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https://samuelbetton-my.sharepoint.com/personal/betton_samuelbetton_onmicrosoft_com/Documents/SUIVI CLIENTS/2- AQUATIRIS/Mise à jour des tarifs/01062022/"/>
    </mc:Choice>
  </mc:AlternateContent>
  <xr:revisionPtr revIDLastSave="1320" documentId="8_{B8089BFF-BF0F-4B84-B703-B213A91F6E96}" xr6:coauthVersionLast="47" xr6:coauthVersionMax="47" xr10:uidLastSave="{1782DEB0-AA32-49C2-8C3C-B261DD52CB38}"/>
  <bookViews>
    <workbookView xWindow="-108" yWindow="-108" windowWidth="23256" windowHeight="12576" tabRatio="909" activeTab="1" xr2:uid="{00000000-000D-0000-FFFF-FFFF00000000}"/>
  </bookViews>
  <sheets>
    <sheet name="FICHIER STEPHANE (sans decli)" sheetId="7" r:id="rId1"/>
    <sheet name="FICHIER STEPHANE (avec decli)" sheetId="8" r:id="rId2"/>
    <sheet name="FICHIER STEPHANE (requètes)" sheetId="9" r:id="rId3"/>
    <sheet name="STEEVE RESTITUTION" sheetId="1" r:id="rId4"/>
    <sheet name="PREVISION MARGE" sheetId="6" r:id="rId5"/>
    <sheet name="ARTICLES 10052022" sheetId="2" r:id="rId6"/>
    <sheet name="NOMENCLATURES 10052022" sheetId="5" r:id="rId7"/>
    <sheet name="Feuil2" sheetId="3" r:id="rId8"/>
    <sheet name="Feuil3" sheetId="4" r:id="rId9"/>
  </sheets>
  <externalReferences>
    <externalReference r:id="rId10"/>
  </externalReferences>
  <definedNames>
    <definedName name="_xlnm._FilterDatabase" localSheetId="5" hidden="1">'ARTICLES 10052022'!$A$2:$BE$1031</definedName>
    <definedName name="_xlnm._FilterDatabase" localSheetId="7" hidden="1">Feuil2!$A$2:$XDQ$890</definedName>
    <definedName name="_xlnm._FilterDatabase" localSheetId="6" hidden="1">'NOMENCLATURES 10052022'!$A$1:$L$3703</definedName>
    <definedName name="_xlnm._FilterDatabase" localSheetId="4" hidden="1">'PREVISION MARGE'!$A$2:$N$416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60" i="8" l="1"/>
  <c r="I59" i="8"/>
  <c r="I58" i="8"/>
  <c r="I57" i="8"/>
  <c r="I56" i="8"/>
  <c r="I55" i="8"/>
  <c r="I225" i="8"/>
  <c r="I268" i="8"/>
  <c r="F119" i="7"/>
  <c r="M3710" i="5" l="1"/>
  <c r="N3710" i="5" s="1"/>
  <c r="H3711" i="5"/>
  <c r="J3710" i="5"/>
  <c r="H3710" i="5"/>
  <c r="H3709" i="5"/>
  <c r="H3708" i="5"/>
  <c r="H3707" i="5"/>
  <c r="H3706" i="5"/>
  <c r="H3705" i="5"/>
  <c r="D131" i="6"/>
  <c r="D410" i="6"/>
  <c r="D93" i="6"/>
  <c r="D231" i="6"/>
  <c r="D70" i="6"/>
  <c r="D412" i="6"/>
  <c r="D4" i="6"/>
  <c r="D6" i="6"/>
  <c r="D124" i="6"/>
  <c r="D280" i="6"/>
  <c r="D7" i="6"/>
  <c r="D258" i="6"/>
  <c r="D8" i="6"/>
  <c r="D206" i="6"/>
  <c r="D224" i="6"/>
  <c r="D211" i="6"/>
  <c r="E93" i="1"/>
  <c r="Q764" i="2"/>
  <c r="Q740" i="2"/>
  <c r="Q742" i="2"/>
  <c r="Q743" i="2"/>
  <c r="Q741" i="2"/>
  <c r="Q762" i="2"/>
  <c r="B353" i="6"/>
  <c r="B129" i="6"/>
  <c r="B130" i="6"/>
  <c r="B397" i="6"/>
  <c r="B407" i="6"/>
  <c r="B358" i="6"/>
  <c r="B110" i="6"/>
  <c r="B114" i="6"/>
  <c r="B113" i="6"/>
  <c r="B111" i="6"/>
  <c r="B116" i="6"/>
  <c r="B112" i="6"/>
  <c r="B115" i="6"/>
  <c r="B131" i="6"/>
  <c r="B132" i="6"/>
  <c r="B215" i="6"/>
  <c r="B133" i="6"/>
  <c r="B64" i="6"/>
  <c r="B408" i="6"/>
  <c r="B354" i="6"/>
  <c r="B134" i="6"/>
  <c r="B119" i="6"/>
  <c r="B391" i="6"/>
  <c r="B368" i="6"/>
  <c r="B355" i="6"/>
  <c r="B369" i="6"/>
  <c r="B403" i="6"/>
  <c r="B404" i="6"/>
  <c r="B135" i="6"/>
  <c r="B370" i="6"/>
  <c r="B349" i="6"/>
  <c r="B350" i="6"/>
  <c r="B108" i="6"/>
  <c r="B52" i="6"/>
  <c r="B359" i="6"/>
  <c r="B22" i="6"/>
  <c r="B23" i="6"/>
  <c r="B384" i="6"/>
  <c r="B410" i="6"/>
  <c r="B29" i="6"/>
  <c r="B385" i="6"/>
  <c r="B55" i="6"/>
  <c r="B136" i="6"/>
  <c r="B91" i="6"/>
  <c r="B117" i="6"/>
  <c r="B105" i="6"/>
  <c r="B338" i="6"/>
  <c r="B339" i="6"/>
  <c r="B334" i="6"/>
  <c r="B340" i="6"/>
  <c r="B335" i="6"/>
  <c r="B341" i="6"/>
  <c r="B158" i="6"/>
  <c r="B137" i="6"/>
  <c r="B120" i="6"/>
  <c r="B138" i="6"/>
  <c r="B121" i="6"/>
  <c r="B139" i="6"/>
  <c r="B159" i="6"/>
  <c r="B342" i="6"/>
  <c r="B30" i="6"/>
  <c r="B31" i="6"/>
  <c r="B93" i="6"/>
  <c r="B228" i="6"/>
  <c r="B58" i="6"/>
  <c r="B32" i="6"/>
  <c r="B72" i="6"/>
  <c r="B347" i="6"/>
  <c r="B348" i="6"/>
  <c r="B269" i="6"/>
  <c r="B57" i="6"/>
  <c r="B33" i="6"/>
  <c r="B34" i="6"/>
  <c r="B77" i="6"/>
  <c r="B75" i="6"/>
  <c r="B336" i="6"/>
  <c r="B140" i="6"/>
  <c r="B26" i="6"/>
  <c r="B160" i="6"/>
  <c r="B229" i="6"/>
  <c r="B227" i="6"/>
  <c r="B231" i="6"/>
  <c r="B230" i="6"/>
  <c r="B360" i="6"/>
  <c r="B68" i="6"/>
  <c r="B20" i="6"/>
  <c r="B141" i="6"/>
  <c r="B161" i="6"/>
  <c r="B162" i="6"/>
  <c r="B142" i="6"/>
  <c r="B143" i="6"/>
  <c r="B144" i="6"/>
  <c r="B163" i="6"/>
  <c r="B164" i="6"/>
  <c r="B165" i="6"/>
  <c r="B166" i="6"/>
  <c r="B145" i="6"/>
  <c r="B24" i="6"/>
  <c r="B146" i="6"/>
  <c r="B167" i="6"/>
  <c r="B216" i="6"/>
  <c r="B398" i="6"/>
  <c r="B401" i="6"/>
  <c r="B371" i="6"/>
  <c r="B168" i="6"/>
  <c r="B386" i="6"/>
  <c r="B411" i="6"/>
  <c r="B409" i="6"/>
  <c r="B51" i="6"/>
  <c r="B27" i="6"/>
  <c r="B399" i="6"/>
  <c r="B59" i="6"/>
  <c r="B70" i="6"/>
  <c r="B25" i="6"/>
  <c r="B53" i="6"/>
  <c r="B351" i="6"/>
  <c r="B392" i="6"/>
  <c r="B60" i="6"/>
  <c r="B147" i="6"/>
  <c r="B217" i="6"/>
  <c r="B21" i="6"/>
  <c r="B402" i="6"/>
  <c r="B352" i="6"/>
  <c r="B169" i="6"/>
  <c r="B387" i="6"/>
  <c r="B218" i="6"/>
  <c r="B219" i="6"/>
  <c r="B361" i="6"/>
  <c r="B170" i="6"/>
  <c r="B122" i="6"/>
  <c r="B171" i="6"/>
  <c r="B172" i="6"/>
  <c r="B413" i="6"/>
  <c r="B173" i="6"/>
  <c r="B174" i="6"/>
  <c r="B175" i="6"/>
  <c r="B62" i="6"/>
  <c r="B176" i="6"/>
  <c r="B177" i="6"/>
  <c r="B178" i="6"/>
  <c r="B179" i="6"/>
  <c r="B54" i="6"/>
  <c r="B9" i="6"/>
  <c r="B11" i="6"/>
  <c r="B10" i="6"/>
  <c r="B61" i="6"/>
  <c r="B35" i="6"/>
  <c r="B78" i="6"/>
  <c r="B36" i="6"/>
  <c r="B37" i="6"/>
  <c r="B180" i="6"/>
  <c r="B181" i="6"/>
  <c r="B393" i="6"/>
  <c r="B182" i="6"/>
  <c r="B183" i="6"/>
  <c r="B184" i="6"/>
  <c r="B123" i="6"/>
  <c r="B148" i="6"/>
  <c r="B372" i="6"/>
  <c r="B185" i="6"/>
  <c r="B186" i="6"/>
  <c r="B187" i="6"/>
  <c r="B188" i="6"/>
  <c r="B226" i="6"/>
  <c r="B346" i="6"/>
  <c r="B394" i="6"/>
  <c r="B189" i="6"/>
  <c r="B69" i="6"/>
  <c r="B3" i="6"/>
  <c r="B190" i="6"/>
  <c r="B257" i="6"/>
  <c r="B260" i="6"/>
  <c r="B71" i="6"/>
  <c r="B414" i="6"/>
  <c r="B38" i="6"/>
  <c r="B191" i="6"/>
  <c r="B192" i="6"/>
  <c r="B193" i="6"/>
  <c r="B194" i="6"/>
  <c r="B195" i="6"/>
  <c r="B76" i="6"/>
  <c r="B149" i="6"/>
  <c r="B196" i="6"/>
  <c r="B197" i="6"/>
  <c r="B198" i="6"/>
  <c r="B199" i="6"/>
  <c r="B39" i="6"/>
  <c r="B17" i="6"/>
  <c r="B220" i="6"/>
  <c r="B221" i="6"/>
  <c r="B150" i="6"/>
  <c r="B412" i="6"/>
  <c r="B388" i="6"/>
  <c r="B356" i="6"/>
  <c r="B362" i="6"/>
  <c r="B373" i="6"/>
  <c r="B222" i="6"/>
  <c r="B200" i="6"/>
  <c r="B201" i="6"/>
  <c r="B40" i="6"/>
  <c r="B12" i="6"/>
  <c r="B389" i="6"/>
  <c r="B232" i="6"/>
  <c r="B4" i="6"/>
  <c r="B5" i="6"/>
  <c r="B234" i="6"/>
  <c r="B245" i="6"/>
  <c r="B247" i="6"/>
  <c r="B240" i="6"/>
  <c r="B233" i="6"/>
  <c r="B238" i="6"/>
  <c r="B237" i="6"/>
  <c r="B236" i="6"/>
  <c r="B6" i="6"/>
  <c r="B235" i="6"/>
  <c r="B124" i="6"/>
  <c r="B125" i="6"/>
  <c r="B275" i="6"/>
  <c r="B202" i="6"/>
  <c r="B261" i="6"/>
  <c r="B274" i="6"/>
  <c r="B273" i="6"/>
  <c r="B259" i="6"/>
  <c r="B118" i="6"/>
  <c r="B282" i="6"/>
  <c r="B283" i="6"/>
  <c r="B151" i="6"/>
  <c r="B152" i="6"/>
  <c r="B279" i="6"/>
  <c r="B267" i="6"/>
  <c r="B280" i="6"/>
  <c r="B284" i="6"/>
  <c r="B263" i="6"/>
  <c r="B203" i="6"/>
  <c r="B242" i="6"/>
  <c r="B7" i="6"/>
  <c r="B244" i="6"/>
  <c r="B239" i="6"/>
  <c r="B241" i="6"/>
  <c r="B251" i="6"/>
  <c r="B249" i="6"/>
  <c r="B243" i="6"/>
  <c r="B258" i="6"/>
  <c r="B256" i="6"/>
  <c r="B255" i="6"/>
  <c r="B246" i="6"/>
  <c r="B248" i="6"/>
  <c r="B254" i="6"/>
  <c r="B253" i="6"/>
  <c r="B252" i="6"/>
  <c r="B8" i="6"/>
  <c r="B250" i="6"/>
  <c r="B330" i="6"/>
  <c r="B331" i="6"/>
  <c r="B332" i="6"/>
  <c r="B333" i="6"/>
  <c r="B315" i="6"/>
  <c r="B321" i="6"/>
  <c r="B324" i="6"/>
  <c r="B325" i="6"/>
  <c r="B326" i="6"/>
  <c r="B327" i="6"/>
  <c r="B328" i="6"/>
  <c r="B329" i="6"/>
  <c r="B311" i="6"/>
  <c r="B309" i="6"/>
  <c r="B310" i="6"/>
  <c r="B312" i="6"/>
  <c r="B313" i="6"/>
  <c r="B316" i="6"/>
  <c r="B314" i="6"/>
  <c r="B318" i="6"/>
  <c r="B320" i="6"/>
  <c r="B317" i="6"/>
  <c r="B323" i="6"/>
  <c r="B319" i="6"/>
  <c r="B292" i="6"/>
  <c r="B297" i="6"/>
  <c r="B298" i="6"/>
  <c r="B300" i="6"/>
  <c r="B303" i="6"/>
  <c r="B302" i="6"/>
  <c r="B304" i="6"/>
  <c r="B307" i="6"/>
  <c r="B306" i="6"/>
  <c r="B308" i="6"/>
  <c r="B357" i="6"/>
  <c r="B65" i="6"/>
  <c r="B153" i="6"/>
  <c r="B66" i="6"/>
  <c r="B406" i="6"/>
  <c r="B63" i="6"/>
  <c r="B41" i="6"/>
  <c r="B305" i="6"/>
  <c r="B286" i="6"/>
  <c r="B268" i="6"/>
  <c r="B266" i="6"/>
  <c r="B271" i="6"/>
  <c r="B265" i="6"/>
  <c r="B264" i="6"/>
  <c r="B262" i="6"/>
  <c r="B322" i="6"/>
  <c r="B293" i="6"/>
  <c r="B276" i="6"/>
  <c r="B288" i="6"/>
  <c r="B287" i="6"/>
  <c r="B294" i="6"/>
  <c r="B272" i="6"/>
  <c r="B291" i="6"/>
  <c r="B299" i="6"/>
  <c r="B270" i="6"/>
  <c r="B295" i="6"/>
  <c r="B301" i="6"/>
  <c r="B223" i="6"/>
  <c r="B204" i="6"/>
  <c r="B92" i="6"/>
  <c r="B94" i="6"/>
  <c r="B205" i="6"/>
  <c r="B281" i="6"/>
  <c r="B278" i="6"/>
  <c r="B206" i="6"/>
  <c r="B289" i="6"/>
  <c r="B207" i="6"/>
  <c r="B285" i="6"/>
  <c r="B296" i="6"/>
  <c r="B290" i="6"/>
  <c r="B363" i="6"/>
  <c r="B13" i="6"/>
  <c r="B14" i="6"/>
  <c r="B277" i="6"/>
  <c r="B79" i="6"/>
  <c r="B374" i="6"/>
  <c r="B126" i="6"/>
  <c r="B109" i="6"/>
  <c r="B19" i="6"/>
  <c r="B337" i="6"/>
  <c r="B343" i="6"/>
  <c r="B344" i="6"/>
  <c r="B345" i="6"/>
  <c r="B415" i="6"/>
  <c r="B85" i="6"/>
  <c r="B97" i="6"/>
  <c r="B88" i="6"/>
  <c r="B102" i="6"/>
  <c r="B82" i="6"/>
  <c r="B98" i="6"/>
  <c r="B84" i="6"/>
  <c r="B100" i="6"/>
  <c r="B87" i="6"/>
  <c r="B101" i="6"/>
  <c r="B81" i="6"/>
  <c r="B103" i="6"/>
  <c r="B107" i="6"/>
  <c r="B104" i="6"/>
  <c r="B106" i="6"/>
  <c r="B83" i="6"/>
  <c r="B96" i="6"/>
  <c r="B86" i="6"/>
  <c r="B99" i="6"/>
  <c r="B80" i="6"/>
  <c r="B95" i="6"/>
  <c r="B208" i="6"/>
  <c r="B405" i="6"/>
  <c r="B73" i="6"/>
  <c r="B375" i="6"/>
  <c r="B395" i="6"/>
  <c r="B396" i="6"/>
  <c r="B18" i="6"/>
  <c r="B376" i="6"/>
  <c r="B390" i="6"/>
  <c r="B56" i="6"/>
  <c r="B16" i="6"/>
  <c r="B74" i="6"/>
  <c r="B377" i="6"/>
  <c r="B364" i="6"/>
  <c r="B365" i="6"/>
  <c r="B378" i="6"/>
  <c r="B366" i="6"/>
  <c r="B379" i="6"/>
  <c r="B380" i="6"/>
  <c r="B209" i="6"/>
  <c r="B367" i="6"/>
  <c r="B400" i="6"/>
  <c r="B381" i="6"/>
  <c r="B382" i="6"/>
  <c r="B383" i="6"/>
  <c r="B42" i="6"/>
  <c r="B43" i="6"/>
  <c r="B154" i="6"/>
  <c r="B44" i="6"/>
  <c r="B210" i="6"/>
  <c r="B224" i="6"/>
  <c r="B155" i="6"/>
  <c r="B211" i="6"/>
  <c r="B212" i="6"/>
  <c r="B45" i="6"/>
  <c r="B46" i="6"/>
  <c r="B47" i="6"/>
  <c r="B48" i="6"/>
  <c r="B49" i="6"/>
  <c r="B50" i="6"/>
  <c r="B156" i="6"/>
  <c r="B213" i="6"/>
  <c r="B157" i="6"/>
  <c r="B214" i="6"/>
  <c r="B225" i="6"/>
  <c r="B90" i="6"/>
  <c r="B89" i="6"/>
  <c r="B127" i="6"/>
  <c r="B128" i="6"/>
  <c r="B15" i="6"/>
  <c r="B67" i="6"/>
  <c r="B28" i="6"/>
  <c r="Q889" i="2"/>
  <c r="Q895" i="2"/>
  <c r="F15" i="6" l="1"/>
  <c r="F67" i="6"/>
  <c r="F127" i="6"/>
  <c r="F128" i="6"/>
  <c r="F353" i="6"/>
  <c r="F129" i="6"/>
  <c r="F130" i="6"/>
  <c r="F397" i="6"/>
  <c r="F407" i="6"/>
  <c r="F358" i="6"/>
  <c r="F110" i="6"/>
  <c r="F114" i="6"/>
  <c r="F113" i="6"/>
  <c r="F111" i="6"/>
  <c r="F116" i="6"/>
  <c r="F112" i="6"/>
  <c r="F115" i="6"/>
  <c r="F131" i="6"/>
  <c r="F132" i="6"/>
  <c r="F215" i="6"/>
  <c r="F133" i="6"/>
  <c r="F64" i="6"/>
  <c r="F408" i="6"/>
  <c r="F354" i="6"/>
  <c r="F134" i="6"/>
  <c r="F119" i="6"/>
  <c r="F391" i="6"/>
  <c r="F368" i="6"/>
  <c r="F355" i="6"/>
  <c r="F369" i="6"/>
  <c r="F403" i="6"/>
  <c r="F404" i="6"/>
  <c r="F135" i="6"/>
  <c r="F370" i="6"/>
  <c r="F349" i="6"/>
  <c r="F350" i="6"/>
  <c r="F108" i="6"/>
  <c r="F52" i="6"/>
  <c r="F359" i="6"/>
  <c r="F22" i="6"/>
  <c r="F23" i="6"/>
  <c r="F384" i="6"/>
  <c r="F410" i="6"/>
  <c r="F29" i="6"/>
  <c r="F385" i="6"/>
  <c r="F55" i="6"/>
  <c r="F136" i="6"/>
  <c r="F91" i="6"/>
  <c r="F117" i="6"/>
  <c r="F105" i="6"/>
  <c r="F338" i="6"/>
  <c r="F339" i="6"/>
  <c r="F334" i="6"/>
  <c r="F340" i="6"/>
  <c r="F335" i="6"/>
  <c r="F341" i="6"/>
  <c r="F158" i="6"/>
  <c r="F137" i="6"/>
  <c r="F120" i="6"/>
  <c r="F138" i="6"/>
  <c r="F121" i="6"/>
  <c r="F139" i="6"/>
  <c r="F159" i="6"/>
  <c r="F342" i="6"/>
  <c r="F30" i="6"/>
  <c r="F31" i="6"/>
  <c r="F93" i="6"/>
  <c r="F228" i="6"/>
  <c r="F58" i="6"/>
  <c r="F32" i="6"/>
  <c r="F72" i="6"/>
  <c r="F347" i="6"/>
  <c r="F348" i="6"/>
  <c r="F269" i="6"/>
  <c r="F57" i="6"/>
  <c r="F33" i="6"/>
  <c r="F34" i="6"/>
  <c r="F77" i="6"/>
  <c r="F75" i="6"/>
  <c r="F336" i="6"/>
  <c r="F140" i="6"/>
  <c r="F26" i="6"/>
  <c r="F160" i="6"/>
  <c r="F229" i="6"/>
  <c r="F227" i="6"/>
  <c r="F231" i="6"/>
  <c r="F230" i="6"/>
  <c r="F360" i="6"/>
  <c r="F68" i="6"/>
  <c r="F20" i="6"/>
  <c r="F141" i="6"/>
  <c r="F161" i="6"/>
  <c r="F162" i="6"/>
  <c r="F142" i="6"/>
  <c r="F143" i="6"/>
  <c r="F144" i="6"/>
  <c r="F163" i="6"/>
  <c r="F164" i="6"/>
  <c r="F165" i="6"/>
  <c r="F166" i="6"/>
  <c r="F145" i="6"/>
  <c r="F24" i="6"/>
  <c r="F146" i="6"/>
  <c r="F167" i="6"/>
  <c r="F216" i="6"/>
  <c r="F398" i="6"/>
  <c r="F401" i="6"/>
  <c r="F371" i="6"/>
  <c r="F168" i="6"/>
  <c r="F386" i="6"/>
  <c r="F411" i="6"/>
  <c r="F409" i="6"/>
  <c r="F51" i="6"/>
  <c r="F27" i="6"/>
  <c r="F399" i="6"/>
  <c r="F59" i="6"/>
  <c r="F70" i="6"/>
  <c r="F25" i="6"/>
  <c r="F53" i="6"/>
  <c r="F351" i="6"/>
  <c r="F392" i="6"/>
  <c r="F60" i="6"/>
  <c r="F147" i="6"/>
  <c r="F217" i="6"/>
  <c r="F21" i="6"/>
  <c r="F402" i="6"/>
  <c r="F352" i="6"/>
  <c r="F169" i="6"/>
  <c r="F387" i="6"/>
  <c r="F218" i="6"/>
  <c r="F219" i="6"/>
  <c r="F361" i="6"/>
  <c r="F170" i="6"/>
  <c r="F122" i="6"/>
  <c r="F171" i="6"/>
  <c r="F172" i="6"/>
  <c r="F413" i="6"/>
  <c r="F173" i="6"/>
  <c r="F174" i="6"/>
  <c r="F175" i="6"/>
  <c r="F62" i="6"/>
  <c r="F176" i="6"/>
  <c r="F177" i="6"/>
  <c r="F178" i="6"/>
  <c r="F179" i="6"/>
  <c r="F54" i="6"/>
  <c r="F9" i="6"/>
  <c r="F11" i="6"/>
  <c r="F10" i="6"/>
  <c r="F61" i="6"/>
  <c r="F35" i="6"/>
  <c r="F78" i="6"/>
  <c r="F36" i="6"/>
  <c r="F37" i="6"/>
  <c r="F180" i="6"/>
  <c r="F181" i="6"/>
  <c r="F393" i="6"/>
  <c r="F182" i="6"/>
  <c r="F183" i="6"/>
  <c r="F184" i="6"/>
  <c r="F123" i="6"/>
  <c r="F148" i="6"/>
  <c r="F372" i="6"/>
  <c r="F185" i="6"/>
  <c r="F186" i="6"/>
  <c r="F187" i="6"/>
  <c r="F188" i="6"/>
  <c r="F226" i="6"/>
  <c r="F346" i="6"/>
  <c r="F394" i="6"/>
  <c r="F189" i="6"/>
  <c r="F69" i="6"/>
  <c r="F3" i="6"/>
  <c r="F190" i="6"/>
  <c r="F257" i="6"/>
  <c r="F260" i="6"/>
  <c r="F71" i="6"/>
  <c r="F414" i="6"/>
  <c r="F38" i="6"/>
  <c r="F191" i="6"/>
  <c r="F192" i="6"/>
  <c r="F193" i="6"/>
  <c r="F194" i="6"/>
  <c r="F195" i="6"/>
  <c r="F76" i="6"/>
  <c r="F149" i="6"/>
  <c r="F196" i="6"/>
  <c r="F197" i="6"/>
  <c r="F198" i="6"/>
  <c r="F199" i="6"/>
  <c r="F39" i="6"/>
  <c r="F17" i="6"/>
  <c r="F220" i="6"/>
  <c r="F221" i="6"/>
  <c r="F150" i="6"/>
  <c r="F412" i="6"/>
  <c r="F388" i="6"/>
  <c r="F356" i="6"/>
  <c r="F362" i="6"/>
  <c r="F373" i="6"/>
  <c r="F222" i="6"/>
  <c r="F200" i="6"/>
  <c r="F201" i="6"/>
  <c r="F40" i="6"/>
  <c r="F12" i="6"/>
  <c r="F389" i="6"/>
  <c r="F232" i="6"/>
  <c r="F4" i="6"/>
  <c r="F5" i="6"/>
  <c r="F234" i="6"/>
  <c r="F245" i="6"/>
  <c r="F247" i="6"/>
  <c r="F240" i="6"/>
  <c r="F233" i="6"/>
  <c r="F238" i="6"/>
  <c r="F237" i="6"/>
  <c r="F236" i="6"/>
  <c r="F6" i="6"/>
  <c r="F235" i="6"/>
  <c r="F124" i="6"/>
  <c r="F125" i="6"/>
  <c r="F275" i="6"/>
  <c r="F202" i="6"/>
  <c r="F261" i="6"/>
  <c r="F274" i="6"/>
  <c r="F273" i="6"/>
  <c r="F259" i="6"/>
  <c r="F118" i="6"/>
  <c r="F282" i="6"/>
  <c r="F283" i="6"/>
  <c r="F151" i="6"/>
  <c r="F152" i="6"/>
  <c r="F279" i="6"/>
  <c r="F267" i="6"/>
  <c r="F280" i="6"/>
  <c r="F284" i="6"/>
  <c r="F263" i="6"/>
  <c r="F203" i="6"/>
  <c r="F242" i="6"/>
  <c r="F7" i="6"/>
  <c r="F244" i="6"/>
  <c r="F239" i="6"/>
  <c r="F241" i="6"/>
  <c r="F251" i="6"/>
  <c r="F249" i="6"/>
  <c r="F243" i="6"/>
  <c r="F258" i="6"/>
  <c r="F256" i="6"/>
  <c r="F255" i="6"/>
  <c r="F246" i="6"/>
  <c r="F248" i="6"/>
  <c r="F254" i="6"/>
  <c r="F253" i="6"/>
  <c r="F252" i="6"/>
  <c r="F8" i="6"/>
  <c r="F250" i="6"/>
  <c r="F330" i="6"/>
  <c r="F331" i="6"/>
  <c r="F332" i="6"/>
  <c r="F333" i="6"/>
  <c r="F315" i="6"/>
  <c r="F321" i="6"/>
  <c r="F324" i="6"/>
  <c r="F325" i="6"/>
  <c r="F326" i="6"/>
  <c r="F327" i="6"/>
  <c r="F328" i="6"/>
  <c r="F329" i="6"/>
  <c r="F311" i="6"/>
  <c r="F309" i="6"/>
  <c r="F310" i="6"/>
  <c r="F312" i="6"/>
  <c r="F313" i="6"/>
  <c r="F316" i="6"/>
  <c r="F314" i="6"/>
  <c r="F318" i="6"/>
  <c r="F320" i="6"/>
  <c r="F317" i="6"/>
  <c r="F323" i="6"/>
  <c r="F319" i="6"/>
  <c r="F292" i="6"/>
  <c r="F297" i="6"/>
  <c r="F298" i="6"/>
  <c r="F300" i="6"/>
  <c r="F303" i="6"/>
  <c r="F302" i="6"/>
  <c r="F304" i="6"/>
  <c r="F307" i="6"/>
  <c r="F306" i="6"/>
  <c r="F308" i="6"/>
  <c r="F357" i="6"/>
  <c r="F65" i="6"/>
  <c r="F153" i="6"/>
  <c r="F66" i="6"/>
  <c r="F406" i="6"/>
  <c r="F63" i="6"/>
  <c r="F41" i="6"/>
  <c r="F305" i="6"/>
  <c r="F286" i="6"/>
  <c r="F268" i="6"/>
  <c r="F266" i="6"/>
  <c r="F271" i="6"/>
  <c r="F265" i="6"/>
  <c r="F264" i="6"/>
  <c r="F262" i="6"/>
  <c r="F322" i="6"/>
  <c r="F293" i="6"/>
  <c r="F276" i="6"/>
  <c r="F288" i="6"/>
  <c r="F287" i="6"/>
  <c r="F294" i="6"/>
  <c r="F272" i="6"/>
  <c r="F291" i="6"/>
  <c r="F299" i="6"/>
  <c r="F270" i="6"/>
  <c r="F295" i="6"/>
  <c r="F301" i="6"/>
  <c r="F223" i="6"/>
  <c r="F204" i="6"/>
  <c r="F92" i="6"/>
  <c r="F94" i="6"/>
  <c r="F205" i="6"/>
  <c r="F281" i="6"/>
  <c r="F278" i="6"/>
  <c r="F206" i="6"/>
  <c r="F289" i="6"/>
  <c r="F207" i="6"/>
  <c r="F285" i="6"/>
  <c r="F296" i="6"/>
  <c r="F290" i="6"/>
  <c r="F363" i="6"/>
  <c r="F13" i="6"/>
  <c r="F14" i="6"/>
  <c r="F277" i="6"/>
  <c r="F79" i="6"/>
  <c r="F374" i="6"/>
  <c r="F126" i="6"/>
  <c r="F109" i="6"/>
  <c r="F19" i="6"/>
  <c r="F337" i="6"/>
  <c r="F343" i="6"/>
  <c r="F344" i="6"/>
  <c r="F345" i="6"/>
  <c r="F415" i="6"/>
  <c r="F85" i="6"/>
  <c r="F97" i="6"/>
  <c r="F88" i="6"/>
  <c r="F102" i="6"/>
  <c r="F82" i="6"/>
  <c r="F98" i="6"/>
  <c r="F84" i="6"/>
  <c r="F100" i="6"/>
  <c r="F87" i="6"/>
  <c r="F101" i="6"/>
  <c r="F81" i="6"/>
  <c r="F103" i="6"/>
  <c r="F107" i="6"/>
  <c r="F104" i="6"/>
  <c r="F106" i="6"/>
  <c r="F83" i="6"/>
  <c r="F96" i="6"/>
  <c r="F86" i="6"/>
  <c r="F99" i="6"/>
  <c r="F80" i="6"/>
  <c r="F95" i="6"/>
  <c r="F208" i="6"/>
  <c r="F405" i="6"/>
  <c r="F73" i="6"/>
  <c r="F375" i="6"/>
  <c r="F395" i="6"/>
  <c r="F396" i="6"/>
  <c r="F18" i="6"/>
  <c r="F376" i="6"/>
  <c r="F390" i="6"/>
  <c r="F56" i="6"/>
  <c r="F16" i="6"/>
  <c r="F74" i="6"/>
  <c r="F377" i="6"/>
  <c r="F364" i="6"/>
  <c r="F365" i="6"/>
  <c r="F378" i="6"/>
  <c r="F366" i="6"/>
  <c r="F379" i="6"/>
  <c r="F380" i="6"/>
  <c r="F209" i="6"/>
  <c r="F367" i="6"/>
  <c r="F400" i="6"/>
  <c r="F381" i="6"/>
  <c r="F382" i="6"/>
  <c r="F383" i="6"/>
  <c r="F42" i="6"/>
  <c r="F43" i="6"/>
  <c r="F154" i="6"/>
  <c r="F44" i="6"/>
  <c r="F210" i="6"/>
  <c r="F224" i="6"/>
  <c r="F155" i="6"/>
  <c r="F211" i="6"/>
  <c r="F212" i="6"/>
  <c r="F45" i="6"/>
  <c r="F46" i="6"/>
  <c r="F47" i="6"/>
  <c r="F48" i="6"/>
  <c r="F49" i="6"/>
  <c r="F50" i="6"/>
  <c r="F156" i="6"/>
  <c r="F213" i="6"/>
  <c r="F157" i="6"/>
  <c r="F214" i="6"/>
  <c r="F225" i="6"/>
  <c r="F90" i="6"/>
  <c r="F89" i="6"/>
  <c r="F28" i="6"/>
  <c r="J296" i="2"/>
  <c r="K147" i="6" s="1"/>
  <c r="L147" i="6" s="1"/>
  <c r="J295" i="2"/>
  <c r="K68" i="6" s="1"/>
  <c r="L68" i="6" s="1"/>
  <c r="Q303" i="2"/>
  <c r="K15" i="6"/>
  <c r="L15" i="6" s="1"/>
  <c r="K67" i="6"/>
  <c r="L67" i="6" s="1"/>
  <c r="K127" i="6"/>
  <c r="L127" i="6" s="1"/>
  <c r="K128" i="6"/>
  <c r="L128" i="6" s="1"/>
  <c r="K353" i="6"/>
  <c r="L353" i="6" s="1"/>
  <c r="K129" i="6"/>
  <c r="L129" i="6" s="1"/>
  <c r="K130" i="6"/>
  <c r="L130" i="6" s="1"/>
  <c r="K397" i="6"/>
  <c r="L397" i="6" s="1"/>
  <c r="K407" i="6"/>
  <c r="L407" i="6" s="1"/>
  <c r="K358" i="6"/>
  <c r="L358" i="6" s="1"/>
  <c r="K131" i="6"/>
  <c r="L131" i="6" s="1"/>
  <c r="K132" i="6"/>
  <c r="L132" i="6" s="1"/>
  <c r="K215" i="6"/>
  <c r="L215" i="6" s="1"/>
  <c r="K133" i="6"/>
  <c r="L133" i="6" s="1"/>
  <c r="K64" i="6"/>
  <c r="L64" i="6" s="1"/>
  <c r="K408" i="6"/>
  <c r="L408" i="6" s="1"/>
  <c r="K354" i="6"/>
  <c r="L354" i="6" s="1"/>
  <c r="K134" i="6"/>
  <c r="L134" i="6" s="1"/>
  <c r="K119" i="6"/>
  <c r="L119" i="6" s="1"/>
  <c r="K391" i="6"/>
  <c r="L391" i="6" s="1"/>
  <c r="K368" i="6"/>
  <c r="L368" i="6" s="1"/>
  <c r="K355" i="6"/>
  <c r="L355" i="6" s="1"/>
  <c r="K369" i="6"/>
  <c r="L369" i="6" s="1"/>
  <c r="K403" i="6"/>
  <c r="L403" i="6" s="1"/>
  <c r="K135" i="6"/>
  <c r="L135" i="6" s="1"/>
  <c r="K370" i="6"/>
  <c r="L370" i="6" s="1"/>
  <c r="K359" i="6"/>
  <c r="L359" i="6" s="1"/>
  <c r="K22" i="6"/>
  <c r="L22" i="6" s="1"/>
  <c r="K23" i="6"/>
  <c r="L23" i="6" s="1"/>
  <c r="K384" i="6"/>
  <c r="L384" i="6" s="1"/>
  <c r="K410" i="6"/>
  <c r="L410" i="6" s="1"/>
  <c r="K385" i="6"/>
  <c r="L385" i="6" s="1"/>
  <c r="K55" i="6"/>
  <c r="L55" i="6" s="1"/>
  <c r="K338" i="6"/>
  <c r="L338" i="6" s="1"/>
  <c r="K339" i="6"/>
  <c r="L339" i="6" s="1"/>
  <c r="K334" i="6"/>
  <c r="L334" i="6" s="1"/>
  <c r="K340" i="6"/>
  <c r="L340" i="6" s="1"/>
  <c r="K335" i="6"/>
  <c r="L335" i="6" s="1"/>
  <c r="K341" i="6"/>
  <c r="L341" i="6" s="1"/>
  <c r="K158" i="6"/>
  <c r="L158" i="6" s="1"/>
  <c r="K137" i="6"/>
  <c r="L137" i="6" s="1"/>
  <c r="K120" i="6"/>
  <c r="L120" i="6" s="1"/>
  <c r="K138" i="6"/>
  <c r="L138" i="6" s="1"/>
  <c r="K121" i="6"/>
  <c r="L121" i="6" s="1"/>
  <c r="K139" i="6"/>
  <c r="L139" i="6" s="1"/>
  <c r="K159" i="6"/>
  <c r="L159" i="6" s="1"/>
  <c r="K342" i="6"/>
  <c r="L342" i="6" s="1"/>
  <c r="K33" i="6"/>
  <c r="L33" i="6" s="1"/>
  <c r="K34" i="6"/>
  <c r="L34" i="6" s="1"/>
  <c r="K77" i="6"/>
  <c r="L77" i="6" s="1"/>
  <c r="K75" i="6"/>
  <c r="L75" i="6" s="1"/>
  <c r="K336" i="6"/>
  <c r="L336" i="6" s="1"/>
  <c r="K140" i="6"/>
  <c r="L140" i="6" s="1"/>
  <c r="K26" i="6"/>
  <c r="L26" i="6" s="1"/>
  <c r="K160" i="6"/>
  <c r="L160" i="6" s="1"/>
  <c r="K360" i="6"/>
  <c r="L360" i="6" s="1"/>
  <c r="K20" i="6"/>
  <c r="L20" i="6" s="1"/>
  <c r="K141" i="6"/>
  <c r="L141" i="6" s="1"/>
  <c r="K161" i="6"/>
  <c r="L161" i="6" s="1"/>
  <c r="K162" i="6"/>
  <c r="L162" i="6" s="1"/>
  <c r="K142" i="6"/>
  <c r="L142" i="6" s="1"/>
  <c r="K143" i="6"/>
  <c r="L143" i="6" s="1"/>
  <c r="K144" i="6"/>
  <c r="L144" i="6" s="1"/>
  <c r="K163" i="6"/>
  <c r="L163" i="6" s="1"/>
  <c r="K164" i="6"/>
  <c r="L164" i="6" s="1"/>
  <c r="K165" i="6"/>
  <c r="L165" i="6" s="1"/>
  <c r="K166" i="6"/>
  <c r="L166" i="6" s="1"/>
  <c r="K145" i="6"/>
  <c r="L145" i="6" s="1"/>
  <c r="K24" i="6"/>
  <c r="L24" i="6" s="1"/>
  <c r="K146" i="6"/>
  <c r="L146" i="6" s="1"/>
  <c r="K167" i="6"/>
  <c r="L167" i="6" s="1"/>
  <c r="K216" i="6"/>
  <c r="L216" i="6" s="1"/>
  <c r="K398" i="6"/>
  <c r="L398" i="6" s="1"/>
  <c r="K401" i="6"/>
  <c r="L401" i="6" s="1"/>
  <c r="K371" i="6"/>
  <c r="L371" i="6" s="1"/>
  <c r="K168" i="6"/>
  <c r="L168" i="6" s="1"/>
  <c r="K386" i="6"/>
  <c r="L386" i="6" s="1"/>
  <c r="K411" i="6"/>
  <c r="L411" i="6" s="1"/>
  <c r="K409" i="6"/>
  <c r="L409" i="6" s="1"/>
  <c r="K399" i="6"/>
  <c r="L399" i="6" s="1"/>
  <c r="K25" i="6"/>
  <c r="L25" i="6" s="1"/>
  <c r="K392" i="6"/>
  <c r="L392" i="6" s="1"/>
  <c r="K217" i="6"/>
  <c r="L217" i="6" s="1"/>
  <c r="K21" i="6"/>
  <c r="L21" i="6" s="1"/>
  <c r="K402" i="6"/>
  <c r="L402" i="6" s="1"/>
  <c r="K352" i="6"/>
  <c r="L352" i="6" s="1"/>
  <c r="K169" i="6"/>
  <c r="L169" i="6" s="1"/>
  <c r="K361" i="6"/>
  <c r="L361" i="6" s="1"/>
  <c r="K170" i="6"/>
  <c r="L170" i="6" s="1"/>
  <c r="K122" i="6"/>
  <c r="L122" i="6" s="1"/>
  <c r="K171" i="6"/>
  <c r="L171" i="6" s="1"/>
  <c r="K172" i="6"/>
  <c r="L172" i="6" s="1"/>
  <c r="K413" i="6"/>
  <c r="L413" i="6" s="1"/>
  <c r="K173" i="6"/>
  <c r="L173" i="6" s="1"/>
  <c r="K174" i="6"/>
  <c r="L174" i="6" s="1"/>
  <c r="K175" i="6"/>
  <c r="L175" i="6" s="1"/>
  <c r="K62" i="6"/>
  <c r="L62" i="6" s="1"/>
  <c r="K176" i="6"/>
  <c r="L176" i="6" s="1"/>
  <c r="K177" i="6"/>
  <c r="L177" i="6" s="1"/>
  <c r="K178" i="6"/>
  <c r="L178" i="6" s="1"/>
  <c r="K179" i="6"/>
  <c r="L179" i="6" s="1"/>
  <c r="K54" i="6"/>
  <c r="L54" i="6" s="1"/>
  <c r="K9" i="6"/>
  <c r="L9" i="6" s="1"/>
  <c r="K11" i="6"/>
  <c r="L11" i="6" s="1"/>
  <c r="K10" i="6"/>
  <c r="L10" i="6" s="1"/>
  <c r="K35" i="6"/>
  <c r="L35" i="6" s="1"/>
  <c r="K36" i="6"/>
  <c r="L36" i="6" s="1"/>
  <c r="K180" i="6"/>
  <c r="L180" i="6" s="1"/>
  <c r="K181" i="6"/>
  <c r="L181" i="6" s="1"/>
  <c r="K393" i="6"/>
  <c r="L393" i="6" s="1"/>
  <c r="K182" i="6"/>
  <c r="L182" i="6" s="1"/>
  <c r="K183" i="6"/>
  <c r="L183" i="6" s="1"/>
  <c r="K184" i="6"/>
  <c r="L184" i="6" s="1"/>
  <c r="K123" i="6"/>
  <c r="L123" i="6" s="1"/>
  <c r="K148" i="6"/>
  <c r="L148" i="6" s="1"/>
  <c r="K372" i="6"/>
  <c r="L372" i="6" s="1"/>
  <c r="K185" i="6"/>
  <c r="L185" i="6" s="1"/>
  <c r="K186" i="6"/>
  <c r="L186" i="6" s="1"/>
  <c r="K187" i="6"/>
  <c r="L187" i="6" s="1"/>
  <c r="K188" i="6"/>
  <c r="L188" i="6" s="1"/>
  <c r="K226" i="6"/>
  <c r="L226" i="6" s="1"/>
  <c r="K394" i="6"/>
  <c r="L394" i="6" s="1"/>
  <c r="K189" i="6"/>
  <c r="L189" i="6" s="1"/>
  <c r="K3" i="6"/>
  <c r="L3" i="6" s="1"/>
  <c r="K190" i="6"/>
  <c r="L190" i="6" s="1"/>
  <c r="K191" i="6"/>
  <c r="L191" i="6" s="1"/>
  <c r="K192" i="6"/>
  <c r="L192" i="6" s="1"/>
  <c r="K194" i="6"/>
  <c r="L194" i="6" s="1"/>
  <c r="K195" i="6"/>
  <c r="L195" i="6" s="1"/>
  <c r="K76" i="6"/>
  <c r="L76" i="6" s="1"/>
  <c r="K149" i="6"/>
  <c r="L149" i="6" s="1"/>
  <c r="K196" i="6"/>
  <c r="L196" i="6" s="1"/>
  <c r="K197" i="6"/>
  <c r="L197" i="6" s="1"/>
  <c r="K198" i="6"/>
  <c r="L198" i="6" s="1"/>
  <c r="K199" i="6"/>
  <c r="L199" i="6" s="1"/>
  <c r="K39" i="6"/>
  <c r="L39" i="6" s="1"/>
  <c r="K220" i="6"/>
  <c r="L220" i="6" s="1"/>
  <c r="K221" i="6"/>
  <c r="L221" i="6" s="1"/>
  <c r="K150" i="6"/>
  <c r="L150" i="6" s="1"/>
  <c r="K412" i="6"/>
  <c r="L412" i="6" s="1"/>
  <c r="K388" i="6"/>
  <c r="L388" i="6" s="1"/>
  <c r="K356" i="6"/>
  <c r="L356" i="6" s="1"/>
  <c r="K362" i="6"/>
  <c r="L362" i="6" s="1"/>
  <c r="K373" i="6"/>
  <c r="L373" i="6" s="1"/>
  <c r="K222" i="6"/>
  <c r="L222" i="6" s="1"/>
  <c r="K40" i="6"/>
  <c r="L40" i="6" s="1"/>
  <c r="K12" i="6"/>
  <c r="L12" i="6" s="1"/>
  <c r="K389" i="6"/>
  <c r="L389" i="6" s="1"/>
  <c r="K357" i="6"/>
  <c r="L357" i="6" s="1"/>
  <c r="K65" i="6"/>
  <c r="L65" i="6" s="1"/>
  <c r="K153" i="6"/>
  <c r="L153" i="6" s="1"/>
  <c r="K66" i="6"/>
  <c r="L66" i="6" s="1"/>
  <c r="K406" i="6"/>
  <c r="L406" i="6" s="1"/>
  <c r="K63" i="6"/>
  <c r="L63" i="6" s="1"/>
  <c r="K363" i="6"/>
  <c r="L363" i="6" s="1"/>
  <c r="K13" i="6"/>
  <c r="L13" i="6" s="1"/>
  <c r="K14" i="6"/>
  <c r="L14" i="6" s="1"/>
  <c r="K374" i="6"/>
  <c r="L374" i="6" s="1"/>
  <c r="K19" i="6"/>
  <c r="L19" i="6" s="1"/>
  <c r="K337" i="6"/>
  <c r="L337" i="6" s="1"/>
  <c r="K343" i="6"/>
  <c r="L343" i="6" s="1"/>
  <c r="K344" i="6"/>
  <c r="L344" i="6" s="1"/>
  <c r="K345" i="6"/>
  <c r="L345" i="6" s="1"/>
  <c r="K415" i="6"/>
  <c r="L415" i="6" s="1"/>
  <c r="K208" i="6"/>
  <c r="L208" i="6" s="1"/>
  <c r="K375" i="6"/>
  <c r="L375" i="6" s="1"/>
  <c r="K18" i="6"/>
  <c r="L18" i="6" s="1"/>
  <c r="K376" i="6"/>
  <c r="L376" i="6" s="1"/>
  <c r="K390" i="6"/>
  <c r="L390" i="6" s="1"/>
  <c r="K56" i="6"/>
  <c r="L56" i="6" s="1"/>
  <c r="K16" i="6"/>
  <c r="L16" i="6" s="1"/>
  <c r="K74" i="6"/>
  <c r="L74" i="6" s="1"/>
  <c r="K377" i="6"/>
  <c r="L377" i="6" s="1"/>
  <c r="K364" i="6"/>
  <c r="L364" i="6" s="1"/>
  <c r="K365" i="6"/>
  <c r="L365" i="6" s="1"/>
  <c r="K378" i="6"/>
  <c r="L378" i="6" s="1"/>
  <c r="K366" i="6"/>
  <c r="L366" i="6" s="1"/>
  <c r="K379" i="6"/>
  <c r="L379" i="6" s="1"/>
  <c r="K380" i="6"/>
  <c r="L380" i="6" s="1"/>
  <c r="K209" i="6"/>
  <c r="L209" i="6" s="1"/>
  <c r="K367" i="6"/>
  <c r="L367" i="6" s="1"/>
  <c r="K400" i="6"/>
  <c r="L400" i="6" s="1"/>
  <c r="K381" i="6"/>
  <c r="L381" i="6" s="1"/>
  <c r="K382" i="6"/>
  <c r="L382" i="6" s="1"/>
  <c r="K383" i="6"/>
  <c r="L383" i="6" s="1"/>
  <c r="K42" i="6"/>
  <c r="L42" i="6" s="1"/>
  <c r="K43" i="6"/>
  <c r="L43" i="6" s="1"/>
  <c r="K154" i="6"/>
  <c r="L154" i="6" s="1"/>
  <c r="K44" i="6"/>
  <c r="L44" i="6" s="1"/>
  <c r="K210" i="6"/>
  <c r="L210" i="6" s="1"/>
  <c r="K155" i="6"/>
  <c r="L155" i="6" s="1"/>
  <c r="K45" i="6"/>
  <c r="L45" i="6" s="1"/>
  <c r="K46" i="6"/>
  <c r="L46" i="6" s="1"/>
  <c r="K47" i="6"/>
  <c r="L47" i="6" s="1"/>
  <c r="K48" i="6"/>
  <c r="L48" i="6" s="1"/>
  <c r="K49" i="6"/>
  <c r="L49" i="6" s="1"/>
  <c r="K157" i="6"/>
  <c r="L157" i="6" s="1"/>
  <c r="K214" i="6"/>
  <c r="L214" i="6" s="1"/>
  <c r="K225" i="6"/>
  <c r="L225" i="6" s="1"/>
  <c r="K28" i="6"/>
  <c r="L28" i="6" s="1"/>
  <c r="I127" i="6"/>
  <c r="J127" i="6" s="1"/>
  <c r="I128" i="6"/>
  <c r="J128" i="6" s="1"/>
  <c r="H416" i="6"/>
  <c r="G416" i="6"/>
  <c r="E416" i="6"/>
  <c r="C6" i="5"/>
  <c r="H6" i="5" s="1"/>
  <c r="C7" i="5"/>
  <c r="H7" i="5" s="1"/>
  <c r="C8" i="5"/>
  <c r="H8" i="5" s="1"/>
  <c r="C9" i="5"/>
  <c r="C10" i="5"/>
  <c r="H10" i="5" s="1"/>
  <c r="C11" i="5"/>
  <c r="C12" i="5"/>
  <c r="C13" i="5"/>
  <c r="H13" i="5" s="1"/>
  <c r="C14" i="5"/>
  <c r="H14" i="5" s="1"/>
  <c r="C15" i="5"/>
  <c r="C16" i="5"/>
  <c r="H16" i="5" s="1"/>
  <c r="C17" i="5"/>
  <c r="H17" i="5" s="1"/>
  <c r="C18" i="5"/>
  <c r="C19" i="5"/>
  <c r="C20" i="5"/>
  <c r="C21" i="5"/>
  <c r="C22" i="5"/>
  <c r="C23" i="5"/>
  <c r="H23" i="5" s="1"/>
  <c r="C24" i="5"/>
  <c r="H24" i="5" s="1"/>
  <c r="C25" i="5"/>
  <c r="H25" i="5" s="1"/>
  <c r="C26" i="5"/>
  <c r="H26" i="5" s="1"/>
  <c r="C27" i="5"/>
  <c r="H27" i="5" s="1"/>
  <c r="C28" i="5"/>
  <c r="H28" i="5" s="1"/>
  <c r="C29" i="5"/>
  <c r="H29" i="5" s="1"/>
  <c r="C30" i="5"/>
  <c r="C31" i="5"/>
  <c r="H31" i="5" s="1"/>
  <c r="C32" i="5"/>
  <c r="H32" i="5" s="1"/>
  <c r="C33" i="5"/>
  <c r="H33" i="5" s="1"/>
  <c r="C34" i="5"/>
  <c r="H34" i="5" s="1"/>
  <c r="C35" i="5"/>
  <c r="H35" i="5" s="1"/>
  <c r="C36" i="5"/>
  <c r="H36" i="5" s="1"/>
  <c r="C37" i="5"/>
  <c r="H37" i="5" s="1"/>
  <c r="C38" i="5"/>
  <c r="H38" i="5" s="1"/>
  <c r="C39" i="5"/>
  <c r="H39" i="5" s="1"/>
  <c r="C40" i="5"/>
  <c r="C41" i="5"/>
  <c r="H41" i="5" s="1"/>
  <c r="C42" i="5"/>
  <c r="H42" i="5" s="1"/>
  <c r="C43" i="5"/>
  <c r="H43" i="5" s="1"/>
  <c r="C44" i="5"/>
  <c r="C45" i="5"/>
  <c r="H45" i="5" s="1"/>
  <c r="C46" i="5"/>
  <c r="C47" i="5"/>
  <c r="H47" i="5" s="1"/>
  <c r="C48" i="5"/>
  <c r="H48" i="5" s="1"/>
  <c r="C49" i="5"/>
  <c r="H49" i="5" s="1"/>
  <c r="C50" i="5"/>
  <c r="C51" i="5"/>
  <c r="H51" i="5" s="1"/>
  <c r="C52" i="5"/>
  <c r="H52" i="5" s="1"/>
  <c r="C53" i="5"/>
  <c r="C54" i="5"/>
  <c r="H54" i="5" s="1"/>
  <c r="C55" i="5"/>
  <c r="H55" i="5" s="1"/>
  <c r="C56" i="5"/>
  <c r="H56" i="5" s="1"/>
  <c r="C57" i="5"/>
  <c r="H57" i="5" s="1"/>
  <c r="C58" i="5"/>
  <c r="H58" i="5" s="1"/>
  <c r="C59" i="5"/>
  <c r="H59" i="5" s="1"/>
  <c r="C60" i="5"/>
  <c r="H60" i="5" s="1"/>
  <c r="C61" i="5"/>
  <c r="H61" i="5" s="1"/>
  <c r="C62" i="5"/>
  <c r="H62" i="5" s="1"/>
  <c r="C63" i="5"/>
  <c r="H63" i="5" s="1"/>
  <c r="C64" i="5"/>
  <c r="H64" i="5" s="1"/>
  <c r="C65" i="5"/>
  <c r="H65" i="5" s="1"/>
  <c r="C66" i="5"/>
  <c r="H66" i="5" s="1"/>
  <c r="C67" i="5"/>
  <c r="H67" i="5" s="1"/>
  <c r="C68" i="5"/>
  <c r="H68" i="5" s="1"/>
  <c r="C69" i="5"/>
  <c r="H69" i="5" s="1"/>
  <c r="C70" i="5"/>
  <c r="H70" i="5" s="1"/>
  <c r="C71" i="5"/>
  <c r="H71" i="5" s="1"/>
  <c r="C72" i="5"/>
  <c r="H72" i="5" s="1"/>
  <c r="C73" i="5"/>
  <c r="C74" i="5"/>
  <c r="H74" i="5" s="1"/>
  <c r="C75" i="5"/>
  <c r="C76" i="5"/>
  <c r="H76" i="5" s="1"/>
  <c r="C77" i="5"/>
  <c r="H77" i="5" s="1"/>
  <c r="C78" i="5"/>
  <c r="C79" i="5"/>
  <c r="H79" i="5" s="1"/>
  <c r="C80" i="5"/>
  <c r="H80" i="5" s="1"/>
  <c r="C81" i="5"/>
  <c r="H81" i="5" s="1"/>
  <c r="C82" i="5"/>
  <c r="H82" i="5" s="1"/>
  <c r="C83" i="5"/>
  <c r="H83" i="5" s="1"/>
  <c r="C84" i="5"/>
  <c r="H84" i="5" s="1"/>
  <c r="C85" i="5"/>
  <c r="H85" i="5" s="1"/>
  <c r="C86" i="5"/>
  <c r="H86" i="5" s="1"/>
  <c r="C87" i="5"/>
  <c r="H87" i="5" s="1"/>
  <c r="C88" i="5"/>
  <c r="H88" i="5" s="1"/>
  <c r="C89" i="5"/>
  <c r="H89" i="5" s="1"/>
  <c r="C90" i="5"/>
  <c r="H90" i="5" s="1"/>
  <c r="C91" i="5"/>
  <c r="H91" i="5" s="1"/>
  <c r="C92" i="5"/>
  <c r="H92" i="5" s="1"/>
  <c r="C93" i="5"/>
  <c r="C94" i="5"/>
  <c r="H94" i="5" s="1"/>
  <c r="C95" i="5"/>
  <c r="H95" i="5" s="1"/>
  <c r="C96" i="5"/>
  <c r="H96" i="5" s="1"/>
  <c r="C97" i="5"/>
  <c r="H97" i="5" s="1"/>
  <c r="C98" i="5"/>
  <c r="H98" i="5" s="1"/>
  <c r="C99" i="5"/>
  <c r="H99" i="5" s="1"/>
  <c r="C100" i="5"/>
  <c r="H100" i="5" s="1"/>
  <c r="C101" i="5"/>
  <c r="H101" i="5" s="1"/>
  <c r="C102" i="5"/>
  <c r="H102" i="5" s="1"/>
  <c r="C103" i="5"/>
  <c r="H103" i="5" s="1"/>
  <c r="C104" i="5"/>
  <c r="H104" i="5" s="1"/>
  <c r="C105" i="5"/>
  <c r="H105" i="5" s="1"/>
  <c r="C106" i="5"/>
  <c r="H106" i="5" s="1"/>
  <c r="C107" i="5"/>
  <c r="H107" i="5" s="1"/>
  <c r="C108" i="5"/>
  <c r="H108" i="5" s="1"/>
  <c r="C109" i="5"/>
  <c r="H109" i="5" s="1"/>
  <c r="C110" i="5"/>
  <c r="H110" i="5" s="1"/>
  <c r="C111" i="5"/>
  <c r="C112" i="5"/>
  <c r="H112" i="5" s="1"/>
  <c r="C113" i="5"/>
  <c r="H113" i="5" s="1"/>
  <c r="C114" i="5"/>
  <c r="H114" i="5" s="1"/>
  <c r="C115" i="5"/>
  <c r="H115" i="5" s="1"/>
  <c r="C116" i="5"/>
  <c r="H116" i="5" s="1"/>
  <c r="C117" i="5"/>
  <c r="H117" i="5" s="1"/>
  <c r="C118" i="5"/>
  <c r="H118" i="5" s="1"/>
  <c r="C119" i="5"/>
  <c r="H119" i="5" s="1"/>
  <c r="C120" i="5"/>
  <c r="H120" i="5" s="1"/>
  <c r="C121" i="5"/>
  <c r="H121" i="5" s="1"/>
  <c r="C122" i="5"/>
  <c r="H122" i="5" s="1"/>
  <c r="C123" i="5"/>
  <c r="H123" i="5" s="1"/>
  <c r="C124" i="5"/>
  <c r="H124" i="5" s="1"/>
  <c r="C125" i="5"/>
  <c r="H125" i="5" s="1"/>
  <c r="C126" i="5"/>
  <c r="H126" i="5" s="1"/>
  <c r="C127" i="5"/>
  <c r="H127" i="5" s="1"/>
  <c r="C128" i="5"/>
  <c r="H128" i="5" s="1"/>
  <c r="C129" i="5"/>
  <c r="H129" i="5" s="1"/>
  <c r="C130" i="5"/>
  <c r="H130" i="5" s="1"/>
  <c r="C131" i="5"/>
  <c r="C132" i="5"/>
  <c r="H132" i="5" s="1"/>
  <c r="C133" i="5"/>
  <c r="H133" i="5" s="1"/>
  <c r="C134" i="5"/>
  <c r="H134" i="5" s="1"/>
  <c r="C135" i="5"/>
  <c r="H135" i="5" s="1"/>
  <c r="C136" i="5"/>
  <c r="H136" i="5" s="1"/>
  <c r="C137" i="5"/>
  <c r="H137" i="5" s="1"/>
  <c r="C138" i="5"/>
  <c r="H138" i="5" s="1"/>
  <c r="C139" i="5"/>
  <c r="C140" i="5"/>
  <c r="H140" i="5" s="1"/>
  <c r="C141" i="5"/>
  <c r="H141" i="5" s="1"/>
  <c r="C142" i="5"/>
  <c r="H142" i="5" s="1"/>
  <c r="C143" i="5"/>
  <c r="H143" i="5" s="1"/>
  <c r="C144" i="5"/>
  <c r="H144" i="5" s="1"/>
  <c r="C145" i="5"/>
  <c r="H145" i="5" s="1"/>
  <c r="C146" i="5"/>
  <c r="H146" i="5" s="1"/>
  <c r="C147" i="5"/>
  <c r="H147" i="5" s="1"/>
  <c r="C148" i="5"/>
  <c r="H148" i="5" s="1"/>
  <c r="C149" i="5"/>
  <c r="H149" i="5" s="1"/>
  <c r="C150" i="5"/>
  <c r="H150" i="5" s="1"/>
  <c r="C151" i="5"/>
  <c r="C152" i="5"/>
  <c r="H152" i="5" s="1"/>
  <c r="C153" i="5"/>
  <c r="H153" i="5" s="1"/>
  <c r="C154" i="5"/>
  <c r="H154" i="5" s="1"/>
  <c r="C155" i="5"/>
  <c r="H155" i="5" s="1"/>
  <c r="C156" i="5"/>
  <c r="H156" i="5" s="1"/>
  <c r="C157" i="5"/>
  <c r="H157" i="5" s="1"/>
  <c r="C158" i="5"/>
  <c r="H158" i="5" s="1"/>
  <c r="C159" i="5"/>
  <c r="H159" i="5" s="1"/>
  <c r="C160" i="5"/>
  <c r="H160" i="5" s="1"/>
  <c r="C161" i="5"/>
  <c r="H161" i="5" s="1"/>
  <c r="C162" i="5"/>
  <c r="H162" i="5" s="1"/>
  <c r="C163" i="5"/>
  <c r="H163" i="5" s="1"/>
  <c r="C164" i="5"/>
  <c r="H164" i="5" s="1"/>
  <c r="C165" i="5"/>
  <c r="H165" i="5" s="1"/>
  <c r="C166" i="5"/>
  <c r="H166" i="5" s="1"/>
  <c r="C167" i="5"/>
  <c r="H167" i="5" s="1"/>
  <c r="C168" i="5"/>
  <c r="H168" i="5" s="1"/>
  <c r="C169" i="5"/>
  <c r="H169" i="5" s="1"/>
  <c r="C170" i="5"/>
  <c r="H170" i="5" s="1"/>
  <c r="C171" i="5"/>
  <c r="C172" i="5"/>
  <c r="H172" i="5" s="1"/>
  <c r="C173" i="5"/>
  <c r="H173" i="5" s="1"/>
  <c r="C174" i="5"/>
  <c r="H174" i="5" s="1"/>
  <c r="C175" i="5"/>
  <c r="H175" i="5" s="1"/>
  <c r="C176" i="5"/>
  <c r="H176" i="5" s="1"/>
  <c r="C177" i="5"/>
  <c r="H177" i="5" s="1"/>
  <c r="C178" i="5"/>
  <c r="H178" i="5" s="1"/>
  <c r="C179" i="5"/>
  <c r="H179" i="5" s="1"/>
  <c r="C180" i="5"/>
  <c r="H180" i="5" s="1"/>
  <c r="C181" i="5"/>
  <c r="H181" i="5" s="1"/>
  <c r="C182" i="5"/>
  <c r="H182" i="5" s="1"/>
  <c r="C183" i="5"/>
  <c r="C184" i="5"/>
  <c r="H184" i="5" s="1"/>
  <c r="C185" i="5"/>
  <c r="H185" i="5" s="1"/>
  <c r="C186" i="5"/>
  <c r="H186" i="5" s="1"/>
  <c r="C187" i="5"/>
  <c r="C188" i="5"/>
  <c r="C189" i="5"/>
  <c r="H189" i="5" s="1"/>
  <c r="C190" i="5"/>
  <c r="H190" i="5" s="1"/>
  <c r="C191" i="5"/>
  <c r="H191" i="5" s="1"/>
  <c r="C192" i="5"/>
  <c r="H192" i="5" s="1"/>
  <c r="C193" i="5"/>
  <c r="H193" i="5" s="1"/>
  <c r="C194" i="5"/>
  <c r="H194" i="5" s="1"/>
  <c r="C195" i="5"/>
  <c r="H195" i="5" s="1"/>
  <c r="C196" i="5"/>
  <c r="H196" i="5" s="1"/>
  <c r="C197" i="5"/>
  <c r="H197" i="5" s="1"/>
  <c r="C198" i="5"/>
  <c r="H198" i="5" s="1"/>
  <c r="C199" i="5"/>
  <c r="H199" i="5" s="1"/>
  <c r="C200" i="5"/>
  <c r="H200" i="5" s="1"/>
  <c r="C201" i="5"/>
  <c r="H201" i="5" s="1"/>
  <c r="C202" i="5"/>
  <c r="H202" i="5" s="1"/>
  <c r="C203" i="5"/>
  <c r="H203" i="5" s="1"/>
  <c r="C204" i="5"/>
  <c r="H204" i="5" s="1"/>
  <c r="C205" i="5"/>
  <c r="C206" i="5"/>
  <c r="H206" i="5" s="1"/>
  <c r="C207" i="5"/>
  <c r="H207" i="5" s="1"/>
  <c r="C208" i="5"/>
  <c r="H208" i="5" s="1"/>
  <c r="C209" i="5"/>
  <c r="H209" i="5" s="1"/>
  <c r="C210" i="5"/>
  <c r="H210" i="5" s="1"/>
  <c r="C211" i="5"/>
  <c r="H211" i="5" s="1"/>
  <c r="C212" i="5"/>
  <c r="H212" i="5" s="1"/>
  <c r="C213" i="5"/>
  <c r="H213" i="5" s="1"/>
  <c r="C214" i="5"/>
  <c r="H214" i="5" s="1"/>
  <c r="C215" i="5"/>
  <c r="H215" i="5" s="1"/>
  <c r="C216" i="5"/>
  <c r="H216" i="5" s="1"/>
  <c r="C217" i="5"/>
  <c r="H217" i="5" s="1"/>
  <c r="C218" i="5"/>
  <c r="H218" i="5" s="1"/>
  <c r="C219" i="5"/>
  <c r="H219" i="5" s="1"/>
  <c r="C220" i="5"/>
  <c r="H220" i="5" s="1"/>
  <c r="C221" i="5"/>
  <c r="H221" i="5" s="1"/>
  <c r="C222" i="5"/>
  <c r="C223" i="5"/>
  <c r="H223" i="5" s="1"/>
  <c r="C224" i="5"/>
  <c r="H224" i="5" s="1"/>
  <c r="C225" i="5"/>
  <c r="H225" i="5" s="1"/>
  <c r="C226" i="5"/>
  <c r="H226" i="5" s="1"/>
  <c r="C227" i="5"/>
  <c r="H227" i="5" s="1"/>
  <c r="C228" i="5"/>
  <c r="H228" i="5" s="1"/>
  <c r="C229" i="5"/>
  <c r="H229" i="5" s="1"/>
  <c r="C230" i="5"/>
  <c r="H230" i="5" s="1"/>
  <c r="C231" i="5"/>
  <c r="H231" i="5" s="1"/>
  <c r="C232" i="5"/>
  <c r="H232" i="5" s="1"/>
  <c r="C233" i="5"/>
  <c r="H233" i="5" s="1"/>
  <c r="C234" i="5"/>
  <c r="H234" i="5" s="1"/>
  <c r="C235" i="5"/>
  <c r="H235" i="5" s="1"/>
  <c r="C236" i="5"/>
  <c r="H236" i="5" s="1"/>
  <c r="C237" i="5"/>
  <c r="H237" i="5" s="1"/>
  <c r="C238" i="5"/>
  <c r="H238" i="5" s="1"/>
  <c r="C239" i="5"/>
  <c r="H239" i="5" s="1"/>
  <c r="C240" i="5"/>
  <c r="C241" i="5"/>
  <c r="H241" i="5" s="1"/>
  <c r="C242" i="5"/>
  <c r="H242" i="5" s="1"/>
  <c r="C243" i="5"/>
  <c r="H243" i="5" s="1"/>
  <c r="C244" i="5"/>
  <c r="H244" i="5" s="1"/>
  <c r="C245" i="5"/>
  <c r="H245" i="5" s="1"/>
  <c r="C246" i="5"/>
  <c r="H246" i="5" s="1"/>
  <c r="C247" i="5"/>
  <c r="H247" i="5" s="1"/>
  <c r="C248" i="5"/>
  <c r="H248" i="5" s="1"/>
  <c r="C249" i="5"/>
  <c r="H249" i="5" s="1"/>
  <c r="C250" i="5"/>
  <c r="H250" i="5" s="1"/>
  <c r="C251" i="5"/>
  <c r="H251" i="5" s="1"/>
  <c r="C252" i="5"/>
  <c r="H252" i="5" s="1"/>
  <c r="C253" i="5"/>
  <c r="H253" i="5" s="1"/>
  <c r="C254" i="5"/>
  <c r="H254" i="5" s="1"/>
  <c r="C255" i="5"/>
  <c r="C256" i="5"/>
  <c r="H256" i="5" s="1"/>
  <c r="C257" i="5"/>
  <c r="C258" i="5"/>
  <c r="H258" i="5" s="1"/>
  <c r="C259" i="5"/>
  <c r="H259" i="5" s="1"/>
  <c r="C260" i="5"/>
  <c r="H260" i="5" s="1"/>
  <c r="C261" i="5"/>
  <c r="H261" i="5" s="1"/>
  <c r="C262" i="5"/>
  <c r="H262" i="5" s="1"/>
  <c r="C263" i="5"/>
  <c r="H263" i="5" s="1"/>
  <c r="C264" i="5"/>
  <c r="C265" i="5"/>
  <c r="H265" i="5" s="1"/>
  <c r="C266" i="5"/>
  <c r="H266" i="5" s="1"/>
  <c r="C267" i="5"/>
  <c r="H267" i="5" s="1"/>
  <c r="C268" i="5"/>
  <c r="H268" i="5" s="1"/>
  <c r="C269" i="5"/>
  <c r="H269" i="5" s="1"/>
  <c r="C270" i="5"/>
  <c r="H270" i="5" s="1"/>
  <c r="C271" i="5"/>
  <c r="H271" i="5" s="1"/>
  <c r="C272" i="5"/>
  <c r="H272" i="5" s="1"/>
  <c r="C273" i="5"/>
  <c r="H273" i="5" s="1"/>
  <c r="C274" i="5"/>
  <c r="H274" i="5" s="1"/>
  <c r="C275" i="5"/>
  <c r="H275" i="5" s="1"/>
  <c r="C276" i="5"/>
  <c r="H276" i="5" s="1"/>
  <c r="C277" i="5"/>
  <c r="H277" i="5" s="1"/>
  <c r="C278" i="5"/>
  <c r="H278" i="5" s="1"/>
  <c r="C279" i="5"/>
  <c r="H279" i="5" s="1"/>
  <c r="C280" i="5"/>
  <c r="H280" i="5" s="1"/>
  <c r="C281" i="5"/>
  <c r="C282" i="5"/>
  <c r="H282" i="5" s="1"/>
  <c r="C283" i="5"/>
  <c r="H283" i="5" s="1"/>
  <c r="C284" i="5"/>
  <c r="H284" i="5" s="1"/>
  <c r="C285" i="5"/>
  <c r="H285" i="5" s="1"/>
  <c r="C286" i="5"/>
  <c r="H286" i="5" s="1"/>
  <c r="C287" i="5"/>
  <c r="H287" i="5" s="1"/>
  <c r="C288" i="5"/>
  <c r="H288" i="5" s="1"/>
  <c r="C289" i="5"/>
  <c r="H289" i="5" s="1"/>
  <c r="C290" i="5"/>
  <c r="H290" i="5" s="1"/>
  <c r="C291" i="5"/>
  <c r="H291" i="5" s="1"/>
  <c r="C292" i="5"/>
  <c r="H292" i="5" s="1"/>
  <c r="C293" i="5"/>
  <c r="H293" i="5" s="1"/>
  <c r="C294" i="5"/>
  <c r="H294" i="5" s="1"/>
  <c r="C295" i="5"/>
  <c r="H295" i="5" s="1"/>
  <c r="C296" i="5"/>
  <c r="H296" i="5" s="1"/>
  <c r="C297" i="5"/>
  <c r="H297" i="5" s="1"/>
  <c r="C298" i="5"/>
  <c r="H298" i="5" s="1"/>
  <c r="C299" i="5"/>
  <c r="C300" i="5"/>
  <c r="H300" i="5" s="1"/>
  <c r="C301" i="5"/>
  <c r="H301" i="5" s="1"/>
  <c r="C302" i="5"/>
  <c r="H302" i="5" s="1"/>
  <c r="C303" i="5"/>
  <c r="H303" i="5" s="1"/>
  <c r="C304" i="5"/>
  <c r="H304" i="5" s="1"/>
  <c r="C305" i="5"/>
  <c r="H305" i="5" s="1"/>
  <c r="C306" i="5"/>
  <c r="H306" i="5" s="1"/>
  <c r="C307" i="5"/>
  <c r="H307" i="5" s="1"/>
  <c r="C308" i="5"/>
  <c r="H308" i="5" s="1"/>
  <c r="C309" i="5"/>
  <c r="H309" i="5" s="1"/>
  <c r="C310" i="5"/>
  <c r="H310" i="5" s="1"/>
  <c r="C311" i="5"/>
  <c r="H311" i="5" s="1"/>
  <c r="C312" i="5"/>
  <c r="H312" i="5" s="1"/>
  <c r="C313" i="5"/>
  <c r="H313" i="5" s="1"/>
  <c r="C314" i="5"/>
  <c r="H314" i="5" s="1"/>
  <c r="C315" i="5"/>
  <c r="H315" i="5" s="1"/>
  <c r="C316" i="5"/>
  <c r="H316" i="5" s="1"/>
  <c r="C317" i="5"/>
  <c r="C318" i="5"/>
  <c r="H318" i="5" s="1"/>
  <c r="C319" i="5"/>
  <c r="H319" i="5" s="1"/>
  <c r="C320" i="5"/>
  <c r="H320" i="5" s="1"/>
  <c r="C321" i="5"/>
  <c r="H321" i="5" s="1"/>
  <c r="C322" i="5"/>
  <c r="H322" i="5" s="1"/>
  <c r="C323" i="5"/>
  <c r="H323" i="5" s="1"/>
  <c r="C324" i="5"/>
  <c r="H324" i="5" s="1"/>
  <c r="C325" i="5"/>
  <c r="H325" i="5" s="1"/>
  <c r="C326" i="5"/>
  <c r="H326" i="5" s="1"/>
  <c r="C327" i="5"/>
  <c r="H327" i="5" s="1"/>
  <c r="C328" i="5"/>
  <c r="H328" i="5" s="1"/>
  <c r="C329" i="5"/>
  <c r="H329" i="5" s="1"/>
  <c r="C330" i="5"/>
  <c r="H330" i="5" s="1"/>
  <c r="C331" i="5"/>
  <c r="H331" i="5" s="1"/>
  <c r="C332" i="5"/>
  <c r="H332" i="5" s="1"/>
  <c r="C333" i="5"/>
  <c r="H333" i="5" s="1"/>
  <c r="C334" i="5"/>
  <c r="H334" i="5" s="1"/>
  <c r="C335" i="5"/>
  <c r="H335" i="5" s="1"/>
  <c r="C336" i="5"/>
  <c r="H336" i="5" s="1"/>
  <c r="C337" i="5"/>
  <c r="C338" i="5"/>
  <c r="H338" i="5" s="1"/>
  <c r="C339" i="5"/>
  <c r="C340" i="5"/>
  <c r="H340" i="5" s="1"/>
  <c r="C341" i="5"/>
  <c r="H341" i="5" s="1"/>
  <c r="C342" i="5"/>
  <c r="H342" i="5" s="1"/>
  <c r="C343" i="5"/>
  <c r="H343" i="5" s="1"/>
  <c r="C344" i="5"/>
  <c r="H344" i="5" s="1"/>
  <c r="C345" i="5"/>
  <c r="H345" i="5" s="1"/>
  <c r="C346" i="5"/>
  <c r="H346" i="5" s="1"/>
  <c r="C347" i="5"/>
  <c r="C348" i="5"/>
  <c r="H348" i="5" s="1"/>
  <c r="C349" i="5"/>
  <c r="H349" i="5" s="1"/>
  <c r="C350" i="5"/>
  <c r="H350" i="5" s="1"/>
  <c r="C351" i="5"/>
  <c r="H351" i="5" s="1"/>
  <c r="C352" i="5"/>
  <c r="H352" i="5" s="1"/>
  <c r="C353" i="5"/>
  <c r="H353" i="5" s="1"/>
  <c r="C354" i="5"/>
  <c r="H354" i="5" s="1"/>
  <c r="C355" i="5"/>
  <c r="H355" i="5" s="1"/>
  <c r="C356" i="5"/>
  <c r="H356" i="5" s="1"/>
  <c r="C357" i="5"/>
  <c r="H357" i="5" s="1"/>
  <c r="C358" i="5"/>
  <c r="H358" i="5" s="1"/>
  <c r="C359" i="5"/>
  <c r="H359" i="5" s="1"/>
  <c r="C360" i="5"/>
  <c r="H360" i="5" s="1"/>
  <c r="C361" i="5"/>
  <c r="C362" i="5"/>
  <c r="H362" i="5" s="1"/>
  <c r="C363" i="5"/>
  <c r="C364" i="5"/>
  <c r="H364" i="5" s="1"/>
  <c r="C365" i="5"/>
  <c r="H365" i="5" s="1"/>
  <c r="C366" i="5"/>
  <c r="C367" i="5"/>
  <c r="H367" i="5" s="1"/>
  <c r="C368" i="5"/>
  <c r="H368" i="5" s="1"/>
  <c r="C369" i="5"/>
  <c r="H369" i="5" s="1"/>
  <c r="C370" i="5"/>
  <c r="H370" i="5" s="1"/>
  <c r="C371" i="5"/>
  <c r="H371" i="5" s="1"/>
  <c r="C372" i="5"/>
  <c r="H372" i="5" s="1"/>
  <c r="C373" i="5"/>
  <c r="H373" i="5" s="1"/>
  <c r="C374" i="5"/>
  <c r="H374" i="5" s="1"/>
  <c r="C375" i="5"/>
  <c r="H375" i="5" s="1"/>
  <c r="C376" i="5"/>
  <c r="H376" i="5" s="1"/>
  <c r="C377" i="5"/>
  <c r="H377" i="5" s="1"/>
  <c r="C378" i="5"/>
  <c r="H378" i="5" s="1"/>
  <c r="C379" i="5"/>
  <c r="H379" i="5" s="1"/>
  <c r="C380" i="5"/>
  <c r="H380" i="5" s="1"/>
  <c r="C381" i="5"/>
  <c r="H381" i="5" s="1"/>
  <c r="C382" i="5"/>
  <c r="C383" i="5"/>
  <c r="H383" i="5" s="1"/>
  <c r="C384" i="5"/>
  <c r="H384" i="5" s="1"/>
  <c r="C385" i="5"/>
  <c r="C386" i="5"/>
  <c r="H386" i="5" s="1"/>
  <c r="C387" i="5"/>
  <c r="H387" i="5" s="1"/>
  <c r="C388" i="5"/>
  <c r="H388" i="5" s="1"/>
  <c r="C389" i="5"/>
  <c r="H389" i="5" s="1"/>
  <c r="C390" i="5"/>
  <c r="H390" i="5" s="1"/>
  <c r="C391" i="5"/>
  <c r="C392" i="5"/>
  <c r="H392" i="5" s="1"/>
  <c r="C393" i="5"/>
  <c r="H393" i="5" s="1"/>
  <c r="C394" i="5"/>
  <c r="H394" i="5" s="1"/>
  <c r="C395" i="5"/>
  <c r="H395" i="5" s="1"/>
  <c r="C396" i="5"/>
  <c r="H396" i="5" s="1"/>
  <c r="C397" i="5"/>
  <c r="H397" i="5" s="1"/>
  <c r="C398" i="5"/>
  <c r="H398" i="5" s="1"/>
  <c r="C399" i="5"/>
  <c r="H399" i="5" s="1"/>
  <c r="C400" i="5"/>
  <c r="H400" i="5" s="1"/>
  <c r="C401" i="5"/>
  <c r="H401" i="5" s="1"/>
  <c r="C402" i="5"/>
  <c r="H402" i="5" s="1"/>
  <c r="C403" i="5"/>
  <c r="H403" i="5" s="1"/>
  <c r="C404" i="5"/>
  <c r="H404" i="5" s="1"/>
  <c r="C405" i="5"/>
  <c r="H405" i="5" s="1"/>
  <c r="C406" i="5"/>
  <c r="C407" i="5"/>
  <c r="C408" i="5"/>
  <c r="H408" i="5" s="1"/>
  <c r="C409" i="5"/>
  <c r="H409" i="5" s="1"/>
  <c r="C410" i="5"/>
  <c r="H410" i="5" s="1"/>
  <c r="C411" i="5"/>
  <c r="H411" i="5" s="1"/>
  <c r="C412" i="5"/>
  <c r="H412" i="5" s="1"/>
  <c r="C413" i="5"/>
  <c r="H413" i="5" s="1"/>
  <c r="C414" i="5"/>
  <c r="H414" i="5" s="1"/>
  <c r="C415" i="5"/>
  <c r="C416" i="5"/>
  <c r="H416" i="5" s="1"/>
  <c r="C417" i="5"/>
  <c r="H417" i="5" s="1"/>
  <c r="C418" i="5"/>
  <c r="H418" i="5" s="1"/>
  <c r="C419" i="5"/>
  <c r="H419" i="5" s="1"/>
  <c r="C420" i="5"/>
  <c r="H420" i="5" s="1"/>
  <c r="C421" i="5"/>
  <c r="H421" i="5" s="1"/>
  <c r="C422" i="5"/>
  <c r="H422" i="5" s="1"/>
  <c r="C423" i="5"/>
  <c r="H423" i="5" s="1"/>
  <c r="C424" i="5"/>
  <c r="H424" i="5" s="1"/>
  <c r="C425" i="5"/>
  <c r="C426" i="5"/>
  <c r="H426" i="5" s="1"/>
  <c r="C427" i="5"/>
  <c r="H427" i="5" s="1"/>
  <c r="C428" i="5"/>
  <c r="H428" i="5" s="1"/>
  <c r="C429" i="5"/>
  <c r="C430" i="5"/>
  <c r="H430" i="5" s="1"/>
  <c r="C431" i="5"/>
  <c r="H431" i="5" s="1"/>
  <c r="C432" i="5"/>
  <c r="H432" i="5" s="1"/>
  <c r="C433" i="5"/>
  <c r="H433" i="5" s="1"/>
  <c r="C434" i="5"/>
  <c r="H434" i="5" s="1"/>
  <c r="C435" i="5"/>
  <c r="H435" i="5" s="1"/>
  <c r="C436" i="5"/>
  <c r="H436" i="5" s="1"/>
  <c r="C437" i="5"/>
  <c r="C438" i="5"/>
  <c r="H438" i="5" s="1"/>
  <c r="C439" i="5"/>
  <c r="H439" i="5" s="1"/>
  <c r="C440" i="5"/>
  <c r="H440" i="5" s="1"/>
  <c r="C441" i="5"/>
  <c r="H441" i="5" s="1"/>
  <c r="C442" i="5"/>
  <c r="H442" i="5" s="1"/>
  <c r="C443" i="5"/>
  <c r="C444" i="5"/>
  <c r="H444" i="5" s="1"/>
  <c r="C445" i="5"/>
  <c r="H445" i="5" s="1"/>
  <c r="C446" i="5"/>
  <c r="C447" i="5"/>
  <c r="H447" i="5" s="1"/>
  <c r="C448" i="5"/>
  <c r="H448" i="5" s="1"/>
  <c r="C449" i="5"/>
  <c r="H449" i="5" s="1"/>
  <c r="C450" i="5"/>
  <c r="C451" i="5"/>
  <c r="H451" i="5" s="1"/>
  <c r="C452" i="5"/>
  <c r="H452" i="5" s="1"/>
  <c r="C453" i="5"/>
  <c r="H453" i="5" s="1"/>
  <c r="C454" i="5"/>
  <c r="H454" i="5" s="1"/>
  <c r="C455" i="5"/>
  <c r="H455" i="5" s="1"/>
  <c r="C456" i="5"/>
  <c r="H456" i="5" s="1"/>
  <c r="C457" i="5"/>
  <c r="H457" i="5" s="1"/>
  <c r="C458" i="5"/>
  <c r="H458" i="5" s="1"/>
  <c r="C459" i="5"/>
  <c r="H459" i="5" s="1"/>
  <c r="C460" i="5"/>
  <c r="H460" i="5" s="1"/>
  <c r="C461" i="5"/>
  <c r="H461" i="5" s="1"/>
  <c r="C462" i="5"/>
  <c r="H462" i="5" s="1"/>
  <c r="C463" i="5"/>
  <c r="C464" i="5"/>
  <c r="H464" i="5" s="1"/>
  <c r="C465" i="5"/>
  <c r="H465" i="5" s="1"/>
  <c r="C466" i="5"/>
  <c r="H466" i="5" s="1"/>
  <c r="C467" i="5"/>
  <c r="H467" i="5" s="1"/>
  <c r="C468" i="5"/>
  <c r="H468" i="5" s="1"/>
  <c r="C469" i="5"/>
  <c r="C470" i="5"/>
  <c r="C471" i="5"/>
  <c r="H471" i="5" s="1"/>
  <c r="C472" i="5"/>
  <c r="H472" i="5" s="1"/>
  <c r="C473" i="5"/>
  <c r="H473" i="5" s="1"/>
  <c r="C474" i="5"/>
  <c r="C475" i="5"/>
  <c r="H475" i="5" s="1"/>
  <c r="C476" i="5"/>
  <c r="C477" i="5"/>
  <c r="H477" i="5" s="1"/>
  <c r="C478" i="5"/>
  <c r="H478" i="5" s="1"/>
  <c r="C479" i="5"/>
  <c r="H479" i="5" s="1"/>
  <c r="C480" i="5"/>
  <c r="H480" i="5" s="1"/>
  <c r="C481" i="5"/>
  <c r="H481" i="5" s="1"/>
  <c r="C482" i="5"/>
  <c r="C483" i="5"/>
  <c r="H483" i="5" s="1"/>
  <c r="C484" i="5"/>
  <c r="C485" i="5"/>
  <c r="H485" i="5" s="1"/>
  <c r="C486" i="5"/>
  <c r="H486" i="5" s="1"/>
  <c r="C487" i="5"/>
  <c r="H487" i="5" s="1"/>
  <c r="C488" i="5"/>
  <c r="C489" i="5"/>
  <c r="H489" i="5" s="1"/>
  <c r="C490" i="5"/>
  <c r="H490" i="5" s="1"/>
  <c r="C491" i="5"/>
  <c r="H491" i="5" s="1"/>
  <c r="C492" i="5"/>
  <c r="H492" i="5" s="1"/>
  <c r="C493" i="5"/>
  <c r="H493" i="5" s="1"/>
  <c r="C494" i="5"/>
  <c r="H494" i="5" s="1"/>
  <c r="C495" i="5"/>
  <c r="C496" i="5"/>
  <c r="H496" i="5" s="1"/>
  <c r="C497" i="5"/>
  <c r="H497" i="5" s="1"/>
  <c r="C498" i="5"/>
  <c r="H498" i="5" s="1"/>
  <c r="C499" i="5"/>
  <c r="H499" i="5" s="1"/>
  <c r="C500" i="5"/>
  <c r="H500" i="5" s="1"/>
  <c r="C501" i="5"/>
  <c r="H501" i="5" s="1"/>
  <c r="C502" i="5"/>
  <c r="H502" i="5" s="1"/>
  <c r="C503" i="5"/>
  <c r="H503" i="5" s="1"/>
  <c r="C504" i="5"/>
  <c r="C505" i="5"/>
  <c r="H505" i="5" s="1"/>
  <c r="C506" i="5"/>
  <c r="C507" i="5"/>
  <c r="H507" i="5" s="1"/>
  <c r="C508" i="5"/>
  <c r="C509" i="5"/>
  <c r="H509" i="5" s="1"/>
  <c r="C510" i="5"/>
  <c r="C511" i="5"/>
  <c r="H511" i="5" s="1"/>
  <c r="C512" i="5"/>
  <c r="H512" i="5" s="1"/>
  <c r="C513" i="5"/>
  <c r="H513" i="5" s="1"/>
  <c r="C514" i="5"/>
  <c r="H514" i="5" s="1"/>
  <c r="C515" i="5"/>
  <c r="C516" i="5"/>
  <c r="H516" i="5" s="1"/>
  <c r="C517" i="5"/>
  <c r="H517" i="5" s="1"/>
  <c r="C518" i="5"/>
  <c r="C519" i="5"/>
  <c r="H519" i="5" s="1"/>
  <c r="C520" i="5"/>
  <c r="H520" i="5" s="1"/>
  <c r="C521" i="5"/>
  <c r="H521" i="5" s="1"/>
  <c r="C522" i="5"/>
  <c r="C523" i="5"/>
  <c r="H523" i="5" s="1"/>
  <c r="C524" i="5"/>
  <c r="H524" i="5" s="1"/>
  <c r="C525" i="5"/>
  <c r="H525" i="5" s="1"/>
  <c r="C526" i="5"/>
  <c r="C527" i="5"/>
  <c r="H527" i="5" s="1"/>
  <c r="C528" i="5"/>
  <c r="H528" i="5" s="1"/>
  <c r="C529" i="5"/>
  <c r="H529" i="5" s="1"/>
  <c r="C530" i="5"/>
  <c r="H530" i="5" s="1"/>
  <c r="C531" i="5"/>
  <c r="C532" i="5"/>
  <c r="H532" i="5" s="1"/>
  <c r="C533" i="5"/>
  <c r="H533" i="5" s="1"/>
  <c r="C534" i="5"/>
  <c r="H534" i="5" s="1"/>
  <c r="C535" i="5"/>
  <c r="H535" i="5" s="1"/>
  <c r="C536" i="5"/>
  <c r="H536" i="5" s="1"/>
  <c r="C537" i="5"/>
  <c r="H537" i="5" s="1"/>
  <c r="C538" i="5"/>
  <c r="H538" i="5" s="1"/>
  <c r="C539" i="5"/>
  <c r="C540" i="5"/>
  <c r="H540" i="5" s="1"/>
  <c r="C541" i="5"/>
  <c r="H541" i="5" s="1"/>
  <c r="C542" i="5"/>
  <c r="H542" i="5" s="1"/>
  <c r="C543" i="5"/>
  <c r="H543" i="5" s="1"/>
  <c r="C544" i="5"/>
  <c r="H544" i="5" s="1"/>
  <c r="C545" i="5"/>
  <c r="H545" i="5" s="1"/>
  <c r="C546" i="5"/>
  <c r="H546" i="5" s="1"/>
  <c r="C547" i="5"/>
  <c r="H547" i="5" s="1"/>
  <c r="C548" i="5"/>
  <c r="H548" i="5" s="1"/>
  <c r="C549" i="5"/>
  <c r="C550" i="5"/>
  <c r="H550" i="5" s="1"/>
  <c r="C551" i="5"/>
  <c r="H551" i="5" s="1"/>
  <c r="C552" i="5"/>
  <c r="H552" i="5" s="1"/>
  <c r="C553" i="5"/>
  <c r="H553" i="5" s="1"/>
  <c r="C554" i="5"/>
  <c r="H554" i="5" s="1"/>
  <c r="C555" i="5"/>
  <c r="H555" i="5" s="1"/>
  <c r="C556" i="5"/>
  <c r="H556" i="5" s="1"/>
  <c r="C557" i="5"/>
  <c r="H557" i="5" s="1"/>
  <c r="C558" i="5"/>
  <c r="H558" i="5" s="1"/>
  <c r="C559" i="5"/>
  <c r="H559" i="5" s="1"/>
  <c r="C560" i="5"/>
  <c r="H560" i="5" s="1"/>
  <c r="C561" i="5"/>
  <c r="H561" i="5" s="1"/>
  <c r="C562" i="5"/>
  <c r="H562" i="5" s="1"/>
  <c r="C563" i="5"/>
  <c r="C564" i="5"/>
  <c r="H564" i="5" s="1"/>
  <c r="C565" i="5"/>
  <c r="H565" i="5" s="1"/>
  <c r="C566" i="5"/>
  <c r="H566" i="5" s="1"/>
  <c r="C567" i="5"/>
  <c r="H567" i="5" s="1"/>
  <c r="C568" i="5"/>
  <c r="H568" i="5" s="1"/>
  <c r="C569" i="5"/>
  <c r="H569" i="5" s="1"/>
  <c r="C570" i="5"/>
  <c r="H570" i="5" s="1"/>
  <c r="C571" i="5"/>
  <c r="C572" i="5"/>
  <c r="C573" i="5"/>
  <c r="H573" i="5" s="1"/>
  <c r="C574" i="5"/>
  <c r="H574" i="5" s="1"/>
  <c r="C575" i="5"/>
  <c r="H575" i="5" s="1"/>
  <c r="C576" i="5"/>
  <c r="H576" i="5" s="1"/>
  <c r="C577" i="5"/>
  <c r="H577" i="5" s="1"/>
  <c r="C578" i="5"/>
  <c r="H578" i="5" s="1"/>
  <c r="C579" i="5"/>
  <c r="H579" i="5" s="1"/>
  <c r="C580" i="5"/>
  <c r="H580" i="5" s="1"/>
  <c r="C581" i="5"/>
  <c r="H581" i="5" s="1"/>
  <c r="C582" i="5"/>
  <c r="H582" i="5" s="1"/>
  <c r="C583" i="5"/>
  <c r="H583" i="5" s="1"/>
  <c r="C584" i="5"/>
  <c r="H584" i="5" s="1"/>
  <c r="C585" i="5"/>
  <c r="H585" i="5" s="1"/>
  <c r="C586" i="5"/>
  <c r="H586" i="5" s="1"/>
  <c r="C587" i="5"/>
  <c r="H587" i="5" s="1"/>
  <c r="C588" i="5"/>
  <c r="H588" i="5" s="1"/>
  <c r="C589" i="5"/>
  <c r="H589" i="5" s="1"/>
  <c r="C590" i="5"/>
  <c r="H590" i="5" s="1"/>
  <c r="C591" i="5"/>
  <c r="H591" i="5" s="1"/>
  <c r="C592" i="5"/>
  <c r="H592" i="5" s="1"/>
  <c r="C593" i="5"/>
  <c r="H593" i="5" s="1"/>
  <c r="C594" i="5"/>
  <c r="H594" i="5" s="1"/>
  <c r="C595" i="5"/>
  <c r="H595" i="5" s="1"/>
  <c r="C596" i="5"/>
  <c r="H596" i="5" s="1"/>
  <c r="C597" i="5"/>
  <c r="C598" i="5"/>
  <c r="H598" i="5" s="1"/>
  <c r="C599" i="5"/>
  <c r="H599" i="5" s="1"/>
  <c r="C600" i="5"/>
  <c r="H600" i="5" s="1"/>
  <c r="C601" i="5"/>
  <c r="H601" i="5" s="1"/>
  <c r="C602" i="5"/>
  <c r="H602" i="5" s="1"/>
  <c r="C603" i="5"/>
  <c r="H603" i="5" s="1"/>
  <c r="C604" i="5"/>
  <c r="H604" i="5" s="1"/>
  <c r="C605" i="5"/>
  <c r="H605" i="5" s="1"/>
  <c r="C606" i="5"/>
  <c r="H606" i="5" s="1"/>
  <c r="C607" i="5"/>
  <c r="H607" i="5" s="1"/>
  <c r="C608" i="5"/>
  <c r="H608" i="5" s="1"/>
  <c r="C609" i="5"/>
  <c r="H609" i="5" s="1"/>
  <c r="C610" i="5"/>
  <c r="H610" i="5" s="1"/>
  <c r="C611" i="5"/>
  <c r="H611" i="5" s="1"/>
  <c r="C612" i="5"/>
  <c r="H612" i="5" s="1"/>
  <c r="C613" i="5"/>
  <c r="H613" i="5" s="1"/>
  <c r="C614" i="5"/>
  <c r="H614" i="5" s="1"/>
  <c r="C615" i="5"/>
  <c r="H615" i="5" s="1"/>
  <c r="C616" i="5"/>
  <c r="H616" i="5" s="1"/>
  <c r="C617" i="5"/>
  <c r="H617" i="5" s="1"/>
  <c r="C618" i="5"/>
  <c r="H618" i="5" s="1"/>
  <c r="C619" i="5"/>
  <c r="H619" i="5" s="1"/>
  <c r="C620" i="5"/>
  <c r="H620" i="5" s="1"/>
  <c r="C621" i="5"/>
  <c r="H621" i="5" s="1"/>
  <c r="C622" i="5"/>
  <c r="C623" i="5"/>
  <c r="H623" i="5" s="1"/>
  <c r="C624" i="5"/>
  <c r="H624" i="5" s="1"/>
  <c r="C625" i="5"/>
  <c r="H625" i="5" s="1"/>
  <c r="C626" i="5"/>
  <c r="H626" i="5" s="1"/>
  <c r="C627" i="5"/>
  <c r="H627" i="5" s="1"/>
  <c r="C628" i="5"/>
  <c r="H628" i="5" s="1"/>
  <c r="C629" i="5"/>
  <c r="H629" i="5" s="1"/>
  <c r="C630" i="5"/>
  <c r="H630" i="5" s="1"/>
  <c r="C631" i="5"/>
  <c r="C632" i="5"/>
  <c r="H632" i="5" s="1"/>
  <c r="C633" i="5"/>
  <c r="H633" i="5" s="1"/>
  <c r="C634" i="5"/>
  <c r="H634" i="5" s="1"/>
  <c r="C635" i="5"/>
  <c r="H635" i="5" s="1"/>
  <c r="C636" i="5"/>
  <c r="H636" i="5" s="1"/>
  <c r="C637" i="5"/>
  <c r="H637" i="5" s="1"/>
  <c r="C638" i="5"/>
  <c r="H638" i="5" s="1"/>
  <c r="C639" i="5"/>
  <c r="H639" i="5" s="1"/>
  <c r="C640" i="5"/>
  <c r="H640" i="5" s="1"/>
  <c r="C641" i="5"/>
  <c r="H641" i="5" s="1"/>
  <c r="C642" i="5"/>
  <c r="H642" i="5" s="1"/>
  <c r="C643" i="5"/>
  <c r="H643" i="5" s="1"/>
  <c r="C644" i="5"/>
  <c r="H644" i="5" s="1"/>
  <c r="C645" i="5"/>
  <c r="H645" i="5" s="1"/>
  <c r="C646" i="5"/>
  <c r="C647" i="5"/>
  <c r="H647" i="5" s="1"/>
  <c r="C648" i="5"/>
  <c r="H648" i="5" s="1"/>
  <c r="C649" i="5"/>
  <c r="H649" i="5" s="1"/>
  <c r="C650" i="5"/>
  <c r="C651" i="5"/>
  <c r="H651" i="5" s="1"/>
  <c r="C652" i="5"/>
  <c r="H652" i="5" s="1"/>
  <c r="C653" i="5"/>
  <c r="H653" i="5" s="1"/>
  <c r="C654" i="5"/>
  <c r="H654" i="5" s="1"/>
  <c r="C655" i="5"/>
  <c r="H655" i="5" s="1"/>
  <c r="C656" i="5"/>
  <c r="H656" i="5" s="1"/>
  <c r="C657" i="5"/>
  <c r="H657" i="5" s="1"/>
  <c r="C658" i="5"/>
  <c r="H658" i="5" s="1"/>
  <c r="C659" i="5"/>
  <c r="H659" i="5" s="1"/>
  <c r="C660" i="5"/>
  <c r="H660" i="5" s="1"/>
  <c r="C661" i="5"/>
  <c r="H661" i="5" s="1"/>
  <c r="C662" i="5"/>
  <c r="H662" i="5" s="1"/>
  <c r="C663" i="5"/>
  <c r="H663" i="5" s="1"/>
  <c r="C664" i="5"/>
  <c r="H664" i="5" s="1"/>
  <c r="C665" i="5"/>
  <c r="H665" i="5" s="1"/>
  <c r="C666" i="5"/>
  <c r="H666" i="5" s="1"/>
  <c r="C667" i="5"/>
  <c r="H667" i="5" s="1"/>
  <c r="C668" i="5"/>
  <c r="H668" i="5" s="1"/>
  <c r="C669" i="5"/>
  <c r="H669" i="5" s="1"/>
  <c r="C670" i="5"/>
  <c r="H670" i="5" s="1"/>
  <c r="C671" i="5"/>
  <c r="H671" i="5" s="1"/>
  <c r="C672" i="5"/>
  <c r="H672" i="5" s="1"/>
  <c r="C673" i="5"/>
  <c r="H673" i="5" s="1"/>
  <c r="C674" i="5"/>
  <c r="H674" i="5" s="1"/>
  <c r="C675" i="5"/>
  <c r="C676" i="5"/>
  <c r="H676" i="5" s="1"/>
  <c r="C677" i="5"/>
  <c r="H677" i="5" s="1"/>
  <c r="C678" i="5"/>
  <c r="H678" i="5" s="1"/>
  <c r="C679" i="5"/>
  <c r="H679" i="5" s="1"/>
  <c r="C680" i="5"/>
  <c r="H680" i="5" s="1"/>
  <c r="C681" i="5"/>
  <c r="H681" i="5" s="1"/>
  <c r="C682" i="5"/>
  <c r="H682" i="5" s="1"/>
  <c r="C683" i="5"/>
  <c r="C684" i="5"/>
  <c r="H684" i="5" s="1"/>
  <c r="C685" i="5"/>
  <c r="H685" i="5" s="1"/>
  <c r="C686" i="5"/>
  <c r="H686" i="5" s="1"/>
  <c r="C687" i="5"/>
  <c r="H687" i="5" s="1"/>
  <c r="C688" i="5"/>
  <c r="H688" i="5" s="1"/>
  <c r="C689" i="5"/>
  <c r="H689" i="5" s="1"/>
  <c r="C690" i="5"/>
  <c r="H690" i="5" s="1"/>
  <c r="C691" i="5"/>
  <c r="H691" i="5" s="1"/>
  <c r="C692" i="5"/>
  <c r="H692" i="5" s="1"/>
  <c r="C693" i="5"/>
  <c r="H693" i="5" s="1"/>
  <c r="C694" i="5"/>
  <c r="H694" i="5" s="1"/>
  <c r="C695" i="5"/>
  <c r="H695" i="5" s="1"/>
  <c r="C696" i="5"/>
  <c r="H696" i="5" s="1"/>
  <c r="C697" i="5"/>
  <c r="H697" i="5" s="1"/>
  <c r="C698" i="5"/>
  <c r="H698" i="5" s="1"/>
  <c r="C699" i="5"/>
  <c r="H699" i="5" s="1"/>
  <c r="C700" i="5"/>
  <c r="H700" i="5" s="1"/>
  <c r="C701" i="5"/>
  <c r="C702" i="5"/>
  <c r="H702" i="5" s="1"/>
  <c r="C703" i="5"/>
  <c r="H703" i="5" s="1"/>
  <c r="C704" i="5"/>
  <c r="H704" i="5" s="1"/>
  <c r="C705" i="5"/>
  <c r="H705" i="5" s="1"/>
  <c r="C706" i="5"/>
  <c r="H706" i="5" s="1"/>
  <c r="C707" i="5"/>
  <c r="H707" i="5" s="1"/>
  <c r="C708" i="5"/>
  <c r="H708" i="5" s="1"/>
  <c r="C709" i="5"/>
  <c r="H709" i="5" s="1"/>
  <c r="C710" i="5"/>
  <c r="H710" i="5" s="1"/>
  <c r="C711" i="5"/>
  <c r="H711" i="5" s="1"/>
  <c r="C712" i="5"/>
  <c r="H712" i="5" s="1"/>
  <c r="C713" i="5"/>
  <c r="H713" i="5" s="1"/>
  <c r="C714" i="5"/>
  <c r="H714" i="5" s="1"/>
  <c r="C715" i="5"/>
  <c r="H715" i="5" s="1"/>
  <c r="C716" i="5"/>
  <c r="H716" i="5" s="1"/>
  <c r="C717" i="5"/>
  <c r="H717" i="5" s="1"/>
  <c r="C718" i="5"/>
  <c r="H718" i="5" s="1"/>
  <c r="C719" i="5"/>
  <c r="H719" i="5" s="1"/>
  <c r="C720" i="5"/>
  <c r="H720" i="5" s="1"/>
  <c r="C721" i="5"/>
  <c r="H721" i="5" s="1"/>
  <c r="C722" i="5"/>
  <c r="H722" i="5" s="1"/>
  <c r="C723" i="5"/>
  <c r="H723" i="5" s="1"/>
  <c r="C724" i="5"/>
  <c r="H724" i="5" s="1"/>
  <c r="C725" i="5"/>
  <c r="H725" i="5" s="1"/>
  <c r="C726" i="5"/>
  <c r="C727" i="5"/>
  <c r="H727" i="5" s="1"/>
  <c r="C728" i="5"/>
  <c r="H728" i="5" s="1"/>
  <c r="C729" i="5"/>
  <c r="H729" i="5" s="1"/>
  <c r="C730" i="5"/>
  <c r="H730" i="5" s="1"/>
  <c r="C731" i="5"/>
  <c r="H731" i="5" s="1"/>
  <c r="C732" i="5"/>
  <c r="H732" i="5" s="1"/>
  <c r="C733" i="5"/>
  <c r="H733" i="5" s="1"/>
  <c r="C734" i="5"/>
  <c r="H734" i="5" s="1"/>
  <c r="C735" i="5"/>
  <c r="H735" i="5" s="1"/>
  <c r="C736" i="5"/>
  <c r="H736" i="5" s="1"/>
  <c r="C737" i="5"/>
  <c r="H737" i="5" s="1"/>
  <c r="C738" i="5"/>
  <c r="H738" i="5" s="1"/>
  <c r="C739" i="5"/>
  <c r="H739" i="5" s="1"/>
  <c r="C740" i="5"/>
  <c r="H740" i="5" s="1"/>
  <c r="C741" i="5"/>
  <c r="H741" i="5" s="1"/>
  <c r="C742" i="5"/>
  <c r="H742" i="5" s="1"/>
  <c r="C743" i="5"/>
  <c r="H743" i="5" s="1"/>
  <c r="C744" i="5"/>
  <c r="H744" i="5" s="1"/>
  <c r="C745" i="5"/>
  <c r="H745" i="5" s="1"/>
  <c r="C746" i="5"/>
  <c r="H746" i="5" s="1"/>
  <c r="C747" i="5"/>
  <c r="H747" i="5" s="1"/>
  <c r="C748" i="5"/>
  <c r="H748" i="5" s="1"/>
  <c r="C749" i="5"/>
  <c r="H749" i="5" s="1"/>
  <c r="C750" i="5"/>
  <c r="C751" i="5"/>
  <c r="H751" i="5" s="1"/>
  <c r="C752" i="5"/>
  <c r="H752" i="5" s="1"/>
  <c r="C753" i="5"/>
  <c r="H753" i="5" s="1"/>
  <c r="C754" i="5"/>
  <c r="H754" i="5" s="1"/>
  <c r="C755" i="5"/>
  <c r="H755" i="5" s="1"/>
  <c r="C756" i="5"/>
  <c r="H756" i="5" s="1"/>
  <c r="C757" i="5"/>
  <c r="H757" i="5" s="1"/>
  <c r="C758" i="5"/>
  <c r="H758" i="5" s="1"/>
  <c r="C759" i="5"/>
  <c r="H759" i="5" s="1"/>
  <c r="C760" i="5"/>
  <c r="H760" i="5" s="1"/>
  <c r="C761" i="5"/>
  <c r="H761" i="5" s="1"/>
  <c r="C762" i="5"/>
  <c r="H762" i="5" s="1"/>
  <c r="C763" i="5"/>
  <c r="H763" i="5" s="1"/>
  <c r="C764" i="5"/>
  <c r="H764" i="5" s="1"/>
  <c r="C765" i="5"/>
  <c r="H765" i="5" s="1"/>
  <c r="C766" i="5"/>
  <c r="H766" i="5" s="1"/>
  <c r="C767" i="5"/>
  <c r="H767" i="5" s="1"/>
  <c r="C768" i="5"/>
  <c r="H768" i="5" s="1"/>
  <c r="C769" i="5"/>
  <c r="H769" i="5" s="1"/>
  <c r="C770" i="5"/>
  <c r="H770" i="5" s="1"/>
  <c r="C771" i="5"/>
  <c r="H771" i="5" s="1"/>
  <c r="C772" i="5"/>
  <c r="C773" i="5"/>
  <c r="H773" i="5" s="1"/>
  <c r="C774" i="5"/>
  <c r="H774" i="5" s="1"/>
  <c r="C775" i="5"/>
  <c r="C776" i="5"/>
  <c r="H776" i="5" s="1"/>
  <c r="C777" i="5"/>
  <c r="H777" i="5" s="1"/>
  <c r="C778" i="5"/>
  <c r="H778" i="5" s="1"/>
  <c r="C779" i="5"/>
  <c r="H779" i="5" s="1"/>
  <c r="C780" i="5"/>
  <c r="H780" i="5" s="1"/>
  <c r="C781" i="5"/>
  <c r="H781" i="5" s="1"/>
  <c r="C782" i="5"/>
  <c r="H782" i="5" s="1"/>
  <c r="C783" i="5"/>
  <c r="H783" i="5" s="1"/>
  <c r="C784" i="5"/>
  <c r="H784" i="5" s="1"/>
  <c r="C785" i="5"/>
  <c r="H785" i="5" s="1"/>
  <c r="C786" i="5"/>
  <c r="H786" i="5" s="1"/>
  <c r="C787" i="5"/>
  <c r="H787" i="5" s="1"/>
  <c r="C788" i="5"/>
  <c r="H788" i="5" s="1"/>
  <c r="C789" i="5"/>
  <c r="H789" i="5" s="1"/>
  <c r="C790" i="5"/>
  <c r="H790" i="5" s="1"/>
  <c r="C791" i="5"/>
  <c r="C792" i="5"/>
  <c r="H792" i="5" s="1"/>
  <c r="C793" i="5"/>
  <c r="H793" i="5" s="1"/>
  <c r="C794" i="5"/>
  <c r="H794" i="5" s="1"/>
  <c r="C795" i="5"/>
  <c r="H795" i="5" s="1"/>
  <c r="C796" i="5"/>
  <c r="H796" i="5" s="1"/>
  <c r="C797" i="5"/>
  <c r="H797" i="5" s="1"/>
  <c r="C798" i="5"/>
  <c r="H798" i="5" s="1"/>
  <c r="C799" i="5"/>
  <c r="H799" i="5" s="1"/>
  <c r="C800" i="5"/>
  <c r="H800" i="5" s="1"/>
  <c r="C801" i="5"/>
  <c r="H801" i="5" s="1"/>
  <c r="C802" i="5"/>
  <c r="H802" i="5" s="1"/>
  <c r="C803" i="5"/>
  <c r="H803" i="5" s="1"/>
  <c r="C804" i="5"/>
  <c r="H804" i="5" s="1"/>
  <c r="C805" i="5"/>
  <c r="H805" i="5" s="1"/>
  <c r="C806" i="5"/>
  <c r="C807" i="5"/>
  <c r="C808" i="5"/>
  <c r="H808" i="5" s="1"/>
  <c r="C809" i="5"/>
  <c r="H809" i="5" s="1"/>
  <c r="C810" i="5"/>
  <c r="H810" i="5" s="1"/>
  <c r="C811" i="5"/>
  <c r="H811" i="5" s="1"/>
  <c r="C812" i="5"/>
  <c r="H812" i="5" s="1"/>
  <c r="C813" i="5"/>
  <c r="H813" i="5" s="1"/>
  <c r="C814" i="5"/>
  <c r="H814" i="5" s="1"/>
  <c r="C815" i="5"/>
  <c r="H815" i="5" s="1"/>
  <c r="C816" i="5"/>
  <c r="H816" i="5" s="1"/>
  <c r="C817" i="5"/>
  <c r="C818" i="5"/>
  <c r="H818" i="5" s="1"/>
  <c r="C819" i="5"/>
  <c r="H819" i="5" s="1"/>
  <c r="C820" i="5"/>
  <c r="H820" i="5" s="1"/>
  <c r="C821" i="5"/>
  <c r="H821" i="5" s="1"/>
  <c r="C822" i="5"/>
  <c r="H822" i="5" s="1"/>
  <c r="C823" i="5"/>
  <c r="H823" i="5" s="1"/>
  <c r="C824" i="5"/>
  <c r="H824" i="5" s="1"/>
  <c r="C825" i="5"/>
  <c r="H825" i="5" s="1"/>
  <c r="C826" i="5"/>
  <c r="H826" i="5" s="1"/>
  <c r="C827" i="5"/>
  <c r="H827" i="5" s="1"/>
  <c r="C828" i="5"/>
  <c r="H828" i="5" s="1"/>
  <c r="C829" i="5"/>
  <c r="H829" i="5" s="1"/>
  <c r="C830" i="5"/>
  <c r="H830" i="5" s="1"/>
  <c r="C831" i="5"/>
  <c r="H831" i="5" s="1"/>
  <c r="C832" i="5"/>
  <c r="H832" i="5" s="1"/>
  <c r="C833" i="5"/>
  <c r="H833" i="5" s="1"/>
  <c r="C834" i="5"/>
  <c r="H834" i="5" s="1"/>
  <c r="C835" i="5"/>
  <c r="H835" i="5" s="1"/>
  <c r="C836" i="5"/>
  <c r="H836" i="5" s="1"/>
  <c r="C837" i="5"/>
  <c r="H837" i="5" s="1"/>
  <c r="C838" i="5"/>
  <c r="C839" i="5"/>
  <c r="H839" i="5" s="1"/>
  <c r="C840" i="5"/>
  <c r="H840" i="5" s="1"/>
  <c r="C841" i="5"/>
  <c r="H841" i="5" s="1"/>
  <c r="C842" i="5"/>
  <c r="H842" i="5" s="1"/>
  <c r="C843" i="5"/>
  <c r="C844" i="5"/>
  <c r="H844" i="5" s="1"/>
  <c r="C845" i="5"/>
  <c r="H845" i="5" s="1"/>
  <c r="C846" i="5"/>
  <c r="H846" i="5" s="1"/>
  <c r="C847" i="5"/>
  <c r="H847" i="5" s="1"/>
  <c r="C848" i="5"/>
  <c r="H848" i="5" s="1"/>
  <c r="C849" i="5"/>
  <c r="H849" i="5" s="1"/>
  <c r="C850" i="5"/>
  <c r="H850" i="5" s="1"/>
  <c r="C851" i="5"/>
  <c r="H851" i="5" s="1"/>
  <c r="C852" i="5"/>
  <c r="H852" i="5" s="1"/>
  <c r="C853" i="5"/>
  <c r="H853" i="5" s="1"/>
  <c r="C854" i="5"/>
  <c r="H854" i="5" s="1"/>
  <c r="C855" i="5"/>
  <c r="H855" i="5" s="1"/>
  <c r="C856" i="5"/>
  <c r="H856" i="5" s="1"/>
  <c r="C857" i="5"/>
  <c r="H857" i="5" s="1"/>
  <c r="C858" i="5"/>
  <c r="H858" i="5" s="1"/>
  <c r="C859" i="5"/>
  <c r="H859" i="5" s="1"/>
  <c r="C860" i="5"/>
  <c r="H860" i="5" s="1"/>
  <c r="C861" i="5"/>
  <c r="H861" i="5" s="1"/>
  <c r="C862" i="5"/>
  <c r="H862" i="5" s="1"/>
  <c r="C863" i="5"/>
  <c r="H863" i="5" s="1"/>
  <c r="C864" i="5"/>
  <c r="H864" i="5" s="1"/>
  <c r="C865" i="5"/>
  <c r="H865" i="5" s="1"/>
  <c r="C866" i="5"/>
  <c r="H866" i="5" s="1"/>
  <c r="C867" i="5"/>
  <c r="H867" i="5" s="1"/>
  <c r="C868" i="5"/>
  <c r="H868" i="5" s="1"/>
  <c r="C869" i="5"/>
  <c r="C870" i="5"/>
  <c r="H870" i="5" s="1"/>
  <c r="C871" i="5"/>
  <c r="H871" i="5" s="1"/>
  <c r="C872" i="5"/>
  <c r="H872" i="5" s="1"/>
  <c r="C873" i="5"/>
  <c r="H873" i="5" s="1"/>
  <c r="C874" i="5"/>
  <c r="H874" i="5" s="1"/>
  <c r="C875" i="5"/>
  <c r="H875" i="5" s="1"/>
  <c r="C876" i="5"/>
  <c r="H876" i="5" s="1"/>
  <c r="C877" i="5"/>
  <c r="H877" i="5" s="1"/>
  <c r="C878" i="5"/>
  <c r="H878" i="5" s="1"/>
  <c r="C879" i="5"/>
  <c r="C880" i="5"/>
  <c r="H880" i="5" s="1"/>
  <c r="C881" i="5"/>
  <c r="H881" i="5" s="1"/>
  <c r="C882" i="5"/>
  <c r="H882" i="5" s="1"/>
  <c r="C883" i="5"/>
  <c r="H883" i="5" s="1"/>
  <c r="C884" i="5"/>
  <c r="H884" i="5" s="1"/>
  <c r="C885" i="5"/>
  <c r="H885" i="5" s="1"/>
  <c r="C886" i="5"/>
  <c r="C887" i="5"/>
  <c r="H887" i="5" s="1"/>
  <c r="C888" i="5"/>
  <c r="H888" i="5" s="1"/>
  <c r="C889" i="5"/>
  <c r="H889" i="5" s="1"/>
  <c r="C890" i="5"/>
  <c r="H890" i="5" s="1"/>
  <c r="C891" i="5"/>
  <c r="C892" i="5"/>
  <c r="C893" i="5"/>
  <c r="H893" i="5" s="1"/>
  <c r="C894" i="5"/>
  <c r="H894" i="5" s="1"/>
  <c r="C895" i="5"/>
  <c r="H895" i="5" s="1"/>
  <c r="C896" i="5"/>
  <c r="H896" i="5" s="1"/>
  <c r="C897" i="5"/>
  <c r="H897" i="5" s="1"/>
  <c r="C898" i="5"/>
  <c r="H898" i="5" s="1"/>
  <c r="C899" i="5"/>
  <c r="C900" i="5"/>
  <c r="H900" i="5" s="1"/>
  <c r="C901" i="5"/>
  <c r="H901" i="5" s="1"/>
  <c r="C902" i="5"/>
  <c r="H902" i="5" s="1"/>
  <c r="C903" i="5"/>
  <c r="H903" i="5" s="1"/>
  <c r="C904" i="5"/>
  <c r="H904" i="5" s="1"/>
  <c r="C905" i="5"/>
  <c r="C906" i="5"/>
  <c r="H906" i="5" s="1"/>
  <c r="C907" i="5"/>
  <c r="H907" i="5" s="1"/>
  <c r="C908" i="5"/>
  <c r="H908" i="5" s="1"/>
  <c r="C909" i="5"/>
  <c r="H909" i="5" s="1"/>
  <c r="C910" i="5"/>
  <c r="H910" i="5" s="1"/>
  <c r="C911" i="5"/>
  <c r="H911" i="5" s="1"/>
  <c r="C912" i="5"/>
  <c r="H912" i="5" s="1"/>
  <c r="C913" i="5"/>
  <c r="C914" i="5"/>
  <c r="H914" i="5" s="1"/>
  <c r="C915" i="5"/>
  <c r="C916" i="5"/>
  <c r="H916" i="5" s="1"/>
  <c r="C917" i="5"/>
  <c r="H917" i="5" s="1"/>
  <c r="C918" i="5"/>
  <c r="H918" i="5" s="1"/>
  <c r="C919" i="5"/>
  <c r="H919" i="5" s="1"/>
  <c r="C920" i="5"/>
  <c r="C921" i="5"/>
  <c r="H921" i="5" s="1"/>
  <c r="C922" i="5"/>
  <c r="H922" i="5" s="1"/>
  <c r="C923" i="5"/>
  <c r="H923" i="5" s="1"/>
  <c r="C924" i="5"/>
  <c r="H924" i="5" s="1"/>
  <c r="C925" i="5"/>
  <c r="H925" i="5" s="1"/>
  <c r="C926" i="5"/>
  <c r="H926" i="5" s="1"/>
  <c r="C927" i="5"/>
  <c r="C928" i="5"/>
  <c r="H928" i="5" s="1"/>
  <c r="C929" i="5"/>
  <c r="H929" i="5" s="1"/>
  <c r="C930" i="5"/>
  <c r="H930" i="5" s="1"/>
  <c r="C931" i="5"/>
  <c r="H931" i="5" s="1"/>
  <c r="C932" i="5"/>
  <c r="H932" i="5" s="1"/>
  <c r="C933" i="5"/>
  <c r="H933" i="5" s="1"/>
  <c r="C934" i="5"/>
  <c r="H934" i="5" s="1"/>
  <c r="C935" i="5"/>
  <c r="C936" i="5"/>
  <c r="H936" i="5" s="1"/>
  <c r="C937" i="5"/>
  <c r="H937" i="5" s="1"/>
  <c r="C938" i="5"/>
  <c r="H938" i="5" s="1"/>
  <c r="C939" i="5"/>
  <c r="H939" i="5" s="1"/>
  <c r="C940" i="5"/>
  <c r="H940" i="5" s="1"/>
  <c r="C941" i="5"/>
  <c r="H941" i="5" s="1"/>
  <c r="C942" i="5"/>
  <c r="C943" i="5"/>
  <c r="H943" i="5" s="1"/>
  <c r="C944" i="5"/>
  <c r="H944" i="5" s="1"/>
  <c r="C945" i="5"/>
  <c r="H945" i="5" s="1"/>
  <c r="C946" i="5"/>
  <c r="H946" i="5" s="1"/>
  <c r="C947" i="5"/>
  <c r="C948" i="5"/>
  <c r="C949" i="5"/>
  <c r="H949" i="5" s="1"/>
  <c r="C950" i="5"/>
  <c r="H950" i="5" s="1"/>
  <c r="C951" i="5"/>
  <c r="C952" i="5"/>
  <c r="H952" i="5" s="1"/>
  <c r="C953" i="5"/>
  <c r="H953" i="5" s="1"/>
  <c r="C954" i="5"/>
  <c r="C955" i="5"/>
  <c r="H955" i="5" s="1"/>
  <c r="C956" i="5"/>
  <c r="H956" i="5" s="1"/>
  <c r="C957" i="5"/>
  <c r="H957" i="5" s="1"/>
  <c r="C958" i="5"/>
  <c r="H958" i="5" s="1"/>
  <c r="C959" i="5"/>
  <c r="H959" i="5" s="1"/>
  <c r="C960" i="5"/>
  <c r="C961" i="5"/>
  <c r="H961" i="5" s="1"/>
  <c r="C962" i="5"/>
  <c r="H962" i="5" s="1"/>
  <c r="C963" i="5"/>
  <c r="H963" i="5" s="1"/>
  <c r="C964" i="5"/>
  <c r="H964" i="5" s="1"/>
  <c r="C965" i="5"/>
  <c r="H965" i="5" s="1"/>
  <c r="C966" i="5"/>
  <c r="C967" i="5"/>
  <c r="H967" i="5" s="1"/>
  <c r="C968" i="5"/>
  <c r="H968" i="5" s="1"/>
  <c r="C969" i="5"/>
  <c r="H969" i="5" s="1"/>
  <c r="C970" i="5"/>
  <c r="H970" i="5" s="1"/>
  <c r="C971" i="5"/>
  <c r="H971" i="5" s="1"/>
  <c r="C972" i="5"/>
  <c r="C973" i="5"/>
  <c r="H973" i="5" s="1"/>
  <c r="C974" i="5"/>
  <c r="H974" i="5" s="1"/>
  <c r="C975" i="5"/>
  <c r="H975" i="5" s="1"/>
  <c r="C976" i="5"/>
  <c r="H976" i="5" s="1"/>
  <c r="C977" i="5"/>
  <c r="H977" i="5" s="1"/>
  <c r="C978" i="5"/>
  <c r="H978" i="5" s="1"/>
  <c r="C979" i="5"/>
  <c r="C980" i="5"/>
  <c r="H980" i="5" s="1"/>
  <c r="C981" i="5"/>
  <c r="H981" i="5" s="1"/>
  <c r="C982" i="5"/>
  <c r="H982" i="5" s="1"/>
  <c r="C983" i="5"/>
  <c r="H983" i="5" s="1"/>
  <c r="C984" i="5"/>
  <c r="H984" i="5" s="1"/>
  <c r="C985" i="5"/>
  <c r="H985" i="5" s="1"/>
  <c r="C986" i="5"/>
  <c r="C987" i="5"/>
  <c r="C988" i="5"/>
  <c r="H988" i="5" s="1"/>
  <c r="C989" i="5"/>
  <c r="H989" i="5" s="1"/>
  <c r="C990" i="5"/>
  <c r="H990" i="5" s="1"/>
  <c r="C991" i="5"/>
  <c r="H991" i="5" s="1"/>
  <c r="C992" i="5"/>
  <c r="H992" i="5" s="1"/>
  <c r="C993" i="5"/>
  <c r="C994" i="5"/>
  <c r="H994" i="5" s="1"/>
  <c r="C995" i="5"/>
  <c r="H995" i="5" s="1"/>
  <c r="C996" i="5"/>
  <c r="H996" i="5" s="1"/>
  <c r="C997" i="5"/>
  <c r="H997" i="5" s="1"/>
  <c r="C998" i="5"/>
  <c r="C999" i="5"/>
  <c r="H999" i="5" s="1"/>
  <c r="C1000" i="5"/>
  <c r="H1000" i="5" s="1"/>
  <c r="C1001" i="5"/>
  <c r="H1001" i="5" s="1"/>
  <c r="C1002" i="5"/>
  <c r="H1002" i="5" s="1"/>
  <c r="C1003" i="5"/>
  <c r="H1003" i="5" s="1"/>
  <c r="C1004" i="5"/>
  <c r="H1004" i="5" s="1"/>
  <c r="C1005" i="5"/>
  <c r="H1005" i="5" s="1"/>
  <c r="C1006" i="5"/>
  <c r="H1006" i="5" s="1"/>
  <c r="C1007" i="5"/>
  <c r="H1007" i="5" s="1"/>
  <c r="C1008" i="5"/>
  <c r="H1008" i="5" s="1"/>
  <c r="C1009" i="5"/>
  <c r="H1009" i="5" s="1"/>
  <c r="C1010" i="5"/>
  <c r="H1010" i="5" s="1"/>
  <c r="C1011" i="5"/>
  <c r="H1011" i="5" s="1"/>
  <c r="C1012" i="5"/>
  <c r="H1012" i="5" s="1"/>
  <c r="C1013" i="5"/>
  <c r="H1013" i="5" s="1"/>
  <c r="C1014" i="5"/>
  <c r="H1014" i="5" s="1"/>
  <c r="C1015" i="5"/>
  <c r="H1015" i="5" s="1"/>
  <c r="C1016" i="5"/>
  <c r="C1017" i="5"/>
  <c r="H1017" i="5" s="1"/>
  <c r="C1018" i="5"/>
  <c r="H1018" i="5" s="1"/>
  <c r="C1019" i="5"/>
  <c r="H1019" i="5" s="1"/>
  <c r="C1020" i="5"/>
  <c r="H1020" i="5" s="1"/>
  <c r="C1021" i="5"/>
  <c r="H1021" i="5" s="1"/>
  <c r="C1022" i="5"/>
  <c r="H1022" i="5" s="1"/>
  <c r="C1023" i="5"/>
  <c r="H1023" i="5" s="1"/>
  <c r="C1024" i="5"/>
  <c r="H1024" i="5" s="1"/>
  <c r="C1025" i="5"/>
  <c r="H1025" i="5" s="1"/>
  <c r="C1026" i="5"/>
  <c r="H1026" i="5" s="1"/>
  <c r="C1027" i="5"/>
  <c r="H1027" i="5" s="1"/>
  <c r="C1028" i="5"/>
  <c r="H1028" i="5" s="1"/>
  <c r="C1029" i="5"/>
  <c r="H1029" i="5" s="1"/>
  <c r="C1030" i="5"/>
  <c r="H1030" i="5" s="1"/>
  <c r="C1031" i="5"/>
  <c r="H1031" i="5" s="1"/>
  <c r="C1032" i="5"/>
  <c r="H1032" i="5" s="1"/>
  <c r="C1033" i="5"/>
  <c r="H1033" i="5" s="1"/>
  <c r="C1034" i="5"/>
  <c r="C1035" i="5"/>
  <c r="C1036" i="5"/>
  <c r="H1036" i="5" s="1"/>
  <c r="C1037" i="5"/>
  <c r="H1037" i="5" s="1"/>
  <c r="C1038" i="5"/>
  <c r="H1038" i="5" s="1"/>
  <c r="C1039" i="5"/>
  <c r="H1039" i="5" s="1"/>
  <c r="C1040" i="5"/>
  <c r="H1040" i="5" s="1"/>
  <c r="C1041" i="5"/>
  <c r="H1041" i="5" s="1"/>
  <c r="C1042" i="5"/>
  <c r="H1042" i="5" s="1"/>
  <c r="C1043" i="5"/>
  <c r="H1043" i="5" s="1"/>
  <c r="C1044" i="5"/>
  <c r="H1044" i="5" s="1"/>
  <c r="C1045" i="5"/>
  <c r="H1045" i="5" s="1"/>
  <c r="C1046" i="5"/>
  <c r="H1046" i="5" s="1"/>
  <c r="C1047" i="5"/>
  <c r="H1047" i="5" s="1"/>
  <c r="C1048" i="5"/>
  <c r="H1048" i="5" s="1"/>
  <c r="C1049" i="5"/>
  <c r="H1049" i="5" s="1"/>
  <c r="C1050" i="5"/>
  <c r="H1050" i="5" s="1"/>
  <c r="C1051" i="5"/>
  <c r="H1051" i="5" s="1"/>
  <c r="C1052" i="5"/>
  <c r="H1052" i="5" s="1"/>
  <c r="C1053" i="5"/>
  <c r="C1054" i="5"/>
  <c r="H1054" i="5" s="1"/>
  <c r="C1055" i="5"/>
  <c r="H1055" i="5" s="1"/>
  <c r="C1056" i="5"/>
  <c r="H1056" i="5" s="1"/>
  <c r="C1057" i="5"/>
  <c r="H1057" i="5" s="1"/>
  <c r="C1058" i="5"/>
  <c r="H1058" i="5" s="1"/>
  <c r="C1059" i="5"/>
  <c r="H1059" i="5" s="1"/>
  <c r="C1060" i="5"/>
  <c r="H1060" i="5" s="1"/>
  <c r="C1061" i="5"/>
  <c r="H1061" i="5" s="1"/>
  <c r="C1062" i="5"/>
  <c r="H1062" i="5" s="1"/>
  <c r="C1063" i="5"/>
  <c r="H1063" i="5" s="1"/>
  <c r="C1064" i="5"/>
  <c r="H1064" i="5" s="1"/>
  <c r="C1065" i="5"/>
  <c r="H1065" i="5" s="1"/>
  <c r="C1066" i="5"/>
  <c r="H1066" i="5" s="1"/>
  <c r="C1067" i="5"/>
  <c r="H1067" i="5" s="1"/>
  <c r="C1068" i="5"/>
  <c r="H1068" i="5" s="1"/>
  <c r="C1069" i="5"/>
  <c r="H1069" i="5" s="1"/>
  <c r="C1070" i="5"/>
  <c r="H1070" i="5" s="1"/>
  <c r="C1071" i="5"/>
  <c r="C1072" i="5"/>
  <c r="H1072" i="5" s="1"/>
  <c r="C1073" i="5"/>
  <c r="H1073" i="5" s="1"/>
  <c r="C1074" i="5"/>
  <c r="H1074" i="5" s="1"/>
  <c r="C1075" i="5"/>
  <c r="C1076" i="5"/>
  <c r="H1076" i="5" s="1"/>
  <c r="C1077" i="5"/>
  <c r="H1077" i="5" s="1"/>
  <c r="C1078" i="5"/>
  <c r="H1078" i="5" s="1"/>
  <c r="C1079" i="5"/>
  <c r="H1079" i="5" s="1"/>
  <c r="C1080" i="5"/>
  <c r="H1080" i="5" s="1"/>
  <c r="C1081" i="5"/>
  <c r="H1081" i="5" s="1"/>
  <c r="C1082" i="5"/>
  <c r="H1082" i="5" s="1"/>
  <c r="C1083" i="5"/>
  <c r="H1083" i="5" s="1"/>
  <c r="C1084" i="5"/>
  <c r="H1084" i="5" s="1"/>
  <c r="C1085" i="5"/>
  <c r="H1085" i="5" s="1"/>
  <c r="C1086" i="5"/>
  <c r="H1086" i="5" s="1"/>
  <c r="C1087" i="5"/>
  <c r="H1087" i="5" s="1"/>
  <c r="C1088" i="5"/>
  <c r="H1088" i="5" s="1"/>
  <c r="C1089" i="5"/>
  <c r="H1089" i="5" s="1"/>
  <c r="C1090" i="5"/>
  <c r="C1091" i="5"/>
  <c r="H1091" i="5" s="1"/>
  <c r="C1092" i="5"/>
  <c r="H1092" i="5" s="1"/>
  <c r="C1093" i="5"/>
  <c r="H1093" i="5" s="1"/>
  <c r="C1094" i="5"/>
  <c r="H1094" i="5" s="1"/>
  <c r="C1095" i="5"/>
  <c r="H1095" i="5" s="1"/>
  <c r="C1096" i="5"/>
  <c r="H1096" i="5" s="1"/>
  <c r="C1097" i="5"/>
  <c r="H1097" i="5" s="1"/>
  <c r="C1098" i="5"/>
  <c r="H1098" i="5" s="1"/>
  <c r="C1099" i="5"/>
  <c r="C1100" i="5"/>
  <c r="H1100" i="5" s="1"/>
  <c r="C1101" i="5"/>
  <c r="H1101" i="5" s="1"/>
  <c r="C1102" i="5"/>
  <c r="H1102" i="5" s="1"/>
  <c r="C1103" i="5"/>
  <c r="H1103" i="5" s="1"/>
  <c r="C1104" i="5"/>
  <c r="H1104" i="5" s="1"/>
  <c r="C1105" i="5"/>
  <c r="H1105" i="5" s="1"/>
  <c r="C1106" i="5"/>
  <c r="H1106" i="5" s="1"/>
  <c r="C1107" i="5"/>
  <c r="H1107" i="5" s="1"/>
  <c r="C1108" i="5"/>
  <c r="C1109" i="5"/>
  <c r="H1109" i="5" s="1"/>
  <c r="C1110" i="5"/>
  <c r="C1111" i="5"/>
  <c r="H1111" i="5" s="1"/>
  <c r="C1112" i="5"/>
  <c r="H1112" i="5" s="1"/>
  <c r="C1113" i="5"/>
  <c r="H1113" i="5" s="1"/>
  <c r="C1114" i="5"/>
  <c r="H1114" i="5" s="1"/>
  <c r="C1115" i="5"/>
  <c r="H1115" i="5" s="1"/>
  <c r="C1116" i="5"/>
  <c r="H1116" i="5" s="1"/>
  <c r="C1117" i="5"/>
  <c r="H1117" i="5" s="1"/>
  <c r="C1118" i="5"/>
  <c r="H1118" i="5" s="1"/>
  <c r="C1119" i="5"/>
  <c r="H1119" i="5" s="1"/>
  <c r="C1120" i="5"/>
  <c r="H1120" i="5" s="1"/>
  <c r="C1121" i="5"/>
  <c r="H1121" i="5" s="1"/>
  <c r="C1122" i="5"/>
  <c r="H1122" i="5" s="1"/>
  <c r="C1123" i="5"/>
  <c r="H1123" i="5" s="1"/>
  <c r="C1124" i="5"/>
  <c r="H1124" i="5" s="1"/>
  <c r="C1125" i="5"/>
  <c r="H1125" i="5" s="1"/>
  <c r="C1126" i="5"/>
  <c r="H1126" i="5" s="1"/>
  <c r="C1127" i="5"/>
  <c r="H1127" i="5" s="1"/>
  <c r="C1128" i="5"/>
  <c r="H1128" i="5" s="1"/>
  <c r="C1129" i="5"/>
  <c r="C1130" i="5"/>
  <c r="H1130" i="5" s="1"/>
  <c r="C1131" i="5"/>
  <c r="H1131" i="5" s="1"/>
  <c r="C1132" i="5"/>
  <c r="H1132" i="5" s="1"/>
  <c r="C1133" i="5"/>
  <c r="H1133" i="5" s="1"/>
  <c r="C1134" i="5"/>
  <c r="H1134" i="5" s="1"/>
  <c r="C1135" i="5"/>
  <c r="H1135" i="5" s="1"/>
  <c r="C1136" i="5"/>
  <c r="H1136" i="5" s="1"/>
  <c r="C1137" i="5"/>
  <c r="H1137" i="5" s="1"/>
  <c r="C1138" i="5"/>
  <c r="H1138" i="5" s="1"/>
  <c r="C1139" i="5"/>
  <c r="H1139" i="5" s="1"/>
  <c r="C1140" i="5"/>
  <c r="H1140" i="5" s="1"/>
  <c r="C1141" i="5"/>
  <c r="H1141" i="5" s="1"/>
  <c r="C1142" i="5"/>
  <c r="H1142" i="5" s="1"/>
  <c r="C1143" i="5"/>
  <c r="H1143" i="5" s="1"/>
  <c r="C1144" i="5"/>
  <c r="H1144" i="5" s="1"/>
  <c r="C1145" i="5"/>
  <c r="H1145" i="5" s="1"/>
  <c r="C1146" i="5"/>
  <c r="C1147" i="5"/>
  <c r="H1147" i="5" s="1"/>
  <c r="C1148" i="5"/>
  <c r="H1148" i="5" s="1"/>
  <c r="C1149" i="5"/>
  <c r="H1149" i="5" s="1"/>
  <c r="C1150" i="5"/>
  <c r="H1150" i="5" s="1"/>
  <c r="C1151" i="5"/>
  <c r="H1151" i="5" s="1"/>
  <c r="C1152" i="5"/>
  <c r="H1152" i="5" s="1"/>
  <c r="C1153" i="5"/>
  <c r="H1153" i="5" s="1"/>
  <c r="C1154" i="5"/>
  <c r="H1154" i="5" s="1"/>
  <c r="C1155" i="5"/>
  <c r="H1155" i="5" s="1"/>
  <c r="C1156" i="5"/>
  <c r="H1156" i="5" s="1"/>
  <c r="C1157" i="5"/>
  <c r="H1157" i="5" s="1"/>
  <c r="C1158" i="5"/>
  <c r="H1158" i="5" s="1"/>
  <c r="C1159" i="5"/>
  <c r="H1159" i="5" s="1"/>
  <c r="C1160" i="5"/>
  <c r="H1160" i="5" s="1"/>
  <c r="C1161" i="5"/>
  <c r="H1161" i="5" s="1"/>
  <c r="C1162" i="5"/>
  <c r="H1162" i="5" s="1"/>
  <c r="C1163" i="5"/>
  <c r="C1164" i="5"/>
  <c r="H1164" i="5" s="1"/>
  <c r="C1165" i="5"/>
  <c r="H1165" i="5" s="1"/>
  <c r="C1166" i="5"/>
  <c r="H1166" i="5" s="1"/>
  <c r="C1167" i="5"/>
  <c r="H1167" i="5" s="1"/>
  <c r="C1168" i="5"/>
  <c r="H1168" i="5" s="1"/>
  <c r="C1169" i="5"/>
  <c r="H1169" i="5" s="1"/>
  <c r="C1170" i="5"/>
  <c r="H1170" i="5" s="1"/>
  <c r="C1171" i="5"/>
  <c r="H1171" i="5" s="1"/>
  <c r="C1172" i="5"/>
  <c r="H1172" i="5" s="1"/>
  <c r="C1173" i="5"/>
  <c r="H1173" i="5" s="1"/>
  <c r="C1174" i="5"/>
  <c r="H1174" i="5" s="1"/>
  <c r="C1175" i="5"/>
  <c r="H1175" i="5" s="1"/>
  <c r="C1176" i="5"/>
  <c r="H1176" i="5" s="1"/>
  <c r="C1177" i="5"/>
  <c r="H1177" i="5" s="1"/>
  <c r="C1178" i="5"/>
  <c r="H1178" i="5" s="1"/>
  <c r="C1179" i="5"/>
  <c r="H1179" i="5" s="1"/>
  <c r="C1180" i="5"/>
  <c r="C1181" i="5"/>
  <c r="H1181" i="5" s="1"/>
  <c r="C1182" i="5"/>
  <c r="H1182" i="5" s="1"/>
  <c r="C1183" i="5"/>
  <c r="H1183" i="5" s="1"/>
  <c r="C1184" i="5"/>
  <c r="H1184" i="5" s="1"/>
  <c r="C1185" i="5"/>
  <c r="H1185" i="5" s="1"/>
  <c r="C1186" i="5"/>
  <c r="H1186" i="5" s="1"/>
  <c r="C1187" i="5"/>
  <c r="H1187" i="5" s="1"/>
  <c r="C1188" i="5"/>
  <c r="H1188" i="5" s="1"/>
  <c r="C1189" i="5"/>
  <c r="H1189" i="5" s="1"/>
  <c r="C1190" i="5"/>
  <c r="H1190" i="5" s="1"/>
  <c r="C1191" i="5"/>
  <c r="H1191" i="5" s="1"/>
  <c r="C1192" i="5"/>
  <c r="H1192" i="5" s="1"/>
  <c r="C1193" i="5"/>
  <c r="H1193" i="5" s="1"/>
  <c r="C1194" i="5"/>
  <c r="H1194" i="5" s="1"/>
  <c r="C1195" i="5"/>
  <c r="H1195" i="5" s="1"/>
  <c r="C1196" i="5"/>
  <c r="H1196" i="5" s="1"/>
  <c r="C1197" i="5"/>
  <c r="H1197" i="5" s="1"/>
  <c r="C1198" i="5"/>
  <c r="C1199" i="5"/>
  <c r="H1199" i="5" s="1"/>
  <c r="C1200" i="5"/>
  <c r="H1200" i="5" s="1"/>
  <c r="C1201" i="5"/>
  <c r="H1201" i="5" s="1"/>
  <c r="C1202" i="5"/>
  <c r="H1202" i="5" s="1"/>
  <c r="C1203" i="5"/>
  <c r="H1203" i="5" s="1"/>
  <c r="C1204" i="5"/>
  <c r="H1204" i="5" s="1"/>
  <c r="C1205" i="5"/>
  <c r="H1205" i="5" s="1"/>
  <c r="C1206" i="5"/>
  <c r="H1206" i="5" s="1"/>
  <c r="C1207" i="5"/>
  <c r="H1207" i="5" s="1"/>
  <c r="C1208" i="5"/>
  <c r="H1208" i="5" s="1"/>
  <c r="C1209" i="5"/>
  <c r="H1209" i="5" s="1"/>
  <c r="C1210" i="5"/>
  <c r="H1210" i="5" s="1"/>
  <c r="C1211" i="5"/>
  <c r="H1211" i="5" s="1"/>
  <c r="C1212" i="5"/>
  <c r="H1212" i="5" s="1"/>
  <c r="C1213" i="5"/>
  <c r="H1213" i="5" s="1"/>
  <c r="C1214" i="5"/>
  <c r="H1214" i="5" s="1"/>
  <c r="C1215" i="5"/>
  <c r="H1215" i="5" s="1"/>
  <c r="C1216" i="5"/>
  <c r="H1216" i="5" s="1"/>
  <c r="C1217" i="5"/>
  <c r="C1218" i="5"/>
  <c r="H1218" i="5" s="1"/>
  <c r="C1219" i="5"/>
  <c r="H1219" i="5" s="1"/>
  <c r="C1220" i="5"/>
  <c r="H1220" i="5" s="1"/>
  <c r="C1221" i="5"/>
  <c r="H1221" i="5" s="1"/>
  <c r="C1222" i="5"/>
  <c r="H1222" i="5" s="1"/>
  <c r="C1223" i="5"/>
  <c r="H1223" i="5" s="1"/>
  <c r="C1224" i="5"/>
  <c r="H1224" i="5" s="1"/>
  <c r="C1225" i="5"/>
  <c r="H1225" i="5" s="1"/>
  <c r="C1226" i="5"/>
  <c r="H1226" i="5" s="1"/>
  <c r="C1227" i="5"/>
  <c r="H1227" i="5" s="1"/>
  <c r="C1228" i="5"/>
  <c r="H1228" i="5" s="1"/>
  <c r="C1229" i="5"/>
  <c r="H1229" i="5" s="1"/>
  <c r="C1230" i="5"/>
  <c r="H1230" i="5" s="1"/>
  <c r="C1231" i="5"/>
  <c r="H1231" i="5" s="1"/>
  <c r="C1232" i="5"/>
  <c r="H1232" i="5" s="1"/>
  <c r="C1233" i="5"/>
  <c r="H1233" i="5" s="1"/>
  <c r="C1234" i="5"/>
  <c r="H1234" i="5" s="1"/>
  <c r="C1235" i="5"/>
  <c r="C1236" i="5"/>
  <c r="C1237" i="5"/>
  <c r="H1237" i="5" s="1"/>
  <c r="C1238" i="5"/>
  <c r="C1239" i="5"/>
  <c r="H1239" i="5" s="1"/>
  <c r="C1240" i="5"/>
  <c r="H1240" i="5" s="1"/>
  <c r="C1241" i="5"/>
  <c r="H1241" i="5" s="1"/>
  <c r="C1242" i="5"/>
  <c r="H1242" i="5" s="1"/>
  <c r="C1243" i="5"/>
  <c r="C1244" i="5"/>
  <c r="H1244" i="5" s="1"/>
  <c r="C1245" i="5"/>
  <c r="H1245" i="5" s="1"/>
  <c r="C1246" i="5"/>
  <c r="H1246" i="5" s="1"/>
  <c r="C1247" i="5"/>
  <c r="H1247" i="5" s="1"/>
  <c r="C1248" i="5"/>
  <c r="H1248" i="5" s="1"/>
  <c r="C1249" i="5"/>
  <c r="H1249" i="5" s="1"/>
  <c r="C1250" i="5"/>
  <c r="H1250" i="5" s="1"/>
  <c r="C1251" i="5"/>
  <c r="H1251" i="5" s="1"/>
  <c r="C1252" i="5"/>
  <c r="H1252" i="5" s="1"/>
  <c r="C1253" i="5"/>
  <c r="H1253" i="5" s="1"/>
  <c r="C1254" i="5"/>
  <c r="H1254" i="5" s="1"/>
  <c r="C1255" i="5"/>
  <c r="C1256" i="5"/>
  <c r="H1256" i="5" s="1"/>
  <c r="C1257" i="5"/>
  <c r="H1257" i="5" s="1"/>
  <c r="C1258" i="5"/>
  <c r="H1258" i="5" s="1"/>
  <c r="C1259" i="5"/>
  <c r="H1259" i="5" s="1"/>
  <c r="C1260" i="5"/>
  <c r="H1260" i="5" s="1"/>
  <c r="C1261" i="5"/>
  <c r="H1261" i="5" s="1"/>
  <c r="C1262" i="5"/>
  <c r="H1262" i="5" s="1"/>
  <c r="C1263" i="5"/>
  <c r="H1263" i="5" s="1"/>
  <c r="C1264" i="5"/>
  <c r="H1264" i="5" s="1"/>
  <c r="C1265" i="5"/>
  <c r="H1265" i="5" s="1"/>
  <c r="C1266" i="5"/>
  <c r="H1266" i="5" s="1"/>
  <c r="C1267" i="5"/>
  <c r="C1268" i="5"/>
  <c r="H1268" i="5" s="1"/>
  <c r="C1269" i="5"/>
  <c r="H1269" i="5" s="1"/>
  <c r="C1270" i="5"/>
  <c r="H1270" i="5" s="1"/>
  <c r="C1271" i="5"/>
  <c r="H1271" i="5" s="1"/>
  <c r="C1272" i="5"/>
  <c r="H1272" i="5" s="1"/>
  <c r="C1273" i="5"/>
  <c r="C1274" i="5"/>
  <c r="H1274" i="5" s="1"/>
  <c r="C1275" i="5"/>
  <c r="C1276" i="5"/>
  <c r="H1276" i="5" s="1"/>
  <c r="C1277" i="5"/>
  <c r="H1277" i="5" s="1"/>
  <c r="C1278" i="5"/>
  <c r="H1278" i="5" s="1"/>
  <c r="C1279" i="5"/>
  <c r="H1279" i="5" s="1"/>
  <c r="C1280" i="5"/>
  <c r="H1280" i="5" s="1"/>
  <c r="C1281" i="5"/>
  <c r="H1281" i="5" s="1"/>
  <c r="C1282" i="5"/>
  <c r="H1282" i="5" s="1"/>
  <c r="C1283" i="5"/>
  <c r="H1283" i="5" s="1"/>
  <c r="C1284" i="5"/>
  <c r="H1284" i="5" s="1"/>
  <c r="C1285" i="5"/>
  <c r="H1285" i="5" s="1"/>
  <c r="C1286" i="5"/>
  <c r="H1286" i="5" s="1"/>
  <c r="C1287" i="5"/>
  <c r="H1287" i="5" s="1"/>
  <c r="C1288" i="5"/>
  <c r="H1288" i="5" s="1"/>
  <c r="C1289" i="5"/>
  <c r="H1289" i="5" s="1"/>
  <c r="C1290" i="5"/>
  <c r="H1290" i="5" s="1"/>
  <c r="C1291" i="5"/>
  <c r="H1291" i="5" s="1"/>
  <c r="C1292" i="5"/>
  <c r="H1292" i="5" s="1"/>
  <c r="C1293" i="5"/>
  <c r="H1293" i="5" s="1"/>
  <c r="C1294" i="5"/>
  <c r="H1294" i="5" s="1"/>
  <c r="C1295" i="5"/>
  <c r="H1295" i="5" s="1"/>
  <c r="C1296" i="5"/>
  <c r="H1296" i="5" s="1"/>
  <c r="C1297" i="5"/>
  <c r="H1297" i="5" s="1"/>
  <c r="C1298" i="5"/>
  <c r="H1298" i="5" s="1"/>
  <c r="C1299" i="5"/>
  <c r="H1299" i="5" s="1"/>
  <c r="C1300" i="5"/>
  <c r="H1300" i="5" s="1"/>
  <c r="C1301" i="5"/>
  <c r="H1301" i="5" s="1"/>
  <c r="C1302" i="5"/>
  <c r="H1302" i="5" s="1"/>
  <c r="C1303" i="5"/>
  <c r="H1303" i="5" s="1"/>
  <c r="C1304" i="5"/>
  <c r="H1304" i="5" s="1"/>
  <c r="C1305" i="5"/>
  <c r="H1305" i="5" s="1"/>
  <c r="C1306" i="5"/>
  <c r="H1306" i="5" s="1"/>
  <c r="C1307" i="5"/>
  <c r="H1307" i="5" s="1"/>
  <c r="C1308" i="5"/>
  <c r="H1308" i="5" s="1"/>
  <c r="C1309" i="5"/>
  <c r="H1309" i="5" s="1"/>
  <c r="C1310" i="5"/>
  <c r="H1310" i="5" s="1"/>
  <c r="C1311" i="5"/>
  <c r="H1311" i="5" s="1"/>
  <c r="C1312" i="5"/>
  <c r="H1312" i="5" s="1"/>
  <c r="C1313" i="5"/>
  <c r="H1313" i="5" s="1"/>
  <c r="C1314" i="5"/>
  <c r="C1315" i="5"/>
  <c r="H1315" i="5" s="1"/>
  <c r="C1316" i="5"/>
  <c r="H1316" i="5" s="1"/>
  <c r="C1317" i="5"/>
  <c r="H1317" i="5" s="1"/>
  <c r="C1318" i="5"/>
  <c r="H1318" i="5" s="1"/>
  <c r="C1319" i="5"/>
  <c r="H1319" i="5" s="1"/>
  <c r="C1320" i="5"/>
  <c r="H1320" i="5" s="1"/>
  <c r="C1321" i="5"/>
  <c r="H1321" i="5" s="1"/>
  <c r="C1322" i="5"/>
  <c r="H1322" i="5" s="1"/>
  <c r="C1323" i="5"/>
  <c r="C1324" i="5"/>
  <c r="H1324" i="5" s="1"/>
  <c r="C1325" i="5"/>
  <c r="H1325" i="5" s="1"/>
  <c r="C1326" i="5"/>
  <c r="C1327" i="5"/>
  <c r="H1327" i="5" s="1"/>
  <c r="C1328" i="5"/>
  <c r="H1328" i="5" s="1"/>
  <c r="C1329" i="5"/>
  <c r="H1329" i="5" s="1"/>
  <c r="C1330" i="5"/>
  <c r="H1330" i="5" s="1"/>
  <c r="C1331" i="5"/>
  <c r="C1332" i="5"/>
  <c r="H1332" i="5" s="1"/>
  <c r="C1333" i="5"/>
  <c r="H1333" i="5" s="1"/>
  <c r="C1334" i="5"/>
  <c r="H1334" i="5" s="1"/>
  <c r="C1335" i="5"/>
  <c r="H1335" i="5" s="1"/>
  <c r="C1336" i="5"/>
  <c r="H1336" i="5" s="1"/>
  <c r="C1337" i="5"/>
  <c r="H1337" i="5" s="1"/>
  <c r="C1338" i="5"/>
  <c r="H1338" i="5" s="1"/>
  <c r="C1339" i="5"/>
  <c r="H1339" i="5" s="1"/>
  <c r="C1340" i="5"/>
  <c r="H1340" i="5" s="1"/>
  <c r="C1341" i="5"/>
  <c r="H1341" i="5" s="1"/>
  <c r="C1342" i="5"/>
  <c r="H1342" i="5" s="1"/>
  <c r="C1343" i="5"/>
  <c r="H1343" i="5" s="1"/>
  <c r="C1344" i="5"/>
  <c r="C1345" i="5"/>
  <c r="H1345" i="5" s="1"/>
  <c r="C1346" i="5"/>
  <c r="H1346" i="5" s="1"/>
  <c r="C1347" i="5"/>
  <c r="H1347" i="5" s="1"/>
  <c r="C1348" i="5"/>
  <c r="H1348" i="5" s="1"/>
  <c r="C1349" i="5"/>
  <c r="H1349" i="5" s="1"/>
  <c r="C1350" i="5"/>
  <c r="H1350" i="5" s="1"/>
  <c r="C1351" i="5"/>
  <c r="H1351" i="5" s="1"/>
  <c r="C1352" i="5"/>
  <c r="H1352" i="5" s="1"/>
  <c r="C1353" i="5"/>
  <c r="H1353" i="5" s="1"/>
  <c r="C1354" i="5"/>
  <c r="H1354" i="5" s="1"/>
  <c r="C1355" i="5"/>
  <c r="H1355" i="5" s="1"/>
  <c r="C1356" i="5"/>
  <c r="H1356" i="5" s="1"/>
  <c r="C1357" i="5"/>
  <c r="H1357" i="5" s="1"/>
  <c r="C1358" i="5"/>
  <c r="H1358" i="5" s="1"/>
  <c r="C1359" i="5"/>
  <c r="H1359" i="5" s="1"/>
  <c r="C1360" i="5"/>
  <c r="H1360" i="5" s="1"/>
  <c r="C1361" i="5"/>
  <c r="H1361" i="5" s="1"/>
  <c r="C1362" i="5"/>
  <c r="H1362" i="5" s="1"/>
  <c r="C1363" i="5"/>
  <c r="H1363" i="5" s="1"/>
  <c r="C1364" i="5"/>
  <c r="H1364" i="5" s="1"/>
  <c r="C1365" i="5"/>
  <c r="H1365" i="5" s="1"/>
  <c r="C1366" i="5"/>
  <c r="H1366" i="5" s="1"/>
  <c r="C1367" i="5"/>
  <c r="H1367" i="5" s="1"/>
  <c r="C1368" i="5"/>
  <c r="H1368" i="5" s="1"/>
  <c r="C1369" i="5"/>
  <c r="H1369" i="5" s="1"/>
  <c r="C1370" i="5"/>
  <c r="H1370" i="5" s="1"/>
  <c r="C1371" i="5"/>
  <c r="H1371" i="5" s="1"/>
  <c r="C1372" i="5"/>
  <c r="H1372" i="5" s="1"/>
  <c r="C1373" i="5"/>
  <c r="H1373" i="5" s="1"/>
  <c r="C1374" i="5"/>
  <c r="H1374" i="5" s="1"/>
  <c r="C1375" i="5"/>
  <c r="H1375" i="5" s="1"/>
  <c r="C1376" i="5"/>
  <c r="H1376" i="5" s="1"/>
  <c r="C1377" i="5"/>
  <c r="H1377" i="5" s="1"/>
  <c r="C1378" i="5"/>
  <c r="H1378" i="5" s="1"/>
  <c r="C1379" i="5"/>
  <c r="H1379" i="5" s="1"/>
  <c r="C1380" i="5"/>
  <c r="H1380" i="5" s="1"/>
  <c r="C1381" i="5"/>
  <c r="H1381" i="5" s="1"/>
  <c r="C1382" i="5"/>
  <c r="H1382" i="5" s="1"/>
  <c r="C1383" i="5"/>
  <c r="H1383" i="5" s="1"/>
  <c r="C1384" i="5"/>
  <c r="H1384" i="5" s="1"/>
  <c r="C1385" i="5"/>
  <c r="C1386" i="5"/>
  <c r="H1386" i="5" s="1"/>
  <c r="C1387" i="5"/>
  <c r="H1387" i="5" s="1"/>
  <c r="C1388" i="5"/>
  <c r="H1388" i="5" s="1"/>
  <c r="C1389" i="5"/>
  <c r="H1389" i="5" s="1"/>
  <c r="C1390" i="5"/>
  <c r="H1390" i="5" s="1"/>
  <c r="C1391" i="5"/>
  <c r="H1391" i="5" s="1"/>
  <c r="C1392" i="5"/>
  <c r="H1392" i="5" s="1"/>
  <c r="C1393" i="5"/>
  <c r="H1393" i="5" s="1"/>
  <c r="C1394" i="5"/>
  <c r="H1394" i="5" s="1"/>
  <c r="C1395" i="5"/>
  <c r="C1396" i="5"/>
  <c r="H1396" i="5" s="1"/>
  <c r="C1397" i="5"/>
  <c r="H1397" i="5" s="1"/>
  <c r="C1398" i="5"/>
  <c r="H1398" i="5" s="1"/>
  <c r="C1399" i="5"/>
  <c r="H1399" i="5" s="1"/>
  <c r="C1400" i="5"/>
  <c r="H1400" i="5" s="1"/>
  <c r="C1401" i="5"/>
  <c r="H1401" i="5" s="1"/>
  <c r="C1402" i="5"/>
  <c r="H1402" i="5" s="1"/>
  <c r="C1403" i="5"/>
  <c r="H1403" i="5" s="1"/>
  <c r="C1404" i="5"/>
  <c r="H1404" i="5" s="1"/>
  <c r="C1405" i="5"/>
  <c r="H1405" i="5" s="1"/>
  <c r="C1406" i="5"/>
  <c r="H1406" i="5" s="1"/>
  <c r="C1407" i="5"/>
  <c r="H1407" i="5" s="1"/>
  <c r="C1408" i="5"/>
  <c r="H1408" i="5" s="1"/>
  <c r="C1409" i="5"/>
  <c r="H1409" i="5" s="1"/>
  <c r="C1410" i="5"/>
  <c r="H1410" i="5" s="1"/>
  <c r="C1411" i="5"/>
  <c r="C1412" i="5"/>
  <c r="H1412" i="5" s="1"/>
  <c r="C1413" i="5"/>
  <c r="H1413" i="5" s="1"/>
  <c r="C1414" i="5"/>
  <c r="H1414" i="5" s="1"/>
  <c r="C1415" i="5"/>
  <c r="C1416" i="5"/>
  <c r="H1416" i="5" s="1"/>
  <c r="C1417" i="5"/>
  <c r="H1417" i="5" s="1"/>
  <c r="C1418" i="5"/>
  <c r="H1418" i="5" s="1"/>
  <c r="C1419" i="5"/>
  <c r="H1419" i="5" s="1"/>
  <c r="C1420" i="5"/>
  <c r="H1420" i="5" s="1"/>
  <c r="C1421" i="5"/>
  <c r="H1421" i="5" s="1"/>
  <c r="C1422" i="5"/>
  <c r="H1422" i="5" s="1"/>
  <c r="C1423" i="5"/>
  <c r="H1423" i="5" s="1"/>
  <c r="C1424" i="5"/>
  <c r="H1424" i="5" s="1"/>
  <c r="C1425" i="5"/>
  <c r="H1425" i="5" s="1"/>
  <c r="C1426" i="5"/>
  <c r="H1426" i="5" s="1"/>
  <c r="C1427" i="5"/>
  <c r="H1427" i="5" s="1"/>
  <c r="C1428" i="5"/>
  <c r="H1428" i="5" s="1"/>
  <c r="C1429" i="5"/>
  <c r="H1429" i="5" s="1"/>
  <c r="C1430" i="5"/>
  <c r="H1430" i="5" s="1"/>
  <c r="C1431" i="5"/>
  <c r="H1431" i="5" s="1"/>
  <c r="C1432" i="5"/>
  <c r="H1432" i="5" s="1"/>
  <c r="C1433" i="5"/>
  <c r="H1433" i="5" s="1"/>
  <c r="C1434" i="5"/>
  <c r="H1434" i="5" s="1"/>
  <c r="C1435" i="5"/>
  <c r="C1436" i="5"/>
  <c r="H1436" i="5" s="1"/>
  <c r="C1437" i="5"/>
  <c r="H1437" i="5" s="1"/>
  <c r="C1438" i="5"/>
  <c r="H1438" i="5" s="1"/>
  <c r="C1439" i="5"/>
  <c r="H1439" i="5" s="1"/>
  <c r="C1440" i="5"/>
  <c r="H1440" i="5" s="1"/>
  <c r="C1441" i="5"/>
  <c r="H1441" i="5" s="1"/>
  <c r="C1442" i="5"/>
  <c r="H1442" i="5" s="1"/>
  <c r="C1443" i="5"/>
  <c r="C1444" i="5"/>
  <c r="H1444" i="5" s="1"/>
  <c r="C1445" i="5"/>
  <c r="H1445" i="5" s="1"/>
  <c r="C1446" i="5"/>
  <c r="H1446" i="5" s="1"/>
  <c r="C1447" i="5"/>
  <c r="H1447" i="5" s="1"/>
  <c r="C1448" i="5"/>
  <c r="H1448" i="5" s="1"/>
  <c r="C1449" i="5"/>
  <c r="H1449" i="5" s="1"/>
  <c r="C1450" i="5"/>
  <c r="H1450" i="5" s="1"/>
  <c r="C1451" i="5"/>
  <c r="H1451" i="5" s="1"/>
  <c r="C1452" i="5"/>
  <c r="H1452" i="5" s="1"/>
  <c r="C1453" i="5"/>
  <c r="H1453" i="5" s="1"/>
  <c r="C1454" i="5"/>
  <c r="H1454" i="5" s="1"/>
  <c r="C1455" i="5"/>
  <c r="H1455" i="5" s="1"/>
  <c r="C1456" i="5"/>
  <c r="C1457" i="5"/>
  <c r="H1457" i="5" s="1"/>
  <c r="C1458" i="5"/>
  <c r="H1458" i="5" s="1"/>
  <c r="C1459" i="5"/>
  <c r="H1459" i="5" s="1"/>
  <c r="C1460" i="5"/>
  <c r="H1460" i="5" s="1"/>
  <c r="C1461" i="5"/>
  <c r="H1461" i="5" s="1"/>
  <c r="C1462" i="5"/>
  <c r="H1462" i="5" s="1"/>
  <c r="C1463" i="5"/>
  <c r="H1463" i="5" s="1"/>
  <c r="C1464" i="5"/>
  <c r="H1464" i="5" s="1"/>
  <c r="C1465" i="5"/>
  <c r="H1465" i="5" s="1"/>
  <c r="C1466" i="5"/>
  <c r="H1466" i="5" s="1"/>
  <c r="C1467" i="5"/>
  <c r="C1468" i="5"/>
  <c r="H1468" i="5" s="1"/>
  <c r="C1469" i="5"/>
  <c r="H1469" i="5" s="1"/>
  <c r="C1470" i="5"/>
  <c r="C1471" i="5"/>
  <c r="H1471" i="5" s="1"/>
  <c r="C1472" i="5"/>
  <c r="H1472" i="5" s="1"/>
  <c r="C1473" i="5"/>
  <c r="H1473" i="5" s="1"/>
  <c r="C1474" i="5"/>
  <c r="H1474" i="5" s="1"/>
  <c r="C1475" i="5"/>
  <c r="C1476" i="5"/>
  <c r="H1476" i="5" s="1"/>
  <c r="C1477" i="5"/>
  <c r="H1477" i="5" s="1"/>
  <c r="C1478" i="5"/>
  <c r="H1478" i="5" s="1"/>
  <c r="C1479" i="5"/>
  <c r="H1479" i="5" s="1"/>
  <c r="C1480" i="5"/>
  <c r="H1480" i="5" s="1"/>
  <c r="C1481" i="5"/>
  <c r="H1481" i="5" s="1"/>
  <c r="C1482" i="5"/>
  <c r="H1482" i="5" s="1"/>
  <c r="C1483" i="5"/>
  <c r="H1483" i="5" s="1"/>
  <c r="C1484" i="5"/>
  <c r="H1484" i="5" s="1"/>
  <c r="C1485" i="5"/>
  <c r="H1485" i="5" s="1"/>
  <c r="C1486" i="5"/>
  <c r="C1487" i="5"/>
  <c r="H1487" i="5" s="1"/>
  <c r="C1488" i="5"/>
  <c r="H1488" i="5" s="1"/>
  <c r="C1489" i="5"/>
  <c r="H1489" i="5" s="1"/>
  <c r="C1490" i="5"/>
  <c r="H1490" i="5" s="1"/>
  <c r="C1491" i="5"/>
  <c r="C1492" i="5"/>
  <c r="H1492" i="5" s="1"/>
  <c r="C1493" i="5"/>
  <c r="H1493" i="5" s="1"/>
  <c r="C1494" i="5"/>
  <c r="H1494" i="5" s="1"/>
  <c r="C1495" i="5"/>
  <c r="H1495" i="5" s="1"/>
  <c r="C1496" i="5"/>
  <c r="H1496" i="5" s="1"/>
  <c r="C1497" i="5"/>
  <c r="H1497" i="5" s="1"/>
  <c r="C1498" i="5"/>
  <c r="H1498" i="5" s="1"/>
  <c r="C1499" i="5"/>
  <c r="H1499" i="5" s="1"/>
  <c r="C1500" i="5"/>
  <c r="H1500" i="5" s="1"/>
  <c r="C1501" i="5"/>
  <c r="H1501" i="5" s="1"/>
  <c r="C1502" i="5"/>
  <c r="H1502" i="5" s="1"/>
  <c r="C1503" i="5"/>
  <c r="H1503" i="5" s="1"/>
  <c r="C1504" i="5"/>
  <c r="H1504" i="5" s="1"/>
  <c r="C1505" i="5"/>
  <c r="H1505" i="5" s="1"/>
  <c r="C1506" i="5"/>
  <c r="H1506" i="5" s="1"/>
  <c r="C1507" i="5"/>
  <c r="H1507" i="5" s="1"/>
  <c r="C1508" i="5"/>
  <c r="H1508" i="5" s="1"/>
  <c r="C1509" i="5"/>
  <c r="H1509" i="5" s="1"/>
  <c r="C1510" i="5"/>
  <c r="H1510" i="5" s="1"/>
  <c r="C1511" i="5"/>
  <c r="H1511" i="5" s="1"/>
  <c r="C1512" i="5"/>
  <c r="H1512" i="5" s="1"/>
  <c r="C1513" i="5"/>
  <c r="H1513" i="5" s="1"/>
  <c r="C1514" i="5"/>
  <c r="H1514" i="5" s="1"/>
  <c r="C1515" i="5"/>
  <c r="H1515" i="5" s="1"/>
  <c r="C1516" i="5"/>
  <c r="H1516" i="5" s="1"/>
  <c r="C1517" i="5"/>
  <c r="H1517" i="5" s="1"/>
  <c r="C1518" i="5"/>
  <c r="H1518" i="5" s="1"/>
  <c r="C1519" i="5"/>
  <c r="H1519" i="5" s="1"/>
  <c r="C1520" i="5"/>
  <c r="H1520" i="5" s="1"/>
  <c r="C1521" i="5"/>
  <c r="H1521" i="5" s="1"/>
  <c r="C1522" i="5"/>
  <c r="H1522" i="5" s="1"/>
  <c r="C1523" i="5"/>
  <c r="C1524" i="5"/>
  <c r="H1524" i="5" s="1"/>
  <c r="C1525" i="5"/>
  <c r="H1525" i="5" s="1"/>
  <c r="C1526" i="5"/>
  <c r="C1527" i="5"/>
  <c r="C1528" i="5"/>
  <c r="H1528" i="5" s="1"/>
  <c r="C1529" i="5"/>
  <c r="H1529" i="5" s="1"/>
  <c r="C1530" i="5"/>
  <c r="H1530" i="5" s="1"/>
  <c r="C1531" i="5"/>
  <c r="H1531" i="5" s="1"/>
  <c r="C1532" i="5"/>
  <c r="H1532" i="5" s="1"/>
  <c r="C1533" i="5"/>
  <c r="H1533" i="5" s="1"/>
  <c r="C1534" i="5"/>
  <c r="C1535" i="5"/>
  <c r="H1535" i="5" s="1"/>
  <c r="C1536" i="5"/>
  <c r="H1536" i="5" s="1"/>
  <c r="C1537" i="5"/>
  <c r="H1537" i="5" s="1"/>
  <c r="C1538" i="5"/>
  <c r="H1538" i="5" s="1"/>
  <c r="C1539" i="5"/>
  <c r="H1539" i="5" s="1"/>
  <c r="C1540" i="5"/>
  <c r="H1540" i="5" s="1"/>
  <c r="C1541" i="5"/>
  <c r="H1541" i="5" s="1"/>
  <c r="C1542" i="5"/>
  <c r="H1542" i="5" s="1"/>
  <c r="C1543" i="5"/>
  <c r="C1544" i="5"/>
  <c r="H1544" i="5" s="1"/>
  <c r="C1545" i="5"/>
  <c r="H1545" i="5" s="1"/>
  <c r="C1546" i="5"/>
  <c r="H1546" i="5" s="1"/>
  <c r="C1547" i="5"/>
  <c r="H1547" i="5" s="1"/>
  <c r="C1548" i="5"/>
  <c r="H1548" i="5" s="1"/>
  <c r="C1549" i="5"/>
  <c r="H1549" i="5" s="1"/>
  <c r="C1550" i="5"/>
  <c r="H1550" i="5" s="1"/>
  <c r="C1551" i="5"/>
  <c r="H1551" i="5" s="1"/>
  <c r="C1552" i="5"/>
  <c r="H1552" i="5" s="1"/>
  <c r="C1553" i="5"/>
  <c r="H1553" i="5" s="1"/>
  <c r="C1554" i="5"/>
  <c r="H1554" i="5" s="1"/>
  <c r="C1555" i="5"/>
  <c r="H1555" i="5" s="1"/>
  <c r="C1556" i="5"/>
  <c r="H1556" i="5" s="1"/>
  <c r="C1557" i="5"/>
  <c r="C1558" i="5"/>
  <c r="H1558" i="5" s="1"/>
  <c r="C1559" i="5"/>
  <c r="H1559" i="5" s="1"/>
  <c r="C1560" i="5"/>
  <c r="H1560" i="5" s="1"/>
  <c r="C1561" i="5"/>
  <c r="H1561" i="5" s="1"/>
  <c r="C1562" i="5"/>
  <c r="H1562" i="5" s="1"/>
  <c r="C1563" i="5"/>
  <c r="H1563" i="5" s="1"/>
  <c r="C1564" i="5"/>
  <c r="H1564" i="5" s="1"/>
  <c r="C1565" i="5"/>
  <c r="H1565" i="5" s="1"/>
  <c r="C1566" i="5"/>
  <c r="H1566" i="5" s="1"/>
  <c r="C1567" i="5"/>
  <c r="H1567" i="5" s="1"/>
  <c r="C1568" i="5"/>
  <c r="H1568" i="5" s="1"/>
  <c r="C1569" i="5"/>
  <c r="H1569" i="5" s="1"/>
  <c r="C1570" i="5"/>
  <c r="H1570" i="5" s="1"/>
  <c r="C1571" i="5"/>
  <c r="H1571" i="5" s="1"/>
  <c r="C1572" i="5"/>
  <c r="H1572" i="5" s="1"/>
  <c r="C1573" i="5"/>
  <c r="H1573" i="5" s="1"/>
  <c r="C1574" i="5"/>
  <c r="H1574" i="5" s="1"/>
  <c r="C1575" i="5"/>
  <c r="H1575" i="5" s="1"/>
  <c r="C1576" i="5"/>
  <c r="H1576" i="5" s="1"/>
  <c r="C1577" i="5"/>
  <c r="H1577" i="5" s="1"/>
  <c r="C1578" i="5"/>
  <c r="H1578" i="5" s="1"/>
  <c r="C1579" i="5"/>
  <c r="H1579" i="5" s="1"/>
  <c r="C1580" i="5"/>
  <c r="H1580" i="5" s="1"/>
  <c r="C1581" i="5"/>
  <c r="H1581" i="5" s="1"/>
  <c r="C1582" i="5"/>
  <c r="H1582" i="5" s="1"/>
  <c r="C1583" i="5"/>
  <c r="H1583" i="5" s="1"/>
  <c r="C1584" i="5"/>
  <c r="H1584" i="5" s="1"/>
  <c r="C1585" i="5"/>
  <c r="H1585" i="5" s="1"/>
  <c r="C1586" i="5"/>
  <c r="H1586" i="5" s="1"/>
  <c r="C1587" i="5"/>
  <c r="H1587" i="5" s="1"/>
  <c r="C1588" i="5"/>
  <c r="H1588" i="5" s="1"/>
  <c r="C1589" i="5"/>
  <c r="H1589" i="5" s="1"/>
  <c r="C1590" i="5"/>
  <c r="H1590" i="5" s="1"/>
  <c r="C1591" i="5"/>
  <c r="H1591" i="5" s="1"/>
  <c r="C1592" i="5"/>
  <c r="H1592" i="5" s="1"/>
  <c r="C1593" i="5"/>
  <c r="H1593" i="5" s="1"/>
  <c r="C1594" i="5"/>
  <c r="H1594" i="5" s="1"/>
  <c r="C1595" i="5"/>
  <c r="H1595" i="5" s="1"/>
  <c r="C1596" i="5"/>
  <c r="H1596" i="5" s="1"/>
  <c r="C1597" i="5"/>
  <c r="H1597" i="5" s="1"/>
  <c r="C1598" i="5"/>
  <c r="C1599" i="5"/>
  <c r="H1599" i="5" s="1"/>
  <c r="C1600" i="5"/>
  <c r="H1600" i="5" s="1"/>
  <c r="C1601" i="5"/>
  <c r="H1601" i="5" s="1"/>
  <c r="C1602" i="5"/>
  <c r="H1602" i="5" s="1"/>
  <c r="C1603" i="5"/>
  <c r="H1603" i="5" s="1"/>
  <c r="C1604" i="5"/>
  <c r="H1604" i="5" s="1"/>
  <c r="C1605" i="5"/>
  <c r="H1605" i="5" s="1"/>
  <c r="C1606" i="5"/>
  <c r="H1606" i="5" s="1"/>
  <c r="C1607" i="5"/>
  <c r="H1607" i="5" s="1"/>
  <c r="C1608" i="5"/>
  <c r="H1608" i="5" s="1"/>
  <c r="C1609" i="5"/>
  <c r="H1609" i="5" s="1"/>
  <c r="C1610" i="5"/>
  <c r="H1610" i="5" s="1"/>
  <c r="C1611" i="5"/>
  <c r="H1611" i="5" s="1"/>
  <c r="C1612" i="5"/>
  <c r="H1612" i="5" s="1"/>
  <c r="C1613" i="5"/>
  <c r="H1613" i="5" s="1"/>
  <c r="C1614" i="5"/>
  <c r="H1614" i="5" s="1"/>
  <c r="C1615" i="5"/>
  <c r="H1615" i="5" s="1"/>
  <c r="C1616" i="5"/>
  <c r="H1616" i="5" s="1"/>
  <c r="C1617" i="5"/>
  <c r="H1617" i="5" s="1"/>
  <c r="C1618" i="5"/>
  <c r="H1618" i="5" s="1"/>
  <c r="C1619" i="5"/>
  <c r="H1619" i="5" s="1"/>
  <c r="C1620" i="5"/>
  <c r="H1620" i="5" s="1"/>
  <c r="C1621" i="5"/>
  <c r="H1621" i="5" s="1"/>
  <c r="C1622" i="5"/>
  <c r="H1622" i="5" s="1"/>
  <c r="C1623" i="5"/>
  <c r="H1623" i="5" s="1"/>
  <c r="C1624" i="5"/>
  <c r="H1624" i="5" s="1"/>
  <c r="C1625" i="5"/>
  <c r="H1625" i="5" s="1"/>
  <c r="C1626" i="5"/>
  <c r="H1626" i="5" s="1"/>
  <c r="C1627" i="5"/>
  <c r="H1627" i="5" s="1"/>
  <c r="C1628" i="5"/>
  <c r="C1629" i="5"/>
  <c r="H1629" i="5" s="1"/>
  <c r="C1630" i="5"/>
  <c r="H1630" i="5" s="1"/>
  <c r="C1631" i="5"/>
  <c r="H1631" i="5" s="1"/>
  <c r="C1632" i="5"/>
  <c r="H1632" i="5" s="1"/>
  <c r="C1633" i="5"/>
  <c r="H1633" i="5" s="1"/>
  <c r="C1634" i="5"/>
  <c r="H1634" i="5" s="1"/>
  <c r="C1635" i="5"/>
  <c r="H1635" i="5" s="1"/>
  <c r="C1636" i="5"/>
  <c r="H1636" i="5" s="1"/>
  <c r="C1637" i="5"/>
  <c r="H1637" i="5" s="1"/>
  <c r="C1638" i="5"/>
  <c r="H1638" i="5" s="1"/>
  <c r="C1639" i="5"/>
  <c r="H1639" i="5" s="1"/>
  <c r="C1640" i="5"/>
  <c r="H1640" i="5" s="1"/>
  <c r="C1641" i="5"/>
  <c r="C1642" i="5"/>
  <c r="H1642" i="5" s="1"/>
  <c r="C1643" i="5"/>
  <c r="H1643" i="5" s="1"/>
  <c r="C1644" i="5"/>
  <c r="H1644" i="5" s="1"/>
  <c r="C1645" i="5"/>
  <c r="H1645" i="5" s="1"/>
  <c r="C1646" i="5"/>
  <c r="H1646" i="5" s="1"/>
  <c r="C1647" i="5"/>
  <c r="H1647" i="5" s="1"/>
  <c r="C1648" i="5"/>
  <c r="H1648" i="5" s="1"/>
  <c r="C1649" i="5"/>
  <c r="H1649" i="5" s="1"/>
  <c r="C1650" i="5"/>
  <c r="H1650" i="5" s="1"/>
  <c r="C1651" i="5"/>
  <c r="H1651" i="5" s="1"/>
  <c r="C1652" i="5"/>
  <c r="H1652" i="5" s="1"/>
  <c r="C1653" i="5"/>
  <c r="H1653" i="5" s="1"/>
  <c r="C1654" i="5"/>
  <c r="H1654" i="5" s="1"/>
  <c r="C1655" i="5"/>
  <c r="H1655" i="5" s="1"/>
  <c r="C1656" i="5"/>
  <c r="H1656" i="5" s="1"/>
  <c r="C1657" i="5"/>
  <c r="H1657" i="5" s="1"/>
  <c r="C1658" i="5"/>
  <c r="H1658" i="5" s="1"/>
  <c r="C1659" i="5"/>
  <c r="H1659" i="5" s="1"/>
  <c r="C1660" i="5"/>
  <c r="H1660" i="5" s="1"/>
  <c r="C1661" i="5"/>
  <c r="H1661" i="5" s="1"/>
  <c r="C1662" i="5"/>
  <c r="H1662" i="5" s="1"/>
  <c r="C1663" i="5"/>
  <c r="H1663" i="5" s="1"/>
  <c r="C1664" i="5"/>
  <c r="H1664" i="5" s="1"/>
  <c r="C1665" i="5"/>
  <c r="H1665" i="5" s="1"/>
  <c r="C1666" i="5"/>
  <c r="H1666" i="5" s="1"/>
  <c r="C1667" i="5"/>
  <c r="H1667" i="5" s="1"/>
  <c r="C1668" i="5"/>
  <c r="H1668" i="5" s="1"/>
  <c r="C1669" i="5"/>
  <c r="C1670" i="5"/>
  <c r="H1670" i="5" s="1"/>
  <c r="C1671" i="5"/>
  <c r="H1671" i="5" s="1"/>
  <c r="C1672" i="5"/>
  <c r="H1672" i="5" s="1"/>
  <c r="C1673" i="5"/>
  <c r="H1673" i="5" s="1"/>
  <c r="C1674" i="5"/>
  <c r="H1674" i="5" s="1"/>
  <c r="C1675" i="5"/>
  <c r="H1675" i="5" s="1"/>
  <c r="C1676" i="5"/>
  <c r="H1676" i="5" s="1"/>
  <c r="C1677" i="5"/>
  <c r="H1677" i="5" s="1"/>
  <c r="C1678" i="5"/>
  <c r="H1678" i="5" s="1"/>
  <c r="C1679" i="5"/>
  <c r="H1679" i="5" s="1"/>
  <c r="C1680" i="5"/>
  <c r="H1680" i="5" s="1"/>
  <c r="C1681" i="5"/>
  <c r="H1681" i="5" s="1"/>
  <c r="C1682" i="5"/>
  <c r="H1682" i="5" s="1"/>
  <c r="C1683" i="5"/>
  <c r="C1684" i="5"/>
  <c r="H1684" i="5" s="1"/>
  <c r="C1685" i="5"/>
  <c r="H1685" i="5" s="1"/>
  <c r="C1686" i="5"/>
  <c r="H1686" i="5" s="1"/>
  <c r="C1687" i="5"/>
  <c r="H1687" i="5" s="1"/>
  <c r="C1688" i="5"/>
  <c r="H1688" i="5" s="1"/>
  <c r="C1689" i="5"/>
  <c r="H1689" i="5" s="1"/>
  <c r="C1690" i="5"/>
  <c r="H1690" i="5" s="1"/>
  <c r="C1691" i="5"/>
  <c r="H1691" i="5" s="1"/>
  <c r="C1692" i="5"/>
  <c r="H1692" i="5" s="1"/>
  <c r="C1693" i="5"/>
  <c r="H1693" i="5" s="1"/>
  <c r="C1694" i="5"/>
  <c r="H1694" i="5" s="1"/>
  <c r="C1695" i="5"/>
  <c r="H1695" i="5" s="1"/>
  <c r="C1696" i="5"/>
  <c r="H1696" i="5" s="1"/>
  <c r="C1697" i="5"/>
  <c r="H1697" i="5" s="1"/>
  <c r="C1698" i="5"/>
  <c r="H1698" i="5" s="1"/>
  <c r="C1699" i="5"/>
  <c r="C1700" i="5"/>
  <c r="H1700" i="5" s="1"/>
  <c r="C1701" i="5"/>
  <c r="H1701" i="5" s="1"/>
  <c r="C1702" i="5"/>
  <c r="H1702" i="5" s="1"/>
  <c r="C1703" i="5"/>
  <c r="H1703" i="5" s="1"/>
  <c r="C1704" i="5"/>
  <c r="H1704" i="5" s="1"/>
  <c r="C1705" i="5"/>
  <c r="H1705" i="5" s="1"/>
  <c r="C1706" i="5"/>
  <c r="H1706" i="5" s="1"/>
  <c r="C1707" i="5"/>
  <c r="C1708" i="5"/>
  <c r="H1708" i="5" s="1"/>
  <c r="C1709" i="5"/>
  <c r="H1709" i="5" s="1"/>
  <c r="C1710" i="5"/>
  <c r="H1710" i="5" s="1"/>
  <c r="C1711" i="5"/>
  <c r="H1711" i="5" s="1"/>
  <c r="C1712" i="5"/>
  <c r="H1712" i="5" s="1"/>
  <c r="C1713" i="5"/>
  <c r="H1713" i="5" s="1"/>
  <c r="C1714" i="5"/>
  <c r="H1714" i="5" s="1"/>
  <c r="C1715" i="5"/>
  <c r="H1715" i="5" s="1"/>
  <c r="C1716" i="5"/>
  <c r="H1716" i="5" s="1"/>
  <c r="C1717" i="5"/>
  <c r="H1717" i="5" s="1"/>
  <c r="C1718" i="5"/>
  <c r="H1718" i="5" s="1"/>
  <c r="C1719" i="5"/>
  <c r="H1719" i="5" s="1"/>
  <c r="C1720" i="5"/>
  <c r="H1720" i="5" s="1"/>
  <c r="C1721" i="5"/>
  <c r="H1721" i="5" s="1"/>
  <c r="C1722" i="5"/>
  <c r="H1722" i="5" s="1"/>
  <c r="C1723" i="5"/>
  <c r="H1723" i="5" s="1"/>
  <c r="C1724" i="5"/>
  <c r="H1724" i="5" s="1"/>
  <c r="C1725" i="5"/>
  <c r="H1725" i="5" s="1"/>
  <c r="C1726" i="5"/>
  <c r="H1726" i="5" s="1"/>
  <c r="C1727" i="5"/>
  <c r="H1727" i="5" s="1"/>
  <c r="C1728" i="5"/>
  <c r="H1728" i="5" s="1"/>
  <c r="C1729" i="5"/>
  <c r="H1729" i="5" s="1"/>
  <c r="C1730" i="5"/>
  <c r="H1730" i="5" s="1"/>
  <c r="C1731" i="5"/>
  <c r="H1731" i="5" s="1"/>
  <c r="C1732" i="5"/>
  <c r="H1732" i="5" s="1"/>
  <c r="C1733" i="5"/>
  <c r="H1733" i="5" s="1"/>
  <c r="C1734" i="5"/>
  <c r="C1735" i="5"/>
  <c r="C1736" i="5"/>
  <c r="H1736" i="5" s="1"/>
  <c r="C1737" i="5"/>
  <c r="H1737" i="5" s="1"/>
  <c r="C1738" i="5"/>
  <c r="H1738" i="5" s="1"/>
  <c r="C1739" i="5"/>
  <c r="H1739" i="5" s="1"/>
  <c r="C1740" i="5"/>
  <c r="H1740" i="5" s="1"/>
  <c r="C1741" i="5"/>
  <c r="H1741" i="5" s="1"/>
  <c r="C1742" i="5"/>
  <c r="H1742" i="5" s="1"/>
  <c r="C1743" i="5"/>
  <c r="H1743" i="5" s="1"/>
  <c r="C1744" i="5"/>
  <c r="H1744" i="5" s="1"/>
  <c r="C1745" i="5"/>
  <c r="C1746" i="5"/>
  <c r="H1746" i="5" s="1"/>
  <c r="C1747" i="5"/>
  <c r="H1747" i="5" s="1"/>
  <c r="C1748" i="5"/>
  <c r="H1748" i="5" s="1"/>
  <c r="C1749" i="5"/>
  <c r="H1749" i="5" s="1"/>
  <c r="C1750" i="5"/>
  <c r="H1750" i="5" s="1"/>
  <c r="C1751" i="5"/>
  <c r="H1751" i="5" s="1"/>
  <c r="C1752" i="5"/>
  <c r="H1752" i="5" s="1"/>
  <c r="C1753" i="5"/>
  <c r="H1753" i="5" s="1"/>
  <c r="C1754" i="5"/>
  <c r="H1754" i="5" s="1"/>
  <c r="C1755" i="5"/>
  <c r="C1756" i="5"/>
  <c r="H1756" i="5" s="1"/>
  <c r="C1757" i="5"/>
  <c r="H1757" i="5" s="1"/>
  <c r="C1758" i="5"/>
  <c r="H1758" i="5" s="1"/>
  <c r="C1759" i="5"/>
  <c r="H1759" i="5" s="1"/>
  <c r="C1760" i="5"/>
  <c r="H1760" i="5" s="1"/>
  <c r="C1761" i="5"/>
  <c r="H1761" i="5" s="1"/>
  <c r="C1762" i="5"/>
  <c r="H1762" i="5" s="1"/>
  <c r="C1763" i="5"/>
  <c r="C1764" i="5"/>
  <c r="H1764" i="5" s="1"/>
  <c r="C1765" i="5"/>
  <c r="H1765" i="5" s="1"/>
  <c r="C1766" i="5"/>
  <c r="H1766" i="5" s="1"/>
  <c r="C1767" i="5"/>
  <c r="H1767" i="5" s="1"/>
  <c r="C1768" i="5"/>
  <c r="H1768" i="5" s="1"/>
  <c r="C1769" i="5"/>
  <c r="H1769" i="5" s="1"/>
  <c r="C1770" i="5"/>
  <c r="H1770" i="5" s="1"/>
  <c r="C1771" i="5"/>
  <c r="H1771" i="5" s="1"/>
  <c r="C1772" i="5"/>
  <c r="H1772" i="5" s="1"/>
  <c r="C1773" i="5"/>
  <c r="H1773" i="5" s="1"/>
  <c r="C1774" i="5"/>
  <c r="H1774" i="5" s="1"/>
  <c r="C1775" i="5"/>
  <c r="H1775" i="5" s="1"/>
  <c r="C1776" i="5"/>
  <c r="H1776" i="5" s="1"/>
  <c r="C1777" i="5"/>
  <c r="H1777" i="5" s="1"/>
  <c r="C1778" i="5"/>
  <c r="H1778" i="5" s="1"/>
  <c r="C1779" i="5"/>
  <c r="H1779" i="5" s="1"/>
  <c r="C1780" i="5"/>
  <c r="H1780" i="5" s="1"/>
  <c r="C1781" i="5"/>
  <c r="H1781" i="5" s="1"/>
  <c r="C1782" i="5"/>
  <c r="H1782" i="5" s="1"/>
  <c r="C1783" i="5"/>
  <c r="C1784" i="5"/>
  <c r="H1784" i="5" s="1"/>
  <c r="C1785" i="5"/>
  <c r="H1785" i="5" s="1"/>
  <c r="C1786" i="5"/>
  <c r="H1786" i="5" s="1"/>
  <c r="C1787" i="5"/>
  <c r="H1787" i="5" s="1"/>
  <c r="C1788" i="5"/>
  <c r="H1788" i="5" s="1"/>
  <c r="C1789" i="5"/>
  <c r="H1789" i="5" s="1"/>
  <c r="C1790" i="5"/>
  <c r="H1790" i="5" s="1"/>
  <c r="C1791" i="5"/>
  <c r="H1791" i="5" s="1"/>
  <c r="C1792" i="5"/>
  <c r="H1792" i="5" s="1"/>
  <c r="C1793" i="5"/>
  <c r="H1793" i="5" s="1"/>
  <c r="C1794" i="5"/>
  <c r="H1794" i="5" s="1"/>
  <c r="C1795" i="5"/>
  <c r="H1795" i="5" s="1"/>
  <c r="C1796" i="5"/>
  <c r="H1796" i="5" s="1"/>
  <c r="C1797" i="5"/>
  <c r="H1797" i="5" s="1"/>
  <c r="C1798" i="5"/>
  <c r="H1798" i="5" s="1"/>
  <c r="C1799" i="5"/>
  <c r="H1799" i="5" s="1"/>
  <c r="C1800" i="5"/>
  <c r="H1800" i="5" s="1"/>
  <c r="C1801" i="5"/>
  <c r="H1801" i="5" s="1"/>
  <c r="C1802" i="5"/>
  <c r="H1802" i="5" s="1"/>
  <c r="C1803" i="5"/>
  <c r="C1804" i="5"/>
  <c r="H1804" i="5" s="1"/>
  <c r="C1805" i="5"/>
  <c r="H1805" i="5" s="1"/>
  <c r="C1806" i="5"/>
  <c r="H1806" i="5" s="1"/>
  <c r="C1807" i="5"/>
  <c r="H1807" i="5" s="1"/>
  <c r="C1808" i="5"/>
  <c r="H1808" i="5" s="1"/>
  <c r="C1809" i="5"/>
  <c r="H1809" i="5" s="1"/>
  <c r="C1810" i="5"/>
  <c r="H1810" i="5" s="1"/>
  <c r="C1811" i="5"/>
  <c r="C1812" i="5"/>
  <c r="H1812" i="5" s="1"/>
  <c r="C1813" i="5"/>
  <c r="C1814" i="5"/>
  <c r="H1814" i="5" s="1"/>
  <c r="C1815" i="5"/>
  <c r="H1815" i="5" s="1"/>
  <c r="C1816" i="5"/>
  <c r="H1816" i="5" s="1"/>
  <c r="C1817" i="5"/>
  <c r="H1817" i="5" s="1"/>
  <c r="C1818" i="5"/>
  <c r="H1818" i="5" s="1"/>
  <c r="C1819" i="5"/>
  <c r="H1819" i="5" s="1"/>
  <c r="C1820" i="5"/>
  <c r="H1820" i="5" s="1"/>
  <c r="C1821" i="5"/>
  <c r="H1821" i="5" s="1"/>
  <c r="C1822" i="5"/>
  <c r="H1822" i="5" s="1"/>
  <c r="C1823" i="5"/>
  <c r="H1823" i="5" s="1"/>
  <c r="C1824" i="5"/>
  <c r="H1824" i="5" s="1"/>
  <c r="C1825" i="5"/>
  <c r="H1825" i="5" s="1"/>
  <c r="C1826" i="5"/>
  <c r="H1826" i="5" s="1"/>
  <c r="C1827" i="5"/>
  <c r="C1828" i="5"/>
  <c r="H1828" i="5" s="1"/>
  <c r="C1829" i="5"/>
  <c r="H1829" i="5" s="1"/>
  <c r="C1830" i="5"/>
  <c r="H1830" i="5" s="1"/>
  <c r="C1831" i="5"/>
  <c r="H1831" i="5" s="1"/>
  <c r="C1832" i="5"/>
  <c r="H1832" i="5" s="1"/>
  <c r="C1833" i="5"/>
  <c r="H1833" i="5" s="1"/>
  <c r="C1834" i="5"/>
  <c r="H1834" i="5" s="1"/>
  <c r="C1835" i="5"/>
  <c r="C1836" i="5"/>
  <c r="H1836" i="5" s="1"/>
  <c r="C1837" i="5"/>
  <c r="H1837" i="5" s="1"/>
  <c r="C1838" i="5"/>
  <c r="H1838" i="5" s="1"/>
  <c r="C1839" i="5"/>
  <c r="H1839" i="5" s="1"/>
  <c r="C1840" i="5"/>
  <c r="H1840" i="5" s="1"/>
  <c r="C1841" i="5"/>
  <c r="H1841" i="5" s="1"/>
  <c r="C1842" i="5"/>
  <c r="H1842" i="5" s="1"/>
  <c r="C1843" i="5"/>
  <c r="H1843" i="5" s="1"/>
  <c r="C1844" i="5"/>
  <c r="H1844" i="5" s="1"/>
  <c r="C1845" i="5"/>
  <c r="H1845" i="5" s="1"/>
  <c r="C1846" i="5"/>
  <c r="H1846" i="5" s="1"/>
  <c r="C1847" i="5"/>
  <c r="H1847" i="5" s="1"/>
  <c r="C1848" i="5"/>
  <c r="H1848" i="5" s="1"/>
  <c r="C1849" i="5"/>
  <c r="H1849" i="5" s="1"/>
  <c r="C1850" i="5"/>
  <c r="H1850" i="5" s="1"/>
  <c r="C1851" i="5"/>
  <c r="H1851" i="5" s="1"/>
  <c r="C1852" i="5"/>
  <c r="H1852" i="5" s="1"/>
  <c r="C1853" i="5"/>
  <c r="H1853" i="5" s="1"/>
  <c r="C1854" i="5"/>
  <c r="C1855" i="5"/>
  <c r="H1855" i="5" s="1"/>
  <c r="C1856" i="5"/>
  <c r="H1856" i="5" s="1"/>
  <c r="C1857" i="5"/>
  <c r="H1857" i="5" s="1"/>
  <c r="C1858" i="5"/>
  <c r="H1858" i="5" s="1"/>
  <c r="C1859" i="5"/>
  <c r="H1859" i="5" s="1"/>
  <c r="C1860" i="5"/>
  <c r="H1860" i="5" s="1"/>
  <c r="C1861" i="5"/>
  <c r="H1861" i="5" s="1"/>
  <c r="C1862" i="5"/>
  <c r="H1862" i="5" s="1"/>
  <c r="C1863" i="5"/>
  <c r="C1864" i="5"/>
  <c r="H1864" i="5" s="1"/>
  <c r="C1865" i="5"/>
  <c r="H1865" i="5" s="1"/>
  <c r="C1866" i="5"/>
  <c r="H1866" i="5" s="1"/>
  <c r="C1867" i="5"/>
  <c r="H1867" i="5" s="1"/>
  <c r="C1868" i="5"/>
  <c r="H1868" i="5" s="1"/>
  <c r="C1869" i="5"/>
  <c r="H1869" i="5" s="1"/>
  <c r="C1870" i="5"/>
  <c r="H1870" i="5" s="1"/>
  <c r="C1871" i="5"/>
  <c r="H1871" i="5" s="1"/>
  <c r="C1872" i="5"/>
  <c r="H1872" i="5" s="1"/>
  <c r="C1873" i="5"/>
  <c r="H1873" i="5" s="1"/>
  <c r="C1874" i="5"/>
  <c r="H1874" i="5" s="1"/>
  <c r="C1875" i="5"/>
  <c r="H1875" i="5" s="1"/>
  <c r="C1876" i="5"/>
  <c r="H1876" i="5" s="1"/>
  <c r="C1877" i="5"/>
  <c r="H1877" i="5" s="1"/>
  <c r="C1878" i="5"/>
  <c r="H1878" i="5" s="1"/>
  <c r="C1879" i="5"/>
  <c r="C1880" i="5"/>
  <c r="H1880" i="5" s="1"/>
  <c r="C1881" i="5"/>
  <c r="H1881" i="5" s="1"/>
  <c r="C1882" i="5"/>
  <c r="H1882" i="5" s="1"/>
  <c r="C1883" i="5"/>
  <c r="H1883" i="5" s="1"/>
  <c r="C1884" i="5"/>
  <c r="C1885" i="5"/>
  <c r="H1885" i="5" s="1"/>
  <c r="C1886" i="5"/>
  <c r="H1886" i="5" s="1"/>
  <c r="C1887" i="5"/>
  <c r="H1887" i="5" s="1"/>
  <c r="C1888" i="5"/>
  <c r="H1888" i="5" s="1"/>
  <c r="C1889" i="5"/>
  <c r="H1889" i="5" s="1"/>
  <c r="C1890" i="5"/>
  <c r="H1890" i="5" s="1"/>
  <c r="C1891" i="5"/>
  <c r="H1891" i="5" s="1"/>
  <c r="C1892" i="5"/>
  <c r="H1892" i="5" s="1"/>
  <c r="C1893" i="5"/>
  <c r="H1893" i="5" s="1"/>
  <c r="C1894" i="5"/>
  <c r="H1894" i="5" s="1"/>
  <c r="C1895" i="5"/>
  <c r="H1895" i="5" s="1"/>
  <c r="C1896" i="5"/>
  <c r="H1896" i="5" s="1"/>
  <c r="C1897" i="5"/>
  <c r="C1898" i="5"/>
  <c r="H1898" i="5" s="1"/>
  <c r="C1899" i="5"/>
  <c r="H1899" i="5" s="1"/>
  <c r="C1900" i="5"/>
  <c r="H1900" i="5" s="1"/>
  <c r="C1901" i="5"/>
  <c r="H1901" i="5" s="1"/>
  <c r="C1902" i="5"/>
  <c r="H1902" i="5" s="1"/>
  <c r="C1903" i="5"/>
  <c r="C1904" i="5"/>
  <c r="H1904" i="5" s="1"/>
  <c r="C1905" i="5"/>
  <c r="C1906" i="5"/>
  <c r="H1906" i="5" s="1"/>
  <c r="C1907" i="5"/>
  <c r="H1907" i="5" s="1"/>
  <c r="C1908" i="5"/>
  <c r="H1908" i="5" s="1"/>
  <c r="C1909" i="5"/>
  <c r="H1909" i="5" s="1"/>
  <c r="C1910" i="5"/>
  <c r="H1910" i="5" s="1"/>
  <c r="C1911" i="5"/>
  <c r="H1911" i="5" s="1"/>
  <c r="C1912" i="5"/>
  <c r="H1912" i="5" s="1"/>
  <c r="C1913" i="5"/>
  <c r="H1913" i="5" s="1"/>
  <c r="C1914" i="5"/>
  <c r="H1914" i="5" s="1"/>
  <c r="C1915" i="5"/>
  <c r="H1915" i="5" s="1"/>
  <c r="C1916" i="5"/>
  <c r="H1916" i="5" s="1"/>
  <c r="C1917" i="5"/>
  <c r="H1917" i="5" s="1"/>
  <c r="C1918" i="5"/>
  <c r="H1918" i="5" s="1"/>
  <c r="C1919" i="5"/>
  <c r="H1919" i="5" s="1"/>
  <c r="C1920" i="5"/>
  <c r="H1920" i="5" s="1"/>
  <c r="C1921" i="5"/>
  <c r="H1921" i="5" s="1"/>
  <c r="C1922" i="5"/>
  <c r="H1922" i="5" s="1"/>
  <c r="C1923" i="5"/>
  <c r="H1923" i="5" s="1"/>
  <c r="C1924" i="5"/>
  <c r="H1924" i="5" s="1"/>
  <c r="C1925" i="5"/>
  <c r="H1925" i="5" s="1"/>
  <c r="C1926" i="5"/>
  <c r="H1926" i="5" s="1"/>
  <c r="C1927" i="5"/>
  <c r="H1927" i="5" s="1"/>
  <c r="C1928" i="5"/>
  <c r="H1928" i="5" s="1"/>
  <c r="C1929" i="5"/>
  <c r="C1930" i="5"/>
  <c r="H1930" i="5" s="1"/>
  <c r="C1931" i="5"/>
  <c r="H1931" i="5" s="1"/>
  <c r="C1932" i="5"/>
  <c r="C1933" i="5"/>
  <c r="H1933" i="5" s="1"/>
  <c r="C1934" i="5"/>
  <c r="H1934" i="5" s="1"/>
  <c r="C1935" i="5"/>
  <c r="H1935" i="5" s="1"/>
  <c r="C1936" i="5"/>
  <c r="H1936" i="5" s="1"/>
  <c r="C1937" i="5"/>
  <c r="C1938" i="5"/>
  <c r="H1938" i="5" s="1"/>
  <c r="C1939" i="5"/>
  <c r="C1940" i="5"/>
  <c r="H1940" i="5" s="1"/>
  <c r="C1941" i="5"/>
  <c r="H1941" i="5" s="1"/>
  <c r="C1942" i="5"/>
  <c r="H1942" i="5" s="1"/>
  <c r="C1943" i="5"/>
  <c r="H1943" i="5" s="1"/>
  <c r="C1944" i="5"/>
  <c r="H1944" i="5" s="1"/>
  <c r="C1945" i="5"/>
  <c r="H1945" i="5" s="1"/>
  <c r="C1946" i="5"/>
  <c r="H1946" i="5" s="1"/>
  <c r="C1947" i="5"/>
  <c r="C1948" i="5"/>
  <c r="H1948" i="5" s="1"/>
  <c r="C1949" i="5"/>
  <c r="H1949" i="5" s="1"/>
  <c r="C1950" i="5"/>
  <c r="H1950" i="5" s="1"/>
  <c r="C1951" i="5"/>
  <c r="H1951" i="5" s="1"/>
  <c r="C1952" i="5"/>
  <c r="H1952" i="5" s="1"/>
  <c r="C1953" i="5"/>
  <c r="H1953" i="5" s="1"/>
  <c r="C1954" i="5"/>
  <c r="H1954" i="5" s="1"/>
  <c r="C1955" i="5"/>
  <c r="H1955" i="5" s="1"/>
  <c r="C1956" i="5"/>
  <c r="H1956" i="5" s="1"/>
  <c r="C1957" i="5"/>
  <c r="H1957" i="5" s="1"/>
  <c r="C1958" i="5"/>
  <c r="H1958" i="5" s="1"/>
  <c r="C1959" i="5"/>
  <c r="H1959" i="5" s="1"/>
  <c r="C1960" i="5"/>
  <c r="H1960" i="5" s="1"/>
  <c r="C1961" i="5"/>
  <c r="H1961" i="5" s="1"/>
  <c r="C1962" i="5"/>
  <c r="H1962" i="5" s="1"/>
  <c r="C1963" i="5"/>
  <c r="C1964" i="5"/>
  <c r="H1964" i="5" s="1"/>
  <c r="C1965" i="5"/>
  <c r="H1965" i="5" s="1"/>
  <c r="C1966" i="5"/>
  <c r="H1966" i="5" s="1"/>
  <c r="C1967" i="5"/>
  <c r="H1967" i="5" s="1"/>
  <c r="C1968" i="5"/>
  <c r="H1968" i="5" s="1"/>
  <c r="C1969" i="5"/>
  <c r="H1969" i="5" s="1"/>
  <c r="C1970" i="5"/>
  <c r="H1970" i="5" s="1"/>
  <c r="C1971" i="5"/>
  <c r="C1972" i="5"/>
  <c r="H1972" i="5" s="1"/>
  <c r="C1973" i="5"/>
  <c r="H1973" i="5" s="1"/>
  <c r="C1974" i="5"/>
  <c r="H1974" i="5" s="1"/>
  <c r="C1975" i="5"/>
  <c r="H1975" i="5" s="1"/>
  <c r="C1976" i="5"/>
  <c r="H1976" i="5" s="1"/>
  <c r="C1977" i="5"/>
  <c r="H1977" i="5" s="1"/>
  <c r="C1978" i="5"/>
  <c r="C1979" i="5"/>
  <c r="C1980" i="5"/>
  <c r="C1981" i="5"/>
  <c r="H1981" i="5" s="1"/>
  <c r="C1982" i="5"/>
  <c r="H1982" i="5" s="1"/>
  <c r="C1983" i="5"/>
  <c r="H1983" i="5" s="1"/>
  <c r="C1984" i="5"/>
  <c r="H1984" i="5" s="1"/>
  <c r="C1985" i="5"/>
  <c r="C1986" i="5"/>
  <c r="H1986" i="5" s="1"/>
  <c r="C1987" i="5"/>
  <c r="H1987" i="5" s="1"/>
  <c r="C1988" i="5"/>
  <c r="H1988" i="5" s="1"/>
  <c r="C1989" i="5"/>
  <c r="H1989" i="5" s="1"/>
  <c r="C1990" i="5"/>
  <c r="H1990" i="5" s="1"/>
  <c r="C1991" i="5"/>
  <c r="H1991" i="5" s="1"/>
  <c r="C1992" i="5"/>
  <c r="H1992" i="5" s="1"/>
  <c r="C1993" i="5"/>
  <c r="H1993" i="5" s="1"/>
  <c r="C1994" i="5"/>
  <c r="H1994" i="5" s="1"/>
  <c r="C1995" i="5"/>
  <c r="H1995" i="5" s="1"/>
  <c r="C1996" i="5"/>
  <c r="H1996" i="5" s="1"/>
  <c r="C1997" i="5"/>
  <c r="H1997" i="5" s="1"/>
  <c r="C1998" i="5"/>
  <c r="H1998" i="5" s="1"/>
  <c r="C1999" i="5"/>
  <c r="H1999" i="5" s="1"/>
  <c r="C2000" i="5"/>
  <c r="H2000" i="5" s="1"/>
  <c r="C2001" i="5"/>
  <c r="H2001" i="5" s="1"/>
  <c r="C2002" i="5"/>
  <c r="H2002" i="5" s="1"/>
  <c r="C2003" i="5"/>
  <c r="H2003" i="5" s="1"/>
  <c r="C2004" i="5"/>
  <c r="H2004" i="5" s="1"/>
  <c r="C2005" i="5"/>
  <c r="H2005" i="5" s="1"/>
  <c r="C2006" i="5"/>
  <c r="H2006" i="5" s="1"/>
  <c r="C2007" i="5"/>
  <c r="H2007" i="5" s="1"/>
  <c r="C2008" i="5"/>
  <c r="H2008" i="5" s="1"/>
  <c r="C2009" i="5"/>
  <c r="H2009" i="5" s="1"/>
  <c r="C2010" i="5"/>
  <c r="H2010" i="5" s="1"/>
  <c r="C2011" i="5"/>
  <c r="C2012" i="5"/>
  <c r="H2012" i="5" s="1"/>
  <c r="C2013" i="5"/>
  <c r="H2013" i="5" s="1"/>
  <c r="C2014" i="5"/>
  <c r="H2014" i="5" s="1"/>
  <c r="C2015" i="5"/>
  <c r="C2016" i="5"/>
  <c r="H2016" i="5" s="1"/>
  <c r="C2018" i="5"/>
  <c r="C2019" i="5"/>
  <c r="H2019" i="5" s="1"/>
  <c r="C2021" i="5"/>
  <c r="C2022" i="5"/>
  <c r="H2022" i="5" s="1"/>
  <c r="C2023" i="5"/>
  <c r="H2023" i="5" s="1"/>
  <c r="C2024" i="5"/>
  <c r="C2025" i="5"/>
  <c r="H2025" i="5" s="1"/>
  <c r="C2026" i="5"/>
  <c r="H2026" i="5" s="1"/>
  <c r="C2027" i="5"/>
  <c r="C2028" i="5"/>
  <c r="H2028" i="5" s="1"/>
  <c r="C2029" i="5"/>
  <c r="H2029" i="5" s="1"/>
  <c r="C2030" i="5"/>
  <c r="C2031" i="5"/>
  <c r="H2031" i="5" s="1"/>
  <c r="C2032" i="5"/>
  <c r="H2032" i="5" s="1"/>
  <c r="C2033" i="5"/>
  <c r="C2034" i="5"/>
  <c r="H2034" i="5" s="1"/>
  <c r="C2035" i="5"/>
  <c r="H2035" i="5" s="1"/>
  <c r="C2036" i="5"/>
  <c r="H2036" i="5" s="1"/>
  <c r="C2037" i="5"/>
  <c r="C2038" i="5"/>
  <c r="H2038" i="5" s="1"/>
  <c r="C2039" i="5"/>
  <c r="H2039" i="5" s="1"/>
  <c r="C2040" i="5"/>
  <c r="H2040" i="5" s="1"/>
  <c r="C2041" i="5"/>
  <c r="H2041" i="5" s="1"/>
  <c r="C2042" i="5"/>
  <c r="H2042" i="5" s="1"/>
  <c r="C2043" i="5"/>
  <c r="H2043" i="5" s="1"/>
  <c r="C2044" i="5"/>
  <c r="H2044" i="5" s="1"/>
  <c r="C2045" i="5"/>
  <c r="H2045" i="5" s="1"/>
  <c r="C2046" i="5"/>
  <c r="H2046" i="5" s="1"/>
  <c r="C2047" i="5"/>
  <c r="H2047" i="5" s="1"/>
  <c r="C2048" i="5"/>
  <c r="H2048" i="5" s="1"/>
  <c r="C2049" i="5"/>
  <c r="H2049" i="5" s="1"/>
  <c r="C2050" i="5"/>
  <c r="H2050" i="5" s="1"/>
  <c r="C2051" i="5"/>
  <c r="C2052" i="5"/>
  <c r="H2052" i="5" s="1"/>
  <c r="C2053" i="5"/>
  <c r="H2053" i="5" s="1"/>
  <c r="C2054" i="5"/>
  <c r="C2055" i="5"/>
  <c r="H2055" i="5" s="1"/>
  <c r="C2056" i="5"/>
  <c r="H2056" i="5" s="1"/>
  <c r="C2057" i="5"/>
  <c r="C2058" i="5"/>
  <c r="H2058" i="5" s="1"/>
  <c r="C2059" i="5"/>
  <c r="H2059" i="5" s="1"/>
  <c r="C2060" i="5"/>
  <c r="C2061" i="5"/>
  <c r="C2062" i="5"/>
  <c r="H2062" i="5" s="1"/>
  <c r="C2063" i="5"/>
  <c r="C2064" i="5"/>
  <c r="H2064" i="5" s="1"/>
  <c r="C2065" i="5"/>
  <c r="H2065" i="5" s="1"/>
  <c r="C2066" i="5"/>
  <c r="H2066" i="5" s="1"/>
  <c r="C2067" i="5"/>
  <c r="C2068" i="5"/>
  <c r="H2068" i="5" s="1"/>
  <c r="C2069" i="5"/>
  <c r="C2070" i="5"/>
  <c r="H2070" i="5" s="1"/>
  <c r="C2071" i="5"/>
  <c r="C2072" i="5"/>
  <c r="H2072" i="5" s="1"/>
  <c r="C2073" i="5"/>
  <c r="H2073" i="5" s="1"/>
  <c r="C2074" i="5"/>
  <c r="C2075" i="5"/>
  <c r="H2075" i="5" s="1"/>
  <c r="C2076" i="5"/>
  <c r="H2076" i="5" s="1"/>
  <c r="C2077" i="5"/>
  <c r="C2078" i="5"/>
  <c r="H2078" i="5" s="1"/>
  <c r="C2079" i="5"/>
  <c r="C2080" i="5"/>
  <c r="H2080" i="5" s="1"/>
  <c r="C2081" i="5"/>
  <c r="H2081" i="5" s="1"/>
  <c r="C2082" i="5"/>
  <c r="H2082" i="5" s="1"/>
  <c r="C2083" i="5"/>
  <c r="C2084" i="5"/>
  <c r="H2084" i="5" s="1"/>
  <c r="C2085" i="5"/>
  <c r="H2085" i="5" s="1"/>
  <c r="C2086" i="5"/>
  <c r="H2086" i="5" s="1"/>
  <c r="C2087" i="5"/>
  <c r="C2088" i="5"/>
  <c r="H2088" i="5" s="1"/>
  <c r="C2089" i="5"/>
  <c r="H2089" i="5" s="1"/>
  <c r="C2090" i="5"/>
  <c r="H2090" i="5" s="1"/>
  <c r="C2091" i="5"/>
  <c r="C2092" i="5"/>
  <c r="H2092" i="5" s="1"/>
  <c r="C2093" i="5"/>
  <c r="C2094" i="5"/>
  <c r="H2094" i="5" s="1"/>
  <c r="C2095" i="5"/>
  <c r="H2095" i="5" s="1"/>
  <c r="C2096" i="5"/>
  <c r="C2097" i="5"/>
  <c r="H2097" i="5" s="1"/>
  <c r="C2098" i="5"/>
  <c r="H2098" i="5" s="1"/>
  <c r="C2099" i="5"/>
  <c r="H2099" i="5" s="1"/>
  <c r="C2100" i="5"/>
  <c r="C2101" i="5"/>
  <c r="H2101" i="5" s="1"/>
  <c r="C2102" i="5"/>
  <c r="H2102" i="5" s="1"/>
  <c r="C2103" i="5"/>
  <c r="H2103" i="5" s="1"/>
  <c r="C2104" i="5"/>
  <c r="C2105" i="5"/>
  <c r="H2105" i="5" s="1"/>
  <c r="C2106" i="5"/>
  <c r="H2106" i="5" s="1"/>
  <c r="C2107" i="5"/>
  <c r="H2107" i="5" s="1"/>
  <c r="C2108" i="5"/>
  <c r="C2109" i="5"/>
  <c r="H2109" i="5" s="1"/>
  <c r="C2110" i="5"/>
  <c r="H2110" i="5" s="1"/>
  <c r="C2111" i="5"/>
  <c r="H2111" i="5" s="1"/>
  <c r="C2112" i="5"/>
  <c r="C2113" i="5"/>
  <c r="H2113" i="5" s="1"/>
  <c r="C2114" i="5"/>
  <c r="H2114" i="5" s="1"/>
  <c r="C2115" i="5"/>
  <c r="H2115" i="5" s="1"/>
  <c r="C2116" i="5"/>
  <c r="C2117" i="5"/>
  <c r="H2117" i="5" s="1"/>
  <c r="C2118" i="5"/>
  <c r="H2118" i="5" s="1"/>
  <c r="C2119" i="5"/>
  <c r="H2119" i="5" s="1"/>
  <c r="C2120" i="5"/>
  <c r="C2121" i="5"/>
  <c r="C2122" i="5"/>
  <c r="H2122" i="5" s="1"/>
  <c r="C2123" i="5"/>
  <c r="H2123" i="5" s="1"/>
  <c r="C2124" i="5"/>
  <c r="C2125" i="5"/>
  <c r="C2126" i="5"/>
  <c r="C2127" i="5"/>
  <c r="H2127" i="5" s="1"/>
  <c r="C2128" i="5"/>
  <c r="H2128" i="5" s="1"/>
  <c r="C2129" i="5"/>
  <c r="H2129" i="5" s="1"/>
  <c r="C2130" i="5"/>
  <c r="C2131" i="5"/>
  <c r="H2131" i="5" s="1"/>
  <c r="C2132" i="5"/>
  <c r="H2132" i="5" s="1"/>
  <c r="C2133" i="5"/>
  <c r="H2133" i="5" s="1"/>
  <c r="C2134" i="5"/>
  <c r="C2135" i="5"/>
  <c r="H2135" i="5" s="1"/>
  <c r="C2136" i="5"/>
  <c r="H2136" i="5" s="1"/>
  <c r="C2137" i="5"/>
  <c r="H2137" i="5" s="1"/>
  <c r="C2138" i="5"/>
  <c r="C2139" i="5"/>
  <c r="H2139" i="5" s="1"/>
  <c r="C2140" i="5"/>
  <c r="H2140" i="5" s="1"/>
  <c r="C2141" i="5"/>
  <c r="H2141" i="5" s="1"/>
  <c r="C2142" i="5"/>
  <c r="C2143" i="5"/>
  <c r="H2143" i="5" s="1"/>
  <c r="C2144" i="5"/>
  <c r="H2144" i="5" s="1"/>
  <c r="C2145" i="5"/>
  <c r="H2145" i="5" s="1"/>
  <c r="C2146" i="5"/>
  <c r="C2147" i="5"/>
  <c r="H2147" i="5" s="1"/>
  <c r="C2148" i="5"/>
  <c r="H2148" i="5" s="1"/>
  <c r="C2149" i="5"/>
  <c r="H2149" i="5" s="1"/>
  <c r="C2150" i="5"/>
  <c r="C2151" i="5"/>
  <c r="H2151" i="5" s="1"/>
  <c r="C2152" i="5"/>
  <c r="H2152" i="5" s="1"/>
  <c r="C2153" i="5"/>
  <c r="H2153" i="5" s="1"/>
  <c r="C2154" i="5"/>
  <c r="C2155" i="5"/>
  <c r="H2155" i="5" s="1"/>
  <c r="C2156" i="5"/>
  <c r="H2156" i="5" s="1"/>
  <c r="C2157" i="5"/>
  <c r="H2157" i="5" s="1"/>
  <c r="C2158" i="5"/>
  <c r="C2159" i="5"/>
  <c r="H2159" i="5" s="1"/>
  <c r="C2160" i="5"/>
  <c r="H2160" i="5" s="1"/>
  <c r="C2161" i="5"/>
  <c r="H2161" i="5" s="1"/>
  <c r="C2162" i="5"/>
  <c r="C2163" i="5"/>
  <c r="H2163" i="5" s="1"/>
  <c r="C2164" i="5"/>
  <c r="H2164" i="5" s="1"/>
  <c r="C2165" i="5"/>
  <c r="C2166" i="5"/>
  <c r="C2167" i="5"/>
  <c r="H2167" i="5" s="1"/>
  <c r="C2168" i="5"/>
  <c r="H2168" i="5" s="1"/>
  <c r="C2169" i="5"/>
  <c r="H2169" i="5" s="1"/>
  <c r="C2170" i="5"/>
  <c r="C2171" i="5"/>
  <c r="H2171" i="5" s="1"/>
  <c r="C2172" i="5"/>
  <c r="H2172" i="5" s="1"/>
  <c r="C2173" i="5"/>
  <c r="C2174" i="5"/>
  <c r="H2174" i="5" s="1"/>
  <c r="C2175" i="5"/>
  <c r="H2175" i="5" s="1"/>
  <c r="C2176" i="5"/>
  <c r="C2177" i="5"/>
  <c r="H2177" i="5" s="1"/>
  <c r="C2178" i="5"/>
  <c r="H2178" i="5" s="1"/>
  <c r="C2179" i="5"/>
  <c r="C2180" i="5"/>
  <c r="H2180" i="5" s="1"/>
  <c r="C2181" i="5"/>
  <c r="H2181" i="5" s="1"/>
  <c r="C2182" i="5"/>
  <c r="C2183" i="5"/>
  <c r="H2183" i="5" s="1"/>
  <c r="C2184" i="5"/>
  <c r="H2184" i="5" s="1"/>
  <c r="C2185" i="5"/>
  <c r="C2186" i="5"/>
  <c r="H2186" i="5" s="1"/>
  <c r="C2187" i="5"/>
  <c r="H2187" i="5" s="1"/>
  <c r="C2188" i="5"/>
  <c r="H2188" i="5" s="1"/>
  <c r="C2189" i="5"/>
  <c r="C2190" i="5"/>
  <c r="H2190" i="5" s="1"/>
  <c r="C2191" i="5"/>
  <c r="H2191" i="5" s="1"/>
  <c r="C2192" i="5"/>
  <c r="H2192" i="5" s="1"/>
  <c r="C2193" i="5"/>
  <c r="H2193" i="5" s="1"/>
  <c r="C2194" i="5"/>
  <c r="H2194" i="5" s="1"/>
  <c r="C2195" i="5"/>
  <c r="H2195" i="5" s="1"/>
  <c r="C2196" i="5"/>
  <c r="H2196" i="5" s="1"/>
  <c r="C2197" i="5"/>
  <c r="H2197" i="5" s="1"/>
  <c r="C2198" i="5"/>
  <c r="C2199" i="5"/>
  <c r="H2199" i="5" s="1"/>
  <c r="C2200" i="5"/>
  <c r="H2200" i="5" s="1"/>
  <c r="C2201" i="5"/>
  <c r="H2201" i="5" s="1"/>
  <c r="C2202" i="5"/>
  <c r="H2202" i="5" s="1"/>
  <c r="C2203" i="5"/>
  <c r="C2204" i="5"/>
  <c r="H2204" i="5" s="1"/>
  <c r="C2205" i="5"/>
  <c r="H2205" i="5" s="1"/>
  <c r="C2206" i="5"/>
  <c r="H2206" i="5" s="1"/>
  <c r="C2207" i="5"/>
  <c r="C2208" i="5"/>
  <c r="H2208" i="5" s="1"/>
  <c r="C2209" i="5"/>
  <c r="H2209" i="5" s="1"/>
  <c r="C2210" i="5"/>
  <c r="H2210" i="5" s="1"/>
  <c r="C2211" i="5"/>
  <c r="C2212" i="5"/>
  <c r="H2212" i="5" s="1"/>
  <c r="C2213" i="5"/>
  <c r="H2213" i="5" s="1"/>
  <c r="C2214" i="5"/>
  <c r="H2214" i="5" s="1"/>
  <c r="C2215" i="5"/>
  <c r="H2215" i="5" s="1"/>
  <c r="C2216" i="5"/>
  <c r="C2217" i="5"/>
  <c r="H2217" i="5" s="1"/>
  <c r="C2218" i="5"/>
  <c r="H2218" i="5" s="1"/>
  <c r="C2219" i="5"/>
  <c r="H2219" i="5" s="1"/>
  <c r="C2220" i="5"/>
  <c r="H2220" i="5" s="1"/>
  <c r="C2221" i="5"/>
  <c r="C2222" i="5"/>
  <c r="H2222" i="5" s="1"/>
  <c r="C2223" i="5"/>
  <c r="H2223" i="5" s="1"/>
  <c r="C2224" i="5"/>
  <c r="C2225" i="5"/>
  <c r="H2225" i="5" s="1"/>
  <c r="C2226" i="5"/>
  <c r="H2226" i="5" s="1"/>
  <c r="C2227" i="5"/>
  <c r="C2228" i="5"/>
  <c r="H2228" i="5" s="1"/>
  <c r="C2229" i="5"/>
  <c r="H2229" i="5" s="1"/>
  <c r="C2230" i="5"/>
  <c r="H2230" i="5" s="1"/>
  <c r="C2231" i="5"/>
  <c r="C2232" i="5"/>
  <c r="H2232" i="5" s="1"/>
  <c r="C2233" i="5"/>
  <c r="H2233" i="5" s="1"/>
  <c r="C2234" i="5"/>
  <c r="C2235" i="5"/>
  <c r="H2235" i="5" s="1"/>
  <c r="C2236" i="5"/>
  <c r="H2236" i="5" s="1"/>
  <c r="C2237" i="5"/>
  <c r="C2238" i="5"/>
  <c r="H2238" i="5" s="1"/>
  <c r="C2239" i="5"/>
  <c r="H2239" i="5" s="1"/>
  <c r="C2240" i="5"/>
  <c r="C2241" i="5"/>
  <c r="H2241" i="5" s="1"/>
  <c r="C2242" i="5"/>
  <c r="H2242" i="5" s="1"/>
  <c r="C2243" i="5"/>
  <c r="H2243" i="5" s="1"/>
  <c r="C2244" i="5"/>
  <c r="H2244" i="5" s="1"/>
  <c r="C2245" i="5"/>
  <c r="H2245" i="5" s="1"/>
  <c r="C2246" i="5"/>
  <c r="H2246" i="5" s="1"/>
  <c r="C2247" i="5"/>
  <c r="H2247" i="5" s="1"/>
  <c r="C2248" i="5"/>
  <c r="H2248" i="5" s="1"/>
  <c r="C2249" i="5"/>
  <c r="H2249" i="5" s="1"/>
  <c r="C2250" i="5"/>
  <c r="H2250" i="5" s="1"/>
  <c r="C2251" i="5"/>
  <c r="H2251" i="5" s="1"/>
  <c r="C2252" i="5"/>
  <c r="H2252" i="5" s="1"/>
  <c r="C2253" i="5"/>
  <c r="C2254" i="5"/>
  <c r="H2254" i="5" s="1"/>
  <c r="C2255" i="5"/>
  <c r="H2255" i="5" s="1"/>
  <c r="C2256" i="5"/>
  <c r="H2256" i="5" s="1"/>
  <c r="C2257" i="5"/>
  <c r="H2257" i="5" s="1"/>
  <c r="C2258" i="5"/>
  <c r="H2258" i="5" s="1"/>
  <c r="C2259" i="5"/>
  <c r="H2259" i="5" s="1"/>
  <c r="C2260" i="5"/>
  <c r="H2260" i="5" s="1"/>
  <c r="C2261" i="5"/>
  <c r="C2262" i="5"/>
  <c r="H2262" i="5" s="1"/>
  <c r="C2263" i="5"/>
  <c r="H2263" i="5" s="1"/>
  <c r="C2264" i="5"/>
  <c r="H2264" i="5" s="1"/>
  <c r="C2265" i="5"/>
  <c r="H2265" i="5" s="1"/>
  <c r="C2266" i="5"/>
  <c r="H2266" i="5" s="1"/>
  <c r="C2267" i="5"/>
  <c r="H2267" i="5" s="1"/>
  <c r="C2268" i="5"/>
  <c r="H2268" i="5" s="1"/>
  <c r="C2269" i="5"/>
  <c r="H2269" i="5" s="1"/>
  <c r="C2270" i="5"/>
  <c r="H2270" i="5" s="1"/>
  <c r="C2271" i="5"/>
  <c r="H2271" i="5" s="1"/>
  <c r="C2272" i="5"/>
  <c r="H2272" i="5" s="1"/>
  <c r="C2273" i="5"/>
  <c r="H2273" i="5" s="1"/>
  <c r="C2274" i="5"/>
  <c r="H2274" i="5" s="1"/>
  <c r="C2275" i="5"/>
  <c r="H2275" i="5" s="1"/>
  <c r="C2276" i="5"/>
  <c r="H2276" i="5" s="1"/>
  <c r="C2277" i="5"/>
  <c r="C2278" i="5"/>
  <c r="H2278" i="5" s="1"/>
  <c r="C2279" i="5"/>
  <c r="H2279" i="5" s="1"/>
  <c r="C2280" i="5"/>
  <c r="H2280" i="5" s="1"/>
  <c r="C2281" i="5"/>
  <c r="H2281" i="5" s="1"/>
  <c r="C2282" i="5"/>
  <c r="C2283" i="5"/>
  <c r="H2283" i="5" s="1"/>
  <c r="C2284" i="5"/>
  <c r="H2284" i="5" s="1"/>
  <c r="C2285" i="5"/>
  <c r="C2286" i="5"/>
  <c r="H2286" i="5" s="1"/>
  <c r="C2287" i="5"/>
  <c r="H2287" i="5" s="1"/>
  <c r="C2288" i="5"/>
  <c r="C2289" i="5"/>
  <c r="C2290" i="5"/>
  <c r="H2290" i="5" s="1"/>
  <c r="C2291" i="5"/>
  <c r="H2291" i="5" s="1"/>
  <c r="C2292" i="5"/>
  <c r="H2292" i="5" s="1"/>
  <c r="C2293" i="5"/>
  <c r="H2293" i="5" s="1"/>
  <c r="C2294" i="5"/>
  <c r="C2295" i="5"/>
  <c r="H2295" i="5" s="1"/>
  <c r="C2296" i="5"/>
  <c r="H2296" i="5" s="1"/>
  <c r="C2297" i="5"/>
  <c r="H2297" i="5" s="1"/>
  <c r="C2298" i="5"/>
  <c r="H2298" i="5" s="1"/>
  <c r="C2299" i="5"/>
  <c r="H2299" i="5" s="1"/>
  <c r="C2300" i="5"/>
  <c r="C2301" i="5"/>
  <c r="H2301" i="5" s="1"/>
  <c r="C2302" i="5"/>
  <c r="H2302" i="5" s="1"/>
  <c r="C2303" i="5"/>
  <c r="H2303" i="5" s="1"/>
  <c r="C2304" i="5"/>
  <c r="C2305" i="5"/>
  <c r="H2305" i="5" s="1"/>
  <c r="C2306" i="5"/>
  <c r="H2306" i="5" s="1"/>
  <c r="C2307" i="5"/>
  <c r="C2308" i="5"/>
  <c r="H2308" i="5" s="1"/>
  <c r="C2309" i="5"/>
  <c r="H2309" i="5" s="1"/>
  <c r="C2310" i="5"/>
  <c r="C2311" i="5"/>
  <c r="H2311" i="5" s="1"/>
  <c r="C2312" i="5"/>
  <c r="H2312" i="5" s="1"/>
  <c r="C2313" i="5"/>
  <c r="C2314" i="5"/>
  <c r="H2314" i="5" s="1"/>
  <c r="C2315" i="5"/>
  <c r="H2315" i="5" s="1"/>
  <c r="C2316" i="5"/>
  <c r="H2316" i="5" s="1"/>
  <c r="C2317" i="5"/>
  <c r="C2318" i="5"/>
  <c r="H2318" i="5" s="1"/>
  <c r="C2319" i="5"/>
  <c r="H2319" i="5" s="1"/>
  <c r="C2320" i="5"/>
  <c r="C2321" i="5"/>
  <c r="H2321" i="5" s="1"/>
  <c r="C2322" i="5"/>
  <c r="H2322" i="5" s="1"/>
  <c r="C2323" i="5"/>
  <c r="H2323" i="5" s="1"/>
  <c r="C2324" i="5"/>
  <c r="C2325" i="5"/>
  <c r="C2326" i="5"/>
  <c r="H2326" i="5" s="1"/>
  <c r="C2327" i="5"/>
  <c r="C2328" i="5"/>
  <c r="H2328" i="5" s="1"/>
  <c r="C2329" i="5"/>
  <c r="H2329" i="5" s="1"/>
  <c r="C2330" i="5"/>
  <c r="H2330" i="5" s="1"/>
  <c r="C2331" i="5"/>
  <c r="C2332" i="5"/>
  <c r="H2332" i="5" s="1"/>
  <c r="C2333" i="5"/>
  <c r="H2333" i="5" s="1"/>
  <c r="C2334" i="5"/>
  <c r="H2334" i="5" s="1"/>
  <c r="C2335" i="5"/>
  <c r="H2335" i="5" s="1"/>
  <c r="C2336" i="5"/>
  <c r="C2337" i="5"/>
  <c r="H2337" i="5" s="1"/>
  <c r="C2338" i="5"/>
  <c r="H2338" i="5" s="1"/>
  <c r="C2339" i="5"/>
  <c r="H2339" i="5" s="1"/>
  <c r="C2340" i="5"/>
  <c r="C2341" i="5"/>
  <c r="H2341" i="5" s="1"/>
  <c r="C2342" i="5"/>
  <c r="H2342" i="5" s="1"/>
  <c r="C2343" i="5"/>
  <c r="H2343" i="5" s="1"/>
  <c r="C2344" i="5"/>
  <c r="H2344" i="5" s="1"/>
  <c r="C2345" i="5"/>
  <c r="C2346" i="5"/>
  <c r="H2346" i="5" s="1"/>
  <c r="C2347" i="5"/>
  <c r="H2347" i="5" s="1"/>
  <c r="C2348" i="5"/>
  <c r="H2348" i="5" s="1"/>
  <c r="C2349" i="5"/>
  <c r="C2350" i="5"/>
  <c r="H2350" i="5" s="1"/>
  <c r="C2351" i="5"/>
  <c r="H2351" i="5" s="1"/>
  <c r="C2352" i="5"/>
  <c r="C2353" i="5"/>
  <c r="H2353" i="5" s="1"/>
  <c r="C2354" i="5"/>
  <c r="H2354" i="5" s="1"/>
  <c r="C2355" i="5"/>
  <c r="H2355" i="5" s="1"/>
  <c r="C2356" i="5"/>
  <c r="C2357" i="5"/>
  <c r="H2357" i="5" s="1"/>
  <c r="C2358" i="5"/>
  <c r="H2358" i="5" s="1"/>
  <c r="C2359" i="5"/>
  <c r="H2359" i="5" s="1"/>
  <c r="C2360" i="5"/>
  <c r="H2360" i="5" s="1"/>
  <c r="C2361" i="5"/>
  <c r="H2361" i="5" s="1"/>
  <c r="C2362" i="5"/>
  <c r="C2363" i="5"/>
  <c r="H2363" i="5" s="1"/>
  <c r="C2364" i="5"/>
  <c r="H2364" i="5" s="1"/>
  <c r="C2365" i="5"/>
  <c r="H2365" i="5" s="1"/>
  <c r="C2366" i="5"/>
  <c r="H2366" i="5" s="1"/>
  <c r="C2367" i="5"/>
  <c r="H2367" i="5" s="1"/>
  <c r="C2368" i="5"/>
  <c r="C2369" i="5"/>
  <c r="H2369" i="5" s="1"/>
  <c r="C2370" i="5"/>
  <c r="H2370" i="5" s="1"/>
  <c r="C2371" i="5"/>
  <c r="H2371" i="5" s="1"/>
  <c r="C2372" i="5"/>
  <c r="H2372" i="5" s="1"/>
  <c r="C2373" i="5"/>
  <c r="H2373" i="5" s="1"/>
  <c r="C2374" i="5"/>
  <c r="C2375" i="5"/>
  <c r="H2375" i="5" s="1"/>
  <c r="C2376" i="5"/>
  <c r="H2376" i="5" s="1"/>
  <c r="C2377" i="5"/>
  <c r="H2377" i="5" s="1"/>
  <c r="C2378" i="5"/>
  <c r="H2378" i="5" s="1"/>
  <c r="C2379" i="5"/>
  <c r="H2379" i="5" s="1"/>
  <c r="C2380" i="5"/>
  <c r="H2380" i="5" s="1"/>
  <c r="C2381" i="5"/>
  <c r="C2382" i="5"/>
  <c r="H2382" i="5" s="1"/>
  <c r="C2383" i="5"/>
  <c r="H2383" i="5" s="1"/>
  <c r="C2384" i="5"/>
  <c r="H2384" i="5" s="1"/>
  <c r="C2385" i="5"/>
  <c r="H2385" i="5" s="1"/>
  <c r="C2386" i="5"/>
  <c r="H2386" i="5" s="1"/>
  <c r="C2387" i="5"/>
  <c r="C2388" i="5"/>
  <c r="H2388" i="5" s="1"/>
  <c r="C2389" i="5"/>
  <c r="H2389" i="5" s="1"/>
  <c r="C2390" i="5"/>
  <c r="H2390" i="5" s="1"/>
  <c r="C2391" i="5"/>
  <c r="H2391" i="5" s="1"/>
  <c r="C2392" i="5"/>
  <c r="H2392" i="5" s="1"/>
  <c r="C2393" i="5"/>
  <c r="H2393" i="5" s="1"/>
  <c r="C2394" i="5"/>
  <c r="C2395" i="5"/>
  <c r="H2395" i="5" s="1"/>
  <c r="C2396" i="5"/>
  <c r="H2396" i="5" s="1"/>
  <c r="C2397" i="5"/>
  <c r="H2397" i="5" s="1"/>
  <c r="C2398" i="5"/>
  <c r="H2398" i="5" s="1"/>
  <c r="C2399" i="5"/>
  <c r="H2399" i="5" s="1"/>
  <c r="C2400" i="5"/>
  <c r="C2401" i="5"/>
  <c r="H2401" i="5" s="1"/>
  <c r="C2402" i="5"/>
  <c r="H2402" i="5" s="1"/>
  <c r="C2403" i="5"/>
  <c r="H2403" i="5" s="1"/>
  <c r="C2404" i="5"/>
  <c r="H2404" i="5" s="1"/>
  <c r="C2405" i="5"/>
  <c r="H2405" i="5" s="1"/>
  <c r="C2406" i="5"/>
  <c r="H2406" i="5" s="1"/>
  <c r="C2407" i="5"/>
  <c r="C2408" i="5"/>
  <c r="H2408" i="5" s="1"/>
  <c r="C2409" i="5"/>
  <c r="H2409" i="5" s="1"/>
  <c r="C2410" i="5"/>
  <c r="H2410" i="5" s="1"/>
  <c r="C2411" i="5"/>
  <c r="H2411" i="5" s="1"/>
  <c r="C2412" i="5"/>
  <c r="H2412" i="5" s="1"/>
  <c r="C2413" i="5"/>
  <c r="H2413" i="5" s="1"/>
  <c r="C2414" i="5"/>
  <c r="C2415" i="5"/>
  <c r="H2415" i="5" s="1"/>
  <c r="C2416" i="5"/>
  <c r="H2416" i="5" s="1"/>
  <c r="C2417" i="5"/>
  <c r="H2417" i="5" s="1"/>
  <c r="C2418" i="5"/>
  <c r="H2418" i="5" s="1"/>
  <c r="C2419" i="5"/>
  <c r="H2419" i="5" s="1"/>
  <c r="C2420" i="5"/>
  <c r="H2420" i="5" s="1"/>
  <c r="C2421" i="5"/>
  <c r="H2421" i="5" s="1"/>
  <c r="C2422" i="5"/>
  <c r="C2423" i="5"/>
  <c r="H2423" i="5" s="1"/>
  <c r="C2424" i="5"/>
  <c r="H2424" i="5" s="1"/>
  <c r="C2425" i="5"/>
  <c r="H2425" i="5" s="1"/>
  <c r="C2426" i="5"/>
  <c r="H2426" i="5" s="1"/>
  <c r="C2427" i="5"/>
  <c r="H2427" i="5" s="1"/>
  <c r="C2428" i="5"/>
  <c r="H2428" i="5" s="1"/>
  <c r="C2429" i="5"/>
  <c r="C2430" i="5"/>
  <c r="H2430" i="5" s="1"/>
  <c r="C2431" i="5"/>
  <c r="H2431" i="5" s="1"/>
  <c r="C2432" i="5"/>
  <c r="H2432" i="5" s="1"/>
  <c r="C2433" i="5"/>
  <c r="H2433" i="5" s="1"/>
  <c r="C2434" i="5"/>
  <c r="H2434" i="5" s="1"/>
  <c r="C2435" i="5"/>
  <c r="C2436" i="5"/>
  <c r="H2436" i="5" s="1"/>
  <c r="C2437" i="5"/>
  <c r="H2437" i="5" s="1"/>
  <c r="C2438" i="5"/>
  <c r="H2438" i="5" s="1"/>
  <c r="C2439" i="5"/>
  <c r="H2439" i="5" s="1"/>
  <c r="C2440" i="5"/>
  <c r="H2440" i="5" s="1"/>
  <c r="C2441" i="5"/>
  <c r="H2441" i="5" s="1"/>
  <c r="C2442" i="5"/>
  <c r="C2443" i="5"/>
  <c r="H2443" i="5" s="1"/>
  <c r="C2444" i="5"/>
  <c r="H2444" i="5" s="1"/>
  <c r="C2445" i="5"/>
  <c r="H2445" i="5" s="1"/>
  <c r="C2446" i="5"/>
  <c r="C2447" i="5"/>
  <c r="H2447" i="5" s="1"/>
  <c r="C2448" i="5"/>
  <c r="H2448" i="5" s="1"/>
  <c r="C2449" i="5"/>
  <c r="C2450" i="5"/>
  <c r="H2450" i="5" s="1"/>
  <c r="C2451" i="5"/>
  <c r="H2451" i="5" s="1"/>
  <c r="C2452" i="5"/>
  <c r="H2452" i="5" s="1"/>
  <c r="C2453" i="5"/>
  <c r="C2454" i="5"/>
  <c r="H2454" i="5" s="1"/>
  <c r="C2455" i="5"/>
  <c r="H2455" i="5" s="1"/>
  <c r="C2456" i="5"/>
  <c r="H2456" i="5" s="1"/>
  <c r="C2457" i="5"/>
  <c r="C2458" i="5"/>
  <c r="H2458" i="5" s="1"/>
  <c r="C2459" i="5"/>
  <c r="H2459" i="5" s="1"/>
  <c r="C2460" i="5"/>
  <c r="H2460" i="5" s="1"/>
  <c r="C2461" i="5"/>
  <c r="H2461" i="5" s="1"/>
  <c r="C2462" i="5"/>
  <c r="C2463" i="5"/>
  <c r="H2463" i="5" s="1"/>
  <c r="C2464" i="5"/>
  <c r="H2464" i="5" s="1"/>
  <c r="C2465" i="5"/>
  <c r="H2465" i="5" s="1"/>
  <c r="C2466" i="5"/>
  <c r="H2466" i="5" s="1"/>
  <c r="C2467" i="5"/>
  <c r="H2467" i="5" s="1"/>
  <c r="C2468" i="5"/>
  <c r="C2469" i="5"/>
  <c r="H2469" i="5" s="1"/>
  <c r="C2470" i="5"/>
  <c r="H2470" i="5" s="1"/>
  <c r="C2471" i="5"/>
  <c r="H2471" i="5" s="1"/>
  <c r="C2472" i="5"/>
  <c r="H2472" i="5" s="1"/>
  <c r="C2473" i="5"/>
  <c r="H2473" i="5" s="1"/>
  <c r="C2474" i="5"/>
  <c r="C2475" i="5"/>
  <c r="H2475" i="5" s="1"/>
  <c r="C2476" i="5"/>
  <c r="H2476" i="5" s="1"/>
  <c r="C2477" i="5"/>
  <c r="C2478" i="5"/>
  <c r="H2478" i="5" s="1"/>
  <c r="C2479" i="5"/>
  <c r="H2479" i="5" s="1"/>
  <c r="C2480" i="5"/>
  <c r="H2480" i="5" s="1"/>
  <c r="C2481" i="5"/>
  <c r="H2481" i="5" s="1"/>
  <c r="C2482" i="5"/>
  <c r="C2483" i="5"/>
  <c r="H2483" i="5" s="1"/>
  <c r="C2484" i="5"/>
  <c r="H2484" i="5" s="1"/>
  <c r="C2485" i="5"/>
  <c r="H2485" i="5" s="1"/>
  <c r="C2486" i="5"/>
  <c r="H2486" i="5" s="1"/>
  <c r="C2487" i="5"/>
  <c r="H2487" i="5" s="1"/>
  <c r="C2488" i="5"/>
  <c r="H2488" i="5" s="1"/>
  <c r="C2489" i="5"/>
  <c r="C2490" i="5"/>
  <c r="H2490" i="5" s="1"/>
  <c r="C2491" i="5"/>
  <c r="H2491" i="5" s="1"/>
  <c r="C2492" i="5"/>
  <c r="H2492" i="5" s="1"/>
  <c r="C2493" i="5"/>
  <c r="H2493" i="5" s="1"/>
  <c r="C2494" i="5"/>
  <c r="H2494" i="5" s="1"/>
  <c r="C2495" i="5"/>
  <c r="H2495" i="5" s="1"/>
  <c r="C2496" i="5"/>
  <c r="C2497" i="5"/>
  <c r="H2497" i="5" s="1"/>
  <c r="C2498" i="5"/>
  <c r="H2498" i="5" s="1"/>
  <c r="C2499" i="5"/>
  <c r="H2499" i="5" s="1"/>
  <c r="C2500" i="5"/>
  <c r="H2500" i="5" s="1"/>
  <c r="C2501" i="5"/>
  <c r="H2501" i="5" s="1"/>
  <c r="C2502" i="5"/>
  <c r="H2502" i="5" s="1"/>
  <c r="C2503" i="5"/>
  <c r="C2504" i="5"/>
  <c r="H2504" i="5" s="1"/>
  <c r="C2505" i="5"/>
  <c r="H2505" i="5" s="1"/>
  <c r="C2506" i="5"/>
  <c r="C2507" i="5"/>
  <c r="H2507" i="5" s="1"/>
  <c r="C2508" i="5"/>
  <c r="H2508" i="5" s="1"/>
  <c r="C2509" i="5"/>
  <c r="C2510" i="5"/>
  <c r="H2510" i="5" s="1"/>
  <c r="C2511" i="5"/>
  <c r="C2512" i="5"/>
  <c r="H2512" i="5" s="1"/>
  <c r="C2513" i="5"/>
  <c r="C2514" i="5"/>
  <c r="H2514" i="5" s="1"/>
  <c r="C2515" i="5"/>
  <c r="C2516" i="5"/>
  <c r="H2516" i="5" s="1"/>
  <c r="C2517" i="5"/>
  <c r="C2518" i="5"/>
  <c r="C2519" i="5"/>
  <c r="H2519" i="5" s="1"/>
  <c r="C2520" i="5"/>
  <c r="H2520" i="5" s="1"/>
  <c r="C2521" i="5"/>
  <c r="C2522" i="5"/>
  <c r="H2522" i="5" s="1"/>
  <c r="C2523" i="5"/>
  <c r="H2523" i="5" s="1"/>
  <c r="C2524" i="5"/>
  <c r="C2525" i="5"/>
  <c r="C2526" i="5"/>
  <c r="H2526" i="5" s="1"/>
  <c r="C2527" i="5"/>
  <c r="H2527" i="5" s="1"/>
  <c r="C2528" i="5"/>
  <c r="H2528" i="5" s="1"/>
  <c r="C2529" i="5"/>
  <c r="H2529" i="5" s="1"/>
  <c r="C2530" i="5"/>
  <c r="H2530" i="5" s="1"/>
  <c r="C2531" i="5"/>
  <c r="H2531" i="5" s="1"/>
  <c r="C2532" i="5"/>
  <c r="H2532" i="5" s="1"/>
  <c r="C2533" i="5"/>
  <c r="H2533" i="5" s="1"/>
  <c r="C2534" i="5"/>
  <c r="H2534" i="5" s="1"/>
  <c r="C2535" i="5"/>
  <c r="H2535" i="5" s="1"/>
  <c r="C2536" i="5"/>
  <c r="H2536" i="5" s="1"/>
  <c r="C2537" i="5"/>
  <c r="H2537" i="5" s="1"/>
  <c r="C2538" i="5"/>
  <c r="H2538" i="5" s="1"/>
  <c r="C2539" i="5"/>
  <c r="H2539" i="5" s="1"/>
  <c r="C2540" i="5"/>
  <c r="H2540" i="5" s="1"/>
  <c r="C2541" i="5"/>
  <c r="H2541" i="5" s="1"/>
  <c r="C2542" i="5"/>
  <c r="H2542" i="5" s="1"/>
  <c r="C2543" i="5"/>
  <c r="H2543" i="5" s="1"/>
  <c r="C2544" i="5"/>
  <c r="H2544" i="5" s="1"/>
  <c r="C2545" i="5"/>
  <c r="H2545" i="5" s="1"/>
  <c r="C2546" i="5"/>
  <c r="H2546" i="5" s="1"/>
  <c r="C2547" i="5"/>
  <c r="C2548" i="5"/>
  <c r="H2548" i="5" s="1"/>
  <c r="C2549" i="5"/>
  <c r="C2550" i="5"/>
  <c r="H2550" i="5" s="1"/>
  <c r="C2551" i="5"/>
  <c r="H2551" i="5" s="1"/>
  <c r="C2552" i="5"/>
  <c r="H2552" i="5" s="1"/>
  <c r="C2553" i="5"/>
  <c r="H2553" i="5" s="1"/>
  <c r="C2554" i="5"/>
  <c r="H2554" i="5" s="1"/>
  <c r="C2555" i="5"/>
  <c r="H2555" i="5" s="1"/>
  <c r="C2556" i="5"/>
  <c r="H2556" i="5" s="1"/>
  <c r="C2557" i="5"/>
  <c r="C2558" i="5"/>
  <c r="H2558" i="5" s="1"/>
  <c r="C2559" i="5"/>
  <c r="H2559" i="5" s="1"/>
  <c r="C2560" i="5"/>
  <c r="H2560" i="5" s="1"/>
  <c r="C2561" i="5"/>
  <c r="H2561" i="5" s="1"/>
  <c r="C2562" i="5"/>
  <c r="H2562" i="5" s="1"/>
  <c r="C2563" i="5"/>
  <c r="H2563" i="5" s="1"/>
  <c r="C2564" i="5"/>
  <c r="H2564" i="5" s="1"/>
  <c r="C2565" i="5"/>
  <c r="C2566" i="5"/>
  <c r="H2566" i="5" s="1"/>
  <c r="C2567" i="5"/>
  <c r="H2567" i="5" s="1"/>
  <c r="C2568" i="5"/>
  <c r="H2568" i="5" s="1"/>
  <c r="C2569" i="5"/>
  <c r="H2569" i="5" s="1"/>
  <c r="C2570" i="5"/>
  <c r="H2570" i="5" s="1"/>
  <c r="C2571" i="5"/>
  <c r="H2571" i="5" s="1"/>
  <c r="C2572" i="5"/>
  <c r="H2572" i="5" s="1"/>
  <c r="C2573" i="5"/>
  <c r="H2573" i="5" s="1"/>
  <c r="C2574" i="5"/>
  <c r="H2574" i="5" s="1"/>
  <c r="C2575" i="5"/>
  <c r="H2575" i="5" s="1"/>
  <c r="C2576" i="5"/>
  <c r="H2576" i="5" s="1"/>
  <c r="C2577" i="5"/>
  <c r="H2577" i="5" s="1"/>
  <c r="C2578" i="5"/>
  <c r="H2578" i="5" s="1"/>
  <c r="C2579" i="5"/>
  <c r="H2579" i="5" s="1"/>
  <c r="C2580" i="5"/>
  <c r="H2580" i="5" s="1"/>
  <c r="C2581" i="5"/>
  <c r="H2581" i="5" s="1"/>
  <c r="C2582" i="5"/>
  <c r="H2582" i="5" s="1"/>
  <c r="C2583" i="5"/>
  <c r="H2583" i="5" s="1"/>
  <c r="C2584" i="5"/>
  <c r="H2584" i="5" s="1"/>
  <c r="C2585" i="5"/>
  <c r="H2585" i="5" s="1"/>
  <c r="C2586" i="5"/>
  <c r="H2586" i="5" s="1"/>
  <c r="C2587" i="5"/>
  <c r="H2587" i="5" s="1"/>
  <c r="C2588" i="5"/>
  <c r="C2589" i="5"/>
  <c r="C2590" i="5"/>
  <c r="H2590" i="5" s="1"/>
  <c r="C2591" i="5"/>
  <c r="H2591" i="5" s="1"/>
  <c r="C2592" i="5"/>
  <c r="H2592" i="5" s="1"/>
  <c r="C2593" i="5"/>
  <c r="H2593" i="5" s="1"/>
  <c r="C2594" i="5"/>
  <c r="H2594" i="5" s="1"/>
  <c r="C2595" i="5"/>
  <c r="H2595" i="5" s="1"/>
  <c r="C2596" i="5"/>
  <c r="H2596" i="5" s="1"/>
  <c r="C2597" i="5"/>
  <c r="C2598" i="5"/>
  <c r="H2598" i="5" s="1"/>
  <c r="C2599" i="5"/>
  <c r="H2599" i="5" s="1"/>
  <c r="C2600" i="5"/>
  <c r="H2600" i="5" s="1"/>
  <c r="C2601" i="5"/>
  <c r="H2601" i="5" s="1"/>
  <c r="C2602" i="5"/>
  <c r="H2602" i="5" s="1"/>
  <c r="C2603" i="5"/>
  <c r="H2603" i="5" s="1"/>
  <c r="C2604" i="5"/>
  <c r="H2604" i="5" s="1"/>
  <c r="C2605" i="5"/>
  <c r="H2605" i="5" s="1"/>
  <c r="C2606" i="5"/>
  <c r="H2606" i="5" s="1"/>
  <c r="C2607" i="5"/>
  <c r="H2607" i="5" s="1"/>
  <c r="C2608" i="5"/>
  <c r="H2608" i="5" s="1"/>
  <c r="C2609" i="5"/>
  <c r="H2609" i="5" s="1"/>
  <c r="C2610" i="5"/>
  <c r="H2610" i="5" s="1"/>
  <c r="C2611" i="5"/>
  <c r="C2612" i="5"/>
  <c r="H2612" i="5" s="1"/>
  <c r="C2613" i="5"/>
  <c r="C2614" i="5"/>
  <c r="H2614" i="5" s="1"/>
  <c r="C2615" i="5"/>
  <c r="H2615" i="5" s="1"/>
  <c r="C2616" i="5"/>
  <c r="H2616" i="5" s="1"/>
  <c r="C2617" i="5"/>
  <c r="H2617" i="5" s="1"/>
  <c r="C2618" i="5"/>
  <c r="H2618" i="5" s="1"/>
  <c r="C2619" i="5"/>
  <c r="H2619" i="5" s="1"/>
  <c r="C2620" i="5"/>
  <c r="H2620" i="5" s="1"/>
  <c r="C2621" i="5"/>
  <c r="C2622" i="5"/>
  <c r="H2622" i="5" s="1"/>
  <c r="C2623" i="5"/>
  <c r="C2624" i="5"/>
  <c r="H2624" i="5" s="1"/>
  <c r="C2625" i="5"/>
  <c r="H2625" i="5" s="1"/>
  <c r="C2626" i="5"/>
  <c r="H2626" i="5" s="1"/>
  <c r="C2627" i="5"/>
  <c r="H2627" i="5" s="1"/>
  <c r="C2628" i="5"/>
  <c r="H2628" i="5" s="1"/>
  <c r="C2629" i="5"/>
  <c r="H2629" i="5" s="1"/>
  <c r="C2630" i="5"/>
  <c r="C2631" i="5"/>
  <c r="H2631" i="5" s="1"/>
  <c r="C2632" i="5"/>
  <c r="H2632" i="5" s="1"/>
  <c r="C2633" i="5"/>
  <c r="H2633" i="5" s="1"/>
  <c r="C2634" i="5"/>
  <c r="H2634" i="5" s="1"/>
  <c r="C2635" i="5"/>
  <c r="H2635" i="5" s="1"/>
  <c r="C2636" i="5"/>
  <c r="H2636" i="5" s="1"/>
  <c r="C2637" i="5"/>
  <c r="C2638" i="5"/>
  <c r="H2638" i="5" s="1"/>
  <c r="C2639" i="5"/>
  <c r="H2639" i="5" s="1"/>
  <c r="C2640" i="5"/>
  <c r="H2640" i="5" s="1"/>
  <c r="C2641" i="5"/>
  <c r="H2641" i="5" s="1"/>
  <c r="C2642" i="5"/>
  <c r="H2642" i="5" s="1"/>
  <c r="C2643" i="5"/>
  <c r="H2643" i="5" s="1"/>
  <c r="C2644" i="5"/>
  <c r="H2644" i="5" s="1"/>
  <c r="C2645" i="5"/>
  <c r="H2645" i="5" s="1"/>
  <c r="C2646" i="5"/>
  <c r="H2646" i="5" s="1"/>
  <c r="C2647" i="5"/>
  <c r="H2647" i="5" s="1"/>
  <c r="C2648" i="5"/>
  <c r="H2648" i="5" s="1"/>
  <c r="C2649" i="5"/>
  <c r="H2649" i="5" s="1"/>
  <c r="C2650" i="5"/>
  <c r="C2651" i="5"/>
  <c r="H2651" i="5" s="1"/>
  <c r="C2652" i="5"/>
  <c r="H2652" i="5" s="1"/>
  <c r="C2653" i="5"/>
  <c r="H2653" i="5" s="1"/>
  <c r="C2654" i="5"/>
  <c r="H2654" i="5" s="1"/>
  <c r="C2655" i="5"/>
  <c r="H2655" i="5" s="1"/>
  <c r="C2656" i="5"/>
  <c r="C2657" i="5"/>
  <c r="H2657" i="5" s="1"/>
  <c r="C2658" i="5"/>
  <c r="H2658" i="5" s="1"/>
  <c r="C2659" i="5"/>
  <c r="H2659" i="5" s="1"/>
  <c r="C2660" i="5"/>
  <c r="H2660" i="5" s="1"/>
  <c r="C2661" i="5"/>
  <c r="H2661" i="5" s="1"/>
  <c r="C2662" i="5"/>
  <c r="H2662" i="5" s="1"/>
  <c r="C2663" i="5"/>
  <c r="H2663" i="5" s="1"/>
  <c r="C2664" i="5"/>
  <c r="H2664" i="5" s="1"/>
  <c r="C2665" i="5"/>
  <c r="H2665" i="5" s="1"/>
  <c r="C2666" i="5"/>
  <c r="H2666" i="5" s="1"/>
  <c r="C2667" i="5"/>
  <c r="H2667" i="5" s="1"/>
  <c r="C2668" i="5"/>
  <c r="C2669" i="5"/>
  <c r="H2669" i="5" s="1"/>
  <c r="C2670" i="5"/>
  <c r="H2670" i="5" s="1"/>
  <c r="C2671" i="5"/>
  <c r="H2671" i="5" s="1"/>
  <c r="C2672" i="5"/>
  <c r="H2672" i="5" s="1"/>
  <c r="C2673" i="5"/>
  <c r="H2673" i="5" s="1"/>
  <c r="C2674" i="5"/>
  <c r="H2674" i="5" s="1"/>
  <c r="C2675" i="5"/>
  <c r="H2675" i="5" s="1"/>
  <c r="C2676" i="5"/>
  <c r="H2676" i="5" s="1"/>
  <c r="C2677" i="5"/>
  <c r="H2677" i="5" s="1"/>
  <c r="C2678" i="5"/>
  <c r="H2678" i="5" s="1"/>
  <c r="C2679" i="5"/>
  <c r="H2679" i="5" s="1"/>
  <c r="C2680" i="5"/>
  <c r="C2681" i="5"/>
  <c r="H2681" i="5" s="1"/>
  <c r="C2682" i="5"/>
  <c r="H2682" i="5" s="1"/>
  <c r="C2683" i="5"/>
  <c r="H2683" i="5" s="1"/>
  <c r="C2684" i="5"/>
  <c r="H2684" i="5" s="1"/>
  <c r="C2685" i="5"/>
  <c r="H2685" i="5" s="1"/>
  <c r="C2686" i="5"/>
  <c r="C2687" i="5"/>
  <c r="H2687" i="5" s="1"/>
  <c r="C2688" i="5"/>
  <c r="H2688" i="5" s="1"/>
  <c r="C2689" i="5"/>
  <c r="C2690" i="5"/>
  <c r="H2690" i="5" s="1"/>
  <c r="C2691" i="5"/>
  <c r="H2691" i="5" s="1"/>
  <c r="C2692" i="5"/>
  <c r="H2692" i="5" s="1"/>
  <c r="C2693" i="5"/>
  <c r="C2694" i="5"/>
  <c r="H2694" i="5" s="1"/>
  <c r="C2695" i="5"/>
  <c r="H2695" i="5" s="1"/>
  <c r="C2696" i="5"/>
  <c r="H2696" i="5" s="1"/>
  <c r="C2697" i="5"/>
  <c r="H2697" i="5" s="1"/>
  <c r="C2698" i="5"/>
  <c r="H2698" i="5" s="1"/>
  <c r="C2699" i="5"/>
  <c r="H2699" i="5" s="1"/>
  <c r="C2700" i="5"/>
  <c r="H2700" i="5" s="1"/>
  <c r="C2701" i="5"/>
  <c r="H2701" i="5" s="1"/>
  <c r="C2702" i="5"/>
  <c r="H2702" i="5" s="1"/>
  <c r="C2703" i="5"/>
  <c r="H2703" i="5" s="1"/>
  <c r="C2704" i="5"/>
  <c r="H2704" i="5" s="1"/>
  <c r="C2705" i="5"/>
  <c r="H2705" i="5" s="1"/>
  <c r="C2706" i="5"/>
  <c r="H2706" i="5" s="1"/>
  <c r="C2707" i="5"/>
  <c r="H2707" i="5" s="1"/>
  <c r="C2708" i="5"/>
  <c r="H2708" i="5" s="1"/>
  <c r="C2709" i="5"/>
  <c r="H2709" i="5" s="1"/>
  <c r="C2710" i="5"/>
  <c r="H2710" i="5" s="1"/>
  <c r="C2711" i="5"/>
  <c r="H2711" i="5" s="1"/>
  <c r="C2712" i="5"/>
  <c r="H2712" i="5" s="1"/>
  <c r="C2713" i="5"/>
  <c r="H2713" i="5" s="1"/>
  <c r="C2714" i="5"/>
  <c r="H2714" i="5" s="1"/>
  <c r="C2715" i="5"/>
  <c r="H2715" i="5" s="1"/>
  <c r="C2716" i="5"/>
  <c r="H2716" i="5" s="1"/>
  <c r="C2717" i="5"/>
  <c r="H2717" i="5" s="1"/>
  <c r="C2718" i="5"/>
  <c r="H2718" i="5" s="1"/>
  <c r="C2719" i="5"/>
  <c r="C2720" i="5"/>
  <c r="H2720" i="5" s="1"/>
  <c r="C2721" i="5"/>
  <c r="H2721" i="5" s="1"/>
  <c r="C2722" i="5"/>
  <c r="H2722" i="5" s="1"/>
  <c r="C2723" i="5"/>
  <c r="H2723" i="5" s="1"/>
  <c r="C2724" i="5"/>
  <c r="H2724" i="5" s="1"/>
  <c r="C2725" i="5"/>
  <c r="C2726" i="5"/>
  <c r="H2726" i="5" s="1"/>
  <c r="C2727" i="5"/>
  <c r="C2728" i="5"/>
  <c r="H2728" i="5" s="1"/>
  <c r="C2729" i="5"/>
  <c r="H2729" i="5" s="1"/>
  <c r="C2730" i="5"/>
  <c r="H2730" i="5" s="1"/>
  <c r="C2731" i="5"/>
  <c r="H2731" i="5" s="1"/>
  <c r="C2732" i="5"/>
  <c r="H2732" i="5" s="1"/>
  <c r="C2733" i="5"/>
  <c r="H2733" i="5" s="1"/>
  <c r="C2734" i="5"/>
  <c r="H2734" i="5" s="1"/>
  <c r="C2735" i="5"/>
  <c r="C2736" i="5"/>
  <c r="H2736" i="5" s="1"/>
  <c r="C2737" i="5"/>
  <c r="H2737" i="5" s="1"/>
  <c r="C2738" i="5"/>
  <c r="H2738" i="5" s="1"/>
  <c r="C2739" i="5"/>
  <c r="H2739" i="5" s="1"/>
  <c r="C2740" i="5"/>
  <c r="H2740" i="5" s="1"/>
  <c r="C2741" i="5"/>
  <c r="C2742" i="5"/>
  <c r="H2742" i="5" s="1"/>
  <c r="C2743" i="5"/>
  <c r="H2743" i="5" s="1"/>
  <c r="C2744" i="5"/>
  <c r="H2744" i="5" s="1"/>
  <c r="C2745" i="5"/>
  <c r="H2745" i="5" s="1"/>
  <c r="C2746" i="5"/>
  <c r="H2746" i="5" s="1"/>
  <c r="C2747" i="5"/>
  <c r="H2747" i="5" s="1"/>
  <c r="C2748" i="5"/>
  <c r="H2748" i="5" s="1"/>
  <c r="C2749" i="5"/>
  <c r="H2749" i="5" s="1"/>
  <c r="C2750" i="5"/>
  <c r="H2750" i="5" s="1"/>
  <c r="C2751" i="5"/>
  <c r="H2751" i="5" s="1"/>
  <c r="C2752" i="5"/>
  <c r="H2752" i="5" s="1"/>
  <c r="C2753" i="5"/>
  <c r="H2753" i="5" s="1"/>
  <c r="C2754" i="5"/>
  <c r="H2754" i="5" s="1"/>
  <c r="C2755" i="5"/>
  <c r="H2755" i="5" s="1"/>
  <c r="C2756" i="5"/>
  <c r="H2756" i="5" s="1"/>
  <c r="C2757" i="5"/>
  <c r="C2758" i="5"/>
  <c r="H2758" i="5" s="1"/>
  <c r="C2759" i="5"/>
  <c r="H2759" i="5" s="1"/>
  <c r="C2760" i="5"/>
  <c r="H2760" i="5" s="1"/>
  <c r="C2761" i="5"/>
  <c r="H2761" i="5" s="1"/>
  <c r="C2762" i="5"/>
  <c r="H2762" i="5" s="1"/>
  <c r="C2763" i="5"/>
  <c r="H2763" i="5" s="1"/>
  <c r="C2764" i="5"/>
  <c r="H2764" i="5" s="1"/>
  <c r="C2765" i="5"/>
  <c r="C2766" i="5"/>
  <c r="H2766" i="5" s="1"/>
  <c r="C2767" i="5"/>
  <c r="H2767" i="5" s="1"/>
  <c r="C2768" i="5"/>
  <c r="H2768" i="5" s="1"/>
  <c r="C2769" i="5"/>
  <c r="H2769" i="5" s="1"/>
  <c r="C2770" i="5"/>
  <c r="H2770" i="5" s="1"/>
  <c r="C2771" i="5"/>
  <c r="H2771" i="5" s="1"/>
  <c r="C2772" i="5"/>
  <c r="H2772" i="5" s="1"/>
  <c r="C2773" i="5"/>
  <c r="C2774" i="5"/>
  <c r="H2774" i="5" s="1"/>
  <c r="C2775" i="5"/>
  <c r="H2775" i="5" s="1"/>
  <c r="C2776" i="5"/>
  <c r="H2776" i="5" s="1"/>
  <c r="C2777" i="5"/>
  <c r="H2777" i="5" s="1"/>
  <c r="C2778" i="5"/>
  <c r="H2778" i="5" s="1"/>
  <c r="C2779" i="5"/>
  <c r="C2780" i="5"/>
  <c r="H2780" i="5" s="1"/>
  <c r="C2781" i="5"/>
  <c r="H2781" i="5" s="1"/>
  <c r="C2782" i="5"/>
  <c r="H2782" i="5" s="1"/>
  <c r="C2783" i="5"/>
  <c r="H2783" i="5" s="1"/>
  <c r="C2784" i="5"/>
  <c r="H2784" i="5" s="1"/>
  <c r="C2785" i="5"/>
  <c r="H2785" i="5" s="1"/>
  <c r="C2786" i="5"/>
  <c r="H2786" i="5" s="1"/>
  <c r="C2787" i="5"/>
  <c r="H2787" i="5" s="1"/>
  <c r="C2788" i="5"/>
  <c r="H2788" i="5" s="1"/>
  <c r="C2789" i="5"/>
  <c r="H2789" i="5" s="1"/>
  <c r="C2790" i="5"/>
  <c r="H2790" i="5" s="1"/>
  <c r="C2791" i="5"/>
  <c r="H2791" i="5" s="1"/>
  <c r="C2792" i="5"/>
  <c r="H2792" i="5" s="1"/>
  <c r="C2793" i="5"/>
  <c r="H2793" i="5" s="1"/>
  <c r="C2794" i="5"/>
  <c r="H2794" i="5" s="1"/>
  <c r="C2795" i="5"/>
  <c r="H2795" i="5" s="1"/>
  <c r="C2796" i="5"/>
  <c r="H2796" i="5" s="1"/>
  <c r="C2797" i="5"/>
  <c r="H2797" i="5" s="1"/>
  <c r="C2798" i="5"/>
  <c r="H2798" i="5" s="1"/>
  <c r="C2799" i="5"/>
  <c r="H2799" i="5" s="1"/>
  <c r="C2800" i="5"/>
  <c r="H2800" i="5" s="1"/>
  <c r="C2801" i="5"/>
  <c r="C2802" i="5"/>
  <c r="H2802" i="5" s="1"/>
  <c r="C2803" i="5"/>
  <c r="H2803" i="5" s="1"/>
  <c r="C2804" i="5"/>
  <c r="H2804" i="5" s="1"/>
  <c r="C2805" i="5"/>
  <c r="C2806" i="5"/>
  <c r="H2806" i="5" s="1"/>
  <c r="C2807" i="5"/>
  <c r="H2807" i="5" s="1"/>
  <c r="C2808" i="5"/>
  <c r="H2808" i="5" s="1"/>
  <c r="C2809" i="5"/>
  <c r="H2809" i="5" s="1"/>
  <c r="C2810" i="5"/>
  <c r="H2810" i="5" s="1"/>
  <c r="C2811" i="5"/>
  <c r="C2812" i="5"/>
  <c r="H2812" i="5" s="1"/>
  <c r="C2813" i="5"/>
  <c r="C2814" i="5"/>
  <c r="C2815" i="5"/>
  <c r="H2815" i="5" s="1"/>
  <c r="C2816" i="5"/>
  <c r="H2816" i="5" s="1"/>
  <c r="C2817" i="5"/>
  <c r="H2817" i="5" s="1"/>
  <c r="C2818" i="5"/>
  <c r="H2818" i="5" s="1"/>
  <c r="C2819" i="5"/>
  <c r="H2819" i="5" s="1"/>
  <c r="C2820" i="5"/>
  <c r="H2820" i="5" s="1"/>
  <c r="C2821" i="5"/>
  <c r="C2822" i="5"/>
  <c r="H2822" i="5" s="1"/>
  <c r="C2823" i="5"/>
  <c r="H2823" i="5" s="1"/>
  <c r="C2824" i="5"/>
  <c r="C2825" i="5"/>
  <c r="H2825" i="5" s="1"/>
  <c r="C2826" i="5"/>
  <c r="H2826" i="5" s="1"/>
  <c r="C2827" i="5"/>
  <c r="H2827" i="5" s="1"/>
  <c r="C2828" i="5"/>
  <c r="H2828" i="5" s="1"/>
  <c r="C2829" i="5"/>
  <c r="H2829" i="5" s="1"/>
  <c r="C2830" i="5"/>
  <c r="H2830" i="5" s="1"/>
  <c r="C2831" i="5"/>
  <c r="H2831" i="5" s="1"/>
  <c r="C2832" i="5"/>
  <c r="H2832" i="5" s="1"/>
  <c r="C2833" i="5"/>
  <c r="H2833" i="5" s="1"/>
  <c r="C2834" i="5"/>
  <c r="H2834" i="5" s="1"/>
  <c r="C2835" i="5"/>
  <c r="H2835" i="5" s="1"/>
  <c r="C2836" i="5"/>
  <c r="H2836" i="5" s="1"/>
  <c r="C2837" i="5"/>
  <c r="C2838" i="5"/>
  <c r="H2838" i="5" s="1"/>
  <c r="C2839" i="5"/>
  <c r="H2839" i="5" s="1"/>
  <c r="C2840" i="5"/>
  <c r="H2840" i="5" s="1"/>
  <c r="C2841" i="5"/>
  <c r="H2841" i="5" s="1"/>
  <c r="C2842" i="5"/>
  <c r="H2842" i="5" s="1"/>
  <c r="C2843" i="5"/>
  <c r="H2843" i="5" s="1"/>
  <c r="C2844" i="5"/>
  <c r="H2844" i="5" s="1"/>
  <c r="C2845" i="5"/>
  <c r="C2846" i="5"/>
  <c r="H2846" i="5" s="1"/>
  <c r="C2847" i="5"/>
  <c r="C2848" i="5"/>
  <c r="H2848" i="5" s="1"/>
  <c r="C2849" i="5"/>
  <c r="H2849" i="5" s="1"/>
  <c r="C2850" i="5"/>
  <c r="H2850" i="5" s="1"/>
  <c r="C2851" i="5"/>
  <c r="H2851" i="5" s="1"/>
  <c r="C2852" i="5"/>
  <c r="H2852" i="5" s="1"/>
  <c r="C2853" i="5"/>
  <c r="H2853" i="5" s="1"/>
  <c r="C2854" i="5"/>
  <c r="H2854" i="5" s="1"/>
  <c r="C2855" i="5"/>
  <c r="H2855" i="5" s="1"/>
  <c r="C2856" i="5"/>
  <c r="H2856" i="5" s="1"/>
  <c r="C2857" i="5"/>
  <c r="H2857" i="5" s="1"/>
  <c r="C2858" i="5"/>
  <c r="H2858" i="5" s="1"/>
  <c r="C2859" i="5"/>
  <c r="H2859" i="5" s="1"/>
  <c r="C2860" i="5"/>
  <c r="H2860" i="5" s="1"/>
  <c r="C2861" i="5"/>
  <c r="H2861" i="5" s="1"/>
  <c r="C2862" i="5"/>
  <c r="H2862" i="5" s="1"/>
  <c r="C2863" i="5"/>
  <c r="H2863" i="5" s="1"/>
  <c r="C2864" i="5"/>
  <c r="H2864" i="5" s="1"/>
  <c r="C2865" i="5"/>
  <c r="H2865" i="5" s="1"/>
  <c r="C2866" i="5"/>
  <c r="H2866" i="5" s="1"/>
  <c r="C2867" i="5"/>
  <c r="H2867" i="5" s="1"/>
  <c r="C2868" i="5"/>
  <c r="H2868" i="5" s="1"/>
  <c r="C2869" i="5"/>
  <c r="H2869" i="5" s="1"/>
  <c r="C2870" i="5"/>
  <c r="C2871" i="5"/>
  <c r="H2871" i="5" s="1"/>
  <c r="C2872" i="5"/>
  <c r="H2872" i="5" s="1"/>
  <c r="C2873" i="5"/>
  <c r="H2873" i="5" s="1"/>
  <c r="C2874" i="5"/>
  <c r="H2874" i="5" s="1"/>
  <c r="C2875" i="5"/>
  <c r="C2876" i="5"/>
  <c r="H2876" i="5" s="1"/>
  <c r="C2877" i="5"/>
  <c r="H2877" i="5" s="1"/>
  <c r="C2878" i="5"/>
  <c r="H2878" i="5" s="1"/>
  <c r="C2879" i="5"/>
  <c r="H2879" i="5" s="1"/>
  <c r="C2880" i="5"/>
  <c r="H2880" i="5" s="1"/>
  <c r="C2881" i="5"/>
  <c r="H2881" i="5" s="1"/>
  <c r="C2882" i="5"/>
  <c r="H2882" i="5" s="1"/>
  <c r="C2883" i="5"/>
  <c r="H2883" i="5" s="1"/>
  <c r="C2884" i="5"/>
  <c r="H2884" i="5" s="1"/>
  <c r="C2885" i="5"/>
  <c r="H2885" i="5" s="1"/>
  <c r="C2886" i="5"/>
  <c r="H2886" i="5" s="1"/>
  <c r="C2887" i="5"/>
  <c r="H2887" i="5" s="1"/>
  <c r="C2888" i="5"/>
  <c r="H2888" i="5" s="1"/>
  <c r="C2889" i="5"/>
  <c r="H2889" i="5" s="1"/>
  <c r="C2890" i="5"/>
  <c r="H2890" i="5" s="1"/>
  <c r="C2891" i="5"/>
  <c r="H2891" i="5" s="1"/>
  <c r="C2892" i="5"/>
  <c r="C2893" i="5"/>
  <c r="H2893" i="5" s="1"/>
  <c r="C2894" i="5"/>
  <c r="H2894" i="5" s="1"/>
  <c r="C2895" i="5"/>
  <c r="H2895" i="5" s="1"/>
  <c r="C2896" i="5"/>
  <c r="H2896" i="5" s="1"/>
  <c r="C2897" i="5"/>
  <c r="H2897" i="5" s="1"/>
  <c r="C2898" i="5"/>
  <c r="H2898" i="5" s="1"/>
  <c r="C2899" i="5"/>
  <c r="H2899" i="5" s="1"/>
  <c r="C2900" i="5"/>
  <c r="H2900" i="5" s="1"/>
  <c r="C2901" i="5"/>
  <c r="H2901" i="5" s="1"/>
  <c r="C2902" i="5"/>
  <c r="H2902" i="5" s="1"/>
  <c r="C2903" i="5"/>
  <c r="H2903" i="5" s="1"/>
  <c r="C2904" i="5"/>
  <c r="H2904" i="5" s="1"/>
  <c r="C2905" i="5"/>
  <c r="H2905" i="5" s="1"/>
  <c r="C2906" i="5"/>
  <c r="H2906" i="5" s="1"/>
  <c r="C2907" i="5"/>
  <c r="H2907" i="5" s="1"/>
  <c r="C2908" i="5"/>
  <c r="H2908" i="5" s="1"/>
  <c r="C2909" i="5"/>
  <c r="C2910" i="5"/>
  <c r="H2910" i="5" s="1"/>
  <c r="C2911" i="5"/>
  <c r="H2911" i="5" s="1"/>
  <c r="C2912" i="5"/>
  <c r="H2912" i="5" s="1"/>
  <c r="C2913" i="5"/>
  <c r="C2914" i="5"/>
  <c r="H2914" i="5" s="1"/>
  <c r="C2915" i="5"/>
  <c r="H2915" i="5" s="1"/>
  <c r="C2916" i="5"/>
  <c r="H2916" i="5" s="1"/>
  <c r="C2917" i="5"/>
  <c r="H2917" i="5" s="1"/>
  <c r="C2918" i="5"/>
  <c r="H2918" i="5" s="1"/>
  <c r="C2919" i="5"/>
  <c r="H2919" i="5" s="1"/>
  <c r="C2920" i="5"/>
  <c r="H2920" i="5" s="1"/>
  <c r="C2921" i="5"/>
  <c r="H2921" i="5" s="1"/>
  <c r="C2922" i="5"/>
  <c r="H2922" i="5" s="1"/>
  <c r="C2923" i="5"/>
  <c r="H2923" i="5" s="1"/>
  <c r="C2924" i="5"/>
  <c r="H2924" i="5" s="1"/>
  <c r="C2925" i="5"/>
  <c r="H2925" i="5" s="1"/>
  <c r="C2926" i="5"/>
  <c r="C2927" i="5"/>
  <c r="H2927" i="5" s="1"/>
  <c r="C2928" i="5"/>
  <c r="H2928" i="5" s="1"/>
  <c r="C2929" i="5"/>
  <c r="H2929" i="5" s="1"/>
  <c r="C2930" i="5"/>
  <c r="H2930" i="5" s="1"/>
  <c r="C2931" i="5"/>
  <c r="H2931" i="5" s="1"/>
  <c r="C2932" i="5"/>
  <c r="H2932" i="5" s="1"/>
  <c r="C2933" i="5"/>
  <c r="H2933" i="5" s="1"/>
  <c r="C2934" i="5"/>
  <c r="H2934" i="5" s="1"/>
  <c r="C2935" i="5"/>
  <c r="H2935" i="5" s="1"/>
  <c r="C2936" i="5"/>
  <c r="H2936" i="5" s="1"/>
  <c r="C2937" i="5"/>
  <c r="H2937" i="5" s="1"/>
  <c r="C2938" i="5"/>
  <c r="H2938" i="5" s="1"/>
  <c r="C2939" i="5"/>
  <c r="H2939" i="5" s="1"/>
  <c r="C2940" i="5"/>
  <c r="H2940" i="5" s="1"/>
  <c r="C2941" i="5"/>
  <c r="H2941" i="5" s="1"/>
  <c r="C2942" i="5"/>
  <c r="H2942" i="5" s="1"/>
  <c r="C2943" i="5"/>
  <c r="C2944" i="5"/>
  <c r="C2945" i="5"/>
  <c r="H2945" i="5" s="1"/>
  <c r="C2946" i="5"/>
  <c r="H2946" i="5" s="1"/>
  <c r="C2947" i="5"/>
  <c r="H2947" i="5" s="1"/>
  <c r="C2948" i="5"/>
  <c r="H2948" i="5" s="1"/>
  <c r="C2949" i="5"/>
  <c r="H2949" i="5" s="1"/>
  <c r="C2950" i="5"/>
  <c r="H2950" i="5" s="1"/>
  <c r="C2951" i="5"/>
  <c r="H2951" i="5" s="1"/>
  <c r="C2952" i="5"/>
  <c r="H2952" i="5" s="1"/>
  <c r="C2953" i="5"/>
  <c r="H2953" i="5" s="1"/>
  <c r="C2954" i="5"/>
  <c r="H2954" i="5" s="1"/>
  <c r="C2955" i="5"/>
  <c r="H2955" i="5" s="1"/>
  <c r="C2956" i="5"/>
  <c r="H2956" i="5" s="1"/>
  <c r="C2957" i="5"/>
  <c r="H2957" i="5" s="1"/>
  <c r="C2958" i="5"/>
  <c r="H2958" i="5" s="1"/>
  <c r="C2959" i="5"/>
  <c r="C2960" i="5"/>
  <c r="H2960" i="5" s="1"/>
  <c r="C2961" i="5"/>
  <c r="H2961" i="5" s="1"/>
  <c r="C2962" i="5"/>
  <c r="H2962" i="5" s="1"/>
  <c r="C2963" i="5"/>
  <c r="H2963" i="5" s="1"/>
  <c r="C2964" i="5"/>
  <c r="H2964" i="5" s="1"/>
  <c r="C2965" i="5"/>
  <c r="H2965" i="5" s="1"/>
  <c r="C2966" i="5"/>
  <c r="H2966" i="5" s="1"/>
  <c r="C2967" i="5"/>
  <c r="H2967" i="5" s="1"/>
  <c r="C2968" i="5"/>
  <c r="H2968" i="5" s="1"/>
  <c r="C2969" i="5"/>
  <c r="H2969" i="5" s="1"/>
  <c r="C2970" i="5"/>
  <c r="H2970" i="5" s="1"/>
  <c r="C2971" i="5"/>
  <c r="H2971" i="5" s="1"/>
  <c r="C2972" i="5"/>
  <c r="H2972" i="5" s="1"/>
  <c r="C2973" i="5"/>
  <c r="C2974" i="5"/>
  <c r="H2974" i="5" s="1"/>
  <c r="C2975" i="5"/>
  <c r="C2976" i="5"/>
  <c r="H2976" i="5" s="1"/>
  <c r="C2977" i="5"/>
  <c r="H2977" i="5" s="1"/>
  <c r="C2978" i="5"/>
  <c r="H2978" i="5" s="1"/>
  <c r="C2979" i="5"/>
  <c r="H2979" i="5" s="1"/>
  <c r="C2980" i="5"/>
  <c r="H2980" i="5" s="1"/>
  <c r="C2981" i="5"/>
  <c r="H2981" i="5" s="1"/>
  <c r="C2982" i="5"/>
  <c r="H2982" i="5" s="1"/>
  <c r="C2983" i="5"/>
  <c r="H2983" i="5" s="1"/>
  <c r="C2984" i="5"/>
  <c r="H2984" i="5" s="1"/>
  <c r="C2985" i="5"/>
  <c r="H2985" i="5" s="1"/>
  <c r="C2986" i="5"/>
  <c r="H2986" i="5" s="1"/>
  <c r="C2987" i="5"/>
  <c r="C2988" i="5"/>
  <c r="H2988" i="5" s="1"/>
  <c r="C2989" i="5"/>
  <c r="H2989" i="5" s="1"/>
  <c r="C2990" i="5"/>
  <c r="H2990" i="5" s="1"/>
  <c r="C2991" i="5"/>
  <c r="C2992" i="5"/>
  <c r="H2992" i="5" s="1"/>
  <c r="C2993" i="5"/>
  <c r="H2993" i="5" s="1"/>
  <c r="C2994" i="5"/>
  <c r="H2994" i="5" s="1"/>
  <c r="C2995" i="5"/>
  <c r="H2995" i="5" s="1"/>
  <c r="C2996" i="5"/>
  <c r="H2996" i="5" s="1"/>
  <c r="C2997" i="5"/>
  <c r="H2997" i="5" s="1"/>
  <c r="C2998" i="5"/>
  <c r="H2998" i="5" s="1"/>
  <c r="C2999" i="5"/>
  <c r="H2999" i="5" s="1"/>
  <c r="C3000" i="5"/>
  <c r="H3000" i="5" s="1"/>
  <c r="C3001" i="5"/>
  <c r="H3001" i="5" s="1"/>
  <c r="C3002" i="5"/>
  <c r="H3002" i="5" s="1"/>
  <c r="C3003" i="5"/>
  <c r="H3003" i="5" s="1"/>
  <c r="C3004" i="5"/>
  <c r="H3004" i="5" s="1"/>
  <c r="C3005" i="5"/>
  <c r="H3005" i="5" s="1"/>
  <c r="C3006" i="5"/>
  <c r="H3006" i="5" s="1"/>
  <c r="C3007" i="5"/>
  <c r="C3008" i="5"/>
  <c r="H3008" i="5" s="1"/>
  <c r="C3009" i="5"/>
  <c r="H3009" i="5" s="1"/>
  <c r="C3010" i="5"/>
  <c r="H3010" i="5" s="1"/>
  <c r="C3011" i="5"/>
  <c r="H3011" i="5" s="1"/>
  <c r="C3012" i="5"/>
  <c r="H3012" i="5" s="1"/>
  <c r="C3013" i="5"/>
  <c r="H3013" i="5" s="1"/>
  <c r="C3014" i="5"/>
  <c r="H3014" i="5" s="1"/>
  <c r="C3015" i="5"/>
  <c r="H3015" i="5" s="1"/>
  <c r="C3016" i="5"/>
  <c r="H3016" i="5" s="1"/>
  <c r="C3017" i="5"/>
  <c r="H3017" i="5" s="1"/>
  <c r="C3018" i="5"/>
  <c r="H3018" i="5" s="1"/>
  <c r="C3019" i="5"/>
  <c r="H3019" i="5" s="1"/>
  <c r="C3020" i="5"/>
  <c r="H3020" i="5" s="1"/>
  <c r="C3021" i="5"/>
  <c r="H3021" i="5" s="1"/>
  <c r="C3022" i="5"/>
  <c r="H3022" i="5" s="1"/>
  <c r="C3023" i="5"/>
  <c r="H3023" i="5" s="1"/>
  <c r="C3024" i="5"/>
  <c r="H3024" i="5" s="1"/>
  <c r="C3025" i="5"/>
  <c r="H3025" i="5" s="1"/>
  <c r="C3026" i="5"/>
  <c r="H3026" i="5" s="1"/>
  <c r="C3027" i="5"/>
  <c r="H3027" i="5" s="1"/>
  <c r="C3028" i="5"/>
  <c r="H3028" i="5" s="1"/>
  <c r="C3029" i="5"/>
  <c r="C3030" i="5"/>
  <c r="H3030" i="5" s="1"/>
  <c r="C3031" i="5"/>
  <c r="H3031" i="5" s="1"/>
  <c r="C3032" i="5"/>
  <c r="H3032" i="5" s="1"/>
  <c r="C3033" i="5"/>
  <c r="H3033" i="5" s="1"/>
  <c r="C3034" i="5"/>
  <c r="H3034" i="5" s="1"/>
  <c r="C3035" i="5"/>
  <c r="H3035" i="5" s="1"/>
  <c r="C3036" i="5"/>
  <c r="H3036" i="5" s="1"/>
  <c r="C3037" i="5"/>
  <c r="C3038" i="5"/>
  <c r="H3038" i="5" s="1"/>
  <c r="C3039" i="5"/>
  <c r="H3039" i="5" s="1"/>
  <c r="C3040" i="5"/>
  <c r="H3040" i="5" s="1"/>
  <c r="C3041" i="5"/>
  <c r="H3041" i="5" s="1"/>
  <c r="C3042" i="5"/>
  <c r="H3042" i="5" s="1"/>
  <c r="C3043" i="5"/>
  <c r="H3043" i="5" s="1"/>
  <c r="C3044" i="5"/>
  <c r="H3044" i="5" s="1"/>
  <c r="C3045" i="5"/>
  <c r="H3045" i="5" s="1"/>
  <c r="C3046" i="5"/>
  <c r="H3046" i="5" s="1"/>
  <c r="C3047" i="5"/>
  <c r="H3047" i="5" s="1"/>
  <c r="C3048" i="5"/>
  <c r="C3049" i="5"/>
  <c r="H3049" i="5" s="1"/>
  <c r="C3050" i="5"/>
  <c r="H3050" i="5" s="1"/>
  <c r="C3051" i="5"/>
  <c r="H3051" i="5" s="1"/>
  <c r="C3052" i="5"/>
  <c r="H3052" i="5" s="1"/>
  <c r="C3053" i="5"/>
  <c r="H3053" i="5" s="1"/>
  <c r="C3054" i="5"/>
  <c r="H3054" i="5" s="1"/>
  <c r="C3055" i="5"/>
  <c r="H3055" i="5" s="1"/>
  <c r="C3056" i="5"/>
  <c r="H3056" i="5" s="1"/>
  <c r="C3057" i="5"/>
  <c r="C3058" i="5"/>
  <c r="H3058" i="5" s="1"/>
  <c r="C3059" i="5"/>
  <c r="H3059" i="5" s="1"/>
  <c r="C3060" i="5"/>
  <c r="H3060" i="5" s="1"/>
  <c r="C3061" i="5"/>
  <c r="H3061" i="5" s="1"/>
  <c r="C3062" i="5"/>
  <c r="H3062" i="5" s="1"/>
  <c r="C3063" i="5"/>
  <c r="H3063" i="5" s="1"/>
  <c r="C3064" i="5"/>
  <c r="H3064" i="5" s="1"/>
  <c r="C3065" i="5"/>
  <c r="C3066" i="5"/>
  <c r="H3066" i="5" s="1"/>
  <c r="C3067" i="5"/>
  <c r="H3067" i="5" s="1"/>
  <c r="C3068" i="5"/>
  <c r="H3068" i="5" s="1"/>
  <c r="C3069" i="5"/>
  <c r="H3069" i="5" s="1"/>
  <c r="C3070" i="5"/>
  <c r="H3070" i="5" s="1"/>
  <c r="C3071" i="5"/>
  <c r="H3071" i="5" s="1"/>
  <c r="C3072" i="5"/>
  <c r="H3072" i="5" s="1"/>
  <c r="C3073" i="5"/>
  <c r="H3073" i="5" s="1"/>
  <c r="C3074" i="5"/>
  <c r="H3074" i="5" s="1"/>
  <c r="C3075" i="5"/>
  <c r="H3075" i="5" s="1"/>
  <c r="C3076" i="5"/>
  <c r="H3076" i="5" s="1"/>
  <c r="C3077" i="5"/>
  <c r="H3077" i="5" s="1"/>
  <c r="C3078" i="5"/>
  <c r="H3078" i="5" s="1"/>
  <c r="C3079" i="5"/>
  <c r="H3079" i="5" s="1"/>
  <c r="C3080" i="5"/>
  <c r="H3080" i="5" s="1"/>
  <c r="C3081" i="5"/>
  <c r="C3082" i="5"/>
  <c r="H3082" i="5" s="1"/>
  <c r="C3083" i="5"/>
  <c r="H3083" i="5" s="1"/>
  <c r="C3084" i="5"/>
  <c r="H3084" i="5" s="1"/>
  <c r="C3085" i="5"/>
  <c r="H3085" i="5" s="1"/>
  <c r="C3086" i="5"/>
  <c r="H3086" i="5" s="1"/>
  <c r="C3087" i="5"/>
  <c r="C3088" i="5"/>
  <c r="H3088" i="5" s="1"/>
  <c r="C3089" i="5"/>
  <c r="H3089" i="5" s="1"/>
  <c r="C3090" i="5"/>
  <c r="H3090" i="5" s="1"/>
  <c r="C3091" i="5"/>
  <c r="H3091" i="5" s="1"/>
  <c r="C3092" i="5"/>
  <c r="H3092" i="5" s="1"/>
  <c r="C3093" i="5"/>
  <c r="H3093" i="5" s="1"/>
  <c r="C3094" i="5"/>
  <c r="H3094" i="5" s="1"/>
  <c r="C3095" i="5"/>
  <c r="H3095" i="5" s="1"/>
  <c r="C3096" i="5"/>
  <c r="H3096" i="5" s="1"/>
  <c r="C3097" i="5"/>
  <c r="H3097" i="5" s="1"/>
  <c r="C3098" i="5"/>
  <c r="H3098" i="5" s="1"/>
  <c r="C3099" i="5"/>
  <c r="H3099" i="5" s="1"/>
  <c r="C3100" i="5"/>
  <c r="H3100" i="5" s="1"/>
  <c r="C3101" i="5"/>
  <c r="H3101" i="5" s="1"/>
  <c r="C3102" i="5"/>
  <c r="H3102" i="5" s="1"/>
  <c r="C3103" i="5"/>
  <c r="H3103" i="5" s="1"/>
  <c r="C3104" i="5"/>
  <c r="H3104" i="5" s="1"/>
  <c r="C3105" i="5"/>
  <c r="H3105" i="5" s="1"/>
  <c r="C3106" i="5"/>
  <c r="H3106" i="5" s="1"/>
  <c r="C3107" i="5"/>
  <c r="C3108" i="5"/>
  <c r="H3108" i="5" s="1"/>
  <c r="C3109" i="5"/>
  <c r="C3110" i="5"/>
  <c r="H3110" i="5" s="1"/>
  <c r="C3111" i="5"/>
  <c r="H3111" i="5" s="1"/>
  <c r="C3112" i="5"/>
  <c r="H3112" i="5" s="1"/>
  <c r="C3113" i="5"/>
  <c r="H3113" i="5" s="1"/>
  <c r="C3114" i="5"/>
  <c r="H3114" i="5" s="1"/>
  <c r="C3115" i="5"/>
  <c r="H3115" i="5" s="1"/>
  <c r="C3116" i="5"/>
  <c r="H3116" i="5" s="1"/>
  <c r="C3117" i="5"/>
  <c r="H3117" i="5" s="1"/>
  <c r="C3118" i="5"/>
  <c r="H3118" i="5" s="1"/>
  <c r="C3119" i="5"/>
  <c r="H3119" i="5" s="1"/>
  <c r="C3120" i="5"/>
  <c r="H3120" i="5" s="1"/>
  <c r="C3121" i="5"/>
  <c r="H3121" i="5" s="1"/>
  <c r="C3122" i="5"/>
  <c r="H3122" i="5" s="1"/>
  <c r="C3123" i="5"/>
  <c r="H3123" i="5" s="1"/>
  <c r="C3124" i="5"/>
  <c r="H3124" i="5" s="1"/>
  <c r="C3125" i="5"/>
  <c r="H3125" i="5" s="1"/>
  <c r="C3126" i="5"/>
  <c r="H3126" i="5" s="1"/>
  <c r="C3127" i="5"/>
  <c r="H3127" i="5" s="1"/>
  <c r="C3128" i="5"/>
  <c r="H3128" i="5" s="1"/>
  <c r="C3129" i="5"/>
  <c r="H3129" i="5" s="1"/>
  <c r="C3130" i="5"/>
  <c r="H3130" i="5" s="1"/>
  <c r="C3131" i="5"/>
  <c r="H3131" i="5" s="1"/>
  <c r="C3132" i="5"/>
  <c r="H3132" i="5" s="1"/>
  <c r="C3133" i="5"/>
  <c r="H3133" i="5" s="1"/>
  <c r="C3134" i="5"/>
  <c r="H3134" i="5" s="1"/>
  <c r="C3135" i="5"/>
  <c r="H3135" i="5" s="1"/>
  <c r="C3136" i="5"/>
  <c r="C3137" i="5"/>
  <c r="H3137" i="5" s="1"/>
  <c r="C3138" i="5"/>
  <c r="H3138" i="5" s="1"/>
  <c r="C3139" i="5"/>
  <c r="H3139" i="5" s="1"/>
  <c r="C3140" i="5"/>
  <c r="H3140" i="5" s="1"/>
  <c r="C3141" i="5"/>
  <c r="H3141" i="5" s="1"/>
  <c r="C3142" i="5"/>
  <c r="H3142" i="5" s="1"/>
  <c r="C3143" i="5"/>
  <c r="H3143" i="5" s="1"/>
  <c r="C3144" i="5"/>
  <c r="H3144" i="5" s="1"/>
  <c r="C3145" i="5"/>
  <c r="H3145" i="5" s="1"/>
  <c r="C3146" i="5"/>
  <c r="H3146" i="5" s="1"/>
  <c r="C3147" i="5"/>
  <c r="H3147" i="5" s="1"/>
  <c r="C3148" i="5"/>
  <c r="H3148" i="5" s="1"/>
  <c r="C3149" i="5"/>
  <c r="C3150" i="5"/>
  <c r="H3150" i="5" s="1"/>
  <c r="C3151" i="5"/>
  <c r="H3151" i="5" s="1"/>
  <c r="C3152" i="5"/>
  <c r="H3152" i="5" s="1"/>
  <c r="C3153" i="5"/>
  <c r="H3153" i="5" s="1"/>
  <c r="C3154" i="5"/>
  <c r="H3154" i="5" s="1"/>
  <c r="C3155" i="5"/>
  <c r="H3155" i="5" s="1"/>
  <c r="C3156" i="5"/>
  <c r="H3156" i="5" s="1"/>
  <c r="C3157" i="5"/>
  <c r="H3157" i="5" s="1"/>
  <c r="C3158" i="5"/>
  <c r="H3158" i="5" s="1"/>
  <c r="C3159" i="5"/>
  <c r="H3159" i="5" s="1"/>
  <c r="C3160" i="5"/>
  <c r="H3160" i="5" s="1"/>
  <c r="C3161" i="5"/>
  <c r="H3161" i="5" s="1"/>
  <c r="C3162" i="5"/>
  <c r="H3162" i="5" s="1"/>
  <c r="C3163" i="5"/>
  <c r="H3163" i="5" s="1"/>
  <c r="C3164" i="5"/>
  <c r="H3164" i="5" s="1"/>
  <c r="C3165" i="5"/>
  <c r="C3166" i="5"/>
  <c r="H3166" i="5" s="1"/>
  <c r="C3167" i="5"/>
  <c r="H3167" i="5" s="1"/>
  <c r="C3168" i="5"/>
  <c r="H3168" i="5" s="1"/>
  <c r="C3169" i="5"/>
  <c r="H3169" i="5" s="1"/>
  <c r="C3170" i="5"/>
  <c r="H3170" i="5" s="1"/>
  <c r="C3171" i="5"/>
  <c r="H3171" i="5" s="1"/>
  <c r="C3172" i="5"/>
  <c r="H3172" i="5" s="1"/>
  <c r="C3173" i="5"/>
  <c r="H3173" i="5" s="1"/>
  <c r="C3174" i="5"/>
  <c r="H3174" i="5" s="1"/>
  <c r="C3175" i="5"/>
  <c r="H3175" i="5" s="1"/>
  <c r="C3176" i="5"/>
  <c r="H3176" i="5" s="1"/>
  <c r="C3177" i="5"/>
  <c r="H3177" i="5" s="1"/>
  <c r="C3178" i="5"/>
  <c r="H3178" i="5" s="1"/>
  <c r="C3179" i="5"/>
  <c r="H3179" i="5" s="1"/>
  <c r="C3180" i="5"/>
  <c r="H3180" i="5" s="1"/>
  <c r="C3181" i="5"/>
  <c r="C3182" i="5"/>
  <c r="H3182" i="5" s="1"/>
  <c r="C3183" i="5"/>
  <c r="H3183" i="5" s="1"/>
  <c r="C3184" i="5"/>
  <c r="H3184" i="5" s="1"/>
  <c r="C3185" i="5"/>
  <c r="C3186" i="5"/>
  <c r="H3186" i="5" s="1"/>
  <c r="C3187" i="5"/>
  <c r="H3187" i="5" s="1"/>
  <c r="C3188" i="5"/>
  <c r="H3188" i="5" s="1"/>
  <c r="C3189" i="5"/>
  <c r="C3190" i="5"/>
  <c r="C3191" i="5"/>
  <c r="H3191" i="5" s="1"/>
  <c r="C3192" i="5"/>
  <c r="H3192" i="5" s="1"/>
  <c r="C3193" i="5"/>
  <c r="C3194" i="5"/>
  <c r="H3194" i="5" s="1"/>
  <c r="C3195" i="5"/>
  <c r="C3196" i="5"/>
  <c r="H3196" i="5" s="1"/>
  <c r="C3197" i="5"/>
  <c r="C3198" i="5"/>
  <c r="H3198" i="5" s="1"/>
  <c r="C3199" i="5"/>
  <c r="H3199" i="5" s="1"/>
  <c r="C3200" i="5"/>
  <c r="H3200" i="5" s="1"/>
  <c r="C3201" i="5"/>
  <c r="H3201" i="5" s="1"/>
  <c r="C3202" i="5"/>
  <c r="H3202" i="5" s="1"/>
  <c r="C3203" i="5"/>
  <c r="H3203" i="5" s="1"/>
  <c r="C3204" i="5"/>
  <c r="C3205" i="5"/>
  <c r="H3205" i="5" s="1"/>
  <c r="C3206" i="5"/>
  <c r="H3206" i="5" s="1"/>
  <c r="C3207" i="5"/>
  <c r="H3207" i="5" s="1"/>
  <c r="C3208" i="5"/>
  <c r="H3208" i="5" s="1"/>
  <c r="C3209" i="5"/>
  <c r="H3209" i="5" s="1"/>
  <c r="C3210" i="5"/>
  <c r="H3210" i="5" s="1"/>
  <c r="C3211" i="5"/>
  <c r="C3212" i="5"/>
  <c r="H3212" i="5" s="1"/>
  <c r="C3213" i="5"/>
  <c r="H3213" i="5" s="1"/>
  <c r="C3214" i="5"/>
  <c r="H3214" i="5" s="1"/>
  <c r="C3215" i="5"/>
  <c r="H3215" i="5" s="1"/>
  <c r="C3216" i="5"/>
  <c r="H3216" i="5" s="1"/>
  <c r="C3217" i="5"/>
  <c r="H3217" i="5" s="1"/>
  <c r="C3218" i="5"/>
  <c r="H3218" i="5" s="1"/>
  <c r="C3219" i="5"/>
  <c r="H3219" i="5" s="1"/>
  <c r="C3220" i="5"/>
  <c r="H3220" i="5" s="1"/>
  <c r="C3221" i="5"/>
  <c r="H3221" i="5" s="1"/>
  <c r="C3222" i="5"/>
  <c r="H3222" i="5" s="1"/>
  <c r="C3223" i="5"/>
  <c r="H3223" i="5" s="1"/>
  <c r="C3224" i="5"/>
  <c r="C3225" i="5"/>
  <c r="H3225" i="5" s="1"/>
  <c r="C3226" i="5"/>
  <c r="H3226" i="5" s="1"/>
  <c r="C3227" i="5"/>
  <c r="H3227" i="5" s="1"/>
  <c r="C3228" i="5"/>
  <c r="H3228" i="5" s="1"/>
  <c r="C3229" i="5"/>
  <c r="C3230" i="5"/>
  <c r="H3230" i="5" s="1"/>
  <c r="C3231" i="5"/>
  <c r="H3231" i="5" s="1"/>
  <c r="C3232" i="5"/>
  <c r="H3232" i="5" s="1"/>
  <c r="C3233" i="5"/>
  <c r="C3234" i="5"/>
  <c r="H3234" i="5" s="1"/>
  <c r="C3235" i="5"/>
  <c r="H3235" i="5" s="1"/>
  <c r="C3236" i="5"/>
  <c r="C3237" i="5"/>
  <c r="H3237" i="5" s="1"/>
  <c r="C3238" i="5"/>
  <c r="H3238" i="5" s="1"/>
  <c r="C3239" i="5"/>
  <c r="C3240" i="5"/>
  <c r="H3240" i="5" s="1"/>
  <c r="C3241" i="5"/>
  <c r="H3241" i="5" s="1"/>
  <c r="C3242" i="5"/>
  <c r="H3242" i="5" s="1"/>
  <c r="C3243" i="5"/>
  <c r="H3243" i="5" s="1"/>
  <c r="C3244" i="5"/>
  <c r="H3244" i="5" s="1"/>
  <c r="C3245" i="5"/>
  <c r="H3245" i="5" s="1"/>
  <c r="C3246" i="5"/>
  <c r="C3247" i="5"/>
  <c r="H3247" i="5" s="1"/>
  <c r="C3248" i="5"/>
  <c r="H3248" i="5" s="1"/>
  <c r="C3249" i="5"/>
  <c r="H3249" i="5" s="1"/>
  <c r="C3250" i="5"/>
  <c r="H3250" i="5" s="1"/>
  <c r="C3251" i="5"/>
  <c r="H3251" i="5" s="1"/>
  <c r="C3252" i="5"/>
  <c r="H3252" i="5" s="1"/>
  <c r="C3253" i="5"/>
  <c r="C3254" i="5"/>
  <c r="C3255" i="5"/>
  <c r="H3255" i="5" s="1"/>
  <c r="C3256" i="5"/>
  <c r="H3256" i="5" s="1"/>
  <c r="C3257" i="5"/>
  <c r="H3257" i="5" s="1"/>
  <c r="C3258" i="5"/>
  <c r="H3258" i="5" s="1"/>
  <c r="C3259" i="5"/>
  <c r="H3259" i="5" s="1"/>
  <c r="C3260" i="5"/>
  <c r="H3260" i="5" s="1"/>
  <c r="C3261" i="5"/>
  <c r="C3262" i="5"/>
  <c r="H3262" i="5" s="1"/>
  <c r="C3263" i="5"/>
  <c r="H3263" i="5" s="1"/>
  <c r="C3264" i="5"/>
  <c r="H3264" i="5" s="1"/>
  <c r="C3265" i="5"/>
  <c r="H3265" i="5" s="1"/>
  <c r="C3266" i="5"/>
  <c r="H3266" i="5" s="1"/>
  <c r="C3267" i="5"/>
  <c r="H3267" i="5" s="1"/>
  <c r="C3268" i="5"/>
  <c r="H3268" i="5" s="1"/>
  <c r="C3269" i="5"/>
  <c r="C3270" i="5"/>
  <c r="H3270" i="5" s="1"/>
  <c r="C3271" i="5"/>
  <c r="C3272" i="5"/>
  <c r="H3272" i="5" s="1"/>
  <c r="C3273" i="5"/>
  <c r="H3273" i="5" s="1"/>
  <c r="C3274" i="5"/>
  <c r="H3274" i="5" s="1"/>
  <c r="C3275" i="5"/>
  <c r="H3275" i="5" s="1"/>
  <c r="C3276" i="5"/>
  <c r="H3276" i="5" s="1"/>
  <c r="C3277" i="5"/>
  <c r="H3277" i="5" s="1"/>
  <c r="C3278" i="5"/>
  <c r="H3278" i="5" s="1"/>
  <c r="C3279" i="5"/>
  <c r="H3279" i="5" s="1"/>
  <c r="C3280" i="5"/>
  <c r="H3280" i="5" s="1"/>
  <c r="C3281" i="5"/>
  <c r="H3281" i="5" s="1"/>
  <c r="C3282" i="5"/>
  <c r="H3282" i="5" s="1"/>
  <c r="C3283" i="5"/>
  <c r="H3283" i="5" s="1"/>
  <c r="C3284" i="5"/>
  <c r="H3284" i="5" s="1"/>
  <c r="C3285" i="5"/>
  <c r="H3285" i="5" s="1"/>
  <c r="C3286" i="5"/>
  <c r="H3286" i="5" s="1"/>
  <c r="C3287" i="5"/>
  <c r="H3287" i="5" s="1"/>
  <c r="C3288" i="5"/>
  <c r="H3288" i="5" s="1"/>
  <c r="C3289" i="5"/>
  <c r="H3289" i="5" s="1"/>
  <c r="C3290" i="5"/>
  <c r="H3290" i="5" s="1"/>
  <c r="C3291" i="5"/>
  <c r="H3291" i="5" s="1"/>
  <c r="C3292" i="5"/>
  <c r="H3292" i="5" s="1"/>
  <c r="C3293" i="5"/>
  <c r="C3294" i="5"/>
  <c r="H3294" i="5" s="1"/>
  <c r="C3295" i="5"/>
  <c r="C3296" i="5"/>
  <c r="H3296" i="5" s="1"/>
  <c r="C3297" i="5"/>
  <c r="H3297" i="5" s="1"/>
  <c r="C3298" i="5"/>
  <c r="H3298" i="5" s="1"/>
  <c r="C3299" i="5"/>
  <c r="H3299" i="5" s="1"/>
  <c r="C3300" i="5"/>
  <c r="H3300" i="5" s="1"/>
  <c r="C3301" i="5"/>
  <c r="C3302" i="5"/>
  <c r="C3303" i="5"/>
  <c r="H3303" i="5" s="1"/>
  <c r="C3304" i="5"/>
  <c r="H3304" i="5" s="1"/>
  <c r="C3305" i="5"/>
  <c r="H3305" i="5" s="1"/>
  <c r="C3306" i="5"/>
  <c r="H3306" i="5" s="1"/>
  <c r="C3307" i="5"/>
  <c r="H3307" i="5" s="1"/>
  <c r="C3308" i="5"/>
  <c r="H3308" i="5" s="1"/>
  <c r="C3309" i="5"/>
  <c r="C3310" i="5"/>
  <c r="H3310" i="5" s="1"/>
  <c r="C3311" i="5"/>
  <c r="C3312" i="5"/>
  <c r="H3312" i="5" s="1"/>
  <c r="C3313" i="5"/>
  <c r="C3314" i="5"/>
  <c r="H3314" i="5" s="1"/>
  <c r="C3315" i="5"/>
  <c r="H3315" i="5" s="1"/>
  <c r="C3316" i="5"/>
  <c r="H3316" i="5" s="1"/>
  <c r="C3317" i="5"/>
  <c r="C3318" i="5"/>
  <c r="H3318" i="5" s="1"/>
  <c r="C3319" i="5"/>
  <c r="H3319" i="5" s="1"/>
  <c r="C3320" i="5"/>
  <c r="H3320" i="5" s="1"/>
  <c r="C3321" i="5"/>
  <c r="H3321" i="5" s="1"/>
  <c r="C3322" i="5"/>
  <c r="H3322" i="5" s="1"/>
  <c r="C3323" i="5"/>
  <c r="H3323" i="5" s="1"/>
  <c r="C3324" i="5"/>
  <c r="H3324" i="5" s="1"/>
  <c r="C3325" i="5"/>
  <c r="H3325" i="5" s="1"/>
  <c r="C3326" i="5"/>
  <c r="H3326" i="5" s="1"/>
  <c r="C3327" i="5"/>
  <c r="H3327" i="5" s="1"/>
  <c r="C3328" i="5"/>
  <c r="C3329" i="5"/>
  <c r="H3329" i="5" s="1"/>
  <c r="C3330" i="5"/>
  <c r="H3330" i="5" s="1"/>
  <c r="C3331" i="5"/>
  <c r="H3331" i="5" s="1"/>
  <c r="C3332" i="5"/>
  <c r="H3332" i="5" s="1"/>
  <c r="C3333" i="5"/>
  <c r="H3333" i="5" s="1"/>
  <c r="C3334" i="5"/>
  <c r="C3335" i="5"/>
  <c r="H3335" i="5" s="1"/>
  <c r="C3336" i="5"/>
  <c r="H3336" i="5" s="1"/>
  <c r="C3337" i="5"/>
  <c r="H3337" i="5" s="1"/>
  <c r="C3338" i="5"/>
  <c r="H3338" i="5" s="1"/>
  <c r="C3339" i="5"/>
  <c r="H3339" i="5" s="1"/>
  <c r="C3340" i="5"/>
  <c r="H3340" i="5" s="1"/>
  <c r="C3341" i="5"/>
  <c r="H3341" i="5" s="1"/>
  <c r="C3342" i="5"/>
  <c r="H3342" i="5" s="1"/>
  <c r="C3343" i="5"/>
  <c r="C3344" i="5"/>
  <c r="H3344" i="5" s="1"/>
  <c r="C3345" i="5"/>
  <c r="H3345" i="5" s="1"/>
  <c r="C3346" i="5"/>
  <c r="H3346" i="5" s="1"/>
  <c r="C3347" i="5"/>
  <c r="H3347" i="5" s="1"/>
  <c r="C3348" i="5"/>
  <c r="H3348" i="5" s="1"/>
  <c r="C3349" i="5"/>
  <c r="C3350" i="5"/>
  <c r="H3350" i="5" s="1"/>
  <c r="C3351" i="5"/>
  <c r="H3351" i="5" s="1"/>
  <c r="C3352" i="5"/>
  <c r="H3352" i="5" s="1"/>
  <c r="C3353" i="5"/>
  <c r="H3353" i="5" s="1"/>
  <c r="C3354" i="5"/>
  <c r="H3354" i="5" s="1"/>
  <c r="C3355" i="5"/>
  <c r="H3355" i="5" s="1"/>
  <c r="C3356" i="5"/>
  <c r="H3356" i="5" s="1"/>
  <c r="C3357" i="5"/>
  <c r="H3357" i="5" s="1"/>
  <c r="C3358" i="5"/>
  <c r="H3358" i="5" s="1"/>
  <c r="C3359" i="5"/>
  <c r="H3359" i="5" s="1"/>
  <c r="C3360" i="5"/>
  <c r="H3360" i="5" s="1"/>
  <c r="C3361" i="5"/>
  <c r="H3361" i="5" s="1"/>
  <c r="C3362" i="5"/>
  <c r="H3362" i="5" s="1"/>
  <c r="C3363" i="5"/>
  <c r="H3363" i="5" s="1"/>
  <c r="C3364" i="5"/>
  <c r="C3365" i="5"/>
  <c r="H3365" i="5" s="1"/>
  <c r="C3366" i="5"/>
  <c r="H3366" i="5" s="1"/>
  <c r="C3367" i="5"/>
  <c r="H3367" i="5" s="1"/>
  <c r="C3368" i="5"/>
  <c r="H3368" i="5" s="1"/>
  <c r="C3369" i="5"/>
  <c r="C3370" i="5"/>
  <c r="H3370" i="5" s="1"/>
  <c r="C3371" i="5"/>
  <c r="H3371" i="5" s="1"/>
  <c r="C3372" i="5"/>
  <c r="H3372" i="5" s="1"/>
  <c r="C3373" i="5"/>
  <c r="H3373" i="5" s="1"/>
  <c r="C3374" i="5"/>
  <c r="H3374" i="5" s="1"/>
  <c r="C3375" i="5"/>
  <c r="H3375" i="5" s="1"/>
  <c r="C3376" i="5"/>
  <c r="H3376" i="5" s="1"/>
  <c r="C3377" i="5"/>
  <c r="H3377" i="5" s="1"/>
  <c r="C3378" i="5"/>
  <c r="H3378" i="5" s="1"/>
  <c r="C3379" i="5"/>
  <c r="H3379" i="5" s="1"/>
  <c r="C3380" i="5"/>
  <c r="H3380" i="5" s="1"/>
  <c r="C3381" i="5"/>
  <c r="H3381" i="5" s="1"/>
  <c r="C3382" i="5"/>
  <c r="H3382" i="5" s="1"/>
  <c r="C3383" i="5"/>
  <c r="H3383" i="5" s="1"/>
  <c r="C3384" i="5"/>
  <c r="H3384" i="5" s="1"/>
  <c r="C3385" i="5"/>
  <c r="C3386" i="5"/>
  <c r="H3386" i="5" s="1"/>
  <c r="C3387" i="5"/>
  <c r="H3387" i="5" s="1"/>
  <c r="C3388" i="5"/>
  <c r="H3388" i="5" s="1"/>
  <c r="C3389" i="5"/>
  <c r="H3389" i="5" s="1"/>
  <c r="C3390" i="5"/>
  <c r="H3390" i="5" s="1"/>
  <c r="C3391" i="5"/>
  <c r="H3391" i="5" s="1"/>
  <c r="C3392" i="5"/>
  <c r="C3393" i="5"/>
  <c r="H3393" i="5" s="1"/>
  <c r="C3394" i="5"/>
  <c r="H3394" i="5" s="1"/>
  <c r="C3395" i="5"/>
  <c r="H3395" i="5" s="1"/>
  <c r="C3396" i="5"/>
  <c r="C3397" i="5"/>
  <c r="H3397" i="5" s="1"/>
  <c r="C3398" i="5"/>
  <c r="C3399" i="5"/>
  <c r="H3399" i="5" s="1"/>
  <c r="C3400" i="5"/>
  <c r="H3400" i="5" s="1"/>
  <c r="C3401" i="5"/>
  <c r="H3401" i="5" s="1"/>
  <c r="C3402" i="5"/>
  <c r="H3402" i="5" s="1"/>
  <c r="C3403" i="5"/>
  <c r="H3403" i="5" s="1"/>
  <c r="C3404" i="5"/>
  <c r="H3404" i="5" s="1"/>
  <c r="C3405" i="5"/>
  <c r="H3405" i="5" s="1"/>
  <c r="C3406" i="5"/>
  <c r="H3406" i="5" s="1"/>
  <c r="C3407" i="5"/>
  <c r="H3407" i="5" s="1"/>
  <c r="C3408" i="5"/>
  <c r="H3408" i="5" s="1"/>
  <c r="C3409" i="5"/>
  <c r="H3409" i="5" s="1"/>
  <c r="C3410" i="5"/>
  <c r="H3410" i="5" s="1"/>
  <c r="C3411" i="5"/>
  <c r="H3411" i="5" s="1"/>
  <c r="C3412" i="5"/>
  <c r="H3412" i="5" s="1"/>
  <c r="C3413" i="5"/>
  <c r="H3413" i="5" s="1"/>
  <c r="C3414" i="5"/>
  <c r="H3414" i="5" s="1"/>
  <c r="C3415" i="5"/>
  <c r="C3416" i="5"/>
  <c r="H3416" i="5" s="1"/>
  <c r="C3417" i="5"/>
  <c r="H3417" i="5" s="1"/>
  <c r="C3418" i="5"/>
  <c r="H3418" i="5" s="1"/>
  <c r="C3419" i="5"/>
  <c r="H3419" i="5" s="1"/>
  <c r="C3420" i="5"/>
  <c r="H3420" i="5" s="1"/>
  <c r="C3421" i="5"/>
  <c r="C3422" i="5"/>
  <c r="H3422" i="5" s="1"/>
  <c r="C3423" i="5"/>
  <c r="H3423" i="5" s="1"/>
  <c r="C3424" i="5"/>
  <c r="H3424" i="5" s="1"/>
  <c r="C3425" i="5"/>
  <c r="H3425" i="5" s="1"/>
  <c r="C3426" i="5"/>
  <c r="H3426" i="5" s="1"/>
  <c r="C3427" i="5"/>
  <c r="H3427" i="5" s="1"/>
  <c r="C3428" i="5"/>
  <c r="H3428" i="5" s="1"/>
  <c r="C3429" i="5"/>
  <c r="C3430" i="5"/>
  <c r="H3430" i="5" s="1"/>
  <c r="C3431" i="5"/>
  <c r="H3431" i="5" s="1"/>
  <c r="C3432" i="5"/>
  <c r="C3433" i="5"/>
  <c r="H3433" i="5" s="1"/>
  <c r="C3434" i="5"/>
  <c r="H3434" i="5" s="1"/>
  <c r="C3435" i="5"/>
  <c r="H3435" i="5" s="1"/>
  <c r="C3436" i="5"/>
  <c r="H3436" i="5" s="1"/>
  <c r="C3437" i="5"/>
  <c r="H3437" i="5" s="1"/>
  <c r="C3438" i="5"/>
  <c r="H3438" i="5" s="1"/>
  <c r="C3439" i="5"/>
  <c r="H3439" i="5" s="1"/>
  <c r="C3440" i="5"/>
  <c r="H3440" i="5" s="1"/>
  <c r="C3441" i="5"/>
  <c r="H3441" i="5" s="1"/>
  <c r="C3442" i="5"/>
  <c r="H3442" i="5" s="1"/>
  <c r="C3443" i="5"/>
  <c r="H3443" i="5" s="1"/>
  <c r="C3444" i="5"/>
  <c r="H3444" i="5" s="1"/>
  <c r="C3445" i="5"/>
  <c r="H3445" i="5" s="1"/>
  <c r="C3446" i="5"/>
  <c r="H3446" i="5" s="1"/>
  <c r="C3447" i="5"/>
  <c r="H3447" i="5" s="1"/>
  <c r="C3448" i="5"/>
  <c r="H3448" i="5" s="1"/>
  <c r="C3449" i="5"/>
  <c r="C3450" i="5"/>
  <c r="H3450" i="5" s="1"/>
  <c r="C3451" i="5"/>
  <c r="H3451" i="5" s="1"/>
  <c r="C3452" i="5"/>
  <c r="H3452" i="5" s="1"/>
  <c r="C3453" i="5"/>
  <c r="H3453" i="5" s="1"/>
  <c r="C3454" i="5"/>
  <c r="H3454" i="5" s="1"/>
  <c r="C3455" i="5"/>
  <c r="H3455" i="5" s="1"/>
  <c r="C3456" i="5"/>
  <c r="H3456" i="5" s="1"/>
  <c r="C3457" i="5"/>
  <c r="H3457" i="5" s="1"/>
  <c r="C3458" i="5"/>
  <c r="H3458" i="5" s="1"/>
  <c r="C3459" i="5"/>
  <c r="C3460" i="5"/>
  <c r="H3460" i="5" s="1"/>
  <c r="C3461" i="5"/>
  <c r="H3461" i="5" s="1"/>
  <c r="C3462" i="5"/>
  <c r="H3462" i="5" s="1"/>
  <c r="C3463" i="5"/>
  <c r="H3463" i="5" s="1"/>
  <c r="C3464" i="5"/>
  <c r="H3464" i="5" s="1"/>
  <c r="C3465" i="5"/>
  <c r="C3466" i="5"/>
  <c r="H3466" i="5" s="1"/>
  <c r="C3467" i="5"/>
  <c r="H3467" i="5" s="1"/>
  <c r="C3468" i="5"/>
  <c r="H3468" i="5" s="1"/>
  <c r="C3469" i="5"/>
  <c r="H3469" i="5" s="1"/>
  <c r="C3470" i="5"/>
  <c r="C3471" i="5"/>
  <c r="H3471" i="5" s="1"/>
  <c r="C3472" i="5"/>
  <c r="H3472" i="5" s="1"/>
  <c r="C3473" i="5"/>
  <c r="H3473" i="5" s="1"/>
  <c r="C3474" i="5"/>
  <c r="H3474" i="5" s="1"/>
  <c r="C3475" i="5"/>
  <c r="H3475" i="5" s="1"/>
  <c r="C3476" i="5"/>
  <c r="H3476" i="5" s="1"/>
  <c r="C3477" i="5"/>
  <c r="C3478" i="5"/>
  <c r="H3478" i="5" s="1"/>
  <c r="C3479" i="5"/>
  <c r="H3479" i="5" s="1"/>
  <c r="C3480" i="5"/>
  <c r="H3480" i="5" s="1"/>
  <c r="C3481" i="5"/>
  <c r="H3481" i="5" s="1"/>
  <c r="C3482" i="5"/>
  <c r="C3483" i="5"/>
  <c r="H3483" i="5" s="1"/>
  <c r="C3484" i="5"/>
  <c r="H3484" i="5" s="1"/>
  <c r="C3485" i="5"/>
  <c r="C3486" i="5"/>
  <c r="H3486" i="5" s="1"/>
  <c r="C3487" i="5"/>
  <c r="H3487" i="5" s="1"/>
  <c r="C3488" i="5"/>
  <c r="C3489" i="5"/>
  <c r="H3489" i="5" s="1"/>
  <c r="C3490" i="5"/>
  <c r="H3490" i="5" s="1"/>
  <c r="C3491" i="5"/>
  <c r="H3491" i="5" s="1"/>
  <c r="C3492" i="5"/>
  <c r="H3492" i="5" s="1"/>
  <c r="C3493" i="5"/>
  <c r="C3494" i="5"/>
  <c r="H3494" i="5" s="1"/>
  <c r="C3495" i="5"/>
  <c r="H3495" i="5" s="1"/>
  <c r="C3496" i="5"/>
  <c r="C3497" i="5"/>
  <c r="H3497" i="5" s="1"/>
  <c r="C3498" i="5"/>
  <c r="H3498" i="5" s="1"/>
  <c r="C3499" i="5"/>
  <c r="H3499" i="5" s="1"/>
  <c r="C3500" i="5"/>
  <c r="H3500" i="5" s="1"/>
  <c r="C3501" i="5"/>
  <c r="H3501" i="5" s="1"/>
  <c r="C3502" i="5"/>
  <c r="H3502" i="5" s="1"/>
  <c r="C3503" i="5"/>
  <c r="H3503" i="5" s="1"/>
  <c r="C3504" i="5"/>
  <c r="C3505" i="5"/>
  <c r="H3505" i="5" s="1"/>
  <c r="C3506" i="5"/>
  <c r="H3506" i="5" s="1"/>
  <c r="C3507" i="5"/>
  <c r="H3507" i="5" s="1"/>
  <c r="C3508" i="5"/>
  <c r="H3508" i="5" s="1"/>
  <c r="C3509" i="5"/>
  <c r="H3509" i="5" s="1"/>
  <c r="C3510" i="5"/>
  <c r="C3511" i="5"/>
  <c r="H3511" i="5" s="1"/>
  <c r="C3512" i="5"/>
  <c r="H3512" i="5" s="1"/>
  <c r="C3513" i="5"/>
  <c r="H3513" i="5" s="1"/>
  <c r="C3514" i="5"/>
  <c r="H3514" i="5" s="1"/>
  <c r="C3515" i="5"/>
  <c r="H3515" i="5" s="1"/>
  <c r="C3516" i="5"/>
  <c r="C3517" i="5"/>
  <c r="H3517" i="5" s="1"/>
  <c r="C3518" i="5"/>
  <c r="H3518" i="5" s="1"/>
  <c r="C3519" i="5"/>
  <c r="H3519" i="5" s="1"/>
  <c r="C3520" i="5"/>
  <c r="H3520" i="5" s="1"/>
  <c r="C3521" i="5"/>
  <c r="H3521" i="5" s="1"/>
  <c r="C3522" i="5"/>
  <c r="H3522" i="5" s="1"/>
  <c r="C3523" i="5"/>
  <c r="H3523" i="5" s="1"/>
  <c r="C3524" i="5"/>
  <c r="H3524" i="5" s="1"/>
  <c r="C3525" i="5"/>
  <c r="H3525" i="5" s="1"/>
  <c r="C3526" i="5"/>
  <c r="H3526" i="5" s="1"/>
  <c r="C3527" i="5"/>
  <c r="C3528" i="5"/>
  <c r="H3528" i="5" s="1"/>
  <c r="C3529" i="5"/>
  <c r="H3529" i="5" s="1"/>
  <c r="C3530" i="5"/>
  <c r="H3530" i="5" s="1"/>
  <c r="C3531" i="5"/>
  <c r="H3531" i="5" s="1"/>
  <c r="C3532" i="5"/>
  <c r="H3532" i="5" s="1"/>
  <c r="C3533" i="5"/>
  <c r="C3534" i="5"/>
  <c r="H3534" i="5" s="1"/>
  <c r="C3535" i="5"/>
  <c r="H3535" i="5" s="1"/>
  <c r="C3536" i="5"/>
  <c r="H3536" i="5" s="1"/>
  <c r="C3537" i="5"/>
  <c r="H3537" i="5" s="1"/>
  <c r="C3538" i="5"/>
  <c r="H3538" i="5" s="1"/>
  <c r="C3539" i="5"/>
  <c r="H3539" i="5" s="1"/>
  <c r="C3540" i="5"/>
  <c r="H3540" i="5" s="1"/>
  <c r="C3541" i="5"/>
  <c r="H3541" i="5" s="1"/>
  <c r="C3542" i="5"/>
  <c r="H3542" i="5" s="1"/>
  <c r="C3543" i="5"/>
  <c r="H3543" i="5" s="1"/>
  <c r="C3544" i="5"/>
  <c r="H3544" i="5" s="1"/>
  <c r="C3545" i="5"/>
  <c r="H3545" i="5" s="1"/>
  <c r="C3546" i="5"/>
  <c r="H3546" i="5" s="1"/>
  <c r="C3547" i="5"/>
  <c r="C3548" i="5"/>
  <c r="C3549" i="5"/>
  <c r="C3550" i="5"/>
  <c r="H3550" i="5" s="1"/>
  <c r="C3551" i="5"/>
  <c r="H3551" i="5" s="1"/>
  <c r="C3552" i="5"/>
  <c r="H3552" i="5" s="1"/>
  <c r="C3553" i="5"/>
  <c r="H3553" i="5" s="1"/>
  <c r="C3554" i="5"/>
  <c r="H3554" i="5" s="1"/>
  <c r="C3555" i="5"/>
  <c r="H3555" i="5" s="1"/>
  <c r="C3556" i="5"/>
  <c r="H3556" i="5" s="1"/>
  <c r="C3557" i="5"/>
  <c r="H3557" i="5" s="1"/>
  <c r="C3558" i="5"/>
  <c r="H3558" i="5" s="1"/>
  <c r="C3559" i="5"/>
  <c r="H3559" i="5" s="1"/>
  <c r="C3560" i="5"/>
  <c r="H3560" i="5" s="1"/>
  <c r="C3561" i="5"/>
  <c r="H3561" i="5" s="1"/>
  <c r="C3562" i="5"/>
  <c r="H3562" i="5" s="1"/>
  <c r="C3563" i="5"/>
  <c r="H3563" i="5" s="1"/>
  <c r="C3564" i="5"/>
  <c r="H3564" i="5" s="1"/>
  <c r="C3565" i="5"/>
  <c r="H3565" i="5" s="1"/>
  <c r="C3566" i="5"/>
  <c r="H3566" i="5" s="1"/>
  <c r="C3567" i="5"/>
  <c r="H3567" i="5" s="1"/>
  <c r="C3568" i="5"/>
  <c r="H3568" i="5" s="1"/>
  <c r="C3569" i="5"/>
  <c r="C3570" i="5"/>
  <c r="H3570" i="5" s="1"/>
  <c r="C3571" i="5"/>
  <c r="H3571" i="5" s="1"/>
  <c r="C3572" i="5"/>
  <c r="H3572" i="5" s="1"/>
  <c r="C3573" i="5"/>
  <c r="H3573" i="5" s="1"/>
  <c r="C3574" i="5"/>
  <c r="H3574" i="5" s="1"/>
  <c r="C3575" i="5"/>
  <c r="H3575" i="5" s="1"/>
  <c r="C3576" i="5"/>
  <c r="H3576" i="5" s="1"/>
  <c r="C3577" i="5"/>
  <c r="H3577" i="5" s="1"/>
  <c r="C3578" i="5"/>
  <c r="H3578" i="5" s="1"/>
  <c r="C3579" i="5"/>
  <c r="H3579" i="5" s="1"/>
  <c r="C3580" i="5"/>
  <c r="H3580" i="5" s="1"/>
  <c r="C3581" i="5"/>
  <c r="C3582" i="5"/>
  <c r="H3582" i="5" s="1"/>
  <c r="C3583" i="5"/>
  <c r="H3583" i="5" s="1"/>
  <c r="C3584" i="5"/>
  <c r="C3585" i="5"/>
  <c r="H3585" i="5" s="1"/>
  <c r="C3586" i="5"/>
  <c r="H3586" i="5" s="1"/>
  <c r="C3587" i="5"/>
  <c r="H3587" i="5" s="1"/>
  <c r="C3588" i="5"/>
  <c r="H3588" i="5" s="1"/>
  <c r="C3589" i="5"/>
  <c r="H3589" i="5" s="1"/>
  <c r="C3590" i="5"/>
  <c r="H3590" i="5" s="1"/>
  <c r="C3591" i="5"/>
  <c r="H3591" i="5" s="1"/>
  <c r="C3592" i="5"/>
  <c r="H3592" i="5" s="1"/>
  <c r="C3593" i="5"/>
  <c r="H3593" i="5" s="1"/>
  <c r="C3594" i="5"/>
  <c r="H3594" i="5" s="1"/>
  <c r="C3595" i="5"/>
  <c r="H3595" i="5" s="1"/>
  <c r="C3596" i="5"/>
  <c r="H3596" i="5" s="1"/>
  <c r="C3597" i="5"/>
  <c r="C3598" i="5"/>
  <c r="H3598" i="5" s="1"/>
  <c r="C3599" i="5"/>
  <c r="C3600" i="5"/>
  <c r="H3600" i="5" s="1"/>
  <c r="C3601" i="5"/>
  <c r="H3601" i="5" s="1"/>
  <c r="C3602" i="5"/>
  <c r="H3602" i="5" s="1"/>
  <c r="C3603" i="5"/>
  <c r="H3603" i="5" s="1"/>
  <c r="C3604" i="5"/>
  <c r="H3604" i="5" s="1"/>
  <c r="C3605" i="5"/>
  <c r="H3605" i="5" s="1"/>
  <c r="C3606" i="5"/>
  <c r="H3606" i="5" s="1"/>
  <c r="C3607" i="5"/>
  <c r="H3607" i="5" s="1"/>
  <c r="C3608" i="5"/>
  <c r="H3608" i="5" s="1"/>
  <c r="C3609" i="5"/>
  <c r="H3609" i="5" s="1"/>
  <c r="C3610" i="5"/>
  <c r="C3611" i="5"/>
  <c r="H3611" i="5" s="1"/>
  <c r="C3612" i="5"/>
  <c r="H3612" i="5" s="1"/>
  <c r="C3613" i="5"/>
  <c r="H3613" i="5" s="1"/>
  <c r="C3614" i="5"/>
  <c r="H3614" i="5" s="1"/>
  <c r="C3615" i="5"/>
  <c r="H3615" i="5" s="1"/>
  <c r="C3616" i="5"/>
  <c r="H3616" i="5" s="1"/>
  <c r="C3617" i="5"/>
  <c r="H3617" i="5" s="1"/>
  <c r="C3618" i="5"/>
  <c r="H3618" i="5" s="1"/>
  <c r="C3619" i="5"/>
  <c r="H3619" i="5" s="1"/>
  <c r="C3620" i="5"/>
  <c r="H3620" i="5" s="1"/>
  <c r="C3621" i="5"/>
  <c r="C3622" i="5"/>
  <c r="H3622" i="5" s="1"/>
  <c r="C3623" i="5"/>
  <c r="H3623" i="5" s="1"/>
  <c r="C3624" i="5"/>
  <c r="H3624" i="5" s="1"/>
  <c r="C3625" i="5"/>
  <c r="H3625" i="5" s="1"/>
  <c r="C3626" i="5"/>
  <c r="H3626" i="5" s="1"/>
  <c r="C3627" i="5"/>
  <c r="H3627" i="5" s="1"/>
  <c r="C3628" i="5"/>
  <c r="H3628" i="5" s="1"/>
  <c r="C3629" i="5"/>
  <c r="H3629" i="5" s="1"/>
  <c r="C3630" i="5"/>
  <c r="H3630" i="5" s="1"/>
  <c r="C3631" i="5"/>
  <c r="H3631" i="5" s="1"/>
  <c r="C3632" i="5"/>
  <c r="C3633" i="5"/>
  <c r="H3633" i="5" s="1"/>
  <c r="C3634" i="5"/>
  <c r="H3634" i="5" s="1"/>
  <c r="C3635" i="5"/>
  <c r="H3635" i="5" s="1"/>
  <c r="C3636" i="5"/>
  <c r="H3636" i="5" s="1"/>
  <c r="C3637" i="5"/>
  <c r="H3637" i="5" s="1"/>
  <c r="C3638" i="5"/>
  <c r="H3638" i="5" s="1"/>
  <c r="C3639" i="5"/>
  <c r="H3639" i="5" s="1"/>
  <c r="C3640" i="5"/>
  <c r="H3640" i="5" s="1"/>
  <c r="C3641" i="5"/>
  <c r="H3641" i="5" s="1"/>
  <c r="C3642" i="5"/>
  <c r="H3642" i="5" s="1"/>
  <c r="C3643" i="5"/>
  <c r="C3644" i="5"/>
  <c r="H3644" i="5" s="1"/>
  <c r="C3645" i="5"/>
  <c r="H3645" i="5" s="1"/>
  <c r="C3646" i="5"/>
  <c r="H3646" i="5" s="1"/>
  <c r="C3647" i="5"/>
  <c r="H3647" i="5" s="1"/>
  <c r="C3648" i="5"/>
  <c r="H3648" i="5" s="1"/>
  <c r="C3649" i="5"/>
  <c r="H3649" i="5" s="1"/>
  <c r="C3650" i="5"/>
  <c r="H3650" i="5" s="1"/>
  <c r="C3651" i="5"/>
  <c r="H3651" i="5" s="1"/>
  <c r="C3652" i="5"/>
  <c r="H3652" i="5" s="1"/>
  <c r="C3653" i="5"/>
  <c r="H3653" i="5" s="1"/>
  <c r="C3654" i="5"/>
  <c r="H3654" i="5" s="1"/>
  <c r="C3655" i="5"/>
  <c r="H3655" i="5" s="1"/>
  <c r="C3656" i="5"/>
  <c r="H3656" i="5" s="1"/>
  <c r="C3657" i="5"/>
  <c r="H3657" i="5" s="1"/>
  <c r="C3658" i="5"/>
  <c r="H3658" i="5" s="1"/>
  <c r="C3659" i="5"/>
  <c r="C3660" i="5"/>
  <c r="H3660" i="5" s="1"/>
  <c r="C3661" i="5"/>
  <c r="C3662" i="5"/>
  <c r="H3662" i="5" s="1"/>
  <c r="C3663" i="5"/>
  <c r="H3663" i="5" s="1"/>
  <c r="C3664" i="5"/>
  <c r="C3665" i="5"/>
  <c r="H3665" i="5" s="1"/>
  <c r="C3666" i="5"/>
  <c r="H3666" i="5" s="1"/>
  <c r="C3667" i="5"/>
  <c r="H3667" i="5" s="1"/>
  <c r="C3668" i="5"/>
  <c r="H3668" i="5" s="1"/>
  <c r="C3669" i="5"/>
  <c r="H3669" i="5" s="1"/>
  <c r="C3670" i="5"/>
  <c r="C3671" i="5"/>
  <c r="H3671" i="5" s="1"/>
  <c r="C3672" i="5"/>
  <c r="H3672" i="5" s="1"/>
  <c r="C3673" i="5"/>
  <c r="H3673" i="5" s="1"/>
  <c r="C3674" i="5"/>
  <c r="H3674" i="5" s="1"/>
  <c r="C3675" i="5"/>
  <c r="H3675" i="5" s="1"/>
  <c r="C3676" i="5"/>
  <c r="H3676" i="5" s="1"/>
  <c r="C3677" i="5"/>
  <c r="H3677" i="5" s="1"/>
  <c r="C3678" i="5"/>
  <c r="H3678" i="5" s="1"/>
  <c r="C3679" i="5"/>
  <c r="H3679" i="5" s="1"/>
  <c r="C3680" i="5"/>
  <c r="H3680" i="5" s="1"/>
  <c r="C3681" i="5"/>
  <c r="H3681" i="5" s="1"/>
  <c r="C3682" i="5"/>
  <c r="H3682" i="5" s="1"/>
  <c r="C3683" i="5"/>
  <c r="H3683" i="5" s="1"/>
  <c r="C3684" i="5"/>
  <c r="H3684" i="5" s="1"/>
  <c r="C3685" i="5"/>
  <c r="H3685" i="5" s="1"/>
  <c r="C3686" i="5"/>
  <c r="H3686" i="5" s="1"/>
  <c r="C3687" i="5"/>
  <c r="H3687" i="5" s="1"/>
  <c r="C3688" i="5"/>
  <c r="H3688" i="5" s="1"/>
  <c r="C3689" i="5"/>
  <c r="C3690" i="5"/>
  <c r="H3690" i="5" s="1"/>
  <c r="C3691" i="5"/>
  <c r="H3691" i="5" s="1"/>
  <c r="C3692" i="5"/>
  <c r="H3692" i="5" s="1"/>
  <c r="C3693" i="5"/>
  <c r="H3693" i="5" s="1"/>
  <c r="C3694" i="5"/>
  <c r="H3694" i="5" s="1"/>
  <c r="C3695" i="5"/>
  <c r="H3695" i="5" s="1"/>
  <c r="C3696" i="5"/>
  <c r="H3696" i="5" s="1"/>
  <c r="C3697" i="5"/>
  <c r="H3697" i="5" s="1"/>
  <c r="C3698" i="5"/>
  <c r="H3698" i="5" s="1"/>
  <c r="C3699" i="5"/>
  <c r="H3699" i="5" s="1"/>
  <c r="C3700" i="5"/>
  <c r="H3700" i="5" s="1"/>
  <c r="C3701" i="5"/>
  <c r="H3701" i="5" s="1"/>
  <c r="C3702" i="5"/>
  <c r="H3702" i="5" s="1"/>
  <c r="C3703" i="5"/>
  <c r="H3703" i="5" s="1"/>
  <c r="C3704" i="5"/>
  <c r="C2" i="5"/>
  <c r="H2" i="5" s="1"/>
  <c r="C3" i="5"/>
  <c r="H3" i="5" s="1"/>
  <c r="C4" i="5"/>
  <c r="H4" i="5" s="1"/>
  <c r="C5" i="5"/>
  <c r="H11" i="5"/>
  <c r="H19" i="5"/>
  <c r="H21" i="5"/>
  <c r="H22" i="5"/>
  <c r="H75" i="5"/>
  <c r="H78" i="5"/>
  <c r="H187" i="5"/>
  <c r="H347" i="5"/>
  <c r="H363" i="5"/>
  <c r="H443" i="5"/>
  <c r="H446" i="5"/>
  <c r="H470" i="5"/>
  <c r="H539" i="5"/>
  <c r="H683" i="5"/>
  <c r="N5" i="5"/>
  <c r="J5" i="5"/>
  <c r="Q785" i="2"/>
  <c r="I13" i="6" s="1"/>
  <c r="J13" i="6" s="1"/>
  <c r="Q775" i="2"/>
  <c r="I14" i="6" s="1"/>
  <c r="J14" i="6" s="1"/>
  <c r="J688" i="2"/>
  <c r="K218" i="6" s="1"/>
  <c r="L218" i="6" s="1"/>
  <c r="J686" i="2"/>
  <c r="K219" i="6" s="1"/>
  <c r="L219" i="6" s="1"/>
  <c r="E571" i="5"/>
  <c r="J674" i="2"/>
  <c r="K387" i="6" s="1"/>
  <c r="L387" i="6" s="1"/>
  <c r="J291" i="2"/>
  <c r="J890" i="2"/>
  <c r="Q890" i="2" s="1"/>
  <c r="J894" i="2"/>
  <c r="Q894" i="2" s="1"/>
  <c r="J717" i="2"/>
  <c r="K404" i="6" s="1"/>
  <c r="L404" i="6" s="1"/>
  <c r="J636" i="2"/>
  <c r="K73" i="6" s="1"/>
  <c r="L73" i="6" s="1"/>
  <c r="J637" i="2"/>
  <c r="K405" i="6" s="1"/>
  <c r="L405" i="6" s="1"/>
  <c r="Q532" i="2"/>
  <c r="I3" i="6" s="1"/>
  <c r="J3" i="6" s="1"/>
  <c r="J423" i="2"/>
  <c r="J980" i="2"/>
  <c r="Q980" i="2" s="1"/>
  <c r="O312" i="2"/>
  <c r="J312" i="2"/>
  <c r="J393" i="2"/>
  <c r="J511" i="2"/>
  <c r="J515" i="2"/>
  <c r="J510" i="2"/>
  <c r="J824" i="2"/>
  <c r="J823" i="2"/>
  <c r="K212" i="6" s="1"/>
  <c r="L212" i="6" s="1"/>
  <c r="J822" i="2"/>
  <c r="K211" i="6" s="1"/>
  <c r="L211" i="6" s="1"/>
  <c r="J821" i="2"/>
  <c r="K224" i="6" s="1"/>
  <c r="L224" i="6" s="1"/>
  <c r="J392" i="2"/>
  <c r="J391" i="2"/>
  <c r="J390" i="2"/>
  <c r="J389" i="2"/>
  <c r="J388" i="2"/>
  <c r="J899" i="2"/>
  <c r="K78" i="6" s="1"/>
  <c r="L78" i="6" s="1"/>
  <c r="I484" i="1"/>
  <c r="I483" i="1"/>
  <c r="H444" i="1"/>
  <c r="G89" i="8" s="1"/>
  <c r="I89" i="8" s="1"/>
  <c r="H412" i="1"/>
  <c r="G313" i="8" s="1"/>
  <c r="H139" i="5"/>
  <c r="H183" i="5"/>
  <c r="H337" i="5"/>
  <c r="H391" i="5"/>
  <c r="H407" i="5"/>
  <c r="H515" i="5"/>
  <c r="H563" i="5"/>
  <c r="H631" i="5"/>
  <c r="H646" i="5"/>
  <c r="H806" i="5"/>
  <c r="H807" i="5"/>
  <c r="H838" i="5"/>
  <c r="H891" i="5"/>
  <c r="H915" i="5"/>
  <c r="H947" i="5"/>
  <c r="H951" i="5"/>
  <c r="H987" i="5"/>
  <c r="H1035" i="5"/>
  <c r="H1075" i="5"/>
  <c r="H1099" i="5"/>
  <c r="H1110" i="5"/>
  <c r="H1235" i="5"/>
  <c r="H1238" i="5"/>
  <c r="H1243" i="5"/>
  <c r="H1267" i="5"/>
  <c r="H1275" i="5"/>
  <c r="H1323" i="5"/>
  <c r="H1326" i="5"/>
  <c r="H1331" i="5"/>
  <c r="H1395" i="5"/>
  <c r="H1411" i="5"/>
  <c r="H1435" i="5"/>
  <c r="H1443" i="5"/>
  <c r="H1467" i="5"/>
  <c r="H1470" i="5"/>
  <c r="H1475" i="5"/>
  <c r="H1491" i="5"/>
  <c r="H1523" i="5"/>
  <c r="H1526" i="5"/>
  <c r="H1534" i="5"/>
  <c r="H1543" i="5"/>
  <c r="H1641" i="5"/>
  <c r="H1683" i="5"/>
  <c r="H1699" i="5"/>
  <c r="H1734" i="5"/>
  <c r="H1735" i="5"/>
  <c r="H1755" i="5"/>
  <c r="H1763" i="5"/>
  <c r="H1803" i="5"/>
  <c r="H1811" i="5"/>
  <c r="H1827" i="5"/>
  <c r="H1835" i="5"/>
  <c r="H1863" i="5"/>
  <c r="H1879" i="5"/>
  <c r="H1897" i="5"/>
  <c r="H1905" i="5"/>
  <c r="H1939" i="5"/>
  <c r="H1947" i="5"/>
  <c r="H1963" i="5"/>
  <c r="H1971" i="5"/>
  <c r="H1979" i="5"/>
  <c r="H2011" i="5"/>
  <c r="H2061" i="5"/>
  <c r="H2093" i="5"/>
  <c r="H2121" i="5"/>
  <c r="H2125" i="5"/>
  <c r="H2165" i="5"/>
  <c r="H2189" i="5"/>
  <c r="H2253" i="5"/>
  <c r="H2261" i="5"/>
  <c r="H2277" i="5"/>
  <c r="H2289" i="5"/>
  <c r="H2325" i="5"/>
  <c r="H2477" i="5"/>
  <c r="H2517" i="5"/>
  <c r="H2525" i="5"/>
  <c r="H2549" i="5"/>
  <c r="H2589" i="5"/>
  <c r="H2597" i="5"/>
  <c r="H2613" i="5"/>
  <c r="H2621" i="5"/>
  <c r="H2637" i="5"/>
  <c r="H2693" i="5"/>
  <c r="H2725" i="5"/>
  <c r="H2741" i="5"/>
  <c r="H2765" i="5"/>
  <c r="H2773" i="5"/>
  <c r="H2811" i="5"/>
  <c r="H2813" i="5"/>
  <c r="H2821" i="5"/>
  <c r="H2837" i="5"/>
  <c r="H2845" i="5"/>
  <c r="H2913" i="5"/>
  <c r="H2944" i="5"/>
  <c r="H2973" i="5"/>
  <c r="H2987" i="5"/>
  <c r="H3029" i="5"/>
  <c r="H3048" i="5"/>
  <c r="H3065" i="5"/>
  <c r="H3081" i="5"/>
  <c r="H3109" i="5"/>
  <c r="H3149" i="5"/>
  <c r="H3181" i="5"/>
  <c r="H3189" i="5"/>
  <c r="H3224" i="5"/>
  <c r="H3229" i="5"/>
  <c r="H3253" i="5"/>
  <c r="H3261" i="5"/>
  <c r="H3269" i="5"/>
  <c r="H3301" i="5"/>
  <c r="H3317" i="5"/>
  <c r="H3349" i="5"/>
  <c r="H3369" i="5"/>
  <c r="H3421" i="5"/>
  <c r="H3429" i="5"/>
  <c r="H3485" i="5"/>
  <c r="H3533" i="5"/>
  <c r="H3547" i="5"/>
  <c r="H3549" i="5"/>
  <c r="H3581" i="5"/>
  <c r="H3597" i="5"/>
  <c r="H3661" i="5"/>
  <c r="H3664" i="5"/>
  <c r="B6" i="5"/>
  <c r="B7" i="5"/>
  <c r="B8" i="5"/>
  <c r="B10" i="5"/>
  <c r="B11" i="5"/>
  <c r="B13" i="5"/>
  <c r="B14" i="5"/>
  <c r="B16" i="5"/>
  <c r="B17" i="5"/>
  <c r="B19" i="5"/>
  <c r="B21" i="5"/>
  <c r="B22" i="5"/>
  <c r="B23" i="5"/>
  <c r="B24" i="5"/>
  <c r="B25" i="5"/>
  <c r="B26" i="5"/>
  <c r="B27" i="5"/>
  <c r="B28" i="5"/>
  <c r="B29" i="5"/>
  <c r="B31" i="5"/>
  <c r="B32" i="5"/>
  <c r="B33" i="5"/>
  <c r="B34" i="5"/>
  <c r="B35" i="5"/>
  <c r="B36" i="5"/>
  <c r="B37" i="5"/>
  <c r="B38" i="5"/>
  <c r="B39" i="5"/>
  <c r="B41" i="5"/>
  <c r="B42" i="5"/>
  <c r="B43" i="5"/>
  <c r="B45" i="5"/>
  <c r="B47" i="5"/>
  <c r="B48" i="5"/>
  <c r="B49" i="5"/>
  <c r="B51" i="5"/>
  <c r="B52" i="5"/>
  <c r="B54" i="5"/>
  <c r="B55" i="5"/>
  <c r="B56" i="5"/>
  <c r="B57" i="5"/>
  <c r="B58" i="5"/>
  <c r="B59" i="5"/>
  <c r="B60" i="5"/>
  <c r="B61" i="5"/>
  <c r="B62" i="5"/>
  <c r="B63" i="5"/>
  <c r="B64" i="5"/>
  <c r="B65" i="5"/>
  <c r="B66" i="5"/>
  <c r="B67" i="5"/>
  <c r="B68" i="5"/>
  <c r="B69" i="5"/>
  <c r="B70" i="5"/>
  <c r="B71" i="5"/>
  <c r="B72" i="5"/>
  <c r="B74" i="5"/>
  <c r="B75" i="5"/>
  <c r="B76" i="5"/>
  <c r="B77" i="5"/>
  <c r="B78" i="5"/>
  <c r="B79" i="5"/>
  <c r="B80" i="5"/>
  <c r="B81" i="5"/>
  <c r="B82" i="5"/>
  <c r="B83" i="5"/>
  <c r="B84" i="5"/>
  <c r="B85" i="5"/>
  <c r="B86" i="5"/>
  <c r="B87" i="5"/>
  <c r="B88" i="5"/>
  <c r="B89" i="5"/>
  <c r="B90" i="5"/>
  <c r="B91" i="5"/>
  <c r="B92" i="5"/>
  <c r="B94" i="5"/>
  <c r="B95" i="5"/>
  <c r="B96" i="5"/>
  <c r="B97" i="5"/>
  <c r="B98" i="5"/>
  <c r="B99" i="5"/>
  <c r="B100" i="5"/>
  <c r="B101" i="5"/>
  <c r="B102" i="5"/>
  <c r="B103" i="5"/>
  <c r="B104" i="5"/>
  <c r="B105" i="5"/>
  <c r="B106" i="5"/>
  <c r="B107" i="5"/>
  <c r="B108" i="5"/>
  <c r="B109" i="5"/>
  <c r="B110" i="5"/>
  <c r="B112" i="5"/>
  <c r="B113" i="5"/>
  <c r="B114" i="5"/>
  <c r="B115" i="5"/>
  <c r="B116" i="5"/>
  <c r="B117" i="5"/>
  <c r="B118" i="5"/>
  <c r="B119" i="5"/>
  <c r="B120" i="5"/>
  <c r="B121" i="5"/>
  <c r="B122" i="5"/>
  <c r="B123" i="5"/>
  <c r="B124" i="5"/>
  <c r="B125" i="5"/>
  <c r="B126" i="5"/>
  <c r="B127" i="5"/>
  <c r="B128" i="5"/>
  <c r="B129" i="5"/>
  <c r="B130" i="5"/>
  <c r="B132" i="5"/>
  <c r="B133" i="5"/>
  <c r="B134" i="5"/>
  <c r="B135" i="5"/>
  <c r="B136" i="5"/>
  <c r="B137" i="5"/>
  <c r="B138" i="5"/>
  <c r="B139" i="5"/>
  <c r="B140" i="5"/>
  <c r="B141" i="5"/>
  <c r="B142" i="5"/>
  <c r="B143" i="5"/>
  <c r="B144" i="5"/>
  <c r="B145" i="5"/>
  <c r="B146" i="5"/>
  <c r="B147" i="5"/>
  <c r="B148" i="5"/>
  <c r="B149" i="5"/>
  <c r="B150" i="5"/>
  <c r="B152" i="5"/>
  <c r="B153" i="5"/>
  <c r="B154" i="5"/>
  <c r="B155" i="5"/>
  <c r="B156" i="5"/>
  <c r="B157" i="5"/>
  <c r="B158" i="5"/>
  <c r="B159" i="5"/>
  <c r="B160" i="5"/>
  <c r="B161" i="5"/>
  <c r="B162" i="5"/>
  <c r="B163" i="5"/>
  <c r="B164" i="5"/>
  <c r="B165" i="5"/>
  <c r="B166" i="5"/>
  <c r="B167" i="5"/>
  <c r="B168" i="5"/>
  <c r="B169" i="5"/>
  <c r="B170" i="5"/>
  <c r="B172" i="5"/>
  <c r="B173" i="5"/>
  <c r="B174" i="5"/>
  <c r="B175" i="5"/>
  <c r="B176" i="5"/>
  <c r="B177" i="5"/>
  <c r="B178" i="5"/>
  <c r="B179" i="5"/>
  <c r="B180" i="5"/>
  <c r="B181" i="5"/>
  <c r="B182" i="5"/>
  <c r="B183" i="5"/>
  <c r="B184" i="5"/>
  <c r="B185" i="5"/>
  <c r="B186" i="5"/>
  <c r="B187" i="5"/>
  <c r="B189" i="5"/>
  <c r="B190" i="5"/>
  <c r="B191" i="5"/>
  <c r="B192" i="5"/>
  <c r="B193" i="5"/>
  <c r="B194" i="5"/>
  <c r="B195" i="5"/>
  <c r="B196" i="5"/>
  <c r="B197" i="5"/>
  <c r="B198" i="5"/>
  <c r="B199" i="5"/>
  <c r="B200" i="5"/>
  <c r="B201" i="5"/>
  <c r="B202" i="5"/>
  <c r="B203" i="5"/>
  <c r="B204" i="5"/>
  <c r="B206" i="5"/>
  <c r="B207" i="5"/>
  <c r="B208" i="5"/>
  <c r="B209" i="5"/>
  <c r="B210" i="5"/>
  <c r="B211" i="5"/>
  <c r="B212" i="5"/>
  <c r="B213" i="5"/>
  <c r="B214" i="5"/>
  <c r="B215" i="5"/>
  <c r="B216" i="5"/>
  <c r="B217" i="5"/>
  <c r="B218" i="5"/>
  <c r="B219" i="5"/>
  <c r="B220" i="5"/>
  <c r="B221" i="5"/>
  <c r="B223" i="5"/>
  <c r="B224" i="5"/>
  <c r="B225" i="5"/>
  <c r="B226" i="5"/>
  <c r="B227" i="5"/>
  <c r="B228" i="5"/>
  <c r="B229" i="5"/>
  <c r="B230" i="5"/>
  <c r="B231" i="5"/>
  <c r="B232" i="5"/>
  <c r="B233" i="5"/>
  <c r="B234" i="5"/>
  <c r="B235" i="5"/>
  <c r="B236" i="5"/>
  <c r="B237" i="5"/>
  <c r="B238" i="5"/>
  <c r="B239" i="5"/>
  <c r="B241" i="5"/>
  <c r="B242" i="5"/>
  <c r="B243" i="5"/>
  <c r="B244" i="5"/>
  <c r="B245" i="5"/>
  <c r="B246" i="5"/>
  <c r="B247" i="5"/>
  <c r="B248" i="5"/>
  <c r="B249" i="5"/>
  <c r="B250" i="5"/>
  <c r="B251" i="5"/>
  <c r="B252" i="5"/>
  <c r="B253" i="5"/>
  <c r="B254" i="5"/>
  <c r="B256" i="5"/>
  <c r="B258" i="5"/>
  <c r="B259" i="5"/>
  <c r="B260" i="5"/>
  <c r="B261" i="5"/>
  <c r="B262" i="5"/>
  <c r="B263" i="5"/>
  <c r="B265" i="5"/>
  <c r="B266" i="5"/>
  <c r="B267" i="5"/>
  <c r="B268" i="5"/>
  <c r="B269" i="5"/>
  <c r="B270" i="5"/>
  <c r="B271" i="5"/>
  <c r="B272" i="5"/>
  <c r="B273" i="5"/>
  <c r="B274" i="5"/>
  <c r="B275" i="5"/>
  <c r="B276" i="5"/>
  <c r="B277" i="5"/>
  <c r="B278" i="5"/>
  <c r="B279" i="5"/>
  <c r="B280" i="5"/>
  <c r="B282" i="5"/>
  <c r="B283" i="5"/>
  <c r="B284" i="5"/>
  <c r="B285" i="5"/>
  <c r="B286" i="5"/>
  <c r="B287" i="5"/>
  <c r="B288" i="5"/>
  <c r="B289" i="5"/>
  <c r="B290" i="5"/>
  <c r="B291" i="5"/>
  <c r="B292" i="5"/>
  <c r="B293" i="5"/>
  <c r="B294" i="5"/>
  <c r="B295" i="5"/>
  <c r="B296" i="5"/>
  <c r="B297" i="5"/>
  <c r="B298" i="5"/>
  <c r="B300" i="5"/>
  <c r="B301" i="5"/>
  <c r="B302" i="5"/>
  <c r="B303" i="5"/>
  <c r="B304" i="5"/>
  <c r="B305" i="5"/>
  <c r="B306" i="5"/>
  <c r="B307" i="5"/>
  <c r="B308" i="5"/>
  <c r="B309" i="5"/>
  <c r="B310" i="5"/>
  <c r="B311" i="5"/>
  <c r="B312" i="5"/>
  <c r="B313" i="5"/>
  <c r="B314" i="5"/>
  <c r="B315" i="5"/>
  <c r="B316" i="5"/>
  <c r="B318" i="5"/>
  <c r="B319" i="5"/>
  <c r="B320" i="5"/>
  <c r="B321" i="5"/>
  <c r="B322" i="5"/>
  <c r="B323" i="5"/>
  <c r="B324" i="5"/>
  <c r="B325" i="5"/>
  <c r="B326" i="5"/>
  <c r="B327" i="5"/>
  <c r="B328" i="5"/>
  <c r="B329" i="5"/>
  <c r="B330" i="5"/>
  <c r="B331" i="5"/>
  <c r="B332" i="5"/>
  <c r="B333" i="5"/>
  <c r="B334" i="5"/>
  <c r="B335" i="5"/>
  <c r="B336" i="5"/>
  <c r="B337" i="5"/>
  <c r="B338" i="5"/>
  <c r="B340" i="5"/>
  <c r="B341" i="5"/>
  <c r="B342" i="5"/>
  <c r="B343" i="5"/>
  <c r="B344" i="5"/>
  <c r="B345" i="5"/>
  <c r="B346" i="5"/>
  <c r="B347" i="5"/>
  <c r="B348" i="5"/>
  <c r="B349" i="5"/>
  <c r="B350" i="5"/>
  <c r="B351" i="5"/>
  <c r="B352" i="5"/>
  <c r="B353" i="5"/>
  <c r="B354" i="5"/>
  <c r="B355" i="5"/>
  <c r="B356" i="5"/>
  <c r="B357" i="5"/>
  <c r="B358" i="5"/>
  <c r="B359" i="5"/>
  <c r="B360" i="5"/>
  <c r="B362" i="5"/>
  <c r="B363" i="5"/>
  <c r="B364" i="5"/>
  <c r="B365" i="5"/>
  <c r="B367" i="5"/>
  <c r="B368" i="5"/>
  <c r="B369" i="5"/>
  <c r="B370" i="5"/>
  <c r="B371" i="5"/>
  <c r="B372" i="5"/>
  <c r="B373" i="5"/>
  <c r="B374" i="5"/>
  <c r="B375" i="5"/>
  <c r="B376" i="5"/>
  <c r="B377" i="5"/>
  <c r="B378" i="5"/>
  <c r="B379" i="5"/>
  <c r="B380" i="5"/>
  <c r="B381" i="5"/>
  <c r="B383" i="5"/>
  <c r="B384" i="5"/>
  <c r="B386" i="5"/>
  <c r="B387" i="5"/>
  <c r="B388" i="5"/>
  <c r="B389" i="5"/>
  <c r="B390" i="5"/>
  <c r="B391" i="5"/>
  <c r="B392" i="5"/>
  <c r="B393" i="5"/>
  <c r="B394" i="5"/>
  <c r="B395" i="5"/>
  <c r="B396" i="5"/>
  <c r="B397" i="5"/>
  <c r="B398" i="5"/>
  <c r="B399" i="5"/>
  <c r="B400" i="5"/>
  <c r="B401" i="5"/>
  <c r="B402" i="5"/>
  <c r="B403" i="5"/>
  <c r="B404" i="5"/>
  <c r="B405" i="5"/>
  <c r="B407" i="5"/>
  <c r="B408" i="5"/>
  <c r="B409" i="5"/>
  <c r="B410" i="5"/>
  <c r="B411" i="5"/>
  <c r="B412" i="5"/>
  <c r="B413" i="5"/>
  <c r="B414" i="5"/>
  <c r="B416" i="5"/>
  <c r="B417" i="5"/>
  <c r="B418" i="5"/>
  <c r="B419" i="5"/>
  <c r="B420" i="5"/>
  <c r="B421" i="5"/>
  <c r="B422" i="5"/>
  <c r="B423" i="5"/>
  <c r="B424" i="5"/>
  <c r="B426" i="5"/>
  <c r="B427" i="5"/>
  <c r="B428" i="5"/>
  <c r="B430" i="5"/>
  <c r="B431" i="5"/>
  <c r="B432" i="5"/>
  <c r="B433" i="5"/>
  <c r="B434" i="5"/>
  <c r="B435" i="5"/>
  <c r="B436" i="5"/>
  <c r="B438" i="5"/>
  <c r="B439" i="5"/>
  <c r="B440" i="5"/>
  <c r="B441" i="5"/>
  <c r="B442" i="5"/>
  <c r="B443" i="5"/>
  <c r="B444" i="5"/>
  <c r="B445" i="5"/>
  <c r="B446" i="5"/>
  <c r="B447" i="5"/>
  <c r="B448" i="5"/>
  <c r="B449" i="5"/>
  <c r="B451" i="5"/>
  <c r="B452" i="5"/>
  <c r="B453" i="5"/>
  <c r="B454" i="5"/>
  <c r="B455" i="5"/>
  <c r="B456" i="5"/>
  <c r="B457" i="5"/>
  <c r="B458" i="5"/>
  <c r="B459" i="5"/>
  <c r="B460" i="5"/>
  <c r="B461" i="5"/>
  <c r="B462" i="5"/>
  <c r="B464" i="5"/>
  <c r="B465" i="5"/>
  <c r="B466" i="5"/>
  <c r="B467" i="5"/>
  <c r="B468" i="5"/>
  <c r="B470" i="5"/>
  <c r="B471" i="5"/>
  <c r="B472" i="5"/>
  <c r="B473" i="5"/>
  <c r="B475" i="5"/>
  <c r="B477" i="5"/>
  <c r="B478" i="5"/>
  <c r="B479" i="5"/>
  <c r="B480" i="5"/>
  <c r="B481" i="5"/>
  <c r="B483" i="5"/>
  <c r="B485" i="5"/>
  <c r="B486" i="5"/>
  <c r="B487" i="5"/>
  <c r="B489" i="5"/>
  <c r="B490" i="5"/>
  <c r="B491" i="5"/>
  <c r="B492" i="5"/>
  <c r="B493" i="5"/>
  <c r="B494" i="5"/>
  <c r="B496" i="5"/>
  <c r="B497" i="5"/>
  <c r="B498" i="5"/>
  <c r="B499" i="5"/>
  <c r="B500" i="5"/>
  <c r="B501" i="5"/>
  <c r="B502" i="5"/>
  <c r="B503" i="5"/>
  <c r="B505" i="5"/>
  <c r="B507" i="5"/>
  <c r="B509" i="5"/>
  <c r="B511" i="5"/>
  <c r="B512" i="5"/>
  <c r="B513" i="5"/>
  <c r="B514" i="5"/>
  <c r="B515" i="5"/>
  <c r="B516" i="5"/>
  <c r="B517" i="5"/>
  <c r="B519" i="5"/>
  <c r="B520" i="5"/>
  <c r="B521" i="5"/>
  <c r="B523" i="5"/>
  <c r="B524" i="5"/>
  <c r="B525" i="5"/>
  <c r="B527" i="5"/>
  <c r="B528" i="5"/>
  <c r="B529" i="5"/>
  <c r="B530" i="5"/>
  <c r="B532" i="5"/>
  <c r="B533" i="5"/>
  <c r="B534" i="5"/>
  <c r="B535" i="5"/>
  <c r="B536" i="5"/>
  <c r="B537" i="5"/>
  <c r="B538" i="5"/>
  <c r="B539" i="5"/>
  <c r="B540" i="5"/>
  <c r="B541" i="5"/>
  <c r="B542" i="5"/>
  <c r="B543" i="5"/>
  <c r="B544" i="5"/>
  <c r="B545" i="5"/>
  <c r="B546" i="5"/>
  <c r="B547" i="5"/>
  <c r="B548" i="5"/>
  <c r="B550" i="5"/>
  <c r="B551" i="5"/>
  <c r="B552" i="5"/>
  <c r="B553" i="5"/>
  <c r="B554" i="5"/>
  <c r="B555" i="5"/>
  <c r="B556" i="5"/>
  <c r="B557" i="5"/>
  <c r="B558" i="5"/>
  <c r="B559" i="5"/>
  <c r="B560" i="5"/>
  <c r="B561" i="5"/>
  <c r="B562" i="5"/>
  <c r="B563" i="5"/>
  <c r="B564" i="5"/>
  <c r="B565" i="5"/>
  <c r="B566" i="5"/>
  <c r="B567" i="5"/>
  <c r="B568" i="5"/>
  <c r="B569" i="5"/>
  <c r="B570" i="5"/>
  <c r="B571" i="5"/>
  <c r="B573" i="5"/>
  <c r="B574" i="5"/>
  <c r="B575" i="5"/>
  <c r="B576" i="5"/>
  <c r="B577" i="5"/>
  <c r="B578" i="5"/>
  <c r="B579" i="5"/>
  <c r="B580" i="5"/>
  <c r="B581" i="5"/>
  <c r="B582" i="5"/>
  <c r="B583" i="5"/>
  <c r="B584" i="5"/>
  <c r="B585" i="5"/>
  <c r="B586" i="5"/>
  <c r="B587" i="5"/>
  <c r="B588" i="5"/>
  <c r="B589" i="5"/>
  <c r="B590" i="5"/>
  <c r="B591" i="5"/>
  <c r="B592" i="5"/>
  <c r="B593" i="5"/>
  <c r="B594" i="5"/>
  <c r="B595" i="5"/>
  <c r="B596" i="5"/>
  <c r="B598" i="5"/>
  <c r="B599" i="5"/>
  <c r="B600" i="5"/>
  <c r="B601" i="5"/>
  <c r="B602" i="5"/>
  <c r="B603" i="5"/>
  <c r="B604" i="5"/>
  <c r="B605" i="5"/>
  <c r="B606" i="5"/>
  <c r="B607" i="5"/>
  <c r="B608" i="5"/>
  <c r="B609" i="5"/>
  <c r="B610" i="5"/>
  <c r="B611" i="5"/>
  <c r="B612" i="5"/>
  <c r="B613" i="5"/>
  <c r="B614" i="5"/>
  <c r="B615" i="5"/>
  <c r="B616" i="5"/>
  <c r="B617" i="5"/>
  <c r="B618" i="5"/>
  <c r="B619" i="5"/>
  <c r="B620" i="5"/>
  <c r="B621"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1" i="5"/>
  <c r="B652" i="5"/>
  <c r="B653" i="5"/>
  <c r="B654" i="5"/>
  <c r="B655" i="5"/>
  <c r="B656" i="5"/>
  <c r="B657" i="5"/>
  <c r="B658" i="5"/>
  <c r="B659" i="5"/>
  <c r="B660" i="5"/>
  <c r="B661" i="5"/>
  <c r="B662" i="5"/>
  <c r="B663" i="5"/>
  <c r="B664" i="5"/>
  <c r="B665" i="5"/>
  <c r="B666" i="5"/>
  <c r="B667" i="5"/>
  <c r="B668" i="5"/>
  <c r="B669" i="5"/>
  <c r="B670" i="5"/>
  <c r="B671" i="5"/>
  <c r="B672" i="5"/>
  <c r="B673" i="5"/>
  <c r="B674"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2" i="5"/>
  <c r="B703" i="5"/>
  <c r="B704" i="5"/>
  <c r="B705" i="5"/>
  <c r="B706" i="5"/>
  <c r="B707" i="5"/>
  <c r="B708" i="5"/>
  <c r="B709" i="5"/>
  <c r="B710" i="5"/>
  <c r="B711" i="5"/>
  <c r="B712" i="5"/>
  <c r="B713" i="5"/>
  <c r="B714" i="5"/>
  <c r="B715" i="5"/>
  <c r="B716" i="5"/>
  <c r="B717" i="5"/>
  <c r="B718" i="5"/>
  <c r="B719" i="5"/>
  <c r="B720" i="5"/>
  <c r="B721" i="5"/>
  <c r="B722" i="5"/>
  <c r="B723" i="5"/>
  <c r="B724" i="5"/>
  <c r="B725" i="5"/>
  <c r="B727" i="5"/>
  <c r="B728" i="5"/>
  <c r="B729" i="5"/>
  <c r="B730" i="5"/>
  <c r="B731" i="5"/>
  <c r="B732" i="5"/>
  <c r="B733" i="5"/>
  <c r="B734" i="5"/>
  <c r="B735" i="5"/>
  <c r="B736" i="5"/>
  <c r="B737" i="5"/>
  <c r="B738" i="5"/>
  <c r="B739" i="5"/>
  <c r="B740" i="5"/>
  <c r="B741" i="5"/>
  <c r="B742" i="5"/>
  <c r="B743" i="5"/>
  <c r="B744" i="5"/>
  <c r="B745" i="5"/>
  <c r="B746" i="5"/>
  <c r="B747" i="5"/>
  <c r="B748" i="5"/>
  <c r="B749" i="5"/>
  <c r="B751" i="5"/>
  <c r="B752" i="5"/>
  <c r="B753" i="5"/>
  <c r="B754" i="5"/>
  <c r="B755" i="5"/>
  <c r="B756" i="5"/>
  <c r="B757" i="5"/>
  <c r="B758" i="5"/>
  <c r="B759" i="5"/>
  <c r="B760" i="5"/>
  <c r="B761" i="5"/>
  <c r="B762" i="5"/>
  <c r="B763" i="5"/>
  <c r="B764" i="5"/>
  <c r="B765" i="5"/>
  <c r="B766" i="5"/>
  <c r="B767" i="5"/>
  <c r="B768" i="5"/>
  <c r="B769" i="5"/>
  <c r="B770" i="5"/>
  <c r="B771" i="5"/>
  <c r="B773" i="5"/>
  <c r="B774" i="5"/>
  <c r="B776" i="5"/>
  <c r="B777" i="5"/>
  <c r="B778" i="5"/>
  <c r="B779" i="5"/>
  <c r="B780" i="5"/>
  <c r="B781" i="5"/>
  <c r="B782" i="5"/>
  <c r="B783" i="5"/>
  <c r="B784" i="5"/>
  <c r="B785" i="5"/>
  <c r="B786" i="5"/>
  <c r="B787" i="5"/>
  <c r="B788" i="5"/>
  <c r="B789" i="5"/>
  <c r="B790"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70" i="5"/>
  <c r="B871" i="5"/>
  <c r="B872" i="5"/>
  <c r="B873" i="5"/>
  <c r="B874" i="5"/>
  <c r="B875" i="5"/>
  <c r="B876" i="5"/>
  <c r="B877" i="5"/>
  <c r="B878" i="5"/>
  <c r="B880" i="5"/>
  <c r="B881" i="5"/>
  <c r="B882" i="5"/>
  <c r="B883" i="5"/>
  <c r="B884" i="5"/>
  <c r="B885" i="5"/>
  <c r="B887" i="5"/>
  <c r="B888" i="5"/>
  <c r="B889" i="5"/>
  <c r="B890" i="5"/>
  <c r="B891" i="5"/>
  <c r="B893" i="5"/>
  <c r="B894" i="5"/>
  <c r="B895" i="5"/>
  <c r="B896" i="5"/>
  <c r="B897" i="5"/>
  <c r="B898" i="5"/>
  <c r="B900" i="5"/>
  <c r="B901" i="5"/>
  <c r="B902" i="5"/>
  <c r="B903" i="5"/>
  <c r="B904" i="5"/>
  <c r="B906" i="5"/>
  <c r="B907" i="5"/>
  <c r="B908" i="5"/>
  <c r="B909" i="5"/>
  <c r="B910" i="5"/>
  <c r="B911" i="5"/>
  <c r="B912" i="5"/>
  <c r="B914" i="5"/>
  <c r="B915" i="5"/>
  <c r="B916" i="5"/>
  <c r="B917" i="5"/>
  <c r="B918" i="5"/>
  <c r="B919" i="5"/>
  <c r="B921" i="5"/>
  <c r="B922" i="5"/>
  <c r="B923" i="5"/>
  <c r="B924" i="5"/>
  <c r="B925" i="5"/>
  <c r="B926" i="5"/>
  <c r="B928" i="5"/>
  <c r="B929" i="5"/>
  <c r="B930" i="5"/>
  <c r="B931" i="5"/>
  <c r="B932" i="5"/>
  <c r="B933" i="5"/>
  <c r="B934" i="5"/>
  <c r="B936" i="5"/>
  <c r="B937" i="5"/>
  <c r="B938" i="5"/>
  <c r="B939" i="5"/>
  <c r="B940" i="5"/>
  <c r="B941" i="5"/>
  <c r="B943" i="5"/>
  <c r="B944" i="5"/>
  <c r="B945" i="5"/>
  <c r="B946" i="5"/>
  <c r="B947" i="5"/>
  <c r="B949" i="5"/>
  <c r="B950" i="5"/>
  <c r="B951" i="5"/>
  <c r="B952" i="5"/>
  <c r="B953" i="5"/>
  <c r="B955" i="5"/>
  <c r="B956" i="5"/>
  <c r="B957" i="5"/>
  <c r="B958" i="5"/>
  <c r="B959" i="5"/>
  <c r="B961" i="5"/>
  <c r="B962" i="5"/>
  <c r="B963" i="5"/>
  <c r="B964" i="5"/>
  <c r="B965" i="5"/>
  <c r="B967" i="5"/>
  <c r="B968" i="5"/>
  <c r="B969" i="5"/>
  <c r="B970" i="5"/>
  <c r="B971" i="5"/>
  <c r="B973" i="5"/>
  <c r="B974" i="5"/>
  <c r="B975" i="5"/>
  <c r="B976" i="5"/>
  <c r="B977" i="5"/>
  <c r="B978" i="5"/>
  <c r="B980" i="5"/>
  <c r="B981" i="5"/>
  <c r="B982" i="5"/>
  <c r="B983" i="5"/>
  <c r="B984" i="5"/>
  <c r="B985" i="5"/>
  <c r="B987" i="5"/>
  <c r="B988" i="5"/>
  <c r="B989" i="5"/>
  <c r="B990" i="5"/>
  <c r="B991" i="5"/>
  <c r="B992" i="5"/>
  <c r="B994" i="5"/>
  <c r="B995" i="5"/>
  <c r="B996" i="5"/>
  <c r="B997" i="5"/>
  <c r="B999" i="5"/>
  <c r="B1000" i="5"/>
  <c r="B1001" i="5"/>
  <c r="B1002" i="5"/>
  <c r="B1003" i="5"/>
  <c r="B1004" i="5"/>
  <c r="B1005" i="5"/>
  <c r="B1006" i="5"/>
  <c r="B1007" i="5"/>
  <c r="B1008" i="5"/>
  <c r="B1009" i="5"/>
  <c r="B1010" i="5"/>
  <c r="B1011" i="5"/>
  <c r="B1012" i="5"/>
  <c r="B1013" i="5"/>
  <c r="B1014" i="5"/>
  <c r="B1015" i="5"/>
  <c r="B1017" i="5"/>
  <c r="B1018" i="5"/>
  <c r="B1019" i="5"/>
  <c r="B1020" i="5"/>
  <c r="B1021" i="5"/>
  <c r="B1022" i="5"/>
  <c r="B1023" i="5"/>
  <c r="B1024" i="5"/>
  <c r="B1025" i="5"/>
  <c r="B1026" i="5"/>
  <c r="B1027" i="5"/>
  <c r="B1028" i="5"/>
  <c r="B1029" i="5"/>
  <c r="B1030" i="5"/>
  <c r="B1031" i="5"/>
  <c r="B1032" i="5"/>
  <c r="B1033" i="5"/>
  <c r="B1035" i="5"/>
  <c r="B1036" i="5"/>
  <c r="B1037" i="5"/>
  <c r="B1038" i="5"/>
  <c r="B1039" i="5"/>
  <c r="B1040" i="5"/>
  <c r="B1041" i="5"/>
  <c r="B1042" i="5"/>
  <c r="B1043" i="5"/>
  <c r="B1044" i="5"/>
  <c r="B1045" i="5"/>
  <c r="B1046" i="5"/>
  <c r="B1047" i="5"/>
  <c r="B1048" i="5"/>
  <c r="B1049" i="5"/>
  <c r="B1050" i="5"/>
  <c r="B1051" i="5"/>
  <c r="B1052" i="5"/>
  <c r="B1054" i="5"/>
  <c r="B1055" i="5"/>
  <c r="B1056" i="5"/>
  <c r="B1057" i="5"/>
  <c r="B1058" i="5"/>
  <c r="B1059" i="5"/>
  <c r="B1060" i="5"/>
  <c r="B1061" i="5"/>
  <c r="B1062" i="5"/>
  <c r="B1063" i="5"/>
  <c r="B1064" i="5"/>
  <c r="B1065" i="5"/>
  <c r="B1066" i="5"/>
  <c r="B1067" i="5"/>
  <c r="B1068" i="5"/>
  <c r="B1069" i="5"/>
  <c r="B1070" i="5"/>
  <c r="B1072" i="5"/>
  <c r="B1073" i="5"/>
  <c r="B1074" i="5"/>
  <c r="B1075" i="5"/>
  <c r="B1076" i="5"/>
  <c r="B1077" i="5"/>
  <c r="B1078" i="5"/>
  <c r="B1079" i="5"/>
  <c r="B1080" i="5"/>
  <c r="B1081" i="5"/>
  <c r="B1082" i="5"/>
  <c r="B1083" i="5"/>
  <c r="B1084" i="5"/>
  <c r="B1085" i="5"/>
  <c r="B1086" i="5"/>
  <c r="B1087" i="5"/>
  <c r="B1088" i="5"/>
  <c r="B1089" i="5"/>
  <c r="B1091" i="5"/>
  <c r="B1092" i="5"/>
  <c r="B1093" i="5"/>
  <c r="B1094" i="5"/>
  <c r="B1095" i="5"/>
  <c r="B1096" i="5"/>
  <c r="B1097" i="5"/>
  <c r="B1098" i="5"/>
  <c r="B1099" i="5"/>
  <c r="B1100" i="5"/>
  <c r="B1101" i="5"/>
  <c r="B1102" i="5"/>
  <c r="B1103" i="5"/>
  <c r="B1104" i="5"/>
  <c r="B1105" i="5"/>
  <c r="B1106" i="5"/>
  <c r="B1107" i="5"/>
  <c r="B1109" i="5"/>
  <c r="B1110" i="5"/>
  <c r="B1111" i="5"/>
  <c r="B1112" i="5"/>
  <c r="B1113" i="5"/>
  <c r="B1114" i="5"/>
  <c r="B1115" i="5"/>
  <c r="B1116" i="5"/>
  <c r="B1117" i="5"/>
  <c r="B1118" i="5"/>
  <c r="B1119" i="5"/>
  <c r="B1120" i="5"/>
  <c r="B1121" i="5"/>
  <c r="B1122" i="5"/>
  <c r="B1123" i="5"/>
  <c r="B1124" i="5"/>
  <c r="B1125" i="5"/>
  <c r="B1126" i="5"/>
  <c r="B1127" i="5"/>
  <c r="B1128" i="5"/>
  <c r="B1130" i="5"/>
  <c r="B1131" i="5"/>
  <c r="B1132" i="5"/>
  <c r="B1133" i="5"/>
  <c r="B1134" i="5"/>
  <c r="B1135" i="5"/>
  <c r="B1136" i="5"/>
  <c r="B1137" i="5"/>
  <c r="B1138" i="5"/>
  <c r="B1139" i="5"/>
  <c r="B1140" i="5"/>
  <c r="B1141" i="5"/>
  <c r="B1142" i="5"/>
  <c r="B1143" i="5"/>
  <c r="B1144" i="5"/>
  <c r="B1145" i="5"/>
  <c r="B1147" i="5"/>
  <c r="B1148" i="5"/>
  <c r="B1149" i="5"/>
  <c r="B1150" i="5"/>
  <c r="B1151" i="5"/>
  <c r="B1152" i="5"/>
  <c r="B1153" i="5"/>
  <c r="B1154" i="5"/>
  <c r="B1155" i="5"/>
  <c r="B1156" i="5"/>
  <c r="B1157" i="5"/>
  <c r="B1158" i="5"/>
  <c r="B1159" i="5"/>
  <c r="B1160" i="5"/>
  <c r="B1161" i="5"/>
  <c r="B1162" i="5"/>
  <c r="B1164" i="5"/>
  <c r="B1165" i="5"/>
  <c r="B1166" i="5"/>
  <c r="B1167" i="5"/>
  <c r="B1168" i="5"/>
  <c r="B1169" i="5"/>
  <c r="B1170" i="5"/>
  <c r="B1171" i="5"/>
  <c r="B1172" i="5"/>
  <c r="B1173" i="5"/>
  <c r="B1174" i="5"/>
  <c r="B1175" i="5"/>
  <c r="B1176" i="5"/>
  <c r="B1177" i="5"/>
  <c r="B1178" i="5"/>
  <c r="B1179" i="5"/>
  <c r="B1181" i="5"/>
  <c r="B1182" i="5"/>
  <c r="B1183" i="5"/>
  <c r="B1184" i="5"/>
  <c r="B1185" i="5"/>
  <c r="B1186" i="5"/>
  <c r="B1187" i="5"/>
  <c r="B1188" i="5"/>
  <c r="B1189" i="5"/>
  <c r="B1190" i="5"/>
  <c r="B1191" i="5"/>
  <c r="B1192" i="5"/>
  <c r="B1193" i="5"/>
  <c r="B1194" i="5"/>
  <c r="B1195" i="5"/>
  <c r="B1196" i="5"/>
  <c r="B1197" i="5"/>
  <c r="B1199" i="5"/>
  <c r="B1200" i="5"/>
  <c r="B1201" i="5"/>
  <c r="B1202" i="5"/>
  <c r="B1203" i="5"/>
  <c r="B1204" i="5"/>
  <c r="B1205" i="5"/>
  <c r="B1206" i="5"/>
  <c r="B1207" i="5"/>
  <c r="B1208" i="5"/>
  <c r="B1209" i="5"/>
  <c r="B1210" i="5"/>
  <c r="B1211" i="5"/>
  <c r="B1212" i="5"/>
  <c r="B1213" i="5"/>
  <c r="B1214" i="5"/>
  <c r="B1215" i="5"/>
  <c r="B1216" i="5"/>
  <c r="B1218" i="5"/>
  <c r="B1219" i="5"/>
  <c r="B1220" i="5"/>
  <c r="B1221" i="5"/>
  <c r="B1222" i="5"/>
  <c r="B1223" i="5"/>
  <c r="B1224" i="5"/>
  <c r="B1225" i="5"/>
  <c r="B1226" i="5"/>
  <c r="B1227" i="5"/>
  <c r="B1228" i="5"/>
  <c r="B1229" i="5"/>
  <c r="B1230" i="5"/>
  <c r="B1231" i="5"/>
  <c r="B1232" i="5"/>
  <c r="B1233" i="5"/>
  <c r="B1234" i="5"/>
  <c r="B1235" i="5"/>
  <c r="B1237" i="5"/>
  <c r="B1238" i="5"/>
  <c r="B1239" i="5"/>
  <c r="B1240" i="5"/>
  <c r="B1241" i="5"/>
  <c r="B1242" i="5"/>
  <c r="B1243" i="5"/>
  <c r="B1244" i="5"/>
  <c r="B1245" i="5"/>
  <c r="B1246" i="5"/>
  <c r="B1247" i="5"/>
  <c r="B1248" i="5"/>
  <c r="B1249" i="5"/>
  <c r="B1250" i="5"/>
  <c r="B1251" i="5"/>
  <c r="B1252" i="5"/>
  <c r="B1253" i="5"/>
  <c r="B1254" i="5"/>
  <c r="B1256" i="5"/>
  <c r="B1257" i="5"/>
  <c r="B1258" i="5"/>
  <c r="B1259" i="5"/>
  <c r="B1260" i="5"/>
  <c r="B1261" i="5"/>
  <c r="B1262" i="5"/>
  <c r="B1263" i="5"/>
  <c r="B1264" i="5"/>
  <c r="B1265" i="5"/>
  <c r="B1266" i="5"/>
  <c r="B1267" i="5"/>
  <c r="B1268" i="5"/>
  <c r="B1269" i="5"/>
  <c r="B1270" i="5"/>
  <c r="B1271" i="5"/>
  <c r="B1272"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5" i="5"/>
  <c r="B1886" i="5"/>
  <c r="B1887" i="5"/>
  <c r="B1888" i="5"/>
  <c r="B1889" i="5"/>
  <c r="B1890" i="5"/>
  <c r="B1891" i="5"/>
  <c r="B1892" i="5"/>
  <c r="B1893" i="5"/>
  <c r="B1894" i="5"/>
  <c r="B1895" i="5"/>
  <c r="B1896" i="5"/>
  <c r="B1897" i="5"/>
  <c r="B1898" i="5"/>
  <c r="B1899" i="5"/>
  <c r="B1900" i="5"/>
  <c r="B1901" i="5"/>
  <c r="B1902"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30" i="5"/>
  <c r="B1931" i="5"/>
  <c r="B1933" i="5"/>
  <c r="B1934" i="5"/>
  <c r="B1935" i="5"/>
  <c r="B1936"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9" i="5"/>
  <c r="B1981" i="5"/>
  <c r="B1982" i="5"/>
  <c r="B1983" i="5"/>
  <c r="B1984"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6" i="5"/>
  <c r="B2019" i="5"/>
  <c r="B2022" i="5"/>
  <c r="B2023" i="5"/>
  <c r="B2025" i="5"/>
  <c r="B2026" i="5"/>
  <c r="B2028" i="5"/>
  <c r="B2029" i="5"/>
  <c r="B2031" i="5"/>
  <c r="B2032" i="5"/>
  <c r="B2034" i="5"/>
  <c r="B2035" i="5"/>
  <c r="B2036" i="5"/>
  <c r="B2038" i="5"/>
  <c r="B2039" i="5"/>
  <c r="B2040" i="5"/>
  <c r="B2041" i="5"/>
  <c r="B2042" i="5"/>
  <c r="B2043" i="5"/>
  <c r="B2044" i="5"/>
  <c r="B2045" i="5"/>
  <c r="B2046" i="5"/>
  <c r="B2047" i="5"/>
  <c r="B2048" i="5"/>
  <c r="B2049" i="5"/>
  <c r="B2050" i="5"/>
  <c r="B2052" i="5"/>
  <c r="B2053" i="5"/>
  <c r="B2055" i="5"/>
  <c r="B2056" i="5"/>
  <c r="B2058" i="5"/>
  <c r="B2059" i="5"/>
  <c r="B2061" i="5"/>
  <c r="B2062" i="5"/>
  <c r="B2064" i="5"/>
  <c r="B2065" i="5"/>
  <c r="B2066" i="5"/>
  <c r="B2068" i="5"/>
  <c r="B2070" i="5"/>
  <c r="B2072" i="5"/>
  <c r="B2073" i="5"/>
  <c r="B2075" i="5"/>
  <c r="B2076" i="5"/>
  <c r="B2078" i="5"/>
  <c r="B2080" i="5"/>
  <c r="B2081" i="5"/>
  <c r="B2082" i="5"/>
  <c r="B2084" i="5"/>
  <c r="B2085" i="5"/>
  <c r="B2086" i="5"/>
  <c r="B2088" i="5"/>
  <c r="B2089" i="5"/>
  <c r="B2090" i="5"/>
  <c r="B2092" i="5"/>
  <c r="B2093" i="5"/>
  <c r="B2094" i="5"/>
  <c r="B2095" i="5"/>
  <c r="B2097" i="5"/>
  <c r="B2098" i="5"/>
  <c r="B2099" i="5"/>
  <c r="B2101" i="5"/>
  <c r="B2102" i="5"/>
  <c r="B2103" i="5"/>
  <c r="B2105" i="5"/>
  <c r="B2106" i="5"/>
  <c r="B2107" i="5"/>
  <c r="B2109" i="5"/>
  <c r="B2110" i="5"/>
  <c r="B2111" i="5"/>
  <c r="B2113" i="5"/>
  <c r="B2114" i="5"/>
  <c r="B2115" i="5"/>
  <c r="B2117" i="5"/>
  <c r="B2118" i="5"/>
  <c r="B2119" i="5"/>
  <c r="B2121" i="5"/>
  <c r="B2122" i="5"/>
  <c r="B2123" i="5"/>
  <c r="B2125" i="5"/>
  <c r="B2127" i="5"/>
  <c r="B2128" i="5"/>
  <c r="B2129" i="5"/>
  <c r="B2131" i="5"/>
  <c r="B2132" i="5"/>
  <c r="B2133" i="5"/>
  <c r="B2135" i="5"/>
  <c r="B2136" i="5"/>
  <c r="B2137" i="5"/>
  <c r="B2139" i="5"/>
  <c r="B2140" i="5"/>
  <c r="B2141" i="5"/>
  <c r="B2143" i="5"/>
  <c r="B2144" i="5"/>
  <c r="B2145" i="5"/>
  <c r="B2147" i="5"/>
  <c r="B2148" i="5"/>
  <c r="B2149" i="5"/>
  <c r="B2151" i="5"/>
  <c r="B2152" i="5"/>
  <c r="B2153" i="5"/>
  <c r="B2155" i="5"/>
  <c r="B2156" i="5"/>
  <c r="B2157" i="5"/>
  <c r="B2159" i="5"/>
  <c r="B2160" i="5"/>
  <c r="B2161" i="5"/>
  <c r="B2163" i="5"/>
  <c r="B2164" i="5"/>
  <c r="B2165" i="5"/>
  <c r="B2167" i="5"/>
  <c r="B2168" i="5"/>
  <c r="B2169" i="5"/>
  <c r="B2171" i="5"/>
  <c r="B2172" i="5"/>
  <c r="B2174" i="5"/>
  <c r="B2175" i="5"/>
  <c r="B2177" i="5"/>
  <c r="B2178" i="5"/>
  <c r="B2180" i="5"/>
  <c r="B2181" i="5"/>
  <c r="B2183" i="5"/>
  <c r="B2184" i="5"/>
  <c r="B2186" i="5"/>
  <c r="B2187" i="5"/>
  <c r="B2188" i="5"/>
  <c r="B2189" i="5"/>
  <c r="B2190" i="5"/>
  <c r="B2191" i="5"/>
  <c r="B2192" i="5"/>
  <c r="B2193" i="5"/>
  <c r="B2194" i="5"/>
  <c r="B2195" i="5"/>
  <c r="B2196" i="5"/>
  <c r="B2197" i="5"/>
  <c r="B2199" i="5"/>
  <c r="B2200" i="5"/>
  <c r="B2201" i="5"/>
  <c r="B2202" i="5"/>
  <c r="B2204" i="5"/>
  <c r="B2205" i="5"/>
  <c r="B2206" i="5"/>
  <c r="B2208" i="5"/>
  <c r="B2209" i="5"/>
  <c r="B2210" i="5"/>
  <c r="B2212" i="5"/>
  <c r="B2213" i="5"/>
  <c r="B2214" i="5"/>
  <c r="B2215" i="5"/>
  <c r="B2217" i="5"/>
  <c r="B2218" i="5"/>
  <c r="B2219" i="5"/>
  <c r="B2220" i="5"/>
  <c r="B2222" i="5"/>
  <c r="B2223" i="5"/>
  <c r="B2225" i="5"/>
  <c r="B2226" i="5"/>
  <c r="B2228" i="5"/>
  <c r="B2229" i="5"/>
  <c r="B2230" i="5"/>
  <c r="B2232" i="5"/>
  <c r="B2233" i="5"/>
  <c r="B2235" i="5"/>
  <c r="B2236" i="5"/>
  <c r="B2238" i="5"/>
  <c r="B2239"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3" i="5"/>
  <c r="B2284" i="5"/>
  <c r="B2286" i="5"/>
  <c r="B2287" i="5"/>
  <c r="B2289" i="5"/>
  <c r="B2290" i="5"/>
  <c r="B2291" i="5"/>
  <c r="B2292" i="5"/>
  <c r="B2293" i="5"/>
  <c r="B2295" i="5"/>
  <c r="B2296" i="5"/>
  <c r="B2297" i="5"/>
  <c r="B2298" i="5"/>
  <c r="B2299" i="5"/>
  <c r="B2301" i="5"/>
  <c r="B2302" i="5"/>
  <c r="B2303" i="5"/>
  <c r="B2305" i="5"/>
  <c r="B2306" i="5"/>
  <c r="B2308" i="5"/>
  <c r="B2309" i="5"/>
  <c r="B2311" i="5"/>
  <c r="B2312" i="5"/>
  <c r="B2314" i="5"/>
  <c r="B2315" i="5"/>
  <c r="B2316" i="5"/>
  <c r="B2318" i="5"/>
  <c r="B2319" i="5"/>
  <c r="B2321" i="5"/>
  <c r="B2322" i="5"/>
  <c r="B2323" i="5"/>
  <c r="B2325" i="5"/>
  <c r="B2326" i="5"/>
  <c r="B2328" i="5"/>
  <c r="B2329" i="5"/>
  <c r="B2330" i="5"/>
  <c r="B2332" i="5"/>
  <c r="B2333" i="5"/>
  <c r="B2334" i="5"/>
  <c r="B2335" i="5"/>
  <c r="B2337" i="5"/>
  <c r="B2338" i="5"/>
  <c r="B2339" i="5"/>
  <c r="B2341" i="5"/>
  <c r="B2342" i="5"/>
  <c r="B2343" i="5"/>
  <c r="B2344" i="5"/>
  <c r="B2346" i="5"/>
  <c r="B2347" i="5"/>
  <c r="B2348" i="5"/>
  <c r="B2350" i="5"/>
  <c r="B2351" i="5"/>
  <c r="B2353" i="5"/>
  <c r="B2354" i="5"/>
  <c r="B2355" i="5"/>
  <c r="B2357" i="5"/>
  <c r="B2358" i="5"/>
  <c r="B2359" i="5"/>
  <c r="B2360" i="5"/>
  <c r="B2361" i="5"/>
  <c r="B2363" i="5"/>
  <c r="B2364" i="5"/>
  <c r="B2365" i="5"/>
  <c r="B2366" i="5"/>
  <c r="B2367" i="5"/>
  <c r="B2369" i="5"/>
  <c r="B2370" i="5"/>
  <c r="B2371" i="5"/>
  <c r="B2372" i="5"/>
  <c r="B2373" i="5"/>
  <c r="B2375" i="5"/>
  <c r="B2376" i="5"/>
  <c r="B2377" i="5"/>
  <c r="B2378" i="5"/>
  <c r="B2379" i="5"/>
  <c r="B2380" i="5"/>
  <c r="B2382" i="5"/>
  <c r="B2383" i="5"/>
  <c r="B2384" i="5"/>
  <c r="B2385" i="5"/>
  <c r="B2386" i="5"/>
  <c r="B2388" i="5"/>
  <c r="B2389" i="5"/>
  <c r="B2390" i="5"/>
  <c r="B2391" i="5"/>
  <c r="B2392" i="5"/>
  <c r="B2393" i="5"/>
  <c r="B2395" i="5"/>
  <c r="B2396" i="5"/>
  <c r="B2397" i="5"/>
  <c r="B2398" i="5"/>
  <c r="B2399" i="5"/>
  <c r="B2401" i="5"/>
  <c r="B2402" i="5"/>
  <c r="B2403" i="5"/>
  <c r="B2404" i="5"/>
  <c r="B2405" i="5"/>
  <c r="B2406" i="5"/>
  <c r="B2408" i="5"/>
  <c r="B2409" i="5"/>
  <c r="B2410" i="5"/>
  <c r="B2411" i="5"/>
  <c r="B2412" i="5"/>
  <c r="B2413" i="5"/>
  <c r="B2415" i="5"/>
  <c r="B2416" i="5"/>
  <c r="B2417" i="5"/>
  <c r="B2418" i="5"/>
  <c r="B2419" i="5"/>
  <c r="B2420" i="5"/>
  <c r="B2421" i="5"/>
  <c r="B2423" i="5"/>
  <c r="B2424" i="5"/>
  <c r="B2425" i="5"/>
  <c r="B2426" i="5"/>
  <c r="B2427" i="5"/>
  <c r="B2428" i="5"/>
  <c r="B2430" i="5"/>
  <c r="B2431" i="5"/>
  <c r="B2432" i="5"/>
  <c r="B2433" i="5"/>
  <c r="B2434" i="5"/>
  <c r="B2436" i="5"/>
  <c r="B2437" i="5"/>
  <c r="B2438" i="5"/>
  <c r="B2439" i="5"/>
  <c r="B2440" i="5"/>
  <c r="B2441" i="5"/>
  <c r="B2443" i="5"/>
  <c r="B2444" i="5"/>
  <c r="B2445" i="5"/>
  <c r="B2447" i="5"/>
  <c r="B2448" i="5"/>
  <c r="B2450" i="5"/>
  <c r="B2451" i="5"/>
  <c r="B2452" i="5"/>
  <c r="B2454" i="5"/>
  <c r="B2455" i="5"/>
  <c r="B2456" i="5"/>
  <c r="B2458" i="5"/>
  <c r="B2459" i="5"/>
  <c r="B2460" i="5"/>
  <c r="B2461" i="5"/>
  <c r="B2463" i="5"/>
  <c r="B2464" i="5"/>
  <c r="B2465" i="5"/>
  <c r="B2466" i="5"/>
  <c r="B2467" i="5"/>
  <c r="B2469" i="5"/>
  <c r="B2470" i="5"/>
  <c r="B2471" i="5"/>
  <c r="B2472" i="5"/>
  <c r="B2473" i="5"/>
  <c r="B2475" i="5"/>
  <c r="B2476" i="5"/>
  <c r="B2477" i="5"/>
  <c r="B2478" i="5"/>
  <c r="B2479" i="5"/>
  <c r="B2480" i="5"/>
  <c r="B2481" i="5"/>
  <c r="B2483" i="5"/>
  <c r="B2484" i="5"/>
  <c r="B2485" i="5"/>
  <c r="B2486" i="5"/>
  <c r="B2487" i="5"/>
  <c r="B2488" i="5"/>
  <c r="B2490" i="5"/>
  <c r="B2491" i="5"/>
  <c r="B2492" i="5"/>
  <c r="B2493" i="5"/>
  <c r="B2494" i="5"/>
  <c r="B2495" i="5"/>
  <c r="B2497" i="5"/>
  <c r="B2498" i="5"/>
  <c r="B2499" i="5"/>
  <c r="B2500" i="5"/>
  <c r="B2501" i="5"/>
  <c r="B2502" i="5"/>
  <c r="B2504" i="5"/>
  <c r="B2505" i="5"/>
  <c r="B2507" i="5"/>
  <c r="B2508" i="5"/>
  <c r="B2510" i="5"/>
  <c r="B2512" i="5"/>
  <c r="B2514" i="5"/>
  <c r="B2516" i="5"/>
  <c r="B2517" i="5"/>
  <c r="B2519" i="5"/>
  <c r="B2520" i="5"/>
  <c r="B2522" i="5"/>
  <c r="B2523" i="5"/>
  <c r="B2525" i="5"/>
  <c r="B2526" i="5"/>
  <c r="B2527" i="5"/>
  <c r="B2528" i="5"/>
  <c r="B2529" i="5"/>
  <c r="B2530" i="5"/>
  <c r="B2531" i="5"/>
  <c r="B2532" i="5"/>
  <c r="B2533" i="5"/>
  <c r="B2534" i="5"/>
  <c r="B2535" i="5"/>
  <c r="B2536" i="5"/>
  <c r="B2537" i="5"/>
  <c r="B2538" i="5"/>
  <c r="B2539" i="5"/>
  <c r="B2540" i="5"/>
  <c r="B2541" i="5"/>
  <c r="B2542" i="5"/>
  <c r="B2543" i="5"/>
  <c r="B2544" i="5"/>
  <c r="B2545" i="5"/>
  <c r="B2546" i="5"/>
  <c r="B2548" i="5"/>
  <c r="B2549" i="5"/>
  <c r="B2550" i="5"/>
  <c r="B2551" i="5"/>
  <c r="B2552" i="5"/>
  <c r="B2553" i="5"/>
  <c r="B2554" i="5"/>
  <c r="B2555" i="5"/>
  <c r="B2556" i="5"/>
  <c r="B2558" i="5"/>
  <c r="B2559" i="5"/>
  <c r="B2560" i="5"/>
  <c r="B2561" i="5"/>
  <c r="B2562" i="5"/>
  <c r="B2563" i="5"/>
  <c r="B2564" i="5"/>
  <c r="B2566" i="5"/>
  <c r="B2567" i="5"/>
  <c r="B2568" i="5"/>
  <c r="B2569" i="5"/>
  <c r="B2570" i="5"/>
  <c r="B2571" i="5"/>
  <c r="B2572" i="5"/>
  <c r="B2573" i="5"/>
  <c r="B2574" i="5"/>
  <c r="B2575" i="5"/>
  <c r="B2576" i="5"/>
  <c r="B2577" i="5"/>
  <c r="B2578" i="5"/>
  <c r="B2579" i="5"/>
  <c r="B2580" i="5"/>
  <c r="B2581" i="5"/>
  <c r="B2582" i="5"/>
  <c r="B2583" i="5"/>
  <c r="B2584" i="5"/>
  <c r="B2585" i="5"/>
  <c r="B2586" i="5"/>
  <c r="B2587" i="5"/>
  <c r="B2589" i="5"/>
  <c r="B2590" i="5"/>
  <c r="B2591" i="5"/>
  <c r="B2592" i="5"/>
  <c r="B2593" i="5"/>
  <c r="B2594" i="5"/>
  <c r="B2595" i="5"/>
  <c r="B2596" i="5"/>
  <c r="B2597" i="5"/>
  <c r="B2598" i="5"/>
  <c r="B2599" i="5"/>
  <c r="B2600" i="5"/>
  <c r="B2601" i="5"/>
  <c r="B2602" i="5"/>
  <c r="B2603" i="5"/>
  <c r="B2604" i="5"/>
  <c r="B2605" i="5"/>
  <c r="B2606" i="5"/>
  <c r="B2607" i="5"/>
  <c r="B2608" i="5"/>
  <c r="B2609" i="5"/>
  <c r="B2610" i="5"/>
  <c r="B2612" i="5"/>
  <c r="B2613" i="5"/>
  <c r="B2614" i="5"/>
  <c r="B2615" i="5"/>
  <c r="B2616" i="5"/>
  <c r="B2617" i="5"/>
  <c r="B2618" i="5"/>
  <c r="B2619" i="5"/>
  <c r="B2620" i="5"/>
  <c r="B2621" i="5"/>
  <c r="B2622" i="5"/>
  <c r="B2624" i="5"/>
  <c r="B2625" i="5"/>
  <c r="B2626" i="5"/>
  <c r="B2627" i="5"/>
  <c r="B2628" i="5"/>
  <c r="B2629" i="5"/>
  <c r="B2631" i="5"/>
  <c r="B2632" i="5"/>
  <c r="B2633" i="5"/>
  <c r="B2634" i="5"/>
  <c r="B2635" i="5"/>
  <c r="B2636" i="5"/>
  <c r="B2637" i="5"/>
  <c r="B2638" i="5"/>
  <c r="B2639" i="5"/>
  <c r="B2640" i="5"/>
  <c r="B2641" i="5"/>
  <c r="B2642" i="5"/>
  <c r="B2643" i="5"/>
  <c r="B2644" i="5"/>
  <c r="B2645" i="5"/>
  <c r="B2646" i="5"/>
  <c r="B2647" i="5"/>
  <c r="B2648" i="5"/>
  <c r="B2649" i="5"/>
  <c r="B2651" i="5"/>
  <c r="B2652" i="5"/>
  <c r="B2653" i="5"/>
  <c r="B2654" i="5"/>
  <c r="B2655" i="5"/>
  <c r="B2657" i="5"/>
  <c r="B2658" i="5"/>
  <c r="B2659" i="5"/>
  <c r="B2660" i="5"/>
  <c r="B2661" i="5"/>
  <c r="B2662" i="5"/>
  <c r="B2663" i="5"/>
  <c r="B2664" i="5"/>
  <c r="B2665" i="5"/>
  <c r="B2666" i="5"/>
  <c r="B2667" i="5"/>
  <c r="B2669" i="5"/>
  <c r="B2670" i="5"/>
  <c r="B2671" i="5"/>
  <c r="B2672" i="5"/>
  <c r="B2673" i="5"/>
  <c r="B2674" i="5"/>
  <c r="B2675" i="5"/>
  <c r="B2676" i="5"/>
  <c r="B2677" i="5"/>
  <c r="B2678" i="5"/>
  <c r="B2679" i="5"/>
  <c r="B2681" i="5"/>
  <c r="B2682" i="5"/>
  <c r="B2683" i="5"/>
  <c r="B2684" i="5"/>
  <c r="B2685" i="5"/>
  <c r="B2687" i="5"/>
  <c r="B2688"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20" i="5"/>
  <c r="B2721" i="5"/>
  <c r="B2722" i="5"/>
  <c r="B2723" i="5"/>
  <c r="B2724" i="5"/>
  <c r="B2725" i="5"/>
  <c r="B2726" i="5"/>
  <c r="B2728" i="5"/>
  <c r="B2729" i="5"/>
  <c r="B2730" i="5"/>
  <c r="B2731" i="5"/>
  <c r="B2732" i="5"/>
  <c r="B2733" i="5"/>
  <c r="B2734" i="5"/>
  <c r="B2736" i="5"/>
  <c r="B2737" i="5"/>
  <c r="B2738" i="5"/>
  <c r="B2739" i="5"/>
  <c r="B2740" i="5"/>
  <c r="B2741" i="5"/>
  <c r="B2742" i="5"/>
  <c r="B2743" i="5"/>
  <c r="B2744" i="5"/>
  <c r="B2745" i="5"/>
  <c r="B2746" i="5"/>
  <c r="B2747" i="5"/>
  <c r="B2748" i="5"/>
  <c r="B2749" i="5"/>
  <c r="B2750" i="5"/>
  <c r="B2751" i="5"/>
  <c r="B2752" i="5"/>
  <c r="B2753" i="5"/>
  <c r="B2754" i="5"/>
  <c r="B2755" i="5"/>
  <c r="B2756" i="5"/>
  <c r="B2758" i="5"/>
  <c r="B2759" i="5"/>
  <c r="B2760" i="5"/>
  <c r="B2761" i="5"/>
  <c r="B2762" i="5"/>
  <c r="B2763" i="5"/>
  <c r="B2764" i="5"/>
  <c r="B2765" i="5"/>
  <c r="B2766" i="5"/>
  <c r="B2767" i="5"/>
  <c r="B2768" i="5"/>
  <c r="B2769" i="5"/>
  <c r="B2770" i="5"/>
  <c r="B2771" i="5"/>
  <c r="B2772" i="5"/>
  <c r="B2773" i="5"/>
  <c r="B2774" i="5"/>
  <c r="B2775" i="5"/>
  <c r="B2776" i="5"/>
  <c r="B2777" i="5"/>
  <c r="B2778" i="5"/>
  <c r="B2780" i="5"/>
  <c r="B2781" i="5"/>
  <c r="B2782" i="5"/>
  <c r="B2783" i="5"/>
  <c r="B2784" i="5"/>
  <c r="B2785" i="5"/>
  <c r="B2786" i="5"/>
  <c r="B2787" i="5"/>
  <c r="B2788" i="5"/>
  <c r="B2789" i="5"/>
  <c r="B2790" i="5"/>
  <c r="B2791" i="5"/>
  <c r="B2792" i="5"/>
  <c r="B2793" i="5"/>
  <c r="B2794" i="5"/>
  <c r="B2795" i="5"/>
  <c r="B2796" i="5"/>
  <c r="B2797" i="5"/>
  <c r="B2798" i="5"/>
  <c r="B2799" i="5"/>
  <c r="B2800" i="5"/>
  <c r="B2802" i="5"/>
  <c r="B2803" i="5"/>
  <c r="B2804" i="5"/>
  <c r="B2806" i="5"/>
  <c r="B2807" i="5"/>
  <c r="B2808" i="5"/>
  <c r="B2809" i="5"/>
  <c r="B2810" i="5"/>
  <c r="B2811" i="5"/>
  <c r="B2812" i="5"/>
  <c r="B2813" i="5"/>
  <c r="B2815" i="5"/>
  <c r="B2816" i="5"/>
  <c r="B2817" i="5"/>
  <c r="B2818" i="5"/>
  <c r="B2819" i="5"/>
  <c r="B2820" i="5"/>
  <c r="B2821" i="5"/>
  <c r="B2822" i="5"/>
  <c r="B2823" i="5"/>
  <c r="B2825" i="5"/>
  <c r="B2826" i="5"/>
  <c r="B2827" i="5"/>
  <c r="B2828" i="5"/>
  <c r="B2829" i="5"/>
  <c r="B2830" i="5"/>
  <c r="B2831" i="5"/>
  <c r="B2832" i="5"/>
  <c r="B2833" i="5"/>
  <c r="B2834" i="5"/>
  <c r="B2835" i="5"/>
  <c r="B2836" i="5"/>
  <c r="B2837" i="5"/>
  <c r="B2838" i="5"/>
  <c r="B2839" i="5"/>
  <c r="B2840" i="5"/>
  <c r="B2841" i="5"/>
  <c r="B2842" i="5"/>
  <c r="B2843" i="5"/>
  <c r="B2844" i="5"/>
  <c r="B2845" i="5"/>
  <c r="B2846" i="5"/>
  <c r="B2848" i="5"/>
  <c r="B2849" i="5"/>
  <c r="B2850" i="5"/>
  <c r="B2851" i="5"/>
  <c r="B2852" i="5"/>
  <c r="B2853" i="5"/>
  <c r="B2854" i="5"/>
  <c r="B2855" i="5"/>
  <c r="B2856" i="5"/>
  <c r="B2857" i="5"/>
  <c r="B2858" i="5"/>
  <c r="B2859" i="5"/>
  <c r="B2860" i="5"/>
  <c r="B2861" i="5"/>
  <c r="B2862" i="5"/>
  <c r="B2863" i="5"/>
  <c r="B2864" i="5"/>
  <c r="B2865" i="5"/>
  <c r="B2866" i="5"/>
  <c r="B2867" i="5"/>
  <c r="B2868" i="5"/>
  <c r="B2869" i="5"/>
  <c r="B2871" i="5"/>
  <c r="B2872" i="5"/>
  <c r="B2873" i="5"/>
  <c r="B2874" i="5"/>
  <c r="B2876" i="5"/>
  <c r="B2877" i="5"/>
  <c r="B2878" i="5"/>
  <c r="B2879" i="5"/>
  <c r="B2880" i="5"/>
  <c r="B2881" i="5"/>
  <c r="B2882" i="5"/>
  <c r="B2883" i="5"/>
  <c r="B2884" i="5"/>
  <c r="B2885" i="5"/>
  <c r="B2886" i="5"/>
  <c r="B2887" i="5"/>
  <c r="B2888" i="5"/>
  <c r="B2889" i="5"/>
  <c r="B2890" i="5"/>
  <c r="B2891" i="5"/>
  <c r="B2893" i="5"/>
  <c r="B2894" i="5"/>
  <c r="B2895" i="5"/>
  <c r="B2896" i="5"/>
  <c r="B2897" i="5"/>
  <c r="B2898" i="5"/>
  <c r="B2899" i="5"/>
  <c r="B2900" i="5"/>
  <c r="B2901" i="5"/>
  <c r="B2902" i="5"/>
  <c r="B2903" i="5"/>
  <c r="B2904" i="5"/>
  <c r="B2905" i="5"/>
  <c r="B2906" i="5"/>
  <c r="B2907" i="5"/>
  <c r="B2908" i="5"/>
  <c r="B2910" i="5"/>
  <c r="B2911" i="5"/>
  <c r="B2912" i="5"/>
  <c r="B2913" i="5"/>
  <c r="B2914" i="5"/>
  <c r="B2915" i="5"/>
  <c r="B2916" i="5"/>
  <c r="B2917" i="5"/>
  <c r="B2918" i="5"/>
  <c r="B2919" i="5"/>
  <c r="B2920" i="5"/>
  <c r="B2921" i="5"/>
  <c r="B2922" i="5"/>
  <c r="B2923" i="5"/>
  <c r="B2924" i="5"/>
  <c r="B2925" i="5"/>
  <c r="B2927" i="5"/>
  <c r="B2928" i="5"/>
  <c r="B2929" i="5"/>
  <c r="B2930" i="5"/>
  <c r="B2931" i="5"/>
  <c r="B2932" i="5"/>
  <c r="B2933" i="5"/>
  <c r="B2934" i="5"/>
  <c r="B2935" i="5"/>
  <c r="B2936" i="5"/>
  <c r="B2937" i="5"/>
  <c r="B2938" i="5"/>
  <c r="B2939" i="5"/>
  <c r="B2940" i="5"/>
  <c r="B2941" i="5"/>
  <c r="B2942" i="5"/>
  <c r="B2944" i="5"/>
  <c r="B2945" i="5"/>
  <c r="B2946" i="5"/>
  <c r="B2947" i="5"/>
  <c r="B2948" i="5"/>
  <c r="B2949" i="5"/>
  <c r="B2950" i="5"/>
  <c r="B2951" i="5"/>
  <c r="B2952" i="5"/>
  <c r="B2953" i="5"/>
  <c r="B2954" i="5"/>
  <c r="B2955" i="5"/>
  <c r="B2956" i="5"/>
  <c r="B2957" i="5"/>
  <c r="B2958" i="5"/>
  <c r="B2960" i="5"/>
  <c r="B2961" i="5"/>
  <c r="B2962" i="5"/>
  <c r="B2963" i="5"/>
  <c r="B2964" i="5"/>
  <c r="B2965" i="5"/>
  <c r="B2966" i="5"/>
  <c r="B2967" i="5"/>
  <c r="B2968" i="5"/>
  <c r="B2969" i="5"/>
  <c r="B2970" i="5"/>
  <c r="B2971" i="5"/>
  <c r="B2972" i="5"/>
  <c r="B2973" i="5"/>
  <c r="B2974" i="5"/>
  <c r="B2976" i="5"/>
  <c r="B2977" i="5"/>
  <c r="B2978" i="5"/>
  <c r="B2979" i="5"/>
  <c r="B2980" i="5"/>
  <c r="B2981" i="5"/>
  <c r="B2982" i="5"/>
  <c r="B2983" i="5"/>
  <c r="B2984" i="5"/>
  <c r="B2985" i="5"/>
  <c r="B2986" i="5"/>
  <c r="B2987" i="5"/>
  <c r="B2988" i="5"/>
  <c r="B2989" i="5"/>
  <c r="B2990" i="5"/>
  <c r="B2992" i="5"/>
  <c r="B2993" i="5"/>
  <c r="B2994" i="5"/>
  <c r="B2995" i="5"/>
  <c r="B2996" i="5"/>
  <c r="B2997" i="5"/>
  <c r="B2998" i="5"/>
  <c r="B2999" i="5"/>
  <c r="B3000" i="5"/>
  <c r="B3001" i="5"/>
  <c r="B3002" i="5"/>
  <c r="B3003" i="5"/>
  <c r="B3004" i="5"/>
  <c r="B3005" i="5"/>
  <c r="B3006"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8" i="5"/>
  <c r="B3039" i="5"/>
  <c r="B3040" i="5"/>
  <c r="B3041" i="5"/>
  <c r="B3042" i="5"/>
  <c r="B3043" i="5"/>
  <c r="B3044" i="5"/>
  <c r="B3045" i="5"/>
  <c r="B3046" i="5"/>
  <c r="B3047" i="5"/>
  <c r="B3048" i="5"/>
  <c r="B3049" i="5"/>
  <c r="B3050" i="5"/>
  <c r="B3051" i="5"/>
  <c r="B3052" i="5"/>
  <c r="B3053" i="5"/>
  <c r="B3054" i="5"/>
  <c r="B3055" i="5"/>
  <c r="B3056"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8" i="5"/>
  <c r="B3089" i="5"/>
  <c r="B3090" i="5"/>
  <c r="B3091" i="5"/>
  <c r="B3092" i="5"/>
  <c r="B3093" i="5"/>
  <c r="B3094" i="5"/>
  <c r="B3095" i="5"/>
  <c r="B3096" i="5"/>
  <c r="B3097" i="5"/>
  <c r="B3098" i="5"/>
  <c r="B3099" i="5"/>
  <c r="B3100" i="5"/>
  <c r="B3101" i="5"/>
  <c r="B3102" i="5"/>
  <c r="B3103" i="5"/>
  <c r="B3104" i="5"/>
  <c r="B3105" i="5"/>
  <c r="B3106"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6" i="5"/>
  <c r="B3167" i="5"/>
  <c r="B3168" i="5"/>
  <c r="B3169" i="5"/>
  <c r="B3170" i="5"/>
  <c r="B3171" i="5"/>
  <c r="B3172" i="5"/>
  <c r="B3173" i="5"/>
  <c r="B3174" i="5"/>
  <c r="B3175" i="5"/>
  <c r="B3176" i="5"/>
  <c r="B3177" i="5"/>
  <c r="B3178" i="5"/>
  <c r="B3179" i="5"/>
  <c r="B3180" i="5"/>
  <c r="B3181" i="5"/>
  <c r="B3182" i="5"/>
  <c r="B3183" i="5"/>
  <c r="B3184" i="5"/>
  <c r="B3186" i="5"/>
  <c r="B3187" i="5"/>
  <c r="B3188" i="5"/>
  <c r="B3189" i="5"/>
  <c r="B3191" i="5"/>
  <c r="B3192" i="5"/>
  <c r="B3194" i="5"/>
  <c r="B3196" i="5"/>
  <c r="B3198" i="5"/>
  <c r="B3199" i="5"/>
  <c r="B3200" i="5"/>
  <c r="B3201" i="5"/>
  <c r="B3202" i="5"/>
  <c r="B3203" i="5"/>
  <c r="B3205" i="5"/>
  <c r="B3206" i="5"/>
  <c r="B3207" i="5"/>
  <c r="B3208" i="5"/>
  <c r="B3209" i="5"/>
  <c r="B3210" i="5"/>
  <c r="B3212" i="5"/>
  <c r="B3213" i="5"/>
  <c r="B3214" i="5"/>
  <c r="B3215" i="5"/>
  <c r="B3216" i="5"/>
  <c r="B3217" i="5"/>
  <c r="B3218" i="5"/>
  <c r="B3219" i="5"/>
  <c r="B3220" i="5"/>
  <c r="B3221" i="5"/>
  <c r="B3222" i="5"/>
  <c r="B3223" i="5"/>
  <c r="B3224" i="5"/>
  <c r="B3225" i="5"/>
  <c r="B3226" i="5"/>
  <c r="B3227" i="5"/>
  <c r="B3228" i="5"/>
  <c r="B3229" i="5"/>
  <c r="B3230" i="5"/>
  <c r="B3231" i="5"/>
  <c r="B3232" i="5"/>
  <c r="B3234" i="5"/>
  <c r="B3235" i="5"/>
  <c r="B3237" i="5"/>
  <c r="B3238" i="5"/>
  <c r="B3240" i="5"/>
  <c r="B3241" i="5"/>
  <c r="B3242" i="5"/>
  <c r="B3243" i="5"/>
  <c r="B3244" i="5"/>
  <c r="B3245" i="5"/>
  <c r="B3247" i="5"/>
  <c r="B3248" i="5"/>
  <c r="B3249" i="5"/>
  <c r="B3250" i="5"/>
  <c r="B3251" i="5"/>
  <c r="B3252" i="5"/>
  <c r="B3253" i="5"/>
  <c r="B3255" i="5"/>
  <c r="B3256" i="5"/>
  <c r="B3257" i="5"/>
  <c r="B3258" i="5"/>
  <c r="B3259" i="5"/>
  <c r="B3260" i="5"/>
  <c r="B3261" i="5"/>
  <c r="B3262" i="5"/>
  <c r="B3263" i="5"/>
  <c r="B3264" i="5"/>
  <c r="B3265" i="5"/>
  <c r="B3266" i="5"/>
  <c r="B3267" i="5"/>
  <c r="B3268" i="5"/>
  <c r="B3269" i="5"/>
  <c r="B3270" i="5"/>
  <c r="B3272" i="5"/>
  <c r="B3273" i="5"/>
  <c r="B3274" i="5"/>
  <c r="B3275" i="5"/>
  <c r="B3276" i="5"/>
  <c r="B3277" i="5"/>
  <c r="B3278" i="5"/>
  <c r="B3279" i="5"/>
  <c r="B3280" i="5"/>
  <c r="B3281" i="5"/>
  <c r="B3282" i="5"/>
  <c r="B3283" i="5"/>
  <c r="B3284" i="5"/>
  <c r="B3285" i="5"/>
  <c r="B3286" i="5"/>
  <c r="B3287" i="5"/>
  <c r="B3288" i="5"/>
  <c r="B3289" i="5"/>
  <c r="B3290" i="5"/>
  <c r="B3291" i="5"/>
  <c r="B3292" i="5"/>
  <c r="B3294" i="5"/>
  <c r="B3296" i="5"/>
  <c r="B3297" i="5"/>
  <c r="B3298" i="5"/>
  <c r="B3299" i="5"/>
  <c r="B3300" i="5"/>
  <c r="B3301" i="5"/>
  <c r="B3303" i="5"/>
  <c r="B3304" i="5"/>
  <c r="B3305" i="5"/>
  <c r="B3306" i="5"/>
  <c r="B3307" i="5"/>
  <c r="B3308" i="5"/>
  <c r="B3310" i="5"/>
  <c r="B3312" i="5"/>
  <c r="B3314" i="5"/>
  <c r="B3315" i="5"/>
  <c r="B3316" i="5"/>
  <c r="B3317" i="5"/>
  <c r="B3318" i="5"/>
  <c r="B3319" i="5"/>
  <c r="B3320" i="5"/>
  <c r="B3321" i="5"/>
  <c r="B3322" i="5"/>
  <c r="B3323" i="5"/>
  <c r="B3324" i="5"/>
  <c r="B3325" i="5"/>
  <c r="B3326" i="5"/>
  <c r="B3327" i="5"/>
  <c r="B3329" i="5"/>
  <c r="B3330" i="5"/>
  <c r="B3331" i="5"/>
  <c r="B3332" i="5"/>
  <c r="B3333" i="5"/>
  <c r="B3335" i="5"/>
  <c r="B3336" i="5"/>
  <c r="B3337" i="5"/>
  <c r="B3338" i="5"/>
  <c r="B3339" i="5"/>
  <c r="B3340" i="5"/>
  <c r="B3341" i="5"/>
  <c r="B3342" i="5"/>
  <c r="B3344" i="5"/>
  <c r="B3345" i="5"/>
  <c r="B3346" i="5"/>
  <c r="B3347" i="5"/>
  <c r="B3348" i="5"/>
  <c r="B3349" i="5"/>
  <c r="B3350" i="5"/>
  <c r="B3351" i="5"/>
  <c r="B3352" i="5"/>
  <c r="B3353" i="5"/>
  <c r="B3354" i="5"/>
  <c r="B3355" i="5"/>
  <c r="B3356" i="5"/>
  <c r="B3357" i="5"/>
  <c r="B3358" i="5"/>
  <c r="B3359" i="5"/>
  <c r="B3360" i="5"/>
  <c r="B3361" i="5"/>
  <c r="B3362" i="5"/>
  <c r="B3363" i="5"/>
  <c r="B3365" i="5"/>
  <c r="B3366" i="5"/>
  <c r="B3367" i="5"/>
  <c r="B3368" i="5"/>
  <c r="B3369" i="5"/>
  <c r="B3370" i="5"/>
  <c r="B3371" i="5"/>
  <c r="B3372" i="5"/>
  <c r="B3373" i="5"/>
  <c r="B3374" i="5"/>
  <c r="B3375" i="5"/>
  <c r="B3376" i="5"/>
  <c r="B3377" i="5"/>
  <c r="B3378" i="5"/>
  <c r="B3379" i="5"/>
  <c r="B3380" i="5"/>
  <c r="B3381" i="5"/>
  <c r="B3382" i="5"/>
  <c r="B3383" i="5"/>
  <c r="B3384" i="5"/>
  <c r="B3386" i="5"/>
  <c r="B3387" i="5"/>
  <c r="B3388" i="5"/>
  <c r="B3389" i="5"/>
  <c r="B3390" i="5"/>
  <c r="B3391" i="5"/>
  <c r="B3393" i="5"/>
  <c r="B3394" i="5"/>
  <c r="B3395" i="5"/>
  <c r="B3397" i="5"/>
  <c r="B3399" i="5"/>
  <c r="B3400" i="5"/>
  <c r="B3401" i="5"/>
  <c r="B3402" i="5"/>
  <c r="B3403" i="5"/>
  <c r="B3404" i="5"/>
  <c r="B3405" i="5"/>
  <c r="B3406" i="5"/>
  <c r="B3407" i="5"/>
  <c r="B3408" i="5"/>
  <c r="B3409" i="5"/>
  <c r="B3410" i="5"/>
  <c r="B3411" i="5"/>
  <c r="B3412" i="5"/>
  <c r="B3413" i="5"/>
  <c r="B3414" i="5"/>
  <c r="B3416" i="5"/>
  <c r="B3417" i="5"/>
  <c r="B3418" i="5"/>
  <c r="B3419" i="5"/>
  <c r="B3420" i="5"/>
  <c r="B3421" i="5"/>
  <c r="B3422" i="5"/>
  <c r="B3423" i="5"/>
  <c r="B3424" i="5"/>
  <c r="B3425" i="5"/>
  <c r="B3426" i="5"/>
  <c r="B3427" i="5"/>
  <c r="B3428" i="5"/>
  <c r="B3429" i="5"/>
  <c r="B3430" i="5"/>
  <c r="B3431" i="5"/>
  <c r="B3433" i="5"/>
  <c r="B3434" i="5"/>
  <c r="B3435" i="5"/>
  <c r="B3436" i="5"/>
  <c r="B3437" i="5"/>
  <c r="B3438" i="5"/>
  <c r="B3439" i="5"/>
  <c r="B3440" i="5"/>
  <c r="B3441" i="5"/>
  <c r="B3442" i="5"/>
  <c r="B3443" i="5"/>
  <c r="B3444" i="5"/>
  <c r="B3445" i="5"/>
  <c r="B3446" i="5"/>
  <c r="B3447" i="5"/>
  <c r="B3448" i="5"/>
  <c r="B3450" i="5"/>
  <c r="B3451" i="5"/>
  <c r="B3452" i="5"/>
  <c r="B3453" i="5"/>
  <c r="B3454" i="5"/>
  <c r="B3455" i="5"/>
  <c r="B3456" i="5"/>
  <c r="B3457" i="5"/>
  <c r="B3458" i="5"/>
  <c r="B3460" i="5"/>
  <c r="B3461" i="5"/>
  <c r="B3462" i="5"/>
  <c r="B3463" i="5"/>
  <c r="B3464" i="5"/>
  <c r="B3466" i="5"/>
  <c r="B3467" i="5"/>
  <c r="B3468" i="5"/>
  <c r="B3469" i="5"/>
  <c r="B3471" i="5"/>
  <c r="B3472" i="5"/>
  <c r="B3473" i="5"/>
  <c r="B3474" i="5"/>
  <c r="B3475" i="5"/>
  <c r="B3476" i="5"/>
  <c r="B3478" i="5"/>
  <c r="B3479" i="5"/>
  <c r="B3480" i="5"/>
  <c r="B3481" i="5"/>
  <c r="B3483" i="5"/>
  <c r="B3484" i="5"/>
  <c r="B3485" i="5"/>
  <c r="B3486" i="5"/>
  <c r="B3487" i="5"/>
  <c r="B3489" i="5"/>
  <c r="B3490" i="5"/>
  <c r="B3491" i="5"/>
  <c r="B3492" i="5"/>
  <c r="B3494" i="5"/>
  <c r="B3495" i="5"/>
  <c r="B3497" i="5"/>
  <c r="B3498" i="5"/>
  <c r="B3499" i="5"/>
  <c r="B3500" i="5"/>
  <c r="B3501" i="5"/>
  <c r="B3502" i="5"/>
  <c r="B3503" i="5"/>
  <c r="B3505" i="5"/>
  <c r="B3506" i="5"/>
  <c r="B3507" i="5"/>
  <c r="B3508" i="5"/>
  <c r="B3509" i="5"/>
  <c r="B3511" i="5"/>
  <c r="B3512" i="5"/>
  <c r="B3513" i="5"/>
  <c r="B3514" i="5"/>
  <c r="B3515" i="5"/>
  <c r="B3517" i="5"/>
  <c r="B3518" i="5"/>
  <c r="B3519" i="5"/>
  <c r="B3520" i="5"/>
  <c r="B3521" i="5"/>
  <c r="B3522" i="5"/>
  <c r="B3523" i="5"/>
  <c r="B3524" i="5"/>
  <c r="B3525" i="5"/>
  <c r="B3526" i="5"/>
  <c r="B3528" i="5"/>
  <c r="B3529" i="5"/>
  <c r="B3530" i="5"/>
  <c r="B3531" i="5"/>
  <c r="B3532" i="5"/>
  <c r="B3533" i="5"/>
  <c r="B3534" i="5"/>
  <c r="B3535" i="5"/>
  <c r="B3536" i="5"/>
  <c r="B3537" i="5"/>
  <c r="B3538" i="5"/>
  <c r="B3539" i="5"/>
  <c r="B3540" i="5"/>
  <c r="B3541" i="5"/>
  <c r="B3542" i="5"/>
  <c r="B3543" i="5"/>
  <c r="B3544" i="5"/>
  <c r="B3545" i="5"/>
  <c r="B3546" i="5"/>
  <c r="B3547" i="5"/>
  <c r="B3549" i="5"/>
  <c r="B3550" i="5"/>
  <c r="B3551" i="5"/>
  <c r="B3552" i="5"/>
  <c r="B3553" i="5"/>
  <c r="B3554" i="5"/>
  <c r="B3555" i="5"/>
  <c r="B3556" i="5"/>
  <c r="B3557" i="5"/>
  <c r="B3558" i="5"/>
  <c r="B3559" i="5"/>
  <c r="B3560" i="5"/>
  <c r="B3561" i="5"/>
  <c r="B3562" i="5"/>
  <c r="B3563" i="5"/>
  <c r="B3564" i="5"/>
  <c r="B3565" i="5"/>
  <c r="B3566" i="5"/>
  <c r="B3567" i="5"/>
  <c r="B3568" i="5"/>
  <c r="B3570" i="5"/>
  <c r="B3571" i="5"/>
  <c r="B3572" i="5"/>
  <c r="B3573" i="5"/>
  <c r="B3574" i="5"/>
  <c r="B3575" i="5"/>
  <c r="B3576" i="5"/>
  <c r="B3577" i="5"/>
  <c r="B3578" i="5"/>
  <c r="B3579" i="5"/>
  <c r="B3580" i="5"/>
  <c r="B3581" i="5"/>
  <c r="B3582" i="5"/>
  <c r="B3583" i="5"/>
  <c r="B3585" i="5"/>
  <c r="B3586" i="5"/>
  <c r="B3587" i="5"/>
  <c r="B3588" i="5"/>
  <c r="B3589" i="5"/>
  <c r="B3590" i="5"/>
  <c r="B3591" i="5"/>
  <c r="B3592" i="5"/>
  <c r="B3593" i="5"/>
  <c r="B3594" i="5"/>
  <c r="B3595" i="5"/>
  <c r="B3596" i="5"/>
  <c r="B3597" i="5"/>
  <c r="B3598" i="5"/>
  <c r="B3600" i="5"/>
  <c r="B3601" i="5"/>
  <c r="B3602" i="5"/>
  <c r="B3603" i="5"/>
  <c r="B3604" i="5"/>
  <c r="B3605" i="5"/>
  <c r="B3606" i="5"/>
  <c r="B3607" i="5"/>
  <c r="B3608" i="5"/>
  <c r="B3609" i="5"/>
  <c r="B3611" i="5"/>
  <c r="B3612" i="5"/>
  <c r="B3613" i="5"/>
  <c r="B3614" i="5"/>
  <c r="B3615" i="5"/>
  <c r="B3616" i="5"/>
  <c r="B3617" i="5"/>
  <c r="B3618" i="5"/>
  <c r="B3619" i="5"/>
  <c r="B3620" i="5"/>
  <c r="B3622" i="5"/>
  <c r="B3623" i="5"/>
  <c r="B3624" i="5"/>
  <c r="B3625" i="5"/>
  <c r="B3626" i="5"/>
  <c r="B3627" i="5"/>
  <c r="B3628" i="5"/>
  <c r="B3629" i="5"/>
  <c r="B3630" i="5"/>
  <c r="B3631" i="5"/>
  <c r="B3633" i="5"/>
  <c r="B3634" i="5"/>
  <c r="B3635" i="5"/>
  <c r="B3636" i="5"/>
  <c r="B3637" i="5"/>
  <c r="B3638" i="5"/>
  <c r="B3639" i="5"/>
  <c r="B3640" i="5"/>
  <c r="B3641" i="5"/>
  <c r="B3642" i="5"/>
  <c r="B3644" i="5"/>
  <c r="B3645" i="5"/>
  <c r="B3646" i="5"/>
  <c r="B3647" i="5"/>
  <c r="B3648" i="5"/>
  <c r="B3649" i="5"/>
  <c r="B3650" i="5"/>
  <c r="B3651" i="5"/>
  <c r="B3652" i="5"/>
  <c r="B3653" i="5"/>
  <c r="B3654" i="5"/>
  <c r="B3655" i="5"/>
  <c r="B3656" i="5"/>
  <c r="B3657" i="5"/>
  <c r="B3658" i="5"/>
  <c r="B3660" i="5"/>
  <c r="B3661" i="5"/>
  <c r="B3662" i="5"/>
  <c r="B3663" i="5"/>
  <c r="B3664" i="5"/>
  <c r="B3665" i="5"/>
  <c r="B3666" i="5"/>
  <c r="B3667" i="5"/>
  <c r="B3668" i="5"/>
  <c r="B3669" i="5"/>
  <c r="B3671" i="5"/>
  <c r="B3672" i="5"/>
  <c r="B3673" i="5"/>
  <c r="B3674" i="5"/>
  <c r="B3675" i="5"/>
  <c r="B3676" i="5"/>
  <c r="B3677" i="5"/>
  <c r="B3678" i="5"/>
  <c r="B3679" i="5"/>
  <c r="B3680" i="5"/>
  <c r="B3681" i="5"/>
  <c r="B3682" i="5"/>
  <c r="B3683" i="5"/>
  <c r="B3684" i="5"/>
  <c r="B3685" i="5"/>
  <c r="B3686" i="5"/>
  <c r="B3687" i="5"/>
  <c r="B3688" i="5"/>
  <c r="B3690" i="5"/>
  <c r="B3691" i="5"/>
  <c r="B3692" i="5"/>
  <c r="B3693" i="5"/>
  <c r="B3694" i="5"/>
  <c r="B3695" i="5"/>
  <c r="B3696" i="5"/>
  <c r="B3697" i="5"/>
  <c r="B3698" i="5"/>
  <c r="B3699" i="5"/>
  <c r="B3700" i="5"/>
  <c r="B3701" i="5"/>
  <c r="B3702" i="5"/>
  <c r="B3703" i="5"/>
  <c r="B2" i="5"/>
  <c r="B3" i="5"/>
  <c r="B4" i="5"/>
  <c r="J908" i="2"/>
  <c r="Q908" i="2" s="1"/>
  <c r="I2" i="5"/>
  <c r="I3" i="5"/>
  <c r="I4" i="5"/>
  <c r="I42" i="5"/>
  <c r="I60" i="5"/>
  <c r="I68" i="5"/>
  <c r="I89" i="5"/>
  <c r="I100" i="5"/>
  <c r="I107" i="5"/>
  <c r="I127" i="5"/>
  <c r="I138" i="5"/>
  <c r="I146" i="5"/>
  <c r="I167" i="5"/>
  <c r="I178" i="5"/>
  <c r="I236" i="5"/>
  <c r="I258" i="5"/>
  <c r="I295" i="5"/>
  <c r="I313" i="5"/>
  <c r="I333" i="5"/>
  <c r="I355" i="5"/>
  <c r="M355" i="5" s="1"/>
  <c r="I362" i="5"/>
  <c r="I364" i="5"/>
  <c r="I372" i="5"/>
  <c r="I383" i="5"/>
  <c r="I384" i="5"/>
  <c r="M384" i="5" s="1"/>
  <c r="I427" i="5"/>
  <c r="I431" i="5"/>
  <c r="I433" i="5"/>
  <c r="I434" i="5"/>
  <c r="I2035" i="5"/>
  <c r="I2127" i="5"/>
  <c r="I2537" i="5"/>
  <c r="I2559" i="5"/>
  <c r="M2559" i="5" s="1"/>
  <c r="I2578" i="5"/>
  <c r="I2601" i="5"/>
  <c r="I2746" i="5"/>
  <c r="M2746" i="5" s="1"/>
  <c r="I2768" i="5"/>
  <c r="M2768" i="5" s="1"/>
  <c r="I2790" i="5"/>
  <c r="I3317" i="5"/>
  <c r="I3353" i="5"/>
  <c r="I3374" i="5"/>
  <c r="O629" i="2"/>
  <c r="O626" i="2"/>
  <c r="O625" i="2"/>
  <c r="O624" i="2"/>
  <c r="Q294" i="2"/>
  <c r="I2215" i="5" s="1"/>
  <c r="M2215" i="5" s="1"/>
  <c r="O513" i="2"/>
  <c r="O807" i="2"/>
  <c r="O806" i="2"/>
  <c r="O789" i="2"/>
  <c r="Q646" i="2"/>
  <c r="H267" i="1" s="1"/>
  <c r="O628" i="2"/>
  <c r="O627" i="2"/>
  <c r="L544" i="2"/>
  <c r="J317" i="2"/>
  <c r="J316" i="2"/>
  <c r="J315" i="2"/>
  <c r="J314" i="2"/>
  <c r="J639" i="2"/>
  <c r="K201" i="6" s="1"/>
  <c r="L201" i="6" s="1"/>
  <c r="J638" i="2"/>
  <c r="K200" i="6" s="1"/>
  <c r="L200" i="6" s="1"/>
  <c r="J351" i="2"/>
  <c r="J350" i="2"/>
  <c r="J347" i="2"/>
  <c r="J669" i="2"/>
  <c r="K79" i="6" s="1"/>
  <c r="L79" i="6" s="1"/>
  <c r="J346" i="2"/>
  <c r="J345" i="2"/>
  <c r="J344" i="2"/>
  <c r="K136" i="6" s="1"/>
  <c r="L136" i="6" s="1"/>
  <c r="J343" i="2"/>
  <c r="J667" i="2"/>
  <c r="K193" i="6" s="1"/>
  <c r="L193" i="6" s="1"/>
  <c r="J663" i="2"/>
  <c r="J334" i="2"/>
  <c r="K30" i="6" s="1"/>
  <c r="L30" i="6" s="1"/>
  <c r="J662" i="2"/>
  <c r="K31" i="6" s="1"/>
  <c r="L31" i="6" s="1"/>
  <c r="J661" i="2"/>
  <c r="K32" i="6" s="1"/>
  <c r="L32" i="6" s="1"/>
  <c r="J660" i="2"/>
  <c r="K37" i="6" s="1"/>
  <c r="L37" i="6" s="1"/>
  <c r="J659" i="2"/>
  <c r="K29" i="6" s="1"/>
  <c r="L29" i="6" s="1"/>
  <c r="J658" i="2"/>
  <c r="K38" i="6" s="1"/>
  <c r="L38" i="6" s="1"/>
  <c r="J635" i="2"/>
  <c r="K17" i="6" s="1"/>
  <c r="L17" i="6" s="1"/>
  <c r="S907" i="2"/>
  <c r="S843" i="2"/>
  <c r="S992" i="2"/>
  <c r="S844" i="2"/>
  <c r="S942" i="2"/>
  <c r="S845" i="2"/>
  <c r="S4" i="2"/>
  <c r="S846" i="2"/>
  <c r="S847" i="2"/>
  <c r="S848" i="2"/>
  <c r="S849" i="2"/>
  <c r="S850" i="2"/>
  <c r="S851" i="2"/>
  <c r="S852" i="2"/>
  <c r="S853" i="2"/>
  <c r="S943" i="2"/>
  <c r="S944" i="2"/>
  <c r="S945" i="2"/>
  <c r="S946" i="2"/>
  <c r="S947" i="2"/>
  <c r="S948" i="2"/>
  <c r="S854" i="2"/>
  <c r="S855" i="2"/>
  <c r="S856" i="2"/>
  <c r="S857" i="2"/>
  <c r="S858" i="2"/>
  <c r="S859" i="2"/>
  <c r="S860" i="2"/>
  <c r="S949" i="2"/>
  <c r="S993" i="2"/>
  <c r="S950" i="2"/>
  <c r="S951" i="2"/>
  <c r="S952" i="2"/>
  <c r="S953" i="2"/>
  <c r="S954" i="2"/>
  <c r="S955" i="2"/>
  <c r="S956" i="2"/>
  <c r="S957" i="2"/>
  <c r="S861" i="2"/>
  <c r="S862" i="2"/>
  <c r="S994" i="2"/>
  <c r="S995" i="2"/>
  <c r="S863" i="2"/>
  <c r="S864" i="2"/>
  <c r="S925" i="2"/>
  <c r="S837" i="2"/>
  <c r="S958" i="2"/>
  <c r="S959" i="2"/>
  <c r="S960" i="2"/>
  <c r="S961" i="2"/>
  <c r="S962" i="2"/>
  <c r="S963" i="2"/>
  <c r="S964" i="2"/>
  <c r="S965" i="2"/>
  <c r="S966" i="2"/>
  <c r="S967" i="2"/>
  <c r="S968" i="2"/>
  <c r="S969" i="2"/>
  <c r="S970" i="2"/>
  <c r="S865" i="2"/>
  <c r="S866" i="2"/>
  <c r="S867" i="2"/>
  <c r="S868" i="2"/>
  <c r="S869" i="2"/>
  <c r="S929" i="2"/>
  <c r="S930" i="2"/>
  <c r="S870" i="2"/>
  <c r="S871" i="2"/>
  <c r="S872" i="2"/>
  <c r="S873" i="2"/>
  <c r="S874" i="2"/>
  <c r="S919" i="2"/>
  <c r="S920" i="2"/>
  <c r="S921" i="2"/>
  <c r="S996" i="2"/>
  <c r="S931" i="2"/>
  <c r="S997" i="2"/>
  <c r="S998" i="2"/>
  <c r="S999" i="2"/>
  <c r="S971" i="2"/>
  <c r="S972" i="2"/>
  <c r="S973" i="2"/>
  <c r="S974" i="2"/>
  <c r="S923" i="2"/>
  <c r="S924" i="2"/>
  <c r="S978" i="2"/>
  <c r="S1000" i="2"/>
  <c r="S1001" i="2"/>
  <c r="S1002" i="2"/>
  <c r="S1003" i="2"/>
  <c r="S1004" i="2"/>
  <c r="S1005" i="2"/>
  <c r="S1006" i="2"/>
  <c r="S1007" i="2"/>
  <c r="S1008" i="2"/>
  <c r="S979" i="2"/>
  <c r="S1009" i="2"/>
  <c r="S900" i="2"/>
  <c r="S981" i="2"/>
  <c r="S875" i="2"/>
  <c r="S876" i="2"/>
  <c r="S877" i="2"/>
  <c r="S878" i="2"/>
  <c r="S879" i="2"/>
  <c r="S932" i="2"/>
  <c r="S933" i="2"/>
  <c r="S904" i="2"/>
  <c r="S934" i="2"/>
  <c r="S935" i="2"/>
  <c r="S838" i="2"/>
  <c r="S839" i="2"/>
  <c r="S840" i="2"/>
  <c r="S841" i="2"/>
  <c r="S909" i="2"/>
  <c r="S910" i="2"/>
  <c r="S911" i="2"/>
  <c r="S1010" i="2"/>
  <c r="S1011" i="2"/>
  <c r="S1012" i="2"/>
  <c r="S835" i="2"/>
  <c r="S1013" i="2"/>
  <c r="S906" i="2"/>
  <c r="S1014" i="2"/>
  <c r="S1015" i="2"/>
  <c r="S1016" i="2"/>
  <c r="S1017" i="2"/>
  <c r="S888" i="2"/>
  <c r="S889" i="2"/>
  <c r="S891" i="2"/>
  <c r="S892" i="2"/>
  <c r="S893" i="2"/>
  <c r="S895" i="2"/>
  <c r="S896" i="2"/>
  <c r="S898" i="2"/>
  <c r="S880" i="2"/>
  <c r="S912" i="2"/>
  <c r="S916" i="2"/>
  <c r="S917" i="2"/>
  <c r="S918" i="2"/>
  <c r="S913" i="2"/>
  <c r="S922" i="2"/>
  <c r="S982" i="2"/>
  <c r="S842" i="2"/>
  <c r="S914" i="2"/>
  <c r="S983" i="2"/>
  <c r="S926" i="2"/>
  <c r="S984" i="2"/>
  <c r="S915" i="2"/>
  <c r="S985" i="2"/>
  <c r="S986" i="2"/>
  <c r="S987" i="2"/>
  <c r="S975" i="2"/>
  <c r="S988" i="2"/>
  <c r="S989" i="2"/>
  <c r="S882" i="2"/>
  <c r="S1018" i="2"/>
  <c r="S1019" i="2"/>
  <c r="S897" i="2"/>
  <c r="S883" i="2"/>
  <c r="S836" i="2"/>
  <c r="S928" i="2"/>
  <c r="S3" i="2"/>
  <c r="S884" i="2"/>
  <c r="S990" i="2"/>
  <c r="S905" i="2"/>
  <c r="S1020" i="2"/>
  <c r="S976" i="2"/>
  <c r="S936" i="2"/>
  <c r="S1021" i="2"/>
  <c r="S991" i="2"/>
  <c r="S937" i="2"/>
  <c r="S885" i="2"/>
  <c r="S901" i="2"/>
  <c r="S5" i="2"/>
  <c r="S1022" i="2"/>
  <c r="S886" i="2"/>
  <c r="S938" i="2"/>
  <c r="S887" i="2"/>
  <c r="S927" i="2"/>
  <c r="S902" i="2"/>
  <c r="S939" i="2"/>
  <c r="S6" i="2"/>
  <c r="S832" i="2"/>
  <c r="S903" i="2"/>
  <c r="S940" i="2"/>
  <c r="S941" i="2"/>
  <c r="J572" i="2"/>
  <c r="K50" i="6" s="1"/>
  <c r="L50" i="6" s="1"/>
  <c r="L635" i="2"/>
  <c r="L382" i="2"/>
  <c r="N382" i="2" s="1"/>
  <c r="L657" i="2"/>
  <c r="N657" i="2" s="1"/>
  <c r="L292" i="2"/>
  <c r="L907" i="2"/>
  <c r="N907" i="2" s="1"/>
  <c r="L675" i="2"/>
  <c r="N675" i="2" s="1"/>
  <c r="L467" i="2"/>
  <c r="N467" i="2" s="1"/>
  <c r="L843" i="2"/>
  <c r="N843" i="2" s="1"/>
  <c r="L992" i="2"/>
  <c r="N992" i="2" s="1"/>
  <c r="L844" i="2"/>
  <c r="N844" i="2" s="1"/>
  <c r="L686" i="2"/>
  <c r="L381" i="2"/>
  <c r="L942" i="2"/>
  <c r="N942" i="2" s="1"/>
  <c r="L468" i="2"/>
  <c r="N468" i="2" s="1"/>
  <c r="L548" i="2"/>
  <c r="L728" i="2"/>
  <c r="N728" i="2" s="1"/>
  <c r="L705" i="2"/>
  <c r="N705" i="2" s="1"/>
  <c r="L770" i="2"/>
  <c r="N770" i="2" s="1"/>
  <c r="L658" i="2"/>
  <c r="N658" i="2" s="1"/>
  <c r="L706" i="2"/>
  <c r="L551" i="2"/>
  <c r="L552" i="2"/>
  <c r="N552" i="2" s="1"/>
  <c r="L729" i="2"/>
  <c r="L707" i="2"/>
  <c r="N707" i="2" s="1"/>
  <c r="L676" i="2"/>
  <c r="N676" i="2" s="1"/>
  <c r="L677" i="2"/>
  <c r="N677" i="2" s="1"/>
  <c r="L908" i="2"/>
  <c r="N908" i="2" s="1"/>
  <c r="L845" i="2"/>
  <c r="N845" i="2" s="1"/>
  <c r="L638" i="2"/>
  <c r="N638" i="2" s="1"/>
  <c r="L1029" i="2"/>
  <c r="L4" i="2"/>
  <c r="N4" i="2" s="1"/>
  <c r="L469" i="2"/>
  <c r="L846" i="2"/>
  <c r="N846" i="2" s="1"/>
  <c r="L698" i="2"/>
  <c r="N698" i="2" s="1"/>
  <c r="L847" i="2"/>
  <c r="N847" i="2" s="1"/>
  <c r="L848" i="2"/>
  <c r="N848" i="2" s="1"/>
  <c r="L849" i="2"/>
  <c r="N849" i="2" s="1"/>
  <c r="L850" i="2"/>
  <c r="N850" i="2" s="1"/>
  <c r="L699" i="2"/>
  <c r="L851" i="2"/>
  <c r="N851" i="2" s="1"/>
  <c r="L852" i="2"/>
  <c r="N852" i="2" s="1"/>
  <c r="L853" i="2"/>
  <c r="N853" i="2" s="1"/>
  <c r="L659" i="2"/>
  <c r="N659" i="2" s="1"/>
  <c r="L943" i="2"/>
  <c r="N943" i="2" s="1"/>
  <c r="L944" i="2"/>
  <c r="N944" i="2" s="1"/>
  <c r="L945" i="2"/>
  <c r="N945" i="2" s="1"/>
  <c r="L946" i="2"/>
  <c r="N946" i="2" s="1"/>
  <c r="L947" i="2"/>
  <c r="N947" i="2" s="1"/>
  <c r="L948" i="2"/>
  <c r="N948" i="2" s="1"/>
  <c r="L428" i="2"/>
  <c r="N428" i="2" s="1"/>
  <c r="L429" i="2"/>
  <c r="N429" i="2" s="1"/>
  <c r="L430" i="2"/>
  <c r="L431" i="2"/>
  <c r="L432" i="2"/>
  <c r="N432" i="2" s="1"/>
  <c r="L433" i="2"/>
  <c r="N433" i="2" s="1"/>
  <c r="L854" i="2"/>
  <c r="N854" i="2" s="1"/>
  <c r="L855" i="2"/>
  <c r="N855" i="2" s="1"/>
  <c r="L856" i="2"/>
  <c r="N856" i="2" s="1"/>
  <c r="L857" i="2"/>
  <c r="N857" i="2" s="1"/>
  <c r="L858" i="2"/>
  <c r="N858" i="2" s="1"/>
  <c r="L859" i="2"/>
  <c r="N859" i="2" s="1"/>
  <c r="L860" i="2"/>
  <c r="N860" i="2" s="1"/>
  <c r="L730" i="2"/>
  <c r="L949" i="2"/>
  <c r="N949" i="2" s="1"/>
  <c r="L993" i="2"/>
  <c r="N993" i="2" s="1"/>
  <c r="L731" i="2"/>
  <c r="L639" i="2"/>
  <c r="L950" i="2"/>
  <c r="N950" i="2" s="1"/>
  <c r="L732" i="2"/>
  <c r="N732" i="2" s="1"/>
  <c r="L951" i="2"/>
  <c r="N951" i="2" s="1"/>
  <c r="L733" i="2"/>
  <c r="L952" i="2"/>
  <c r="N952" i="2" s="1"/>
  <c r="L953" i="2"/>
  <c r="N953" i="2" s="1"/>
  <c r="L734" i="2"/>
  <c r="N734" i="2" s="1"/>
  <c r="L954" i="2"/>
  <c r="N954" i="2" s="1"/>
  <c r="L955" i="2"/>
  <c r="N955" i="2" s="1"/>
  <c r="L735" i="2"/>
  <c r="N735" i="2" s="1"/>
  <c r="L956" i="2"/>
  <c r="N956" i="2" s="1"/>
  <c r="L957" i="2"/>
  <c r="N957" i="2" s="1"/>
  <c r="L736" i="2"/>
  <c r="N736" i="2" s="1"/>
  <c r="L737" i="2"/>
  <c r="N737" i="2" s="1"/>
  <c r="L738" i="2"/>
  <c r="L739" i="2"/>
  <c r="L740" i="2"/>
  <c r="N740" i="2" s="1"/>
  <c r="L741" i="2"/>
  <c r="N741" i="2" s="1"/>
  <c r="L742" i="2"/>
  <c r="N742" i="2" s="1"/>
  <c r="L743" i="2"/>
  <c r="L744" i="2"/>
  <c r="N744" i="2" s="1"/>
  <c r="L745" i="2"/>
  <c r="N745" i="2" s="1"/>
  <c r="L746" i="2"/>
  <c r="L747" i="2"/>
  <c r="L748" i="2"/>
  <c r="N748" i="2" s="1"/>
  <c r="L749" i="2"/>
  <c r="N749" i="2" s="1"/>
  <c r="L750" i="2"/>
  <c r="N750" i="2" s="1"/>
  <c r="L751" i="2"/>
  <c r="L752" i="2"/>
  <c r="N752" i="2" s="1"/>
  <c r="L753" i="2"/>
  <c r="N753" i="2" s="1"/>
  <c r="L754" i="2"/>
  <c r="L755" i="2"/>
  <c r="L861" i="2"/>
  <c r="N861" i="2" s="1"/>
  <c r="L771" i="2"/>
  <c r="N771" i="2" s="1"/>
  <c r="L772" i="2"/>
  <c r="N772" i="2" s="1"/>
  <c r="L862" i="2"/>
  <c r="N862" i="2" s="1"/>
  <c r="L333" i="2"/>
  <c r="N333" i="2" s="1"/>
  <c r="L994" i="2"/>
  <c r="N994" i="2" s="1"/>
  <c r="L995" i="2"/>
  <c r="N995" i="2" s="1"/>
  <c r="L863" i="2"/>
  <c r="N863" i="2" s="1"/>
  <c r="L864" i="2"/>
  <c r="N864" i="2" s="1"/>
  <c r="L660" i="2"/>
  <c r="N660" i="2" s="1"/>
  <c r="L323" i="2"/>
  <c r="N323" i="2" s="1"/>
  <c r="L925" i="2"/>
  <c r="N925" i="2" s="1"/>
  <c r="L545" i="2"/>
  <c r="N545" i="2" s="1"/>
  <c r="L837" i="2"/>
  <c r="N837" i="2" s="1"/>
  <c r="L293" i="2"/>
  <c r="L958" i="2"/>
  <c r="N958" i="2" s="1"/>
  <c r="L959" i="2"/>
  <c r="N959" i="2" s="1"/>
  <c r="L960" i="2"/>
  <c r="N960" i="2" s="1"/>
  <c r="L961" i="2"/>
  <c r="N961" i="2" s="1"/>
  <c r="L962" i="2"/>
  <c r="N962" i="2" s="1"/>
  <c r="L963" i="2"/>
  <c r="N963" i="2" s="1"/>
  <c r="L964" i="2"/>
  <c r="N964" i="2" s="1"/>
  <c r="L965" i="2"/>
  <c r="N965" i="2" s="1"/>
  <c r="L966" i="2"/>
  <c r="N966" i="2" s="1"/>
  <c r="L967" i="2"/>
  <c r="N967" i="2" s="1"/>
  <c r="L968" i="2"/>
  <c r="N968" i="2" s="1"/>
  <c r="L969" i="2"/>
  <c r="N969" i="2" s="1"/>
  <c r="L970" i="2"/>
  <c r="N970" i="2" s="1"/>
  <c r="L434" i="2"/>
  <c r="N434" i="2" s="1"/>
  <c r="L435" i="2"/>
  <c r="N435" i="2" s="1"/>
  <c r="L436" i="2"/>
  <c r="N436" i="2" s="1"/>
  <c r="L437" i="2"/>
  <c r="L438" i="2"/>
  <c r="L708" i="2"/>
  <c r="N708" i="2" s="1"/>
  <c r="L38" i="2"/>
  <c r="L661" i="2"/>
  <c r="L662" i="2"/>
  <c r="N662" i="2" s="1"/>
  <c r="L773" i="2"/>
  <c r="L865" i="2"/>
  <c r="N865" i="2" s="1"/>
  <c r="L866" i="2"/>
  <c r="N866" i="2" s="1"/>
  <c r="L756" i="2"/>
  <c r="N756" i="2" s="1"/>
  <c r="L867" i="2"/>
  <c r="N867" i="2" s="1"/>
  <c r="L334" i="2"/>
  <c r="N334" i="2" s="1"/>
  <c r="L663" i="2"/>
  <c r="N663" i="2" s="1"/>
  <c r="L335" i="2"/>
  <c r="L868" i="2"/>
  <c r="N868" i="2" s="1"/>
  <c r="L664" i="2"/>
  <c r="N664" i="2" s="1"/>
  <c r="L394" i="2"/>
  <c r="N394" i="2" s="1"/>
  <c r="L553" i="2"/>
  <c r="N553" i="2" s="1"/>
  <c r="L644" i="2"/>
  <c r="N644" i="2" s="1"/>
  <c r="L645" i="2"/>
  <c r="L899" i="2"/>
  <c r="L646" i="2"/>
  <c r="N646" i="2" s="1"/>
  <c r="L869" i="2"/>
  <c r="N869" i="2" s="1"/>
  <c r="L417" i="2"/>
  <c r="N417" i="2" s="1"/>
  <c r="L929" i="2"/>
  <c r="N929" i="2" s="1"/>
  <c r="L930" i="2"/>
  <c r="N930" i="2" s="1"/>
  <c r="L870" i="2"/>
  <c r="N870" i="2" s="1"/>
  <c r="L871" i="2"/>
  <c r="N871" i="2" s="1"/>
  <c r="L872" i="2"/>
  <c r="N872" i="2" s="1"/>
  <c r="L873" i="2"/>
  <c r="N873" i="2" s="1"/>
  <c r="L874" i="2"/>
  <c r="N874" i="2" s="1"/>
  <c r="L554" i="2"/>
  <c r="N554" i="2" s="1"/>
  <c r="L919" i="2"/>
  <c r="N919" i="2" s="1"/>
  <c r="L920" i="2"/>
  <c r="N920" i="2" s="1"/>
  <c r="L689" i="2"/>
  <c r="N689" i="2" s="1"/>
  <c r="L921" i="2"/>
  <c r="N921" i="2" s="1"/>
  <c r="L665" i="2"/>
  <c r="L647" i="2"/>
  <c r="N647" i="2" s="1"/>
  <c r="L648" i="2"/>
  <c r="L298" i="2"/>
  <c r="L336" i="2"/>
  <c r="N336" i="2" s="1"/>
  <c r="L666" i="2"/>
  <c r="N666" i="2" s="1"/>
  <c r="L294" i="2"/>
  <c r="N294" i="2" s="1"/>
  <c r="L546" i="2"/>
  <c r="N546" i="2" s="1"/>
  <c r="L996" i="2"/>
  <c r="N996" i="2" s="1"/>
  <c r="L395" i="2"/>
  <c r="L931" i="2"/>
  <c r="N931" i="2" s="1"/>
  <c r="L396" i="2"/>
  <c r="N396" i="2" s="1"/>
  <c r="L397" i="2"/>
  <c r="N397" i="2" s="1"/>
  <c r="L997" i="2"/>
  <c r="N997" i="2" s="1"/>
  <c r="L439" i="2"/>
  <c r="N439" i="2" s="1"/>
  <c r="L440" i="2"/>
  <c r="N440" i="2" s="1"/>
  <c r="L441" i="2"/>
  <c r="L998" i="2"/>
  <c r="N998" i="2" s="1"/>
  <c r="L999" i="2"/>
  <c r="N999" i="2" s="1"/>
  <c r="L337" i="2"/>
  <c r="L971" i="2"/>
  <c r="N971" i="2" s="1"/>
  <c r="L972" i="2"/>
  <c r="N972" i="2" s="1"/>
  <c r="L973" i="2"/>
  <c r="N973" i="2" s="1"/>
  <c r="L974" i="2"/>
  <c r="N974" i="2" s="1"/>
  <c r="L667" i="2"/>
  <c r="L418" i="2"/>
  <c r="N418" i="2" s="1"/>
  <c r="L721" i="2"/>
  <c r="N721" i="2" s="1"/>
  <c r="L649" i="2"/>
  <c r="N649" i="2" s="1"/>
  <c r="L650" i="2"/>
  <c r="L651" i="2"/>
  <c r="L324" i="2"/>
  <c r="N324" i="2" s="1"/>
  <c r="L923" i="2"/>
  <c r="N923" i="2" s="1"/>
  <c r="L924" i="2"/>
  <c r="N924" i="2" s="1"/>
  <c r="L299" i="2"/>
  <c r="N299" i="2" s="1"/>
  <c r="L709" i="2"/>
  <c r="N709" i="2" s="1"/>
  <c r="L774" i="2"/>
  <c r="N774" i="2" s="1"/>
  <c r="L775" i="2"/>
  <c r="N775" i="2" s="1"/>
  <c r="L470" i="2"/>
  <c r="L314" i="2"/>
  <c r="L315" i="2"/>
  <c r="N315" i="2" s="1"/>
  <c r="L471" i="2"/>
  <c r="L472" i="2"/>
  <c r="N472" i="2" s="1"/>
  <c r="L422" i="2"/>
  <c r="N422" i="2" s="1"/>
  <c r="L423" i="2"/>
  <c r="N423" i="2" s="1"/>
  <c r="L388" i="2"/>
  <c r="N388" i="2" s="1"/>
  <c r="L389" i="2"/>
  <c r="L419" i="2"/>
  <c r="L384" i="2"/>
  <c r="N384" i="2" s="1"/>
  <c r="L122" i="2"/>
  <c r="L776" i="2"/>
  <c r="N776" i="2" s="1"/>
  <c r="L978" i="2"/>
  <c r="N978" i="2" s="1"/>
  <c r="L1000" i="2"/>
  <c r="N1000" i="2" s="1"/>
  <c r="L1001" i="2"/>
  <c r="N1001" i="2" s="1"/>
  <c r="L1002" i="2"/>
  <c r="N1002" i="2" s="1"/>
  <c r="L1003" i="2"/>
  <c r="N1003" i="2" s="1"/>
  <c r="L1004" i="2"/>
  <c r="N1004" i="2" s="1"/>
  <c r="L1005" i="2"/>
  <c r="N1005" i="2" s="1"/>
  <c r="L1006" i="2"/>
  <c r="N1006" i="2" s="1"/>
  <c r="L1007" i="2"/>
  <c r="N1007" i="2" s="1"/>
  <c r="L1008" i="2"/>
  <c r="N1008" i="2" s="1"/>
  <c r="L777" i="2"/>
  <c r="N777" i="2" s="1"/>
  <c r="L313" i="2"/>
  <c r="N313" i="2" s="1"/>
  <c r="L979" i="2"/>
  <c r="N979" i="2" s="1"/>
  <c r="L980" i="2"/>
  <c r="N980" i="2" s="1"/>
  <c r="L1009" i="2"/>
  <c r="N1009" i="2" s="1"/>
  <c r="L900" i="2"/>
  <c r="N900" i="2" s="1"/>
  <c r="L325" i="2"/>
  <c r="N325" i="2" s="1"/>
  <c r="L981" i="2"/>
  <c r="N981" i="2" s="1"/>
  <c r="L875" i="2"/>
  <c r="N875" i="2" s="1"/>
  <c r="L876" i="2"/>
  <c r="N876" i="2" s="1"/>
  <c r="L877" i="2"/>
  <c r="N877" i="2" s="1"/>
  <c r="L878" i="2"/>
  <c r="N878" i="2" s="1"/>
  <c r="L879" i="2"/>
  <c r="N879" i="2" s="1"/>
  <c r="L932" i="2"/>
  <c r="N932" i="2" s="1"/>
  <c r="L933" i="2"/>
  <c r="N933" i="2" s="1"/>
  <c r="L668" i="2"/>
  <c r="N668" i="2" s="1"/>
  <c r="L904" i="2"/>
  <c r="N904" i="2" s="1"/>
  <c r="L338" i="2"/>
  <c r="L339" i="2"/>
  <c r="N339" i="2" s="1"/>
  <c r="L340" i="2"/>
  <c r="L341" i="2"/>
  <c r="L342" i="2"/>
  <c r="L778" i="2"/>
  <c r="L779" i="2"/>
  <c r="N779" i="2" s="1"/>
  <c r="L780" i="2"/>
  <c r="N780" i="2" s="1"/>
  <c r="L781" i="2"/>
  <c r="N781" i="2" s="1"/>
  <c r="L710" i="2"/>
  <c r="L503" i="2"/>
  <c r="L532" i="2"/>
  <c r="L442" i="2"/>
  <c r="L401" i="2"/>
  <c r="N401" i="2" s="1"/>
  <c r="L343" i="2"/>
  <c r="N343" i="2" s="1"/>
  <c r="L300" i="2"/>
  <c r="N300" i="2" s="1"/>
  <c r="L473" i="2"/>
  <c r="N473" i="2" s="1"/>
  <c r="L833" i="2"/>
  <c r="L934" i="2"/>
  <c r="N934" i="2" s="1"/>
  <c r="L474" i="2"/>
  <c r="L687" i="2"/>
  <c r="L935" i="2"/>
  <c r="N935" i="2" s="1"/>
  <c r="L834" i="2"/>
  <c r="L757" i="2"/>
  <c r="N757" i="2" s="1"/>
  <c r="L838" i="2"/>
  <c r="N838" i="2" s="1"/>
  <c r="L839" i="2"/>
  <c r="N839" i="2" s="1"/>
  <c r="L782" i="2"/>
  <c r="N782" i="2" s="1"/>
  <c r="L641" i="2"/>
  <c r="L642" i="2"/>
  <c r="N642" i="2" s="1"/>
  <c r="L643" i="2"/>
  <c r="L424" i="2"/>
  <c r="L716" i="2"/>
  <c r="L783" i="2"/>
  <c r="N783" i="2" s="1"/>
  <c r="L840" i="2"/>
  <c r="N840" i="2" s="1"/>
  <c r="L841" i="2"/>
  <c r="N841" i="2" s="1"/>
  <c r="L784" i="2"/>
  <c r="L475" i="2"/>
  <c r="N475" i="2" s="1"/>
  <c r="L476" i="2"/>
  <c r="N476" i="2" s="1"/>
  <c r="L723" i="2"/>
  <c r="N723" i="2" s="1"/>
  <c r="L724" i="2"/>
  <c r="N724" i="2" s="1"/>
  <c r="L909" i="2"/>
  <c r="N909" i="2" s="1"/>
  <c r="L910" i="2"/>
  <c r="N910" i="2" s="1"/>
  <c r="L911" i="2"/>
  <c r="N911" i="2" s="1"/>
  <c r="L785" i="2"/>
  <c r="L786" i="2"/>
  <c r="L787" i="2"/>
  <c r="L788" i="2"/>
  <c r="N788" i="2" s="1"/>
  <c r="L477" i="2"/>
  <c r="L478" i="2"/>
  <c r="N478" i="2" s="1"/>
  <c r="L700" i="2"/>
  <c r="N700" i="2" s="1"/>
  <c r="L1010" i="2"/>
  <c r="N1010" i="2" s="1"/>
  <c r="L1011" i="2"/>
  <c r="N1011" i="2" s="1"/>
  <c r="L1012" i="2"/>
  <c r="N1012" i="2" s="1"/>
  <c r="L835" i="2"/>
  <c r="N835" i="2" s="1"/>
  <c r="L533" i="2"/>
  <c r="N533" i="2" s="1"/>
  <c r="L534" i="2"/>
  <c r="N534" i="2" s="1"/>
  <c r="L535" i="2"/>
  <c r="L718" i="2"/>
  <c r="L1013" i="2"/>
  <c r="N1013" i="2" s="1"/>
  <c r="L621" i="2"/>
  <c r="L622" i="2"/>
  <c r="N622" i="2" s="1"/>
  <c r="L906" i="2"/>
  <c r="N906" i="2" s="1"/>
  <c r="L678" i="2"/>
  <c r="N678" i="2" s="1"/>
  <c r="L725" i="2"/>
  <c r="N725" i="2" s="1"/>
  <c r="L679" i="2"/>
  <c r="N679" i="2" s="1"/>
  <c r="L719" i="2"/>
  <c r="L701" i="2"/>
  <c r="L1014" i="2"/>
  <c r="N1014" i="2" s="1"/>
  <c r="L1015" i="2"/>
  <c r="N1015" i="2" s="1"/>
  <c r="L1016" i="2"/>
  <c r="N1016" i="2" s="1"/>
  <c r="L1017" i="2"/>
  <c r="N1017" i="2" s="1"/>
  <c r="L640" i="2"/>
  <c r="L888" i="2"/>
  <c r="N888" i="2" s="1"/>
  <c r="L889" i="2"/>
  <c r="N889" i="2" s="1"/>
  <c r="L890" i="2"/>
  <c r="N890" i="2" s="1"/>
  <c r="L891" i="2"/>
  <c r="N891" i="2" s="1"/>
  <c r="L892" i="2"/>
  <c r="N892" i="2" s="1"/>
  <c r="L893" i="2"/>
  <c r="N893" i="2" s="1"/>
  <c r="L894" i="2"/>
  <c r="N894" i="2" s="1"/>
  <c r="L895" i="2"/>
  <c r="N895" i="2" s="1"/>
  <c r="L896" i="2"/>
  <c r="N896" i="2" s="1"/>
  <c r="L536" i="2"/>
  <c r="L537" i="2"/>
  <c r="L538" i="2"/>
  <c r="L399" i="2"/>
  <c r="N399" i="2" s="1"/>
  <c r="L539" i="2"/>
  <c r="N539" i="2" s="1"/>
  <c r="L352" i="2"/>
  <c r="L353" i="2"/>
  <c r="N353" i="2" s="1"/>
  <c r="L425" i="2"/>
  <c r="N425" i="2" s="1"/>
  <c r="L496" i="2"/>
  <c r="L497" i="2"/>
  <c r="L502" i="2"/>
  <c r="N502" i="2" s="1"/>
  <c r="L387" i="2"/>
  <c r="L898" i="2"/>
  <c r="N898" i="2" s="1"/>
  <c r="L498" i="2"/>
  <c r="N498" i="2" s="1"/>
  <c r="L499" i="2"/>
  <c r="L500" i="2"/>
  <c r="N500" i="2" s="1"/>
  <c r="L501" i="2"/>
  <c r="N501" i="2" s="1"/>
  <c r="L722" i="2"/>
  <c r="L912" i="2"/>
  <c r="N912" i="2" s="1"/>
  <c r="L789" i="2"/>
  <c r="L301" i="2"/>
  <c r="N301" i="2" s="1"/>
  <c r="L311" i="2"/>
  <c r="L916" i="2"/>
  <c r="N916" i="2" s="1"/>
  <c r="L917" i="2"/>
  <c r="N917" i="2" s="1"/>
  <c r="L918" i="2"/>
  <c r="N918" i="2" s="1"/>
  <c r="L326" i="2"/>
  <c r="L327" i="2"/>
  <c r="N327" i="2" s="1"/>
  <c r="L328" i="2"/>
  <c r="N328" i="2" s="1"/>
  <c r="L329" i="2"/>
  <c r="N329" i="2" s="1"/>
  <c r="L540" i="2"/>
  <c r="N540" i="2" s="1"/>
  <c r="L674" i="2"/>
  <c r="L790" i="2"/>
  <c r="N790" i="2" s="1"/>
  <c r="L791" i="2"/>
  <c r="L792" i="2"/>
  <c r="L793" i="2"/>
  <c r="N793" i="2" s="1"/>
  <c r="L711" i="2"/>
  <c r="N711" i="2" s="1"/>
  <c r="L795" i="2"/>
  <c r="N795" i="2" s="1"/>
  <c r="L796" i="2"/>
  <c r="L443" i="2"/>
  <c r="L444" i="2"/>
  <c r="L445" i="2"/>
  <c r="N445" i="2" s="1"/>
  <c r="L446" i="2"/>
  <c r="L447" i="2"/>
  <c r="N447" i="2" s="1"/>
  <c r="L448" i="2"/>
  <c r="N448" i="2" s="1"/>
  <c r="L449" i="2"/>
  <c r="N449" i="2" s="1"/>
  <c r="L450" i="2"/>
  <c r="N450" i="2" s="1"/>
  <c r="L451" i="2"/>
  <c r="L452" i="2"/>
  <c r="L453" i="2"/>
  <c r="L454" i="2"/>
  <c r="N454" i="2" s="1"/>
  <c r="L455" i="2"/>
  <c r="L456" i="2"/>
  <c r="N456" i="2" s="1"/>
  <c r="L797" i="2"/>
  <c r="N797" i="2" s="1"/>
  <c r="L798" i="2"/>
  <c r="L799" i="2"/>
  <c r="L800" i="2"/>
  <c r="N800" i="2" s="1"/>
  <c r="L801" i="2"/>
  <c r="L802" i="2"/>
  <c r="L803" i="2"/>
  <c r="L804" i="2"/>
  <c r="N804" i="2" s="1"/>
  <c r="L913" i="2"/>
  <c r="N913" i="2" s="1"/>
  <c r="L457" i="2"/>
  <c r="N457" i="2" s="1"/>
  <c r="L458" i="2"/>
  <c r="N458" i="2" s="1"/>
  <c r="L459" i="2"/>
  <c r="N459" i="2" s="1"/>
  <c r="L881" i="2"/>
  <c r="N881" i="2" s="1"/>
  <c r="L922" i="2"/>
  <c r="N922" i="2" s="1"/>
  <c r="L712" i="2"/>
  <c r="L541" i="2"/>
  <c r="L542" i="2"/>
  <c r="L460" i="2"/>
  <c r="L479" i="2"/>
  <c r="L480" i="2"/>
  <c r="N480" i="2" s="1"/>
  <c r="L982" i="2"/>
  <c r="N982" i="2" s="1"/>
  <c r="L636" i="2"/>
  <c r="L637" i="2"/>
  <c r="L819" i="2"/>
  <c r="L820" i="2"/>
  <c r="L481" i="2"/>
  <c r="L461" i="2"/>
  <c r="N461" i="2" s="1"/>
  <c r="L758" i="2"/>
  <c r="N758" i="2" s="1"/>
  <c r="L462" i="2"/>
  <c r="L713" i="2"/>
  <c r="L842" i="2"/>
  <c r="N842" i="2" s="1"/>
  <c r="L318" i="2"/>
  <c r="N318" i="2" s="1"/>
  <c r="L319" i="2"/>
  <c r="N319" i="2" s="1"/>
  <c r="L402" i="2"/>
  <c r="L403" i="2"/>
  <c r="L390" i="2"/>
  <c r="N390" i="2" s="1"/>
  <c r="L391" i="2"/>
  <c r="L914" i="2"/>
  <c r="N914" i="2" s="1"/>
  <c r="L983" i="2"/>
  <c r="N983" i="2" s="1"/>
  <c r="L623" i="2"/>
  <c r="L344" i="2"/>
  <c r="N344" i="2" s="1"/>
  <c r="L345" i="2"/>
  <c r="N345" i="2" s="1"/>
  <c r="L346" i="2"/>
  <c r="N346" i="2" s="1"/>
  <c r="L669" i="2"/>
  <c r="N669" i="2" s="1"/>
  <c r="L759" i="2"/>
  <c r="L320" i="2"/>
  <c r="L409" i="2"/>
  <c r="L260" i="2"/>
  <c r="L410" i="2"/>
  <c r="N410" i="2" s="1"/>
  <c r="L307" i="2"/>
  <c r="L411" i="2"/>
  <c r="N411" i="2" s="1"/>
  <c r="L379" i="2"/>
  <c r="N379" i="2" s="1"/>
  <c r="L702" i="2"/>
  <c r="N702" i="2" s="1"/>
  <c r="L926" i="2"/>
  <c r="N926" i="2" s="1"/>
  <c r="L383" i="2"/>
  <c r="L330" i="2"/>
  <c r="L482" i="2"/>
  <c r="L483" i="2"/>
  <c r="L484" i="2"/>
  <c r="N484" i="2" s="1"/>
  <c r="L485" i="2"/>
  <c r="L486" i="2"/>
  <c r="N486" i="2" s="1"/>
  <c r="L504" i="2"/>
  <c r="L291" i="2"/>
  <c r="L811" i="2"/>
  <c r="L812" i="2"/>
  <c r="L813" i="2"/>
  <c r="N813" i="2" s="1"/>
  <c r="L814" i="2"/>
  <c r="N814" i="2" s="1"/>
  <c r="L984" i="2"/>
  <c r="N984" i="2" s="1"/>
  <c r="L347" i="2"/>
  <c r="N347" i="2" s="1"/>
  <c r="L306" i="2"/>
  <c r="L630" i="2"/>
  <c r="L385" i="2"/>
  <c r="L915" i="2"/>
  <c r="N915" i="2" s="1"/>
  <c r="L386" i="2"/>
  <c r="L505" i="2"/>
  <c r="L506" i="2"/>
  <c r="N506" i="2" s="1"/>
  <c r="L507" i="2"/>
  <c r="N507" i="2" s="1"/>
  <c r="L508" i="2"/>
  <c r="L985" i="2"/>
  <c r="N985" i="2" s="1"/>
  <c r="L986" i="2"/>
  <c r="N986" i="2" s="1"/>
  <c r="L161" i="2"/>
  <c r="N161" i="2" s="1"/>
  <c r="L162" i="2"/>
  <c r="N162" i="2" s="1"/>
  <c r="L164" i="2"/>
  <c r="L165" i="2"/>
  <c r="L172" i="2"/>
  <c r="N172" i="2" s="1"/>
  <c r="L174" i="2"/>
  <c r="L181" i="2"/>
  <c r="N181" i="2" s="1"/>
  <c r="L182" i="2"/>
  <c r="L184" i="2"/>
  <c r="N184" i="2" s="1"/>
  <c r="L185" i="2"/>
  <c r="N185" i="2" s="1"/>
  <c r="L192" i="2"/>
  <c r="N192" i="2" s="1"/>
  <c r="L194" i="2"/>
  <c r="N194" i="2" s="1"/>
  <c r="L201" i="2"/>
  <c r="L202" i="2"/>
  <c r="L204" i="2"/>
  <c r="N204" i="2" s="1"/>
  <c r="L212" i="2"/>
  <c r="N212" i="2" s="1"/>
  <c r="L214" i="2"/>
  <c r="L215" i="2"/>
  <c r="L463" i="2"/>
  <c r="N463" i="2" s="1"/>
  <c r="L557" i="2"/>
  <c r="N557" i="2" s="1"/>
  <c r="L987" i="2"/>
  <c r="N987" i="2" s="1"/>
  <c r="L408" i="2"/>
  <c r="L703" i="2"/>
  <c r="L680" i="2"/>
  <c r="N680" i="2" s="1"/>
  <c r="L559" i="2"/>
  <c r="L560" i="2"/>
  <c r="L561" i="2"/>
  <c r="L562" i="2"/>
  <c r="N562" i="2" s="1"/>
  <c r="L563" i="2"/>
  <c r="N563" i="2" s="1"/>
  <c r="L564" i="2"/>
  <c r="N564" i="2" s="1"/>
  <c r="L565" i="2"/>
  <c r="N565" i="2" s="1"/>
  <c r="L348" i="2"/>
  <c r="L760" i="2"/>
  <c r="L761" i="2"/>
  <c r="N761" i="2" s="1"/>
  <c r="L688" i="2"/>
  <c r="N688" i="2" s="1"/>
  <c r="L354" i="2"/>
  <c r="N354" i="2" s="1"/>
  <c r="L355" i="2"/>
  <c r="N355" i="2" s="1"/>
  <c r="L356" i="2"/>
  <c r="L357" i="2"/>
  <c r="L358" i="2"/>
  <c r="L359" i="2"/>
  <c r="L360" i="2"/>
  <c r="N360" i="2" s="1"/>
  <c r="L361" i="2"/>
  <c r="L362" i="2"/>
  <c r="N362" i="2" s="1"/>
  <c r="L363" i="2"/>
  <c r="N363" i="2" s="1"/>
  <c r="L364" i="2"/>
  <c r="L365" i="2"/>
  <c r="L366" i="2"/>
  <c r="N366" i="2" s="1"/>
  <c r="L367" i="2"/>
  <c r="N367" i="2" s="1"/>
  <c r="L368" i="2"/>
  <c r="L369" i="2"/>
  <c r="L370" i="2"/>
  <c r="N370" i="2" s="1"/>
  <c r="L371" i="2"/>
  <c r="L372" i="2"/>
  <c r="L373" i="2"/>
  <c r="L374" i="2"/>
  <c r="N374" i="2" s="1"/>
  <c r="L375" i="2"/>
  <c r="N375" i="2" s="1"/>
  <c r="L376" i="2"/>
  <c r="N376" i="2" s="1"/>
  <c r="L377" i="2"/>
  <c r="N377" i="2" s="1"/>
  <c r="L380" i="2"/>
  <c r="L681" i="2"/>
  <c r="L464" i="2"/>
  <c r="L465" i="2"/>
  <c r="N465" i="2" s="1"/>
  <c r="L720" i="2"/>
  <c r="L412" i="2"/>
  <c r="L762" i="2"/>
  <c r="L975" i="2"/>
  <c r="N975" i="2" s="1"/>
  <c r="L763" i="2"/>
  <c r="L988" i="2"/>
  <c r="N988" i="2" s="1"/>
  <c r="L989" i="2"/>
  <c r="N989" i="2" s="1"/>
  <c r="L509" i="2"/>
  <c r="L831" i="2"/>
  <c r="N831" i="2" s="1"/>
  <c r="L510" i="2"/>
  <c r="N510" i="2" s="1"/>
  <c r="L511" i="2"/>
  <c r="L512" i="2"/>
  <c r="L513" i="2"/>
  <c r="N513" i="2" s="1"/>
  <c r="L514" i="2"/>
  <c r="N514" i="2" s="1"/>
  <c r="L515" i="2"/>
  <c r="L221" i="2"/>
  <c r="N221" i="2" s="1"/>
  <c r="L543" i="2"/>
  <c r="L882" i="2"/>
  <c r="N882" i="2" s="1"/>
  <c r="L624" i="2"/>
  <c r="N624" i="2" s="1"/>
  <c r="L714" i="2"/>
  <c r="N714" i="2" s="1"/>
  <c r="L1018" i="2"/>
  <c r="N1018" i="2" s="1"/>
  <c r="L1019" i="2"/>
  <c r="N1019" i="2" s="1"/>
  <c r="L316" i="2"/>
  <c r="N316" i="2" s="1"/>
  <c r="L487" i="2"/>
  <c r="L715" i="2"/>
  <c r="N715" i="2" s="1"/>
  <c r="L488" i="2"/>
  <c r="N488" i="2" s="1"/>
  <c r="L815" i="2"/>
  <c r="L816" i="2"/>
  <c r="L883" i="2"/>
  <c r="N883" i="2" s="1"/>
  <c r="L836" i="2"/>
  <c r="N836" i="2" s="1"/>
  <c r="L404" i="2"/>
  <c r="L405" i="2"/>
  <c r="N405" i="2" s="1"/>
  <c r="L406" i="2"/>
  <c r="N406" i="2" s="1"/>
  <c r="L407" i="2"/>
  <c r="L928" i="2"/>
  <c r="N928" i="2" s="1"/>
  <c r="L1024" i="2"/>
  <c r="L3" i="2"/>
  <c r="N3" i="2" s="1"/>
  <c r="L516" i="2"/>
  <c r="N516" i="2" s="1"/>
  <c r="L392" i="2"/>
  <c r="L625" i="2"/>
  <c r="L349" i="2"/>
  <c r="L626" i="2"/>
  <c r="L884" i="2"/>
  <c r="N884" i="2" s="1"/>
  <c r="L990" i="2"/>
  <c r="N990" i="2" s="1"/>
  <c r="L821" i="2"/>
  <c r="L822" i="2"/>
  <c r="L823" i="2"/>
  <c r="L824" i="2"/>
  <c r="L517" i="2"/>
  <c r="N517" i="2" s="1"/>
  <c r="L518" i="2"/>
  <c r="L805" i="2"/>
  <c r="N805" i="2" s="1"/>
  <c r="L489" i="2"/>
  <c r="N489" i="2" s="1"/>
  <c r="L302" i="2"/>
  <c r="N302" i="2" s="1"/>
  <c r="L257" i="2"/>
  <c r="N257" i="2" s="1"/>
  <c r="L378" i="2"/>
  <c r="L905" i="2"/>
  <c r="N905" i="2" s="1"/>
  <c r="L764" i="2"/>
  <c r="L1020" i="2"/>
  <c r="N1020" i="2" s="1"/>
  <c r="L490" i="2"/>
  <c r="N490" i="2" s="1"/>
  <c r="L976" i="2"/>
  <c r="N976" i="2" s="1"/>
  <c r="L936" i="2"/>
  <c r="N936" i="2" s="1"/>
  <c r="L1021" i="2"/>
  <c r="N1021" i="2" s="1"/>
  <c r="L321" i="2"/>
  <c r="L991" i="2"/>
  <c r="N991" i="2" s="1"/>
  <c r="L652" i="2"/>
  <c r="N652" i="2" s="1"/>
  <c r="L937" i="2"/>
  <c r="N937" i="2" s="1"/>
  <c r="L806" i="2"/>
  <c r="N806" i="2" s="1"/>
  <c r="L807" i="2"/>
  <c r="L491" i="2"/>
  <c r="L265" i="2"/>
  <c r="L266" i="2"/>
  <c r="L258" i="2"/>
  <c r="L259" i="2"/>
  <c r="L577" i="2"/>
  <c r="L519" i="2"/>
  <c r="N519" i="2" s="1"/>
  <c r="L520" i="2"/>
  <c r="N520" i="2" s="1"/>
  <c r="L521" i="2"/>
  <c r="N521" i="2" s="1"/>
  <c r="L522" i="2"/>
  <c r="N522" i="2" s="1"/>
  <c r="L523" i="2"/>
  <c r="L685" i="2"/>
  <c r="L308" i="2"/>
  <c r="L309" i="2"/>
  <c r="L310" i="2"/>
  <c r="N310" i="2" s="1"/>
  <c r="L670" i="2"/>
  <c r="L671" i="2"/>
  <c r="N671" i="2" s="1"/>
  <c r="L690" i="2"/>
  <c r="N690" i="2" s="1"/>
  <c r="L691" i="2"/>
  <c r="L692" i="2"/>
  <c r="N692" i="2" s="1"/>
  <c r="L693" i="2"/>
  <c r="L694" i="2"/>
  <c r="L695" i="2"/>
  <c r="L696" i="2"/>
  <c r="L697" i="2"/>
  <c r="N697" i="2" s="1"/>
  <c r="L578" i="2"/>
  <c r="L524" i="2"/>
  <c r="L492" i="2"/>
  <c r="N492" i="2" s="1"/>
  <c r="L885" i="2"/>
  <c r="N885" i="2" s="1"/>
  <c r="L547" i="2"/>
  <c r="L579" i="2"/>
  <c r="N579" i="2" s="1"/>
  <c r="L110" i="2"/>
  <c r="L717" i="2"/>
  <c r="L653" i="2"/>
  <c r="N653" i="2" s="1"/>
  <c r="L901" i="2"/>
  <c r="N901" i="2" s="1"/>
  <c r="L393" i="2"/>
  <c r="L808" i="2"/>
  <c r="L525" i="2"/>
  <c r="L1025" i="2"/>
  <c r="N1025" i="2" s="1"/>
  <c r="L5" i="2"/>
  <c r="N5" i="2" s="1"/>
  <c r="L493" i="2"/>
  <c r="N493" i="2" s="1"/>
  <c r="L400" i="2"/>
  <c r="N400" i="2" s="1"/>
  <c r="L317" i="2"/>
  <c r="L466" i="2"/>
  <c r="L494" i="2"/>
  <c r="L1022" i="2"/>
  <c r="N1022" i="2" s="1"/>
  <c r="L580" i="2"/>
  <c r="L581" i="2"/>
  <c r="N581" i="2" s="1"/>
  <c r="L303" i="2"/>
  <c r="L304" i="2"/>
  <c r="N304" i="2" s="1"/>
  <c r="L809" i="2"/>
  <c r="L295" i="2"/>
  <c r="L296" i="2"/>
  <c r="L297" i="2"/>
  <c r="N297" i="2" s="1"/>
  <c r="L305" i="2"/>
  <c r="L426" i="2"/>
  <c r="N426" i="2" s="1"/>
  <c r="L312" i="2"/>
  <c r="N312" i="2" s="1"/>
  <c r="L726" i="2"/>
  <c r="L886" i="2"/>
  <c r="N886" i="2" s="1"/>
  <c r="L232" i="2"/>
  <c r="L427" i="2"/>
  <c r="N427" i="2" s="1"/>
  <c r="L682" i="2"/>
  <c r="N682" i="2" s="1"/>
  <c r="L938" i="2"/>
  <c r="N938" i="2" s="1"/>
  <c r="L233" i="2"/>
  <c r="L269" i="2"/>
  <c r="L825" i="2"/>
  <c r="L331" i="2"/>
  <c r="L927" i="2"/>
  <c r="N927" i="2" s="1"/>
  <c r="L902" i="2"/>
  <c r="N902" i="2" s="1"/>
  <c r="L939" i="2"/>
  <c r="N939" i="2" s="1"/>
  <c r="L274" i="2"/>
  <c r="L234" i="2"/>
  <c r="N234" i="2" s="1"/>
  <c r="L235" i="2"/>
  <c r="N235" i="2" s="1"/>
  <c r="L236" i="2"/>
  <c r="N236" i="2" s="1"/>
  <c r="L290" i="2"/>
  <c r="L683" i="2"/>
  <c r="L704" i="2"/>
  <c r="L684" i="2"/>
  <c r="L582" i="2"/>
  <c r="N582" i="2" s="1"/>
  <c r="L583" i="2"/>
  <c r="L584" i="2"/>
  <c r="N584" i="2" s="1"/>
  <c r="L585" i="2"/>
  <c r="L586" i="2"/>
  <c r="N586" i="2" s="1"/>
  <c r="L587" i="2"/>
  <c r="N587" i="2" s="1"/>
  <c r="L588" i="2"/>
  <c r="L589" i="2"/>
  <c r="L590" i="2"/>
  <c r="L591" i="2"/>
  <c r="L592" i="2"/>
  <c r="N592" i="2" s="1"/>
  <c r="L593" i="2"/>
  <c r="L594" i="2"/>
  <c r="N594" i="2" s="1"/>
  <c r="L595" i="2"/>
  <c r="N595" i="2" s="1"/>
  <c r="L596" i="2"/>
  <c r="L597" i="2"/>
  <c r="L598" i="2"/>
  <c r="N598" i="2" s="1"/>
  <c r="L599" i="2"/>
  <c r="N599" i="2" s="1"/>
  <c r="L600" i="2"/>
  <c r="L601" i="2"/>
  <c r="L602" i="2"/>
  <c r="N602" i="2" s="1"/>
  <c r="L603" i="2"/>
  <c r="L604" i="2"/>
  <c r="L605" i="2"/>
  <c r="L606" i="2"/>
  <c r="N606" i="2" s="1"/>
  <c r="L607" i="2"/>
  <c r="N607" i="2" s="1"/>
  <c r="L608" i="2"/>
  <c r="N608" i="2" s="1"/>
  <c r="L609" i="2"/>
  <c r="L610" i="2"/>
  <c r="L611" i="2"/>
  <c r="L612" i="2"/>
  <c r="L613" i="2"/>
  <c r="L614" i="2"/>
  <c r="N614" i="2" s="1"/>
  <c r="L615" i="2"/>
  <c r="L616" i="2"/>
  <c r="N616" i="2" s="1"/>
  <c r="L617" i="2"/>
  <c r="L618" i="2"/>
  <c r="N618" i="2" s="1"/>
  <c r="L619" i="2"/>
  <c r="N619" i="2" s="1"/>
  <c r="L620" i="2"/>
  <c r="L526" i="2"/>
  <c r="L237" i="2"/>
  <c r="L350" i="2"/>
  <c r="L351" i="2"/>
  <c r="N351" i="2" s="1"/>
  <c r="L238" i="2"/>
  <c r="L270" i="2"/>
  <c r="N270" i="2" s="1"/>
  <c r="L271" i="2"/>
  <c r="N271" i="2" s="1"/>
  <c r="L272" i="2"/>
  <c r="L239" i="2"/>
  <c r="L240" i="2"/>
  <c r="N240" i="2" s="1"/>
  <c r="L275" i="2"/>
  <c r="N275" i="2" s="1"/>
  <c r="L826" i="2"/>
  <c r="L241" i="2"/>
  <c r="L282" i="2"/>
  <c r="N282" i="2" s="1"/>
  <c r="L276" i="2"/>
  <c r="L277" i="2"/>
  <c r="L278" i="2"/>
  <c r="L242" i="2"/>
  <c r="N242" i="2" s="1"/>
  <c r="L243" i="2"/>
  <c r="N243" i="2" s="1"/>
  <c r="L244" i="2"/>
  <c r="N244" i="2" s="1"/>
  <c r="L245" i="2"/>
  <c r="L246" i="2"/>
  <c r="L279" i="2"/>
  <c r="L413" i="2"/>
  <c r="L414" i="2"/>
  <c r="L247" i="2"/>
  <c r="N247" i="2" s="1"/>
  <c r="L248" i="2"/>
  <c r="L280" i="2"/>
  <c r="N280" i="2" s="1"/>
  <c r="L283" i="2"/>
  <c r="L284" i="2"/>
  <c r="N284" i="2" s="1"/>
  <c r="L285" i="2"/>
  <c r="N285" i="2" s="1"/>
  <c r="L286" i="2"/>
  <c r="L287" i="2"/>
  <c r="L288" i="2"/>
  <c r="L289" i="2"/>
  <c r="L398" i="2"/>
  <c r="N398" i="2" s="1"/>
  <c r="L555" i="2"/>
  <c r="L549" i="2"/>
  <c r="N549" i="2" s="1"/>
  <c r="L550" i="2"/>
  <c r="N550" i="2" s="1"/>
  <c r="L627" i="2"/>
  <c r="L628" i="2"/>
  <c r="L810" i="2"/>
  <c r="N810" i="2" s="1"/>
  <c r="L7" i="2"/>
  <c r="N7" i="2" s="1"/>
  <c r="L116" i="2"/>
  <c r="L817" i="2"/>
  <c r="L631" i="2"/>
  <c r="N631" i="2" s="1"/>
  <c r="L632" i="2"/>
  <c r="L633" i="2"/>
  <c r="L1028" i="2"/>
  <c r="L634" i="2"/>
  <c r="N634" i="2" s="1"/>
  <c r="L1031" i="2"/>
  <c r="N1031" i="2" s="1"/>
  <c r="L1023" i="2"/>
  <c r="N1023" i="2" s="1"/>
  <c r="L6" i="2"/>
  <c r="N6" i="2" s="1"/>
  <c r="L556" i="2"/>
  <c r="N556" i="2" s="1"/>
  <c r="L322" i="2"/>
  <c r="L118" i="2"/>
  <c r="L113" i="2"/>
  <c r="L114" i="2"/>
  <c r="L818" i="2"/>
  <c r="N818" i="2" s="1"/>
  <c r="L832" i="2"/>
  <c r="N832" i="2" s="1"/>
  <c r="L765" i="2"/>
  <c r="L766" i="2"/>
  <c r="N766" i="2" s="1"/>
  <c r="L767" i="2"/>
  <c r="N767" i="2" s="1"/>
  <c r="L527" i="2"/>
  <c r="N527" i="2" s="1"/>
  <c r="L528" i="2"/>
  <c r="N528" i="2" s="1"/>
  <c r="L529" i="2"/>
  <c r="L530" i="2"/>
  <c r="L1026" i="2"/>
  <c r="L1027" i="2"/>
  <c r="L249" i="2"/>
  <c r="N249" i="2" s="1"/>
  <c r="L250" i="2"/>
  <c r="L827" i="2"/>
  <c r="N827" i="2" s="1"/>
  <c r="L251" i="2"/>
  <c r="N251" i="2" s="1"/>
  <c r="L768" i="2"/>
  <c r="L769" i="2"/>
  <c r="L420" i="2"/>
  <c r="N420" i="2" s="1"/>
  <c r="L252" i="2"/>
  <c r="L253" i="2"/>
  <c r="L254" i="2"/>
  <c r="L415" i="2"/>
  <c r="N415" i="2" s="1"/>
  <c r="L558" i="2"/>
  <c r="L727" i="2"/>
  <c r="L903" i="2"/>
  <c r="N903" i="2" s="1"/>
  <c r="L654" i="2"/>
  <c r="L281" i="2"/>
  <c r="L421" i="2"/>
  <c r="N421" i="2" s="1"/>
  <c r="L655" i="2"/>
  <c r="N655" i="2" s="1"/>
  <c r="L1030" i="2"/>
  <c r="N1030" i="2" s="1"/>
  <c r="L629" i="2"/>
  <c r="L495" i="2"/>
  <c r="L940" i="2"/>
  <c r="N940" i="2" s="1"/>
  <c r="L941" i="2"/>
  <c r="N941" i="2" s="1"/>
  <c r="L672" i="2"/>
  <c r="L673" i="2"/>
  <c r="L416" i="2"/>
  <c r="L828" i="2"/>
  <c r="N828" i="2" s="1"/>
  <c r="L829" i="2"/>
  <c r="L830" i="2"/>
  <c r="N830" i="2" s="1"/>
  <c r="L531" i="2"/>
  <c r="N531" i="2" s="1"/>
  <c r="L255" i="2"/>
  <c r="N255" i="2" s="1"/>
  <c r="L273" i="2"/>
  <c r="L977" i="2"/>
  <c r="L115" i="2"/>
  <c r="L332" i="2"/>
  <c r="L256" i="2"/>
  <c r="L656" i="2"/>
  <c r="AV73" i="3"/>
  <c r="AV686" i="3"/>
  <c r="AV186" i="3"/>
  <c r="AV187" i="3"/>
  <c r="AV188" i="3"/>
  <c r="AV194" i="3"/>
  <c r="AV196" i="3"/>
  <c r="AV197" i="3"/>
  <c r="AV198" i="3"/>
  <c r="AV199" i="3"/>
  <c r="AV206" i="3"/>
  <c r="AV208" i="3"/>
  <c r="AV210" i="3"/>
  <c r="AV211" i="3"/>
  <c r="AV212" i="3"/>
  <c r="AV217" i="3"/>
  <c r="AV226" i="3"/>
  <c r="AV228" i="3"/>
  <c r="AV237" i="3"/>
  <c r="AV238" i="3"/>
  <c r="AV247" i="3"/>
  <c r="AV281" i="3"/>
  <c r="AV286" i="3"/>
  <c r="AV287" i="3"/>
  <c r="AV289" i="3"/>
  <c r="AV293" i="3"/>
  <c r="AV297" i="3"/>
  <c r="AV303" i="3"/>
  <c r="AV304" i="3"/>
  <c r="AV332" i="3"/>
  <c r="AV336" i="3"/>
  <c r="AV337" i="3"/>
  <c r="AV339" i="3"/>
  <c r="AV343" i="3"/>
  <c r="AV349" i="3"/>
  <c r="AV358" i="3"/>
  <c r="AV359" i="3"/>
  <c r="AV360" i="3"/>
  <c r="AV369" i="3"/>
  <c r="AV372" i="3"/>
  <c r="AV377" i="3"/>
  <c r="AV378" i="3"/>
  <c r="AV445" i="3"/>
  <c r="AV453" i="3"/>
  <c r="AV466" i="3"/>
  <c r="AV470" i="3"/>
  <c r="AV476" i="3"/>
  <c r="AV478" i="3"/>
  <c r="AV483" i="3"/>
  <c r="AV492" i="3"/>
  <c r="AV496" i="3"/>
  <c r="AV497" i="3"/>
  <c r="AV498" i="3"/>
  <c r="AV501" i="3"/>
  <c r="AV502" i="3"/>
  <c r="AV504" i="3"/>
  <c r="AV508" i="3"/>
  <c r="AV521" i="3"/>
  <c r="AV522" i="3"/>
  <c r="AV539" i="3"/>
  <c r="AV544" i="3"/>
  <c r="AV545" i="3"/>
  <c r="AV547" i="3"/>
  <c r="AV550" i="3"/>
  <c r="AV562" i="3"/>
  <c r="AV563" i="3"/>
  <c r="AV564" i="3"/>
  <c r="AV580" i="3"/>
  <c r="AV587" i="3"/>
  <c r="AV591" i="3"/>
  <c r="AV592" i="3"/>
  <c r="AV596" i="3"/>
  <c r="AV601" i="3"/>
  <c r="AV610" i="3"/>
  <c r="AV620" i="3"/>
  <c r="AV628" i="3"/>
  <c r="AV655" i="3"/>
  <c r="AV717" i="3"/>
  <c r="AV728" i="3"/>
  <c r="AV729" i="3"/>
  <c r="AV731" i="3"/>
  <c r="AV740" i="3"/>
  <c r="AV768" i="3"/>
  <c r="AV772" i="3"/>
  <c r="AV776" i="3"/>
  <c r="AV797" i="3"/>
  <c r="AV814" i="3"/>
  <c r="AV827" i="3"/>
  <c r="AV851" i="3"/>
  <c r="AV856" i="3"/>
  <c r="AV860" i="3"/>
  <c r="AV885" i="3"/>
  <c r="AV19" i="3"/>
  <c r="AV20" i="3"/>
  <c r="AV42" i="3"/>
  <c r="AV54" i="3"/>
  <c r="AV56" i="3"/>
  <c r="AW56" i="3" s="1"/>
  <c r="AV57" i="3"/>
  <c r="AV58" i="3"/>
  <c r="AV59" i="3"/>
  <c r="AV60" i="3"/>
  <c r="AV61" i="3"/>
  <c r="AV62" i="3"/>
  <c r="AV65" i="3"/>
  <c r="AV68" i="3"/>
  <c r="AV72" i="3"/>
  <c r="AV75" i="3"/>
  <c r="AV76" i="3"/>
  <c r="AV77" i="3"/>
  <c r="AV78" i="3"/>
  <c r="AV79" i="3"/>
  <c r="AV80" i="3"/>
  <c r="AV81" i="3"/>
  <c r="AV82" i="3"/>
  <c r="AV84" i="3"/>
  <c r="AV85" i="3"/>
  <c r="AV90" i="3"/>
  <c r="AV92" i="3"/>
  <c r="AV93" i="3"/>
  <c r="AV94" i="3"/>
  <c r="AV95" i="3"/>
  <c r="AV96" i="3"/>
  <c r="AV97" i="3"/>
  <c r="AV98" i="3"/>
  <c r="AV99" i="3"/>
  <c r="AV101" i="3"/>
  <c r="AV103" i="3"/>
  <c r="AV151" i="3"/>
  <c r="AV154" i="3"/>
  <c r="AV159" i="3"/>
  <c r="AV165" i="3"/>
  <c r="AV166" i="3"/>
  <c r="AV167" i="3"/>
  <c r="T3419" i="4"/>
  <c r="N3419" i="4"/>
  <c r="B3419" i="4"/>
  <c r="S3418" i="4"/>
  <c r="V3418" i="4" s="1"/>
  <c r="R3418" i="4"/>
  <c r="U3418" i="4" s="1"/>
  <c r="M3418" i="4"/>
  <c r="P3418" i="4" s="1"/>
  <c r="L3418" i="4"/>
  <c r="O3418" i="4" s="1"/>
  <c r="B3418" i="4"/>
  <c r="S3417" i="4"/>
  <c r="V3417" i="4" s="1"/>
  <c r="R3417" i="4"/>
  <c r="U3417" i="4" s="1"/>
  <c r="M3417" i="4"/>
  <c r="P3417" i="4" s="1"/>
  <c r="L3417" i="4"/>
  <c r="O3417" i="4" s="1"/>
  <c r="B3417" i="4"/>
  <c r="S3416" i="4"/>
  <c r="V3416" i="4" s="1"/>
  <c r="R3416" i="4"/>
  <c r="U3416" i="4" s="1"/>
  <c r="M3416" i="4"/>
  <c r="P3416" i="4" s="1"/>
  <c r="L3416" i="4"/>
  <c r="O3416" i="4" s="1"/>
  <c r="B3416" i="4"/>
  <c r="S3415" i="4"/>
  <c r="V3415" i="4" s="1"/>
  <c r="R3415" i="4"/>
  <c r="U3415" i="4" s="1"/>
  <c r="M3415" i="4"/>
  <c r="P3415" i="4" s="1"/>
  <c r="L3415" i="4"/>
  <c r="O3415" i="4" s="1"/>
  <c r="B3415" i="4"/>
  <c r="S3414" i="4"/>
  <c r="V3414" i="4" s="1"/>
  <c r="R3414" i="4"/>
  <c r="U3414" i="4" s="1"/>
  <c r="M3414" i="4"/>
  <c r="P3414" i="4" s="1"/>
  <c r="L3414" i="4"/>
  <c r="O3414" i="4" s="1"/>
  <c r="B3414" i="4"/>
  <c r="S3413" i="4"/>
  <c r="V3413" i="4" s="1"/>
  <c r="R3413" i="4"/>
  <c r="U3413" i="4" s="1"/>
  <c r="M3413" i="4"/>
  <c r="P3413" i="4" s="1"/>
  <c r="L3413" i="4"/>
  <c r="O3413" i="4" s="1"/>
  <c r="B3413" i="4"/>
  <c r="S3412" i="4"/>
  <c r="V3412" i="4" s="1"/>
  <c r="R3412" i="4"/>
  <c r="U3412" i="4" s="1"/>
  <c r="M3412" i="4"/>
  <c r="P3412" i="4" s="1"/>
  <c r="L3412" i="4"/>
  <c r="O3412" i="4" s="1"/>
  <c r="B3412" i="4"/>
  <c r="S3411" i="4"/>
  <c r="V3411" i="4" s="1"/>
  <c r="R3411" i="4"/>
  <c r="U3411" i="4" s="1"/>
  <c r="M3411" i="4"/>
  <c r="P3411" i="4" s="1"/>
  <c r="L3411" i="4"/>
  <c r="O3411" i="4" s="1"/>
  <c r="B3411" i="4"/>
  <c r="S3410" i="4"/>
  <c r="V3410" i="4" s="1"/>
  <c r="R3410" i="4"/>
  <c r="U3410" i="4" s="1"/>
  <c r="M3410" i="4"/>
  <c r="P3410" i="4" s="1"/>
  <c r="L3410" i="4"/>
  <c r="O3410" i="4" s="1"/>
  <c r="B3410" i="4"/>
  <c r="S3409" i="4"/>
  <c r="V3409" i="4" s="1"/>
  <c r="R3409" i="4"/>
  <c r="U3409" i="4" s="1"/>
  <c r="M3409" i="4"/>
  <c r="P3409" i="4" s="1"/>
  <c r="L3409" i="4"/>
  <c r="O3409" i="4" s="1"/>
  <c r="B3409" i="4"/>
  <c r="S3408" i="4"/>
  <c r="V3408" i="4" s="1"/>
  <c r="R3408" i="4"/>
  <c r="U3408" i="4" s="1"/>
  <c r="M3408" i="4"/>
  <c r="P3408" i="4" s="1"/>
  <c r="L3408" i="4"/>
  <c r="O3408" i="4" s="1"/>
  <c r="B3408" i="4"/>
  <c r="S3407" i="4"/>
  <c r="V3407" i="4" s="1"/>
  <c r="R3407" i="4"/>
  <c r="U3407" i="4" s="1"/>
  <c r="M3407" i="4"/>
  <c r="P3407" i="4" s="1"/>
  <c r="L3407" i="4"/>
  <c r="O3407" i="4" s="1"/>
  <c r="B3407" i="4"/>
  <c r="S3406" i="4"/>
  <c r="V3406" i="4" s="1"/>
  <c r="R3406" i="4"/>
  <c r="U3406" i="4" s="1"/>
  <c r="M3406" i="4"/>
  <c r="P3406" i="4" s="1"/>
  <c r="L3406" i="4"/>
  <c r="O3406" i="4" s="1"/>
  <c r="B3406" i="4"/>
  <c r="S3405" i="4"/>
  <c r="V3405" i="4" s="1"/>
  <c r="R3405" i="4"/>
  <c r="U3405" i="4" s="1"/>
  <c r="M3405" i="4"/>
  <c r="P3405" i="4" s="1"/>
  <c r="L3405" i="4"/>
  <c r="O3405" i="4" s="1"/>
  <c r="B3405" i="4"/>
  <c r="S3404" i="4"/>
  <c r="V3404" i="4" s="1"/>
  <c r="R3404" i="4"/>
  <c r="U3404" i="4" s="1"/>
  <c r="M3404" i="4"/>
  <c r="P3404" i="4" s="1"/>
  <c r="L3404" i="4"/>
  <c r="O3404" i="4" s="1"/>
  <c r="B3404" i="4"/>
  <c r="S3403" i="4"/>
  <c r="V3403" i="4" s="1"/>
  <c r="R3403" i="4"/>
  <c r="U3403" i="4" s="1"/>
  <c r="M3403" i="4"/>
  <c r="P3403" i="4" s="1"/>
  <c r="L3403" i="4"/>
  <c r="O3403" i="4" s="1"/>
  <c r="B3403" i="4"/>
  <c r="T3402" i="4"/>
  <c r="N3402" i="4"/>
  <c r="B3402" i="4"/>
  <c r="S3401" i="4"/>
  <c r="V3401" i="4" s="1"/>
  <c r="R3401" i="4"/>
  <c r="U3401" i="4" s="1"/>
  <c r="M3401" i="4"/>
  <c r="P3401" i="4" s="1"/>
  <c r="L3401" i="4"/>
  <c r="O3401" i="4" s="1"/>
  <c r="B3401" i="4"/>
  <c r="S3400" i="4"/>
  <c r="V3400" i="4" s="1"/>
  <c r="R3400" i="4"/>
  <c r="U3400" i="4" s="1"/>
  <c r="M3400" i="4"/>
  <c r="P3400" i="4" s="1"/>
  <c r="L3400" i="4"/>
  <c r="O3400" i="4" s="1"/>
  <c r="B3400" i="4"/>
  <c r="S3399" i="4"/>
  <c r="V3399" i="4" s="1"/>
  <c r="R3399" i="4"/>
  <c r="U3399" i="4" s="1"/>
  <c r="M3399" i="4"/>
  <c r="P3399" i="4" s="1"/>
  <c r="L3399" i="4"/>
  <c r="O3399" i="4" s="1"/>
  <c r="B3399" i="4"/>
  <c r="S3398" i="4"/>
  <c r="V3398" i="4" s="1"/>
  <c r="R3398" i="4"/>
  <c r="U3398" i="4" s="1"/>
  <c r="M3398" i="4"/>
  <c r="P3398" i="4" s="1"/>
  <c r="L3398" i="4"/>
  <c r="O3398" i="4" s="1"/>
  <c r="B3398" i="4"/>
  <c r="S3397" i="4"/>
  <c r="V3397" i="4" s="1"/>
  <c r="R3397" i="4"/>
  <c r="U3397" i="4" s="1"/>
  <c r="M3397" i="4"/>
  <c r="P3397" i="4" s="1"/>
  <c r="L3397" i="4"/>
  <c r="O3397" i="4" s="1"/>
  <c r="B3397" i="4"/>
  <c r="S3396" i="4"/>
  <c r="V3396" i="4" s="1"/>
  <c r="R3396" i="4"/>
  <c r="U3396" i="4" s="1"/>
  <c r="M3396" i="4"/>
  <c r="P3396" i="4" s="1"/>
  <c r="L3396" i="4"/>
  <c r="O3396" i="4" s="1"/>
  <c r="B3396" i="4"/>
  <c r="S3395" i="4"/>
  <c r="V3395" i="4" s="1"/>
  <c r="R3395" i="4"/>
  <c r="U3395" i="4" s="1"/>
  <c r="M3395" i="4"/>
  <c r="P3395" i="4" s="1"/>
  <c r="L3395" i="4"/>
  <c r="O3395" i="4" s="1"/>
  <c r="B3395" i="4"/>
  <c r="S3394" i="4"/>
  <c r="V3394" i="4" s="1"/>
  <c r="R3394" i="4"/>
  <c r="U3394" i="4" s="1"/>
  <c r="M3394" i="4"/>
  <c r="P3394" i="4" s="1"/>
  <c r="L3394" i="4"/>
  <c r="O3394" i="4" s="1"/>
  <c r="B3394" i="4"/>
  <c r="S3393" i="4"/>
  <c r="V3393" i="4" s="1"/>
  <c r="R3393" i="4"/>
  <c r="U3393" i="4" s="1"/>
  <c r="M3393" i="4"/>
  <c r="P3393" i="4" s="1"/>
  <c r="L3393" i="4"/>
  <c r="O3393" i="4" s="1"/>
  <c r="B3393" i="4"/>
  <c r="S3392" i="4"/>
  <c r="V3392" i="4" s="1"/>
  <c r="R3392" i="4"/>
  <c r="U3392" i="4" s="1"/>
  <c r="M3392" i="4"/>
  <c r="P3392" i="4" s="1"/>
  <c r="L3392" i="4"/>
  <c r="O3392" i="4" s="1"/>
  <c r="B3392" i="4"/>
  <c r="S3391" i="4"/>
  <c r="V3391" i="4" s="1"/>
  <c r="R3391" i="4"/>
  <c r="U3391" i="4" s="1"/>
  <c r="M3391" i="4"/>
  <c r="P3391" i="4" s="1"/>
  <c r="L3391" i="4"/>
  <c r="O3391" i="4" s="1"/>
  <c r="B3391" i="4"/>
  <c r="S3390" i="4"/>
  <c r="V3390" i="4" s="1"/>
  <c r="R3390" i="4"/>
  <c r="U3390" i="4" s="1"/>
  <c r="M3390" i="4"/>
  <c r="P3390" i="4" s="1"/>
  <c r="L3390" i="4"/>
  <c r="O3390" i="4" s="1"/>
  <c r="B3390" i="4"/>
  <c r="S3389" i="4"/>
  <c r="V3389" i="4" s="1"/>
  <c r="R3389" i="4"/>
  <c r="U3389" i="4" s="1"/>
  <c r="M3389" i="4"/>
  <c r="P3389" i="4" s="1"/>
  <c r="L3389" i="4"/>
  <c r="O3389" i="4" s="1"/>
  <c r="B3389" i="4"/>
  <c r="S3388" i="4"/>
  <c r="V3388" i="4" s="1"/>
  <c r="R3388" i="4"/>
  <c r="U3388" i="4" s="1"/>
  <c r="M3388" i="4"/>
  <c r="P3388" i="4" s="1"/>
  <c r="L3388" i="4"/>
  <c r="O3388" i="4" s="1"/>
  <c r="B3388" i="4"/>
  <c r="S3387" i="4"/>
  <c r="V3387" i="4" s="1"/>
  <c r="R3387" i="4"/>
  <c r="U3387" i="4" s="1"/>
  <c r="M3387" i="4"/>
  <c r="P3387" i="4" s="1"/>
  <c r="L3387" i="4"/>
  <c r="O3387" i="4" s="1"/>
  <c r="B3387" i="4"/>
  <c r="S3386" i="4"/>
  <c r="V3386" i="4" s="1"/>
  <c r="R3386" i="4"/>
  <c r="U3386" i="4" s="1"/>
  <c r="M3386" i="4"/>
  <c r="P3386" i="4" s="1"/>
  <c r="L3386" i="4"/>
  <c r="O3386" i="4" s="1"/>
  <c r="B3386" i="4"/>
  <c r="S3385" i="4"/>
  <c r="V3385" i="4" s="1"/>
  <c r="R3385" i="4"/>
  <c r="U3385" i="4" s="1"/>
  <c r="M3385" i="4"/>
  <c r="P3385" i="4" s="1"/>
  <c r="L3385" i="4"/>
  <c r="O3385" i="4" s="1"/>
  <c r="B3385" i="4"/>
  <c r="S3384" i="4"/>
  <c r="V3384" i="4" s="1"/>
  <c r="R3384" i="4"/>
  <c r="U3384" i="4" s="1"/>
  <c r="M3384" i="4"/>
  <c r="P3384" i="4" s="1"/>
  <c r="L3384" i="4"/>
  <c r="O3384" i="4" s="1"/>
  <c r="B3384" i="4"/>
  <c r="S3383" i="4"/>
  <c r="V3383" i="4" s="1"/>
  <c r="R3383" i="4"/>
  <c r="U3383" i="4" s="1"/>
  <c r="M3383" i="4"/>
  <c r="P3383" i="4" s="1"/>
  <c r="L3383" i="4"/>
  <c r="O3383" i="4" s="1"/>
  <c r="B3383" i="4"/>
  <c r="T3382" i="4"/>
  <c r="N3382" i="4"/>
  <c r="B3382" i="4"/>
  <c r="S3381" i="4"/>
  <c r="V3381" i="4" s="1"/>
  <c r="R3381" i="4"/>
  <c r="U3381" i="4" s="1"/>
  <c r="M3381" i="4"/>
  <c r="P3381" i="4" s="1"/>
  <c r="L3381" i="4"/>
  <c r="O3381" i="4" s="1"/>
  <c r="B3381" i="4"/>
  <c r="S3380" i="4"/>
  <c r="V3380" i="4" s="1"/>
  <c r="R3380" i="4"/>
  <c r="U3380" i="4" s="1"/>
  <c r="M3380" i="4"/>
  <c r="P3380" i="4" s="1"/>
  <c r="L3380" i="4"/>
  <c r="O3380" i="4" s="1"/>
  <c r="B3380" i="4"/>
  <c r="S3379" i="4"/>
  <c r="V3379" i="4" s="1"/>
  <c r="R3379" i="4"/>
  <c r="U3379" i="4" s="1"/>
  <c r="M3379" i="4"/>
  <c r="P3379" i="4" s="1"/>
  <c r="L3379" i="4"/>
  <c r="O3379" i="4" s="1"/>
  <c r="B3379" i="4"/>
  <c r="S3378" i="4"/>
  <c r="V3378" i="4" s="1"/>
  <c r="R3378" i="4"/>
  <c r="U3378" i="4" s="1"/>
  <c r="M3378" i="4"/>
  <c r="P3378" i="4" s="1"/>
  <c r="L3378" i="4"/>
  <c r="O3378" i="4" s="1"/>
  <c r="B3378" i="4"/>
  <c r="S3377" i="4"/>
  <c r="V3377" i="4" s="1"/>
  <c r="R3377" i="4"/>
  <c r="U3377" i="4" s="1"/>
  <c r="M3377" i="4"/>
  <c r="P3377" i="4" s="1"/>
  <c r="L3377" i="4"/>
  <c r="O3377" i="4" s="1"/>
  <c r="B3377" i="4"/>
  <c r="S3376" i="4"/>
  <c r="V3376" i="4" s="1"/>
  <c r="R3376" i="4"/>
  <c r="U3376" i="4" s="1"/>
  <c r="M3376" i="4"/>
  <c r="P3376" i="4" s="1"/>
  <c r="L3376" i="4"/>
  <c r="O3376" i="4" s="1"/>
  <c r="B3376" i="4"/>
  <c r="S3375" i="4"/>
  <c r="V3375" i="4" s="1"/>
  <c r="R3375" i="4"/>
  <c r="U3375" i="4" s="1"/>
  <c r="M3375" i="4"/>
  <c r="P3375" i="4" s="1"/>
  <c r="L3375" i="4"/>
  <c r="O3375" i="4" s="1"/>
  <c r="B3375" i="4"/>
  <c r="S3374" i="4"/>
  <c r="V3374" i="4" s="1"/>
  <c r="R3374" i="4"/>
  <c r="U3374" i="4" s="1"/>
  <c r="M3374" i="4"/>
  <c r="P3374" i="4" s="1"/>
  <c r="L3374" i="4"/>
  <c r="O3374" i="4" s="1"/>
  <c r="B3374" i="4"/>
  <c r="S3373" i="4"/>
  <c r="V3373" i="4" s="1"/>
  <c r="R3373" i="4"/>
  <c r="U3373" i="4" s="1"/>
  <c r="M3373" i="4"/>
  <c r="P3373" i="4" s="1"/>
  <c r="L3373" i="4"/>
  <c r="O3373" i="4" s="1"/>
  <c r="B3373" i="4"/>
  <c r="S3372" i="4"/>
  <c r="V3372" i="4" s="1"/>
  <c r="R3372" i="4"/>
  <c r="U3372" i="4" s="1"/>
  <c r="M3372" i="4"/>
  <c r="P3372" i="4" s="1"/>
  <c r="L3372" i="4"/>
  <c r="O3372" i="4" s="1"/>
  <c r="B3372" i="4"/>
  <c r="S3371" i="4"/>
  <c r="V3371" i="4" s="1"/>
  <c r="R3371" i="4"/>
  <c r="U3371" i="4" s="1"/>
  <c r="M3371" i="4"/>
  <c r="P3371" i="4" s="1"/>
  <c r="L3371" i="4"/>
  <c r="O3371" i="4" s="1"/>
  <c r="B3371" i="4"/>
  <c r="S3370" i="4"/>
  <c r="V3370" i="4" s="1"/>
  <c r="R3370" i="4"/>
  <c r="U3370" i="4" s="1"/>
  <c r="M3370" i="4"/>
  <c r="P3370" i="4" s="1"/>
  <c r="L3370" i="4"/>
  <c r="O3370" i="4" s="1"/>
  <c r="B3370" i="4"/>
  <c r="S3369" i="4"/>
  <c r="V3369" i="4" s="1"/>
  <c r="R3369" i="4"/>
  <c r="U3369" i="4" s="1"/>
  <c r="M3369" i="4"/>
  <c r="P3369" i="4" s="1"/>
  <c r="L3369" i="4"/>
  <c r="O3369" i="4" s="1"/>
  <c r="B3369" i="4"/>
  <c r="S3368" i="4"/>
  <c r="V3368" i="4" s="1"/>
  <c r="R3368" i="4"/>
  <c r="U3368" i="4" s="1"/>
  <c r="M3368" i="4"/>
  <c r="P3368" i="4" s="1"/>
  <c r="L3368" i="4"/>
  <c r="O3368" i="4" s="1"/>
  <c r="B3368" i="4"/>
  <c r="S3367" i="4"/>
  <c r="V3367" i="4" s="1"/>
  <c r="R3367" i="4"/>
  <c r="U3367" i="4" s="1"/>
  <c r="M3367" i="4"/>
  <c r="P3367" i="4" s="1"/>
  <c r="L3367" i="4"/>
  <c r="O3367" i="4" s="1"/>
  <c r="B3367" i="4"/>
  <c r="S3366" i="4"/>
  <c r="V3366" i="4" s="1"/>
  <c r="R3366" i="4"/>
  <c r="U3366" i="4" s="1"/>
  <c r="M3366" i="4"/>
  <c r="P3366" i="4" s="1"/>
  <c r="L3366" i="4"/>
  <c r="O3366" i="4" s="1"/>
  <c r="B3366" i="4"/>
  <c r="S3365" i="4"/>
  <c r="V3365" i="4" s="1"/>
  <c r="R3365" i="4"/>
  <c r="U3365" i="4" s="1"/>
  <c r="M3365" i="4"/>
  <c r="P3365" i="4" s="1"/>
  <c r="L3365" i="4"/>
  <c r="O3365" i="4" s="1"/>
  <c r="B3365" i="4"/>
  <c r="S3364" i="4"/>
  <c r="V3364" i="4" s="1"/>
  <c r="R3364" i="4"/>
  <c r="U3364" i="4" s="1"/>
  <c r="M3364" i="4"/>
  <c r="P3364" i="4" s="1"/>
  <c r="L3364" i="4"/>
  <c r="O3364" i="4" s="1"/>
  <c r="B3364" i="4"/>
  <c r="S3363" i="4"/>
  <c r="V3363" i="4" s="1"/>
  <c r="R3363" i="4"/>
  <c r="U3363" i="4" s="1"/>
  <c r="M3363" i="4"/>
  <c r="P3363" i="4" s="1"/>
  <c r="L3363" i="4"/>
  <c r="O3363" i="4" s="1"/>
  <c r="B3363" i="4"/>
  <c r="S3362" i="4"/>
  <c r="V3362" i="4" s="1"/>
  <c r="R3362" i="4"/>
  <c r="U3362" i="4" s="1"/>
  <c r="M3362" i="4"/>
  <c r="P3362" i="4" s="1"/>
  <c r="L3362" i="4"/>
  <c r="O3362" i="4" s="1"/>
  <c r="B3362" i="4"/>
  <c r="S3361" i="4"/>
  <c r="V3361" i="4" s="1"/>
  <c r="R3361" i="4"/>
  <c r="U3361" i="4" s="1"/>
  <c r="M3361" i="4"/>
  <c r="P3361" i="4" s="1"/>
  <c r="L3361" i="4"/>
  <c r="O3361" i="4" s="1"/>
  <c r="B3361" i="4"/>
  <c r="S3360" i="4"/>
  <c r="V3360" i="4" s="1"/>
  <c r="R3360" i="4"/>
  <c r="U3360" i="4" s="1"/>
  <c r="M3360" i="4"/>
  <c r="P3360" i="4" s="1"/>
  <c r="L3360" i="4"/>
  <c r="O3360" i="4" s="1"/>
  <c r="B3360" i="4"/>
  <c r="S3359" i="4"/>
  <c r="V3359" i="4" s="1"/>
  <c r="R3359" i="4"/>
  <c r="U3359" i="4" s="1"/>
  <c r="M3359" i="4"/>
  <c r="P3359" i="4" s="1"/>
  <c r="L3359" i="4"/>
  <c r="O3359" i="4" s="1"/>
  <c r="B3359" i="4"/>
  <c r="S3358" i="4"/>
  <c r="V3358" i="4" s="1"/>
  <c r="R3358" i="4"/>
  <c r="U3358" i="4" s="1"/>
  <c r="M3358" i="4"/>
  <c r="P3358" i="4" s="1"/>
  <c r="L3358" i="4"/>
  <c r="O3358" i="4" s="1"/>
  <c r="B3358" i="4"/>
  <c r="S3357" i="4"/>
  <c r="V3357" i="4" s="1"/>
  <c r="R3357" i="4"/>
  <c r="U3357" i="4" s="1"/>
  <c r="M3357" i="4"/>
  <c r="P3357" i="4" s="1"/>
  <c r="L3357" i="4"/>
  <c r="O3357" i="4" s="1"/>
  <c r="B3357" i="4"/>
  <c r="S3356" i="4"/>
  <c r="V3356" i="4" s="1"/>
  <c r="R3356" i="4"/>
  <c r="U3356" i="4" s="1"/>
  <c r="M3356" i="4"/>
  <c r="P3356" i="4" s="1"/>
  <c r="L3356" i="4"/>
  <c r="O3356" i="4" s="1"/>
  <c r="B3356" i="4"/>
  <c r="S3355" i="4"/>
  <c r="V3355" i="4" s="1"/>
  <c r="R3355" i="4"/>
  <c r="U3355" i="4" s="1"/>
  <c r="M3355" i="4"/>
  <c r="P3355" i="4" s="1"/>
  <c r="L3355" i="4"/>
  <c r="O3355" i="4" s="1"/>
  <c r="B3355" i="4"/>
  <c r="S3354" i="4"/>
  <c r="V3354" i="4" s="1"/>
  <c r="R3354" i="4"/>
  <c r="U3354" i="4" s="1"/>
  <c r="M3354" i="4"/>
  <c r="P3354" i="4" s="1"/>
  <c r="L3354" i="4"/>
  <c r="O3354" i="4" s="1"/>
  <c r="B3354" i="4"/>
  <c r="T3353" i="4"/>
  <c r="N3353" i="4"/>
  <c r="B3353" i="4"/>
  <c r="S3352" i="4"/>
  <c r="V3352" i="4" s="1"/>
  <c r="R3352" i="4"/>
  <c r="U3352" i="4" s="1"/>
  <c r="M3352" i="4"/>
  <c r="P3352" i="4" s="1"/>
  <c r="L3352" i="4"/>
  <c r="O3352" i="4" s="1"/>
  <c r="B3352" i="4"/>
  <c r="S3351" i="4"/>
  <c r="V3351" i="4" s="1"/>
  <c r="R3351" i="4"/>
  <c r="U3351" i="4" s="1"/>
  <c r="M3351" i="4"/>
  <c r="P3351" i="4" s="1"/>
  <c r="L3351" i="4"/>
  <c r="O3351" i="4" s="1"/>
  <c r="B3351" i="4"/>
  <c r="S3350" i="4"/>
  <c r="V3350" i="4" s="1"/>
  <c r="R3350" i="4"/>
  <c r="U3350" i="4" s="1"/>
  <c r="M3350" i="4"/>
  <c r="P3350" i="4" s="1"/>
  <c r="L3350" i="4"/>
  <c r="O3350" i="4" s="1"/>
  <c r="B3350" i="4"/>
  <c r="S3349" i="4"/>
  <c r="V3349" i="4" s="1"/>
  <c r="R3349" i="4"/>
  <c r="U3349" i="4" s="1"/>
  <c r="M3349" i="4"/>
  <c r="P3349" i="4" s="1"/>
  <c r="L3349" i="4"/>
  <c r="O3349" i="4" s="1"/>
  <c r="B3349" i="4"/>
  <c r="S3348" i="4"/>
  <c r="V3348" i="4" s="1"/>
  <c r="R3348" i="4"/>
  <c r="U3348" i="4" s="1"/>
  <c r="M3348" i="4"/>
  <c r="P3348" i="4" s="1"/>
  <c r="L3348" i="4"/>
  <c r="O3348" i="4" s="1"/>
  <c r="B3348" i="4"/>
  <c r="S3347" i="4"/>
  <c r="V3347" i="4" s="1"/>
  <c r="R3347" i="4"/>
  <c r="U3347" i="4" s="1"/>
  <c r="M3347" i="4"/>
  <c r="P3347" i="4" s="1"/>
  <c r="L3347" i="4"/>
  <c r="O3347" i="4" s="1"/>
  <c r="B3347" i="4"/>
  <c r="S3346" i="4"/>
  <c r="V3346" i="4" s="1"/>
  <c r="R3346" i="4"/>
  <c r="U3346" i="4" s="1"/>
  <c r="M3346" i="4"/>
  <c r="P3346" i="4" s="1"/>
  <c r="L3346" i="4"/>
  <c r="O3346" i="4" s="1"/>
  <c r="B3346" i="4"/>
  <c r="S3345" i="4"/>
  <c r="V3345" i="4" s="1"/>
  <c r="R3345" i="4"/>
  <c r="U3345" i="4" s="1"/>
  <c r="M3345" i="4"/>
  <c r="P3345" i="4" s="1"/>
  <c r="L3345" i="4"/>
  <c r="O3345" i="4" s="1"/>
  <c r="B3345" i="4"/>
  <c r="S3344" i="4"/>
  <c r="V3344" i="4" s="1"/>
  <c r="R3344" i="4"/>
  <c r="U3344" i="4" s="1"/>
  <c r="M3344" i="4"/>
  <c r="P3344" i="4" s="1"/>
  <c r="L3344" i="4"/>
  <c r="O3344" i="4" s="1"/>
  <c r="B3344" i="4"/>
  <c r="S3343" i="4"/>
  <c r="V3343" i="4" s="1"/>
  <c r="R3343" i="4"/>
  <c r="U3343" i="4" s="1"/>
  <c r="M3343" i="4"/>
  <c r="P3343" i="4" s="1"/>
  <c r="L3343" i="4"/>
  <c r="O3343" i="4" s="1"/>
  <c r="B3343" i="4"/>
  <c r="S3342" i="4"/>
  <c r="V3342" i="4" s="1"/>
  <c r="R3342" i="4"/>
  <c r="U3342" i="4" s="1"/>
  <c r="M3342" i="4"/>
  <c r="P3342" i="4" s="1"/>
  <c r="L3342" i="4"/>
  <c r="O3342" i="4" s="1"/>
  <c r="B3342" i="4"/>
  <c r="S3341" i="4"/>
  <c r="V3341" i="4" s="1"/>
  <c r="R3341" i="4"/>
  <c r="U3341" i="4" s="1"/>
  <c r="M3341" i="4"/>
  <c r="P3341" i="4" s="1"/>
  <c r="L3341" i="4"/>
  <c r="O3341" i="4" s="1"/>
  <c r="B3341" i="4"/>
  <c r="S3340" i="4"/>
  <c r="V3340" i="4" s="1"/>
  <c r="R3340" i="4"/>
  <c r="U3340" i="4" s="1"/>
  <c r="M3340" i="4"/>
  <c r="P3340" i="4" s="1"/>
  <c r="L3340" i="4"/>
  <c r="O3340" i="4" s="1"/>
  <c r="B3340" i="4"/>
  <c r="S3339" i="4"/>
  <c r="V3339" i="4" s="1"/>
  <c r="R3339" i="4"/>
  <c r="U3339" i="4" s="1"/>
  <c r="M3339" i="4"/>
  <c r="P3339" i="4" s="1"/>
  <c r="L3339" i="4"/>
  <c r="O3339" i="4" s="1"/>
  <c r="B3339" i="4"/>
  <c r="S3338" i="4"/>
  <c r="V3338" i="4" s="1"/>
  <c r="R3338" i="4"/>
  <c r="U3338" i="4" s="1"/>
  <c r="M3338" i="4"/>
  <c r="P3338" i="4" s="1"/>
  <c r="L3338" i="4"/>
  <c r="O3338" i="4" s="1"/>
  <c r="B3338" i="4"/>
  <c r="S3337" i="4"/>
  <c r="V3337" i="4" s="1"/>
  <c r="R3337" i="4"/>
  <c r="U3337" i="4" s="1"/>
  <c r="M3337" i="4"/>
  <c r="P3337" i="4" s="1"/>
  <c r="L3337" i="4"/>
  <c r="O3337" i="4" s="1"/>
  <c r="B3337" i="4"/>
  <c r="S3336" i="4"/>
  <c r="V3336" i="4" s="1"/>
  <c r="R3336" i="4"/>
  <c r="U3336" i="4" s="1"/>
  <c r="M3336" i="4"/>
  <c r="P3336" i="4" s="1"/>
  <c r="L3336" i="4"/>
  <c r="O3336" i="4" s="1"/>
  <c r="B3336" i="4"/>
  <c r="S3335" i="4"/>
  <c r="V3335" i="4" s="1"/>
  <c r="R3335" i="4"/>
  <c r="U3335" i="4" s="1"/>
  <c r="M3335" i="4"/>
  <c r="P3335" i="4" s="1"/>
  <c r="L3335" i="4"/>
  <c r="O3335" i="4" s="1"/>
  <c r="B3335" i="4"/>
  <c r="S3334" i="4"/>
  <c r="V3334" i="4" s="1"/>
  <c r="R3334" i="4"/>
  <c r="U3334" i="4" s="1"/>
  <c r="M3334" i="4"/>
  <c r="P3334" i="4" s="1"/>
  <c r="L3334" i="4"/>
  <c r="O3334" i="4" s="1"/>
  <c r="B3334" i="4"/>
  <c r="S3333" i="4"/>
  <c r="V3333" i="4" s="1"/>
  <c r="R3333" i="4"/>
  <c r="U3333" i="4" s="1"/>
  <c r="M3333" i="4"/>
  <c r="P3333" i="4" s="1"/>
  <c r="L3333" i="4"/>
  <c r="O3333" i="4" s="1"/>
  <c r="B3333" i="4"/>
  <c r="S3332" i="4"/>
  <c r="V3332" i="4" s="1"/>
  <c r="R3332" i="4"/>
  <c r="U3332" i="4" s="1"/>
  <c r="M3332" i="4"/>
  <c r="P3332" i="4" s="1"/>
  <c r="L3332" i="4"/>
  <c r="O3332" i="4" s="1"/>
  <c r="B3332" i="4"/>
  <c r="S3331" i="4"/>
  <c r="V3331" i="4" s="1"/>
  <c r="R3331" i="4"/>
  <c r="U3331" i="4" s="1"/>
  <c r="M3331" i="4"/>
  <c r="P3331" i="4" s="1"/>
  <c r="L3331" i="4"/>
  <c r="O3331" i="4" s="1"/>
  <c r="B3331" i="4"/>
  <c r="S3330" i="4"/>
  <c r="V3330" i="4" s="1"/>
  <c r="R3330" i="4"/>
  <c r="U3330" i="4" s="1"/>
  <c r="M3330" i="4"/>
  <c r="P3330" i="4" s="1"/>
  <c r="L3330" i="4"/>
  <c r="O3330" i="4" s="1"/>
  <c r="B3330" i="4"/>
  <c r="S3329" i="4"/>
  <c r="V3329" i="4" s="1"/>
  <c r="R3329" i="4"/>
  <c r="U3329" i="4" s="1"/>
  <c r="M3329" i="4"/>
  <c r="P3329" i="4" s="1"/>
  <c r="L3329" i="4"/>
  <c r="O3329" i="4" s="1"/>
  <c r="B3329" i="4"/>
  <c r="S3328" i="4"/>
  <c r="V3328" i="4" s="1"/>
  <c r="R3328" i="4"/>
  <c r="U3328" i="4" s="1"/>
  <c r="M3328" i="4"/>
  <c r="P3328" i="4" s="1"/>
  <c r="L3328" i="4"/>
  <c r="O3328" i="4" s="1"/>
  <c r="B3328" i="4"/>
  <c r="S3327" i="4"/>
  <c r="V3327" i="4" s="1"/>
  <c r="R3327" i="4"/>
  <c r="U3327" i="4" s="1"/>
  <c r="M3327" i="4"/>
  <c r="P3327" i="4" s="1"/>
  <c r="L3327" i="4"/>
  <c r="O3327" i="4" s="1"/>
  <c r="B3327" i="4"/>
  <c r="S3326" i="4"/>
  <c r="V3326" i="4" s="1"/>
  <c r="R3326" i="4"/>
  <c r="U3326" i="4" s="1"/>
  <c r="M3326" i="4"/>
  <c r="P3326" i="4" s="1"/>
  <c r="L3326" i="4"/>
  <c r="O3326" i="4" s="1"/>
  <c r="B3326" i="4"/>
  <c r="S3325" i="4"/>
  <c r="V3325" i="4" s="1"/>
  <c r="R3325" i="4"/>
  <c r="U3325" i="4" s="1"/>
  <c r="M3325" i="4"/>
  <c r="P3325" i="4" s="1"/>
  <c r="L3325" i="4"/>
  <c r="O3325" i="4" s="1"/>
  <c r="B3325" i="4"/>
  <c r="T3324" i="4"/>
  <c r="N3324" i="4"/>
  <c r="B3324" i="4"/>
  <c r="S3323" i="4"/>
  <c r="V3323" i="4" s="1"/>
  <c r="R3323" i="4"/>
  <c r="U3323" i="4" s="1"/>
  <c r="M3323" i="4"/>
  <c r="P3323" i="4" s="1"/>
  <c r="L3323" i="4"/>
  <c r="O3323" i="4" s="1"/>
  <c r="B3323" i="4"/>
  <c r="S3322" i="4"/>
  <c r="V3322" i="4" s="1"/>
  <c r="R3322" i="4"/>
  <c r="U3322" i="4" s="1"/>
  <c r="M3322" i="4"/>
  <c r="P3322" i="4" s="1"/>
  <c r="L3322" i="4"/>
  <c r="O3322" i="4" s="1"/>
  <c r="B3322" i="4"/>
  <c r="S3321" i="4"/>
  <c r="V3321" i="4" s="1"/>
  <c r="R3321" i="4"/>
  <c r="U3321" i="4" s="1"/>
  <c r="M3321" i="4"/>
  <c r="P3321" i="4" s="1"/>
  <c r="L3321" i="4"/>
  <c r="O3321" i="4" s="1"/>
  <c r="B3321" i="4"/>
  <c r="S3320" i="4"/>
  <c r="V3320" i="4" s="1"/>
  <c r="R3320" i="4"/>
  <c r="U3320" i="4" s="1"/>
  <c r="M3320" i="4"/>
  <c r="P3320" i="4" s="1"/>
  <c r="L3320" i="4"/>
  <c r="O3320" i="4" s="1"/>
  <c r="B3320" i="4"/>
  <c r="S3319" i="4"/>
  <c r="V3319" i="4" s="1"/>
  <c r="R3319" i="4"/>
  <c r="U3319" i="4" s="1"/>
  <c r="M3319" i="4"/>
  <c r="P3319" i="4" s="1"/>
  <c r="L3319" i="4"/>
  <c r="O3319" i="4" s="1"/>
  <c r="B3319" i="4"/>
  <c r="S3318" i="4"/>
  <c r="V3318" i="4" s="1"/>
  <c r="R3318" i="4"/>
  <c r="U3318" i="4" s="1"/>
  <c r="M3318" i="4"/>
  <c r="P3318" i="4" s="1"/>
  <c r="L3318" i="4"/>
  <c r="O3318" i="4" s="1"/>
  <c r="B3318" i="4"/>
  <c r="S3317" i="4"/>
  <c r="V3317" i="4" s="1"/>
  <c r="R3317" i="4"/>
  <c r="U3317" i="4" s="1"/>
  <c r="M3317" i="4"/>
  <c r="P3317" i="4" s="1"/>
  <c r="L3317" i="4"/>
  <c r="O3317" i="4" s="1"/>
  <c r="B3317" i="4"/>
  <c r="S3316" i="4"/>
  <c r="V3316" i="4" s="1"/>
  <c r="R3316" i="4"/>
  <c r="U3316" i="4" s="1"/>
  <c r="M3316" i="4"/>
  <c r="P3316" i="4" s="1"/>
  <c r="L3316" i="4"/>
  <c r="O3316" i="4" s="1"/>
  <c r="B3316" i="4"/>
  <c r="S3315" i="4"/>
  <c r="V3315" i="4" s="1"/>
  <c r="R3315" i="4"/>
  <c r="U3315" i="4" s="1"/>
  <c r="M3315" i="4"/>
  <c r="P3315" i="4" s="1"/>
  <c r="L3315" i="4"/>
  <c r="O3315" i="4" s="1"/>
  <c r="B3315" i="4"/>
  <c r="S3314" i="4"/>
  <c r="V3314" i="4" s="1"/>
  <c r="R3314" i="4"/>
  <c r="U3314" i="4" s="1"/>
  <c r="M3314" i="4"/>
  <c r="P3314" i="4" s="1"/>
  <c r="L3314" i="4"/>
  <c r="O3314" i="4" s="1"/>
  <c r="B3314" i="4"/>
  <c r="S3313" i="4"/>
  <c r="V3313" i="4" s="1"/>
  <c r="R3313" i="4"/>
  <c r="U3313" i="4" s="1"/>
  <c r="M3313" i="4"/>
  <c r="P3313" i="4" s="1"/>
  <c r="L3313" i="4"/>
  <c r="O3313" i="4" s="1"/>
  <c r="B3313" i="4"/>
  <c r="S3312" i="4"/>
  <c r="V3312" i="4" s="1"/>
  <c r="R3312" i="4"/>
  <c r="U3312" i="4" s="1"/>
  <c r="M3312" i="4"/>
  <c r="P3312" i="4" s="1"/>
  <c r="L3312" i="4"/>
  <c r="O3312" i="4" s="1"/>
  <c r="B3312" i="4"/>
  <c r="S3311" i="4"/>
  <c r="V3311" i="4" s="1"/>
  <c r="R3311" i="4"/>
  <c r="U3311" i="4" s="1"/>
  <c r="M3311" i="4"/>
  <c r="P3311" i="4" s="1"/>
  <c r="L3311" i="4"/>
  <c r="O3311" i="4" s="1"/>
  <c r="B3311" i="4"/>
  <c r="S3310" i="4"/>
  <c r="V3310" i="4" s="1"/>
  <c r="R3310" i="4"/>
  <c r="U3310" i="4" s="1"/>
  <c r="M3310" i="4"/>
  <c r="P3310" i="4" s="1"/>
  <c r="L3310" i="4"/>
  <c r="O3310" i="4" s="1"/>
  <c r="B3310" i="4"/>
  <c r="S3309" i="4"/>
  <c r="V3309" i="4" s="1"/>
  <c r="R3309" i="4"/>
  <c r="U3309" i="4" s="1"/>
  <c r="M3309" i="4"/>
  <c r="P3309" i="4" s="1"/>
  <c r="L3309" i="4"/>
  <c r="O3309" i="4" s="1"/>
  <c r="B3309" i="4"/>
  <c r="S3308" i="4"/>
  <c r="V3308" i="4" s="1"/>
  <c r="R3308" i="4"/>
  <c r="U3308" i="4" s="1"/>
  <c r="M3308" i="4"/>
  <c r="P3308" i="4" s="1"/>
  <c r="L3308" i="4"/>
  <c r="O3308" i="4" s="1"/>
  <c r="B3308" i="4"/>
  <c r="S3307" i="4"/>
  <c r="V3307" i="4" s="1"/>
  <c r="R3307" i="4"/>
  <c r="U3307" i="4" s="1"/>
  <c r="M3307" i="4"/>
  <c r="P3307" i="4" s="1"/>
  <c r="L3307" i="4"/>
  <c r="O3307" i="4" s="1"/>
  <c r="B3307" i="4"/>
  <c r="S3306" i="4"/>
  <c r="V3306" i="4" s="1"/>
  <c r="R3306" i="4"/>
  <c r="U3306" i="4" s="1"/>
  <c r="M3306" i="4"/>
  <c r="P3306" i="4" s="1"/>
  <c r="L3306" i="4"/>
  <c r="O3306" i="4" s="1"/>
  <c r="B3306" i="4"/>
  <c r="S3305" i="4"/>
  <c r="V3305" i="4" s="1"/>
  <c r="R3305" i="4"/>
  <c r="U3305" i="4" s="1"/>
  <c r="M3305" i="4"/>
  <c r="P3305" i="4" s="1"/>
  <c r="L3305" i="4"/>
  <c r="O3305" i="4" s="1"/>
  <c r="B3305" i="4"/>
  <c r="T3304" i="4"/>
  <c r="N3304" i="4"/>
  <c r="B3304" i="4"/>
  <c r="S3303" i="4"/>
  <c r="V3303" i="4" s="1"/>
  <c r="R3303" i="4"/>
  <c r="U3303" i="4" s="1"/>
  <c r="M3303" i="4"/>
  <c r="P3303" i="4" s="1"/>
  <c r="L3303" i="4"/>
  <c r="O3303" i="4" s="1"/>
  <c r="B3303" i="4"/>
  <c r="S3302" i="4"/>
  <c r="V3302" i="4" s="1"/>
  <c r="R3302" i="4"/>
  <c r="U3302" i="4" s="1"/>
  <c r="M3302" i="4"/>
  <c r="P3302" i="4" s="1"/>
  <c r="L3302" i="4"/>
  <c r="O3302" i="4" s="1"/>
  <c r="B3302" i="4"/>
  <c r="S3301" i="4"/>
  <c r="V3301" i="4" s="1"/>
  <c r="R3301" i="4"/>
  <c r="U3301" i="4" s="1"/>
  <c r="M3301" i="4"/>
  <c r="P3301" i="4" s="1"/>
  <c r="L3301" i="4"/>
  <c r="O3301" i="4" s="1"/>
  <c r="B3301" i="4"/>
  <c r="S3300" i="4"/>
  <c r="V3300" i="4" s="1"/>
  <c r="R3300" i="4"/>
  <c r="U3300" i="4" s="1"/>
  <c r="M3300" i="4"/>
  <c r="P3300" i="4" s="1"/>
  <c r="L3300" i="4"/>
  <c r="O3300" i="4" s="1"/>
  <c r="B3300" i="4"/>
  <c r="S3299" i="4"/>
  <c r="V3299" i="4" s="1"/>
  <c r="R3299" i="4"/>
  <c r="U3299" i="4" s="1"/>
  <c r="M3299" i="4"/>
  <c r="P3299" i="4" s="1"/>
  <c r="L3299" i="4"/>
  <c r="O3299" i="4" s="1"/>
  <c r="B3299" i="4"/>
  <c r="S3298" i="4"/>
  <c r="V3298" i="4" s="1"/>
  <c r="R3298" i="4"/>
  <c r="U3298" i="4" s="1"/>
  <c r="M3298" i="4"/>
  <c r="P3298" i="4" s="1"/>
  <c r="L3298" i="4"/>
  <c r="O3298" i="4" s="1"/>
  <c r="B3298" i="4"/>
  <c r="S3297" i="4"/>
  <c r="V3297" i="4" s="1"/>
  <c r="R3297" i="4"/>
  <c r="U3297" i="4" s="1"/>
  <c r="M3297" i="4"/>
  <c r="P3297" i="4" s="1"/>
  <c r="L3297" i="4"/>
  <c r="O3297" i="4" s="1"/>
  <c r="B3297" i="4"/>
  <c r="S3296" i="4"/>
  <c r="V3296" i="4" s="1"/>
  <c r="R3296" i="4"/>
  <c r="U3296" i="4" s="1"/>
  <c r="M3296" i="4"/>
  <c r="P3296" i="4" s="1"/>
  <c r="L3296" i="4"/>
  <c r="O3296" i="4" s="1"/>
  <c r="B3296" i="4"/>
  <c r="S3295" i="4"/>
  <c r="V3295" i="4" s="1"/>
  <c r="R3295" i="4"/>
  <c r="U3295" i="4" s="1"/>
  <c r="M3295" i="4"/>
  <c r="P3295" i="4" s="1"/>
  <c r="L3295" i="4"/>
  <c r="O3295" i="4" s="1"/>
  <c r="B3295" i="4"/>
  <c r="S3294" i="4"/>
  <c r="V3294" i="4" s="1"/>
  <c r="R3294" i="4"/>
  <c r="U3294" i="4" s="1"/>
  <c r="M3294" i="4"/>
  <c r="P3294" i="4" s="1"/>
  <c r="L3294" i="4"/>
  <c r="O3294" i="4" s="1"/>
  <c r="B3294" i="4"/>
  <c r="S3293" i="4"/>
  <c r="V3293" i="4" s="1"/>
  <c r="R3293" i="4"/>
  <c r="U3293" i="4" s="1"/>
  <c r="M3293" i="4"/>
  <c r="P3293" i="4" s="1"/>
  <c r="L3293" i="4"/>
  <c r="O3293" i="4" s="1"/>
  <c r="B3293" i="4"/>
  <c r="S3292" i="4"/>
  <c r="V3292" i="4" s="1"/>
  <c r="R3292" i="4"/>
  <c r="U3292" i="4" s="1"/>
  <c r="M3292" i="4"/>
  <c r="P3292" i="4" s="1"/>
  <c r="L3292" i="4"/>
  <c r="O3292" i="4" s="1"/>
  <c r="B3292" i="4"/>
  <c r="S3291" i="4"/>
  <c r="V3291" i="4" s="1"/>
  <c r="R3291" i="4"/>
  <c r="U3291" i="4" s="1"/>
  <c r="M3291" i="4"/>
  <c r="P3291" i="4" s="1"/>
  <c r="L3291" i="4"/>
  <c r="O3291" i="4" s="1"/>
  <c r="B3291" i="4"/>
  <c r="S3290" i="4"/>
  <c r="V3290" i="4" s="1"/>
  <c r="R3290" i="4"/>
  <c r="U3290" i="4" s="1"/>
  <c r="M3290" i="4"/>
  <c r="P3290" i="4" s="1"/>
  <c r="L3290" i="4"/>
  <c r="O3290" i="4" s="1"/>
  <c r="B3290" i="4"/>
  <c r="S3289" i="4"/>
  <c r="V3289" i="4" s="1"/>
  <c r="R3289" i="4"/>
  <c r="U3289" i="4" s="1"/>
  <c r="M3289" i="4"/>
  <c r="P3289" i="4" s="1"/>
  <c r="L3289" i="4"/>
  <c r="O3289" i="4" s="1"/>
  <c r="B3289" i="4"/>
  <c r="S3288" i="4"/>
  <c r="V3288" i="4" s="1"/>
  <c r="R3288" i="4"/>
  <c r="U3288" i="4" s="1"/>
  <c r="M3288" i="4"/>
  <c r="P3288" i="4" s="1"/>
  <c r="L3288" i="4"/>
  <c r="O3288" i="4" s="1"/>
  <c r="B3288" i="4"/>
  <c r="S3287" i="4"/>
  <c r="V3287" i="4" s="1"/>
  <c r="R3287" i="4"/>
  <c r="U3287" i="4" s="1"/>
  <c r="M3287" i="4"/>
  <c r="P3287" i="4" s="1"/>
  <c r="L3287" i="4"/>
  <c r="O3287" i="4" s="1"/>
  <c r="B3287" i="4"/>
  <c r="S3286" i="4"/>
  <c r="V3286" i="4" s="1"/>
  <c r="R3286" i="4"/>
  <c r="U3286" i="4" s="1"/>
  <c r="M3286" i="4"/>
  <c r="P3286" i="4" s="1"/>
  <c r="L3286" i="4"/>
  <c r="O3286" i="4" s="1"/>
  <c r="B3286" i="4"/>
  <c r="S3285" i="4"/>
  <c r="V3285" i="4" s="1"/>
  <c r="R3285" i="4"/>
  <c r="U3285" i="4" s="1"/>
  <c r="M3285" i="4"/>
  <c r="P3285" i="4" s="1"/>
  <c r="L3285" i="4"/>
  <c r="O3285" i="4" s="1"/>
  <c r="B3285" i="4"/>
  <c r="S3284" i="4"/>
  <c r="V3284" i="4" s="1"/>
  <c r="R3284" i="4"/>
  <c r="U3284" i="4" s="1"/>
  <c r="M3284" i="4"/>
  <c r="P3284" i="4" s="1"/>
  <c r="L3284" i="4"/>
  <c r="O3284" i="4" s="1"/>
  <c r="B3284" i="4"/>
  <c r="S3283" i="4"/>
  <c r="V3283" i="4" s="1"/>
  <c r="R3283" i="4"/>
  <c r="U3283" i="4" s="1"/>
  <c r="M3283" i="4"/>
  <c r="P3283" i="4" s="1"/>
  <c r="L3283" i="4"/>
  <c r="O3283" i="4" s="1"/>
  <c r="B3283" i="4"/>
  <c r="S3282" i="4"/>
  <c r="V3282" i="4" s="1"/>
  <c r="R3282" i="4"/>
  <c r="U3282" i="4" s="1"/>
  <c r="M3282" i="4"/>
  <c r="P3282" i="4" s="1"/>
  <c r="L3282" i="4"/>
  <c r="O3282" i="4" s="1"/>
  <c r="B3282" i="4"/>
  <c r="S3281" i="4"/>
  <c r="V3281" i="4" s="1"/>
  <c r="R3281" i="4"/>
  <c r="U3281" i="4" s="1"/>
  <c r="M3281" i="4"/>
  <c r="P3281" i="4" s="1"/>
  <c r="L3281" i="4"/>
  <c r="O3281" i="4" s="1"/>
  <c r="B3281" i="4"/>
  <c r="S3280" i="4"/>
  <c r="V3280" i="4" s="1"/>
  <c r="R3280" i="4"/>
  <c r="U3280" i="4" s="1"/>
  <c r="M3280" i="4"/>
  <c r="P3280" i="4" s="1"/>
  <c r="L3280" i="4"/>
  <c r="O3280" i="4" s="1"/>
  <c r="B3280" i="4"/>
  <c r="S3279" i="4"/>
  <c r="V3279" i="4" s="1"/>
  <c r="R3279" i="4"/>
  <c r="U3279" i="4" s="1"/>
  <c r="M3279" i="4"/>
  <c r="P3279" i="4" s="1"/>
  <c r="L3279" i="4"/>
  <c r="O3279" i="4" s="1"/>
  <c r="B3279" i="4"/>
  <c r="S3278" i="4"/>
  <c r="V3278" i="4" s="1"/>
  <c r="R3278" i="4"/>
  <c r="U3278" i="4" s="1"/>
  <c r="M3278" i="4"/>
  <c r="P3278" i="4" s="1"/>
  <c r="L3278" i="4"/>
  <c r="O3278" i="4" s="1"/>
  <c r="B3278" i="4"/>
  <c r="S3277" i="4"/>
  <c r="V3277" i="4" s="1"/>
  <c r="R3277" i="4"/>
  <c r="U3277" i="4" s="1"/>
  <c r="M3277" i="4"/>
  <c r="P3277" i="4" s="1"/>
  <c r="L3277" i="4"/>
  <c r="O3277" i="4" s="1"/>
  <c r="B3277" i="4"/>
  <c r="S3276" i="4"/>
  <c r="V3276" i="4" s="1"/>
  <c r="R3276" i="4"/>
  <c r="U3276" i="4" s="1"/>
  <c r="M3276" i="4"/>
  <c r="P3276" i="4" s="1"/>
  <c r="L3276" i="4"/>
  <c r="O3276" i="4" s="1"/>
  <c r="B3276" i="4"/>
  <c r="S3275" i="4"/>
  <c r="V3275" i="4" s="1"/>
  <c r="R3275" i="4"/>
  <c r="U3275" i="4" s="1"/>
  <c r="M3275" i="4"/>
  <c r="P3275" i="4" s="1"/>
  <c r="L3275" i="4"/>
  <c r="O3275" i="4" s="1"/>
  <c r="B3275" i="4"/>
  <c r="T3274" i="4"/>
  <c r="N3274" i="4"/>
  <c r="B3274" i="4"/>
  <c r="S3273" i="4"/>
  <c r="V3273" i="4" s="1"/>
  <c r="R3273" i="4"/>
  <c r="U3273" i="4" s="1"/>
  <c r="M3273" i="4"/>
  <c r="P3273" i="4" s="1"/>
  <c r="L3273" i="4"/>
  <c r="O3273" i="4" s="1"/>
  <c r="B3273" i="4"/>
  <c r="S3272" i="4"/>
  <c r="V3272" i="4" s="1"/>
  <c r="R3272" i="4"/>
  <c r="U3272" i="4" s="1"/>
  <c r="M3272" i="4"/>
  <c r="P3272" i="4" s="1"/>
  <c r="L3272" i="4"/>
  <c r="O3272" i="4" s="1"/>
  <c r="B3272" i="4"/>
  <c r="S3271" i="4"/>
  <c r="V3271" i="4" s="1"/>
  <c r="R3271" i="4"/>
  <c r="U3271" i="4" s="1"/>
  <c r="M3271" i="4"/>
  <c r="P3271" i="4" s="1"/>
  <c r="L3271" i="4"/>
  <c r="O3271" i="4" s="1"/>
  <c r="B3271" i="4"/>
  <c r="S3270" i="4"/>
  <c r="V3270" i="4" s="1"/>
  <c r="R3270" i="4"/>
  <c r="U3270" i="4" s="1"/>
  <c r="M3270" i="4"/>
  <c r="P3270" i="4" s="1"/>
  <c r="L3270" i="4"/>
  <c r="O3270" i="4" s="1"/>
  <c r="B3270" i="4"/>
  <c r="S3269" i="4"/>
  <c r="V3269" i="4" s="1"/>
  <c r="R3269" i="4"/>
  <c r="U3269" i="4" s="1"/>
  <c r="M3269" i="4"/>
  <c r="P3269" i="4" s="1"/>
  <c r="L3269" i="4"/>
  <c r="O3269" i="4" s="1"/>
  <c r="B3269" i="4"/>
  <c r="S3268" i="4"/>
  <c r="V3268" i="4" s="1"/>
  <c r="R3268" i="4"/>
  <c r="U3268" i="4" s="1"/>
  <c r="M3268" i="4"/>
  <c r="P3268" i="4" s="1"/>
  <c r="L3268" i="4"/>
  <c r="O3268" i="4" s="1"/>
  <c r="B3268" i="4"/>
  <c r="S3267" i="4"/>
  <c r="V3267" i="4" s="1"/>
  <c r="R3267" i="4"/>
  <c r="U3267" i="4" s="1"/>
  <c r="M3267" i="4"/>
  <c r="P3267" i="4" s="1"/>
  <c r="L3267" i="4"/>
  <c r="O3267" i="4" s="1"/>
  <c r="B3267" i="4"/>
  <c r="S3266" i="4"/>
  <c r="V3266" i="4" s="1"/>
  <c r="R3266" i="4"/>
  <c r="U3266" i="4" s="1"/>
  <c r="M3266" i="4"/>
  <c r="P3266" i="4" s="1"/>
  <c r="L3266" i="4"/>
  <c r="O3266" i="4" s="1"/>
  <c r="B3266" i="4"/>
  <c r="S3265" i="4"/>
  <c r="V3265" i="4" s="1"/>
  <c r="R3265" i="4"/>
  <c r="U3265" i="4" s="1"/>
  <c r="M3265" i="4"/>
  <c r="P3265" i="4" s="1"/>
  <c r="L3265" i="4"/>
  <c r="O3265" i="4" s="1"/>
  <c r="B3265" i="4"/>
  <c r="S3264" i="4"/>
  <c r="V3264" i="4" s="1"/>
  <c r="R3264" i="4"/>
  <c r="U3264" i="4" s="1"/>
  <c r="M3264" i="4"/>
  <c r="P3264" i="4" s="1"/>
  <c r="L3264" i="4"/>
  <c r="O3264" i="4" s="1"/>
  <c r="B3264" i="4"/>
  <c r="S3263" i="4"/>
  <c r="V3263" i="4" s="1"/>
  <c r="R3263" i="4"/>
  <c r="U3263" i="4" s="1"/>
  <c r="M3263" i="4"/>
  <c r="P3263" i="4" s="1"/>
  <c r="L3263" i="4"/>
  <c r="O3263" i="4" s="1"/>
  <c r="B3263" i="4"/>
  <c r="S3262" i="4"/>
  <c r="V3262" i="4" s="1"/>
  <c r="R3262" i="4"/>
  <c r="U3262" i="4" s="1"/>
  <c r="M3262" i="4"/>
  <c r="P3262" i="4" s="1"/>
  <c r="L3262" i="4"/>
  <c r="O3262" i="4" s="1"/>
  <c r="B3262" i="4"/>
  <c r="S3261" i="4"/>
  <c r="V3261" i="4" s="1"/>
  <c r="R3261" i="4"/>
  <c r="U3261" i="4" s="1"/>
  <c r="M3261" i="4"/>
  <c r="P3261" i="4" s="1"/>
  <c r="L3261" i="4"/>
  <c r="O3261" i="4" s="1"/>
  <c r="B3261" i="4"/>
  <c r="S3260" i="4"/>
  <c r="V3260" i="4" s="1"/>
  <c r="R3260" i="4"/>
  <c r="U3260" i="4" s="1"/>
  <c r="M3260" i="4"/>
  <c r="P3260" i="4" s="1"/>
  <c r="L3260" i="4"/>
  <c r="O3260" i="4" s="1"/>
  <c r="B3260" i="4"/>
  <c r="S3259" i="4"/>
  <c r="V3259" i="4" s="1"/>
  <c r="R3259" i="4"/>
  <c r="U3259" i="4" s="1"/>
  <c r="M3259" i="4"/>
  <c r="P3259" i="4" s="1"/>
  <c r="L3259" i="4"/>
  <c r="O3259" i="4" s="1"/>
  <c r="B3259" i="4"/>
  <c r="S3258" i="4"/>
  <c r="V3258" i="4" s="1"/>
  <c r="R3258" i="4"/>
  <c r="U3258" i="4" s="1"/>
  <c r="M3258" i="4"/>
  <c r="P3258" i="4" s="1"/>
  <c r="L3258" i="4"/>
  <c r="O3258" i="4" s="1"/>
  <c r="B3258" i="4"/>
  <c r="S3257" i="4"/>
  <c r="V3257" i="4" s="1"/>
  <c r="R3257" i="4"/>
  <c r="U3257" i="4" s="1"/>
  <c r="M3257" i="4"/>
  <c r="P3257" i="4" s="1"/>
  <c r="L3257" i="4"/>
  <c r="O3257" i="4" s="1"/>
  <c r="B3257" i="4"/>
  <c r="S3256" i="4"/>
  <c r="V3256" i="4" s="1"/>
  <c r="R3256" i="4"/>
  <c r="U3256" i="4" s="1"/>
  <c r="M3256" i="4"/>
  <c r="P3256" i="4" s="1"/>
  <c r="L3256" i="4"/>
  <c r="O3256" i="4" s="1"/>
  <c r="B3256" i="4"/>
  <c r="S3255" i="4"/>
  <c r="V3255" i="4" s="1"/>
  <c r="R3255" i="4"/>
  <c r="U3255" i="4" s="1"/>
  <c r="M3255" i="4"/>
  <c r="P3255" i="4" s="1"/>
  <c r="L3255" i="4"/>
  <c r="O3255" i="4" s="1"/>
  <c r="B3255" i="4"/>
  <c r="T3254" i="4"/>
  <c r="N3254" i="4"/>
  <c r="B3254" i="4"/>
  <c r="S3253" i="4"/>
  <c r="V3253" i="4" s="1"/>
  <c r="R3253" i="4"/>
  <c r="U3253" i="4" s="1"/>
  <c r="M3253" i="4"/>
  <c r="P3253" i="4" s="1"/>
  <c r="L3253" i="4"/>
  <c r="O3253" i="4" s="1"/>
  <c r="B3253" i="4"/>
  <c r="S3252" i="4"/>
  <c r="V3252" i="4" s="1"/>
  <c r="R3252" i="4"/>
  <c r="U3252" i="4" s="1"/>
  <c r="M3252" i="4"/>
  <c r="P3252" i="4" s="1"/>
  <c r="L3252" i="4"/>
  <c r="O3252" i="4" s="1"/>
  <c r="B3252" i="4"/>
  <c r="S3251" i="4"/>
  <c r="V3251" i="4" s="1"/>
  <c r="R3251" i="4"/>
  <c r="U3251" i="4" s="1"/>
  <c r="M3251" i="4"/>
  <c r="P3251" i="4" s="1"/>
  <c r="L3251" i="4"/>
  <c r="O3251" i="4" s="1"/>
  <c r="B3251" i="4"/>
  <c r="S3250" i="4"/>
  <c r="V3250" i="4" s="1"/>
  <c r="R3250" i="4"/>
  <c r="U3250" i="4" s="1"/>
  <c r="M3250" i="4"/>
  <c r="P3250" i="4" s="1"/>
  <c r="L3250" i="4"/>
  <c r="O3250" i="4" s="1"/>
  <c r="B3250" i="4"/>
  <c r="S3249" i="4"/>
  <c r="V3249" i="4" s="1"/>
  <c r="R3249" i="4"/>
  <c r="U3249" i="4" s="1"/>
  <c r="M3249" i="4"/>
  <c r="P3249" i="4" s="1"/>
  <c r="L3249" i="4"/>
  <c r="O3249" i="4" s="1"/>
  <c r="B3249" i="4"/>
  <c r="S3248" i="4"/>
  <c r="V3248" i="4" s="1"/>
  <c r="R3248" i="4"/>
  <c r="U3248" i="4" s="1"/>
  <c r="M3248" i="4"/>
  <c r="P3248" i="4" s="1"/>
  <c r="L3248" i="4"/>
  <c r="O3248" i="4" s="1"/>
  <c r="B3248" i="4"/>
  <c r="S3247" i="4"/>
  <c r="V3247" i="4" s="1"/>
  <c r="R3247" i="4"/>
  <c r="U3247" i="4" s="1"/>
  <c r="M3247" i="4"/>
  <c r="P3247" i="4" s="1"/>
  <c r="L3247" i="4"/>
  <c r="O3247" i="4" s="1"/>
  <c r="B3247" i="4"/>
  <c r="S3246" i="4"/>
  <c r="V3246" i="4" s="1"/>
  <c r="R3246" i="4"/>
  <c r="U3246" i="4" s="1"/>
  <c r="M3246" i="4"/>
  <c r="P3246" i="4" s="1"/>
  <c r="L3246" i="4"/>
  <c r="O3246" i="4" s="1"/>
  <c r="B3246" i="4"/>
  <c r="S3245" i="4"/>
  <c r="V3245" i="4" s="1"/>
  <c r="R3245" i="4"/>
  <c r="U3245" i="4" s="1"/>
  <c r="M3245" i="4"/>
  <c r="P3245" i="4" s="1"/>
  <c r="L3245" i="4"/>
  <c r="O3245" i="4" s="1"/>
  <c r="B3245" i="4"/>
  <c r="S3244" i="4"/>
  <c r="V3244" i="4" s="1"/>
  <c r="R3244" i="4"/>
  <c r="U3244" i="4" s="1"/>
  <c r="M3244" i="4"/>
  <c r="P3244" i="4" s="1"/>
  <c r="L3244" i="4"/>
  <c r="O3244" i="4" s="1"/>
  <c r="B3244" i="4"/>
  <c r="S3243" i="4"/>
  <c r="V3243" i="4" s="1"/>
  <c r="R3243" i="4"/>
  <c r="U3243" i="4" s="1"/>
  <c r="M3243" i="4"/>
  <c r="P3243" i="4" s="1"/>
  <c r="L3243" i="4"/>
  <c r="O3243" i="4" s="1"/>
  <c r="B3243" i="4"/>
  <c r="S3242" i="4"/>
  <c r="V3242" i="4" s="1"/>
  <c r="R3242" i="4"/>
  <c r="U3242" i="4" s="1"/>
  <c r="M3242" i="4"/>
  <c r="P3242" i="4" s="1"/>
  <c r="L3242" i="4"/>
  <c r="O3242" i="4" s="1"/>
  <c r="B3242" i="4"/>
  <c r="S3241" i="4"/>
  <c r="V3241" i="4" s="1"/>
  <c r="R3241" i="4"/>
  <c r="U3241" i="4" s="1"/>
  <c r="M3241" i="4"/>
  <c r="P3241" i="4" s="1"/>
  <c r="L3241" i="4"/>
  <c r="O3241" i="4" s="1"/>
  <c r="B3241" i="4"/>
  <c r="S3240" i="4"/>
  <c r="V3240" i="4" s="1"/>
  <c r="R3240" i="4"/>
  <c r="U3240" i="4" s="1"/>
  <c r="M3240" i="4"/>
  <c r="P3240" i="4" s="1"/>
  <c r="L3240" i="4"/>
  <c r="O3240" i="4" s="1"/>
  <c r="B3240" i="4"/>
  <c r="S3239" i="4"/>
  <c r="V3239" i="4" s="1"/>
  <c r="R3239" i="4"/>
  <c r="U3239" i="4" s="1"/>
  <c r="M3239" i="4"/>
  <c r="P3239" i="4" s="1"/>
  <c r="L3239" i="4"/>
  <c r="O3239" i="4" s="1"/>
  <c r="B3239" i="4"/>
  <c r="S3238" i="4"/>
  <c r="V3238" i="4" s="1"/>
  <c r="R3238" i="4"/>
  <c r="U3238" i="4" s="1"/>
  <c r="M3238" i="4"/>
  <c r="P3238" i="4" s="1"/>
  <c r="L3238" i="4"/>
  <c r="O3238" i="4" s="1"/>
  <c r="B3238" i="4"/>
  <c r="S3237" i="4"/>
  <c r="V3237" i="4" s="1"/>
  <c r="R3237" i="4"/>
  <c r="U3237" i="4" s="1"/>
  <c r="M3237" i="4"/>
  <c r="P3237" i="4" s="1"/>
  <c r="L3237" i="4"/>
  <c r="O3237" i="4" s="1"/>
  <c r="B3237" i="4"/>
  <c r="S3236" i="4"/>
  <c r="V3236" i="4" s="1"/>
  <c r="R3236" i="4"/>
  <c r="U3236" i="4" s="1"/>
  <c r="M3236" i="4"/>
  <c r="P3236" i="4" s="1"/>
  <c r="L3236" i="4"/>
  <c r="O3236" i="4" s="1"/>
  <c r="B3236" i="4"/>
  <c r="S3235" i="4"/>
  <c r="V3235" i="4" s="1"/>
  <c r="R3235" i="4"/>
  <c r="U3235" i="4" s="1"/>
  <c r="M3235" i="4"/>
  <c r="P3235" i="4" s="1"/>
  <c r="L3235" i="4"/>
  <c r="O3235" i="4" s="1"/>
  <c r="B3235" i="4"/>
  <c r="S3234" i="4"/>
  <c r="V3234" i="4" s="1"/>
  <c r="R3234" i="4"/>
  <c r="U3234" i="4" s="1"/>
  <c r="M3234" i="4"/>
  <c r="P3234" i="4" s="1"/>
  <c r="L3234" i="4"/>
  <c r="O3234" i="4" s="1"/>
  <c r="B3234" i="4"/>
  <c r="S3233" i="4"/>
  <c r="V3233" i="4" s="1"/>
  <c r="R3233" i="4"/>
  <c r="U3233" i="4" s="1"/>
  <c r="M3233" i="4"/>
  <c r="P3233" i="4" s="1"/>
  <c r="L3233" i="4"/>
  <c r="O3233" i="4" s="1"/>
  <c r="B3233" i="4"/>
  <c r="S3232" i="4"/>
  <c r="V3232" i="4" s="1"/>
  <c r="R3232" i="4"/>
  <c r="U3232" i="4" s="1"/>
  <c r="M3232" i="4"/>
  <c r="P3232" i="4" s="1"/>
  <c r="L3232" i="4"/>
  <c r="O3232" i="4" s="1"/>
  <c r="B3232" i="4"/>
  <c r="S3231" i="4"/>
  <c r="V3231" i="4" s="1"/>
  <c r="R3231" i="4"/>
  <c r="U3231" i="4" s="1"/>
  <c r="M3231" i="4"/>
  <c r="P3231" i="4" s="1"/>
  <c r="L3231" i="4"/>
  <c r="O3231" i="4" s="1"/>
  <c r="B3231" i="4"/>
  <c r="S3230" i="4"/>
  <c r="V3230" i="4" s="1"/>
  <c r="R3230" i="4"/>
  <c r="U3230" i="4" s="1"/>
  <c r="M3230" i="4"/>
  <c r="P3230" i="4" s="1"/>
  <c r="L3230" i="4"/>
  <c r="O3230" i="4" s="1"/>
  <c r="B3230" i="4"/>
  <c r="S3229" i="4"/>
  <c r="V3229" i="4" s="1"/>
  <c r="R3229" i="4"/>
  <c r="U3229" i="4" s="1"/>
  <c r="M3229" i="4"/>
  <c r="P3229" i="4" s="1"/>
  <c r="L3229" i="4"/>
  <c r="O3229" i="4" s="1"/>
  <c r="B3229" i="4"/>
  <c r="S3228" i="4"/>
  <c r="V3228" i="4" s="1"/>
  <c r="R3228" i="4"/>
  <c r="U3228" i="4" s="1"/>
  <c r="M3228" i="4"/>
  <c r="P3228" i="4" s="1"/>
  <c r="L3228" i="4"/>
  <c r="O3228" i="4" s="1"/>
  <c r="B3228" i="4"/>
  <c r="S3227" i="4"/>
  <c r="V3227" i="4" s="1"/>
  <c r="R3227" i="4"/>
  <c r="U3227" i="4" s="1"/>
  <c r="M3227" i="4"/>
  <c r="P3227" i="4" s="1"/>
  <c r="L3227" i="4"/>
  <c r="O3227" i="4" s="1"/>
  <c r="B3227" i="4"/>
  <c r="S3226" i="4"/>
  <c r="V3226" i="4" s="1"/>
  <c r="R3226" i="4"/>
  <c r="U3226" i="4" s="1"/>
  <c r="M3226" i="4"/>
  <c r="P3226" i="4" s="1"/>
  <c r="L3226" i="4"/>
  <c r="O3226" i="4" s="1"/>
  <c r="B3226" i="4"/>
  <c r="S3225" i="4"/>
  <c r="V3225" i="4" s="1"/>
  <c r="R3225" i="4"/>
  <c r="U3225" i="4" s="1"/>
  <c r="M3225" i="4"/>
  <c r="P3225" i="4" s="1"/>
  <c r="L3225" i="4"/>
  <c r="O3225" i="4" s="1"/>
  <c r="B3225" i="4"/>
  <c r="T3224" i="4"/>
  <c r="N3224" i="4"/>
  <c r="B3224" i="4"/>
  <c r="S3223" i="4"/>
  <c r="V3223" i="4" s="1"/>
  <c r="R3223" i="4"/>
  <c r="U3223" i="4" s="1"/>
  <c r="M3223" i="4"/>
  <c r="P3223" i="4" s="1"/>
  <c r="L3223" i="4"/>
  <c r="O3223" i="4" s="1"/>
  <c r="B3223" i="4"/>
  <c r="S3222" i="4"/>
  <c r="V3222" i="4" s="1"/>
  <c r="R3222" i="4"/>
  <c r="U3222" i="4" s="1"/>
  <c r="M3222" i="4"/>
  <c r="P3222" i="4" s="1"/>
  <c r="L3222" i="4"/>
  <c r="O3222" i="4" s="1"/>
  <c r="B3222" i="4"/>
  <c r="S3221" i="4"/>
  <c r="V3221" i="4" s="1"/>
  <c r="R3221" i="4"/>
  <c r="U3221" i="4" s="1"/>
  <c r="M3221" i="4"/>
  <c r="P3221" i="4" s="1"/>
  <c r="L3221" i="4"/>
  <c r="O3221" i="4" s="1"/>
  <c r="B3221" i="4"/>
  <c r="S3220" i="4"/>
  <c r="V3220" i="4" s="1"/>
  <c r="R3220" i="4"/>
  <c r="U3220" i="4" s="1"/>
  <c r="M3220" i="4"/>
  <c r="P3220" i="4" s="1"/>
  <c r="L3220" i="4"/>
  <c r="O3220" i="4" s="1"/>
  <c r="B3220" i="4"/>
  <c r="S3219" i="4"/>
  <c r="V3219" i="4" s="1"/>
  <c r="R3219" i="4"/>
  <c r="U3219" i="4" s="1"/>
  <c r="M3219" i="4"/>
  <c r="P3219" i="4" s="1"/>
  <c r="L3219" i="4"/>
  <c r="O3219" i="4" s="1"/>
  <c r="B3219" i="4"/>
  <c r="S3218" i="4"/>
  <c r="V3218" i="4" s="1"/>
  <c r="R3218" i="4"/>
  <c r="U3218" i="4" s="1"/>
  <c r="M3218" i="4"/>
  <c r="P3218" i="4" s="1"/>
  <c r="L3218" i="4"/>
  <c r="O3218" i="4" s="1"/>
  <c r="B3218" i="4"/>
  <c r="S3217" i="4"/>
  <c r="V3217" i="4" s="1"/>
  <c r="R3217" i="4"/>
  <c r="U3217" i="4" s="1"/>
  <c r="M3217" i="4"/>
  <c r="P3217" i="4" s="1"/>
  <c r="L3217" i="4"/>
  <c r="O3217" i="4" s="1"/>
  <c r="B3217" i="4"/>
  <c r="S3216" i="4"/>
  <c r="V3216" i="4" s="1"/>
  <c r="R3216" i="4"/>
  <c r="U3216" i="4" s="1"/>
  <c r="M3216" i="4"/>
  <c r="P3216" i="4" s="1"/>
  <c r="L3216" i="4"/>
  <c r="O3216" i="4" s="1"/>
  <c r="B3216" i="4"/>
  <c r="S3215" i="4"/>
  <c r="V3215" i="4" s="1"/>
  <c r="R3215" i="4"/>
  <c r="U3215" i="4" s="1"/>
  <c r="M3215" i="4"/>
  <c r="P3215" i="4" s="1"/>
  <c r="L3215" i="4"/>
  <c r="O3215" i="4" s="1"/>
  <c r="B3215" i="4"/>
  <c r="S3214" i="4"/>
  <c r="V3214" i="4" s="1"/>
  <c r="R3214" i="4"/>
  <c r="U3214" i="4" s="1"/>
  <c r="M3214" i="4"/>
  <c r="P3214" i="4" s="1"/>
  <c r="L3214" i="4"/>
  <c r="O3214" i="4" s="1"/>
  <c r="B3214" i="4"/>
  <c r="S3213" i="4"/>
  <c r="V3213" i="4" s="1"/>
  <c r="R3213" i="4"/>
  <c r="U3213" i="4" s="1"/>
  <c r="M3213" i="4"/>
  <c r="P3213" i="4" s="1"/>
  <c r="L3213" i="4"/>
  <c r="O3213" i="4" s="1"/>
  <c r="B3213" i="4"/>
  <c r="V3212" i="4"/>
  <c r="U3212" i="4"/>
  <c r="P3212" i="4"/>
  <c r="O3212" i="4"/>
  <c r="B3212" i="4"/>
  <c r="S3211" i="4"/>
  <c r="V3211" i="4" s="1"/>
  <c r="R3211" i="4"/>
  <c r="U3211" i="4" s="1"/>
  <c r="M3211" i="4"/>
  <c r="P3211" i="4" s="1"/>
  <c r="L3211" i="4"/>
  <c r="O3211" i="4" s="1"/>
  <c r="B3211" i="4"/>
  <c r="S3210" i="4"/>
  <c r="V3210" i="4" s="1"/>
  <c r="R3210" i="4"/>
  <c r="U3210" i="4" s="1"/>
  <c r="M3210" i="4"/>
  <c r="P3210" i="4" s="1"/>
  <c r="L3210" i="4"/>
  <c r="O3210" i="4" s="1"/>
  <c r="B3210" i="4"/>
  <c r="S3209" i="4"/>
  <c r="V3209" i="4" s="1"/>
  <c r="R3209" i="4"/>
  <c r="U3209" i="4" s="1"/>
  <c r="M3209" i="4"/>
  <c r="P3209" i="4" s="1"/>
  <c r="L3209" i="4"/>
  <c r="O3209" i="4" s="1"/>
  <c r="B3209" i="4"/>
  <c r="T3208" i="4"/>
  <c r="N3208" i="4"/>
  <c r="B3208" i="4"/>
  <c r="S3207" i="4"/>
  <c r="V3207" i="4" s="1"/>
  <c r="R3207" i="4"/>
  <c r="U3207" i="4" s="1"/>
  <c r="M3207" i="4"/>
  <c r="P3207" i="4" s="1"/>
  <c r="L3207" i="4"/>
  <c r="O3207" i="4" s="1"/>
  <c r="B3207" i="4"/>
  <c r="S3206" i="4"/>
  <c r="V3206" i="4" s="1"/>
  <c r="R3206" i="4"/>
  <c r="U3206" i="4" s="1"/>
  <c r="M3206" i="4"/>
  <c r="P3206" i="4" s="1"/>
  <c r="L3206" i="4"/>
  <c r="O3206" i="4" s="1"/>
  <c r="B3206" i="4"/>
  <c r="S3205" i="4"/>
  <c r="V3205" i="4" s="1"/>
  <c r="R3205" i="4"/>
  <c r="U3205" i="4" s="1"/>
  <c r="M3205" i="4"/>
  <c r="P3205" i="4" s="1"/>
  <c r="L3205" i="4"/>
  <c r="O3205" i="4" s="1"/>
  <c r="B3205" i="4"/>
  <c r="S3204" i="4"/>
  <c r="V3204" i="4" s="1"/>
  <c r="R3204" i="4"/>
  <c r="U3204" i="4" s="1"/>
  <c r="M3204" i="4"/>
  <c r="P3204" i="4" s="1"/>
  <c r="L3204" i="4"/>
  <c r="O3204" i="4" s="1"/>
  <c r="B3204" i="4"/>
  <c r="S3203" i="4"/>
  <c r="V3203" i="4" s="1"/>
  <c r="R3203" i="4"/>
  <c r="U3203" i="4" s="1"/>
  <c r="M3203" i="4"/>
  <c r="P3203" i="4" s="1"/>
  <c r="L3203" i="4"/>
  <c r="O3203" i="4" s="1"/>
  <c r="B3203" i="4"/>
  <c r="S3202" i="4"/>
  <c r="V3202" i="4" s="1"/>
  <c r="R3202" i="4"/>
  <c r="U3202" i="4" s="1"/>
  <c r="M3202" i="4"/>
  <c r="P3202" i="4" s="1"/>
  <c r="L3202" i="4"/>
  <c r="O3202" i="4" s="1"/>
  <c r="B3202" i="4"/>
  <c r="S3201" i="4"/>
  <c r="V3201" i="4" s="1"/>
  <c r="R3201" i="4"/>
  <c r="U3201" i="4" s="1"/>
  <c r="M3201" i="4"/>
  <c r="P3201" i="4" s="1"/>
  <c r="L3201" i="4"/>
  <c r="O3201" i="4" s="1"/>
  <c r="B3201" i="4"/>
  <c r="S3200" i="4"/>
  <c r="V3200" i="4" s="1"/>
  <c r="R3200" i="4"/>
  <c r="U3200" i="4" s="1"/>
  <c r="M3200" i="4"/>
  <c r="P3200" i="4" s="1"/>
  <c r="L3200" i="4"/>
  <c r="O3200" i="4" s="1"/>
  <c r="B3200" i="4"/>
  <c r="S3199" i="4"/>
  <c r="V3199" i="4" s="1"/>
  <c r="R3199" i="4"/>
  <c r="U3199" i="4" s="1"/>
  <c r="M3199" i="4"/>
  <c r="P3199" i="4" s="1"/>
  <c r="L3199" i="4"/>
  <c r="O3199" i="4" s="1"/>
  <c r="B3199" i="4"/>
  <c r="S3198" i="4"/>
  <c r="V3198" i="4" s="1"/>
  <c r="R3198" i="4"/>
  <c r="U3198" i="4" s="1"/>
  <c r="M3198" i="4"/>
  <c r="P3198" i="4" s="1"/>
  <c r="L3198" i="4"/>
  <c r="O3198" i="4" s="1"/>
  <c r="B3198" i="4"/>
  <c r="S3197" i="4"/>
  <c r="V3197" i="4" s="1"/>
  <c r="R3197" i="4"/>
  <c r="U3197" i="4" s="1"/>
  <c r="M3197" i="4"/>
  <c r="P3197" i="4" s="1"/>
  <c r="L3197" i="4"/>
  <c r="O3197" i="4" s="1"/>
  <c r="B3197" i="4"/>
  <c r="V3196" i="4"/>
  <c r="U3196" i="4"/>
  <c r="P3196" i="4"/>
  <c r="O3196" i="4"/>
  <c r="B3196" i="4"/>
  <c r="S3195" i="4"/>
  <c r="V3195" i="4" s="1"/>
  <c r="R3195" i="4"/>
  <c r="U3195" i="4" s="1"/>
  <c r="M3195" i="4"/>
  <c r="P3195" i="4" s="1"/>
  <c r="L3195" i="4"/>
  <c r="O3195" i="4" s="1"/>
  <c r="B3195" i="4"/>
  <c r="S3194" i="4"/>
  <c r="V3194" i="4" s="1"/>
  <c r="R3194" i="4"/>
  <c r="U3194" i="4" s="1"/>
  <c r="M3194" i="4"/>
  <c r="P3194" i="4" s="1"/>
  <c r="L3194" i="4"/>
  <c r="O3194" i="4" s="1"/>
  <c r="B3194" i="4"/>
  <c r="S3193" i="4"/>
  <c r="V3193" i="4" s="1"/>
  <c r="R3193" i="4"/>
  <c r="U3193" i="4" s="1"/>
  <c r="M3193" i="4"/>
  <c r="P3193" i="4" s="1"/>
  <c r="L3193" i="4"/>
  <c r="O3193" i="4" s="1"/>
  <c r="B3193" i="4"/>
  <c r="T3192" i="4"/>
  <c r="N3192" i="4"/>
  <c r="B3192" i="4"/>
  <c r="S3191" i="4"/>
  <c r="V3191" i="4" s="1"/>
  <c r="R3191" i="4"/>
  <c r="U3191" i="4" s="1"/>
  <c r="M3191" i="4"/>
  <c r="P3191" i="4" s="1"/>
  <c r="L3191" i="4"/>
  <c r="O3191" i="4" s="1"/>
  <c r="B3191" i="4"/>
  <c r="S3190" i="4"/>
  <c r="V3190" i="4" s="1"/>
  <c r="R3190" i="4"/>
  <c r="U3190" i="4" s="1"/>
  <c r="M3190" i="4"/>
  <c r="P3190" i="4" s="1"/>
  <c r="L3190" i="4"/>
  <c r="O3190" i="4" s="1"/>
  <c r="B3190" i="4"/>
  <c r="S3189" i="4"/>
  <c r="V3189" i="4" s="1"/>
  <c r="R3189" i="4"/>
  <c r="U3189" i="4" s="1"/>
  <c r="M3189" i="4"/>
  <c r="P3189" i="4" s="1"/>
  <c r="L3189" i="4"/>
  <c r="O3189" i="4" s="1"/>
  <c r="B3189" i="4"/>
  <c r="S3188" i="4"/>
  <c r="V3188" i="4" s="1"/>
  <c r="R3188" i="4"/>
  <c r="U3188" i="4" s="1"/>
  <c r="M3188" i="4"/>
  <c r="P3188" i="4" s="1"/>
  <c r="L3188" i="4"/>
  <c r="O3188" i="4" s="1"/>
  <c r="B3188" i="4"/>
  <c r="S3187" i="4"/>
  <c r="V3187" i="4" s="1"/>
  <c r="R3187" i="4"/>
  <c r="U3187" i="4" s="1"/>
  <c r="M3187" i="4"/>
  <c r="P3187" i="4" s="1"/>
  <c r="L3187" i="4"/>
  <c r="O3187" i="4" s="1"/>
  <c r="B3187" i="4"/>
  <c r="S3186" i="4"/>
  <c r="V3186" i="4" s="1"/>
  <c r="R3186" i="4"/>
  <c r="U3186" i="4" s="1"/>
  <c r="M3186" i="4"/>
  <c r="P3186" i="4" s="1"/>
  <c r="L3186" i="4"/>
  <c r="O3186" i="4" s="1"/>
  <c r="B3186" i="4"/>
  <c r="S3185" i="4"/>
  <c r="V3185" i="4" s="1"/>
  <c r="R3185" i="4"/>
  <c r="U3185" i="4" s="1"/>
  <c r="M3185" i="4"/>
  <c r="P3185" i="4" s="1"/>
  <c r="L3185" i="4"/>
  <c r="O3185" i="4" s="1"/>
  <c r="B3185" i="4"/>
  <c r="S3184" i="4"/>
  <c r="V3184" i="4" s="1"/>
  <c r="R3184" i="4"/>
  <c r="U3184" i="4" s="1"/>
  <c r="M3184" i="4"/>
  <c r="P3184" i="4" s="1"/>
  <c r="L3184" i="4"/>
  <c r="O3184" i="4" s="1"/>
  <c r="B3184" i="4"/>
  <c r="S3183" i="4"/>
  <c r="V3183" i="4" s="1"/>
  <c r="R3183" i="4"/>
  <c r="U3183" i="4" s="1"/>
  <c r="M3183" i="4"/>
  <c r="P3183" i="4" s="1"/>
  <c r="L3183" i="4"/>
  <c r="O3183" i="4" s="1"/>
  <c r="B3183" i="4"/>
  <c r="S3182" i="4"/>
  <c r="V3182" i="4" s="1"/>
  <c r="R3182" i="4"/>
  <c r="U3182" i="4" s="1"/>
  <c r="M3182" i="4"/>
  <c r="P3182" i="4" s="1"/>
  <c r="L3182" i="4"/>
  <c r="O3182" i="4" s="1"/>
  <c r="B3182" i="4"/>
  <c r="S3181" i="4"/>
  <c r="V3181" i="4" s="1"/>
  <c r="R3181" i="4"/>
  <c r="U3181" i="4" s="1"/>
  <c r="M3181" i="4"/>
  <c r="P3181" i="4" s="1"/>
  <c r="L3181" i="4"/>
  <c r="O3181" i="4" s="1"/>
  <c r="B3181" i="4"/>
  <c r="V3180" i="4"/>
  <c r="U3180" i="4"/>
  <c r="P3180" i="4"/>
  <c r="O3180" i="4"/>
  <c r="B3180" i="4"/>
  <c r="S3179" i="4"/>
  <c r="V3179" i="4" s="1"/>
  <c r="R3179" i="4"/>
  <c r="U3179" i="4" s="1"/>
  <c r="M3179" i="4"/>
  <c r="P3179" i="4" s="1"/>
  <c r="L3179" i="4"/>
  <c r="O3179" i="4" s="1"/>
  <c r="B3179" i="4"/>
  <c r="S3178" i="4"/>
  <c r="V3178" i="4" s="1"/>
  <c r="R3178" i="4"/>
  <c r="U3178" i="4" s="1"/>
  <c r="M3178" i="4"/>
  <c r="P3178" i="4" s="1"/>
  <c r="L3178" i="4"/>
  <c r="O3178" i="4" s="1"/>
  <c r="B3178" i="4"/>
  <c r="S3177" i="4"/>
  <c r="V3177" i="4" s="1"/>
  <c r="R3177" i="4"/>
  <c r="U3177" i="4" s="1"/>
  <c r="M3177" i="4"/>
  <c r="P3177" i="4" s="1"/>
  <c r="L3177" i="4"/>
  <c r="O3177" i="4" s="1"/>
  <c r="B3177" i="4"/>
  <c r="T3176" i="4"/>
  <c r="N3176" i="4"/>
  <c r="B3176" i="4"/>
  <c r="S3175" i="4"/>
  <c r="V3175" i="4" s="1"/>
  <c r="R3175" i="4"/>
  <c r="U3175" i="4" s="1"/>
  <c r="M3175" i="4"/>
  <c r="P3175" i="4" s="1"/>
  <c r="L3175" i="4"/>
  <c r="O3175" i="4" s="1"/>
  <c r="B3175" i="4"/>
  <c r="S3174" i="4"/>
  <c r="V3174" i="4" s="1"/>
  <c r="R3174" i="4"/>
  <c r="U3174" i="4" s="1"/>
  <c r="M3174" i="4"/>
  <c r="P3174" i="4" s="1"/>
  <c r="L3174" i="4"/>
  <c r="O3174" i="4" s="1"/>
  <c r="B3174" i="4"/>
  <c r="S3173" i="4"/>
  <c r="V3173" i="4" s="1"/>
  <c r="R3173" i="4"/>
  <c r="U3173" i="4" s="1"/>
  <c r="M3173" i="4"/>
  <c r="P3173" i="4" s="1"/>
  <c r="L3173" i="4"/>
  <c r="O3173" i="4" s="1"/>
  <c r="B3173" i="4"/>
  <c r="S3172" i="4"/>
  <c r="V3172" i="4" s="1"/>
  <c r="R3172" i="4"/>
  <c r="U3172" i="4" s="1"/>
  <c r="M3172" i="4"/>
  <c r="P3172" i="4" s="1"/>
  <c r="L3172" i="4"/>
  <c r="O3172" i="4" s="1"/>
  <c r="B3172" i="4"/>
  <c r="S3171" i="4"/>
  <c r="V3171" i="4" s="1"/>
  <c r="R3171" i="4"/>
  <c r="U3171" i="4" s="1"/>
  <c r="M3171" i="4"/>
  <c r="P3171" i="4" s="1"/>
  <c r="L3171" i="4"/>
  <c r="O3171" i="4" s="1"/>
  <c r="B3171" i="4"/>
  <c r="S3170" i="4"/>
  <c r="V3170" i="4" s="1"/>
  <c r="R3170" i="4"/>
  <c r="U3170" i="4" s="1"/>
  <c r="M3170" i="4"/>
  <c r="P3170" i="4" s="1"/>
  <c r="L3170" i="4"/>
  <c r="O3170" i="4" s="1"/>
  <c r="B3170" i="4"/>
  <c r="S3169" i="4"/>
  <c r="V3169" i="4" s="1"/>
  <c r="R3169" i="4"/>
  <c r="U3169" i="4" s="1"/>
  <c r="M3169" i="4"/>
  <c r="P3169" i="4" s="1"/>
  <c r="L3169" i="4"/>
  <c r="O3169" i="4" s="1"/>
  <c r="B3169" i="4"/>
  <c r="S3168" i="4"/>
  <c r="V3168" i="4" s="1"/>
  <c r="R3168" i="4"/>
  <c r="U3168" i="4" s="1"/>
  <c r="M3168" i="4"/>
  <c r="P3168" i="4" s="1"/>
  <c r="L3168" i="4"/>
  <c r="O3168" i="4" s="1"/>
  <c r="B3168" i="4"/>
  <c r="S3167" i="4"/>
  <c r="V3167" i="4" s="1"/>
  <c r="R3167" i="4"/>
  <c r="U3167" i="4" s="1"/>
  <c r="M3167" i="4"/>
  <c r="P3167" i="4" s="1"/>
  <c r="L3167" i="4"/>
  <c r="O3167" i="4" s="1"/>
  <c r="B3167" i="4"/>
  <c r="S3166" i="4"/>
  <c r="V3166" i="4" s="1"/>
  <c r="R3166" i="4"/>
  <c r="U3166" i="4" s="1"/>
  <c r="M3166" i="4"/>
  <c r="P3166" i="4" s="1"/>
  <c r="L3166" i="4"/>
  <c r="O3166" i="4" s="1"/>
  <c r="B3166" i="4"/>
  <c r="S3165" i="4"/>
  <c r="V3165" i="4" s="1"/>
  <c r="R3165" i="4"/>
  <c r="U3165" i="4" s="1"/>
  <c r="M3165" i="4"/>
  <c r="P3165" i="4" s="1"/>
  <c r="L3165" i="4"/>
  <c r="O3165" i="4" s="1"/>
  <c r="B3165" i="4"/>
  <c r="V3164" i="4"/>
  <c r="U3164" i="4"/>
  <c r="P3164" i="4"/>
  <c r="O3164" i="4"/>
  <c r="B3164" i="4"/>
  <c r="S3163" i="4"/>
  <c r="V3163" i="4" s="1"/>
  <c r="R3163" i="4"/>
  <c r="U3163" i="4" s="1"/>
  <c r="M3163" i="4"/>
  <c r="P3163" i="4" s="1"/>
  <c r="L3163" i="4"/>
  <c r="O3163" i="4" s="1"/>
  <c r="B3163" i="4"/>
  <c r="S3162" i="4"/>
  <c r="V3162" i="4" s="1"/>
  <c r="R3162" i="4"/>
  <c r="U3162" i="4" s="1"/>
  <c r="M3162" i="4"/>
  <c r="P3162" i="4" s="1"/>
  <c r="L3162" i="4"/>
  <c r="O3162" i="4" s="1"/>
  <c r="B3162" i="4"/>
  <c r="S3161" i="4"/>
  <c r="V3161" i="4" s="1"/>
  <c r="R3161" i="4"/>
  <c r="U3161" i="4" s="1"/>
  <c r="M3161" i="4"/>
  <c r="P3161" i="4" s="1"/>
  <c r="L3161" i="4"/>
  <c r="O3161" i="4" s="1"/>
  <c r="B3161" i="4"/>
  <c r="T3160" i="4"/>
  <c r="N3160" i="4"/>
  <c r="B3160" i="4"/>
  <c r="S3159" i="4"/>
  <c r="V3159" i="4" s="1"/>
  <c r="R3159" i="4"/>
  <c r="U3159" i="4" s="1"/>
  <c r="M3159" i="4"/>
  <c r="P3159" i="4" s="1"/>
  <c r="L3159" i="4"/>
  <c r="O3159" i="4" s="1"/>
  <c r="B3159" i="4"/>
  <c r="S3158" i="4"/>
  <c r="V3158" i="4" s="1"/>
  <c r="R3158" i="4"/>
  <c r="U3158" i="4" s="1"/>
  <c r="M3158" i="4"/>
  <c r="P3158" i="4" s="1"/>
  <c r="L3158" i="4"/>
  <c r="O3158" i="4" s="1"/>
  <c r="B3158" i="4"/>
  <c r="S3157" i="4"/>
  <c r="V3157" i="4" s="1"/>
  <c r="R3157" i="4"/>
  <c r="U3157" i="4" s="1"/>
  <c r="M3157" i="4"/>
  <c r="P3157" i="4" s="1"/>
  <c r="L3157" i="4"/>
  <c r="O3157" i="4" s="1"/>
  <c r="B3157" i="4"/>
  <c r="S3156" i="4"/>
  <c r="V3156" i="4" s="1"/>
  <c r="R3156" i="4"/>
  <c r="U3156" i="4" s="1"/>
  <c r="M3156" i="4"/>
  <c r="P3156" i="4" s="1"/>
  <c r="L3156" i="4"/>
  <c r="O3156" i="4" s="1"/>
  <c r="B3156" i="4"/>
  <c r="S3155" i="4"/>
  <c r="V3155" i="4" s="1"/>
  <c r="R3155" i="4"/>
  <c r="U3155" i="4" s="1"/>
  <c r="M3155" i="4"/>
  <c r="P3155" i="4" s="1"/>
  <c r="L3155" i="4"/>
  <c r="O3155" i="4" s="1"/>
  <c r="B3155" i="4"/>
  <c r="S3154" i="4"/>
  <c r="V3154" i="4" s="1"/>
  <c r="R3154" i="4"/>
  <c r="U3154" i="4" s="1"/>
  <c r="M3154" i="4"/>
  <c r="P3154" i="4" s="1"/>
  <c r="L3154" i="4"/>
  <c r="O3154" i="4" s="1"/>
  <c r="B3154" i="4"/>
  <c r="S3153" i="4"/>
  <c r="V3153" i="4" s="1"/>
  <c r="R3153" i="4"/>
  <c r="U3153" i="4" s="1"/>
  <c r="M3153" i="4"/>
  <c r="P3153" i="4" s="1"/>
  <c r="L3153" i="4"/>
  <c r="O3153" i="4" s="1"/>
  <c r="B3153" i="4"/>
  <c r="S3152" i="4"/>
  <c r="V3152" i="4" s="1"/>
  <c r="R3152" i="4"/>
  <c r="U3152" i="4" s="1"/>
  <c r="M3152" i="4"/>
  <c r="P3152" i="4" s="1"/>
  <c r="L3152" i="4"/>
  <c r="O3152" i="4" s="1"/>
  <c r="B3152" i="4"/>
  <c r="S3151" i="4"/>
  <c r="V3151" i="4" s="1"/>
  <c r="R3151" i="4"/>
  <c r="U3151" i="4" s="1"/>
  <c r="M3151" i="4"/>
  <c r="P3151" i="4" s="1"/>
  <c r="L3151" i="4"/>
  <c r="O3151" i="4" s="1"/>
  <c r="B3151" i="4"/>
  <c r="S3150" i="4"/>
  <c r="V3150" i="4" s="1"/>
  <c r="R3150" i="4"/>
  <c r="U3150" i="4" s="1"/>
  <c r="M3150" i="4"/>
  <c r="P3150" i="4" s="1"/>
  <c r="L3150" i="4"/>
  <c r="O3150" i="4" s="1"/>
  <c r="B3150" i="4"/>
  <c r="S3149" i="4"/>
  <c r="V3149" i="4" s="1"/>
  <c r="R3149" i="4"/>
  <c r="U3149" i="4" s="1"/>
  <c r="M3149" i="4"/>
  <c r="P3149" i="4" s="1"/>
  <c r="L3149" i="4"/>
  <c r="O3149" i="4" s="1"/>
  <c r="B3149" i="4"/>
  <c r="S3148" i="4"/>
  <c r="V3148" i="4" s="1"/>
  <c r="R3148" i="4"/>
  <c r="U3148" i="4" s="1"/>
  <c r="M3148" i="4"/>
  <c r="P3148" i="4" s="1"/>
  <c r="L3148" i="4"/>
  <c r="O3148" i="4" s="1"/>
  <c r="B3148" i="4"/>
  <c r="V3147" i="4"/>
  <c r="U3147" i="4"/>
  <c r="P3147" i="4"/>
  <c r="O3147" i="4"/>
  <c r="B3147" i="4"/>
  <c r="S3146" i="4"/>
  <c r="V3146" i="4" s="1"/>
  <c r="R3146" i="4"/>
  <c r="U3146" i="4" s="1"/>
  <c r="M3146" i="4"/>
  <c r="P3146" i="4" s="1"/>
  <c r="L3146" i="4"/>
  <c r="O3146" i="4" s="1"/>
  <c r="B3146" i="4"/>
  <c r="S3145" i="4"/>
  <c r="V3145" i="4" s="1"/>
  <c r="R3145" i="4"/>
  <c r="U3145" i="4" s="1"/>
  <c r="M3145" i="4"/>
  <c r="P3145" i="4" s="1"/>
  <c r="L3145" i="4"/>
  <c r="O3145" i="4" s="1"/>
  <c r="B3145" i="4"/>
  <c r="S3144" i="4"/>
  <c r="V3144" i="4" s="1"/>
  <c r="R3144" i="4"/>
  <c r="U3144" i="4" s="1"/>
  <c r="M3144" i="4"/>
  <c r="P3144" i="4" s="1"/>
  <c r="L3144" i="4"/>
  <c r="O3144" i="4" s="1"/>
  <c r="B3144" i="4"/>
  <c r="T3143" i="4"/>
  <c r="N3143" i="4"/>
  <c r="B3143" i="4"/>
  <c r="S3142" i="4"/>
  <c r="V3142" i="4" s="1"/>
  <c r="R3142" i="4"/>
  <c r="U3142" i="4" s="1"/>
  <c r="M3142" i="4"/>
  <c r="P3142" i="4" s="1"/>
  <c r="L3142" i="4"/>
  <c r="O3142" i="4" s="1"/>
  <c r="B3142" i="4"/>
  <c r="S3141" i="4"/>
  <c r="V3141" i="4" s="1"/>
  <c r="R3141" i="4"/>
  <c r="U3141" i="4" s="1"/>
  <c r="M3141" i="4"/>
  <c r="P3141" i="4" s="1"/>
  <c r="L3141" i="4"/>
  <c r="O3141" i="4" s="1"/>
  <c r="B3141" i="4"/>
  <c r="S3140" i="4"/>
  <c r="V3140" i="4" s="1"/>
  <c r="R3140" i="4"/>
  <c r="U3140" i="4" s="1"/>
  <c r="M3140" i="4"/>
  <c r="P3140" i="4" s="1"/>
  <c r="L3140" i="4"/>
  <c r="O3140" i="4" s="1"/>
  <c r="B3140" i="4"/>
  <c r="S3139" i="4"/>
  <c r="V3139" i="4" s="1"/>
  <c r="R3139" i="4"/>
  <c r="U3139" i="4" s="1"/>
  <c r="M3139" i="4"/>
  <c r="P3139" i="4" s="1"/>
  <c r="L3139" i="4"/>
  <c r="O3139" i="4" s="1"/>
  <c r="B3139" i="4"/>
  <c r="S3138" i="4"/>
  <c r="V3138" i="4" s="1"/>
  <c r="R3138" i="4"/>
  <c r="U3138" i="4" s="1"/>
  <c r="M3138" i="4"/>
  <c r="P3138" i="4" s="1"/>
  <c r="L3138" i="4"/>
  <c r="O3138" i="4" s="1"/>
  <c r="B3138" i="4"/>
  <c r="S3137" i="4"/>
  <c r="V3137" i="4" s="1"/>
  <c r="R3137" i="4"/>
  <c r="U3137" i="4" s="1"/>
  <c r="M3137" i="4"/>
  <c r="P3137" i="4" s="1"/>
  <c r="L3137" i="4"/>
  <c r="O3137" i="4" s="1"/>
  <c r="B3137" i="4"/>
  <c r="S3136" i="4"/>
  <c r="V3136" i="4" s="1"/>
  <c r="R3136" i="4"/>
  <c r="U3136" i="4" s="1"/>
  <c r="M3136" i="4"/>
  <c r="P3136" i="4" s="1"/>
  <c r="L3136" i="4"/>
  <c r="O3136" i="4" s="1"/>
  <c r="B3136" i="4"/>
  <c r="S3135" i="4"/>
  <c r="V3135" i="4" s="1"/>
  <c r="R3135" i="4"/>
  <c r="U3135" i="4" s="1"/>
  <c r="M3135" i="4"/>
  <c r="P3135" i="4" s="1"/>
  <c r="L3135" i="4"/>
  <c r="O3135" i="4" s="1"/>
  <c r="B3135" i="4"/>
  <c r="S3134" i="4"/>
  <c r="V3134" i="4" s="1"/>
  <c r="R3134" i="4"/>
  <c r="U3134" i="4" s="1"/>
  <c r="M3134" i="4"/>
  <c r="P3134" i="4" s="1"/>
  <c r="L3134" i="4"/>
  <c r="O3134" i="4" s="1"/>
  <c r="B3134" i="4"/>
  <c r="S3133" i="4"/>
  <c r="V3133" i="4" s="1"/>
  <c r="R3133" i="4"/>
  <c r="U3133" i="4" s="1"/>
  <c r="M3133" i="4"/>
  <c r="P3133" i="4" s="1"/>
  <c r="L3133" i="4"/>
  <c r="O3133" i="4" s="1"/>
  <c r="B3133" i="4"/>
  <c r="S3132" i="4"/>
  <c r="V3132" i="4" s="1"/>
  <c r="R3132" i="4"/>
  <c r="U3132" i="4" s="1"/>
  <c r="M3132" i="4"/>
  <c r="P3132" i="4" s="1"/>
  <c r="L3132" i="4"/>
  <c r="O3132" i="4" s="1"/>
  <c r="B3132" i="4"/>
  <c r="S3131" i="4"/>
  <c r="V3131" i="4" s="1"/>
  <c r="R3131" i="4"/>
  <c r="U3131" i="4" s="1"/>
  <c r="M3131" i="4"/>
  <c r="P3131" i="4" s="1"/>
  <c r="L3131" i="4"/>
  <c r="O3131" i="4" s="1"/>
  <c r="B3131" i="4"/>
  <c r="V3130" i="4"/>
  <c r="U3130" i="4"/>
  <c r="P3130" i="4"/>
  <c r="O3130" i="4"/>
  <c r="B3130" i="4"/>
  <c r="S3129" i="4"/>
  <c r="V3129" i="4" s="1"/>
  <c r="R3129" i="4"/>
  <c r="U3129" i="4" s="1"/>
  <c r="M3129" i="4"/>
  <c r="P3129" i="4" s="1"/>
  <c r="L3129" i="4"/>
  <c r="O3129" i="4" s="1"/>
  <c r="B3129" i="4"/>
  <c r="S3128" i="4"/>
  <c r="V3128" i="4" s="1"/>
  <c r="R3128" i="4"/>
  <c r="U3128" i="4" s="1"/>
  <c r="M3128" i="4"/>
  <c r="P3128" i="4" s="1"/>
  <c r="L3128" i="4"/>
  <c r="O3128" i="4" s="1"/>
  <c r="B3128" i="4"/>
  <c r="S3127" i="4"/>
  <c r="V3127" i="4" s="1"/>
  <c r="R3127" i="4"/>
  <c r="U3127" i="4" s="1"/>
  <c r="M3127" i="4"/>
  <c r="P3127" i="4" s="1"/>
  <c r="L3127" i="4"/>
  <c r="O3127" i="4" s="1"/>
  <c r="B3127" i="4"/>
  <c r="T3126" i="4"/>
  <c r="N3126" i="4"/>
  <c r="B3126" i="4"/>
  <c r="S3125" i="4"/>
  <c r="V3125" i="4" s="1"/>
  <c r="R3125" i="4"/>
  <c r="U3125" i="4" s="1"/>
  <c r="M3125" i="4"/>
  <c r="P3125" i="4" s="1"/>
  <c r="L3125" i="4"/>
  <c r="O3125" i="4" s="1"/>
  <c r="B3125" i="4"/>
  <c r="S3124" i="4"/>
  <c r="V3124" i="4" s="1"/>
  <c r="R3124" i="4"/>
  <c r="U3124" i="4" s="1"/>
  <c r="M3124" i="4"/>
  <c r="P3124" i="4" s="1"/>
  <c r="L3124" i="4"/>
  <c r="O3124" i="4" s="1"/>
  <c r="B3124" i="4"/>
  <c r="S3123" i="4"/>
  <c r="V3123" i="4" s="1"/>
  <c r="R3123" i="4"/>
  <c r="U3123" i="4" s="1"/>
  <c r="M3123" i="4"/>
  <c r="P3123" i="4" s="1"/>
  <c r="L3123" i="4"/>
  <c r="O3123" i="4" s="1"/>
  <c r="B3123" i="4"/>
  <c r="S3122" i="4"/>
  <c r="V3122" i="4" s="1"/>
  <c r="R3122" i="4"/>
  <c r="U3122" i="4" s="1"/>
  <c r="M3122" i="4"/>
  <c r="P3122" i="4" s="1"/>
  <c r="L3122" i="4"/>
  <c r="O3122" i="4" s="1"/>
  <c r="B3122" i="4"/>
  <c r="S3121" i="4"/>
  <c r="V3121" i="4" s="1"/>
  <c r="R3121" i="4"/>
  <c r="U3121" i="4" s="1"/>
  <c r="M3121" i="4"/>
  <c r="P3121" i="4" s="1"/>
  <c r="L3121" i="4"/>
  <c r="O3121" i="4" s="1"/>
  <c r="B3121" i="4"/>
  <c r="S3120" i="4"/>
  <c r="V3120" i="4" s="1"/>
  <c r="R3120" i="4"/>
  <c r="U3120" i="4" s="1"/>
  <c r="M3120" i="4"/>
  <c r="P3120" i="4" s="1"/>
  <c r="L3120" i="4"/>
  <c r="O3120" i="4" s="1"/>
  <c r="B3120" i="4"/>
  <c r="S3119" i="4"/>
  <c r="V3119" i="4" s="1"/>
  <c r="R3119" i="4"/>
  <c r="U3119" i="4" s="1"/>
  <c r="M3119" i="4"/>
  <c r="P3119" i="4" s="1"/>
  <c r="L3119" i="4"/>
  <c r="O3119" i="4" s="1"/>
  <c r="B3119" i="4"/>
  <c r="S3118" i="4"/>
  <c r="V3118" i="4" s="1"/>
  <c r="R3118" i="4"/>
  <c r="U3118" i="4" s="1"/>
  <c r="M3118" i="4"/>
  <c r="P3118" i="4" s="1"/>
  <c r="L3118" i="4"/>
  <c r="O3118" i="4" s="1"/>
  <c r="B3118" i="4"/>
  <c r="S3117" i="4"/>
  <c r="V3117" i="4" s="1"/>
  <c r="R3117" i="4"/>
  <c r="U3117" i="4" s="1"/>
  <c r="M3117" i="4"/>
  <c r="P3117" i="4" s="1"/>
  <c r="L3117" i="4"/>
  <c r="O3117" i="4" s="1"/>
  <c r="B3117" i="4"/>
  <c r="S3116" i="4"/>
  <c r="V3116" i="4" s="1"/>
  <c r="R3116" i="4"/>
  <c r="U3116" i="4" s="1"/>
  <c r="M3116" i="4"/>
  <c r="P3116" i="4" s="1"/>
  <c r="L3116" i="4"/>
  <c r="O3116" i="4" s="1"/>
  <c r="B3116" i="4"/>
  <c r="S3115" i="4"/>
  <c r="V3115" i="4" s="1"/>
  <c r="R3115" i="4"/>
  <c r="U3115" i="4" s="1"/>
  <c r="M3115" i="4"/>
  <c r="P3115" i="4" s="1"/>
  <c r="L3115" i="4"/>
  <c r="O3115" i="4" s="1"/>
  <c r="B3115" i="4"/>
  <c r="S3114" i="4"/>
  <c r="V3114" i="4" s="1"/>
  <c r="R3114" i="4"/>
  <c r="U3114" i="4" s="1"/>
  <c r="M3114" i="4"/>
  <c r="P3114" i="4" s="1"/>
  <c r="L3114" i="4"/>
  <c r="O3114" i="4" s="1"/>
  <c r="B3114" i="4"/>
  <c r="V3113" i="4"/>
  <c r="U3113" i="4"/>
  <c r="P3113" i="4"/>
  <c r="O3113" i="4"/>
  <c r="B3113" i="4"/>
  <c r="S3112" i="4"/>
  <c r="V3112" i="4" s="1"/>
  <c r="R3112" i="4"/>
  <c r="U3112" i="4" s="1"/>
  <c r="M3112" i="4"/>
  <c r="P3112" i="4" s="1"/>
  <c r="L3112" i="4"/>
  <c r="O3112" i="4" s="1"/>
  <c r="B3112" i="4"/>
  <c r="S3111" i="4"/>
  <c r="V3111" i="4" s="1"/>
  <c r="R3111" i="4"/>
  <c r="U3111" i="4" s="1"/>
  <c r="M3111" i="4"/>
  <c r="P3111" i="4" s="1"/>
  <c r="L3111" i="4"/>
  <c r="O3111" i="4" s="1"/>
  <c r="B3111" i="4"/>
  <c r="S3110" i="4"/>
  <c r="V3110" i="4" s="1"/>
  <c r="R3110" i="4"/>
  <c r="U3110" i="4" s="1"/>
  <c r="M3110" i="4"/>
  <c r="P3110" i="4" s="1"/>
  <c r="L3110" i="4"/>
  <c r="O3110" i="4" s="1"/>
  <c r="B3110" i="4"/>
  <c r="T3109" i="4"/>
  <c r="N3109" i="4"/>
  <c r="B3109" i="4"/>
  <c r="S3108" i="4"/>
  <c r="V3108" i="4" s="1"/>
  <c r="R3108" i="4"/>
  <c r="U3108" i="4" s="1"/>
  <c r="M3108" i="4"/>
  <c r="P3108" i="4" s="1"/>
  <c r="L3108" i="4"/>
  <c r="O3108" i="4" s="1"/>
  <c r="B3108" i="4"/>
  <c r="S3107" i="4"/>
  <c r="V3107" i="4" s="1"/>
  <c r="R3107" i="4"/>
  <c r="U3107" i="4" s="1"/>
  <c r="M3107" i="4"/>
  <c r="P3107" i="4" s="1"/>
  <c r="L3107" i="4"/>
  <c r="O3107" i="4" s="1"/>
  <c r="B3107" i="4"/>
  <c r="S3106" i="4"/>
  <c r="V3106" i="4" s="1"/>
  <c r="R3106" i="4"/>
  <c r="U3106" i="4" s="1"/>
  <c r="M3106" i="4"/>
  <c r="P3106" i="4" s="1"/>
  <c r="L3106" i="4"/>
  <c r="O3106" i="4" s="1"/>
  <c r="B3106" i="4"/>
  <c r="S3105" i="4"/>
  <c r="V3105" i="4" s="1"/>
  <c r="R3105" i="4"/>
  <c r="U3105" i="4" s="1"/>
  <c r="M3105" i="4"/>
  <c r="P3105" i="4" s="1"/>
  <c r="L3105" i="4"/>
  <c r="O3105" i="4" s="1"/>
  <c r="B3105" i="4"/>
  <c r="S3104" i="4"/>
  <c r="V3104" i="4" s="1"/>
  <c r="R3104" i="4"/>
  <c r="U3104" i="4" s="1"/>
  <c r="M3104" i="4"/>
  <c r="P3104" i="4" s="1"/>
  <c r="L3104" i="4"/>
  <c r="O3104" i="4" s="1"/>
  <c r="B3104" i="4"/>
  <c r="S3103" i="4"/>
  <c r="V3103" i="4" s="1"/>
  <c r="R3103" i="4"/>
  <c r="U3103" i="4" s="1"/>
  <c r="M3103" i="4"/>
  <c r="P3103" i="4" s="1"/>
  <c r="L3103" i="4"/>
  <c r="O3103" i="4" s="1"/>
  <c r="B3103" i="4"/>
  <c r="S3102" i="4"/>
  <c r="V3102" i="4" s="1"/>
  <c r="R3102" i="4"/>
  <c r="U3102" i="4" s="1"/>
  <c r="M3102" i="4"/>
  <c r="P3102" i="4" s="1"/>
  <c r="L3102" i="4"/>
  <c r="O3102" i="4" s="1"/>
  <c r="B3102" i="4"/>
  <c r="S3101" i="4"/>
  <c r="V3101" i="4" s="1"/>
  <c r="R3101" i="4"/>
  <c r="U3101" i="4" s="1"/>
  <c r="M3101" i="4"/>
  <c r="P3101" i="4" s="1"/>
  <c r="L3101" i="4"/>
  <c r="O3101" i="4" s="1"/>
  <c r="B3101" i="4"/>
  <c r="S3100" i="4"/>
  <c r="V3100" i="4" s="1"/>
  <c r="R3100" i="4"/>
  <c r="U3100" i="4" s="1"/>
  <c r="M3100" i="4"/>
  <c r="P3100" i="4" s="1"/>
  <c r="L3100" i="4"/>
  <c r="O3100" i="4" s="1"/>
  <c r="B3100" i="4"/>
  <c r="S3099" i="4"/>
  <c r="V3099" i="4" s="1"/>
  <c r="R3099" i="4"/>
  <c r="U3099" i="4" s="1"/>
  <c r="M3099" i="4"/>
  <c r="P3099" i="4" s="1"/>
  <c r="L3099" i="4"/>
  <c r="O3099" i="4" s="1"/>
  <c r="B3099" i="4"/>
  <c r="S3098" i="4"/>
  <c r="V3098" i="4" s="1"/>
  <c r="R3098" i="4"/>
  <c r="U3098" i="4" s="1"/>
  <c r="M3098" i="4"/>
  <c r="P3098" i="4" s="1"/>
  <c r="L3098" i="4"/>
  <c r="O3098" i="4" s="1"/>
  <c r="B3098" i="4"/>
  <c r="S3097" i="4"/>
  <c r="V3097" i="4" s="1"/>
  <c r="R3097" i="4"/>
  <c r="U3097" i="4" s="1"/>
  <c r="M3097" i="4"/>
  <c r="P3097" i="4" s="1"/>
  <c r="L3097" i="4"/>
  <c r="O3097" i="4" s="1"/>
  <c r="B3097" i="4"/>
  <c r="V3096" i="4"/>
  <c r="U3096" i="4"/>
  <c r="P3096" i="4"/>
  <c r="O3096" i="4"/>
  <c r="B3096" i="4"/>
  <c r="S3095" i="4"/>
  <c r="V3095" i="4" s="1"/>
  <c r="R3095" i="4"/>
  <c r="U3095" i="4" s="1"/>
  <c r="M3095" i="4"/>
  <c r="P3095" i="4" s="1"/>
  <c r="L3095" i="4"/>
  <c r="O3095" i="4" s="1"/>
  <c r="B3095" i="4"/>
  <c r="S3094" i="4"/>
  <c r="V3094" i="4" s="1"/>
  <c r="R3094" i="4"/>
  <c r="U3094" i="4" s="1"/>
  <c r="M3094" i="4"/>
  <c r="P3094" i="4" s="1"/>
  <c r="L3094" i="4"/>
  <c r="O3094" i="4" s="1"/>
  <c r="B3094" i="4"/>
  <c r="S3093" i="4"/>
  <c r="V3093" i="4" s="1"/>
  <c r="R3093" i="4"/>
  <c r="U3093" i="4" s="1"/>
  <c r="M3093" i="4"/>
  <c r="P3093" i="4" s="1"/>
  <c r="L3093" i="4"/>
  <c r="O3093" i="4" s="1"/>
  <c r="B3093" i="4"/>
  <c r="T3092" i="4"/>
  <c r="N3092" i="4"/>
  <c r="B3092" i="4"/>
  <c r="S3091" i="4"/>
  <c r="V3091" i="4" s="1"/>
  <c r="R3091" i="4"/>
  <c r="U3091" i="4" s="1"/>
  <c r="M3091" i="4"/>
  <c r="P3091" i="4" s="1"/>
  <c r="L3091" i="4"/>
  <c r="O3091" i="4" s="1"/>
  <c r="B3091" i="4"/>
  <c r="S3090" i="4"/>
  <c r="V3090" i="4" s="1"/>
  <c r="R3090" i="4"/>
  <c r="U3090" i="4" s="1"/>
  <c r="M3090" i="4"/>
  <c r="P3090" i="4" s="1"/>
  <c r="L3090" i="4"/>
  <c r="O3090" i="4" s="1"/>
  <c r="B3090" i="4"/>
  <c r="S3089" i="4"/>
  <c r="V3089" i="4" s="1"/>
  <c r="R3089" i="4"/>
  <c r="U3089" i="4" s="1"/>
  <c r="M3089" i="4"/>
  <c r="P3089" i="4" s="1"/>
  <c r="L3089" i="4"/>
  <c r="O3089" i="4" s="1"/>
  <c r="B3089" i="4"/>
  <c r="S3088" i="4"/>
  <c r="V3088" i="4" s="1"/>
  <c r="R3088" i="4"/>
  <c r="U3088" i="4" s="1"/>
  <c r="M3088" i="4"/>
  <c r="P3088" i="4" s="1"/>
  <c r="L3088" i="4"/>
  <c r="O3088" i="4" s="1"/>
  <c r="B3088" i="4"/>
  <c r="S3087" i="4"/>
  <c r="V3087" i="4" s="1"/>
  <c r="R3087" i="4"/>
  <c r="U3087" i="4" s="1"/>
  <c r="M3087" i="4"/>
  <c r="P3087" i="4" s="1"/>
  <c r="L3087" i="4"/>
  <c r="O3087" i="4" s="1"/>
  <c r="B3087" i="4"/>
  <c r="S3086" i="4"/>
  <c r="V3086" i="4" s="1"/>
  <c r="R3086" i="4"/>
  <c r="U3086" i="4" s="1"/>
  <c r="M3086" i="4"/>
  <c r="P3086" i="4" s="1"/>
  <c r="L3086" i="4"/>
  <c r="O3086" i="4" s="1"/>
  <c r="B3086" i="4"/>
  <c r="S3085" i="4"/>
  <c r="V3085" i="4" s="1"/>
  <c r="R3085" i="4"/>
  <c r="U3085" i="4" s="1"/>
  <c r="M3085" i="4"/>
  <c r="P3085" i="4" s="1"/>
  <c r="L3085" i="4"/>
  <c r="O3085" i="4" s="1"/>
  <c r="B3085" i="4"/>
  <c r="S3084" i="4"/>
  <c r="V3084" i="4" s="1"/>
  <c r="R3084" i="4"/>
  <c r="U3084" i="4" s="1"/>
  <c r="M3084" i="4"/>
  <c r="P3084" i="4" s="1"/>
  <c r="L3084" i="4"/>
  <c r="O3084" i="4" s="1"/>
  <c r="B3084" i="4"/>
  <c r="S3083" i="4"/>
  <c r="V3083" i="4" s="1"/>
  <c r="R3083" i="4"/>
  <c r="U3083" i="4" s="1"/>
  <c r="M3083" i="4"/>
  <c r="P3083" i="4" s="1"/>
  <c r="L3083" i="4"/>
  <c r="O3083" i="4" s="1"/>
  <c r="B3083" i="4"/>
  <c r="S3082" i="4"/>
  <c r="V3082" i="4" s="1"/>
  <c r="R3082" i="4"/>
  <c r="U3082" i="4" s="1"/>
  <c r="M3082" i="4"/>
  <c r="P3082" i="4" s="1"/>
  <c r="L3082" i="4"/>
  <c r="O3082" i="4" s="1"/>
  <c r="B3082" i="4"/>
  <c r="S3081" i="4"/>
  <c r="V3081" i="4" s="1"/>
  <c r="R3081" i="4"/>
  <c r="U3081" i="4" s="1"/>
  <c r="M3081" i="4"/>
  <c r="P3081" i="4" s="1"/>
  <c r="L3081" i="4"/>
  <c r="O3081" i="4" s="1"/>
  <c r="B3081" i="4"/>
  <c r="S3080" i="4"/>
  <c r="V3080" i="4" s="1"/>
  <c r="R3080" i="4"/>
  <c r="U3080" i="4" s="1"/>
  <c r="M3080" i="4"/>
  <c r="P3080" i="4" s="1"/>
  <c r="L3080" i="4"/>
  <c r="O3080" i="4" s="1"/>
  <c r="B3080" i="4"/>
  <c r="V3079" i="4"/>
  <c r="U3079" i="4"/>
  <c r="P3079" i="4"/>
  <c r="O3079" i="4"/>
  <c r="B3079" i="4"/>
  <c r="S3078" i="4"/>
  <c r="V3078" i="4" s="1"/>
  <c r="R3078" i="4"/>
  <c r="U3078" i="4" s="1"/>
  <c r="M3078" i="4"/>
  <c r="P3078" i="4" s="1"/>
  <c r="L3078" i="4"/>
  <c r="O3078" i="4" s="1"/>
  <c r="B3078" i="4"/>
  <c r="S3077" i="4"/>
  <c r="V3077" i="4" s="1"/>
  <c r="R3077" i="4"/>
  <c r="U3077" i="4" s="1"/>
  <c r="M3077" i="4"/>
  <c r="P3077" i="4" s="1"/>
  <c r="L3077" i="4"/>
  <c r="O3077" i="4" s="1"/>
  <c r="B3077" i="4"/>
  <c r="S3076" i="4"/>
  <c r="V3076" i="4" s="1"/>
  <c r="R3076" i="4"/>
  <c r="U3076" i="4" s="1"/>
  <c r="M3076" i="4"/>
  <c r="P3076" i="4" s="1"/>
  <c r="L3076" i="4"/>
  <c r="O3076" i="4" s="1"/>
  <c r="B3076" i="4"/>
  <c r="T3075" i="4"/>
  <c r="N3075" i="4"/>
  <c r="B3075" i="4"/>
  <c r="S3074" i="4"/>
  <c r="V3074" i="4" s="1"/>
  <c r="R3074" i="4"/>
  <c r="U3074" i="4" s="1"/>
  <c r="M3074" i="4"/>
  <c r="P3074" i="4" s="1"/>
  <c r="L3074" i="4"/>
  <c r="O3074" i="4" s="1"/>
  <c r="B3074" i="4"/>
  <c r="S3073" i="4"/>
  <c r="V3073" i="4" s="1"/>
  <c r="R3073" i="4"/>
  <c r="U3073" i="4" s="1"/>
  <c r="M3073" i="4"/>
  <c r="P3073" i="4" s="1"/>
  <c r="L3073" i="4"/>
  <c r="O3073" i="4" s="1"/>
  <c r="B3073" i="4"/>
  <c r="S3072" i="4"/>
  <c r="V3072" i="4" s="1"/>
  <c r="R3072" i="4"/>
  <c r="U3072" i="4" s="1"/>
  <c r="M3072" i="4"/>
  <c r="P3072" i="4" s="1"/>
  <c r="L3072" i="4"/>
  <c r="O3072" i="4" s="1"/>
  <c r="B3072" i="4"/>
  <c r="T3071" i="4"/>
  <c r="N3071" i="4"/>
  <c r="B3071" i="4"/>
  <c r="S3070" i="4"/>
  <c r="V3070" i="4" s="1"/>
  <c r="R3070" i="4"/>
  <c r="U3070" i="4" s="1"/>
  <c r="M3070" i="4"/>
  <c r="P3070" i="4" s="1"/>
  <c r="L3070" i="4"/>
  <c r="O3070" i="4" s="1"/>
  <c r="B3070" i="4"/>
  <c r="S3069" i="4"/>
  <c r="V3069" i="4" s="1"/>
  <c r="R3069" i="4"/>
  <c r="U3069" i="4" s="1"/>
  <c r="M3069" i="4"/>
  <c r="P3069" i="4" s="1"/>
  <c r="L3069" i="4"/>
  <c r="O3069" i="4" s="1"/>
  <c r="B3069" i="4"/>
  <c r="S3068" i="4"/>
  <c r="V3068" i="4" s="1"/>
  <c r="R3068" i="4"/>
  <c r="U3068" i="4" s="1"/>
  <c r="M3068" i="4"/>
  <c r="P3068" i="4" s="1"/>
  <c r="L3068" i="4"/>
  <c r="O3068" i="4" s="1"/>
  <c r="B3068" i="4"/>
  <c r="S3067" i="4"/>
  <c r="V3067" i="4" s="1"/>
  <c r="R3067" i="4"/>
  <c r="U3067" i="4" s="1"/>
  <c r="M3067" i="4"/>
  <c r="P3067" i="4" s="1"/>
  <c r="L3067" i="4"/>
  <c r="O3067" i="4" s="1"/>
  <c r="B3067" i="4"/>
  <c r="T3066" i="4"/>
  <c r="N3066" i="4"/>
  <c r="B3066" i="4"/>
  <c r="S3065" i="4"/>
  <c r="V3065" i="4" s="1"/>
  <c r="R3065" i="4"/>
  <c r="U3065" i="4" s="1"/>
  <c r="M3065" i="4"/>
  <c r="P3065" i="4" s="1"/>
  <c r="L3065" i="4"/>
  <c r="O3065" i="4" s="1"/>
  <c r="B3065" i="4"/>
  <c r="S3064" i="4"/>
  <c r="V3064" i="4" s="1"/>
  <c r="R3064" i="4"/>
  <c r="U3064" i="4" s="1"/>
  <c r="M3064" i="4"/>
  <c r="P3064" i="4" s="1"/>
  <c r="L3064" i="4"/>
  <c r="O3064" i="4" s="1"/>
  <c r="B3064" i="4"/>
  <c r="S3063" i="4"/>
  <c r="V3063" i="4" s="1"/>
  <c r="R3063" i="4"/>
  <c r="U3063" i="4" s="1"/>
  <c r="M3063" i="4"/>
  <c r="P3063" i="4" s="1"/>
  <c r="L3063" i="4"/>
  <c r="O3063" i="4" s="1"/>
  <c r="B3063" i="4"/>
  <c r="S3062" i="4"/>
  <c r="V3062" i="4" s="1"/>
  <c r="R3062" i="4"/>
  <c r="U3062" i="4" s="1"/>
  <c r="M3062" i="4"/>
  <c r="P3062" i="4" s="1"/>
  <c r="L3062" i="4"/>
  <c r="O3062" i="4" s="1"/>
  <c r="B3062" i="4"/>
  <c r="S3061" i="4"/>
  <c r="V3061" i="4" s="1"/>
  <c r="R3061" i="4"/>
  <c r="U3061" i="4" s="1"/>
  <c r="M3061" i="4"/>
  <c r="P3061" i="4" s="1"/>
  <c r="L3061" i="4"/>
  <c r="O3061" i="4" s="1"/>
  <c r="B3061" i="4"/>
  <c r="S3060" i="4"/>
  <c r="V3060" i="4" s="1"/>
  <c r="R3060" i="4"/>
  <c r="U3060" i="4" s="1"/>
  <c r="M3060" i="4"/>
  <c r="P3060" i="4" s="1"/>
  <c r="L3060" i="4"/>
  <c r="O3060" i="4" s="1"/>
  <c r="B3060" i="4"/>
  <c r="S3059" i="4"/>
  <c r="V3059" i="4" s="1"/>
  <c r="R3059" i="4"/>
  <c r="U3059" i="4" s="1"/>
  <c r="M3059" i="4"/>
  <c r="P3059" i="4" s="1"/>
  <c r="L3059" i="4"/>
  <c r="O3059" i="4" s="1"/>
  <c r="B3059" i="4"/>
  <c r="S3058" i="4"/>
  <c r="V3058" i="4" s="1"/>
  <c r="R3058" i="4"/>
  <c r="U3058" i="4" s="1"/>
  <c r="M3058" i="4"/>
  <c r="P3058" i="4" s="1"/>
  <c r="L3058" i="4"/>
  <c r="O3058" i="4" s="1"/>
  <c r="B3058" i="4"/>
  <c r="S3057" i="4"/>
  <c r="V3057" i="4" s="1"/>
  <c r="R3057" i="4"/>
  <c r="U3057" i="4" s="1"/>
  <c r="M3057" i="4"/>
  <c r="P3057" i="4" s="1"/>
  <c r="L3057" i="4"/>
  <c r="O3057" i="4" s="1"/>
  <c r="B3057" i="4"/>
  <c r="S3056" i="4"/>
  <c r="V3056" i="4" s="1"/>
  <c r="R3056" i="4"/>
  <c r="U3056" i="4" s="1"/>
  <c r="M3056" i="4"/>
  <c r="P3056" i="4" s="1"/>
  <c r="L3056" i="4"/>
  <c r="O3056" i="4" s="1"/>
  <c r="B3056" i="4"/>
  <c r="S3055" i="4"/>
  <c r="V3055" i="4" s="1"/>
  <c r="R3055" i="4"/>
  <c r="U3055" i="4" s="1"/>
  <c r="M3055" i="4"/>
  <c r="P3055" i="4" s="1"/>
  <c r="L3055" i="4"/>
  <c r="O3055" i="4" s="1"/>
  <c r="B3055" i="4"/>
  <c r="S3054" i="4"/>
  <c r="V3054" i="4" s="1"/>
  <c r="R3054" i="4"/>
  <c r="U3054" i="4" s="1"/>
  <c r="M3054" i="4"/>
  <c r="P3054" i="4" s="1"/>
  <c r="L3054" i="4"/>
  <c r="O3054" i="4" s="1"/>
  <c r="B3054" i="4"/>
  <c r="S3053" i="4"/>
  <c r="V3053" i="4" s="1"/>
  <c r="R3053" i="4"/>
  <c r="U3053" i="4" s="1"/>
  <c r="M3053" i="4"/>
  <c r="P3053" i="4" s="1"/>
  <c r="L3053" i="4"/>
  <c r="O3053" i="4" s="1"/>
  <c r="B3053" i="4"/>
  <c r="S3052" i="4"/>
  <c r="V3052" i="4" s="1"/>
  <c r="R3052" i="4"/>
  <c r="U3052" i="4" s="1"/>
  <c r="M3052" i="4"/>
  <c r="P3052" i="4" s="1"/>
  <c r="L3052" i="4"/>
  <c r="O3052" i="4" s="1"/>
  <c r="B3052" i="4"/>
  <c r="S3051" i="4"/>
  <c r="V3051" i="4" s="1"/>
  <c r="R3051" i="4"/>
  <c r="U3051" i="4" s="1"/>
  <c r="M3051" i="4"/>
  <c r="P3051" i="4" s="1"/>
  <c r="L3051" i="4"/>
  <c r="O3051" i="4" s="1"/>
  <c r="B3051" i="4"/>
  <c r="S3050" i="4"/>
  <c r="V3050" i="4" s="1"/>
  <c r="R3050" i="4"/>
  <c r="U3050" i="4" s="1"/>
  <c r="M3050" i="4"/>
  <c r="P3050" i="4" s="1"/>
  <c r="L3050" i="4"/>
  <c r="O3050" i="4" s="1"/>
  <c r="B3050" i="4"/>
  <c r="S3049" i="4"/>
  <c r="V3049" i="4" s="1"/>
  <c r="R3049" i="4"/>
  <c r="U3049" i="4" s="1"/>
  <c r="M3049" i="4"/>
  <c r="P3049" i="4" s="1"/>
  <c r="L3049" i="4"/>
  <c r="O3049" i="4" s="1"/>
  <c r="B3049" i="4"/>
  <c r="S3048" i="4"/>
  <c r="V3048" i="4" s="1"/>
  <c r="R3048" i="4"/>
  <c r="U3048" i="4" s="1"/>
  <c r="M3048" i="4"/>
  <c r="P3048" i="4" s="1"/>
  <c r="L3048" i="4"/>
  <c r="O3048" i="4" s="1"/>
  <c r="B3048" i="4"/>
  <c r="S3047" i="4"/>
  <c r="V3047" i="4" s="1"/>
  <c r="R3047" i="4"/>
  <c r="U3047" i="4" s="1"/>
  <c r="M3047" i="4"/>
  <c r="P3047" i="4" s="1"/>
  <c r="L3047" i="4"/>
  <c r="O3047" i="4" s="1"/>
  <c r="B3047" i="4"/>
  <c r="S3046" i="4"/>
  <c r="V3046" i="4" s="1"/>
  <c r="R3046" i="4"/>
  <c r="U3046" i="4" s="1"/>
  <c r="M3046" i="4"/>
  <c r="P3046" i="4" s="1"/>
  <c r="L3046" i="4"/>
  <c r="O3046" i="4" s="1"/>
  <c r="B3046" i="4"/>
  <c r="S3045" i="4"/>
  <c r="V3045" i="4" s="1"/>
  <c r="R3045" i="4"/>
  <c r="U3045" i="4" s="1"/>
  <c r="M3045" i="4"/>
  <c r="P3045" i="4" s="1"/>
  <c r="L3045" i="4"/>
  <c r="O3045" i="4" s="1"/>
  <c r="B3045" i="4"/>
  <c r="S3044" i="4"/>
  <c r="V3044" i="4" s="1"/>
  <c r="R3044" i="4"/>
  <c r="U3044" i="4" s="1"/>
  <c r="M3044" i="4"/>
  <c r="P3044" i="4" s="1"/>
  <c r="L3044" i="4"/>
  <c r="O3044" i="4" s="1"/>
  <c r="B3044" i="4"/>
  <c r="T3043" i="4"/>
  <c r="N3043" i="4"/>
  <c r="B3043" i="4"/>
  <c r="S3042" i="4"/>
  <c r="V3042" i="4" s="1"/>
  <c r="R3042" i="4"/>
  <c r="U3042" i="4" s="1"/>
  <c r="M3042" i="4"/>
  <c r="P3042" i="4" s="1"/>
  <c r="L3042" i="4"/>
  <c r="O3042" i="4" s="1"/>
  <c r="B3042" i="4"/>
  <c r="S3041" i="4"/>
  <c r="V3041" i="4" s="1"/>
  <c r="R3041" i="4"/>
  <c r="U3041" i="4" s="1"/>
  <c r="M3041" i="4"/>
  <c r="P3041" i="4" s="1"/>
  <c r="L3041" i="4"/>
  <c r="O3041" i="4" s="1"/>
  <c r="B3041" i="4"/>
  <c r="S3040" i="4"/>
  <c r="V3040" i="4" s="1"/>
  <c r="R3040" i="4"/>
  <c r="U3040" i="4" s="1"/>
  <c r="M3040" i="4"/>
  <c r="P3040" i="4" s="1"/>
  <c r="L3040" i="4"/>
  <c r="O3040" i="4" s="1"/>
  <c r="B3040" i="4"/>
  <c r="S3039" i="4"/>
  <c r="V3039" i="4" s="1"/>
  <c r="R3039" i="4"/>
  <c r="U3039" i="4" s="1"/>
  <c r="M3039" i="4"/>
  <c r="P3039" i="4" s="1"/>
  <c r="L3039" i="4"/>
  <c r="O3039" i="4" s="1"/>
  <c r="B3039" i="4"/>
  <c r="S3038" i="4"/>
  <c r="V3038" i="4" s="1"/>
  <c r="R3038" i="4"/>
  <c r="U3038" i="4" s="1"/>
  <c r="M3038" i="4"/>
  <c r="P3038" i="4" s="1"/>
  <c r="L3038" i="4"/>
  <c r="O3038" i="4" s="1"/>
  <c r="B3038" i="4"/>
  <c r="S3037" i="4"/>
  <c r="V3037" i="4" s="1"/>
  <c r="R3037" i="4"/>
  <c r="U3037" i="4" s="1"/>
  <c r="M3037" i="4"/>
  <c r="P3037" i="4" s="1"/>
  <c r="L3037" i="4"/>
  <c r="O3037" i="4" s="1"/>
  <c r="B3037" i="4"/>
  <c r="S3036" i="4"/>
  <c r="V3036" i="4" s="1"/>
  <c r="R3036" i="4"/>
  <c r="U3036" i="4" s="1"/>
  <c r="M3036" i="4"/>
  <c r="P3036" i="4" s="1"/>
  <c r="L3036" i="4"/>
  <c r="O3036" i="4" s="1"/>
  <c r="B3036" i="4"/>
  <c r="S3035" i="4"/>
  <c r="V3035" i="4" s="1"/>
  <c r="R3035" i="4"/>
  <c r="U3035" i="4" s="1"/>
  <c r="M3035" i="4"/>
  <c r="P3035" i="4" s="1"/>
  <c r="L3035" i="4"/>
  <c r="O3035" i="4" s="1"/>
  <c r="B3035" i="4"/>
  <c r="S3034" i="4"/>
  <c r="V3034" i="4" s="1"/>
  <c r="R3034" i="4"/>
  <c r="U3034" i="4" s="1"/>
  <c r="M3034" i="4"/>
  <c r="P3034" i="4" s="1"/>
  <c r="L3034" i="4"/>
  <c r="O3034" i="4" s="1"/>
  <c r="B3034" i="4"/>
  <c r="S3033" i="4"/>
  <c r="V3033" i="4" s="1"/>
  <c r="R3033" i="4"/>
  <c r="U3033" i="4" s="1"/>
  <c r="M3033" i="4"/>
  <c r="P3033" i="4" s="1"/>
  <c r="L3033" i="4"/>
  <c r="O3033" i="4" s="1"/>
  <c r="B3033" i="4"/>
  <c r="S3032" i="4"/>
  <c r="V3032" i="4" s="1"/>
  <c r="R3032" i="4"/>
  <c r="U3032" i="4" s="1"/>
  <c r="M3032" i="4"/>
  <c r="P3032" i="4" s="1"/>
  <c r="L3032" i="4"/>
  <c r="O3032" i="4" s="1"/>
  <c r="B3032" i="4"/>
  <c r="S3031" i="4"/>
  <c r="V3031" i="4" s="1"/>
  <c r="R3031" i="4"/>
  <c r="U3031" i="4" s="1"/>
  <c r="M3031" i="4"/>
  <c r="P3031" i="4" s="1"/>
  <c r="L3031" i="4"/>
  <c r="O3031" i="4" s="1"/>
  <c r="B3031" i="4"/>
  <c r="S3030" i="4"/>
  <c r="V3030" i="4" s="1"/>
  <c r="R3030" i="4"/>
  <c r="U3030" i="4" s="1"/>
  <c r="M3030" i="4"/>
  <c r="P3030" i="4" s="1"/>
  <c r="L3030" i="4"/>
  <c r="O3030" i="4" s="1"/>
  <c r="B3030" i="4"/>
  <c r="S3029" i="4"/>
  <c r="V3029" i="4" s="1"/>
  <c r="R3029" i="4"/>
  <c r="U3029" i="4" s="1"/>
  <c r="M3029" i="4"/>
  <c r="P3029" i="4" s="1"/>
  <c r="L3029" i="4"/>
  <c r="O3029" i="4" s="1"/>
  <c r="B3029" i="4"/>
  <c r="S3028" i="4"/>
  <c r="V3028" i="4" s="1"/>
  <c r="R3028" i="4"/>
  <c r="U3028" i="4" s="1"/>
  <c r="M3028" i="4"/>
  <c r="P3028" i="4" s="1"/>
  <c r="L3028" i="4"/>
  <c r="O3028" i="4" s="1"/>
  <c r="B3028" i="4"/>
  <c r="S3027" i="4"/>
  <c r="V3027" i="4" s="1"/>
  <c r="R3027" i="4"/>
  <c r="U3027" i="4" s="1"/>
  <c r="M3027" i="4"/>
  <c r="P3027" i="4" s="1"/>
  <c r="L3027" i="4"/>
  <c r="O3027" i="4" s="1"/>
  <c r="B3027" i="4"/>
  <c r="S3026" i="4"/>
  <c r="V3026" i="4" s="1"/>
  <c r="R3026" i="4"/>
  <c r="U3026" i="4" s="1"/>
  <c r="M3026" i="4"/>
  <c r="P3026" i="4" s="1"/>
  <c r="L3026" i="4"/>
  <c r="O3026" i="4" s="1"/>
  <c r="B3026" i="4"/>
  <c r="S3025" i="4"/>
  <c r="V3025" i="4" s="1"/>
  <c r="R3025" i="4"/>
  <c r="U3025" i="4" s="1"/>
  <c r="M3025" i="4"/>
  <c r="P3025" i="4" s="1"/>
  <c r="L3025" i="4"/>
  <c r="O3025" i="4" s="1"/>
  <c r="B3025" i="4"/>
  <c r="S3024" i="4"/>
  <c r="V3024" i="4" s="1"/>
  <c r="R3024" i="4"/>
  <c r="U3024" i="4" s="1"/>
  <c r="M3024" i="4"/>
  <c r="P3024" i="4" s="1"/>
  <c r="L3024" i="4"/>
  <c r="O3024" i="4" s="1"/>
  <c r="B3024" i="4"/>
  <c r="S3023" i="4"/>
  <c r="V3023" i="4" s="1"/>
  <c r="R3023" i="4"/>
  <c r="U3023" i="4" s="1"/>
  <c r="M3023" i="4"/>
  <c r="P3023" i="4" s="1"/>
  <c r="L3023" i="4"/>
  <c r="O3023" i="4" s="1"/>
  <c r="B3023" i="4"/>
  <c r="S3022" i="4"/>
  <c r="V3022" i="4" s="1"/>
  <c r="R3022" i="4"/>
  <c r="U3022" i="4" s="1"/>
  <c r="M3022" i="4"/>
  <c r="P3022" i="4" s="1"/>
  <c r="L3022" i="4"/>
  <c r="O3022" i="4" s="1"/>
  <c r="B3022" i="4"/>
  <c r="T3021" i="4"/>
  <c r="N3021" i="4"/>
  <c r="B3021" i="4"/>
  <c r="S3020" i="4"/>
  <c r="V3020" i="4" s="1"/>
  <c r="R3020" i="4"/>
  <c r="U3020" i="4" s="1"/>
  <c r="M3020" i="4"/>
  <c r="P3020" i="4" s="1"/>
  <c r="L3020" i="4"/>
  <c r="O3020" i="4" s="1"/>
  <c r="B3020" i="4"/>
  <c r="S3019" i="4"/>
  <c r="V3019" i="4" s="1"/>
  <c r="R3019" i="4"/>
  <c r="U3019" i="4" s="1"/>
  <c r="M3019" i="4"/>
  <c r="P3019" i="4" s="1"/>
  <c r="L3019" i="4"/>
  <c r="O3019" i="4" s="1"/>
  <c r="B3019" i="4"/>
  <c r="S3018" i="4"/>
  <c r="V3018" i="4" s="1"/>
  <c r="R3018" i="4"/>
  <c r="U3018" i="4" s="1"/>
  <c r="M3018" i="4"/>
  <c r="P3018" i="4" s="1"/>
  <c r="L3018" i="4"/>
  <c r="O3018" i="4" s="1"/>
  <c r="B3018" i="4"/>
  <c r="S3017" i="4"/>
  <c r="V3017" i="4" s="1"/>
  <c r="R3017" i="4"/>
  <c r="U3017" i="4" s="1"/>
  <c r="M3017" i="4"/>
  <c r="P3017" i="4" s="1"/>
  <c r="L3017" i="4"/>
  <c r="O3017" i="4" s="1"/>
  <c r="B3017" i="4"/>
  <c r="S3016" i="4"/>
  <c r="V3016" i="4" s="1"/>
  <c r="R3016" i="4"/>
  <c r="U3016" i="4" s="1"/>
  <c r="M3016" i="4"/>
  <c r="P3016" i="4" s="1"/>
  <c r="L3016" i="4"/>
  <c r="O3016" i="4" s="1"/>
  <c r="B3016" i="4"/>
  <c r="S3015" i="4"/>
  <c r="V3015" i="4" s="1"/>
  <c r="R3015" i="4"/>
  <c r="U3015" i="4" s="1"/>
  <c r="M3015" i="4"/>
  <c r="P3015" i="4" s="1"/>
  <c r="L3015" i="4"/>
  <c r="O3015" i="4" s="1"/>
  <c r="B3015" i="4"/>
  <c r="S3014" i="4"/>
  <c r="V3014" i="4" s="1"/>
  <c r="R3014" i="4"/>
  <c r="U3014" i="4" s="1"/>
  <c r="M3014" i="4"/>
  <c r="P3014" i="4" s="1"/>
  <c r="L3014" i="4"/>
  <c r="O3014" i="4" s="1"/>
  <c r="B3014" i="4"/>
  <c r="S3013" i="4"/>
  <c r="V3013" i="4" s="1"/>
  <c r="R3013" i="4"/>
  <c r="U3013" i="4" s="1"/>
  <c r="M3013" i="4"/>
  <c r="P3013" i="4" s="1"/>
  <c r="L3013" i="4"/>
  <c r="O3013" i="4" s="1"/>
  <c r="B3013" i="4"/>
  <c r="S3012" i="4"/>
  <c r="V3012" i="4" s="1"/>
  <c r="R3012" i="4"/>
  <c r="U3012" i="4" s="1"/>
  <c r="M3012" i="4"/>
  <c r="P3012" i="4" s="1"/>
  <c r="L3012" i="4"/>
  <c r="O3012" i="4" s="1"/>
  <c r="B3012" i="4"/>
  <c r="S3011" i="4"/>
  <c r="V3011" i="4" s="1"/>
  <c r="R3011" i="4"/>
  <c r="U3011" i="4" s="1"/>
  <c r="M3011" i="4"/>
  <c r="P3011" i="4" s="1"/>
  <c r="L3011" i="4"/>
  <c r="O3011" i="4" s="1"/>
  <c r="B3011" i="4"/>
  <c r="S3010" i="4"/>
  <c r="V3010" i="4" s="1"/>
  <c r="R3010" i="4"/>
  <c r="U3010" i="4" s="1"/>
  <c r="M3010" i="4"/>
  <c r="P3010" i="4" s="1"/>
  <c r="L3010" i="4"/>
  <c r="O3010" i="4" s="1"/>
  <c r="B3010" i="4"/>
  <c r="S3009" i="4"/>
  <c r="V3009" i="4" s="1"/>
  <c r="R3009" i="4"/>
  <c r="U3009" i="4" s="1"/>
  <c r="M3009" i="4"/>
  <c r="P3009" i="4" s="1"/>
  <c r="L3009" i="4"/>
  <c r="O3009" i="4" s="1"/>
  <c r="B3009" i="4"/>
  <c r="S3008" i="4"/>
  <c r="V3008" i="4" s="1"/>
  <c r="R3008" i="4"/>
  <c r="U3008" i="4" s="1"/>
  <c r="M3008" i="4"/>
  <c r="P3008" i="4" s="1"/>
  <c r="L3008" i="4"/>
  <c r="O3008" i="4" s="1"/>
  <c r="B3008" i="4"/>
  <c r="S3007" i="4"/>
  <c r="V3007" i="4" s="1"/>
  <c r="R3007" i="4"/>
  <c r="U3007" i="4" s="1"/>
  <c r="M3007" i="4"/>
  <c r="P3007" i="4" s="1"/>
  <c r="L3007" i="4"/>
  <c r="O3007" i="4" s="1"/>
  <c r="B3007" i="4"/>
  <c r="S3006" i="4"/>
  <c r="V3006" i="4" s="1"/>
  <c r="R3006" i="4"/>
  <c r="U3006" i="4" s="1"/>
  <c r="M3006" i="4"/>
  <c r="P3006" i="4" s="1"/>
  <c r="L3006" i="4"/>
  <c r="O3006" i="4" s="1"/>
  <c r="B3006" i="4"/>
  <c r="S3005" i="4"/>
  <c r="V3005" i="4" s="1"/>
  <c r="R3005" i="4"/>
  <c r="U3005" i="4" s="1"/>
  <c r="M3005" i="4"/>
  <c r="P3005" i="4" s="1"/>
  <c r="L3005" i="4"/>
  <c r="O3005" i="4" s="1"/>
  <c r="B3005" i="4"/>
  <c r="S3004" i="4"/>
  <c r="V3004" i="4" s="1"/>
  <c r="R3004" i="4"/>
  <c r="U3004" i="4" s="1"/>
  <c r="M3004" i="4"/>
  <c r="P3004" i="4" s="1"/>
  <c r="L3004" i="4"/>
  <c r="O3004" i="4" s="1"/>
  <c r="B3004" i="4"/>
  <c r="S3003" i="4"/>
  <c r="V3003" i="4" s="1"/>
  <c r="R3003" i="4"/>
  <c r="U3003" i="4" s="1"/>
  <c r="M3003" i="4"/>
  <c r="P3003" i="4" s="1"/>
  <c r="L3003" i="4"/>
  <c r="O3003" i="4" s="1"/>
  <c r="B3003" i="4"/>
  <c r="S3002" i="4"/>
  <c r="V3002" i="4" s="1"/>
  <c r="R3002" i="4"/>
  <c r="U3002" i="4" s="1"/>
  <c r="M3002" i="4"/>
  <c r="P3002" i="4" s="1"/>
  <c r="L3002" i="4"/>
  <c r="O3002" i="4" s="1"/>
  <c r="B3002" i="4"/>
  <c r="S3001" i="4"/>
  <c r="V3001" i="4" s="1"/>
  <c r="R3001" i="4"/>
  <c r="U3001" i="4" s="1"/>
  <c r="M3001" i="4"/>
  <c r="P3001" i="4" s="1"/>
  <c r="L3001" i="4"/>
  <c r="O3001" i="4" s="1"/>
  <c r="B3001" i="4"/>
  <c r="S3000" i="4"/>
  <c r="V3000" i="4" s="1"/>
  <c r="R3000" i="4"/>
  <c r="U3000" i="4" s="1"/>
  <c r="M3000" i="4"/>
  <c r="P3000" i="4" s="1"/>
  <c r="L3000" i="4"/>
  <c r="O3000" i="4" s="1"/>
  <c r="B3000" i="4"/>
  <c r="S2999" i="4"/>
  <c r="V2999" i="4" s="1"/>
  <c r="R2999" i="4"/>
  <c r="U2999" i="4" s="1"/>
  <c r="M2999" i="4"/>
  <c r="P2999" i="4" s="1"/>
  <c r="L2999" i="4"/>
  <c r="O2999" i="4" s="1"/>
  <c r="B2999" i="4"/>
  <c r="T2998" i="4"/>
  <c r="N2998" i="4"/>
  <c r="B2998" i="4"/>
  <c r="S2997" i="4"/>
  <c r="V2997" i="4" s="1"/>
  <c r="R2997" i="4"/>
  <c r="U2997" i="4" s="1"/>
  <c r="M2997" i="4"/>
  <c r="P2997" i="4" s="1"/>
  <c r="L2997" i="4"/>
  <c r="O2997" i="4" s="1"/>
  <c r="B2997" i="4"/>
  <c r="S2996" i="4"/>
  <c r="V2996" i="4" s="1"/>
  <c r="R2996" i="4"/>
  <c r="U2996" i="4" s="1"/>
  <c r="M2996" i="4"/>
  <c r="P2996" i="4" s="1"/>
  <c r="L2996" i="4"/>
  <c r="O2996" i="4" s="1"/>
  <c r="B2996" i="4"/>
  <c r="S2995" i="4"/>
  <c r="V2995" i="4" s="1"/>
  <c r="R2995" i="4"/>
  <c r="U2995" i="4" s="1"/>
  <c r="M2995" i="4"/>
  <c r="P2995" i="4" s="1"/>
  <c r="L2995" i="4"/>
  <c r="O2995" i="4" s="1"/>
  <c r="B2995" i="4"/>
  <c r="S2994" i="4"/>
  <c r="V2994" i="4" s="1"/>
  <c r="R2994" i="4"/>
  <c r="U2994" i="4" s="1"/>
  <c r="M2994" i="4"/>
  <c r="P2994" i="4" s="1"/>
  <c r="L2994" i="4"/>
  <c r="O2994" i="4" s="1"/>
  <c r="B2994" i="4"/>
  <c r="S2993" i="4"/>
  <c r="V2993" i="4" s="1"/>
  <c r="R2993" i="4"/>
  <c r="U2993" i="4" s="1"/>
  <c r="M2993" i="4"/>
  <c r="P2993" i="4" s="1"/>
  <c r="L2993" i="4"/>
  <c r="O2993" i="4" s="1"/>
  <c r="B2993" i="4"/>
  <c r="S2992" i="4"/>
  <c r="V2992" i="4" s="1"/>
  <c r="R2992" i="4"/>
  <c r="U2992" i="4" s="1"/>
  <c r="M2992" i="4"/>
  <c r="P2992" i="4" s="1"/>
  <c r="L2992" i="4"/>
  <c r="O2992" i="4" s="1"/>
  <c r="B2992" i="4"/>
  <c r="S2991" i="4"/>
  <c r="V2991" i="4" s="1"/>
  <c r="R2991" i="4"/>
  <c r="U2991" i="4" s="1"/>
  <c r="M2991" i="4"/>
  <c r="P2991" i="4" s="1"/>
  <c r="L2991" i="4"/>
  <c r="O2991" i="4" s="1"/>
  <c r="B2991" i="4"/>
  <c r="S2990" i="4"/>
  <c r="V2990" i="4" s="1"/>
  <c r="R2990" i="4"/>
  <c r="U2990" i="4" s="1"/>
  <c r="M2990" i="4"/>
  <c r="P2990" i="4" s="1"/>
  <c r="L2990" i="4"/>
  <c r="O2990" i="4" s="1"/>
  <c r="B2990" i="4"/>
  <c r="S2989" i="4"/>
  <c r="V2989" i="4" s="1"/>
  <c r="R2989" i="4"/>
  <c r="U2989" i="4" s="1"/>
  <c r="M2989" i="4"/>
  <c r="P2989" i="4" s="1"/>
  <c r="L2989" i="4"/>
  <c r="O2989" i="4" s="1"/>
  <c r="B2989" i="4"/>
  <c r="S2988" i="4"/>
  <c r="V2988" i="4" s="1"/>
  <c r="R2988" i="4"/>
  <c r="U2988" i="4" s="1"/>
  <c r="M2988" i="4"/>
  <c r="P2988" i="4" s="1"/>
  <c r="L2988" i="4"/>
  <c r="O2988" i="4" s="1"/>
  <c r="B2988" i="4"/>
  <c r="S2987" i="4"/>
  <c r="V2987" i="4" s="1"/>
  <c r="R2987" i="4"/>
  <c r="U2987" i="4" s="1"/>
  <c r="M2987" i="4"/>
  <c r="P2987" i="4" s="1"/>
  <c r="L2987" i="4"/>
  <c r="O2987" i="4" s="1"/>
  <c r="B2987" i="4"/>
  <c r="S2986" i="4"/>
  <c r="V2986" i="4" s="1"/>
  <c r="R2986" i="4"/>
  <c r="U2986" i="4" s="1"/>
  <c r="M2986" i="4"/>
  <c r="P2986" i="4" s="1"/>
  <c r="L2986" i="4"/>
  <c r="O2986" i="4" s="1"/>
  <c r="B2986" i="4"/>
  <c r="S2985" i="4"/>
  <c r="V2985" i="4" s="1"/>
  <c r="R2985" i="4"/>
  <c r="U2985" i="4" s="1"/>
  <c r="M2985" i="4"/>
  <c r="P2985" i="4" s="1"/>
  <c r="L2985" i="4"/>
  <c r="O2985" i="4" s="1"/>
  <c r="B2985" i="4"/>
  <c r="T2984" i="4"/>
  <c r="N2984" i="4"/>
  <c r="B2984" i="4"/>
  <c r="S2983" i="4"/>
  <c r="V2983" i="4" s="1"/>
  <c r="R2983" i="4"/>
  <c r="U2983" i="4" s="1"/>
  <c r="M2983" i="4"/>
  <c r="P2983" i="4" s="1"/>
  <c r="L2983" i="4"/>
  <c r="O2983" i="4" s="1"/>
  <c r="B2983" i="4"/>
  <c r="S2982" i="4"/>
  <c r="V2982" i="4" s="1"/>
  <c r="R2982" i="4"/>
  <c r="U2982" i="4" s="1"/>
  <c r="M2982" i="4"/>
  <c r="P2982" i="4" s="1"/>
  <c r="L2982" i="4"/>
  <c r="O2982" i="4" s="1"/>
  <c r="B2982" i="4"/>
  <c r="S2981" i="4"/>
  <c r="V2981" i="4" s="1"/>
  <c r="R2981" i="4"/>
  <c r="U2981" i="4" s="1"/>
  <c r="M2981" i="4"/>
  <c r="P2981" i="4" s="1"/>
  <c r="L2981" i="4"/>
  <c r="O2981" i="4" s="1"/>
  <c r="B2981" i="4"/>
  <c r="S2980" i="4"/>
  <c r="V2980" i="4" s="1"/>
  <c r="R2980" i="4"/>
  <c r="U2980" i="4" s="1"/>
  <c r="M2980" i="4"/>
  <c r="P2980" i="4" s="1"/>
  <c r="L2980" i="4"/>
  <c r="O2980" i="4" s="1"/>
  <c r="B2980" i="4"/>
  <c r="S2979" i="4"/>
  <c r="V2979" i="4" s="1"/>
  <c r="R2979" i="4"/>
  <c r="U2979" i="4" s="1"/>
  <c r="M2979" i="4"/>
  <c r="P2979" i="4" s="1"/>
  <c r="L2979" i="4"/>
  <c r="O2979" i="4" s="1"/>
  <c r="B2979" i="4"/>
  <c r="T2978" i="4"/>
  <c r="N2978" i="4"/>
  <c r="B2978" i="4"/>
  <c r="S2977" i="4"/>
  <c r="V2977" i="4" s="1"/>
  <c r="R2977" i="4"/>
  <c r="U2977" i="4" s="1"/>
  <c r="M2977" i="4"/>
  <c r="P2977" i="4" s="1"/>
  <c r="L2977" i="4"/>
  <c r="O2977" i="4" s="1"/>
  <c r="B2977" i="4"/>
  <c r="S2976" i="4"/>
  <c r="V2976" i="4" s="1"/>
  <c r="R2976" i="4"/>
  <c r="U2976" i="4" s="1"/>
  <c r="M2976" i="4"/>
  <c r="P2976" i="4" s="1"/>
  <c r="L2976" i="4"/>
  <c r="O2976" i="4" s="1"/>
  <c r="B2976" i="4"/>
  <c r="S2975" i="4"/>
  <c r="V2975" i="4" s="1"/>
  <c r="R2975" i="4"/>
  <c r="U2975" i="4" s="1"/>
  <c r="M2975" i="4"/>
  <c r="P2975" i="4" s="1"/>
  <c r="L2975" i="4"/>
  <c r="O2975" i="4" s="1"/>
  <c r="B2975" i="4"/>
  <c r="S2974" i="4"/>
  <c r="V2974" i="4" s="1"/>
  <c r="R2974" i="4"/>
  <c r="U2974" i="4" s="1"/>
  <c r="M2974" i="4"/>
  <c r="P2974" i="4" s="1"/>
  <c r="L2974" i="4"/>
  <c r="O2974" i="4" s="1"/>
  <c r="B2974" i="4"/>
  <c r="S2973" i="4"/>
  <c r="V2973" i="4" s="1"/>
  <c r="R2973" i="4"/>
  <c r="U2973" i="4" s="1"/>
  <c r="M2973" i="4"/>
  <c r="P2973" i="4" s="1"/>
  <c r="L2973" i="4"/>
  <c r="O2973" i="4" s="1"/>
  <c r="B2973" i="4"/>
  <c r="S2972" i="4"/>
  <c r="V2972" i="4" s="1"/>
  <c r="R2972" i="4"/>
  <c r="U2972" i="4" s="1"/>
  <c r="M2972" i="4"/>
  <c r="P2972" i="4" s="1"/>
  <c r="L2972" i="4"/>
  <c r="O2972" i="4" s="1"/>
  <c r="B2972" i="4"/>
  <c r="S2971" i="4"/>
  <c r="V2971" i="4" s="1"/>
  <c r="R2971" i="4"/>
  <c r="U2971" i="4" s="1"/>
  <c r="M2971" i="4"/>
  <c r="P2971" i="4" s="1"/>
  <c r="L2971" i="4"/>
  <c r="O2971" i="4" s="1"/>
  <c r="B2971" i="4"/>
  <c r="S2970" i="4"/>
  <c r="V2970" i="4" s="1"/>
  <c r="R2970" i="4"/>
  <c r="U2970" i="4" s="1"/>
  <c r="M2970" i="4"/>
  <c r="P2970" i="4" s="1"/>
  <c r="L2970" i="4"/>
  <c r="O2970" i="4" s="1"/>
  <c r="B2970" i="4"/>
  <c r="S2969" i="4"/>
  <c r="V2969" i="4" s="1"/>
  <c r="R2969" i="4"/>
  <c r="U2969" i="4" s="1"/>
  <c r="M2969" i="4"/>
  <c r="P2969" i="4" s="1"/>
  <c r="L2969" i="4"/>
  <c r="O2969" i="4" s="1"/>
  <c r="B2969" i="4"/>
  <c r="T2968" i="4"/>
  <c r="N2968" i="4"/>
  <c r="B2968" i="4"/>
  <c r="S2967" i="4"/>
  <c r="V2967" i="4" s="1"/>
  <c r="R2967" i="4"/>
  <c r="U2967" i="4" s="1"/>
  <c r="M2967" i="4"/>
  <c r="P2967" i="4" s="1"/>
  <c r="L2967" i="4"/>
  <c r="O2967" i="4" s="1"/>
  <c r="B2967" i="4"/>
  <c r="S2966" i="4"/>
  <c r="V2966" i="4" s="1"/>
  <c r="R2966" i="4"/>
  <c r="U2966" i="4" s="1"/>
  <c r="M2966" i="4"/>
  <c r="P2966" i="4" s="1"/>
  <c r="L2966" i="4"/>
  <c r="O2966" i="4" s="1"/>
  <c r="B2966" i="4"/>
  <c r="S2965" i="4"/>
  <c r="V2965" i="4" s="1"/>
  <c r="R2965" i="4"/>
  <c r="U2965" i="4" s="1"/>
  <c r="M2965" i="4"/>
  <c r="P2965" i="4" s="1"/>
  <c r="L2965" i="4"/>
  <c r="O2965" i="4" s="1"/>
  <c r="B2965" i="4"/>
  <c r="T2964" i="4"/>
  <c r="N2964" i="4"/>
  <c r="B2964" i="4"/>
  <c r="S2963" i="4"/>
  <c r="V2963" i="4" s="1"/>
  <c r="R2963" i="4"/>
  <c r="U2963" i="4" s="1"/>
  <c r="M2963" i="4"/>
  <c r="P2963" i="4" s="1"/>
  <c r="L2963" i="4"/>
  <c r="O2963" i="4" s="1"/>
  <c r="B2963" i="4"/>
  <c r="S2962" i="4"/>
  <c r="V2962" i="4" s="1"/>
  <c r="R2962" i="4"/>
  <c r="U2962" i="4" s="1"/>
  <c r="M2962" i="4"/>
  <c r="P2962" i="4" s="1"/>
  <c r="L2962" i="4"/>
  <c r="O2962" i="4" s="1"/>
  <c r="B2962" i="4"/>
  <c r="S2961" i="4"/>
  <c r="V2961" i="4" s="1"/>
  <c r="R2961" i="4"/>
  <c r="U2961" i="4" s="1"/>
  <c r="M2961" i="4"/>
  <c r="P2961" i="4" s="1"/>
  <c r="L2961" i="4"/>
  <c r="O2961" i="4" s="1"/>
  <c r="B2961" i="4"/>
  <c r="S2960" i="4"/>
  <c r="V2960" i="4" s="1"/>
  <c r="R2960" i="4"/>
  <c r="U2960" i="4" s="1"/>
  <c r="M2960" i="4"/>
  <c r="P2960" i="4" s="1"/>
  <c r="L2960" i="4"/>
  <c r="O2960" i="4" s="1"/>
  <c r="B2960" i="4"/>
  <c r="S2959" i="4"/>
  <c r="V2959" i="4" s="1"/>
  <c r="R2959" i="4"/>
  <c r="U2959" i="4" s="1"/>
  <c r="M2959" i="4"/>
  <c r="P2959" i="4" s="1"/>
  <c r="L2959" i="4"/>
  <c r="O2959" i="4" s="1"/>
  <c r="B2959" i="4"/>
  <c r="S2958" i="4"/>
  <c r="V2958" i="4" s="1"/>
  <c r="R2958" i="4"/>
  <c r="U2958" i="4" s="1"/>
  <c r="M2958" i="4"/>
  <c r="P2958" i="4" s="1"/>
  <c r="L2958" i="4"/>
  <c r="O2958" i="4" s="1"/>
  <c r="B2958" i="4"/>
  <c r="S2957" i="4"/>
  <c r="V2957" i="4" s="1"/>
  <c r="R2957" i="4"/>
  <c r="U2957" i="4" s="1"/>
  <c r="M2957" i="4"/>
  <c r="P2957" i="4" s="1"/>
  <c r="L2957" i="4"/>
  <c r="O2957" i="4" s="1"/>
  <c r="B2957" i="4"/>
  <c r="S2956" i="4"/>
  <c r="V2956" i="4" s="1"/>
  <c r="R2956" i="4"/>
  <c r="U2956" i="4" s="1"/>
  <c r="M2956" i="4"/>
  <c r="P2956" i="4" s="1"/>
  <c r="L2956" i="4"/>
  <c r="O2956" i="4" s="1"/>
  <c r="B2956" i="4"/>
  <c r="T2955" i="4"/>
  <c r="N2955" i="4"/>
  <c r="B2955" i="4"/>
  <c r="S2954" i="4"/>
  <c r="V2954" i="4" s="1"/>
  <c r="R2954" i="4"/>
  <c r="U2954" i="4" s="1"/>
  <c r="M2954" i="4"/>
  <c r="P2954" i="4" s="1"/>
  <c r="L2954" i="4"/>
  <c r="O2954" i="4" s="1"/>
  <c r="B2954" i="4"/>
  <c r="S2953" i="4"/>
  <c r="V2953" i="4" s="1"/>
  <c r="R2953" i="4"/>
  <c r="U2953" i="4" s="1"/>
  <c r="M2953" i="4"/>
  <c r="P2953" i="4" s="1"/>
  <c r="L2953" i="4"/>
  <c r="O2953" i="4" s="1"/>
  <c r="B2953" i="4"/>
  <c r="S2952" i="4"/>
  <c r="V2952" i="4" s="1"/>
  <c r="R2952" i="4"/>
  <c r="U2952" i="4" s="1"/>
  <c r="M2952" i="4"/>
  <c r="P2952" i="4" s="1"/>
  <c r="L2952" i="4"/>
  <c r="O2952" i="4" s="1"/>
  <c r="B2952" i="4"/>
  <c r="T2951" i="4"/>
  <c r="N2951" i="4"/>
  <c r="B2951" i="4"/>
  <c r="S2950" i="4"/>
  <c r="V2950" i="4" s="1"/>
  <c r="R2950" i="4"/>
  <c r="U2950" i="4" s="1"/>
  <c r="M2950" i="4"/>
  <c r="P2950" i="4" s="1"/>
  <c r="L2950" i="4"/>
  <c r="O2950" i="4" s="1"/>
  <c r="B2950" i="4"/>
  <c r="S2949" i="4"/>
  <c r="V2949" i="4" s="1"/>
  <c r="R2949" i="4"/>
  <c r="U2949" i="4" s="1"/>
  <c r="M2949" i="4"/>
  <c r="P2949" i="4" s="1"/>
  <c r="L2949" i="4"/>
  <c r="O2949" i="4" s="1"/>
  <c r="B2949" i="4"/>
  <c r="S2948" i="4"/>
  <c r="V2948" i="4" s="1"/>
  <c r="R2948" i="4"/>
  <c r="U2948" i="4" s="1"/>
  <c r="M2948" i="4"/>
  <c r="P2948" i="4" s="1"/>
  <c r="L2948" i="4"/>
  <c r="O2948" i="4" s="1"/>
  <c r="B2948" i="4"/>
  <c r="S2947" i="4"/>
  <c r="V2947" i="4" s="1"/>
  <c r="R2947" i="4"/>
  <c r="U2947" i="4" s="1"/>
  <c r="M2947" i="4"/>
  <c r="P2947" i="4" s="1"/>
  <c r="L2947" i="4"/>
  <c r="O2947" i="4" s="1"/>
  <c r="B2947" i="4"/>
  <c r="S2946" i="4"/>
  <c r="V2946" i="4" s="1"/>
  <c r="R2946" i="4"/>
  <c r="U2946" i="4" s="1"/>
  <c r="M2946" i="4"/>
  <c r="P2946" i="4" s="1"/>
  <c r="L2946" i="4"/>
  <c r="O2946" i="4" s="1"/>
  <c r="B2946" i="4"/>
  <c r="S2945" i="4"/>
  <c r="V2945" i="4" s="1"/>
  <c r="R2945" i="4"/>
  <c r="U2945" i="4" s="1"/>
  <c r="M2945" i="4"/>
  <c r="P2945" i="4" s="1"/>
  <c r="L2945" i="4"/>
  <c r="O2945" i="4" s="1"/>
  <c r="B2945" i="4"/>
  <c r="S2944" i="4"/>
  <c r="V2944" i="4" s="1"/>
  <c r="R2944" i="4"/>
  <c r="U2944" i="4" s="1"/>
  <c r="M2944" i="4"/>
  <c r="P2944" i="4" s="1"/>
  <c r="L2944" i="4"/>
  <c r="O2944" i="4" s="1"/>
  <c r="B2944" i="4"/>
  <c r="S2943" i="4"/>
  <c r="V2943" i="4" s="1"/>
  <c r="R2943" i="4"/>
  <c r="U2943" i="4" s="1"/>
  <c r="M2943" i="4"/>
  <c r="P2943" i="4" s="1"/>
  <c r="L2943" i="4"/>
  <c r="O2943" i="4" s="1"/>
  <c r="B2943" i="4"/>
  <c r="S2942" i="4"/>
  <c r="V2942" i="4" s="1"/>
  <c r="R2942" i="4"/>
  <c r="U2942" i="4" s="1"/>
  <c r="M2942" i="4"/>
  <c r="P2942" i="4" s="1"/>
  <c r="L2942" i="4"/>
  <c r="O2942" i="4" s="1"/>
  <c r="B2942" i="4"/>
  <c r="S2941" i="4"/>
  <c r="V2941" i="4" s="1"/>
  <c r="R2941" i="4"/>
  <c r="U2941" i="4" s="1"/>
  <c r="M2941" i="4"/>
  <c r="P2941" i="4" s="1"/>
  <c r="L2941" i="4"/>
  <c r="O2941" i="4" s="1"/>
  <c r="B2941" i="4"/>
  <c r="S2940" i="4"/>
  <c r="V2940" i="4" s="1"/>
  <c r="R2940" i="4"/>
  <c r="U2940" i="4" s="1"/>
  <c r="M2940" i="4"/>
  <c r="P2940" i="4" s="1"/>
  <c r="L2940" i="4"/>
  <c r="O2940" i="4" s="1"/>
  <c r="B2940" i="4"/>
  <c r="S2939" i="4"/>
  <c r="V2939" i="4" s="1"/>
  <c r="R2939" i="4"/>
  <c r="U2939" i="4" s="1"/>
  <c r="M2939" i="4"/>
  <c r="P2939" i="4" s="1"/>
  <c r="L2939" i="4"/>
  <c r="O2939" i="4" s="1"/>
  <c r="B2939" i="4"/>
  <c r="S2938" i="4"/>
  <c r="V2938" i="4" s="1"/>
  <c r="R2938" i="4"/>
  <c r="U2938" i="4" s="1"/>
  <c r="M2938" i="4"/>
  <c r="P2938" i="4" s="1"/>
  <c r="L2938" i="4"/>
  <c r="O2938" i="4" s="1"/>
  <c r="B2938" i="4"/>
  <c r="S2937" i="4"/>
  <c r="V2937" i="4" s="1"/>
  <c r="R2937" i="4"/>
  <c r="U2937" i="4" s="1"/>
  <c r="M2937" i="4"/>
  <c r="P2937" i="4" s="1"/>
  <c r="L2937" i="4"/>
  <c r="O2937" i="4" s="1"/>
  <c r="B2937" i="4"/>
  <c r="S2936" i="4"/>
  <c r="V2936" i="4" s="1"/>
  <c r="R2936" i="4"/>
  <c r="U2936" i="4" s="1"/>
  <c r="M2936" i="4"/>
  <c r="P2936" i="4" s="1"/>
  <c r="L2936" i="4"/>
  <c r="O2936" i="4" s="1"/>
  <c r="B2936" i="4"/>
  <c r="S2935" i="4"/>
  <c r="V2935" i="4" s="1"/>
  <c r="R2935" i="4"/>
  <c r="U2935" i="4" s="1"/>
  <c r="M2935" i="4"/>
  <c r="P2935" i="4" s="1"/>
  <c r="L2935" i="4"/>
  <c r="O2935" i="4" s="1"/>
  <c r="B2935" i="4"/>
  <c r="S2934" i="4"/>
  <c r="V2934" i="4" s="1"/>
  <c r="R2934" i="4"/>
  <c r="U2934" i="4" s="1"/>
  <c r="M2934" i="4"/>
  <c r="P2934" i="4" s="1"/>
  <c r="L2934" i="4"/>
  <c r="O2934" i="4" s="1"/>
  <c r="B2934" i="4"/>
  <c r="S2933" i="4"/>
  <c r="V2933" i="4" s="1"/>
  <c r="R2933" i="4"/>
  <c r="U2933" i="4" s="1"/>
  <c r="M2933" i="4"/>
  <c r="P2933" i="4" s="1"/>
  <c r="L2933" i="4"/>
  <c r="O2933" i="4" s="1"/>
  <c r="B2933" i="4"/>
  <c r="S2932" i="4"/>
  <c r="V2932" i="4" s="1"/>
  <c r="R2932" i="4"/>
  <c r="U2932" i="4" s="1"/>
  <c r="M2932" i="4"/>
  <c r="P2932" i="4" s="1"/>
  <c r="L2932" i="4"/>
  <c r="O2932" i="4" s="1"/>
  <c r="B2932" i="4"/>
  <c r="S2931" i="4"/>
  <c r="V2931" i="4" s="1"/>
  <c r="R2931" i="4"/>
  <c r="U2931" i="4" s="1"/>
  <c r="M2931" i="4"/>
  <c r="P2931" i="4" s="1"/>
  <c r="L2931" i="4"/>
  <c r="O2931" i="4" s="1"/>
  <c r="B2931" i="4"/>
  <c r="S2930" i="4"/>
  <c r="V2930" i="4" s="1"/>
  <c r="R2930" i="4"/>
  <c r="U2930" i="4" s="1"/>
  <c r="M2930" i="4"/>
  <c r="P2930" i="4" s="1"/>
  <c r="L2930" i="4"/>
  <c r="O2930" i="4" s="1"/>
  <c r="B2930" i="4"/>
  <c r="T2929" i="4"/>
  <c r="N2929" i="4"/>
  <c r="B2929" i="4"/>
  <c r="S2928" i="4"/>
  <c r="V2928" i="4" s="1"/>
  <c r="R2928" i="4"/>
  <c r="U2928" i="4" s="1"/>
  <c r="M2928" i="4"/>
  <c r="P2928" i="4" s="1"/>
  <c r="L2928" i="4"/>
  <c r="O2928" i="4" s="1"/>
  <c r="B2928" i="4"/>
  <c r="S2927" i="4"/>
  <c r="V2927" i="4" s="1"/>
  <c r="R2927" i="4"/>
  <c r="U2927" i="4" s="1"/>
  <c r="M2927" i="4"/>
  <c r="P2927" i="4" s="1"/>
  <c r="L2927" i="4"/>
  <c r="O2927" i="4" s="1"/>
  <c r="B2927" i="4"/>
  <c r="S2926" i="4"/>
  <c r="V2926" i="4" s="1"/>
  <c r="R2926" i="4"/>
  <c r="U2926" i="4" s="1"/>
  <c r="M2926" i="4"/>
  <c r="P2926" i="4" s="1"/>
  <c r="L2926" i="4"/>
  <c r="O2926" i="4" s="1"/>
  <c r="B2926" i="4"/>
  <c r="S2925" i="4"/>
  <c r="V2925" i="4" s="1"/>
  <c r="R2925" i="4"/>
  <c r="U2925" i="4" s="1"/>
  <c r="M2925" i="4"/>
  <c r="P2925" i="4" s="1"/>
  <c r="L2925" i="4"/>
  <c r="O2925" i="4" s="1"/>
  <c r="B2925" i="4"/>
  <c r="V2924" i="4"/>
  <c r="U2924" i="4"/>
  <c r="P2924" i="4"/>
  <c r="O2924" i="4"/>
  <c r="B2924" i="4"/>
  <c r="V2923" i="4"/>
  <c r="U2923" i="4"/>
  <c r="P2923" i="4"/>
  <c r="O2923" i="4"/>
  <c r="B2923" i="4"/>
  <c r="S2922" i="4"/>
  <c r="V2922" i="4" s="1"/>
  <c r="R2922" i="4"/>
  <c r="U2922" i="4" s="1"/>
  <c r="M2922" i="4"/>
  <c r="P2922" i="4" s="1"/>
  <c r="L2922" i="4"/>
  <c r="O2922" i="4" s="1"/>
  <c r="B2922" i="4"/>
  <c r="S2921" i="4"/>
  <c r="V2921" i="4" s="1"/>
  <c r="R2921" i="4"/>
  <c r="U2921" i="4" s="1"/>
  <c r="M2921" i="4"/>
  <c r="P2921" i="4" s="1"/>
  <c r="L2921" i="4"/>
  <c r="O2921" i="4" s="1"/>
  <c r="B2921" i="4"/>
  <c r="S2920" i="4"/>
  <c r="V2920" i="4" s="1"/>
  <c r="R2920" i="4"/>
  <c r="U2920" i="4" s="1"/>
  <c r="M2920" i="4"/>
  <c r="P2920" i="4" s="1"/>
  <c r="L2920" i="4"/>
  <c r="O2920" i="4" s="1"/>
  <c r="B2920" i="4"/>
  <c r="S2919" i="4"/>
  <c r="V2919" i="4" s="1"/>
  <c r="R2919" i="4"/>
  <c r="U2919" i="4" s="1"/>
  <c r="M2919" i="4"/>
  <c r="P2919" i="4" s="1"/>
  <c r="L2919" i="4"/>
  <c r="O2919" i="4" s="1"/>
  <c r="B2919" i="4"/>
  <c r="S2918" i="4"/>
  <c r="V2918" i="4" s="1"/>
  <c r="R2918" i="4"/>
  <c r="U2918" i="4" s="1"/>
  <c r="M2918" i="4"/>
  <c r="P2918" i="4" s="1"/>
  <c r="L2918" i="4"/>
  <c r="O2918" i="4" s="1"/>
  <c r="B2918" i="4"/>
  <c r="S2917" i="4"/>
  <c r="V2917" i="4" s="1"/>
  <c r="R2917" i="4"/>
  <c r="U2917" i="4" s="1"/>
  <c r="M2917" i="4"/>
  <c r="P2917" i="4" s="1"/>
  <c r="L2917" i="4"/>
  <c r="O2917" i="4" s="1"/>
  <c r="B2917" i="4"/>
  <c r="S2916" i="4"/>
  <c r="V2916" i="4" s="1"/>
  <c r="R2916" i="4"/>
  <c r="U2916" i="4" s="1"/>
  <c r="M2916" i="4"/>
  <c r="P2916" i="4" s="1"/>
  <c r="L2916" i="4"/>
  <c r="O2916" i="4" s="1"/>
  <c r="B2916" i="4"/>
  <c r="S2915" i="4"/>
  <c r="V2915" i="4" s="1"/>
  <c r="R2915" i="4"/>
  <c r="U2915" i="4" s="1"/>
  <c r="M2915" i="4"/>
  <c r="P2915" i="4" s="1"/>
  <c r="L2915" i="4"/>
  <c r="O2915" i="4" s="1"/>
  <c r="B2915" i="4"/>
  <c r="S2914" i="4"/>
  <c r="V2914" i="4" s="1"/>
  <c r="R2914" i="4"/>
  <c r="U2914" i="4" s="1"/>
  <c r="M2914" i="4"/>
  <c r="P2914" i="4" s="1"/>
  <c r="L2914" i="4"/>
  <c r="O2914" i="4" s="1"/>
  <c r="B2914" i="4"/>
  <c r="S2913" i="4"/>
  <c r="V2913" i="4" s="1"/>
  <c r="R2913" i="4"/>
  <c r="U2913" i="4" s="1"/>
  <c r="M2913" i="4"/>
  <c r="P2913" i="4" s="1"/>
  <c r="L2913" i="4"/>
  <c r="O2913" i="4" s="1"/>
  <c r="B2913" i="4"/>
  <c r="S2912" i="4"/>
  <c r="V2912" i="4" s="1"/>
  <c r="R2912" i="4"/>
  <c r="U2912" i="4" s="1"/>
  <c r="M2912" i="4"/>
  <c r="P2912" i="4" s="1"/>
  <c r="L2912" i="4"/>
  <c r="O2912" i="4" s="1"/>
  <c r="B2912" i="4"/>
  <c r="S2911" i="4"/>
  <c r="V2911" i="4" s="1"/>
  <c r="R2911" i="4"/>
  <c r="U2911" i="4" s="1"/>
  <c r="M2911" i="4"/>
  <c r="P2911" i="4" s="1"/>
  <c r="L2911" i="4"/>
  <c r="O2911" i="4" s="1"/>
  <c r="B2911" i="4"/>
  <c r="S2910" i="4"/>
  <c r="V2910" i="4" s="1"/>
  <c r="R2910" i="4"/>
  <c r="U2910" i="4" s="1"/>
  <c r="M2910" i="4"/>
  <c r="P2910" i="4" s="1"/>
  <c r="L2910" i="4"/>
  <c r="O2910" i="4" s="1"/>
  <c r="B2910" i="4"/>
  <c r="S2909" i="4"/>
  <c r="V2909" i="4" s="1"/>
  <c r="R2909" i="4"/>
  <c r="U2909" i="4" s="1"/>
  <c r="M2909" i="4"/>
  <c r="P2909" i="4" s="1"/>
  <c r="L2909" i="4"/>
  <c r="O2909" i="4" s="1"/>
  <c r="B2909" i="4"/>
  <c r="S2908" i="4"/>
  <c r="V2908" i="4" s="1"/>
  <c r="R2908" i="4"/>
  <c r="U2908" i="4" s="1"/>
  <c r="M2908" i="4"/>
  <c r="P2908" i="4" s="1"/>
  <c r="L2908" i="4"/>
  <c r="O2908" i="4" s="1"/>
  <c r="B2908" i="4"/>
  <c r="T2907" i="4"/>
  <c r="N2907" i="4"/>
  <c r="B2907" i="4"/>
  <c r="S2906" i="4"/>
  <c r="V2906" i="4" s="1"/>
  <c r="R2906" i="4"/>
  <c r="U2906" i="4" s="1"/>
  <c r="M2906" i="4"/>
  <c r="P2906" i="4" s="1"/>
  <c r="L2906" i="4"/>
  <c r="O2906" i="4" s="1"/>
  <c r="B2906" i="4"/>
  <c r="S2905" i="4"/>
  <c r="V2905" i="4" s="1"/>
  <c r="R2905" i="4"/>
  <c r="U2905" i="4" s="1"/>
  <c r="M2905" i="4"/>
  <c r="P2905" i="4" s="1"/>
  <c r="L2905" i="4"/>
  <c r="O2905" i="4" s="1"/>
  <c r="B2905" i="4"/>
  <c r="S2904" i="4"/>
  <c r="V2904" i="4" s="1"/>
  <c r="R2904" i="4"/>
  <c r="U2904" i="4" s="1"/>
  <c r="M2904" i="4"/>
  <c r="P2904" i="4" s="1"/>
  <c r="L2904" i="4"/>
  <c r="O2904" i="4" s="1"/>
  <c r="B2904" i="4"/>
  <c r="S2903" i="4"/>
  <c r="V2903" i="4" s="1"/>
  <c r="R2903" i="4"/>
  <c r="U2903" i="4" s="1"/>
  <c r="M2903" i="4"/>
  <c r="P2903" i="4" s="1"/>
  <c r="L2903" i="4"/>
  <c r="O2903" i="4" s="1"/>
  <c r="B2903" i="4"/>
  <c r="S2902" i="4"/>
  <c r="V2902" i="4" s="1"/>
  <c r="R2902" i="4"/>
  <c r="U2902" i="4" s="1"/>
  <c r="M2902" i="4"/>
  <c r="P2902" i="4" s="1"/>
  <c r="L2902" i="4"/>
  <c r="O2902" i="4" s="1"/>
  <c r="B2902" i="4"/>
  <c r="S2901" i="4"/>
  <c r="V2901" i="4" s="1"/>
  <c r="R2901" i="4"/>
  <c r="U2901" i="4" s="1"/>
  <c r="M2901" i="4"/>
  <c r="P2901" i="4" s="1"/>
  <c r="L2901" i="4"/>
  <c r="O2901" i="4" s="1"/>
  <c r="B2901" i="4"/>
  <c r="S2900" i="4"/>
  <c r="V2900" i="4" s="1"/>
  <c r="R2900" i="4"/>
  <c r="U2900" i="4" s="1"/>
  <c r="M2900" i="4"/>
  <c r="P2900" i="4" s="1"/>
  <c r="L2900" i="4"/>
  <c r="O2900" i="4" s="1"/>
  <c r="B2900" i="4"/>
  <c r="S2899" i="4"/>
  <c r="V2899" i="4" s="1"/>
  <c r="R2899" i="4"/>
  <c r="U2899" i="4" s="1"/>
  <c r="M2899" i="4"/>
  <c r="P2899" i="4" s="1"/>
  <c r="L2899" i="4"/>
  <c r="O2899" i="4" s="1"/>
  <c r="B2899" i="4"/>
  <c r="S2898" i="4"/>
  <c r="V2898" i="4" s="1"/>
  <c r="R2898" i="4"/>
  <c r="U2898" i="4" s="1"/>
  <c r="M2898" i="4"/>
  <c r="P2898" i="4" s="1"/>
  <c r="L2898" i="4"/>
  <c r="O2898" i="4" s="1"/>
  <c r="B2898" i="4"/>
  <c r="S2897" i="4"/>
  <c r="V2897" i="4" s="1"/>
  <c r="R2897" i="4"/>
  <c r="U2897" i="4" s="1"/>
  <c r="M2897" i="4"/>
  <c r="P2897" i="4" s="1"/>
  <c r="L2897" i="4"/>
  <c r="O2897" i="4" s="1"/>
  <c r="B2897" i="4"/>
  <c r="S2896" i="4"/>
  <c r="V2896" i="4" s="1"/>
  <c r="R2896" i="4"/>
  <c r="U2896" i="4" s="1"/>
  <c r="M2896" i="4"/>
  <c r="P2896" i="4" s="1"/>
  <c r="L2896" i="4"/>
  <c r="O2896" i="4" s="1"/>
  <c r="B2896" i="4"/>
  <c r="S2895" i="4"/>
  <c r="V2895" i="4" s="1"/>
  <c r="R2895" i="4"/>
  <c r="U2895" i="4" s="1"/>
  <c r="M2895" i="4"/>
  <c r="P2895" i="4" s="1"/>
  <c r="L2895" i="4"/>
  <c r="O2895" i="4" s="1"/>
  <c r="B2895" i="4"/>
  <c r="S2894" i="4"/>
  <c r="V2894" i="4" s="1"/>
  <c r="R2894" i="4"/>
  <c r="U2894" i="4" s="1"/>
  <c r="M2894" i="4"/>
  <c r="P2894" i="4" s="1"/>
  <c r="L2894" i="4"/>
  <c r="O2894" i="4" s="1"/>
  <c r="B2894" i="4"/>
  <c r="S2893" i="4"/>
  <c r="V2893" i="4" s="1"/>
  <c r="R2893" i="4"/>
  <c r="U2893" i="4" s="1"/>
  <c r="M2893" i="4"/>
  <c r="P2893" i="4" s="1"/>
  <c r="L2893" i="4"/>
  <c r="O2893" i="4" s="1"/>
  <c r="B2893" i="4"/>
  <c r="S2892" i="4"/>
  <c r="V2892" i="4" s="1"/>
  <c r="R2892" i="4"/>
  <c r="U2892" i="4" s="1"/>
  <c r="M2892" i="4"/>
  <c r="P2892" i="4" s="1"/>
  <c r="L2892" i="4"/>
  <c r="O2892" i="4" s="1"/>
  <c r="B2892" i="4"/>
  <c r="S2891" i="4"/>
  <c r="V2891" i="4" s="1"/>
  <c r="R2891" i="4"/>
  <c r="U2891" i="4" s="1"/>
  <c r="M2891" i="4"/>
  <c r="P2891" i="4" s="1"/>
  <c r="L2891" i="4"/>
  <c r="O2891" i="4" s="1"/>
  <c r="B2891" i="4"/>
  <c r="S2890" i="4"/>
  <c r="V2890" i="4" s="1"/>
  <c r="R2890" i="4"/>
  <c r="U2890" i="4" s="1"/>
  <c r="M2890" i="4"/>
  <c r="P2890" i="4" s="1"/>
  <c r="L2890" i="4"/>
  <c r="O2890" i="4" s="1"/>
  <c r="B2890" i="4"/>
  <c r="S2889" i="4"/>
  <c r="V2889" i="4" s="1"/>
  <c r="R2889" i="4"/>
  <c r="U2889" i="4" s="1"/>
  <c r="M2889" i="4"/>
  <c r="P2889" i="4" s="1"/>
  <c r="L2889" i="4"/>
  <c r="O2889" i="4" s="1"/>
  <c r="B2889" i="4"/>
  <c r="S2888" i="4"/>
  <c r="V2888" i="4" s="1"/>
  <c r="R2888" i="4"/>
  <c r="U2888" i="4" s="1"/>
  <c r="M2888" i="4"/>
  <c r="P2888" i="4" s="1"/>
  <c r="L2888" i="4"/>
  <c r="O2888" i="4" s="1"/>
  <c r="B2888" i="4"/>
  <c r="S2887" i="4"/>
  <c r="V2887" i="4" s="1"/>
  <c r="R2887" i="4"/>
  <c r="U2887" i="4" s="1"/>
  <c r="M2887" i="4"/>
  <c r="P2887" i="4" s="1"/>
  <c r="L2887" i="4"/>
  <c r="O2887" i="4" s="1"/>
  <c r="B2887" i="4"/>
  <c r="S2886" i="4"/>
  <c r="V2886" i="4" s="1"/>
  <c r="R2886" i="4"/>
  <c r="U2886" i="4" s="1"/>
  <c r="M2886" i="4"/>
  <c r="P2886" i="4" s="1"/>
  <c r="L2886" i="4"/>
  <c r="O2886" i="4" s="1"/>
  <c r="B2886" i="4"/>
  <c r="T2885" i="4"/>
  <c r="N2885" i="4"/>
  <c r="B2885" i="4"/>
  <c r="S2884" i="4"/>
  <c r="V2884" i="4" s="1"/>
  <c r="R2884" i="4"/>
  <c r="U2884" i="4" s="1"/>
  <c r="M2884" i="4"/>
  <c r="P2884" i="4" s="1"/>
  <c r="L2884" i="4"/>
  <c r="O2884" i="4" s="1"/>
  <c r="B2884" i="4"/>
  <c r="S2883" i="4"/>
  <c r="V2883" i="4" s="1"/>
  <c r="R2883" i="4"/>
  <c r="U2883" i="4" s="1"/>
  <c r="M2883" i="4"/>
  <c r="P2883" i="4" s="1"/>
  <c r="L2883" i="4"/>
  <c r="O2883" i="4" s="1"/>
  <c r="B2883" i="4"/>
  <c r="S2882" i="4"/>
  <c r="V2882" i="4" s="1"/>
  <c r="R2882" i="4"/>
  <c r="U2882" i="4" s="1"/>
  <c r="M2882" i="4"/>
  <c r="P2882" i="4" s="1"/>
  <c r="L2882" i="4"/>
  <c r="O2882" i="4" s="1"/>
  <c r="B2882" i="4"/>
  <c r="S2881" i="4"/>
  <c r="V2881" i="4" s="1"/>
  <c r="R2881" i="4"/>
  <c r="U2881" i="4" s="1"/>
  <c r="M2881" i="4"/>
  <c r="P2881" i="4" s="1"/>
  <c r="L2881" i="4"/>
  <c r="O2881" i="4" s="1"/>
  <c r="B2881" i="4"/>
  <c r="S2880" i="4"/>
  <c r="V2880" i="4" s="1"/>
  <c r="R2880" i="4"/>
  <c r="U2880" i="4" s="1"/>
  <c r="M2880" i="4"/>
  <c r="P2880" i="4" s="1"/>
  <c r="L2880" i="4"/>
  <c r="O2880" i="4" s="1"/>
  <c r="B2880" i="4"/>
  <c r="S2879" i="4"/>
  <c r="V2879" i="4" s="1"/>
  <c r="R2879" i="4"/>
  <c r="U2879" i="4" s="1"/>
  <c r="M2879" i="4"/>
  <c r="P2879" i="4" s="1"/>
  <c r="L2879" i="4"/>
  <c r="O2879" i="4" s="1"/>
  <c r="B2879" i="4"/>
  <c r="S2878" i="4"/>
  <c r="V2878" i="4" s="1"/>
  <c r="R2878" i="4"/>
  <c r="U2878" i="4" s="1"/>
  <c r="M2878" i="4"/>
  <c r="P2878" i="4" s="1"/>
  <c r="L2878" i="4"/>
  <c r="O2878" i="4" s="1"/>
  <c r="B2878" i="4"/>
  <c r="T2877" i="4"/>
  <c r="N2877" i="4"/>
  <c r="B2877" i="4"/>
  <c r="S2876" i="4"/>
  <c r="V2876" i="4" s="1"/>
  <c r="R2876" i="4"/>
  <c r="U2876" i="4" s="1"/>
  <c r="M2876" i="4"/>
  <c r="P2876" i="4" s="1"/>
  <c r="L2876" i="4"/>
  <c r="O2876" i="4" s="1"/>
  <c r="B2876" i="4"/>
  <c r="S2875" i="4"/>
  <c r="V2875" i="4" s="1"/>
  <c r="R2875" i="4"/>
  <c r="U2875" i="4" s="1"/>
  <c r="M2875" i="4"/>
  <c r="P2875" i="4" s="1"/>
  <c r="L2875" i="4"/>
  <c r="O2875" i="4" s="1"/>
  <c r="B2875" i="4"/>
  <c r="S2874" i="4"/>
  <c r="V2874" i="4" s="1"/>
  <c r="R2874" i="4"/>
  <c r="U2874" i="4" s="1"/>
  <c r="M2874" i="4"/>
  <c r="P2874" i="4" s="1"/>
  <c r="L2874" i="4"/>
  <c r="O2874" i="4" s="1"/>
  <c r="B2874" i="4"/>
  <c r="S2873" i="4"/>
  <c r="V2873" i="4" s="1"/>
  <c r="R2873" i="4"/>
  <c r="U2873" i="4" s="1"/>
  <c r="M2873" i="4"/>
  <c r="P2873" i="4" s="1"/>
  <c r="L2873" i="4"/>
  <c r="O2873" i="4" s="1"/>
  <c r="B2873" i="4"/>
  <c r="S2872" i="4"/>
  <c r="V2872" i="4" s="1"/>
  <c r="R2872" i="4"/>
  <c r="U2872" i="4" s="1"/>
  <c r="M2872" i="4"/>
  <c r="P2872" i="4" s="1"/>
  <c r="L2872" i="4"/>
  <c r="O2872" i="4" s="1"/>
  <c r="B2872" i="4"/>
  <c r="S2871" i="4"/>
  <c r="V2871" i="4" s="1"/>
  <c r="R2871" i="4"/>
  <c r="U2871" i="4" s="1"/>
  <c r="M2871" i="4"/>
  <c r="P2871" i="4" s="1"/>
  <c r="L2871" i="4"/>
  <c r="O2871" i="4" s="1"/>
  <c r="B2871" i="4"/>
  <c r="S2870" i="4"/>
  <c r="V2870" i="4" s="1"/>
  <c r="R2870" i="4"/>
  <c r="U2870" i="4" s="1"/>
  <c r="M2870" i="4"/>
  <c r="P2870" i="4" s="1"/>
  <c r="L2870" i="4"/>
  <c r="O2870" i="4" s="1"/>
  <c r="B2870" i="4"/>
  <c r="T2869" i="4"/>
  <c r="N2869" i="4"/>
  <c r="B2869" i="4"/>
  <c r="S2868" i="4"/>
  <c r="V2868" i="4" s="1"/>
  <c r="R2868" i="4"/>
  <c r="U2868" i="4" s="1"/>
  <c r="M2868" i="4"/>
  <c r="P2868" i="4" s="1"/>
  <c r="L2868" i="4"/>
  <c r="O2868" i="4" s="1"/>
  <c r="B2868" i="4"/>
  <c r="S2867" i="4"/>
  <c r="V2867" i="4" s="1"/>
  <c r="R2867" i="4"/>
  <c r="U2867" i="4" s="1"/>
  <c r="M2867" i="4"/>
  <c r="P2867" i="4" s="1"/>
  <c r="L2867" i="4"/>
  <c r="O2867" i="4" s="1"/>
  <c r="B2867" i="4"/>
  <c r="S2866" i="4"/>
  <c r="V2866" i="4" s="1"/>
  <c r="R2866" i="4"/>
  <c r="U2866" i="4" s="1"/>
  <c r="M2866" i="4"/>
  <c r="P2866" i="4" s="1"/>
  <c r="L2866" i="4"/>
  <c r="O2866" i="4" s="1"/>
  <c r="B2866" i="4"/>
  <c r="S2865" i="4"/>
  <c r="V2865" i="4" s="1"/>
  <c r="R2865" i="4"/>
  <c r="U2865" i="4" s="1"/>
  <c r="M2865" i="4"/>
  <c r="P2865" i="4" s="1"/>
  <c r="L2865" i="4"/>
  <c r="O2865" i="4" s="1"/>
  <c r="B2865" i="4"/>
  <c r="S2864" i="4"/>
  <c r="V2864" i="4" s="1"/>
  <c r="R2864" i="4"/>
  <c r="U2864" i="4" s="1"/>
  <c r="M2864" i="4"/>
  <c r="P2864" i="4" s="1"/>
  <c r="L2864" i="4"/>
  <c r="O2864" i="4" s="1"/>
  <c r="B2864" i="4"/>
  <c r="S2863" i="4"/>
  <c r="V2863" i="4" s="1"/>
  <c r="R2863" i="4"/>
  <c r="U2863" i="4" s="1"/>
  <c r="M2863" i="4"/>
  <c r="P2863" i="4" s="1"/>
  <c r="L2863" i="4"/>
  <c r="O2863" i="4" s="1"/>
  <c r="B2863" i="4"/>
  <c r="S2862" i="4"/>
  <c r="V2862" i="4" s="1"/>
  <c r="R2862" i="4"/>
  <c r="U2862" i="4" s="1"/>
  <c r="M2862" i="4"/>
  <c r="P2862" i="4" s="1"/>
  <c r="L2862" i="4"/>
  <c r="O2862" i="4" s="1"/>
  <c r="B2862" i="4"/>
  <c r="S2861" i="4"/>
  <c r="V2861" i="4" s="1"/>
  <c r="R2861" i="4"/>
  <c r="U2861" i="4" s="1"/>
  <c r="M2861" i="4"/>
  <c r="P2861" i="4" s="1"/>
  <c r="L2861" i="4"/>
  <c r="O2861" i="4" s="1"/>
  <c r="B2861" i="4"/>
  <c r="S2860" i="4"/>
  <c r="V2860" i="4" s="1"/>
  <c r="R2860" i="4"/>
  <c r="U2860" i="4" s="1"/>
  <c r="M2860" i="4"/>
  <c r="P2860" i="4" s="1"/>
  <c r="L2860" i="4"/>
  <c r="O2860" i="4" s="1"/>
  <c r="B2860" i="4"/>
  <c r="S2859" i="4"/>
  <c r="V2859" i="4" s="1"/>
  <c r="R2859" i="4"/>
  <c r="U2859" i="4" s="1"/>
  <c r="M2859" i="4"/>
  <c r="P2859" i="4" s="1"/>
  <c r="L2859" i="4"/>
  <c r="O2859" i="4" s="1"/>
  <c r="B2859" i="4"/>
  <c r="S2858" i="4"/>
  <c r="V2858" i="4" s="1"/>
  <c r="R2858" i="4"/>
  <c r="U2858" i="4" s="1"/>
  <c r="M2858" i="4"/>
  <c r="P2858" i="4" s="1"/>
  <c r="L2858" i="4"/>
  <c r="O2858" i="4" s="1"/>
  <c r="B2858" i="4"/>
  <c r="S2857" i="4"/>
  <c r="V2857" i="4" s="1"/>
  <c r="R2857" i="4"/>
  <c r="U2857" i="4" s="1"/>
  <c r="M2857" i="4"/>
  <c r="P2857" i="4" s="1"/>
  <c r="L2857" i="4"/>
  <c r="O2857" i="4" s="1"/>
  <c r="B2857" i="4"/>
  <c r="S2856" i="4"/>
  <c r="V2856" i="4" s="1"/>
  <c r="R2856" i="4"/>
  <c r="U2856" i="4" s="1"/>
  <c r="M2856" i="4"/>
  <c r="P2856" i="4" s="1"/>
  <c r="L2856" i="4"/>
  <c r="O2856" i="4" s="1"/>
  <c r="B2856" i="4"/>
  <c r="S2855" i="4"/>
  <c r="V2855" i="4" s="1"/>
  <c r="R2855" i="4"/>
  <c r="U2855" i="4" s="1"/>
  <c r="M2855" i="4"/>
  <c r="P2855" i="4" s="1"/>
  <c r="L2855" i="4"/>
  <c r="O2855" i="4" s="1"/>
  <c r="B2855" i="4"/>
  <c r="S2854" i="4"/>
  <c r="V2854" i="4" s="1"/>
  <c r="R2854" i="4"/>
  <c r="U2854" i="4" s="1"/>
  <c r="M2854" i="4"/>
  <c r="P2854" i="4" s="1"/>
  <c r="L2854" i="4"/>
  <c r="O2854" i="4" s="1"/>
  <c r="B2854" i="4"/>
  <c r="S2853" i="4"/>
  <c r="V2853" i="4" s="1"/>
  <c r="R2853" i="4"/>
  <c r="U2853" i="4" s="1"/>
  <c r="M2853" i="4"/>
  <c r="P2853" i="4" s="1"/>
  <c r="L2853" i="4"/>
  <c r="O2853" i="4" s="1"/>
  <c r="B2853" i="4"/>
  <c r="S2852" i="4"/>
  <c r="V2852" i="4" s="1"/>
  <c r="R2852" i="4"/>
  <c r="U2852" i="4" s="1"/>
  <c r="M2852" i="4"/>
  <c r="P2852" i="4" s="1"/>
  <c r="L2852" i="4"/>
  <c r="O2852" i="4" s="1"/>
  <c r="B2852" i="4"/>
  <c r="S2851" i="4"/>
  <c r="V2851" i="4" s="1"/>
  <c r="R2851" i="4"/>
  <c r="U2851" i="4" s="1"/>
  <c r="M2851" i="4"/>
  <c r="P2851" i="4" s="1"/>
  <c r="L2851" i="4"/>
  <c r="O2851" i="4" s="1"/>
  <c r="B2851" i="4"/>
  <c r="S2850" i="4"/>
  <c r="V2850" i="4" s="1"/>
  <c r="R2850" i="4"/>
  <c r="U2850" i="4" s="1"/>
  <c r="M2850" i="4"/>
  <c r="P2850" i="4" s="1"/>
  <c r="L2850" i="4"/>
  <c r="O2850" i="4" s="1"/>
  <c r="B2850" i="4"/>
  <c r="S2849" i="4"/>
  <c r="V2849" i="4" s="1"/>
  <c r="R2849" i="4"/>
  <c r="U2849" i="4" s="1"/>
  <c r="M2849" i="4"/>
  <c r="P2849" i="4" s="1"/>
  <c r="L2849" i="4"/>
  <c r="O2849" i="4" s="1"/>
  <c r="B2849" i="4"/>
  <c r="S2848" i="4"/>
  <c r="V2848" i="4" s="1"/>
  <c r="R2848" i="4"/>
  <c r="U2848" i="4" s="1"/>
  <c r="M2848" i="4"/>
  <c r="P2848" i="4" s="1"/>
  <c r="L2848" i="4"/>
  <c r="O2848" i="4" s="1"/>
  <c r="B2848" i="4"/>
  <c r="S2847" i="4"/>
  <c r="V2847" i="4" s="1"/>
  <c r="R2847" i="4"/>
  <c r="U2847" i="4" s="1"/>
  <c r="M2847" i="4"/>
  <c r="P2847" i="4" s="1"/>
  <c r="L2847" i="4"/>
  <c r="O2847" i="4" s="1"/>
  <c r="B2847" i="4"/>
  <c r="S2846" i="4"/>
  <c r="V2846" i="4" s="1"/>
  <c r="R2846" i="4"/>
  <c r="U2846" i="4" s="1"/>
  <c r="M2846" i="4"/>
  <c r="P2846" i="4" s="1"/>
  <c r="L2846" i="4"/>
  <c r="O2846" i="4" s="1"/>
  <c r="B2846" i="4"/>
  <c r="S2845" i="4"/>
  <c r="V2845" i="4" s="1"/>
  <c r="R2845" i="4"/>
  <c r="U2845" i="4" s="1"/>
  <c r="M2845" i="4"/>
  <c r="P2845" i="4" s="1"/>
  <c r="L2845" i="4"/>
  <c r="O2845" i="4" s="1"/>
  <c r="B2845" i="4"/>
  <c r="S2844" i="4"/>
  <c r="V2844" i="4" s="1"/>
  <c r="R2844" i="4"/>
  <c r="U2844" i="4" s="1"/>
  <c r="M2844" i="4"/>
  <c r="P2844" i="4" s="1"/>
  <c r="L2844" i="4"/>
  <c r="O2844" i="4" s="1"/>
  <c r="B2844" i="4"/>
  <c r="S2843" i="4"/>
  <c r="V2843" i="4" s="1"/>
  <c r="R2843" i="4"/>
  <c r="U2843" i="4" s="1"/>
  <c r="M2843" i="4"/>
  <c r="P2843" i="4" s="1"/>
  <c r="L2843" i="4"/>
  <c r="O2843" i="4" s="1"/>
  <c r="B2843" i="4"/>
  <c r="S2842" i="4"/>
  <c r="V2842" i="4" s="1"/>
  <c r="R2842" i="4"/>
  <c r="U2842" i="4" s="1"/>
  <c r="M2842" i="4"/>
  <c r="P2842" i="4" s="1"/>
  <c r="L2842" i="4"/>
  <c r="O2842" i="4" s="1"/>
  <c r="B2842" i="4"/>
  <c r="S2841" i="4"/>
  <c r="V2841" i="4" s="1"/>
  <c r="R2841" i="4"/>
  <c r="U2841" i="4" s="1"/>
  <c r="M2841" i="4"/>
  <c r="P2841" i="4" s="1"/>
  <c r="L2841" i="4"/>
  <c r="O2841" i="4" s="1"/>
  <c r="B2841" i="4"/>
  <c r="S2840" i="4"/>
  <c r="V2840" i="4" s="1"/>
  <c r="R2840" i="4"/>
  <c r="U2840" i="4" s="1"/>
  <c r="M2840" i="4"/>
  <c r="P2840" i="4" s="1"/>
  <c r="L2840" i="4"/>
  <c r="O2840" i="4" s="1"/>
  <c r="B2840" i="4"/>
  <c r="T2839" i="4"/>
  <c r="N2839" i="4"/>
  <c r="B2839" i="4"/>
  <c r="S2838" i="4"/>
  <c r="V2838" i="4" s="1"/>
  <c r="R2838" i="4"/>
  <c r="U2838" i="4" s="1"/>
  <c r="M2838" i="4"/>
  <c r="P2838" i="4" s="1"/>
  <c r="L2838" i="4"/>
  <c r="O2838" i="4" s="1"/>
  <c r="B2838" i="4"/>
  <c r="S2837" i="4"/>
  <c r="V2837" i="4" s="1"/>
  <c r="R2837" i="4"/>
  <c r="U2837" i="4" s="1"/>
  <c r="M2837" i="4"/>
  <c r="P2837" i="4" s="1"/>
  <c r="L2837" i="4"/>
  <c r="O2837" i="4" s="1"/>
  <c r="B2837" i="4"/>
  <c r="T2836" i="4"/>
  <c r="N2836" i="4"/>
  <c r="B2836" i="4"/>
  <c r="S2835" i="4"/>
  <c r="V2835" i="4" s="1"/>
  <c r="R2835" i="4"/>
  <c r="U2835" i="4" s="1"/>
  <c r="M2835" i="4"/>
  <c r="P2835" i="4" s="1"/>
  <c r="L2835" i="4"/>
  <c r="O2835" i="4" s="1"/>
  <c r="B2835" i="4"/>
  <c r="S2834" i="4"/>
  <c r="V2834" i="4" s="1"/>
  <c r="R2834" i="4"/>
  <c r="U2834" i="4" s="1"/>
  <c r="M2834" i="4"/>
  <c r="P2834" i="4" s="1"/>
  <c r="L2834" i="4"/>
  <c r="O2834" i="4" s="1"/>
  <c r="B2834" i="4"/>
  <c r="S2833" i="4"/>
  <c r="V2833" i="4" s="1"/>
  <c r="R2833" i="4"/>
  <c r="U2833" i="4" s="1"/>
  <c r="M2833" i="4"/>
  <c r="P2833" i="4" s="1"/>
  <c r="L2833" i="4"/>
  <c r="O2833" i="4" s="1"/>
  <c r="B2833" i="4"/>
  <c r="S2832" i="4"/>
  <c r="V2832" i="4" s="1"/>
  <c r="R2832" i="4"/>
  <c r="U2832" i="4" s="1"/>
  <c r="M2832" i="4"/>
  <c r="P2832" i="4" s="1"/>
  <c r="L2832" i="4"/>
  <c r="O2832" i="4" s="1"/>
  <c r="B2832" i="4"/>
  <c r="S2831" i="4"/>
  <c r="V2831" i="4" s="1"/>
  <c r="R2831" i="4"/>
  <c r="U2831" i="4" s="1"/>
  <c r="M2831" i="4"/>
  <c r="P2831" i="4" s="1"/>
  <c r="L2831" i="4"/>
  <c r="O2831" i="4" s="1"/>
  <c r="B2831" i="4"/>
  <c r="T2830" i="4"/>
  <c r="N2830" i="4"/>
  <c r="B2830" i="4"/>
  <c r="S2829" i="4"/>
  <c r="V2829" i="4" s="1"/>
  <c r="R2829" i="4"/>
  <c r="U2829" i="4" s="1"/>
  <c r="M2829" i="4"/>
  <c r="P2829" i="4" s="1"/>
  <c r="L2829" i="4"/>
  <c r="O2829" i="4" s="1"/>
  <c r="B2829" i="4"/>
  <c r="S2828" i="4"/>
  <c r="V2828" i="4" s="1"/>
  <c r="R2828" i="4"/>
  <c r="U2828" i="4" s="1"/>
  <c r="M2828" i="4"/>
  <c r="P2828" i="4" s="1"/>
  <c r="L2828" i="4"/>
  <c r="O2828" i="4" s="1"/>
  <c r="B2828" i="4"/>
  <c r="S2827" i="4"/>
  <c r="V2827" i="4" s="1"/>
  <c r="R2827" i="4"/>
  <c r="U2827" i="4" s="1"/>
  <c r="M2827" i="4"/>
  <c r="P2827" i="4" s="1"/>
  <c r="L2827" i="4"/>
  <c r="O2827" i="4" s="1"/>
  <c r="B2827" i="4"/>
  <c r="S2826" i="4"/>
  <c r="V2826" i="4" s="1"/>
  <c r="R2826" i="4"/>
  <c r="U2826" i="4" s="1"/>
  <c r="M2826" i="4"/>
  <c r="P2826" i="4" s="1"/>
  <c r="L2826" i="4"/>
  <c r="O2826" i="4" s="1"/>
  <c r="B2826" i="4"/>
  <c r="S2825" i="4"/>
  <c r="V2825" i="4" s="1"/>
  <c r="R2825" i="4"/>
  <c r="U2825" i="4" s="1"/>
  <c r="M2825" i="4"/>
  <c r="P2825" i="4" s="1"/>
  <c r="L2825" i="4"/>
  <c r="O2825" i="4" s="1"/>
  <c r="B2825" i="4"/>
  <c r="S2824" i="4"/>
  <c r="V2824" i="4" s="1"/>
  <c r="R2824" i="4"/>
  <c r="U2824" i="4" s="1"/>
  <c r="M2824" i="4"/>
  <c r="P2824" i="4" s="1"/>
  <c r="L2824" i="4"/>
  <c r="O2824" i="4" s="1"/>
  <c r="B2824" i="4"/>
  <c r="S2823" i="4"/>
  <c r="V2823" i="4" s="1"/>
  <c r="R2823" i="4"/>
  <c r="U2823" i="4" s="1"/>
  <c r="M2823" i="4"/>
  <c r="P2823" i="4" s="1"/>
  <c r="L2823" i="4"/>
  <c r="O2823" i="4" s="1"/>
  <c r="B2823" i="4"/>
  <c r="S2822" i="4"/>
  <c r="V2822" i="4" s="1"/>
  <c r="R2822" i="4"/>
  <c r="U2822" i="4" s="1"/>
  <c r="M2822" i="4"/>
  <c r="P2822" i="4" s="1"/>
  <c r="L2822" i="4"/>
  <c r="O2822" i="4" s="1"/>
  <c r="B2822" i="4"/>
  <c r="S2821" i="4"/>
  <c r="V2821" i="4" s="1"/>
  <c r="R2821" i="4"/>
  <c r="U2821" i="4" s="1"/>
  <c r="M2821" i="4"/>
  <c r="P2821" i="4" s="1"/>
  <c r="L2821" i="4"/>
  <c r="O2821" i="4" s="1"/>
  <c r="B2821" i="4"/>
  <c r="S2820" i="4"/>
  <c r="V2820" i="4" s="1"/>
  <c r="R2820" i="4"/>
  <c r="U2820" i="4" s="1"/>
  <c r="M2820" i="4"/>
  <c r="P2820" i="4" s="1"/>
  <c r="L2820" i="4"/>
  <c r="O2820" i="4" s="1"/>
  <c r="B2820" i="4"/>
  <c r="S2819" i="4"/>
  <c r="V2819" i="4" s="1"/>
  <c r="R2819" i="4"/>
  <c r="U2819" i="4" s="1"/>
  <c r="M2819" i="4"/>
  <c r="P2819" i="4" s="1"/>
  <c r="L2819" i="4"/>
  <c r="O2819" i="4" s="1"/>
  <c r="B2819" i="4"/>
  <c r="T2818" i="4"/>
  <c r="N2818" i="4"/>
  <c r="B2818" i="4"/>
  <c r="S2817" i="4"/>
  <c r="V2817" i="4" s="1"/>
  <c r="R2817" i="4"/>
  <c r="U2817" i="4" s="1"/>
  <c r="M2817" i="4"/>
  <c r="P2817" i="4" s="1"/>
  <c r="L2817" i="4"/>
  <c r="O2817" i="4" s="1"/>
  <c r="B2817" i="4"/>
  <c r="S2816" i="4"/>
  <c r="V2816" i="4" s="1"/>
  <c r="R2816" i="4"/>
  <c r="U2816" i="4" s="1"/>
  <c r="M2816" i="4"/>
  <c r="P2816" i="4" s="1"/>
  <c r="L2816" i="4"/>
  <c r="O2816" i="4" s="1"/>
  <c r="B2816" i="4"/>
  <c r="S2815" i="4"/>
  <c r="V2815" i="4" s="1"/>
  <c r="R2815" i="4"/>
  <c r="U2815" i="4" s="1"/>
  <c r="M2815" i="4"/>
  <c r="P2815" i="4" s="1"/>
  <c r="L2815" i="4"/>
  <c r="O2815" i="4" s="1"/>
  <c r="B2815" i="4"/>
  <c r="S2814" i="4"/>
  <c r="V2814" i="4" s="1"/>
  <c r="R2814" i="4"/>
  <c r="U2814" i="4" s="1"/>
  <c r="M2814" i="4"/>
  <c r="P2814" i="4" s="1"/>
  <c r="L2814" i="4"/>
  <c r="O2814" i="4" s="1"/>
  <c r="B2814" i="4"/>
  <c r="S2813" i="4"/>
  <c r="V2813" i="4" s="1"/>
  <c r="R2813" i="4"/>
  <c r="U2813" i="4" s="1"/>
  <c r="M2813" i="4"/>
  <c r="P2813" i="4" s="1"/>
  <c r="L2813" i="4"/>
  <c r="O2813" i="4" s="1"/>
  <c r="B2813" i="4"/>
  <c r="S2812" i="4"/>
  <c r="V2812" i="4" s="1"/>
  <c r="R2812" i="4"/>
  <c r="U2812" i="4" s="1"/>
  <c r="M2812" i="4"/>
  <c r="P2812" i="4" s="1"/>
  <c r="L2812" i="4"/>
  <c r="O2812" i="4" s="1"/>
  <c r="B2812" i="4"/>
  <c r="S2811" i="4"/>
  <c r="V2811" i="4" s="1"/>
  <c r="R2811" i="4"/>
  <c r="U2811" i="4" s="1"/>
  <c r="M2811" i="4"/>
  <c r="P2811" i="4" s="1"/>
  <c r="L2811" i="4"/>
  <c r="O2811" i="4" s="1"/>
  <c r="B2811" i="4"/>
  <c r="S2810" i="4"/>
  <c r="V2810" i="4" s="1"/>
  <c r="R2810" i="4"/>
  <c r="U2810" i="4" s="1"/>
  <c r="M2810" i="4"/>
  <c r="P2810" i="4" s="1"/>
  <c r="L2810" i="4"/>
  <c r="O2810" i="4" s="1"/>
  <c r="B2810" i="4"/>
  <c r="S2809" i="4"/>
  <c r="V2809" i="4" s="1"/>
  <c r="R2809" i="4"/>
  <c r="U2809" i="4" s="1"/>
  <c r="M2809" i="4"/>
  <c r="P2809" i="4" s="1"/>
  <c r="L2809" i="4"/>
  <c r="O2809" i="4" s="1"/>
  <c r="B2809" i="4"/>
  <c r="S2808" i="4"/>
  <c r="V2808" i="4" s="1"/>
  <c r="R2808" i="4"/>
  <c r="U2808" i="4" s="1"/>
  <c r="M2808" i="4"/>
  <c r="P2808" i="4" s="1"/>
  <c r="L2808" i="4"/>
  <c r="O2808" i="4" s="1"/>
  <c r="B2808" i="4"/>
  <c r="S2807" i="4"/>
  <c r="V2807" i="4" s="1"/>
  <c r="R2807" i="4"/>
  <c r="U2807" i="4" s="1"/>
  <c r="M2807" i="4"/>
  <c r="P2807" i="4" s="1"/>
  <c r="L2807" i="4"/>
  <c r="O2807" i="4" s="1"/>
  <c r="B2807" i="4"/>
  <c r="T2806" i="4"/>
  <c r="N2806" i="4"/>
  <c r="B2806" i="4"/>
  <c r="S2805" i="4"/>
  <c r="V2805" i="4" s="1"/>
  <c r="R2805" i="4"/>
  <c r="U2805" i="4" s="1"/>
  <c r="M2805" i="4"/>
  <c r="P2805" i="4" s="1"/>
  <c r="L2805" i="4"/>
  <c r="O2805" i="4" s="1"/>
  <c r="B2805" i="4"/>
  <c r="S2804" i="4"/>
  <c r="V2804" i="4" s="1"/>
  <c r="R2804" i="4"/>
  <c r="U2804" i="4" s="1"/>
  <c r="M2804" i="4"/>
  <c r="P2804" i="4" s="1"/>
  <c r="L2804" i="4"/>
  <c r="O2804" i="4" s="1"/>
  <c r="B2804" i="4"/>
  <c r="S2803" i="4"/>
  <c r="V2803" i="4" s="1"/>
  <c r="R2803" i="4"/>
  <c r="U2803" i="4" s="1"/>
  <c r="M2803" i="4"/>
  <c r="P2803" i="4" s="1"/>
  <c r="L2803" i="4"/>
  <c r="O2803" i="4" s="1"/>
  <c r="B2803" i="4"/>
  <c r="S2802" i="4"/>
  <c r="V2802" i="4" s="1"/>
  <c r="R2802" i="4"/>
  <c r="U2802" i="4" s="1"/>
  <c r="M2802" i="4"/>
  <c r="P2802" i="4" s="1"/>
  <c r="L2802" i="4"/>
  <c r="O2802" i="4" s="1"/>
  <c r="B2802" i="4"/>
  <c r="S2801" i="4"/>
  <c r="V2801" i="4" s="1"/>
  <c r="R2801" i="4"/>
  <c r="U2801" i="4" s="1"/>
  <c r="M2801" i="4"/>
  <c r="P2801" i="4" s="1"/>
  <c r="L2801" i="4"/>
  <c r="O2801" i="4" s="1"/>
  <c r="B2801" i="4"/>
  <c r="T2800" i="4"/>
  <c r="N2800" i="4"/>
  <c r="B2800" i="4"/>
  <c r="S2799" i="4"/>
  <c r="V2799" i="4" s="1"/>
  <c r="R2799" i="4"/>
  <c r="U2799" i="4" s="1"/>
  <c r="M2799" i="4"/>
  <c r="P2799" i="4" s="1"/>
  <c r="L2799" i="4"/>
  <c r="O2799" i="4" s="1"/>
  <c r="B2799" i="4"/>
  <c r="S2798" i="4"/>
  <c r="V2798" i="4" s="1"/>
  <c r="R2798" i="4"/>
  <c r="U2798" i="4" s="1"/>
  <c r="M2798" i="4"/>
  <c r="P2798" i="4" s="1"/>
  <c r="L2798" i="4"/>
  <c r="O2798" i="4" s="1"/>
  <c r="B2798" i="4"/>
  <c r="S2797" i="4"/>
  <c r="V2797" i="4" s="1"/>
  <c r="R2797" i="4"/>
  <c r="U2797" i="4" s="1"/>
  <c r="M2797" i="4"/>
  <c r="P2797" i="4" s="1"/>
  <c r="L2797" i="4"/>
  <c r="O2797" i="4" s="1"/>
  <c r="B2797" i="4"/>
  <c r="S2796" i="4"/>
  <c r="V2796" i="4" s="1"/>
  <c r="R2796" i="4"/>
  <c r="U2796" i="4" s="1"/>
  <c r="M2796" i="4"/>
  <c r="P2796" i="4" s="1"/>
  <c r="L2796" i="4"/>
  <c r="O2796" i="4" s="1"/>
  <c r="B2796" i="4"/>
  <c r="S2795" i="4"/>
  <c r="V2795" i="4" s="1"/>
  <c r="R2795" i="4"/>
  <c r="U2795" i="4" s="1"/>
  <c r="M2795" i="4"/>
  <c r="P2795" i="4" s="1"/>
  <c r="L2795" i="4"/>
  <c r="O2795" i="4" s="1"/>
  <c r="B2795" i="4"/>
  <c r="S2794" i="4"/>
  <c r="V2794" i="4" s="1"/>
  <c r="R2794" i="4"/>
  <c r="U2794" i="4" s="1"/>
  <c r="M2794" i="4"/>
  <c r="P2794" i="4" s="1"/>
  <c r="L2794" i="4"/>
  <c r="O2794" i="4" s="1"/>
  <c r="B2794" i="4"/>
  <c r="S2793" i="4"/>
  <c r="V2793" i="4" s="1"/>
  <c r="R2793" i="4"/>
  <c r="U2793" i="4" s="1"/>
  <c r="M2793" i="4"/>
  <c r="P2793" i="4" s="1"/>
  <c r="L2793" i="4"/>
  <c r="O2793" i="4" s="1"/>
  <c r="B2793" i="4"/>
  <c r="S2792" i="4"/>
  <c r="V2792" i="4" s="1"/>
  <c r="R2792" i="4"/>
  <c r="U2792" i="4" s="1"/>
  <c r="M2792" i="4"/>
  <c r="P2792" i="4" s="1"/>
  <c r="L2792" i="4"/>
  <c r="O2792" i="4" s="1"/>
  <c r="B2792" i="4"/>
  <c r="S2791" i="4"/>
  <c r="V2791" i="4" s="1"/>
  <c r="R2791" i="4"/>
  <c r="U2791" i="4" s="1"/>
  <c r="M2791" i="4"/>
  <c r="P2791" i="4" s="1"/>
  <c r="L2791" i="4"/>
  <c r="O2791" i="4" s="1"/>
  <c r="B2791" i="4"/>
  <c r="S2790" i="4"/>
  <c r="V2790" i="4" s="1"/>
  <c r="R2790" i="4"/>
  <c r="U2790" i="4" s="1"/>
  <c r="M2790" i="4"/>
  <c r="P2790" i="4" s="1"/>
  <c r="L2790" i="4"/>
  <c r="O2790" i="4" s="1"/>
  <c r="B2790" i="4"/>
  <c r="S2789" i="4"/>
  <c r="V2789" i="4" s="1"/>
  <c r="R2789" i="4"/>
  <c r="U2789" i="4" s="1"/>
  <c r="M2789" i="4"/>
  <c r="P2789" i="4" s="1"/>
  <c r="L2789" i="4"/>
  <c r="O2789" i="4" s="1"/>
  <c r="B2789" i="4"/>
  <c r="S2788" i="4"/>
  <c r="V2788" i="4" s="1"/>
  <c r="R2788" i="4"/>
  <c r="U2788" i="4" s="1"/>
  <c r="M2788" i="4"/>
  <c r="P2788" i="4" s="1"/>
  <c r="L2788" i="4"/>
  <c r="O2788" i="4" s="1"/>
  <c r="B2788" i="4"/>
  <c r="S2787" i="4"/>
  <c r="V2787" i="4" s="1"/>
  <c r="R2787" i="4"/>
  <c r="U2787" i="4" s="1"/>
  <c r="M2787" i="4"/>
  <c r="P2787" i="4" s="1"/>
  <c r="L2787" i="4"/>
  <c r="O2787" i="4" s="1"/>
  <c r="B2787" i="4"/>
  <c r="S2786" i="4"/>
  <c r="V2786" i="4" s="1"/>
  <c r="R2786" i="4"/>
  <c r="U2786" i="4" s="1"/>
  <c r="M2786" i="4"/>
  <c r="P2786" i="4" s="1"/>
  <c r="L2786" i="4"/>
  <c r="O2786" i="4" s="1"/>
  <c r="B2786" i="4"/>
  <c r="S2785" i="4"/>
  <c r="V2785" i="4" s="1"/>
  <c r="R2785" i="4"/>
  <c r="U2785" i="4" s="1"/>
  <c r="M2785" i="4"/>
  <c r="P2785" i="4" s="1"/>
  <c r="L2785" i="4"/>
  <c r="O2785" i="4" s="1"/>
  <c r="B2785" i="4"/>
  <c r="S2784" i="4"/>
  <c r="V2784" i="4" s="1"/>
  <c r="R2784" i="4"/>
  <c r="U2784" i="4" s="1"/>
  <c r="M2784" i="4"/>
  <c r="P2784" i="4" s="1"/>
  <c r="L2784" i="4"/>
  <c r="O2784" i="4" s="1"/>
  <c r="B2784" i="4"/>
  <c r="S2783" i="4"/>
  <c r="V2783" i="4" s="1"/>
  <c r="R2783" i="4"/>
  <c r="U2783" i="4" s="1"/>
  <c r="M2783" i="4"/>
  <c r="P2783" i="4" s="1"/>
  <c r="L2783" i="4"/>
  <c r="O2783" i="4" s="1"/>
  <c r="B2783" i="4"/>
  <c r="S2782" i="4"/>
  <c r="V2782" i="4" s="1"/>
  <c r="R2782" i="4"/>
  <c r="U2782" i="4" s="1"/>
  <c r="M2782" i="4"/>
  <c r="P2782" i="4" s="1"/>
  <c r="L2782" i="4"/>
  <c r="O2782" i="4" s="1"/>
  <c r="B2782" i="4"/>
  <c r="S2781" i="4"/>
  <c r="V2781" i="4" s="1"/>
  <c r="R2781" i="4"/>
  <c r="U2781" i="4" s="1"/>
  <c r="M2781" i="4"/>
  <c r="P2781" i="4" s="1"/>
  <c r="L2781" i="4"/>
  <c r="O2781" i="4" s="1"/>
  <c r="B2781" i="4"/>
  <c r="T2780" i="4"/>
  <c r="N2780" i="4"/>
  <c r="B2780" i="4"/>
  <c r="S2779" i="4"/>
  <c r="V2779" i="4" s="1"/>
  <c r="R2779" i="4"/>
  <c r="U2779" i="4" s="1"/>
  <c r="M2779" i="4"/>
  <c r="P2779" i="4" s="1"/>
  <c r="L2779" i="4"/>
  <c r="O2779" i="4" s="1"/>
  <c r="B2779" i="4"/>
  <c r="S2778" i="4"/>
  <c r="V2778" i="4" s="1"/>
  <c r="R2778" i="4"/>
  <c r="U2778" i="4" s="1"/>
  <c r="M2778" i="4"/>
  <c r="P2778" i="4" s="1"/>
  <c r="L2778" i="4"/>
  <c r="O2778" i="4" s="1"/>
  <c r="B2778" i="4"/>
  <c r="S2777" i="4"/>
  <c r="V2777" i="4" s="1"/>
  <c r="R2777" i="4"/>
  <c r="U2777" i="4" s="1"/>
  <c r="M2777" i="4"/>
  <c r="P2777" i="4" s="1"/>
  <c r="L2777" i="4"/>
  <c r="O2777" i="4" s="1"/>
  <c r="B2777" i="4"/>
  <c r="S2776" i="4"/>
  <c r="V2776" i="4" s="1"/>
  <c r="R2776" i="4"/>
  <c r="U2776" i="4" s="1"/>
  <c r="M2776" i="4"/>
  <c r="P2776" i="4" s="1"/>
  <c r="L2776" i="4"/>
  <c r="O2776" i="4" s="1"/>
  <c r="B2776" i="4"/>
  <c r="S2775" i="4"/>
  <c r="V2775" i="4" s="1"/>
  <c r="R2775" i="4"/>
  <c r="U2775" i="4" s="1"/>
  <c r="M2775" i="4"/>
  <c r="P2775" i="4" s="1"/>
  <c r="L2775" i="4"/>
  <c r="O2775" i="4" s="1"/>
  <c r="B2775" i="4"/>
  <c r="S2774" i="4"/>
  <c r="V2774" i="4" s="1"/>
  <c r="R2774" i="4"/>
  <c r="U2774" i="4" s="1"/>
  <c r="M2774" i="4"/>
  <c r="P2774" i="4" s="1"/>
  <c r="L2774" i="4"/>
  <c r="O2774" i="4" s="1"/>
  <c r="B2774" i="4"/>
  <c r="T2773" i="4"/>
  <c r="N2773" i="4"/>
  <c r="B2773" i="4"/>
  <c r="S2772" i="4"/>
  <c r="V2772" i="4" s="1"/>
  <c r="R2772" i="4"/>
  <c r="U2772" i="4" s="1"/>
  <c r="M2772" i="4"/>
  <c r="P2772" i="4" s="1"/>
  <c r="L2772" i="4"/>
  <c r="O2772" i="4" s="1"/>
  <c r="B2772" i="4"/>
  <c r="S2771" i="4"/>
  <c r="V2771" i="4" s="1"/>
  <c r="R2771" i="4"/>
  <c r="U2771" i="4" s="1"/>
  <c r="M2771" i="4"/>
  <c r="P2771" i="4" s="1"/>
  <c r="L2771" i="4"/>
  <c r="O2771" i="4" s="1"/>
  <c r="B2771" i="4"/>
  <c r="S2770" i="4"/>
  <c r="V2770" i="4" s="1"/>
  <c r="R2770" i="4"/>
  <c r="U2770" i="4" s="1"/>
  <c r="M2770" i="4"/>
  <c r="P2770" i="4" s="1"/>
  <c r="L2770" i="4"/>
  <c r="O2770" i="4" s="1"/>
  <c r="B2770" i="4"/>
  <c r="S2769" i="4"/>
  <c r="V2769" i="4" s="1"/>
  <c r="R2769" i="4"/>
  <c r="U2769" i="4" s="1"/>
  <c r="M2769" i="4"/>
  <c r="P2769" i="4" s="1"/>
  <c r="L2769" i="4"/>
  <c r="O2769" i="4" s="1"/>
  <c r="B2769" i="4"/>
  <c r="S2768" i="4"/>
  <c r="V2768" i="4" s="1"/>
  <c r="R2768" i="4"/>
  <c r="U2768" i="4" s="1"/>
  <c r="M2768" i="4"/>
  <c r="P2768" i="4" s="1"/>
  <c r="L2768" i="4"/>
  <c r="O2768" i="4" s="1"/>
  <c r="B2768" i="4"/>
  <c r="S2767" i="4"/>
  <c r="V2767" i="4" s="1"/>
  <c r="R2767" i="4"/>
  <c r="U2767" i="4" s="1"/>
  <c r="M2767" i="4"/>
  <c r="P2767" i="4" s="1"/>
  <c r="L2767" i="4"/>
  <c r="O2767" i="4" s="1"/>
  <c r="B2767" i="4"/>
  <c r="S2766" i="4"/>
  <c r="V2766" i="4" s="1"/>
  <c r="R2766" i="4"/>
  <c r="U2766" i="4" s="1"/>
  <c r="M2766" i="4"/>
  <c r="P2766" i="4" s="1"/>
  <c r="L2766" i="4"/>
  <c r="O2766" i="4" s="1"/>
  <c r="B2766" i="4"/>
  <c r="S2765" i="4"/>
  <c r="V2765" i="4" s="1"/>
  <c r="R2765" i="4"/>
  <c r="U2765" i="4" s="1"/>
  <c r="M2765" i="4"/>
  <c r="P2765" i="4" s="1"/>
  <c r="L2765" i="4"/>
  <c r="O2765" i="4" s="1"/>
  <c r="B2765" i="4"/>
  <c r="S2764" i="4"/>
  <c r="V2764" i="4" s="1"/>
  <c r="R2764" i="4"/>
  <c r="U2764" i="4" s="1"/>
  <c r="M2764" i="4"/>
  <c r="P2764" i="4" s="1"/>
  <c r="L2764" i="4"/>
  <c r="O2764" i="4" s="1"/>
  <c r="B2764" i="4"/>
  <c r="S2763" i="4"/>
  <c r="V2763" i="4" s="1"/>
  <c r="R2763" i="4"/>
  <c r="U2763" i="4" s="1"/>
  <c r="M2763" i="4"/>
  <c r="P2763" i="4" s="1"/>
  <c r="L2763" i="4"/>
  <c r="O2763" i="4" s="1"/>
  <c r="B2763" i="4"/>
  <c r="S2762" i="4"/>
  <c r="V2762" i="4" s="1"/>
  <c r="R2762" i="4"/>
  <c r="U2762" i="4" s="1"/>
  <c r="M2762" i="4"/>
  <c r="P2762" i="4" s="1"/>
  <c r="L2762" i="4"/>
  <c r="O2762" i="4" s="1"/>
  <c r="B2762" i="4"/>
  <c r="S2761" i="4"/>
  <c r="V2761" i="4" s="1"/>
  <c r="R2761" i="4"/>
  <c r="U2761" i="4" s="1"/>
  <c r="M2761" i="4"/>
  <c r="P2761" i="4" s="1"/>
  <c r="L2761" i="4"/>
  <c r="O2761" i="4" s="1"/>
  <c r="B2761" i="4"/>
  <c r="T2760" i="4"/>
  <c r="N2760" i="4"/>
  <c r="B2760" i="4"/>
  <c r="S2759" i="4"/>
  <c r="V2759" i="4" s="1"/>
  <c r="R2759" i="4"/>
  <c r="U2759" i="4" s="1"/>
  <c r="M2759" i="4"/>
  <c r="P2759" i="4" s="1"/>
  <c r="L2759" i="4"/>
  <c r="O2759" i="4" s="1"/>
  <c r="B2759" i="4"/>
  <c r="S2758" i="4"/>
  <c r="V2758" i="4" s="1"/>
  <c r="R2758" i="4"/>
  <c r="U2758" i="4" s="1"/>
  <c r="M2758" i="4"/>
  <c r="P2758" i="4" s="1"/>
  <c r="L2758" i="4"/>
  <c r="O2758" i="4" s="1"/>
  <c r="B2758" i="4"/>
  <c r="S2757" i="4"/>
  <c r="V2757" i="4" s="1"/>
  <c r="R2757" i="4"/>
  <c r="U2757" i="4" s="1"/>
  <c r="M2757" i="4"/>
  <c r="P2757" i="4" s="1"/>
  <c r="L2757" i="4"/>
  <c r="O2757" i="4" s="1"/>
  <c r="B2757" i="4"/>
  <c r="S2756" i="4"/>
  <c r="V2756" i="4" s="1"/>
  <c r="R2756" i="4"/>
  <c r="U2756" i="4" s="1"/>
  <c r="M2756" i="4"/>
  <c r="P2756" i="4" s="1"/>
  <c r="L2756" i="4"/>
  <c r="O2756" i="4" s="1"/>
  <c r="B2756" i="4"/>
  <c r="S2755" i="4"/>
  <c r="V2755" i="4" s="1"/>
  <c r="R2755" i="4"/>
  <c r="U2755" i="4" s="1"/>
  <c r="M2755" i="4"/>
  <c r="P2755" i="4" s="1"/>
  <c r="L2755" i="4"/>
  <c r="O2755" i="4" s="1"/>
  <c r="B2755" i="4"/>
  <c r="S2754" i="4"/>
  <c r="V2754" i="4" s="1"/>
  <c r="R2754" i="4"/>
  <c r="U2754" i="4" s="1"/>
  <c r="M2754" i="4"/>
  <c r="P2754" i="4" s="1"/>
  <c r="L2754" i="4"/>
  <c r="O2754" i="4" s="1"/>
  <c r="B2754" i="4"/>
  <c r="S2753" i="4"/>
  <c r="V2753" i="4" s="1"/>
  <c r="R2753" i="4"/>
  <c r="U2753" i="4" s="1"/>
  <c r="M2753" i="4"/>
  <c r="P2753" i="4" s="1"/>
  <c r="L2753" i="4"/>
  <c r="O2753" i="4" s="1"/>
  <c r="B2753" i="4"/>
  <c r="S2752" i="4"/>
  <c r="V2752" i="4" s="1"/>
  <c r="R2752" i="4"/>
  <c r="U2752" i="4" s="1"/>
  <c r="M2752" i="4"/>
  <c r="P2752" i="4" s="1"/>
  <c r="L2752" i="4"/>
  <c r="O2752" i="4" s="1"/>
  <c r="B2752" i="4"/>
  <c r="S2751" i="4"/>
  <c r="V2751" i="4" s="1"/>
  <c r="R2751" i="4"/>
  <c r="U2751" i="4" s="1"/>
  <c r="M2751" i="4"/>
  <c r="P2751" i="4" s="1"/>
  <c r="L2751" i="4"/>
  <c r="O2751" i="4" s="1"/>
  <c r="B2751" i="4"/>
  <c r="S2750" i="4"/>
  <c r="V2750" i="4" s="1"/>
  <c r="R2750" i="4"/>
  <c r="U2750" i="4" s="1"/>
  <c r="M2750" i="4"/>
  <c r="P2750" i="4" s="1"/>
  <c r="L2750" i="4"/>
  <c r="O2750" i="4" s="1"/>
  <c r="B2750" i="4"/>
  <c r="S2749" i="4"/>
  <c r="V2749" i="4" s="1"/>
  <c r="R2749" i="4"/>
  <c r="U2749" i="4" s="1"/>
  <c r="M2749" i="4"/>
  <c r="P2749" i="4" s="1"/>
  <c r="L2749" i="4"/>
  <c r="O2749" i="4" s="1"/>
  <c r="B2749" i="4"/>
  <c r="T2748" i="4"/>
  <c r="N2748" i="4"/>
  <c r="B2748" i="4"/>
  <c r="S2747" i="4"/>
  <c r="V2747" i="4" s="1"/>
  <c r="R2747" i="4"/>
  <c r="U2747" i="4" s="1"/>
  <c r="M2747" i="4"/>
  <c r="P2747" i="4" s="1"/>
  <c r="L2747" i="4"/>
  <c r="O2747" i="4" s="1"/>
  <c r="B2747" i="4"/>
  <c r="S2746" i="4"/>
  <c r="V2746" i="4" s="1"/>
  <c r="R2746" i="4"/>
  <c r="U2746" i="4" s="1"/>
  <c r="M2746" i="4"/>
  <c r="P2746" i="4" s="1"/>
  <c r="L2746" i="4"/>
  <c r="O2746" i="4" s="1"/>
  <c r="B2746" i="4"/>
  <c r="S2745" i="4"/>
  <c r="V2745" i="4" s="1"/>
  <c r="R2745" i="4"/>
  <c r="U2745" i="4" s="1"/>
  <c r="M2745" i="4"/>
  <c r="P2745" i="4" s="1"/>
  <c r="L2745" i="4"/>
  <c r="O2745" i="4" s="1"/>
  <c r="B2745" i="4"/>
  <c r="S2744" i="4"/>
  <c r="V2744" i="4" s="1"/>
  <c r="R2744" i="4"/>
  <c r="U2744" i="4" s="1"/>
  <c r="M2744" i="4"/>
  <c r="P2744" i="4" s="1"/>
  <c r="L2744" i="4"/>
  <c r="O2744" i="4" s="1"/>
  <c r="B2744" i="4"/>
  <c r="V2743" i="4"/>
  <c r="R2743" i="4"/>
  <c r="U2743" i="4" s="1"/>
  <c r="P2743" i="4"/>
  <c r="O2743" i="4"/>
  <c r="B2743" i="4"/>
  <c r="V2742" i="4"/>
  <c r="R2742" i="4"/>
  <c r="U2742" i="4" s="1"/>
  <c r="P2742" i="4"/>
  <c r="O2742" i="4"/>
  <c r="B2742" i="4"/>
  <c r="S2741" i="4"/>
  <c r="V2741" i="4" s="1"/>
  <c r="R2741" i="4"/>
  <c r="U2741" i="4" s="1"/>
  <c r="M2741" i="4"/>
  <c r="P2741" i="4" s="1"/>
  <c r="L2741" i="4"/>
  <c r="O2741" i="4" s="1"/>
  <c r="B2741" i="4"/>
  <c r="S2740" i="4"/>
  <c r="V2740" i="4" s="1"/>
  <c r="R2740" i="4"/>
  <c r="U2740" i="4" s="1"/>
  <c r="M2740" i="4"/>
  <c r="P2740" i="4" s="1"/>
  <c r="L2740" i="4"/>
  <c r="O2740" i="4" s="1"/>
  <c r="B2740" i="4"/>
  <c r="S2739" i="4"/>
  <c r="V2739" i="4" s="1"/>
  <c r="R2739" i="4"/>
  <c r="U2739" i="4" s="1"/>
  <c r="M2739" i="4"/>
  <c r="P2739" i="4" s="1"/>
  <c r="L2739" i="4"/>
  <c r="O2739" i="4" s="1"/>
  <c r="B2739" i="4"/>
  <c r="S2738" i="4"/>
  <c r="V2738" i="4" s="1"/>
  <c r="R2738" i="4"/>
  <c r="U2738" i="4" s="1"/>
  <c r="M2738" i="4"/>
  <c r="P2738" i="4" s="1"/>
  <c r="L2738" i="4"/>
  <c r="O2738" i="4" s="1"/>
  <c r="B2738" i="4"/>
  <c r="S2737" i="4"/>
  <c r="V2737" i="4" s="1"/>
  <c r="R2737" i="4"/>
  <c r="U2737" i="4" s="1"/>
  <c r="M2737" i="4"/>
  <c r="P2737" i="4" s="1"/>
  <c r="L2737" i="4"/>
  <c r="O2737" i="4" s="1"/>
  <c r="B2737" i="4"/>
  <c r="S2736" i="4"/>
  <c r="V2736" i="4" s="1"/>
  <c r="R2736" i="4"/>
  <c r="U2736" i="4" s="1"/>
  <c r="M2736" i="4"/>
  <c r="P2736" i="4" s="1"/>
  <c r="L2736" i="4"/>
  <c r="O2736" i="4" s="1"/>
  <c r="B2736" i="4"/>
  <c r="S2735" i="4"/>
  <c r="V2735" i="4" s="1"/>
  <c r="R2735" i="4"/>
  <c r="U2735" i="4" s="1"/>
  <c r="M2735" i="4"/>
  <c r="P2735" i="4" s="1"/>
  <c r="L2735" i="4"/>
  <c r="O2735" i="4" s="1"/>
  <c r="B2735" i="4"/>
  <c r="S2734" i="4"/>
  <c r="V2734" i="4" s="1"/>
  <c r="R2734" i="4"/>
  <c r="U2734" i="4" s="1"/>
  <c r="M2734" i="4"/>
  <c r="P2734" i="4" s="1"/>
  <c r="L2734" i="4"/>
  <c r="O2734" i="4" s="1"/>
  <c r="B2734" i="4"/>
  <c r="S2733" i="4"/>
  <c r="V2733" i="4" s="1"/>
  <c r="R2733" i="4"/>
  <c r="U2733" i="4" s="1"/>
  <c r="M2733" i="4"/>
  <c r="P2733" i="4" s="1"/>
  <c r="L2733" i="4"/>
  <c r="O2733" i="4" s="1"/>
  <c r="B2733" i="4"/>
  <c r="S2732" i="4"/>
  <c r="V2732" i="4" s="1"/>
  <c r="R2732" i="4"/>
  <c r="U2732" i="4" s="1"/>
  <c r="M2732" i="4"/>
  <c r="P2732" i="4" s="1"/>
  <c r="L2732" i="4"/>
  <c r="O2732" i="4" s="1"/>
  <c r="B2732" i="4"/>
  <c r="S2731" i="4"/>
  <c r="V2731" i="4" s="1"/>
  <c r="R2731" i="4"/>
  <c r="U2731" i="4" s="1"/>
  <c r="M2731" i="4"/>
  <c r="P2731" i="4" s="1"/>
  <c r="L2731" i="4"/>
  <c r="O2731" i="4" s="1"/>
  <c r="B2731" i="4"/>
  <c r="S2730" i="4"/>
  <c r="V2730" i="4" s="1"/>
  <c r="R2730" i="4"/>
  <c r="U2730" i="4" s="1"/>
  <c r="M2730" i="4"/>
  <c r="P2730" i="4" s="1"/>
  <c r="L2730" i="4"/>
  <c r="O2730" i="4" s="1"/>
  <c r="B2730" i="4"/>
  <c r="S2729" i="4"/>
  <c r="V2729" i="4" s="1"/>
  <c r="R2729" i="4"/>
  <c r="U2729" i="4" s="1"/>
  <c r="M2729" i="4"/>
  <c r="P2729" i="4" s="1"/>
  <c r="L2729" i="4"/>
  <c r="O2729" i="4" s="1"/>
  <c r="B2729" i="4"/>
  <c r="S2728" i="4"/>
  <c r="V2728" i="4" s="1"/>
  <c r="R2728" i="4"/>
  <c r="U2728" i="4" s="1"/>
  <c r="M2728" i="4"/>
  <c r="P2728" i="4" s="1"/>
  <c r="L2728" i="4"/>
  <c r="O2728" i="4" s="1"/>
  <c r="B2728" i="4"/>
  <c r="V2727" i="4"/>
  <c r="R2727" i="4"/>
  <c r="U2727" i="4" s="1"/>
  <c r="P2727" i="4"/>
  <c r="L2727" i="4"/>
  <c r="O2727" i="4" s="1"/>
  <c r="B2727" i="4"/>
  <c r="S2726" i="4"/>
  <c r="V2726" i="4" s="1"/>
  <c r="R2726" i="4"/>
  <c r="U2726" i="4" s="1"/>
  <c r="M2726" i="4"/>
  <c r="P2726" i="4" s="1"/>
  <c r="L2726" i="4"/>
  <c r="O2726" i="4" s="1"/>
  <c r="B2726" i="4"/>
  <c r="T2725" i="4"/>
  <c r="N2725" i="4"/>
  <c r="B2725" i="4"/>
  <c r="S2724" i="4"/>
  <c r="V2724" i="4" s="1"/>
  <c r="R2724" i="4"/>
  <c r="U2724" i="4" s="1"/>
  <c r="M2724" i="4"/>
  <c r="P2724" i="4" s="1"/>
  <c r="L2724" i="4"/>
  <c r="O2724" i="4" s="1"/>
  <c r="B2724" i="4"/>
  <c r="S2723" i="4"/>
  <c r="V2723" i="4" s="1"/>
  <c r="R2723" i="4"/>
  <c r="U2723" i="4" s="1"/>
  <c r="M2723" i="4"/>
  <c r="P2723" i="4" s="1"/>
  <c r="L2723" i="4"/>
  <c r="O2723" i="4" s="1"/>
  <c r="B2723" i="4"/>
  <c r="S2722" i="4"/>
  <c r="V2722" i="4" s="1"/>
  <c r="R2722" i="4"/>
  <c r="U2722" i="4" s="1"/>
  <c r="M2722" i="4"/>
  <c r="P2722" i="4" s="1"/>
  <c r="L2722" i="4"/>
  <c r="O2722" i="4" s="1"/>
  <c r="B2722" i="4"/>
  <c r="S2721" i="4"/>
  <c r="V2721" i="4" s="1"/>
  <c r="R2721" i="4"/>
  <c r="U2721" i="4" s="1"/>
  <c r="M2721" i="4"/>
  <c r="P2721" i="4" s="1"/>
  <c r="L2721" i="4"/>
  <c r="O2721" i="4" s="1"/>
  <c r="B2721" i="4"/>
  <c r="V2720" i="4"/>
  <c r="R2720" i="4"/>
  <c r="U2720" i="4" s="1"/>
  <c r="P2720" i="4"/>
  <c r="L2720" i="4"/>
  <c r="O2720" i="4" s="1"/>
  <c r="B2720" i="4"/>
  <c r="V2719" i="4"/>
  <c r="R2719" i="4"/>
  <c r="U2719" i="4" s="1"/>
  <c r="P2719" i="4"/>
  <c r="L2719" i="4"/>
  <c r="O2719" i="4" s="1"/>
  <c r="B2719" i="4"/>
  <c r="S2718" i="4"/>
  <c r="V2718" i="4" s="1"/>
  <c r="R2718" i="4"/>
  <c r="U2718" i="4" s="1"/>
  <c r="M2718" i="4"/>
  <c r="P2718" i="4" s="1"/>
  <c r="L2718" i="4"/>
  <c r="O2718" i="4" s="1"/>
  <c r="B2718" i="4"/>
  <c r="S2717" i="4"/>
  <c r="V2717" i="4" s="1"/>
  <c r="R2717" i="4"/>
  <c r="U2717" i="4" s="1"/>
  <c r="M2717" i="4"/>
  <c r="P2717" i="4" s="1"/>
  <c r="L2717" i="4"/>
  <c r="O2717" i="4" s="1"/>
  <c r="B2717" i="4"/>
  <c r="S2716" i="4"/>
  <c r="V2716" i="4" s="1"/>
  <c r="R2716" i="4"/>
  <c r="U2716" i="4" s="1"/>
  <c r="M2716" i="4"/>
  <c r="P2716" i="4" s="1"/>
  <c r="L2716" i="4"/>
  <c r="O2716" i="4" s="1"/>
  <c r="B2716" i="4"/>
  <c r="S2715" i="4"/>
  <c r="V2715" i="4" s="1"/>
  <c r="R2715" i="4"/>
  <c r="U2715" i="4" s="1"/>
  <c r="M2715" i="4"/>
  <c r="P2715" i="4" s="1"/>
  <c r="L2715" i="4"/>
  <c r="O2715" i="4" s="1"/>
  <c r="B2715" i="4"/>
  <c r="S2714" i="4"/>
  <c r="V2714" i="4" s="1"/>
  <c r="R2714" i="4"/>
  <c r="U2714" i="4" s="1"/>
  <c r="M2714" i="4"/>
  <c r="P2714" i="4" s="1"/>
  <c r="L2714" i="4"/>
  <c r="O2714" i="4" s="1"/>
  <c r="B2714" i="4"/>
  <c r="S2713" i="4"/>
  <c r="V2713" i="4" s="1"/>
  <c r="R2713" i="4"/>
  <c r="U2713" i="4" s="1"/>
  <c r="M2713" i="4"/>
  <c r="P2713" i="4" s="1"/>
  <c r="L2713" i="4"/>
  <c r="O2713" i="4" s="1"/>
  <c r="B2713" i="4"/>
  <c r="S2712" i="4"/>
  <c r="V2712" i="4" s="1"/>
  <c r="R2712" i="4"/>
  <c r="U2712" i="4" s="1"/>
  <c r="M2712" i="4"/>
  <c r="P2712" i="4" s="1"/>
  <c r="L2712" i="4"/>
  <c r="O2712" i="4" s="1"/>
  <c r="B2712" i="4"/>
  <c r="S2711" i="4"/>
  <c r="V2711" i="4" s="1"/>
  <c r="R2711" i="4"/>
  <c r="U2711" i="4" s="1"/>
  <c r="M2711" i="4"/>
  <c r="P2711" i="4" s="1"/>
  <c r="L2711" i="4"/>
  <c r="O2711" i="4" s="1"/>
  <c r="B2711" i="4"/>
  <c r="S2710" i="4"/>
  <c r="V2710" i="4" s="1"/>
  <c r="R2710" i="4"/>
  <c r="U2710" i="4" s="1"/>
  <c r="M2710" i="4"/>
  <c r="P2710" i="4" s="1"/>
  <c r="L2710" i="4"/>
  <c r="O2710" i="4" s="1"/>
  <c r="B2710" i="4"/>
  <c r="S2709" i="4"/>
  <c r="V2709" i="4" s="1"/>
  <c r="R2709" i="4"/>
  <c r="U2709" i="4" s="1"/>
  <c r="M2709" i="4"/>
  <c r="P2709" i="4" s="1"/>
  <c r="L2709" i="4"/>
  <c r="O2709" i="4" s="1"/>
  <c r="B2709" i="4"/>
  <c r="S2708" i="4"/>
  <c r="V2708" i="4" s="1"/>
  <c r="R2708" i="4"/>
  <c r="U2708" i="4" s="1"/>
  <c r="M2708" i="4"/>
  <c r="P2708" i="4" s="1"/>
  <c r="L2708" i="4"/>
  <c r="O2708" i="4" s="1"/>
  <c r="B2708" i="4"/>
  <c r="S2707" i="4"/>
  <c r="V2707" i="4" s="1"/>
  <c r="R2707" i="4"/>
  <c r="U2707" i="4" s="1"/>
  <c r="M2707" i="4"/>
  <c r="P2707" i="4" s="1"/>
  <c r="L2707" i="4"/>
  <c r="O2707" i="4" s="1"/>
  <c r="B2707" i="4"/>
  <c r="S2706" i="4"/>
  <c r="V2706" i="4" s="1"/>
  <c r="R2706" i="4"/>
  <c r="U2706" i="4" s="1"/>
  <c r="M2706" i="4"/>
  <c r="P2706" i="4" s="1"/>
  <c r="L2706" i="4"/>
  <c r="O2706" i="4" s="1"/>
  <c r="B2706" i="4"/>
  <c r="S2705" i="4"/>
  <c r="V2705" i="4" s="1"/>
  <c r="R2705" i="4"/>
  <c r="U2705" i="4" s="1"/>
  <c r="M2705" i="4"/>
  <c r="P2705" i="4" s="1"/>
  <c r="L2705" i="4"/>
  <c r="O2705" i="4" s="1"/>
  <c r="B2705" i="4"/>
  <c r="S2704" i="4"/>
  <c r="V2704" i="4" s="1"/>
  <c r="R2704" i="4"/>
  <c r="U2704" i="4" s="1"/>
  <c r="M2704" i="4"/>
  <c r="P2704" i="4" s="1"/>
  <c r="L2704" i="4"/>
  <c r="O2704" i="4" s="1"/>
  <c r="B2704" i="4"/>
  <c r="S2703" i="4"/>
  <c r="V2703" i="4" s="1"/>
  <c r="R2703" i="4"/>
  <c r="U2703" i="4" s="1"/>
  <c r="M2703" i="4"/>
  <c r="P2703" i="4" s="1"/>
  <c r="L2703" i="4"/>
  <c r="O2703" i="4" s="1"/>
  <c r="B2703" i="4"/>
  <c r="T2702" i="4"/>
  <c r="N2702" i="4"/>
  <c r="B2702" i="4"/>
  <c r="S2701" i="4"/>
  <c r="V2701" i="4" s="1"/>
  <c r="R2701" i="4"/>
  <c r="U2701" i="4" s="1"/>
  <c r="M2701" i="4"/>
  <c r="P2701" i="4" s="1"/>
  <c r="L2701" i="4"/>
  <c r="O2701" i="4" s="1"/>
  <c r="B2701" i="4"/>
  <c r="S2700" i="4"/>
  <c r="V2700" i="4" s="1"/>
  <c r="R2700" i="4"/>
  <c r="U2700" i="4" s="1"/>
  <c r="M2700" i="4"/>
  <c r="P2700" i="4" s="1"/>
  <c r="L2700" i="4"/>
  <c r="O2700" i="4" s="1"/>
  <c r="B2700" i="4"/>
  <c r="S2699" i="4"/>
  <c r="V2699" i="4" s="1"/>
  <c r="R2699" i="4"/>
  <c r="U2699" i="4" s="1"/>
  <c r="M2699" i="4"/>
  <c r="P2699" i="4" s="1"/>
  <c r="L2699" i="4"/>
  <c r="O2699" i="4" s="1"/>
  <c r="B2699" i="4"/>
  <c r="S2698" i="4"/>
  <c r="V2698" i="4" s="1"/>
  <c r="R2698" i="4"/>
  <c r="U2698" i="4" s="1"/>
  <c r="M2698" i="4"/>
  <c r="P2698" i="4" s="1"/>
  <c r="L2698" i="4"/>
  <c r="O2698" i="4" s="1"/>
  <c r="B2698" i="4"/>
  <c r="S2697" i="4"/>
  <c r="V2697" i="4" s="1"/>
  <c r="R2697" i="4"/>
  <c r="U2697" i="4" s="1"/>
  <c r="M2697" i="4"/>
  <c r="P2697" i="4" s="1"/>
  <c r="L2697" i="4"/>
  <c r="O2697" i="4" s="1"/>
  <c r="B2697" i="4"/>
  <c r="S2696" i="4"/>
  <c r="V2696" i="4" s="1"/>
  <c r="R2696" i="4"/>
  <c r="U2696" i="4" s="1"/>
  <c r="M2696" i="4"/>
  <c r="P2696" i="4" s="1"/>
  <c r="L2696" i="4"/>
  <c r="O2696" i="4" s="1"/>
  <c r="B2696" i="4"/>
  <c r="S2695" i="4"/>
  <c r="V2695" i="4" s="1"/>
  <c r="R2695" i="4"/>
  <c r="U2695" i="4" s="1"/>
  <c r="M2695" i="4"/>
  <c r="P2695" i="4" s="1"/>
  <c r="L2695" i="4"/>
  <c r="O2695" i="4" s="1"/>
  <c r="B2695" i="4"/>
  <c r="T2694" i="4"/>
  <c r="N2694" i="4"/>
  <c r="B2694" i="4"/>
  <c r="S2693" i="4"/>
  <c r="V2693" i="4" s="1"/>
  <c r="R2693" i="4"/>
  <c r="U2693" i="4" s="1"/>
  <c r="M2693" i="4"/>
  <c r="P2693" i="4" s="1"/>
  <c r="L2693" i="4"/>
  <c r="O2693" i="4" s="1"/>
  <c r="B2693" i="4"/>
  <c r="S2692" i="4"/>
  <c r="V2692" i="4" s="1"/>
  <c r="R2692" i="4"/>
  <c r="U2692" i="4" s="1"/>
  <c r="M2692" i="4"/>
  <c r="P2692" i="4" s="1"/>
  <c r="L2692" i="4"/>
  <c r="O2692" i="4" s="1"/>
  <c r="B2692" i="4"/>
  <c r="S2691" i="4"/>
  <c r="V2691" i="4" s="1"/>
  <c r="R2691" i="4"/>
  <c r="U2691" i="4" s="1"/>
  <c r="M2691" i="4"/>
  <c r="P2691" i="4" s="1"/>
  <c r="L2691" i="4"/>
  <c r="O2691" i="4" s="1"/>
  <c r="B2691" i="4"/>
  <c r="S2690" i="4"/>
  <c r="V2690" i="4" s="1"/>
  <c r="R2690" i="4"/>
  <c r="U2690" i="4" s="1"/>
  <c r="M2690" i="4"/>
  <c r="P2690" i="4" s="1"/>
  <c r="L2690" i="4"/>
  <c r="O2690" i="4" s="1"/>
  <c r="B2690" i="4"/>
  <c r="T2689" i="4"/>
  <c r="N2689" i="4"/>
  <c r="B2689" i="4"/>
  <c r="S2688" i="4"/>
  <c r="V2688" i="4" s="1"/>
  <c r="R2688" i="4"/>
  <c r="U2688" i="4" s="1"/>
  <c r="M2688" i="4"/>
  <c r="P2688" i="4" s="1"/>
  <c r="L2688" i="4"/>
  <c r="O2688" i="4" s="1"/>
  <c r="B2688" i="4"/>
  <c r="S2687" i="4"/>
  <c r="V2687" i="4" s="1"/>
  <c r="R2687" i="4"/>
  <c r="U2687" i="4" s="1"/>
  <c r="M2687" i="4"/>
  <c r="P2687" i="4" s="1"/>
  <c r="L2687" i="4"/>
  <c r="O2687" i="4" s="1"/>
  <c r="B2687" i="4"/>
  <c r="S2686" i="4"/>
  <c r="V2686" i="4" s="1"/>
  <c r="R2686" i="4"/>
  <c r="U2686" i="4" s="1"/>
  <c r="M2686" i="4"/>
  <c r="P2686" i="4" s="1"/>
  <c r="L2686" i="4"/>
  <c r="O2686" i="4" s="1"/>
  <c r="B2686" i="4"/>
  <c r="S2685" i="4"/>
  <c r="V2685" i="4" s="1"/>
  <c r="R2685" i="4"/>
  <c r="U2685" i="4" s="1"/>
  <c r="M2685" i="4"/>
  <c r="P2685" i="4" s="1"/>
  <c r="L2685" i="4"/>
  <c r="O2685" i="4" s="1"/>
  <c r="B2685" i="4"/>
  <c r="S2684" i="4"/>
  <c r="V2684" i="4" s="1"/>
  <c r="R2684" i="4"/>
  <c r="U2684" i="4" s="1"/>
  <c r="M2684" i="4"/>
  <c r="P2684" i="4" s="1"/>
  <c r="L2684" i="4"/>
  <c r="O2684" i="4" s="1"/>
  <c r="B2684" i="4"/>
  <c r="S2683" i="4"/>
  <c r="V2683" i="4" s="1"/>
  <c r="R2683" i="4"/>
  <c r="U2683" i="4" s="1"/>
  <c r="M2683" i="4"/>
  <c r="P2683" i="4" s="1"/>
  <c r="L2683" i="4"/>
  <c r="O2683" i="4" s="1"/>
  <c r="B2683" i="4"/>
  <c r="S2682" i="4"/>
  <c r="V2682" i="4" s="1"/>
  <c r="R2682" i="4"/>
  <c r="U2682" i="4" s="1"/>
  <c r="M2682" i="4"/>
  <c r="P2682" i="4" s="1"/>
  <c r="L2682" i="4"/>
  <c r="O2682" i="4" s="1"/>
  <c r="B2682" i="4"/>
  <c r="S2681" i="4"/>
  <c r="V2681" i="4" s="1"/>
  <c r="R2681" i="4"/>
  <c r="U2681" i="4" s="1"/>
  <c r="M2681" i="4"/>
  <c r="P2681" i="4" s="1"/>
  <c r="L2681" i="4"/>
  <c r="O2681" i="4" s="1"/>
  <c r="B2681" i="4"/>
  <c r="S2680" i="4"/>
  <c r="V2680" i="4" s="1"/>
  <c r="R2680" i="4"/>
  <c r="U2680" i="4" s="1"/>
  <c r="M2680" i="4"/>
  <c r="P2680" i="4" s="1"/>
  <c r="L2680" i="4"/>
  <c r="O2680" i="4" s="1"/>
  <c r="B2680" i="4"/>
  <c r="T2679" i="4"/>
  <c r="N2679" i="4"/>
  <c r="B2679" i="4"/>
  <c r="V2678" i="4"/>
  <c r="R2678" i="4"/>
  <c r="U2678" i="4" s="1"/>
  <c r="P2678" i="4"/>
  <c r="L2678" i="4"/>
  <c r="O2678" i="4" s="1"/>
  <c r="B2678" i="4"/>
  <c r="S2677" i="4"/>
  <c r="V2677" i="4" s="1"/>
  <c r="R2677" i="4"/>
  <c r="U2677" i="4" s="1"/>
  <c r="M2677" i="4"/>
  <c r="P2677" i="4" s="1"/>
  <c r="L2677" i="4"/>
  <c r="O2677" i="4" s="1"/>
  <c r="B2677" i="4"/>
  <c r="S2676" i="4"/>
  <c r="V2676" i="4" s="1"/>
  <c r="R2676" i="4"/>
  <c r="U2676" i="4" s="1"/>
  <c r="M2676" i="4"/>
  <c r="P2676" i="4" s="1"/>
  <c r="L2676" i="4"/>
  <c r="O2676" i="4" s="1"/>
  <c r="B2676" i="4"/>
  <c r="S2675" i="4"/>
  <c r="V2675" i="4" s="1"/>
  <c r="R2675" i="4"/>
  <c r="U2675" i="4" s="1"/>
  <c r="M2675" i="4"/>
  <c r="P2675" i="4" s="1"/>
  <c r="L2675" i="4"/>
  <c r="O2675" i="4" s="1"/>
  <c r="B2675" i="4"/>
  <c r="S2674" i="4"/>
  <c r="V2674" i="4" s="1"/>
  <c r="R2674" i="4"/>
  <c r="U2674" i="4" s="1"/>
  <c r="M2674" i="4"/>
  <c r="P2674" i="4" s="1"/>
  <c r="L2674" i="4"/>
  <c r="O2674" i="4" s="1"/>
  <c r="B2674" i="4"/>
  <c r="V2673" i="4"/>
  <c r="R2673" i="4"/>
  <c r="U2673" i="4" s="1"/>
  <c r="P2673" i="4"/>
  <c r="L2673" i="4"/>
  <c r="O2673" i="4" s="1"/>
  <c r="B2673" i="4"/>
  <c r="S2672" i="4"/>
  <c r="V2672" i="4" s="1"/>
  <c r="R2672" i="4"/>
  <c r="U2672" i="4" s="1"/>
  <c r="M2672" i="4"/>
  <c r="P2672" i="4" s="1"/>
  <c r="L2672" i="4"/>
  <c r="O2672" i="4" s="1"/>
  <c r="B2672" i="4"/>
  <c r="S2671" i="4"/>
  <c r="V2671" i="4" s="1"/>
  <c r="R2671" i="4"/>
  <c r="U2671" i="4" s="1"/>
  <c r="M2671" i="4"/>
  <c r="P2671" i="4" s="1"/>
  <c r="L2671" i="4"/>
  <c r="O2671" i="4" s="1"/>
  <c r="B2671" i="4"/>
  <c r="S2670" i="4"/>
  <c r="V2670" i="4" s="1"/>
  <c r="R2670" i="4"/>
  <c r="U2670" i="4" s="1"/>
  <c r="M2670" i="4"/>
  <c r="P2670" i="4" s="1"/>
  <c r="L2670" i="4"/>
  <c r="O2670" i="4" s="1"/>
  <c r="B2670" i="4"/>
  <c r="S2669" i="4"/>
  <c r="V2669" i="4" s="1"/>
  <c r="R2669" i="4"/>
  <c r="U2669" i="4" s="1"/>
  <c r="M2669" i="4"/>
  <c r="P2669" i="4" s="1"/>
  <c r="L2669" i="4"/>
  <c r="O2669" i="4" s="1"/>
  <c r="B2669" i="4"/>
  <c r="S2668" i="4"/>
  <c r="V2668" i="4" s="1"/>
  <c r="R2668" i="4"/>
  <c r="U2668" i="4" s="1"/>
  <c r="M2668" i="4"/>
  <c r="P2668" i="4" s="1"/>
  <c r="L2668" i="4"/>
  <c r="O2668" i="4" s="1"/>
  <c r="B2668" i="4"/>
  <c r="S2667" i="4"/>
  <c r="V2667" i="4" s="1"/>
  <c r="R2667" i="4"/>
  <c r="U2667" i="4" s="1"/>
  <c r="M2667" i="4"/>
  <c r="P2667" i="4" s="1"/>
  <c r="L2667" i="4"/>
  <c r="O2667" i="4" s="1"/>
  <c r="B2667" i="4"/>
  <c r="S2666" i="4"/>
  <c r="V2666" i="4" s="1"/>
  <c r="R2666" i="4"/>
  <c r="U2666" i="4" s="1"/>
  <c r="M2666" i="4"/>
  <c r="P2666" i="4" s="1"/>
  <c r="L2666" i="4"/>
  <c r="O2666" i="4" s="1"/>
  <c r="B2666" i="4"/>
  <c r="S2665" i="4"/>
  <c r="V2665" i="4" s="1"/>
  <c r="R2665" i="4"/>
  <c r="U2665" i="4" s="1"/>
  <c r="M2665" i="4"/>
  <c r="P2665" i="4" s="1"/>
  <c r="L2665" i="4"/>
  <c r="O2665" i="4" s="1"/>
  <c r="B2665" i="4"/>
  <c r="S2664" i="4"/>
  <c r="V2664" i="4" s="1"/>
  <c r="R2664" i="4"/>
  <c r="U2664" i="4" s="1"/>
  <c r="M2664" i="4"/>
  <c r="P2664" i="4" s="1"/>
  <c r="L2664" i="4"/>
  <c r="O2664" i="4" s="1"/>
  <c r="B2664" i="4"/>
  <c r="S2663" i="4"/>
  <c r="V2663" i="4" s="1"/>
  <c r="R2663" i="4"/>
  <c r="U2663" i="4" s="1"/>
  <c r="M2663" i="4"/>
  <c r="P2663" i="4" s="1"/>
  <c r="L2663" i="4"/>
  <c r="O2663" i="4" s="1"/>
  <c r="B2663" i="4"/>
  <c r="S2662" i="4"/>
  <c r="V2662" i="4" s="1"/>
  <c r="R2662" i="4"/>
  <c r="U2662" i="4" s="1"/>
  <c r="M2662" i="4"/>
  <c r="P2662" i="4" s="1"/>
  <c r="L2662" i="4"/>
  <c r="O2662" i="4" s="1"/>
  <c r="B2662" i="4"/>
  <c r="S2661" i="4"/>
  <c r="V2661" i="4" s="1"/>
  <c r="R2661" i="4"/>
  <c r="U2661" i="4" s="1"/>
  <c r="M2661" i="4"/>
  <c r="P2661" i="4" s="1"/>
  <c r="L2661" i="4"/>
  <c r="O2661" i="4" s="1"/>
  <c r="B2661" i="4"/>
  <c r="S2660" i="4"/>
  <c r="V2660" i="4" s="1"/>
  <c r="R2660" i="4"/>
  <c r="U2660" i="4" s="1"/>
  <c r="M2660" i="4"/>
  <c r="P2660" i="4" s="1"/>
  <c r="L2660" i="4"/>
  <c r="O2660" i="4" s="1"/>
  <c r="B2660" i="4"/>
  <c r="S2659" i="4"/>
  <c r="V2659" i="4" s="1"/>
  <c r="R2659" i="4"/>
  <c r="U2659" i="4" s="1"/>
  <c r="M2659" i="4"/>
  <c r="P2659" i="4" s="1"/>
  <c r="L2659" i="4"/>
  <c r="O2659" i="4" s="1"/>
  <c r="B2659" i="4"/>
  <c r="V2658" i="4"/>
  <c r="U2658" i="4"/>
  <c r="P2658" i="4"/>
  <c r="L2658" i="4"/>
  <c r="O2658" i="4" s="1"/>
  <c r="B2658" i="4"/>
  <c r="S2657" i="4"/>
  <c r="V2657" i="4" s="1"/>
  <c r="R2657" i="4"/>
  <c r="U2657" i="4" s="1"/>
  <c r="M2657" i="4"/>
  <c r="P2657" i="4" s="1"/>
  <c r="L2657" i="4"/>
  <c r="O2657" i="4" s="1"/>
  <c r="B2657" i="4"/>
  <c r="T2656" i="4"/>
  <c r="N2656" i="4"/>
  <c r="B2656" i="4"/>
  <c r="S2655" i="4"/>
  <c r="V2655" i="4" s="1"/>
  <c r="R2655" i="4"/>
  <c r="U2655" i="4" s="1"/>
  <c r="M2655" i="4"/>
  <c r="P2655" i="4" s="1"/>
  <c r="L2655" i="4"/>
  <c r="O2655" i="4" s="1"/>
  <c r="B2655" i="4"/>
  <c r="S2654" i="4"/>
  <c r="V2654" i="4" s="1"/>
  <c r="R2654" i="4"/>
  <c r="U2654" i="4" s="1"/>
  <c r="M2654" i="4"/>
  <c r="P2654" i="4" s="1"/>
  <c r="L2654" i="4"/>
  <c r="O2654" i="4" s="1"/>
  <c r="B2654" i="4"/>
  <c r="T2653" i="4"/>
  <c r="N2653" i="4"/>
  <c r="B2653" i="4"/>
  <c r="S2652" i="4"/>
  <c r="V2652" i="4" s="1"/>
  <c r="R2652" i="4"/>
  <c r="U2652" i="4" s="1"/>
  <c r="M2652" i="4"/>
  <c r="P2652" i="4" s="1"/>
  <c r="L2652" i="4"/>
  <c r="O2652" i="4" s="1"/>
  <c r="B2652" i="4"/>
  <c r="S2651" i="4"/>
  <c r="V2651" i="4" s="1"/>
  <c r="R2651" i="4"/>
  <c r="U2651" i="4" s="1"/>
  <c r="M2651" i="4"/>
  <c r="P2651" i="4" s="1"/>
  <c r="L2651" i="4"/>
  <c r="O2651" i="4" s="1"/>
  <c r="B2651" i="4"/>
  <c r="S2650" i="4"/>
  <c r="V2650" i="4" s="1"/>
  <c r="R2650" i="4"/>
  <c r="U2650" i="4" s="1"/>
  <c r="M2650" i="4"/>
  <c r="P2650" i="4" s="1"/>
  <c r="L2650" i="4"/>
  <c r="O2650" i="4" s="1"/>
  <c r="B2650" i="4"/>
  <c r="S2649" i="4"/>
  <c r="V2649" i="4" s="1"/>
  <c r="R2649" i="4"/>
  <c r="U2649" i="4" s="1"/>
  <c r="M2649" i="4"/>
  <c r="P2649" i="4" s="1"/>
  <c r="L2649" i="4"/>
  <c r="O2649" i="4" s="1"/>
  <c r="B2649" i="4"/>
  <c r="S2648" i="4"/>
  <c r="V2648" i="4" s="1"/>
  <c r="R2648" i="4"/>
  <c r="U2648" i="4" s="1"/>
  <c r="M2648" i="4"/>
  <c r="P2648" i="4" s="1"/>
  <c r="L2648" i="4"/>
  <c r="O2648" i="4" s="1"/>
  <c r="B2648" i="4"/>
  <c r="S2647" i="4"/>
  <c r="V2647" i="4" s="1"/>
  <c r="R2647" i="4"/>
  <c r="U2647" i="4" s="1"/>
  <c r="M2647" i="4"/>
  <c r="P2647" i="4" s="1"/>
  <c r="L2647" i="4"/>
  <c r="O2647" i="4" s="1"/>
  <c r="B2647" i="4"/>
  <c r="S2646" i="4"/>
  <c r="V2646" i="4" s="1"/>
  <c r="R2646" i="4"/>
  <c r="U2646" i="4" s="1"/>
  <c r="M2646" i="4"/>
  <c r="P2646" i="4" s="1"/>
  <c r="L2646" i="4"/>
  <c r="O2646" i="4" s="1"/>
  <c r="B2646" i="4"/>
  <c r="T2645" i="4"/>
  <c r="N2645" i="4"/>
  <c r="B2645" i="4"/>
  <c r="S2644" i="4"/>
  <c r="V2644" i="4" s="1"/>
  <c r="R2644" i="4"/>
  <c r="U2644" i="4" s="1"/>
  <c r="M2644" i="4"/>
  <c r="P2644" i="4" s="1"/>
  <c r="L2644" i="4"/>
  <c r="O2644" i="4" s="1"/>
  <c r="B2644" i="4"/>
  <c r="S2643" i="4"/>
  <c r="V2643" i="4" s="1"/>
  <c r="R2643" i="4"/>
  <c r="U2643" i="4" s="1"/>
  <c r="M2643" i="4"/>
  <c r="P2643" i="4" s="1"/>
  <c r="L2643" i="4"/>
  <c r="O2643" i="4" s="1"/>
  <c r="B2643" i="4"/>
  <c r="T2642" i="4"/>
  <c r="N2642" i="4"/>
  <c r="B2642" i="4"/>
  <c r="S2641" i="4"/>
  <c r="V2641" i="4" s="1"/>
  <c r="R2641" i="4"/>
  <c r="U2641" i="4" s="1"/>
  <c r="M2641" i="4"/>
  <c r="P2641" i="4" s="1"/>
  <c r="L2641" i="4"/>
  <c r="O2641" i="4" s="1"/>
  <c r="B2641" i="4"/>
  <c r="S2640" i="4"/>
  <c r="V2640" i="4" s="1"/>
  <c r="R2640" i="4"/>
  <c r="U2640" i="4" s="1"/>
  <c r="M2640" i="4"/>
  <c r="P2640" i="4" s="1"/>
  <c r="L2640" i="4"/>
  <c r="O2640" i="4" s="1"/>
  <c r="B2640" i="4"/>
  <c r="T2639" i="4"/>
  <c r="N2639" i="4"/>
  <c r="B2639" i="4"/>
  <c r="S2638" i="4"/>
  <c r="V2638" i="4" s="1"/>
  <c r="V2639" i="4" s="1"/>
  <c r="R2638" i="4"/>
  <c r="U2638" i="4" s="1"/>
  <c r="U2639" i="4" s="1"/>
  <c r="M2638" i="4"/>
  <c r="P2638" i="4" s="1"/>
  <c r="P2639" i="4" s="1"/>
  <c r="L2638" i="4"/>
  <c r="O2638" i="4" s="1"/>
  <c r="O2639" i="4" s="1"/>
  <c r="B2638" i="4"/>
  <c r="T2637" i="4"/>
  <c r="N2637" i="4"/>
  <c r="B2637" i="4"/>
  <c r="S2636" i="4"/>
  <c r="V2636" i="4" s="1"/>
  <c r="R2636" i="4"/>
  <c r="U2636" i="4" s="1"/>
  <c r="M2636" i="4"/>
  <c r="P2636" i="4" s="1"/>
  <c r="L2636" i="4"/>
  <c r="O2636" i="4" s="1"/>
  <c r="B2636" i="4"/>
  <c r="S2635" i="4"/>
  <c r="V2635" i="4" s="1"/>
  <c r="R2635" i="4"/>
  <c r="U2635" i="4" s="1"/>
  <c r="M2635" i="4"/>
  <c r="P2635" i="4" s="1"/>
  <c r="L2635" i="4"/>
  <c r="O2635" i="4" s="1"/>
  <c r="B2635" i="4"/>
  <c r="S2634" i="4"/>
  <c r="V2634" i="4" s="1"/>
  <c r="R2634" i="4"/>
  <c r="U2634" i="4" s="1"/>
  <c r="M2634" i="4"/>
  <c r="P2634" i="4" s="1"/>
  <c r="L2634" i="4"/>
  <c r="O2634" i="4" s="1"/>
  <c r="B2634" i="4"/>
  <c r="S2633" i="4"/>
  <c r="V2633" i="4" s="1"/>
  <c r="R2633" i="4"/>
  <c r="U2633" i="4" s="1"/>
  <c r="M2633" i="4"/>
  <c r="P2633" i="4" s="1"/>
  <c r="L2633" i="4"/>
  <c r="O2633" i="4" s="1"/>
  <c r="B2633" i="4"/>
  <c r="S2632" i="4"/>
  <c r="V2632" i="4" s="1"/>
  <c r="R2632" i="4"/>
  <c r="U2632" i="4" s="1"/>
  <c r="M2632" i="4"/>
  <c r="P2632" i="4" s="1"/>
  <c r="L2632" i="4"/>
  <c r="O2632" i="4" s="1"/>
  <c r="B2632" i="4"/>
  <c r="S2631" i="4"/>
  <c r="V2631" i="4" s="1"/>
  <c r="R2631" i="4"/>
  <c r="U2631" i="4" s="1"/>
  <c r="M2631" i="4"/>
  <c r="P2631" i="4" s="1"/>
  <c r="L2631" i="4"/>
  <c r="O2631" i="4" s="1"/>
  <c r="B2631" i="4"/>
  <c r="S2630" i="4"/>
  <c r="V2630" i="4" s="1"/>
  <c r="R2630" i="4"/>
  <c r="U2630" i="4" s="1"/>
  <c r="M2630" i="4"/>
  <c r="P2630" i="4" s="1"/>
  <c r="L2630" i="4"/>
  <c r="O2630" i="4" s="1"/>
  <c r="B2630" i="4"/>
  <c r="S2629" i="4"/>
  <c r="V2629" i="4" s="1"/>
  <c r="R2629" i="4"/>
  <c r="U2629" i="4" s="1"/>
  <c r="M2629" i="4"/>
  <c r="P2629" i="4" s="1"/>
  <c r="L2629" i="4"/>
  <c r="O2629" i="4" s="1"/>
  <c r="B2629" i="4"/>
  <c r="S2628" i="4"/>
  <c r="V2628" i="4" s="1"/>
  <c r="R2628" i="4"/>
  <c r="U2628" i="4" s="1"/>
  <c r="M2628" i="4"/>
  <c r="P2628" i="4" s="1"/>
  <c r="L2628" i="4"/>
  <c r="O2628" i="4" s="1"/>
  <c r="B2628" i="4"/>
  <c r="S2627" i="4"/>
  <c r="V2627" i="4" s="1"/>
  <c r="R2627" i="4"/>
  <c r="U2627" i="4" s="1"/>
  <c r="M2627" i="4"/>
  <c r="P2627" i="4" s="1"/>
  <c r="L2627" i="4"/>
  <c r="O2627" i="4" s="1"/>
  <c r="B2627" i="4"/>
  <c r="S2626" i="4"/>
  <c r="V2626" i="4" s="1"/>
  <c r="R2626" i="4"/>
  <c r="U2626" i="4" s="1"/>
  <c r="M2626" i="4"/>
  <c r="P2626" i="4" s="1"/>
  <c r="L2626" i="4"/>
  <c r="O2626" i="4" s="1"/>
  <c r="B2626" i="4"/>
  <c r="S2625" i="4"/>
  <c r="V2625" i="4" s="1"/>
  <c r="R2625" i="4"/>
  <c r="U2625" i="4" s="1"/>
  <c r="M2625" i="4"/>
  <c r="P2625" i="4" s="1"/>
  <c r="L2625" i="4"/>
  <c r="O2625" i="4" s="1"/>
  <c r="B2625" i="4"/>
  <c r="S2624" i="4"/>
  <c r="V2624" i="4" s="1"/>
  <c r="R2624" i="4"/>
  <c r="U2624" i="4" s="1"/>
  <c r="M2624" i="4"/>
  <c r="P2624" i="4" s="1"/>
  <c r="L2624" i="4"/>
  <c r="O2624" i="4" s="1"/>
  <c r="B2624" i="4"/>
  <c r="S2623" i="4"/>
  <c r="V2623" i="4" s="1"/>
  <c r="R2623" i="4"/>
  <c r="U2623" i="4" s="1"/>
  <c r="M2623" i="4"/>
  <c r="P2623" i="4" s="1"/>
  <c r="L2623" i="4"/>
  <c r="O2623" i="4" s="1"/>
  <c r="B2623" i="4"/>
  <c r="S2622" i="4"/>
  <c r="V2622" i="4" s="1"/>
  <c r="R2622" i="4"/>
  <c r="U2622" i="4" s="1"/>
  <c r="M2622" i="4"/>
  <c r="P2622" i="4" s="1"/>
  <c r="L2622" i="4"/>
  <c r="O2622" i="4" s="1"/>
  <c r="B2622" i="4"/>
  <c r="S2621" i="4"/>
  <c r="V2621" i="4" s="1"/>
  <c r="R2621" i="4"/>
  <c r="U2621" i="4" s="1"/>
  <c r="M2621" i="4"/>
  <c r="P2621" i="4" s="1"/>
  <c r="L2621" i="4"/>
  <c r="O2621" i="4" s="1"/>
  <c r="B2621" i="4"/>
  <c r="T2620" i="4"/>
  <c r="N2620" i="4"/>
  <c r="B2620" i="4"/>
  <c r="S2619" i="4"/>
  <c r="V2619" i="4" s="1"/>
  <c r="R2619" i="4"/>
  <c r="U2619" i="4" s="1"/>
  <c r="M2619" i="4"/>
  <c r="P2619" i="4" s="1"/>
  <c r="L2619" i="4"/>
  <c r="O2619" i="4" s="1"/>
  <c r="B2619" i="4"/>
  <c r="S2618" i="4"/>
  <c r="V2618" i="4" s="1"/>
  <c r="R2618" i="4"/>
  <c r="U2618" i="4" s="1"/>
  <c r="M2618" i="4"/>
  <c r="P2618" i="4" s="1"/>
  <c r="L2618" i="4"/>
  <c r="O2618" i="4" s="1"/>
  <c r="B2618" i="4"/>
  <c r="S2617" i="4"/>
  <c r="V2617" i="4" s="1"/>
  <c r="R2617" i="4"/>
  <c r="U2617" i="4" s="1"/>
  <c r="M2617" i="4"/>
  <c r="P2617" i="4" s="1"/>
  <c r="L2617" i="4"/>
  <c r="O2617" i="4" s="1"/>
  <c r="B2617" i="4"/>
  <c r="S2616" i="4"/>
  <c r="V2616" i="4" s="1"/>
  <c r="R2616" i="4"/>
  <c r="U2616" i="4" s="1"/>
  <c r="M2616" i="4"/>
  <c r="P2616" i="4" s="1"/>
  <c r="L2616" i="4"/>
  <c r="O2616" i="4" s="1"/>
  <c r="B2616" i="4"/>
  <c r="S2615" i="4"/>
  <c r="V2615" i="4" s="1"/>
  <c r="R2615" i="4"/>
  <c r="U2615" i="4" s="1"/>
  <c r="M2615" i="4"/>
  <c r="P2615" i="4" s="1"/>
  <c r="L2615" i="4"/>
  <c r="O2615" i="4" s="1"/>
  <c r="B2615" i="4"/>
  <c r="S2614" i="4"/>
  <c r="V2614" i="4" s="1"/>
  <c r="R2614" i="4"/>
  <c r="U2614" i="4" s="1"/>
  <c r="M2614" i="4"/>
  <c r="P2614" i="4" s="1"/>
  <c r="L2614" i="4"/>
  <c r="O2614" i="4" s="1"/>
  <c r="B2614" i="4"/>
  <c r="S2613" i="4"/>
  <c r="V2613" i="4" s="1"/>
  <c r="R2613" i="4"/>
  <c r="U2613" i="4" s="1"/>
  <c r="M2613" i="4"/>
  <c r="P2613" i="4" s="1"/>
  <c r="L2613" i="4"/>
  <c r="O2613" i="4" s="1"/>
  <c r="B2613" i="4"/>
  <c r="S2612" i="4"/>
  <c r="V2612" i="4" s="1"/>
  <c r="R2612" i="4"/>
  <c r="U2612" i="4" s="1"/>
  <c r="M2612" i="4"/>
  <c r="P2612" i="4" s="1"/>
  <c r="L2612" i="4"/>
  <c r="O2612" i="4" s="1"/>
  <c r="B2612" i="4"/>
  <c r="S2611" i="4"/>
  <c r="V2611" i="4" s="1"/>
  <c r="R2611" i="4"/>
  <c r="U2611" i="4" s="1"/>
  <c r="M2611" i="4"/>
  <c r="P2611" i="4" s="1"/>
  <c r="L2611" i="4"/>
  <c r="O2611" i="4" s="1"/>
  <c r="B2611" i="4"/>
  <c r="S2610" i="4"/>
  <c r="V2610" i="4" s="1"/>
  <c r="R2610" i="4"/>
  <c r="U2610" i="4" s="1"/>
  <c r="M2610" i="4"/>
  <c r="P2610" i="4" s="1"/>
  <c r="L2610" i="4"/>
  <c r="O2610" i="4" s="1"/>
  <c r="B2610" i="4"/>
  <c r="S2609" i="4"/>
  <c r="V2609" i="4" s="1"/>
  <c r="R2609" i="4"/>
  <c r="U2609" i="4" s="1"/>
  <c r="M2609" i="4"/>
  <c r="P2609" i="4" s="1"/>
  <c r="L2609" i="4"/>
  <c r="O2609" i="4" s="1"/>
  <c r="B2609" i="4"/>
  <c r="S2608" i="4"/>
  <c r="V2608" i="4" s="1"/>
  <c r="R2608" i="4"/>
  <c r="U2608" i="4" s="1"/>
  <c r="M2608" i="4"/>
  <c r="P2608" i="4" s="1"/>
  <c r="L2608" i="4"/>
  <c r="O2608" i="4" s="1"/>
  <c r="B2608" i="4"/>
  <c r="S2607" i="4"/>
  <c r="V2607" i="4" s="1"/>
  <c r="R2607" i="4"/>
  <c r="U2607" i="4" s="1"/>
  <c r="M2607" i="4"/>
  <c r="P2607" i="4" s="1"/>
  <c r="L2607" i="4"/>
  <c r="O2607" i="4" s="1"/>
  <c r="B2607" i="4"/>
  <c r="S2606" i="4"/>
  <c r="V2606" i="4" s="1"/>
  <c r="R2606" i="4"/>
  <c r="U2606" i="4" s="1"/>
  <c r="M2606" i="4"/>
  <c r="P2606" i="4" s="1"/>
  <c r="L2606" i="4"/>
  <c r="O2606" i="4" s="1"/>
  <c r="B2606" i="4"/>
  <c r="S2605" i="4"/>
  <c r="V2605" i="4" s="1"/>
  <c r="R2605" i="4"/>
  <c r="U2605" i="4" s="1"/>
  <c r="M2605" i="4"/>
  <c r="P2605" i="4" s="1"/>
  <c r="L2605" i="4"/>
  <c r="O2605" i="4" s="1"/>
  <c r="B2605" i="4"/>
  <c r="S2604" i="4"/>
  <c r="V2604" i="4" s="1"/>
  <c r="R2604" i="4"/>
  <c r="U2604" i="4" s="1"/>
  <c r="M2604" i="4"/>
  <c r="P2604" i="4" s="1"/>
  <c r="L2604" i="4"/>
  <c r="O2604" i="4" s="1"/>
  <c r="B2604" i="4"/>
  <c r="S2603" i="4"/>
  <c r="V2603" i="4" s="1"/>
  <c r="R2603" i="4"/>
  <c r="U2603" i="4" s="1"/>
  <c r="M2603" i="4"/>
  <c r="P2603" i="4" s="1"/>
  <c r="L2603" i="4"/>
  <c r="O2603" i="4" s="1"/>
  <c r="B2603" i="4"/>
  <c r="S2602" i="4"/>
  <c r="V2602" i="4" s="1"/>
  <c r="R2602" i="4"/>
  <c r="U2602" i="4" s="1"/>
  <c r="M2602" i="4"/>
  <c r="P2602" i="4" s="1"/>
  <c r="L2602" i="4"/>
  <c r="O2602" i="4" s="1"/>
  <c r="B2602" i="4"/>
  <c r="S2601" i="4"/>
  <c r="V2601" i="4" s="1"/>
  <c r="R2601" i="4"/>
  <c r="U2601" i="4" s="1"/>
  <c r="M2601" i="4"/>
  <c r="P2601" i="4" s="1"/>
  <c r="L2601" i="4"/>
  <c r="O2601" i="4" s="1"/>
  <c r="B2601" i="4"/>
  <c r="S2600" i="4"/>
  <c r="V2600" i="4" s="1"/>
  <c r="R2600" i="4"/>
  <c r="U2600" i="4" s="1"/>
  <c r="M2600" i="4"/>
  <c r="P2600" i="4" s="1"/>
  <c r="L2600" i="4"/>
  <c r="O2600" i="4" s="1"/>
  <c r="B2600" i="4"/>
  <c r="S2599" i="4"/>
  <c r="V2599" i="4" s="1"/>
  <c r="R2599" i="4"/>
  <c r="U2599" i="4" s="1"/>
  <c r="M2599" i="4"/>
  <c r="P2599" i="4" s="1"/>
  <c r="L2599" i="4"/>
  <c r="O2599" i="4" s="1"/>
  <c r="B2599" i="4"/>
  <c r="T2598" i="4"/>
  <c r="N2598" i="4"/>
  <c r="B2598" i="4"/>
  <c r="S2597" i="4"/>
  <c r="V2597" i="4" s="1"/>
  <c r="V2598" i="4" s="1"/>
  <c r="R2597" i="4"/>
  <c r="U2597" i="4" s="1"/>
  <c r="U2598" i="4" s="1"/>
  <c r="M2597" i="4"/>
  <c r="P2597" i="4" s="1"/>
  <c r="P2598" i="4" s="1"/>
  <c r="L2597" i="4"/>
  <c r="O2597" i="4" s="1"/>
  <c r="O2598" i="4" s="1"/>
  <c r="B2597" i="4"/>
  <c r="T2596" i="4"/>
  <c r="N2596" i="4"/>
  <c r="B2596" i="4"/>
  <c r="S2595" i="4"/>
  <c r="V2595" i="4" s="1"/>
  <c r="V2596" i="4" s="1"/>
  <c r="R2595" i="4"/>
  <c r="U2595" i="4" s="1"/>
  <c r="U2596" i="4" s="1"/>
  <c r="M2595" i="4"/>
  <c r="P2595" i="4" s="1"/>
  <c r="P2596" i="4" s="1"/>
  <c r="L2595" i="4"/>
  <c r="O2595" i="4" s="1"/>
  <c r="O2596" i="4" s="1"/>
  <c r="B2595" i="4"/>
  <c r="T2594" i="4"/>
  <c r="N2594" i="4"/>
  <c r="B2594" i="4"/>
  <c r="S2593" i="4"/>
  <c r="V2593" i="4" s="1"/>
  <c r="R2593" i="4"/>
  <c r="U2593" i="4" s="1"/>
  <c r="M2593" i="4"/>
  <c r="P2593" i="4" s="1"/>
  <c r="L2593" i="4"/>
  <c r="O2593" i="4" s="1"/>
  <c r="B2593" i="4"/>
  <c r="S2592" i="4"/>
  <c r="V2592" i="4" s="1"/>
  <c r="R2592" i="4"/>
  <c r="U2592" i="4" s="1"/>
  <c r="M2592" i="4"/>
  <c r="P2592" i="4" s="1"/>
  <c r="L2592" i="4"/>
  <c r="O2592" i="4" s="1"/>
  <c r="B2592" i="4"/>
  <c r="T2591" i="4"/>
  <c r="N2591" i="4"/>
  <c r="B2591" i="4"/>
  <c r="S2590" i="4"/>
  <c r="V2590" i="4" s="1"/>
  <c r="R2590" i="4"/>
  <c r="U2590" i="4" s="1"/>
  <c r="M2590" i="4"/>
  <c r="P2590" i="4" s="1"/>
  <c r="L2590" i="4"/>
  <c r="O2590" i="4" s="1"/>
  <c r="B2590" i="4"/>
  <c r="S2589" i="4"/>
  <c r="V2589" i="4" s="1"/>
  <c r="R2589" i="4"/>
  <c r="U2589" i="4" s="1"/>
  <c r="M2589" i="4"/>
  <c r="P2589" i="4" s="1"/>
  <c r="L2589" i="4"/>
  <c r="O2589" i="4" s="1"/>
  <c r="B2589" i="4"/>
  <c r="T2588" i="4"/>
  <c r="N2588" i="4"/>
  <c r="B2588" i="4"/>
  <c r="S2587" i="4"/>
  <c r="V2587" i="4" s="1"/>
  <c r="R2587" i="4"/>
  <c r="U2587" i="4" s="1"/>
  <c r="M2587" i="4"/>
  <c r="P2587" i="4" s="1"/>
  <c r="L2587" i="4"/>
  <c r="O2587" i="4" s="1"/>
  <c r="B2587" i="4"/>
  <c r="S2586" i="4"/>
  <c r="V2586" i="4" s="1"/>
  <c r="R2586" i="4"/>
  <c r="U2586" i="4" s="1"/>
  <c r="M2586" i="4"/>
  <c r="P2586" i="4" s="1"/>
  <c r="L2586" i="4"/>
  <c r="O2586" i="4" s="1"/>
  <c r="B2586" i="4"/>
  <c r="S2585" i="4"/>
  <c r="V2585" i="4" s="1"/>
  <c r="R2585" i="4"/>
  <c r="U2585" i="4" s="1"/>
  <c r="M2585" i="4"/>
  <c r="P2585" i="4" s="1"/>
  <c r="L2585" i="4"/>
  <c r="O2585" i="4" s="1"/>
  <c r="B2585" i="4"/>
  <c r="S2584" i="4"/>
  <c r="V2584" i="4" s="1"/>
  <c r="R2584" i="4"/>
  <c r="U2584" i="4" s="1"/>
  <c r="M2584" i="4"/>
  <c r="P2584" i="4" s="1"/>
  <c r="L2584" i="4"/>
  <c r="O2584" i="4" s="1"/>
  <c r="B2584" i="4"/>
  <c r="S2583" i="4"/>
  <c r="V2583" i="4" s="1"/>
  <c r="R2583" i="4"/>
  <c r="U2583" i="4" s="1"/>
  <c r="M2583" i="4"/>
  <c r="P2583" i="4" s="1"/>
  <c r="L2583" i="4"/>
  <c r="O2583" i="4" s="1"/>
  <c r="B2583" i="4"/>
  <c r="S2582" i="4"/>
  <c r="V2582" i="4" s="1"/>
  <c r="R2582" i="4"/>
  <c r="U2582" i="4" s="1"/>
  <c r="M2582" i="4"/>
  <c r="P2582" i="4" s="1"/>
  <c r="L2582" i="4"/>
  <c r="O2582" i="4" s="1"/>
  <c r="B2582" i="4"/>
  <c r="T2581" i="4"/>
  <c r="N2581" i="4"/>
  <c r="B2581" i="4"/>
  <c r="S2580" i="4"/>
  <c r="V2580" i="4" s="1"/>
  <c r="R2580" i="4"/>
  <c r="U2580" i="4" s="1"/>
  <c r="M2580" i="4"/>
  <c r="P2580" i="4" s="1"/>
  <c r="L2580" i="4"/>
  <c r="O2580" i="4" s="1"/>
  <c r="B2580" i="4"/>
  <c r="S2579" i="4"/>
  <c r="V2579" i="4" s="1"/>
  <c r="R2579" i="4"/>
  <c r="U2579" i="4" s="1"/>
  <c r="M2579" i="4"/>
  <c r="P2579" i="4" s="1"/>
  <c r="L2579" i="4"/>
  <c r="O2579" i="4" s="1"/>
  <c r="B2579" i="4"/>
  <c r="S2578" i="4"/>
  <c r="V2578" i="4" s="1"/>
  <c r="R2578" i="4"/>
  <c r="U2578" i="4" s="1"/>
  <c r="M2578" i="4"/>
  <c r="P2578" i="4" s="1"/>
  <c r="L2578" i="4"/>
  <c r="O2578" i="4" s="1"/>
  <c r="B2578" i="4"/>
  <c r="S2577" i="4"/>
  <c r="V2577" i="4" s="1"/>
  <c r="R2577" i="4"/>
  <c r="U2577" i="4" s="1"/>
  <c r="M2577" i="4"/>
  <c r="P2577" i="4" s="1"/>
  <c r="L2577" i="4"/>
  <c r="O2577" i="4" s="1"/>
  <c r="B2577" i="4"/>
  <c r="S2576" i="4"/>
  <c r="V2576" i="4" s="1"/>
  <c r="R2576" i="4"/>
  <c r="U2576" i="4" s="1"/>
  <c r="M2576" i="4"/>
  <c r="P2576" i="4" s="1"/>
  <c r="L2576" i="4"/>
  <c r="O2576" i="4" s="1"/>
  <c r="B2576" i="4"/>
  <c r="S2575" i="4"/>
  <c r="V2575" i="4" s="1"/>
  <c r="R2575" i="4"/>
  <c r="U2575" i="4" s="1"/>
  <c r="M2575" i="4"/>
  <c r="P2575" i="4" s="1"/>
  <c r="L2575" i="4"/>
  <c r="O2575" i="4" s="1"/>
  <c r="B2575" i="4"/>
  <c r="T2574" i="4"/>
  <c r="N2574" i="4"/>
  <c r="B2574" i="4"/>
  <c r="S2573" i="4"/>
  <c r="V2573" i="4" s="1"/>
  <c r="R2573" i="4"/>
  <c r="U2573" i="4" s="1"/>
  <c r="M2573" i="4"/>
  <c r="P2573" i="4" s="1"/>
  <c r="L2573" i="4"/>
  <c r="O2573" i="4" s="1"/>
  <c r="B2573" i="4"/>
  <c r="S2572" i="4"/>
  <c r="V2572" i="4" s="1"/>
  <c r="R2572" i="4"/>
  <c r="U2572" i="4" s="1"/>
  <c r="M2572" i="4"/>
  <c r="P2572" i="4" s="1"/>
  <c r="L2572" i="4"/>
  <c r="O2572" i="4" s="1"/>
  <c r="B2572" i="4"/>
  <c r="S2571" i="4"/>
  <c r="V2571" i="4" s="1"/>
  <c r="R2571" i="4"/>
  <c r="U2571" i="4" s="1"/>
  <c r="M2571" i="4"/>
  <c r="P2571" i="4" s="1"/>
  <c r="L2571" i="4"/>
  <c r="O2571" i="4" s="1"/>
  <c r="B2571" i="4"/>
  <c r="S2570" i="4"/>
  <c r="V2570" i="4" s="1"/>
  <c r="R2570" i="4"/>
  <c r="U2570" i="4" s="1"/>
  <c r="M2570" i="4"/>
  <c r="P2570" i="4" s="1"/>
  <c r="L2570" i="4"/>
  <c r="O2570" i="4" s="1"/>
  <c r="B2570" i="4"/>
  <c r="S2569" i="4"/>
  <c r="V2569" i="4" s="1"/>
  <c r="R2569" i="4"/>
  <c r="U2569" i="4" s="1"/>
  <c r="M2569" i="4"/>
  <c r="P2569" i="4" s="1"/>
  <c r="L2569" i="4"/>
  <c r="O2569" i="4" s="1"/>
  <c r="B2569" i="4"/>
  <c r="S2568" i="4"/>
  <c r="V2568" i="4" s="1"/>
  <c r="R2568" i="4"/>
  <c r="U2568" i="4" s="1"/>
  <c r="M2568" i="4"/>
  <c r="P2568" i="4" s="1"/>
  <c r="L2568" i="4"/>
  <c r="O2568" i="4" s="1"/>
  <c r="B2568" i="4"/>
  <c r="T2567" i="4"/>
  <c r="N2567" i="4"/>
  <c r="B2567" i="4"/>
  <c r="S2566" i="4"/>
  <c r="V2566" i="4" s="1"/>
  <c r="R2566" i="4"/>
  <c r="U2566" i="4" s="1"/>
  <c r="M2566" i="4"/>
  <c r="P2566" i="4" s="1"/>
  <c r="L2566" i="4"/>
  <c r="O2566" i="4" s="1"/>
  <c r="B2566" i="4"/>
  <c r="S2565" i="4"/>
  <c r="V2565" i="4" s="1"/>
  <c r="R2565" i="4"/>
  <c r="U2565" i="4" s="1"/>
  <c r="M2565" i="4"/>
  <c r="P2565" i="4" s="1"/>
  <c r="L2565" i="4"/>
  <c r="O2565" i="4" s="1"/>
  <c r="B2565" i="4"/>
  <c r="S2564" i="4"/>
  <c r="V2564" i="4" s="1"/>
  <c r="R2564" i="4"/>
  <c r="U2564" i="4" s="1"/>
  <c r="M2564" i="4"/>
  <c r="P2564" i="4" s="1"/>
  <c r="L2564" i="4"/>
  <c r="O2564" i="4" s="1"/>
  <c r="B2564" i="4"/>
  <c r="S2563" i="4"/>
  <c r="V2563" i="4" s="1"/>
  <c r="R2563" i="4"/>
  <c r="U2563" i="4" s="1"/>
  <c r="M2563" i="4"/>
  <c r="P2563" i="4" s="1"/>
  <c r="L2563" i="4"/>
  <c r="O2563" i="4" s="1"/>
  <c r="B2563" i="4"/>
  <c r="S2562" i="4"/>
  <c r="V2562" i="4" s="1"/>
  <c r="R2562" i="4"/>
  <c r="U2562" i="4" s="1"/>
  <c r="M2562" i="4"/>
  <c r="P2562" i="4" s="1"/>
  <c r="L2562" i="4"/>
  <c r="O2562" i="4" s="1"/>
  <c r="B2562" i="4"/>
  <c r="S2561" i="4"/>
  <c r="V2561" i="4" s="1"/>
  <c r="R2561" i="4"/>
  <c r="U2561" i="4" s="1"/>
  <c r="M2561" i="4"/>
  <c r="P2561" i="4" s="1"/>
  <c r="L2561" i="4"/>
  <c r="O2561" i="4" s="1"/>
  <c r="B2561" i="4"/>
  <c r="S2560" i="4"/>
  <c r="V2560" i="4" s="1"/>
  <c r="R2560" i="4"/>
  <c r="U2560" i="4" s="1"/>
  <c r="M2560" i="4"/>
  <c r="P2560" i="4" s="1"/>
  <c r="L2560" i="4"/>
  <c r="O2560" i="4" s="1"/>
  <c r="B2560" i="4"/>
  <c r="T2559" i="4"/>
  <c r="N2559" i="4"/>
  <c r="B2559" i="4"/>
  <c r="S2558" i="4"/>
  <c r="V2558" i="4" s="1"/>
  <c r="R2558" i="4"/>
  <c r="U2558" i="4" s="1"/>
  <c r="M2558" i="4"/>
  <c r="P2558" i="4" s="1"/>
  <c r="L2558" i="4"/>
  <c r="O2558" i="4" s="1"/>
  <c r="B2558" i="4"/>
  <c r="S2557" i="4"/>
  <c r="V2557" i="4" s="1"/>
  <c r="R2557" i="4"/>
  <c r="U2557" i="4" s="1"/>
  <c r="M2557" i="4"/>
  <c r="P2557" i="4" s="1"/>
  <c r="L2557" i="4"/>
  <c r="O2557" i="4" s="1"/>
  <c r="B2557" i="4"/>
  <c r="S2556" i="4"/>
  <c r="V2556" i="4" s="1"/>
  <c r="R2556" i="4"/>
  <c r="U2556" i="4" s="1"/>
  <c r="M2556" i="4"/>
  <c r="P2556" i="4" s="1"/>
  <c r="L2556" i="4"/>
  <c r="O2556" i="4" s="1"/>
  <c r="B2556" i="4"/>
  <c r="S2555" i="4"/>
  <c r="V2555" i="4" s="1"/>
  <c r="R2555" i="4"/>
  <c r="U2555" i="4" s="1"/>
  <c r="M2555" i="4"/>
  <c r="P2555" i="4" s="1"/>
  <c r="L2555" i="4"/>
  <c r="O2555" i="4" s="1"/>
  <c r="B2555" i="4"/>
  <c r="S2554" i="4"/>
  <c r="V2554" i="4" s="1"/>
  <c r="R2554" i="4"/>
  <c r="U2554" i="4" s="1"/>
  <c r="M2554" i="4"/>
  <c r="P2554" i="4" s="1"/>
  <c r="L2554" i="4"/>
  <c r="O2554" i="4" s="1"/>
  <c r="B2554" i="4"/>
  <c r="T2553" i="4"/>
  <c r="N2553" i="4"/>
  <c r="B2553" i="4"/>
  <c r="S2552" i="4"/>
  <c r="V2552" i="4" s="1"/>
  <c r="R2552" i="4"/>
  <c r="U2552" i="4" s="1"/>
  <c r="M2552" i="4"/>
  <c r="P2552" i="4" s="1"/>
  <c r="L2552" i="4"/>
  <c r="O2552" i="4" s="1"/>
  <c r="B2552" i="4"/>
  <c r="S2551" i="4"/>
  <c r="V2551" i="4" s="1"/>
  <c r="R2551" i="4"/>
  <c r="U2551" i="4" s="1"/>
  <c r="M2551" i="4"/>
  <c r="P2551" i="4" s="1"/>
  <c r="L2551" i="4"/>
  <c r="O2551" i="4" s="1"/>
  <c r="B2551" i="4"/>
  <c r="S2550" i="4"/>
  <c r="V2550" i="4" s="1"/>
  <c r="R2550" i="4"/>
  <c r="U2550" i="4" s="1"/>
  <c r="M2550" i="4"/>
  <c r="P2550" i="4" s="1"/>
  <c r="L2550" i="4"/>
  <c r="O2550" i="4" s="1"/>
  <c r="B2550" i="4"/>
  <c r="S2549" i="4"/>
  <c r="V2549" i="4" s="1"/>
  <c r="R2549" i="4"/>
  <c r="U2549" i="4" s="1"/>
  <c r="M2549" i="4"/>
  <c r="P2549" i="4" s="1"/>
  <c r="L2549" i="4"/>
  <c r="O2549" i="4" s="1"/>
  <c r="B2549" i="4"/>
  <c r="S2548" i="4"/>
  <c r="V2548" i="4" s="1"/>
  <c r="R2548" i="4"/>
  <c r="U2548" i="4" s="1"/>
  <c r="M2548" i="4"/>
  <c r="P2548" i="4" s="1"/>
  <c r="L2548" i="4"/>
  <c r="O2548" i="4" s="1"/>
  <c r="B2548" i="4"/>
  <c r="T2547" i="4"/>
  <c r="N2547" i="4"/>
  <c r="B2547" i="4"/>
  <c r="S2546" i="4"/>
  <c r="V2546" i="4" s="1"/>
  <c r="R2546" i="4"/>
  <c r="U2546" i="4" s="1"/>
  <c r="M2546" i="4"/>
  <c r="P2546" i="4" s="1"/>
  <c r="L2546" i="4"/>
  <c r="O2546" i="4" s="1"/>
  <c r="B2546" i="4"/>
  <c r="S2545" i="4"/>
  <c r="V2545" i="4" s="1"/>
  <c r="R2545" i="4"/>
  <c r="U2545" i="4" s="1"/>
  <c r="M2545" i="4"/>
  <c r="P2545" i="4" s="1"/>
  <c r="L2545" i="4"/>
  <c r="O2545" i="4" s="1"/>
  <c r="B2545" i="4"/>
  <c r="S2544" i="4"/>
  <c r="V2544" i="4" s="1"/>
  <c r="R2544" i="4"/>
  <c r="U2544" i="4" s="1"/>
  <c r="M2544" i="4"/>
  <c r="P2544" i="4" s="1"/>
  <c r="L2544" i="4"/>
  <c r="O2544" i="4" s="1"/>
  <c r="B2544" i="4"/>
  <c r="S2543" i="4"/>
  <c r="V2543" i="4" s="1"/>
  <c r="R2543" i="4"/>
  <c r="U2543" i="4" s="1"/>
  <c r="M2543" i="4"/>
  <c r="P2543" i="4" s="1"/>
  <c r="L2543" i="4"/>
  <c r="O2543" i="4" s="1"/>
  <c r="B2543" i="4"/>
  <c r="T2542" i="4"/>
  <c r="N2542" i="4"/>
  <c r="B2542" i="4"/>
  <c r="S2541" i="4"/>
  <c r="V2541" i="4" s="1"/>
  <c r="R2541" i="4"/>
  <c r="U2541" i="4" s="1"/>
  <c r="M2541" i="4"/>
  <c r="P2541" i="4" s="1"/>
  <c r="L2541" i="4"/>
  <c r="O2541" i="4" s="1"/>
  <c r="B2541" i="4"/>
  <c r="S2540" i="4"/>
  <c r="V2540" i="4" s="1"/>
  <c r="R2540" i="4"/>
  <c r="U2540" i="4" s="1"/>
  <c r="M2540" i="4"/>
  <c r="P2540" i="4" s="1"/>
  <c r="L2540" i="4"/>
  <c r="O2540" i="4" s="1"/>
  <c r="B2540" i="4"/>
  <c r="S2539" i="4"/>
  <c r="V2539" i="4" s="1"/>
  <c r="R2539" i="4"/>
  <c r="U2539" i="4" s="1"/>
  <c r="M2539" i="4"/>
  <c r="P2539" i="4" s="1"/>
  <c r="L2539" i="4"/>
  <c r="O2539" i="4" s="1"/>
  <c r="B2539" i="4"/>
  <c r="T2538" i="4"/>
  <c r="N2538" i="4"/>
  <c r="B2538" i="4"/>
  <c r="S2537" i="4"/>
  <c r="V2537" i="4" s="1"/>
  <c r="R2537" i="4"/>
  <c r="U2537" i="4" s="1"/>
  <c r="M2537" i="4"/>
  <c r="P2537" i="4" s="1"/>
  <c r="L2537" i="4"/>
  <c r="O2537" i="4" s="1"/>
  <c r="B2537" i="4"/>
  <c r="S2536" i="4"/>
  <c r="V2536" i="4" s="1"/>
  <c r="R2536" i="4"/>
  <c r="U2536" i="4" s="1"/>
  <c r="M2536" i="4"/>
  <c r="P2536" i="4" s="1"/>
  <c r="L2536" i="4"/>
  <c r="O2536" i="4" s="1"/>
  <c r="B2536" i="4"/>
  <c r="S2535" i="4"/>
  <c r="V2535" i="4" s="1"/>
  <c r="R2535" i="4"/>
  <c r="U2535" i="4" s="1"/>
  <c r="M2535" i="4"/>
  <c r="P2535" i="4" s="1"/>
  <c r="L2535" i="4"/>
  <c r="O2535" i="4" s="1"/>
  <c r="B2535" i="4"/>
  <c r="T2534" i="4"/>
  <c r="N2534" i="4"/>
  <c r="B2534" i="4"/>
  <c r="S2533" i="4"/>
  <c r="V2533" i="4" s="1"/>
  <c r="R2533" i="4"/>
  <c r="U2533" i="4" s="1"/>
  <c r="M2533" i="4"/>
  <c r="P2533" i="4" s="1"/>
  <c r="L2533" i="4"/>
  <c r="O2533" i="4" s="1"/>
  <c r="B2533" i="4"/>
  <c r="S2532" i="4"/>
  <c r="V2532" i="4" s="1"/>
  <c r="R2532" i="4"/>
  <c r="U2532" i="4" s="1"/>
  <c r="M2532" i="4"/>
  <c r="P2532" i="4" s="1"/>
  <c r="L2532" i="4"/>
  <c r="O2532" i="4" s="1"/>
  <c r="B2532" i="4"/>
  <c r="T2531" i="4"/>
  <c r="N2531" i="4"/>
  <c r="B2531" i="4"/>
  <c r="S2530" i="4"/>
  <c r="V2530" i="4" s="1"/>
  <c r="R2530" i="4"/>
  <c r="U2530" i="4" s="1"/>
  <c r="M2530" i="4"/>
  <c r="P2530" i="4" s="1"/>
  <c r="L2530" i="4"/>
  <c r="O2530" i="4" s="1"/>
  <c r="B2530" i="4"/>
  <c r="S2529" i="4"/>
  <c r="V2529" i="4" s="1"/>
  <c r="R2529" i="4"/>
  <c r="U2529" i="4" s="1"/>
  <c r="M2529" i="4"/>
  <c r="P2529" i="4" s="1"/>
  <c r="L2529" i="4"/>
  <c r="O2529" i="4" s="1"/>
  <c r="B2529" i="4"/>
  <c r="S2528" i="4"/>
  <c r="V2528" i="4" s="1"/>
  <c r="R2528" i="4"/>
  <c r="U2528" i="4" s="1"/>
  <c r="M2528" i="4"/>
  <c r="P2528" i="4" s="1"/>
  <c r="L2528" i="4"/>
  <c r="O2528" i="4" s="1"/>
  <c r="B2528" i="4"/>
  <c r="T2527" i="4"/>
  <c r="N2527" i="4"/>
  <c r="B2527" i="4"/>
  <c r="S2526" i="4"/>
  <c r="V2526" i="4" s="1"/>
  <c r="R2526" i="4"/>
  <c r="U2526" i="4" s="1"/>
  <c r="M2526" i="4"/>
  <c r="P2526" i="4" s="1"/>
  <c r="L2526" i="4"/>
  <c r="O2526" i="4" s="1"/>
  <c r="B2526" i="4"/>
  <c r="S2525" i="4"/>
  <c r="V2525" i="4" s="1"/>
  <c r="R2525" i="4"/>
  <c r="U2525" i="4" s="1"/>
  <c r="M2525" i="4"/>
  <c r="P2525" i="4" s="1"/>
  <c r="L2525" i="4"/>
  <c r="O2525" i="4" s="1"/>
  <c r="B2525" i="4"/>
  <c r="S2524" i="4"/>
  <c r="V2524" i="4" s="1"/>
  <c r="R2524" i="4"/>
  <c r="U2524" i="4" s="1"/>
  <c r="M2524" i="4"/>
  <c r="P2524" i="4" s="1"/>
  <c r="L2524" i="4"/>
  <c r="O2524" i="4" s="1"/>
  <c r="B2524" i="4"/>
  <c r="S2523" i="4"/>
  <c r="V2523" i="4" s="1"/>
  <c r="R2523" i="4"/>
  <c r="U2523" i="4" s="1"/>
  <c r="M2523" i="4"/>
  <c r="P2523" i="4" s="1"/>
  <c r="L2523" i="4"/>
  <c r="O2523" i="4" s="1"/>
  <c r="B2523" i="4"/>
  <c r="S2522" i="4"/>
  <c r="V2522" i="4" s="1"/>
  <c r="R2522" i="4"/>
  <c r="U2522" i="4" s="1"/>
  <c r="M2522" i="4"/>
  <c r="P2522" i="4" s="1"/>
  <c r="L2522" i="4"/>
  <c r="O2522" i="4" s="1"/>
  <c r="B2522" i="4"/>
  <c r="S2521" i="4"/>
  <c r="V2521" i="4" s="1"/>
  <c r="R2521" i="4"/>
  <c r="U2521" i="4" s="1"/>
  <c r="M2521" i="4"/>
  <c r="P2521" i="4" s="1"/>
  <c r="L2521" i="4"/>
  <c r="O2521" i="4" s="1"/>
  <c r="B2521" i="4"/>
  <c r="T2520" i="4"/>
  <c r="N2520" i="4"/>
  <c r="B2520" i="4"/>
  <c r="S2519" i="4"/>
  <c r="V2519" i="4" s="1"/>
  <c r="R2519" i="4"/>
  <c r="U2519" i="4" s="1"/>
  <c r="M2519" i="4"/>
  <c r="P2519" i="4" s="1"/>
  <c r="L2519" i="4"/>
  <c r="O2519" i="4" s="1"/>
  <c r="B2519" i="4"/>
  <c r="S2518" i="4"/>
  <c r="V2518" i="4" s="1"/>
  <c r="R2518" i="4"/>
  <c r="U2518" i="4" s="1"/>
  <c r="M2518" i="4"/>
  <c r="P2518" i="4" s="1"/>
  <c r="L2518" i="4"/>
  <c r="O2518" i="4" s="1"/>
  <c r="B2518" i="4"/>
  <c r="S2517" i="4"/>
  <c r="V2517" i="4" s="1"/>
  <c r="R2517" i="4"/>
  <c r="U2517" i="4" s="1"/>
  <c r="M2517" i="4"/>
  <c r="P2517" i="4" s="1"/>
  <c r="L2517" i="4"/>
  <c r="O2517" i="4" s="1"/>
  <c r="B2517" i="4"/>
  <c r="S2516" i="4"/>
  <c r="V2516" i="4" s="1"/>
  <c r="R2516" i="4"/>
  <c r="U2516" i="4" s="1"/>
  <c r="M2516" i="4"/>
  <c r="P2516" i="4" s="1"/>
  <c r="L2516" i="4"/>
  <c r="O2516" i="4" s="1"/>
  <c r="B2516" i="4"/>
  <c r="S2515" i="4"/>
  <c r="V2515" i="4" s="1"/>
  <c r="R2515" i="4"/>
  <c r="U2515" i="4" s="1"/>
  <c r="M2515" i="4"/>
  <c r="P2515" i="4" s="1"/>
  <c r="L2515" i="4"/>
  <c r="O2515" i="4" s="1"/>
  <c r="B2515" i="4"/>
  <c r="T2514" i="4"/>
  <c r="N2514" i="4"/>
  <c r="B2514" i="4"/>
  <c r="S2513" i="4"/>
  <c r="V2513" i="4" s="1"/>
  <c r="R2513" i="4"/>
  <c r="U2513" i="4" s="1"/>
  <c r="M2513" i="4"/>
  <c r="P2513" i="4" s="1"/>
  <c r="L2513" i="4"/>
  <c r="O2513" i="4" s="1"/>
  <c r="B2513" i="4"/>
  <c r="S2512" i="4"/>
  <c r="V2512" i="4" s="1"/>
  <c r="R2512" i="4"/>
  <c r="U2512" i="4" s="1"/>
  <c r="M2512" i="4"/>
  <c r="P2512" i="4" s="1"/>
  <c r="L2512" i="4"/>
  <c r="O2512" i="4" s="1"/>
  <c r="B2512" i="4"/>
  <c r="S2511" i="4"/>
  <c r="V2511" i="4" s="1"/>
  <c r="R2511" i="4"/>
  <c r="U2511" i="4" s="1"/>
  <c r="M2511" i="4"/>
  <c r="P2511" i="4" s="1"/>
  <c r="L2511" i="4"/>
  <c r="O2511" i="4" s="1"/>
  <c r="B2511" i="4"/>
  <c r="S2510" i="4"/>
  <c r="V2510" i="4" s="1"/>
  <c r="R2510" i="4"/>
  <c r="U2510" i="4" s="1"/>
  <c r="M2510" i="4"/>
  <c r="P2510" i="4" s="1"/>
  <c r="L2510" i="4"/>
  <c r="O2510" i="4" s="1"/>
  <c r="B2510" i="4"/>
  <c r="S2509" i="4"/>
  <c r="V2509" i="4" s="1"/>
  <c r="R2509" i="4"/>
  <c r="U2509" i="4" s="1"/>
  <c r="M2509" i="4"/>
  <c r="P2509" i="4" s="1"/>
  <c r="L2509" i="4"/>
  <c r="O2509" i="4" s="1"/>
  <c r="B2509" i="4"/>
  <c r="S2508" i="4"/>
  <c r="V2508" i="4" s="1"/>
  <c r="R2508" i="4"/>
  <c r="U2508" i="4" s="1"/>
  <c r="M2508" i="4"/>
  <c r="P2508" i="4" s="1"/>
  <c r="L2508" i="4"/>
  <c r="O2508" i="4" s="1"/>
  <c r="B2508" i="4"/>
  <c r="T2507" i="4"/>
  <c r="N2507" i="4"/>
  <c r="B2507" i="4"/>
  <c r="S2506" i="4"/>
  <c r="V2506" i="4" s="1"/>
  <c r="R2506" i="4"/>
  <c r="U2506" i="4" s="1"/>
  <c r="M2506" i="4"/>
  <c r="P2506" i="4" s="1"/>
  <c r="L2506" i="4"/>
  <c r="O2506" i="4" s="1"/>
  <c r="B2506" i="4"/>
  <c r="S2505" i="4"/>
  <c r="V2505" i="4" s="1"/>
  <c r="R2505" i="4"/>
  <c r="U2505" i="4" s="1"/>
  <c r="M2505" i="4"/>
  <c r="P2505" i="4" s="1"/>
  <c r="L2505" i="4"/>
  <c r="O2505" i="4" s="1"/>
  <c r="B2505" i="4"/>
  <c r="S2504" i="4"/>
  <c r="V2504" i="4" s="1"/>
  <c r="R2504" i="4"/>
  <c r="U2504" i="4" s="1"/>
  <c r="M2504" i="4"/>
  <c r="P2504" i="4" s="1"/>
  <c r="L2504" i="4"/>
  <c r="O2504" i="4" s="1"/>
  <c r="B2504" i="4"/>
  <c r="S2503" i="4"/>
  <c r="V2503" i="4" s="1"/>
  <c r="R2503" i="4"/>
  <c r="U2503" i="4" s="1"/>
  <c r="M2503" i="4"/>
  <c r="P2503" i="4" s="1"/>
  <c r="L2503" i="4"/>
  <c r="O2503" i="4" s="1"/>
  <c r="B2503" i="4"/>
  <c r="S2502" i="4"/>
  <c r="V2502" i="4" s="1"/>
  <c r="R2502" i="4"/>
  <c r="U2502" i="4" s="1"/>
  <c r="M2502" i="4"/>
  <c r="P2502" i="4" s="1"/>
  <c r="L2502" i="4"/>
  <c r="O2502" i="4" s="1"/>
  <c r="B2502" i="4"/>
  <c r="S2501" i="4"/>
  <c r="V2501" i="4" s="1"/>
  <c r="R2501" i="4"/>
  <c r="U2501" i="4" s="1"/>
  <c r="M2501" i="4"/>
  <c r="P2501" i="4" s="1"/>
  <c r="L2501" i="4"/>
  <c r="O2501" i="4" s="1"/>
  <c r="B2501" i="4"/>
  <c r="S2500" i="4"/>
  <c r="V2500" i="4" s="1"/>
  <c r="R2500" i="4"/>
  <c r="U2500" i="4" s="1"/>
  <c r="M2500" i="4"/>
  <c r="P2500" i="4" s="1"/>
  <c r="L2500" i="4"/>
  <c r="O2500" i="4" s="1"/>
  <c r="B2500" i="4"/>
  <c r="T2499" i="4"/>
  <c r="N2499" i="4"/>
  <c r="B2499" i="4"/>
  <c r="S2498" i="4"/>
  <c r="V2498" i="4" s="1"/>
  <c r="R2498" i="4"/>
  <c r="U2498" i="4" s="1"/>
  <c r="M2498" i="4"/>
  <c r="P2498" i="4" s="1"/>
  <c r="L2498" i="4"/>
  <c r="O2498" i="4" s="1"/>
  <c r="B2498" i="4"/>
  <c r="S2497" i="4"/>
  <c r="V2497" i="4" s="1"/>
  <c r="R2497" i="4"/>
  <c r="U2497" i="4" s="1"/>
  <c r="M2497" i="4"/>
  <c r="P2497" i="4" s="1"/>
  <c r="L2497" i="4"/>
  <c r="O2497" i="4" s="1"/>
  <c r="B2497" i="4"/>
  <c r="S2496" i="4"/>
  <c r="V2496" i="4" s="1"/>
  <c r="R2496" i="4"/>
  <c r="U2496" i="4" s="1"/>
  <c r="M2496" i="4"/>
  <c r="P2496" i="4" s="1"/>
  <c r="L2496" i="4"/>
  <c r="O2496" i="4" s="1"/>
  <c r="B2496" i="4"/>
  <c r="S2495" i="4"/>
  <c r="V2495" i="4" s="1"/>
  <c r="R2495" i="4"/>
  <c r="U2495" i="4" s="1"/>
  <c r="M2495" i="4"/>
  <c r="P2495" i="4" s="1"/>
  <c r="L2495" i="4"/>
  <c r="O2495" i="4" s="1"/>
  <c r="B2495" i="4"/>
  <c r="S2494" i="4"/>
  <c r="V2494" i="4" s="1"/>
  <c r="R2494" i="4"/>
  <c r="U2494" i="4" s="1"/>
  <c r="M2494" i="4"/>
  <c r="P2494" i="4" s="1"/>
  <c r="L2494" i="4"/>
  <c r="O2494" i="4" s="1"/>
  <c r="B2494" i="4"/>
  <c r="S2493" i="4"/>
  <c r="V2493" i="4" s="1"/>
  <c r="R2493" i="4"/>
  <c r="U2493" i="4" s="1"/>
  <c r="M2493" i="4"/>
  <c r="P2493" i="4" s="1"/>
  <c r="L2493" i="4"/>
  <c r="O2493" i="4" s="1"/>
  <c r="B2493" i="4"/>
  <c r="T2492" i="4"/>
  <c r="N2492" i="4"/>
  <c r="B2492" i="4"/>
  <c r="S2491" i="4"/>
  <c r="V2491" i="4" s="1"/>
  <c r="R2491" i="4"/>
  <c r="U2491" i="4" s="1"/>
  <c r="M2491" i="4"/>
  <c r="P2491" i="4" s="1"/>
  <c r="L2491" i="4"/>
  <c r="O2491" i="4" s="1"/>
  <c r="B2491" i="4"/>
  <c r="S2490" i="4"/>
  <c r="V2490" i="4" s="1"/>
  <c r="R2490" i="4"/>
  <c r="U2490" i="4" s="1"/>
  <c r="M2490" i="4"/>
  <c r="P2490" i="4" s="1"/>
  <c r="L2490" i="4"/>
  <c r="O2490" i="4" s="1"/>
  <c r="B2490" i="4"/>
  <c r="S2489" i="4"/>
  <c r="V2489" i="4" s="1"/>
  <c r="R2489" i="4"/>
  <c r="U2489" i="4" s="1"/>
  <c r="M2489" i="4"/>
  <c r="P2489" i="4" s="1"/>
  <c r="L2489" i="4"/>
  <c r="O2489" i="4" s="1"/>
  <c r="B2489" i="4"/>
  <c r="S2488" i="4"/>
  <c r="V2488" i="4" s="1"/>
  <c r="R2488" i="4"/>
  <c r="U2488" i="4" s="1"/>
  <c r="M2488" i="4"/>
  <c r="P2488" i="4" s="1"/>
  <c r="L2488" i="4"/>
  <c r="O2488" i="4" s="1"/>
  <c r="B2488" i="4"/>
  <c r="S2487" i="4"/>
  <c r="V2487" i="4" s="1"/>
  <c r="R2487" i="4"/>
  <c r="U2487" i="4" s="1"/>
  <c r="M2487" i="4"/>
  <c r="P2487" i="4" s="1"/>
  <c r="L2487" i="4"/>
  <c r="O2487" i="4" s="1"/>
  <c r="B2487" i="4"/>
  <c r="S2486" i="4"/>
  <c r="V2486" i="4" s="1"/>
  <c r="R2486" i="4"/>
  <c r="U2486" i="4" s="1"/>
  <c r="M2486" i="4"/>
  <c r="P2486" i="4" s="1"/>
  <c r="L2486" i="4"/>
  <c r="O2486" i="4" s="1"/>
  <c r="B2486" i="4"/>
  <c r="T2485" i="4"/>
  <c r="N2485" i="4"/>
  <c r="B2485" i="4"/>
  <c r="S2484" i="4"/>
  <c r="V2484" i="4" s="1"/>
  <c r="R2484" i="4"/>
  <c r="U2484" i="4" s="1"/>
  <c r="M2484" i="4"/>
  <c r="P2484" i="4" s="1"/>
  <c r="L2484" i="4"/>
  <c r="O2484" i="4" s="1"/>
  <c r="B2484" i="4"/>
  <c r="S2483" i="4"/>
  <c r="V2483" i="4" s="1"/>
  <c r="R2483" i="4"/>
  <c r="U2483" i="4" s="1"/>
  <c r="M2483" i="4"/>
  <c r="P2483" i="4" s="1"/>
  <c r="L2483" i="4"/>
  <c r="O2483" i="4" s="1"/>
  <c r="B2483" i="4"/>
  <c r="S2482" i="4"/>
  <c r="V2482" i="4" s="1"/>
  <c r="R2482" i="4"/>
  <c r="U2482" i="4" s="1"/>
  <c r="M2482" i="4"/>
  <c r="P2482" i="4" s="1"/>
  <c r="L2482" i="4"/>
  <c r="O2482" i="4" s="1"/>
  <c r="B2482" i="4"/>
  <c r="S2481" i="4"/>
  <c r="V2481" i="4" s="1"/>
  <c r="R2481" i="4"/>
  <c r="U2481" i="4" s="1"/>
  <c r="M2481" i="4"/>
  <c r="P2481" i="4" s="1"/>
  <c r="L2481" i="4"/>
  <c r="O2481" i="4" s="1"/>
  <c r="B2481" i="4"/>
  <c r="S2480" i="4"/>
  <c r="V2480" i="4" s="1"/>
  <c r="R2480" i="4"/>
  <c r="U2480" i="4" s="1"/>
  <c r="M2480" i="4"/>
  <c r="P2480" i="4" s="1"/>
  <c r="L2480" i="4"/>
  <c r="O2480" i="4" s="1"/>
  <c r="B2480" i="4"/>
  <c r="S2479" i="4"/>
  <c r="V2479" i="4" s="1"/>
  <c r="R2479" i="4"/>
  <c r="U2479" i="4" s="1"/>
  <c r="M2479" i="4"/>
  <c r="P2479" i="4" s="1"/>
  <c r="L2479" i="4"/>
  <c r="O2479" i="4" s="1"/>
  <c r="B2479" i="4"/>
  <c r="T2478" i="4"/>
  <c r="N2478" i="4"/>
  <c r="B2478" i="4"/>
  <c r="S2477" i="4"/>
  <c r="V2477" i="4" s="1"/>
  <c r="R2477" i="4"/>
  <c r="U2477" i="4" s="1"/>
  <c r="M2477" i="4"/>
  <c r="P2477" i="4" s="1"/>
  <c r="L2477" i="4"/>
  <c r="O2477" i="4" s="1"/>
  <c r="B2477" i="4"/>
  <c r="S2476" i="4"/>
  <c r="V2476" i="4" s="1"/>
  <c r="R2476" i="4"/>
  <c r="U2476" i="4" s="1"/>
  <c r="M2476" i="4"/>
  <c r="P2476" i="4" s="1"/>
  <c r="L2476" i="4"/>
  <c r="O2476" i="4" s="1"/>
  <c r="B2476" i="4"/>
  <c r="S2475" i="4"/>
  <c r="V2475" i="4" s="1"/>
  <c r="R2475" i="4"/>
  <c r="U2475" i="4" s="1"/>
  <c r="M2475" i="4"/>
  <c r="P2475" i="4" s="1"/>
  <c r="L2475" i="4"/>
  <c r="O2475" i="4" s="1"/>
  <c r="B2475" i="4"/>
  <c r="S2474" i="4"/>
  <c r="V2474" i="4" s="1"/>
  <c r="R2474" i="4"/>
  <c r="U2474" i="4" s="1"/>
  <c r="M2474" i="4"/>
  <c r="P2474" i="4" s="1"/>
  <c r="L2474" i="4"/>
  <c r="O2474" i="4" s="1"/>
  <c r="B2474" i="4"/>
  <c r="S2473" i="4"/>
  <c r="V2473" i="4" s="1"/>
  <c r="R2473" i="4"/>
  <c r="U2473" i="4" s="1"/>
  <c r="M2473" i="4"/>
  <c r="P2473" i="4" s="1"/>
  <c r="L2473" i="4"/>
  <c r="O2473" i="4" s="1"/>
  <c r="B2473" i="4"/>
  <c r="T2472" i="4"/>
  <c r="N2472" i="4"/>
  <c r="B2472" i="4"/>
  <c r="S2471" i="4"/>
  <c r="V2471" i="4" s="1"/>
  <c r="R2471" i="4"/>
  <c r="U2471" i="4" s="1"/>
  <c r="M2471" i="4"/>
  <c r="P2471" i="4" s="1"/>
  <c r="L2471" i="4"/>
  <c r="O2471" i="4" s="1"/>
  <c r="B2471" i="4"/>
  <c r="S2470" i="4"/>
  <c r="V2470" i="4" s="1"/>
  <c r="R2470" i="4"/>
  <c r="U2470" i="4" s="1"/>
  <c r="M2470" i="4"/>
  <c r="P2470" i="4" s="1"/>
  <c r="L2470" i="4"/>
  <c r="O2470" i="4" s="1"/>
  <c r="B2470" i="4"/>
  <c r="S2469" i="4"/>
  <c r="V2469" i="4" s="1"/>
  <c r="R2469" i="4"/>
  <c r="U2469" i="4" s="1"/>
  <c r="M2469" i="4"/>
  <c r="P2469" i="4" s="1"/>
  <c r="L2469" i="4"/>
  <c r="O2469" i="4" s="1"/>
  <c r="B2469" i="4"/>
  <c r="S2468" i="4"/>
  <c r="V2468" i="4" s="1"/>
  <c r="R2468" i="4"/>
  <c r="U2468" i="4" s="1"/>
  <c r="M2468" i="4"/>
  <c r="P2468" i="4" s="1"/>
  <c r="L2468" i="4"/>
  <c r="O2468" i="4" s="1"/>
  <c r="B2468" i="4"/>
  <c r="S2467" i="4"/>
  <c r="V2467" i="4" s="1"/>
  <c r="R2467" i="4"/>
  <c r="U2467" i="4" s="1"/>
  <c r="M2467" i="4"/>
  <c r="P2467" i="4" s="1"/>
  <c r="L2467" i="4"/>
  <c r="O2467" i="4" s="1"/>
  <c r="B2467" i="4"/>
  <c r="S2466" i="4"/>
  <c r="V2466" i="4" s="1"/>
  <c r="R2466" i="4"/>
  <c r="U2466" i="4" s="1"/>
  <c r="M2466" i="4"/>
  <c r="P2466" i="4" s="1"/>
  <c r="L2466" i="4"/>
  <c r="O2466" i="4" s="1"/>
  <c r="B2466" i="4"/>
  <c r="T2465" i="4"/>
  <c r="N2465" i="4"/>
  <c r="B2465" i="4"/>
  <c r="S2464" i="4"/>
  <c r="V2464" i="4" s="1"/>
  <c r="R2464" i="4"/>
  <c r="U2464" i="4" s="1"/>
  <c r="M2464" i="4"/>
  <c r="P2464" i="4" s="1"/>
  <c r="L2464" i="4"/>
  <c r="O2464" i="4" s="1"/>
  <c r="B2464" i="4"/>
  <c r="S2463" i="4"/>
  <c r="V2463" i="4" s="1"/>
  <c r="R2463" i="4"/>
  <c r="U2463" i="4" s="1"/>
  <c r="M2463" i="4"/>
  <c r="P2463" i="4" s="1"/>
  <c r="L2463" i="4"/>
  <c r="O2463" i="4" s="1"/>
  <c r="B2463" i="4"/>
  <c r="S2462" i="4"/>
  <c r="V2462" i="4" s="1"/>
  <c r="R2462" i="4"/>
  <c r="U2462" i="4" s="1"/>
  <c r="M2462" i="4"/>
  <c r="P2462" i="4" s="1"/>
  <c r="L2462" i="4"/>
  <c r="O2462" i="4" s="1"/>
  <c r="B2462" i="4"/>
  <c r="S2461" i="4"/>
  <c r="V2461" i="4" s="1"/>
  <c r="R2461" i="4"/>
  <c r="U2461" i="4" s="1"/>
  <c r="M2461" i="4"/>
  <c r="P2461" i="4" s="1"/>
  <c r="L2461" i="4"/>
  <c r="O2461" i="4" s="1"/>
  <c r="B2461" i="4"/>
  <c r="S2460" i="4"/>
  <c r="V2460" i="4" s="1"/>
  <c r="R2460" i="4"/>
  <c r="U2460" i="4" s="1"/>
  <c r="M2460" i="4"/>
  <c r="P2460" i="4" s="1"/>
  <c r="L2460" i="4"/>
  <c r="O2460" i="4" s="1"/>
  <c r="B2460" i="4"/>
  <c r="T2459" i="4"/>
  <c r="N2459" i="4"/>
  <c r="B2459" i="4"/>
  <c r="S2458" i="4"/>
  <c r="V2458" i="4" s="1"/>
  <c r="R2458" i="4"/>
  <c r="U2458" i="4" s="1"/>
  <c r="M2458" i="4"/>
  <c r="P2458" i="4" s="1"/>
  <c r="L2458" i="4"/>
  <c r="O2458" i="4" s="1"/>
  <c r="B2458" i="4"/>
  <c r="S2457" i="4"/>
  <c r="V2457" i="4" s="1"/>
  <c r="R2457" i="4"/>
  <c r="U2457" i="4" s="1"/>
  <c r="M2457" i="4"/>
  <c r="P2457" i="4" s="1"/>
  <c r="L2457" i="4"/>
  <c r="O2457" i="4" s="1"/>
  <c r="B2457" i="4"/>
  <c r="S2456" i="4"/>
  <c r="V2456" i="4" s="1"/>
  <c r="R2456" i="4"/>
  <c r="U2456" i="4" s="1"/>
  <c r="M2456" i="4"/>
  <c r="P2456" i="4" s="1"/>
  <c r="L2456" i="4"/>
  <c r="O2456" i="4" s="1"/>
  <c r="B2456" i="4"/>
  <c r="S2455" i="4"/>
  <c r="V2455" i="4" s="1"/>
  <c r="R2455" i="4"/>
  <c r="U2455" i="4" s="1"/>
  <c r="M2455" i="4"/>
  <c r="P2455" i="4" s="1"/>
  <c r="L2455" i="4"/>
  <c r="O2455" i="4" s="1"/>
  <c r="B2455" i="4"/>
  <c r="S2454" i="4"/>
  <c r="V2454" i="4" s="1"/>
  <c r="R2454" i="4"/>
  <c r="U2454" i="4" s="1"/>
  <c r="M2454" i="4"/>
  <c r="P2454" i="4" s="1"/>
  <c r="L2454" i="4"/>
  <c r="O2454" i="4" s="1"/>
  <c r="B2454" i="4"/>
  <c r="S2453" i="4"/>
  <c r="V2453" i="4" s="1"/>
  <c r="R2453" i="4"/>
  <c r="U2453" i="4" s="1"/>
  <c r="M2453" i="4"/>
  <c r="P2453" i="4" s="1"/>
  <c r="L2453" i="4"/>
  <c r="O2453" i="4" s="1"/>
  <c r="B2453" i="4"/>
  <c r="T2452" i="4"/>
  <c r="N2452" i="4"/>
  <c r="B2452" i="4"/>
  <c r="S2451" i="4"/>
  <c r="V2451" i="4" s="1"/>
  <c r="R2451" i="4"/>
  <c r="U2451" i="4" s="1"/>
  <c r="M2451" i="4"/>
  <c r="P2451" i="4" s="1"/>
  <c r="L2451" i="4"/>
  <c r="O2451" i="4" s="1"/>
  <c r="B2451" i="4"/>
  <c r="S2450" i="4"/>
  <c r="V2450" i="4" s="1"/>
  <c r="R2450" i="4"/>
  <c r="U2450" i="4" s="1"/>
  <c r="M2450" i="4"/>
  <c r="P2450" i="4" s="1"/>
  <c r="L2450" i="4"/>
  <c r="O2450" i="4" s="1"/>
  <c r="B2450" i="4"/>
  <c r="S2449" i="4"/>
  <c r="V2449" i="4" s="1"/>
  <c r="R2449" i="4"/>
  <c r="U2449" i="4" s="1"/>
  <c r="M2449" i="4"/>
  <c r="P2449" i="4" s="1"/>
  <c r="L2449" i="4"/>
  <c r="O2449" i="4" s="1"/>
  <c r="B2449" i="4"/>
  <c r="S2448" i="4"/>
  <c r="V2448" i="4" s="1"/>
  <c r="R2448" i="4"/>
  <c r="U2448" i="4" s="1"/>
  <c r="M2448" i="4"/>
  <c r="P2448" i="4" s="1"/>
  <c r="L2448" i="4"/>
  <c r="O2448" i="4" s="1"/>
  <c r="B2448" i="4"/>
  <c r="S2447" i="4"/>
  <c r="V2447" i="4" s="1"/>
  <c r="R2447" i="4"/>
  <c r="U2447" i="4" s="1"/>
  <c r="M2447" i="4"/>
  <c r="P2447" i="4" s="1"/>
  <c r="L2447" i="4"/>
  <c r="O2447" i="4" s="1"/>
  <c r="B2447" i="4"/>
  <c r="T2446" i="4"/>
  <c r="N2446" i="4"/>
  <c r="B2446" i="4"/>
  <c r="S2445" i="4"/>
  <c r="V2445" i="4" s="1"/>
  <c r="R2445" i="4"/>
  <c r="U2445" i="4" s="1"/>
  <c r="M2445" i="4"/>
  <c r="P2445" i="4" s="1"/>
  <c r="L2445" i="4"/>
  <c r="O2445" i="4" s="1"/>
  <c r="B2445" i="4"/>
  <c r="S2444" i="4"/>
  <c r="V2444" i="4" s="1"/>
  <c r="R2444" i="4"/>
  <c r="U2444" i="4" s="1"/>
  <c r="M2444" i="4"/>
  <c r="P2444" i="4" s="1"/>
  <c r="L2444" i="4"/>
  <c r="O2444" i="4" s="1"/>
  <c r="B2444" i="4"/>
  <c r="S2443" i="4"/>
  <c r="V2443" i="4" s="1"/>
  <c r="R2443" i="4"/>
  <c r="U2443" i="4" s="1"/>
  <c r="M2443" i="4"/>
  <c r="P2443" i="4" s="1"/>
  <c r="L2443" i="4"/>
  <c r="O2443" i="4" s="1"/>
  <c r="B2443" i="4"/>
  <c r="S2442" i="4"/>
  <c r="V2442" i="4" s="1"/>
  <c r="R2442" i="4"/>
  <c r="U2442" i="4" s="1"/>
  <c r="M2442" i="4"/>
  <c r="P2442" i="4" s="1"/>
  <c r="L2442" i="4"/>
  <c r="O2442" i="4" s="1"/>
  <c r="B2442" i="4"/>
  <c r="S2441" i="4"/>
  <c r="V2441" i="4" s="1"/>
  <c r="R2441" i="4"/>
  <c r="U2441" i="4" s="1"/>
  <c r="M2441" i="4"/>
  <c r="P2441" i="4" s="1"/>
  <c r="L2441" i="4"/>
  <c r="O2441" i="4" s="1"/>
  <c r="B2441" i="4"/>
  <c r="T2440" i="4"/>
  <c r="N2440" i="4"/>
  <c r="B2440" i="4"/>
  <c r="S2439" i="4"/>
  <c r="V2439" i="4" s="1"/>
  <c r="R2439" i="4"/>
  <c r="U2439" i="4" s="1"/>
  <c r="M2439" i="4"/>
  <c r="P2439" i="4" s="1"/>
  <c r="L2439" i="4"/>
  <c r="O2439" i="4" s="1"/>
  <c r="B2439" i="4"/>
  <c r="S2438" i="4"/>
  <c r="V2438" i="4" s="1"/>
  <c r="R2438" i="4"/>
  <c r="U2438" i="4" s="1"/>
  <c r="M2438" i="4"/>
  <c r="P2438" i="4" s="1"/>
  <c r="L2438" i="4"/>
  <c r="O2438" i="4" s="1"/>
  <c r="B2438" i="4"/>
  <c r="S2437" i="4"/>
  <c r="V2437" i="4" s="1"/>
  <c r="R2437" i="4"/>
  <c r="U2437" i="4" s="1"/>
  <c r="M2437" i="4"/>
  <c r="P2437" i="4" s="1"/>
  <c r="L2437" i="4"/>
  <c r="O2437" i="4" s="1"/>
  <c r="B2437" i="4"/>
  <c r="S2436" i="4"/>
  <c r="V2436" i="4" s="1"/>
  <c r="R2436" i="4"/>
  <c r="U2436" i="4" s="1"/>
  <c r="M2436" i="4"/>
  <c r="P2436" i="4" s="1"/>
  <c r="L2436" i="4"/>
  <c r="O2436" i="4" s="1"/>
  <c r="B2436" i="4"/>
  <c r="S2435" i="4"/>
  <c r="V2435" i="4" s="1"/>
  <c r="R2435" i="4"/>
  <c r="U2435" i="4" s="1"/>
  <c r="M2435" i="4"/>
  <c r="P2435" i="4" s="1"/>
  <c r="L2435" i="4"/>
  <c r="O2435" i="4" s="1"/>
  <c r="B2435" i="4"/>
  <c r="T2434" i="4"/>
  <c r="N2434" i="4"/>
  <c r="B2434" i="4"/>
  <c r="S2433" i="4"/>
  <c r="V2433" i="4" s="1"/>
  <c r="R2433" i="4"/>
  <c r="U2433" i="4" s="1"/>
  <c r="M2433" i="4"/>
  <c r="P2433" i="4" s="1"/>
  <c r="L2433" i="4"/>
  <c r="O2433" i="4" s="1"/>
  <c r="B2433" i="4"/>
  <c r="S2432" i="4"/>
  <c r="V2432" i="4" s="1"/>
  <c r="R2432" i="4"/>
  <c r="U2432" i="4" s="1"/>
  <c r="M2432" i="4"/>
  <c r="P2432" i="4" s="1"/>
  <c r="L2432" i="4"/>
  <c r="O2432" i="4" s="1"/>
  <c r="B2432" i="4"/>
  <c r="S2431" i="4"/>
  <c r="V2431" i="4" s="1"/>
  <c r="R2431" i="4"/>
  <c r="U2431" i="4" s="1"/>
  <c r="M2431" i="4"/>
  <c r="P2431" i="4" s="1"/>
  <c r="L2431" i="4"/>
  <c r="O2431" i="4" s="1"/>
  <c r="B2431" i="4"/>
  <c r="T2430" i="4"/>
  <c r="N2430" i="4"/>
  <c r="B2430" i="4"/>
  <c r="S2429" i="4"/>
  <c r="V2429" i="4" s="1"/>
  <c r="R2429" i="4"/>
  <c r="U2429" i="4" s="1"/>
  <c r="M2429" i="4"/>
  <c r="P2429" i="4" s="1"/>
  <c r="L2429" i="4"/>
  <c r="O2429" i="4" s="1"/>
  <c r="B2429" i="4"/>
  <c r="S2428" i="4"/>
  <c r="V2428" i="4" s="1"/>
  <c r="R2428" i="4"/>
  <c r="U2428" i="4" s="1"/>
  <c r="M2428" i="4"/>
  <c r="P2428" i="4" s="1"/>
  <c r="L2428" i="4"/>
  <c r="O2428" i="4" s="1"/>
  <c r="B2428" i="4"/>
  <c r="T2427" i="4"/>
  <c r="N2427" i="4"/>
  <c r="B2427" i="4"/>
  <c r="S2426" i="4"/>
  <c r="V2426" i="4" s="1"/>
  <c r="R2426" i="4"/>
  <c r="U2426" i="4" s="1"/>
  <c r="M2426" i="4"/>
  <c r="P2426" i="4" s="1"/>
  <c r="L2426" i="4"/>
  <c r="O2426" i="4" s="1"/>
  <c r="B2426" i="4"/>
  <c r="S2425" i="4"/>
  <c r="V2425" i="4" s="1"/>
  <c r="R2425" i="4"/>
  <c r="U2425" i="4" s="1"/>
  <c r="M2425" i="4"/>
  <c r="P2425" i="4" s="1"/>
  <c r="L2425" i="4"/>
  <c r="O2425" i="4" s="1"/>
  <c r="B2425" i="4"/>
  <c r="S2424" i="4"/>
  <c r="V2424" i="4" s="1"/>
  <c r="R2424" i="4"/>
  <c r="U2424" i="4" s="1"/>
  <c r="M2424" i="4"/>
  <c r="P2424" i="4" s="1"/>
  <c r="L2424" i="4"/>
  <c r="O2424" i="4" s="1"/>
  <c r="B2424" i="4"/>
  <c r="T2423" i="4"/>
  <c r="N2423" i="4"/>
  <c r="B2423" i="4"/>
  <c r="S2422" i="4"/>
  <c r="V2422" i="4" s="1"/>
  <c r="R2422" i="4"/>
  <c r="U2422" i="4" s="1"/>
  <c r="M2422" i="4"/>
  <c r="P2422" i="4" s="1"/>
  <c r="L2422" i="4"/>
  <c r="O2422" i="4" s="1"/>
  <c r="B2422" i="4"/>
  <c r="S2421" i="4"/>
  <c r="V2421" i="4" s="1"/>
  <c r="R2421" i="4"/>
  <c r="U2421" i="4" s="1"/>
  <c r="M2421" i="4"/>
  <c r="P2421" i="4" s="1"/>
  <c r="L2421" i="4"/>
  <c r="O2421" i="4" s="1"/>
  <c r="B2421" i="4"/>
  <c r="S2420" i="4"/>
  <c r="V2420" i="4" s="1"/>
  <c r="R2420" i="4"/>
  <c r="U2420" i="4" s="1"/>
  <c r="M2420" i="4"/>
  <c r="P2420" i="4" s="1"/>
  <c r="L2420" i="4"/>
  <c r="O2420" i="4" s="1"/>
  <c r="B2420" i="4"/>
  <c r="S2419" i="4"/>
  <c r="V2419" i="4" s="1"/>
  <c r="R2419" i="4"/>
  <c r="U2419" i="4" s="1"/>
  <c r="M2419" i="4"/>
  <c r="P2419" i="4" s="1"/>
  <c r="L2419" i="4"/>
  <c r="O2419" i="4" s="1"/>
  <c r="B2419" i="4"/>
  <c r="T2418" i="4"/>
  <c r="N2418" i="4"/>
  <c r="B2418" i="4"/>
  <c r="S2417" i="4"/>
  <c r="V2417" i="4" s="1"/>
  <c r="R2417" i="4"/>
  <c r="U2417" i="4" s="1"/>
  <c r="M2417" i="4"/>
  <c r="P2417" i="4" s="1"/>
  <c r="L2417" i="4"/>
  <c r="O2417" i="4" s="1"/>
  <c r="B2417" i="4"/>
  <c r="S2416" i="4"/>
  <c r="V2416" i="4" s="1"/>
  <c r="R2416" i="4"/>
  <c r="U2416" i="4" s="1"/>
  <c r="M2416" i="4"/>
  <c r="P2416" i="4" s="1"/>
  <c r="L2416" i="4"/>
  <c r="O2416" i="4" s="1"/>
  <c r="B2416" i="4"/>
  <c r="S2415" i="4"/>
  <c r="V2415" i="4" s="1"/>
  <c r="R2415" i="4"/>
  <c r="U2415" i="4" s="1"/>
  <c r="M2415" i="4"/>
  <c r="P2415" i="4" s="1"/>
  <c r="L2415" i="4"/>
  <c r="O2415" i="4" s="1"/>
  <c r="B2415" i="4"/>
  <c r="T2414" i="4"/>
  <c r="N2414" i="4"/>
  <c r="B2414" i="4"/>
  <c r="S2413" i="4"/>
  <c r="V2413" i="4" s="1"/>
  <c r="R2413" i="4"/>
  <c r="U2413" i="4" s="1"/>
  <c r="M2413" i="4"/>
  <c r="P2413" i="4" s="1"/>
  <c r="L2413" i="4"/>
  <c r="O2413" i="4" s="1"/>
  <c r="B2413" i="4"/>
  <c r="S2412" i="4"/>
  <c r="V2412" i="4" s="1"/>
  <c r="R2412" i="4"/>
  <c r="U2412" i="4" s="1"/>
  <c r="M2412" i="4"/>
  <c r="P2412" i="4" s="1"/>
  <c r="L2412" i="4"/>
  <c r="O2412" i="4" s="1"/>
  <c r="B2412" i="4"/>
  <c r="S2411" i="4"/>
  <c r="V2411" i="4" s="1"/>
  <c r="R2411" i="4"/>
  <c r="U2411" i="4" s="1"/>
  <c r="M2411" i="4"/>
  <c r="P2411" i="4" s="1"/>
  <c r="L2411" i="4"/>
  <c r="O2411" i="4" s="1"/>
  <c r="B2411" i="4"/>
  <c r="S2410" i="4"/>
  <c r="V2410" i="4" s="1"/>
  <c r="R2410" i="4"/>
  <c r="U2410" i="4" s="1"/>
  <c r="M2410" i="4"/>
  <c r="P2410" i="4" s="1"/>
  <c r="L2410" i="4"/>
  <c r="O2410" i="4" s="1"/>
  <c r="B2410" i="4"/>
  <c r="T2409" i="4"/>
  <c r="N2409" i="4"/>
  <c r="B2409" i="4"/>
  <c r="S2408" i="4"/>
  <c r="V2408" i="4" s="1"/>
  <c r="R2408" i="4"/>
  <c r="U2408" i="4" s="1"/>
  <c r="M2408" i="4"/>
  <c r="P2408" i="4" s="1"/>
  <c r="L2408" i="4"/>
  <c r="O2408" i="4" s="1"/>
  <c r="B2408" i="4"/>
  <c r="S2407" i="4"/>
  <c r="V2407" i="4" s="1"/>
  <c r="R2407" i="4"/>
  <c r="U2407" i="4" s="1"/>
  <c r="M2407" i="4"/>
  <c r="P2407" i="4" s="1"/>
  <c r="L2407" i="4"/>
  <c r="O2407" i="4" s="1"/>
  <c r="B2407" i="4"/>
  <c r="S2406" i="4"/>
  <c r="V2406" i="4" s="1"/>
  <c r="R2406" i="4"/>
  <c r="U2406" i="4" s="1"/>
  <c r="M2406" i="4"/>
  <c r="P2406" i="4" s="1"/>
  <c r="L2406" i="4"/>
  <c r="O2406" i="4" s="1"/>
  <c r="B2406" i="4"/>
  <c r="T2405" i="4"/>
  <c r="N2405" i="4"/>
  <c r="B2405" i="4"/>
  <c r="S2404" i="4"/>
  <c r="V2404" i="4" s="1"/>
  <c r="R2404" i="4"/>
  <c r="U2404" i="4" s="1"/>
  <c r="M2404" i="4"/>
  <c r="P2404" i="4" s="1"/>
  <c r="L2404" i="4"/>
  <c r="O2404" i="4" s="1"/>
  <c r="B2404" i="4"/>
  <c r="S2403" i="4"/>
  <c r="V2403" i="4" s="1"/>
  <c r="R2403" i="4"/>
  <c r="U2403" i="4" s="1"/>
  <c r="M2403" i="4"/>
  <c r="P2403" i="4" s="1"/>
  <c r="L2403" i="4"/>
  <c r="O2403" i="4" s="1"/>
  <c r="B2403" i="4"/>
  <c r="S2402" i="4"/>
  <c r="V2402" i="4" s="1"/>
  <c r="R2402" i="4"/>
  <c r="U2402" i="4" s="1"/>
  <c r="M2402" i="4"/>
  <c r="P2402" i="4" s="1"/>
  <c r="L2402" i="4"/>
  <c r="O2402" i="4" s="1"/>
  <c r="B2402" i="4"/>
  <c r="T2401" i="4"/>
  <c r="N2401" i="4"/>
  <c r="B2401" i="4"/>
  <c r="S2400" i="4"/>
  <c r="V2400" i="4" s="1"/>
  <c r="R2400" i="4"/>
  <c r="U2400" i="4" s="1"/>
  <c r="M2400" i="4"/>
  <c r="P2400" i="4" s="1"/>
  <c r="L2400" i="4"/>
  <c r="O2400" i="4" s="1"/>
  <c r="B2400" i="4"/>
  <c r="S2399" i="4"/>
  <c r="V2399" i="4" s="1"/>
  <c r="R2399" i="4"/>
  <c r="U2399" i="4" s="1"/>
  <c r="M2399" i="4"/>
  <c r="P2399" i="4" s="1"/>
  <c r="L2399" i="4"/>
  <c r="O2399" i="4" s="1"/>
  <c r="B2399" i="4"/>
  <c r="T2398" i="4"/>
  <c r="N2398" i="4"/>
  <c r="B2398" i="4"/>
  <c r="S2397" i="4"/>
  <c r="V2397" i="4" s="1"/>
  <c r="R2397" i="4"/>
  <c r="U2397" i="4" s="1"/>
  <c r="M2397" i="4"/>
  <c r="P2397" i="4" s="1"/>
  <c r="L2397" i="4"/>
  <c r="O2397" i="4" s="1"/>
  <c r="B2397" i="4"/>
  <c r="S2396" i="4"/>
  <c r="V2396" i="4" s="1"/>
  <c r="R2396" i="4"/>
  <c r="U2396" i="4" s="1"/>
  <c r="M2396" i="4"/>
  <c r="P2396" i="4" s="1"/>
  <c r="L2396" i="4"/>
  <c r="O2396" i="4" s="1"/>
  <c r="B2396" i="4"/>
  <c r="S2395" i="4"/>
  <c r="V2395" i="4" s="1"/>
  <c r="R2395" i="4"/>
  <c r="U2395" i="4" s="1"/>
  <c r="M2395" i="4"/>
  <c r="P2395" i="4" s="1"/>
  <c r="L2395" i="4"/>
  <c r="O2395" i="4" s="1"/>
  <c r="B2395" i="4"/>
  <c r="T2394" i="4"/>
  <c r="N2394" i="4"/>
  <c r="B2394" i="4"/>
  <c r="S2393" i="4"/>
  <c r="V2393" i="4" s="1"/>
  <c r="R2393" i="4"/>
  <c r="U2393" i="4" s="1"/>
  <c r="M2393" i="4"/>
  <c r="P2393" i="4" s="1"/>
  <c r="L2393" i="4"/>
  <c r="O2393" i="4" s="1"/>
  <c r="B2393" i="4"/>
  <c r="S2392" i="4"/>
  <c r="V2392" i="4" s="1"/>
  <c r="R2392" i="4"/>
  <c r="U2392" i="4" s="1"/>
  <c r="M2392" i="4"/>
  <c r="P2392" i="4" s="1"/>
  <c r="L2392" i="4"/>
  <c r="O2392" i="4" s="1"/>
  <c r="B2392" i="4"/>
  <c r="T2391" i="4"/>
  <c r="N2391" i="4"/>
  <c r="B2391" i="4"/>
  <c r="S2390" i="4"/>
  <c r="V2390" i="4" s="1"/>
  <c r="R2390" i="4"/>
  <c r="U2390" i="4" s="1"/>
  <c r="M2390" i="4"/>
  <c r="P2390" i="4" s="1"/>
  <c r="L2390" i="4"/>
  <c r="O2390" i="4" s="1"/>
  <c r="B2390" i="4"/>
  <c r="S2389" i="4"/>
  <c r="V2389" i="4" s="1"/>
  <c r="R2389" i="4"/>
  <c r="U2389" i="4" s="1"/>
  <c r="M2389" i="4"/>
  <c r="P2389" i="4" s="1"/>
  <c r="L2389" i="4"/>
  <c r="O2389" i="4" s="1"/>
  <c r="B2389" i="4"/>
  <c r="S2388" i="4"/>
  <c r="V2388" i="4" s="1"/>
  <c r="R2388" i="4"/>
  <c r="U2388" i="4" s="1"/>
  <c r="M2388" i="4"/>
  <c r="P2388" i="4" s="1"/>
  <c r="L2388" i="4"/>
  <c r="O2388" i="4" s="1"/>
  <c r="B2388" i="4"/>
  <c r="T2387" i="4"/>
  <c r="N2387" i="4"/>
  <c r="B2387" i="4"/>
  <c r="S2386" i="4"/>
  <c r="V2386" i="4" s="1"/>
  <c r="R2386" i="4"/>
  <c r="U2386" i="4" s="1"/>
  <c r="M2386" i="4"/>
  <c r="P2386" i="4" s="1"/>
  <c r="L2386" i="4"/>
  <c r="O2386" i="4" s="1"/>
  <c r="B2386" i="4"/>
  <c r="S2385" i="4"/>
  <c r="V2385" i="4" s="1"/>
  <c r="R2385" i="4"/>
  <c r="U2385" i="4" s="1"/>
  <c r="M2385" i="4"/>
  <c r="P2385" i="4" s="1"/>
  <c r="L2385" i="4"/>
  <c r="O2385" i="4" s="1"/>
  <c r="B2385" i="4"/>
  <c r="T2384" i="4"/>
  <c r="N2384" i="4"/>
  <c r="B2384" i="4"/>
  <c r="S2383" i="4"/>
  <c r="V2383" i="4" s="1"/>
  <c r="R2383" i="4"/>
  <c r="U2383" i="4" s="1"/>
  <c r="M2383" i="4"/>
  <c r="P2383" i="4" s="1"/>
  <c r="L2383" i="4"/>
  <c r="O2383" i="4" s="1"/>
  <c r="B2383" i="4"/>
  <c r="S2382" i="4"/>
  <c r="V2382" i="4" s="1"/>
  <c r="R2382" i="4"/>
  <c r="U2382" i="4" s="1"/>
  <c r="M2382" i="4"/>
  <c r="P2382" i="4" s="1"/>
  <c r="L2382" i="4"/>
  <c r="O2382" i="4" s="1"/>
  <c r="B2382" i="4"/>
  <c r="T2381" i="4"/>
  <c r="N2381" i="4"/>
  <c r="B2381" i="4"/>
  <c r="S2380" i="4"/>
  <c r="V2380" i="4" s="1"/>
  <c r="R2380" i="4"/>
  <c r="U2380" i="4" s="1"/>
  <c r="M2380" i="4"/>
  <c r="P2380" i="4" s="1"/>
  <c r="L2380" i="4"/>
  <c r="O2380" i="4" s="1"/>
  <c r="B2380" i="4"/>
  <c r="S2379" i="4"/>
  <c r="V2379" i="4" s="1"/>
  <c r="R2379" i="4"/>
  <c r="U2379" i="4" s="1"/>
  <c r="M2379" i="4"/>
  <c r="P2379" i="4" s="1"/>
  <c r="L2379" i="4"/>
  <c r="O2379" i="4" s="1"/>
  <c r="B2379" i="4"/>
  <c r="T2378" i="4"/>
  <c r="N2378" i="4"/>
  <c r="B2378" i="4"/>
  <c r="S2377" i="4"/>
  <c r="V2377" i="4" s="1"/>
  <c r="R2377" i="4"/>
  <c r="U2377" i="4" s="1"/>
  <c r="M2377" i="4"/>
  <c r="P2377" i="4" s="1"/>
  <c r="L2377" i="4"/>
  <c r="O2377" i="4" s="1"/>
  <c r="B2377" i="4"/>
  <c r="S2376" i="4"/>
  <c r="V2376" i="4" s="1"/>
  <c r="R2376" i="4"/>
  <c r="U2376" i="4" s="1"/>
  <c r="M2376" i="4"/>
  <c r="P2376" i="4" s="1"/>
  <c r="L2376" i="4"/>
  <c r="O2376" i="4" s="1"/>
  <c r="B2376" i="4"/>
  <c r="S2375" i="4"/>
  <c r="V2375" i="4" s="1"/>
  <c r="R2375" i="4"/>
  <c r="U2375" i="4" s="1"/>
  <c r="M2375" i="4"/>
  <c r="P2375" i="4" s="1"/>
  <c r="L2375" i="4"/>
  <c r="O2375" i="4" s="1"/>
  <c r="B2375" i="4"/>
  <c r="T2374" i="4"/>
  <c r="N2374" i="4"/>
  <c r="B2374" i="4"/>
  <c r="S2373" i="4"/>
  <c r="V2373" i="4" s="1"/>
  <c r="R2373" i="4"/>
  <c r="U2373" i="4" s="1"/>
  <c r="M2373" i="4"/>
  <c r="P2373" i="4" s="1"/>
  <c r="L2373" i="4"/>
  <c r="O2373" i="4" s="1"/>
  <c r="B2373" i="4"/>
  <c r="S2372" i="4"/>
  <c r="V2372" i="4" s="1"/>
  <c r="R2372" i="4"/>
  <c r="U2372" i="4" s="1"/>
  <c r="M2372" i="4"/>
  <c r="P2372" i="4" s="1"/>
  <c r="L2372" i="4"/>
  <c r="O2372" i="4" s="1"/>
  <c r="B2372" i="4"/>
  <c r="S2371" i="4"/>
  <c r="V2371" i="4" s="1"/>
  <c r="R2371" i="4"/>
  <c r="U2371" i="4" s="1"/>
  <c r="M2371" i="4"/>
  <c r="P2371" i="4" s="1"/>
  <c r="L2371" i="4"/>
  <c r="O2371" i="4" s="1"/>
  <c r="B2371" i="4"/>
  <c r="S2370" i="4"/>
  <c r="V2370" i="4" s="1"/>
  <c r="R2370" i="4"/>
  <c r="U2370" i="4" s="1"/>
  <c r="M2370" i="4"/>
  <c r="P2370" i="4" s="1"/>
  <c r="L2370" i="4"/>
  <c r="O2370" i="4" s="1"/>
  <c r="B2370" i="4"/>
  <c r="S2369" i="4"/>
  <c r="V2369" i="4" s="1"/>
  <c r="R2369" i="4"/>
  <c r="U2369" i="4" s="1"/>
  <c r="M2369" i="4"/>
  <c r="P2369" i="4" s="1"/>
  <c r="L2369" i="4"/>
  <c r="O2369" i="4" s="1"/>
  <c r="B2369" i="4"/>
  <c r="T2368" i="4"/>
  <c r="N2368" i="4"/>
  <c r="B2368" i="4"/>
  <c r="S2367" i="4"/>
  <c r="V2367" i="4" s="1"/>
  <c r="R2367" i="4"/>
  <c r="U2367" i="4" s="1"/>
  <c r="M2367" i="4"/>
  <c r="P2367" i="4" s="1"/>
  <c r="L2367" i="4"/>
  <c r="O2367" i="4" s="1"/>
  <c r="B2367" i="4"/>
  <c r="S2366" i="4"/>
  <c r="V2366" i="4" s="1"/>
  <c r="R2366" i="4"/>
  <c r="U2366" i="4" s="1"/>
  <c r="M2366" i="4"/>
  <c r="P2366" i="4" s="1"/>
  <c r="L2366" i="4"/>
  <c r="O2366" i="4" s="1"/>
  <c r="B2366" i="4"/>
  <c r="S2365" i="4"/>
  <c r="V2365" i="4" s="1"/>
  <c r="R2365" i="4"/>
  <c r="U2365" i="4" s="1"/>
  <c r="M2365" i="4"/>
  <c r="P2365" i="4" s="1"/>
  <c r="L2365" i="4"/>
  <c r="O2365" i="4" s="1"/>
  <c r="B2365" i="4"/>
  <c r="S2364" i="4"/>
  <c r="V2364" i="4" s="1"/>
  <c r="R2364" i="4"/>
  <c r="U2364" i="4" s="1"/>
  <c r="M2364" i="4"/>
  <c r="P2364" i="4" s="1"/>
  <c r="L2364" i="4"/>
  <c r="O2364" i="4" s="1"/>
  <c r="B2364" i="4"/>
  <c r="S2363" i="4"/>
  <c r="V2363" i="4" s="1"/>
  <c r="R2363" i="4"/>
  <c r="U2363" i="4" s="1"/>
  <c r="M2363" i="4"/>
  <c r="P2363" i="4" s="1"/>
  <c r="L2363" i="4"/>
  <c r="O2363" i="4" s="1"/>
  <c r="B2363" i="4"/>
  <c r="S2362" i="4"/>
  <c r="V2362" i="4" s="1"/>
  <c r="R2362" i="4"/>
  <c r="U2362" i="4" s="1"/>
  <c r="M2362" i="4"/>
  <c r="P2362" i="4" s="1"/>
  <c r="L2362" i="4"/>
  <c r="O2362" i="4" s="1"/>
  <c r="B2362" i="4"/>
  <c r="T2361" i="4"/>
  <c r="N2361" i="4"/>
  <c r="B2361" i="4"/>
  <c r="S2360" i="4"/>
  <c r="V2360" i="4" s="1"/>
  <c r="R2360" i="4"/>
  <c r="U2360" i="4" s="1"/>
  <c r="M2360" i="4"/>
  <c r="P2360" i="4" s="1"/>
  <c r="L2360" i="4"/>
  <c r="O2360" i="4" s="1"/>
  <c r="B2360" i="4"/>
  <c r="S2359" i="4"/>
  <c r="V2359" i="4" s="1"/>
  <c r="R2359" i="4"/>
  <c r="U2359" i="4" s="1"/>
  <c r="M2359" i="4"/>
  <c r="P2359" i="4" s="1"/>
  <c r="L2359" i="4"/>
  <c r="O2359" i="4" s="1"/>
  <c r="B2359" i="4"/>
  <c r="S2358" i="4"/>
  <c r="V2358" i="4" s="1"/>
  <c r="R2358" i="4"/>
  <c r="U2358" i="4" s="1"/>
  <c r="M2358" i="4"/>
  <c r="P2358" i="4" s="1"/>
  <c r="L2358" i="4"/>
  <c r="O2358" i="4" s="1"/>
  <c r="B2358" i="4"/>
  <c r="S2357" i="4"/>
  <c r="V2357" i="4" s="1"/>
  <c r="R2357" i="4"/>
  <c r="U2357" i="4" s="1"/>
  <c r="M2357" i="4"/>
  <c r="P2357" i="4" s="1"/>
  <c r="L2357" i="4"/>
  <c r="O2357" i="4" s="1"/>
  <c r="B2357" i="4"/>
  <c r="S2356" i="4"/>
  <c r="V2356" i="4" s="1"/>
  <c r="R2356" i="4"/>
  <c r="U2356" i="4" s="1"/>
  <c r="M2356" i="4"/>
  <c r="P2356" i="4" s="1"/>
  <c r="L2356" i="4"/>
  <c r="O2356" i="4" s="1"/>
  <c r="B2356" i="4"/>
  <c r="T2355" i="4"/>
  <c r="N2355" i="4"/>
  <c r="B2355" i="4"/>
  <c r="S2354" i="4"/>
  <c r="V2354" i="4" s="1"/>
  <c r="R2354" i="4"/>
  <c r="U2354" i="4" s="1"/>
  <c r="M2354" i="4"/>
  <c r="P2354" i="4" s="1"/>
  <c r="L2354" i="4"/>
  <c r="O2354" i="4" s="1"/>
  <c r="B2354" i="4"/>
  <c r="S2353" i="4"/>
  <c r="V2353" i="4" s="1"/>
  <c r="R2353" i="4"/>
  <c r="U2353" i="4" s="1"/>
  <c r="M2353" i="4"/>
  <c r="P2353" i="4" s="1"/>
  <c r="L2353" i="4"/>
  <c r="O2353" i="4" s="1"/>
  <c r="B2353" i="4"/>
  <c r="S2352" i="4"/>
  <c r="V2352" i="4" s="1"/>
  <c r="R2352" i="4"/>
  <c r="U2352" i="4" s="1"/>
  <c r="M2352" i="4"/>
  <c r="P2352" i="4" s="1"/>
  <c r="L2352" i="4"/>
  <c r="O2352" i="4" s="1"/>
  <c r="B2352" i="4"/>
  <c r="S2351" i="4"/>
  <c r="V2351" i="4" s="1"/>
  <c r="R2351" i="4"/>
  <c r="U2351" i="4" s="1"/>
  <c r="M2351" i="4"/>
  <c r="P2351" i="4" s="1"/>
  <c r="L2351" i="4"/>
  <c r="O2351" i="4" s="1"/>
  <c r="B2351" i="4"/>
  <c r="S2350" i="4"/>
  <c r="V2350" i="4" s="1"/>
  <c r="R2350" i="4"/>
  <c r="U2350" i="4" s="1"/>
  <c r="M2350" i="4"/>
  <c r="P2350" i="4" s="1"/>
  <c r="L2350" i="4"/>
  <c r="O2350" i="4" s="1"/>
  <c r="B2350" i="4"/>
  <c r="T2349" i="4"/>
  <c r="N2349" i="4"/>
  <c r="B2349" i="4"/>
  <c r="S2348" i="4"/>
  <c r="V2348" i="4" s="1"/>
  <c r="R2348" i="4"/>
  <c r="U2348" i="4" s="1"/>
  <c r="M2348" i="4"/>
  <c r="P2348" i="4" s="1"/>
  <c r="L2348" i="4"/>
  <c r="O2348" i="4" s="1"/>
  <c r="B2348" i="4"/>
  <c r="S2347" i="4"/>
  <c r="V2347" i="4" s="1"/>
  <c r="R2347" i="4"/>
  <c r="U2347" i="4" s="1"/>
  <c r="M2347" i="4"/>
  <c r="P2347" i="4" s="1"/>
  <c r="L2347" i="4"/>
  <c r="O2347" i="4" s="1"/>
  <c r="B2347" i="4"/>
  <c r="S2346" i="4"/>
  <c r="V2346" i="4" s="1"/>
  <c r="R2346" i="4"/>
  <c r="U2346" i="4" s="1"/>
  <c r="M2346" i="4"/>
  <c r="P2346" i="4" s="1"/>
  <c r="L2346" i="4"/>
  <c r="O2346" i="4" s="1"/>
  <c r="B2346" i="4"/>
  <c r="S2345" i="4"/>
  <c r="V2345" i="4" s="1"/>
  <c r="R2345" i="4"/>
  <c r="U2345" i="4" s="1"/>
  <c r="M2345" i="4"/>
  <c r="P2345" i="4" s="1"/>
  <c r="L2345" i="4"/>
  <c r="O2345" i="4" s="1"/>
  <c r="B2345" i="4"/>
  <c r="S2344" i="4"/>
  <c r="V2344" i="4" s="1"/>
  <c r="R2344" i="4"/>
  <c r="U2344" i="4" s="1"/>
  <c r="M2344" i="4"/>
  <c r="P2344" i="4" s="1"/>
  <c r="L2344" i="4"/>
  <c r="O2344" i="4" s="1"/>
  <c r="B2344" i="4"/>
  <c r="T2343" i="4"/>
  <c r="N2343" i="4"/>
  <c r="B2343" i="4"/>
  <c r="S2342" i="4"/>
  <c r="V2342" i="4" s="1"/>
  <c r="R2342" i="4"/>
  <c r="U2342" i="4" s="1"/>
  <c r="M2342" i="4"/>
  <c r="P2342" i="4" s="1"/>
  <c r="L2342" i="4"/>
  <c r="O2342" i="4" s="1"/>
  <c r="B2342" i="4"/>
  <c r="S2341" i="4"/>
  <c r="V2341" i="4" s="1"/>
  <c r="R2341" i="4"/>
  <c r="U2341" i="4" s="1"/>
  <c r="M2341" i="4"/>
  <c r="P2341" i="4" s="1"/>
  <c r="L2341" i="4"/>
  <c r="O2341" i="4" s="1"/>
  <c r="B2341" i="4"/>
  <c r="T2340" i="4"/>
  <c r="N2340" i="4"/>
  <c r="B2340" i="4"/>
  <c r="S2339" i="4"/>
  <c r="V2339" i="4" s="1"/>
  <c r="R2339" i="4"/>
  <c r="U2339" i="4" s="1"/>
  <c r="M2339" i="4"/>
  <c r="P2339" i="4" s="1"/>
  <c r="L2339" i="4"/>
  <c r="O2339" i="4" s="1"/>
  <c r="B2339" i="4"/>
  <c r="S2338" i="4"/>
  <c r="V2338" i="4" s="1"/>
  <c r="R2338" i="4"/>
  <c r="U2338" i="4" s="1"/>
  <c r="M2338" i="4"/>
  <c r="P2338" i="4" s="1"/>
  <c r="L2338" i="4"/>
  <c r="O2338" i="4" s="1"/>
  <c r="B2338" i="4"/>
  <c r="T2337" i="4"/>
  <c r="N2337" i="4"/>
  <c r="B2337" i="4"/>
  <c r="S2336" i="4"/>
  <c r="V2336" i="4" s="1"/>
  <c r="R2336" i="4"/>
  <c r="U2336" i="4" s="1"/>
  <c r="M2336" i="4"/>
  <c r="P2336" i="4" s="1"/>
  <c r="L2336" i="4"/>
  <c r="O2336" i="4" s="1"/>
  <c r="B2336" i="4"/>
  <c r="S2335" i="4"/>
  <c r="V2335" i="4" s="1"/>
  <c r="R2335" i="4"/>
  <c r="U2335" i="4" s="1"/>
  <c r="M2335" i="4"/>
  <c r="P2335" i="4" s="1"/>
  <c r="L2335" i="4"/>
  <c r="O2335" i="4" s="1"/>
  <c r="B2335" i="4"/>
  <c r="S2334" i="4"/>
  <c r="V2334" i="4" s="1"/>
  <c r="R2334" i="4"/>
  <c r="U2334" i="4" s="1"/>
  <c r="M2334" i="4"/>
  <c r="P2334" i="4" s="1"/>
  <c r="L2334" i="4"/>
  <c r="O2334" i="4" s="1"/>
  <c r="B2334" i="4"/>
  <c r="S2333" i="4"/>
  <c r="V2333" i="4" s="1"/>
  <c r="R2333" i="4"/>
  <c r="U2333" i="4" s="1"/>
  <c r="M2333" i="4"/>
  <c r="P2333" i="4" s="1"/>
  <c r="L2333" i="4"/>
  <c r="O2333" i="4" s="1"/>
  <c r="B2333" i="4"/>
  <c r="S2332" i="4"/>
  <c r="V2332" i="4" s="1"/>
  <c r="R2332" i="4"/>
  <c r="U2332" i="4" s="1"/>
  <c r="M2332" i="4"/>
  <c r="P2332" i="4" s="1"/>
  <c r="L2332" i="4"/>
  <c r="O2332" i="4" s="1"/>
  <c r="B2332" i="4"/>
  <c r="S2331" i="4"/>
  <c r="V2331" i="4" s="1"/>
  <c r="R2331" i="4"/>
  <c r="U2331" i="4" s="1"/>
  <c r="M2331" i="4"/>
  <c r="P2331" i="4" s="1"/>
  <c r="L2331" i="4"/>
  <c r="O2331" i="4" s="1"/>
  <c r="B2331" i="4"/>
  <c r="S2330" i="4"/>
  <c r="V2330" i="4" s="1"/>
  <c r="R2330" i="4"/>
  <c r="U2330" i="4" s="1"/>
  <c r="M2330" i="4"/>
  <c r="P2330" i="4" s="1"/>
  <c r="L2330" i="4"/>
  <c r="O2330" i="4" s="1"/>
  <c r="B2330" i="4"/>
  <c r="S2329" i="4"/>
  <c r="V2329" i="4" s="1"/>
  <c r="R2329" i="4"/>
  <c r="U2329" i="4" s="1"/>
  <c r="M2329" i="4"/>
  <c r="P2329" i="4" s="1"/>
  <c r="L2329" i="4"/>
  <c r="O2329" i="4" s="1"/>
  <c r="B2329" i="4"/>
  <c r="S2328" i="4"/>
  <c r="V2328" i="4" s="1"/>
  <c r="R2328" i="4"/>
  <c r="U2328" i="4" s="1"/>
  <c r="M2328" i="4"/>
  <c r="P2328" i="4" s="1"/>
  <c r="L2328" i="4"/>
  <c r="O2328" i="4" s="1"/>
  <c r="B2328" i="4"/>
  <c r="S2327" i="4"/>
  <c r="V2327" i="4" s="1"/>
  <c r="R2327" i="4"/>
  <c r="U2327" i="4" s="1"/>
  <c r="M2327" i="4"/>
  <c r="P2327" i="4" s="1"/>
  <c r="L2327" i="4"/>
  <c r="O2327" i="4" s="1"/>
  <c r="B2327" i="4"/>
  <c r="S2326" i="4"/>
  <c r="V2326" i="4" s="1"/>
  <c r="R2326" i="4"/>
  <c r="U2326" i="4" s="1"/>
  <c r="M2326" i="4"/>
  <c r="P2326" i="4" s="1"/>
  <c r="L2326" i="4"/>
  <c r="O2326" i="4" s="1"/>
  <c r="B2326" i="4"/>
  <c r="S2325" i="4"/>
  <c r="V2325" i="4" s="1"/>
  <c r="R2325" i="4"/>
  <c r="U2325" i="4" s="1"/>
  <c r="M2325" i="4"/>
  <c r="P2325" i="4" s="1"/>
  <c r="L2325" i="4"/>
  <c r="O2325" i="4" s="1"/>
  <c r="B2325" i="4"/>
  <c r="S2324" i="4"/>
  <c r="V2324" i="4" s="1"/>
  <c r="R2324" i="4"/>
  <c r="U2324" i="4" s="1"/>
  <c r="M2324" i="4"/>
  <c r="P2324" i="4" s="1"/>
  <c r="L2324" i="4"/>
  <c r="O2324" i="4" s="1"/>
  <c r="B2324" i="4"/>
  <c r="S2323" i="4"/>
  <c r="V2323" i="4" s="1"/>
  <c r="R2323" i="4"/>
  <c r="U2323" i="4" s="1"/>
  <c r="M2323" i="4"/>
  <c r="P2323" i="4" s="1"/>
  <c r="L2323" i="4"/>
  <c r="O2323" i="4" s="1"/>
  <c r="B2323" i="4"/>
  <c r="S2322" i="4"/>
  <c r="V2322" i="4" s="1"/>
  <c r="R2322" i="4"/>
  <c r="U2322" i="4" s="1"/>
  <c r="M2322" i="4"/>
  <c r="P2322" i="4" s="1"/>
  <c r="L2322" i="4"/>
  <c r="O2322" i="4" s="1"/>
  <c r="B2322" i="4"/>
  <c r="S2321" i="4"/>
  <c r="V2321" i="4" s="1"/>
  <c r="R2321" i="4"/>
  <c r="U2321" i="4" s="1"/>
  <c r="M2321" i="4"/>
  <c r="P2321" i="4" s="1"/>
  <c r="L2321" i="4"/>
  <c r="O2321" i="4" s="1"/>
  <c r="B2321" i="4"/>
  <c r="S2320" i="4"/>
  <c r="V2320" i="4" s="1"/>
  <c r="R2320" i="4"/>
  <c r="U2320" i="4" s="1"/>
  <c r="M2320" i="4"/>
  <c r="P2320" i="4" s="1"/>
  <c r="L2320" i="4"/>
  <c r="O2320" i="4" s="1"/>
  <c r="B2320" i="4"/>
  <c r="S2319" i="4"/>
  <c r="V2319" i="4" s="1"/>
  <c r="R2319" i="4"/>
  <c r="U2319" i="4" s="1"/>
  <c r="M2319" i="4"/>
  <c r="P2319" i="4" s="1"/>
  <c r="L2319" i="4"/>
  <c r="O2319" i="4" s="1"/>
  <c r="B2319" i="4"/>
  <c r="S2318" i="4"/>
  <c r="V2318" i="4" s="1"/>
  <c r="R2318" i="4"/>
  <c r="U2318" i="4" s="1"/>
  <c r="M2318" i="4"/>
  <c r="P2318" i="4" s="1"/>
  <c r="L2318" i="4"/>
  <c r="O2318" i="4" s="1"/>
  <c r="B2318" i="4"/>
  <c r="S2317" i="4"/>
  <c r="V2317" i="4" s="1"/>
  <c r="R2317" i="4"/>
  <c r="U2317" i="4" s="1"/>
  <c r="M2317" i="4"/>
  <c r="P2317" i="4" s="1"/>
  <c r="L2317" i="4"/>
  <c r="O2317" i="4" s="1"/>
  <c r="B2317" i="4"/>
  <c r="S2316" i="4"/>
  <c r="V2316" i="4" s="1"/>
  <c r="R2316" i="4"/>
  <c r="U2316" i="4" s="1"/>
  <c r="M2316" i="4"/>
  <c r="P2316" i="4" s="1"/>
  <c r="L2316" i="4"/>
  <c r="O2316" i="4" s="1"/>
  <c r="B2316" i="4"/>
  <c r="S2315" i="4"/>
  <c r="V2315" i="4" s="1"/>
  <c r="R2315" i="4"/>
  <c r="U2315" i="4" s="1"/>
  <c r="M2315" i="4"/>
  <c r="P2315" i="4" s="1"/>
  <c r="L2315" i="4"/>
  <c r="O2315" i="4" s="1"/>
  <c r="B2315" i="4"/>
  <c r="S2314" i="4"/>
  <c r="V2314" i="4" s="1"/>
  <c r="R2314" i="4"/>
  <c r="U2314" i="4" s="1"/>
  <c r="M2314" i="4"/>
  <c r="P2314" i="4" s="1"/>
  <c r="L2314" i="4"/>
  <c r="O2314" i="4" s="1"/>
  <c r="B2314" i="4"/>
  <c r="S2313" i="4"/>
  <c r="V2313" i="4" s="1"/>
  <c r="R2313" i="4"/>
  <c r="U2313" i="4" s="1"/>
  <c r="M2313" i="4"/>
  <c r="P2313" i="4" s="1"/>
  <c r="L2313" i="4"/>
  <c r="O2313" i="4" s="1"/>
  <c r="B2313" i="4"/>
  <c r="S2312" i="4"/>
  <c r="V2312" i="4" s="1"/>
  <c r="R2312" i="4"/>
  <c r="U2312" i="4" s="1"/>
  <c r="M2312" i="4"/>
  <c r="P2312" i="4" s="1"/>
  <c r="L2312" i="4"/>
  <c r="O2312" i="4" s="1"/>
  <c r="B2312" i="4"/>
  <c r="S2311" i="4"/>
  <c r="V2311" i="4" s="1"/>
  <c r="R2311" i="4"/>
  <c r="U2311" i="4" s="1"/>
  <c r="M2311" i="4"/>
  <c r="P2311" i="4" s="1"/>
  <c r="L2311" i="4"/>
  <c r="O2311" i="4" s="1"/>
  <c r="B2311" i="4"/>
  <c r="S2310" i="4"/>
  <c r="V2310" i="4" s="1"/>
  <c r="R2310" i="4"/>
  <c r="U2310" i="4" s="1"/>
  <c r="M2310" i="4"/>
  <c r="P2310" i="4" s="1"/>
  <c r="L2310" i="4"/>
  <c r="O2310" i="4" s="1"/>
  <c r="B2310" i="4"/>
  <c r="S2309" i="4"/>
  <c r="V2309" i="4" s="1"/>
  <c r="R2309" i="4"/>
  <c r="U2309" i="4" s="1"/>
  <c r="M2309" i="4"/>
  <c r="P2309" i="4" s="1"/>
  <c r="L2309" i="4"/>
  <c r="O2309" i="4" s="1"/>
  <c r="B2309" i="4"/>
  <c r="S2308" i="4"/>
  <c r="V2308" i="4" s="1"/>
  <c r="R2308" i="4"/>
  <c r="U2308" i="4" s="1"/>
  <c r="M2308" i="4"/>
  <c r="P2308" i="4" s="1"/>
  <c r="L2308" i="4"/>
  <c r="O2308" i="4" s="1"/>
  <c r="B2308" i="4"/>
  <c r="S2307" i="4"/>
  <c r="V2307" i="4" s="1"/>
  <c r="R2307" i="4"/>
  <c r="U2307" i="4" s="1"/>
  <c r="M2307" i="4"/>
  <c r="P2307" i="4" s="1"/>
  <c r="L2307" i="4"/>
  <c r="O2307" i="4" s="1"/>
  <c r="B2307" i="4"/>
  <c r="S2306" i="4"/>
  <c r="V2306" i="4" s="1"/>
  <c r="R2306" i="4"/>
  <c r="U2306" i="4" s="1"/>
  <c r="M2306" i="4"/>
  <c r="P2306" i="4" s="1"/>
  <c r="L2306" i="4"/>
  <c r="O2306" i="4" s="1"/>
  <c r="B2306" i="4"/>
  <c r="S2305" i="4"/>
  <c r="V2305" i="4" s="1"/>
  <c r="R2305" i="4"/>
  <c r="U2305" i="4" s="1"/>
  <c r="M2305" i="4"/>
  <c r="P2305" i="4" s="1"/>
  <c r="L2305" i="4"/>
  <c r="O2305" i="4" s="1"/>
  <c r="B2305" i="4"/>
  <c r="S2304" i="4"/>
  <c r="V2304" i="4" s="1"/>
  <c r="R2304" i="4"/>
  <c r="U2304" i="4" s="1"/>
  <c r="M2304" i="4"/>
  <c r="P2304" i="4" s="1"/>
  <c r="L2304" i="4"/>
  <c r="O2304" i="4" s="1"/>
  <c r="B2304" i="4"/>
  <c r="S2303" i="4"/>
  <c r="V2303" i="4" s="1"/>
  <c r="R2303" i="4"/>
  <c r="U2303" i="4" s="1"/>
  <c r="M2303" i="4"/>
  <c r="P2303" i="4" s="1"/>
  <c r="L2303" i="4"/>
  <c r="O2303" i="4" s="1"/>
  <c r="B2303" i="4"/>
  <c r="S2302" i="4"/>
  <c r="V2302" i="4" s="1"/>
  <c r="R2302" i="4"/>
  <c r="U2302" i="4" s="1"/>
  <c r="M2302" i="4"/>
  <c r="P2302" i="4" s="1"/>
  <c r="L2302" i="4"/>
  <c r="O2302" i="4" s="1"/>
  <c r="B2302" i="4"/>
  <c r="S2301" i="4"/>
  <c r="V2301" i="4" s="1"/>
  <c r="R2301" i="4"/>
  <c r="U2301" i="4" s="1"/>
  <c r="M2301" i="4"/>
  <c r="P2301" i="4" s="1"/>
  <c r="L2301" i="4"/>
  <c r="O2301" i="4" s="1"/>
  <c r="B2301" i="4"/>
  <c r="S2300" i="4"/>
  <c r="V2300" i="4" s="1"/>
  <c r="R2300" i="4"/>
  <c r="U2300" i="4" s="1"/>
  <c r="M2300" i="4"/>
  <c r="P2300" i="4" s="1"/>
  <c r="L2300" i="4"/>
  <c r="O2300" i="4" s="1"/>
  <c r="B2300" i="4"/>
  <c r="S2299" i="4"/>
  <c r="V2299" i="4" s="1"/>
  <c r="R2299" i="4"/>
  <c r="U2299" i="4" s="1"/>
  <c r="M2299" i="4"/>
  <c r="P2299" i="4" s="1"/>
  <c r="L2299" i="4"/>
  <c r="O2299" i="4" s="1"/>
  <c r="B2299" i="4"/>
  <c r="S2298" i="4"/>
  <c r="V2298" i="4" s="1"/>
  <c r="R2298" i="4"/>
  <c r="U2298" i="4" s="1"/>
  <c r="M2298" i="4"/>
  <c r="P2298" i="4" s="1"/>
  <c r="L2298" i="4"/>
  <c r="O2298" i="4" s="1"/>
  <c r="B2298" i="4"/>
  <c r="S2297" i="4"/>
  <c r="V2297" i="4" s="1"/>
  <c r="R2297" i="4"/>
  <c r="U2297" i="4" s="1"/>
  <c r="M2297" i="4"/>
  <c r="P2297" i="4" s="1"/>
  <c r="L2297" i="4"/>
  <c r="O2297" i="4" s="1"/>
  <c r="B2297" i="4"/>
  <c r="S2296" i="4"/>
  <c r="V2296" i="4" s="1"/>
  <c r="R2296" i="4"/>
  <c r="U2296" i="4" s="1"/>
  <c r="M2296" i="4"/>
  <c r="P2296" i="4" s="1"/>
  <c r="L2296" i="4"/>
  <c r="O2296" i="4" s="1"/>
  <c r="B2296" i="4"/>
  <c r="T2295" i="4"/>
  <c r="N2295" i="4"/>
  <c r="B2295" i="4"/>
  <c r="S2294" i="4"/>
  <c r="V2294" i="4" s="1"/>
  <c r="R2294" i="4"/>
  <c r="U2294" i="4" s="1"/>
  <c r="M2294" i="4"/>
  <c r="P2294" i="4" s="1"/>
  <c r="L2294" i="4"/>
  <c r="O2294" i="4" s="1"/>
  <c r="B2294" i="4"/>
  <c r="S2293" i="4"/>
  <c r="V2293" i="4" s="1"/>
  <c r="R2293" i="4"/>
  <c r="U2293" i="4" s="1"/>
  <c r="M2293" i="4"/>
  <c r="P2293" i="4" s="1"/>
  <c r="L2293" i="4"/>
  <c r="O2293" i="4" s="1"/>
  <c r="B2293" i="4"/>
  <c r="T2292" i="4"/>
  <c r="N2292" i="4"/>
  <c r="B2292" i="4"/>
  <c r="S2291" i="4"/>
  <c r="V2291" i="4" s="1"/>
  <c r="R2291" i="4"/>
  <c r="U2291" i="4" s="1"/>
  <c r="M2291" i="4"/>
  <c r="P2291" i="4" s="1"/>
  <c r="L2291" i="4"/>
  <c r="O2291" i="4" s="1"/>
  <c r="B2291" i="4"/>
  <c r="S2290" i="4"/>
  <c r="V2290" i="4" s="1"/>
  <c r="R2290" i="4"/>
  <c r="U2290" i="4" s="1"/>
  <c r="M2290" i="4"/>
  <c r="P2290" i="4" s="1"/>
  <c r="L2290" i="4"/>
  <c r="O2290" i="4" s="1"/>
  <c r="B2290" i="4"/>
  <c r="T2289" i="4"/>
  <c r="N2289" i="4"/>
  <c r="B2289" i="4"/>
  <c r="S2288" i="4"/>
  <c r="V2288" i="4" s="1"/>
  <c r="R2288" i="4"/>
  <c r="U2288" i="4" s="1"/>
  <c r="M2288" i="4"/>
  <c r="P2288" i="4" s="1"/>
  <c r="L2288" i="4"/>
  <c r="O2288" i="4" s="1"/>
  <c r="B2288" i="4"/>
  <c r="S2287" i="4"/>
  <c r="V2287" i="4" s="1"/>
  <c r="R2287" i="4"/>
  <c r="U2287" i="4" s="1"/>
  <c r="M2287" i="4"/>
  <c r="P2287" i="4" s="1"/>
  <c r="L2287" i="4"/>
  <c r="O2287" i="4" s="1"/>
  <c r="B2287" i="4"/>
  <c r="T2286" i="4"/>
  <c r="N2286" i="4"/>
  <c r="B2286" i="4"/>
  <c r="S2285" i="4"/>
  <c r="V2285" i="4" s="1"/>
  <c r="R2285" i="4"/>
  <c r="U2285" i="4" s="1"/>
  <c r="M2285" i="4"/>
  <c r="P2285" i="4" s="1"/>
  <c r="L2285" i="4"/>
  <c r="O2285" i="4" s="1"/>
  <c r="B2285" i="4"/>
  <c r="S2284" i="4"/>
  <c r="V2284" i="4" s="1"/>
  <c r="R2284" i="4"/>
  <c r="U2284" i="4" s="1"/>
  <c r="M2284" i="4"/>
  <c r="P2284" i="4" s="1"/>
  <c r="L2284" i="4"/>
  <c r="O2284" i="4" s="1"/>
  <c r="B2284" i="4"/>
  <c r="S2283" i="4"/>
  <c r="V2283" i="4" s="1"/>
  <c r="R2283" i="4"/>
  <c r="U2283" i="4" s="1"/>
  <c r="M2283" i="4"/>
  <c r="P2283" i="4" s="1"/>
  <c r="L2283" i="4"/>
  <c r="O2283" i="4" s="1"/>
  <c r="B2283" i="4"/>
  <c r="T2282" i="4"/>
  <c r="N2282" i="4"/>
  <c r="B2282" i="4"/>
  <c r="S2281" i="4"/>
  <c r="V2281" i="4" s="1"/>
  <c r="R2281" i="4"/>
  <c r="U2281" i="4" s="1"/>
  <c r="M2281" i="4"/>
  <c r="P2281" i="4" s="1"/>
  <c r="L2281" i="4"/>
  <c r="O2281" i="4" s="1"/>
  <c r="B2281" i="4"/>
  <c r="S2280" i="4"/>
  <c r="V2280" i="4" s="1"/>
  <c r="R2280" i="4"/>
  <c r="U2280" i="4" s="1"/>
  <c r="M2280" i="4"/>
  <c r="P2280" i="4" s="1"/>
  <c r="L2280" i="4"/>
  <c r="O2280" i="4" s="1"/>
  <c r="B2280" i="4"/>
  <c r="T2279" i="4"/>
  <c r="N2279" i="4"/>
  <c r="B2279" i="4"/>
  <c r="S2278" i="4"/>
  <c r="V2278" i="4" s="1"/>
  <c r="R2278" i="4"/>
  <c r="U2278" i="4" s="1"/>
  <c r="M2278" i="4"/>
  <c r="P2278" i="4" s="1"/>
  <c r="L2278" i="4"/>
  <c r="O2278" i="4" s="1"/>
  <c r="B2278" i="4"/>
  <c r="S2277" i="4"/>
  <c r="V2277" i="4" s="1"/>
  <c r="R2277" i="4"/>
  <c r="U2277" i="4" s="1"/>
  <c r="M2277" i="4"/>
  <c r="P2277" i="4" s="1"/>
  <c r="L2277" i="4"/>
  <c r="O2277" i="4" s="1"/>
  <c r="B2277" i="4"/>
  <c r="S2276" i="4"/>
  <c r="V2276" i="4" s="1"/>
  <c r="R2276" i="4"/>
  <c r="U2276" i="4" s="1"/>
  <c r="M2276" i="4"/>
  <c r="P2276" i="4" s="1"/>
  <c r="L2276" i="4"/>
  <c r="O2276" i="4" s="1"/>
  <c r="B2276" i="4"/>
  <c r="S2275" i="4"/>
  <c r="V2275" i="4" s="1"/>
  <c r="R2275" i="4"/>
  <c r="U2275" i="4" s="1"/>
  <c r="M2275" i="4"/>
  <c r="P2275" i="4" s="1"/>
  <c r="L2275" i="4"/>
  <c r="O2275" i="4" s="1"/>
  <c r="B2275" i="4"/>
  <c r="S2274" i="4"/>
  <c r="V2274" i="4" s="1"/>
  <c r="R2274" i="4"/>
  <c r="U2274" i="4" s="1"/>
  <c r="M2274" i="4"/>
  <c r="P2274" i="4" s="1"/>
  <c r="L2274" i="4"/>
  <c r="O2274" i="4" s="1"/>
  <c r="B2274" i="4"/>
  <c r="S2273" i="4"/>
  <c r="V2273" i="4" s="1"/>
  <c r="R2273" i="4"/>
  <c r="U2273" i="4" s="1"/>
  <c r="M2273" i="4"/>
  <c r="P2273" i="4" s="1"/>
  <c r="L2273" i="4"/>
  <c r="O2273" i="4" s="1"/>
  <c r="B2273" i="4"/>
  <c r="S2272" i="4"/>
  <c r="V2272" i="4" s="1"/>
  <c r="R2272" i="4"/>
  <c r="U2272" i="4" s="1"/>
  <c r="M2272" i="4"/>
  <c r="P2272" i="4" s="1"/>
  <c r="L2272" i="4"/>
  <c r="O2272" i="4" s="1"/>
  <c r="B2272" i="4"/>
  <c r="T2271" i="4"/>
  <c r="N2271" i="4"/>
  <c r="B2271" i="4"/>
  <c r="S2270" i="4"/>
  <c r="V2270" i="4" s="1"/>
  <c r="R2270" i="4"/>
  <c r="U2270" i="4" s="1"/>
  <c r="M2270" i="4"/>
  <c r="P2270" i="4" s="1"/>
  <c r="L2270" i="4"/>
  <c r="O2270" i="4" s="1"/>
  <c r="B2270" i="4"/>
  <c r="S2269" i="4"/>
  <c r="V2269" i="4" s="1"/>
  <c r="R2269" i="4"/>
  <c r="U2269" i="4" s="1"/>
  <c r="M2269" i="4"/>
  <c r="P2269" i="4" s="1"/>
  <c r="L2269" i="4"/>
  <c r="O2269" i="4" s="1"/>
  <c r="B2269" i="4"/>
  <c r="S2268" i="4"/>
  <c r="V2268" i="4" s="1"/>
  <c r="R2268" i="4"/>
  <c r="U2268" i="4" s="1"/>
  <c r="M2268" i="4"/>
  <c r="P2268" i="4" s="1"/>
  <c r="L2268" i="4"/>
  <c r="O2268" i="4" s="1"/>
  <c r="B2268" i="4"/>
  <c r="S2267" i="4"/>
  <c r="V2267" i="4" s="1"/>
  <c r="R2267" i="4"/>
  <c r="U2267" i="4" s="1"/>
  <c r="M2267" i="4"/>
  <c r="P2267" i="4" s="1"/>
  <c r="L2267" i="4"/>
  <c r="O2267" i="4" s="1"/>
  <c r="B2267" i="4"/>
  <c r="S2266" i="4"/>
  <c r="V2266" i="4" s="1"/>
  <c r="R2266" i="4"/>
  <c r="U2266" i="4" s="1"/>
  <c r="M2266" i="4"/>
  <c r="P2266" i="4" s="1"/>
  <c r="L2266" i="4"/>
  <c r="O2266" i="4" s="1"/>
  <c r="B2266" i="4"/>
  <c r="S2265" i="4"/>
  <c r="V2265" i="4" s="1"/>
  <c r="R2265" i="4"/>
  <c r="U2265" i="4" s="1"/>
  <c r="M2265" i="4"/>
  <c r="P2265" i="4" s="1"/>
  <c r="L2265" i="4"/>
  <c r="O2265" i="4" s="1"/>
  <c r="B2265" i="4"/>
  <c r="T2264" i="4"/>
  <c r="N2264" i="4"/>
  <c r="B2264" i="4"/>
  <c r="S2263" i="4"/>
  <c r="V2263" i="4" s="1"/>
  <c r="R2263" i="4"/>
  <c r="U2263" i="4" s="1"/>
  <c r="M2263" i="4"/>
  <c r="P2263" i="4" s="1"/>
  <c r="L2263" i="4"/>
  <c r="O2263" i="4" s="1"/>
  <c r="B2263" i="4"/>
  <c r="S2262" i="4"/>
  <c r="V2262" i="4" s="1"/>
  <c r="R2262" i="4"/>
  <c r="U2262" i="4" s="1"/>
  <c r="M2262" i="4"/>
  <c r="P2262" i="4" s="1"/>
  <c r="L2262" i="4"/>
  <c r="O2262" i="4" s="1"/>
  <c r="B2262" i="4"/>
  <c r="S2261" i="4"/>
  <c r="V2261" i="4" s="1"/>
  <c r="R2261" i="4"/>
  <c r="U2261" i="4" s="1"/>
  <c r="M2261" i="4"/>
  <c r="P2261" i="4" s="1"/>
  <c r="L2261" i="4"/>
  <c r="O2261" i="4" s="1"/>
  <c r="B2261" i="4"/>
  <c r="S2260" i="4"/>
  <c r="V2260" i="4" s="1"/>
  <c r="R2260" i="4"/>
  <c r="U2260" i="4" s="1"/>
  <c r="M2260" i="4"/>
  <c r="P2260" i="4" s="1"/>
  <c r="L2260" i="4"/>
  <c r="O2260" i="4" s="1"/>
  <c r="B2260" i="4"/>
  <c r="S2259" i="4"/>
  <c r="V2259" i="4" s="1"/>
  <c r="R2259" i="4"/>
  <c r="U2259" i="4" s="1"/>
  <c r="M2259" i="4"/>
  <c r="P2259" i="4" s="1"/>
  <c r="L2259" i="4"/>
  <c r="O2259" i="4" s="1"/>
  <c r="B2259" i="4"/>
  <c r="T2258" i="4"/>
  <c r="N2258" i="4"/>
  <c r="B2258" i="4"/>
  <c r="S2257" i="4"/>
  <c r="V2257" i="4" s="1"/>
  <c r="R2257" i="4"/>
  <c r="U2257" i="4" s="1"/>
  <c r="M2257" i="4"/>
  <c r="P2257" i="4" s="1"/>
  <c r="L2257" i="4"/>
  <c r="O2257" i="4" s="1"/>
  <c r="B2257" i="4"/>
  <c r="S2256" i="4"/>
  <c r="V2256" i="4" s="1"/>
  <c r="R2256" i="4"/>
  <c r="U2256" i="4" s="1"/>
  <c r="M2256" i="4"/>
  <c r="P2256" i="4" s="1"/>
  <c r="L2256" i="4"/>
  <c r="O2256" i="4" s="1"/>
  <c r="B2256" i="4"/>
  <c r="T2255" i="4"/>
  <c r="N2255" i="4"/>
  <c r="B2255" i="4"/>
  <c r="S2254" i="4"/>
  <c r="V2254" i="4" s="1"/>
  <c r="R2254" i="4"/>
  <c r="U2254" i="4" s="1"/>
  <c r="M2254" i="4"/>
  <c r="P2254" i="4" s="1"/>
  <c r="L2254" i="4"/>
  <c r="O2254" i="4" s="1"/>
  <c r="B2254" i="4"/>
  <c r="S2253" i="4"/>
  <c r="V2253" i="4" s="1"/>
  <c r="R2253" i="4"/>
  <c r="U2253" i="4" s="1"/>
  <c r="M2253" i="4"/>
  <c r="P2253" i="4" s="1"/>
  <c r="L2253" i="4"/>
  <c r="O2253" i="4" s="1"/>
  <c r="B2253" i="4"/>
  <c r="S2252" i="4"/>
  <c r="V2252" i="4" s="1"/>
  <c r="R2252" i="4"/>
  <c r="U2252" i="4" s="1"/>
  <c r="M2252" i="4"/>
  <c r="P2252" i="4" s="1"/>
  <c r="L2252" i="4"/>
  <c r="O2252" i="4" s="1"/>
  <c r="B2252" i="4"/>
  <c r="S2251" i="4"/>
  <c r="V2251" i="4" s="1"/>
  <c r="R2251" i="4"/>
  <c r="U2251" i="4" s="1"/>
  <c r="M2251" i="4"/>
  <c r="P2251" i="4" s="1"/>
  <c r="L2251" i="4"/>
  <c r="O2251" i="4" s="1"/>
  <c r="B2251" i="4"/>
  <c r="T2250" i="4"/>
  <c r="N2250" i="4"/>
  <c r="B2250" i="4"/>
  <c r="S2249" i="4"/>
  <c r="V2249" i="4" s="1"/>
  <c r="R2249" i="4"/>
  <c r="U2249" i="4" s="1"/>
  <c r="M2249" i="4"/>
  <c r="P2249" i="4" s="1"/>
  <c r="L2249" i="4"/>
  <c r="O2249" i="4" s="1"/>
  <c r="B2249" i="4"/>
  <c r="S2248" i="4"/>
  <c r="V2248" i="4" s="1"/>
  <c r="R2248" i="4"/>
  <c r="U2248" i="4" s="1"/>
  <c r="M2248" i="4"/>
  <c r="P2248" i="4" s="1"/>
  <c r="L2248" i="4"/>
  <c r="O2248" i="4" s="1"/>
  <c r="B2248" i="4"/>
  <c r="S2247" i="4"/>
  <c r="V2247" i="4" s="1"/>
  <c r="R2247" i="4"/>
  <c r="U2247" i="4" s="1"/>
  <c r="M2247" i="4"/>
  <c r="P2247" i="4" s="1"/>
  <c r="L2247" i="4"/>
  <c r="O2247" i="4" s="1"/>
  <c r="B2247" i="4"/>
  <c r="S2246" i="4"/>
  <c r="V2246" i="4" s="1"/>
  <c r="R2246" i="4"/>
  <c r="U2246" i="4" s="1"/>
  <c r="M2246" i="4"/>
  <c r="P2246" i="4" s="1"/>
  <c r="L2246" i="4"/>
  <c r="O2246" i="4" s="1"/>
  <c r="B2246" i="4"/>
  <c r="T2245" i="4"/>
  <c r="N2245" i="4"/>
  <c r="B2245" i="4"/>
  <c r="S2244" i="4"/>
  <c r="V2244" i="4" s="1"/>
  <c r="R2244" i="4"/>
  <c r="U2244" i="4" s="1"/>
  <c r="M2244" i="4"/>
  <c r="P2244" i="4" s="1"/>
  <c r="L2244" i="4"/>
  <c r="O2244" i="4" s="1"/>
  <c r="B2244" i="4"/>
  <c r="S2243" i="4"/>
  <c r="V2243" i="4" s="1"/>
  <c r="R2243" i="4"/>
  <c r="U2243" i="4" s="1"/>
  <c r="M2243" i="4"/>
  <c r="P2243" i="4" s="1"/>
  <c r="L2243" i="4"/>
  <c r="O2243" i="4" s="1"/>
  <c r="B2243" i="4"/>
  <c r="S2242" i="4"/>
  <c r="V2242" i="4" s="1"/>
  <c r="R2242" i="4"/>
  <c r="U2242" i="4" s="1"/>
  <c r="M2242" i="4"/>
  <c r="P2242" i="4" s="1"/>
  <c r="L2242" i="4"/>
  <c r="O2242" i="4" s="1"/>
  <c r="B2242" i="4"/>
  <c r="T2241" i="4"/>
  <c r="N2241" i="4"/>
  <c r="B2241" i="4"/>
  <c r="S2240" i="4"/>
  <c r="V2240" i="4" s="1"/>
  <c r="R2240" i="4"/>
  <c r="U2240" i="4" s="1"/>
  <c r="M2240" i="4"/>
  <c r="P2240" i="4" s="1"/>
  <c r="L2240" i="4"/>
  <c r="O2240" i="4" s="1"/>
  <c r="B2240" i="4"/>
  <c r="S2239" i="4"/>
  <c r="V2239" i="4" s="1"/>
  <c r="R2239" i="4"/>
  <c r="U2239" i="4" s="1"/>
  <c r="M2239" i="4"/>
  <c r="P2239" i="4" s="1"/>
  <c r="L2239" i="4"/>
  <c r="O2239" i="4" s="1"/>
  <c r="B2239" i="4"/>
  <c r="S2238" i="4"/>
  <c r="V2238" i="4" s="1"/>
  <c r="R2238" i="4"/>
  <c r="U2238" i="4" s="1"/>
  <c r="M2238" i="4"/>
  <c r="P2238" i="4" s="1"/>
  <c r="L2238" i="4"/>
  <c r="O2238" i="4" s="1"/>
  <c r="B2238" i="4"/>
  <c r="T2237" i="4"/>
  <c r="N2237" i="4"/>
  <c r="B2237" i="4"/>
  <c r="S2236" i="4"/>
  <c r="V2236" i="4" s="1"/>
  <c r="R2236" i="4"/>
  <c r="U2236" i="4" s="1"/>
  <c r="M2236" i="4"/>
  <c r="P2236" i="4" s="1"/>
  <c r="L2236" i="4"/>
  <c r="O2236" i="4" s="1"/>
  <c r="B2236" i="4"/>
  <c r="S2235" i="4"/>
  <c r="V2235" i="4" s="1"/>
  <c r="R2235" i="4"/>
  <c r="U2235" i="4" s="1"/>
  <c r="M2235" i="4"/>
  <c r="P2235" i="4" s="1"/>
  <c r="L2235" i="4"/>
  <c r="O2235" i="4" s="1"/>
  <c r="B2235" i="4"/>
  <c r="S2234" i="4"/>
  <c r="V2234" i="4" s="1"/>
  <c r="R2234" i="4"/>
  <c r="U2234" i="4" s="1"/>
  <c r="M2234" i="4"/>
  <c r="P2234" i="4" s="1"/>
  <c r="L2234" i="4"/>
  <c r="O2234" i="4" s="1"/>
  <c r="B2234" i="4"/>
  <c r="S2233" i="4"/>
  <c r="V2233" i="4" s="1"/>
  <c r="R2233" i="4"/>
  <c r="U2233" i="4" s="1"/>
  <c r="M2233" i="4"/>
  <c r="P2233" i="4" s="1"/>
  <c r="L2233" i="4"/>
  <c r="O2233" i="4" s="1"/>
  <c r="B2233" i="4"/>
  <c r="T2232" i="4"/>
  <c r="N2232" i="4"/>
  <c r="B2232" i="4"/>
  <c r="S2231" i="4"/>
  <c r="V2231" i="4" s="1"/>
  <c r="R2231" i="4"/>
  <c r="U2231" i="4" s="1"/>
  <c r="M2231" i="4"/>
  <c r="P2231" i="4" s="1"/>
  <c r="L2231" i="4"/>
  <c r="O2231" i="4" s="1"/>
  <c r="B2231" i="4"/>
  <c r="S2230" i="4"/>
  <c r="V2230" i="4" s="1"/>
  <c r="R2230" i="4"/>
  <c r="U2230" i="4" s="1"/>
  <c r="M2230" i="4"/>
  <c r="P2230" i="4" s="1"/>
  <c r="L2230" i="4"/>
  <c r="O2230" i="4" s="1"/>
  <c r="B2230" i="4"/>
  <c r="S2229" i="4"/>
  <c r="V2229" i="4" s="1"/>
  <c r="R2229" i="4"/>
  <c r="U2229" i="4" s="1"/>
  <c r="M2229" i="4"/>
  <c r="P2229" i="4" s="1"/>
  <c r="L2229" i="4"/>
  <c r="O2229" i="4" s="1"/>
  <c r="B2229" i="4"/>
  <c r="S2228" i="4"/>
  <c r="V2228" i="4" s="1"/>
  <c r="R2228" i="4"/>
  <c r="U2228" i="4" s="1"/>
  <c r="M2228" i="4"/>
  <c r="P2228" i="4" s="1"/>
  <c r="L2228" i="4"/>
  <c r="O2228" i="4" s="1"/>
  <c r="B2228" i="4"/>
  <c r="S2227" i="4"/>
  <c r="V2227" i="4" s="1"/>
  <c r="R2227" i="4"/>
  <c r="U2227" i="4" s="1"/>
  <c r="M2227" i="4"/>
  <c r="P2227" i="4" s="1"/>
  <c r="L2227" i="4"/>
  <c r="O2227" i="4" s="1"/>
  <c r="B2227" i="4"/>
  <c r="S2226" i="4"/>
  <c r="V2226" i="4" s="1"/>
  <c r="R2226" i="4"/>
  <c r="U2226" i="4" s="1"/>
  <c r="M2226" i="4"/>
  <c r="P2226" i="4" s="1"/>
  <c r="L2226" i="4"/>
  <c r="O2226" i="4" s="1"/>
  <c r="B2226" i="4"/>
  <c r="S2225" i="4"/>
  <c r="V2225" i="4" s="1"/>
  <c r="R2225" i="4"/>
  <c r="U2225" i="4" s="1"/>
  <c r="M2225" i="4"/>
  <c r="P2225" i="4" s="1"/>
  <c r="L2225" i="4"/>
  <c r="O2225" i="4" s="1"/>
  <c r="B2225" i="4"/>
  <c r="S2224" i="4"/>
  <c r="V2224" i="4" s="1"/>
  <c r="R2224" i="4"/>
  <c r="U2224" i="4" s="1"/>
  <c r="M2224" i="4"/>
  <c r="P2224" i="4" s="1"/>
  <c r="L2224" i="4"/>
  <c r="O2224" i="4" s="1"/>
  <c r="B2224" i="4"/>
  <c r="S2223" i="4"/>
  <c r="V2223" i="4" s="1"/>
  <c r="R2223" i="4"/>
  <c r="U2223" i="4" s="1"/>
  <c r="M2223" i="4"/>
  <c r="P2223" i="4" s="1"/>
  <c r="L2223" i="4"/>
  <c r="O2223" i="4" s="1"/>
  <c r="B2223" i="4"/>
  <c r="S2222" i="4"/>
  <c r="V2222" i="4" s="1"/>
  <c r="R2222" i="4"/>
  <c r="U2222" i="4" s="1"/>
  <c r="M2222" i="4"/>
  <c r="P2222" i="4" s="1"/>
  <c r="L2222" i="4"/>
  <c r="O2222" i="4" s="1"/>
  <c r="B2222" i="4"/>
  <c r="S2221" i="4"/>
  <c r="V2221" i="4" s="1"/>
  <c r="R2221" i="4"/>
  <c r="U2221" i="4" s="1"/>
  <c r="M2221" i="4"/>
  <c r="P2221" i="4" s="1"/>
  <c r="L2221" i="4"/>
  <c r="O2221" i="4" s="1"/>
  <c r="B2221" i="4"/>
  <c r="S2220" i="4"/>
  <c r="V2220" i="4" s="1"/>
  <c r="R2220" i="4"/>
  <c r="U2220" i="4" s="1"/>
  <c r="M2220" i="4"/>
  <c r="P2220" i="4" s="1"/>
  <c r="L2220" i="4"/>
  <c r="O2220" i="4" s="1"/>
  <c r="B2220" i="4"/>
  <c r="T2219" i="4"/>
  <c r="N2219" i="4"/>
  <c r="B2219" i="4"/>
  <c r="S2218" i="4"/>
  <c r="V2218" i="4" s="1"/>
  <c r="R2218" i="4"/>
  <c r="U2218" i="4" s="1"/>
  <c r="M2218" i="4"/>
  <c r="P2218" i="4" s="1"/>
  <c r="L2218" i="4"/>
  <c r="O2218" i="4" s="1"/>
  <c r="B2218" i="4"/>
  <c r="S2217" i="4"/>
  <c r="V2217" i="4" s="1"/>
  <c r="R2217" i="4"/>
  <c r="U2217" i="4" s="1"/>
  <c r="M2217" i="4"/>
  <c r="P2217" i="4" s="1"/>
  <c r="L2217" i="4"/>
  <c r="O2217" i="4" s="1"/>
  <c r="B2217" i="4"/>
  <c r="T2216" i="4"/>
  <c r="N2216" i="4"/>
  <c r="B2216" i="4"/>
  <c r="S2215" i="4"/>
  <c r="V2215" i="4" s="1"/>
  <c r="R2215" i="4"/>
  <c r="U2215" i="4" s="1"/>
  <c r="M2215" i="4"/>
  <c r="P2215" i="4" s="1"/>
  <c r="L2215" i="4"/>
  <c r="O2215" i="4" s="1"/>
  <c r="B2215" i="4"/>
  <c r="S2214" i="4"/>
  <c r="V2214" i="4" s="1"/>
  <c r="R2214" i="4"/>
  <c r="U2214" i="4" s="1"/>
  <c r="M2214" i="4"/>
  <c r="P2214" i="4" s="1"/>
  <c r="L2214" i="4"/>
  <c r="O2214" i="4" s="1"/>
  <c r="B2214" i="4"/>
  <c r="T2213" i="4"/>
  <c r="N2213" i="4"/>
  <c r="B2213" i="4"/>
  <c r="S2212" i="4"/>
  <c r="V2212" i="4" s="1"/>
  <c r="R2212" i="4"/>
  <c r="U2212" i="4" s="1"/>
  <c r="M2212" i="4"/>
  <c r="P2212" i="4" s="1"/>
  <c r="L2212" i="4"/>
  <c r="O2212" i="4" s="1"/>
  <c r="B2212" i="4"/>
  <c r="S2211" i="4"/>
  <c r="V2211" i="4" s="1"/>
  <c r="R2211" i="4"/>
  <c r="U2211" i="4" s="1"/>
  <c r="M2211" i="4"/>
  <c r="P2211" i="4" s="1"/>
  <c r="L2211" i="4"/>
  <c r="O2211" i="4" s="1"/>
  <c r="B2211" i="4"/>
  <c r="T2210" i="4"/>
  <c r="N2210" i="4"/>
  <c r="B2210" i="4"/>
  <c r="S2209" i="4"/>
  <c r="V2209" i="4" s="1"/>
  <c r="R2209" i="4"/>
  <c r="U2209" i="4" s="1"/>
  <c r="M2209" i="4"/>
  <c r="P2209" i="4" s="1"/>
  <c r="L2209" i="4"/>
  <c r="O2209" i="4" s="1"/>
  <c r="B2209" i="4"/>
  <c r="S2208" i="4"/>
  <c r="V2208" i="4" s="1"/>
  <c r="R2208" i="4"/>
  <c r="U2208" i="4" s="1"/>
  <c r="M2208" i="4"/>
  <c r="P2208" i="4" s="1"/>
  <c r="L2208" i="4"/>
  <c r="O2208" i="4" s="1"/>
  <c r="B2208" i="4"/>
  <c r="T2207" i="4"/>
  <c r="N2207" i="4"/>
  <c r="B2207" i="4"/>
  <c r="S2206" i="4"/>
  <c r="V2206" i="4" s="1"/>
  <c r="R2206" i="4"/>
  <c r="U2206" i="4" s="1"/>
  <c r="M2206" i="4"/>
  <c r="P2206" i="4" s="1"/>
  <c r="L2206" i="4"/>
  <c r="O2206" i="4" s="1"/>
  <c r="B2206" i="4"/>
  <c r="S2205" i="4"/>
  <c r="V2205" i="4" s="1"/>
  <c r="R2205" i="4"/>
  <c r="U2205" i="4" s="1"/>
  <c r="M2205" i="4"/>
  <c r="P2205" i="4" s="1"/>
  <c r="L2205" i="4"/>
  <c r="O2205" i="4" s="1"/>
  <c r="B2205" i="4"/>
  <c r="T2204" i="4"/>
  <c r="N2204" i="4"/>
  <c r="B2204" i="4"/>
  <c r="S2203" i="4"/>
  <c r="V2203" i="4" s="1"/>
  <c r="R2203" i="4"/>
  <c r="U2203" i="4" s="1"/>
  <c r="M2203" i="4"/>
  <c r="P2203" i="4" s="1"/>
  <c r="L2203" i="4"/>
  <c r="O2203" i="4" s="1"/>
  <c r="B2203" i="4"/>
  <c r="S2202" i="4"/>
  <c r="V2202" i="4" s="1"/>
  <c r="R2202" i="4"/>
  <c r="U2202" i="4" s="1"/>
  <c r="M2202" i="4"/>
  <c r="P2202" i="4" s="1"/>
  <c r="L2202" i="4"/>
  <c r="O2202" i="4" s="1"/>
  <c r="B2202" i="4"/>
  <c r="S2201" i="4"/>
  <c r="V2201" i="4" s="1"/>
  <c r="R2201" i="4"/>
  <c r="U2201" i="4" s="1"/>
  <c r="M2201" i="4"/>
  <c r="P2201" i="4" s="1"/>
  <c r="L2201" i="4"/>
  <c r="O2201" i="4" s="1"/>
  <c r="B2201" i="4"/>
  <c r="T2200" i="4"/>
  <c r="N2200" i="4"/>
  <c r="B2200" i="4"/>
  <c r="S2199" i="4"/>
  <c r="V2199" i="4" s="1"/>
  <c r="R2199" i="4"/>
  <c r="U2199" i="4" s="1"/>
  <c r="M2199" i="4"/>
  <c r="P2199" i="4" s="1"/>
  <c r="L2199" i="4"/>
  <c r="O2199" i="4" s="1"/>
  <c r="B2199" i="4"/>
  <c r="S2198" i="4"/>
  <c r="V2198" i="4" s="1"/>
  <c r="R2198" i="4"/>
  <c r="U2198" i="4" s="1"/>
  <c r="M2198" i="4"/>
  <c r="P2198" i="4" s="1"/>
  <c r="L2198" i="4"/>
  <c r="O2198" i="4" s="1"/>
  <c r="B2198" i="4"/>
  <c r="S2197" i="4"/>
  <c r="V2197" i="4" s="1"/>
  <c r="R2197" i="4"/>
  <c r="U2197" i="4" s="1"/>
  <c r="M2197" i="4"/>
  <c r="P2197" i="4" s="1"/>
  <c r="L2197" i="4"/>
  <c r="O2197" i="4" s="1"/>
  <c r="B2197" i="4"/>
  <c r="T2196" i="4"/>
  <c r="N2196" i="4"/>
  <c r="B2196" i="4"/>
  <c r="S2195" i="4"/>
  <c r="V2195" i="4" s="1"/>
  <c r="R2195" i="4"/>
  <c r="U2195" i="4" s="1"/>
  <c r="M2195" i="4"/>
  <c r="P2195" i="4" s="1"/>
  <c r="L2195" i="4"/>
  <c r="O2195" i="4" s="1"/>
  <c r="B2195" i="4"/>
  <c r="S2194" i="4"/>
  <c r="V2194" i="4" s="1"/>
  <c r="R2194" i="4"/>
  <c r="U2194" i="4" s="1"/>
  <c r="M2194" i="4"/>
  <c r="P2194" i="4" s="1"/>
  <c r="L2194" i="4"/>
  <c r="O2194" i="4" s="1"/>
  <c r="B2194" i="4"/>
  <c r="S2193" i="4"/>
  <c r="V2193" i="4" s="1"/>
  <c r="R2193" i="4"/>
  <c r="U2193" i="4" s="1"/>
  <c r="M2193" i="4"/>
  <c r="P2193" i="4" s="1"/>
  <c r="L2193" i="4"/>
  <c r="O2193" i="4" s="1"/>
  <c r="B2193" i="4"/>
  <c r="T2192" i="4"/>
  <c r="N2192" i="4"/>
  <c r="B2192" i="4"/>
  <c r="S2191" i="4"/>
  <c r="V2191" i="4" s="1"/>
  <c r="R2191" i="4"/>
  <c r="U2191" i="4" s="1"/>
  <c r="M2191" i="4"/>
  <c r="P2191" i="4" s="1"/>
  <c r="L2191" i="4"/>
  <c r="O2191" i="4" s="1"/>
  <c r="B2191" i="4"/>
  <c r="S2190" i="4"/>
  <c r="V2190" i="4" s="1"/>
  <c r="R2190" i="4"/>
  <c r="U2190" i="4" s="1"/>
  <c r="M2190" i="4"/>
  <c r="P2190" i="4" s="1"/>
  <c r="L2190" i="4"/>
  <c r="O2190" i="4" s="1"/>
  <c r="B2190" i="4"/>
  <c r="S2189" i="4"/>
  <c r="V2189" i="4" s="1"/>
  <c r="R2189" i="4"/>
  <c r="U2189" i="4" s="1"/>
  <c r="M2189" i="4"/>
  <c r="P2189" i="4" s="1"/>
  <c r="L2189" i="4"/>
  <c r="O2189" i="4" s="1"/>
  <c r="B2189" i="4"/>
  <c r="T2188" i="4"/>
  <c r="N2188" i="4"/>
  <c r="B2188" i="4"/>
  <c r="S2187" i="4"/>
  <c r="V2187" i="4" s="1"/>
  <c r="R2187" i="4"/>
  <c r="U2187" i="4" s="1"/>
  <c r="M2187" i="4"/>
  <c r="P2187" i="4" s="1"/>
  <c r="L2187" i="4"/>
  <c r="O2187" i="4" s="1"/>
  <c r="B2187" i="4"/>
  <c r="S2186" i="4"/>
  <c r="V2186" i="4" s="1"/>
  <c r="R2186" i="4"/>
  <c r="U2186" i="4" s="1"/>
  <c r="M2186" i="4"/>
  <c r="P2186" i="4" s="1"/>
  <c r="L2186" i="4"/>
  <c r="O2186" i="4" s="1"/>
  <c r="B2186" i="4"/>
  <c r="S2185" i="4"/>
  <c r="V2185" i="4" s="1"/>
  <c r="R2185" i="4"/>
  <c r="U2185" i="4" s="1"/>
  <c r="M2185" i="4"/>
  <c r="P2185" i="4" s="1"/>
  <c r="L2185" i="4"/>
  <c r="O2185" i="4" s="1"/>
  <c r="B2185" i="4"/>
  <c r="T2184" i="4"/>
  <c r="N2184" i="4"/>
  <c r="B2184" i="4"/>
  <c r="S2183" i="4"/>
  <c r="V2183" i="4" s="1"/>
  <c r="R2183" i="4"/>
  <c r="U2183" i="4" s="1"/>
  <c r="M2183" i="4"/>
  <c r="P2183" i="4" s="1"/>
  <c r="L2183" i="4"/>
  <c r="O2183" i="4" s="1"/>
  <c r="B2183" i="4"/>
  <c r="S2182" i="4"/>
  <c r="V2182" i="4" s="1"/>
  <c r="R2182" i="4"/>
  <c r="U2182" i="4" s="1"/>
  <c r="M2182" i="4"/>
  <c r="P2182" i="4" s="1"/>
  <c r="L2182" i="4"/>
  <c r="O2182" i="4" s="1"/>
  <c r="B2182" i="4"/>
  <c r="S2181" i="4"/>
  <c r="V2181" i="4" s="1"/>
  <c r="R2181" i="4"/>
  <c r="U2181" i="4" s="1"/>
  <c r="M2181" i="4"/>
  <c r="P2181" i="4" s="1"/>
  <c r="L2181" i="4"/>
  <c r="O2181" i="4" s="1"/>
  <c r="B2181" i="4"/>
  <c r="T2180" i="4"/>
  <c r="N2180" i="4"/>
  <c r="B2180" i="4"/>
  <c r="S2179" i="4"/>
  <c r="V2179" i="4" s="1"/>
  <c r="R2179" i="4"/>
  <c r="U2179" i="4" s="1"/>
  <c r="M2179" i="4"/>
  <c r="P2179" i="4" s="1"/>
  <c r="L2179" i="4"/>
  <c r="O2179" i="4" s="1"/>
  <c r="B2179" i="4"/>
  <c r="S2178" i="4"/>
  <c r="V2178" i="4" s="1"/>
  <c r="R2178" i="4"/>
  <c r="U2178" i="4" s="1"/>
  <c r="M2178" i="4"/>
  <c r="P2178" i="4" s="1"/>
  <c r="L2178" i="4"/>
  <c r="O2178" i="4" s="1"/>
  <c r="B2178" i="4"/>
  <c r="S2177" i="4"/>
  <c r="V2177" i="4" s="1"/>
  <c r="R2177" i="4"/>
  <c r="U2177" i="4" s="1"/>
  <c r="M2177" i="4"/>
  <c r="P2177" i="4" s="1"/>
  <c r="L2177" i="4"/>
  <c r="O2177" i="4" s="1"/>
  <c r="B2177" i="4"/>
  <c r="T2176" i="4"/>
  <c r="N2176" i="4"/>
  <c r="B2176" i="4"/>
  <c r="S2175" i="4"/>
  <c r="V2175" i="4" s="1"/>
  <c r="R2175" i="4"/>
  <c r="U2175" i="4" s="1"/>
  <c r="M2175" i="4"/>
  <c r="P2175" i="4" s="1"/>
  <c r="L2175" i="4"/>
  <c r="O2175" i="4" s="1"/>
  <c r="B2175" i="4"/>
  <c r="S2174" i="4"/>
  <c r="V2174" i="4" s="1"/>
  <c r="R2174" i="4"/>
  <c r="U2174" i="4" s="1"/>
  <c r="M2174" i="4"/>
  <c r="P2174" i="4" s="1"/>
  <c r="L2174" i="4"/>
  <c r="O2174" i="4" s="1"/>
  <c r="B2174" i="4"/>
  <c r="S2173" i="4"/>
  <c r="V2173" i="4" s="1"/>
  <c r="R2173" i="4"/>
  <c r="U2173" i="4" s="1"/>
  <c r="M2173" i="4"/>
  <c r="P2173" i="4" s="1"/>
  <c r="L2173" i="4"/>
  <c r="O2173" i="4" s="1"/>
  <c r="B2173" i="4"/>
  <c r="T2172" i="4"/>
  <c r="N2172" i="4"/>
  <c r="B2172" i="4"/>
  <c r="S2171" i="4"/>
  <c r="V2171" i="4" s="1"/>
  <c r="R2171" i="4"/>
  <c r="U2171" i="4" s="1"/>
  <c r="M2171" i="4"/>
  <c r="P2171" i="4" s="1"/>
  <c r="L2171" i="4"/>
  <c r="O2171" i="4" s="1"/>
  <c r="B2171" i="4"/>
  <c r="S2170" i="4"/>
  <c r="V2170" i="4" s="1"/>
  <c r="R2170" i="4"/>
  <c r="U2170" i="4" s="1"/>
  <c r="M2170" i="4"/>
  <c r="P2170" i="4" s="1"/>
  <c r="L2170" i="4"/>
  <c r="O2170" i="4" s="1"/>
  <c r="B2170" i="4"/>
  <c r="S2169" i="4"/>
  <c r="V2169" i="4" s="1"/>
  <c r="R2169" i="4"/>
  <c r="U2169" i="4" s="1"/>
  <c r="M2169" i="4"/>
  <c r="P2169" i="4" s="1"/>
  <c r="L2169" i="4"/>
  <c r="O2169" i="4" s="1"/>
  <c r="B2169" i="4"/>
  <c r="T2168" i="4"/>
  <c r="N2168" i="4"/>
  <c r="B2168" i="4"/>
  <c r="S2167" i="4"/>
  <c r="V2167" i="4" s="1"/>
  <c r="R2167" i="4"/>
  <c r="U2167" i="4" s="1"/>
  <c r="M2167" i="4"/>
  <c r="P2167" i="4" s="1"/>
  <c r="L2167" i="4"/>
  <c r="O2167" i="4" s="1"/>
  <c r="B2167" i="4"/>
  <c r="S2166" i="4"/>
  <c r="V2166" i="4" s="1"/>
  <c r="R2166" i="4"/>
  <c r="U2166" i="4" s="1"/>
  <c r="M2166" i="4"/>
  <c r="P2166" i="4" s="1"/>
  <c r="L2166" i="4"/>
  <c r="O2166" i="4" s="1"/>
  <c r="B2166" i="4"/>
  <c r="S2165" i="4"/>
  <c r="V2165" i="4" s="1"/>
  <c r="R2165" i="4"/>
  <c r="U2165" i="4" s="1"/>
  <c r="M2165" i="4"/>
  <c r="P2165" i="4" s="1"/>
  <c r="L2165" i="4"/>
  <c r="O2165" i="4" s="1"/>
  <c r="B2165" i="4"/>
  <c r="T2164" i="4"/>
  <c r="N2164" i="4"/>
  <c r="B2164" i="4"/>
  <c r="S2163" i="4"/>
  <c r="V2163" i="4" s="1"/>
  <c r="R2163" i="4"/>
  <c r="U2163" i="4" s="1"/>
  <c r="M2163" i="4"/>
  <c r="P2163" i="4" s="1"/>
  <c r="L2163" i="4"/>
  <c r="O2163" i="4" s="1"/>
  <c r="B2163" i="4"/>
  <c r="S2162" i="4"/>
  <c r="V2162" i="4" s="1"/>
  <c r="R2162" i="4"/>
  <c r="U2162" i="4" s="1"/>
  <c r="M2162" i="4"/>
  <c r="P2162" i="4" s="1"/>
  <c r="L2162" i="4"/>
  <c r="O2162" i="4" s="1"/>
  <c r="B2162" i="4"/>
  <c r="S2161" i="4"/>
  <c r="V2161" i="4" s="1"/>
  <c r="R2161" i="4"/>
  <c r="U2161" i="4" s="1"/>
  <c r="M2161" i="4"/>
  <c r="P2161" i="4" s="1"/>
  <c r="L2161" i="4"/>
  <c r="O2161" i="4" s="1"/>
  <c r="B2161" i="4"/>
  <c r="T2160" i="4"/>
  <c r="N2160" i="4"/>
  <c r="B2160" i="4"/>
  <c r="S2159" i="4"/>
  <c r="V2159" i="4" s="1"/>
  <c r="V2160" i="4" s="1"/>
  <c r="R2159" i="4"/>
  <c r="U2159" i="4" s="1"/>
  <c r="U2160" i="4" s="1"/>
  <c r="M2159" i="4"/>
  <c r="P2159" i="4" s="1"/>
  <c r="P2160" i="4" s="1"/>
  <c r="L2159" i="4"/>
  <c r="O2159" i="4" s="1"/>
  <c r="O2160" i="4" s="1"/>
  <c r="B2159" i="4"/>
  <c r="T2158" i="4"/>
  <c r="N2158" i="4"/>
  <c r="B2158" i="4"/>
  <c r="S2157" i="4"/>
  <c r="V2157" i="4" s="1"/>
  <c r="R2157" i="4"/>
  <c r="U2157" i="4" s="1"/>
  <c r="M2157" i="4"/>
  <c r="P2157" i="4" s="1"/>
  <c r="L2157" i="4"/>
  <c r="O2157" i="4" s="1"/>
  <c r="B2157" i="4"/>
  <c r="S2156" i="4"/>
  <c r="V2156" i="4" s="1"/>
  <c r="R2156" i="4"/>
  <c r="U2156" i="4" s="1"/>
  <c r="M2156" i="4"/>
  <c r="P2156" i="4" s="1"/>
  <c r="L2156" i="4"/>
  <c r="O2156" i="4" s="1"/>
  <c r="B2156" i="4"/>
  <c r="S2155" i="4"/>
  <c r="V2155" i="4" s="1"/>
  <c r="R2155" i="4"/>
  <c r="U2155" i="4" s="1"/>
  <c r="M2155" i="4"/>
  <c r="P2155" i="4" s="1"/>
  <c r="L2155" i="4"/>
  <c r="O2155" i="4" s="1"/>
  <c r="B2155" i="4"/>
  <c r="T2154" i="4"/>
  <c r="N2154" i="4"/>
  <c r="B2154" i="4"/>
  <c r="S2153" i="4"/>
  <c r="V2153" i="4" s="1"/>
  <c r="R2153" i="4"/>
  <c r="U2153" i="4" s="1"/>
  <c r="M2153" i="4"/>
  <c r="P2153" i="4" s="1"/>
  <c r="L2153" i="4"/>
  <c r="O2153" i="4" s="1"/>
  <c r="B2153" i="4"/>
  <c r="S2152" i="4"/>
  <c r="V2152" i="4" s="1"/>
  <c r="R2152" i="4"/>
  <c r="U2152" i="4" s="1"/>
  <c r="M2152" i="4"/>
  <c r="P2152" i="4" s="1"/>
  <c r="L2152" i="4"/>
  <c r="O2152" i="4" s="1"/>
  <c r="B2152" i="4"/>
  <c r="S2151" i="4"/>
  <c r="V2151" i="4" s="1"/>
  <c r="R2151" i="4"/>
  <c r="U2151" i="4" s="1"/>
  <c r="M2151" i="4"/>
  <c r="P2151" i="4" s="1"/>
  <c r="L2151" i="4"/>
  <c r="O2151" i="4" s="1"/>
  <c r="B2151" i="4"/>
  <c r="T2150" i="4"/>
  <c r="N2150" i="4"/>
  <c r="B2150" i="4"/>
  <c r="S2149" i="4"/>
  <c r="V2149" i="4" s="1"/>
  <c r="R2149" i="4"/>
  <c r="U2149" i="4" s="1"/>
  <c r="M2149" i="4"/>
  <c r="P2149" i="4" s="1"/>
  <c r="L2149" i="4"/>
  <c r="O2149" i="4" s="1"/>
  <c r="B2149" i="4"/>
  <c r="S2148" i="4"/>
  <c r="V2148" i="4" s="1"/>
  <c r="R2148" i="4"/>
  <c r="U2148" i="4" s="1"/>
  <c r="M2148" i="4"/>
  <c r="P2148" i="4" s="1"/>
  <c r="L2148" i="4"/>
  <c r="O2148" i="4" s="1"/>
  <c r="B2148" i="4"/>
  <c r="S2147" i="4"/>
  <c r="V2147" i="4" s="1"/>
  <c r="R2147" i="4"/>
  <c r="U2147" i="4" s="1"/>
  <c r="M2147" i="4"/>
  <c r="P2147" i="4" s="1"/>
  <c r="L2147" i="4"/>
  <c r="O2147" i="4" s="1"/>
  <c r="B2147" i="4"/>
  <c r="T2146" i="4"/>
  <c r="N2146" i="4"/>
  <c r="B2146" i="4"/>
  <c r="S2145" i="4"/>
  <c r="V2145" i="4" s="1"/>
  <c r="R2145" i="4"/>
  <c r="U2145" i="4" s="1"/>
  <c r="M2145" i="4"/>
  <c r="P2145" i="4" s="1"/>
  <c r="L2145" i="4"/>
  <c r="O2145" i="4" s="1"/>
  <c r="B2145" i="4"/>
  <c r="S2144" i="4"/>
  <c r="V2144" i="4" s="1"/>
  <c r="R2144" i="4"/>
  <c r="U2144" i="4" s="1"/>
  <c r="M2144" i="4"/>
  <c r="P2144" i="4" s="1"/>
  <c r="L2144" i="4"/>
  <c r="O2144" i="4" s="1"/>
  <c r="B2144" i="4"/>
  <c r="S2143" i="4"/>
  <c r="V2143" i="4" s="1"/>
  <c r="R2143" i="4"/>
  <c r="U2143" i="4" s="1"/>
  <c r="M2143" i="4"/>
  <c r="P2143" i="4" s="1"/>
  <c r="L2143" i="4"/>
  <c r="O2143" i="4" s="1"/>
  <c r="B2143" i="4"/>
  <c r="T2142" i="4"/>
  <c r="N2142" i="4"/>
  <c r="B2142" i="4"/>
  <c r="S2141" i="4"/>
  <c r="V2141" i="4" s="1"/>
  <c r="R2141" i="4"/>
  <c r="U2141" i="4" s="1"/>
  <c r="M2141" i="4"/>
  <c r="P2141" i="4" s="1"/>
  <c r="L2141" i="4"/>
  <c r="O2141" i="4" s="1"/>
  <c r="B2141" i="4"/>
  <c r="S2140" i="4"/>
  <c r="V2140" i="4" s="1"/>
  <c r="R2140" i="4"/>
  <c r="U2140" i="4" s="1"/>
  <c r="M2140" i="4"/>
  <c r="P2140" i="4" s="1"/>
  <c r="L2140" i="4"/>
  <c r="O2140" i="4" s="1"/>
  <c r="B2140" i="4"/>
  <c r="S2139" i="4"/>
  <c r="V2139" i="4" s="1"/>
  <c r="R2139" i="4"/>
  <c r="U2139" i="4" s="1"/>
  <c r="M2139" i="4"/>
  <c r="P2139" i="4" s="1"/>
  <c r="L2139" i="4"/>
  <c r="O2139" i="4" s="1"/>
  <c r="B2139" i="4"/>
  <c r="T2138" i="4"/>
  <c r="N2138" i="4"/>
  <c r="B2138" i="4"/>
  <c r="S2137" i="4"/>
  <c r="V2137" i="4" s="1"/>
  <c r="R2137" i="4"/>
  <c r="U2137" i="4" s="1"/>
  <c r="M2137" i="4"/>
  <c r="P2137" i="4" s="1"/>
  <c r="L2137" i="4"/>
  <c r="O2137" i="4" s="1"/>
  <c r="B2137" i="4"/>
  <c r="S2136" i="4"/>
  <c r="V2136" i="4" s="1"/>
  <c r="R2136" i="4"/>
  <c r="U2136" i="4" s="1"/>
  <c r="M2136" i="4"/>
  <c r="P2136" i="4" s="1"/>
  <c r="L2136" i="4"/>
  <c r="O2136" i="4" s="1"/>
  <c r="B2136" i="4"/>
  <c r="S2135" i="4"/>
  <c r="V2135" i="4" s="1"/>
  <c r="R2135" i="4"/>
  <c r="U2135" i="4" s="1"/>
  <c r="M2135" i="4"/>
  <c r="P2135" i="4" s="1"/>
  <c r="L2135" i="4"/>
  <c r="O2135" i="4" s="1"/>
  <c r="B2135" i="4"/>
  <c r="T2134" i="4"/>
  <c r="N2134" i="4"/>
  <c r="B2134" i="4"/>
  <c r="S2133" i="4"/>
  <c r="V2133" i="4" s="1"/>
  <c r="R2133" i="4"/>
  <c r="U2133" i="4" s="1"/>
  <c r="M2133" i="4"/>
  <c r="P2133" i="4" s="1"/>
  <c r="L2133" i="4"/>
  <c r="O2133" i="4" s="1"/>
  <c r="B2133" i="4"/>
  <c r="S2132" i="4"/>
  <c r="V2132" i="4" s="1"/>
  <c r="R2132" i="4"/>
  <c r="U2132" i="4" s="1"/>
  <c r="M2132" i="4"/>
  <c r="P2132" i="4" s="1"/>
  <c r="L2132" i="4"/>
  <c r="O2132" i="4" s="1"/>
  <c r="B2132" i="4"/>
  <c r="S2131" i="4"/>
  <c r="V2131" i="4" s="1"/>
  <c r="R2131" i="4"/>
  <c r="U2131" i="4" s="1"/>
  <c r="M2131" i="4"/>
  <c r="P2131" i="4" s="1"/>
  <c r="L2131" i="4"/>
  <c r="O2131" i="4" s="1"/>
  <c r="B2131" i="4"/>
  <c r="T2130" i="4"/>
  <c r="N2130" i="4"/>
  <c r="B2130" i="4"/>
  <c r="S2129" i="4"/>
  <c r="V2129" i="4" s="1"/>
  <c r="R2129" i="4"/>
  <c r="U2129" i="4" s="1"/>
  <c r="M2129" i="4"/>
  <c r="P2129" i="4" s="1"/>
  <c r="L2129" i="4"/>
  <c r="O2129" i="4" s="1"/>
  <c r="B2129" i="4"/>
  <c r="S2128" i="4"/>
  <c r="V2128" i="4" s="1"/>
  <c r="R2128" i="4"/>
  <c r="U2128" i="4" s="1"/>
  <c r="M2128" i="4"/>
  <c r="P2128" i="4" s="1"/>
  <c r="L2128" i="4"/>
  <c r="O2128" i="4" s="1"/>
  <c r="B2128" i="4"/>
  <c r="T2127" i="4"/>
  <c r="N2127" i="4"/>
  <c r="B2127" i="4"/>
  <c r="S2126" i="4"/>
  <c r="V2126" i="4" s="1"/>
  <c r="R2126" i="4"/>
  <c r="U2126" i="4" s="1"/>
  <c r="M2126" i="4"/>
  <c r="P2126" i="4" s="1"/>
  <c r="L2126" i="4"/>
  <c r="O2126" i="4" s="1"/>
  <c r="B2126" i="4"/>
  <c r="S2125" i="4"/>
  <c r="V2125" i="4" s="1"/>
  <c r="R2125" i="4"/>
  <c r="U2125" i="4" s="1"/>
  <c r="M2125" i="4"/>
  <c r="P2125" i="4" s="1"/>
  <c r="L2125" i="4"/>
  <c r="O2125" i="4" s="1"/>
  <c r="B2125" i="4"/>
  <c r="S2124" i="4"/>
  <c r="V2124" i="4" s="1"/>
  <c r="R2124" i="4"/>
  <c r="U2124" i="4" s="1"/>
  <c r="M2124" i="4"/>
  <c r="P2124" i="4" s="1"/>
  <c r="L2124" i="4"/>
  <c r="O2124" i="4" s="1"/>
  <c r="B2124" i="4"/>
  <c r="S2123" i="4"/>
  <c r="V2123" i="4" s="1"/>
  <c r="R2123" i="4"/>
  <c r="U2123" i="4" s="1"/>
  <c r="M2123" i="4"/>
  <c r="P2123" i="4" s="1"/>
  <c r="L2123" i="4"/>
  <c r="O2123" i="4" s="1"/>
  <c r="B2123" i="4"/>
  <c r="T2122" i="4"/>
  <c r="N2122" i="4"/>
  <c r="B2122" i="4"/>
  <c r="S2121" i="4"/>
  <c r="V2121" i="4" s="1"/>
  <c r="R2121" i="4"/>
  <c r="U2121" i="4" s="1"/>
  <c r="M2121" i="4"/>
  <c r="P2121" i="4" s="1"/>
  <c r="L2121" i="4"/>
  <c r="O2121" i="4" s="1"/>
  <c r="B2121" i="4"/>
  <c r="S2120" i="4"/>
  <c r="V2120" i="4" s="1"/>
  <c r="R2120" i="4"/>
  <c r="U2120" i="4" s="1"/>
  <c r="M2120" i="4"/>
  <c r="P2120" i="4" s="1"/>
  <c r="L2120" i="4"/>
  <c r="O2120" i="4" s="1"/>
  <c r="B2120" i="4"/>
  <c r="S2119" i="4"/>
  <c r="V2119" i="4" s="1"/>
  <c r="R2119" i="4"/>
  <c r="U2119" i="4" s="1"/>
  <c r="M2119" i="4"/>
  <c r="P2119" i="4" s="1"/>
  <c r="L2119" i="4"/>
  <c r="O2119" i="4" s="1"/>
  <c r="B2119" i="4"/>
  <c r="T2118" i="4"/>
  <c r="N2118" i="4"/>
  <c r="B2118" i="4"/>
  <c r="S2117" i="4"/>
  <c r="V2117" i="4" s="1"/>
  <c r="R2117" i="4"/>
  <c r="U2117" i="4" s="1"/>
  <c r="M2117" i="4"/>
  <c r="P2117" i="4" s="1"/>
  <c r="L2117" i="4"/>
  <c r="O2117" i="4" s="1"/>
  <c r="B2117" i="4"/>
  <c r="S2116" i="4"/>
  <c r="V2116" i="4" s="1"/>
  <c r="R2116" i="4"/>
  <c r="U2116" i="4" s="1"/>
  <c r="M2116" i="4"/>
  <c r="P2116" i="4" s="1"/>
  <c r="L2116" i="4"/>
  <c r="O2116" i="4" s="1"/>
  <c r="B2116" i="4"/>
  <c r="S2115" i="4"/>
  <c r="V2115" i="4" s="1"/>
  <c r="R2115" i="4"/>
  <c r="U2115" i="4" s="1"/>
  <c r="M2115" i="4"/>
  <c r="P2115" i="4" s="1"/>
  <c r="L2115" i="4"/>
  <c r="O2115" i="4" s="1"/>
  <c r="B2115" i="4"/>
  <c r="T2114" i="4"/>
  <c r="N2114" i="4"/>
  <c r="B2114" i="4"/>
  <c r="S2113" i="4"/>
  <c r="V2113" i="4" s="1"/>
  <c r="R2113" i="4"/>
  <c r="U2113" i="4" s="1"/>
  <c r="M2113" i="4"/>
  <c r="P2113" i="4" s="1"/>
  <c r="L2113" i="4"/>
  <c r="O2113" i="4" s="1"/>
  <c r="B2113" i="4"/>
  <c r="S2112" i="4"/>
  <c r="V2112" i="4" s="1"/>
  <c r="R2112" i="4"/>
  <c r="U2112" i="4" s="1"/>
  <c r="M2112" i="4"/>
  <c r="P2112" i="4" s="1"/>
  <c r="L2112" i="4"/>
  <c r="O2112" i="4" s="1"/>
  <c r="B2112" i="4"/>
  <c r="S2111" i="4"/>
  <c r="V2111" i="4" s="1"/>
  <c r="R2111" i="4"/>
  <c r="U2111" i="4" s="1"/>
  <c r="M2111" i="4"/>
  <c r="P2111" i="4" s="1"/>
  <c r="L2111" i="4"/>
  <c r="O2111" i="4" s="1"/>
  <c r="B2111" i="4"/>
  <c r="T2110" i="4"/>
  <c r="N2110" i="4"/>
  <c r="B2110" i="4"/>
  <c r="S2109" i="4"/>
  <c r="V2109" i="4" s="1"/>
  <c r="V2110" i="4" s="1"/>
  <c r="R2109" i="4"/>
  <c r="U2109" i="4" s="1"/>
  <c r="U2110" i="4" s="1"/>
  <c r="M2109" i="4"/>
  <c r="P2109" i="4" s="1"/>
  <c r="P2110" i="4" s="1"/>
  <c r="L2109" i="4"/>
  <c r="O2109" i="4" s="1"/>
  <c r="O2110" i="4" s="1"/>
  <c r="B2109" i="4"/>
  <c r="T2108" i="4"/>
  <c r="N2108" i="4"/>
  <c r="B2108" i="4"/>
  <c r="S2107" i="4"/>
  <c r="V2107" i="4" s="1"/>
  <c r="R2107" i="4"/>
  <c r="U2107" i="4" s="1"/>
  <c r="M2107" i="4"/>
  <c r="P2107" i="4" s="1"/>
  <c r="L2107" i="4"/>
  <c r="O2107" i="4" s="1"/>
  <c r="B2107" i="4"/>
  <c r="S2106" i="4"/>
  <c r="V2106" i="4" s="1"/>
  <c r="R2106" i="4"/>
  <c r="U2106" i="4" s="1"/>
  <c r="M2106" i="4"/>
  <c r="P2106" i="4" s="1"/>
  <c r="L2106" i="4"/>
  <c r="O2106" i="4" s="1"/>
  <c r="B2106" i="4"/>
  <c r="T2105" i="4"/>
  <c r="N2105" i="4"/>
  <c r="B2105" i="4"/>
  <c r="S2104" i="4"/>
  <c r="V2104" i="4" s="1"/>
  <c r="R2104" i="4"/>
  <c r="U2104" i="4" s="1"/>
  <c r="M2104" i="4"/>
  <c r="P2104" i="4" s="1"/>
  <c r="L2104" i="4"/>
  <c r="O2104" i="4" s="1"/>
  <c r="B2104" i="4"/>
  <c r="S2103" i="4"/>
  <c r="V2103" i="4" s="1"/>
  <c r="R2103" i="4"/>
  <c r="U2103" i="4" s="1"/>
  <c r="M2103" i="4"/>
  <c r="P2103" i="4" s="1"/>
  <c r="L2103" i="4"/>
  <c r="O2103" i="4" s="1"/>
  <c r="B2103" i="4"/>
  <c r="T2102" i="4"/>
  <c r="N2102" i="4"/>
  <c r="B2102" i="4"/>
  <c r="S2101" i="4"/>
  <c r="V2101" i="4" s="1"/>
  <c r="V2102" i="4" s="1"/>
  <c r="R2101" i="4"/>
  <c r="U2101" i="4" s="1"/>
  <c r="U2102" i="4" s="1"/>
  <c r="M2101" i="4"/>
  <c r="P2101" i="4" s="1"/>
  <c r="P2102" i="4" s="1"/>
  <c r="L2101" i="4"/>
  <c r="O2101" i="4" s="1"/>
  <c r="O2102" i="4" s="1"/>
  <c r="B2101" i="4"/>
  <c r="T2100" i="4"/>
  <c r="N2100" i="4"/>
  <c r="B2100" i="4"/>
  <c r="S2099" i="4"/>
  <c r="V2099" i="4" s="1"/>
  <c r="V2100" i="4" s="1"/>
  <c r="R2099" i="4"/>
  <c r="U2099" i="4" s="1"/>
  <c r="U2100" i="4" s="1"/>
  <c r="M2099" i="4"/>
  <c r="P2099" i="4" s="1"/>
  <c r="P2100" i="4" s="1"/>
  <c r="L2099" i="4"/>
  <c r="O2099" i="4" s="1"/>
  <c r="O2100" i="4" s="1"/>
  <c r="B2099" i="4"/>
  <c r="T2098" i="4"/>
  <c r="N2098" i="4"/>
  <c r="B2098" i="4"/>
  <c r="S2097" i="4"/>
  <c r="V2097" i="4" s="1"/>
  <c r="R2097" i="4"/>
  <c r="U2097" i="4" s="1"/>
  <c r="M2097" i="4"/>
  <c r="P2097" i="4" s="1"/>
  <c r="L2097" i="4"/>
  <c r="O2097" i="4" s="1"/>
  <c r="B2097" i="4"/>
  <c r="S2096" i="4"/>
  <c r="V2096" i="4" s="1"/>
  <c r="R2096" i="4"/>
  <c r="U2096" i="4" s="1"/>
  <c r="M2096" i="4"/>
  <c r="P2096" i="4" s="1"/>
  <c r="L2096" i="4"/>
  <c r="O2096" i="4" s="1"/>
  <c r="B2096" i="4"/>
  <c r="S2095" i="4"/>
  <c r="V2095" i="4" s="1"/>
  <c r="R2095" i="4"/>
  <c r="U2095" i="4" s="1"/>
  <c r="M2095" i="4"/>
  <c r="P2095" i="4" s="1"/>
  <c r="L2095" i="4"/>
  <c r="O2095" i="4" s="1"/>
  <c r="B2095" i="4"/>
  <c r="T2094" i="4"/>
  <c r="N2094" i="4"/>
  <c r="B2094" i="4"/>
  <c r="S2093" i="4"/>
  <c r="V2093" i="4" s="1"/>
  <c r="R2093" i="4"/>
  <c r="U2093" i="4" s="1"/>
  <c r="M2093" i="4"/>
  <c r="P2093" i="4" s="1"/>
  <c r="L2093" i="4"/>
  <c r="O2093" i="4" s="1"/>
  <c r="B2093" i="4"/>
  <c r="S2092" i="4"/>
  <c r="V2092" i="4" s="1"/>
  <c r="R2092" i="4"/>
  <c r="U2092" i="4" s="1"/>
  <c r="M2092" i="4"/>
  <c r="P2092" i="4" s="1"/>
  <c r="L2092" i="4"/>
  <c r="O2092" i="4" s="1"/>
  <c r="B2092" i="4"/>
  <c r="T2091" i="4"/>
  <c r="N2091" i="4"/>
  <c r="B2091" i="4"/>
  <c r="S2090" i="4"/>
  <c r="V2090" i="4" s="1"/>
  <c r="R2090" i="4"/>
  <c r="U2090" i="4" s="1"/>
  <c r="M2090" i="4"/>
  <c r="P2090" i="4" s="1"/>
  <c r="L2090" i="4"/>
  <c r="O2090" i="4" s="1"/>
  <c r="B2090" i="4"/>
  <c r="S2089" i="4"/>
  <c r="V2089" i="4" s="1"/>
  <c r="R2089" i="4"/>
  <c r="U2089" i="4" s="1"/>
  <c r="M2089" i="4"/>
  <c r="P2089" i="4" s="1"/>
  <c r="L2089" i="4"/>
  <c r="O2089" i="4" s="1"/>
  <c r="B2089" i="4"/>
  <c r="T2088" i="4"/>
  <c r="N2088" i="4"/>
  <c r="B2088" i="4"/>
  <c r="S2087" i="4"/>
  <c r="V2087" i="4" s="1"/>
  <c r="R2087" i="4"/>
  <c r="U2087" i="4" s="1"/>
  <c r="M2087" i="4"/>
  <c r="P2087" i="4" s="1"/>
  <c r="L2087" i="4"/>
  <c r="O2087" i="4" s="1"/>
  <c r="B2087" i="4"/>
  <c r="S2086" i="4"/>
  <c r="V2086" i="4" s="1"/>
  <c r="R2086" i="4"/>
  <c r="U2086" i="4" s="1"/>
  <c r="M2086" i="4"/>
  <c r="P2086" i="4" s="1"/>
  <c r="L2086" i="4"/>
  <c r="O2086" i="4" s="1"/>
  <c r="B2086" i="4"/>
  <c r="T2085" i="4"/>
  <c r="N2085" i="4"/>
  <c r="B2085" i="4"/>
  <c r="S2084" i="4"/>
  <c r="V2084" i="4" s="1"/>
  <c r="R2084" i="4"/>
  <c r="U2084" i="4" s="1"/>
  <c r="M2084" i="4"/>
  <c r="P2084" i="4" s="1"/>
  <c r="L2084" i="4"/>
  <c r="O2084" i="4" s="1"/>
  <c r="B2084" i="4"/>
  <c r="S2083" i="4"/>
  <c r="V2083" i="4" s="1"/>
  <c r="R2083" i="4"/>
  <c r="U2083" i="4" s="1"/>
  <c r="M2083" i="4"/>
  <c r="P2083" i="4" s="1"/>
  <c r="L2083" i="4"/>
  <c r="O2083" i="4" s="1"/>
  <c r="B2083" i="4"/>
  <c r="T2082" i="4"/>
  <c r="N2082" i="4"/>
  <c r="B2082" i="4"/>
  <c r="S2081" i="4"/>
  <c r="V2081" i="4" s="1"/>
  <c r="R2081" i="4"/>
  <c r="U2081" i="4" s="1"/>
  <c r="M2081" i="4"/>
  <c r="P2081" i="4" s="1"/>
  <c r="L2081" i="4"/>
  <c r="O2081" i="4" s="1"/>
  <c r="B2081" i="4"/>
  <c r="S2080" i="4"/>
  <c r="V2080" i="4" s="1"/>
  <c r="R2080" i="4"/>
  <c r="U2080" i="4" s="1"/>
  <c r="M2080" i="4"/>
  <c r="P2080" i="4" s="1"/>
  <c r="L2080" i="4"/>
  <c r="O2080" i="4" s="1"/>
  <c r="B2080" i="4"/>
  <c r="S2079" i="4"/>
  <c r="V2079" i="4" s="1"/>
  <c r="R2079" i="4"/>
  <c r="U2079" i="4" s="1"/>
  <c r="M2079" i="4"/>
  <c r="P2079" i="4" s="1"/>
  <c r="L2079" i="4"/>
  <c r="O2079" i="4" s="1"/>
  <c r="B2079" i="4"/>
  <c r="S2078" i="4"/>
  <c r="V2078" i="4" s="1"/>
  <c r="R2078" i="4"/>
  <c r="U2078" i="4" s="1"/>
  <c r="M2078" i="4"/>
  <c r="P2078" i="4" s="1"/>
  <c r="L2078" i="4"/>
  <c r="O2078" i="4" s="1"/>
  <c r="B2078" i="4"/>
  <c r="S2077" i="4"/>
  <c r="V2077" i="4" s="1"/>
  <c r="R2077" i="4"/>
  <c r="U2077" i="4" s="1"/>
  <c r="M2077" i="4"/>
  <c r="P2077" i="4" s="1"/>
  <c r="L2077" i="4"/>
  <c r="O2077" i="4" s="1"/>
  <c r="B2077" i="4"/>
  <c r="S2076" i="4"/>
  <c r="V2076" i="4" s="1"/>
  <c r="R2076" i="4"/>
  <c r="U2076" i="4" s="1"/>
  <c r="M2076" i="4"/>
  <c r="P2076" i="4" s="1"/>
  <c r="L2076" i="4"/>
  <c r="O2076" i="4" s="1"/>
  <c r="B2076" i="4"/>
  <c r="T2075" i="4"/>
  <c r="N2075" i="4"/>
  <c r="B2075" i="4"/>
  <c r="S2074" i="4"/>
  <c r="V2074" i="4" s="1"/>
  <c r="R2074" i="4"/>
  <c r="U2074" i="4" s="1"/>
  <c r="M2074" i="4"/>
  <c r="P2074" i="4" s="1"/>
  <c r="L2074" i="4"/>
  <c r="O2074" i="4" s="1"/>
  <c r="B2074" i="4"/>
  <c r="S2073" i="4"/>
  <c r="V2073" i="4" s="1"/>
  <c r="R2073" i="4"/>
  <c r="U2073" i="4" s="1"/>
  <c r="M2073" i="4"/>
  <c r="P2073" i="4" s="1"/>
  <c r="L2073" i="4"/>
  <c r="O2073" i="4" s="1"/>
  <c r="B2073" i="4"/>
  <c r="S2072" i="4"/>
  <c r="V2072" i="4" s="1"/>
  <c r="R2072" i="4"/>
  <c r="U2072" i="4" s="1"/>
  <c r="M2072" i="4"/>
  <c r="P2072" i="4" s="1"/>
  <c r="L2072" i="4"/>
  <c r="O2072" i="4" s="1"/>
  <c r="B2072" i="4"/>
  <c r="S2071" i="4"/>
  <c r="V2071" i="4" s="1"/>
  <c r="R2071" i="4"/>
  <c r="U2071" i="4" s="1"/>
  <c r="M2071" i="4"/>
  <c r="P2071" i="4" s="1"/>
  <c r="L2071" i="4"/>
  <c r="O2071" i="4" s="1"/>
  <c r="B2071" i="4"/>
  <c r="S2070" i="4"/>
  <c r="V2070" i="4" s="1"/>
  <c r="R2070" i="4"/>
  <c r="U2070" i="4" s="1"/>
  <c r="M2070" i="4"/>
  <c r="P2070" i="4" s="1"/>
  <c r="L2070" i="4"/>
  <c r="O2070" i="4" s="1"/>
  <c r="B2070" i="4"/>
  <c r="T2069" i="4"/>
  <c r="N2069" i="4"/>
  <c r="B2069" i="4"/>
  <c r="S2068" i="4"/>
  <c r="V2068" i="4" s="1"/>
  <c r="R2068" i="4"/>
  <c r="U2068" i="4" s="1"/>
  <c r="M2068" i="4"/>
  <c r="P2068" i="4" s="1"/>
  <c r="L2068" i="4"/>
  <c r="O2068" i="4" s="1"/>
  <c r="B2068" i="4"/>
  <c r="S2067" i="4"/>
  <c r="V2067" i="4" s="1"/>
  <c r="R2067" i="4"/>
  <c r="U2067" i="4" s="1"/>
  <c r="M2067" i="4"/>
  <c r="P2067" i="4" s="1"/>
  <c r="L2067" i="4"/>
  <c r="O2067" i="4" s="1"/>
  <c r="B2067" i="4"/>
  <c r="S2066" i="4"/>
  <c r="V2066" i="4" s="1"/>
  <c r="R2066" i="4"/>
  <c r="U2066" i="4" s="1"/>
  <c r="M2066" i="4"/>
  <c r="P2066" i="4" s="1"/>
  <c r="L2066" i="4"/>
  <c r="O2066" i="4" s="1"/>
  <c r="B2066" i="4"/>
  <c r="S2065" i="4"/>
  <c r="V2065" i="4" s="1"/>
  <c r="R2065" i="4"/>
  <c r="U2065" i="4" s="1"/>
  <c r="M2065" i="4"/>
  <c r="P2065" i="4" s="1"/>
  <c r="L2065" i="4"/>
  <c r="O2065" i="4" s="1"/>
  <c r="B2065" i="4"/>
  <c r="S2064" i="4"/>
  <c r="V2064" i="4" s="1"/>
  <c r="R2064" i="4"/>
  <c r="U2064" i="4" s="1"/>
  <c r="M2064" i="4"/>
  <c r="P2064" i="4" s="1"/>
  <c r="L2064" i="4"/>
  <c r="O2064" i="4" s="1"/>
  <c r="B2064" i="4"/>
  <c r="S2063" i="4"/>
  <c r="V2063" i="4" s="1"/>
  <c r="R2063" i="4"/>
  <c r="U2063" i="4" s="1"/>
  <c r="M2063" i="4"/>
  <c r="P2063" i="4" s="1"/>
  <c r="L2063" i="4"/>
  <c r="O2063" i="4" s="1"/>
  <c r="B2063" i="4"/>
  <c r="S2062" i="4"/>
  <c r="V2062" i="4" s="1"/>
  <c r="R2062" i="4"/>
  <c r="U2062" i="4" s="1"/>
  <c r="M2062" i="4"/>
  <c r="P2062" i="4" s="1"/>
  <c r="L2062" i="4"/>
  <c r="O2062" i="4" s="1"/>
  <c r="B2062" i="4"/>
  <c r="S2061" i="4"/>
  <c r="V2061" i="4" s="1"/>
  <c r="R2061" i="4"/>
  <c r="U2061" i="4" s="1"/>
  <c r="M2061" i="4"/>
  <c r="P2061" i="4" s="1"/>
  <c r="L2061" i="4"/>
  <c r="O2061" i="4" s="1"/>
  <c r="B2061" i="4"/>
  <c r="S2060" i="4"/>
  <c r="V2060" i="4" s="1"/>
  <c r="R2060" i="4"/>
  <c r="U2060" i="4" s="1"/>
  <c r="M2060" i="4"/>
  <c r="P2060" i="4" s="1"/>
  <c r="L2060" i="4"/>
  <c r="O2060" i="4" s="1"/>
  <c r="B2060" i="4"/>
  <c r="S2059" i="4"/>
  <c r="V2059" i="4" s="1"/>
  <c r="R2059" i="4"/>
  <c r="U2059" i="4" s="1"/>
  <c r="M2059" i="4"/>
  <c r="P2059" i="4" s="1"/>
  <c r="L2059" i="4"/>
  <c r="O2059" i="4" s="1"/>
  <c r="B2059" i="4"/>
  <c r="S2058" i="4"/>
  <c r="V2058" i="4" s="1"/>
  <c r="R2058" i="4"/>
  <c r="U2058" i="4" s="1"/>
  <c r="M2058" i="4"/>
  <c r="P2058" i="4" s="1"/>
  <c r="L2058" i="4"/>
  <c r="O2058" i="4" s="1"/>
  <c r="B2058" i="4"/>
  <c r="S2057" i="4"/>
  <c r="V2057" i="4" s="1"/>
  <c r="R2057" i="4"/>
  <c r="U2057" i="4" s="1"/>
  <c r="M2057" i="4"/>
  <c r="P2057" i="4" s="1"/>
  <c r="L2057" i="4"/>
  <c r="O2057" i="4" s="1"/>
  <c r="B2057" i="4"/>
  <c r="S2056" i="4"/>
  <c r="V2056" i="4" s="1"/>
  <c r="R2056" i="4"/>
  <c r="U2056" i="4" s="1"/>
  <c r="M2056" i="4"/>
  <c r="P2056" i="4" s="1"/>
  <c r="L2056" i="4"/>
  <c r="O2056" i="4" s="1"/>
  <c r="B2056" i="4"/>
  <c r="T2055" i="4"/>
  <c r="N2055" i="4"/>
  <c r="B2055" i="4"/>
  <c r="S2054" i="4"/>
  <c r="V2054" i="4" s="1"/>
  <c r="R2054" i="4"/>
  <c r="U2054" i="4" s="1"/>
  <c r="M2054" i="4"/>
  <c r="P2054" i="4" s="1"/>
  <c r="L2054" i="4"/>
  <c r="O2054" i="4" s="1"/>
  <c r="B2054" i="4"/>
  <c r="S2053" i="4"/>
  <c r="V2053" i="4" s="1"/>
  <c r="R2053" i="4"/>
  <c r="U2053" i="4" s="1"/>
  <c r="M2053" i="4"/>
  <c r="P2053" i="4" s="1"/>
  <c r="L2053" i="4"/>
  <c r="O2053" i="4" s="1"/>
  <c r="B2053" i="4"/>
  <c r="S2052" i="4"/>
  <c r="V2052" i="4" s="1"/>
  <c r="R2052" i="4"/>
  <c r="U2052" i="4" s="1"/>
  <c r="M2052" i="4"/>
  <c r="P2052" i="4" s="1"/>
  <c r="L2052" i="4"/>
  <c r="O2052" i="4" s="1"/>
  <c r="B2052" i="4"/>
  <c r="T2051" i="4"/>
  <c r="N2051" i="4"/>
  <c r="B2051" i="4"/>
  <c r="S2050" i="4"/>
  <c r="V2050" i="4" s="1"/>
  <c r="R2050" i="4"/>
  <c r="U2050" i="4" s="1"/>
  <c r="M2050" i="4"/>
  <c r="P2050" i="4" s="1"/>
  <c r="L2050" i="4"/>
  <c r="O2050" i="4" s="1"/>
  <c r="B2050" i="4"/>
  <c r="S2049" i="4"/>
  <c r="V2049" i="4" s="1"/>
  <c r="R2049" i="4"/>
  <c r="U2049" i="4" s="1"/>
  <c r="M2049" i="4"/>
  <c r="P2049" i="4" s="1"/>
  <c r="L2049" i="4"/>
  <c r="O2049" i="4" s="1"/>
  <c r="B2049" i="4"/>
  <c r="S2048" i="4"/>
  <c r="V2048" i="4" s="1"/>
  <c r="R2048" i="4"/>
  <c r="U2048" i="4" s="1"/>
  <c r="M2048" i="4"/>
  <c r="P2048" i="4" s="1"/>
  <c r="L2048" i="4"/>
  <c r="O2048" i="4" s="1"/>
  <c r="B2048" i="4"/>
  <c r="S2047" i="4"/>
  <c r="V2047" i="4" s="1"/>
  <c r="R2047" i="4"/>
  <c r="U2047" i="4" s="1"/>
  <c r="M2047" i="4"/>
  <c r="P2047" i="4" s="1"/>
  <c r="L2047" i="4"/>
  <c r="O2047" i="4" s="1"/>
  <c r="B2047" i="4"/>
  <c r="S2046" i="4"/>
  <c r="V2046" i="4" s="1"/>
  <c r="R2046" i="4"/>
  <c r="U2046" i="4" s="1"/>
  <c r="M2046" i="4"/>
  <c r="P2046" i="4" s="1"/>
  <c r="L2046" i="4"/>
  <c r="O2046" i="4" s="1"/>
  <c r="B2046" i="4"/>
  <c r="S2045" i="4"/>
  <c r="V2045" i="4" s="1"/>
  <c r="R2045" i="4"/>
  <c r="U2045" i="4" s="1"/>
  <c r="M2045" i="4"/>
  <c r="P2045" i="4" s="1"/>
  <c r="L2045" i="4"/>
  <c r="O2045" i="4" s="1"/>
  <c r="B2045" i="4"/>
  <c r="S2044" i="4"/>
  <c r="V2044" i="4" s="1"/>
  <c r="R2044" i="4"/>
  <c r="U2044" i="4" s="1"/>
  <c r="M2044" i="4"/>
  <c r="P2044" i="4" s="1"/>
  <c r="L2044" i="4"/>
  <c r="O2044" i="4" s="1"/>
  <c r="B2044" i="4"/>
  <c r="S2043" i="4"/>
  <c r="V2043" i="4" s="1"/>
  <c r="R2043" i="4"/>
  <c r="U2043" i="4" s="1"/>
  <c r="M2043" i="4"/>
  <c r="P2043" i="4" s="1"/>
  <c r="L2043" i="4"/>
  <c r="O2043" i="4" s="1"/>
  <c r="B2043" i="4"/>
  <c r="T2042" i="4"/>
  <c r="N2042" i="4"/>
  <c r="B2042" i="4"/>
  <c r="S2041" i="4"/>
  <c r="V2041" i="4" s="1"/>
  <c r="R2041" i="4"/>
  <c r="U2041" i="4" s="1"/>
  <c r="M2041" i="4"/>
  <c r="P2041" i="4" s="1"/>
  <c r="L2041" i="4"/>
  <c r="O2041" i="4" s="1"/>
  <c r="B2041" i="4"/>
  <c r="S2040" i="4"/>
  <c r="V2040" i="4" s="1"/>
  <c r="R2040" i="4"/>
  <c r="U2040" i="4" s="1"/>
  <c r="M2040" i="4"/>
  <c r="P2040" i="4" s="1"/>
  <c r="L2040" i="4"/>
  <c r="O2040" i="4" s="1"/>
  <c r="B2040" i="4"/>
  <c r="S2039" i="4"/>
  <c r="V2039" i="4" s="1"/>
  <c r="R2039" i="4"/>
  <c r="U2039" i="4" s="1"/>
  <c r="M2039" i="4"/>
  <c r="P2039" i="4" s="1"/>
  <c r="L2039" i="4"/>
  <c r="O2039" i="4" s="1"/>
  <c r="B2039" i="4"/>
  <c r="S2038" i="4"/>
  <c r="V2038" i="4" s="1"/>
  <c r="R2038" i="4"/>
  <c r="U2038" i="4" s="1"/>
  <c r="M2038" i="4"/>
  <c r="P2038" i="4" s="1"/>
  <c r="L2038" i="4"/>
  <c r="O2038" i="4" s="1"/>
  <c r="B2038" i="4"/>
  <c r="S2037" i="4"/>
  <c r="V2037" i="4" s="1"/>
  <c r="R2037" i="4"/>
  <c r="U2037" i="4" s="1"/>
  <c r="M2037" i="4"/>
  <c r="P2037" i="4" s="1"/>
  <c r="L2037" i="4"/>
  <c r="O2037" i="4" s="1"/>
  <c r="B2037" i="4"/>
  <c r="S2036" i="4"/>
  <c r="V2036" i="4" s="1"/>
  <c r="R2036" i="4"/>
  <c r="U2036" i="4" s="1"/>
  <c r="M2036" i="4"/>
  <c r="P2036" i="4" s="1"/>
  <c r="L2036" i="4"/>
  <c r="O2036" i="4" s="1"/>
  <c r="B2036" i="4"/>
  <c r="T2035" i="4"/>
  <c r="N2035" i="4"/>
  <c r="B2035" i="4"/>
  <c r="S2034" i="4"/>
  <c r="V2034" i="4" s="1"/>
  <c r="R2034" i="4"/>
  <c r="U2034" i="4" s="1"/>
  <c r="M2034" i="4"/>
  <c r="P2034" i="4" s="1"/>
  <c r="L2034" i="4"/>
  <c r="O2034" i="4" s="1"/>
  <c r="B2034" i="4"/>
  <c r="S2033" i="4"/>
  <c r="V2033" i="4" s="1"/>
  <c r="R2033" i="4"/>
  <c r="U2033" i="4" s="1"/>
  <c r="M2033" i="4"/>
  <c r="P2033" i="4" s="1"/>
  <c r="L2033" i="4"/>
  <c r="O2033" i="4" s="1"/>
  <c r="B2033" i="4"/>
  <c r="T2032" i="4"/>
  <c r="N2032" i="4"/>
  <c r="B2032" i="4"/>
  <c r="S2031" i="4"/>
  <c r="V2031" i="4" s="1"/>
  <c r="R2031" i="4"/>
  <c r="U2031" i="4" s="1"/>
  <c r="M2031" i="4"/>
  <c r="P2031" i="4" s="1"/>
  <c r="L2031" i="4"/>
  <c r="O2031" i="4" s="1"/>
  <c r="B2031" i="4"/>
  <c r="S2030" i="4"/>
  <c r="V2030" i="4" s="1"/>
  <c r="R2030" i="4"/>
  <c r="U2030" i="4" s="1"/>
  <c r="M2030" i="4"/>
  <c r="P2030" i="4" s="1"/>
  <c r="L2030" i="4"/>
  <c r="O2030" i="4" s="1"/>
  <c r="B2030" i="4"/>
  <c r="T2029" i="4"/>
  <c r="N2029" i="4"/>
  <c r="B2029" i="4"/>
  <c r="S2028" i="4"/>
  <c r="V2028" i="4" s="1"/>
  <c r="R2028" i="4"/>
  <c r="U2028" i="4" s="1"/>
  <c r="M2028" i="4"/>
  <c r="P2028" i="4" s="1"/>
  <c r="L2028" i="4"/>
  <c r="O2028" i="4" s="1"/>
  <c r="B2028" i="4"/>
  <c r="S2027" i="4"/>
  <c r="V2027" i="4" s="1"/>
  <c r="R2027" i="4"/>
  <c r="U2027" i="4" s="1"/>
  <c r="M2027" i="4"/>
  <c r="P2027" i="4" s="1"/>
  <c r="L2027" i="4"/>
  <c r="O2027" i="4" s="1"/>
  <c r="B2027" i="4"/>
  <c r="T2026" i="4"/>
  <c r="N2026" i="4"/>
  <c r="B2026" i="4"/>
  <c r="S2025" i="4"/>
  <c r="V2025" i="4" s="1"/>
  <c r="R2025" i="4"/>
  <c r="U2025" i="4" s="1"/>
  <c r="M2025" i="4"/>
  <c r="P2025" i="4" s="1"/>
  <c r="L2025" i="4"/>
  <c r="O2025" i="4" s="1"/>
  <c r="B2025" i="4"/>
  <c r="S2024" i="4"/>
  <c r="V2024" i="4" s="1"/>
  <c r="R2024" i="4"/>
  <c r="U2024" i="4" s="1"/>
  <c r="M2024" i="4"/>
  <c r="P2024" i="4" s="1"/>
  <c r="L2024" i="4"/>
  <c r="O2024" i="4" s="1"/>
  <c r="B2024" i="4"/>
  <c r="T2023" i="4"/>
  <c r="N2023" i="4"/>
  <c r="B2023" i="4"/>
  <c r="S2022" i="4"/>
  <c r="V2022" i="4" s="1"/>
  <c r="V2023" i="4" s="1"/>
  <c r="R2022" i="4"/>
  <c r="U2022" i="4" s="1"/>
  <c r="U2023" i="4" s="1"/>
  <c r="M2022" i="4"/>
  <c r="P2022" i="4" s="1"/>
  <c r="P2023" i="4" s="1"/>
  <c r="L2022" i="4"/>
  <c r="O2022" i="4" s="1"/>
  <c r="O2023" i="4" s="1"/>
  <c r="B2022" i="4"/>
  <c r="T2021" i="4"/>
  <c r="N2021" i="4"/>
  <c r="B2021" i="4"/>
  <c r="S2020" i="4"/>
  <c r="V2020" i="4" s="1"/>
  <c r="V2021" i="4" s="1"/>
  <c r="R2020" i="4"/>
  <c r="U2020" i="4" s="1"/>
  <c r="U2021" i="4" s="1"/>
  <c r="M2020" i="4"/>
  <c r="P2020" i="4" s="1"/>
  <c r="P2021" i="4" s="1"/>
  <c r="L2020" i="4"/>
  <c r="O2020" i="4" s="1"/>
  <c r="O2021" i="4" s="1"/>
  <c r="B2020" i="4"/>
  <c r="T2019" i="4"/>
  <c r="N2019" i="4"/>
  <c r="B2019" i="4"/>
  <c r="S2018" i="4"/>
  <c r="V2018" i="4" s="1"/>
  <c r="R2018" i="4"/>
  <c r="U2018" i="4" s="1"/>
  <c r="M2018" i="4"/>
  <c r="P2018" i="4" s="1"/>
  <c r="L2018" i="4"/>
  <c r="O2018" i="4" s="1"/>
  <c r="B2018" i="4"/>
  <c r="S2017" i="4"/>
  <c r="V2017" i="4" s="1"/>
  <c r="R2017" i="4"/>
  <c r="U2017" i="4" s="1"/>
  <c r="M2017" i="4"/>
  <c r="P2017" i="4" s="1"/>
  <c r="L2017" i="4"/>
  <c r="O2017" i="4" s="1"/>
  <c r="B2017" i="4"/>
  <c r="S2016" i="4"/>
  <c r="V2016" i="4" s="1"/>
  <c r="R2016" i="4"/>
  <c r="U2016" i="4" s="1"/>
  <c r="M2016" i="4"/>
  <c r="P2016" i="4" s="1"/>
  <c r="L2016" i="4"/>
  <c r="O2016" i="4" s="1"/>
  <c r="B2016" i="4"/>
  <c r="S2015" i="4"/>
  <c r="V2015" i="4" s="1"/>
  <c r="R2015" i="4"/>
  <c r="U2015" i="4" s="1"/>
  <c r="M2015" i="4"/>
  <c r="P2015" i="4" s="1"/>
  <c r="L2015" i="4"/>
  <c r="O2015" i="4" s="1"/>
  <c r="B2015" i="4"/>
  <c r="S2014" i="4"/>
  <c r="V2014" i="4" s="1"/>
  <c r="R2014" i="4"/>
  <c r="U2014" i="4" s="1"/>
  <c r="M2014" i="4"/>
  <c r="P2014" i="4" s="1"/>
  <c r="L2014" i="4"/>
  <c r="O2014" i="4" s="1"/>
  <c r="B2014" i="4"/>
  <c r="V2013" i="4"/>
  <c r="U2013" i="4"/>
  <c r="P2013" i="4"/>
  <c r="O2013" i="4"/>
  <c r="B2013" i="4"/>
  <c r="S2012" i="4"/>
  <c r="V2012" i="4" s="1"/>
  <c r="R2012" i="4"/>
  <c r="U2012" i="4" s="1"/>
  <c r="M2012" i="4"/>
  <c r="P2012" i="4" s="1"/>
  <c r="L2012" i="4"/>
  <c r="O2012" i="4" s="1"/>
  <c r="B2012" i="4"/>
  <c r="S2011" i="4"/>
  <c r="V2011" i="4" s="1"/>
  <c r="R2011" i="4"/>
  <c r="U2011" i="4" s="1"/>
  <c r="M2011" i="4"/>
  <c r="P2011" i="4" s="1"/>
  <c r="L2011" i="4"/>
  <c r="O2011" i="4" s="1"/>
  <c r="B2011" i="4"/>
  <c r="S2010" i="4"/>
  <c r="V2010" i="4" s="1"/>
  <c r="R2010" i="4"/>
  <c r="U2010" i="4" s="1"/>
  <c r="M2010" i="4"/>
  <c r="P2010" i="4" s="1"/>
  <c r="L2010" i="4"/>
  <c r="O2010" i="4" s="1"/>
  <c r="B2010" i="4"/>
  <c r="S2009" i="4"/>
  <c r="V2009" i="4" s="1"/>
  <c r="R2009" i="4"/>
  <c r="U2009" i="4" s="1"/>
  <c r="M2009" i="4"/>
  <c r="P2009" i="4" s="1"/>
  <c r="L2009" i="4"/>
  <c r="O2009" i="4" s="1"/>
  <c r="B2009" i="4"/>
  <c r="S2008" i="4"/>
  <c r="V2008" i="4" s="1"/>
  <c r="R2008" i="4"/>
  <c r="U2008" i="4" s="1"/>
  <c r="M2008" i="4"/>
  <c r="P2008" i="4" s="1"/>
  <c r="L2008" i="4"/>
  <c r="O2008" i="4" s="1"/>
  <c r="B2008" i="4"/>
  <c r="S2007" i="4"/>
  <c r="V2007" i="4" s="1"/>
  <c r="R2007" i="4"/>
  <c r="U2007" i="4" s="1"/>
  <c r="M2007" i="4"/>
  <c r="P2007" i="4" s="1"/>
  <c r="L2007" i="4"/>
  <c r="O2007" i="4" s="1"/>
  <c r="B2007" i="4"/>
  <c r="S2006" i="4"/>
  <c r="V2006" i="4" s="1"/>
  <c r="R2006" i="4"/>
  <c r="U2006" i="4" s="1"/>
  <c r="M2006" i="4"/>
  <c r="P2006" i="4" s="1"/>
  <c r="L2006" i="4"/>
  <c r="O2006" i="4" s="1"/>
  <c r="B2006" i="4"/>
  <c r="S2005" i="4"/>
  <c r="V2005" i="4" s="1"/>
  <c r="R2005" i="4"/>
  <c r="U2005" i="4" s="1"/>
  <c r="M2005" i="4"/>
  <c r="P2005" i="4" s="1"/>
  <c r="L2005" i="4"/>
  <c r="O2005" i="4" s="1"/>
  <c r="B2005" i="4"/>
  <c r="S2004" i="4"/>
  <c r="V2004" i="4" s="1"/>
  <c r="R2004" i="4"/>
  <c r="U2004" i="4" s="1"/>
  <c r="M2004" i="4"/>
  <c r="P2004" i="4" s="1"/>
  <c r="L2004" i="4"/>
  <c r="O2004" i="4" s="1"/>
  <c r="B2004" i="4"/>
  <c r="S2003" i="4"/>
  <c r="V2003" i="4" s="1"/>
  <c r="R2003" i="4"/>
  <c r="U2003" i="4" s="1"/>
  <c r="M2003" i="4"/>
  <c r="P2003" i="4" s="1"/>
  <c r="L2003" i="4"/>
  <c r="O2003" i="4" s="1"/>
  <c r="B2003" i="4"/>
  <c r="S2002" i="4"/>
  <c r="V2002" i="4" s="1"/>
  <c r="R2002" i="4"/>
  <c r="U2002" i="4" s="1"/>
  <c r="M2002" i="4"/>
  <c r="P2002" i="4" s="1"/>
  <c r="L2002" i="4"/>
  <c r="O2002" i="4" s="1"/>
  <c r="B2002" i="4"/>
  <c r="S2001" i="4"/>
  <c r="V2001" i="4" s="1"/>
  <c r="R2001" i="4"/>
  <c r="U2001" i="4" s="1"/>
  <c r="M2001" i="4"/>
  <c r="P2001" i="4" s="1"/>
  <c r="L2001" i="4"/>
  <c r="O2001" i="4" s="1"/>
  <c r="B2001" i="4"/>
  <c r="S2000" i="4"/>
  <c r="V2000" i="4" s="1"/>
  <c r="R2000" i="4"/>
  <c r="U2000" i="4" s="1"/>
  <c r="M2000" i="4"/>
  <c r="P2000" i="4" s="1"/>
  <c r="L2000" i="4"/>
  <c r="O2000" i="4" s="1"/>
  <c r="B2000" i="4"/>
  <c r="S1999" i="4"/>
  <c r="V1999" i="4" s="1"/>
  <c r="R1999" i="4"/>
  <c r="U1999" i="4" s="1"/>
  <c r="M1999" i="4"/>
  <c r="P1999" i="4" s="1"/>
  <c r="L1999" i="4"/>
  <c r="O1999" i="4" s="1"/>
  <c r="B1999" i="4"/>
  <c r="S1998" i="4"/>
  <c r="V1998" i="4" s="1"/>
  <c r="R1998" i="4"/>
  <c r="U1998" i="4" s="1"/>
  <c r="M1998" i="4"/>
  <c r="P1998" i="4" s="1"/>
  <c r="L1998" i="4"/>
  <c r="O1998" i="4" s="1"/>
  <c r="B1998" i="4"/>
  <c r="S1997" i="4"/>
  <c r="V1997" i="4" s="1"/>
  <c r="R1997" i="4"/>
  <c r="U1997" i="4" s="1"/>
  <c r="M1997" i="4"/>
  <c r="P1997" i="4" s="1"/>
  <c r="L1997" i="4"/>
  <c r="O1997" i="4" s="1"/>
  <c r="B1997" i="4"/>
  <c r="S1996" i="4"/>
  <c r="V1996" i="4" s="1"/>
  <c r="R1996" i="4"/>
  <c r="U1996" i="4" s="1"/>
  <c r="M1996" i="4"/>
  <c r="P1996" i="4" s="1"/>
  <c r="L1996" i="4"/>
  <c r="O1996" i="4" s="1"/>
  <c r="B1996" i="4"/>
  <c r="S1995" i="4"/>
  <c r="V1995" i="4" s="1"/>
  <c r="R1995" i="4"/>
  <c r="U1995" i="4" s="1"/>
  <c r="M1995" i="4"/>
  <c r="P1995" i="4" s="1"/>
  <c r="L1995" i="4"/>
  <c r="O1995" i="4" s="1"/>
  <c r="B1995" i="4"/>
  <c r="S1994" i="4"/>
  <c r="V1994" i="4" s="1"/>
  <c r="R1994" i="4"/>
  <c r="U1994" i="4" s="1"/>
  <c r="M1994" i="4"/>
  <c r="P1994" i="4" s="1"/>
  <c r="L1994" i="4"/>
  <c r="O1994" i="4" s="1"/>
  <c r="B1994" i="4"/>
  <c r="S1993" i="4"/>
  <c r="V1993" i="4" s="1"/>
  <c r="R1993" i="4"/>
  <c r="U1993" i="4" s="1"/>
  <c r="M1993" i="4"/>
  <c r="P1993" i="4" s="1"/>
  <c r="L1993" i="4"/>
  <c r="O1993" i="4" s="1"/>
  <c r="B1993" i="4"/>
  <c r="S1992" i="4"/>
  <c r="V1992" i="4" s="1"/>
  <c r="R1992" i="4"/>
  <c r="U1992" i="4" s="1"/>
  <c r="M1992" i="4"/>
  <c r="P1992" i="4" s="1"/>
  <c r="L1992" i="4"/>
  <c r="O1992" i="4" s="1"/>
  <c r="B1992" i="4"/>
  <c r="S1991" i="4"/>
  <c r="V1991" i="4" s="1"/>
  <c r="R1991" i="4"/>
  <c r="U1991" i="4" s="1"/>
  <c r="M1991" i="4"/>
  <c r="P1991" i="4" s="1"/>
  <c r="L1991" i="4"/>
  <c r="O1991" i="4" s="1"/>
  <c r="B1991" i="4"/>
  <c r="S1990" i="4"/>
  <c r="V1990" i="4" s="1"/>
  <c r="R1990" i="4"/>
  <c r="U1990" i="4" s="1"/>
  <c r="M1990" i="4"/>
  <c r="P1990" i="4" s="1"/>
  <c r="L1990" i="4"/>
  <c r="O1990" i="4" s="1"/>
  <c r="B1990" i="4"/>
  <c r="T1989" i="4"/>
  <c r="N1989" i="4"/>
  <c r="B1989" i="4"/>
  <c r="S1988" i="4"/>
  <c r="V1988" i="4" s="1"/>
  <c r="R1988" i="4"/>
  <c r="U1988" i="4" s="1"/>
  <c r="M1988" i="4"/>
  <c r="P1988" i="4" s="1"/>
  <c r="L1988" i="4"/>
  <c r="O1988" i="4" s="1"/>
  <c r="B1988" i="4"/>
  <c r="S1987" i="4"/>
  <c r="V1987" i="4" s="1"/>
  <c r="R1987" i="4"/>
  <c r="U1987" i="4" s="1"/>
  <c r="M1987" i="4"/>
  <c r="P1987" i="4" s="1"/>
  <c r="L1987" i="4"/>
  <c r="O1987" i="4" s="1"/>
  <c r="B1987" i="4"/>
  <c r="S1986" i="4"/>
  <c r="V1986" i="4" s="1"/>
  <c r="R1986" i="4"/>
  <c r="U1986" i="4" s="1"/>
  <c r="M1986" i="4"/>
  <c r="P1986" i="4" s="1"/>
  <c r="L1986" i="4"/>
  <c r="O1986" i="4" s="1"/>
  <c r="B1986" i="4"/>
  <c r="S1985" i="4"/>
  <c r="V1985" i="4" s="1"/>
  <c r="R1985" i="4"/>
  <c r="U1985" i="4" s="1"/>
  <c r="M1985" i="4"/>
  <c r="P1985" i="4" s="1"/>
  <c r="L1985" i="4"/>
  <c r="O1985" i="4" s="1"/>
  <c r="B1985" i="4"/>
  <c r="T1984" i="4"/>
  <c r="N1984" i="4"/>
  <c r="B1984" i="4"/>
  <c r="S1983" i="4"/>
  <c r="V1983" i="4" s="1"/>
  <c r="V1984" i="4" s="1"/>
  <c r="R1983" i="4"/>
  <c r="U1983" i="4" s="1"/>
  <c r="U1984" i="4" s="1"/>
  <c r="M1983" i="4"/>
  <c r="P1983" i="4" s="1"/>
  <c r="P1984" i="4" s="1"/>
  <c r="L1983" i="4"/>
  <c r="O1983" i="4" s="1"/>
  <c r="O1984" i="4" s="1"/>
  <c r="B1983" i="4"/>
  <c r="T1982" i="4"/>
  <c r="N1982" i="4"/>
  <c r="B1982" i="4"/>
  <c r="S1981" i="4"/>
  <c r="V1981" i="4" s="1"/>
  <c r="R1981" i="4"/>
  <c r="U1981" i="4" s="1"/>
  <c r="M1981" i="4"/>
  <c r="P1981" i="4" s="1"/>
  <c r="L1981" i="4"/>
  <c r="O1981" i="4" s="1"/>
  <c r="B1981" i="4"/>
  <c r="S1980" i="4"/>
  <c r="V1980" i="4" s="1"/>
  <c r="R1980" i="4"/>
  <c r="U1980" i="4" s="1"/>
  <c r="M1980" i="4"/>
  <c r="P1980" i="4" s="1"/>
  <c r="L1980" i="4"/>
  <c r="O1980" i="4" s="1"/>
  <c r="B1980" i="4"/>
  <c r="S1979" i="4"/>
  <c r="V1979" i="4" s="1"/>
  <c r="R1979" i="4"/>
  <c r="U1979" i="4" s="1"/>
  <c r="M1979" i="4"/>
  <c r="P1979" i="4" s="1"/>
  <c r="L1979" i="4"/>
  <c r="O1979" i="4" s="1"/>
  <c r="B1979" i="4"/>
  <c r="S1978" i="4"/>
  <c r="V1978" i="4" s="1"/>
  <c r="R1978" i="4"/>
  <c r="U1978" i="4" s="1"/>
  <c r="M1978" i="4"/>
  <c r="P1978" i="4" s="1"/>
  <c r="L1978" i="4"/>
  <c r="O1978" i="4" s="1"/>
  <c r="B1978" i="4"/>
  <c r="S1977" i="4"/>
  <c r="V1977" i="4" s="1"/>
  <c r="R1977" i="4"/>
  <c r="U1977" i="4" s="1"/>
  <c r="M1977" i="4"/>
  <c r="P1977" i="4" s="1"/>
  <c r="L1977" i="4"/>
  <c r="O1977" i="4" s="1"/>
  <c r="B1977" i="4"/>
  <c r="S1976" i="4"/>
  <c r="V1976" i="4" s="1"/>
  <c r="R1976" i="4"/>
  <c r="U1976" i="4" s="1"/>
  <c r="M1976" i="4"/>
  <c r="P1976" i="4" s="1"/>
  <c r="L1976" i="4"/>
  <c r="O1976" i="4" s="1"/>
  <c r="B1976" i="4"/>
  <c r="S1975" i="4"/>
  <c r="V1975" i="4" s="1"/>
  <c r="R1975" i="4"/>
  <c r="U1975" i="4" s="1"/>
  <c r="M1975" i="4"/>
  <c r="P1975" i="4" s="1"/>
  <c r="L1975" i="4"/>
  <c r="O1975" i="4" s="1"/>
  <c r="B1975" i="4"/>
  <c r="S1974" i="4"/>
  <c r="V1974" i="4" s="1"/>
  <c r="R1974" i="4"/>
  <c r="U1974" i="4" s="1"/>
  <c r="M1974" i="4"/>
  <c r="P1974" i="4" s="1"/>
  <c r="L1974" i="4"/>
  <c r="O1974" i="4" s="1"/>
  <c r="B1974" i="4"/>
  <c r="S1973" i="4"/>
  <c r="V1973" i="4" s="1"/>
  <c r="R1973" i="4"/>
  <c r="U1973" i="4" s="1"/>
  <c r="M1973" i="4"/>
  <c r="P1973" i="4" s="1"/>
  <c r="L1973" i="4"/>
  <c r="O1973" i="4" s="1"/>
  <c r="B1973" i="4"/>
  <c r="S1972" i="4"/>
  <c r="V1972" i="4" s="1"/>
  <c r="R1972" i="4"/>
  <c r="U1972" i="4" s="1"/>
  <c r="M1972" i="4"/>
  <c r="P1972" i="4" s="1"/>
  <c r="L1972" i="4"/>
  <c r="O1972" i="4" s="1"/>
  <c r="B1972" i="4"/>
  <c r="S1971" i="4"/>
  <c r="V1971" i="4" s="1"/>
  <c r="R1971" i="4"/>
  <c r="U1971" i="4" s="1"/>
  <c r="M1971" i="4"/>
  <c r="P1971" i="4" s="1"/>
  <c r="L1971" i="4"/>
  <c r="O1971" i="4" s="1"/>
  <c r="B1971" i="4"/>
  <c r="S1970" i="4"/>
  <c r="V1970" i="4" s="1"/>
  <c r="R1970" i="4"/>
  <c r="U1970" i="4" s="1"/>
  <c r="M1970" i="4"/>
  <c r="P1970" i="4" s="1"/>
  <c r="L1970" i="4"/>
  <c r="O1970" i="4" s="1"/>
  <c r="B1970" i="4"/>
  <c r="S1969" i="4"/>
  <c r="V1969" i="4" s="1"/>
  <c r="R1969" i="4"/>
  <c r="U1969" i="4" s="1"/>
  <c r="M1969" i="4"/>
  <c r="P1969" i="4" s="1"/>
  <c r="L1969" i="4"/>
  <c r="O1969" i="4" s="1"/>
  <c r="B1969" i="4"/>
  <c r="S1968" i="4"/>
  <c r="V1968" i="4" s="1"/>
  <c r="R1968" i="4"/>
  <c r="U1968" i="4" s="1"/>
  <c r="M1968" i="4"/>
  <c r="P1968" i="4" s="1"/>
  <c r="L1968" i="4"/>
  <c r="O1968" i="4" s="1"/>
  <c r="B1968" i="4"/>
  <c r="S1967" i="4"/>
  <c r="V1967" i="4" s="1"/>
  <c r="R1967" i="4"/>
  <c r="U1967" i="4" s="1"/>
  <c r="M1967" i="4"/>
  <c r="P1967" i="4" s="1"/>
  <c r="L1967" i="4"/>
  <c r="O1967" i="4" s="1"/>
  <c r="B1967" i="4"/>
  <c r="S1966" i="4"/>
  <c r="V1966" i="4" s="1"/>
  <c r="R1966" i="4"/>
  <c r="U1966" i="4" s="1"/>
  <c r="M1966" i="4"/>
  <c r="P1966" i="4" s="1"/>
  <c r="L1966" i="4"/>
  <c r="O1966" i="4" s="1"/>
  <c r="B1966" i="4"/>
  <c r="S1965" i="4"/>
  <c r="V1965" i="4" s="1"/>
  <c r="R1965" i="4"/>
  <c r="U1965" i="4" s="1"/>
  <c r="M1965" i="4"/>
  <c r="P1965" i="4" s="1"/>
  <c r="L1965" i="4"/>
  <c r="O1965" i="4" s="1"/>
  <c r="B1965" i="4"/>
  <c r="S1964" i="4"/>
  <c r="V1964" i="4" s="1"/>
  <c r="R1964" i="4"/>
  <c r="U1964" i="4" s="1"/>
  <c r="M1964" i="4"/>
  <c r="P1964" i="4" s="1"/>
  <c r="L1964" i="4"/>
  <c r="O1964" i="4" s="1"/>
  <c r="B1964" i="4"/>
  <c r="S1963" i="4"/>
  <c r="V1963" i="4" s="1"/>
  <c r="R1963" i="4"/>
  <c r="U1963" i="4" s="1"/>
  <c r="M1963" i="4"/>
  <c r="P1963" i="4" s="1"/>
  <c r="L1963" i="4"/>
  <c r="O1963" i="4" s="1"/>
  <c r="B1963" i="4"/>
  <c r="S1962" i="4"/>
  <c r="V1962" i="4" s="1"/>
  <c r="R1962" i="4"/>
  <c r="U1962" i="4" s="1"/>
  <c r="M1962" i="4"/>
  <c r="P1962" i="4" s="1"/>
  <c r="L1962" i="4"/>
  <c r="O1962" i="4" s="1"/>
  <c r="B1962" i="4"/>
  <c r="S1961" i="4"/>
  <c r="V1961" i="4" s="1"/>
  <c r="R1961" i="4"/>
  <c r="U1961" i="4" s="1"/>
  <c r="M1961" i="4"/>
  <c r="P1961" i="4" s="1"/>
  <c r="L1961" i="4"/>
  <c r="O1961" i="4" s="1"/>
  <c r="B1961" i="4"/>
  <c r="S1960" i="4"/>
  <c r="V1960" i="4" s="1"/>
  <c r="R1960" i="4"/>
  <c r="U1960" i="4" s="1"/>
  <c r="M1960" i="4"/>
  <c r="P1960" i="4" s="1"/>
  <c r="L1960" i="4"/>
  <c r="O1960" i="4" s="1"/>
  <c r="B1960" i="4"/>
  <c r="S1959" i="4"/>
  <c r="V1959" i="4" s="1"/>
  <c r="R1959" i="4"/>
  <c r="U1959" i="4" s="1"/>
  <c r="M1959" i="4"/>
  <c r="P1959" i="4" s="1"/>
  <c r="L1959" i="4"/>
  <c r="O1959" i="4" s="1"/>
  <c r="B1959" i="4"/>
  <c r="S1958" i="4"/>
  <c r="V1958" i="4" s="1"/>
  <c r="R1958" i="4"/>
  <c r="U1958" i="4" s="1"/>
  <c r="M1958" i="4"/>
  <c r="P1958" i="4" s="1"/>
  <c r="L1958" i="4"/>
  <c r="O1958" i="4" s="1"/>
  <c r="B1958" i="4"/>
  <c r="S1957" i="4"/>
  <c r="V1957" i="4" s="1"/>
  <c r="R1957" i="4"/>
  <c r="U1957" i="4" s="1"/>
  <c r="M1957" i="4"/>
  <c r="P1957" i="4" s="1"/>
  <c r="L1957" i="4"/>
  <c r="O1957" i="4" s="1"/>
  <c r="B1957" i="4"/>
  <c r="S1956" i="4"/>
  <c r="V1956" i="4" s="1"/>
  <c r="R1956" i="4"/>
  <c r="U1956" i="4" s="1"/>
  <c r="M1956" i="4"/>
  <c r="P1956" i="4" s="1"/>
  <c r="L1956" i="4"/>
  <c r="O1956" i="4" s="1"/>
  <c r="B1956" i="4"/>
  <c r="S1955" i="4"/>
  <c r="V1955" i="4" s="1"/>
  <c r="R1955" i="4"/>
  <c r="U1955" i="4" s="1"/>
  <c r="M1955" i="4"/>
  <c r="P1955" i="4" s="1"/>
  <c r="L1955" i="4"/>
  <c r="O1955" i="4" s="1"/>
  <c r="B1955" i="4"/>
  <c r="S1954" i="4"/>
  <c r="V1954" i="4" s="1"/>
  <c r="R1954" i="4"/>
  <c r="U1954" i="4" s="1"/>
  <c r="M1954" i="4"/>
  <c r="P1954" i="4" s="1"/>
  <c r="L1954" i="4"/>
  <c r="O1954" i="4" s="1"/>
  <c r="B1954" i="4"/>
  <c r="S1953" i="4"/>
  <c r="V1953" i="4" s="1"/>
  <c r="R1953" i="4"/>
  <c r="U1953" i="4" s="1"/>
  <c r="M1953" i="4"/>
  <c r="P1953" i="4" s="1"/>
  <c r="L1953" i="4"/>
  <c r="O1953" i="4" s="1"/>
  <c r="B1953" i="4"/>
  <c r="S1952" i="4"/>
  <c r="V1952" i="4" s="1"/>
  <c r="R1952" i="4"/>
  <c r="U1952" i="4" s="1"/>
  <c r="M1952" i="4"/>
  <c r="P1952" i="4" s="1"/>
  <c r="L1952" i="4"/>
  <c r="O1952" i="4" s="1"/>
  <c r="B1952" i="4"/>
  <c r="S1951" i="4"/>
  <c r="V1951" i="4" s="1"/>
  <c r="R1951" i="4"/>
  <c r="U1951" i="4" s="1"/>
  <c r="M1951" i="4"/>
  <c r="P1951" i="4" s="1"/>
  <c r="L1951" i="4"/>
  <c r="O1951" i="4" s="1"/>
  <c r="B1951" i="4"/>
  <c r="S1950" i="4"/>
  <c r="V1950" i="4" s="1"/>
  <c r="R1950" i="4"/>
  <c r="U1950" i="4" s="1"/>
  <c r="M1950" i="4"/>
  <c r="P1950" i="4" s="1"/>
  <c r="L1950" i="4"/>
  <c r="O1950" i="4" s="1"/>
  <c r="B1950" i="4"/>
  <c r="S1949" i="4"/>
  <c r="V1949" i="4" s="1"/>
  <c r="R1949" i="4"/>
  <c r="U1949" i="4" s="1"/>
  <c r="M1949" i="4"/>
  <c r="P1949" i="4" s="1"/>
  <c r="L1949" i="4"/>
  <c r="O1949" i="4" s="1"/>
  <c r="B1949" i="4"/>
  <c r="S1948" i="4"/>
  <c r="V1948" i="4" s="1"/>
  <c r="R1948" i="4"/>
  <c r="U1948" i="4" s="1"/>
  <c r="M1948" i="4"/>
  <c r="P1948" i="4" s="1"/>
  <c r="L1948" i="4"/>
  <c r="O1948" i="4" s="1"/>
  <c r="B1948" i="4"/>
  <c r="S1947" i="4"/>
  <c r="V1947" i="4" s="1"/>
  <c r="R1947" i="4"/>
  <c r="U1947" i="4" s="1"/>
  <c r="M1947" i="4"/>
  <c r="P1947" i="4" s="1"/>
  <c r="L1947" i="4"/>
  <c r="O1947" i="4" s="1"/>
  <c r="B1947" i="4"/>
  <c r="S1946" i="4"/>
  <c r="V1946" i="4" s="1"/>
  <c r="R1946" i="4"/>
  <c r="U1946" i="4" s="1"/>
  <c r="M1946" i="4"/>
  <c r="P1946" i="4" s="1"/>
  <c r="L1946" i="4"/>
  <c r="O1946" i="4" s="1"/>
  <c r="B1946" i="4"/>
  <c r="S1945" i="4"/>
  <c r="V1945" i="4" s="1"/>
  <c r="R1945" i="4"/>
  <c r="U1945" i="4" s="1"/>
  <c r="M1945" i="4"/>
  <c r="P1945" i="4" s="1"/>
  <c r="L1945" i="4"/>
  <c r="O1945" i="4" s="1"/>
  <c r="B1945" i="4"/>
  <c r="S1944" i="4"/>
  <c r="V1944" i="4" s="1"/>
  <c r="R1944" i="4"/>
  <c r="U1944" i="4" s="1"/>
  <c r="M1944" i="4"/>
  <c r="P1944" i="4" s="1"/>
  <c r="L1944" i="4"/>
  <c r="O1944" i="4" s="1"/>
  <c r="B1944" i="4"/>
  <c r="S1943" i="4"/>
  <c r="V1943" i="4" s="1"/>
  <c r="R1943" i="4"/>
  <c r="U1943" i="4" s="1"/>
  <c r="M1943" i="4"/>
  <c r="P1943" i="4" s="1"/>
  <c r="L1943" i="4"/>
  <c r="O1943" i="4" s="1"/>
  <c r="B1943" i="4"/>
  <c r="S1942" i="4"/>
  <c r="V1942" i="4" s="1"/>
  <c r="R1942" i="4"/>
  <c r="U1942" i="4" s="1"/>
  <c r="M1942" i="4"/>
  <c r="P1942" i="4" s="1"/>
  <c r="L1942" i="4"/>
  <c r="O1942" i="4" s="1"/>
  <c r="B1942" i="4"/>
  <c r="T1941" i="4"/>
  <c r="N1941" i="4"/>
  <c r="B1941" i="4"/>
  <c r="S1940" i="4"/>
  <c r="V1940" i="4" s="1"/>
  <c r="R1940" i="4"/>
  <c r="U1940" i="4" s="1"/>
  <c r="M1940" i="4"/>
  <c r="P1940" i="4" s="1"/>
  <c r="L1940" i="4"/>
  <c r="O1940" i="4" s="1"/>
  <c r="B1940" i="4"/>
  <c r="S1939" i="4"/>
  <c r="V1939" i="4" s="1"/>
  <c r="R1939" i="4"/>
  <c r="U1939" i="4" s="1"/>
  <c r="M1939" i="4"/>
  <c r="P1939" i="4" s="1"/>
  <c r="L1939" i="4"/>
  <c r="O1939" i="4" s="1"/>
  <c r="B1939" i="4"/>
  <c r="S1938" i="4"/>
  <c r="V1938" i="4" s="1"/>
  <c r="R1938" i="4"/>
  <c r="U1938" i="4" s="1"/>
  <c r="M1938" i="4"/>
  <c r="P1938" i="4" s="1"/>
  <c r="L1938" i="4"/>
  <c r="O1938" i="4" s="1"/>
  <c r="B1938" i="4"/>
  <c r="S1937" i="4"/>
  <c r="V1937" i="4" s="1"/>
  <c r="R1937" i="4"/>
  <c r="U1937" i="4" s="1"/>
  <c r="M1937" i="4"/>
  <c r="P1937" i="4" s="1"/>
  <c r="L1937" i="4"/>
  <c r="O1937" i="4" s="1"/>
  <c r="B1937" i="4"/>
  <c r="T1936" i="4"/>
  <c r="N1936" i="4"/>
  <c r="B1936" i="4"/>
  <c r="S1935" i="4"/>
  <c r="V1935" i="4" s="1"/>
  <c r="R1935" i="4"/>
  <c r="U1935" i="4" s="1"/>
  <c r="M1935" i="4"/>
  <c r="P1935" i="4" s="1"/>
  <c r="L1935" i="4"/>
  <c r="O1935" i="4" s="1"/>
  <c r="B1935" i="4"/>
  <c r="S1934" i="4"/>
  <c r="V1934" i="4" s="1"/>
  <c r="R1934" i="4"/>
  <c r="U1934" i="4" s="1"/>
  <c r="M1934" i="4"/>
  <c r="P1934" i="4" s="1"/>
  <c r="L1934" i="4"/>
  <c r="O1934" i="4" s="1"/>
  <c r="B1934" i="4"/>
  <c r="T1933" i="4"/>
  <c r="N1933" i="4"/>
  <c r="B1933" i="4"/>
  <c r="S1932" i="4"/>
  <c r="V1932" i="4" s="1"/>
  <c r="R1932" i="4"/>
  <c r="U1932" i="4" s="1"/>
  <c r="M1932" i="4"/>
  <c r="P1932" i="4" s="1"/>
  <c r="L1932" i="4"/>
  <c r="O1932" i="4" s="1"/>
  <c r="B1932" i="4"/>
  <c r="S1931" i="4"/>
  <c r="V1931" i="4" s="1"/>
  <c r="R1931" i="4"/>
  <c r="U1931" i="4" s="1"/>
  <c r="M1931" i="4"/>
  <c r="P1931" i="4" s="1"/>
  <c r="L1931" i="4"/>
  <c r="O1931" i="4" s="1"/>
  <c r="B1931" i="4"/>
  <c r="S1930" i="4"/>
  <c r="V1930" i="4" s="1"/>
  <c r="R1930" i="4"/>
  <c r="U1930" i="4" s="1"/>
  <c r="M1930" i="4"/>
  <c r="P1930" i="4" s="1"/>
  <c r="L1930" i="4"/>
  <c r="O1930" i="4" s="1"/>
  <c r="B1930" i="4"/>
  <c r="S1929" i="4"/>
  <c r="V1929" i="4" s="1"/>
  <c r="R1929" i="4"/>
  <c r="U1929" i="4" s="1"/>
  <c r="M1929" i="4"/>
  <c r="P1929" i="4" s="1"/>
  <c r="L1929" i="4"/>
  <c r="O1929" i="4" s="1"/>
  <c r="B1929" i="4"/>
  <c r="S1928" i="4"/>
  <c r="V1928" i="4" s="1"/>
  <c r="R1928" i="4"/>
  <c r="U1928" i="4" s="1"/>
  <c r="M1928" i="4"/>
  <c r="P1928" i="4" s="1"/>
  <c r="L1928" i="4"/>
  <c r="O1928" i="4" s="1"/>
  <c r="B1928" i="4"/>
  <c r="S1927" i="4"/>
  <c r="V1927" i="4" s="1"/>
  <c r="R1927" i="4"/>
  <c r="U1927" i="4" s="1"/>
  <c r="M1927" i="4"/>
  <c r="P1927" i="4" s="1"/>
  <c r="L1927" i="4"/>
  <c r="O1927" i="4" s="1"/>
  <c r="B1927" i="4"/>
  <c r="S1926" i="4"/>
  <c r="V1926" i="4" s="1"/>
  <c r="R1926" i="4"/>
  <c r="U1926" i="4" s="1"/>
  <c r="M1926" i="4"/>
  <c r="P1926" i="4" s="1"/>
  <c r="L1926" i="4"/>
  <c r="O1926" i="4" s="1"/>
  <c r="B1926" i="4"/>
  <c r="S1925" i="4"/>
  <c r="V1925" i="4" s="1"/>
  <c r="R1925" i="4"/>
  <c r="U1925" i="4" s="1"/>
  <c r="M1925" i="4"/>
  <c r="P1925" i="4" s="1"/>
  <c r="L1925" i="4"/>
  <c r="O1925" i="4" s="1"/>
  <c r="B1925" i="4"/>
  <c r="S1924" i="4"/>
  <c r="V1924" i="4" s="1"/>
  <c r="R1924" i="4"/>
  <c r="U1924" i="4" s="1"/>
  <c r="M1924" i="4"/>
  <c r="P1924" i="4" s="1"/>
  <c r="L1924" i="4"/>
  <c r="O1924" i="4" s="1"/>
  <c r="B1924" i="4"/>
  <c r="S1923" i="4"/>
  <c r="V1923" i="4" s="1"/>
  <c r="R1923" i="4"/>
  <c r="U1923" i="4" s="1"/>
  <c r="M1923" i="4"/>
  <c r="P1923" i="4" s="1"/>
  <c r="L1923" i="4"/>
  <c r="O1923" i="4" s="1"/>
  <c r="B1923" i="4"/>
  <c r="S1922" i="4"/>
  <c r="V1922" i="4" s="1"/>
  <c r="R1922" i="4"/>
  <c r="U1922" i="4" s="1"/>
  <c r="M1922" i="4"/>
  <c r="P1922" i="4" s="1"/>
  <c r="L1922" i="4"/>
  <c r="O1922" i="4" s="1"/>
  <c r="B1922" i="4"/>
  <c r="S1921" i="4"/>
  <c r="V1921" i="4" s="1"/>
  <c r="R1921" i="4"/>
  <c r="U1921" i="4" s="1"/>
  <c r="M1921" i="4"/>
  <c r="P1921" i="4" s="1"/>
  <c r="L1921" i="4"/>
  <c r="O1921" i="4" s="1"/>
  <c r="B1921" i="4"/>
  <c r="S1920" i="4"/>
  <c r="V1920" i="4" s="1"/>
  <c r="R1920" i="4"/>
  <c r="U1920" i="4" s="1"/>
  <c r="M1920" i="4"/>
  <c r="P1920" i="4" s="1"/>
  <c r="L1920" i="4"/>
  <c r="O1920" i="4" s="1"/>
  <c r="B1920" i="4"/>
  <c r="S1919" i="4"/>
  <c r="V1919" i="4" s="1"/>
  <c r="R1919" i="4"/>
  <c r="U1919" i="4" s="1"/>
  <c r="M1919" i="4"/>
  <c r="P1919" i="4" s="1"/>
  <c r="L1919" i="4"/>
  <c r="O1919" i="4" s="1"/>
  <c r="B1919" i="4"/>
  <c r="S1918" i="4"/>
  <c r="V1918" i="4" s="1"/>
  <c r="R1918" i="4"/>
  <c r="U1918" i="4" s="1"/>
  <c r="M1918" i="4"/>
  <c r="P1918" i="4" s="1"/>
  <c r="L1918" i="4"/>
  <c r="O1918" i="4" s="1"/>
  <c r="B1918" i="4"/>
  <c r="S1917" i="4"/>
  <c r="V1917" i="4" s="1"/>
  <c r="R1917" i="4"/>
  <c r="U1917" i="4" s="1"/>
  <c r="M1917" i="4"/>
  <c r="P1917" i="4" s="1"/>
  <c r="L1917" i="4"/>
  <c r="O1917" i="4" s="1"/>
  <c r="B1917" i="4"/>
  <c r="S1916" i="4"/>
  <c r="V1916" i="4" s="1"/>
  <c r="R1916" i="4"/>
  <c r="U1916" i="4" s="1"/>
  <c r="M1916" i="4"/>
  <c r="P1916" i="4" s="1"/>
  <c r="L1916" i="4"/>
  <c r="O1916" i="4" s="1"/>
  <c r="B1916" i="4"/>
  <c r="S1915" i="4"/>
  <c r="V1915" i="4" s="1"/>
  <c r="R1915" i="4"/>
  <c r="U1915" i="4" s="1"/>
  <c r="M1915" i="4"/>
  <c r="P1915" i="4" s="1"/>
  <c r="L1915" i="4"/>
  <c r="O1915" i="4" s="1"/>
  <c r="B1915" i="4"/>
  <c r="S1914" i="4"/>
  <c r="V1914" i="4" s="1"/>
  <c r="R1914" i="4"/>
  <c r="U1914" i="4" s="1"/>
  <c r="M1914" i="4"/>
  <c r="P1914" i="4" s="1"/>
  <c r="L1914" i="4"/>
  <c r="O1914" i="4" s="1"/>
  <c r="B1914" i="4"/>
  <c r="S1913" i="4"/>
  <c r="V1913" i="4" s="1"/>
  <c r="R1913" i="4"/>
  <c r="U1913" i="4" s="1"/>
  <c r="M1913" i="4"/>
  <c r="P1913" i="4" s="1"/>
  <c r="L1913" i="4"/>
  <c r="O1913" i="4" s="1"/>
  <c r="B1913" i="4"/>
  <c r="S1912" i="4"/>
  <c r="V1912" i="4" s="1"/>
  <c r="R1912" i="4"/>
  <c r="U1912" i="4" s="1"/>
  <c r="M1912" i="4"/>
  <c r="P1912" i="4" s="1"/>
  <c r="L1912" i="4"/>
  <c r="O1912" i="4" s="1"/>
  <c r="B1912" i="4"/>
  <c r="S1911" i="4"/>
  <c r="V1911" i="4" s="1"/>
  <c r="R1911" i="4"/>
  <c r="U1911" i="4" s="1"/>
  <c r="M1911" i="4"/>
  <c r="P1911" i="4" s="1"/>
  <c r="L1911" i="4"/>
  <c r="O1911" i="4" s="1"/>
  <c r="B1911" i="4"/>
  <c r="S1910" i="4"/>
  <c r="V1910" i="4" s="1"/>
  <c r="R1910" i="4"/>
  <c r="U1910" i="4" s="1"/>
  <c r="M1910" i="4"/>
  <c r="P1910" i="4" s="1"/>
  <c r="L1910" i="4"/>
  <c r="O1910" i="4" s="1"/>
  <c r="B1910" i="4"/>
  <c r="S1909" i="4"/>
  <c r="V1909" i="4" s="1"/>
  <c r="R1909" i="4"/>
  <c r="U1909" i="4" s="1"/>
  <c r="M1909" i="4"/>
  <c r="P1909" i="4" s="1"/>
  <c r="L1909" i="4"/>
  <c r="O1909" i="4" s="1"/>
  <c r="B1909" i="4"/>
  <c r="S1908" i="4"/>
  <c r="V1908" i="4" s="1"/>
  <c r="R1908" i="4"/>
  <c r="U1908" i="4" s="1"/>
  <c r="M1908" i="4"/>
  <c r="P1908" i="4" s="1"/>
  <c r="L1908" i="4"/>
  <c r="O1908" i="4" s="1"/>
  <c r="B1908" i="4"/>
  <c r="T1907" i="4"/>
  <c r="N1907" i="4"/>
  <c r="B1907" i="4"/>
  <c r="S1906" i="4"/>
  <c r="V1906" i="4" s="1"/>
  <c r="R1906" i="4"/>
  <c r="U1906" i="4" s="1"/>
  <c r="M1906" i="4"/>
  <c r="P1906" i="4" s="1"/>
  <c r="L1906" i="4"/>
  <c r="O1906" i="4" s="1"/>
  <c r="B1906" i="4"/>
  <c r="S1905" i="4"/>
  <c r="V1905" i="4" s="1"/>
  <c r="R1905" i="4"/>
  <c r="U1905" i="4" s="1"/>
  <c r="M1905" i="4"/>
  <c r="P1905" i="4" s="1"/>
  <c r="L1905" i="4"/>
  <c r="O1905" i="4" s="1"/>
  <c r="B1905" i="4"/>
  <c r="S1904" i="4"/>
  <c r="V1904" i="4" s="1"/>
  <c r="R1904" i="4"/>
  <c r="U1904" i="4" s="1"/>
  <c r="M1904" i="4"/>
  <c r="P1904" i="4" s="1"/>
  <c r="L1904" i="4"/>
  <c r="O1904" i="4" s="1"/>
  <c r="B1904" i="4"/>
  <c r="S1903" i="4"/>
  <c r="V1903" i="4" s="1"/>
  <c r="R1903" i="4"/>
  <c r="U1903" i="4" s="1"/>
  <c r="M1903" i="4"/>
  <c r="P1903" i="4" s="1"/>
  <c r="L1903" i="4"/>
  <c r="O1903" i="4" s="1"/>
  <c r="B1903" i="4"/>
  <c r="S1902" i="4"/>
  <c r="V1902" i="4" s="1"/>
  <c r="R1902" i="4"/>
  <c r="U1902" i="4" s="1"/>
  <c r="M1902" i="4"/>
  <c r="P1902" i="4" s="1"/>
  <c r="L1902" i="4"/>
  <c r="O1902" i="4" s="1"/>
  <c r="B1902" i="4"/>
  <c r="S1901" i="4"/>
  <c r="V1901" i="4" s="1"/>
  <c r="R1901" i="4"/>
  <c r="U1901" i="4" s="1"/>
  <c r="M1901" i="4"/>
  <c r="P1901" i="4" s="1"/>
  <c r="L1901" i="4"/>
  <c r="O1901" i="4" s="1"/>
  <c r="B1901" i="4"/>
  <c r="S1900" i="4"/>
  <c r="V1900" i="4" s="1"/>
  <c r="R1900" i="4"/>
  <c r="U1900" i="4" s="1"/>
  <c r="M1900" i="4"/>
  <c r="P1900" i="4" s="1"/>
  <c r="L1900" i="4"/>
  <c r="O1900" i="4" s="1"/>
  <c r="B1900" i="4"/>
  <c r="S1899" i="4"/>
  <c r="V1899" i="4" s="1"/>
  <c r="R1899" i="4"/>
  <c r="U1899" i="4" s="1"/>
  <c r="M1899" i="4"/>
  <c r="P1899" i="4" s="1"/>
  <c r="L1899" i="4"/>
  <c r="O1899" i="4" s="1"/>
  <c r="B1899" i="4"/>
  <c r="S1898" i="4"/>
  <c r="V1898" i="4" s="1"/>
  <c r="R1898" i="4"/>
  <c r="U1898" i="4" s="1"/>
  <c r="M1898" i="4"/>
  <c r="P1898" i="4" s="1"/>
  <c r="L1898" i="4"/>
  <c r="O1898" i="4" s="1"/>
  <c r="B1898" i="4"/>
  <c r="S1897" i="4"/>
  <c r="V1897" i="4" s="1"/>
  <c r="R1897" i="4"/>
  <c r="U1897" i="4" s="1"/>
  <c r="M1897" i="4"/>
  <c r="P1897" i="4" s="1"/>
  <c r="L1897" i="4"/>
  <c r="O1897" i="4" s="1"/>
  <c r="B1897" i="4"/>
  <c r="S1896" i="4"/>
  <c r="V1896" i="4" s="1"/>
  <c r="R1896" i="4"/>
  <c r="U1896" i="4" s="1"/>
  <c r="M1896" i="4"/>
  <c r="P1896" i="4" s="1"/>
  <c r="L1896" i="4"/>
  <c r="O1896" i="4" s="1"/>
  <c r="B1896" i="4"/>
  <c r="S1895" i="4"/>
  <c r="V1895" i="4" s="1"/>
  <c r="R1895" i="4"/>
  <c r="U1895" i="4" s="1"/>
  <c r="M1895" i="4"/>
  <c r="P1895" i="4" s="1"/>
  <c r="L1895" i="4"/>
  <c r="O1895" i="4" s="1"/>
  <c r="B1895" i="4"/>
  <c r="S1894" i="4"/>
  <c r="V1894" i="4" s="1"/>
  <c r="R1894" i="4"/>
  <c r="U1894" i="4" s="1"/>
  <c r="M1894" i="4"/>
  <c r="P1894" i="4" s="1"/>
  <c r="L1894" i="4"/>
  <c r="O1894" i="4" s="1"/>
  <c r="B1894" i="4"/>
  <c r="S1893" i="4"/>
  <c r="V1893" i="4" s="1"/>
  <c r="R1893" i="4"/>
  <c r="U1893" i="4" s="1"/>
  <c r="M1893" i="4"/>
  <c r="P1893" i="4" s="1"/>
  <c r="L1893" i="4"/>
  <c r="O1893" i="4" s="1"/>
  <c r="B1893" i="4"/>
  <c r="S1892" i="4"/>
  <c r="V1892" i="4" s="1"/>
  <c r="R1892" i="4"/>
  <c r="U1892" i="4" s="1"/>
  <c r="M1892" i="4"/>
  <c r="P1892" i="4" s="1"/>
  <c r="L1892" i="4"/>
  <c r="O1892" i="4" s="1"/>
  <c r="B1892" i="4"/>
  <c r="S1891" i="4"/>
  <c r="V1891" i="4" s="1"/>
  <c r="R1891" i="4"/>
  <c r="U1891" i="4" s="1"/>
  <c r="M1891" i="4"/>
  <c r="P1891" i="4" s="1"/>
  <c r="L1891" i="4"/>
  <c r="O1891" i="4" s="1"/>
  <c r="B1891" i="4"/>
  <c r="S1890" i="4"/>
  <c r="V1890" i="4" s="1"/>
  <c r="R1890" i="4"/>
  <c r="U1890" i="4" s="1"/>
  <c r="M1890" i="4"/>
  <c r="P1890" i="4" s="1"/>
  <c r="L1890" i="4"/>
  <c r="O1890" i="4" s="1"/>
  <c r="B1890" i="4"/>
  <c r="S1889" i="4"/>
  <c r="V1889" i="4" s="1"/>
  <c r="R1889" i="4"/>
  <c r="U1889" i="4" s="1"/>
  <c r="M1889" i="4"/>
  <c r="P1889" i="4" s="1"/>
  <c r="L1889" i="4"/>
  <c r="O1889" i="4" s="1"/>
  <c r="B1889" i="4"/>
  <c r="T1888" i="4"/>
  <c r="N1888" i="4"/>
  <c r="B1888" i="4"/>
  <c r="S1887" i="4"/>
  <c r="V1887" i="4" s="1"/>
  <c r="R1887" i="4"/>
  <c r="U1887" i="4" s="1"/>
  <c r="M1887" i="4"/>
  <c r="P1887" i="4" s="1"/>
  <c r="L1887" i="4"/>
  <c r="O1887" i="4" s="1"/>
  <c r="B1887" i="4"/>
  <c r="S1886" i="4"/>
  <c r="V1886" i="4" s="1"/>
  <c r="R1886" i="4"/>
  <c r="U1886" i="4" s="1"/>
  <c r="M1886" i="4"/>
  <c r="P1886" i="4" s="1"/>
  <c r="L1886" i="4"/>
  <c r="O1886" i="4" s="1"/>
  <c r="B1886" i="4"/>
  <c r="S1885" i="4"/>
  <c r="V1885" i="4" s="1"/>
  <c r="R1885" i="4"/>
  <c r="U1885" i="4" s="1"/>
  <c r="M1885" i="4"/>
  <c r="P1885" i="4" s="1"/>
  <c r="L1885" i="4"/>
  <c r="O1885" i="4" s="1"/>
  <c r="B1885" i="4"/>
  <c r="S1884" i="4"/>
  <c r="V1884" i="4" s="1"/>
  <c r="R1884" i="4"/>
  <c r="U1884" i="4" s="1"/>
  <c r="M1884" i="4"/>
  <c r="P1884" i="4" s="1"/>
  <c r="L1884" i="4"/>
  <c r="O1884" i="4" s="1"/>
  <c r="B1884" i="4"/>
  <c r="S1883" i="4"/>
  <c r="V1883" i="4" s="1"/>
  <c r="R1883" i="4"/>
  <c r="U1883" i="4" s="1"/>
  <c r="M1883" i="4"/>
  <c r="P1883" i="4" s="1"/>
  <c r="L1883" i="4"/>
  <c r="O1883" i="4" s="1"/>
  <c r="B1883" i="4"/>
  <c r="S1882" i="4"/>
  <c r="V1882" i="4" s="1"/>
  <c r="R1882" i="4"/>
  <c r="U1882" i="4" s="1"/>
  <c r="M1882" i="4"/>
  <c r="P1882" i="4" s="1"/>
  <c r="L1882" i="4"/>
  <c r="O1882" i="4" s="1"/>
  <c r="B1882" i="4"/>
  <c r="S1881" i="4"/>
  <c r="V1881" i="4" s="1"/>
  <c r="R1881" i="4"/>
  <c r="U1881" i="4" s="1"/>
  <c r="M1881" i="4"/>
  <c r="P1881" i="4" s="1"/>
  <c r="L1881" i="4"/>
  <c r="O1881" i="4" s="1"/>
  <c r="B1881" i="4"/>
  <c r="S1880" i="4"/>
  <c r="V1880" i="4" s="1"/>
  <c r="R1880" i="4"/>
  <c r="U1880" i="4" s="1"/>
  <c r="M1880" i="4"/>
  <c r="P1880" i="4" s="1"/>
  <c r="L1880" i="4"/>
  <c r="O1880" i="4" s="1"/>
  <c r="B1880" i="4"/>
  <c r="S1879" i="4"/>
  <c r="V1879" i="4" s="1"/>
  <c r="R1879" i="4"/>
  <c r="U1879" i="4" s="1"/>
  <c r="M1879" i="4"/>
  <c r="P1879" i="4" s="1"/>
  <c r="L1879" i="4"/>
  <c r="O1879" i="4" s="1"/>
  <c r="B1879" i="4"/>
  <c r="S1878" i="4"/>
  <c r="V1878" i="4" s="1"/>
  <c r="R1878" i="4"/>
  <c r="U1878" i="4" s="1"/>
  <c r="M1878" i="4"/>
  <c r="P1878" i="4" s="1"/>
  <c r="L1878" i="4"/>
  <c r="O1878" i="4" s="1"/>
  <c r="B1878" i="4"/>
  <c r="S1877" i="4"/>
  <c r="V1877" i="4" s="1"/>
  <c r="R1877" i="4"/>
  <c r="U1877" i="4" s="1"/>
  <c r="M1877" i="4"/>
  <c r="P1877" i="4" s="1"/>
  <c r="L1877" i="4"/>
  <c r="O1877" i="4" s="1"/>
  <c r="B1877" i="4"/>
  <c r="S1876" i="4"/>
  <c r="V1876" i="4" s="1"/>
  <c r="R1876" i="4"/>
  <c r="U1876" i="4" s="1"/>
  <c r="M1876" i="4"/>
  <c r="P1876" i="4" s="1"/>
  <c r="L1876" i="4"/>
  <c r="O1876" i="4" s="1"/>
  <c r="B1876" i="4"/>
  <c r="S1875" i="4"/>
  <c r="V1875" i="4" s="1"/>
  <c r="R1875" i="4"/>
  <c r="U1875" i="4" s="1"/>
  <c r="M1875" i="4"/>
  <c r="P1875" i="4" s="1"/>
  <c r="L1875" i="4"/>
  <c r="O1875" i="4" s="1"/>
  <c r="B1875" i="4"/>
  <c r="S1874" i="4"/>
  <c r="V1874" i="4" s="1"/>
  <c r="R1874" i="4"/>
  <c r="U1874" i="4" s="1"/>
  <c r="M1874" i="4"/>
  <c r="P1874" i="4" s="1"/>
  <c r="L1874" i="4"/>
  <c r="O1874" i="4" s="1"/>
  <c r="B1874" i="4"/>
  <c r="S1873" i="4"/>
  <c r="V1873" i="4" s="1"/>
  <c r="R1873" i="4"/>
  <c r="U1873" i="4" s="1"/>
  <c r="M1873" i="4"/>
  <c r="P1873" i="4" s="1"/>
  <c r="L1873" i="4"/>
  <c r="O1873" i="4" s="1"/>
  <c r="B1873" i="4"/>
  <c r="S1872" i="4"/>
  <c r="V1872" i="4" s="1"/>
  <c r="R1872" i="4"/>
  <c r="U1872" i="4" s="1"/>
  <c r="M1872" i="4"/>
  <c r="P1872" i="4" s="1"/>
  <c r="L1872" i="4"/>
  <c r="O1872" i="4" s="1"/>
  <c r="B1872" i="4"/>
  <c r="S1871" i="4"/>
  <c r="V1871" i="4" s="1"/>
  <c r="R1871" i="4"/>
  <c r="U1871" i="4" s="1"/>
  <c r="M1871" i="4"/>
  <c r="P1871" i="4" s="1"/>
  <c r="L1871" i="4"/>
  <c r="O1871" i="4" s="1"/>
  <c r="B1871" i="4"/>
  <c r="S1870" i="4"/>
  <c r="V1870" i="4" s="1"/>
  <c r="R1870" i="4"/>
  <c r="U1870" i="4" s="1"/>
  <c r="M1870" i="4"/>
  <c r="P1870" i="4" s="1"/>
  <c r="L1870" i="4"/>
  <c r="O1870" i="4" s="1"/>
  <c r="B1870" i="4"/>
  <c r="S1869" i="4"/>
  <c r="V1869" i="4" s="1"/>
  <c r="R1869" i="4"/>
  <c r="U1869" i="4" s="1"/>
  <c r="M1869" i="4"/>
  <c r="P1869" i="4" s="1"/>
  <c r="L1869" i="4"/>
  <c r="O1869" i="4" s="1"/>
  <c r="B1869" i="4"/>
  <c r="S1868" i="4"/>
  <c r="V1868" i="4" s="1"/>
  <c r="R1868" i="4"/>
  <c r="U1868" i="4" s="1"/>
  <c r="M1868" i="4"/>
  <c r="P1868" i="4" s="1"/>
  <c r="L1868" i="4"/>
  <c r="O1868" i="4" s="1"/>
  <c r="B1868" i="4"/>
  <c r="S1867" i="4"/>
  <c r="V1867" i="4" s="1"/>
  <c r="R1867" i="4"/>
  <c r="U1867" i="4" s="1"/>
  <c r="M1867" i="4"/>
  <c r="P1867" i="4" s="1"/>
  <c r="L1867" i="4"/>
  <c r="O1867" i="4" s="1"/>
  <c r="B1867" i="4"/>
  <c r="S1866" i="4"/>
  <c r="V1866" i="4" s="1"/>
  <c r="R1866" i="4"/>
  <c r="U1866" i="4" s="1"/>
  <c r="M1866" i="4"/>
  <c r="P1866" i="4" s="1"/>
  <c r="L1866" i="4"/>
  <c r="O1866" i="4" s="1"/>
  <c r="B1866" i="4"/>
  <c r="S1865" i="4"/>
  <c r="V1865" i="4" s="1"/>
  <c r="R1865" i="4"/>
  <c r="U1865" i="4" s="1"/>
  <c r="M1865" i="4"/>
  <c r="P1865" i="4" s="1"/>
  <c r="L1865" i="4"/>
  <c r="O1865" i="4" s="1"/>
  <c r="B1865" i="4"/>
  <c r="S1864" i="4"/>
  <c r="V1864" i="4" s="1"/>
  <c r="R1864" i="4"/>
  <c r="U1864" i="4" s="1"/>
  <c r="M1864" i="4"/>
  <c r="P1864" i="4" s="1"/>
  <c r="L1864" i="4"/>
  <c r="O1864" i="4" s="1"/>
  <c r="B1864" i="4"/>
  <c r="S1863" i="4"/>
  <c r="V1863" i="4" s="1"/>
  <c r="R1863" i="4"/>
  <c r="U1863" i="4" s="1"/>
  <c r="M1863" i="4"/>
  <c r="P1863" i="4" s="1"/>
  <c r="L1863" i="4"/>
  <c r="O1863" i="4" s="1"/>
  <c r="B1863" i="4"/>
  <c r="S1862" i="4"/>
  <c r="V1862" i="4" s="1"/>
  <c r="R1862" i="4"/>
  <c r="U1862" i="4" s="1"/>
  <c r="M1862" i="4"/>
  <c r="P1862" i="4" s="1"/>
  <c r="L1862" i="4"/>
  <c r="O1862" i="4" s="1"/>
  <c r="B1862" i="4"/>
  <c r="S1861" i="4"/>
  <c r="V1861" i="4" s="1"/>
  <c r="R1861" i="4"/>
  <c r="U1861" i="4" s="1"/>
  <c r="M1861" i="4"/>
  <c r="P1861" i="4" s="1"/>
  <c r="L1861" i="4"/>
  <c r="O1861" i="4" s="1"/>
  <c r="B1861" i="4"/>
  <c r="S1860" i="4"/>
  <c r="V1860" i="4" s="1"/>
  <c r="R1860" i="4"/>
  <c r="U1860" i="4" s="1"/>
  <c r="M1860" i="4"/>
  <c r="P1860" i="4" s="1"/>
  <c r="L1860" i="4"/>
  <c r="O1860" i="4" s="1"/>
  <c r="B1860" i="4"/>
  <c r="S1859" i="4"/>
  <c r="V1859" i="4" s="1"/>
  <c r="R1859" i="4"/>
  <c r="U1859" i="4" s="1"/>
  <c r="M1859" i="4"/>
  <c r="P1859" i="4" s="1"/>
  <c r="L1859" i="4"/>
  <c r="O1859" i="4" s="1"/>
  <c r="B1859" i="4"/>
  <c r="T1858" i="4"/>
  <c r="N1858" i="4"/>
  <c r="B1858" i="4"/>
  <c r="S1857" i="4"/>
  <c r="V1857" i="4" s="1"/>
  <c r="R1857" i="4"/>
  <c r="U1857" i="4" s="1"/>
  <c r="M1857" i="4"/>
  <c r="P1857" i="4" s="1"/>
  <c r="L1857" i="4"/>
  <c r="O1857" i="4" s="1"/>
  <c r="B1857" i="4"/>
  <c r="S1856" i="4"/>
  <c r="V1856" i="4" s="1"/>
  <c r="R1856" i="4"/>
  <c r="U1856" i="4" s="1"/>
  <c r="M1856" i="4"/>
  <c r="P1856" i="4" s="1"/>
  <c r="L1856" i="4"/>
  <c r="O1856" i="4" s="1"/>
  <c r="B1856" i="4"/>
  <c r="S1855" i="4"/>
  <c r="V1855" i="4" s="1"/>
  <c r="R1855" i="4"/>
  <c r="U1855" i="4" s="1"/>
  <c r="M1855" i="4"/>
  <c r="P1855" i="4" s="1"/>
  <c r="L1855" i="4"/>
  <c r="O1855" i="4" s="1"/>
  <c r="B1855" i="4"/>
  <c r="S1854" i="4"/>
  <c r="V1854" i="4" s="1"/>
  <c r="R1854" i="4"/>
  <c r="U1854" i="4" s="1"/>
  <c r="M1854" i="4"/>
  <c r="P1854" i="4" s="1"/>
  <c r="L1854" i="4"/>
  <c r="O1854" i="4" s="1"/>
  <c r="B1854" i="4"/>
  <c r="S1853" i="4"/>
  <c r="V1853" i="4" s="1"/>
  <c r="R1853" i="4"/>
  <c r="U1853" i="4" s="1"/>
  <c r="M1853" i="4"/>
  <c r="P1853" i="4" s="1"/>
  <c r="L1853" i="4"/>
  <c r="O1853" i="4" s="1"/>
  <c r="B1853" i="4"/>
  <c r="S1852" i="4"/>
  <c r="V1852" i="4" s="1"/>
  <c r="R1852" i="4"/>
  <c r="U1852" i="4" s="1"/>
  <c r="M1852" i="4"/>
  <c r="P1852" i="4" s="1"/>
  <c r="L1852" i="4"/>
  <c r="O1852" i="4" s="1"/>
  <c r="B1852" i="4"/>
  <c r="S1851" i="4"/>
  <c r="V1851" i="4" s="1"/>
  <c r="R1851" i="4"/>
  <c r="U1851" i="4" s="1"/>
  <c r="M1851" i="4"/>
  <c r="P1851" i="4" s="1"/>
  <c r="L1851" i="4"/>
  <c r="O1851" i="4" s="1"/>
  <c r="B1851" i="4"/>
  <c r="S1850" i="4"/>
  <c r="V1850" i="4" s="1"/>
  <c r="R1850" i="4"/>
  <c r="U1850" i="4" s="1"/>
  <c r="M1850" i="4"/>
  <c r="P1850" i="4" s="1"/>
  <c r="L1850" i="4"/>
  <c r="O1850" i="4" s="1"/>
  <c r="B1850" i="4"/>
  <c r="S1849" i="4"/>
  <c r="V1849" i="4" s="1"/>
  <c r="R1849" i="4"/>
  <c r="U1849" i="4" s="1"/>
  <c r="M1849" i="4"/>
  <c r="P1849" i="4" s="1"/>
  <c r="L1849" i="4"/>
  <c r="O1849" i="4" s="1"/>
  <c r="B1849" i="4"/>
  <c r="S1848" i="4"/>
  <c r="V1848" i="4" s="1"/>
  <c r="R1848" i="4"/>
  <c r="U1848" i="4" s="1"/>
  <c r="M1848" i="4"/>
  <c r="P1848" i="4" s="1"/>
  <c r="L1848" i="4"/>
  <c r="O1848" i="4" s="1"/>
  <c r="B1848" i="4"/>
  <c r="S1847" i="4"/>
  <c r="V1847" i="4" s="1"/>
  <c r="R1847" i="4"/>
  <c r="U1847" i="4" s="1"/>
  <c r="M1847" i="4"/>
  <c r="P1847" i="4" s="1"/>
  <c r="L1847" i="4"/>
  <c r="O1847" i="4" s="1"/>
  <c r="B1847" i="4"/>
  <c r="S1846" i="4"/>
  <c r="V1846" i="4" s="1"/>
  <c r="R1846" i="4"/>
  <c r="U1846" i="4" s="1"/>
  <c r="M1846" i="4"/>
  <c r="P1846" i="4" s="1"/>
  <c r="L1846" i="4"/>
  <c r="O1846" i="4" s="1"/>
  <c r="B1846" i="4"/>
  <c r="S1845" i="4"/>
  <c r="V1845" i="4" s="1"/>
  <c r="R1845" i="4"/>
  <c r="U1845" i="4" s="1"/>
  <c r="M1845" i="4"/>
  <c r="P1845" i="4" s="1"/>
  <c r="L1845" i="4"/>
  <c r="O1845" i="4" s="1"/>
  <c r="B1845" i="4"/>
  <c r="S1844" i="4"/>
  <c r="V1844" i="4" s="1"/>
  <c r="R1844" i="4"/>
  <c r="U1844" i="4" s="1"/>
  <c r="M1844" i="4"/>
  <c r="P1844" i="4" s="1"/>
  <c r="L1844" i="4"/>
  <c r="O1844" i="4" s="1"/>
  <c r="B1844" i="4"/>
  <c r="S1843" i="4"/>
  <c r="V1843" i="4" s="1"/>
  <c r="R1843" i="4"/>
  <c r="U1843" i="4" s="1"/>
  <c r="M1843" i="4"/>
  <c r="P1843" i="4" s="1"/>
  <c r="L1843" i="4"/>
  <c r="O1843" i="4" s="1"/>
  <c r="B1843" i="4"/>
  <c r="S1842" i="4"/>
  <c r="V1842" i="4" s="1"/>
  <c r="R1842" i="4"/>
  <c r="U1842" i="4" s="1"/>
  <c r="M1842" i="4"/>
  <c r="P1842" i="4" s="1"/>
  <c r="L1842" i="4"/>
  <c r="O1842" i="4" s="1"/>
  <c r="B1842" i="4"/>
  <c r="S1841" i="4"/>
  <c r="V1841" i="4" s="1"/>
  <c r="R1841" i="4"/>
  <c r="U1841" i="4" s="1"/>
  <c r="M1841" i="4"/>
  <c r="P1841" i="4" s="1"/>
  <c r="L1841" i="4"/>
  <c r="O1841" i="4" s="1"/>
  <c r="B1841" i="4"/>
  <c r="S1840" i="4"/>
  <c r="V1840" i="4" s="1"/>
  <c r="R1840" i="4"/>
  <c r="U1840" i="4" s="1"/>
  <c r="M1840" i="4"/>
  <c r="P1840" i="4" s="1"/>
  <c r="L1840" i="4"/>
  <c r="O1840" i="4" s="1"/>
  <c r="B1840" i="4"/>
  <c r="S1839" i="4"/>
  <c r="V1839" i="4" s="1"/>
  <c r="R1839" i="4"/>
  <c r="U1839" i="4" s="1"/>
  <c r="M1839" i="4"/>
  <c r="P1839" i="4" s="1"/>
  <c r="L1839" i="4"/>
  <c r="O1839" i="4" s="1"/>
  <c r="B1839" i="4"/>
  <c r="S1838" i="4"/>
  <c r="V1838" i="4" s="1"/>
  <c r="R1838" i="4"/>
  <c r="U1838" i="4" s="1"/>
  <c r="M1838" i="4"/>
  <c r="P1838" i="4" s="1"/>
  <c r="L1838" i="4"/>
  <c r="O1838" i="4" s="1"/>
  <c r="B1838" i="4"/>
  <c r="S1837" i="4"/>
  <c r="V1837" i="4" s="1"/>
  <c r="R1837" i="4"/>
  <c r="U1837" i="4" s="1"/>
  <c r="M1837" i="4"/>
  <c r="P1837" i="4" s="1"/>
  <c r="L1837" i="4"/>
  <c r="O1837" i="4" s="1"/>
  <c r="B1837" i="4"/>
  <c r="S1836" i="4"/>
  <c r="V1836" i="4" s="1"/>
  <c r="R1836" i="4"/>
  <c r="U1836" i="4" s="1"/>
  <c r="M1836" i="4"/>
  <c r="P1836" i="4" s="1"/>
  <c r="L1836" i="4"/>
  <c r="O1836" i="4" s="1"/>
  <c r="B1836" i="4"/>
  <c r="S1835" i="4"/>
  <c r="V1835" i="4" s="1"/>
  <c r="R1835" i="4"/>
  <c r="U1835" i="4" s="1"/>
  <c r="M1835" i="4"/>
  <c r="P1835" i="4" s="1"/>
  <c r="L1835" i="4"/>
  <c r="O1835" i="4" s="1"/>
  <c r="B1835" i="4"/>
  <c r="S1834" i="4"/>
  <c r="V1834" i="4" s="1"/>
  <c r="R1834" i="4"/>
  <c r="U1834" i="4" s="1"/>
  <c r="M1834" i="4"/>
  <c r="P1834" i="4" s="1"/>
  <c r="L1834" i="4"/>
  <c r="O1834" i="4" s="1"/>
  <c r="B1834" i="4"/>
  <c r="S1833" i="4"/>
  <c r="V1833" i="4" s="1"/>
  <c r="R1833" i="4"/>
  <c r="U1833" i="4" s="1"/>
  <c r="M1833" i="4"/>
  <c r="P1833" i="4" s="1"/>
  <c r="L1833" i="4"/>
  <c r="O1833" i="4" s="1"/>
  <c r="B1833" i="4"/>
  <c r="S1832" i="4"/>
  <c r="V1832" i="4" s="1"/>
  <c r="R1832" i="4"/>
  <c r="U1832" i="4" s="1"/>
  <c r="M1832" i="4"/>
  <c r="P1832" i="4" s="1"/>
  <c r="L1832" i="4"/>
  <c r="O1832" i="4" s="1"/>
  <c r="B1832" i="4"/>
  <c r="S1831" i="4"/>
  <c r="V1831" i="4" s="1"/>
  <c r="R1831" i="4"/>
  <c r="U1831" i="4" s="1"/>
  <c r="M1831" i="4"/>
  <c r="P1831" i="4" s="1"/>
  <c r="L1831" i="4"/>
  <c r="O1831" i="4" s="1"/>
  <c r="B1831" i="4"/>
  <c r="S1830" i="4"/>
  <c r="V1830" i="4" s="1"/>
  <c r="R1830" i="4"/>
  <c r="U1830" i="4" s="1"/>
  <c r="M1830" i="4"/>
  <c r="P1830" i="4" s="1"/>
  <c r="L1830" i="4"/>
  <c r="O1830" i="4" s="1"/>
  <c r="B1830" i="4"/>
  <c r="S1829" i="4"/>
  <c r="V1829" i="4" s="1"/>
  <c r="R1829" i="4"/>
  <c r="U1829" i="4" s="1"/>
  <c r="M1829" i="4"/>
  <c r="P1829" i="4" s="1"/>
  <c r="L1829" i="4"/>
  <c r="O1829" i="4" s="1"/>
  <c r="B1829" i="4"/>
  <c r="S1828" i="4"/>
  <c r="V1828" i="4" s="1"/>
  <c r="R1828" i="4"/>
  <c r="U1828" i="4" s="1"/>
  <c r="M1828" i="4"/>
  <c r="P1828" i="4" s="1"/>
  <c r="L1828" i="4"/>
  <c r="O1828" i="4" s="1"/>
  <c r="B1828" i="4"/>
  <c r="S1827" i="4"/>
  <c r="V1827" i="4" s="1"/>
  <c r="R1827" i="4"/>
  <c r="U1827" i="4" s="1"/>
  <c r="M1827" i="4"/>
  <c r="P1827" i="4" s="1"/>
  <c r="L1827" i="4"/>
  <c r="O1827" i="4" s="1"/>
  <c r="B1827" i="4"/>
  <c r="S1826" i="4"/>
  <c r="V1826" i="4" s="1"/>
  <c r="R1826" i="4"/>
  <c r="U1826" i="4" s="1"/>
  <c r="M1826" i="4"/>
  <c r="P1826" i="4" s="1"/>
  <c r="L1826" i="4"/>
  <c r="O1826" i="4" s="1"/>
  <c r="B1826" i="4"/>
  <c r="S1825" i="4"/>
  <c r="V1825" i="4" s="1"/>
  <c r="R1825" i="4"/>
  <c r="U1825" i="4" s="1"/>
  <c r="M1825" i="4"/>
  <c r="P1825" i="4" s="1"/>
  <c r="L1825" i="4"/>
  <c r="O1825" i="4" s="1"/>
  <c r="B1825" i="4"/>
  <c r="S1824" i="4"/>
  <c r="V1824" i="4" s="1"/>
  <c r="R1824" i="4"/>
  <c r="U1824" i="4" s="1"/>
  <c r="M1824" i="4"/>
  <c r="P1824" i="4" s="1"/>
  <c r="L1824" i="4"/>
  <c r="O1824" i="4" s="1"/>
  <c r="B1824" i="4"/>
  <c r="S1823" i="4"/>
  <c r="V1823" i="4" s="1"/>
  <c r="R1823" i="4"/>
  <c r="U1823" i="4" s="1"/>
  <c r="M1823" i="4"/>
  <c r="P1823" i="4" s="1"/>
  <c r="L1823" i="4"/>
  <c r="O1823" i="4" s="1"/>
  <c r="B1823" i="4"/>
  <c r="S1822" i="4"/>
  <c r="V1822" i="4" s="1"/>
  <c r="R1822" i="4"/>
  <c r="U1822" i="4" s="1"/>
  <c r="M1822" i="4"/>
  <c r="P1822" i="4" s="1"/>
  <c r="L1822" i="4"/>
  <c r="O1822" i="4" s="1"/>
  <c r="B1822" i="4"/>
  <c r="S1821" i="4"/>
  <c r="V1821" i="4" s="1"/>
  <c r="R1821" i="4"/>
  <c r="U1821" i="4" s="1"/>
  <c r="M1821" i="4"/>
  <c r="P1821" i="4" s="1"/>
  <c r="L1821" i="4"/>
  <c r="O1821" i="4" s="1"/>
  <c r="B1821" i="4"/>
  <c r="S1820" i="4"/>
  <c r="V1820" i="4" s="1"/>
  <c r="R1820" i="4"/>
  <c r="U1820" i="4" s="1"/>
  <c r="M1820" i="4"/>
  <c r="P1820" i="4" s="1"/>
  <c r="L1820" i="4"/>
  <c r="O1820" i="4" s="1"/>
  <c r="B1820" i="4"/>
  <c r="S1819" i="4"/>
  <c r="V1819" i="4" s="1"/>
  <c r="R1819" i="4"/>
  <c r="U1819" i="4" s="1"/>
  <c r="M1819" i="4"/>
  <c r="P1819" i="4" s="1"/>
  <c r="L1819" i="4"/>
  <c r="O1819" i="4" s="1"/>
  <c r="B1819" i="4"/>
  <c r="S1818" i="4"/>
  <c r="V1818" i="4" s="1"/>
  <c r="R1818" i="4"/>
  <c r="U1818" i="4" s="1"/>
  <c r="M1818" i="4"/>
  <c r="P1818" i="4" s="1"/>
  <c r="L1818" i="4"/>
  <c r="O1818" i="4" s="1"/>
  <c r="B1818" i="4"/>
  <c r="T1817" i="4"/>
  <c r="N1817" i="4"/>
  <c r="B1817" i="4"/>
  <c r="S1816" i="4"/>
  <c r="V1816" i="4" s="1"/>
  <c r="R1816" i="4"/>
  <c r="U1816" i="4" s="1"/>
  <c r="M1816" i="4"/>
  <c r="P1816" i="4" s="1"/>
  <c r="L1816" i="4"/>
  <c r="O1816" i="4" s="1"/>
  <c r="B1816" i="4"/>
  <c r="S1815" i="4"/>
  <c r="V1815" i="4" s="1"/>
  <c r="R1815" i="4"/>
  <c r="U1815" i="4" s="1"/>
  <c r="M1815" i="4"/>
  <c r="P1815" i="4" s="1"/>
  <c r="L1815" i="4"/>
  <c r="O1815" i="4" s="1"/>
  <c r="B1815" i="4"/>
  <c r="S1814" i="4"/>
  <c r="V1814" i="4" s="1"/>
  <c r="R1814" i="4"/>
  <c r="U1814" i="4" s="1"/>
  <c r="M1814" i="4"/>
  <c r="P1814" i="4" s="1"/>
  <c r="L1814" i="4"/>
  <c r="O1814" i="4" s="1"/>
  <c r="B1814" i="4"/>
  <c r="S1813" i="4"/>
  <c r="V1813" i="4" s="1"/>
  <c r="R1813" i="4"/>
  <c r="U1813" i="4" s="1"/>
  <c r="M1813" i="4"/>
  <c r="P1813" i="4" s="1"/>
  <c r="L1813" i="4"/>
  <c r="O1813" i="4" s="1"/>
  <c r="B1813" i="4"/>
  <c r="S1812" i="4"/>
  <c r="V1812" i="4" s="1"/>
  <c r="R1812" i="4"/>
  <c r="U1812" i="4" s="1"/>
  <c r="M1812" i="4"/>
  <c r="P1812" i="4" s="1"/>
  <c r="L1812" i="4"/>
  <c r="O1812" i="4" s="1"/>
  <c r="B1812" i="4"/>
  <c r="S1811" i="4"/>
  <c r="V1811" i="4" s="1"/>
  <c r="R1811" i="4"/>
  <c r="U1811" i="4" s="1"/>
  <c r="M1811" i="4"/>
  <c r="P1811" i="4" s="1"/>
  <c r="L1811" i="4"/>
  <c r="O1811" i="4" s="1"/>
  <c r="B1811" i="4"/>
  <c r="S1810" i="4"/>
  <c r="V1810" i="4" s="1"/>
  <c r="R1810" i="4"/>
  <c r="U1810" i="4" s="1"/>
  <c r="M1810" i="4"/>
  <c r="P1810" i="4" s="1"/>
  <c r="L1810" i="4"/>
  <c r="O1810" i="4" s="1"/>
  <c r="B1810" i="4"/>
  <c r="S1809" i="4"/>
  <c r="V1809" i="4" s="1"/>
  <c r="R1809" i="4"/>
  <c r="U1809" i="4" s="1"/>
  <c r="M1809" i="4"/>
  <c r="P1809" i="4" s="1"/>
  <c r="L1809" i="4"/>
  <c r="O1809" i="4" s="1"/>
  <c r="B1809" i="4"/>
  <c r="S1808" i="4"/>
  <c r="V1808" i="4" s="1"/>
  <c r="R1808" i="4"/>
  <c r="U1808" i="4" s="1"/>
  <c r="M1808" i="4"/>
  <c r="P1808" i="4" s="1"/>
  <c r="L1808" i="4"/>
  <c r="O1808" i="4" s="1"/>
  <c r="B1808" i="4"/>
  <c r="S1807" i="4"/>
  <c r="V1807" i="4" s="1"/>
  <c r="R1807" i="4"/>
  <c r="U1807" i="4" s="1"/>
  <c r="M1807" i="4"/>
  <c r="P1807" i="4" s="1"/>
  <c r="L1807" i="4"/>
  <c r="O1807" i="4" s="1"/>
  <c r="B1807" i="4"/>
  <c r="S1806" i="4"/>
  <c r="V1806" i="4" s="1"/>
  <c r="R1806" i="4"/>
  <c r="U1806" i="4" s="1"/>
  <c r="M1806" i="4"/>
  <c r="P1806" i="4" s="1"/>
  <c r="L1806" i="4"/>
  <c r="O1806" i="4" s="1"/>
  <c r="B1806" i="4"/>
  <c r="S1805" i="4"/>
  <c r="V1805" i="4" s="1"/>
  <c r="R1805" i="4"/>
  <c r="U1805" i="4" s="1"/>
  <c r="M1805" i="4"/>
  <c r="P1805" i="4" s="1"/>
  <c r="L1805" i="4"/>
  <c r="O1805" i="4" s="1"/>
  <c r="B1805" i="4"/>
  <c r="S1804" i="4"/>
  <c r="V1804" i="4" s="1"/>
  <c r="R1804" i="4"/>
  <c r="U1804" i="4" s="1"/>
  <c r="M1804" i="4"/>
  <c r="P1804" i="4" s="1"/>
  <c r="L1804" i="4"/>
  <c r="O1804" i="4" s="1"/>
  <c r="B1804" i="4"/>
  <c r="S1803" i="4"/>
  <c r="V1803" i="4" s="1"/>
  <c r="R1803" i="4"/>
  <c r="U1803" i="4" s="1"/>
  <c r="M1803" i="4"/>
  <c r="P1803" i="4" s="1"/>
  <c r="L1803" i="4"/>
  <c r="O1803" i="4" s="1"/>
  <c r="B1803" i="4"/>
  <c r="S1802" i="4"/>
  <c r="V1802" i="4" s="1"/>
  <c r="R1802" i="4"/>
  <c r="U1802" i="4" s="1"/>
  <c r="M1802" i="4"/>
  <c r="P1802" i="4" s="1"/>
  <c r="L1802" i="4"/>
  <c r="O1802" i="4" s="1"/>
  <c r="B1802" i="4"/>
  <c r="S1801" i="4"/>
  <c r="V1801" i="4" s="1"/>
  <c r="R1801" i="4"/>
  <c r="U1801" i="4" s="1"/>
  <c r="M1801" i="4"/>
  <c r="P1801" i="4" s="1"/>
  <c r="L1801" i="4"/>
  <c r="O1801" i="4" s="1"/>
  <c r="B1801" i="4"/>
  <c r="S1800" i="4"/>
  <c r="V1800" i="4" s="1"/>
  <c r="R1800" i="4"/>
  <c r="U1800" i="4" s="1"/>
  <c r="M1800" i="4"/>
  <c r="P1800" i="4" s="1"/>
  <c r="L1800" i="4"/>
  <c r="O1800" i="4" s="1"/>
  <c r="B1800" i="4"/>
  <c r="S1799" i="4"/>
  <c r="V1799" i="4" s="1"/>
  <c r="R1799" i="4"/>
  <c r="U1799" i="4" s="1"/>
  <c r="M1799" i="4"/>
  <c r="P1799" i="4" s="1"/>
  <c r="L1799" i="4"/>
  <c r="O1799" i="4" s="1"/>
  <c r="B1799" i="4"/>
  <c r="S1798" i="4"/>
  <c r="V1798" i="4" s="1"/>
  <c r="R1798" i="4"/>
  <c r="U1798" i="4" s="1"/>
  <c r="M1798" i="4"/>
  <c r="P1798" i="4" s="1"/>
  <c r="L1798" i="4"/>
  <c r="O1798" i="4" s="1"/>
  <c r="B1798" i="4"/>
  <c r="S1797" i="4"/>
  <c r="V1797" i="4" s="1"/>
  <c r="R1797" i="4"/>
  <c r="U1797" i="4" s="1"/>
  <c r="M1797" i="4"/>
  <c r="P1797" i="4" s="1"/>
  <c r="L1797" i="4"/>
  <c r="O1797" i="4" s="1"/>
  <c r="B1797" i="4"/>
  <c r="S1796" i="4"/>
  <c r="V1796" i="4" s="1"/>
  <c r="R1796" i="4"/>
  <c r="U1796" i="4" s="1"/>
  <c r="M1796" i="4"/>
  <c r="P1796" i="4" s="1"/>
  <c r="L1796" i="4"/>
  <c r="O1796" i="4" s="1"/>
  <c r="B1796" i="4"/>
  <c r="S1795" i="4"/>
  <c r="V1795" i="4" s="1"/>
  <c r="R1795" i="4"/>
  <c r="U1795" i="4" s="1"/>
  <c r="M1795" i="4"/>
  <c r="P1795" i="4" s="1"/>
  <c r="L1795" i="4"/>
  <c r="O1795" i="4" s="1"/>
  <c r="B1795" i="4"/>
  <c r="S1794" i="4"/>
  <c r="V1794" i="4" s="1"/>
  <c r="R1794" i="4"/>
  <c r="U1794" i="4" s="1"/>
  <c r="M1794" i="4"/>
  <c r="P1794" i="4" s="1"/>
  <c r="L1794" i="4"/>
  <c r="O1794" i="4" s="1"/>
  <c r="B1794" i="4"/>
  <c r="S1793" i="4"/>
  <c r="V1793" i="4" s="1"/>
  <c r="R1793" i="4"/>
  <c r="U1793" i="4" s="1"/>
  <c r="M1793" i="4"/>
  <c r="P1793" i="4" s="1"/>
  <c r="L1793" i="4"/>
  <c r="O1793" i="4" s="1"/>
  <c r="B1793" i="4"/>
  <c r="S1792" i="4"/>
  <c r="V1792" i="4" s="1"/>
  <c r="R1792" i="4"/>
  <c r="U1792" i="4" s="1"/>
  <c r="M1792" i="4"/>
  <c r="P1792" i="4" s="1"/>
  <c r="L1792" i="4"/>
  <c r="O1792" i="4" s="1"/>
  <c r="B1792" i="4"/>
  <c r="S1791" i="4"/>
  <c r="V1791" i="4" s="1"/>
  <c r="R1791" i="4"/>
  <c r="U1791" i="4" s="1"/>
  <c r="M1791" i="4"/>
  <c r="P1791" i="4" s="1"/>
  <c r="L1791" i="4"/>
  <c r="O1791" i="4" s="1"/>
  <c r="B1791" i="4"/>
  <c r="S1790" i="4"/>
  <c r="V1790" i="4" s="1"/>
  <c r="R1790" i="4"/>
  <c r="U1790" i="4" s="1"/>
  <c r="M1790" i="4"/>
  <c r="P1790" i="4" s="1"/>
  <c r="L1790" i="4"/>
  <c r="O1790" i="4" s="1"/>
  <c r="B1790" i="4"/>
  <c r="S1789" i="4"/>
  <c r="V1789" i="4" s="1"/>
  <c r="R1789" i="4"/>
  <c r="U1789" i="4" s="1"/>
  <c r="M1789" i="4"/>
  <c r="P1789" i="4" s="1"/>
  <c r="L1789" i="4"/>
  <c r="O1789" i="4" s="1"/>
  <c r="B1789" i="4"/>
  <c r="S1788" i="4"/>
  <c r="V1788" i="4" s="1"/>
  <c r="R1788" i="4"/>
  <c r="U1788" i="4" s="1"/>
  <c r="M1788" i="4"/>
  <c r="P1788" i="4" s="1"/>
  <c r="L1788" i="4"/>
  <c r="O1788" i="4" s="1"/>
  <c r="B1788" i="4"/>
  <c r="T1787" i="4"/>
  <c r="N1787" i="4"/>
  <c r="B1787" i="4"/>
  <c r="S1786" i="4"/>
  <c r="V1786" i="4" s="1"/>
  <c r="R1786" i="4"/>
  <c r="U1786" i="4" s="1"/>
  <c r="M1786" i="4"/>
  <c r="P1786" i="4" s="1"/>
  <c r="L1786" i="4"/>
  <c r="O1786" i="4" s="1"/>
  <c r="B1786" i="4"/>
  <c r="S1785" i="4"/>
  <c r="V1785" i="4" s="1"/>
  <c r="R1785" i="4"/>
  <c r="U1785" i="4" s="1"/>
  <c r="M1785" i="4"/>
  <c r="P1785" i="4" s="1"/>
  <c r="L1785" i="4"/>
  <c r="O1785" i="4" s="1"/>
  <c r="B1785" i="4"/>
  <c r="S1784" i="4"/>
  <c r="V1784" i="4" s="1"/>
  <c r="R1784" i="4"/>
  <c r="U1784" i="4" s="1"/>
  <c r="M1784" i="4"/>
  <c r="P1784" i="4" s="1"/>
  <c r="L1784" i="4"/>
  <c r="O1784" i="4" s="1"/>
  <c r="B1784" i="4"/>
  <c r="S1783" i="4"/>
  <c r="V1783" i="4" s="1"/>
  <c r="R1783" i="4"/>
  <c r="U1783" i="4" s="1"/>
  <c r="M1783" i="4"/>
  <c r="P1783" i="4" s="1"/>
  <c r="L1783" i="4"/>
  <c r="O1783" i="4" s="1"/>
  <c r="B1783" i="4"/>
  <c r="S1782" i="4"/>
  <c r="V1782" i="4" s="1"/>
  <c r="R1782" i="4"/>
  <c r="U1782" i="4" s="1"/>
  <c r="M1782" i="4"/>
  <c r="P1782" i="4" s="1"/>
  <c r="L1782" i="4"/>
  <c r="O1782" i="4" s="1"/>
  <c r="B1782" i="4"/>
  <c r="S1781" i="4"/>
  <c r="V1781" i="4" s="1"/>
  <c r="R1781" i="4"/>
  <c r="U1781" i="4" s="1"/>
  <c r="M1781" i="4"/>
  <c r="P1781" i="4" s="1"/>
  <c r="L1781" i="4"/>
  <c r="O1781" i="4" s="1"/>
  <c r="B1781" i="4"/>
  <c r="S1780" i="4"/>
  <c r="V1780" i="4" s="1"/>
  <c r="R1780" i="4"/>
  <c r="U1780" i="4" s="1"/>
  <c r="M1780" i="4"/>
  <c r="P1780" i="4" s="1"/>
  <c r="L1780" i="4"/>
  <c r="O1780" i="4" s="1"/>
  <c r="B1780" i="4"/>
  <c r="S1779" i="4"/>
  <c r="V1779" i="4" s="1"/>
  <c r="R1779" i="4"/>
  <c r="U1779" i="4" s="1"/>
  <c r="M1779" i="4"/>
  <c r="P1779" i="4" s="1"/>
  <c r="L1779" i="4"/>
  <c r="O1779" i="4" s="1"/>
  <c r="B1779" i="4"/>
  <c r="S1778" i="4"/>
  <c r="V1778" i="4" s="1"/>
  <c r="R1778" i="4"/>
  <c r="U1778" i="4" s="1"/>
  <c r="M1778" i="4"/>
  <c r="P1778" i="4" s="1"/>
  <c r="L1778" i="4"/>
  <c r="O1778" i="4" s="1"/>
  <c r="B1778" i="4"/>
  <c r="S1777" i="4"/>
  <c r="V1777" i="4" s="1"/>
  <c r="R1777" i="4"/>
  <c r="U1777" i="4" s="1"/>
  <c r="M1777" i="4"/>
  <c r="P1777" i="4" s="1"/>
  <c r="L1777" i="4"/>
  <c r="O1777" i="4" s="1"/>
  <c r="B1777" i="4"/>
  <c r="S1776" i="4"/>
  <c r="V1776" i="4" s="1"/>
  <c r="R1776" i="4"/>
  <c r="U1776" i="4" s="1"/>
  <c r="M1776" i="4"/>
  <c r="P1776" i="4" s="1"/>
  <c r="L1776" i="4"/>
  <c r="O1776" i="4" s="1"/>
  <c r="B1776" i="4"/>
  <c r="S1775" i="4"/>
  <c r="V1775" i="4" s="1"/>
  <c r="R1775" i="4"/>
  <c r="U1775" i="4" s="1"/>
  <c r="M1775" i="4"/>
  <c r="P1775" i="4" s="1"/>
  <c r="L1775" i="4"/>
  <c r="O1775" i="4" s="1"/>
  <c r="B1775" i="4"/>
  <c r="S1774" i="4"/>
  <c r="V1774" i="4" s="1"/>
  <c r="R1774" i="4"/>
  <c r="U1774" i="4" s="1"/>
  <c r="M1774" i="4"/>
  <c r="P1774" i="4" s="1"/>
  <c r="L1774" i="4"/>
  <c r="O1774" i="4" s="1"/>
  <c r="B1774" i="4"/>
  <c r="S1773" i="4"/>
  <c r="V1773" i="4" s="1"/>
  <c r="R1773" i="4"/>
  <c r="U1773" i="4" s="1"/>
  <c r="M1773" i="4"/>
  <c r="P1773" i="4" s="1"/>
  <c r="L1773" i="4"/>
  <c r="O1773" i="4" s="1"/>
  <c r="B1773" i="4"/>
  <c r="S1772" i="4"/>
  <c r="V1772" i="4" s="1"/>
  <c r="R1772" i="4"/>
  <c r="U1772" i="4" s="1"/>
  <c r="M1772" i="4"/>
  <c r="P1772" i="4" s="1"/>
  <c r="L1772" i="4"/>
  <c r="O1772" i="4" s="1"/>
  <c r="B1772" i="4"/>
  <c r="S1771" i="4"/>
  <c r="V1771" i="4" s="1"/>
  <c r="R1771" i="4"/>
  <c r="U1771" i="4" s="1"/>
  <c r="M1771" i="4"/>
  <c r="P1771" i="4" s="1"/>
  <c r="L1771" i="4"/>
  <c r="O1771" i="4" s="1"/>
  <c r="B1771" i="4"/>
  <c r="S1770" i="4"/>
  <c r="V1770" i="4" s="1"/>
  <c r="R1770" i="4"/>
  <c r="U1770" i="4" s="1"/>
  <c r="M1770" i="4"/>
  <c r="P1770" i="4" s="1"/>
  <c r="L1770" i="4"/>
  <c r="O1770" i="4" s="1"/>
  <c r="B1770" i="4"/>
  <c r="S1769" i="4"/>
  <c r="V1769" i="4" s="1"/>
  <c r="R1769" i="4"/>
  <c r="U1769" i="4" s="1"/>
  <c r="M1769" i="4"/>
  <c r="P1769" i="4" s="1"/>
  <c r="L1769" i="4"/>
  <c r="O1769" i="4" s="1"/>
  <c r="B1769" i="4"/>
  <c r="S1768" i="4"/>
  <c r="V1768" i="4" s="1"/>
  <c r="R1768" i="4"/>
  <c r="U1768" i="4" s="1"/>
  <c r="M1768" i="4"/>
  <c r="P1768" i="4" s="1"/>
  <c r="L1768" i="4"/>
  <c r="O1768" i="4" s="1"/>
  <c r="B1768" i="4"/>
  <c r="S1767" i="4"/>
  <c r="V1767" i="4" s="1"/>
  <c r="R1767" i="4"/>
  <c r="U1767" i="4" s="1"/>
  <c r="M1767" i="4"/>
  <c r="P1767" i="4" s="1"/>
  <c r="L1767" i="4"/>
  <c r="O1767" i="4" s="1"/>
  <c r="B1767" i="4"/>
  <c r="S1766" i="4"/>
  <c r="V1766" i="4" s="1"/>
  <c r="R1766" i="4"/>
  <c r="U1766" i="4" s="1"/>
  <c r="M1766" i="4"/>
  <c r="P1766" i="4" s="1"/>
  <c r="L1766" i="4"/>
  <c r="O1766" i="4" s="1"/>
  <c r="B1766" i="4"/>
  <c r="S1765" i="4"/>
  <c r="V1765" i="4" s="1"/>
  <c r="R1765" i="4"/>
  <c r="U1765" i="4" s="1"/>
  <c r="M1765" i="4"/>
  <c r="P1765" i="4" s="1"/>
  <c r="L1765" i="4"/>
  <c r="O1765" i="4" s="1"/>
  <c r="B1765" i="4"/>
  <c r="S1764" i="4"/>
  <c r="V1764" i="4" s="1"/>
  <c r="R1764" i="4"/>
  <c r="U1764" i="4" s="1"/>
  <c r="M1764" i="4"/>
  <c r="P1764" i="4" s="1"/>
  <c r="L1764" i="4"/>
  <c r="O1764" i="4" s="1"/>
  <c r="B1764" i="4"/>
  <c r="S1763" i="4"/>
  <c r="V1763" i="4" s="1"/>
  <c r="R1763" i="4"/>
  <c r="U1763" i="4" s="1"/>
  <c r="M1763" i="4"/>
  <c r="P1763" i="4" s="1"/>
  <c r="L1763" i="4"/>
  <c r="O1763" i="4" s="1"/>
  <c r="B1763" i="4"/>
  <c r="S1762" i="4"/>
  <c r="V1762" i="4" s="1"/>
  <c r="R1762" i="4"/>
  <c r="U1762" i="4" s="1"/>
  <c r="M1762" i="4"/>
  <c r="P1762" i="4" s="1"/>
  <c r="L1762" i="4"/>
  <c r="O1762" i="4" s="1"/>
  <c r="B1762" i="4"/>
  <c r="S1761" i="4"/>
  <c r="V1761" i="4" s="1"/>
  <c r="R1761" i="4"/>
  <c r="U1761" i="4" s="1"/>
  <c r="M1761" i="4"/>
  <c r="P1761" i="4" s="1"/>
  <c r="L1761" i="4"/>
  <c r="O1761" i="4" s="1"/>
  <c r="B1761" i="4"/>
  <c r="S1760" i="4"/>
  <c r="V1760" i="4" s="1"/>
  <c r="R1760" i="4"/>
  <c r="U1760" i="4" s="1"/>
  <c r="M1760" i="4"/>
  <c r="P1760" i="4" s="1"/>
  <c r="L1760" i="4"/>
  <c r="O1760" i="4" s="1"/>
  <c r="B1760" i="4"/>
  <c r="S1759" i="4"/>
  <c r="V1759" i="4" s="1"/>
  <c r="R1759" i="4"/>
  <c r="U1759" i="4" s="1"/>
  <c r="M1759" i="4"/>
  <c r="P1759" i="4" s="1"/>
  <c r="L1759" i="4"/>
  <c r="O1759" i="4" s="1"/>
  <c r="B1759" i="4"/>
  <c r="S1758" i="4"/>
  <c r="V1758" i="4" s="1"/>
  <c r="R1758" i="4"/>
  <c r="U1758" i="4" s="1"/>
  <c r="M1758" i="4"/>
  <c r="P1758" i="4" s="1"/>
  <c r="L1758" i="4"/>
  <c r="O1758" i="4" s="1"/>
  <c r="B1758" i="4"/>
  <c r="S1757" i="4"/>
  <c r="V1757" i="4" s="1"/>
  <c r="R1757" i="4"/>
  <c r="U1757" i="4" s="1"/>
  <c r="M1757" i="4"/>
  <c r="P1757" i="4" s="1"/>
  <c r="L1757" i="4"/>
  <c r="O1757" i="4" s="1"/>
  <c r="B1757" i="4"/>
  <c r="S1756" i="4"/>
  <c r="V1756" i="4" s="1"/>
  <c r="R1756" i="4"/>
  <c r="U1756" i="4" s="1"/>
  <c r="M1756" i="4"/>
  <c r="P1756" i="4" s="1"/>
  <c r="L1756" i="4"/>
  <c r="O1756" i="4" s="1"/>
  <c r="B1756" i="4"/>
  <c r="S1755" i="4"/>
  <c r="V1755" i="4" s="1"/>
  <c r="R1755" i="4"/>
  <c r="U1755" i="4" s="1"/>
  <c r="M1755" i="4"/>
  <c r="P1755" i="4" s="1"/>
  <c r="L1755" i="4"/>
  <c r="O1755" i="4" s="1"/>
  <c r="B1755" i="4"/>
  <c r="S1754" i="4"/>
  <c r="V1754" i="4" s="1"/>
  <c r="R1754" i="4"/>
  <c r="U1754" i="4" s="1"/>
  <c r="M1754" i="4"/>
  <c r="P1754" i="4" s="1"/>
  <c r="L1754" i="4"/>
  <c r="O1754" i="4" s="1"/>
  <c r="B1754" i="4"/>
  <c r="S1753" i="4"/>
  <c r="V1753" i="4" s="1"/>
  <c r="R1753" i="4"/>
  <c r="U1753" i="4" s="1"/>
  <c r="M1753" i="4"/>
  <c r="P1753" i="4" s="1"/>
  <c r="L1753" i="4"/>
  <c r="O1753" i="4" s="1"/>
  <c r="B1753" i="4"/>
  <c r="S1752" i="4"/>
  <c r="V1752" i="4" s="1"/>
  <c r="R1752" i="4"/>
  <c r="U1752" i="4" s="1"/>
  <c r="M1752" i="4"/>
  <c r="P1752" i="4" s="1"/>
  <c r="L1752" i="4"/>
  <c r="O1752" i="4" s="1"/>
  <c r="B1752" i="4"/>
  <c r="S1751" i="4"/>
  <c r="V1751" i="4" s="1"/>
  <c r="R1751" i="4"/>
  <c r="U1751" i="4" s="1"/>
  <c r="M1751" i="4"/>
  <c r="P1751" i="4" s="1"/>
  <c r="L1751" i="4"/>
  <c r="O1751" i="4" s="1"/>
  <c r="B1751" i="4"/>
  <c r="S1750" i="4"/>
  <c r="V1750" i="4" s="1"/>
  <c r="R1750" i="4"/>
  <c r="U1750" i="4" s="1"/>
  <c r="M1750" i="4"/>
  <c r="P1750" i="4" s="1"/>
  <c r="L1750" i="4"/>
  <c r="O1750" i="4" s="1"/>
  <c r="B1750" i="4"/>
  <c r="T1749" i="4"/>
  <c r="N1749" i="4"/>
  <c r="B1749" i="4"/>
  <c r="S1748" i="4"/>
  <c r="V1748" i="4" s="1"/>
  <c r="R1748" i="4"/>
  <c r="U1748" i="4" s="1"/>
  <c r="M1748" i="4"/>
  <c r="P1748" i="4" s="1"/>
  <c r="L1748" i="4"/>
  <c r="O1748" i="4" s="1"/>
  <c r="B1748" i="4"/>
  <c r="S1747" i="4"/>
  <c r="V1747" i="4" s="1"/>
  <c r="R1747" i="4"/>
  <c r="U1747" i="4" s="1"/>
  <c r="M1747" i="4"/>
  <c r="P1747" i="4" s="1"/>
  <c r="L1747" i="4"/>
  <c r="O1747" i="4" s="1"/>
  <c r="B1747" i="4"/>
  <c r="S1746" i="4"/>
  <c r="V1746" i="4" s="1"/>
  <c r="R1746" i="4"/>
  <c r="U1746" i="4" s="1"/>
  <c r="M1746" i="4"/>
  <c r="P1746" i="4" s="1"/>
  <c r="L1746" i="4"/>
  <c r="O1746" i="4" s="1"/>
  <c r="B1746" i="4"/>
  <c r="S1745" i="4"/>
  <c r="V1745" i="4" s="1"/>
  <c r="R1745" i="4"/>
  <c r="U1745" i="4" s="1"/>
  <c r="M1745" i="4"/>
  <c r="P1745" i="4" s="1"/>
  <c r="L1745" i="4"/>
  <c r="O1745" i="4" s="1"/>
  <c r="B1745" i="4"/>
  <c r="S1744" i="4"/>
  <c r="V1744" i="4" s="1"/>
  <c r="R1744" i="4"/>
  <c r="U1744" i="4" s="1"/>
  <c r="M1744" i="4"/>
  <c r="P1744" i="4" s="1"/>
  <c r="L1744" i="4"/>
  <c r="O1744" i="4" s="1"/>
  <c r="B1744" i="4"/>
  <c r="S1743" i="4"/>
  <c r="V1743" i="4" s="1"/>
  <c r="R1743" i="4"/>
  <c r="U1743" i="4" s="1"/>
  <c r="M1743" i="4"/>
  <c r="P1743" i="4" s="1"/>
  <c r="L1743" i="4"/>
  <c r="O1743" i="4" s="1"/>
  <c r="B1743" i="4"/>
  <c r="S1742" i="4"/>
  <c r="V1742" i="4" s="1"/>
  <c r="R1742" i="4"/>
  <c r="U1742" i="4" s="1"/>
  <c r="M1742" i="4"/>
  <c r="P1742" i="4" s="1"/>
  <c r="L1742" i="4"/>
  <c r="O1742" i="4" s="1"/>
  <c r="B1742" i="4"/>
  <c r="S1741" i="4"/>
  <c r="V1741" i="4" s="1"/>
  <c r="R1741" i="4"/>
  <c r="U1741" i="4" s="1"/>
  <c r="M1741" i="4"/>
  <c r="P1741" i="4" s="1"/>
  <c r="L1741" i="4"/>
  <c r="O1741" i="4" s="1"/>
  <c r="B1741" i="4"/>
  <c r="S1740" i="4"/>
  <c r="V1740" i="4" s="1"/>
  <c r="R1740" i="4"/>
  <c r="U1740" i="4" s="1"/>
  <c r="M1740" i="4"/>
  <c r="P1740" i="4" s="1"/>
  <c r="L1740" i="4"/>
  <c r="O1740" i="4" s="1"/>
  <c r="B1740" i="4"/>
  <c r="S1739" i="4"/>
  <c r="V1739" i="4" s="1"/>
  <c r="R1739" i="4"/>
  <c r="U1739" i="4" s="1"/>
  <c r="M1739" i="4"/>
  <c r="P1739" i="4" s="1"/>
  <c r="L1739" i="4"/>
  <c r="O1739" i="4" s="1"/>
  <c r="B1739" i="4"/>
  <c r="S1738" i="4"/>
  <c r="V1738" i="4" s="1"/>
  <c r="R1738" i="4"/>
  <c r="U1738" i="4" s="1"/>
  <c r="M1738" i="4"/>
  <c r="P1738" i="4" s="1"/>
  <c r="L1738" i="4"/>
  <c r="O1738" i="4" s="1"/>
  <c r="B1738" i="4"/>
  <c r="S1737" i="4"/>
  <c r="V1737" i="4" s="1"/>
  <c r="R1737" i="4"/>
  <c r="U1737" i="4" s="1"/>
  <c r="M1737" i="4"/>
  <c r="P1737" i="4" s="1"/>
  <c r="L1737" i="4"/>
  <c r="O1737" i="4" s="1"/>
  <c r="B1737" i="4"/>
  <c r="S1736" i="4"/>
  <c r="V1736" i="4" s="1"/>
  <c r="R1736" i="4"/>
  <c r="U1736" i="4" s="1"/>
  <c r="M1736" i="4"/>
  <c r="P1736" i="4" s="1"/>
  <c r="L1736" i="4"/>
  <c r="O1736" i="4" s="1"/>
  <c r="B1736" i="4"/>
  <c r="S1735" i="4"/>
  <c r="V1735" i="4" s="1"/>
  <c r="R1735" i="4"/>
  <c r="U1735" i="4" s="1"/>
  <c r="M1735" i="4"/>
  <c r="P1735" i="4" s="1"/>
  <c r="L1735" i="4"/>
  <c r="O1735" i="4" s="1"/>
  <c r="B1735" i="4"/>
  <c r="S1734" i="4"/>
  <c r="V1734" i="4" s="1"/>
  <c r="R1734" i="4"/>
  <c r="U1734" i="4" s="1"/>
  <c r="M1734" i="4"/>
  <c r="P1734" i="4" s="1"/>
  <c r="L1734" i="4"/>
  <c r="O1734" i="4" s="1"/>
  <c r="B1734" i="4"/>
  <c r="S1733" i="4"/>
  <c r="V1733" i="4" s="1"/>
  <c r="R1733" i="4"/>
  <c r="U1733" i="4" s="1"/>
  <c r="M1733" i="4"/>
  <c r="P1733" i="4" s="1"/>
  <c r="L1733" i="4"/>
  <c r="O1733" i="4" s="1"/>
  <c r="B1733" i="4"/>
  <c r="S1732" i="4"/>
  <c r="V1732" i="4" s="1"/>
  <c r="R1732" i="4"/>
  <c r="U1732" i="4" s="1"/>
  <c r="M1732" i="4"/>
  <c r="P1732" i="4" s="1"/>
  <c r="L1732" i="4"/>
  <c r="O1732" i="4" s="1"/>
  <c r="B1732" i="4"/>
  <c r="S1731" i="4"/>
  <c r="V1731" i="4" s="1"/>
  <c r="R1731" i="4"/>
  <c r="U1731" i="4" s="1"/>
  <c r="M1731" i="4"/>
  <c r="P1731" i="4" s="1"/>
  <c r="L1731" i="4"/>
  <c r="O1731" i="4" s="1"/>
  <c r="B1731" i="4"/>
  <c r="S1730" i="4"/>
  <c r="V1730" i="4" s="1"/>
  <c r="R1730" i="4"/>
  <c r="U1730" i="4" s="1"/>
  <c r="M1730" i="4"/>
  <c r="P1730" i="4" s="1"/>
  <c r="L1730" i="4"/>
  <c r="O1730" i="4" s="1"/>
  <c r="B1730" i="4"/>
  <c r="S1729" i="4"/>
  <c r="V1729" i="4" s="1"/>
  <c r="R1729" i="4"/>
  <c r="U1729" i="4" s="1"/>
  <c r="M1729" i="4"/>
  <c r="P1729" i="4" s="1"/>
  <c r="L1729" i="4"/>
  <c r="O1729" i="4" s="1"/>
  <c r="B1729" i="4"/>
  <c r="S1728" i="4"/>
  <c r="V1728" i="4" s="1"/>
  <c r="R1728" i="4"/>
  <c r="U1728" i="4" s="1"/>
  <c r="M1728" i="4"/>
  <c r="P1728" i="4" s="1"/>
  <c r="L1728" i="4"/>
  <c r="O1728" i="4" s="1"/>
  <c r="B1728" i="4"/>
  <c r="S1727" i="4"/>
  <c r="V1727" i="4" s="1"/>
  <c r="R1727" i="4"/>
  <c r="U1727" i="4" s="1"/>
  <c r="M1727" i="4"/>
  <c r="P1727" i="4" s="1"/>
  <c r="L1727" i="4"/>
  <c r="O1727" i="4" s="1"/>
  <c r="B1727" i="4"/>
  <c r="S1726" i="4"/>
  <c r="V1726" i="4" s="1"/>
  <c r="R1726" i="4"/>
  <c r="U1726" i="4" s="1"/>
  <c r="M1726" i="4"/>
  <c r="P1726" i="4" s="1"/>
  <c r="L1726" i="4"/>
  <c r="O1726" i="4" s="1"/>
  <c r="B1726" i="4"/>
  <c r="S1725" i="4"/>
  <c r="V1725" i="4" s="1"/>
  <c r="R1725" i="4"/>
  <c r="U1725" i="4" s="1"/>
  <c r="M1725" i="4"/>
  <c r="P1725" i="4" s="1"/>
  <c r="L1725" i="4"/>
  <c r="O1725" i="4" s="1"/>
  <c r="B1725" i="4"/>
  <c r="S1724" i="4"/>
  <c r="V1724" i="4" s="1"/>
  <c r="R1724" i="4"/>
  <c r="U1724" i="4" s="1"/>
  <c r="M1724" i="4"/>
  <c r="P1724" i="4" s="1"/>
  <c r="L1724" i="4"/>
  <c r="O1724" i="4" s="1"/>
  <c r="B1724" i="4"/>
  <c r="S1723" i="4"/>
  <c r="V1723" i="4" s="1"/>
  <c r="R1723" i="4"/>
  <c r="U1723" i="4" s="1"/>
  <c r="M1723" i="4"/>
  <c r="P1723" i="4" s="1"/>
  <c r="L1723" i="4"/>
  <c r="O1723" i="4" s="1"/>
  <c r="B1723" i="4"/>
  <c r="S1722" i="4"/>
  <c r="V1722" i="4" s="1"/>
  <c r="R1722" i="4"/>
  <c r="U1722" i="4" s="1"/>
  <c r="M1722" i="4"/>
  <c r="P1722" i="4" s="1"/>
  <c r="L1722" i="4"/>
  <c r="O1722" i="4" s="1"/>
  <c r="B1722" i="4"/>
  <c r="S1721" i="4"/>
  <c r="V1721" i="4" s="1"/>
  <c r="R1721" i="4"/>
  <c r="U1721" i="4" s="1"/>
  <c r="M1721" i="4"/>
  <c r="P1721" i="4" s="1"/>
  <c r="L1721" i="4"/>
  <c r="O1721" i="4" s="1"/>
  <c r="B1721" i="4"/>
  <c r="S1720" i="4"/>
  <c r="V1720" i="4" s="1"/>
  <c r="R1720" i="4"/>
  <c r="U1720" i="4" s="1"/>
  <c r="M1720" i="4"/>
  <c r="P1720" i="4" s="1"/>
  <c r="L1720" i="4"/>
  <c r="O1720" i="4" s="1"/>
  <c r="B1720" i="4"/>
  <c r="S1719" i="4"/>
  <c r="V1719" i="4" s="1"/>
  <c r="R1719" i="4"/>
  <c r="U1719" i="4" s="1"/>
  <c r="M1719" i="4"/>
  <c r="P1719" i="4" s="1"/>
  <c r="L1719" i="4"/>
  <c r="O1719" i="4" s="1"/>
  <c r="B1719" i="4"/>
  <c r="S1718" i="4"/>
  <c r="V1718" i="4" s="1"/>
  <c r="R1718" i="4"/>
  <c r="U1718" i="4" s="1"/>
  <c r="M1718" i="4"/>
  <c r="P1718" i="4" s="1"/>
  <c r="L1718" i="4"/>
  <c r="O1718" i="4" s="1"/>
  <c r="B1718" i="4"/>
  <c r="S1717" i="4"/>
  <c r="V1717" i="4" s="1"/>
  <c r="R1717" i="4"/>
  <c r="U1717" i="4" s="1"/>
  <c r="M1717" i="4"/>
  <c r="P1717" i="4" s="1"/>
  <c r="L1717" i="4"/>
  <c r="O1717" i="4" s="1"/>
  <c r="B1717" i="4"/>
  <c r="S1716" i="4"/>
  <c r="V1716" i="4" s="1"/>
  <c r="R1716" i="4"/>
  <c r="U1716" i="4" s="1"/>
  <c r="M1716" i="4"/>
  <c r="P1716" i="4" s="1"/>
  <c r="L1716" i="4"/>
  <c r="O1716" i="4" s="1"/>
  <c r="B1716" i="4"/>
  <c r="S1715" i="4"/>
  <c r="V1715" i="4" s="1"/>
  <c r="R1715" i="4"/>
  <c r="U1715" i="4" s="1"/>
  <c r="M1715" i="4"/>
  <c r="P1715" i="4" s="1"/>
  <c r="L1715" i="4"/>
  <c r="O1715" i="4" s="1"/>
  <c r="B1715" i="4"/>
  <c r="S1714" i="4"/>
  <c r="V1714" i="4" s="1"/>
  <c r="R1714" i="4"/>
  <c r="U1714" i="4" s="1"/>
  <c r="M1714" i="4"/>
  <c r="P1714" i="4" s="1"/>
  <c r="L1714" i="4"/>
  <c r="O1714" i="4" s="1"/>
  <c r="B1714" i="4"/>
  <c r="S1713" i="4"/>
  <c r="V1713" i="4" s="1"/>
  <c r="R1713" i="4"/>
  <c r="U1713" i="4" s="1"/>
  <c r="M1713" i="4"/>
  <c r="P1713" i="4" s="1"/>
  <c r="L1713" i="4"/>
  <c r="O1713" i="4" s="1"/>
  <c r="B1713" i="4"/>
  <c r="S1712" i="4"/>
  <c r="V1712" i="4" s="1"/>
  <c r="R1712" i="4"/>
  <c r="U1712" i="4" s="1"/>
  <c r="M1712" i="4"/>
  <c r="P1712" i="4" s="1"/>
  <c r="L1712" i="4"/>
  <c r="O1712" i="4" s="1"/>
  <c r="B1712" i="4"/>
  <c r="T1711" i="4"/>
  <c r="N1711" i="4"/>
  <c r="B1711" i="4"/>
  <c r="S1710" i="4"/>
  <c r="V1710" i="4" s="1"/>
  <c r="R1710" i="4"/>
  <c r="U1710" i="4" s="1"/>
  <c r="M1710" i="4"/>
  <c r="P1710" i="4" s="1"/>
  <c r="L1710" i="4"/>
  <c r="O1710" i="4" s="1"/>
  <c r="B1710" i="4"/>
  <c r="S1709" i="4"/>
  <c r="V1709" i="4" s="1"/>
  <c r="R1709" i="4"/>
  <c r="U1709" i="4" s="1"/>
  <c r="M1709" i="4"/>
  <c r="P1709" i="4" s="1"/>
  <c r="L1709" i="4"/>
  <c r="O1709" i="4" s="1"/>
  <c r="B1709" i="4"/>
  <c r="S1708" i="4"/>
  <c r="V1708" i="4" s="1"/>
  <c r="R1708" i="4"/>
  <c r="U1708" i="4" s="1"/>
  <c r="M1708" i="4"/>
  <c r="P1708" i="4" s="1"/>
  <c r="L1708" i="4"/>
  <c r="O1708" i="4" s="1"/>
  <c r="B1708" i="4"/>
  <c r="S1707" i="4"/>
  <c r="V1707" i="4" s="1"/>
  <c r="R1707" i="4"/>
  <c r="U1707" i="4" s="1"/>
  <c r="M1707" i="4"/>
  <c r="P1707" i="4" s="1"/>
  <c r="L1707" i="4"/>
  <c r="O1707" i="4" s="1"/>
  <c r="B1707" i="4"/>
  <c r="S1706" i="4"/>
  <c r="V1706" i="4" s="1"/>
  <c r="R1706" i="4"/>
  <c r="U1706" i="4" s="1"/>
  <c r="M1706" i="4"/>
  <c r="P1706" i="4" s="1"/>
  <c r="L1706" i="4"/>
  <c r="O1706" i="4" s="1"/>
  <c r="B1706" i="4"/>
  <c r="S1705" i="4"/>
  <c r="V1705" i="4" s="1"/>
  <c r="R1705" i="4"/>
  <c r="U1705" i="4" s="1"/>
  <c r="M1705" i="4"/>
  <c r="P1705" i="4" s="1"/>
  <c r="L1705" i="4"/>
  <c r="O1705" i="4" s="1"/>
  <c r="B1705" i="4"/>
  <c r="S1704" i="4"/>
  <c r="V1704" i="4" s="1"/>
  <c r="R1704" i="4"/>
  <c r="U1704" i="4" s="1"/>
  <c r="M1704" i="4"/>
  <c r="P1704" i="4" s="1"/>
  <c r="L1704" i="4"/>
  <c r="O1704" i="4" s="1"/>
  <c r="B1704" i="4"/>
  <c r="S1703" i="4"/>
  <c r="V1703" i="4" s="1"/>
  <c r="R1703" i="4"/>
  <c r="U1703" i="4" s="1"/>
  <c r="M1703" i="4"/>
  <c r="P1703" i="4" s="1"/>
  <c r="L1703" i="4"/>
  <c r="O1703" i="4" s="1"/>
  <c r="B1703" i="4"/>
  <c r="S1702" i="4"/>
  <c r="V1702" i="4" s="1"/>
  <c r="R1702" i="4"/>
  <c r="U1702" i="4" s="1"/>
  <c r="M1702" i="4"/>
  <c r="P1702" i="4" s="1"/>
  <c r="L1702" i="4"/>
  <c r="O1702" i="4" s="1"/>
  <c r="B1702" i="4"/>
  <c r="S1701" i="4"/>
  <c r="V1701" i="4" s="1"/>
  <c r="R1701" i="4"/>
  <c r="U1701" i="4" s="1"/>
  <c r="M1701" i="4"/>
  <c r="P1701" i="4" s="1"/>
  <c r="L1701" i="4"/>
  <c r="O1701" i="4" s="1"/>
  <c r="B1701" i="4"/>
  <c r="S1700" i="4"/>
  <c r="V1700" i="4" s="1"/>
  <c r="R1700" i="4"/>
  <c r="U1700" i="4" s="1"/>
  <c r="M1700" i="4"/>
  <c r="P1700" i="4" s="1"/>
  <c r="L1700" i="4"/>
  <c r="O1700" i="4" s="1"/>
  <c r="B1700" i="4"/>
  <c r="S1699" i="4"/>
  <c r="V1699" i="4" s="1"/>
  <c r="R1699" i="4"/>
  <c r="U1699" i="4" s="1"/>
  <c r="M1699" i="4"/>
  <c r="P1699" i="4" s="1"/>
  <c r="L1699" i="4"/>
  <c r="O1699" i="4" s="1"/>
  <c r="B1699" i="4"/>
  <c r="S1698" i="4"/>
  <c r="V1698" i="4" s="1"/>
  <c r="R1698" i="4"/>
  <c r="U1698" i="4" s="1"/>
  <c r="M1698" i="4"/>
  <c r="P1698" i="4" s="1"/>
  <c r="L1698" i="4"/>
  <c r="O1698" i="4" s="1"/>
  <c r="B1698" i="4"/>
  <c r="S1697" i="4"/>
  <c r="V1697" i="4" s="1"/>
  <c r="R1697" i="4"/>
  <c r="U1697" i="4" s="1"/>
  <c r="M1697" i="4"/>
  <c r="P1697" i="4" s="1"/>
  <c r="L1697" i="4"/>
  <c r="O1697" i="4" s="1"/>
  <c r="B1697" i="4"/>
  <c r="S1696" i="4"/>
  <c r="V1696" i="4" s="1"/>
  <c r="R1696" i="4"/>
  <c r="U1696" i="4" s="1"/>
  <c r="M1696" i="4"/>
  <c r="P1696" i="4" s="1"/>
  <c r="L1696" i="4"/>
  <c r="O1696" i="4" s="1"/>
  <c r="B1696" i="4"/>
  <c r="S1695" i="4"/>
  <c r="V1695" i="4" s="1"/>
  <c r="R1695" i="4"/>
  <c r="U1695" i="4" s="1"/>
  <c r="M1695" i="4"/>
  <c r="P1695" i="4" s="1"/>
  <c r="L1695" i="4"/>
  <c r="O1695" i="4" s="1"/>
  <c r="B1695" i="4"/>
  <c r="S1694" i="4"/>
  <c r="V1694" i="4" s="1"/>
  <c r="R1694" i="4"/>
  <c r="U1694" i="4" s="1"/>
  <c r="M1694" i="4"/>
  <c r="P1694" i="4" s="1"/>
  <c r="L1694" i="4"/>
  <c r="O1694" i="4" s="1"/>
  <c r="B1694" i="4"/>
  <c r="S1693" i="4"/>
  <c r="V1693" i="4" s="1"/>
  <c r="R1693" i="4"/>
  <c r="U1693" i="4" s="1"/>
  <c r="M1693" i="4"/>
  <c r="P1693" i="4" s="1"/>
  <c r="L1693" i="4"/>
  <c r="O1693" i="4" s="1"/>
  <c r="B1693" i="4"/>
  <c r="S1692" i="4"/>
  <c r="V1692" i="4" s="1"/>
  <c r="R1692" i="4"/>
  <c r="U1692" i="4" s="1"/>
  <c r="M1692" i="4"/>
  <c r="P1692" i="4" s="1"/>
  <c r="L1692" i="4"/>
  <c r="O1692" i="4" s="1"/>
  <c r="B1692" i="4"/>
  <c r="S1691" i="4"/>
  <c r="V1691" i="4" s="1"/>
  <c r="R1691" i="4"/>
  <c r="U1691" i="4" s="1"/>
  <c r="M1691" i="4"/>
  <c r="P1691" i="4" s="1"/>
  <c r="L1691" i="4"/>
  <c r="O1691" i="4" s="1"/>
  <c r="B1691" i="4"/>
  <c r="S1690" i="4"/>
  <c r="V1690" i="4" s="1"/>
  <c r="R1690" i="4"/>
  <c r="U1690" i="4" s="1"/>
  <c r="M1690" i="4"/>
  <c r="P1690" i="4" s="1"/>
  <c r="L1690" i="4"/>
  <c r="O1690" i="4" s="1"/>
  <c r="B1690" i="4"/>
  <c r="S1689" i="4"/>
  <c r="V1689" i="4" s="1"/>
  <c r="R1689" i="4"/>
  <c r="U1689" i="4" s="1"/>
  <c r="M1689" i="4"/>
  <c r="P1689" i="4" s="1"/>
  <c r="L1689" i="4"/>
  <c r="O1689" i="4" s="1"/>
  <c r="B1689" i="4"/>
  <c r="S1688" i="4"/>
  <c r="V1688" i="4" s="1"/>
  <c r="R1688" i="4"/>
  <c r="U1688" i="4" s="1"/>
  <c r="M1688" i="4"/>
  <c r="P1688" i="4" s="1"/>
  <c r="L1688" i="4"/>
  <c r="O1688" i="4" s="1"/>
  <c r="B1688" i="4"/>
  <c r="S1687" i="4"/>
  <c r="V1687" i="4" s="1"/>
  <c r="R1687" i="4"/>
  <c r="U1687" i="4" s="1"/>
  <c r="M1687" i="4"/>
  <c r="P1687" i="4" s="1"/>
  <c r="L1687" i="4"/>
  <c r="O1687" i="4" s="1"/>
  <c r="B1687" i="4"/>
  <c r="S1686" i="4"/>
  <c r="V1686" i="4" s="1"/>
  <c r="R1686" i="4"/>
  <c r="U1686" i="4" s="1"/>
  <c r="M1686" i="4"/>
  <c r="P1686" i="4" s="1"/>
  <c r="L1686" i="4"/>
  <c r="O1686" i="4" s="1"/>
  <c r="B1686" i="4"/>
  <c r="S1685" i="4"/>
  <c r="V1685" i="4" s="1"/>
  <c r="R1685" i="4"/>
  <c r="U1685" i="4" s="1"/>
  <c r="M1685" i="4"/>
  <c r="P1685" i="4" s="1"/>
  <c r="L1685" i="4"/>
  <c r="O1685" i="4" s="1"/>
  <c r="B1685" i="4"/>
  <c r="S1684" i="4"/>
  <c r="V1684" i="4" s="1"/>
  <c r="R1684" i="4"/>
  <c r="U1684" i="4" s="1"/>
  <c r="M1684" i="4"/>
  <c r="P1684" i="4" s="1"/>
  <c r="L1684" i="4"/>
  <c r="O1684" i="4" s="1"/>
  <c r="B1684" i="4"/>
  <c r="S1683" i="4"/>
  <c r="V1683" i="4" s="1"/>
  <c r="R1683" i="4"/>
  <c r="U1683" i="4" s="1"/>
  <c r="M1683" i="4"/>
  <c r="P1683" i="4" s="1"/>
  <c r="L1683" i="4"/>
  <c r="O1683" i="4" s="1"/>
  <c r="B1683" i="4"/>
  <c r="S1682" i="4"/>
  <c r="V1682" i="4" s="1"/>
  <c r="R1682" i="4"/>
  <c r="U1682" i="4" s="1"/>
  <c r="M1682" i="4"/>
  <c r="P1682" i="4" s="1"/>
  <c r="L1682" i="4"/>
  <c r="O1682" i="4" s="1"/>
  <c r="B1682" i="4"/>
  <c r="S1681" i="4"/>
  <c r="V1681" i="4" s="1"/>
  <c r="R1681" i="4"/>
  <c r="U1681" i="4" s="1"/>
  <c r="M1681" i="4"/>
  <c r="P1681" i="4" s="1"/>
  <c r="L1681" i="4"/>
  <c r="O1681" i="4" s="1"/>
  <c r="B1681" i="4"/>
  <c r="S1680" i="4"/>
  <c r="V1680" i="4" s="1"/>
  <c r="R1680" i="4"/>
  <c r="U1680" i="4" s="1"/>
  <c r="M1680" i="4"/>
  <c r="P1680" i="4" s="1"/>
  <c r="L1680" i="4"/>
  <c r="O1680" i="4" s="1"/>
  <c r="B1680" i="4"/>
  <c r="S1679" i="4"/>
  <c r="V1679" i="4" s="1"/>
  <c r="R1679" i="4"/>
  <c r="U1679" i="4" s="1"/>
  <c r="M1679" i="4"/>
  <c r="P1679" i="4" s="1"/>
  <c r="L1679" i="4"/>
  <c r="O1679" i="4" s="1"/>
  <c r="B1679" i="4"/>
  <c r="S1678" i="4"/>
  <c r="V1678" i="4" s="1"/>
  <c r="R1678" i="4"/>
  <c r="U1678" i="4" s="1"/>
  <c r="M1678" i="4"/>
  <c r="P1678" i="4" s="1"/>
  <c r="L1678" i="4"/>
  <c r="O1678" i="4" s="1"/>
  <c r="B1678" i="4"/>
  <c r="S1677" i="4"/>
  <c r="V1677" i="4" s="1"/>
  <c r="R1677" i="4"/>
  <c r="U1677" i="4" s="1"/>
  <c r="M1677" i="4"/>
  <c r="P1677" i="4" s="1"/>
  <c r="L1677" i="4"/>
  <c r="O1677" i="4" s="1"/>
  <c r="B1677" i="4"/>
  <c r="S1676" i="4"/>
  <c r="V1676" i="4" s="1"/>
  <c r="R1676" i="4"/>
  <c r="U1676" i="4" s="1"/>
  <c r="M1676" i="4"/>
  <c r="P1676" i="4" s="1"/>
  <c r="L1676" i="4"/>
  <c r="O1676" i="4" s="1"/>
  <c r="B1676" i="4"/>
  <c r="S1675" i="4"/>
  <c r="V1675" i="4" s="1"/>
  <c r="R1675" i="4"/>
  <c r="U1675" i="4" s="1"/>
  <c r="M1675" i="4"/>
  <c r="P1675" i="4" s="1"/>
  <c r="L1675" i="4"/>
  <c r="O1675" i="4" s="1"/>
  <c r="B1675" i="4"/>
  <c r="S1674" i="4"/>
  <c r="V1674" i="4" s="1"/>
  <c r="R1674" i="4"/>
  <c r="U1674" i="4" s="1"/>
  <c r="M1674" i="4"/>
  <c r="P1674" i="4" s="1"/>
  <c r="L1674" i="4"/>
  <c r="O1674" i="4" s="1"/>
  <c r="B1674" i="4"/>
  <c r="T1673" i="4"/>
  <c r="N1673" i="4"/>
  <c r="B1673" i="4"/>
  <c r="S1672" i="4"/>
  <c r="V1672" i="4" s="1"/>
  <c r="R1672" i="4"/>
  <c r="U1672" i="4" s="1"/>
  <c r="M1672" i="4"/>
  <c r="P1672" i="4" s="1"/>
  <c r="L1672" i="4"/>
  <c r="O1672" i="4" s="1"/>
  <c r="B1672" i="4"/>
  <c r="S1671" i="4"/>
  <c r="V1671" i="4" s="1"/>
  <c r="R1671" i="4"/>
  <c r="U1671" i="4" s="1"/>
  <c r="M1671" i="4"/>
  <c r="P1671" i="4" s="1"/>
  <c r="L1671" i="4"/>
  <c r="O1671" i="4" s="1"/>
  <c r="B1671" i="4"/>
  <c r="S1670" i="4"/>
  <c r="V1670" i="4" s="1"/>
  <c r="R1670" i="4"/>
  <c r="U1670" i="4" s="1"/>
  <c r="M1670" i="4"/>
  <c r="P1670" i="4" s="1"/>
  <c r="L1670" i="4"/>
  <c r="O1670" i="4" s="1"/>
  <c r="B1670" i="4"/>
  <c r="S1669" i="4"/>
  <c r="V1669" i="4" s="1"/>
  <c r="R1669" i="4"/>
  <c r="U1669" i="4" s="1"/>
  <c r="M1669" i="4"/>
  <c r="P1669" i="4" s="1"/>
  <c r="L1669" i="4"/>
  <c r="O1669" i="4" s="1"/>
  <c r="B1669" i="4"/>
  <c r="S1668" i="4"/>
  <c r="V1668" i="4" s="1"/>
  <c r="R1668" i="4"/>
  <c r="U1668" i="4" s="1"/>
  <c r="M1668" i="4"/>
  <c r="P1668" i="4" s="1"/>
  <c r="L1668" i="4"/>
  <c r="O1668" i="4" s="1"/>
  <c r="B1668" i="4"/>
  <c r="S1667" i="4"/>
  <c r="V1667" i="4" s="1"/>
  <c r="R1667" i="4"/>
  <c r="U1667" i="4" s="1"/>
  <c r="M1667" i="4"/>
  <c r="P1667" i="4" s="1"/>
  <c r="L1667" i="4"/>
  <c r="O1667" i="4" s="1"/>
  <c r="B1667" i="4"/>
  <c r="S1666" i="4"/>
  <c r="V1666" i="4" s="1"/>
  <c r="R1666" i="4"/>
  <c r="U1666" i="4" s="1"/>
  <c r="M1666" i="4"/>
  <c r="P1666" i="4" s="1"/>
  <c r="L1666" i="4"/>
  <c r="O1666" i="4" s="1"/>
  <c r="B1666" i="4"/>
  <c r="S1665" i="4"/>
  <c r="V1665" i="4" s="1"/>
  <c r="R1665" i="4"/>
  <c r="U1665" i="4" s="1"/>
  <c r="M1665" i="4"/>
  <c r="P1665" i="4" s="1"/>
  <c r="L1665" i="4"/>
  <c r="O1665" i="4" s="1"/>
  <c r="B1665" i="4"/>
  <c r="S1664" i="4"/>
  <c r="V1664" i="4" s="1"/>
  <c r="R1664" i="4"/>
  <c r="U1664" i="4" s="1"/>
  <c r="M1664" i="4"/>
  <c r="P1664" i="4" s="1"/>
  <c r="L1664" i="4"/>
  <c r="O1664" i="4" s="1"/>
  <c r="B1664" i="4"/>
  <c r="S1663" i="4"/>
  <c r="V1663" i="4" s="1"/>
  <c r="R1663" i="4"/>
  <c r="U1663" i="4" s="1"/>
  <c r="M1663" i="4"/>
  <c r="P1663" i="4" s="1"/>
  <c r="L1663" i="4"/>
  <c r="O1663" i="4" s="1"/>
  <c r="B1663" i="4"/>
  <c r="S1662" i="4"/>
  <c r="V1662" i="4" s="1"/>
  <c r="R1662" i="4"/>
  <c r="U1662" i="4" s="1"/>
  <c r="M1662" i="4"/>
  <c r="P1662" i="4" s="1"/>
  <c r="L1662" i="4"/>
  <c r="O1662" i="4" s="1"/>
  <c r="B1662" i="4"/>
  <c r="S1661" i="4"/>
  <c r="V1661" i="4" s="1"/>
  <c r="R1661" i="4"/>
  <c r="U1661" i="4" s="1"/>
  <c r="M1661" i="4"/>
  <c r="P1661" i="4" s="1"/>
  <c r="L1661" i="4"/>
  <c r="O1661" i="4" s="1"/>
  <c r="B1661" i="4"/>
  <c r="S1660" i="4"/>
  <c r="V1660" i="4" s="1"/>
  <c r="R1660" i="4"/>
  <c r="U1660" i="4" s="1"/>
  <c r="M1660" i="4"/>
  <c r="P1660" i="4" s="1"/>
  <c r="L1660" i="4"/>
  <c r="O1660" i="4" s="1"/>
  <c r="B1660" i="4"/>
  <c r="S1659" i="4"/>
  <c r="V1659" i="4" s="1"/>
  <c r="R1659" i="4"/>
  <c r="U1659" i="4" s="1"/>
  <c r="M1659" i="4"/>
  <c r="P1659" i="4" s="1"/>
  <c r="L1659" i="4"/>
  <c r="O1659" i="4" s="1"/>
  <c r="B1659" i="4"/>
  <c r="S1658" i="4"/>
  <c r="V1658" i="4" s="1"/>
  <c r="R1658" i="4"/>
  <c r="U1658" i="4" s="1"/>
  <c r="M1658" i="4"/>
  <c r="P1658" i="4" s="1"/>
  <c r="L1658" i="4"/>
  <c r="O1658" i="4" s="1"/>
  <c r="B1658" i="4"/>
  <c r="S1657" i="4"/>
  <c r="V1657" i="4" s="1"/>
  <c r="R1657" i="4"/>
  <c r="U1657" i="4" s="1"/>
  <c r="M1657" i="4"/>
  <c r="P1657" i="4" s="1"/>
  <c r="L1657" i="4"/>
  <c r="O1657" i="4" s="1"/>
  <c r="B1657" i="4"/>
  <c r="S1656" i="4"/>
  <c r="V1656" i="4" s="1"/>
  <c r="R1656" i="4"/>
  <c r="U1656" i="4" s="1"/>
  <c r="M1656" i="4"/>
  <c r="P1656" i="4" s="1"/>
  <c r="L1656" i="4"/>
  <c r="O1656" i="4" s="1"/>
  <c r="B1656" i="4"/>
  <c r="S1655" i="4"/>
  <c r="V1655" i="4" s="1"/>
  <c r="R1655" i="4"/>
  <c r="U1655" i="4" s="1"/>
  <c r="M1655" i="4"/>
  <c r="P1655" i="4" s="1"/>
  <c r="L1655" i="4"/>
  <c r="O1655" i="4" s="1"/>
  <c r="B1655" i="4"/>
  <c r="S1654" i="4"/>
  <c r="V1654" i="4" s="1"/>
  <c r="R1654" i="4"/>
  <c r="U1654" i="4" s="1"/>
  <c r="M1654" i="4"/>
  <c r="P1654" i="4" s="1"/>
  <c r="L1654" i="4"/>
  <c r="O1654" i="4" s="1"/>
  <c r="B1654" i="4"/>
  <c r="S1653" i="4"/>
  <c r="V1653" i="4" s="1"/>
  <c r="R1653" i="4"/>
  <c r="U1653" i="4" s="1"/>
  <c r="M1653" i="4"/>
  <c r="P1653" i="4" s="1"/>
  <c r="L1653" i="4"/>
  <c r="O1653" i="4" s="1"/>
  <c r="B1653" i="4"/>
  <c r="S1652" i="4"/>
  <c r="V1652" i="4" s="1"/>
  <c r="R1652" i="4"/>
  <c r="U1652" i="4" s="1"/>
  <c r="M1652" i="4"/>
  <c r="P1652" i="4" s="1"/>
  <c r="L1652" i="4"/>
  <c r="O1652" i="4" s="1"/>
  <c r="B1652" i="4"/>
  <c r="S1651" i="4"/>
  <c r="V1651" i="4" s="1"/>
  <c r="R1651" i="4"/>
  <c r="U1651" i="4" s="1"/>
  <c r="M1651" i="4"/>
  <c r="P1651" i="4" s="1"/>
  <c r="L1651" i="4"/>
  <c r="O1651" i="4" s="1"/>
  <c r="B1651" i="4"/>
  <c r="S1650" i="4"/>
  <c r="V1650" i="4" s="1"/>
  <c r="R1650" i="4"/>
  <c r="U1650" i="4" s="1"/>
  <c r="M1650" i="4"/>
  <c r="P1650" i="4" s="1"/>
  <c r="L1650" i="4"/>
  <c r="O1650" i="4" s="1"/>
  <c r="B1650" i="4"/>
  <c r="S1649" i="4"/>
  <c r="V1649" i="4" s="1"/>
  <c r="R1649" i="4"/>
  <c r="U1649" i="4" s="1"/>
  <c r="M1649" i="4"/>
  <c r="P1649" i="4" s="1"/>
  <c r="L1649" i="4"/>
  <c r="O1649" i="4" s="1"/>
  <c r="B1649" i="4"/>
  <c r="S1648" i="4"/>
  <c r="V1648" i="4" s="1"/>
  <c r="R1648" i="4"/>
  <c r="U1648" i="4" s="1"/>
  <c r="M1648" i="4"/>
  <c r="P1648" i="4" s="1"/>
  <c r="L1648" i="4"/>
  <c r="O1648" i="4" s="1"/>
  <c r="B1648" i="4"/>
  <c r="S1647" i="4"/>
  <c r="V1647" i="4" s="1"/>
  <c r="R1647" i="4"/>
  <c r="U1647" i="4" s="1"/>
  <c r="M1647" i="4"/>
  <c r="P1647" i="4" s="1"/>
  <c r="L1647" i="4"/>
  <c r="O1647" i="4" s="1"/>
  <c r="B1647" i="4"/>
  <c r="S1646" i="4"/>
  <c r="V1646" i="4" s="1"/>
  <c r="R1646" i="4"/>
  <c r="U1646" i="4" s="1"/>
  <c r="M1646" i="4"/>
  <c r="P1646" i="4" s="1"/>
  <c r="L1646" i="4"/>
  <c r="O1646" i="4" s="1"/>
  <c r="B1646" i="4"/>
  <c r="S1645" i="4"/>
  <c r="V1645" i="4" s="1"/>
  <c r="R1645" i="4"/>
  <c r="U1645" i="4" s="1"/>
  <c r="M1645" i="4"/>
  <c r="P1645" i="4" s="1"/>
  <c r="L1645" i="4"/>
  <c r="O1645" i="4" s="1"/>
  <c r="B1645" i="4"/>
  <c r="S1644" i="4"/>
  <c r="V1644" i="4" s="1"/>
  <c r="R1644" i="4"/>
  <c r="U1644" i="4" s="1"/>
  <c r="M1644" i="4"/>
  <c r="P1644" i="4" s="1"/>
  <c r="L1644" i="4"/>
  <c r="O1644" i="4" s="1"/>
  <c r="B1644" i="4"/>
  <c r="S1643" i="4"/>
  <c r="V1643" i="4" s="1"/>
  <c r="R1643" i="4"/>
  <c r="U1643" i="4" s="1"/>
  <c r="M1643" i="4"/>
  <c r="P1643" i="4" s="1"/>
  <c r="L1643" i="4"/>
  <c r="O1643" i="4" s="1"/>
  <c r="B1643" i="4"/>
  <c r="S1642" i="4"/>
  <c r="V1642" i="4" s="1"/>
  <c r="R1642" i="4"/>
  <c r="U1642" i="4" s="1"/>
  <c r="M1642" i="4"/>
  <c r="P1642" i="4" s="1"/>
  <c r="L1642" i="4"/>
  <c r="O1642" i="4" s="1"/>
  <c r="B1642" i="4"/>
  <c r="S1641" i="4"/>
  <c r="V1641" i="4" s="1"/>
  <c r="R1641" i="4"/>
  <c r="U1641" i="4" s="1"/>
  <c r="M1641" i="4"/>
  <c r="P1641" i="4" s="1"/>
  <c r="L1641" i="4"/>
  <c r="O1641" i="4" s="1"/>
  <c r="B1641" i="4"/>
  <c r="S1640" i="4"/>
  <c r="V1640" i="4" s="1"/>
  <c r="R1640" i="4"/>
  <c r="U1640" i="4" s="1"/>
  <c r="M1640" i="4"/>
  <c r="P1640" i="4" s="1"/>
  <c r="L1640" i="4"/>
  <c r="O1640" i="4" s="1"/>
  <c r="B1640" i="4"/>
  <c r="S1639" i="4"/>
  <c r="V1639" i="4" s="1"/>
  <c r="R1639" i="4"/>
  <c r="U1639" i="4" s="1"/>
  <c r="M1639" i="4"/>
  <c r="P1639" i="4" s="1"/>
  <c r="L1639" i="4"/>
  <c r="O1639" i="4" s="1"/>
  <c r="B1639" i="4"/>
  <c r="S1638" i="4"/>
  <c r="V1638" i="4" s="1"/>
  <c r="R1638" i="4"/>
  <c r="U1638" i="4" s="1"/>
  <c r="M1638" i="4"/>
  <c r="P1638" i="4" s="1"/>
  <c r="L1638" i="4"/>
  <c r="O1638" i="4" s="1"/>
  <c r="B1638" i="4"/>
  <c r="S1637" i="4"/>
  <c r="V1637" i="4" s="1"/>
  <c r="R1637" i="4"/>
  <c r="U1637" i="4" s="1"/>
  <c r="M1637" i="4"/>
  <c r="P1637" i="4" s="1"/>
  <c r="L1637" i="4"/>
  <c r="O1637" i="4" s="1"/>
  <c r="B1637" i="4"/>
  <c r="S1636" i="4"/>
  <c r="V1636" i="4" s="1"/>
  <c r="R1636" i="4"/>
  <c r="U1636" i="4" s="1"/>
  <c r="M1636" i="4"/>
  <c r="P1636" i="4" s="1"/>
  <c r="L1636" i="4"/>
  <c r="O1636" i="4" s="1"/>
  <c r="B1636" i="4"/>
  <c r="S1635" i="4"/>
  <c r="V1635" i="4" s="1"/>
  <c r="R1635" i="4"/>
  <c r="U1635" i="4" s="1"/>
  <c r="M1635" i="4"/>
  <c r="P1635" i="4" s="1"/>
  <c r="L1635" i="4"/>
  <c r="O1635" i="4" s="1"/>
  <c r="B1635" i="4"/>
  <c r="S1634" i="4"/>
  <c r="V1634" i="4" s="1"/>
  <c r="R1634" i="4"/>
  <c r="U1634" i="4" s="1"/>
  <c r="M1634" i="4"/>
  <c r="P1634" i="4" s="1"/>
  <c r="L1634" i="4"/>
  <c r="O1634" i="4" s="1"/>
  <c r="B1634" i="4"/>
  <c r="S1633" i="4"/>
  <c r="V1633" i="4" s="1"/>
  <c r="R1633" i="4"/>
  <c r="U1633" i="4" s="1"/>
  <c r="M1633" i="4"/>
  <c r="P1633" i="4" s="1"/>
  <c r="L1633" i="4"/>
  <c r="O1633" i="4" s="1"/>
  <c r="B1633" i="4"/>
  <c r="T1632" i="4"/>
  <c r="N1632" i="4"/>
  <c r="B1632" i="4"/>
  <c r="S1631" i="4"/>
  <c r="V1631" i="4" s="1"/>
  <c r="R1631" i="4"/>
  <c r="U1631" i="4" s="1"/>
  <c r="M1631" i="4"/>
  <c r="P1631" i="4" s="1"/>
  <c r="L1631" i="4"/>
  <c r="O1631" i="4" s="1"/>
  <c r="B1631" i="4"/>
  <c r="S1630" i="4"/>
  <c r="V1630" i="4" s="1"/>
  <c r="R1630" i="4"/>
  <c r="U1630" i="4" s="1"/>
  <c r="M1630" i="4"/>
  <c r="P1630" i="4" s="1"/>
  <c r="L1630" i="4"/>
  <c r="O1630" i="4" s="1"/>
  <c r="B1630" i="4"/>
  <c r="S1629" i="4"/>
  <c r="V1629" i="4" s="1"/>
  <c r="R1629" i="4"/>
  <c r="U1629" i="4" s="1"/>
  <c r="M1629" i="4"/>
  <c r="P1629" i="4" s="1"/>
  <c r="L1629" i="4"/>
  <c r="O1629" i="4" s="1"/>
  <c r="B1629" i="4"/>
  <c r="S1628" i="4"/>
  <c r="V1628" i="4" s="1"/>
  <c r="R1628" i="4"/>
  <c r="U1628" i="4" s="1"/>
  <c r="M1628" i="4"/>
  <c r="P1628" i="4" s="1"/>
  <c r="L1628" i="4"/>
  <c r="O1628" i="4" s="1"/>
  <c r="B1628" i="4"/>
  <c r="S1627" i="4"/>
  <c r="V1627" i="4" s="1"/>
  <c r="R1627" i="4"/>
  <c r="U1627" i="4" s="1"/>
  <c r="M1627" i="4"/>
  <c r="P1627" i="4" s="1"/>
  <c r="L1627" i="4"/>
  <c r="O1627" i="4" s="1"/>
  <c r="B1627" i="4"/>
  <c r="S1626" i="4"/>
  <c r="V1626" i="4" s="1"/>
  <c r="R1626" i="4"/>
  <c r="U1626" i="4" s="1"/>
  <c r="M1626" i="4"/>
  <c r="P1626" i="4" s="1"/>
  <c r="L1626" i="4"/>
  <c r="O1626" i="4" s="1"/>
  <c r="B1626" i="4"/>
  <c r="S1625" i="4"/>
  <c r="V1625" i="4" s="1"/>
  <c r="R1625" i="4"/>
  <c r="U1625" i="4" s="1"/>
  <c r="M1625" i="4"/>
  <c r="P1625" i="4" s="1"/>
  <c r="L1625" i="4"/>
  <c r="O1625" i="4" s="1"/>
  <c r="B1625" i="4"/>
  <c r="S1624" i="4"/>
  <c r="V1624" i="4" s="1"/>
  <c r="R1624" i="4"/>
  <c r="U1624" i="4" s="1"/>
  <c r="M1624" i="4"/>
  <c r="P1624" i="4" s="1"/>
  <c r="L1624" i="4"/>
  <c r="O1624" i="4" s="1"/>
  <c r="B1624" i="4"/>
  <c r="S1623" i="4"/>
  <c r="V1623" i="4" s="1"/>
  <c r="R1623" i="4"/>
  <c r="U1623" i="4" s="1"/>
  <c r="M1623" i="4"/>
  <c r="P1623" i="4" s="1"/>
  <c r="L1623" i="4"/>
  <c r="O1623" i="4" s="1"/>
  <c r="B1623" i="4"/>
  <c r="S1622" i="4"/>
  <c r="V1622" i="4" s="1"/>
  <c r="R1622" i="4"/>
  <c r="U1622" i="4" s="1"/>
  <c r="M1622" i="4"/>
  <c r="P1622" i="4" s="1"/>
  <c r="L1622" i="4"/>
  <c r="O1622" i="4" s="1"/>
  <c r="B1622" i="4"/>
  <c r="S1621" i="4"/>
  <c r="V1621" i="4" s="1"/>
  <c r="R1621" i="4"/>
  <c r="U1621" i="4" s="1"/>
  <c r="M1621" i="4"/>
  <c r="P1621" i="4" s="1"/>
  <c r="L1621" i="4"/>
  <c r="O1621" i="4" s="1"/>
  <c r="B1621" i="4"/>
  <c r="S1620" i="4"/>
  <c r="V1620" i="4" s="1"/>
  <c r="R1620" i="4"/>
  <c r="U1620" i="4" s="1"/>
  <c r="M1620" i="4"/>
  <c r="P1620" i="4" s="1"/>
  <c r="L1620" i="4"/>
  <c r="O1620" i="4" s="1"/>
  <c r="B1620" i="4"/>
  <c r="S1619" i="4"/>
  <c r="V1619" i="4" s="1"/>
  <c r="R1619" i="4"/>
  <c r="U1619" i="4" s="1"/>
  <c r="M1619" i="4"/>
  <c r="P1619" i="4" s="1"/>
  <c r="L1619" i="4"/>
  <c r="O1619" i="4" s="1"/>
  <c r="B1619" i="4"/>
  <c r="S1618" i="4"/>
  <c r="V1618" i="4" s="1"/>
  <c r="R1618" i="4"/>
  <c r="U1618" i="4" s="1"/>
  <c r="M1618" i="4"/>
  <c r="P1618" i="4" s="1"/>
  <c r="L1618" i="4"/>
  <c r="O1618" i="4" s="1"/>
  <c r="B1618" i="4"/>
  <c r="S1617" i="4"/>
  <c r="V1617" i="4" s="1"/>
  <c r="R1617" i="4"/>
  <c r="U1617" i="4" s="1"/>
  <c r="M1617" i="4"/>
  <c r="P1617" i="4" s="1"/>
  <c r="L1617" i="4"/>
  <c r="O1617" i="4" s="1"/>
  <c r="B1617" i="4"/>
  <c r="S1616" i="4"/>
  <c r="V1616" i="4" s="1"/>
  <c r="R1616" i="4"/>
  <c r="U1616" i="4" s="1"/>
  <c r="M1616" i="4"/>
  <c r="P1616" i="4" s="1"/>
  <c r="L1616" i="4"/>
  <c r="O1616" i="4" s="1"/>
  <c r="B1616" i="4"/>
  <c r="S1615" i="4"/>
  <c r="V1615" i="4" s="1"/>
  <c r="R1615" i="4"/>
  <c r="U1615" i="4" s="1"/>
  <c r="M1615" i="4"/>
  <c r="P1615" i="4" s="1"/>
  <c r="L1615" i="4"/>
  <c r="O1615" i="4" s="1"/>
  <c r="B1615" i="4"/>
  <c r="S1614" i="4"/>
  <c r="V1614" i="4" s="1"/>
  <c r="R1614" i="4"/>
  <c r="U1614" i="4" s="1"/>
  <c r="M1614" i="4"/>
  <c r="P1614" i="4" s="1"/>
  <c r="L1614" i="4"/>
  <c r="O1614" i="4" s="1"/>
  <c r="B1614" i="4"/>
  <c r="S1613" i="4"/>
  <c r="V1613" i="4" s="1"/>
  <c r="R1613" i="4"/>
  <c r="U1613" i="4" s="1"/>
  <c r="M1613" i="4"/>
  <c r="P1613" i="4" s="1"/>
  <c r="L1613" i="4"/>
  <c r="O1613" i="4" s="1"/>
  <c r="B1613" i="4"/>
  <c r="S1612" i="4"/>
  <c r="V1612" i="4" s="1"/>
  <c r="R1612" i="4"/>
  <c r="U1612" i="4" s="1"/>
  <c r="M1612" i="4"/>
  <c r="P1612" i="4" s="1"/>
  <c r="L1612" i="4"/>
  <c r="O1612" i="4" s="1"/>
  <c r="B1612" i="4"/>
  <c r="S1611" i="4"/>
  <c r="V1611" i="4" s="1"/>
  <c r="R1611" i="4"/>
  <c r="U1611" i="4" s="1"/>
  <c r="M1611" i="4"/>
  <c r="P1611" i="4" s="1"/>
  <c r="L1611" i="4"/>
  <c r="O1611" i="4" s="1"/>
  <c r="B1611" i="4"/>
  <c r="S1610" i="4"/>
  <c r="V1610" i="4" s="1"/>
  <c r="R1610" i="4"/>
  <c r="U1610" i="4" s="1"/>
  <c r="M1610" i="4"/>
  <c r="P1610" i="4" s="1"/>
  <c r="L1610" i="4"/>
  <c r="O1610" i="4" s="1"/>
  <c r="B1610" i="4"/>
  <c r="S1609" i="4"/>
  <c r="V1609" i="4" s="1"/>
  <c r="R1609" i="4"/>
  <c r="U1609" i="4" s="1"/>
  <c r="M1609" i="4"/>
  <c r="P1609" i="4" s="1"/>
  <c r="L1609" i="4"/>
  <c r="O1609" i="4" s="1"/>
  <c r="B1609" i="4"/>
  <c r="S1608" i="4"/>
  <c r="V1608" i="4" s="1"/>
  <c r="R1608" i="4"/>
  <c r="U1608" i="4" s="1"/>
  <c r="M1608" i="4"/>
  <c r="P1608" i="4" s="1"/>
  <c r="L1608" i="4"/>
  <c r="O1608" i="4" s="1"/>
  <c r="B1608" i="4"/>
  <c r="S1607" i="4"/>
  <c r="V1607" i="4" s="1"/>
  <c r="R1607" i="4"/>
  <c r="U1607" i="4" s="1"/>
  <c r="M1607" i="4"/>
  <c r="P1607" i="4" s="1"/>
  <c r="L1607" i="4"/>
  <c r="O1607" i="4" s="1"/>
  <c r="B1607" i="4"/>
  <c r="S1606" i="4"/>
  <c r="V1606" i="4" s="1"/>
  <c r="R1606" i="4"/>
  <c r="U1606" i="4" s="1"/>
  <c r="M1606" i="4"/>
  <c r="P1606" i="4" s="1"/>
  <c r="L1606" i="4"/>
  <c r="O1606" i="4" s="1"/>
  <c r="B1606" i="4"/>
  <c r="S1605" i="4"/>
  <c r="V1605" i="4" s="1"/>
  <c r="R1605" i="4"/>
  <c r="U1605" i="4" s="1"/>
  <c r="M1605" i="4"/>
  <c r="P1605" i="4" s="1"/>
  <c r="L1605" i="4"/>
  <c r="O1605" i="4" s="1"/>
  <c r="B1605" i="4"/>
  <c r="S1604" i="4"/>
  <c r="V1604" i="4" s="1"/>
  <c r="R1604" i="4"/>
  <c r="U1604" i="4" s="1"/>
  <c r="M1604" i="4"/>
  <c r="P1604" i="4" s="1"/>
  <c r="L1604" i="4"/>
  <c r="O1604" i="4" s="1"/>
  <c r="B1604" i="4"/>
  <c r="S1603" i="4"/>
  <c r="V1603" i="4" s="1"/>
  <c r="R1603" i="4"/>
  <c r="U1603" i="4" s="1"/>
  <c r="M1603" i="4"/>
  <c r="P1603" i="4" s="1"/>
  <c r="L1603" i="4"/>
  <c r="O1603" i="4" s="1"/>
  <c r="B1603" i="4"/>
  <c r="T1602" i="4"/>
  <c r="N1602" i="4"/>
  <c r="B1602" i="4"/>
  <c r="S1601" i="4"/>
  <c r="V1601" i="4" s="1"/>
  <c r="R1601" i="4"/>
  <c r="U1601" i="4" s="1"/>
  <c r="M1601" i="4"/>
  <c r="P1601" i="4" s="1"/>
  <c r="L1601" i="4"/>
  <c r="O1601" i="4" s="1"/>
  <c r="B1601" i="4"/>
  <c r="S1600" i="4"/>
  <c r="V1600" i="4" s="1"/>
  <c r="R1600" i="4"/>
  <c r="U1600" i="4" s="1"/>
  <c r="M1600" i="4"/>
  <c r="P1600" i="4" s="1"/>
  <c r="L1600" i="4"/>
  <c r="O1600" i="4" s="1"/>
  <c r="B1600" i="4"/>
  <c r="S1599" i="4"/>
  <c r="V1599" i="4" s="1"/>
  <c r="R1599" i="4"/>
  <c r="U1599" i="4" s="1"/>
  <c r="M1599" i="4"/>
  <c r="P1599" i="4" s="1"/>
  <c r="L1599" i="4"/>
  <c r="O1599" i="4" s="1"/>
  <c r="B1599" i="4"/>
  <c r="S1598" i="4"/>
  <c r="V1598" i="4" s="1"/>
  <c r="R1598" i="4"/>
  <c r="U1598" i="4" s="1"/>
  <c r="M1598" i="4"/>
  <c r="P1598" i="4" s="1"/>
  <c r="L1598" i="4"/>
  <c r="O1598" i="4" s="1"/>
  <c r="B1598" i="4"/>
  <c r="S1597" i="4"/>
  <c r="V1597" i="4" s="1"/>
  <c r="R1597" i="4"/>
  <c r="U1597" i="4" s="1"/>
  <c r="M1597" i="4"/>
  <c r="P1597" i="4" s="1"/>
  <c r="L1597" i="4"/>
  <c r="O1597" i="4" s="1"/>
  <c r="B1597" i="4"/>
  <c r="S1596" i="4"/>
  <c r="V1596" i="4" s="1"/>
  <c r="R1596" i="4"/>
  <c r="U1596" i="4" s="1"/>
  <c r="M1596" i="4"/>
  <c r="P1596" i="4" s="1"/>
  <c r="L1596" i="4"/>
  <c r="O1596" i="4" s="1"/>
  <c r="B1596" i="4"/>
  <c r="S1595" i="4"/>
  <c r="V1595" i="4" s="1"/>
  <c r="R1595" i="4"/>
  <c r="U1595" i="4" s="1"/>
  <c r="M1595" i="4"/>
  <c r="P1595" i="4" s="1"/>
  <c r="L1595" i="4"/>
  <c r="O1595" i="4" s="1"/>
  <c r="B1595" i="4"/>
  <c r="S1594" i="4"/>
  <c r="V1594" i="4" s="1"/>
  <c r="R1594" i="4"/>
  <c r="U1594" i="4" s="1"/>
  <c r="M1594" i="4"/>
  <c r="P1594" i="4" s="1"/>
  <c r="L1594" i="4"/>
  <c r="O1594" i="4" s="1"/>
  <c r="B1594" i="4"/>
  <c r="S1593" i="4"/>
  <c r="V1593" i="4" s="1"/>
  <c r="R1593" i="4"/>
  <c r="U1593" i="4" s="1"/>
  <c r="M1593" i="4"/>
  <c r="P1593" i="4" s="1"/>
  <c r="L1593" i="4"/>
  <c r="O1593" i="4" s="1"/>
  <c r="B1593" i="4"/>
  <c r="S1592" i="4"/>
  <c r="V1592" i="4" s="1"/>
  <c r="R1592" i="4"/>
  <c r="U1592" i="4" s="1"/>
  <c r="M1592" i="4"/>
  <c r="P1592" i="4" s="1"/>
  <c r="L1592" i="4"/>
  <c r="O1592" i="4" s="1"/>
  <c r="B1592" i="4"/>
  <c r="S1591" i="4"/>
  <c r="V1591" i="4" s="1"/>
  <c r="R1591" i="4"/>
  <c r="U1591" i="4" s="1"/>
  <c r="M1591" i="4"/>
  <c r="P1591" i="4" s="1"/>
  <c r="L1591" i="4"/>
  <c r="O1591" i="4" s="1"/>
  <c r="B1591" i="4"/>
  <c r="S1590" i="4"/>
  <c r="V1590" i="4" s="1"/>
  <c r="R1590" i="4"/>
  <c r="U1590" i="4" s="1"/>
  <c r="M1590" i="4"/>
  <c r="P1590" i="4" s="1"/>
  <c r="L1590" i="4"/>
  <c r="O1590" i="4" s="1"/>
  <c r="B1590" i="4"/>
  <c r="S1589" i="4"/>
  <c r="V1589" i="4" s="1"/>
  <c r="R1589" i="4"/>
  <c r="U1589" i="4" s="1"/>
  <c r="M1589" i="4"/>
  <c r="P1589" i="4" s="1"/>
  <c r="L1589" i="4"/>
  <c r="O1589" i="4" s="1"/>
  <c r="B1589" i="4"/>
  <c r="S1588" i="4"/>
  <c r="V1588" i="4" s="1"/>
  <c r="R1588" i="4"/>
  <c r="U1588" i="4" s="1"/>
  <c r="M1588" i="4"/>
  <c r="P1588" i="4" s="1"/>
  <c r="L1588" i="4"/>
  <c r="O1588" i="4" s="1"/>
  <c r="B1588" i="4"/>
  <c r="S1587" i="4"/>
  <c r="V1587" i="4" s="1"/>
  <c r="R1587" i="4"/>
  <c r="U1587" i="4" s="1"/>
  <c r="M1587" i="4"/>
  <c r="P1587" i="4" s="1"/>
  <c r="L1587" i="4"/>
  <c r="O1587" i="4" s="1"/>
  <c r="B1587" i="4"/>
  <c r="S1586" i="4"/>
  <c r="V1586" i="4" s="1"/>
  <c r="R1586" i="4"/>
  <c r="U1586" i="4" s="1"/>
  <c r="M1586" i="4"/>
  <c r="P1586" i="4" s="1"/>
  <c r="L1586" i="4"/>
  <c r="O1586" i="4" s="1"/>
  <c r="B1586" i="4"/>
  <c r="S1585" i="4"/>
  <c r="V1585" i="4" s="1"/>
  <c r="R1585" i="4"/>
  <c r="U1585" i="4" s="1"/>
  <c r="M1585" i="4"/>
  <c r="P1585" i="4" s="1"/>
  <c r="L1585" i="4"/>
  <c r="O1585" i="4" s="1"/>
  <c r="B1585" i="4"/>
  <c r="S1584" i="4"/>
  <c r="V1584" i="4" s="1"/>
  <c r="R1584" i="4"/>
  <c r="U1584" i="4" s="1"/>
  <c r="M1584" i="4"/>
  <c r="P1584" i="4" s="1"/>
  <c r="L1584" i="4"/>
  <c r="O1584" i="4" s="1"/>
  <c r="B1584" i="4"/>
  <c r="S1583" i="4"/>
  <c r="V1583" i="4" s="1"/>
  <c r="R1583" i="4"/>
  <c r="U1583" i="4" s="1"/>
  <c r="M1583" i="4"/>
  <c r="P1583" i="4" s="1"/>
  <c r="L1583" i="4"/>
  <c r="O1583" i="4" s="1"/>
  <c r="B1583" i="4"/>
  <c r="S1582" i="4"/>
  <c r="V1582" i="4" s="1"/>
  <c r="R1582" i="4"/>
  <c r="U1582" i="4" s="1"/>
  <c r="M1582" i="4"/>
  <c r="P1582" i="4" s="1"/>
  <c r="L1582" i="4"/>
  <c r="O1582" i="4" s="1"/>
  <c r="B1582" i="4"/>
  <c r="S1581" i="4"/>
  <c r="V1581" i="4" s="1"/>
  <c r="R1581" i="4"/>
  <c r="U1581" i="4" s="1"/>
  <c r="M1581" i="4"/>
  <c r="P1581" i="4" s="1"/>
  <c r="L1581" i="4"/>
  <c r="O1581" i="4" s="1"/>
  <c r="B1581" i="4"/>
  <c r="S1580" i="4"/>
  <c r="V1580" i="4" s="1"/>
  <c r="R1580" i="4"/>
  <c r="U1580" i="4" s="1"/>
  <c r="M1580" i="4"/>
  <c r="P1580" i="4" s="1"/>
  <c r="L1580" i="4"/>
  <c r="O1580" i="4" s="1"/>
  <c r="B1580" i="4"/>
  <c r="S1579" i="4"/>
  <c r="V1579" i="4" s="1"/>
  <c r="R1579" i="4"/>
  <c r="U1579" i="4" s="1"/>
  <c r="M1579" i="4"/>
  <c r="P1579" i="4" s="1"/>
  <c r="L1579" i="4"/>
  <c r="O1579" i="4" s="1"/>
  <c r="B1579" i="4"/>
  <c r="S1578" i="4"/>
  <c r="V1578" i="4" s="1"/>
  <c r="R1578" i="4"/>
  <c r="U1578" i="4" s="1"/>
  <c r="M1578" i="4"/>
  <c r="P1578" i="4" s="1"/>
  <c r="L1578" i="4"/>
  <c r="O1578" i="4" s="1"/>
  <c r="B1578" i="4"/>
  <c r="S1577" i="4"/>
  <c r="V1577" i="4" s="1"/>
  <c r="R1577" i="4"/>
  <c r="U1577" i="4" s="1"/>
  <c r="M1577" i="4"/>
  <c r="P1577" i="4" s="1"/>
  <c r="L1577" i="4"/>
  <c r="O1577" i="4" s="1"/>
  <c r="B1577" i="4"/>
  <c r="S1576" i="4"/>
  <c r="V1576" i="4" s="1"/>
  <c r="R1576" i="4"/>
  <c r="U1576" i="4" s="1"/>
  <c r="M1576" i="4"/>
  <c r="P1576" i="4" s="1"/>
  <c r="L1576" i="4"/>
  <c r="O1576" i="4" s="1"/>
  <c r="B1576" i="4"/>
  <c r="S1575" i="4"/>
  <c r="V1575" i="4" s="1"/>
  <c r="R1575" i="4"/>
  <c r="U1575" i="4" s="1"/>
  <c r="M1575" i="4"/>
  <c r="P1575" i="4" s="1"/>
  <c r="L1575" i="4"/>
  <c r="O1575" i="4" s="1"/>
  <c r="B1575" i="4"/>
  <c r="S1574" i="4"/>
  <c r="V1574" i="4" s="1"/>
  <c r="R1574" i="4"/>
  <c r="U1574" i="4" s="1"/>
  <c r="M1574" i="4"/>
  <c r="P1574" i="4" s="1"/>
  <c r="L1574" i="4"/>
  <c r="O1574" i="4" s="1"/>
  <c r="B1574" i="4"/>
  <c r="S1573" i="4"/>
  <c r="V1573" i="4" s="1"/>
  <c r="R1573" i="4"/>
  <c r="U1573" i="4" s="1"/>
  <c r="M1573" i="4"/>
  <c r="P1573" i="4" s="1"/>
  <c r="L1573" i="4"/>
  <c r="O1573" i="4" s="1"/>
  <c r="B1573" i="4"/>
  <c r="S1572" i="4"/>
  <c r="V1572" i="4" s="1"/>
  <c r="R1572" i="4"/>
  <c r="U1572" i="4" s="1"/>
  <c r="M1572" i="4"/>
  <c r="P1572" i="4" s="1"/>
  <c r="L1572" i="4"/>
  <c r="O1572" i="4" s="1"/>
  <c r="B1572" i="4"/>
  <c r="S1571" i="4"/>
  <c r="V1571" i="4" s="1"/>
  <c r="R1571" i="4"/>
  <c r="U1571" i="4" s="1"/>
  <c r="M1571" i="4"/>
  <c r="P1571" i="4" s="1"/>
  <c r="L1571" i="4"/>
  <c r="O1571" i="4" s="1"/>
  <c r="B1571" i="4"/>
  <c r="S1570" i="4"/>
  <c r="V1570" i="4" s="1"/>
  <c r="R1570" i="4"/>
  <c r="U1570" i="4" s="1"/>
  <c r="M1570" i="4"/>
  <c r="P1570" i="4" s="1"/>
  <c r="L1570" i="4"/>
  <c r="O1570" i="4" s="1"/>
  <c r="B1570" i="4"/>
  <c r="S1569" i="4"/>
  <c r="V1569" i="4" s="1"/>
  <c r="R1569" i="4"/>
  <c r="U1569" i="4" s="1"/>
  <c r="M1569" i="4"/>
  <c r="P1569" i="4" s="1"/>
  <c r="L1569" i="4"/>
  <c r="O1569" i="4" s="1"/>
  <c r="B1569" i="4"/>
  <c r="S1568" i="4"/>
  <c r="V1568" i="4" s="1"/>
  <c r="R1568" i="4"/>
  <c r="U1568" i="4" s="1"/>
  <c r="M1568" i="4"/>
  <c r="P1568" i="4" s="1"/>
  <c r="L1568" i="4"/>
  <c r="O1568" i="4" s="1"/>
  <c r="B1568" i="4"/>
  <c r="S1567" i="4"/>
  <c r="V1567" i="4" s="1"/>
  <c r="R1567" i="4"/>
  <c r="U1567" i="4" s="1"/>
  <c r="M1567" i="4"/>
  <c r="P1567" i="4" s="1"/>
  <c r="L1567" i="4"/>
  <c r="O1567" i="4" s="1"/>
  <c r="B1567" i="4"/>
  <c r="S1566" i="4"/>
  <c r="V1566" i="4" s="1"/>
  <c r="R1566" i="4"/>
  <c r="U1566" i="4" s="1"/>
  <c r="M1566" i="4"/>
  <c r="P1566" i="4" s="1"/>
  <c r="L1566" i="4"/>
  <c r="O1566" i="4" s="1"/>
  <c r="B1566" i="4"/>
  <c r="S1565" i="4"/>
  <c r="V1565" i="4" s="1"/>
  <c r="R1565" i="4"/>
  <c r="U1565" i="4" s="1"/>
  <c r="M1565" i="4"/>
  <c r="P1565" i="4" s="1"/>
  <c r="L1565" i="4"/>
  <c r="O1565" i="4" s="1"/>
  <c r="B1565" i="4"/>
  <c r="S1564" i="4"/>
  <c r="V1564" i="4" s="1"/>
  <c r="R1564" i="4"/>
  <c r="U1564" i="4" s="1"/>
  <c r="M1564" i="4"/>
  <c r="P1564" i="4" s="1"/>
  <c r="L1564" i="4"/>
  <c r="O1564" i="4" s="1"/>
  <c r="B1564" i="4"/>
  <c r="S1563" i="4"/>
  <c r="V1563" i="4" s="1"/>
  <c r="R1563" i="4"/>
  <c r="U1563" i="4" s="1"/>
  <c r="M1563" i="4"/>
  <c r="P1563" i="4" s="1"/>
  <c r="L1563" i="4"/>
  <c r="O1563" i="4" s="1"/>
  <c r="B1563" i="4"/>
  <c r="S1562" i="4"/>
  <c r="V1562" i="4" s="1"/>
  <c r="R1562" i="4"/>
  <c r="U1562" i="4" s="1"/>
  <c r="M1562" i="4"/>
  <c r="P1562" i="4" s="1"/>
  <c r="L1562" i="4"/>
  <c r="O1562" i="4" s="1"/>
  <c r="B1562" i="4"/>
  <c r="T1561" i="4"/>
  <c r="N1561" i="4"/>
  <c r="B1561" i="4"/>
  <c r="S1560" i="4"/>
  <c r="V1560" i="4" s="1"/>
  <c r="R1560" i="4"/>
  <c r="U1560" i="4" s="1"/>
  <c r="M1560" i="4"/>
  <c r="P1560" i="4" s="1"/>
  <c r="L1560" i="4"/>
  <c r="O1560" i="4" s="1"/>
  <c r="B1560" i="4"/>
  <c r="S1559" i="4"/>
  <c r="V1559" i="4" s="1"/>
  <c r="R1559" i="4"/>
  <c r="U1559" i="4" s="1"/>
  <c r="M1559" i="4"/>
  <c r="P1559" i="4" s="1"/>
  <c r="L1559" i="4"/>
  <c r="O1559" i="4" s="1"/>
  <c r="B1559" i="4"/>
  <c r="S1558" i="4"/>
  <c r="V1558" i="4" s="1"/>
  <c r="R1558" i="4"/>
  <c r="U1558" i="4" s="1"/>
  <c r="M1558" i="4"/>
  <c r="P1558" i="4" s="1"/>
  <c r="L1558" i="4"/>
  <c r="O1558" i="4" s="1"/>
  <c r="B1558" i="4"/>
  <c r="S1557" i="4"/>
  <c r="V1557" i="4" s="1"/>
  <c r="R1557" i="4"/>
  <c r="U1557" i="4" s="1"/>
  <c r="M1557" i="4"/>
  <c r="P1557" i="4" s="1"/>
  <c r="L1557" i="4"/>
  <c r="O1557" i="4" s="1"/>
  <c r="B1557" i="4"/>
  <c r="S1556" i="4"/>
  <c r="V1556" i="4" s="1"/>
  <c r="R1556" i="4"/>
  <c r="U1556" i="4" s="1"/>
  <c r="M1556" i="4"/>
  <c r="P1556" i="4" s="1"/>
  <c r="L1556" i="4"/>
  <c r="O1556" i="4" s="1"/>
  <c r="B1556" i="4"/>
  <c r="S1555" i="4"/>
  <c r="V1555" i="4" s="1"/>
  <c r="R1555" i="4"/>
  <c r="U1555" i="4" s="1"/>
  <c r="M1555" i="4"/>
  <c r="P1555" i="4" s="1"/>
  <c r="L1555" i="4"/>
  <c r="O1555" i="4" s="1"/>
  <c r="B1555" i="4"/>
  <c r="S1554" i="4"/>
  <c r="V1554" i="4" s="1"/>
  <c r="R1554" i="4"/>
  <c r="U1554" i="4" s="1"/>
  <c r="M1554" i="4"/>
  <c r="P1554" i="4" s="1"/>
  <c r="L1554" i="4"/>
  <c r="O1554" i="4" s="1"/>
  <c r="B1554" i="4"/>
  <c r="S1553" i="4"/>
  <c r="V1553" i="4" s="1"/>
  <c r="R1553" i="4"/>
  <c r="U1553" i="4" s="1"/>
  <c r="M1553" i="4"/>
  <c r="P1553" i="4" s="1"/>
  <c r="L1553" i="4"/>
  <c r="O1553" i="4" s="1"/>
  <c r="B1553" i="4"/>
  <c r="S1552" i="4"/>
  <c r="V1552" i="4" s="1"/>
  <c r="R1552" i="4"/>
  <c r="U1552" i="4" s="1"/>
  <c r="M1552" i="4"/>
  <c r="P1552" i="4" s="1"/>
  <c r="L1552" i="4"/>
  <c r="O1552" i="4" s="1"/>
  <c r="B1552" i="4"/>
  <c r="S1551" i="4"/>
  <c r="V1551" i="4" s="1"/>
  <c r="R1551" i="4"/>
  <c r="U1551" i="4" s="1"/>
  <c r="M1551" i="4"/>
  <c r="P1551" i="4" s="1"/>
  <c r="L1551" i="4"/>
  <c r="O1551" i="4" s="1"/>
  <c r="B1551" i="4"/>
  <c r="S1550" i="4"/>
  <c r="V1550" i="4" s="1"/>
  <c r="R1550" i="4"/>
  <c r="U1550" i="4" s="1"/>
  <c r="M1550" i="4"/>
  <c r="P1550" i="4" s="1"/>
  <c r="L1550" i="4"/>
  <c r="O1550" i="4" s="1"/>
  <c r="B1550" i="4"/>
  <c r="S1549" i="4"/>
  <c r="V1549" i="4" s="1"/>
  <c r="R1549" i="4"/>
  <c r="U1549" i="4" s="1"/>
  <c r="M1549" i="4"/>
  <c r="P1549" i="4" s="1"/>
  <c r="L1549" i="4"/>
  <c r="O1549" i="4" s="1"/>
  <c r="B1549" i="4"/>
  <c r="S1548" i="4"/>
  <c r="V1548" i="4" s="1"/>
  <c r="R1548" i="4"/>
  <c r="U1548" i="4" s="1"/>
  <c r="M1548" i="4"/>
  <c r="P1548" i="4" s="1"/>
  <c r="L1548" i="4"/>
  <c r="O1548" i="4" s="1"/>
  <c r="B1548" i="4"/>
  <c r="S1547" i="4"/>
  <c r="V1547" i="4" s="1"/>
  <c r="R1547" i="4"/>
  <c r="U1547" i="4" s="1"/>
  <c r="M1547" i="4"/>
  <c r="P1547" i="4" s="1"/>
  <c r="L1547" i="4"/>
  <c r="O1547" i="4" s="1"/>
  <c r="B1547" i="4"/>
  <c r="S1546" i="4"/>
  <c r="V1546" i="4" s="1"/>
  <c r="R1546" i="4"/>
  <c r="U1546" i="4" s="1"/>
  <c r="M1546" i="4"/>
  <c r="P1546" i="4" s="1"/>
  <c r="L1546" i="4"/>
  <c r="O1546" i="4" s="1"/>
  <c r="B1546" i="4"/>
  <c r="S1545" i="4"/>
  <c r="V1545" i="4" s="1"/>
  <c r="R1545" i="4"/>
  <c r="U1545" i="4" s="1"/>
  <c r="M1545" i="4"/>
  <c r="P1545" i="4" s="1"/>
  <c r="L1545" i="4"/>
  <c r="O1545" i="4" s="1"/>
  <c r="B1545" i="4"/>
  <c r="S1544" i="4"/>
  <c r="V1544" i="4" s="1"/>
  <c r="R1544" i="4"/>
  <c r="U1544" i="4" s="1"/>
  <c r="M1544" i="4"/>
  <c r="P1544" i="4" s="1"/>
  <c r="L1544" i="4"/>
  <c r="O1544" i="4" s="1"/>
  <c r="B1544" i="4"/>
  <c r="S1543" i="4"/>
  <c r="V1543" i="4" s="1"/>
  <c r="R1543" i="4"/>
  <c r="U1543" i="4" s="1"/>
  <c r="M1543" i="4"/>
  <c r="P1543" i="4" s="1"/>
  <c r="L1543" i="4"/>
  <c r="O1543" i="4" s="1"/>
  <c r="B1543" i="4"/>
  <c r="S1542" i="4"/>
  <c r="V1542" i="4" s="1"/>
  <c r="R1542" i="4"/>
  <c r="U1542" i="4" s="1"/>
  <c r="M1542" i="4"/>
  <c r="P1542" i="4" s="1"/>
  <c r="L1542" i="4"/>
  <c r="O1542" i="4" s="1"/>
  <c r="B1542" i="4"/>
  <c r="S1541" i="4"/>
  <c r="V1541" i="4" s="1"/>
  <c r="R1541" i="4"/>
  <c r="U1541" i="4" s="1"/>
  <c r="M1541" i="4"/>
  <c r="P1541" i="4" s="1"/>
  <c r="L1541" i="4"/>
  <c r="O1541" i="4" s="1"/>
  <c r="B1541" i="4"/>
  <c r="S1540" i="4"/>
  <c r="V1540" i="4" s="1"/>
  <c r="R1540" i="4"/>
  <c r="U1540" i="4" s="1"/>
  <c r="M1540" i="4"/>
  <c r="P1540" i="4" s="1"/>
  <c r="L1540" i="4"/>
  <c r="O1540" i="4" s="1"/>
  <c r="B1540" i="4"/>
  <c r="S1539" i="4"/>
  <c r="V1539" i="4" s="1"/>
  <c r="R1539" i="4"/>
  <c r="U1539" i="4" s="1"/>
  <c r="M1539" i="4"/>
  <c r="P1539" i="4" s="1"/>
  <c r="L1539" i="4"/>
  <c r="O1539" i="4" s="1"/>
  <c r="B1539" i="4"/>
  <c r="S1538" i="4"/>
  <c r="V1538" i="4" s="1"/>
  <c r="R1538" i="4"/>
  <c r="U1538" i="4" s="1"/>
  <c r="M1538" i="4"/>
  <c r="P1538" i="4" s="1"/>
  <c r="L1538" i="4"/>
  <c r="O1538" i="4" s="1"/>
  <c r="B1538" i="4"/>
  <c r="S1537" i="4"/>
  <c r="V1537" i="4" s="1"/>
  <c r="R1537" i="4"/>
  <c r="U1537" i="4" s="1"/>
  <c r="M1537" i="4"/>
  <c r="P1537" i="4" s="1"/>
  <c r="L1537" i="4"/>
  <c r="O1537" i="4" s="1"/>
  <c r="B1537" i="4"/>
  <c r="S1536" i="4"/>
  <c r="V1536" i="4" s="1"/>
  <c r="R1536" i="4"/>
  <c r="U1536" i="4" s="1"/>
  <c r="M1536" i="4"/>
  <c r="P1536" i="4" s="1"/>
  <c r="L1536" i="4"/>
  <c r="O1536" i="4" s="1"/>
  <c r="B1536" i="4"/>
  <c r="S1535" i="4"/>
  <c r="V1535" i="4" s="1"/>
  <c r="R1535" i="4"/>
  <c r="U1535" i="4" s="1"/>
  <c r="M1535" i="4"/>
  <c r="P1535" i="4" s="1"/>
  <c r="L1535" i="4"/>
  <c r="O1535" i="4" s="1"/>
  <c r="B1535" i="4"/>
  <c r="S1534" i="4"/>
  <c r="V1534" i="4" s="1"/>
  <c r="R1534" i="4"/>
  <c r="U1534" i="4" s="1"/>
  <c r="M1534" i="4"/>
  <c r="P1534" i="4" s="1"/>
  <c r="L1534" i="4"/>
  <c r="O1534" i="4" s="1"/>
  <c r="B1534" i="4"/>
  <c r="S1533" i="4"/>
  <c r="V1533" i="4" s="1"/>
  <c r="R1533" i="4"/>
  <c r="U1533" i="4" s="1"/>
  <c r="M1533" i="4"/>
  <c r="P1533" i="4" s="1"/>
  <c r="L1533" i="4"/>
  <c r="O1533" i="4" s="1"/>
  <c r="B1533" i="4"/>
  <c r="S1532" i="4"/>
  <c r="V1532" i="4" s="1"/>
  <c r="R1532" i="4"/>
  <c r="U1532" i="4" s="1"/>
  <c r="M1532" i="4"/>
  <c r="P1532" i="4" s="1"/>
  <c r="L1532" i="4"/>
  <c r="O1532" i="4" s="1"/>
  <c r="B1532" i="4"/>
  <c r="T1531" i="4"/>
  <c r="N1531" i="4"/>
  <c r="B1531" i="4"/>
  <c r="S1530" i="4"/>
  <c r="V1530" i="4" s="1"/>
  <c r="R1530" i="4"/>
  <c r="U1530" i="4" s="1"/>
  <c r="M1530" i="4"/>
  <c r="P1530" i="4" s="1"/>
  <c r="L1530" i="4"/>
  <c r="O1530" i="4" s="1"/>
  <c r="B1530" i="4"/>
  <c r="S1529" i="4"/>
  <c r="V1529" i="4" s="1"/>
  <c r="R1529" i="4"/>
  <c r="U1529" i="4" s="1"/>
  <c r="M1529" i="4"/>
  <c r="P1529" i="4" s="1"/>
  <c r="L1529" i="4"/>
  <c r="O1529" i="4" s="1"/>
  <c r="B1529" i="4"/>
  <c r="S1528" i="4"/>
  <c r="V1528" i="4" s="1"/>
  <c r="R1528" i="4"/>
  <c r="U1528" i="4" s="1"/>
  <c r="M1528" i="4"/>
  <c r="P1528" i="4" s="1"/>
  <c r="L1528" i="4"/>
  <c r="O1528" i="4" s="1"/>
  <c r="B1528" i="4"/>
  <c r="S1527" i="4"/>
  <c r="V1527" i="4" s="1"/>
  <c r="R1527" i="4"/>
  <c r="U1527" i="4" s="1"/>
  <c r="M1527" i="4"/>
  <c r="P1527" i="4" s="1"/>
  <c r="L1527" i="4"/>
  <c r="O1527" i="4" s="1"/>
  <c r="B1527" i="4"/>
  <c r="S1526" i="4"/>
  <c r="V1526" i="4" s="1"/>
  <c r="R1526" i="4"/>
  <c r="U1526" i="4" s="1"/>
  <c r="M1526" i="4"/>
  <c r="P1526" i="4" s="1"/>
  <c r="L1526" i="4"/>
  <c r="O1526" i="4" s="1"/>
  <c r="B1526" i="4"/>
  <c r="S1525" i="4"/>
  <c r="V1525" i="4" s="1"/>
  <c r="R1525" i="4"/>
  <c r="U1525" i="4" s="1"/>
  <c r="M1525" i="4"/>
  <c r="P1525" i="4" s="1"/>
  <c r="L1525" i="4"/>
  <c r="O1525" i="4" s="1"/>
  <c r="B1525" i="4"/>
  <c r="S1524" i="4"/>
  <c r="V1524" i="4" s="1"/>
  <c r="R1524" i="4"/>
  <c r="U1524" i="4" s="1"/>
  <c r="M1524" i="4"/>
  <c r="P1524" i="4" s="1"/>
  <c r="L1524" i="4"/>
  <c r="O1524" i="4" s="1"/>
  <c r="B1524" i="4"/>
  <c r="S1523" i="4"/>
  <c r="V1523" i="4" s="1"/>
  <c r="R1523" i="4"/>
  <c r="U1523" i="4" s="1"/>
  <c r="M1523" i="4"/>
  <c r="P1523" i="4" s="1"/>
  <c r="L1523" i="4"/>
  <c r="O1523" i="4" s="1"/>
  <c r="B1523" i="4"/>
  <c r="S1522" i="4"/>
  <c r="V1522" i="4" s="1"/>
  <c r="R1522" i="4"/>
  <c r="U1522" i="4" s="1"/>
  <c r="M1522" i="4"/>
  <c r="P1522" i="4" s="1"/>
  <c r="L1522" i="4"/>
  <c r="O1522" i="4" s="1"/>
  <c r="B1522" i="4"/>
  <c r="S1521" i="4"/>
  <c r="V1521" i="4" s="1"/>
  <c r="R1521" i="4"/>
  <c r="U1521" i="4" s="1"/>
  <c r="M1521" i="4"/>
  <c r="P1521" i="4" s="1"/>
  <c r="L1521" i="4"/>
  <c r="O1521" i="4" s="1"/>
  <c r="B1521" i="4"/>
  <c r="S1520" i="4"/>
  <c r="V1520" i="4" s="1"/>
  <c r="R1520" i="4"/>
  <c r="U1520" i="4" s="1"/>
  <c r="M1520" i="4"/>
  <c r="P1520" i="4" s="1"/>
  <c r="L1520" i="4"/>
  <c r="O1520" i="4" s="1"/>
  <c r="B1520" i="4"/>
  <c r="S1519" i="4"/>
  <c r="V1519" i="4" s="1"/>
  <c r="R1519" i="4"/>
  <c r="U1519" i="4" s="1"/>
  <c r="M1519" i="4"/>
  <c r="P1519" i="4" s="1"/>
  <c r="L1519" i="4"/>
  <c r="O1519" i="4" s="1"/>
  <c r="B1519" i="4"/>
  <c r="S1518" i="4"/>
  <c r="V1518" i="4" s="1"/>
  <c r="R1518" i="4"/>
  <c r="U1518" i="4" s="1"/>
  <c r="M1518" i="4"/>
  <c r="P1518" i="4" s="1"/>
  <c r="L1518" i="4"/>
  <c r="O1518" i="4" s="1"/>
  <c r="B1518" i="4"/>
  <c r="S1517" i="4"/>
  <c r="V1517" i="4" s="1"/>
  <c r="R1517" i="4"/>
  <c r="U1517" i="4" s="1"/>
  <c r="M1517" i="4"/>
  <c r="P1517" i="4" s="1"/>
  <c r="L1517" i="4"/>
  <c r="O1517" i="4" s="1"/>
  <c r="B1517" i="4"/>
  <c r="S1516" i="4"/>
  <c r="V1516" i="4" s="1"/>
  <c r="R1516" i="4"/>
  <c r="U1516" i="4" s="1"/>
  <c r="M1516" i="4"/>
  <c r="P1516" i="4" s="1"/>
  <c r="L1516" i="4"/>
  <c r="O1516" i="4" s="1"/>
  <c r="B1516" i="4"/>
  <c r="S1515" i="4"/>
  <c r="V1515" i="4" s="1"/>
  <c r="R1515" i="4"/>
  <c r="U1515" i="4" s="1"/>
  <c r="M1515" i="4"/>
  <c r="P1515" i="4" s="1"/>
  <c r="L1515" i="4"/>
  <c r="O1515" i="4" s="1"/>
  <c r="B1515" i="4"/>
  <c r="S1514" i="4"/>
  <c r="V1514" i="4" s="1"/>
  <c r="R1514" i="4"/>
  <c r="U1514" i="4" s="1"/>
  <c r="M1514" i="4"/>
  <c r="P1514" i="4" s="1"/>
  <c r="L1514" i="4"/>
  <c r="O1514" i="4" s="1"/>
  <c r="B1514" i="4"/>
  <c r="S1513" i="4"/>
  <c r="V1513" i="4" s="1"/>
  <c r="R1513" i="4"/>
  <c r="U1513" i="4" s="1"/>
  <c r="M1513" i="4"/>
  <c r="P1513" i="4" s="1"/>
  <c r="L1513" i="4"/>
  <c r="O1513" i="4" s="1"/>
  <c r="B1513" i="4"/>
  <c r="S1512" i="4"/>
  <c r="V1512" i="4" s="1"/>
  <c r="R1512" i="4"/>
  <c r="U1512" i="4" s="1"/>
  <c r="M1512" i="4"/>
  <c r="P1512" i="4" s="1"/>
  <c r="L1512" i="4"/>
  <c r="O1512" i="4" s="1"/>
  <c r="B1512" i="4"/>
  <c r="S1511" i="4"/>
  <c r="V1511" i="4" s="1"/>
  <c r="R1511" i="4"/>
  <c r="U1511" i="4" s="1"/>
  <c r="M1511" i="4"/>
  <c r="P1511" i="4" s="1"/>
  <c r="L1511" i="4"/>
  <c r="O1511" i="4" s="1"/>
  <c r="B1511" i="4"/>
  <c r="S1510" i="4"/>
  <c r="V1510" i="4" s="1"/>
  <c r="R1510" i="4"/>
  <c r="U1510" i="4" s="1"/>
  <c r="M1510" i="4"/>
  <c r="P1510" i="4" s="1"/>
  <c r="L1510" i="4"/>
  <c r="O1510" i="4" s="1"/>
  <c r="B1510" i="4"/>
  <c r="S1509" i="4"/>
  <c r="V1509" i="4" s="1"/>
  <c r="R1509" i="4"/>
  <c r="U1509" i="4" s="1"/>
  <c r="M1509" i="4"/>
  <c r="P1509" i="4" s="1"/>
  <c r="L1509" i="4"/>
  <c r="O1509" i="4" s="1"/>
  <c r="B1509" i="4"/>
  <c r="S1508" i="4"/>
  <c r="V1508" i="4" s="1"/>
  <c r="R1508" i="4"/>
  <c r="U1508" i="4" s="1"/>
  <c r="M1508" i="4"/>
  <c r="P1508" i="4" s="1"/>
  <c r="L1508" i="4"/>
  <c r="O1508" i="4" s="1"/>
  <c r="B1508" i="4"/>
  <c r="S1507" i="4"/>
  <c r="V1507" i="4" s="1"/>
  <c r="R1507" i="4"/>
  <c r="U1507" i="4" s="1"/>
  <c r="M1507" i="4"/>
  <c r="P1507" i="4" s="1"/>
  <c r="L1507" i="4"/>
  <c r="O1507" i="4" s="1"/>
  <c r="B1507" i="4"/>
  <c r="S1506" i="4"/>
  <c r="V1506" i="4" s="1"/>
  <c r="R1506" i="4"/>
  <c r="U1506" i="4" s="1"/>
  <c r="M1506" i="4"/>
  <c r="P1506" i="4" s="1"/>
  <c r="L1506" i="4"/>
  <c r="O1506" i="4" s="1"/>
  <c r="B1506" i="4"/>
  <c r="S1505" i="4"/>
  <c r="V1505" i="4" s="1"/>
  <c r="R1505" i="4"/>
  <c r="U1505" i="4" s="1"/>
  <c r="M1505" i="4"/>
  <c r="P1505" i="4" s="1"/>
  <c r="L1505" i="4"/>
  <c r="O1505" i="4" s="1"/>
  <c r="B1505" i="4"/>
  <c r="S1504" i="4"/>
  <c r="V1504" i="4" s="1"/>
  <c r="R1504" i="4"/>
  <c r="U1504" i="4" s="1"/>
  <c r="M1504" i="4"/>
  <c r="P1504" i="4" s="1"/>
  <c r="L1504" i="4"/>
  <c r="O1504" i="4" s="1"/>
  <c r="B1504" i="4"/>
  <c r="S1503" i="4"/>
  <c r="V1503" i="4" s="1"/>
  <c r="R1503" i="4"/>
  <c r="U1503" i="4" s="1"/>
  <c r="M1503" i="4"/>
  <c r="P1503" i="4" s="1"/>
  <c r="L1503" i="4"/>
  <c r="O1503" i="4" s="1"/>
  <c r="B1503" i="4"/>
  <c r="S1502" i="4"/>
  <c r="V1502" i="4" s="1"/>
  <c r="R1502" i="4"/>
  <c r="U1502" i="4" s="1"/>
  <c r="M1502" i="4"/>
  <c r="P1502" i="4" s="1"/>
  <c r="L1502" i="4"/>
  <c r="O1502" i="4" s="1"/>
  <c r="B1502" i="4"/>
  <c r="S1501" i="4"/>
  <c r="V1501" i="4" s="1"/>
  <c r="R1501" i="4"/>
  <c r="U1501" i="4" s="1"/>
  <c r="M1501" i="4"/>
  <c r="P1501" i="4" s="1"/>
  <c r="L1501" i="4"/>
  <c r="O1501" i="4" s="1"/>
  <c r="B1501" i="4"/>
  <c r="S1500" i="4"/>
  <c r="V1500" i="4" s="1"/>
  <c r="R1500" i="4"/>
  <c r="U1500" i="4" s="1"/>
  <c r="M1500" i="4"/>
  <c r="P1500" i="4" s="1"/>
  <c r="L1500" i="4"/>
  <c r="O1500" i="4" s="1"/>
  <c r="B1500" i="4"/>
  <c r="S1499" i="4"/>
  <c r="V1499" i="4" s="1"/>
  <c r="R1499" i="4"/>
  <c r="U1499" i="4" s="1"/>
  <c r="M1499" i="4"/>
  <c r="P1499" i="4" s="1"/>
  <c r="L1499" i="4"/>
  <c r="O1499" i="4" s="1"/>
  <c r="B1499" i="4"/>
  <c r="S1498" i="4"/>
  <c r="V1498" i="4" s="1"/>
  <c r="R1498" i="4"/>
  <c r="U1498" i="4" s="1"/>
  <c r="M1498" i="4"/>
  <c r="P1498" i="4" s="1"/>
  <c r="L1498" i="4"/>
  <c r="O1498" i="4" s="1"/>
  <c r="B1498" i="4"/>
  <c r="S1497" i="4"/>
  <c r="V1497" i="4" s="1"/>
  <c r="R1497" i="4"/>
  <c r="U1497" i="4" s="1"/>
  <c r="M1497" i="4"/>
  <c r="P1497" i="4" s="1"/>
  <c r="L1497" i="4"/>
  <c r="O1497" i="4" s="1"/>
  <c r="B1497" i="4"/>
  <c r="S1496" i="4"/>
  <c r="V1496" i="4" s="1"/>
  <c r="R1496" i="4"/>
  <c r="U1496" i="4" s="1"/>
  <c r="M1496" i="4"/>
  <c r="P1496" i="4" s="1"/>
  <c r="L1496" i="4"/>
  <c r="O1496" i="4" s="1"/>
  <c r="B1496" i="4"/>
  <c r="S1495" i="4"/>
  <c r="V1495" i="4" s="1"/>
  <c r="R1495" i="4"/>
  <c r="U1495" i="4" s="1"/>
  <c r="M1495" i="4"/>
  <c r="P1495" i="4" s="1"/>
  <c r="L1495" i="4"/>
  <c r="O1495" i="4" s="1"/>
  <c r="B1495" i="4"/>
  <c r="S1494" i="4"/>
  <c r="V1494" i="4" s="1"/>
  <c r="R1494" i="4"/>
  <c r="U1494" i="4" s="1"/>
  <c r="M1494" i="4"/>
  <c r="P1494" i="4" s="1"/>
  <c r="L1494" i="4"/>
  <c r="O1494" i="4" s="1"/>
  <c r="B1494" i="4"/>
  <c r="S1493" i="4"/>
  <c r="V1493" i="4" s="1"/>
  <c r="R1493" i="4"/>
  <c r="U1493" i="4" s="1"/>
  <c r="M1493" i="4"/>
  <c r="P1493" i="4" s="1"/>
  <c r="L1493" i="4"/>
  <c r="O1493" i="4" s="1"/>
  <c r="B1493" i="4"/>
  <c r="S1492" i="4"/>
  <c r="V1492" i="4" s="1"/>
  <c r="R1492" i="4"/>
  <c r="U1492" i="4" s="1"/>
  <c r="M1492" i="4"/>
  <c r="P1492" i="4" s="1"/>
  <c r="L1492" i="4"/>
  <c r="O1492" i="4" s="1"/>
  <c r="B1492" i="4"/>
  <c r="S1491" i="4"/>
  <c r="V1491" i="4" s="1"/>
  <c r="R1491" i="4"/>
  <c r="U1491" i="4" s="1"/>
  <c r="M1491" i="4"/>
  <c r="P1491" i="4" s="1"/>
  <c r="L1491" i="4"/>
  <c r="O1491" i="4" s="1"/>
  <c r="B1491" i="4"/>
  <c r="T1490" i="4"/>
  <c r="N1490" i="4"/>
  <c r="B1490" i="4"/>
  <c r="S1489" i="4"/>
  <c r="V1489" i="4" s="1"/>
  <c r="R1489" i="4"/>
  <c r="U1489" i="4" s="1"/>
  <c r="M1489" i="4"/>
  <c r="P1489" i="4" s="1"/>
  <c r="L1489" i="4"/>
  <c r="O1489" i="4" s="1"/>
  <c r="B1489" i="4"/>
  <c r="S1488" i="4"/>
  <c r="V1488" i="4" s="1"/>
  <c r="R1488" i="4"/>
  <c r="U1488" i="4" s="1"/>
  <c r="M1488" i="4"/>
  <c r="P1488" i="4" s="1"/>
  <c r="L1488" i="4"/>
  <c r="O1488" i="4" s="1"/>
  <c r="B1488" i="4"/>
  <c r="S1487" i="4"/>
  <c r="V1487" i="4" s="1"/>
  <c r="R1487" i="4"/>
  <c r="U1487" i="4" s="1"/>
  <c r="M1487" i="4"/>
  <c r="P1487" i="4" s="1"/>
  <c r="L1487" i="4"/>
  <c r="O1487" i="4" s="1"/>
  <c r="B1487" i="4"/>
  <c r="S1486" i="4"/>
  <c r="V1486" i="4" s="1"/>
  <c r="R1486" i="4"/>
  <c r="U1486" i="4" s="1"/>
  <c r="M1486" i="4"/>
  <c r="P1486" i="4" s="1"/>
  <c r="L1486" i="4"/>
  <c r="O1486" i="4" s="1"/>
  <c r="B1486" i="4"/>
  <c r="S1485" i="4"/>
  <c r="V1485" i="4" s="1"/>
  <c r="R1485" i="4"/>
  <c r="U1485" i="4" s="1"/>
  <c r="M1485" i="4"/>
  <c r="P1485" i="4" s="1"/>
  <c r="L1485" i="4"/>
  <c r="O1485" i="4" s="1"/>
  <c r="B1485" i="4"/>
  <c r="S1484" i="4"/>
  <c r="V1484" i="4" s="1"/>
  <c r="R1484" i="4"/>
  <c r="U1484" i="4" s="1"/>
  <c r="M1484" i="4"/>
  <c r="P1484" i="4" s="1"/>
  <c r="L1484" i="4"/>
  <c r="O1484" i="4" s="1"/>
  <c r="B1484" i="4"/>
  <c r="S1483" i="4"/>
  <c r="V1483" i="4" s="1"/>
  <c r="R1483" i="4"/>
  <c r="U1483" i="4" s="1"/>
  <c r="M1483" i="4"/>
  <c r="P1483" i="4" s="1"/>
  <c r="L1483" i="4"/>
  <c r="O1483" i="4" s="1"/>
  <c r="B1483" i="4"/>
  <c r="S1482" i="4"/>
  <c r="V1482" i="4" s="1"/>
  <c r="R1482" i="4"/>
  <c r="U1482" i="4" s="1"/>
  <c r="M1482" i="4"/>
  <c r="P1482" i="4" s="1"/>
  <c r="L1482" i="4"/>
  <c r="O1482" i="4" s="1"/>
  <c r="B1482" i="4"/>
  <c r="S1481" i="4"/>
  <c r="V1481" i="4" s="1"/>
  <c r="R1481" i="4"/>
  <c r="U1481" i="4" s="1"/>
  <c r="M1481" i="4"/>
  <c r="P1481" i="4" s="1"/>
  <c r="L1481" i="4"/>
  <c r="O1481" i="4" s="1"/>
  <c r="B1481" i="4"/>
  <c r="S1480" i="4"/>
  <c r="V1480" i="4" s="1"/>
  <c r="R1480" i="4"/>
  <c r="U1480" i="4" s="1"/>
  <c r="M1480" i="4"/>
  <c r="P1480" i="4" s="1"/>
  <c r="L1480" i="4"/>
  <c r="O1480" i="4" s="1"/>
  <c r="B1480" i="4"/>
  <c r="S1479" i="4"/>
  <c r="V1479" i="4" s="1"/>
  <c r="R1479" i="4"/>
  <c r="U1479" i="4" s="1"/>
  <c r="M1479" i="4"/>
  <c r="P1479" i="4" s="1"/>
  <c r="L1479" i="4"/>
  <c r="O1479" i="4" s="1"/>
  <c r="B1479" i="4"/>
  <c r="S1478" i="4"/>
  <c r="V1478" i="4" s="1"/>
  <c r="R1478" i="4"/>
  <c r="U1478" i="4" s="1"/>
  <c r="M1478" i="4"/>
  <c r="P1478" i="4" s="1"/>
  <c r="L1478" i="4"/>
  <c r="O1478" i="4" s="1"/>
  <c r="B1478" i="4"/>
  <c r="S1477" i="4"/>
  <c r="V1477" i="4" s="1"/>
  <c r="R1477" i="4"/>
  <c r="U1477" i="4" s="1"/>
  <c r="M1477" i="4"/>
  <c r="P1477" i="4" s="1"/>
  <c r="L1477" i="4"/>
  <c r="O1477" i="4" s="1"/>
  <c r="B1477" i="4"/>
  <c r="S1476" i="4"/>
  <c r="V1476" i="4" s="1"/>
  <c r="R1476" i="4"/>
  <c r="U1476" i="4" s="1"/>
  <c r="M1476" i="4"/>
  <c r="P1476" i="4" s="1"/>
  <c r="L1476" i="4"/>
  <c r="O1476" i="4" s="1"/>
  <c r="B1476" i="4"/>
  <c r="S1475" i="4"/>
  <c r="V1475" i="4" s="1"/>
  <c r="R1475" i="4"/>
  <c r="U1475" i="4" s="1"/>
  <c r="M1475" i="4"/>
  <c r="P1475" i="4" s="1"/>
  <c r="L1475" i="4"/>
  <c r="O1475" i="4" s="1"/>
  <c r="B1475" i="4"/>
  <c r="S1474" i="4"/>
  <c r="V1474" i="4" s="1"/>
  <c r="R1474" i="4"/>
  <c r="U1474" i="4" s="1"/>
  <c r="M1474" i="4"/>
  <c r="P1474" i="4" s="1"/>
  <c r="L1474" i="4"/>
  <c r="O1474" i="4" s="1"/>
  <c r="B1474" i="4"/>
  <c r="S1473" i="4"/>
  <c r="V1473" i="4" s="1"/>
  <c r="R1473" i="4"/>
  <c r="U1473" i="4" s="1"/>
  <c r="M1473" i="4"/>
  <c r="P1473" i="4" s="1"/>
  <c r="L1473" i="4"/>
  <c r="O1473" i="4" s="1"/>
  <c r="B1473" i="4"/>
  <c r="S1472" i="4"/>
  <c r="V1472" i="4" s="1"/>
  <c r="R1472" i="4"/>
  <c r="U1472" i="4" s="1"/>
  <c r="M1472" i="4"/>
  <c r="P1472" i="4" s="1"/>
  <c r="L1472" i="4"/>
  <c r="O1472" i="4" s="1"/>
  <c r="B1472" i="4"/>
  <c r="S1471" i="4"/>
  <c r="V1471" i="4" s="1"/>
  <c r="R1471" i="4"/>
  <c r="U1471" i="4" s="1"/>
  <c r="M1471" i="4"/>
  <c r="P1471" i="4" s="1"/>
  <c r="L1471" i="4"/>
  <c r="O1471" i="4" s="1"/>
  <c r="B1471" i="4"/>
  <c r="S1470" i="4"/>
  <c r="V1470" i="4" s="1"/>
  <c r="R1470" i="4"/>
  <c r="U1470" i="4" s="1"/>
  <c r="M1470" i="4"/>
  <c r="P1470" i="4" s="1"/>
  <c r="L1470" i="4"/>
  <c r="O1470" i="4" s="1"/>
  <c r="B1470" i="4"/>
  <c r="S1469" i="4"/>
  <c r="V1469" i="4" s="1"/>
  <c r="R1469" i="4"/>
  <c r="U1469" i="4" s="1"/>
  <c r="M1469" i="4"/>
  <c r="P1469" i="4" s="1"/>
  <c r="L1469" i="4"/>
  <c r="O1469" i="4" s="1"/>
  <c r="B1469" i="4"/>
  <c r="S1468" i="4"/>
  <c r="V1468" i="4" s="1"/>
  <c r="R1468" i="4"/>
  <c r="U1468" i="4" s="1"/>
  <c r="M1468" i="4"/>
  <c r="P1468" i="4" s="1"/>
  <c r="L1468" i="4"/>
  <c r="O1468" i="4" s="1"/>
  <c r="B1468" i="4"/>
  <c r="S1467" i="4"/>
  <c r="V1467" i="4" s="1"/>
  <c r="R1467" i="4"/>
  <c r="U1467" i="4" s="1"/>
  <c r="M1467" i="4"/>
  <c r="P1467" i="4" s="1"/>
  <c r="L1467" i="4"/>
  <c r="O1467" i="4" s="1"/>
  <c r="B1467" i="4"/>
  <c r="S1466" i="4"/>
  <c r="V1466" i="4" s="1"/>
  <c r="R1466" i="4"/>
  <c r="U1466" i="4" s="1"/>
  <c r="M1466" i="4"/>
  <c r="P1466" i="4" s="1"/>
  <c r="L1466" i="4"/>
  <c r="O1466" i="4" s="1"/>
  <c r="B1466" i="4"/>
  <c r="S1465" i="4"/>
  <c r="V1465" i="4" s="1"/>
  <c r="R1465" i="4"/>
  <c r="U1465" i="4" s="1"/>
  <c r="M1465" i="4"/>
  <c r="P1465" i="4" s="1"/>
  <c r="L1465" i="4"/>
  <c r="O1465" i="4" s="1"/>
  <c r="B1465" i="4"/>
  <c r="S1464" i="4"/>
  <c r="V1464" i="4" s="1"/>
  <c r="R1464" i="4"/>
  <c r="U1464" i="4" s="1"/>
  <c r="M1464" i="4"/>
  <c r="P1464" i="4" s="1"/>
  <c r="L1464" i="4"/>
  <c r="O1464" i="4" s="1"/>
  <c r="B1464" i="4"/>
  <c r="S1463" i="4"/>
  <c r="V1463" i="4" s="1"/>
  <c r="R1463" i="4"/>
  <c r="U1463" i="4" s="1"/>
  <c r="M1463" i="4"/>
  <c r="P1463" i="4" s="1"/>
  <c r="L1463" i="4"/>
  <c r="O1463" i="4" s="1"/>
  <c r="B1463" i="4"/>
  <c r="S1462" i="4"/>
  <c r="V1462" i="4" s="1"/>
  <c r="R1462" i="4"/>
  <c r="U1462" i="4" s="1"/>
  <c r="M1462" i="4"/>
  <c r="P1462" i="4" s="1"/>
  <c r="L1462" i="4"/>
  <c r="O1462" i="4" s="1"/>
  <c r="B1462" i="4"/>
  <c r="S1461" i="4"/>
  <c r="V1461" i="4" s="1"/>
  <c r="R1461" i="4"/>
  <c r="U1461" i="4" s="1"/>
  <c r="M1461" i="4"/>
  <c r="P1461" i="4" s="1"/>
  <c r="L1461" i="4"/>
  <c r="O1461" i="4" s="1"/>
  <c r="B1461" i="4"/>
  <c r="T1460" i="4"/>
  <c r="N1460" i="4"/>
  <c r="B1460" i="4"/>
  <c r="S1459" i="4"/>
  <c r="V1459" i="4" s="1"/>
  <c r="R1459" i="4"/>
  <c r="U1459" i="4" s="1"/>
  <c r="M1459" i="4"/>
  <c r="P1459" i="4" s="1"/>
  <c r="L1459" i="4"/>
  <c r="O1459" i="4" s="1"/>
  <c r="B1459" i="4"/>
  <c r="S1458" i="4"/>
  <c r="V1458" i="4" s="1"/>
  <c r="R1458" i="4"/>
  <c r="U1458" i="4" s="1"/>
  <c r="M1458" i="4"/>
  <c r="P1458" i="4" s="1"/>
  <c r="L1458" i="4"/>
  <c r="O1458" i="4" s="1"/>
  <c r="B1458" i="4"/>
  <c r="S1457" i="4"/>
  <c r="V1457" i="4" s="1"/>
  <c r="R1457" i="4"/>
  <c r="U1457" i="4" s="1"/>
  <c r="M1457" i="4"/>
  <c r="P1457" i="4" s="1"/>
  <c r="L1457" i="4"/>
  <c r="O1457" i="4" s="1"/>
  <c r="B1457" i="4"/>
  <c r="S1456" i="4"/>
  <c r="V1456" i="4" s="1"/>
  <c r="R1456" i="4"/>
  <c r="U1456" i="4" s="1"/>
  <c r="M1456" i="4"/>
  <c r="P1456" i="4" s="1"/>
  <c r="L1456" i="4"/>
  <c r="O1456" i="4" s="1"/>
  <c r="B1456" i="4"/>
  <c r="S1455" i="4"/>
  <c r="V1455" i="4" s="1"/>
  <c r="R1455" i="4"/>
  <c r="U1455" i="4" s="1"/>
  <c r="M1455" i="4"/>
  <c r="P1455" i="4" s="1"/>
  <c r="L1455" i="4"/>
  <c r="O1455" i="4" s="1"/>
  <c r="B1455" i="4"/>
  <c r="S1454" i="4"/>
  <c r="V1454" i="4" s="1"/>
  <c r="R1454" i="4"/>
  <c r="U1454" i="4" s="1"/>
  <c r="M1454" i="4"/>
  <c r="P1454" i="4" s="1"/>
  <c r="L1454" i="4"/>
  <c r="O1454" i="4" s="1"/>
  <c r="B1454" i="4"/>
  <c r="S1453" i="4"/>
  <c r="V1453" i="4" s="1"/>
  <c r="R1453" i="4"/>
  <c r="U1453" i="4" s="1"/>
  <c r="M1453" i="4"/>
  <c r="P1453" i="4" s="1"/>
  <c r="L1453" i="4"/>
  <c r="O1453" i="4" s="1"/>
  <c r="B1453" i="4"/>
  <c r="S1452" i="4"/>
  <c r="V1452" i="4" s="1"/>
  <c r="R1452" i="4"/>
  <c r="U1452" i="4" s="1"/>
  <c r="M1452" i="4"/>
  <c r="P1452" i="4" s="1"/>
  <c r="L1452" i="4"/>
  <c r="O1452" i="4" s="1"/>
  <c r="B1452" i="4"/>
  <c r="S1451" i="4"/>
  <c r="V1451" i="4" s="1"/>
  <c r="R1451" i="4"/>
  <c r="U1451" i="4" s="1"/>
  <c r="M1451" i="4"/>
  <c r="P1451" i="4" s="1"/>
  <c r="L1451" i="4"/>
  <c r="O1451" i="4" s="1"/>
  <c r="B1451" i="4"/>
  <c r="S1450" i="4"/>
  <c r="V1450" i="4" s="1"/>
  <c r="R1450" i="4"/>
  <c r="U1450" i="4" s="1"/>
  <c r="M1450" i="4"/>
  <c r="P1450" i="4" s="1"/>
  <c r="L1450" i="4"/>
  <c r="O1450" i="4" s="1"/>
  <c r="B1450" i="4"/>
  <c r="S1449" i="4"/>
  <c r="V1449" i="4" s="1"/>
  <c r="R1449" i="4"/>
  <c r="U1449" i="4" s="1"/>
  <c r="M1449" i="4"/>
  <c r="P1449" i="4" s="1"/>
  <c r="L1449" i="4"/>
  <c r="O1449" i="4" s="1"/>
  <c r="B1449" i="4"/>
  <c r="S1448" i="4"/>
  <c r="V1448" i="4" s="1"/>
  <c r="R1448" i="4"/>
  <c r="U1448" i="4" s="1"/>
  <c r="M1448" i="4"/>
  <c r="P1448" i="4" s="1"/>
  <c r="L1448" i="4"/>
  <c r="O1448" i="4" s="1"/>
  <c r="B1448" i="4"/>
  <c r="S1447" i="4"/>
  <c r="V1447" i="4" s="1"/>
  <c r="R1447" i="4"/>
  <c r="U1447" i="4" s="1"/>
  <c r="M1447" i="4"/>
  <c r="P1447" i="4" s="1"/>
  <c r="L1447" i="4"/>
  <c r="O1447" i="4" s="1"/>
  <c r="B1447" i="4"/>
  <c r="S1446" i="4"/>
  <c r="V1446" i="4" s="1"/>
  <c r="R1446" i="4"/>
  <c r="U1446" i="4" s="1"/>
  <c r="M1446" i="4"/>
  <c r="P1446" i="4" s="1"/>
  <c r="L1446" i="4"/>
  <c r="O1446" i="4" s="1"/>
  <c r="B1446" i="4"/>
  <c r="S1445" i="4"/>
  <c r="V1445" i="4" s="1"/>
  <c r="R1445" i="4"/>
  <c r="U1445" i="4" s="1"/>
  <c r="M1445" i="4"/>
  <c r="P1445" i="4" s="1"/>
  <c r="L1445" i="4"/>
  <c r="O1445" i="4" s="1"/>
  <c r="B1445" i="4"/>
  <c r="S1444" i="4"/>
  <c r="V1444" i="4" s="1"/>
  <c r="R1444" i="4"/>
  <c r="U1444" i="4" s="1"/>
  <c r="M1444" i="4"/>
  <c r="P1444" i="4" s="1"/>
  <c r="L1444" i="4"/>
  <c r="O1444" i="4" s="1"/>
  <c r="B1444" i="4"/>
  <c r="S1443" i="4"/>
  <c r="V1443" i="4" s="1"/>
  <c r="R1443" i="4"/>
  <c r="U1443" i="4" s="1"/>
  <c r="M1443" i="4"/>
  <c r="P1443" i="4" s="1"/>
  <c r="L1443" i="4"/>
  <c r="O1443" i="4" s="1"/>
  <c r="B1443" i="4"/>
  <c r="S1442" i="4"/>
  <c r="V1442" i="4" s="1"/>
  <c r="R1442" i="4"/>
  <c r="U1442" i="4" s="1"/>
  <c r="M1442" i="4"/>
  <c r="P1442" i="4" s="1"/>
  <c r="L1442" i="4"/>
  <c r="O1442" i="4" s="1"/>
  <c r="B1442" i="4"/>
  <c r="S1441" i="4"/>
  <c r="V1441" i="4" s="1"/>
  <c r="R1441" i="4"/>
  <c r="U1441" i="4" s="1"/>
  <c r="M1441" i="4"/>
  <c r="P1441" i="4" s="1"/>
  <c r="L1441" i="4"/>
  <c r="O1441" i="4" s="1"/>
  <c r="B1441" i="4"/>
  <c r="S1440" i="4"/>
  <c r="V1440" i="4" s="1"/>
  <c r="R1440" i="4"/>
  <c r="U1440" i="4" s="1"/>
  <c r="M1440" i="4"/>
  <c r="P1440" i="4" s="1"/>
  <c r="L1440" i="4"/>
  <c r="O1440" i="4" s="1"/>
  <c r="B1440" i="4"/>
  <c r="S1439" i="4"/>
  <c r="V1439" i="4" s="1"/>
  <c r="R1439" i="4"/>
  <c r="U1439" i="4" s="1"/>
  <c r="M1439" i="4"/>
  <c r="P1439" i="4" s="1"/>
  <c r="L1439" i="4"/>
  <c r="O1439" i="4" s="1"/>
  <c r="B1439" i="4"/>
  <c r="S1438" i="4"/>
  <c r="V1438" i="4" s="1"/>
  <c r="R1438" i="4"/>
  <c r="U1438" i="4" s="1"/>
  <c r="M1438" i="4"/>
  <c r="P1438" i="4" s="1"/>
  <c r="L1438" i="4"/>
  <c r="O1438" i="4" s="1"/>
  <c r="B1438" i="4"/>
  <c r="S1437" i="4"/>
  <c r="V1437" i="4" s="1"/>
  <c r="R1437" i="4"/>
  <c r="U1437" i="4" s="1"/>
  <c r="M1437" i="4"/>
  <c r="P1437" i="4" s="1"/>
  <c r="L1437" i="4"/>
  <c r="O1437" i="4" s="1"/>
  <c r="B1437" i="4"/>
  <c r="S1436" i="4"/>
  <c r="V1436" i="4" s="1"/>
  <c r="R1436" i="4"/>
  <c r="U1436" i="4" s="1"/>
  <c r="M1436" i="4"/>
  <c r="P1436" i="4" s="1"/>
  <c r="L1436" i="4"/>
  <c r="O1436" i="4" s="1"/>
  <c r="B1436" i="4"/>
  <c r="S1435" i="4"/>
  <c r="V1435" i="4" s="1"/>
  <c r="R1435" i="4"/>
  <c r="U1435" i="4" s="1"/>
  <c r="M1435" i="4"/>
  <c r="P1435" i="4" s="1"/>
  <c r="L1435" i="4"/>
  <c r="O1435" i="4" s="1"/>
  <c r="B1435" i="4"/>
  <c r="S1434" i="4"/>
  <c r="V1434" i="4" s="1"/>
  <c r="R1434" i="4"/>
  <c r="U1434" i="4" s="1"/>
  <c r="M1434" i="4"/>
  <c r="P1434" i="4" s="1"/>
  <c r="L1434" i="4"/>
  <c r="O1434" i="4" s="1"/>
  <c r="B1434" i="4"/>
  <c r="S1433" i="4"/>
  <c r="V1433" i="4" s="1"/>
  <c r="R1433" i="4"/>
  <c r="U1433" i="4" s="1"/>
  <c r="M1433" i="4"/>
  <c r="P1433" i="4" s="1"/>
  <c r="L1433" i="4"/>
  <c r="O1433" i="4" s="1"/>
  <c r="B1433" i="4"/>
  <c r="S1432" i="4"/>
  <c r="V1432" i="4" s="1"/>
  <c r="R1432" i="4"/>
  <c r="U1432" i="4" s="1"/>
  <c r="M1432" i="4"/>
  <c r="P1432" i="4" s="1"/>
  <c r="L1432" i="4"/>
  <c r="O1432" i="4" s="1"/>
  <c r="B1432" i="4"/>
  <c r="S1431" i="4"/>
  <c r="V1431" i="4" s="1"/>
  <c r="R1431" i="4"/>
  <c r="U1431" i="4" s="1"/>
  <c r="M1431" i="4"/>
  <c r="P1431" i="4" s="1"/>
  <c r="L1431" i="4"/>
  <c r="O1431" i="4" s="1"/>
  <c r="B1431" i="4"/>
  <c r="S1430" i="4"/>
  <c r="V1430" i="4" s="1"/>
  <c r="R1430" i="4"/>
  <c r="U1430" i="4" s="1"/>
  <c r="M1430" i="4"/>
  <c r="P1430" i="4" s="1"/>
  <c r="L1430" i="4"/>
  <c r="O1430" i="4" s="1"/>
  <c r="B1430" i="4"/>
  <c r="S1429" i="4"/>
  <c r="V1429" i="4" s="1"/>
  <c r="R1429" i="4"/>
  <c r="U1429" i="4" s="1"/>
  <c r="M1429" i="4"/>
  <c r="P1429" i="4" s="1"/>
  <c r="L1429" i="4"/>
  <c r="O1429" i="4" s="1"/>
  <c r="B1429" i="4"/>
  <c r="S1428" i="4"/>
  <c r="V1428" i="4" s="1"/>
  <c r="R1428" i="4"/>
  <c r="U1428" i="4" s="1"/>
  <c r="M1428" i="4"/>
  <c r="P1428" i="4" s="1"/>
  <c r="L1428" i="4"/>
  <c r="O1428" i="4" s="1"/>
  <c r="B1428" i="4"/>
  <c r="S1427" i="4"/>
  <c r="V1427" i="4" s="1"/>
  <c r="R1427" i="4"/>
  <c r="U1427" i="4" s="1"/>
  <c r="M1427" i="4"/>
  <c r="P1427" i="4" s="1"/>
  <c r="L1427" i="4"/>
  <c r="O1427" i="4" s="1"/>
  <c r="B1427" i="4"/>
  <c r="S1426" i="4"/>
  <c r="V1426" i="4" s="1"/>
  <c r="R1426" i="4"/>
  <c r="U1426" i="4" s="1"/>
  <c r="M1426" i="4"/>
  <c r="P1426" i="4" s="1"/>
  <c r="L1426" i="4"/>
  <c r="O1426" i="4" s="1"/>
  <c r="B1426" i="4"/>
  <c r="S1425" i="4"/>
  <c r="V1425" i="4" s="1"/>
  <c r="R1425" i="4"/>
  <c r="U1425" i="4" s="1"/>
  <c r="M1425" i="4"/>
  <c r="P1425" i="4" s="1"/>
  <c r="L1425" i="4"/>
  <c r="O1425" i="4" s="1"/>
  <c r="B1425" i="4"/>
  <c r="S1424" i="4"/>
  <c r="V1424" i="4" s="1"/>
  <c r="R1424" i="4"/>
  <c r="U1424" i="4" s="1"/>
  <c r="M1424" i="4"/>
  <c r="P1424" i="4" s="1"/>
  <c r="L1424" i="4"/>
  <c r="O1424" i="4" s="1"/>
  <c r="B1424" i="4"/>
  <c r="S1423" i="4"/>
  <c r="V1423" i="4" s="1"/>
  <c r="R1423" i="4"/>
  <c r="U1423" i="4" s="1"/>
  <c r="M1423" i="4"/>
  <c r="P1423" i="4" s="1"/>
  <c r="L1423" i="4"/>
  <c r="O1423" i="4" s="1"/>
  <c r="B1423" i="4"/>
  <c r="S1422" i="4"/>
  <c r="V1422" i="4" s="1"/>
  <c r="R1422" i="4"/>
  <c r="U1422" i="4" s="1"/>
  <c r="M1422" i="4"/>
  <c r="P1422" i="4" s="1"/>
  <c r="L1422" i="4"/>
  <c r="O1422" i="4" s="1"/>
  <c r="B1422" i="4"/>
  <c r="S1421" i="4"/>
  <c r="V1421" i="4" s="1"/>
  <c r="R1421" i="4"/>
  <c r="U1421" i="4" s="1"/>
  <c r="M1421" i="4"/>
  <c r="P1421" i="4" s="1"/>
  <c r="L1421" i="4"/>
  <c r="O1421" i="4" s="1"/>
  <c r="B1421" i="4"/>
  <c r="S1420" i="4"/>
  <c r="V1420" i="4" s="1"/>
  <c r="R1420" i="4"/>
  <c r="U1420" i="4" s="1"/>
  <c r="M1420" i="4"/>
  <c r="P1420" i="4" s="1"/>
  <c r="L1420" i="4"/>
  <c r="O1420" i="4" s="1"/>
  <c r="B1420" i="4"/>
  <c r="T1419" i="4"/>
  <c r="N1419" i="4"/>
  <c r="B1419" i="4"/>
  <c r="S1418" i="4"/>
  <c r="V1418" i="4" s="1"/>
  <c r="R1418" i="4"/>
  <c r="U1418" i="4" s="1"/>
  <c r="M1418" i="4"/>
  <c r="P1418" i="4" s="1"/>
  <c r="L1418" i="4"/>
  <c r="O1418" i="4" s="1"/>
  <c r="B1418" i="4"/>
  <c r="S1417" i="4"/>
  <c r="V1417" i="4" s="1"/>
  <c r="R1417" i="4"/>
  <c r="U1417" i="4" s="1"/>
  <c r="M1417" i="4"/>
  <c r="P1417" i="4" s="1"/>
  <c r="L1417" i="4"/>
  <c r="O1417" i="4" s="1"/>
  <c r="B1417" i="4"/>
  <c r="S1416" i="4"/>
  <c r="V1416" i="4" s="1"/>
  <c r="R1416" i="4"/>
  <c r="U1416" i="4" s="1"/>
  <c r="M1416" i="4"/>
  <c r="P1416" i="4" s="1"/>
  <c r="L1416" i="4"/>
  <c r="O1416" i="4" s="1"/>
  <c r="B1416" i="4"/>
  <c r="S1415" i="4"/>
  <c r="V1415" i="4" s="1"/>
  <c r="R1415" i="4"/>
  <c r="U1415" i="4" s="1"/>
  <c r="M1415" i="4"/>
  <c r="P1415" i="4" s="1"/>
  <c r="L1415" i="4"/>
  <c r="O1415" i="4" s="1"/>
  <c r="B1415" i="4"/>
  <c r="S1414" i="4"/>
  <c r="V1414" i="4" s="1"/>
  <c r="R1414" i="4"/>
  <c r="U1414" i="4" s="1"/>
  <c r="M1414" i="4"/>
  <c r="P1414" i="4" s="1"/>
  <c r="L1414" i="4"/>
  <c r="O1414" i="4" s="1"/>
  <c r="B1414" i="4"/>
  <c r="S1413" i="4"/>
  <c r="V1413" i="4" s="1"/>
  <c r="R1413" i="4"/>
  <c r="U1413" i="4" s="1"/>
  <c r="M1413" i="4"/>
  <c r="P1413" i="4" s="1"/>
  <c r="L1413" i="4"/>
  <c r="O1413" i="4" s="1"/>
  <c r="B1413" i="4"/>
  <c r="S1412" i="4"/>
  <c r="V1412" i="4" s="1"/>
  <c r="R1412" i="4"/>
  <c r="U1412" i="4" s="1"/>
  <c r="M1412" i="4"/>
  <c r="P1412" i="4" s="1"/>
  <c r="L1412" i="4"/>
  <c r="O1412" i="4" s="1"/>
  <c r="B1412" i="4"/>
  <c r="S1411" i="4"/>
  <c r="V1411" i="4" s="1"/>
  <c r="R1411" i="4"/>
  <c r="U1411" i="4" s="1"/>
  <c r="M1411" i="4"/>
  <c r="P1411" i="4" s="1"/>
  <c r="L1411" i="4"/>
  <c r="O1411" i="4" s="1"/>
  <c r="B1411" i="4"/>
  <c r="S1410" i="4"/>
  <c r="V1410" i="4" s="1"/>
  <c r="R1410" i="4"/>
  <c r="U1410" i="4" s="1"/>
  <c r="M1410" i="4"/>
  <c r="P1410" i="4" s="1"/>
  <c r="L1410" i="4"/>
  <c r="O1410" i="4" s="1"/>
  <c r="B1410" i="4"/>
  <c r="S1409" i="4"/>
  <c r="V1409" i="4" s="1"/>
  <c r="R1409" i="4"/>
  <c r="U1409" i="4" s="1"/>
  <c r="M1409" i="4"/>
  <c r="P1409" i="4" s="1"/>
  <c r="L1409" i="4"/>
  <c r="O1409" i="4" s="1"/>
  <c r="B1409" i="4"/>
  <c r="S1408" i="4"/>
  <c r="V1408" i="4" s="1"/>
  <c r="R1408" i="4"/>
  <c r="U1408" i="4" s="1"/>
  <c r="M1408" i="4"/>
  <c r="P1408" i="4" s="1"/>
  <c r="L1408" i="4"/>
  <c r="O1408" i="4" s="1"/>
  <c r="B1408" i="4"/>
  <c r="S1407" i="4"/>
  <c r="V1407" i="4" s="1"/>
  <c r="R1407" i="4"/>
  <c r="U1407" i="4" s="1"/>
  <c r="M1407" i="4"/>
  <c r="P1407" i="4" s="1"/>
  <c r="L1407" i="4"/>
  <c r="O1407" i="4" s="1"/>
  <c r="B1407" i="4"/>
  <c r="S1406" i="4"/>
  <c r="V1406" i="4" s="1"/>
  <c r="R1406" i="4"/>
  <c r="U1406" i="4" s="1"/>
  <c r="M1406" i="4"/>
  <c r="P1406" i="4" s="1"/>
  <c r="L1406" i="4"/>
  <c r="O1406" i="4" s="1"/>
  <c r="B1406" i="4"/>
  <c r="S1405" i="4"/>
  <c r="V1405" i="4" s="1"/>
  <c r="R1405" i="4"/>
  <c r="U1405" i="4" s="1"/>
  <c r="M1405" i="4"/>
  <c r="P1405" i="4" s="1"/>
  <c r="L1405" i="4"/>
  <c r="O1405" i="4" s="1"/>
  <c r="B1405" i="4"/>
  <c r="S1404" i="4"/>
  <c r="V1404" i="4" s="1"/>
  <c r="R1404" i="4"/>
  <c r="U1404" i="4" s="1"/>
  <c r="M1404" i="4"/>
  <c r="P1404" i="4" s="1"/>
  <c r="L1404" i="4"/>
  <c r="O1404" i="4" s="1"/>
  <c r="B1404" i="4"/>
  <c r="S1403" i="4"/>
  <c r="V1403" i="4" s="1"/>
  <c r="R1403" i="4"/>
  <c r="U1403" i="4" s="1"/>
  <c r="M1403" i="4"/>
  <c r="P1403" i="4" s="1"/>
  <c r="L1403" i="4"/>
  <c r="O1403" i="4" s="1"/>
  <c r="B1403" i="4"/>
  <c r="S1402" i="4"/>
  <c r="V1402" i="4" s="1"/>
  <c r="R1402" i="4"/>
  <c r="U1402" i="4" s="1"/>
  <c r="M1402" i="4"/>
  <c r="P1402" i="4" s="1"/>
  <c r="L1402" i="4"/>
  <c r="O1402" i="4" s="1"/>
  <c r="B1402" i="4"/>
  <c r="S1401" i="4"/>
  <c r="V1401" i="4" s="1"/>
  <c r="R1401" i="4"/>
  <c r="U1401" i="4" s="1"/>
  <c r="M1401" i="4"/>
  <c r="P1401" i="4" s="1"/>
  <c r="L1401" i="4"/>
  <c r="O1401" i="4" s="1"/>
  <c r="B1401" i="4"/>
  <c r="S1400" i="4"/>
  <c r="V1400" i="4" s="1"/>
  <c r="R1400" i="4"/>
  <c r="U1400" i="4" s="1"/>
  <c r="M1400" i="4"/>
  <c r="P1400" i="4" s="1"/>
  <c r="L1400" i="4"/>
  <c r="O1400" i="4" s="1"/>
  <c r="B1400" i="4"/>
  <c r="S1399" i="4"/>
  <c r="V1399" i="4" s="1"/>
  <c r="R1399" i="4"/>
  <c r="U1399" i="4" s="1"/>
  <c r="M1399" i="4"/>
  <c r="P1399" i="4" s="1"/>
  <c r="L1399" i="4"/>
  <c r="O1399" i="4" s="1"/>
  <c r="B1399" i="4"/>
  <c r="S1398" i="4"/>
  <c r="V1398" i="4" s="1"/>
  <c r="R1398" i="4"/>
  <c r="U1398" i="4" s="1"/>
  <c r="M1398" i="4"/>
  <c r="P1398" i="4" s="1"/>
  <c r="L1398" i="4"/>
  <c r="O1398" i="4" s="1"/>
  <c r="B1398" i="4"/>
  <c r="S1397" i="4"/>
  <c r="V1397" i="4" s="1"/>
  <c r="R1397" i="4"/>
  <c r="U1397" i="4" s="1"/>
  <c r="M1397" i="4"/>
  <c r="P1397" i="4" s="1"/>
  <c r="L1397" i="4"/>
  <c r="O1397" i="4" s="1"/>
  <c r="B1397" i="4"/>
  <c r="S1396" i="4"/>
  <c r="V1396" i="4" s="1"/>
  <c r="R1396" i="4"/>
  <c r="U1396" i="4" s="1"/>
  <c r="M1396" i="4"/>
  <c r="P1396" i="4" s="1"/>
  <c r="L1396" i="4"/>
  <c r="O1396" i="4" s="1"/>
  <c r="B1396" i="4"/>
  <c r="S1395" i="4"/>
  <c r="V1395" i="4" s="1"/>
  <c r="R1395" i="4"/>
  <c r="U1395" i="4" s="1"/>
  <c r="M1395" i="4"/>
  <c r="P1395" i="4" s="1"/>
  <c r="L1395" i="4"/>
  <c r="O1395" i="4" s="1"/>
  <c r="B1395" i="4"/>
  <c r="S1394" i="4"/>
  <c r="V1394" i="4" s="1"/>
  <c r="R1394" i="4"/>
  <c r="U1394" i="4" s="1"/>
  <c r="M1394" i="4"/>
  <c r="P1394" i="4" s="1"/>
  <c r="L1394" i="4"/>
  <c r="O1394" i="4" s="1"/>
  <c r="B1394" i="4"/>
  <c r="S1393" i="4"/>
  <c r="V1393" i="4" s="1"/>
  <c r="R1393" i="4"/>
  <c r="U1393" i="4" s="1"/>
  <c r="M1393" i="4"/>
  <c r="P1393" i="4" s="1"/>
  <c r="L1393" i="4"/>
  <c r="O1393" i="4" s="1"/>
  <c r="B1393" i="4"/>
  <c r="S1392" i="4"/>
  <c r="V1392" i="4" s="1"/>
  <c r="R1392" i="4"/>
  <c r="U1392" i="4" s="1"/>
  <c r="M1392" i="4"/>
  <c r="P1392" i="4" s="1"/>
  <c r="L1392" i="4"/>
  <c r="O1392" i="4" s="1"/>
  <c r="B1392" i="4"/>
  <c r="S1391" i="4"/>
  <c r="V1391" i="4" s="1"/>
  <c r="R1391" i="4"/>
  <c r="U1391" i="4" s="1"/>
  <c r="M1391" i="4"/>
  <c r="P1391" i="4" s="1"/>
  <c r="L1391" i="4"/>
  <c r="O1391" i="4" s="1"/>
  <c r="B1391" i="4"/>
  <c r="S1390" i="4"/>
  <c r="V1390" i="4" s="1"/>
  <c r="R1390" i="4"/>
  <c r="U1390" i="4" s="1"/>
  <c r="M1390" i="4"/>
  <c r="P1390" i="4" s="1"/>
  <c r="L1390" i="4"/>
  <c r="O1390" i="4" s="1"/>
  <c r="B1390" i="4"/>
  <c r="T1389" i="4"/>
  <c r="N1389" i="4"/>
  <c r="B1389" i="4"/>
  <c r="S1388" i="4"/>
  <c r="V1388" i="4" s="1"/>
  <c r="R1388" i="4"/>
  <c r="U1388" i="4" s="1"/>
  <c r="M1388" i="4"/>
  <c r="P1388" i="4" s="1"/>
  <c r="L1388" i="4"/>
  <c r="O1388" i="4" s="1"/>
  <c r="B1388" i="4"/>
  <c r="S1387" i="4"/>
  <c r="V1387" i="4" s="1"/>
  <c r="R1387" i="4"/>
  <c r="U1387" i="4" s="1"/>
  <c r="M1387" i="4"/>
  <c r="P1387" i="4" s="1"/>
  <c r="L1387" i="4"/>
  <c r="O1387" i="4" s="1"/>
  <c r="B1387" i="4"/>
  <c r="S1386" i="4"/>
  <c r="V1386" i="4" s="1"/>
  <c r="R1386" i="4"/>
  <c r="U1386" i="4" s="1"/>
  <c r="M1386" i="4"/>
  <c r="P1386" i="4" s="1"/>
  <c r="L1386" i="4"/>
  <c r="O1386" i="4" s="1"/>
  <c r="B1386" i="4"/>
  <c r="S1385" i="4"/>
  <c r="V1385" i="4" s="1"/>
  <c r="R1385" i="4"/>
  <c r="U1385" i="4" s="1"/>
  <c r="M1385" i="4"/>
  <c r="P1385" i="4" s="1"/>
  <c r="L1385" i="4"/>
  <c r="O1385" i="4" s="1"/>
  <c r="B1385" i="4"/>
  <c r="S1384" i="4"/>
  <c r="V1384" i="4" s="1"/>
  <c r="R1384" i="4"/>
  <c r="U1384" i="4" s="1"/>
  <c r="M1384" i="4"/>
  <c r="P1384" i="4" s="1"/>
  <c r="L1384" i="4"/>
  <c r="O1384" i="4" s="1"/>
  <c r="B1384" i="4"/>
  <c r="S1383" i="4"/>
  <c r="V1383" i="4" s="1"/>
  <c r="R1383" i="4"/>
  <c r="U1383" i="4" s="1"/>
  <c r="M1383" i="4"/>
  <c r="P1383" i="4" s="1"/>
  <c r="L1383" i="4"/>
  <c r="O1383" i="4" s="1"/>
  <c r="B1383" i="4"/>
  <c r="S1382" i="4"/>
  <c r="V1382" i="4" s="1"/>
  <c r="R1382" i="4"/>
  <c r="U1382" i="4" s="1"/>
  <c r="M1382" i="4"/>
  <c r="P1382" i="4" s="1"/>
  <c r="L1382" i="4"/>
  <c r="O1382" i="4" s="1"/>
  <c r="B1382" i="4"/>
  <c r="S1381" i="4"/>
  <c r="V1381" i="4" s="1"/>
  <c r="R1381" i="4"/>
  <c r="U1381" i="4" s="1"/>
  <c r="M1381" i="4"/>
  <c r="P1381" i="4" s="1"/>
  <c r="L1381" i="4"/>
  <c r="O1381" i="4" s="1"/>
  <c r="B1381" i="4"/>
  <c r="S1380" i="4"/>
  <c r="V1380" i="4" s="1"/>
  <c r="R1380" i="4"/>
  <c r="U1380" i="4" s="1"/>
  <c r="M1380" i="4"/>
  <c r="P1380" i="4" s="1"/>
  <c r="L1380" i="4"/>
  <c r="O1380" i="4" s="1"/>
  <c r="B1380" i="4"/>
  <c r="S1379" i="4"/>
  <c r="V1379" i="4" s="1"/>
  <c r="R1379" i="4"/>
  <c r="U1379" i="4" s="1"/>
  <c r="M1379" i="4"/>
  <c r="P1379" i="4" s="1"/>
  <c r="L1379" i="4"/>
  <c r="O1379" i="4" s="1"/>
  <c r="B1379" i="4"/>
  <c r="S1378" i="4"/>
  <c r="V1378" i="4" s="1"/>
  <c r="R1378" i="4"/>
  <c r="U1378" i="4" s="1"/>
  <c r="M1378" i="4"/>
  <c r="P1378" i="4" s="1"/>
  <c r="L1378" i="4"/>
  <c r="O1378" i="4" s="1"/>
  <c r="B1378" i="4"/>
  <c r="S1377" i="4"/>
  <c r="V1377" i="4" s="1"/>
  <c r="R1377" i="4"/>
  <c r="U1377" i="4" s="1"/>
  <c r="M1377" i="4"/>
  <c r="P1377" i="4" s="1"/>
  <c r="L1377" i="4"/>
  <c r="O1377" i="4" s="1"/>
  <c r="B1377" i="4"/>
  <c r="S1376" i="4"/>
  <c r="V1376" i="4" s="1"/>
  <c r="R1376" i="4"/>
  <c r="U1376" i="4" s="1"/>
  <c r="M1376" i="4"/>
  <c r="P1376" i="4" s="1"/>
  <c r="L1376" i="4"/>
  <c r="O1376" i="4" s="1"/>
  <c r="B1376" i="4"/>
  <c r="S1375" i="4"/>
  <c r="V1375" i="4" s="1"/>
  <c r="R1375" i="4"/>
  <c r="U1375" i="4" s="1"/>
  <c r="M1375" i="4"/>
  <c r="P1375" i="4" s="1"/>
  <c r="L1375" i="4"/>
  <c r="O1375" i="4" s="1"/>
  <c r="B1375" i="4"/>
  <c r="S1374" i="4"/>
  <c r="V1374" i="4" s="1"/>
  <c r="R1374" i="4"/>
  <c r="U1374" i="4" s="1"/>
  <c r="M1374" i="4"/>
  <c r="P1374" i="4" s="1"/>
  <c r="L1374" i="4"/>
  <c r="O1374" i="4" s="1"/>
  <c r="B1374" i="4"/>
  <c r="S1373" i="4"/>
  <c r="V1373" i="4" s="1"/>
  <c r="R1373" i="4"/>
  <c r="U1373" i="4" s="1"/>
  <c r="M1373" i="4"/>
  <c r="P1373" i="4" s="1"/>
  <c r="L1373" i="4"/>
  <c r="O1373" i="4" s="1"/>
  <c r="B1373" i="4"/>
  <c r="S1372" i="4"/>
  <c r="V1372" i="4" s="1"/>
  <c r="R1372" i="4"/>
  <c r="U1372" i="4" s="1"/>
  <c r="M1372" i="4"/>
  <c r="P1372" i="4" s="1"/>
  <c r="L1372" i="4"/>
  <c r="O1372" i="4" s="1"/>
  <c r="B1372" i="4"/>
  <c r="S1371" i="4"/>
  <c r="V1371" i="4" s="1"/>
  <c r="R1371" i="4"/>
  <c r="U1371" i="4" s="1"/>
  <c r="M1371" i="4"/>
  <c r="P1371" i="4" s="1"/>
  <c r="L1371" i="4"/>
  <c r="O1371" i="4" s="1"/>
  <c r="B1371" i="4"/>
  <c r="S1370" i="4"/>
  <c r="V1370" i="4" s="1"/>
  <c r="R1370" i="4"/>
  <c r="U1370" i="4" s="1"/>
  <c r="M1370" i="4"/>
  <c r="P1370" i="4" s="1"/>
  <c r="L1370" i="4"/>
  <c r="O1370" i="4" s="1"/>
  <c r="B1370" i="4"/>
  <c r="S1369" i="4"/>
  <c r="V1369" i="4" s="1"/>
  <c r="R1369" i="4"/>
  <c r="U1369" i="4" s="1"/>
  <c r="M1369" i="4"/>
  <c r="P1369" i="4" s="1"/>
  <c r="L1369" i="4"/>
  <c r="O1369" i="4" s="1"/>
  <c r="B1369" i="4"/>
  <c r="S1368" i="4"/>
  <c r="V1368" i="4" s="1"/>
  <c r="R1368" i="4"/>
  <c r="U1368" i="4" s="1"/>
  <c r="M1368" i="4"/>
  <c r="P1368" i="4" s="1"/>
  <c r="L1368" i="4"/>
  <c r="O1368" i="4" s="1"/>
  <c r="B1368" i="4"/>
  <c r="S1367" i="4"/>
  <c r="V1367" i="4" s="1"/>
  <c r="R1367" i="4"/>
  <c r="U1367" i="4" s="1"/>
  <c r="M1367" i="4"/>
  <c r="P1367" i="4" s="1"/>
  <c r="L1367" i="4"/>
  <c r="O1367" i="4" s="1"/>
  <c r="B1367" i="4"/>
  <c r="S1366" i="4"/>
  <c r="V1366" i="4" s="1"/>
  <c r="R1366" i="4"/>
  <c r="U1366" i="4" s="1"/>
  <c r="M1366" i="4"/>
  <c r="P1366" i="4" s="1"/>
  <c r="L1366" i="4"/>
  <c r="O1366" i="4" s="1"/>
  <c r="B1366" i="4"/>
  <c r="S1365" i="4"/>
  <c r="V1365" i="4" s="1"/>
  <c r="R1365" i="4"/>
  <c r="U1365" i="4" s="1"/>
  <c r="M1365" i="4"/>
  <c r="P1365" i="4" s="1"/>
  <c r="L1365" i="4"/>
  <c r="O1365" i="4" s="1"/>
  <c r="B1365" i="4"/>
  <c r="S1364" i="4"/>
  <c r="V1364" i="4" s="1"/>
  <c r="R1364" i="4"/>
  <c r="U1364" i="4" s="1"/>
  <c r="M1364" i="4"/>
  <c r="P1364" i="4" s="1"/>
  <c r="L1364" i="4"/>
  <c r="O1364" i="4" s="1"/>
  <c r="B1364" i="4"/>
  <c r="S1363" i="4"/>
  <c r="V1363" i="4" s="1"/>
  <c r="R1363" i="4"/>
  <c r="U1363" i="4" s="1"/>
  <c r="M1363" i="4"/>
  <c r="P1363" i="4" s="1"/>
  <c r="L1363" i="4"/>
  <c r="O1363" i="4" s="1"/>
  <c r="B1363" i="4"/>
  <c r="S1362" i="4"/>
  <c r="V1362" i="4" s="1"/>
  <c r="R1362" i="4"/>
  <c r="U1362" i="4" s="1"/>
  <c r="M1362" i="4"/>
  <c r="P1362" i="4" s="1"/>
  <c r="L1362" i="4"/>
  <c r="O1362" i="4" s="1"/>
  <c r="B1362" i="4"/>
  <c r="S1361" i="4"/>
  <c r="V1361" i="4" s="1"/>
  <c r="R1361" i="4"/>
  <c r="U1361" i="4" s="1"/>
  <c r="M1361" i="4"/>
  <c r="P1361" i="4" s="1"/>
  <c r="L1361" i="4"/>
  <c r="O1361" i="4" s="1"/>
  <c r="B1361" i="4"/>
  <c r="S1360" i="4"/>
  <c r="V1360" i="4" s="1"/>
  <c r="R1360" i="4"/>
  <c r="U1360" i="4" s="1"/>
  <c r="M1360" i="4"/>
  <c r="P1360" i="4" s="1"/>
  <c r="L1360" i="4"/>
  <c r="O1360" i="4" s="1"/>
  <c r="B1360" i="4"/>
  <c r="S1359" i="4"/>
  <c r="V1359" i="4" s="1"/>
  <c r="R1359" i="4"/>
  <c r="U1359" i="4" s="1"/>
  <c r="M1359" i="4"/>
  <c r="P1359" i="4" s="1"/>
  <c r="L1359" i="4"/>
  <c r="O1359" i="4" s="1"/>
  <c r="B1359" i="4"/>
  <c r="S1358" i="4"/>
  <c r="V1358" i="4" s="1"/>
  <c r="R1358" i="4"/>
  <c r="U1358" i="4" s="1"/>
  <c r="M1358" i="4"/>
  <c r="P1358" i="4" s="1"/>
  <c r="L1358" i="4"/>
  <c r="O1358" i="4" s="1"/>
  <c r="B1358" i="4"/>
  <c r="S1357" i="4"/>
  <c r="V1357" i="4" s="1"/>
  <c r="R1357" i="4"/>
  <c r="U1357" i="4" s="1"/>
  <c r="M1357" i="4"/>
  <c r="P1357" i="4" s="1"/>
  <c r="L1357" i="4"/>
  <c r="O1357" i="4" s="1"/>
  <c r="B1357" i="4"/>
  <c r="S1356" i="4"/>
  <c r="V1356" i="4" s="1"/>
  <c r="R1356" i="4"/>
  <c r="U1356" i="4" s="1"/>
  <c r="M1356" i="4"/>
  <c r="P1356" i="4" s="1"/>
  <c r="L1356" i="4"/>
  <c r="O1356" i="4" s="1"/>
  <c r="B1356" i="4"/>
  <c r="S1355" i="4"/>
  <c r="V1355" i="4" s="1"/>
  <c r="R1355" i="4"/>
  <c r="U1355" i="4" s="1"/>
  <c r="M1355" i="4"/>
  <c r="P1355" i="4" s="1"/>
  <c r="L1355" i="4"/>
  <c r="O1355" i="4" s="1"/>
  <c r="B1355" i="4"/>
  <c r="S1354" i="4"/>
  <c r="V1354" i="4" s="1"/>
  <c r="R1354" i="4"/>
  <c r="U1354" i="4" s="1"/>
  <c r="M1354" i="4"/>
  <c r="P1354" i="4" s="1"/>
  <c r="L1354" i="4"/>
  <c r="O1354" i="4" s="1"/>
  <c r="B1354" i="4"/>
  <c r="S1353" i="4"/>
  <c r="V1353" i="4" s="1"/>
  <c r="R1353" i="4"/>
  <c r="U1353" i="4" s="1"/>
  <c r="M1353" i="4"/>
  <c r="P1353" i="4" s="1"/>
  <c r="L1353" i="4"/>
  <c r="O1353" i="4" s="1"/>
  <c r="B1353" i="4"/>
  <c r="S1352" i="4"/>
  <c r="V1352" i="4" s="1"/>
  <c r="R1352" i="4"/>
  <c r="U1352" i="4" s="1"/>
  <c r="M1352" i="4"/>
  <c r="P1352" i="4" s="1"/>
  <c r="L1352" i="4"/>
  <c r="O1352" i="4" s="1"/>
  <c r="B1352" i="4"/>
  <c r="S1351" i="4"/>
  <c r="V1351" i="4" s="1"/>
  <c r="R1351" i="4"/>
  <c r="U1351" i="4" s="1"/>
  <c r="M1351" i="4"/>
  <c r="P1351" i="4" s="1"/>
  <c r="L1351" i="4"/>
  <c r="O1351" i="4" s="1"/>
  <c r="B1351" i="4"/>
  <c r="S1350" i="4"/>
  <c r="V1350" i="4" s="1"/>
  <c r="R1350" i="4"/>
  <c r="U1350" i="4" s="1"/>
  <c r="M1350" i="4"/>
  <c r="P1350" i="4" s="1"/>
  <c r="L1350" i="4"/>
  <c r="O1350" i="4" s="1"/>
  <c r="B1350" i="4"/>
  <c r="S1349" i="4"/>
  <c r="V1349" i="4" s="1"/>
  <c r="R1349" i="4"/>
  <c r="U1349" i="4" s="1"/>
  <c r="M1349" i="4"/>
  <c r="P1349" i="4" s="1"/>
  <c r="L1349" i="4"/>
  <c r="O1349" i="4" s="1"/>
  <c r="B1349" i="4"/>
  <c r="T1348" i="4"/>
  <c r="N1348" i="4"/>
  <c r="B1348" i="4"/>
  <c r="S1347" i="4"/>
  <c r="V1347" i="4" s="1"/>
  <c r="R1347" i="4"/>
  <c r="U1347" i="4" s="1"/>
  <c r="M1347" i="4"/>
  <c r="P1347" i="4" s="1"/>
  <c r="L1347" i="4"/>
  <c r="O1347" i="4" s="1"/>
  <c r="B1347" i="4"/>
  <c r="S1346" i="4"/>
  <c r="V1346" i="4" s="1"/>
  <c r="R1346" i="4"/>
  <c r="U1346" i="4" s="1"/>
  <c r="M1346" i="4"/>
  <c r="P1346" i="4" s="1"/>
  <c r="L1346" i="4"/>
  <c r="O1346" i="4" s="1"/>
  <c r="B1346" i="4"/>
  <c r="S1345" i="4"/>
  <c r="V1345" i="4" s="1"/>
  <c r="R1345" i="4"/>
  <c r="U1345" i="4" s="1"/>
  <c r="M1345" i="4"/>
  <c r="P1345" i="4" s="1"/>
  <c r="L1345" i="4"/>
  <c r="O1345" i="4" s="1"/>
  <c r="B1345" i="4"/>
  <c r="S1344" i="4"/>
  <c r="V1344" i="4" s="1"/>
  <c r="R1344" i="4"/>
  <c r="U1344" i="4" s="1"/>
  <c r="M1344" i="4"/>
  <c r="P1344" i="4" s="1"/>
  <c r="L1344" i="4"/>
  <c r="O1344" i="4" s="1"/>
  <c r="B1344" i="4"/>
  <c r="S1343" i="4"/>
  <c r="V1343" i="4" s="1"/>
  <c r="R1343" i="4"/>
  <c r="U1343" i="4" s="1"/>
  <c r="M1343" i="4"/>
  <c r="P1343" i="4" s="1"/>
  <c r="L1343" i="4"/>
  <c r="O1343" i="4" s="1"/>
  <c r="B1343" i="4"/>
  <c r="S1342" i="4"/>
  <c r="V1342" i="4" s="1"/>
  <c r="R1342" i="4"/>
  <c r="U1342" i="4" s="1"/>
  <c r="M1342" i="4"/>
  <c r="P1342" i="4" s="1"/>
  <c r="L1342" i="4"/>
  <c r="O1342" i="4" s="1"/>
  <c r="B1342" i="4"/>
  <c r="S1341" i="4"/>
  <c r="V1341" i="4" s="1"/>
  <c r="R1341" i="4"/>
  <c r="U1341" i="4" s="1"/>
  <c r="M1341" i="4"/>
  <c r="P1341" i="4" s="1"/>
  <c r="L1341" i="4"/>
  <c r="O1341" i="4" s="1"/>
  <c r="B1341" i="4"/>
  <c r="S1340" i="4"/>
  <c r="V1340" i="4" s="1"/>
  <c r="R1340" i="4"/>
  <c r="U1340" i="4" s="1"/>
  <c r="M1340" i="4"/>
  <c r="P1340" i="4" s="1"/>
  <c r="L1340" i="4"/>
  <c r="O1340" i="4" s="1"/>
  <c r="B1340" i="4"/>
  <c r="S1339" i="4"/>
  <c r="V1339" i="4" s="1"/>
  <c r="R1339" i="4"/>
  <c r="U1339" i="4" s="1"/>
  <c r="M1339" i="4"/>
  <c r="P1339" i="4" s="1"/>
  <c r="L1339" i="4"/>
  <c r="O1339" i="4" s="1"/>
  <c r="B1339" i="4"/>
  <c r="S1338" i="4"/>
  <c r="V1338" i="4" s="1"/>
  <c r="R1338" i="4"/>
  <c r="U1338" i="4" s="1"/>
  <c r="M1338" i="4"/>
  <c r="P1338" i="4" s="1"/>
  <c r="L1338" i="4"/>
  <c r="O1338" i="4" s="1"/>
  <c r="B1338" i="4"/>
  <c r="S1337" i="4"/>
  <c r="V1337" i="4" s="1"/>
  <c r="R1337" i="4"/>
  <c r="U1337" i="4" s="1"/>
  <c r="M1337" i="4"/>
  <c r="P1337" i="4" s="1"/>
  <c r="L1337" i="4"/>
  <c r="O1337" i="4" s="1"/>
  <c r="B1337" i="4"/>
  <c r="S1336" i="4"/>
  <c r="V1336" i="4" s="1"/>
  <c r="R1336" i="4"/>
  <c r="U1336" i="4" s="1"/>
  <c r="M1336" i="4"/>
  <c r="P1336" i="4" s="1"/>
  <c r="L1336" i="4"/>
  <c r="O1336" i="4" s="1"/>
  <c r="B1336" i="4"/>
  <c r="S1335" i="4"/>
  <c r="V1335" i="4" s="1"/>
  <c r="R1335" i="4"/>
  <c r="U1335" i="4" s="1"/>
  <c r="M1335" i="4"/>
  <c r="P1335" i="4" s="1"/>
  <c r="L1335" i="4"/>
  <c r="O1335" i="4" s="1"/>
  <c r="B1335" i="4"/>
  <c r="S1334" i="4"/>
  <c r="V1334" i="4" s="1"/>
  <c r="R1334" i="4"/>
  <c r="U1334" i="4" s="1"/>
  <c r="M1334" i="4"/>
  <c r="P1334" i="4" s="1"/>
  <c r="L1334" i="4"/>
  <c r="O1334" i="4" s="1"/>
  <c r="B1334" i="4"/>
  <c r="S1333" i="4"/>
  <c r="V1333" i="4" s="1"/>
  <c r="R1333" i="4"/>
  <c r="U1333" i="4" s="1"/>
  <c r="M1333" i="4"/>
  <c r="P1333" i="4" s="1"/>
  <c r="L1333" i="4"/>
  <c r="O1333" i="4" s="1"/>
  <c r="B1333" i="4"/>
  <c r="S1332" i="4"/>
  <c r="V1332" i="4" s="1"/>
  <c r="R1332" i="4"/>
  <c r="U1332" i="4" s="1"/>
  <c r="M1332" i="4"/>
  <c r="P1332" i="4" s="1"/>
  <c r="L1332" i="4"/>
  <c r="O1332" i="4" s="1"/>
  <c r="B1332" i="4"/>
  <c r="S1331" i="4"/>
  <c r="V1331" i="4" s="1"/>
  <c r="R1331" i="4"/>
  <c r="U1331" i="4" s="1"/>
  <c r="M1331" i="4"/>
  <c r="P1331" i="4" s="1"/>
  <c r="L1331" i="4"/>
  <c r="O1331" i="4" s="1"/>
  <c r="B1331" i="4"/>
  <c r="S1330" i="4"/>
  <c r="V1330" i="4" s="1"/>
  <c r="R1330" i="4"/>
  <c r="U1330" i="4" s="1"/>
  <c r="M1330" i="4"/>
  <c r="P1330" i="4" s="1"/>
  <c r="L1330" i="4"/>
  <c r="O1330" i="4" s="1"/>
  <c r="B1330" i="4"/>
  <c r="S1329" i="4"/>
  <c r="V1329" i="4" s="1"/>
  <c r="R1329" i="4"/>
  <c r="U1329" i="4" s="1"/>
  <c r="M1329" i="4"/>
  <c r="P1329" i="4" s="1"/>
  <c r="L1329" i="4"/>
  <c r="O1329" i="4" s="1"/>
  <c r="B1329" i="4"/>
  <c r="S1328" i="4"/>
  <c r="V1328" i="4" s="1"/>
  <c r="R1328" i="4"/>
  <c r="U1328" i="4" s="1"/>
  <c r="M1328" i="4"/>
  <c r="P1328" i="4" s="1"/>
  <c r="L1328" i="4"/>
  <c r="O1328" i="4" s="1"/>
  <c r="B1328" i="4"/>
  <c r="S1327" i="4"/>
  <c r="V1327" i="4" s="1"/>
  <c r="R1327" i="4"/>
  <c r="U1327" i="4" s="1"/>
  <c r="M1327" i="4"/>
  <c r="P1327" i="4" s="1"/>
  <c r="L1327" i="4"/>
  <c r="O1327" i="4" s="1"/>
  <c r="B1327" i="4"/>
  <c r="S1326" i="4"/>
  <c r="V1326" i="4" s="1"/>
  <c r="R1326" i="4"/>
  <c r="U1326" i="4" s="1"/>
  <c r="M1326" i="4"/>
  <c r="P1326" i="4" s="1"/>
  <c r="L1326" i="4"/>
  <c r="O1326" i="4" s="1"/>
  <c r="B1326" i="4"/>
  <c r="S1325" i="4"/>
  <c r="V1325" i="4" s="1"/>
  <c r="R1325" i="4"/>
  <c r="U1325" i="4" s="1"/>
  <c r="M1325" i="4"/>
  <c r="P1325" i="4" s="1"/>
  <c r="L1325" i="4"/>
  <c r="O1325" i="4" s="1"/>
  <c r="B1325" i="4"/>
  <c r="S1324" i="4"/>
  <c r="V1324" i="4" s="1"/>
  <c r="R1324" i="4"/>
  <c r="U1324" i="4" s="1"/>
  <c r="M1324" i="4"/>
  <c r="P1324" i="4" s="1"/>
  <c r="L1324" i="4"/>
  <c r="O1324" i="4" s="1"/>
  <c r="B1324" i="4"/>
  <c r="S1323" i="4"/>
  <c r="V1323" i="4" s="1"/>
  <c r="R1323" i="4"/>
  <c r="U1323" i="4" s="1"/>
  <c r="M1323" i="4"/>
  <c r="P1323" i="4" s="1"/>
  <c r="L1323" i="4"/>
  <c r="O1323" i="4" s="1"/>
  <c r="B1323" i="4"/>
  <c r="S1322" i="4"/>
  <c r="V1322" i="4" s="1"/>
  <c r="R1322" i="4"/>
  <c r="U1322" i="4" s="1"/>
  <c r="M1322" i="4"/>
  <c r="P1322" i="4" s="1"/>
  <c r="L1322" i="4"/>
  <c r="O1322" i="4" s="1"/>
  <c r="B1322" i="4"/>
  <c r="S1321" i="4"/>
  <c r="V1321" i="4" s="1"/>
  <c r="R1321" i="4"/>
  <c r="U1321" i="4" s="1"/>
  <c r="M1321" i="4"/>
  <c r="P1321" i="4" s="1"/>
  <c r="L1321" i="4"/>
  <c r="O1321" i="4" s="1"/>
  <c r="B1321" i="4"/>
  <c r="S1320" i="4"/>
  <c r="V1320" i="4" s="1"/>
  <c r="R1320" i="4"/>
  <c r="U1320" i="4" s="1"/>
  <c r="M1320" i="4"/>
  <c r="P1320" i="4" s="1"/>
  <c r="L1320" i="4"/>
  <c r="O1320" i="4" s="1"/>
  <c r="B1320" i="4"/>
  <c r="S1319" i="4"/>
  <c r="V1319" i="4" s="1"/>
  <c r="R1319" i="4"/>
  <c r="U1319" i="4" s="1"/>
  <c r="M1319" i="4"/>
  <c r="P1319" i="4" s="1"/>
  <c r="L1319" i="4"/>
  <c r="O1319" i="4" s="1"/>
  <c r="B1319" i="4"/>
  <c r="T1318" i="4"/>
  <c r="N1318" i="4"/>
  <c r="B1318" i="4"/>
  <c r="S1317" i="4"/>
  <c r="V1317" i="4" s="1"/>
  <c r="R1317" i="4"/>
  <c r="U1317" i="4" s="1"/>
  <c r="M1317" i="4"/>
  <c r="P1317" i="4" s="1"/>
  <c r="L1317" i="4"/>
  <c r="O1317" i="4" s="1"/>
  <c r="B1317" i="4"/>
  <c r="S1316" i="4"/>
  <c r="V1316" i="4" s="1"/>
  <c r="R1316" i="4"/>
  <c r="U1316" i="4" s="1"/>
  <c r="M1316" i="4"/>
  <c r="P1316" i="4" s="1"/>
  <c r="L1316" i="4"/>
  <c r="O1316" i="4" s="1"/>
  <c r="B1316" i="4"/>
  <c r="S1315" i="4"/>
  <c r="V1315" i="4" s="1"/>
  <c r="R1315" i="4"/>
  <c r="U1315" i="4" s="1"/>
  <c r="M1315" i="4"/>
  <c r="P1315" i="4" s="1"/>
  <c r="L1315" i="4"/>
  <c r="O1315" i="4" s="1"/>
  <c r="B1315" i="4"/>
  <c r="S1314" i="4"/>
  <c r="V1314" i="4" s="1"/>
  <c r="R1314" i="4"/>
  <c r="U1314" i="4" s="1"/>
  <c r="M1314" i="4"/>
  <c r="P1314" i="4" s="1"/>
  <c r="L1314" i="4"/>
  <c r="O1314" i="4" s="1"/>
  <c r="B1314" i="4"/>
  <c r="S1313" i="4"/>
  <c r="V1313" i="4" s="1"/>
  <c r="R1313" i="4"/>
  <c r="U1313" i="4" s="1"/>
  <c r="M1313" i="4"/>
  <c r="P1313" i="4" s="1"/>
  <c r="L1313" i="4"/>
  <c r="O1313" i="4" s="1"/>
  <c r="B1313" i="4"/>
  <c r="S1312" i="4"/>
  <c r="V1312" i="4" s="1"/>
  <c r="R1312" i="4"/>
  <c r="U1312" i="4" s="1"/>
  <c r="M1312" i="4"/>
  <c r="P1312" i="4" s="1"/>
  <c r="L1312" i="4"/>
  <c r="O1312" i="4" s="1"/>
  <c r="B1312" i="4"/>
  <c r="S1311" i="4"/>
  <c r="V1311" i="4" s="1"/>
  <c r="R1311" i="4"/>
  <c r="U1311" i="4" s="1"/>
  <c r="M1311" i="4"/>
  <c r="P1311" i="4" s="1"/>
  <c r="L1311" i="4"/>
  <c r="O1311" i="4" s="1"/>
  <c r="B1311" i="4"/>
  <c r="S1310" i="4"/>
  <c r="V1310" i="4" s="1"/>
  <c r="R1310" i="4"/>
  <c r="U1310" i="4" s="1"/>
  <c r="M1310" i="4"/>
  <c r="P1310" i="4" s="1"/>
  <c r="L1310" i="4"/>
  <c r="O1310" i="4" s="1"/>
  <c r="B1310" i="4"/>
  <c r="S1309" i="4"/>
  <c r="V1309" i="4" s="1"/>
  <c r="R1309" i="4"/>
  <c r="U1309" i="4" s="1"/>
  <c r="M1309" i="4"/>
  <c r="P1309" i="4" s="1"/>
  <c r="L1309" i="4"/>
  <c r="O1309" i="4" s="1"/>
  <c r="B1309" i="4"/>
  <c r="S1308" i="4"/>
  <c r="V1308" i="4" s="1"/>
  <c r="R1308" i="4"/>
  <c r="U1308" i="4" s="1"/>
  <c r="M1308" i="4"/>
  <c r="P1308" i="4" s="1"/>
  <c r="L1308" i="4"/>
  <c r="O1308" i="4" s="1"/>
  <c r="B1308" i="4"/>
  <c r="S1307" i="4"/>
  <c r="V1307" i="4" s="1"/>
  <c r="R1307" i="4"/>
  <c r="U1307" i="4" s="1"/>
  <c r="M1307" i="4"/>
  <c r="P1307" i="4" s="1"/>
  <c r="L1307" i="4"/>
  <c r="O1307" i="4" s="1"/>
  <c r="B1307" i="4"/>
  <c r="S1306" i="4"/>
  <c r="V1306" i="4" s="1"/>
  <c r="R1306" i="4"/>
  <c r="U1306" i="4" s="1"/>
  <c r="M1306" i="4"/>
  <c r="P1306" i="4" s="1"/>
  <c r="L1306" i="4"/>
  <c r="O1306" i="4" s="1"/>
  <c r="B1306" i="4"/>
  <c r="S1305" i="4"/>
  <c r="V1305" i="4" s="1"/>
  <c r="R1305" i="4"/>
  <c r="U1305" i="4" s="1"/>
  <c r="M1305" i="4"/>
  <c r="P1305" i="4" s="1"/>
  <c r="L1305" i="4"/>
  <c r="O1305" i="4" s="1"/>
  <c r="B1305" i="4"/>
  <c r="S1304" i="4"/>
  <c r="V1304" i="4" s="1"/>
  <c r="R1304" i="4"/>
  <c r="U1304" i="4" s="1"/>
  <c r="M1304" i="4"/>
  <c r="P1304" i="4" s="1"/>
  <c r="L1304" i="4"/>
  <c r="O1304" i="4" s="1"/>
  <c r="B1304" i="4"/>
  <c r="S1303" i="4"/>
  <c r="V1303" i="4" s="1"/>
  <c r="R1303" i="4"/>
  <c r="U1303" i="4" s="1"/>
  <c r="M1303" i="4"/>
  <c r="P1303" i="4" s="1"/>
  <c r="L1303" i="4"/>
  <c r="O1303" i="4" s="1"/>
  <c r="B1303" i="4"/>
  <c r="S1302" i="4"/>
  <c r="V1302" i="4" s="1"/>
  <c r="R1302" i="4"/>
  <c r="U1302" i="4" s="1"/>
  <c r="M1302" i="4"/>
  <c r="P1302" i="4" s="1"/>
  <c r="L1302" i="4"/>
  <c r="O1302" i="4" s="1"/>
  <c r="B1302" i="4"/>
  <c r="S1301" i="4"/>
  <c r="V1301" i="4" s="1"/>
  <c r="R1301" i="4"/>
  <c r="U1301" i="4" s="1"/>
  <c r="M1301" i="4"/>
  <c r="P1301" i="4" s="1"/>
  <c r="L1301" i="4"/>
  <c r="O1301" i="4" s="1"/>
  <c r="B1301" i="4"/>
  <c r="S1300" i="4"/>
  <c r="V1300" i="4" s="1"/>
  <c r="R1300" i="4"/>
  <c r="U1300" i="4" s="1"/>
  <c r="M1300" i="4"/>
  <c r="P1300" i="4" s="1"/>
  <c r="L1300" i="4"/>
  <c r="O1300" i="4" s="1"/>
  <c r="B1300" i="4"/>
  <c r="S1299" i="4"/>
  <c r="V1299" i="4" s="1"/>
  <c r="R1299" i="4"/>
  <c r="U1299" i="4" s="1"/>
  <c r="M1299" i="4"/>
  <c r="P1299" i="4" s="1"/>
  <c r="L1299" i="4"/>
  <c r="O1299" i="4" s="1"/>
  <c r="B1299" i="4"/>
  <c r="S1298" i="4"/>
  <c r="V1298" i="4" s="1"/>
  <c r="R1298" i="4"/>
  <c r="U1298" i="4" s="1"/>
  <c r="M1298" i="4"/>
  <c r="P1298" i="4" s="1"/>
  <c r="L1298" i="4"/>
  <c r="O1298" i="4" s="1"/>
  <c r="B1298" i="4"/>
  <c r="S1297" i="4"/>
  <c r="V1297" i="4" s="1"/>
  <c r="R1297" i="4"/>
  <c r="U1297" i="4" s="1"/>
  <c r="M1297" i="4"/>
  <c r="P1297" i="4" s="1"/>
  <c r="L1297" i="4"/>
  <c r="O1297" i="4" s="1"/>
  <c r="B1297" i="4"/>
  <c r="S1296" i="4"/>
  <c r="V1296" i="4" s="1"/>
  <c r="R1296" i="4"/>
  <c r="U1296" i="4" s="1"/>
  <c r="M1296" i="4"/>
  <c r="P1296" i="4" s="1"/>
  <c r="L1296" i="4"/>
  <c r="O1296" i="4" s="1"/>
  <c r="B1296" i="4"/>
  <c r="S1295" i="4"/>
  <c r="V1295" i="4" s="1"/>
  <c r="R1295" i="4"/>
  <c r="U1295" i="4" s="1"/>
  <c r="M1295" i="4"/>
  <c r="P1295" i="4" s="1"/>
  <c r="L1295" i="4"/>
  <c r="O1295" i="4" s="1"/>
  <c r="B1295" i="4"/>
  <c r="S1294" i="4"/>
  <c r="V1294" i="4" s="1"/>
  <c r="R1294" i="4"/>
  <c r="U1294" i="4" s="1"/>
  <c r="M1294" i="4"/>
  <c r="P1294" i="4" s="1"/>
  <c r="L1294" i="4"/>
  <c r="O1294" i="4" s="1"/>
  <c r="B1294" i="4"/>
  <c r="S1293" i="4"/>
  <c r="V1293" i="4" s="1"/>
  <c r="R1293" i="4"/>
  <c r="U1293" i="4" s="1"/>
  <c r="M1293" i="4"/>
  <c r="P1293" i="4" s="1"/>
  <c r="L1293" i="4"/>
  <c r="O1293" i="4" s="1"/>
  <c r="B1293" i="4"/>
  <c r="S1292" i="4"/>
  <c r="V1292" i="4" s="1"/>
  <c r="R1292" i="4"/>
  <c r="U1292" i="4" s="1"/>
  <c r="M1292" i="4"/>
  <c r="P1292" i="4" s="1"/>
  <c r="L1292" i="4"/>
  <c r="O1292" i="4" s="1"/>
  <c r="B1292" i="4"/>
  <c r="S1291" i="4"/>
  <c r="V1291" i="4" s="1"/>
  <c r="R1291" i="4"/>
  <c r="U1291" i="4" s="1"/>
  <c r="M1291" i="4"/>
  <c r="P1291" i="4" s="1"/>
  <c r="L1291" i="4"/>
  <c r="O1291" i="4" s="1"/>
  <c r="B1291" i="4"/>
  <c r="S1290" i="4"/>
  <c r="V1290" i="4" s="1"/>
  <c r="R1290" i="4"/>
  <c r="U1290" i="4" s="1"/>
  <c r="M1290" i="4"/>
  <c r="P1290" i="4" s="1"/>
  <c r="L1290" i="4"/>
  <c r="O1290" i="4" s="1"/>
  <c r="B1290" i="4"/>
  <c r="S1289" i="4"/>
  <c r="V1289" i="4" s="1"/>
  <c r="R1289" i="4"/>
  <c r="U1289" i="4" s="1"/>
  <c r="M1289" i="4"/>
  <c r="P1289" i="4" s="1"/>
  <c r="L1289" i="4"/>
  <c r="O1289" i="4" s="1"/>
  <c r="B1289" i="4"/>
  <c r="S1288" i="4"/>
  <c r="V1288" i="4" s="1"/>
  <c r="R1288" i="4"/>
  <c r="U1288" i="4" s="1"/>
  <c r="M1288" i="4"/>
  <c r="P1288" i="4" s="1"/>
  <c r="L1288" i="4"/>
  <c r="O1288" i="4" s="1"/>
  <c r="B1288" i="4"/>
  <c r="S1287" i="4"/>
  <c r="V1287" i="4" s="1"/>
  <c r="R1287" i="4"/>
  <c r="U1287" i="4" s="1"/>
  <c r="M1287" i="4"/>
  <c r="P1287" i="4" s="1"/>
  <c r="L1287" i="4"/>
  <c r="O1287" i="4" s="1"/>
  <c r="B1287" i="4"/>
  <c r="S1286" i="4"/>
  <c r="V1286" i="4" s="1"/>
  <c r="R1286" i="4"/>
  <c r="U1286" i="4" s="1"/>
  <c r="M1286" i="4"/>
  <c r="P1286" i="4" s="1"/>
  <c r="L1286" i="4"/>
  <c r="O1286" i="4" s="1"/>
  <c r="B1286" i="4"/>
  <c r="S1285" i="4"/>
  <c r="V1285" i="4" s="1"/>
  <c r="R1285" i="4"/>
  <c r="U1285" i="4" s="1"/>
  <c r="M1285" i="4"/>
  <c r="P1285" i="4" s="1"/>
  <c r="L1285" i="4"/>
  <c r="O1285" i="4" s="1"/>
  <c r="B1285" i="4"/>
  <c r="S1284" i="4"/>
  <c r="V1284" i="4" s="1"/>
  <c r="R1284" i="4"/>
  <c r="U1284" i="4" s="1"/>
  <c r="M1284" i="4"/>
  <c r="P1284" i="4" s="1"/>
  <c r="L1284" i="4"/>
  <c r="O1284" i="4" s="1"/>
  <c r="B1284" i="4"/>
  <c r="S1283" i="4"/>
  <c r="V1283" i="4" s="1"/>
  <c r="R1283" i="4"/>
  <c r="U1283" i="4" s="1"/>
  <c r="M1283" i="4"/>
  <c r="P1283" i="4" s="1"/>
  <c r="L1283" i="4"/>
  <c r="O1283" i="4" s="1"/>
  <c r="B1283" i="4"/>
  <c r="S1282" i="4"/>
  <c r="V1282" i="4" s="1"/>
  <c r="R1282" i="4"/>
  <c r="U1282" i="4" s="1"/>
  <c r="M1282" i="4"/>
  <c r="P1282" i="4" s="1"/>
  <c r="L1282" i="4"/>
  <c r="O1282" i="4" s="1"/>
  <c r="B1282" i="4"/>
  <c r="S1281" i="4"/>
  <c r="V1281" i="4" s="1"/>
  <c r="R1281" i="4"/>
  <c r="U1281" i="4" s="1"/>
  <c r="M1281" i="4"/>
  <c r="P1281" i="4" s="1"/>
  <c r="L1281" i="4"/>
  <c r="O1281" i="4" s="1"/>
  <c r="B1281" i="4"/>
  <c r="S1280" i="4"/>
  <c r="V1280" i="4" s="1"/>
  <c r="R1280" i="4"/>
  <c r="U1280" i="4" s="1"/>
  <c r="M1280" i="4"/>
  <c r="P1280" i="4" s="1"/>
  <c r="L1280" i="4"/>
  <c r="O1280" i="4" s="1"/>
  <c r="B1280" i="4"/>
  <c r="S1279" i="4"/>
  <c r="V1279" i="4" s="1"/>
  <c r="R1279" i="4"/>
  <c r="U1279" i="4" s="1"/>
  <c r="M1279" i="4"/>
  <c r="P1279" i="4" s="1"/>
  <c r="L1279" i="4"/>
  <c r="O1279" i="4" s="1"/>
  <c r="B1279" i="4"/>
  <c r="S1278" i="4"/>
  <c r="V1278" i="4" s="1"/>
  <c r="R1278" i="4"/>
  <c r="U1278" i="4" s="1"/>
  <c r="M1278" i="4"/>
  <c r="P1278" i="4" s="1"/>
  <c r="L1278" i="4"/>
  <c r="O1278" i="4" s="1"/>
  <c r="B1278" i="4"/>
  <c r="T1277" i="4"/>
  <c r="N1277" i="4"/>
  <c r="B1277" i="4"/>
  <c r="S1276" i="4"/>
  <c r="V1276" i="4" s="1"/>
  <c r="R1276" i="4"/>
  <c r="U1276" i="4" s="1"/>
  <c r="M1276" i="4"/>
  <c r="P1276" i="4" s="1"/>
  <c r="L1276" i="4"/>
  <c r="O1276" i="4" s="1"/>
  <c r="B1276" i="4"/>
  <c r="S1275" i="4"/>
  <c r="V1275" i="4" s="1"/>
  <c r="R1275" i="4"/>
  <c r="U1275" i="4" s="1"/>
  <c r="M1275" i="4"/>
  <c r="P1275" i="4" s="1"/>
  <c r="L1275" i="4"/>
  <c r="O1275" i="4" s="1"/>
  <c r="B1275" i="4"/>
  <c r="S1274" i="4"/>
  <c r="V1274" i="4" s="1"/>
  <c r="R1274" i="4"/>
  <c r="U1274" i="4" s="1"/>
  <c r="M1274" i="4"/>
  <c r="P1274" i="4" s="1"/>
  <c r="L1274" i="4"/>
  <c r="O1274" i="4" s="1"/>
  <c r="B1274" i="4"/>
  <c r="S1273" i="4"/>
  <c r="V1273" i="4" s="1"/>
  <c r="R1273" i="4"/>
  <c r="U1273" i="4" s="1"/>
  <c r="M1273" i="4"/>
  <c r="P1273" i="4" s="1"/>
  <c r="L1273" i="4"/>
  <c r="O1273" i="4" s="1"/>
  <c r="B1273" i="4"/>
  <c r="S1272" i="4"/>
  <c r="V1272" i="4" s="1"/>
  <c r="R1272" i="4"/>
  <c r="U1272" i="4" s="1"/>
  <c r="M1272" i="4"/>
  <c r="P1272" i="4" s="1"/>
  <c r="L1272" i="4"/>
  <c r="O1272" i="4" s="1"/>
  <c r="B1272" i="4"/>
  <c r="S1271" i="4"/>
  <c r="V1271" i="4" s="1"/>
  <c r="R1271" i="4"/>
  <c r="U1271" i="4" s="1"/>
  <c r="M1271" i="4"/>
  <c r="P1271" i="4" s="1"/>
  <c r="L1271" i="4"/>
  <c r="O1271" i="4" s="1"/>
  <c r="B1271" i="4"/>
  <c r="S1270" i="4"/>
  <c r="V1270" i="4" s="1"/>
  <c r="R1270" i="4"/>
  <c r="U1270" i="4" s="1"/>
  <c r="M1270" i="4"/>
  <c r="P1270" i="4" s="1"/>
  <c r="L1270" i="4"/>
  <c r="O1270" i="4" s="1"/>
  <c r="B1270" i="4"/>
  <c r="S1269" i="4"/>
  <c r="V1269" i="4" s="1"/>
  <c r="R1269" i="4"/>
  <c r="U1269" i="4" s="1"/>
  <c r="M1269" i="4"/>
  <c r="P1269" i="4" s="1"/>
  <c r="L1269" i="4"/>
  <c r="O1269" i="4" s="1"/>
  <c r="B1269" i="4"/>
  <c r="V1268" i="4"/>
  <c r="U1268" i="4"/>
  <c r="P1268" i="4"/>
  <c r="O1268" i="4"/>
  <c r="B1268" i="4"/>
  <c r="S1267" i="4"/>
  <c r="V1267" i="4" s="1"/>
  <c r="R1267" i="4"/>
  <c r="U1267" i="4" s="1"/>
  <c r="M1267" i="4"/>
  <c r="P1267" i="4" s="1"/>
  <c r="L1267" i="4"/>
  <c r="O1267" i="4" s="1"/>
  <c r="B1267" i="4"/>
  <c r="S1266" i="4"/>
  <c r="V1266" i="4" s="1"/>
  <c r="R1266" i="4"/>
  <c r="U1266" i="4" s="1"/>
  <c r="M1266" i="4"/>
  <c r="P1266" i="4" s="1"/>
  <c r="L1266" i="4"/>
  <c r="O1266" i="4" s="1"/>
  <c r="B1266" i="4"/>
  <c r="S1265" i="4"/>
  <c r="V1265" i="4" s="1"/>
  <c r="R1265" i="4"/>
  <c r="U1265" i="4" s="1"/>
  <c r="M1265" i="4"/>
  <c r="P1265" i="4" s="1"/>
  <c r="L1265" i="4"/>
  <c r="O1265" i="4" s="1"/>
  <c r="B1265" i="4"/>
  <c r="S1264" i="4"/>
  <c r="V1264" i="4" s="1"/>
  <c r="R1264" i="4"/>
  <c r="U1264" i="4" s="1"/>
  <c r="M1264" i="4"/>
  <c r="P1264" i="4" s="1"/>
  <c r="L1264" i="4"/>
  <c r="O1264" i="4" s="1"/>
  <c r="B1264" i="4"/>
  <c r="S1263" i="4"/>
  <c r="V1263" i="4" s="1"/>
  <c r="R1263" i="4"/>
  <c r="U1263" i="4" s="1"/>
  <c r="M1263" i="4"/>
  <c r="P1263" i="4" s="1"/>
  <c r="L1263" i="4"/>
  <c r="O1263" i="4" s="1"/>
  <c r="B1263" i="4"/>
  <c r="S1262" i="4"/>
  <c r="V1262" i="4" s="1"/>
  <c r="R1262" i="4"/>
  <c r="U1262" i="4" s="1"/>
  <c r="M1262" i="4"/>
  <c r="P1262" i="4" s="1"/>
  <c r="L1262" i="4"/>
  <c r="O1262" i="4" s="1"/>
  <c r="B1262" i="4"/>
  <c r="S1261" i="4"/>
  <c r="V1261" i="4" s="1"/>
  <c r="R1261" i="4"/>
  <c r="U1261" i="4" s="1"/>
  <c r="M1261" i="4"/>
  <c r="P1261" i="4" s="1"/>
  <c r="L1261" i="4"/>
  <c r="O1261" i="4" s="1"/>
  <c r="B1261" i="4"/>
  <c r="S1260" i="4"/>
  <c r="V1260" i="4" s="1"/>
  <c r="R1260" i="4"/>
  <c r="U1260" i="4" s="1"/>
  <c r="M1260" i="4"/>
  <c r="P1260" i="4" s="1"/>
  <c r="L1260" i="4"/>
  <c r="O1260" i="4" s="1"/>
  <c r="B1260" i="4"/>
  <c r="T1259" i="4"/>
  <c r="N1259" i="4"/>
  <c r="B1259" i="4"/>
  <c r="S1258" i="4"/>
  <c r="V1258" i="4" s="1"/>
  <c r="R1258" i="4"/>
  <c r="U1258" i="4" s="1"/>
  <c r="M1258" i="4"/>
  <c r="P1258" i="4" s="1"/>
  <c r="L1258" i="4"/>
  <c r="O1258" i="4" s="1"/>
  <c r="B1258" i="4"/>
  <c r="S1257" i="4"/>
  <c r="V1257" i="4" s="1"/>
  <c r="R1257" i="4"/>
  <c r="U1257" i="4" s="1"/>
  <c r="M1257" i="4"/>
  <c r="P1257" i="4" s="1"/>
  <c r="L1257" i="4"/>
  <c r="O1257" i="4" s="1"/>
  <c r="B1257" i="4"/>
  <c r="S1256" i="4"/>
  <c r="V1256" i="4" s="1"/>
  <c r="R1256" i="4"/>
  <c r="U1256" i="4" s="1"/>
  <c r="M1256" i="4"/>
  <c r="P1256" i="4" s="1"/>
  <c r="L1256" i="4"/>
  <c r="O1256" i="4" s="1"/>
  <c r="B1256" i="4"/>
  <c r="S1255" i="4"/>
  <c r="V1255" i="4" s="1"/>
  <c r="R1255" i="4"/>
  <c r="U1255" i="4" s="1"/>
  <c r="M1255" i="4"/>
  <c r="P1255" i="4" s="1"/>
  <c r="L1255" i="4"/>
  <c r="O1255" i="4" s="1"/>
  <c r="B1255" i="4"/>
  <c r="S1254" i="4"/>
  <c r="V1254" i="4" s="1"/>
  <c r="R1254" i="4"/>
  <c r="U1254" i="4" s="1"/>
  <c r="M1254" i="4"/>
  <c r="P1254" i="4" s="1"/>
  <c r="L1254" i="4"/>
  <c r="O1254" i="4" s="1"/>
  <c r="B1254" i="4"/>
  <c r="S1253" i="4"/>
  <c r="V1253" i="4" s="1"/>
  <c r="R1253" i="4"/>
  <c r="U1253" i="4" s="1"/>
  <c r="M1253" i="4"/>
  <c r="P1253" i="4" s="1"/>
  <c r="L1253" i="4"/>
  <c r="O1253" i="4" s="1"/>
  <c r="B1253" i="4"/>
  <c r="S1252" i="4"/>
  <c r="V1252" i="4" s="1"/>
  <c r="R1252" i="4"/>
  <c r="U1252" i="4" s="1"/>
  <c r="M1252" i="4"/>
  <c r="P1252" i="4" s="1"/>
  <c r="L1252" i="4"/>
  <c r="O1252" i="4" s="1"/>
  <c r="B1252" i="4"/>
  <c r="S1251" i="4"/>
  <c r="V1251" i="4" s="1"/>
  <c r="R1251" i="4"/>
  <c r="U1251" i="4" s="1"/>
  <c r="M1251" i="4"/>
  <c r="P1251" i="4" s="1"/>
  <c r="L1251" i="4"/>
  <c r="O1251" i="4" s="1"/>
  <c r="B1251" i="4"/>
  <c r="S1250" i="4"/>
  <c r="V1250" i="4" s="1"/>
  <c r="R1250" i="4"/>
  <c r="U1250" i="4" s="1"/>
  <c r="M1250" i="4"/>
  <c r="P1250" i="4" s="1"/>
  <c r="L1250" i="4"/>
  <c r="O1250" i="4" s="1"/>
  <c r="B1250" i="4"/>
  <c r="S1249" i="4"/>
  <c r="V1249" i="4" s="1"/>
  <c r="R1249" i="4"/>
  <c r="U1249" i="4" s="1"/>
  <c r="M1249" i="4"/>
  <c r="P1249" i="4" s="1"/>
  <c r="L1249" i="4"/>
  <c r="O1249" i="4" s="1"/>
  <c r="B1249" i="4"/>
  <c r="S1248" i="4"/>
  <c r="V1248" i="4" s="1"/>
  <c r="R1248" i="4"/>
  <c r="U1248" i="4" s="1"/>
  <c r="M1248" i="4"/>
  <c r="P1248" i="4" s="1"/>
  <c r="L1248" i="4"/>
  <c r="O1248" i="4" s="1"/>
  <c r="B1248" i="4"/>
  <c r="S1247" i="4"/>
  <c r="V1247" i="4" s="1"/>
  <c r="R1247" i="4"/>
  <c r="U1247" i="4" s="1"/>
  <c r="M1247" i="4"/>
  <c r="P1247" i="4" s="1"/>
  <c r="L1247" i="4"/>
  <c r="O1247" i="4" s="1"/>
  <c r="B1247" i="4"/>
  <c r="S1246" i="4"/>
  <c r="V1246" i="4" s="1"/>
  <c r="R1246" i="4"/>
  <c r="U1246" i="4" s="1"/>
  <c r="M1246" i="4"/>
  <c r="P1246" i="4" s="1"/>
  <c r="L1246" i="4"/>
  <c r="O1246" i="4" s="1"/>
  <c r="B1246" i="4"/>
  <c r="S1245" i="4"/>
  <c r="V1245" i="4" s="1"/>
  <c r="R1245" i="4"/>
  <c r="U1245" i="4" s="1"/>
  <c r="M1245" i="4"/>
  <c r="P1245" i="4" s="1"/>
  <c r="L1245" i="4"/>
  <c r="O1245" i="4" s="1"/>
  <c r="B1245" i="4"/>
  <c r="S1244" i="4"/>
  <c r="V1244" i="4" s="1"/>
  <c r="R1244" i="4"/>
  <c r="U1244" i="4" s="1"/>
  <c r="M1244" i="4"/>
  <c r="P1244" i="4" s="1"/>
  <c r="L1244" i="4"/>
  <c r="O1244" i="4" s="1"/>
  <c r="B1244" i="4"/>
  <c r="S1243" i="4"/>
  <c r="V1243" i="4" s="1"/>
  <c r="R1243" i="4"/>
  <c r="U1243" i="4" s="1"/>
  <c r="M1243" i="4"/>
  <c r="P1243" i="4" s="1"/>
  <c r="L1243" i="4"/>
  <c r="O1243" i="4" s="1"/>
  <c r="B1243" i="4"/>
  <c r="S1242" i="4"/>
  <c r="V1242" i="4" s="1"/>
  <c r="R1242" i="4"/>
  <c r="U1242" i="4" s="1"/>
  <c r="M1242" i="4"/>
  <c r="P1242" i="4" s="1"/>
  <c r="L1242" i="4"/>
  <c r="O1242" i="4" s="1"/>
  <c r="B1242" i="4"/>
  <c r="S1241" i="4"/>
  <c r="V1241" i="4" s="1"/>
  <c r="R1241" i="4"/>
  <c r="U1241" i="4" s="1"/>
  <c r="M1241" i="4"/>
  <c r="P1241" i="4" s="1"/>
  <c r="L1241" i="4"/>
  <c r="O1241" i="4" s="1"/>
  <c r="B1241" i="4"/>
  <c r="T1240" i="4"/>
  <c r="N1240" i="4"/>
  <c r="B1240" i="4"/>
  <c r="S1239" i="4"/>
  <c r="V1239" i="4" s="1"/>
  <c r="R1239" i="4"/>
  <c r="U1239" i="4" s="1"/>
  <c r="M1239" i="4"/>
  <c r="P1239" i="4" s="1"/>
  <c r="L1239" i="4"/>
  <c r="O1239" i="4" s="1"/>
  <c r="B1239" i="4"/>
  <c r="S1238" i="4"/>
  <c r="V1238" i="4" s="1"/>
  <c r="R1238" i="4"/>
  <c r="U1238" i="4" s="1"/>
  <c r="M1238" i="4"/>
  <c r="P1238" i="4" s="1"/>
  <c r="L1238" i="4"/>
  <c r="O1238" i="4" s="1"/>
  <c r="B1238" i="4"/>
  <c r="S1237" i="4"/>
  <c r="V1237" i="4" s="1"/>
  <c r="R1237" i="4"/>
  <c r="U1237" i="4" s="1"/>
  <c r="M1237" i="4"/>
  <c r="P1237" i="4" s="1"/>
  <c r="L1237" i="4"/>
  <c r="O1237" i="4" s="1"/>
  <c r="B1237" i="4"/>
  <c r="S1236" i="4"/>
  <c r="V1236" i="4" s="1"/>
  <c r="R1236" i="4"/>
  <c r="U1236" i="4" s="1"/>
  <c r="M1236" i="4"/>
  <c r="P1236" i="4" s="1"/>
  <c r="L1236" i="4"/>
  <c r="O1236" i="4" s="1"/>
  <c r="B1236" i="4"/>
  <c r="S1235" i="4"/>
  <c r="V1235" i="4" s="1"/>
  <c r="R1235" i="4"/>
  <c r="U1235" i="4" s="1"/>
  <c r="M1235" i="4"/>
  <c r="P1235" i="4" s="1"/>
  <c r="L1235" i="4"/>
  <c r="O1235" i="4" s="1"/>
  <c r="B1235" i="4"/>
  <c r="S1234" i="4"/>
  <c r="V1234" i="4" s="1"/>
  <c r="R1234" i="4"/>
  <c r="U1234" i="4" s="1"/>
  <c r="M1234" i="4"/>
  <c r="P1234" i="4" s="1"/>
  <c r="L1234" i="4"/>
  <c r="O1234" i="4" s="1"/>
  <c r="B1234" i="4"/>
  <c r="S1233" i="4"/>
  <c r="V1233" i="4" s="1"/>
  <c r="R1233" i="4"/>
  <c r="U1233" i="4" s="1"/>
  <c r="M1233" i="4"/>
  <c r="P1233" i="4" s="1"/>
  <c r="L1233" i="4"/>
  <c r="O1233" i="4" s="1"/>
  <c r="B1233" i="4"/>
  <c r="S1232" i="4"/>
  <c r="V1232" i="4" s="1"/>
  <c r="R1232" i="4"/>
  <c r="U1232" i="4" s="1"/>
  <c r="M1232" i="4"/>
  <c r="P1232" i="4" s="1"/>
  <c r="L1232" i="4"/>
  <c r="O1232" i="4" s="1"/>
  <c r="B1232" i="4"/>
  <c r="S1231" i="4"/>
  <c r="V1231" i="4" s="1"/>
  <c r="R1231" i="4"/>
  <c r="U1231" i="4" s="1"/>
  <c r="M1231" i="4"/>
  <c r="P1231" i="4" s="1"/>
  <c r="L1231" i="4"/>
  <c r="O1231" i="4" s="1"/>
  <c r="B1231" i="4"/>
  <c r="S1230" i="4"/>
  <c r="V1230" i="4" s="1"/>
  <c r="R1230" i="4"/>
  <c r="U1230" i="4" s="1"/>
  <c r="M1230" i="4"/>
  <c r="P1230" i="4" s="1"/>
  <c r="L1230" i="4"/>
  <c r="O1230" i="4" s="1"/>
  <c r="B1230" i="4"/>
  <c r="S1229" i="4"/>
  <c r="V1229" i="4" s="1"/>
  <c r="R1229" i="4"/>
  <c r="U1229" i="4" s="1"/>
  <c r="M1229" i="4"/>
  <c r="P1229" i="4" s="1"/>
  <c r="L1229" i="4"/>
  <c r="O1229" i="4" s="1"/>
  <c r="B1229" i="4"/>
  <c r="S1228" i="4"/>
  <c r="V1228" i="4" s="1"/>
  <c r="R1228" i="4"/>
  <c r="U1228" i="4" s="1"/>
  <c r="M1228" i="4"/>
  <c r="P1228" i="4" s="1"/>
  <c r="L1228" i="4"/>
  <c r="O1228" i="4" s="1"/>
  <c r="B1228" i="4"/>
  <c r="S1227" i="4"/>
  <c r="V1227" i="4" s="1"/>
  <c r="R1227" i="4"/>
  <c r="U1227" i="4" s="1"/>
  <c r="M1227" i="4"/>
  <c r="P1227" i="4" s="1"/>
  <c r="L1227" i="4"/>
  <c r="O1227" i="4" s="1"/>
  <c r="B1227" i="4"/>
  <c r="S1226" i="4"/>
  <c r="V1226" i="4" s="1"/>
  <c r="R1226" i="4"/>
  <c r="U1226" i="4" s="1"/>
  <c r="M1226" i="4"/>
  <c r="P1226" i="4" s="1"/>
  <c r="L1226" i="4"/>
  <c r="O1226" i="4" s="1"/>
  <c r="B1226" i="4"/>
  <c r="S1225" i="4"/>
  <c r="V1225" i="4" s="1"/>
  <c r="R1225" i="4"/>
  <c r="U1225" i="4" s="1"/>
  <c r="M1225" i="4"/>
  <c r="P1225" i="4" s="1"/>
  <c r="L1225" i="4"/>
  <c r="O1225" i="4" s="1"/>
  <c r="B1225" i="4"/>
  <c r="S1224" i="4"/>
  <c r="V1224" i="4" s="1"/>
  <c r="R1224" i="4"/>
  <c r="U1224" i="4" s="1"/>
  <c r="M1224" i="4"/>
  <c r="P1224" i="4" s="1"/>
  <c r="L1224" i="4"/>
  <c r="O1224" i="4" s="1"/>
  <c r="B1224" i="4"/>
  <c r="S1223" i="4"/>
  <c r="V1223" i="4" s="1"/>
  <c r="R1223" i="4"/>
  <c r="U1223" i="4" s="1"/>
  <c r="M1223" i="4"/>
  <c r="P1223" i="4" s="1"/>
  <c r="L1223" i="4"/>
  <c r="O1223" i="4" s="1"/>
  <c r="B1223" i="4"/>
  <c r="S1222" i="4"/>
  <c r="V1222" i="4" s="1"/>
  <c r="R1222" i="4"/>
  <c r="U1222" i="4" s="1"/>
  <c r="M1222" i="4"/>
  <c r="P1222" i="4" s="1"/>
  <c r="L1222" i="4"/>
  <c r="O1222" i="4" s="1"/>
  <c r="B1222" i="4"/>
  <c r="T1221" i="4"/>
  <c r="N1221" i="4"/>
  <c r="B1221" i="4"/>
  <c r="S1220" i="4"/>
  <c r="V1220" i="4" s="1"/>
  <c r="R1220" i="4"/>
  <c r="U1220" i="4" s="1"/>
  <c r="M1220" i="4"/>
  <c r="P1220" i="4" s="1"/>
  <c r="L1220" i="4"/>
  <c r="O1220" i="4" s="1"/>
  <c r="B1220" i="4"/>
  <c r="S1219" i="4"/>
  <c r="V1219" i="4" s="1"/>
  <c r="R1219" i="4"/>
  <c r="U1219" i="4" s="1"/>
  <c r="M1219" i="4"/>
  <c r="P1219" i="4" s="1"/>
  <c r="L1219" i="4"/>
  <c r="O1219" i="4" s="1"/>
  <c r="B1219" i="4"/>
  <c r="S1218" i="4"/>
  <c r="V1218" i="4" s="1"/>
  <c r="R1218" i="4"/>
  <c r="U1218" i="4" s="1"/>
  <c r="M1218" i="4"/>
  <c r="P1218" i="4" s="1"/>
  <c r="L1218" i="4"/>
  <c r="O1218" i="4" s="1"/>
  <c r="B1218" i="4"/>
  <c r="S1217" i="4"/>
  <c r="V1217" i="4" s="1"/>
  <c r="R1217" i="4"/>
  <c r="U1217" i="4" s="1"/>
  <c r="M1217" i="4"/>
  <c r="P1217" i="4" s="1"/>
  <c r="L1217" i="4"/>
  <c r="O1217" i="4" s="1"/>
  <c r="B1217" i="4"/>
  <c r="S1216" i="4"/>
  <c r="V1216" i="4" s="1"/>
  <c r="R1216" i="4"/>
  <c r="U1216" i="4" s="1"/>
  <c r="M1216" i="4"/>
  <c r="P1216" i="4" s="1"/>
  <c r="L1216" i="4"/>
  <c r="O1216" i="4" s="1"/>
  <c r="B1216" i="4"/>
  <c r="S1215" i="4"/>
  <c r="V1215" i="4" s="1"/>
  <c r="R1215" i="4"/>
  <c r="U1215" i="4" s="1"/>
  <c r="M1215" i="4"/>
  <c r="P1215" i="4" s="1"/>
  <c r="L1215" i="4"/>
  <c r="O1215" i="4" s="1"/>
  <c r="B1215" i="4"/>
  <c r="S1214" i="4"/>
  <c r="V1214" i="4" s="1"/>
  <c r="R1214" i="4"/>
  <c r="U1214" i="4" s="1"/>
  <c r="M1214" i="4"/>
  <c r="P1214" i="4" s="1"/>
  <c r="L1214" i="4"/>
  <c r="O1214" i="4" s="1"/>
  <c r="B1214" i="4"/>
  <c r="S1213" i="4"/>
  <c r="V1213" i="4" s="1"/>
  <c r="R1213" i="4"/>
  <c r="U1213" i="4" s="1"/>
  <c r="M1213" i="4"/>
  <c r="P1213" i="4" s="1"/>
  <c r="L1213" i="4"/>
  <c r="O1213" i="4" s="1"/>
  <c r="B1213" i="4"/>
  <c r="S1212" i="4"/>
  <c r="V1212" i="4" s="1"/>
  <c r="R1212" i="4"/>
  <c r="U1212" i="4" s="1"/>
  <c r="M1212" i="4"/>
  <c r="P1212" i="4" s="1"/>
  <c r="L1212" i="4"/>
  <c r="O1212" i="4" s="1"/>
  <c r="B1212" i="4"/>
  <c r="S1211" i="4"/>
  <c r="V1211" i="4" s="1"/>
  <c r="R1211" i="4"/>
  <c r="U1211" i="4" s="1"/>
  <c r="M1211" i="4"/>
  <c r="P1211" i="4" s="1"/>
  <c r="L1211" i="4"/>
  <c r="O1211" i="4" s="1"/>
  <c r="B1211" i="4"/>
  <c r="S1210" i="4"/>
  <c r="V1210" i="4" s="1"/>
  <c r="R1210" i="4"/>
  <c r="U1210" i="4" s="1"/>
  <c r="M1210" i="4"/>
  <c r="P1210" i="4" s="1"/>
  <c r="L1210" i="4"/>
  <c r="O1210" i="4" s="1"/>
  <c r="B1210" i="4"/>
  <c r="S1209" i="4"/>
  <c r="V1209" i="4" s="1"/>
  <c r="R1209" i="4"/>
  <c r="U1209" i="4" s="1"/>
  <c r="M1209" i="4"/>
  <c r="P1209" i="4" s="1"/>
  <c r="L1209" i="4"/>
  <c r="O1209" i="4" s="1"/>
  <c r="B1209" i="4"/>
  <c r="S1208" i="4"/>
  <c r="V1208" i="4" s="1"/>
  <c r="R1208" i="4"/>
  <c r="U1208" i="4" s="1"/>
  <c r="M1208" i="4"/>
  <c r="P1208" i="4" s="1"/>
  <c r="L1208" i="4"/>
  <c r="O1208" i="4" s="1"/>
  <c r="B1208" i="4"/>
  <c r="S1207" i="4"/>
  <c r="V1207" i="4" s="1"/>
  <c r="R1207" i="4"/>
  <c r="U1207" i="4" s="1"/>
  <c r="M1207" i="4"/>
  <c r="P1207" i="4" s="1"/>
  <c r="L1207" i="4"/>
  <c r="O1207" i="4" s="1"/>
  <c r="B1207" i="4"/>
  <c r="S1206" i="4"/>
  <c r="V1206" i="4" s="1"/>
  <c r="R1206" i="4"/>
  <c r="U1206" i="4" s="1"/>
  <c r="M1206" i="4"/>
  <c r="P1206" i="4" s="1"/>
  <c r="L1206" i="4"/>
  <c r="O1206" i="4" s="1"/>
  <c r="B1206" i="4"/>
  <c r="S1205" i="4"/>
  <c r="V1205" i="4" s="1"/>
  <c r="R1205" i="4"/>
  <c r="U1205" i="4" s="1"/>
  <c r="M1205" i="4"/>
  <c r="P1205" i="4" s="1"/>
  <c r="L1205" i="4"/>
  <c r="O1205" i="4" s="1"/>
  <c r="B1205" i="4"/>
  <c r="S1204" i="4"/>
  <c r="V1204" i="4" s="1"/>
  <c r="R1204" i="4"/>
  <c r="U1204" i="4" s="1"/>
  <c r="M1204" i="4"/>
  <c r="P1204" i="4" s="1"/>
  <c r="L1204" i="4"/>
  <c r="O1204" i="4" s="1"/>
  <c r="B1204" i="4"/>
  <c r="S1203" i="4"/>
  <c r="V1203" i="4" s="1"/>
  <c r="R1203" i="4"/>
  <c r="U1203" i="4" s="1"/>
  <c r="M1203" i="4"/>
  <c r="P1203" i="4" s="1"/>
  <c r="L1203" i="4"/>
  <c r="O1203" i="4" s="1"/>
  <c r="B1203" i="4"/>
  <c r="T1202" i="4"/>
  <c r="N1202" i="4"/>
  <c r="B1202" i="4"/>
  <c r="S1201" i="4"/>
  <c r="V1201" i="4" s="1"/>
  <c r="R1201" i="4"/>
  <c r="U1201" i="4" s="1"/>
  <c r="M1201" i="4"/>
  <c r="P1201" i="4" s="1"/>
  <c r="L1201" i="4"/>
  <c r="O1201" i="4" s="1"/>
  <c r="B1201" i="4"/>
  <c r="S1200" i="4"/>
  <c r="V1200" i="4" s="1"/>
  <c r="R1200" i="4"/>
  <c r="U1200" i="4" s="1"/>
  <c r="M1200" i="4"/>
  <c r="P1200" i="4" s="1"/>
  <c r="L1200" i="4"/>
  <c r="O1200" i="4" s="1"/>
  <c r="B1200" i="4"/>
  <c r="S1199" i="4"/>
  <c r="V1199" i="4" s="1"/>
  <c r="R1199" i="4"/>
  <c r="U1199" i="4" s="1"/>
  <c r="M1199" i="4"/>
  <c r="P1199" i="4" s="1"/>
  <c r="L1199" i="4"/>
  <c r="O1199" i="4" s="1"/>
  <c r="B1199" i="4"/>
  <c r="S1198" i="4"/>
  <c r="V1198" i="4" s="1"/>
  <c r="R1198" i="4"/>
  <c r="U1198" i="4" s="1"/>
  <c r="M1198" i="4"/>
  <c r="P1198" i="4" s="1"/>
  <c r="L1198" i="4"/>
  <c r="O1198" i="4" s="1"/>
  <c r="B1198" i="4"/>
  <c r="S1197" i="4"/>
  <c r="V1197" i="4" s="1"/>
  <c r="R1197" i="4"/>
  <c r="U1197" i="4" s="1"/>
  <c r="M1197" i="4"/>
  <c r="P1197" i="4" s="1"/>
  <c r="L1197" i="4"/>
  <c r="O1197" i="4" s="1"/>
  <c r="B1197" i="4"/>
  <c r="S1196" i="4"/>
  <c r="V1196" i="4" s="1"/>
  <c r="R1196" i="4"/>
  <c r="U1196" i="4" s="1"/>
  <c r="M1196" i="4"/>
  <c r="P1196" i="4" s="1"/>
  <c r="L1196" i="4"/>
  <c r="O1196" i="4" s="1"/>
  <c r="B1196" i="4"/>
  <c r="S1195" i="4"/>
  <c r="V1195" i="4" s="1"/>
  <c r="R1195" i="4"/>
  <c r="U1195" i="4" s="1"/>
  <c r="M1195" i="4"/>
  <c r="P1195" i="4" s="1"/>
  <c r="L1195" i="4"/>
  <c r="O1195" i="4" s="1"/>
  <c r="B1195" i="4"/>
  <c r="S1194" i="4"/>
  <c r="V1194" i="4" s="1"/>
  <c r="R1194" i="4"/>
  <c r="U1194" i="4" s="1"/>
  <c r="M1194" i="4"/>
  <c r="P1194" i="4" s="1"/>
  <c r="L1194" i="4"/>
  <c r="O1194" i="4" s="1"/>
  <c r="B1194" i="4"/>
  <c r="S1193" i="4"/>
  <c r="V1193" i="4" s="1"/>
  <c r="R1193" i="4"/>
  <c r="U1193" i="4" s="1"/>
  <c r="M1193" i="4"/>
  <c r="P1193" i="4" s="1"/>
  <c r="L1193" i="4"/>
  <c r="O1193" i="4" s="1"/>
  <c r="B1193" i="4"/>
  <c r="S1192" i="4"/>
  <c r="V1192" i="4" s="1"/>
  <c r="R1192" i="4"/>
  <c r="U1192" i="4" s="1"/>
  <c r="M1192" i="4"/>
  <c r="P1192" i="4" s="1"/>
  <c r="L1192" i="4"/>
  <c r="O1192" i="4" s="1"/>
  <c r="B1192" i="4"/>
  <c r="S1191" i="4"/>
  <c r="V1191" i="4" s="1"/>
  <c r="R1191" i="4"/>
  <c r="U1191" i="4" s="1"/>
  <c r="M1191" i="4"/>
  <c r="P1191" i="4" s="1"/>
  <c r="L1191" i="4"/>
  <c r="O1191" i="4" s="1"/>
  <c r="B1191" i="4"/>
  <c r="S1190" i="4"/>
  <c r="V1190" i="4" s="1"/>
  <c r="R1190" i="4"/>
  <c r="U1190" i="4" s="1"/>
  <c r="M1190" i="4"/>
  <c r="P1190" i="4" s="1"/>
  <c r="L1190" i="4"/>
  <c r="O1190" i="4" s="1"/>
  <c r="B1190" i="4"/>
  <c r="S1189" i="4"/>
  <c r="V1189" i="4" s="1"/>
  <c r="R1189" i="4"/>
  <c r="U1189" i="4" s="1"/>
  <c r="M1189" i="4"/>
  <c r="P1189" i="4" s="1"/>
  <c r="L1189" i="4"/>
  <c r="O1189" i="4" s="1"/>
  <c r="B1189" i="4"/>
  <c r="S1188" i="4"/>
  <c r="V1188" i="4" s="1"/>
  <c r="R1188" i="4"/>
  <c r="U1188" i="4" s="1"/>
  <c r="M1188" i="4"/>
  <c r="P1188" i="4" s="1"/>
  <c r="L1188" i="4"/>
  <c r="O1188" i="4" s="1"/>
  <c r="B1188" i="4"/>
  <c r="S1187" i="4"/>
  <c r="V1187" i="4" s="1"/>
  <c r="R1187" i="4"/>
  <c r="U1187" i="4" s="1"/>
  <c r="M1187" i="4"/>
  <c r="P1187" i="4" s="1"/>
  <c r="L1187" i="4"/>
  <c r="O1187" i="4" s="1"/>
  <c r="B1187" i="4"/>
  <c r="S1186" i="4"/>
  <c r="V1186" i="4" s="1"/>
  <c r="R1186" i="4"/>
  <c r="U1186" i="4" s="1"/>
  <c r="M1186" i="4"/>
  <c r="P1186" i="4" s="1"/>
  <c r="L1186" i="4"/>
  <c r="O1186" i="4" s="1"/>
  <c r="B1186" i="4"/>
  <c r="S1185" i="4"/>
  <c r="V1185" i="4" s="1"/>
  <c r="R1185" i="4"/>
  <c r="U1185" i="4" s="1"/>
  <c r="M1185" i="4"/>
  <c r="P1185" i="4" s="1"/>
  <c r="L1185" i="4"/>
  <c r="O1185" i="4" s="1"/>
  <c r="B1185" i="4"/>
  <c r="T1184" i="4"/>
  <c r="N1184" i="4"/>
  <c r="B1184" i="4"/>
  <c r="S1183" i="4"/>
  <c r="V1183" i="4" s="1"/>
  <c r="R1183" i="4"/>
  <c r="U1183" i="4" s="1"/>
  <c r="M1183" i="4"/>
  <c r="P1183" i="4" s="1"/>
  <c r="L1183" i="4"/>
  <c r="O1183" i="4" s="1"/>
  <c r="B1183" i="4"/>
  <c r="S1182" i="4"/>
  <c r="V1182" i="4" s="1"/>
  <c r="R1182" i="4"/>
  <c r="U1182" i="4" s="1"/>
  <c r="M1182" i="4"/>
  <c r="P1182" i="4" s="1"/>
  <c r="L1182" i="4"/>
  <c r="O1182" i="4" s="1"/>
  <c r="B1182" i="4"/>
  <c r="S1181" i="4"/>
  <c r="V1181" i="4" s="1"/>
  <c r="R1181" i="4"/>
  <c r="U1181" i="4" s="1"/>
  <c r="M1181" i="4"/>
  <c r="P1181" i="4" s="1"/>
  <c r="L1181" i="4"/>
  <c r="O1181" i="4" s="1"/>
  <c r="B1181" i="4"/>
  <c r="S1180" i="4"/>
  <c r="V1180" i="4" s="1"/>
  <c r="R1180" i="4"/>
  <c r="U1180" i="4" s="1"/>
  <c r="M1180" i="4"/>
  <c r="P1180" i="4" s="1"/>
  <c r="L1180" i="4"/>
  <c r="O1180" i="4" s="1"/>
  <c r="B1180" i="4"/>
  <c r="S1179" i="4"/>
  <c r="V1179" i="4" s="1"/>
  <c r="R1179" i="4"/>
  <c r="U1179" i="4" s="1"/>
  <c r="M1179" i="4"/>
  <c r="P1179" i="4" s="1"/>
  <c r="L1179" i="4"/>
  <c r="O1179" i="4" s="1"/>
  <c r="B1179" i="4"/>
  <c r="S1178" i="4"/>
  <c r="V1178" i="4" s="1"/>
  <c r="R1178" i="4"/>
  <c r="U1178" i="4" s="1"/>
  <c r="M1178" i="4"/>
  <c r="P1178" i="4" s="1"/>
  <c r="L1178" i="4"/>
  <c r="O1178" i="4" s="1"/>
  <c r="B1178" i="4"/>
  <c r="S1177" i="4"/>
  <c r="V1177" i="4" s="1"/>
  <c r="R1177" i="4"/>
  <c r="U1177" i="4" s="1"/>
  <c r="M1177" i="4"/>
  <c r="P1177" i="4" s="1"/>
  <c r="L1177" i="4"/>
  <c r="O1177" i="4" s="1"/>
  <c r="B1177" i="4"/>
  <c r="S1176" i="4"/>
  <c r="V1176" i="4" s="1"/>
  <c r="R1176" i="4"/>
  <c r="U1176" i="4" s="1"/>
  <c r="M1176" i="4"/>
  <c r="P1176" i="4" s="1"/>
  <c r="L1176" i="4"/>
  <c r="O1176" i="4" s="1"/>
  <c r="B1176" i="4"/>
  <c r="S1175" i="4"/>
  <c r="V1175" i="4" s="1"/>
  <c r="R1175" i="4"/>
  <c r="U1175" i="4" s="1"/>
  <c r="M1175" i="4"/>
  <c r="P1175" i="4" s="1"/>
  <c r="L1175" i="4"/>
  <c r="O1175" i="4" s="1"/>
  <c r="B1175" i="4"/>
  <c r="S1174" i="4"/>
  <c r="V1174" i="4" s="1"/>
  <c r="R1174" i="4"/>
  <c r="U1174" i="4" s="1"/>
  <c r="M1174" i="4"/>
  <c r="P1174" i="4" s="1"/>
  <c r="L1174" i="4"/>
  <c r="O1174" i="4" s="1"/>
  <c r="B1174" i="4"/>
  <c r="S1173" i="4"/>
  <c r="V1173" i="4" s="1"/>
  <c r="R1173" i="4"/>
  <c r="U1173" i="4" s="1"/>
  <c r="M1173" i="4"/>
  <c r="P1173" i="4" s="1"/>
  <c r="L1173" i="4"/>
  <c r="O1173" i="4" s="1"/>
  <c r="B1173" i="4"/>
  <c r="S1172" i="4"/>
  <c r="V1172" i="4" s="1"/>
  <c r="R1172" i="4"/>
  <c r="U1172" i="4" s="1"/>
  <c r="M1172" i="4"/>
  <c r="P1172" i="4" s="1"/>
  <c r="L1172" i="4"/>
  <c r="O1172" i="4" s="1"/>
  <c r="B1172" i="4"/>
  <c r="S1171" i="4"/>
  <c r="V1171" i="4" s="1"/>
  <c r="R1171" i="4"/>
  <c r="U1171" i="4" s="1"/>
  <c r="M1171" i="4"/>
  <c r="P1171" i="4" s="1"/>
  <c r="L1171" i="4"/>
  <c r="O1171" i="4" s="1"/>
  <c r="B1171" i="4"/>
  <c r="S1170" i="4"/>
  <c r="V1170" i="4" s="1"/>
  <c r="R1170" i="4"/>
  <c r="U1170" i="4" s="1"/>
  <c r="M1170" i="4"/>
  <c r="P1170" i="4" s="1"/>
  <c r="L1170" i="4"/>
  <c r="O1170" i="4" s="1"/>
  <c r="B1170" i="4"/>
  <c r="S1169" i="4"/>
  <c r="V1169" i="4" s="1"/>
  <c r="R1169" i="4"/>
  <c r="U1169" i="4" s="1"/>
  <c r="M1169" i="4"/>
  <c r="P1169" i="4" s="1"/>
  <c r="L1169" i="4"/>
  <c r="O1169" i="4" s="1"/>
  <c r="B1169" i="4"/>
  <c r="S1168" i="4"/>
  <c r="V1168" i="4" s="1"/>
  <c r="R1168" i="4"/>
  <c r="U1168" i="4" s="1"/>
  <c r="M1168" i="4"/>
  <c r="P1168" i="4" s="1"/>
  <c r="L1168" i="4"/>
  <c r="O1168" i="4" s="1"/>
  <c r="B1168" i="4"/>
  <c r="T1167" i="4"/>
  <c r="N1167" i="4"/>
  <c r="B1167" i="4"/>
  <c r="S1166" i="4"/>
  <c r="V1166" i="4" s="1"/>
  <c r="R1166" i="4"/>
  <c r="U1166" i="4" s="1"/>
  <c r="M1166" i="4"/>
  <c r="P1166" i="4" s="1"/>
  <c r="L1166" i="4"/>
  <c r="O1166" i="4" s="1"/>
  <c r="B1166" i="4"/>
  <c r="S1165" i="4"/>
  <c r="V1165" i="4" s="1"/>
  <c r="R1165" i="4"/>
  <c r="U1165" i="4" s="1"/>
  <c r="M1165" i="4"/>
  <c r="P1165" i="4" s="1"/>
  <c r="L1165" i="4"/>
  <c r="O1165" i="4" s="1"/>
  <c r="B1165" i="4"/>
  <c r="S1164" i="4"/>
  <c r="V1164" i="4" s="1"/>
  <c r="R1164" i="4"/>
  <c r="U1164" i="4" s="1"/>
  <c r="M1164" i="4"/>
  <c r="P1164" i="4" s="1"/>
  <c r="L1164" i="4"/>
  <c r="O1164" i="4" s="1"/>
  <c r="B1164" i="4"/>
  <c r="S1163" i="4"/>
  <c r="V1163" i="4" s="1"/>
  <c r="R1163" i="4"/>
  <c r="U1163" i="4" s="1"/>
  <c r="M1163" i="4"/>
  <c r="P1163" i="4" s="1"/>
  <c r="L1163" i="4"/>
  <c r="O1163" i="4" s="1"/>
  <c r="B1163" i="4"/>
  <c r="S1162" i="4"/>
  <c r="V1162" i="4" s="1"/>
  <c r="R1162" i="4"/>
  <c r="U1162" i="4" s="1"/>
  <c r="M1162" i="4"/>
  <c r="P1162" i="4" s="1"/>
  <c r="L1162" i="4"/>
  <c r="O1162" i="4" s="1"/>
  <c r="B1162" i="4"/>
  <c r="S1161" i="4"/>
  <c r="V1161" i="4" s="1"/>
  <c r="R1161" i="4"/>
  <c r="U1161" i="4" s="1"/>
  <c r="M1161" i="4"/>
  <c r="P1161" i="4" s="1"/>
  <c r="L1161" i="4"/>
  <c r="O1161" i="4" s="1"/>
  <c r="B1161" i="4"/>
  <c r="S1160" i="4"/>
  <c r="V1160" i="4" s="1"/>
  <c r="R1160" i="4"/>
  <c r="U1160" i="4" s="1"/>
  <c r="M1160" i="4"/>
  <c r="P1160" i="4" s="1"/>
  <c r="L1160" i="4"/>
  <c r="O1160" i="4" s="1"/>
  <c r="B1160" i="4"/>
  <c r="S1159" i="4"/>
  <c r="V1159" i="4" s="1"/>
  <c r="R1159" i="4"/>
  <c r="U1159" i="4" s="1"/>
  <c r="M1159" i="4"/>
  <c r="P1159" i="4" s="1"/>
  <c r="L1159" i="4"/>
  <c r="O1159" i="4" s="1"/>
  <c r="B1159" i="4"/>
  <c r="S1158" i="4"/>
  <c r="V1158" i="4" s="1"/>
  <c r="R1158" i="4"/>
  <c r="U1158" i="4" s="1"/>
  <c r="M1158" i="4"/>
  <c r="P1158" i="4" s="1"/>
  <c r="L1158" i="4"/>
  <c r="O1158" i="4" s="1"/>
  <c r="B1158" i="4"/>
  <c r="S1157" i="4"/>
  <c r="V1157" i="4" s="1"/>
  <c r="R1157" i="4"/>
  <c r="U1157" i="4" s="1"/>
  <c r="M1157" i="4"/>
  <c r="P1157" i="4" s="1"/>
  <c r="L1157" i="4"/>
  <c r="O1157" i="4" s="1"/>
  <c r="B1157" i="4"/>
  <c r="S1156" i="4"/>
  <c r="V1156" i="4" s="1"/>
  <c r="R1156" i="4"/>
  <c r="U1156" i="4" s="1"/>
  <c r="M1156" i="4"/>
  <c r="P1156" i="4" s="1"/>
  <c r="L1156" i="4"/>
  <c r="O1156" i="4" s="1"/>
  <c r="B1156" i="4"/>
  <c r="S1155" i="4"/>
  <c r="V1155" i="4" s="1"/>
  <c r="R1155" i="4"/>
  <c r="U1155" i="4" s="1"/>
  <c r="M1155" i="4"/>
  <c r="P1155" i="4" s="1"/>
  <c r="L1155" i="4"/>
  <c r="O1155" i="4" s="1"/>
  <c r="B1155" i="4"/>
  <c r="S1154" i="4"/>
  <c r="V1154" i="4" s="1"/>
  <c r="R1154" i="4"/>
  <c r="U1154" i="4" s="1"/>
  <c r="M1154" i="4"/>
  <c r="P1154" i="4" s="1"/>
  <c r="L1154" i="4"/>
  <c r="O1154" i="4" s="1"/>
  <c r="B1154" i="4"/>
  <c r="S1153" i="4"/>
  <c r="V1153" i="4" s="1"/>
  <c r="R1153" i="4"/>
  <c r="U1153" i="4" s="1"/>
  <c r="M1153" i="4"/>
  <c r="P1153" i="4" s="1"/>
  <c r="L1153" i="4"/>
  <c r="O1153" i="4" s="1"/>
  <c r="B1153" i="4"/>
  <c r="S1152" i="4"/>
  <c r="V1152" i="4" s="1"/>
  <c r="R1152" i="4"/>
  <c r="U1152" i="4" s="1"/>
  <c r="M1152" i="4"/>
  <c r="P1152" i="4" s="1"/>
  <c r="L1152" i="4"/>
  <c r="O1152" i="4" s="1"/>
  <c r="B1152" i="4"/>
  <c r="S1151" i="4"/>
  <c r="V1151" i="4" s="1"/>
  <c r="R1151" i="4"/>
  <c r="U1151" i="4" s="1"/>
  <c r="M1151" i="4"/>
  <c r="P1151" i="4" s="1"/>
  <c r="L1151" i="4"/>
  <c r="O1151" i="4" s="1"/>
  <c r="B1151" i="4"/>
  <c r="T1150" i="4"/>
  <c r="N1150" i="4"/>
  <c r="B1150" i="4"/>
  <c r="S1149" i="4"/>
  <c r="V1149" i="4" s="1"/>
  <c r="R1149" i="4"/>
  <c r="U1149" i="4" s="1"/>
  <c r="M1149" i="4"/>
  <c r="P1149" i="4" s="1"/>
  <c r="L1149" i="4"/>
  <c r="O1149" i="4" s="1"/>
  <c r="B1149" i="4"/>
  <c r="S1148" i="4"/>
  <c r="V1148" i="4" s="1"/>
  <c r="R1148" i="4"/>
  <c r="U1148" i="4" s="1"/>
  <c r="M1148" i="4"/>
  <c r="P1148" i="4" s="1"/>
  <c r="L1148" i="4"/>
  <c r="O1148" i="4" s="1"/>
  <c r="B1148" i="4"/>
  <c r="S1147" i="4"/>
  <c r="V1147" i="4" s="1"/>
  <c r="R1147" i="4"/>
  <c r="U1147" i="4" s="1"/>
  <c r="M1147" i="4"/>
  <c r="P1147" i="4" s="1"/>
  <c r="L1147" i="4"/>
  <c r="O1147" i="4" s="1"/>
  <c r="B1147" i="4"/>
  <c r="S1146" i="4"/>
  <c r="V1146" i="4" s="1"/>
  <c r="R1146" i="4"/>
  <c r="U1146" i="4" s="1"/>
  <c r="M1146" i="4"/>
  <c r="P1146" i="4" s="1"/>
  <c r="L1146" i="4"/>
  <c r="O1146" i="4" s="1"/>
  <c r="B1146" i="4"/>
  <c r="S1145" i="4"/>
  <c r="V1145" i="4" s="1"/>
  <c r="R1145" i="4"/>
  <c r="U1145" i="4" s="1"/>
  <c r="M1145" i="4"/>
  <c r="P1145" i="4" s="1"/>
  <c r="L1145" i="4"/>
  <c r="O1145" i="4" s="1"/>
  <c r="B1145" i="4"/>
  <c r="S1144" i="4"/>
  <c r="V1144" i="4" s="1"/>
  <c r="R1144" i="4"/>
  <c r="U1144" i="4" s="1"/>
  <c r="M1144" i="4"/>
  <c r="P1144" i="4" s="1"/>
  <c r="L1144" i="4"/>
  <c r="O1144" i="4" s="1"/>
  <c r="B1144" i="4"/>
  <c r="S1143" i="4"/>
  <c r="V1143" i="4" s="1"/>
  <c r="R1143" i="4"/>
  <c r="U1143" i="4" s="1"/>
  <c r="M1143" i="4"/>
  <c r="P1143" i="4" s="1"/>
  <c r="L1143" i="4"/>
  <c r="O1143" i="4" s="1"/>
  <c r="B1143" i="4"/>
  <c r="S1142" i="4"/>
  <c r="V1142" i="4" s="1"/>
  <c r="R1142" i="4"/>
  <c r="U1142" i="4" s="1"/>
  <c r="M1142" i="4"/>
  <c r="P1142" i="4" s="1"/>
  <c r="L1142" i="4"/>
  <c r="O1142" i="4" s="1"/>
  <c r="B1142" i="4"/>
  <c r="S1141" i="4"/>
  <c r="V1141" i="4" s="1"/>
  <c r="R1141" i="4"/>
  <c r="U1141" i="4" s="1"/>
  <c r="M1141" i="4"/>
  <c r="P1141" i="4" s="1"/>
  <c r="L1141" i="4"/>
  <c r="O1141" i="4" s="1"/>
  <c r="B1141" i="4"/>
  <c r="S1140" i="4"/>
  <c r="V1140" i="4" s="1"/>
  <c r="R1140" i="4"/>
  <c r="U1140" i="4" s="1"/>
  <c r="M1140" i="4"/>
  <c r="P1140" i="4" s="1"/>
  <c r="L1140" i="4"/>
  <c r="O1140" i="4" s="1"/>
  <c r="B1140" i="4"/>
  <c r="S1139" i="4"/>
  <c r="V1139" i="4" s="1"/>
  <c r="R1139" i="4"/>
  <c r="U1139" i="4" s="1"/>
  <c r="M1139" i="4"/>
  <c r="P1139" i="4" s="1"/>
  <c r="L1139" i="4"/>
  <c r="O1139" i="4" s="1"/>
  <c r="B1139" i="4"/>
  <c r="S1138" i="4"/>
  <c r="V1138" i="4" s="1"/>
  <c r="R1138" i="4"/>
  <c r="U1138" i="4" s="1"/>
  <c r="M1138" i="4"/>
  <c r="P1138" i="4" s="1"/>
  <c r="L1138" i="4"/>
  <c r="O1138" i="4" s="1"/>
  <c r="B1138" i="4"/>
  <c r="S1137" i="4"/>
  <c r="V1137" i="4" s="1"/>
  <c r="R1137" i="4"/>
  <c r="U1137" i="4" s="1"/>
  <c r="M1137" i="4"/>
  <c r="P1137" i="4" s="1"/>
  <c r="L1137" i="4"/>
  <c r="O1137" i="4" s="1"/>
  <c r="B1137" i="4"/>
  <c r="S1136" i="4"/>
  <c r="V1136" i="4" s="1"/>
  <c r="R1136" i="4"/>
  <c r="U1136" i="4" s="1"/>
  <c r="M1136" i="4"/>
  <c r="P1136" i="4" s="1"/>
  <c r="L1136" i="4"/>
  <c r="O1136" i="4" s="1"/>
  <c r="B1136" i="4"/>
  <c r="S1135" i="4"/>
  <c r="V1135" i="4" s="1"/>
  <c r="R1135" i="4"/>
  <c r="U1135" i="4" s="1"/>
  <c r="M1135" i="4"/>
  <c r="P1135" i="4" s="1"/>
  <c r="L1135" i="4"/>
  <c r="O1135" i="4" s="1"/>
  <c r="B1135" i="4"/>
  <c r="S1134" i="4"/>
  <c r="V1134" i="4" s="1"/>
  <c r="R1134" i="4"/>
  <c r="U1134" i="4" s="1"/>
  <c r="M1134" i="4"/>
  <c r="P1134" i="4" s="1"/>
  <c r="L1134" i="4"/>
  <c r="O1134" i="4" s="1"/>
  <c r="B1134" i="4"/>
  <c r="T1133" i="4"/>
  <c r="N1133" i="4"/>
  <c r="B1133" i="4"/>
  <c r="S1132" i="4"/>
  <c r="V1132" i="4" s="1"/>
  <c r="R1132" i="4"/>
  <c r="U1132" i="4" s="1"/>
  <c r="M1132" i="4"/>
  <c r="P1132" i="4" s="1"/>
  <c r="L1132" i="4"/>
  <c r="O1132" i="4" s="1"/>
  <c r="B1132" i="4"/>
  <c r="S1131" i="4"/>
  <c r="V1131" i="4" s="1"/>
  <c r="R1131" i="4"/>
  <c r="U1131" i="4" s="1"/>
  <c r="M1131" i="4"/>
  <c r="P1131" i="4" s="1"/>
  <c r="L1131" i="4"/>
  <c r="O1131" i="4" s="1"/>
  <c r="B1131" i="4"/>
  <c r="S1130" i="4"/>
  <c r="V1130" i="4" s="1"/>
  <c r="R1130" i="4"/>
  <c r="U1130" i="4" s="1"/>
  <c r="M1130" i="4"/>
  <c r="P1130" i="4" s="1"/>
  <c r="L1130" i="4"/>
  <c r="O1130" i="4" s="1"/>
  <c r="B1130" i="4"/>
  <c r="S1129" i="4"/>
  <c r="V1129" i="4" s="1"/>
  <c r="R1129" i="4"/>
  <c r="U1129" i="4" s="1"/>
  <c r="M1129" i="4"/>
  <c r="P1129" i="4" s="1"/>
  <c r="L1129" i="4"/>
  <c r="O1129" i="4" s="1"/>
  <c r="B1129" i="4"/>
  <c r="S1128" i="4"/>
  <c r="V1128" i="4" s="1"/>
  <c r="R1128" i="4"/>
  <c r="U1128" i="4" s="1"/>
  <c r="M1128" i="4"/>
  <c r="P1128" i="4" s="1"/>
  <c r="L1128" i="4"/>
  <c r="O1128" i="4" s="1"/>
  <c r="B1128" i="4"/>
  <c r="S1127" i="4"/>
  <c r="V1127" i="4" s="1"/>
  <c r="R1127" i="4"/>
  <c r="U1127" i="4" s="1"/>
  <c r="M1127" i="4"/>
  <c r="P1127" i="4" s="1"/>
  <c r="L1127" i="4"/>
  <c r="O1127" i="4" s="1"/>
  <c r="B1127" i="4"/>
  <c r="S1126" i="4"/>
  <c r="V1126" i="4" s="1"/>
  <c r="R1126" i="4"/>
  <c r="U1126" i="4" s="1"/>
  <c r="M1126" i="4"/>
  <c r="P1126" i="4" s="1"/>
  <c r="L1126" i="4"/>
  <c r="O1126" i="4" s="1"/>
  <c r="B1126" i="4"/>
  <c r="S1125" i="4"/>
  <c r="V1125" i="4" s="1"/>
  <c r="R1125" i="4"/>
  <c r="U1125" i="4" s="1"/>
  <c r="M1125" i="4"/>
  <c r="P1125" i="4" s="1"/>
  <c r="L1125" i="4"/>
  <c r="O1125" i="4" s="1"/>
  <c r="B1125" i="4"/>
  <c r="S1124" i="4"/>
  <c r="V1124" i="4" s="1"/>
  <c r="R1124" i="4"/>
  <c r="U1124" i="4" s="1"/>
  <c r="M1124" i="4"/>
  <c r="P1124" i="4" s="1"/>
  <c r="L1124" i="4"/>
  <c r="O1124" i="4" s="1"/>
  <c r="B1124" i="4"/>
  <c r="S1123" i="4"/>
  <c r="V1123" i="4" s="1"/>
  <c r="R1123" i="4"/>
  <c r="U1123" i="4" s="1"/>
  <c r="M1123" i="4"/>
  <c r="P1123" i="4" s="1"/>
  <c r="L1123" i="4"/>
  <c r="O1123" i="4" s="1"/>
  <c r="B1123" i="4"/>
  <c r="S1122" i="4"/>
  <c r="V1122" i="4" s="1"/>
  <c r="R1122" i="4"/>
  <c r="U1122" i="4" s="1"/>
  <c r="M1122" i="4"/>
  <c r="P1122" i="4" s="1"/>
  <c r="L1122" i="4"/>
  <c r="O1122" i="4" s="1"/>
  <c r="B1122" i="4"/>
  <c r="S1121" i="4"/>
  <c r="V1121" i="4" s="1"/>
  <c r="R1121" i="4"/>
  <c r="U1121" i="4" s="1"/>
  <c r="M1121" i="4"/>
  <c r="P1121" i="4" s="1"/>
  <c r="L1121" i="4"/>
  <c r="O1121" i="4" s="1"/>
  <c r="B1121" i="4"/>
  <c r="S1120" i="4"/>
  <c r="V1120" i="4" s="1"/>
  <c r="R1120" i="4"/>
  <c r="U1120" i="4" s="1"/>
  <c r="M1120" i="4"/>
  <c r="P1120" i="4" s="1"/>
  <c r="L1120" i="4"/>
  <c r="O1120" i="4" s="1"/>
  <c r="B1120" i="4"/>
  <c r="S1119" i="4"/>
  <c r="V1119" i="4" s="1"/>
  <c r="R1119" i="4"/>
  <c r="U1119" i="4" s="1"/>
  <c r="M1119" i="4"/>
  <c r="P1119" i="4" s="1"/>
  <c r="L1119" i="4"/>
  <c r="O1119" i="4" s="1"/>
  <c r="B1119" i="4"/>
  <c r="S1118" i="4"/>
  <c r="V1118" i="4" s="1"/>
  <c r="R1118" i="4"/>
  <c r="U1118" i="4" s="1"/>
  <c r="M1118" i="4"/>
  <c r="P1118" i="4" s="1"/>
  <c r="L1118" i="4"/>
  <c r="O1118" i="4" s="1"/>
  <c r="B1118" i="4"/>
  <c r="S1117" i="4"/>
  <c r="V1117" i="4" s="1"/>
  <c r="R1117" i="4"/>
  <c r="U1117" i="4" s="1"/>
  <c r="M1117" i="4"/>
  <c r="P1117" i="4" s="1"/>
  <c r="L1117" i="4"/>
  <c r="O1117" i="4" s="1"/>
  <c r="B1117" i="4"/>
  <c r="S1116" i="4"/>
  <c r="V1116" i="4" s="1"/>
  <c r="R1116" i="4"/>
  <c r="U1116" i="4" s="1"/>
  <c r="M1116" i="4"/>
  <c r="P1116" i="4" s="1"/>
  <c r="L1116" i="4"/>
  <c r="O1116" i="4" s="1"/>
  <c r="B1116" i="4"/>
  <c r="S1115" i="4"/>
  <c r="V1115" i="4" s="1"/>
  <c r="R1115" i="4"/>
  <c r="U1115" i="4" s="1"/>
  <c r="M1115" i="4"/>
  <c r="P1115" i="4" s="1"/>
  <c r="L1115" i="4"/>
  <c r="O1115" i="4" s="1"/>
  <c r="B1115" i="4"/>
  <c r="S1114" i="4"/>
  <c r="V1114" i="4" s="1"/>
  <c r="R1114" i="4"/>
  <c r="U1114" i="4" s="1"/>
  <c r="M1114" i="4"/>
  <c r="P1114" i="4" s="1"/>
  <c r="L1114" i="4"/>
  <c r="O1114" i="4" s="1"/>
  <c r="B1114" i="4"/>
  <c r="S1113" i="4"/>
  <c r="V1113" i="4" s="1"/>
  <c r="R1113" i="4"/>
  <c r="U1113" i="4" s="1"/>
  <c r="M1113" i="4"/>
  <c r="P1113" i="4" s="1"/>
  <c r="L1113" i="4"/>
  <c r="O1113" i="4" s="1"/>
  <c r="B1113" i="4"/>
  <c r="T1112" i="4"/>
  <c r="N1112" i="4"/>
  <c r="B1112" i="4"/>
  <c r="S1111" i="4"/>
  <c r="V1111" i="4" s="1"/>
  <c r="R1111" i="4"/>
  <c r="U1111" i="4" s="1"/>
  <c r="M1111" i="4"/>
  <c r="P1111" i="4" s="1"/>
  <c r="L1111" i="4"/>
  <c r="O1111" i="4" s="1"/>
  <c r="B1111" i="4"/>
  <c r="S1110" i="4"/>
  <c r="V1110" i="4" s="1"/>
  <c r="R1110" i="4"/>
  <c r="U1110" i="4" s="1"/>
  <c r="M1110" i="4"/>
  <c r="P1110" i="4" s="1"/>
  <c r="L1110" i="4"/>
  <c r="O1110" i="4" s="1"/>
  <c r="B1110" i="4"/>
  <c r="S1109" i="4"/>
  <c r="V1109" i="4" s="1"/>
  <c r="R1109" i="4"/>
  <c r="U1109" i="4" s="1"/>
  <c r="M1109" i="4"/>
  <c r="P1109" i="4" s="1"/>
  <c r="L1109" i="4"/>
  <c r="O1109" i="4" s="1"/>
  <c r="B1109" i="4"/>
  <c r="S1108" i="4"/>
  <c r="V1108" i="4" s="1"/>
  <c r="R1108" i="4"/>
  <c r="U1108" i="4" s="1"/>
  <c r="M1108" i="4"/>
  <c r="P1108" i="4" s="1"/>
  <c r="L1108" i="4"/>
  <c r="O1108" i="4" s="1"/>
  <c r="B1108" i="4"/>
  <c r="S1107" i="4"/>
  <c r="V1107" i="4" s="1"/>
  <c r="R1107" i="4"/>
  <c r="U1107" i="4" s="1"/>
  <c r="M1107" i="4"/>
  <c r="P1107" i="4" s="1"/>
  <c r="L1107" i="4"/>
  <c r="O1107" i="4" s="1"/>
  <c r="B1107" i="4"/>
  <c r="S1106" i="4"/>
  <c r="V1106" i="4" s="1"/>
  <c r="R1106" i="4"/>
  <c r="U1106" i="4" s="1"/>
  <c r="M1106" i="4"/>
  <c r="P1106" i="4" s="1"/>
  <c r="L1106" i="4"/>
  <c r="O1106" i="4" s="1"/>
  <c r="B1106" i="4"/>
  <c r="S1105" i="4"/>
  <c r="V1105" i="4" s="1"/>
  <c r="R1105" i="4"/>
  <c r="U1105" i="4" s="1"/>
  <c r="M1105" i="4"/>
  <c r="P1105" i="4" s="1"/>
  <c r="L1105" i="4"/>
  <c r="O1105" i="4" s="1"/>
  <c r="B1105" i="4"/>
  <c r="S1104" i="4"/>
  <c r="V1104" i="4" s="1"/>
  <c r="R1104" i="4"/>
  <c r="U1104" i="4" s="1"/>
  <c r="M1104" i="4"/>
  <c r="P1104" i="4" s="1"/>
  <c r="L1104" i="4"/>
  <c r="O1104" i="4" s="1"/>
  <c r="B1104" i="4"/>
  <c r="S1103" i="4"/>
  <c r="V1103" i="4" s="1"/>
  <c r="R1103" i="4"/>
  <c r="U1103" i="4" s="1"/>
  <c r="M1103" i="4"/>
  <c r="P1103" i="4" s="1"/>
  <c r="L1103" i="4"/>
  <c r="O1103" i="4" s="1"/>
  <c r="B1103" i="4"/>
  <c r="S1102" i="4"/>
  <c r="V1102" i="4" s="1"/>
  <c r="R1102" i="4"/>
  <c r="U1102" i="4" s="1"/>
  <c r="M1102" i="4"/>
  <c r="P1102" i="4" s="1"/>
  <c r="L1102" i="4"/>
  <c r="O1102" i="4" s="1"/>
  <c r="B1102" i="4"/>
  <c r="S1101" i="4"/>
  <c r="V1101" i="4" s="1"/>
  <c r="R1101" i="4"/>
  <c r="U1101" i="4" s="1"/>
  <c r="M1101" i="4"/>
  <c r="P1101" i="4" s="1"/>
  <c r="L1101" i="4"/>
  <c r="O1101" i="4" s="1"/>
  <c r="B1101" i="4"/>
  <c r="S1100" i="4"/>
  <c r="V1100" i="4" s="1"/>
  <c r="R1100" i="4"/>
  <c r="U1100" i="4" s="1"/>
  <c r="M1100" i="4"/>
  <c r="P1100" i="4" s="1"/>
  <c r="L1100" i="4"/>
  <c r="O1100" i="4" s="1"/>
  <c r="B1100" i="4"/>
  <c r="S1099" i="4"/>
  <c r="V1099" i="4" s="1"/>
  <c r="R1099" i="4"/>
  <c r="U1099" i="4" s="1"/>
  <c r="M1099" i="4"/>
  <c r="P1099" i="4" s="1"/>
  <c r="L1099" i="4"/>
  <c r="O1099" i="4" s="1"/>
  <c r="B1099" i="4"/>
  <c r="S1098" i="4"/>
  <c r="V1098" i="4" s="1"/>
  <c r="R1098" i="4"/>
  <c r="U1098" i="4" s="1"/>
  <c r="M1098" i="4"/>
  <c r="P1098" i="4" s="1"/>
  <c r="L1098" i="4"/>
  <c r="O1098" i="4" s="1"/>
  <c r="B1098" i="4"/>
  <c r="S1097" i="4"/>
  <c r="V1097" i="4" s="1"/>
  <c r="R1097" i="4"/>
  <c r="U1097" i="4" s="1"/>
  <c r="M1097" i="4"/>
  <c r="P1097" i="4" s="1"/>
  <c r="L1097" i="4"/>
  <c r="O1097" i="4" s="1"/>
  <c r="B1097" i="4"/>
  <c r="S1096" i="4"/>
  <c r="V1096" i="4" s="1"/>
  <c r="R1096" i="4"/>
  <c r="U1096" i="4" s="1"/>
  <c r="M1096" i="4"/>
  <c r="P1096" i="4" s="1"/>
  <c r="L1096" i="4"/>
  <c r="O1096" i="4" s="1"/>
  <c r="B1096" i="4"/>
  <c r="S1095" i="4"/>
  <c r="V1095" i="4" s="1"/>
  <c r="R1095" i="4"/>
  <c r="U1095" i="4" s="1"/>
  <c r="M1095" i="4"/>
  <c r="P1095" i="4" s="1"/>
  <c r="L1095" i="4"/>
  <c r="O1095" i="4" s="1"/>
  <c r="B1095" i="4"/>
  <c r="T1094" i="4"/>
  <c r="N1094" i="4"/>
  <c r="B1094" i="4"/>
  <c r="S1093" i="4"/>
  <c r="V1093" i="4" s="1"/>
  <c r="R1093" i="4"/>
  <c r="U1093" i="4" s="1"/>
  <c r="M1093" i="4"/>
  <c r="P1093" i="4" s="1"/>
  <c r="L1093" i="4"/>
  <c r="O1093" i="4" s="1"/>
  <c r="B1093" i="4"/>
  <c r="S1092" i="4"/>
  <c r="V1092" i="4" s="1"/>
  <c r="R1092" i="4"/>
  <c r="U1092" i="4" s="1"/>
  <c r="M1092" i="4"/>
  <c r="P1092" i="4" s="1"/>
  <c r="L1092" i="4"/>
  <c r="O1092" i="4" s="1"/>
  <c r="B1092" i="4"/>
  <c r="S1091" i="4"/>
  <c r="V1091" i="4" s="1"/>
  <c r="R1091" i="4"/>
  <c r="U1091" i="4" s="1"/>
  <c r="M1091" i="4"/>
  <c r="P1091" i="4" s="1"/>
  <c r="L1091" i="4"/>
  <c r="O1091" i="4" s="1"/>
  <c r="B1091" i="4"/>
  <c r="S1090" i="4"/>
  <c r="V1090" i="4" s="1"/>
  <c r="R1090" i="4"/>
  <c r="U1090" i="4" s="1"/>
  <c r="M1090" i="4"/>
  <c r="P1090" i="4" s="1"/>
  <c r="L1090" i="4"/>
  <c r="O1090" i="4" s="1"/>
  <c r="B1090" i="4"/>
  <c r="S1089" i="4"/>
  <c r="V1089" i="4" s="1"/>
  <c r="R1089" i="4"/>
  <c r="U1089" i="4" s="1"/>
  <c r="M1089" i="4"/>
  <c r="P1089" i="4" s="1"/>
  <c r="L1089" i="4"/>
  <c r="O1089" i="4" s="1"/>
  <c r="B1089" i="4"/>
  <c r="S1088" i="4"/>
  <c r="V1088" i="4" s="1"/>
  <c r="R1088" i="4"/>
  <c r="U1088" i="4" s="1"/>
  <c r="M1088" i="4"/>
  <c r="P1088" i="4" s="1"/>
  <c r="L1088" i="4"/>
  <c r="O1088" i="4" s="1"/>
  <c r="B1088" i="4"/>
  <c r="S1087" i="4"/>
  <c r="V1087" i="4" s="1"/>
  <c r="R1087" i="4"/>
  <c r="U1087" i="4" s="1"/>
  <c r="M1087" i="4"/>
  <c r="P1087" i="4" s="1"/>
  <c r="L1087" i="4"/>
  <c r="O1087" i="4" s="1"/>
  <c r="B1087" i="4"/>
  <c r="S1086" i="4"/>
  <c r="V1086" i="4" s="1"/>
  <c r="R1086" i="4"/>
  <c r="U1086" i="4" s="1"/>
  <c r="M1086" i="4"/>
  <c r="P1086" i="4" s="1"/>
  <c r="L1086" i="4"/>
  <c r="O1086" i="4" s="1"/>
  <c r="B1086" i="4"/>
  <c r="S1085" i="4"/>
  <c r="V1085" i="4" s="1"/>
  <c r="R1085" i="4"/>
  <c r="U1085" i="4" s="1"/>
  <c r="M1085" i="4"/>
  <c r="P1085" i="4" s="1"/>
  <c r="L1085" i="4"/>
  <c r="O1085" i="4" s="1"/>
  <c r="B1085" i="4"/>
  <c r="S1084" i="4"/>
  <c r="V1084" i="4" s="1"/>
  <c r="R1084" i="4"/>
  <c r="U1084" i="4" s="1"/>
  <c r="M1084" i="4"/>
  <c r="P1084" i="4" s="1"/>
  <c r="L1084" i="4"/>
  <c r="O1084" i="4" s="1"/>
  <c r="B1084" i="4"/>
  <c r="S1083" i="4"/>
  <c r="V1083" i="4" s="1"/>
  <c r="R1083" i="4"/>
  <c r="U1083" i="4" s="1"/>
  <c r="M1083" i="4"/>
  <c r="P1083" i="4" s="1"/>
  <c r="L1083" i="4"/>
  <c r="O1083" i="4" s="1"/>
  <c r="B1083" i="4"/>
  <c r="S1082" i="4"/>
  <c r="V1082" i="4" s="1"/>
  <c r="R1082" i="4"/>
  <c r="U1082" i="4" s="1"/>
  <c r="M1082" i="4"/>
  <c r="P1082" i="4" s="1"/>
  <c r="L1082" i="4"/>
  <c r="O1082" i="4" s="1"/>
  <c r="B1082" i="4"/>
  <c r="S1081" i="4"/>
  <c r="V1081" i="4" s="1"/>
  <c r="R1081" i="4"/>
  <c r="U1081" i="4" s="1"/>
  <c r="M1081" i="4"/>
  <c r="P1081" i="4" s="1"/>
  <c r="L1081" i="4"/>
  <c r="O1081" i="4" s="1"/>
  <c r="B1081" i="4"/>
  <c r="S1080" i="4"/>
  <c r="V1080" i="4" s="1"/>
  <c r="R1080" i="4"/>
  <c r="U1080" i="4" s="1"/>
  <c r="M1080" i="4"/>
  <c r="P1080" i="4" s="1"/>
  <c r="L1080" i="4"/>
  <c r="O1080" i="4" s="1"/>
  <c r="B1080" i="4"/>
  <c r="S1079" i="4"/>
  <c r="V1079" i="4" s="1"/>
  <c r="R1079" i="4"/>
  <c r="U1079" i="4" s="1"/>
  <c r="M1079" i="4"/>
  <c r="P1079" i="4" s="1"/>
  <c r="L1079" i="4"/>
  <c r="O1079" i="4" s="1"/>
  <c r="B1079" i="4"/>
  <c r="S1078" i="4"/>
  <c r="V1078" i="4" s="1"/>
  <c r="R1078" i="4"/>
  <c r="U1078" i="4" s="1"/>
  <c r="M1078" i="4"/>
  <c r="P1078" i="4" s="1"/>
  <c r="L1078" i="4"/>
  <c r="O1078" i="4" s="1"/>
  <c r="B1078" i="4"/>
  <c r="S1077" i="4"/>
  <c r="V1077" i="4" s="1"/>
  <c r="R1077" i="4"/>
  <c r="U1077" i="4" s="1"/>
  <c r="M1077" i="4"/>
  <c r="P1077" i="4" s="1"/>
  <c r="L1077" i="4"/>
  <c r="O1077" i="4" s="1"/>
  <c r="B1077" i="4"/>
  <c r="S1076" i="4"/>
  <c r="V1076" i="4" s="1"/>
  <c r="R1076" i="4"/>
  <c r="U1076" i="4" s="1"/>
  <c r="M1076" i="4"/>
  <c r="P1076" i="4" s="1"/>
  <c r="L1076" i="4"/>
  <c r="O1076" i="4" s="1"/>
  <c r="B1076" i="4"/>
  <c r="T1075" i="4"/>
  <c r="N1075" i="4"/>
  <c r="B1075" i="4"/>
  <c r="S1074" i="4"/>
  <c r="V1074" i="4" s="1"/>
  <c r="R1074" i="4"/>
  <c r="U1074" i="4" s="1"/>
  <c r="M1074" i="4"/>
  <c r="P1074" i="4" s="1"/>
  <c r="L1074" i="4"/>
  <c r="O1074" i="4" s="1"/>
  <c r="B1074" i="4"/>
  <c r="S1073" i="4"/>
  <c r="V1073" i="4" s="1"/>
  <c r="R1073" i="4"/>
  <c r="U1073" i="4" s="1"/>
  <c r="M1073" i="4"/>
  <c r="P1073" i="4" s="1"/>
  <c r="L1073" i="4"/>
  <c r="O1073" i="4" s="1"/>
  <c r="B1073" i="4"/>
  <c r="S1072" i="4"/>
  <c r="V1072" i="4" s="1"/>
  <c r="R1072" i="4"/>
  <c r="U1072" i="4" s="1"/>
  <c r="M1072" i="4"/>
  <c r="P1072" i="4" s="1"/>
  <c r="L1072" i="4"/>
  <c r="O1072" i="4" s="1"/>
  <c r="B1072" i="4"/>
  <c r="S1071" i="4"/>
  <c r="V1071" i="4" s="1"/>
  <c r="R1071" i="4"/>
  <c r="U1071" i="4" s="1"/>
  <c r="M1071" i="4"/>
  <c r="P1071" i="4" s="1"/>
  <c r="L1071" i="4"/>
  <c r="O1071" i="4" s="1"/>
  <c r="B1071" i="4"/>
  <c r="S1070" i="4"/>
  <c r="V1070" i="4" s="1"/>
  <c r="R1070" i="4"/>
  <c r="U1070" i="4" s="1"/>
  <c r="M1070" i="4"/>
  <c r="P1070" i="4" s="1"/>
  <c r="L1070" i="4"/>
  <c r="O1070" i="4" s="1"/>
  <c r="B1070" i="4"/>
  <c r="S1069" i="4"/>
  <c r="V1069" i="4" s="1"/>
  <c r="R1069" i="4"/>
  <c r="U1069" i="4" s="1"/>
  <c r="M1069" i="4"/>
  <c r="P1069" i="4" s="1"/>
  <c r="L1069" i="4"/>
  <c r="O1069" i="4" s="1"/>
  <c r="B1069" i="4"/>
  <c r="S1068" i="4"/>
  <c r="V1068" i="4" s="1"/>
  <c r="R1068" i="4"/>
  <c r="U1068" i="4" s="1"/>
  <c r="M1068" i="4"/>
  <c r="P1068" i="4" s="1"/>
  <c r="L1068" i="4"/>
  <c r="O1068" i="4" s="1"/>
  <c r="B1068" i="4"/>
  <c r="S1067" i="4"/>
  <c r="V1067" i="4" s="1"/>
  <c r="R1067" i="4"/>
  <c r="U1067" i="4" s="1"/>
  <c r="M1067" i="4"/>
  <c r="P1067" i="4" s="1"/>
  <c r="L1067" i="4"/>
  <c r="O1067" i="4" s="1"/>
  <c r="B1067" i="4"/>
  <c r="S1066" i="4"/>
  <c r="V1066" i="4" s="1"/>
  <c r="R1066" i="4"/>
  <c r="U1066" i="4" s="1"/>
  <c r="M1066" i="4"/>
  <c r="P1066" i="4" s="1"/>
  <c r="L1066" i="4"/>
  <c r="O1066" i="4" s="1"/>
  <c r="B1066" i="4"/>
  <c r="S1065" i="4"/>
  <c r="V1065" i="4" s="1"/>
  <c r="R1065" i="4"/>
  <c r="U1065" i="4" s="1"/>
  <c r="M1065" i="4"/>
  <c r="P1065" i="4" s="1"/>
  <c r="L1065" i="4"/>
  <c r="O1065" i="4" s="1"/>
  <c r="B1065" i="4"/>
  <c r="S1064" i="4"/>
  <c r="V1064" i="4" s="1"/>
  <c r="R1064" i="4"/>
  <c r="U1064" i="4" s="1"/>
  <c r="M1064" i="4"/>
  <c r="P1064" i="4" s="1"/>
  <c r="L1064" i="4"/>
  <c r="O1064" i="4" s="1"/>
  <c r="B1064" i="4"/>
  <c r="S1063" i="4"/>
  <c r="V1063" i="4" s="1"/>
  <c r="R1063" i="4"/>
  <c r="U1063" i="4" s="1"/>
  <c r="M1063" i="4"/>
  <c r="P1063" i="4" s="1"/>
  <c r="L1063" i="4"/>
  <c r="O1063" i="4" s="1"/>
  <c r="B1063" i="4"/>
  <c r="S1062" i="4"/>
  <c r="V1062" i="4" s="1"/>
  <c r="R1062" i="4"/>
  <c r="U1062" i="4" s="1"/>
  <c r="M1062" i="4"/>
  <c r="P1062" i="4" s="1"/>
  <c r="L1062" i="4"/>
  <c r="O1062" i="4" s="1"/>
  <c r="B1062" i="4"/>
  <c r="S1061" i="4"/>
  <c r="V1061" i="4" s="1"/>
  <c r="R1061" i="4"/>
  <c r="U1061" i="4" s="1"/>
  <c r="M1061" i="4"/>
  <c r="P1061" i="4" s="1"/>
  <c r="L1061" i="4"/>
  <c r="O1061" i="4" s="1"/>
  <c r="B1061" i="4"/>
  <c r="S1060" i="4"/>
  <c r="V1060" i="4" s="1"/>
  <c r="R1060" i="4"/>
  <c r="U1060" i="4" s="1"/>
  <c r="M1060" i="4"/>
  <c r="P1060" i="4" s="1"/>
  <c r="L1060" i="4"/>
  <c r="O1060" i="4" s="1"/>
  <c r="B1060" i="4"/>
  <c r="S1059" i="4"/>
  <c r="V1059" i="4" s="1"/>
  <c r="R1059" i="4"/>
  <c r="U1059" i="4" s="1"/>
  <c r="M1059" i="4"/>
  <c r="P1059" i="4" s="1"/>
  <c r="L1059" i="4"/>
  <c r="O1059" i="4" s="1"/>
  <c r="B1059" i="4"/>
  <c r="S1058" i="4"/>
  <c r="V1058" i="4" s="1"/>
  <c r="R1058" i="4"/>
  <c r="U1058" i="4" s="1"/>
  <c r="M1058" i="4"/>
  <c r="P1058" i="4" s="1"/>
  <c r="L1058" i="4"/>
  <c r="O1058" i="4" s="1"/>
  <c r="B1058" i="4"/>
  <c r="T1057" i="4"/>
  <c r="N1057" i="4"/>
  <c r="B1057" i="4"/>
  <c r="S1056" i="4"/>
  <c r="V1056" i="4" s="1"/>
  <c r="R1056" i="4"/>
  <c r="U1056" i="4" s="1"/>
  <c r="M1056" i="4"/>
  <c r="P1056" i="4" s="1"/>
  <c r="L1056" i="4"/>
  <c r="O1056" i="4" s="1"/>
  <c r="B1056" i="4"/>
  <c r="S1055" i="4"/>
  <c r="V1055" i="4" s="1"/>
  <c r="R1055" i="4"/>
  <c r="U1055" i="4" s="1"/>
  <c r="M1055" i="4"/>
  <c r="P1055" i="4" s="1"/>
  <c r="L1055" i="4"/>
  <c r="O1055" i="4" s="1"/>
  <c r="B1055" i="4"/>
  <c r="S1054" i="4"/>
  <c r="V1054" i="4" s="1"/>
  <c r="R1054" i="4"/>
  <c r="U1054" i="4" s="1"/>
  <c r="M1054" i="4"/>
  <c r="P1054" i="4" s="1"/>
  <c r="L1054" i="4"/>
  <c r="O1054" i="4" s="1"/>
  <c r="B1054" i="4"/>
  <c r="S1053" i="4"/>
  <c r="V1053" i="4" s="1"/>
  <c r="R1053" i="4"/>
  <c r="U1053" i="4" s="1"/>
  <c r="M1053" i="4"/>
  <c r="P1053" i="4" s="1"/>
  <c r="L1053" i="4"/>
  <c r="O1053" i="4" s="1"/>
  <c r="B1053" i="4"/>
  <c r="S1052" i="4"/>
  <c r="V1052" i="4" s="1"/>
  <c r="R1052" i="4"/>
  <c r="U1052" i="4" s="1"/>
  <c r="M1052" i="4"/>
  <c r="P1052" i="4" s="1"/>
  <c r="L1052" i="4"/>
  <c r="O1052" i="4" s="1"/>
  <c r="B1052" i="4"/>
  <c r="S1051" i="4"/>
  <c r="V1051" i="4" s="1"/>
  <c r="R1051" i="4"/>
  <c r="U1051" i="4" s="1"/>
  <c r="M1051" i="4"/>
  <c r="P1051" i="4" s="1"/>
  <c r="L1051" i="4"/>
  <c r="O1051" i="4" s="1"/>
  <c r="B1051" i="4"/>
  <c r="S1050" i="4"/>
  <c r="V1050" i="4" s="1"/>
  <c r="R1050" i="4"/>
  <c r="U1050" i="4" s="1"/>
  <c r="M1050" i="4"/>
  <c r="P1050" i="4" s="1"/>
  <c r="L1050" i="4"/>
  <c r="O1050" i="4" s="1"/>
  <c r="B1050" i="4"/>
  <c r="S1049" i="4"/>
  <c r="V1049" i="4" s="1"/>
  <c r="R1049" i="4"/>
  <c r="U1049" i="4" s="1"/>
  <c r="M1049" i="4"/>
  <c r="P1049" i="4" s="1"/>
  <c r="L1049" i="4"/>
  <c r="O1049" i="4" s="1"/>
  <c r="B1049" i="4"/>
  <c r="S1048" i="4"/>
  <c r="V1048" i="4" s="1"/>
  <c r="R1048" i="4"/>
  <c r="U1048" i="4" s="1"/>
  <c r="M1048" i="4"/>
  <c r="P1048" i="4" s="1"/>
  <c r="L1048" i="4"/>
  <c r="O1048" i="4" s="1"/>
  <c r="B1048" i="4"/>
  <c r="S1047" i="4"/>
  <c r="V1047" i="4" s="1"/>
  <c r="R1047" i="4"/>
  <c r="U1047" i="4" s="1"/>
  <c r="M1047" i="4"/>
  <c r="P1047" i="4" s="1"/>
  <c r="L1047" i="4"/>
  <c r="O1047" i="4" s="1"/>
  <c r="B1047" i="4"/>
  <c r="S1046" i="4"/>
  <c r="V1046" i="4" s="1"/>
  <c r="R1046" i="4"/>
  <c r="U1046" i="4" s="1"/>
  <c r="M1046" i="4"/>
  <c r="P1046" i="4" s="1"/>
  <c r="L1046" i="4"/>
  <c r="O1046" i="4" s="1"/>
  <c r="B1046" i="4"/>
  <c r="S1045" i="4"/>
  <c r="V1045" i="4" s="1"/>
  <c r="R1045" i="4"/>
  <c r="U1045" i="4" s="1"/>
  <c r="M1045" i="4"/>
  <c r="P1045" i="4" s="1"/>
  <c r="L1045" i="4"/>
  <c r="O1045" i="4" s="1"/>
  <c r="B1045" i="4"/>
  <c r="S1044" i="4"/>
  <c r="V1044" i="4" s="1"/>
  <c r="R1044" i="4"/>
  <c r="U1044" i="4" s="1"/>
  <c r="M1044" i="4"/>
  <c r="P1044" i="4" s="1"/>
  <c r="L1044" i="4"/>
  <c r="O1044" i="4" s="1"/>
  <c r="B1044" i="4"/>
  <c r="S1043" i="4"/>
  <c r="V1043" i="4" s="1"/>
  <c r="R1043" i="4"/>
  <c r="U1043" i="4" s="1"/>
  <c r="M1043" i="4"/>
  <c r="P1043" i="4" s="1"/>
  <c r="L1043" i="4"/>
  <c r="O1043" i="4" s="1"/>
  <c r="B1043" i="4"/>
  <c r="S1042" i="4"/>
  <c r="V1042" i="4" s="1"/>
  <c r="R1042" i="4"/>
  <c r="U1042" i="4" s="1"/>
  <c r="M1042" i="4"/>
  <c r="P1042" i="4" s="1"/>
  <c r="L1042" i="4"/>
  <c r="O1042" i="4" s="1"/>
  <c r="B1042" i="4"/>
  <c r="S1041" i="4"/>
  <c r="V1041" i="4" s="1"/>
  <c r="R1041" i="4"/>
  <c r="U1041" i="4" s="1"/>
  <c r="M1041" i="4"/>
  <c r="P1041" i="4" s="1"/>
  <c r="L1041" i="4"/>
  <c r="O1041" i="4" s="1"/>
  <c r="B1041" i="4"/>
  <c r="S1040" i="4"/>
  <c r="V1040" i="4" s="1"/>
  <c r="R1040" i="4"/>
  <c r="U1040" i="4" s="1"/>
  <c r="M1040" i="4"/>
  <c r="P1040" i="4" s="1"/>
  <c r="L1040" i="4"/>
  <c r="O1040" i="4" s="1"/>
  <c r="B1040" i="4"/>
  <c r="S1039" i="4"/>
  <c r="V1039" i="4" s="1"/>
  <c r="R1039" i="4"/>
  <c r="U1039" i="4" s="1"/>
  <c r="M1039" i="4"/>
  <c r="P1039" i="4" s="1"/>
  <c r="L1039" i="4"/>
  <c r="O1039" i="4" s="1"/>
  <c r="B1039" i="4"/>
  <c r="T1038" i="4"/>
  <c r="N1038" i="4"/>
  <c r="B1038" i="4"/>
  <c r="S1037" i="4"/>
  <c r="V1037" i="4" s="1"/>
  <c r="R1037" i="4"/>
  <c r="U1037" i="4" s="1"/>
  <c r="M1037" i="4"/>
  <c r="P1037" i="4" s="1"/>
  <c r="L1037" i="4"/>
  <c r="O1037" i="4" s="1"/>
  <c r="B1037" i="4"/>
  <c r="S1036" i="4"/>
  <c r="V1036" i="4" s="1"/>
  <c r="R1036" i="4"/>
  <c r="U1036" i="4" s="1"/>
  <c r="M1036" i="4"/>
  <c r="P1036" i="4" s="1"/>
  <c r="L1036" i="4"/>
  <c r="O1036" i="4" s="1"/>
  <c r="B1036" i="4"/>
  <c r="S1035" i="4"/>
  <c r="V1035" i="4" s="1"/>
  <c r="R1035" i="4"/>
  <c r="U1035" i="4" s="1"/>
  <c r="M1035" i="4"/>
  <c r="P1035" i="4" s="1"/>
  <c r="L1035" i="4"/>
  <c r="O1035" i="4" s="1"/>
  <c r="B1035" i="4"/>
  <c r="S1034" i="4"/>
  <c r="V1034" i="4" s="1"/>
  <c r="R1034" i="4"/>
  <c r="U1034" i="4" s="1"/>
  <c r="M1034" i="4"/>
  <c r="P1034" i="4" s="1"/>
  <c r="L1034" i="4"/>
  <c r="O1034" i="4" s="1"/>
  <c r="B1034" i="4"/>
  <c r="S1033" i="4"/>
  <c r="V1033" i="4" s="1"/>
  <c r="R1033" i="4"/>
  <c r="U1033" i="4" s="1"/>
  <c r="M1033" i="4"/>
  <c r="P1033" i="4" s="1"/>
  <c r="L1033" i="4"/>
  <c r="O1033" i="4" s="1"/>
  <c r="B1033" i="4"/>
  <c r="S1032" i="4"/>
  <c r="V1032" i="4" s="1"/>
  <c r="R1032" i="4"/>
  <c r="U1032" i="4" s="1"/>
  <c r="M1032" i="4"/>
  <c r="P1032" i="4" s="1"/>
  <c r="L1032" i="4"/>
  <c r="O1032" i="4" s="1"/>
  <c r="B1032" i="4"/>
  <c r="S1031" i="4"/>
  <c r="V1031" i="4" s="1"/>
  <c r="R1031" i="4"/>
  <c r="U1031" i="4" s="1"/>
  <c r="M1031" i="4"/>
  <c r="P1031" i="4" s="1"/>
  <c r="L1031" i="4"/>
  <c r="O1031" i="4" s="1"/>
  <c r="B1031" i="4"/>
  <c r="S1030" i="4"/>
  <c r="V1030" i="4" s="1"/>
  <c r="R1030" i="4"/>
  <c r="U1030" i="4" s="1"/>
  <c r="M1030" i="4"/>
  <c r="P1030" i="4" s="1"/>
  <c r="L1030" i="4"/>
  <c r="O1030" i="4" s="1"/>
  <c r="B1030" i="4"/>
  <c r="S1029" i="4"/>
  <c r="V1029" i="4" s="1"/>
  <c r="R1029" i="4"/>
  <c r="U1029" i="4" s="1"/>
  <c r="M1029" i="4"/>
  <c r="P1029" i="4" s="1"/>
  <c r="L1029" i="4"/>
  <c r="O1029" i="4" s="1"/>
  <c r="B1029" i="4"/>
  <c r="S1028" i="4"/>
  <c r="V1028" i="4" s="1"/>
  <c r="R1028" i="4"/>
  <c r="U1028" i="4" s="1"/>
  <c r="M1028" i="4"/>
  <c r="P1028" i="4" s="1"/>
  <c r="L1028" i="4"/>
  <c r="O1028" i="4" s="1"/>
  <c r="B1028" i="4"/>
  <c r="S1027" i="4"/>
  <c r="V1027" i="4" s="1"/>
  <c r="R1027" i="4"/>
  <c r="U1027" i="4" s="1"/>
  <c r="M1027" i="4"/>
  <c r="P1027" i="4" s="1"/>
  <c r="L1027" i="4"/>
  <c r="O1027" i="4" s="1"/>
  <c r="B1027" i="4"/>
  <c r="S1026" i="4"/>
  <c r="V1026" i="4" s="1"/>
  <c r="R1026" i="4"/>
  <c r="U1026" i="4" s="1"/>
  <c r="M1026" i="4"/>
  <c r="P1026" i="4" s="1"/>
  <c r="L1026" i="4"/>
  <c r="O1026" i="4" s="1"/>
  <c r="B1026" i="4"/>
  <c r="S1025" i="4"/>
  <c r="V1025" i="4" s="1"/>
  <c r="R1025" i="4"/>
  <c r="U1025" i="4" s="1"/>
  <c r="M1025" i="4"/>
  <c r="P1025" i="4" s="1"/>
  <c r="L1025" i="4"/>
  <c r="O1025" i="4" s="1"/>
  <c r="B1025" i="4"/>
  <c r="S1024" i="4"/>
  <c r="V1024" i="4" s="1"/>
  <c r="R1024" i="4"/>
  <c r="U1024" i="4" s="1"/>
  <c r="M1024" i="4"/>
  <c r="P1024" i="4" s="1"/>
  <c r="L1024" i="4"/>
  <c r="O1024" i="4" s="1"/>
  <c r="B1024" i="4"/>
  <c r="S1023" i="4"/>
  <c r="V1023" i="4" s="1"/>
  <c r="R1023" i="4"/>
  <c r="U1023" i="4" s="1"/>
  <c r="M1023" i="4"/>
  <c r="P1023" i="4" s="1"/>
  <c r="L1023" i="4"/>
  <c r="O1023" i="4" s="1"/>
  <c r="B1023" i="4"/>
  <c r="S1022" i="4"/>
  <c r="V1022" i="4" s="1"/>
  <c r="R1022" i="4"/>
  <c r="U1022" i="4" s="1"/>
  <c r="M1022" i="4"/>
  <c r="P1022" i="4" s="1"/>
  <c r="L1022" i="4"/>
  <c r="O1022" i="4" s="1"/>
  <c r="B1022" i="4"/>
  <c r="S1021" i="4"/>
  <c r="V1021" i="4" s="1"/>
  <c r="R1021" i="4"/>
  <c r="U1021" i="4" s="1"/>
  <c r="M1021" i="4"/>
  <c r="P1021" i="4" s="1"/>
  <c r="L1021" i="4"/>
  <c r="O1021" i="4" s="1"/>
  <c r="B1021" i="4"/>
  <c r="T1020" i="4"/>
  <c r="N1020" i="4"/>
  <c r="B1020" i="4"/>
  <c r="S1019" i="4"/>
  <c r="V1019" i="4" s="1"/>
  <c r="R1019" i="4"/>
  <c r="U1019" i="4" s="1"/>
  <c r="M1019" i="4"/>
  <c r="P1019" i="4" s="1"/>
  <c r="L1019" i="4"/>
  <c r="O1019" i="4" s="1"/>
  <c r="B1019" i="4"/>
  <c r="S1018" i="4"/>
  <c r="V1018" i="4" s="1"/>
  <c r="R1018" i="4"/>
  <c r="U1018" i="4" s="1"/>
  <c r="M1018" i="4"/>
  <c r="P1018" i="4" s="1"/>
  <c r="L1018" i="4"/>
  <c r="O1018" i="4" s="1"/>
  <c r="B1018" i="4"/>
  <c r="S1017" i="4"/>
  <c r="V1017" i="4" s="1"/>
  <c r="R1017" i="4"/>
  <c r="U1017" i="4" s="1"/>
  <c r="M1017" i="4"/>
  <c r="P1017" i="4" s="1"/>
  <c r="L1017" i="4"/>
  <c r="O1017" i="4" s="1"/>
  <c r="B1017" i="4"/>
  <c r="S1016" i="4"/>
  <c r="V1016" i="4" s="1"/>
  <c r="R1016" i="4"/>
  <c r="U1016" i="4" s="1"/>
  <c r="M1016" i="4"/>
  <c r="P1016" i="4" s="1"/>
  <c r="L1016" i="4"/>
  <c r="O1016" i="4" s="1"/>
  <c r="B1016" i="4"/>
  <c r="S1015" i="4"/>
  <c r="V1015" i="4" s="1"/>
  <c r="R1015" i="4"/>
  <c r="U1015" i="4" s="1"/>
  <c r="M1015" i="4"/>
  <c r="P1015" i="4" s="1"/>
  <c r="L1015" i="4"/>
  <c r="O1015" i="4" s="1"/>
  <c r="B1015" i="4"/>
  <c r="S1014" i="4"/>
  <c r="V1014" i="4" s="1"/>
  <c r="R1014" i="4"/>
  <c r="U1014" i="4" s="1"/>
  <c r="M1014" i="4"/>
  <c r="P1014" i="4" s="1"/>
  <c r="L1014" i="4"/>
  <c r="O1014" i="4" s="1"/>
  <c r="B1014" i="4"/>
  <c r="S1013" i="4"/>
  <c r="V1013" i="4" s="1"/>
  <c r="R1013" i="4"/>
  <c r="U1013" i="4" s="1"/>
  <c r="M1013" i="4"/>
  <c r="P1013" i="4" s="1"/>
  <c r="L1013" i="4"/>
  <c r="O1013" i="4" s="1"/>
  <c r="B1013" i="4"/>
  <c r="S1012" i="4"/>
  <c r="V1012" i="4" s="1"/>
  <c r="R1012" i="4"/>
  <c r="U1012" i="4" s="1"/>
  <c r="M1012" i="4"/>
  <c r="P1012" i="4" s="1"/>
  <c r="L1012" i="4"/>
  <c r="O1012" i="4" s="1"/>
  <c r="B1012" i="4"/>
  <c r="S1011" i="4"/>
  <c r="V1011" i="4" s="1"/>
  <c r="R1011" i="4"/>
  <c r="U1011" i="4" s="1"/>
  <c r="M1011" i="4"/>
  <c r="P1011" i="4" s="1"/>
  <c r="L1011" i="4"/>
  <c r="O1011" i="4" s="1"/>
  <c r="B1011" i="4"/>
  <c r="S1010" i="4"/>
  <c r="V1010" i="4" s="1"/>
  <c r="R1010" i="4"/>
  <c r="U1010" i="4" s="1"/>
  <c r="M1010" i="4"/>
  <c r="P1010" i="4" s="1"/>
  <c r="L1010" i="4"/>
  <c r="O1010" i="4" s="1"/>
  <c r="B1010" i="4"/>
  <c r="S1009" i="4"/>
  <c r="V1009" i="4" s="1"/>
  <c r="R1009" i="4"/>
  <c r="U1009" i="4" s="1"/>
  <c r="M1009" i="4"/>
  <c r="P1009" i="4" s="1"/>
  <c r="L1009" i="4"/>
  <c r="O1009" i="4" s="1"/>
  <c r="B1009" i="4"/>
  <c r="S1008" i="4"/>
  <c r="V1008" i="4" s="1"/>
  <c r="R1008" i="4"/>
  <c r="U1008" i="4" s="1"/>
  <c r="M1008" i="4"/>
  <c r="P1008" i="4" s="1"/>
  <c r="L1008" i="4"/>
  <c r="O1008" i="4" s="1"/>
  <c r="B1008" i="4"/>
  <c r="S1007" i="4"/>
  <c r="V1007" i="4" s="1"/>
  <c r="R1007" i="4"/>
  <c r="U1007" i="4" s="1"/>
  <c r="M1007" i="4"/>
  <c r="P1007" i="4" s="1"/>
  <c r="L1007" i="4"/>
  <c r="O1007" i="4" s="1"/>
  <c r="B1007" i="4"/>
  <c r="S1006" i="4"/>
  <c r="V1006" i="4" s="1"/>
  <c r="R1006" i="4"/>
  <c r="U1006" i="4" s="1"/>
  <c r="M1006" i="4"/>
  <c r="P1006" i="4" s="1"/>
  <c r="L1006" i="4"/>
  <c r="O1006" i="4" s="1"/>
  <c r="B1006" i="4"/>
  <c r="S1005" i="4"/>
  <c r="V1005" i="4" s="1"/>
  <c r="R1005" i="4"/>
  <c r="U1005" i="4" s="1"/>
  <c r="M1005" i="4"/>
  <c r="P1005" i="4" s="1"/>
  <c r="L1005" i="4"/>
  <c r="O1005" i="4" s="1"/>
  <c r="B1005" i="4"/>
  <c r="S1004" i="4"/>
  <c r="V1004" i="4" s="1"/>
  <c r="R1004" i="4"/>
  <c r="U1004" i="4" s="1"/>
  <c r="M1004" i="4"/>
  <c r="P1004" i="4" s="1"/>
  <c r="L1004" i="4"/>
  <c r="O1004" i="4" s="1"/>
  <c r="B1004" i="4"/>
  <c r="S1003" i="4"/>
  <c r="V1003" i="4" s="1"/>
  <c r="R1003" i="4"/>
  <c r="U1003" i="4" s="1"/>
  <c r="M1003" i="4"/>
  <c r="P1003" i="4" s="1"/>
  <c r="L1003" i="4"/>
  <c r="O1003" i="4" s="1"/>
  <c r="B1003" i="4"/>
  <c r="T1002" i="4"/>
  <c r="N1002" i="4"/>
  <c r="B1002" i="4"/>
  <c r="S1001" i="4"/>
  <c r="V1001" i="4" s="1"/>
  <c r="R1001" i="4"/>
  <c r="U1001" i="4" s="1"/>
  <c r="M1001" i="4"/>
  <c r="P1001" i="4" s="1"/>
  <c r="L1001" i="4"/>
  <c r="O1001" i="4" s="1"/>
  <c r="B1001" i="4"/>
  <c r="S1000" i="4"/>
  <c r="V1000" i="4" s="1"/>
  <c r="R1000" i="4"/>
  <c r="U1000" i="4" s="1"/>
  <c r="M1000" i="4"/>
  <c r="P1000" i="4" s="1"/>
  <c r="L1000" i="4"/>
  <c r="O1000" i="4" s="1"/>
  <c r="B1000" i="4"/>
  <c r="S999" i="4"/>
  <c r="V999" i="4" s="1"/>
  <c r="R999" i="4"/>
  <c r="U999" i="4" s="1"/>
  <c r="M999" i="4"/>
  <c r="P999" i="4" s="1"/>
  <c r="L999" i="4"/>
  <c r="O999" i="4" s="1"/>
  <c r="B999" i="4"/>
  <c r="S998" i="4"/>
  <c r="V998" i="4" s="1"/>
  <c r="R998" i="4"/>
  <c r="U998" i="4" s="1"/>
  <c r="M998" i="4"/>
  <c r="P998" i="4" s="1"/>
  <c r="L998" i="4"/>
  <c r="O998" i="4" s="1"/>
  <c r="B998" i="4"/>
  <c r="T997" i="4"/>
  <c r="N997" i="4"/>
  <c r="B997" i="4"/>
  <c r="S996" i="4"/>
  <c r="V996" i="4" s="1"/>
  <c r="R996" i="4"/>
  <c r="U996" i="4" s="1"/>
  <c r="M996" i="4"/>
  <c r="P996" i="4" s="1"/>
  <c r="L996" i="4"/>
  <c r="O996" i="4" s="1"/>
  <c r="B996" i="4"/>
  <c r="S995" i="4"/>
  <c r="V995" i="4" s="1"/>
  <c r="R995" i="4"/>
  <c r="U995" i="4" s="1"/>
  <c r="M995" i="4"/>
  <c r="P995" i="4" s="1"/>
  <c r="L995" i="4"/>
  <c r="O995" i="4" s="1"/>
  <c r="B995" i="4"/>
  <c r="S994" i="4"/>
  <c r="V994" i="4" s="1"/>
  <c r="R994" i="4"/>
  <c r="U994" i="4" s="1"/>
  <c r="M994" i="4"/>
  <c r="P994" i="4" s="1"/>
  <c r="L994" i="4"/>
  <c r="O994" i="4" s="1"/>
  <c r="B994" i="4"/>
  <c r="S993" i="4"/>
  <c r="V993" i="4" s="1"/>
  <c r="R993" i="4"/>
  <c r="U993" i="4" s="1"/>
  <c r="M993" i="4"/>
  <c r="P993" i="4" s="1"/>
  <c r="L993" i="4"/>
  <c r="O993" i="4" s="1"/>
  <c r="B993" i="4"/>
  <c r="S992" i="4"/>
  <c r="V992" i="4" s="1"/>
  <c r="R992" i="4"/>
  <c r="U992" i="4" s="1"/>
  <c r="M992" i="4"/>
  <c r="P992" i="4" s="1"/>
  <c r="L992" i="4"/>
  <c r="O992" i="4" s="1"/>
  <c r="B992" i="4"/>
  <c r="S991" i="4"/>
  <c r="V991" i="4" s="1"/>
  <c r="R991" i="4"/>
  <c r="U991" i="4" s="1"/>
  <c r="M991" i="4"/>
  <c r="P991" i="4" s="1"/>
  <c r="L991" i="4"/>
  <c r="O991" i="4" s="1"/>
  <c r="B991" i="4"/>
  <c r="T990" i="4"/>
  <c r="N990" i="4"/>
  <c r="B990" i="4"/>
  <c r="S989" i="4"/>
  <c r="V989" i="4" s="1"/>
  <c r="R989" i="4"/>
  <c r="U989" i="4" s="1"/>
  <c r="M989" i="4"/>
  <c r="P989" i="4" s="1"/>
  <c r="L989" i="4"/>
  <c r="O989" i="4" s="1"/>
  <c r="B989" i="4"/>
  <c r="S988" i="4"/>
  <c r="V988" i="4" s="1"/>
  <c r="R988" i="4"/>
  <c r="U988" i="4" s="1"/>
  <c r="M988" i="4"/>
  <c r="P988" i="4" s="1"/>
  <c r="L988" i="4"/>
  <c r="O988" i="4" s="1"/>
  <c r="B988" i="4"/>
  <c r="S987" i="4"/>
  <c r="V987" i="4" s="1"/>
  <c r="R987" i="4"/>
  <c r="U987" i="4" s="1"/>
  <c r="M987" i="4"/>
  <c r="P987" i="4" s="1"/>
  <c r="L987" i="4"/>
  <c r="O987" i="4" s="1"/>
  <c r="B987" i="4"/>
  <c r="S986" i="4"/>
  <c r="V986" i="4" s="1"/>
  <c r="R986" i="4"/>
  <c r="U986" i="4" s="1"/>
  <c r="M986" i="4"/>
  <c r="P986" i="4" s="1"/>
  <c r="L986" i="4"/>
  <c r="O986" i="4" s="1"/>
  <c r="B986" i="4"/>
  <c r="S985" i="4"/>
  <c r="V985" i="4" s="1"/>
  <c r="R985" i="4"/>
  <c r="U985" i="4" s="1"/>
  <c r="M985" i="4"/>
  <c r="P985" i="4" s="1"/>
  <c r="L985" i="4"/>
  <c r="O985" i="4" s="1"/>
  <c r="B985" i="4"/>
  <c r="S984" i="4"/>
  <c r="V984" i="4" s="1"/>
  <c r="R984" i="4"/>
  <c r="U984" i="4" s="1"/>
  <c r="M984" i="4"/>
  <c r="P984" i="4" s="1"/>
  <c r="L984" i="4"/>
  <c r="O984" i="4" s="1"/>
  <c r="B984" i="4"/>
  <c r="T983" i="4"/>
  <c r="N983" i="4"/>
  <c r="B983" i="4"/>
  <c r="S982" i="4"/>
  <c r="V982" i="4" s="1"/>
  <c r="R982" i="4"/>
  <c r="U982" i="4" s="1"/>
  <c r="M982" i="4"/>
  <c r="P982" i="4" s="1"/>
  <c r="L982" i="4"/>
  <c r="O982" i="4" s="1"/>
  <c r="B982" i="4"/>
  <c r="S981" i="4"/>
  <c r="V981" i="4" s="1"/>
  <c r="R981" i="4"/>
  <c r="U981" i="4" s="1"/>
  <c r="M981" i="4"/>
  <c r="P981" i="4" s="1"/>
  <c r="L981" i="4"/>
  <c r="O981" i="4" s="1"/>
  <c r="B981" i="4"/>
  <c r="S980" i="4"/>
  <c r="V980" i="4" s="1"/>
  <c r="R980" i="4"/>
  <c r="U980" i="4" s="1"/>
  <c r="M980" i="4"/>
  <c r="P980" i="4" s="1"/>
  <c r="L980" i="4"/>
  <c r="O980" i="4" s="1"/>
  <c r="B980" i="4"/>
  <c r="S979" i="4"/>
  <c r="V979" i="4" s="1"/>
  <c r="R979" i="4"/>
  <c r="U979" i="4" s="1"/>
  <c r="M979" i="4"/>
  <c r="P979" i="4" s="1"/>
  <c r="L979" i="4"/>
  <c r="O979" i="4" s="1"/>
  <c r="B979" i="4"/>
  <c r="S978" i="4"/>
  <c r="V978" i="4" s="1"/>
  <c r="R978" i="4"/>
  <c r="U978" i="4" s="1"/>
  <c r="M978" i="4"/>
  <c r="P978" i="4" s="1"/>
  <c r="L978" i="4"/>
  <c r="O978" i="4" s="1"/>
  <c r="B978" i="4"/>
  <c r="S977" i="4"/>
  <c r="V977" i="4" s="1"/>
  <c r="R977" i="4"/>
  <c r="U977" i="4" s="1"/>
  <c r="M977" i="4"/>
  <c r="P977" i="4" s="1"/>
  <c r="L977" i="4"/>
  <c r="O977" i="4" s="1"/>
  <c r="B977" i="4"/>
  <c r="T976" i="4"/>
  <c r="N976" i="4"/>
  <c r="B976" i="4"/>
  <c r="S975" i="4"/>
  <c r="V975" i="4" s="1"/>
  <c r="R975" i="4"/>
  <c r="U975" i="4" s="1"/>
  <c r="M975" i="4"/>
  <c r="P975" i="4" s="1"/>
  <c r="L975" i="4"/>
  <c r="O975" i="4" s="1"/>
  <c r="B975" i="4"/>
  <c r="S974" i="4"/>
  <c r="V974" i="4" s="1"/>
  <c r="R974" i="4"/>
  <c r="U974" i="4" s="1"/>
  <c r="M974" i="4"/>
  <c r="P974" i="4" s="1"/>
  <c r="L974" i="4"/>
  <c r="O974" i="4" s="1"/>
  <c r="B974" i="4"/>
  <c r="S973" i="4"/>
  <c r="V973" i="4" s="1"/>
  <c r="R973" i="4"/>
  <c r="U973" i="4" s="1"/>
  <c r="M973" i="4"/>
  <c r="P973" i="4" s="1"/>
  <c r="L973" i="4"/>
  <c r="O973" i="4" s="1"/>
  <c r="B973" i="4"/>
  <c r="S972" i="4"/>
  <c r="V972" i="4" s="1"/>
  <c r="R972" i="4"/>
  <c r="U972" i="4" s="1"/>
  <c r="M972" i="4"/>
  <c r="P972" i="4" s="1"/>
  <c r="L972" i="4"/>
  <c r="O972" i="4" s="1"/>
  <c r="B972" i="4"/>
  <c r="S971" i="4"/>
  <c r="V971" i="4" s="1"/>
  <c r="R971" i="4"/>
  <c r="U971" i="4" s="1"/>
  <c r="M971" i="4"/>
  <c r="P971" i="4" s="1"/>
  <c r="L971" i="4"/>
  <c r="O971" i="4" s="1"/>
  <c r="B971" i="4"/>
  <c r="T970" i="4"/>
  <c r="N970" i="4"/>
  <c r="B970" i="4"/>
  <c r="S969" i="4"/>
  <c r="V969" i="4" s="1"/>
  <c r="R969" i="4"/>
  <c r="U969" i="4" s="1"/>
  <c r="M969" i="4"/>
  <c r="P969" i="4" s="1"/>
  <c r="L969" i="4"/>
  <c r="O969" i="4" s="1"/>
  <c r="B969" i="4"/>
  <c r="S968" i="4"/>
  <c r="V968" i="4" s="1"/>
  <c r="R968" i="4"/>
  <c r="U968" i="4" s="1"/>
  <c r="M968" i="4"/>
  <c r="P968" i="4" s="1"/>
  <c r="L968" i="4"/>
  <c r="O968" i="4" s="1"/>
  <c r="B968" i="4"/>
  <c r="S967" i="4"/>
  <c r="V967" i="4" s="1"/>
  <c r="R967" i="4"/>
  <c r="U967" i="4" s="1"/>
  <c r="M967" i="4"/>
  <c r="P967" i="4" s="1"/>
  <c r="L967" i="4"/>
  <c r="O967" i="4" s="1"/>
  <c r="B967" i="4"/>
  <c r="S966" i="4"/>
  <c r="V966" i="4" s="1"/>
  <c r="R966" i="4"/>
  <c r="U966" i="4" s="1"/>
  <c r="M966" i="4"/>
  <c r="P966" i="4" s="1"/>
  <c r="L966" i="4"/>
  <c r="O966" i="4" s="1"/>
  <c r="B966" i="4"/>
  <c r="S965" i="4"/>
  <c r="V965" i="4" s="1"/>
  <c r="R965" i="4"/>
  <c r="U965" i="4" s="1"/>
  <c r="M965" i="4"/>
  <c r="P965" i="4" s="1"/>
  <c r="L965" i="4"/>
  <c r="O965" i="4" s="1"/>
  <c r="B965" i="4"/>
  <c r="T964" i="4"/>
  <c r="N964" i="4"/>
  <c r="B964" i="4"/>
  <c r="S963" i="4"/>
  <c r="V963" i="4" s="1"/>
  <c r="R963" i="4"/>
  <c r="U963" i="4" s="1"/>
  <c r="M963" i="4"/>
  <c r="P963" i="4" s="1"/>
  <c r="L963" i="4"/>
  <c r="O963" i="4" s="1"/>
  <c r="B963" i="4"/>
  <c r="S962" i="4"/>
  <c r="V962" i="4" s="1"/>
  <c r="R962" i="4"/>
  <c r="U962" i="4" s="1"/>
  <c r="M962" i="4"/>
  <c r="P962" i="4" s="1"/>
  <c r="L962" i="4"/>
  <c r="O962" i="4" s="1"/>
  <c r="B962" i="4"/>
  <c r="S961" i="4"/>
  <c r="V961" i="4" s="1"/>
  <c r="R961" i="4"/>
  <c r="U961" i="4" s="1"/>
  <c r="M961" i="4"/>
  <c r="P961" i="4" s="1"/>
  <c r="L961" i="4"/>
  <c r="O961" i="4" s="1"/>
  <c r="B961" i="4"/>
  <c r="S960" i="4"/>
  <c r="V960" i="4" s="1"/>
  <c r="R960" i="4"/>
  <c r="U960" i="4" s="1"/>
  <c r="M960" i="4"/>
  <c r="P960" i="4" s="1"/>
  <c r="L960" i="4"/>
  <c r="O960" i="4" s="1"/>
  <c r="B960" i="4"/>
  <c r="S959" i="4"/>
  <c r="V959" i="4" s="1"/>
  <c r="R959" i="4"/>
  <c r="U959" i="4" s="1"/>
  <c r="M959" i="4"/>
  <c r="P959" i="4" s="1"/>
  <c r="L959" i="4"/>
  <c r="O959" i="4" s="1"/>
  <c r="B959" i="4"/>
  <c r="T958" i="4"/>
  <c r="N958" i="4"/>
  <c r="B958" i="4"/>
  <c r="S957" i="4"/>
  <c r="V957" i="4" s="1"/>
  <c r="R957" i="4"/>
  <c r="U957" i="4" s="1"/>
  <c r="M957" i="4"/>
  <c r="P957" i="4" s="1"/>
  <c r="L957" i="4"/>
  <c r="O957" i="4" s="1"/>
  <c r="B957" i="4"/>
  <c r="S956" i="4"/>
  <c r="V956" i="4" s="1"/>
  <c r="R956" i="4"/>
  <c r="U956" i="4" s="1"/>
  <c r="M956" i="4"/>
  <c r="P956" i="4" s="1"/>
  <c r="L956" i="4"/>
  <c r="O956" i="4" s="1"/>
  <c r="B956" i="4"/>
  <c r="S955" i="4"/>
  <c r="V955" i="4" s="1"/>
  <c r="R955" i="4"/>
  <c r="U955" i="4" s="1"/>
  <c r="M955" i="4"/>
  <c r="P955" i="4" s="1"/>
  <c r="L955" i="4"/>
  <c r="O955" i="4" s="1"/>
  <c r="B955" i="4"/>
  <c r="S954" i="4"/>
  <c r="V954" i="4" s="1"/>
  <c r="R954" i="4"/>
  <c r="U954" i="4" s="1"/>
  <c r="M954" i="4"/>
  <c r="P954" i="4" s="1"/>
  <c r="L954" i="4"/>
  <c r="O954" i="4" s="1"/>
  <c r="B954" i="4"/>
  <c r="S953" i="4"/>
  <c r="V953" i="4" s="1"/>
  <c r="R953" i="4"/>
  <c r="U953" i="4" s="1"/>
  <c r="M953" i="4"/>
  <c r="P953" i="4" s="1"/>
  <c r="L953" i="4"/>
  <c r="O953" i="4" s="1"/>
  <c r="B953" i="4"/>
  <c r="T952" i="4"/>
  <c r="N952" i="4"/>
  <c r="B952" i="4"/>
  <c r="S951" i="4"/>
  <c r="V951" i="4" s="1"/>
  <c r="R951" i="4"/>
  <c r="U951" i="4" s="1"/>
  <c r="M951" i="4"/>
  <c r="P951" i="4" s="1"/>
  <c r="L951" i="4"/>
  <c r="O951" i="4" s="1"/>
  <c r="B951" i="4"/>
  <c r="S950" i="4"/>
  <c r="V950" i="4" s="1"/>
  <c r="R950" i="4"/>
  <c r="U950" i="4" s="1"/>
  <c r="M950" i="4"/>
  <c r="P950" i="4" s="1"/>
  <c r="L950" i="4"/>
  <c r="O950" i="4" s="1"/>
  <c r="B950" i="4"/>
  <c r="S949" i="4"/>
  <c r="V949" i="4" s="1"/>
  <c r="R949" i="4"/>
  <c r="U949" i="4" s="1"/>
  <c r="M949" i="4"/>
  <c r="P949" i="4" s="1"/>
  <c r="L949" i="4"/>
  <c r="O949" i="4" s="1"/>
  <c r="B949" i="4"/>
  <c r="S948" i="4"/>
  <c r="V948" i="4" s="1"/>
  <c r="R948" i="4"/>
  <c r="U948" i="4" s="1"/>
  <c r="M948" i="4"/>
  <c r="P948" i="4" s="1"/>
  <c r="L948" i="4"/>
  <c r="O948" i="4" s="1"/>
  <c r="B948" i="4"/>
  <c r="S947" i="4"/>
  <c r="V947" i="4" s="1"/>
  <c r="R947" i="4"/>
  <c r="U947" i="4" s="1"/>
  <c r="M947" i="4"/>
  <c r="P947" i="4" s="1"/>
  <c r="L947" i="4"/>
  <c r="O947" i="4" s="1"/>
  <c r="B947" i="4"/>
  <c r="T946" i="4"/>
  <c r="N946" i="4"/>
  <c r="B946" i="4"/>
  <c r="S945" i="4"/>
  <c r="V945" i="4" s="1"/>
  <c r="R945" i="4"/>
  <c r="U945" i="4" s="1"/>
  <c r="M945" i="4"/>
  <c r="P945" i="4" s="1"/>
  <c r="L945" i="4"/>
  <c r="O945" i="4" s="1"/>
  <c r="B945" i="4"/>
  <c r="S944" i="4"/>
  <c r="V944" i="4" s="1"/>
  <c r="R944" i="4"/>
  <c r="U944" i="4" s="1"/>
  <c r="M944" i="4"/>
  <c r="P944" i="4" s="1"/>
  <c r="L944" i="4"/>
  <c r="O944" i="4" s="1"/>
  <c r="B944" i="4"/>
  <c r="S943" i="4"/>
  <c r="V943" i="4" s="1"/>
  <c r="R943" i="4"/>
  <c r="U943" i="4" s="1"/>
  <c r="M943" i="4"/>
  <c r="P943" i="4" s="1"/>
  <c r="L943" i="4"/>
  <c r="O943" i="4" s="1"/>
  <c r="B943" i="4"/>
  <c r="S942" i="4"/>
  <c r="V942" i="4" s="1"/>
  <c r="R942" i="4"/>
  <c r="U942" i="4" s="1"/>
  <c r="M942" i="4"/>
  <c r="P942" i="4" s="1"/>
  <c r="L942" i="4"/>
  <c r="O942" i="4" s="1"/>
  <c r="B942" i="4"/>
  <c r="S941" i="4"/>
  <c r="V941" i="4" s="1"/>
  <c r="R941" i="4"/>
  <c r="U941" i="4" s="1"/>
  <c r="M941" i="4"/>
  <c r="P941" i="4" s="1"/>
  <c r="L941" i="4"/>
  <c r="O941" i="4" s="1"/>
  <c r="B941" i="4"/>
  <c r="S940" i="4"/>
  <c r="V940" i="4" s="1"/>
  <c r="R940" i="4"/>
  <c r="U940" i="4" s="1"/>
  <c r="M940" i="4"/>
  <c r="P940" i="4" s="1"/>
  <c r="L940" i="4"/>
  <c r="O940" i="4" s="1"/>
  <c r="B940" i="4"/>
  <c r="T939" i="4"/>
  <c r="N939" i="4"/>
  <c r="B939" i="4"/>
  <c r="S938" i="4"/>
  <c r="V938" i="4" s="1"/>
  <c r="R938" i="4"/>
  <c r="U938" i="4" s="1"/>
  <c r="M938" i="4"/>
  <c r="P938" i="4" s="1"/>
  <c r="L938" i="4"/>
  <c r="O938" i="4" s="1"/>
  <c r="B938" i="4"/>
  <c r="S937" i="4"/>
  <c r="V937" i="4" s="1"/>
  <c r="R937" i="4"/>
  <c r="U937" i="4" s="1"/>
  <c r="M937" i="4"/>
  <c r="P937" i="4" s="1"/>
  <c r="L937" i="4"/>
  <c r="O937" i="4" s="1"/>
  <c r="B937" i="4"/>
  <c r="S936" i="4"/>
  <c r="V936" i="4" s="1"/>
  <c r="R936" i="4"/>
  <c r="U936" i="4" s="1"/>
  <c r="M936" i="4"/>
  <c r="P936" i="4" s="1"/>
  <c r="L936" i="4"/>
  <c r="O936" i="4" s="1"/>
  <c r="B936" i="4"/>
  <c r="S935" i="4"/>
  <c r="V935" i="4" s="1"/>
  <c r="R935" i="4"/>
  <c r="U935" i="4" s="1"/>
  <c r="M935" i="4"/>
  <c r="P935" i="4" s="1"/>
  <c r="L935" i="4"/>
  <c r="O935" i="4" s="1"/>
  <c r="B935" i="4"/>
  <c r="S934" i="4"/>
  <c r="V934" i="4" s="1"/>
  <c r="R934" i="4"/>
  <c r="U934" i="4" s="1"/>
  <c r="M934" i="4"/>
  <c r="P934" i="4" s="1"/>
  <c r="L934" i="4"/>
  <c r="O934" i="4" s="1"/>
  <c r="B934" i="4"/>
  <c r="S933" i="4"/>
  <c r="V933" i="4" s="1"/>
  <c r="R933" i="4"/>
  <c r="U933" i="4" s="1"/>
  <c r="M933" i="4"/>
  <c r="P933" i="4" s="1"/>
  <c r="L933" i="4"/>
  <c r="O933" i="4" s="1"/>
  <c r="B933" i="4"/>
  <c r="S932" i="4"/>
  <c r="V932" i="4" s="1"/>
  <c r="R932" i="4"/>
  <c r="U932" i="4" s="1"/>
  <c r="M932" i="4"/>
  <c r="P932" i="4" s="1"/>
  <c r="L932" i="4"/>
  <c r="O932" i="4" s="1"/>
  <c r="B932" i="4"/>
  <c r="T931" i="4"/>
  <c r="N931" i="4"/>
  <c r="B931" i="4"/>
  <c r="S930" i="4"/>
  <c r="V930" i="4" s="1"/>
  <c r="R930" i="4"/>
  <c r="U930" i="4" s="1"/>
  <c r="M930" i="4"/>
  <c r="P930" i="4" s="1"/>
  <c r="L930" i="4"/>
  <c r="O930" i="4" s="1"/>
  <c r="B930" i="4"/>
  <c r="S929" i="4"/>
  <c r="V929" i="4" s="1"/>
  <c r="R929" i="4"/>
  <c r="U929" i="4" s="1"/>
  <c r="M929" i="4"/>
  <c r="P929" i="4" s="1"/>
  <c r="L929" i="4"/>
  <c r="O929" i="4" s="1"/>
  <c r="B929" i="4"/>
  <c r="S928" i="4"/>
  <c r="V928" i="4" s="1"/>
  <c r="R928" i="4"/>
  <c r="U928" i="4" s="1"/>
  <c r="M928" i="4"/>
  <c r="P928" i="4" s="1"/>
  <c r="L928" i="4"/>
  <c r="O928" i="4" s="1"/>
  <c r="B928" i="4"/>
  <c r="S927" i="4"/>
  <c r="V927" i="4" s="1"/>
  <c r="R927" i="4"/>
  <c r="U927" i="4" s="1"/>
  <c r="M927" i="4"/>
  <c r="P927" i="4" s="1"/>
  <c r="L927" i="4"/>
  <c r="O927" i="4" s="1"/>
  <c r="B927" i="4"/>
  <c r="S926" i="4"/>
  <c r="V926" i="4" s="1"/>
  <c r="R926" i="4"/>
  <c r="U926" i="4" s="1"/>
  <c r="M926" i="4"/>
  <c r="P926" i="4" s="1"/>
  <c r="L926" i="4"/>
  <c r="O926" i="4" s="1"/>
  <c r="B926" i="4"/>
  <c r="S925" i="4"/>
  <c r="V925" i="4" s="1"/>
  <c r="R925" i="4"/>
  <c r="U925" i="4" s="1"/>
  <c r="M925" i="4"/>
  <c r="P925" i="4" s="1"/>
  <c r="L925" i="4"/>
  <c r="O925" i="4" s="1"/>
  <c r="B925" i="4"/>
  <c r="T924" i="4"/>
  <c r="N924" i="4"/>
  <c r="B924" i="4"/>
  <c r="S923" i="4"/>
  <c r="V923" i="4" s="1"/>
  <c r="R923" i="4"/>
  <c r="U923" i="4" s="1"/>
  <c r="M923" i="4"/>
  <c r="P923" i="4" s="1"/>
  <c r="L923" i="4"/>
  <c r="O923" i="4" s="1"/>
  <c r="B923" i="4"/>
  <c r="S922" i="4"/>
  <c r="V922" i="4" s="1"/>
  <c r="R922" i="4"/>
  <c r="U922" i="4" s="1"/>
  <c r="M922" i="4"/>
  <c r="P922" i="4" s="1"/>
  <c r="L922" i="4"/>
  <c r="O922" i="4" s="1"/>
  <c r="B922" i="4"/>
  <c r="S921" i="4"/>
  <c r="V921" i="4" s="1"/>
  <c r="R921" i="4"/>
  <c r="U921" i="4" s="1"/>
  <c r="M921" i="4"/>
  <c r="P921" i="4" s="1"/>
  <c r="L921" i="4"/>
  <c r="O921" i="4" s="1"/>
  <c r="B921" i="4"/>
  <c r="S920" i="4"/>
  <c r="V920" i="4" s="1"/>
  <c r="R920" i="4"/>
  <c r="U920" i="4" s="1"/>
  <c r="M920" i="4"/>
  <c r="P920" i="4" s="1"/>
  <c r="L920" i="4"/>
  <c r="O920" i="4" s="1"/>
  <c r="B920" i="4"/>
  <c r="S919" i="4"/>
  <c r="V919" i="4" s="1"/>
  <c r="R919" i="4"/>
  <c r="U919" i="4" s="1"/>
  <c r="M919" i="4"/>
  <c r="P919" i="4" s="1"/>
  <c r="L919" i="4"/>
  <c r="O919" i="4" s="1"/>
  <c r="B919" i="4"/>
  <c r="S918" i="4"/>
  <c r="V918" i="4" s="1"/>
  <c r="R918" i="4"/>
  <c r="U918" i="4" s="1"/>
  <c r="M918" i="4"/>
  <c r="P918" i="4" s="1"/>
  <c r="L918" i="4"/>
  <c r="O918" i="4" s="1"/>
  <c r="B918" i="4"/>
  <c r="T917" i="4"/>
  <c r="N917" i="4"/>
  <c r="B917" i="4"/>
  <c r="S916" i="4"/>
  <c r="V916" i="4" s="1"/>
  <c r="R916" i="4"/>
  <c r="U916" i="4" s="1"/>
  <c r="M916" i="4"/>
  <c r="P916" i="4" s="1"/>
  <c r="L916" i="4"/>
  <c r="O916" i="4" s="1"/>
  <c r="B916" i="4"/>
  <c r="S915" i="4"/>
  <c r="V915" i="4" s="1"/>
  <c r="R915" i="4"/>
  <c r="U915" i="4" s="1"/>
  <c r="M915" i="4"/>
  <c r="P915" i="4" s="1"/>
  <c r="L915" i="4"/>
  <c r="O915" i="4" s="1"/>
  <c r="B915" i="4"/>
  <c r="S914" i="4"/>
  <c r="V914" i="4" s="1"/>
  <c r="R914" i="4"/>
  <c r="U914" i="4" s="1"/>
  <c r="M914" i="4"/>
  <c r="P914" i="4" s="1"/>
  <c r="L914" i="4"/>
  <c r="O914" i="4" s="1"/>
  <c r="B914" i="4"/>
  <c r="S913" i="4"/>
  <c r="V913" i="4" s="1"/>
  <c r="R913" i="4"/>
  <c r="U913" i="4" s="1"/>
  <c r="M913" i="4"/>
  <c r="P913" i="4" s="1"/>
  <c r="L913" i="4"/>
  <c r="O913" i="4" s="1"/>
  <c r="B913" i="4"/>
  <c r="S912" i="4"/>
  <c r="V912" i="4" s="1"/>
  <c r="R912" i="4"/>
  <c r="U912" i="4" s="1"/>
  <c r="M912" i="4"/>
  <c r="P912" i="4" s="1"/>
  <c r="L912" i="4"/>
  <c r="O912" i="4" s="1"/>
  <c r="B912" i="4"/>
  <c r="S911" i="4"/>
  <c r="V911" i="4" s="1"/>
  <c r="R911" i="4"/>
  <c r="U911" i="4" s="1"/>
  <c r="M911" i="4"/>
  <c r="P911" i="4" s="1"/>
  <c r="L911" i="4"/>
  <c r="O911" i="4" s="1"/>
  <c r="B911" i="4"/>
  <c r="S910" i="4"/>
  <c r="V910" i="4" s="1"/>
  <c r="R910" i="4"/>
  <c r="U910" i="4" s="1"/>
  <c r="M910" i="4"/>
  <c r="P910" i="4" s="1"/>
  <c r="L910" i="4"/>
  <c r="O910" i="4" s="1"/>
  <c r="B910" i="4"/>
  <c r="T909" i="4"/>
  <c r="N909" i="4"/>
  <c r="B909" i="4"/>
  <c r="S908" i="4"/>
  <c r="V908" i="4" s="1"/>
  <c r="R908" i="4"/>
  <c r="U908" i="4" s="1"/>
  <c r="M908" i="4"/>
  <c r="P908" i="4" s="1"/>
  <c r="L908" i="4"/>
  <c r="O908" i="4" s="1"/>
  <c r="B908" i="4"/>
  <c r="S907" i="4"/>
  <c r="V907" i="4" s="1"/>
  <c r="R907" i="4"/>
  <c r="U907" i="4" s="1"/>
  <c r="M907" i="4"/>
  <c r="P907" i="4" s="1"/>
  <c r="L907" i="4"/>
  <c r="O907" i="4" s="1"/>
  <c r="B907" i="4"/>
  <c r="S906" i="4"/>
  <c r="V906" i="4" s="1"/>
  <c r="R906" i="4"/>
  <c r="U906" i="4" s="1"/>
  <c r="M906" i="4"/>
  <c r="P906" i="4" s="1"/>
  <c r="L906" i="4"/>
  <c r="O906" i="4" s="1"/>
  <c r="B906" i="4"/>
  <c r="S905" i="4"/>
  <c r="V905" i="4" s="1"/>
  <c r="R905" i="4"/>
  <c r="U905" i="4" s="1"/>
  <c r="M905" i="4"/>
  <c r="P905" i="4" s="1"/>
  <c r="L905" i="4"/>
  <c r="O905" i="4" s="1"/>
  <c r="B905" i="4"/>
  <c r="S904" i="4"/>
  <c r="V904" i="4" s="1"/>
  <c r="R904" i="4"/>
  <c r="U904" i="4" s="1"/>
  <c r="M904" i="4"/>
  <c r="P904" i="4" s="1"/>
  <c r="L904" i="4"/>
  <c r="O904" i="4" s="1"/>
  <c r="B904" i="4"/>
  <c r="T903" i="4"/>
  <c r="N903" i="4"/>
  <c r="B903" i="4"/>
  <c r="S902" i="4"/>
  <c r="V902" i="4" s="1"/>
  <c r="R902" i="4"/>
  <c r="U902" i="4" s="1"/>
  <c r="M902" i="4"/>
  <c r="P902" i="4" s="1"/>
  <c r="L902" i="4"/>
  <c r="O902" i="4" s="1"/>
  <c r="B902" i="4"/>
  <c r="S901" i="4"/>
  <c r="V901" i="4" s="1"/>
  <c r="R901" i="4"/>
  <c r="U901" i="4" s="1"/>
  <c r="M901" i="4"/>
  <c r="P901" i="4" s="1"/>
  <c r="L901" i="4"/>
  <c r="O901" i="4" s="1"/>
  <c r="B901" i="4"/>
  <c r="S900" i="4"/>
  <c r="V900" i="4" s="1"/>
  <c r="R900" i="4"/>
  <c r="U900" i="4" s="1"/>
  <c r="M900" i="4"/>
  <c r="P900" i="4" s="1"/>
  <c r="L900" i="4"/>
  <c r="O900" i="4" s="1"/>
  <c r="B900" i="4"/>
  <c r="S899" i="4"/>
  <c r="V899" i="4" s="1"/>
  <c r="R899" i="4"/>
  <c r="U899" i="4" s="1"/>
  <c r="M899" i="4"/>
  <c r="P899" i="4" s="1"/>
  <c r="L899" i="4"/>
  <c r="O899" i="4" s="1"/>
  <c r="B899" i="4"/>
  <c r="S898" i="4"/>
  <c r="V898" i="4" s="1"/>
  <c r="R898" i="4"/>
  <c r="U898" i="4" s="1"/>
  <c r="M898" i="4"/>
  <c r="P898" i="4" s="1"/>
  <c r="L898" i="4"/>
  <c r="O898" i="4" s="1"/>
  <c r="B898" i="4"/>
  <c r="S897" i="4"/>
  <c r="V897" i="4" s="1"/>
  <c r="R897" i="4"/>
  <c r="U897" i="4" s="1"/>
  <c r="M897" i="4"/>
  <c r="P897" i="4" s="1"/>
  <c r="L897" i="4"/>
  <c r="O897" i="4" s="1"/>
  <c r="B897" i="4"/>
  <c r="T896" i="4"/>
  <c r="N896" i="4"/>
  <c r="B896" i="4"/>
  <c r="S895" i="4"/>
  <c r="V895" i="4" s="1"/>
  <c r="R895" i="4"/>
  <c r="U895" i="4" s="1"/>
  <c r="M895" i="4"/>
  <c r="P895" i="4" s="1"/>
  <c r="L895" i="4"/>
  <c r="O895" i="4" s="1"/>
  <c r="B895" i="4"/>
  <c r="S894" i="4"/>
  <c r="V894" i="4" s="1"/>
  <c r="R894" i="4"/>
  <c r="U894" i="4" s="1"/>
  <c r="M894" i="4"/>
  <c r="P894" i="4" s="1"/>
  <c r="L894" i="4"/>
  <c r="O894" i="4" s="1"/>
  <c r="B894" i="4"/>
  <c r="S893" i="4"/>
  <c r="V893" i="4" s="1"/>
  <c r="R893" i="4"/>
  <c r="U893" i="4" s="1"/>
  <c r="M893" i="4"/>
  <c r="P893" i="4" s="1"/>
  <c r="L893" i="4"/>
  <c r="O893" i="4" s="1"/>
  <c r="B893" i="4"/>
  <c r="S892" i="4"/>
  <c r="V892" i="4" s="1"/>
  <c r="R892" i="4"/>
  <c r="U892" i="4" s="1"/>
  <c r="M892" i="4"/>
  <c r="P892" i="4" s="1"/>
  <c r="L892" i="4"/>
  <c r="O892" i="4" s="1"/>
  <c r="B892" i="4"/>
  <c r="S891" i="4"/>
  <c r="V891" i="4" s="1"/>
  <c r="R891" i="4"/>
  <c r="U891" i="4" s="1"/>
  <c r="M891" i="4"/>
  <c r="P891" i="4" s="1"/>
  <c r="L891" i="4"/>
  <c r="O891" i="4" s="1"/>
  <c r="B891" i="4"/>
  <c r="T890" i="4"/>
  <c r="N890" i="4"/>
  <c r="B890" i="4"/>
  <c r="S889" i="4"/>
  <c r="V889" i="4" s="1"/>
  <c r="R889" i="4"/>
  <c r="U889" i="4" s="1"/>
  <c r="M889" i="4"/>
  <c r="P889" i="4" s="1"/>
  <c r="L889" i="4"/>
  <c r="O889" i="4" s="1"/>
  <c r="B889" i="4"/>
  <c r="S888" i="4"/>
  <c r="V888" i="4" s="1"/>
  <c r="R888" i="4"/>
  <c r="U888" i="4" s="1"/>
  <c r="M888" i="4"/>
  <c r="P888" i="4" s="1"/>
  <c r="L888" i="4"/>
  <c r="O888" i="4" s="1"/>
  <c r="B888" i="4"/>
  <c r="S887" i="4"/>
  <c r="V887" i="4" s="1"/>
  <c r="R887" i="4"/>
  <c r="U887" i="4" s="1"/>
  <c r="M887" i="4"/>
  <c r="P887" i="4" s="1"/>
  <c r="L887" i="4"/>
  <c r="O887" i="4" s="1"/>
  <c r="B887" i="4"/>
  <c r="S886" i="4"/>
  <c r="V886" i="4" s="1"/>
  <c r="R886" i="4"/>
  <c r="U886" i="4" s="1"/>
  <c r="M886" i="4"/>
  <c r="P886" i="4" s="1"/>
  <c r="L886" i="4"/>
  <c r="O886" i="4" s="1"/>
  <c r="B886" i="4"/>
  <c r="S885" i="4"/>
  <c r="V885" i="4" s="1"/>
  <c r="R885" i="4"/>
  <c r="U885" i="4" s="1"/>
  <c r="M885" i="4"/>
  <c r="P885" i="4" s="1"/>
  <c r="L885" i="4"/>
  <c r="O885" i="4" s="1"/>
  <c r="B885" i="4"/>
  <c r="S884" i="4"/>
  <c r="V884" i="4" s="1"/>
  <c r="R884" i="4"/>
  <c r="U884" i="4" s="1"/>
  <c r="M884" i="4"/>
  <c r="P884" i="4" s="1"/>
  <c r="L884" i="4"/>
  <c r="O884" i="4" s="1"/>
  <c r="B884" i="4"/>
  <c r="T883" i="4"/>
  <c r="N883" i="4"/>
  <c r="B883" i="4"/>
  <c r="S882" i="4"/>
  <c r="V882" i="4" s="1"/>
  <c r="R882" i="4"/>
  <c r="U882" i="4" s="1"/>
  <c r="M882" i="4"/>
  <c r="P882" i="4" s="1"/>
  <c r="L882" i="4"/>
  <c r="O882" i="4" s="1"/>
  <c r="B882" i="4"/>
  <c r="S881" i="4"/>
  <c r="V881" i="4" s="1"/>
  <c r="R881" i="4"/>
  <c r="U881" i="4" s="1"/>
  <c r="M881" i="4"/>
  <c r="P881" i="4" s="1"/>
  <c r="L881" i="4"/>
  <c r="O881" i="4" s="1"/>
  <c r="B881" i="4"/>
  <c r="S880" i="4"/>
  <c r="V880" i="4" s="1"/>
  <c r="R880" i="4"/>
  <c r="U880" i="4" s="1"/>
  <c r="M880" i="4"/>
  <c r="P880" i="4" s="1"/>
  <c r="L880" i="4"/>
  <c r="O880" i="4" s="1"/>
  <c r="B880" i="4"/>
  <c r="S879" i="4"/>
  <c r="V879" i="4" s="1"/>
  <c r="R879" i="4"/>
  <c r="U879" i="4" s="1"/>
  <c r="M879" i="4"/>
  <c r="P879" i="4" s="1"/>
  <c r="L879" i="4"/>
  <c r="O879" i="4" s="1"/>
  <c r="B879" i="4"/>
  <c r="S878" i="4"/>
  <c r="V878" i="4" s="1"/>
  <c r="R878" i="4"/>
  <c r="U878" i="4" s="1"/>
  <c r="M878" i="4"/>
  <c r="P878" i="4" s="1"/>
  <c r="L878" i="4"/>
  <c r="O878" i="4" s="1"/>
  <c r="B878" i="4"/>
  <c r="S877" i="4"/>
  <c r="V877" i="4" s="1"/>
  <c r="R877" i="4"/>
  <c r="U877" i="4" s="1"/>
  <c r="M877" i="4"/>
  <c r="P877" i="4" s="1"/>
  <c r="L877" i="4"/>
  <c r="O877" i="4" s="1"/>
  <c r="B877" i="4"/>
  <c r="S876" i="4"/>
  <c r="V876" i="4" s="1"/>
  <c r="R876" i="4"/>
  <c r="U876" i="4" s="1"/>
  <c r="M876" i="4"/>
  <c r="P876" i="4" s="1"/>
  <c r="L876" i="4"/>
  <c r="O876" i="4" s="1"/>
  <c r="B876" i="4"/>
  <c r="S875" i="4"/>
  <c r="V875" i="4" s="1"/>
  <c r="R875" i="4"/>
  <c r="U875" i="4" s="1"/>
  <c r="M875" i="4"/>
  <c r="P875" i="4" s="1"/>
  <c r="L875" i="4"/>
  <c r="O875" i="4" s="1"/>
  <c r="B875" i="4"/>
  <c r="S874" i="4"/>
  <c r="V874" i="4" s="1"/>
  <c r="R874" i="4"/>
  <c r="U874" i="4" s="1"/>
  <c r="M874" i="4"/>
  <c r="P874" i="4" s="1"/>
  <c r="L874" i="4"/>
  <c r="O874" i="4" s="1"/>
  <c r="B874" i="4"/>
  <c r="T873" i="4"/>
  <c r="N873" i="4"/>
  <c r="B873" i="4"/>
  <c r="S872" i="4"/>
  <c r="V872" i="4" s="1"/>
  <c r="R872" i="4"/>
  <c r="U872" i="4" s="1"/>
  <c r="M872" i="4"/>
  <c r="P872" i="4" s="1"/>
  <c r="L872" i="4"/>
  <c r="O872" i="4" s="1"/>
  <c r="B872" i="4"/>
  <c r="S871" i="4"/>
  <c r="V871" i="4" s="1"/>
  <c r="R871" i="4"/>
  <c r="U871" i="4" s="1"/>
  <c r="M871" i="4"/>
  <c r="P871" i="4" s="1"/>
  <c r="L871" i="4"/>
  <c r="O871" i="4" s="1"/>
  <c r="B871" i="4"/>
  <c r="S870" i="4"/>
  <c r="V870" i="4" s="1"/>
  <c r="R870" i="4"/>
  <c r="U870" i="4" s="1"/>
  <c r="M870" i="4"/>
  <c r="P870" i="4" s="1"/>
  <c r="L870" i="4"/>
  <c r="O870" i="4" s="1"/>
  <c r="B870" i="4"/>
  <c r="S869" i="4"/>
  <c r="V869" i="4" s="1"/>
  <c r="R869" i="4"/>
  <c r="U869" i="4" s="1"/>
  <c r="M869" i="4"/>
  <c r="P869" i="4" s="1"/>
  <c r="L869" i="4"/>
  <c r="O869" i="4" s="1"/>
  <c r="B869" i="4"/>
  <c r="S868" i="4"/>
  <c r="V868" i="4" s="1"/>
  <c r="R868" i="4"/>
  <c r="U868" i="4" s="1"/>
  <c r="M868" i="4"/>
  <c r="P868" i="4" s="1"/>
  <c r="L868" i="4"/>
  <c r="O868" i="4" s="1"/>
  <c r="B868" i="4"/>
  <c r="S867" i="4"/>
  <c r="V867" i="4" s="1"/>
  <c r="R867" i="4"/>
  <c r="U867" i="4" s="1"/>
  <c r="M867" i="4"/>
  <c r="P867" i="4" s="1"/>
  <c r="L867" i="4"/>
  <c r="O867" i="4" s="1"/>
  <c r="B867" i="4"/>
  <c r="S866" i="4"/>
  <c r="V866" i="4" s="1"/>
  <c r="R866" i="4"/>
  <c r="U866" i="4" s="1"/>
  <c r="M866" i="4"/>
  <c r="P866" i="4" s="1"/>
  <c r="L866" i="4"/>
  <c r="O866" i="4" s="1"/>
  <c r="B866" i="4"/>
  <c r="S865" i="4"/>
  <c r="V865" i="4" s="1"/>
  <c r="R865" i="4"/>
  <c r="U865" i="4" s="1"/>
  <c r="M865" i="4"/>
  <c r="P865" i="4" s="1"/>
  <c r="L865" i="4"/>
  <c r="O865" i="4" s="1"/>
  <c r="B865" i="4"/>
  <c r="S864" i="4"/>
  <c r="V864" i="4" s="1"/>
  <c r="R864" i="4"/>
  <c r="U864" i="4" s="1"/>
  <c r="M864" i="4"/>
  <c r="P864" i="4" s="1"/>
  <c r="L864" i="4"/>
  <c r="O864" i="4" s="1"/>
  <c r="B864" i="4"/>
  <c r="T863" i="4"/>
  <c r="N863" i="4"/>
  <c r="B863" i="4"/>
  <c r="S862" i="4"/>
  <c r="V862" i="4" s="1"/>
  <c r="R862" i="4"/>
  <c r="U862" i="4" s="1"/>
  <c r="M862" i="4"/>
  <c r="P862" i="4" s="1"/>
  <c r="L862" i="4"/>
  <c r="O862" i="4" s="1"/>
  <c r="B862" i="4"/>
  <c r="S861" i="4"/>
  <c r="V861" i="4" s="1"/>
  <c r="R861" i="4"/>
  <c r="U861" i="4" s="1"/>
  <c r="M861" i="4"/>
  <c r="P861" i="4" s="1"/>
  <c r="L861" i="4"/>
  <c r="O861" i="4" s="1"/>
  <c r="B861" i="4"/>
  <c r="S860" i="4"/>
  <c r="V860" i="4" s="1"/>
  <c r="R860" i="4"/>
  <c r="U860" i="4" s="1"/>
  <c r="M860" i="4"/>
  <c r="P860" i="4" s="1"/>
  <c r="L860" i="4"/>
  <c r="O860" i="4" s="1"/>
  <c r="B860" i="4"/>
  <c r="S859" i="4"/>
  <c r="V859" i="4" s="1"/>
  <c r="R859" i="4"/>
  <c r="U859" i="4" s="1"/>
  <c r="M859" i="4"/>
  <c r="P859" i="4" s="1"/>
  <c r="L859" i="4"/>
  <c r="O859" i="4" s="1"/>
  <c r="B859" i="4"/>
  <c r="S858" i="4"/>
  <c r="V858" i="4" s="1"/>
  <c r="R858" i="4"/>
  <c r="U858" i="4" s="1"/>
  <c r="M858" i="4"/>
  <c r="P858" i="4" s="1"/>
  <c r="L858" i="4"/>
  <c r="O858" i="4" s="1"/>
  <c r="B858" i="4"/>
  <c r="S857" i="4"/>
  <c r="V857" i="4" s="1"/>
  <c r="R857" i="4"/>
  <c r="U857" i="4" s="1"/>
  <c r="M857" i="4"/>
  <c r="P857" i="4" s="1"/>
  <c r="L857" i="4"/>
  <c r="O857" i="4" s="1"/>
  <c r="B857" i="4"/>
  <c r="S856" i="4"/>
  <c r="V856" i="4" s="1"/>
  <c r="R856" i="4"/>
  <c r="U856" i="4" s="1"/>
  <c r="M856" i="4"/>
  <c r="P856" i="4" s="1"/>
  <c r="L856" i="4"/>
  <c r="O856" i="4" s="1"/>
  <c r="B856" i="4"/>
  <c r="S855" i="4"/>
  <c r="V855" i="4" s="1"/>
  <c r="R855" i="4"/>
  <c r="U855" i="4" s="1"/>
  <c r="M855" i="4"/>
  <c r="P855" i="4" s="1"/>
  <c r="L855" i="4"/>
  <c r="O855" i="4" s="1"/>
  <c r="B855" i="4"/>
  <c r="S854" i="4"/>
  <c r="V854" i="4" s="1"/>
  <c r="R854" i="4"/>
  <c r="U854" i="4" s="1"/>
  <c r="M854" i="4"/>
  <c r="P854" i="4" s="1"/>
  <c r="L854" i="4"/>
  <c r="O854" i="4" s="1"/>
  <c r="B854" i="4"/>
  <c r="S853" i="4"/>
  <c r="V853" i="4" s="1"/>
  <c r="R853" i="4"/>
  <c r="U853" i="4" s="1"/>
  <c r="M853" i="4"/>
  <c r="P853" i="4" s="1"/>
  <c r="L853" i="4"/>
  <c r="O853" i="4" s="1"/>
  <c r="B853" i="4"/>
  <c r="S852" i="4"/>
  <c r="V852" i="4" s="1"/>
  <c r="R852" i="4"/>
  <c r="U852" i="4" s="1"/>
  <c r="M852" i="4"/>
  <c r="P852" i="4" s="1"/>
  <c r="L852" i="4"/>
  <c r="O852" i="4" s="1"/>
  <c r="B852" i="4"/>
  <c r="S851" i="4"/>
  <c r="V851" i="4" s="1"/>
  <c r="R851" i="4"/>
  <c r="U851" i="4" s="1"/>
  <c r="M851" i="4"/>
  <c r="P851" i="4" s="1"/>
  <c r="L851" i="4"/>
  <c r="O851" i="4" s="1"/>
  <c r="B851" i="4"/>
  <c r="S850" i="4"/>
  <c r="V850" i="4" s="1"/>
  <c r="R850" i="4"/>
  <c r="U850" i="4" s="1"/>
  <c r="M850" i="4"/>
  <c r="P850" i="4" s="1"/>
  <c r="L850" i="4"/>
  <c r="O850" i="4" s="1"/>
  <c r="B850" i="4"/>
  <c r="S849" i="4"/>
  <c r="V849" i="4" s="1"/>
  <c r="R849" i="4"/>
  <c r="U849" i="4" s="1"/>
  <c r="M849" i="4"/>
  <c r="P849" i="4" s="1"/>
  <c r="L849" i="4"/>
  <c r="O849" i="4" s="1"/>
  <c r="B849" i="4"/>
  <c r="S848" i="4"/>
  <c r="V848" i="4" s="1"/>
  <c r="R848" i="4"/>
  <c r="U848" i="4" s="1"/>
  <c r="M848" i="4"/>
  <c r="P848" i="4" s="1"/>
  <c r="L848" i="4"/>
  <c r="O848" i="4" s="1"/>
  <c r="B848" i="4"/>
  <c r="S847" i="4"/>
  <c r="V847" i="4" s="1"/>
  <c r="R847" i="4"/>
  <c r="U847" i="4" s="1"/>
  <c r="M847" i="4"/>
  <c r="P847" i="4" s="1"/>
  <c r="L847" i="4"/>
  <c r="O847" i="4" s="1"/>
  <c r="B847" i="4"/>
  <c r="S846" i="4"/>
  <c r="V846" i="4" s="1"/>
  <c r="R846" i="4"/>
  <c r="U846" i="4" s="1"/>
  <c r="M846" i="4"/>
  <c r="P846" i="4" s="1"/>
  <c r="L846" i="4"/>
  <c r="O846" i="4" s="1"/>
  <c r="B846" i="4"/>
  <c r="S845" i="4"/>
  <c r="V845" i="4" s="1"/>
  <c r="R845" i="4"/>
  <c r="U845" i="4" s="1"/>
  <c r="M845" i="4"/>
  <c r="P845" i="4" s="1"/>
  <c r="L845" i="4"/>
  <c r="O845" i="4" s="1"/>
  <c r="B845" i="4"/>
  <c r="S844" i="4"/>
  <c r="V844" i="4" s="1"/>
  <c r="R844" i="4"/>
  <c r="U844" i="4" s="1"/>
  <c r="M844" i="4"/>
  <c r="P844" i="4" s="1"/>
  <c r="L844" i="4"/>
  <c r="O844" i="4" s="1"/>
  <c r="B844" i="4"/>
  <c r="S843" i="4"/>
  <c r="V843" i="4" s="1"/>
  <c r="R843" i="4"/>
  <c r="U843" i="4" s="1"/>
  <c r="M843" i="4"/>
  <c r="P843" i="4" s="1"/>
  <c r="L843" i="4"/>
  <c r="O843" i="4" s="1"/>
  <c r="B843" i="4"/>
  <c r="S842" i="4"/>
  <c r="V842" i="4" s="1"/>
  <c r="R842" i="4"/>
  <c r="U842" i="4" s="1"/>
  <c r="M842" i="4"/>
  <c r="P842" i="4" s="1"/>
  <c r="L842" i="4"/>
  <c r="O842" i="4" s="1"/>
  <c r="B842" i="4"/>
  <c r="S841" i="4"/>
  <c r="V841" i="4" s="1"/>
  <c r="R841" i="4"/>
  <c r="U841" i="4" s="1"/>
  <c r="M841" i="4"/>
  <c r="P841" i="4" s="1"/>
  <c r="L841" i="4"/>
  <c r="O841" i="4" s="1"/>
  <c r="B841" i="4"/>
  <c r="S840" i="4"/>
  <c r="V840" i="4" s="1"/>
  <c r="R840" i="4"/>
  <c r="U840" i="4" s="1"/>
  <c r="M840" i="4"/>
  <c r="P840" i="4" s="1"/>
  <c r="L840" i="4"/>
  <c r="O840" i="4" s="1"/>
  <c r="B840" i="4"/>
  <c r="S839" i="4"/>
  <c r="V839" i="4" s="1"/>
  <c r="R839" i="4"/>
  <c r="U839" i="4" s="1"/>
  <c r="M839" i="4"/>
  <c r="P839" i="4" s="1"/>
  <c r="L839" i="4"/>
  <c r="O839" i="4" s="1"/>
  <c r="B839" i="4"/>
  <c r="S838" i="4"/>
  <c r="V838" i="4" s="1"/>
  <c r="R838" i="4"/>
  <c r="U838" i="4" s="1"/>
  <c r="M838" i="4"/>
  <c r="P838" i="4" s="1"/>
  <c r="L838" i="4"/>
  <c r="O838" i="4" s="1"/>
  <c r="B838" i="4"/>
  <c r="T837" i="4"/>
  <c r="N837" i="4"/>
  <c r="B837" i="4"/>
  <c r="S836" i="4"/>
  <c r="V836" i="4" s="1"/>
  <c r="R836" i="4"/>
  <c r="U836" i="4" s="1"/>
  <c r="M836" i="4"/>
  <c r="P836" i="4" s="1"/>
  <c r="L836" i="4"/>
  <c r="O836" i="4" s="1"/>
  <c r="B836" i="4"/>
  <c r="S835" i="4"/>
  <c r="V835" i="4" s="1"/>
  <c r="R835" i="4"/>
  <c r="U835" i="4" s="1"/>
  <c r="M835" i="4"/>
  <c r="P835" i="4" s="1"/>
  <c r="L835" i="4"/>
  <c r="O835" i="4" s="1"/>
  <c r="B835" i="4"/>
  <c r="S834" i="4"/>
  <c r="V834" i="4" s="1"/>
  <c r="R834" i="4"/>
  <c r="U834" i="4" s="1"/>
  <c r="M834" i="4"/>
  <c r="P834" i="4" s="1"/>
  <c r="L834" i="4"/>
  <c r="O834" i="4" s="1"/>
  <c r="B834" i="4"/>
  <c r="S833" i="4"/>
  <c r="V833" i="4" s="1"/>
  <c r="R833" i="4"/>
  <c r="U833" i="4" s="1"/>
  <c r="M833" i="4"/>
  <c r="P833" i="4" s="1"/>
  <c r="L833" i="4"/>
  <c r="O833" i="4" s="1"/>
  <c r="B833" i="4"/>
  <c r="S832" i="4"/>
  <c r="V832" i="4" s="1"/>
  <c r="R832" i="4"/>
  <c r="U832" i="4" s="1"/>
  <c r="M832" i="4"/>
  <c r="P832" i="4" s="1"/>
  <c r="L832" i="4"/>
  <c r="O832" i="4" s="1"/>
  <c r="B832" i="4"/>
  <c r="S831" i="4"/>
  <c r="V831" i="4" s="1"/>
  <c r="R831" i="4"/>
  <c r="U831" i="4" s="1"/>
  <c r="M831" i="4"/>
  <c r="P831" i="4" s="1"/>
  <c r="L831" i="4"/>
  <c r="O831" i="4" s="1"/>
  <c r="B831" i="4"/>
  <c r="S830" i="4"/>
  <c r="V830" i="4" s="1"/>
  <c r="R830" i="4"/>
  <c r="U830" i="4" s="1"/>
  <c r="M830" i="4"/>
  <c r="P830" i="4" s="1"/>
  <c r="L830" i="4"/>
  <c r="O830" i="4" s="1"/>
  <c r="B830" i="4"/>
  <c r="S829" i="4"/>
  <c r="V829" i="4" s="1"/>
  <c r="R829" i="4"/>
  <c r="U829" i="4" s="1"/>
  <c r="M829" i="4"/>
  <c r="P829" i="4" s="1"/>
  <c r="L829" i="4"/>
  <c r="O829" i="4" s="1"/>
  <c r="B829" i="4"/>
  <c r="S828" i="4"/>
  <c r="V828" i="4" s="1"/>
  <c r="R828" i="4"/>
  <c r="U828" i="4" s="1"/>
  <c r="M828" i="4"/>
  <c r="P828" i="4" s="1"/>
  <c r="L828" i="4"/>
  <c r="O828" i="4" s="1"/>
  <c r="B828" i="4"/>
  <c r="S827" i="4"/>
  <c r="V827" i="4" s="1"/>
  <c r="R827" i="4"/>
  <c r="U827" i="4" s="1"/>
  <c r="M827" i="4"/>
  <c r="P827" i="4" s="1"/>
  <c r="L827" i="4"/>
  <c r="O827" i="4" s="1"/>
  <c r="B827" i="4"/>
  <c r="S826" i="4"/>
  <c r="V826" i="4" s="1"/>
  <c r="R826" i="4"/>
  <c r="U826" i="4" s="1"/>
  <c r="M826" i="4"/>
  <c r="P826" i="4" s="1"/>
  <c r="L826" i="4"/>
  <c r="O826" i="4" s="1"/>
  <c r="B826" i="4"/>
  <c r="S825" i="4"/>
  <c r="V825" i="4" s="1"/>
  <c r="R825" i="4"/>
  <c r="U825" i="4" s="1"/>
  <c r="M825" i="4"/>
  <c r="P825" i="4" s="1"/>
  <c r="L825" i="4"/>
  <c r="O825" i="4" s="1"/>
  <c r="B825" i="4"/>
  <c r="S824" i="4"/>
  <c r="V824" i="4" s="1"/>
  <c r="R824" i="4"/>
  <c r="U824" i="4" s="1"/>
  <c r="M824" i="4"/>
  <c r="P824" i="4" s="1"/>
  <c r="L824" i="4"/>
  <c r="O824" i="4" s="1"/>
  <c r="B824" i="4"/>
  <c r="S823" i="4"/>
  <c r="V823" i="4" s="1"/>
  <c r="R823" i="4"/>
  <c r="U823" i="4" s="1"/>
  <c r="M823" i="4"/>
  <c r="P823" i="4" s="1"/>
  <c r="L823" i="4"/>
  <c r="O823" i="4" s="1"/>
  <c r="B823" i="4"/>
  <c r="S822" i="4"/>
  <c r="V822" i="4" s="1"/>
  <c r="R822" i="4"/>
  <c r="U822" i="4" s="1"/>
  <c r="M822" i="4"/>
  <c r="P822" i="4" s="1"/>
  <c r="L822" i="4"/>
  <c r="O822" i="4" s="1"/>
  <c r="B822" i="4"/>
  <c r="S821" i="4"/>
  <c r="V821" i="4" s="1"/>
  <c r="R821" i="4"/>
  <c r="U821" i="4" s="1"/>
  <c r="M821" i="4"/>
  <c r="P821" i="4" s="1"/>
  <c r="L821" i="4"/>
  <c r="O821" i="4" s="1"/>
  <c r="B821" i="4"/>
  <c r="S820" i="4"/>
  <c r="V820" i="4" s="1"/>
  <c r="R820" i="4"/>
  <c r="U820" i="4" s="1"/>
  <c r="M820" i="4"/>
  <c r="P820" i="4" s="1"/>
  <c r="L820" i="4"/>
  <c r="O820" i="4" s="1"/>
  <c r="B820" i="4"/>
  <c r="S819" i="4"/>
  <c r="V819" i="4" s="1"/>
  <c r="R819" i="4"/>
  <c r="U819" i="4" s="1"/>
  <c r="M819" i="4"/>
  <c r="P819" i="4" s="1"/>
  <c r="L819" i="4"/>
  <c r="O819" i="4" s="1"/>
  <c r="B819" i="4"/>
  <c r="S818" i="4"/>
  <c r="V818" i="4" s="1"/>
  <c r="R818" i="4"/>
  <c r="U818" i="4" s="1"/>
  <c r="M818" i="4"/>
  <c r="P818" i="4" s="1"/>
  <c r="L818" i="4"/>
  <c r="O818" i="4" s="1"/>
  <c r="B818" i="4"/>
  <c r="S817" i="4"/>
  <c r="V817" i="4" s="1"/>
  <c r="R817" i="4"/>
  <c r="U817" i="4" s="1"/>
  <c r="M817" i="4"/>
  <c r="P817" i="4" s="1"/>
  <c r="L817" i="4"/>
  <c r="O817" i="4" s="1"/>
  <c r="B817" i="4"/>
  <c r="S816" i="4"/>
  <c r="V816" i="4" s="1"/>
  <c r="R816" i="4"/>
  <c r="U816" i="4" s="1"/>
  <c r="M816" i="4"/>
  <c r="P816" i="4" s="1"/>
  <c r="L816" i="4"/>
  <c r="O816" i="4" s="1"/>
  <c r="B816" i="4"/>
  <c r="S815" i="4"/>
  <c r="V815" i="4" s="1"/>
  <c r="R815" i="4"/>
  <c r="U815" i="4" s="1"/>
  <c r="M815" i="4"/>
  <c r="P815" i="4" s="1"/>
  <c r="L815" i="4"/>
  <c r="O815" i="4" s="1"/>
  <c r="B815" i="4"/>
  <c r="S814" i="4"/>
  <c r="V814" i="4" s="1"/>
  <c r="R814" i="4"/>
  <c r="U814" i="4" s="1"/>
  <c r="M814" i="4"/>
  <c r="P814" i="4" s="1"/>
  <c r="L814" i="4"/>
  <c r="O814" i="4" s="1"/>
  <c r="B814" i="4"/>
  <c r="S813" i="4"/>
  <c r="V813" i="4" s="1"/>
  <c r="R813" i="4"/>
  <c r="U813" i="4" s="1"/>
  <c r="M813" i="4"/>
  <c r="P813" i="4" s="1"/>
  <c r="L813" i="4"/>
  <c r="O813" i="4" s="1"/>
  <c r="B813" i="4"/>
  <c r="S812" i="4"/>
  <c r="V812" i="4" s="1"/>
  <c r="R812" i="4"/>
  <c r="U812" i="4" s="1"/>
  <c r="M812" i="4"/>
  <c r="P812" i="4" s="1"/>
  <c r="L812" i="4"/>
  <c r="O812" i="4" s="1"/>
  <c r="B812" i="4"/>
  <c r="T811" i="4"/>
  <c r="N811" i="4"/>
  <c r="B811" i="4"/>
  <c r="S810" i="4"/>
  <c r="V810" i="4" s="1"/>
  <c r="R810" i="4"/>
  <c r="U810" i="4" s="1"/>
  <c r="M810" i="4"/>
  <c r="P810" i="4" s="1"/>
  <c r="L810" i="4"/>
  <c r="O810" i="4" s="1"/>
  <c r="B810" i="4"/>
  <c r="S809" i="4"/>
  <c r="V809" i="4" s="1"/>
  <c r="R809" i="4"/>
  <c r="U809" i="4" s="1"/>
  <c r="M809" i="4"/>
  <c r="P809" i="4" s="1"/>
  <c r="L809" i="4"/>
  <c r="O809" i="4" s="1"/>
  <c r="B809" i="4"/>
  <c r="S808" i="4"/>
  <c r="V808" i="4" s="1"/>
  <c r="R808" i="4"/>
  <c r="U808" i="4" s="1"/>
  <c r="M808" i="4"/>
  <c r="P808" i="4" s="1"/>
  <c r="L808" i="4"/>
  <c r="O808" i="4" s="1"/>
  <c r="B808" i="4"/>
  <c r="S807" i="4"/>
  <c r="V807" i="4" s="1"/>
  <c r="R807" i="4"/>
  <c r="U807" i="4" s="1"/>
  <c r="M807" i="4"/>
  <c r="P807" i="4" s="1"/>
  <c r="L807" i="4"/>
  <c r="O807" i="4" s="1"/>
  <c r="B807" i="4"/>
  <c r="S806" i="4"/>
  <c r="V806" i="4" s="1"/>
  <c r="R806" i="4"/>
  <c r="U806" i="4" s="1"/>
  <c r="M806" i="4"/>
  <c r="P806" i="4" s="1"/>
  <c r="L806" i="4"/>
  <c r="O806" i="4" s="1"/>
  <c r="B806" i="4"/>
  <c r="S805" i="4"/>
  <c r="V805" i="4" s="1"/>
  <c r="R805" i="4"/>
  <c r="U805" i="4" s="1"/>
  <c r="M805" i="4"/>
  <c r="P805" i="4" s="1"/>
  <c r="L805" i="4"/>
  <c r="O805" i="4" s="1"/>
  <c r="B805" i="4"/>
  <c r="S804" i="4"/>
  <c r="V804" i="4" s="1"/>
  <c r="R804" i="4"/>
  <c r="U804" i="4" s="1"/>
  <c r="M804" i="4"/>
  <c r="P804" i="4" s="1"/>
  <c r="L804" i="4"/>
  <c r="O804" i="4" s="1"/>
  <c r="B804" i="4"/>
  <c r="S803" i="4"/>
  <c r="V803" i="4" s="1"/>
  <c r="R803" i="4"/>
  <c r="U803" i="4" s="1"/>
  <c r="M803" i="4"/>
  <c r="P803" i="4" s="1"/>
  <c r="L803" i="4"/>
  <c r="O803" i="4" s="1"/>
  <c r="B803" i="4"/>
  <c r="S802" i="4"/>
  <c r="V802" i="4" s="1"/>
  <c r="R802" i="4"/>
  <c r="U802" i="4" s="1"/>
  <c r="M802" i="4"/>
  <c r="P802" i="4" s="1"/>
  <c r="L802" i="4"/>
  <c r="O802" i="4" s="1"/>
  <c r="B802" i="4"/>
  <c r="S801" i="4"/>
  <c r="V801" i="4" s="1"/>
  <c r="R801" i="4"/>
  <c r="U801" i="4" s="1"/>
  <c r="M801" i="4"/>
  <c r="P801" i="4" s="1"/>
  <c r="L801" i="4"/>
  <c r="O801" i="4" s="1"/>
  <c r="B801" i="4"/>
  <c r="S800" i="4"/>
  <c r="V800" i="4" s="1"/>
  <c r="R800" i="4"/>
  <c r="U800" i="4" s="1"/>
  <c r="M800" i="4"/>
  <c r="P800" i="4" s="1"/>
  <c r="L800" i="4"/>
  <c r="O800" i="4" s="1"/>
  <c r="B800" i="4"/>
  <c r="S799" i="4"/>
  <c r="V799" i="4" s="1"/>
  <c r="R799" i="4"/>
  <c r="U799" i="4" s="1"/>
  <c r="M799" i="4"/>
  <c r="P799" i="4" s="1"/>
  <c r="L799" i="4"/>
  <c r="O799" i="4" s="1"/>
  <c r="B799" i="4"/>
  <c r="S798" i="4"/>
  <c r="V798" i="4" s="1"/>
  <c r="R798" i="4"/>
  <c r="U798" i="4" s="1"/>
  <c r="M798" i="4"/>
  <c r="P798" i="4" s="1"/>
  <c r="L798" i="4"/>
  <c r="O798" i="4" s="1"/>
  <c r="B798" i="4"/>
  <c r="S797" i="4"/>
  <c r="V797" i="4" s="1"/>
  <c r="R797" i="4"/>
  <c r="U797" i="4" s="1"/>
  <c r="M797" i="4"/>
  <c r="P797" i="4" s="1"/>
  <c r="L797" i="4"/>
  <c r="O797" i="4" s="1"/>
  <c r="B797" i="4"/>
  <c r="S796" i="4"/>
  <c r="V796" i="4" s="1"/>
  <c r="R796" i="4"/>
  <c r="U796" i="4" s="1"/>
  <c r="M796" i="4"/>
  <c r="P796" i="4" s="1"/>
  <c r="L796" i="4"/>
  <c r="O796" i="4" s="1"/>
  <c r="B796" i="4"/>
  <c r="S795" i="4"/>
  <c r="V795" i="4" s="1"/>
  <c r="R795" i="4"/>
  <c r="U795" i="4" s="1"/>
  <c r="M795" i="4"/>
  <c r="P795" i="4" s="1"/>
  <c r="L795" i="4"/>
  <c r="O795" i="4" s="1"/>
  <c r="B795" i="4"/>
  <c r="S794" i="4"/>
  <c r="V794" i="4" s="1"/>
  <c r="R794" i="4"/>
  <c r="U794" i="4" s="1"/>
  <c r="M794" i="4"/>
  <c r="P794" i="4" s="1"/>
  <c r="L794" i="4"/>
  <c r="O794" i="4" s="1"/>
  <c r="B794" i="4"/>
  <c r="S793" i="4"/>
  <c r="V793" i="4" s="1"/>
  <c r="R793" i="4"/>
  <c r="U793" i="4" s="1"/>
  <c r="M793" i="4"/>
  <c r="P793" i="4" s="1"/>
  <c r="L793" i="4"/>
  <c r="O793" i="4" s="1"/>
  <c r="B793" i="4"/>
  <c r="S792" i="4"/>
  <c r="V792" i="4" s="1"/>
  <c r="R792" i="4"/>
  <c r="U792" i="4" s="1"/>
  <c r="M792" i="4"/>
  <c r="P792" i="4" s="1"/>
  <c r="L792" i="4"/>
  <c r="O792" i="4" s="1"/>
  <c r="B792" i="4"/>
  <c r="S791" i="4"/>
  <c r="V791" i="4" s="1"/>
  <c r="R791" i="4"/>
  <c r="U791" i="4" s="1"/>
  <c r="M791" i="4"/>
  <c r="P791" i="4" s="1"/>
  <c r="L791" i="4"/>
  <c r="O791" i="4" s="1"/>
  <c r="B791" i="4"/>
  <c r="S790" i="4"/>
  <c r="V790" i="4" s="1"/>
  <c r="R790" i="4"/>
  <c r="U790" i="4" s="1"/>
  <c r="M790" i="4"/>
  <c r="P790" i="4" s="1"/>
  <c r="L790" i="4"/>
  <c r="O790" i="4" s="1"/>
  <c r="B790" i="4"/>
  <c r="S789" i="4"/>
  <c r="V789" i="4" s="1"/>
  <c r="R789" i="4"/>
  <c r="U789" i="4" s="1"/>
  <c r="M789" i="4"/>
  <c r="P789" i="4" s="1"/>
  <c r="L789" i="4"/>
  <c r="O789" i="4" s="1"/>
  <c r="B789" i="4"/>
  <c r="S788" i="4"/>
  <c r="V788" i="4" s="1"/>
  <c r="R788" i="4"/>
  <c r="U788" i="4" s="1"/>
  <c r="M788" i="4"/>
  <c r="P788" i="4" s="1"/>
  <c r="L788" i="4"/>
  <c r="O788" i="4" s="1"/>
  <c r="B788" i="4"/>
  <c r="S787" i="4"/>
  <c r="V787" i="4" s="1"/>
  <c r="R787" i="4"/>
  <c r="U787" i="4" s="1"/>
  <c r="M787" i="4"/>
  <c r="P787" i="4" s="1"/>
  <c r="L787" i="4"/>
  <c r="O787" i="4" s="1"/>
  <c r="B787" i="4"/>
  <c r="S786" i="4"/>
  <c r="V786" i="4" s="1"/>
  <c r="R786" i="4"/>
  <c r="U786" i="4" s="1"/>
  <c r="M786" i="4"/>
  <c r="P786" i="4" s="1"/>
  <c r="L786" i="4"/>
  <c r="O786" i="4" s="1"/>
  <c r="B786" i="4"/>
  <c r="T785" i="4"/>
  <c r="N785" i="4"/>
  <c r="B785" i="4"/>
  <c r="S784" i="4"/>
  <c r="V784" i="4" s="1"/>
  <c r="R784" i="4"/>
  <c r="U784" i="4" s="1"/>
  <c r="M784" i="4"/>
  <c r="P784" i="4" s="1"/>
  <c r="L784" i="4"/>
  <c r="O784" i="4" s="1"/>
  <c r="B784" i="4"/>
  <c r="S783" i="4"/>
  <c r="V783" i="4" s="1"/>
  <c r="R783" i="4"/>
  <c r="U783" i="4" s="1"/>
  <c r="M783" i="4"/>
  <c r="P783" i="4" s="1"/>
  <c r="L783" i="4"/>
  <c r="O783" i="4" s="1"/>
  <c r="B783" i="4"/>
  <c r="S782" i="4"/>
  <c r="V782" i="4" s="1"/>
  <c r="R782" i="4"/>
  <c r="U782" i="4" s="1"/>
  <c r="M782" i="4"/>
  <c r="P782" i="4" s="1"/>
  <c r="L782" i="4"/>
  <c r="O782" i="4" s="1"/>
  <c r="B782" i="4"/>
  <c r="S781" i="4"/>
  <c r="V781" i="4" s="1"/>
  <c r="R781" i="4"/>
  <c r="U781" i="4" s="1"/>
  <c r="M781" i="4"/>
  <c r="P781" i="4" s="1"/>
  <c r="L781" i="4"/>
  <c r="O781" i="4" s="1"/>
  <c r="B781" i="4"/>
  <c r="S780" i="4"/>
  <c r="V780" i="4" s="1"/>
  <c r="R780" i="4"/>
  <c r="U780" i="4" s="1"/>
  <c r="M780" i="4"/>
  <c r="P780" i="4" s="1"/>
  <c r="L780" i="4"/>
  <c r="O780" i="4" s="1"/>
  <c r="B780" i="4"/>
  <c r="S779" i="4"/>
  <c r="V779" i="4" s="1"/>
  <c r="R779" i="4"/>
  <c r="U779" i="4" s="1"/>
  <c r="M779" i="4"/>
  <c r="P779" i="4" s="1"/>
  <c r="L779" i="4"/>
  <c r="O779" i="4" s="1"/>
  <c r="B779" i="4"/>
  <c r="S778" i="4"/>
  <c r="V778" i="4" s="1"/>
  <c r="R778" i="4"/>
  <c r="U778" i="4" s="1"/>
  <c r="M778" i="4"/>
  <c r="P778" i="4" s="1"/>
  <c r="L778" i="4"/>
  <c r="O778" i="4" s="1"/>
  <c r="B778" i="4"/>
  <c r="S777" i="4"/>
  <c r="V777" i="4" s="1"/>
  <c r="R777" i="4"/>
  <c r="U777" i="4" s="1"/>
  <c r="M777" i="4"/>
  <c r="P777" i="4" s="1"/>
  <c r="L777" i="4"/>
  <c r="O777" i="4" s="1"/>
  <c r="B777" i="4"/>
  <c r="S776" i="4"/>
  <c r="V776" i="4" s="1"/>
  <c r="R776" i="4"/>
  <c r="U776" i="4" s="1"/>
  <c r="M776" i="4"/>
  <c r="P776" i="4" s="1"/>
  <c r="L776" i="4"/>
  <c r="O776" i="4" s="1"/>
  <c r="B776" i="4"/>
  <c r="S775" i="4"/>
  <c r="V775" i="4" s="1"/>
  <c r="R775" i="4"/>
  <c r="U775" i="4" s="1"/>
  <c r="M775" i="4"/>
  <c r="P775" i="4" s="1"/>
  <c r="L775" i="4"/>
  <c r="O775" i="4" s="1"/>
  <c r="B775" i="4"/>
  <c r="S774" i="4"/>
  <c r="V774" i="4" s="1"/>
  <c r="R774" i="4"/>
  <c r="U774" i="4" s="1"/>
  <c r="M774" i="4"/>
  <c r="P774" i="4" s="1"/>
  <c r="L774" i="4"/>
  <c r="O774" i="4" s="1"/>
  <c r="B774" i="4"/>
  <c r="S773" i="4"/>
  <c r="V773" i="4" s="1"/>
  <c r="R773" i="4"/>
  <c r="U773" i="4" s="1"/>
  <c r="M773" i="4"/>
  <c r="P773" i="4" s="1"/>
  <c r="L773" i="4"/>
  <c r="O773" i="4" s="1"/>
  <c r="B773" i="4"/>
  <c r="S772" i="4"/>
  <c r="V772" i="4" s="1"/>
  <c r="R772" i="4"/>
  <c r="U772" i="4" s="1"/>
  <c r="M772" i="4"/>
  <c r="P772" i="4" s="1"/>
  <c r="L772" i="4"/>
  <c r="O772" i="4" s="1"/>
  <c r="B772" i="4"/>
  <c r="S771" i="4"/>
  <c r="V771" i="4" s="1"/>
  <c r="R771" i="4"/>
  <c r="U771" i="4" s="1"/>
  <c r="M771" i="4"/>
  <c r="P771" i="4" s="1"/>
  <c r="L771" i="4"/>
  <c r="O771" i="4" s="1"/>
  <c r="B771" i="4"/>
  <c r="S770" i="4"/>
  <c r="V770" i="4" s="1"/>
  <c r="R770" i="4"/>
  <c r="U770" i="4" s="1"/>
  <c r="M770" i="4"/>
  <c r="P770" i="4" s="1"/>
  <c r="L770" i="4"/>
  <c r="O770" i="4" s="1"/>
  <c r="B770" i="4"/>
  <c r="T769" i="4"/>
  <c r="N769" i="4"/>
  <c r="B769" i="4"/>
  <c r="S768" i="4"/>
  <c r="V768" i="4" s="1"/>
  <c r="R768" i="4"/>
  <c r="U768" i="4" s="1"/>
  <c r="M768" i="4"/>
  <c r="P768" i="4" s="1"/>
  <c r="L768" i="4"/>
  <c r="O768" i="4" s="1"/>
  <c r="B768" i="4"/>
  <c r="S767" i="4"/>
  <c r="V767" i="4" s="1"/>
  <c r="R767" i="4"/>
  <c r="U767" i="4" s="1"/>
  <c r="M767" i="4"/>
  <c r="P767" i="4" s="1"/>
  <c r="L767" i="4"/>
  <c r="O767" i="4" s="1"/>
  <c r="B767" i="4"/>
  <c r="T766" i="4"/>
  <c r="N766" i="4"/>
  <c r="B766" i="4"/>
  <c r="S765" i="4"/>
  <c r="V765" i="4" s="1"/>
  <c r="R765" i="4"/>
  <c r="U765" i="4" s="1"/>
  <c r="M765" i="4"/>
  <c r="P765" i="4" s="1"/>
  <c r="L765" i="4"/>
  <c r="O765" i="4" s="1"/>
  <c r="B765" i="4"/>
  <c r="S764" i="4"/>
  <c r="V764" i="4" s="1"/>
  <c r="R764" i="4"/>
  <c r="U764" i="4" s="1"/>
  <c r="M764" i="4"/>
  <c r="P764" i="4" s="1"/>
  <c r="L764" i="4"/>
  <c r="O764" i="4" s="1"/>
  <c r="B764" i="4"/>
  <c r="S763" i="4"/>
  <c r="V763" i="4" s="1"/>
  <c r="R763" i="4"/>
  <c r="U763" i="4" s="1"/>
  <c r="M763" i="4"/>
  <c r="P763" i="4" s="1"/>
  <c r="L763" i="4"/>
  <c r="O763" i="4" s="1"/>
  <c r="B763" i="4"/>
  <c r="S762" i="4"/>
  <c r="V762" i="4" s="1"/>
  <c r="R762" i="4"/>
  <c r="U762" i="4" s="1"/>
  <c r="M762" i="4"/>
  <c r="P762" i="4" s="1"/>
  <c r="L762" i="4"/>
  <c r="O762" i="4" s="1"/>
  <c r="B762" i="4"/>
  <c r="S761" i="4"/>
  <c r="V761" i="4" s="1"/>
  <c r="R761" i="4"/>
  <c r="U761" i="4" s="1"/>
  <c r="M761" i="4"/>
  <c r="P761" i="4" s="1"/>
  <c r="L761" i="4"/>
  <c r="O761" i="4" s="1"/>
  <c r="B761" i="4"/>
  <c r="S760" i="4"/>
  <c r="V760" i="4" s="1"/>
  <c r="R760" i="4"/>
  <c r="U760" i="4" s="1"/>
  <c r="M760" i="4"/>
  <c r="P760" i="4" s="1"/>
  <c r="L760" i="4"/>
  <c r="O760" i="4" s="1"/>
  <c r="B760" i="4"/>
  <c r="S759" i="4"/>
  <c r="V759" i="4" s="1"/>
  <c r="R759" i="4"/>
  <c r="U759" i="4" s="1"/>
  <c r="M759" i="4"/>
  <c r="P759" i="4" s="1"/>
  <c r="L759" i="4"/>
  <c r="O759" i="4" s="1"/>
  <c r="B759" i="4"/>
  <c r="S758" i="4"/>
  <c r="V758" i="4" s="1"/>
  <c r="R758" i="4"/>
  <c r="U758" i="4" s="1"/>
  <c r="M758" i="4"/>
  <c r="P758" i="4" s="1"/>
  <c r="L758" i="4"/>
  <c r="O758" i="4" s="1"/>
  <c r="B758" i="4"/>
  <c r="S757" i="4"/>
  <c r="V757" i="4" s="1"/>
  <c r="R757" i="4"/>
  <c r="U757" i="4" s="1"/>
  <c r="M757" i="4"/>
  <c r="P757" i="4" s="1"/>
  <c r="L757" i="4"/>
  <c r="O757" i="4" s="1"/>
  <c r="B757" i="4"/>
  <c r="S756" i="4"/>
  <c r="V756" i="4" s="1"/>
  <c r="R756" i="4"/>
  <c r="U756" i="4" s="1"/>
  <c r="M756" i="4"/>
  <c r="P756" i="4" s="1"/>
  <c r="L756" i="4"/>
  <c r="O756" i="4" s="1"/>
  <c r="B756" i="4"/>
  <c r="S755" i="4"/>
  <c r="V755" i="4" s="1"/>
  <c r="R755" i="4"/>
  <c r="U755" i="4" s="1"/>
  <c r="M755" i="4"/>
  <c r="P755" i="4" s="1"/>
  <c r="L755" i="4"/>
  <c r="O755" i="4" s="1"/>
  <c r="B755" i="4"/>
  <c r="S754" i="4"/>
  <c r="V754" i="4" s="1"/>
  <c r="R754" i="4"/>
  <c r="U754" i="4" s="1"/>
  <c r="M754" i="4"/>
  <c r="P754" i="4" s="1"/>
  <c r="L754" i="4"/>
  <c r="O754" i="4" s="1"/>
  <c r="B754" i="4"/>
  <c r="S753" i="4"/>
  <c r="V753" i="4" s="1"/>
  <c r="R753" i="4"/>
  <c r="U753" i="4" s="1"/>
  <c r="M753" i="4"/>
  <c r="P753" i="4" s="1"/>
  <c r="L753" i="4"/>
  <c r="O753" i="4" s="1"/>
  <c r="B753" i="4"/>
  <c r="S752" i="4"/>
  <c r="V752" i="4" s="1"/>
  <c r="R752" i="4"/>
  <c r="U752" i="4" s="1"/>
  <c r="M752" i="4"/>
  <c r="P752" i="4" s="1"/>
  <c r="L752" i="4"/>
  <c r="O752" i="4" s="1"/>
  <c r="B752" i="4"/>
  <c r="S751" i="4"/>
  <c r="V751" i="4" s="1"/>
  <c r="R751" i="4"/>
  <c r="U751" i="4" s="1"/>
  <c r="M751" i="4"/>
  <c r="P751" i="4" s="1"/>
  <c r="L751" i="4"/>
  <c r="O751" i="4" s="1"/>
  <c r="B751" i="4"/>
  <c r="S750" i="4"/>
  <c r="V750" i="4" s="1"/>
  <c r="R750" i="4"/>
  <c r="U750" i="4" s="1"/>
  <c r="M750" i="4"/>
  <c r="P750" i="4" s="1"/>
  <c r="L750" i="4"/>
  <c r="O750" i="4" s="1"/>
  <c r="B750" i="4"/>
  <c r="S749" i="4"/>
  <c r="V749" i="4" s="1"/>
  <c r="R749" i="4"/>
  <c r="U749" i="4" s="1"/>
  <c r="M749" i="4"/>
  <c r="P749" i="4" s="1"/>
  <c r="L749" i="4"/>
  <c r="O749" i="4" s="1"/>
  <c r="B749" i="4"/>
  <c r="S748" i="4"/>
  <c r="V748" i="4" s="1"/>
  <c r="R748" i="4"/>
  <c r="U748" i="4" s="1"/>
  <c r="M748" i="4"/>
  <c r="P748" i="4" s="1"/>
  <c r="L748" i="4"/>
  <c r="O748" i="4" s="1"/>
  <c r="B748" i="4"/>
  <c r="S747" i="4"/>
  <c r="V747" i="4" s="1"/>
  <c r="R747" i="4"/>
  <c r="U747" i="4" s="1"/>
  <c r="M747" i="4"/>
  <c r="P747" i="4" s="1"/>
  <c r="L747" i="4"/>
  <c r="O747" i="4" s="1"/>
  <c r="B747" i="4"/>
  <c r="S746" i="4"/>
  <c r="V746" i="4" s="1"/>
  <c r="R746" i="4"/>
  <c r="U746" i="4" s="1"/>
  <c r="M746" i="4"/>
  <c r="P746" i="4" s="1"/>
  <c r="L746" i="4"/>
  <c r="O746" i="4" s="1"/>
  <c r="B746" i="4"/>
  <c r="S745" i="4"/>
  <c r="V745" i="4" s="1"/>
  <c r="R745" i="4"/>
  <c r="U745" i="4" s="1"/>
  <c r="M745" i="4"/>
  <c r="P745" i="4" s="1"/>
  <c r="L745" i="4"/>
  <c r="O745" i="4" s="1"/>
  <c r="B745" i="4"/>
  <c r="T744" i="4"/>
  <c r="N744" i="4"/>
  <c r="B744" i="4"/>
  <c r="S743" i="4"/>
  <c r="V743" i="4" s="1"/>
  <c r="R743" i="4"/>
  <c r="U743" i="4" s="1"/>
  <c r="M743" i="4"/>
  <c r="P743" i="4" s="1"/>
  <c r="L743" i="4"/>
  <c r="O743" i="4" s="1"/>
  <c r="B743" i="4"/>
  <c r="S742" i="4"/>
  <c r="V742" i="4" s="1"/>
  <c r="R742" i="4"/>
  <c r="U742" i="4" s="1"/>
  <c r="M742" i="4"/>
  <c r="P742" i="4" s="1"/>
  <c r="L742" i="4"/>
  <c r="O742" i="4" s="1"/>
  <c r="B742" i="4"/>
  <c r="S741" i="4"/>
  <c r="V741" i="4" s="1"/>
  <c r="R741" i="4"/>
  <c r="U741" i="4" s="1"/>
  <c r="M741" i="4"/>
  <c r="P741" i="4" s="1"/>
  <c r="L741" i="4"/>
  <c r="O741" i="4" s="1"/>
  <c r="B741" i="4"/>
  <c r="S740" i="4"/>
  <c r="V740" i="4" s="1"/>
  <c r="R740" i="4"/>
  <c r="U740" i="4" s="1"/>
  <c r="M740" i="4"/>
  <c r="P740" i="4" s="1"/>
  <c r="L740" i="4"/>
  <c r="O740" i="4" s="1"/>
  <c r="B740" i="4"/>
  <c r="S739" i="4"/>
  <c r="V739" i="4" s="1"/>
  <c r="R739" i="4"/>
  <c r="U739" i="4" s="1"/>
  <c r="M739" i="4"/>
  <c r="P739" i="4" s="1"/>
  <c r="L739" i="4"/>
  <c r="O739" i="4" s="1"/>
  <c r="B739" i="4"/>
  <c r="S738" i="4"/>
  <c r="V738" i="4" s="1"/>
  <c r="R738" i="4"/>
  <c r="U738" i="4" s="1"/>
  <c r="M738" i="4"/>
  <c r="P738" i="4" s="1"/>
  <c r="L738" i="4"/>
  <c r="O738" i="4" s="1"/>
  <c r="B738" i="4"/>
  <c r="S737" i="4"/>
  <c r="V737" i="4" s="1"/>
  <c r="R737" i="4"/>
  <c r="U737" i="4" s="1"/>
  <c r="M737" i="4"/>
  <c r="P737" i="4" s="1"/>
  <c r="L737" i="4"/>
  <c r="O737" i="4" s="1"/>
  <c r="B737" i="4"/>
  <c r="S736" i="4"/>
  <c r="V736" i="4" s="1"/>
  <c r="R736" i="4"/>
  <c r="U736" i="4" s="1"/>
  <c r="M736" i="4"/>
  <c r="P736" i="4" s="1"/>
  <c r="L736" i="4"/>
  <c r="O736" i="4" s="1"/>
  <c r="B736" i="4"/>
  <c r="S735" i="4"/>
  <c r="V735" i="4" s="1"/>
  <c r="R735" i="4"/>
  <c r="U735" i="4" s="1"/>
  <c r="M735" i="4"/>
  <c r="P735" i="4" s="1"/>
  <c r="L735" i="4"/>
  <c r="O735" i="4" s="1"/>
  <c r="B735" i="4"/>
  <c r="S734" i="4"/>
  <c r="V734" i="4" s="1"/>
  <c r="R734" i="4"/>
  <c r="U734" i="4" s="1"/>
  <c r="M734" i="4"/>
  <c r="P734" i="4" s="1"/>
  <c r="L734" i="4"/>
  <c r="O734" i="4" s="1"/>
  <c r="B734" i="4"/>
  <c r="S733" i="4"/>
  <c r="V733" i="4" s="1"/>
  <c r="R733" i="4"/>
  <c r="U733" i="4" s="1"/>
  <c r="M733" i="4"/>
  <c r="P733" i="4" s="1"/>
  <c r="L733" i="4"/>
  <c r="O733" i="4" s="1"/>
  <c r="B733" i="4"/>
  <c r="S732" i="4"/>
  <c r="V732" i="4" s="1"/>
  <c r="R732" i="4"/>
  <c r="U732" i="4" s="1"/>
  <c r="M732" i="4"/>
  <c r="P732" i="4" s="1"/>
  <c r="L732" i="4"/>
  <c r="O732" i="4" s="1"/>
  <c r="B732" i="4"/>
  <c r="S731" i="4"/>
  <c r="V731" i="4" s="1"/>
  <c r="R731" i="4"/>
  <c r="U731" i="4" s="1"/>
  <c r="M731" i="4"/>
  <c r="P731" i="4" s="1"/>
  <c r="L731" i="4"/>
  <c r="O731" i="4" s="1"/>
  <c r="B731" i="4"/>
  <c r="S730" i="4"/>
  <c r="V730" i="4" s="1"/>
  <c r="R730" i="4"/>
  <c r="U730" i="4" s="1"/>
  <c r="M730" i="4"/>
  <c r="P730" i="4" s="1"/>
  <c r="L730" i="4"/>
  <c r="O730" i="4" s="1"/>
  <c r="B730" i="4"/>
  <c r="S729" i="4"/>
  <c r="V729" i="4" s="1"/>
  <c r="R729" i="4"/>
  <c r="U729" i="4" s="1"/>
  <c r="M729" i="4"/>
  <c r="P729" i="4" s="1"/>
  <c r="L729" i="4"/>
  <c r="O729" i="4" s="1"/>
  <c r="B729" i="4"/>
  <c r="S728" i="4"/>
  <c r="V728" i="4" s="1"/>
  <c r="R728" i="4"/>
  <c r="U728" i="4" s="1"/>
  <c r="M728" i="4"/>
  <c r="P728" i="4" s="1"/>
  <c r="L728" i="4"/>
  <c r="O728" i="4" s="1"/>
  <c r="B728" i="4"/>
  <c r="S727" i="4"/>
  <c r="V727" i="4" s="1"/>
  <c r="R727" i="4"/>
  <c r="U727" i="4" s="1"/>
  <c r="M727" i="4"/>
  <c r="P727" i="4" s="1"/>
  <c r="L727" i="4"/>
  <c r="O727" i="4" s="1"/>
  <c r="B727" i="4"/>
  <c r="S726" i="4"/>
  <c r="V726" i="4" s="1"/>
  <c r="R726" i="4"/>
  <c r="U726" i="4" s="1"/>
  <c r="M726" i="4"/>
  <c r="P726" i="4" s="1"/>
  <c r="L726" i="4"/>
  <c r="O726" i="4" s="1"/>
  <c r="B726" i="4"/>
  <c r="S725" i="4"/>
  <c r="V725" i="4" s="1"/>
  <c r="R725" i="4"/>
  <c r="U725" i="4" s="1"/>
  <c r="M725" i="4"/>
  <c r="P725" i="4" s="1"/>
  <c r="L725" i="4"/>
  <c r="O725" i="4" s="1"/>
  <c r="B725" i="4"/>
  <c r="S724" i="4"/>
  <c r="V724" i="4" s="1"/>
  <c r="R724" i="4"/>
  <c r="U724" i="4" s="1"/>
  <c r="M724" i="4"/>
  <c r="P724" i="4" s="1"/>
  <c r="L724" i="4"/>
  <c r="O724" i="4" s="1"/>
  <c r="B724" i="4"/>
  <c r="S723" i="4"/>
  <c r="V723" i="4" s="1"/>
  <c r="R723" i="4"/>
  <c r="U723" i="4" s="1"/>
  <c r="M723" i="4"/>
  <c r="P723" i="4" s="1"/>
  <c r="L723" i="4"/>
  <c r="O723" i="4" s="1"/>
  <c r="B723" i="4"/>
  <c r="S722" i="4"/>
  <c r="V722" i="4" s="1"/>
  <c r="R722" i="4"/>
  <c r="U722" i="4" s="1"/>
  <c r="M722" i="4"/>
  <c r="P722" i="4" s="1"/>
  <c r="L722" i="4"/>
  <c r="O722" i="4" s="1"/>
  <c r="B722" i="4"/>
  <c r="S721" i="4"/>
  <c r="V721" i="4" s="1"/>
  <c r="R721" i="4"/>
  <c r="U721" i="4" s="1"/>
  <c r="M721" i="4"/>
  <c r="P721" i="4" s="1"/>
  <c r="L721" i="4"/>
  <c r="O721" i="4" s="1"/>
  <c r="B721" i="4"/>
  <c r="T720" i="4"/>
  <c r="N720" i="4"/>
  <c r="B720" i="4"/>
  <c r="S719" i="4"/>
  <c r="V719" i="4" s="1"/>
  <c r="R719" i="4"/>
  <c r="U719" i="4" s="1"/>
  <c r="M719" i="4"/>
  <c r="P719" i="4" s="1"/>
  <c r="L719" i="4"/>
  <c r="O719" i="4" s="1"/>
  <c r="B719" i="4"/>
  <c r="S718" i="4"/>
  <c r="V718" i="4" s="1"/>
  <c r="R718" i="4"/>
  <c r="U718" i="4" s="1"/>
  <c r="M718" i="4"/>
  <c r="P718" i="4" s="1"/>
  <c r="L718" i="4"/>
  <c r="O718" i="4" s="1"/>
  <c r="B718" i="4"/>
  <c r="S717" i="4"/>
  <c r="V717" i="4" s="1"/>
  <c r="R717" i="4"/>
  <c r="U717" i="4" s="1"/>
  <c r="M717" i="4"/>
  <c r="P717" i="4" s="1"/>
  <c r="L717" i="4"/>
  <c r="O717" i="4" s="1"/>
  <c r="B717" i="4"/>
  <c r="S716" i="4"/>
  <c r="V716" i="4" s="1"/>
  <c r="R716" i="4"/>
  <c r="U716" i="4" s="1"/>
  <c r="M716" i="4"/>
  <c r="P716" i="4" s="1"/>
  <c r="L716" i="4"/>
  <c r="O716" i="4" s="1"/>
  <c r="B716" i="4"/>
  <c r="S715" i="4"/>
  <c r="V715" i="4" s="1"/>
  <c r="R715" i="4"/>
  <c r="U715" i="4" s="1"/>
  <c r="M715" i="4"/>
  <c r="P715" i="4" s="1"/>
  <c r="L715" i="4"/>
  <c r="O715" i="4" s="1"/>
  <c r="B715" i="4"/>
  <c r="S714" i="4"/>
  <c r="V714" i="4" s="1"/>
  <c r="R714" i="4"/>
  <c r="U714" i="4" s="1"/>
  <c r="M714" i="4"/>
  <c r="P714" i="4" s="1"/>
  <c r="L714" i="4"/>
  <c r="O714" i="4" s="1"/>
  <c r="B714" i="4"/>
  <c r="S713" i="4"/>
  <c r="V713" i="4" s="1"/>
  <c r="R713" i="4"/>
  <c r="U713" i="4" s="1"/>
  <c r="M713" i="4"/>
  <c r="P713" i="4" s="1"/>
  <c r="L713" i="4"/>
  <c r="O713" i="4" s="1"/>
  <c r="B713" i="4"/>
  <c r="S712" i="4"/>
  <c r="V712" i="4" s="1"/>
  <c r="R712" i="4"/>
  <c r="U712" i="4" s="1"/>
  <c r="M712" i="4"/>
  <c r="P712" i="4" s="1"/>
  <c r="L712" i="4"/>
  <c r="O712" i="4" s="1"/>
  <c r="B712" i="4"/>
  <c r="S711" i="4"/>
  <c r="V711" i="4" s="1"/>
  <c r="R711" i="4"/>
  <c r="U711" i="4" s="1"/>
  <c r="M711" i="4"/>
  <c r="P711" i="4" s="1"/>
  <c r="L711" i="4"/>
  <c r="O711" i="4" s="1"/>
  <c r="B711" i="4"/>
  <c r="S710" i="4"/>
  <c r="V710" i="4" s="1"/>
  <c r="R710" i="4"/>
  <c r="U710" i="4" s="1"/>
  <c r="M710" i="4"/>
  <c r="P710" i="4" s="1"/>
  <c r="L710" i="4"/>
  <c r="O710" i="4" s="1"/>
  <c r="B710" i="4"/>
  <c r="S709" i="4"/>
  <c r="V709" i="4" s="1"/>
  <c r="R709" i="4"/>
  <c r="U709" i="4" s="1"/>
  <c r="M709" i="4"/>
  <c r="P709" i="4" s="1"/>
  <c r="L709" i="4"/>
  <c r="O709" i="4" s="1"/>
  <c r="B709" i="4"/>
  <c r="S708" i="4"/>
  <c r="V708" i="4" s="1"/>
  <c r="R708" i="4"/>
  <c r="U708" i="4" s="1"/>
  <c r="M708" i="4"/>
  <c r="P708" i="4" s="1"/>
  <c r="L708" i="4"/>
  <c r="O708" i="4" s="1"/>
  <c r="B708" i="4"/>
  <c r="S707" i="4"/>
  <c r="V707" i="4" s="1"/>
  <c r="R707" i="4"/>
  <c r="U707" i="4" s="1"/>
  <c r="M707" i="4"/>
  <c r="P707" i="4" s="1"/>
  <c r="L707" i="4"/>
  <c r="O707" i="4" s="1"/>
  <c r="B707" i="4"/>
  <c r="S706" i="4"/>
  <c r="V706" i="4" s="1"/>
  <c r="R706" i="4"/>
  <c r="U706" i="4" s="1"/>
  <c r="M706" i="4"/>
  <c r="P706" i="4" s="1"/>
  <c r="L706" i="4"/>
  <c r="O706" i="4" s="1"/>
  <c r="B706" i="4"/>
  <c r="S705" i="4"/>
  <c r="V705" i="4" s="1"/>
  <c r="R705" i="4"/>
  <c r="U705" i="4" s="1"/>
  <c r="M705" i="4"/>
  <c r="P705" i="4" s="1"/>
  <c r="L705" i="4"/>
  <c r="O705" i="4" s="1"/>
  <c r="B705" i="4"/>
  <c r="S704" i="4"/>
  <c r="V704" i="4" s="1"/>
  <c r="R704" i="4"/>
  <c r="U704" i="4" s="1"/>
  <c r="M704" i="4"/>
  <c r="P704" i="4" s="1"/>
  <c r="L704" i="4"/>
  <c r="O704" i="4" s="1"/>
  <c r="B704" i="4"/>
  <c r="S703" i="4"/>
  <c r="V703" i="4" s="1"/>
  <c r="R703" i="4"/>
  <c r="U703" i="4" s="1"/>
  <c r="M703" i="4"/>
  <c r="P703" i="4" s="1"/>
  <c r="L703" i="4"/>
  <c r="O703" i="4" s="1"/>
  <c r="B703" i="4"/>
  <c r="S702" i="4"/>
  <c r="V702" i="4" s="1"/>
  <c r="R702" i="4"/>
  <c r="U702" i="4" s="1"/>
  <c r="M702" i="4"/>
  <c r="P702" i="4" s="1"/>
  <c r="L702" i="4"/>
  <c r="O702" i="4" s="1"/>
  <c r="B702" i="4"/>
  <c r="S701" i="4"/>
  <c r="V701" i="4" s="1"/>
  <c r="R701" i="4"/>
  <c r="U701" i="4" s="1"/>
  <c r="M701" i="4"/>
  <c r="P701" i="4" s="1"/>
  <c r="L701" i="4"/>
  <c r="O701" i="4" s="1"/>
  <c r="B701" i="4"/>
  <c r="S700" i="4"/>
  <c r="V700" i="4" s="1"/>
  <c r="R700" i="4"/>
  <c r="U700" i="4" s="1"/>
  <c r="M700" i="4"/>
  <c r="P700" i="4" s="1"/>
  <c r="L700" i="4"/>
  <c r="O700" i="4" s="1"/>
  <c r="B700" i="4"/>
  <c r="S699" i="4"/>
  <c r="V699" i="4" s="1"/>
  <c r="R699" i="4"/>
  <c r="U699" i="4" s="1"/>
  <c r="M699" i="4"/>
  <c r="P699" i="4" s="1"/>
  <c r="L699" i="4"/>
  <c r="O699" i="4" s="1"/>
  <c r="B699" i="4"/>
  <c r="S698" i="4"/>
  <c r="V698" i="4" s="1"/>
  <c r="R698" i="4"/>
  <c r="U698" i="4" s="1"/>
  <c r="M698" i="4"/>
  <c r="P698" i="4" s="1"/>
  <c r="L698" i="4"/>
  <c r="O698" i="4" s="1"/>
  <c r="B698" i="4"/>
  <c r="S697" i="4"/>
  <c r="V697" i="4" s="1"/>
  <c r="R697" i="4"/>
  <c r="U697" i="4" s="1"/>
  <c r="M697" i="4"/>
  <c r="P697" i="4" s="1"/>
  <c r="L697" i="4"/>
  <c r="O697" i="4" s="1"/>
  <c r="B697" i="4"/>
  <c r="S696" i="4"/>
  <c r="V696" i="4" s="1"/>
  <c r="R696" i="4"/>
  <c r="U696" i="4" s="1"/>
  <c r="M696" i="4"/>
  <c r="P696" i="4" s="1"/>
  <c r="L696" i="4"/>
  <c r="O696" i="4" s="1"/>
  <c r="B696" i="4"/>
  <c r="T695" i="4"/>
  <c r="N695" i="4"/>
  <c r="B695" i="4"/>
  <c r="S694" i="4"/>
  <c r="V694" i="4" s="1"/>
  <c r="R694" i="4"/>
  <c r="U694" i="4" s="1"/>
  <c r="M694" i="4"/>
  <c r="P694" i="4" s="1"/>
  <c r="L694" i="4"/>
  <c r="O694" i="4" s="1"/>
  <c r="B694" i="4"/>
  <c r="S693" i="4"/>
  <c r="V693" i="4" s="1"/>
  <c r="R693" i="4"/>
  <c r="U693" i="4" s="1"/>
  <c r="M693" i="4"/>
  <c r="P693" i="4" s="1"/>
  <c r="L693" i="4"/>
  <c r="O693" i="4" s="1"/>
  <c r="B693" i="4"/>
  <c r="S692" i="4"/>
  <c r="V692" i="4" s="1"/>
  <c r="R692" i="4"/>
  <c r="U692" i="4" s="1"/>
  <c r="M692" i="4"/>
  <c r="P692" i="4" s="1"/>
  <c r="L692" i="4"/>
  <c r="O692" i="4" s="1"/>
  <c r="B692" i="4"/>
  <c r="S691" i="4"/>
  <c r="V691" i="4" s="1"/>
  <c r="R691" i="4"/>
  <c r="U691" i="4" s="1"/>
  <c r="M691" i="4"/>
  <c r="P691" i="4" s="1"/>
  <c r="L691" i="4"/>
  <c r="O691" i="4" s="1"/>
  <c r="B691" i="4"/>
  <c r="S690" i="4"/>
  <c r="V690" i="4" s="1"/>
  <c r="R690" i="4"/>
  <c r="U690" i="4" s="1"/>
  <c r="M690" i="4"/>
  <c r="P690" i="4" s="1"/>
  <c r="L690" i="4"/>
  <c r="O690" i="4" s="1"/>
  <c r="B690" i="4"/>
  <c r="S689" i="4"/>
  <c r="V689" i="4" s="1"/>
  <c r="R689" i="4"/>
  <c r="U689" i="4" s="1"/>
  <c r="M689" i="4"/>
  <c r="P689" i="4" s="1"/>
  <c r="L689" i="4"/>
  <c r="O689" i="4" s="1"/>
  <c r="B689" i="4"/>
  <c r="S688" i="4"/>
  <c r="V688" i="4" s="1"/>
  <c r="R688" i="4"/>
  <c r="U688" i="4" s="1"/>
  <c r="M688" i="4"/>
  <c r="P688" i="4" s="1"/>
  <c r="L688" i="4"/>
  <c r="O688" i="4" s="1"/>
  <c r="B688" i="4"/>
  <c r="S687" i="4"/>
  <c r="V687" i="4" s="1"/>
  <c r="R687" i="4"/>
  <c r="U687" i="4" s="1"/>
  <c r="M687" i="4"/>
  <c r="P687" i="4" s="1"/>
  <c r="L687" i="4"/>
  <c r="O687" i="4" s="1"/>
  <c r="B687" i="4"/>
  <c r="S686" i="4"/>
  <c r="V686" i="4" s="1"/>
  <c r="R686" i="4"/>
  <c r="U686" i="4" s="1"/>
  <c r="M686" i="4"/>
  <c r="P686" i="4" s="1"/>
  <c r="L686" i="4"/>
  <c r="O686" i="4" s="1"/>
  <c r="B686" i="4"/>
  <c r="S685" i="4"/>
  <c r="V685" i="4" s="1"/>
  <c r="R685" i="4"/>
  <c r="U685" i="4" s="1"/>
  <c r="M685" i="4"/>
  <c r="P685" i="4" s="1"/>
  <c r="L685" i="4"/>
  <c r="O685" i="4" s="1"/>
  <c r="B685" i="4"/>
  <c r="S684" i="4"/>
  <c r="V684" i="4" s="1"/>
  <c r="R684" i="4"/>
  <c r="U684" i="4" s="1"/>
  <c r="M684" i="4"/>
  <c r="P684" i="4" s="1"/>
  <c r="L684" i="4"/>
  <c r="O684" i="4" s="1"/>
  <c r="B684" i="4"/>
  <c r="S683" i="4"/>
  <c r="V683" i="4" s="1"/>
  <c r="R683" i="4"/>
  <c r="U683" i="4" s="1"/>
  <c r="M683" i="4"/>
  <c r="P683" i="4" s="1"/>
  <c r="L683" i="4"/>
  <c r="O683" i="4" s="1"/>
  <c r="B683" i="4"/>
  <c r="S682" i="4"/>
  <c r="V682" i="4" s="1"/>
  <c r="R682" i="4"/>
  <c r="U682" i="4" s="1"/>
  <c r="M682" i="4"/>
  <c r="P682" i="4" s="1"/>
  <c r="L682" i="4"/>
  <c r="O682" i="4" s="1"/>
  <c r="B682" i="4"/>
  <c r="S681" i="4"/>
  <c r="V681" i="4" s="1"/>
  <c r="R681" i="4"/>
  <c r="U681" i="4" s="1"/>
  <c r="M681" i="4"/>
  <c r="P681" i="4" s="1"/>
  <c r="L681" i="4"/>
  <c r="O681" i="4" s="1"/>
  <c r="B681" i="4"/>
  <c r="S680" i="4"/>
  <c r="V680" i="4" s="1"/>
  <c r="R680" i="4"/>
  <c r="U680" i="4" s="1"/>
  <c r="M680" i="4"/>
  <c r="P680" i="4" s="1"/>
  <c r="L680" i="4"/>
  <c r="O680" i="4" s="1"/>
  <c r="B680" i="4"/>
  <c r="S679" i="4"/>
  <c r="V679" i="4" s="1"/>
  <c r="R679" i="4"/>
  <c r="U679" i="4" s="1"/>
  <c r="M679" i="4"/>
  <c r="P679" i="4" s="1"/>
  <c r="L679" i="4"/>
  <c r="O679" i="4" s="1"/>
  <c r="B679" i="4"/>
  <c r="S678" i="4"/>
  <c r="V678" i="4" s="1"/>
  <c r="R678" i="4"/>
  <c r="U678" i="4" s="1"/>
  <c r="M678" i="4"/>
  <c r="P678" i="4" s="1"/>
  <c r="L678" i="4"/>
  <c r="O678" i="4" s="1"/>
  <c r="B678" i="4"/>
  <c r="S677" i="4"/>
  <c r="V677" i="4" s="1"/>
  <c r="R677" i="4"/>
  <c r="U677" i="4" s="1"/>
  <c r="M677" i="4"/>
  <c r="P677" i="4" s="1"/>
  <c r="L677" i="4"/>
  <c r="O677" i="4" s="1"/>
  <c r="B677" i="4"/>
  <c r="S676" i="4"/>
  <c r="V676" i="4" s="1"/>
  <c r="R676" i="4"/>
  <c r="U676" i="4" s="1"/>
  <c r="M676" i="4"/>
  <c r="P676" i="4" s="1"/>
  <c r="L676" i="4"/>
  <c r="O676" i="4" s="1"/>
  <c r="B676" i="4"/>
  <c r="S675" i="4"/>
  <c r="V675" i="4" s="1"/>
  <c r="R675" i="4"/>
  <c r="U675" i="4" s="1"/>
  <c r="M675" i="4"/>
  <c r="P675" i="4" s="1"/>
  <c r="L675" i="4"/>
  <c r="O675" i="4" s="1"/>
  <c r="B675" i="4"/>
  <c r="S674" i="4"/>
  <c r="V674" i="4" s="1"/>
  <c r="R674" i="4"/>
  <c r="U674" i="4" s="1"/>
  <c r="M674" i="4"/>
  <c r="P674" i="4" s="1"/>
  <c r="L674" i="4"/>
  <c r="O674" i="4" s="1"/>
  <c r="B674" i="4"/>
  <c r="S673" i="4"/>
  <c r="V673" i="4" s="1"/>
  <c r="R673" i="4"/>
  <c r="U673" i="4" s="1"/>
  <c r="M673" i="4"/>
  <c r="P673" i="4" s="1"/>
  <c r="L673" i="4"/>
  <c r="O673" i="4" s="1"/>
  <c r="B673" i="4"/>
  <c r="S672" i="4"/>
  <c r="V672" i="4" s="1"/>
  <c r="R672" i="4"/>
  <c r="U672" i="4" s="1"/>
  <c r="M672" i="4"/>
  <c r="P672" i="4" s="1"/>
  <c r="L672" i="4"/>
  <c r="O672" i="4" s="1"/>
  <c r="B672" i="4"/>
  <c r="S671" i="4"/>
  <c r="V671" i="4" s="1"/>
  <c r="R671" i="4"/>
  <c r="U671" i="4" s="1"/>
  <c r="M671" i="4"/>
  <c r="P671" i="4" s="1"/>
  <c r="L671" i="4"/>
  <c r="O671" i="4" s="1"/>
  <c r="B671" i="4"/>
  <c r="S670" i="4"/>
  <c r="V670" i="4" s="1"/>
  <c r="R670" i="4"/>
  <c r="U670" i="4" s="1"/>
  <c r="M670" i="4"/>
  <c r="P670" i="4" s="1"/>
  <c r="L670" i="4"/>
  <c r="O670" i="4" s="1"/>
  <c r="B670" i="4"/>
  <c r="T669" i="4"/>
  <c r="N669" i="4"/>
  <c r="B669" i="4"/>
  <c r="S668" i="4"/>
  <c r="V668" i="4" s="1"/>
  <c r="R668" i="4"/>
  <c r="U668" i="4" s="1"/>
  <c r="M668" i="4"/>
  <c r="P668" i="4" s="1"/>
  <c r="L668" i="4"/>
  <c r="O668" i="4" s="1"/>
  <c r="B668" i="4"/>
  <c r="S667" i="4"/>
  <c r="V667" i="4" s="1"/>
  <c r="R667" i="4"/>
  <c r="U667" i="4" s="1"/>
  <c r="M667" i="4"/>
  <c r="P667" i="4" s="1"/>
  <c r="L667" i="4"/>
  <c r="O667" i="4" s="1"/>
  <c r="B667" i="4"/>
  <c r="S666" i="4"/>
  <c r="V666" i="4" s="1"/>
  <c r="R666" i="4"/>
  <c r="U666" i="4" s="1"/>
  <c r="M666" i="4"/>
  <c r="P666" i="4" s="1"/>
  <c r="L666" i="4"/>
  <c r="O666" i="4" s="1"/>
  <c r="B666" i="4"/>
  <c r="S665" i="4"/>
  <c r="V665" i="4" s="1"/>
  <c r="R665" i="4"/>
  <c r="U665" i="4" s="1"/>
  <c r="M665" i="4"/>
  <c r="P665" i="4" s="1"/>
  <c r="L665" i="4"/>
  <c r="O665" i="4" s="1"/>
  <c r="B665" i="4"/>
  <c r="S664" i="4"/>
  <c r="V664" i="4" s="1"/>
  <c r="R664" i="4"/>
  <c r="U664" i="4" s="1"/>
  <c r="M664" i="4"/>
  <c r="P664" i="4" s="1"/>
  <c r="L664" i="4"/>
  <c r="O664" i="4" s="1"/>
  <c r="B664" i="4"/>
  <c r="S663" i="4"/>
  <c r="V663" i="4" s="1"/>
  <c r="R663" i="4"/>
  <c r="U663" i="4" s="1"/>
  <c r="M663" i="4"/>
  <c r="P663" i="4" s="1"/>
  <c r="L663" i="4"/>
  <c r="O663" i="4" s="1"/>
  <c r="B663" i="4"/>
  <c r="S662" i="4"/>
  <c r="V662" i="4" s="1"/>
  <c r="R662" i="4"/>
  <c r="U662" i="4" s="1"/>
  <c r="M662" i="4"/>
  <c r="P662" i="4" s="1"/>
  <c r="L662" i="4"/>
  <c r="O662" i="4" s="1"/>
  <c r="B662" i="4"/>
  <c r="S661" i="4"/>
  <c r="V661" i="4" s="1"/>
  <c r="R661" i="4"/>
  <c r="U661" i="4" s="1"/>
  <c r="M661" i="4"/>
  <c r="P661" i="4" s="1"/>
  <c r="L661" i="4"/>
  <c r="O661" i="4" s="1"/>
  <c r="B661" i="4"/>
  <c r="S660" i="4"/>
  <c r="V660" i="4" s="1"/>
  <c r="R660" i="4"/>
  <c r="U660" i="4" s="1"/>
  <c r="M660" i="4"/>
  <c r="P660" i="4" s="1"/>
  <c r="L660" i="4"/>
  <c r="O660" i="4" s="1"/>
  <c r="B660" i="4"/>
  <c r="S659" i="4"/>
  <c r="V659" i="4" s="1"/>
  <c r="R659" i="4"/>
  <c r="U659" i="4" s="1"/>
  <c r="M659" i="4"/>
  <c r="P659" i="4" s="1"/>
  <c r="L659" i="4"/>
  <c r="O659" i="4" s="1"/>
  <c r="B659" i="4"/>
  <c r="S658" i="4"/>
  <c r="V658" i="4" s="1"/>
  <c r="R658" i="4"/>
  <c r="U658" i="4" s="1"/>
  <c r="M658" i="4"/>
  <c r="P658" i="4" s="1"/>
  <c r="L658" i="4"/>
  <c r="O658" i="4" s="1"/>
  <c r="B658" i="4"/>
  <c r="S657" i="4"/>
  <c r="V657" i="4" s="1"/>
  <c r="R657" i="4"/>
  <c r="U657" i="4" s="1"/>
  <c r="M657" i="4"/>
  <c r="P657" i="4" s="1"/>
  <c r="L657" i="4"/>
  <c r="O657" i="4" s="1"/>
  <c r="B657" i="4"/>
  <c r="S656" i="4"/>
  <c r="V656" i="4" s="1"/>
  <c r="R656" i="4"/>
  <c r="U656" i="4" s="1"/>
  <c r="M656" i="4"/>
  <c r="P656" i="4" s="1"/>
  <c r="L656" i="4"/>
  <c r="O656" i="4" s="1"/>
  <c r="B656" i="4"/>
  <c r="S655" i="4"/>
  <c r="V655" i="4" s="1"/>
  <c r="R655" i="4"/>
  <c r="U655" i="4" s="1"/>
  <c r="M655" i="4"/>
  <c r="P655" i="4" s="1"/>
  <c r="L655" i="4"/>
  <c r="O655" i="4" s="1"/>
  <c r="B655" i="4"/>
  <c r="S654" i="4"/>
  <c r="V654" i="4" s="1"/>
  <c r="R654" i="4"/>
  <c r="U654" i="4" s="1"/>
  <c r="M654" i="4"/>
  <c r="P654" i="4" s="1"/>
  <c r="L654" i="4"/>
  <c r="O654" i="4" s="1"/>
  <c r="B654" i="4"/>
  <c r="S653" i="4"/>
  <c r="V653" i="4" s="1"/>
  <c r="R653" i="4"/>
  <c r="U653" i="4" s="1"/>
  <c r="M653" i="4"/>
  <c r="P653" i="4" s="1"/>
  <c r="L653" i="4"/>
  <c r="O653" i="4" s="1"/>
  <c r="B653" i="4"/>
  <c r="S652" i="4"/>
  <c r="V652" i="4" s="1"/>
  <c r="R652" i="4"/>
  <c r="U652" i="4" s="1"/>
  <c r="M652" i="4"/>
  <c r="P652" i="4" s="1"/>
  <c r="L652" i="4"/>
  <c r="O652" i="4" s="1"/>
  <c r="B652" i="4"/>
  <c r="S651" i="4"/>
  <c r="V651" i="4" s="1"/>
  <c r="R651" i="4"/>
  <c r="U651" i="4" s="1"/>
  <c r="M651" i="4"/>
  <c r="P651" i="4" s="1"/>
  <c r="L651" i="4"/>
  <c r="O651" i="4" s="1"/>
  <c r="B651" i="4"/>
  <c r="S650" i="4"/>
  <c r="V650" i="4" s="1"/>
  <c r="R650" i="4"/>
  <c r="U650" i="4" s="1"/>
  <c r="M650" i="4"/>
  <c r="P650" i="4" s="1"/>
  <c r="L650" i="4"/>
  <c r="O650" i="4" s="1"/>
  <c r="B650" i="4"/>
  <c r="S649" i="4"/>
  <c r="V649" i="4" s="1"/>
  <c r="R649" i="4"/>
  <c r="U649" i="4" s="1"/>
  <c r="M649" i="4"/>
  <c r="P649" i="4" s="1"/>
  <c r="L649" i="4"/>
  <c r="O649" i="4" s="1"/>
  <c r="B649" i="4"/>
  <c r="S648" i="4"/>
  <c r="V648" i="4" s="1"/>
  <c r="R648" i="4"/>
  <c r="U648" i="4" s="1"/>
  <c r="M648" i="4"/>
  <c r="P648" i="4" s="1"/>
  <c r="L648" i="4"/>
  <c r="O648" i="4" s="1"/>
  <c r="B648" i="4"/>
  <c r="S647" i="4"/>
  <c r="V647" i="4" s="1"/>
  <c r="R647" i="4"/>
  <c r="U647" i="4" s="1"/>
  <c r="M647" i="4"/>
  <c r="P647" i="4" s="1"/>
  <c r="L647" i="4"/>
  <c r="O647" i="4" s="1"/>
  <c r="B647" i="4"/>
  <c r="S646" i="4"/>
  <c r="V646" i="4" s="1"/>
  <c r="R646" i="4"/>
  <c r="U646" i="4" s="1"/>
  <c r="M646" i="4"/>
  <c r="P646" i="4" s="1"/>
  <c r="L646" i="4"/>
  <c r="O646" i="4" s="1"/>
  <c r="B646" i="4"/>
  <c r="S645" i="4"/>
  <c r="V645" i="4" s="1"/>
  <c r="R645" i="4"/>
  <c r="U645" i="4" s="1"/>
  <c r="M645" i="4"/>
  <c r="P645" i="4" s="1"/>
  <c r="L645" i="4"/>
  <c r="O645" i="4" s="1"/>
  <c r="B645" i="4"/>
  <c r="T644" i="4"/>
  <c r="N644" i="4"/>
  <c r="B644" i="4"/>
  <c r="S643" i="4"/>
  <c r="V643" i="4" s="1"/>
  <c r="R643" i="4"/>
  <c r="U643" i="4" s="1"/>
  <c r="M643" i="4"/>
  <c r="P643" i="4" s="1"/>
  <c r="L643" i="4"/>
  <c r="O643" i="4" s="1"/>
  <c r="B643" i="4"/>
  <c r="S642" i="4"/>
  <c r="V642" i="4" s="1"/>
  <c r="R642" i="4"/>
  <c r="U642" i="4" s="1"/>
  <c r="M642" i="4"/>
  <c r="P642" i="4" s="1"/>
  <c r="L642" i="4"/>
  <c r="O642" i="4" s="1"/>
  <c r="B642" i="4"/>
  <c r="S641" i="4"/>
  <c r="V641" i="4" s="1"/>
  <c r="R641" i="4"/>
  <c r="U641" i="4" s="1"/>
  <c r="M641" i="4"/>
  <c r="P641" i="4" s="1"/>
  <c r="L641" i="4"/>
  <c r="O641" i="4" s="1"/>
  <c r="B641" i="4"/>
  <c r="S640" i="4"/>
  <c r="V640" i="4" s="1"/>
  <c r="R640" i="4"/>
  <c r="U640" i="4" s="1"/>
  <c r="M640" i="4"/>
  <c r="P640" i="4" s="1"/>
  <c r="L640" i="4"/>
  <c r="O640" i="4" s="1"/>
  <c r="B640" i="4"/>
  <c r="S639" i="4"/>
  <c r="V639" i="4" s="1"/>
  <c r="R639" i="4"/>
  <c r="U639" i="4" s="1"/>
  <c r="M639" i="4"/>
  <c r="P639" i="4" s="1"/>
  <c r="L639" i="4"/>
  <c r="O639" i="4" s="1"/>
  <c r="B639" i="4"/>
  <c r="S638" i="4"/>
  <c r="V638" i="4" s="1"/>
  <c r="R638" i="4"/>
  <c r="U638" i="4" s="1"/>
  <c r="M638" i="4"/>
  <c r="P638" i="4" s="1"/>
  <c r="L638" i="4"/>
  <c r="O638" i="4" s="1"/>
  <c r="B638" i="4"/>
  <c r="S637" i="4"/>
  <c r="V637" i="4" s="1"/>
  <c r="R637" i="4"/>
  <c r="U637" i="4" s="1"/>
  <c r="M637" i="4"/>
  <c r="P637" i="4" s="1"/>
  <c r="L637" i="4"/>
  <c r="O637" i="4" s="1"/>
  <c r="B637" i="4"/>
  <c r="S636" i="4"/>
  <c r="V636" i="4" s="1"/>
  <c r="R636" i="4"/>
  <c r="U636" i="4" s="1"/>
  <c r="M636" i="4"/>
  <c r="P636" i="4" s="1"/>
  <c r="L636" i="4"/>
  <c r="O636" i="4" s="1"/>
  <c r="B636" i="4"/>
  <c r="S635" i="4"/>
  <c r="V635" i="4" s="1"/>
  <c r="R635" i="4"/>
  <c r="U635" i="4" s="1"/>
  <c r="M635" i="4"/>
  <c r="P635" i="4" s="1"/>
  <c r="L635" i="4"/>
  <c r="O635" i="4" s="1"/>
  <c r="B635" i="4"/>
  <c r="S634" i="4"/>
  <c r="V634" i="4" s="1"/>
  <c r="R634" i="4"/>
  <c r="U634" i="4" s="1"/>
  <c r="M634" i="4"/>
  <c r="P634" i="4" s="1"/>
  <c r="L634" i="4"/>
  <c r="O634" i="4" s="1"/>
  <c r="B634" i="4"/>
  <c r="S633" i="4"/>
  <c r="V633" i="4" s="1"/>
  <c r="R633" i="4"/>
  <c r="U633" i="4" s="1"/>
  <c r="M633" i="4"/>
  <c r="P633" i="4" s="1"/>
  <c r="L633" i="4"/>
  <c r="O633" i="4" s="1"/>
  <c r="B633" i="4"/>
  <c r="S632" i="4"/>
  <c r="V632" i="4" s="1"/>
  <c r="R632" i="4"/>
  <c r="U632" i="4" s="1"/>
  <c r="M632" i="4"/>
  <c r="P632" i="4" s="1"/>
  <c r="L632" i="4"/>
  <c r="O632" i="4" s="1"/>
  <c r="B632" i="4"/>
  <c r="S631" i="4"/>
  <c r="V631" i="4" s="1"/>
  <c r="R631" i="4"/>
  <c r="U631" i="4" s="1"/>
  <c r="M631" i="4"/>
  <c r="P631" i="4" s="1"/>
  <c r="L631" i="4"/>
  <c r="O631" i="4" s="1"/>
  <c r="B631" i="4"/>
  <c r="S630" i="4"/>
  <c r="V630" i="4" s="1"/>
  <c r="R630" i="4"/>
  <c r="U630" i="4" s="1"/>
  <c r="M630" i="4"/>
  <c r="P630" i="4" s="1"/>
  <c r="L630" i="4"/>
  <c r="O630" i="4" s="1"/>
  <c r="B630" i="4"/>
  <c r="S629" i="4"/>
  <c r="V629" i="4" s="1"/>
  <c r="R629" i="4"/>
  <c r="U629" i="4" s="1"/>
  <c r="M629" i="4"/>
  <c r="P629" i="4" s="1"/>
  <c r="L629" i="4"/>
  <c r="O629" i="4" s="1"/>
  <c r="B629" i="4"/>
  <c r="S628" i="4"/>
  <c r="V628" i="4" s="1"/>
  <c r="R628" i="4"/>
  <c r="U628" i="4" s="1"/>
  <c r="M628" i="4"/>
  <c r="P628" i="4" s="1"/>
  <c r="L628" i="4"/>
  <c r="O628" i="4" s="1"/>
  <c r="B628" i="4"/>
  <c r="S627" i="4"/>
  <c r="V627" i="4" s="1"/>
  <c r="R627" i="4"/>
  <c r="U627" i="4" s="1"/>
  <c r="M627" i="4"/>
  <c r="P627" i="4" s="1"/>
  <c r="L627" i="4"/>
  <c r="O627" i="4" s="1"/>
  <c r="B627" i="4"/>
  <c r="S626" i="4"/>
  <c r="V626" i="4" s="1"/>
  <c r="R626" i="4"/>
  <c r="U626" i="4" s="1"/>
  <c r="M626" i="4"/>
  <c r="P626" i="4" s="1"/>
  <c r="L626" i="4"/>
  <c r="O626" i="4" s="1"/>
  <c r="B626" i="4"/>
  <c r="S625" i="4"/>
  <c r="V625" i="4" s="1"/>
  <c r="R625" i="4"/>
  <c r="U625" i="4" s="1"/>
  <c r="M625" i="4"/>
  <c r="P625" i="4" s="1"/>
  <c r="L625" i="4"/>
  <c r="O625" i="4" s="1"/>
  <c r="B625" i="4"/>
  <c r="S624" i="4"/>
  <c r="V624" i="4" s="1"/>
  <c r="R624" i="4"/>
  <c r="U624" i="4" s="1"/>
  <c r="M624" i="4"/>
  <c r="P624" i="4" s="1"/>
  <c r="L624" i="4"/>
  <c r="O624" i="4" s="1"/>
  <c r="B624" i="4"/>
  <c r="S623" i="4"/>
  <c r="V623" i="4" s="1"/>
  <c r="R623" i="4"/>
  <c r="U623" i="4" s="1"/>
  <c r="M623" i="4"/>
  <c r="P623" i="4" s="1"/>
  <c r="L623" i="4"/>
  <c r="O623" i="4" s="1"/>
  <c r="B623" i="4"/>
  <c r="S622" i="4"/>
  <c r="V622" i="4" s="1"/>
  <c r="R622" i="4"/>
  <c r="U622" i="4" s="1"/>
  <c r="M622" i="4"/>
  <c r="P622" i="4" s="1"/>
  <c r="L622" i="4"/>
  <c r="O622" i="4" s="1"/>
  <c r="B622" i="4"/>
  <c r="S621" i="4"/>
  <c r="V621" i="4" s="1"/>
  <c r="R621" i="4"/>
  <c r="U621" i="4" s="1"/>
  <c r="M621" i="4"/>
  <c r="P621" i="4" s="1"/>
  <c r="L621" i="4"/>
  <c r="O621" i="4" s="1"/>
  <c r="B621" i="4"/>
  <c r="S620" i="4"/>
  <c r="V620" i="4" s="1"/>
  <c r="R620" i="4"/>
  <c r="U620" i="4" s="1"/>
  <c r="M620" i="4"/>
  <c r="P620" i="4" s="1"/>
  <c r="L620" i="4"/>
  <c r="O620" i="4" s="1"/>
  <c r="B620" i="4"/>
  <c r="S619" i="4"/>
  <c r="V619" i="4" s="1"/>
  <c r="R619" i="4"/>
  <c r="U619" i="4" s="1"/>
  <c r="M619" i="4"/>
  <c r="P619" i="4" s="1"/>
  <c r="L619" i="4"/>
  <c r="O619" i="4" s="1"/>
  <c r="B619" i="4"/>
  <c r="S618" i="4"/>
  <c r="V618" i="4" s="1"/>
  <c r="R618" i="4"/>
  <c r="U618" i="4" s="1"/>
  <c r="M618" i="4"/>
  <c r="P618" i="4" s="1"/>
  <c r="L618" i="4"/>
  <c r="O618" i="4" s="1"/>
  <c r="B618" i="4"/>
  <c r="S617" i="4"/>
  <c r="V617" i="4" s="1"/>
  <c r="R617" i="4"/>
  <c r="U617" i="4" s="1"/>
  <c r="M617" i="4"/>
  <c r="P617" i="4" s="1"/>
  <c r="L617" i="4"/>
  <c r="O617" i="4" s="1"/>
  <c r="B617" i="4"/>
  <c r="T616" i="4"/>
  <c r="N616" i="4"/>
  <c r="B616" i="4"/>
  <c r="S615" i="4"/>
  <c r="V615" i="4" s="1"/>
  <c r="R615" i="4"/>
  <c r="U615" i="4" s="1"/>
  <c r="M615" i="4"/>
  <c r="P615" i="4" s="1"/>
  <c r="L615" i="4"/>
  <c r="O615" i="4" s="1"/>
  <c r="B615" i="4"/>
  <c r="S614" i="4"/>
  <c r="V614" i="4" s="1"/>
  <c r="R614" i="4"/>
  <c r="U614" i="4" s="1"/>
  <c r="M614" i="4"/>
  <c r="P614" i="4" s="1"/>
  <c r="L614" i="4"/>
  <c r="O614" i="4" s="1"/>
  <c r="B614" i="4"/>
  <c r="S613" i="4"/>
  <c r="V613" i="4" s="1"/>
  <c r="R613" i="4"/>
  <c r="U613" i="4" s="1"/>
  <c r="M613" i="4"/>
  <c r="P613" i="4" s="1"/>
  <c r="L613" i="4"/>
  <c r="O613" i="4" s="1"/>
  <c r="B613" i="4"/>
  <c r="S612" i="4"/>
  <c r="V612" i="4" s="1"/>
  <c r="R612" i="4"/>
  <c r="U612" i="4" s="1"/>
  <c r="M612" i="4"/>
  <c r="P612" i="4" s="1"/>
  <c r="L612" i="4"/>
  <c r="O612" i="4" s="1"/>
  <c r="B612" i="4"/>
  <c r="S611" i="4"/>
  <c r="V611" i="4" s="1"/>
  <c r="R611" i="4"/>
  <c r="U611" i="4" s="1"/>
  <c r="M611" i="4"/>
  <c r="P611" i="4" s="1"/>
  <c r="L611" i="4"/>
  <c r="O611" i="4" s="1"/>
  <c r="B611" i="4"/>
  <c r="S610" i="4"/>
  <c r="V610" i="4" s="1"/>
  <c r="R610" i="4"/>
  <c r="U610" i="4" s="1"/>
  <c r="M610" i="4"/>
  <c r="P610" i="4" s="1"/>
  <c r="L610" i="4"/>
  <c r="O610" i="4" s="1"/>
  <c r="B610" i="4"/>
  <c r="S609" i="4"/>
  <c r="V609" i="4" s="1"/>
  <c r="R609" i="4"/>
  <c r="U609" i="4" s="1"/>
  <c r="M609" i="4"/>
  <c r="P609" i="4" s="1"/>
  <c r="L609" i="4"/>
  <c r="O609" i="4" s="1"/>
  <c r="B609" i="4"/>
  <c r="S608" i="4"/>
  <c r="V608" i="4" s="1"/>
  <c r="R608" i="4"/>
  <c r="U608" i="4" s="1"/>
  <c r="M608" i="4"/>
  <c r="P608" i="4" s="1"/>
  <c r="L608" i="4"/>
  <c r="O608" i="4" s="1"/>
  <c r="B608" i="4"/>
  <c r="S607" i="4"/>
  <c r="V607" i="4" s="1"/>
  <c r="R607" i="4"/>
  <c r="U607" i="4" s="1"/>
  <c r="M607" i="4"/>
  <c r="P607" i="4" s="1"/>
  <c r="L607" i="4"/>
  <c r="O607" i="4" s="1"/>
  <c r="B607" i="4"/>
  <c r="S606" i="4"/>
  <c r="V606" i="4" s="1"/>
  <c r="R606" i="4"/>
  <c r="U606" i="4" s="1"/>
  <c r="M606" i="4"/>
  <c r="P606" i="4" s="1"/>
  <c r="L606" i="4"/>
  <c r="O606" i="4" s="1"/>
  <c r="B606" i="4"/>
  <c r="S605" i="4"/>
  <c r="V605" i="4" s="1"/>
  <c r="R605" i="4"/>
  <c r="U605" i="4" s="1"/>
  <c r="M605" i="4"/>
  <c r="P605" i="4" s="1"/>
  <c r="L605" i="4"/>
  <c r="O605" i="4" s="1"/>
  <c r="B605" i="4"/>
  <c r="S604" i="4"/>
  <c r="V604" i="4" s="1"/>
  <c r="R604" i="4"/>
  <c r="U604" i="4" s="1"/>
  <c r="M604" i="4"/>
  <c r="P604" i="4" s="1"/>
  <c r="L604" i="4"/>
  <c r="O604" i="4" s="1"/>
  <c r="B604" i="4"/>
  <c r="S603" i="4"/>
  <c r="V603" i="4" s="1"/>
  <c r="R603" i="4"/>
  <c r="U603" i="4" s="1"/>
  <c r="M603" i="4"/>
  <c r="P603" i="4" s="1"/>
  <c r="L603" i="4"/>
  <c r="O603" i="4" s="1"/>
  <c r="B603" i="4"/>
  <c r="S602" i="4"/>
  <c r="V602" i="4" s="1"/>
  <c r="R602" i="4"/>
  <c r="U602" i="4" s="1"/>
  <c r="M602" i="4"/>
  <c r="P602" i="4" s="1"/>
  <c r="L602" i="4"/>
  <c r="O602" i="4" s="1"/>
  <c r="B602" i="4"/>
  <c r="S601" i="4"/>
  <c r="V601" i="4" s="1"/>
  <c r="R601" i="4"/>
  <c r="U601" i="4" s="1"/>
  <c r="M601" i="4"/>
  <c r="P601" i="4" s="1"/>
  <c r="L601" i="4"/>
  <c r="O601" i="4" s="1"/>
  <c r="B601" i="4"/>
  <c r="S600" i="4"/>
  <c r="V600" i="4" s="1"/>
  <c r="R600" i="4"/>
  <c r="U600" i="4" s="1"/>
  <c r="M600" i="4"/>
  <c r="P600" i="4" s="1"/>
  <c r="L600" i="4"/>
  <c r="O600" i="4" s="1"/>
  <c r="B600" i="4"/>
  <c r="S599" i="4"/>
  <c r="V599" i="4" s="1"/>
  <c r="R599" i="4"/>
  <c r="U599" i="4" s="1"/>
  <c r="M599" i="4"/>
  <c r="P599" i="4" s="1"/>
  <c r="L599" i="4"/>
  <c r="O599" i="4" s="1"/>
  <c r="B599" i="4"/>
  <c r="S598" i="4"/>
  <c r="V598" i="4" s="1"/>
  <c r="R598" i="4"/>
  <c r="U598" i="4" s="1"/>
  <c r="M598" i="4"/>
  <c r="P598" i="4" s="1"/>
  <c r="L598" i="4"/>
  <c r="O598" i="4" s="1"/>
  <c r="B598" i="4"/>
  <c r="S597" i="4"/>
  <c r="V597" i="4" s="1"/>
  <c r="R597" i="4"/>
  <c r="U597" i="4" s="1"/>
  <c r="M597" i="4"/>
  <c r="P597" i="4" s="1"/>
  <c r="L597" i="4"/>
  <c r="O597" i="4" s="1"/>
  <c r="B597" i="4"/>
  <c r="S596" i="4"/>
  <c r="V596" i="4" s="1"/>
  <c r="R596" i="4"/>
  <c r="U596" i="4" s="1"/>
  <c r="M596" i="4"/>
  <c r="P596" i="4" s="1"/>
  <c r="L596" i="4"/>
  <c r="O596" i="4" s="1"/>
  <c r="B596" i="4"/>
  <c r="S595" i="4"/>
  <c r="V595" i="4" s="1"/>
  <c r="R595" i="4"/>
  <c r="U595" i="4" s="1"/>
  <c r="M595" i="4"/>
  <c r="P595" i="4" s="1"/>
  <c r="L595" i="4"/>
  <c r="O595" i="4" s="1"/>
  <c r="B595" i="4"/>
  <c r="S594" i="4"/>
  <c r="V594" i="4" s="1"/>
  <c r="R594" i="4"/>
  <c r="U594" i="4" s="1"/>
  <c r="M594" i="4"/>
  <c r="P594" i="4" s="1"/>
  <c r="L594" i="4"/>
  <c r="O594" i="4" s="1"/>
  <c r="B594" i="4"/>
  <c r="S593" i="4"/>
  <c r="V593" i="4" s="1"/>
  <c r="R593" i="4"/>
  <c r="U593" i="4" s="1"/>
  <c r="M593" i="4"/>
  <c r="P593" i="4" s="1"/>
  <c r="L593" i="4"/>
  <c r="O593" i="4" s="1"/>
  <c r="B593" i="4"/>
  <c r="S592" i="4"/>
  <c r="V592" i="4" s="1"/>
  <c r="R592" i="4"/>
  <c r="U592" i="4" s="1"/>
  <c r="M592" i="4"/>
  <c r="P592" i="4" s="1"/>
  <c r="L592" i="4"/>
  <c r="O592" i="4" s="1"/>
  <c r="B592" i="4"/>
  <c r="T591" i="4"/>
  <c r="N591" i="4"/>
  <c r="B591" i="4"/>
  <c r="S590" i="4"/>
  <c r="V590" i="4" s="1"/>
  <c r="R590" i="4"/>
  <c r="U590" i="4" s="1"/>
  <c r="M590" i="4"/>
  <c r="P590" i="4" s="1"/>
  <c r="L590" i="4"/>
  <c r="O590" i="4" s="1"/>
  <c r="B590" i="4"/>
  <c r="S589" i="4"/>
  <c r="V589" i="4" s="1"/>
  <c r="R589" i="4"/>
  <c r="U589" i="4" s="1"/>
  <c r="M589" i="4"/>
  <c r="P589" i="4" s="1"/>
  <c r="L589" i="4"/>
  <c r="O589" i="4" s="1"/>
  <c r="B589" i="4"/>
  <c r="S588" i="4"/>
  <c r="V588" i="4" s="1"/>
  <c r="R588" i="4"/>
  <c r="U588" i="4" s="1"/>
  <c r="M588" i="4"/>
  <c r="P588" i="4" s="1"/>
  <c r="L588" i="4"/>
  <c r="O588" i="4" s="1"/>
  <c r="B588" i="4"/>
  <c r="S587" i="4"/>
  <c r="V587" i="4" s="1"/>
  <c r="R587" i="4"/>
  <c r="U587" i="4" s="1"/>
  <c r="M587" i="4"/>
  <c r="P587" i="4" s="1"/>
  <c r="L587" i="4"/>
  <c r="O587" i="4" s="1"/>
  <c r="B587" i="4"/>
  <c r="S586" i="4"/>
  <c r="V586" i="4" s="1"/>
  <c r="R586" i="4"/>
  <c r="U586" i="4" s="1"/>
  <c r="M586" i="4"/>
  <c r="P586" i="4" s="1"/>
  <c r="L586" i="4"/>
  <c r="O586" i="4" s="1"/>
  <c r="B586" i="4"/>
  <c r="S585" i="4"/>
  <c r="V585" i="4" s="1"/>
  <c r="R585" i="4"/>
  <c r="U585" i="4" s="1"/>
  <c r="M585" i="4"/>
  <c r="P585" i="4" s="1"/>
  <c r="L585" i="4"/>
  <c r="O585" i="4" s="1"/>
  <c r="B585" i="4"/>
  <c r="S584" i="4"/>
  <c r="V584" i="4" s="1"/>
  <c r="R584" i="4"/>
  <c r="U584" i="4" s="1"/>
  <c r="M584" i="4"/>
  <c r="P584" i="4" s="1"/>
  <c r="L584" i="4"/>
  <c r="O584" i="4" s="1"/>
  <c r="B584" i="4"/>
  <c r="S583" i="4"/>
  <c r="V583" i="4" s="1"/>
  <c r="R583" i="4"/>
  <c r="U583" i="4" s="1"/>
  <c r="M583" i="4"/>
  <c r="P583" i="4" s="1"/>
  <c r="L583" i="4"/>
  <c r="O583" i="4" s="1"/>
  <c r="B583" i="4"/>
  <c r="S582" i="4"/>
  <c r="V582" i="4" s="1"/>
  <c r="R582" i="4"/>
  <c r="U582" i="4" s="1"/>
  <c r="M582" i="4"/>
  <c r="P582" i="4" s="1"/>
  <c r="L582" i="4"/>
  <c r="O582" i="4" s="1"/>
  <c r="B582" i="4"/>
  <c r="S581" i="4"/>
  <c r="V581" i="4" s="1"/>
  <c r="R581" i="4"/>
  <c r="U581" i="4" s="1"/>
  <c r="M581" i="4"/>
  <c r="P581" i="4" s="1"/>
  <c r="L581" i="4"/>
  <c r="O581" i="4" s="1"/>
  <c r="B581" i="4"/>
  <c r="S580" i="4"/>
  <c r="V580" i="4" s="1"/>
  <c r="R580" i="4"/>
  <c r="U580" i="4" s="1"/>
  <c r="M580" i="4"/>
  <c r="P580" i="4" s="1"/>
  <c r="L580" i="4"/>
  <c r="O580" i="4" s="1"/>
  <c r="B580" i="4"/>
  <c r="S579" i="4"/>
  <c r="V579" i="4" s="1"/>
  <c r="R579" i="4"/>
  <c r="U579" i="4" s="1"/>
  <c r="M579" i="4"/>
  <c r="P579" i="4" s="1"/>
  <c r="L579" i="4"/>
  <c r="O579" i="4" s="1"/>
  <c r="B579" i="4"/>
  <c r="S578" i="4"/>
  <c r="V578" i="4" s="1"/>
  <c r="R578" i="4"/>
  <c r="U578" i="4" s="1"/>
  <c r="M578" i="4"/>
  <c r="P578" i="4" s="1"/>
  <c r="L578" i="4"/>
  <c r="O578" i="4" s="1"/>
  <c r="B578" i="4"/>
  <c r="S577" i="4"/>
  <c r="V577" i="4" s="1"/>
  <c r="R577" i="4"/>
  <c r="U577" i="4" s="1"/>
  <c r="M577" i="4"/>
  <c r="P577" i="4" s="1"/>
  <c r="L577" i="4"/>
  <c r="O577" i="4" s="1"/>
  <c r="B577" i="4"/>
  <c r="S576" i="4"/>
  <c r="V576" i="4" s="1"/>
  <c r="R576" i="4"/>
  <c r="U576" i="4" s="1"/>
  <c r="M576" i="4"/>
  <c r="P576" i="4" s="1"/>
  <c r="L576" i="4"/>
  <c r="O576" i="4" s="1"/>
  <c r="B576" i="4"/>
  <c r="S575" i="4"/>
  <c r="V575" i="4" s="1"/>
  <c r="R575" i="4"/>
  <c r="U575" i="4" s="1"/>
  <c r="M575" i="4"/>
  <c r="P575" i="4" s="1"/>
  <c r="L575" i="4"/>
  <c r="O575" i="4" s="1"/>
  <c r="B575" i="4"/>
  <c r="S574" i="4"/>
  <c r="V574" i="4" s="1"/>
  <c r="R574" i="4"/>
  <c r="U574" i="4" s="1"/>
  <c r="M574" i="4"/>
  <c r="P574" i="4" s="1"/>
  <c r="L574" i="4"/>
  <c r="O574" i="4" s="1"/>
  <c r="B574" i="4"/>
  <c r="S573" i="4"/>
  <c r="V573" i="4" s="1"/>
  <c r="R573" i="4"/>
  <c r="U573" i="4" s="1"/>
  <c r="M573" i="4"/>
  <c r="P573" i="4" s="1"/>
  <c r="L573" i="4"/>
  <c r="O573" i="4" s="1"/>
  <c r="B573" i="4"/>
  <c r="S572" i="4"/>
  <c r="V572" i="4" s="1"/>
  <c r="R572" i="4"/>
  <c r="U572" i="4" s="1"/>
  <c r="M572" i="4"/>
  <c r="P572" i="4" s="1"/>
  <c r="L572" i="4"/>
  <c r="O572" i="4" s="1"/>
  <c r="B572" i="4"/>
  <c r="S571" i="4"/>
  <c r="V571" i="4" s="1"/>
  <c r="R571" i="4"/>
  <c r="U571" i="4" s="1"/>
  <c r="M571" i="4"/>
  <c r="P571" i="4" s="1"/>
  <c r="L571" i="4"/>
  <c r="O571" i="4" s="1"/>
  <c r="B571" i="4"/>
  <c r="S570" i="4"/>
  <c r="V570" i="4" s="1"/>
  <c r="R570" i="4"/>
  <c r="U570" i="4" s="1"/>
  <c r="M570" i="4"/>
  <c r="P570" i="4" s="1"/>
  <c r="L570" i="4"/>
  <c r="O570" i="4" s="1"/>
  <c r="B570" i="4"/>
  <c r="S569" i="4"/>
  <c r="V569" i="4" s="1"/>
  <c r="R569" i="4"/>
  <c r="U569" i="4" s="1"/>
  <c r="M569" i="4"/>
  <c r="P569" i="4" s="1"/>
  <c r="L569" i="4"/>
  <c r="O569" i="4" s="1"/>
  <c r="B569" i="4"/>
  <c r="S568" i="4"/>
  <c r="V568" i="4" s="1"/>
  <c r="R568" i="4"/>
  <c r="U568" i="4" s="1"/>
  <c r="M568" i="4"/>
  <c r="P568" i="4" s="1"/>
  <c r="L568" i="4"/>
  <c r="O568" i="4" s="1"/>
  <c r="B568" i="4"/>
  <c r="S567" i="4"/>
  <c r="V567" i="4" s="1"/>
  <c r="R567" i="4"/>
  <c r="U567" i="4" s="1"/>
  <c r="M567" i="4"/>
  <c r="P567" i="4" s="1"/>
  <c r="L567" i="4"/>
  <c r="O567" i="4" s="1"/>
  <c r="B567" i="4"/>
  <c r="T566" i="4"/>
  <c r="N566" i="4"/>
  <c r="B566" i="4"/>
  <c r="S565" i="4"/>
  <c r="V565" i="4" s="1"/>
  <c r="R565" i="4"/>
  <c r="U565" i="4" s="1"/>
  <c r="M565" i="4"/>
  <c r="P565" i="4" s="1"/>
  <c r="L565" i="4"/>
  <c r="O565" i="4" s="1"/>
  <c r="B565" i="4"/>
  <c r="S564" i="4"/>
  <c r="V564" i="4" s="1"/>
  <c r="R564" i="4"/>
  <c r="U564" i="4" s="1"/>
  <c r="M564" i="4"/>
  <c r="P564" i="4" s="1"/>
  <c r="L564" i="4"/>
  <c r="O564" i="4" s="1"/>
  <c r="B564" i="4"/>
  <c r="S563" i="4"/>
  <c r="V563" i="4" s="1"/>
  <c r="R563" i="4"/>
  <c r="U563" i="4" s="1"/>
  <c r="M563" i="4"/>
  <c r="P563" i="4" s="1"/>
  <c r="L563" i="4"/>
  <c r="O563" i="4" s="1"/>
  <c r="B563" i="4"/>
  <c r="S562" i="4"/>
  <c r="V562" i="4" s="1"/>
  <c r="R562" i="4"/>
  <c r="U562" i="4" s="1"/>
  <c r="M562" i="4"/>
  <c r="P562" i="4" s="1"/>
  <c r="L562" i="4"/>
  <c r="O562" i="4" s="1"/>
  <c r="B562" i="4"/>
  <c r="S561" i="4"/>
  <c r="V561" i="4" s="1"/>
  <c r="R561" i="4"/>
  <c r="U561" i="4" s="1"/>
  <c r="M561" i="4"/>
  <c r="P561" i="4" s="1"/>
  <c r="L561" i="4"/>
  <c r="O561" i="4" s="1"/>
  <c r="B561" i="4"/>
  <c r="S560" i="4"/>
  <c r="V560" i="4" s="1"/>
  <c r="R560" i="4"/>
  <c r="U560" i="4" s="1"/>
  <c r="M560" i="4"/>
  <c r="P560" i="4" s="1"/>
  <c r="L560" i="4"/>
  <c r="O560" i="4" s="1"/>
  <c r="B560" i="4"/>
  <c r="S559" i="4"/>
  <c r="V559" i="4" s="1"/>
  <c r="R559" i="4"/>
  <c r="U559" i="4" s="1"/>
  <c r="M559" i="4"/>
  <c r="P559" i="4" s="1"/>
  <c r="L559" i="4"/>
  <c r="O559" i="4" s="1"/>
  <c r="B559" i="4"/>
  <c r="S558" i="4"/>
  <c r="V558" i="4" s="1"/>
  <c r="R558" i="4"/>
  <c r="U558" i="4" s="1"/>
  <c r="M558" i="4"/>
  <c r="P558" i="4" s="1"/>
  <c r="L558" i="4"/>
  <c r="O558" i="4" s="1"/>
  <c r="B558" i="4"/>
  <c r="S557" i="4"/>
  <c r="V557" i="4" s="1"/>
  <c r="R557" i="4"/>
  <c r="U557" i="4" s="1"/>
  <c r="M557" i="4"/>
  <c r="P557" i="4" s="1"/>
  <c r="L557" i="4"/>
  <c r="O557" i="4" s="1"/>
  <c r="B557" i="4"/>
  <c r="S556" i="4"/>
  <c r="V556" i="4" s="1"/>
  <c r="R556" i="4"/>
  <c r="U556" i="4" s="1"/>
  <c r="M556" i="4"/>
  <c r="P556" i="4" s="1"/>
  <c r="L556" i="4"/>
  <c r="O556" i="4" s="1"/>
  <c r="B556" i="4"/>
  <c r="S555" i="4"/>
  <c r="V555" i="4" s="1"/>
  <c r="R555" i="4"/>
  <c r="U555" i="4" s="1"/>
  <c r="M555" i="4"/>
  <c r="P555" i="4" s="1"/>
  <c r="L555" i="4"/>
  <c r="O555" i="4" s="1"/>
  <c r="B555" i="4"/>
  <c r="S554" i="4"/>
  <c r="V554" i="4" s="1"/>
  <c r="R554" i="4"/>
  <c r="U554" i="4" s="1"/>
  <c r="M554" i="4"/>
  <c r="P554" i="4" s="1"/>
  <c r="L554" i="4"/>
  <c r="O554" i="4" s="1"/>
  <c r="B554" i="4"/>
  <c r="S553" i="4"/>
  <c r="V553" i="4" s="1"/>
  <c r="R553" i="4"/>
  <c r="U553" i="4" s="1"/>
  <c r="M553" i="4"/>
  <c r="P553" i="4" s="1"/>
  <c r="L553" i="4"/>
  <c r="O553" i="4" s="1"/>
  <c r="B553" i="4"/>
  <c r="S552" i="4"/>
  <c r="V552" i="4" s="1"/>
  <c r="R552" i="4"/>
  <c r="U552" i="4" s="1"/>
  <c r="M552" i="4"/>
  <c r="P552" i="4" s="1"/>
  <c r="L552" i="4"/>
  <c r="O552" i="4" s="1"/>
  <c r="B552" i="4"/>
  <c r="S551" i="4"/>
  <c r="V551" i="4" s="1"/>
  <c r="R551" i="4"/>
  <c r="U551" i="4" s="1"/>
  <c r="M551" i="4"/>
  <c r="P551" i="4" s="1"/>
  <c r="L551" i="4"/>
  <c r="O551" i="4" s="1"/>
  <c r="B551" i="4"/>
  <c r="S550" i="4"/>
  <c r="V550" i="4" s="1"/>
  <c r="R550" i="4"/>
  <c r="U550" i="4" s="1"/>
  <c r="M550" i="4"/>
  <c r="P550" i="4" s="1"/>
  <c r="L550" i="4"/>
  <c r="O550" i="4" s="1"/>
  <c r="B550" i="4"/>
  <c r="S549" i="4"/>
  <c r="V549" i="4" s="1"/>
  <c r="R549" i="4"/>
  <c r="U549" i="4" s="1"/>
  <c r="M549" i="4"/>
  <c r="P549" i="4" s="1"/>
  <c r="L549" i="4"/>
  <c r="O549" i="4" s="1"/>
  <c r="B549" i="4"/>
  <c r="S548" i="4"/>
  <c r="V548" i="4" s="1"/>
  <c r="R548" i="4"/>
  <c r="U548" i="4" s="1"/>
  <c r="M548" i="4"/>
  <c r="P548" i="4" s="1"/>
  <c r="L548" i="4"/>
  <c r="O548" i="4" s="1"/>
  <c r="B548" i="4"/>
  <c r="S547" i="4"/>
  <c r="V547" i="4" s="1"/>
  <c r="R547" i="4"/>
  <c r="U547" i="4" s="1"/>
  <c r="M547" i="4"/>
  <c r="P547" i="4" s="1"/>
  <c r="L547" i="4"/>
  <c r="O547" i="4" s="1"/>
  <c r="B547" i="4"/>
  <c r="S546" i="4"/>
  <c r="V546" i="4" s="1"/>
  <c r="R546" i="4"/>
  <c r="U546" i="4" s="1"/>
  <c r="M546" i="4"/>
  <c r="P546" i="4" s="1"/>
  <c r="L546" i="4"/>
  <c r="O546" i="4" s="1"/>
  <c r="B546" i="4"/>
  <c r="S545" i="4"/>
  <c r="V545" i="4" s="1"/>
  <c r="R545" i="4"/>
  <c r="U545" i="4" s="1"/>
  <c r="M545" i="4"/>
  <c r="P545" i="4" s="1"/>
  <c r="L545" i="4"/>
  <c r="O545" i="4" s="1"/>
  <c r="B545" i="4"/>
  <c r="S544" i="4"/>
  <c r="V544" i="4" s="1"/>
  <c r="R544" i="4"/>
  <c r="U544" i="4" s="1"/>
  <c r="M544" i="4"/>
  <c r="P544" i="4" s="1"/>
  <c r="L544" i="4"/>
  <c r="O544" i="4" s="1"/>
  <c r="B544" i="4"/>
  <c r="T543" i="4"/>
  <c r="N543" i="4"/>
  <c r="B543" i="4"/>
  <c r="S542" i="4"/>
  <c r="V542" i="4" s="1"/>
  <c r="R542" i="4"/>
  <c r="U542" i="4" s="1"/>
  <c r="M542" i="4"/>
  <c r="P542" i="4" s="1"/>
  <c r="L542" i="4"/>
  <c r="O542" i="4" s="1"/>
  <c r="B542" i="4"/>
  <c r="S541" i="4"/>
  <c r="V541" i="4" s="1"/>
  <c r="R541" i="4"/>
  <c r="U541" i="4" s="1"/>
  <c r="M541" i="4"/>
  <c r="P541" i="4" s="1"/>
  <c r="L541" i="4"/>
  <c r="O541" i="4" s="1"/>
  <c r="B541" i="4"/>
  <c r="S540" i="4"/>
  <c r="V540" i="4" s="1"/>
  <c r="R540" i="4"/>
  <c r="U540" i="4" s="1"/>
  <c r="M540" i="4"/>
  <c r="P540" i="4" s="1"/>
  <c r="L540" i="4"/>
  <c r="O540" i="4" s="1"/>
  <c r="B540" i="4"/>
  <c r="S539" i="4"/>
  <c r="V539" i="4" s="1"/>
  <c r="R539" i="4"/>
  <c r="U539" i="4" s="1"/>
  <c r="M539" i="4"/>
  <c r="P539" i="4" s="1"/>
  <c r="L539" i="4"/>
  <c r="O539" i="4" s="1"/>
  <c r="B539" i="4"/>
  <c r="S538" i="4"/>
  <c r="V538" i="4" s="1"/>
  <c r="R538" i="4"/>
  <c r="U538" i="4" s="1"/>
  <c r="M538" i="4"/>
  <c r="P538" i="4" s="1"/>
  <c r="L538" i="4"/>
  <c r="O538" i="4" s="1"/>
  <c r="B538" i="4"/>
  <c r="S537" i="4"/>
  <c r="V537" i="4" s="1"/>
  <c r="R537" i="4"/>
  <c r="U537" i="4" s="1"/>
  <c r="M537" i="4"/>
  <c r="P537" i="4" s="1"/>
  <c r="L537" i="4"/>
  <c r="O537" i="4" s="1"/>
  <c r="B537" i="4"/>
  <c r="S536" i="4"/>
  <c r="V536" i="4" s="1"/>
  <c r="R536" i="4"/>
  <c r="U536" i="4" s="1"/>
  <c r="M536" i="4"/>
  <c r="P536" i="4" s="1"/>
  <c r="L536" i="4"/>
  <c r="O536" i="4" s="1"/>
  <c r="B536" i="4"/>
  <c r="S535" i="4"/>
  <c r="V535" i="4" s="1"/>
  <c r="R535" i="4"/>
  <c r="U535" i="4" s="1"/>
  <c r="M535" i="4"/>
  <c r="P535" i="4" s="1"/>
  <c r="L535" i="4"/>
  <c r="O535" i="4" s="1"/>
  <c r="B535" i="4"/>
  <c r="S534" i="4"/>
  <c r="V534" i="4" s="1"/>
  <c r="R534" i="4"/>
  <c r="U534" i="4" s="1"/>
  <c r="M534" i="4"/>
  <c r="P534" i="4" s="1"/>
  <c r="L534" i="4"/>
  <c r="O534" i="4" s="1"/>
  <c r="B534" i="4"/>
  <c r="S533" i="4"/>
  <c r="V533" i="4" s="1"/>
  <c r="R533" i="4"/>
  <c r="U533" i="4" s="1"/>
  <c r="M533" i="4"/>
  <c r="P533" i="4" s="1"/>
  <c r="L533" i="4"/>
  <c r="O533" i="4" s="1"/>
  <c r="B533" i="4"/>
  <c r="S532" i="4"/>
  <c r="V532" i="4" s="1"/>
  <c r="R532" i="4"/>
  <c r="U532" i="4" s="1"/>
  <c r="M532" i="4"/>
  <c r="P532" i="4" s="1"/>
  <c r="L532" i="4"/>
  <c r="O532" i="4" s="1"/>
  <c r="B532" i="4"/>
  <c r="S531" i="4"/>
  <c r="V531" i="4" s="1"/>
  <c r="R531" i="4"/>
  <c r="U531" i="4" s="1"/>
  <c r="M531" i="4"/>
  <c r="P531" i="4" s="1"/>
  <c r="L531" i="4"/>
  <c r="O531" i="4" s="1"/>
  <c r="B531" i="4"/>
  <c r="S530" i="4"/>
  <c r="V530" i="4" s="1"/>
  <c r="R530" i="4"/>
  <c r="U530" i="4" s="1"/>
  <c r="M530" i="4"/>
  <c r="P530" i="4" s="1"/>
  <c r="L530" i="4"/>
  <c r="O530" i="4" s="1"/>
  <c r="B530" i="4"/>
  <c r="S529" i="4"/>
  <c r="V529" i="4" s="1"/>
  <c r="R529" i="4"/>
  <c r="U529" i="4" s="1"/>
  <c r="M529" i="4"/>
  <c r="P529" i="4" s="1"/>
  <c r="L529" i="4"/>
  <c r="O529" i="4" s="1"/>
  <c r="B529" i="4"/>
  <c r="S528" i="4"/>
  <c r="V528" i="4" s="1"/>
  <c r="R528" i="4"/>
  <c r="U528" i="4" s="1"/>
  <c r="M528" i="4"/>
  <c r="P528" i="4" s="1"/>
  <c r="L528" i="4"/>
  <c r="O528" i="4" s="1"/>
  <c r="B528" i="4"/>
  <c r="S527" i="4"/>
  <c r="V527" i="4" s="1"/>
  <c r="R527" i="4"/>
  <c r="U527" i="4" s="1"/>
  <c r="M527" i="4"/>
  <c r="P527" i="4" s="1"/>
  <c r="L527" i="4"/>
  <c r="O527" i="4" s="1"/>
  <c r="B527" i="4"/>
  <c r="S526" i="4"/>
  <c r="V526" i="4" s="1"/>
  <c r="R526" i="4"/>
  <c r="U526" i="4" s="1"/>
  <c r="M526" i="4"/>
  <c r="P526" i="4" s="1"/>
  <c r="L526" i="4"/>
  <c r="O526" i="4" s="1"/>
  <c r="B526" i="4"/>
  <c r="T525" i="4"/>
  <c r="N525" i="4"/>
  <c r="B525" i="4"/>
  <c r="S524" i="4"/>
  <c r="V524" i="4" s="1"/>
  <c r="R524" i="4"/>
  <c r="U524" i="4" s="1"/>
  <c r="M524" i="4"/>
  <c r="P524" i="4" s="1"/>
  <c r="L524" i="4"/>
  <c r="O524" i="4" s="1"/>
  <c r="B524" i="4"/>
  <c r="S523" i="4"/>
  <c r="V523" i="4" s="1"/>
  <c r="R523" i="4"/>
  <c r="U523" i="4" s="1"/>
  <c r="M523" i="4"/>
  <c r="P523" i="4" s="1"/>
  <c r="L523" i="4"/>
  <c r="O523" i="4" s="1"/>
  <c r="B523" i="4"/>
  <c r="S522" i="4"/>
  <c r="V522" i="4" s="1"/>
  <c r="R522" i="4"/>
  <c r="U522" i="4" s="1"/>
  <c r="M522" i="4"/>
  <c r="P522" i="4" s="1"/>
  <c r="L522" i="4"/>
  <c r="O522" i="4" s="1"/>
  <c r="B522" i="4"/>
  <c r="S521" i="4"/>
  <c r="V521" i="4" s="1"/>
  <c r="R521" i="4"/>
  <c r="U521" i="4" s="1"/>
  <c r="M521" i="4"/>
  <c r="P521" i="4" s="1"/>
  <c r="L521" i="4"/>
  <c r="O521" i="4" s="1"/>
  <c r="B521" i="4"/>
  <c r="T520" i="4"/>
  <c r="N520" i="4"/>
  <c r="B520" i="4"/>
  <c r="S519" i="4"/>
  <c r="V519" i="4" s="1"/>
  <c r="R519" i="4"/>
  <c r="U519" i="4" s="1"/>
  <c r="M519" i="4"/>
  <c r="P519" i="4" s="1"/>
  <c r="L519" i="4"/>
  <c r="O519" i="4" s="1"/>
  <c r="B519" i="4"/>
  <c r="S518" i="4"/>
  <c r="V518" i="4" s="1"/>
  <c r="R518" i="4"/>
  <c r="U518" i="4" s="1"/>
  <c r="M518" i="4"/>
  <c r="P518" i="4" s="1"/>
  <c r="L518" i="4"/>
  <c r="O518" i="4" s="1"/>
  <c r="B518" i="4"/>
  <c r="S517" i="4"/>
  <c r="V517" i="4" s="1"/>
  <c r="R517" i="4"/>
  <c r="U517" i="4" s="1"/>
  <c r="M517" i="4"/>
  <c r="P517" i="4" s="1"/>
  <c r="L517" i="4"/>
  <c r="O517" i="4" s="1"/>
  <c r="B517" i="4"/>
  <c r="T516" i="4"/>
  <c r="N516" i="4"/>
  <c r="B516" i="4"/>
  <c r="S515" i="4"/>
  <c r="V515" i="4" s="1"/>
  <c r="R515" i="4"/>
  <c r="U515" i="4" s="1"/>
  <c r="M515" i="4"/>
  <c r="P515" i="4" s="1"/>
  <c r="L515" i="4"/>
  <c r="O515" i="4" s="1"/>
  <c r="B515" i="4"/>
  <c r="S514" i="4"/>
  <c r="V514" i="4" s="1"/>
  <c r="R514" i="4"/>
  <c r="U514" i="4" s="1"/>
  <c r="M514" i="4"/>
  <c r="P514" i="4" s="1"/>
  <c r="L514" i="4"/>
  <c r="O514" i="4" s="1"/>
  <c r="B514" i="4"/>
  <c r="S513" i="4"/>
  <c r="V513" i="4" s="1"/>
  <c r="R513" i="4"/>
  <c r="U513" i="4" s="1"/>
  <c r="M513" i="4"/>
  <c r="P513" i="4" s="1"/>
  <c r="L513" i="4"/>
  <c r="O513" i="4" s="1"/>
  <c r="B513" i="4"/>
  <c r="T512" i="4"/>
  <c r="N512" i="4"/>
  <c r="B512" i="4"/>
  <c r="S511" i="4"/>
  <c r="V511" i="4" s="1"/>
  <c r="R511" i="4"/>
  <c r="U511" i="4" s="1"/>
  <c r="M511" i="4"/>
  <c r="P511" i="4" s="1"/>
  <c r="L511" i="4"/>
  <c r="O511" i="4" s="1"/>
  <c r="B511" i="4"/>
  <c r="S510" i="4"/>
  <c r="V510" i="4" s="1"/>
  <c r="R510" i="4"/>
  <c r="U510" i="4" s="1"/>
  <c r="M510" i="4"/>
  <c r="P510" i="4" s="1"/>
  <c r="L510" i="4"/>
  <c r="O510" i="4" s="1"/>
  <c r="B510" i="4"/>
  <c r="S509" i="4"/>
  <c r="V509" i="4" s="1"/>
  <c r="R509" i="4"/>
  <c r="U509" i="4" s="1"/>
  <c r="M509" i="4"/>
  <c r="P509" i="4" s="1"/>
  <c r="L509" i="4"/>
  <c r="O509" i="4" s="1"/>
  <c r="B509" i="4"/>
  <c r="S508" i="4"/>
  <c r="V508" i="4" s="1"/>
  <c r="R508" i="4"/>
  <c r="U508" i="4" s="1"/>
  <c r="M508" i="4"/>
  <c r="P508" i="4" s="1"/>
  <c r="L508" i="4"/>
  <c r="O508" i="4" s="1"/>
  <c r="B508" i="4"/>
  <c r="S507" i="4"/>
  <c r="V507" i="4" s="1"/>
  <c r="R507" i="4"/>
  <c r="U507" i="4" s="1"/>
  <c r="M507" i="4"/>
  <c r="P507" i="4" s="1"/>
  <c r="L507" i="4"/>
  <c r="O507" i="4" s="1"/>
  <c r="B507" i="4"/>
  <c r="S506" i="4"/>
  <c r="V506" i="4" s="1"/>
  <c r="R506" i="4"/>
  <c r="U506" i="4" s="1"/>
  <c r="M506" i="4"/>
  <c r="P506" i="4" s="1"/>
  <c r="L506" i="4"/>
  <c r="O506" i="4" s="1"/>
  <c r="B506" i="4"/>
  <c r="S505" i="4"/>
  <c r="V505" i="4" s="1"/>
  <c r="R505" i="4"/>
  <c r="U505" i="4" s="1"/>
  <c r="M505" i="4"/>
  <c r="P505" i="4" s="1"/>
  <c r="L505" i="4"/>
  <c r="O505" i="4" s="1"/>
  <c r="B505" i="4"/>
  <c r="T504" i="4"/>
  <c r="N504" i="4"/>
  <c r="B504" i="4"/>
  <c r="S503" i="4"/>
  <c r="V503" i="4" s="1"/>
  <c r="V504" i="4" s="1"/>
  <c r="R503" i="4"/>
  <c r="U503" i="4" s="1"/>
  <c r="U504" i="4" s="1"/>
  <c r="M503" i="4"/>
  <c r="P503" i="4" s="1"/>
  <c r="P504" i="4" s="1"/>
  <c r="L503" i="4"/>
  <c r="O503" i="4" s="1"/>
  <c r="O504" i="4" s="1"/>
  <c r="B503" i="4"/>
  <c r="T502" i="4"/>
  <c r="N502" i="4"/>
  <c r="B502" i="4"/>
  <c r="S501" i="4"/>
  <c r="V501" i="4" s="1"/>
  <c r="V502" i="4" s="1"/>
  <c r="R501" i="4"/>
  <c r="U501" i="4" s="1"/>
  <c r="U502" i="4" s="1"/>
  <c r="M501" i="4"/>
  <c r="P501" i="4" s="1"/>
  <c r="P502" i="4" s="1"/>
  <c r="L501" i="4"/>
  <c r="O501" i="4" s="1"/>
  <c r="O502" i="4" s="1"/>
  <c r="B501" i="4"/>
  <c r="T500" i="4"/>
  <c r="N500" i="4"/>
  <c r="B500" i="4"/>
  <c r="S499" i="4"/>
  <c r="V499" i="4" s="1"/>
  <c r="V500" i="4" s="1"/>
  <c r="R499" i="4"/>
  <c r="U499" i="4" s="1"/>
  <c r="U500" i="4" s="1"/>
  <c r="M499" i="4"/>
  <c r="P499" i="4" s="1"/>
  <c r="P500" i="4" s="1"/>
  <c r="L499" i="4"/>
  <c r="O499" i="4" s="1"/>
  <c r="O500" i="4" s="1"/>
  <c r="B499" i="4"/>
  <c r="T498" i="4"/>
  <c r="N498" i="4"/>
  <c r="B498" i="4"/>
  <c r="S497" i="4"/>
  <c r="V497" i="4" s="1"/>
  <c r="R497" i="4"/>
  <c r="U497" i="4" s="1"/>
  <c r="M497" i="4"/>
  <c r="P497" i="4" s="1"/>
  <c r="L497" i="4"/>
  <c r="O497" i="4" s="1"/>
  <c r="B497" i="4"/>
  <c r="S496" i="4"/>
  <c r="V496" i="4" s="1"/>
  <c r="R496" i="4"/>
  <c r="U496" i="4" s="1"/>
  <c r="M496" i="4"/>
  <c r="P496" i="4" s="1"/>
  <c r="L496" i="4"/>
  <c r="O496" i="4" s="1"/>
  <c r="B496" i="4"/>
  <c r="S495" i="4"/>
  <c r="V495" i="4" s="1"/>
  <c r="R495" i="4"/>
  <c r="U495" i="4" s="1"/>
  <c r="M495" i="4"/>
  <c r="P495" i="4" s="1"/>
  <c r="L495" i="4"/>
  <c r="O495" i="4" s="1"/>
  <c r="B495" i="4"/>
  <c r="S494" i="4"/>
  <c r="V494" i="4" s="1"/>
  <c r="R494" i="4"/>
  <c r="U494" i="4" s="1"/>
  <c r="M494" i="4"/>
  <c r="P494" i="4" s="1"/>
  <c r="L494" i="4"/>
  <c r="O494" i="4" s="1"/>
  <c r="B494" i="4"/>
  <c r="S493" i="4"/>
  <c r="V493" i="4" s="1"/>
  <c r="R493" i="4"/>
  <c r="U493" i="4" s="1"/>
  <c r="M493" i="4"/>
  <c r="P493" i="4" s="1"/>
  <c r="L493" i="4"/>
  <c r="O493" i="4" s="1"/>
  <c r="B493" i="4"/>
  <c r="S492" i="4"/>
  <c r="V492" i="4" s="1"/>
  <c r="R492" i="4"/>
  <c r="U492" i="4" s="1"/>
  <c r="M492" i="4"/>
  <c r="P492" i="4" s="1"/>
  <c r="L492" i="4"/>
  <c r="O492" i="4" s="1"/>
  <c r="B492" i="4"/>
  <c r="S491" i="4"/>
  <c r="V491" i="4" s="1"/>
  <c r="R491" i="4"/>
  <c r="U491" i="4" s="1"/>
  <c r="M491" i="4"/>
  <c r="P491" i="4" s="1"/>
  <c r="L491" i="4"/>
  <c r="O491" i="4" s="1"/>
  <c r="B491" i="4"/>
  <c r="S490" i="4"/>
  <c r="V490" i="4" s="1"/>
  <c r="R490" i="4"/>
  <c r="U490" i="4" s="1"/>
  <c r="M490" i="4"/>
  <c r="P490" i="4" s="1"/>
  <c r="L490" i="4"/>
  <c r="O490" i="4" s="1"/>
  <c r="B490" i="4"/>
  <c r="T489" i="4"/>
  <c r="N489" i="4"/>
  <c r="B489" i="4"/>
  <c r="S488" i="4"/>
  <c r="V488" i="4" s="1"/>
  <c r="R488" i="4"/>
  <c r="U488" i="4" s="1"/>
  <c r="M488" i="4"/>
  <c r="P488" i="4" s="1"/>
  <c r="L488" i="4"/>
  <c r="O488" i="4" s="1"/>
  <c r="B488" i="4"/>
  <c r="S487" i="4"/>
  <c r="V487" i="4" s="1"/>
  <c r="R487" i="4"/>
  <c r="U487" i="4" s="1"/>
  <c r="M487" i="4"/>
  <c r="P487" i="4" s="1"/>
  <c r="L487" i="4"/>
  <c r="O487" i="4" s="1"/>
  <c r="B487" i="4"/>
  <c r="S486" i="4"/>
  <c r="V486" i="4" s="1"/>
  <c r="R486" i="4"/>
  <c r="U486" i="4" s="1"/>
  <c r="M486" i="4"/>
  <c r="P486" i="4" s="1"/>
  <c r="L486" i="4"/>
  <c r="O486" i="4" s="1"/>
  <c r="B486" i="4"/>
  <c r="S485" i="4"/>
  <c r="V485" i="4" s="1"/>
  <c r="R485" i="4"/>
  <c r="U485" i="4" s="1"/>
  <c r="M485" i="4"/>
  <c r="P485" i="4" s="1"/>
  <c r="L485" i="4"/>
  <c r="O485" i="4" s="1"/>
  <c r="B485" i="4"/>
  <c r="S484" i="4"/>
  <c r="V484" i="4" s="1"/>
  <c r="R484" i="4"/>
  <c r="U484" i="4" s="1"/>
  <c r="M484" i="4"/>
  <c r="P484" i="4" s="1"/>
  <c r="L484" i="4"/>
  <c r="O484" i="4" s="1"/>
  <c r="B484" i="4"/>
  <c r="S483" i="4"/>
  <c r="V483" i="4" s="1"/>
  <c r="R483" i="4"/>
  <c r="U483" i="4" s="1"/>
  <c r="M483" i="4"/>
  <c r="P483" i="4" s="1"/>
  <c r="L483" i="4"/>
  <c r="O483" i="4" s="1"/>
  <c r="B483" i="4"/>
  <c r="T482" i="4"/>
  <c r="N482" i="4"/>
  <c r="B482" i="4"/>
  <c r="S481" i="4"/>
  <c r="V481" i="4" s="1"/>
  <c r="R481" i="4"/>
  <c r="U481" i="4" s="1"/>
  <c r="M481" i="4"/>
  <c r="P481" i="4" s="1"/>
  <c r="L481" i="4"/>
  <c r="O481" i="4" s="1"/>
  <c r="B481" i="4"/>
  <c r="S480" i="4"/>
  <c r="V480" i="4" s="1"/>
  <c r="R480" i="4"/>
  <c r="U480" i="4" s="1"/>
  <c r="M480" i="4"/>
  <c r="P480" i="4" s="1"/>
  <c r="L480" i="4"/>
  <c r="O480" i="4" s="1"/>
  <c r="B480" i="4"/>
  <c r="S479" i="4"/>
  <c r="V479" i="4" s="1"/>
  <c r="R479" i="4"/>
  <c r="U479" i="4" s="1"/>
  <c r="M479" i="4"/>
  <c r="P479" i="4" s="1"/>
  <c r="L479" i="4"/>
  <c r="O479" i="4" s="1"/>
  <c r="B479" i="4"/>
  <c r="T478" i="4"/>
  <c r="N478" i="4"/>
  <c r="B478" i="4"/>
  <c r="S477" i="4"/>
  <c r="V477" i="4" s="1"/>
  <c r="V478" i="4" s="1"/>
  <c r="R477" i="4"/>
  <c r="U477" i="4" s="1"/>
  <c r="U478" i="4" s="1"/>
  <c r="M477" i="4"/>
  <c r="P477" i="4" s="1"/>
  <c r="P478" i="4" s="1"/>
  <c r="L477" i="4"/>
  <c r="O477" i="4" s="1"/>
  <c r="O478" i="4" s="1"/>
  <c r="B477" i="4"/>
  <c r="T476" i="4"/>
  <c r="N476" i="4"/>
  <c r="B476" i="4"/>
  <c r="S475" i="4"/>
  <c r="V475" i="4" s="1"/>
  <c r="R475" i="4"/>
  <c r="U475" i="4" s="1"/>
  <c r="M475" i="4"/>
  <c r="P475" i="4" s="1"/>
  <c r="L475" i="4"/>
  <c r="O475" i="4" s="1"/>
  <c r="B475" i="4"/>
  <c r="S474" i="4"/>
  <c r="V474" i="4" s="1"/>
  <c r="R474" i="4"/>
  <c r="U474" i="4" s="1"/>
  <c r="M474" i="4"/>
  <c r="P474" i="4" s="1"/>
  <c r="L474" i="4"/>
  <c r="O474" i="4" s="1"/>
  <c r="B474" i="4"/>
  <c r="S473" i="4"/>
  <c r="V473" i="4" s="1"/>
  <c r="R473" i="4"/>
  <c r="U473" i="4" s="1"/>
  <c r="M473" i="4"/>
  <c r="P473" i="4" s="1"/>
  <c r="L473" i="4"/>
  <c r="O473" i="4" s="1"/>
  <c r="B473" i="4"/>
  <c r="S472" i="4"/>
  <c r="V472" i="4" s="1"/>
  <c r="R472" i="4"/>
  <c r="U472" i="4" s="1"/>
  <c r="M472" i="4"/>
  <c r="P472" i="4" s="1"/>
  <c r="L472" i="4"/>
  <c r="O472" i="4" s="1"/>
  <c r="B472" i="4"/>
  <c r="S471" i="4"/>
  <c r="V471" i="4" s="1"/>
  <c r="R471" i="4"/>
  <c r="U471" i="4" s="1"/>
  <c r="M471" i="4"/>
  <c r="P471" i="4" s="1"/>
  <c r="L471" i="4"/>
  <c r="O471" i="4" s="1"/>
  <c r="B471" i="4"/>
  <c r="T470" i="4"/>
  <c r="N470" i="4"/>
  <c r="B470" i="4"/>
  <c r="S469" i="4"/>
  <c r="V469" i="4" s="1"/>
  <c r="V470" i="4" s="1"/>
  <c r="R469" i="4"/>
  <c r="U469" i="4" s="1"/>
  <c r="U470" i="4" s="1"/>
  <c r="M469" i="4"/>
  <c r="P469" i="4" s="1"/>
  <c r="P470" i="4" s="1"/>
  <c r="L469" i="4"/>
  <c r="O469" i="4" s="1"/>
  <c r="O470" i="4" s="1"/>
  <c r="B469" i="4"/>
  <c r="T468" i="4"/>
  <c r="N468" i="4"/>
  <c r="B468" i="4"/>
  <c r="S467" i="4"/>
  <c r="V467" i="4" s="1"/>
  <c r="R467" i="4"/>
  <c r="U467" i="4" s="1"/>
  <c r="M467" i="4"/>
  <c r="P467" i="4" s="1"/>
  <c r="L467" i="4"/>
  <c r="O467" i="4" s="1"/>
  <c r="B467" i="4"/>
  <c r="S466" i="4"/>
  <c r="V466" i="4" s="1"/>
  <c r="R466" i="4"/>
  <c r="U466" i="4" s="1"/>
  <c r="M466" i="4"/>
  <c r="P466" i="4" s="1"/>
  <c r="L466" i="4"/>
  <c r="O466" i="4" s="1"/>
  <c r="B466" i="4"/>
  <c r="S465" i="4"/>
  <c r="V465" i="4" s="1"/>
  <c r="R465" i="4"/>
  <c r="U465" i="4" s="1"/>
  <c r="M465" i="4"/>
  <c r="P465" i="4" s="1"/>
  <c r="L465" i="4"/>
  <c r="O465" i="4" s="1"/>
  <c r="B465" i="4"/>
  <c r="S464" i="4"/>
  <c r="V464" i="4" s="1"/>
  <c r="R464" i="4"/>
  <c r="U464" i="4" s="1"/>
  <c r="M464" i="4"/>
  <c r="P464" i="4" s="1"/>
  <c r="L464" i="4"/>
  <c r="O464" i="4" s="1"/>
  <c r="B464" i="4"/>
  <c r="T463" i="4"/>
  <c r="N463" i="4"/>
  <c r="B463" i="4"/>
  <c r="S462" i="4"/>
  <c r="V462" i="4" s="1"/>
  <c r="R462" i="4"/>
  <c r="U462" i="4" s="1"/>
  <c r="M462" i="4"/>
  <c r="P462" i="4" s="1"/>
  <c r="L462" i="4"/>
  <c r="O462" i="4" s="1"/>
  <c r="B462" i="4"/>
  <c r="S461" i="4"/>
  <c r="V461" i="4" s="1"/>
  <c r="R461" i="4"/>
  <c r="U461" i="4" s="1"/>
  <c r="M461" i="4"/>
  <c r="P461" i="4" s="1"/>
  <c r="L461" i="4"/>
  <c r="O461" i="4" s="1"/>
  <c r="B461" i="4"/>
  <c r="S460" i="4"/>
  <c r="V460" i="4" s="1"/>
  <c r="R460" i="4"/>
  <c r="U460" i="4" s="1"/>
  <c r="M460" i="4"/>
  <c r="P460" i="4" s="1"/>
  <c r="L460" i="4"/>
  <c r="O460" i="4" s="1"/>
  <c r="B460" i="4"/>
  <c r="S459" i="4"/>
  <c r="V459" i="4" s="1"/>
  <c r="R459" i="4"/>
  <c r="U459" i="4" s="1"/>
  <c r="M459" i="4"/>
  <c r="P459" i="4" s="1"/>
  <c r="L459" i="4"/>
  <c r="O459" i="4" s="1"/>
  <c r="B459" i="4"/>
  <c r="S458" i="4"/>
  <c r="V458" i="4" s="1"/>
  <c r="R458" i="4"/>
  <c r="U458" i="4" s="1"/>
  <c r="M458" i="4"/>
  <c r="P458" i="4" s="1"/>
  <c r="L458" i="4"/>
  <c r="O458" i="4" s="1"/>
  <c r="B458" i="4"/>
  <c r="T457" i="4"/>
  <c r="N457" i="4"/>
  <c r="B457" i="4"/>
  <c r="S456" i="4"/>
  <c r="V456" i="4" s="1"/>
  <c r="R456" i="4"/>
  <c r="U456" i="4" s="1"/>
  <c r="M456" i="4"/>
  <c r="P456" i="4" s="1"/>
  <c r="L456" i="4"/>
  <c r="O456" i="4" s="1"/>
  <c r="B456" i="4"/>
  <c r="S455" i="4"/>
  <c r="V455" i="4" s="1"/>
  <c r="R455" i="4"/>
  <c r="U455" i="4" s="1"/>
  <c r="M455" i="4"/>
  <c r="P455" i="4" s="1"/>
  <c r="L455" i="4"/>
  <c r="O455" i="4" s="1"/>
  <c r="B455" i="4"/>
  <c r="S454" i="4"/>
  <c r="V454" i="4" s="1"/>
  <c r="R454" i="4"/>
  <c r="U454" i="4" s="1"/>
  <c r="M454" i="4"/>
  <c r="P454" i="4" s="1"/>
  <c r="L454" i="4"/>
  <c r="O454" i="4" s="1"/>
  <c r="B454" i="4"/>
  <c r="S453" i="4"/>
  <c r="V453" i="4" s="1"/>
  <c r="R453" i="4"/>
  <c r="U453" i="4" s="1"/>
  <c r="M453" i="4"/>
  <c r="P453" i="4" s="1"/>
  <c r="L453" i="4"/>
  <c r="O453" i="4" s="1"/>
  <c r="B453" i="4"/>
  <c r="S452" i="4"/>
  <c r="V452" i="4" s="1"/>
  <c r="R452" i="4"/>
  <c r="U452" i="4" s="1"/>
  <c r="M452" i="4"/>
  <c r="P452" i="4" s="1"/>
  <c r="L452" i="4"/>
  <c r="O452" i="4" s="1"/>
  <c r="B452" i="4"/>
  <c r="S451" i="4"/>
  <c r="V451" i="4" s="1"/>
  <c r="R451" i="4"/>
  <c r="U451" i="4" s="1"/>
  <c r="M451" i="4"/>
  <c r="P451" i="4" s="1"/>
  <c r="L451" i="4"/>
  <c r="O451" i="4" s="1"/>
  <c r="B451" i="4"/>
  <c r="S450" i="4"/>
  <c r="V450" i="4" s="1"/>
  <c r="R450" i="4"/>
  <c r="U450" i="4" s="1"/>
  <c r="M450" i="4"/>
  <c r="P450" i="4" s="1"/>
  <c r="L450" i="4"/>
  <c r="O450" i="4" s="1"/>
  <c r="B450" i="4"/>
  <c r="S449" i="4"/>
  <c r="V449" i="4" s="1"/>
  <c r="R449" i="4"/>
  <c r="U449" i="4" s="1"/>
  <c r="M449" i="4"/>
  <c r="P449" i="4" s="1"/>
  <c r="L449" i="4"/>
  <c r="O449" i="4" s="1"/>
  <c r="B449" i="4"/>
  <c r="S448" i="4"/>
  <c r="V448" i="4" s="1"/>
  <c r="R448" i="4"/>
  <c r="U448" i="4" s="1"/>
  <c r="M448" i="4"/>
  <c r="P448" i="4" s="1"/>
  <c r="L448" i="4"/>
  <c r="O448" i="4" s="1"/>
  <c r="B448" i="4"/>
  <c r="S447" i="4"/>
  <c r="V447" i="4" s="1"/>
  <c r="R447" i="4"/>
  <c r="U447" i="4" s="1"/>
  <c r="M447" i="4"/>
  <c r="P447" i="4" s="1"/>
  <c r="L447" i="4"/>
  <c r="O447" i="4" s="1"/>
  <c r="B447" i="4"/>
  <c r="S446" i="4"/>
  <c r="V446" i="4" s="1"/>
  <c r="R446" i="4"/>
  <c r="U446" i="4" s="1"/>
  <c r="M446" i="4"/>
  <c r="P446" i="4" s="1"/>
  <c r="L446" i="4"/>
  <c r="O446" i="4" s="1"/>
  <c r="B446" i="4"/>
  <c r="S445" i="4"/>
  <c r="V445" i="4" s="1"/>
  <c r="R445" i="4"/>
  <c r="U445" i="4" s="1"/>
  <c r="M445" i="4"/>
  <c r="P445" i="4" s="1"/>
  <c r="L445" i="4"/>
  <c r="O445" i="4" s="1"/>
  <c r="B445" i="4"/>
  <c r="T444" i="4"/>
  <c r="N444" i="4"/>
  <c r="B444" i="4"/>
  <c r="S443" i="4"/>
  <c r="V443" i="4" s="1"/>
  <c r="R443" i="4"/>
  <c r="U443" i="4" s="1"/>
  <c r="M443" i="4"/>
  <c r="P443" i="4" s="1"/>
  <c r="L443" i="4"/>
  <c r="O443" i="4" s="1"/>
  <c r="B443" i="4"/>
  <c r="S442" i="4"/>
  <c r="V442" i="4" s="1"/>
  <c r="R442" i="4"/>
  <c r="U442" i="4" s="1"/>
  <c r="M442" i="4"/>
  <c r="P442" i="4" s="1"/>
  <c r="L442" i="4"/>
  <c r="O442" i="4" s="1"/>
  <c r="B442" i="4"/>
  <c r="S441" i="4"/>
  <c r="V441" i="4" s="1"/>
  <c r="R441" i="4"/>
  <c r="U441" i="4" s="1"/>
  <c r="M441" i="4"/>
  <c r="P441" i="4" s="1"/>
  <c r="L441" i="4"/>
  <c r="O441" i="4" s="1"/>
  <c r="B441" i="4"/>
  <c r="S440" i="4"/>
  <c r="V440" i="4" s="1"/>
  <c r="R440" i="4"/>
  <c r="U440" i="4" s="1"/>
  <c r="M440" i="4"/>
  <c r="P440" i="4" s="1"/>
  <c r="L440" i="4"/>
  <c r="O440" i="4" s="1"/>
  <c r="B440" i="4"/>
  <c r="S439" i="4"/>
  <c r="V439" i="4" s="1"/>
  <c r="R439" i="4"/>
  <c r="U439" i="4" s="1"/>
  <c r="M439" i="4"/>
  <c r="P439" i="4" s="1"/>
  <c r="L439" i="4"/>
  <c r="O439" i="4" s="1"/>
  <c r="B439" i="4"/>
  <c r="S438" i="4"/>
  <c r="V438" i="4" s="1"/>
  <c r="R438" i="4"/>
  <c r="U438" i="4" s="1"/>
  <c r="M438" i="4"/>
  <c r="P438" i="4" s="1"/>
  <c r="L438" i="4"/>
  <c r="O438" i="4" s="1"/>
  <c r="B438" i="4"/>
  <c r="S437" i="4"/>
  <c r="V437" i="4" s="1"/>
  <c r="R437" i="4"/>
  <c r="U437" i="4" s="1"/>
  <c r="M437" i="4"/>
  <c r="P437" i="4" s="1"/>
  <c r="L437" i="4"/>
  <c r="O437" i="4" s="1"/>
  <c r="B437" i="4"/>
  <c r="S436" i="4"/>
  <c r="V436" i="4" s="1"/>
  <c r="R436" i="4"/>
  <c r="U436" i="4" s="1"/>
  <c r="M436" i="4"/>
  <c r="P436" i="4" s="1"/>
  <c r="L436" i="4"/>
  <c r="O436" i="4" s="1"/>
  <c r="B436" i="4"/>
  <c r="S435" i="4"/>
  <c r="V435" i="4" s="1"/>
  <c r="R435" i="4"/>
  <c r="U435" i="4" s="1"/>
  <c r="M435" i="4"/>
  <c r="P435" i="4" s="1"/>
  <c r="L435" i="4"/>
  <c r="O435" i="4" s="1"/>
  <c r="B435" i="4"/>
  <c r="S434" i="4"/>
  <c r="V434" i="4" s="1"/>
  <c r="R434" i="4"/>
  <c r="U434" i="4" s="1"/>
  <c r="M434" i="4"/>
  <c r="P434" i="4" s="1"/>
  <c r="L434" i="4"/>
  <c r="O434" i="4" s="1"/>
  <c r="B434" i="4"/>
  <c r="S433" i="4"/>
  <c r="V433" i="4" s="1"/>
  <c r="R433" i="4"/>
  <c r="U433" i="4" s="1"/>
  <c r="M433" i="4"/>
  <c r="P433" i="4" s="1"/>
  <c r="L433" i="4"/>
  <c r="O433" i="4" s="1"/>
  <c r="B433" i="4"/>
  <c r="S432" i="4"/>
  <c r="V432" i="4" s="1"/>
  <c r="R432" i="4"/>
  <c r="U432" i="4" s="1"/>
  <c r="M432" i="4"/>
  <c r="P432" i="4" s="1"/>
  <c r="L432" i="4"/>
  <c r="O432" i="4" s="1"/>
  <c r="B432" i="4"/>
  <c r="T431" i="4"/>
  <c r="N431" i="4"/>
  <c r="B431" i="4"/>
  <c r="S430" i="4"/>
  <c r="V430" i="4" s="1"/>
  <c r="R430" i="4"/>
  <c r="U430" i="4" s="1"/>
  <c r="M430" i="4"/>
  <c r="P430" i="4" s="1"/>
  <c r="L430" i="4"/>
  <c r="O430" i="4" s="1"/>
  <c r="B430" i="4"/>
  <c r="S429" i="4"/>
  <c r="V429" i="4" s="1"/>
  <c r="R429" i="4"/>
  <c r="U429" i="4" s="1"/>
  <c r="M429" i="4"/>
  <c r="P429" i="4" s="1"/>
  <c r="L429" i="4"/>
  <c r="O429" i="4" s="1"/>
  <c r="B429" i="4"/>
  <c r="S428" i="4"/>
  <c r="V428" i="4" s="1"/>
  <c r="R428" i="4"/>
  <c r="U428" i="4" s="1"/>
  <c r="M428" i="4"/>
  <c r="P428" i="4" s="1"/>
  <c r="L428" i="4"/>
  <c r="O428" i="4" s="1"/>
  <c r="B428" i="4"/>
  <c r="S427" i="4"/>
  <c r="V427" i="4" s="1"/>
  <c r="R427" i="4"/>
  <c r="U427" i="4" s="1"/>
  <c r="M427" i="4"/>
  <c r="P427" i="4" s="1"/>
  <c r="L427" i="4"/>
  <c r="O427" i="4" s="1"/>
  <c r="B427" i="4"/>
  <c r="S426" i="4"/>
  <c r="V426" i="4" s="1"/>
  <c r="R426" i="4"/>
  <c r="U426" i="4" s="1"/>
  <c r="M426" i="4"/>
  <c r="P426" i="4" s="1"/>
  <c r="L426" i="4"/>
  <c r="O426" i="4" s="1"/>
  <c r="B426" i="4"/>
  <c r="S425" i="4"/>
  <c r="V425" i="4" s="1"/>
  <c r="R425" i="4"/>
  <c r="U425" i="4" s="1"/>
  <c r="M425" i="4"/>
  <c r="P425" i="4" s="1"/>
  <c r="L425" i="4"/>
  <c r="O425" i="4" s="1"/>
  <c r="B425" i="4"/>
  <c r="S424" i="4"/>
  <c r="V424" i="4" s="1"/>
  <c r="R424" i="4"/>
  <c r="U424" i="4" s="1"/>
  <c r="M424" i="4"/>
  <c r="P424" i="4" s="1"/>
  <c r="L424" i="4"/>
  <c r="O424" i="4" s="1"/>
  <c r="B424" i="4"/>
  <c r="T423" i="4"/>
  <c r="N423" i="4"/>
  <c r="B423" i="4"/>
  <c r="S422" i="4"/>
  <c r="V422" i="4" s="1"/>
  <c r="R422" i="4"/>
  <c r="U422" i="4" s="1"/>
  <c r="M422" i="4"/>
  <c r="P422" i="4" s="1"/>
  <c r="L422" i="4"/>
  <c r="O422" i="4" s="1"/>
  <c r="B422" i="4"/>
  <c r="S421" i="4"/>
  <c r="V421" i="4" s="1"/>
  <c r="R421" i="4"/>
  <c r="U421" i="4" s="1"/>
  <c r="M421" i="4"/>
  <c r="P421" i="4" s="1"/>
  <c r="L421" i="4"/>
  <c r="O421" i="4" s="1"/>
  <c r="B421" i="4"/>
  <c r="S420" i="4"/>
  <c r="V420" i="4" s="1"/>
  <c r="R420" i="4"/>
  <c r="U420" i="4" s="1"/>
  <c r="M420" i="4"/>
  <c r="P420" i="4" s="1"/>
  <c r="L420" i="4"/>
  <c r="O420" i="4" s="1"/>
  <c r="B420" i="4"/>
  <c r="T419" i="4"/>
  <c r="N419" i="4"/>
  <c r="B419" i="4"/>
  <c r="S418" i="4"/>
  <c r="V418" i="4" s="1"/>
  <c r="R418" i="4"/>
  <c r="U418" i="4" s="1"/>
  <c r="M418" i="4"/>
  <c r="P418" i="4" s="1"/>
  <c r="L418" i="4"/>
  <c r="O418" i="4" s="1"/>
  <c r="B418" i="4"/>
  <c r="S417" i="4"/>
  <c r="V417" i="4" s="1"/>
  <c r="R417" i="4"/>
  <c r="U417" i="4" s="1"/>
  <c r="M417" i="4"/>
  <c r="P417" i="4" s="1"/>
  <c r="L417" i="4"/>
  <c r="O417" i="4" s="1"/>
  <c r="B417" i="4"/>
  <c r="S416" i="4"/>
  <c r="V416" i="4" s="1"/>
  <c r="R416" i="4"/>
  <c r="U416" i="4" s="1"/>
  <c r="M416" i="4"/>
  <c r="P416" i="4" s="1"/>
  <c r="L416" i="4"/>
  <c r="O416" i="4" s="1"/>
  <c r="B416" i="4"/>
  <c r="S415" i="4"/>
  <c r="V415" i="4" s="1"/>
  <c r="R415" i="4"/>
  <c r="U415" i="4" s="1"/>
  <c r="M415" i="4"/>
  <c r="P415" i="4" s="1"/>
  <c r="L415" i="4"/>
  <c r="O415" i="4" s="1"/>
  <c r="B415" i="4"/>
  <c r="S414" i="4"/>
  <c r="V414" i="4" s="1"/>
  <c r="R414" i="4"/>
  <c r="U414" i="4" s="1"/>
  <c r="M414" i="4"/>
  <c r="P414" i="4" s="1"/>
  <c r="L414" i="4"/>
  <c r="O414" i="4" s="1"/>
  <c r="B414" i="4"/>
  <c r="S413" i="4"/>
  <c r="V413" i="4" s="1"/>
  <c r="R413" i="4"/>
  <c r="U413" i="4" s="1"/>
  <c r="M413" i="4"/>
  <c r="P413" i="4" s="1"/>
  <c r="L413" i="4"/>
  <c r="O413" i="4" s="1"/>
  <c r="B413" i="4"/>
  <c r="S412" i="4"/>
  <c r="V412" i="4" s="1"/>
  <c r="R412" i="4"/>
  <c r="U412" i="4" s="1"/>
  <c r="M412" i="4"/>
  <c r="P412" i="4" s="1"/>
  <c r="L412" i="4"/>
  <c r="O412" i="4" s="1"/>
  <c r="B412" i="4"/>
  <c r="S411" i="4"/>
  <c r="V411" i="4" s="1"/>
  <c r="R411" i="4"/>
  <c r="U411" i="4" s="1"/>
  <c r="M411" i="4"/>
  <c r="P411" i="4" s="1"/>
  <c r="L411" i="4"/>
  <c r="O411" i="4" s="1"/>
  <c r="B411" i="4"/>
  <c r="S410" i="4"/>
  <c r="V410" i="4" s="1"/>
  <c r="R410" i="4"/>
  <c r="U410" i="4" s="1"/>
  <c r="M410" i="4"/>
  <c r="P410" i="4" s="1"/>
  <c r="L410" i="4"/>
  <c r="O410" i="4" s="1"/>
  <c r="B410" i="4"/>
  <c r="T409" i="4"/>
  <c r="N409" i="4"/>
  <c r="B409" i="4"/>
  <c r="S408" i="4"/>
  <c r="V408" i="4" s="1"/>
  <c r="R408" i="4"/>
  <c r="U408" i="4" s="1"/>
  <c r="M408" i="4"/>
  <c r="P408" i="4" s="1"/>
  <c r="L408" i="4"/>
  <c r="O408" i="4" s="1"/>
  <c r="B408" i="4"/>
  <c r="S407" i="4"/>
  <c r="V407" i="4" s="1"/>
  <c r="R407" i="4"/>
  <c r="U407" i="4" s="1"/>
  <c r="M407" i="4"/>
  <c r="P407" i="4" s="1"/>
  <c r="L407" i="4"/>
  <c r="O407" i="4" s="1"/>
  <c r="B407" i="4"/>
  <c r="S406" i="4"/>
  <c r="V406" i="4" s="1"/>
  <c r="R406" i="4"/>
  <c r="U406" i="4" s="1"/>
  <c r="M406" i="4"/>
  <c r="P406" i="4" s="1"/>
  <c r="L406" i="4"/>
  <c r="O406" i="4" s="1"/>
  <c r="B406" i="4"/>
  <c r="S405" i="4"/>
  <c r="V405" i="4" s="1"/>
  <c r="R405" i="4"/>
  <c r="U405" i="4" s="1"/>
  <c r="M405" i="4"/>
  <c r="P405" i="4" s="1"/>
  <c r="L405" i="4"/>
  <c r="O405" i="4" s="1"/>
  <c r="B405" i="4"/>
  <c r="S404" i="4"/>
  <c r="V404" i="4" s="1"/>
  <c r="R404" i="4"/>
  <c r="U404" i="4" s="1"/>
  <c r="M404" i="4"/>
  <c r="P404" i="4" s="1"/>
  <c r="L404" i="4"/>
  <c r="O404" i="4" s="1"/>
  <c r="B404" i="4"/>
  <c r="S403" i="4"/>
  <c r="V403" i="4" s="1"/>
  <c r="R403" i="4"/>
  <c r="U403" i="4" s="1"/>
  <c r="M403" i="4"/>
  <c r="P403" i="4" s="1"/>
  <c r="L403" i="4"/>
  <c r="O403" i="4" s="1"/>
  <c r="B403" i="4"/>
  <c r="S402" i="4"/>
  <c r="V402" i="4" s="1"/>
  <c r="R402" i="4"/>
  <c r="U402" i="4" s="1"/>
  <c r="M402" i="4"/>
  <c r="P402" i="4" s="1"/>
  <c r="L402" i="4"/>
  <c r="O402" i="4" s="1"/>
  <c r="B402" i="4"/>
  <c r="S401" i="4"/>
  <c r="V401" i="4" s="1"/>
  <c r="R401" i="4"/>
  <c r="U401" i="4" s="1"/>
  <c r="M401" i="4"/>
  <c r="P401" i="4" s="1"/>
  <c r="L401" i="4"/>
  <c r="O401" i="4" s="1"/>
  <c r="B401" i="4"/>
  <c r="T400" i="4"/>
  <c r="N400" i="4"/>
  <c r="B400" i="4"/>
  <c r="S399" i="4"/>
  <c r="V399" i="4" s="1"/>
  <c r="R399" i="4"/>
  <c r="U399" i="4" s="1"/>
  <c r="M399" i="4"/>
  <c r="P399" i="4" s="1"/>
  <c r="L399" i="4"/>
  <c r="O399" i="4" s="1"/>
  <c r="B399" i="4"/>
  <c r="S398" i="4"/>
  <c r="V398" i="4" s="1"/>
  <c r="R398" i="4"/>
  <c r="U398" i="4" s="1"/>
  <c r="M398" i="4"/>
  <c r="P398" i="4" s="1"/>
  <c r="L398" i="4"/>
  <c r="O398" i="4" s="1"/>
  <c r="B398" i="4"/>
  <c r="S397" i="4"/>
  <c r="V397" i="4" s="1"/>
  <c r="R397" i="4"/>
  <c r="U397" i="4" s="1"/>
  <c r="M397" i="4"/>
  <c r="P397" i="4" s="1"/>
  <c r="L397" i="4"/>
  <c r="O397" i="4" s="1"/>
  <c r="B397" i="4"/>
  <c r="S396" i="4"/>
  <c r="V396" i="4" s="1"/>
  <c r="R396" i="4"/>
  <c r="U396" i="4" s="1"/>
  <c r="M396" i="4"/>
  <c r="P396" i="4" s="1"/>
  <c r="L396" i="4"/>
  <c r="O396" i="4" s="1"/>
  <c r="B396" i="4"/>
  <c r="S395" i="4"/>
  <c r="V395" i="4" s="1"/>
  <c r="R395" i="4"/>
  <c r="U395" i="4" s="1"/>
  <c r="M395" i="4"/>
  <c r="P395" i="4" s="1"/>
  <c r="L395" i="4"/>
  <c r="O395" i="4" s="1"/>
  <c r="B395" i="4"/>
  <c r="S394" i="4"/>
  <c r="V394" i="4" s="1"/>
  <c r="R394" i="4"/>
  <c r="U394" i="4" s="1"/>
  <c r="M394" i="4"/>
  <c r="P394" i="4" s="1"/>
  <c r="L394" i="4"/>
  <c r="O394" i="4" s="1"/>
  <c r="B394" i="4"/>
  <c r="S393" i="4"/>
  <c r="V393" i="4" s="1"/>
  <c r="R393" i="4"/>
  <c r="U393" i="4" s="1"/>
  <c r="M393" i="4"/>
  <c r="P393" i="4" s="1"/>
  <c r="L393" i="4"/>
  <c r="O393" i="4" s="1"/>
  <c r="B393" i="4"/>
  <c r="S392" i="4"/>
  <c r="V392" i="4" s="1"/>
  <c r="R392" i="4"/>
  <c r="U392" i="4" s="1"/>
  <c r="M392" i="4"/>
  <c r="P392" i="4" s="1"/>
  <c r="L392" i="4"/>
  <c r="O392" i="4" s="1"/>
  <c r="B392" i="4"/>
  <c r="S391" i="4"/>
  <c r="V391" i="4" s="1"/>
  <c r="R391" i="4"/>
  <c r="U391" i="4" s="1"/>
  <c r="M391" i="4"/>
  <c r="P391" i="4" s="1"/>
  <c r="L391" i="4"/>
  <c r="O391" i="4" s="1"/>
  <c r="B391" i="4"/>
  <c r="S390" i="4"/>
  <c r="V390" i="4" s="1"/>
  <c r="R390" i="4"/>
  <c r="U390" i="4" s="1"/>
  <c r="M390" i="4"/>
  <c r="P390" i="4" s="1"/>
  <c r="L390" i="4"/>
  <c r="O390" i="4" s="1"/>
  <c r="B390" i="4"/>
  <c r="S389" i="4"/>
  <c r="V389" i="4" s="1"/>
  <c r="R389" i="4"/>
  <c r="U389" i="4" s="1"/>
  <c r="M389" i="4"/>
  <c r="P389" i="4" s="1"/>
  <c r="L389" i="4"/>
  <c r="O389" i="4" s="1"/>
  <c r="B389" i="4"/>
  <c r="S388" i="4"/>
  <c r="V388" i="4" s="1"/>
  <c r="R388" i="4"/>
  <c r="U388" i="4" s="1"/>
  <c r="M388" i="4"/>
  <c r="P388" i="4" s="1"/>
  <c r="L388" i="4"/>
  <c r="O388" i="4" s="1"/>
  <c r="B388" i="4"/>
  <c r="S387" i="4"/>
  <c r="V387" i="4" s="1"/>
  <c r="R387" i="4"/>
  <c r="U387" i="4" s="1"/>
  <c r="M387" i="4"/>
  <c r="P387" i="4" s="1"/>
  <c r="L387" i="4"/>
  <c r="O387" i="4" s="1"/>
  <c r="B387" i="4"/>
  <c r="S386" i="4"/>
  <c r="V386" i="4" s="1"/>
  <c r="R386" i="4"/>
  <c r="U386" i="4" s="1"/>
  <c r="M386" i="4"/>
  <c r="P386" i="4" s="1"/>
  <c r="L386" i="4"/>
  <c r="O386" i="4" s="1"/>
  <c r="B386" i="4"/>
  <c r="S385" i="4"/>
  <c r="V385" i="4" s="1"/>
  <c r="R385" i="4"/>
  <c r="U385" i="4" s="1"/>
  <c r="M385" i="4"/>
  <c r="P385" i="4" s="1"/>
  <c r="L385" i="4"/>
  <c r="O385" i="4" s="1"/>
  <c r="B385" i="4"/>
  <c r="S384" i="4"/>
  <c r="V384" i="4" s="1"/>
  <c r="R384" i="4"/>
  <c r="U384" i="4" s="1"/>
  <c r="M384" i="4"/>
  <c r="P384" i="4" s="1"/>
  <c r="L384" i="4"/>
  <c r="O384" i="4" s="1"/>
  <c r="B384" i="4"/>
  <c r="S383" i="4"/>
  <c r="V383" i="4" s="1"/>
  <c r="R383" i="4"/>
  <c r="U383" i="4" s="1"/>
  <c r="M383" i="4"/>
  <c r="P383" i="4" s="1"/>
  <c r="L383" i="4"/>
  <c r="O383" i="4" s="1"/>
  <c r="B383" i="4"/>
  <c r="S382" i="4"/>
  <c r="V382" i="4" s="1"/>
  <c r="R382" i="4"/>
  <c r="U382" i="4" s="1"/>
  <c r="M382" i="4"/>
  <c r="P382" i="4" s="1"/>
  <c r="L382" i="4"/>
  <c r="O382" i="4" s="1"/>
  <c r="B382" i="4"/>
  <c r="S381" i="4"/>
  <c r="V381" i="4" s="1"/>
  <c r="R381" i="4"/>
  <c r="U381" i="4" s="1"/>
  <c r="M381" i="4"/>
  <c r="P381" i="4" s="1"/>
  <c r="L381" i="4"/>
  <c r="O381" i="4" s="1"/>
  <c r="B381" i="4"/>
  <c r="S380" i="4"/>
  <c r="V380" i="4" s="1"/>
  <c r="R380" i="4"/>
  <c r="U380" i="4" s="1"/>
  <c r="M380" i="4"/>
  <c r="P380" i="4" s="1"/>
  <c r="L380" i="4"/>
  <c r="O380" i="4" s="1"/>
  <c r="B380" i="4"/>
  <c r="T379" i="4"/>
  <c r="N379" i="4"/>
  <c r="B379" i="4"/>
  <c r="S378" i="4"/>
  <c r="V378" i="4" s="1"/>
  <c r="R378" i="4"/>
  <c r="U378" i="4" s="1"/>
  <c r="M378" i="4"/>
  <c r="P378" i="4" s="1"/>
  <c r="L378" i="4"/>
  <c r="O378" i="4" s="1"/>
  <c r="B378" i="4"/>
  <c r="S377" i="4"/>
  <c r="V377" i="4" s="1"/>
  <c r="R377" i="4"/>
  <c r="U377" i="4" s="1"/>
  <c r="M377" i="4"/>
  <c r="P377" i="4" s="1"/>
  <c r="L377" i="4"/>
  <c r="O377" i="4" s="1"/>
  <c r="B377" i="4"/>
  <c r="T376" i="4"/>
  <c r="N376" i="4"/>
  <c r="B376" i="4"/>
  <c r="S375" i="4"/>
  <c r="V375" i="4" s="1"/>
  <c r="R375" i="4"/>
  <c r="U375" i="4" s="1"/>
  <c r="M375" i="4"/>
  <c r="P375" i="4" s="1"/>
  <c r="L375" i="4"/>
  <c r="O375" i="4" s="1"/>
  <c r="B375" i="4"/>
  <c r="S374" i="4"/>
  <c r="V374" i="4" s="1"/>
  <c r="R374" i="4"/>
  <c r="U374" i="4" s="1"/>
  <c r="M374" i="4"/>
  <c r="P374" i="4" s="1"/>
  <c r="L374" i="4"/>
  <c r="O374" i="4" s="1"/>
  <c r="B374" i="4"/>
  <c r="S373" i="4"/>
  <c r="V373" i="4" s="1"/>
  <c r="R373" i="4"/>
  <c r="U373" i="4" s="1"/>
  <c r="M373" i="4"/>
  <c r="P373" i="4" s="1"/>
  <c r="L373" i="4"/>
  <c r="O373" i="4" s="1"/>
  <c r="B373" i="4"/>
  <c r="S372" i="4"/>
  <c r="V372" i="4" s="1"/>
  <c r="R372" i="4"/>
  <c r="U372" i="4" s="1"/>
  <c r="M372" i="4"/>
  <c r="P372" i="4" s="1"/>
  <c r="L372" i="4"/>
  <c r="O372" i="4" s="1"/>
  <c r="B372" i="4"/>
  <c r="S371" i="4"/>
  <c r="V371" i="4" s="1"/>
  <c r="R371" i="4"/>
  <c r="U371" i="4" s="1"/>
  <c r="M371" i="4"/>
  <c r="P371" i="4" s="1"/>
  <c r="L371" i="4"/>
  <c r="O371" i="4" s="1"/>
  <c r="B371" i="4"/>
  <c r="S370" i="4"/>
  <c r="V370" i="4" s="1"/>
  <c r="R370" i="4"/>
  <c r="U370" i="4" s="1"/>
  <c r="M370" i="4"/>
  <c r="P370" i="4" s="1"/>
  <c r="L370" i="4"/>
  <c r="O370" i="4" s="1"/>
  <c r="B370" i="4"/>
  <c r="S369" i="4"/>
  <c r="V369" i="4" s="1"/>
  <c r="R369" i="4"/>
  <c r="U369" i="4" s="1"/>
  <c r="M369" i="4"/>
  <c r="P369" i="4" s="1"/>
  <c r="L369" i="4"/>
  <c r="O369" i="4" s="1"/>
  <c r="B369" i="4"/>
  <c r="S368" i="4"/>
  <c r="V368" i="4" s="1"/>
  <c r="R368" i="4"/>
  <c r="U368" i="4" s="1"/>
  <c r="M368" i="4"/>
  <c r="P368" i="4" s="1"/>
  <c r="L368" i="4"/>
  <c r="O368" i="4" s="1"/>
  <c r="B368" i="4"/>
  <c r="S367" i="4"/>
  <c r="V367" i="4" s="1"/>
  <c r="R367" i="4"/>
  <c r="U367" i="4" s="1"/>
  <c r="M367" i="4"/>
  <c r="P367" i="4" s="1"/>
  <c r="L367" i="4"/>
  <c r="O367" i="4" s="1"/>
  <c r="B367" i="4"/>
  <c r="S366" i="4"/>
  <c r="V366" i="4" s="1"/>
  <c r="R366" i="4"/>
  <c r="U366" i="4" s="1"/>
  <c r="M366" i="4"/>
  <c r="P366" i="4" s="1"/>
  <c r="L366" i="4"/>
  <c r="O366" i="4" s="1"/>
  <c r="B366" i="4"/>
  <c r="S365" i="4"/>
  <c r="V365" i="4" s="1"/>
  <c r="R365" i="4"/>
  <c r="U365" i="4" s="1"/>
  <c r="M365" i="4"/>
  <c r="P365" i="4" s="1"/>
  <c r="L365" i="4"/>
  <c r="O365" i="4" s="1"/>
  <c r="B365" i="4"/>
  <c r="S364" i="4"/>
  <c r="V364" i="4" s="1"/>
  <c r="R364" i="4"/>
  <c r="U364" i="4" s="1"/>
  <c r="M364" i="4"/>
  <c r="P364" i="4" s="1"/>
  <c r="L364" i="4"/>
  <c r="O364" i="4" s="1"/>
  <c r="B364" i="4"/>
  <c r="S363" i="4"/>
  <c r="V363" i="4" s="1"/>
  <c r="R363" i="4"/>
  <c r="U363" i="4" s="1"/>
  <c r="M363" i="4"/>
  <c r="P363" i="4" s="1"/>
  <c r="L363" i="4"/>
  <c r="O363" i="4" s="1"/>
  <c r="B363" i="4"/>
  <c r="S362" i="4"/>
  <c r="V362" i="4" s="1"/>
  <c r="R362" i="4"/>
  <c r="U362" i="4" s="1"/>
  <c r="M362" i="4"/>
  <c r="P362" i="4" s="1"/>
  <c r="L362" i="4"/>
  <c r="O362" i="4" s="1"/>
  <c r="B362" i="4"/>
  <c r="S361" i="4"/>
  <c r="V361" i="4" s="1"/>
  <c r="R361" i="4"/>
  <c r="U361" i="4" s="1"/>
  <c r="M361" i="4"/>
  <c r="P361" i="4" s="1"/>
  <c r="L361" i="4"/>
  <c r="O361" i="4" s="1"/>
  <c r="B361" i="4"/>
  <c r="T360" i="4"/>
  <c r="N360" i="4"/>
  <c r="B360" i="4"/>
  <c r="S359" i="4"/>
  <c r="V359" i="4" s="1"/>
  <c r="R359" i="4"/>
  <c r="U359" i="4" s="1"/>
  <c r="M359" i="4"/>
  <c r="P359" i="4" s="1"/>
  <c r="L359" i="4"/>
  <c r="O359" i="4" s="1"/>
  <c r="B359" i="4"/>
  <c r="S358" i="4"/>
  <c r="V358" i="4" s="1"/>
  <c r="R358" i="4"/>
  <c r="U358" i="4" s="1"/>
  <c r="M358" i="4"/>
  <c r="P358" i="4" s="1"/>
  <c r="L358" i="4"/>
  <c r="O358" i="4" s="1"/>
  <c r="B358" i="4"/>
  <c r="S357" i="4"/>
  <c r="V357" i="4" s="1"/>
  <c r="R357" i="4"/>
  <c r="U357" i="4" s="1"/>
  <c r="M357" i="4"/>
  <c r="P357" i="4" s="1"/>
  <c r="L357" i="4"/>
  <c r="O357" i="4" s="1"/>
  <c r="B357" i="4"/>
  <c r="S356" i="4"/>
  <c r="V356" i="4" s="1"/>
  <c r="V360" i="4" s="1"/>
  <c r="R356" i="4"/>
  <c r="U356" i="4" s="1"/>
  <c r="U360" i="4" s="1"/>
  <c r="M356" i="4"/>
  <c r="P356" i="4" s="1"/>
  <c r="P360" i="4" s="1"/>
  <c r="L356" i="4"/>
  <c r="O356" i="4" s="1"/>
  <c r="O360" i="4" s="1"/>
  <c r="B356" i="4"/>
  <c r="T355" i="4"/>
  <c r="N355" i="4"/>
  <c r="B355" i="4"/>
  <c r="S354" i="4"/>
  <c r="V354" i="4" s="1"/>
  <c r="R354" i="4"/>
  <c r="U354" i="4" s="1"/>
  <c r="M354" i="4"/>
  <c r="P354" i="4" s="1"/>
  <c r="L354" i="4"/>
  <c r="O354" i="4" s="1"/>
  <c r="B354" i="4"/>
  <c r="S353" i="4"/>
  <c r="V353" i="4" s="1"/>
  <c r="R353" i="4"/>
  <c r="U353" i="4" s="1"/>
  <c r="M353" i="4"/>
  <c r="P353" i="4" s="1"/>
  <c r="L353" i="4"/>
  <c r="O353" i="4" s="1"/>
  <c r="B353" i="4"/>
  <c r="S352" i="4"/>
  <c r="V352" i="4" s="1"/>
  <c r="R352" i="4"/>
  <c r="U352" i="4" s="1"/>
  <c r="M352" i="4"/>
  <c r="P352" i="4" s="1"/>
  <c r="L352" i="4"/>
  <c r="O352" i="4" s="1"/>
  <c r="B352" i="4"/>
  <c r="S351" i="4"/>
  <c r="V351" i="4" s="1"/>
  <c r="R351" i="4"/>
  <c r="U351" i="4" s="1"/>
  <c r="M351" i="4"/>
  <c r="P351" i="4" s="1"/>
  <c r="L351" i="4"/>
  <c r="O351" i="4" s="1"/>
  <c r="B351" i="4"/>
  <c r="S350" i="4"/>
  <c r="V350" i="4" s="1"/>
  <c r="R350" i="4"/>
  <c r="U350" i="4" s="1"/>
  <c r="M350" i="4"/>
  <c r="P350" i="4" s="1"/>
  <c r="L350" i="4"/>
  <c r="O350" i="4" s="1"/>
  <c r="B350" i="4"/>
  <c r="S349" i="4"/>
  <c r="V349" i="4" s="1"/>
  <c r="R349" i="4"/>
  <c r="U349" i="4" s="1"/>
  <c r="M349" i="4"/>
  <c r="P349" i="4" s="1"/>
  <c r="L349" i="4"/>
  <c r="O349" i="4" s="1"/>
  <c r="B349" i="4"/>
  <c r="S348" i="4"/>
  <c r="V348" i="4" s="1"/>
  <c r="R348" i="4"/>
  <c r="U348" i="4" s="1"/>
  <c r="M348" i="4"/>
  <c r="P348" i="4" s="1"/>
  <c r="L348" i="4"/>
  <c r="O348" i="4" s="1"/>
  <c r="B348" i="4"/>
  <c r="S347" i="4"/>
  <c r="V347" i="4" s="1"/>
  <c r="R347" i="4"/>
  <c r="U347" i="4" s="1"/>
  <c r="M347" i="4"/>
  <c r="P347" i="4" s="1"/>
  <c r="L347" i="4"/>
  <c r="O347" i="4" s="1"/>
  <c r="B347" i="4"/>
  <c r="S346" i="4"/>
  <c r="V346" i="4" s="1"/>
  <c r="R346" i="4"/>
  <c r="U346" i="4" s="1"/>
  <c r="M346" i="4"/>
  <c r="P346" i="4" s="1"/>
  <c r="L346" i="4"/>
  <c r="O346" i="4" s="1"/>
  <c r="B346" i="4"/>
  <c r="S345" i="4"/>
  <c r="V345" i="4" s="1"/>
  <c r="R345" i="4"/>
  <c r="U345" i="4" s="1"/>
  <c r="M345" i="4"/>
  <c r="P345" i="4" s="1"/>
  <c r="L345" i="4"/>
  <c r="O345" i="4" s="1"/>
  <c r="B345" i="4"/>
  <c r="S344" i="4"/>
  <c r="V344" i="4" s="1"/>
  <c r="R344" i="4"/>
  <c r="U344" i="4" s="1"/>
  <c r="M344" i="4"/>
  <c r="P344" i="4" s="1"/>
  <c r="L344" i="4"/>
  <c r="O344" i="4" s="1"/>
  <c r="B344" i="4"/>
  <c r="S343" i="4"/>
  <c r="V343" i="4" s="1"/>
  <c r="R343" i="4"/>
  <c r="U343" i="4" s="1"/>
  <c r="M343" i="4"/>
  <c r="P343" i="4" s="1"/>
  <c r="L343" i="4"/>
  <c r="O343" i="4" s="1"/>
  <c r="B343" i="4"/>
  <c r="S342" i="4"/>
  <c r="V342" i="4" s="1"/>
  <c r="R342" i="4"/>
  <c r="U342" i="4" s="1"/>
  <c r="M342" i="4"/>
  <c r="P342" i="4" s="1"/>
  <c r="L342" i="4"/>
  <c r="O342" i="4" s="1"/>
  <c r="B342" i="4"/>
  <c r="S341" i="4"/>
  <c r="V341" i="4" s="1"/>
  <c r="R341" i="4"/>
  <c r="U341" i="4" s="1"/>
  <c r="M341" i="4"/>
  <c r="P341" i="4" s="1"/>
  <c r="L341" i="4"/>
  <c r="O341" i="4" s="1"/>
  <c r="B341" i="4"/>
  <c r="S340" i="4"/>
  <c r="V340" i="4" s="1"/>
  <c r="R340" i="4"/>
  <c r="U340" i="4" s="1"/>
  <c r="M340" i="4"/>
  <c r="P340" i="4" s="1"/>
  <c r="L340" i="4"/>
  <c r="O340" i="4" s="1"/>
  <c r="B340" i="4"/>
  <c r="S339" i="4"/>
  <c r="V339" i="4" s="1"/>
  <c r="R339" i="4"/>
  <c r="U339" i="4" s="1"/>
  <c r="M339" i="4"/>
  <c r="P339" i="4" s="1"/>
  <c r="L339" i="4"/>
  <c r="O339" i="4" s="1"/>
  <c r="B339" i="4"/>
  <c r="S338" i="4"/>
  <c r="V338" i="4" s="1"/>
  <c r="R338" i="4"/>
  <c r="U338" i="4" s="1"/>
  <c r="M338" i="4"/>
  <c r="P338" i="4" s="1"/>
  <c r="L338" i="4"/>
  <c r="O338" i="4" s="1"/>
  <c r="B338" i="4"/>
  <c r="S337" i="4"/>
  <c r="V337" i="4" s="1"/>
  <c r="R337" i="4"/>
  <c r="U337" i="4" s="1"/>
  <c r="M337" i="4"/>
  <c r="P337" i="4" s="1"/>
  <c r="L337" i="4"/>
  <c r="O337" i="4" s="1"/>
  <c r="B337" i="4"/>
  <c r="S336" i="4"/>
  <c r="V336" i="4" s="1"/>
  <c r="R336" i="4"/>
  <c r="U336" i="4" s="1"/>
  <c r="M336" i="4"/>
  <c r="P336" i="4" s="1"/>
  <c r="L336" i="4"/>
  <c r="O336" i="4" s="1"/>
  <c r="B336" i="4"/>
  <c r="S335" i="4"/>
  <c r="V335" i="4" s="1"/>
  <c r="R335" i="4"/>
  <c r="U335" i="4" s="1"/>
  <c r="M335" i="4"/>
  <c r="P335" i="4" s="1"/>
  <c r="L335" i="4"/>
  <c r="O335" i="4" s="1"/>
  <c r="B335" i="4"/>
  <c r="S334" i="4"/>
  <c r="V334" i="4" s="1"/>
  <c r="R334" i="4"/>
  <c r="U334" i="4" s="1"/>
  <c r="M334" i="4"/>
  <c r="P334" i="4" s="1"/>
  <c r="L334" i="4"/>
  <c r="O334" i="4" s="1"/>
  <c r="B334" i="4"/>
  <c r="T333" i="4"/>
  <c r="N333" i="4"/>
  <c r="B333" i="4"/>
  <c r="S332" i="4"/>
  <c r="V332" i="4" s="1"/>
  <c r="R332" i="4"/>
  <c r="U332" i="4" s="1"/>
  <c r="M332" i="4"/>
  <c r="P332" i="4" s="1"/>
  <c r="L332" i="4"/>
  <c r="O332" i="4" s="1"/>
  <c r="B332" i="4"/>
  <c r="S331" i="4"/>
  <c r="V331" i="4" s="1"/>
  <c r="R331" i="4"/>
  <c r="U331" i="4" s="1"/>
  <c r="M331" i="4"/>
  <c r="P331" i="4" s="1"/>
  <c r="L331" i="4"/>
  <c r="O331" i="4" s="1"/>
  <c r="B331" i="4"/>
  <c r="S330" i="4"/>
  <c r="V330" i="4" s="1"/>
  <c r="R330" i="4"/>
  <c r="U330" i="4" s="1"/>
  <c r="M330" i="4"/>
  <c r="P330" i="4" s="1"/>
  <c r="L330" i="4"/>
  <c r="O330" i="4" s="1"/>
  <c r="B330" i="4"/>
  <c r="S329" i="4"/>
  <c r="V329" i="4" s="1"/>
  <c r="R329" i="4"/>
  <c r="U329" i="4" s="1"/>
  <c r="M329" i="4"/>
  <c r="P329" i="4" s="1"/>
  <c r="L329" i="4"/>
  <c r="O329" i="4" s="1"/>
  <c r="B329" i="4"/>
  <c r="S328" i="4"/>
  <c r="V328" i="4" s="1"/>
  <c r="R328" i="4"/>
  <c r="U328" i="4" s="1"/>
  <c r="M328" i="4"/>
  <c r="P328" i="4" s="1"/>
  <c r="L328" i="4"/>
  <c r="O328" i="4" s="1"/>
  <c r="B328" i="4"/>
  <c r="S327" i="4"/>
  <c r="V327" i="4" s="1"/>
  <c r="R327" i="4"/>
  <c r="U327" i="4" s="1"/>
  <c r="M327" i="4"/>
  <c r="P327" i="4" s="1"/>
  <c r="L327" i="4"/>
  <c r="O327" i="4" s="1"/>
  <c r="B327" i="4"/>
  <c r="S326" i="4"/>
  <c r="V326" i="4" s="1"/>
  <c r="R326" i="4"/>
  <c r="U326" i="4" s="1"/>
  <c r="M326" i="4"/>
  <c r="P326" i="4" s="1"/>
  <c r="L326" i="4"/>
  <c r="O326" i="4" s="1"/>
  <c r="B326" i="4"/>
  <c r="S325" i="4"/>
  <c r="V325" i="4" s="1"/>
  <c r="R325" i="4"/>
  <c r="U325" i="4" s="1"/>
  <c r="M325" i="4"/>
  <c r="P325" i="4" s="1"/>
  <c r="L325" i="4"/>
  <c r="O325" i="4" s="1"/>
  <c r="B325" i="4"/>
  <c r="S324" i="4"/>
  <c r="V324" i="4" s="1"/>
  <c r="R324" i="4"/>
  <c r="U324" i="4" s="1"/>
  <c r="M324" i="4"/>
  <c r="P324" i="4" s="1"/>
  <c r="L324" i="4"/>
  <c r="O324" i="4" s="1"/>
  <c r="B324" i="4"/>
  <c r="S323" i="4"/>
  <c r="V323" i="4" s="1"/>
  <c r="R323" i="4"/>
  <c r="U323" i="4" s="1"/>
  <c r="M323" i="4"/>
  <c r="P323" i="4" s="1"/>
  <c r="L323" i="4"/>
  <c r="O323" i="4" s="1"/>
  <c r="B323" i="4"/>
  <c r="S322" i="4"/>
  <c r="V322" i="4" s="1"/>
  <c r="R322" i="4"/>
  <c r="U322" i="4" s="1"/>
  <c r="M322" i="4"/>
  <c r="P322" i="4" s="1"/>
  <c r="L322" i="4"/>
  <c r="O322" i="4" s="1"/>
  <c r="B322" i="4"/>
  <c r="S321" i="4"/>
  <c r="V321" i="4" s="1"/>
  <c r="R321" i="4"/>
  <c r="U321" i="4" s="1"/>
  <c r="M321" i="4"/>
  <c r="P321" i="4" s="1"/>
  <c r="L321" i="4"/>
  <c r="O321" i="4" s="1"/>
  <c r="B321" i="4"/>
  <c r="S320" i="4"/>
  <c r="V320" i="4" s="1"/>
  <c r="R320" i="4"/>
  <c r="U320" i="4" s="1"/>
  <c r="M320" i="4"/>
  <c r="P320" i="4" s="1"/>
  <c r="L320" i="4"/>
  <c r="O320" i="4" s="1"/>
  <c r="B320" i="4"/>
  <c r="S319" i="4"/>
  <c r="V319" i="4" s="1"/>
  <c r="R319" i="4"/>
  <c r="U319" i="4" s="1"/>
  <c r="M319" i="4"/>
  <c r="P319" i="4" s="1"/>
  <c r="L319" i="4"/>
  <c r="O319" i="4" s="1"/>
  <c r="B319" i="4"/>
  <c r="S318" i="4"/>
  <c r="V318" i="4" s="1"/>
  <c r="R318" i="4"/>
  <c r="U318" i="4" s="1"/>
  <c r="M318" i="4"/>
  <c r="P318" i="4" s="1"/>
  <c r="L318" i="4"/>
  <c r="O318" i="4" s="1"/>
  <c r="B318" i="4"/>
  <c r="S317" i="4"/>
  <c r="V317" i="4" s="1"/>
  <c r="R317" i="4"/>
  <c r="U317" i="4" s="1"/>
  <c r="M317" i="4"/>
  <c r="P317" i="4" s="1"/>
  <c r="L317" i="4"/>
  <c r="O317" i="4" s="1"/>
  <c r="B317" i="4"/>
  <c r="S316" i="4"/>
  <c r="V316" i="4" s="1"/>
  <c r="R316" i="4"/>
  <c r="U316" i="4" s="1"/>
  <c r="M316" i="4"/>
  <c r="P316" i="4" s="1"/>
  <c r="L316" i="4"/>
  <c r="O316" i="4" s="1"/>
  <c r="B316" i="4"/>
  <c r="S315" i="4"/>
  <c r="V315" i="4" s="1"/>
  <c r="R315" i="4"/>
  <c r="U315" i="4" s="1"/>
  <c r="M315" i="4"/>
  <c r="P315" i="4" s="1"/>
  <c r="L315" i="4"/>
  <c r="O315" i="4" s="1"/>
  <c r="B315" i="4"/>
  <c r="S314" i="4"/>
  <c r="V314" i="4" s="1"/>
  <c r="R314" i="4"/>
  <c r="U314" i="4" s="1"/>
  <c r="M314" i="4"/>
  <c r="P314" i="4" s="1"/>
  <c r="L314" i="4"/>
  <c r="O314" i="4" s="1"/>
  <c r="B314" i="4"/>
  <c r="S313" i="4"/>
  <c r="V313" i="4" s="1"/>
  <c r="R313" i="4"/>
  <c r="U313" i="4" s="1"/>
  <c r="M313" i="4"/>
  <c r="P313" i="4" s="1"/>
  <c r="L313" i="4"/>
  <c r="O313" i="4" s="1"/>
  <c r="B313" i="4"/>
  <c r="S312" i="4"/>
  <c r="V312" i="4" s="1"/>
  <c r="R312" i="4"/>
  <c r="U312" i="4" s="1"/>
  <c r="M312" i="4"/>
  <c r="P312" i="4" s="1"/>
  <c r="L312" i="4"/>
  <c r="O312" i="4" s="1"/>
  <c r="B312" i="4"/>
  <c r="T311" i="4"/>
  <c r="N311" i="4"/>
  <c r="B311" i="4"/>
  <c r="S310" i="4"/>
  <c r="V310" i="4" s="1"/>
  <c r="R310" i="4"/>
  <c r="U310" i="4" s="1"/>
  <c r="M310" i="4"/>
  <c r="P310" i="4" s="1"/>
  <c r="L310" i="4"/>
  <c r="O310" i="4" s="1"/>
  <c r="B310" i="4"/>
  <c r="S309" i="4"/>
  <c r="V309" i="4" s="1"/>
  <c r="R309" i="4"/>
  <c r="U309" i="4" s="1"/>
  <c r="M309" i="4"/>
  <c r="P309" i="4" s="1"/>
  <c r="L309" i="4"/>
  <c r="O309" i="4" s="1"/>
  <c r="B309" i="4"/>
  <c r="S308" i="4"/>
  <c r="V308" i="4" s="1"/>
  <c r="R308" i="4"/>
  <c r="U308" i="4" s="1"/>
  <c r="M308" i="4"/>
  <c r="P308" i="4" s="1"/>
  <c r="L308" i="4"/>
  <c r="O308" i="4" s="1"/>
  <c r="B308" i="4"/>
  <c r="S307" i="4"/>
  <c r="V307" i="4" s="1"/>
  <c r="R307" i="4"/>
  <c r="U307" i="4" s="1"/>
  <c r="M307" i="4"/>
  <c r="P307" i="4" s="1"/>
  <c r="L307" i="4"/>
  <c r="O307" i="4" s="1"/>
  <c r="B307" i="4"/>
  <c r="S306" i="4"/>
  <c r="V306" i="4" s="1"/>
  <c r="R306" i="4"/>
  <c r="U306" i="4" s="1"/>
  <c r="M306" i="4"/>
  <c r="P306" i="4" s="1"/>
  <c r="L306" i="4"/>
  <c r="O306" i="4" s="1"/>
  <c r="B306" i="4"/>
  <c r="S305" i="4"/>
  <c r="V305" i="4" s="1"/>
  <c r="R305" i="4"/>
  <c r="U305" i="4" s="1"/>
  <c r="M305" i="4"/>
  <c r="P305" i="4" s="1"/>
  <c r="L305" i="4"/>
  <c r="O305" i="4" s="1"/>
  <c r="B305" i="4"/>
  <c r="S304" i="4"/>
  <c r="V304" i="4" s="1"/>
  <c r="R304" i="4"/>
  <c r="U304" i="4" s="1"/>
  <c r="M304" i="4"/>
  <c r="P304" i="4" s="1"/>
  <c r="L304" i="4"/>
  <c r="O304" i="4" s="1"/>
  <c r="B304" i="4"/>
  <c r="S303" i="4"/>
  <c r="V303" i="4" s="1"/>
  <c r="R303" i="4"/>
  <c r="U303" i="4" s="1"/>
  <c r="M303" i="4"/>
  <c r="P303" i="4" s="1"/>
  <c r="L303" i="4"/>
  <c r="O303" i="4" s="1"/>
  <c r="B303" i="4"/>
  <c r="S302" i="4"/>
  <c r="V302" i="4" s="1"/>
  <c r="R302" i="4"/>
  <c r="U302" i="4" s="1"/>
  <c r="M302" i="4"/>
  <c r="P302" i="4" s="1"/>
  <c r="L302" i="4"/>
  <c r="O302" i="4" s="1"/>
  <c r="B302" i="4"/>
  <c r="S301" i="4"/>
  <c r="V301" i="4" s="1"/>
  <c r="R301" i="4"/>
  <c r="U301" i="4" s="1"/>
  <c r="M301" i="4"/>
  <c r="P301" i="4" s="1"/>
  <c r="L301" i="4"/>
  <c r="O301" i="4" s="1"/>
  <c r="B301" i="4"/>
  <c r="S300" i="4"/>
  <c r="V300" i="4" s="1"/>
  <c r="R300" i="4"/>
  <c r="U300" i="4" s="1"/>
  <c r="M300" i="4"/>
  <c r="P300" i="4" s="1"/>
  <c r="L300" i="4"/>
  <c r="O300" i="4" s="1"/>
  <c r="B300" i="4"/>
  <c r="S299" i="4"/>
  <c r="V299" i="4" s="1"/>
  <c r="R299" i="4"/>
  <c r="U299" i="4" s="1"/>
  <c r="M299" i="4"/>
  <c r="P299" i="4" s="1"/>
  <c r="L299" i="4"/>
  <c r="O299" i="4" s="1"/>
  <c r="B299" i="4"/>
  <c r="S298" i="4"/>
  <c r="V298" i="4" s="1"/>
  <c r="R298" i="4"/>
  <c r="U298" i="4" s="1"/>
  <c r="M298" i="4"/>
  <c r="P298" i="4" s="1"/>
  <c r="L298" i="4"/>
  <c r="O298" i="4" s="1"/>
  <c r="B298" i="4"/>
  <c r="S297" i="4"/>
  <c r="V297" i="4" s="1"/>
  <c r="R297" i="4"/>
  <c r="U297" i="4" s="1"/>
  <c r="M297" i="4"/>
  <c r="P297" i="4" s="1"/>
  <c r="L297" i="4"/>
  <c r="O297" i="4" s="1"/>
  <c r="B297" i="4"/>
  <c r="S296" i="4"/>
  <c r="V296" i="4" s="1"/>
  <c r="R296" i="4"/>
  <c r="U296" i="4" s="1"/>
  <c r="M296" i="4"/>
  <c r="P296" i="4" s="1"/>
  <c r="L296" i="4"/>
  <c r="O296" i="4" s="1"/>
  <c r="B296" i="4"/>
  <c r="S295" i="4"/>
  <c r="V295" i="4" s="1"/>
  <c r="R295" i="4"/>
  <c r="U295" i="4" s="1"/>
  <c r="M295" i="4"/>
  <c r="P295" i="4" s="1"/>
  <c r="L295" i="4"/>
  <c r="O295" i="4" s="1"/>
  <c r="B295" i="4"/>
  <c r="S294" i="4"/>
  <c r="V294" i="4" s="1"/>
  <c r="R294" i="4"/>
  <c r="U294" i="4" s="1"/>
  <c r="M294" i="4"/>
  <c r="P294" i="4" s="1"/>
  <c r="L294" i="4"/>
  <c r="O294" i="4" s="1"/>
  <c r="B294" i="4"/>
  <c r="T293" i="4"/>
  <c r="N293" i="4"/>
  <c r="B293" i="4"/>
  <c r="S292" i="4"/>
  <c r="V292" i="4" s="1"/>
  <c r="R292" i="4"/>
  <c r="U292" i="4" s="1"/>
  <c r="M292" i="4"/>
  <c r="P292" i="4" s="1"/>
  <c r="L292" i="4"/>
  <c r="O292" i="4" s="1"/>
  <c r="B292" i="4"/>
  <c r="S291" i="4"/>
  <c r="V291" i="4" s="1"/>
  <c r="R291" i="4"/>
  <c r="U291" i="4" s="1"/>
  <c r="M291" i="4"/>
  <c r="P291" i="4" s="1"/>
  <c r="L291" i="4"/>
  <c r="O291" i="4" s="1"/>
  <c r="B291" i="4"/>
  <c r="S290" i="4"/>
  <c r="V290" i="4" s="1"/>
  <c r="R290" i="4"/>
  <c r="U290" i="4" s="1"/>
  <c r="M290" i="4"/>
  <c r="P290" i="4" s="1"/>
  <c r="L290" i="4"/>
  <c r="O290" i="4" s="1"/>
  <c r="B290" i="4"/>
  <c r="S289" i="4"/>
  <c r="V289" i="4" s="1"/>
  <c r="R289" i="4"/>
  <c r="U289" i="4" s="1"/>
  <c r="M289" i="4"/>
  <c r="P289" i="4" s="1"/>
  <c r="L289" i="4"/>
  <c r="O289" i="4" s="1"/>
  <c r="B289" i="4"/>
  <c r="S288" i="4"/>
  <c r="V288" i="4" s="1"/>
  <c r="R288" i="4"/>
  <c r="U288" i="4" s="1"/>
  <c r="M288" i="4"/>
  <c r="P288" i="4" s="1"/>
  <c r="L288" i="4"/>
  <c r="O288" i="4" s="1"/>
  <c r="B288" i="4"/>
  <c r="S287" i="4"/>
  <c r="V287" i="4" s="1"/>
  <c r="R287" i="4"/>
  <c r="U287" i="4" s="1"/>
  <c r="M287" i="4"/>
  <c r="P287" i="4" s="1"/>
  <c r="L287" i="4"/>
  <c r="O287" i="4" s="1"/>
  <c r="B287" i="4"/>
  <c r="S286" i="4"/>
  <c r="V286" i="4" s="1"/>
  <c r="R286" i="4"/>
  <c r="U286" i="4" s="1"/>
  <c r="M286" i="4"/>
  <c r="P286" i="4" s="1"/>
  <c r="L286" i="4"/>
  <c r="O286" i="4" s="1"/>
  <c r="B286" i="4"/>
  <c r="S285" i="4"/>
  <c r="V285" i="4" s="1"/>
  <c r="R285" i="4"/>
  <c r="U285" i="4" s="1"/>
  <c r="M285" i="4"/>
  <c r="P285" i="4" s="1"/>
  <c r="L285" i="4"/>
  <c r="O285" i="4" s="1"/>
  <c r="B285" i="4"/>
  <c r="S284" i="4"/>
  <c r="V284" i="4" s="1"/>
  <c r="R284" i="4"/>
  <c r="U284" i="4" s="1"/>
  <c r="M284" i="4"/>
  <c r="P284" i="4" s="1"/>
  <c r="L284" i="4"/>
  <c r="O284" i="4" s="1"/>
  <c r="B284" i="4"/>
  <c r="S283" i="4"/>
  <c r="V283" i="4" s="1"/>
  <c r="R283" i="4"/>
  <c r="U283" i="4" s="1"/>
  <c r="M283" i="4"/>
  <c r="P283" i="4" s="1"/>
  <c r="L283" i="4"/>
  <c r="O283" i="4" s="1"/>
  <c r="B283" i="4"/>
  <c r="S282" i="4"/>
  <c r="V282" i="4" s="1"/>
  <c r="R282" i="4"/>
  <c r="U282" i="4" s="1"/>
  <c r="M282" i="4"/>
  <c r="P282" i="4" s="1"/>
  <c r="L282" i="4"/>
  <c r="O282" i="4" s="1"/>
  <c r="B282" i="4"/>
  <c r="S281" i="4"/>
  <c r="V281" i="4" s="1"/>
  <c r="R281" i="4"/>
  <c r="U281" i="4" s="1"/>
  <c r="M281" i="4"/>
  <c r="P281" i="4" s="1"/>
  <c r="L281" i="4"/>
  <c r="O281" i="4" s="1"/>
  <c r="B281" i="4"/>
  <c r="S280" i="4"/>
  <c r="V280" i="4" s="1"/>
  <c r="R280" i="4"/>
  <c r="U280" i="4" s="1"/>
  <c r="M280" i="4"/>
  <c r="P280" i="4" s="1"/>
  <c r="L280" i="4"/>
  <c r="O280" i="4" s="1"/>
  <c r="B280" i="4"/>
  <c r="S279" i="4"/>
  <c r="V279" i="4" s="1"/>
  <c r="R279" i="4"/>
  <c r="U279" i="4" s="1"/>
  <c r="M279" i="4"/>
  <c r="P279" i="4" s="1"/>
  <c r="L279" i="4"/>
  <c r="O279" i="4" s="1"/>
  <c r="B279" i="4"/>
  <c r="S278" i="4"/>
  <c r="V278" i="4" s="1"/>
  <c r="R278" i="4"/>
  <c r="U278" i="4" s="1"/>
  <c r="M278" i="4"/>
  <c r="P278" i="4" s="1"/>
  <c r="L278" i="4"/>
  <c r="O278" i="4" s="1"/>
  <c r="B278" i="4"/>
  <c r="S277" i="4"/>
  <c r="V277" i="4" s="1"/>
  <c r="R277" i="4"/>
  <c r="U277" i="4" s="1"/>
  <c r="M277" i="4"/>
  <c r="P277" i="4" s="1"/>
  <c r="L277" i="4"/>
  <c r="O277" i="4" s="1"/>
  <c r="B277" i="4"/>
  <c r="S276" i="4"/>
  <c r="V276" i="4" s="1"/>
  <c r="R276" i="4"/>
  <c r="U276" i="4" s="1"/>
  <c r="M276" i="4"/>
  <c r="P276" i="4" s="1"/>
  <c r="L276" i="4"/>
  <c r="O276" i="4" s="1"/>
  <c r="B276" i="4"/>
  <c r="T275" i="4"/>
  <c r="N275" i="4"/>
  <c r="B275" i="4"/>
  <c r="S274" i="4"/>
  <c r="V274" i="4" s="1"/>
  <c r="R274" i="4"/>
  <c r="U274" i="4" s="1"/>
  <c r="M274" i="4"/>
  <c r="P274" i="4" s="1"/>
  <c r="L274" i="4"/>
  <c r="O274" i="4" s="1"/>
  <c r="B274" i="4"/>
  <c r="S273" i="4"/>
  <c r="V273" i="4" s="1"/>
  <c r="R273" i="4"/>
  <c r="U273" i="4" s="1"/>
  <c r="M273" i="4"/>
  <c r="P273" i="4" s="1"/>
  <c r="L273" i="4"/>
  <c r="O273" i="4" s="1"/>
  <c r="B273" i="4"/>
  <c r="S272" i="4"/>
  <c r="V272" i="4" s="1"/>
  <c r="R272" i="4"/>
  <c r="U272" i="4" s="1"/>
  <c r="M272" i="4"/>
  <c r="P272" i="4" s="1"/>
  <c r="L272" i="4"/>
  <c r="O272" i="4" s="1"/>
  <c r="B272" i="4"/>
  <c r="S271" i="4"/>
  <c r="V271" i="4" s="1"/>
  <c r="R271" i="4"/>
  <c r="U271" i="4" s="1"/>
  <c r="M271" i="4"/>
  <c r="P271" i="4" s="1"/>
  <c r="L271" i="4"/>
  <c r="O271" i="4" s="1"/>
  <c r="B271" i="4"/>
  <c r="S270" i="4"/>
  <c r="V270" i="4" s="1"/>
  <c r="R270" i="4"/>
  <c r="U270" i="4" s="1"/>
  <c r="M270" i="4"/>
  <c r="P270" i="4" s="1"/>
  <c r="L270" i="4"/>
  <c r="O270" i="4" s="1"/>
  <c r="B270" i="4"/>
  <c r="S269" i="4"/>
  <c r="V269" i="4" s="1"/>
  <c r="R269" i="4"/>
  <c r="U269" i="4" s="1"/>
  <c r="M269" i="4"/>
  <c r="P269" i="4" s="1"/>
  <c r="L269" i="4"/>
  <c r="O269" i="4" s="1"/>
  <c r="B269" i="4"/>
  <c r="S268" i="4"/>
  <c r="V268" i="4" s="1"/>
  <c r="R268" i="4"/>
  <c r="U268" i="4" s="1"/>
  <c r="M268" i="4"/>
  <c r="P268" i="4" s="1"/>
  <c r="L268" i="4"/>
  <c r="O268" i="4" s="1"/>
  <c r="B268" i="4"/>
  <c r="S267" i="4"/>
  <c r="V267" i="4" s="1"/>
  <c r="R267" i="4"/>
  <c r="U267" i="4" s="1"/>
  <c r="M267" i="4"/>
  <c r="P267" i="4" s="1"/>
  <c r="L267" i="4"/>
  <c r="O267" i="4" s="1"/>
  <c r="B267" i="4"/>
  <c r="S266" i="4"/>
  <c r="V266" i="4" s="1"/>
  <c r="R266" i="4"/>
  <c r="U266" i="4" s="1"/>
  <c r="M266" i="4"/>
  <c r="P266" i="4" s="1"/>
  <c r="L266" i="4"/>
  <c r="O266" i="4" s="1"/>
  <c r="B266" i="4"/>
  <c r="S265" i="4"/>
  <c r="V265" i="4" s="1"/>
  <c r="R265" i="4"/>
  <c r="U265" i="4" s="1"/>
  <c r="M265" i="4"/>
  <c r="P265" i="4" s="1"/>
  <c r="L265" i="4"/>
  <c r="O265" i="4" s="1"/>
  <c r="B265" i="4"/>
  <c r="S264" i="4"/>
  <c r="V264" i="4" s="1"/>
  <c r="R264" i="4"/>
  <c r="U264" i="4" s="1"/>
  <c r="M264" i="4"/>
  <c r="P264" i="4" s="1"/>
  <c r="L264" i="4"/>
  <c r="O264" i="4" s="1"/>
  <c r="B264" i="4"/>
  <c r="S263" i="4"/>
  <c r="V263" i="4" s="1"/>
  <c r="R263" i="4"/>
  <c r="U263" i="4" s="1"/>
  <c r="M263" i="4"/>
  <c r="P263" i="4" s="1"/>
  <c r="L263" i="4"/>
  <c r="O263" i="4" s="1"/>
  <c r="B263" i="4"/>
  <c r="S262" i="4"/>
  <c r="V262" i="4" s="1"/>
  <c r="R262" i="4"/>
  <c r="U262" i="4" s="1"/>
  <c r="M262" i="4"/>
  <c r="P262" i="4" s="1"/>
  <c r="L262" i="4"/>
  <c r="O262" i="4" s="1"/>
  <c r="B262" i="4"/>
  <c r="S261" i="4"/>
  <c r="V261" i="4" s="1"/>
  <c r="R261" i="4"/>
  <c r="U261" i="4" s="1"/>
  <c r="M261" i="4"/>
  <c r="P261" i="4" s="1"/>
  <c r="L261" i="4"/>
  <c r="O261" i="4" s="1"/>
  <c r="B261" i="4"/>
  <c r="S260" i="4"/>
  <c r="V260" i="4" s="1"/>
  <c r="R260" i="4"/>
  <c r="U260" i="4" s="1"/>
  <c r="M260" i="4"/>
  <c r="P260" i="4" s="1"/>
  <c r="L260" i="4"/>
  <c r="O260" i="4" s="1"/>
  <c r="B260" i="4"/>
  <c r="S259" i="4"/>
  <c r="V259" i="4" s="1"/>
  <c r="R259" i="4"/>
  <c r="U259" i="4" s="1"/>
  <c r="M259" i="4"/>
  <c r="P259" i="4" s="1"/>
  <c r="L259" i="4"/>
  <c r="O259" i="4" s="1"/>
  <c r="B259" i="4"/>
  <c r="T258" i="4"/>
  <c r="N258" i="4"/>
  <c r="B258" i="4"/>
  <c r="S257" i="4"/>
  <c r="V257" i="4" s="1"/>
  <c r="R257" i="4"/>
  <c r="U257" i="4" s="1"/>
  <c r="M257" i="4"/>
  <c r="P257" i="4" s="1"/>
  <c r="L257" i="4"/>
  <c r="O257" i="4" s="1"/>
  <c r="B257" i="4"/>
  <c r="S256" i="4"/>
  <c r="V256" i="4" s="1"/>
  <c r="R256" i="4"/>
  <c r="U256" i="4" s="1"/>
  <c r="M256" i="4"/>
  <c r="P256" i="4" s="1"/>
  <c r="L256" i="4"/>
  <c r="O256" i="4" s="1"/>
  <c r="B256" i="4"/>
  <c r="S255" i="4"/>
  <c r="V255" i="4" s="1"/>
  <c r="R255" i="4"/>
  <c r="U255" i="4" s="1"/>
  <c r="M255" i="4"/>
  <c r="P255" i="4" s="1"/>
  <c r="L255" i="4"/>
  <c r="O255" i="4" s="1"/>
  <c r="B255" i="4"/>
  <c r="S254" i="4"/>
  <c r="V254" i="4" s="1"/>
  <c r="R254" i="4"/>
  <c r="U254" i="4" s="1"/>
  <c r="M254" i="4"/>
  <c r="P254" i="4" s="1"/>
  <c r="L254" i="4"/>
  <c r="O254" i="4" s="1"/>
  <c r="B254" i="4"/>
  <c r="S253" i="4"/>
  <c r="V253" i="4" s="1"/>
  <c r="R253" i="4"/>
  <c r="U253" i="4" s="1"/>
  <c r="M253" i="4"/>
  <c r="P253" i="4" s="1"/>
  <c r="L253" i="4"/>
  <c r="O253" i="4" s="1"/>
  <c r="B253" i="4"/>
  <c r="S252" i="4"/>
  <c r="V252" i="4" s="1"/>
  <c r="R252" i="4"/>
  <c r="U252" i="4" s="1"/>
  <c r="M252" i="4"/>
  <c r="P252" i="4" s="1"/>
  <c r="L252" i="4"/>
  <c r="O252" i="4" s="1"/>
  <c r="B252" i="4"/>
  <c r="S251" i="4"/>
  <c r="V251" i="4" s="1"/>
  <c r="R251" i="4"/>
  <c r="U251" i="4" s="1"/>
  <c r="M251" i="4"/>
  <c r="P251" i="4" s="1"/>
  <c r="L251" i="4"/>
  <c r="O251" i="4" s="1"/>
  <c r="B251" i="4"/>
  <c r="S250" i="4"/>
  <c r="V250" i="4" s="1"/>
  <c r="R250" i="4"/>
  <c r="U250" i="4" s="1"/>
  <c r="M250" i="4"/>
  <c r="P250" i="4" s="1"/>
  <c r="L250" i="4"/>
  <c r="O250" i="4" s="1"/>
  <c r="B250" i="4"/>
  <c r="S249" i="4"/>
  <c r="V249" i="4" s="1"/>
  <c r="R249" i="4"/>
  <c r="U249" i="4" s="1"/>
  <c r="M249" i="4"/>
  <c r="P249" i="4" s="1"/>
  <c r="L249" i="4"/>
  <c r="O249" i="4" s="1"/>
  <c r="B249" i="4"/>
  <c r="S248" i="4"/>
  <c r="V248" i="4" s="1"/>
  <c r="R248" i="4"/>
  <c r="U248" i="4" s="1"/>
  <c r="M248" i="4"/>
  <c r="P248" i="4" s="1"/>
  <c r="L248" i="4"/>
  <c r="O248" i="4" s="1"/>
  <c r="B248" i="4"/>
  <c r="S247" i="4"/>
  <c r="V247" i="4" s="1"/>
  <c r="R247" i="4"/>
  <c r="U247" i="4" s="1"/>
  <c r="M247" i="4"/>
  <c r="P247" i="4" s="1"/>
  <c r="L247" i="4"/>
  <c r="O247" i="4" s="1"/>
  <c r="B247" i="4"/>
  <c r="S246" i="4"/>
  <c r="V246" i="4" s="1"/>
  <c r="R246" i="4"/>
  <c r="U246" i="4" s="1"/>
  <c r="M246" i="4"/>
  <c r="P246" i="4" s="1"/>
  <c r="L246" i="4"/>
  <c r="O246" i="4" s="1"/>
  <c r="B246" i="4"/>
  <c r="S245" i="4"/>
  <c r="V245" i="4" s="1"/>
  <c r="R245" i="4"/>
  <c r="U245" i="4" s="1"/>
  <c r="M245" i="4"/>
  <c r="P245" i="4" s="1"/>
  <c r="L245" i="4"/>
  <c r="O245" i="4" s="1"/>
  <c r="B245" i="4"/>
  <c r="S244" i="4"/>
  <c r="V244" i="4" s="1"/>
  <c r="R244" i="4"/>
  <c r="U244" i="4" s="1"/>
  <c r="M244" i="4"/>
  <c r="P244" i="4" s="1"/>
  <c r="L244" i="4"/>
  <c r="O244" i="4" s="1"/>
  <c r="B244" i="4"/>
  <c r="S243" i="4"/>
  <c r="V243" i="4" s="1"/>
  <c r="R243" i="4"/>
  <c r="U243" i="4" s="1"/>
  <c r="M243" i="4"/>
  <c r="P243" i="4" s="1"/>
  <c r="L243" i="4"/>
  <c r="O243" i="4" s="1"/>
  <c r="B243" i="4"/>
  <c r="S242" i="4"/>
  <c r="V242" i="4" s="1"/>
  <c r="R242" i="4"/>
  <c r="U242" i="4" s="1"/>
  <c r="M242" i="4"/>
  <c r="P242" i="4" s="1"/>
  <c r="L242" i="4"/>
  <c r="O242" i="4" s="1"/>
  <c r="B242" i="4"/>
  <c r="S241" i="4"/>
  <c r="V241" i="4" s="1"/>
  <c r="R241" i="4"/>
  <c r="U241" i="4" s="1"/>
  <c r="M241" i="4"/>
  <c r="P241" i="4" s="1"/>
  <c r="L241" i="4"/>
  <c r="O241" i="4" s="1"/>
  <c r="B241" i="4"/>
  <c r="S240" i="4"/>
  <c r="V240" i="4" s="1"/>
  <c r="R240" i="4"/>
  <c r="U240" i="4" s="1"/>
  <c r="M240" i="4"/>
  <c r="P240" i="4" s="1"/>
  <c r="L240" i="4"/>
  <c r="O240" i="4" s="1"/>
  <c r="B240" i="4"/>
  <c r="S239" i="4"/>
  <c r="V239" i="4" s="1"/>
  <c r="R239" i="4"/>
  <c r="U239" i="4" s="1"/>
  <c r="M239" i="4"/>
  <c r="P239" i="4" s="1"/>
  <c r="L239" i="4"/>
  <c r="O239" i="4" s="1"/>
  <c r="B239" i="4"/>
  <c r="S238" i="4"/>
  <c r="V238" i="4" s="1"/>
  <c r="R238" i="4"/>
  <c r="U238" i="4" s="1"/>
  <c r="M238" i="4"/>
  <c r="P238" i="4" s="1"/>
  <c r="L238" i="4"/>
  <c r="O238" i="4" s="1"/>
  <c r="B238" i="4"/>
  <c r="S237" i="4"/>
  <c r="V237" i="4" s="1"/>
  <c r="R237" i="4"/>
  <c r="U237" i="4" s="1"/>
  <c r="M237" i="4"/>
  <c r="P237" i="4" s="1"/>
  <c r="L237" i="4"/>
  <c r="O237" i="4" s="1"/>
  <c r="B237" i="4"/>
  <c r="T236" i="4"/>
  <c r="N236" i="4"/>
  <c r="B236" i="4"/>
  <c r="S235" i="4"/>
  <c r="V235" i="4" s="1"/>
  <c r="R235" i="4"/>
  <c r="U235" i="4" s="1"/>
  <c r="M235" i="4"/>
  <c r="P235" i="4" s="1"/>
  <c r="L235" i="4"/>
  <c r="O235" i="4" s="1"/>
  <c r="B235" i="4"/>
  <c r="S234" i="4"/>
  <c r="V234" i="4" s="1"/>
  <c r="R234" i="4"/>
  <c r="U234" i="4" s="1"/>
  <c r="M234" i="4"/>
  <c r="P234" i="4" s="1"/>
  <c r="L234" i="4"/>
  <c r="O234" i="4" s="1"/>
  <c r="B234" i="4"/>
  <c r="S233" i="4"/>
  <c r="V233" i="4" s="1"/>
  <c r="R233" i="4"/>
  <c r="U233" i="4" s="1"/>
  <c r="M233" i="4"/>
  <c r="P233" i="4" s="1"/>
  <c r="L233" i="4"/>
  <c r="O233" i="4" s="1"/>
  <c r="B233" i="4"/>
  <c r="S232" i="4"/>
  <c r="V232" i="4" s="1"/>
  <c r="R232" i="4"/>
  <c r="U232" i="4" s="1"/>
  <c r="M232" i="4"/>
  <c r="P232" i="4" s="1"/>
  <c r="L232" i="4"/>
  <c r="O232" i="4" s="1"/>
  <c r="B232" i="4"/>
  <c r="S231" i="4"/>
  <c r="V231" i="4" s="1"/>
  <c r="R231" i="4"/>
  <c r="U231" i="4" s="1"/>
  <c r="M231" i="4"/>
  <c r="P231" i="4" s="1"/>
  <c r="L231" i="4"/>
  <c r="O231" i="4" s="1"/>
  <c r="B231" i="4"/>
  <c r="S230" i="4"/>
  <c r="V230" i="4" s="1"/>
  <c r="R230" i="4"/>
  <c r="U230" i="4" s="1"/>
  <c r="M230" i="4"/>
  <c r="P230" i="4" s="1"/>
  <c r="L230" i="4"/>
  <c r="O230" i="4" s="1"/>
  <c r="B230" i="4"/>
  <c r="S229" i="4"/>
  <c r="V229" i="4" s="1"/>
  <c r="R229" i="4"/>
  <c r="U229" i="4" s="1"/>
  <c r="M229" i="4"/>
  <c r="P229" i="4" s="1"/>
  <c r="L229" i="4"/>
  <c r="O229" i="4" s="1"/>
  <c r="B229" i="4"/>
  <c r="S228" i="4"/>
  <c r="V228" i="4" s="1"/>
  <c r="R228" i="4"/>
  <c r="U228" i="4" s="1"/>
  <c r="M228" i="4"/>
  <c r="P228" i="4" s="1"/>
  <c r="L228" i="4"/>
  <c r="O228" i="4" s="1"/>
  <c r="B228" i="4"/>
  <c r="S227" i="4"/>
  <c r="V227" i="4" s="1"/>
  <c r="R227" i="4"/>
  <c r="U227" i="4" s="1"/>
  <c r="M227" i="4"/>
  <c r="P227" i="4" s="1"/>
  <c r="L227" i="4"/>
  <c r="O227" i="4" s="1"/>
  <c r="B227" i="4"/>
  <c r="S226" i="4"/>
  <c r="V226" i="4" s="1"/>
  <c r="R226" i="4"/>
  <c r="U226" i="4" s="1"/>
  <c r="M226" i="4"/>
  <c r="P226" i="4" s="1"/>
  <c r="L226" i="4"/>
  <c r="O226" i="4" s="1"/>
  <c r="B226" i="4"/>
  <c r="S225" i="4"/>
  <c r="V225" i="4" s="1"/>
  <c r="R225" i="4"/>
  <c r="U225" i="4" s="1"/>
  <c r="M225" i="4"/>
  <c r="P225" i="4" s="1"/>
  <c r="L225" i="4"/>
  <c r="O225" i="4" s="1"/>
  <c r="B225" i="4"/>
  <c r="S224" i="4"/>
  <c r="V224" i="4" s="1"/>
  <c r="R224" i="4"/>
  <c r="U224" i="4" s="1"/>
  <c r="M224" i="4"/>
  <c r="P224" i="4" s="1"/>
  <c r="L224" i="4"/>
  <c r="O224" i="4" s="1"/>
  <c r="B224" i="4"/>
  <c r="S223" i="4"/>
  <c r="V223" i="4" s="1"/>
  <c r="R223" i="4"/>
  <c r="U223" i="4" s="1"/>
  <c r="M223" i="4"/>
  <c r="P223" i="4" s="1"/>
  <c r="L223" i="4"/>
  <c r="O223" i="4" s="1"/>
  <c r="B223" i="4"/>
  <c r="S222" i="4"/>
  <c r="V222" i="4" s="1"/>
  <c r="R222" i="4"/>
  <c r="U222" i="4" s="1"/>
  <c r="M222" i="4"/>
  <c r="P222" i="4" s="1"/>
  <c r="L222" i="4"/>
  <c r="O222" i="4" s="1"/>
  <c r="B222" i="4"/>
  <c r="S221" i="4"/>
  <c r="V221" i="4" s="1"/>
  <c r="R221" i="4"/>
  <c r="U221" i="4" s="1"/>
  <c r="M221" i="4"/>
  <c r="P221" i="4" s="1"/>
  <c r="L221" i="4"/>
  <c r="O221" i="4" s="1"/>
  <c r="B221" i="4"/>
  <c r="S220" i="4"/>
  <c r="V220" i="4" s="1"/>
  <c r="R220" i="4"/>
  <c r="U220" i="4" s="1"/>
  <c r="M220" i="4"/>
  <c r="P220" i="4" s="1"/>
  <c r="L220" i="4"/>
  <c r="O220" i="4" s="1"/>
  <c r="B220" i="4"/>
  <c r="S219" i="4"/>
  <c r="V219" i="4" s="1"/>
  <c r="R219" i="4"/>
  <c r="U219" i="4" s="1"/>
  <c r="M219" i="4"/>
  <c r="P219" i="4" s="1"/>
  <c r="L219" i="4"/>
  <c r="O219" i="4" s="1"/>
  <c r="B219" i="4"/>
  <c r="T218" i="4"/>
  <c r="N218" i="4"/>
  <c r="B218" i="4"/>
  <c r="S217" i="4"/>
  <c r="V217" i="4" s="1"/>
  <c r="R217" i="4"/>
  <c r="U217" i="4" s="1"/>
  <c r="M217" i="4"/>
  <c r="P217" i="4" s="1"/>
  <c r="L217" i="4"/>
  <c r="O217" i="4" s="1"/>
  <c r="B217" i="4"/>
  <c r="S216" i="4"/>
  <c r="V216" i="4" s="1"/>
  <c r="R216" i="4"/>
  <c r="U216" i="4" s="1"/>
  <c r="M216" i="4"/>
  <c r="P216" i="4" s="1"/>
  <c r="L216" i="4"/>
  <c r="O216" i="4" s="1"/>
  <c r="B216" i="4"/>
  <c r="S215" i="4"/>
  <c r="V215" i="4" s="1"/>
  <c r="R215" i="4"/>
  <c r="U215" i="4" s="1"/>
  <c r="M215" i="4"/>
  <c r="P215" i="4" s="1"/>
  <c r="L215" i="4"/>
  <c r="O215" i="4" s="1"/>
  <c r="B215" i="4"/>
  <c r="S214" i="4"/>
  <c r="V214" i="4" s="1"/>
  <c r="R214" i="4"/>
  <c r="U214" i="4" s="1"/>
  <c r="M214" i="4"/>
  <c r="P214" i="4" s="1"/>
  <c r="L214" i="4"/>
  <c r="O214" i="4" s="1"/>
  <c r="B214" i="4"/>
  <c r="S213" i="4"/>
  <c r="V213" i="4" s="1"/>
  <c r="R213" i="4"/>
  <c r="U213" i="4" s="1"/>
  <c r="M213" i="4"/>
  <c r="P213" i="4" s="1"/>
  <c r="L213" i="4"/>
  <c r="O213" i="4" s="1"/>
  <c r="B213" i="4"/>
  <c r="S212" i="4"/>
  <c r="V212" i="4" s="1"/>
  <c r="R212" i="4"/>
  <c r="U212" i="4" s="1"/>
  <c r="M212" i="4"/>
  <c r="P212" i="4" s="1"/>
  <c r="L212" i="4"/>
  <c r="O212" i="4" s="1"/>
  <c r="B212" i="4"/>
  <c r="S211" i="4"/>
  <c r="V211" i="4" s="1"/>
  <c r="R211" i="4"/>
  <c r="U211" i="4" s="1"/>
  <c r="M211" i="4"/>
  <c r="P211" i="4" s="1"/>
  <c r="L211" i="4"/>
  <c r="O211" i="4" s="1"/>
  <c r="B211" i="4"/>
  <c r="S210" i="4"/>
  <c r="V210" i="4" s="1"/>
  <c r="R210" i="4"/>
  <c r="U210" i="4" s="1"/>
  <c r="M210" i="4"/>
  <c r="P210" i="4" s="1"/>
  <c r="L210" i="4"/>
  <c r="O210" i="4" s="1"/>
  <c r="B210" i="4"/>
  <c r="S209" i="4"/>
  <c r="V209" i="4" s="1"/>
  <c r="R209" i="4"/>
  <c r="U209" i="4" s="1"/>
  <c r="M209" i="4"/>
  <c r="P209" i="4" s="1"/>
  <c r="L209" i="4"/>
  <c r="O209" i="4" s="1"/>
  <c r="B209" i="4"/>
  <c r="S208" i="4"/>
  <c r="V208" i="4" s="1"/>
  <c r="R208" i="4"/>
  <c r="U208" i="4" s="1"/>
  <c r="M208" i="4"/>
  <c r="P208" i="4" s="1"/>
  <c r="L208" i="4"/>
  <c r="O208" i="4" s="1"/>
  <c r="B208" i="4"/>
  <c r="S207" i="4"/>
  <c r="V207" i="4" s="1"/>
  <c r="R207" i="4"/>
  <c r="U207" i="4" s="1"/>
  <c r="M207" i="4"/>
  <c r="P207" i="4" s="1"/>
  <c r="L207" i="4"/>
  <c r="O207" i="4" s="1"/>
  <c r="B207" i="4"/>
  <c r="S206" i="4"/>
  <c r="V206" i="4" s="1"/>
  <c r="R206" i="4"/>
  <c r="U206" i="4" s="1"/>
  <c r="M206" i="4"/>
  <c r="P206" i="4" s="1"/>
  <c r="L206" i="4"/>
  <c r="O206" i="4" s="1"/>
  <c r="B206" i="4"/>
  <c r="S205" i="4"/>
  <c r="V205" i="4" s="1"/>
  <c r="R205" i="4"/>
  <c r="U205" i="4" s="1"/>
  <c r="M205" i="4"/>
  <c r="P205" i="4" s="1"/>
  <c r="L205" i="4"/>
  <c r="O205" i="4" s="1"/>
  <c r="B205" i="4"/>
  <c r="S204" i="4"/>
  <c r="V204" i="4" s="1"/>
  <c r="R204" i="4"/>
  <c r="U204" i="4" s="1"/>
  <c r="M204" i="4"/>
  <c r="P204" i="4" s="1"/>
  <c r="L204" i="4"/>
  <c r="O204" i="4" s="1"/>
  <c r="B204" i="4"/>
  <c r="S203" i="4"/>
  <c r="V203" i="4" s="1"/>
  <c r="R203" i="4"/>
  <c r="U203" i="4" s="1"/>
  <c r="M203" i="4"/>
  <c r="P203" i="4" s="1"/>
  <c r="L203" i="4"/>
  <c r="O203" i="4" s="1"/>
  <c r="B203" i="4"/>
  <c r="S202" i="4"/>
  <c r="V202" i="4" s="1"/>
  <c r="R202" i="4"/>
  <c r="U202" i="4" s="1"/>
  <c r="M202" i="4"/>
  <c r="P202" i="4" s="1"/>
  <c r="L202" i="4"/>
  <c r="O202" i="4" s="1"/>
  <c r="B202" i="4"/>
  <c r="T201" i="4"/>
  <c r="N201" i="4"/>
  <c r="B201" i="4"/>
  <c r="S200" i="4"/>
  <c r="V200" i="4" s="1"/>
  <c r="R200" i="4"/>
  <c r="U200" i="4" s="1"/>
  <c r="M200" i="4"/>
  <c r="P200" i="4" s="1"/>
  <c r="L200" i="4"/>
  <c r="O200" i="4" s="1"/>
  <c r="B200" i="4"/>
  <c r="S199" i="4"/>
  <c r="V199" i="4" s="1"/>
  <c r="R199" i="4"/>
  <c r="U199" i="4" s="1"/>
  <c r="M199" i="4"/>
  <c r="P199" i="4" s="1"/>
  <c r="L199" i="4"/>
  <c r="O199" i="4" s="1"/>
  <c r="B199" i="4"/>
  <c r="S198" i="4"/>
  <c r="V198" i="4" s="1"/>
  <c r="R198" i="4"/>
  <c r="U198" i="4" s="1"/>
  <c r="M198" i="4"/>
  <c r="P198" i="4" s="1"/>
  <c r="L198" i="4"/>
  <c r="O198" i="4" s="1"/>
  <c r="B198" i="4"/>
  <c r="S197" i="4"/>
  <c r="V197" i="4" s="1"/>
  <c r="R197" i="4"/>
  <c r="U197" i="4" s="1"/>
  <c r="M197" i="4"/>
  <c r="P197" i="4" s="1"/>
  <c r="L197" i="4"/>
  <c r="O197" i="4" s="1"/>
  <c r="B197" i="4"/>
  <c r="S196" i="4"/>
  <c r="V196" i="4" s="1"/>
  <c r="R196" i="4"/>
  <c r="U196" i="4" s="1"/>
  <c r="M196" i="4"/>
  <c r="P196" i="4" s="1"/>
  <c r="L196" i="4"/>
  <c r="O196" i="4" s="1"/>
  <c r="B196" i="4"/>
  <c r="S195" i="4"/>
  <c r="V195" i="4" s="1"/>
  <c r="R195" i="4"/>
  <c r="U195" i="4" s="1"/>
  <c r="M195" i="4"/>
  <c r="P195" i="4" s="1"/>
  <c r="L195" i="4"/>
  <c r="O195" i="4" s="1"/>
  <c r="B195" i="4"/>
  <c r="S194" i="4"/>
  <c r="V194" i="4" s="1"/>
  <c r="R194" i="4"/>
  <c r="U194" i="4" s="1"/>
  <c r="M194" i="4"/>
  <c r="P194" i="4" s="1"/>
  <c r="L194" i="4"/>
  <c r="O194" i="4" s="1"/>
  <c r="B194" i="4"/>
  <c r="S193" i="4"/>
  <c r="V193" i="4" s="1"/>
  <c r="R193" i="4"/>
  <c r="U193" i="4" s="1"/>
  <c r="M193" i="4"/>
  <c r="P193" i="4" s="1"/>
  <c r="L193" i="4"/>
  <c r="O193" i="4" s="1"/>
  <c r="B193" i="4"/>
  <c r="S192" i="4"/>
  <c r="V192" i="4" s="1"/>
  <c r="R192" i="4"/>
  <c r="U192" i="4" s="1"/>
  <c r="M192" i="4"/>
  <c r="P192" i="4" s="1"/>
  <c r="L192" i="4"/>
  <c r="O192" i="4" s="1"/>
  <c r="B192" i="4"/>
  <c r="S191" i="4"/>
  <c r="V191" i="4" s="1"/>
  <c r="R191" i="4"/>
  <c r="U191" i="4" s="1"/>
  <c r="M191" i="4"/>
  <c r="P191" i="4" s="1"/>
  <c r="L191" i="4"/>
  <c r="O191" i="4" s="1"/>
  <c r="B191" i="4"/>
  <c r="S190" i="4"/>
  <c r="V190" i="4" s="1"/>
  <c r="R190" i="4"/>
  <c r="U190" i="4" s="1"/>
  <c r="M190" i="4"/>
  <c r="P190" i="4" s="1"/>
  <c r="L190" i="4"/>
  <c r="O190" i="4" s="1"/>
  <c r="B190" i="4"/>
  <c r="S189" i="4"/>
  <c r="V189" i="4" s="1"/>
  <c r="R189" i="4"/>
  <c r="U189" i="4" s="1"/>
  <c r="M189" i="4"/>
  <c r="P189" i="4" s="1"/>
  <c r="L189" i="4"/>
  <c r="O189" i="4" s="1"/>
  <c r="B189" i="4"/>
  <c r="S188" i="4"/>
  <c r="V188" i="4" s="1"/>
  <c r="R188" i="4"/>
  <c r="U188" i="4" s="1"/>
  <c r="M188" i="4"/>
  <c r="P188" i="4" s="1"/>
  <c r="L188" i="4"/>
  <c r="O188" i="4" s="1"/>
  <c r="B188" i="4"/>
  <c r="S187" i="4"/>
  <c r="V187" i="4" s="1"/>
  <c r="R187" i="4"/>
  <c r="U187" i="4" s="1"/>
  <c r="M187" i="4"/>
  <c r="P187" i="4" s="1"/>
  <c r="L187" i="4"/>
  <c r="O187" i="4" s="1"/>
  <c r="B187" i="4"/>
  <c r="S186" i="4"/>
  <c r="V186" i="4" s="1"/>
  <c r="R186" i="4"/>
  <c r="U186" i="4" s="1"/>
  <c r="M186" i="4"/>
  <c r="P186" i="4" s="1"/>
  <c r="L186" i="4"/>
  <c r="O186" i="4" s="1"/>
  <c r="B186" i="4"/>
  <c r="S185" i="4"/>
  <c r="V185" i="4" s="1"/>
  <c r="R185" i="4"/>
  <c r="U185" i="4" s="1"/>
  <c r="M185" i="4"/>
  <c r="P185" i="4" s="1"/>
  <c r="L185" i="4"/>
  <c r="O185" i="4" s="1"/>
  <c r="B185" i="4"/>
  <c r="T184" i="4"/>
  <c r="N184" i="4"/>
  <c r="B184" i="4"/>
  <c r="S183" i="4"/>
  <c r="V183" i="4" s="1"/>
  <c r="R183" i="4"/>
  <c r="U183" i="4" s="1"/>
  <c r="M183" i="4"/>
  <c r="P183" i="4" s="1"/>
  <c r="L183" i="4"/>
  <c r="O183" i="4" s="1"/>
  <c r="B183" i="4"/>
  <c r="S182" i="4"/>
  <c r="V182" i="4" s="1"/>
  <c r="R182" i="4"/>
  <c r="U182" i="4" s="1"/>
  <c r="M182" i="4"/>
  <c r="P182" i="4" s="1"/>
  <c r="L182" i="4"/>
  <c r="O182" i="4" s="1"/>
  <c r="B182" i="4"/>
  <c r="S181" i="4"/>
  <c r="V181" i="4" s="1"/>
  <c r="R181" i="4"/>
  <c r="U181" i="4" s="1"/>
  <c r="M181" i="4"/>
  <c r="P181" i="4" s="1"/>
  <c r="L181" i="4"/>
  <c r="O181" i="4" s="1"/>
  <c r="B181" i="4"/>
  <c r="S180" i="4"/>
  <c r="V180" i="4" s="1"/>
  <c r="R180" i="4"/>
  <c r="U180" i="4" s="1"/>
  <c r="M180" i="4"/>
  <c r="P180" i="4" s="1"/>
  <c r="L180" i="4"/>
  <c r="O180" i="4" s="1"/>
  <c r="B180" i="4"/>
  <c r="S179" i="4"/>
  <c r="V179" i="4" s="1"/>
  <c r="R179" i="4"/>
  <c r="U179" i="4" s="1"/>
  <c r="M179" i="4"/>
  <c r="P179" i="4" s="1"/>
  <c r="L179" i="4"/>
  <c r="O179" i="4" s="1"/>
  <c r="B179" i="4"/>
  <c r="S178" i="4"/>
  <c r="V178" i="4" s="1"/>
  <c r="R178" i="4"/>
  <c r="U178" i="4" s="1"/>
  <c r="M178" i="4"/>
  <c r="P178" i="4" s="1"/>
  <c r="L178" i="4"/>
  <c r="O178" i="4" s="1"/>
  <c r="B178" i="4"/>
  <c r="S177" i="4"/>
  <c r="V177" i="4" s="1"/>
  <c r="R177" i="4"/>
  <c r="U177" i="4" s="1"/>
  <c r="M177" i="4"/>
  <c r="P177" i="4" s="1"/>
  <c r="L177" i="4"/>
  <c r="O177" i="4" s="1"/>
  <c r="B177" i="4"/>
  <c r="S176" i="4"/>
  <c r="V176" i="4" s="1"/>
  <c r="R176" i="4"/>
  <c r="U176" i="4" s="1"/>
  <c r="M176" i="4"/>
  <c r="P176" i="4" s="1"/>
  <c r="L176" i="4"/>
  <c r="O176" i="4" s="1"/>
  <c r="B176" i="4"/>
  <c r="S175" i="4"/>
  <c r="V175" i="4" s="1"/>
  <c r="R175" i="4"/>
  <c r="U175" i="4" s="1"/>
  <c r="M175" i="4"/>
  <c r="P175" i="4" s="1"/>
  <c r="L175" i="4"/>
  <c r="O175" i="4" s="1"/>
  <c r="B175" i="4"/>
  <c r="S174" i="4"/>
  <c r="V174" i="4" s="1"/>
  <c r="R174" i="4"/>
  <c r="U174" i="4" s="1"/>
  <c r="M174" i="4"/>
  <c r="P174" i="4" s="1"/>
  <c r="L174" i="4"/>
  <c r="O174" i="4" s="1"/>
  <c r="B174" i="4"/>
  <c r="S173" i="4"/>
  <c r="V173" i="4" s="1"/>
  <c r="R173" i="4"/>
  <c r="U173" i="4" s="1"/>
  <c r="M173" i="4"/>
  <c r="P173" i="4" s="1"/>
  <c r="L173" i="4"/>
  <c r="O173" i="4" s="1"/>
  <c r="B173" i="4"/>
  <c r="S172" i="4"/>
  <c r="V172" i="4" s="1"/>
  <c r="R172" i="4"/>
  <c r="U172" i="4" s="1"/>
  <c r="M172" i="4"/>
  <c r="P172" i="4" s="1"/>
  <c r="L172" i="4"/>
  <c r="O172" i="4" s="1"/>
  <c r="B172" i="4"/>
  <c r="S171" i="4"/>
  <c r="V171" i="4" s="1"/>
  <c r="R171" i="4"/>
  <c r="U171" i="4" s="1"/>
  <c r="M171" i="4"/>
  <c r="P171" i="4" s="1"/>
  <c r="L171" i="4"/>
  <c r="O171" i="4" s="1"/>
  <c r="B171" i="4"/>
  <c r="S170" i="4"/>
  <c r="V170" i="4" s="1"/>
  <c r="R170" i="4"/>
  <c r="U170" i="4" s="1"/>
  <c r="M170" i="4"/>
  <c r="P170" i="4" s="1"/>
  <c r="L170" i="4"/>
  <c r="O170" i="4" s="1"/>
  <c r="B170" i="4"/>
  <c r="S169" i="4"/>
  <c r="V169" i="4" s="1"/>
  <c r="R169" i="4"/>
  <c r="U169" i="4" s="1"/>
  <c r="M169" i="4"/>
  <c r="P169" i="4" s="1"/>
  <c r="L169" i="4"/>
  <c r="O169" i="4" s="1"/>
  <c r="B169" i="4"/>
  <c r="S168" i="4"/>
  <c r="V168" i="4" s="1"/>
  <c r="R168" i="4"/>
  <c r="U168" i="4" s="1"/>
  <c r="M168" i="4"/>
  <c r="P168" i="4" s="1"/>
  <c r="L168" i="4"/>
  <c r="O168" i="4" s="1"/>
  <c r="B168" i="4"/>
  <c r="T167" i="4"/>
  <c r="N167" i="4"/>
  <c r="B167" i="4"/>
  <c r="S166" i="4"/>
  <c r="V166" i="4" s="1"/>
  <c r="R166" i="4"/>
  <c r="U166" i="4" s="1"/>
  <c r="M166" i="4"/>
  <c r="P166" i="4" s="1"/>
  <c r="L166" i="4"/>
  <c r="O166" i="4" s="1"/>
  <c r="S165" i="4"/>
  <c r="V165" i="4" s="1"/>
  <c r="R165" i="4"/>
  <c r="U165" i="4" s="1"/>
  <c r="M165" i="4"/>
  <c r="P165" i="4" s="1"/>
  <c r="L165" i="4"/>
  <c r="O165" i="4" s="1"/>
  <c r="S164" i="4"/>
  <c r="V164" i="4" s="1"/>
  <c r="R164" i="4"/>
  <c r="U164" i="4" s="1"/>
  <c r="M164" i="4"/>
  <c r="P164" i="4" s="1"/>
  <c r="L164" i="4"/>
  <c r="O164" i="4" s="1"/>
  <c r="S163" i="4"/>
  <c r="V163" i="4" s="1"/>
  <c r="R163" i="4"/>
  <c r="U163" i="4" s="1"/>
  <c r="M163" i="4"/>
  <c r="P163" i="4" s="1"/>
  <c r="L163" i="4"/>
  <c r="O163" i="4" s="1"/>
  <c r="S162" i="4"/>
  <c r="V162" i="4" s="1"/>
  <c r="R162" i="4"/>
  <c r="U162" i="4" s="1"/>
  <c r="M162" i="4"/>
  <c r="P162" i="4" s="1"/>
  <c r="L162" i="4"/>
  <c r="O162" i="4" s="1"/>
  <c r="S161" i="4"/>
  <c r="V161" i="4" s="1"/>
  <c r="R161" i="4"/>
  <c r="U161" i="4" s="1"/>
  <c r="M161" i="4"/>
  <c r="P161" i="4" s="1"/>
  <c r="L161" i="4"/>
  <c r="O161" i="4" s="1"/>
  <c r="S160" i="4"/>
  <c r="V160" i="4" s="1"/>
  <c r="R160" i="4"/>
  <c r="U160" i="4" s="1"/>
  <c r="M160" i="4"/>
  <c r="P160" i="4" s="1"/>
  <c r="L160" i="4"/>
  <c r="O160" i="4" s="1"/>
  <c r="S159" i="4"/>
  <c r="V159" i="4" s="1"/>
  <c r="R159" i="4"/>
  <c r="U159" i="4" s="1"/>
  <c r="M159" i="4"/>
  <c r="P159" i="4" s="1"/>
  <c r="L159" i="4"/>
  <c r="O159" i="4" s="1"/>
  <c r="S158" i="4"/>
  <c r="V158" i="4" s="1"/>
  <c r="R158" i="4"/>
  <c r="U158" i="4" s="1"/>
  <c r="M158" i="4"/>
  <c r="P158" i="4" s="1"/>
  <c r="L158" i="4"/>
  <c r="O158" i="4" s="1"/>
  <c r="S157" i="4"/>
  <c r="V157" i="4" s="1"/>
  <c r="R157" i="4"/>
  <c r="U157" i="4" s="1"/>
  <c r="M157" i="4"/>
  <c r="P157" i="4" s="1"/>
  <c r="L157" i="4"/>
  <c r="O157" i="4" s="1"/>
  <c r="S156" i="4"/>
  <c r="V156" i="4" s="1"/>
  <c r="R156" i="4"/>
  <c r="U156" i="4" s="1"/>
  <c r="M156" i="4"/>
  <c r="P156" i="4" s="1"/>
  <c r="L156" i="4"/>
  <c r="O156" i="4" s="1"/>
  <c r="S155" i="4"/>
  <c r="V155" i="4" s="1"/>
  <c r="R155" i="4"/>
  <c r="U155" i="4" s="1"/>
  <c r="M155" i="4"/>
  <c r="P155" i="4" s="1"/>
  <c r="L155" i="4"/>
  <c r="O155" i="4" s="1"/>
  <c r="S154" i="4"/>
  <c r="V154" i="4" s="1"/>
  <c r="R154" i="4"/>
  <c r="U154" i="4" s="1"/>
  <c r="M154" i="4"/>
  <c r="P154" i="4" s="1"/>
  <c r="L154" i="4"/>
  <c r="O154" i="4" s="1"/>
  <c r="S153" i="4"/>
  <c r="V153" i="4" s="1"/>
  <c r="R153" i="4"/>
  <c r="U153" i="4" s="1"/>
  <c r="M153" i="4"/>
  <c r="P153" i="4" s="1"/>
  <c r="L153" i="4"/>
  <c r="O153" i="4" s="1"/>
  <c r="S152" i="4"/>
  <c r="V152" i="4" s="1"/>
  <c r="R152" i="4"/>
  <c r="U152" i="4" s="1"/>
  <c r="M152" i="4"/>
  <c r="P152" i="4" s="1"/>
  <c r="L152" i="4"/>
  <c r="O152" i="4" s="1"/>
  <c r="S151" i="4"/>
  <c r="V151" i="4" s="1"/>
  <c r="R151" i="4"/>
  <c r="U151" i="4" s="1"/>
  <c r="M151" i="4"/>
  <c r="P151" i="4" s="1"/>
  <c r="L151" i="4"/>
  <c r="O151" i="4" s="1"/>
  <c r="S150" i="4"/>
  <c r="V150" i="4" s="1"/>
  <c r="R150" i="4"/>
  <c r="U150" i="4" s="1"/>
  <c r="M150" i="4"/>
  <c r="P150" i="4" s="1"/>
  <c r="L150" i="4"/>
  <c r="O150" i="4" s="1"/>
  <c r="S149" i="4"/>
  <c r="V149" i="4" s="1"/>
  <c r="R149" i="4"/>
  <c r="U149" i="4" s="1"/>
  <c r="M149" i="4"/>
  <c r="P149" i="4" s="1"/>
  <c r="L149" i="4"/>
  <c r="O149" i="4" s="1"/>
  <c r="S148" i="4"/>
  <c r="V148" i="4" s="1"/>
  <c r="R148" i="4"/>
  <c r="U148" i="4" s="1"/>
  <c r="M148" i="4"/>
  <c r="P148" i="4" s="1"/>
  <c r="L148" i="4"/>
  <c r="O148" i="4" s="1"/>
  <c r="T147" i="4"/>
  <c r="N147" i="4"/>
  <c r="B147" i="4"/>
  <c r="S146" i="4"/>
  <c r="V146" i="4" s="1"/>
  <c r="R146" i="4"/>
  <c r="U146" i="4" s="1"/>
  <c r="M146" i="4"/>
  <c r="P146" i="4" s="1"/>
  <c r="L146" i="4"/>
  <c r="O146" i="4" s="1"/>
  <c r="S145" i="4"/>
  <c r="V145" i="4" s="1"/>
  <c r="R145" i="4"/>
  <c r="U145" i="4" s="1"/>
  <c r="M145" i="4"/>
  <c r="P145" i="4" s="1"/>
  <c r="L145" i="4"/>
  <c r="O145" i="4" s="1"/>
  <c r="S144" i="4"/>
  <c r="V144" i="4" s="1"/>
  <c r="R144" i="4"/>
  <c r="U144" i="4" s="1"/>
  <c r="M144" i="4"/>
  <c r="P144" i="4" s="1"/>
  <c r="L144" i="4"/>
  <c r="O144" i="4" s="1"/>
  <c r="S143" i="4"/>
  <c r="V143" i="4" s="1"/>
  <c r="R143" i="4"/>
  <c r="U143" i="4" s="1"/>
  <c r="M143" i="4"/>
  <c r="P143" i="4" s="1"/>
  <c r="L143" i="4"/>
  <c r="O143" i="4" s="1"/>
  <c r="S142" i="4"/>
  <c r="V142" i="4" s="1"/>
  <c r="R142" i="4"/>
  <c r="U142" i="4" s="1"/>
  <c r="M142" i="4"/>
  <c r="P142" i="4" s="1"/>
  <c r="L142" i="4"/>
  <c r="O142" i="4" s="1"/>
  <c r="S141" i="4"/>
  <c r="V141" i="4" s="1"/>
  <c r="R141" i="4"/>
  <c r="U141" i="4" s="1"/>
  <c r="M141" i="4"/>
  <c r="P141" i="4" s="1"/>
  <c r="L141" i="4"/>
  <c r="O141" i="4" s="1"/>
  <c r="S140" i="4"/>
  <c r="V140" i="4" s="1"/>
  <c r="R140" i="4"/>
  <c r="U140" i="4" s="1"/>
  <c r="M140" i="4"/>
  <c r="P140" i="4" s="1"/>
  <c r="L140" i="4"/>
  <c r="O140" i="4" s="1"/>
  <c r="S139" i="4"/>
  <c r="V139" i="4" s="1"/>
  <c r="R139" i="4"/>
  <c r="U139" i="4" s="1"/>
  <c r="M139" i="4"/>
  <c r="P139" i="4" s="1"/>
  <c r="L139" i="4"/>
  <c r="O139" i="4" s="1"/>
  <c r="S138" i="4"/>
  <c r="V138" i="4" s="1"/>
  <c r="R138" i="4"/>
  <c r="U138" i="4" s="1"/>
  <c r="M138" i="4"/>
  <c r="P138" i="4" s="1"/>
  <c r="L138" i="4"/>
  <c r="O138" i="4" s="1"/>
  <c r="S137" i="4"/>
  <c r="V137" i="4" s="1"/>
  <c r="R137" i="4"/>
  <c r="U137" i="4" s="1"/>
  <c r="M137" i="4"/>
  <c r="P137" i="4" s="1"/>
  <c r="L137" i="4"/>
  <c r="O137" i="4" s="1"/>
  <c r="S136" i="4"/>
  <c r="V136" i="4" s="1"/>
  <c r="R136" i="4"/>
  <c r="U136" i="4" s="1"/>
  <c r="M136" i="4"/>
  <c r="P136" i="4" s="1"/>
  <c r="L136" i="4"/>
  <c r="O136" i="4" s="1"/>
  <c r="S135" i="4"/>
  <c r="V135" i="4" s="1"/>
  <c r="R135" i="4"/>
  <c r="U135" i="4" s="1"/>
  <c r="M135" i="4"/>
  <c r="P135" i="4" s="1"/>
  <c r="L135" i="4"/>
  <c r="O135" i="4" s="1"/>
  <c r="S134" i="4"/>
  <c r="V134" i="4" s="1"/>
  <c r="R134" i="4"/>
  <c r="U134" i="4" s="1"/>
  <c r="M134" i="4"/>
  <c r="P134" i="4" s="1"/>
  <c r="L134" i="4"/>
  <c r="O134" i="4" s="1"/>
  <c r="S133" i="4"/>
  <c r="V133" i="4" s="1"/>
  <c r="R133" i="4"/>
  <c r="U133" i="4" s="1"/>
  <c r="M133" i="4"/>
  <c r="P133" i="4" s="1"/>
  <c r="L133" i="4"/>
  <c r="O133" i="4" s="1"/>
  <c r="S132" i="4"/>
  <c r="V132" i="4" s="1"/>
  <c r="R132" i="4"/>
  <c r="U132" i="4" s="1"/>
  <c r="M132" i="4"/>
  <c r="P132" i="4" s="1"/>
  <c r="L132" i="4"/>
  <c r="O132" i="4" s="1"/>
  <c r="S131" i="4"/>
  <c r="V131" i="4" s="1"/>
  <c r="R131" i="4"/>
  <c r="U131" i="4" s="1"/>
  <c r="M131" i="4"/>
  <c r="P131" i="4" s="1"/>
  <c r="L131" i="4"/>
  <c r="O131" i="4" s="1"/>
  <c r="S130" i="4"/>
  <c r="V130" i="4" s="1"/>
  <c r="R130" i="4"/>
  <c r="U130" i="4" s="1"/>
  <c r="M130" i="4"/>
  <c r="P130" i="4" s="1"/>
  <c r="L130" i="4"/>
  <c r="O130" i="4" s="1"/>
  <c r="S129" i="4"/>
  <c r="V129" i="4" s="1"/>
  <c r="R129" i="4"/>
  <c r="U129" i="4" s="1"/>
  <c r="M129" i="4"/>
  <c r="P129" i="4" s="1"/>
  <c r="L129" i="4"/>
  <c r="O129" i="4" s="1"/>
  <c r="S128" i="4"/>
  <c r="V128" i="4" s="1"/>
  <c r="R128" i="4"/>
  <c r="U128" i="4" s="1"/>
  <c r="M128" i="4"/>
  <c r="P128" i="4" s="1"/>
  <c r="L128" i="4"/>
  <c r="O128" i="4" s="1"/>
  <c r="T127" i="4"/>
  <c r="N127" i="4"/>
  <c r="B127" i="4"/>
  <c r="S126" i="4"/>
  <c r="V126" i="4" s="1"/>
  <c r="R126" i="4"/>
  <c r="U126" i="4" s="1"/>
  <c r="M126" i="4"/>
  <c r="P126" i="4" s="1"/>
  <c r="L126" i="4"/>
  <c r="O126" i="4" s="1"/>
  <c r="S125" i="4"/>
  <c r="V125" i="4" s="1"/>
  <c r="R125" i="4"/>
  <c r="U125" i="4" s="1"/>
  <c r="M125" i="4"/>
  <c r="P125" i="4" s="1"/>
  <c r="L125" i="4"/>
  <c r="O125" i="4" s="1"/>
  <c r="S124" i="4"/>
  <c r="V124" i="4" s="1"/>
  <c r="R124" i="4"/>
  <c r="U124" i="4" s="1"/>
  <c r="M124" i="4"/>
  <c r="P124" i="4" s="1"/>
  <c r="L124" i="4"/>
  <c r="O124" i="4" s="1"/>
  <c r="S123" i="4"/>
  <c r="V123" i="4" s="1"/>
  <c r="R123" i="4"/>
  <c r="U123" i="4" s="1"/>
  <c r="M123" i="4"/>
  <c r="P123" i="4" s="1"/>
  <c r="L123" i="4"/>
  <c r="O123" i="4" s="1"/>
  <c r="S122" i="4"/>
  <c r="V122" i="4" s="1"/>
  <c r="R122" i="4"/>
  <c r="U122" i="4" s="1"/>
  <c r="M122" i="4"/>
  <c r="P122" i="4" s="1"/>
  <c r="L122" i="4"/>
  <c r="O122" i="4" s="1"/>
  <c r="S121" i="4"/>
  <c r="V121" i="4" s="1"/>
  <c r="R121" i="4"/>
  <c r="U121" i="4" s="1"/>
  <c r="M121" i="4"/>
  <c r="P121" i="4" s="1"/>
  <c r="L121" i="4"/>
  <c r="O121" i="4" s="1"/>
  <c r="S120" i="4"/>
  <c r="V120" i="4" s="1"/>
  <c r="R120" i="4"/>
  <c r="U120" i="4" s="1"/>
  <c r="M120" i="4"/>
  <c r="P120" i="4" s="1"/>
  <c r="L120" i="4"/>
  <c r="O120" i="4" s="1"/>
  <c r="S119" i="4"/>
  <c r="V119" i="4" s="1"/>
  <c r="R119" i="4"/>
  <c r="U119" i="4" s="1"/>
  <c r="M119" i="4"/>
  <c r="P119" i="4" s="1"/>
  <c r="L119" i="4"/>
  <c r="O119" i="4" s="1"/>
  <c r="S118" i="4"/>
  <c r="V118" i="4" s="1"/>
  <c r="R118" i="4"/>
  <c r="U118" i="4" s="1"/>
  <c r="M118" i="4"/>
  <c r="P118" i="4" s="1"/>
  <c r="L118" i="4"/>
  <c r="O118" i="4" s="1"/>
  <c r="S117" i="4"/>
  <c r="V117" i="4" s="1"/>
  <c r="R117" i="4"/>
  <c r="U117" i="4" s="1"/>
  <c r="M117" i="4"/>
  <c r="P117" i="4" s="1"/>
  <c r="L117" i="4"/>
  <c r="O117" i="4" s="1"/>
  <c r="S116" i="4"/>
  <c r="V116" i="4" s="1"/>
  <c r="R116" i="4"/>
  <c r="U116" i="4" s="1"/>
  <c r="M116" i="4"/>
  <c r="P116" i="4" s="1"/>
  <c r="L116" i="4"/>
  <c r="O116" i="4" s="1"/>
  <c r="S115" i="4"/>
  <c r="V115" i="4" s="1"/>
  <c r="R115" i="4"/>
  <c r="U115" i="4" s="1"/>
  <c r="M115" i="4"/>
  <c r="P115" i="4" s="1"/>
  <c r="L115" i="4"/>
  <c r="O115" i="4" s="1"/>
  <c r="S114" i="4"/>
  <c r="V114" i="4" s="1"/>
  <c r="R114" i="4"/>
  <c r="U114" i="4" s="1"/>
  <c r="M114" i="4"/>
  <c r="P114" i="4" s="1"/>
  <c r="L114" i="4"/>
  <c r="O114" i="4" s="1"/>
  <c r="S113" i="4"/>
  <c r="V113" i="4" s="1"/>
  <c r="R113" i="4"/>
  <c r="U113" i="4" s="1"/>
  <c r="M113" i="4"/>
  <c r="P113" i="4" s="1"/>
  <c r="L113" i="4"/>
  <c r="O113" i="4" s="1"/>
  <c r="S112" i="4"/>
  <c r="V112" i="4" s="1"/>
  <c r="R112" i="4"/>
  <c r="U112" i="4" s="1"/>
  <c r="M112" i="4"/>
  <c r="P112" i="4" s="1"/>
  <c r="L112" i="4"/>
  <c r="O112" i="4" s="1"/>
  <c r="S111" i="4"/>
  <c r="V111" i="4" s="1"/>
  <c r="R111" i="4"/>
  <c r="U111" i="4" s="1"/>
  <c r="M111" i="4"/>
  <c r="P111" i="4" s="1"/>
  <c r="L111" i="4"/>
  <c r="O111" i="4" s="1"/>
  <c r="S110" i="4"/>
  <c r="V110" i="4" s="1"/>
  <c r="R110" i="4"/>
  <c r="U110" i="4" s="1"/>
  <c r="M110" i="4"/>
  <c r="P110" i="4" s="1"/>
  <c r="L110" i="4"/>
  <c r="O110" i="4" s="1"/>
  <c r="S109" i="4"/>
  <c r="V109" i="4" s="1"/>
  <c r="R109" i="4"/>
  <c r="U109" i="4" s="1"/>
  <c r="M109" i="4"/>
  <c r="P109" i="4" s="1"/>
  <c r="L109" i="4"/>
  <c r="O109" i="4" s="1"/>
  <c r="S108" i="4"/>
  <c r="V108" i="4" s="1"/>
  <c r="R108" i="4"/>
  <c r="U108" i="4" s="1"/>
  <c r="M108" i="4"/>
  <c r="P108" i="4" s="1"/>
  <c r="L108" i="4"/>
  <c r="O108" i="4" s="1"/>
  <c r="T107" i="4"/>
  <c r="N107" i="4"/>
  <c r="B107" i="4"/>
  <c r="S106" i="4"/>
  <c r="V106" i="4" s="1"/>
  <c r="R106" i="4"/>
  <c r="U106" i="4" s="1"/>
  <c r="M106" i="4"/>
  <c r="P106" i="4" s="1"/>
  <c r="L106" i="4"/>
  <c r="O106" i="4" s="1"/>
  <c r="S105" i="4"/>
  <c r="V105" i="4" s="1"/>
  <c r="R105" i="4"/>
  <c r="U105" i="4" s="1"/>
  <c r="M105" i="4"/>
  <c r="P105" i="4" s="1"/>
  <c r="L105" i="4"/>
  <c r="O105" i="4" s="1"/>
  <c r="S104" i="4"/>
  <c r="V104" i="4" s="1"/>
  <c r="R104" i="4"/>
  <c r="U104" i="4" s="1"/>
  <c r="M104" i="4"/>
  <c r="P104" i="4" s="1"/>
  <c r="L104" i="4"/>
  <c r="O104" i="4" s="1"/>
  <c r="S103" i="4"/>
  <c r="V103" i="4" s="1"/>
  <c r="R103" i="4"/>
  <c r="U103" i="4" s="1"/>
  <c r="M103" i="4"/>
  <c r="P103" i="4" s="1"/>
  <c r="L103" i="4"/>
  <c r="O103" i="4" s="1"/>
  <c r="S102" i="4"/>
  <c r="V102" i="4" s="1"/>
  <c r="R102" i="4"/>
  <c r="U102" i="4" s="1"/>
  <c r="M102" i="4"/>
  <c r="P102" i="4" s="1"/>
  <c r="L102" i="4"/>
  <c r="O102" i="4" s="1"/>
  <c r="S101" i="4"/>
  <c r="V101" i="4" s="1"/>
  <c r="R101" i="4"/>
  <c r="U101" i="4" s="1"/>
  <c r="M101" i="4"/>
  <c r="P101" i="4" s="1"/>
  <c r="L101" i="4"/>
  <c r="O101" i="4" s="1"/>
  <c r="S100" i="4"/>
  <c r="V100" i="4" s="1"/>
  <c r="R100" i="4"/>
  <c r="U100" i="4" s="1"/>
  <c r="M100" i="4"/>
  <c r="P100" i="4" s="1"/>
  <c r="L100" i="4"/>
  <c r="O100" i="4" s="1"/>
  <c r="S99" i="4"/>
  <c r="V99" i="4" s="1"/>
  <c r="R99" i="4"/>
  <c r="U99" i="4" s="1"/>
  <c r="M99" i="4"/>
  <c r="P99" i="4" s="1"/>
  <c r="L99" i="4"/>
  <c r="O99" i="4" s="1"/>
  <c r="S98" i="4"/>
  <c r="V98" i="4" s="1"/>
  <c r="R98" i="4"/>
  <c r="U98" i="4" s="1"/>
  <c r="M98" i="4"/>
  <c r="P98" i="4" s="1"/>
  <c r="L98" i="4"/>
  <c r="O98" i="4" s="1"/>
  <c r="S97" i="4"/>
  <c r="V97" i="4" s="1"/>
  <c r="R97" i="4"/>
  <c r="U97" i="4" s="1"/>
  <c r="M97" i="4"/>
  <c r="P97" i="4" s="1"/>
  <c r="L97" i="4"/>
  <c r="O97" i="4" s="1"/>
  <c r="S96" i="4"/>
  <c r="V96" i="4" s="1"/>
  <c r="R96" i="4"/>
  <c r="U96" i="4" s="1"/>
  <c r="M96" i="4"/>
  <c r="P96" i="4" s="1"/>
  <c r="L96" i="4"/>
  <c r="O96" i="4" s="1"/>
  <c r="S95" i="4"/>
  <c r="V95" i="4" s="1"/>
  <c r="R95" i="4"/>
  <c r="U95" i="4" s="1"/>
  <c r="M95" i="4"/>
  <c r="P95" i="4" s="1"/>
  <c r="L95" i="4"/>
  <c r="O95" i="4" s="1"/>
  <c r="S94" i="4"/>
  <c r="V94" i="4" s="1"/>
  <c r="R94" i="4"/>
  <c r="U94" i="4" s="1"/>
  <c r="M94" i="4"/>
  <c r="P94" i="4" s="1"/>
  <c r="L94" i="4"/>
  <c r="O94" i="4" s="1"/>
  <c r="S93" i="4"/>
  <c r="V93" i="4" s="1"/>
  <c r="R93" i="4"/>
  <c r="U93" i="4" s="1"/>
  <c r="M93" i="4"/>
  <c r="P93" i="4" s="1"/>
  <c r="L93" i="4"/>
  <c r="O93" i="4" s="1"/>
  <c r="S92" i="4"/>
  <c r="V92" i="4" s="1"/>
  <c r="R92" i="4"/>
  <c r="U92" i="4" s="1"/>
  <c r="M92" i="4"/>
  <c r="P92" i="4" s="1"/>
  <c r="L92" i="4"/>
  <c r="O92" i="4" s="1"/>
  <c r="S91" i="4"/>
  <c r="V91" i="4" s="1"/>
  <c r="R91" i="4"/>
  <c r="U91" i="4" s="1"/>
  <c r="M91" i="4"/>
  <c r="P91" i="4" s="1"/>
  <c r="L91" i="4"/>
  <c r="O91" i="4" s="1"/>
  <c r="S90" i="4"/>
  <c r="V90" i="4" s="1"/>
  <c r="R90" i="4"/>
  <c r="U90" i="4" s="1"/>
  <c r="M90" i="4"/>
  <c r="P90" i="4" s="1"/>
  <c r="L90" i="4"/>
  <c r="O90" i="4" s="1"/>
  <c r="T89" i="4"/>
  <c r="N89" i="4"/>
  <c r="B89" i="4"/>
  <c r="S88" i="4"/>
  <c r="V88" i="4" s="1"/>
  <c r="R88" i="4"/>
  <c r="U88" i="4" s="1"/>
  <c r="M88" i="4"/>
  <c r="P88" i="4" s="1"/>
  <c r="L88" i="4"/>
  <c r="O88" i="4" s="1"/>
  <c r="S87" i="4"/>
  <c r="V87" i="4" s="1"/>
  <c r="R87" i="4"/>
  <c r="U87" i="4" s="1"/>
  <c r="M87" i="4"/>
  <c r="P87" i="4" s="1"/>
  <c r="L87" i="4"/>
  <c r="O87" i="4" s="1"/>
  <c r="S86" i="4"/>
  <c r="V86" i="4" s="1"/>
  <c r="R86" i="4"/>
  <c r="U86" i="4" s="1"/>
  <c r="M86" i="4"/>
  <c r="P86" i="4" s="1"/>
  <c r="L86" i="4"/>
  <c r="O86" i="4" s="1"/>
  <c r="S85" i="4"/>
  <c r="V85" i="4" s="1"/>
  <c r="R85" i="4"/>
  <c r="U85" i="4" s="1"/>
  <c r="M85" i="4"/>
  <c r="P85" i="4" s="1"/>
  <c r="L85" i="4"/>
  <c r="O85" i="4" s="1"/>
  <c r="S84" i="4"/>
  <c r="V84" i="4" s="1"/>
  <c r="R84" i="4"/>
  <c r="U84" i="4" s="1"/>
  <c r="M84" i="4"/>
  <c r="P84" i="4" s="1"/>
  <c r="L84" i="4"/>
  <c r="O84" i="4" s="1"/>
  <c r="S83" i="4"/>
  <c r="V83" i="4" s="1"/>
  <c r="R83" i="4"/>
  <c r="U83" i="4" s="1"/>
  <c r="M83" i="4"/>
  <c r="P83" i="4" s="1"/>
  <c r="L83" i="4"/>
  <c r="O83" i="4" s="1"/>
  <c r="S82" i="4"/>
  <c r="V82" i="4" s="1"/>
  <c r="R82" i="4"/>
  <c r="U82" i="4" s="1"/>
  <c r="M82" i="4"/>
  <c r="P82" i="4" s="1"/>
  <c r="L82" i="4"/>
  <c r="O82" i="4" s="1"/>
  <c r="S81" i="4"/>
  <c r="V81" i="4" s="1"/>
  <c r="R81" i="4"/>
  <c r="U81" i="4" s="1"/>
  <c r="M81" i="4"/>
  <c r="P81" i="4" s="1"/>
  <c r="L81" i="4"/>
  <c r="O81" i="4" s="1"/>
  <c r="S80" i="4"/>
  <c r="V80" i="4" s="1"/>
  <c r="R80" i="4"/>
  <c r="U80" i="4" s="1"/>
  <c r="M80" i="4"/>
  <c r="P80" i="4" s="1"/>
  <c r="L80" i="4"/>
  <c r="O80" i="4" s="1"/>
  <c r="S79" i="4"/>
  <c r="V79" i="4" s="1"/>
  <c r="R79" i="4"/>
  <c r="U79" i="4" s="1"/>
  <c r="M79" i="4"/>
  <c r="P79" i="4" s="1"/>
  <c r="L79" i="4"/>
  <c r="O79" i="4" s="1"/>
  <c r="S78" i="4"/>
  <c r="V78" i="4" s="1"/>
  <c r="R78" i="4"/>
  <c r="U78" i="4" s="1"/>
  <c r="M78" i="4"/>
  <c r="P78" i="4" s="1"/>
  <c r="L78" i="4"/>
  <c r="O78" i="4" s="1"/>
  <c r="S77" i="4"/>
  <c r="V77" i="4" s="1"/>
  <c r="R77" i="4"/>
  <c r="U77" i="4" s="1"/>
  <c r="M77" i="4"/>
  <c r="P77" i="4" s="1"/>
  <c r="L77" i="4"/>
  <c r="O77" i="4" s="1"/>
  <c r="S76" i="4"/>
  <c r="V76" i="4" s="1"/>
  <c r="R76" i="4"/>
  <c r="U76" i="4" s="1"/>
  <c r="M76" i="4"/>
  <c r="P76" i="4" s="1"/>
  <c r="L76" i="4"/>
  <c r="O76" i="4" s="1"/>
  <c r="S75" i="4"/>
  <c r="V75" i="4" s="1"/>
  <c r="R75" i="4"/>
  <c r="U75" i="4" s="1"/>
  <c r="M75" i="4"/>
  <c r="P75" i="4" s="1"/>
  <c r="L75" i="4"/>
  <c r="O75" i="4" s="1"/>
  <c r="S74" i="4"/>
  <c r="V74" i="4" s="1"/>
  <c r="R74" i="4"/>
  <c r="U74" i="4" s="1"/>
  <c r="M74" i="4"/>
  <c r="P74" i="4" s="1"/>
  <c r="L74" i="4"/>
  <c r="O74" i="4" s="1"/>
  <c r="S73" i="4"/>
  <c r="V73" i="4" s="1"/>
  <c r="R73" i="4"/>
  <c r="U73" i="4" s="1"/>
  <c r="M73" i="4"/>
  <c r="P73" i="4" s="1"/>
  <c r="L73" i="4"/>
  <c r="O73" i="4" s="1"/>
  <c r="S72" i="4"/>
  <c r="V72" i="4" s="1"/>
  <c r="R72" i="4"/>
  <c r="U72" i="4" s="1"/>
  <c r="M72" i="4"/>
  <c r="P72" i="4" s="1"/>
  <c r="L72" i="4"/>
  <c r="O72" i="4" s="1"/>
  <c r="S71" i="4"/>
  <c r="V71" i="4" s="1"/>
  <c r="R71" i="4"/>
  <c r="U71" i="4" s="1"/>
  <c r="M71" i="4"/>
  <c r="P71" i="4" s="1"/>
  <c r="L71" i="4"/>
  <c r="O71" i="4" s="1"/>
  <c r="S70" i="4"/>
  <c r="V70" i="4" s="1"/>
  <c r="R70" i="4"/>
  <c r="U70" i="4" s="1"/>
  <c r="M70" i="4"/>
  <c r="P70" i="4" s="1"/>
  <c r="L70" i="4"/>
  <c r="O70" i="4" s="1"/>
  <c r="T69" i="4"/>
  <c r="N69" i="4"/>
  <c r="B69" i="4"/>
  <c r="S68" i="4"/>
  <c r="V68" i="4" s="1"/>
  <c r="R68" i="4"/>
  <c r="U68" i="4" s="1"/>
  <c r="M68" i="4"/>
  <c r="P68" i="4" s="1"/>
  <c r="L68" i="4"/>
  <c r="O68" i="4" s="1"/>
  <c r="S67" i="4"/>
  <c r="V67" i="4" s="1"/>
  <c r="R67" i="4"/>
  <c r="U67" i="4" s="1"/>
  <c r="M67" i="4"/>
  <c r="P67" i="4" s="1"/>
  <c r="L67" i="4"/>
  <c r="O67" i="4" s="1"/>
  <c r="S66" i="4"/>
  <c r="V66" i="4" s="1"/>
  <c r="R66" i="4"/>
  <c r="U66" i="4" s="1"/>
  <c r="M66" i="4"/>
  <c r="P66" i="4" s="1"/>
  <c r="L66" i="4"/>
  <c r="O66" i="4" s="1"/>
  <c r="S65" i="4"/>
  <c r="V65" i="4" s="1"/>
  <c r="R65" i="4"/>
  <c r="U65" i="4" s="1"/>
  <c r="M65" i="4"/>
  <c r="P65" i="4" s="1"/>
  <c r="L65" i="4"/>
  <c r="O65" i="4" s="1"/>
  <c r="S64" i="4"/>
  <c r="V64" i="4" s="1"/>
  <c r="R64" i="4"/>
  <c r="U64" i="4" s="1"/>
  <c r="M64" i="4"/>
  <c r="P64" i="4" s="1"/>
  <c r="L64" i="4"/>
  <c r="O64" i="4" s="1"/>
  <c r="S63" i="4"/>
  <c r="V63" i="4" s="1"/>
  <c r="R63" i="4"/>
  <c r="U63" i="4" s="1"/>
  <c r="M63" i="4"/>
  <c r="P63" i="4" s="1"/>
  <c r="L63" i="4"/>
  <c r="O63" i="4" s="1"/>
  <c r="S62" i="4"/>
  <c r="V62" i="4" s="1"/>
  <c r="R62" i="4"/>
  <c r="U62" i="4" s="1"/>
  <c r="M62" i="4"/>
  <c r="P62" i="4" s="1"/>
  <c r="L62" i="4"/>
  <c r="O62" i="4" s="1"/>
  <c r="S61" i="4"/>
  <c r="V61" i="4" s="1"/>
  <c r="R61" i="4"/>
  <c r="U61" i="4" s="1"/>
  <c r="M61" i="4"/>
  <c r="P61" i="4" s="1"/>
  <c r="L61" i="4"/>
  <c r="O61" i="4" s="1"/>
  <c r="S60" i="4"/>
  <c r="V60" i="4" s="1"/>
  <c r="R60" i="4"/>
  <c r="U60" i="4" s="1"/>
  <c r="M60" i="4"/>
  <c r="P60" i="4" s="1"/>
  <c r="L60" i="4"/>
  <c r="O60" i="4" s="1"/>
  <c r="S59" i="4"/>
  <c r="V59" i="4" s="1"/>
  <c r="R59" i="4"/>
  <c r="U59" i="4" s="1"/>
  <c r="M59" i="4"/>
  <c r="P59" i="4" s="1"/>
  <c r="L59" i="4"/>
  <c r="O59" i="4" s="1"/>
  <c r="S58" i="4"/>
  <c r="V58" i="4" s="1"/>
  <c r="R58" i="4"/>
  <c r="U58" i="4" s="1"/>
  <c r="M58" i="4"/>
  <c r="P58" i="4" s="1"/>
  <c r="L58" i="4"/>
  <c r="O58" i="4" s="1"/>
  <c r="S57" i="4"/>
  <c r="V57" i="4" s="1"/>
  <c r="R57" i="4"/>
  <c r="U57" i="4" s="1"/>
  <c r="M57" i="4"/>
  <c r="P57" i="4" s="1"/>
  <c r="L57" i="4"/>
  <c r="O57" i="4" s="1"/>
  <c r="S56" i="4"/>
  <c r="V56" i="4" s="1"/>
  <c r="R56" i="4"/>
  <c r="U56" i="4" s="1"/>
  <c r="M56" i="4"/>
  <c r="P56" i="4" s="1"/>
  <c r="L56" i="4"/>
  <c r="O56" i="4" s="1"/>
  <c r="S55" i="4"/>
  <c r="V55" i="4" s="1"/>
  <c r="R55" i="4"/>
  <c r="U55" i="4" s="1"/>
  <c r="M55" i="4"/>
  <c r="P55" i="4" s="1"/>
  <c r="L55" i="4"/>
  <c r="O55" i="4" s="1"/>
  <c r="S54" i="4"/>
  <c r="V54" i="4" s="1"/>
  <c r="R54" i="4"/>
  <c r="U54" i="4" s="1"/>
  <c r="M54" i="4"/>
  <c r="P54" i="4" s="1"/>
  <c r="L54" i="4"/>
  <c r="O54" i="4" s="1"/>
  <c r="S53" i="4"/>
  <c r="V53" i="4" s="1"/>
  <c r="R53" i="4"/>
  <c r="U53" i="4" s="1"/>
  <c r="M53" i="4"/>
  <c r="P53" i="4" s="1"/>
  <c r="L53" i="4"/>
  <c r="O53" i="4" s="1"/>
  <c r="S52" i="4"/>
  <c r="V52" i="4" s="1"/>
  <c r="R52" i="4"/>
  <c r="U52" i="4" s="1"/>
  <c r="M52" i="4"/>
  <c r="P52" i="4" s="1"/>
  <c r="L52" i="4"/>
  <c r="O52" i="4" s="1"/>
  <c r="S51" i="4"/>
  <c r="V51" i="4" s="1"/>
  <c r="R51" i="4"/>
  <c r="U51" i="4" s="1"/>
  <c r="M51" i="4"/>
  <c r="P51" i="4" s="1"/>
  <c r="L51" i="4"/>
  <c r="O51" i="4" s="1"/>
  <c r="S50" i="4"/>
  <c r="V50" i="4" s="1"/>
  <c r="R50" i="4"/>
  <c r="U50" i="4" s="1"/>
  <c r="M50" i="4"/>
  <c r="P50" i="4" s="1"/>
  <c r="L50" i="4"/>
  <c r="O50" i="4" s="1"/>
  <c r="T49" i="4"/>
  <c r="N49" i="4"/>
  <c r="B49" i="4"/>
  <c r="S48" i="4"/>
  <c r="V48" i="4" s="1"/>
  <c r="R48" i="4"/>
  <c r="U48" i="4" s="1"/>
  <c r="M48" i="4"/>
  <c r="P48" i="4" s="1"/>
  <c r="L48" i="4"/>
  <c r="O48" i="4" s="1"/>
  <c r="S47" i="4"/>
  <c r="V47" i="4" s="1"/>
  <c r="R47" i="4"/>
  <c r="U47" i="4" s="1"/>
  <c r="M47" i="4"/>
  <c r="P47" i="4" s="1"/>
  <c r="L47" i="4"/>
  <c r="O47" i="4" s="1"/>
  <c r="T46" i="4"/>
  <c r="N46" i="4"/>
  <c r="B46" i="4"/>
  <c r="S45" i="4"/>
  <c r="V45" i="4" s="1"/>
  <c r="R45" i="4"/>
  <c r="U45" i="4" s="1"/>
  <c r="M45" i="4"/>
  <c r="P45" i="4" s="1"/>
  <c r="L45" i="4"/>
  <c r="O45" i="4" s="1"/>
  <c r="S44" i="4"/>
  <c r="V44" i="4" s="1"/>
  <c r="R44" i="4"/>
  <c r="U44" i="4" s="1"/>
  <c r="M44" i="4"/>
  <c r="P44" i="4" s="1"/>
  <c r="L44" i="4"/>
  <c r="O44" i="4" s="1"/>
  <c r="S43" i="4"/>
  <c r="V43" i="4" s="1"/>
  <c r="R43" i="4"/>
  <c r="U43" i="4" s="1"/>
  <c r="M43" i="4"/>
  <c r="P43" i="4" s="1"/>
  <c r="L43" i="4"/>
  <c r="O43" i="4" s="1"/>
  <c r="T42" i="4"/>
  <c r="N42" i="4"/>
  <c r="B42" i="4"/>
  <c r="S41" i="4"/>
  <c r="V41" i="4" s="1"/>
  <c r="V42" i="4" s="1"/>
  <c r="R41" i="4"/>
  <c r="U41" i="4" s="1"/>
  <c r="U42" i="4" s="1"/>
  <c r="M41" i="4"/>
  <c r="P41" i="4" s="1"/>
  <c r="P42" i="4" s="1"/>
  <c r="L41" i="4"/>
  <c r="O41" i="4" s="1"/>
  <c r="O42" i="4" s="1"/>
  <c r="T40" i="4"/>
  <c r="N40" i="4"/>
  <c r="B40" i="4"/>
  <c r="S39" i="4"/>
  <c r="V39" i="4" s="1"/>
  <c r="R39" i="4"/>
  <c r="U39" i="4" s="1"/>
  <c r="M39" i="4"/>
  <c r="P39" i="4" s="1"/>
  <c r="L39" i="4"/>
  <c r="O39" i="4" s="1"/>
  <c r="S38" i="4"/>
  <c r="V38" i="4" s="1"/>
  <c r="R38" i="4"/>
  <c r="U38" i="4" s="1"/>
  <c r="M38" i="4"/>
  <c r="P38" i="4" s="1"/>
  <c r="L38" i="4"/>
  <c r="O38" i="4" s="1"/>
  <c r="S37" i="4"/>
  <c r="V37" i="4" s="1"/>
  <c r="R37" i="4"/>
  <c r="U37" i="4" s="1"/>
  <c r="M37" i="4"/>
  <c r="P37" i="4" s="1"/>
  <c r="L37" i="4"/>
  <c r="O37" i="4" s="1"/>
  <c r="T36" i="4"/>
  <c r="N36" i="4"/>
  <c r="B36" i="4"/>
  <c r="S35" i="4"/>
  <c r="V35" i="4" s="1"/>
  <c r="R35" i="4"/>
  <c r="U35" i="4" s="1"/>
  <c r="M35" i="4"/>
  <c r="P35" i="4" s="1"/>
  <c r="L35" i="4"/>
  <c r="O35" i="4" s="1"/>
  <c r="S34" i="4"/>
  <c r="V34" i="4" s="1"/>
  <c r="R34" i="4"/>
  <c r="U34" i="4" s="1"/>
  <c r="M34" i="4"/>
  <c r="P34" i="4" s="1"/>
  <c r="L34" i="4"/>
  <c r="O34" i="4" s="1"/>
  <c r="S33" i="4"/>
  <c r="V33" i="4" s="1"/>
  <c r="R33" i="4"/>
  <c r="U33" i="4" s="1"/>
  <c r="M33" i="4"/>
  <c r="P33" i="4" s="1"/>
  <c r="L33" i="4"/>
  <c r="O33" i="4" s="1"/>
  <c r="S32" i="4"/>
  <c r="V32" i="4" s="1"/>
  <c r="R32" i="4"/>
  <c r="U32" i="4" s="1"/>
  <c r="M32" i="4"/>
  <c r="P32" i="4" s="1"/>
  <c r="L32" i="4"/>
  <c r="O32" i="4" s="1"/>
  <c r="S31" i="4"/>
  <c r="V31" i="4" s="1"/>
  <c r="R31" i="4"/>
  <c r="U31" i="4" s="1"/>
  <c r="M31" i="4"/>
  <c r="P31" i="4" s="1"/>
  <c r="L31" i="4"/>
  <c r="O31" i="4" s="1"/>
  <c r="S30" i="4"/>
  <c r="V30" i="4" s="1"/>
  <c r="R30" i="4"/>
  <c r="U30" i="4" s="1"/>
  <c r="M30" i="4"/>
  <c r="P30" i="4" s="1"/>
  <c r="L30" i="4"/>
  <c r="O30" i="4" s="1"/>
  <c r="S29" i="4"/>
  <c r="V29" i="4" s="1"/>
  <c r="R29" i="4"/>
  <c r="U29" i="4" s="1"/>
  <c r="M29" i="4"/>
  <c r="P29" i="4" s="1"/>
  <c r="L29" i="4"/>
  <c r="O29" i="4" s="1"/>
  <c r="S28" i="4"/>
  <c r="V28" i="4" s="1"/>
  <c r="R28" i="4"/>
  <c r="U28" i="4" s="1"/>
  <c r="M28" i="4"/>
  <c r="P28" i="4" s="1"/>
  <c r="L28" i="4"/>
  <c r="O28" i="4" s="1"/>
  <c r="S27" i="4"/>
  <c r="V27" i="4" s="1"/>
  <c r="R27" i="4"/>
  <c r="U27" i="4" s="1"/>
  <c r="M27" i="4"/>
  <c r="P27" i="4" s="1"/>
  <c r="L27" i="4"/>
  <c r="O27" i="4" s="1"/>
  <c r="T26" i="4"/>
  <c r="N26" i="4"/>
  <c r="B26" i="4"/>
  <c r="S25" i="4"/>
  <c r="V25" i="4" s="1"/>
  <c r="R25" i="4"/>
  <c r="U25" i="4" s="1"/>
  <c r="M25" i="4"/>
  <c r="P25" i="4" s="1"/>
  <c r="L25" i="4"/>
  <c r="O25" i="4" s="1"/>
  <c r="B25" i="4"/>
  <c r="S24" i="4"/>
  <c r="V24" i="4" s="1"/>
  <c r="R24" i="4"/>
  <c r="U24" i="4" s="1"/>
  <c r="M24" i="4"/>
  <c r="P24" i="4" s="1"/>
  <c r="L24" i="4"/>
  <c r="O24" i="4" s="1"/>
  <c r="B24" i="4"/>
  <c r="S23" i="4"/>
  <c r="V23" i="4" s="1"/>
  <c r="R23" i="4"/>
  <c r="U23" i="4" s="1"/>
  <c r="M23" i="4"/>
  <c r="P23" i="4" s="1"/>
  <c r="L23" i="4"/>
  <c r="O23" i="4" s="1"/>
  <c r="B23" i="4"/>
  <c r="S22" i="4"/>
  <c r="V22" i="4" s="1"/>
  <c r="R22" i="4"/>
  <c r="U22" i="4" s="1"/>
  <c r="M22" i="4"/>
  <c r="P22" i="4" s="1"/>
  <c r="L22" i="4"/>
  <c r="O22" i="4" s="1"/>
  <c r="B22" i="4"/>
  <c r="S21" i="4"/>
  <c r="V21" i="4" s="1"/>
  <c r="R21" i="4"/>
  <c r="U21" i="4" s="1"/>
  <c r="M21" i="4"/>
  <c r="P21" i="4" s="1"/>
  <c r="L21" i="4"/>
  <c r="O21" i="4" s="1"/>
  <c r="B21" i="4"/>
  <c r="S20" i="4"/>
  <c r="V20" i="4" s="1"/>
  <c r="R20" i="4"/>
  <c r="U20" i="4" s="1"/>
  <c r="M20" i="4"/>
  <c r="P20" i="4" s="1"/>
  <c r="L20" i="4"/>
  <c r="O20" i="4" s="1"/>
  <c r="B20" i="4"/>
  <c r="S19" i="4"/>
  <c r="V19" i="4" s="1"/>
  <c r="R19" i="4"/>
  <c r="U19" i="4" s="1"/>
  <c r="M19" i="4"/>
  <c r="P19" i="4" s="1"/>
  <c r="L19" i="4"/>
  <c r="O19" i="4" s="1"/>
  <c r="B19" i="4"/>
  <c r="S18" i="4"/>
  <c r="V18" i="4" s="1"/>
  <c r="R18" i="4"/>
  <c r="U18" i="4" s="1"/>
  <c r="M18" i="4"/>
  <c r="P18" i="4" s="1"/>
  <c r="L18" i="4"/>
  <c r="O18" i="4" s="1"/>
  <c r="B18" i="4"/>
  <c r="S17" i="4"/>
  <c r="V17" i="4" s="1"/>
  <c r="R17" i="4"/>
  <c r="U17" i="4" s="1"/>
  <c r="M17" i="4"/>
  <c r="P17" i="4" s="1"/>
  <c r="L17" i="4"/>
  <c r="O17" i="4" s="1"/>
  <c r="B17" i="4"/>
  <c r="T16" i="4"/>
  <c r="N16" i="4"/>
  <c r="B16" i="4"/>
  <c r="S15" i="4"/>
  <c r="V15" i="4" s="1"/>
  <c r="V16" i="4" s="1"/>
  <c r="R15" i="4"/>
  <c r="U15" i="4" s="1"/>
  <c r="U16" i="4" s="1"/>
  <c r="M15" i="4"/>
  <c r="P15" i="4" s="1"/>
  <c r="P16" i="4" s="1"/>
  <c r="L15" i="4"/>
  <c r="O15" i="4" s="1"/>
  <c r="O16" i="4" s="1"/>
  <c r="T14" i="4"/>
  <c r="N14" i="4"/>
  <c r="B14" i="4"/>
  <c r="S13" i="4"/>
  <c r="V13" i="4" s="1"/>
  <c r="R13" i="4"/>
  <c r="U13" i="4" s="1"/>
  <c r="M13" i="4"/>
  <c r="P13" i="4" s="1"/>
  <c r="L13" i="4"/>
  <c r="O13" i="4" s="1"/>
  <c r="S12" i="4"/>
  <c r="V12" i="4" s="1"/>
  <c r="R12" i="4"/>
  <c r="U12" i="4" s="1"/>
  <c r="M12" i="4"/>
  <c r="P12" i="4" s="1"/>
  <c r="L12" i="4"/>
  <c r="O12" i="4" s="1"/>
  <c r="T11" i="4"/>
  <c r="N11" i="4"/>
  <c r="B11" i="4"/>
  <c r="S10" i="4"/>
  <c r="V10" i="4" s="1"/>
  <c r="R10" i="4"/>
  <c r="U10" i="4" s="1"/>
  <c r="M10" i="4"/>
  <c r="P10" i="4" s="1"/>
  <c r="L10" i="4"/>
  <c r="O10" i="4" s="1"/>
  <c r="S9" i="4"/>
  <c r="V9" i="4" s="1"/>
  <c r="R9" i="4"/>
  <c r="U9" i="4" s="1"/>
  <c r="M9" i="4"/>
  <c r="P9" i="4" s="1"/>
  <c r="L9" i="4"/>
  <c r="O9" i="4" s="1"/>
  <c r="T8" i="4"/>
  <c r="N8" i="4"/>
  <c r="B8" i="4"/>
  <c r="S7" i="4"/>
  <c r="V7" i="4" s="1"/>
  <c r="R7" i="4"/>
  <c r="U7" i="4" s="1"/>
  <c r="M7" i="4"/>
  <c r="P7" i="4" s="1"/>
  <c r="L7" i="4"/>
  <c r="O7" i="4" s="1"/>
  <c r="S6" i="4"/>
  <c r="V6" i="4" s="1"/>
  <c r="R6" i="4"/>
  <c r="U6" i="4" s="1"/>
  <c r="M6" i="4"/>
  <c r="P6" i="4" s="1"/>
  <c r="L6" i="4"/>
  <c r="O6" i="4" s="1"/>
  <c r="T5" i="4"/>
  <c r="N5" i="4"/>
  <c r="B5" i="4"/>
  <c r="S4" i="4"/>
  <c r="V4" i="4" s="1"/>
  <c r="R4" i="4"/>
  <c r="U4" i="4" s="1"/>
  <c r="M4" i="4"/>
  <c r="P4" i="4" s="1"/>
  <c r="L4" i="4"/>
  <c r="O4" i="4" s="1"/>
  <c r="S3" i="4"/>
  <c r="V3" i="4" s="1"/>
  <c r="R3" i="4"/>
  <c r="U3" i="4" s="1"/>
  <c r="M3" i="4"/>
  <c r="P3" i="4" s="1"/>
  <c r="L3" i="4"/>
  <c r="O3" i="4" s="1"/>
  <c r="S2" i="4"/>
  <c r="V2" i="4" s="1"/>
  <c r="R2" i="4"/>
  <c r="U2" i="4" s="1"/>
  <c r="M2" i="4"/>
  <c r="P2" i="4" s="1"/>
  <c r="L2" i="4"/>
  <c r="O2" i="4" s="1"/>
  <c r="AU892" i="3"/>
  <c r="AB892" i="3"/>
  <c r="CW889" i="3"/>
  <c r="BP889" i="3"/>
  <c r="AU889" i="3"/>
  <c r="AT889" i="3"/>
  <c r="AB889" i="3"/>
  <c r="X889" i="3"/>
  <c r="W889" i="3"/>
  <c r="U889" i="3"/>
  <c r="T889" i="3"/>
  <c r="S889" i="3"/>
  <c r="C889" i="3"/>
  <c r="CW888" i="3"/>
  <c r="BP888" i="3"/>
  <c r="AU888" i="3"/>
  <c r="BK888" i="3" s="1"/>
  <c r="AT888" i="3"/>
  <c r="AB888" i="3"/>
  <c r="X888" i="3"/>
  <c r="W888" i="3"/>
  <c r="U888" i="3"/>
  <c r="T888" i="3"/>
  <c r="S888" i="3"/>
  <c r="C888" i="3"/>
  <c r="CW887" i="3"/>
  <c r="BP887" i="3"/>
  <c r="AU887" i="3"/>
  <c r="AT887" i="3"/>
  <c r="AB887" i="3"/>
  <c r="X887" i="3"/>
  <c r="W887" i="3"/>
  <c r="U887" i="3"/>
  <c r="T887" i="3"/>
  <c r="S887" i="3"/>
  <c r="C887" i="3"/>
  <c r="CW886" i="3"/>
  <c r="BS886" i="3"/>
  <c r="BR886" i="3"/>
  <c r="BQ886" i="3"/>
  <c r="BL886" i="3"/>
  <c r="AU886" i="3"/>
  <c r="BK886" i="3" s="1"/>
  <c r="AT886" i="3"/>
  <c r="AB886" i="3"/>
  <c r="X886" i="3"/>
  <c r="U886" i="3"/>
  <c r="T886" i="3"/>
  <c r="S886" i="3"/>
  <c r="C886" i="3"/>
  <c r="CW885" i="3"/>
  <c r="BS885" i="3"/>
  <c r="BR885" i="3"/>
  <c r="BQ885" i="3"/>
  <c r="BL885" i="3"/>
  <c r="AU885" i="3"/>
  <c r="BK885" i="3" s="1"/>
  <c r="X885" i="3"/>
  <c r="AT885" i="3" s="1"/>
  <c r="U885" i="3"/>
  <c r="T885" i="3"/>
  <c r="S885" i="3"/>
  <c r="C885" i="3"/>
  <c r="CW884" i="3"/>
  <c r="BS884" i="3"/>
  <c r="BR884" i="3"/>
  <c r="BQ884" i="3"/>
  <c r="BL884" i="3"/>
  <c r="AB884" i="3"/>
  <c r="AU884" i="3" s="1"/>
  <c r="BK884" i="3" s="1"/>
  <c r="X884" i="3"/>
  <c r="AT884" i="3" s="1"/>
  <c r="W884" i="3"/>
  <c r="U884" i="3"/>
  <c r="T884" i="3"/>
  <c r="S884" i="3"/>
  <c r="C884" i="3"/>
  <c r="CW883" i="3"/>
  <c r="BS883" i="3"/>
  <c r="BR883" i="3"/>
  <c r="BQ883" i="3"/>
  <c r="AB883" i="3"/>
  <c r="AU883" i="3" s="1"/>
  <c r="BK883" i="3" s="1"/>
  <c r="X883" i="3"/>
  <c r="AT883" i="3" s="1"/>
  <c r="W883" i="3"/>
  <c r="U883" i="3"/>
  <c r="T883" i="3"/>
  <c r="S883" i="3"/>
  <c r="C883" i="3"/>
  <c r="CW882" i="3"/>
  <c r="BS882" i="3"/>
  <c r="BR882" i="3"/>
  <c r="BQ882" i="3"/>
  <c r="AB882" i="3"/>
  <c r="AU882" i="3" s="1"/>
  <c r="BK882" i="3" s="1"/>
  <c r="X882" i="3"/>
  <c r="AT882" i="3" s="1"/>
  <c r="W882" i="3"/>
  <c r="U882" i="3"/>
  <c r="T882" i="3"/>
  <c r="S882" i="3"/>
  <c r="C882" i="3"/>
  <c r="CW881" i="3"/>
  <c r="BS881" i="3"/>
  <c r="BR881" i="3"/>
  <c r="BQ881" i="3"/>
  <c r="BL881" i="3"/>
  <c r="AU881" i="3"/>
  <c r="BK881" i="3" s="1"/>
  <c r="X881" i="3"/>
  <c r="AT881" i="3" s="1"/>
  <c r="U881" i="3"/>
  <c r="T881" i="3"/>
  <c r="S881" i="3"/>
  <c r="C881" i="3"/>
  <c r="CW880" i="3"/>
  <c r="BP880" i="3"/>
  <c r="AU880" i="3"/>
  <c r="AT880" i="3"/>
  <c r="AB880" i="3"/>
  <c r="X880" i="3"/>
  <c r="W880" i="3"/>
  <c r="U880" i="3"/>
  <c r="T880" i="3"/>
  <c r="S880" i="3"/>
  <c r="C880" i="3"/>
  <c r="CW879" i="3"/>
  <c r="BS879" i="3"/>
  <c r="BR879" i="3"/>
  <c r="BQ879" i="3"/>
  <c r="BL879" i="3"/>
  <c r="AU879" i="3"/>
  <c r="BK879" i="3" s="1"/>
  <c r="X879" i="3"/>
  <c r="AT879" i="3" s="1"/>
  <c r="U879" i="3"/>
  <c r="T879" i="3"/>
  <c r="S879" i="3"/>
  <c r="C879" i="3"/>
  <c r="CW878" i="3"/>
  <c r="BS878" i="3"/>
  <c r="BR878" i="3"/>
  <c r="BQ878" i="3"/>
  <c r="BL878" i="3"/>
  <c r="AU878" i="3"/>
  <c r="BK878" i="3" s="1"/>
  <c r="X878" i="3"/>
  <c r="AT878" i="3" s="1"/>
  <c r="W878" i="3"/>
  <c r="U878" i="3"/>
  <c r="T878" i="3"/>
  <c r="S878" i="3"/>
  <c r="C878" i="3"/>
  <c r="CW877" i="3"/>
  <c r="BS877" i="3"/>
  <c r="BR877" i="3"/>
  <c r="BQ877" i="3"/>
  <c r="BL877" i="3"/>
  <c r="AU877" i="3"/>
  <c r="BK877" i="3" s="1"/>
  <c r="X877" i="3"/>
  <c r="Z877" i="3" s="1"/>
  <c r="W877" i="3"/>
  <c r="U877" i="3"/>
  <c r="T877" i="3"/>
  <c r="S877" i="3"/>
  <c r="C877" i="3"/>
  <c r="CW876" i="3"/>
  <c r="BP876" i="3"/>
  <c r="BN876" i="3"/>
  <c r="L572" i="2" s="1"/>
  <c r="N572" i="2" s="1"/>
  <c r="AT876" i="3"/>
  <c r="AB876" i="3"/>
  <c r="W876" i="3"/>
  <c r="U876" i="3"/>
  <c r="T876" i="3"/>
  <c r="S876" i="3"/>
  <c r="C876" i="3"/>
  <c r="CW875" i="3"/>
  <c r="BP875" i="3"/>
  <c r="AB875" i="3"/>
  <c r="AU875" i="3" s="1"/>
  <c r="BK875" i="3" s="1"/>
  <c r="X875" i="3"/>
  <c r="AT875" i="3" s="1"/>
  <c r="W875" i="3"/>
  <c r="U875" i="3"/>
  <c r="T875" i="3"/>
  <c r="S875" i="3"/>
  <c r="C875" i="3"/>
  <c r="CW874" i="3"/>
  <c r="BP874" i="3"/>
  <c r="BN874" i="3"/>
  <c r="L573" i="2" s="1"/>
  <c r="AT874" i="3"/>
  <c r="AB874" i="3"/>
  <c r="W874" i="3"/>
  <c r="U874" i="3"/>
  <c r="T874" i="3"/>
  <c r="S874" i="3"/>
  <c r="C874" i="3"/>
  <c r="CW873" i="3"/>
  <c r="BP873" i="3"/>
  <c r="AB873" i="3"/>
  <c r="AU873" i="3" s="1"/>
  <c r="BK873" i="3" s="1"/>
  <c r="X873" i="3"/>
  <c r="AT873" i="3" s="1"/>
  <c r="W873" i="3"/>
  <c r="U873" i="3"/>
  <c r="T873" i="3"/>
  <c r="S873" i="3"/>
  <c r="C873" i="3"/>
  <c r="CW872" i="3"/>
  <c r="BP872" i="3"/>
  <c r="AB872" i="3"/>
  <c r="AU872" i="3" s="1"/>
  <c r="BK872" i="3" s="1"/>
  <c r="X872" i="3"/>
  <c r="AT872" i="3" s="1"/>
  <c r="W872" i="3"/>
  <c r="U872" i="3"/>
  <c r="T872" i="3"/>
  <c r="S872" i="3"/>
  <c r="C872" i="3"/>
  <c r="CW871" i="3"/>
  <c r="BS871" i="3"/>
  <c r="BR871" i="3"/>
  <c r="BQ871" i="3"/>
  <c r="BL871" i="3"/>
  <c r="AU871" i="3"/>
  <c r="BK871" i="3" s="1"/>
  <c r="X871" i="3"/>
  <c r="AT871" i="3" s="1"/>
  <c r="U871" i="3"/>
  <c r="T871" i="3"/>
  <c r="S871" i="3"/>
  <c r="C871" i="3"/>
  <c r="CW870" i="3"/>
  <c r="BS870" i="3"/>
  <c r="BR870" i="3"/>
  <c r="BQ870" i="3"/>
  <c r="AB870" i="3"/>
  <c r="AU870" i="3" s="1"/>
  <c r="BK870" i="3" s="1"/>
  <c r="X870" i="3"/>
  <c r="AT870" i="3" s="1"/>
  <c r="W870" i="3"/>
  <c r="U870" i="3"/>
  <c r="T870" i="3"/>
  <c r="S870" i="3"/>
  <c r="C870" i="3"/>
  <c r="CW869" i="3"/>
  <c r="BS869" i="3"/>
  <c r="BR869" i="3"/>
  <c r="BQ869" i="3"/>
  <c r="BL869" i="3"/>
  <c r="X869" i="3"/>
  <c r="AB869" i="3" s="1"/>
  <c r="AU869" i="3" s="1"/>
  <c r="BK869" i="3" s="1"/>
  <c r="U869" i="3"/>
  <c r="T869" i="3"/>
  <c r="S869" i="3"/>
  <c r="C869" i="3"/>
  <c r="CW868" i="3"/>
  <c r="BS868" i="3"/>
  <c r="BR868" i="3"/>
  <c r="BQ868" i="3"/>
  <c r="BL868" i="3"/>
  <c r="X868" i="3"/>
  <c r="U868" i="3"/>
  <c r="T868" i="3"/>
  <c r="S868" i="3"/>
  <c r="C868" i="3"/>
  <c r="CW867" i="3"/>
  <c r="BS867" i="3"/>
  <c r="BR867" i="3"/>
  <c r="BQ867" i="3"/>
  <c r="BL867" i="3"/>
  <c r="X867" i="3"/>
  <c r="AB867" i="3" s="1"/>
  <c r="AU867" i="3" s="1"/>
  <c r="BK867" i="3" s="1"/>
  <c r="U867" i="3"/>
  <c r="T867" i="3"/>
  <c r="S867" i="3"/>
  <c r="C867" i="3"/>
  <c r="CW866" i="3"/>
  <c r="BS866" i="3"/>
  <c r="BR866" i="3"/>
  <c r="BQ866" i="3"/>
  <c r="BL866" i="3"/>
  <c r="AU866" i="3"/>
  <c r="BK866" i="3" s="1"/>
  <c r="X866" i="3"/>
  <c r="AT866" i="3" s="1"/>
  <c r="U866" i="3"/>
  <c r="T866" i="3"/>
  <c r="S866" i="3"/>
  <c r="C866" i="3"/>
  <c r="CW865" i="3"/>
  <c r="BP865" i="3"/>
  <c r="BQ865" i="3" s="1"/>
  <c r="BL865" i="3"/>
  <c r="AU865" i="3"/>
  <c r="BK865" i="3" s="1"/>
  <c r="X865" i="3"/>
  <c r="AT865" i="3" s="1"/>
  <c r="U865" i="3"/>
  <c r="T865" i="3"/>
  <c r="S865" i="3"/>
  <c r="C865" i="3"/>
  <c r="CW864" i="3"/>
  <c r="BS864" i="3"/>
  <c r="BR864" i="3"/>
  <c r="BQ864" i="3"/>
  <c r="BL864" i="3"/>
  <c r="AU864" i="3"/>
  <c r="BK864" i="3" s="1"/>
  <c r="X864" i="3"/>
  <c r="AT864" i="3" s="1"/>
  <c r="U864" i="3"/>
  <c r="T864" i="3"/>
  <c r="S864" i="3"/>
  <c r="C864" i="3"/>
  <c r="CW863" i="3"/>
  <c r="BP863" i="3"/>
  <c r="AU863" i="3"/>
  <c r="BK863" i="3" s="1"/>
  <c r="AT863" i="3"/>
  <c r="AB863" i="3"/>
  <c r="X863" i="3"/>
  <c r="W863" i="3"/>
  <c r="U863" i="3"/>
  <c r="T863" i="3"/>
  <c r="S863" i="3"/>
  <c r="C863" i="3"/>
  <c r="CW862" i="3"/>
  <c r="BS862" i="3"/>
  <c r="BR862" i="3"/>
  <c r="BQ862" i="3"/>
  <c r="BL862" i="3"/>
  <c r="AU862" i="3"/>
  <c r="BK862" i="3" s="1"/>
  <c r="X862" i="3"/>
  <c r="AT862" i="3" s="1"/>
  <c r="U862" i="3"/>
  <c r="T862" i="3"/>
  <c r="S862" i="3"/>
  <c r="C862" i="3"/>
  <c r="CW861" i="3"/>
  <c r="BP861" i="3"/>
  <c r="AU861" i="3"/>
  <c r="BK861" i="3" s="1"/>
  <c r="AT861" i="3"/>
  <c r="AB861" i="3"/>
  <c r="X861" i="3"/>
  <c r="W861" i="3"/>
  <c r="U861" i="3"/>
  <c r="T861" i="3"/>
  <c r="S861" i="3"/>
  <c r="C861" i="3"/>
  <c r="CW860" i="3"/>
  <c r="BP860" i="3"/>
  <c r="BQ860" i="3" s="1"/>
  <c r="BL860" i="3"/>
  <c r="AU860" i="3"/>
  <c r="AT860" i="3"/>
  <c r="Z860" i="3"/>
  <c r="W860" i="3"/>
  <c r="U860" i="3"/>
  <c r="T860" i="3"/>
  <c r="S860" i="3"/>
  <c r="C860" i="3"/>
  <c r="CW859" i="3"/>
  <c r="BS859" i="3"/>
  <c r="BR859" i="3"/>
  <c r="BQ859" i="3"/>
  <c r="BL859" i="3"/>
  <c r="X859" i="3"/>
  <c r="AB859" i="3" s="1"/>
  <c r="AU859" i="3" s="1"/>
  <c r="BK859" i="3" s="1"/>
  <c r="U859" i="3"/>
  <c r="T859" i="3"/>
  <c r="S859" i="3"/>
  <c r="C859" i="3"/>
  <c r="CW858" i="3"/>
  <c r="BS858" i="3"/>
  <c r="BR858" i="3"/>
  <c r="BQ858" i="3"/>
  <c r="AB858" i="3"/>
  <c r="AU858" i="3" s="1"/>
  <c r="BK858" i="3" s="1"/>
  <c r="X858" i="3"/>
  <c r="AT858" i="3" s="1"/>
  <c r="W858" i="3"/>
  <c r="U858" i="3"/>
  <c r="T858" i="3"/>
  <c r="S858" i="3"/>
  <c r="C858" i="3"/>
  <c r="CW857" i="3"/>
  <c r="BS857" i="3"/>
  <c r="BR857" i="3"/>
  <c r="BQ857" i="3"/>
  <c r="BL857" i="3"/>
  <c r="AU857" i="3"/>
  <c r="BK857" i="3" s="1"/>
  <c r="X857" i="3"/>
  <c r="AT857" i="3" s="1"/>
  <c r="U857" i="3"/>
  <c r="T857" i="3"/>
  <c r="S857" i="3"/>
  <c r="C857" i="3"/>
  <c r="CW856" i="3"/>
  <c r="BS856" i="3"/>
  <c r="BR856" i="3"/>
  <c r="BQ856" i="3"/>
  <c r="BL856" i="3"/>
  <c r="AU856" i="3"/>
  <c r="BK856" i="3" s="1"/>
  <c r="X856" i="3"/>
  <c r="AT856" i="3" s="1"/>
  <c r="U856" i="3"/>
  <c r="T856" i="3"/>
  <c r="S856" i="3"/>
  <c r="C856" i="3"/>
  <c r="CW855" i="3"/>
  <c r="BS855" i="3"/>
  <c r="BR855" i="3"/>
  <c r="BQ855" i="3"/>
  <c r="BL855" i="3"/>
  <c r="AB855" i="3"/>
  <c r="AU855" i="3" s="1"/>
  <c r="BK855" i="3" s="1"/>
  <c r="X855" i="3"/>
  <c r="AT855" i="3" s="1"/>
  <c r="U855" i="3"/>
  <c r="T855" i="3"/>
  <c r="S855" i="3"/>
  <c r="C855" i="3"/>
  <c r="CW854" i="3"/>
  <c r="BP854" i="3"/>
  <c r="BL854" i="3"/>
  <c r="AB854" i="3"/>
  <c r="AU854" i="3" s="1"/>
  <c r="BK854" i="3" s="1"/>
  <c r="X854" i="3"/>
  <c r="AT854" i="3" s="1"/>
  <c r="U854" i="3"/>
  <c r="T854" i="3"/>
  <c r="S854" i="3"/>
  <c r="C854" i="3"/>
  <c r="CW853" i="3"/>
  <c r="BS853" i="3"/>
  <c r="BR853" i="3"/>
  <c r="BQ853" i="3"/>
  <c r="BL853" i="3"/>
  <c r="AB853" i="3"/>
  <c r="AU853" i="3" s="1"/>
  <c r="BK853" i="3" s="1"/>
  <c r="X853" i="3"/>
  <c r="AT853" i="3" s="1"/>
  <c r="U853" i="3"/>
  <c r="T853" i="3"/>
  <c r="S853" i="3"/>
  <c r="C853" i="3"/>
  <c r="CW852" i="3"/>
  <c r="BS852" i="3"/>
  <c r="BR852" i="3"/>
  <c r="BQ852" i="3"/>
  <c r="BL852" i="3"/>
  <c r="AB852" i="3"/>
  <c r="AU852" i="3" s="1"/>
  <c r="BK852" i="3" s="1"/>
  <c r="X852" i="3"/>
  <c r="AT852" i="3" s="1"/>
  <c r="U852" i="3"/>
  <c r="T852" i="3"/>
  <c r="S852" i="3"/>
  <c r="C852" i="3"/>
  <c r="CW851" i="3"/>
  <c r="BP851" i="3"/>
  <c r="BL851" i="3"/>
  <c r="AU851" i="3"/>
  <c r="BK851" i="3" s="1"/>
  <c r="X851" i="3"/>
  <c r="AT851" i="3" s="1"/>
  <c r="U851" i="3"/>
  <c r="T851" i="3"/>
  <c r="S851" i="3"/>
  <c r="C851" i="3"/>
  <c r="CW850" i="3"/>
  <c r="BP850" i="3"/>
  <c r="AU850" i="3"/>
  <c r="BK850" i="3" s="1"/>
  <c r="AT850" i="3"/>
  <c r="AB850" i="3"/>
  <c r="X850" i="3"/>
  <c r="W850" i="3"/>
  <c r="U850" i="3"/>
  <c r="T850" i="3"/>
  <c r="S850" i="3"/>
  <c r="C850" i="3"/>
  <c r="CW849" i="3"/>
  <c r="BS849" i="3"/>
  <c r="BR849" i="3"/>
  <c r="BQ849" i="3"/>
  <c r="AU849" i="3"/>
  <c r="BK849" i="3" s="1"/>
  <c r="AT849" i="3"/>
  <c r="AB849" i="3"/>
  <c r="X849" i="3"/>
  <c r="W849" i="3"/>
  <c r="U849" i="3"/>
  <c r="T849" i="3"/>
  <c r="S849" i="3"/>
  <c r="C849" i="3"/>
  <c r="CW848" i="3"/>
  <c r="BS848" i="3"/>
  <c r="BR848" i="3"/>
  <c r="BQ848" i="3"/>
  <c r="AB848" i="3"/>
  <c r="AU848" i="3" s="1"/>
  <c r="BK848" i="3" s="1"/>
  <c r="X848" i="3"/>
  <c r="AT848" i="3" s="1"/>
  <c r="W848" i="3"/>
  <c r="U848" i="3"/>
  <c r="T848" i="3"/>
  <c r="S848" i="3"/>
  <c r="C848" i="3"/>
  <c r="CW847" i="3"/>
  <c r="BS847" i="3"/>
  <c r="BR847" i="3"/>
  <c r="BQ847" i="3"/>
  <c r="BL847" i="3"/>
  <c r="X847" i="3"/>
  <c r="AB847" i="3" s="1"/>
  <c r="AU847" i="3" s="1"/>
  <c r="BK847" i="3" s="1"/>
  <c r="W847" i="3"/>
  <c r="U847" i="3"/>
  <c r="T847" i="3"/>
  <c r="S847" i="3"/>
  <c r="C847" i="3"/>
  <c r="CW846" i="3"/>
  <c r="BS846" i="3"/>
  <c r="BR846" i="3"/>
  <c r="BQ846" i="3"/>
  <c r="BL846" i="3"/>
  <c r="X846" i="3"/>
  <c r="AB846" i="3" s="1"/>
  <c r="AU846" i="3" s="1"/>
  <c r="BK846" i="3" s="1"/>
  <c r="U846" i="3"/>
  <c r="T846" i="3"/>
  <c r="S846" i="3"/>
  <c r="C846" i="3"/>
  <c r="CW845" i="3"/>
  <c r="BP845" i="3"/>
  <c r="BN845" i="3"/>
  <c r="L568" i="2" s="1"/>
  <c r="AT845" i="3"/>
  <c r="AB845" i="3"/>
  <c r="W845" i="3"/>
  <c r="U845" i="3"/>
  <c r="T845" i="3"/>
  <c r="S845" i="3"/>
  <c r="C845" i="3"/>
  <c r="CW844" i="3"/>
  <c r="BP844" i="3"/>
  <c r="AB844" i="3"/>
  <c r="AU844" i="3" s="1"/>
  <c r="BK844" i="3" s="1"/>
  <c r="X844" i="3"/>
  <c r="AT844" i="3" s="1"/>
  <c r="W844" i="3"/>
  <c r="U844" i="3"/>
  <c r="T844" i="3"/>
  <c r="S844" i="3"/>
  <c r="C844" i="3"/>
  <c r="CW843" i="3"/>
  <c r="BP843" i="3"/>
  <c r="AB843" i="3"/>
  <c r="AU843" i="3" s="1"/>
  <c r="BK843" i="3" s="1"/>
  <c r="X843" i="3"/>
  <c r="AT843" i="3" s="1"/>
  <c r="W843" i="3"/>
  <c r="U843" i="3"/>
  <c r="T843" i="3"/>
  <c r="S843" i="3"/>
  <c r="C843" i="3"/>
  <c r="CW842" i="3"/>
  <c r="BP842" i="3"/>
  <c r="BN842" i="3"/>
  <c r="L570" i="2" s="1"/>
  <c r="N570" i="2" s="1"/>
  <c r="AT842" i="3"/>
  <c r="AB842" i="3"/>
  <c r="W842" i="3"/>
  <c r="U842" i="3"/>
  <c r="T842" i="3"/>
  <c r="S842" i="3"/>
  <c r="C842" i="3"/>
  <c r="CW841" i="3"/>
  <c r="BP841" i="3"/>
  <c r="BN841" i="3"/>
  <c r="L567" i="2" s="1"/>
  <c r="AT841" i="3"/>
  <c r="AB841" i="3"/>
  <c r="W841" i="3"/>
  <c r="U841" i="3"/>
  <c r="T841" i="3"/>
  <c r="S841" i="3"/>
  <c r="C841" i="3"/>
  <c r="CW840" i="3"/>
  <c r="BP840" i="3"/>
  <c r="AU840" i="3"/>
  <c r="AT840" i="3"/>
  <c r="AB840" i="3"/>
  <c r="X840" i="3"/>
  <c r="W840" i="3"/>
  <c r="U840" i="3"/>
  <c r="T840" i="3"/>
  <c r="S840" i="3"/>
  <c r="C840" i="3"/>
  <c r="CW839" i="3"/>
  <c r="BP839" i="3"/>
  <c r="BN839" i="3"/>
  <c r="L571" i="2" s="1"/>
  <c r="AT839" i="3"/>
  <c r="AB839" i="3"/>
  <c r="W839" i="3"/>
  <c r="U839" i="3"/>
  <c r="T839" i="3"/>
  <c r="S839" i="3"/>
  <c r="C839" i="3"/>
  <c r="CW838" i="3"/>
  <c r="BP838" i="3"/>
  <c r="BN838" i="3"/>
  <c r="L575" i="2" s="1"/>
  <c r="N575" i="2" s="1"/>
  <c r="AT838" i="3"/>
  <c r="AB838" i="3"/>
  <c r="W838" i="3"/>
  <c r="U838" i="3"/>
  <c r="T838" i="3"/>
  <c r="S838" i="3"/>
  <c r="C838" i="3"/>
  <c r="CW837" i="3"/>
  <c r="BP837" i="3"/>
  <c r="BN837" i="3"/>
  <c r="L576" i="2" s="1"/>
  <c r="AT837" i="3"/>
  <c r="AB837" i="3"/>
  <c r="W837" i="3"/>
  <c r="U837" i="3"/>
  <c r="T837" i="3"/>
  <c r="S837" i="3"/>
  <c r="C837" i="3"/>
  <c r="CW836" i="3"/>
  <c r="BP836" i="3"/>
  <c r="BN836" i="3"/>
  <c r="L574" i="2" s="1"/>
  <c r="N574" i="2" s="1"/>
  <c r="AT836" i="3"/>
  <c r="AB836" i="3"/>
  <c r="W836" i="3"/>
  <c r="U836" i="3"/>
  <c r="T836" i="3"/>
  <c r="S836" i="3"/>
  <c r="C836" i="3"/>
  <c r="CW835" i="3"/>
  <c r="BP835" i="3"/>
  <c r="BN835" i="3"/>
  <c r="L569" i="2" s="1"/>
  <c r="N569" i="2" s="1"/>
  <c r="AT835" i="3"/>
  <c r="AB835" i="3"/>
  <c r="W835" i="3"/>
  <c r="U835" i="3"/>
  <c r="T835" i="3"/>
  <c r="S835" i="3"/>
  <c r="C835" i="3"/>
  <c r="CW834" i="3"/>
  <c r="BP834" i="3"/>
  <c r="BN834" i="3"/>
  <c r="L566" i="2" s="1"/>
  <c r="N566" i="2" s="1"/>
  <c r="AT834" i="3"/>
  <c r="AB834" i="3"/>
  <c r="W834" i="3"/>
  <c r="U834" i="3"/>
  <c r="T834" i="3"/>
  <c r="S834" i="3"/>
  <c r="C834" i="3"/>
  <c r="CW833" i="3"/>
  <c r="BS833" i="3"/>
  <c r="BR833" i="3"/>
  <c r="BQ833" i="3"/>
  <c r="AU833" i="3"/>
  <c r="BK833" i="3" s="1"/>
  <c r="AT833" i="3"/>
  <c r="AB833" i="3"/>
  <c r="X833" i="3"/>
  <c r="W833" i="3"/>
  <c r="U833" i="3"/>
  <c r="T833" i="3"/>
  <c r="S833" i="3"/>
  <c r="C833" i="3"/>
  <c r="CW832" i="3"/>
  <c r="BS832" i="3"/>
  <c r="BR832" i="3"/>
  <c r="BQ832" i="3"/>
  <c r="BL832" i="3"/>
  <c r="AU832" i="3"/>
  <c r="BK832" i="3" s="1"/>
  <c r="X832" i="3"/>
  <c r="AT832" i="3" s="1"/>
  <c r="U832" i="3"/>
  <c r="T832" i="3"/>
  <c r="S832" i="3"/>
  <c r="C832" i="3"/>
  <c r="CW831" i="3"/>
  <c r="BP831" i="3"/>
  <c r="AU831" i="3"/>
  <c r="BK831" i="3" s="1"/>
  <c r="AT831" i="3"/>
  <c r="AB831" i="3"/>
  <c r="X831" i="3"/>
  <c r="W831" i="3"/>
  <c r="U831" i="3"/>
  <c r="T831" i="3"/>
  <c r="S831" i="3"/>
  <c r="C831" i="3"/>
  <c r="CW830" i="3"/>
  <c r="BP830" i="3"/>
  <c r="AU830" i="3"/>
  <c r="AT830" i="3"/>
  <c r="AB830" i="3"/>
  <c r="X830" i="3"/>
  <c r="W830" i="3"/>
  <c r="U830" i="3"/>
  <c r="T830" i="3"/>
  <c r="S830" i="3"/>
  <c r="C830" i="3"/>
  <c r="CW829" i="3"/>
  <c r="BS829" i="3"/>
  <c r="BR829" i="3"/>
  <c r="BQ829" i="3"/>
  <c r="BL829" i="3"/>
  <c r="AU829" i="3"/>
  <c r="BK829" i="3" s="1"/>
  <c r="X829" i="3"/>
  <c r="AT829" i="3" s="1"/>
  <c r="U829" i="3"/>
  <c r="T829" i="3"/>
  <c r="S829" i="3"/>
  <c r="C829" i="3"/>
  <c r="CW828" i="3"/>
  <c r="BP828" i="3"/>
  <c r="AU828" i="3"/>
  <c r="BK828" i="3" s="1"/>
  <c r="AT828" i="3"/>
  <c r="AB828" i="3"/>
  <c r="X828" i="3"/>
  <c r="W828" i="3"/>
  <c r="U828" i="3"/>
  <c r="T828" i="3"/>
  <c r="S828" i="3"/>
  <c r="C828" i="3"/>
  <c r="CW827" i="3"/>
  <c r="BS827" i="3"/>
  <c r="BR827" i="3"/>
  <c r="BQ827" i="3"/>
  <c r="BL827" i="3"/>
  <c r="AU827" i="3"/>
  <c r="BK827" i="3" s="1"/>
  <c r="X827" i="3"/>
  <c r="AT827" i="3" s="1"/>
  <c r="W827" i="3"/>
  <c r="U827" i="3"/>
  <c r="T827" i="3"/>
  <c r="S827" i="3"/>
  <c r="C827" i="3"/>
  <c r="CW826" i="3"/>
  <c r="BS826" i="3"/>
  <c r="BR826" i="3"/>
  <c r="BQ826" i="3"/>
  <c r="BL826" i="3"/>
  <c r="AB826" i="3"/>
  <c r="AU826" i="3" s="1"/>
  <c r="BK826" i="3" s="1"/>
  <c r="X826" i="3"/>
  <c r="Z826" i="3" s="1"/>
  <c r="W826" i="3"/>
  <c r="U826" i="3"/>
  <c r="T826" i="3"/>
  <c r="S826" i="3"/>
  <c r="C826" i="3"/>
  <c r="CW825" i="3"/>
  <c r="BP825" i="3"/>
  <c r="AU825" i="3"/>
  <c r="BK825" i="3" s="1"/>
  <c r="AT825" i="3"/>
  <c r="AB825" i="3"/>
  <c r="X825" i="3"/>
  <c r="W825" i="3"/>
  <c r="U825" i="3"/>
  <c r="T825" i="3"/>
  <c r="S825" i="3"/>
  <c r="C825" i="3"/>
  <c r="CW824" i="3"/>
  <c r="BS824" i="3"/>
  <c r="BR824" i="3"/>
  <c r="BQ824" i="3"/>
  <c r="BL824" i="3"/>
  <c r="AU824" i="3"/>
  <c r="BK824" i="3" s="1"/>
  <c r="X824" i="3"/>
  <c r="AT824" i="3" s="1"/>
  <c r="U824" i="3"/>
  <c r="T824" i="3"/>
  <c r="S824" i="3"/>
  <c r="C824" i="3"/>
  <c r="CW823" i="3"/>
  <c r="BS823" i="3"/>
  <c r="BR823" i="3"/>
  <c r="BQ823" i="3"/>
  <c r="BL823" i="3"/>
  <c r="AB823" i="3"/>
  <c r="AU823" i="3" s="1"/>
  <c r="BK823" i="3" s="1"/>
  <c r="X823" i="3"/>
  <c r="AT823" i="3" s="1"/>
  <c r="W823" i="3"/>
  <c r="U823" i="3"/>
  <c r="T823" i="3"/>
  <c r="S823" i="3"/>
  <c r="C823" i="3"/>
  <c r="CW822" i="3"/>
  <c r="BS822" i="3"/>
  <c r="BR822" i="3"/>
  <c r="BQ822" i="3"/>
  <c r="AB822" i="3"/>
  <c r="AU822" i="3" s="1"/>
  <c r="BK822" i="3" s="1"/>
  <c r="X822" i="3"/>
  <c r="AT822" i="3" s="1"/>
  <c r="W822" i="3"/>
  <c r="U822" i="3"/>
  <c r="T822" i="3"/>
  <c r="S822" i="3"/>
  <c r="C822" i="3"/>
  <c r="CW821" i="3"/>
  <c r="BP821" i="3"/>
  <c r="AU821" i="3"/>
  <c r="AT821" i="3"/>
  <c r="AB821" i="3"/>
  <c r="X821" i="3"/>
  <c r="W821" i="3"/>
  <c r="U821" i="3"/>
  <c r="T821" i="3"/>
  <c r="S821" i="3"/>
  <c r="C821" i="3"/>
  <c r="CW820" i="3"/>
  <c r="BP820" i="3"/>
  <c r="AU820" i="3"/>
  <c r="BK820" i="3" s="1"/>
  <c r="AT820" i="3"/>
  <c r="AB820" i="3"/>
  <c r="X820" i="3"/>
  <c r="W820" i="3"/>
  <c r="U820" i="3"/>
  <c r="T820" i="3"/>
  <c r="S820" i="3"/>
  <c r="C820" i="3"/>
  <c r="CW819" i="3"/>
  <c r="BS819" i="3"/>
  <c r="BR819" i="3"/>
  <c r="BQ819" i="3"/>
  <c r="AU819" i="3"/>
  <c r="BK819" i="3" s="1"/>
  <c r="AT819" i="3"/>
  <c r="AB819" i="3"/>
  <c r="X819" i="3"/>
  <c r="W819" i="3"/>
  <c r="U819" i="3"/>
  <c r="T819" i="3"/>
  <c r="S819" i="3"/>
  <c r="C819" i="3"/>
  <c r="CW818" i="3"/>
  <c r="BP818" i="3"/>
  <c r="AU818" i="3"/>
  <c r="AT818" i="3"/>
  <c r="AB818" i="3"/>
  <c r="X818" i="3"/>
  <c r="W818" i="3"/>
  <c r="U818" i="3"/>
  <c r="T818" i="3"/>
  <c r="S818" i="3"/>
  <c r="C818" i="3"/>
  <c r="CW817" i="3"/>
  <c r="BS817" i="3"/>
  <c r="BR817" i="3"/>
  <c r="BQ817" i="3"/>
  <c r="AB817" i="3"/>
  <c r="AU817" i="3" s="1"/>
  <c r="BK817" i="3" s="1"/>
  <c r="X817" i="3"/>
  <c r="AT817" i="3" s="1"/>
  <c r="W817" i="3"/>
  <c r="U817" i="3"/>
  <c r="T817" i="3"/>
  <c r="S817" i="3"/>
  <c r="C817" i="3"/>
  <c r="CW816" i="3"/>
  <c r="BS816" i="3"/>
  <c r="BR816" i="3"/>
  <c r="BQ816" i="3"/>
  <c r="AU816" i="3"/>
  <c r="AT816" i="3"/>
  <c r="AB816" i="3"/>
  <c r="X816" i="3"/>
  <c r="W816" i="3"/>
  <c r="U816" i="3"/>
  <c r="T816" i="3"/>
  <c r="S816" i="3"/>
  <c r="C816" i="3"/>
  <c r="CW815" i="3"/>
  <c r="BS815" i="3"/>
  <c r="BR815" i="3"/>
  <c r="BQ815" i="3"/>
  <c r="AU815" i="3"/>
  <c r="BK815" i="3" s="1"/>
  <c r="AT815" i="3"/>
  <c r="AB815" i="3"/>
  <c r="X815" i="3"/>
  <c r="W815" i="3"/>
  <c r="U815" i="3"/>
  <c r="T815" i="3"/>
  <c r="S815" i="3"/>
  <c r="C815" i="3"/>
  <c r="CW814" i="3"/>
  <c r="BS814" i="3"/>
  <c r="BR814" i="3"/>
  <c r="BQ814" i="3"/>
  <c r="BL814" i="3"/>
  <c r="AU814" i="3"/>
  <c r="BK814" i="3" s="1"/>
  <c r="AB814" i="3"/>
  <c r="X814" i="3"/>
  <c r="W814" i="3"/>
  <c r="U814" i="3"/>
  <c r="T814" i="3"/>
  <c r="S814" i="3"/>
  <c r="CW813" i="3"/>
  <c r="BP813" i="3"/>
  <c r="BL813" i="3"/>
  <c r="X813" i="3"/>
  <c r="AT813" i="3" s="1"/>
  <c r="U813" i="3"/>
  <c r="T813" i="3"/>
  <c r="S813" i="3"/>
  <c r="C813" i="3"/>
  <c r="CW812" i="3"/>
  <c r="BS812" i="3"/>
  <c r="BR812" i="3"/>
  <c r="BQ812" i="3"/>
  <c r="AU812" i="3"/>
  <c r="BK812" i="3" s="1"/>
  <c r="AT812" i="3"/>
  <c r="AB812" i="3"/>
  <c r="X812" i="3"/>
  <c r="W812" i="3"/>
  <c r="U812" i="3"/>
  <c r="T812" i="3"/>
  <c r="S812" i="3"/>
  <c r="C812" i="3"/>
  <c r="CW811" i="3"/>
  <c r="BS811" i="3"/>
  <c r="BR811" i="3"/>
  <c r="BQ811" i="3"/>
  <c r="BL811" i="3"/>
  <c r="X811" i="3"/>
  <c r="AT811" i="3" s="1"/>
  <c r="W811" i="3"/>
  <c r="U811" i="3"/>
  <c r="T811" i="3"/>
  <c r="S811" i="3"/>
  <c r="C811" i="3"/>
  <c r="CW810" i="3"/>
  <c r="BS810" i="3"/>
  <c r="BR810" i="3"/>
  <c r="BQ810" i="3"/>
  <c r="BL810" i="3"/>
  <c r="AB810" i="3"/>
  <c r="AU810" i="3" s="1"/>
  <c r="BK810" i="3" s="1"/>
  <c r="X810" i="3"/>
  <c r="AT810" i="3" s="1"/>
  <c r="W810" i="3"/>
  <c r="U810" i="3"/>
  <c r="T810" i="3"/>
  <c r="S810" i="3"/>
  <c r="C810" i="3"/>
  <c r="CW809" i="3"/>
  <c r="BS809" i="3"/>
  <c r="BR809" i="3"/>
  <c r="BQ809" i="3"/>
  <c r="BL809" i="3"/>
  <c r="X809" i="3"/>
  <c r="AT809" i="3" s="1"/>
  <c r="W809" i="3"/>
  <c r="U809" i="3"/>
  <c r="T809" i="3"/>
  <c r="S809" i="3"/>
  <c r="C809" i="3"/>
  <c r="CW808" i="3"/>
  <c r="BP808" i="3"/>
  <c r="AU808" i="3"/>
  <c r="BK808" i="3" s="1"/>
  <c r="AT808" i="3"/>
  <c r="AB808" i="3"/>
  <c r="X808" i="3"/>
  <c r="W808" i="3"/>
  <c r="U808" i="3"/>
  <c r="T808" i="3"/>
  <c r="S808" i="3"/>
  <c r="C808" i="3"/>
  <c r="CW807" i="3"/>
  <c r="BS807" i="3"/>
  <c r="BR807" i="3"/>
  <c r="BQ807" i="3"/>
  <c r="AB807" i="3"/>
  <c r="AU807" i="3" s="1"/>
  <c r="BK807" i="3" s="1"/>
  <c r="X807" i="3"/>
  <c r="AT807" i="3" s="1"/>
  <c r="W807" i="3"/>
  <c r="U807" i="3"/>
  <c r="T807" i="3"/>
  <c r="S807" i="3"/>
  <c r="C807" i="3"/>
  <c r="CW806" i="3"/>
  <c r="BS806" i="3"/>
  <c r="BR806" i="3"/>
  <c r="BQ806" i="3"/>
  <c r="BL806" i="3"/>
  <c r="AB806" i="3"/>
  <c r="AU806" i="3" s="1"/>
  <c r="BK806" i="3" s="1"/>
  <c r="X806" i="3"/>
  <c r="AT806" i="3" s="1"/>
  <c r="W806" i="3"/>
  <c r="U806" i="3"/>
  <c r="T806" i="3"/>
  <c r="S806" i="3"/>
  <c r="C806" i="3"/>
  <c r="CW805" i="3"/>
  <c r="BS805" i="3"/>
  <c r="BR805" i="3"/>
  <c r="BQ805" i="3"/>
  <c r="BL805" i="3"/>
  <c r="AB805" i="3"/>
  <c r="AU805" i="3" s="1"/>
  <c r="BK805" i="3" s="1"/>
  <c r="X805" i="3"/>
  <c r="AT805" i="3" s="1"/>
  <c r="W805" i="3"/>
  <c r="U805" i="3"/>
  <c r="T805" i="3"/>
  <c r="S805" i="3"/>
  <c r="C805" i="3"/>
  <c r="CW804" i="3"/>
  <c r="BS804" i="3"/>
  <c r="BR804" i="3"/>
  <c r="BQ804" i="3"/>
  <c r="AU804" i="3"/>
  <c r="BK804" i="3" s="1"/>
  <c r="AT804" i="3"/>
  <c r="AB804" i="3"/>
  <c r="X804" i="3"/>
  <c r="W804" i="3"/>
  <c r="U804" i="3"/>
  <c r="T804" i="3"/>
  <c r="S804" i="3"/>
  <c r="C804" i="3"/>
  <c r="CW803" i="3"/>
  <c r="BS803" i="3"/>
  <c r="BR803" i="3"/>
  <c r="BQ803" i="3"/>
  <c r="AB803" i="3"/>
  <c r="AU803" i="3" s="1"/>
  <c r="BK803" i="3" s="1"/>
  <c r="X803" i="3"/>
  <c r="AT803" i="3" s="1"/>
  <c r="W803" i="3"/>
  <c r="U803" i="3"/>
  <c r="T803" i="3"/>
  <c r="S803" i="3"/>
  <c r="C803" i="3"/>
  <c r="CW802" i="3"/>
  <c r="BP802" i="3"/>
  <c r="BQ802" i="3" s="1"/>
  <c r="BL802" i="3"/>
  <c r="AU802" i="3"/>
  <c r="X802" i="3"/>
  <c r="AT802" i="3" s="1"/>
  <c r="W802" i="3"/>
  <c r="U802" i="3"/>
  <c r="T802" i="3"/>
  <c r="S802" i="3"/>
  <c r="C802" i="3"/>
  <c r="CW801" i="3"/>
  <c r="BP801" i="3"/>
  <c r="AU801" i="3"/>
  <c r="AT801" i="3"/>
  <c r="AB801" i="3"/>
  <c r="X801" i="3"/>
  <c r="W801" i="3"/>
  <c r="U801" i="3"/>
  <c r="T801" i="3"/>
  <c r="S801" i="3"/>
  <c r="C801" i="3"/>
  <c r="CW800" i="3"/>
  <c r="BP800" i="3"/>
  <c r="AU800" i="3"/>
  <c r="AT800" i="3"/>
  <c r="AB800" i="3"/>
  <c r="X800" i="3"/>
  <c r="W800" i="3"/>
  <c r="U800" i="3"/>
  <c r="T800" i="3"/>
  <c r="S800" i="3"/>
  <c r="C800" i="3"/>
  <c r="CW799" i="3"/>
  <c r="BS799" i="3"/>
  <c r="BR799" i="3"/>
  <c r="BQ799" i="3"/>
  <c r="AU799" i="3"/>
  <c r="BK799" i="3" s="1"/>
  <c r="AT799" i="3"/>
  <c r="AB799" i="3"/>
  <c r="X799" i="3"/>
  <c r="W799" i="3"/>
  <c r="U799" i="3"/>
  <c r="T799" i="3"/>
  <c r="S799" i="3"/>
  <c r="C799" i="3"/>
  <c r="CW798" i="3"/>
  <c r="BS798" i="3"/>
  <c r="BR798" i="3"/>
  <c r="BQ798" i="3"/>
  <c r="AU798" i="3"/>
  <c r="AT798" i="3"/>
  <c r="AB798" i="3"/>
  <c r="X798" i="3"/>
  <c r="W798" i="3"/>
  <c r="U798" i="3"/>
  <c r="T798" i="3"/>
  <c r="S798" i="3"/>
  <c r="C798" i="3"/>
  <c r="CW797" i="3"/>
  <c r="BS797" i="3"/>
  <c r="BR797" i="3"/>
  <c r="BQ797" i="3"/>
  <c r="BL797" i="3"/>
  <c r="AU797" i="3"/>
  <c r="BK797" i="3" s="1"/>
  <c r="AB797" i="3"/>
  <c r="X797" i="3"/>
  <c r="W797" i="3"/>
  <c r="U797" i="3"/>
  <c r="T797" i="3"/>
  <c r="S797" i="3"/>
  <c r="CW796" i="3"/>
  <c r="BS796" i="3"/>
  <c r="BR796" i="3"/>
  <c r="BQ796" i="3"/>
  <c r="AB796" i="3"/>
  <c r="AU796" i="3" s="1"/>
  <c r="BK796" i="3" s="1"/>
  <c r="X796" i="3"/>
  <c r="AT796" i="3" s="1"/>
  <c r="W796" i="3"/>
  <c r="U796" i="3"/>
  <c r="T796" i="3"/>
  <c r="S796" i="3"/>
  <c r="C796" i="3"/>
  <c r="CW795" i="3"/>
  <c r="BS795" i="3"/>
  <c r="BR795" i="3"/>
  <c r="BQ795" i="3"/>
  <c r="AB795" i="3"/>
  <c r="AU795" i="3" s="1"/>
  <c r="BK795" i="3" s="1"/>
  <c r="X795" i="3"/>
  <c r="AT795" i="3" s="1"/>
  <c r="W795" i="3"/>
  <c r="U795" i="3"/>
  <c r="T795" i="3"/>
  <c r="S795" i="3"/>
  <c r="C795" i="3"/>
  <c r="CW794" i="3"/>
  <c r="BS794" i="3"/>
  <c r="BR794" i="3"/>
  <c r="BQ794" i="3"/>
  <c r="AB794" i="3"/>
  <c r="AU794" i="3" s="1"/>
  <c r="BK794" i="3" s="1"/>
  <c r="X794" i="3"/>
  <c r="AT794" i="3" s="1"/>
  <c r="W794" i="3"/>
  <c r="U794" i="3"/>
  <c r="T794" i="3"/>
  <c r="S794" i="3"/>
  <c r="C794" i="3"/>
  <c r="CW793" i="3"/>
  <c r="BS793" i="3"/>
  <c r="BR793" i="3"/>
  <c r="BQ793" i="3"/>
  <c r="AB793" i="3"/>
  <c r="AU793" i="3" s="1"/>
  <c r="BK793" i="3" s="1"/>
  <c r="X793" i="3"/>
  <c r="AT793" i="3" s="1"/>
  <c r="W793" i="3"/>
  <c r="U793" i="3"/>
  <c r="T793" i="3"/>
  <c r="S793" i="3"/>
  <c r="C793" i="3"/>
  <c r="CW792" i="3"/>
  <c r="BS792" i="3"/>
  <c r="BR792" i="3"/>
  <c r="BQ792" i="3"/>
  <c r="AB792" i="3"/>
  <c r="AU792" i="3" s="1"/>
  <c r="BK792" i="3" s="1"/>
  <c r="X792" i="3"/>
  <c r="AT792" i="3" s="1"/>
  <c r="W792" i="3"/>
  <c r="U792" i="3"/>
  <c r="T792" i="3"/>
  <c r="S792" i="3"/>
  <c r="C792" i="3"/>
  <c r="CW791" i="3"/>
  <c r="BS791" i="3"/>
  <c r="BR791" i="3"/>
  <c r="BQ791" i="3"/>
  <c r="AU791" i="3"/>
  <c r="BK791" i="3" s="1"/>
  <c r="AT791" i="3"/>
  <c r="AB791" i="3"/>
  <c r="X791" i="3"/>
  <c r="W791" i="3"/>
  <c r="U791" i="3"/>
  <c r="T791" i="3"/>
  <c r="S791" i="3"/>
  <c r="C791" i="3"/>
  <c r="CW790" i="3"/>
  <c r="BP790" i="3"/>
  <c r="AU790" i="3"/>
  <c r="BK790" i="3" s="1"/>
  <c r="AT790" i="3"/>
  <c r="AB790" i="3"/>
  <c r="X790" i="3"/>
  <c r="W790" i="3"/>
  <c r="U790" i="3"/>
  <c r="T790" i="3"/>
  <c r="S790" i="3"/>
  <c r="C790" i="3"/>
  <c r="CW789" i="3"/>
  <c r="BP789" i="3"/>
  <c r="AU789" i="3"/>
  <c r="BK789" i="3" s="1"/>
  <c r="AT789" i="3"/>
  <c r="AB789" i="3"/>
  <c r="X789" i="3"/>
  <c r="W789" i="3"/>
  <c r="U789" i="3"/>
  <c r="T789" i="3"/>
  <c r="S789" i="3"/>
  <c r="C789" i="3"/>
  <c r="CW788" i="3"/>
  <c r="BS788" i="3"/>
  <c r="BR788" i="3"/>
  <c r="BQ788" i="3"/>
  <c r="AB788" i="3"/>
  <c r="AU788" i="3" s="1"/>
  <c r="BK788" i="3" s="1"/>
  <c r="X788" i="3"/>
  <c r="AT788" i="3" s="1"/>
  <c r="W788" i="3"/>
  <c r="U788" i="3"/>
  <c r="T788" i="3"/>
  <c r="S788" i="3"/>
  <c r="C788" i="3"/>
  <c r="CW787" i="3"/>
  <c r="BS787" i="3"/>
  <c r="BR787" i="3"/>
  <c r="BQ787" i="3"/>
  <c r="AB787" i="3"/>
  <c r="AU787" i="3" s="1"/>
  <c r="BK787" i="3" s="1"/>
  <c r="X787" i="3"/>
  <c r="AT787" i="3" s="1"/>
  <c r="W787" i="3"/>
  <c r="U787" i="3"/>
  <c r="T787" i="3"/>
  <c r="S787" i="3"/>
  <c r="C787" i="3"/>
  <c r="CW786" i="3"/>
  <c r="BP786" i="3"/>
  <c r="AU786" i="3"/>
  <c r="BK786" i="3" s="1"/>
  <c r="AT786" i="3"/>
  <c r="AB786" i="3"/>
  <c r="X786" i="3"/>
  <c r="W786" i="3"/>
  <c r="U786" i="3"/>
  <c r="T786" i="3"/>
  <c r="S786" i="3"/>
  <c r="C786" i="3"/>
  <c r="CW785" i="3"/>
  <c r="BP785" i="3"/>
  <c r="AU785" i="3"/>
  <c r="BK785" i="3" s="1"/>
  <c r="AT785" i="3"/>
  <c r="AB785" i="3"/>
  <c r="X785" i="3"/>
  <c r="W785" i="3"/>
  <c r="U785" i="3"/>
  <c r="T785" i="3"/>
  <c r="S785" i="3"/>
  <c r="C785" i="3"/>
  <c r="CW784" i="3"/>
  <c r="BP784" i="3"/>
  <c r="AU784" i="3"/>
  <c r="AT784" i="3"/>
  <c r="AB784" i="3"/>
  <c r="X784" i="3"/>
  <c r="W784" i="3"/>
  <c r="U784" i="3"/>
  <c r="T784" i="3"/>
  <c r="S784" i="3"/>
  <c r="C784" i="3"/>
  <c r="CW783" i="3"/>
  <c r="BP783" i="3"/>
  <c r="AU783" i="3"/>
  <c r="BK783" i="3" s="1"/>
  <c r="AT783" i="3"/>
  <c r="AB783" i="3"/>
  <c r="X783" i="3"/>
  <c r="W783" i="3"/>
  <c r="U783" i="3"/>
  <c r="T783" i="3"/>
  <c r="S783" i="3"/>
  <c r="C783" i="3"/>
  <c r="CW782" i="3"/>
  <c r="BS782" i="3"/>
  <c r="BR782" i="3"/>
  <c r="BQ782" i="3"/>
  <c r="AU782" i="3"/>
  <c r="AT782" i="3"/>
  <c r="AB782" i="3"/>
  <c r="X782" i="3"/>
  <c r="W782" i="3"/>
  <c r="U782" i="3"/>
  <c r="T782" i="3"/>
  <c r="S782" i="3"/>
  <c r="C782" i="3"/>
  <c r="CW781" i="3"/>
  <c r="BP781" i="3"/>
  <c r="AU781" i="3"/>
  <c r="AT781" i="3"/>
  <c r="AB781" i="3"/>
  <c r="X781" i="3"/>
  <c r="W781" i="3"/>
  <c r="U781" i="3"/>
  <c r="T781" i="3"/>
  <c r="S781" i="3"/>
  <c r="C781" i="3"/>
  <c r="CW780" i="3"/>
  <c r="BS780" i="3"/>
  <c r="BR780" i="3"/>
  <c r="BQ780" i="3"/>
  <c r="AB780" i="3"/>
  <c r="AU780" i="3" s="1"/>
  <c r="BK780" i="3" s="1"/>
  <c r="X780" i="3"/>
  <c r="AT780" i="3" s="1"/>
  <c r="W780" i="3"/>
  <c r="U780" i="3"/>
  <c r="T780" i="3"/>
  <c r="S780" i="3"/>
  <c r="C780" i="3"/>
  <c r="CW779" i="3"/>
  <c r="BS779" i="3"/>
  <c r="BR779" i="3"/>
  <c r="BQ779" i="3"/>
  <c r="AB779" i="3"/>
  <c r="AU779" i="3" s="1"/>
  <c r="BK779" i="3" s="1"/>
  <c r="X779" i="3"/>
  <c r="AT779" i="3" s="1"/>
  <c r="W779" i="3"/>
  <c r="U779" i="3"/>
  <c r="T779" i="3"/>
  <c r="S779" i="3"/>
  <c r="C779" i="3"/>
  <c r="CW778" i="3"/>
  <c r="BP778" i="3"/>
  <c r="AU778" i="3"/>
  <c r="BK778" i="3" s="1"/>
  <c r="AT778" i="3"/>
  <c r="AB778" i="3"/>
  <c r="X778" i="3"/>
  <c r="W778" i="3"/>
  <c r="U778" i="3"/>
  <c r="T778" i="3"/>
  <c r="S778" i="3"/>
  <c r="C778" i="3"/>
  <c r="CW777" i="3"/>
  <c r="BP777" i="3"/>
  <c r="AU777" i="3"/>
  <c r="BK777" i="3" s="1"/>
  <c r="AT777" i="3"/>
  <c r="AB777" i="3"/>
  <c r="X777" i="3"/>
  <c r="W777" i="3"/>
  <c r="U777" i="3"/>
  <c r="T777" i="3"/>
  <c r="S777" i="3"/>
  <c r="C777" i="3"/>
  <c r="CW776" i="3"/>
  <c r="BS776" i="3"/>
  <c r="BR776" i="3"/>
  <c r="BQ776" i="3"/>
  <c r="BL776" i="3"/>
  <c r="AU776" i="3"/>
  <c r="BK776" i="3" s="1"/>
  <c r="AB776" i="3"/>
  <c r="X776" i="3"/>
  <c r="AT776" i="3" s="1"/>
  <c r="W776" i="3"/>
  <c r="U776" i="3"/>
  <c r="T776" i="3"/>
  <c r="S776" i="3"/>
  <c r="CW775" i="3"/>
  <c r="BP775" i="3"/>
  <c r="AU775" i="3"/>
  <c r="BK775" i="3" s="1"/>
  <c r="AT775" i="3"/>
  <c r="AB775" i="3"/>
  <c r="X775" i="3"/>
  <c r="W775" i="3"/>
  <c r="U775" i="3"/>
  <c r="T775" i="3"/>
  <c r="S775" i="3"/>
  <c r="C775" i="3"/>
  <c r="CW774" i="3"/>
  <c r="BP774" i="3"/>
  <c r="AU774" i="3"/>
  <c r="BK774" i="3" s="1"/>
  <c r="AT774" i="3"/>
  <c r="AB774" i="3"/>
  <c r="X774" i="3"/>
  <c r="W774" i="3"/>
  <c r="U774" i="3"/>
  <c r="T774" i="3"/>
  <c r="S774" i="3"/>
  <c r="C774" i="3"/>
  <c r="CW773" i="3"/>
  <c r="BP773" i="3"/>
  <c r="AU773" i="3"/>
  <c r="BK773" i="3" s="1"/>
  <c r="AT773" i="3"/>
  <c r="AB773" i="3"/>
  <c r="X773" i="3"/>
  <c r="W773" i="3"/>
  <c r="U773" i="3"/>
  <c r="T773" i="3"/>
  <c r="S773" i="3"/>
  <c r="C773" i="3"/>
  <c r="CW772" i="3"/>
  <c r="BP772" i="3"/>
  <c r="AB772" i="3"/>
  <c r="AU772" i="3" s="1"/>
  <c r="BK772" i="3" s="1"/>
  <c r="X772" i="3"/>
  <c r="AT772" i="3" s="1"/>
  <c r="W772" i="3"/>
  <c r="U772" i="3"/>
  <c r="T772" i="3"/>
  <c r="S772" i="3"/>
  <c r="C772" i="3"/>
  <c r="CW771" i="3"/>
  <c r="BP771" i="3"/>
  <c r="AB771" i="3"/>
  <c r="AU771" i="3" s="1"/>
  <c r="BK771" i="3" s="1"/>
  <c r="X771" i="3"/>
  <c r="AT771" i="3" s="1"/>
  <c r="W771" i="3"/>
  <c r="U771" i="3"/>
  <c r="T771" i="3"/>
  <c r="S771" i="3"/>
  <c r="C771" i="3"/>
  <c r="CW770" i="3"/>
  <c r="BS770" i="3"/>
  <c r="BR770" i="3"/>
  <c r="BQ770" i="3"/>
  <c r="AB770" i="3"/>
  <c r="AU770" i="3" s="1"/>
  <c r="BK770" i="3" s="1"/>
  <c r="X770" i="3"/>
  <c r="AT770" i="3" s="1"/>
  <c r="W770" i="3"/>
  <c r="U770" i="3"/>
  <c r="T770" i="3"/>
  <c r="S770" i="3"/>
  <c r="C770" i="3"/>
  <c r="CW769" i="3"/>
  <c r="BS769" i="3"/>
  <c r="BR769" i="3"/>
  <c r="BQ769" i="3"/>
  <c r="BL769" i="3"/>
  <c r="AT769" i="3"/>
  <c r="AB769" i="3"/>
  <c r="AU769" i="3" s="1"/>
  <c r="BK769" i="3" s="1"/>
  <c r="W769" i="3"/>
  <c r="U769" i="3"/>
  <c r="T769" i="3"/>
  <c r="S769" i="3"/>
  <c r="C769" i="3"/>
  <c r="CW768" i="3"/>
  <c r="BP768" i="3"/>
  <c r="BL768" i="3"/>
  <c r="AU768" i="3"/>
  <c r="BK768" i="3" s="1"/>
  <c r="AT768" i="3"/>
  <c r="Z768" i="3"/>
  <c r="W768" i="3"/>
  <c r="U768" i="3"/>
  <c r="T768" i="3"/>
  <c r="S768" i="3"/>
  <c r="C768" i="3"/>
  <c r="CW767" i="3"/>
  <c r="BS767" i="3"/>
  <c r="BR767" i="3"/>
  <c r="BQ767" i="3"/>
  <c r="AB767" i="3"/>
  <c r="AU767" i="3" s="1"/>
  <c r="BK767" i="3" s="1"/>
  <c r="X767" i="3"/>
  <c r="AT767" i="3" s="1"/>
  <c r="W767" i="3"/>
  <c r="U767" i="3"/>
  <c r="T767" i="3"/>
  <c r="S767" i="3"/>
  <c r="C767" i="3"/>
  <c r="CW766" i="3"/>
  <c r="BS766" i="3"/>
  <c r="BR766" i="3"/>
  <c r="BQ766" i="3"/>
  <c r="BL766" i="3"/>
  <c r="X766" i="3"/>
  <c r="W766" i="3"/>
  <c r="U766" i="3"/>
  <c r="T766" i="3"/>
  <c r="S766" i="3"/>
  <c r="C766" i="3"/>
  <c r="CW765" i="3"/>
  <c r="BS765" i="3"/>
  <c r="BR765" i="3"/>
  <c r="BQ765" i="3"/>
  <c r="BL765" i="3"/>
  <c r="X765" i="3"/>
  <c r="W765" i="3"/>
  <c r="U765" i="3"/>
  <c r="T765" i="3"/>
  <c r="S765" i="3"/>
  <c r="C765" i="3"/>
  <c r="CW764" i="3"/>
  <c r="BS764" i="3"/>
  <c r="BR764" i="3"/>
  <c r="BQ764" i="3"/>
  <c r="BL764" i="3"/>
  <c r="X764" i="3"/>
  <c r="AT764" i="3" s="1"/>
  <c r="W764" i="3"/>
  <c r="U764" i="3"/>
  <c r="T764" i="3"/>
  <c r="S764" i="3"/>
  <c r="C764" i="3"/>
  <c r="CW763" i="3"/>
  <c r="BP763" i="3"/>
  <c r="BL763" i="3"/>
  <c r="X763" i="3"/>
  <c r="W763" i="3"/>
  <c r="U763" i="3"/>
  <c r="T763" i="3"/>
  <c r="S763" i="3"/>
  <c r="C763" i="3"/>
  <c r="CW762" i="3"/>
  <c r="BS762" i="3"/>
  <c r="BR762" i="3"/>
  <c r="BQ762" i="3"/>
  <c r="BL762" i="3"/>
  <c r="X762" i="3"/>
  <c r="W762" i="3"/>
  <c r="U762" i="3"/>
  <c r="T762" i="3"/>
  <c r="S762" i="3"/>
  <c r="C762" i="3"/>
  <c r="CW761" i="3"/>
  <c r="BS761" i="3"/>
  <c r="BR761" i="3"/>
  <c r="BQ761" i="3"/>
  <c r="BL761" i="3"/>
  <c r="X761" i="3"/>
  <c r="W761" i="3"/>
  <c r="U761" i="3"/>
  <c r="T761" i="3"/>
  <c r="S761" i="3"/>
  <c r="C761" i="3"/>
  <c r="CW760" i="3"/>
  <c r="BP760" i="3"/>
  <c r="BL760" i="3"/>
  <c r="X760" i="3"/>
  <c r="AT760" i="3" s="1"/>
  <c r="W760" i="3"/>
  <c r="U760" i="3"/>
  <c r="T760" i="3"/>
  <c r="S760" i="3"/>
  <c r="C760" i="3"/>
  <c r="CW759" i="3"/>
  <c r="BS759" i="3"/>
  <c r="BR759" i="3"/>
  <c r="BQ759" i="3"/>
  <c r="BL759" i="3"/>
  <c r="X759" i="3"/>
  <c r="AB759" i="3" s="1"/>
  <c r="AU759" i="3" s="1"/>
  <c r="BK759" i="3" s="1"/>
  <c r="W759" i="3"/>
  <c r="U759" i="3"/>
  <c r="T759" i="3"/>
  <c r="S759" i="3"/>
  <c r="C759" i="3"/>
  <c r="CW758" i="3"/>
  <c r="BS758" i="3"/>
  <c r="BR758" i="3"/>
  <c r="BQ758" i="3"/>
  <c r="BL758" i="3"/>
  <c r="X758" i="3"/>
  <c r="W758" i="3"/>
  <c r="U758" i="3"/>
  <c r="T758" i="3"/>
  <c r="S758" i="3"/>
  <c r="C758" i="3"/>
  <c r="CW757" i="3"/>
  <c r="BS757" i="3"/>
  <c r="BR757" i="3"/>
  <c r="BQ757" i="3"/>
  <c r="BL757" i="3"/>
  <c r="AT757" i="3"/>
  <c r="AB757" i="3"/>
  <c r="AU757" i="3" s="1"/>
  <c r="BK757" i="3" s="1"/>
  <c r="W757" i="3"/>
  <c r="U757" i="3"/>
  <c r="T757" i="3"/>
  <c r="S757" i="3"/>
  <c r="C757" i="3"/>
  <c r="CW756" i="3"/>
  <c r="BS756" i="3"/>
  <c r="BR756" i="3"/>
  <c r="BQ756" i="3"/>
  <c r="BL756" i="3"/>
  <c r="X756" i="3"/>
  <c r="AT756" i="3" s="1"/>
  <c r="W756" i="3"/>
  <c r="U756" i="3"/>
  <c r="T756" i="3"/>
  <c r="S756" i="3"/>
  <c r="C756" i="3"/>
  <c r="CW755" i="3"/>
  <c r="BS755" i="3"/>
  <c r="BR755" i="3"/>
  <c r="BQ755" i="3"/>
  <c r="BL755" i="3"/>
  <c r="X755" i="3"/>
  <c r="AT755" i="3" s="1"/>
  <c r="W755" i="3"/>
  <c r="U755" i="3"/>
  <c r="T755" i="3"/>
  <c r="S755" i="3"/>
  <c r="C755" i="3"/>
  <c r="CW754" i="3"/>
  <c r="BS754" i="3"/>
  <c r="BR754" i="3"/>
  <c r="BQ754" i="3"/>
  <c r="BL754" i="3"/>
  <c r="X754" i="3"/>
  <c r="AT754" i="3" s="1"/>
  <c r="W754" i="3"/>
  <c r="U754" i="3"/>
  <c r="T754" i="3"/>
  <c r="S754" i="3"/>
  <c r="C754" i="3"/>
  <c r="CW753" i="3"/>
  <c r="BS753" i="3"/>
  <c r="BR753" i="3"/>
  <c r="BQ753" i="3"/>
  <c r="BL753" i="3"/>
  <c r="X753" i="3"/>
  <c r="AT753" i="3" s="1"/>
  <c r="W753" i="3"/>
  <c r="U753" i="3"/>
  <c r="T753" i="3"/>
  <c r="S753" i="3"/>
  <c r="C753" i="3"/>
  <c r="CW752" i="3"/>
  <c r="BS752" i="3"/>
  <c r="BR752" i="3"/>
  <c r="BQ752" i="3"/>
  <c r="BL752" i="3"/>
  <c r="X752" i="3"/>
  <c r="AB752" i="3" s="1"/>
  <c r="AU752" i="3" s="1"/>
  <c r="BK752" i="3" s="1"/>
  <c r="W752" i="3"/>
  <c r="U752" i="3"/>
  <c r="T752" i="3"/>
  <c r="S752" i="3"/>
  <c r="C752" i="3"/>
  <c r="CW751" i="3"/>
  <c r="BS751" i="3"/>
  <c r="BR751" i="3"/>
  <c r="BQ751" i="3"/>
  <c r="BL751" i="3"/>
  <c r="X751" i="3"/>
  <c r="AT751" i="3" s="1"/>
  <c r="W751" i="3"/>
  <c r="U751" i="3"/>
  <c r="T751" i="3"/>
  <c r="S751" i="3"/>
  <c r="C751" i="3"/>
  <c r="CW750" i="3"/>
  <c r="BS750" i="3"/>
  <c r="BR750" i="3"/>
  <c r="BQ750" i="3"/>
  <c r="BL750" i="3"/>
  <c r="X750" i="3"/>
  <c r="AB750" i="3" s="1"/>
  <c r="AU750" i="3" s="1"/>
  <c r="BK750" i="3" s="1"/>
  <c r="W750" i="3"/>
  <c r="U750" i="3"/>
  <c r="T750" i="3"/>
  <c r="S750" i="3"/>
  <c r="C750" i="3"/>
  <c r="CW749" i="3"/>
  <c r="BS749" i="3"/>
  <c r="BR749" i="3"/>
  <c r="BQ749" i="3"/>
  <c r="BL749" i="3"/>
  <c r="X749" i="3"/>
  <c r="AB749" i="3" s="1"/>
  <c r="AU749" i="3" s="1"/>
  <c r="BK749" i="3" s="1"/>
  <c r="W749" i="3"/>
  <c r="U749" i="3"/>
  <c r="T749" i="3"/>
  <c r="S749" i="3"/>
  <c r="C749" i="3"/>
  <c r="CW748" i="3"/>
  <c r="BS748" i="3"/>
  <c r="BR748" i="3"/>
  <c r="BQ748" i="3"/>
  <c r="BL748" i="3"/>
  <c r="X748" i="3"/>
  <c r="AT748" i="3" s="1"/>
  <c r="W748" i="3"/>
  <c r="U748" i="3"/>
  <c r="T748" i="3"/>
  <c r="S748" i="3"/>
  <c r="C748" i="3"/>
  <c r="CW747" i="3"/>
  <c r="BS747" i="3"/>
  <c r="BR747" i="3"/>
  <c r="BQ747" i="3"/>
  <c r="BL747" i="3"/>
  <c r="X747" i="3"/>
  <c r="AT747" i="3" s="1"/>
  <c r="W747" i="3"/>
  <c r="U747" i="3"/>
  <c r="T747" i="3"/>
  <c r="S747" i="3"/>
  <c r="C747" i="3"/>
  <c r="CW746" i="3"/>
  <c r="BS746" i="3"/>
  <c r="BR746" i="3"/>
  <c r="BQ746" i="3"/>
  <c r="BL746" i="3"/>
  <c r="X746" i="3"/>
  <c r="AT746" i="3" s="1"/>
  <c r="W746" i="3"/>
  <c r="U746" i="3"/>
  <c r="T746" i="3"/>
  <c r="S746" i="3"/>
  <c r="C746" i="3"/>
  <c r="CW745" i="3"/>
  <c r="BP745" i="3"/>
  <c r="BL745" i="3"/>
  <c r="X745" i="3"/>
  <c r="W745" i="3"/>
  <c r="U745" i="3"/>
  <c r="T745" i="3"/>
  <c r="S745" i="3"/>
  <c r="C745" i="3"/>
  <c r="CW744" i="3"/>
  <c r="BP744" i="3"/>
  <c r="AU744" i="3"/>
  <c r="AT744" i="3"/>
  <c r="AB744" i="3"/>
  <c r="X744" i="3"/>
  <c r="W744" i="3"/>
  <c r="U744" i="3"/>
  <c r="T744" i="3"/>
  <c r="S744" i="3"/>
  <c r="C744" i="3"/>
  <c r="CW743" i="3"/>
  <c r="BP743" i="3"/>
  <c r="AU743" i="3"/>
  <c r="AT743" i="3"/>
  <c r="AB743" i="3"/>
  <c r="X743" i="3"/>
  <c r="W743" i="3"/>
  <c r="U743" i="3"/>
  <c r="T743" i="3"/>
  <c r="S743" i="3"/>
  <c r="C743" i="3"/>
  <c r="CW742" i="3"/>
  <c r="BP742" i="3"/>
  <c r="AU742" i="3"/>
  <c r="AT742" i="3"/>
  <c r="AB742" i="3"/>
  <c r="X742" i="3"/>
  <c r="W742" i="3"/>
  <c r="U742" i="3"/>
  <c r="T742" i="3"/>
  <c r="S742" i="3"/>
  <c r="C742" i="3"/>
  <c r="CW741" i="3"/>
  <c r="BP741" i="3"/>
  <c r="AU741" i="3"/>
  <c r="BK741" i="3" s="1"/>
  <c r="AT741" i="3"/>
  <c r="AB741" i="3"/>
  <c r="X741" i="3"/>
  <c r="W741" i="3"/>
  <c r="U741" i="3"/>
  <c r="T741" i="3"/>
  <c r="S741" i="3"/>
  <c r="C741" i="3"/>
  <c r="CW740" i="3"/>
  <c r="BS740" i="3"/>
  <c r="BR740" i="3"/>
  <c r="BQ740" i="3"/>
  <c r="BL740" i="3"/>
  <c r="X740" i="3"/>
  <c r="AT740" i="3" s="1"/>
  <c r="W740" i="3"/>
  <c r="U740" i="3"/>
  <c r="T740" i="3"/>
  <c r="S740" i="3"/>
  <c r="C740" i="3"/>
  <c r="CW739" i="3"/>
  <c r="BS739" i="3"/>
  <c r="BR739" i="3"/>
  <c r="BQ739" i="3"/>
  <c r="AU739" i="3"/>
  <c r="BK739" i="3" s="1"/>
  <c r="AT739" i="3"/>
  <c r="W739" i="3"/>
  <c r="U739" i="3"/>
  <c r="T739" i="3"/>
  <c r="S739" i="3"/>
  <c r="C739" i="3"/>
  <c r="CW738" i="3"/>
  <c r="BP738" i="3"/>
  <c r="AU738" i="3"/>
  <c r="BK738" i="3" s="1"/>
  <c r="AT738" i="3"/>
  <c r="AB738" i="3"/>
  <c r="X738" i="3"/>
  <c r="W738" i="3"/>
  <c r="U738" i="3"/>
  <c r="T738" i="3"/>
  <c r="S738" i="3"/>
  <c r="C738" i="3"/>
  <c r="CW737" i="3"/>
  <c r="BS737" i="3"/>
  <c r="BR737" i="3"/>
  <c r="BQ737" i="3"/>
  <c r="BL737" i="3"/>
  <c r="X737" i="3"/>
  <c r="W737" i="3"/>
  <c r="U737" i="3"/>
  <c r="T737" i="3"/>
  <c r="S737" i="3"/>
  <c r="C737" i="3"/>
  <c r="CW736" i="3"/>
  <c r="BS736" i="3"/>
  <c r="BR736" i="3"/>
  <c r="BQ736" i="3"/>
  <c r="AB736" i="3"/>
  <c r="AU736" i="3" s="1"/>
  <c r="BK736" i="3" s="1"/>
  <c r="X736" i="3"/>
  <c r="AT736" i="3" s="1"/>
  <c r="W736" i="3"/>
  <c r="U736" i="3"/>
  <c r="T736" i="3"/>
  <c r="S736" i="3"/>
  <c r="C736" i="3"/>
  <c r="CW735" i="3"/>
  <c r="BS735" i="3"/>
  <c r="BR735" i="3"/>
  <c r="BQ735" i="3"/>
  <c r="AB735" i="3"/>
  <c r="AU735" i="3" s="1"/>
  <c r="BK735" i="3" s="1"/>
  <c r="X735" i="3"/>
  <c r="AT735" i="3" s="1"/>
  <c r="W735" i="3"/>
  <c r="U735" i="3"/>
  <c r="T735" i="3"/>
  <c r="S735" i="3"/>
  <c r="C735" i="3"/>
  <c r="CW734" i="3"/>
  <c r="BS734" i="3"/>
  <c r="BR734" i="3"/>
  <c r="BQ734" i="3"/>
  <c r="BL734" i="3"/>
  <c r="X734" i="3"/>
  <c r="AT734" i="3" s="1"/>
  <c r="W734" i="3"/>
  <c r="U734" i="3"/>
  <c r="T734" i="3"/>
  <c r="S734" i="3"/>
  <c r="C734" i="3"/>
  <c r="CW733" i="3"/>
  <c r="BS733" i="3"/>
  <c r="BR733" i="3"/>
  <c r="BQ733" i="3"/>
  <c r="BL733" i="3"/>
  <c r="X733" i="3"/>
  <c r="AT733" i="3" s="1"/>
  <c r="W733" i="3"/>
  <c r="U733" i="3"/>
  <c r="T733" i="3"/>
  <c r="S733" i="3"/>
  <c r="C733" i="3"/>
  <c r="CW732" i="3"/>
  <c r="BS732" i="3"/>
  <c r="BR732" i="3"/>
  <c r="BQ732" i="3"/>
  <c r="BL732" i="3"/>
  <c r="X732" i="3"/>
  <c r="AB732" i="3" s="1"/>
  <c r="AU732" i="3" s="1"/>
  <c r="BK732" i="3" s="1"/>
  <c r="W732" i="3"/>
  <c r="U732" i="3"/>
  <c r="T732" i="3"/>
  <c r="S732" i="3"/>
  <c r="C732" i="3"/>
  <c r="CW731" i="3"/>
  <c r="BP731" i="3"/>
  <c r="AU731" i="3"/>
  <c r="BK731" i="3" s="1"/>
  <c r="AT731" i="3"/>
  <c r="AB731" i="3"/>
  <c r="X731" i="3"/>
  <c r="W731" i="3"/>
  <c r="U731" i="3"/>
  <c r="T731" i="3"/>
  <c r="S731" i="3"/>
  <c r="C731" i="3"/>
  <c r="CW730" i="3"/>
  <c r="BP730" i="3"/>
  <c r="AU730" i="3"/>
  <c r="BK730" i="3" s="1"/>
  <c r="AT730" i="3"/>
  <c r="AB730" i="3"/>
  <c r="X730" i="3"/>
  <c r="W730" i="3"/>
  <c r="U730" i="3"/>
  <c r="T730" i="3"/>
  <c r="S730" i="3"/>
  <c r="C730" i="3"/>
  <c r="CW729" i="3"/>
  <c r="BP729" i="3"/>
  <c r="AU729" i="3"/>
  <c r="BK729" i="3" s="1"/>
  <c r="AB729" i="3"/>
  <c r="X729" i="3"/>
  <c r="AT729" i="3" s="1"/>
  <c r="W729" i="3"/>
  <c r="U729" i="3"/>
  <c r="T729" i="3"/>
  <c r="S729" i="3"/>
  <c r="C729" i="3"/>
  <c r="CW728" i="3"/>
  <c r="BP728" i="3"/>
  <c r="AU728" i="3"/>
  <c r="BK728" i="3" s="1"/>
  <c r="AT728" i="3"/>
  <c r="AB728" i="3"/>
  <c r="X728" i="3"/>
  <c r="W728" i="3"/>
  <c r="U728" i="3"/>
  <c r="T728" i="3"/>
  <c r="S728" i="3"/>
  <c r="C728" i="3"/>
  <c r="CW727" i="3"/>
  <c r="BP727" i="3"/>
  <c r="AU727" i="3"/>
  <c r="BK727" i="3" s="1"/>
  <c r="AT727" i="3"/>
  <c r="AB727" i="3"/>
  <c r="X727" i="3"/>
  <c r="W727" i="3"/>
  <c r="U727" i="3"/>
  <c r="T727" i="3"/>
  <c r="S727" i="3"/>
  <c r="C727" i="3"/>
  <c r="CW726" i="3"/>
  <c r="BP726" i="3"/>
  <c r="AU726" i="3"/>
  <c r="AT726" i="3"/>
  <c r="AB726" i="3"/>
  <c r="X726" i="3"/>
  <c r="W726" i="3"/>
  <c r="U726" i="3"/>
  <c r="T726" i="3"/>
  <c r="S726" i="3"/>
  <c r="C726" i="3"/>
  <c r="CW725" i="3"/>
  <c r="BS725" i="3"/>
  <c r="BR725" i="3"/>
  <c r="BQ725" i="3"/>
  <c r="BL725" i="3"/>
  <c r="AB725" i="3"/>
  <c r="AU725" i="3" s="1"/>
  <c r="BK725" i="3" s="1"/>
  <c r="X725" i="3"/>
  <c r="AT725" i="3" s="1"/>
  <c r="W725" i="3"/>
  <c r="U725" i="3"/>
  <c r="T725" i="3"/>
  <c r="S725" i="3"/>
  <c r="C725" i="3"/>
  <c r="CW724" i="3"/>
  <c r="BS724" i="3"/>
  <c r="BR724" i="3"/>
  <c r="BQ724" i="3"/>
  <c r="AU724" i="3"/>
  <c r="BK724" i="3" s="1"/>
  <c r="AT724" i="3"/>
  <c r="AB724" i="3"/>
  <c r="X724" i="3"/>
  <c r="W724" i="3"/>
  <c r="U724" i="3"/>
  <c r="T724" i="3"/>
  <c r="S724" i="3"/>
  <c r="C724" i="3"/>
  <c r="CW723" i="3"/>
  <c r="BP723" i="3"/>
  <c r="AU723" i="3"/>
  <c r="AT723" i="3"/>
  <c r="AB723" i="3"/>
  <c r="X723" i="3"/>
  <c r="W723" i="3"/>
  <c r="U723" i="3"/>
  <c r="T723" i="3"/>
  <c r="S723" i="3"/>
  <c r="C723" i="3"/>
  <c r="CW722" i="3"/>
  <c r="BS722" i="3"/>
  <c r="BR722" i="3"/>
  <c r="BQ722" i="3"/>
  <c r="AB722" i="3"/>
  <c r="AU722" i="3" s="1"/>
  <c r="BK722" i="3" s="1"/>
  <c r="X722" i="3"/>
  <c r="AT722" i="3" s="1"/>
  <c r="W722" i="3"/>
  <c r="U722" i="3"/>
  <c r="T722" i="3"/>
  <c r="S722" i="3"/>
  <c r="C722" i="3"/>
  <c r="CW721" i="3"/>
  <c r="BS721" i="3"/>
  <c r="BR721" i="3"/>
  <c r="BQ721" i="3"/>
  <c r="AB721" i="3"/>
  <c r="AU721" i="3" s="1"/>
  <c r="BK721" i="3" s="1"/>
  <c r="X721" i="3"/>
  <c r="AT721" i="3" s="1"/>
  <c r="W721" i="3"/>
  <c r="U721" i="3"/>
  <c r="T721" i="3"/>
  <c r="S721" i="3"/>
  <c r="C721" i="3"/>
  <c r="CW720" i="3"/>
  <c r="BS720" i="3"/>
  <c r="BR720" i="3"/>
  <c r="BQ720" i="3"/>
  <c r="AB720" i="3"/>
  <c r="AU720" i="3" s="1"/>
  <c r="BK720" i="3" s="1"/>
  <c r="X720" i="3"/>
  <c r="AT720" i="3" s="1"/>
  <c r="W720" i="3"/>
  <c r="U720" i="3"/>
  <c r="T720" i="3"/>
  <c r="S720" i="3"/>
  <c r="C720" i="3"/>
  <c r="CW719" i="3"/>
  <c r="BS719" i="3"/>
  <c r="BR719" i="3"/>
  <c r="BQ719" i="3"/>
  <c r="AB719" i="3"/>
  <c r="AU719" i="3" s="1"/>
  <c r="BK719" i="3" s="1"/>
  <c r="X719" i="3"/>
  <c r="AT719" i="3" s="1"/>
  <c r="W719" i="3"/>
  <c r="U719" i="3"/>
  <c r="T719" i="3"/>
  <c r="S719" i="3"/>
  <c r="C719" i="3"/>
  <c r="CW718" i="3"/>
  <c r="BP718" i="3"/>
  <c r="AU718" i="3"/>
  <c r="BK718" i="3" s="1"/>
  <c r="AT718" i="3"/>
  <c r="AB718" i="3"/>
  <c r="X718" i="3"/>
  <c r="W718" i="3"/>
  <c r="U718" i="3"/>
  <c r="T718" i="3"/>
  <c r="S718" i="3"/>
  <c r="C718" i="3"/>
  <c r="CW717" i="3"/>
  <c r="BP717" i="3"/>
  <c r="AU717" i="3"/>
  <c r="BK717" i="3" s="1"/>
  <c r="AT717" i="3"/>
  <c r="AB717" i="3"/>
  <c r="X717" i="3"/>
  <c r="W717" i="3"/>
  <c r="U717" i="3"/>
  <c r="T717" i="3"/>
  <c r="S717" i="3"/>
  <c r="C717" i="3"/>
  <c r="CW716" i="3"/>
  <c r="BP716" i="3"/>
  <c r="AU716" i="3"/>
  <c r="AT716" i="3"/>
  <c r="AB716" i="3"/>
  <c r="X716" i="3"/>
  <c r="W716" i="3"/>
  <c r="U716" i="3"/>
  <c r="T716" i="3"/>
  <c r="S716" i="3"/>
  <c r="C716" i="3"/>
  <c r="CW715" i="3"/>
  <c r="BP715" i="3"/>
  <c r="AU715" i="3"/>
  <c r="AT715" i="3"/>
  <c r="AB715" i="3"/>
  <c r="X715" i="3"/>
  <c r="W715" i="3"/>
  <c r="U715" i="3"/>
  <c r="T715" i="3"/>
  <c r="S715" i="3"/>
  <c r="C715" i="3"/>
  <c r="CW714" i="3"/>
  <c r="BS714" i="3"/>
  <c r="BR714" i="3"/>
  <c r="BQ714" i="3"/>
  <c r="AU714" i="3"/>
  <c r="BK714" i="3" s="1"/>
  <c r="AT714" i="3"/>
  <c r="AB714" i="3"/>
  <c r="X714" i="3"/>
  <c r="W714" i="3"/>
  <c r="U714" i="3"/>
  <c r="T714" i="3"/>
  <c r="S714" i="3"/>
  <c r="C714" i="3"/>
  <c r="CW713" i="3"/>
  <c r="BS713" i="3"/>
  <c r="BR713" i="3"/>
  <c r="BQ713" i="3"/>
  <c r="AB713" i="3"/>
  <c r="AU713" i="3" s="1"/>
  <c r="BK713" i="3" s="1"/>
  <c r="X713" i="3"/>
  <c r="AT713" i="3" s="1"/>
  <c r="W713" i="3"/>
  <c r="U713" i="3"/>
  <c r="T713" i="3"/>
  <c r="S713" i="3"/>
  <c r="C713" i="3"/>
  <c r="CW712" i="3"/>
  <c r="BP712" i="3"/>
  <c r="AU712" i="3"/>
  <c r="BK712" i="3" s="1"/>
  <c r="AT712" i="3"/>
  <c r="AB712" i="3"/>
  <c r="X712" i="3"/>
  <c r="W712" i="3"/>
  <c r="U712" i="3"/>
  <c r="T712" i="3"/>
  <c r="S712" i="3"/>
  <c r="C712" i="3"/>
  <c r="CW711" i="3"/>
  <c r="BP711" i="3"/>
  <c r="AU711" i="3"/>
  <c r="AT711" i="3"/>
  <c r="AB711" i="3"/>
  <c r="X711" i="3"/>
  <c r="W711" i="3"/>
  <c r="U711" i="3"/>
  <c r="T711" i="3"/>
  <c r="S711" i="3"/>
  <c r="C711" i="3"/>
  <c r="CW710" i="3"/>
  <c r="BP710" i="3"/>
  <c r="AU710" i="3"/>
  <c r="BK710" i="3" s="1"/>
  <c r="AT710" i="3"/>
  <c r="AB710" i="3"/>
  <c r="X710" i="3"/>
  <c r="W710" i="3"/>
  <c r="U710" i="3"/>
  <c r="T710" i="3"/>
  <c r="S710" i="3"/>
  <c r="C710" i="3"/>
  <c r="CW709" i="3"/>
  <c r="BP709" i="3"/>
  <c r="AU709" i="3"/>
  <c r="BK709" i="3" s="1"/>
  <c r="AT709" i="3"/>
  <c r="AB709" i="3"/>
  <c r="X709" i="3"/>
  <c r="W709" i="3"/>
  <c r="U709" i="3"/>
  <c r="T709" i="3"/>
  <c r="S709" i="3"/>
  <c r="C709" i="3"/>
  <c r="CW708" i="3"/>
  <c r="BS708" i="3"/>
  <c r="BR708" i="3"/>
  <c r="BQ708" i="3"/>
  <c r="AU708" i="3"/>
  <c r="AT708" i="3"/>
  <c r="AB708" i="3"/>
  <c r="X708" i="3"/>
  <c r="W708" i="3"/>
  <c r="U708" i="3"/>
  <c r="T708" i="3"/>
  <c r="S708" i="3"/>
  <c r="C708" i="3"/>
  <c r="CW707" i="3"/>
  <c r="BP707" i="3"/>
  <c r="AU707" i="3"/>
  <c r="BK707" i="3" s="1"/>
  <c r="AT707" i="3"/>
  <c r="AB707" i="3"/>
  <c r="X707" i="3"/>
  <c r="W707" i="3"/>
  <c r="U707" i="3"/>
  <c r="T707" i="3"/>
  <c r="S707" i="3"/>
  <c r="C707" i="3"/>
  <c r="CW706" i="3"/>
  <c r="BP706" i="3"/>
  <c r="AU706" i="3"/>
  <c r="BK706" i="3" s="1"/>
  <c r="AT706" i="3"/>
  <c r="AB706" i="3"/>
  <c r="X706" i="3"/>
  <c r="W706" i="3"/>
  <c r="U706" i="3"/>
  <c r="T706" i="3"/>
  <c r="S706" i="3"/>
  <c r="C706" i="3"/>
  <c r="CW705" i="3"/>
  <c r="BP705" i="3"/>
  <c r="AU705" i="3"/>
  <c r="BK705" i="3" s="1"/>
  <c r="AT705" i="3"/>
  <c r="AB705" i="3"/>
  <c r="X705" i="3"/>
  <c r="W705" i="3"/>
  <c r="U705" i="3"/>
  <c r="T705" i="3"/>
  <c r="S705" i="3"/>
  <c r="C705" i="3"/>
  <c r="CW704" i="3"/>
  <c r="BP704" i="3"/>
  <c r="AU704" i="3"/>
  <c r="BK704" i="3" s="1"/>
  <c r="AT704" i="3"/>
  <c r="AB704" i="3"/>
  <c r="X704" i="3"/>
  <c r="W704" i="3"/>
  <c r="U704" i="3"/>
  <c r="T704" i="3"/>
  <c r="S704" i="3"/>
  <c r="C704" i="3"/>
  <c r="CW703" i="3"/>
  <c r="BP703" i="3"/>
  <c r="AU703" i="3"/>
  <c r="BK703" i="3" s="1"/>
  <c r="AT703" i="3"/>
  <c r="AB703" i="3"/>
  <c r="X703" i="3"/>
  <c r="W703" i="3"/>
  <c r="U703" i="3"/>
  <c r="T703" i="3"/>
  <c r="S703" i="3"/>
  <c r="C703" i="3"/>
  <c r="CW702" i="3"/>
  <c r="BS702" i="3"/>
  <c r="BR702" i="3"/>
  <c r="BQ702" i="3"/>
  <c r="AU702" i="3"/>
  <c r="AT702" i="3"/>
  <c r="AB702" i="3"/>
  <c r="X702" i="3"/>
  <c r="W702" i="3"/>
  <c r="U702" i="3"/>
  <c r="T702" i="3"/>
  <c r="S702" i="3"/>
  <c r="C702" i="3"/>
  <c r="CW701" i="3"/>
  <c r="BP701" i="3"/>
  <c r="AU701" i="3"/>
  <c r="AT701" i="3"/>
  <c r="AB701" i="3"/>
  <c r="X701" i="3"/>
  <c r="W701" i="3"/>
  <c r="U701" i="3"/>
  <c r="T701" i="3"/>
  <c r="S701" i="3"/>
  <c r="C701" i="3"/>
  <c r="CW700" i="3"/>
  <c r="BP700" i="3"/>
  <c r="AU700" i="3"/>
  <c r="BK700" i="3" s="1"/>
  <c r="AT700" i="3"/>
  <c r="AB700" i="3"/>
  <c r="X700" i="3"/>
  <c r="W700" i="3"/>
  <c r="U700" i="3"/>
  <c r="T700" i="3"/>
  <c r="S700" i="3"/>
  <c r="C700" i="3"/>
  <c r="CW699" i="3"/>
  <c r="BP699" i="3"/>
  <c r="AU699" i="3"/>
  <c r="BK699" i="3" s="1"/>
  <c r="AT699" i="3"/>
  <c r="AB699" i="3"/>
  <c r="X699" i="3"/>
  <c r="W699" i="3"/>
  <c r="U699" i="3"/>
  <c r="T699" i="3"/>
  <c r="S699" i="3"/>
  <c r="C699" i="3"/>
  <c r="CW698" i="3"/>
  <c r="BP698" i="3"/>
  <c r="AU698" i="3"/>
  <c r="AT698" i="3"/>
  <c r="AB698" i="3"/>
  <c r="X698" i="3"/>
  <c r="W698" i="3"/>
  <c r="U698" i="3"/>
  <c r="T698" i="3"/>
  <c r="S698" i="3"/>
  <c r="C698" i="3"/>
  <c r="CW697" i="3"/>
  <c r="BP697" i="3"/>
  <c r="AU697" i="3"/>
  <c r="BK697" i="3" s="1"/>
  <c r="AT697" i="3"/>
  <c r="AB697" i="3"/>
  <c r="X697" i="3"/>
  <c r="W697" i="3"/>
  <c r="U697" i="3"/>
  <c r="T697" i="3"/>
  <c r="S697" i="3"/>
  <c r="C697" i="3"/>
  <c r="CW696" i="3"/>
  <c r="BP696" i="3"/>
  <c r="AU696" i="3"/>
  <c r="AT696" i="3"/>
  <c r="AB696" i="3"/>
  <c r="X696" i="3"/>
  <c r="W696" i="3"/>
  <c r="U696" i="3"/>
  <c r="T696" i="3"/>
  <c r="S696" i="3"/>
  <c r="C696" i="3"/>
  <c r="CW695" i="3"/>
  <c r="BP695" i="3"/>
  <c r="AU695" i="3"/>
  <c r="BK695" i="3" s="1"/>
  <c r="AT695" i="3"/>
  <c r="AB695" i="3"/>
  <c r="X695" i="3"/>
  <c r="W695" i="3"/>
  <c r="U695" i="3"/>
  <c r="T695" i="3"/>
  <c r="S695" i="3"/>
  <c r="C695" i="3"/>
  <c r="CW694" i="3"/>
  <c r="BP694" i="3"/>
  <c r="AU694" i="3"/>
  <c r="AT694" i="3"/>
  <c r="AB694" i="3"/>
  <c r="X694" i="3"/>
  <c r="W694" i="3"/>
  <c r="U694" i="3"/>
  <c r="T694" i="3"/>
  <c r="S694" i="3"/>
  <c r="C694" i="3"/>
  <c r="CW693" i="3"/>
  <c r="BP693" i="3"/>
  <c r="AU693" i="3"/>
  <c r="BK693" i="3" s="1"/>
  <c r="AT693" i="3"/>
  <c r="AB693" i="3"/>
  <c r="X693" i="3"/>
  <c r="W693" i="3"/>
  <c r="U693" i="3"/>
  <c r="T693" i="3"/>
  <c r="S693" i="3"/>
  <c r="C693" i="3"/>
  <c r="CW692" i="3"/>
  <c r="BP692" i="3"/>
  <c r="AU692" i="3"/>
  <c r="AT692" i="3"/>
  <c r="AB692" i="3"/>
  <c r="X692" i="3"/>
  <c r="W692" i="3"/>
  <c r="U692" i="3"/>
  <c r="T692" i="3"/>
  <c r="S692" i="3"/>
  <c r="C692" i="3"/>
  <c r="CW691" i="3"/>
  <c r="BP691" i="3"/>
  <c r="AU691" i="3"/>
  <c r="BK691" i="3" s="1"/>
  <c r="AT691" i="3"/>
  <c r="AB691" i="3"/>
  <c r="X691" i="3"/>
  <c r="W691" i="3"/>
  <c r="U691" i="3"/>
  <c r="T691" i="3"/>
  <c r="S691" i="3"/>
  <c r="C691" i="3"/>
  <c r="CW690" i="3"/>
  <c r="BP690" i="3"/>
  <c r="AU690" i="3"/>
  <c r="BK690" i="3" s="1"/>
  <c r="AT690" i="3"/>
  <c r="AB690" i="3"/>
  <c r="X690" i="3"/>
  <c r="W690" i="3"/>
  <c r="U690" i="3"/>
  <c r="T690" i="3"/>
  <c r="S690" i="3"/>
  <c r="C690" i="3"/>
  <c r="CW689" i="3"/>
  <c r="BP689" i="3"/>
  <c r="AU689" i="3"/>
  <c r="BK689" i="3" s="1"/>
  <c r="AT689" i="3"/>
  <c r="AB689" i="3"/>
  <c r="X689" i="3"/>
  <c r="W689" i="3"/>
  <c r="U689" i="3"/>
  <c r="T689" i="3"/>
  <c r="S689" i="3"/>
  <c r="C689" i="3"/>
  <c r="CW688" i="3"/>
  <c r="BP688" i="3"/>
  <c r="AU688" i="3"/>
  <c r="BK688" i="3" s="1"/>
  <c r="AT688" i="3"/>
  <c r="AB688" i="3"/>
  <c r="X688" i="3"/>
  <c r="W688" i="3"/>
  <c r="U688" i="3"/>
  <c r="T688" i="3"/>
  <c r="S688" i="3"/>
  <c r="C688" i="3"/>
  <c r="CW687" i="3"/>
  <c r="BS687" i="3"/>
  <c r="BR687" i="3"/>
  <c r="BQ687" i="3"/>
  <c r="BL687" i="3"/>
  <c r="AU687" i="3"/>
  <c r="BK687" i="3" s="1"/>
  <c r="X687" i="3"/>
  <c r="AT687" i="3" s="1"/>
  <c r="W687" i="3"/>
  <c r="U687" i="3"/>
  <c r="T687" i="3"/>
  <c r="S687" i="3"/>
  <c r="C687" i="3"/>
  <c r="CW686" i="3"/>
  <c r="BP686" i="3"/>
  <c r="AU686" i="3"/>
  <c r="BK686" i="3" s="1"/>
  <c r="AT686" i="3"/>
  <c r="AB686" i="3"/>
  <c r="X686" i="3"/>
  <c r="W686" i="3"/>
  <c r="U686" i="3"/>
  <c r="T686" i="3"/>
  <c r="S686" i="3"/>
  <c r="C686" i="3"/>
  <c r="CW685" i="3"/>
  <c r="BP685" i="3"/>
  <c r="AU685" i="3"/>
  <c r="AT685" i="3"/>
  <c r="AB685" i="3"/>
  <c r="X685" i="3"/>
  <c r="W685" i="3"/>
  <c r="U685" i="3"/>
  <c r="T685" i="3"/>
  <c r="S685" i="3"/>
  <c r="C685" i="3"/>
  <c r="CW684" i="3"/>
  <c r="BP684" i="3"/>
  <c r="AU684" i="3"/>
  <c r="AT684" i="3"/>
  <c r="AB684" i="3"/>
  <c r="X684" i="3"/>
  <c r="W684" i="3"/>
  <c r="U684" i="3"/>
  <c r="T684" i="3"/>
  <c r="S684" i="3"/>
  <c r="C684" i="3"/>
  <c r="CW683" i="3"/>
  <c r="BP683" i="3"/>
  <c r="AU683" i="3"/>
  <c r="AT683" i="3"/>
  <c r="AB683" i="3"/>
  <c r="X683" i="3"/>
  <c r="W683" i="3"/>
  <c r="U683" i="3"/>
  <c r="T683" i="3"/>
  <c r="S683" i="3"/>
  <c r="C683" i="3"/>
  <c r="CW682" i="3"/>
  <c r="BP682" i="3"/>
  <c r="AU682" i="3"/>
  <c r="AT682" i="3"/>
  <c r="AB682" i="3"/>
  <c r="X682" i="3"/>
  <c r="W682" i="3"/>
  <c r="U682" i="3"/>
  <c r="T682" i="3"/>
  <c r="S682" i="3"/>
  <c r="C682" i="3"/>
  <c r="CW681" i="3"/>
  <c r="BP681" i="3"/>
  <c r="AU681" i="3"/>
  <c r="AT681" i="3"/>
  <c r="AB681" i="3"/>
  <c r="X681" i="3"/>
  <c r="W681" i="3"/>
  <c r="U681" i="3"/>
  <c r="T681" i="3"/>
  <c r="S681" i="3"/>
  <c r="C681" i="3"/>
  <c r="CW680" i="3"/>
  <c r="BP680" i="3"/>
  <c r="AU680" i="3"/>
  <c r="AT680" i="3"/>
  <c r="AB680" i="3"/>
  <c r="X680" i="3"/>
  <c r="W680" i="3"/>
  <c r="U680" i="3"/>
  <c r="T680" i="3"/>
  <c r="S680" i="3"/>
  <c r="C680" i="3"/>
  <c r="CW679" i="3"/>
  <c r="BP679" i="3"/>
  <c r="AU679" i="3"/>
  <c r="AT679" i="3"/>
  <c r="AB679" i="3"/>
  <c r="X679" i="3"/>
  <c r="W679" i="3"/>
  <c r="U679" i="3"/>
  <c r="T679" i="3"/>
  <c r="S679" i="3"/>
  <c r="C679" i="3"/>
  <c r="CW678" i="3"/>
  <c r="BP678" i="3"/>
  <c r="AU678" i="3"/>
  <c r="BK678" i="3" s="1"/>
  <c r="AT678" i="3"/>
  <c r="AB678" i="3"/>
  <c r="X678" i="3"/>
  <c r="W678" i="3"/>
  <c r="U678" i="3"/>
  <c r="T678" i="3"/>
  <c r="S678" i="3"/>
  <c r="C678" i="3"/>
  <c r="CW677" i="3"/>
  <c r="BP677" i="3"/>
  <c r="AU677" i="3"/>
  <c r="BK677" i="3" s="1"/>
  <c r="AT677" i="3"/>
  <c r="AB677" i="3"/>
  <c r="X677" i="3"/>
  <c r="W677" i="3"/>
  <c r="U677" i="3"/>
  <c r="T677" i="3"/>
  <c r="S677" i="3"/>
  <c r="C677" i="3"/>
  <c r="CW676" i="3"/>
  <c r="BP676" i="3"/>
  <c r="AU676" i="3"/>
  <c r="BK676" i="3" s="1"/>
  <c r="AT676" i="3"/>
  <c r="AB676" i="3"/>
  <c r="X676" i="3"/>
  <c r="W676" i="3"/>
  <c r="U676" i="3"/>
  <c r="T676" i="3"/>
  <c r="S676" i="3"/>
  <c r="C676" i="3"/>
  <c r="CW675" i="3"/>
  <c r="BP675" i="3"/>
  <c r="AU675" i="3"/>
  <c r="AT675" i="3"/>
  <c r="AB675" i="3"/>
  <c r="X675" i="3"/>
  <c r="W675" i="3"/>
  <c r="U675" i="3"/>
  <c r="T675" i="3"/>
  <c r="S675" i="3"/>
  <c r="C675" i="3"/>
  <c r="CW674" i="3"/>
  <c r="BS674" i="3"/>
  <c r="BR674" i="3"/>
  <c r="BQ674" i="3"/>
  <c r="AB674" i="3"/>
  <c r="AU674" i="3" s="1"/>
  <c r="BK674" i="3" s="1"/>
  <c r="X674" i="3"/>
  <c r="AT674" i="3" s="1"/>
  <c r="W674" i="3"/>
  <c r="U674" i="3"/>
  <c r="T674" i="3"/>
  <c r="S674" i="3"/>
  <c r="C674" i="3"/>
  <c r="CW673" i="3"/>
  <c r="BS673" i="3"/>
  <c r="BR673" i="3"/>
  <c r="BQ673" i="3"/>
  <c r="BL673" i="3"/>
  <c r="X673" i="3"/>
  <c r="AB673" i="3" s="1"/>
  <c r="AU673" i="3" s="1"/>
  <c r="BK673" i="3" s="1"/>
  <c r="W673" i="3"/>
  <c r="U673" i="3"/>
  <c r="T673" i="3"/>
  <c r="S673" i="3"/>
  <c r="C673" i="3"/>
  <c r="CW672" i="3"/>
  <c r="BS672" i="3"/>
  <c r="BR672" i="3"/>
  <c r="BQ672" i="3"/>
  <c r="BL672" i="3"/>
  <c r="X672" i="3"/>
  <c r="AT672" i="3" s="1"/>
  <c r="W672" i="3"/>
  <c r="U672" i="3"/>
  <c r="T672" i="3"/>
  <c r="S672" i="3"/>
  <c r="C672" i="3"/>
  <c r="CW671" i="3"/>
  <c r="BS671" i="3"/>
  <c r="BR671" i="3"/>
  <c r="BQ671" i="3"/>
  <c r="BL671" i="3"/>
  <c r="X671" i="3"/>
  <c r="AT671" i="3" s="1"/>
  <c r="W671" i="3"/>
  <c r="U671" i="3"/>
  <c r="T671" i="3"/>
  <c r="S671" i="3"/>
  <c r="C671" i="3"/>
  <c r="CW670" i="3"/>
  <c r="BS670" i="3"/>
  <c r="BR670" i="3"/>
  <c r="BQ670" i="3"/>
  <c r="BL670" i="3"/>
  <c r="X670" i="3"/>
  <c r="AT670" i="3" s="1"/>
  <c r="W670" i="3"/>
  <c r="U670" i="3"/>
  <c r="T670" i="3"/>
  <c r="S670" i="3"/>
  <c r="C670" i="3"/>
  <c r="CW669" i="3"/>
  <c r="BS669" i="3"/>
  <c r="BR669" i="3"/>
  <c r="BQ669" i="3"/>
  <c r="BL669" i="3"/>
  <c r="X669" i="3"/>
  <c r="W669" i="3"/>
  <c r="U669" i="3"/>
  <c r="T669" i="3"/>
  <c r="S669" i="3"/>
  <c r="C669" i="3"/>
  <c r="CW668" i="3"/>
  <c r="BS668" i="3"/>
  <c r="BR668" i="3"/>
  <c r="BQ668" i="3"/>
  <c r="BL668" i="3"/>
  <c r="X668" i="3"/>
  <c r="W668" i="3"/>
  <c r="U668" i="3"/>
  <c r="T668" i="3"/>
  <c r="S668" i="3"/>
  <c r="C668" i="3"/>
  <c r="CW667" i="3"/>
  <c r="BS667" i="3"/>
  <c r="BR667" i="3"/>
  <c r="BQ667" i="3"/>
  <c r="AB667" i="3"/>
  <c r="AU667" i="3" s="1"/>
  <c r="BK667" i="3" s="1"/>
  <c r="X667" i="3"/>
  <c r="AT667" i="3" s="1"/>
  <c r="W667" i="3"/>
  <c r="U667" i="3"/>
  <c r="T667" i="3"/>
  <c r="S667" i="3"/>
  <c r="C667" i="3"/>
  <c r="CW666" i="3"/>
  <c r="BS666" i="3"/>
  <c r="BR666" i="3"/>
  <c r="BQ666" i="3"/>
  <c r="BL666" i="3"/>
  <c r="X666" i="3"/>
  <c r="AB666" i="3" s="1"/>
  <c r="AU666" i="3" s="1"/>
  <c r="BK666" i="3" s="1"/>
  <c r="W666" i="3"/>
  <c r="U666" i="3"/>
  <c r="T666" i="3"/>
  <c r="S666" i="3"/>
  <c r="C666" i="3"/>
  <c r="CW665" i="3"/>
  <c r="BS665" i="3"/>
  <c r="BR665" i="3"/>
  <c r="BQ665" i="3"/>
  <c r="BL665" i="3"/>
  <c r="X665" i="3"/>
  <c r="AT665" i="3" s="1"/>
  <c r="W665" i="3"/>
  <c r="U665" i="3"/>
  <c r="T665" i="3"/>
  <c r="S665" i="3"/>
  <c r="C665" i="3"/>
  <c r="CW664" i="3"/>
  <c r="BS664" i="3"/>
  <c r="BR664" i="3"/>
  <c r="BQ664" i="3"/>
  <c r="AU664" i="3"/>
  <c r="BK664" i="3" s="1"/>
  <c r="AT664" i="3"/>
  <c r="AB664" i="3"/>
  <c r="X664" i="3"/>
  <c r="W664" i="3"/>
  <c r="U664" i="3"/>
  <c r="T664" i="3"/>
  <c r="S664" i="3"/>
  <c r="C664" i="3"/>
  <c r="CW663" i="3"/>
  <c r="BP663" i="3"/>
  <c r="AB663" i="3"/>
  <c r="AU663" i="3" s="1"/>
  <c r="BK663" i="3" s="1"/>
  <c r="X663" i="3"/>
  <c r="AT663" i="3" s="1"/>
  <c r="W663" i="3"/>
  <c r="U663" i="3"/>
  <c r="T663" i="3"/>
  <c r="S663" i="3"/>
  <c r="C663" i="3"/>
  <c r="CW662" i="3"/>
  <c r="BP662" i="3"/>
  <c r="AB662" i="3"/>
  <c r="AU662" i="3" s="1"/>
  <c r="BK662" i="3" s="1"/>
  <c r="X662" i="3"/>
  <c r="AT662" i="3" s="1"/>
  <c r="W662" i="3"/>
  <c r="U662" i="3"/>
  <c r="T662" i="3"/>
  <c r="S662" i="3"/>
  <c r="C662" i="3"/>
  <c r="CW661" i="3"/>
  <c r="BP661" i="3"/>
  <c r="AU661" i="3"/>
  <c r="BK661" i="3" s="1"/>
  <c r="AT661" i="3"/>
  <c r="AB661" i="3"/>
  <c r="X661" i="3"/>
  <c r="W661" i="3"/>
  <c r="U661" i="3"/>
  <c r="T661" i="3"/>
  <c r="S661" i="3"/>
  <c r="C661" i="3"/>
  <c r="CW660" i="3"/>
  <c r="BP660" i="3"/>
  <c r="AU660" i="3"/>
  <c r="AT660" i="3"/>
  <c r="AB660" i="3"/>
  <c r="X660" i="3"/>
  <c r="W660" i="3"/>
  <c r="U660" i="3"/>
  <c r="T660" i="3"/>
  <c r="S660" i="3"/>
  <c r="C660" i="3"/>
  <c r="CW659" i="3"/>
  <c r="BP659" i="3"/>
  <c r="AU659" i="3"/>
  <c r="BK659" i="3" s="1"/>
  <c r="AT659" i="3"/>
  <c r="AB659" i="3"/>
  <c r="X659" i="3"/>
  <c r="W659" i="3"/>
  <c r="U659" i="3"/>
  <c r="T659" i="3"/>
  <c r="S659" i="3"/>
  <c r="C659" i="3"/>
  <c r="CW658" i="3"/>
  <c r="BP658" i="3"/>
  <c r="AU658" i="3"/>
  <c r="BK658" i="3" s="1"/>
  <c r="AT658" i="3"/>
  <c r="AB658" i="3"/>
  <c r="X658" i="3"/>
  <c r="W658" i="3"/>
  <c r="U658" i="3"/>
  <c r="T658" i="3"/>
  <c r="S658" i="3"/>
  <c r="C658" i="3"/>
  <c r="CW657" i="3"/>
  <c r="BS657" i="3"/>
  <c r="BR657" i="3"/>
  <c r="BQ657" i="3"/>
  <c r="BL657" i="3"/>
  <c r="X657" i="3"/>
  <c r="W657" i="3"/>
  <c r="U657" i="3"/>
  <c r="T657" i="3"/>
  <c r="S657" i="3"/>
  <c r="C657" i="3"/>
  <c r="CW656" i="3"/>
  <c r="BP656" i="3"/>
  <c r="BL656" i="3"/>
  <c r="AB656" i="3"/>
  <c r="X656" i="3"/>
  <c r="AT656" i="3" s="1"/>
  <c r="W656" i="3"/>
  <c r="U656" i="3"/>
  <c r="T656" i="3"/>
  <c r="S656" i="3"/>
  <c r="C656" i="3"/>
  <c r="CW655" i="3"/>
  <c r="BP655" i="3"/>
  <c r="AU655" i="3"/>
  <c r="BK655" i="3" s="1"/>
  <c r="AT655" i="3"/>
  <c r="AB655" i="3"/>
  <c r="X655" i="3"/>
  <c r="W655" i="3"/>
  <c r="U655" i="3"/>
  <c r="T655" i="3"/>
  <c r="S655" i="3"/>
  <c r="C655" i="3"/>
  <c r="CW654" i="3"/>
  <c r="BS654" i="3"/>
  <c r="BR654" i="3"/>
  <c r="BQ654" i="3"/>
  <c r="BL654" i="3"/>
  <c r="X654" i="3"/>
  <c r="W654" i="3"/>
  <c r="U654" i="3"/>
  <c r="T654" i="3"/>
  <c r="S654" i="3"/>
  <c r="C654" i="3"/>
  <c r="CW653" i="3"/>
  <c r="BP653" i="3"/>
  <c r="AU653" i="3"/>
  <c r="BK653" i="3" s="1"/>
  <c r="AT653" i="3"/>
  <c r="AB653" i="3"/>
  <c r="X653" i="3"/>
  <c r="W653" i="3"/>
  <c r="U653" i="3"/>
  <c r="T653" i="3"/>
  <c r="S653" i="3"/>
  <c r="C653" i="3"/>
  <c r="CW652" i="3"/>
  <c r="BS652" i="3"/>
  <c r="BR652" i="3"/>
  <c r="BQ652" i="3"/>
  <c r="AB652" i="3"/>
  <c r="AU652" i="3" s="1"/>
  <c r="BK652" i="3" s="1"/>
  <c r="X652" i="3"/>
  <c r="AT652" i="3" s="1"/>
  <c r="W652" i="3"/>
  <c r="U652" i="3"/>
  <c r="T652" i="3"/>
  <c r="S652" i="3"/>
  <c r="C652" i="3"/>
  <c r="CW651" i="3"/>
  <c r="BS651" i="3"/>
  <c r="BR651" i="3"/>
  <c r="BQ651" i="3"/>
  <c r="BL651" i="3"/>
  <c r="X651" i="3"/>
  <c r="AT651" i="3" s="1"/>
  <c r="W651" i="3"/>
  <c r="U651" i="3"/>
  <c r="T651" i="3"/>
  <c r="S651" i="3"/>
  <c r="C651" i="3"/>
  <c r="CW650" i="3"/>
  <c r="BP650" i="3"/>
  <c r="AU650" i="3"/>
  <c r="BK650" i="3" s="1"/>
  <c r="AT650" i="3"/>
  <c r="AB650" i="3"/>
  <c r="X650" i="3"/>
  <c r="W650" i="3"/>
  <c r="U650" i="3"/>
  <c r="T650" i="3"/>
  <c r="S650" i="3"/>
  <c r="C650" i="3"/>
  <c r="CW649" i="3"/>
  <c r="BS649" i="3"/>
  <c r="BR649" i="3"/>
  <c r="BQ649" i="3"/>
  <c r="AB649" i="3"/>
  <c r="AU649" i="3" s="1"/>
  <c r="BK649" i="3" s="1"/>
  <c r="X649" i="3"/>
  <c r="AT649" i="3" s="1"/>
  <c r="W649" i="3"/>
  <c r="U649" i="3"/>
  <c r="T649" i="3"/>
  <c r="S649" i="3"/>
  <c r="C649" i="3"/>
  <c r="CW648" i="3"/>
  <c r="BS648" i="3"/>
  <c r="BR648" i="3"/>
  <c r="BQ648" i="3"/>
  <c r="AB648" i="3"/>
  <c r="AU648" i="3" s="1"/>
  <c r="BK648" i="3" s="1"/>
  <c r="X648" i="3"/>
  <c r="AT648" i="3" s="1"/>
  <c r="W648" i="3"/>
  <c r="U648" i="3"/>
  <c r="T648" i="3"/>
  <c r="S648" i="3"/>
  <c r="C648" i="3"/>
  <c r="CW647" i="3"/>
  <c r="BS647" i="3"/>
  <c r="BR647" i="3"/>
  <c r="BQ647" i="3"/>
  <c r="AB647" i="3"/>
  <c r="AU647" i="3" s="1"/>
  <c r="BK647" i="3" s="1"/>
  <c r="X647" i="3"/>
  <c r="AT647" i="3" s="1"/>
  <c r="W647" i="3"/>
  <c r="U647" i="3"/>
  <c r="T647" i="3"/>
  <c r="S647" i="3"/>
  <c r="C647" i="3"/>
  <c r="CW646" i="3"/>
  <c r="BP646" i="3"/>
  <c r="AU646" i="3"/>
  <c r="AT646" i="3"/>
  <c r="AB646" i="3"/>
  <c r="X646" i="3"/>
  <c r="W646" i="3"/>
  <c r="U646" i="3"/>
  <c r="T646" i="3"/>
  <c r="S646" i="3"/>
  <c r="C646" i="3"/>
  <c r="CW645" i="3"/>
  <c r="BP645" i="3"/>
  <c r="AU645" i="3"/>
  <c r="BK645" i="3" s="1"/>
  <c r="AT645" i="3"/>
  <c r="AB645" i="3"/>
  <c r="X645" i="3"/>
  <c r="W645" i="3"/>
  <c r="U645" i="3"/>
  <c r="T645" i="3"/>
  <c r="S645" i="3"/>
  <c r="C645" i="3"/>
  <c r="CW644" i="3"/>
  <c r="BS644" i="3"/>
  <c r="BR644" i="3"/>
  <c r="BQ644" i="3"/>
  <c r="AU644" i="3"/>
  <c r="AT644" i="3"/>
  <c r="AB644" i="3"/>
  <c r="X644" i="3"/>
  <c r="W644" i="3"/>
  <c r="U644" i="3"/>
  <c r="T644" i="3"/>
  <c r="S644" i="3"/>
  <c r="C644" i="3"/>
  <c r="CW643" i="3"/>
  <c r="BP643" i="3"/>
  <c r="AU643" i="3"/>
  <c r="AT643" i="3"/>
  <c r="AB643" i="3"/>
  <c r="X643" i="3"/>
  <c r="W643" i="3"/>
  <c r="U643" i="3"/>
  <c r="T643" i="3"/>
  <c r="S643" i="3"/>
  <c r="C643" i="3"/>
  <c r="CW642" i="3"/>
  <c r="BS642" i="3"/>
  <c r="BR642" i="3"/>
  <c r="BQ642" i="3"/>
  <c r="AU642" i="3"/>
  <c r="AT642" i="3"/>
  <c r="AB642" i="3"/>
  <c r="X642" i="3"/>
  <c r="W642" i="3"/>
  <c r="U642" i="3"/>
  <c r="T642" i="3"/>
  <c r="S642" i="3"/>
  <c r="C642" i="3"/>
  <c r="CW641" i="3"/>
  <c r="BP641" i="3"/>
  <c r="AU641" i="3"/>
  <c r="BK641" i="3" s="1"/>
  <c r="AT641" i="3"/>
  <c r="AB641" i="3"/>
  <c r="X641" i="3"/>
  <c r="W641" i="3"/>
  <c r="U641" i="3"/>
  <c r="T641" i="3"/>
  <c r="S641" i="3"/>
  <c r="C641" i="3"/>
  <c r="CW640" i="3"/>
  <c r="BP640" i="3"/>
  <c r="AU640" i="3"/>
  <c r="AT640" i="3"/>
  <c r="AB640" i="3"/>
  <c r="X640" i="3"/>
  <c r="W640" i="3"/>
  <c r="U640" i="3"/>
  <c r="T640" i="3"/>
  <c r="S640" i="3"/>
  <c r="C640" i="3"/>
  <c r="CW639" i="3"/>
  <c r="BP639" i="3"/>
  <c r="AU639" i="3"/>
  <c r="BK639" i="3" s="1"/>
  <c r="AT639" i="3"/>
  <c r="AB639" i="3"/>
  <c r="X639" i="3"/>
  <c r="W639" i="3"/>
  <c r="U639" i="3"/>
  <c r="T639" i="3"/>
  <c r="S639" i="3"/>
  <c r="C639" i="3"/>
  <c r="CW638" i="3"/>
  <c r="BP638" i="3"/>
  <c r="AU638" i="3"/>
  <c r="BK638" i="3" s="1"/>
  <c r="AT638" i="3"/>
  <c r="AB638" i="3"/>
  <c r="X638" i="3"/>
  <c r="W638" i="3"/>
  <c r="U638" i="3"/>
  <c r="T638" i="3"/>
  <c r="S638" i="3"/>
  <c r="C638" i="3"/>
  <c r="CW637" i="3"/>
  <c r="BP637" i="3"/>
  <c r="AU637" i="3"/>
  <c r="AT637" i="3"/>
  <c r="AB637" i="3"/>
  <c r="X637" i="3"/>
  <c r="W637" i="3"/>
  <c r="U637" i="3"/>
  <c r="T637" i="3"/>
  <c r="S637" i="3"/>
  <c r="C637" i="3"/>
  <c r="CW636" i="3"/>
  <c r="BP636" i="3"/>
  <c r="AU636" i="3"/>
  <c r="BK636" i="3" s="1"/>
  <c r="AT636" i="3"/>
  <c r="AB636" i="3"/>
  <c r="X636" i="3"/>
  <c r="W636" i="3"/>
  <c r="U636" i="3"/>
  <c r="T636" i="3"/>
  <c r="S636" i="3"/>
  <c r="C636" i="3"/>
  <c r="CW635" i="3"/>
  <c r="BP635" i="3"/>
  <c r="AU635" i="3"/>
  <c r="AT635" i="3"/>
  <c r="AB635" i="3"/>
  <c r="X635" i="3"/>
  <c r="W635" i="3"/>
  <c r="U635" i="3"/>
  <c r="T635" i="3"/>
  <c r="S635" i="3"/>
  <c r="C635" i="3"/>
  <c r="CW634" i="3"/>
  <c r="BP634" i="3"/>
  <c r="AU634" i="3"/>
  <c r="AT634" i="3"/>
  <c r="AB634" i="3"/>
  <c r="X634" i="3"/>
  <c r="W634" i="3"/>
  <c r="U634" i="3"/>
  <c r="T634" i="3"/>
  <c r="S634" i="3"/>
  <c r="C634" i="3"/>
  <c r="CW633" i="3"/>
  <c r="BS633" i="3"/>
  <c r="BR633" i="3"/>
  <c r="BQ633" i="3"/>
  <c r="AU633" i="3"/>
  <c r="BK633" i="3" s="1"/>
  <c r="AT633" i="3"/>
  <c r="AB633" i="3"/>
  <c r="X633" i="3"/>
  <c r="W633" i="3"/>
  <c r="U633" i="3"/>
  <c r="T633" i="3"/>
  <c r="S633" i="3"/>
  <c r="C633" i="3"/>
  <c r="CW632" i="3"/>
  <c r="BP632" i="3"/>
  <c r="AU632" i="3"/>
  <c r="BK632" i="3" s="1"/>
  <c r="AT632" i="3"/>
  <c r="AB632" i="3"/>
  <c r="X632" i="3"/>
  <c r="W632" i="3"/>
  <c r="U632" i="3"/>
  <c r="T632" i="3"/>
  <c r="S632" i="3"/>
  <c r="C632" i="3"/>
  <c r="CW631" i="3"/>
  <c r="BP631" i="3"/>
  <c r="AU631" i="3"/>
  <c r="AT631" i="3"/>
  <c r="AB631" i="3"/>
  <c r="X631" i="3"/>
  <c r="W631" i="3"/>
  <c r="U631" i="3"/>
  <c r="T631" i="3"/>
  <c r="S631" i="3"/>
  <c r="C631" i="3"/>
  <c r="CW630" i="3"/>
  <c r="BP630" i="3"/>
  <c r="AU630" i="3"/>
  <c r="BK630" i="3" s="1"/>
  <c r="AT630" i="3"/>
  <c r="AB630" i="3"/>
  <c r="X630" i="3"/>
  <c r="W630" i="3"/>
  <c r="U630" i="3"/>
  <c r="T630" i="3"/>
  <c r="S630" i="3"/>
  <c r="C630" i="3"/>
  <c r="CW629" i="3"/>
  <c r="BP629" i="3"/>
  <c r="AU629" i="3"/>
  <c r="BK629" i="3" s="1"/>
  <c r="AT629" i="3"/>
  <c r="AB629" i="3"/>
  <c r="X629" i="3"/>
  <c r="W629" i="3"/>
  <c r="U629" i="3"/>
  <c r="T629" i="3"/>
  <c r="S629" i="3"/>
  <c r="C629" i="3"/>
  <c r="CW628" i="3"/>
  <c r="BP628" i="3"/>
  <c r="AU628" i="3"/>
  <c r="AT628" i="3"/>
  <c r="AB628" i="3"/>
  <c r="X628" i="3"/>
  <c r="W628" i="3"/>
  <c r="U628" i="3"/>
  <c r="T628" i="3"/>
  <c r="S628" i="3"/>
  <c r="C628" i="3"/>
  <c r="CW627" i="3"/>
  <c r="BP627" i="3"/>
  <c r="AU627" i="3"/>
  <c r="AT627" i="3"/>
  <c r="AB627" i="3"/>
  <c r="X627" i="3"/>
  <c r="W627" i="3"/>
  <c r="U627" i="3"/>
  <c r="T627" i="3"/>
  <c r="S627" i="3"/>
  <c r="C627" i="3"/>
  <c r="CW626" i="3"/>
  <c r="BP626" i="3"/>
  <c r="AU626" i="3"/>
  <c r="AT626" i="3"/>
  <c r="AB626" i="3"/>
  <c r="X626" i="3"/>
  <c r="W626" i="3"/>
  <c r="U626" i="3"/>
  <c r="T626" i="3"/>
  <c r="S626" i="3"/>
  <c r="C626" i="3"/>
  <c r="CW625" i="3"/>
  <c r="BP625" i="3"/>
  <c r="AU625" i="3"/>
  <c r="AT625" i="3"/>
  <c r="AB625" i="3"/>
  <c r="X625" i="3"/>
  <c r="W625" i="3"/>
  <c r="U625" i="3"/>
  <c r="T625" i="3"/>
  <c r="S625" i="3"/>
  <c r="C625" i="3"/>
  <c r="CW624" i="3"/>
  <c r="BP624" i="3"/>
  <c r="AU624" i="3"/>
  <c r="BK624" i="3" s="1"/>
  <c r="AT624" i="3"/>
  <c r="AB624" i="3"/>
  <c r="X624" i="3"/>
  <c r="W624" i="3"/>
  <c r="U624" i="3"/>
  <c r="T624" i="3"/>
  <c r="S624" i="3"/>
  <c r="C624" i="3"/>
  <c r="CW623" i="3"/>
  <c r="BP623" i="3"/>
  <c r="AU623" i="3"/>
  <c r="AT623" i="3"/>
  <c r="AB623" i="3"/>
  <c r="X623" i="3"/>
  <c r="W623" i="3"/>
  <c r="U623" i="3"/>
  <c r="T623" i="3"/>
  <c r="S623" i="3"/>
  <c r="C623" i="3"/>
  <c r="CW622" i="3"/>
  <c r="BP622" i="3"/>
  <c r="AU622" i="3"/>
  <c r="BK622" i="3" s="1"/>
  <c r="AT622" i="3"/>
  <c r="AB622" i="3"/>
  <c r="X622" i="3"/>
  <c r="W622" i="3"/>
  <c r="U622" i="3"/>
  <c r="T622" i="3"/>
  <c r="S622" i="3"/>
  <c r="C622" i="3"/>
  <c r="CW621" i="3"/>
  <c r="BP621" i="3"/>
  <c r="BL621" i="3"/>
  <c r="AU621" i="3"/>
  <c r="BK621" i="3" s="1"/>
  <c r="X621" i="3"/>
  <c r="AT621" i="3" s="1"/>
  <c r="W621" i="3"/>
  <c r="U621" i="3"/>
  <c r="T621" i="3"/>
  <c r="S621" i="3"/>
  <c r="C621" i="3"/>
  <c r="CW620" i="3"/>
  <c r="BP620" i="3"/>
  <c r="AU620" i="3"/>
  <c r="BK620" i="3" s="1"/>
  <c r="AT620" i="3"/>
  <c r="AB620" i="3"/>
  <c r="X620" i="3"/>
  <c r="W620" i="3"/>
  <c r="U620" i="3"/>
  <c r="T620" i="3"/>
  <c r="S620" i="3"/>
  <c r="C620" i="3"/>
  <c r="CW619" i="3"/>
  <c r="BP619" i="3"/>
  <c r="AU619" i="3"/>
  <c r="BK619" i="3" s="1"/>
  <c r="AT619" i="3"/>
  <c r="AB619" i="3"/>
  <c r="X619" i="3"/>
  <c r="W619" i="3"/>
  <c r="U619" i="3"/>
  <c r="T619" i="3"/>
  <c r="S619" i="3"/>
  <c r="C619" i="3"/>
  <c r="CW618" i="3"/>
  <c r="BP618" i="3"/>
  <c r="AU618" i="3"/>
  <c r="AT618" i="3"/>
  <c r="AB618" i="3"/>
  <c r="X618" i="3"/>
  <c r="W618" i="3"/>
  <c r="U618" i="3"/>
  <c r="T618" i="3"/>
  <c r="S618" i="3"/>
  <c r="C618" i="3"/>
  <c r="CW617" i="3"/>
  <c r="BP617" i="3"/>
  <c r="AU617" i="3"/>
  <c r="AT617" i="3"/>
  <c r="AB617" i="3"/>
  <c r="X617" i="3"/>
  <c r="W617" i="3"/>
  <c r="U617" i="3"/>
  <c r="T617" i="3"/>
  <c r="S617" i="3"/>
  <c r="C617" i="3"/>
  <c r="CW616" i="3"/>
  <c r="BP616" i="3"/>
  <c r="AU616" i="3"/>
  <c r="AT616" i="3"/>
  <c r="AB616" i="3"/>
  <c r="X616" i="3"/>
  <c r="W616" i="3"/>
  <c r="U616" i="3"/>
  <c r="T616" i="3"/>
  <c r="S616" i="3"/>
  <c r="C616" i="3"/>
  <c r="CW615" i="3"/>
  <c r="BP615" i="3"/>
  <c r="AU615" i="3"/>
  <c r="BK615" i="3" s="1"/>
  <c r="AT615" i="3"/>
  <c r="AB615" i="3"/>
  <c r="X615" i="3"/>
  <c r="W615" i="3"/>
  <c r="U615" i="3"/>
  <c r="T615" i="3"/>
  <c r="S615" i="3"/>
  <c r="C615" i="3"/>
  <c r="CW614" i="3"/>
  <c r="BS614" i="3"/>
  <c r="BR614" i="3"/>
  <c r="BQ614" i="3"/>
  <c r="AU614" i="3"/>
  <c r="AT614" i="3"/>
  <c r="AB614" i="3"/>
  <c r="X614" i="3"/>
  <c r="W614" i="3"/>
  <c r="U614" i="3"/>
  <c r="T614" i="3"/>
  <c r="S614" i="3"/>
  <c r="C614" i="3"/>
  <c r="CW613" i="3"/>
  <c r="BP613" i="3"/>
  <c r="AU613" i="3"/>
  <c r="BK613" i="3" s="1"/>
  <c r="AT613" i="3"/>
  <c r="AB613" i="3"/>
  <c r="X613" i="3"/>
  <c r="W613" i="3"/>
  <c r="U613" i="3"/>
  <c r="T613" i="3"/>
  <c r="S613" i="3"/>
  <c r="C613" i="3"/>
  <c r="CW612" i="3"/>
  <c r="BP612" i="3"/>
  <c r="AU612" i="3"/>
  <c r="AT612" i="3"/>
  <c r="AB612" i="3"/>
  <c r="X612" i="3"/>
  <c r="W612" i="3"/>
  <c r="U612" i="3"/>
  <c r="T612" i="3"/>
  <c r="S612" i="3"/>
  <c r="C612" i="3"/>
  <c r="CW611" i="3"/>
  <c r="BP611" i="3"/>
  <c r="AU611" i="3"/>
  <c r="BK611" i="3" s="1"/>
  <c r="AT611" i="3"/>
  <c r="AB611" i="3"/>
  <c r="X611" i="3"/>
  <c r="W611" i="3"/>
  <c r="U611" i="3"/>
  <c r="T611" i="3"/>
  <c r="S611" i="3"/>
  <c r="C611" i="3"/>
  <c r="CW610" i="3"/>
  <c r="BP610" i="3"/>
  <c r="BL610" i="3"/>
  <c r="X610" i="3"/>
  <c r="W610" i="3"/>
  <c r="U610" i="3"/>
  <c r="T610" i="3"/>
  <c r="S610" i="3"/>
  <c r="C610" i="3"/>
  <c r="CW609" i="3"/>
  <c r="BS609" i="3"/>
  <c r="BR609" i="3"/>
  <c r="BQ609" i="3"/>
  <c r="AU609" i="3"/>
  <c r="AT609" i="3"/>
  <c r="AB609" i="3"/>
  <c r="X609" i="3"/>
  <c r="W609" i="3"/>
  <c r="U609" i="3"/>
  <c r="T609" i="3"/>
  <c r="S609" i="3"/>
  <c r="C609" i="3"/>
  <c r="CW608" i="3"/>
  <c r="BS608" i="3"/>
  <c r="BR608" i="3"/>
  <c r="BQ608" i="3"/>
  <c r="BL608" i="3"/>
  <c r="X608" i="3"/>
  <c r="AB608" i="3" s="1"/>
  <c r="AU608" i="3" s="1"/>
  <c r="BK608" i="3" s="1"/>
  <c r="W608" i="3"/>
  <c r="U608" i="3"/>
  <c r="T608" i="3"/>
  <c r="S608" i="3"/>
  <c r="C608" i="3"/>
  <c r="CW607" i="3"/>
  <c r="BS607" i="3"/>
  <c r="BR607" i="3"/>
  <c r="BQ607" i="3"/>
  <c r="BL607" i="3"/>
  <c r="AB607" i="3"/>
  <c r="AU607" i="3" s="1"/>
  <c r="BK607" i="3" s="1"/>
  <c r="X607" i="3"/>
  <c r="AT607" i="3" s="1"/>
  <c r="W607" i="3"/>
  <c r="U607" i="3"/>
  <c r="T607" i="3"/>
  <c r="S607" i="3"/>
  <c r="C607" i="3"/>
  <c r="CW606" i="3"/>
  <c r="BP606" i="3"/>
  <c r="BL606" i="3"/>
  <c r="X606" i="3"/>
  <c r="AT606" i="3" s="1"/>
  <c r="W606" i="3"/>
  <c r="U606" i="3"/>
  <c r="T606" i="3"/>
  <c r="S606" i="3"/>
  <c r="C606" i="3"/>
  <c r="CW605" i="3"/>
  <c r="BS605" i="3"/>
  <c r="BR605" i="3"/>
  <c r="BQ605" i="3"/>
  <c r="AB605" i="3"/>
  <c r="AU605" i="3" s="1"/>
  <c r="BK605" i="3" s="1"/>
  <c r="X605" i="3"/>
  <c r="AT605" i="3" s="1"/>
  <c r="W605" i="3"/>
  <c r="U605" i="3"/>
  <c r="T605" i="3"/>
  <c r="S605" i="3"/>
  <c r="C605" i="3"/>
  <c r="CW604" i="3"/>
  <c r="BP604" i="3"/>
  <c r="AB604" i="3"/>
  <c r="AU604" i="3" s="1"/>
  <c r="BK604" i="3" s="1"/>
  <c r="X604" i="3"/>
  <c r="AT604" i="3" s="1"/>
  <c r="W604" i="3"/>
  <c r="U604" i="3"/>
  <c r="T604" i="3"/>
  <c r="S604" i="3"/>
  <c r="C604" i="3"/>
  <c r="CW603" i="3"/>
  <c r="BP603" i="3"/>
  <c r="AU603" i="3"/>
  <c r="BK603" i="3" s="1"/>
  <c r="AT603" i="3"/>
  <c r="AB603" i="3"/>
  <c r="X603" i="3"/>
  <c r="W603" i="3"/>
  <c r="U603" i="3"/>
  <c r="T603" i="3"/>
  <c r="S603" i="3"/>
  <c r="C603" i="3"/>
  <c r="CW602" i="3"/>
  <c r="BP602" i="3"/>
  <c r="AU602" i="3"/>
  <c r="AT602" i="3"/>
  <c r="AB602" i="3"/>
  <c r="X602" i="3"/>
  <c r="W602" i="3"/>
  <c r="U602" i="3"/>
  <c r="T602" i="3"/>
  <c r="S602" i="3"/>
  <c r="C602" i="3"/>
  <c r="CW601" i="3"/>
  <c r="BP601" i="3"/>
  <c r="AU601" i="3"/>
  <c r="BK601" i="3" s="1"/>
  <c r="AT601" i="3"/>
  <c r="AB601" i="3"/>
  <c r="X601" i="3"/>
  <c r="W601" i="3"/>
  <c r="U601" i="3"/>
  <c r="T601" i="3"/>
  <c r="S601" i="3"/>
  <c r="C601" i="3"/>
  <c r="CW600" i="3"/>
  <c r="BP600" i="3"/>
  <c r="AU600" i="3"/>
  <c r="BK600" i="3" s="1"/>
  <c r="AT600" i="3"/>
  <c r="AB600" i="3"/>
  <c r="X600" i="3"/>
  <c r="W600" i="3"/>
  <c r="U600" i="3"/>
  <c r="T600" i="3"/>
  <c r="S600" i="3"/>
  <c r="C600" i="3"/>
  <c r="CW599" i="3"/>
  <c r="BP599" i="3"/>
  <c r="AU599" i="3"/>
  <c r="BK599" i="3" s="1"/>
  <c r="AT599" i="3"/>
  <c r="AB599" i="3"/>
  <c r="X599" i="3"/>
  <c r="W599" i="3"/>
  <c r="U599" i="3"/>
  <c r="T599" i="3"/>
  <c r="S599" i="3"/>
  <c r="C599" i="3"/>
  <c r="CW598" i="3"/>
  <c r="BP598" i="3"/>
  <c r="AU598" i="3"/>
  <c r="BK598" i="3" s="1"/>
  <c r="AT598" i="3"/>
  <c r="AB598" i="3"/>
  <c r="X598" i="3"/>
  <c r="W598" i="3"/>
  <c r="U598" i="3"/>
  <c r="T598" i="3"/>
  <c r="S598" i="3"/>
  <c r="C598" i="3"/>
  <c r="CW597" i="3"/>
  <c r="BP597" i="3"/>
  <c r="BL597" i="3"/>
  <c r="AB597" i="3"/>
  <c r="AU597" i="3" s="1"/>
  <c r="X597" i="3"/>
  <c r="AT597" i="3" s="1"/>
  <c r="W597" i="3"/>
  <c r="U597" i="3"/>
  <c r="T597" i="3"/>
  <c r="S597" i="3"/>
  <c r="C597" i="3"/>
  <c r="CW596" i="3"/>
  <c r="BP596" i="3"/>
  <c r="AU596" i="3"/>
  <c r="BK596" i="3" s="1"/>
  <c r="AT596" i="3"/>
  <c r="AB596" i="3"/>
  <c r="X596" i="3"/>
  <c r="W596" i="3"/>
  <c r="U596" i="3"/>
  <c r="T596" i="3"/>
  <c r="S596" i="3"/>
  <c r="C596" i="3"/>
  <c r="CW595" i="3"/>
  <c r="BP595" i="3"/>
  <c r="BL595" i="3"/>
  <c r="AB595" i="3"/>
  <c r="AU595" i="3" s="1"/>
  <c r="BK595" i="3" s="1"/>
  <c r="X595" i="3"/>
  <c r="AT595" i="3" s="1"/>
  <c r="W595" i="3"/>
  <c r="U595" i="3"/>
  <c r="T595" i="3"/>
  <c r="S595" i="3"/>
  <c r="C595" i="3"/>
  <c r="CW594" i="3"/>
  <c r="BS594" i="3"/>
  <c r="BR594" i="3"/>
  <c r="BQ594" i="3"/>
  <c r="AB594" i="3"/>
  <c r="AU594" i="3" s="1"/>
  <c r="BK594" i="3" s="1"/>
  <c r="X594" i="3"/>
  <c r="AT594" i="3" s="1"/>
  <c r="W594" i="3"/>
  <c r="U594" i="3"/>
  <c r="T594" i="3"/>
  <c r="S594" i="3"/>
  <c r="C594" i="3"/>
  <c r="CW593" i="3"/>
  <c r="BS593" i="3"/>
  <c r="BR593" i="3"/>
  <c r="BQ593" i="3"/>
  <c r="AB593" i="3"/>
  <c r="AU593" i="3" s="1"/>
  <c r="BK593" i="3" s="1"/>
  <c r="X593" i="3"/>
  <c r="AT593" i="3" s="1"/>
  <c r="W593" i="3"/>
  <c r="U593" i="3"/>
  <c r="T593" i="3"/>
  <c r="S593" i="3"/>
  <c r="C593" i="3"/>
  <c r="CW592" i="3"/>
  <c r="BP592" i="3"/>
  <c r="AU592" i="3"/>
  <c r="BK592" i="3" s="1"/>
  <c r="AT592" i="3"/>
  <c r="AB592" i="3"/>
  <c r="X592" i="3"/>
  <c r="W592" i="3"/>
  <c r="U592" i="3"/>
  <c r="T592" i="3"/>
  <c r="S592" i="3"/>
  <c r="C592" i="3"/>
  <c r="CW591" i="3"/>
  <c r="BP591" i="3"/>
  <c r="AU591" i="3"/>
  <c r="AT591" i="3"/>
  <c r="AB591" i="3"/>
  <c r="X591" i="3"/>
  <c r="W591" i="3"/>
  <c r="U591" i="3"/>
  <c r="T591" i="3"/>
  <c r="S591" i="3"/>
  <c r="C591" i="3"/>
  <c r="CW590" i="3"/>
  <c r="BP590" i="3"/>
  <c r="AU590" i="3"/>
  <c r="AT590" i="3"/>
  <c r="AB590" i="3"/>
  <c r="X590" i="3"/>
  <c r="W590" i="3"/>
  <c r="U590" i="3"/>
  <c r="T590" i="3"/>
  <c r="S590" i="3"/>
  <c r="C590" i="3"/>
  <c r="CW589" i="3"/>
  <c r="BP589" i="3"/>
  <c r="AU589" i="3"/>
  <c r="AT589" i="3"/>
  <c r="AB589" i="3"/>
  <c r="X589" i="3"/>
  <c r="W589" i="3"/>
  <c r="U589" i="3"/>
  <c r="T589" i="3"/>
  <c r="S589" i="3"/>
  <c r="C589" i="3"/>
  <c r="CW588" i="3"/>
  <c r="BS588" i="3"/>
  <c r="BR588" i="3"/>
  <c r="BQ588" i="3"/>
  <c r="BL588" i="3"/>
  <c r="X588" i="3"/>
  <c r="AT588" i="3" s="1"/>
  <c r="W588" i="3"/>
  <c r="U588" i="3"/>
  <c r="T588" i="3"/>
  <c r="S588" i="3"/>
  <c r="C588" i="3"/>
  <c r="CW587" i="3"/>
  <c r="BP587" i="3"/>
  <c r="AU587" i="3"/>
  <c r="BK587" i="3" s="1"/>
  <c r="AT587" i="3"/>
  <c r="AB587" i="3"/>
  <c r="X587" i="3"/>
  <c r="W587" i="3"/>
  <c r="U587" i="3"/>
  <c r="T587" i="3"/>
  <c r="S587" i="3"/>
  <c r="C587" i="3"/>
  <c r="CW586" i="3"/>
  <c r="BS586" i="3"/>
  <c r="BR586" i="3"/>
  <c r="BQ586" i="3"/>
  <c r="AB586" i="3"/>
  <c r="AU586" i="3" s="1"/>
  <c r="BK586" i="3" s="1"/>
  <c r="X586" i="3"/>
  <c r="AT586" i="3" s="1"/>
  <c r="W586" i="3"/>
  <c r="U586" i="3"/>
  <c r="T586" i="3"/>
  <c r="S586" i="3"/>
  <c r="C586" i="3"/>
  <c r="CW585" i="3"/>
  <c r="BP585" i="3"/>
  <c r="AB585" i="3"/>
  <c r="AU585" i="3" s="1"/>
  <c r="BK585" i="3" s="1"/>
  <c r="X585" i="3"/>
  <c r="AT585" i="3" s="1"/>
  <c r="W585" i="3"/>
  <c r="U585" i="3"/>
  <c r="T585" i="3"/>
  <c r="S585" i="3"/>
  <c r="C585" i="3"/>
  <c r="CW584" i="3"/>
  <c r="BS584" i="3"/>
  <c r="BR584" i="3"/>
  <c r="BQ584" i="3"/>
  <c r="AU584" i="3"/>
  <c r="BK584" i="3" s="1"/>
  <c r="AT584" i="3"/>
  <c r="AB584" i="3"/>
  <c r="X584" i="3"/>
  <c r="W584" i="3"/>
  <c r="U584" i="3"/>
  <c r="T584" i="3"/>
  <c r="S584" i="3"/>
  <c r="C584" i="3"/>
  <c r="CW583" i="3"/>
  <c r="BP583" i="3"/>
  <c r="AU583" i="3"/>
  <c r="BK583" i="3" s="1"/>
  <c r="AT583" i="3"/>
  <c r="AB583" i="3"/>
  <c r="X583" i="3"/>
  <c r="W583" i="3"/>
  <c r="U583" i="3"/>
  <c r="T583" i="3"/>
  <c r="S583" i="3"/>
  <c r="C583" i="3"/>
  <c r="CW582" i="3"/>
  <c r="BS582" i="3"/>
  <c r="BR582" i="3"/>
  <c r="BQ582" i="3"/>
  <c r="BL582" i="3"/>
  <c r="X582" i="3"/>
  <c r="AB582" i="3" s="1"/>
  <c r="AU582" i="3" s="1"/>
  <c r="BK582" i="3" s="1"/>
  <c r="W582" i="3"/>
  <c r="U582" i="3"/>
  <c r="T582" i="3"/>
  <c r="S582" i="3"/>
  <c r="C582" i="3"/>
  <c r="CW581" i="3"/>
  <c r="BS581" i="3"/>
  <c r="BR581" i="3"/>
  <c r="BQ581" i="3"/>
  <c r="AB581" i="3"/>
  <c r="AU581" i="3" s="1"/>
  <c r="BK581" i="3" s="1"/>
  <c r="X581" i="3"/>
  <c r="AT581" i="3" s="1"/>
  <c r="W581" i="3"/>
  <c r="U581" i="3"/>
  <c r="T581" i="3"/>
  <c r="S581" i="3"/>
  <c r="C581" i="3"/>
  <c r="CW580" i="3"/>
  <c r="BP580" i="3"/>
  <c r="AB580" i="3"/>
  <c r="AU580" i="3" s="1"/>
  <c r="BK580" i="3" s="1"/>
  <c r="X580" i="3"/>
  <c r="AT580" i="3" s="1"/>
  <c r="W580" i="3"/>
  <c r="U580" i="3"/>
  <c r="T580" i="3"/>
  <c r="S580" i="3"/>
  <c r="C580" i="3"/>
  <c r="CW579" i="3"/>
  <c r="BP579" i="3"/>
  <c r="AU579" i="3"/>
  <c r="BK579" i="3" s="1"/>
  <c r="AT579" i="3"/>
  <c r="AB579" i="3"/>
  <c r="X579" i="3"/>
  <c r="W579" i="3"/>
  <c r="U579" i="3"/>
  <c r="T579" i="3"/>
  <c r="S579" i="3"/>
  <c r="C579" i="3"/>
  <c r="CW578" i="3"/>
  <c r="BP578" i="3"/>
  <c r="BL578" i="3"/>
  <c r="AB578" i="3"/>
  <c r="AU578" i="3" s="1"/>
  <c r="BK578" i="3" s="1"/>
  <c r="X578" i="3"/>
  <c r="AT578" i="3" s="1"/>
  <c r="W578" i="3"/>
  <c r="U578" i="3"/>
  <c r="T578" i="3"/>
  <c r="S578" i="3"/>
  <c r="C578" i="3"/>
  <c r="CW577" i="3"/>
  <c r="BP577" i="3"/>
  <c r="AU577" i="3"/>
  <c r="BK577" i="3" s="1"/>
  <c r="AT577" i="3"/>
  <c r="AB577" i="3"/>
  <c r="X577" i="3"/>
  <c r="W577" i="3"/>
  <c r="U577" i="3"/>
  <c r="T577" i="3"/>
  <c r="S577" i="3"/>
  <c r="C577" i="3"/>
  <c r="CW576" i="3"/>
  <c r="BS576" i="3"/>
  <c r="BR576" i="3"/>
  <c r="BQ576" i="3"/>
  <c r="BL576" i="3"/>
  <c r="AU576" i="3"/>
  <c r="BK576" i="3" s="1"/>
  <c r="X576" i="3"/>
  <c r="AT576" i="3" s="1"/>
  <c r="W576" i="3"/>
  <c r="U576" i="3"/>
  <c r="T576" i="3"/>
  <c r="S576" i="3"/>
  <c r="C576" i="3"/>
  <c r="CW575" i="3"/>
  <c r="BP575" i="3"/>
  <c r="AU575" i="3"/>
  <c r="BK575" i="3" s="1"/>
  <c r="AT575" i="3"/>
  <c r="AB575" i="3"/>
  <c r="X575" i="3"/>
  <c r="W575" i="3"/>
  <c r="U575" i="3"/>
  <c r="T575" i="3"/>
  <c r="S575" i="3"/>
  <c r="C575" i="3"/>
  <c r="CW574" i="3"/>
  <c r="BS574" i="3"/>
  <c r="BR574" i="3"/>
  <c r="BQ574" i="3"/>
  <c r="AU574" i="3"/>
  <c r="BK574" i="3" s="1"/>
  <c r="AT574" i="3"/>
  <c r="AB574" i="3"/>
  <c r="X574" i="3"/>
  <c r="W574" i="3"/>
  <c r="U574" i="3"/>
  <c r="T574" i="3"/>
  <c r="S574" i="3"/>
  <c r="C574" i="3"/>
  <c r="CW573" i="3"/>
  <c r="BP573" i="3"/>
  <c r="AU573" i="3"/>
  <c r="BK573" i="3" s="1"/>
  <c r="AT573" i="3"/>
  <c r="AB573" i="3"/>
  <c r="X573" i="3"/>
  <c r="W573" i="3"/>
  <c r="U573" i="3"/>
  <c r="T573" i="3"/>
  <c r="S573" i="3"/>
  <c r="C573" i="3"/>
  <c r="CW572" i="3"/>
  <c r="BP572" i="3"/>
  <c r="AU572" i="3"/>
  <c r="AT572" i="3"/>
  <c r="AB572" i="3"/>
  <c r="X572" i="3"/>
  <c r="W572" i="3"/>
  <c r="U572" i="3"/>
  <c r="T572" i="3"/>
  <c r="S572" i="3"/>
  <c r="C572" i="3"/>
  <c r="CW571" i="3"/>
  <c r="BS571" i="3"/>
  <c r="BR571" i="3"/>
  <c r="BQ571" i="3"/>
  <c r="AB571" i="3"/>
  <c r="AU571" i="3" s="1"/>
  <c r="BK571" i="3" s="1"/>
  <c r="X571" i="3"/>
  <c r="AT571" i="3" s="1"/>
  <c r="W571" i="3"/>
  <c r="U571" i="3"/>
  <c r="T571" i="3"/>
  <c r="S571" i="3"/>
  <c r="C571" i="3"/>
  <c r="CW570" i="3"/>
  <c r="BS570" i="3"/>
  <c r="BR570" i="3"/>
  <c r="BQ570" i="3"/>
  <c r="AB570" i="3"/>
  <c r="AU570" i="3" s="1"/>
  <c r="BK570" i="3" s="1"/>
  <c r="X570" i="3"/>
  <c r="AT570" i="3" s="1"/>
  <c r="W570" i="3"/>
  <c r="U570" i="3"/>
  <c r="T570" i="3"/>
  <c r="S570" i="3"/>
  <c r="C570" i="3"/>
  <c r="CW569" i="3"/>
  <c r="BS569" i="3"/>
  <c r="BR569" i="3"/>
  <c r="BQ569" i="3"/>
  <c r="AU569" i="3"/>
  <c r="BK569" i="3" s="1"/>
  <c r="AT569" i="3"/>
  <c r="AB569" i="3"/>
  <c r="X569" i="3"/>
  <c r="W569" i="3"/>
  <c r="U569" i="3"/>
  <c r="T569" i="3"/>
  <c r="S569" i="3"/>
  <c r="C569" i="3"/>
  <c r="CW568" i="3"/>
  <c r="BP568" i="3"/>
  <c r="BL568" i="3"/>
  <c r="AB568" i="3"/>
  <c r="AU568" i="3" s="1"/>
  <c r="BK568" i="3" s="1"/>
  <c r="X568" i="3"/>
  <c r="AT568" i="3" s="1"/>
  <c r="W568" i="3"/>
  <c r="U568" i="3"/>
  <c r="T568" i="3"/>
  <c r="S568" i="3"/>
  <c r="C568" i="3"/>
  <c r="CW567" i="3"/>
  <c r="BS567" i="3"/>
  <c r="BR567" i="3"/>
  <c r="BQ567" i="3"/>
  <c r="AU567" i="3"/>
  <c r="BK567" i="3" s="1"/>
  <c r="AT567" i="3"/>
  <c r="AB567" i="3"/>
  <c r="X567" i="3"/>
  <c r="W567" i="3"/>
  <c r="U567" i="3"/>
  <c r="T567" i="3"/>
  <c r="S567" i="3"/>
  <c r="C567" i="3"/>
  <c r="CW566" i="3"/>
  <c r="BP566" i="3"/>
  <c r="AU566" i="3"/>
  <c r="AT566" i="3"/>
  <c r="AB566" i="3"/>
  <c r="X566" i="3"/>
  <c r="W566" i="3"/>
  <c r="U566" i="3"/>
  <c r="T566" i="3"/>
  <c r="S566" i="3"/>
  <c r="C566" i="3"/>
  <c r="CW565" i="3"/>
  <c r="BP565" i="3"/>
  <c r="BL565" i="3"/>
  <c r="AB565" i="3"/>
  <c r="AU565" i="3" s="1"/>
  <c r="X565" i="3"/>
  <c r="AT565" i="3" s="1"/>
  <c r="W565" i="3"/>
  <c r="U565" i="3"/>
  <c r="T565" i="3"/>
  <c r="S565" i="3"/>
  <c r="C565" i="3"/>
  <c r="CW564" i="3"/>
  <c r="BP564" i="3"/>
  <c r="AU564" i="3"/>
  <c r="BK564" i="3" s="1"/>
  <c r="AT564" i="3"/>
  <c r="AB564" i="3"/>
  <c r="X564" i="3"/>
  <c r="W564" i="3"/>
  <c r="U564" i="3"/>
  <c r="T564" i="3"/>
  <c r="S564" i="3"/>
  <c r="C564" i="3"/>
  <c r="CW563" i="3"/>
  <c r="BS563" i="3"/>
  <c r="BR563" i="3"/>
  <c r="BQ563" i="3"/>
  <c r="AU563" i="3"/>
  <c r="BK563" i="3" s="1"/>
  <c r="AT563" i="3"/>
  <c r="AB563" i="3"/>
  <c r="X563" i="3"/>
  <c r="U563" i="3"/>
  <c r="T563" i="3"/>
  <c r="S563" i="3"/>
  <c r="C563" i="3"/>
  <c r="CW562" i="3"/>
  <c r="BP562" i="3"/>
  <c r="AU562" i="3"/>
  <c r="BK562" i="3" s="1"/>
  <c r="AT562" i="3"/>
  <c r="AB562" i="3"/>
  <c r="X562" i="3"/>
  <c r="W562" i="3"/>
  <c r="U562" i="3"/>
  <c r="T562" i="3"/>
  <c r="S562" i="3"/>
  <c r="C562" i="3"/>
  <c r="CW561" i="3"/>
  <c r="BP561" i="3"/>
  <c r="AU561" i="3"/>
  <c r="AT561" i="3"/>
  <c r="AB561" i="3"/>
  <c r="X561" i="3"/>
  <c r="W561" i="3"/>
  <c r="U561" i="3"/>
  <c r="T561" i="3"/>
  <c r="S561" i="3"/>
  <c r="C561" i="3"/>
  <c r="CW560" i="3"/>
  <c r="BP560" i="3"/>
  <c r="AU560" i="3"/>
  <c r="BK560" i="3" s="1"/>
  <c r="AT560" i="3"/>
  <c r="AB560" i="3"/>
  <c r="X560" i="3"/>
  <c r="W560" i="3"/>
  <c r="U560" i="3"/>
  <c r="T560" i="3"/>
  <c r="S560" i="3"/>
  <c r="C560" i="3"/>
  <c r="CW559" i="3"/>
  <c r="BS559" i="3"/>
  <c r="BR559" i="3"/>
  <c r="BQ559" i="3"/>
  <c r="AB559" i="3"/>
  <c r="AU559" i="3" s="1"/>
  <c r="BK559" i="3" s="1"/>
  <c r="X559" i="3"/>
  <c r="AT559" i="3" s="1"/>
  <c r="W559" i="3"/>
  <c r="U559" i="3"/>
  <c r="T559" i="3"/>
  <c r="S559" i="3"/>
  <c r="C559" i="3"/>
  <c r="CW558" i="3"/>
  <c r="BP558" i="3"/>
  <c r="AB558" i="3"/>
  <c r="AU558" i="3" s="1"/>
  <c r="BK558" i="3" s="1"/>
  <c r="X558" i="3"/>
  <c r="AT558" i="3" s="1"/>
  <c r="W558" i="3"/>
  <c r="U558" i="3"/>
  <c r="T558" i="3"/>
  <c r="S558" i="3"/>
  <c r="C558" i="3"/>
  <c r="CW557" i="3"/>
  <c r="BP557" i="3"/>
  <c r="BL557" i="3"/>
  <c r="X557" i="3"/>
  <c r="AB557" i="3" s="1"/>
  <c r="W557" i="3"/>
  <c r="U557" i="3"/>
  <c r="T557" i="3"/>
  <c r="S557" i="3"/>
  <c r="C557" i="3"/>
  <c r="CW556" i="3"/>
  <c r="BP556" i="3"/>
  <c r="AU556" i="3"/>
  <c r="AT556" i="3"/>
  <c r="AB556" i="3"/>
  <c r="X556" i="3"/>
  <c r="W556" i="3"/>
  <c r="U556" i="3"/>
  <c r="T556" i="3"/>
  <c r="S556" i="3"/>
  <c r="C556" i="3"/>
  <c r="CW555" i="3"/>
  <c r="BP555" i="3"/>
  <c r="AU555" i="3"/>
  <c r="AT555" i="3"/>
  <c r="AB555" i="3"/>
  <c r="X555" i="3"/>
  <c r="W555" i="3"/>
  <c r="U555" i="3"/>
  <c r="T555" i="3"/>
  <c r="S555" i="3"/>
  <c r="C555" i="3"/>
  <c r="CW554" i="3"/>
  <c r="BP554" i="3"/>
  <c r="BL554" i="3"/>
  <c r="AU554" i="3"/>
  <c r="BK554" i="3" s="1"/>
  <c r="AT554" i="3"/>
  <c r="W554" i="3"/>
  <c r="U554" i="3"/>
  <c r="T554" i="3"/>
  <c r="S554" i="3"/>
  <c r="C554" i="3"/>
  <c r="CW553" i="3"/>
  <c r="BP553" i="3"/>
  <c r="AU553" i="3"/>
  <c r="AT553" i="3"/>
  <c r="AB553" i="3"/>
  <c r="X553" i="3"/>
  <c r="W553" i="3"/>
  <c r="U553" i="3"/>
  <c r="T553" i="3"/>
  <c r="S553" i="3"/>
  <c r="C553" i="3"/>
  <c r="CW552" i="3"/>
  <c r="BP552" i="3"/>
  <c r="BL552" i="3"/>
  <c r="AB552" i="3"/>
  <c r="AU552" i="3" s="1"/>
  <c r="BK552" i="3" s="1"/>
  <c r="X552" i="3"/>
  <c r="AT552" i="3" s="1"/>
  <c r="W552" i="3"/>
  <c r="U552" i="3"/>
  <c r="T552" i="3"/>
  <c r="S552" i="3"/>
  <c r="C552" i="3"/>
  <c r="CW551" i="3"/>
  <c r="BP551" i="3"/>
  <c r="BL551" i="3"/>
  <c r="X551" i="3"/>
  <c r="AB551" i="3" s="1"/>
  <c r="AU551" i="3" s="1"/>
  <c r="BK551" i="3" s="1"/>
  <c r="W551" i="3"/>
  <c r="U551" i="3"/>
  <c r="T551" i="3"/>
  <c r="S551" i="3"/>
  <c r="C551" i="3"/>
  <c r="CW550" i="3"/>
  <c r="BS550" i="3"/>
  <c r="BR550" i="3"/>
  <c r="BQ550" i="3"/>
  <c r="AU550" i="3"/>
  <c r="BK550" i="3" s="1"/>
  <c r="AT550" i="3"/>
  <c r="AB550" i="3"/>
  <c r="X550" i="3"/>
  <c r="U550" i="3"/>
  <c r="T550" i="3"/>
  <c r="S550" i="3"/>
  <c r="C550" i="3"/>
  <c r="CW549" i="3"/>
  <c r="BS549" i="3"/>
  <c r="BR549" i="3"/>
  <c r="BQ549" i="3"/>
  <c r="AB549" i="3"/>
  <c r="AU549" i="3" s="1"/>
  <c r="BK549" i="3" s="1"/>
  <c r="X549" i="3"/>
  <c r="AT549" i="3" s="1"/>
  <c r="W549" i="3"/>
  <c r="U549" i="3"/>
  <c r="T549" i="3"/>
  <c r="S549" i="3"/>
  <c r="C549" i="3"/>
  <c r="CW548" i="3"/>
  <c r="BS548" i="3"/>
  <c r="BR548" i="3"/>
  <c r="BQ548" i="3"/>
  <c r="AB548" i="3"/>
  <c r="AU548" i="3" s="1"/>
  <c r="BK548" i="3" s="1"/>
  <c r="X548" i="3"/>
  <c r="AT548" i="3" s="1"/>
  <c r="W548" i="3"/>
  <c r="U548" i="3"/>
  <c r="T548" i="3"/>
  <c r="S548" i="3"/>
  <c r="C548" i="3"/>
  <c r="CW547" i="3"/>
  <c r="BP547" i="3"/>
  <c r="BL547" i="3"/>
  <c r="AU547" i="3"/>
  <c r="BK547" i="3" s="1"/>
  <c r="AT547" i="3"/>
  <c r="AB547" i="3"/>
  <c r="X547" i="3"/>
  <c r="U547" i="3"/>
  <c r="T547" i="3"/>
  <c r="S547" i="3"/>
  <c r="C547" i="3"/>
  <c r="CW546" i="3"/>
  <c r="BP546" i="3"/>
  <c r="BL546" i="3"/>
  <c r="AU546" i="3"/>
  <c r="BK546" i="3" s="1"/>
  <c r="X546" i="3"/>
  <c r="AT546" i="3" s="1"/>
  <c r="W546" i="3"/>
  <c r="U546" i="3"/>
  <c r="T546" i="3"/>
  <c r="S546" i="3"/>
  <c r="C546" i="3"/>
  <c r="CW545" i="3"/>
  <c r="BP545" i="3"/>
  <c r="AU545" i="3"/>
  <c r="BK545" i="3" s="1"/>
  <c r="AT545" i="3"/>
  <c r="AB545" i="3"/>
  <c r="X545" i="3"/>
  <c r="W545" i="3"/>
  <c r="U545" i="3"/>
  <c r="T545" i="3"/>
  <c r="S545" i="3"/>
  <c r="C545" i="3"/>
  <c r="CW544" i="3"/>
  <c r="BP544" i="3"/>
  <c r="BL544" i="3"/>
  <c r="AB544" i="3"/>
  <c r="AU544" i="3" s="1"/>
  <c r="BK544" i="3" s="1"/>
  <c r="X544" i="3"/>
  <c r="AT544" i="3" s="1"/>
  <c r="W544" i="3"/>
  <c r="U544" i="3"/>
  <c r="T544" i="3"/>
  <c r="S544" i="3"/>
  <c r="C544" i="3"/>
  <c r="CW543" i="3"/>
  <c r="BP543" i="3"/>
  <c r="BL543" i="3"/>
  <c r="AB543" i="3"/>
  <c r="AU543" i="3" s="1"/>
  <c r="BK543" i="3" s="1"/>
  <c r="X543" i="3"/>
  <c r="AT543" i="3" s="1"/>
  <c r="W543" i="3"/>
  <c r="U543" i="3"/>
  <c r="T543" i="3"/>
  <c r="S543" i="3"/>
  <c r="C543" i="3"/>
  <c r="CW542" i="3"/>
  <c r="BP542" i="3"/>
  <c r="AU542" i="3"/>
  <c r="AT542" i="3"/>
  <c r="AB542" i="3"/>
  <c r="X542" i="3"/>
  <c r="W542" i="3"/>
  <c r="U542" i="3"/>
  <c r="T542" i="3"/>
  <c r="S542" i="3"/>
  <c r="C542" i="3"/>
  <c r="CW541" i="3"/>
  <c r="BS541" i="3"/>
  <c r="BR541" i="3"/>
  <c r="BQ541" i="3"/>
  <c r="AB541" i="3"/>
  <c r="AU541" i="3" s="1"/>
  <c r="BK541" i="3" s="1"/>
  <c r="X541" i="3"/>
  <c r="AT541" i="3" s="1"/>
  <c r="W541" i="3"/>
  <c r="U541" i="3"/>
  <c r="T541" i="3"/>
  <c r="S541" i="3"/>
  <c r="C541" i="3"/>
  <c r="CW540" i="3"/>
  <c r="BP540" i="3"/>
  <c r="AB540" i="3"/>
  <c r="AU540" i="3" s="1"/>
  <c r="BK540" i="3" s="1"/>
  <c r="X540" i="3"/>
  <c r="AT540" i="3" s="1"/>
  <c r="W540" i="3"/>
  <c r="U540" i="3"/>
  <c r="T540" i="3"/>
  <c r="S540" i="3"/>
  <c r="C540" i="3"/>
  <c r="CW539" i="3"/>
  <c r="BP539" i="3"/>
  <c r="AU539" i="3"/>
  <c r="BK539" i="3" s="1"/>
  <c r="AT539" i="3"/>
  <c r="AB539" i="3"/>
  <c r="X539" i="3"/>
  <c r="W539" i="3"/>
  <c r="U539" i="3"/>
  <c r="T539" i="3"/>
  <c r="S539" i="3"/>
  <c r="C539" i="3"/>
  <c r="CW538" i="3"/>
  <c r="BP538" i="3"/>
  <c r="BL538" i="3"/>
  <c r="X538" i="3"/>
  <c r="W538" i="3"/>
  <c r="U538" i="3"/>
  <c r="T538" i="3"/>
  <c r="S538" i="3"/>
  <c r="C538" i="3"/>
  <c r="CW537" i="3"/>
  <c r="BS537" i="3"/>
  <c r="BR537" i="3"/>
  <c r="BQ537" i="3"/>
  <c r="BL537" i="3"/>
  <c r="X537" i="3"/>
  <c r="U537" i="3"/>
  <c r="T537" i="3"/>
  <c r="S537" i="3"/>
  <c r="C537" i="3"/>
  <c r="CW536" i="3"/>
  <c r="BS536" i="3"/>
  <c r="BR536" i="3"/>
  <c r="BQ536" i="3"/>
  <c r="BL536" i="3"/>
  <c r="X536" i="3"/>
  <c r="AT536" i="3" s="1"/>
  <c r="U536" i="3"/>
  <c r="T536" i="3"/>
  <c r="S536" i="3"/>
  <c r="C536" i="3"/>
  <c r="CW535" i="3"/>
  <c r="BS535" i="3"/>
  <c r="BR535" i="3"/>
  <c r="BQ535" i="3"/>
  <c r="BL535" i="3"/>
  <c r="X535" i="3"/>
  <c r="AT535" i="3" s="1"/>
  <c r="U535" i="3"/>
  <c r="T535" i="3"/>
  <c r="S535" i="3"/>
  <c r="C535" i="3"/>
  <c r="CW534" i="3"/>
  <c r="BS534" i="3"/>
  <c r="BR534" i="3"/>
  <c r="BQ534" i="3"/>
  <c r="BL534" i="3"/>
  <c r="X534" i="3"/>
  <c r="AT534" i="3" s="1"/>
  <c r="U534" i="3"/>
  <c r="T534" i="3"/>
  <c r="S534" i="3"/>
  <c r="C534" i="3"/>
  <c r="CW533" i="3"/>
  <c r="BS533" i="3"/>
  <c r="BR533" i="3"/>
  <c r="BQ533" i="3"/>
  <c r="BL533" i="3"/>
  <c r="X533" i="3"/>
  <c r="AT533" i="3" s="1"/>
  <c r="U533" i="3"/>
  <c r="T533" i="3"/>
  <c r="S533" i="3"/>
  <c r="C533" i="3"/>
  <c r="CW532" i="3"/>
  <c r="BS532" i="3"/>
  <c r="BR532" i="3"/>
  <c r="BQ532" i="3"/>
  <c r="BL532" i="3"/>
  <c r="X532" i="3"/>
  <c r="AT532" i="3" s="1"/>
  <c r="U532" i="3"/>
  <c r="T532" i="3"/>
  <c r="S532" i="3"/>
  <c r="C532" i="3"/>
  <c r="CW531" i="3"/>
  <c r="BS531" i="3"/>
  <c r="BR531" i="3"/>
  <c r="BQ531" i="3"/>
  <c r="BL531" i="3"/>
  <c r="AU531" i="3"/>
  <c r="BK531" i="3" s="1"/>
  <c r="AT531" i="3"/>
  <c r="U531" i="3"/>
  <c r="T531" i="3"/>
  <c r="S531" i="3"/>
  <c r="CW530" i="3"/>
  <c r="BS530" i="3"/>
  <c r="BR530" i="3"/>
  <c r="BQ530" i="3"/>
  <c r="AB530" i="3"/>
  <c r="AU530" i="3" s="1"/>
  <c r="BK530" i="3" s="1"/>
  <c r="X530" i="3"/>
  <c r="AT530" i="3" s="1"/>
  <c r="W530" i="3"/>
  <c r="U530" i="3"/>
  <c r="T530" i="3"/>
  <c r="S530" i="3"/>
  <c r="C530" i="3"/>
  <c r="CW529" i="3"/>
  <c r="BS529" i="3"/>
  <c r="BR529" i="3"/>
  <c r="BQ529" i="3"/>
  <c r="BL529" i="3"/>
  <c r="X529" i="3"/>
  <c r="AB529" i="3" s="1"/>
  <c r="AU529" i="3" s="1"/>
  <c r="BK529" i="3" s="1"/>
  <c r="U529" i="3"/>
  <c r="T529" i="3"/>
  <c r="S529" i="3"/>
  <c r="C529" i="3"/>
  <c r="CW528" i="3"/>
  <c r="BS528" i="3"/>
  <c r="BR528" i="3"/>
  <c r="BQ528" i="3"/>
  <c r="BL528" i="3"/>
  <c r="X528" i="3"/>
  <c r="U528" i="3"/>
  <c r="T528" i="3"/>
  <c r="S528" i="3"/>
  <c r="C528" i="3"/>
  <c r="CW527" i="3"/>
  <c r="BS527" i="3"/>
  <c r="BR527" i="3"/>
  <c r="BQ527" i="3"/>
  <c r="BL527" i="3"/>
  <c r="X527" i="3"/>
  <c r="AB527" i="3" s="1"/>
  <c r="AU527" i="3" s="1"/>
  <c r="BK527" i="3" s="1"/>
  <c r="W527" i="3"/>
  <c r="U527" i="3"/>
  <c r="T527" i="3"/>
  <c r="S527" i="3"/>
  <c r="C527" i="3"/>
  <c r="CW526" i="3"/>
  <c r="BS526" i="3"/>
  <c r="BR526" i="3"/>
  <c r="BQ526" i="3"/>
  <c r="BL526" i="3"/>
  <c r="AU526" i="3"/>
  <c r="BK526" i="3" s="1"/>
  <c r="X526" i="3"/>
  <c r="AT526" i="3" s="1"/>
  <c r="W526" i="3"/>
  <c r="U526" i="3"/>
  <c r="T526" i="3"/>
  <c r="S526" i="3"/>
  <c r="C526" i="3"/>
  <c r="CW525" i="3"/>
  <c r="BS525" i="3"/>
  <c r="BR525" i="3"/>
  <c r="BQ525" i="3"/>
  <c r="BL525" i="3"/>
  <c r="AU525" i="3"/>
  <c r="BK525" i="3" s="1"/>
  <c r="X525" i="3"/>
  <c r="W525" i="3"/>
  <c r="U525" i="3"/>
  <c r="T525" i="3"/>
  <c r="S525" i="3"/>
  <c r="C525" i="3"/>
  <c r="CW524" i="3"/>
  <c r="BS524" i="3"/>
  <c r="BR524" i="3"/>
  <c r="BQ524" i="3"/>
  <c r="AU524" i="3"/>
  <c r="AT524" i="3"/>
  <c r="AB524" i="3"/>
  <c r="X524" i="3"/>
  <c r="W524" i="3"/>
  <c r="U524" i="3"/>
  <c r="T524" i="3"/>
  <c r="S524" i="3"/>
  <c r="C524" i="3"/>
  <c r="CW523" i="3"/>
  <c r="BP523" i="3"/>
  <c r="BL523" i="3"/>
  <c r="X523" i="3"/>
  <c r="W523" i="3"/>
  <c r="U523" i="3"/>
  <c r="T523" i="3"/>
  <c r="S523" i="3"/>
  <c r="C523" i="3"/>
  <c r="CW522" i="3"/>
  <c r="BP522" i="3"/>
  <c r="BQ522" i="3" s="1"/>
  <c r="BL522" i="3"/>
  <c r="AU522" i="3"/>
  <c r="X522" i="3"/>
  <c r="W522" i="3"/>
  <c r="U522" i="3"/>
  <c r="T522" i="3"/>
  <c r="S522" i="3"/>
  <c r="C522" i="3"/>
  <c r="CW521" i="3"/>
  <c r="BP521" i="3"/>
  <c r="AU521" i="3"/>
  <c r="AT521" i="3"/>
  <c r="AB521" i="3"/>
  <c r="X521" i="3"/>
  <c r="W521" i="3"/>
  <c r="U521" i="3"/>
  <c r="T521" i="3"/>
  <c r="S521" i="3"/>
  <c r="C521" i="3"/>
  <c r="CW520" i="3"/>
  <c r="BS520" i="3"/>
  <c r="BR520" i="3"/>
  <c r="BQ520" i="3"/>
  <c r="BL520" i="3"/>
  <c r="X520" i="3"/>
  <c r="W520" i="3"/>
  <c r="U520" i="3"/>
  <c r="T520" i="3"/>
  <c r="S520" i="3"/>
  <c r="C520" i="3"/>
  <c r="CW519" i="3"/>
  <c r="BS519" i="3"/>
  <c r="BR519" i="3"/>
  <c r="BQ519" i="3"/>
  <c r="AB519" i="3"/>
  <c r="AU519" i="3" s="1"/>
  <c r="BK519" i="3" s="1"/>
  <c r="X519" i="3"/>
  <c r="AT519" i="3" s="1"/>
  <c r="W519" i="3"/>
  <c r="U519" i="3"/>
  <c r="T519" i="3"/>
  <c r="S519" i="3"/>
  <c r="C519" i="3"/>
  <c r="CW518" i="3"/>
  <c r="BS518" i="3"/>
  <c r="BR518" i="3"/>
  <c r="BQ518" i="3"/>
  <c r="AB518" i="3"/>
  <c r="AU518" i="3" s="1"/>
  <c r="BK518" i="3" s="1"/>
  <c r="X518" i="3"/>
  <c r="AT518" i="3" s="1"/>
  <c r="W518" i="3"/>
  <c r="U518" i="3"/>
  <c r="T518" i="3"/>
  <c r="S518" i="3"/>
  <c r="C518" i="3"/>
  <c r="CW517" i="3"/>
  <c r="BS517" i="3"/>
  <c r="BR517" i="3"/>
  <c r="BQ517" i="3"/>
  <c r="AB517" i="3"/>
  <c r="AU517" i="3" s="1"/>
  <c r="BK517" i="3" s="1"/>
  <c r="X517" i="3"/>
  <c r="AT517" i="3" s="1"/>
  <c r="W517" i="3"/>
  <c r="U517" i="3"/>
  <c r="T517" i="3"/>
  <c r="S517" i="3"/>
  <c r="C517" i="3"/>
  <c r="CW516" i="3"/>
  <c r="BS516" i="3"/>
  <c r="BR516" i="3"/>
  <c r="BQ516" i="3"/>
  <c r="AB516" i="3"/>
  <c r="AU516" i="3" s="1"/>
  <c r="BK516" i="3" s="1"/>
  <c r="X516" i="3"/>
  <c r="AT516" i="3" s="1"/>
  <c r="W516" i="3"/>
  <c r="U516" i="3"/>
  <c r="T516" i="3"/>
  <c r="S516" i="3"/>
  <c r="C516" i="3"/>
  <c r="CW515" i="3"/>
  <c r="BS515" i="3"/>
  <c r="BR515" i="3"/>
  <c r="BQ515" i="3"/>
  <c r="AB515" i="3"/>
  <c r="AU515" i="3" s="1"/>
  <c r="BK515" i="3" s="1"/>
  <c r="X515" i="3"/>
  <c r="AT515" i="3" s="1"/>
  <c r="W515" i="3"/>
  <c r="U515" i="3"/>
  <c r="T515" i="3"/>
  <c r="S515" i="3"/>
  <c r="C515" i="3"/>
  <c r="CW514" i="3"/>
  <c r="BS514" i="3"/>
  <c r="BR514" i="3"/>
  <c r="BQ514" i="3"/>
  <c r="AB514" i="3"/>
  <c r="AU514" i="3" s="1"/>
  <c r="BK514" i="3" s="1"/>
  <c r="X514" i="3"/>
  <c r="AT514" i="3" s="1"/>
  <c r="W514" i="3"/>
  <c r="U514" i="3"/>
  <c r="T514" i="3"/>
  <c r="S514" i="3"/>
  <c r="C514" i="3"/>
  <c r="CW513" i="3"/>
  <c r="BP513" i="3"/>
  <c r="AB513" i="3"/>
  <c r="AU513" i="3" s="1"/>
  <c r="BK513" i="3" s="1"/>
  <c r="X513" i="3"/>
  <c r="AT513" i="3" s="1"/>
  <c r="W513" i="3"/>
  <c r="U513" i="3"/>
  <c r="T513" i="3"/>
  <c r="S513" i="3"/>
  <c r="C513" i="3"/>
  <c r="CW512" i="3"/>
  <c r="BP512" i="3"/>
  <c r="AB512" i="3"/>
  <c r="AU512" i="3" s="1"/>
  <c r="BK512" i="3" s="1"/>
  <c r="X512" i="3"/>
  <c r="AT512" i="3" s="1"/>
  <c r="W512" i="3"/>
  <c r="U512" i="3"/>
  <c r="T512" i="3"/>
  <c r="S512" i="3"/>
  <c r="C512" i="3"/>
  <c r="CW511" i="3"/>
  <c r="BS511" i="3"/>
  <c r="BR511" i="3"/>
  <c r="BQ511" i="3"/>
  <c r="AB511" i="3"/>
  <c r="AU511" i="3" s="1"/>
  <c r="BK511" i="3" s="1"/>
  <c r="X511" i="3"/>
  <c r="AT511" i="3" s="1"/>
  <c r="W511" i="3"/>
  <c r="U511" i="3"/>
  <c r="T511" i="3"/>
  <c r="S511" i="3"/>
  <c r="C511" i="3"/>
  <c r="CW510" i="3"/>
  <c r="BP510" i="3"/>
  <c r="BL510" i="3"/>
  <c r="X510" i="3"/>
  <c r="AT510" i="3" s="1"/>
  <c r="W510" i="3"/>
  <c r="U510" i="3"/>
  <c r="T510" i="3"/>
  <c r="S510" i="3"/>
  <c r="C510" i="3"/>
  <c r="CW509" i="3"/>
  <c r="BP509" i="3"/>
  <c r="BL509" i="3"/>
  <c r="X509" i="3"/>
  <c r="AT509" i="3" s="1"/>
  <c r="W509" i="3"/>
  <c r="U509" i="3"/>
  <c r="T509" i="3"/>
  <c r="S509" i="3"/>
  <c r="C509" i="3"/>
  <c r="CW508" i="3"/>
  <c r="BP508" i="3"/>
  <c r="BL508" i="3"/>
  <c r="X508" i="3"/>
  <c r="W508" i="3"/>
  <c r="U508" i="3"/>
  <c r="T508" i="3"/>
  <c r="S508" i="3"/>
  <c r="C508" i="3"/>
  <c r="CW507" i="3"/>
  <c r="BS507" i="3"/>
  <c r="BR507" i="3"/>
  <c r="BQ507" i="3"/>
  <c r="BL507" i="3"/>
  <c r="X507" i="3"/>
  <c r="W507" i="3"/>
  <c r="U507" i="3"/>
  <c r="T507" i="3"/>
  <c r="S507" i="3"/>
  <c r="C507" i="3"/>
  <c r="CW506" i="3"/>
  <c r="BS506" i="3"/>
  <c r="BR506" i="3"/>
  <c r="BQ506" i="3"/>
  <c r="BL506" i="3"/>
  <c r="X506" i="3"/>
  <c r="AT506" i="3" s="1"/>
  <c r="W506" i="3"/>
  <c r="U506" i="3"/>
  <c r="T506" i="3"/>
  <c r="S506" i="3"/>
  <c r="C506" i="3"/>
  <c r="CW505" i="3"/>
  <c r="BP505" i="3"/>
  <c r="AU505" i="3"/>
  <c r="AT505" i="3"/>
  <c r="AB505" i="3"/>
  <c r="X505" i="3"/>
  <c r="W505" i="3"/>
  <c r="U505" i="3"/>
  <c r="T505" i="3"/>
  <c r="S505" i="3"/>
  <c r="C505" i="3"/>
  <c r="CW504" i="3"/>
  <c r="BP504" i="3"/>
  <c r="AU504" i="3"/>
  <c r="BK504" i="3" s="1"/>
  <c r="AT504" i="3"/>
  <c r="AB504" i="3"/>
  <c r="X504" i="3"/>
  <c r="W504" i="3"/>
  <c r="U504" i="3"/>
  <c r="T504" i="3"/>
  <c r="S504" i="3"/>
  <c r="C504" i="3"/>
  <c r="CW503" i="3"/>
  <c r="BP503" i="3"/>
  <c r="AU503" i="3"/>
  <c r="BK503" i="3" s="1"/>
  <c r="AT503" i="3"/>
  <c r="AB503" i="3"/>
  <c r="X503" i="3"/>
  <c r="W503" i="3"/>
  <c r="U503" i="3"/>
  <c r="T503" i="3"/>
  <c r="S503" i="3"/>
  <c r="C503" i="3"/>
  <c r="CW502" i="3"/>
  <c r="BP502" i="3"/>
  <c r="AU502" i="3"/>
  <c r="AT502" i="3"/>
  <c r="AB502" i="3"/>
  <c r="X502" i="3"/>
  <c r="W502" i="3"/>
  <c r="U502" i="3"/>
  <c r="T502" i="3"/>
  <c r="S502" i="3"/>
  <c r="C502" i="3"/>
  <c r="CW501" i="3"/>
  <c r="BP501" i="3"/>
  <c r="BQ501" i="3" s="1"/>
  <c r="BL501" i="3"/>
  <c r="AU501" i="3"/>
  <c r="BK501" i="3" s="1"/>
  <c r="X501" i="3"/>
  <c r="AT501" i="3" s="1"/>
  <c r="W501" i="3"/>
  <c r="U501" i="3"/>
  <c r="T501" i="3"/>
  <c r="S501" i="3"/>
  <c r="C501" i="3"/>
  <c r="CW500" i="3"/>
  <c r="BP500" i="3"/>
  <c r="AB500" i="3"/>
  <c r="AU500" i="3" s="1"/>
  <c r="BK500" i="3" s="1"/>
  <c r="X500" i="3"/>
  <c r="AT500" i="3" s="1"/>
  <c r="W500" i="3"/>
  <c r="U500" i="3"/>
  <c r="T500" i="3"/>
  <c r="S500" i="3"/>
  <c r="C500" i="3"/>
  <c r="CW499" i="3"/>
  <c r="BS499" i="3"/>
  <c r="BR499" i="3"/>
  <c r="BQ499" i="3"/>
  <c r="BL499" i="3"/>
  <c r="X499" i="3"/>
  <c r="AB499" i="3" s="1"/>
  <c r="AU499" i="3" s="1"/>
  <c r="BK499" i="3" s="1"/>
  <c r="W499" i="3"/>
  <c r="U499" i="3"/>
  <c r="T499" i="3"/>
  <c r="S499" i="3"/>
  <c r="C499" i="3"/>
  <c r="CW498" i="3"/>
  <c r="BP498" i="3"/>
  <c r="AU498" i="3"/>
  <c r="AT498" i="3"/>
  <c r="AB498" i="3"/>
  <c r="X498" i="3"/>
  <c r="W498" i="3"/>
  <c r="U498" i="3"/>
  <c r="T498" i="3"/>
  <c r="S498" i="3"/>
  <c r="C498" i="3"/>
  <c r="CW497" i="3"/>
  <c r="BP497" i="3"/>
  <c r="BL497" i="3"/>
  <c r="X497" i="3"/>
  <c r="AB497" i="3" s="1"/>
  <c r="AU497" i="3" s="1"/>
  <c r="BK497" i="3" s="1"/>
  <c r="W497" i="3"/>
  <c r="U497" i="3"/>
  <c r="T497" i="3"/>
  <c r="S497" i="3"/>
  <c r="C497" i="3"/>
  <c r="CW496" i="3"/>
  <c r="BP496" i="3"/>
  <c r="AU496" i="3"/>
  <c r="AT496" i="3"/>
  <c r="AB496" i="3"/>
  <c r="X496" i="3"/>
  <c r="W496" i="3"/>
  <c r="U496" i="3"/>
  <c r="T496" i="3"/>
  <c r="S496" i="3"/>
  <c r="C496" i="3"/>
  <c r="CW495" i="3"/>
  <c r="BP495" i="3"/>
  <c r="BL495" i="3"/>
  <c r="AT495" i="3"/>
  <c r="AB495" i="3"/>
  <c r="AU495" i="3" s="1"/>
  <c r="BK495" i="3" s="1"/>
  <c r="W495" i="3"/>
  <c r="U495" i="3"/>
  <c r="T495" i="3"/>
  <c r="S495" i="3"/>
  <c r="C495" i="3"/>
  <c r="CW494" i="3"/>
  <c r="BP494" i="3"/>
  <c r="BL494" i="3"/>
  <c r="X494" i="3"/>
  <c r="AT494" i="3" s="1"/>
  <c r="U494" i="3"/>
  <c r="T494" i="3"/>
  <c r="S494" i="3"/>
  <c r="C494" i="3"/>
  <c r="CW493" i="3"/>
  <c r="BP493" i="3"/>
  <c r="BL493" i="3"/>
  <c r="X493" i="3"/>
  <c r="AT493" i="3" s="1"/>
  <c r="U493" i="3"/>
  <c r="T493" i="3"/>
  <c r="S493" i="3"/>
  <c r="C493" i="3"/>
  <c r="CW492" i="3"/>
  <c r="BP492" i="3"/>
  <c r="AU492" i="3"/>
  <c r="AT492" i="3"/>
  <c r="AB492" i="3"/>
  <c r="X492" i="3"/>
  <c r="W492" i="3"/>
  <c r="U492" i="3"/>
  <c r="T492" i="3"/>
  <c r="S492" i="3"/>
  <c r="C492" i="3"/>
  <c r="CW491" i="3"/>
  <c r="BS491" i="3"/>
  <c r="BR491" i="3"/>
  <c r="BQ491" i="3"/>
  <c r="BL491" i="3"/>
  <c r="X491" i="3"/>
  <c r="AT491" i="3" s="1"/>
  <c r="W491" i="3"/>
  <c r="U491" i="3"/>
  <c r="T491" i="3"/>
  <c r="S491" i="3"/>
  <c r="C491" i="3"/>
  <c r="CW490" i="3"/>
  <c r="BS490" i="3"/>
  <c r="BR490" i="3"/>
  <c r="BQ490" i="3"/>
  <c r="BL490" i="3"/>
  <c r="X490" i="3"/>
  <c r="AT490" i="3" s="1"/>
  <c r="U490" i="3"/>
  <c r="T490" i="3"/>
  <c r="S490" i="3"/>
  <c r="C490" i="3"/>
  <c r="CW489" i="3"/>
  <c r="BS489" i="3"/>
  <c r="BR489" i="3"/>
  <c r="BQ489" i="3"/>
  <c r="BL489" i="3"/>
  <c r="X489" i="3"/>
  <c r="AT489" i="3" s="1"/>
  <c r="U489" i="3"/>
  <c r="T489" i="3"/>
  <c r="S489" i="3"/>
  <c r="C489" i="3"/>
  <c r="CW488" i="3"/>
  <c r="BS488" i="3"/>
  <c r="BR488" i="3"/>
  <c r="BQ488" i="3"/>
  <c r="BL488" i="3"/>
  <c r="X488" i="3"/>
  <c r="AT488" i="3" s="1"/>
  <c r="W488" i="3"/>
  <c r="U488" i="3"/>
  <c r="T488" i="3"/>
  <c r="S488" i="3"/>
  <c r="C488" i="3"/>
  <c r="CW487" i="3"/>
  <c r="BS487" i="3"/>
  <c r="BR487" i="3"/>
  <c r="BQ487" i="3"/>
  <c r="BL487" i="3"/>
  <c r="X487" i="3"/>
  <c r="AB487" i="3" s="1"/>
  <c r="AU487" i="3" s="1"/>
  <c r="BK487" i="3" s="1"/>
  <c r="W487" i="3"/>
  <c r="U487" i="3"/>
  <c r="T487" i="3"/>
  <c r="S487" i="3"/>
  <c r="C487" i="3"/>
  <c r="CW486" i="3"/>
  <c r="BP486" i="3"/>
  <c r="BL486" i="3"/>
  <c r="AU486" i="3"/>
  <c r="BK486" i="3" s="1"/>
  <c r="AT486" i="3"/>
  <c r="W486" i="3"/>
  <c r="U486" i="3"/>
  <c r="T486" i="3"/>
  <c r="S486" i="3"/>
  <c r="C486" i="3"/>
  <c r="CW485" i="3"/>
  <c r="BS485" i="3"/>
  <c r="BR485" i="3"/>
  <c r="BQ485" i="3"/>
  <c r="AB485" i="3"/>
  <c r="AU485" i="3" s="1"/>
  <c r="BK485" i="3" s="1"/>
  <c r="X485" i="3"/>
  <c r="AT485" i="3" s="1"/>
  <c r="W485" i="3"/>
  <c r="U485" i="3"/>
  <c r="T485" i="3"/>
  <c r="S485" i="3"/>
  <c r="C485" i="3"/>
  <c r="CW484" i="3"/>
  <c r="BP484" i="3"/>
  <c r="AU484" i="3"/>
  <c r="AT484" i="3"/>
  <c r="AB484" i="3"/>
  <c r="X484" i="3"/>
  <c r="W484" i="3"/>
  <c r="U484" i="3"/>
  <c r="T484" i="3"/>
  <c r="S484" i="3"/>
  <c r="C484" i="3"/>
  <c r="CW483" i="3"/>
  <c r="BP483" i="3"/>
  <c r="BL483" i="3"/>
  <c r="X483" i="3"/>
  <c r="AT483" i="3" s="1"/>
  <c r="W483" i="3"/>
  <c r="U483" i="3"/>
  <c r="T483" i="3"/>
  <c r="S483" i="3"/>
  <c r="C483" i="3"/>
  <c r="CW482" i="3"/>
  <c r="BS482" i="3"/>
  <c r="BR482" i="3"/>
  <c r="BQ482" i="3"/>
  <c r="BL482" i="3"/>
  <c r="X482" i="3"/>
  <c r="W482" i="3"/>
  <c r="U482" i="3"/>
  <c r="T482" i="3"/>
  <c r="S482" i="3"/>
  <c r="C482" i="3"/>
  <c r="CW481" i="3"/>
  <c r="BP481" i="3"/>
  <c r="BL481" i="3"/>
  <c r="X481" i="3"/>
  <c r="AB481" i="3" s="1"/>
  <c r="AU481" i="3" s="1"/>
  <c r="BK481" i="3" s="1"/>
  <c r="W481" i="3"/>
  <c r="U481" i="3"/>
  <c r="T481" i="3"/>
  <c r="S481" i="3"/>
  <c r="C481" i="3"/>
  <c r="CW480" i="3"/>
  <c r="BP480" i="3"/>
  <c r="AU480" i="3"/>
  <c r="AT480" i="3"/>
  <c r="AB480" i="3"/>
  <c r="X480" i="3"/>
  <c r="W480" i="3"/>
  <c r="U480" i="3"/>
  <c r="T480" i="3"/>
  <c r="S480" i="3"/>
  <c r="C480" i="3"/>
  <c r="CW479" i="3"/>
  <c r="BP479" i="3"/>
  <c r="AU479" i="3"/>
  <c r="BK479" i="3" s="1"/>
  <c r="AT479" i="3"/>
  <c r="AB479" i="3"/>
  <c r="X479" i="3"/>
  <c r="W479" i="3"/>
  <c r="U479" i="3"/>
  <c r="T479" i="3"/>
  <c r="S479" i="3"/>
  <c r="C479" i="3"/>
  <c r="CW478" i="3"/>
  <c r="BP478" i="3"/>
  <c r="BL478" i="3"/>
  <c r="X478" i="3"/>
  <c r="AB478" i="3" s="1"/>
  <c r="AU478" i="3" s="1"/>
  <c r="BK478" i="3" s="1"/>
  <c r="U478" i="3"/>
  <c r="T478" i="3"/>
  <c r="S478" i="3"/>
  <c r="C478" i="3"/>
  <c r="CW477" i="3"/>
  <c r="BS477" i="3"/>
  <c r="BR477" i="3"/>
  <c r="BQ477" i="3"/>
  <c r="BL477" i="3"/>
  <c r="AU477" i="3"/>
  <c r="BK477" i="3" s="1"/>
  <c r="AT477" i="3"/>
  <c r="Z477" i="3"/>
  <c r="W477" i="3"/>
  <c r="U477" i="3"/>
  <c r="T477" i="3"/>
  <c r="S477" i="3"/>
  <c r="C477" i="3"/>
  <c r="CW476" i="3"/>
  <c r="BP476" i="3"/>
  <c r="BL476" i="3"/>
  <c r="AT476" i="3"/>
  <c r="AB476" i="3"/>
  <c r="AU476" i="3" s="1"/>
  <c r="BK476" i="3" s="1"/>
  <c r="Z476" i="3"/>
  <c r="U476" i="3"/>
  <c r="T476" i="3"/>
  <c r="S476" i="3"/>
  <c r="C476" i="3"/>
  <c r="CW475" i="3"/>
  <c r="BS475" i="3"/>
  <c r="BR475" i="3"/>
  <c r="BQ475" i="3"/>
  <c r="AT475" i="3"/>
  <c r="AB475" i="3"/>
  <c r="AU475" i="3" s="1"/>
  <c r="BK475" i="3" s="1"/>
  <c r="W475" i="3"/>
  <c r="U475" i="3"/>
  <c r="T475" i="3"/>
  <c r="S475" i="3"/>
  <c r="C475" i="3"/>
  <c r="CW474" i="3"/>
  <c r="BP474" i="3"/>
  <c r="BL474" i="3"/>
  <c r="X474" i="3"/>
  <c r="AB474" i="3" s="1"/>
  <c r="AU474" i="3" s="1"/>
  <c r="BK474" i="3" s="1"/>
  <c r="W474" i="3"/>
  <c r="U474" i="3"/>
  <c r="T474" i="3"/>
  <c r="S474" i="3"/>
  <c r="C474" i="3"/>
  <c r="CW473" i="3"/>
  <c r="BP473" i="3"/>
  <c r="AU473" i="3"/>
  <c r="AT473" i="3"/>
  <c r="AB473" i="3"/>
  <c r="X473" i="3"/>
  <c r="W473" i="3"/>
  <c r="U473" i="3"/>
  <c r="T473" i="3"/>
  <c r="S473" i="3"/>
  <c r="C473" i="3"/>
  <c r="CW472" i="3"/>
  <c r="BP472" i="3"/>
  <c r="BL472" i="3"/>
  <c r="X472" i="3"/>
  <c r="W472" i="3"/>
  <c r="U472" i="3"/>
  <c r="T472" i="3"/>
  <c r="S472" i="3"/>
  <c r="C472" i="3"/>
  <c r="CW471" i="3"/>
  <c r="BP471" i="3"/>
  <c r="AU471" i="3"/>
  <c r="BK471" i="3" s="1"/>
  <c r="AT471" i="3"/>
  <c r="AB471" i="3"/>
  <c r="X471" i="3"/>
  <c r="W471" i="3"/>
  <c r="U471" i="3"/>
  <c r="T471" i="3"/>
  <c r="S471" i="3"/>
  <c r="C471" i="3"/>
  <c r="CW470" i="3"/>
  <c r="BP470" i="3"/>
  <c r="BL470" i="3"/>
  <c r="X470" i="3"/>
  <c r="AT470" i="3" s="1"/>
  <c r="W470" i="3"/>
  <c r="U470" i="3"/>
  <c r="T470" i="3"/>
  <c r="S470" i="3"/>
  <c r="C470" i="3"/>
  <c r="CW469" i="3"/>
  <c r="BP469" i="3"/>
  <c r="BL469" i="3"/>
  <c r="AB469" i="3"/>
  <c r="AU469" i="3" s="1"/>
  <c r="BK469" i="3" s="1"/>
  <c r="X469" i="3"/>
  <c r="W469" i="3"/>
  <c r="U469" i="3"/>
  <c r="T469" i="3"/>
  <c r="S469" i="3"/>
  <c r="C469" i="3"/>
  <c r="CW468" i="3"/>
  <c r="BS468" i="3"/>
  <c r="BR468" i="3"/>
  <c r="BQ468" i="3"/>
  <c r="AB468" i="3"/>
  <c r="AU468" i="3" s="1"/>
  <c r="BK468" i="3" s="1"/>
  <c r="X468" i="3"/>
  <c r="AT468" i="3" s="1"/>
  <c r="W468" i="3"/>
  <c r="U468" i="3"/>
  <c r="T468" i="3"/>
  <c r="S468" i="3"/>
  <c r="C468" i="3"/>
  <c r="CW467" i="3"/>
  <c r="BP467" i="3"/>
  <c r="BL467" i="3"/>
  <c r="X467" i="3"/>
  <c r="AB467" i="3" s="1"/>
  <c r="AU467" i="3" s="1"/>
  <c r="BK467" i="3" s="1"/>
  <c r="W467" i="3"/>
  <c r="U467" i="3"/>
  <c r="T467" i="3"/>
  <c r="S467" i="3"/>
  <c r="C467" i="3"/>
  <c r="CW466" i="3"/>
  <c r="BP466" i="3"/>
  <c r="AU466" i="3"/>
  <c r="BK466" i="3" s="1"/>
  <c r="AT466" i="3"/>
  <c r="AB466" i="3"/>
  <c r="X466" i="3"/>
  <c r="W466" i="3"/>
  <c r="U466" i="3"/>
  <c r="T466" i="3"/>
  <c r="S466" i="3"/>
  <c r="C466" i="3"/>
  <c r="CW465" i="3"/>
  <c r="BP465" i="3"/>
  <c r="BL465" i="3"/>
  <c r="X465" i="3"/>
  <c r="AT465" i="3" s="1"/>
  <c r="W465" i="3"/>
  <c r="U465" i="3"/>
  <c r="T465" i="3"/>
  <c r="S465" i="3"/>
  <c r="C465" i="3"/>
  <c r="CW464" i="3"/>
  <c r="BP464" i="3"/>
  <c r="AU464" i="3"/>
  <c r="BK464" i="3" s="1"/>
  <c r="AT464" i="3"/>
  <c r="AB464" i="3"/>
  <c r="X464" i="3"/>
  <c r="W464" i="3"/>
  <c r="U464" i="3"/>
  <c r="T464" i="3"/>
  <c r="S464" i="3"/>
  <c r="C464" i="3"/>
  <c r="CW463" i="3"/>
  <c r="BS463" i="3"/>
  <c r="BR463" i="3"/>
  <c r="BQ463" i="3"/>
  <c r="AB463" i="3"/>
  <c r="AU463" i="3" s="1"/>
  <c r="BK463" i="3" s="1"/>
  <c r="X463" i="3"/>
  <c r="AT463" i="3" s="1"/>
  <c r="W463" i="3"/>
  <c r="U463" i="3"/>
  <c r="T463" i="3"/>
  <c r="S463" i="3"/>
  <c r="C463" i="3"/>
  <c r="CW462" i="3"/>
  <c r="BS462" i="3"/>
  <c r="BR462" i="3"/>
  <c r="BQ462" i="3"/>
  <c r="AB462" i="3"/>
  <c r="AU462" i="3" s="1"/>
  <c r="BK462" i="3" s="1"/>
  <c r="X462" i="3"/>
  <c r="AT462" i="3" s="1"/>
  <c r="W462" i="3"/>
  <c r="U462" i="3"/>
  <c r="T462" i="3"/>
  <c r="S462" i="3"/>
  <c r="C462" i="3"/>
  <c r="CW461" i="3"/>
  <c r="BS461" i="3"/>
  <c r="BR461" i="3"/>
  <c r="BQ461" i="3"/>
  <c r="BL461" i="3"/>
  <c r="X461" i="3"/>
  <c r="AT461" i="3" s="1"/>
  <c r="W461" i="3"/>
  <c r="U461" i="3"/>
  <c r="T461" i="3"/>
  <c r="S461" i="3"/>
  <c r="C461" i="3"/>
  <c r="CW460" i="3"/>
  <c r="BP460" i="3"/>
  <c r="BL460" i="3"/>
  <c r="X460" i="3"/>
  <c r="W460" i="3"/>
  <c r="U460" i="3"/>
  <c r="T460" i="3"/>
  <c r="S460" i="3"/>
  <c r="C460" i="3"/>
  <c r="CW459" i="3"/>
  <c r="BS459" i="3"/>
  <c r="BR459" i="3"/>
  <c r="BQ459" i="3"/>
  <c r="BL459" i="3"/>
  <c r="X459" i="3"/>
  <c r="AB459" i="3" s="1"/>
  <c r="AU459" i="3" s="1"/>
  <c r="BK459" i="3" s="1"/>
  <c r="W459" i="3"/>
  <c r="U459" i="3"/>
  <c r="T459" i="3"/>
  <c r="S459" i="3"/>
  <c r="C459" i="3"/>
  <c r="CW458" i="3"/>
  <c r="BP458" i="3"/>
  <c r="BL458" i="3"/>
  <c r="X458" i="3"/>
  <c r="AB458" i="3" s="1"/>
  <c r="AU458" i="3" s="1"/>
  <c r="BK458" i="3" s="1"/>
  <c r="W458" i="3"/>
  <c r="U458" i="3"/>
  <c r="T458" i="3"/>
  <c r="S458" i="3"/>
  <c r="C458" i="3"/>
  <c r="CW457" i="3"/>
  <c r="BS457" i="3"/>
  <c r="BR457" i="3"/>
  <c r="BQ457" i="3"/>
  <c r="BL457" i="3"/>
  <c r="AU457" i="3"/>
  <c r="BK457" i="3" s="1"/>
  <c r="AT457" i="3"/>
  <c r="AB457" i="3"/>
  <c r="X457" i="3"/>
  <c r="U457" i="3"/>
  <c r="T457" i="3"/>
  <c r="S457" i="3"/>
  <c r="C457" i="3"/>
  <c r="CW456" i="3"/>
  <c r="BP456" i="3"/>
  <c r="BL456" i="3"/>
  <c r="X456" i="3"/>
  <c r="U456" i="3"/>
  <c r="T456" i="3"/>
  <c r="S456" i="3"/>
  <c r="C456" i="3"/>
  <c r="CW455" i="3"/>
  <c r="BP455" i="3"/>
  <c r="BL455" i="3"/>
  <c r="X455" i="3"/>
  <c r="AT455" i="3" s="1"/>
  <c r="W455" i="3"/>
  <c r="U455" i="3"/>
  <c r="T455" i="3"/>
  <c r="S455" i="3"/>
  <c r="C455" i="3"/>
  <c r="CW454" i="3"/>
  <c r="BP454" i="3"/>
  <c r="BL454" i="3"/>
  <c r="X454" i="3"/>
  <c r="AB454" i="3" s="1"/>
  <c r="AU454" i="3" s="1"/>
  <c r="BK454" i="3" s="1"/>
  <c r="W454" i="3"/>
  <c r="U454" i="3"/>
  <c r="T454" i="3"/>
  <c r="S454" i="3"/>
  <c r="C454" i="3"/>
  <c r="CW453" i="3"/>
  <c r="BP453" i="3"/>
  <c r="BL453" i="3"/>
  <c r="X453" i="3"/>
  <c r="AB453" i="3" s="1"/>
  <c r="AU453" i="3" s="1"/>
  <c r="BK453" i="3" s="1"/>
  <c r="W453" i="3"/>
  <c r="U453" i="3"/>
  <c r="T453" i="3"/>
  <c r="S453" i="3"/>
  <c r="C453" i="3"/>
  <c r="CW452" i="3"/>
  <c r="BP452" i="3"/>
  <c r="BL452" i="3"/>
  <c r="X452" i="3"/>
  <c r="AT452" i="3" s="1"/>
  <c r="W452" i="3"/>
  <c r="U452" i="3"/>
  <c r="T452" i="3"/>
  <c r="S452" i="3"/>
  <c r="C452" i="3"/>
  <c r="CW451" i="3"/>
  <c r="BS451" i="3"/>
  <c r="BR451" i="3"/>
  <c r="BQ451" i="3"/>
  <c r="BL451" i="3"/>
  <c r="X451" i="3"/>
  <c r="AT451" i="3" s="1"/>
  <c r="W451" i="3"/>
  <c r="U451" i="3"/>
  <c r="T451" i="3"/>
  <c r="S451" i="3"/>
  <c r="C451" i="3"/>
  <c r="CW450" i="3"/>
  <c r="BS450" i="3"/>
  <c r="BR450" i="3"/>
  <c r="BQ450" i="3"/>
  <c r="BL450" i="3"/>
  <c r="AT450" i="3"/>
  <c r="AB450" i="3"/>
  <c r="AU450" i="3" s="1"/>
  <c r="BK450" i="3" s="1"/>
  <c r="W450" i="3"/>
  <c r="U450" i="3"/>
  <c r="T450" i="3"/>
  <c r="S450" i="3"/>
  <c r="C450" i="3"/>
  <c r="CW449" i="3"/>
  <c r="BP449" i="3"/>
  <c r="AU449" i="3"/>
  <c r="AT449" i="3"/>
  <c r="AB449" i="3"/>
  <c r="X449" i="3"/>
  <c r="W449" i="3"/>
  <c r="U449" i="3"/>
  <c r="T449" i="3"/>
  <c r="S449" i="3"/>
  <c r="C449" i="3"/>
  <c r="CW448" i="3"/>
  <c r="BP448" i="3"/>
  <c r="AU448" i="3"/>
  <c r="AT448" i="3"/>
  <c r="AB448" i="3"/>
  <c r="X448" i="3"/>
  <c r="W448" i="3"/>
  <c r="U448" i="3"/>
  <c r="T448" i="3"/>
  <c r="S448" i="3"/>
  <c r="C448" i="3"/>
  <c r="CW447" i="3"/>
  <c r="BS447" i="3"/>
  <c r="BR447" i="3"/>
  <c r="BQ447" i="3"/>
  <c r="BL447" i="3"/>
  <c r="AB447" i="3"/>
  <c r="AU447" i="3" s="1"/>
  <c r="BK447" i="3" s="1"/>
  <c r="X447" i="3"/>
  <c r="AT447" i="3" s="1"/>
  <c r="W447" i="3"/>
  <c r="U447" i="3"/>
  <c r="T447" i="3"/>
  <c r="S447" i="3"/>
  <c r="C447" i="3"/>
  <c r="CW446" i="3"/>
  <c r="BP446" i="3"/>
  <c r="AU446" i="3"/>
  <c r="AT446" i="3"/>
  <c r="AB446" i="3"/>
  <c r="X446" i="3"/>
  <c r="W446" i="3"/>
  <c r="U446" i="3"/>
  <c r="T446" i="3"/>
  <c r="S446" i="3"/>
  <c r="C446" i="3"/>
  <c r="CW445" i="3"/>
  <c r="BP445" i="3"/>
  <c r="AU445" i="3"/>
  <c r="BK445" i="3" s="1"/>
  <c r="AT445" i="3"/>
  <c r="AB445" i="3"/>
  <c r="X445" i="3"/>
  <c r="W445" i="3"/>
  <c r="U445" i="3"/>
  <c r="T445" i="3"/>
  <c r="S445" i="3"/>
  <c r="C445" i="3"/>
  <c r="CW444" i="3"/>
  <c r="BP444" i="3"/>
  <c r="AB444" i="3"/>
  <c r="AU444" i="3" s="1"/>
  <c r="BK444" i="3" s="1"/>
  <c r="X444" i="3"/>
  <c r="AT444" i="3" s="1"/>
  <c r="W444" i="3"/>
  <c r="U444" i="3"/>
  <c r="T444" i="3"/>
  <c r="S444" i="3"/>
  <c r="C444" i="3"/>
  <c r="CW443" i="3"/>
  <c r="BP443" i="3"/>
  <c r="BL443" i="3"/>
  <c r="X443" i="3"/>
  <c r="W443" i="3"/>
  <c r="U443" i="3"/>
  <c r="T443" i="3"/>
  <c r="S443" i="3"/>
  <c r="C443" i="3"/>
  <c r="CW442" i="3"/>
  <c r="BS442" i="3"/>
  <c r="BR442" i="3"/>
  <c r="BQ442" i="3"/>
  <c r="BL442" i="3"/>
  <c r="AU442" i="3"/>
  <c r="BK442" i="3" s="1"/>
  <c r="AT442" i="3"/>
  <c r="W442" i="3"/>
  <c r="U442" i="3"/>
  <c r="T442" i="3"/>
  <c r="S442" i="3"/>
  <c r="C442" i="3"/>
  <c r="CW441" i="3"/>
  <c r="BS441" i="3"/>
  <c r="BR441" i="3"/>
  <c r="BQ441" i="3"/>
  <c r="BL441" i="3"/>
  <c r="AB441" i="3"/>
  <c r="AU441" i="3" s="1"/>
  <c r="BK441" i="3" s="1"/>
  <c r="X441" i="3"/>
  <c r="W441" i="3"/>
  <c r="U441" i="3"/>
  <c r="T441" i="3"/>
  <c r="S441" i="3"/>
  <c r="C441" i="3"/>
  <c r="CW440" i="3"/>
  <c r="BP440" i="3"/>
  <c r="BL440" i="3"/>
  <c r="X440" i="3"/>
  <c r="W440" i="3"/>
  <c r="U440" i="3"/>
  <c r="T440" i="3"/>
  <c r="S440" i="3"/>
  <c r="C440" i="3"/>
  <c r="CW439" i="3"/>
  <c r="BS439" i="3"/>
  <c r="BR439" i="3"/>
  <c r="BQ439" i="3"/>
  <c r="BL439" i="3"/>
  <c r="AB439" i="3"/>
  <c r="AU439" i="3" s="1"/>
  <c r="BK439" i="3" s="1"/>
  <c r="X439" i="3"/>
  <c r="W439" i="3"/>
  <c r="U439" i="3"/>
  <c r="T439" i="3"/>
  <c r="S439" i="3"/>
  <c r="C439" i="3"/>
  <c r="CW438" i="3"/>
  <c r="BP438" i="3"/>
  <c r="BL438" i="3"/>
  <c r="X438" i="3"/>
  <c r="W438" i="3"/>
  <c r="U438" i="3"/>
  <c r="T438" i="3"/>
  <c r="S438" i="3"/>
  <c r="C438" i="3"/>
  <c r="CW437" i="3"/>
  <c r="BP437" i="3"/>
  <c r="BL437" i="3"/>
  <c r="X437" i="3"/>
  <c r="W437" i="3"/>
  <c r="U437" i="3"/>
  <c r="T437" i="3"/>
  <c r="S437" i="3"/>
  <c r="C437" i="3"/>
  <c r="CW436" i="3"/>
  <c r="BS436" i="3"/>
  <c r="BR436" i="3"/>
  <c r="BQ436" i="3"/>
  <c r="BL436" i="3"/>
  <c r="X436" i="3"/>
  <c r="W436" i="3"/>
  <c r="U436" i="3"/>
  <c r="T436" i="3"/>
  <c r="S436" i="3"/>
  <c r="C436" i="3"/>
  <c r="CW435" i="3"/>
  <c r="BS435" i="3"/>
  <c r="BR435" i="3"/>
  <c r="BQ435" i="3"/>
  <c r="BL435" i="3"/>
  <c r="X435" i="3"/>
  <c r="AB435" i="3" s="1"/>
  <c r="AU435" i="3" s="1"/>
  <c r="BK435" i="3" s="1"/>
  <c r="W435" i="3"/>
  <c r="U435" i="3"/>
  <c r="T435" i="3"/>
  <c r="S435" i="3"/>
  <c r="C435" i="3"/>
  <c r="CW434" i="3"/>
  <c r="BS434" i="3"/>
  <c r="BR434" i="3"/>
  <c r="BQ434" i="3"/>
  <c r="BL434" i="3"/>
  <c r="AB434" i="3"/>
  <c r="AU434" i="3" s="1"/>
  <c r="BK434" i="3" s="1"/>
  <c r="X434" i="3"/>
  <c r="W434" i="3"/>
  <c r="U434" i="3"/>
  <c r="T434" i="3"/>
  <c r="S434" i="3"/>
  <c r="C434" i="3"/>
  <c r="CW433" i="3"/>
  <c r="BP433" i="3"/>
  <c r="BL433" i="3"/>
  <c r="X433" i="3"/>
  <c r="AT433" i="3" s="1"/>
  <c r="W433" i="3"/>
  <c r="U433" i="3"/>
  <c r="T433" i="3"/>
  <c r="S433" i="3"/>
  <c r="C433" i="3"/>
  <c r="CW432" i="3"/>
  <c r="BS432" i="3"/>
  <c r="BR432" i="3"/>
  <c r="BQ432" i="3"/>
  <c r="BL432" i="3"/>
  <c r="X432" i="3"/>
  <c r="AT432" i="3" s="1"/>
  <c r="W432" i="3"/>
  <c r="U432" i="3"/>
  <c r="T432" i="3"/>
  <c r="S432" i="3"/>
  <c r="C432" i="3"/>
  <c r="CW431" i="3"/>
  <c r="BS431" i="3"/>
  <c r="BR431" i="3"/>
  <c r="BQ431" i="3"/>
  <c r="BL431" i="3"/>
  <c r="X431" i="3"/>
  <c r="AT431" i="3" s="1"/>
  <c r="W431" i="3"/>
  <c r="U431" i="3"/>
  <c r="T431" i="3"/>
  <c r="S431" i="3"/>
  <c r="C431" i="3"/>
  <c r="CW430" i="3"/>
  <c r="BP430" i="3"/>
  <c r="BL430" i="3"/>
  <c r="X430" i="3"/>
  <c r="AT430" i="3" s="1"/>
  <c r="W430" i="3"/>
  <c r="U430" i="3"/>
  <c r="T430" i="3"/>
  <c r="S430" i="3"/>
  <c r="C430" i="3"/>
  <c r="CW429" i="3"/>
  <c r="BS429" i="3"/>
  <c r="BR429" i="3"/>
  <c r="BQ429" i="3"/>
  <c r="BL429" i="3"/>
  <c r="X429" i="3"/>
  <c r="AT429" i="3" s="1"/>
  <c r="W429" i="3"/>
  <c r="U429" i="3"/>
  <c r="T429" i="3"/>
  <c r="S429" i="3"/>
  <c r="C429" i="3"/>
  <c r="CW428" i="3"/>
  <c r="BS428" i="3"/>
  <c r="BR428" i="3"/>
  <c r="BQ428" i="3"/>
  <c r="BL428" i="3"/>
  <c r="X428" i="3"/>
  <c r="AB428" i="3" s="1"/>
  <c r="AU428" i="3" s="1"/>
  <c r="BK428" i="3" s="1"/>
  <c r="W428" i="3"/>
  <c r="U428" i="3"/>
  <c r="T428" i="3"/>
  <c r="S428" i="3"/>
  <c r="C428" i="3"/>
  <c r="CW427" i="3"/>
  <c r="BP427" i="3"/>
  <c r="BL427" i="3"/>
  <c r="X427" i="3"/>
  <c r="AB427" i="3" s="1"/>
  <c r="AU427" i="3" s="1"/>
  <c r="BK427" i="3" s="1"/>
  <c r="W427" i="3"/>
  <c r="U427" i="3"/>
  <c r="T427" i="3"/>
  <c r="S427" i="3"/>
  <c r="C427" i="3"/>
  <c r="CW426" i="3"/>
  <c r="BP426" i="3"/>
  <c r="BL426" i="3"/>
  <c r="X426" i="3"/>
  <c r="AB426" i="3" s="1"/>
  <c r="AU426" i="3" s="1"/>
  <c r="BK426" i="3" s="1"/>
  <c r="W426" i="3"/>
  <c r="U426" i="3"/>
  <c r="T426" i="3"/>
  <c r="S426" i="3"/>
  <c r="C426" i="3"/>
  <c r="CW425" i="3"/>
  <c r="BS425" i="3"/>
  <c r="BR425" i="3"/>
  <c r="BQ425" i="3"/>
  <c r="BL425" i="3"/>
  <c r="X425" i="3"/>
  <c r="AT425" i="3" s="1"/>
  <c r="W425" i="3"/>
  <c r="U425" i="3"/>
  <c r="T425" i="3"/>
  <c r="S425" i="3"/>
  <c r="C425" i="3"/>
  <c r="CW424" i="3"/>
  <c r="BP424" i="3"/>
  <c r="BL424" i="3"/>
  <c r="X424" i="3"/>
  <c r="AT424" i="3" s="1"/>
  <c r="W424" i="3"/>
  <c r="U424" i="3"/>
  <c r="T424" i="3"/>
  <c r="S424" i="3"/>
  <c r="C424" i="3"/>
  <c r="CW423" i="3"/>
  <c r="BS423" i="3"/>
  <c r="BR423" i="3"/>
  <c r="BQ423" i="3"/>
  <c r="W423" i="3"/>
  <c r="X423" i="3" s="1"/>
  <c r="U423" i="3"/>
  <c r="T423" i="3"/>
  <c r="S423" i="3"/>
  <c r="C423" i="3"/>
  <c r="CW422" i="3"/>
  <c r="BS422" i="3"/>
  <c r="BR422" i="3"/>
  <c r="BQ422" i="3"/>
  <c r="W422" i="3"/>
  <c r="X422" i="3" s="1"/>
  <c r="U422" i="3"/>
  <c r="T422" i="3"/>
  <c r="S422" i="3"/>
  <c r="C422" i="3"/>
  <c r="CW421" i="3"/>
  <c r="BS421" i="3"/>
  <c r="BR421" i="3"/>
  <c r="BQ421" i="3"/>
  <c r="W421" i="3"/>
  <c r="X421" i="3" s="1"/>
  <c r="U421" i="3"/>
  <c r="T421" i="3"/>
  <c r="S421" i="3"/>
  <c r="C421" i="3"/>
  <c r="CW420" i="3"/>
  <c r="BS420" i="3"/>
  <c r="BR420" i="3"/>
  <c r="BQ420" i="3"/>
  <c r="W420" i="3"/>
  <c r="X420" i="3" s="1"/>
  <c r="U420" i="3"/>
  <c r="T420" i="3"/>
  <c r="S420" i="3"/>
  <c r="C420" i="3"/>
  <c r="CW419" i="3"/>
  <c r="BS419" i="3"/>
  <c r="BR419" i="3"/>
  <c r="BQ419" i="3"/>
  <c r="W419" i="3"/>
  <c r="X419" i="3" s="1"/>
  <c r="U419" i="3"/>
  <c r="T419" i="3"/>
  <c r="S419" i="3"/>
  <c r="C419" i="3"/>
  <c r="CW418" i="3"/>
  <c r="BS418" i="3"/>
  <c r="BR418" i="3"/>
  <c r="BQ418" i="3"/>
  <c r="BL418" i="3"/>
  <c r="X418" i="3"/>
  <c r="AT418" i="3" s="1"/>
  <c r="U418" i="3"/>
  <c r="T418" i="3"/>
  <c r="S418" i="3"/>
  <c r="CW417" i="3"/>
  <c r="BS417" i="3"/>
  <c r="BR417" i="3"/>
  <c r="BQ417" i="3"/>
  <c r="W417" i="3"/>
  <c r="X417" i="3" s="1"/>
  <c r="U417" i="3"/>
  <c r="T417" i="3"/>
  <c r="S417" i="3"/>
  <c r="C417" i="3"/>
  <c r="CW416" i="3"/>
  <c r="BS416" i="3"/>
  <c r="BR416" i="3"/>
  <c r="BQ416" i="3"/>
  <c r="W416" i="3"/>
  <c r="X416" i="3" s="1"/>
  <c r="U416" i="3"/>
  <c r="T416" i="3"/>
  <c r="S416" i="3"/>
  <c r="C416" i="3"/>
  <c r="CW415" i="3"/>
  <c r="BS415" i="3"/>
  <c r="BR415" i="3"/>
  <c r="BQ415" i="3"/>
  <c r="W415" i="3"/>
  <c r="X415" i="3" s="1"/>
  <c r="AT415" i="3" s="1"/>
  <c r="U415" i="3"/>
  <c r="T415" i="3"/>
  <c r="S415" i="3"/>
  <c r="C415" i="3"/>
  <c r="CW414" i="3"/>
  <c r="BS414" i="3"/>
  <c r="BR414" i="3"/>
  <c r="BQ414" i="3"/>
  <c r="W414" i="3"/>
  <c r="X414" i="3" s="1"/>
  <c r="U414" i="3"/>
  <c r="T414" i="3"/>
  <c r="S414" i="3"/>
  <c r="C414" i="3"/>
  <c r="CW413" i="3"/>
  <c r="BS413" i="3"/>
  <c r="BR413" i="3"/>
  <c r="BQ413" i="3"/>
  <c r="W413" i="3"/>
  <c r="X413" i="3" s="1"/>
  <c r="U413" i="3"/>
  <c r="T413" i="3"/>
  <c r="S413" i="3"/>
  <c r="C413" i="3"/>
  <c r="CW412" i="3"/>
  <c r="BS412" i="3"/>
  <c r="BR412" i="3"/>
  <c r="BQ412" i="3"/>
  <c r="W412" i="3"/>
  <c r="X412" i="3" s="1"/>
  <c r="U412" i="3"/>
  <c r="T412" i="3"/>
  <c r="S412" i="3"/>
  <c r="C412" i="3"/>
  <c r="CW411" i="3"/>
  <c r="BS411" i="3"/>
  <c r="BR411" i="3"/>
  <c r="BQ411" i="3"/>
  <c r="W411" i="3"/>
  <c r="X411" i="3" s="1"/>
  <c r="AT411" i="3" s="1"/>
  <c r="U411" i="3"/>
  <c r="T411" i="3"/>
  <c r="S411" i="3"/>
  <c r="C411" i="3"/>
  <c r="CW410" i="3"/>
  <c r="BS410" i="3"/>
  <c r="BR410" i="3"/>
  <c r="BQ410" i="3"/>
  <c r="W410" i="3"/>
  <c r="X410" i="3" s="1"/>
  <c r="U410" i="3"/>
  <c r="T410" i="3"/>
  <c r="S410" i="3"/>
  <c r="C410" i="3"/>
  <c r="CW409" i="3"/>
  <c r="BS409" i="3"/>
  <c r="BR409" i="3"/>
  <c r="BQ409" i="3"/>
  <c r="W409" i="3"/>
  <c r="X409" i="3" s="1"/>
  <c r="U409" i="3"/>
  <c r="T409" i="3"/>
  <c r="S409" i="3"/>
  <c r="C409" i="3"/>
  <c r="CW408" i="3"/>
  <c r="BS408" i="3"/>
  <c r="BR408" i="3"/>
  <c r="BQ408" i="3"/>
  <c r="W408" i="3"/>
  <c r="X408" i="3" s="1"/>
  <c r="U408" i="3"/>
  <c r="T408" i="3"/>
  <c r="S408" i="3"/>
  <c r="C408" i="3"/>
  <c r="CW407" i="3"/>
  <c r="BS407" i="3"/>
  <c r="BR407" i="3"/>
  <c r="BQ407" i="3"/>
  <c r="W407" i="3"/>
  <c r="X407" i="3" s="1"/>
  <c r="U407" i="3"/>
  <c r="T407" i="3"/>
  <c r="S407" i="3"/>
  <c r="C407" i="3"/>
  <c r="CW406" i="3"/>
  <c r="BS406" i="3"/>
  <c r="BR406" i="3"/>
  <c r="BQ406" i="3"/>
  <c r="W406" i="3"/>
  <c r="X406" i="3" s="1"/>
  <c r="U406" i="3"/>
  <c r="T406" i="3"/>
  <c r="S406" i="3"/>
  <c r="C406" i="3"/>
  <c r="CW405" i="3"/>
  <c r="BS405" i="3"/>
  <c r="BR405" i="3"/>
  <c r="BQ405" i="3"/>
  <c r="W405" i="3"/>
  <c r="X405" i="3" s="1"/>
  <c r="AB405" i="3" s="1"/>
  <c r="AU405" i="3" s="1"/>
  <c r="BK405" i="3" s="1"/>
  <c r="U405" i="3"/>
  <c r="T405" i="3"/>
  <c r="S405" i="3"/>
  <c r="C405" i="3"/>
  <c r="CW404" i="3"/>
  <c r="BS404" i="3"/>
  <c r="BR404" i="3"/>
  <c r="BQ404" i="3"/>
  <c r="W404" i="3"/>
  <c r="X404" i="3" s="1"/>
  <c r="AB404" i="3" s="1"/>
  <c r="AU404" i="3" s="1"/>
  <c r="BK404" i="3" s="1"/>
  <c r="U404" i="3"/>
  <c r="T404" i="3"/>
  <c r="S404" i="3"/>
  <c r="C404" i="3"/>
  <c r="CW403" i="3"/>
  <c r="BS403" i="3"/>
  <c r="BR403" i="3"/>
  <c r="BQ403" i="3"/>
  <c r="W403" i="3"/>
  <c r="X403" i="3" s="1"/>
  <c r="AT403" i="3" s="1"/>
  <c r="U403" i="3"/>
  <c r="T403" i="3"/>
  <c r="S403" i="3"/>
  <c r="C403" i="3"/>
  <c r="CW402" i="3"/>
  <c r="BS402" i="3"/>
  <c r="BR402" i="3"/>
  <c r="BQ402" i="3"/>
  <c r="W402" i="3"/>
  <c r="X402" i="3" s="1"/>
  <c r="U402" i="3"/>
  <c r="T402" i="3"/>
  <c r="S402" i="3"/>
  <c r="C402" i="3"/>
  <c r="CW401" i="3"/>
  <c r="BS401" i="3"/>
  <c r="BR401" i="3"/>
  <c r="BQ401" i="3"/>
  <c r="W401" i="3"/>
  <c r="X401" i="3" s="1"/>
  <c r="AB401" i="3" s="1"/>
  <c r="AU401" i="3" s="1"/>
  <c r="BK401" i="3" s="1"/>
  <c r="U401" i="3"/>
  <c r="T401" i="3"/>
  <c r="S401" i="3"/>
  <c r="C401" i="3"/>
  <c r="CW400" i="3"/>
  <c r="BS400" i="3"/>
  <c r="BR400" i="3"/>
  <c r="BQ400" i="3"/>
  <c r="W400" i="3"/>
  <c r="X400" i="3" s="1"/>
  <c r="U400" i="3"/>
  <c r="T400" i="3"/>
  <c r="S400" i="3"/>
  <c r="C400" i="3"/>
  <c r="CW399" i="3"/>
  <c r="BS399" i="3"/>
  <c r="BR399" i="3"/>
  <c r="BQ399" i="3"/>
  <c r="W399" i="3"/>
  <c r="U399" i="3"/>
  <c r="T399" i="3"/>
  <c r="X399" i="3" s="1"/>
  <c r="S399" i="3"/>
  <c r="C399" i="3"/>
  <c r="CW398" i="3"/>
  <c r="BS398" i="3"/>
  <c r="BR398" i="3"/>
  <c r="BQ398" i="3"/>
  <c r="AT398" i="3"/>
  <c r="AB398" i="3"/>
  <c r="AU398" i="3" s="1"/>
  <c r="BK398" i="3" s="1"/>
  <c r="W398" i="3"/>
  <c r="U398" i="3"/>
  <c r="T398" i="3"/>
  <c r="S398" i="3"/>
  <c r="C398" i="3"/>
  <c r="CW397" i="3"/>
  <c r="BS397" i="3"/>
  <c r="BR397" i="3"/>
  <c r="BQ397" i="3"/>
  <c r="W397" i="3"/>
  <c r="U397" i="3"/>
  <c r="T397" i="3"/>
  <c r="X397" i="3" s="1"/>
  <c r="S397" i="3"/>
  <c r="C397" i="3"/>
  <c r="CW396" i="3"/>
  <c r="BS396" i="3"/>
  <c r="BR396" i="3"/>
  <c r="BQ396" i="3"/>
  <c r="W396" i="3"/>
  <c r="U396" i="3"/>
  <c r="T396" i="3"/>
  <c r="X396" i="3" s="1"/>
  <c r="AT396" i="3" s="1"/>
  <c r="S396" i="3"/>
  <c r="C396" i="3"/>
  <c r="CW395" i="3"/>
  <c r="BS395" i="3"/>
  <c r="BR395" i="3"/>
  <c r="BQ395" i="3"/>
  <c r="W395" i="3"/>
  <c r="U395" i="3"/>
  <c r="T395" i="3"/>
  <c r="X395" i="3" s="1"/>
  <c r="AB395" i="3" s="1"/>
  <c r="AU395" i="3" s="1"/>
  <c r="BK395" i="3" s="1"/>
  <c r="S395" i="3"/>
  <c r="C395" i="3"/>
  <c r="CW394" i="3"/>
  <c r="BS394" i="3"/>
  <c r="BR394" i="3"/>
  <c r="BQ394" i="3"/>
  <c r="W394" i="3"/>
  <c r="U394" i="3"/>
  <c r="T394" i="3"/>
  <c r="X394" i="3" s="1"/>
  <c r="S394" i="3"/>
  <c r="C394" i="3"/>
  <c r="CW393" i="3"/>
  <c r="BS393" i="3"/>
  <c r="BR393" i="3"/>
  <c r="BQ393" i="3"/>
  <c r="W393" i="3"/>
  <c r="U393" i="3"/>
  <c r="T393" i="3"/>
  <c r="X393" i="3" s="1"/>
  <c r="S393" i="3"/>
  <c r="C393" i="3"/>
  <c r="CW392" i="3"/>
  <c r="BS392" i="3"/>
  <c r="BR392" i="3"/>
  <c r="BQ392" i="3"/>
  <c r="W392" i="3"/>
  <c r="U392" i="3"/>
  <c r="T392" i="3"/>
  <c r="X392" i="3" s="1"/>
  <c r="AB392" i="3" s="1"/>
  <c r="AU392" i="3" s="1"/>
  <c r="BK392" i="3" s="1"/>
  <c r="S392" i="3"/>
  <c r="C392" i="3"/>
  <c r="CW391" i="3"/>
  <c r="BS391" i="3"/>
  <c r="BR391" i="3"/>
  <c r="BQ391" i="3"/>
  <c r="W391" i="3"/>
  <c r="U391" i="3"/>
  <c r="T391" i="3"/>
  <c r="X391" i="3" s="1"/>
  <c r="S391" i="3"/>
  <c r="C391" i="3"/>
  <c r="CW390" i="3"/>
  <c r="BS390" i="3"/>
  <c r="BR390" i="3"/>
  <c r="BQ390" i="3"/>
  <c r="W390" i="3"/>
  <c r="U390" i="3"/>
  <c r="T390" i="3"/>
  <c r="X390" i="3" s="1"/>
  <c r="AB390" i="3" s="1"/>
  <c r="AU390" i="3" s="1"/>
  <c r="BK390" i="3" s="1"/>
  <c r="S390" i="3"/>
  <c r="C390" i="3"/>
  <c r="CW389" i="3"/>
  <c r="BS389" i="3"/>
  <c r="BR389" i="3"/>
  <c r="BQ389" i="3"/>
  <c r="W389" i="3"/>
  <c r="U389" i="3"/>
  <c r="T389" i="3"/>
  <c r="X389" i="3" s="1"/>
  <c r="S389" i="3"/>
  <c r="C389" i="3"/>
  <c r="CW388" i="3"/>
  <c r="BS388" i="3"/>
  <c r="BR388" i="3"/>
  <c r="BQ388" i="3"/>
  <c r="W388" i="3"/>
  <c r="U388" i="3"/>
  <c r="T388" i="3"/>
  <c r="X388" i="3" s="1"/>
  <c r="S388" i="3"/>
  <c r="C388" i="3"/>
  <c r="CW387" i="3"/>
  <c r="BS387" i="3"/>
  <c r="BR387" i="3"/>
  <c r="BQ387" i="3"/>
  <c r="W387" i="3"/>
  <c r="U387" i="3"/>
  <c r="T387" i="3"/>
  <c r="X387" i="3" s="1"/>
  <c r="S387" i="3"/>
  <c r="C387" i="3"/>
  <c r="CW386" i="3"/>
  <c r="BS386" i="3"/>
  <c r="BR386" i="3"/>
  <c r="BQ386" i="3"/>
  <c r="W386" i="3"/>
  <c r="U386" i="3"/>
  <c r="T386" i="3"/>
  <c r="X386" i="3" s="1"/>
  <c r="AB386" i="3" s="1"/>
  <c r="AU386" i="3" s="1"/>
  <c r="BK386" i="3" s="1"/>
  <c r="S386" i="3"/>
  <c r="C386" i="3"/>
  <c r="CW385" i="3"/>
  <c r="BS385" i="3"/>
  <c r="BR385" i="3"/>
  <c r="BQ385" i="3"/>
  <c r="AB385" i="3"/>
  <c r="AU385" i="3" s="1"/>
  <c r="BK385" i="3" s="1"/>
  <c r="X385" i="3"/>
  <c r="AT385" i="3" s="1"/>
  <c r="W385" i="3"/>
  <c r="U385" i="3"/>
  <c r="T385" i="3"/>
  <c r="S385" i="3"/>
  <c r="C385" i="3"/>
  <c r="CW384" i="3"/>
  <c r="BS384" i="3"/>
  <c r="BR384" i="3"/>
  <c r="BQ384" i="3"/>
  <c r="AB384" i="3"/>
  <c r="AU384" i="3" s="1"/>
  <c r="BK384" i="3" s="1"/>
  <c r="X384" i="3"/>
  <c r="AT384" i="3" s="1"/>
  <c r="W384" i="3"/>
  <c r="U384" i="3"/>
  <c r="T384" i="3"/>
  <c r="S384" i="3"/>
  <c r="C384" i="3"/>
  <c r="CW383" i="3"/>
  <c r="BS383" i="3"/>
  <c r="BR383" i="3"/>
  <c r="BQ383" i="3"/>
  <c r="BL383" i="3"/>
  <c r="X383" i="3"/>
  <c r="AT383" i="3" s="1"/>
  <c r="W383" i="3"/>
  <c r="U383" i="3"/>
  <c r="T383" i="3"/>
  <c r="S383" i="3"/>
  <c r="C383" i="3"/>
  <c r="CW382" i="3"/>
  <c r="BS382" i="3"/>
  <c r="BR382" i="3"/>
  <c r="BQ382" i="3"/>
  <c r="BL382" i="3"/>
  <c r="X382" i="3"/>
  <c r="W382" i="3"/>
  <c r="U382" i="3"/>
  <c r="T382" i="3"/>
  <c r="S382" i="3"/>
  <c r="C382" i="3"/>
  <c r="CW381" i="3"/>
  <c r="BP381" i="3"/>
  <c r="BL381" i="3"/>
  <c r="X381" i="3"/>
  <c r="AT381" i="3" s="1"/>
  <c r="W381" i="3"/>
  <c r="U381" i="3"/>
  <c r="T381" i="3"/>
  <c r="S381" i="3"/>
  <c r="C381" i="3"/>
  <c r="CW380" i="3"/>
  <c r="BS380" i="3"/>
  <c r="BR380" i="3"/>
  <c r="BQ380" i="3"/>
  <c r="BL380" i="3"/>
  <c r="AT380" i="3"/>
  <c r="AB380" i="3"/>
  <c r="AU380" i="3" s="1"/>
  <c r="BK380" i="3" s="1"/>
  <c r="W380" i="3"/>
  <c r="U380" i="3"/>
  <c r="T380" i="3"/>
  <c r="S380" i="3"/>
  <c r="C380" i="3"/>
  <c r="CW379" i="3"/>
  <c r="BS379" i="3"/>
  <c r="BR379" i="3"/>
  <c r="BQ379" i="3"/>
  <c r="BL379" i="3"/>
  <c r="X379" i="3"/>
  <c r="AT379" i="3" s="1"/>
  <c r="U379" i="3"/>
  <c r="T379" i="3"/>
  <c r="S379" i="3"/>
  <c r="C379" i="3"/>
  <c r="CW378" i="3"/>
  <c r="BP378" i="3"/>
  <c r="AU378" i="3"/>
  <c r="AT378" i="3"/>
  <c r="AB378" i="3"/>
  <c r="X378" i="3"/>
  <c r="W378" i="3"/>
  <c r="U378" i="3"/>
  <c r="T378" i="3"/>
  <c r="S378" i="3"/>
  <c r="C378" i="3"/>
  <c r="CW377" i="3"/>
  <c r="BP377" i="3"/>
  <c r="BL377" i="3"/>
  <c r="X377" i="3"/>
  <c r="AB377" i="3" s="1"/>
  <c r="AU377" i="3" s="1"/>
  <c r="BK377" i="3" s="1"/>
  <c r="W377" i="3"/>
  <c r="U377" i="3"/>
  <c r="T377" i="3"/>
  <c r="S377" i="3"/>
  <c r="C377" i="3"/>
  <c r="CW376" i="3"/>
  <c r="BP376" i="3"/>
  <c r="BL376" i="3"/>
  <c r="X376" i="3"/>
  <c r="AT376" i="3" s="1"/>
  <c r="W376" i="3"/>
  <c r="U376" i="3"/>
  <c r="T376" i="3"/>
  <c r="S376" i="3"/>
  <c r="C376" i="3"/>
  <c r="CW375" i="3"/>
  <c r="BS375" i="3"/>
  <c r="BR375" i="3"/>
  <c r="BQ375" i="3"/>
  <c r="BL375" i="3"/>
  <c r="AB375" i="3"/>
  <c r="AU375" i="3" s="1"/>
  <c r="BK375" i="3" s="1"/>
  <c r="X375" i="3"/>
  <c r="AT375" i="3" s="1"/>
  <c r="W375" i="3"/>
  <c r="U375" i="3"/>
  <c r="T375" i="3"/>
  <c r="S375" i="3"/>
  <c r="C375" i="3"/>
  <c r="CW374" i="3"/>
  <c r="BS374" i="3"/>
  <c r="BR374" i="3"/>
  <c r="BQ374" i="3"/>
  <c r="BL374" i="3"/>
  <c r="AB374" i="3"/>
  <c r="AU374" i="3" s="1"/>
  <c r="BK374" i="3" s="1"/>
  <c r="X374" i="3"/>
  <c r="AT374" i="3" s="1"/>
  <c r="W374" i="3"/>
  <c r="U374" i="3"/>
  <c r="T374" i="3"/>
  <c r="S374" i="3"/>
  <c r="C374" i="3"/>
  <c r="CW373" i="3"/>
  <c r="BS373" i="3"/>
  <c r="BR373" i="3"/>
  <c r="BQ373" i="3"/>
  <c r="AB373" i="3"/>
  <c r="AU373" i="3" s="1"/>
  <c r="BK373" i="3" s="1"/>
  <c r="X373" i="3"/>
  <c r="AT373" i="3" s="1"/>
  <c r="W373" i="3"/>
  <c r="U373" i="3"/>
  <c r="T373" i="3"/>
  <c r="S373" i="3"/>
  <c r="C373" i="3"/>
  <c r="CW372" i="3"/>
  <c r="BP372" i="3"/>
  <c r="AU372" i="3"/>
  <c r="AT372" i="3"/>
  <c r="AB372" i="3"/>
  <c r="X372" i="3"/>
  <c r="W372" i="3"/>
  <c r="U372" i="3"/>
  <c r="T372" i="3"/>
  <c r="S372" i="3"/>
  <c r="C372" i="3"/>
  <c r="CW371" i="3"/>
  <c r="BS371" i="3"/>
  <c r="BR371" i="3"/>
  <c r="BQ371" i="3"/>
  <c r="BL371" i="3"/>
  <c r="AB371" i="3"/>
  <c r="AU371" i="3" s="1"/>
  <c r="BK371" i="3" s="1"/>
  <c r="X371" i="3"/>
  <c r="W371" i="3"/>
  <c r="U371" i="3"/>
  <c r="T371" i="3"/>
  <c r="S371" i="3"/>
  <c r="C371" i="3"/>
  <c r="CW370" i="3"/>
  <c r="BS370" i="3"/>
  <c r="BR370" i="3"/>
  <c r="BQ370" i="3"/>
  <c r="AB370" i="3"/>
  <c r="AU370" i="3" s="1"/>
  <c r="BK370" i="3" s="1"/>
  <c r="X370" i="3"/>
  <c r="AT370" i="3" s="1"/>
  <c r="W370" i="3"/>
  <c r="U370" i="3"/>
  <c r="T370" i="3"/>
  <c r="S370" i="3"/>
  <c r="C370" i="3"/>
  <c r="CW369" i="3"/>
  <c r="BS369" i="3"/>
  <c r="BR369" i="3"/>
  <c r="BQ369" i="3"/>
  <c r="AU369" i="3"/>
  <c r="BK369" i="3" s="1"/>
  <c r="AT369" i="3"/>
  <c r="AB369" i="3"/>
  <c r="X369" i="3"/>
  <c r="W369" i="3"/>
  <c r="U369" i="3"/>
  <c r="T369" i="3"/>
  <c r="S369" i="3"/>
  <c r="C369" i="3"/>
  <c r="CW368" i="3"/>
  <c r="BP368" i="3"/>
  <c r="BL368" i="3"/>
  <c r="X368" i="3"/>
  <c r="U368" i="3"/>
  <c r="T368" i="3"/>
  <c r="S368" i="3"/>
  <c r="C368" i="3"/>
  <c r="CW367" i="3"/>
  <c r="BP367" i="3"/>
  <c r="BL367" i="3"/>
  <c r="X367" i="3"/>
  <c r="AT367" i="3" s="1"/>
  <c r="U367" i="3"/>
  <c r="T367" i="3"/>
  <c r="S367" i="3"/>
  <c r="C367" i="3"/>
  <c r="CW366" i="3"/>
  <c r="BP366" i="3"/>
  <c r="BL366" i="3"/>
  <c r="X366" i="3"/>
  <c r="W366" i="3"/>
  <c r="U366" i="3"/>
  <c r="T366" i="3"/>
  <c r="S366" i="3"/>
  <c r="C366" i="3"/>
  <c r="CW365" i="3"/>
  <c r="BS365" i="3"/>
  <c r="BR365" i="3"/>
  <c r="BQ365" i="3"/>
  <c r="BL365" i="3"/>
  <c r="X365" i="3"/>
  <c r="AT365" i="3" s="1"/>
  <c r="W365" i="3"/>
  <c r="U365" i="3"/>
  <c r="T365" i="3"/>
  <c r="S365" i="3"/>
  <c r="C365" i="3"/>
  <c r="CW364" i="3"/>
  <c r="BS364" i="3"/>
  <c r="BR364" i="3"/>
  <c r="BQ364" i="3"/>
  <c r="BL364" i="3"/>
  <c r="AU364" i="3"/>
  <c r="BK364" i="3" s="1"/>
  <c r="X364" i="3"/>
  <c r="AT364" i="3" s="1"/>
  <c r="W364" i="3"/>
  <c r="U364" i="3"/>
  <c r="T364" i="3"/>
  <c r="S364" i="3"/>
  <c r="C364" i="3"/>
  <c r="CW363" i="3"/>
  <c r="BP363" i="3"/>
  <c r="BL363" i="3"/>
  <c r="X363" i="3"/>
  <c r="AT363" i="3" s="1"/>
  <c r="W363" i="3"/>
  <c r="U363" i="3"/>
  <c r="T363" i="3"/>
  <c r="S363" i="3"/>
  <c r="C363" i="3"/>
  <c r="CW362" i="3"/>
  <c r="BP362" i="3"/>
  <c r="BL362" i="3"/>
  <c r="AU362" i="3"/>
  <c r="BK362" i="3" s="1"/>
  <c r="AT362" i="3"/>
  <c r="AB362" i="3"/>
  <c r="X362" i="3"/>
  <c r="U362" i="3"/>
  <c r="T362" i="3"/>
  <c r="S362" i="3"/>
  <c r="C362" i="3"/>
  <c r="CW361" i="3"/>
  <c r="BS361" i="3"/>
  <c r="BR361" i="3"/>
  <c r="BQ361" i="3"/>
  <c r="BL361" i="3"/>
  <c r="X361" i="3"/>
  <c r="AT361" i="3" s="1"/>
  <c r="W361" i="3"/>
  <c r="U361" i="3"/>
  <c r="T361" i="3"/>
  <c r="S361" i="3"/>
  <c r="C361" i="3"/>
  <c r="CW360" i="3"/>
  <c r="BP360" i="3"/>
  <c r="BL360" i="3"/>
  <c r="X360" i="3"/>
  <c r="AT360" i="3" s="1"/>
  <c r="W360" i="3"/>
  <c r="U360" i="3"/>
  <c r="T360" i="3"/>
  <c r="S360" i="3"/>
  <c r="C360" i="3"/>
  <c r="CW359" i="3"/>
  <c r="BS359" i="3"/>
  <c r="BR359" i="3"/>
  <c r="BQ359" i="3"/>
  <c r="BL359" i="3"/>
  <c r="X359" i="3"/>
  <c r="W359" i="3"/>
  <c r="U359" i="3"/>
  <c r="T359" i="3"/>
  <c r="S359" i="3"/>
  <c r="C359" i="3"/>
  <c r="CW358" i="3"/>
  <c r="BP358" i="3"/>
  <c r="AU358" i="3"/>
  <c r="BK358" i="3" s="1"/>
  <c r="AT358" i="3"/>
  <c r="AB358" i="3"/>
  <c r="X358" i="3"/>
  <c r="W358" i="3"/>
  <c r="U358" i="3"/>
  <c r="T358" i="3"/>
  <c r="S358" i="3"/>
  <c r="C358" i="3"/>
  <c r="CW357" i="3"/>
  <c r="BP357" i="3"/>
  <c r="BL357" i="3"/>
  <c r="X357" i="3"/>
  <c r="W357" i="3"/>
  <c r="U357" i="3"/>
  <c r="T357" i="3"/>
  <c r="S357" i="3"/>
  <c r="C357" i="3"/>
  <c r="CW356" i="3"/>
  <c r="BS356" i="3"/>
  <c r="BR356" i="3"/>
  <c r="BQ356" i="3"/>
  <c r="BL356" i="3"/>
  <c r="X356" i="3"/>
  <c r="W356" i="3"/>
  <c r="U356" i="3"/>
  <c r="T356" i="3"/>
  <c r="S356" i="3"/>
  <c r="C356" i="3"/>
  <c r="CW355" i="3"/>
  <c r="BP355" i="3"/>
  <c r="BL355" i="3"/>
  <c r="X355" i="3"/>
  <c r="W355" i="3"/>
  <c r="U355" i="3"/>
  <c r="T355" i="3"/>
  <c r="S355" i="3"/>
  <c r="C355" i="3"/>
  <c r="CW354" i="3"/>
  <c r="BP354" i="3"/>
  <c r="BL354" i="3"/>
  <c r="X354" i="3"/>
  <c r="W354" i="3"/>
  <c r="U354" i="3"/>
  <c r="T354" i="3"/>
  <c r="S354" i="3"/>
  <c r="C354" i="3"/>
  <c r="CW353" i="3"/>
  <c r="BS353" i="3"/>
  <c r="BR353" i="3"/>
  <c r="BQ353" i="3"/>
  <c r="BL353" i="3"/>
  <c r="X353" i="3"/>
  <c r="AT353" i="3" s="1"/>
  <c r="W353" i="3"/>
  <c r="U353" i="3"/>
  <c r="T353" i="3"/>
  <c r="S353" i="3"/>
  <c r="C353" i="3"/>
  <c r="CW352" i="3"/>
  <c r="BP352" i="3"/>
  <c r="BL352" i="3"/>
  <c r="X352" i="3"/>
  <c r="AT352" i="3" s="1"/>
  <c r="W352" i="3"/>
  <c r="U352" i="3"/>
  <c r="T352" i="3"/>
  <c r="S352" i="3"/>
  <c r="C352" i="3"/>
  <c r="CW351" i="3"/>
  <c r="BP351" i="3"/>
  <c r="BQ351" i="3" s="1"/>
  <c r="BL351" i="3"/>
  <c r="AU351" i="3"/>
  <c r="BK351" i="3" s="1"/>
  <c r="X351" i="3"/>
  <c r="AT351" i="3" s="1"/>
  <c r="W351" i="3"/>
  <c r="U351" i="3"/>
  <c r="T351" i="3"/>
  <c r="S351" i="3"/>
  <c r="C351" i="3"/>
  <c r="CW350" i="3"/>
  <c r="BS350" i="3"/>
  <c r="BR350" i="3"/>
  <c r="BQ350" i="3"/>
  <c r="BL350" i="3"/>
  <c r="AU350" i="3"/>
  <c r="BK350" i="3" s="1"/>
  <c r="X350" i="3"/>
  <c r="AT350" i="3" s="1"/>
  <c r="W350" i="3"/>
  <c r="U350" i="3"/>
  <c r="T350" i="3"/>
  <c r="S350" i="3"/>
  <c r="C350" i="3"/>
  <c r="CW349" i="3"/>
  <c r="BP349" i="3"/>
  <c r="AU349" i="3"/>
  <c r="AT349" i="3"/>
  <c r="AB349" i="3"/>
  <c r="X349" i="3"/>
  <c r="W349" i="3"/>
  <c r="U349" i="3"/>
  <c r="T349" i="3"/>
  <c r="S349" i="3"/>
  <c r="C349" i="3"/>
  <c r="CW348" i="3"/>
  <c r="BP348" i="3"/>
  <c r="BL348" i="3"/>
  <c r="X348" i="3"/>
  <c r="AB348" i="3" s="1"/>
  <c r="AU348" i="3" s="1"/>
  <c r="BK348" i="3" s="1"/>
  <c r="W348" i="3"/>
  <c r="U348" i="3"/>
  <c r="T348" i="3"/>
  <c r="S348" i="3"/>
  <c r="C348" i="3"/>
  <c r="CW347" i="3"/>
  <c r="BP347" i="3"/>
  <c r="BL347" i="3"/>
  <c r="X347" i="3"/>
  <c r="AT347" i="3" s="1"/>
  <c r="W347" i="3"/>
  <c r="U347" i="3"/>
  <c r="T347" i="3"/>
  <c r="S347" i="3"/>
  <c r="C347" i="3"/>
  <c r="CW346" i="3"/>
  <c r="BS346" i="3"/>
  <c r="BR346" i="3"/>
  <c r="BQ346" i="3"/>
  <c r="BL346" i="3"/>
  <c r="X346" i="3"/>
  <c r="AT346" i="3" s="1"/>
  <c r="W346" i="3"/>
  <c r="U346" i="3"/>
  <c r="T346" i="3"/>
  <c r="S346" i="3"/>
  <c r="C346" i="3"/>
  <c r="CW345" i="3"/>
  <c r="BP345" i="3"/>
  <c r="BN345" i="3"/>
  <c r="L897" i="2" s="1"/>
  <c r="N897" i="2" s="1"/>
  <c r="AT345" i="3"/>
  <c r="AB345" i="3"/>
  <c r="W345" i="3"/>
  <c r="U345" i="3"/>
  <c r="T345" i="3"/>
  <c r="S345" i="3"/>
  <c r="C345" i="3"/>
  <c r="CW344" i="3"/>
  <c r="BP344" i="3"/>
  <c r="BL344" i="3"/>
  <c r="X344" i="3"/>
  <c r="W344" i="3"/>
  <c r="U344" i="3"/>
  <c r="T344" i="3"/>
  <c r="S344" i="3"/>
  <c r="C344" i="3"/>
  <c r="CW343" i="3"/>
  <c r="BP343" i="3"/>
  <c r="BL343" i="3"/>
  <c r="X343" i="3"/>
  <c r="U343" i="3"/>
  <c r="T343" i="3"/>
  <c r="S343" i="3"/>
  <c r="C343" i="3"/>
  <c r="CW342" i="3"/>
  <c r="BP342" i="3"/>
  <c r="BL342" i="3"/>
  <c r="X342" i="3"/>
  <c r="AT342" i="3" s="1"/>
  <c r="W342" i="3"/>
  <c r="U342" i="3"/>
  <c r="T342" i="3"/>
  <c r="S342" i="3"/>
  <c r="C342" i="3"/>
  <c r="CW341" i="3"/>
  <c r="BP341" i="3"/>
  <c r="BL341" i="3"/>
  <c r="AB341" i="3"/>
  <c r="AU341" i="3" s="1"/>
  <c r="BK341" i="3" s="1"/>
  <c r="X341" i="3"/>
  <c r="AT341" i="3" s="1"/>
  <c r="W341" i="3"/>
  <c r="U341" i="3"/>
  <c r="T341" i="3"/>
  <c r="S341" i="3"/>
  <c r="C341" i="3"/>
  <c r="CW340" i="3"/>
  <c r="BP340" i="3"/>
  <c r="BL340" i="3"/>
  <c r="X340" i="3"/>
  <c r="AT340" i="3" s="1"/>
  <c r="W340" i="3"/>
  <c r="U340" i="3"/>
  <c r="T340" i="3"/>
  <c r="S340" i="3"/>
  <c r="C340" i="3"/>
  <c r="CW339" i="3"/>
  <c r="BP339" i="3"/>
  <c r="BL339" i="3"/>
  <c r="X339" i="3"/>
  <c r="AT339" i="3" s="1"/>
  <c r="W339" i="3"/>
  <c r="U339" i="3"/>
  <c r="T339" i="3"/>
  <c r="S339" i="3"/>
  <c r="C339" i="3"/>
  <c r="CW338" i="3"/>
  <c r="BS338" i="3"/>
  <c r="BR338" i="3"/>
  <c r="BQ338" i="3"/>
  <c r="BL338" i="3"/>
  <c r="X338" i="3"/>
  <c r="AT338" i="3" s="1"/>
  <c r="W338" i="3"/>
  <c r="U338" i="3"/>
  <c r="T338" i="3"/>
  <c r="S338" i="3"/>
  <c r="C338" i="3"/>
  <c r="CW337" i="3"/>
  <c r="BP337" i="3"/>
  <c r="BL337" i="3"/>
  <c r="AB337" i="3"/>
  <c r="AU337" i="3" s="1"/>
  <c r="BK337" i="3" s="1"/>
  <c r="X337" i="3"/>
  <c r="AT337" i="3" s="1"/>
  <c r="U337" i="3"/>
  <c r="T337" i="3"/>
  <c r="S337" i="3"/>
  <c r="C337" i="3"/>
  <c r="CW336" i="3"/>
  <c r="BP336" i="3"/>
  <c r="BL336" i="3"/>
  <c r="AB336" i="3"/>
  <c r="X336" i="3"/>
  <c r="AT336" i="3" s="1"/>
  <c r="W336" i="3"/>
  <c r="U336" i="3"/>
  <c r="T336" i="3"/>
  <c r="S336" i="3"/>
  <c r="C336" i="3"/>
  <c r="CW335" i="3"/>
  <c r="BS335" i="3"/>
  <c r="BR335" i="3"/>
  <c r="BQ335" i="3"/>
  <c r="AB335" i="3"/>
  <c r="AU335" i="3" s="1"/>
  <c r="BK335" i="3" s="1"/>
  <c r="X335" i="3"/>
  <c r="AT335" i="3" s="1"/>
  <c r="W335" i="3"/>
  <c r="U335" i="3"/>
  <c r="T335" i="3"/>
  <c r="S335" i="3"/>
  <c r="C335" i="3"/>
  <c r="CW334" i="3"/>
  <c r="BS334" i="3"/>
  <c r="BR334" i="3"/>
  <c r="BQ334" i="3"/>
  <c r="AB334" i="3"/>
  <c r="AU334" i="3" s="1"/>
  <c r="BK334" i="3" s="1"/>
  <c r="X334" i="3"/>
  <c r="AT334" i="3" s="1"/>
  <c r="W334" i="3"/>
  <c r="U334" i="3"/>
  <c r="T334" i="3"/>
  <c r="S334" i="3"/>
  <c r="C334" i="3"/>
  <c r="CW333" i="3"/>
  <c r="BS333" i="3"/>
  <c r="BR333" i="3"/>
  <c r="BQ333" i="3"/>
  <c r="AB333" i="3"/>
  <c r="AU333" i="3" s="1"/>
  <c r="BK333" i="3" s="1"/>
  <c r="X333" i="3"/>
  <c r="AT333" i="3" s="1"/>
  <c r="W333" i="3"/>
  <c r="U333" i="3"/>
  <c r="T333" i="3"/>
  <c r="S333" i="3"/>
  <c r="C333" i="3"/>
  <c r="CW332" i="3"/>
  <c r="BP332" i="3"/>
  <c r="AU332" i="3"/>
  <c r="AT332" i="3"/>
  <c r="AB332" i="3"/>
  <c r="X332" i="3"/>
  <c r="W332" i="3"/>
  <c r="U332" i="3"/>
  <c r="T332" i="3"/>
  <c r="S332" i="3"/>
  <c r="C332" i="3"/>
  <c r="CW331" i="3"/>
  <c r="BS331" i="3"/>
  <c r="BR331" i="3"/>
  <c r="BQ331" i="3"/>
  <c r="BL331" i="3"/>
  <c r="AB331" i="3"/>
  <c r="AU331" i="3" s="1"/>
  <c r="BK331" i="3" s="1"/>
  <c r="X331" i="3"/>
  <c r="AT331" i="3" s="1"/>
  <c r="W331" i="3"/>
  <c r="U331" i="3"/>
  <c r="T331" i="3"/>
  <c r="S331" i="3"/>
  <c r="C331" i="3"/>
  <c r="CW330" i="3"/>
  <c r="BP330" i="3"/>
  <c r="BQ330" i="3" s="1"/>
  <c r="BL330" i="3"/>
  <c r="AU330" i="3"/>
  <c r="BK330" i="3" s="1"/>
  <c r="X330" i="3"/>
  <c r="AT330" i="3" s="1"/>
  <c r="U330" i="3"/>
  <c r="T330" i="3"/>
  <c r="S330" i="3"/>
  <c r="C330" i="3"/>
  <c r="CW329" i="3"/>
  <c r="BS329" i="3"/>
  <c r="BR329" i="3"/>
  <c r="BQ329" i="3"/>
  <c r="AB329" i="3"/>
  <c r="AU329" i="3" s="1"/>
  <c r="BK329" i="3" s="1"/>
  <c r="X329" i="3"/>
  <c r="AT329" i="3" s="1"/>
  <c r="W329" i="3"/>
  <c r="U329" i="3"/>
  <c r="T329" i="3"/>
  <c r="S329" i="3"/>
  <c r="C329" i="3"/>
  <c r="CW328" i="3"/>
  <c r="BS328" i="3"/>
  <c r="BR328" i="3"/>
  <c r="BQ328" i="3"/>
  <c r="AB328" i="3"/>
  <c r="AU328" i="3" s="1"/>
  <c r="BK328" i="3" s="1"/>
  <c r="X328" i="3"/>
  <c r="AT328" i="3" s="1"/>
  <c r="W328" i="3"/>
  <c r="U328" i="3"/>
  <c r="T328" i="3"/>
  <c r="S328" i="3"/>
  <c r="C328" i="3"/>
  <c r="CW327" i="3"/>
  <c r="BS327" i="3"/>
  <c r="BR327" i="3"/>
  <c r="BQ327" i="3"/>
  <c r="BL327" i="3"/>
  <c r="X327" i="3"/>
  <c r="AT327" i="3" s="1"/>
  <c r="U327" i="3"/>
  <c r="T327" i="3"/>
  <c r="S327" i="3"/>
  <c r="C327" i="3"/>
  <c r="CW326" i="3"/>
  <c r="BS326" i="3"/>
  <c r="BR326" i="3"/>
  <c r="BQ326" i="3"/>
  <c r="BL326" i="3"/>
  <c r="X326" i="3"/>
  <c r="AT326" i="3" s="1"/>
  <c r="U326" i="3"/>
  <c r="T326" i="3"/>
  <c r="S326" i="3"/>
  <c r="C326" i="3"/>
  <c r="CW325" i="3"/>
  <c r="BP325" i="3"/>
  <c r="BL325" i="3"/>
  <c r="AB325" i="3"/>
  <c r="X325" i="3"/>
  <c r="AT325" i="3" s="1"/>
  <c r="W325" i="3"/>
  <c r="U325" i="3"/>
  <c r="T325" i="3"/>
  <c r="S325" i="3"/>
  <c r="C325" i="3"/>
  <c r="CW324" i="3"/>
  <c r="BS324" i="3"/>
  <c r="BR324" i="3"/>
  <c r="BQ324" i="3"/>
  <c r="BL324" i="3"/>
  <c r="AB324" i="3"/>
  <c r="AU324" i="3" s="1"/>
  <c r="BK324" i="3" s="1"/>
  <c r="X324" i="3"/>
  <c r="AT324" i="3" s="1"/>
  <c r="W324" i="3"/>
  <c r="U324" i="3"/>
  <c r="T324" i="3"/>
  <c r="S324" i="3"/>
  <c r="C324" i="3"/>
  <c r="CW323" i="3"/>
  <c r="BS323" i="3"/>
  <c r="BR323" i="3"/>
  <c r="BQ323" i="3"/>
  <c r="BL323" i="3"/>
  <c r="AB323" i="3"/>
  <c r="AU323" i="3" s="1"/>
  <c r="BK323" i="3" s="1"/>
  <c r="X323" i="3"/>
  <c r="AT323" i="3" s="1"/>
  <c r="W323" i="3"/>
  <c r="U323" i="3"/>
  <c r="T323" i="3"/>
  <c r="S323" i="3"/>
  <c r="C323" i="3"/>
  <c r="CW322" i="3"/>
  <c r="BS322" i="3"/>
  <c r="BR322" i="3"/>
  <c r="BQ322" i="3"/>
  <c r="BL322" i="3"/>
  <c r="AB322" i="3"/>
  <c r="AU322" i="3" s="1"/>
  <c r="BK322" i="3" s="1"/>
  <c r="X322" i="3"/>
  <c r="AT322" i="3" s="1"/>
  <c r="W322" i="3"/>
  <c r="U322" i="3"/>
  <c r="T322" i="3"/>
  <c r="S322" i="3"/>
  <c r="C322" i="3"/>
  <c r="CW321" i="3"/>
  <c r="BP321" i="3"/>
  <c r="BL321" i="3"/>
  <c r="X321" i="3"/>
  <c r="AT321" i="3" s="1"/>
  <c r="W321" i="3"/>
  <c r="U321" i="3"/>
  <c r="T321" i="3"/>
  <c r="S321" i="3"/>
  <c r="C321" i="3"/>
  <c r="CW320" i="3"/>
  <c r="BP320" i="3"/>
  <c r="BL320" i="3"/>
  <c r="X320" i="3"/>
  <c r="AT320" i="3" s="1"/>
  <c r="W320" i="3"/>
  <c r="U320" i="3"/>
  <c r="T320" i="3"/>
  <c r="S320" i="3"/>
  <c r="C320" i="3"/>
  <c r="CW319" i="3"/>
  <c r="BP319" i="3"/>
  <c r="BL319" i="3"/>
  <c r="AB319" i="3"/>
  <c r="AU319" i="3" s="1"/>
  <c r="BK319" i="3" s="1"/>
  <c r="X319" i="3"/>
  <c r="AT319" i="3" s="1"/>
  <c r="W319" i="3"/>
  <c r="U319" i="3"/>
  <c r="T319" i="3"/>
  <c r="S319" i="3"/>
  <c r="C319" i="3"/>
  <c r="CW318" i="3"/>
  <c r="BP318" i="3"/>
  <c r="BL318" i="3"/>
  <c r="AB318" i="3"/>
  <c r="AU318" i="3" s="1"/>
  <c r="BK318" i="3" s="1"/>
  <c r="X318" i="3"/>
  <c r="AT318" i="3" s="1"/>
  <c r="W318" i="3"/>
  <c r="U318" i="3"/>
  <c r="T318" i="3"/>
  <c r="S318" i="3"/>
  <c r="C318" i="3"/>
  <c r="CW317" i="3"/>
  <c r="BP317" i="3"/>
  <c r="AB317" i="3"/>
  <c r="AU317" i="3" s="1"/>
  <c r="BK317" i="3" s="1"/>
  <c r="X317" i="3"/>
  <c r="AT317" i="3" s="1"/>
  <c r="W317" i="3"/>
  <c r="U317" i="3"/>
  <c r="T317" i="3"/>
  <c r="S317" i="3"/>
  <c r="C317" i="3"/>
  <c r="CW316" i="3"/>
  <c r="BP316" i="3"/>
  <c r="BL316" i="3"/>
  <c r="X316" i="3"/>
  <c r="AT316" i="3" s="1"/>
  <c r="W316" i="3"/>
  <c r="U316" i="3"/>
  <c r="T316" i="3"/>
  <c r="S316" i="3"/>
  <c r="C316" i="3"/>
  <c r="CW315" i="3"/>
  <c r="BS315" i="3"/>
  <c r="BR315" i="3"/>
  <c r="BQ315" i="3"/>
  <c r="AB315" i="3"/>
  <c r="AU315" i="3" s="1"/>
  <c r="BK315" i="3" s="1"/>
  <c r="X315" i="3"/>
  <c r="AT315" i="3" s="1"/>
  <c r="W315" i="3"/>
  <c r="U315" i="3"/>
  <c r="T315" i="3"/>
  <c r="S315" i="3"/>
  <c r="C315" i="3"/>
  <c r="CW314" i="3"/>
  <c r="BS314" i="3"/>
  <c r="BR314" i="3"/>
  <c r="BQ314" i="3"/>
  <c r="AB314" i="3"/>
  <c r="AU314" i="3" s="1"/>
  <c r="BK314" i="3" s="1"/>
  <c r="X314" i="3"/>
  <c r="AT314" i="3" s="1"/>
  <c r="W314" i="3"/>
  <c r="U314" i="3"/>
  <c r="T314" i="3"/>
  <c r="S314" i="3"/>
  <c r="C314" i="3"/>
  <c r="CW313" i="3"/>
  <c r="BS313" i="3"/>
  <c r="BR313" i="3"/>
  <c r="BQ313" i="3"/>
  <c r="AB313" i="3"/>
  <c r="AU313" i="3" s="1"/>
  <c r="BK313" i="3" s="1"/>
  <c r="X313" i="3"/>
  <c r="AT313" i="3" s="1"/>
  <c r="W313" i="3"/>
  <c r="U313" i="3"/>
  <c r="T313" i="3"/>
  <c r="S313" i="3"/>
  <c r="C313" i="3"/>
  <c r="CW312" i="3"/>
  <c r="BP312" i="3"/>
  <c r="BL312" i="3"/>
  <c r="X312" i="3"/>
  <c r="AT312" i="3" s="1"/>
  <c r="W312" i="3"/>
  <c r="U312" i="3"/>
  <c r="T312" i="3"/>
  <c r="S312" i="3"/>
  <c r="C312" i="3"/>
  <c r="CW311" i="3"/>
  <c r="BS311" i="3"/>
  <c r="BR311" i="3"/>
  <c r="BQ311" i="3"/>
  <c r="AB311" i="3"/>
  <c r="AU311" i="3" s="1"/>
  <c r="BK311" i="3" s="1"/>
  <c r="X311" i="3"/>
  <c r="AT311" i="3" s="1"/>
  <c r="W311" i="3"/>
  <c r="U311" i="3"/>
  <c r="T311" i="3"/>
  <c r="S311" i="3"/>
  <c r="C311" i="3"/>
  <c r="CW310" i="3"/>
  <c r="BS310" i="3"/>
  <c r="BR310" i="3"/>
  <c r="BQ310" i="3"/>
  <c r="AB310" i="3"/>
  <c r="AU310" i="3" s="1"/>
  <c r="BK310" i="3" s="1"/>
  <c r="X310" i="3"/>
  <c r="AT310" i="3" s="1"/>
  <c r="W310" i="3"/>
  <c r="U310" i="3"/>
  <c r="T310" i="3"/>
  <c r="S310" i="3"/>
  <c r="C310" i="3"/>
  <c r="CW309" i="3"/>
  <c r="BS309" i="3"/>
  <c r="BR309" i="3"/>
  <c r="BQ309" i="3"/>
  <c r="AB309" i="3"/>
  <c r="AU309" i="3" s="1"/>
  <c r="BK309" i="3" s="1"/>
  <c r="X309" i="3"/>
  <c r="AT309" i="3" s="1"/>
  <c r="W309" i="3"/>
  <c r="U309" i="3"/>
  <c r="T309" i="3"/>
  <c r="S309" i="3"/>
  <c r="C309" i="3"/>
  <c r="CW308" i="3"/>
  <c r="BS308" i="3"/>
  <c r="BR308" i="3"/>
  <c r="BQ308" i="3"/>
  <c r="AB308" i="3"/>
  <c r="AU308" i="3" s="1"/>
  <c r="BK308" i="3" s="1"/>
  <c r="X308" i="3"/>
  <c r="AT308" i="3" s="1"/>
  <c r="W308" i="3"/>
  <c r="U308" i="3"/>
  <c r="T308" i="3"/>
  <c r="S308" i="3"/>
  <c r="C308" i="3"/>
  <c r="CW307" i="3"/>
  <c r="BS307" i="3"/>
  <c r="BR307" i="3"/>
  <c r="BQ307" i="3"/>
  <c r="AB307" i="3"/>
  <c r="AU307" i="3" s="1"/>
  <c r="BK307" i="3" s="1"/>
  <c r="X307" i="3"/>
  <c r="AT307" i="3" s="1"/>
  <c r="W307" i="3"/>
  <c r="U307" i="3"/>
  <c r="T307" i="3"/>
  <c r="S307" i="3"/>
  <c r="C307" i="3"/>
  <c r="CW306" i="3"/>
  <c r="BS306" i="3"/>
  <c r="BR306" i="3"/>
  <c r="BQ306" i="3"/>
  <c r="AB306" i="3"/>
  <c r="AU306" i="3" s="1"/>
  <c r="BK306" i="3" s="1"/>
  <c r="X306" i="3"/>
  <c r="AT306" i="3" s="1"/>
  <c r="W306" i="3"/>
  <c r="U306" i="3"/>
  <c r="T306" i="3"/>
  <c r="S306" i="3"/>
  <c r="C306" i="3"/>
  <c r="CW305" i="3"/>
  <c r="BP305" i="3"/>
  <c r="BL305" i="3"/>
  <c r="X305" i="3"/>
  <c r="AT305" i="3" s="1"/>
  <c r="U305" i="3"/>
  <c r="T305" i="3"/>
  <c r="S305" i="3"/>
  <c r="C305" i="3"/>
  <c r="CW304" i="3"/>
  <c r="BP304" i="3"/>
  <c r="BL304" i="3"/>
  <c r="X304" i="3"/>
  <c r="AT304" i="3" s="1"/>
  <c r="W304" i="3"/>
  <c r="U304" i="3"/>
  <c r="T304" i="3"/>
  <c r="S304" i="3"/>
  <c r="C304" i="3"/>
  <c r="CW303" i="3"/>
  <c r="BP303" i="3"/>
  <c r="BQ303" i="3" s="1"/>
  <c r="BL303" i="3"/>
  <c r="AU303" i="3"/>
  <c r="BK303" i="3" s="1"/>
  <c r="AT303" i="3"/>
  <c r="Z303" i="3"/>
  <c r="W303" i="3"/>
  <c r="U303" i="3"/>
  <c r="T303" i="3"/>
  <c r="S303" i="3"/>
  <c r="C303" i="3"/>
  <c r="CW302" i="3"/>
  <c r="BP302" i="3"/>
  <c r="BL302" i="3"/>
  <c r="AB302" i="3"/>
  <c r="AU302" i="3" s="1"/>
  <c r="BK302" i="3" s="1"/>
  <c r="X302" i="3"/>
  <c r="AT302" i="3" s="1"/>
  <c r="W302" i="3"/>
  <c r="U302" i="3"/>
  <c r="T302" i="3"/>
  <c r="S302" i="3"/>
  <c r="C302" i="3"/>
  <c r="CW301" i="3"/>
  <c r="BS301" i="3"/>
  <c r="BR301" i="3"/>
  <c r="BQ301" i="3"/>
  <c r="AB301" i="3"/>
  <c r="AU301" i="3" s="1"/>
  <c r="BK301" i="3" s="1"/>
  <c r="X301" i="3"/>
  <c r="AT301" i="3" s="1"/>
  <c r="W301" i="3"/>
  <c r="U301" i="3"/>
  <c r="T301" i="3"/>
  <c r="S301" i="3"/>
  <c r="C301" i="3"/>
  <c r="CW300" i="3"/>
  <c r="BS300" i="3"/>
  <c r="BR300" i="3"/>
  <c r="BQ300" i="3"/>
  <c r="AB300" i="3"/>
  <c r="AU300" i="3" s="1"/>
  <c r="BK300" i="3" s="1"/>
  <c r="X300" i="3"/>
  <c r="AT300" i="3" s="1"/>
  <c r="W300" i="3"/>
  <c r="U300" i="3"/>
  <c r="T300" i="3"/>
  <c r="S300" i="3"/>
  <c r="C300" i="3"/>
  <c r="CW299" i="3"/>
  <c r="BS299" i="3"/>
  <c r="BR299" i="3"/>
  <c r="BQ299" i="3"/>
  <c r="AB299" i="3"/>
  <c r="AU299" i="3" s="1"/>
  <c r="BK299" i="3" s="1"/>
  <c r="X299" i="3"/>
  <c r="AT299" i="3" s="1"/>
  <c r="W299" i="3"/>
  <c r="U299" i="3"/>
  <c r="T299" i="3"/>
  <c r="S299" i="3"/>
  <c r="C299" i="3"/>
  <c r="CW298" i="3"/>
  <c r="BP298" i="3"/>
  <c r="BL298" i="3"/>
  <c r="X298" i="3"/>
  <c r="AB298" i="3" s="1"/>
  <c r="AU298" i="3" s="1"/>
  <c r="BK298" i="3" s="1"/>
  <c r="W298" i="3"/>
  <c r="U298" i="3"/>
  <c r="T298" i="3"/>
  <c r="S298" i="3"/>
  <c r="C298" i="3"/>
  <c r="CW297" i="3"/>
  <c r="BP297" i="3"/>
  <c r="AU297" i="3"/>
  <c r="AT297" i="3"/>
  <c r="AB297" i="3"/>
  <c r="X297" i="3"/>
  <c r="W297" i="3"/>
  <c r="U297" i="3"/>
  <c r="T297" i="3"/>
  <c r="S297" i="3"/>
  <c r="C297" i="3"/>
  <c r="CW296" i="3"/>
  <c r="BP296" i="3"/>
  <c r="BL296" i="3"/>
  <c r="X296" i="3"/>
  <c r="AT296" i="3" s="1"/>
  <c r="W296" i="3"/>
  <c r="U296" i="3"/>
  <c r="T296" i="3"/>
  <c r="S296" i="3"/>
  <c r="C296" i="3"/>
  <c r="CW295" i="3"/>
  <c r="BS295" i="3"/>
  <c r="BR295" i="3"/>
  <c r="BQ295" i="3"/>
  <c r="BL295" i="3"/>
  <c r="AU295" i="3"/>
  <c r="BK295" i="3" s="1"/>
  <c r="AB295" i="3"/>
  <c r="X295" i="3"/>
  <c r="AT295" i="3" s="1"/>
  <c r="W295" i="3"/>
  <c r="U295" i="3"/>
  <c r="T295" i="3"/>
  <c r="S295" i="3"/>
  <c r="CW294" i="3"/>
  <c r="BS294" i="3"/>
  <c r="BR294" i="3"/>
  <c r="BQ294" i="3"/>
  <c r="BL294" i="3"/>
  <c r="X294" i="3"/>
  <c r="AT294" i="3" s="1"/>
  <c r="U294" i="3"/>
  <c r="T294" i="3"/>
  <c r="S294" i="3"/>
  <c r="C294" i="3"/>
  <c r="CW293" i="3"/>
  <c r="BP293" i="3"/>
  <c r="BL293" i="3"/>
  <c r="X293" i="3"/>
  <c r="AT293" i="3" s="1"/>
  <c r="W293" i="3"/>
  <c r="U293" i="3"/>
  <c r="T293" i="3"/>
  <c r="S293" i="3"/>
  <c r="C293" i="3"/>
  <c r="CW292" i="3"/>
  <c r="BS292" i="3"/>
  <c r="BR292" i="3"/>
  <c r="BQ292" i="3"/>
  <c r="BL292" i="3"/>
  <c r="AB292" i="3"/>
  <c r="AU292" i="3" s="1"/>
  <c r="BK292" i="3" s="1"/>
  <c r="X292" i="3"/>
  <c r="AT292" i="3" s="1"/>
  <c r="W292" i="3"/>
  <c r="U292" i="3"/>
  <c r="T292" i="3"/>
  <c r="S292" i="3"/>
  <c r="C292" i="3"/>
  <c r="CW291" i="3"/>
  <c r="BP291" i="3"/>
  <c r="BL291" i="3"/>
  <c r="X291" i="3"/>
  <c r="AT291" i="3" s="1"/>
  <c r="W291" i="3"/>
  <c r="U291" i="3"/>
  <c r="T291" i="3"/>
  <c r="S291" i="3"/>
  <c r="C291" i="3"/>
  <c r="CW290" i="3"/>
  <c r="BS290" i="3"/>
  <c r="BR290" i="3"/>
  <c r="BQ290" i="3"/>
  <c r="AB290" i="3"/>
  <c r="AU290" i="3" s="1"/>
  <c r="BK290" i="3" s="1"/>
  <c r="X290" i="3"/>
  <c r="AT290" i="3" s="1"/>
  <c r="W290" i="3"/>
  <c r="U290" i="3"/>
  <c r="T290" i="3"/>
  <c r="S290" i="3"/>
  <c r="C290" i="3"/>
  <c r="CW289" i="3"/>
  <c r="BP289" i="3"/>
  <c r="BL289" i="3"/>
  <c r="X289" i="3"/>
  <c r="AT289" i="3" s="1"/>
  <c r="W289" i="3"/>
  <c r="U289" i="3"/>
  <c r="T289" i="3"/>
  <c r="S289" i="3"/>
  <c r="C289" i="3"/>
  <c r="CW288" i="3"/>
  <c r="BP288" i="3"/>
  <c r="BL288" i="3"/>
  <c r="AB288" i="3"/>
  <c r="AU288" i="3" s="1"/>
  <c r="BK288" i="3" s="1"/>
  <c r="X288" i="3"/>
  <c r="AT288" i="3" s="1"/>
  <c r="W288" i="3"/>
  <c r="U288" i="3"/>
  <c r="T288" i="3"/>
  <c r="S288" i="3"/>
  <c r="C288" i="3"/>
  <c r="CW287" i="3"/>
  <c r="BP287" i="3"/>
  <c r="AB287" i="3"/>
  <c r="AT287" i="3" s="1"/>
  <c r="X287" i="3"/>
  <c r="W287" i="3"/>
  <c r="U287" i="3"/>
  <c r="T287" i="3"/>
  <c r="S287" i="3"/>
  <c r="C287" i="3"/>
  <c r="CW286" i="3"/>
  <c r="BP286" i="3"/>
  <c r="BL286" i="3"/>
  <c r="AT286" i="3"/>
  <c r="AB286" i="3"/>
  <c r="AU286" i="3" s="1"/>
  <c r="BK286" i="3" s="1"/>
  <c r="Z286" i="3"/>
  <c r="W286" i="3"/>
  <c r="U286" i="3"/>
  <c r="T286" i="3"/>
  <c r="S286" i="3"/>
  <c r="C286" i="3"/>
  <c r="CW285" i="3"/>
  <c r="BP285" i="3"/>
  <c r="AB285" i="3"/>
  <c r="AU285" i="3" s="1"/>
  <c r="BK285" i="3" s="1"/>
  <c r="X285" i="3"/>
  <c r="AT285" i="3" s="1"/>
  <c r="W285" i="3"/>
  <c r="U285" i="3"/>
  <c r="T285" i="3"/>
  <c r="S285" i="3"/>
  <c r="C285" i="3"/>
  <c r="CW284" i="3"/>
  <c r="BP284" i="3"/>
  <c r="BL284" i="3"/>
  <c r="X284" i="3"/>
  <c r="U284" i="3"/>
  <c r="T284" i="3"/>
  <c r="S284" i="3"/>
  <c r="C284" i="3"/>
  <c r="CW283" i="3"/>
  <c r="BS283" i="3"/>
  <c r="BR283" i="3"/>
  <c r="BQ283" i="3"/>
  <c r="BL283" i="3"/>
  <c r="AU283" i="3"/>
  <c r="BK283" i="3" s="1"/>
  <c r="X283" i="3"/>
  <c r="AT283" i="3" s="1"/>
  <c r="W283" i="3"/>
  <c r="U283" i="3"/>
  <c r="T283" i="3"/>
  <c r="S283" i="3"/>
  <c r="C283" i="3"/>
  <c r="CW282" i="3"/>
  <c r="BS282" i="3"/>
  <c r="BR282" i="3"/>
  <c r="BQ282" i="3"/>
  <c r="BL282" i="3"/>
  <c r="AT282" i="3"/>
  <c r="AB282" i="3"/>
  <c r="AU282" i="3" s="1"/>
  <c r="BK282" i="3" s="1"/>
  <c r="U282" i="3"/>
  <c r="T282" i="3"/>
  <c r="S282" i="3"/>
  <c r="CW281" i="3"/>
  <c r="BP281" i="3"/>
  <c r="BL281" i="3"/>
  <c r="X281" i="3"/>
  <c r="AT281" i="3" s="1"/>
  <c r="W281" i="3"/>
  <c r="U281" i="3"/>
  <c r="T281" i="3"/>
  <c r="S281" i="3"/>
  <c r="C281" i="3"/>
  <c r="CW280" i="3"/>
  <c r="BP280" i="3"/>
  <c r="AU280" i="3"/>
  <c r="AT280" i="3"/>
  <c r="AB280" i="3"/>
  <c r="X280" i="3"/>
  <c r="W280" i="3"/>
  <c r="U280" i="3"/>
  <c r="T280" i="3"/>
  <c r="S280" i="3"/>
  <c r="C280" i="3"/>
  <c r="CW279" i="3"/>
  <c r="BP279" i="3"/>
  <c r="BL279" i="3"/>
  <c r="X279" i="3"/>
  <c r="AB279" i="3" s="1"/>
  <c r="AU279" i="3" s="1"/>
  <c r="BK279" i="3" s="1"/>
  <c r="W279" i="3"/>
  <c r="U279" i="3"/>
  <c r="T279" i="3"/>
  <c r="S279" i="3"/>
  <c r="C279" i="3"/>
  <c r="CW278" i="3"/>
  <c r="BS278" i="3"/>
  <c r="BR278" i="3"/>
  <c r="BQ278" i="3"/>
  <c r="BL278" i="3"/>
  <c r="X278" i="3"/>
  <c r="AT278" i="3" s="1"/>
  <c r="U278" i="3"/>
  <c r="T278" i="3"/>
  <c r="S278" i="3"/>
  <c r="C278" i="3"/>
  <c r="CW277" i="3"/>
  <c r="BS277" i="3"/>
  <c r="BR277" i="3"/>
  <c r="BQ277" i="3"/>
  <c r="BL277" i="3"/>
  <c r="X277" i="3"/>
  <c r="AT277" i="3" s="1"/>
  <c r="W277" i="3"/>
  <c r="U277" i="3"/>
  <c r="T277" i="3"/>
  <c r="S277" i="3"/>
  <c r="C277" i="3"/>
  <c r="CW276" i="3"/>
  <c r="BS276" i="3"/>
  <c r="BR276" i="3"/>
  <c r="BQ276" i="3"/>
  <c r="BL276" i="3"/>
  <c r="X276" i="3"/>
  <c r="W276" i="3"/>
  <c r="U276" i="3"/>
  <c r="T276" i="3"/>
  <c r="S276" i="3"/>
  <c r="C276" i="3"/>
  <c r="CW275" i="3"/>
  <c r="BS275" i="3"/>
  <c r="BR275" i="3"/>
  <c r="BQ275" i="3"/>
  <c r="BL275" i="3"/>
  <c r="X275" i="3"/>
  <c r="AB275" i="3" s="1"/>
  <c r="AU275" i="3" s="1"/>
  <c r="BK275" i="3" s="1"/>
  <c r="U275" i="3"/>
  <c r="T275" i="3"/>
  <c r="S275" i="3"/>
  <c r="C275" i="3"/>
  <c r="CW274" i="3"/>
  <c r="BS274" i="3"/>
  <c r="BR274" i="3"/>
  <c r="BQ274" i="3"/>
  <c r="BL274" i="3"/>
  <c r="X274" i="3"/>
  <c r="U274" i="3"/>
  <c r="T274" i="3"/>
  <c r="S274" i="3"/>
  <c r="C274" i="3"/>
  <c r="CW273" i="3"/>
  <c r="BS273" i="3"/>
  <c r="BR273" i="3"/>
  <c r="BQ273" i="3"/>
  <c r="AB273" i="3"/>
  <c r="AU273" i="3" s="1"/>
  <c r="BK273" i="3" s="1"/>
  <c r="X273" i="3"/>
  <c r="AT273" i="3" s="1"/>
  <c r="W273" i="3"/>
  <c r="U273" i="3"/>
  <c r="T273" i="3"/>
  <c r="S273" i="3"/>
  <c r="C273" i="3"/>
  <c r="CW272" i="3"/>
  <c r="BS272" i="3"/>
  <c r="BR272" i="3"/>
  <c r="BQ272" i="3"/>
  <c r="AB272" i="3"/>
  <c r="AU272" i="3" s="1"/>
  <c r="BK272" i="3" s="1"/>
  <c r="X272" i="3"/>
  <c r="AT272" i="3" s="1"/>
  <c r="W272" i="3"/>
  <c r="U272" i="3"/>
  <c r="T272" i="3"/>
  <c r="S272" i="3"/>
  <c r="C272" i="3"/>
  <c r="CW271" i="3"/>
  <c r="BP271" i="3"/>
  <c r="AB271" i="3"/>
  <c r="AU271" i="3" s="1"/>
  <c r="BK271" i="3" s="1"/>
  <c r="X271" i="3"/>
  <c r="AT271" i="3" s="1"/>
  <c r="W271" i="3"/>
  <c r="U271" i="3"/>
  <c r="T271" i="3"/>
  <c r="S271" i="3"/>
  <c r="C271" i="3"/>
  <c r="CW270" i="3"/>
  <c r="BS270" i="3"/>
  <c r="BR270" i="3"/>
  <c r="BQ270" i="3"/>
  <c r="AB270" i="3"/>
  <c r="AU270" i="3" s="1"/>
  <c r="BK270" i="3" s="1"/>
  <c r="X270" i="3"/>
  <c r="AT270" i="3" s="1"/>
  <c r="W270" i="3"/>
  <c r="U270" i="3"/>
  <c r="T270" i="3"/>
  <c r="S270" i="3"/>
  <c r="C270" i="3"/>
  <c r="CW269" i="3"/>
  <c r="BS269" i="3"/>
  <c r="BR269" i="3"/>
  <c r="BQ269" i="3"/>
  <c r="AB269" i="3"/>
  <c r="AU269" i="3" s="1"/>
  <c r="BK269" i="3" s="1"/>
  <c r="X269" i="3"/>
  <c r="AT269" i="3" s="1"/>
  <c r="W269" i="3"/>
  <c r="U269" i="3"/>
  <c r="T269" i="3"/>
  <c r="S269" i="3"/>
  <c r="C269" i="3"/>
  <c r="CW268" i="3"/>
  <c r="BS268" i="3"/>
  <c r="BR268" i="3"/>
  <c r="BQ268" i="3"/>
  <c r="AB268" i="3"/>
  <c r="AU268" i="3" s="1"/>
  <c r="BK268" i="3" s="1"/>
  <c r="X268" i="3"/>
  <c r="AT268" i="3" s="1"/>
  <c r="W268" i="3"/>
  <c r="U268" i="3"/>
  <c r="T268" i="3"/>
  <c r="S268" i="3"/>
  <c r="C268" i="3"/>
  <c r="CW267" i="3"/>
  <c r="BP267" i="3"/>
  <c r="BL267" i="3"/>
  <c r="X267" i="3"/>
  <c r="AT267" i="3" s="1"/>
  <c r="W267" i="3"/>
  <c r="U267" i="3"/>
  <c r="T267" i="3"/>
  <c r="S267" i="3"/>
  <c r="C267" i="3"/>
  <c r="CW266" i="3"/>
  <c r="BS266" i="3"/>
  <c r="BR266" i="3"/>
  <c r="BQ266" i="3"/>
  <c r="BL266" i="3"/>
  <c r="X266" i="3"/>
  <c r="AT266" i="3" s="1"/>
  <c r="W266" i="3"/>
  <c r="U266" i="3"/>
  <c r="T266" i="3"/>
  <c r="S266" i="3"/>
  <c r="C266" i="3"/>
  <c r="CW265" i="3"/>
  <c r="BS265" i="3"/>
  <c r="BR265" i="3"/>
  <c r="BQ265" i="3"/>
  <c r="BL265" i="3"/>
  <c r="X265" i="3"/>
  <c r="AB265" i="3" s="1"/>
  <c r="AU265" i="3" s="1"/>
  <c r="BK265" i="3" s="1"/>
  <c r="W265" i="3"/>
  <c r="U265" i="3"/>
  <c r="T265" i="3"/>
  <c r="S265" i="3"/>
  <c r="C265" i="3"/>
  <c r="CW264" i="3"/>
  <c r="BS264" i="3"/>
  <c r="BR264" i="3"/>
  <c r="BQ264" i="3"/>
  <c r="BL264" i="3"/>
  <c r="X264" i="3"/>
  <c r="AT264" i="3" s="1"/>
  <c r="W264" i="3"/>
  <c r="U264" i="3"/>
  <c r="T264" i="3"/>
  <c r="S264" i="3"/>
  <c r="C264" i="3"/>
  <c r="CW263" i="3"/>
  <c r="BS263" i="3"/>
  <c r="BR263" i="3"/>
  <c r="BQ263" i="3"/>
  <c r="BL263" i="3"/>
  <c r="X263" i="3"/>
  <c r="W263" i="3"/>
  <c r="U263" i="3"/>
  <c r="T263" i="3"/>
  <c r="S263" i="3"/>
  <c r="C263" i="3"/>
  <c r="CW262" i="3"/>
  <c r="BS262" i="3"/>
  <c r="BR262" i="3"/>
  <c r="BQ262" i="3"/>
  <c r="BL262" i="3"/>
  <c r="X262" i="3"/>
  <c r="AT262" i="3" s="1"/>
  <c r="W262" i="3"/>
  <c r="U262" i="3"/>
  <c r="T262" i="3"/>
  <c r="S262" i="3"/>
  <c r="C262" i="3"/>
  <c r="CW261" i="3"/>
  <c r="BS261" i="3"/>
  <c r="BR261" i="3"/>
  <c r="BQ261" i="3"/>
  <c r="BL261" i="3"/>
  <c r="X261" i="3"/>
  <c r="W261" i="3"/>
  <c r="U261" i="3"/>
  <c r="T261" i="3"/>
  <c r="S261" i="3"/>
  <c r="C261" i="3"/>
  <c r="CW260" i="3"/>
  <c r="BS260" i="3"/>
  <c r="BR260" i="3"/>
  <c r="BQ260" i="3"/>
  <c r="AB260" i="3"/>
  <c r="AU260" i="3" s="1"/>
  <c r="BK260" i="3" s="1"/>
  <c r="X260" i="3"/>
  <c r="AT260" i="3" s="1"/>
  <c r="W260" i="3"/>
  <c r="U260" i="3"/>
  <c r="T260" i="3"/>
  <c r="S260" i="3"/>
  <c r="C260" i="3"/>
  <c r="CW259" i="3"/>
  <c r="BS259" i="3"/>
  <c r="BR259" i="3"/>
  <c r="BQ259" i="3"/>
  <c r="BL259" i="3"/>
  <c r="X259" i="3"/>
  <c r="W259" i="3"/>
  <c r="U259" i="3"/>
  <c r="T259" i="3"/>
  <c r="S259" i="3"/>
  <c r="C259" i="3"/>
  <c r="CW258" i="3"/>
  <c r="BS258" i="3"/>
  <c r="BR258" i="3"/>
  <c r="BQ258" i="3"/>
  <c r="BL258" i="3"/>
  <c r="X258" i="3"/>
  <c r="AB258" i="3" s="1"/>
  <c r="AU258" i="3" s="1"/>
  <c r="BK258" i="3" s="1"/>
  <c r="W258" i="3"/>
  <c r="U258" i="3"/>
  <c r="T258" i="3"/>
  <c r="S258" i="3"/>
  <c r="C258" i="3"/>
  <c r="CW257" i="3"/>
  <c r="BS257" i="3"/>
  <c r="BR257" i="3"/>
  <c r="BQ257" i="3"/>
  <c r="BL257" i="3"/>
  <c r="X257" i="3"/>
  <c r="AT257" i="3" s="1"/>
  <c r="U257" i="3"/>
  <c r="T257" i="3"/>
  <c r="S257" i="3"/>
  <c r="C257" i="3"/>
  <c r="CW256" i="3"/>
  <c r="BS256" i="3"/>
  <c r="BR256" i="3"/>
  <c r="BQ256" i="3"/>
  <c r="BL256" i="3"/>
  <c r="X256" i="3"/>
  <c r="AT256" i="3" s="1"/>
  <c r="U256" i="3"/>
  <c r="T256" i="3"/>
  <c r="S256" i="3"/>
  <c r="C256" i="3"/>
  <c r="CW255" i="3"/>
  <c r="BS255" i="3"/>
  <c r="BR255" i="3"/>
  <c r="BQ255" i="3"/>
  <c r="BL255" i="3"/>
  <c r="AB255" i="3"/>
  <c r="AU255" i="3" s="1"/>
  <c r="BK255" i="3" s="1"/>
  <c r="X255" i="3"/>
  <c r="AT255" i="3" s="1"/>
  <c r="U255" i="3"/>
  <c r="T255" i="3"/>
  <c r="S255" i="3"/>
  <c r="C255" i="3"/>
  <c r="CW254" i="3"/>
  <c r="BS254" i="3"/>
  <c r="BR254" i="3"/>
  <c r="BQ254" i="3"/>
  <c r="BL254" i="3"/>
  <c r="AB254" i="3"/>
  <c r="AU254" i="3" s="1"/>
  <c r="BK254" i="3" s="1"/>
  <c r="X254" i="3"/>
  <c r="AT254" i="3" s="1"/>
  <c r="U254" i="3"/>
  <c r="T254" i="3"/>
  <c r="S254" i="3"/>
  <c r="C254" i="3"/>
  <c r="CW253" i="3"/>
  <c r="BS253" i="3"/>
  <c r="BR253" i="3"/>
  <c r="BQ253" i="3"/>
  <c r="BL253" i="3"/>
  <c r="AB253" i="3"/>
  <c r="AU253" i="3" s="1"/>
  <c r="BK253" i="3" s="1"/>
  <c r="X253" i="3"/>
  <c r="AT253" i="3" s="1"/>
  <c r="U253" i="3"/>
  <c r="T253" i="3"/>
  <c r="S253" i="3"/>
  <c r="C253" i="3"/>
  <c r="CW252" i="3"/>
  <c r="BS252" i="3"/>
  <c r="BR252" i="3"/>
  <c r="BQ252" i="3"/>
  <c r="BL252" i="3"/>
  <c r="AB252" i="3"/>
  <c r="AU252" i="3" s="1"/>
  <c r="BK252" i="3" s="1"/>
  <c r="X252" i="3"/>
  <c r="AT252" i="3" s="1"/>
  <c r="U252" i="3"/>
  <c r="T252" i="3"/>
  <c r="S252" i="3"/>
  <c r="C252" i="3"/>
  <c r="CW251" i="3"/>
  <c r="BS251" i="3"/>
  <c r="BR251" i="3"/>
  <c r="BQ251" i="3"/>
  <c r="BL251" i="3"/>
  <c r="AB251" i="3"/>
  <c r="AU251" i="3" s="1"/>
  <c r="BK251" i="3" s="1"/>
  <c r="X251" i="3"/>
  <c r="AT251" i="3" s="1"/>
  <c r="U251" i="3"/>
  <c r="T251" i="3"/>
  <c r="S251" i="3"/>
  <c r="C251" i="3"/>
  <c r="CW250" i="3"/>
  <c r="BS250" i="3"/>
  <c r="BR250" i="3"/>
  <c r="BQ250" i="3"/>
  <c r="BL250" i="3"/>
  <c r="X250" i="3"/>
  <c r="W250" i="3"/>
  <c r="U250" i="3"/>
  <c r="T250" i="3"/>
  <c r="S250" i="3"/>
  <c r="C250" i="3"/>
  <c r="CW249" i="3"/>
  <c r="BP249" i="3"/>
  <c r="BL249" i="3"/>
  <c r="AB249" i="3"/>
  <c r="AU249" i="3" s="1"/>
  <c r="BK249" i="3" s="1"/>
  <c r="X249" i="3"/>
  <c r="AT249" i="3" s="1"/>
  <c r="U249" i="3"/>
  <c r="T249" i="3"/>
  <c r="S249" i="3"/>
  <c r="C249" i="3"/>
  <c r="CW248" i="3"/>
  <c r="BS248" i="3"/>
  <c r="BR248" i="3"/>
  <c r="BQ248" i="3"/>
  <c r="BL248" i="3"/>
  <c r="AB248" i="3"/>
  <c r="AU248" i="3" s="1"/>
  <c r="BK248" i="3" s="1"/>
  <c r="X248" i="3"/>
  <c r="AT248" i="3" s="1"/>
  <c r="U248" i="3"/>
  <c r="T248" i="3"/>
  <c r="S248" i="3"/>
  <c r="C248" i="3"/>
  <c r="CW247" i="3"/>
  <c r="BP247" i="3"/>
  <c r="BQ247" i="3" s="1"/>
  <c r="BL247" i="3"/>
  <c r="AU247" i="3"/>
  <c r="BK247" i="3" s="1"/>
  <c r="X247" i="3"/>
  <c r="AT247" i="3" s="1"/>
  <c r="W247" i="3"/>
  <c r="U247" i="3"/>
  <c r="T247" i="3"/>
  <c r="S247" i="3"/>
  <c r="C247" i="3"/>
  <c r="CW246" i="3"/>
  <c r="BS246" i="3"/>
  <c r="BR246" i="3"/>
  <c r="BQ246" i="3"/>
  <c r="AU246" i="3"/>
  <c r="BK246" i="3" s="1"/>
  <c r="AT246" i="3"/>
  <c r="AB246" i="3"/>
  <c r="X246" i="3"/>
  <c r="W246" i="3"/>
  <c r="U246" i="3"/>
  <c r="T246" i="3"/>
  <c r="S246" i="3"/>
  <c r="C246" i="3"/>
  <c r="CW245" i="3"/>
  <c r="BP245" i="3"/>
  <c r="BL245" i="3"/>
  <c r="X245" i="3"/>
  <c r="AT245" i="3" s="1"/>
  <c r="U245" i="3"/>
  <c r="T245" i="3"/>
  <c r="S245" i="3"/>
  <c r="C245" i="3"/>
  <c r="CW244" i="3"/>
  <c r="BP244" i="3"/>
  <c r="AU244" i="3"/>
  <c r="BK244" i="3" s="1"/>
  <c r="AT244" i="3"/>
  <c r="AB244" i="3"/>
  <c r="X244" i="3"/>
  <c r="W244" i="3"/>
  <c r="U244" i="3"/>
  <c r="T244" i="3"/>
  <c r="S244" i="3"/>
  <c r="C244" i="3"/>
  <c r="CW243" i="3"/>
  <c r="BP243" i="3"/>
  <c r="AU243" i="3"/>
  <c r="AT243" i="3"/>
  <c r="AB243" i="3"/>
  <c r="X243" i="3"/>
  <c r="W243" i="3"/>
  <c r="U243" i="3"/>
  <c r="T243" i="3"/>
  <c r="S243" i="3"/>
  <c r="C243" i="3"/>
  <c r="CW242" i="3"/>
  <c r="BP242" i="3"/>
  <c r="AB242" i="3"/>
  <c r="X242" i="3"/>
  <c r="W242" i="3"/>
  <c r="U242" i="3"/>
  <c r="T242" i="3"/>
  <c r="S242" i="3"/>
  <c r="C242" i="3"/>
  <c r="CW241" i="3"/>
  <c r="BP241" i="3"/>
  <c r="AU241" i="3"/>
  <c r="BK241" i="3" s="1"/>
  <c r="AT241" i="3"/>
  <c r="AB241" i="3"/>
  <c r="X241" i="3"/>
  <c r="W241" i="3"/>
  <c r="U241" i="3"/>
  <c r="T241" i="3"/>
  <c r="S241" i="3"/>
  <c r="C241" i="3"/>
  <c r="CW240" i="3"/>
  <c r="BP240" i="3"/>
  <c r="BL240" i="3"/>
  <c r="X240" i="3"/>
  <c r="AT240" i="3" s="1"/>
  <c r="W240" i="3"/>
  <c r="U240" i="3"/>
  <c r="T240" i="3"/>
  <c r="S240" i="3"/>
  <c r="C240" i="3"/>
  <c r="CW239" i="3"/>
  <c r="BP239" i="3"/>
  <c r="BL239" i="3"/>
  <c r="X239" i="3"/>
  <c r="AT239" i="3" s="1"/>
  <c r="W239" i="3"/>
  <c r="U239" i="3"/>
  <c r="T239" i="3"/>
  <c r="S239" i="3"/>
  <c r="C239" i="3"/>
  <c r="CW238" i="3"/>
  <c r="BS238" i="3"/>
  <c r="BR238" i="3"/>
  <c r="BQ238" i="3"/>
  <c r="BL238" i="3"/>
  <c r="X238" i="3"/>
  <c r="AT238" i="3" s="1"/>
  <c r="W238" i="3"/>
  <c r="U238" i="3"/>
  <c r="T238" i="3"/>
  <c r="S238" i="3"/>
  <c r="C238" i="3"/>
  <c r="CW237" i="3"/>
  <c r="BP237" i="3"/>
  <c r="BL237" i="3"/>
  <c r="X237" i="3"/>
  <c r="W237" i="3"/>
  <c r="U237" i="3"/>
  <c r="T237" i="3"/>
  <c r="S237" i="3"/>
  <c r="C237" i="3"/>
  <c r="CW236" i="3"/>
  <c r="BP236" i="3"/>
  <c r="BL236" i="3"/>
  <c r="AB236" i="3"/>
  <c r="AU236" i="3" s="1"/>
  <c r="X236" i="3"/>
  <c r="AT236" i="3" s="1"/>
  <c r="U236" i="3"/>
  <c r="T236" i="3"/>
  <c r="S236" i="3"/>
  <c r="C236" i="3"/>
  <c r="CW235" i="3"/>
  <c r="BP235" i="3"/>
  <c r="BL235" i="3"/>
  <c r="X235" i="3"/>
  <c r="W235" i="3"/>
  <c r="U235" i="3"/>
  <c r="T235" i="3"/>
  <c r="S235" i="3"/>
  <c r="C235" i="3"/>
  <c r="CW234" i="3"/>
  <c r="BP234" i="3"/>
  <c r="BL234" i="3"/>
  <c r="X234" i="3"/>
  <c r="U234" i="3"/>
  <c r="T234" i="3"/>
  <c r="S234" i="3"/>
  <c r="C234" i="3"/>
  <c r="CW233" i="3"/>
  <c r="BS233" i="3"/>
  <c r="BR233" i="3"/>
  <c r="BQ233" i="3"/>
  <c r="BL233" i="3"/>
  <c r="AB233" i="3"/>
  <c r="AU233" i="3" s="1"/>
  <c r="BK233" i="3" s="1"/>
  <c r="X233" i="3"/>
  <c r="AT233" i="3" s="1"/>
  <c r="U233" i="3"/>
  <c r="T233" i="3"/>
  <c r="S233" i="3"/>
  <c r="C233" i="3"/>
  <c r="CW232" i="3"/>
  <c r="BS232" i="3"/>
  <c r="BR232" i="3"/>
  <c r="BQ232" i="3"/>
  <c r="AB232" i="3"/>
  <c r="AU232" i="3" s="1"/>
  <c r="BK232" i="3" s="1"/>
  <c r="X232" i="3"/>
  <c r="AT232" i="3" s="1"/>
  <c r="W232" i="3"/>
  <c r="U232" i="3"/>
  <c r="T232" i="3"/>
  <c r="S232" i="3"/>
  <c r="C232" i="3"/>
  <c r="CW231" i="3"/>
  <c r="BS231" i="3"/>
  <c r="BR231" i="3"/>
  <c r="BQ231" i="3"/>
  <c r="BL231" i="3"/>
  <c r="AT231" i="3"/>
  <c r="AB231" i="3"/>
  <c r="AU231" i="3" s="1"/>
  <c r="BK231" i="3" s="1"/>
  <c r="U231" i="3"/>
  <c r="T231" i="3"/>
  <c r="S231" i="3"/>
  <c r="CW230" i="3"/>
  <c r="BS230" i="3"/>
  <c r="BR230" i="3"/>
  <c r="BQ230" i="3"/>
  <c r="AU230" i="3"/>
  <c r="BK230" i="3" s="1"/>
  <c r="AT230" i="3"/>
  <c r="W230" i="3"/>
  <c r="U230" i="3"/>
  <c r="T230" i="3"/>
  <c r="S230" i="3"/>
  <c r="C230" i="3"/>
  <c r="CW229" i="3"/>
  <c r="BS229" i="3"/>
  <c r="BR229" i="3"/>
  <c r="BQ229" i="3"/>
  <c r="BL229" i="3"/>
  <c r="X229" i="3"/>
  <c r="AT229" i="3" s="1"/>
  <c r="U229" i="3"/>
  <c r="T229" i="3"/>
  <c r="S229" i="3"/>
  <c r="C229" i="3"/>
  <c r="CW228" i="3"/>
  <c r="BP228" i="3"/>
  <c r="BL228" i="3"/>
  <c r="X228" i="3"/>
  <c r="AT228" i="3" s="1"/>
  <c r="U228" i="3"/>
  <c r="T228" i="3"/>
  <c r="S228" i="3"/>
  <c r="C228" i="3"/>
  <c r="CW227" i="3"/>
  <c r="BP227" i="3"/>
  <c r="BL227" i="3"/>
  <c r="AB227" i="3"/>
  <c r="AU227" i="3" s="1"/>
  <c r="BK227" i="3" s="1"/>
  <c r="X227" i="3"/>
  <c r="AT227" i="3" s="1"/>
  <c r="U227" i="3"/>
  <c r="T227" i="3"/>
  <c r="S227" i="3"/>
  <c r="C227" i="3"/>
  <c r="CW226" i="3"/>
  <c r="BP226" i="3"/>
  <c r="BL226" i="3"/>
  <c r="AB226" i="3"/>
  <c r="AU226" i="3" s="1"/>
  <c r="BK226" i="3" s="1"/>
  <c r="X226" i="3"/>
  <c r="AT226" i="3" s="1"/>
  <c r="U226" i="3"/>
  <c r="T226" i="3"/>
  <c r="S226" i="3"/>
  <c r="C226" i="3"/>
  <c r="CW225" i="3"/>
  <c r="BP225" i="3"/>
  <c r="BL225" i="3"/>
  <c r="AU225" i="3"/>
  <c r="BK225" i="3" s="1"/>
  <c r="X225" i="3"/>
  <c r="AT225" i="3" s="1"/>
  <c r="U225" i="3"/>
  <c r="T225" i="3"/>
  <c r="S225" i="3"/>
  <c r="C225" i="3"/>
  <c r="CW224" i="3"/>
  <c r="BP224" i="3"/>
  <c r="BL224" i="3"/>
  <c r="X224" i="3"/>
  <c r="AB224" i="3" s="1"/>
  <c r="AU224" i="3" s="1"/>
  <c r="BK224" i="3" s="1"/>
  <c r="W224" i="3"/>
  <c r="U224" i="3"/>
  <c r="T224" i="3"/>
  <c r="S224" i="3"/>
  <c r="C224" i="3"/>
  <c r="CW223" i="3"/>
  <c r="BS223" i="3"/>
  <c r="BR223" i="3"/>
  <c r="BQ223" i="3"/>
  <c r="BL223" i="3"/>
  <c r="AU223" i="3"/>
  <c r="BK223" i="3" s="1"/>
  <c r="X223" i="3"/>
  <c r="AT223" i="3" s="1"/>
  <c r="W223" i="3"/>
  <c r="U223" i="3"/>
  <c r="T223" i="3"/>
  <c r="S223" i="3"/>
  <c r="CW222" i="3"/>
  <c r="BP222" i="3"/>
  <c r="BL222" i="3"/>
  <c r="X222" i="3"/>
  <c r="AT222" i="3" s="1"/>
  <c r="W222" i="3"/>
  <c r="U222" i="3"/>
  <c r="T222" i="3"/>
  <c r="S222" i="3"/>
  <c r="C222" i="3"/>
  <c r="CW221" i="3"/>
  <c r="BS221" i="3"/>
  <c r="BR221" i="3"/>
  <c r="BQ221" i="3"/>
  <c r="BL221" i="3"/>
  <c r="AU221" i="3"/>
  <c r="BK221" i="3" s="1"/>
  <c r="X221" i="3"/>
  <c r="W221" i="3"/>
  <c r="U221" i="3"/>
  <c r="T221" i="3"/>
  <c r="S221" i="3"/>
  <c r="C221" i="3"/>
  <c r="CW220" i="3"/>
  <c r="BS220" i="3"/>
  <c r="BR220" i="3"/>
  <c r="BQ220" i="3"/>
  <c r="BL220" i="3"/>
  <c r="X220" i="3"/>
  <c r="U220" i="3"/>
  <c r="T220" i="3"/>
  <c r="S220" i="3"/>
  <c r="C220" i="3"/>
  <c r="CW219" i="3"/>
  <c r="BS219" i="3"/>
  <c r="BR219" i="3"/>
  <c r="BQ219" i="3"/>
  <c r="BL219" i="3"/>
  <c r="X219" i="3"/>
  <c r="AB219" i="3" s="1"/>
  <c r="AU219" i="3" s="1"/>
  <c r="BK219" i="3" s="1"/>
  <c r="W219" i="3"/>
  <c r="U219" i="3"/>
  <c r="T219" i="3"/>
  <c r="S219" i="3"/>
  <c r="C219" i="3"/>
  <c r="CW218" i="3"/>
  <c r="BP218" i="3"/>
  <c r="AU218" i="3"/>
  <c r="BK218" i="3" s="1"/>
  <c r="AT218" i="3"/>
  <c r="AB218" i="3"/>
  <c r="X218" i="3"/>
  <c r="W218" i="3"/>
  <c r="U218" i="3"/>
  <c r="T218" i="3"/>
  <c r="S218" i="3"/>
  <c r="C218" i="3"/>
  <c r="CW217" i="3"/>
  <c r="BP217" i="3"/>
  <c r="BL217" i="3"/>
  <c r="AB217" i="3"/>
  <c r="AU217" i="3" s="1"/>
  <c r="BK217" i="3" s="1"/>
  <c r="X217" i="3"/>
  <c r="AT217" i="3" s="1"/>
  <c r="U217" i="3"/>
  <c r="T217" i="3"/>
  <c r="S217" i="3"/>
  <c r="C217" i="3"/>
  <c r="CW216" i="3"/>
  <c r="BP216" i="3"/>
  <c r="BL216" i="3"/>
  <c r="X216" i="3"/>
  <c r="AB216" i="3" s="1"/>
  <c r="W216" i="3"/>
  <c r="U216" i="3"/>
  <c r="T216" i="3"/>
  <c r="S216" i="3"/>
  <c r="C216" i="3"/>
  <c r="CW215" i="3"/>
  <c r="BP215" i="3"/>
  <c r="AU215" i="3"/>
  <c r="BK215" i="3" s="1"/>
  <c r="AT215" i="3"/>
  <c r="AB215" i="3"/>
  <c r="X215" i="3"/>
  <c r="W215" i="3"/>
  <c r="U215" i="3"/>
  <c r="T215" i="3"/>
  <c r="S215" i="3"/>
  <c r="C215" i="3"/>
  <c r="CW214" i="3"/>
  <c r="BP214" i="3"/>
  <c r="BL214" i="3"/>
  <c r="X214" i="3"/>
  <c r="AT214" i="3" s="1"/>
  <c r="W214" i="3"/>
  <c r="U214" i="3"/>
  <c r="T214" i="3"/>
  <c r="S214" i="3"/>
  <c r="C214" i="3"/>
  <c r="CW213" i="3"/>
  <c r="BP213" i="3"/>
  <c r="BL213" i="3"/>
  <c r="X213" i="3"/>
  <c r="AT213" i="3" s="1"/>
  <c r="U213" i="3"/>
  <c r="T213" i="3"/>
  <c r="S213" i="3"/>
  <c r="C213" i="3"/>
  <c r="CW212" i="3"/>
  <c r="BP212" i="3"/>
  <c r="BL212" i="3"/>
  <c r="AB212" i="3"/>
  <c r="X212" i="3"/>
  <c r="AT212" i="3" s="1"/>
  <c r="W212" i="3"/>
  <c r="U212" i="3"/>
  <c r="T212" i="3"/>
  <c r="S212" i="3"/>
  <c r="C212" i="3"/>
  <c r="CW211" i="3"/>
  <c r="BP211" i="3"/>
  <c r="BL211" i="3"/>
  <c r="AB211" i="3"/>
  <c r="AU211" i="3" s="1"/>
  <c r="X211" i="3"/>
  <c r="AT211" i="3" s="1"/>
  <c r="W211" i="3"/>
  <c r="U211" i="3"/>
  <c r="T211" i="3"/>
  <c r="S211" i="3"/>
  <c r="C211" i="3"/>
  <c r="CW210" i="3"/>
  <c r="BP210" i="3"/>
  <c r="BL210" i="3"/>
  <c r="AB210" i="3"/>
  <c r="AU210" i="3" s="1"/>
  <c r="BK210" i="3" s="1"/>
  <c r="X210" i="3"/>
  <c r="AT210" i="3" s="1"/>
  <c r="U210" i="3"/>
  <c r="T210" i="3"/>
  <c r="S210" i="3"/>
  <c r="C210" i="3"/>
  <c r="CW209" i="3"/>
  <c r="BS209" i="3"/>
  <c r="BR209" i="3"/>
  <c r="BQ209" i="3"/>
  <c r="BL209" i="3"/>
  <c r="X209" i="3"/>
  <c r="W209" i="3"/>
  <c r="U209" i="3"/>
  <c r="T209" i="3"/>
  <c r="S209" i="3"/>
  <c r="C209" i="3"/>
  <c r="CW208" i="3"/>
  <c r="BP208" i="3"/>
  <c r="BL208" i="3"/>
  <c r="X208" i="3"/>
  <c r="W208" i="3"/>
  <c r="U208" i="3"/>
  <c r="T208" i="3"/>
  <c r="S208" i="3"/>
  <c r="C208" i="3"/>
  <c r="CW207" i="3"/>
  <c r="BP207" i="3"/>
  <c r="BL207" i="3"/>
  <c r="X207" i="3"/>
  <c r="AB207" i="3" s="1"/>
  <c r="AU207" i="3" s="1"/>
  <c r="W207" i="3"/>
  <c r="U207" i="3"/>
  <c r="T207" i="3"/>
  <c r="S207" i="3"/>
  <c r="C207" i="3"/>
  <c r="CW206" i="3"/>
  <c r="BP206" i="3"/>
  <c r="BL206" i="3"/>
  <c r="X206" i="3"/>
  <c r="AB206" i="3" s="1"/>
  <c r="AU206" i="3" s="1"/>
  <c r="W206" i="3"/>
  <c r="U206" i="3"/>
  <c r="T206" i="3"/>
  <c r="S206" i="3"/>
  <c r="C206" i="3"/>
  <c r="CW205" i="3"/>
  <c r="BP205" i="3"/>
  <c r="AB205" i="3"/>
  <c r="AU205" i="3" s="1"/>
  <c r="BK205" i="3" s="1"/>
  <c r="X205" i="3"/>
  <c r="AT205" i="3" s="1"/>
  <c r="W205" i="3"/>
  <c r="U205" i="3"/>
  <c r="T205" i="3"/>
  <c r="S205" i="3"/>
  <c r="C205" i="3"/>
  <c r="CW204" i="3"/>
  <c r="BS204" i="3"/>
  <c r="BR204" i="3"/>
  <c r="BQ204" i="3"/>
  <c r="AU204" i="3"/>
  <c r="BK204" i="3" s="1"/>
  <c r="AT204" i="3"/>
  <c r="AB204" i="3"/>
  <c r="X204" i="3"/>
  <c r="W204" i="3"/>
  <c r="U204" i="3"/>
  <c r="T204" i="3"/>
  <c r="S204" i="3"/>
  <c r="C204" i="3"/>
  <c r="CW203" i="3"/>
  <c r="BP203" i="3"/>
  <c r="AU203" i="3"/>
  <c r="BK203" i="3" s="1"/>
  <c r="AT203" i="3"/>
  <c r="AB203" i="3"/>
  <c r="X203" i="3"/>
  <c r="W203" i="3"/>
  <c r="U203" i="3"/>
  <c r="T203" i="3"/>
  <c r="S203" i="3"/>
  <c r="C203" i="3"/>
  <c r="CW202" i="3"/>
  <c r="BP202" i="3"/>
  <c r="BQ202" i="3" s="1"/>
  <c r="BL202" i="3"/>
  <c r="AU202" i="3"/>
  <c r="BK202" i="3" s="1"/>
  <c r="X202" i="3"/>
  <c r="AT202" i="3" s="1"/>
  <c r="W202" i="3"/>
  <c r="U202" i="3"/>
  <c r="T202" i="3"/>
  <c r="S202" i="3"/>
  <c r="C202" i="3"/>
  <c r="CW201" i="3"/>
  <c r="BP201" i="3"/>
  <c r="BL201" i="3"/>
  <c r="X201" i="3"/>
  <c r="AT201" i="3" s="1"/>
  <c r="W201" i="3"/>
  <c r="U201" i="3"/>
  <c r="T201" i="3"/>
  <c r="S201" i="3"/>
  <c r="C201" i="3"/>
  <c r="CW200" i="3"/>
  <c r="BP200" i="3"/>
  <c r="BL200" i="3"/>
  <c r="X200" i="3"/>
  <c r="AT200" i="3" s="1"/>
  <c r="W200" i="3"/>
  <c r="U200" i="3"/>
  <c r="T200" i="3"/>
  <c r="S200" i="3"/>
  <c r="C200" i="3"/>
  <c r="CW199" i="3"/>
  <c r="BS199" i="3"/>
  <c r="BR199" i="3"/>
  <c r="BQ199" i="3"/>
  <c r="BL199" i="3"/>
  <c r="AB199" i="3"/>
  <c r="AU199" i="3" s="1"/>
  <c r="BK199" i="3" s="1"/>
  <c r="X199" i="3"/>
  <c r="AT199" i="3" s="1"/>
  <c r="U199" i="3"/>
  <c r="T199" i="3"/>
  <c r="S199" i="3"/>
  <c r="C199" i="3"/>
  <c r="CW198" i="3"/>
  <c r="BP198" i="3"/>
  <c r="BL198" i="3"/>
  <c r="AB198" i="3"/>
  <c r="AU198" i="3" s="1"/>
  <c r="X198" i="3"/>
  <c r="AT198" i="3" s="1"/>
  <c r="W198" i="3"/>
  <c r="U198" i="3"/>
  <c r="T198" i="3"/>
  <c r="S198" i="3"/>
  <c r="C198" i="3"/>
  <c r="CW197" i="3"/>
  <c r="BP197" i="3"/>
  <c r="BL197" i="3"/>
  <c r="AB197" i="3"/>
  <c r="AU197" i="3" s="1"/>
  <c r="X197" i="3"/>
  <c r="AT197" i="3" s="1"/>
  <c r="W197" i="3"/>
  <c r="U197" i="3"/>
  <c r="T197" i="3"/>
  <c r="S197" i="3"/>
  <c r="C197" i="3"/>
  <c r="CW196" i="3"/>
  <c r="BP196" i="3"/>
  <c r="BL196" i="3"/>
  <c r="AB196" i="3"/>
  <c r="AU196" i="3" s="1"/>
  <c r="X196" i="3"/>
  <c r="AT196" i="3" s="1"/>
  <c r="W196" i="3"/>
  <c r="U196" i="3"/>
  <c r="T196" i="3"/>
  <c r="S196" i="3"/>
  <c r="C196" i="3"/>
  <c r="CW195" i="3"/>
  <c r="BP195" i="3"/>
  <c r="BL195" i="3"/>
  <c r="X195" i="3"/>
  <c r="AB195" i="3" s="1"/>
  <c r="W195" i="3"/>
  <c r="U195" i="3"/>
  <c r="T195" i="3"/>
  <c r="S195" i="3"/>
  <c r="C195" i="3"/>
  <c r="CW194" i="3"/>
  <c r="BP194" i="3"/>
  <c r="BL194" i="3"/>
  <c r="X194" i="3"/>
  <c r="AB194" i="3" s="1"/>
  <c r="W194" i="3"/>
  <c r="U194" i="3"/>
  <c r="T194" i="3"/>
  <c r="S194" i="3"/>
  <c r="C194" i="3"/>
  <c r="CW193" i="3"/>
  <c r="BP193" i="3"/>
  <c r="BL193" i="3"/>
  <c r="X193" i="3"/>
  <c r="AB193" i="3" s="1"/>
  <c r="W193" i="3"/>
  <c r="U193" i="3"/>
  <c r="T193" i="3"/>
  <c r="S193" i="3"/>
  <c r="C193" i="3"/>
  <c r="CW192" i="3"/>
  <c r="BP192" i="3"/>
  <c r="BL192" i="3"/>
  <c r="X192" i="3"/>
  <c r="AB192" i="3" s="1"/>
  <c r="W192" i="3"/>
  <c r="U192" i="3"/>
  <c r="T192" i="3"/>
  <c r="S192" i="3"/>
  <c r="C192" i="3"/>
  <c r="CW191" i="3"/>
  <c r="BP191" i="3"/>
  <c r="BL191" i="3"/>
  <c r="X191" i="3"/>
  <c r="AB191" i="3" s="1"/>
  <c r="U191" i="3"/>
  <c r="T191" i="3"/>
  <c r="S191" i="3"/>
  <c r="C191" i="3"/>
  <c r="CW190" i="3"/>
  <c r="BP190" i="3"/>
  <c r="BL190" i="3"/>
  <c r="X190" i="3"/>
  <c r="AT190" i="3" s="1"/>
  <c r="W190" i="3"/>
  <c r="U190" i="3"/>
  <c r="T190" i="3"/>
  <c r="S190" i="3"/>
  <c r="C190" i="3"/>
  <c r="CW189" i="3"/>
  <c r="BS189" i="3"/>
  <c r="BR189" i="3"/>
  <c r="BQ189" i="3"/>
  <c r="BL189" i="3"/>
  <c r="AU189" i="3"/>
  <c r="BK189" i="3" s="1"/>
  <c r="X189" i="3"/>
  <c r="AT189" i="3" s="1"/>
  <c r="W189" i="3"/>
  <c r="U189" i="3"/>
  <c r="T189" i="3"/>
  <c r="S189" i="3"/>
  <c r="C189" i="3"/>
  <c r="CW188" i="3"/>
  <c r="BP188" i="3"/>
  <c r="BL188" i="3"/>
  <c r="X188" i="3"/>
  <c r="AT188" i="3" s="1"/>
  <c r="U188" i="3"/>
  <c r="T188" i="3"/>
  <c r="S188" i="3"/>
  <c r="C188" i="3"/>
  <c r="CW187" i="3"/>
  <c r="BP187" i="3"/>
  <c r="BL187" i="3"/>
  <c r="X187" i="3"/>
  <c r="W187" i="3"/>
  <c r="U187" i="3"/>
  <c r="T187" i="3"/>
  <c r="S187" i="3"/>
  <c r="C187" i="3"/>
  <c r="CW186" i="3"/>
  <c r="BP186" i="3"/>
  <c r="BL186" i="3"/>
  <c r="AB186" i="3"/>
  <c r="AU186" i="3" s="1"/>
  <c r="BK186" i="3" s="1"/>
  <c r="X186" i="3"/>
  <c r="AT186" i="3" s="1"/>
  <c r="W186" i="3"/>
  <c r="U186" i="3"/>
  <c r="T186" i="3"/>
  <c r="S186" i="3"/>
  <c r="C186" i="3"/>
  <c r="CW185" i="3"/>
  <c r="BP185" i="3"/>
  <c r="BL185" i="3"/>
  <c r="X185" i="3"/>
  <c r="AT185" i="3" s="1"/>
  <c r="W185" i="3"/>
  <c r="U185" i="3"/>
  <c r="T185" i="3"/>
  <c r="S185" i="3"/>
  <c r="C185" i="3"/>
  <c r="CW184" i="3"/>
  <c r="BP184" i="3"/>
  <c r="BL184" i="3"/>
  <c r="X184" i="3"/>
  <c r="AT184" i="3" s="1"/>
  <c r="W184" i="3"/>
  <c r="U184" i="3"/>
  <c r="T184" i="3"/>
  <c r="S184" i="3"/>
  <c r="C184" i="3"/>
  <c r="CW183" i="3"/>
  <c r="BS183" i="3"/>
  <c r="BR183" i="3"/>
  <c r="BQ183" i="3"/>
  <c r="BL183" i="3"/>
  <c r="AU183" i="3"/>
  <c r="BK183" i="3" s="1"/>
  <c r="AT183" i="3"/>
  <c r="AB183" i="3"/>
  <c r="X183" i="3"/>
  <c r="W183" i="3"/>
  <c r="U183" i="3"/>
  <c r="T183" i="3"/>
  <c r="S183" i="3"/>
  <c r="C183" i="3"/>
  <c r="CW182" i="3"/>
  <c r="BP182" i="3"/>
  <c r="BL182" i="3"/>
  <c r="X182" i="3"/>
  <c r="W182" i="3"/>
  <c r="U182" i="3"/>
  <c r="T182" i="3"/>
  <c r="S182" i="3"/>
  <c r="C182" i="3"/>
  <c r="CW181" i="3"/>
  <c r="BP181" i="3"/>
  <c r="BL181" i="3"/>
  <c r="X181" i="3"/>
  <c r="W181" i="3"/>
  <c r="U181" i="3"/>
  <c r="T181" i="3"/>
  <c r="S181" i="3"/>
  <c r="C181" i="3"/>
  <c r="CW180" i="3"/>
  <c r="BP180" i="3"/>
  <c r="BL180" i="3"/>
  <c r="X180" i="3"/>
  <c r="U180" i="3"/>
  <c r="T180" i="3"/>
  <c r="S180" i="3"/>
  <c r="C180" i="3"/>
  <c r="CW179" i="3"/>
  <c r="BP179" i="3"/>
  <c r="BL179" i="3"/>
  <c r="X179" i="3"/>
  <c r="AT179" i="3" s="1"/>
  <c r="W179" i="3"/>
  <c r="U179" i="3"/>
  <c r="T179" i="3"/>
  <c r="S179" i="3"/>
  <c r="C179" i="3"/>
  <c r="CW178" i="3"/>
  <c r="BP178" i="3"/>
  <c r="BL178" i="3"/>
  <c r="X178" i="3"/>
  <c r="AT178" i="3" s="1"/>
  <c r="W178" i="3"/>
  <c r="U178" i="3"/>
  <c r="T178" i="3"/>
  <c r="S178" i="3"/>
  <c r="C178" i="3"/>
  <c r="CW177" i="3"/>
  <c r="BP177" i="3"/>
  <c r="BL177" i="3"/>
  <c r="X177" i="3"/>
  <c r="U177" i="3"/>
  <c r="T177" i="3"/>
  <c r="S177" i="3"/>
  <c r="C177" i="3"/>
  <c r="CW176" i="3"/>
  <c r="BS176" i="3"/>
  <c r="BR176" i="3"/>
  <c r="BQ176" i="3"/>
  <c r="AB176" i="3"/>
  <c r="AU176" i="3" s="1"/>
  <c r="BK176" i="3" s="1"/>
  <c r="X176" i="3"/>
  <c r="AT176" i="3" s="1"/>
  <c r="W176" i="3"/>
  <c r="U176" i="3"/>
  <c r="T176" i="3"/>
  <c r="S176" i="3"/>
  <c r="C176" i="3"/>
  <c r="CW175" i="3"/>
  <c r="BP175" i="3"/>
  <c r="BL175" i="3"/>
  <c r="AU175" i="3"/>
  <c r="BK175" i="3" s="1"/>
  <c r="X175" i="3"/>
  <c r="AT175" i="3" s="1"/>
  <c r="U175" i="3"/>
  <c r="T175" i="3"/>
  <c r="S175" i="3"/>
  <c r="C175" i="3"/>
  <c r="CW174" i="3"/>
  <c r="BP174" i="3"/>
  <c r="BQ174" i="3" s="1"/>
  <c r="BL174" i="3"/>
  <c r="AU174" i="3"/>
  <c r="X174" i="3"/>
  <c r="AT174" i="3" s="1"/>
  <c r="U174" i="3"/>
  <c r="T174" i="3"/>
  <c r="S174" i="3"/>
  <c r="C174" i="3"/>
  <c r="CW173" i="3"/>
  <c r="BP173" i="3"/>
  <c r="BL173" i="3"/>
  <c r="X173" i="3"/>
  <c r="W173" i="3"/>
  <c r="U173" i="3"/>
  <c r="T173" i="3"/>
  <c r="S173" i="3"/>
  <c r="C173" i="3"/>
  <c r="CW172" i="3"/>
  <c r="BP172" i="3"/>
  <c r="BL172" i="3"/>
  <c r="AB172" i="3"/>
  <c r="AU172" i="3" s="1"/>
  <c r="BK172" i="3" s="1"/>
  <c r="X172" i="3"/>
  <c r="AT172" i="3" s="1"/>
  <c r="U172" i="3"/>
  <c r="T172" i="3"/>
  <c r="S172" i="3"/>
  <c r="C172" i="3"/>
  <c r="CW171" i="3"/>
  <c r="BP171" i="3"/>
  <c r="AB171" i="3"/>
  <c r="AU171" i="3" s="1"/>
  <c r="BK171" i="3" s="1"/>
  <c r="X171" i="3"/>
  <c r="AT171" i="3" s="1"/>
  <c r="W171" i="3"/>
  <c r="U171" i="3"/>
  <c r="T171" i="3"/>
  <c r="S171" i="3"/>
  <c r="C171" i="3"/>
  <c r="CW170" i="3"/>
  <c r="BP170" i="3"/>
  <c r="BL170" i="3"/>
  <c r="AB170" i="3"/>
  <c r="AU170" i="3" s="1"/>
  <c r="X170" i="3"/>
  <c r="AT170" i="3" s="1"/>
  <c r="U170" i="3"/>
  <c r="T170" i="3"/>
  <c r="S170" i="3"/>
  <c r="C170" i="3"/>
  <c r="CW169" i="3"/>
  <c r="BS169" i="3"/>
  <c r="BR169" i="3"/>
  <c r="BQ169" i="3"/>
  <c r="AU169" i="3"/>
  <c r="AT169" i="3"/>
  <c r="AB169" i="3"/>
  <c r="X169" i="3"/>
  <c r="W169" i="3"/>
  <c r="U169" i="3"/>
  <c r="T169" i="3"/>
  <c r="S169" i="3"/>
  <c r="C169" i="3"/>
  <c r="CW168" i="3"/>
  <c r="BS168" i="3"/>
  <c r="BR168" i="3"/>
  <c r="BQ168" i="3"/>
  <c r="BL168" i="3"/>
  <c r="X168" i="3"/>
  <c r="AT168" i="3" s="1"/>
  <c r="U168" i="3"/>
  <c r="T168" i="3"/>
  <c r="S168" i="3"/>
  <c r="CW167" i="3"/>
  <c r="BP167" i="3"/>
  <c r="BL167" i="3"/>
  <c r="AB167" i="3"/>
  <c r="AU167" i="3" s="1"/>
  <c r="BK167" i="3" s="1"/>
  <c r="X167" i="3"/>
  <c r="AT167" i="3" s="1"/>
  <c r="U167" i="3"/>
  <c r="T167" i="3"/>
  <c r="S167" i="3"/>
  <c r="C167" i="3"/>
  <c r="CW166" i="3"/>
  <c r="BP166" i="3"/>
  <c r="BL166" i="3"/>
  <c r="AB166" i="3"/>
  <c r="AU166" i="3" s="1"/>
  <c r="BK166" i="3" s="1"/>
  <c r="X166" i="3"/>
  <c r="AT166" i="3" s="1"/>
  <c r="U166" i="3"/>
  <c r="T166" i="3"/>
  <c r="S166" i="3"/>
  <c r="C166" i="3"/>
  <c r="CW165" i="3"/>
  <c r="BP165" i="3"/>
  <c r="BL165" i="3"/>
  <c r="X165" i="3"/>
  <c r="AB165" i="3" s="1"/>
  <c r="W165" i="3"/>
  <c r="U165" i="3"/>
  <c r="T165" i="3"/>
  <c r="S165" i="3"/>
  <c r="C165" i="3"/>
  <c r="CW164" i="3"/>
  <c r="BP164" i="3"/>
  <c r="BL164" i="3"/>
  <c r="AB164" i="3"/>
  <c r="AU164" i="3" s="1"/>
  <c r="BK164" i="3" s="1"/>
  <c r="X164" i="3"/>
  <c r="AT164" i="3" s="1"/>
  <c r="U164" i="3"/>
  <c r="T164" i="3"/>
  <c r="S164" i="3"/>
  <c r="C164" i="3"/>
  <c r="CW163" i="3"/>
  <c r="BS163" i="3"/>
  <c r="BR163" i="3"/>
  <c r="BQ163" i="3"/>
  <c r="BL163" i="3"/>
  <c r="X163" i="3"/>
  <c r="AB163" i="3" s="1"/>
  <c r="AU163" i="3" s="1"/>
  <c r="BK163" i="3" s="1"/>
  <c r="U163" i="3"/>
  <c r="T163" i="3"/>
  <c r="S163" i="3"/>
  <c r="CW162" i="3"/>
  <c r="BP162" i="3"/>
  <c r="BL162" i="3"/>
  <c r="AB162" i="3"/>
  <c r="AU162" i="3" s="1"/>
  <c r="BK162" i="3" s="1"/>
  <c r="X162" i="3"/>
  <c r="AT162" i="3" s="1"/>
  <c r="U162" i="3"/>
  <c r="T162" i="3"/>
  <c r="S162" i="3"/>
  <c r="C162" i="3"/>
  <c r="CW161" i="3"/>
  <c r="BS161" i="3"/>
  <c r="BR161" i="3"/>
  <c r="BQ161" i="3"/>
  <c r="BL161" i="3"/>
  <c r="AU161" i="3"/>
  <c r="BK161" i="3" s="1"/>
  <c r="X161" i="3"/>
  <c r="AT161" i="3" s="1"/>
  <c r="W161" i="3"/>
  <c r="U161" i="3"/>
  <c r="T161" i="3"/>
  <c r="S161" i="3"/>
  <c r="C161" i="3"/>
  <c r="CW160" i="3"/>
  <c r="BS160" i="3"/>
  <c r="BR160" i="3"/>
  <c r="BQ160" i="3"/>
  <c r="AB160" i="3"/>
  <c r="AU160" i="3" s="1"/>
  <c r="BK160" i="3" s="1"/>
  <c r="X160" i="3"/>
  <c r="AT160" i="3" s="1"/>
  <c r="W160" i="3"/>
  <c r="U160" i="3"/>
  <c r="T160" i="3"/>
  <c r="S160" i="3"/>
  <c r="C160" i="3"/>
  <c r="CW159" i="3"/>
  <c r="BP159" i="3"/>
  <c r="BL159" i="3"/>
  <c r="X159" i="3"/>
  <c r="AB159" i="3" s="1"/>
  <c r="W159" i="3"/>
  <c r="U159" i="3"/>
  <c r="T159" i="3"/>
  <c r="S159" i="3"/>
  <c r="C159" i="3"/>
  <c r="CW158" i="3"/>
  <c r="BP158" i="3"/>
  <c r="BL158" i="3"/>
  <c r="X158" i="3"/>
  <c r="AB158" i="3" s="1"/>
  <c r="W158" i="3"/>
  <c r="U158" i="3"/>
  <c r="T158" i="3"/>
  <c r="S158" i="3"/>
  <c r="C158" i="3"/>
  <c r="CW157" i="3"/>
  <c r="BS157" i="3"/>
  <c r="BR157" i="3"/>
  <c r="BQ157" i="3"/>
  <c r="BL157" i="3"/>
  <c r="AU157" i="3"/>
  <c r="BK157" i="3" s="1"/>
  <c r="X157" i="3"/>
  <c r="Z157" i="3" s="1"/>
  <c r="W157" i="3"/>
  <c r="U157" i="3"/>
  <c r="T157" i="3"/>
  <c r="S157" i="3"/>
  <c r="C157" i="3"/>
  <c r="CW156" i="3"/>
  <c r="BP156" i="3"/>
  <c r="BL156" i="3"/>
  <c r="AB156" i="3"/>
  <c r="AU156" i="3" s="1"/>
  <c r="BK156" i="3" s="1"/>
  <c r="X156" i="3"/>
  <c r="AT156" i="3" s="1"/>
  <c r="U156" i="3"/>
  <c r="T156" i="3"/>
  <c r="S156" i="3"/>
  <c r="C156" i="3"/>
  <c r="CW155" i="3"/>
  <c r="BP155" i="3"/>
  <c r="BL155" i="3"/>
  <c r="AB155" i="3"/>
  <c r="AU155" i="3" s="1"/>
  <c r="BK155" i="3" s="1"/>
  <c r="X155" i="3"/>
  <c r="AT155" i="3" s="1"/>
  <c r="U155" i="3"/>
  <c r="T155" i="3"/>
  <c r="S155" i="3"/>
  <c r="C155" i="3"/>
  <c r="CW154" i="3"/>
  <c r="BP154" i="3"/>
  <c r="BL154" i="3"/>
  <c r="AB154" i="3"/>
  <c r="AU154" i="3" s="1"/>
  <c r="X154" i="3"/>
  <c r="AT154" i="3" s="1"/>
  <c r="U154" i="3"/>
  <c r="T154" i="3"/>
  <c r="S154" i="3"/>
  <c r="C154" i="3"/>
  <c r="CW153" i="3"/>
  <c r="BP153" i="3"/>
  <c r="BL153" i="3"/>
  <c r="AB153" i="3"/>
  <c r="AU153" i="3" s="1"/>
  <c r="BK153" i="3" s="1"/>
  <c r="X153" i="3"/>
  <c r="AT153" i="3" s="1"/>
  <c r="U153" i="3"/>
  <c r="T153" i="3"/>
  <c r="S153" i="3"/>
  <c r="C153" i="3"/>
  <c r="CW152" i="3"/>
  <c r="BP152" i="3"/>
  <c r="BL152" i="3"/>
  <c r="AB152" i="3"/>
  <c r="AU152" i="3" s="1"/>
  <c r="BK152" i="3" s="1"/>
  <c r="X152" i="3"/>
  <c r="AT152" i="3" s="1"/>
  <c r="U152" i="3"/>
  <c r="T152" i="3"/>
  <c r="S152" i="3"/>
  <c r="C152" i="3"/>
  <c r="CW151" i="3"/>
  <c r="BP151" i="3"/>
  <c r="BL151" i="3"/>
  <c r="AB151" i="3"/>
  <c r="AU151" i="3" s="1"/>
  <c r="BK151" i="3" s="1"/>
  <c r="X151" i="3"/>
  <c r="AT151" i="3" s="1"/>
  <c r="U151" i="3"/>
  <c r="T151" i="3"/>
  <c r="S151" i="3"/>
  <c r="C151" i="3"/>
  <c r="CW150" i="3"/>
  <c r="BS150" i="3"/>
  <c r="BR150" i="3"/>
  <c r="BQ150" i="3"/>
  <c r="AB150" i="3"/>
  <c r="AU150" i="3" s="1"/>
  <c r="BK150" i="3" s="1"/>
  <c r="X150" i="3"/>
  <c r="AT150" i="3" s="1"/>
  <c r="W150" i="3"/>
  <c r="U150" i="3"/>
  <c r="T150" i="3"/>
  <c r="S150" i="3"/>
  <c r="C150" i="3"/>
  <c r="CW149" i="3"/>
  <c r="BS149" i="3"/>
  <c r="BR149" i="3"/>
  <c r="BQ149" i="3"/>
  <c r="BL149" i="3"/>
  <c r="X149" i="3"/>
  <c r="AB149" i="3" s="1"/>
  <c r="AU149" i="3" s="1"/>
  <c r="W149" i="3"/>
  <c r="U149" i="3"/>
  <c r="T149" i="3"/>
  <c r="S149" i="3"/>
  <c r="C149" i="3"/>
  <c r="CW148" i="3"/>
  <c r="BS148" i="3"/>
  <c r="BR148" i="3"/>
  <c r="BQ148" i="3"/>
  <c r="BL148" i="3"/>
  <c r="X148" i="3"/>
  <c r="AT148" i="3" s="1"/>
  <c r="W148" i="3"/>
  <c r="U148" i="3"/>
  <c r="T148" i="3"/>
  <c r="S148" i="3"/>
  <c r="C148" i="3"/>
  <c r="CW147" i="3"/>
  <c r="BP147" i="3"/>
  <c r="BL147" i="3"/>
  <c r="X147" i="3"/>
  <c r="AT147" i="3" s="1"/>
  <c r="W147" i="3"/>
  <c r="U147" i="3"/>
  <c r="T147" i="3"/>
  <c r="S147" i="3"/>
  <c r="C147" i="3"/>
  <c r="CW146" i="3"/>
  <c r="BS146" i="3"/>
  <c r="BR146" i="3"/>
  <c r="BQ146" i="3"/>
  <c r="BL146" i="3"/>
  <c r="X146" i="3"/>
  <c r="AT146" i="3" s="1"/>
  <c r="W146" i="3"/>
  <c r="U146" i="3"/>
  <c r="T146" i="3"/>
  <c r="S146" i="3"/>
  <c r="C146" i="3"/>
  <c r="CW145" i="3"/>
  <c r="BS145" i="3"/>
  <c r="BR145" i="3"/>
  <c r="BQ145" i="3"/>
  <c r="BL145" i="3"/>
  <c r="X145" i="3"/>
  <c r="W145" i="3"/>
  <c r="U145" i="3"/>
  <c r="T145" i="3"/>
  <c r="S145" i="3"/>
  <c r="C145" i="3"/>
  <c r="CW144" i="3"/>
  <c r="BS144" i="3"/>
  <c r="BR144" i="3"/>
  <c r="BQ144" i="3"/>
  <c r="BL144" i="3"/>
  <c r="AU144" i="3"/>
  <c r="BK144" i="3" s="1"/>
  <c r="X144" i="3"/>
  <c r="AT144" i="3" s="1"/>
  <c r="W144" i="3"/>
  <c r="U144" i="3"/>
  <c r="T144" i="3"/>
  <c r="S144" i="3"/>
  <c r="C144" i="3"/>
  <c r="CW143" i="3"/>
  <c r="BS143" i="3"/>
  <c r="BR143" i="3"/>
  <c r="BQ143" i="3"/>
  <c r="BL143" i="3"/>
  <c r="AB143" i="3"/>
  <c r="AU143" i="3" s="1"/>
  <c r="BK143" i="3" s="1"/>
  <c r="X143" i="3"/>
  <c r="AT143" i="3" s="1"/>
  <c r="W143" i="3"/>
  <c r="U143" i="3"/>
  <c r="T143" i="3"/>
  <c r="S143" i="3"/>
  <c r="C143" i="3"/>
  <c r="CW142" i="3"/>
  <c r="BP142" i="3"/>
  <c r="BQ142" i="3" s="1"/>
  <c r="BL142" i="3"/>
  <c r="AU142" i="3"/>
  <c r="BK142" i="3" s="1"/>
  <c r="X142" i="3"/>
  <c r="AT142" i="3" s="1"/>
  <c r="U142" i="3"/>
  <c r="T142" i="3"/>
  <c r="S142" i="3"/>
  <c r="C142" i="3"/>
  <c r="CW141" i="3"/>
  <c r="BS141" i="3"/>
  <c r="BR141" i="3"/>
  <c r="BQ141" i="3"/>
  <c r="AB141" i="3"/>
  <c r="AU141" i="3" s="1"/>
  <c r="BK141" i="3" s="1"/>
  <c r="X141" i="3"/>
  <c r="AT141" i="3" s="1"/>
  <c r="W141" i="3"/>
  <c r="U141" i="3"/>
  <c r="T141" i="3"/>
  <c r="S141" i="3"/>
  <c r="C141" i="3"/>
  <c r="CW140" i="3"/>
  <c r="BP140" i="3"/>
  <c r="BQ140" i="3" s="1"/>
  <c r="BL140" i="3"/>
  <c r="AU140" i="3"/>
  <c r="BK140" i="3" s="1"/>
  <c r="X140" i="3"/>
  <c r="Z140" i="3" s="1"/>
  <c r="W140" i="3"/>
  <c r="U140" i="3"/>
  <c r="T140" i="3"/>
  <c r="S140" i="3"/>
  <c r="C140" i="3"/>
  <c r="CW139" i="3"/>
  <c r="BS139" i="3"/>
  <c r="BR139" i="3"/>
  <c r="BQ139" i="3"/>
  <c r="BL139" i="3"/>
  <c r="X139" i="3"/>
  <c r="AT139" i="3" s="1"/>
  <c r="W139" i="3"/>
  <c r="U139" i="3"/>
  <c r="T139" i="3"/>
  <c r="S139" i="3"/>
  <c r="C139" i="3"/>
  <c r="CW138" i="3"/>
  <c r="BS138" i="3"/>
  <c r="BR138" i="3"/>
  <c r="BQ138" i="3"/>
  <c r="AB138" i="3"/>
  <c r="AU138" i="3" s="1"/>
  <c r="BK138" i="3" s="1"/>
  <c r="X138" i="3"/>
  <c r="AT138" i="3" s="1"/>
  <c r="W138" i="3"/>
  <c r="U138" i="3"/>
  <c r="T138" i="3"/>
  <c r="S138" i="3"/>
  <c r="C138" i="3"/>
  <c r="CW137" i="3"/>
  <c r="BP137" i="3"/>
  <c r="BL137" i="3"/>
  <c r="X137" i="3"/>
  <c r="W137" i="3"/>
  <c r="U137" i="3"/>
  <c r="T137" i="3"/>
  <c r="S137" i="3"/>
  <c r="C137" i="3"/>
  <c r="CW136" i="3"/>
  <c r="BP136" i="3"/>
  <c r="BL136" i="3"/>
  <c r="AB136" i="3"/>
  <c r="AU136" i="3" s="1"/>
  <c r="BK136" i="3" s="1"/>
  <c r="X136" i="3"/>
  <c r="AT136" i="3" s="1"/>
  <c r="W136" i="3"/>
  <c r="U136" i="3"/>
  <c r="T136" i="3"/>
  <c r="S136" i="3"/>
  <c r="C136" i="3"/>
  <c r="CW135" i="3"/>
  <c r="BS135" i="3"/>
  <c r="BR135" i="3"/>
  <c r="BQ135" i="3"/>
  <c r="AB135" i="3"/>
  <c r="AU135" i="3" s="1"/>
  <c r="BK135" i="3" s="1"/>
  <c r="X135" i="3"/>
  <c r="AT135" i="3" s="1"/>
  <c r="W135" i="3"/>
  <c r="U135" i="3"/>
  <c r="T135" i="3"/>
  <c r="S135" i="3"/>
  <c r="C135" i="3"/>
  <c r="CW134" i="3"/>
  <c r="BS134" i="3"/>
  <c r="BR134" i="3"/>
  <c r="BQ134" i="3"/>
  <c r="AB134" i="3"/>
  <c r="AU134" i="3" s="1"/>
  <c r="BK134" i="3" s="1"/>
  <c r="X134" i="3"/>
  <c r="AT134" i="3" s="1"/>
  <c r="W134" i="3"/>
  <c r="U134" i="3"/>
  <c r="T134" i="3"/>
  <c r="S134" i="3"/>
  <c r="C134" i="3"/>
  <c r="CW133" i="3"/>
  <c r="BS133" i="3"/>
  <c r="BR133" i="3"/>
  <c r="BQ133" i="3"/>
  <c r="BL133" i="3"/>
  <c r="AB133" i="3"/>
  <c r="AU133" i="3" s="1"/>
  <c r="BK133" i="3" s="1"/>
  <c r="X133" i="3"/>
  <c r="AT133" i="3" s="1"/>
  <c r="W133" i="3"/>
  <c r="U133" i="3"/>
  <c r="T133" i="3"/>
  <c r="S133" i="3"/>
  <c r="C133" i="3"/>
  <c r="CW132" i="3"/>
  <c r="BP132" i="3"/>
  <c r="BL132" i="3"/>
  <c r="AU132" i="3"/>
  <c r="BK132" i="3" s="1"/>
  <c r="X132" i="3"/>
  <c r="Z132" i="3" s="1"/>
  <c r="W132" i="3"/>
  <c r="U132" i="3"/>
  <c r="T132" i="3"/>
  <c r="S132" i="3"/>
  <c r="C132" i="3"/>
  <c r="CW131" i="3"/>
  <c r="BP131" i="3"/>
  <c r="BL131" i="3"/>
  <c r="X131" i="3"/>
  <c r="AT131" i="3" s="1"/>
  <c r="W131" i="3"/>
  <c r="U131" i="3"/>
  <c r="T131" i="3"/>
  <c r="S131" i="3"/>
  <c r="C131" i="3"/>
  <c r="CW130" i="3"/>
  <c r="BS130" i="3"/>
  <c r="BR130" i="3"/>
  <c r="BQ130" i="3"/>
  <c r="AB130" i="3"/>
  <c r="AU130" i="3" s="1"/>
  <c r="BK130" i="3" s="1"/>
  <c r="X130" i="3"/>
  <c r="AT130" i="3" s="1"/>
  <c r="W130" i="3"/>
  <c r="U130" i="3"/>
  <c r="T130" i="3"/>
  <c r="S130" i="3"/>
  <c r="C130" i="3"/>
  <c r="CW129" i="3"/>
  <c r="BS129" i="3"/>
  <c r="BR129" i="3"/>
  <c r="BQ129" i="3"/>
  <c r="AB129" i="3"/>
  <c r="AU129" i="3" s="1"/>
  <c r="BK129" i="3" s="1"/>
  <c r="X129" i="3"/>
  <c r="AT129" i="3" s="1"/>
  <c r="W129" i="3"/>
  <c r="U129" i="3"/>
  <c r="T129" i="3"/>
  <c r="S129" i="3"/>
  <c r="C129" i="3"/>
  <c r="CW128" i="3"/>
  <c r="BP128" i="3"/>
  <c r="BL128" i="3"/>
  <c r="X128" i="3"/>
  <c r="U128" i="3"/>
  <c r="T128" i="3"/>
  <c r="S128" i="3"/>
  <c r="C128" i="3"/>
  <c r="CW127" i="3"/>
  <c r="BS127" i="3"/>
  <c r="BR127" i="3"/>
  <c r="BQ127" i="3"/>
  <c r="BL127" i="3"/>
  <c r="X127" i="3"/>
  <c r="AT127" i="3" s="1"/>
  <c r="W127" i="3"/>
  <c r="U127" i="3"/>
  <c r="T127" i="3"/>
  <c r="S127" i="3"/>
  <c r="C127" i="3"/>
  <c r="CW126" i="3"/>
  <c r="BS126" i="3"/>
  <c r="BR126" i="3"/>
  <c r="BQ126" i="3"/>
  <c r="BL126" i="3"/>
  <c r="AB126" i="3"/>
  <c r="AU126" i="3" s="1"/>
  <c r="BK126" i="3" s="1"/>
  <c r="X126" i="3"/>
  <c r="Z126" i="3" s="1"/>
  <c r="W126" i="3"/>
  <c r="U126" i="3"/>
  <c r="T126" i="3"/>
  <c r="S126" i="3"/>
  <c r="C126" i="3"/>
  <c r="CW125" i="3"/>
  <c r="BP125" i="3"/>
  <c r="BL125" i="3"/>
  <c r="X125" i="3"/>
  <c r="AT125" i="3" s="1"/>
  <c r="W125" i="3"/>
  <c r="U125" i="3"/>
  <c r="T125" i="3"/>
  <c r="S125" i="3"/>
  <c r="C125" i="3"/>
  <c r="CW124" i="3"/>
  <c r="BP124" i="3"/>
  <c r="BL124" i="3"/>
  <c r="X124" i="3"/>
  <c r="AT124" i="3" s="1"/>
  <c r="W124" i="3"/>
  <c r="U124" i="3"/>
  <c r="T124" i="3"/>
  <c r="S124" i="3"/>
  <c r="C124" i="3"/>
  <c r="CW123" i="3"/>
  <c r="BS123" i="3"/>
  <c r="BR123" i="3"/>
  <c r="BQ123" i="3"/>
  <c r="AB123" i="3"/>
  <c r="AU123" i="3" s="1"/>
  <c r="BK123" i="3" s="1"/>
  <c r="X123" i="3"/>
  <c r="AT123" i="3" s="1"/>
  <c r="W123" i="3"/>
  <c r="U123" i="3"/>
  <c r="T123" i="3"/>
  <c r="S123" i="3"/>
  <c r="C123" i="3"/>
  <c r="CW122" i="3"/>
  <c r="BP122" i="3"/>
  <c r="BL122" i="3"/>
  <c r="AB122" i="3"/>
  <c r="AU122" i="3" s="1"/>
  <c r="BK122" i="3" s="1"/>
  <c r="X122" i="3"/>
  <c r="AT122" i="3" s="1"/>
  <c r="U122" i="3"/>
  <c r="T122" i="3"/>
  <c r="S122" i="3"/>
  <c r="C122" i="3"/>
  <c r="CW121" i="3"/>
  <c r="BP121" i="3"/>
  <c r="BQ121" i="3" s="1"/>
  <c r="BL121" i="3"/>
  <c r="AU121" i="3"/>
  <c r="BK121" i="3" s="1"/>
  <c r="X121" i="3"/>
  <c r="Z121" i="3" s="1"/>
  <c r="W121" i="3"/>
  <c r="U121" i="3"/>
  <c r="T121" i="3"/>
  <c r="S121" i="3"/>
  <c r="C121" i="3"/>
  <c r="CW120" i="3"/>
  <c r="BP120" i="3"/>
  <c r="BL120" i="3"/>
  <c r="X120" i="3"/>
  <c r="AB120" i="3" s="1"/>
  <c r="AU120" i="3" s="1"/>
  <c r="W120" i="3"/>
  <c r="U120" i="3"/>
  <c r="T120" i="3"/>
  <c r="S120" i="3"/>
  <c r="C120" i="3"/>
  <c r="CW119" i="3"/>
  <c r="BS119" i="3"/>
  <c r="BR119" i="3"/>
  <c r="BQ119" i="3"/>
  <c r="BL119" i="3"/>
  <c r="X119" i="3"/>
  <c r="AT119" i="3" s="1"/>
  <c r="W119" i="3"/>
  <c r="U119" i="3"/>
  <c r="T119" i="3"/>
  <c r="S119" i="3"/>
  <c r="C119" i="3"/>
  <c r="CW118" i="3"/>
  <c r="BP118" i="3"/>
  <c r="BL118" i="3"/>
  <c r="AB118" i="3"/>
  <c r="BN118" i="3" s="1"/>
  <c r="L794" i="2" s="1"/>
  <c r="N794" i="2" s="1"/>
  <c r="X118" i="3"/>
  <c r="AT118" i="3" s="1"/>
  <c r="U118" i="3"/>
  <c r="T118" i="3"/>
  <c r="S118" i="3"/>
  <c r="C118" i="3"/>
  <c r="CW117" i="3"/>
  <c r="BP117" i="3"/>
  <c r="BL117" i="3"/>
  <c r="AB117" i="3"/>
  <c r="AU117" i="3" s="1"/>
  <c r="BK117" i="3" s="1"/>
  <c r="X117" i="3"/>
  <c r="AT117" i="3" s="1"/>
  <c r="U117" i="3"/>
  <c r="T117" i="3"/>
  <c r="S117" i="3"/>
  <c r="C117" i="3"/>
  <c r="CW116" i="3"/>
  <c r="BP116" i="3"/>
  <c r="BL116" i="3"/>
  <c r="AU116" i="3"/>
  <c r="BK116" i="3" s="1"/>
  <c r="X116" i="3"/>
  <c r="AT116" i="3" s="1"/>
  <c r="U116" i="3"/>
  <c r="T116" i="3"/>
  <c r="S116" i="3"/>
  <c r="C116" i="3"/>
  <c r="CW115" i="3"/>
  <c r="BS115" i="3"/>
  <c r="BR115" i="3"/>
  <c r="BQ115" i="3"/>
  <c r="BL115" i="3"/>
  <c r="AU115" i="3"/>
  <c r="BK115" i="3" s="1"/>
  <c r="X115" i="3"/>
  <c r="Z115" i="3" s="1"/>
  <c r="W115" i="3"/>
  <c r="U115" i="3"/>
  <c r="T115" i="3"/>
  <c r="S115" i="3"/>
  <c r="C115" i="3"/>
  <c r="CW114" i="3"/>
  <c r="BP114" i="3"/>
  <c r="BL114" i="3"/>
  <c r="AB114" i="3"/>
  <c r="AU114" i="3" s="1"/>
  <c r="BK114" i="3" s="1"/>
  <c r="X114" i="3"/>
  <c r="AT114" i="3" s="1"/>
  <c r="U114" i="3"/>
  <c r="T114" i="3"/>
  <c r="S114" i="3"/>
  <c r="C114" i="3"/>
  <c r="CW113" i="3"/>
  <c r="BS113" i="3"/>
  <c r="BR113" i="3"/>
  <c r="BQ113" i="3"/>
  <c r="AB113" i="3"/>
  <c r="AU113" i="3" s="1"/>
  <c r="BK113" i="3" s="1"/>
  <c r="X113" i="3"/>
  <c r="AT113" i="3" s="1"/>
  <c r="W113" i="3"/>
  <c r="U113" i="3"/>
  <c r="T113" i="3"/>
  <c r="S113" i="3"/>
  <c r="C113" i="3"/>
  <c r="CW112" i="3"/>
  <c r="BS112" i="3"/>
  <c r="BR112" i="3"/>
  <c r="BQ112" i="3"/>
  <c r="BL112" i="3"/>
  <c r="X112" i="3"/>
  <c r="AT112" i="3" s="1"/>
  <c r="W112" i="3"/>
  <c r="U112" i="3"/>
  <c r="T112" i="3"/>
  <c r="S112" i="3"/>
  <c r="C112" i="3"/>
  <c r="CW111" i="3"/>
  <c r="BP111" i="3"/>
  <c r="BQ111" i="3" s="1"/>
  <c r="BL111" i="3"/>
  <c r="AU111" i="3"/>
  <c r="BK111" i="3" s="1"/>
  <c r="X111" i="3"/>
  <c r="AT111" i="3" s="1"/>
  <c r="W111" i="3"/>
  <c r="U111" i="3"/>
  <c r="T111" i="3"/>
  <c r="S111" i="3"/>
  <c r="C111" i="3"/>
  <c r="CW110" i="3"/>
  <c r="BS110" i="3"/>
  <c r="BR110" i="3"/>
  <c r="BQ110" i="3"/>
  <c r="AB110" i="3"/>
  <c r="AU110" i="3" s="1"/>
  <c r="BK110" i="3" s="1"/>
  <c r="X110" i="3"/>
  <c r="AT110" i="3" s="1"/>
  <c r="W110" i="3"/>
  <c r="U110" i="3"/>
  <c r="T110" i="3"/>
  <c r="S110" i="3"/>
  <c r="C110" i="3"/>
  <c r="CW109" i="3"/>
  <c r="BP109" i="3"/>
  <c r="BL109" i="3"/>
  <c r="X109" i="3"/>
  <c r="AT109" i="3" s="1"/>
  <c r="U109" i="3"/>
  <c r="T109" i="3"/>
  <c r="S109" i="3"/>
  <c r="C109" i="3"/>
  <c r="CW108" i="3"/>
  <c r="BS108" i="3"/>
  <c r="BR108" i="3"/>
  <c r="BQ108" i="3"/>
  <c r="BL108" i="3"/>
  <c r="W108" i="3"/>
  <c r="X108" i="3" s="1"/>
  <c r="AB108" i="3" s="1"/>
  <c r="AU108" i="3" s="1"/>
  <c r="BK108" i="3" s="1"/>
  <c r="U108" i="3"/>
  <c r="T108" i="3"/>
  <c r="S108" i="3"/>
  <c r="CW107" i="3"/>
  <c r="BP107" i="3"/>
  <c r="BL107" i="3"/>
  <c r="AB107" i="3"/>
  <c r="AU107" i="3" s="1"/>
  <c r="BK107" i="3" s="1"/>
  <c r="X107" i="3"/>
  <c r="AT107" i="3" s="1"/>
  <c r="U107" i="3"/>
  <c r="T107" i="3"/>
  <c r="S107" i="3"/>
  <c r="C107" i="3"/>
  <c r="CW106" i="3"/>
  <c r="BS106" i="3"/>
  <c r="BR106" i="3"/>
  <c r="BQ106" i="3"/>
  <c r="BL106" i="3"/>
  <c r="W106" i="3"/>
  <c r="X106" i="3" s="1"/>
  <c r="AT106" i="3" s="1"/>
  <c r="U106" i="3"/>
  <c r="T106" i="3"/>
  <c r="S106" i="3"/>
  <c r="CW105" i="3"/>
  <c r="BS105" i="3"/>
  <c r="BR105" i="3"/>
  <c r="BQ105" i="3"/>
  <c r="BL105" i="3"/>
  <c r="AB105" i="3"/>
  <c r="AU105" i="3" s="1"/>
  <c r="BK105" i="3" s="1"/>
  <c r="X105" i="3"/>
  <c r="AT105" i="3" s="1"/>
  <c r="U105" i="3"/>
  <c r="T105" i="3"/>
  <c r="S105" i="3"/>
  <c r="C105" i="3"/>
  <c r="CW104" i="3"/>
  <c r="BS104" i="3"/>
  <c r="BR104" i="3"/>
  <c r="BQ104" i="3"/>
  <c r="BL104" i="3"/>
  <c r="W104" i="3"/>
  <c r="X104" i="3" s="1"/>
  <c r="AT104" i="3" s="1"/>
  <c r="U104" i="3"/>
  <c r="T104" i="3"/>
  <c r="S104" i="3"/>
  <c r="CW103" i="3"/>
  <c r="BS103" i="3"/>
  <c r="BR103" i="3"/>
  <c r="BQ103" i="3"/>
  <c r="BL103" i="3"/>
  <c r="AB103" i="3"/>
  <c r="AU103" i="3" s="1"/>
  <c r="BK103" i="3" s="1"/>
  <c r="X103" i="3"/>
  <c r="AT103" i="3" s="1"/>
  <c r="U103" i="3"/>
  <c r="T103" i="3"/>
  <c r="S103" i="3"/>
  <c r="C103" i="3"/>
  <c r="CW102" i="3"/>
  <c r="BS102" i="3"/>
  <c r="BR102" i="3"/>
  <c r="BQ102" i="3"/>
  <c r="BL102" i="3"/>
  <c r="AB102" i="3"/>
  <c r="AU102" i="3" s="1"/>
  <c r="BK102" i="3" s="1"/>
  <c r="X102" i="3"/>
  <c r="AT102" i="3" s="1"/>
  <c r="U102" i="3"/>
  <c r="T102" i="3"/>
  <c r="S102" i="3"/>
  <c r="C102" i="3"/>
  <c r="CW101" i="3"/>
  <c r="BP101" i="3"/>
  <c r="BL101" i="3"/>
  <c r="X101" i="3"/>
  <c r="AT101" i="3" s="1"/>
  <c r="W101" i="3"/>
  <c r="U101" i="3"/>
  <c r="T101" i="3"/>
  <c r="S101" i="3"/>
  <c r="C101" i="3"/>
  <c r="CW100" i="3"/>
  <c r="BP100" i="3"/>
  <c r="BL100" i="3"/>
  <c r="AB100" i="3"/>
  <c r="AU100" i="3" s="1"/>
  <c r="BK100" i="3" s="1"/>
  <c r="X100" i="3"/>
  <c r="AT100" i="3" s="1"/>
  <c r="U100" i="3"/>
  <c r="T100" i="3"/>
  <c r="S100" i="3"/>
  <c r="C100" i="3"/>
  <c r="CW99" i="3"/>
  <c r="BS99" i="3"/>
  <c r="BR99" i="3"/>
  <c r="BQ99" i="3"/>
  <c r="BL99" i="3"/>
  <c r="X99" i="3"/>
  <c r="AT99" i="3" s="1"/>
  <c r="U99" i="3"/>
  <c r="T99" i="3"/>
  <c r="S99" i="3"/>
  <c r="C99" i="3"/>
  <c r="CW98" i="3"/>
  <c r="BP98" i="3"/>
  <c r="BL98" i="3"/>
  <c r="AU98" i="3"/>
  <c r="BK98" i="3" s="1"/>
  <c r="AT98" i="3"/>
  <c r="U98" i="3"/>
  <c r="T98" i="3"/>
  <c r="S98" i="3"/>
  <c r="C98" i="3"/>
  <c r="CW97" i="3"/>
  <c r="BP97" i="3"/>
  <c r="BL97" i="3"/>
  <c r="X97" i="3"/>
  <c r="AB97" i="3" s="1"/>
  <c r="AU97" i="3" s="1"/>
  <c r="W97" i="3"/>
  <c r="U97" i="3"/>
  <c r="T97" i="3"/>
  <c r="S97" i="3"/>
  <c r="C97" i="3"/>
  <c r="CW96" i="3"/>
  <c r="BP96" i="3"/>
  <c r="BL96" i="3"/>
  <c r="X96" i="3"/>
  <c r="AB96" i="3" s="1"/>
  <c r="AU96" i="3" s="1"/>
  <c r="U96" i="3"/>
  <c r="T96" i="3"/>
  <c r="S96" i="3"/>
  <c r="C96" i="3"/>
  <c r="CW95" i="3"/>
  <c r="BP95" i="3"/>
  <c r="BL95" i="3"/>
  <c r="X95" i="3"/>
  <c r="AT95" i="3" s="1"/>
  <c r="U95" i="3"/>
  <c r="T95" i="3"/>
  <c r="S95" i="3"/>
  <c r="C95" i="3"/>
  <c r="CW94" i="3"/>
  <c r="BP94" i="3"/>
  <c r="BL94" i="3"/>
  <c r="X94" i="3"/>
  <c r="AT94" i="3" s="1"/>
  <c r="U94" i="3"/>
  <c r="T94" i="3"/>
  <c r="S94" i="3"/>
  <c r="C94" i="3"/>
  <c r="CW93" i="3"/>
  <c r="BS93" i="3"/>
  <c r="BR93" i="3"/>
  <c r="BQ93" i="3"/>
  <c r="BL93" i="3"/>
  <c r="X93" i="3"/>
  <c r="AT93" i="3" s="1"/>
  <c r="U93" i="3"/>
  <c r="T93" i="3"/>
  <c r="S93" i="3"/>
  <c r="C93" i="3"/>
  <c r="CW92" i="3"/>
  <c r="BS92" i="3"/>
  <c r="BR92" i="3"/>
  <c r="BQ92" i="3"/>
  <c r="BL92" i="3"/>
  <c r="X92" i="3"/>
  <c r="AB92" i="3" s="1"/>
  <c r="AU92" i="3" s="1"/>
  <c r="BK92" i="3" s="1"/>
  <c r="W92" i="3"/>
  <c r="U92" i="3"/>
  <c r="T92" i="3"/>
  <c r="S92" i="3"/>
  <c r="C92" i="3"/>
  <c r="CW91" i="3"/>
  <c r="BS91" i="3"/>
  <c r="BR91" i="3"/>
  <c r="BQ91" i="3"/>
  <c r="AB91" i="3"/>
  <c r="AU91" i="3" s="1"/>
  <c r="BK91" i="3" s="1"/>
  <c r="X91" i="3"/>
  <c r="AT91" i="3" s="1"/>
  <c r="W91" i="3"/>
  <c r="U91" i="3"/>
  <c r="T91" i="3"/>
  <c r="S91" i="3"/>
  <c r="C91" i="3"/>
  <c r="CW90" i="3"/>
  <c r="BP90" i="3"/>
  <c r="BL90" i="3"/>
  <c r="X90" i="3"/>
  <c r="AB90" i="3" s="1"/>
  <c r="AU90" i="3" s="1"/>
  <c r="U90" i="3"/>
  <c r="T90" i="3"/>
  <c r="S90" i="3"/>
  <c r="C90" i="3"/>
  <c r="CW89" i="3"/>
  <c r="BS89" i="3"/>
  <c r="BR89" i="3"/>
  <c r="BQ89" i="3"/>
  <c r="BL89" i="3"/>
  <c r="X89" i="3"/>
  <c r="AT89" i="3" s="1"/>
  <c r="W89" i="3"/>
  <c r="U89" i="3"/>
  <c r="T89" i="3"/>
  <c r="S89" i="3"/>
  <c r="C89" i="3"/>
  <c r="CW88" i="3"/>
  <c r="BS88" i="3"/>
  <c r="BR88" i="3"/>
  <c r="BQ88" i="3"/>
  <c r="BL88" i="3"/>
  <c r="X88" i="3"/>
  <c r="W88" i="3"/>
  <c r="U88" i="3"/>
  <c r="T88" i="3"/>
  <c r="S88" i="3"/>
  <c r="C88" i="3"/>
  <c r="CW87" i="3"/>
  <c r="BS87" i="3"/>
  <c r="BR87" i="3"/>
  <c r="BQ87" i="3"/>
  <c r="AB87" i="3"/>
  <c r="AU87" i="3" s="1"/>
  <c r="BK87" i="3" s="1"/>
  <c r="X87" i="3"/>
  <c r="AT87" i="3" s="1"/>
  <c r="W87" i="3"/>
  <c r="U87" i="3"/>
  <c r="T87" i="3"/>
  <c r="S87" i="3"/>
  <c r="C87" i="3"/>
  <c r="CW86" i="3"/>
  <c r="BS86" i="3"/>
  <c r="BR86" i="3"/>
  <c r="BQ86" i="3"/>
  <c r="AB86" i="3"/>
  <c r="AU86" i="3" s="1"/>
  <c r="BK86" i="3" s="1"/>
  <c r="X86" i="3"/>
  <c r="AT86" i="3" s="1"/>
  <c r="W86" i="3"/>
  <c r="U86" i="3"/>
  <c r="T86" i="3"/>
  <c r="S86" i="3"/>
  <c r="C86" i="3"/>
  <c r="CW85" i="3"/>
  <c r="BS85" i="3"/>
  <c r="BR85" i="3"/>
  <c r="BQ85" i="3"/>
  <c r="BL85" i="3"/>
  <c r="X85" i="3"/>
  <c r="AB85" i="3" s="1"/>
  <c r="U85" i="3"/>
  <c r="T85" i="3"/>
  <c r="S85" i="3"/>
  <c r="C85" i="3"/>
  <c r="CW84" i="3"/>
  <c r="BS84" i="3"/>
  <c r="BR84" i="3"/>
  <c r="BQ84" i="3"/>
  <c r="BL84" i="3"/>
  <c r="X84" i="3"/>
  <c r="AT84" i="3" s="1"/>
  <c r="W84" i="3"/>
  <c r="U84" i="3"/>
  <c r="T84" i="3"/>
  <c r="S84" i="3"/>
  <c r="C84" i="3"/>
  <c r="CW83" i="3"/>
  <c r="BP83" i="3"/>
  <c r="AB83" i="3"/>
  <c r="AU83" i="3" s="1"/>
  <c r="BK83" i="3" s="1"/>
  <c r="X83" i="3"/>
  <c r="AT83" i="3" s="1"/>
  <c r="W83" i="3"/>
  <c r="U83" i="3"/>
  <c r="T83" i="3"/>
  <c r="S83" i="3"/>
  <c r="C83" i="3"/>
  <c r="CW82" i="3"/>
  <c r="BP82" i="3"/>
  <c r="BL82" i="3"/>
  <c r="X82" i="3"/>
  <c r="AB82" i="3" s="1"/>
  <c r="AU82" i="3" s="1"/>
  <c r="U82" i="3"/>
  <c r="T82" i="3"/>
  <c r="S82" i="3"/>
  <c r="C82" i="3"/>
  <c r="CW81" i="3"/>
  <c r="BP81" i="3"/>
  <c r="BL81" i="3"/>
  <c r="X81" i="3"/>
  <c r="AT81" i="3" s="1"/>
  <c r="U81" i="3"/>
  <c r="T81" i="3"/>
  <c r="S81" i="3"/>
  <c r="C81" i="3"/>
  <c r="CW80" i="3"/>
  <c r="BS80" i="3"/>
  <c r="BR80" i="3"/>
  <c r="BQ80" i="3"/>
  <c r="BL80" i="3"/>
  <c r="X80" i="3"/>
  <c r="AT80" i="3" s="1"/>
  <c r="U80" i="3"/>
  <c r="T80" i="3"/>
  <c r="S80" i="3"/>
  <c r="C80" i="3"/>
  <c r="CW79" i="3"/>
  <c r="BP79" i="3"/>
  <c r="BL79" i="3"/>
  <c r="X79" i="3"/>
  <c r="AT79" i="3" s="1"/>
  <c r="U79" i="3"/>
  <c r="T79" i="3"/>
  <c r="S79" i="3"/>
  <c r="C79" i="3"/>
  <c r="CW78" i="3"/>
  <c r="BS78" i="3"/>
  <c r="BR78" i="3"/>
  <c r="BQ78" i="3"/>
  <c r="BL78" i="3"/>
  <c r="X78" i="3"/>
  <c r="AT78" i="3" s="1"/>
  <c r="U78" i="3"/>
  <c r="T78" i="3"/>
  <c r="S78" i="3"/>
  <c r="C78" i="3"/>
  <c r="CW77" i="3"/>
  <c r="BS77" i="3"/>
  <c r="BR77" i="3"/>
  <c r="BQ77" i="3"/>
  <c r="BL77" i="3"/>
  <c r="X77" i="3"/>
  <c r="AB77" i="3" s="1"/>
  <c r="AU77" i="3" s="1"/>
  <c r="U77" i="3"/>
  <c r="T77" i="3"/>
  <c r="S77" i="3"/>
  <c r="C77" i="3"/>
  <c r="CW76" i="3"/>
  <c r="BS76" i="3"/>
  <c r="BR76" i="3"/>
  <c r="BQ76" i="3"/>
  <c r="BL76" i="3"/>
  <c r="X76" i="3"/>
  <c r="AB76" i="3" s="1"/>
  <c r="U76" i="3"/>
  <c r="T76" i="3"/>
  <c r="S76" i="3"/>
  <c r="C76" i="3"/>
  <c r="CW75" i="3"/>
  <c r="BP75" i="3"/>
  <c r="BL75" i="3"/>
  <c r="X75" i="3"/>
  <c r="AT75" i="3" s="1"/>
  <c r="U75" i="3"/>
  <c r="T75" i="3"/>
  <c r="S75" i="3"/>
  <c r="C75" i="3"/>
  <c r="CW74" i="3"/>
  <c r="BP74" i="3"/>
  <c r="BL74" i="3"/>
  <c r="AB74" i="3"/>
  <c r="AU74" i="3" s="1"/>
  <c r="BK74" i="3" s="1"/>
  <c r="X74" i="3"/>
  <c r="AT74" i="3" s="1"/>
  <c r="W74" i="3"/>
  <c r="U74" i="3"/>
  <c r="T74" i="3"/>
  <c r="S74" i="3"/>
  <c r="C74" i="3"/>
  <c r="CW73" i="3"/>
  <c r="BS73" i="3"/>
  <c r="BR73" i="3"/>
  <c r="BQ73" i="3"/>
  <c r="BL73" i="3"/>
  <c r="X73" i="3"/>
  <c r="AT73" i="3" s="1"/>
  <c r="U73" i="3"/>
  <c r="T73" i="3"/>
  <c r="S73" i="3"/>
  <c r="C73" i="3"/>
  <c r="CW72" i="3"/>
  <c r="BS72" i="3"/>
  <c r="BR72" i="3"/>
  <c r="BQ72" i="3"/>
  <c r="BL72" i="3"/>
  <c r="AU72" i="3"/>
  <c r="BK72" i="3" s="1"/>
  <c r="AT72" i="3"/>
  <c r="U72" i="3"/>
  <c r="T72" i="3"/>
  <c r="S72" i="3"/>
  <c r="CW71" i="3"/>
  <c r="BS71" i="3"/>
  <c r="BR71" i="3"/>
  <c r="BQ71" i="3"/>
  <c r="BL71" i="3"/>
  <c r="AT71" i="3"/>
  <c r="AB71" i="3"/>
  <c r="AU71" i="3" s="1"/>
  <c r="BK71" i="3" s="1"/>
  <c r="W71" i="3"/>
  <c r="U71" i="3"/>
  <c r="T71" i="3"/>
  <c r="S71" i="3"/>
  <c r="CW70" i="3"/>
  <c r="BS70" i="3"/>
  <c r="BR70" i="3"/>
  <c r="BQ70" i="3"/>
  <c r="AB70" i="3"/>
  <c r="AU70" i="3" s="1"/>
  <c r="BK70" i="3" s="1"/>
  <c r="X70" i="3"/>
  <c r="AT70" i="3" s="1"/>
  <c r="W70" i="3"/>
  <c r="U70" i="3"/>
  <c r="T70" i="3"/>
  <c r="S70" i="3"/>
  <c r="C70" i="3"/>
  <c r="CW69" i="3"/>
  <c r="BS69" i="3"/>
  <c r="BR69" i="3"/>
  <c r="BQ69" i="3"/>
  <c r="AB69" i="3"/>
  <c r="AU69" i="3" s="1"/>
  <c r="BK69" i="3" s="1"/>
  <c r="X69" i="3"/>
  <c r="AT69" i="3" s="1"/>
  <c r="W69" i="3"/>
  <c r="U69" i="3"/>
  <c r="T69" i="3"/>
  <c r="S69" i="3"/>
  <c r="C69" i="3"/>
  <c r="CW68" i="3"/>
  <c r="BS68" i="3"/>
  <c r="BR68" i="3"/>
  <c r="BQ68" i="3"/>
  <c r="BL68" i="3"/>
  <c r="AT68" i="3"/>
  <c r="AB68" i="3"/>
  <c r="AU68" i="3" s="1"/>
  <c r="BK68" i="3" s="1"/>
  <c r="W68" i="3"/>
  <c r="U68" i="3"/>
  <c r="T68" i="3"/>
  <c r="S68" i="3"/>
  <c r="C68" i="3"/>
  <c r="CW67" i="3"/>
  <c r="BS67" i="3"/>
  <c r="BR67" i="3"/>
  <c r="BQ67" i="3"/>
  <c r="BL67" i="3"/>
  <c r="X67" i="3"/>
  <c r="AT67" i="3" s="1"/>
  <c r="W67" i="3"/>
  <c r="U67" i="3"/>
  <c r="T67" i="3"/>
  <c r="S67" i="3"/>
  <c r="C67" i="3"/>
  <c r="CW66" i="3"/>
  <c r="BS66" i="3"/>
  <c r="BR66" i="3"/>
  <c r="BQ66" i="3"/>
  <c r="BL66" i="3"/>
  <c r="X66" i="3"/>
  <c r="U66" i="3"/>
  <c r="T66" i="3"/>
  <c r="S66" i="3"/>
  <c r="C66" i="3"/>
  <c r="CW65" i="3"/>
  <c r="BS65" i="3"/>
  <c r="BR65" i="3"/>
  <c r="BQ65" i="3"/>
  <c r="BL65" i="3"/>
  <c r="X65" i="3"/>
  <c r="AT65" i="3" s="1"/>
  <c r="W65" i="3"/>
  <c r="U65" i="3"/>
  <c r="T65" i="3"/>
  <c r="S65" i="3"/>
  <c r="C65" i="3"/>
  <c r="CW64" i="3"/>
  <c r="BS64" i="3"/>
  <c r="BR64" i="3"/>
  <c r="BQ64" i="3"/>
  <c r="BL64" i="3"/>
  <c r="AB64" i="3"/>
  <c r="AU64" i="3" s="1"/>
  <c r="BK64" i="3" s="1"/>
  <c r="X64" i="3"/>
  <c r="AT64" i="3" s="1"/>
  <c r="W64" i="3"/>
  <c r="U64" i="3"/>
  <c r="T64" i="3"/>
  <c r="S64" i="3"/>
  <c r="C64" i="3"/>
  <c r="CW63" i="3"/>
  <c r="BS63" i="3"/>
  <c r="BR63" i="3"/>
  <c r="BQ63" i="3"/>
  <c r="W63" i="3"/>
  <c r="X63" i="3" s="1"/>
  <c r="U63" i="3"/>
  <c r="T63" i="3"/>
  <c r="S63" i="3"/>
  <c r="C63" i="3"/>
  <c r="CW62" i="3"/>
  <c r="BP62" i="3"/>
  <c r="BL62" i="3"/>
  <c r="AT62" i="3"/>
  <c r="AB62" i="3"/>
  <c r="AU62" i="3" s="1"/>
  <c r="BK62" i="3" s="1"/>
  <c r="W62" i="3"/>
  <c r="U62" i="3"/>
  <c r="T62" i="3"/>
  <c r="S62" i="3"/>
  <c r="C62" i="3"/>
  <c r="CW61" i="3"/>
  <c r="BP61" i="3"/>
  <c r="BL61" i="3"/>
  <c r="AT61" i="3"/>
  <c r="AB61" i="3"/>
  <c r="AU61" i="3" s="1"/>
  <c r="BK61" i="3" s="1"/>
  <c r="W61" i="3"/>
  <c r="U61" i="3"/>
  <c r="T61" i="3"/>
  <c r="S61" i="3"/>
  <c r="C61" i="3"/>
  <c r="CW60" i="3"/>
  <c r="BP60" i="3"/>
  <c r="BL60" i="3"/>
  <c r="AT60" i="3"/>
  <c r="AB60" i="3"/>
  <c r="AU60" i="3" s="1"/>
  <c r="BK60" i="3" s="1"/>
  <c r="W60" i="3"/>
  <c r="U60" i="3"/>
  <c r="T60" i="3"/>
  <c r="S60" i="3"/>
  <c r="C60" i="3"/>
  <c r="CW59" i="3"/>
  <c r="BP59" i="3"/>
  <c r="BL59" i="3"/>
  <c r="AB59" i="3"/>
  <c r="AU59" i="3" s="1"/>
  <c r="BK59" i="3" s="1"/>
  <c r="X59" i="3"/>
  <c r="AT59" i="3" s="1"/>
  <c r="W59" i="3"/>
  <c r="U59" i="3"/>
  <c r="T59" i="3"/>
  <c r="S59" i="3"/>
  <c r="C59" i="3"/>
  <c r="CW58" i="3"/>
  <c r="BS58" i="3"/>
  <c r="BR58" i="3"/>
  <c r="BQ58" i="3"/>
  <c r="BL58" i="3"/>
  <c r="AB58" i="3"/>
  <c r="AU58" i="3" s="1"/>
  <c r="BK58" i="3" s="1"/>
  <c r="X58" i="3"/>
  <c r="AT58" i="3" s="1"/>
  <c r="W58" i="3"/>
  <c r="U58" i="3"/>
  <c r="T58" i="3"/>
  <c r="S58" i="3"/>
  <c r="C58" i="3"/>
  <c r="CW57" i="3"/>
  <c r="BS57" i="3"/>
  <c r="BR57" i="3"/>
  <c r="BQ57" i="3"/>
  <c r="BL57" i="3"/>
  <c r="AU57" i="3"/>
  <c r="BK57" i="3" s="1"/>
  <c r="AT57" i="3"/>
  <c r="W57" i="3"/>
  <c r="U57" i="3"/>
  <c r="T57" i="3"/>
  <c r="S57" i="3"/>
  <c r="CW56" i="3"/>
  <c r="BS56" i="3"/>
  <c r="BR56" i="3"/>
  <c r="BQ56" i="3"/>
  <c r="BL56" i="3"/>
  <c r="X56" i="3"/>
  <c r="AB56" i="3" s="1"/>
  <c r="U56" i="3"/>
  <c r="T56" i="3"/>
  <c r="S56" i="3"/>
  <c r="C56" i="3"/>
  <c r="CW55" i="3"/>
  <c r="BP55" i="3"/>
  <c r="BR55" i="3" s="1"/>
  <c r="BL55" i="3"/>
  <c r="X55" i="3"/>
  <c r="AT55" i="3" s="1"/>
  <c r="W55" i="3"/>
  <c r="U55" i="3"/>
  <c r="T55" i="3"/>
  <c r="S55" i="3"/>
  <c r="C55" i="3"/>
  <c r="CW54" i="3"/>
  <c r="BS54" i="3"/>
  <c r="BR54" i="3"/>
  <c r="BQ54" i="3"/>
  <c r="BL54" i="3"/>
  <c r="AU54" i="3"/>
  <c r="BK54" i="3" s="1"/>
  <c r="X54" i="3"/>
  <c r="AT54" i="3" s="1"/>
  <c r="W54" i="3"/>
  <c r="U54" i="3"/>
  <c r="T54" i="3"/>
  <c r="S54" i="3"/>
  <c r="C54" i="3"/>
  <c r="CW53" i="3"/>
  <c r="BS53" i="3"/>
  <c r="BR53" i="3"/>
  <c r="BQ53" i="3"/>
  <c r="BL53" i="3"/>
  <c r="AB53" i="3"/>
  <c r="AU53" i="3" s="1"/>
  <c r="BK53" i="3" s="1"/>
  <c r="X53" i="3"/>
  <c r="AT53" i="3" s="1"/>
  <c r="W53" i="3"/>
  <c r="U53" i="3"/>
  <c r="T53" i="3"/>
  <c r="S53" i="3"/>
  <c r="C53" i="3"/>
  <c r="CW52" i="3"/>
  <c r="BS52" i="3"/>
  <c r="BR52" i="3"/>
  <c r="BQ52" i="3"/>
  <c r="BL52" i="3"/>
  <c r="X52" i="3"/>
  <c r="AB52" i="3" s="1"/>
  <c r="AU52" i="3" s="1"/>
  <c r="BK52" i="3" s="1"/>
  <c r="W52" i="3"/>
  <c r="U52" i="3"/>
  <c r="T52" i="3"/>
  <c r="S52" i="3"/>
  <c r="C52" i="3"/>
  <c r="CW51" i="3"/>
  <c r="BS51" i="3"/>
  <c r="BR51" i="3"/>
  <c r="BQ51" i="3"/>
  <c r="BL51" i="3"/>
  <c r="X51" i="3"/>
  <c r="AB51" i="3" s="1"/>
  <c r="AU51" i="3" s="1"/>
  <c r="BK51" i="3" s="1"/>
  <c r="U51" i="3"/>
  <c r="T51" i="3"/>
  <c r="S51" i="3"/>
  <c r="C51" i="3"/>
  <c r="CW50" i="3"/>
  <c r="BS50" i="3"/>
  <c r="BR50" i="3"/>
  <c r="BQ50" i="3"/>
  <c r="BL50" i="3"/>
  <c r="AB50" i="3"/>
  <c r="AU50" i="3" s="1"/>
  <c r="BK50" i="3" s="1"/>
  <c r="X50" i="3"/>
  <c r="AT50" i="3" s="1"/>
  <c r="W50" i="3"/>
  <c r="U50" i="3"/>
  <c r="T50" i="3"/>
  <c r="S50" i="3"/>
  <c r="C50" i="3"/>
  <c r="CW49" i="3"/>
  <c r="BS49" i="3"/>
  <c r="BR49" i="3"/>
  <c r="BQ49" i="3"/>
  <c r="AB49" i="3"/>
  <c r="AU49" i="3" s="1"/>
  <c r="BK49" i="3" s="1"/>
  <c r="X49" i="3"/>
  <c r="AT49" i="3" s="1"/>
  <c r="W49" i="3"/>
  <c r="U49" i="3"/>
  <c r="T49" i="3"/>
  <c r="S49" i="3"/>
  <c r="C49" i="3"/>
  <c r="CW48" i="3"/>
  <c r="BS48" i="3"/>
  <c r="BR48" i="3"/>
  <c r="BQ48" i="3"/>
  <c r="BL48" i="3"/>
  <c r="X48" i="3"/>
  <c r="AB48" i="3" s="1"/>
  <c r="AU48" i="3" s="1"/>
  <c r="BK48" i="3" s="1"/>
  <c r="W48" i="3"/>
  <c r="U48" i="3"/>
  <c r="T48" i="3"/>
  <c r="S48" i="3"/>
  <c r="C48" i="3"/>
  <c r="CW47" i="3"/>
  <c r="BS47" i="3"/>
  <c r="BR47" i="3"/>
  <c r="BQ47" i="3"/>
  <c r="BL47" i="3"/>
  <c r="X47" i="3"/>
  <c r="AT47" i="3" s="1"/>
  <c r="W47" i="3"/>
  <c r="U47" i="3"/>
  <c r="T47" i="3"/>
  <c r="S47" i="3"/>
  <c r="C47" i="3"/>
  <c r="CW46" i="3"/>
  <c r="BS46" i="3"/>
  <c r="BR46" i="3"/>
  <c r="BQ46" i="3"/>
  <c r="BL46" i="3"/>
  <c r="X46" i="3"/>
  <c r="AB46" i="3" s="1"/>
  <c r="AU46" i="3" s="1"/>
  <c r="BK46" i="3" s="1"/>
  <c r="W46" i="3"/>
  <c r="U46" i="3"/>
  <c r="T46" i="3"/>
  <c r="S46" i="3"/>
  <c r="C46" i="3"/>
  <c r="CW45" i="3"/>
  <c r="BS45" i="3"/>
  <c r="BR45" i="3"/>
  <c r="BQ45" i="3"/>
  <c r="BL45" i="3"/>
  <c r="X45" i="3"/>
  <c r="AT45" i="3" s="1"/>
  <c r="U45" i="3"/>
  <c r="T45" i="3"/>
  <c r="S45" i="3"/>
  <c r="C45" i="3"/>
  <c r="CW44" i="3"/>
  <c r="BS44" i="3"/>
  <c r="BR44" i="3"/>
  <c r="BQ44" i="3"/>
  <c r="BL44" i="3"/>
  <c r="X44" i="3"/>
  <c r="AB44" i="3" s="1"/>
  <c r="AU44" i="3" s="1"/>
  <c r="BK44" i="3" s="1"/>
  <c r="W44" i="3"/>
  <c r="U44" i="3"/>
  <c r="T44" i="3"/>
  <c r="S44" i="3"/>
  <c r="C44" i="3"/>
  <c r="CW43" i="3"/>
  <c r="BS43" i="3"/>
  <c r="BR43" i="3"/>
  <c r="BQ43" i="3"/>
  <c r="BL43" i="3"/>
  <c r="X43" i="3"/>
  <c r="AT43" i="3" s="1"/>
  <c r="U43" i="3"/>
  <c r="T43" i="3"/>
  <c r="S43" i="3"/>
  <c r="C43" i="3"/>
  <c r="CW42" i="3"/>
  <c r="BS42" i="3"/>
  <c r="BR42" i="3"/>
  <c r="BQ42" i="3"/>
  <c r="BL42" i="3"/>
  <c r="AT42" i="3"/>
  <c r="AB42" i="3"/>
  <c r="AU42" i="3" s="1"/>
  <c r="BK42" i="3" s="1"/>
  <c r="U42" i="3"/>
  <c r="T42" i="3"/>
  <c r="S42" i="3"/>
  <c r="CW41" i="3"/>
  <c r="BS41" i="3"/>
  <c r="BR41" i="3"/>
  <c r="BQ41" i="3"/>
  <c r="BL41" i="3"/>
  <c r="X41" i="3"/>
  <c r="AT41" i="3" s="1"/>
  <c r="W41" i="3"/>
  <c r="U41" i="3"/>
  <c r="T41" i="3"/>
  <c r="S41" i="3"/>
  <c r="C41" i="3"/>
  <c r="CW40" i="3"/>
  <c r="BS40" i="3"/>
  <c r="BR40" i="3"/>
  <c r="BQ40" i="3"/>
  <c r="BL40" i="3"/>
  <c r="X40" i="3"/>
  <c r="AB40" i="3" s="1"/>
  <c r="AU40" i="3" s="1"/>
  <c r="BK40" i="3" s="1"/>
  <c r="W40" i="3"/>
  <c r="U40" i="3"/>
  <c r="T40" i="3"/>
  <c r="S40" i="3"/>
  <c r="C40" i="3"/>
  <c r="CW39" i="3"/>
  <c r="BS39" i="3"/>
  <c r="BR39" i="3"/>
  <c r="BQ39" i="3"/>
  <c r="BL39" i="3"/>
  <c r="AU39" i="3"/>
  <c r="BK39" i="3" s="1"/>
  <c r="X39" i="3"/>
  <c r="AT39" i="3" s="1"/>
  <c r="U39" i="3"/>
  <c r="T39" i="3"/>
  <c r="S39" i="3"/>
  <c r="C39" i="3"/>
  <c r="CW38" i="3"/>
  <c r="BS38" i="3"/>
  <c r="BR38" i="3"/>
  <c r="BQ38" i="3"/>
  <c r="BL38" i="3"/>
  <c r="AU38" i="3"/>
  <c r="BK38" i="3" s="1"/>
  <c r="X38" i="3"/>
  <c r="Z38" i="3" s="1"/>
  <c r="U38" i="3"/>
  <c r="T38" i="3"/>
  <c r="S38" i="3"/>
  <c r="C38" i="3"/>
  <c r="CW37" i="3"/>
  <c r="BS37" i="3"/>
  <c r="BR37" i="3"/>
  <c r="BQ37" i="3"/>
  <c r="BL37" i="3"/>
  <c r="AU37" i="3"/>
  <c r="BK37" i="3" s="1"/>
  <c r="X37" i="3"/>
  <c r="Z37" i="3" s="1"/>
  <c r="U37" i="3"/>
  <c r="T37" i="3"/>
  <c r="S37" i="3"/>
  <c r="C37" i="3"/>
  <c r="CW36" i="3"/>
  <c r="BS36" i="3"/>
  <c r="BR36" i="3"/>
  <c r="BQ36" i="3"/>
  <c r="BL36" i="3"/>
  <c r="AU36" i="3"/>
  <c r="BK36" i="3" s="1"/>
  <c r="X36" i="3"/>
  <c r="AT36" i="3" s="1"/>
  <c r="U36" i="3"/>
  <c r="T36" i="3"/>
  <c r="S36" i="3"/>
  <c r="C36" i="3"/>
  <c r="CW35" i="3"/>
  <c r="BS35" i="3"/>
  <c r="BR35" i="3"/>
  <c r="BQ35" i="3"/>
  <c r="BL35" i="3"/>
  <c r="X35" i="3"/>
  <c r="W35" i="3"/>
  <c r="U35" i="3"/>
  <c r="T35" i="3"/>
  <c r="S35" i="3"/>
  <c r="C35" i="3"/>
  <c r="CW34" i="3"/>
  <c r="BS34" i="3"/>
  <c r="BR34" i="3"/>
  <c r="BQ34" i="3"/>
  <c r="BL34" i="3"/>
  <c r="AB34" i="3"/>
  <c r="AU34" i="3" s="1"/>
  <c r="BK34" i="3" s="1"/>
  <c r="X34" i="3"/>
  <c r="Z34" i="3" s="1"/>
  <c r="W34" i="3"/>
  <c r="U34" i="3"/>
  <c r="T34" i="3"/>
  <c r="S34" i="3"/>
  <c r="C34" i="3"/>
  <c r="CW33" i="3"/>
  <c r="BS33" i="3"/>
  <c r="BR33" i="3"/>
  <c r="BQ33" i="3"/>
  <c r="BL33" i="3"/>
  <c r="X33" i="3"/>
  <c r="AB33" i="3" s="1"/>
  <c r="AU33" i="3" s="1"/>
  <c r="BK33" i="3" s="1"/>
  <c r="W33" i="3"/>
  <c r="U33" i="3"/>
  <c r="T33" i="3"/>
  <c r="S33" i="3"/>
  <c r="C33" i="3"/>
  <c r="CW32" i="3"/>
  <c r="BS32" i="3"/>
  <c r="BR32" i="3"/>
  <c r="BQ32" i="3"/>
  <c r="BL32" i="3"/>
  <c r="X32" i="3"/>
  <c r="AT32" i="3" s="1"/>
  <c r="W32" i="3"/>
  <c r="U32" i="3"/>
  <c r="T32" i="3"/>
  <c r="S32" i="3"/>
  <c r="C32" i="3"/>
  <c r="CW31" i="3"/>
  <c r="BS31" i="3"/>
  <c r="BR31" i="3"/>
  <c r="BQ31" i="3"/>
  <c r="BL31" i="3"/>
  <c r="X31" i="3"/>
  <c r="AB31" i="3" s="1"/>
  <c r="AU31" i="3" s="1"/>
  <c r="BK31" i="3" s="1"/>
  <c r="U31" i="3"/>
  <c r="T31" i="3"/>
  <c r="S31" i="3"/>
  <c r="C31" i="3"/>
  <c r="CW30" i="3"/>
  <c r="BS30" i="3"/>
  <c r="BR30" i="3"/>
  <c r="BQ30" i="3"/>
  <c r="BL30" i="3"/>
  <c r="AU30" i="3"/>
  <c r="BK30" i="3" s="1"/>
  <c r="X30" i="3"/>
  <c r="AT30" i="3" s="1"/>
  <c r="W30" i="3"/>
  <c r="U30" i="3"/>
  <c r="T30" i="3"/>
  <c r="S30" i="3"/>
  <c r="C30" i="3"/>
  <c r="CW29" i="3"/>
  <c r="BS29" i="3"/>
  <c r="BR29" i="3"/>
  <c r="BQ29" i="3"/>
  <c r="BL29" i="3"/>
  <c r="AB29" i="3"/>
  <c r="AU29" i="3" s="1"/>
  <c r="BK29" i="3" s="1"/>
  <c r="X29" i="3"/>
  <c r="W29" i="3"/>
  <c r="U29" i="3"/>
  <c r="T29" i="3"/>
  <c r="S29" i="3"/>
  <c r="C29" i="3"/>
  <c r="CW28" i="3"/>
  <c r="BS28" i="3"/>
  <c r="BR28" i="3"/>
  <c r="BQ28" i="3"/>
  <c r="BL28" i="3"/>
  <c r="AB28" i="3"/>
  <c r="AU28" i="3" s="1"/>
  <c r="BK28" i="3" s="1"/>
  <c r="X28" i="3"/>
  <c r="AT28" i="3" s="1"/>
  <c r="W28" i="3"/>
  <c r="U28" i="3"/>
  <c r="T28" i="3"/>
  <c r="S28" i="3"/>
  <c r="C28" i="3"/>
  <c r="CW27" i="3"/>
  <c r="BS27" i="3"/>
  <c r="BR27" i="3"/>
  <c r="BQ27" i="3"/>
  <c r="AB27" i="3"/>
  <c r="AU27" i="3" s="1"/>
  <c r="BK27" i="3" s="1"/>
  <c r="X27" i="3"/>
  <c r="AT27" i="3" s="1"/>
  <c r="W27" i="3"/>
  <c r="U27" i="3"/>
  <c r="T27" i="3"/>
  <c r="S27" i="3"/>
  <c r="C27" i="3"/>
  <c r="CW26" i="3"/>
  <c r="BS26" i="3"/>
  <c r="BR26" i="3"/>
  <c r="BQ26" i="3"/>
  <c r="BL26" i="3"/>
  <c r="AU26" i="3"/>
  <c r="BK26" i="3" s="1"/>
  <c r="X26" i="3"/>
  <c r="AT26" i="3" s="1"/>
  <c r="U26" i="3"/>
  <c r="T26" i="3"/>
  <c r="S26" i="3"/>
  <c r="C26" i="3"/>
  <c r="CW25" i="3"/>
  <c r="BS25" i="3"/>
  <c r="BR25" i="3"/>
  <c r="BQ25" i="3"/>
  <c r="BL25" i="3"/>
  <c r="AB25" i="3"/>
  <c r="AU25" i="3" s="1"/>
  <c r="BK25" i="3" s="1"/>
  <c r="X25" i="3"/>
  <c r="AT25" i="3" s="1"/>
  <c r="W25" i="3"/>
  <c r="U25" i="3"/>
  <c r="T25" i="3"/>
  <c r="S25" i="3"/>
  <c r="C25" i="3"/>
  <c r="CW24" i="3"/>
  <c r="BS24" i="3"/>
  <c r="BR24" i="3"/>
  <c r="BQ24" i="3"/>
  <c r="BL24" i="3"/>
  <c r="AB24" i="3"/>
  <c r="AU24" i="3" s="1"/>
  <c r="BK24" i="3" s="1"/>
  <c r="X24" i="3"/>
  <c r="AT24" i="3" s="1"/>
  <c r="W24" i="3"/>
  <c r="U24" i="3"/>
  <c r="T24" i="3"/>
  <c r="S24" i="3"/>
  <c r="C24" i="3"/>
  <c r="CW23" i="3"/>
  <c r="BS23" i="3"/>
  <c r="BR23" i="3"/>
  <c r="BQ23" i="3"/>
  <c r="AB23" i="3"/>
  <c r="AU23" i="3" s="1"/>
  <c r="BK23" i="3" s="1"/>
  <c r="X23" i="3"/>
  <c r="AT23" i="3" s="1"/>
  <c r="W23" i="3"/>
  <c r="U23" i="3"/>
  <c r="T23" i="3"/>
  <c r="S23" i="3"/>
  <c r="C23" i="3"/>
  <c r="CW22" i="3"/>
  <c r="BS22" i="3"/>
  <c r="BR22" i="3"/>
  <c r="BQ22" i="3"/>
  <c r="BL22" i="3"/>
  <c r="X22" i="3"/>
  <c r="AB22" i="3" s="1"/>
  <c r="AU22" i="3" s="1"/>
  <c r="BK22" i="3" s="1"/>
  <c r="W22" i="3"/>
  <c r="U22" i="3"/>
  <c r="T22" i="3"/>
  <c r="S22" i="3"/>
  <c r="C22" i="3"/>
  <c r="CW21" i="3"/>
  <c r="BS21" i="3"/>
  <c r="BR21" i="3"/>
  <c r="BQ21" i="3"/>
  <c r="BL21" i="3"/>
  <c r="X21" i="3"/>
  <c r="AT21" i="3" s="1"/>
  <c r="W21" i="3"/>
  <c r="U21" i="3"/>
  <c r="T21" i="3"/>
  <c r="S21" i="3"/>
  <c r="C21" i="3"/>
  <c r="CW20" i="3"/>
  <c r="BS20" i="3"/>
  <c r="BR20" i="3"/>
  <c r="BQ20" i="3"/>
  <c r="BL20" i="3"/>
  <c r="AB20" i="3"/>
  <c r="AU20" i="3" s="1"/>
  <c r="BK20" i="3" s="1"/>
  <c r="X20" i="3"/>
  <c r="AT20" i="3" s="1"/>
  <c r="U20" i="3"/>
  <c r="T20" i="3"/>
  <c r="S20" i="3"/>
  <c r="C20" i="3"/>
  <c r="CW19" i="3"/>
  <c r="BS19" i="3"/>
  <c r="BR19" i="3"/>
  <c r="BQ19" i="3"/>
  <c r="BL19" i="3"/>
  <c r="AB19" i="3"/>
  <c r="AU19" i="3" s="1"/>
  <c r="BK19" i="3" s="1"/>
  <c r="X19" i="3"/>
  <c r="AT19" i="3" s="1"/>
  <c r="U19" i="3"/>
  <c r="T19" i="3"/>
  <c r="S19" i="3"/>
  <c r="C19" i="3"/>
  <c r="CW18" i="3"/>
  <c r="BS18" i="3"/>
  <c r="BR18" i="3"/>
  <c r="BQ18" i="3"/>
  <c r="BL18" i="3"/>
  <c r="X18" i="3"/>
  <c r="AT18" i="3" s="1"/>
  <c r="W18" i="3"/>
  <c r="U18" i="3"/>
  <c r="T18" i="3"/>
  <c r="S18" i="3"/>
  <c r="C18" i="3"/>
  <c r="CW17" i="3"/>
  <c r="BS17" i="3"/>
  <c r="BR17" i="3"/>
  <c r="BQ17" i="3"/>
  <c r="BL17" i="3"/>
  <c r="X17" i="3"/>
  <c r="W17" i="3"/>
  <c r="U17" i="3"/>
  <c r="T17" i="3"/>
  <c r="S17" i="3"/>
  <c r="C17" i="3"/>
  <c r="CW16" i="3"/>
  <c r="BS16" i="3"/>
  <c r="BR16" i="3"/>
  <c r="BQ16" i="3"/>
  <c r="BL16" i="3"/>
  <c r="X16" i="3"/>
  <c r="AB16" i="3" s="1"/>
  <c r="AU16" i="3" s="1"/>
  <c r="BK16" i="3" s="1"/>
  <c r="U16" i="3"/>
  <c r="T16" i="3"/>
  <c r="S16" i="3"/>
  <c r="C16" i="3"/>
  <c r="CW15" i="3"/>
  <c r="BS15" i="3"/>
  <c r="BR15" i="3"/>
  <c r="BQ15" i="3"/>
  <c r="BL15" i="3"/>
  <c r="X15" i="3"/>
  <c r="AB15" i="3" s="1"/>
  <c r="AU15" i="3" s="1"/>
  <c r="BK15" i="3" s="1"/>
  <c r="U15" i="3"/>
  <c r="T15" i="3"/>
  <c r="S15" i="3"/>
  <c r="C15" i="3"/>
  <c r="CW14" i="3"/>
  <c r="BS14" i="3"/>
  <c r="BR14" i="3"/>
  <c r="BQ14" i="3"/>
  <c r="BL14" i="3"/>
  <c r="X14" i="3"/>
  <c r="AT14" i="3" s="1"/>
  <c r="W14" i="3"/>
  <c r="U14" i="3"/>
  <c r="T14" i="3"/>
  <c r="S14" i="3"/>
  <c r="C14" i="3"/>
  <c r="CW13" i="3"/>
  <c r="BS13" i="3"/>
  <c r="BR13" i="3"/>
  <c r="BQ13" i="3"/>
  <c r="BL13" i="3"/>
  <c r="X13" i="3"/>
  <c r="AT13" i="3" s="1"/>
  <c r="U13" i="3"/>
  <c r="T13" i="3"/>
  <c r="S13" i="3"/>
  <c r="C13" i="3"/>
  <c r="CW12" i="3"/>
  <c r="BS12" i="3"/>
  <c r="BR12" i="3"/>
  <c r="BQ12" i="3"/>
  <c r="BL12" i="3"/>
  <c r="X12" i="3"/>
  <c r="U12" i="3"/>
  <c r="T12" i="3"/>
  <c r="S12" i="3"/>
  <c r="C12" i="3"/>
  <c r="CW11" i="3"/>
  <c r="BS11" i="3"/>
  <c r="BR11" i="3"/>
  <c r="BQ11" i="3"/>
  <c r="BL11" i="3"/>
  <c r="X11" i="3"/>
  <c r="AT11" i="3" s="1"/>
  <c r="U11" i="3"/>
  <c r="T11" i="3"/>
  <c r="S11" i="3"/>
  <c r="C11" i="3"/>
  <c r="CW10" i="3"/>
  <c r="BS10" i="3"/>
  <c r="BR10" i="3"/>
  <c r="BQ10" i="3"/>
  <c r="BL10" i="3"/>
  <c r="AB10" i="3"/>
  <c r="AU10" i="3" s="1"/>
  <c r="BK10" i="3" s="1"/>
  <c r="X10" i="3"/>
  <c r="AT10" i="3" s="1"/>
  <c r="W10" i="3"/>
  <c r="U10" i="3"/>
  <c r="T10" i="3"/>
  <c r="S10" i="3"/>
  <c r="C10" i="3"/>
  <c r="CW9" i="3"/>
  <c r="BS9" i="3"/>
  <c r="BR9" i="3"/>
  <c r="BQ9" i="3"/>
  <c r="BL9" i="3"/>
  <c r="AB9" i="3"/>
  <c r="AU9" i="3" s="1"/>
  <c r="BK9" i="3" s="1"/>
  <c r="X9" i="3"/>
  <c r="AT9" i="3" s="1"/>
  <c r="W9" i="3"/>
  <c r="U9" i="3"/>
  <c r="T9" i="3"/>
  <c r="S9" i="3"/>
  <c r="C9" i="3"/>
  <c r="CW8" i="3"/>
  <c r="BS8" i="3"/>
  <c r="BR8" i="3"/>
  <c r="BQ8" i="3"/>
  <c r="BL8" i="3"/>
  <c r="X8" i="3"/>
  <c r="AB8" i="3" s="1"/>
  <c r="AU8" i="3" s="1"/>
  <c r="BK8" i="3" s="1"/>
  <c r="U8" i="3"/>
  <c r="T8" i="3"/>
  <c r="S8" i="3"/>
  <c r="C8" i="3"/>
  <c r="CW7" i="3"/>
  <c r="BS7" i="3"/>
  <c r="BR7" i="3"/>
  <c r="BQ7" i="3"/>
  <c r="BL7" i="3"/>
  <c r="X7" i="3"/>
  <c r="U7" i="3"/>
  <c r="T7" i="3"/>
  <c r="S7" i="3"/>
  <c r="C7" i="3"/>
  <c r="CW6" i="3"/>
  <c r="BS6" i="3"/>
  <c r="BR6" i="3"/>
  <c r="BQ6" i="3"/>
  <c r="BL6" i="3"/>
  <c r="X6" i="3"/>
  <c r="AT6" i="3" s="1"/>
  <c r="W6" i="3"/>
  <c r="U6" i="3"/>
  <c r="T6" i="3"/>
  <c r="S6" i="3"/>
  <c r="C6" i="3"/>
  <c r="CW5" i="3"/>
  <c r="BS5" i="3"/>
  <c r="BR5" i="3"/>
  <c r="BQ5" i="3"/>
  <c r="BL5" i="3"/>
  <c r="X5" i="3"/>
  <c r="AB5" i="3" s="1"/>
  <c r="AU5" i="3" s="1"/>
  <c r="BK5" i="3" s="1"/>
  <c r="W5" i="3"/>
  <c r="U5" i="3"/>
  <c r="T5" i="3"/>
  <c r="S5" i="3"/>
  <c r="C5" i="3"/>
  <c r="CW4" i="3"/>
  <c r="BS4" i="3"/>
  <c r="BR4" i="3"/>
  <c r="BQ4" i="3"/>
  <c r="AB4" i="3"/>
  <c r="AU4" i="3" s="1"/>
  <c r="BK4" i="3" s="1"/>
  <c r="X4" i="3"/>
  <c r="AT4" i="3" s="1"/>
  <c r="W4" i="3"/>
  <c r="U4" i="3"/>
  <c r="T4" i="3"/>
  <c r="S4" i="3"/>
  <c r="C4" i="3"/>
  <c r="CW3" i="3"/>
  <c r="BS3" i="3"/>
  <c r="BR3" i="3"/>
  <c r="BQ3" i="3"/>
  <c r="BL3" i="3"/>
  <c r="X3" i="3"/>
  <c r="AB3" i="3" s="1"/>
  <c r="AU3" i="3" s="1"/>
  <c r="BK3" i="3" s="1"/>
  <c r="W3" i="3"/>
  <c r="U3" i="3"/>
  <c r="T3" i="3"/>
  <c r="S3" i="3"/>
  <c r="C3" i="3"/>
  <c r="D169" i="6" l="1"/>
  <c r="F2" i="7"/>
  <c r="J165" i="2"/>
  <c r="J162" i="2"/>
  <c r="J115" i="2"/>
  <c r="J257" i="2"/>
  <c r="J194" i="2"/>
  <c r="J185" i="2"/>
  <c r="J161" i="2"/>
  <c r="K8" i="6" s="1"/>
  <c r="L8" i="6" s="1"/>
  <c r="J182" i="2"/>
  <c r="J250" i="2"/>
  <c r="J181" i="2"/>
  <c r="K6" i="6" s="1"/>
  <c r="L6" i="6" s="1"/>
  <c r="J38" i="2"/>
  <c r="J214" i="2"/>
  <c r="J174" i="2"/>
  <c r="J212" i="2"/>
  <c r="J172" i="2"/>
  <c r="J192" i="2"/>
  <c r="J164" i="2"/>
  <c r="K7" i="6" s="1"/>
  <c r="L7" i="6" s="1"/>
  <c r="H571" i="5"/>
  <c r="J184" i="2"/>
  <c r="K4" i="6" s="1"/>
  <c r="L4" i="6" s="1"/>
  <c r="I444" i="1"/>
  <c r="I412" i="1"/>
  <c r="I362" i="6"/>
  <c r="J362" i="6" s="1"/>
  <c r="M362" i="6" s="1"/>
  <c r="N362" i="6" s="1"/>
  <c r="I169" i="6"/>
  <c r="J169" i="6" s="1"/>
  <c r="M169" i="6" s="1"/>
  <c r="N169" i="6" s="1"/>
  <c r="M14" i="6"/>
  <c r="N14" i="6" s="1"/>
  <c r="M13" i="6"/>
  <c r="N13" i="6" s="1"/>
  <c r="V2282" i="4"/>
  <c r="M3" i="6"/>
  <c r="N3" i="6" s="1"/>
  <c r="M127" i="6"/>
  <c r="N127" i="6" s="1"/>
  <c r="M128" i="6"/>
  <c r="N128" i="6" s="1"/>
  <c r="J2601" i="5"/>
  <c r="M2601" i="5"/>
  <c r="N2601" i="5" s="1"/>
  <c r="J2578" i="5"/>
  <c r="M2578" i="5"/>
  <c r="N2578" i="5" s="1"/>
  <c r="J427" i="5"/>
  <c r="M427" i="5"/>
  <c r="N427" i="5" s="1"/>
  <c r="P2645" i="4"/>
  <c r="J3374" i="5"/>
  <c r="M3374" i="5"/>
  <c r="N3374" i="5" s="1"/>
  <c r="O2213" i="4"/>
  <c r="O457" i="4"/>
  <c r="J3353" i="5"/>
  <c r="M3353" i="5"/>
  <c r="N3353" i="5" s="1"/>
  <c r="J2537" i="5"/>
  <c r="M2537" i="5"/>
  <c r="N2537" i="5" s="1"/>
  <c r="J383" i="5"/>
  <c r="M383" i="5"/>
  <c r="N383" i="5" s="1"/>
  <c r="J258" i="5"/>
  <c r="M258" i="5"/>
  <c r="N258" i="5" s="1"/>
  <c r="J100" i="5"/>
  <c r="M100" i="5"/>
  <c r="N100" i="5" s="1"/>
  <c r="J3317" i="5"/>
  <c r="N3317" i="5"/>
  <c r="M3317" i="5"/>
  <c r="J2127" i="5"/>
  <c r="M2127" i="5"/>
  <c r="N2127" i="5" s="1"/>
  <c r="J372" i="5"/>
  <c r="M372" i="5"/>
  <c r="N372" i="5" s="1"/>
  <c r="J236" i="5"/>
  <c r="M236" i="5"/>
  <c r="N236" i="5" s="1"/>
  <c r="J89" i="5"/>
  <c r="M89" i="5"/>
  <c r="N89" i="5" s="1"/>
  <c r="J2215" i="5"/>
  <c r="N2215" i="5"/>
  <c r="J2790" i="5"/>
  <c r="M2790" i="5"/>
  <c r="N2790" i="5" s="1"/>
  <c r="J2035" i="5"/>
  <c r="M2035" i="5"/>
  <c r="N2035" i="5" s="1"/>
  <c r="J364" i="5"/>
  <c r="M364" i="5"/>
  <c r="N364" i="5" s="1"/>
  <c r="J178" i="5"/>
  <c r="M178" i="5"/>
  <c r="N178" i="5" s="1"/>
  <c r="J68" i="5"/>
  <c r="M68" i="5"/>
  <c r="N68" i="5" s="1"/>
  <c r="J2768" i="5"/>
  <c r="N2768" i="5"/>
  <c r="J434" i="5"/>
  <c r="M434" i="5"/>
  <c r="N434" i="5" s="1"/>
  <c r="J2746" i="5"/>
  <c r="N2746" i="5"/>
  <c r="J433" i="5"/>
  <c r="M433" i="5"/>
  <c r="N433" i="5" s="1"/>
  <c r="J355" i="5"/>
  <c r="N355" i="5"/>
  <c r="J146" i="5"/>
  <c r="M146" i="5"/>
  <c r="N146" i="5" s="1"/>
  <c r="J42" i="5"/>
  <c r="M42" i="5"/>
  <c r="N42" i="5" s="1"/>
  <c r="J362" i="5"/>
  <c r="M362" i="5"/>
  <c r="N362" i="5" s="1"/>
  <c r="J167" i="5"/>
  <c r="M167" i="5"/>
  <c r="N167" i="5" s="1"/>
  <c r="J60" i="5"/>
  <c r="M60" i="5"/>
  <c r="N60" i="5" s="1"/>
  <c r="J431" i="5"/>
  <c r="M431" i="5"/>
  <c r="N431" i="5" s="1"/>
  <c r="J333" i="5"/>
  <c r="M333" i="5"/>
  <c r="N333" i="5" s="1"/>
  <c r="J138" i="5"/>
  <c r="M138" i="5"/>
  <c r="N138" i="5" s="1"/>
  <c r="J313" i="5"/>
  <c r="M313" i="5"/>
  <c r="N313" i="5" s="1"/>
  <c r="J127" i="5"/>
  <c r="M127" i="5"/>
  <c r="N127" i="5" s="1"/>
  <c r="J2559" i="5"/>
  <c r="N2559" i="5"/>
  <c r="J384" i="5"/>
  <c r="N384" i="5"/>
  <c r="J295" i="5"/>
  <c r="M295" i="5"/>
  <c r="N295" i="5" s="1"/>
  <c r="J107" i="5"/>
  <c r="M107" i="5"/>
  <c r="N107" i="5" s="1"/>
  <c r="U2642" i="4"/>
  <c r="P2098" i="4"/>
  <c r="U2340" i="4"/>
  <c r="P1936" i="4"/>
  <c r="U2213" i="4"/>
  <c r="BN785" i="3"/>
  <c r="L76" i="2" s="1"/>
  <c r="N76" i="2" s="1"/>
  <c r="V423" i="4"/>
  <c r="U482" i="4"/>
  <c r="U2286" i="4"/>
  <c r="P2213" i="4"/>
  <c r="BN804" i="3"/>
  <c r="L100" i="2" s="1"/>
  <c r="O100" i="2" s="1"/>
  <c r="AW498" i="3"/>
  <c r="AW492" i="3"/>
  <c r="AW521" i="3"/>
  <c r="AW349" i="3"/>
  <c r="AW332" i="3"/>
  <c r="AW211" i="3"/>
  <c r="AW628" i="3"/>
  <c r="AW198" i="3"/>
  <c r="AW502" i="3"/>
  <c r="Q161" i="2"/>
  <c r="I8" i="6" s="1"/>
  <c r="J8" i="6" s="1"/>
  <c r="Q181" i="2"/>
  <c r="I6" i="6" s="1"/>
  <c r="J6" i="6" s="1"/>
  <c r="Q257" i="2"/>
  <c r="Q162" i="2"/>
  <c r="Q182" i="2"/>
  <c r="Q164" i="2"/>
  <c r="I7" i="6" s="1"/>
  <c r="J7" i="6" s="1"/>
  <c r="Q192" i="2"/>
  <c r="Q165" i="2"/>
  <c r="Q194" i="2"/>
  <c r="Q172" i="2"/>
  <c r="Q212" i="2"/>
  <c r="Q174" i="2"/>
  <c r="Q214" i="2"/>
  <c r="Q184" i="2"/>
  <c r="I4" i="6" s="1"/>
  <c r="J4" i="6" s="1"/>
  <c r="H426" i="1"/>
  <c r="Q38" i="2"/>
  <c r="Q185" i="2"/>
  <c r="Q115" i="2"/>
  <c r="V2035" i="4"/>
  <c r="U2387" i="4"/>
  <c r="V2534" i="4"/>
  <c r="V2394" i="4"/>
  <c r="O2258" i="4"/>
  <c r="U2409" i="4"/>
  <c r="P2531" i="4"/>
  <c r="O49" i="4"/>
  <c r="U2105" i="4"/>
  <c r="U2430" i="4"/>
  <c r="P2594" i="4"/>
  <c r="P49" i="4"/>
  <c r="P2968" i="4"/>
  <c r="S894" i="2"/>
  <c r="H481" i="1"/>
  <c r="I481" i="1" s="1"/>
  <c r="S890" i="2"/>
  <c r="H482" i="1"/>
  <c r="I482" i="1" s="1"/>
  <c r="AW196" i="3"/>
  <c r="AW591" i="3"/>
  <c r="U46" i="4"/>
  <c r="U463" i="4"/>
  <c r="U520" i="4"/>
  <c r="V5" i="4"/>
  <c r="O520" i="4"/>
  <c r="O890" i="4"/>
  <c r="V2216" i="4"/>
  <c r="P468" i="4"/>
  <c r="P2130" i="4"/>
  <c r="V2134" i="4"/>
  <c r="V2204" i="4"/>
  <c r="P2210" i="4"/>
  <c r="U2282" i="4"/>
  <c r="O1936" i="4"/>
  <c r="U2029" i="4"/>
  <c r="O2130" i="4"/>
  <c r="O2207" i="4"/>
  <c r="U2207" i="4"/>
  <c r="O2427" i="4"/>
  <c r="P2394" i="4"/>
  <c r="O2591" i="4"/>
  <c r="V2542" i="4"/>
  <c r="O2645" i="4"/>
  <c r="P2094" i="4"/>
  <c r="V2210" i="4"/>
  <c r="V2295" i="4"/>
  <c r="V2381" i="4"/>
  <c r="O2387" i="4"/>
  <c r="V2409" i="4"/>
  <c r="P2427" i="4"/>
  <c r="V2207" i="4"/>
  <c r="P2343" i="4"/>
  <c r="P2430" i="4"/>
  <c r="P3075" i="4"/>
  <c r="I2995" i="5"/>
  <c r="I3697" i="5"/>
  <c r="I3405" i="5"/>
  <c r="I1264" i="5"/>
  <c r="I3423" i="5"/>
  <c r="I2879" i="5"/>
  <c r="I2930" i="5"/>
  <c r="I2963" i="5"/>
  <c r="I3440" i="5"/>
  <c r="S980" i="2"/>
  <c r="I2896" i="5"/>
  <c r="I2947" i="5"/>
  <c r="I2913" i="5"/>
  <c r="I2979" i="5"/>
  <c r="I3677" i="5"/>
  <c r="H251" i="1"/>
  <c r="I29" i="5"/>
  <c r="I8" i="5"/>
  <c r="I428" i="5"/>
  <c r="I43" i="5"/>
  <c r="S908" i="2"/>
  <c r="I103" i="5"/>
  <c r="I213" i="5"/>
  <c r="I230" i="5"/>
  <c r="I121" i="5"/>
  <c r="I63" i="5"/>
  <c r="I83" i="5"/>
  <c r="I272" i="5"/>
  <c r="I348" i="5"/>
  <c r="I249" i="5"/>
  <c r="I289" i="5"/>
  <c r="I307" i="5"/>
  <c r="I326" i="5"/>
  <c r="I141" i="5"/>
  <c r="I375" i="5"/>
  <c r="I181" i="5"/>
  <c r="I198" i="5"/>
  <c r="I2292" i="5"/>
  <c r="I161" i="5"/>
  <c r="U184" i="4"/>
  <c r="O107" i="4"/>
  <c r="U167" i="4"/>
  <c r="O431" i="4"/>
  <c r="BR227" i="3"/>
  <c r="V49" i="4"/>
  <c r="P431" i="4"/>
  <c r="V463" i="4"/>
  <c r="U1075" i="4"/>
  <c r="O14" i="4"/>
  <c r="V107" i="4"/>
  <c r="P14" i="4"/>
  <c r="P423" i="4"/>
  <c r="U444" i="4"/>
  <c r="O468" i="4"/>
  <c r="V8" i="4"/>
  <c r="P444" i="4"/>
  <c r="P525" i="4"/>
  <c r="U1002" i="4"/>
  <c r="P1002" i="4"/>
  <c r="P990" i="4"/>
  <c r="U939" i="4"/>
  <c r="O1150" i="4"/>
  <c r="O1348" i="4"/>
  <c r="V1389" i="4"/>
  <c r="V2032" i="4"/>
  <c r="V2172" i="4"/>
  <c r="O2210" i="4"/>
  <c r="V2446" i="4"/>
  <c r="V2026" i="4"/>
  <c r="P2258" i="4"/>
  <c r="P2289" i="4"/>
  <c r="V1989" i="4"/>
  <c r="O2035" i="4"/>
  <c r="V2098" i="4"/>
  <c r="P2340" i="4"/>
  <c r="O2401" i="4"/>
  <c r="O2091" i="4"/>
  <c r="P2146" i="4"/>
  <c r="U2168" i="4"/>
  <c r="P2207" i="4"/>
  <c r="O2282" i="4"/>
  <c r="V2531" i="4"/>
  <c r="U2035" i="4"/>
  <c r="V2118" i="4"/>
  <c r="O2127" i="4"/>
  <c r="V2154" i="4"/>
  <c r="V2200" i="4"/>
  <c r="P2216" i="4"/>
  <c r="U2237" i="4"/>
  <c r="V2355" i="4"/>
  <c r="V2019" i="4"/>
  <c r="P2105" i="4"/>
  <c r="U2219" i="4"/>
  <c r="O2527" i="4"/>
  <c r="P2534" i="4"/>
  <c r="O2150" i="4"/>
  <c r="O2216" i="4"/>
  <c r="P2245" i="4"/>
  <c r="V2258" i="4"/>
  <c r="U2295" i="4"/>
  <c r="O2374" i="4"/>
  <c r="O2384" i="4"/>
  <c r="O2414" i="4"/>
  <c r="P2472" i="4"/>
  <c r="U2485" i="4"/>
  <c r="P2499" i="4"/>
  <c r="V2499" i="4"/>
  <c r="U2531" i="4"/>
  <c r="V2559" i="4"/>
  <c r="V2538" i="4"/>
  <c r="P2032" i="4"/>
  <c r="O2088" i="4"/>
  <c r="P2091" i="4"/>
  <c r="O2176" i="4"/>
  <c r="P2387" i="4"/>
  <c r="U2405" i="4"/>
  <c r="P2591" i="4"/>
  <c r="P2642" i="4"/>
  <c r="P2839" i="4"/>
  <c r="U3382" i="4"/>
  <c r="V2405" i="4"/>
  <c r="V2414" i="4"/>
  <c r="O2507" i="4"/>
  <c r="O2553" i="4"/>
  <c r="V2091" i="4"/>
  <c r="V2168" i="4"/>
  <c r="U2176" i="4"/>
  <c r="V2219" i="4"/>
  <c r="P2384" i="4"/>
  <c r="O2430" i="4"/>
  <c r="P2538" i="4"/>
  <c r="O2836" i="4"/>
  <c r="P2035" i="4"/>
  <c r="O2134" i="4"/>
  <c r="V2138" i="4"/>
  <c r="P2154" i="4"/>
  <c r="V2176" i="4"/>
  <c r="P2188" i="4"/>
  <c r="V2368" i="4"/>
  <c r="P2409" i="4"/>
  <c r="V2418" i="4"/>
  <c r="P2423" i="4"/>
  <c r="P2465" i="4"/>
  <c r="O2538" i="4"/>
  <c r="U2836" i="4"/>
  <c r="V2642" i="4"/>
  <c r="U2645" i="4"/>
  <c r="U2656" i="4"/>
  <c r="U2806" i="4"/>
  <c r="U2968" i="4"/>
  <c r="V3071" i="4"/>
  <c r="U2984" i="4"/>
  <c r="V2955" i="4"/>
  <c r="V3126" i="4"/>
  <c r="V2877" i="4"/>
  <c r="V46" i="4"/>
  <c r="P107" i="4"/>
  <c r="P275" i="4"/>
  <c r="O333" i="4"/>
  <c r="U419" i="4"/>
  <c r="P127" i="4"/>
  <c r="O293" i="4"/>
  <c r="V444" i="4"/>
  <c r="P36" i="4"/>
  <c r="P40" i="4"/>
  <c r="O127" i="4"/>
  <c r="V236" i="4"/>
  <c r="O258" i="4"/>
  <c r="O400" i="4"/>
  <c r="P409" i="4"/>
  <c r="U811" i="4"/>
  <c r="U40" i="4"/>
  <c r="P379" i="4"/>
  <c r="U423" i="4"/>
  <c r="O476" i="4"/>
  <c r="P516" i="4"/>
  <c r="P520" i="4"/>
  <c r="U591" i="4"/>
  <c r="O669" i="4"/>
  <c r="V811" i="4"/>
  <c r="V69" i="4"/>
  <c r="O89" i="4"/>
  <c r="P293" i="4"/>
  <c r="O379" i="4"/>
  <c r="U49" i="4"/>
  <c r="O218" i="4"/>
  <c r="V400" i="4"/>
  <c r="V476" i="4"/>
  <c r="P482" i="4"/>
  <c r="U525" i="4"/>
  <c r="V566" i="4"/>
  <c r="O644" i="4"/>
  <c r="U863" i="4"/>
  <c r="V917" i="4"/>
  <c r="V990" i="4"/>
  <c r="O376" i="4"/>
  <c r="V379" i="4"/>
  <c r="U457" i="4"/>
  <c r="V520" i="4"/>
  <c r="P147" i="4"/>
  <c r="U218" i="4"/>
  <c r="P376" i="4"/>
  <c r="V419" i="4"/>
  <c r="V457" i="4"/>
  <c r="U512" i="4"/>
  <c r="U516" i="4"/>
  <c r="U766" i="4"/>
  <c r="V11" i="4"/>
  <c r="V218" i="4"/>
  <c r="O355" i="4"/>
  <c r="U376" i="4"/>
  <c r="V516" i="4"/>
  <c r="U8" i="4"/>
  <c r="O36" i="4"/>
  <c r="P69" i="4"/>
  <c r="V147" i="4"/>
  <c r="P311" i="4"/>
  <c r="P355" i="4"/>
  <c r="O423" i="4"/>
  <c r="V512" i="4"/>
  <c r="U873" i="4"/>
  <c r="P1020" i="4"/>
  <c r="P1038" i="4"/>
  <c r="O837" i="4"/>
  <c r="V863" i="4"/>
  <c r="P903" i="4"/>
  <c r="O917" i="4"/>
  <c r="V997" i="4"/>
  <c r="O1057" i="4"/>
  <c r="P1150" i="4"/>
  <c r="P1460" i="4"/>
  <c r="O591" i="4"/>
  <c r="U769" i="4"/>
  <c r="P890" i="4"/>
  <c r="U903" i="4"/>
  <c r="O970" i="4"/>
  <c r="V1133" i="4"/>
  <c r="P1419" i="4"/>
  <c r="P720" i="4"/>
  <c r="O909" i="4"/>
  <c r="P958" i="4"/>
  <c r="P983" i="4"/>
  <c r="P1184" i="4"/>
  <c r="V1202" i="4"/>
  <c r="U695" i="4"/>
  <c r="O720" i="4"/>
  <c r="P766" i="4"/>
  <c r="U883" i="4"/>
  <c r="U970" i="4"/>
  <c r="U983" i="4"/>
  <c r="V1038" i="4"/>
  <c r="U489" i="4"/>
  <c r="P644" i="4"/>
  <c r="V695" i="4"/>
  <c r="O695" i="4"/>
  <c r="V785" i="4"/>
  <c r="V958" i="4"/>
  <c r="V970" i="4"/>
  <c r="O990" i="4"/>
  <c r="U1038" i="4"/>
  <c r="V1632" i="4"/>
  <c r="O444" i="4"/>
  <c r="U785" i="4"/>
  <c r="O952" i="4"/>
  <c r="U952" i="4"/>
  <c r="O964" i="4"/>
  <c r="U976" i="4"/>
  <c r="V1020" i="4"/>
  <c r="U1133" i="4"/>
  <c r="P1202" i="4"/>
  <c r="V1221" i="4"/>
  <c r="O1419" i="4"/>
  <c r="V591" i="4"/>
  <c r="V873" i="4"/>
  <c r="P939" i="4"/>
  <c r="V946" i="4"/>
  <c r="P952" i="4"/>
  <c r="V1002" i="4"/>
  <c r="O1602" i="4"/>
  <c r="U1277" i="4"/>
  <c r="U1602" i="4"/>
  <c r="O1749" i="4"/>
  <c r="O1817" i="4"/>
  <c r="O1858" i="4"/>
  <c r="V1184" i="4"/>
  <c r="O1167" i="4"/>
  <c r="O1259" i="4"/>
  <c r="U1259" i="4"/>
  <c r="V1531" i="4"/>
  <c r="U1167" i="4"/>
  <c r="O1221" i="4"/>
  <c r="V1561" i="4"/>
  <c r="O1561" i="4"/>
  <c r="O1673" i="4"/>
  <c r="V1167" i="4"/>
  <c r="U2055" i="4"/>
  <c r="U1817" i="4"/>
  <c r="O2158" i="4"/>
  <c r="V1888" i="4"/>
  <c r="P1989" i="4"/>
  <c r="P2192" i="4"/>
  <c r="O1888" i="4"/>
  <c r="O2069" i="4"/>
  <c r="V2082" i="4"/>
  <c r="V2114" i="4"/>
  <c r="V2075" i="4"/>
  <c r="P2088" i="4"/>
  <c r="P2122" i="4"/>
  <c r="O2192" i="4"/>
  <c r="U2082" i="4"/>
  <c r="U1941" i="4"/>
  <c r="U2184" i="4"/>
  <c r="P2085" i="4"/>
  <c r="U2114" i="4"/>
  <c r="U2122" i="4"/>
  <c r="P2134" i="4"/>
  <c r="U2150" i="4"/>
  <c r="V2184" i="4"/>
  <c r="V2196" i="4"/>
  <c r="O2094" i="4"/>
  <c r="O2105" i="4"/>
  <c r="P2108" i="4"/>
  <c r="V2122" i="4"/>
  <c r="U2130" i="4"/>
  <c r="P2138" i="4"/>
  <c r="V2180" i="4"/>
  <c r="V2245" i="4"/>
  <c r="O2340" i="4"/>
  <c r="U2679" i="4"/>
  <c r="V2029" i="4"/>
  <c r="U2032" i="4"/>
  <c r="U2088" i="4"/>
  <c r="O2108" i="4"/>
  <c r="U2142" i="4"/>
  <c r="O2200" i="4"/>
  <c r="O2204" i="4"/>
  <c r="O2250" i="4"/>
  <c r="V1936" i="4"/>
  <c r="U2042" i="4"/>
  <c r="V2055" i="4"/>
  <c r="V2085" i="4"/>
  <c r="O2098" i="4"/>
  <c r="O2114" i="4"/>
  <c r="V2130" i="4"/>
  <c r="U2134" i="4"/>
  <c r="O2180" i="4"/>
  <c r="V2343" i="4"/>
  <c r="P2434" i="4"/>
  <c r="U2520" i="4"/>
  <c r="V2042" i="4"/>
  <c r="V2051" i="4"/>
  <c r="U2127" i="4"/>
  <c r="P2158" i="4"/>
  <c r="O2188" i="4"/>
  <c r="O2196" i="4"/>
  <c r="U2423" i="4"/>
  <c r="P2446" i="4"/>
  <c r="U2472" i="4"/>
  <c r="P2574" i="4"/>
  <c r="V2637" i="4"/>
  <c r="O1941" i="4"/>
  <c r="P2026" i="4"/>
  <c r="O2055" i="4"/>
  <c r="P2082" i="4"/>
  <c r="O2085" i="4"/>
  <c r="O2122" i="4"/>
  <c r="P2127" i="4"/>
  <c r="P2142" i="4"/>
  <c r="O2168" i="4"/>
  <c r="O2172" i="4"/>
  <c r="V2250" i="4"/>
  <c r="P2295" i="4"/>
  <c r="V2384" i="4"/>
  <c r="V2434" i="4"/>
  <c r="P2527" i="4"/>
  <c r="P1941" i="4"/>
  <c r="O1982" i="4"/>
  <c r="U2026" i="4"/>
  <c r="O2029" i="4"/>
  <c r="O2082" i="4"/>
  <c r="V2105" i="4"/>
  <c r="V2108" i="4"/>
  <c r="P2114" i="4"/>
  <c r="P2118" i="4"/>
  <c r="V2237" i="4"/>
  <c r="U2245" i="4"/>
  <c r="V2255" i="4"/>
  <c r="U2258" i="4"/>
  <c r="O2391" i="4"/>
  <c r="U2398" i="4"/>
  <c r="O2405" i="4"/>
  <c r="U2427" i="4"/>
  <c r="U2459" i="4"/>
  <c r="P2250" i="4"/>
  <c r="O2286" i="4"/>
  <c r="O2337" i="4"/>
  <c r="O2368" i="4"/>
  <c r="P2368" i="4"/>
  <c r="P2374" i="4"/>
  <c r="P2381" i="4"/>
  <c r="U2478" i="4"/>
  <c r="V2553" i="4"/>
  <c r="V2574" i="4"/>
  <c r="U2581" i="4"/>
  <c r="O2241" i="4"/>
  <c r="V2292" i="4"/>
  <c r="O2355" i="4"/>
  <c r="O2378" i="4"/>
  <c r="P2398" i="4"/>
  <c r="P2405" i="4"/>
  <c r="V2427" i="4"/>
  <c r="O2478" i="4"/>
  <c r="U2499" i="4"/>
  <c r="V2581" i="4"/>
  <c r="P2656" i="4"/>
  <c r="V2694" i="4"/>
  <c r="U2289" i="4"/>
  <c r="V2387" i="4"/>
  <c r="P2440" i="4"/>
  <c r="P2520" i="4"/>
  <c r="P2547" i="4"/>
  <c r="V2547" i="4"/>
  <c r="P2836" i="4"/>
  <c r="V2241" i="4"/>
  <c r="U2384" i="4"/>
  <c r="O2418" i="4"/>
  <c r="P2452" i="4"/>
  <c r="O2472" i="4"/>
  <c r="P2492" i="4"/>
  <c r="O2567" i="4"/>
  <c r="O2574" i="4"/>
  <c r="U2800" i="4"/>
  <c r="V2401" i="4"/>
  <c r="V2440" i="4"/>
  <c r="U2465" i="4"/>
  <c r="U2574" i="4"/>
  <c r="U2591" i="4"/>
  <c r="O2237" i="4"/>
  <c r="O2289" i="4"/>
  <c r="O2292" i="4"/>
  <c r="O2394" i="4"/>
  <c r="V2452" i="4"/>
  <c r="V2514" i="4"/>
  <c r="O2514" i="4"/>
  <c r="U2538" i="4"/>
  <c r="O2780" i="4"/>
  <c r="U2830" i="4"/>
  <c r="V2836" i="4"/>
  <c r="O2245" i="4"/>
  <c r="P2271" i="4"/>
  <c r="P2282" i="4"/>
  <c r="U2343" i="4"/>
  <c r="O2434" i="4"/>
  <c r="U2446" i="4"/>
  <c r="P2567" i="4"/>
  <c r="P2588" i="4"/>
  <c r="V2594" i="4"/>
  <c r="O2642" i="4"/>
  <c r="V2653" i="4"/>
  <c r="U2694" i="4"/>
  <c r="O2806" i="4"/>
  <c r="V2830" i="4"/>
  <c r="U2760" i="4"/>
  <c r="V2773" i="4"/>
  <c r="V3043" i="4"/>
  <c r="O2694" i="4"/>
  <c r="O2968" i="4"/>
  <c r="U2978" i="4"/>
  <c r="U3109" i="4"/>
  <c r="V2656" i="4"/>
  <c r="P2780" i="4"/>
  <c r="V2984" i="4"/>
  <c r="O3021" i="4"/>
  <c r="O3071" i="4"/>
  <c r="V2885" i="4"/>
  <c r="O2955" i="4"/>
  <c r="V3109" i="4"/>
  <c r="U2780" i="4"/>
  <c r="O2877" i="4"/>
  <c r="U2702" i="4"/>
  <c r="P2998" i="4"/>
  <c r="P2653" i="4"/>
  <c r="O2656" i="4"/>
  <c r="V2702" i="4"/>
  <c r="U2839" i="4"/>
  <c r="U2964" i="4"/>
  <c r="V3075" i="4"/>
  <c r="P3274" i="4"/>
  <c r="V3224" i="4"/>
  <c r="P3071" i="4"/>
  <c r="U3075" i="4"/>
  <c r="U3402" i="4"/>
  <c r="P2955" i="4"/>
  <c r="U2955" i="4"/>
  <c r="P2964" i="4"/>
  <c r="U3043" i="4"/>
  <c r="O3075" i="4"/>
  <c r="O3192" i="4"/>
  <c r="V2951" i="4"/>
  <c r="U2951" i="4"/>
  <c r="U3021" i="4"/>
  <c r="P3192" i="4"/>
  <c r="P3208" i="4"/>
  <c r="P3066" i="4"/>
  <c r="U3274" i="4"/>
  <c r="P3324" i="4"/>
  <c r="V3402" i="4"/>
  <c r="P3176" i="4"/>
  <c r="U3208" i="4"/>
  <c r="V3254" i="4"/>
  <c r="P3402" i="4"/>
  <c r="U3419" i="4"/>
  <c r="O3419" i="4"/>
  <c r="P3419" i="4"/>
  <c r="Q292" i="2"/>
  <c r="I388" i="6" s="1"/>
  <c r="J388" i="6" s="1"/>
  <c r="M388" i="6" s="1"/>
  <c r="N388" i="6" s="1"/>
  <c r="Q433" i="2"/>
  <c r="O501" i="2"/>
  <c r="Q501" i="2" s="1"/>
  <c r="S501" i="2" s="1"/>
  <c r="O828" i="2"/>
  <c r="Q828" i="2" s="1"/>
  <c r="S828" i="2" s="1"/>
  <c r="Q510" i="2"/>
  <c r="Q770" i="2"/>
  <c r="Q794" i="2"/>
  <c r="Q436" i="2"/>
  <c r="Q516" i="2"/>
  <c r="Q662" i="2"/>
  <c r="O234" i="2"/>
  <c r="O663" i="2"/>
  <c r="Q663" i="2" s="1"/>
  <c r="H282" i="1" s="1"/>
  <c r="F5" i="7" s="1"/>
  <c r="Q587" i="2"/>
  <c r="S587" i="2" s="1"/>
  <c r="Q533" i="2"/>
  <c r="Q351" i="2"/>
  <c r="Q362" i="2"/>
  <c r="S362" i="2" s="1"/>
  <c r="Q698" i="2"/>
  <c r="O417" i="2"/>
  <c r="Q417" i="2" s="1"/>
  <c r="Q454" i="2"/>
  <c r="Q805" i="2"/>
  <c r="S805" i="2" s="1"/>
  <c r="O244" i="2"/>
  <c r="O660" i="2"/>
  <c r="Q660" i="2" s="1"/>
  <c r="Q422" i="2"/>
  <c r="Q480" i="2"/>
  <c r="Q690" i="2"/>
  <c r="S690" i="2" s="1"/>
  <c r="Q549" i="2"/>
  <c r="S549" i="2" s="1"/>
  <c r="Q377" i="2"/>
  <c r="Q607" i="2"/>
  <c r="S607" i="2" s="1"/>
  <c r="Q657" i="2"/>
  <c r="I3707" i="5" s="1"/>
  <c r="Q737" i="2"/>
  <c r="O343" i="2"/>
  <c r="Q343" i="2" s="1"/>
  <c r="O319" i="2"/>
  <c r="Q319" i="2" s="1"/>
  <c r="I153" i="6" s="1"/>
  <c r="J153" i="6" s="1"/>
  <c r="M153" i="6" s="1"/>
  <c r="N153" i="6" s="1"/>
  <c r="Q653" i="2"/>
  <c r="S653" i="2" s="1"/>
  <c r="O556" i="2"/>
  <c r="Q556" i="2" s="1"/>
  <c r="S556" i="2" s="1"/>
  <c r="Q638" i="2"/>
  <c r="Q749" i="2"/>
  <c r="H310" i="1" s="1"/>
  <c r="G285" i="8" s="1"/>
  <c r="Q783" i="2"/>
  <c r="Q379" i="2"/>
  <c r="Q304" i="2"/>
  <c r="O251" i="2"/>
  <c r="N785" i="2"/>
  <c r="H355" i="1"/>
  <c r="N576" i="2"/>
  <c r="Q576" i="2"/>
  <c r="Q316" i="2"/>
  <c r="S316" i="2" s="1"/>
  <c r="N573" i="2"/>
  <c r="Q573" i="2"/>
  <c r="N281" i="2"/>
  <c r="O281" i="2"/>
  <c r="N245" i="2"/>
  <c r="O245" i="2"/>
  <c r="N609" i="2"/>
  <c r="Q609" i="2"/>
  <c r="S609" i="2" s="1"/>
  <c r="N290" i="2"/>
  <c r="O290" i="2"/>
  <c r="Q290" i="2" s="1"/>
  <c r="N266" i="2"/>
  <c r="O266" i="2"/>
  <c r="N823" i="2"/>
  <c r="Q823" i="2"/>
  <c r="N515" i="2"/>
  <c r="Q515" i="2"/>
  <c r="N356" i="2"/>
  <c r="Q356" i="2"/>
  <c r="N408" i="2"/>
  <c r="Q408" i="2"/>
  <c r="N508" i="2"/>
  <c r="Q508" i="2"/>
  <c r="S508" i="2" s="1"/>
  <c r="N713" i="2"/>
  <c r="Q713" i="2"/>
  <c r="N636" i="2"/>
  <c r="Q636" i="2"/>
  <c r="N802" i="2"/>
  <c r="Q802" i="2"/>
  <c r="N446" i="2"/>
  <c r="Q446" i="2"/>
  <c r="N792" i="2"/>
  <c r="Q792" i="2"/>
  <c r="N326" i="2"/>
  <c r="O326" i="2"/>
  <c r="Q326" i="2" s="1"/>
  <c r="N722" i="2"/>
  <c r="Q722" i="2"/>
  <c r="S722" i="2" s="1"/>
  <c r="N497" i="2"/>
  <c r="O497" i="2"/>
  <c r="Q497" i="2" s="1"/>
  <c r="S497" i="2" s="1"/>
  <c r="N537" i="2"/>
  <c r="Q537" i="2"/>
  <c r="N701" i="2"/>
  <c r="Q701" i="2"/>
  <c r="N621" i="2"/>
  <c r="Q621" i="2"/>
  <c r="N784" i="2"/>
  <c r="Q784" i="2"/>
  <c r="S784" i="2" s="1"/>
  <c r="N641" i="2"/>
  <c r="Q641" i="2"/>
  <c r="I214" i="6" s="1"/>
  <c r="J214" i="6" s="1"/>
  <c r="M214" i="6" s="1"/>
  <c r="N214" i="6" s="1"/>
  <c r="N474" i="2"/>
  <c r="Q474" i="2"/>
  <c r="N532" i="2"/>
  <c r="H456" i="1"/>
  <c r="N341" i="2"/>
  <c r="Q341" i="2"/>
  <c r="I62" i="6" s="1"/>
  <c r="J62" i="6" s="1"/>
  <c r="M62" i="6" s="1"/>
  <c r="N62" i="6" s="1"/>
  <c r="N122" i="2"/>
  <c r="O122" i="2"/>
  <c r="N471" i="2"/>
  <c r="Q471" i="2"/>
  <c r="N667" i="2"/>
  <c r="Q667" i="2"/>
  <c r="N899" i="2"/>
  <c r="Q899" i="2"/>
  <c r="N661" i="2"/>
  <c r="O661" i="2"/>
  <c r="Q661" i="2" s="1"/>
  <c r="N751" i="2"/>
  <c r="Q751" i="2"/>
  <c r="N743" i="2"/>
  <c r="H393" i="1"/>
  <c r="G294" i="8" s="1"/>
  <c r="N733" i="2"/>
  <c r="Q733" i="2"/>
  <c r="H317" i="1" s="1"/>
  <c r="G47" i="8" s="1"/>
  <c r="N730" i="2"/>
  <c r="Q730" i="2"/>
  <c r="H386" i="1" s="1"/>
  <c r="G287" i="8" s="1"/>
  <c r="I287" i="8" s="1"/>
  <c r="N699" i="2"/>
  <c r="Q699" i="2"/>
  <c r="N729" i="2"/>
  <c r="Q729" i="2"/>
  <c r="N548" i="2"/>
  <c r="Q548" i="2"/>
  <c r="N252" i="2"/>
  <c r="O252" i="2"/>
  <c r="N817" i="2"/>
  <c r="O817" i="2"/>
  <c r="Q817" i="2" s="1"/>
  <c r="S817" i="2" s="1"/>
  <c r="N241" i="2"/>
  <c r="O241" i="2"/>
  <c r="N601" i="2"/>
  <c r="Q601" i="2"/>
  <c r="S601" i="2" s="1"/>
  <c r="N331" i="2"/>
  <c r="Q331" i="2"/>
  <c r="S331" i="2" s="1"/>
  <c r="N317" i="2"/>
  <c r="Q317" i="2"/>
  <c r="N523" i="2"/>
  <c r="Q523" i="2"/>
  <c r="S523" i="2" s="1"/>
  <c r="N404" i="2"/>
  <c r="O404" i="2"/>
  <c r="Q404" i="2" s="1"/>
  <c r="S404" i="2" s="1"/>
  <c r="N372" i="2"/>
  <c r="Q372" i="2"/>
  <c r="N202" i="2"/>
  <c r="O202" i="2"/>
  <c r="Q382" i="2"/>
  <c r="S382" i="2" s="1"/>
  <c r="N672" i="2"/>
  <c r="Q672" i="2"/>
  <c r="S672" i="2" s="1"/>
  <c r="N441" i="2"/>
  <c r="Q441" i="2"/>
  <c r="Q564" i="2"/>
  <c r="H478" i="1" s="1"/>
  <c r="N273" i="2"/>
  <c r="O273" i="2"/>
  <c r="N765" i="2"/>
  <c r="Q765" i="2"/>
  <c r="S765" i="2" s="1"/>
  <c r="N283" i="2"/>
  <c r="O283" i="2"/>
  <c r="N617" i="2"/>
  <c r="Q617" i="2"/>
  <c r="S617" i="2" s="1"/>
  <c r="N585" i="2"/>
  <c r="Q585" i="2"/>
  <c r="S585" i="2" s="1"/>
  <c r="N809" i="2"/>
  <c r="Q809" i="2"/>
  <c r="N691" i="2"/>
  <c r="O691" i="2"/>
  <c r="Q691" i="2" s="1"/>
  <c r="N321" i="2"/>
  <c r="Q321" i="2"/>
  <c r="N392" i="2"/>
  <c r="O392" i="2"/>
  <c r="Q392" i="2" s="1"/>
  <c r="N464" i="2"/>
  <c r="Q464" i="2"/>
  <c r="N306" i="2"/>
  <c r="O306" i="2"/>
  <c r="Q306" i="2" s="1"/>
  <c r="N504" i="2"/>
  <c r="Q504" i="2"/>
  <c r="N320" i="2"/>
  <c r="Q320" i="2"/>
  <c r="N665" i="2"/>
  <c r="O665" i="2"/>
  <c r="Q665" i="2" s="1"/>
  <c r="S665" i="2" s="1"/>
  <c r="N1027" i="2"/>
  <c r="O1027" i="2"/>
  <c r="Q1027" i="2" s="1"/>
  <c r="S1027" i="2" s="1"/>
  <c r="N555" i="2"/>
  <c r="O555" i="2"/>
  <c r="Q555" i="2" s="1"/>
  <c r="N238" i="2"/>
  <c r="O238" i="2"/>
  <c r="N593" i="2"/>
  <c r="Q593" i="2"/>
  <c r="S593" i="2" s="1"/>
  <c r="N524" i="2"/>
  <c r="O524" i="2"/>
  <c r="Q524" i="2" s="1"/>
  <c r="S524" i="2" s="1"/>
  <c r="N378" i="2"/>
  <c r="O378" i="2"/>
  <c r="Q378" i="2" s="1"/>
  <c r="S378" i="2" s="1"/>
  <c r="N364" i="2"/>
  <c r="Q364" i="2"/>
  <c r="N174" i="2"/>
  <c r="O174" i="2"/>
  <c r="N38" i="2"/>
  <c r="O38" i="2"/>
  <c r="N1029" i="2"/>
  <c r="Q1029" i="2"/>
  <c r="H391" i="1"/>
  <c r="G293" i="8" s="1"/>
  <c r="Q750" i="2"/>
  <c r="O323" i="2"/>
  <c r="Q323" i="2" s="1"/>
  <c r="S323" i="2" s="1"/>
  <c r="Q554" i="2"/>
  <c r="S554" i="2" s="1"/>
  <c r="Q299" i="2"/>
  <c r="O423" i="2"/>
  <c r="Q423" i="2" s="1"/>
  <c r="Q300" i="2"/>
  <c r="Q475" i="2"/>
  <c r="Q534" i="2"/>
  <c r="Q539" i="2"/>
  <c r="Q301" i="2"/>
  <c r="O711" i="2"/>
  <c r="Q711" i="2" s="1"/>
  <c r="Q456" i="2"/>
  <c r="Q797" i="2"/>
  <c r="O390" i="2"/>
  <c r="Q390" i="2" s="1"/>
  <c r="Q813" i="2"/>
  <c r="O161" i="2"/>
  <c r="O194" i="2"/>
  <c r="O212" i="2"/>
  <c r="O565" i="2"/>
  <c r="Q565" i="2" s="1"/>
  <c r="Q363" i="2"/>
  <c r="Q465" i="2"/>
  <c r="Q513" i="2"/>
  <c r="Q715" i="2"/>
  <c r="O489" i="2"/>
  <c r="Q489" i="2" s="1"/>
  <c r="S489" i="2" s="1"/>
  <c r="Q1025" i="2"/>
  <c r="O235" i="2"/>
  <c r="Q592" i="2"/>
  <c r="S592" i="2" s="1"/>
  <c r="Q608" i="2"/>
  <c r="S608" i="2" s="1"/>
  <c r="O270" i="2"/>
  <c r="Q550" i="2"/>
  <c r="S550" i="2" s="1"/>
  <c r="O818" i="2"/>
  <c r="Q818" i="2" s="1"/>
  <c r="S818" i="2" s="1"/>
  <c r="Q420" i="2"/>
  <c r="O830" i="2"/>
  <c r="Q830" i="2" s="1"/>
  <c r="S830" i="2" s="1"/>
  <c r="N567" i="2"/>
  <c r="Q567" i="2"/>
  <c r="N726" i="2"/>
  <c r="Q726" i="2"/>
  <c r="I410" i="6" s="1"/>
  <c r="N822" i="2"/>
  <c r="Q822" i="2"/>
  <c r="I211" i="6" s="1"/>
  <c r="J211" i="6" s="1"/>
  <c r="M211" i="6" s="1"/>
  <c r="N211" i="6" s="1"/>
  <c r="N681" i="2"/>
  <c r="Q681" i="2"/>
  <c r="N371" i="2"/>
  <c r="Q371" i="2"/>
  <c r="N201" i="2"/>
  <c r="O201" i="2"/>
  <c r="N391" i="2"/>
  <c r="Q391" i="2"/>
  <c r="N801" i="2"/>
  <c r="Q801" i="2"/>
  <c r="N453" i="2"/>
  <c r="Q453" i="2"/>
  <c r="N791" i="2"/>
  <c r="Q791" i="2"/>
  <c r="N536" i="2"/>
  <c r="Q536" i="2"/>
  <c r="N719" i="2"/>
  <c r="Q719" i="2"/>
  <c r="I358" i="6" s="1"/>
  <c r="J358" i="6" s="1"/>
  <c r="M358" i="6" s="1"/>
  <c r="N358" i="6" s="1"/>
  <c r="N503" i="2"/>
  <c r="O503" i="2"/>
  <c r="Q503" i="2" s="1"/>
  <c r="I28" i="6" s="1"/>
  <c r="J28" i="6" s="1"/>
  <c r="N340" i="2"/>
  <c r="O340" i="2"/>
  <c r="Q340" i="2" s="1"/>
  <c r="I175" i="6" s="1"/>
  <c r="J175" i="6" s="1"/>
  <c r="M175" i="6" s="1"/>
  <c r="N175" i="6" s="1"/>
  <c r="N769" i="2"/>
  <c r="Q769" i="2"/>
  <c r="N530" i="2"/>
  <c r="Q530" i="2"/>
  <c r="S530" i="2" s="1"/>
  <c r="N289" i="2"/>
  <c r="O289" i="2"/>
  <c r="N248" i="2"/>
  <c r="O248" i="2"/>
  <c r="N350" i="2"/>
  <c r="Q350" i="2"/>
  <c r="N615" i="2"/>
  <c r="Q615" i="2"/>
  <c r="S615" i="2" s="1"/>
  <c r="N591" i="2"/>
  <c r="Q591" i="2"/>
  <c r="S591" i="2" s="1"/>
  <c r="N583" i="2"/>
  <c r="Q583" i="2"/>
  <c r="S583" i="2" s="1"/>
  <c r="N269" i="2"/>
  <c r="O269" i="2"/>
  <c r="N303" i="2"/>
  <c r="N717" i="2"/>
  <c r="Q717" i="2"/>
  <c r="N491" i="2"/>
  <c r="Q491" i="2"/>
  <c r="N821" i="2"/>
  <c r="Q821" i="2"/>
  <c r="I224" i="6" s="1"/>
  <c r="J224" i="6" s="1"/>
  <c r="M224" i="6" s="1"/>
  <c r="N224" i="6" s="1"/>
  <c r="N763" i="2"/>
  <c r="Q763" i="2"/>
  <c r="N380" i="2"/>
  <c r="Q380" i="2"/>
  <c r="H469" i="1" s="1"/>
  <c r="F125" i="7" s="1"/>
  <c r="N165" i="2"/>
  <c r="O165" i="2"/>
  <c r="N485" i="2"/>
  <c r="Q485" i="2"/>
  <c r="N452" i="2"/>
  <c r="Q452" i="2"/>
  <c r="N444" i="2"/>
  <c r="Q444" i="2"/>
  <c r="N718" i="2"/>
  <c r="Q718" i="2"/>
  <c r="N833" i="2"/>
  <c r="O833" i="2"/>
  <c r="Q833" i="2" s="1"/>
  <c r="S833" i="2" s="1"/>
  <c r="N710" i="2"/>
  <c r="Q710" i="2"/>
  <c r="N419" i="2"/>
  <c r="O419" i="2"/>
  <c r="Q419" i="2" s="1"/>
  <c r="N314" i="2"/>
  <c r="Q314" i="2"/>
  <c r="N431" i="2"/>
  <c r="Q431" i="2"/>
  <c r="N551" i="2"/>
  <c r="Q551" i="2"/>
  <c r="Q658" i="2"/>
  <c r="I3706" i="5" s="1"/>
  <c r="H394" i="1"/>
  <c r="G295" i="8" s="1"/>
  <c r="Q545" i="2"/>
  <c r="O664" i="2"/>
  <c r="Q664" i="2" s="1"/>
  <c r="Q689" i="2"/>
  <c r="Q546" i="2"/>
  <c r="Q709" i="2"/>
  <c r="Q388" i="2"/>
  <c r="Q668" i="2"/>
  <c r="Q339" i="2"/>
  <c r="Q779" i="2"/>
  <c r="H331" i="1" s="1"/>
  <c r="Q473" i="2"/>
  <c r="Q476" i="2"/>
  <c r="I352" i="6" s="1"/>
  <c r="J352" i="6" s="1"/>
  <c r="M352" i="6" s="1"/>
  <c r="N352" i="6" s="1"/>
  <c r="O622" i="2"/>
  <c r="Q622" i="2" s="1"/>
  <c r="H458" i="1" s="1"/>
  <c r="F71" i="7" s="1"/>
  <c r="Q353" i="2"/>
  <c r="O327" i="2"/>
  <c r="Q327" i="2" s="1"/>
  <c r="S327" i="2" s="1"/>
  <c r="O795" i="2"/>
  <c r="Q795" i="2" s="1"/>
  <c r="I33" i="6" s="1"/>
  <c r="J33" i="6" s="1"/>
  <c r="M33" i="6" s="1"/>
  <c r="N33" i="6" s="1"/>
  <c r="Q800" i="2"/>
  <c r="I3709" i="5" s="1"/>
  <c r="O344" i="2"/>
  <c r="Q344" i="2" s="1"/>
  <c r="I136" i="6" s="1"/>
  <c r="J136" i="6" s="1"/>
  <c r="M136" i="6" s="1"/>
  <c r="N136" i="6" s="1"/>
  <c r="Q702" i="2"/>
  <c r="Q814" i="2"/>
  <c r="I133" i="6" s="1"/>
  <c r="J133" i="6" s="1"/>
  <c r="M133" i="6" s="1"/>
  <c r="N133" i="6" s="1"/>
  <c r="O162" i="2"/>
  <c r="Q761" i="2"/>
  <c r="H420" i="1" s="1"/>
  <c r="Q366" i="2"/>
  <c r="Q514" i="2"/>
  <c r="Q569" i="2"/>
  <c r="D365" i="6" s="1"/>
  <c r="O302" i="2"/>
  <c r="Q302" i="2" s="1"/>
  <c r="I3711" i="5" s="1"/>
  <c r="Q519" i="2"/>
  <c r="Q692" i="2"/>
  <c r="O493" i="2"/>
  <c r="Q493" i="2" s="1"/>
  <c r="S493" i="2" s="1"/>
  <c r="O297" i="2"/>
  <c r="Q297" i="2" s="1"/>
  <c r="O236" i="2"/>
  <c r="Q594" i="2"/>
  <c r="S594" i="2" s="1"/>
  <c r="O271" i="2"/>
  <c r="O247" i="2"/>
  <c r="Q810" i="2"/>
  <c r="S810" i="2" s="1"/>
  <c r="Q766" i="2"/>
  <c r="O531" i="2"/>
  <c r="Q531" i="2" s="1"/>
  <c r="S531" i="2" s="1"/>
  <c r="N654" i="2"/>
  <c r="Q654" i="2"/>
  <c r="S654" i="2" s="1"/>
  <c r="N1026" i="2"/>
  <c r="O1026" i="2"/>
  <c r="Q1026" i="2" s="1"/>
  <c r="N116" i="2"/>
  <c r="O116" i="2"/>
  <c r="N826" i="2"/>
  <c r="O826" i="2"/>
  <c r="N600" i="2"/>
  <c r="Q600" i="2"/>
  <c r="S600" i="2" s="1"/>
  <c r="N825" i="2"/>
  <c r="O825" i="2"/>
  <c r="Q825" i="2" s="1"/>
  <c r="S825" i="2" s="1"/>
  <c r="N578" i="2"/>
  <c r="Q578" i="2"/>
  <c r="N265" i="2"/>
  <c r="O265" i="2"/>
  <c r="N759" i="2"/>
  <c r="Q759" i="2"/>
  <c r="N462" i="2"/>
  <c r="Q462" i="2"/>
  <c r="N496" i="2"/>
  <c r="O496" i="2"/>
  <c r="Q496" i="2" s="1"/>
  <c r="S496" i="2" s="1"/>
  <c r="N645" i="2"/>
  <c r="O645" i="2"/>
  <c r="Q645" i="2" s="1"/>
  <c r="N656" i="2"/>
  <c r="Q656" i="2"/>
  <c r="I74" i="6" s="1"/>
  <c r="J74" i="6" s="1"/>
  <c r="M74" i="6" s="1"/>
  <c r="N74" i="6" s="1"/>
  <c r="N495" i="2"/>
  <c r="Q495" i="2"/>
  <c r="S495" i="2" s="1"/>
  <c r="N727" i="2"/>
  <c r="O727" i="2"/>
  <c r="Q727" i="2" s="1"/>
  <c r="N768" i="2"/>
  <c r="Q768" i="2"/>
  <c r="N529" i="2"/>
  <c r="Q529" i="2"/>
  <c r="N114" i="2"/>
  <c r="O114" i="2"/>
  <c r="N288" i="2"/>
  <c r="O288" i="2"/>
  <c r="N237" i="2"/>
  <c r="O237" i="2"/>
  <c r="N590" i="2"/>
  <c r="Q590" i="2"/>
  <c r="S590" i="2" s="1"/>
  <c r="N233" i="2"/>
  <c r="O233" i="2"/>
  <c r="N110" i="2"/>
  <c r="O110" i="2"/>
  <c r="N696" i="2"/>
  <c r="Q696" i="2"/>
  <c r="S696" i="2" s="1"/>
  <c r="N670" i="2"/>
  <c r="Q670" i="2"/>
  <c r="N807" i="2"/>
  <c r="Q807" i="2"/>
  <c r="H407" i="1" s="1"/>
  <c r="G308" i="8" s="1"/>
  <c r="N1024" i="2"/>
  <c r="O1024" i="2"/>
  <c r="Q1024" i="2" s="1"/>
  <c r="S1024" i="2" s="1"/>
  <c r="N816" i="2"/>
  <c r="Q816" i="2"/>
  <c r="N512" i="2"/>
  <c r="Q512" i="2"/>
  <c r="I3258" i="5" s="1"/>
  <c r="N369" i="2"/>
  <c r="Q369" i="2"/>
  <c r="N361" i="2"/>
  <c r="Q361" i="2"/>
  <c r="N561" i="2"/>
  <c r="Q561" i="2"/>
  <c r="N164" i="2"/>
  <c r="O164" i="2"/>
  <c r="N505" i="2"/>
  <c r="Q505" i="2"/>
  <c r="N403" i="2"/>
  <c r="Q403" i="2"/>
  <c r="N479" i="2"/>
  <c r="Q479" i="2"/>
  <c r="I154" i="6" s="1"/>
  <c r="J154" i="6" s="1"/>
  <c r="M154" i="6" s="1"/>
  <c r="N154" i="6" s="1"/>
  <c r="N799" i="2"/>
  <c r="Q799" i="2"/>
  <c r="N451" i="2"/>
  <c r="Q451" i="2"/>
  <c r="N443" i="2"/>
  <c r="Q443" i="2"/>
  <c r="I343" i="6" s="1"/>
  <c r="J343" i="6" s="1"/>
  <c r="M343" i="6" s="1"/>
  <c r="N343" i="6" s="1"/>
  <c r="N674" i="2"/>
  <c r="Q674" i="2"/>
  <c r="N499" i="2"/>
  <c r="O499" i="2"/>
  <c r="Q499" i="2" s="1"/>
  <c r="S499" i="2" s="1"/>
  <c r="N640" i="2"/>
  <c r="Q640" i="2"/>
  <c r="N535" i="2"/>
  <c r="Q535" i="2"/>
  <c r="N338" i="2"/>
  <c r="Q338" i="2"/>
  <c r="N389" i="2"/>
  <c r="Q389" i="2"/>
  <c r="N470" i="2"/>
  <c r="Q470" i="2"/>
  <c r="N651" i="2"/>
  <c r="O651" i="2"/>
  <c r="Q651" i="2" s="1"/>
  <c r="N438" i="2"/>
  <c r="Q438" i="2"/>
  <c r="N430" i="2"/>
  <c r="Q430" i="2"/>
  <c r="N706" i="2"/>
  <c r="Q706" i="2"/>
  <c r="N381" i="2"/>
  <c r="Q381" i="2"/>
  <c r="Q675" i="2"/>
  <c r="Q552" i="2"/>
  <c r="Q732" i="2"/>
  <c r="H396" i="1"/>
  <c r="G297" i="8" s="1"/>
  <c r="Q752" i="2"/>
  <c r="O396" i="2"/>
  <c r="Q396" i="2" s="1"/>
  <c r="I184" i="6" s="1"/>
  <c r="J184" i="6" s="1"/>
  <c r="M184" i="6" s="1"/>
  <c r="N184" i="6" s="1"/>
  <c r="Q774" i="2"/>
  <c r="Q384" i="2"/>
  <c r="I15" i="6" s="1"/>
  <c r="J15" i="6" s="1"/>
  <c r="M15" i="6" s="1"/>
  <c r="N15" i="6" s="1"/>
  <c r="O325" i="2"/>
  <c r="Q325" i="2" s="1"/>
  <c r="Q780" i="2"/>
  <c r="O723" i="2"/>
  <c r="Q723" i="2" s="1"/>
  <c r="I191" i="6" s="1"/>
  <c r="J191" i="6" s="1"/>
  <c r="M191" i="6" s="1"/>
  <c r="N191" i="6" s="1"/>
  <c r="Q678" i="2"/>
  <c r="H467" i="1" s="1"/>
  <c r="F73" i="7" s="1"/>
  <c r="O425" i="2"/>
  <c r="Q425" i="2" s="1"/>
  <c r="S425" i="2" s="1"/>
  <c r="O328" i="2"/>
  <c r="Q328" i="2" s="1"/>
  <c r="Q445" i="2"/>
  <c r="I344" i="6" s="1"/>
  <c r="J344" i="6" s="1"/>
  <c r="M344" i="6" s="1"/>
  <c r="N344" i="6" s="1"/>
  <c r="Q804" i="2"/>
  <c r="I3708" i="5" s="1"/>
  <c r="O345" i="2"/>
  <c r="Q345" i="2" s="1"/>
  <c r="Q484" i="2"/>
  <c r="O347" i="2"/>
  <c r="Q347" i="2" s="1"/>
  <c r="O181" i="2"/>
  <c r="Q463" i="2"/>
  <c r="Q688" i="2"/>
  <c r="Q367" i="2"/>
  <c r="O221" i="2"/>
  <c r="Q570" i="2"/>
  <c r="Q572" i="2"/>
  <c r="O257" i="2"/>
  <c r="Q520" i="2"/>
  <c r="Q697" i="2"/>
  <c r="Q400" i="2"/>
  <c r="O426" i="2"/>
  <c r="Q426" i="2" s="1"/>
  <c r="Q595" i="2"/>
  <c r="S595" i="2" s="1"/>
  <c r="Q614" i="2"/>
  <c r="S614" i="2" s="1"/>
  <c r="O240" i="2"/>
  <c r="O280" i="2"/>
  <c r="O7" i="2"/>
  <c r="Q767" i="2"/>
  <c r="Q415" i="2"/>
  <c r="O255" i="2"/>
  <c r="N571" i="2"/>
  <c r="Q571" i="2"/>
  <c r="N256" i="2"/>
  <c r="O256" i="2"/>
  <c r="N829" i="2"/>
  <c r="O829" i="2"/>
  <c r="Q829" i="2" s="1"/>
  <c r="S829" i="2" s="1"/>
  <c r="N629" i="2"/>
  <c r="Q629" i="2"/>
  <c r="N558" i="2"/>
  <c r="O558" i="2"/>
  <c r="Q558" i="2" s="1"/>
  <c r="S558" i="2" s="1"/>
  <c r="N113" i="2"/>
  <c r="O113" i="2"/>
  <c r="N1028" i="2"/>
  <c r="O1028" i="2"/>
  <c r="Q1028" i="2" s="1"/>
  <c r="S1028" i="2" s="1"/>
  <c r="N628" i="2"/>
  <c r="Q628" i="2"/>
  <c r="S628" i="2" s="1"/>
  <c r="N287" i="2"/>
  <c r="O287" i="2"/>
  <c r="N414" i="2"/>
  <c r="Q414" i="2"/>
  <c r="N278" i="2"/>
  <c r="O278" i="2"/>
  <c r="N239" i="2"/>
  <c r="O239" i="2"/>
  <c r="N526" i="2"/>
  <c r="Q526" i="2"/>
  <c r="N613" i="2"/>
  <c r="Q613" i="2"/>
  <c r="S613" i="2" s="1"/>
  <c r="N605" i="2"/>
  <c r="Q605" i="2"/>
  <c r="S605" i="2" s="1"/>
  <c r="N597" i="2"/>
  <c r="Q597" i="2"/>
  <c r="S597" i="2" s="1"/>
  <c r="N589" i="2"/>
  <c r="Q589" i="2"/>
  <c r="S589" i="2" s="1"/>
  <c r="N684" i="2"/>
  <c r="Q684" i="2"/>
  <c r="H473" i="1" s="1"/>
  <c r="F154" i="7" s="1"/>
  <c r="N305" i="2"/>
  <c r="Q305" i="2"/>
  <c r="H379" i="1" s="1"/>
  <c r="F141" i="7" s="1"/>
  <c r="N580" i="2"/>
  <c r="Q580" i="2"/>
  <c r="N695" i="2"/>
  <c r="Q695" i="2"/>
  <c r="N815" i="2"/>
  <c r="Q815" i="2"/>
  <c r="N511" i="2"/>
  <c r="Q511" i="2"/>
  <c r="N762" i="2"/>
  <c r="H387" i="1"/>
  <c r="G288" i="8" s="1"/>
  <c r="N368" i="2"/>
  <c r="Q368" i="2"/>
  <c r="N560" i="2"/>
  <c r="Q560" i="2"/>
  <c r="N215" i="2"/>
  <c r="O215" i="2"/>
  <c r="N386" i="2"/>
  <c r="Q386" i="2"/>
  <c r="I370" i="6" s="1"/>
  <c r="J370" i="6" s="1"/>
  <c r="M370" i="6" s="1"/>
  <c r="N370" i="6" s="1"/>
  <c r="N483" i="2"/>
  <c r="Q483" i="2"/>
  <c r="N307" i="2"/>
  <c r="Q307" i="2"/>
  <c r="N402" i="2"/>
  <c r="Q402" i="2"/>
  <c r="N481" i="2"/>
  <c r="Q481" i="2"/>
  <c r="N460" i="2"/>
  <c r="Q460" i="2"/>
  <c r="I337" i="6" s="1"/>
  <c r="J337" i="6" s="1"/>
  <c r="M337" i="6" s="1"/>
  <c r="N337" i="6" s="1"/>
  <c r="N798" i="2"/>
  <c r="Q798" i="2"/>
  <c r="N796" i="2"/>
  <c r="Q796" i="2"/>
  <c r="I34" i="6" s="1"/>
  <c r="J34" i="6" s="1"/>
  <c r="M34" i="6" s="1"/>
  <c r="N34" i="6" s="1"/>
  <c r="N311" i="2"/>
  <c r="O311" i="2"/>
  <c r="Q311" i="2" s="1"/>
  <c r="N352" i="2"/>
  <c r="Q352" i="2"/>
  <c r="N477" i="2"/>
  <c r="Q477" i="2"/>
  <c r="N716" i="2"/>
  <c r="Q716" i="2"/>
  <c r="H304" i="1" s="1"/>
  <c r="F49" i="7" s="1"/>
  <c r="N650" i="2"/>
  <c r="O650" i="2"/>
  <c r="Q650" i="2" s="1"/>
  <c r="N437" i="2"/>
  <c r="Q437" i="2"/>
  <c r="N755" i="2"/>
  <c r="Q755" i="2"/>
  <c r="H311" i="1" s="1"/>
  <c r="G166" i="8" s="1"/>
  <c r="N747" i="2"/>
  <c r="Q747" i="2"/>
  <c r="H388" i="1" s="1"/>
  <c r="G289" i="8" s="1"/>
  <c r="N739" i="2"/>
  <c r="Q739" i="2"/>
  <c r="N639" i="2"/>
  <c r="Q639" i="2"/>
  <c r="N686" i="2"/>
  <c r="Q686" i="2"/>
  <c r="O659" i="2"/>
  <c r="Q659" i="2" s="1"/>
  <c r="Q753" i="2"/>
  <c r="H390" i="1" s="1"/>
  <c r="G291" i="8" s="1"/>
  <c r="O708" i="2"/>
  <c r="Q708" i="2" s="1"/>
  <c r="S708" i="2" s="1"/>
  <c r="Q394" i="2"/>
  <c r="I182" i="6" s="1"/>
  <c r="J182" i="6" s="1"/>
  <c r="M182" i="6" s="1"/>
  <c r="N182" i="6" s="1"/>
  <c r="O647" i="2"/>
  <c r="Q647" i="2" s="1"/>
  <c r="O397" i="2"/>
  <c r="Q397" i="2" s="1"/>
  <c r="I123" i="6" s="1"/>
  <c r="J123" i="6" s="1"/>
  <c r="M123" i="6" s="1"/>
  <c r="N123" i="6" s="1"/>
  <c r="Q418" i="2"/>
  <c r="H356" i="1"/>
  <c r="O781" i="2"/>
  <c r="Q781" i="2" s="1"/>
  <c r="Q757" i="2"/>
  <c r="O724" i="2"/>
  <c r="Q724" i="2" s="1"/>
  <c r="O725" i="2"/>
  <c r="Q725" i="2" s="1"/>
  <c r="O502" i="2"/>
  <c r="Q502" i="2" s="1"/>
  <c r="S502" i="2" s="1"/>
  <c r="O329" i="2"/>
  <c r="Q329" i="2" s="1"/>
  <c r="Q447" i="2"/>
  <c r="Q457" i="2"/>
  <c r="Q461" i="2"/>
  <c r="O346" i="2"/>
  <c r="Q346" i="2" s="1"/>
  <c r="Q486" i="2"/>
  <c r="O184" i="2"/>
  <c r="Q557" i="2"/>
  <c r="Q370" i="2"/>
  <c r="S370" i="2" s="1"/>
  <c r="Q488" i="2"/>
  <c r="Q490" i="2"/>
  <c r="Q521" i="2"/>
  <c r="Q312" i="2"/>
  <c r="Q582" i="2"/>
  <c r="S582" i="2" s="1"/>
  <c r="Q598" i="2"/>
  <c r="S598" i="2" s="1"/>
  <c r="Q616" i="2"/>
  <c r="S616" i="2" s="1"/>
  <c r="O275" i="2"/>
  <c r="O631" i="2"/>
  <c r="Q631" i="2" s="1"/>
  <c r="S631" i="2" s="1"/>
  <c r="Q527" i="2"/>
  <c r="Q467" i="2"/>
  <c r="N332" i="2"/>
  <c r="O332" i="2"/>
  <c r="Q332" i="2" s="1"/>
  <c r="S332" i="2" s="1"/>
  <c r="N118" i="2"/>
  <c r="O118" i="2"/>
  <c r="N633" i="2"/>
  <c r="O633" i="2"/>
  <c r="Q633" i="2" s="1"/>
  <c r="S633" i="2" s="1"/>
  <c r="N627" i="2"/>
  <c r="Q627" i="2"/>
  <c r="S627" i="2" s="1"/>
  <c r="N286" i="2"/>
  <c r="O286" i="2"/>
  <c r="N413" i="2"/>
  <c r="Q413" i="2"/>
  <c r="N277" i="2"/>
  <c r="O277" i="2"/>
  <c r="N272" i="2"/>
  <c r="O272" i="2"/>
  <c r="N620" i="2"/>
  <c r="Q620" i="2"/>
  <c r="S620" i="2" s="1"/>
  <c r="N612" i="2"/>
  <c r="Q612" i="2"/>
  <c r="S612" i="2" s="1"/>
  <c r="N604" i="2"/>
  <c r="Q604" i="2"/>
  <c r="S604" i="2" s="1"/>
  <c r="N596" i="2"/>
  <c r="Q596" i="2"/>
  <c r="S596" i="2" s="1"/>
  <c r="N588" i="2"/>
  <c r="Q588" i="2"/>
  <c r="S588" i="2" s="1"/>
  <c r="N704" i="2"/>
  <c r="Q704" i="2"/>
  <c r="H463" i="1" s="1"/>
  <c r="F153" i="7" s="1"/>
  <c r="N525" i="2"/>
  <c r="O525" i="2"/>
  <c r="Q525" i="2" s="1"/>
  <c r="S525" i="2" s="1"/>
  <c r="N547" i="2"/>
  <c r="Q547" i="2"/>
  <c r="I412" i="6" s="1"/>
  <c r="N694" i="2"/>
  <c r="O694" i="2"/>
  <c r="Q694" i="2" s="1"/>
  <c r="N309" i="2"/>
  <c r="Q309" i="2"/>
  <c r="I167" i="6" s="1"/>
  <c r="J167" i="6" s="1"/>
  <c r="M167" i="6" s="1"/>
  <c r="N167" i="6" s="1"/>
  <c r="N577" i="2"/>
  <c r="Q577" i="2"/>
  <c r="N518" i="2"/>
  <c r="Q518" i="2"/>
  <c r="N626" i="2"/>
  <c r="Q626" i="2"/>
  <c r="H421" i="1" s="1"/>
  <c r="N407" i="2"/>
  <c r="O407" i="2"/>
  <c r="Q407" i="2" s="1"/>
  <c r="S407" i="2" s="1"/>
  <c r="N412" i="2"/>
  <c r="Q412" i="2"/>
  <c r="S412" i="2" s="1"/>
  <c r="N359" i="2"/>
  <c r="Q359" i="2"/>
  <c r="N760" i="2"/>
  <c r="Q760" i="2"/>
  <c r="N559" i="2"/>
  <c r="Q559" i="2"/>
  <c r="N214" i="2"/>
  <c r="O214" i="2"/>
  <c r="N812" i="2"/>
  <c r="Q812" i="2"/>
  <c r="N482" i="2"/>
  <c r="Q482" i="2"/>
  <c r="N820" i="2"/>
  <c r="Q820" i="2"/>
  <c r="N542" i="2"/>
  <c r="Q542" i="2"/>
  <c r="N424" i="2"/>
  <c r="O424" i="2"/>
  <c r="Q424" i="2" s="1"/>
  <c r="S424" i="2" s="1"/>
  <c r="N834" i="2"/>
  <c r="O834" i="2"/>
  <c r="Q834" i="2" s="1"/>
  <c r="N337" i="2"/>
  <c r="O337" i="2"/>
  <c r="Q337" i="2" s="1"/>
  <c r="I174" i="6" s="1"/>
  <c r="J174" i="6" s="1"/>
  <c r="M174" i="6" s="1"/>
  <c r="N174" i="6" s="1"/>
  <c r="N298" i="2"/>
  <c r="Q298" i="2"/>
  <c r="H418" i="1" s="1"/>
  <c r="G319" i="8" s="1"/>
  <c r="N293" i="2"/>
  <c r="O293" i="2"/>
  <c r="Q293" i="2" s="1"/>
  <c r="S293" i="2" s="1"/>
  <c r="N754" i="2"/>
  <c r="Q754" i="2"/>
  <c r="H309" i="1" s="1"/>
  <c r="G165" i="8" s="1"/>
  <c r="N746" i="2"/>
  <c r="Q746" i="2"/>
  <c r="H313" i="1" s="1"/>
  <c r="G167" i="8" s="1"/>
  <c r="I167" i="8" s="1"/>
  <c r="N738" i="2"/>
  <c r="Q738" i="2"/>
  <c r="N731" i="2"/>
  <c r="Q731" i="2"/>
  <c r="Q468" i="2"/>
  <c r="I23" i="6" s="1"/>
  <c r="J23" i="6" s="1"/>
  <c r="M23" i="6" s="1"/>
  <c r="N23" i="6" s="1"/>
  <c r="O707" i="2"/>
  <c r="Q707" i="2" s="1"/>
  <c r="Q428" i="2"/>
  <c r="Q734" i="2"/>
  <c r="Q744" i="2"/>
  <c r="Q771" i="2"/>
  <c r="I390" i="6" s="1"/>
  <c r="J390" i="6" s="1"/>
  <c r="M390" i="6" s="1"/>
  <c r="N390" i="6" s="1"/>
  <c r="Q553" i="2"/>
  <c r="O336" i="2"/>
  <c r="Q336" i="2" s="1"/>
  <c r="I171" i="6" s="1"/>
  <c r="J171" i="6" s="1"/>
  <c r="M171" i="6" s="1"/>
  <c r="N171" i="6" s="1"/>
  <c r="Q439" i="2"/>
  <c r="Q721" i="2"/>
  <c r="Q315" i="2"/>
  <c r="Q776" i="2"/>
  <c r="Q782" i="2"/>
  <c r="Q788" i="2"/>
  <c r="I43" i="6" s="1"/>
  <c r="J43" i="6" s="1"/>
  <c r="M43" i="6" s="1"/>
  <c r="N43" i="6" s="1"/>
  <c r="Q679" i="2"/>
  <c r="I384" i="6" s="1"/>
  <c r="J384" i="6" s="1"/>
  <c r="M384" i="6" s="1"/>
  <c r="N384" i="6" s="1"/>
  <c r="O498" i="2"/>
  <c r="Q498" i="2" s="1"/>
  <c r="S498" i="2" s="1"/>
  <c r="O540" i="2"/>
  <c r="Q540" i="2" s="1"/>
  <c r="Q448" i="2"/>
  <c r="I345" i="6" s="1"/>
  <c r="J345" i="6" s="1"/>
  <c r="M345" i="6" s="1"/>
  <c r="N345" i="6" s="1"/>
  <c r="Q458" i="2"/>
  <c r="Q669" i="2"/>
  <c r="Q506" i="2"/>
  <c r="I129" i="6" s="1"/>
  <c r="J129" i="6" s="1"/>
  <c r="M129" i="6" s="1"/>
  <c r="N129" i="6" s="1"/>
  <c r="O185" i="2"/>
  <c r="Q680" i="2"/>
  <c r="Q354" i="2"/>
  <c r="Q374" i="2"/>
  <c r="Q624" i="2"/>
  <c r="H424" i="1" s="1"/>
  <c r="I424" i="1" s="1"/>
  <c r="Q574" i="2"/>
  <c r="O652" i="2"/>
  <c r="Q652" i="2" s="1"/>
  <c r="S652" i="2" s="1"/>
  <c r="Q522" i="2"/>
  <c r="S522" i="2" s="1"/>
  <c r="Q492" i="2"/>
  <c r="Q581" i="2"/>
  <c r="O427" i="2"/>
  <c r="Q427" i="2" s="1"/>
  <c r="Q584" i="2"/>
  <c r="S584" i="2" s="1"/>
  <c r="Q599" i="2"/>
  <c r="S599" i="2" s="1"/>
  <c r="O282" i="2"/>
  <c r="O284" i="2"/>
  <c r="O634" i="2"/>
  <c r="Q634" i="2" s="1"/>
  <c r="S634" i="2" s="1"/>
  <c r="Q528" i="2"/>
  <c r="Q421" i="2"/>
  <c r="N115" i="2"/>
  <c r="O115" i="2"/>
  <c r="N416" i="2"/>
  <c r="Q416" i="2"/>
  <c r="N254" i="2"/>
  <c r="O254" i="2"/>
  <c r="N250" i="2"/>
  <c r="O250" i="2"/>
  <c r="N322" i="2"/>
  <c r="Q322" i="2"/>
  <c r="N632" i="2"/>
  <c r="O632" i="2"/>
  <c r="Q632" i="2" s="1"/>
  <c r="S632" i="2" s="1"/>
  <c r="N279" i="2"/>
  <c r="O279" i="2"/>
  <c r="N276" i="2"/>
  <c r="O276" i="2"/>
  <c r="N611" i="2"/>
  <c r="Q611" i="2"/>
  <c r="S611" i="2" s="1"/>
  <c r="N603" i="2"/>
  <c r="Q603" i="2"/>
  <c r="S603" i="2" s="1"/>
  <c r="N544" i="2"/>
  <c r="Q544" i="2"/>
  <c r="H448" i="1" s="1"/>
  <c r="F152" i="7" s="1"/>
  <c r="N296" i="2"/>
  <c r="Q296" i="2"/>
  <c r="N494" i="2"/>
  <c r="O494" i="2"/>
  <c r="Q494" i="2" s="1"/>
  <c r="N808" i="2"/>
  <c r="Q808" i="2"/>
  <c r="N693" i="2"/>
  <c r="Q693" i="2"/>
  <c r="N308" i="2"/>
  <c r="Q308" i="2"/>
  <c r="I146" i="6" s="1"/>
  <c r="J146" i="6" s="1"/>
  <c r="M146" i="6" s="1"/>
  <c r="N146" i="6" s="1"/>
  <c r="N259" i="2"/>
  <c r="O259" i="2"/>
  <c r="N764" i="2"/>
  <c r="I334" i="6"/>
  <c r="N349" i="2"/>
  <c r="O349" i="2"/>
  <c r="Q349" i="2" s="1"/>
  <c r="N543" i="2"/>
  <c r="O543" i="2"/>
  <c r="Q543" i="2" s="1"/>
  <c r="S543" i="2" s="1"/>
  <c r="N720" i="2"/>
  <c r="O720" i="2"/>
  <c r="N358" i="2"/>
  <c r="Q358" i="2"/>
  <c r="N348" i="2"/>
  <c r="O348" i="2"/>
  <c r="Q348" i="2" s="1"/>
  <c r="I413" i="6" s="1"/>
  <c r="J413" i="6" s="1"/>
  <c r="M413" i="6" s="1"/>
  <c r="N413" i="6" s="1"/>
  <c r="N182" i="2"/>
  <c r="O182" i="2"/>
  <c r="N385" i="2"/>
  <c r="Q385" i="2"/>
  <c r="I375" i="6" s="1"/>
  <c r="J375" i="6" s="1"/>
  <c r="M375" i="6" s="1"/>
  <c r="N375" i="6" s="1"/>
  <c r="N811" i="2"/>
  <c r="Q811" i="2"/>
  <c r="N330" i="2"/>
  <c r="O330" i="2"/>
  <c r="Q330" i="2" s="1"/>
  <c r="N260" i="2"/>
  <c r="O260" i="2"/>
  <c r="N623" i="2"/>
  <c r="O623" i="2"/>
  <c r="Q623" i="2" s="1"/>
  <c r="I131" i="6" s="1"/>
  <c r="J131" i="6" s="1"/>
  <c r="M131" i="6" s="1"/>
  <c r="N131" i="6" s="1"/>
  <c r="N819" i="2"/>
  <c r="Q819" i="2"/>
  <c r="N541" i="2"/>
  <c r="Q541" i="2"/>
  <c r="N789" i="2"/>
  <c r="Q789" i="2"/>
  <c r="N387" i="2"/>
  <c r="O387" i="2"/>
  <c r="Q387" i="2" s="1"/>
  <c r="S387" i="2" s="1"/>
  <c r="N787" i="2"/>
  <c r="Q787" i="2"/>
  <c r="N643" i="2"/>
  <c r="O643" i="2"/>
  <c r="Q643" i="2" s="1"/>
  <c r="N778" i="2"/>
  <c r="Q778" i="2"/>
  <c r="S778" i="2" s="1"/>
  <c r="N648" i="2"/>
  <c r="O648" i="2"/>
  <c r="Q648" i="2" s="1"/>
  <c r="N773" i="2"/>
  <c r="Q773" i="2"/>
  <c r="N635" i="2"/>
  <c r="Q635" i="2"/>
  <c r="Q676" i="2"/>
  <c r="Q429" i="2"/>
  <c r="Q735" i="2"/>
  <c r="Q745" i="2"/>
  <c r="Q772" i="2"/>
  <c r="Q434" i="2"/>
  <c r="Q756" i="2"/>
  <c r="O644" i="2"/>
  <c r="Q644" i="2" s="1"/>
  <c r="Q440" i="2"/>
  <c r="O649" i="2"/>
  <c r="Q649" i="2" s="1"/>
  <c r="Q777" i="2"/>
  <c r="H334" i="1" s="1"/>
  <c r="Q478" i="2"/>
  <c r="S478" i="2" s="1"/>
  <c r="Q790" i="2"/>
  <c r="Q449" i="2"/>
  <c r="Q459" i="2"/>
  <c r="Q758" i="2"/>
  <c r="Q410" i="2"/>
  <c r="Q507" i="2"/>
  <c r="I130" i="6" s="1"/>
  <c r="J130" i="6" s="1"/>
  <c r="M130" i="6" s="1"/>
  <c r="N130" i="6" s="1"/>
  <c r="O204" i="2"/>
  <c r="Q562" i="2"/>
  <c r="H476" i="1" s="1"/>
  <c r="Q355" i="2"/>
  <c r="Q375" i="2"/>
  <c r="Q714" i="2"/>
  <c r="S714" i="2" s="1"/>
  <c r="O405" i="2"/>
  <c r="Q405" i="2" s="1"/>
  <c r="S405" i="2" s="1"/>
  <c r="Q575" i="2"/>
  <c r="Q806" i="2"/>
  <c r="Q310" i="2"/>
  <c r="I160" i="6" s="1"/>
  <c r="J160" i="6" s="1"/>
  <c r="M160" i="6" s="1"/>
  <c r="N160" i="6" s="1"/>
  <c r="Q579" i="2"/>
  <c r="Q682" i="2"/>
  <c r="Q602" i="2"/>
  <c r="S602" i="2" s="1"/>
  <c r="Q618" i="2"/>
  <c r="S618" i="2" s="1"/>
  <c r="O242" i="2"/>
  <c r="O285" i="2"/>
  <c r="O1031" i="2"/>
  <c r="Q1031" i="2" s="1"/>
  <c r="S1031" i="2" s="1"/>
  <c r="O249" i="2"/>
  <c r="O655" i="2"/>
  <c r="Q655" i="2" s="1"/>
  <c r="S655" i="2" s="1"/>
  <c r="N274" i="2"/>
  <c r="O274" i="2"/>
  <c r="N568" i="2"/>
  <c r="Q568" i="2"/>
  <c r="N977" i="2"/>
  <c r="O977" i="2"/>
  <c r="Q977" i="2" s="1"/>
  <c r="S977" i="2" s="1"/>
  <c r="N673" i="2"/>
  <c r="Q673" i="2"/>
  <c r="S673" i="2" s="1"/>
  <c r="N253" i="2"/>
  <c r="O253" i="2"/>
  <c r="N246" i="2"/>
  <c r="O246" i="2"/>
  <c r="N610" i="2"/>
  <c r="Q610" i="2"/>
  <c r="S610" i="2" s="1"/>
  <c r="N683" i="2"/>
  <c r="Q683" i="2"/>
  <c r="H472" i="1" s="1"/>
  <c r="F151" i="7" s="1"/>
  <c r="N232" i="2"/>
  <c r="O232" i="2"/>
  <c r="N295" i="2"/>
  <c r="Q295" i="2"/>
  <c r="N466" i="2"/>
  <c r="Q466" i="2"/>
  <c r="S466" i="2" s="1"/>
  <c r="N393" i="2"/>
  <c r="Q393" i="2"/>
  <c r="N685" i="2"/>
  <c r="O685" i="2"/>
  <c r="Q685" i="2" s="1"/>
  <c r="H427" i="1" s="1"/>
  <c r="N258" i="2"/>
  <c r="O258" i="2"/>
  <c r="N824" i="2"/>
  <c r="Q824" i="2"/>
  <c r="S824" i="2" s="1"/>
  <c r="N625" i="2"/>
  <c r="Q625" i="2"/>
  <c r="H422" i="1" s="1"/>
  <c r="I422" i="1" s="1"/>
  <c r="N487" i="2"/>
  <c r="O487" i="2"/>
  <c r="Q487" i="2" s="1"/>
  <c r="S487" i="2" s="1"/>
  <c r="N509" i="2"/>
  <c r="O509" i="2"/>
  <c r="Q509" i="2" s="1"/>
  <c r="S509" i="2" s="1"/>
  <c r="N373" i="2"/>
  <c r="Q373" i="2"/>
  <c r="N365" i="2"/>
  <c r="Q365" i="2"/>
  <c r="N357" i="2"/>
  <c r="Q357" i="2"/>
  <c r="N703" i="2"/>
  <c r="Q703" i="2"/>
  <c r="N630" i="2"/>
  <c r="Q630" i="2"/>
  <c r="N291" i="2"/>
  <c r="Q291" i="2"/>
  <c r="H466" i="1" s="1"/>
  <c r="F112" i="7" s="1"/>
  <c r="N383" i="2"/>
  <c r="O383" i="2"/>
  <c r="Q383" i="2" s="1"/>
  <c r="N409" i="2"/>
  <c r="Q409" i="2"/>
  <c r="N637" i="2"/>
  <c r="Q637" i="2"/>
  <c r="N712" i="2"/>
  <c r="Q712" i="2"/>
  <c r="N803" i="2"/>
  <c r="Q803" i="2"/>
  <c r="N455" i="2"/>
  <c r="Q455" i="2"/>
  <c r="N538" i="2"/>
  <c r="Q538" i="2"/>
  <c r="N786" i="2"/>
  <c r="Q786" i="2"/>
  <c r="H360" i="1" s="1"/>
  <c r="N687" i="2"/>
  <c r="Q687" i="2"/>
  <c r="N442" i="2"/>
  <c r="Q442" i="2"/>
  <c r="N342" i="2"/>
  <c r="O342" i="2"/>
  <c r="Q342" i="2" s="1"/>
  <c r="I173" i="6" s="1"/>
  <c r="J173" i="6" s="1"/>
  <c r="M173" i="6" s="1"/>
  <c r="N173" i="6" s="1"/>
  <c r="N395" i="2"/>
  <c r="Q395" i="2"/>
  <c r="I183" i="6" s="1"/>
  <c r="J183" i="6" s="1"/>
  <c r="M183" i="6" s="1"/>
  <c r="N183" i="6" s="1"/>
  <c r="N335" i="2"/>
  <c r="Q335" i="2"/>
  <c r="N469" i="2"/>
  <c r="Q469" i="2"/>
  <c r="I22" i="6" s="1"/>
  <c r="J22" i="6" s="1"/>
  <c r="M22" i="6" s="1"/>
  <c r="N22" i="6" s="1"/>
  <c r="Q728" i="2"/>
  <c r="O677" i="2"/>
  <c r="Q677" i="2" s="1"/>
  <c r="I3705" i="5" s="1"/>
  <c r="Q432" i="2"/>
  <c r="Q736" i="2"/>
  <c r="Q748" i="2"/>
  <c r="O333" i="2"/>
  <c r="Q333" i="2" s="1"/>
  <c r="I122" i="6" s="1"/>
  <c r="J122" i="6" s="1"/>
  <c r="M122" i="6" s="1"/>
  <c r="N122" i="6" s="1"/>
  <c r="Q435" i="2"/>
  <c r="O334" i="2"/>
  <c r="Q334" i="2" s="1"/>
  <c r="I30" i="6" s="1"/>
  <c r="J30" i="6" s="1"/>
  <c r="M30" i="6" s="1"/>
  <c r="N30" i="6" s="1"/>
  <c r="O666" i="2"/>
  <c r="Q666" i="2" s="1"/>
  <c r="O324" i="2"/>
  <c r="Q324" i="2" s="1"/>
  <c r="Q472" i="2"/>
  <c r="I360" i="6" s="1"/>
  <c r="J360" i="6" s="1"/>
  <c r="M360" i="6" s="1"/>
  <c r="N360" i="6" s="1"/>
  <c r="Q313" i="2"/>
  <c r="S313" i="2" s="1"/>
  <c r="Q401" i="2"/>
  <c r="O642" i="2"/>
  <c r="Q642" i="2" s="1"/>
  <c r="Q700" i="2"/>
  <c r="O500" i="2"/>
  <c r="Q500" i="2" s="1"/>
  <c r="S500" i="2" s="1"/>
  <c r="Q793" i="2"/>
  <c r="Q450" i="2"/>
  <c r="Q318" i="2"/>
  <c r="Q411" i="2"/>
  <c r="O172" i="2"/>
  <c r="O192" i="2"/>
  <c r="Q563" i="2"/>
  <c r="Q360" i="2"/>
  <c r="Q376" i="2"/>
  <c r="O831" i="2"/>
  <c r="Q831" i="2" s="1"/>
  <c r="S831" i="2" s="1"/>
  <c r="Q566" i="2"/>
  <c r="D364" i="6" s="1"/>
  <c r="O406" i="2"/>
  <c r="Q406" i="2" s="1"/>
  <c r="S406" i="2" s="1"/>
  <c r="O517" i="2"/>
  <c r="Q517" i="2" s="1"/>
  <c r="S517" i="2" s="1"/>
  <c r="O671" i="2"/>
  <c r="Q671" i="2" s="1"/>
  <c r="Q586" i="2"/>
  <c r="S586" i="2" s="1"/>
  <c r="Q606" i="2"/>
  <c r="S606" i="2" s="1"/>
  <c r="Q619" i="2"/>
  <c r="S619" i="2" s="1"/>
  <c r="O243" i="2"/>
  <c r="Q398" i="2"/>
  <c r="S398" i="2" s="1"/>
  <c r="O1023" i="2"/>
  <c r="Q1023" i="2" s="1"/>
  <c r="S1023" i="2" s="1"/>
  <c r="O827" i="2"/>
  <c r="Q827" i="2" s="1"/>
  <c r="S827" i="2" s="1"/>
  <c r="Q1030" i="2"/>
  <c r="S1030" i="2" s="1"/>
  <c r="Q399" i="2"/>
  <c r="Q705" i="2"/>
  <c r="N292" i="2"/>
  <c r="AW206" i="3"/>
  <c r="AW522" i="3"/>
  <c r="AW297" i="3"/>
  <c r="AW372" i="3"/>
  <c r="AW378" i="3"/>
  <c r="AW496" i="3"/>
  <c r="AW97" i="3"/>
  <c r="AW154" i="3"/>
  <c r="AW197" i="3"/>
  <c r="BN569" i="3"/>
  <c r="L80" i="2" s="1"/>
  <c r="BM742" i="3"/>
  <c r="AU76" i="3"/>
  <c r="BK76" i="3" s="1"/>
  <c r="BK77" i="3"/>
  <c r="BK90" i="3"/>
  <c r="BK96" i="3"/>
  <c r="AU85" i="3"/>
  <c r="BK85" i="3" s="1"/>
  <c r="AT752" i="3"/>
  <c r="AB535" i="3"/>
  <c r="AU535" i="3" s="1"/>
  <c r="BK535" i="3" s="1"/>
  <c r="AT557" i="3"/>
  <c r="BQ836" i="3"/>
  <c r="AW776" i="3"/>
  <c r="AU835" i="3"/>
  <c r="BK835" i="3" s="1"/>
  <c r="AW797" i="3"/>
  <c r="AW814" i="3"/>
  <c r="BM678" i="3"/>
  <c r="BM715" i="3"/>
  <c r="BQ825" i="3"/>
  <c r="BQ96" i="3"/>
  <c r="BQ634" i="3"/>
  <c r="BK149" i="3"/>
  <c r="AW68" i="3"/>
  <c r="AW478" i="3"/>
  <c r="AW545" i="3"/>
  <c r="AW587" i="3"/>
  <c r="AW731" i="3"/>
  <c r="BR717" i="3"/>
  <c r="Z776" i="3"/>
  <c r="AW57" i="3"/>
  <c r="AW72" i="3"/>
  <c r="AW377" i="3"/>
  <c r="AW504" i="3"/>
  <c r="AT279" i="3"/>
  <c r="AW58" i="3"/>
  <c r="AW96" i="3"/>
  <c r="AW186" i="3"/>
  <c r="AW199" i="3"/>
  <c r="AW217" i="3"/>
  <c r="AW247" i="3"/>
  <c r="AW445" i="3"/>
  <c r="AW547" i="3"/>
  <c r="AW592" i="3"/>
  <c r="AW655" i="3"/>
  <c r="AW851" i="3"/>
  <c r="BN567" i="3"/>
  <c r="L109" i="2" s="1"/>
  <c r="BM569" i="3"/>
  <c r="AW59" i="3"/>
  <c r="AW358" i="3"/>
  <c r="AW550" i="3"/>
  <c r="AW596" i="3"/>
  <c r="AW620" i="3"/>
  <c r="AW856" i="3"/>
  <c r="AW885" i="3"/>
  <c r="BQ249" i="3"/>
  <c r="AW60" i="3"/>
  <c r="AW166" i="3"/>
  <c r="AW226" i="3"/>
  <c r="AW453" i="3"/>
  <c r="AW61" i="3"/>
  <c r="AW77" i="3"/>
  <c r="AW90" i="3"/>
  <c r="AW167" i="3"/>
  <c r="AW227" i="3"/>
  <c r="AW303" i="3"/>
  <c r="AW466" i="3"/>
  <c r="AW539" i="3"/>
  <c r="AW601" i="3"/>
  <c r="BQ167" i="3"/>
  <c r="BM710" i="3"/>
  <c r="AW42" i="3"/>
  <c r="AW62" i="3"/>
  <c r="AW92" i="3"/>
  <c r="AW103" i="3"/>
  <c r="AW563" i="3"/>
  <c r="AW717" i="3"/>
  <c r="BR692" i="3"/>
  <c r="AW54" i="3"/>
  <c r="AW151" i="3"/>
  <c r="AW210" i="3"/>
  <c r="AW369" i="3"/>
  <c r="AW544" i="3"/>
  <c r="AW564" i="3"/>
  <c r="AW728" i="3"/>
  <c r="BM561" i="3"/>
  <c r="BM620" i="3"/>
  <c r="BM653" i="3"/>
  <c r="BN661" i="3"/>
  <c r="L27" i="2" s="1"/>
  <c r="AB228" i="3"/>
  <c r="AU228" i="3" s="1"/>
  <c r="AW228" i="3" s="1"/>
  <c r="AT673" i="3"/>
  <c r="AT195" i="3"/>
  <c r="BQ227" i="3"/>
  <c r="BR244" i="3"/>
  <c r="BN332" i="3"/>
  <c r="L129" i="2" s="1"/>
  <c r="Z374" i="3"/>
  <c r="BM479" i="3"/>
  <c r="BN524" i="3"/>
  <c r="L880" i="2" s="1"/>
  <c r="N880" i="2" s="1"/>
  <c r="BR598" i="3"/>
  <c r="BQ170" i="3"/>
  <c r="BQ726" i="3"/>
  <c r="BQ774" i="3"/>
  <c r="BM466" i="3"/>
  <c r="BQ476" i="3"/>
  <c r="BQ615" i="3"/>
  <c r="BM630" i="3"/>
  <c r="BQ692" i="3"/>
  <c r="BN892" i="3"/>
  <c r="BQ218" i="3"/>
  <c r="AU287" i="3"/>
  <c r="BR287" i="3" s="1"/>
  <c r="Z375" i="3"/>
  <c r="BQ561" i="3"/>
  <c r="BR579" i="3"/>
  <c r="BQ704" i="3"/>
  <c r="BR730" i="3"/>
  <c r="AB81" i="3"/>
  <c r="AB21" i="3"/>
  <c r="AU21" i="3" s="1"/>
  <c r="BK21" i="3" s="1"/>
  <c r="BQ172" i="3"/>
  <c r="AB294" i="3"/>
  <c r="AU294" i="3" s="1"/>
  <c r="BK294" i="3" s="1"/>
  <c r="AB296" i="3"/>
  <c r="AU296" i="3" s="1"/>
  <c r="BM378" i="3"/>
  <c r="BR479" i="3"/>
  <c r="BM685" i="3"/>
  <c r="BR691" i="3"/>
  <c r="BN706" i="3"/>
  <c r="L180" i="2" s="1"/>
  <c r="BM728" i="3"/>
  <c r="BM731" i="3"/>
  <c r="BN840" i="3"/>
  <c r="L105" i="2" s="1"/>
  <c r="BM849" i="3"/>
  <c r="BR162" i="3"/>
  <c r="BM332" i="3"/>
  <c r="BN561" i="3"/>
  <c r="L14" i="2" s="1"/>
  <c r="BN679" i="3"/>
  <c r="L158" i="2" s="1"/>
  <c r="BQ773" i="3"/>
  <c r="BQ828" i="3"/>
  <c r="BQ850" i="3"/>
  <c r="BQ464" i="3"/>
  <c r="Z161" i="3"/>
  <c r="AT428" i="3"/>
  <c r="AB431" i="3"/>
  <c r="AU431" i="3" s="1"/>
  <c r="AB433" i="3"/>
  <c r="AU433" i="3" s="1"/>
  <c r="BR433" i="3" s="1"/>
  <c r="BR484" i="3"/>
  <c r="AB491" i="3"/>
  <c r="AU491" i="3" s="1"/>
  <c r="BK491" i="3" s="1"/>
  <c r="BR573" i="3"/>
  <c r="BR575" i="3"/>
  <c r="BQ625" i="3"/>
  <c r="BM650" i="3"/>
  <c r="BM712" i="3"/>
  <c r="BM820" i="3"/>
  <c r="BQ164" i="3"/>
  <c r="BQ226" i="3"/>
  <c r="BM280" i="3"/>
  <c r="BQ521" i="3"/>
  <c r="BN623" i="3"/>
  <c r="L21" i="2" s="1"/>
  <c r="BM626" i="3"/>
  <c r="BR700" i="3"/>
  <c r="BQ710" i="3"/>
  <c r="BQ454" i="3"/>
  <c r="BM542" i="3"/>
  <c r="BQ650" i="3"/>
  <c r="BM804" i="3"/>
  <c r="AB75" i="3"/>
  <c r="BQ75" i="3" s="1"/>
  <c r="AB95" i="3"/>
  <c r="AT132" i="3"/>
  <c r="BM169" i="3"/>
  <c r="Z323" i="3"/>
  <c r="AB340" i="3"/>
  <c r="AU340" i="3" s="1"/>
  <c r="BK340" i="3" s="1"/>
  <c r="BQ597" i="3"/>
  <c r="AB606" i="3"/>
  <c r="AU606" i="3" s="1"/>
  <c r="BK623" i="3"/>
  <c r="BQ630" i="3"/>
  <c r="BN655" i="3"/>
  <c r="L176" i="2" s="1"/>
  <c r="BM684" i="3"/>
  <c r="BM706" i="3"/>
  <c r="BN727" i="3"/>
  <c r="L85" i="2" s="1"/>
  <c r="AT749" i="3"/>
  <c r="BM812" i="3"/>
  <c r="BN818" i="3"/>
  <c r="L89" i="2" s="1"/>
  <c r="Z823" i="3"/>
  <c r="BM863" i="3"/>
  <c r="BQ151" i="3"/>
  <c r="BQ319" i="3"/>
  <c r="BR504" i="3"/>
  <c r="BM679" i="3"/>
  <c r="BN684" i="3"/>
  <c r="L140" i="2" s="1"/>
  <c r="BN696" i="3"/>
  <c r="L146" i="2" s="1"/>
  <c r="BM699" i="3"/>
  <c r="BQ841" i="3"/>
  <c r="BM880" i="3"/>
  <c r="AT82" i="3"/>
  <c r="AB200" i="3"/>
  <c r="AU200" i="3" s="1"/>
  <c r="BK200" i="3" s="1"/>
  <c r="BQ203" i="3"/>
  <c r="BQ211" i="3"/>
  <c r="AT275" i="3"/>
  <c r="BR319" i="3"/>
  <c r="Z338" i="3"/>
  <c r="AB381" i="3"/>
  <c r="AU381" i="3" s="1"/>
  <c r="BK381" i="3" s="1"/>
  <c r="AT453" i="3"/>
  <c r="BR600" i="3"/>
  <c r="BN624" i="3"/>
  <c r="L78" i="2" s="1"/>
  <c r="BN629" i="3"/>
  <c r="L81" i="2" s="1"/>
  <c r="BM632" i="3"/>
  <c r="BR778" i="3"/>
  <c r="BM808" i="3"/>
  <c r="BM819" i="3"/>
  <c r="Z59" i="3"/>
  <c r="Z39" i="3"/>
  <c r="AT158" i="3"/>
  <c r="AB266" i="3"/>
  <c r="AU266" i="3" s="1"/>
  <c r="BK266" i="3" s="1"/>
  <c r="AB278" i="3"/>
  <c r="AU278" i="3" s="1"/>
  <c r="AB338" i="3"/>
  <c r="AU338" i="3" s="1"/>
  <c r="BK338" i="3" s="1"/>
  <c r="AB347" i="3"/>
  <c r="AU347" i="3" s="1"/>
  <c r="BK347" i="3" s="1"/>
  <c r="BM619" i="3"/>
  <c r="BR641" i="3"/>
  <c r="BM677" i="3"/>
  <c r="BM683" i="3"/>
  <c r="BM741" i="3"/>
  <c r="BQ789" i="3"/>
  <c r="BQ880" i="3"/>
  <c r="BQ591" i="3"/>
  <c r="BQ599" i="3"/>
  <c r="BQ617" i="3"/>
  <c r="BQ683" i="3"/>
  <c r="BQ731" i="3"/>
  <c r="AT8" i="3"/>
  <c r="Z65" i="3"/>
  <c r="Z143" i="3"/>
  <c r="BN215" i="3"/>
  <c r="L132" i="2" s="1"/>
  <c r="AB451" i="3"/>
  <c r="AU451" i="3" s="1"/>
  <c r="BK451" i="3" s="1"/>
  <c r="AT474" i="3"/>
  <c r="BR619" i="3"/>
  <c r="BN620" i="3"/>
  <c r="L156" i="2" s="1"/>
  <c r="BR704" i="3"/>
  <c r="BM828" i="3"/>
  <c r="BN446" i="3"/>
  <c r="L216" i="2" s="1"/>
  <c r="BN464" i="3"/>
  <c r="L112" i="2" s="1"/>
  <c r="BM471" i="3"/>
  <c r="BM492" i="3"/>
  <c r="AB402" i="3"/>
  <c r="AU402" i="3" s="1"/>
  <c r="BK402" i="3" s="1"/>
  <c r="AT402" i="3"/>
  <c r="BR198" i="3"/>
  <c r="BN563" i="3"/>
  <c r="L262" i="2" s="1"/>
  <c r="BN574" i="3"/>
  <c r="L268" i="2" s="1"/>
  <c r="BM579" i="3"/>
  <c r="BM584" i="3"/>
  <c r="BR603" i="3"/>
  <c r="BR637" i="3"/>
  <c r="AU845" i="3"/>
  <c r="BR845" i="3" s="1"/>
  <c r="AB80" i="3"/>
  <c r="AU80" i="3" s="1"/>
  <c r="AB11" i="3"/>
  <c r="AU11" i="3" s="1"/>
  <c r="BK11" i="3" s="1"/>
  <c r="BR640" i="3"/>
  <c r="BN677" i="3"/>
  <c r="L153" i="2" s="1"/>
  <c r="BR679" i="3"/>
  <c r="BR716" i="3"/>
  <c r="BR808" i="3"/>
  <c r="AT859" i="3"/>
  <c r="BN880" i="3"/>
  <c r="L63" i="2" s="1"/>
  <c r="AT159" i="3"/>
  <c r="AB257" i="3"/>
  <c r="AU257" i="3" s="1"/>
  <c r="BK257" i="3" s="1"/>
  <c r="AB281" i="3"/>
  <c r="BQ281" i="3" s="1"/>
  <c r="AT219" i="3"/>
  <c r="AB291" i="3"/>
  <c r="AU291" i="3" s="1"/>
  <c r="BK291" i="3" s="1"/>
  <c r="BQ332" i="3"/>
  <c r="AB490" i="3"/>
  <c r="AU490" i="3" s="1"/>
  <c r="BK490" i="3" s="1"/>
  <c r="BM496" i="3"/>
  <c r="BR502" i="3"/>
  <c r="BR560" i="3"/>
  <c r="BR596" i="3"/>
  <c r="BN626" i="3"/>
  <c r="L17" i="2" s="1"/>
  <c r="BM641" i="3"/>
  <c r="BN678" i="3"/>
  <c r="L64" i="2" s="1"/>
  <c r="BM680" i="3"/>
  <c r="BQ696" i="3"/>
  <c r="BN697" i="3"/>
  <c r="L159" i="2" s="1"/>
  <c r="BM701" i="3"/>
  <c r="BQ707" i="3"/>
  <c r="BM778" i="3"/>
  <c r="BN821" i="3"/>
  <c r="L50" i="2" s="1"/>
  <c r="AU876" i="3"/>
  <c r="BK876" i="3" s="1"/>
  <c r="BM887" i="3"/>
  <c r="BR116" i="3"/>
  <c r="AB148" i="3"/>
  <c r="AU148" i="3" s="1"/>
  <c r="BK148" i="3" s="1"/>
  <c r="AT191" i="3"/>
  <c r="AT224" i="3"/>
  <c r="AT33" i="3"/>
  <c r="BQ114" i="3"/>
  <c r="BR111" i="3"/>
  <c r="BS111" i="3" s="1"/>
  <c r="AB139" i="3"/>
  <c r="AU139" i="3" s="1"/>
  <c r="BK139" i="3" s="1"/>
  <c r="AB168" i="3"/>
  <c r="AU168" i="3" s="1"/>
  <c r="BM243" i="3"/>
  <c r="BM349" i="3"/>
  <c r="BQ446" i="3"/>
  <c r="BM464" i="3"/>
  <c r="AT478" i="3"/>
  <c r="BN496" i="3"/>
  <c r="L206" i="2" s="1"/>
  <c r="BM503" i="3"/>
  <c r="BM505" i="3"/>
  <c r="BM545" i="3"/>
  <c r="BR554" i="3"/>
  <c r="BM636" i="3"/>
  <c r="BQ638" i="3"/>
  <c r="BR643" i="3"/>
  <c r="BM661" i="3"/>
  <c r="BN690" i="3"/>
  <c r="L145" i="2" s="1"/>
  <c r="BN694" i="3"/>
  <c r="L143" i="2" s="1"/>
  <c r="BN699" i="3"/>
  <c r="L147" i="2" s="1"/>
  <c r="BM700" i="3"/>
  <c r="BR741" i="3"/>
  <c r="BR785" i="3"/>
  <c r="BN791" i="3"/>
  <c r="L77" i="2" s="1"/>
  <c r="AU836" i="3"/>
  <c r="BK836" i="3" s="1"/>
  <c r="BQ842" i="3"/>
  <c r="BN887" i="3"/>
  <c r="AB45" i="3"/>
  <c r="AU45" i="3" s="1"/>
  <c r="BK45" i="3" s="1"/>
  <c r="AB6" i="3"/>
  <c r="AU6" i="3" s="1"/>
  <c r="BK6" i="3" s="1"/>
  <c r="AB84" i="3"/>
  <c r="AU84" i="3" s="1"/>
  <c r="BQ162" i="3"/>
  <c r="BN349" i="3"/>
  <c r="L195" i="2" s="1"/>
  <c r="BM445" i="3"/>
  <c r="BQ547" i="3"/>
  <c r="BQ572" i="3"/>
  <c r="BQ590" i="3"/>
  <c r="BQ643" i="3"/>
  <c r="BQ685" i="3"/>
  <c r="BQ700" i="3"/>
  <c r="BR768" i="3"/>
  <c r="BN781" i="3"/>
  <c r="L189" i="2" s="1"/>
  <c r="BM791" i="3"/>
  <c r="BN203" i="3"/>
  <c r="L133" i="2" s="1"/>
  <c r="AB360" i="3"/>
  <c r="AU360" i="3" s="1"/>
  <c r="AW360" i="3" s="1"/>
  <c r="AT392" i="3"/>
  <c r="AB424" i="3"/>
  <c r="AU424" i="3" s="1"/>
  <c r="BK424" i="3" s="1"/>
  <c r="AB455" i="3"/>
  <c r="AU455" i="3" s="1"/>
  <c r="BK455" i="3" s="1"/>
  <c r="BN473" i="3"/>
  <c r="L203" i="2" s="1"/>
  <c r="AB493" i="3"/>
  <c r="AU493" i="3" s="1"/>
  <c r="BK493" i="3" s="1"/>
  <c r="BN504" i="3"/>
  <c r="L211" i="2" s="1"/>
  <c r="BQ505" i="3"/>
  <c r="BN521" i="3"/>
  <c r="L213" i="2" s="1"/>
  <c r="BR539" i="3"/>
  <c r="BQ587" i="3"/>
  <c r="BR602" i="3"/>
  <c r="BQ611" i="3"/>
  <c r="BM615" i="3"/>
  <c r="BQ637" i="3"/>
  <c r="BM640" i="3"/>
  <c r="BM642" i="3"/>
  <c r="BM689" i="3"/>
  <c r="BN691" i="3"/>
  <c r="L141" i="2" s="1"/>
  <c r="BN715" i="3"/>
  <c r="L18" i="2" s="1"/>
  <c r="AB733" i="3"/>
  <c r="AU733" i="3" s="1"/>
  <c r="BK733" i="3" s="1"/>
  <c r="BN204" i="3"/>
  <c r="L267" i="2" s="1"/>
  <c r="BN241" i="3"/>
  <c r="L111" i="2" s="1"/>
  <c r="BQ280" i="3"/>
  <c r="BN358" i="3"/>
  <c r="L196" i="2" s="1"/>
  <c r="BR522" i="3"/>
  <c r="BS522" i="3" s="1"/>
  <c r="BM563" i="3"/>
  <c r="BM574" i="3"/>
  <c r="BM583" i="3"/>
  <c r="BR587" i="3"/>
  <c r="BN596" i="3"/>
  <c r="L126" i="2" s="1"/>
  <c r="BM637" i="3"/>
  <c r="BN646" i="3"/>
  <c r="L70" i="2" s="1"/>
  <c r="BN681" i="3"/>
  <c r="L28" i="2" s="1"/>
  <c r="BN738" i="3"/>
  <c r="L11" i="2" s="1"/>
  <c r="BQ800" i="3"/>
  <c r="BN808" i="3"/>
  <c r="L171" i="2" s="1"/>
  <c r="AT237" i="3"/>
  <c r="AB237" i="3"/>
  <c r="AU237" i="3" s="1"/>
  <c r="AT250" i="3"/>
  <c r="AB250" i="3"/>
  <c r="AU250" i="3" s="1"/>
  <c r="AB344" i="3"/>
  <c r="BQ344" i="3" s="1"/>
  <c r="AT344" i="3"/>
  <c r="AB413" i="3"/>
  <c r="AU413" i="3" s="1"/>
  <c r="BK413" i="3" s="1"/>
  <c r="AT413" i="3"/>
  <c r="BQ136" i="3"/>
  <c r="BR136" i="3"/>
  <c r="AB47" i="3"/>
  <c r="AU47" i="3" s="1"/>
  <c r="BK47" i="3" s="1"/>
  <c r="AT56" i="3"/>
  <c r="AB78" i="3"/>
  <c r="AU78" i="3" s="1"/>
  <c r="AT157" i="3"/>
  <c r="AB289" i="3"/>
  <c r="AU289" i="3" s="1"/>
  <c r="AT187" i="3"/>
  <c r="AB187" i="3"/>
  <c r="AU187" i="3" s="1"/>
  <c r="BR187" i="3" s="1"/>
  <c r="AT259" i="3"/>
  <c r="AB259" i="3"/>
  <c r="AU259" i="3" s="1"/>
  <c r="BK259" i="3" s="1"/>
  <c r="AT382" i="3"/>
  <c r="AB382" i="3"/>
  <c r="AU382" i="3" s="1"/>
  <c r="BK382" i="3" s="1"/>
  <c r="AB472" i="3"/>
  <c r="AU472" i="3" s="1"/>
  <c r="BK472" i="3" s="1"/>
  <c r="AT472" i="3"/>
  <c r="AT3" i="3"/>
  <c r="AT52" i="3"/>
  <c r="AT108" i="3"/>
  <c r="AT115" i="3"/>
  <c r="AT121" i="3"/>
  <c r="AB147" i="3"/>
  <c r="AU147" i="3" s="1"/>
  <c r="BR147" i="3" s="1"/>
  <c r="AT163" i="3"/>
  <c r="AT165" i="3"/>
  <c r="AT177" i="3"/>
  <c r="AB177" i="3"/>
  <c r="AU177" i="3" s="1"/>
  <c r="BK177" i="3" s="1"/>
  <c r="BQ196" i="3"/>
  <c r="BQ241" i="3"/>
  <c r="BR241" i="3"/>
  <c r="BN246" i="3"/>
  <c r="AT508" i="3"/>
  <c r="AB508" i="3"/>
  <c r="AU508" i="3" s="1"/>
  <c r="BK508" i="3" s="1"/>
  <c r="BR172" i="3"/>
  <c r="BS172" i="3" s="1"/>
  <c r="BR174" i="3"/>
  <c r="BS174" i="3" s="1"/>
  <c r="BK174" i="3"/>
  <c r="BR247" i="3"/>
  <c r="BS247" i="3" s="1"/>
  <c r="AB326" i="3"/>
  <c r="AU326" i="3" s="1"/>
  <c r="BK326" i="3" s="1"/>
  <c r="BR117" i="3"/>
  <c r="AB220" i="3"/>
  <c r="AU220" i="3" s="1"/>
  <c r="BK220" i="3" s="1"/>
  <c r="AT220" i="3"/>
  <c r="AT366" i="3"/>
  <c r="AB366" i="3"/>
  <c r="AU366" i="3" s="1"/>
  <c r="BK366" i="3" s="1"/>
  <c r="BQ61" i="3"/>
  <c r="AB208" i="3"/>
  <c r="AU208" i="3" s="1"/>
  <c r="AT208" i="3"/>
  <c r="AB240" i="3"/>
  <c r="BQ240" i="3" s="1"/>
  <c r="BK243" i="3"/>
  <c r="BR243" i="3"/>
  <c r="AT265" i="3"/>
  <c r="AT274" i="3"/>
  <c r="AB274" i="3"/>
  <c r="AU274" i="3" s="1"/>
  <c r="BK274" i="3" s="1"/>
  <c r="AB436" i="3"/>
  <c r="AU436" i="3" s="1"/>
  <c r="AT436" i="3"/>
  <c r="AT51" i="3"/>
  <c r="AB109" i="3"/>
  <c r="AU109" i="3" s="1"/>
  <c r="BK109" i="3" s="1"/>
  <c r="AT126" i="3"/>
  <c r="AB209" i="3"/>
  <c r="AU209" i="3" s="1"/>
  <c r="AT209" i="3"/>
  <c r="AT263" i="3"/>
  <c r="AB263" i="3"/>
  <c r="AU263" i="3" s="1"/>
  <c r="BK263" i="3" s="1"/>
  <c r="AT434" i="3"/>
  <c r="Z434" i="3"/>
  <c r="BQ186" i="3"/>
  <c r="BM204" i="3"/>
  <c r="BM215" i="3"/>
  <c r="BQ243" i="3"/>
  <c r="BM297" i="3"/>
  <c r="BM372" i="3"/>
  <c r="BN445" i="3"/>
  <c r="L48" i="2" s="1"/>
  <c r="BM498" i="3"/>
  <c r="BN505" i="3"/>
  <c r="L217" i="2" s="1"/>
  <c r="BK522" i="3"/>
  <c r="BK524" i="3"/>
  <c r="AT529" i="3"/>
  <c r="BR545" i="3"/>
  <c r="BM555" i="3"/>
  <c r="BQ578" i="3"/>
  <c r="BN583" i="3"/>
  <c r="L53" i="2" s="1"/>
  <c r="BR599" i="3"/>
  <c r="BS599" i="3" s="1"/>
  <c r="BR613" i="3"/>
  <c r="BQ619" i="3"/>
  <c r="BN631" i="3"/>
  <c r="L47" i="2" s="1"/>
  <c r="BQ639" i="3"/>
  <c r="AB651" i="3"/>
  <c r="AU651" i="3" s="1"/>
  <c r="BK651" i="3" s="1"/>
  <c r="BN675" i="3"/>
  <c r="L177" i="2" s="1"/>
  <c r="BK684" i="3"/>
  <c r="BR690" i="3"/>
  <c r="AB740" i="3"/>
  <c r="AU740" i="3" s="1"/>
  <c r="BK740" i="3" s="1"/>
  <c r="BQ768" i="3"/>
  <c r="BM799" i="3"/>
  <c r="AT826" i="3"/>
  <c r="BM833" i="3"/>
  <c r="BQ838" i="3"/>
  <c r="BR863" i="3"/>
  <c r="BM889" i="3"/>
  <c r="BM241" i="3"/>
  <c r="BN297" i="3"/>
  <c r="L128" i="2" s="1"/>
  <c r="BN372" i="3"/>
  <c r="L199" i="2" s="1"/>
  <c r="BR552" i="3"/>
  <c r="BM614" i="3"/>
  <c r="BM618" i="3"/>
  <c r="BQ627" i="3"/>
  <c r="BN633" i="3"/>
  <c r="L231" i="2" s="1"/>
  <c r="BM635" i="3"/>
  <c r="BQ660" i="3"/>
  <c r="BN680" i="3"/>
  <c r="L40" i="2" s="1"/>
  <c r="BM691" i="3"/>
  <c r="BM693" i="3"/>
  <c r="BQ703" i="3"/>
  <c r="BQ705" i="3"/>
  <c r="BR718" i="3"/>
  <c r="BQ730" i="3"/>
  <c r="BR744" i="3"/>
  <c r="AB755" i="3"/>
  <c r="AU755" i="3" s="1"/>
  <c r="BK755" i="3" s="1"/>
  <c r="BR773" i="3"/>
  <c r="BR784" i="3"/>
  <c r="BN819" i="3"/>
  <c r="L193" i="2" s="1"/>
  <c r="BM830" i="3"/>
  <c r="AU842" i="3"/>
  <c r="AT846" i="3"/>
  <c r="BK887" i="3"/>
  <c r="BM203" i="3"/>
  <c r="BQ215" i="3"/>
  <c r="AT298" i="3"/>
  <c r="BQ336" i="3"/>
  <c r="AT348" i="3"/>
  <c r="BM369" i="3"/>
  <c r="BR372" i="3"/>
  <c r="AB418" i="3"/>
  <c r="AU418" i="3" s="1"/>
  <c r="BK418" i="3" s="1"/>
  <c r="AT426" i="3"/>
  <c r="BN466" i="3"/>
  <c r="L200" i="2" s="1"/>
  <c r="BR478" i="3"/>
  <c r="BQ484" i="3"/>
  <c r="BM504" i="3"/>
  <c r="AT551" i="3"/>
  <c r="BK561" i="3"/>
  <c r="BM591" i="3"/>
  <c r="BN600" i="3"/>
  <c r="L229" i="2" s="1"/>
  <c r="BN640" i="3"/>
  <c r="L19" i="2" s="1"/>
  <c r="BR655" i="3"/>
  <c r="BM659" i="3"/>
  <c r="BM676" i="3"/>
  <c r="BN695" i="3"/>
  <c r="L178" i="2" s="1"/>
  <c r="BM696" i="3"/>
  <c r="BM698" i="3"/>
  <c r="BM704" i="3"/>
  <c r="BQ717" i="3"/>
  <c r="BM730" i="3"/>
  <c r="BR731" i="3"/>
  <c r="AB734" i="3"/>
  <c r="AU734" i="3" s="1"/>
  <c r="BK734" i="3" s="1"/>
  <c r="BM738" i="3"/>
  <c r="BN742" i="3"/>
  <c r="L223" i="2" s="1"/>
  <c r="AT759" i="3"/>
  <c r="BQ781" i="3"/>
  <c r="BM821" i="3"/>
  <c r="BQ854" i="3"/>
  <c r="AU345" i="3"/>
  <c r="BK345" i="3" s="1"/>
  <c r="BN369" i="3"/>
  <c r="L205" i="2" s="1"/>
  <c r="BM448" i="3"/>
  <c r="BQ458" i="3"/>
  <c r="BM473" i="3"/>
  <c r="BM480" i="3"/>
  <c r="BM484" i="3"/>
  <c r="BQ495" i="3"/>
  <c r="BR501" i="3"/>
  <c r="BS501" i="3" s="1"/>
  <c r="BM521" i="3"/>
  <c r="BM556" i="3"/>
  <c r="BM560" i="3"/>
  <c r="BM564" i="3"/>
  <c r="BM567" i="3"/>
  <c r="BM575" i="3"/>
  <c r="BQ579" i="3"/>
  <c r="BM589" i="3"/>
  <c r="BM599" i="3"/>
  <c r="BM600" i="3"/>
  <c r="BN612" i="3"/>
  <c r="L24" i="2" s="1"/>
  <c r="BM613" i="3"/>
  <c r="BM616" i="3"/>
  <c r="BN619" i="3"/>
  <c r="L155" i="2" s="1"/>
  <c r="BM628" i="3"/>
  <c r="BQ636" i="3"/>
  <c r="BM638" i="3"/>
  <c r="BN641" i="3"/>
  <c r="L20" i="2" s="1"/>
  <c r="BM644" i="3"/>
  <c r="BQ645" i="3"/>
  <c r="BQ655" i="3"/>
  <c r="BR680" i="3"/>
  <c r="BN683" i="3"/>
  <c r="L139" i="2" s="1"/>
  <c r="BR695" i="3"/>
  <c r="BN698" i="3"/>
  <c r="L58" i="2" s="1"/>
  <c r="BN708" i="3"/>
  <c r="L96" i="2" s="1"/>
  <c r="BQ742" i="3"/>
  <c r="BQ790" i="3"/>
  <c r="BR802" i="3"/>
  <c r="BS802" i="3" s="1"/>
  <c r="BQ820" i="3"/>
  <c r="BQ821" i="3"/>
  <c r="BQ831" i="3"/>
  <c r="BQ837" i="3"/>
  <c r="BM840" i="3"/>
  <c r="AT869" i="3"/>
  <c r="BQ212" i="3"/>
  <c r="BM218" i="3"/>
  <c r="BM246" i="3"/>
  <c r="BQ426" i="3"/>
  <c r="BR448" i="3"/>
  <c r="BN545" i="3"/>
  <c r="L43" i="2" s="1"/>
  <c r="BQ553" i="3"/>
  <c r="BQ557" i="3"/>
  <c r="BQ566" i="3"/>
  <c r="BR589" i="3"/>
  <c r="BM590" i="3"/>
  <c r="BN599" i="3"/>
  <c r="L67" i="2" s="1"/>
  <c r="BM601" i="3"/>
  <c r="BN613" i="3"/>
  <c r="L108" i="2" s="1"/>
  <c r="BM639" i="3"/>
  <c r="BQ693" i="3"/>
  <c r="BN849" i="3"/>
  <c r="L106" i="2" s="1"/>
  <c r="BN615" i="3"/>
  <c r="L37" i="2" s="1"/>
  <c r="BM622" i="3"/>
  <c r="BM633" i="3"/>
  <c r="BM643" i="3"/>
  <c r="BM655" i="3"/>
  <c r="BM682" i="3"/>
  <c r="BM697" i="3"/>
  <c r="BN703" i="3"/>
  <c r="L12" i="2" s="1"/>
  <c r="BM744" i="3"/>
  <c r="BQ785" i="3"/>
  <c r="AT847" i="3"/>
  <c r="BR659" i="3"/>
  <c r="AT666" i="3"/>
  <c r="BM705" i="3"/>
  <c r="BN711" i="3"/>
  <c r="L148" i="2" s="1"/>
  <c r="BM714" i="3"/>
  <c r="BQ743" i="3"/>
  <c r="AB756" i="3"/>
  <c r="AU756" i="3" s="1"/>
  <c r="BK756" i="3" s="1"/>
  <c r="AT422" i="3"/>
  <c r="AB422" i="3"/>
  <c r="AU422" i="3" s="1"/>
  <c r="BK422" i="3" s="1"/>
  <c r="BR197" i="3"/>
  <c r="BK197" i="3"/>
  <c r="AT410" i="3"/>
  <c r="AB410" i="3"/>
  <c r="AU410" i="3" s="1"/>
  <c r="BK410" i="3" s="1"/>
  <c r="AB389" i="3"/>
  <c r="AU389" i="3" s="1"/>
  <c r="BK389" i="3" s="1"/>
  <c r="AT389" i="3"/>
  <c r="AT63" i="3"/>
  <c r="AB63" i="3"/>
  <c r="AU63" i="3" s="1"/>
  <c r="BK63" i="3" s="1"/>
  <c r="BR224" i="3"/>
  <c r="AT407" i="3"/>
  <c r="AB407" i="3"/>
  <c r="AU407" i="3" s="1"/>
  <c r="BK407" i="3" s="1"/>
  <c r="BR446" i="3"/>
  <c r="BK446" i="3"/>
  <c r="AT537" i="3"/>
  <c r="AB537" i="3"/>
  <c r="AU537" i="3" s="1"/>
  <c r="BK537" i="3" s="1"/>
  <c r="AB669" i="3"/>
  <c r="AU669" i="3" s="1"/>
  <c r="BK669" i="3" s="1"/>
  <c r="AT669" i="3"/>
  <c r="Z74" i="3"/>
  <c r="AT421" i="3"/>
  <c r="AB421" i="3"/>
  <c r="AU421" i="3" s="1"/>
  <c r="BK421" i="3" s="1"/>
  <c r="AB489" i="3"/>
  <c r="AU489" i="3" s="1"/>
  <c r="BK489" i="3" s="1"/>
  <c r="BK505" i="3"/>
  <c r="BK589" i="3"/>
  <c r="AT38" i="3"/>
  <c r="AB32" i="3"/>
  <c r="AU32" i="3" s="1"/>
  <c r="BK32" i="3" s="1"/>
  <c r="AB106" i="3"/>
  <c r="AU106" i="3" s="1"/>
  <c r="BR107" i="3"/>
  <c r="AB119" i="3"/>
  <c r="AU119" i="3" s="1"/>
  <c r="BK119" i="3" s="1"/>
  <c r="Z144" i="3"/>
  <c r="BN169" i="3"/>
  <c r="AB179" i="3"/>
  <c r="AU179" i="3" s="1"/>
  <c r="BK179" i="3" s="1"/>
  <c r="BK198" i="3"/>
  <c r="BR210" i="3"/>
  <c r="AB229" i="3"/>
  <c r="AU229" i="3" s="1"/>
  <c r="BK229" i="3" s="1"/>
  <c r="AB238" i="3"/>
  <c r="AU238" i="3" s="1"/>
  <c r="BR280" i="3"/>
  <c r="Z295" i="3"/>
  <c r="BK349" i="3"/>
  <c r="BM358" i="3"/>
  <c r="AB363" i="3"/>
  <c r="AU363" i="3" s="1"/>
  <c r="BK363" i="3" s="1"/>
  <c r="BQ372" i="3"/>
  <c r="AB376" i="3"/>
  <c r="AU376" i="3" s="1"/>
  <c r="BK376" i="3" s="1"/>
  <c r="AB379" i="3"/>
  <c r="AU379" i="3" s="1"/>
  <c r="BK379" i="3" s="1"/>
  <c r="AB411" i="3"/>
  <c r="AU411" i="3" s="1"/>
  <c r="BK411" i="3" s="1"/>
  <c r="AT435" i="3"/>
  <c r="AB452" i="3"/>
  <c r="AU452" i="3" s="1"/>
  <c r="BK452" i="3" s="1"/>
  <c r="BQ478" i="3"/>
  <c r="AT487" i="3"/>
  <c r="AB494" i="3"/>
  <c r="AU494" i="3" s="1"/>
  <c r="BK494" i="3" s="1"/>
  <c r="BN566" i="3"/>
  <c r="L45" i="2" s="1"/>
  <c r="BK566" i="3"/>
  <c r="AB588" i="3"/>
  <c r="AU588" i="3" s="1"/>
  <c r="BK588" i="3" s="1"/>
  <c r="AB55" i="3"/>
  <c r="AB13" i="3"/>
  <c r="AU13" i="3" s="1"/>
  <c r="BK13" i="3" s="1"/>
  <c r="AB94" i="3"/>
  <c r="AU94" i="3" s="1"/>
  <c r="AT5" i="3"/>
  <c r="AT16" i="3"/>
  <c r="AB18" i="3"/>
  <c r="AU18" i="3" s="1"/>
  <c r="BK18" i="3" s="1"/>
  <c r="AT34" i="3"/>
  <c r="AT48" i="3"/>
  <c r="BQ55" i="3"/>
  <c r="BS55" i="3" s="1"/>
  <c r="AT90" i="3"/>
  <c r="AT92" i="3"/>
  <c r="AB99" i="3"/>
  <c r="AU99" i="3" s="1"/>
  <c r="BK169" i="3"/>
  <c r="AT192" i="3"/>
  <c r="AT206" i="3"/>
  <c r="BQ210" i="3"/>
  <c r="AU212" i="3"/>
  <c r="AW212" i="3" s="1"/>
  <c r="BN243" i="3"/>
  <c r="L119" i="2" s="1"/>
  <c r="AB245" i="3"/>
  <c r="AU245" i="3" s="1"/>
  <c r="BR245" i="3" s="1"/>
  <c r="AB256" i="3"/>
  <c r="AU256" i="3" s="1"/>
  <c r="BK256" i="3" s="1"/>
  <c r="AT258" i="3"/>
  <c r="BK280" i="3"/>
  <c r="BR297" i="3"/>
  <c r="AB361" i="3"/>
  <c r="AU361" i="3" s="1"/>
  <c r="BK361" i="3" s="1"/>
  <c r="AT404" i="3"/>
  <c r="AB425" i="3"/>
  <c r="AU425" i="3" s="1"/>
  <c r="BK425" i="3" s="1"/>
  <c r="AB430" i="3"/>
  <c r="BQ430" i="3" s="1"/>
  <c r="AB432" i="3"/>
  <c r="AU432" i="3" s="1"/>
  <c r="BK432" i="3" s="1"/>
  <c r="BQ453" i="3"/>
  <c r="AT454" i="3"/>
  <c r="AT458" i="3"/>
  <c r="AT467" i="3"/>
  <c r="BR474" i="3"/>
  <c r="BQ479" i="3"/>
  <c r="BQ481" i="3"/>
  <c r="BK496" i="3"/>
  <c r="AT499" i="3"/>
  <c r="BQ502" i="3"/>
  <c r="BR551" i="3"/>
  <c r="BQ556" i="3"/>
  <c r="BN560" i="3"/>
  <c r="L120" i="2" s="1"/>
  <c r="AT610" i="3"/>
  <c r="AB610" i="3"/>
  <c r="AU610" i="3" s="1"/>
  <c r="BR610" i="3" s="1"/>
  <c r="BR618" i="3"/>
  <c r="AT77" i="3"/>
  <c r="AB101" i="3"/>
  <c r="AU101" i="3" s="1"/>
  <c r="AW101" i="3" s="1"/>
  <c r="BR140" i="3"/>
  <c r="BS140" i="3" s="1"/>
  <c r="BQ152" i="3"/>
  <c r="BQ155" i="3"/>
  <c r="AT386" i="3"/>
  <c r="BR427" i="3"/>
  <c r="BN448" i="3"/>
  <c r="L207" i="2" s="1"/>
  <c r="BQ469" i="3"/>
  <c r="BR481" i="3"/>
  <c r="AU557" i="3"/>
  <c r="BR557" i="3" s="1"/>
  <c r="BN584" i="3"/>
  <c r="L121" i="2" s="1"/>
  <c r="BR612" i="3"/>
  <c r="BQ612" i="3"/>
  <c r="BN625" i="3"/>
  <c r="L16" i="2" s="1"/>
  <c r="BK625" i="3"/>
  <c r="BR96" i="3"/>
  <c r="BQ59" i="3"/>
  <c r="AT31" i="3"/>
  <c r="BQ74" i="3"/>
  <c r="BQ116" i="3"/>
  <c r="AB131" i="3"/>
  <c r="AU131" i="3" s="1"/>
  <c r="BR131" i="3" s="1"/>
  <c r="BR132" i="3"/>
  <c r="Z133" i="3"/>
  <c r="BR152" i="3"/>
  <c r="BR155" i="3"/>
  <c r="AB184" i="3"/>
  <c r="AU184" i="3" s="1"/>
  <c r="BK184" i="3" s="1"/>
  <c r="AT193" i="3"/>
  <c r="BR196" i="3"/>
  <c r="BQ198" i="3"/>
  <c r="AB201" i="3"/>
  <c r="AU201" i="3" s="1"/>
  <c r="BK201" i="3" s="1"/>
  <c r="BR202" i="3"/>
  <c r="BS202" i="3" s="1"/>
  <c r="BQ206" i="3"/>
  <c r="AT207" i="3"/>
  <c r="BR211" i="3"/>
  <c r="AB222" i="3"/>
  <c r="AU222" i="3" s="1"/>
  <c r="BR222" i="3" s="1"/>
  <c r="AB262" i="3"/>
  <c r="AU262" i="3" s="1"/>
  <c r="BK262" i="3" s="1"/>
  <c r="AB264" i="3"/>
  <c r="AU264" i="3" s="1"/>
  <c r="BK264" i="3" s="1"/>
  <c r="AB277" i="3"/>
  <c r="AU277" i="3" s="1"/>
  <c r="BK277" i="3" s="1"/>
  <c r="BR303" i="3"/>
  <c r="BS303" i="3" s="1"/>
  <c r="AB305" i="3"/>
  <c r="AU305" i="3" s="1"/>
  <c r="BK305" i="3" s="1"/>
  <c r="AB339" i="3"/>
  <c r="AU339" i="3" s="1"/>
  <c r="AB342" i="3"/>
  <c r="AU342" i="3" s="1"/>
  <c r="BK342" i="3" s="1"/>
  <c r="AT377" i="3"/>
  <c r="AT401" i="3"/>
  <c r="AT405" i="3"/>
  <c r="AB415" i="3"/>
  <c r="AU415" i="3" s="1"/>
  <c r="BK415" i="3" s="1"/>
  <c r="AT497" i="3"/>
  <c r="AB510" i="3"/>
  <c r="BQ568" i="3"/>
  <c r="AT97" i="3"/>
  <c r="BQ90" i="3"/>
  <c r="BQ153" i="3"/>
  <c r="AB188" i="3"/>
  <c r="BQ188" i="3" s="1"/>
  <c r="AB190" i="3"/>
  <c r="AU190" i="3" s="1"/>
  <c r="BK190" i="3" s="1"/>
  <c r="BK196" i="3"/>
  <c r="BK211" i="3"/>
  <c r="AT216" i="3"/>
  <c r="BN218" i="3"/>
  <c r="L264" i="2" s="1"/>
  <c r="AB239" i="3"/>
  <c r="BQ239" i="3" s="1"/>
  <c r="AT357" i="3"/>
  <c r="AB357" i="3"/>
  <c r="BM449" i="3"/>
  <c r="BK473" i="3"/>
  <c r="BN503" i="3"/>
  <c r="L107" i="2" s="1"/>
  <c r="AB520" i="3"/>
  <c r="AU520" i="3" s="1"/>
  <c r="BK520" i="3" s="1"/>
  <c r="AT520" i="3"/>
  <c r="AT22" i="3"/>
  <c r="AB41" i="3"/>
  <c r="AU41" i="3" s="1"/>
  <c r="BK41" i="3" s="1"/>
  <c r="AB43" i="3"/>
  <c r="AU43" i="3" s="1"/>
  <c r="BK43" i="3" s="1"/>
  <c r="AT85" i="3"/>
  <c r="BR90" i="3"/>
  <c r="AB93" i="3"/>
  <c r="AU93" i="3" s="1"/>
  <c r="AB112" i="3"/>
  <c r="AU112" i="3" s="1"/>
  <c r="BK112" i="3" s="1"/>
  <c r="BQ117" i="3"/>
  <c r="BR153" i="3"/>
  <c r="AB178" i="3"/>
  <c r="AU178" i="3" s="1"/>
  <c r="BK178" i="3" s="1"/>
  <c r="AB185" i="3"/>
  <c r="AU185" i="3" s="1"/>
  <c r="BK185" i="3" s="1"/>
  <c r="AT194" i="3"/>
  <c r="BQ197" i="3"/>
  <c r="BM244" i="3"/>
  <c r="BQ288" i="3"/>
  <c r="BR298" i="3"/>
  <c r="AB343" i="3"/>
  <c r="BQ343" i="3" s="1"/>
  <c r="AT343" i="3"/>
  <c r="AT420" i="3"/>
  <c r="AB420" i="3"/>
  <c r="AU420" i="3" s="1"/>
  <c r="BK420" i="3" s="1"/>
  <c r="BM446" i="3"/>
  <c r="AT460" i="3"/>
  <c r="AB460" i="3"/>
  <c r="BQ460" i="3" s="1"/>
  <c r="BN471" i="3"/>
  <c r="L222" i="2" s="1"/>
  <c r="BR503" i="3"/>
  <c r="BQ503" i="3"/>
  <c r="Z526" i="3"/>
  <c r="AB534" i="3"/>
  <c r="AU534" i="3" s="1"/>
  <c r="BK534" i="3" s="1"/>
  <c r="BK542" i="3"/>
  <c r="BN542" i="3"/>
  <c r="L79" i="2" s="1"/>
  <c r="BR577" i="3"/>
  <c r="BR617" i="3"/>
  <c r="BN617" i="3"/>
  <c r="L66" i="2" s="1"/>
  <c r="BK617" i="3"/>
  <c r="BK675" i="3"/>
  <c r="BK681" i="3"/>
  <c r="BK683" i="3"/>
  <c r="BK694" i="3"/>
  <c r="BR710" i="3"/>
  <c r="BR712" i="3"/>
  <c r="BN728" i="3"/>
  <c r="L10" i="2" s="1"/>
  <c r="BN730" i="3"/>
  <c r="L30" i="2" s="1"/>
  <c r="AT732" i="3"/>
  <c r="BK742" i="3"/>
  <c r="AB748" i="3"/>
  <c r="AU748" i="3" s="1"/>
  <c r="BK748" i="3" s="1"/>
  <c r="AT750" i="3"/>
  <c r="BQ784" i="3"/>
  <c r="BM592" i="3"/>
  <c r="BQ601" i="3"/>
  <c r="BM627" i="3"/>
  <c r="BR634" i="3"/>
  <c r="BN634" i="3"/>
  <c r="L230" i="2" s="1"/>
  <c r="BR675" i="3"/>
  <c r="BN705" i="3"/>
  <c r="L220" i="2" s="1"/>
  <c r="BM708" i="3"/>
  <c r="BM711" i="3"/>
  <c r="BM716" i="3"/>
  <c r="BN718" i="3"/>
  <c r="L84" i="2" s="1"/>
  <c r="BN723" i="3"/>
  <c r="L183" i="2" s="1"/>
  <c r="BK723" i="3"/>
  <c r="AB746" i="3"/>
  <c r="AU746" i="3" s="1"/>
  <c r="BK746" i="3" s="1"/>
  <c r="AT765" i="3"/>
  <c r="AB765" i="3"/>
  <c r="AU765" i="3" s="1"/>
  <c r="BK765" i="3" s="1"/>
  <c r="BR774" i="3"/>
  <c r="BR842" i="3"/>
  <c r="BK842" i="3"/>
  <c r="AT527" i="3"/>
  <c r="AB532" i="3"/>
  <c r="AU532" i="3" s="1"/>
  <c r="BK532" i="3" s="1"/>
  <c r="AB536" i="3"/>
  <c r="AU536" i="3" s="1"/>
  <c r="BK536" i="3" s="1"/>
  <c r="BQ545" i="3"/>
  <c r="BQ554" i="3"/>
  <c r="BM566" i="3"/>
  <c r="BQ589" i="3"/>
  <c r="BR595" i="3"/>
  <c r="BR601" i="3"/>
  <c r="BQ602" i="3"/>
  <c r="BM611" i="3"/>
  <c r="BK612" i="3"/>
  <c r="BQ618" i="3"/>
  <c r="BM624" i="3"/>
  <c r="BK631" i="3"/>
  <c r="BK634" i="3"/>
  <c r="BK640" i="3"/>
  <c r="BN653" i="3"/>
  <c r="L150" i="2" s="1"/>
  <c r="BR658" i="3"/>
  <c r="BQ675" i="3"/>
  <c r="BN676" i="3"/>
  <c r="L152" i="2" s="1"/>
  <c r="BQ679" i="3"/>
  <c r="BK696" i="3"/>
  <c r="BN700" i="3"/>
  <c r="L160" i="2" s="1"/>
  <c r="BK716" i="3"/>
  <c r="BN716" i="3"/>
  <c r="L227" i="2" s="1"/>
  <c r="AB762" i="3"/>
  <c r="AU762" i="3" s="1"/>
  <c r="BK762" i="3" s="1"/>
  <c r="AT762" i="3"/>
  <c r="BQ449" i="3"/>
  <c r="BQ492" i="3"/>
  <c r="AB509" i="3"/>
  <c r="AU509" i="3" s="1"/>
  <c r="BK509" i="3" s="1"/>
  <c r="BN550" i="3"/>
  <c r="L261" i="2" s="1"/>
  <c r="BM553" i="3"/>
  <c r="BM572" i="3"/>
  <c r="AT582" i="3"/>
  <c r="BQ595" i="3"/>
  <c r="BM609" i="3"/>
  <c r="BM617" i="3"/>
  <c r="BN622" i="3"/>
  <c r="L68" i="2" s="1"/>
  <c r="BQ628" i="3"/>
  <c r="BM646" i="3"/>
  <c r="BN664" i="3"/>
  <c r="L97" i="2" s="1"/>
  <c r="BK680" i="3"/>
  <c r="BR683" i="3"/>
  <c r="BN685" i="3"/>
  <c r="L60" i="2" s="1"/>
  <c r="BK685" i="3"/>
  <c r="BQ690" i="3"/>
  <c r="BK708" i="3"/>
  <c r="BM726" i="3"/>
  <c r="AB754" i="3"/>
  <c r="AU754" i="3" s="1"/>
  <c r="BK754" i="3" s="1"/>
  <c r="BR781" i="3"/>
  <c r="BM786" i="3"/>
  <c r="BN601" i="3"/>
  <c r="L131" i="2" s="1"/>
  <c r="BK614" i="3"/>
  <c r="BN614" i="3"/>
  <c r="L127" i="2" s="1"/>
  <c r="BM625" i="3"/>
  <c r="BQ640" i="3"/>
  <c r="BM660" i="3"/>
  <c r="AB670" i="3"/>
  <c r="AU670" i="3" s="1"/>
  <c r="BK670" i="3" s="1"/>
  <c r="AB672" i="3"/>
  <c r="AU672" i="3" s="1"/>
  <c r="BK672" i="3" s="1"/>
  <c r="BK679" i="3"/>
  <c r="BM690" i="3"/>
  <c r="BK692" i="3"/>
  <c r="BK698" i="3"/>
  <c r="BN710" i="3"/>
  <c r="L51" i="2" s="1"/>
  <c r="AB751" i="3"/>
  <c r="AU751" i="3" s="1"/>
  <c r="BK751" i="3" s="1"/>
  <c r="AT758" i="3"/>
  <c r="AB758" i="3"/>
  <c r="AU758" i="3" s="1"/>
  <c r="BK758" i="3" s="1"/>
  <c r="BQ448" i="3"/>
  <c r="BR476" i="3"/>
  <c r="BQ480" i="3"/>
  <c r="BN564" i="3"/>
  <c r="L134" i="2" s="1"/>
  <c r="BM573" i="3"/>
  <c r="BN575" i="3"/>
  <c r="L65" i="2" s="1"/>
  <c r="BN577" i="3"/>
  <c r="L33" i="2" s="1"/>
  <c r="BN579" i="3"/>
  <c r="L34" i="2" s="1"/>
  <c r="BN587" i="3"/>
  <c r="L123" i="2" s="1"/>
  <c r="BN591" i="3"/>
  <c r="L35" i="2" s="1"/>
  <c r="BR611" i="3"/>
  <c r="BM612" i="3"/>
  <c r="BR620" i="3"/>
  <c r="BK626" i="3"/>
  <c r="BM631" i="3"/>
  <c r="BM634" i="3"/>
  <c r="BN635" i="3"/>
  <c r="L69" i="2" s="1"/>
  <c r="BN638" i="3"/>
  <c r="L157" i="2" s="1"/>
  <c r="BK642" i="3"/>
  <c r="BN642" i="3"/>
  <c r="L57" i="2" s="1"/>
  <c r="BN643" i="3"/>
  <c r="L137" i="2" s="1"/>
  <c r="BM645" i="3"/>
  <c r="BQ646" i="3"/>
  <c r="BN658" i="3"/>
  <c r="L144" i="2" s="1"/>
  <c r="BM675" i="3"/>
  <c r="BQ695" i="3"/>
  <c r="BN704" i="3"/>
  <c r="L179" i="2" s="1"/>
  <c r="BN707" i="3"/>
  <c r="L142" i="2" s="1"/>
  <c r="BN709" i="3"/>
  <c r="L163" i="2" s="1"/>
  <c r="BN714" i="3"/>
  <c r="L72" i="2" s="1"/>
  <c r="BK715" i="3"/>
  <c r="BQ718" i="3"/>
  <c r="BM723" i="3"/>
  <c r="BN731" i="3"/>
  <c r="L31" i="2" s="1"/>
  <c r="AT737" i="3"/>
  <c r="AB737" i="3"/>
  <c r="AU737" i="3" s="1"/>
  <c r="BK737" i="3" s="1"/>
  <c r="BM781" i="3"/>
  <c r="BK784" i="3"/>
  <c r="BN784" i="3"/>
  <c r="L102" i="2" s="1"/>
  <c r="BM577" i="3"/>
  <c r="BM587" i="3"/>
  <c r="BR639" i="3"/>
  <c r="BR653" i="3"/>
  <c r="BR676" i="3"/>
  <c r="BR707" i="3"/>
  <c r="BM709" i="3"/>
  <c r="BQ744" i="3"/>
  <c r="BN786" i="3"/>
  <c r="L103" i="2" s="1"/>
  <c r="AB809" i="3"/>
  <c r="AU809" i="3" s="1"/>
  <c r="BK809" i="3" s="1"/>
  <c r="BM816" i="3"/>
  <c r="BN889" i="3"/>
  <c r="L887" i="2" s="1"/>
  <c r="N887" i="2" s="1"/>
  <c r="BR789" i="3"/>
  <c r="BK802" i="3"/>
  <c r="BM815" i="3"/>
  <c r="BN850" i="3"/>
  <c r="L59" i="2" s="1"/>
  <c r="BM888" i="3"/>
  <c r="BN783" i="3"/>
  <c r="L87" i="2" s="1"/>
  <c r="BM800" i="3"/>
  <c r="AB811" i="3"/>
  <c r="AU811" i="3" s="1"/>
  <c r="BK811" i="3" s="1"/>
  <c r="AB813" i="3"/>
  <c r="AU813" i="3" s="1"/>
  <c r="BK813" i="3" s="1"/>
  <c r="BM818" i="3"/>
  <c r="AU841" i="3"/>
  <c r="BK841" i="3" s="1"/>
  <c r="BQ861" i="3"/>
  <c r="BR865" i="3"/>
  <c r="BS865" i="3" s="1"/>
  <c r="AU874" i="3"/>
  <c r="BK874" i="3" s="1"/>
  <c r="AT877" i="3"/>
  <c r="BR880" i="3"/>
  <c r="BQ845" i="3"/>
  <c r="BM773" i="3"/>
  <c r="Z810" i="3"/>
  <c r="BK818" i="3"/>
  <c r="BK821" i="3"/>
  <c r="BN831" i="3"/>
  <c r="L92" i="2" s="1"/>
  <c r="BR850" i="3"/>
  <c r="BM596" i="3"/>
  <c r="BM598" i="3"/>
  <c r="BM602" i="3"/>
  <c r="BM623" i="3"/>
  <c r="BN632" i="3"/>
  <c r="L39" i="2" s="1"/>
  <c r="BN650" i="3"/>
  <c r="L82" i="2" s="1"/>
  <c r="BM664" i="3"/>
  <c r="BR688" i="3"/>
  <c r="BM692" i="3"/>
  <c r="BN693" i="3"/>
  <c r="L71" i="2" s="1"/>
  <c r="BM695" i="3"/>
  <c r="BN701" i="3"/>
  <c r="L29" i="2" s="1"/>
  <c r="BM703" i="3"/>
  <c r="BR711" i="3"/>
  <c r="BM718" i="3"/>
  <c r="AB760" i="3"/>
  <c r="AU760" i="3" s="1"/>
  <c r="BK760" i="3" s="1"/>
  <c r="BN778" i="3"/>
  <c r="L86" i="2" s="1"/>
  <c r="BN782" i="3"/>
  <c r="L187" i="2" s="1"/>
  <c r="BR790" i="3"/>
  <c r="BM798" i="3"/>
  <c r="BM801" i="3"/>
  <c r="BM825" i="3"/>
  <c r="BM850" i="3"/>
  <c r="AT867" i="3"/>
  <c r="BN888" i="3"/>
  <c r="BR820" i="3"/>
  <c r="BN825" i="3"/>
  <c r="L104" i="2" s="1"/>
  <c r="BN828" i="3"/>
  <c r="L90" i="2" s="1"/>
  <c r="AU834" i="3"/>
  <c r="BK834" i="3" s="1"/>
  <c r="BR851" i="3"/>
  <c r="O11" i="4"/>
  <c r="U14" i="4"/>
  <c r="O26" i="4"/>
  <c r="V36" i="4"/>
  <c r="V40" i="4"/>
  <c r="P46" i="4"/>
  <c r="U127" i="4"/>
  <c r="V258" i="4"/>
  <c r="V201" i="4"/>
  <c r="U36" i="4"/>
  <c r="O8" i="4"/>
  <c r="P11" i="4"/>
  <c r="V14" i="4"/>
  <c r="P26" i="4"/>
  <c r="U89" i="4"/>
  <c r="V127" i="4"/>
  <c r="O147" i="4"/>
  <c r="V167" i="4"/>
  <c r="O46" i="4"/>
  <c r="P89" i="4"/>
  <c r="P8" i="4"/>
  <c r="U11" i="4"/>
  <c r="U26" i="4"/>
  <c r="V89" i="4"/>
  <c r="O201" i="4"/>
  <c r="P258" i="4"/>
  <c r="U69" i="4"/>
  <c r="O5" i="4"/>
  <c r="V26" i="4"/>
  <c r="O167" i="4"/>
  <c r="O184" i="4"/>
  <c r="U236" i="4"/>
  <c r="P5" i="4"/>
  <c r="O40" i="4"/>
  <c r="O69" i="4"/>
  <c r="U107" i="4"/>
  <c r="U147" i="4"/>
  <c r="P167" i="4"/>
  <c r="P184" i="4"/>
  <c r="U201" i="4"/>
  <c r="O236" i="4"/>
  <c r="V275" i="4"/>
  <c r="O409" i="4"/>
  <c r="O498" i="4"/>
  <c r="U258" i="4"/>
  <c r="V1057" i="4"/>
  <c r="N3420" i="4"/>
  <c r="P201" i="4"/>
  <c r="U275" i="4"/>
  <c r="V311" i="4"/>
  <c r="V376" i="4"/>
  <c r="U400" i="4"/>
  <c r="O419" i="4"/>
  <c r="V482" i="4"/>
  <c r="O785" i="4"/>
  <c r="O863" i="4"/>
  <c r="V184" i="4"/>
  <c r="P400" i="4"/>
  <c r="P333" i="4"/>
  <c r="U379" i="4"/>
  <c r="V431" i="4"/>
  <c r="P476" i="4"/>
  <c r="P498" i="4"/>
  <c r="V543" i="4"/>
  <c r="P616" i="4"/>
  <c r="U293" i="4"/>
  <c r="U333" i="4"/>
  <c r="U355" i="4"/>
  <c r="U409" i="4"/>
  <c r="P419" i="4"/>
  <c r="U431" i="4"/>
  <c r="P463" i="4"/>
  <c r="O489" i="4"/>
  <c r="O566" i="4"/>
  <c r="O616" i="4"/>
  <c r="U744" i="4"/>
  <c r="V498" i="4"/>
  <c r="P669" i="4"/>
  <c r="P218" i="4"/>
  <c r="U311" i="4"/>
  <c r="V489" i="4"/>
  <c r="V525" i="4"/>
  <c r="T3420" i="4"/>
  <c r="V355" i="4"/>
  <c r="V409" i="4"/>
  <c r="P457" i="4"/>
  <c r="O463" i="4"/>
  <c r="V468" i="4"/>
  <c r="P489" i="4"/>
  <c r="O516" i="4"/>
  <c r="O525" i="4"/>
  <c r="V744" i="4"/>
  <c r="V766" i="4"/>
  <c r="P769" i="4"/>
  <c r="U5" i="4"/>
  <c r="P236" i="4"/>
  <c r="O275" i="4"/>
  <c r="V293" i="4"/>
  <c r="O311" i="4"/>
  <c r="V333" i="4"/>
  <c r="U468" i="4"/>
  <c r="U476" i="4"/>
  <c r="O482" i="4"/>
  <c r="U498" i="4"/>
  <c r="O512" i="4"/>
  <c r="U543" i="4"/>
  <c r="P566" i="4"/>
  <c r="U644" i="4"/>
  <c r="V669" i="4"/>
  <c r="O769" i="4"/>
  <c r="P512" i="4"/>
  <c r="O543" i="4"/>
  <c r="U669" i="4"/>
  <c r="P785" i="4"/>
  <c r="O811" i="4"/>
  <c r="U837" i="4"/>
  <c r="V909" i="4"/>
  <c r="P924" i="4"/>
  <c r="U964" i="4"/>
  <c r="P543" i="4"/>
  <c r="V644" i="4"/>
  <c r="P695" i="4"/>
  <c r="U720" i="4"/>
  <c r="V837" i="4"/>
  <c r="U566" i="4"/>
  <c r="V720" i="4"/>
  <c r="O744" i="4"/>
  <c r="V769" i="4"/>
  <c r="V883" i="4"/>
  <c r="V939" i="4"/>
  <c r="P591" i="4"/>
  <c r="U616" i="4"/>
  <c r="P744" i="4"/>
  <c r="U896" i="4"/>
  <c r="O1075" i="4"/>
  <c r="O1112" i="4"/>
  <c r="V616" i="4"/>
  <c r="O873" i="4"/>
  <c r="U1057" i="4"/>
  <c r="P863" i="4"/>
  <c r="O896" i="4"/>
  <c r="V903" i="4"/>
  <c r="O924" i="4"/>
  <c r="U946" i="4"/>
  <c r="P964" i="4"/>
  <c r="O976" i="4"/>
  <c r="V983" i="4"/>
  <c r="U997" i="4"/>
  <c r="V1075" i="4"/>
  <c r="P1112" i="4"/>
  <c r="P1167" i="4"/>
  <c r="U1240" i="4"/>
  <c r="V1240" i="4"/>
  <c r="V890" i="4"/>
  <c r="P896" i="4"/>
  <c r="P917" i="4"/>
  <c r="O931" i="4"/>
  <c r="V952" i="4"/>
  <c r="P976" i="4"/>
  <c r="O1002" i="4"/>
  <c r="U1020" i="4"/>
  <c r="P1094" i="4"/>
  <c r="U1112" i="4"/>
  <c r="U1150" i="4"/>
  <c r="O1184" i="4"/>
  <c r="V1711" i="4"/>
  <c r="P811" i="4"/>
  <c r="P837" i="4"/>
  <c r="P883" i="4"/>
  <c r="U890" i="4"/>
  <c r="U917" i="4"/>
  <c r="V924" i="4"/>
  <c r="P931" i="4"/>
  <c r="V964" i="4"/>
  <c r="P1057" i="4"/>
  <c r="O1094" i="4"/>
  <c r="V1112" i="4"/>
  <c r="V1150" i="4"/>
  <c r="P1221" i="4"/>
  <c r="O883" i="4"/>
  <c r="V896" i="4"/>
  <c r="P909" i="4"/>
  <c r="U924" i="4"/>
  <c r="U931" i="4"/>
  <c r="O958" i="4"/>
  <c r="V976" i="4"/>
  <c r="O1038" i="4"/>
  <c r="P1348" i="4"/>
  <c r="O766" i="4"/>
  <c r="U909" i="4"/>
  <c r="V931" i="4"/>
  <c r="O939" i="4"/>
  <c r="P946" i="4"/>
  <c r="U990" i="4"/>
  <c r="O997" i="4"/>
  <c r="V1094" i="4"/>
  <c r="P1133" i="4"/>
  <c r="U1419" i="4"/>
  <c r="O1460" i="4"/>
  <c r="U1490" i="4"/>
  <c r="P873" i="4"/>
  <c r="O903" i="4"/>
  <c r="O946" i="4"/>
  <c r="U958" i="4"/>
  <c r="P970" i="4"/>
  <c r="O983" i="4"/>
  <c r="P997" i="4"/>
  <c r="O1020" i="4"/>
  <c r="P1075" i="4"/>
  <c r="U1094" i="4"/>
  <c r="O1133" i="4"/>
  <c r="U1202" i="4"/>
  <c r="P1817" i="4"/>
  <c r="V1460" i="4"/>
  <c r="P1561" i="4"/>
  <c r="U1787" i="4"/>
  <c r="P1787" i="4"/>
  <c r="O1933" i="4"/>
  <c r="U1933" i="4"/>
  <c r="P1259" i="4"/>
  <c r="P1490" i="4"/>
  <c r="V1858" i="4"/>
  <c r="O2075" i="4"/>
  <c r="U1184" i="4"/>
  <c r="O1240" i="4"/>
  <c r="P1318" i="4"/>
  <c r="U1673" i="4"/>
  <c r="O1711" i="4"/>
  <c r="P1711" i="4"/>
  <c r="O1787" i="4"/>
  <c r="P1240" i="4"/>
  <c r="V1277" i="4"/>
  <c r="U1907" i="4"/>
  <c r="O1202" i="4"/>
  <c r="P1277" i="4"/>
  <c r="V1318" i="4"/>
  <c r="P1602" i="4"/>
  <c r="P1632" i="4"/>
  <c r="U1318" i="4"/>
  <c r="U1348" i="4"/>
  <c r="P1389" i="4"/>
  <c r="P1531" i="4"/>
  <c r="U1531" i="4"/>
  <c r="U1749" i="4"/>
  <c r="V1787" i="4"/>
  <c r="V1817" i="4"/>
  <c r="V1490" i="4"/>
  <c r="O1531" i="4"/>
  <c r="V1749" i="4"/>
  <c r="P1858" i="4"/>
  <c r="V1933" i="4"/>
  <c r="U1989" i="4"/>
  <c r="U2188" i="4"/>
  <c r="U2192" i="4"/>
  <c r="V1348" i="4"/>
  <c r="U1389" i="4"/>
  <c r="U1460" i="4"/>
  <c r="V1602" i="4"/>
  <c r="O1632" i="4"/>
  <c r="U1982" i="4"/>
  <c r="U2158" i="4"/>
  <c r="U2232" i="4"/>
  <c r="V1259" i="4"/>
  <c r="O1277" i="4"/>
  <c r="O1318" i="4"/>
  <c r="V1419" i="4"/>
  <c r="O1490" i="4"/>
  <c r="V1673" i="4"/>
  <c r="U1711" i="4"/>
  <c r="U1888" i="4"/>
  <c r="V1907" i="4"/>
  <c r="U1936" i="4"/>
  <c r="P2391" i="4"/>
  <c r="P1749" i="4"/>
  <c r="O2032" i="4"/>
  <c r="P2069" i="4"/>
  <c r="U2069" i="4"/>
  <c r="V2127" i="4"/>
  <c r="O2146" i="4"/>
  <c r="O2154" i="4"/>
  <c r="U1221" i="4"/>
  <c r="O1389" i="4"/>
  <c r="U1561" i="4"/>
  <c r="U1632" i="4"/>
  <c r="P1982" i="4"/>
  <c r="O2051" i="4"/>
  <c r="U2378" i="4"/>
  <c r="P1673" i="4"/>
  <c r="P2051" i="4"/>
  <c r="O3324" i="4"/>
  <c r="P1933" i="4"/>
  <c r="O2026" i="4"/>
  <c r="V2188" i="4"/>
  <c r="P2378" i="4"/>
  <c r="P2401" i="4"/>
  <c r="V2520" i="4"/>
  <c r="O2542" i="4"/>
  <c r="U2547" i="4"/>
  <c r="O1907" i="4"/>
  <c r="V1941" i="4"/>
  <c r="O2019" i="4"/>
  <c r="U2118" i="4"/>
  <c r="P2172" i="4"/>
  <c r="P2200" i="4"/>
  <c r="P2204" i="4"/>
  <c r="V2232" i="4"/>
  <c r="O2485" i="4"/>
  <c r="P1888" i="4"/>
  <c r="P1907" i="4"/>
  <c r="P2019" i="4"/>
  <c r="O2042" i="4"/>
  <c r="U2094" i="4"/>
  <c r="U2172" i="4"/>
  <c r="O2219" i="4"/>
  <c r="U1858" i="4"/>
  <c r="U2019" i="4"/>
  <c r="P2029" i="4"/>
  <c r="V2094" i="4"/>
  <c r="O2164" i="4"/>
  <c r="P2196" i="4"/>
  <c r="V2264" i="4"/>
  <c r="O2361" i="4"/>
  <c r="V1982" i="4"/>
  <c r="O1989" i="4"/>
  <c r="P2042" i="4"/>
  <c r="U2204" i="4"/>
  <c r="V2088" i="4"/>
  <c r="V2146" i="4"/>
  <c r="U2154" i="4"/>
  <c r="U2200" i="4"/>
  <c r="P2219" i="4"/>
  <c r="O2255" i="4"/>
  <c r="U2264" i="4"/>
  <c r="V2271" i="4"/>
  <c r="U2368" i="4"/>
  <c r="V2374" i="4"/>
  <c r="U2391" i="4"/>
  <c r="V2459" i="4"/>
  <c r="O2492" i="4"/>
  <c r="P2830" i="4"/>
  <c r="V2968" i="4"/>
  <c r="U2085" i="4"/>
  <c r="O2184" i="4"/>
  <c r="V2213" i="4"/>
  <c r="O2232" i="4"/>
  <c r="P2241" i="4"/>
  <c r="P2255" i="4"/>
  <c r="O2295" i="4"/>
  <c r="O2343" i="4"/>
  <c r="U2401" i="4"/>
  <c r="V2423" i="4"/>
  <c r="V2507" i="4"/>
  <c r="V2998" i="4"/>
  <c r="P2055" i="4"/>
  <c r="U2098" i="4"/>
  <c r="V2150" i="4"/>
  <c r="P2164" i="4"/>
  <c r="P2176" i="4"/>
  <c r="P2184" i="4"/>
  <c r="U2255" i="4"/>
  <c r="P2279" i="4"/>
  <c r="V2286" i="4"/>
  <c r="P2337" i="4"/>
  <c r="O2349" i="4"/>
  <c r="P2418" i="4"/>
  <c r="O2446" i="4"/>
  <c r="O2465" i="4"/>
  <c r="U2051" i="4"/>
  <c r="P2075" i="4"/>
  <c r="U2138" i="4"/>
  <c r="O2142" i="4"/>
  <c r="U2164" i="4"/>
  <c r="P2180" i="4"/>
  <c r="P2349" i="4"/>
  <c r="V2069" i="4"/>
  <c r="U2075" i="4"/>
  <c r="O2118" i="4"/>
  <c r="V2164" i="4"/>
  <c r="U2180" i="4"/>
  <c r="P2237" i="4"/>
  <c r="O2271" i="4"/>
  <c r="V2337" i="4"/>
  <c r="U2349" i="4"/>
  <c r="O2381" i="4"/>
  <c r="U2414" i="4"/>
  <c r="V2465" i="4"/>
  <c r="P2478" i="4"/>
  <c r="P2620" i="4"/>
  <c r="O2620" i="4"/>
  <c r="U2091" i="4"/>
  <c r="O2138" i="4"/>
  <c r="V2158" i="4"/>
  <c r="U2216" i="4"/>
  <c r="P2286" i="4"/>
  <c r="P2355" i="4"/>
  <c r="V2398" i="4"/>
  <c r="U2418" i="4"/>
  <c r="O2423" i="4"/>
  <c r="U2440" i="4"/>
  <c r="O2452" i="4"/>
  <c r="V2478" i="4"/>
  <c r="V2492" i="4"/>
  <c r="P2542" i="4"/>
  <c r="U2559" i="4"/>
  <c r="V2964" i="4"/>
  <c r="U2998" i="4"/>
  <c r="U2241" i="4"/>
  <c r="U2271" i="4"/>
  <c r="U2337" i="4"/>
  <c r="U2355" i="4"/>
  <c r="P2361" i="4"/>
  <c r="U2394" i="4"/>
  <c r="O2459" i="4"/>
  <c r="U2492" i="4"/>
  <c r="O2499" i="4"/>
  <c r="U2507" i="4"/>
  <c r="O2531" i="4"/>
  <c r="U2869" i="4"/>
  <c r="U2108" i="4"/>
  <c r="V2142" i="4"/>
  <c r="V2192" i="4"/>
  <c r="U2210" i="4"/>
  <c r="P2232" i="4"/>
  <c r="O2264" i="4"/>
  <c r="V2279" i="4"/>
  <c r="V2289" i="4"/>
  <c r="P2292" i="4"/>
  <c r="U2361" i="4"/>
  <c r="V2391" i="4"/>
  <c r="O2398" i="4"/>
  <c r="V2430" i="4"/>
  <c r="V2725" i="4"/>
  <c r="O2773" i="4"/>
  <c r="U2146" i="4"/>
  <c r="P2150" i="4"/>
  <c r="P2168" i="4"/>
  <c r="U2196" i="4"/>
  <c r="U2250" i="4"/>
  <c r="P2264" i="4"/>
  <c r="V2361" i="4"/>
  <c r="O2440" i="4"/>
  <c r="V2472" i="4"/>
  <c r="P2485" i="4"/>
  <c r="V2645" i="4"/>
  <c r="O2679" i="4"/>
  <c r="O2279" i="4"/>
  <c r="V2340" i="4"/>
  <c r="U2434" i="4"/>
  <c r="V2485" i="4"/>
  <c r="U2527" i="4"/>
  <c r="U2653" i="4"/>
  <c r="O2760" i="4"/>
  <c r="O2869" i="4"/>
  <c r="V2907" i="4"/>
  <c r="U2907" i="4"/>
  <c r="U2292" i="4"/>
  <c r="V2349" i="4"/>
  <c r="O2409" i="4"/>
  <c r="U2452" i="4"/>
  <c r="O2520" i="4"/>
  <c r="V2527" i="4"/>
  <c r="P2559" i="4"/>
  <c r="V2567" i="4"/>
  <c r="P2773" i="4"/>
  <c r="P2806" i="4"/>
  <c r="U2374" i="4"/>
  <c r="V2378" i="4"/>
  <c r="P2514" i="4"/>
  <c r="O2559" i="4"/>
  <c r="P2581" i="4"/>
  <c r="U2620" i="4"/>
  <c r="U2689" i="4"/>
  <c r="P2725" i="4"/>
  <c r="U2748" i="4"/>
  <c r="P3160" i="4"/>
  <c r="U2279" i="4"/>
  <c r="U2381" i="4"/>
  <c r="P2414" i="4"/>
  <c r="P2459" i="4"/>
  <c r="P2507" i="4"/>
  <c r="U2534" i="4"/>
  <c r="O2547" i="4"/>
  <c r="O2637" i="4"/>
  <c r="P2637" i="4"/>
  <c r="V2689" i="4"/>
  <c r="U2773" i="4"/>
  <c r="O2800" i="4"/>
  <c r="U2542" i="4"/>
  <c r="P2553" i="4"/>
  <c r="U2567" i="4"/>
  <c r="O2588" i="4"/>
  <c r="O2594" i="4"/>
  <c r="U2637" i="4"/>
  <c r="U2725" i="4"/>
  <c r="V2780" i="4"/>
  <c r="P2907" i="4"/>
  <c r="P3021" i="4"/>
  <c r="U3224" i="4"/>
  <c r="U3176" i="4"/>
  <c r="V3208" i="4"/>
  <c r="U2514" i="4"/>
  <c r="O2534" i="4"/>
  <c r="U2553" i="4"/>
  <c r="V2588" i="4"/>
  <c r="V2620" i="4"/>
  <c r="P2694" i="4"/>
  <c r="P2702" i="4"/>
  <c r="O2725" i="4"/>
  <c r="P2748" i="4"/>
  <c r="V2760" i="4"/>
  <c r="P2869" i="4"/>
  <c r="V2929" i="4"/>
  <c r="O2951" i="4"/>
  <c r="P3043" i="4"/>
  <c r="U3066" i="4"/>
  <c r="O2581" i="4"/>
  <c r="U2588" i="4"/>
  <c r="V2806" i="4"/>
  <c r="O2839" i="4"/>
  <c r="P2929" i="4"/>
  <c r="P2951" i="4"/>
  <c r="P2984" i="4"/>
  <c r="V3160" i="4"/>
  <c r="V2679" i="4"/>
  <c r="V2748" i="4"/>
  <c r="V2800" i="4"/>
  <c r="O2830" i="4"/>
  <c r="V2869" i="4"/>
  <c r="U2877" i="4"/>
  <c r="P2885" i="4"/>
  <c r="O2978" i="4"/>
  <c r="P3143" i="4"/>
  <c r="P2679" i="4"/>
  <c r="P2760" i="4"/>
  <c r="P2877" i="4"/>
  <c r="P2978" i="4"/>
  <c r="V3066" i="4"/>
  <c r="U3160" i="4"/>
  <c r="V3176" i="4"/>
  <c r="U2594" i="4"/>
  <c r="O2702" i="4"/>
  <c r="O2818" i="4"/>
  <c r="U2929" i="4"/>
  <c r="O3066" i="4"/>
  <c r="O3109" i="4"/>
  <c r="O2653" i="4"/>
  <c r="P2818" i="4"/>
  <c r="O2885" i="4"/>
  <c r="O3304" i="4"/>
  <c r="O2689" i="4"/>
  <c r="U2818" i="4"/>
  <c r="O3160" i="4"/>
  <c r="V2591" i="4"/>
  <c r="P2689" i="4"/>
  <c r="O2748" i="4"/>
  <c r="V2818" i="4"/>
  <c r="O2907" i="4"/>
  <c r="O2929" i="4"/>
  <c r="U3092" i="4"/>
  <c r="U3126" i="4"/>
  <c r="O3126" i="4"/>
  <c r="V3143" i="4"/>
  <c r="V2839" i="4"/>
  <c r="O3143" i="4"/>
  <c r="V3192" i="4"/>
  <c r="O2964" i="4"/>
  <c r="O2984" i="4"/>
  <c r="O2998" i="4"/>
  <c r="P3109" i="4"/>
  <c r="P3353" i="4"/>
  <c r="O3092" i="4"/>
  <c r="P3126" i="4"/>
  <c r="P2800" i="4"/>
  <c r="U2885" i="4"/>
  <c r="V2978" i="4"/>
  <c r="V3021" i="4"/>
  <c r="O3043" i="4"/>
  <c r="U3071" i="4"/>
  <c r="P3092" i="4"/>
  <c r="P3224" i="4"/>
  <c r="U3304" i="4"/>
  <c r="V3092" i="4"/>
  <c r="U3143" i="4"/>
  <c r="P3304" i="4"/>
  <c r="U3324" i="4"/>
  <c r="O3353" i="4"/>
  <c r="O3176" i="4"/>
  <c r="U3192" i="4"/>
  <c r="V3274" i="4"/>
  <c r="V3324" i="4"/>
  <c r="O3224" i="4"/>
  <c r="V3304" i="4"/>
  <c r="O3382" i="4"/>
  <c r="O3254" i="4"/>
  <c r="V3353" i="4"/>
  <c r="P3254" i="4"/>
  <c r="O3274" i="4"/>
  <c r="U3353" i="4"/>
  <c r="V3419" i="4"/>
  <c r="O3208" i="4"/>
  <c r="U3254" i="4"/>
  <c r="V3382" i="4"/>
  <c r="P3382" i="4"/>
  <c r="O3402" i="4"/>
  <c r="BK97" i="3"/>
  <c r="BR97" i="3"/>
  <c r="BR206" i="3"/>
  <c r="BK206" i="3"/>
  <c r="BR207" i="3"/>
  <c r="BK207" i="3"/>
  <c r="BK120" i="3"/>
  <c r="BR120" i="3"/>
  <c r="BR151" i="3"/>
  <c r="AT173" i="3"/>
  <c r="AB173" i="3"/>
  <c r="AU193" i="3"/>
  <c r="BQ193" i="3"/>
  <c r="BQ236" i="3"/>
  <c r="AB73" i="3"/>
  <c r="AU73" i="3" s="1"/>
  <c r="AT7" i="3"/>
  <c r="AB7" i="3"/>
  <c r="AU7" i="3" s="1"/>
  <c r="BK7" i="3" s="1"/>
  <c r="AT44" i="3"/>
  <c r="AT46" i="3"/>
  <c r="AB89" i="3"/>
  <c r="AU89" i="3" s="1"/>
  <c r="BK89" i="3" s="1"/>
  <c r="AT145" i="3"/>
  <c r="AB145" i="3"/>
  <c r="AU145" i="3" s="1"/>
  <c r="BK145" i="3" s="1"/>
  <c r="BR170" i="3"/>
  <c r="BK170" i="3"/>
  <c r="AU216" i="3"/>
  <c r="BQ216" i="3"/>
  <c r="AT12" i="3"/>
  <c r="AB12" i="3"/>
  <c r="AU12" i="3" s="1"/>
  <c r="BK12" i="3" s="1"/>
  <c r="BQ100" i="3"/>
  <c r="Z111" i="3"/>
  <c r="AT120" i="3"/>
  <c r="AT140" i="3"/>
  <c r="BQ154" i="3"/>
  <c r="AU158" i="3"/>
  <c r="BK158" i="3" s="1"/>
  <c r="BQ158" i="3"/>
  <c r="AT181" i="3"/>
  <c r="AB181" i="3"/>
  <c r="BR186" i="3"/>
  <c r="AU191" i="3"/>
  <c r="BK191" i="3" s="1"/>
  <c r="BQ191" i="3"/>
  <c r="BQ207" i="3"/>
  <c r="AT234" i="3"/>
  <c r="AB234" i="3"/>
  <c r="AT17" i="3"/>
  <c r="AB17" i="3"/>
  <c r="AU17" i="3" s="1"/>
  <c r="BK17" i="3" s="1"/>
  <c r="AT40" i="3"/>
  <c r="BR118" i="3"/>
  <c r="BK118" i="3"/>
  <c r="AB67" i="3"/>
  <c r="AU67" i="3" s="1"/>
  <c r="BK67" i="3" s="1"/>
  <c r="AB14" i="3"/>
  <c r="AU14" i="3" s="1"/>
  <c r="BK14" i="3" s="1"/>
  <c r="AT29" i="3"/>
  <c r="Z29" i="3"/>
  <c r="BR61" i="3"/>
  <c r="BQ97" i="3"/>
  <c r="BR100" i="3"/>
  <c r="BR121" i="3"/>
  <c r="BS121" i="3" s="1"/>
  <c r="AT128" i="3"/>
  <c r="AB128" i="3"/>
  <c r="AT149" i="3"/>
  <c r="BR156" i="3"/>
  <c r="BR175" i="3"/>
  <c r="AU194" i="3"/>
  <c r="AW194" i="3" s="1"/>
  <c r="BQ194" i="3"/>
  <c r="AT221" i="3"/>
  <c r="Z221" i="3"/>
  <c r="BN244" i="3"/>
  <c r="L263" i="2" s="1"/>
  <c r="BQ244" i="3"/>
  <c r="BR59" i="3"/>
  <c r="BR203" i="3"/>
  <c r="AT35" i="3"/>
  <c r="AB35" i="3"/>
  <c r="AU35" i="3" s="1"/>
  <c r="BK35" i="3" s="1"/>
  <c r="BR60" i="3"/>
  <c r="BR82" i="3"/>
  <c r="BQ82" i="3"/>
  <c r="AT96" i="3"/>
  <c r="BQ118" i="3"/>
  <c r="AT235" i="3"/>
  <c r="AB235" i="3"/>
  <c r="BQ242" i="3"/>
  <c r="AU242" i="3"/>
  <c r="AT242" i="3"/>
  <c r="AT284" i="3"/>
  <c r="AB284" i="3"/>
  <c r="BR62" i="3"/>
  <c r="AT15" i="3"/>
  <c r="AT37" i="3"/>
  <c r="BR74" i="3"/>
  <c r="AB79" i="3"/>
  <c r="BQ60" i="3"/>
  <c r="AT66" i="3"/>
  <c r="AB66" i="3"/>
  <c r="AU66" i="3" s="1"/>
  <c r="BK66" i="3" s="1"/>
  <c r="AT76" i="3"/>
  <c r="AT88" i="3"/>
  <c r="AB88" i="3"/>
  <c r="AU88" i="3" s="1"/>
  <c r="BK88" i="3" s="1"/>
  <c r="BR98" i="3"/>
  <c r="BQ98" i="3"/>
  <c r="BQ120" i="3"/>
  <c r="BR142" i="3"/>
  <c r="BS142" i="3" s="1"/>
  <c r="AB146" i="3"/>
  <c r="AU146" i="3" s="1"/>
  <c r="BK146" i="3" s="1"/>
  <c r="AU159" i="3"/>
  <c r="BQ159" i="3"/>
  <c r="BR166" i="3"/>
  <c r="BQ166" i="3"/>
  <c r="AT182" i="3"/>
  <c r="AB182" i="3"/>
  <c r="AU192" i="3"/>
  <c r="BK192" i="3" s="1"/>
  <c r="BQ192" i="3"/>
  <c r="AT137" i="3"/>
  <c r="AB137" i="3"/>
  <c r="BR154" i="3"/>
  <c r="BK154" i="3"/>
  <c r="AU195" i="3"/>
  <c r="BQ195" i="3"/>
  <c r="BR217" i="3"/>
  <c r="BQ217" i="3"/>
  <c r="BK236" i="3"/>
  <c r="BR236" i="3"/>
  <c r="AT261" i="3"/>
  <c r="AB261" i="3"/>
  <c r="AU261" i="3" s="1"/>
  <c r="BK261" i="3" s="1"/>
  <c r="BR122" i="3"/>
  <c r="AU165" i="3"/>
  <c r="BQ165" i="3"/>
  <c r="BR167" i="3"/>
  <c r="AT180" i="3"/>
  <c r="AB180" i="3"/>
  <c r="BR225" i="3"/>
  <c r="BQ225" i="3"/>
  <c r="BR288" i="3"/>
  <c r="AT355" i="3"/>
  <c r="AB355" i="3"/>
  <c r="AU355" i="3" s="1"/>
  <c r="AT368" i="3"/>
  <c r="AB368" i="3"/>
  <c r="AU368" i="3" s="1"/>
  <c r="AT387" i="3"/>
  <c r="AB387" i="3"/>
  <c r="AU387" i="3" s="1"/>
  <c r="BK387" i="3" s="1"/>
  <c r="AT443" i="3"/>
  <c r="AB443" i="3"/>
  <c r="BR341" i="3"/>
  <c r="BN378" i="3"/>
  <c r="L197" i="2" s="1"/>
  <c r="BK378" i="3"/>
  <c r="AT391" i="3"/>
  <c r="AB391" i="3"/>
  <c r="AU391" i="3" s="1"/>
  <c r="BK391" i="3" s="1"/>
  <c r="BR497" i="3"/>
  <c r="BQ497" i="3"/>
  <c r="AT525" i="3"/>
  <c r="Z525" i="3"/>
  <c r="BR226" i="3"/>
  <c r="AT276" i="3"/>
  <c r="AB276" i="3"/>
  <c r="AU276" i="3" s="1"/>
  <c r="BK276" i="3" s="1"/>
  <c r="AB320" i="3"/>
  <c r="BQ325" i="3"/>
  <c r="AU325" i="3"/>
  <c r="BR330" i="3"/>
  <c r="BS330" i="3" s="1"/>
  <c r="AT356" i="3"/>
  <c r="AB356" i="3"/>
  <c r="AU356" i="3" s="1"/>
  <c r="BK356" i="3" s="1"/>
  <c r="BQ378" i="3"/>
  <c r="AT390" i="3"/>
  <c r="AT399" i="3"/>
  <c r="AB399" i="3"/>
  <c r="AU399" i="3" s="1"/>
  <c r="BK399" i="3" s="1"/>
  <c r="AB482" i="3"/>
  <c r="AU482" i="3" s="1"/>
  <c r="AT482" i="3"/>
  <c r="BR249" i="3"/>
  <c r="BQ318" i="3"/>
  <c r="BR348" i="3"/>
  <c r="BQ348" i="3"/>
  <c r="AT371" i="3"/>
  <c r="Z371" i="3"/>
  <c r="BR378" i="3"/>
  <c r="AT409" i="3"/>
  <c r="AB409" i="3"/>
  <c r="AU409" i="3" s="1"/>
  <c r="BK409" i="3" s="1"/>
  <c r="BR449" i="3"/>
  <c r="BN449" i="3"/>
  <c r="L198" i="2" s="1"/>
  <c r="BK449" i="3"/>
  <c r="BR467" i="3"/>
  <c r="BQ467" i="3"/>
  <c r="BN498" i="3"/>
  <c r="L209" i="2" s="1"/>
  <c r="BK498" i="3"/>
  <c r="AT522" i="3"/>
  <c r="Z522" i="3"/>
  <c r="BN644" i="3"/>
  <c r="L98" i="2" s="1"/>
  <c r="BK644" i="3"/>
  <c r="BQ62" i="3"/>
  <c r="AB65" i="3"/>
  <c r="AU65" i="3" s="1"/>
  <c r="AB104" i="3"/>
  <c r="AU104" i="3" s="1"/>
  <c r="BQ107" i="3"/>
  <c r="BR114" i="3"/>
  <c r="BQ122" i="3"/>
  <c r="AB124" i="3"/>
  <c r="AU124" i="3" s="1"/>
  <c r="BK124" i="3" s="1"/>
  <c r="AB125" i="3"/>
  <c r="AU125" i="3" s="1"/>
  <c r="BK125" i="3" s="1"/>
  <c r="AB127" i="3"/>
  <c r="AU127" i="3" s="1"/>
  <c r="BK127" i="3" s="1"/>
  <c r="BQ132" i="3"/>
  <c r="BQ156" i="3"/>
  <c r="BR164" i="3"/>
  <c r="BQ175" i="3"/>
  <c r="AB213" i="3"/>
  <c r="AU213" i="3" s="1"/>
  <c r="BK213" i="3" s="1"/>
  <c r="AB214" i="3"/>
  <c r="AU214" i="3" s="1"/>
  <c r="BK214" i="3" s="1"/>
  <c r="BR215" i="3"/>
  <c r="BR218" i="3"/>
  <c r="BQ224" i="3"/>
  <c r="BR279" i="3"/>
  <c r="BQ287" i="3"/>
  <c r="AB293" i="3"/>
  <c r="BQ302" i="3"/>
  <c r="AB304" i="3"/>
  <c r="BR318" i="3"/>
  <c r="Z322" i="3"/>
  <c r="BR337" i="3"/>
  <c r="AT395" i="3"/>
  <c r="AT406" i="3"/>
  <c r="AB406" i="3"/>
  <c r="AU406" i="3" s="1"/>
  <c r="BK406" i="3" s="1"/>
  <c r="AT414" i="3"/>
  <c r="AB414" i="3"/>
  <c r="AU414" i="3" s="1"/>
  <c r="BK414" i="3" s="1"/>
  <c r="AT507" i="3"/>
  <c r="AB507" i="3"/>
  <c r="AU507" i="3" s="1"/>
  <c r="BK507" i="3" s="1"/>
  <c r="BK660" i="3"/>
  <c r="BN660" i="3"/>
  <c r="L151" i="2" s="1"/>
  <c r="BN702" i="3"/>
  <c r="L41" i="2" s="1"/>
  <c r="BK702" i="3"/>
  <c r="BR302" i="3"/>
  <c r="BK332" i="3"/>
  <c r="BR362" i="3"/>
  <c r="AT388" i="3"/>
  <c r="AB388" i="3"/>
  <c r="AU388" i="3" s="1"/>
  <c r="BK388" i="3" s="1"/>
  <c r="AT393" i="3"/>
  <c r="AB393" i="3"/>
  <c r="AU393" i="3" s="1"/>
  <c r="BK393" i="3" s="1"/>
  <c r="AT397" i="3"/>
  <c r="AB397" i="3"/>
  <c r="AU397" i="3" s="1"/>
  <c r="BK397" i="3" s="1"/>
  <c r="AB417" i="3"/>
  <c r="AU417" i="3" s="1"/>
  <c r="BK417" i="3" s="1"/>
  <c r="AT417" i="3"/>
  <c r="BQ632" i="3"/>
  <c r="BR632" i="3"/>
  <c r="AT354" i="3"/>
  <c r="AB354" i="3"/>
  <c r="AU354" i="3" s="1"/>
  <c r="BQ358" i="3"/>
  <c r="AT359" i="3"/>
  <c r="AB359" i="3"/>
  <c r="AU359" i="3" s="1"/>
  <c r="BR377" i="3"/>
  <c r="AB400" i="3"/>
  <c r="AU400" i="3" s="1"/>
  <c r="BK400" i="3" s="1"/>
  <c r="AT400" i="3"/>
  <c r="BQ539" i="3"/>
  <c r="BN539" i="3"/>
  <c r="L8" i="2" s="1"/>
  <c r="BR590" i="3"/>
  <c r="BN590" i="3"/>
  <c r="L9" i="2" s="1"/>
  <c r="BK590" i="3"/>
  <c r="BN280" i="3"/>
  <c r="L117" i="2" s="1"/>
  <c r="BR286" i="3"/>
  <c r="BQ286" i="3"/>
  <c r="BK297" i="3"/>
  <c r="AB321" i="3"/>
  <c r="BR332" i="3"/>
  <c r="BR358" i="3"/>
  <c r="AT394" i="3"/>
  <c r="AB394" i="3"/>
  <c r="AU394" i="3" s="1"/>
  <c r="BK394" i="3" s="1"/>
  <c r="BN480" i="3"/>
  <c r="L226" i="2" s="1"/>
  <c r="BK480" i="3"/>
  <c r="BR480" i="3"/>
  <c r="BR556" i="3"/>
  <c r="BN556" i="3"/>
  <c r="L13" i="2" s="1"/>
  <c r="BK556" i="3"/>
  <c r="BN573" i="3"/>
  <c r="L54" i="2" s="1"/>
  <c r="BQ573" i="3"/>
  <c r="BK597" i="3"/>
  <c r="BR597" i="3"/>
  <c r="BQ661" i="3"/>
  <c r="BR661" i="3"/>
  <c r="BR727" i="3"/>
  <c r="BQ727" i="3"/>
  <c r="AT797" i="3"/>
  <c r="Z797" i="3"/>
  <c r="AU336" i="3"/>
  <c r="BR351" i="3"/>
  <c r="BS351" i="3" s="1"/>
  <c r="AT412" i="3"/>
  <c r="AB412" i="3"/>
  <c r="AU412" i="3" s="1"/>
  <c r="BK412" i="3" s="1"/>
  <c r="AT437" i="3"/>
  <c r="AB437" i="3"/>
  <c r="AU437" i="3" s="1"/>
  <c r="BR471" i="3"/>
  <c r="BQ471" i="3"/>
  <c r="BR496" i="3"/>
  <c r="BQ496" i="3"/>
  <c r="BR553" i="3"/>
  <c r="BN553" i="3"/>
  <c r="L42" i="2" s="1"/>
  <c r="BR562" i="3"/>
  <c r="BQ564" i="3"/>
  <c r="BR627" i="3"/>
  <c r="BN627" i="3"/>
  <c r="L56" i="2" s="1"/>
  <c r="BK627" i="3"/>
  <c r="AU656" i="3"/>
  <c r="BQ656" i="3"/>
  <c r="AB312" i="3"/>
  <c r="AU312" i="3" s="1"/>
  <c r="BK312" i="3" s="1"/>
  <c r="BQ345" i="3"/>
  <c r="BQ349" i="3"/>
  <c r="AB352" i="3"/>
  <c r="AB353" i="3"/>
  <c r="AU353" i="3" s="1"/>
  <c r="BK353" i="3" s="1"/>
  <c r="AB367" i="3"/>
  <c r="BK372" i="3"/>
  <c r="AB383" i="3"/>
  <c r="AU383" i="3" s="1"/>
  <c r="BK383" i="3" s="1"/>
  <c r="AB403" i="3"/>
  <c r="AU403" i="3" s="1"/>
  <c r="BK403" i="3" s="1"/>
  <c r="AT423" i="3"/>
  <c r="AB423" i="3"/>
  <c r="AU423" i="3" s="1"/>
  <c r="BK423" i="3" s="1"/>
  <c r="BR426" i="3"/>
  <c r="AT427" i="3"/>
  <c r="AB429" i="3"/>
  <c r="AU429" i="3" s="1"/>
  <c r="BR458" i="3"/>
  <c r="AT459" i="3"/>
  <c r="BR466" i="3"/>
  <c r="BQ466" i="3"/>
  <c r="BR473" i="3"/>
  <c r="BN479" i="3"/>
  <c r="L225" i="2" s="1"/>
  <c r="BN484" i="3"/>
  <c r="L224" i="2" s="1"/>
  <c r="BK484" i="3"/>
  <c r="AT538" i="3"/>
  <c r="AB538" i="3"/>
  <c r="AU538" i="3" s="1"/>
  <c r="BK553" i="3"/>
  <c r="BQ562" i="3"/>
  <c r="BR564" i="3"/>
  <c r="BK565" i="3"/>
  <c r="BR565" i="3"/>
  <c r="BR345" i="3"/>
  <c r="BR349" i="3"/>
  <c r="AT416" i="3"/>
  <c r="AB416" i="3"/>
  <c r="AU416" i="3" s="1"/>
  <c r="BK416" i="3" s="1"/>
  <c r="AT438" i="3"/>
  <c r="AB438" i="3"/>
  <c r="AU438" i="3" s="1"/>
  <c r="AT440" i="3"/>
  <c r="AB440" i="3"/>
  <c r="AU440" i="3" s="1"/>
  <c r="BK448" i="3"/>
  <c r="AB461" i="3"/>
  <c r="AU461" i="3" s="1"/>
  <c r="BK461" i="3" s="1"/>
  <c r="AT469" i="3"/>
  <c r="Z469" i="3"/>
  <c r="AT481" i="3"/>
  <c r="AB483" i="3"/>
  <c r="BR498" i="3"/>
  <c r="BM502" i="3"/>
  <c r="BQ504" i="3"/>
  <c r="AB528" i="3"/>
  <c r="AU528" i="3" s="1"/>
  <c r="BK528" i="3" s="1"/>
  <c r="AT528" i="3"/>
  <c r="BN555" i="3"/>
  <c r="L44" i="2" s="1"/>
  <c r="BR555" i="3"/>
  <c r="BK555" i="3"/>
  <c r="BN598" i="3"/>
  <c r="L23" i="2" s="1"/>
  <c r="BQ598" i="3"/>
  <c r="BR631" i="3"/>
  <c r="BQ631" i="3"/>
  <c r="AB267" i="3"/>
  <c r="AU267" i="3" s="1"/>
  <c r="BK267" i="3" s="1"/>
  <c r="BQ279" i="3"/>
  <c r="BQ297" i="3"/>
  <c r="BQ298" i="3"/>
  <c r="AB316" i="3"/>
  <c r="AU316" i="3" s="1"/>
  <c r="BK316" i="3" s="1"/>
  <c r="AB327" i="3"/>
  <c r="AU327" i="3" s="1"/>
  <c r="BK327" i="3" s="1"/>
  <c r="BQ337" i="3"/>
  <c r="BQ341" i="3"/>
  <c r="AB346" i="3"/>
  <c r="AU346" i="3" s="1"/>
  <c r="Z350" i="3"/>
  <c r="BQ362" i="3"/>
  <c r="AB365" i="3"/>
  <c r="AU365" i="3" s="1"/>
  <c r="BQ377" i="3"/>
  <c r="AB396" i="3"/>
  <c r="AU396" i="3" s="1"/>
  <c r="BK396" i="3" s="1"/>
  <c r="BR486" i="3"/>
  <c r="BQ486" i="3"/>
  <c r="BN502" i="3"/>
  <c r="L210" i="2" s="1"/>
  <c r="BK502" i="3"/>
  <c r="BR546" i="3"/>
  <c r="BQ546" i="3"/>
  <c r="BQ575" i="3"/>
  <c r="AT408" i="3"/>
  <c r="AB408" i="3"/>
  <c r="AU408" i="3" s="1"/>
  <c r="BK408" i="3" s="1"/>
  <c r="AT419" i="3"/>
  <c r="AB419" i="3"/>
  <c r="AU419" i="3" s="1"/>
  <c r="BK419" i="3" s="1"/>
  <c r="BQ427" i="3"/>
  <c r="AT439" i="3"/>
  <c r="Z439" i="3"/>
  <c r="AT441" i="3"/>
  <c r="Z441" i="3"/>
  <c r="BR445" i="3"/>
  <c r="BQ445" i="3"/>
  <c r="AT456" i="3"/>
  <c r="AB456" i="3"/>
  <c r="AU456" i="3" s="1"/>
  <c r="BR492" i="3"/>
  <c r="BN492" i="3"/>
  <c r="L208" i="2" s="1"/>
  <c r="BK492" i="3"/>
  <c r="AT523" i="3"/>
  <c r="AB523" i="3"/>
  <c r="AU523" i="3" s="1"/>
  <c r="BK523" i="3" s="1"/>
  <c r="BN572" i="3"/>
  <c r="L101" i="2" s="1"/>
  <c r="BK572" i="3"/>
  <c r="BR572" i="3"/>
  <c r="BM539" i="3"/>
  <c r="BR543" i="3"/>
  <c r="BQ543" i="3"/>
  <c r="BR578" i="3"/>
  <c r="BR583" i="3"/>
  <c r="BQ583" i="3"/>
  <c r="BR592" i="3"/>
  <c r="BN592" i="3"/>
  <c r="L125" i="2" s="1"/>
  <c r="BQ596" i="3"/>
  <c r="BR622" i="3"/>
  <c r="BQ622" i="3"/>
  <c r="BR629" i="3"/>
  <c r="BQ629" i="3"/>
  <c r="BQ680" i="3"/>
  <c r="BK682" i="3"/>
  <c r="BR682" i="3"/>
  <c r="BN682" i="3"/>
  <c r="L154" i="2" s="1"/>
  <c r="BR453" i="3"/>
  <c r="BR454" i="3"/>
  <c r="BR464" i="3"/>
  <c r="BR469" i="3"/>
  <c r="BR495" i="3"/>
  <c r="BR505" i="3"/>
  <c r="BR521" i="3"/>
  <c r="BR561" i="3"/>
  <c r="BR566" i="3"/>
  <c r="BQ577" i="3"/>
  <c r="BN628" i="3"/>
  <c r="L175" i="2" s="1"/>
  <c r="BK628" i="3"/>
  <c r="BR628" i="3"/>
  <c r="BR636" i="3"/>
  <c r="BN636" i="3"/>
  <c r="L136" i="2" s="1"/>
  <c r="BQ689" i="3"/>
  <c r="BN689" i="3"/>
  <c r="L218" i="2" s="1"/>
  <c r="BQ709" i="3"/>
  <c r="AB465" i="3"/>
  <c r="AB470" i="3"/>
  <c r="BQ473" i="3"/>
  <c r="BQ474" i="3"/>
  <c r="AB488" i="3"/>
  <c r="AU488" i="3" s="1"/>
  <c r="BK488" i="3" s="1"/>
  <c r="BQ498" i="3"/>
  <c r="AB506" i="3"/>
  <c r="AU506" i="3" s="1"/>
  <c r="BK506" i="3" s="1"/>
  <c r="BR542" i="3"/>
  <c r="BQ542" i="3"/>
  <c r="BQ624" i="3"/>
  <c r="BR624" i="3"/>
  <c r="BR630" i="3"/>
  <c r="BR645" i="3"/>
  <c r="BN645" i="3"/>
  <c r="L135" i="2" s="1"/>
  <c r="BQ659" i="3"/>
  <c r="BN659" i="3"/>
  <c r="L138" i="2" s="1"/>
  <c r="BR694" i="3"/>
  <c r="BQ694" i="3"/>
  <c r="BR709" i="3"/>
  <c r="BM524" i="3"/>
  <c r="AB533" i="3"/>
  <c r="AU533" i="3" s="1"/>
  <c r="BK533" i="3" s="1"/>
  <c r="BR547" i="3"/>
  <c r="BM550" i="3"/>
  <c r="BQ555" i="3"/>
  <c r="BQ560" i="3"/>
  <c r="BQ565" i="3"/>
  <c r="BK591" i="3"/>
  <c r="BN616" i="3"/>
  <c r="L15" i="2" s="1"/>
  <c r="BK616" i="3"/>
  <c r="BR621" i="3"/>
  <c r="BR638" i="3"/>
  <c r="BR544" i="3"/>
  <c r="BQ544" i="3"/>
  <c r="BR568" i="3"/>
  <c r="BQ603" i="3"/>
  <c r="BN603" i="3"/>
  <c r="L130" i="2" s="1"/>
  <c r="BK609" i="3"/>
  <c r="BN609" i="3"/>
  <c r="L22" i="2" s="1"/>
  <c r="BR623" i="3"/>
  <c r="BQ623" i="3"/>
  <c r="BN688" i="3"/>
  <c r="L83" i="2" s="1"/>
  <c r="BQ688" i="3"/>
  <c r="BQ716" i="3"/>
  <c r="BR723" i="3"/>
  <c r="BQ723" i="3"/>
  <c r="BN589" i="3"/>
  <c r="L124" i="2" s="1"/>
  <c r="BM603" i="3"/>
  <c r="BM658" i="3"/>
  <c r="BR660" i="3"/>
  <c r="BR684" i="3"/>
  <c r="BQ684" i="3"/>
  <c r="BM688" i="3"/>
  <c r="BN692" i="3"/>
  <c r="L219" i="2" s="1"/>
  <c r="BQ699" i="3"/>
  <c r="BR699" i="3"/>
  <c r="BR703" i="3"/>
  <c r="BM717" i="3"/>
  <c r="BR738" i="3"/>
  <c r="BQ738" i="3"/>
  <c r="AT608" i="3"/>
  <c r="BQ621" i="3"/>
  <c r="BK635" i="3"/>
  <c r="BK643" i="3"/>
  <c r="BQ678" i="3"/>
  <c r="BR678" i="3"/>
  <c r="AT745" i="3"/>
  <c r="AB745" i="3"/>
  <c r="AU745" i="3" s="1"/>
  <c r="BK745" i="3" s="1"/>
  <c r="BK521" i="3"/>
  <c r="BQ551" i="3"/>
  <c r="BQ552" i="3"/>
  <c r="BR591" i="3"/>
  <c r="BQ592" i="3"/>
  <c r="BN602" i="3"/>
  <c r="L36" i="2" s="1"/>
  <c r="BK602" i="3"/>
  <c r="BR616" i="3"/>
  <c r="BQ616" i="3"/>
  <c r="BQ653" i="3"/>
  <c r="AT654" i="3"/>
  <c r="AB654" i="3"/>
  <c r="AU654" i="3" s="1"/>
  <c r="BK654" i="3" s="1"/>
  <c r="AT657" i="3"/>
  <c r="AB657" i="3"/>
  <c r="AU657" i="3" s="1"/>
  <c r="BK657" i="3" s="1"/>
  <c r="BR677" i="3"/>
  <c r="BQ677" i="3"/>
  <c r="BQ682" i="3"/>
  <c r="BR686" i="3"/>
  <c r="BQ686" i="3"/>
  <c r="BQ691" i="3"/>
  <c r="BR693" i="3"/>
  <c r="BR698" i="3"/>
  <c r="BQ698" i="3"/>
  <c r="BK701" i="3"/>
  <c r="BQ711" i="3"/>
  <c r="BR715" i="3"/>
  <c r="BQ715" i="3"/>
  <c r="BN726" i="3"/>
  <c r="L94" i="2" s="1"/>
  <c r="BK726" i="3"/>
  <c r="BR635" i="3"/>
  <c r="BQ635" i="3"/>
  <c r="BQ676" i="3"/>
  <c r="BR706" i="3"/>
  <c r="BQ835" i="3"/>
  <c r="BN611" i="3"/>
  <c r="L52" i="2" s="1"/>
  <c r="BN618" i="3"/>
  <c r="L55" i="2" s="1"/>
  <c r="BK618" i="3"/>
  <c r="BR626" i="3"/>
  <c r="BQ626" i="3"/>
  <c r="BM629" i="3"/>
  <c r="BN639" i="3"/>
  <c r="L25" i="2" s="1"/>
  <c r="BK646" i="3"/>
  <c r="BR646" i="3"/>
  <c r="BQ658" i="3"/>
  <c r="AB665" i="3"/>
  <c r="AU665" i="3" s="1"/>
  <c r="BK665" i="3" s="1"/>
  <c r="AB671" i="3"/>
  <c r="AU671" i="3" s="1"/>
  <c r="BK671" i="3" s="1"/>
  <c r="BQ681" i="3"/>
  <c r="BR697" i="3"/>
  <c r="BQ697" i="3"/>
  <c r="BR701" i="3"/>
  <c r="BQ701" i="3"/>
  <c r="BQ706" i="3"/>
  <c r="BN743" i="3"/>
  <c r="L166" i="2" s="1"/>
  <c r="BR743" i="3"/>
  <c r="BQ600" i="3"/>
  <c r="BQ613" i="3"/>
  <c r="BQ620" i="3"/>
  <c r="BN630" i="3"/>
  <c r="L46" i="2" s="1"/>
  <c r="BN637" i="3"/>
  <c r="L26" i="2" s="1"/>
  <c r="BK637" i="3"/>
  <c r="BQ641" i="3"/>
  <c r="AT668" i="3"/>
  <c r="AB668" i="3"/>
  <c r="AU668" i="3" s="1"/>
  <c r="BK668" i="3" s="1"/>
  <c r="BR681" i="3"/>
  <c r="BR689" i="3"/>
  <c r="BR696" i="3"/>
  <c r="BR705" i="3"/>
  <c r="BM707" i="3"/>
  <c r="BN712" i="3"/>
  <c r="L149" i="2" s="1"/>
  <c r="BQ728" i="3"/>
  <c r="BR728" i="3"/>
  <c r="BK743" i="3"/>
  <c r="AT761" i="3"/>
  <c r="AB761" i="3"/>
  <c r="AU761" i="3" s="1"/>
  <c r="BK761" i="3" s="1"/>
  <c r="AT763" i="3"/>
  <c r="AB763" i="3"/>
  <c r="BN801" i="3"/>
  <c r="L49" i="2" s="1"/>
  <c r="BK801" i="3"/>
  <c r="BR801" i="3"/>
  <c r="BR831" i="3"/>
  <c r="BK840" i="3"/>
  <c r="BR840" i="3"/>
  <c r="BR783" i="3"/>
  <c r="BM785" i="3"/>
  <c r="BR786" i="3"/>
  <c r="BR860" i="3"/>
  <c r="BS860" i="3" s="1"/>
  <c r="BK860" i="3"/>
  <c r="BQ741" i="3"/>
  <c r="BN741" i="3"/>
  <c r="L73" i="2" s="1"/>
  <c r="AB764" i="3"/>
  <c r="AU764" i="3" s="1"/>
  <c r="BK764" i="3" s="1"/>
  <c r="BR775" i="3"/>
  <c r="BQ775" i="3"/>
  <c r="BK782" i="3"/>
  <c r="BQ783" i="3"/>
  <c r="BQ786" i="3"/>
  <c r="BN812" i="3"/>
  <c r="L190" i="2" s="1"/>
  <c r="BR685" i="3"/>
  <c r="BM694" i="3"/>
  <c r="BM724" i="3"/>
  <c r="AT766" i="3"/>
  <c r="AB766" i="3"/>
  <c r="AU766" i="3" s="1"/>
  <c r="BK766" i="3" s="1"/>
  <c r="BN830" i="3"/>
  <c r="L91" i="2" s="1"/>
  <c r="BK830" i="3"/>
  <c r="BQ839" i="3"/>
  <c r="AU839" i="3"/>
  <c r="BK839" i="3" s="1"/>
  <c r="BR615" i="3"/>
  <c r="BR625" i="3"/>
  <c r="BR650" i="3"/>
  <c r="BK711" i="3"/>
  <c r="BR726" i="3"/>
  <c r="BK744" i="3"/>
  <c r="BN744" i="3"/>
  <c r="L186" i="2" s="1"/>
  <c r="BN777" i="3"/>
  <c r="L167" i="2" s="1"/>
  <c r="BN800" i="3"/>
  <c r="L170" i="2" s="1"/>
  <c r="BR800" i="3"/>
  <c r="BK800" i="3"/>
  <c r="BR830" i="3"/>
  <c r="BM681" i="3"/>
  <c r="BM702" i="3"/>
  <c r="BQ712" i="3"/>
  <c r="BN717" i="3"/>
  <c r="L228" i="2" s="1"/>
  <c r="BN724" i="3"/>
  <c r="L74" i="2" s="1"/>
  <c r="BM727" i="3"/>
  <c r="BR742" i="3"/>
  <c r="BR777" i="3"/>
  <c r="BK781" i="3"/>
  <c r="AT814" i="3"/>
  <c r="Z814" i="3"/>
  <c r="BR828" i="3"/>
  <c r="BN861" i="3"/>
  <c r="L61" i="2" s="1"/>
  <c r="BR861" i="3"/>
  <c r="BM775" i="3"/>
  <c r="BN799" i="3"/>
  <c r="L99" i="2" s="1"/>
  <c r="BN820" i="3"/>
  <c r="L95" i="2" s="1"/>
  <c r="BQ840" i="3"/>
  <c r="BR854" i="3"/>
  <c r="AB747" i="3"/>
  <c r="AU747" i="3" s="1"/>
  <c r="BK747" i="3" s="1"/>
  <c r="AB753" i="3"/>
  <c r="AU753" i="3" s="1"/>
  <c r="BK753" i="3" s="1"/>
  <c r="BM774" i="3"/>
  <c r="BQ777" i="3"/>
  <c r="BQ778" i="3"/>
  <c r="BM790" i="3"/>
  <c r="BN798" i="3"/>
  <c r="L188" i="2" s="1"/>
  <c r="BN816" i="3"/>
  <c r="L191" i="2" s="1"/>
  <c r="BN773" i="3"/>
  <c r="L32" i="2" s="1"/>
  <c r="BN774" i="3"/>
  <c r="L169" i="2" s="1"/>
  <c r="BN775" i="3"/>
  <c r="L75" i="2" s="1"/>
  <c r="BM784" i="3"/>
  <c r="BM789" i="3"/>
  <c r="BK798" i="3"/>
  <c r="BQ801" i="3"/>
  <c r="BQ808" i="3"/>
  <c r="BN815" i="3"/>
  <c r="L173" i="2" s="1"/>
  <c r="BK816" i="3"/>
  <c r="BR818" i="3"/>
  <c r="BQ818" i="3"/>
  <c r="BR821" i="3"/>
  <c r="BQ830" i="3"/>
  <c r="BN833" i="3"/>
  <c r="L93" i="2" s="1"/>
  <c r="BR834" i="3"/>
  <c r="BQ834" i="3"/>
  <c r="AU838" i="3"/>
  <c r="BQ851" i="3"/>
  <c r="BM783" i="3"/>
  <c r="BN789" i="3"/>
  <c r="L168" i="2" s="1"/>
  <c r="BN790" i="3"/>
  <c r="L88" i="2" s="1"/>
  <c r="BN863" i="3"/>
  <c r="L62" i="2" s="1"/>
  <c r="AT868" i="3"/>
  <c r="AB868" i="3"/>
  <c r="AU868" i="3" s="1"/>
  <c r="BK868" i="3" s="1"/>
  <c r="BQ874" i="3"/>
  <c r="AU837" i="3"/>
  <c r="BM743" i="3"/>
  <c r="BM777" i="3"/>
  <c r="BM782" i="3"/>
  <c r="BR825" i="3"/>
  <c r="BM831" i="3"/>
  <c r="BM861" i="3"/>
  <c r="BQ876" i="3"/>
  <c r="BK880" i="3"/>
  <c r="BK889" i="3"/>
  <c r="BQ863" i="3"/>
  <c r="Z878" i="3"/>
  <c r="S767" i="2" l="1"/>
  <c r="H399" i="1"/>
  <c r="S768" i="2"/>
  <c r="H400" i="1"/>
  <c r="S769" i="2"/>
  <c r="H401" i="1"/>
  <c r="S766" i="2"/>
  <c r="H398" i="1"/>
  <c r="I2721" i="5"/>
  <c r="M2721" i="5" s="1"/>
  <c r="N2721" i="5" s="1"/>
  <c r="H428" i="1"/>
  <c r="F129" i="7"/>
  <c r="I427" i="1"/>
  <c r="G355" i="8"/>
  <c r="I354" i="8" s="1"/>
  <c r="I355" i="8" s="1"/>
  <c r="I426" i="1"/>
  <c r="G278" i="8"/>
  <c r="D9" i="6"/>
  <c r="S629" i="2"/>
  <c r="H423" i="1"/>
  <c r="G280" i="8"/>
  <c r="I280" i="8" s="1"/>
  <c r="D11" i="6"/>
  <c r="I421" i="1"/>
  <c r="G277" i="8"/>
  <c r="D10" i="6"/>
  <c r="I420" i="1"/>
  <c r="G276" i="8"/>
  <c r="D342" i="6"/>
  <c r="S760" i="2"/>
  <c r="H419" i="1"/>
  <c r="I164" i="8"/>
  <c r="I165" i="8"/>
  <c r="I166" i="8"/>
  <c r="D3" i="6"/>
  <c r="D362" i="6"/>
  <c r="F33" i="7"/>
  <c r="D14" i="6"/>
  <c r="G147" i="8"/>
  <c r="D13" i="6"/>
  <c r="G146" i="8"/>
  <c r="I146" i="8" s="1"/>
  <c r="I147" i="8" s="1"/>
  <c r="BS561" i="3"/>
  <c r="BQ296" i="3"/>
  <c r="M6" i="6"/>
  <c r="N6" i="6" s="1"/>
  <c r="M4" i="6"/>
  <c r="N4" i="6" s="1"/>
  <c r="M7" i="6"/>
  <c r="N7" i="6" s="1"/>
  <c r="J3705" i="5"/>
  <c r="M3705" i="5"/>
  <c r="N3705" i="5" s="1"/>
  <c r="J3706" i="5"/>
  <c r="M3706" i="5"/>
  <c r="N3706" i="5" s="1"/>
  <c r="J3708" i="5"/>
  <c r="M3708" i="5"/>
  <c r="N3708" i="5" s="1"/>
  <c r="J3707" i="5"/>
  <c r="M3707" i="5"/>
  <c r="N3707" i="5" s="1"/>
  <c r="J3711" i="5"/>
  <c r="M3711" i="5"/>
  <c r="N3711" i="5" s="1"/>
  <c r="J3709" i="5"/>
  <c r="M3709" i="5"/>
  <c r="N3709" i="5" s="1"/>
  <c r="M8" i="6"/>
  <c r="N8" i="6" s="1"/>
  <c r="BS573" i="3"/>
  <c r="S745" i="2"/>
  <c r="H395" i="1"/>
  <c r="H392" i="1"/>
  <c r="G292" i="8" s="1"/>
  <c r="I338" i="6"/>
  <c r="J338" i="6" s="1"/>
  <c r="M338" i="6" s="1"/>
  <c r="N338" i="6" s="1"/>
  <c r="M28" i="6"/>
  <c r="N28" i="6" s="1"/>
  <c r="H417" i="1"/>
  <c r="I67" i="6"/>
  <c r="J67" i="6" s="1"/>
  <c r="M67" i="6" s="1"/>
  <c r="N67" i="6" s="1"/>
  <c r="I190" i="6"/>
  <c r="J190" i="6" s="1"/>
  <c r="M190" i="6" s="1"/>
  <c r="N190" i="6" s="1"/>
  <c r="I68" i="6"/>
  <c r="J68" i="6" s="1"/>
  <c r="M68" i="6" s="1"/>
  <c r="N68" i="6" s="1"/>
  <c r="I147" i="6"/>
  <c r="J147" i="6" s="1"/>
  <c r="M147" i="6" s="1"/>
  <c r="N147" i="6" s="1"/>
  <c r="S566" i="2"/>
  <c r="I364" i="6"/>
  <c r="J364" i="6" s="1"/>
  <c r="M364" i="6" s="1"/>
  <c r="N364" i="6" s="1"/>
  <c r="H319" i="1"/>
  <c r="G49" i="8" s="1"/>
  <c r="I139" i="6"/>
  <c r="J139" i="6" s="1"/>
  <c r="M139" i="6" s="1"/>
  <c r="N139" i="6" s="1"/>
  <c r="S624" i="2"/>
  <c r="I11" i="6"/>
  <c r="J11" i="6" s="1"/>
  <c r="M11" i="6" s="1"/>
  <c r="N11" i="6" s="1"/>
  <c r="H305" i="1"/>
  <c r="I54" i="6"/>
  <c r="J54" i="6" s="1"/>
  <c r="M54" i="6" s="1"/>
  <c r="N54" i="6" s="1"/>
  <c r="S626" i="2"/>
  <c r="I10" i="6"/>
  <c r="J10" i="6" s="1"/>
  <c r="M10" i="6" s="1"/>
  <c r="N10" i="6" s="1"/>
  <c r="H292" i="1"/>
  <c r="G282" i="8" s="1"/>
  <c r="I282" i="8" s="1"/>
  <c r="I281" i="8" s="1"/>
  <c r="I218" i="6"/>
  <c r="J218" i="6" s="1"/>
  <c r="M218" i="6" s="1"/>
  <c r="N218" i="6" s="1"/>
  <c r="H302" i="1"/>
  <c r="F31" i="7" s="1"/>
  <c r="I16" i="6"/>
  <c r="J16" i="6" s="1"/>
  <c r="M16" i="6" s="1"/>
  <c r="N16" i="6" s="1"/>
  <c r="H465" i="1"/>
  <c r="F76" i="7" s="1"/>
  <c r="I374" i="6"/>
  <c r="J374" i="6" s="1"/>
  <c r="M374" i="6" s="1"/>
  <c r="N374" i="6" s="1"/>
  <c r="S569" i="2"/>
  <c r="I365" i="6"/>
  <c r="J365" i="6" s="1"/>
  <c r="M365" i="6" s="1"/>
  <c r="N365" i="6" s="1"/>
  <c r="H345" i="1"/>
  <c r="F84" i="7" s="1"/>
  <c r="I143" i="6"/>
  <c r="J143" i="6" s="1"/>
  <c r="M143" i="6" s="1"/>
  <c r="N143" i="6" s="1"/>
  <c r="H471" i="1"/>
  <c r="F136" i="7" s="1"/>
  <c r="I404" i="6"/>
  <c r="J404" i="6" s="1"/>
  <c r="M404" i="6" s="1"/>
  <c r="N404" i="6" s="1"/>
  <c r="S567" i="2"/>
  <c r="I367" i="6"/>
  <c r="J367" i="6" s="1"/>
  <c r="M367" i="6" s="1"/>
  <c r="N367" i="6" s="1"/>
  <c r="H325" i="1"/>
  <c r="F101" i="7" s="1"/>
  <c r="I75" i="6"/>
  <c r="J75" i="6" s="1"/>
  <c r="M75" i="6" s="1"/>
  <c r="N75" i="6" s="1"/>
  <c r="H289" i="1"/>
  <c r="F35" i="7" s="1"/>
  <c r="I193" i="6"/>
  <c r="J193" i="6" s="1"/>
  <c r="M193" i="6" s="1"/>
  <c r="N193" i="6" s="1"/>
  <c r="H457" i="1"/>
  <c r="F70" i="7" s="1"/>
  <c r="I25" i="6"/>
  <c r="J25" i="6" s="1"/>
  <c r="M25" i="6" s="1"/>
  <c r="N25" i="6" s="1"/>
  <c r="H347" i="1"/>
  <c r="F63" i="7" s="1"/>
  <c r="I163" i="6"/>
  <c r="J163" i="6" s="1"/>
  <c r="M163" i="6" s="1"/>
  <c r="N163" i="6" s="1"/>
  <c r="H461" i="1"/>
  <c r="F108" i="7" s="1"/>
  <c r="I66" i="6"/>
  <c r="J66" i="6" s="1"/>
  <c r="M66" i="6" s="1"/>
  <c r="N66" i="6" s="1"/>
  <c r="H447" i="1"/>
  <c r="F79" i="7" s="1"/>
  <c r="I386" i="6"/>
  <c r="J386" i="6" s="1"/>
  <c r="M386" i="6" s="1"/>
  <c r="N386" i="6" s="1"/>
  <c r="H257" i="1"/>
  <c r="F98" i="7" s="1"/>
  <c r="I405" i="6"/>
  <c r="J405" i="6" s="1"/>
  <c r="M405" i="6" s="1"/>
  <c r="N405" i="6" s="1"/>
  <c r="H454" i="1"/>
  <c r="F117" i="7" s="1"/>
  <c r="I361" i="6"/>
  <c r="J361" i="6" s="1"/>
  <c r="M361" i="6" s="1"/>
  <c r="N361" i="6" s="1"/>
  <c r="H406" i="1"/>
  <c r="G307" i="8" s="1"/>
  <c r="I307" i="8" s="1"/>
  <c r="I308" i="8" s="1"/>
  <c r="I12" i="6"/>
  <c r="J12" i="6" s="1"/>
  <c r="M12" i="6" s="1"/>
  <c r="N12" i="6" s="1"/>
  <c r="H328" i="1"/>
  <c r="F102" i="7" s="1"/>
  <c r="I26" i="6"/>
  <c r="J26" i="6" s="1"/>
  <c r="M26" i="6" s="1"/>
  <c r="N26" i="6" s="1"/>
  <c r="H367" i="1"/>
  <c r="F105" i="7" s="1"/>
  <c r="I40" i="6"/>
  <c r="J40" i="6" s="1"/>
  <c r="M40" i="6" s="1"/>
  <c r="N40" i="6" s="1"/>
  <c r="H371" i="1"/>
  <c r="F131" i="7" s="1"/>
  <c r="I397" i="6"/>
  <c r="J397" i="6" s="1"/>
  <c r="M397" i="6" s="1"/>
  <c r="N397" i="6" s="1"/>
  <c r="H315" i="1"/>
  <c r="G164" i="8" s="1"/>
  <c r="I341" i="6"/>
  <c r="J341" i="6" s="1"/>
  <c r="M341" i="6" s="1"/>
  <c r="N341" i="6" s="1"/>
  <c r="H279" i="1"/>
  <c r="F81" i="7" s="1"/>
  <c r="I172" i="6"/>
  <c r="J172" i="6" s="1"/>
  <c r="M172" i="6" s="1"/>
  <c r="N172" i="6" s="1"/>
  <c r="H288" i="1"/>
  <c r="F12" i="7" s="1"/>
  <c r="I38" i="6"/>
  <c r="J38" i="6" s="1"/>
  <c r="M38" i="6" s="1"/>
  <c r="N38" i="6" s="1"/>
  <c r="H259" i="1"/>
  <c r="F96" i="7" s="1"/>
  <c r="I19" i="6"/>
  <c r="J19" i="6" s="1"/>
  <c r="M19" i="6" s="1"/>
  <c r="N19" i="6" s="1"/>
  <c r="H475" i="1"/>
  <c r="I377" i="6"/>
  <c r="J377" i="6" s="1"/>
  <c r="M377" i="6" s="1"/>
  <c r="N377" i="6" s="1"/>
  <c r="S578" i="2"/>
  <c r="I46" i="6"/>
  <c r="J46" i="6" s="1"/>
  <c r="M46" i="6" s="1"/>
  <c r="N46" i="6" s="1"/>
  <c r="H464" i="1"/>
  <c r="F110" i="7" s="1"/>
  <c r="I63" i="6"/>
  <c r="J63" i="6" s="1"/>
  <c r="M63" i="6" s="1"/>
  <c r="N63" i="6" s="1"/>
  <c r="H452" i="1"/>
  <c r="I392" i="6"/>
  <c r="J392" i="6" s="1"/>
  <c r="M392" i="6" s="1"/>
  <c r="N392" i="6" s="1"/>
  <c r="H344" i="1"/>
  <c r="F64" i="7" s="1"/>
  <c r="I142" i="6"/>
  <c r="J142" i="6" s="1"/>
  <c r="M142" i="6" s="1"/>
  <c r="N142" i="6" s="1"/>
  <c r="H269" i="1"/>
  <c r="I78" i="6"/>
  <c r="J78" i="6" s="1"/>
  <c r="M78" i="6" s="1"/>
  <c r="N78" i="6" s="1"/>
  <c r="S625" i="2"/>
  <c r="I9" i="6"/>
  <c r="J9" i="6" s="1"/>
  <c r="M9" i="6" s="1"/>
  <c r="N9" i="6" s="1"/>
  <c r="H260" i="1"/>
  <c r="F97" i="7" s="1"/>
  <c r="I56" i="6"/>
  <c r="J56" i="6" s="1"/>
  <c r="M56" i="6" s="1"/>
  <c r="N56" i="6" s="1"/>
  <c r="H366" i="1"/>
  <c r="F114" i="7" s="1"/>
  <c r="I119" i="6"/>
  <c r="J119" i="6" s="1"/>
  <c r="M119" i="6" s="1"/>
  <c r="N119" i="6" s="1"/>
  <c r="H374" i="1"/>
  <c r="F135" i="7" s="1"/>
  <c r="I132" i="6"/>
  <c r="J132" i="6" s="1"/>
  <c r="M132" i="6" s="1"/>
  <c r="N132" i="6" s="1"/>
  <c r="S574" i="2"/>
  <c r="I378" i="6"/>
  <c r="J378" i="6" s="1"/>
  <c r="M378" i="6" s="1"/>
  <c r="N378" i="6" s="1"/>
  <c r="S580" i="2"/>
  <c r="I49" i="6"/>
  <c r="J49" i="6" s="1"/>
  <c r="M49" i="6" s="1"/>
  <c r="N49" i="6" s="1"/>
  <c r="H336" i="1"/>
  <c r="G82" i="8" s="1"/>
  <c r="I368" i="6"/>
  <c r="J368" i="6" s="1"/>
  <c r="M368" i="6" s="1"/>
  <c r="N368" i="6" s="1"/>
  <c r="H312" i="1"/>
  <c r="G286" i="8" s="1"/>
  <c r="I286" i="8" s="1"/>
  <c r="I340" i="6"/>
  <c r="J340" i="6" s="1"/>
  <c r="M340" i="6" s="1"/>
  <c r="N340" i="6" s="1"/>
  <c r="H470" i="1"/>
  <c r="F146" i="7" s="1"/>
  <c r="I398" i="6"/>
  <c r="J398" i="6" s="1"/>
  <c r="M398" i="6" s="1"/>
  <c r="N398" i="6" s="1"/>
  <c r="H337" i="1"/>
  <c r="F104" i="7" s="1"/>
  <c r="I55" i="6"/>
  <c r="J55" i="6" s="1"/>
  <c r="M55" i="6" s="1"/>
  <c r="N55" i="6" s="1"/>
  <c r="H451" i="1"/>
  <c r="G201" i="8" s="1"/>
  <c r="I201" i="8" s="1"/>
  <c r="I399" i="6"/>
  <c r="J399" i="6" s="1"/>
  <c r="M399" i="6" s="1"/>
  <c r="N399" i="6" s="1"/>
  <c r="H437" i="1"/>
  <c r="G94" i="8" s="1"/>
  <c r="I93" i="8" s="1"/>
  <c r="I355" i="6"/>
  <c r="J355" i="6" s="1"/>
  <c r="M355" i="6" s="1"/>
  <c r="N355" i="6" s="1"/>
  <c r="H343" i="1"/>
  <c r="F86" i="7" s="1"/>
  <c r="I162" i="6"/>
  <c r="J162" i="6" s="1"/>
  <c r="M162" i="6" s="1"/>
  <c r="N162" i="6" s="1"/>
  <c r="H285" i="1"/>
  <c r="F14" i="7" s="1"/>
  <c r="I148" i="6"/>
  <c r="J148" i="6" s="1"/>
  <c r="M148" i="6" s="1"/>
  <c r="N148" i="6" s="1"/>
  <c r="H372" i="1"/>
  <c r="F132" i="7" s="1"/>
  <c r="I212" i="6"/>
  <c r="J212" i="6" s="1"/>
  <c r="M212" i="6" s="1"/>
  <c r="N212" i="6" s="1"/>
  <c r="H262" i="1"/>
  <c r="F11" i="7" s="1"/>
  <c r="I200" i="6"/>
  <c r="J200" i="6" s="1"/>
  <c r="M200" i="6" s="1"/>
  <c r="N200" i="6" s="1"/>
  <c r="H296" i="1"/>
  <c r="F95" i="7" s="1"/>
  <c r="I135" i="6"/>
  <c r="J135" i="6" s="1"/>
  <c r="M135" i="6" s="1"/>
  <c r="N135" i="6" s="1"/>
  <c r="S575" i="2"/>
  <c r="I379" i="6"/>
  <c r="J379" i="6" s="1"/>
  <c r="M379" i="6" s="1"/>
  <c r="N379" i="6" s="1"/>
  <c r="H287" i="1"/>
  <c r="F15" i="7" s="1"/>
  <c r="I187" i="6"/>
  <c r="J187" i="6" s="1"/>
  <c r="M187" i="6" s="1"/>
  <c r="N187" i="6" s="1"/>
  <c r="H327" i="1"/>
  <c r="F107" i="7" s="1"/>
  <c r="I140" i="6"/>
  <c r="J140" i="6" s="1"/>
  <c r="M140" i="6" s="1"/>
  <c r="N140" i="6" s="1"/>
  <c r="H253" i="1"/>
  <c r="F46" i="7" s="1"/>
  <c r="I221" i="6"/>
  <c r="J221" i="6" s="1"/>
  <c r="M221" i="6" s="1"/>
  <c r="N221" i="6" s="1"/>
  <c r="H297" i="1"/>
  <c r="F50" i="7" s="1"/>
  <c r="I217" i="6"/>
  <c r="J217" i="6" s="1"/>
  <c r="M217" i="6" s="1"/>
  <c r="N217" i="6" s="1"/>
  <c r="H468" i="1"/>
  <c r="F126" i="7" s="1"/>
  <c r="I353" i="6"/>
  <c r="J353" i="6" s="1"/>
  <c r="M353" i="6" s="1"/>
  <c r="N353" i="6" s="1"/>
  <c r="H308" i="1"/>
  <c r="G284" i="8" s="1"/>
  <c r="I339" i="6"/>
  <c r="J339" i="6" s="1"/>
  <c r="M339" i="6" s="1"/>
  <c r="N339" i="6" s="1"/>
  <c r="H314" i="1"/>
  <c r="G283" i="8" s="1"/>
  <c r="I335" i="6"/>
  <c r="J335" i="6" s="1"/>
  <c r="M335" i="6" s="1"/>
  <c r="N335" i="6" s="1"/>
  <c r="H440" i="1"/>
  <c r="G98" i="8" s="1"/>
  <c r="I98" i="8" s="1"/>
  <c r="I99" i="8" s="1"/>
  <c r="I100" i="8" s="1"/>
  <c r="I101" i="8" s="1"/>
  <c r="I102" i="8" s="1"/>
  <c r="I359" i="6"/>
  <c r="J359" i="6" s="1"/>
  <c r="M359" i="6" s="1"/>
  <c r="N359" i="6" s="1"/>
  <c r="H258" i="1"/>
  <c r="F99" i="7" s="1"/>
  <c r="I73" i="6"/>
  <c r="J73" i="6" s="1"/>
  <c r="M73" i="6" s="1"/>
  <c r="N73" i="6" s="1"/>
  <c r="S573" i="2"/>
  <c r="I48" i="6"/>
  <c r="J48" i="6" s="1"/>
  <c r="M48" i="6" s="1"/>
  <c r="N48" i="6" s="1"/>
  <c r="H352" i="1"/>
  <c r="F91" i="7" s="1"/>
  <c r="I24" i="6"/>
  <c r="J24" i="6" s="1"/>
  <c r="M24" i="6" s="1"/>
  <c r="N24" i="6" s="1"/>
  <c r="H299" i="1"/>
  <c r="H462" i="1"/>
  <c r="F123" i="7" s="1"/>
  <c r="I406" i="6"/>
  <c r="J406" i="6" s="1"/>
  <c r="M406" i="6" s="1"/>
  <c r="N406" i="6" s="1"/>
  <c r="S568" i="2"/>
  <c r="I383" i="6"/>
  <c r="J383" i="6" s="1"/>
  <c r="M383" i="6" s="1"/>
  <c r="N383" i="6" s="1"/>
  <c r="H324" i="1"/>
  <c r="F100" i="7" s="1"/>
  <c r="I77" i="6"/>
  <c r="J77" i="6" s="1"/>
  <c r="M77" i="6" s="1"/>
  <c r="N77" i="6" s="1"/>
  <c r="H368" i="1"/>
  <c r="F10" i="7" s="1"/>
  <c r="I17" i="6"/>
  <c r="J17" i="6" s="1"/>
  <c r="M17" i="6" s="1"/>
  <c r="N17" i="6" s="1"/>
  <c r="H357" i="1"/>
  <c r="I415" i="6"/>
  <c r="J415" i="6" s="1"/>
  <c r="M415" i="6" s="1"/>
  <c r="N415" i="6" s="1"/>
  <c r="S581" i="2"/>
  <c r="I382" i="6"/>
  <c r="J382" i="6" s="1"/>
  <c r="M382" i="6" s="1"/>
  <c r="N382" i="6" s="1"/>
  <c r="H442" i="1"/>
  <c r="F122" i="7" s="1"/>
  <c r="I385" i="6"/>
  <c r="J385" i="6" s="1"/>
  <c r="M385" i="6" s="1"/>
  <c r="N385" i="6" s="1"/>
  <c r="H254" i="1"/>
  <c r="F45" i="7" s="1"/>
  <c r="I150" i="6"/>
  <c r="J150" i="6" s="1"/>
  <c r="M150" i="6" s="1"/>
  <c r="N150" i="6" s="1"/>
  <c r="H293" i="1"/>
  <c r="G281" i="8" s="1"/>
  <c r="I219" i="6"/>
  <c r="J219" i="6" s="1"/>
  <c r="M219" i="6" s="1"/>
  <c r="N219" i="6" s="1"/>
  <c r="H348" i="1"/>
  <c r="F65" i="7" s="1"/>
  <c r="I164" i="6"/>
  <c r="J164" i="6" s="1"/>
  <c r="M164" i="6" s="1"/>
  <c r="N164" i="6" s="1"/>
  <c r="H474" i="1"/>
  <c r="I209" i="6"/>
  <c r="J209" i="6" s="1"/>
  <c r="M209" i="6" s="1"/>
  <c r="N209" i="6" s="1"/>
  <c r="H316" i="1"/>
  <c r="G46" i="8" s="1"/>
  <c r="I46" i="8" s="1"/>
  <c r="I138" i="6"/>
  <c r="J138" i="6" s="1"/>
  <c r="M138" i="6" s="1"/>
  <c r="N138" i="6" s="1"/>
  <c r="S761" i="2"/>
  <c r="I342" i="6"/>
  <c r="J342" i="6" s="1"/>
  <c r="M342" i="6" s="1"/>
  <c r="N342" i="6" s="1"/>
  <c r="H295" i="1"/>
  <c r="F52" i="7" s="1"/>
  <c r="I215" i="6"/>
  <c r="J215" i="6" s="1"/>
  <c r="M215" i="6" s="1"/>
  <c r="N215" i="6" s="1"/>
  <c r="H438" i="1"/>
  <c r="G93" i="8" s="1"/>
  <c r="I369" i="6"/>
  <c r="J369" i="6" s="1"/>
  <c r="M369" i="6" s="1"/>
  <c r="N369" i="6" s="1"/>
  <c r="H321" i="1"/>
  <c r="G51" i="8" s="1"/>
  <c r="I158" i="6"/>
  <c r="J158" i="6" s="1"/>
  <c r="M158" i="6" s="1"/>
  <c r="N158" i="6" s="1"/>
  <c r="H443" i="1"/>
  <c r="G92" i="8" s="1"/>
  <c r="I401" i="6"/>
  <c r="J401" i="6" s="1"/>
  <c r="M401" i="6" s="1"/>
  <c r="N401" i="6" s="1"/>
  <c r="H301" i="1"/>
  <c r="F8" i="7" s="1"/>
  <c r="I18" i="6"/>
  <c r="J18" i="6" s="1"/>
  <c r="M18" i="6" s="1"/>
  <c r="N18" i="6" s="1"/>
  <c r="H342" i="1"/>
  <c r="F85" i="7" s="1"/>
  <c r="I161" i="6"/>
  <c r="J161" i="6" s="1"/>
  <c r="M161" i="6" s="1"/>
  <c r="N161" i="6" s="1"/>
  <c r="H290" i="1"/>
  <c r="F120" i="7" s="1"/>
  <c r="I79" i="6"/>
  <c r="J79" i="6" s="1"/>
  <c r="M79" i="6" s="1"/>
  <c r="N79" i="6" s="1"/>
  <c r="H333" i="1"/>
  <c r="G84" i="8" s="1"/>
  <c r="I354" i="6"/>
  <c r="J354" i="6" s="1"/>
  <c r="M354" i="6" s="1"/>
  <c r="N354" i="6" s="1"/>
  <c r="H318" i="1"/>
  <c r="G48" i="8" s="1"/>
  <c r="I121" i="6"/>
  <c r="J121" i="6" s="1"/>
  <c r="M121" i="6" s="1"/>
  <c r="N121" i="6" s="1"/>
  <c r="H349" i="1"/>
  <c r="F94" i="7" s="1"/>
  <c r="I165" i="6"/>
  <c r="J165" i="6" s="1"/>
  <c r="M165" i="6" s="1"/>
  <c r="N165" i="6" s="1"/>
  <c r="H320" i="1"/>
  <c r="G50" i="8" s="1"/>
  <c r="I159" i="6"/>
  <c r="J159" i="6" s="1"/>
  <c r="M159" i="6" s="1"/>
  <c r="N159" i="6" s="1"/>
  <c r="S579" i="2"/>
  <c r="I47" i="6"/>
  <c r="J47" i="6" s="1"/>
  <c r="M47" i="6" s="1"/>
  <c r="N47" i="6" s="1"/>
  <c r="H323" i="1"/>
  <c r="G53" i="8" s="1"/>
  <c r="I120" i="6"/>
  <c r="J120" i="6" s="1"/>
  <c r="M120" i="6" s="1"/>
  <c r="N120" i="6" s="1"/>
  <c r="H250" i="1"/>
  <c r="F17" i="7" s="1"/>
  <c r="I356" i="6"/>
  <c r="J356" i="6" s="1"/>
  <c r="M356" i="6" s="1"/>
  <c r="N356" i="6" s="1"/>
  <c r="H277" i="1"/>
  <c r="F29" i="7" s="1"/>
  <c r="I31" i="6"/>
  <c r="J31" i="6" s="1"/>
  <c r="M31" i="6" s="1"/>
  <c r="N31" i="6" s="1"/>
  <c r="H341" i="1"/>
  <c r="F88" i="7" s="1"/>
  <c r="I141" i="6"/>
  <c r="J141" i="6" s="1"/>
  <c r="M141" i="6" s="1"/>
  <c r="N141" i="6" s="1"/>
  <c r="H330" i="1"/>
  <c r="F47" i="7" s="1"/>
  <c r="I226" i="6"/>
  <c r="J226" i="6" s="1"/>
  <c r="M226" i="6" s="1"/>
  <c r="N226" i="6" s="1"/>
  <c r="H326" i="1"/>
  <c r="F106" i="7" s="1"/>
  <c r="I336" i="6"/>
  <c r="J336" i="6" s="1"/>
  <c r="M336" i="6" s="1"/>
  <c r="N336" i="6" s="1"/>
  <c r="H364" i="1"/>
  <c r="F115" i="7" s="1"/>
  <c r="I64" i="6"/>
  <c r="J64" i="6" s="1"/>
  <c r="M64" i="6" s="1"/>
  <c r="N64" i="6" s="1"/>
  <c r="H350" i="1"/>
  <c r="F66" i="7" s="1"/>
  <c r="I166" i="6"/>
  <c r="J166" i="6" s="1"/>
  <c r="M166" i="6" s="1"/>
  <c r="N166" i="6" s="1"/>
  <c r="H375" i="1"/>
  <c r="F137" i="7" s="1"/>
  <c r="I372" i="6"/>
  <c r="J372" i="6" s="1"/>
  <c r="M372" i="6" s="1"/>
  <c r="N372" i="6" s="1"/>
  <c r="H346" i="1"/>
  <c r="F83" i="7" s="1"/>
  <c r="I144" i="6"/>
  <c r="J144" i="6" s="1"/>
  <c r="M144" i="6" s="1"/>
  <c r="N144" i="6" s="1"/>
  <c r="H439" i="1"/>
  <c r="F80" i="7" s="1"/>
  <c r="I403" i="6"/>
  <c r="J403" i="6" s="1"/>
  <c r="M403" i="6" s="1"/>
  <c r="N403" i="6" s="1"/>
  <c r="H460" i="1"/>
  <c r="F109" i="7" s="1"/>
  <c r="I65" i="6"/>
  <c r="J65" i="6" s="1"/>
  <c r="M65" i="6" s="1"/>
  <c r="N65" i="6" s="1"/>
  <c r="H479" i="1"/>
  <c r="I170" i="6"/>
  <c r="J170" i="6" s="1"/>
  <c r="M170" i="6" s="1"/>
  <c r="N170" i="6" s="1"/>
  <c r="H459" i="1"/>
  <c r="F67" i="7" s="1"/>
  <c r="I357" i="6"/>
  <c r="J357" i="6" s="1"/>
  <c r="M357" i="6" s="1"/>
  <c r="N357" i="6" s="1"/>
  <c r="H329" i="1"/>
  <c r="F48" i="7" s="1"/>
  <c r="I35" i="6"/>
  <c r="J35" i="6" s="1"/>
  <c r="M35" i="6" s="1"/>
  <c r="N35" i="6" s="1"/>
  <c r="H322" i="1"/>
  <c r="G52" i="8" s="1"/>
  <c r="I137" i="6"/>
  <c r="J137" i="6" s="1"/>
  <c r="M137" i="6" s="1"/>
  <c r="N137" i="6" s="1"/>
  <c r="H445" i="1"/>
  <c r="G91" i="8" s="1"/>
  <c r="I371" i="6"/>
  <c r="J371" i="6" s="1"/>
  <c r="M371" i="6" s="1"/>
  <c r="N371" i="6" s="1"/>
  <c r="S577" i="2"/>
  <c r="I381" i="6"/>
  <c r="J381" i="6" s="1"/>
  <c r="M381" i="6" s="1"/>
  <c r="N381" i="6" s="1"/>
  <c r="S572" i="2"/>
  <c r="I50" i="6"/>
  <c r="J50" i="6" s="1"/>
  <c r="M50" i="6" s="1"/>
  <c r="N50" i="6" s="1"/>
  <c r="H335" i="1"/>
  <c r="G81" i="8" s="1"/>
  <c r="I81" i="8" s="1"/>
  <c r="I82" i="8" s="1"/>
  <c r="I391" i="6"/>
  <c r="J391" i="6" s="1"/>
  <c r="M391" i="6" s="1"/>
  <c r="N391" i="6" s="1"/>
  <c r="H255" i="1"/>
  <c r="F44" i="7" s="1"/>
  <c r="I220" i="6"/>
  <c r="J220" i="6" s="1"/>
  <c r="M220" i="6" s="1"/>
  <c r="N220" i="6" s="1"/>
  <c r="S338" i="2"/>
  <c r="I176" i="6"/>
  <c r="J176" i="6" s="1"/>
  <c r="M176" i="6" s="1"/>
  <c r="N176" i="6" s="1"/>
  <c r="H453" i="1"/>
  <c r="F82" i="7" s="1"/>
  <c r="I387" i="6"/>
  <c r="J387" i="6" s="1"/>
  <c r="M387" i="6" s="1"/>
  <c r="N387" i="6" s="1"/>
  <c r="H477" i="1"/>
  <c r="I363" i="6"/>
  <c r="J363" i="6" s="1"/>
  <c r="M363" i="6" s="1"/>
  <c r="N363" i="6" s="1"/>
  <c r="H252" i="1"/>
  <c r="F34" i="7" s="1"/>
  <c r="I373" i="6"/>
  <c r="J373" i="6" s="1"/>
  <c r="M373" i="6" s="1"/>
  <c r="N373" i="6" s="1"/>
  <c r="H449" i="1"/>
  <c r="F77" i="7" s="1"/>
  <c r="I411" i="6"/>
  <c r="J411" i="6" s="1"/>
  <c r="M411" i="6" s="1"/>
  <c r="N411" i="6" s="1"/>
  <c r="H365" i="1"/>
  <c r="I134" i="6"/>
  <c r="J134" i="6" s="1"/>
  <c r="M134" i="6" s="1"/>
  <c r="N134" i="6" s="1"/>
  <c r="H384" i="1"/>
  <c r="G85" i="8" s="1"/>
  <c r="I85" i="8" s="1"/>
  <c r="I86" i="8" s="1"/>
  <c r="I402" i="6"/>
  <c r="J402" i="6" s="1"/>
  <c r="M402" i="6" s="1"/>
  <c r="N402" i="6" s="1"/>
  <c r="H450" i="1"/>
  <c r="F78" i="7" s="1"/>
  <c r="I409" i="6"/>
  <c r="J409" i="6" s="1"/>
  <c r="M409" i="6" s="1"/>
  <c r="N409" i="6" s="1"/>
  <c r="H340" i="1"/>
  <c r="F87" i="7" s="1"/>
  <c r="I20" i="6"/>
  <c r="J20" i="6" s="1"/>
  <c r="M20" i="6" s="1"/>
  <c r="N20" i="6" s="1"/>
  <c r="H300" i="1"/>
  <c r="F103" i="7" s="1"/>
  <c r="I208" i="6"/>
  <c r="J208" i="6" s="1"/>
  <c r="M208" i="6" s="1"/>
  <c r="N208" i="6" s="1"/>
  <c r="H354" i="1"/>
  <c r="F51" i="7" s="1"/>
  <c r="I39" i="6"/>
  <c r="J39" i="6" s="1"/>
  <c r="M39" i="6" s="1"/>
  <c r="N39" i="6" s="1"/>
  <c r="H283" i="1"/>
  <c r="F4" i="7" s="1"/>
  <c r="I36" i="6"/>
  <c r="J36" i="6" s="1"/>
  <c r="M36" i="6" s="1"/>
  <c r="N36" i="6" s="1"/>
  <c r="H294" i="1"/>
  <c r="F59" i="7" s="1"/>
  <c r="I188" i="6"/>
  <c r="J188" i="6" s="1"/>
  <c r="M188" i="6" s="1"/>
  <c r="N188" i="6" s="1"/>
  <c r="H351" i="1"/>
  <c r="F93" i="7" s="1"/>
  <c r="I145" i="6"/>
  <c r="J145" i="6" s="1"/>
  <c r="M145" i="6" s="1"/>
  <c r="N145" i="6" s="1"/>
  <c r="H358" i="1"/>
  <c r="G24" i="8" s="1"/>
  <c r="I24" i="8" s="1"/>
  <c r="I25" i="8" s="1"/>
  <c r="I376" i="6"/>
  <c r="J376" i="6" s="1"/>
  <c r="M376" i="6" s="1"/>
  <c r="N376" i="6" s="1"/>
  <c r="H361" i="1"/>
  <c r="G87" i="8" s="1"/>
  <c r="I87" i="8" s="1"/>
  <c r="I88" i="8" s="1"/>
  <c r="I42" i="6"/>
  <c r="J42" i="6" s="1"/>
  <c r="M42" i="6" s="1"/>
  <c r="N42" i="6" s="1"/>
  <c r="H446" i="1"/>
  <c r="G90" i="8" s="1"/>
  <c r="I168" i="6"/>
  <c r="J168" i="6" s="1"/>
  <c r="M168" i="6" s="1"/>
  <c r="N168" i="6" s="1"/>
  <c r="H413" i="1"/>
  <c r="G314" i="8" s="1"/>
  <c r="I198" i="6"/>
  <c r="J198" i="6" s="1"/>
  <c r="M198" i="6" s="1"/>
  <c r="N198" i="6" s="1"/>
  <c r="H353" i="1"/>
  <c r="F55" i="7" s="1"/>
  <c r="I394" i="6"/>
  <c r="J394" i="6" s="1"/>
  <c r="M394" i="6" s="1"/>
  <c r="N394" i="6" s="1"/>
  <c r="H263" i="1"/>
  <c r="F19" i="7" s="1"/>
  <c r="I201" i="6"/>
  <c r="J201" i="6" s="1"/>
  <c r="M201" i="6" s="1"/>
  <c r="N201" i="6" s="1"/>
  <c r="H411" i="1"/>
  <c r="G312" i="8" s="1"/>
  <c r="I149" i="6"/>
  <c r="J149" i="6" s="1"/>
  <c r="M149" i="6" s="1"/>
  <c r="N149" i="6" s="1"/>
  <c r="S571" i="2"/>
  <c r="I380" i="6"/>
  <c r="J380" i="6" s="1"/>
  <c r="M380" i="6" s="1"/>
  <c r="N380" i="6" s="1"/>
  <c r="S570" i="2"/>
  <c r="I400" i="6"/>
  <c r="J400" i="6" s="1"/>
  <c r="M400" i="6" s="1"/>
  <c r="N400" i="6" s="1"/>
  <c r="H286" i="1"/>
  <c r="F7" i="7" s="1"/>
  <c r="I186" i="6"/>
  <c r="J186" i="6" s="1"/>
  <c r="M186" i="6" s="1"/>
  <c r="N186" i="6" s="1"/>
  <c r="H415" i="1"/>
  <c r="G316" i="8" s="1"/>
  <c r="I196" i="6"/>
  <c r="J196" i="6" s="1"/>
  <c r="M196" i="6" s="1"/>
  <c r="N196" i="6" s="1"/>
  <c r="H410" i="1"/>
  <c r="G311" i="8" s="1"/>
  <c r="I76" i="6"/>
  <c r="J76" i="6" s="1"/>
  <c r="M76" i="6" s="1"/>
  <c r="N76" i="6" s="1"/>
  <c r="S576" i="2"/>
  <c r="I366" i="6"/>
  <c r="J366" i="6" s="1"/>
  <c r="M366" i="6" s="1"/>
  <c r="N366" i="6" s="1"/>
  <c r="H414" i="1"/>
  <c r="G315" i="8" s="1"/>
  <c r="I199" i="6"/>
  <c r="J199" i="6" s="1"/>
  <c r="M199" i="6" s="1"/>
  <c r="N199" i="6" s="1"/>
  <c r="H480" i="1"/>
  <c r="I45" i="6"/>
  <c r="J45" i="6" s="1"/>
  <c r="M45" i="6" s="1"/>
  <c r="N45" i="6" s="1"/>
  <c r="H298" i="1"/>
  <c r="F92" i="7" s="1"/>
  <c r="I21" i="6"/>
  <c r="J21" i="6" s="1"/>
  <c r="M21" i="6" s="1"/>
  <c r="N21" i="6" s="1"/>
  <c r="H273" i="1"/>
  <c r="F37" i="7" s="1"/>
  <c r="I189" i="6"/>
  <c r="J189" i="6" s="1"/>
  <c r="M189" i="6" s="1"/>
  <c r="N189" i="6" s="1"/>
  <c r="H389" i="1"/>
  <c r="G290" i="8" s="1"/>
  <c r="J334" i="6"/>
  <c r="M334" i="6" s="1"/>
  <c r="N334" i="6" s="1"/>
  <c r="H435" i="1"/>
  <c r="G95" i="8" s="1"/>
  <c r="I95" i="8" s="1"/>
  <c r="I407" i="6"/>
  <c r="J407" i="6" s="1"/>
  <c r="M407" i="6" s="1"/>
  <c r="N407" i="6" s="1"/>
  <c r="H303" i="1"/>
  <c r="F9" i="7" s="1"/>
  <c r="I44" i="6"/>
  <c r="J44" i="6" s="1"/>
  <c r="M44" i="6" s="1"/>
  <c r="N44" i="6" s="1"/>
  <c r="S834" i="2"/>
  <c r="H307" i="1"/>
  <c r="F61" i="7" s="1"/>
  <c r="I192" i="6"/>
  <c r="J192" i="6" s="1"/>
  <c r="M192" i="6" s="1"/>
  <c r="N192" i="6" s="1"/>
  <c r="BS646" i="3"/>
  <c r="H261" i="1"/>
  <c r="F18" i="7" s="1"/>
  <c r="I222" i="6"/>
  <c r="J222" i="6" s="1"/>
  <c r="M222" i="6" s="1"/>
  <c r="N222" i="6" s="1"/>
  <c r="H270" i="1"/>
  <c r="F42" i="7" s="1"/>
  <c r="I180" i="6"/>
  <c r="J180" i="6" s="1"/>
  <c r="M180" i="6" s="1"/>
  <c r="N180" i="6" s="1"/>
  <c r="H32" i="1"/>
  <c r="F128" i="7" s="1"/>
  <c r="I216" i="6"/>
  <c r="J216" i="6" s="1"/>
  <c r="M216" i="6" s="1"/>
  <c r="N216" i="6" s="1"/>
  <c r="H455" i="1"/>
  <c r="F69" i="7" s="1"/>
  <c r="I389" i="6"/>
  <c r="J389" i="6" s="1"/>
  <c r="M389" i="6" s="1"/>
  <c r="N389" i="6" s="1"/>
  <c r="H378" i="1"/>
  <c r="F140" i="7" s="1"/>
  <c r="I155" i="6"/>
  <c r="J155" i="6" s="1"/>
  <c r="M155" i="6" s="1"/>
  <c r="N155" i="6" s="1"/>
  <c r="H382" i="1"/>
  <c r="F145" i="7" s="1"/>
  <c r="I210" i="6"/>
  <c r="J210" i="6" s="1"/>
  <c r="M210" i="6" s="1"/>
  <c r="N210" i="6" s="1"/>
  <c r="H271" i="1"/>
  <c r="F43" i="7" s="1"/>
  <c r="I181" i="6"/>
  <c r="J181" i="6" s="1"/>
  <c r="M181" i="6" s="1"/>
  <c r="N181" i="6" s="1"/>
  <c r="H281" i="1"/>
  <c r="F32" i="7" s="1"/>
  <c r="I178" i="6"/>
  <c r="J178" i="6" s="1"/>
  <c r="M178" i="6" s="1"/>
  <c r="N178" i="6" s="1"/>
  <c r="S547" i="2"/>
  <c r="J412" i="6"/>
  <c r="M412" i="6" s="1"/>
  <c r="N412" i="6" s="1"/>
  <c r="H332" i="1"/>
  <c r="G83" i="8" s="1"/>
  <c r="I83" i="8" s="1"/>
  <c r="I84" i="8" s="1"/>
  <c r="I408" i="6"/>
  <c r="J408" i="6" s="1"/>
  <c r="M408" i="6" s="1"/>
  <c r="N408" i="6" s="1"/>
  <c r="H276" i="1"/>
  <c r="F28" i="7" s="1"/>
  <c r="I29" i="6"/>
  <c r="J29" i="6" s="1"/>
  <c r="M29" i="6" s="1"/>
  <c r="N29" i="6" s="1"/>
  <c r="H272" i="1"/>
  <c r="F41" i="7" s="1"/>
  <c r="I393" i="6"/>
  <c r="J393" i="6" s="1"/>
  <c r="M393" i="6" s="1"/>
  <c r="N393" i="6" s="1"/>
  <c r="H266" i="1"/>
  <c r="F58" i="7" s="1"/>
  <c r="I157" i="6"/>
  <c r="J157" i="6" s="1"/>
  <c r="M157" i="6" s="1"/>
  <c r="N157" i="6" s="1"/>
  <c r="H284" i="1"/>
  <c r="F6" i="7" s="1"/>
  <c r="I37" i="6"/>
  <c r="J37" i="6" s="1"/>
  <c r="M37" i="6" s="1"/>
  <c r="N37" i="6" s="1"/>
  <c r="H275" i="1"/>
  <c r="F39" i="7" s="1"/>
  <c r="I195" i="6"/>
  <c r="J195" i="6" s="1"/>
  <c r="M195" i="6" s="1"/>
  <c r="N195" i="6" s="1"/>
  <c r="H278" i="1"/>
  <c r="F30" i="7" s="1"/>
  <c r="I32" i="6"/>
  <c r="J32" i="6" s="1"/>
  <c r="M32" i="6" s="1"/>
  <c r="N32" i="6" s="1"/>
  <c r="BR305" i="3"/>
  <c r="BS825" i="3"/>
  <c r="H376" i="1"/>
  <c r="F138" i="7" s="1"/>
  <c r="I185" i="6"/>
  <c r="J185" i="6" s="1"/>
  <c r="M185" i="6" s="1"/>
  <c r="N185" i="6" s="1"/>
  <c r="H265" i="1"/>
  <c r="F57" i="7" s="1"/>
  <c r="I225" i="6"/>
  <c r="J225" i="6" s="1"/>
  <c r="M225" i="6" s="1"/>
  <c r="N225" i="6" s="1"/>
  <c r="BS227" i="3"/>
  <c r="H268" i="1"/>
  <c r="F38" i="7" s="1"/>
  <c r="I179" i="6"/>
  <c r="J179" i="6" s="1"/>
  <c r="M179" i="6" s="1"/>
  <c r="N179" i="6" s="1"/>
  <c r="H274" i="1"/>
  <c r="F40" i="7" s="1"/>
  <c r="I194" i="6"/>
  <c r="J194" i="6" s="1"/>
  <c r="M194" i="6" s="1"/>
  <c r="N194" i="6" s="1"/>
  <c r="H280" i="1"/>
  <c r="F3" i="7" s="1"/>
  <c r="I177" i="6"/>
  <c r="J177" i="6" s="1"/>
  <c r="M177" i="6" s="1"/>
  <c r="N177" i="6" s="1"/>
  <c r="S726" i="2"/>
  <c r="J410" i="6"/>
  <c r="M410" i="6" s="1"/>
  <c r="N410" i="6" s="1"/>
  <c r="H416" i="1"/>
  <c r="G317" i="8" s="1"/>
  <c r="I317" i="8" s="1"/>
  <c r="I197" i="6"/>
  <c r="J197" i="6" s="1"/>
  <c r="M197" i="6" s="1"/>
  <c r="N197" i="6" s="1"/>
  <c r="N100" i="2"/>
  <c r="N385" i="5"/>
  <c r="J385" i="5"/>
  <c r="J375" i="5"/>
  <c r="M375" i="5"/>
  <c r="N375" i="5" s="1"/>
  <c r="J83" i="5"/>
  <c r="M83" i="5"/>
  <c r="N83" i="5" s="1"/>
  <c r="J428" i="5"/>
  <c r="M428" i="5"/>
  <c r="N428" i="5" s="1"/>
  <c r="J2896" i="5"/>
  <c r="M2896" i="5"/>
  <c r="N2896" i="5" s="1"/>
  <c r="J3405" i="5"/>
  <c r="M3405" i="5"/>
  <c r="N3405" i="5" s="1"/>
  <c r="BS597" i="3"/>
  <c r="BS880" i="3"/>
  <c r="M3258" i="5"/>
  <c r="N3258" i="5" s="1"/>
  <c r="J141" i="5"/>
  <c r="M141" i="5"/>
  <c r="N141" i="5" s="1"/>
  <c r="J63" i="5"/>
  <c r="M63" i="5"/>
  <c r="N63" i="5" s="1"/>
  <c r="J8" i="5"/>
  <c r="M8" i="5"/>
  <c r="N8" i="5" s="1"/>
  <c r="J3697" i="5"/>
  <c r="M3697" i="5"/>
  <c r="N3697" i="5" s="1"/>
  <c r="BS850" i="3"/>
  <c r="BS476" i="3"/>
  <c r="J326" i="5"/>
  <c r="M326" i="5"/>
  <c r="N326" i="5" s="1"/>
  <c r="J121" i="5"/>
  <c r="M121" i="5"/>
  <c r="N121" i="5" s="1"/>
  <c r="J29" i="5"/>
  <c r="M29" i="5"/>
  <c r="N29" i="5" s="1"/>
  <c r="J3440" i="5"/>
  <c r="M3440" i="5"/>
  <c r="N3440" i="5" s="1"/>
  <c r="J2995" i="5"/>
  <c r="M2995" i="5"/>
  <c r="N2995" i="5" s="1"/>
  <c r="J307" i="5"/>
  <c r="M307" i="5"/>
  <c r="N307" i="5" s="1"/>
  <c r="J230" i="5"/>
  <c r="M230" i="5"/>
  <c r="N230" i="5" s="1"/>
  <c r="J2963" i="5"/>
  <c r="M2963" i="5"/>
  <c r="N2963" i="5" s="1"/>
  <c r="J161" i="5"/>
  <c r="M161" i="5"/>
  <c r="N161" i="5" s="1"/>
  <c r="J289" i="5"/>
  <c r="M289" i="5"/>
  <c r="N289" i="5" s="1"/>
  <c r="J213" i="5"/>
  <c r="M213" i="5"/>
  <c r="N213" i="5" s="1"/>
  <c r="J3677" i="5"/>
  <c r="M3677" i="5"/>
  <c r="N3677" i="5" s="1"/>
  <c r="J2930" i="5"/>
  <c r="M2930" i="5"/>
  <c r="N2930" i="5" s="1"/>
  <c r="J2292" i="5"/>
  <c r="M2292" i="5"/>
  <c r="N2292" i="5" s="1"/>
  <c r="J249" i="5"/>
  <c r="M249" i="5"/>
  <c r="N249" i="5" s="1"/>
  <c r="J103" i="5"/>
  <c r="M103" i="5"/>
  <c r="N103" i="5" s="1"/>
  <c r="J2979" i="5"/>
  <c r="M2979" i="5"/>
  <c r="N2979" i="5" s="1"/>
  <c r="J2879" i="5"/>
  <c r="M2879" i="5"/>
  <c r="N2879" i="5" s="1"/>
  <c r="J198" i="5"/>
  <c r="M198" i="5"/>
  <c r="N198" i="5" s="1"/>
  <c r="J348" i="5"/>
  <c r="M348" i="5"/>
  <c r="N348" i="5" s="1"/>
  <c r="J2913" i="5"/>
  <c r="M2913" i="5"/>
  <c r="N2913" i="5" s="1"/>
  <c r="J3423" i="5"/>
  <c r="M3423" i="5"/>
  <c r="N3423" i="5" s="1"/>
  <c r="J181" i="5"/>
  <c r="M181" i="5"/>
  <c r="N181" i="5" s="1"/>
  <c r="J272" i="5"/>
  <c r="M272" i="5"/>
  <c r="N272" i="5" s="1"/>
  <c r="J43" i="5"/>
  <c r="M43" i="5"/>
  <c r="N43" i="5" s="1"/>
  <c r="J2947" i="5"/>
  <c r="M2947" i="5"/>
  <c r="N2947" i="5" s="1"/>
  <c r="J1264" i="5"/>
  <c r="M1264" i="5"/>
  <c r="N1264" i="5" s="1"/>
  <c r="S744" i="2"/>
  <c r="H397" i="1"/>
  <c r="O76" i="2"/>
  <c r="AU430" i="3"/>
  <c r="BK430" i="3" s="1"/>
  <c r="BR841" i="3"/>
  <c r="BS841" i="3" s="1"/>
  <c r="BR835" i="3"/>
  <c r="BS835" i="3" s="1"/>
  <c r="BR381" i="3"/>
  <c r="BS717" i="3"/>
  <c r="BS658" i="3"/>
  <c r="S816" i="2"/>
  <c r="I2625" i="5"/>
  <c r="BS458" i="3"/>
  <c r="BS480" i="3"/>
  <c r="BR191" i="3"/>
  <c r="BS191" i="3" s="1"/>
  <c r="BS167" i="3"/>
  <c r="BS96" i="3"/>
  <c r="BS552" i="3"/>
  <c r="BR455" i="3"/>
  <c r="BS244" i="3"/>
  <c r="BS653" i="3"/>
  <c r="BS712" i="3"/>
  <c r="AU460" i="3"/>
  <c r="BK460" i="3" s="1"/>
  <c r="BS636" i="3"/>
  <c r="BS61" i="3"/>
  <c r="BQ363" i="3"/>
  <c r="BS718" i="3"/>
  <c r="BS695" i="3"/>
  <c r="BS280" i="3"/>
  <c r="BR363" i="3"/>
  <c r="BS831" i="3"/>
  <c r="BS203" i="3"/>
  <c r="BS448" i="3"/>
  <c r="BS427" i="3"/>
  <c r="BS132" i="3"/>
  <c r="BS650" i="3"/>
  <c r="BS680" i="3"/>
  <c r="BS659" i="3"/>
  <c r="BR201" i="3"/>
  <c r="V3420" i="4"/>
  <c r="S250" i="2"/>
  <c r="S184" i="2"/>
  <c r="S182" i="2"/>
  <c r="S181" i="2"/>
  <c r="S161" i="2"/>
  <c r="S165" i="2"/>
  <c r="S38" i="2"/>
  <c r="S172" i="2"/>
  <c r="S257" i="2"/>
  <c r="S115" i="2"/>
  <c r="S162" i="2"/>
  <c r="S185" i="2"/>
  <c r="S212" i="2"/>
  <c r="S174" i="2"/>
  <c r="I2206" i="5"/>
  <c r="H249" i="1"/>
  <c r="F16" i="7" s="1"/>
  <c r="I3321" i="5"/>
  <c r="H339" i="1"/>
  <c r="F90" i="7" s="1"/>
  <c r="I402" i="5"/>
  <c r="H338" i="1"/>
  <c r="F89" i="7" s="1"/>
  <c r="S192" i="2"/>
  <c r="S164" i="2"/>
  <c r="I2073" i="5"/>
  <c r="H291" i="1"/>
  <c r="F13" i="7" s="1"/>
  <c r="I430" i="5"/>
  <c r="H436" i="1"/>
  <c r="F75" i="7" s="1"/>
  <c r="S194" i="2"/>
  <c r="I3397" i="5"/>
  <c r="I432" i="5"/>
  <c r="H441" i="1"/>
  <c r="F74" i="7" s="1"/>
  <c r="I1269" i="5"/>
  <c r="H306" i="1"/>
  <c r="F62" i="7" s="1"/>
  <c r="I3194" i="5"/>
  <c r="H363" i="1"/>
  <c r="F116" i="7" s="1"/>
  <c r="I2675" i="5"/>
  <c r="H385" i="1"/>
  <c r="G86" i="8" s="1"/>
  <c r="I528" i="5"/>
  <c r="H362" i="1"/>
  <c r="G88" i="8" s="1"/>
  <c r="I2092" i="5"/>
  <c r="H359" i="1"/>
  <c r="G25" i="8" s="1"/>
  <c r="S214" i="2"/>
  <c r="I3669" i="5"/>
  <c r="H264" i="1"/>
  <c r="F56" i="7" s="1"/>
  <c r="S434" i="2"/>
  <c r="I2171" i="5"/>
  <c r="S421" i="2"/>
  <c r="I3617" i="5"/>
  <c r="I3628" i="5"/>
  <c r="I3654" i="5"/>
  <c r="I3639" i="5"/>
  <c r="S527" i="2"/>
  <c r="I3497" i="5"/>
  <c r="I456" i="5"/>
  <c r="I443" i="5"/>
  <c r="I2857" i="5"/>
  <c r="I2642" i="5"/>
  <c r="I500" i="5"/>
  <c r="I2834" i="5"/>
  <c r="I3338" i="5"/>
  <c r="I3244" i="5"/>
  <c r="I3251" i="5"/>
  <c r="I3221" i="5"/>
  <c r="S815" i="2"/>
  <c r="I2729" i="5"/>
  <c r="I2722" i="5"/>
  <c r="I2560" i="5"/>
  <c r="S297" i="2"/>
  <c r="I3305" i="5"/>
  <c r="S355" i="2"/>
  <c r="I810" i="5"/>
  <c r="I615" i="5"/>
  <c r="I1124" i="5"/>
  <c r="I1922" i="5"/>
  <c r="I1213" i="5"/>
  <c r="I767" i="5"/>
  <c r="I1030" i="5"/>
  <c r="I1143" i="5"/>
  <c r="I1899" i="5"/>
  <c r="I1177" i="5"/>
  <c r="S528" i="2"/>
  <c r="I3498" i="5"/>
  <c r="S492" i="2"/>
  <c r="I2034" i="5"/>
  <c r="I403" i="5"/>
  <c r="I2832" i="5"/>
  <c r="I2855" i="5"/>
  <c r="I3558" i="5"/>
  <c r="I2639" i="5"/>
  <c r="I3219" i="5"/>
  <c r="I3537" i="5"/>
  <c r="S438" i="2"/>
  <c r="I2061" i="5"/>
  <c r="S479" i="2"/>
  <c r="I525" i="5"/>
  <c r="I2222" i="5"/>
  <c r="I2799" i="5"/>
  <c r="I3250" i="5"/>
  <c r="I3243" i="5"/>
  <c r="S510" i="2"/>
  <c r="I475" i="5"/>
  <c r="I550" i="5"/>
  <c r="I598" i="5"/>
  <c r="I702" i="5"/>
  <c r="I532" i="5"/>
  <c r="I676" i="5"/>
  <c r="I751" i="5"/>
  <c r="I792" i="5"/>
  <c r="I1035" i="5"/>
  <c r="I573" i="5"/>
  <c r="I776" i="5"/>
  <c r="I651" i="5"/>
  <c r="I623" i="5"/>
  <c r="I1091" i="5"/>
  <c r="I818" i="5"/>
  <c r="I999" i="5"/>
  <c r="I1147" i="5"/>
  <c r="I844" i="5"/>
  <c r="I1130" i="5"/>
  <c r="I1181" i="5"/>
  <c r="I1218" i="5"/>
  <c r="I727" i="5"/>
  <c r="I1674" i="5"/>
  <c r="I1712" i="5"/>
  <c r="I1750" i="5"/>
  <c r="I1109" i="5"/>
  <c r="I1164" i="5"/>
  <c r="I1237" i="5"/>
  <c r="I2815" i="5"/>
  <c r="I1199" i="5"/>
  <c r="I1904" i="5"/>
  <c r="I1017" i="5"/>
  <c r="I1054" i="5"/>
  <c r="I2043" i="5"/>
  <c r="I1072" i="5"/>
  <c r="I3257" i="5"/>
  <c r="I1885" i="5"/>
  <c r="I3111" i="5"/>
  <c r="I3275" i="5"/>
  <c r="S318" i="2"/>
  <c r="I3581" i="5"/>
  <c r="I3596" i="5"/>
  <c r="S395" i="2"/>
  <c r="I49" i="5"/>
  <c r="I3475" i="5"/>
  <c r="I3486" i="5"/>
  <c r="I3463" i="5"/>
  <c r="I870" i="5"/>
  <c r="I2591" i="5"/>
  <c r="I2781" i="5"/>
  <c r="I2568" i="5"/>
  <c r="I2737" i="5"/>
  <c r="I3335" i="5"/>
  <c r="I3345" i="5"/>
  <c r="I2527" i="5"/>
  <c r="I2759" i="5"/>
  <c r="I3198" i="5"/>
  <c r="I3329" i="5"/>
  <c r="I3366" i="5"/>
  <c r="I3452" i="5"/>
  <c r="S365" i="2"/>
  <c r="I637" i="5"/>
  <c r="I665" i="5"/>
  <c r="I838" i="5"/>
  <c r="I740" i="5"/>
  <c r="I587" i="5"/>
  <c r="I3283" i="5"/>
  <c r="S393" i="2"/>
  <c r="I2248" i="5"/>
  <c r="I1372" i="5"/>
  <c r="I1635" i="5"/>
  <c r="I1493" i="5"/>
  <c r="I1944" i="5"/>
  <c r="I2807" i="5"/>
  <c r="I3063" i="5"/>
  <c r="I1443" i="5"/>
  <c r="I1820" i="5"/>
  <c r="I3142" i="5"/>
  <c r="I1564" i="5"/>
  <c r="I1300" i="5"/>
  <c r="I3030" i="5"/>
  <c r="I2884" i="5"/>
  <c r="I2901" i="5"/>
  <c r="I2918" i="5"/>
  <c r="I2935" i="5"/>
  <c r="I1268" i="5"/>
  <c r="I3683" i="5"/>
  <c r="I3411" i="5"/>
  <c r="I3428" i="5"/>
  <c r="I3445" i="5"/>
  <c r="I661" i="5"/>
  <c r="I686" i="5"/>
  <c r="I736" i="5"/>
  <c r="I712" i="5"/>
  <c r="I472" i="5"/>
  <c r="I541" i="5"/>
  <c r="I560" i="5"/>
  <c r="I608" i="5"/>
  <c r="I761" i="5"/>
  <c r="I854" i="5"/>
  <c r="I889" i="5"/>
  <c r="I917" i="5"/>
  <c r="I945" i="5"/>
  <c r="I828" i="5"/>
  <c r="I909" i="5"/>
  <c r="I951" i="5"/>
  <c r="I990" i="5"/>
  <c r="I1008" i="5"/>
  <c r="I583" i="5"/>
  <c r="I931" i="5"/>
  <c r="I1026" i="5"/>
  <c r="I467" i="5"/>
  <c r="I773" i="5"/>
  <c r="I802" i="5"/>
  <c r="I964" i="5"/>
  <c r="I983" i="5"/>
  <c r="I1044" i="5"/>
  <c r="I784" i="5"/>
  <c r="I1246" i="5"/>
  <c r="I1914" i="5"/>
  <c r="I480" i="5"/>
  <c r="I896" i="5"/>
  <c r="I969" i="5"/>
  <c r="I1081" i="5"/>
  <c r="I1156" i="5"/>
  <c r="I957" i="5"/>
  <c r="I1227" i="5"/>
  <c r="I883" i="5"/>
  <c r="I924" i="5"/>
  <c r="I1063" i="5"/>
  <c r="I1208" i="5"/>
  <c r="I1100" i="5"/>
  <c r="I1139" i="5"/>
  <c r="I1190" i="5"/>
  <c r="I633" i="5"/>
  <c r="I903" i="5"/>
  <c r="I1118" i="5"/>
  <c r="I1173" i="5"/>
  <c r="I2626" i="5"/>
  <c r="I2688" i="5"/>
  <c r="I976" i="5"/>
  <c r="I1894" i="5"/>
  <c r="I2044" i="5"/>
  <c r="I3325" i="5"/>
  <c r="I995" i="5"/>
  <c r="I3279" i="5"/>
  <c r="I939" i="5"/>
  <c r="I2682" i="5"/>
  <c r="I3294" i="5"/>
  <c r="I3261" i="5"/>
  <c r="S358" i="2"/>
  <c r="I544" i="5"/>
  <c r="I617" i="5"/>
  <c r="I695" i="5"/>
  <c r="I812" i="5"/>
  <c r="I831" i="5"/>
  <c r="I720" i="5"/>
  <c r="I1032" i="5"/>
  <c r="I563" i="5"/>
  <c r="I592" i="5"/>
  <c r="I1230" i="5"/>
  <c r="I1178" i="5"/>
  <c r="I1252" i="5"/>
  <c r="I768" i="5"/>
  <c r="I1014" i="5"/>
  <c r="I1215" i="5"/>
  <c r="I1087" i="5"/>
  <c r="I3285" i="5"/>
  <c r="I863" i="5"/>
  <c r="I1924" i="5"/>
  <c r="I1901" i="5"/>
  <c r="I1160" i="5"/>
  <c r="I788" i="5"/>
  <c r="I3265" i="5"/>
  <c r="I1105" i="5"/>
  <c r="S416" i="2"/>
  <c r="I3598" i="5"/>
  <c r="S506" i="2"/>
  <c r="I683" i="5"/>
  <c r="I580" i="5"/>
  <c r="I658" i="5"/>
  <c r="I630" i="5"/>
  <c r="I555" i="5"/>
  <c r="I823" i="5"/>
  <c r="I851" i="5"/>
  <c r="I709" i="5"/>
  <c r="I758" i="5"/>
  <c r="I799" i="5"/>
  <c r="I605" i="5"/>
  <c r="I2078" i="5"/>
  <c r="I3216" i="5"/>
  <c r="I1911" i="5"/>
  <c r="I2829" i="5"/>
  <c r="I3273" i="5"/>
  <c r="I3503" i="5"/>
  <c r="I1288" i="5"/>
  <c r="I1470" i="5"/>
  <c r="I1577" i="5"/>
  <c r="I1868" i="5"/>
  <c r="I1360" i="5"/>
  <c r="I1613" i="5"/>
  <c r="I1328" i="5"/>
  <c r="I1505" i="5"/>
  <c r="I1834" i="5"/>
  <c r="I2712" i="5"/>
  <c r="I1687" i="5"/>
  <c r="I1958" i="5"/>
  <c r="I2262" i="5"/>
  <c r="I3121" i="5"/>
  <c r="I1763" i="5"/>
  <c r="I1999" i="5"/>
  <c r="I2241" i="5"/>
  <c r="I1400" i="5"/>
  <c r="I1648" i="5"/>
  <c r="I1797" i="5"/>
  <c r="I3048" i="5"/>
  <c r="I3153" i="5"/>
  <c r="I1541" i="5"/>
  <c r="I3073" i="5"/>
  <c r="I3019" i="5"/>
  <c r="I1431" i="5"/>
  <c r="I3167" i="5"/>
  <c r="I1725" i="5"/>
  <c r="I3098" i="5"/>
  <c r="S329" i="2"/>
  <c r="I2290" i="5"/>
  <c r="S397" i="2"/>
  <c r="I485" i="5"/>
  <c r="I2335" i="5"/>
  <c r="I2372" i="5"/>
  <c r="I2428" i="5"/>
  <c r="I2448" i="5"/>
  <c r="I2478" i="5"/>
  <c r="I2316" i="5"/>
  <c r="I2470" i="5"/>
  <c r="I2421" i="5"/>
  <c r="I2312" i="5"/>
  <c r="I2344" i="5"/>
  <c r="I2323" i="5"/>
  <c r="I2348" i="5"/>
  <c r="I2492" i="5"/>
  <c r="I2390" i="5"/>
  <c r="I2456" i="5"/>
  <c r="I2378" i="5"/>
  <c r="I424" i="5"/>
  <c r="I2093" i="5"/>
  <c r="S437" i="2"/>
  <c r="I2058" i="5"/>
  <c r="S352" i="2"/>
  <c r="I512" i="5"/>
  <c r="S460" i="2"/>
  <c r="I2301" i="5"/>
  <c r="S483" i="2"/>
  <c r="I2498" i="5"/>
  <c r="I2614" i="5"/>
  <c r="S368" i="2"/>
  <c r="I639" i="5"/>
  <c r="S526" i="2"/>
  <c r="I626" i="5"/>
  <c r="I552" i="5"/>
  <c r="I705" i="5"/>
  <c r="I779" i="5"/>
  <c r="I534" i="5"/>
  <c r="I730" i="5"/>
  <c r="I820" i="5"/>
  <c r="I1094" i="5"/>
  <c r="I601" i="5"/>
  <c r="I754" i="5"/>
  <c r="I1002" i="5"/>
  <c r="I1112" i="5"/>
  <c r="I679" i="5"/>
  <c r="I795" i="5"/>
  <c r="I1057" i="5"/>
  <c r="I1184" i="5"/>
  <c r="I654" i="5"/>
  <c r="I1167" i="5"/>
  <c r="I1240" i="5"/>
  <c r="I1907" i="5"/>
  <c r="I847" i="5"/>
  <c r="I1220" i="5"/>
  <c r="I1075" i="5"/>
  <c r="I1020" i="5"/>
  <c r="I1150" i="5"/>
  <c r="I576" i="5"/>
  <c r="I1133" i="5"/>
  <c r="I3277" i="5"/>
  <c r="I3259" i="5"/>
  <c r="I1202" i="5"/>
  <c r="I1038" i="5"/>
  <c r="I1888" i="5"/>
  <c r="S345" i="2"/>
  <c r="I1354" i="5"/>
  <c r="I1395" i="5"/>
  <c r="I1322" i="5"/>
  <c r="I1426" i="5"/>
  <c r="I1282" i="5"/>
  <c r="I3015" i="5"/>
  <c r="I2702" i="5"/>
  <c r="I3044" i="5"/>
  <c r="S325" i="2"/>
  <c r="I2291" i="5"/>
  <c r="I32" i="5"/>
  <c r="I145" i="5"/>
  <c r="I24" i="5"/>
  <c r="I88" i="5"/>
  <c r="I106" i="5"/>
  <c r="I378" i="5"/>
  <c r="I398" i="5"/>
  <c r="I67" i="5"/>
  <c r="I184" i="5"/>
  <c r="I312" i="5"/>
  <c r="I331" i="5"/>
  <c r="I166" i="5"/>
  <c r="I294" i="5"/>
  <c r="I410" i="5"/>
  <c r="I235" i="5"/>
  <c r="I254" i="5"/>
  <c r="I126" i="5"/>
  <c r="I201" i="5"/>
  <c r="I353" i="5"/>
  <c r="I417" i="5"/>
  <c r="I218" i="5"/>
  <c r="I2213" i="5"/>
  <c r="I2200" i="5"/>
  <c r="I277" i="5"/>
  <c r="I2205" i="5"/>
  <c r="I2218" i="5"/>
  <c r="I2459" i="5"/>
  <c r="I2191" i="5"/>
  <c r="I2662" i="5"/>
  <c r="I2982" i="5"/>
  <c r="I2916" i="5"/>
  <c r="I2950" i="5"/>
  <c r="I3681" i="5"/>
  <c r="I2966" i="5"/>
  <c r="I2998" i="5"/>
  <c r="I3409" i="5"/>
  <c r="I2899" i="5"/>
  <c r="I3426" i="5"/>
  <c r="I2214" i="5"/>
  <c r="I2552" i="5"/>
  <c r="I2933" i="5"/>
  <c r="I3443" i="5"/>
  <c r="I3315" i="5"/>
  <c r="I2882" i="5"/>
  <c r="S513" i="2"/>
  <c r="I1515" i="5"/>
  <c r="I1587" i="5"/>
  <c r="I2270" i="5"/>
  <c r="I1309" i="5"/>
  <c r="I1657" i="5"/>
  <c r="I1842" i="5"/>
  <c r="I2818" i="5"/>
  <c r="I3034" i="5"/>
  <c r="I3081" i="5"/>
  <c r="I3206" i="5"/>
  <c r="I1451" i="5"/>
  <c r="I1380" i="5"/>
  <c r="I1966" i="5"/>
  <c r="I3160" i="5"/>
  <c r="S390" i="2"/>
  <c r="I1435" i="5"/>
  <c r="I1652" i="5"/>
  <c r="I2265" i="5"/>
  <c r="I1581" i="5"/>
  <c r="I1364" i="5"/>
  <c r="I2806" i="5"/>
  <c r="I1292" i="5"/>
  <c r="I3077" i="5"/>
  <c r="I1837" i="5"/>
  <c r="I1509" i="5"/>
  <c r="I3023" i="5"/>
  <c r="I3157" i="5"/>
  <c r="I1961" i="5"/>
  <c r="I154" i="5"/>
  <c r="I342" i="5"/>
  <c r="I96" i="5"/>
  <c r="I114" i="5"/>
  <c r="I56" i="5"/>
  <c r="I174" i="5"/>
  <c r="I302" i="5"/>
  <c r="I134" i="5"/>
  <c r="I243" i="5"/>
  <c r="I284" i="5"/>
  <c r="I225" i="5"/>
  <c r="I267" i="5"/>
  <c r="I208" i="5"/>
  <c r="I388" i="5"/>
  <c r="I76" i="5"/>
  <c r="I320" i="5"/>
  <c r="I191" i="5"/>
  <c r="I1495" i="5"/>
  <c r="I1602" i="5"/>
  <c r="I1946" i="5"/>
  <c r="I1318" i="5"/>
  <c r="I1460" i="5"/>
  <c r="I1637" i="5"/>
  <c r="I1787" i="5"/>
  <c r="I1989" i="5"/>
  <c r="I1714" i="5"/>
  <c r="I1348" i="5"/>
  <c r="I1566" i="5"/>
  <c r="I2250" i="5"/>
  <c r="I1419" i="5"/>
  <c r="I3113" i="5"/>
  <c r="I1531" i="5"/>
  <c r="I1676" i="5"/>
  <c r="I2871" i="5"/>
  <c r="I3505" i="5"/>
  <c r="I1822" i="5"/>
  <c r="I2692" i="5"/>
  <c r="I2803" i="5"/>
  <c r="I3144" i="5"/>
  <c r="I1277" i="5"/>
  <c r="I3174" i="5"/>
  <c r="I3534" i="5"/>
  <c r="I3040" i="5"/>
  <c r="I1389" i="5"/>
  <c r="I3010" i="5"/>
  <c r="I1858" i="5"/>
  <c r="I3065" i="5"/>
  <c r="I3090" i="5"/>
  <c r="I3555" i="5"/>
  <c r="I1752" i="5"/>
  <c r="S441" i="2"/>
  <c r="I2286" i="5"/>
  <c r="S401" i="2"/>
  <c r="I496" i="5"/>
  <c r="I451" i="5"/>
  <c r="I872" i="5"/>
  <c r="I438" i="5"/>
  <c r="I2780" i="5"/>
  <c r="I2566" i="5"/>
  <c r="I2850" i="5"/>
  <c r="I2031" i="5"/>
  <c r="I2525" i="5"/>
  <c r="I2636" i="5"/>
  <c r="I2758" i="5"/>
  <c r="I2827" i="5"/>
  <c r="I3344" i="5"/>
  <c r="I2589" i="5"/>
  <c r="I3450" i="5"/>
  <c r="I2736" i="5"/>
  <c r="I2516" i="5"/>
  <c r="I3365" i="5"/>
  <c r="I3214" i="5"/>
  <c r="S335" i="2"/>
  <c r="I517" i="5"/>
  <c r="I444" i="5"/>
  <c r="I457" i="5"/>
  <c r="I2202" i="5"/>
  <c r="I3319" i="5"/>
  <c r="S349" i="2"/>
  <c r="I2507" i="5"/>
  <c r="I3511" i="5"/>
  <c r="I413" i="5"/>
  <c r="I2555" i="5"/>
  <c r="I2649" i="5"/>
  <c r="I2754" i="5"/>
  <c r="I2796" i="5"/>
  <c r="I2608" i="5"/>
  <c r="I3361" i="5"/>
  <c r="I2196" i="5"/>
  <c r="I2543" i="5"/>
  <c r="I2776" i="5"/>
  <c r="I2846" i="5"/>
  <c r="I2585" i="5"/>
  <c r="I2869" i="5"/>
  <c r="I3232" i="5"/>
  <c r="I3382" i="5"/>
  <c r="S391" i="2"/>
  <c r="I394" i="5"/>
  <c r="I1436" i="5"/>
  <c r="I1510" i="5"/>
  <c r="I1543" i="5"/>
  <c r="I1330" i="5"/>
  <c r="I1293" i="5"/>
  <c r="I1402" i="5"/>
  <c r="I1653" i="5"/>
  <c r="I1472" i="5"/>
  <c r="I1582" i="5"/>
  <c r="I1615" i="5"/>
  <c r="I1730" i="5"/>
  <c r="I1768" i="5"/>
  <c r="I1838" i="5"/>
  <c r="I3188" i="5"/>
  <c r="I2714" i="5"/>
  <c r="I1870" i="5"/>
  <c r="I2001" i="5"/>
  <c r="I1365" i="5"/>
  <c r="I1799" i="5"/>
  <c r="I3543" i="5"/>
  <c r="I1962" i="5"/>
  <c r="I1692" i="5"/>
  <c r="I3564" i="5"/>
  <c r="I2266" i="5"/>
  <c r="S450" i="2"/>
  <c r="I2393" i="5"/>
  <c r="I2114" i="5"/>
  <c r="S472" i="2"/>
  <c r="I120" i="5"/>
  <c r="I325" i="5"/>
  <c r="I62" i="5"/>
  <c r="I140" i="5"/>
  <c r="I212" i="5"/>
  <c r="I519" i="5"/>
  <c r="I102" i="5"/>
  <c r="I197" i="5"/>
  <c r="I248" i="5"/>
  <c r="I288" i="5"/>
  <c r="I306" i="5"/>
  <c r="I229" i="5"/>
  <c r="I374" i="5"/>
  <c r="I82" i="5"/>
  <c r="I271" i="5"/>
  <c r="I180" i="5"/>
  <c r="I160" i="5"/>
  <c r="I347" i="5"/>
  <c r="S432" i="2"/>
  <c r="I16" i="5"/>
  <c r="I2235" i="5"/>
  <c r="S310" i="2"/>
  <c r="I1560" i="5"/>
  <c r="I1601" i="5"/>
  <c r="I1347" i="5"/>
  <c r="I1388" i="5"/>
  <c r="I1317" i="5"/>
  <c r="I1459" i="5"/>
  <c r="I1672" i="5"/>
  <c r="I1710" i="5"/>
  <c r="I1276" i="5"/>
  <c r="I1418" i="5"/>
  <c r="I1816" i="5"/>
  <c r="I1940" i="5"/>
  <c r="I2703" i="5"/>
  <c r="I1530" i="5"/>
  <c r="I1748" i="5"/>
  <c r="I2670" i="5"/>
  <c r="I3138" i="5"/>
  <c r="I1857" i="5"/>
  <c r="I1489" i="5"/>
  <c r="I2924" i="5"/>
  <c r="I3422" i="5"/>
  <c r="I3439" i="5"/>
  <c r="I3059" i="5"/>
  <c r="I3696" i="5"/>
  <c r="I2890" i="5"/>
  <c r="I2973" i="5"/>
  <c r="I3005" i="5"/>
  <c r="I3039" i="5"/>
  <c r="I3308" i="5"/>
  <c r="I2658" i="5"/>
  <c r="I3009" i="5"/>
  <c r="I1988" i="5"/>
  <c r="I2957" i="5"/>
  <c r="I1631" i="5"/>
  <c r="I1786" i="5"/>
  <c r="I2907" i="5"/>
  <c r="I2989" i="5"/>
  <c r="I3109" i="5"/>
  <c r="I3089" i="5"/>
  <c r="I2244" i="5"/>
  <c r="I2631" i="5"/>
  <c r="I2941" i="5"/>
  <c r="I3170" i="5"/>
  <c r="I3676" i="5"/>
  <c r="I3301" i="5"/>
  <c r="I3404" i="5"/>
  <c r="I1263" i="5"/>
  <c r="I2978" i="5"/>
  <c r="I2962" i="5"/>
  <c r="I2878" i="5"/>
  <c r="I2895" i="5"/>
  <c r="I2929" i="5"/>
  <c r="I2994" i="5"/>
  <c r="I3437" i="5"/>
  <c r="I2912" i="5"/>
  <c r="I3675" i="5"/>
  <c r="I2946" i="5"/>
  <c r="I3403" i="5"/>
  <c r="I3694" i="5"/>
  <c r="I3420" i="5"/>
  <c r="I1732" i="5"/>
  <c r="I1770" i="5"/>
  <c r="I3127" i="5"/>
  <c r="I1694" i="5"/>
  <c r="I78" i="5"/>
  <c r="I98" i="5"/>
  <c r="I116" i="5"/>
  <c r="I193" i="5"/>
  <c r="I156" i="5"/>
  <c r="I370" i="5"/>
  <c r="I390" i="5"/>
  <c r="I176" i="5"/>
  <c r="I136" i="5"/>
  <c r="I58" i="5"/>
  <c r="I3550" i="5"/>
  <c r="I3529" i="5"/>
  <c r="S337" i="2"/>
  <c r="I2305" i="5"/>
  <c r="I2359" i="5"/>
  <c r="S309" i="2"/>
  <c r="I1346" i="5"/>
  <c r="I1387" i="5"/>
  <c r="I1815" i="5"/>
  <c r="I1856" i="5"/>
  <c r="I1316" i="5"/>
  <c r="I1458" i="5"/>
  <c r="I1600" i="5"/>
  <c r="I1671" i="5"/>
  <c r="I1709" i="5"/>
  <c r="I1747" i="5"/>
  <c r="I1785" i="5"/>
  <c r="I1275" i="5"/>
  <c r="I1417" i="5"/>
  <c r="I1559" i="5"/>
  <c r="I1529" i="5"/>
  <c r="I2660" i="5"/>
  <c r="I3004" i="5"/>
  <c r="I3038" i="5"/>
  <c r="I3088" i="5"/>
  <c r="I1488" i="5"/>
  <c r="I1630" i="5"/>
  <c r="I1987" i="5"/>
  <c r="I2706" i="5"/>
  <c r="I2672" i="5"/>
  <c r="I3058" i="5"/>
  <c r="I3678" i="5"/>
  <c r="I2889" i="5"/>
  <c r="I2972" i="5"/>
  <c r="I3307" i="5"/>
  <c r="I3406" i="5"/>
  <c r="I3424" i="5"/>
  <c r="I3441" i="5"/>
  <c r="I2906" i="5"/>
  <c r="I2940" i="5"/>
  <c r="I3137" i="5"/>
  <c r="I3300" i="5"/>
  <c r="I3698" i="5"/>
  <c r="I2243" i="5"/>
  <c r="I2988" i="5"/>
  <c r="I2956" i="5"/>
  <c r="I3008" i="5"/>
  <c r="I3108" i="5"/>
  <c r="I3169" i="5"/>
  <c r="I1939" i="5"/>
  <c r="I2632" i="5"/>
  <c r="I2923" i="5"/>
  <c r="S413" i="2"/>
  <c r="I3594" i="5"/>
  <c r="I3579" i="5"/>
  <c r="S384" i="2"/>
  <c r="I112" i="5"/>
  <c r="I300" i="5"/>
  <c r="I386" i="5"/>
  <c r="I54" i="5"/>
  <c r="I132" i="5"/>
  <c r="I223" i="5"/>
  <c r="I282" i="5"/>
  <c r="I340" i="5"/>
  <c r="I206" i="5"/>
  <c r="I265" i="5"/>
  <c r="I74" i="5"/>
  <c r="I94" i="5"/>
  <c r="I189" i="5"/>
  <c r="I152" i="5"/>
  <c r="I172" i="5"/>
  <c r="I241" i="5"/>
  <c r="I318" i="5"/>
  <c r="I1708" i="5"/>
  <c r="I1487" i="5"/>
  <c r="I1528" i="5"/>
  <c r="I1261" i="5"/>
  <c r="I1746" i="5"/>
  <c r="I1784" i="5"/>
  <c r="I1986" i="5"/>
  <c r="I1274" i="5"/>
  <c r="I1416" i="5"/>
  <c r="I1558" i="5"/>
  <c r="I367" i="5"/>
  <c r="I2242" i="5"/>
  <c r="I1345" i="5"/>
  <c r="I1814" i="5"/>
  <c r="I1457" i="5"/>
  <c r="I1670" i="5"/>
  <c r="I2825" i="5"/>
  <c r="I1629" i="5"/>
  <c r="I1855" i="5"/>
  <c r="I2690" i="5"/>
  <c r="I3296" i="5"/>
  <c r="I3532" i="5"/>
  <c r="I1315" i="5"/>
  <c r="I3517" i="5"/>
  <c r="I3585" i="5"/>
  <c r="I1938" i="5"/>
  <c r="I1386" i="5"/>
  <c r="I1599" i="5"/>
  <c r="I3186" i="5"/>
  <c r="I3212" i="5"/>
  <c r="I3553" i="5"/>
  <c r="I3570" i="5"/>
  <c r="I3660" i="5"/>
  <c r="I2848" i="5"/>
  <c r="I3303" i="5"/>
  <c r="I41" i="5"/>
  <c r="I6" i="5"/>
  <c r="I426" i="5"/>
  <c r="I21" i="5"/>
  <c r="I2788" i="5"/>
  <c r="I2599" i="5"/>
  <c r="I2576" i="5"/>
  <c r="I2766" i="5"/>
  <c r="I3327" i="5"/>
  <c r="I2744" i="5"/>
  <c r="I3372" i="5"/>
  <c r="I3351" i="5"/>
  <c r="I2535" i="5"/>
  <c r="S443" i="2"/>
  <c r="I2607" i="5"/>
  <c r="I2584" i="5"/>
  <c r="I2542" i="5"/>
  <c r="I2132" i="5"/>
  <c r="I2775" i="5"/>
  <c r="I2358" i="5"/>
  <c r="I3381" i="5"/>
  <c r="I2795" i="5"/>
  <c r="S403" i="2"/>
  <c r="I871" i="5"/>
  <c r="I2028" i="5"/>
  <c r="I2523" i="5"/>
  <c r="I3457" i="5"/>
  <c r="S361" i="2"/>
  <c r="I721" i="5"/>
  <c r="I566" i="5"/>
  <c r="I545" i="5"/>
  <c r="I1253" i="5"/>
  <c r="I1088" i="5"/>
  <c r="I2732" i="5"/>
  <c r="I696" i="5"/>
  <c r="I864" i="5"/>
  <c r="I1106" i="5"/>
  <c r="I1161" i="5"/>
  <c r="I2048" i="5"/>
  <c r="S727" i="2"/>
  <c r="I3495" i="5"/>
  <c r="S519" i="2"/>
  <c r="I1444" i="5"/>
  <c r="I1494" i="5"/>
  <c r="I1821" i="5"/>
  <c r="I1373" i="5"/>
  <c r="I1301" i="5"/>
  <c r="I1565" i="5"/>
  <c r="I2249" i="5"/>
  <c r="I1945" i="5"/>
  <c r="I3143" i="5"/>
  <c r="I2812" i="5"/>
  <c r="I3031" i="5"/>
  <c r="I3064" i="5"/>
  <c r="I1636" i="5"/>
  <c r="S473" i="2"/>
  <c r="I2868" i="5"/>
  <c r="I2648" i="5"/>
  <c r="I3231" i="5"/>
  <c r="I2845" i="5"/>
  <c r="I45" i="5"/>
  <c r="I51" i="5"/>
  <c r="I2296" i="5"/>
  <c r="I3467" i="5"/>
  <c r="I3479" i="5"/>
  <c r="I3490" i="5"/>
  <c r="S314" i="2"/>
  <c r="I170" i="5"/>
  <c r="I187" i="5"/>
  <c r="I204" i="5"/>
  <c r="I221" i="5"/>
  <c r="I316" i="5"/>
  <c r="I130" i="5"/>
  <c r="I72" i="5"/>
  <c r="I338" i="5"/>
  <c r="I263" i="5"/>
  <c r="I360" i="5"/>
  <c r="I381" i="5"/>
  <c r="I401" i="5"/>
  <c r="I150" i="5"/>
  <c r="I92" i="5"/>
  <c r="I280" i="5"/>
  <c r="I1296" i="5"/>
  <c r="I1585" i="5"/>
  <c r="I1618" i="5"/>
  <c r="I110" i="5"/>
  <c r="I1513" i="5"/>
  <c r="I1546" i="5"/>
  <c r="I1802" i="5"/>
  <c r="I1840" i="5"/>
  <c r="I1964" i="5"/>
  <c r="I2004" i="5"/>
  <c r="I1405" i="5"/>
  <c r="I1439" i="5"/>
  <c r="I1772" i="5"/>
  <c r="I2874" i="5"/>
  <c r="I1368" i="5"/>
  <c r="I1656" i="5"/>
  <c r="I239" i="5"/>
  <c r="I3129" i="5"/>
  <c r="I1333" i="5"/>
  <c r="I1734" i="5"/>
  <c r="I2268" i="5"/>
  <c r="I3080" i="5"/>
  <c r="I1873" i="5"/>
  <c r="I3102" i="5"/>
  <c r="I3026" i="5"/>
  <c r="I3567" i="5"/>
  <c r="I3546" i="5"/>
  <c r="I1696" i="5"/>
  <c r="I1475" i="5"/>
  <c r="I2718" i="5"/>
  <c r="I298" i="5"/>
  <c r="I3176" i="5"/>
  <c r="I3052" i="5"/>
  <c r="I3509" i="5"/>
  <c r="I3159" i="5"/>
  <c r="S491" i="2"/>
  <c r="I2618" i="5"/>
  <c r="S340" i="2"/>
  <c r="I2329" i="5"/>
  <c r="I2405" i="5"/>
  <c r="I1411" i="5"/>
  <c r="I1379" i="5"/>
  <c r="I1556" i="5"/>
  <c r="I2281" i="5"/>
  <c r="I1340" i="5"/>
  <c r="I1482" i="5"/>
  <c r="I1525" i="5"/>
  <c r="I1308" i="5"/>
  <c r="I1450" i="5"/>
  <c r="I1627" i="5"/>
  <c r="I1977" i="5"/>
  <c r="I1744" i="5"/>
  <c r="I1853" i="5"/>
  <c r="I2705" i="5"/>
  <c r="I1706" i="5"/>
  <c r="I1597" i="5"/>
  <c r="I1782" i="5"/>
  <c r="I2014" i="5"/>
  <c r="I1667" i="5"/>
  <c r="I1883" i="5"/>
  <c r="I1812" i="5"/>
  <c r="S465" i="2"/>
  <c r="I2487" i="5"/>
  <c r="I2081" i="5"/>
  <c r="I874" i="5"/>
  <c r="I3336" i="5"/>
  <c r="I3330" i="5"/>
  <c r="I3199" i="5"/>
  <c r="I3453" i="5"/>
  <c r="S423" i="2"/>
  <c r="I97" i="5"/>
  <c r="I115" i="5"/>
  <c r="I155" i="5"/>
  <c r="I369" i="5"/>
  <c r="I389" i="5"/>
  <c r="I175" i="5"/>
  <c r="I303" i="5"/>
  <c r="I322" i="5"/>
  <c r="I135" i="5"/>
  <c r="I285" i="5"/>
  <c r="I57" i="5"/>
  <c r="I226" i="5"/>
  <c r="I245" i="5"/>
  <c r="I268" i="5"/>
  <c r="I209" i="5"/>
  <c r="I77" i="5"/>
  <c r="I192" i="5"/>
  <c r="I344" i="5"/>
  <c r="I1304" i="5"/>
  <c r="I1337" i="5"/>
  <c r="I1625" i="5"/>
  <c r="I1740" i="5"/>
  <c r="I1880" i="5"/>
  <c r="I1973" i="5"/>
  <c r="I1593" i="5"/>
  <c r="I1849" i="5"/>
  <c r="I1448" i="5"/>
  <c r="I1702" i="5"/>
  <c r="I1521" i="5"/>
  <c r="I1479" i="5"/>
  <c r="I2969" i="5"/>
  <c r="I2851" i="5"/>
  <c r="I2953" i="5"/>
  <c r="I3054" i="5"/>
  <c r="I1376" i="5"/>
  <c r="I1553" i="5"/>
  <c r="I2011" i="5"/>
  <c r="I2852" i="5"/>
  <c r="I2886" i="5"/>
  <c r="I2903" i="5"/>
  <c r="I2937" i="5"/>
  <c r="I3001" i="5"/>
  <c r="I3181" i="5"/>
  <c r="I3215" i="5"/>
  <c r="I3600" i="5"/>
  <c r="I2638" i="5"/>
  <c r="I2693" i="5"/>
  <c r="I3135" i="5"/>
  <c r="I3164" i="5"/>
  <c r="I3611" i="5"/>
  <c r="I1409" i="5"/>
  <c r="I2828" i="5"/>
  <c r="I3106" i="5"/>
  <c r="I3535" i="5"/>
  <c r="I3647" i="5"/>
  <c r="I3673" i="5"/>
  <c r="I1258" i="5"/>
  <c r="I1809" i="5"/>
  <c r="I3033" i="5"/>
  <c r="I3633" i="5"/>
  <c r="I1780" i="5"/>
  <c r="I2277" i="5"/>
  <c r="I2985" i="5"/>
  <c r="I3085" i="5"/>
  <c r="I3622" i="5"/>
  <c r="I3401" i="5"/>
  <c r="I3692" i="5"/>
  <c r="I3418" i="5"/>
  <c r="I2920" i="5"/>
  <c r="I3435" i="5"/>
  <c r="I3556" i="5"/>
  <c r="I1665" i="5"/>
  <c r="S306" i="2"/>
  <c r="I491" i="5"/>
  <c r="I23" i="5"/>
  <c r="I87" i="5"/>
  <c r="I105" i="5"/>
  <c r="I7" i="5"/>
  <c r="I66" i="5"/>
  <c r="I144" i="5"/>
  <c r="I183" i="5"/>
  <c r="I311" i="5"/>
  <c r="I330" i="5"/>
  <c r="I459" i="5"/>
  <c r="I31" i="5"/>
  <c r="I165" i="5"/>
  <c r="I293" i="5"/>
  <c r="I234" i="5"/>
  <c r="I253" i="5"/>
  <c r="I276" i="5"/>
  <c r="I352" i="5"/>
  <c r="I877" i="5"/>
  <c r="I446" i="5"/>
  <c r="I416" i="5"/>
  <c r="I492" i="5"/>
  <c r="I515" i="5"/>
  <c r="I377" i="5"/>
  <c r="I217" i="5"/>
  <c r="I1429" i="5"/>
  <c r="I1503" i="5"/>
  <c r="I125" i="5"/>
  <c r="I1326" i="5"/>
  <c r="I1468" i="5"/>
  <c r="I200" i="5"/>
  <c r="I1286" i="5"/>
  <c r="I1539" i="5"/>
  <c r="I1646" i="5"/>
  <c r="I1685" i="5"/>
  <c r="I2260" i="5"/>
  <c r="I1761" i="5"/>
  <c r="I1866" i="5"/>
  <c r="I1956" i="5"/>
  <c r="I2789" i="5"/>
  <c r="I1266" i="5"/>
  <c r="I1398" i="5"/>
  <c r="I1997" i="5"/>
  <c r="I2600" i="5"/>
  <c r="I3046" i="5"/>
  <c r="I3071" i="5"/>
  <c r="I3096" i="5"/>
  <c r="I3226" i="5"/>
  <c r="I397" i="5"/>
  <c r="I1611" i="5"/>
  <c r="I1832" i="5"/>
  <c r="I2355" i="5"/>
  <c r="I502" i="5"/>
  <c r="I1575" i="5"/>
  <c r="I1795" i="5"/>
  <c r="I2981" i="5"/>
  <c r="I3352" i="5"/>
  <c r="I1358" i="5"/>
  <c r="I2915" i="5"/>
  <c r="I2949" i="5"/>
  <c r="I2577" i="5"/>
  <c r="I2839" i="5"/>
  <c r="I3458" i="5"/>
  <c r="I3542" i="5"/>
  <c r="I3680" i="5"/>
  <c r="I1979" i="5"/>
  <c r="I2298" i="5"/>
  <c r="I2710" i="5"/>
  <c r="I3017" i="5"/>
  <c r="I3408" i="5"/>
  <c r="I3425" i="5"/>
  <c r="I3442" i="5"/>
  <c r="I3655" i="5"/>
  <c r="I22" i="5"/>
  <c r="I1723" i="5"/>
  <c r="I2881" i="5"/>
  <c r="I2932" i="5"/>
  <c r="I2862" i="5"/>
  <c r="I2898" i="5"/>
  <c r="I3563" i="5"/>
  <c r="I3373" i="5"/>
  <c r="I2745" i="5"/>
  <c r="I3699" i="5"/>
  <c r="I3178" i="5"/>
  <c r="I2965" i="5"/>
  <c r="I3253" i="5"/>
  <c r="I3151" i="5"/>
  <c r="I2997" i="5"/>
  <c r="I2645" i="5"/>
  <c r="I2767" i="5"/>
  <c r="I3119" i="5"/>
  <c r="I2536" i="5"/>
  <c r="I162" i="5"/>
  <c r="I308" i="5"/>
  <c r="I376" i="5"/>
  <c r="I104" i="5"/>
  <c r="I122" i="5"/>
  <c r="I64" i="5"/>
  <c r="I84" i="5"/>
  <c r="I214" i="5"/>
  <c r="I273" i="5"/>
  <c r="I349" i="5"/>
  <c r="I231" i="5"/>
  <c r="I250" i="5"/>
  <c r="I290" i="5"/>
  <c r="I327" i="5"/>
  <c r="I142" i="5"/>
  <c r="I182" i="5"/>
  <c r="I199" i="5"/>
  <c r="I2661" i="5"/>
  <c r="I2644" i="5"/>
  <c r="I2860" i="5"/>
  <c r="I2837" i="5"/>
  <c r="I3224" i="5"/>
  <c r="I2673" i="5"/>
  <c r="S341" i="2"/>
  <c r="I2419" i="5"/>
  <c r="I2342" i="5"/>
  <c r="I2412" i="5"/>
  <c r="I2440" i="5"/>
  <c r="I2338" i="5"/>
  <c r="I2424" i="5"/>
  <c r="I2347" i="5"/>
  <c r="I2444" i="5"/>
  <c r="I2333" i="5"/>
  <c r="I2476" i="5"/>
  <c r="S446" i="2"/>
  <c r="I2654" i="5"/>
  <c r="I2102" i="5"/>
  <c r="I28" i="5"/>
  <c r="I412" i="5"/>
  <c r="I39" i="5"/>
  <c r="I423" i="5"/>
  <c r="I2201" i="5"/>
  <c r="I2554" i="5"/>
  <c r="I2195" i="5"/>
  <c r="S377" i="2"/>
  <c r="I568" i="5"/>
  <c r="I867" i="5"/>
  <c r="I724" i="5"/>
  <c r="I699" i="5"/>
  <c r="S454" i="2"/>
  <c r="I2160" i="5"/>
  <c r="I2409" i="5"/>
  <c r="S457" i="2"/>
  <c r="I2144" i="5"/>
  <c r="I2466" i="5"/>
  <c r="S477" i="2"/>
  <c r="I2598" i="5"/>
  <c r="I2575" i="5"/>
  <c r="I2765" i="5"/>
  <c r="I2787" i="5"/>
  <c r="I2743" i="5"/>
  <c r="I3371" i="5"/>
  <c r="I2534" i="5"/>
  <c r="I3350" i="5"/>
  <c r="S414" i="2"/>
  <c r="I3574" i="5"/>
  <c r="I3664" i="5"/>
  <c r="I3521" i="5"/>
  <c r="I3589" i="5"/>
  <c r="S411" i="2"/>
  <c r="I3662" i="5"/>
  <c r="I3519" i="5"/>
  <c r="I3587" i="5"/>
  <c r="I3572" i="5"/>
  <c r="S485" i="2"/>
  <c r="I2500" i="5"/>
  <c r="S1029" i="2"/>
  <c r="I411" i="5"/>
  <c r="I25" i="5"/>
  <c r="I34" i="5"/>
  <c r="I419" i="5"/>
  <c r="I2553" i="5"/>
  <c r="S504" i="2"/>
  <c r="I1949" i="5"/>
  <c r="I2253" i="5"/>
  <c r="I1478" i="5"/>
  <c r="I1552" i="5"/>
  <c r="I1336" i="5"/>
  <c r="I1523" i="5"/>
  <c r="I1661" i="5"/>
  <c r="I1306" i="5"/>
  <c r="I1350" i="5"/>
  <c r="I1825" i="5"/>
  <c r="I1391" i="5"/>
  <c r="I1776" i="5"/>
  <c r="I3012" i="5"/>
  <c r="I1879" i="5"/>
  <c r="I2010" i="5"/>
  <c r="I2697" i="5"/>
  <c r="I3146" i="5"/>
  <c r="I3218" i="5"/>
  <c r="I1422" i="5"/>
  <c r="I1595" i="5"/>
  <c r="I1704" i="5"/>
  <c r="I2637" i="5"/>
  <c r="I2854" i="5"/>
  <c r="I2958" i="5"/>
  <c r="I3091" i="5"/>
  <c r="I3133" i="5"/>
  <c r="I2925" i="5"/>
  <c r="I1742" i="5"/>
  <c r="I2891" i="5"/>
  <c r="I2974" i="5"/>
  <c r="I3006" i="5"/>
  <c r="I3083" i="5"/>
  <c r="I3166" i="5"/>
  <c r="I2908" i="5"/>
  <c r="I2942" i="5"/>
  <c r="I1604" i="5"/>
  <c r="I3041" i="5"/>
  <c r="I3674" i="5"/>
  <c r="I2831" i="5"/>
  <c r="I2990" i="5"/>
  <c r="I1808" i="5"/>
  <c r="I3402" i="5"/>
  <c r="I3693" i="5"/>
  <c r="I3419" i="5"/>
  <c r="I3436" i="5"/>
  <c r="I3648" i="5"/>
  <c r="S515" i="2"/>
  <c r="I1312" i="5"/>
  <c r="I1485" i="5"/>
  <c r="I1518" i="5"/>
  <c r="I1414" i="5"/>
  <c r="I1698" i="5"/>
  <c r="I1736" i="5"/>
  <c r="I1774" i="5"/>
  <c r="I2273" i="5"/>
  <c r="I1590" i="5"/>
  <c r="I1383" i="5"/>
  <c r="I1549" i="5"/>
  <c r="I1805" i="5"/>
  <c r="I2007" i="5"/>
  <c r="I1621" i="5"/>
  <c r="I1876" i="5"/>
  <c r="I1969" i="5"/>
  <c r="I2696" i="5"/>
  <c r="I3104" i="5"/>
  <c r="I1845" i="5"/>
  <c r="I2820" i="5"/>
  <c r="I3161" i="5"/>
  <c r="I3035" i="5"/>
  <c r="I3082" i="5"/>
  <c r="I3217" i="5"/>
  <c r="I1454" i="5"/>
  <c r="I3184" i="5"/>
  <c r="I2830" i="5"/>
  <c r="I1259" i="5"/>
  <c r="I3056" i="5"/>
  <c r="I3131" i="5"/>
  <c r="I1343" i="5"/>
  <c r="I1660" i="5"/>
  <c r="I2853" i="5"/>
  <c r="S376" i="2"/>
  <c r="I648" i="5"/>
  <c r="S324" i="2"/>
  <c r="I256" i="5"/>
  <c r="I332" i="5"/>
  <c r="I354" i="5"/>
  <c r="I1362" i="5"/>
  <c r="I1650" i="5"/>
  <c r="I1765" i="5"/>
  <c r="I1579" i="5"/>
  <c r="I1689" i="5"/>
  <c r="I1727" i="5"/>
  <c r="I1959" i="5"/>
  <c r="I1433" i="5"/>
  <c r="I1507" i="5"/>
  <c r="I3021" i="5"/>
  <c r="I3209" i="5"/>
  <c r="I1290" i="5"/>
  <c r="I2263" i="5"/>
  <c r="I3155" i="5"/>
  <c r="I1835" i="5"/>
  <c r="I3123" i="5"/>
  <c r="I3501" i="5"/>
  <c r="I3075" i="5"/>
  <c r="I363" i="5"/>
  <c r="I3237" i="5"/>
  <c r="I3248" i="5"/>
  <c r="I3240" i="5"/>
  <c r="S342" i="2"/>
  <c r="I2052" i="5"/>
  <c r="I2463" i="5"/>
  <c r="I2504" i="5"/>
  <c r="I2433" i="5"/>
  <c r="I2350" i="5"/>
  <c r="S373" i="2"/>
  <c r="I594" i="5"/>
  <c r="I646" i="5"/>
  <c r="I672" i="5"/>
  <c r="I839" i="5"/>
  <c r="I3288" i="5"/>
  <c r="I747" i="5"/>
  <c r="S507" i="2"/>
  <c r="I536" i="5"/>
  <c r="I684" i="5"/>
  <c r="I581" i="5"/>
  <c r="I800" i="5"/>
  <c r="I554" i="5"/>
  <c r="I659" i="5"/>
  <c r="I631" i="5"/>
  <c r="I822" i="5"/>
  <c r="I1061" i="5"/>
  <c r="I1137" i="5"/>
  <c r="I1154" i="5"/>
  <c r="I1171" i="5"/>
  <c r="I1188" i="5"/>
  <c r="I734" i="5"/>
  <c r="I852" i="5"/>
  <c r="I710" i="5"/>
  <c r="I1079" i="5"/>
  <c r="I2042" i="5"/>
  <c r="I759" i="5"/>
  <c r="I1024" i="5"/>
  <c r="I1222" i="5"/>
  <c r="I1206" i="5"/>
  <c r="I1006" i="5"/>
  <c r="I1042" i="5"/>
  <c r="I1098" i="5"/>
  <c r="I606" i="5"/>
  <c r="I1116" i="5"/>
  <c r="I2070" i="5"/>
  <c r="I2624" i="5"/>
  <c r="I2720" i="5"/>
  <c r="I1244" i="5"/>
  <c r="I1892" i="5"/>
  <c r="I2558" i="5"/>
  <c r="I1912" i="5"/>
  <c r="I3274" i="5"/>
  <c r="I2681" i="5"/>
  <c r="I3256" i="5"/>
  <c r="I2728" i="5"/>
  <c r="I1526" i="5"/>
  <c r="I1285" i="5"/>
  <c r="I1684" i="5"/>
  <c r="I1794" i="5"/>
  <c r="I1824" i="5"/>
  <c r="I2709" i="5"/>
  <c r="I1467" i="5"/>
  <c r="S429" i="2"/>
  <c r="I2180" i="5"/>
  <c r="I393" i="5"/>
  <c r="I1461" i="5"/>
  <c r="I1568" i="5"/>
  <c r="I1716" i="5"/>
  <c r="I1392" i="5"/>
  <c r="I1755" i="5"/>
  <c r="I1859" i="5"/>
  <c r="I1351" i="5"/>
  <c r="I1319" i="5"/>
  <c r="I1605" i="5"/>
  <c r="I1950" i="5"/>
  <c r="I1279" i="5"/>
  <c r="I1640" i="5"/>
  <c r="I2254" i="5"/>
  <c r="I2698" i="5"/>
  <c r="I1532" i="5"/>
  <c r="I3557" i="5"/>
  <c r="I3635" i="5"/>
  <c r="I1678" i="5"/>
  <c r="I1497" i="5"/>
  <c r="I3602" i="5"/>
  <c r="I3688" i="5"/>
  <c r="I1826" i="5"/>
  <c r="I1990" i="5"/>
  <c r="I1423" i="5"/>
  <c r="I3536" i="5"/>
  <c r="I1788" i="5"/>
  <c r="I3189" i="5"/>
  <c r="I3624" i="5"/>
  <c r="I3613" i="5"/>
  <c r="I3649" i="5"/>
  <c r="S385" i="2"/>
  <c r="I569" i="5"/>
  <c r="I674" i="5"/>
  <c r="I700" i="5"/>
  <c r="I749" i="5"/>
  <c r="I790" i="5"/>
  <c r="I596" i="5"/>
  <c r="I771" i="5"/>
  <c r="I840" i="5"/>
  <c r="I868" i="5"/>
  <c r="I1052" i="5"/>
  <c r="I1128" i="5"/>
  <c r="I1145" i="5"/>
  <c r="I1162" i="5"/>
  <c r="I1179" i="5"/>
  <c r="I649" i="5"/>
  <c r="I621" i="5"/>
  <c r="I1089" i="5"/>
  <c r="I816" i="5"/>
  <c r="I1033" i="5"/>
  <c r="I1254" i="5"/>
  <c r="I2019" i="5"/>
  <c r="I2050" i="5"/>
  <c r="I1070" i="5"/>
  <c r="I1216" i="5"/>
  <c r="I546" i="5"/>
  <c r="I725" i="5"/>
  <c r="I1197" i="5"/>
  <c r="I1928" i="5"/>
  <c r="I1902" i="5"/>
  <c r="I1015" i="5"/>
  <c r="I1233" i="5"/>
  <c r="I3268" i="5"/>
  <c r="I1107" i="5"/>
  <c r="I3290" i="5"/>
  <c r="I2016" i="5"/>
  <c r="S494" i="2"/>
  <c r="I2621" i="5"/>
  <c r="S322" i="2"/>
  <c r="I3593" i="5"/>
  <c r="I3578" i="5"/>
  <c r="S458" i="2"/>
  <c r="I2494" i="5"/>
  <c r="I2168" i="5"/>
  <c r="S315" i="2"/>
  <c r="I1272" i="5"/>
  <c r="I3003" i="5"/>
  <c r="I2987" i="5"/>
  <c r="I2888" i="5"/>
  <c r="I2971" i="5"/>
  <c r="I3686" i="5"/>
  <c r="I3703" i="5"/>
  <c r="I3414" i="5"/>
  <c r="I3431" i="5"/>
  <c r="I3448" i="5"/>
  <c r="I2905" i="5"/>
  <c r="I2939" i="5"/>
  <c r="I2955" i="5"/>
  <c r="I2922" i="5"/>
  <c r="S428" i="2"/>
  <c r="I2177" i="5"/>
  <c r="S394" i="2"/>
  <c r="I52" i="5"/>
  <c r="I48" i="5"/>
  <c r="I2508" i="5"/>
  <c r="I3485" i="5"/>
  <c r="I2297" i="5"/>
  <c r="I3468" i="5"/>
  <c r="I3512" i="5"/>
  <c r="I3474" i="5"/>
  <c r="I3491" i="5"/>
  <c r="I3480" i="5"/>
  <c r="I3462" i="5"/>
  <c r="I1538" i="5"/>
  <c r="I1865" i="5"/>
  <c r="I1325" i="5"/>
  <c r="I1574" i="5"/>
  <c r="I1357" i="5"/>
  <c r="I1948" i="5"/>
  <c r="I1722" i="5"/>
  <c r="S311" i="2"/>
  <c r="I1984" i="5"/>
  <c r="S481" i="2"/>
  <c r="I1933" i="5"/>
  <c r="S386" i="2"/>
  <c r="I570" i="5"/>
  <c r="I609" i="5"/>
  <c r="I762" i="5"/>
  <c r="I1009" i="5"/>
  <c r="I1119" i="5"/>
  <c r="I584" i="5"/>
  <c r="I1027" i="5"/>
  <c r="I662" i="5"/>
  <c r="I803" i="5"/>
  <c r="I841" i="5"/>
  <c r="I1045" i="5"/>
  <c r="I713" i="5"/>
  <c r="I737" i="5"/>
  <c r="I855" i="5"/>
  <c r="I1101" i="5"/>
  <c r="I1174" i="5"/>
  <c r="I687" i="5"/>
  <c r="I1247" i="5"/>
  <c r="I1140" i="5"/>
  <c r="I1191" i="5"/>
  <c r="I1082" i="5"/>
  <c r="I1064" i="5"/>
  <c r="I1157" i="5"/>
  <c r="I547" i="5"/>
  <c r="I1209" i="5"/>
  <c r="I2022" i="5"/>
  <c r="I2045" i="5"/>
  <c r="I1915" i="5"/>
  <c r="I2026" i="5"/>
  <c r="I634" i="5"/>
  <c r="I3280" i="5"/>
  <c r="I1895" i="5"/>
  <c r="I1234" i="5"/>
  <c r="I785" i="5"/>
  <c r="I3262" i="5"/>
  <c r="S426" i="2"/>
  <c r="I2616" i="5"/>
  <c r="S367" i="2"/>
  <c r="I638" i="5"/>
  <c r="I666" i="5"/>
  <c r="I741" i="5"/>
  <c r="I1125" i="5"/>
  <c r="S445" i="2"/>
  <c r="I2099" i="5"/>
  <c r="I2371" i="5"/>
  <c r="I137" i="5"/>
  <c r="I79" i="5"/>
  <c r="I99" i="5"/>
  <c r="I117" i="5"/>
  <c r="I194" i="5"/>
  <c r="I157" i="5"/>
  <c r="I304" i="5"/>
  <c r="I323" i="5"/>
  <c r="I371" i="5"/>
  <c r="I391" i="5"/>
  <c r="I177" i="5"/>
  <c r="I286" i="5"/>
  <c r="I227" i="5"/>
  <c r="I246" i="5"/>
  <c r="I269" i="5"/>
  <c r="I210" i="5"/>
  <c r="I59" i="5"/>
  <c r="I1280" i="5"/>
  <c r="I1462" i="5"/>
  <c r="I1569" i="5"/>
  <c r="I1393" i="5"/>
  <c r="I1756" i="5"/>
  <c r="I1352" i="5"/>
  <c r="I1606" i="5"/>
  <c r="I1789" i="5"/>
  <c r="I1827" i="5"/>
  <c r="I345" i="5"/>
  <c r="I1641" i="5"/>
  <c r="I1717" i="5"/>
  <c r="I3013" i="5"/>
  <c r="I1533" i="5"/>
  <c r="I1951" i="5"/>
  <c r="I2255" i="5"/>
  <c r="I3092" i="5"/>
  <c r="I3115" i="5"/>
  <c r="I3173" i="5"/>
  <c r="I1320" i="5"/>
  <c r="I1679" i="5"/>
  <c r="I3559" i="5"/>
  <c r="I1498" i="5"/>
  <c r="I3147" i="5"/>
  <c r="I1424" i="5"/>
  <c r="I1860" i="5"/>
  <c r="I3650" i="5"/>
  <c r="I1991" i="5"/>
  <c r="I3042" i="5"/>
  <c r="I3067" i="5"/>
  <c r="I3538" i="5"/>
  <c r="I2699" i="5"/>
  <c r="S302" i="2"/>
  <c r="I505" i="5"/>
  <c r="I516" i="5"/>
  <c r="I449" i="5"/>
  <c r="I503" i="5"/>
  <c r="I529" i="5"/>
  <c r="I494" i="5"/>
  <c r="I507" i="5"/>
  <c r="I509" i="5"/>
  <c r="I520" i="5"/>
  <c r="I589" i="5"/>
  <c r="I693" i="5"/>
  <c r="I462" i="5"/>
  <c r="I571" i="5"/>
  <c r="I742" i="5"/>
  <c r="I787" i="5"/>
  <c r="I898" i="5"/>
  <c r="I926" i="5"/>
  <c r="I548" i="5"/>
  <c r="I809" i="5"/>
  <c r="I919" i="5"/>
  <c r="I971" i="5"/>
  <c r="I941" i="5"/>
  <c r="I1085" i="5"/>
  <c r="I614" i="5"/>
  <c r="I718" i="5"/>
  <c r="I878" i="5"/>
  <c r="I953" i="5"/>
  <c r="I1103" i="5"/>
  <c r="I774" i="5"/>
  <c r="I891" i="5"/>
  <c r="I912" i="5"/>
  <c r="I947" i="5"/>
  <c r="I524" i="5"/>
  <c r="I1011" i="5"/>
  <c r="I1066" i="5"/>
  <c r="I934" i="5"/>
  <c r="I997" i="5"/>
  <c r="I1193" i="5"/>
  <c r="I1212" i="5"/>
  <c r="I1329" i="5"/>
  <c r="I1798" i="5"/>
  <c r="I1931" i="5"/>
  <c r="I1965" i="5"/>
  <c r="I2000" i="5"/>
  <c r="I2032" i="5"/>
  <c r="I985" i="5"/>
  <c r="I1047" i="5"/>
  <c r="I1289" i="5"/>
  <c r="I842" i="5"/>
  <c r="I1250" i="5"/>
  <c r="I1764" i="5"/>
  <c r="I1936" i="5"/>
  <c r="I2029" i="5"/>
  <c r="I667" i="5"/>
  <c r="I766" i="5"/>
  <c r="I1471" i="5"/>
  <c r="I959" i="5"/>
  <c r="I1029" i="5"/>
  <c r="I1142" i="5"/>
  <c r="I1361" i="5"/>
  <c r="I885" i="5"/>
  <c r="I1506" i="5"/>
  <c r="I1542" i="5"/>
  <c r="I2025" i="5"/>
  <c r="I2269" i="5"/>
  <c r="I2538" i="5"/>
  <c r="I2676" i="5"/>
  <c r="I2685" i="5"/>
  <c r="I2840" i="5"/>
  <c r="I2883" i="5"/>
  <c r="I1841" i="5"/>
  <c r="I2522" i="5"/>
  <c r="I2687" i="5"/>
  <c r="I2730" i="5"/>
  <c r="I2747" i="5"/>
  <c r="I3020" i="5"/>
  <c r="I1121" i="5"/>
  <c r="I2713" i="5"/>
  <c r="I3154" i="5"/>
  <c r="I1176" i="5"/>
  <c r="I1267" i="5"/>
  <c r="I1688" i="5"/>
  <c r="I1869" i="5"/>
  <c r="I2723" i="5"/>
  <c r="I2791" i="5"/>
  <c r="I640" i="5"/>
  <c r="I861" i="5"/>
  <c r="I1614" i="5"/>
  <c r="I1921" i="5"/>
  <c r="I2519" i="5"/>
  <c r="I2769" i="5"/>
  <c r="I2900" i="5"/>
  <c r="I3192" i="5"/>
  <c r="I3456" i="5"/>
  <c r="I1401" i="5"/>
  <c r="I1578" i="5"/>
  <c r="I1898" i="5"/>
  <c r="I3524" i="5"/>
  <c r="I3592" i="5"/>
  <c r="I3618" i="5"/>
  <c r="I1235" i="5"/>
  <c r="I1649" i="5"/>
  <c r="I2036" i="5"/>
  <c r="I2983" i="5"/>
  <c r="I3049" i="5"/>
  <c r="I3227" i="5"/>
  <c r="I3354" i="5"/>
  <c r="I3507" i="5"/>
  <c r="I2561" i="5"/>
  <c r="I2917" i="5"/>
  <c r="I2951" i="5"/>
  <c r="I3208" i="5"/>
  <c r="I3568" i="5"/>
  <c r="I3577" i="5"/>
  <c r="I3629" i="5"/>
  <c r="I2047" i="5"/>
  <c r="I2629" i="5"/>
  <c r="I2646" i="5"/>
  <c r="I2664" i="5"/>
  <c r="I2863" i="5"/>
  <c r="I3180" i="5"/>
  <c r="I3284" i="5"/>
  <c r="I3667" i="5"/>
  <c r="I3700" i="5"/>
  <c r="I3122" i="5"/>
  <c r="I1432" i="5"/>
  <c r="I2579" i="5"/>
  <c r="I2619" i="5"/>
  <c r="I3375" i="5"/>
  <c r="I3410" i="5"/>
  <c r="I3547" i="5"/>
  <c r="I3187" i="5"/>
  <c r="I3427" i="5"/>
  <c r="I3500" i="5"/>
  <c r="I3656" i="5"/>
  <c r="I3099" i="5"/>
  <c r="I3264" i="5"/>
  <c r="I2934" i="5"/>
  <c r="I3444" i="5"/>
  <c r="I3640" i="5"/>
  <c r="I1159" i="5"/>
  <c r="I2517" i="5"/>
  <c r="I2967" i="5"/>
  <c r="I3316" i="5"/>
  <c r="I1726" i="5"/>
  <c r="I3074" i="5"/>
  <c r="I3607" i="5"/>
  <c r="I2023" i="5"/>
  <c r="I2602" i="5"/>
  <c r="I2999" i="5"/>
  <c r="I3682" i="5"/>
  <c r="S344" i="2"/>
  <c r="I2257" i="5"/>
  <c r="I1862" i="5"/>
  <c r="I1791" i="5"/>
  <c r="I1829" i="5"/>
  <c r="I1953" i="5"/>
  <c r="I2640" i="5"/>
  <c r="I3149" i="5"/>
  <c r="I3168" i="5"/>
  <c r="I1993" i="5"/>
  <c r="I2461" i="5"/>
  <c r="I2210" i="5"/>
  <c r="S363" i="2"/>
  <c r="I611" i="5"/>
  <c r="I764" i="5"/>
  <c r="I806" i="5"/>
  <c r="I1918" i="5"/>
  <c r="I1122" i="5"/>
  <c r="S456" i="2"/>
  <c r="I2164" i="5"/>
  <c r="I2425" i="5"/>
  <c r="S299" i="2"/>
  <c r="I238" i="5"/>
  <c r="I129" i="5"/>
  <c r="I71" i="5"/>
  <c r="I262" i="5"/>
  <c r="I203" i="5"/>
  <c r="I359" i="5"/>
  <c r="I380" i="5"/>
  <c r="I400" i="5"/>
  <c r="I186" i="5"/>
  <c r="I169" i="5"/>
  <c r="I337" i="5"/>
  <c r="I1584" i="5"/>
  <c r="I1617" i="5"/>
  <c r="I1839" i="5"/>
  <c r="I1872" i="5"/>
  <c r="I109" i="5"/>
  <c r="I297" i="5"/>
  <c r="I1404" i="5"/>
  <c r="I315" i="5"/>
  <c r="I1438" i="5"/>
  <c r="I1295" i="5"/>
  <c r="I1655" i="5"/>
  <c r="I1367" i="5"/>
  <c r="I1801" i="5"/>
  <c r="I1545" i="5"/>
  <c r="I149" i="5"/>
  <c r="I1332" i="5"/>
  <c r="I1733" i="5"/>
  <c r="I3079" i="5"/>
  <c r="I91" i="5"/>
  <c r="I279" i="5"/>
  <c r="I2802" i="5"/>
  <c r="I3101" i="5"/>
  <c r="I3025" i="5"/>
  <c r="I3566" i="5"/>
  <c r="I2003" i="5"/>
  <c r="I2873" i="5"/>
  <c r="I220" i="5"/>
  <c r="I1771" i="5"/>
  <c r="I3175" i="5"/>
  <c r="I3508" i="5"/>
  <c r="I1512" i="5"/>
  <c r="I1474" i="5"/>
  <c r="I2267" i="5"/>
  <c r="I3545" i="5"/>
  <c r="I1695" i="5"/>
  <c r="I3128" i="5"/>
  <c r="I2717" i="5"/>
  <c r="I3051" i="5"/>
  <c r="I3158" i="5"/>
  <c r="I1963" i="5"/>
  <c r="I2520" i="5"/>
  <c r="I3318" i="5"/>
  <c r="I3191" i="5"/>
  <c r="S417" i="2"/>
  <c r="I123" i="5"/>
  <c r="I85" i="5"/>
  <c r="I395" i="5"/>
  <c r="I143" i="5"/>
  <c r="I65" i="5"/>
  <c r="I1265" i="5"/>
  <c r="I2996" i="5"/>
  <c r="I163" i="5"/>
  <c r="I2914" i="5"/>
  <c r="I2948" i="5"/>
  <c r="I3679" i="5"/>
  <c r="I2964" i="5"/>
  <c r="I2897" i="5"/>
  <c r="I2980" i="5"/>
  <c r="I2931" i="5"/>
  <c r="I2880" i="5"/>
  <c r="I2204" i="5"/>
  <c r="I2208" i="5"/>
  <c r="I2199" i="5"/>
  <c r="S433" i="2"/>
  <c r="I2238" i="5"/>
  <c r="S383" i="2"/>
  <c r="I440" i="5"/>
  <c r="I497" i="5"/>
  <c r="I453" i="5"/>
  <c r="S375" i="2"/>
  <c r="I673" i="5"/>
  <c r="I647" i="5"/>
  <c r="I1126" i="5"/>
  <c r="I748" i="5"/>
  <c r="S490" i="2"/>
  <c r="I1934" i="5"/>
  <c r="S307" i="2"/>
  <c r="I3663" i="5"/>
  <c r="I3520" i="5"/>
  <c r="I3588" i="5"/>
  <c r="I3573" i="5"/>
  <c r="S347" i="2"/>
  <c r="I490" i="5"/>
  <c r="S420" i="2"/>
  <c r="I3695" i="5"/>
  <c r="I3407" i="5"/>
  <c r="I3438" i="5"/>
  <c r="I3421" i="5"/>
  <c r="I1262" i="5"/>
  <c r="I2961" i="5"/>
  <c r="I2877" i="5"/>
  <c r="I2894" i="5"/>
  <c r="I2911" i="5"/>
  <c r="I2928" i="5"/>
  <c r="I2945" i="5"/>
  <c r="I2993" i="5"/>
  <c r="I3672" i="5"/>
  <c r="I3400" i="5"/>
  <c r="I3417" i="5"/>
  <c r="I3434" i="5"/>
  <c r="I2977" i="5"/>
  <c r="I3691" i="5"/>
  <c r="S488" i="2"/>
  <c r="I2620" i="5"/>
  <c r="S418" i="2"/>
  <c r="I274" i="5"/>
  <c r="I291" i="5"/>
  <c r="I350" i="5"/>
  <c r="I232" i="5"/>
  <c r="I251" i="5"/>
  <c r="I215" i="5"/>
  <c r="I309" i="5"/>
  <c r="I328" i="5"/>
  <c r="I2838" i="5"/>
  <c r="I3225" i="5"/>
  <c r="I2861" i="5"/>
  <c r="I3606" i="5"/>
  <c r="S484" i="2"/>
  <c r="I2615" i="5"/>
  <c r="I2501" i="5"/>
  <c r="I2151" i="5"/>
  <c r="I2080" i="5"/>
  <c r="I2128" i="5"/>
  <c r="I2084" i="5"/>
  <c r="I2109" i="5"/>
  <c r="I2121" i="5"/>
  <c r="I2105" i="5"/>
  <c r="I2155" i="5"/>
  <c r="I2391" i="5"/>
  <c r="I2410" i="5"/>
  <c r="I2581" i="5"/>
  <c r="I2139" i="5"/>
  <c r="I2303" i="5"/>
  <c r="I2373" i="5"/>
  <c r="I2479" i="5"/>
  <c r="I2772" i="5"/>
  <c r="I2143" i="5"/>
  <c r="I2159" i="5"/>
  <c r="I2403" i="5"/>
  <c r="I2471" i="5"/>
  <c r="I2540" i="5"/>
  <c r="I2366" i="5"/>
  <c r="I2432" i="5"/>
  <c r="I2653" i="5"/>
  <c r="I2098" i="5"/>
  <c r="I2361" i="5"/>
  <c r="I2399" i="5"/>
  <c r="I2437" i="5"/>
  <c r="I2064" i="5"/>
  <c r="I2131" i="5"/>
  <c r="I2163" i="5"/>
  <c r="I2386" i="5"/>
  <c r="I2604" i="5"/>
  <c r="I3378" i="5"/>
  <c r="I2101" i="5"/>
  <c r="I2228" i="5"/>
  <c r="I2465" i="5"/>
  <c r="I2135" i="5"/>
  <c r="I2167" i="5"/>
  <c r="I2426" i="5"/>
  <c r="I2792" i="5"/>
  <c r="I3389" i="5"/>
  <c r="I2147" i="5"/>
  <c r="I2493" i="5"/>
  <c r="I3357" i="5"/>
  <c r="I2486" i="5"/>
  <c r="I3513" i="5"/>
  <c r="I2117" i="5"/>
  <c r="I2379" i="5"/>
  <c r="I2750" i="5"/>
  <c r="I2088" i="5"/>
  <c r="I2417" i="5"/>
  <c r="I2113" i="5"/>
  <c r="S821" i="2"/>
  <c r="I578" i="5"/>
  <c r="I603" i="5"/>
  <c r="I628" i="5"/>
  <c r="I470" i="5"/>
  <c r="I656" i="5"/>
  <c r="I464" i="5"/>
  <c r="I781" i="5"/>
  <c r="I962" i="5"/>
  <c r="I849" i="5"/>
  <c r="I888" i="5"/>
  <c r="I1077" i="5"/>
  <c r="I707" i="5"/>
  <c r="I901" i="5"/>
  <c r="I922" i="5"/>
  <c r="I974" i="5"/>
  <c r="I538" i="5"/>
  <c r="I732" i="5"/>
  <c r="I881" i="5"/>
  <c r="I557" i="5"/>
  <c r="I756" i="5"/>
  <c r="I929" i="5"/>
  <c r="I478" i="5"/>
  <c r="I681" i="5"/>
  <c r="I797" i="5"/>
  <c r="I894" i="5"/>
  <c r="I915" i="5"/>
  <c r="I980" i="5"/>
  <c r="I1022" i="5"/>
  <c r="I950" i="5"/>
  <c r="I968" i="5"/>
  <c r="I1114" i="5"/>
  <c r="I1135" i="5"/>
  <c r="I937" i="5"/>
  <c r="I956" i="5"/>
  <c r="I1204" i="5"/>
  <c r="I1152" i="5"/>
  <c r="I988" i="5"/>
  <c r="I1169" i="5"/>
  <c r="I1242" i="5"/>
  <c r="I1004" i="5"/>
  <c r="I1040" i="5"/>
  <c r="I1890" i="5"/>
  <c r="I2040" i="5"/>
  <c r="I825" i="5"/>
  <c r="I1224" i="5"/>
  <c r="I1186" i="5"/>
  <c r="I907" i="5"/>
  <c r="I1096" i="5"/>
  <c r="I2068" i="5"/>
  <c r="I3269" i="5"/>
  <c r="I944" i="5"/>
  <c r="I1909" i="5"/>
  <c r="I1059" i="5"/>
  <c r="I3291" i="5"/>
  <c r="S350" i="2"/>
  <c r="I439" i="5"/>
  <c r="I711" i="5"/>
  <c r="I540" i="5"/>
  <c r="I559" i="5"/>
  <c r="I607" i="5"/>
  <c r="I685" i="5"/>
  <c r="I908" i="5"/>
  <c r="I582" i="5"/>
  <c r="I760" i="5"/>
  <c r="I930" i="5"/>
  <c r="I466" i="5"/>
  <c r="I801" i="5"/>
  <c r="I963" i="5"/>
  <c r="I982" i="5"/>
  <c r="I1043" i="5"/>
  <c r="I660" i="5"/>
  <c r="I783" i="5"/>
  <c r="I632" i="5"/>
  <c r="I902" i="5"/>
  <c r="I735" i="5"/>
  <c r="I853" i="5"/>
  <c r="I479" i="5"/>
  <c r="I895" i="5"/>
  <c r="I916" i="5"/>
  <c r="I1080" i="5"/>
  <c r="I1155" i="5"/>
  <c r="I882" i="5"/>
  <c r="I923" i="5"/>
  <c r="I1025" i="5"/>
  <c r="I1062" i="5"/>
  <c r="I1207" i="5"/>
  <c r="I1007" i="5"/>
  <c r="I1099" i="5"/>
  <c r="I989" i="5"/>
  <c r="I1117" i="5"/>
  <c r="I1172" i="5"/>
  <c r="I975" i="5"/>
  <c r="I1245" i="5"/>
  <c r="I1893" i="5"/>
  <c r="I1138" i="5"/>
  <c r="I1189" i="5"/>
  <c r="I3278" i="5"/>
  <c r="I3260" i="5"/>
  <c r="I1226" i="5"/>
  <c r="I1913" i="5"/>
  <c r="I827" i="5"/>
  <c r="I938" i="5"/>
  <c r="S321" i="2"/>
  <c r="I3586" i="5"/>
  <c r="I3571" i="5"/>
  <c r="I409" i="5"/>
  <c r="I2190" i="5"/>
  <c r="I2551" i="5"/>
  <c r="S360" i="2"/>
  <c r="I644" i="5"/>
  <c r="I1051" i="5"/>
  <c r="I789" i="5"/>
  <c r="I2563" i="5"/>
  <c r="I47" i="5"/>
  <c r="I3473" i="5"/>
  <c r="I3461" i="5"/>
  <c r="I3484" i="5"/>
  <c r="S410" i="2"/>
  <c r="I3583" i="5"/>
  <c r="S440" i="2"/>
  <c r="I2283" i="5"/>
  <c r="I447" i="5"/>
  <c r="I33" i="5"/>
  <c r="I19" i="5"/>
  <c r="I418" i="5"/>
  <c r="I460" i="5"/>
  <c r="I1469" i="5"/>
  <c r="I1576" i="5"/>
  <c r="I1724" i="5"/>
  <c r="I1957" i="5"/>
  <c r="I1359" i="5"/>
  <c r="I1612" i="5"/>
  <c r="I1327" i="5"/>
  <c r="I1504" i="5"/>
  <c r="I1430" i="5"/>
  <c r="I1796" i="5"/>
  <c r="I1998" i="5"/>
  <c r="I2711" i="5"/>
  <c r="I1686" i="5"/>
  <c r="I2219" i="5"/>
  <c r="I2261" i="5"/>
  <c r="I2460" i="5"/>
  <c r="I3120" i="5"/>
  <c r="I1287" i="5"/>
  <c r="I1762" i="5"/>
  <c r="I1867" i="5"/>
  <c r="I3179" i="5"/>
  <c r="I1399" i="5"/>
  <c r="I2094" i="5"/>
  <c r="I1647" i="5"/>
  <c r="I3047" i="5"/>
  <c r="I3152" i="5"/>
  <c r="I1540" i="5"/>
  <c r="I2674" i="5"/>
  <c r="I3072" i="5"/>
  <c r="I3552" i="5"/>
  <c r="I2209" i="5"/>
  <c r="I3531" i="5"/>
  <c r="I1833" i="5"/>
  <c r="I3018" i="5"/>
  <c r="I3097" i="5"/>
  <c r="S448" i="2"/>
  <c r="I2106" i="5"/>
  <c r="I2376" i="5"/>
  <c r="I3523" i="5"/>
  <c r="I3591" i="5"/>
  <c r="I3576" i="5"/>
  <c r="I3666" i="5"/>
  <c r="I2086" i="5"/>
  <c r="I2097" i="5"/>
  <c r="I2107" i="5"/>
  <c r="I2129" i="5"/>
  <c r="I2161" i="5"/>
  <c r="I2103" i="5"/>
  <c r="I2115" i="5"/>
  <c r="I2141" i="5"/>
  <c r="I2153" i="5"/>
  <c r="I2165" i="5"/>
  <c r="I2302" i="5"/>
  <c r="I2357" i="5"/>
  <c r="I365" i="5"/>
  <c r="I2133" i="5"/>
  <c r="I2145" i="5"/>
  <c r="I2157" i="5"/>
  <c r="I2169" i="5"/>
  <c r="I2137" i="5"/>
  <c r="I2363" i="5"/>
  <c r="I2382" i="5"/>
  <c r="I2401" i="5"/>
  <c r="I2438" i="5"/>
  <c r="I2090" i="5"/>
  <c r="I2123" i="5"/>
  <c r="I2430" i="5"/>
  <c r="I2488" i="5"/>
  <c r="I2756" i="5"/>
  <c r="I2798" i="5"/>
  <c r="I2111" i="5"/>
  <c r="I2395" i="5"/>
  <c r="I2423" i="5"/>
  <c r="I2481" i="5"/>
  <c r="I2380" i="5"/>
  <c r="I2495" i="5"/>
  <c r="I2587" i="5"/>
  <c r="I2655" i="5"/>
  <c r="I3387" i="5"/>
  <c r="I3515" i="5"/>
  <c r="I2066" i="5"/>
  <c r="I2369" i="5"/>
  <c r="I2388" i="5"/>
  <c r="I2502" i="5"/>
  <c r="I3238" i="5"/>
  <c r="I3249" i="5"/>
  <c r="I2230" i="5"/>
  <c r="I2408" i="5"/>
  <c r="I2610" i="5"/>
  <c r="I3363" i="5"/>
  <c r="I2082" i="5"/>
  <c r="I2415" i="5"/>
  <c r="I2473" i="5"/>
  <c r="I2778" i="5"/>
  <c r="I2119" i="5"/>
  <c r="I2545" i="5"/>
  <c r="I2149" i="5"/>
  <c r="I2467" i="5"/>
  <c r="I3241" i="5"/>
  <c r="I3384" i="5"/>
  <c r="S482" i="2"/>
  <c r="I2497" i="5"/>
  <c r="S486" i="2"/>
  <c r="I2499" i="5"/>
  <c r="I2841" i="5"/>
  <c r="I2864" i="5"/>
  <c r="S415" i="2"/>
  <c r="I3494" i="5"/>
  <c r="S400" i="2"/>
  <c r="I2617" i="5"/>
  <c r="S328" i="2"/>
  <c r="I2289" i="5"/>
  <c r="I3645" i="5"/>
  <c r="S396" i="2"/>
  <c r="I486" i="5"/>
  <c r="I2053" i="5"/>
  <c r="I2315" i="5"/>
  <c r="I2339" i="5"/>
  <c r="I2351" i="5"/>
  <c r="I2420" i="5"/>
  <c r="I2076" i="5"/>
  <c r="I2330" i="5"/>
  <c r="I2365" i="5"/>
  <c r="I2652" i="5"/>
  <c r="I2306" i="5"/>
  <c r="I2319" i="5"/>
  <c r="I2343" i="5"/>
  <c r="I2385" i="5"/>
  <c r="I2413" i="5"/>
  <c r="I2441" i="5"/>
  <c r="I2452" i="5"/>
  <c r="I2477" i="5"/>
  <c r="I3395" i="5"/>
  <c r="I2464" i="5"/>
  <c r="I2322" i="5"/>
  <c r="I2406" i="5"/>
  <c r="I2389" i="5"/>
  <c r="I2445" i="5"/>
  <c r="I2485" i="5"/>
  <c r="I2377" i="5"/>
  <c r="I2334" i="5"/>
  <c r="I3391" i="5"/>
  <c r="I2434" i="5"/>
  <c r="I2398" i="5"/>
  <c r="I2505" i="5"/>
  <c r="I2360" i="5"/>
  <c r="I2309" i="5"/>
  <c r="I2326" i="5"/>
  <c r="I414" i="5"/>
  <c r="I2556" i="5"/>
  <c r="I2197" i="5"/>
  <c r="S470" i="2"/>
  <c r="I1270" i="5"/>
  <c r="I2866" i="5"/>
  <c r="I2952" i="5"/>
  <c r="I2635" i="5"/>
  <c r="I2885" i="5"/>
  <c r="I2902" i="5"/>
  <c r="I2919" i="5"/>
  <c r="I2936" i="5"/>
  <c r="I2843" i="5"/>
  <c r="I2984" i="5"/>
  <c r="I3684" i="5"/>
  <c r="I3000" i="5"/>
  <c r="I3229" i="5"/>
  <c r="I3701" i="5"/>
  <c r="I3412" i="5"/>
  <c r="I3429" i="5"/>
  <c r="I2968" i="5"/>
  <c r="I3446" i="5"/>
  <c r="I436" i="5"/>
  <c r="I1983" i="5"/>
  <c r="S451" i="2"/>
  <c r="I2118" i="5"/>
  <c r="I2397" i="5"/>
  <c r="S505" i="2"/>
  <c r="I465" i="5"/>
  <c r="I471" i="5"/>
  <c r="I655" i="5"/>
  <c r="I627" i="5"/>
  <c r="I796" i="5"/>
  <c r="I880" i="5"/>
  <c r="I936" i="5"/>
  <c r="I955" i="5"/>
  <c r="I848" i="5"/>
  <c r="I887" i="5"/>
  <c r="I981" i="5"/>
  <c r="I706" i="5"/>
  <c r="I900" i="5"/>
  <c r="I921" i="5"/>
  <c r="I973" i="5"/>
  <c r="I537" i="5"/>
  <c r="I731" i="5"/>
  <c r="I943" i="5"/>
  <c r="I1095" i="5"/>
  <c r="I556" i="5"/>
  <c r="I602" i="5"/>
  <c r="I755" i="5"/>
  <c r="I477" i="5"/>
  <c r="I680" i="5"/>
  <c r="I893" i="5"/>
  <c r="I914" i="5"/>
  <c r="I949" i="5"/>
  <c r="I967" i="5"/>
  <c r="I1203" i="5"/>
  <c r="I1889" i="5"/>
  <c r="I780" i="5"/>
  <c r="I1058" i="5"/>
  <c r="I1185" i="5"/>
  <c r="I1076" i="5"/>
  <c r="I987" i="5"/>
  <c r="I1113" i="5"/>
  <c r="I1168" i="5"/>
  <c r="I1241" i="5"/>
  <c r="I928" i="5"/>
  <c r="I961" i="5"/>
  <c r="I577" i="5"/>
  <c r="I2039" i="5"/>
  <c r="I824" i="5"/>
  <c r="I1223" i="5"/>
  <c r="I2125" i="5"/>
  <c r="I3255" i="5"/>
  <c r="I3272" i="5"/>
  <c r="I906" i="5"/>
  <c r="I1908" i="5"/>
  <c r="I994" i="5"/>
  <c r="I1134" i="5"/>
  <c r="I3326" i="5"/>
  <c r="I1003" i="5"/>
  <c r="I1021" i="5"/>
  <c r="I1151" i="5"/>
  <c r="I1039" i="5"/>
  <c r="S369" i="2"/>
  <c r="I692" i="5"/>
  <c r="I717" i="5"/>
  <c r="I567" i="5"/>
  <c r="I860" i="5"/>
  <c r="S462" i="2"/>
  <c r="I2089" i="5"/>
  <c r="I2480" i="5"/>
  <c r="S1026" i="2"/>
  <c r="I3320" i="5"/>
  <c r="I442" i="5"/>
  <c r="I873" i="5"/>
  <c r="I455" i="5"/>
  <c r="I499" i="5"/>
  <c r="I3200" i="5"/>
  <c r="I3245" i="5"/>
  <c r="I3337" i="5"/>
  <c r="I3454" i="5"/>
  <c r="I3252" i="5"/>
  <c r="I3331" i="5"/>
  <c r="S339" i="2"/>
  <c r="I487" i="5"/>
  <c r="I3386" i="5"/>
  <c r="I3393" i="5"/>
  <c r="S419" i="2"/>
  <c r="I95" i="5"/>
  <c r="I266" i="5"/>
  <c r="I283" i="5"/>
  <c r="I368" i="5"/>
  <c r="I113" i="5"/>
  <c r="I55" i="5"/>
  <c r="I133" i="5"/>
  <c r="I242" i="5"/>
  <c r="I224" i="5"/>
  <c r="I341" i="5"/>
  <c r="I207" i="5"/>
  <c r="I75" i="5"/>
  <c r="I301" i="5"/>
  <c r="I319" i="5"/>
  <c r="I190" i="5"/>
  <c r="I153" i="5"/>
  <c r="I173" i="5"/>
  <c r="I1592" i="5"/>
  <c r="I1806" i="5"/>
  <c r="I1847" i="5"/>
  <c r="I2008" i="5"/>
  <c r="I387" i="5"/>
  <c r="I1877" i="5"/>
  <c r="I1623" i="5"/>
  <c r="I1700" i="5"/>
  <c r="I1374" i="5"/>
  <c r="I1407" i="5"/>
  <c r="I1260" i="5"/>
  <c r="I1476" i="5"/>
  <c r="I2633" i="5"/>
  <c r="I2823" i="5"/>
  <c r="I2849" i="5"/>
  <c r="I1302" i="5"/>
  <c r="I2876" i="5"/>
  <c r="I2893" i="5"/>
  <c r="I2910" i="5"/>
  <c r="I2927" i="5"/>
  <c r="I2944" i="5"/>
  <c r="I3053" i="5"/>
  <c r="I1550" i="5"/>
  <c r="I1778" i="5"/>
  <c r="I2826" i="5"/>
  <c r="I1971" i="5"/>
  <c r="I2691" i="5"/>
  <c r="I2992" i="5"/>
  <c r="I3644" i="5"/>
  <c r="I1446" i="5"/>
  <c r="I1738" i="5"/>
  <c r="I2960" i="5"/>
  <c r="I3134" i="5"/>
  <c r="I3163" i="5"/>
  <c r="I3182" i="5"/>
  <c r="I3533" i="5"/>
  <c r="I3671" i="5"/>
  <c r="I2275" i="5"/>
  <c r="I3105" i="5"/>
  <c r="I3399" i="5"/>
  <c r="I3416" i="5"/>
  <c r="I3433" i="5"/>
  <c r="I3690" i="5"/>
  <c r="I1663" i="5"/>
  <c r="I2813" i="5"/>
  <c r="I3084" i="5"/>
  <c r="I3213" i="5"/>
  <c r="I3554" i="5"/>
  <c r="I1334" i="5"/>
  <c r="I1520" i="5"/>
  <c r="I2976" i="5"/>
  <c r="I3032" i="5"/>
  <c r="S444" i="2"/>
  <c r="I2364" i="5"/>
  <c r="I2136" i="5"/>
  <c r="S503" i="2"/>
  <c r="I876" i="5"/>
  <c r="I3451" i="5"/>
  <c r="S453" i="2"/>
  <c r="I2402" i="5"/>
  <c r="I2110" i="5"/>
  <c r="S371" i="2"/>
  <c r="I618" i="5"/>
  <c r="I769" i="5"/>
  <c r="I813" i="5"/>
  <c r="I1925" i="5"/>
  <c r="I1123" i="5"/>
  <c r="I493" i="5"/>
  <c r="I445" i="5"/>
  <c r="I514" i="5"/>
  <c r="I458" i="5"/>
  <c r="I2189" i="5"/>
  <c r="I2354" i="5"/>
  <c r="I501" i="5"/>
  <c r="I2550" i="5"/>
  <c r="S464" i="2"/>
  <c r="I2472" i="5"/>
  <c r="I2148" i="5"/>
  <c r="S809" i="2"/>
  <c r="I2667" i="5"/>
  <c r="I2679" i="5"/>
  <c r="I2771" i="5"/>
  <c r="I2539" i="5"/>
  <c r="I2749" i="5"/>
  <c r="I2603" i="5"/>
  <c r="I3377" i="5"/>
  <c r="I2580" i="5"/>
  <c r="I3356" i="5"/>
  <c r="S408" i="2"/>
  <c r="I553" i="5"/>
  <c r="I653" i="5"/>
  <c r="I678" i="5"/>
  <c r="I753" i="5"/>
  <c r="I704" i="5"/>
  <c r="I600" i="5"/>
  <c r="I821" i="5"/>
  <c r="I846" i="5"/>
  <c r="I625" i="5"/>
  <c r="I729" i="5"/>
  <c r="I535" i="5"/>
  <c r="I1001" i="5"/>
  <c r="I1111" i="5"/>
  <c r="I1019" i="5"/>
  <c r="I794" i="5"/>
  <c r="I1056" i="5"/>
  <c r="I778" i="5"/>
  <c r="I1221" i="5"/>
  <c r="I1906" i="5"/>
  <c r="I1037" i="5"/>
  <c r="I1166" i="5"/>
  <c r="I1239" i="5"/>
  <c r="I1887" i="5"/>
  <c r="I1132" i="5"/>
  <c r="I1183" i="5"/>
  <c r="I1149" i="5"/>
  <c r="I2510" i="5"/>
  <c r="I1093" i="5"/>
  <c r="I1201" i="5"/>
  <c r="I3267" i="5"/>
  <c r="I1074" i="5"/>
  <c r="I3289" i="5"/>
  <c r="I2049" i="5"/>
  <c r="I575" i="5"/>
  <c r="S516" i="2"/>
  <c r="I1773" i="5"/>
  <c r="I1453" i="5"/>
  <c r="I1589" i="5"/>
  <c r="I1382" i="5"/>
  <c r="I1548" i="5"/>
  <c r="I1968" i="5"/>
  <c r="I1697" i="5"/>
  <c r="I2006" i="5"/>
  <c r="I1413" i="5"/>
  <c r="I2634" i="5"/>
  <c r="I3103" i="5"/>
  <c r="I1484" i="5"/>
  <c r="I1804" i="5"/>
  <c r="I2867" i="5"/>
  <c r="I1659" i="5"/>
  <c r="I1844" i="5"/>
  <c r="I2272" i="5"/>
  <c r="I1311" i="5"/>
  <c r="I1735" i="5"/>
  <c r="I2822" i="5"/>
  <c r="I3183" i="5"/>
  <c r="I1620" i="5"/>
  <c r="I1875" i="5"/>
  <c r="I2844" i="5"/>
  <c r="I2716" i="5"/>
  <c r="I1342" i="5"/>
  <c r="I1517" i="5"/>
  <c r="I1257" i="5"/>
  <c r="I3055" i="5"/>
  <c r="I3130" i="5"/>
  <c r="I3230" i="5"/>
  <c r="S348" i="2"/>
  <c r="I483" i="5"/>
  <c r="I2075" i="5"/>
  <c r="I2314" i="5"/>
  <c r="I2325" i="5"/>
  <c r="I2469" i="5"/>
  <c r="I2383" i="5"/>
  <c r="I2392" i="5"/>
  <c r="I2651" i="5"/>
  <c r="I2318" i="5"/>
  <c r="I2375" i="5"/>
  <c r="I2451" i="5"/>
  <c r="I2491" i="5"/>
  <c r="I2321" i="5"/>
  <c r="I2367" i="5"/>
  <c r="I2484" i="5"/>
  <c r="I2370" i="5"/>
  <c r="I2308" i="5"/>
  <c r="I2396" i="5"/>
  <c r="I2447" i="5"/>
  <c r="I2455" i="5"/>
  <c r="I2311" i="5"/>
  <c r="S353" i="2"/>
  <c r="I511" i="5"/>
  <c r="S379" i="2"/>
  <c r="I3525" i="5"/>
  <c r="I3580" i="5"/>
  <c r="I3668" i="5"/>
  <c r="I3595" i="5"/>
  <c r="S447" i="2"/>
  <c r="I2122" i="5"/>
  <c r="I2431" i="5"/>
  <c r="I69" i="5"/>
  <c r="I147" i="5"/>
  <c r="I2865" i="5"/>
  <c r="I2842" i="5"/>
  <c r="I3549" i="5"/>
  <c r="I3228" i="5"/>
  <c r="I2647" i="5"/>
  <c r="I3528" i="5"/>
  <c r="I2677" i="5"/>
  <c r="I2220" i="5"/>
  <c r="I2665" i="5"/>
  <c r="S431" i="2"/>
  <c r="I13" i="5"/>
  <c r="I2183" i="5"/>
  <c r="S822" i="2"/>
  <c r="I539" i="5"/>
  <c r="I579" i="5"/>
  <c r="I629" i="5"/>
  <c r="I657" i="5"/>
  <c r="I733" i="5"/>
  <c r="I782" i="5"/>
  <c r="I1060" i="5"/>
  <c r="I850" i="5"/>
  <c r="I1078" i="5"/>
  <c r="I1205" i="5"/>
  <c r="I708" i="5"/>
  <c r="I558" i="5"/>
  <c r="I757" i="5"/>
  <c r="I682" i="5"/>
  <c r="I798" i="5"/>
  <c r="I1023" i="5"/>
  <c r="I1115" i="5"/>
  <c r="I1136" i="5"/>
  <c r="I604" i="5"/>
  <c r="I1005" i="5"/>
  <c r="I1041" i="5"/>
  <c r="I1097" i="5"/>
  <c r="I2041" i="5"/>
  <c r="I1153" i="5"/>
  <c r="I1170" i="5"/>
  <c r="I1243" i="5"/>
  <c r="I1891" i="5"/>
  <c r="I1910" i="5"/>
  <c r="I2564" i="5"/>
  <c r="I826" i="5"/>
  <c r="I1225" i="5"/>
  <c r="I1187" i="5"/>
  <c r="I2726" i="5"/>
  <c r="I2514" i="5"/>
  <c r="I2733" i="5"/>
  <c r="I3270" i="5"/>
  <c r="I2734" i="5"/>
  <c r="I3292" i="5"/>
  <c r="S715" i="2"/>
  <c r="I461" i="5"/>
  <c r="I448" i="5"/>
  <c r="I1378" i="5"/>
  <c r="I1445" i="5"/>
  <c r="I1622" i="5"/>
  <c r="I1811" i="5"/>
  <c r="I2013" i="5"/>
  <c r="I1339" i="5"/>
  <c r="I1481" i="5"/>
  <c r="I1524" i="5"/>
  <c r="I1662" i="5"/>
  <c r="I1307" i="5"/>
  <c r="I1406" i="5"/>
  <c r="I1777" i="5"/>
  <c r="I1852" i="5"/>
  <c r="I1743" i="5"/>
  <c r="I2280" i="5"/>
  <c r="I1882" i="5"/>
  <c r="I1705" i="5"/>
  <c r="I1976" i="5"/>
  <c r="I1555" i="5"/>
  <c r="I1596" i="5"/>
  <c r="I2701" i="5"/>
  <c r="I404" i="5"/>
  <c r="I3540" i="5"/>
  <c r="I2663" i="5"/>
  <c r="I3314" i="5"/>
  <c r="I3561" i="5"/>
  <c r="S555" i="2"/>
  <c r="I3196" i="5"/>
  <c r="S372" i="2"/>
  <c r="I619" i="5"/>
  <c r="I645" i="5"/>
  <c r="I671" i="5"/>
  <c r="I814" i="5"/>
  <c r="I593" i="5"/>
  <c r="I836" i="5"/>
  <c r="I722" i="5"/>
  <c r="I865" i="5"/>
  <c r="I746" i="5"/>
  <c r="I697" i="5"/>
  <c r="I1926" i="5"/>
  <c r="I2212" i="5"/>
  <c r="I2095" i="5"/>
  <c r="I2217" i="5"/>
  <c r="I2669" i="5"/>
  <c r="I2458" i="5"/>
  <c r="I3247" i="5"/>
  <c r="I2657" i="5"/>
  <c r="S399" i="2"/>
  <c r="I1981" i="5"/>
  <c r="I435" i="5"/>
  <c r="I1982" i="5"/>
  <c r="S334" i="2"/>
  <c r="I513" i="5"/>
  <c r="S469" i="2"/>
  <c r="I407" i="5"/>
  <c r="I2548" i="5"/>
  <c r="I2186" i="5"/>
  <c r="S442" i="2"/>
  <c r="I3657" i="5"/>
  <c r="I3502" i="5"/>
  <c r="S455" i="2"/>
  <c r="I2085" i="5"/>
  <c r="I2416" i="5"/>
  <c r="S409" i="2"/>
  <c r="I3575" i="5"/>
  <c r="I3522" i="5"/>
  <c r="I3590" i="5"/>
  <c r="I3665" i="5"/>
  <c r="S295" i="2"/>
  <c r="I3297" i="5"/>
  <c r="I3304" i="5"/>
  <c r="I86" i="5"/>
  <c r="I164" i="5"/>
  <c r="I292" i="5"/>
  <c r="I233" i="5"/>
  <c r="I252" i="5"/>
  <c r="I275" i="5"/>
  <c r="I351" i="5"/>
  <c r="I216" i="5"/>
  <c r="I329" i="5"/>
  <c r="I124" i="5"/>
  <c r="I310" i="5"/>
  <c r="I38" i="5"/>
  <c r="I422" i="5"/>
  <c r="I2072" i="5"/>
  <c r="I527" i="5"/>
  <c r="I1930" i="5"/>
  <c r="S308" i="2"/>
  <c r="I2659" i="5"/>
  <c r="I2671" i="5"/>
  <c r="S296" i="2"/>
  <c r="I3298" i="5"/>
  <c r="S374" i="2"/>
  <c r="I723" i="5"/>
  <c r="I565" i="5"/>
  <c r="I595" i="5"/>
  <c r="I770" i="5"/>
  <c r="I866" i="5"/>
  <c r="I620" i="5"/>
  <c r="I833" i="5"/>
  <c r="I815" i="5"/>
  <c r="I1927" i="5"/>
  <c r="I3287" i="5"/>
  <c r="I698" i="5"/>
  <c r="S439" i="2"/>
  <c r="I2232" i="5"/>
  <c r="S468" i="2"/>
  <c r="I408" i="5"/>
  <c r="I2549" i="5"/>
  <c r="I2187" i="5"/>
  <c r="S312" i="2"/>
  <c r="I2613" i="5"/>
  <c r="S346" i="2"/>
  <c r="I1535" i="5"/>
  <c r="I1643" i="5"/>
  <c r="I1681" i="5"/>
  <c r="I1719" i="5"/>
  <c r="I1571" i="5"/>
  <c r="I1500" i="5"/>
  <c r="I1464" i="5"/>
  <c r="I1608" i="5"/>
  <c r="I3069" i="5"/>
  <c r="I3551" i="5"/>
  <c r="I3094" i="5"/>
  <c r="I3117" i="5"/>
  <c r="I1758" i="5"/>
  <c r="I3530" i="5"/>
  <c r="S511" i="2"/>
  <c r="I1675" i="5"/>
  <c r="I1941" i="5"/>
  <c r="I2245" i="5"/>
  <c r="I1297" i="5"/>
  <c r="I1561" i="5"/>
  <c r="I1369" i="5"/>
  <c r="I1440" i="5"/>
  <c r="I1817" i="5"/>
  <c r="I2816" i="5"/>
  <c r="I3112" i="5"/>
  <c r="I1751" i="5"/>
  <c r="I3205" i="5"/>
  <c r="I1490" i="5"/>
  <c r="I3060" i="5"/>
  <c r="I1713" i="5"/>
  <c r="I2810" i="5"/>
  <c r="I3027" i="5"/>
  <c r="I1632" i="5"/>
  <c r="I3139" i="5"/>
  <c r="S463" i="2"/>
  <c r="I763" i="5"/>
  <c r="I911" i="5"/>
  <c r="I965" i="5"/>
  <c r="I1897" i="5"/>
  <c r="I1175" i="5"/>
  <c r="I978" i="5"/>
  <c r="I1028" i="5"/>
  <c r="I610" i="5"/>
  <c r="I1917" i="5"/>
  <c r="I904" i="5"/>
  <c r="I2628" i="5"/>
  <c r="I2684" i="5"/>
  <c r="S514" i="2"/>
  <c r="I1634" i="5"/>
  <c r="I1749" i="5"/>
  <c r="I1371" i="5"/>
  <c r="I1492" i="5"/>
  <c r="I1943" i="5"/>
  <c r="I3062" i="5"/>
  <c r="I1673" i="5"/>
  <c r="I3029" i="5"/>
  <c r="I1442" i="5"/>
  <c r="I1819" i="5"/>
  <c r="I2809" i="5"/>
  <c r="I2247" i="5"/>
  <c r="I1711" i="5"/>
  <c r="I3207" i="5"/>
  <c r="I1299" i="5"/>
  <c r="I1563" i="5"/>
  <c r="I2819" i="5"/>
  <c r="I3141" i="5"/>
  <c r="I3110" i="5"/>
  <c r="I420" i="5"/>
  <c r="I26" i="5"/>
  <c r="I35" i="5"/>
  <c r="I27" i="5"/>
  <c r="I37" i="5"/>
  <c r="I36" i="5"/>
  <c r="I421" i="5"/>
  <c r="I2223" i="5"/>
  <c r="I2748" i="5"/>
  <c r="I2770" i="5"/>
  <c r="I3355" i="5"/>
  <c r="I3376" i="5"/>
  <c r="I2800" i="5"/>
  <c r="I3242" i="5"/>
  <c r="S301" i="2"/>
  <c r="I1271" i="5"/>
  <c r="I2986" i="5"/>
  <c r="I2970" i="5"/>
  <c r="I3413" i="5"/>
  <c r="I3430" i="5"/>
  <c r="I3447" i="5"/>
  <c r="I2904" i="5"/>
  <c r="I2938" i="5"/>
  <c r="I3002" i="5"/>
  <c r="I2921" i="5"/>
  <c r="I3685" i="5"/>
  <c r="I3702" i="5"/>
  <c r="I2954" i="5"/>
  <c r="I2887" i="5"/>
  <c r="S319" i="2"/>
  <c r="I2678" i="5"/>
  <c r="I3306" i="5"/>
  <c r="I3299" i="5"/>
  <c r="I2666" i="5"/>
  <c r="S480" i="2"/>
  <c r="I530" i="5"/>
  <c r="I521" i="5"/>
  <c r="I1935" i="5"/>
  <c r="S436" i="2"/>
  <c r="I2055" i="5"/>
  <c r="S333" i="2"/>
  <c r="I2295" i="5"/>
  <c r="I3466" i="5"/>
  <c r="I3478" i="5"/>
  <c r="I3489" i="5"/>
  <c r="S357" i="2"/>
  <c r="I669" i="5"/>
  <c r="I744" i="5"/>
  <c r="I837" i="5"/>
  <c r="I642" i="5"/>
  <c r="I1068" i="5"/>
  <c r="I591" i="5"/>
  <c r="I1013" i="5"/>
  <c r="I1195" i="5"/>
  <c r="I1049" i="5"/>
  <c r="I1232" i="5"/>
  <c r="I3266" i="5"/>
  <c r="I3286" i="5"/>
  <c r="S449" i="2"/>
  <c r="I2140" i="5"/>
  <c r="I2384" i="5"/>
  <c r="S330" i="2"/>
  <c r="I396" i="5"/>
  <c r="I1421" i="5"/>
  <c r="I1603" i="5"/>
  <c r="I1390" i="5"/>
  <c r="I1639" i="5"/>
  <c r="I1996" i="5"/>
  <c r="I2252" i="5"/>
  <c r="I3601" i="5"/>
  <c r="I3612" i="5"/>
  <c r="I1754" i="5"/>
  <c r="I3634" i="5"/>
  <c r="I3623" i="5"/>
  <c r="I128" i="5"/>
  <c r="I358" i="5"/>
  <c r="I70" i="5"/>
  <c r="I202" i="5"/>
  <c r="I379" i="5"/>
  <c r="I399" i="5"/>
  <c r="I185" i="5"/>
  <c r="I148" i="5"/>
  <c r="I314" i="5"/>
  <c r="I168" i="5"/>
  <c r="I336" i="5"/>
  <c r="I108" i="5"/>
  <c r="I296" i="5"/>
  <c r="I1403" i="5"/>
  <c r="I219" i="5"/>
  <c r="I1437" i="5"/>
  <c r="I1511" i="5"/>
  <c r="I1544" i="5"/>
  <c r="I261" i="5"/>
  <c r="I1294" i="5"/>
  <c r="I278" i="5"/>
  <c r="I1331" i="5"/>
  <c r="I1473" i="5"/>
  <c r="I1693" i="5"/>
  <c r="I1871" i="5"/>
  <c r="I90" i="5"/>
  <c r="I1654" i="5"/>
  <c r="I1851" i="5"/>
  <c r="I237" i="5"/>
  <c r="I1731" i="5"/>
  <c r="I2279" i="5"/>
  <c r="I3078" i="5"/>
  <c r="I3171" i="5"/>
  <c r="I2512" i="5"/>
  <c r="I3024" i="5"/>
  <c r="I3565" i="5"/>
  <c r="I1616" i="5"/>
  <c r="I1769" i="5"/>
  <c r="I1975" i="5"/>
  <c r="I2002" i="5"/>
  <c r="I3609" i="5"/>
  <c r="I1583" i="5"/>
  <c r="I3126" i="5"/>
  <c r="I1366" i="5"/>
  <c r="I1800" i="5"/>
  <c r="I3050" i="5"/>
  <c r="I3620" i="5"/>
  <c r="I3100" i="5"/>
  <c r="I3631" i="5"/>
  <c r="I2715" i="5"/>
  <c r="I3658" i="5"/>
  <c r="I3642" i="5"/>
  <c r="I3544" i="5"/>
  <c r="I3582" i="5"/>
  <c r="I3526" i="5"/>
  <c r="I3597" i="5"/>
  <c r="S435" i="2"/>
  <c r="I2174" i="5"/>
  <c r="S459" i="2"/>
  <c r="I2065" i="5"/>
  <c r="I2229" i="5"/>
  <c r="I3360" i="5"/>
  <c r="I3514" i="5"/>
  <c r="I2753" i="5"/>
  <c r="S427" i="2"/>
  <c r="I2738" i="5"/>
  <c r="I2782" i="5"/>
  <c r="I2593" i="5"/>
  <c r="I2760" i="5"/>
  <c r="I2570" i="5"/>
  <c r="I2529" i="5"/>
  <c r="S354" i="2"/>
  <c r="I2724" i="5"/>
  <c r="S336" i="2"/>
  <c r="I3460" i="5"/>
  <c r="I3483" i="5"/>
  <c r="I3471" i="5"/>
  <c r="I635" i="5"/>
  <c r="I473" i="5"/>
  <c r="I804" i="5"/>
  <c r="I688" i="5"/>
  <c r="I897" i="5"/>
  <c r="I830" i="5"/>
  <c r="I910" i="5"/>
  <c r="I952" i="5"/>
  <c r="I991" i="5"/>
  <c r="I890" i="5"/>
  <c r="I932" i="5"/>
  <c r="I1010" i="5"/>
  <c r="I1120" i="5"/>
  <c r="I468" i="5"/>
  <c r="I585" i="5"/>
  <c r="I984" i="5"/>
  <c r="I1046" i="5"/>
  <c r="I1229" i="5"/>
  <c r="I738" i="5"/>
  <c r="I856" i="5"/>
  <c r="I918" i="5"/>
  <c r="I663" i="5"/>
  <c r="I1896" i="5"/>
  <c r="I1916" i="5"/>
  <c r="I1141" i="5"/>
  <c r="I1192" i="5"/>
  <c r="I925" i="5"/>
  <c r="I1083" i="5"/>
  <c r="I1065" i="5"/>
  <c r="I946" i="5"/>
  <c r="I970" i="5"/>
  <c r="I3263" i="5"/>
  <c r="I1248" i="5"/>
  <c r="I2627" i="5"/>
  <c r="I3310" i="5"/>
  <c r="I2046" i="5"/>
  <c r="I2683" i="5"/>
  <c r="I3281" i="5"/>
  <c r="I1210" i="5"/>
  <c r="I977" i="5"/>
  <c r="I3322" i="5"/>
  <c r="S359" i="2"/>
  <c r="I1127" i="5"/>
  <c r="I643" i="5"/>
  <c r="I1069" i="5"/>
  <c r="I1196" i="5"/>
  <c r="I1144" i="5"/>
  <c r="I670" i="5"/>
  <c r="I745" i="5"/>
  <c r="I1050" i="5"/>
  <c r="I2731" i="5"/>
  <c r="I2725" i="5"/>
  <c r="I2562" i="5"/>
  <c r="S518" i="2"/>
  <c r="I1428" i="5"/>
  <c r="I1502" i="5"/>
  <c r="I1683" i="5"/>
  <c r="I1831" i="5"/>
  <c r="I1864" i="5"/>
  <c r="I1610" i="5"/>
  <c r="I1793" i="5"/>
  <c r="I1955" i="5"/>
  <c r="I1995" i="5"/>
  <c r="I1284" i="5"/>
  <c r="I1537" i="5"/>
  <c r="I1397" i="5"/>
  <c r="I1721" i="5"/>
  <c r="I1324" i="5"/>
  <c r="I1760" i="5"/>
  <c r="I1573" i="5"/>
  <c r="I1356" i="5"/>
  <c r="I1645" i="5"/>
  <c r="I2694" i="5"/>
  <c r="I1466" i="5"/>
  <c r="I2259" i="5"/>
  <c r="S467" i="2"/>
  <c r="I1321" i="5"/>
  <c r="I1642" i="5"/>
  <c r="I1757" i="5"/>
  <c r="I1790" i="5"/>
  <c r="I1992" i="5"/>
  <c r="I1281" i="5"/>
  <c r="I1425" i="5"/>
  <c r="I1534" i="5"/>
  <c r="I1680" i="5"/>
  <c r="I1718" i="5"/>
  <c r="I1570" i="5"/>
  <c r="I1394" i="5"/>
  <c r="I1463" i="5"/>
  <c r="I1499" i="5"/>
  <c r="I1607" i="5"/>
  <c r="I1828" i="5"/>
  <c r="I1353" i="5"/>
  <c r="I3014" i="5"/>
  <c r="I3068" i="5"/>
  <c r="I3172" i="5"/>
  <c r="I2872" i="5"/>
  <c r="I3506" i="5"/>
  <c r="I1952" i="5"/>
  <c r="I2256" i="5"/>
  <c r="I2804" i="5"/>
  <c r="I3093" i="5"/>
  <c r="I3116" i="5"/>
  <c r="I2700" i="5"/>
  <c r="I3148" i="5"/>
  <c r="I1861" i="5"/>
  <c r="I3043" i="5"/>
  <c r="S521" i="2"/>
  <c r="I1370" i="5"/>
  <c r="I1491" i="5"/>
  <c r="I1633" i="5"/>
  <c r="I1298" i="5"/>
  <c r="I1562" i="5"/>
  <c r="I3028" i="5"/>
  <c r="I1441" i="5"/>
  <c r="I1818" i="5"/>
  <c r="I3061" i="5"/>
  <c r="I2811" i="5"/>
  <c r="I1942" i="5"/>
  <c r="I2246" i="5"/>
  <c r="I3140" i="5"/>
  <c r="S461" i="2"/>
  <c r="I2156" i="5"/>
  <c r="I2436" i="5"/>
  <c r="I441" i="5"/>
  <c r="I498" i="5"/>
  <c r="I454" i="5"/>
  <c r="I2188" i="5"/>
  <c r="I2353" i="5"/>
  <c r="I2592" i="5"/>
  <c r="I2528" i="5"/>
  <c r="I2569" i="5"/>
  <c r="S520" i="2"/>
  <c r="I1313" i="5"/>
  <c r="I1519" i="5"/>
  <c r="I1384" i="5"/>
  <c r="I1455" i="5"/>
  <c r="I1668" i="5"/>
  <c r="I3036" i="5"/>
  <c r="I3086" i="5"/>
  <c r="I1591" i="5"/>
  <c r="I1970" i="5"/>
  <c r="I2808" i="5"/>
  <c r="I3162" i="5"/>
  <c r="I1846" i="5"/>
  <c r="I2274" i="5"/>
  <c r="S430" i="2"/>
  <c r="I10" i="5"/>
  <c r="I2225" i="5"/>
  <c r="S389" i="2"/>
  <c r="I356" i="5"/>
  <c r="I259" i="5"/>
  <c r="I1363" i="5"/>
  <c r="I1580" i="5"/>
  <c r="I1690" i="5"/>
  <c r="I1728" i="5"/>
  <c r="I1766" i="5"/>
  <c r="I334" i="5"/>
  <c r="I1434" i="5"/>
  <c r="I1508" i="5"/>
  <c r="I1960" i="5"/>
  <c r="I3124" i="5"/>
  <c r="I1651" i="5"/>
  <c r="I3156" i="5"/>
  <c r="I2264" i="5"/>
  <c r="I1836" i="5"/>
  <c r="I3210" i="5"/>
  <c r="I1291" i="5"/>
  <c r="I3022" i="5"/>
  <c r="I3076" i="5"/>
  <c r="I2573" i="5"/>
  <c r="I2763" i="5"/>
  <c r="I2531" i="5"/>
  <c r="I2858" i="5"/>
  <c r="I2532" i="5"/>
  <c r="I2643" i="5"/>
  <c r="I2740" i="5"/>
  <c r="I2741" i="5"/>
  <c r="I2835" i="5"/>
  <c r="I3369" i="5"/>
  <c r="I2572" i="5"/>
  <c r="I2595" i="5"/>
  <c r="I3347" i="5"/>
  <c r="I2762" i="5"/>
  <c r="I3222" i="5"/>
  <c r="I2784" i="5"/>
  <c r="I2785" i="5"/>
  <c r="I3348" i="5"/>
  <c r="I2596" i="5"/>
  <c r="I3332" i="5"/>
  <c r="I3201" i="5"/>
  <c r="I3368" i="5"/>
  <c r="S512" i="2"/>
  <c r="I703" i="5"/>
  <c r="I728" i="5"/>
  <c r="I551" i="5"/>
  <c r="I599" i="5"/>
  <c r="I533" i="5"/>
  <c r="I752" i="5"/>
  <c r="I819" i="5"/>
  <c r="I1000" i="5"/>
  <c r="I1018" i="5"/>
  <c r="I677" i="5"/>
  <c r="I793" i="5"/>
  <c r="I1036" i="5"/>
  <c r="I777" i="5"/>
  <c r="I652" i="5"/>
  <c r="I1165" i="5"/>
  <c r="I1238" i="5"/>
  <c r="I1452" i="5"/>
  <c r="I1658" i="5"/>
  <c r="I1699" i="5"/>
  <c r="I624" i="5"/>
  <c r="I1092" i="5"/>
  <c r="I1256" i="5"/>
  <c r="I1412" i="5"/>
  <c r="I1110" i="5"/>
  <c r="I1381" i="5"/>
  <c r="I1547" i="5"/>
  <c r="I1737" i="5"/>
  <c r="I1775" i="5"/>
  <c r="I845" i="5"/>
  <c r="I1131" i="5"/>
  <c r="I1182" i="5"/>
  <c r="I1219" i="5"/>
  <c r="I1341" i="5"/>
  <c r="I1483" i="5"/>
  <c r="I1516" i="5"/>
  <c r="I1843" i="5"/>
  <c r="I1967" i="5"/>
  <c r="I2695" i="5"/>
  <c r="I1148" i="5"/>
  <c r="I1588" i="5"/>
  <c r="I1803" i="5"/>
  <c r="I1200" i="5"/>
  <c r="I1905" i="5"/>
  <c r="I2271" i="5"/>
  <c r="I2817" i="5"/>
  <c r="I1055" i="5"/>
  <c r="I1310" i="5"/>
  <c r="I3276" i="5"/>
  <c r="I1073" i="5"/>
  <c r="J3258" i="5"/>
  <c r="I1619" i="5"/>
  <c r="I1874" i="5"/>
  <c r="I2005" i="5"/>
  <c r="I2038" i="5"/>
  <c r="I574" i="5"/>
  <c r="I3132" i="5"/>
  <c r="I1886" i="5"/>
  <c r="S529" i="2"/>
  <c r="I3499" i="5"/>
  <c r="I561" i="5"/>
  <c r="I481" i="5"/>
  <c r="I542" i="5"/>
  <c r="I562" i="5"/>
  <c r="I714" i="5"/>
  <c r="I829" i="5"/>
  <c r="I857" i="5"/>
  <c r="I940" i="5"/>
  <c r="I689" i="5"/>
  <c r="I1102" i="5"/>
  <c r="I992" i="5"/>
  <c r="I933" i="5"/>
  <c r="I996" i="5"/>
  <c r="I543" i="5"/>
  <c r="I805" i="5"/>
  <c r="I958" i="5"/>
  <c r="I1228" i="5"/>
  <c r="I884" i="5"/>
  <c r="I1084" i="5"/>
  <c r="I1158" i="5"/>
  <c r="I1249" i="5"/>
  <c r="I786" i="5"/>
  <c r="I1211" i="5"/>
  <c r="I3323" i="5"/>
  <c r="I3312" i="5"/>
  <c r="S366" i="2"/>
  <c r="I588" i="5"/>
  <c r="I716" i="5"/>
  <c r="I613" i="5"/>
  <c r="I859" i="5"/>
  <c r="I691" i="5"/>
  <c r="I832" i="5"/>
  <c r="I564" i="5"/>
  <c r="I765" i="5"/>
  <c r="I808" i="5"/>
  <c r="I1920" i="5"/>
  <c r="I3282" i="5"/>
  <c r="S388" i="2"/>
  <c r="I357" i="5"/>
  <c r="I335" i="5"/>
  <c r="I1691" i="5"/>
  <c r="I260" i="5"/>
  <c r="I1729" i="5"/>
  <c r="I1767" i="5"/>
  <c r="I2821" i="5"/>
  <c r="I3125" i="5"/>
  <c r="I11" i="5"/>
  <c r="I14" i="5"/>
  <c r="I17" i="5"/>
  <c r="I2062" i="5"/>
  <c r="I2172" i="5"/>
  <c r="I2184" i="5"/>
  <c r="I2178" i="5"/>
  <c r="I2056" i="5"/>
  <c r="I2233" i="5"/>
  <c r="I2236" i="5"/>
  <c r="I2175" i="5"/>
  <c r="I2239" i="5"/>
  <c r="I2059" i="5"/>
  <c r="I2226" i="5"/>
  <c r="I2284" i="5"/>
  <c r="I2287" i="5"/>
  <c r="I2181" i="5"/>
  <c r="S452" i="2"/>
  <c r="I2152" i="5"/>
  <c r="I3388" i="5"/>
  <c r="I2530" i="5"/>
  <c r="I2739" i="5"/>
  <c r="I2783" i="5"/>
  <c r="I2571" i="5"/>
  <c r="I2594" i="5"/>
  <c r="I3346" i="5"/>
  <c r="I2761" i="5"/>
  <c r="I3367" i="5"/>
  <c r="S1025" i="2"/>
  <c r="I2612" i="5"/>
  <c r="S364" i="2"/>
  <c r="I586" i="5"/>
  <c r="I636" i="5"/>
  <c r="I664" i="5"/>
  <c r="I612" i="5"/>
  <c r="I739" i="5"/>
  <c r="I858" i="5"/>
  <c r="I690" i="5"/>
  <c r="I835" i="5"/>
  <c r="I715" i="5"/>
  <c r="I807" i="5"/>
  <c r="I1919" i="5"/>
  <c r="S320" i="2"/>
  <c r="I3661" i="5"/>
  <c r="I3518" i="5"/>
  <c r="S392" i="2"/>
  <c r="I3608" i="5"/>
  <c r="I3619" i="5"/>
  <c r="I3641" i="5"/>
  <c r="I3630" i="5"/>
  <c r="S317" i="2"/>
  <c r="I2622" i="5"/>
  <c r="S471" i="2"/>
  <c r="I61" i="5"/>
  <c r="I179" i="5"/>
  <c r="I196" i="5"/>
  <c r="I247" i="5"/>
  <c r="I80" i="5"/>
  <c r="I139" i="5"/>
  <c r="I81" i="5"/>
  <c r="I101" i="5"/>
  <c r="I118" i="5"/>
  <c r="I195" i="5"/>
  <c r="I119" i="5"/>
  <c r="I158" i="5"/>
  <c r="I305" i="5"/>
  <c r="I324" i="5"/>
  <c r="I392" i="5"/>
  <c r="I287" i="5"/>
  <c r="I228" i="5"/>
  <c r="I373" i="5"/>
  <c r="I270" i="5"/>
  <c r="I159" i="5"/>
  <c r="I211" i="5"/>
  <c r="I523" i="5"/>
  <c r="I1609" i="5"/>
  <c r="I1355" i="5"/>
  <c r="I1396" i="5"/>
  <c r="I1536" i="5"/>
  <c r="I1283" i="5"/>
  <c r="I1501" i="5"/>
  <c r="I1830" i="5"/>
  <c r="I1644" i="5"/>
  <c r="I1427" i="5"/>
  <c r="I1572" i="5"/>
  <c r="I1759" i="5"/>
  <c r="I1954" i="5"/>
  <c r="I1994" i="5"/>
  <c r="I2704" i="5"/>
  <c r="I3045" i="5"/>
  <c r="I3070" i="5"/>
  <c r="I3095" i="5"/>
  <c r="I1792" i="5"/>
  <c r="I346" i="5"/>
  <c r="I1465" i="5"/>
  <c r="I1720" i="5"/>
  <c r="I3016" i="5"/>
  <c r="I1323" i="5"/>
  <c r="I1682" i="5"/>
  <c r="I2258" i="5"/>
  <c r="I3560" i="5"/>
  <c r="I3150" i="5"/>
  <c r="I1863" i="5"/>
  <c r="I3118" i="5"/>
  <c r="I3539" i="5"/>
  <c r="I3177" i="5"/>
  <c r="S474" i="2"/>
  <c r="I2641" i="5"/>
  <c r="I2833" i="5"/>
  <c r="I2856" i="5"/>
  <c r="I3220" i="5"/>
  <c r="S326" i="2"/>
  <c r="I2293" i="5"/>
  <c r="S356" i="2"/>
  <c r="I694" i="5"/>
  <c r="I719" i="5"/>
  <c r="I616" i="5"/>
  <c r="I590" i="5"/>
  <c r="I862" i="5"/>
  <c r="I641" i="5"/>
  <c r="I811" i="5"/>
  <c r="I1086" i="5"/>
  <c r="I743" i="5"/>
  <c r="I834" i="5"/>
  <c r="I1012" i="5"/>
  <c r="I1067" i="5"/>
  <c r="I1104" i="5"/>
  <c r="I1194" i="5"/>
  <c r="I1251" i="5"/>
  <c r="I668" i="5"/>
  <c r="I1048" i="5"/>
  <c r="I1231" i="5"/>
  <c r="I1900" i="5"/>
  <c r="I1923" i="5"/>
  <c r="I1214" i="5"/>
  <c r="I1031" i="5"/>
  <c r="S290" i="2"/>
  <c r="I1666" i="5"/>
  <c r="I1781" i="5"/>
  <c r="I1305" i="5"/>
  <c r="I1338" i="5"/>
  <c r="I1626" i="5"/>
  <c r="I1480" i="5"/>
  <c r="I1974" i="5"/>
  <c r="I1449" i="5"/>
  <c r="I1594" i="5"/>
  <c r="I1881" i="5"/>
  <c r="I1410" i="5"/>
  <c r="I2278" i="5"/>
  <c r="I1522" i="5"/>
  <c r="I1703" i="5"/>
  <c r="I2707" i="5"/>
  <c r="I1741" i="5"/>
  <c r="I1850" i="5"/>
  <c r="I2012" i="5"/>
  <c r="I1810" i="5"/>
  <c r="I1377" i="5"/>
  <c r="I1554" i="5"/>
  <c r="S343" i="2"/>
  <c r="I489" i="5"/>
  <c r="S422" i="2"/>
  <c r="I321" i="5"/>
  <c r="I244" i="5"/>
  <c r="I343" i="5"/>
  <c r="I1420" i="5"/>
  <c r="I1823" i="5"/>
  <c r="I1349" i="5"/>
  <c r="I1567" i="5"/>
  <c r="I1496" i="5"/>
  <c r="I2251" i="5"/>
  <c r="I1715" i="5"/>
  <c r="I1947" i="5"/>
  <c r="I1677" i="5"/>
  <c r="I3114" i="5"/>
  <c r="I3145" i="5"/>
  <c r="I3646" i="5"/>
  <c r="I1278" i="5"/>
  <c r="I1753" i="5"/>
  <c r="I3011" i="5"/>
  <c r="I3066" i="5"/>
  <c r="I1638" i="5"/>
  <c r="S351" i="2"/>
  <c r="I452" i="5"/>
  <c r="I875" i="5"/>
  <c r="I2574" i="5"/>
  <c r="I2764" i="5"/>
  <c r="I2533" i="5"/>
  <c r="I2786" i="5"/>
  <c r="I2742" i="5"/>
  <c r="I3370" i="5"/>
  <c r="I2597" i="5"/>
  <c r="I3455" i="5"/>
  <c r="I3349" i="5"/>
  <c r="I3339" i="5"/>
  <c r="S381" i="2"/>
  <c r="P3420" i="4"/>
  <c r="U3420" i="4"/>
  <c r="BQ208" i="3"/>
  <c r="BS639" i="3"/>
  <c r="BR509" i="3"/>
  <c r="BS645" i="3"/>
  <c r="BS566" i="3"/>
  <c r="BS568" i="3"/>
  <c r="BS790" i="3"/>
  <c r="BS634" i="3"/>
  <c r="BS619" i="3"/>
  <c r="BS742" i="3"/>
  <c r="BR158" i="3"/>
  <c r="BS158" i="3" s="1"/>
  <c r="O3420" i="4"/>
  <c r="BS820" i="3"/>
  <c r="S790" i="2"/>
  <c r="S640" i="2"/>
  <c r="S800" i="2"/>
  <c r="S698" i="2"/>
  <c r="S756" i="2"/>
  <c r="S540" i="2"/>
  <c r="S724" i="2"/>
  <c r="S688" i="2"/>
  <c r="S706" i="2"/>
  <c r="I407" i="1"/>
  <c r="S807" i="2"/>
  <c r="I394" i="1"/>
  <c r="S741" i="2"/>
  <c r="I469" i="1"/>
  <c r="S380" i="2"/>
  <c r="S691" i="2"/>
  <c r="I386" i="1"/>
  <c r="S730" i="2"/>
  <c r="S661" i="2"/>
  <c r="S641" i="2"/>
  <c r="S537" i="2"/>
  <c r="S792" i="2"/>
  <c r="S713" i="2"/>
  <c r="S783" i="2"/>
  <c r="S660" i="2"/>
  <c r="S533" i="2"/>
  <c r="S770" i="2"/>
  <c r="I467" i="1"/>
  <c r="S678" i="2"/>
  <c r="S636" i="2"/>
  <c r="S687" i="2"/>
  <c r="S803" i="2"/>
  <c r="S685" i="2"/>
  <c r="S773" i="2"/>
  <c r="S787" i="2"/>
  <c r="S541" i="2"/>
  <c r="S693" i="2"/>
  <c r="I448" i="1"/>
  <c r="S544" i="2"/>
  <c r="S731" i="2"/>
  <c r="S812" i="2"/>
  <c r="S737" i="2"/>
  <c r="S757" i="2"/>
  <c r="I390" i="1"/>
  <c r="S753" i="2"/>
  <c r="I388" i="1"/>
  <c r="S747" i="2"/>
  <c r="I304" i="1"/>
  <c r="S716" i="2"/>
  <c r="S796" i="2"/>
  <c r="S402" i="2"/>
  <c r="I379" i="1"/>
  <c r="S305" i="2"/>
  <c r="S697" i="2"/>
  <c r="S752" i="2"/>
  <c r="S795" i="2"/>
  <c r="S668" i="2"/>
  <c r="S658" i="2"/>
  <c r="S565" i="2"/>
  <c r="S711" i="2"/>
  <c r="I251" i="1"/>
  <c r="S294" i="2"/>
  <c r="I310" i="1"/>
  <c r="S749" i="2"/>
  <c r="S748" i="2"/>
  <c r="S682" i="2"/>
  <c r="S772" i="2"/>
  <c r="S680" i="2"/>
  <c r="S679" i="2"/>
  <c r="S553" i="2"/>
  <c r="S781" i="2"/>
  <c r="S659" i="2"/>
  <c r="I396" i="1"/>
  <c r="S742" i="2"/>
  <c r="S799" i="2"/>
  <c r="S670" i="2"/>
  <c r="S759" i="2"/>
  <c r="S551" i="2"/>
  <c r="S710" i="2"/>
  <c r="S763" i="2"/>
  <c r="S303" i="2"/>
  <c r="S719" i="2"/>
  <c r="S801" i="2"/>
  <c r="S681" i="2"/>
  <c r="S699" i="2"/>
  <c r="S548" i="2"/>
  <c r="I317" i="1"/>
  <c r="S733" i="2"/>
  <c r="S899" i="2"/>
  <c r="S823" i="2"/>
  <c r="S638" i="2"/>
  <c r="I282" i="1"/>
  <c r="S663" i="2"/>
  <c r="S736" i="2"/>
  <c r="I360" i="1"/>
  <c r="S786" i="2"/>
  <c r="S712" i="2"/>
  <c r="I466" i="1"/>
  <c r="S291" i="2"/>
  <c r="I472" i="1"/>
  <c r="S683" i="2"/>
  <c r="I476" i="1"/>
  <c r="S562" i="2"/>
  <c r="S648" i="2"/>
  <c r="S819" i="2"/>
  <c r="S811" i="2"/>
  <c r="S764" i="2"/>
  <c r="S808" i="2"/>
  <c r="S788" i="2"/>
  <c r="S771" i="2"/>
  <c r="S738" i="2"/>
  <c r="I418" i="1"/>
  <c r="S298" i="2"/>
  <c r="S542" i="2"/>
  <c r="I356" i="1"/>
  <c r="S775" i="2"/>
  <c r="S686" i="2"/>
  <c r="I311" i="1"/>
  <c r="S755" i="2"/>
  <c r="S798" i="2"/>
  <c r="I473" i="1"/>
  <c r="S684" i="2"/>
  <c r="S723" i="2"/>
  <c r="S732" i="2"/>
  <c r="S709" i="2"/>
  <c r="S539" i="2"/>
  <c r="I355" i="1"/>
  <c r="S785" i="2"/>
  <c r="S717" i="2"/>
  <c r="S794" i="2"/>
  <c r="S705" i="2"/>
  <c r="S793" i="2"/>
  <c r="I334" i="1"/>
  <c r="S777" i="2"/>
  <c r="S735" i="2"/>
  <c r="S782" i="2"/>
  <c r="S780" i="2"/>
  <c r="S552" i="2"/>
  <c r="S674" i="2"/>
  <c r="S561" i="2"/>
  <c r="S645" i="2"/>
  <c r="I458" i="1"/>
  <c r="S622" i="2"/>
  <c r="S546" i="2"/>
  <c r="S536" i="2"/>
  <c r="S534" i="2"/>
  <c r="S750" i="2"/>
  <c r="S729" i="2"/>
  <c r="I393" i="1"/>
  <c r="S743" i="2"/>
  <c r="S667" i="2"/>
  <c r="S532" i="2"/>
  <c r="S621" i="2"/>
  <c r="S802" i="2"/>
  <c r="S662" i="2"/>
  <c r="S666" i="2"/>
  <c r="S677" i="2"/>
  <c r="S538" i="2"/>
  <c r="S637" i="2"/>
  <c r="S630" i="2"/>
  <c r="S806" i="2"/>
  <c r="S649" i="2"/>
  <c r="I256" i="1"/>
  <c r="S623" i="2"/>
  <c r="S720" i="2"/>
  <c r="S669" i="2"/>
  <c r="S776" i="2"/>
  <c r="S734" i="2"/>
  <c r="I313" i="1"/>
  <c r="S746" i="2"/>
  <c r="S820" i="2"/>
  <c r="S559" i="2"/>
  <c r="I463" i="1"/>
  <c r="S704" i="2"/>
  <c r="S639" i="2"/>
  <c r="S695" i="2"/>
  <c r="S675" i="2"/>
  <c r="S692" i="2"/>
  <c r="S814" i="2"/>
  <c r="S476" i="2"/>
  <c r="S689" i="2"/>
  <c r="S813" i="2"/>
  <c r="S475" i="2"/>
  <c r="I391" i="1"/>
  <c r="S740" i="2"/>
  <c r="S560" i="2"/>
  <c r="S563" i="2"/>
  <c r="S700" i="2"/>
  <c r="I267" i="1"/>
  <c r="S646" i="2"/>
  <c r="S728" i="2"/>
  <c r="S676" i="2"/>
  <c r="S557" i="2"/>
  <c r="S647" i="2"/>
  <c r="S804" i="2"/>
  <c r="S651" i="2"/>
  <c r="S535" i="2"/>
  <c r="S702" i="2"/>
  <c r="S664" i="2"/>
  <c r="S718" i="2"/>
  <c r="S791" i="2"/>
  <c r="S300" i="2"/>
  <c r="I478" i="1"/>
  <c r="S564" i="2"/>
  <c r="S751" i="2"/>
  <c r="S701" i="2"/>
  <c r="S304" i="2"/>
  <c r="S671" i="2"/>
  <c r="S642" i="2"/>
  <c r="S703" i="2"/>
  <c r="S758" i="2"/>
  <c r="S644" i="2"/>
  <c r="S643" i="2"/>
  <c r="S789" i="2"/>
  <c r="S721" i="2"/>
  <c r="S707" i="2"/>
  <c r="I309" i="1"/>
  <c r="S754" i="2"/>
  <c r="S694" i="2"/>
  <c r="S725" i="2"/>
  <c r="S739" i="2"/>
  <c r="S650" i="2"/>
  <c r="I387" i="1"/>
  <c r="S762" i="2"/>
  <c r="S774" i="2"/>
  <c r="I331" i="1"/>
  <c r="S779" i="2"/>
  <c r="S545" i="2"/>
  <c r="S797" i="2"/>
  <c r="S292" i="2"/>
  <c r="S657" i="2"/>
  <c r="S635" i="2"/>
  <c r="S656" i="2"/>
  <c r="N168" i="2"/>
  <c r="O168" i="2"/>
  <c r="N23" i="2"/>
  <c r="O23" i="2"/>
  <c r="N108" i="2"/>
  <c r="O108" i="2"/>
  <c r="N11" i="2"/>
  <c r="O11" i="2"/>
  <c r="N99" i="2"/>
  <c r="O99" i="2"/>
  <c r="N49" i="2"/>
  <c r="O49" i="2"/>
  <c r="N149" i="2"/>
  <c r="O149" i="2"/>
  <c r="N166" i="2"/>
  <c r="O166" i="2"/>
  <c r="N125" i="2"/>
  <c r="O125" i="2"/>
  <c r="N117" i="2"/>
  <c r="O117" i="2"/>
  <c r="N151" i="2"/>
  <c r="O151" i="2"/>
  <c r="N104" i="2"/>
  <c r="O104" i="2"/>
  <c r="N163" i="2"/>
  <c r="O163" i="2"/>
  <c r="N137" i="2"/>
  <c r="O137" i="2"/>
  <c r="N51" i="2"/>
  <c r="O51" i="2"/>
  <c r="N183" i="2"/>
  <c r="O183" i="2"/>
  <c r="N16" i="2"/>
  <c r="O16" i="2"/>
  <c r="N193" i="2"/>
  <c r="O193" i="2"/>
  <c r="N177" i="2"/>
  <c r="O177" i="2"/>
  <c r="N48" i="2"/>
  <c r="O48" i="2"/>
  <c r="N28" i="2"/>
  <c r="O28" i="2"/>
  <c r="N268" i="2"/>
  <c r="O268" i="2"/>
  <c r="N216" i="2"/>
  <c r="O216" i="2"/>
  <c r="N80" i="2"/>
  <c r="O80" i="2"/>
  <c r="N41" i="2"/>
  <c r="O41" i="2"/>
  <c r="N29" i="2"/>
  <c r="O29" i="2"/>
  <c r="N230" i="2"/>
  <c r="O230" i="2"/>
  <c r="N141" i="2"/>
  <c r="O141" i="2"/>
  <c r="N36" i="2"/>
  <c r="O36" i="2"/>
  <c r="N83" i="2"/>
  <c r="O83" i="2"/>
  <c r="N13" i="2"/>
  <c r="O13" i="2"/>
  <c r="N187" i="2"/>
  <c r="O187" i="2"/>
  <c r="N71" i="2"/>
  <c r="O71" i="2"/>
  <c r="N142" i="2"/>
  <c r="O142" i="2"/>
  <c r="N57" i="2"/>
  <c r="O57" i="2"/>
  <c r="N134" i="2"/>
  <c r="O134" i="2"/>
  <c r="N261" i="2"/>
  <c r="O261" i="2"/>
  <c r="N160" i="2"/>
  <c r="O160" i="2"/>
  <c r="N84" i="2"/>
  <c r="O84" i="2"/>
  <c r="N30" i="2"/>
  <c r="O30" i="2"/>
  <c r="N67" i="2"/>
  <c r="O67" i="2"/>
  <c r="N139" i="2"/>
  <c r="O139" i="2"/>
  <c r="N70" i="2"/>
  <c r="O70" i="2"/>
  <c r="N196" i="2"/>
  <c r="O196" i="2"/>
  <c r="N213" i="2"/>
  <c r="O213" i="2"/>
  <c r="N147" i="2"/>
  <c r="O147" i="2"/>
  <c r="N159" i="2"/>
  <c r="O159" i="2"/>
  <c r="N262" i="2"/>
  <c r="O262" i="2"/>
  <c r="N146" i="2"/>
  <c r="O146" i="2"/>
  <c r="N89" i="2"/>
  <c r="O89" i="2"/>
  <c r="N21" i="2"/>
  <c r="O21" i="2"/>
  <c r="N95" i="2"/>
  <c r="O95" i="2"/>
  <c r="N54" i="2"/>
  <c r="O54" i="2"/>
  <c r="N150" i="2"/>
  <c r="O150" i="2"/>
  <c r="N43" i="2"/>
  <c r="O43" i="2"/>
  <c r="N132" i="2"/>
  <c r="O132" i="2"/>
  <c r="N75" i="2"/>
  <c r="O75" i="2"/>
  <c r="N44" i="2"/>
  <c r="O44" i="2"/>
  <c r="N68" i="2"/>
  <c r="O68" i="2"/>
  <c r="N66" i="2"/>
  <c r="O66" i="2"/>
  <c r="N120" i="2"/>
  <c r="O120" i="2"/>
  <c r="N119" i="2"/>
  <c r="O119" i="2"/>
  <c r="N155" i="2"/>
  <c r="O155" i="2"/>
  <c r="N19" i="2"/>
  <c r="O19" i="2"/>
  <c r="N200" i="2"/>
  <c r="O200" i="2"/>
  <c r="N133" i="2"/>
  <c r="O133" i="2"/>
  <c r="N143" i="2"/>
  <c r="O143" i="2"/>
  <c r="N63" i="2"/>
  <c r="O63" i="2"/>
  <c r="N81" i="2"/>
  <c r="O81" i="2"/>
  <c r="N140" i="2"/>
  <c r="O140" i="2"/>
  <c r="N27" i="2"/>
  <c r="O27" i="2"/>
  <c r="N225" i="2"/>
  <c r="O225" i="2"/>
  <c r="N97" i="2"/>
  <c r="O97" i="2"/>
  <c r="N205" i="2"/>
  <c r="O205" i="2"/>
  <c r="N14" i="2"/>
  <c r="O14" i="2"/>
  <c r="N101" i="2"/>
  <c r="O101" i="2"/>
  <c r="N197" i="2"/>
  <c r="O197" i="2"/>
  <c r="N179" i="2"/>
  <c r="O179" i="2"/>
  <c r="N169" i="2"/>
  <c r="O169" i="2"/>
  <c r="N61" i="2"/>
  <c r="O61" i="2"/>
  <c r="N74" i="2"/>
  <c r="O74" i="2"/>
  <c r="N170" i="2"/>
  <c r="O170" i="2"/>
  <c r="N46" i="2"/>
  <c r="O46" i="2"/>
  <c r="N52" i="2"/>
  <c r="O52" i="2"/>
  <c r="N94" i="2"/>
  <c r="O94" i="2"/>
  <c r="N138" i="2"/>
  <c r="O138" i="2"/>
  <c r="N31" i="2"/>
  <c r="O31" i="2"/>
  <c r="N157" i="2"/>
  <c r="O157" i="2"/>
  <c r="N35" i="2"/>
  <c r="O35" i="2"/>
  <c r="N121" i="2"/>
  <c r="O121" i="2"/>
  <c r="N37" i="2"/>
  <c r="O37" i="2"/>
  <c r="N229" i="2"/>
  <c r="O229" i="2"/>
  <c r="N40" i="2"/>
  <c r="O40" i="2"/>
  <c r="N199" i="2"/>
  <c r="O199" i="2"/>
  <c r="N47" i="2"/>
  <c r="O47" i="2"/>
  <c r="N126" i="2"/>
  <c r="O126" i="2"/>
  <c r="N111" i="2"/>
  <c r="O111" i="2"/>
  <c r="N211" i="2"/>
  <c r="O211" i="2"/>
  <c r="N145" i="2"/>
  <c r="O145" i="2"/>
  <c r="N156" i="2"/>
  <c r="O156" i="2"/>
  <c r="N78" i="2"/>
  <c r="O78" i="2"/>
  <c r="N105" i="2"/>
  <c r="O105" i="2"/>
  <c r="N15" i="2"/>
  <c r="O15" i="2"/>
  <c r="N90" i="2"/>
  <c r="O90" i="2"/>
  <c r="N227" i="2"/>
  <c r="O227" i="2"/>
  <c r="N53" i="2"/>
  <c r="O53" i="2"/>
  <c r="N176" i="2"/>
  <c r="O176" i="2"/>
  <c r="N55" i="2"/>
  <c r="O55" i="2"/>
  <c r="N42" i="2"/>
  <c r="O42" i="2"/>
  <c r="N86" i="2"/>
  <c r="O86" i="2"/>
  <c r="N127" i="2"/>
  <c r="O127" i="2"/>
  <c r="N32" i="2"/>
  <c r="O32" i="2"/>
  <c r="N228" i="2"/>
  <c r="O228" i="2"/>
  <c r="N167" i="2"/>
  <c r="O167" i="2"/>
  <c r="N73" i="2"/>
  <c r="O73" i="2"/>
  <c r="N124" i="2"/>
  <c r="O124" i="2"/>
  <c r="N22" i="2"/>
  <c r="O22" i="2"/>
  <c r="N218" i="2"/>
  <c r="O218" i="2"/>
  <c r="N8" i="2"/>
  <c r="O8" i="2"/>
  <c r="N92" i="2"/>
  <c r="O92" i="2"/>
  <c r="N87" i="2"/>
  <c r="O87" i="2"/>
  <c r="N69" i="2"/>
  <c r="O69" i="2"/>
  <c r="N123" i="2"/>
  <c r="O123" i="2"/>
  <c r="N131" i="2"/>
  <c r="O131" i="2"/>
  <c r="N60" i="2"/>
  <c r="O60" i="2"/>
  <c r="N152" i="2"/>
  <c r="O152" i="2"/>
  <c r="N222" i="2"/>
  <c r="O222" i="2"/>
  <c r="N264" i="2"/>
  <c r="O264" i="2"/>
  <c r="N12" i="2"/>
  <c r="O12" i="2"/>
  <c r="N106" i="2"/>
  <c r="O106" i="2"/>
  <c r="N128" i="2"/>
  <c r="O128" i="2"/>
  <c r="N267" i="2"/>
  <c r="O267" i="2"/>
  <c r="N189" i="2"/>
  <c r="O189" i="2"/>
  <c r="N206" i="2"/>
  <c r="O206" i="2"/>
  <c r="N64" i="2"/>
  <c r="O64" i="2"/>
  <c r="N85" i="2"/>
  <c r="O85" i="2"/>
  <c r="N129" i="2"/>
  <c r="O129" i="2"/>
  <c r="N109" i="2"/>
  <c r="O109" i="2"/>
  <c r="N91" i="2"/>
  <c r="O91" i="2"/>
  <c r="N226" i="2"/>
  <c r="O226" i="2"/>
  <c r="N65" i="2"/>
  <c r="O65" i="2"/>
  <c r="N207" i="2"/>
  <c r="O207" i="2"/>
  <c r="N112" i="2"/>
  <c r="O112" i="2"/>
  <c r="N175" i="2"/>
  <c r="O175" i="2"/>
  <c r="N209" i="2"/>
  <c r="O209" i="2"/>
  <c r="N173" i="2"/>
  <c r="O173" i="2"/>
  <c r="N62" i="2"/>
  <c r="O62" i="2"/>
  <c r="N191" i="2"/>
  <c r="O191" i="2"/>
  <c r="N186" i="2"/>
  <c r="O186" i="2"/>
  <c r="N190" i="2"/>
  <c r="O190" i="2"/>
  <c r="N25" i="2"/>
  <c r="O25" i="2"/>
  <c r="N219" i="2"/>
  <c r="O219" i="2"/>
  <c r="N135" i="2"/>
  <c r="O135" i="2"/>
  <c r="N82" i="2"/>
  <c r="O82" i="2"/>
  <c r="N103" i="2"/>
  <c r="O103" i="2"/>
  <c r="N144" i="2"/>
  <c r="O144" i="2"/>
  <c r="N34" i="2"/>
  <c r="O34" i="2"/>
  <c r="N220" i="2"/>
  <c r="O220" i="2"/>
  <c r="N79" i="2"/>
  <c r="O79" i="2"/>
  <c r="N148" i="2"/>
  <c r="O148" i="2"/>
  <c r="N24" i="2"/>
  <c r="O24" i="2"/>
  <c r="N223" i="2"/>
  <c r="O223" i="2"/>
  <c r="N171" i="2"/>
  <c r="O171" i="2"/>
  <c r="N203" i="2"/>
  <c r="O203" i="2"/>
  <c r="N195" i="2"/>
  <c r="O195" i="2"/>
  <c r="N77" i="2"/>
  <c r="O77" i="2"/>
  <c r="N50" i="2"/>
  <c r="O50" i="2"/>
  <c r="N154" i="2"/>
  <c r="O154" i="2"/>
  <c r="N72" i="2"/>
  <c r="O72" i="2"/>
  <c r="N58" i="2"/>
  <c r="O58" i="2"/>
  <c r="N153" i="2"/>
  <c r="O153" i="2"/>
  <c r="N26" i="2"/>
  <c r="O26" i="2"/>
  <c r="N210" i="2"/>
  <c r="O210" i="2"/>
  <c r="N9" i="2"/>
  <c r="O9" i="2"/>
  <c r="N10" i="2"/>
  <c r="O10" i="2"/>
  <c r="N88" i="2"/>
  <c r="O88" i="2"/>
  <c r="N93" i="2"/>
  <c r="O93" i="2"/>
  <c r="N188" i="2"/>
  <c r="O188" i="2"/>
  <c r="N130" i="2"/>
  <c r="O130" i="2"/>
  <c r="N136" i="2"/>
  <c r="O136" i="2"/>
  <c r="N208" i="2"/>
  <c r="O208" i="2"/>
  <c r="N224" i="2"/>
  <c r="O224" i="2"/>
  <c r="N56" i="2"/>
  <c r="O56" i="2"/>
  <c r="N98" i="2"/>
  <c r="O98" i="2"/>
  <c r="N198" i="2"/>
  <c r="O198" i="2"/>
  <c r="N263" i="2"/>
  <c r="O263" i="2"/>
  <c r="N39" i="2"/>
  <c r="O39" i="2"/>
  <c r="N59" i="2"/>
  <c r="O59" i="2"/>
  <c r="N102" i="2"/>
  <c r="O102" i="2"/>
  <c r="N33" i="2"/>
  <c r="O33" i="2"/>
  <c r="N107" i="2"/>
  <c r="O107" i="2"/>
  <c r="N45" i="2"/>
  <c r="O45" i="2"/>
  <c r="N96" i="2"/>
  <c r="O96" i="2"/>
  <c r="N20" i="2"/>
  <c r="O20" i="2"/>
  <c r="N178" i="2"/>
  <c r="O178" i="2"/>
  <c r="N231" i="2"/>
  <c r="O231" i="2"/>
  <c r="N217" i="2"/>
  <c r="O217" i="2"/>
  <c r="N18" i="2"/>
  <c r="O18" i="2"/>
  <c r="N17" i="2"/>
  <c r="O17" i="2"/>
  <c r="N158" i="2"/>
  <c r="O158" i="2"/>
  <c r="N180" i="2"/>
  <c r="O180" i="2"/>
  <c r="BS553" i="3"/>
  <c r="BQ494" i="3"/>
  <c r="BR340" i="3"/>
  <c r="BQ187" i="3"/>
  <c r="BS187" i="3" s="1"/>
  <c r="BQ493" i="3"/>
  <c r="BR813" i="3"/>
  <c r="BS504" i="3"/>
  <c r="BR494" i="3"/>
  <c r="BS226" i="3"/>
  <c r="BS774" i="3"/>
  <c r="BS660" i="3"/>
  <c r="BS332" i="3"/>
  <c r="BR177" i="3"/>
  <c r="BS618" i="3"/>
  <c r="BQ340" i="3"/>
  <c r="BR836" i="3"/>
  <c r="BS836" i="3" s="1"/>
  <c r="BQ305" i="3"/>
  <c r="BS318" i="3"/>
  <c r="BQ366" i="3"/>
  <c r="BS683" i="3"/>
  <c r="BR876" i="3"/>
  <c r="BS876" i="3" s="1"/>
  <c r="BS828" i="3"/>
  <c r="BS469" i="3"/>
  <c r="BR493" i="3"/>
  <c r="BR366" i="3"/>
  <c r="BS744" i="3"/>
  <c r="AW85" i="3"/>
  <c r="BS600" i="3"/>
  <c r="BS808" i="3"/>
  <c r="BR200" i="3"/>
  <c r="BQ177" i="3"/>
  <c r="BS637" i="3"/>
  <c r="AW76" i="3"/>
  <c r="BS692" i="3"/>
  <c r="AU81" i="3"/>
  <c r="BR81" i="3" s="1"/>
  <c r="AU79" i="3"/>
  <c r="AU95" i="3"/>
  <c r="BS789" i="3"/>
  <c r="AU75" i="3"/>
  <c r="AW75" i="3" s="1"/>
  <c r="BK222" i="3"/>
  <c r="BR228" i="3"/>
  <c r="BK228" i="3"/>
  <c r="BS851" i="3"/>
  <c r="BQ222" i="3"/>
  <c r="BS222" i="3" s="1"/>
  <c r="BS625" i="3"/>
  <c r="BR347" i="3"/>
  <c r="BR360" i="3"/>
  <c r="BS479" i="3"/>
  <c r="BS590" i="3"/>
  <c r="BK360" i="3"/>
  <c r="BQ228" i="3"/>
  <c r="BQ131" i="3"/>
  <c r="BS131" i="3" s="1"/>
  <c r="BS288" i="3"/>
  <c r="BS730" i="3"/>
  <c r="BS784" i="3"/>
  <c r="BS596" i="3"/>
  <c r="AU343" i="3"/>
  <c r="AW343" i="3" s="1"/>
  <c r="AU239" i="3"/>
  <c r="BR239" i="3" s="1"/>
  <c r="BS239" i="3" s="1"/>
  <c r="BS446" i="3"/>
  <c r="BS241" i="3"/>
  <c r="BS116" i="3"/>
  <c r="BS704" i="3"/>
  <c r="BQ81" i="3"/>
  <c r="BQ472" i="3"/>
  <c r="BS556" i="3"/>
  <c r="BS74" i="3"/>
  <c r="BS170" i="3"/>
  <c r="BS707" i="3"/>
  <c r="BS481" i="3"/>
  <c r="BS502" i="3"/>
  <c r="BR472" i="3"/>
  <c r="BS152" i="3"/>
  <c r="BS685" i="3"/>
  <c r="BS691" i="3"/>
  <c r="BS591" i="3"/>
  <c r="BS546" i="3"/>
  <c r="BQ424" i="3"/>
  <c r="BS863" i="3"/>
  <c r="BS741" i="3"/>
  <c r="BQ347" i="3"/>
  <c r="AU281" i="3"/>
  <c r="AW281" i="3" s="1"/>
  <c r="BR424" i="3"/>
  <c r="BS700" i="3"/>
  <c r="BS162" i="3"/>
  <c r="BK78" i="3"/>
  <c r="AW78" i="3"/>
  <c r="BS464" i="3"/>
  <c r="BS598" i="3"/>
  <c r="BS632" i="3"/>
  <c r="BK159" i="3"/>
  <c r="AW159" i="3"/>
  <c r="BQ95" i="3"/>
  <c r="BK93" i="3"/>
  <c r="AW93" i="3"/>
  <c r="BK339" i="3"/>
  <c r="AW339" i="3"/>
  <c r="BK436" i="3"/>
  <c r="BK250" i="3"/>
  <c r="BK278" i="3"/>
  <c r="BK365" i="3"/>
  <c r="BK429" i="3"/>
  <c r="BK208" i="3"/>
  <c r="AW208" i="3"/>
  <c r="BK168" i="3"/>
  <c r="BK359" i="3"/>
  <c r="AW359" i="3"/>
  <c r="BS107" i="3"/>
  <c r="BK82" i="3"/>
  <c r="AW82" i="3"/>
  <c r="BK106" i="3"/>
  <c r="BQ360" i="3"/>
  <c r="BK237" i="3"/>
  <c r="AW237" i="3"/>
  <c r="BK80" i="3"/>
  <c r="AW80" i="3"/>
  <c r="BS615" i="3"/>
  <c r="BS630" i="3"/>
  <c r="BS453" i="3"/>
  <c r="BK346" i="3"/>
  <c r="BK104" i="3"/>
  <c r="BS154" i="3"/>
  <c r="BK610" i="3"/>
  <c r="AW610" i="3"/>
  <c r="BK99" i="3"/>
  <c r="AW99" i="3"/>
  <c r="BK209" i="3"/>
  <c r="BK187" i="3"/>
  <c r="AW187" i="3"/>
  <c r="BS696" i="3"/>
  <c r="BS693" i="3"/>
  <c r="BS521" i="3"/>
  <c r="BS492" i="3"/>
  <c r="BS249" i="3"/>
  <c r="AU344" i="3"/>
  <c r="BR344" i="3" s="1"/>
  <c r="BS344" i="3" s="1"/>
  <c r="BS198" i="3"/>
  <c r="BK131" i="3"/>
  <c r="BK94" i="3"/>
  <c r="AW94" i="3"/>
  <c r="BS319" i="3"/>
  <c r="BK287" i="3"/>
  <c r="AW287" i="3"/>
  <c r="BK238" i="3"/>
  <c r="AW238" i="3"/>
  <c r="BS565" i="3"/>
  <c r="BS505" i="3"/>
  <c r="BS572" i="3"/>
  <c r="BS575" i="3"/>
  <c r="BS539" i="3"/>
  <c r="BR192" i="3"/>
  <c r="BS192" i="3" s="1"/>
  <c r="BK73" i="3"/>
  <c r="AW73" i="3"/>
  <c r="BR208" i="3"/>
  <c r="BS675" i="3"/>
  <c r="BS579" i="3"/>
  <c r="BS243" i="3"/>
  <c r="BK289" i="3"/>
  <c r="AW289" i="3"/>
  <c r="BK433" i="3"/>
  <c r="BQ147" i="3"/>
  <c r="BS147" i="3" s="1"/>
  <c r="BS778" i="3"/>
  <c r="BS560" i="3"/>
  <c r="BQ376" i="3"/>
  <c r="BK65" i="3"/>
  <c r="AW65" i="3"/>
  <c r="BK482" i="3"/>
  <c r="BK165" i="3"/>
  <c r="AW165" i="3"/>
  <c r="BK84" i="3"/>
  <c r="AW84" i="3"/>
  <c r="BK431" i="3"/>
  <c r="BS348" i="3"/>
  <c r="BS821" i="3"/>
  <c r="BS786" i="3"/>
  <c r="BS620" i="3"/>
  <c r="BS218" i="3"/>
  <c r="BS589" i="3"/>
  <c r="BS655" i="3"/>
  <c r="BS726" i="3"/>
  <c r="BR452" i="3"/>
  <c r="BS155" i="3"/>
  <c r="BS426" i="3"/>
  <c r="BS627" i="3"/>
  <c r="BS601" i="3"/>
  <c r="BS495" i="3"/>
  <c r="BS151" i="3"/>
  <c r="BS710" i="3"/>
  <c r="BS854" i="3"/>
  <c r="BS705" i="3"/>
  <c r="BQ433" i="3"/>
  <c r="BS433" i="3" s="1"/>
  <c r="BQ381" i="3"/>
  <c r="BS478" i="3"/>
  <c r="BS611" i="3"/>
  <c r="BS768" i="3"/>
  <c r="BS484" i="3"/>
  <c r="BS773" i="3"/>
  <c r="BR342" i="3"/>
  <c r="BQ185" i="3"/>
  <c r="BS617" i="3"/>
  <c r="BQ184" i="3"/>
  <c r="BS626" i="3"/>
  <c r="BS635" i="3"/>
  <c r="BQ342" i="3"/>
  <c r="BS297" i="3"/>
  <c r="BS602" i="3"/>
  <c r="BS551" i="3"/>
  <c r="BS861" i="3"/>
  <c r="BS302" i="3"/>
  <c r="BS164" i="3"/>
  <c r="BS186" i="3"/>
  <c r="BS612" i="3"/>
  <c r="BS716" i="3"/>
  <c r="BS603" i="3"/>
  <c r="BS114" i="3"/>
  <c r="BR109" i="3"/>
  <c r="BR184" i="3"/>
  <c r="BS136" i="3"/>
  <c r="BS547" i="3"/>
  <c r="BS731" i="3"/>
  <c r="BS641" i="3"/>
  <c r="BS454" i="3"/>
  <c r="BS466" i="3"/>
  <c r="BS449" i="3"/>
  <c r="BR376" i="3"/>
  <c r="BS206" i="3"/>
  <c r="BK606" i="3"/>
  <c r="BR606" i="3"/>
  <c r="BS728" i="3"/>
  <c r="BS613" i="3"/>
  <c r="BQ538" i="3"/>
  <c r="BQ190" i="3"/>
  <c r="BQ291" i="3"/>
  <c r="BS690" i="3"/>
  <c r="BS543" i="3"/>
  <c r="BS842" i="3"/>
  <c r="BS196" i="3"/>
  <c r="BS785" i="3"/>
  <c r="BS679" i="3"/>
  <c r="BS215" i="3"/>
  <c r="BQ237" i="3"/>
  <c r="BS743" i="3"/>
  <c r="BS715" i="3"/>
  <c r="BQ606" i="3"/>
  <c r="BS606" i="3" s="1"/>
  <c r="BK845" i="3"/>
  <c r="BS684" i="3"/>
  <c r="BS688" i="3"/>
  <c r="BS225" i="3"/>
  <c r="BR237" i="3"/>
  <c r="BS237" i="3" s="1"/>
  <c r="BQ610" i="3"/>
  <c r="BS610" i="3" s="1"/>
  <c r="BS211" i="3"/>
  <c r="BS557" i="3"/>
  <c r="BS545" i="3"/>
  <c r="BS643" i="3"/>
  <c r="BQ200" i="3"/>
  <c r="BS676" i="3"/>
  <c r="BS682" i="3"/>
  <c r="BR190" i="3"/>
  <c r="BS845" i="3"/>
  <c r="BS781" i="3"/>
  <c r="BQ508" i="3"/>
  <c r="BS703" i="3"/>
  <c r="BS577" i="3"/>
  <c r="BS349" i="3"/>
  <c r="BS661" i="3"/>
  <c r="BS82" i="3"/>
  <c r="BR508" i="3"/>
  <c r="BS697" i="3"/>
  <c r="BS544" i="3"/>
  <c r="AU240" i="3"/>
  <c r="BR240" i="3" s="1"/>
  <c r="BS240" i="3" s="1"/>
  <c r="BS117" i="3"/>
  <c r="BQ455" i="3"/>
  <c r="BQ745" i="3"/>
  <c r="BS689" i="3"/>
  <c r="BS711" i="3"/>
  <c r="BS628" i="3"/>
  <c r="BR289" i="3"/>
  <c r="BS224" i="3"/>
  <c r="BK245" i="3"/>
  <c r="BR178" i="3"/>
  <c r="BS100" i="3"/>
  <c r="BQ94" i="3"/>
  <c r="BR291" i="3"/>
  <c r="BS800" i="3"/>
  <c r="BS638" i="3"/>
  <c r="BS345" i="3"/>
  <c r="BR179" i="3"/>
  <c r="BS197" i="3"/>
  <c r="BQ289" i="3"/>
  <c r="BS298" i="3"/>
  <c r="BR339" i="3"/>
  <c r="BS840" i="3"/>
  <c r="BS542" i="3"/>
  <c r="BQ339" i="3"/>
  <c r="BS236" i="3"/>
  <c r="AU188" i="3"/>
  <c r="BR188" i="3" s="1"/>
  <c r="BS188" i="3" s="1"/>
  <c r="BK147" i="3"/>
  <c r="BS640" i="3"/>
  <c r="BS554" i="3"/>
  <c r="BS474" i="3"/>
  <c r="BS578" i="3"/>
  <c r="BK557" i="3"/>
  <c r="BQ509" i="3"/>
  <c r="BS372" i="3"/>
  <c r="BS587" i="3"/>
  <c r="BQ245" i="3"/>
  <c r="BS245" i="3" s="1"/>
  <c r="BS727" i="3"/>
  <c r="BS98" i="3"/>
  <c r="BS686" i="3"/>
  <c r="BS738" i="3"/>
  <c r="BS497" i="3"/>
  <c r="BQ109" i="3"/>
  <c r="BS709" i="3"/>
  <c r="BS629" i="3"/>
  <c r="BQ440" i="3"/>
  <c r="BS706" i="3"/>
  <c r="BS496" i="3"/>
  <c r="BR159" i="3"/>
  <c r="BS159" i="3" s="1"/>
  <c r="BS217" i="3"/>
  <c r="BS486" i="3"/>
  <c r="BQ437" i="3"/>
  <c r="BS358" i="3"/>
  <c r="BQ355" i="3"/>
  <c r="BS503" i="3"/>
  <c r="BS90" i="3"/>
  <c r="BS818" i="3"/>
  <c r="BR745" i="3"/>
  <c r="BS699" i="3"/>
  <c r="BQ438" i="3"/>
  <c r="BS471" i="3"/>
  <c r="BS445" i="3"/>
  <c r="BS287" i="3"/>
  <c r="BQ368" i="3"/>
  <c r="BS701" i="3"/>
  <c r="BS678" i="3"/>
  <c r="BS623" i="3"/>
  <c r="BS694" i="3"/>
  <c r="BS498" i="3"/>
  <c r="BS562" i="3"/>
  <c r="BQ179" i="3"/>
  <c r="BS801" i="3"/>
  <c r="BS621" i="3"/>
  <c r="BS286" i="3"/>
  <c r="BQ101" i="3"/>
  <c r="BQ452" i="3"/>
  <c r="BS775" i="3"/>
  <c r="BS783" i="3"/>
  <c r="BS698" i="3"/>
  <c r="BS723" i="3"/>
  <c r="BQ456" i="3"/>
  <c r="BR874" i="3"/>
  <c r="BS874" i="3" s="1"/>
  <c r="BS681" i="3"/>
  <c r="BS631" i="3"/>
  <c r="BS467" i="3"/>
  <c r="BS595" i="3"/>
  <c r="BK101" i="3"/>
  <c r="BR101" i="3"/>
  <c r="BS210" i="3"/>
  <c r="BS777" i="3"/>
  <c r="BS564" i="3"/>
  <c r="BS473" i="3"/>
  <c r="BS153" i="3"/>
  <c r="BR212" i="3"/>
  <c r="BS212" i="3" s="1"/>
  <c r="BK212" i="3"/>
  <c r="BR185" i="3"/>
  <c r="BQ178" i="3"/>
  <c r="BS583" i="3"/>
  <c r="BS166" i="3"/>
  <c r="BQ813" i="3"/>
  <c r="BR760" i="3"/>
  <c r="AU357" i="3"/>
  <c r="BQ357" i="3"/>
  <c r="AU510" i="3"/>
  <c r="BQ510" i="3"/>
  <c r="BR296" i="3"/>
  <c r="BS296" i="3" s="1"/>
  <c r="BK296" i="3"/>
  <c r="BQ201" i="3"/>
  <c r="BR94" i="3"/>
  <c r="BS624" i="3"/>
  <c r="BS622" i="3"/>
  <c r="BS377" i="3"/>
  <c r="BQ760" i="3"/>
  <c r="BS555" i="3"/>
  <c r="AU367" i="3"/>
  <c r="BQ367" i="3"/>
  <c r="BK656" i="3"/>
  <c r="BR656" i="3"/>
  <c r="BS656" i="3" s="1"/>
  <c r="AU293" i="3"/>
  <c r="AW293" i="3" s="1"/>
  <c r="BQ293" i="3"/>
  <c r="BQ523" i="3"/>
  <c r="BS341" i="3"/>
  <c r="BS62" i="3"/>
  <c r="AU173" i="3"/>
  <c r="BQ173" i="3"/>
  <c r="BS834" i="3"/>
  <c r="BS830" i="3"/>
  <c r="BS677" i="3"/>
  <c r="BS616" i="3"/>
  <c r="BS592" i="3"/>
  <c r="BK456" i="3"/>
  <c r="BR456" i="3"/>
  <c r="AU321" i="3"/>
  <c r="BQ321" i="3"/>
  <c r="BQ312" i="3"/>
  <c r="BS337" i="3"/>
  <c r="BR523" i="3"/>
  <c r="BQ443" i="3"/>
  <c r="AU443" i="3"/>
  <c r="BQ354" i="3"/>
  <c r="AU284" i="3"/>
  <c r="BQ284" i="3"/>
  <c r="BQ214" i="3"/>
  <c r="BR194" i="3"/>
  <c r="BS194" i="3" s="1"/>
  <c r="BK194" i="3"/>
  <c r="BK440" i="3"/>
  <c r="BR440" i="3"/>
  <c r="BK538" i="3"/>
  <c r="BR538" i="3"/>
  <c r="AU352" i="3"/>
  <c r="BQ352" i="3"/>
  <c r="BK354" i="3"/>
  <c r="BR354" i="3"/>
  <c r="BS279" i="3"/>
  <c r="BR214" i="3"/>
  <c r="BQ213" i="3"/>
  <c r="BS175" i="3"/>
  <c r="BQ483" i="3"/>
  <c r="AU483" i="3"/>
  <c r="AW483" i="3" s="1"/>
  <c r="BK336" i="3"/>
  <c r="BR336" i="3"/>
  <c r="BS336" i="3" s="1"/>
  <c r="BK325" i="3"/>
  <c r="BR325" i="3"/>
  <c r="BS325" i="3" s="1"/>
  <c r="AU137" i="3"/>
  <c r="BQ137" i="3"/>
  <c r="BR213" i="3"/>
  <c r="BS207" i="3"/>
  <c r="BQ763" i="3"/>
  <c r="AU763" i="3"/>
  <c r="BK438" i="3"/>
  <c r="BR438" i="3"/>
  <c r="BR316" i="3"/>
  <c r="BK437" i="3"/>
  <c r="BR437" i="3"/>
  <c r="BS362" i="3"/>
  <c r="BR312" i="3"/>
  <c r="BR165" i="3"/>
  <c r="BS165" i="3" s="1"/>
  <c r="BR195" i="3"/>
  <c r="BS195" i="3" s="1"/>
  <c r="BK195" i="3"/>
  <c r="AU182" i="3"/>
  <c r="BQ182" i="3"/>
  <c r="BR242" i="3"/>
  <c r="BS242" i="3" s="1"/>
  <c r="BK242" i="3"/>
  <c r="BS60" i="3"/>
  <c r="BS156" i="3"/>
  <c r="AU234" i="3"/>
  <c r="BQ234" i="3"/>
  <c r="AU181" i="3"/>
  <c r="BQ181" i="3"/>
  <c r="BQ124" i="3"/>
  <c r="BR839" i="3"/>
  <c r="BS839" i="3" s="1"/>
  <c r="BQ316" i="3"/>
  <c r="AU320" i="3"/>
  <c r="BQ320" i="3"/>
  <c r="BK368" i="3"/>
  <c r="BR368" i="3"/>
  <c r="AU180" i="3"/>
  <c r="BQ180" i="3"/>
  <c r="BS122" i="3"/>
  <c r="BQ79" i="3"/>
  <c r="BS118" i="3"/>
  <c r="BS59" i="3"/>
  <c r="BR124" i="3"/>
  <c r="BR193" i="3"/>
  <c r="BS193" i="3" s="1"/>
  <c r="BK193" i="3"/>
  <c r="BR837" i="3"/>
  <c r="BS837" i="3" s="1"/>
  <c r="BK837" i="3"/>
  <c r="BK838" i="3"/>
  <c r="BR838" i="3"/>
  <c r="BS838" i="3" s="1"/>
  <c r="AU470" i="3"/>
  <c r="AW470" i="3" s="1"/>
  <c r="BQ470" i="3"/>
  <c r="BQ267" i="3"/>
  <c r="BQ304" i="3"/>
  <c r="AU304" i="3"/>
  <c r="AU235" i="3"/>
  <c r="BQ235" i="3"/>
  <c r="BQ125" i="3"/>
  <c r="BR216" i="3"/>
  <c r="BS216" i="3" s="1"/>
  <c r="BK216" i="3"/>
  <c r="BS97" i="3"/>
  <c r="AU465" i="3"/>
  <c r="BQ465" i="3"/>
  <c r="BR267" i="3"/>
  <c r="BS378" i="3"/>
  <c r="BK355" i="3"/>
  <c r="BR355" i="3"/>
  <c r="AU128" i="3"/>
  <c r="BQ128" i="3"/>
  <c r="BR125" i="3"/>
  <c r="BS120" i="3"/>
  <c r="I398" i="1" l="1"/>
  <c r="G299" i="8"/>
  <c r="I401" i="1"/>
  <c r="G302" i="8"/>
  <c r="I400" i="1"/>
  <c r="G301" i="8"/>
  <c r="I399" i="1"/>
  <c r="G300" i="8"/>
  <c r="J2721" i="5"/>
  <c r="I94" i="8"/>
  <c r="I428" i="1"/>
  <c r="F155" i="7"/>
  <c r="G279" i="8"/>
  <c r="I423" i="1"/>
  <c r="I283" i="8"/>
  <c r="I285" i="8"/>
  <c r="I284" i="8"/>
  <c r="I419" i="1"/>
  <c r="G275" i="8"/>
  <c r="I275" i="8" s="1"/>
  <c r="I276" i="8" s="1"/>
  <c r="I97" i="8"/>
  <c r="I96" i="8"/>
  <c r="I397" i="1"/>
  <c r="G298" i="8"/>
  <c r="I395" i="1"/>
  <c r="G296" i="8"/>
  <c r="F160" i="7"/>
  <c r="F68" i="7"/>
  <c r="D67" i="6"/>
  <c r="G318" i="8"/>
  <c r="I318" i="8" s="1"/>
  <c r="I319" i="8" s="1"/>
  <c r="BR430" i="3"/>
  <c r="BS430" i="3" s="1"/>
  <c r="I417" i="1"/>
  <c r="BR460" i="3"/>
  <c r="BS460" i="3" s="1"/>
  <c r="BS201" i="3"/>
  <c r="N3712" i="5"/>
  <c r="J3712" i="5"/>
  <c r="I264" i="1"/>
  <c r="D214" i="6"/>
  <c r="I278" i="1"/>
  <c r="D32" i="6"/>
  <c r="I272" i="1"/>
  <c r="D393" i="6"/>
  <c r="I281" i="1"/>
  <c r="D178" i="6"/>
  <c r="I378" i="1"/>
  <c r="D155" i="6"/>
  <c r="I261" i="1"/>
  <c r="D222" i="6"/>
  <c r="I435" i="1"/>
  <c r="D407" i="6"/>
  <c r="I480" i="1"/>
  <c r="D45" i="6"/>
  <c r="I415" i="1"/>
  <c r="D196" i="6"/>
  <c r="I411" i="1"/>
  <c r="D149" i="6"/>
  <c r="I446" i="1"/>
  <c r="D168" i="6"/>
  <c r="I294" i="1"/>
  <c r="D188" i="6"/>
  <c r="I340" i="1"/>
  <c r="D20" i="6"/>
  <c r="I449" i="1"/>
  <c r="D411" i="6"/>
  <c r="I459" i="1"/>
  <c r="D357" i="6"/>
  <c r="I346" i="1"/>
  <c r="D144" i="6"/>
  <c r="I326" i="1"/>
  <c r="D336" i="6"/>
  <c r="I250" i="1"/>
  <c r="D356" i="6"/>
  <c r="I349" i="1"/>
  <c r="D165" i="6"/>
  <c r="I342" i="1"/>
  <c r="D161" i="6"/>
  <c r="I438" i="1"/>
  <c r="D369" i="6"/>
  <c r="I474" i="1"/>
  <c r="D209" i="6"/>
  <c r="I442" i="1"/>
  <c r="D385" i="6"/>
  <c r="I324" i="1"/>
  <c r="D77" i="6"/>
  <c r="I352" i="1"/>
  <c r="D24" i="6"/>
  <c r="I314" i="1"/>
  <c r="D335" i="6"/>
  <c r="I253" i="1"/>
  <c r="D221" i="6"/>
  <c r="I296" i="1"/>
  <c r="D135" i="6"/>
  <c r="I343" i="1"/>
  <c r="D162" i="6"/>
  <c r="I470" i="1"/>
  <c r="D398" i="6"/>
  <c r="I464" i="1"/>
  <c r="D63" i="6"/>
  <c r="I288" i="1"/>
  <c r="D38" i="6"/>
  <c r="I367" i="1"/>
  <c r="D40" i="6"/>
  <c r="I257" i="1"/>
  <c r="D405" i="6"/>
  <c r="I457" i="1"/>
  <c r="D25" i="6"/>
  <c r="I471" i="1"/>
  <c r="D404" i="6"/>
  <c r="I302" i="1"/>
  <c r="D16" i="6"/>
  <c r="I363" i="1"/>
  <c r="D133" i="6"/>
  <c r="I436" i="1"/>
  <c r="D358" i="6"/>
  <c r="I339" i="1"/>
  <c r="D34" i="6"/>
  <c r="I280" i="1"/>
  <c r="D177" i="6"/>
  <c r="I275" i="1"/>
  <c r="D195" i="6"/>
  <c r="I276" i="1"/>
  <c r="D29" i="6"/>
  <c r="I414" i="1"/>
  <c r="D199" i="6"/>
  <c r="I283" i="1"/>
  <c r="D36" i="6"/>
  <c r="I445" i="1"/>
  <c r="D371" i="6"/>
  <c r="I323" i="1"/>
  <c r="D120" i="6"/>
  <c r="I348" i="1"/>
  <c r="D164" i="6"/>
  <c r="I262" i="1"/>
  <c r="D200" i="6"/>
  <c r="I269" i="1"/>
  <c r="D78" i="6"/>
  <c r="I289" i="1"/>
  <c r="D193" i="6"/>
  <c r="I359" i="1"/>
  <c r="D390" i="6"/>
  <c r="I306" i="1"/>
  <c r="D191" i="6"/>
  <c r="I291" i="1"/>
  <c r="D74" i="6"/>
  <c r="I249" i="1"/>
  <c r="D388" i="6"/>
  <c r="I274" i="1"/>
  <c r="D194" i="6"/>
  <c r="I307" i="1"/>
  <c r="D192" i="6"/>
  <c r="I271" i="1"/>
  <c r="D181" i="6"/>
  <c r="I389" i="1"/>
  <c r="D334" i="6"/>
  <c r="I286" i="1"/>
  <c r="D186" i="6"/>
  <c r="I450" i="1"/>
  <c r="D409" i="6"/>
  <c r="I479" i="1"/>
  <c r="D170" i="6"/>
  <c r="I318" i="1"/>
  <c r="D121" i="6"/>
  <c r="I308" i="1"/>
  <c r="D339" i="6"/>
  <c r="I437" i="1"/>
  <c r="D355" i="6"/>
  <c r="I279" i="1"/>
  <c r="D172" i="6"/>
  <c r="I319" i="1"/>
  <c r="D139" i="6"/>
  <c r="I376" i="1"/>
  <c r="D185" i="6"/>
  <c r="I284" i="1"/>
  <c r="D37" i="6"/>
  <c r="I332" i="1"/>
  <c r="D408" i="6"/>
  <c r="I32" i="1"/>
  <c r="D216" i="6"/>
  <c r="I273" i="1"/>
  <c r="D189" i="6"/>
  <c r="I353" i="1"/>
  <c r="D394" i="6"/>
  <c r="I358" i="1"/>
  <c r="D376" i="6"/>
  <c r="I354" i="1"/>
  <c r="D39" i="6"/>
  <c r="I384" i="1"/>
  <c r="D402" i="6"/>
  <c r="I477" i="1"/>
  <c r="D363" i="6"/>
  <c r="I335" i="1"/>
  <c r="D391" i="6"/>
  <c r="I322" i="1"/>
  <c r="D137" i="6"/>
  <c r="I460" i="1"/>
  <c r="D65" i="6"/>
  <c r="I350" i="1"/>
  <c r="D166" i="6"/>
  <c r="I341" i="1"/>
  <c r="D141" i="6"/>
  <c r="I333" i="1"/>
  <c r="D354" i="6"/>
  <c r="I443" i="1"/>
  <c r="D401" i="6"/>
  <c r="I293" i="1"/>
  <c r="D219" i="6"/>
  <c r="I357" i="1"/>
  <c r="D415" i="6"/>
  <c r="I462" i="1"/>
  <c r="D406" i="6"/>
  <c r="I258" i="1"/>
  <c r="D73" i="6"/>
  <c r="I468" i="1"/>
  <c r="D353" i="6"/>
  <c r="I287" i="1"/>
  <c r="D187" i="6"/>
  <c r="I372" i="1"/>
  <c r="D212" i="6"/>
  <c r="I451" i="1"/>
  <c r="D399" i="6"/>
  <c r="I336" i="1"/>
  <c r="D368" i="6"/>
  <c r="I366" i="1"/>
  <c r="D119" i="6"/>
  <c r="I344" i="1"/>
  <c r="D142" i="6"/>
  <c r="I475" i="1"/>
  <c r="D377" i="6"/>
  <c r="I315" i="1"/>
  <c r="D341" i="6"/>
  <c r="I406" i="1"/>
  <c r="D12" i="6"/>
  <c r="I461" i="1"/>
  <c r="D66" i="6"/>
  <c r="I325" i="1"/>
  <c r="D75" i="6"/>
  <c r="I392" i="1"/>
  <c r="D338" i="6"/>
  <c r="I265" i="1"/>
  <c r="D225" i="6"/>
  <c r="I455" i="1"/>
  <c r="D389" i="6"/>
  <c r="I263" i="1"/>
  <c r="D201" i="6"/>
  <c r="I255" i="1"/>
  <c r="D220" i="6"/>
  <c r="I375" i="1"/>
  <c r="D372" i="6"/>
  <c r="I301" i="1"/>
  <c r="D18" i="6"/>
  <c r="I327" i="1"/>
  <c r="D140" i="6"/>
  <c r="I374" i="1"/>
  <c r="D132" i="6"/>
  <c r="I447" i="1"/>
  <c r="D386" i="6"/>
  <c r="I292" i="1"/>
  <c r="D218" i="6"/>
  <c r="I362" i="1"/>
  <c r="D43" i="6"/>
  <c r="I441" i="1"/>
  <c r="D384" i="6"/>
  <c r="I416" i="1"/>
  <c r="D197" i="6"/>
  <c r="I268" i="1"/>
  <c r="D179" i="6"/>
  <c r="I361" i="1"/>
  <c r="D42" i="6"/>
  <c r="I252" i="1"/>
  <c r="D373" i="6"/>
  <c r="I330" i="1"/>
  <c r="D226" i="6"/>
  <c r="I295" i="1"/>
  <c r="D215" i="6"/>
  <c r="I312" i="1"/>
  <c r="D340" i="6"/>
  <c r="I328" i="1"/>
  <c r="D26" i="6"/>
  <c r="I345" i="1"/>
  <c r="D143" i="6"/>
  <c r="I266" i="1"/>
  <c r="D157" i="6"/>
  <c r="I382" i="1"/>
  <c r="D210" i="6"/>
  <c r="I270" i="1"/>
  <c r="D180" i="6"/>
  <c r="I303" i="1"/>
  <c r="D44" i="6"/>
  <c r="I298" i="1"/>
  <c r="D21" i="6"/>
  <c r="I410" i="1"/>
  <c r="D76" i="6"/>
  <c r="I413" i="1"/>
  <c r="D198" i="6"/>
  <c r="I351" i="1"/>
  <c r="D145" i="6"/>
  <c r="I300" i="1"/>
  <c r="D208" i="6"/>
  <c r="I365" i="1"/>
  <c r="D134" i="6"/>
  <c r="I453" i="1"/>
  <c r="D387" i="6"/>
  <c r="I329" i="1"/>
  <c r="D35" i="6"/>
  <c r="I439" i="1"/>
  <c r="D403" i="6"/>
  <c r="I364" i="1"/>
  <c r="D64" i="6"/>
  <c r="I277" i="1"/>
  <c r="D31" i="6"/>
  <c r="I320" i="1"/>
  <c r="D159" i="6"/>
  <c r="I290" i="1"/>
  <c r="D79" i="6"/>
  <c r="I321" i="1"/>
  <c r="D158" i="6"/>
  <c r="I316" i="1"/>
  <c r="D138" i="6"/>
  <c r="I254" i="1"/>
  <c r="D150" i="6"/>
  <c r="I368" i="1"/>
  <c r="D17" i="6"/>
  <c r="I299" i="1"/>
  <c r="I440" i="1"/>
  <c r="D359" i="6"/>
  <c r="I297" i="1"/>
  <c r="D217" i="6"/>
  <c r="I285" i="1"/>
  <c r="D148" i="6"/>
  <c r="I337" i="1"/>
  <c r="D55" i="6"/>
  <c r="I260" i="1"/>
  <c r="D56" i="6"/>
  <c r="I452" i="1"/>
  <c r="D392" i="6"/>
  <c r="I259" i="1"/>
  <c r="D19" i="6"/>
  <c r="I371" i="1"/>
  <c r="D397" i="6"/>
  <c r="I454" i="1"/>
  <c r="D361" i="6"/>
  <c r="I347" i="1"/>
  <c r="D163" i="6"/>
  <c r="I465" i="1"/>
  <c r="D374" i="6"/>
  <c r="I305" i="1"/>
  <c r="D54" i="6"/>
  <c r="I385" i="1"/>
  <c r="D352" i="6"/>
  <c r="I338" i="1"/>
  <c r="D33" i="6"/>
  <c r="BS381" i="3"/>
  <c r="BS305" i="3"/>
  <c r="BS455" i="3"/>
  <c r="BS363" i="3"/>
  <c r="J1626" i="5"/>
  <c r="M1626" i="5"/>
  <c r="N1626" i="5" s="1"/>
  <c r="J118" i="5"/>
  <c r="M118" i="5"/>
  <c r="N118" i="5" s="1"/>
  <c r="J2184" i="5"/>
  <c r="M2184" i="5"/>
  <c r="N2184" i="5" s="1"/>
  <c r="J562" i="5"/>
  <c r="M562" i="5"/>
  <c r="N562" i="5" s="1"/>
  <c r="J1412" i="5"/>
  <c r="M1412" i="5"/>
  <c r="N1412" i="5" s="1"/>
  <c r="J1291" i="5"/>
  <c r="M1291" i="5"/>
  <c r="N1291" i="5" s="1"/>
  <c r="J2246" i="5"/>
  <c r="M2246" i="5"/>
  <c r="N2246" i="5" s="1"/>
  <c r="J670" i="5"/>
  <c r="M670" i="5"/>
  <c r="N670" i="5" s="1"/>
  <c r="J952" i="5"/>
  <c r="M952" i="5"/>
  <c r="N952" i="5" s="1"/>
  <c r="J1616" i="5"/>
  <c r="M1616" i="5"/>
  <c r="N1616" i="5" s="1"/>
  <c r="J396" i="5"/>
  <c r="M396" i="5"/>
  <c r="N396" i="5" s="1"/>
  <c r="J1028" i="5"/>
  <c r="M1028" i="5"/>
  <c r="N1028" i="5" s="1"/>
  <c r="J2245" i="5"/>
  <c r="M2245" i="5"/>
  <c r="N2245" i="5" s="1"/>
  <c r="J836" i="5"/>
  <c r="M836" i="5"/>
  <c r="N836" i="5" s="1"/>
  <c r="J3270" i="5"/>
  <c r="M3270" i="5"/>
  <c r="N3270" i="5" s="1"/>
  <c r="J2865" i="5"/>
  <c r="M2865" i="5"/>
  <c r="N2865" i="5" s="1"/>
  <c r="J2634" i="5"/>
  <c r="M2634" i="5"/>
  <c r="N2634" i="5" s="1"/>
  <c r="J2148" i="5"/>
  <c r="M2148" i="5"/>
  <c r="N2148" i="5" s="1"/>
  <c r="J2823" i="5"/>
  <c r="M2823" i="5"/>
  <c r="N2823" i="5" s="1"/>
  <c r="J133" i="5"/>
  <c r="M133" i="5"/>
  <c r="N133" i="5" s="1"/>
  <c r="J961" i="5"/>
  <c r="M961" i="5"/>
  <c r="N961" i="5" s="1"/>
  <c r="J955" i="5"/>
  <c r="M955" i="5"/>
  <c r="N955" i="5" s="1"/>
  <c r="J2385" i="5"/>
  <c r="M2385" i="5"/>
  <c r="N2385" i="5" s="1"/>
  <c r="J2395" i="5"/>
  <c r="M2395" i="5"/>
  <c r="N2395" i="5" s="1"/>
  <c r="J1504" i="5"/>
  <c r="M1504" i="5"/>
  <c r="N1504" i="5" s="1"/>
  <c r="J895" i="5"/>
  <c r="M895" i="5"/>
  <c r="N895" i="5" s="1"/>
  <c r="J908" i="5"/>
  <c r="M908" i="5"/>
  <c r="N908" i="5" s="1"/>
  <c r="J922" i="5"/>
  <c r="M922" i="5"/>
  <c r="N922" i="5" s="1"/>
  <c r="J2471" i="5"/>
  <c r="M2471" i="5"/>
  <c r="N2471" i="5" s="1"/>
  <c r="J3434" i="5"/>
  <c r="M3434" i="5"/>
  <c r="N3434" i="5" s="1"/>
  <c r="J3128" i="5"/>
  <c r="M3128" i="5"/>
  <c r="N3128" i="5" s="1"/>
  <c r="J2425" i="5"/>
  <c r="M2425" i="5"/>
  <c r="N2425" i="5" s="1"/>
  <c r="J2047" i="5"/>
  <c r="M2047" i="5"/>
  <c r="N2047" i="5" s="1"/>
  <c r="J2685" i="5"/>
  <c r="M2685" i="5"/>
  <c r="N2685" i="5" s="1"/>
  <c r="J934" i="5"/>
  <c r="M934" i="5"/>
  <c r="N934" i="5" s="1"/>
  <c r="J1679" i="5"/>
  <c r="M1679" i="5"/>
  <c r="N1679" i="5" s="1"/>
  <c r="J2045" i="5"/>
  <c r="M2045" i="5"/>
  <c r="N2045" i="5" s="1"/>
  <c r="J3480" i="5"/>
  <c r="M3480" i="5"/>
  <c r="N3480" i="5" s="1"/>
  <c r="J1070" i="5"/>
  <c r="M1070" i="5"/>
  <c r="N1070" i="5" s="1"/>
  <c r="J2720" i="5"/>
  <c r="M2720" i="5"/>
  <c r="N2720" i="5" s="1"/>
  <c r="J1650" i="5"/>
  <c r="M1650" i="5"/>
  <c r="N1650" i="5" s="1"/>
  <c r="J2990" i="5"/>
  <c r="M2990" i="5"/>
  <c r="N2990" i="5" s="1"/>
  <c r="J3664" i="5"/>
  <c r="M3664" i="5"/>
  <c r="N3664" i="5" s="1"/>
  <c r="J231" i="5"/>
  <c r="M231" i="5"/>
  <c r="N231" i="5" s="1"/>
  <c r="J3458" i="5"/>
  <c r="M3458" i="5"/>
  <c r="N3458" i="5" s="1"/>
  <c r="J200" i="5"/>
  <c r="M200" i="5"/>
  <c r="N200" i="5" s="1"/>
  <c r="J3135" i="5"/>
  <c r="M3135" i="5"/>
  <c r="N3135" i="5" s="1"/>
  <c r="J2705" i="5"/>
  <c r="M2705" i="5"/>
  <c r="N2705" i="5" s="1"/>
  <c r="J150" i="5"/>
  <c r="M150" i="5"/>
  <c r="N150" i="5" s="1"/>
  <c r="J871" i="5"/>
  <c r="M871" i="5"/>
  <c r="N871" i="5" s="1"/>
  <c r="J367" i="5"/>
  <c r="M367" i="5"/>
  <c r="N367" i="5" s="1"/>
  <c r="J3406" i="5"/>
  <c r="M3406" i="5"/>
  <c r="N3406" i="5" s="1"/>
  <c r="J1770" i="5"/>
  <c r="M1770" i="5"/>
  <c r="N1770" i="5" s="1"/>
  <c r="J3439" i="5"/>
  <c r="M3439" i="5"/>
  <c r="N3439" i="5" s="1"/>
  <c r="J1459" i="5"/>
  <c r="M1459" i="5"/>
  <c r="N1459" i="5" s="1"/>
  <c r="J2266" i="5"/>
  <c r="M2266" i="5"/>
  <c r="N2266" i="5" s="1"/>
  <c r="J517" i="5"/>
  <c r="M517" i="5"/>
  <c r="N517" i="5" s="1"/>
  <c r="J795" i="5"/>
  <c r="M795" i="5"/>
  <c r="N795" i="5" s="1"/>
  <c r="J1792" i="5"/>
  <c r="M1792" i="5"/>
  <c r="N1792" i="5" s="1"/>
  <c r="J2375" i="5"/>
  <c r="M2375" i="5"/>
  <c r="N2375" i="5" s="1"/>
  <c r="J1859" i="5"/>
  <c r="M1859" i="5"/>
  <c r="N1859" i="5" s="1"/>
  <c r="J616" i="5"/>
  <c r="M616" i="5"/>
  <c r="N616" i="5" s="1"/>
  <c r="J1522" i="5"/>
  <c r="M1522" i="5"/>
  <c r="N1522" i="5" s="1"/>
  <c r="J3150" i="5"/>
  <c r="M3150" i="5"/>
  <c r="N3150" i="5" s="1"/>
  <c r="J61" i="5"/>
  <c r="M61" i="5"/>
  <c r="N61" i="5" s="1"/>
  <c r="J1767" i="5"/>
  <c r="M1767" i="5"/>
  <c r="N1767" i="5" s="1"/>
  <c r="J1182" i="5"/>
  <c r="M1182" i="5"/>
  <c r="N1182" i="5" s="1"/>
  <c r="J3368" i="5"/>
  <c r="M3368" i="5"/>
  <c r="N3368" i="5" s="1"/>
  <c r="J3162" i="5"/>
  <c r="M3162" i="5"/>
  <c r="N3162" i="5" s="1"/>
  <c r="J3172" i="5"/>
  <c r="M3172" i="5"/>
  <c r="N3172" i="5" s="1"/>
  <c r="J977" i="5"/>
  <c r="M977" i="5"/>
  <c r="N977" i="5" s="1"/>
  <c r="J2760" i="5"/>
  <c r="M2760" i="5"/>
  <c r="N2760" i="5" s="1"/>
  <c r="J237" i="5"/>
  <c r="M237" i="5"/>
  <c r="N237" i="5" s="1"/>
  <c r="J1049" i="5"/>
  <c r="M1049" i="5"/>
  <c r="N1049" i="5" s="1"/>
  <c r="J3141" i="5"/>
  <c r="M3141" i="5"/>
  <c r="N3141" i="5" s="1"/>
  <c r="J3551" i="5"/>
  <c r="M3551" i="5"/>
  <c r="N3551" i="5" s="1"/>
  <c r="J3657" i="5"/>
  <c r="M3657" i="5"/>
  <c r="N3657" i="5" s="1"/>
  <c r="J1005" i="5"/>
  <c r="M1005" i="5"/>
  <c r="N1005" i="5" s="1"/>
  <c r="J2396" i="5"/>
  <c r="M2396" i="5"/>
  <c r="N2396" i="5" s="1"/>
  <c r="J1453" i="5"/>
  <c r="M1453" i="5"/>
  <c r="N1453" i="5" s="1"/>
  <c r="J3377" i="5"/>
  <c r="M3377" i="5"/>
  <c r="N3377" i="5" s="1"/>
  <c r="J3053" i="5"/>
  <c r="M3053" i="5"/>
  <c r="N3053" i="5" s="1"/>
  <c r="J1877" i="5"/>
  <c r="M1877" i="5"/>
  <c r="N1877" i="5" s="1"/>
  <c r="J1039" i="5"/>
  <c r="M1039" i="5"/>
  <c r="N1039" i="5" s="1"/>
  <c r="J3429" i="5"/>
  <c r="M3429" i="5"/>
  <c r="N3429" i="5" s="1"/>
  <c r="J2499" i="5"/>
  <c r="M2499" i="5"/>
  <c r="N2499" i="5" s="1"/>
  <c r="J2133" i="5"/>
  <c r="M2133" i="5"/>
  <c r="N2133" i="5" s="1"/>
  <c r="J1647" i="5"/>
  <c r="M1647" i="5"/>
  <c r="N1647" i="5" s="1"/>
  <c r="J1893" i="5"/>
  <c r="M1893" i="5"/>
  <c r="N1893" i="5" s="1"/>
  <c r="J3291" i="5"/>
  <c r="K3291" i="5" s="1"/>
  <c r="M3291" i="5"/>
  <c r="N3291" i="5" s="1"/>
  <c r="J464" i="5"/>
  <c r="M464" i="5"/>
  <c r="N464" i="5" s="1"/>
  <c r="J2139" i="5"/>
  <c r="M2139" i="5"/>
  <c r="N2139" i="5" s="1"/>
  <c r="J2880" i="5"/>
  <c r="M2880" i="5"/>
  <c r="N2880" i="5" s="1"/>
  <c r="J279" i="5"/>
  <c r="M279" i="5"/>
  <c r="N279" i="5" s="1"/>
  <c r="J2023" i="5"/>
  <c r="J2017" i="5" s="1"/>
  <c r="M2023" i="5"/>
  <c r="N2023" i="5" s="1"/>
  <c r="J3618" i="5"/>
  <c r="M3618" i="5"/>
  <c r="N3618" i="5" s="1"/>
  <c r="J1936" i="5"/>
  <c r="M1936" i="5"/>
  <c r="N1936" i="5" s="1"/>
  <c r="J462" i="5"/>
  <c r="M462" i="5"/>
  <c r="N462" i="5" s="1"/>
  <c r="J246" i="5"/>
  <c r="M246" i="5"/>
  <c r="N246" i="5" s="1"/>
  <c r="J1140" i="5"/>
  <c r="M1140" i="5"/>
  <c r="N1140" i="5" s="1"/>
  <c r="J3593" i="5"/>
  <c r="M3593" i="5"/>
  <c r="N3593" i="5" s="1"/>
  <c r="J2698" i="5"/>
  <c r="M2698" i="5"/>
  <c r="N2698" i="5" s="1"/>
  <c r="J3075" i="5"/>
  <c r="M3075" i="5"/>
  <c r="N3075" i="5" s="1"/>
  <c r="J1590" i="5"/>
  <c r="M1590" i="5"/>
  <c r="N1590" i="5" s="1"/>
  <c r="J1306" i="5"/>
  <c r="M1306" i="5"/>
  <c r="N1306" i="5" s="1"/>
  <c r="J2644" i="5"/>
  <c r="M2644" i="5"/>
  <c r="N2644" i="5" s="1"/>
  <c r="J1795" i="5"/>
  <c r="M1795" i="5"/>
  <c r="N1795" i="5" s="1"/>
  <c r="J144" i="5"/>
  <c r="M144" i="5"/>
  <c r="N144" i="5" s="1"/>
  <c r="J2851" i="5"/>
  <c r="M2851" i="5"/>
  <c r="N2851" i="5" s="1"/>
  <c r="J2718" i="5"/>
  <c r="M2718" i="5"/>
  <c r="N2718" i="5" s="1"/>
  <c r="J3467" i="5"/>
  <c r="M3467" i="5"/>
  <c r="N3467" i="5" s="1"/>
  <c r="J1386" i="5"/>
  <c r="M1386" i="5"/>
  <c r="N1386" i="5" s="1"/>
  <c r="J54" i="5"/>
  <c r="M54" i="5"/>
  <c r="N54" i="5" s="1"/>
  <c r="J2305" i="5"/>
  <c r="M2305" i="5"/>
  <c r="N2305" i="5" s="1"/>
  <c r="J3404" i="5"/>
  <c r="M3404" i="5"/>
  <c r="N3404" i="5" s="1"/>
  <c r="J16" i="5"/>
  <c r="M16" i="5"/>
  <c r="N16" i="5" s="1"/>
  <c r="J2543" i="5"/>
  <c r="M2543" i="5"/>
  <c r="N2543" i="5" s="1"/>
  <c r="J3344" i="5"/>
  <c r="M3344" i="5"/>
  <c r="N3344" i="5" s="1"/>
  <c r="J1752" i="5"/>
  <c r="M1752" i="5"/>
  <c r="N1752" i="5" s="1"/>
  <c r="J3534" i="5"/>
  <c r="M3534" i="5"/>
  <c r="N3534" i="5" s="1"/>
  <c r="J2871" i="5"/>
  <c r="M2871" i="5"/>
  <c r="N2871" i="5" s="1"/>
  <c r="J1714" i="5"/>
  <c r="M1714" i="5"/>
  <c r="N1714" i="5" s="1"/>
  <c r="J1495" i="5"/>
  <c r="M1495" i="5"/>
  <c r="N1495" i="5" s="1"/>
  <c r="J284" i="5"/>
  <c r="M284" i="5"/>
  <c r="N284" i="5" s="1"/>
  <c r="J342" i="5"/>
  <c r="M342" i="5"/>
  <c r="N342" i="5" s="1"/>
  <c r="J1292" i="5"/>
  <c r="M1292" i="5"/>
  <c r="N1292" i="5" s="1"/>
  <c r="J3160" i="5"/>
  <c r="M3160" i="5"/>
  <c r="N3160" i="5" s="1"/>
  <c r="J1842" i="5"/>
  <c r="M1842" i="5"/>
  <c r="N1842" i="5" s="1"/>
  <c r="J3315" i="5"/>
  <c r="M3315" i="5"/>
  <c r="N3315" i="5" s="1"/>
  <c r="J2998" i="5"/>
  <c r="M2998" i="5"/>
  <c r="N2998" i="5" s="1"/>
  <c r="J2459" i="5"/>
  <c r="M2459" i="5"/>
  <c r="N2459" i="5" s="1"/>
  <c r="J353" i="5"/>
  <c r="M353" i="5"/>
  <c r="N353" i="5" s="1"/>
  <c r="J331" i="5"/>
  <c r="M331" i="5"/>
  <c r="N331" i="5" s="1"/>
  <c r="J730" i="5"/>
  <c r="M730" i="5"/>
  <c r="N730" i="5" s="1"/>
  <c r="J2058" i="5"/>
  <c r="M2058" i="5"/>
  <c r="N2058" i="5" s="1"/>
  <c r="J2348" i="5"/>
  <c r="M2348" i="5"/>
  <c r="N2348" i="5" s="1"/>
  <c r="J2448" i="5"/>
  <c r="M2448" i="5"/>
  <c r="N2448" i="5" s="1"/>
  <c r="J3098" i="5"/>
  <c r="M3098" i="5"/>
  <c r="N3098" i="5" s="1"/>
  <c r="J3048" i="5"/>
  <c r="M3048" i="5"/>
  <c r="N3048" i="5" s="1"/>
  <c r="J2262" i="5"/>
  <c r="M2262" i="5"/>
  <c r="N2262" i="5" s="1"/>
  <c r="J1360" i="5"/>
  <c r="M1360" i="5"/>
  <c r="N1360" i="5" s="1"/>
  <c r="J1911" i="5"/>
  <c r="M1911" i="5"/>
  <c r="N1911" i="5" s="1"/>
  <c r="J823" i="5"/>
  <c r="M823" i="5"/>
  <c r="N823" i="5" s="1"/>
  <c r="J3285" i="5"/>
  <c r="K3285" i="5" s="1"/>
  <c r="M3285" i="5"/>
  <c r="N3285" i="5" s="1"/>
  <c r="J592" i="5"/>
  <c r="M592" i="5"/>
  <c r="N592" i="5" s="1"/>
  <c r="J544" i="5"/>
  <c r="M544" i="5"/>
  <c r="N544" i="5" s="1"/>
  <c r="J3325" i="5"/>
  <c r="M3325" i="5"/>
  <c r="N3325" i="5" s="1"/>
  <c r="J903" i="5"/>
  <c r="M903" i="5"/>
  <c r="N903" i="5" s="1"/>
  <c r="J883" i="5"/>
  <c r="M883" i="5"/>
  <c r="N883" i="5" s="1"/>
  <c r="J1914" i="5"/>
  <c r="M1914" i="5"/>
  <c r="N1914" i="5" s="1"/>
  <c r="J467" i="5"/>
  <c r="M467" i="5"/>
  <c r="N467" i="5" s="1"/>
  <c r="J828" i="5"/>
  <c r="M828" i="5"/>
  <c r="N828" i="5" s="1"/>
  <c r="J541" i="5"/>
  <c r="M541" i="5"/>
  <c r="N541" i="5" s="1"/>
  <c r="J3411" i="5"/>
  <c r="M3411" i="5"/>
  <c r="N3411" i="5" s="1"/>
  <c r="J1300" i="5"/>
  <c r="M1300" i="5"/>
  <c r="N1300" i="5" s="1"/>
  <c r="J1493" i="5"/>
  <c r="M1493" i="5"/>
  <c r="N1493" i="5" s="1"/>
  <c r="J838" i="5"/>
  <c r="M838" i="5"/>
  <c r="N838" i="5" s="1"/>
  <c r="J2759" i="5"/>
  <c r="M2759" i="5"/>
  <c r="N2759" i="5" s="1"/>
  <c r="J870" i="5"/>
  <c r="M870" i="5"/>
  <c r="N870" i="5" s="1"/>
  <c r="J1017" i="5"/>
  <c r="M1017" i="5"/>
  <c r="N1017" i="5" s="1"/>
  <c r="J1712" i="5"/>
  <c r="M1712" i="5"/>
  <c r="N1712" i="5" s="1"/>
  <c r="J999" i="5"/>
  <c r="M999" i="5"/>
  <c r="N999" i="5" s="1"/>
  <c r="J792" i="5"/>
  <c r="M792" i="5"/>
  <c r="N792" i="5" s="1"/>
  <c r="J2034" i="5"/>
  <c r="M2034" i="5"/>
  <c r="N2034" i="5" s="1"/>
  <c r="J767" i="5"/>
  <c r="M767" i="5"/>
  <c r="N767" i="5" s="1"/>
  <c r="J3338" i="5"/>
  <c r="M3338" i="5"/>
  <c r="N3338" i="5" s="1"/>
  <c r="J2675" i="5"/>
  <c r="M2675" i="5"/>
  <c r="N2675" i="5" s="1"/>
  <c r="BK95" i="3"/>
  <c r="BR95" i="3"/>
  <c r="J1554" i="5"/>
  <c r="M1554" i="5"/>
  <c r="N1554" i="5" s="1"/>
  <c r="J590" i="5"/>
  <c r="M590" i="5"/>
  <c r="N590" i="5" s="1"/>
  <c r="J1759" i="5"/>
  <c r="M1759" i="5"/>
  <c r="N1759" i="5" s="1"/>
  <c r="J2612" i="5"/>
  <c r="M2612" i="5"/>
  <c r="N2612" i="5" s="1"/>
  <c r="J716" i="5"/>
  <c r="M716" i="5"/>
  <c r="N716" i="5" s="1"/>
  <c r="J574" i="5"/>
  <c r="M574" i="5"/>
  <c r="N574" i="5" s="1"/>
  <c r="J1165" i="5"/>
  <c r="M1165" i="5"/>
  <c r="N1165" i="5" s="1"/>
  <c r="J1508" i="5"/>
  <c r="M1508" i="5"/>
  <c r="N1508" i="5" s="1"/>
  <c r="J1298" i="5"/>
  <c r="M1298" i="5"/>
  <c r="N1298" i="5" s="1"/>
  <c r="J1284" i="5"/>
  <c r="M1284" i="5"/>
  <c r="N1284" i="5" s="1"/>
  <c r="J1916" i="5"/>
  <c r="M1916" i="5"/>
  <c r="N1916" i="5" s="1"/>
  <c r="J3544" i="5"/>
  <c r="M3544" i="5"/>
  <c r="N3544" i="5" s="1"/>
  <c r="J379" i="5"/>
  <c r="M379" i="5"/>
  <c r="N379" i="5" s="1"/>
  <c r="J421" i="5"/>
  <c r="M421" i="5"/>
  <c r="N421" i="5" s="1"/>
  <c r="J1643" i="5"/>
  <c r="M1643" i="5"/>
  <c r="N1643" i="5" s="1"/>
  <c r="J3590" i="5"/>
  <c r="M3590" i="5"/>
  <c r="N3590" i="5" s="1"/>
  <c r="J1406" i="5"/>
  <c r="M1406" i="5"/>
  <c r="N1406" i="5" s="1"/>
  <c r="J657" i="5"/>
  <c r="M657" i="5"/>
  <c r="N657" i="5" s="1"/>
  <c r="J1311" i="5"/>
  <c r="M1311" i="5"/>
  <c r="N1311" i="5" s="1"/>
  <c r="J1111" i="5"/>
  <c r="K1111" i="5" s="1"/>
  <c r="M1111" i="5"/>
  <c r="N1111" i="5" s="1"/>
  <c r="J3084" i="5"/>
  <c r="M3084" i="5"/>
  <c r="N3084" i="5" s="1"/>
  <c r="J3393" i="5"/>
  <c r="M3393" i="5"/>
  <c r="N3393" i="5" s="1"/>
  <c r="J1058" i="5"/>
  <c r="M1058" i="5"/>
  <c r="N1058" i="5" s="1"/>
  <c r="J2398" i="5"/>
  <c r="M2398" i="5"/>
  <c r="N2398" i="5" s="1"/>
  <c r="J2545" i="5"/>
  <c r="M2545" i="5"/>
  <c r="N2545" i="5" s="1"/>
  <c r="J2103" i="5"/>
  <c r="M2103" i="5"/>
  <c r="N2103" i="5" s="1"/>
  <c r="J460" i="5"/>
  <c r="M460" i="5"/>
  <c r="N460" i="5" s="1"/>
  <c r="J1186" i="5"/>
  <c r="M1186" i="5"/>
  <c r="N1186" i="5" s="1"/>
  <c r="J2493" i="5"/>
  <c r="M2493" i="5"/>
  <c r="N2493" i="5" s="1"/>
  <c r="J350" i="5"/>
  <c r="M350" i="5"/>
  <c r="N350" i="5" s="1"/>
  <c r="J163" i="5"/>
  <c r="M163" i="5"/>
  <c r="N163" i="5" s="1"/>
  <c r="J380" i="5"/>
  <c r="M380" i="5"/>
  <c r="N380" i="5" s="1"/>
  <c r="J3187" i="5"/>
  <c r="M3187" i="5"/>
  <c r="N3187" i="5" s="1"/>
  <c r="J2723" i="5"/>
  <c r="M2723" i="5"/>
  <c r="N2723" i="5" s="1"/>
  <c r="J1103" i="5"/>
  <c r="M1103" i="5"/>
  <c r="N1103" i="5" s="1"/>
  <c r="J1756" i="5"/>
  <c r="M1756" i="5"/>
  <c r="N1756" i="5" s="1"/>
  <c r="J762" i="5"/>
  <c r="M762" i="5"/>
  <c r="N762" i="5" s="1"/>
  <c r="J2987" i="5"/>
  <c r="M2987" i="5"/>
  <c r="N2987" i="5" s="1"/>
  <c r="J1826" i="5"/>
  <c r="M1826" i="5"/>
  <c r="N1826" i="5" s="1"/>
  <c r="J1206" i="5"/>
  <c r="M1206" i="5"/>
  <c r="N1206" i="5" s="1"/>
  <c r="J659" i="5"/>
  <c r="M659" i="5"/>
  <c r="N659" i="5" s="1"/>
  <c r="J1454" i="5"/>
  <c r="M1454" i="5"/>
  <c r="N1454" i="5" s="1"/>
  <c r="J2958" i="5"/>
  <c r="M2958" i="5"/>
  <c r="N2958" i="5" s="1"/>
  <c r="J2554" i="5"/>
  <c r="M2554" i="5"/>
  <c r="N2554" i="5" s="1"/>
  <c r="J2898" i="5"/>
  <c r="M2898" i="5"/>
  <c r="N2898" i="5" s="1"/>
  <c r="J515" i="5"/>
  <c r="M515" i="5"/>
  <c r="N515" i="5" s="1"/>
  <c r="J3673" i="5"/>
  <c r="M3673" i="5"/>
  <c r="N3673" i="5" s="1"/>
  <c r="J322" i="5"/>
  <c r="M322" i="5"/>
  <c r="N322" i="5" s="1"/>
  <c r="J3080" i="5"/>
  <c r="M3080" i="5"/>
  <c r="N3080" i="5" s="1"/>
  <c r="J1565" i="5"/>
  <c r="M1565" i="5"/>
  <c r="N1565" i="5" s="1"/>
  <c r="J3303" i="5"/>
  <c r="M3303" i="5"/>
  <c r="N3303" i="5" s="1"/>
  <c r="J2923" i="5"/>
  <c r="M2923" i="5"/>
  <c r="N2923" i="5" s="1"/>
  <c r="J1458" i="5"/>
  <c r="M1458" i="5"/>
  <c r="N1458" i="5" s="1"/>
  <c r="J2658" i="5"/>
  <c r="M2658" i="5"/>
  <c r="N2658" i="5" s="1"/>
  <c r="J1870" i="5"/>
  <c r="M1870" i="5"/>
  <c r="N1870" i="5" s="1"/>
  <c r="J1282" i="5"/>
  <c r="M1282" i="5"/>
  <c r="N1282" i="5" s="1"/>
  <c r="AW79" i="3"/>
  <c r="BR79" i="3"/>
  <c r="J1420" i="5"/>
  <c r="M1420" i="5"/>
  <c r="N1420" i="5" s="1"/>
  <c r="J1900" i="5"/>
  <c r="M1900" i="5"/>
  <c r="N1900" i="5" s="1"/>
  <c r="J1572" i="5"/>
  <c r="M1572" i="5"/>
  <c r="N1572" i="5" s="1"/>
  <c r="J858" i="5"/>
  <c r="M858" i="5"/>
  <c r="N858" i="5" s="1"/>
  <c r="J1729" i="5"/>
  <c r="M1729" i="5"/>
  <c r="N1729" i="5" s="1"/>
  <c r="J542" i="5"/>
  <c r="M542" i="5"/>
  <c r="N542" i="5" s="1"/>
  <c r="J1131" i="5"/>
  <c r="M1131" i="5"/>
  <c r="N1131" i="5" s="1"/>
  <c r="J3201" i="5"/>
  <c r="M3201" i="5"/>
  <c r="N3201" i="5" s="1"/>
  <c r="J1434" i="5"/>
  <c r="M1434" i="5"/>
  <c r="N1434" i="5" s="1"/>
  <c r="J1519" i="5"/>
  <c r="M1519" i="5"/>
  <c r="N1519" i="5" s="1"/>
  <c r="J3116" i="5"/>
  <c r="M3116" i="5"/>
  <c r="N3116" i="5" s="1"/>
  <c r="J1356" i="5"/>
  <c r="M1356" i="5"/>
  <c r="N1356" i="5" s="1"/>
  <c r="J1210" i="5"/>
  <c r="M1210" i="5"/>
  <c r="N1210" i="5" s="1"/>
  <c r="J1896" i="5"/>
  <c r="M1896" i="5"/>
  <c r="N1896" i="5" s="1"/>
  <c r="J2593" i="5"/>
  <c r="M2593" i="5"/>
  <c r="N2593" i="5" s="1"/>
  <c r="J2065" i="5"/>
  <c r="M2065" i="5"/>
  <c r="N2065" i="5" s="1"/>
  <c r="J3642" i="5"/>
  <c r="M3642" i="5"/>
  <c r="N3642" i="5" s="1"/>
  <c r="J1366" i="5"/>
  <c r="M1366" i="5"/>
  <c r="N1366" i="5" s="1"/>
  <c r="J3565" i="5"/>
  <c r="M3565" i="5"/>
  <c r="N3565" i="5" s="1"/>
  <c r="J202" i="5"/>
  <c r="M202" i="5"/>
  <c r="N202" i="5" s="1"/>
  <c r="J3601" i="5"/>
  <c r="M3601" i="5"/>
  <c r="N3601" i="5" s="1"/>
  <c r="J1195" i="5"/>
  <c r="M1195" i="5"/>
  <c r="N1195" i="5" s="1"/>
  <c r="J1935" i="5"/>
  <c r="M1935" i="5"/>
  <c r="N1935" i="5" s="1"/>
  <c r="J2904" i="5"/>
  <c r="M2904" i="5"/>
  <c r="N2904" i="5" s="1"/>
  <c r="J3242" i="5"/>
  <c r="M3242" i="5"/>
  <c r="N3242" i="5" s="1"/>
  <c r="J36" i="5"/>
  <c r="M36" i="5"/>
  <c r="N36" i="5" s="1"/>
  <c r="J2819" i="5"/>
  <c r="M2819" i="5"/>
  <c r="N2819" i="5" s="1"/>
  <c r="J1442" i="5"/>
  <c r="M1442" i="5"/>
  <c r="N1442" i="5" s="1"/>
  <c r="J1634" i="5"/>
  <c r="M1634" i="5"/>
  <c r="N1634" i="5" s="1"/>
  <c r="J978" i="5"/>
  <c r="M978" i="5"/>
  <c r="N978" i="5" s="1"/>
  <c r="J1632" i="5"/>
  <c r="M1632" i="5"/>
  <c r="N1632" i="5" s="1"/>
  <c r="J3112" i="5"/>
  <c r="M3112" i="5"/>
  <c r="N3112" i="5" s="1"/>
  <c r="J1941" i="5"/>
  <c r="M1941" i="5"/>
  <c r="N1941" i="5" s="1"/>
  <c r="J3069" i="5"/>
  <c r="M3069" i="5"/>
  <c r="N3069" i="5" s="1"/>
  <c r="J1535" i="5"/>
  <c r="M1535" i="5"/>
  <c r="N1535" i="5" s="1"/>
  <c r="J2232" i="5"/>
  <c r="M2232" i="5"/>
  <c r="N2232" i="5" s="1"/>
  <c r="J866" i="5"/>
  <c r="M866" i="5"/>
  <c r="N866" i="5" s="1"/>
  <c r="J2671" i="5"/>
  <c r="M2671" i="5"/>
  <c r="N2671" i="5" s="1"/>
  <c r="J3370" i="5"/>
  <c r="M3370" i="5"/>
  <c r="N3370" i="5" s="1"/>
  <c r="J1923" i="5"/>
  <c r="M1923" i="5"/>
  <c r="N1923" i="5" s="1"/>
  <c r="J346" i="5"/>
  <c r="M346" i="5"/>
  <c r="N346" i="5" s="1"/>
  <c r="J690" i="5"/>
  <c r="M690" i="5"/>
  <c r="N690" i="5" s="1"/>
  <c r="J1920" i="5"/>
  <c r="M1920" i="5"/>
  <c r="N1920" i="5" s="1"/>
  <c r="J1148" i="5"/>
  <c r="M1148" i="5"/>
  <c r="N1148" i="5" s="1"/>
  <c r="J2643" i="5"/>
  <c r="M2643" i="5"/>
  <c r="N2643" i="5" s="1"/>
  <c r="J2188" i="5"/>
  <c r="M2188" i="5"/>
  <c r="N2188" i="5" s="1"/>
  <c r="J1394" i="5"/>
  <c r="M1394" i="5"/>
  <c r="N1394" i="5" s="1"/>
  <c r="J1502" i="5"/>
  <c r="M1502" i="5"/>
  <c r="N1502" i="5" s="1"/>
  <c r="J3471" i="5"/>
  <c r="M3471" i="5"/>
  <c r="N3471" i="5" s="1"/>
  <c r="J278" i="5"/>
  <c r="M278" i="5"/>
  <c r="N278" i="5" s="1"/>
  <c r="J669" i="5"/>
  <c r="M669" i="5"/>
  <c r="N669" i="5" s="1"/>
  <c r="J1819" i="5"/>
  <c r="M1819" i="5"/>
  <c r="N1819" i="5" s="1"/>
  <c r="J620" i="5"/>
  <c r="M620" i="5"/>
  <c r="N620" i="5" s="1"/>
  <c r="J1982" i="5"/>
  <c r="M1982" i="5"/>
  <c r="N1982" i="5" s="1"/>
  <c r="J1622" i="5"/>
  <c r="M1622" i="5"/>
  <c r="N1622" i="5" s="1"/>
  <c r="J2665" i="5"/>
  <c r="M2665" i="5"/>
  <c r="N2665" i="5" s="1"/>
  <c r="J1342" i="5"/>
  <c r="M1342" i="5"/>
  <c r="N1342" i="5" s="1"/>
  <c r="J704" i="5"/>
  <c r="M704" i="5"/>
  <c r="N704" i="5" s="1"/>
  <c r="J2275" i="5"/>
  <c r="M2275" i="5"/>
  <c r="N2275" i="5" s="1"/>
  <c r="J2480" i="5"/>
  <c r="M2480" i="5"/>
  <c r="N2480" i="5" s="1"/>
  <c r="J537" i="5"/>
  <c r="M537" i="5"/>
  <c r="N537" i="5" s="1"/>
  <c r="J2420" i="5"/>
  <c r="M2420" i="5"/>
  <c r="N2420" i="5" s="1"/>
  <c r="J3515" i="5"/>
  <c r="M3515" i="5"/>
  <c r="N3515" i="5" s="1"/>
  <c r="J3531" i="5"/>
  <c r="M3531" i="5"/>
  <c r="N3531" i="5" s="1"/>
  <c r="J938" i="5"/>
  <c r="M938" i="5"/>
  <c r="N938" i="5" s="1"/>
  <c r="J1169" i="5"/>
  <c r="M1169" i="5"/>
  <c r="N1169" i="5" s="1"/>
  <c r="J2417" i="5"/>
  <c r="M2417" i="5"/>
  <c r="N2417" i="5" s="1"/>
  <c r="J2084" i="5"/>
  <c r="M2084" i="5"/>
  <c r="N2084" i="5" s="1"/>
  <c r="J497" i="5"/>
  <c r="M497" i="5"/>
  <c r="N497" i="5" s="1"/>
  <c r="J1367" i="5"/>
  <c r="M1367" i="5"/>
  <c r="N1367" i="5" s="1"/>
  <c r="J3640" i="5"/>
  <c r="M3640" i="5"/>
  <c r="N3640" i="5" s="1"/>
  <c r="J3020" i="5"/>
  <c r="M3020" i="5"/>
  <c r="N3020" i="5" s="1"/>
  <c r="J919" i="5"/>
  <c r="M919" i="5"/>
  <c r="N919" i="5" s="1"/>
  <c r="J3013" i="5"/>
  <c r="M3013" i="5"/>
  <c r="N3013" i="5" s="1"/>
  <c r="J1045" i="5"/>
  <c r="M1045" i="5"/>
  <c r="N1045" i="5" s="1"/>
  <c r="J2905" i="5"/>
  <c r="M2905" i="5"/>
  <c r="N2905" i="5" s="1"/>
  <c r="J771" i="5"/>
  <c r="M771" i="5"/>
  <c r="N771" i="5" s="1"/>
  <c r="J2728" i="5"/>
  <c r="M2728" i="5"/>
  <c r="N2728" i="5" s="1"/>
  <c r="J2504" i="5"/>
  <c r="M2504" i="5"/>
  <c r="N2504" i="5" s="1"/>
  <c r="J2696" i="5"/>
  <c r="M2696" i="5"/>
  <c r="N2696" i="5" s="1"/>
  <c r="J2697" i="5"/>
  <c r="M2697" i="5"/>
  <c r="N2697" i="5" s="1"/>
  <c r="J2412" i="5"/>
  <c r="M2412" i="5"/>
  <c r="N2412" i="5" s="1"/>
  <c r="J3425" i="5"/>
  <c r="M3425" i="5"/>
  <c r="N3425" i="5" s="1"/>
  <c r="J234" i="5"/>
  <c r="M234" i="5"/>
  <c r="N234" i="5" s="1"/>
  <c r="J2903" i="5"/>
  <c r="M2903" i="5"/>
  <c r="N2903" i="5" s="1"/>
  <c r="J1482" i="5"/>
  <c r="M1482" i="5"/>
  <c r="N1482" i="5" s="1"/>
  <c r="J316" i="5"/>
  <c r="M316" i="5"/>
  <c r="N316" i="5" s="1"/>
  <c r="J2766" i="5"/>
  <c r="M2766" i="5"/>
  <c r="N2766" i="5" s="1"/>
  <c r="J1528" i="5"/>
  <c r="M1528" i="5"/>
  <c r="N1528" i="5" s="1"/>
  <c r="J1987" i="5"/>
  <c r="M1987" i="5"/>
  <c r="N1987" i="5" s="1"/>
  <c r="J3437" i="5"/>
  <c r="M3437" i="5"/>
  <c r="N3437" i="5" s="1"/>
  <c r="J140" i="5"/>
  <c r="M140" i="5"/>
  <c r="N140" i="5" s="1"/>
  <c r="J394" i="5"/>
  <c r="M394" i="5"/>
  <c r="N394" i="5" s="1"/>
  <c r="J2780" i="5"/>
  <c r="M2780" i="5"/>
  <c r="N2780" i="5" s="1"/>
  <c r="J1220" i="5"/>
  <c r="M1220" i="5"/>
  <c r="N1220" i="5" s="1"/>
  <c r="J1677" i="5"/>
  <c r="M1677" i="5"/>
  <c r="N1677" i="5" s="1"/>
  <c r="J1338" i="5"/>
  <c r="M1338" i="5"/>
  <c r="N1338" i="5" s="1"/>
  <c r="J3560" i="5"/>
  <c r="M3560" i="5"/>
  <c r="N3560" i="5" s="1"/>
  <c r="J101" i="5"/>
  <c r="M101" i="5"/>
  <c r="N101" i="5" s="1"/>
  <c r="J2059" i="5"/>
  <c r="M2059" i="5"/>
  <c r="N2059" i="5" s="1"/>
  <c r="J588" i="5"/>
  <c r="M588" i="5"/>
  <c r="N588" i="5" s="1"/>
  <c r="J2038" i="5"/>
  <c r="M2038" i="5"/>
  <c r="N2038" i="5" s="1"/>
  <c r="J1256" i="5"/>
  <c r="M1256" i="5"/>
  <c r="N1256" i="5" s="1"/>
  <c r="J2532" i="5"/>
  <c r="M2532" i="5"/>
  <c r="N2532" i="5" s="1"/>
  <c r="J454" i="5"/>
  <c r="M454" i="5"/>
  <c r="N454" i="5" s="1"/>
  <c r="J1570" i="5"/>
  <c r="M1570" i="5"/>
  <c r="N1570" i="5" s="1"/>
  <c r="J1995" i="5"/>
  <c r="M1995" i="5"/>
  <c r="N1995" i="5" s="1"/>
  <c r="J1428" i="5"/>
  <c r="M1428" i="5"/>
  <c r="N1428" i="5" s="1"/>
  <c r="J585" i="5"/>
  <c r="M585" i="5"/>
  <c r="N585" i="5" s="1"/>
  <c r="J1851" i="5"/>
  <c r="M1851" i="5"/>
  <c r="N1851" i="5" s="1"/>
  <c r="J1823" i="5"/>
  <c r="M1823" i="5"/>
  <c r="N1823" i="5" s="1"/>
  <c r="J2856" i="5"/>
  <c r="M2856" i="5"/>
  <c r="N2856" i="5" s="1"/>
  <c r="J228" i="5"/>
  <c r="M228" i="5"/>
  <c r="N228" i="5" s="1"/>
  <c r="J2739" i="5"/>
  <c r="M2739" i="5"/>
  <c r="N2739" i="5" s="1"/>
  <c r="J1158" i="5"/>
  <c r="M1158" i="5"/>
  <c r="N1158" i="5" s="1"/>
  <c r="J1310" i="5"/>
  <c r="M1310" i="5"/>
  <c r="N1310" i="5" s="1"/>
  <c r="J819" i="5"/>
  <c r="M819" i="5"/>
  <c r="N819" i="5" s="1"/>
  <c r="J259" i="5"/>
  <c r="M259" i="5"/>
  <c r="N259" i="5" s="1"/>
  <c r="J2700" i="5"/>
  <c r="M2700" i="5"/>
  <c r="N2700" i="5" s="1"/>
  <c r="J1645" i="5"/>
  <c r="M1645" i="5"/>
  <c r="N1645" i="5" s="1"/>
  <c r="J984" i="5"/>
  <c r="M984" i="5"/>
  <c r="N984" i="5" s="1"/>
  <c r="J1800" i="5"/>
  <c r="M1800" i="5"/>
  <c r="N1800" i="5" s="1"/>
  <c r="J3612" i="5"/>
  <c r="M3612" i="5"/>
  <c r="N3612" i="5" s="1"/>
  <c r="J2938" i="5"/>
  <c r="M2938" i="5"/>
  <c r="N2938" i="5" s="1"/>
  <c r="J1749" i="5"/>
  <c r="M1749" i="5"/>
  <c r="N1749" i="5" s="1"/>
  <c r="J1751" i="5"/>
  <c r="M1751" i="5"/>
  <c r="N1751" i="5" s="1"/>
  <c r="J233" i="5"/>
  <c r="M233" i="5"/>
  <c r="N233" i="5" s="1"/>
  <c r="J1555" i="5"/>
  <c r="M1555" i="5"/>
  <c r="N1555" i="5" s="1"/>
  <c r="J558" i="5"/>
  <c r="M558" i="5"/>
  <c r="N558" i="5" s="1"/>
  <c r="J2075" i="5"/>
  <c r="M2075" i="5"/>
  <c r="N2075" i="5" s="1"/>
  <c r="J1166" i="5"/>
  <c r="M1166" i="5"/>
  <c r="N1166" i="5" s="1"/>
  <c r="J2364" i="5"/>
  <c r="M2364" i="5"/>
  <c r="N2364" i="5" s="1"/>
  <c r="J3245" i="5"/>
  <c r="M3245" i="5"/>
  <c r="N3245" i="5" s="1"/>
  <c r="J680" i="5"/>
  <c r="M680" i="5"/>
  <c r="N680" i="5" s="1"/>
  <c r="J2406" i="5"/>
  <c r="M2406" i="5"/>
  <c r="N2406" i="5" s="1"/>
  <c r="J2408" i="5"/>
  <c r="M2408" i="5"/>
  <c r="N2408" i="5" s="1"/>
  <c r="J3591" i="5"/>
  <c r="M3591" i="5"/>
  <c r="N3591" i="5" s="1"/>
  <c r="J644" i="5"/>
  <c r="M644" i="5"/>
  <c r="N644" i="5" s="1"/>
  <c r="J1043" i="5"/>
  <c r="M1043" i="5"/>
  <c r="N1043" i="5" s="1"/>
  <c r="J478" i="5"/>
  <c r="M478" i="5"/>
  <c r="N478" i="5" s="1"/>
  <c r="J2437" i="5"/>
  <c r="M2437" i="5"/>
  <c r="N2437" i="5" s="1"/>
  <c r="J1934" i="5"/>
  <c r="M1934" i="5"/>
  <c r="N1934" i="5" s="1"/>
  <c r="J1872" i="5"/>
  <c r="M1872" i="5"/>
  <c r="N1872" i="5" s="1"/>
  <c r="J3700" i="5"/>
  <c r="M3700" i="5"/>
  <c r="N3700" i="5" s="1"/>
  <c r="J2900" i="5"/>
  <c r="M2900" i="5"/>
  <c r="N2900" i="5" s="1"/>
  <c r="J2000" i="5"/>
  <c r="M2000" i="5"/>
  <c r="N2000" i="5" s="1"/>
  <c r="J3042" i="5"/>
  <c r="M3042" i="5"/>
  <c r="N3042" i="5" s="1"/>
  <c r="J3262" i="5"/>
  <c r="M3262" i="5"/>
  <c r="N3262" i="5" s="1"/>
  <c r="J48" i="5"/>
  <c r="M48" i="5"/>
  <c r="N48" i="5" s="1"/>
  <c r="J649" i="5"/>
  <c r="M649" i="5"/>
  <c r="N649" i="5" s="1"/>
  <c r="J3288" i="5"/>
  <c r="K3288" i="5" s="1"/>
  <c r="M3288" i="5"/>
  <c r="N3288" i="5" s="1"/>
  <c r="J2853" i="5"/>
  <c r="M2853" i="5"/>
  <c r="N2853" i="5" s="1"/>
  <c r="J3083" i="5"/>
  <c r="M3083" i="5"/>
  <c r="N3083" i="5" s="1"/>
  <c r="J2765" i="5"/>
  <c r="M2765" i="5"/>
  <c r="N2765" i="5" s="1"/>
  <c r="J376" i="5"/>
  <c r="M376" i="5"/>
  <c r="N376" i="5" s="1"/>
  <c r="J3096" i="5"/>
  <c r="M3096" i="5"/>
  <c r="N3096" i="5" s="1"/>
  <c r="J1665" i="5"/>
  <c r="M1665" i="5"/>
  <c r="N1665" i="5" s="1"/>
  <c r="J1973" i="5"/>
  <c r="M1973" i="5"/>
  <c r="N1973" i="5" s="1"/>
  <c r="J2874" i="5"/>
  <c r="M2874" i="5"/>
  <c r="N2874" i="5" s="1"/>
  <c r="J1253" i="5"/>
  <c r="M1253" i="5"/>
  <c r="N1253" i="5" s="1"/>
  <c r="J1855" i="5"/>
  <c r="M1855" i="5"/>
  <c r="N1855" i="5" s="1"/>
  <c r="J2243" i="5"/>
  <c r="M2243" i="5"/>
  <c r="N2243" i="5" s="1"/>
  <c r="J370" i="5"/>
  <c r="M370" i="5"/>
  <c r="N370" i="5" s="1"/>
  <c r="J1530" i="5"/>
  <c r="M1530" i="5"/>
  <c r="N1530" i="5" s="1"/>
  <c r="J413" i="5"/>
  <c r="M413" i="5"/>
  <c r="N413" i="5" s="1"/>
  <c r="J1202" i="5"/>
  <c r="M1202" i="5"/>
  <c r="N1202" i="5" s="1"/>
  <c r="J2742" i="5"/>
  <c r="M2742" i="5"/>
  <c r="N2742" i="5" s="1"/>
  <c r="J1377" i="5"/>
  <c r="M1377" i="5"/>
  <c r="N1377" i="5" s="1"/>
  <c r="J1012" i="5"/>
  <c r="M1012" i="5"/>
  <c r="N1012" i="5" s="1"/>
  <c r="J1355" i="5"/>
  <c r="M1355" i="5"/>
  <c r="N1355" i="5" s="1"/>
  <c r="J3518" i="5"/>
  <c r="M3518" i="5"/>
  <c r="N3518" i="5" s="1"/>
  <c r="J2172" i="5"/>
  <c r="M2172" i="5"/>
  <c r="N2172" i="5" s="1"/>
  <c r="J1084" i="5"/>
  <c r="M1084" i="5"/>
  <c r="N1084" i="5" s="1"/>
  <c r="J1055" i="5"/>
  <c r="M1055" i="5"/>
  <c r="N1055" i="5" s="1"/>
  <c r="J652" i="5"/>
  <c r="M652" i="5"/>
  <c r="N652" i="5" s="1"/>
  <c r="J3347" i="5"/>
  <c r="M3347" i="5"/>
  <c r="N3347" i="5" s="1"/>
  <c r="J356" i="5"/>
  <c r="M356" i="5"/>
  <c r="N356" i="5" s="1"/>
  <c r="J1942" i="5"/>
  <c r="M1942" i="5"/>
  <c r="N1942" i="5" s="1"/>
  <c r="J1757" i="5"/>
  <c r="M1757" i="5"/>
  <c r="N1757" i="5" s="1"/>
  <c r="J970" i="5"/>
  <c r="M970" i="5"/>
  <c r="N970" i="5" s="1"/>
  <c r="J3483" i="5"/>
  <c r="M3483" i="5"/>
  <c r="N3483" i="5" s="1"/>
  <c r="J108" i="5"/>
  <c r="M108" i="5"/>
  <c r="N108" i="5" s="1"/>
  <c r="J3114" i="5"/>
  <c r="M3114" i="5"/>
  <c r="N3114" i="5" s="1"/>
  <c r="J1067" i="5"/>
  <c r="M1067" i="5"/>
  <c r="N1067" i="5" s="1"/>
  <c r="J1396" i="5"/>
  <c r="M1396" i="5"/>
  <c r="N1396" i="5" s="1"/>
  <c r="J2226" i="5"/>
  <c r="M2226" i="5"/>
  <c r="N2226" i="5" s="1"/>
  <c r="J933" i="5"/>
  <c r="M933" i="5"/>
  <c r="N933" i="5" s="1"/>
  <c r="J2762" i="5"/>
  <c r="M2762" i="5"/>
  <c r="N2762" i="5" s="1"/>
  <c r="J1384" i="5"/>
  <c r="M1384" i="5"/>
  <c r="N1384" i="5" s="1"/>
  <c r="J1790" i="5"/>
  <c r="M1790" i="5"/>
  <c r="N1790" i="5" s="1"/>
  <c r="J3263" i="5"/>
  <c r="M3263" i="5"/>
  <c r="N3263" i="5" s="1"/>
  <c r="J2229" i="5"/>
  <c r="M2229" i="5"/>
  <c r="N2229" i="5" s="1"/>
  <c r="J296" i="5"/>
  <c r="M296" i="5"/>
  <c r="N296" i="5" s="1"/>
  <c r="J2678" i="5"/>
  <c r="M2678" i="5"/>
  <c r="N2678" i="5" s="1"/>
  <c r="J3139" i="5"/>
  <c r="M3139" i="5"/>
  <c r="N3139" i="5" s="1"/>
  <c r="J38" i="5"/>
  <c r="M38" i="5"/>
  <c r="N38" i="5" s="1"/>
  <c r="J2217" i="5"/>
  <c r="M2217" i="5"/>
  <c r="N2217" i="5" s="1"/>
  <c r="J1910" i="5"/>
  <c r="M1910" i="5"/>
  <c r="N1910" i="5" s="1"/>
  <c r="J3580" i="5"/>
  <c r="M3580" i="5"/>
  <c r="N3580" i="5" s="1"/>
  <c r="J1201" i="5"/>
  <c r="M1201" i="5"/>
  <c r="N1201" i="5" s="1"/>
  <c r="J514" i="5"/>
  <c r="M514" i="5"/>
  <c r="N514" i="5" s="1"/>
  <c r="J1446" i="5"/>
  <c r="M1446" i="5"/>
  <c r="N1446" i="5" s="1"/>
  <c r="J190" i="5"/>
  <c r="M190" i="5"/>
  <c r="N190" i="5" s="1"/>
  <c r="J906" i="5"/>
  <c r="M906" i="5"/>
  <c r="N906" i="5" s="1"/>
  <c r="J2936" i="5"/>
  <c r="M2936" i="5"/>
  <c r="N2936" i="5" s="1"/>
  <c r="J2289" i="5"/>
  <c r="M2289" i="5"/>
  <c r="N2289" i="5" s="1"/>
  <c r="J2438" i="5"/>
  <c r="M2438" i="5"/>
  <c r="N2438" i="5" s="1"/>
  <c r="J2460" i="5"/>
  <c r="M2460" i="5"/>
  <c r="N2460" i="5" s="1"/>
  <c r="J1207" i="5"/>
  <c r="M1207" i="5"/>
  <c r="N1207" i="5" s="1"/>
  <c r="J968" i="5"/>
  <c r="M968" i="5"/>
  <c r="N968" i="5" s="1"/>
  <c r="J2228" i="5"/>
  <c r="M2228" i="5"/>
  <c r="N2228" i="5" s="1"/>
  <c r="J2861" i="5"/>
  <c r="M2861" i="5"/>
  <c r="N2861" i="5" s="1"/>
  <c r="J2894" i="5"/>
  <c r="M2894" i="5"/>
  <c r="N2894" i="5" s="1"/>
  <c r="J1771" i="5"/>
  <c r="M1771" i="5"/>
  <c r="N1771" i="5" s="1"/>
  <c r="J1829" i="5"/>
  <c r="M1829" i="5"/>
  <c r="N1829" i="5" s="1"/>
  <c r="J3507" i="5"/>
  <c r="M3507" i="5"/>
  <c r="N3507" i="5" s="1"/>
  <c r="J1361" i="5"/>
  <c r="M1361" i="5"/>
  <c r="N1361" i="5" s="1"/>
  <c r="J503" i="5"/>
  <c r="M503" i="5"/>
  <c r="N503" i="5" s="1"/>
  <c r="J157" i="5"/>
  <c r="M157" i="5"/>
  <c r="N157" i="5" s="1"/>
  <c r="J1722" i="5"/>
  <c r="M1722" i="5"/>
  <c r="N1722" i="5" s="1"/>
  <c r="J1233" i="5"/>
  <c r="M1233" i="5"/>
  <c r="N1233" i="5" s="1"/>
  <c r="J3649" i="5"/>
  <c r="M3649" i="5"/>
  <c r="N3649" i="5" s="1"/>
  <c r="J734" i="5"/>
  <c r="M734" i="5"/>
  <c r="N734" i="5" s="1"/>
  <c r="J3021" i="5"/>
  <c r="M3021" i="5"/>
  <c r="N3021" i="5" s="1"/>
  <c r="J1312" i="5"/>
  <c r="M1312" i="5"/>
  <c r="N1312" i="5" s="1"/>
  <c r="J2160" i="5"/>
  <c r="M2160" i="5"/>
  <c r="N2160" i="5" s="1"/>
  <c r="J3151" i="5"/>
  <c r="M3151" i="5"/>
  <c r="N3151" i="5" s="1"/>
  <c r="J1956" i="5"/>
  <c r="M1956" i="5"/>
  <c r="N1956" i="5" s="1"/>
  <c r="J3085" i="5"/>
  <c r="M3085" i="5"/>
  <c r="N3085" i="5" s="1"/>
  <c r="J77" i="5"/>
  <c r="M77" i="5"/>
  <c r="N77" i="5" s="1"/>
  <c r="J1546" i="5"/>
  <c r="M1546" i="5"/>
  <c r="N1546" i="5" s="1"/>
  <c r="J2584" i="5"/>
  <c r="M2584" i="5"/>
  <c r="N2584" i="5" s="1"/>
  <c r="J94" i="5"/>
  <c r="M94" i="5"/>
  <c r="N94" i="5" s="1"/>
  <c r="J1559" i="5"/>
  <c r="M1559" i="5"/>
  <c r="N1559" i="5" s="1"/>
  <c r="J3109" i="5"/>
  <c r="M3109" i="5"/>
  <c r="N3109" i="5" s="1"/>
  <c r="J229" i="5"/>
  <c r="M229" i="5"/>
  <c r="N229" i="5" s="1"/>
  <c r="J1472" i="5"/>
  <c r="M1472" i="5"/>
  <c r="N1472" i="5" s="1"/>
  <c r="J24" i="5"/>
  <c r="M24" i="5"/>
  <c r="N24" i="5" s="1"/>
  <c r="J1638" i="5"/>
  <c r="M1638" i="5"/>
  <c r="N1638" i="5" s="1"/>
  <c r="J2278" i="5"/>
  <c r="M2278" i="5"/>
  <c r="N2278" i="5" s="1"/>
  <c r="J2833" i="5"/>
  <c r="M2833" i="5"/>
  <c r="N2833" i="5" s="1"/>
  <c r="J287" i="5"/>
  <c r="M287" i="5"/>
  <c r="N287" i="5" s="1"/>
  <c r="J2530" i="5"/>
  <c r="M2530" i="5"/>
  <c r="N2530" i="5" s="1"/>
  <c r="J808" i="5"/>
  <c r="M808" i="5"/>
  <c r="N808" i="5" s="1"/>
  <c r="J992" i="5"/>
  <c r="M992" i="5"/>
  <c r="N992" i="5" s="1"/>
  <c r="J2695" i="5"/>
  <c r="M2695" i="5"/>
  <c r="N2695" i="5" s="1"/>
  <c r="J752" i="5"/>
  <c r="M752" i="5"/>
  <c r="N752" i="5" s="1"/>
  <c r="J3210" i="5"/>
  <c r="M3210" i="5"/>
  <c r="N3210" i="5" s="1"/>
  <c r="J2808" i="5"/>
  <c r="M2808" i="5"/>
  <c r="N2808" i="5" s="1"/>
  <c r="J1633" i="5"/>
  <c r="M1633" i="5"/>
  <c r="N1633" i="5" s="1"/>
  <c r="J3068" i="5"/>
  <c r="M3068" i="5"/>
  <c r="N3068" i="5" s="1"/>
  <c r="J1144" i="5"/>
  <c r="M1144" i="5"/>
  <c r="N1144" i="5" s="1"/>
  <c r="J910" i="5"/>
  <c r="M910" i="5"/>
  <c r="N910" i="5" s="1"/>
  <c r="J1294" i="5"/>
  <c r="M1294" i="5"/>
  <c r="N1294" i="5" s="1"/>
  <c r="J3397" i="5"/>
  <c r="J3398" i="5" s="1"/>
  <c r="Q116" i="2" s="1"/>
  <c r="S116" i="2" s="1"/>
  <c r="M3397" i="5"/>
  <c r="N3397" i="5" s="1"/>
  <c r="N3398" i="5" s="1"/>
  <c r="J116" i="2" s="1"/>
  <c r="J2625" i="5"/>
  <c r="M2625" i="5"/>
  <c r="N2625" i="5" s="1"/>
  <c r="J292" i="5"/>
  <c r="M292" i="5"/>
  <c r="N292" i="5" s="1"/>
  <c r="J2095" i="5"/>
  <c r="M2095" i="5"/>
  <c r="N2095" i="5" s="1"/>
  <c r="J1307" i="5"/>
  <c r="M1307" i="5"/>
  <c r="N1307" i="5" s="1"/>
  <c r="J604" i="5"/>
  <c r="M604" i="5"/>
  <c r="N604" i="5" s="1"/>
  <c r="J3525" i="5"/>
  <c r="M3525" i="5"/>
  <c r="N3525" i="5" s="1"/>
  <c r="J2272" i="5"/>
  <c r="M2272" i="5"/>
  <c r="N2272" i="5" s="1"/>
  <c r="J1001" i="5"/>
  <c r="M1001" i="5"/>
  <c r="N1001" i="5" s="1"/>
  <c r="J2110" i="5"/>
  <c r="M2110" i="5"/>
  <c r="N2110" i="5" s="1"/>
  <c r="J3644" i="5"/>
  <c r="M3644" i="5"/>
  <c r="N3644" i="5" s="1"/>
  <c r="J319" i="5"/>
  <c r="M319" i="5"/>
  <c r="N319" i="5" s="1"/>
  <c r="J3272" i="5"/>
  <c r="M3272" i="5"/>
  <c r="N3272" i="5" s="1"/>
  <c r="J2397" i="5"/>
  <c r="M2397" i="5"/>
  <c r="N2397" i="5" s="1"/>
  <c r="J2434" i="5"/>
  <c r="M2434" i="5"/>
  <c r="N2434" i="5" s="1"/>
  <c r="J2230" i="5"/>
  <c r="M2230" i="5"/>
  <c r="N2230" i="5" s="1"/>
  <c r="J3523" i="5"/>
  <c r="M3523" i="5"/>
  <c r="N3523" i="5" s="1"/>
  <c r="J1327" i="5"/>
  <c r="M1327" i="5"/>
  <c r="N1327" i="5" s="1"/>
  <c r="J1062" i="5"/>
  <c r="M1062" i="5"/>
  <c r="N1062" i="5" s="1"/>
  <c r="J1224" i="5"/>
  <c r="M1224" i="5"/>
  <c r="N1224" i="5" s="1"/>
  <c r="J929" i="5"/>
  <c r="M929" i="5"/>
  <c r="N929" i="5" s="1"/>
  <c r="J2147" i="5"/>
  <c r="M2147" i="5"/>
  <c r="N2147" i="5" s="1"/>
  <c r="J2128" i="5"/>
  <c r="M2128" i="5"/>
  <c r="N2128" i="5" s="1"/>
  <c r="J2877" i="5"/>
  <c r="M2877" i="5"/>
  <c r="N2877" i="5" s="1"/>
  <c r="J2996" i="5"/>
  <c r="M2996" i="5"/>
  <c r="N2996" i="5" s="1"/>
  <c r="J91" i="5"/>
  <c r="M91" i="5"/>
  <c r="N91" i="5" s="1"/>
  <c r="J359" i="5"/>
  <c r="M359" i="5"/>
  <c r="N359" i="5" s="1"/>
  <c r="J3444" i="5"/>
  <c r="M3444" i="5"/>
  <c r="N3444" i="5" s="1"/>
  <c r="J3592" i="5"/>
  <c r="M3592" i="5"/>
  <c r="N3592" i="5" s="1"/>
  <c r="J1142" i="5"/>
  <c r="M1142" i="5"/>
  <c r="N1142" i="5" s="1"/>
  <c r="J953" i="5"/>
  <c r="M953" i="5"/>
  <c r="N953" i="5" s="1"/>
  <c r="J449" i="5"/>
  <c r="M449" i="5"/>
  <c r="N449" i="5" s="1"/>
  <c r="J1991" i="5"/>
  <c r="M1991" i="5"/>
  <c r="N1991" i="5" s="1"/>
  <c r="J1320" i="5"/>
  <c r="M1320" i="5"/>
  <c r="N1320" i="5" s="1"/>
  <c r="J1717" i="5"/>
  <c r="M1717" i="5"/>
  <c r="N1717" i="5" s="1"/>
  <c r="J1393" i="5"/>
  <c r="M1393" i="5"/>
  <c r="N1393" i="5" s="1"/>
  <c r="J227" i="5"/>
  <c r="M227" i="5"/>
  <c r="N227" i="5" s="1"/>
  <c r="J194" i="5"/>
  <c r="M194" i="5"/>
  <c r="N194" i="5" s="1"/>
  <c r="J1125" i="5"/>
  <c r="K1125" i="5" s="1"/>
  <c r="M1125" i="5"/>
  <c r="N1125" i="5" s="1"/>
  <c r="J609" i="5"/>
  <c r="M609" i="5"/>
  <c r="N609" i="5" s="1"/>
  <c r="J1948" i="5"/>
  <c r="M1948" i="5"/>
  <c r="N1948" i="5" s="1"/>
  <c r="J3491" i="5"/>
  <c r="M3491" i="5"/>
  <c r="N3491" i="5" s="1"/>
  <c r="J52" i="5"/>
  <c r="M52" i="5"/>
  <c r="N52" i="5" s="1"/>
  <c r="J3448" i="5"/>
  <c r="M3448" i="5"/>
  <c r="N3448" i="5" s="1"/>
  <c r="J3003" i="5"/>
  <c r="M3003" i="5"/>
  <c r="N3003" i="5" s="1"/>
  <c r="J1015" i="5"/>
  <c r="M1015" i="5"/>
  <c r="N1015" i="5" s="1"/>
  <c r="J2050" i="5"/>
  <c r="M2050" i="5"/>
  <c r="N2050" i="5" s="1"/>
  <c r="J1179" i="5"/>
  <c r="M1179" i="5"/>
  <c r="N1179" i="5" s="1"/>
  <c r="J596" i="5"/>
  <c r="M596" i="5"/>
  <c r="N596" i="5" s="1"/>
  <c r="J3613" i="5"/>
  <c r="M3613" i="5"/>
  <c r="N3613" i="5" s="1"/>
  <c r="J3688" i="5"/>
  <c r="M3688" i="5"/>
  <c r="N3688" i="5" s="1"/>
  <c r="J2254" i="5"/>
  <c r="M2254" i="5"/>
  <c r="N2254" i="5" s="1"/>
  <c r="J1755" i="5"/>
  <c r="M1755" i="5"/>
  <c r="N1755" i="5" s="1"/>
  <c r="J1467" i="5"/>
  <c r="M1467" i="5"/>
  <c r="N1467" i="5" s="1"/>
  <c r="J3256" i="5"/>
  <c r="M3256" i="5"/>
  <c r="N3256" i="5" s="1"/>
  <c r="J2624" i="5"/>
  <c r="M2624" i="5"/>
  <c r="N2624" i="5" s="1"/>
  <c r="J1222" i="5"/>
  <c r="M1222" i="5"/>
  <c r="N1222" i="5" s="1"/>
  <c r="J1188" i="5"/>
  <c r="M1188" i="5"/>
  <c r="N1188" i="5" s="1"/>
  <c r="J554" i="5"/>
  <c r="M554" i="5"/>
  <c r="N554" i="5" s="1"/>
  <c r="J839" i="5"/>
  <c r="M839" i="5"/>
  <c r="N839" i="5" s="1"/>
  <c r="J2463" i="5"/>
  <c r="M2463" i="5"/>
  <c r="N2463" i="5" s="1"/>
  <c r="J3501" i="5"/>
  <c r="M3501" i="5"/>
  <c r="N3501" i="5" s="1"/>
  <c r="J1507" i="5"/>
  <c r="M1507" i="5"/>
  <c r="N1507" i="5" s="1"/>
  <c r="J1362" i="5"/>
  <c r="M1362" i="5"/>
  <c r="N1362" i="5" s="1"/>
  <c r="J1660" i="5"/>
  <c r="M1660" i="5"/>
  <c r="N1660" i="5" s="1"/>
  <c r="J3217" i="5"/>
  <c r="M3217" i="5"/>
  <c r="N3217" i="5" s="1"/>
  <c r="J1969" i="5"/>
  <c r="M1969" i="5"/>
  <c r="N1969" i="5" s="1"/>
  <c r="J2273" i="5"/>
  <c r="M2273" i="5"/>
  <c r="N2273" i="5" s="1"/>
  <c r="J2831" i="5"/>
  <c r="M2831" i="5"/>
  <c r="N2831" i="5" s="1"/>
  <c r="J3006" i="5"/>
  <c r="M3006" i="5"/>
  <c r="N3006" i="5" s="1"/>
  <c r="J2854" i="5"/>
  <c r="M2854" i="5"/>
  <c r="N2854" i="5" s="1"/>
  <c r="J2010" i="5"/>
  <c r="M2010" i="5"/>
  <c r="N2010" i="5" s="1"/>
  <c r="J1661" i="5"/>
  <c r="M1661" i="5"/>
  <c r="N1661" i="5" s="1"/>
  <c r="J2553" i="5"/>
  <c r="M2553" i="5"/>
  <c r="N2553" i="5" s="1"/>
  <c r="J3572" i="5"/>
  <c r="M3572" i="5"/>
  <c r="N3572" i="5" s="1"/>
  <c r="J3574" i="5"/>
  <c r="M3574" i="5"/>
  <c r="N3574" i="5" s="1"/>
  <c r="J2575" i="5"/>
  <c r="M2575" i="5"/>
  <c r="N2575" i="5" s="1"/>
  <c r="J2201" i="5"/>
  <c r="M2201" i="5"/>
  <c r="N2201" i="5" s="1"/>
  <c r="J2476" i="5"/>
  <c r="M2476" i="5"/>
  <c r="N2476" i="5" s="1"/>
  <c r="J2342" i="5"/>
  <c r="M2342" i="5"/>
  <c r="N2342" i="5" s="1"/>
  <c r="J2661" i="5"/>
  <c r="M2661" i="5"/>
  <c r="N2661" i="5" s="1"/>
  <c r="J349" i="5"/>
  <c r="M349" i="5"/>
  <c r="N349" i="5" s="1"/>
  <c r="J308" i="5"/>
  <c r="M308" i="5"/>
  <c r="N308" i="5" s="1"/>
  <c r="J3253" i="5"/>
  <c r="M3253" i="5"/>
  <c r="N3253" i="5" s="1"/>
  <c r="J2862" i="5"/>
  <c r="M2862" i="5"/>
  <c r="N2862" i="5" s="1"/>
  <c r="J3408" i="5"/>
  <c r="M3408" i="5"/>
  <c r="N3408" i="5" s="1"/>
  <c r="J2839" i="5"/>
  <c r="M2839" i="5"/>
  <c r="N2839" i="5" s="1"/>
  <c r="J1575" i="5"/>
  <c r="M1575" i="5"/>
  <c r="N1575" i="5" s="1"/>
  <c r="J3071" i="5"/>
  <c r="M3071" i="5"/>
  <c r="N3071" i="5" s="1"/>
  <c r="J1866" i="5"/>
  <c r="M1866" i="5"/>
  <c r="N1866" i="5" s="1"/>
  <c r="J1468" i="5"/>
  <c r="M1468" i="5"/>
  <c r="N1468" i="5" s="1"/>
  <c r="J492" i="5"/>
  <c r="M492" i="5"/>
  <c r="N492" i="5" s="1"/>
  <c r="J293" i="5"/>
  <c r="M293" i="5"/>
  <c r="N293" i="5" s="1"/>
  <c r="J66" i="5"/>
  <c r="M66" i="5"/>
  <c r="N66" i="5" s="1"/>
  <c r="J3556" i="5"/>
  <c r="M3556" i="5"/>
  <c r="N3556" i="5" s="1"/>
  <c r="J2985" i="5"/>
  <c r="M2985" i="5"/>
  <c r="N2985" i="5" s="1"/>
  <c r="J3647" i="5"/>
  <c r="M3647" i="5"/>
  <c r="N3647" i="5" s="1"/>
  <c r="J2693" i="5"/>
  <c r="M2693" i="5"/>
  <c r="N2693" i="5" s="1"/>
  <c r="J2886" i="5"/>
  <c r="M2886" i="5"/>
  <c r="N2886" i="5" s="1"/>
  <c r="J2969" i="5"/>
  <c r="M2969" i="5"/>
  <c r="N2969" i="5" s="1"/>
  <c r="J1880" i="5"/>
  <c r="M1880" i="5"/>
  <c r="N1880" i="5" s="1"/>
  <c r="J209" i="5"/>
  <c r="M209" i="5"/>
  <c r="N209" i="5" s="1"/>
  <c r="J303" i="5"/>
  <c r="M303" i="5"/>
  <c r="N303" i="5" s="1"/>
  <c r="J3453" i="5"/>
  <c r="M3453" i="5"/>
  <c r="N3453" i="5" s="1"/>
  <c r="J1812" i="5"/>
  <c r="M1812" i="5"/>
  <c r="N1812" i="5" s="1"/>
  <c r="J1853" i="5"/>
  <c r="M1853" i="5"/>
  <c r="N1853" i="5" s="1"/>
  <c r="J1340" i="5"/>
  <c r="M1340" i="5"/>
  <c r="N1340" i="5" s="1"/>
  <c r="J2618" i="5"/>
  <c r="M2618" i="5"/>
  <c r="N2618" i="5" s="1"/>
  <c r="J1475" i="5"/>
  <c r="M1475" i="5"/>
  <c r="N1475" i="5" s="1"/>
  <c r="J2268" i="5"/>
  <c r="M2268" i="5"/>
  <c r="N2268" i="5" s="1"/>
  <c r="J1772" i="5"/>
  <c r="M1772" i="5"/>
  <c r="N1772" i="5" s="1"/>
  <c r="J1513" i="5"/>
  <c r="M1513" i="5"/>
  <c r="N1513" i="5" s="1"/>
  <c r="J401" i="5"/>
  <c r="M401" i="5"/>
  <c r="N401" i="5" s="1"/>
  <c r="J221" i="5"/>
  <c r="M221" i="5"/>
  <c r="N221" i="5" s="1"/>
  <c r="J2296" i="5"/>
  <c r="M2296" i="5"/>
  <c r="N2296" i="5" s="1"/>
  <c r="J1636" i="5"/>
  <c r="M1636" i="5"/>
  <c r="N1636" i="5" s="1"/>
  <c r="J1301" i="5"/>
  <c r="M1301" i="5"/>
  <c r="N1301" i="5" s="1"/>
  <c r="J2048" i="5"/>
  <c r="M2048" i="5"/>
  <c r="N2048" i="5" s="1"/>
  <c r="J545" i="5"/>
  <c r="M545" i="5"/>
  <c r="N545" i="5" s="1"/>
  <c r="J2607" i="5"/>
  <c r="M2607" i="5"/>
  <c r="N2607" i="5" s="1"/>
  <c r="J2576" i="5"/>
  <c r="M2576" i="5"/>
  <c r="N2576" i="5" s="1"/>
  <c r="J2848" i="5"/>
  <c r="M2848" i="5"/>
  <c r="N2848" i="5" s="1"/>
  <c r="J1938" i="5"/>
  <c r="M1938" i="5"/>
  <c r="N1938" i="5" s="1"/>
  <c r="J1629" i="5"/>
  <c r="M1629" i="5"/>
  <c r="N1629" i="5" s="1"/>
  <c r="J1558" i="5"/>
  <c r="M1558" i="5"/>
  <c r="N1558" i="5" s="1"/>
  <c r="J1487" i="5"/>
  <c r="M1487" i="5"/>
  <c r="N1487" i="5" s="1"/>
  <c r="J74" i="5"/>
  <c r="M74" i="5"/>
  <c r="N74" i="5" s="1"/>
  <c r="J386" i="5"/>
  <c r="M386" i="5"/>
  <c r="N386" i="5" s="1"/>
  <c r="J2632" i="5"/>
  <c r="M2632" i="5"/>
  <c r="N2632" i="5" s="1"/>
  <c r="J3698" i="5"/>
  <c r="M3698" i="5"/>
  <c r="N3698" i="5" s="1"/>
  <c r="J3307" i="5"/>
  <c r="M3307" i="5"/>
  <c r="N3307" i="5" s="1"/>
  <c r="J1630" i="5"/>
  <c r="M1630" i="5"/>
  <c r="N1630" i="5" s="1"/>
  <c r="J1417" i="5"/>
  <c r="M1417" i="5"/>
  <c r="N1417" i="5" s="1"/>
  <c r="J1316" i="5"/>
  <c r="M1316" i="5"/>
  <c r="N1316" i="5" s="1"/>
  <c r="J156" i="5"/>
  <c r="M156" i="5"/>
  <c r="N156" i="5" s="1"/>
  <c r="J1732" i="5"/>
  <c r="M1732" i="5"/>
  <c r="N1732" i="5" s="1"/>
  <c r="J2994" i="5"/>
  <c r="M2994" i="5"/>
  <c r="N2994" i="5" s="1"/>
  <c r="J3301" i="5"/>
  <c r="M3301" i="5"/>
  <c r="N3301" i="5" s="1"/>
  <c r="J2989" i="5"/>
  <c r="M2989" i="5"/>
  <c r="N2989" i="5" s="1"/>
  <c r="J3308" i="5"/>
  <c r="M3308" i="5"/>
  <c r="N3308" i="5" s="1"/>
  <c r="J3422" i="5"/>
  <c r="M3422" i="5"/>
  <c r="N3422" i="5" s="1"/>
  <c r="J2703" i="5"/>
  <c r="M2703" i="5"/>
  <c r="N2703" i="5" s="1"/>
  <c r="J1317" i="5"/>
  <c r="M1317" i="5"/>
  <c r="N1317" i="5" s="1"/>
  <c r="J306" i="5"/>
  <c r="M306" i="5"/>
  <c r="N306" i="5" s="1"/>
  <c r="J62" i="5"/>
  <c r="M62" i="5"/>
  <c r="N62" i="5" s="1"/>
  <c r="J3564" i="5"/>
  <c r="M3564" i="5"/>
  <c r="N3564" i="5" s="1"/>
  <c r="J2714" i="5"/>
  <c r="M2714" i="5"/>
  <c r="N2714" i="5" s="1"/>
  <c r="J1653" i="5"/>
  <c r="M1653" i="5"/>
  <c r="N1653" i="5" s="1"/>
  <c r="J2196" i="5"/>
  <c r="M2196" i="5"/>
  <c r="N2196" i="5" s="1"/>
  <c r="J3511" i="5"/>
  <c r="M3511" i="5"/>
  <c r="N3511" i="5" s="1"/>
  <c r="J2827" i="5"/>
  <c r="M2827" i="5"/>
  <c r="N2827" i="5" s="1"/>
  <c r="J438" i="5"/>
  <c r="M438" i="5"/>
  <c r="N438" i="5" s="1"/>
  <c r="J3555" i="5"/>
  <c r="M3555" i="5"/>
  <c r="N3555" i="5" s="1"/>
  <c r="J3174" i="5"/>
  <c r="M3174" i="5"/>
  <c r="N3174" i="5" s="1"/>
  <c r="J1676" i="5"/>
  <c r="M1676" i="5"/>
  <c r="N1676" i="5" s="1"/>
  <c r="J1989" i="5"/>
  <c r="M1989" i="5"/>
  <c r="N1989" i="5" s="1"/>
  <c r="J191" i="5"/>
  <c r="M191" i="5"/>
  <c r="N191" i="5" s="1"/>
  <c r="J243" i="5"/>
  <c r="M243" i="5"/>
  <c r="N243" i="5" s="1"/>
  <c r="J154" i="5"/>
  <c r="M154" i="5"/>
  <c r="N154" i="5" s="1"/>
  <c r="J2806" i="5"/>
  <c r="M2806" i="5"/>
  <c r="N2806" i="5" s="1"/>
  <c r="J1966" i="5"/>
  <c r="M1966" i="5"/>
  <c r="N1966" i="5" s="1"/>
  <c r="J1657" i="5"/>
  <c r="M1657" i="5"/>
  <c r="N1657" i="5" s="1"/>
  <c r="J3443" i="5"/>
  <c r="M3443" i="5"/>
  <c r="N3443" i="5" s="1"/>
  <c r="J2966" i="5"/>
  <c r="M2966" i="5"/>
  <c r="N2966" i="5" s="1"/>
  <c r="J2218" i="5"/>
  <c r="M2218" i="5"/>
  <c r="N2218" i="5" s="1"/>
  <c r="J201" i="5"/>
  <c r="M201" i="5"/>
  <c r="N201" i="5" s="1"/>
  <c r="J312" i="5"/>
  <c r="M312" i="5"/>
  <c r="N312" i="5" s="1"/>
  <c r="J145" i="5"/>
  <c r="M145" i="5"/>
  <c r="N145" i="5" s="1"/>
  <c r="J1426" i="5"/>
  <c r="M1426" i="5"/>
  <c r="N1426" i="5" s="1"/>
  <c r="J3259" i="5"/>
  <c r="M3259" i="5"/>
  <c r="N3259" i="5" s="1"/>
  <c r="J847" i="5"/>
  <c r="M847" i="5"/>
  <c r="N847" i="5" s="1"/>
  <c r="J679" i="5"/>
  <c r="M679" i="5"/>
  <c r="N679" i="5" s="1"/>
  <c r="J534" i="5"/>
  <c r="M534" i="5"/>
  <c r="N534" i="5" s="1"/>
  <c r="J2614" i="5"/>
  <c r="M2614" i="5"/>
  <c r="N2614" i="5" s="1"/>
  <c r="J2323" i="5"/>
  <c r="M2323" i="5"/>
  <c r="N2323" i="5" s="1"/>
  <c r="J2428" i="5"/>
  <c r="M2428" i="5"/>
  <c r="N2428" i="5" s="1"/>
  <c r="J1725" i="5"/>
  <c r="M1725" i="5"/>
  <c r="N1725" i="5" s="1"/>
  <c r="J1797" i="5"/>
  <c r="M1797" i="5"/>
  <c r="N1797" i="5" s="1"/>
  <c r="J1958" i="5"/>
  <c r="M1958" i="5"/>
  <c r="N1958" i="5" s="1"/>
  <c r="J1868" i="5"/>
  <c r="M1868" i="5"/>
  <c r="N1868" i="5" s="1"/>
  <c r="J3216" i="5"/>
  <c r="M3216" i="5"/>
  <c r="N3216" i="5" s="1"/>
  <c r="J555" i="5"/>
  <c r="M555" i="5"/>
  <c r="N555" i="5" s="1"/>
  <c r="J1105" i="5"/>
  <c r="M1105" i="5"/>
  <c r="N1105" i="5" s="1"/>
  <c r="J1087" i="5"/>
  <c r="M1087" i="5"/>
  <c r="N1087" i="5" s="1"/>
  <c r="J563" i="5"/>
  <c r="M563" i="5"/>
  <c r="N563" i="5" s="1"/>
  <c r="J2044" i="5"/>
  <c r="M2044" i="5"/>
  <c r="N2044" i="5" s="1"/>
  <c r="J633" i="5"/>
  <c r="M633" i="5"/>
  <c r="N633" i="5" s="1"/>
  <c r="J1227" i="5"/>
  <c r="M1227" i="5"/>
  <c r="N1227" i="5" s="1"/>
  <c r="J1246" i="5"/>
  <c r="M1246" i="5"/>
  <c r="N1246" i="5" s="1"/>
  <c r="J1026" i="5"/>
  <c r="M1026" i="5"/>
  <c r="N1026" i="5" s="1"/>
  <c r="J945" i="5"/>
  <c r="M945" i="5"/>
  <c r="N945" i="5" s="1"/>
  <c r="J472" i="5"/>
  <c r="M472" i="5"/>
  <c r="N472" i="5" s="1"/>
  <c r="J3683" i="5"/>
  <c r="M3683" i="5"/>
  <c r="N3683" i="5" s="1"/>
  <c r="J1564" i="5"/>
  <c r="M1564" i="5"/>
  <c r="N1564" i="5" s="1"/>
  <c r="J1635" i="5"/>
  <c r="M1635" i="5"/>
  <c r="N1635" i="5" s="1"/>
  <c r="J665" i="5"/>
  <c r="M665" i="5"/>
  <c r="N665" i="5" s="1"/>
  <c r="J2527" i="5"/>
  <c r="M2527" i="5"/>
  <c r="N2527" i="5" s="1"/>
  <c r="J3463" i="5"/>
  <c r="M3463" i="5"/>
  <c r="N3463" i="5" s="1"/>
  <c r="J3275" i="5"/>
  <c r="K3275" i="5" s="1"/>
  <c r="M3275" i="5"/>
  <c r="N3275" i="5" s="1"/>
  <c r="J1904" i="5"/>
  <c r="M1904" i="5"/>
  <c r="N1904" i="5" s="1"/>
  <c r="J1674" i="5"/>
  <c r="M1674" i="5"/>
  <c r="N1674" i="5" s="1"/>
  <c r="J818" i="5"/>
  <c r="M818" i="5"/>
  <c r="N818" i="5" s="1"/>
  <c r="J751" i="5"/>
  <c r="M751" i="5"/>
  <c r="N751" i="5" s="1"/>
  <c r="J3243" i="5"/>
  <c r="M3243" i="5"/>
  <c r="N3243" i="5" s="1"/>
  <c r="J3537" i="5"/>
  <c r="M3537" i="5"/>
  <c r="N3537" i="5" s="1"/>
  <c r="J1213" i="5"/>
  <c r="M1213" i="5"/>
  <c r="N1213" i="5" s="1"/>
  <c r="J2560" i="5"/>
  <c r="M2560" i="5"/>
  <c r="N2560" i="5" s="1"/>
  <c r="J2834" i="5"/>
  <c r="M2834" i="5"/>
  <c r="N2834" i="5" s="1"/>
  <c r="J3639" i="5"/>
  <c r="M3639" i="5"/>
  <c r="N3639" i="5" s="1"/>
  <c r="J3669" i="5"/>
  <c r="M3669" i="5"/>
  <c r="N3669" i="5" s="1"/>
  <c r="J402" i="5"/>
  <c r="M402" i="5"/>
  <c r="N402" i="5" s="1"/>
  <c r="J310" i="5"/>
  <c r="M310" i="5"/>
  <c r="N310" i="5" s="1"/>
  <c r="J3561" i="5"/>
  <c r="M3561" i="5"/>
  <c r="N3561" i="5" s="1"/>
  <c r="J2733" i="5"/>
  <c r="M2733" i="5"/>
  <c r="N2733" i="5" s="1"/>
  <c r="J629" i="5"/>
  <c r="M629" i="5"/>
  <c r="N629" i="5" s="1"/>
  <c r="J2318" i="5"/>
  <c r="M2318" i="5"/>
  <c r="N2318" i="5" s="1"/>
  <c r="J1093" i="5"/>
  <c r="M1093" i="5"/>
  <c r="N1093" i="5" s="1"/>
  <c r="J2603" i="5"/>
  <c r="M2603" i="5"/>
  <c r="N2603" i="5" s="1"/>
  <c r="J3671" i="5"/>
  <c r="M3671" i="5"/>
  <c r="N3671" i="5" s="1"/>
  <c r="J3386" i="5"/>
  <c r="M3386" i="5"/>
  <c r="N3386" i="5" s="1"/>
  <c r="J928" i="5"/>
  <c r="M928" i="5"/>
  <c r="N928" i="5" s="1"/>
  <c r="J2919" i="5"/>
  <c r="M2919" i="5"/>
  <c r="N2919" i="5" s="1"/>
  <c r="J2351" i="5"/>
  <c r="M2351" i="5"/>
  <c r="N2351" i="5" s="1"/>
  <c r="J2401" i="5"/>
  <c r="M2401" i="5"/>
  <c r="N2401" i="5" s="1"/>
  <c r="J2094" i="5"/>
  <c r="M2094" i="5"/>
  <c r="N2094" i="5" s="1"/>
  <c r="J1245" i="5"/>
  <c r="M1245" i="5"/>
  <c r="N1245" i="5" s="1"/>
  <c r="J1059" i="5"/>
  <c r="M1059" i="5"/>
  <c r="N1059" i="5" s="1"/>
  <c r="J901" i="5"/>
  <c r="M901" i="5"/>
  <c r="N901" i="5" s="1"/>
  <c r="J2101" i="5"/>
  <c r="M2101" i="5"/>
  <c r="N2101" i="5" s="1"/>
  <c r="J3225" i="5"/>
  <c r="M3225" i="5"/>
  <c r="N3225" i="5" s="1"/>
  <c r="J3191" i="5"/>
  <c r="M3191" i="5"/>
  <c r="N3191" i="5" s="1"/>
  <c r="J1839" i="5"/>
  <c r="M1839" i="5"/>
  <c r="N1839" i="5" s="1"/>
  <c r="J3607" i="5"/>
  <c r="M3607" i="5"/>
  <c r="N3607" i="5" s="1"/>
  <c r="J3354" i="5"/>
  <c r="M3354" i="5"/>
  <c r="N3354" i="5" s="1"/>
  <c r="J2747" i="5"/>
  <c r="M2747" i="5"/>
  <c r="N2747" i="5" s="1"/>
  <c r="J1066" i="5"/>
  <c r="M1066" i="5"/>
  <c r="N1066" i="5" s="1"/>
  <c r="J809" i="5"/>
  <c r="M809" i="5"/>
  <c r="N809" i="5" s="1"/>
  <c r="J1247" i="5"/>
  <c r="M1247" i="5"/>
  <c r="N1247" i="5" s="1"/>
  <c r="J343" i="5"/>
  <c r="M343" i="5"/>
  <c r="N343" i="5" s="1"/>
  <c r="J1231" i="5"/>
  <c r="M1231" i="5"/>
  <c r="N1231" i="5" s="1"/>
  <c r="J2258" i="5"/>
  <c r="M2258" i="5"/>
  <c r="N2258" i="5" s="1"/>
  <c r="J81" i="5"/>
  <c r="M81" i="5"/>
  <c r="N81" i="5" s="1"/>
  <c r="J3367" i="5"/>
  <c r="M3367" i="5"/>
  <c r="N3367" i="5" s="1"/>
  <c r="J260" i="5"/>
  <c r="M260" i="5"/>
  <c r="N260" i="5" s="1"/>
  <c r="J481" i="5"/>
  <c r="M481" i="5"/>
  <c r="N481" i="5" s="1"/>
  <c r="J1092" i="5"/>
  <c r="M1092" i="5"/>
  <c r="N1092" i="5" s="1"/>
  <c r="J2595" i="5"/>
  <c r="M2595" i="5"/>
  <c r="N2595" i="5" s="1"/>
  <c r="J1836" i="5"/>
  <c r="M1836" i="5"/>
  <c r="N1836" i="5" s="1"/>
  <c r="J498" i="5"/>
  <c r="M498" i="5"/>
  <c r="N498" i="5" s="1"/>
  <c r="J1718" i="5"/>
  <c r="M1718" i="5"/>
  <c r="N1718" i="5" s="1"/>
  <c r="J1955" i="5"/>
  <c r="M1955" i="5"/>
  <c r="N1955" i="5" s="1"/>
  <c r="J663" i="5"/>
  <c r="M663" i="5"/>
  <c r="N663" i="5" s="1"/>
  <c r="J2782" i="5"/>
  <c r="M2782" i="5"/>
  <c r="N2782" i="5" s="1"/>
  <c r="J1654" i="5"/>
  <c r="M1654" i="5"/>
  <c r="N1654" i="5" s="1"/>
  <c r="J2252" i="5"/>
  <c r="M2252" i="5"/>
  <c r="N2252" i="5" s="1"/>
  <c r="J521" i="5"/>
  <c r="M521" i="5"/>
  <c r="N521" i="5" s="1"/>
  <c r="J3447" i="5"/>
  <c r="M3447" i="5"/>
  <c r="N3447" i="5" s="1"/>
  <c r="J3029" i="5"/>
  <c r="M3029" i="5"/>
  <c r="N3029" i="5" s="1"/>
  <c r="J1675" i="5"/>
  <c r="M1675" i="5"/>
  <c r="N1675" i="5" s="1"/>
  <c r="J124" i="5"/>
  <c r="M124" i="5"/>
  <c r="N124" i="5" s="1"/>
  <c r="J2186" i="5"/>
  <c r="M2186" i="5"/>
  <c r="N2186" i="5" s="1"/>
  <c r="J3314" i="5"/>
  <c r="M3314" i="5"/>
  <c r="N3314" i="5" s="1"/>
  <c r="J2514" i="5"/>
  <c r="J2515" i="5" s="1"/>
  <c r="M2514" i="5"/>
  <c r="N2514" i="5" s="1"/>
  <c r="N2515" i="5" s="1"/>
  <c r="J1205" i="5"/>
  <c r="M1205" i="5"/>
  <c r="N1205" i="5" s="1"/>
  <c r="J2651" i="5"/>
  <c r="M2651" i="5"/>
  <c r="N2651" i="5" s="1"/>
  <c r="J2006" i="5"/>
  <c r="M2006" i="5"/>
  <c r="N2006" i="5" s="1"/>
  <c r="J1906" i="5"/>
  <c r="M1906" i="5"/>
  <c r="N1906" i="5" s="1"/>
  <c r="J2402" i="5"/>
  <c r="M2402" i="5"/>
  <c r="N2402" i="5" s="1"/>
  <c r="J2992" i="5"/>
  <c r="M2992" i="5"/>
  <c r="N2992" i="5" s="1"/>
  <c r="J2008" i="5"/>
  <c r="M2008" i="5"/>
  <c r="N2008" i="5" s="1"/>
  <c r="J301" i="5"/>
  <c r="M301" i="5"/>
  <c r="N301" i="5" s="1"/>
  <c r="J1021" i="5"/>
  <c r="M1021" i="5"/>
  <c r="N1021" i="5" s="1"/>
  <c r="J755" i="5"/>
  <c r="M755" i="5"/>
  <c r="N755" i="5" s="1"/>
  <c r="J880" i="5"/>
  <c r="M880" i="5"/>
  <c r="N880" i="5" s="1"/>
  <c r="J2556" i="5"/>
  <c r="M2556" i="5"/>
  <c r="N2556" i="5" s="1"/>
  <c r="J2617" i="5"/>
  <c r="M2617" i="5"/>
  <c r="N2617" i="5" s="1"/>
  <c r="J2655" i="5"/>
  <c r="M2655" i="5"/>
  <c r="N2655" i="5" s="1"/>
  <c r="J2129" i="5"/>
  <c r="M2129" i="5"/>
  <c r="N2129" i="5" s="1"/>
  <c r="J1399" i="5"/>
  <c r="M1399" i="5"/>
  <c r="N1399" i="5" s="1"/>
  <c r="J19" i="5"/>
  <c r="J20" i="5" s="1"/>
  <c r="M19" i="5"/>
  <c r="N19" i="5" s="1"/>
  <c r="N20" i="5" s="1"/>
  <c r="J1913" i="5"/>
  <c r="M1913" i="5"/>
  <c r="N1913" i="5" s="1"/>
  <c r="J853" i="5"/>
  <c r="M853" i="5"/>
  <c r="N853" i="5" s="1"/>
  <c r="J607" i="5"/>
  <c r="M607" i="5"/>
  <c r="N607" i="5" s="1"/>
  <c r="J1152" i="5"/>
  <c r="M1152" i="5"/>
  <c r="N1152" i="5" s="1"/>
  <c r="J707" i="5"/>
  <c r="M707" i="5"/>
  <c r="N707" i="5" s="1"/>
  <c r="J3389" i="5"/>
  <c r="M3389" i="5"/>
  <c r="N3389" i="5" s="1"/>
  <c r="J2159" i="5"/>
  <c r="M2159" i="5"/>
  <c r="N2159" i="5" s="1"/>
  <c r="J2080" i="5"/>
  <c r="M2080" i="5"/>
  <c r="N2080" i="5" s="1"/>
  <c r="J2961" i="5"/>
  <c r="M2961" i="5"/>
  <c r="N2961" i="5" s="1"/>
  <c r="J3318" i="5"/>
  <c r="M3318" i="5"/>
  <c r="N3318" i="5" s="1"/>
  <c r="J1295" i="5"/>
  <c r="M1295" i="5"/>
  <c r="N1295" i="5" s="1"/>
  <c r="J2461" i="5"/>
  <c r="M2461" i="5"/>
  <c r="N2461" i="5" s="1"/>
  <c r="J2934" i="5"/>
  <c r="M2934" i="5"/>
  <c r="N2934" i="5" s="1"/>
  <c r="J3410" i="5"/>
  <c r="M3410" i="5"/>
  <c r="N3410" i="5" s="1"/>
  <c r="J3227" i="5"/>
  <c r="M3227" i="5"/>
  <c r="N3227" i="5" s="1"/>
  <c r="J1688" i="5"/>
  <c r="M1688" i="5"/>
  <c r="N1688" i="5" s="1"/>
  <c r="J2538" i="5"/>
  <c r="M2538" i="5"/>
  <c r="N2538" i="5" s="1"/>
  <c r="J1250" i="5"/>
  <c r="M1250" i="5"/>
  <c r="N1250" i="5" s="1"/>
  <c r="J878" i="5"/>
  <c r="M878" i="5"/>
  <c r="N878" i="5" s="1"/>
  <c r="J516" i="5"/>
  <c r="M516" i="5"/>
  <c r="N516" i="5" s="1"/>
  <c r="J1641" i="5"/>
  <c r="M1641" i="5"/>
  <c r="N1641" i="5" s="1"/>
  <c r="J117" i="5"/>
  <c r="M117" i="5"/>
  <c r="N117" i="5" s="1"/>
  <c r="J1209" i="5"/>
  <c r="M1209" i="5"/>
  <c r="N1209" i="5" s="1"/>
  <c r="J570" i="5"/>
  <c r="M570" i="5"/>
  <c r="N570" i="5" s="1"/>
  <c r="J3474" i="5"/>
  <c r="M3474" i="5"/>
  <c r="N3474" i="5" s="1"/>
  <c r="J1272" i="5"/>
  <c r="M1272" i="5"/>
  <c r="N1272" i="5" s="1"/>
  <c r="J1902" i="5"/>
  <c r="M1902" i="5"/>
  <c r="N1902" i="5" s="1"/>
  <c r="J1162" i="5"/>
  <c r="M1162" i="5"/>
  <c r="N1162" i="5" s="1"/>
  <c r="J3624" i="5"/>
  <c r="M3624" i="5"/>
  <c r="N3624" i="5" s="1"/>
  <c r="J3602" i="5"/>
  <c r="M3602" i="5"/>
  <c r="N3602" i="5" s="1"/>
  <c r="J1640" i="5"/>
  <c r="M1640" i="5"/>
  <c r="N1640" i="5" s="1"/>
  <c r="J1392" i="5"/>
  <c r="M1392" i="5"/>
  <c r="N1392" i="5" s="1"/>
  <c r="J2709" i="5"/>
  <c r="M2709" i="5"/>
  <c r="N2709" i="5" s="1"/>
  <c r="J2070" i="5"/>
  <c r="J2071" i="5" s="1"/>
  <c r="Q111" i="2" s="1"/>
  <c r="M2070" i="5"/>
  <c r="N2070" i="5" s="1"/>
  <c r="N2071" i="5" s="1"/>
  <c r="J111" i="2" s="1"/>
  <c r="K213" i="6" s="1"/>
  <c r="L213" i="6" s="1"/>
  <c r="J1024" i="5"/>
  <c r="M1024" i="5"/>
  <c r="N1024" i="5" s="1"/>
  <c r="J800" i="5"/>
  <c r="M800" i="5"/>
  <c r="N800" i="5" s="1"/>
  <c r="J672" i="5"/>
  <c r="M672" i="5"/>
  <c r="N672" i="5" s="1"/>
  <c r="J354" i="5"/>
  <c r="M354" i="5"/>
  <c r="N354" i="5" s="1"/>
  <c r="J1876" i="5"/>
  <c r="M1876" i="5"/>
  <c r="N1876" i="5" s="1"/>
  <c r="J3648" i="5"/>
  <c r="M3648" i="5"/>
  <c r="N3648" i="5" s="1"/>
  <c r="J2637" i="5"/>
  <c r="M2637" i="5"/>
  <c r="N2637" i="5" s="1"/>
  <c r="J419" i="5"/>
  <c r="M419" i="5"/>
  <c r="N419" i="5" s="1"/>
  <c r="J2598" i="5"/>
  <c r="M2598" i="5"/>
  <c r="N2598" i="5" s="1"/>
  <c r="J423" i="5"/>
  <c r="M423" i="5"/>
  <c r="N423" i="5" s="1"/>
  <c r="J273" i="5"/>
  <c r="M273" i="5"/>
  <c r="N273" i="5" s="1"/>
  <c r="J7" i="5"/>
  <c r="M7" i="5"/>
  <c r="N7" i="5" s="1"/>
  <c r="J3535" i="5"/>
  <c r="M3535" i="5"/>
  <c r="N3535" i="5" s="1"/>
  <c r="J2852" i="5"/>
  <c r="M2852" i="5"/>
  <c r="N2852" i="5" s="1"/>
  <c r="J268" i="5"/>
  <c r="M268" i="5"/>
  <c r="N268" i="5" s="1"/>
  <c r="J1883" i="5"/>
  <c r="M1883" i="5"/>
  <c r="N1883" i="5" s="1"/>
  <c r="J2281" i="5"/>
  <c r="M2281" i="5"/>
  <c r="N2281" i="5" s="1"/>
  <c r="J1439" i="5"/>
  <c r="M1439" i="5"/>
  <c r="N1439" i="5" s="1"/>
  <c r="J381" i="5"/>
  <c r="M381" i="5"/>
  <c r="N381" i="5" s="1"/>
  <c r="J3064" i="5"/>
  <c r="M3064" i="5"/>
  <c r="N3064" i="5" s="1"/>
  <c r="J566" i="5"/>
  <c r="M566" i="5"/>
  <c r="N566" i="5" s="1"/>
  <c r="J1275" i="5"/>
  <c r="M1275" i="5"/>
  <c r="N1275" i="5" s="1"/>
  <c r="J3529" i="5"/>
  <c r="M3529" i="5"/>
  <c r="N3529" i="5" s="1"/>
  <c r="J3420" i="5"/>
  <c r="M3420" i="5"/>
  <c r="N3420" i="5" s="1"/>
  <c r="J3676" i="5"/>
  <c r="M3676" i="5"/>
  <c r="N3676" i="5" s="1"/>
  <c r="J2907" i="5"/>
  <c r="M2907" i="5"/>
  <c r="N2907" i="5" s="1"/>
  <c r="J2924" i="5"/>
  <c r="M2924" i="5"/>
  <c r="N2924" i="5" s="1"/>
  <c r="J1940" i="5"/>
  <c r="M1940" i="5"/>
  <c r="N1940" i="5" s="1"/>
  <c r="J347" i="5"/>
  <c r="M347" i="5"/>
  <c r="N347" i="5" s="1"/>
  <c r="J325" i="5"/>
  <c r="M325" i="5"/>
  <c r="N325" i="5" s="1"/>
  <c r="J3188" i="5"/>
  <c r="M3188" i="5"/>
  <c r="N3188" i="5" s="1"/>
  <c r="J3382" i="5"/>
  <c r="M3382" i="5"/>
  <c r="N3382" i="5" s="1"/>
  <c r="J2507" i="5"/>
  <c r="M2507" i="5"/>
  <c r="N2507" i="5" s="1"/>
  <c r="J2758" i="5"/>
  <c r="M2758" i="5"/>
  <c r="N2758" i="5" s="1"/>
  <c r="J3090" i="5"/>
  <c r="M3090" i="5"/>
  <c r="N3090" i="5" s="1"/>
  <c r="J1531" i="5"/>
  <c r="M1531" i="5"/>
  <c r="N1531" i="5" s="1"/>
  <c r="J134" i="5"/>
  <c r="M134" i="5"/>
  <c r="N134" i="5" s="1"/>
  <c r="J1364" i="5"/>
  <c r="M1364" i="5"/>
  <c r="N1364" i="5" s="1"/>
  <c r="J1309" i="5"/>
  <c r="M1309" i="5"/>
  <c r="N1309" i="5" s="1"/>
  <c r="J2205" i="5"/>
  <c r="M2205" i="5"/>
  <c r="N2205" i="5" s="1"/>
  <c r="J1322" i="5"/>
  <c r="M1322" i="5"/>
  <c r="N1322" i="5" s="1"/>
  <c r="J1907" i="5"/>
  <c r="M1907" i="5"/>
  <c r="N1907" i="5" s="1"/>
  <c r="J779" i="5"/>
  <c r="M779" i="5"/>
  <c r="N779" i="5" s="1"/>
  <c r="J2093" i="5"/>
  <c r="M2093" i="5"/>
  <c r="N2093" i="5" s="1"/>
  <c r="J2372" i="5"/>
  <c r="M2372" i="5"/>
  <c r="N2372" i="5" s="1"/>
  <c r="J1648" i="5"/>
  <c r="M1648" i="5"/>
  <c r="N1648" i="5" s="1"/>
  <c r="J1577" i="5"/>
  <c r="M1577" i="5"/>
  <c r="N1577" i="5" s="1"/>
  <c r="J630" i="5"/>
  <c r="M630" i="5"/>
  <c r="N630" i="5" s="1"/>
  <c r="J1215" i="5"/>
  <c r="M1215" i="5"/>
  <c r="N1215" i="5" s="1"/>
  <c r="J3261" i="5"/>
  <c r="M3261" i="5"/>
  <c r="N3261" i="5" s="1"/>
  <c r="J1190" i="5"/>
  <c r="M1190" i="5"/>
  <c r="N1190" i="5" s="1"/>
  <c r="J784" i="5"/>
  <c r="M784" i="5"/>
  <c r="N784" i="5" s="1"/>
  <c r="J917" i="5"/>
  <c r="M917" i="5"/>
  <c r="N917" i="5" s="1"/>
  <c r="J3142" i="5"/>
  <c r="M3142" i="5"/>
  <c r="N3142" i="5" s="1"/>
  <c r="J637" i="5"/>
  <c r="M637" i="5"/>
  <c r="N637" i="5" s="1"/>
  <c r="J3486" i="5"/>
  <c r="M3486" i="5"/>
  <c r="N3486" i="5" s="1"/>
  <c r="J1199" i="5"/>
  <c r="M1199" i="5"/>
  <c r="N1199" i="5" s="1"/>
  <c r="J1091" i="5"/>
  <c r="M1091" i="5"/>
  <c r="N1091" i="5" s="1"/>
  <c r="J3250" i="5"/>
  <c r="M3250" i="5"/>
  <c r="N3250" i="5" s="1"/>
  <c r="J3498" i="5"/>
  <c r="M3498" i="5"/>
  <c r="N3498" i="5" s="1"/>
  <c r="J500" i="5"/>
  <c r="M500" i="5"/>
  <c r="N500" i="5" s="1"/>
  <c r="J3654" i="5"/>
  <c r="M3654" i="5"/>
  <c r="N3654" i="5" s="1"/>
  <c r="J2533" i="5"/>
  <c r="M2533" i="5"/>
  <c r="N2533" i="5" s="1"/>
  <c r="J3011" i="5"/>
  <c r="M3011" i="5"/>
  <c r="N3011" i="5" s="1"/>
  <c r="J1715" i="5"/>
  <c r="M1715" i="5"/>
  <c r="N1715" i="5" s="1"/>
  <c r="J244" i="5"/>
  <c r="M244" i="5"/>
  <c r="N244" i="5" s="1"/>
  <c r="J2012" i="5"/>
  <c r="M2012" i="5"/>
  <c r="N2012" i="5" s="1"/>
  <c r="J1881" i="5"/>
  <c r="M1881" i="5"/>
  <c r="N1881" i="5" s="1"/>
  <c r="J1781" i="5"/>
  <c r="M1781" i="5"/>
  <c r="N1781" i="5" s="1"/>
  <c r="J1048" i="5"/>
  <c r="M1048" i="5"/>
  <c r="N1048" i="5" s="1"/>
  <c r="J743" i="5"/>
  <c r="M743" i="5"/>
  <c r="N743" i="5" s="1"/>
  <c r="J694" i="5"/>
  <c r="M694" i="5"/>
  <c r="N694" i="5" s="1"/>
  <c r="J1682" i="5"/>
  <c r="M1682" i="5"/>
  <c r="N1682" i="5" s="1"/>
  <c r="J3070" i="5"/>
  <c r="M3070" i="5"/>
  <c r="N3070" i="5" s="1"/>
  <c r="J1644" i="5"/>
  <c r="M1644" i="5"/>
  <c r="N1644" i="5" s="1"/>
  <c r="J523" i="5"/>
  <c r="M523" i="5"/>
  <c r="N523" i="5" s="1"/>
  <c r="J324" i="5"/>
  <c r="M324" i="5"/>
  <c r="N324" i="5" s="1"/>
  <c r="J139" i="5"/>
  <c r="M139" i="5"/>
  <c r="N139" i="5" s="1"/>
  <c r="J612" i="5"/>
  <c r="M612" i="5"/>
  <c r="N612" i="5" s="1"/>
  <c r="J2761" i="5"/>
  <c r="M2761" i="5"/>
  <c r="N2761" i="5" s="1"/>
  <c r="J2152" i="5"/>
  <c r="M2152" i="5"/>
  <c r="N2152" i="5" s="1"/>
  <c r="J2175" i="5"/>
  <c r="M2175" i="5"/>
  <c r="N2175" i="5" s="1"/>
  <c r="J17" i="5"/>
  <c r="M17" i="5"/>
  <c r="N17" i="5" s="1"/>
  <c r="J1691" i="5"/>
  <c r="M1691" i="5"/>
  <c r="N1691" i="5" s="1"/>
  <c r="J564" i="5"/>
  <c r="M564" i="5"/>
  <c r="N564" i="5" s="1"/>
  <c r="J3312" i="5"/>
  <c r="J3313" i="5" s="1"/>
  <c r="M3312" i="5"/>
  <c r="N3312" i="5" s="1"/>
  <c r="N3313" i="5" s="1"/>
  <c r="J1228" i="5"/>
  <c r="M1228" i="5"/>
  <c r="N1228" i="5" s="1"/>
  <c r="J689" i="5"/>
  <c r="M689" i="5"/>
  <c r="N689" i="5" s="1"/>
  <c r="J561" i="5"/>
  <c r="M561" i="5"/>
  <c r="N561" i="5" s="1"/>
  <c r="J1874" i="5"/>
  <c r="M1874" i="5"/>
  <c r="N1874" i="5" s="1"/>
  <c r="J2271" i="5"/>
  <c r="M2271" i="5"/>
  <c r="N2271" i="5" s="1"/>
  <c r="J1843" i="5"/>
  <c r="M1843" i="5"/>
  <c r="N1843" i="5" s="1"/>
  <c r="J1775" i="5"/>
  <c r="M1775" i="5"/>
  <c r="N1775" i="5" s="1"/>
  <c r="J624" i="5"/>
  <c r="M624" i="5"/>
  <c r="N624" i="5" s="1"/>
  <c r="J1036" i="5"/>
  <c r="M1036" i="5"/>
  <c r="N1036" i="5" s="1"/>
  <c r="J599" i="5"/>
  <c r="M599" i="5"/>
  <c r="N599" i="5" s="1"/>
  <c r="J2596" i="5"/>
  <c r="M2596" i="5"/>
  <c r="N2596" i="5" s="1"/>
  <c r="J2572" i="5"/>
  <c r="M2572" i="5"/>
  <c r="N2572" i="5" s="1"/>
  <c r="J2531" i="5"/>
  <c r="M2531" i="5"/>
  <c r="N2531" i="5" s="1"/>
  <c r="J2264" i="5"/>
  <c r="M2264" i="5"/>
  <c r="N2264" i="5" s="1"/>
  <c r="J1766" i="5"/>
  <c r="M1766" i="5"/>
  <c r="N1766" i="5" s="1"/>
  <c r="J2225" i="5"/>
  <c r="M2225" i="5"/>
  <c r="N2225" i="5" s="1"/>
  <c r="J1591" i="5"/>
  <c r="M1591" i="5"/>
  <c r="N1591" i="5" s="1"/>
  <c r="J441" i="5"/>
  <c r="M441" i="5"/>
  <c r="N441" i="5" s="1"/>
  <c r="J3061" i="5"/>
  <c r="M3061" i="5"/>
  <c r="N3061" i="5" s="1"/>
  <c r="J1370" i="5"/>
  <c r="M1370" i="5"/>
  <c r="N1370" i="5" s="1"/>
  <c r="J2804" i="5"/>
  <c r="M2804" i="5"/>
  <c r="N2804" i="5" s="1"/>
  <c r="J1353" i="5"/>
  <c r="M1353" i="5"/>
  <c r="N1353" i="5" s="1"/>
  <c r="J1680" i="5"/>
  <c r="M1680" i="5"/>
  <c r="N1680" i="5" s="1"/>
  <c r="J1321" i="5"/>
  <c r="M1321" i="5"/>
  <c r="N1321" i="5" s="1"/>
  <c r="J1760" i="5"/>
  <c r="M1760" i="5"/>
  <c r="N1760" i="5" s="1"/>
  <c r="J1793" i="5"/>
  <c r="M1793" i="5"/>
  <c r="N1793" i="5" s="1"/>
  <c r="J2562" i="5"/>
  <c r="M2562" i="5"/>
  <c r="N2562" i="5" s="1"/>
  <c r="J1069" i="5"/>
  <c r="M1069" i="5"/>
  <c r="N1069" i="5" s="1"/>
  <c r="J2683" i="5"/>
  <c r="M2683" i="5"/>
  <c r="N2683" i="5" s="1"/>
  <c r="J1065" i="5"/>
  <c r="M1065" i="5"/>
  <c r="N1065" i="5" s="1"/>
  <c r="J918" i="5"/>
  <c r="M918" i="5"/>
  <c r="N918" i="5" s="1"/>
  <c r="J1120" i="5"/>
  <c r="K1120" i="5" s="1"/>
  <c r="M1120" i="5"/>
  <c r="N1120" i="5" s="1"/>
  <c r="J897" i="5"/>
  <c r="M897" i="5"/>
  <c r="N897" i="5" s="1"/>
  <c r="J2738" i="5"/>
  <c r="M2738" i="5"/>
  <c r="N2738" i="5" s="1"/>
  <c r="J2174" i="5"/>
  <c r="M2174" i="5"/>
  <c r="N2174" i="5" s="1"/>
  <c r="J2715" i="5"/>
  <c r="M2715" i="5"/>
  <c r="N2715" i="5" s="1"/>
  <c r="J1583" i="5"/>
  <c r="M1583" i="5"/>
  <c r="N1583" i="5" s="1"/>
  <c r="J2512" i="5"/>
  <c r="J2513" i="5" s="1"/>
  <c r="M2512" i="5"/>
  <c r="N2512" i="5" s="1"/>
  <c r="N2513" i="5" s="1"/>
  <c r="J90" i="5"/>
  <c r="M90" i="5"/>
  <c r="N90" i="5" s="1"/>
  <c r="J1544" i="5"/>
  <c r="M1544" i="5"/>
  <c r="N1544" i="5" s="1"/>
  <c r="J168" i="5"/>
  <c r="M168" i="5"/>
  <c r="N168" i="5" s="1"/>
  <c r="J358" i="5"/>
  <c r="M358" i="5"/>
  <c r="N358" i="5" s="1"/>
  <c r="J1996" i="5"/>
  <c r="M1996" i="5"/>
  <c r="N1996" i="5" s="1"/>
  <c r="J2140" i="5"/>
  <c r="M2140" i="5"/>
  <c r="N2140" i="5" s="1"/>
  <c r="J591" i="5"/>
  <c r="M591" i="5"/>
  <c r="N591" i="5" s="1"/>
  <c r="J3478" i="5"/>
  <c r="M3478" i="5"/>
  <c r="N3478" i="5" s="1"/>
  <c r="J530" i="5"/>
  <c r="M530" i="5"/>
  <c r="N530" i="5" s="1"/>
  <c r="J2954" i="5"/>
  <c r="M2954" i="5"/>
  <c r="N2954" i="5" s="1"/>
  <c r="J3430" i="5"/>
  <c r="M3430" i="5"/>
  <c r="N3430" i="5" s="1"/>
  <c r="J3376" i="5"/>
  <c r="M3376" i="5"/>
  <c r="N3376" i="5" s="1"/>
  <c r="J27" i="5"/>
  <c r="M27" i="5"/>
  <c r="N27" i="5" s="1"/>
  <c r="J1299" i="5"/>
  <c r="M1299" i="5"/>
  <c r="N1299" i="5" s="1"/>
  <c r="J1673" i="5"/>
  <c r="M1673" i="5"/>
  <c r="N1673" i="5" s="1"/>
  <c r="J2684" i="5"/>
  <c r="M2684" i="5"/>
  <c r="N2684" i="5" s="1"/>
  <c r="J1897" i="5"/>
  <c r="M1897" i="5"/>
  <c r="N1897" i="5" s="1"/>
  <c r="J2810" i="5"/>
  <c r="M2810" i="5"/>
  <c r="N2810" i="5" s="1"/>
  <c r="J1817" i="5"/>
  <c r="M1817" i="5"/>
  <c r="N1817" i="5" s="1"/>
  <c r="J1464" i="5"/>
  <c r="M1464" i="5"/>
  <c r="N1464" i="5" s="1"/>
  <c r="J2613" i="5"/>
  <c r="M2613" i="5"/>
  <c r="N2613" i="5" s="1"/>
  <c r="J698" i="5"/>
  <c r="M698" i="5"/>
  <c r="N698" i="5" s="1"/>
  <c r="J595" i="5"/>
  <c r="M595" i="5"/>
  <c r="N595" i="5" s="1"/>
  <c r="J329" i="5"/>
  <c r="M329" i="5"/>
  <c r="N329" i="5" s="1"/>
  <c r="J86" i="5"/>
  <c r="M86" i="5"/>
  <c r="N86" i="5" s="1"/>
  <c r="J2548" i="5"/>
  <c r="M2548" i="5"/>
  <c r="N2548" i="5" s="1"/>
  <c r="J1926" i="5"/>
  <c r="M1926" i="5"/>
  <c r="N1926" i="5" s="1"/>
  <c r="J671" i="5"/>
  <c r="M671" i="5"/>
  <c r="N671" i="5" s="1"/>
  <c r="J2663" i="5"/>
  <c r="M2663" i="5"/>
  <c r="N2663" i="5" s="1"/>
  <c r="J1882" i="5"/>
  <c r="M1882" i="5"/>
  <c r="N1882" i="5" s="1"/>
  <c r="J1524" i="5"/>
  <c r="M1524" i="5"/>
  <c r="N1524" i="5" s="1"/>
  <c r="J448" i="5"/>
  <c r="M448" i="5"/>
  <c r="N448" i="5" s="1"/>
  <c r="J2726" i="5"/>
  <c r="M2726" i="5"/>
  <c r="N2726" i="5" s="1"/>
  <c r="J1170" i="5"/>
  <c r="M1170" i="5"/>
  <c r="N1170" i="5" s="1"/>
  <c r="J1115" i="5"/>
  <c r="K1115" i="5" s="1"/>
  <c r="M1115" i="5"/>
  <c r="N1115" i="5" s="1"/>
  <c r="J1078" i="5"/>
  <c r="M1078" i="5"/>
  <c r="N1078" i="5" s="1"/>
  <c r="J539" i="5"/>
  <c r="M539" i="5"/>
  <c r="N539" i="5" s="1"/>
  <c r="J3528" i="5"/>
  <c r="M3528" i="5"/>
  <c r="N3528" i="5" s="1"/>
  <c r="J2431" i="5"/>
  <c r="M2431" i="5"/>
  <c r="N2431" i="5" s="1"/>
  <c r="J511" i="5"/>
  <c r="M511" i="5"/>
  <c r="N511" i="5" s="1"/>
  <c r="J2484" i="5"/>
  <c r="M2484" i="5"/>
  <c r="N2484" i="5" s="1"/>
  <c r="J2392" i="5"/>
  <c r="M2392" i="5"/>
  <c r="N2392" i="5" s="1"/>
  <c r="J3230" i="5"/>
  <c r="M3230" i="5"/>
  <c r="N3230" i="5" s="1"/>
  <c r="J1875" i="5"/>
  <c r="M1875" i="5"/>
  <c r="N1875" i="5" s="1"/>
  <c r="J1659" i="5"/>
  <c r="M1659" i="5"/>
  <c r="N1659" i="5" s="1"/>
  <c r="J1697" i="5"/>
  <c r="M1697" i="5"/>
  <c r="N1697" i="5" s="1"/>
  <c r="J575" i="5"/>
  <c r="M575" i="5"/>
  <c r="N575" i="5" s="1"/>
  <c r="J1149" i="5"/>
  <c r="M1149" i="5"/>
  <c r="N1149" i="5" s="1"/>
  <c r="J1221" i="5"/>
  <c r="M1221" i="5"/>
  <c r="N1221" i="5" s="1"/>
  <c r="J729" i="5"/>
  <c r="M729" i="5"/>
  <c r="N729" i="5" s="1"/>
  <c r="J653" i="5"/>
  <c r="M653" i="5"/>
  <c r="N653" i="5" s="1"/>
  <c r="J2539" i="5"/>
  <c r="M2539" i="5"/>
  <c r="N2539" i="5" s="1"/>
  <c r="J2550" i="5"/>
  <c r="M2550" i="5"/>
  <c r="N2550" i="5" s="1"/>
  <c r="J1123" i="5"/>
  <c r="K1123" i="5" s="1"/>
  <c r="M1123" i="5"/>
  <c r="N1123" i="5" s="1"/>
  <c r="J2976" i="5"/>
  <c r="M2976" i="5"/>
  <c r="N2976" i="5" s="1"/>
  <c r="J3690" i="5"/>
  <c r="M3690" i="5"/>
  <c r="N3690" i="5" s="1"/>
  <c r="J3182" i="5"/>
  <c r="M3182" i="5"/>
  <c r="N3182" i="5" s="1"/>
  <c r="J2691" i="5"/>
  <c r="M2691" i="5"/>
  <c r="N2691" i="5" s="1"/>
  <c r="J2910" i="5"/>
  <c r="M2910" i="5"/>
  <c r="N2910" i="5" s="1"/>
  <c r="J1260" i="5"/>
  <c r="M1260" i="5"/>
  <c r="N1260" i="5" s="1"/>
  <c r="J1847" i="5"/>
  <c r="M1847" i="5"/>
  <c r="N1847" i="5" s="1"/>
  <c r="J75" i="5"/>
  <c r="M75" i="5"/>
  <c r="N75" i="5" s="1"/>
  <c r="J368" i="5"/>
  <c r="M368" i="5"/>
  <c r="N368" i="5" s="1"/>
  <c r="J455" i="5"/>
  <c r="M455" i="5"/>
  <c r="N455" i="5" s="1"/>
  <c r="J860" i="5"/>
  <c r="M860" i="5"/>
  <c r="N860" i="5" s="1"/>
  <c r="J1003" i="5"/>
  <c r="M1003" i="5"/>
  <c r="N1003" i="5" s="1"/>
  <c r="J2125" i="5"/>
  <c r="J2126" i="5" s="1"/>
  <c r="M2125" i="5"/>
  <c r="N2125" i="5" s="1"/>
  <c r="N2126" i="5" s="1"/>
  <c r="J1168" i="5"/>
  <c r="M1168" i="5"/>
  <c r="N1168" i="5" s="1"/>
  <c r="J1203" i="5"/>
  <c r="M1203" i="5"/>
  <c r="N1203" i="5" s="1"/>
  <c r="J602" i="5"/>
  <c r="M602" i="5"/>
  <c r="N602" i="5" s="1"/>
  <c r="J900" i="5"/>
  <c r="M900" i="5"/>
  <c r="N900" i="5" s="1"/>
  <c r="J796" i="5"/>
  <c r="M796" i="5"/>
  <c r="N796" i="5" s="1"/>
  <c r="J3229" i="5"/>
  <c r="M3229" i="5"/>
  <c r="N3229" i="5" s="1"/>
  <c r="J2885" i="5"/>
  <c r="M2885" i="5"/>
  <c r="N2885" i="5" s="1"/>
  <c r="J414" i="5"/>
  <c r="M414" i="5"/>
  <c r="N414" i="5" s="1"/>
  <c r="J2334" i="5"/>
  <c r="M2334" i="5"/>
  <c r="N2334" i="5" s="1"/>
  <c r="J3395" i="5"/>
  <c r="M3395" i="5"/>
  <c r="N3395" i="5" s="1"/>
  <c r="J2306" i="5"/>
  <c r="M2306" i="5"/>
  <c r="N2306" i="5" s="1"/>
  <c r="J2315" i="5"/>
  <c r="M2315" i="5"/>
  <c r="N2315" i="5" s="1"/>
  <c r="J2473" i="5"/>
  <c r="M2473" i="5"/>
  <c r="N2473" i="5" s="1"/>
  <c r="J3238" i="5"/>
  <c r="M3238" i="5"/>
  <c r="N3238" i="5" s="1"/>
  <c r="J2587" i="5"/>
  <c r="M2587" i="5"/>
  <c r="N2587" i="5" s="1"/>
  <c r="J2756" i="5"/>
  <c r="M2756" i="5"/>
  <c r="N2756" i="5" s="1"/>
  <c r="J2363" i="5"/>
  <c r="M2363" i="5"/>
  <c r="N2363" i="5" s="1"/>
  <c r="J2302" i="5"/>
  <c r="M2302" i="5"/>
  <c r="N2302" i="5" s="1"/>
  <c r="J2107" i="5"/>
  <c r="M2107" i="5"/>
  <c r="N2107" i="5" s="1"/>
  <c r="J2106" i="5"/>
  <c r="M2106" i="5"/>
  <c r="N2106" i="5" s="1"/>
  <c r="J3072" i="5"/>
  <c r="M3072" i="5"/>
  <c r="N3072" i="5" s="1"/>
  <c r="J3179" i="5"/>
  <c r="M3179" i="5"/>
  <c r="N3179" i="5" s="1"/>
  <c r="J1686" i="5"/>
  <c r="M1686" i="5"/>
  <c r="N1686" i="5" s="1"/>
  <c r="J1359" i="5"/>
  <c r="M1359" i="5"/>
  <c r="N1359" i="5" s="1"/>
  <c r="J33" i="5"/>
  <c r="M33" i="5"/>
  <c r="N33" i="5" s="1"/>
  <c r="J3473" i="5"/>
  <c r="M3473" i="5"/>
  <c r="N3473" i="5" s="1"/>
  <c r="J2190" i="5"/>
  <c r="M2190" i="5"/>
  <c r="N2190" i="5" s="1"/>
  <c r="J1226" i="5"/>
  <c r="M1226" i="5"/>
  <c r="N1226" i="5" s="1"/>
  <c r="J1172" i="5"/>
  <c r="M1172" i="5"/>
  <c r="N1172" i="5" s="1"/>
  <c r="J923" i="5"/>
  <c r="M923" i="5"/>
  <c r="N923" i="5" s="1"/>
  <c r="J735" i="5"/>
  <c r="M735" i="5"/>
  <c r="N735" i="5" s="1"/>
  <c r="J801" i="5"/>
  <c r="M801" i="5"/>
  <c r="N801" i="5" s="1"/>
  <c r="J559" i="5"/>
  <c r="M559" i="5"/>
  <c r="N559" i="5" s="1"/>
  <c r="J944" i="5"/>
  <c r="M944" i="5"/>
  <c r="N944" i="5" s="1"/>
  <c r="J2040" i="5"/>
  <c r="M2040" i="5"/>
  <c r="N2040" i="5" s="1"/>
  <c r="J1204" i="5"/>
  <c r="M1204" i="5"/>
  <c r="N1204" i="5" s="1"/>
  <c r="J980" i="5"/>
  <c r="M980" i="5"/>
  <c r="N980" i="5" s="1"/>
  <c r="J557" i="5"/>
  <c r="M557" i="5"/>
  <c r="N557" i="5" s="1"/>
  <c r="J1077" i="5"/>
  <c r="M1077" i="5"/>
  <c r="N1077" i="5" s="1"/>
  <c r="J628" i="5"/>
  <c r="M628" i="5"/>
  <c r="N628" i="5" s="1"/>
  <c r="J2379" i="5"/>
  <c r="M2379" i="5"/>
  <c r="N2379" i="5" s="1"/>
  <c r="J2792" i="5"/>
  <c r="M2792" i="5"/>
  <c r="N2792" i="5" s="1"/>
  <c r="J2604" i="5"/>
  <c r="M2604" i="5"/>
  <c r="N2604" i="5" s="1"/>
  <c r="J2098" i="5"/>
  <c r="M2098" i="5"/>
  <c r="N2098" i="5" s="1"/>
  <c r="J2143" i="5"/>
  <c r="M2143" i="5"/>
  <c r="N2143" i="5" s="1"/>
  <c r="J2391" i="5"/>
  <c r="M2391" i="5"/>
  <c r="N2391" i="5" s="1"/>
  <c r="J2151" i="5"/>
  <c r="M2151" i="5"/>
  <c r="N2151" i="5" s="1"/>
  <c r="J328" i="5"/>
  <c r="M328" i="5"/>
  <c r="N328" i="5" s="1"/>
  <c r="J3672" i="5"/>
  <c r="M3672" i="5"/>
  <c r="N3672" i="5" s="1"/>
  <c r="J1262" i="5"/>
  <c r="M1262" i="5"/>
  <c r="N1262" i="5" s="1"/>
  <c r="J3573" i="5"/>
  <c r="M3573" i="5"/>
  <c r="N3573" i="5" s="1"/>
  <c r="J1126" i="5"/>
  <c r="K1126" i="5" s="1"/>
  <c r="M1126" i="5"/>
  <c r="N1126" i="5" s="1"/>
  <c r="J2238" i="5"/>
  <c r="M2238" i="5"/>
  <c r="N2238" i="5" s="1"/>
  <c r="J2897" i="5"/>
  <c r="M2897" i="5"/>
  <c r="N2897" i="5" s="1"/>
  <c r="J65" i="5"/>
  <c r="M65" i="5"/>
  <c r="N65" i="5" s="1"/>
  <c r="J2520" i="5"/>
  <c r="M2520" i="5"/>
  <c r="N2520" i="5" s="1"/>
  <c r="J2267" i="5"/>
  <c r="M2267" i="5"/>
  <c r="N2267" i="5" s="1"/>
  <c r="J2003" i="5"/>
  <c r="M2003" i="5"/>
  <c r="N2003" i="5" s="1"/>
  <c r="J1733" i="5"/>
  <c r="M1733" i="5"/>
  <c r="N1733" i="5" s="1"/>
  <c r="J1438" i="5"/>
  <c r="M1438" i="5"/>
  <c r="N1438" i="5" s="1"/>
  <c r="J1584" i="5"/>
  <c r="M1584" i="5"/>
  <c r="N1584" i="5" s="1"/>
  <c r="J262" i="5"/>
  <c r="M262" i="5"/>
  <c r="N262" i="5" s="1"/>
  <c r="J1122" i="5"/>
  <c r="K1122" i="5" s="1"/>
  <c r="M1122" i="5"/>
  <c r="N1122" i="5" s="1"/>
  <c r="J1993" i="5"/>
  <c r="M1993" i="5"/>
  <c r="N1993" i="5" s="1"/>
  <c r="J2257" i="5"/>
  <c r="M2257" i="5"/>
  <c r="N2257" i="5" s="1"/>
  <c r="J1726" i="5"/>
  <c r="M1726" i="5"/>
  <c r="N1726" i="5" s="1"/>
  <c r="J3264" i="5"/>
  <c r="M3264" i="5"/>
  <c r="N3264" i="5" s="1"/>
  <c r="J3375" i="5"/>
  <c r="M3375" i="5"/>
  <c r="N3375" i="5" s="1"/>
  <c r="J3180" i="5"/>
  <c r="M3180" i="5"/>
  <c r="N3180" i="5" s="1"/>
  <c r="J3568" i="5"/>
  <c r="M3568" i="5"/>
  <c r="N3568" i="5" s="1"/>
  <c r="J3049" i="5"/>
  <c r="M3049" i="5"/>
  <c r="N3049" i="5" s="1"/>
  <c r="J1898" i="5"/>
  <c r="M1898" i="5"/>
  <c r="N1898" i="5" s="1"/>
  <c r="J1921" i="5"/>
  <c r="M1921" i="5"/>
  <c r="N1921" i="5" s="1"/>
  <c r="J1267" i="5"/>
  <c r="M1267" i="5"/>
  <c r="N1267" i="5" s="1"/>
  <c r="J2687" i="5"/>
  <c r="M2687" i="5"/>
  <c r="N2687" i="5" s="1"/>
  <c r="J2269" i="5"/>
  <c r="M2269" i="5"/>
  <c r="N2269" i="5" s="1"/>
  <c r="J959" i="5"/>
  <c r="M959" i="5"/>
  <c r="N959" i="5" s="1"/>
  <c r="J842" i="5"/>
  <c r="M842" i="5"/>
  <c r="N842" i="5" s="1"/>
  <c r="J1798" i="5"/>
  <c r="M1798" i="5"/>
  <c r="N1798" i="5" s="1"/>
  <c r="J524" i="5"/>
  <c r="M524" i="5"/>
  <c r="N524" i="5" s="1"/>
  <c r="J718" i="5"/>
  <c r="M718" i="5"/>
  <c r="N718" i="5" s="1"/>
  <c r="J926" i="5"/>
  <c r="M926" i="5"/>
  <c r="N926" i="5" s="1"/>
  <c r="J520" i="5"/>
  <c r="M520" i="5"/>
  <c r="N520" i="5" s="1"/>
  <c r="J505" i="5"/>
  <c r="J506" i="5" s="1"/>
  <c r="Q270" i="2" s="1"/>
  <c r="S270" i="2" s="1"/>
  <c r="M505" i="5"/>
  <c r="N505" i="5" s="1"/>
  <c r="N506" i="5" s="1"/>
  <c r="J270" i="2" s="1"/>
  <c r="J1860" i="5"/>
  <c r="M1860" i="5"/>
  <c r="N1860" i="5" s="1"/>
  <c r="J3115" i="5"/>
  <c r="M3115" i="5"/>
  <c r="N3115" i="5" s="1"/>
  <c r="J345" i="5"/>
  <c r="M345" i="5"/>
  <c r="N345" i="5" s="1"/>
  <c r="J1462" i="5"/>
  <c r="M1462" i="5"/>
  <c r="N1462" i="5" s="1"/>
  <c r="J177" i="5"/>
  <c r="M177" i="5"/>
  <c r="N177" i="5" s="1"/>
  <c r="J99" i="5"/>
  <c r="M99" i="5"/>
  <c r="N99" i="5" s="1"/>
  <c r="J666" i="5"/>
  <c r="M666" i="5"/>
  <c r="N666" i="5" s="1"/>
  <c r="J1895" i="5"/>
  <c r="M1895" i="5"/>
  <c r="N1895" i="5" s="1"/>
  <c r="J547" i="5"/>
  <c r="M547" i="5"/>
  <c r="N547" i="5" s="1"/>
  <c r="J1174" i="5"/>
  <c r="M1174" i="5"/>
  <c r="N1174" i="5" s="1"/>
  <c r="J662" i="5"/>
  <c r="M662" i="5"/>
  <c r="N662" i="5" s="1"/>
  <c r="J1574" i="5"/>
  <c r="M1574" i="5"/>
  <c r="N1574" i="5" s="1"/>
  <c r="J3512" i="5"/>
  <c r="M3512" i="5"/>
  <c r="N3512" i="5" s="1"/>
  <c r="J2177" i="5"/>
  <c r="M2177" i="5"/>
  <c r="N2177" i="5" s="1"/>
  <c r="J3414" i="5"/>
  <c r="M3414" i="5"/>
  <c r="N3414" i="5" s="1"/>
  <c r="J1928" i="5"/>
  <c r="M1928" i="5"/>
  <c r="N1928" i="5" s="1"/>
  <c r="J1254" i="5"/>
  <c r="M1254" i="5"/>
  <c r="N1254" i="5" s="1"/>
  <c r="J1145" i="5"/>
  <c r="M1145" i="5"/>
  <c r="N1145" i="5" s="1"/>
  <c r="J749" i="5"/>
  <c r="M749" i="5"/>
  <c r="N749" i="5" s="1"/>
  <c r="J3189" i="5"/>
  <c r="M3189" i="5"/>
  <c r="N3189" i="5" s="1"/>
  <c r="J1497" i="5"/>
  <c r="M1497" i="5"/>
  <c r="N1497" i="5" s="1"/>
  <c r="J1279" i="5"/>
  <c r="M1279" i="5"/>
  <c r="N1279" i="5" s="1"/>
  <c r="J1716" i="5"/>
  <c r="M1716" i="5"/>
  <c r="N1716" i="5" s="1"/>
  <c r="J1824" i="5"/>
  <c r="M1824" i="5"/>
  <c r="N1824" i="5" s="1"/>
  <c r="J3274" i="5"/>
  <c r="K3274" i="5" s="1"/>
  <c r="M3274" i="5"/>
  <c r="N3274" i="5" s="1"/>
  <c r="J1116" i="5"/>
  <c r="K1116" i="5" s="1"/>
  <c r="M1116" i="5"/>
  <c r="N1116" i="5" s="1"/>
  <c r="J759" i="5"/>
  <c r="M759" i="5"/>
  <c r="N759" i="5" s="1"/>
  <c r="J1154" i="5"/>
  <c r="M1154" i="5"/>
  <c r="N1154" i="5" s="1"/>
  <c r="J581" i="5"/>
  <c r="M581" i="5"/>
  <c r="N581" i="5" s="1"/>
  <c r="J646" i="5"/>
  <c r="M646" i="5"/>
  <c r="N646" i="5" s="1"/>
  <c r="J1835" i="5"/>
  <c r="M1835" i="5"/>
  <c r="N1835" i="5" s="1"/>
  <c r="J1959" i="5"/>
  <c r="M1959" i="5"/>
  <c r="N1959" i="5" s="1"/>
  <c r="J332" i="5"/>
  <c r="M332" i="5"/>
  <c r="N332" i="5" s="1"/>
  <c r="J3131" i="5"/>
  <c r="M3131" i="5"/>
  <c r="N3131" i="5" s="1"/>
  <c r="J3035" i="5"/>
  <c r="M3035" i="5"/>
  <c r="N3035" i="5" s="1"/>
  <c r="J1621" i="5"/>
  <c r="M1621" i="5"/>
  <c r="N1621" i="5" s="1"/>
  <c r="J1736" i="5"/>
  <c r="M1736" i="5"/>
  <c r="N1736" i="5" s="1"/>
  <c r="J3436" i="5"/>
  <c r="M3436" i="5"/>
  <c r="N3436" i="5" s="1"/>
  <c r="J3041" i="5"/>
  <c r="M3041" i="5"/>
  <c r="N3041" i="5" s="1"/>
  <c r="J2891" i="5"/>
  <c r="M2891" i="5"/>
  <c r="N2891" i="5" s="1"/>
  <c r="J1704" i="5"/>
  <c r="M1704" i="5"/>
  <c r="N1704" i="5" s="1"/>
  <c r="J3012" i="5"/>
  <c r="M3012" i="5"/>
  <c r="N3012" i="5" s="1"/>
  <c r="J1336" i="5"/>
  <c r="M1336" i="5"/>
  <c r="N1336" i="5" s="1"/>
  <c r="J34" i="5"/>
  <c r="M34" i="5"/>
  <c r="N34" i="5" s="1"/>
  <c r="J3519" i="5"/>
  <c r="M3519" i="5"/>
  <c r="N3519" i="5" s="1"/>
  <c r="J3350" i="5"/>
  <c r="M3350" i="5"/>
  <c r="N3350" i="5" s="1"/>
  <c r="J724" i="5"/>
  <c r="M724" i="5"/>
  <c r="N724" i="5" s="1"/>
  <c r="J39" i="5"/>
  <c r="M39" i="5"/>
  <c r="N39" i="5" s="1"/>
  <c r="J2444" i="5"/>
  <c r="M2444" i="5"/>
  <c r="N2444" i="5" s="1"/>
  <c r="J182" i="5"/>
  <c r="M182" i="5"/>
  <c r="N182" i="5" s="1"/>
  <c r="J214" i="5"/>
  <c r="M214" i="5"/>
  <c r="N214" i="5" s="1"/>
  <c r="J2536" i="5"/>
  <c r="M2536" i="5"/>
  <c r="N2536" i="5" s="1"/>
  <c r="J3178" i="5"/>
  <c r="M3178" i="5"/>
  <c r="N3178" i="5" s="1"/>
  <c r="J2881" i="5"/>
  <c r="M2881" i="5"/>
  <c r="N2881" i="5" s="1"/>
  <c r="J2710" i="5"/>
  <c r="M2710" i="5"/>
  <c r="N2710" i="5" s="1"/>
  <c r="J2949" i="5"/>
  <c r="M2949" i="5"/>
  <c r="N2949" i="5" s="1"/>
  <c r="J2355" i="5"/>
  <c r="M2355" i="5"/>
  <c r="N2355" i="5" s="1"/>
  <c r="J2600" i="5"/>
  <c r="M2600" i="5"/>
  <c r="N2600" i="5" s="1"/>
  <c r="J2260" i="5"/>
  <c r="M2260" i="5"/>
  <c r="N2260" i="5" s="1"/>
  <c r="J125" i="5"/>
  <c r="M125" i="5"/>
  <c r="N125" i="5" s="1"/>
  <c r="J446" i="5"/>
  <c r="M446" i="5"/>
  <c r="N446" i="5" s="1"/>
  <c r="J31" i="5"/>
  <c r="M31" i="5"/>
  <c r="N31" i="5" s="1"/>
  <c r="J105" i="5"/>
  <c r="M105" i="5"/>
  <c r="N105" i="5" s="1"/>
  <c r="J2920" i="5"/>
  <c r="M2920" i="5"/>
  <c r="N2920" i="5" s="1"/>
  <c r="J1780" i="5"/>
  <c r="M1780" i="5"/>
  <c r="N1780" i="5" s="1"/>
  <c r="J3106" i="5"/>
  <c r="M3106" i="5"/>
  <c r="N3106" i="5" s="1"/>
  <c r="J3600" i="5"/>
  <c r="M3600" i="5"/>
  <c r="N3600" i="5" s="1"/>
  <c r="J2011" i="5"/>
  <c r="M2011" i="5"/>
  <c r="N2011" i="5" s="1"/>
  <c r="J1521" i="5"/>
  <c r="M1521" i="5"/>
  <c r="N1521" i="5" s="1"/>
  <c r="J1625" i="5"/>
  <c r="M1625" i="5"/>
  <c r="N1625" i="5" s="1"/>
  <c r="J245" i="5"/>
  <c r="M245" i="5"/>
  <c r="N245" i="5" s="1"/>
  <c r="J389" i="5"/>
  <c r="M389" i="5"/>
  <c r="N389" i="5" s="1"/>
  <c r="J3330" i="5"/>
  <c r="M3330" i="5"/>
  <c r="N3330" i="5" s="1"/>
  <c r="J1667" i="5"/>
  <c r="M1667" i="5"/>
  <c r="N1667" i="5" s="1"/>
  <c r="J1977" i="5"/>
  <c r="M1977" i="5"/>
  <c r="N1977" i="5" s="1"/>
  <c r="J1556" i="5"/>
  <c r="M1556" i="5"/>
  <c r="N1556" i="5" s="1"/>
  <c r="J3159" i="5"/>
  <c r="M3159" i="5"/>
  <c r="N3159" i="5" s="1"/>
  <c r="J3546" i="5"/>
  <c r="M3546" i="5"/>
  <c r="N3546" i="5" s="1"/>
  <c r="J1333" i="5"/>
  <c r="M1333" i="5"/>
  <c r="N1333" i="5" s="1"/>
  <c r="J1405" i="5"/>
  <c r="M1405" i="5"/>
  <c r="N1405" i="5" s="1"/>
  <c r="J1618" i="5"/>
  <c r="M1618" i="5"/>
  <c r="N1618" i="5" s="1"/>
  <c r="J360" i="5"/>
  <c r="M360" i="5"/>
  <c r="N360" i="5" s="1"/>
  <c r="J187" i="5"/>
  <c r="M187" i="5"/>
  <c r="N187" i="5" s="1"/>
  <c r="J45" i="5"/>
  <c r="J46" i="5" s="1"/>
  <c r="M45" i="5"/>
  <c r="N45" i="5" s="1"/>
  <c r="N46" i="5" s="1"/>
  <c r="J3031" i="5"/>
  <c r="M3031" i="5"/>
  <c r="N3031" i="5" s="1"/>
  <c r="J1821" i="5"/>
  <c r="M1821" i="5"/>
  <c r="N1821" i="5" s="1"/>
  <c r="J1106" i="5"/>
  <c r="M1106" i="5"/>
  <c r="N1106" i="5" s="1"/>
  <c r="J721" i="5"/>
  <c r="M721" i="5"/>
  <c r="N721" i="5" s="1"/>
  <c r="J3381" i="5"/>
  <c r="M3381" i="5"/>
  <c r="N3381" i="5" s="1"/>
  <c r="J2535" i="5"/>
  <c r="M2535" i="5"/>
  <c r="N2535" i="5" s="1"/>
  <c r="J2788" i="5"/>
  <c r="M2788" i="5"/>
  <c r="N2788" i="5" s="1"/>
  <c r="J3570" i="5"/>
  <c r="M3570" i="5"/>
  <c r="N3570" i="5" s="1"/>
  <c r="J3517" i="5"/>
  <c r="M3517" i="5"/>
  <c r="N3517" i="5" s="1"/>
  <c r="J1670" i="5"/>
  <c r="M1670" i="5"/>
  <c r="N1670" i="5" s="1"/>
  <c r="J1274" i="5"/>
  <c r="M1274" i="5"/>
  <c r="N1274" i="5" s="1"/>
  <c r="J318" i="5"/>
  <c r="M318" i="5"/>
  <c r="N318" i="5" s="1"/>
  <c r="J206" i="5"/>
  <c r="M206" i="5"/>
  <c r="N206" i="5" s="1"/>
  <c r="J112" i="5"/>
  <c r="M112" i="5"/>
  <c r="N112" i="5" s="1"/>
  <c r="J3169" i="5"/>
  <c r="M3169" i="5"/>
  <c r="N3169" i="5" s="1"/>
  <c r="J3137" i="5"/>
  <c r="M3137" i="5"/>
  <c r="N3137" i="5" s="1"/>
  <c r="J2889" i="5"/>
  <c r="M2889" i="5"/>
  <c r="N2889" i="5" s="1"/>
  <c r="J3088" i="5"/>
  <c r="M3088" i="5"/>
  <c r="N3088" i="5" s="1"/>
  <c r="J1785" i="5"/>
  <c r="M1785" i="5"/>
  <c r="N1785" i="5" s="1"/>
  <c r="J1815" i="5"/>
  <c r="M1815" i="5"/>
  <c r="N1815" i="5" s="1"/>
  <c r="J3550" i="5"/>
  <c r="M3550" i="5"/>
  <c r="N3550" i="5" s="1"/>
  <c r="J116" i="5"/>
  <c r="M116" i="5"/>
  <c r="N116" i="5" s="1"/>
  <c r="J3694" i="5"/>
  <c r="M3694" i="5"/>
  <c r="N3694" i="5" s="1"/>
  <c r="J2895" i="5"/>
  <c r="M2895" i="5"/>
  <c r="N2895" i="5" s="1"/>
  <c r="J3170" i="5"/>
  <c r="M3170" i="5"/>
  <c r="N3170" i="5" s="1"/>
  <c r="J1786" i="5"/>
  <c r="M1786" i="5"/>
  <c r="N1786" i="5" s="1"/>
  <c r="J3005" i="5"/>
  <c r="M3005" i="5"/>
  <c r="N3005" i="5" s="1"/>
  <c r="J1489" i="5"/>
  <c r="M1489" i="5"/>
  <c r="N1489" i="5" s="1"/>
  <c r="J1816" i="5"/>
  <c r="M1816" i="5"/>
  <c r="N1816" i="5" s="1"/>
  <c r="J1347" i="5"/>
  <c r="M1347" i="5"/>
  <c r="N1347" i="5" s="1"/>
  <c r="J160" i="5"/>
  <c r="M160" i="5"/>
  <c r="N160" i="5" s="1"/>
  <c r="J248" i="5"/>
  <c r="M248" i="5"/>
  <c r="N248" i="5" s="1"/>
  <c r="J120" i="5"/>
  <c r="M120" i="5"/>
  <c r="N120" i="5" s="1"/>
  <c r="J1962" i="5"/>
  <c r="M1962" i="5"/>
  <c r="N1962" i="5" s="1"/>
  <c r="J1838" i="5"/>
  <c r="M1838" i="5"/>
  <c r="N1838" i="5" s="1"/>
  <c r="J1293" i="5"/>
  <c r="M1293" i="5"/>
  <c r="N1293" i="5" s="1"/>
  <c r="J3232" i="5"/>
  <c r="M3232" i="5"/>
  <c r="N3232" i="5" s="1"/>
  <c r="J2608" i="5"/>
  <c r="M2608" i="5"/>
  <c r="N2608" i="5" s="1"/>
  <c r="J3365" i="5"/>
  <c r="M3365" i="5"/>
  <c r="N3365" i="5" s="1"/>
  <c r="J2636" i="5"/>
  <c r="M2636" i="5"/>
  <c r="N2636" i="5" s="1"/>
  <c r="J451" i="5"/>
  <c r="M451" i="5"/>
  <c r="N451" i="5" s="1"/>
  <c r="J3065" i="5"/>
  <c r="M3065" i="5"/>
  <c r="N3065" i="5" s="1"/>
  <c r="J3144" i="5"/>
  <c r="M3144" i="5"/>
  <c r="N3144" i="5" s="1"/>
  <c r="J3113" i="5"/>
  <c r="M3113" i="5"/>
  <c r="N3113" i="5" s="1"/>
  <c r="J1637" i="5"/>
  <c r="M1637" i="5"/>
  <c r="N1637" i="5" s="1"/>
  <c r="J76" i="5"/>
  <c r="M76" i="5"/>
  <c r="N76" i="5" s="1"/>
  <c r="J302" i="5"/>
  <c r="M302" i="5"/>
  <c r="N302" i="5" s="1"/>
  <c r="J3157" i="5"/>
  <c r="M3157" i="5"/>
  <c r="N3157" i="5" s="1"/>
  <c r="J1581" i="5"/>
  <c r="M1581" i="5"/>
  <c r="N1581" i="5" s="1"/>
  <c r="J1451" i="5"/>
  <c r="M1451" i="5"/>
  <c r="N1451" i="5" s="1"/>
  <c r="J2270" i="5"/>
  <c r="M2270" i="5"/>
  <c r="N2270" i="5" s="1"/>
  <c r="J2552" i="5"/>
  <c r="M2552" i="5"/>
  <c r="N2552" i="5" s="1"/>
  <c r="J2950" i="5"/>
  <c r="M2950" i="5"/>
  <c r="N2950" i="5" s="1"/>
  <c r="J277" i="5"/>
  <c r="M277" i="5"/>
  <c r="N277" i="5" s="1"/>
  <c r="J254" i="5"/>
  <c r="M254" i="5"/>
  <c r="N254" i="5" s="1"/>
  <c r="J67" i="5"/>
  <c r="M67" i="5"/>
  <c r="N67" i="5" s="1"/>
  <c r="J2291" i="5"/>
  <c r="M2291" i="5"/>
  <c r="N2291" i="5" s="1"/>
  <c r="J1395" i="5"/>
  <c r="M1395" i="5"/>
  <c r="N1395" i="5" s="1"/>
  <c r="J1133" i="5"/>
  <c r="M1133" i="5"/>
  <c r="N1133" i="5" s="1"/>
  <c r="J1240" i="5"/>
  <c r="M1240" i="5"/>
  <c r="N1240" i="5" s="1"/>
  <c r="J1002" i="5"/>
  <c r="M1002" i="5"/>
  <c r="N1002" i="5" s="1"/>
  <c r="J705" i="5"/>
  <c r="M705" i="5"/>
  <c r="N705" i="5" s="1"/>
  <c r="J424" i="5"/>
  <c r="M424" i="5"/>
  <c r="N424" i="5" s="1"/>
  <c r="J2312" i="5"/>
  <c r="M2312" i="5"/>
  <c r="N2312" i="5" s="1"/>
  <c r="J2335" i="5"/>
  <c r="M2335" i="5"/>
  <c r="N2335" i="5" s="1"/>
  <c r="J1431" i="5"/>
  <c r="M1431" i="5"/>
  <c r="N1431" i="5" s="1"/>
  <c r="J1400" i="5"/>
  <c r="M1400" i="5"/>
  <c r="N1400" i="5" s="1"/>
  <c r="J2712" i="5"/>
  <c r="M2712" i="5"/>
  <c r="N2712" i="5" s="1"/>
  <c r="J1470" i="5"/>
  <c r="M1470" i="5"/>
  <c r="N1470" i="5" s="1"/>
  <c r="J605" i="5"/>
  <c r="M605" i="5"/>
  <c r="N605" i="5" s="1"/>
  <c r="J658" i="5"/>
  <c r="M658" i="5"/>
  <c r="N658" i="5" s="1"/>
  <c r="J788" i="5"/>
  <c r="M788" i="5"/>
  <c r="N788" i="5" s="1"/>
  <c r="J1014" i="5"/>
  <c r="M1014" i="5"/>
  <c r="N1014" i="5" s="1"/>
  <c r="J720" i="5"/>
  <c r="M720" i="5"/>
  <c r="N720" i="5" s="1"/>
  <c r="J3294" i="5"/>
  <c r="J3295" i="5" s="1"/>
  <c r="M3294" i="5"/>
  <c r="N3294" i="5" s="1"/>
  <c r="N3295" i="5" s="1"/>
  <c r="J976" i="5"/>
  <c r="M976" i="5"/>
  <c r="N976" i="5" s="1"/>
  <c r="J1139" i="5"/>
  <c r="M1139" i="5"/>
  <c r="N1139" i="5" s="1"/>
  <c r="J1156" i="5"/>
  <c r="M1156" i="5"/>
  <c r="N1156" i="5" s="1"/>
  <c r="J1044" i="5"/>
  <c r="M1044" i="5"/>
  <c r="N1044" i="5" s="1"/>
  <c r="J583" i="5"/>
  <c r="M583" i="5"/>
  <c r="N583" i="5" s="1"/>
  <c r="J889" i="5"/>
  <c r="M889" i="5"/>
  <c r="N889" i="5" s="1"/>
  <c r="J736" i="5"/>
  <c r="M736" i="5"/>
  <c r="N736" i="5" s="1"/>
  <c r="J2935" i="5"/>
  <c r="M2935" i="5"/>
  <c r="N2935" i="5" s="1"/>
  <c r="J1820" i="5"/>
  <c r="M1820" i="5"/>
  <c r="N1820" i="5" s="1"/>
  <c r="J2248" i="5"/>
  <c r="M2248" i="5"/>
  <c r="N2248" i="5" s="1"/>
  <c r="J3335" i="5"/>
  <c r="M3335" i="5"/>
  <c r="N3335" i="5" s="1"/>
  <c r="J3475" i="5"/>
  <c r="M3475" i="5"/>
  <c r="N3475" i="5" s="1"/>
  <c r="J1885" i="5"/>
  <c r="M1885" i="5"/>
  <c r="N1885" i="5" s="1"/>
  <c r="J2815" i="5"/>
  <c r="M2815" i="5"/>
  <c r="N2815" i="5" s="1"/>
  <c r="J1218" i="5"/>
  <c r="M1218" i="5"/>
  <c r="N1218" i="5" s="1"/>
  <c r="J623" i="5"/>
  <c r="M623" i="5"/>
  <c r="N623" i="5" s="1"/>
  <c r="J532" i="5"/>
  <c r="M532" i="5"/>
  <c r="N532" i="5" s="1"/>
  <c r="J2799" i="5"/>
  <c r="M2799" i="5"/>
  <c r="N2799" i="5" s="1"/>
  <c r="J2639" i="5"/>
  <c r="M2639" i="5"/>
  <c r="N2639" i="5" s="1"/>
  <c r="J1124" i="5"/>
  <c r="K1124" i="5" s="1"/>
  <c r="M1124" i="5"/>
  <c r="N1124" i="5" s="1"/>
  <c r="J2729" i="5"/>
  <c r="M2729" i="5"/>
  <c r="N2729" i="5" s="1"/>
  <c r="J2642" i="5"/>
  <c r="M2642" i="5"/>
  <c r="N2642" i="5" s="1"/>
  <c r="J3628" i="5"/>
  <c r="M3628" i="5"/>
  <c r="N3628" i="5" s="1"/>
  <c r="J430" i="5"/>
  <c r="M430" i="5"/>
  <c r="N430" i="5" s="1"/>
  <c r="J3321" i="5"/>
  <c r="M3321" i="5"/>
  <c r="N3321" i="5" s="1"/>
  <c r="J593" i="5"/>
  <c r="M593" i="5"/>
  <c r="N593" i="5" s="1"/>
  <c r="J1891" i="5"/>
  <c r="M1891" i="5"/>
  <c r="N1891" i="5" s="1"/>
  <c r="J147" i="5"/>
  <c r="M147" i="5"/>
  <c r="N147" i="5" s="1"/>
  <c r="J2716" i="5"/>
  <c r="M2716" i="5"/>
  <c r="N2716" i="5" s="1"/>
  <c r="J1773" i="5"/>
  <c r="M1773" i="5"/>
  <c r="N1773" i="5" s="1"/>
  <c r="J2472" i="5"/>
  <c r="M2472" i="5"/>
  <c r="N2472" i="5" s="1"/>
  <c r="J2633" i="5"/>
  <c r="M2633" i="5"/>
  <c r="N2633" i="5" s="1"/>
  <c r="J3200" i="5"/>
  <c r="M3200" i="5"/>
  <c r="N3200" i="5" s="1"/>
  <c r="J780" i="5"/>
  <c r="M780" i="5"/>
  <c r="N780" i="5" s="1"/>
  <c r="J3412" i="5"/>
  <c r="M3412" i="5"/>
  <c r="N3412" i="5" s="1"/>
  <c r="J2343" i="5"/>
  <c r="M2343" i="5"/>
  <c r="N2343" i="5" s="1"/>
  <c r="J3387" i="5"/>
  <c r="M3387" i="5"/>
  <c r="N3387" i="5" s="1"/>
  <c r="J365" i="5"/>
  <c r="M365" i="5"/>
  <c r="N365" i="5" s="1"/>
  <c r="J2261" i="5"/>
  <c r="M2261" i="5"/>
  <c r="N2261" i="5" s="1"/>
  <c r="J827" i="5"/>
  <c r="M827" i="5"/>
  <c r="N827" i="5" s="1"/>
  <c r="J685" i="5"/>
  <c r="M685" i="5"/>
  <c r="N685" i="5" s="1"/>
  <c r="J988" i="5"/>
  <c r="M988" i="5"/>
  <c r="N988" i="5" s="1"/>
  <c r="J656" i="5"/>
  <c r="M656" i="5"/>
  <c r="N656" i="5" s="1"/>
  <c r="J2399" i="5"/>
  <c r="M2399" i="5"/>
  <c r="N2399" i="5" s="1"/>
  <c r="J291" i="5"/>
  <c r="M291" i="5"/>
  <c r="N291" i="5" s="1"/>
  <c r="J440" i="5"/>
  <c r="M440" i="5"/>
  <c r="N440" i="5" s="1"/>
  <c r="J220" i="5"/>
  <c r="M220" i="5"/>
  <c r="N220" i="5" s="1"/>
  <c r="J2164" i="5"/>
  <c r="M2164" i="5"/>
  <c r="N2164" i="5" s="1"/>
  <c r="J3547" i="5"/>
  <c r="M3547" i="5"/>
  <c r="N3547" i="5" s="1"/>
  <c r="J2769" i="5"/>
  <c r="M2769" i="5"/>
  <c r="N2769" i="5" s="1"/>
  <c r="J1965" i="5"/>
  <c r="M1965" i="5"/>
  <c r="N1965" i="5" s="1"/>
  <c r="J2022" i="5"/>
  <c r="M2022" i="5"/>
  <c r="N2022" i="5" s="1"/>
  <c r="J1947" i="5"/>
  <c r="M1947" i="5"/>
  <c r="N1947" i="5" s="1"/>
  <c r="J1305" i="5"/>
  <c r="M1305" i="5"/>
  <c r="N1305" i="5" s="1"/>
  <c r="J719" i="5"/>
  <c r="M719" i="5"/>
  <c r="N719" i="5" s="1"/>
  <c r="J1427" i="5"/>
  <c r="M1427" i="5"/>
  <c r="N1427" i="5" s="1"/>
  <c r="J2622" i="5"/>
  <c r="M2622" i="5"/>
  <c r="N2622" i="5" s="1"/>
  <c r="J3661" i="5"/>
  <c r="M3661" i="5"/>
  <c r="N3661" i="5" s="1"/>
  <c r="J2239" i="5"/>
  <c r="M2239" i="5"/>
  <c r="N2239" i="5" s="1"/>
  <c r="J884" i="5"/>
  <c r="M884" i="5"/>
  <c r="N884" i="5" s="1"/>
  <c r="J2005" i="5"/>
  <c r="M2005" i="5"/>
  <c r="N2005" i="5" s="1"/>
  <c r="J845" i="5"/>
  <c r="M845" i="5"/>
  <c r="N845" i="5" s="1"/>
  <c r="J2858" i="5"/>
  <c r="M2858" i="5"/>
  <c r="N2858" i="5" s="1"/>
  <c r="J334" i="5"/>
  <c r="M334" i="5"/>
  <c r="N334" i="5" s="1"/>
  <c r="J2811" i="5"/>
  <c r="M2811" i="5"/>
  <c r="N2811" i="5" s="1"/>
  <c r="J3014" i="5"/>
  <c r="M3014" i="5"/>
  <c r="N3014" i="5" s="1"/>
  <c r="J1573" i="5"/>
  <c r="M1573" i="5"/>
  <c r="N1573" i="5" s="1"/>
  <c r="J3281" i="5"/>
  <c r="K3281" i="5" s="1"/>
  <c r="M3281" i="5"/>
  <c r="N3281" i="5" s="1"/>
  <c r="J830" i="5"/>
  <c r="M830" i="5"/>
  <c r="N830" i="5" s="1"/>
  <c r="J3658" i="5"/>
  <c r="M3658" i="5"/>
  <c r="N3658" i="5" s="1"/>
  <c r="J261" i="5"/>
  <c r="M261" i="5"/>
  <c r="N261" i="5" s="1"/>
  <c r="J2384" i="5"/>
  <c r="M2384" i="5"/>
  <c r="N2384" i="5" s="1"/>
  <c r="J2887" i="5"/>
  <c r="M2887" i="5"/>
  <c r="N2887" i="5" s="1"/>
  <c r="J1175" i="5"/>
  <c r="M1175" i="5"/>
  <c r="N1175" i="5" s="1"/>
  <c r="J1608" i="5"/>
  <c r="M1608" i="5"/>
  <c r="N1608" i="5" s="1"/>
  <c r="J164" i="5"/>
  <c r="M164" i="5"/>
  <c r="N164" i="5" s="1"/>
  <c r="J2212" i="5"/>
  <c r="M2212" i="5"/>
  <c r="N2212" i="5" s="1"/>
  <c r="J1662" i="5"/>
  <c r="M1662" i="5"/>
  <c r="N1662" i="5" s="1"/>
  <c r="J1243" i="5"/>
  <c r="M1243" i="5"/>
  <c r="N1243" i="5" s="1"/>
  <c r="J2677" i="5"/>
  <c r="M2677" i="5"/>
  <c r="N2677" i="5" s="1"/>
  <c r="J2510" i="5"/>
  <c r="J2511" i="5" s="1"/>
  <c r="Q117" i="2" s="1"/>
  <c r="M2510" i="5"/>
  <c r="N2510" i="5" s="1"/>
  <c r="N2511" i="5" s="1"/>
  <c r="J117" i="2" s="1"/>
  <c r="K126" i="6" s="1"/>
  <c r="L126" i="6" s="1"/>
  <c r="J2749" i="5"/>
  <c r="M2749" i="5"/>
  <c r="N2749" i="5" s="1"/>
  <c r="J3032" i="5"/>
  <c r="M3032" i="5"/>
  <c r="N3032" i="5" s="1"/>
  <c r="J2927" i="5"/>
  <c r="M2927" i="5"/>
  <c r="N2927" i="5" s="1"/>
  <c r="J499" i="5"/>
  <c r="M499" i="5"/>
  <c r="N499" i="5" s="1"/>
  <c r="J1889" i="5"/>
  <c r="M1889" i="5"/>
  <c r="N1889" i="5" s="1"/>
  <c r="J2118" i="5"/>
  <c r="M2118" i="5"/>
  <c r="N2118" i="5" s="1"/>
  <c r="J3391" i="5"/>
  <c r="M3391" i="5"/>
  <c r="N3391" i="5" s="1"/>
  <c r="J2339" i="5"/>
  <c r="M2339" i="5"/>
  <c r="N2339" i="5" s="1"/>
  <c r="J2778" i="5"/>
  <c r="M2778" i="5"/>
  <c r="N2778" i="5" s="1"/>
  <c r="J2798" i="5"/>
  <c r="M2798" i="5"/>
  <c r="N2798" i="5" s="1"/>
  <c r="J2357" i="5"/>
  <c r="M2357" i="5"/>
  <c r="N2357" i="5" s="1"/>
  <c r="J3552" i="5"/>
  <c r="M3552" i="5"/>
  <c r="N3552" i="5" s="1"/>
  <c r="J2219" i="5"/>
  <c r="M2219" i="5"/>
  <c r="N2219" i="5" s="1"/>
  <c r="J3461" i="5"/>
  <c r="M3461" i="5"/>
  <c r="N3461" i="5" s="1"/>
  <c r="J975" i="5"/>
  <c r="M975" i="5"/>
  <c r="N975" i="5" s="1"/>
  <c r="J963" i="5"/>
  <c r="M963" i="5"/>
  <c r="N963" i="5" s="1"/>
  <c r="J825" i="5"/>
  <c r="M825" i="5"/>
  <c r="N825" i="5" s="1"/>
  <c r="J1022" i="5"/>
  <c r="M1022" i="5"/>
  <c r="N1022" i="5" s="1"/>
  <c r="J470" i="5"/>
  <c r="M470" i="5"/>
  <c r="N470" i="5" s="1"/>
  <c r="J3378" i="5"/>
  <c r="M3378" i="5"/>
  <c r="N3378" i="5" s="1"/>
  <c r="J2410" i="5"/>
  <c r="M2410" i="5"/>
  <c r="N2410" i="5" s="1"/>
  <c r="J274" i="5"/>
  <c r="M274" i="5"/>
  <c r="N274" i="5" s="1"/>
  <c r="J748" i="5"/>
  <c r="M748" i="5"/>
  <c r="N748" i="5" s="1"/>
  <c r="J1265" i="5"/>
  <c r="M1265" i="5"/>
  <c r="N1265" i="5" s="1"/>
  <c r="J3545" i="5"/>
  <c r="M3545" i="5"/>
  <c r="N3545" i="5" s="1"/>
  <c r="J3079" i="5"/>
  <c r="M3079" i="5"/>
  <c r="N3079" i="5" s="1"/>
  <c r="J203" i="5"/>
  <c r="M203" i="5"/>
  <c r="N203" i="5" s="1"/>
  <c r="J3074" i="5"/>
  <c r="M3074" i="5"/>
  <c r="N3074" i="5" s="1"/>
  <c r="J3577" i="5"/>
  <c r="M3577" i="5"/>
  <c r="N3577" i="5" s="1"/>
  <c r="J3524" i="5"/>
  <c r="M3524" i="5"/>
  <c r="N3524" i="5" s="1"/>
  <c r="J2730" i="5"/>
  <c r="M2730" i="5"/>
  <c r="N2730" i="5" s="1"/>
  <c r="J1029" i="5"/>
  <c r="M1029" i="5"/>
  <c r="N1029" i="5" s="1"/>
  <c r="J1011" i="5"/>
  <c r="M1011" i="5"/>
  <c r="N1011" i="5" s="1"/>
  <c r="J548" i="5"/>
  <c r="M548" i="5"/>
  <c r="N548" i="5" s="1"/>
  <c r="J589" i="5"/>
  <c r="M589" i="5"/>
  <c r="N589" i="5" s="1"/>
  <c r="J3650" i="5"/>
  <c r="M3650" i="5"/>
  <c r="N3650" i="5" s="1"/>
  <c r="J1569" i="5"/>
  <c r="M1569" i="5"/>
  <c r="N1569" i="5" s="1"/>
  <c r="J741" i="5"/>
  <c r="M741" i="5"/>
  <c r="N741" i="5" s="1"/>
  <c r="J687" i="5"/>
  <c r="M687" i="5"/>
  <c r="N687" i="5" s="1"/>
  <c r="J803" i="5"/>
  <c r="M803" i="5"/>
  <c r="N803" i="5" s="1"/>
  <c r="J1357" i="5"/>
  <c r="M1357" i="5"/>
  <c r="N1357" i="5" s="1"/>
  <c r="J3431" i="5"/>
  <c r="M3431" i="5"/>
  <c r="N3431" i="5" s="1"/>
  <c r="J2621" i="5"/>
  <c r="M2621" i="5"/>
  <c r="N2621" i="5" s="1"/>
  <c r="J790" i="5"/>
  <c r="M790" i="5"/>
  <c r="N790" i="5" s="1"/>
  <c r="J2681" i="5"/>
  <c r="M2681" i="5"/>
  <c r="N2681" i="5" s="1"/>
  <c r="J1171" i="5"/>
  <c r="M1171" i="5"/>
  <c r="N1171" i="5" s="1"/>
  <c r="J2052" i="5"/>
  <c r="M2052" i="5"/>
  <c r="N2052" i="5" s="1"/>
  <c r="J1433" i="5"/>
  <c r="M1433" i="5"/>
  <c r="N1433" i="5" s="1"/>
  <c r="J1343" i="5"/>
  <c r="M1343" i="5"/>
  <c r="N1343" i="5" s="1"/>
  <c r="J3082" i="5"/>
  <c r="M3082" i="5"/>
  <c r="N3082" i="5" s="1"/>
  <c r="J1774" i="5"/>
  <c r="M1774" i="5"/>
  <c r="N1774" i="5" s="1"/>
  <c r="J3674" i="5"/>
  <c r="M3674" i="5"/>
  <c r="N3674" i="5" s="1"/>
  <c r="J2974" i="5"/>
  <c r="M2974" i="5"/>
  <c r="N2974" i="5" s="1"/>
  <c r="J1879" i="5"/>
  <c r="M1879" i="5"/>
  <c r="N1879" i="5" s="1"/>
  <c r="J1523" i="5"/>
  <c r="M1523" i="5"/>
  <c r="N1523" i="5" s="1"/>
  <c r="J3587" i="5"/>
  <c r="M3587" i="5"/>
  <c r="N3587" i="5" s="1"/>
  <c r="J699" i="5"/>
  <c r="M699" i="5"/>
  <c r="N699" i="5" s="1"/>
  <c r="J2333" i="5"/>
  <c r="M2333" i="5"/>
  <c r="N2333" i="5" s="1"/>
  <c r="J2419" i="5"/>
  <c r="M2419" i="5"/>
  <c r="N2419" i="5" s="1"/>
  <c r="J199" i="5"/>
  <c r="M199" i="5"/>
  <c r="N199" i="5" s="1"/>
  <c r="J162" i="5"/>
  <c r="M162" i="5"/>
  <c r="N162" i="5" s="1"/>
  <c r="J2965" i="5"/>
  <c r="M2965" i="5"/>
  <c r="N2965" i="5" s="1"/>
  <c r="J2932" i="5"/>
  <c r="M2932" i="5"/>
  <c r="N2932" i="5" s="1"/>
  <c r="J3017" i="5"/>
  <c r="M3017" i="5"/>
  <c r="N3017" i="5" s="1"/>
  <c r="J2577" i="5"/>
  <c r="M2577" i="5"/>
  <c r="N2577" i="5" s="1"/>
  <c r="J502" i="5"/>
  <c r="M502" i="5"/>
  <c r="N502" i="5" s="1"/>
  <c r="J3046" i="5"/>
  <c r="M3046" i="5"/>
  <c r="N3046" i="5" s="1"/>
  <c r="J1761" i="5"/>
  <c r="M1761" i="5"/>
  <c r="N1761" i="5" s="1"/>
  <c r="J1326" i="5"/>
  <c r="M1326" i="5"/>
  <c r="N1326" i="5" s="1"/>
  <c r="J416" i="5"/>
  <c r="M416" i="5"/>
  <c r="N416" i="5" s="1"/>
  <c r="J165" i="5"/>
  <c r="M165" i="5"/>
  <c r="N165" i="5" s="1"/>
  <c r="J3435" i="5"/>
  <c r="M3435" i="5"/>
  <c r="N3435" i="5" s="1"/>
  <c r="J2277" i="5"/>
  <c r="M2277" i="5"/>
  <c r="N2277" i="5" s="1"/>
  <c r="J2638" i="5"/>
  <c r="M2638" i="5"/>
  <c r="N2638" i="5" s="1"/>
  <c r="J1740" i="5"/>
  <c r="M1740" i="5"/>
  <c r="N1740" i="5" s="1"/>
  <c r="J175" i="5"/>
  <c r="M175" i="5"/>
  <c r="N175" i="5" s="1"/>
  <c r="J3199" i="5"/>
  <c r="M3199" i="5"/>
  <c r="N3199" i="5" s="1"/>
  <c r="J1744" i="5"/>
  <c r="M1744" i="5"/>
  <c r="N1744" i="5" s="1"/>
  <c r="J1696" i="5"/>
  <c r="M1696" i="5"/>
  <c r="N1696" i="5" s="1"/>
  <c r="J1734" i="5"/>
  <c r="M1734" i="5"/>
  <c r="N1734" i="5" s="1"/>
  <c r="J110" i="5"/>
  <c r="M110" i="5"/>
  <c r="N110" i="5" s="1"/>
  <c r="J204" i="5"/>
  <c r="M204" i="5"/>
  <c r="N204" i="5" s="1"/>
  <c r="J51" i="5"/>
  <c r="M51" i="5"/>
  <c r="N51" i="5" s="1"/>
  <c r="J1373" i="5"/>
  <c r="M1373" i="5"/>
  <c r="N1373" i="5" s="1"/>
  <c r="J1161" i="5"/>
  <c r="M1161" i="5"/>
  <c r="N1161" i="5" s="1"/>
  <c r="J2795" i="5"/>
  <c r="M2795" i="5"/>
  <c r="N2795" i="5" s="1"/>
  <c r="J2599" i="5"/>
  <c r="M2599" i="5"/>
  <c r="N2599" i="5" s="1"/>
  <c r="J3660" i="5"/>
  <c r="M3660" i="5"/>
  <c r="N3660" i="5" s="1"/>
  <c r="J3585" i="5"/>
  <c r="M3585" i="5"/>
  <c r="N3585" i="5" s="1"/>
  <c r="J2825" i="5"/>
  <c r="M2825" i="5"/>
  <c r="N2825" i="5" s="1"/>
  <c r="J1416" i="5"/>
  <c r="M1416" i="5"/>
  <c r="N1416" i="5" s="1"/>
  <c r="J1708" i="5"/>
  <c r="M1708" i="5"/>
  <c r="N1708" i="5" s="1"/>
  <c r="J265" i="5"/>
  <c r="M265" i="5"/>
  <c r="N265" i="5" s="1"/>
  <c r="J300" i="5"/>
  <c r="M300" i="5"/>
  <c r="N300" i="5" s="1"/>
  <c r="J1939" i="5"/>
  <c r="M1939" i="5"/>
  <c r="N1939" i="5" s="1"/>
  <c r="J3300" i="5"/>
  <c r="M3300" i="5"/>
  <c r="N3300" i="5" s="1"/>
  <c r="J2972" i="5"/>
  <c r="M2972" i="5"/>
  <c r="N2972" i="5" s="1"/>
  <c r="J1488" i="5"/>
  <c r="M1488" i="5"/>
  <c r="N1488" i="5" s="1"/>
  <c r="J1856" i="5"/>
  <c r="M1856" i="5"/>
  <c r="N1856" i="5" s="1"/>
  <c r="J193" i="5"/>
  <c r="M193" i="5"/>
  <c r="N193" i="5" s="1"/>
  <c r="J2929" i="5"/>
  <c r="M2929" i="5"/>
  <c r="N2929" i="5" s="1"/>
  <c r="J3039" i="5"/>
  <c r="M3039" i="5"/>
  <c r="N3039" i="5" s="1"/>
  <c r="J1388" i="5"/>
  <c r="M1388" i="5"/>
  <c r="N1388" i="5" s="1"/>
  <c r="J288" i="5"/>
  <c r="M288" i="5"/>
  <c r="N288" i="5" s="1"/>
  <c r="J1692" i="5"/>
  <c r="M1692" i="5"/>
  <c r="N1692" i="5" s="1"/>
  <c r="J1402" i="5"/>
  <c r="M1402" i="5"/>
  <c r="N1402" i="5" s="1"/>
  <c r="J3361" i="5"/>
  <c r="M3361" i="5"/>
  <c r="N3361" i="5" s="1"/>
  <c r="J3214" i="5"/>
  <c r="M3214" i="5"/>
  <c r="N3214" i="5" s="1"/>
  <c r="J872" i="5"/>
  <c r="M872" i="5"/>
  <c r="N872" i="5" s="1"/>
  <c r="J1277" i="5"/>
  <c r="M1277" i="5"/>
  <c r="N1277" i="5" s="1"/>
  <c r="J1787" i="5"/>
  <c r="M1787" i="5"/>
  <c r="N1787" i="5" s="1"/>
  <c r="J320" i="5"/>
  <c r="M320" i="5"/>
  <c r="N320" i="5" s="1"/>
  <c r="J1961" i="5"/>
  <c r="M1961" i="5"/>
  <c r="N1961" i="5" s="1"/>
  <c r="J1380" i="5"/>
  <c r="M1380" i="5"/>
  <c r="N1380" i="5" s="1"/>
  <c r="J2933" i="5"/>
  <c r="M2933" i="5"/>
  <c r="N2933" i="5" s="1"/>
  <c r="J3681" i="5"/>
  <c r="M3681" i="5"/>
  <c r="N3681" i="5" s="1"/>
  <c r="J126" i="5"/>
  <c r="M126" i="5"/>
  <c r="N126" i="5" s="1"/>
  <c r="J184" i="5"/>
  <c r="M184" i="5"/>
  <c r="N184" i="5" s="1"/>
  <c r="J32" i="5"/>
  <c r="M32" i="5"/>
  <c r="N32" i="5" s="1"/>
  <c r="J3277" i="5"/>
  <c r="K3277" i="5" s="1"/>
  <c r="M3277" i="5"/>
  <c r="N3277" i="5" s="1"/>
  <c r="J1112" i="5"/>
  <c r="K1112" i="5" s="1"/>
  <c r="M1112" i="5"/>
  <c r="N1112" i="5" s="1"/>
  <c r="J2498" i="5"/>
  <c r="M2498" i="5"/>
  <c r="N2498" i="5" s="1"/>
  <c r="J2344" i="5"/>
  <c r="M2344" i="5"/>
  <c r="N2344" i="5" s="1"/>
  <c r="J3167" i="5"/>
  <c r="M3167" i="5"/>
  <c r="N3167" i="5" s="1"/>
  <c r="J1687" i="5"/>
  <c r="M1687" i="5"/>
  <c r="N1687" i="5" s="1"/>
  <c r="J2078" i="5"/>
  <c r="J2079" i="5" s="1"/>
  <c r="Q119" i="2" s="1"/>
  <c r="M2078" i="5"/>
  <c r="N2078" i="5" s="1"/>
  <c r="N2079" i="5" s="1"/>
  <c r="J119" i="2" s="1"/>
  <c r="K156" i="6" s="1"/>
  <c r="L156" i="6" s="1"/>
  <c r="J3265" i="5"/>
  <c r="M3265" i="5"/>
  <c r="N3265" i="5" s="1"/>
  <c r="J1032" i="5"/>
  <c r="M1032" i="5"/>
  <c r="N1032" i="5" s="1"/>
  <c r="J1894" i="5"/>
  <c r="M1894" i="5"/>
  <c r="N1894" i="5" s="1"/>
  <c r="J957" i="5"/>
  <c r="M957" i="5"/>
  <c r="N957" i="5" s="1"/>
  <c r="J931" i="5"/>
  <c r="M931" i="5"/>
  <c r="N931" i="5" s="1"/>
  <c r="J712" i="5"/>
  <c r="M712" i="5"/>
  <c r="N712" i="5" s="1"/>
  <c r="J1268" i="5"/>
  <c r="M1268" i="5"/>
  <c r="N1268" i="5" s="1"/>
  <c r="J1372" i="5"/>
  <c r="M1372" i="5"/>
  <c r="N1372" i="5" s="1"/>
  <c r="J3345" i="5"/>
  <c r="M3345" i="5"/>
  <c r="N3345" i="5" s="1"/>
  <c r="J3111" i="5"/>
  <c r="M3111" i="5"/>
  <c r="N3111" i="5" s="1"/>
  <c r="J727" i="5"/>
  <c r="M727" i="5"/>
  <c r="N727" i="5" s="1"/>
  <c r="J676" i="5"/>
  <c r="M676" i="5"/>
  <c r="N676" i="5" s="1"/>
  <c r="J3219" i="5"/>
  <c r="M3219" i="5"/>
  <c r="N3219" i="5" s="1"/>
  <c r="J1922" i="5"/>
  <c r="M1922" i="5"/>
  <c r="N1922" i="5" s="1"/>
  <c r="J2722" i="5"/>
  <c r="M2722" i="5"/>
  <c r="N2722" i="5" s="1"/>
  <c r="J3194" i="5"/>
  <c r="J3195" i="5" s="1"/>
  <c r="M3194" i="5"/>
  <c r="N3194" i="5" s="1"/>
  <c r="N3195" i="5" s="1"/>
  <c r="BS366" i="3"/>
  <c r="J3339" i="5"/>
  <c r="M3339" i="5"/>
  <c r="N3339" i="5" s="1"/>
  <c r="J2764" i="5"/>
  <c r="M2764" i="5"/>
  <c r="N2764" i="5" s="1"/>
  <c r="J1753" i="5"/>
  <c r="M1753" i="5"/>
  <c r="N1753" i="5" s="1"/>
  <c r="J2251" i="5"/>
  <c r="M2251" i="5"/>
  <c r="N2251" i="5" s="1"/>
  <c r="J321" i="5"/>
  <c r="M321" i="5"/>
  <c r="N321" i="5" s="1"/>
  <c r="J1850" i="5"/>
  <c r="M1850" i="5"/>
  <c r="N1850" i="5" s="1"/>
  <c r="J1594" i="5"/>
  <c r="M1594" i="5"/>
  <c r="N1594" i="5" s="1"/>
  <c r="J1666" i="5"/>
  <c r="M1666" i="5"/>
  <c r="N1666" i="5" s="1"/>
  <c r="J668" i="5"/>
  <c r="M668" i="5"/>
  <c r="N668" i="5" s="1"/>
  <c r="J1086" i="5"/>
  <c r="M1086" i="5"/>
  <c r="N1086" i="5" s="1"/>
  <c r="J3177" i="5"/>
  <c r="M3177" i="5"/>
  <c r="N3177" i="5" s="1"/>
  <c r="J1323" i="5"/>
  <c r="M1323" i="5"/>
  <c r="N1323" i="5" s="1"/>
  <c r="J3045" i="5"/>
  <c r="M3045" i="5"/>
  <c r="N3045" i="5" s="1"/>
  <c r="J1830" i="5"/>
  <c r="M1830" i="5"/>
  <c r="N1830" i="5" s="1"/>
  <c r="J211" i="5"/>
  <c r="M211" i="5"/>
  <c r="N211" i="5" s="1"/>
  <c r="J305" i="5"/>
  <c r="M305" i="5"/>
  <c r="N305" i="5" s="1"/>
  <c r="J80" i="5"/>
  <c r="M80" i="5"/>
  <c r="N80" i="5" s="1"/>
  <c r="J3630" i="5"/>
  <c r="M3630" i="5"/>
  <c r="N3630" i="5" s="1"/>
  <c r="J1919" i="5"/>
  <c r="M1919" i="5"/>
  <c r="N1919" i="5" s="1"/>
  <c r="J664" i="5"/>
  <c r="M664" i="5"/>
  <c r="N664" i="5" s="1"/>
  <c r="J3346" i="5"/>
  <c r="M3346" i="5"/>
  <c r="N3346" i="5" s="1"/>
  <c r="J2236" i="5"/>
  <c r="M2236" i="5"/>
  <c r="N2236" i="5" s="1"/>
  <c r="J14" i="5"/>
  <c r="M14" i="5"/>
  <c r="N14" i="5" s="1"/>
  <c r="J335" i="5"/>
  <c r="M335" i="5"/>
  <c r="N335" i="5" s="1"/>
  <c r="J832" i="5"/>
  <c r="M832" i="5"/>
  <c r="N832" i="5" s="1"/>
  <c r="J3323" i="5"/>
  <c r="M3323" i="5"/>
  <c r="N3323" i="5" s="1"/>
  <c r="J958" i="5"/>
  <c r="M958" i="5"/>
  <c r="N958" i="5" s="1"/>
  <c r="J940" i="5"/>
  <c r="M940" i="5"/>
  <c r="N940" i="5" s="1"/>
  <c r="J3499" i="5"/>
  <c r="M3499" i="5"/>
  <c r="N3499" i="5" s="1"/>
  <c r="J1619" i="5"/>
  <c r="M1619" i="5"/>
  <c r="N1619" i="5" s="1"/>
  <c r="J1905" i="5"/>
  <c r="M1905" i="5"/>
  <c r="N1905" i="5" s="1"/>
  <c r="J1516" i="5"/>
  <c r="M1516" i="5"/>
  <c r="N1516" i="5" s="1"/>
  <c r="J1737" i="5"/>
  <c r="M1737" i="5"/>
  <c r="N1737" i="5" s="1"/>
  <c r="J1699" i="5"/>
  <c r="M1699" i="5"/>
  <c r="N1699" i="5" s="1"/>
  <c r="J793" i="5"/>
  <c r="M793" i="5"/>
  <c r="N793" i="5" s="1"/>
  <c r="J551" i="5"/>
  <c r="M551" i="5"/>
  <c r="N551" i="5" s="1"/>
  <c r="J3348" i="5"/>
  <c r="M3348" i="5"/>
  <c r="N3348" i="5" s="1"/>
  <c r="J3369" i="5"/>
  <c r="M3369" i="5"/>
  <c r="N3369" i="5" s="1"/>
  <c r="J2763" i="5"/>
  <c r="M2763" i="5"/>
  <c r="N2763" i="5" s="1"/>
  <c r="J3156" i="5"/>
  <c r="M3156" i="5"/>
  <c r="N3156" i="5" s="1"/>
  <c r="J1728" i="5"/>
  <c r="M1728" i="5"/>
  <c r="N1728" i="5" s="1"/>
  <c r="J10" i="5"/>
  <c r="M10" i="5"/>
  <c r="N10" i="5" s="1"/>
  <c r="J3086" i="5"/>
  <c r="M3086" i="5"/>
  <c r="N3086" i="5" s="1"/>
  <c r="J2569" i="5"/>
  <c r="M2569" i="5"/>
  <c r="N2569" i="5" s="1"/>
  <c r="J2436" i="5"/>
  <c r="M2436" i="5"/>
  <c r="N2436" i="5" s="1"/>
  <c r="J1818" i="5"/>
  <c r="M1818" i="5"/>
  <c r="N1818" i="5" s="1"/>
  <c r="J2256" i="5"/>
  <c r="M2256" i="5"/>
  <c r="N2256" i="5" s="1"/>
  <c r="J1828" i="5"/>
  <c r="M1828" i="5"/>
  <c r="N1828" i="5" s="1"/>
  <c r="J1534" i="5"/>
  <c r="M1534" i="5"/>
  <c r="N1534" i="5" s="1"/>
  <c r="J1324" i="5"/>
  <c r="M1324" i="5"/>
  <c r="N1324" i="5" s="1"/>
  <c r="J1610" i="5"/>
  <c r="M1610" i="5"/>
  <c r="N1610" i="5" s="1"/>
  <c r="J2725" i="5"/>
  <c r="M2725" i="5"/>
  <c r="N2725" i="5" s="1"/>
  <c r="J643" i="5"/>
  <c r="M643" i="5"/>
  <c r="N643" i="5" s="1"/>
  <c r="J2046" i="5"/>
  <c r="M2046" i="5"/>
  <c r="N2046" i="5" s="1"/>
  <c r="J1083" i="5"/>
  <c r="M1083" i="5"/>
  <c r="N1083" i="5" s="1"/>
  <c r="J856" i="5"/>
  <c r="M856" i="5"/>
  <c r="N856" i="5" s="1"/>
  <c r="J1010" i="5"/>
  <c r="M1010" i="5"/>
  <c r="N1010" i="5" s="1"/>
  <c r="J688" i="5"/>
  <c r="M688" i="5"/>
  <c r="N688" i="5" s="1"/>
  <c r="J2724" i="5"/>
  <c r="M2724" i="5"/>
  <c r="N2724" i="5" s="1"/>
  <c r="J3631" i="5"/>
  <c r="M3631" i="5"/>
  <c r="N3631" i="5" s="1"/>
  <c r="J3609" i="5"/>
  <c r="M3609" i="5"/>
  <c r="N3609" i="5" s="1"/>
  <c r="J3171" i="5"/>
  <c r="M3171" i="5"/>
  <c r="N3171" i="5" s="1"/>
  <c r="J1871" i="5"/>
  <c r="M1871" i="5"/>
  <c r="N1871" i="5" s="1"/>
  <c r="J1511" i="5"/>
  <c r="M1511" i="5"/>
  <c r="N1511" i="5" s="1"/>
  <c r="J314" i="5"/>
  <c r="M314" i="5"/>
  <c r="N314" i="5" s="1"/>
  <c r="J128" i="5"/>
  <c r="M128" i="5"/>
  <c r="N128" i="5" s="1"/>
  <c r="J1639" i="5"/>
  <c r="M1639" i="5"/>
  <c r="N1639" i="5" s="1"/>
  <c r="J1068" i="5"/>
  <c r="M1068" i="5"/>
  <c r="N1068" i="5" s="1"/>
  <c r="J3466" i="5"/>
  <c r="M3466" i="5"/>
  <c r="N3466" i="5" s="1"/>
  <c r="J3702" i="5"/>
  <c r="M3702" i="5"/>
  <c r="N3702" i="5" s="1"/>
  <c r="J3413" i="5"/>
  <c r="M3413" i="5"/>
  <c r="N3413" i="5" s="1"/>
  <c r="J3355" i="5"/>
  <c r="M3355" i="5"/>
  <c r="N3355" i="5" s="1"/>
  <c r="J35" i="5"/>
  <c r="M35" i="5"/>
  <c r="N35" i="5" s="1"/>
  <c r="J3207" i="5"/>
  <c r="M3207" i="5"/>
  <c r="N3207" i="5" s="1"/>
  <c r="J3062" i="5"/>
  <c r="M3062" i="5"/>
  <c r="N3062" i="5" s="1"/>
  <c r="J2628" i="5"/>
  <c r="M2628" i="5"/>
  <c r="N2628" i="5" s="1"/>
  <c r="J965" i="5"/>
  <c r="M965" i="5"/>
  <c r="N965" i="5" s="1"/>
  <c r="J1713" i="5"/>
  <c r="M1713" i="5"/>
  <c r="N1713" i="5" s="1"/>
  <c r="J1440" i="5"/>
  <c r="M1440" i="5"/>
  <c r="N1440" i="5" s="1"/>
  <c r="J3530" i="5"/>
  <c r="M3530" i="5"/>
  <c r="N3530" i="5" s="1"/>
  <c r="J1500" i="5"/>
  <c r="M1500" i="5"/>
  <c r="N1500" i="5" s="1"/>
  <c r="J3287" i="5"/>
  <c r="K3287" i="5" s="1"/>
  <c r="M3287" i="5"/>
  <c r="N3287" i="5" s="1"/>
  <c r="J565" i="5"/>
  <c r="M565" i="5"/>
  <c r="N565" i="5" s="1"/>
  <c r="J1930" i="5"/>
  <c r="M1930" i="5"/>
  <c r="N1930" i="5" s="1"/>
  <c r="J216" i="5"/>
  <c r="M216" i="5"/>
  <c r="N216" i="5" s="1"/>
  <c r="J3304" i="5"/>
  <c r="M3304" i="5"/>
  <c r="N3304" i="5" s="1"/>
  <c r="J2416" i="5"/>
  <c r="M2416" i="5"/>
  <c r="N2416" i="5" s="1"/>
  <c r="J407" i="5"/>
  <c r="M407" i="5"/>
  <c r="N407" i="5" s="1"/>
  <c r="J2657" i="5"/>
  <c r="M2657" i="5"/>
  <c r="N2657" i="5" s="1"/>
  <c r="J697" i="5"/>
  <c r="M697" i="5"/>
  <c r="N697" i="5" s="1"/>
  <c r="J645" i="5"/>
  <c r="M645" i="5"/>
  <c r="N645" i="5" s="1"/>
  <c r="J3540" i="5"/>
  <c r="M3540" i="5"/>
  <c r="N3540" i="5" s="1"/>
  <c r="J2280" i="5"/>
  <c r="M2280" i="5"/>
  <c r="N2280" i="5" s="1"/>
  <c r="J1481" i="5"/>
  <c r="M1481" i="5"/>
  <c r="N1481" i="5" s="1"/>
  <c r="J461" i="5"/>
  <c r="M461" i="5"/>
  <c r="N461" i="5" s="1"/>
  <c r="J1187" i="5"/>
  <c r="M1187" i="5"/>
  <c r="N1187" i="5" s="1"/>
  <c r="J1153" i="5"/>
  <c r="M1153" i="5"/>
  <c r="N1153" i="5" s="1"/>
  <c r="J1023" i="5"/>
  <c r="M1023" i="5"/>
  <c r="N1023" i="5" s="1"/>
  <c r="J850" i="5"/>
  <c r="M850" i="5"/>
  <c r="N850" i="5" s="1"/>
  <c r="J2647" i="5"/>
  <c r="M2647" i="5"/>
  <c r="N2647" i="5" s="1"/>
  <c r="J2122" i="5"/>
  <c r="M2122" i="5"/>
  <c r="N2122" i="5" s="1"/>
  <c r="J2367" i="5"/>
  <c r="M2367" i="5"/>
  <c r="N2367" i="5" s="1"/>
  <c r="J2383" i="5"/>
  <c r="M2383" i="5"/>
  <c r="N2383" i="5" s="1"/>
  <c r="J3130" i="5"/>
  <c r="M3130" i="5"/>
  <c r="N3130" i="5" s="1"/>
  <c r="J1620" i="5"/>
  <c r="M1620" i="5"/>
  <c r="N1620" i="5" s="1"/>
  <c r="J2867" i="5"/>
  <c r="M2867" i="5"/>
  <c r="N2867" i="5" s="1"/>
  <c r="J1968" i="5"/>
  <c r="M1968" i="5"/>
  <c r="N1968" i="5" s="1"/>
  <c r="J2049" i="5"/>
  <c r="M2049" i="5"/>
  <c r="N2049" i="5" s="1"/>
  <c r="J1183" i="5"/>
  <c r="M1183" i="5"/>
  <c r="N1183" i="5" s="1"/>
  <c r="J778" i="5"/>
  <c r="M778" i="5"/>
  <c r="N778" i="5" s="1"/>
  <c r="J625" i="5"/>
  <c r="M625" i="5"/>
  <c r="N625" i="5" s="1"/>
  <c r="J553" i="5"/>
  <c r="M553" i="5"/>
  <c r="N553" i="5" s="1"/>
  <c r="J2771" i="5"/>
  <c r="M2771" i="5"/>
  <c r="N2771" i="5" s="1"/>
  <c r="J501" i="5"/>
  <c r="M501" i="5"/>
  <c r="N501" i="5" s="1"/>
  <c r="J1925" i="5"/>
  <c r="M1925" i="5"/>
  <c r="N1925" i="5" s="1"/>
  <c r="J3451" i="5"/>
  <c r="M3451" i="5"/>
  <c r="N3451" i="5" s="1"/>
  <c r="J1520" i="5"/>
  <c r="M1520" i="5"/>
  <c r="N1520" i="5" s="1"/>
  <c r="J3433" i="5"/>
  <c r="M3433" i="5"/>
  <c r="N3433" i="5" s="1"/>
  <c r="J3163" i="5"/>
  <c r="M3163" i="5"/>
  <c r="N3163" i="5" s="1"/>
  <c r="J1971" i="5"/>
  <c r="M1971" i="5"/>
  <c r="N1971" i="5" s="1"/>
  <c r="J2893" i="5"/>
  <c r="M2893" i="5"/>
  <c r="N2893" i="5" s="1"/>
  <c r="J1407" i="5"/>
  <c r="M1407" i="5"/>
  <c r="N1407" i="5" s="1"/>
  <c r="J1806" i="5"/>
  <c r="M1806" i="5"/>
  <c r="N1806" i="5" s="1"/>
  <c r="J207" i="5"/>
  <c r="M207" i="5"/>
  <c r="N207" i="5" s="1"/>
  <c r="J283" i="5"/>
  <c r="M283" i="5"/>
  <c r="N283" i="5" s="1"/>
  <c r="J3331" i="5"/>
  <c r="M3331" i="5"/>
  <c r="N3331" i="5" s="1"/>
  <c r="J873" i="5"/>
  <c r="M873" i="5"/>
  <c r="N873" i="5" s="1"/>
  <c r="J567" i="5"/>
  <c r="M567" i="5"/>
  <c r="N567" i="5" s="1"/>
  <c r="J3326" i="5"/>
  <c r="M3326" i="5"/>
  <c r="N3326" i="5" s="1"/>
  <c r="J1223" i="5"/>
  <c r="M1223" i="5"/>
  <c r="N1223" i="5" s="1"/>
  <c r="J1113" i="5"/>
  <c r="K1113" i="5" s="1"/>
  <c r="M1113" i="5"/>
  <c r="N1113" i="5" s="1"/>
  <c r="J967" i="5"/>
  <c r="M967" i="5"/>
  <c r="N967" i="5" s="1"/>
  <c r="J556" i="5"/>
  <c r="M556" i="5"/>
  <c r="N556" i="5" s="1"/>
  <c r="J706" i="5"/>
  <c r="M706" i="5"/>
  <c r="N706" i="5" s="1"/>
  <c r="J627" i="5"/>
  <c r="M627" i="5"/>
  <c r="N627" i="5" s="1"/>
  <c r="J1983" i="5"/>
  <c r="M1983" i="5"/>
  <c r="N1983" i="5" s="1"/>
  <c r="J3000" i="5"/>
  <c r="M3000" i="5"/>
  <c r="N3000" i="5" s="1"/>
  <c r="J2635" i="5"/>
  <c r="M2635" i="5"/>
  <c r="N2635" i="5" s="1"/>
  <c r="J2326" i="5"/>
  <c r="M2326" i="5"/>
  <c r="N2326" i="5" s="1"/>
  <c r="J2377" i="5"/>
  <c r="M2377" i="5"/>
  <c r="N2377" i="5" s="1"/>
  <c r="J2477" i="5"/>
  <c r="M2477" i="5"/>
  <c r="N2477" i="5" s="1"/>
  <c r="J2652" i="5"/>
  <c r="M2652" i="5"/>
  <c r="N2652" i="5" s="1"/>
  <c r="J2053" i="5"/>
  <c r="M2053" i="5"/>
  <c r="N2053" i="5" s="1"/>
  <c r="J3494" i="5"/>
  <c r="M3494" i="5"/>
  <c r="N3494" i="5" s="1"/>
  <c r="J3384" i="5"/>
  <c r="M3384" i="5"/>
  <c r="N3384" i="5" s="1"/>
  <c r="J2415" i="5"/>
  <c r="M2415" i="5"/>
  <c r="N2415" i="5" s="1"/>
  <c r="J2502" i="5"/>
  <c r="M2502" i="5"/>
  <c r="N2502" i="5" s="1"/>
  <c r="J2495" i="5"/>
  <c r="M2495" i="5"/>
  <c r="N2495" i="5" s="1"/>
  <c r="J2488" i="5"/>
  <c r="M2488" i="5"/>
  <c r="N2488" i="5" s="1"/>
  <c r="J2137" i="5"/>
  <c r="M2137" i="5"/>
  <c r="N2137" i="5" s="1"/>
  <c r="J2165" i="5"/>
  <c r="M2165" i="5"/>
  <c r="N2165" i="5" s="1"/>
  <c r="J2097" i="5"/>
  <c r="M2097" i="5"/>
  <c r="N2097" i="5" s="1"/>
  <c r="J2674" i="5"/>
  <c r="M2674" i="5"/>
  <c r="N2674" i="5" s="1"/>
  <c r="J1867" i="5"/>
  <c r="M1867" i="5"/>
  <c r="N1867" i="5" s="1"/>
  <c r="J2711" i="5"/>
  <c r="M2711" i="5"/>
  <c r="N2711" i="5" s="1"/>
  <c r="J1957" i="5"/>
  <c r="M1957" i="5"/>
  <c r="N1957" i="5" s="1"/>
  <c r="J447" i="5"/>
  <c r="M447" i="5"/>
  <c r="N447" i="5" s="1"/>
  <c r="J47" i="5"/>
  <c r="M47" i="5"/>
  <c r="N47" i="5" s="1"/>
  <c r="J409" i="5"/>
  <c r="M409" i="5"/>
  <c r="N409" i="5" s="1"/>
  <c r="J3260" i="5"/>
  <c r="M3260" i="5"/>
  <c r="N3260" i="5" s="1"/>
  <c r="J1117" i="5"/>
  <c r="K1117" i="5" s="1"/>
  <c r="M1117" i="5"/>
  <c r="N1117" i="5" s="1"/>
  <c r="J882" i="5"/>
  <c r="M882" i="5"/>
  <c r="N882" i="5" s="1"/>
  <c r="J902" i="5"/>
  <c r="M902" i="5"/>
  <c r="N902" i="5" s="1"/>
  <c r="J466" i="5"/>
  <c r="M466" i="5"/>
  <c r="N466" i="5" s="1"/>
  <c r="J540" i="5"/>
  <c r="M540" i="5"/>
  <c r="N540" i="5" s="1"/>
  <c r="J3269" i="5"/>
  <c r="M3269" i="5"/>
  <c r="N3269" i="5" s="1"/>
  <c r="J1890" i="5"/>
  <c r="M1890" i="5"/>
  <c r="N1890" i="5" s="1"/>
  <c r="J956" i="5"/>
  <c r="M956" i="5"/>
  <c r="N956" i="5" s="1"/>
  <c r="J915" i="5"/>
  <c r="M915" i="5"/>
  <c r="N915" i="5" s="1"/>
  <c r="J881" i="5"/>
  <c r="M881" i="5"/>
  <c r="N881" i="5" s="1"/>
  <c r="J888" i="5"/>
  <c r="M888" i="5"/>
  <c r="N888" i="5" s="1"/>
  <c r="J603" i="5"/>
  <c r="M603" i="5"/>
  <c r="N603" i="5" s="1"/>
  <c r="J2117" i="5"/>
  <c r="M2117" i="5"/>
  <c r="N2117" i="5" s="1"/>
  <c r="J2426" i="5"/>
  <c r="M2426" i="5"/>
  <c r="N2426" i="5" s="1"/>
  <c r="J2386" i="5"/>
  <c r="M2386" i="5"/>
  <c r="N2386" i="5" s="1"/>
  <c r="J2653" i="5"/>
  <c r="M2653" i="5"/>
  <c r="N2653" i="5" s="1"/>
  <c r="J2772" i="5"/>
  <c r="M2772" i="5"/>
  <c r="N2772" i="5" s="1"/>
  <c r="J2155" i="5"/>
  <c r="M2155" i="5"/>
  <c r="N2155" i="5" s="1"/>
  <c r="J2501" i="5"/>
  <c r="M2501" i="5"/>
  <c r="N2501" i="5" s="1"/>
  <c r="J309" i="5"/>
  <c r="M309" i="5"/>
  <c r="N309" i="5" s="1"/>
  <c r="J2620" i="5"/>
  <c r="M2620" i="5"/>
  <c r="N2620" i="5" s="1"/>
  <c r="J2993" i="5"/>
  <c r="M2993" i="5"/>
  <c r="N2993" i="5" s="1"/>
  <c r="J3421" i="5"/>
  <c r="M3421" i="5"/>
  <c r="N3421" i="5" s="1"/>
  <c r="J3588" i="5"/>
  <c r="M3588" i="5"/>
  <c r="N3588" i="5" s="1"/>
  <c r="J647" i="5"/>
  <c r="M647" i="5"/>
  <c r="N647" i="5" s="1"/>
  <c r="J2964" i="5"/>
  <c r="M2964" i="5"/>
  <c r="N2964" i="5" s="1"/>
  <c r="J143" i="5"/>
  <c r="M143" i="5"/>
  <c r="N143" i="5" s="1"/>
  <c r="J1963" i="5"/>
  <c r="M1963" i="5"/>
  <c r="N1963" i="5" s="1"/>
  <c r="J1474" i="5"/>
  <c r="M1474" i="5"/>
  <c r="N1474" i="5" s="1"/>
  <c r="J3566" i="5"/>
  <c r="M3566" i="5"/>
  <c r="N3566" i="5" s="1"/>
  <c r="J1332" i="5"/>
  <c r="M1332" i="5"/>
  <c r="N1332" i="5" s="1"/>
  <c r="J315" i="5"/>
  <c r="M315" i="5"/>
  <c r="N315" i="5" s="1"/>
  <c r="J337" i="5"/>
  <c r="M337" i="5"/>
  <c r="N337" i="5" s="1"/>
  <c r="J71" i="5"/>
  <c r="M71" i="5"/>
  <c r="N71" i="5" s="1"/>
  <c r="J1918" i="5"/>
  <c r="M1918" i="5"/>
  <c r="N1918" i="5" s="1"/>
  <c r="J3168" i="5"/>
  <c r="M3168" i="5"/>
  <c r="N3168" i="5" s="1"/>
  <c r="J3316" i="5"/>
  <c r="M3316" i="5"/>
  <c r="N3316" i="5" s="1"/>
  <c r="J3099" i="5"/>
  <c r="M3099" i="5"/>
  <c r="N3099" i="5" s="1"/>
  <c r="J2619" i="5"/>
  <c r="M2619" i="5"/>
  <c r="N2619" i="5" s="1"/>
  <c r="J2863" i="5"/>
  <c r="M2863" i="5"/>
  <c r="N2863" i="5" s="1"/>
  <c r="J3208" i="5"/>
  <c r="M3208" i="5"/>
  <c r="N3208" i="5" s="1"/>
  <c r="J2983" i="5"/>
  <c r="M2983" i="5"/>
  <c r="N2983" i="5" s="1"/>
  <c r="J1578" i="5"/>
  <c r="M1578" i="5"/>
  <c r="N1578" i="5" s="1"/>
  <c r="J1614" i="5"/>
  <c r="M1614" i="5"/>
  <c r="N1614" i="5" s="1"/>
  <c r="J1176" i="5"/>
  <c r="M1176" i="5"/>
  <c r="N1176" i="5" s="1"/>
  <c r="J2522" i="5"/>
  <c r="M2522" i="5"/>
  <c r="N2522" i="5" s="1"/>
  <c r="J2025" i="5"/>
  <c r="J2020" i="5" s="1"/>
  <c r="M2025" i="5"/>
  <c r="N2025" i="5" s="1"/>
  <c r="J1471" i="5"/>
  <c r="M1471" i="5"/>
  <c r="N1471" i="5" s="1"/>
  <c r="J1289" i="5"/>
  <c r="M1289" i="5"/>
  <c r="N1289" i="5" s="1"/>
  <c r="J1329" i="5"/>
  <c r="M1329" i="5"/>
  <c r="N1329" i="5" s="1"/>
  <c r="J947" i="5"/>
  <c r="M947" i="5"/>
  <c r="N947" i="5" s="1"/>
  <c r="J614" i="5"/>
  <c r="M614" i="5"/>
  <c r="N614" i="5" s="1"/>
  <c r="J898" i="5"/>
  <c r="M898" i="5"/>
  <c r="N898" i="5" s="1"/>
  <c r="J509" i="5"/>
  <c r="J510" i="5" s="1"/>
  <c r="Q272" i="2" s="1"/>
  <c r="I2194" i="5" s="1"/>
  <c r="M509" i="5"/>
  <c r="N509" i="5" s="1"/>
  <c r="N510" i="5" s="1"/>
  <c r="J272" i="2" s="1"/>
  <c r="J1424" i="5"/>
  <c r="M1424" i="5"/>
  <c r="N1424" i="5" s="1"/>
  <c r="J3092" i="5"/>
  <c r="M3092" i="5"/>
  <c r="N3092" i="5" s="1"/>
  <c r="J1827" i="5"/>
  <c r="M1827" i="5"/>
  <c r="N1827" i="5" s="1"/>
  <c r="J1280" i="5"/>
  <c r="M1280" i="5"/>
  <c r="N1280" i="5" s="1"/>
  <c r="J391" i="5"/>
  <c r="M391" i="5"/>
  <c r="N391" i="5" s="1"/>
  <c r="J79" i="5"/>
  <c r="M79" i="5"/>
  <c r="N79" i="5" s="1"/>
  <c r="J638" i="5"/>
  <c r="M638" i="5"/>
  <c r="N638" i="5" s="1"/>
  <c r="J3280" i="5"/>
  <c r="K3280" i="5" s="1"/>
  <c r="M3280" i="5"/>
  <c r="N3280" i="5" s="1"/>
  <c r="J1157" i="5"/>
  <c r="M1157" i="5"/>
  <c r="N1157" i="5" s="1"/>
  <c r="J1101" i="5"/>
  <c r="M1101" i="5"/>
  <c r="N1101" i="5" s="1"/>
  <c r="J1027" i="5"/>
  <c r="M1027" i="5"/>
  <c r="N1027" i="5" s="1"/>
  <c r="J1933" i="5"/>
  <c r="M1933" i="5"/>
  <c r="N1933" i="5" s="1"/>
  <c r="J1325" i="5"/>
  <c r="M1325" i="5"/>
  <c r="N1325" i="5" s="1"/>
  <c r="J3468" i="5"/>
  <c r="M3468" i="5"/>
  <c r="N3468" i="5" s="1"/>
  <c r="J3703" i="5"/>
  <c r="M3703" i="5"/>
  <c r="N3703" i="5" s="1"/>
  <c r="J2168" i="5"/>
  <c r="M2168" i="5"/>
  <c r="N2168" i="5" s="1"/>
  <c r="J2016" i="5"/>
  <c r="M2016" i="5"/>
  <c r="N2016" i="5" s="1"/>
  <c r="N2018" i="5" s="1"/>
  <c r="J263" i="2" s="1"/>
  <c r="K396" i="6" s="1"/>
  <c r="L396" i="6" s="1"/>
  <c r="J1197" i="5"/>
  <c r="M1197" i="5"/>
  <c r="N1197" i="5" s="1"/>
  <c r="J1033" i="5"/>
  <c r="M1033" i="5"/>
  <c r="N1033" i="5" s="1"/>
  <c r="J1128" i="5"/>
  <c r="K1128" i="5" s="1"/>
  <c r="M1128" i="5"/>
  <c r="N1128" i="5" s="1"/>
  <c r="J700" i="5"/>
  <c r="M700" i="5"/>
  <c r="N700" i="5" s="1"/>
  <c r="J1788" i="5"/>
  <c r="M1788" i="5"/>
  <c r="N1788" i="5" s="1"/>
  <c r="J1678" i="5"/>
  <c r="M1678" i="5"/>
  <c r="N1678" i="5" s="1"/>
  <c r="J1950" i="5"/>
  <c r="M1950" i="5"/>
  <c r="N1950" i="5" s="1"/>
  <c r="J1568" i="5"/>
  <c r="M1568" i="5"/>
  <c r="N1568" i="5" s="1"/>
  <c r="J1794" i="5"/>
  <c r="M1794" i="5"/>
  <c r="N1794" i="5" s="1"/>
  <c r="J1912" i="5"/>
  <c r="M1912" i="5"/>
  <c r="N1912" i="5" s="1"/>
  <c r="J606" i="5"/>
  <c r="M606" i="5"/>
  <c r="N606" i="5" s="1"/>
  <c r="J2042" i="5"/>
  <c r="M2042" i="5"/>
  <c r="N2042" i="5" s="1"/>
  <c r="J1137" i="5"/>
  <c r="M1137" i="5"/>
  <c r="N1137" i="5" s="1"/>
  <c r="J684" i="5"/>
  <c r="M684" i="5"/>
  <c r="N684" i="5" s="1"/>
  <c r="J594" i="5"/>
  <c r="M594" i="5"/>
  <c r="N594" i="5" s="1"/>
  <c r="J3240" i="5"/>
  <c r="M3240" i="5"/>
  <c r="N3240" i="5" s="1"/>
  <c r="J3155" i="5"/>
  <c r="M3155" i="5"/>
  <c r="N3155" i="5" s="1"/>
  <c r="J1727" i="5"/>
  <c r="M1727" i="5"/>
  <c r="N1727" i="5" s="1"/>
  <c r="J256" i="5"/>
  <c r="J257" i="5" s="1"/>
  <c r="M256" i="5"/>
  <c r="N256" i="5" s="1"/>
  <c r="N257" i="5" s="1"/>
  <c r="J3056" i="5"/>
  <c r="M3056" i="5"/>
  <c r="N3056" i="5" s="1"/>
  <c r="J3161" i="5"/>
  <c r="M3161" i="5"/>
  <c r="N3161" i="5" s="1"/>
  <c r="J2007" i="5"/>
  <c r="M2007" i="5"/>
  <c r="N2007" i="5" s="1"/>
  <c r="J1698" i="5"/>
  <c r="M1698" i="5"/>
  <c r="N1698" i="5" s="1"/>
  <c r="J3419" i="5"/>
  <c r="M3419" i="5"/>
  <c r="N3419" i="5" s="1"/>
  <c r="J1604" i="5"/>
  <c r="M1604" i="5"/>
  <c r="N1604" i="5" s="1"/>
  <c r="J1742" i="5"/>
  <c r="M1742" i="5"/>
  <c r="N1742" i="5" s="1"/>
  <c r="J1595" i="5"/>
  <c r="M1595" i="5"/>
  <c r="N1595" i="5" s="1"/>
  <c r="J1776" i="5"/>
  <c r="M1776" i="5"/>
  <c r="N1776" i="5" s="1"/>
  <c r="J1552" i="5"/>
  <c r="M1552" i="5"/>
  <c r="N1552" i="5" s="1"/>
  <c r="J25" i="5"/>
  <c r="M25" i="5"/>
  <c r="N25" i="5" s="1"/>
  <c r="J3662" i="5"/>
  <c r="M3662" i="5"/>
  <c r="N3662" i="5" s="1"/>
  <c r="J2534" i="5"/>
  <c r="M2534" i="5"/>
  <c r="N2534" i="5" s="1"/>
  <c r="J2466" i="5"/>
  <c r="M2466" i="5"/>
  <c r="N2466" i="5" s="1"/>
  <c r="J867" i="5"/>
  <c r="M867" i="5"/>
  <c r="N867" i="5" s="1"/>
  <c r="J412" i="5"/>
  <c r="M412" i="5"/>
  <c r="N412" i="5" s="1"/>
  <c r="J2347" i="5"/>
  <c r="M2347" i="5"/>
  <c r="N2347" i="5" s="1"/>
  <c r="J2673" i="5"/>
  <c r="M2673" i="5"/>
  <c r="N2673" i="5" s="1"/>
  <c r="J142" i="5"/>
  <c r="M142" i="5"/>
  <c r="N142" i="5" s="1"/>
  <c r="J84" i="5"/>
  <c r="M84" i="5"/>
  <c r="N84" i="5" s="1"/>
  <c r="J3119" i="5"/>
  <c r="M3119" i="5"/>
  <c r="N3119" i="5" s="1"/>
  <c r="J3699" i="5"/>
  <c r="M3699" i="5"/>
  <c r="N3699" i="5" s="1"/>
  <c r="J1723" i="5"/>
  <c r="M1723" i="5"/>
  <c r="N1723" i="5" s="1"/>
  <c r="J2298" i="5"/>
  <c r="M2298" i="5"/>
  <c r="N2298" i="5" s="1"/>
  <c r="J2915" i="5"/>
  <c r="M2915" i="5"/>
  <c r="N2915" i="5" s="1"/>
  <c r="J1832" i="5"/>
  <c r="M1832" i="5"/>
  <c r="N1832" i="5" s="1"/>
  <c r="J1997" i="5"/>
  <c r="M1997" i="5"/>
  <c r="N1997" i="5" s="1"/>
  <c r="J1685" i="5"/>
  <c r="M1685" i="5"/>
  <c r="N1685" i="5" s="1"/>
  <c r="J1503" i="5"/>
  <c r="M1503" i="5"/>
  <c r="N1503" i="5" s="1"/>
  <c r="J877" i="5"/>
  <c r="M877" i="5"/>
  <c r="N877" i="5" s="1"/>
  <c r="J459" i="5"/>
  <c r="M459" i="5"/>
  <c r="N459" i="5" s="1"/>
  <c r="J87" i="5"/>
  <c r="M87" i="5"/>
  <c r="N87" i="5" s="1"/>
  <c r="J3418" i="5"/>
  <c r="M3418" i="5"/>
  <c r="N3418" i="5" s="1"/>
  <c r="J3633" i="5"/>
  <c r="M3633" i="5"/>
  <c r="N3633" i="5" s="1"/>
  <c r="J2828" i="5"/>
  <c r="M2828" i="5"/>
  <c r="N2828" i="5" s="1"/>
  <c r="J3215" i="5"/>
  <c r="M3215" i="5"/>
  <c r="N3215" i="5" s="1"/>
  <c r="J1553" i="5"/>
  <c r="M1553" i="5"/>
  <c r="N1553" i="5" s="1"/>
  <c r="J1702" i="5"/>
  <c r="M1702" i="5"/>
  <c r="N1702" i="5" s="1"/>
  <c r="J1337" i="5"/>
  <c r="M1337" i="5"/>
  <c r="N1337" i="5" s="1"/>
  <c r="J226" i="5"/>
  <c r="M226" i="5"/>
  <c r="N226" i="5" s="1"/>
  <c r="J369" i="5"/>
  <c r="M369" i="5"/>
  <c r="N369" i="5" s="1"/>
  <c r="J3336" i="5"/>
  <c r="M3336" i="5"/>
  <c r="N3336" i="5" s="1"/>
  <c r="J2014" i="5"/>
  <c r="M2014" i="5"/>
  <c r="N2014" i="5" s="1"/>
  <c r="J1627" i="5"/>
  <c r="M1627" i="5"/>
  <c r="N1627" i="5" s="1"/>
  <c r="J1379" i="5"/>
  <c r="M1379" i="5"/>
  <c r="N1379" i="5" s="1"/>
  <c r="J3509" i="5"/>
  <c r="M3509" i="5"/>
  <c r="N3509" i="5" s="1"/>
  <c r="J3567" i="5"/>
  <c r="M3567" i="5"/>
  <c r="N3567" i="5" s="1"/>
  <c r="J3129" i="5"/>
  <c r="M3129" i="5"/>
  <c r="N3129" i="5" s="1"/>
  <c r="J2004" i="5"/>
  <c r="M2004" i="5"/>
  <c r="N2004" i="5" s="1"/>
  <c r="J1585" i="5"/>
  <c r="M1585" i="5"/>
  <c r="N1585" i="5" s="1"/>
  <c r="J263" i="5"/>
  <c r="M263" i="5"/>
  <c r="N263" i="5" s="1"/>
  <c r="J170" i="5"/>
  <c r="M170" i="5"/>
  <c r="N170" i="5" s="1"/>
  <c r="J2845" i="5"/>
  <c r="M2845" i="5"/>
  <c r="N2845" i="5" s="1"/>
  <c r="J2812" i="5"/>
  <c r="M2812" i="5"/>
  <c r="N2812" i="5" s="1"/>
  <c r="J1494" i="5"/>
  <c r="M1494" i="5"/>
  <c r="N1494" i="5" s="1"/>
  <c r="J864" i="5"/>
  <c r="M864" i="5"/>
  <c r="N864" i="5" s="1"/>
  <c r="J2358" i="5"/>
  <c r="M2358" i="5"/>
  <c r="N2358" i="5" s="1"/>
  <c r="J3351" i="5"/>
  <c r="M3351" i="5"/>
  <c r="N3351" i="5" s="1"/>
  <c r="J21" i="5"/>
  <c r="M21" i="5"/>
  <c r="N21" i="5" s="1"/>
  <c r="J3553" i="5"/>
  <c r="M3553" i="5"/>
  <c r="N3553" i="5" s="1"/>
  <c r="J1315" i="5"/>
  <c r="M1315" i="5"/>
  <c r="N1315" i="5" s="1"/>
  <c r="J1457" i="5"/>
  <c r="M1457" i="5"/>
  <c r="N1457" i="5" s="1"/>
  <c r="J1986" i="5"/>
  <c r="M1986" i="5"/>
  <c r="N1986" i="5" s="1"/>
  <c r="J241" i="5"/>
  <c r="M241" i="5"/>
  <c r="N241" i="5" s="1"/>
  <c r="J340" i="5"/>
  <c r="M340" i="5"/>
  <c r="N340" i="5" s="1"/>
  <c r="J3108" i="5"/>
  <c r="M3108" i="5"/>
  <c r="N3108" i="5" s="1"/>
  <c r="J2940" i="5"/>
  <c r="M2940" i="5"/>
  <c r="N2940" i="5" s="1"/>
  <c r="J3678" i="5"/>
  <c r="M3678" i="5"/>
  <c r="N3678" i="5" s="1"/>
  <c r="J3038" i="5"/>
  <c r="M3038" i="5"/>
  <c r="N3038" i="5" s="1"/>
  <c r="J1747" i="5"/>
  <c r="M1747" i="5"/>
  <c r="N1747" i="5" s="1"/>
  <c r="J1387" i="5"/>
  <c r="M1387" i="5"/>
  <c r="N1387" i="5" s="1"/>
  <c r="J58" i="5"/>
  <c r="M58" i="5"/>
  <c r="N58" i="5" s="1"/>
  <c r="J98" i="5"/>
  <c r="M98" i="5"/>
  <c r="N98" i="5" s="1"/>
  <c r="J3403" i="5"/>
  <c r="M3403" i="5"/>
  <c r="N3403" i="5" s="1"/>
  <c r="J2878" i="5"/>
  <c r="M2878" i="5"/>
  <c r="N2878" i="5" s="1"/>
  <c r="J2941" i="5"/>
  <c r="M2941" i="5"/>
  <c r="N2941" i="5" s="1"/>
  <c r="J1631" i="5"/>
  <c r="M1631" i="5"/>
  <c r="N1631" i="5" s="1"/>
  <c r="J2973" i="5"/>
  <c r="M2973" i="5"/>
  <c r="N2973" i="5" s="1"/>
  <c r="J1857" i="5"/>
  <c r="M1857" i="5"/>
  <c r="N1857" i="5" s="1"/>
  <c r="J1418" i="5"/>
  <c r="M1418" i="5"/>
  <c r="N1418" i="5" s="1"/>
  <c r="J1601" i="5"/>
  <c r="M1601" i="5"/>
  <c r="N1601" i="5" s="1"/>
  <c r="J180" i="5"/>
  <c r="M180" i="5"/>
  <c r="N180" i="5" s="1"/>
  <c r="J197" i="5"/>
  <c r="M197" i="5"/>
  <c r="N197" i="5" s="1"/>
  <c r="J3543" i="5"/>
  <c r="M3543" i="5"/>
  <c r="N3543" i="5" s="1"/>
  <c r="J1768" i="5"/>
  <c r="M1768" i="5"/>
  <c r="N1768" i="5" s="1"/>
  <c r="J1330" i="5"/>
  <c r="M1330" i="5"/>
  <c r="N1330" i="5" s="1"/>
  <c r="J2869" i="5"/>
  <c r="M2869" i="5"/>
  <c r="N2869" i="5" s="1"/>
  <c r="J2796" i="5"/>
  <c r="M2796" i="5"/>
  <c r="N2796" i="5" s="1"/>
  <c r="J3319" i="5"/>
  <c r="M3319" i="5"/>
  <c r="N3319" i="5" s="1"/>
  <c r="J2516" i="5"/>
  <c r="M2516" i="5"/>
  <c r="N2516" i="5" s="1"/>
  <c r="J2525" i="5"/>
  <c r="M2525" i="5"/>
  <c r="N2525" i="5" s="1"/>
  <c r="J496" i="5"/>
  <c r="M496" i="5"/>
  <c r="N496" i="5" s="1"/>
  <c r="J1858" i="5"/>
  <c r="M1858" i="5"/>
  <c r="N1858" i="5" s="1"/>
  <c r="J2803" i="5"/>
  <c r="M2803" i="5"/>
  <c r="N2803" i="5" s="1"/>
  <c r="J1419" i="5"/>
  <c r="M1419" i="5"/>
  <c r="N1419" i="5" s="1"/>
  <c r="J1460" i="5"/>
  <c r="M1460" i="5"/>
  <c r="N1460" i="5" s="1"/>
  <c r="J388" i="5"/>
  <c r="M388" i="5"/>
  <c r="N388" i="5" s="1"/>
  <c r="J174" i="5"/>
  <c r="M174" i="5"/>
  <c r="N174" i="5" s="1"/>
  <c r="J3023" i="5"/>
  <c r="M3023" i="5"/>
  <c r="N3023" i="5" s="1"/>
  <c r="J2265" i="5"/>
  <c r="M2265" i="5"/>
  <c r="N2265" i="5" s="1"/>
  <c r="J3206" i="5"/>
  <c r="M3206" i="5"/>
  <c r="N3206" i="5" s="1"/>
  <c r="J1587" i="5"/>
  <c r="M1587" i="5"/>
  <c r="N1587" i="5" s="1"/>
  <c r="J2214" i="5"/>
  <c r="M2214" i="5"/>
  <c r="N2214" i="5" s="1"/>
  <c r="J2916" i="5"/>
  <c r="M2916" i="5"/>
  <c r="N2916" i="5" s="1"/>
  <c r="J2200" i="5"/>
  <c r="M2200" i="5"/>
  <c r="N2200" i="5" s="1"/>
  <c r="J235" i="5"/>
  <c r="M235" i="5"/>
  <c r="N235" i="5" s="1"/>
  <c r="J398" i="5"/>
  <c r="M398" i="5"/>
  <c r="N398" i="5" s="1"/>
  <c r="J1354" i="5"/>
  <c r="M1354" i="5"/>
  <c r="N1354" i="5" s="1"/>
  <c r="J576" i="5"/>
  <c r="M576" i="5"/>
  <c r="N576" i="5" s="1"/>
  <c r="J1167" i="5"/>
  <c r="M1167" i="5"/>
  <c r="N1167" i="5" s="1"/>
  <c r="J754" i="5"/>
  <c r="M754" i="5"/>
  <c r="N754" i="5" s="1"/>
  <c r="J552" i="5"/>
  <c r="M552" i="5"/>
  <c r="N552" i="5" s="1"/>
  <c r="J2301" i="5"/>
  <c r="M2301" i="5"/>
  <c r="N2301" i="5" s="1"/>
  <c r="J2378" i="5"/>
  <c r="M2378" i="5"/>
  <c r="N2378" i="5" s="1"/>
  <c r="J2421" i="5"/>
  <c r="M2421" i="5"/>
  <c r="N2421" i="5" s="1"/>
  <c r="J485" i="5"/>
  <c r="M485" i="5"/>
  <c r="N485" i="5" s="1"/>
  <c r="J3019" i="5"/>
  <c r="M3019" i="5"/>
  <c r="N3019" i="5" s="1"/>
  <c r="J2241" i="5"/>
  <c r="M2241" i="5"/>
  <c r="N2241" i="5" s="1"/>
  <c r="J1834" i="5"/>
  <c r="M1834" i="5"/>
  <c r="N1834" i="5" s="1"/>
  <c r="J1288" i="5"/>
  <c r="M1288" i="5"/>
  <c r="N1288" i="5" s="1"/>
  <c r="J799" i="5"/>
  <c r="M799" i="5"/>
  <c r="N799" i="5" s="1"/>
  <c r="J580" i="5"/>
  <c r="M580" i="5"/>
  <c r="N580" i="5" s="1"/>
  <c r="J1160" i="5"/>
  <c r="M1160" i="5"/>
  <c r="N1160" i="5" s="1"/>
  <c r="J768" i="5"/>
  <c r="M768" i="5"/>
  <c r="N768" i="5" s="1"/>
  <c r="J831" i="5"/>
  <c r="M831" i="5"/>
  <c r="N831" i="5" s="1"/>
  <c r="J2682" i="5"/>
  <c r="M2682" i="5"/>
  <c r="N2682" i="5" s="1"/>
  <c r="J2688" i="5"/>
  <c r="M2688" i="5"/>
  <c r="N2688" i="5" s="1"/>
  <c r="J1100" i="5"/>
  <c r="M1100" i="5"/>
  <c r="N1100" i="5" s="1"/>
  <c r="J1081" i="5"/>
  <c r="M1081" i="5"/>
  <c r="N1081" i="5" s="1"/>
  <c r="J983" i="5"/>
  <c r="M983" i="5"/>
  <c r="N983" i="5" s="1"/>
  <c r="J1008" i="5"/>
  <c r="M1008" i="5"/>
  <c r="N1008" i="5" s="1"/>
  <c r="J854" i="5"/>
  <c r="M854" i="5"/>
  <c r="N854" i="5" s="1"/>
  <c r="J686" i="5"/>
  <c r="M686" i="5"/>
  <c r="N686" i="5" s="1"/>
  <c r="J2918" i="5"/>
  <c r="M2918" i="5"/>
  <c r="N2918" i="5" s="1"/>
  <c r="J1443" i="5"/>
  <c r="M1443" i="5"/>
  <c r="N1443" i="5" s="1"/>
  <c r="J3452" i="5"/>
  <c r="M3452" i="5"/>
  <c r="N3452" i="5" s="1"/>
  <c r="J2737" i="5"/>
  <c r="M2737" i="5"/>
  <c r="N2737" i="5" s="1"/>
  <c r="J49" i="5"/>
  <c r="M49" i="5"/>
  <c r="N49" i="5" s="1"/>
  <c r="J3257" i="5"/>
  <c r="M3257" i="5"/>
  <c r="N3257" i="5" s="1"/>
  <c r="J1237" i="5"/>
  <c r="M1237" i="5"/>
  <c r="N1237" i="5" s="1"/>
  <c r="J1181" i="5"/>
  <c r="M1181" i="5"/>
  <c r="N1181" i="5" s="1"/>
  <c r="J651" i="5"/>
  <c r="M651" i="5"/>
  <c r="N651" i="5" s="1"/>
  <c r="J702" i="5"/>
  <c r="M702" i="5"/>
  <c r="N702" i="5" s="1"/>
  <c r="J2222" i="5"/>
  <c r="M2222" i="5"/>
  <c r="N2222" i="5" s="1"/>
  <c r="J3558" i="5"/>
  <c r="M3558" i="5"/>
  <c r="N3558" i="5" s="1"/>
  <c r="J1177" i="5"/>
  <c r="M1177" i="5"/>
  <c r="N1177" i="5" s="1"/>
  <c r="J615" i="5"/>
  <c r="M615" i="5"/>
  <c r="N615" i="5" s="1"/>
  <c r="J2857" i="5"/>
  <c r="M2857" i="5"/>
  <c r="N2857" i="5" s="1"/>
  <c r="J3617" i="5"/>
  <c r="M3617" i="5"/>
  <c r="N3617" i="5" s="1"/>
  <c r="J2092" i="5"/>
  <c r="M2092" i="5"/>
  <c r="N2092" i="5" s="1"/>
  <c r="J1269" i="5"/>
  <c r="M1269" i="5"/>
  <c r="N1269" i="5" s="1"/>
  <c r="J3349" i="5"/>
  <c r="M3349" i="5"/>
  <c r="N3349" i="5" s="1"/>
  <c r="J2574" i="5"/>
  <c r="M2574" i="5"/>
  <c r="N2574" i="5" s="1"/>
  <c r="J1278" i="5"/>
  <c r="M1278" i="5"/>
  <c r="N1278" i="5" s="1"/>
  <c r="J1496" i="5"/>
  <c r="M1496" i="5"/>
  <c r="N1496" i="5" s="1"/>
  <c r="J1741" i="5"/>
  <c r="M1741" i="5"/>
  <c r="N1741" i="5" s="1"/>
  <c r="J1449" i="5"/>
  <c r="M1449" i="5"/>
  <c r="N1449" i="5" s="1"/>
  <c r="J1251" i="5"/>
  <c r="M1251" i="5"/>
  <c r="N1251" i="5" s="1"/>
  <c r="J811" i="5"/>
  <c r="M811" i="5"/>
  <c r="N811" i="5" s="1"/>
  <c r="J2293" i="5"/>
  <c r="M2293" i="5"/>
  <c r="N2293" i="5" s="1"/>
  <c r="J3539" i="5"/>
  <c r="M3539" i="5"/>
  <c r="N3539" i="5" s="1"/>
  <c r="J3016" i="5"/>
  <c r="M3016" i="5"/>
  <c r="N3016" i="5" s="1"/>
  <c r="J2704" i="5"/>
  <c r="M2704" i="5"/>
  <c r="N2704" i="5" s="1"/>
  <c r="J1501" i="5"/>
  <c r="M1501" i="5"/>
  <c r="N1501" i="5" s="1"/>
  <c r="J159" i="5"/>
  <c r="M159" i="5"/>
  <c r="N159" i="5" s="1"/>
  <c r="J158" i="5"/>
  <c r="M158" i="5"/>
  <c r="N158" i="5" s="1"/>
  <c r="J247" i="5"/>
  <c r="M247" i="5"/>
  <c r="N247" i="5" s="1"/>
  <c r="J3641" i="5"/>
  <c r="M3641" i="5"/>
  <c r="N3641" i="5" s="1"/>
  <c r="J807" i="5"/>
  <c r="M807" i="5"/>
  <c r="N807" i="5" s="1"/>
  <c r="J636" i="5"/>
  <c r="M636" i="5"/>
  <c r="N636" i="5" s="1"/>
  <c r="J2594" i="5"/>
  <c r="M2594" i="5"/>
  <c r="N2594" i="5" s="1"/>
  <c r="J2181" i="5"/>
  <c r="M2181" i="5"/>
  <c r="N2181" i="5" s="1"/>
  <c r="J2233" i="5"/>
  <c r="M2233" i="5"/>
  <c r="N2233" i="5" s="1"/>
  <c r="J11" i="5"/>
  <c r="M11" i="5"/>
  <c r="N11" i="5" s="1"/>
  <c r="J357" i="5"/>
  <c r="M357" i="5"/>
  <c r="N357" i="5" s="1"/>
  <c r="J691" i="5"/>
  <c r="M691" i="5"/>
  <c r="N691" i="5" s="1"/>
  <c r="J1211" i="5"/>
  <c r="M1211" i="5"/>
  <c r="N1211" i="5" s="1"/>
  <c r="J805" i="5"/>
  <c r="M805" i="5"/>
  <c r="N805" i="5" s="1"/>
  <c r="J857" i="5"/>
  <c r="M857" i="5"/>
  <c r="N857" i="5" s="1"/>
  <c r="J1200" i="5"/>
  <c r="M1200" i="5"/>
  <c r="N1200" i="5" s="1"/>
  <c r="J1483" i="5"/>
  <c r="M1483" i="5"/>
  <c r="N1483" i="5" s="1"/>
  <c r="J1547" i="5"/>
  <c r="M1547" i="5"/>
  <c r="N1547" i="5" s="1"/>
  <c r="J1658" i="5"/>
  <c r="M1658" i="5"/>
  <c r="N1658" i="5" s="1"/>
  <c r="J677" i="5"/>
  <c r="M677" i="5"/>
  <c r="N677" i="5" s="1"/>
  <c r="J728" i="5"/>
  <c r="M728" i="5"/>
  <c r="N728" i="5" s="1"/>
  <c r="J2785" i="5"/>
  <c r="M2785" i="5"/>
  <c r="N2785" i="5" s="1"/>
  <c r="J2835" i="5"/>
  <c r="M2835" i="5"/>
  <c r="N2835" i="5" s="1"/>
  <c r="J2573" i="5"/>
  <c r="M2573" i="5"/>
  <c r="N2573" i="5" s="1"/>
  <c r="J1651" i="5"/>
  <c r="M1651" i="5"/>
  <c r="N1651" i="5" s="1"/>
  <c r="J1690" i="5"/>
  <c r="M1690" i="5"/>
  <c r="N1690" i="5" s="1"/>
  <c r="J3036" i="5"/>
  <c r="M3036" i="5"/>
  <c r="N3036" i="5" s="1"/>
  <c r="J2528" i="5"/>
  <c r="M2528" i="5"/>
  <c r="N2528" i="5" s="1"/>
  <c r="J2156" i="5"/>
  <c r="M2156" i="5"/>
  <c r="N2156" i="5" s="1"/>
  <c r="J1441" i="5"/>
  <c r="M1441" i="5"/>
  <c r="N1441" i="5" s="1"/>
  <c r="J3043" i="5"/>
  <c r="M3043" i="5"/>
  <c r="N3043" i="5" s="1"/>
  <c r="J1952" i="5"/>
  <c r="M1952" i="5"/>
  <c r="N1952" i="5" s="1"/>
  <c r="J1607" i="5"/>
  <c r="M1607" i="5"/>
  <c r="N1607" i="5" s="1"/>
  <c r="J1425" i="5"/>
  <c r="M1425" i="5"/>
  <c r="N1425" i="5" s="1"/>
  <c r="J2259" i="5"/>
  <c r="M2259" i="5"/>
  <c r="N2259" i="5" s="1"/>
  <c r="J1721" i="5"/>
  <c r="M1721" i="5"/>
  <c r="N1721" i="5" s="1"/>
  <c r="J1864" i="5"/>
  <c r="M1864" i="5"/>
  <c r="N1864" i="5" s="1"/>
  <c r="J2731" i="5"/>
  <c r="M2731" i="5"/>
  <c r="N2731" i="5" s="1"/>
  <c r="J1127" i="5"/>
  <c r="K1127" i="5" s="1"/>
  <c r="M1127" i="5"/>
  <c r="N1127" i="5" s="1"/>
  <c r="J3310" i="5"/>
  <c r="J3311" i="5" s="1"/>
  <c r="M3310" i="5"/>
  <c r="N3310" i="5" s="1"/>
  <c r="N3311" i="5" s="1"/>
  <c r="J925" i="5"/>
  <c r="M925" i="5"/>
  <c r="N925" i="5" s="1"/>
  <c r="J738" i="5"/>
  <c r="M738" i="5"/>
  <c r="N738" i="5" s="1"/>
  <c r="J932" i="5"/>
  <c r="M932" i="5"/>
  <c r="N932" i="5" s="1"/>
  <c r="J804" i="5"/>
  <c r="M804" i="5"/>
  <c r="N804" i="5" s="1"/>
  <c r="J2753" i="5"/>
  <c r="M2753" i="5"/>
  <c r="N2753" i="5" s="1"/>
  <c r="J3597" i="5"/>
  <c r="M3597" i="5"/>
  <c r="N3597" i="5" s="1"/>
  <c r="J3100" i="5"/>
  <c r="M3100" i="5"/>
  <c r="N3100" i="5" s="1"/>
  <c r="J2002" i="5"/>
  <c r="M2002" i="5"/>
  <c r="N2002" i="5" s="1"/>
  <c r="J3078" i="5"/>
  <c r="M3078" i="5"/>
  <c r="N3078" i="5" s="1"/>
  <c r="J1693" i="5"/>
  <c r="M1693" i="5"/>
  <c r="N1693" i="5" s="1"/>
  <c r="J1437" i="5"/>
  <c r="M1437" i="5"/>
  <c r="N1437" i="5" s="1"/>
  <c r="J148" i="5"/>
  <c r="M148" i="5"/>
  <c r="N148" i="5" s="1"/>
  <c r="J3623" i="5"/>
  <c r="M3623" i="5"/>
  <c r="N3623" i="5" s="1"/>
  <c r="J1390" i="5"/>
  <c r="M1390" i="5"/>
  <c r="N1390" i="5" s="1"/>
  <c r="J3286" i="5"/>
  <c r="K3286" i="5" s="1"/>
  <c r="M3286" i="5"/>
  <c r="N3286" i="5" s="1"/>
  <c r="J642" i="5"/>
  <c r="M642" i="5"/>
  <c r="N642" i="5" s="1"/>
  <c r="J2295" i="5"/>
  <c r="M2295" i="5"/>
  <c r="N2295" i="5" s="1"/>
  <c r="J2666" i="5"/>
  <c r="M2666" i="5"/>
  <c r="N2666" i="5" s="1"/>
  <c r="J3685" i="5"/>
  <c r="M3685" i="5"/>
  <c r="N3685" i="5" s="1"/>
  <c r="J2970" i="5"/>
  <c r="M2970" i="5"/>
  <c r="N2970" i="5" s="1"/>
  <c r="J2770" i="5"/>
  <c r="M2770" i="5"/>
  <c r="N2770" i="5" s="1"/>
  <c r="J26" i="5"/>
  <c r="M26" i="5"/>
  <c r="N26" i="5" s="1"/>
  <c r="J1711" i="5"/>
  <c r="M1711" i="5"/>
  <c r="N1711" i="5" s="1"/>
  <c r="J1943" i="5"/>
  <c r="M1943" i="5"/>
  <c r="N1943" i="5" s="1"/>
  <c r="J904" i="5"/>
  <c r="M904" i="5"/>
  <c r="N904" i="5" s="1"/>
  <c r="J911" i="5"/>
  <c r="M911" i="5"/>
  <c r="N911" i="5" s="1"/>
  <c r="J3060" i="5"/>
  <c r="M3060" i="5"/>
  <c r="N3060" i="5" s="1"/>
  <c r="J1369" i="5"/>
  <c r="M1369" i="5"/>
  <c r="N1369" i="5" s="1"/>
  <c r="J1758" i="5"/>
  <c r="M1758" i="5"/>
  <c r="N1758" i="5" s="1"/>
  <c r="J1571" i="5"/>
  <c r="M1571" i="5"/>
  <c r="N1571" i="5" s="1"/>
  <c r="J2187" i="5"/>
  <c r="M2187" i="5"/>
  <c r="N2187" i="5" s="1"/>
  <c r="J1927" i="5"/>
  <c r="M1927" i="5"/>
  <c r="N1927" i="5" s="1"/>
  <c r="J723" i="5"/>
  <c r="M723" i="5"/>
  <c r="N723" i="5" s="1"/>
  <c r="J527" i="5"/>
  <c r="M527" i="5"/>
  <c r="N527" i="5" s="1"/>
  <c r="J351" i="5"/>
  <c r="M351" i="5"/>
  <c r="N351" i="5" s="1"/>
  <c r="J3297" i="5"/>
  <c r="M3297" i="5"/>
  <c r="N3297" i="5" s="1"/>
  <c r="J2085" i="5"/>
  <c r="M2085" i="5"/>
  <c r="N2085" i="5" s="1"/>
  <c r="J3247" i="5"/>
  <c r="M3247" i="5"/>
  <c r="N3247" i="5" s="1"/>
  <c r="J746" i="5"/>
  <c r="M746" i="5"/>
  <c r="N746" i="5" s="1"/>
  <c r="J619" i="5"/>
  <c r="M619" i="5"/>
  <c r="N619" i="5" s="1"/>
  <c r="J404" i="5"/>
  <c r="M404" i="5"/>
  <c r="N404" i="5" s="1"/>
  <c r="J1743" i="5"/>
  <c r="M1743" i="5"/>
  <c r="N1743" i="5" s="1"/>
  <c r="J1339" i="5"/>
  <c r="M1339" i="5"/>
  <c r="N1339" i="5" s="1"/>
  <c r="J1225" i="5"/>
  <c r="M1225" i="5"/>
  <c r="N1225" i="5" s="1"/>
  <c r="J2041" i="5"/>
  <c r="M2041" i="5"/>
  <c r="N2041" i="5" s="1"/>
  <c r="J798" i="5"/>
  <c r="M798" i="5"/>
  <c r="N798" i="5" s="1"/>
  <c r="J1060" i="5"/>
  <c r="M1060" i="5"/>
  <c r="N1060" i="5" s="1"/>
  <c r="J2183" i="5"/>
  <c r="M2183" i="5"/>
  <c r="N2183" i="5" s="1"/>
  <c r="J3228" i="5"/>
  <c r="M3228" i="5"/>
  <c r="N3228" i="5" s="1"/>
  <c r="J2311" i="5"/>
  <c r="M2311" i="5"/>
  <c r="N2311" i="5" s="1"/>
  <c r="J2321" i="5"/>
  <c r="M2321" i="5"/>
  <c r="N2321" i="5" s="1"/>
  <c r="J2469" i="5"/>
  <c r="M2469" i="5"/>
  <c r="N2469" i="5" s="1"/>
  <c r="J3055" i="5"/>
  <c r="M3055" i="5"/>
  <c r="N3055" i="5" s="1"/>
  <c r="J3183" i="5"/>
  <c r="M3183" i="5"/>
  <c r="N3183" i="5" s="1"/>
  <c r="J1804" i="5"/>
  <c r="M1804" i="5"/>
  <c r="N1804" i="5" s="1"/>
  <c r="J1548" i="5"/>
  <c r="M1548" i="5"/>
  <c r="N1548" i="5" s="1"/>
  <c r="J3289" i="5"/>
  <c r="K3289" i="5" s="1"/>
  <c r="M3289" i="5"/>
  <c r="N3289" i="5" s="1"/>
  <c r="J1132" i="5"/>
  <c r="M1132" i="5"/>
  <c r="N1132" i="5" s="1"/>
  <c r="J1056" i="5"/>
  <c r="M1056" i="5"/>
  <c r="N1056" i="5" s="1"/>
  <c r="J846" i="5"/>
  <c r="M846" i="5"/>
  <c r="N846" i="5" s="1"/>
  <c r="J2679" i="5"/>
  <c r="M2679" i="5"/>
  <c r="N2679" i="5" s="1"/>
  <c r="J2354" i="5"/>
  <c r="M2354" i="5"/>
  <c r="N2354" i="5" s="1"/>
  <c r="J813" i="5"/>
  <c r="M813" i="5"/>
  <c r="N813" i="5" s="1"/>
  <c r="J876" i="5"/>
  <c r="M876" i="5"/>
  <c r="N876" i="5" s="1"/>
  <c r="J1334" i="5"/>
  <c r="M1334" i="5"/>
  <c r="N1334" i="5" s="1"/>
  <c r="J3416" i="5"/>
  <c r="M3416" i="5"/>
  <c r="N3416" i="5" s="1"/>
  <c r="J3134" i="5"/>
  <c r="M3134" i="5"/>
  <c r="N3134" i="5" s="1"/>
  <c r="J2826" i="5"/>
  <c r="M2826" i="5"/>
  <c r="N2826" i="5" s="1"/>
  <c r="J2876" i="5"/>
  <c r="M2876" i="5"/>
  <c r="N2876" i="5" s="1"/>
  <c r="J1374" i="5"/>
  <c r="M1374" i="5"/>
  <c r="N1374" i="5" s="1"/>
  <c r="J1592" i="5"/>
  <c r="M1592" i="5"/>
  <c r="N1592" i="5" s="1"/>
  <c r="J341" i="5"/>
  <c r="M341" i="5"/>
  <c r="N341" i="5" s="1"/>
  <c r="J266" i="5"/>
  <c r="M266" i="5"/>
  <c r="N266" i="5" s="1"/>
  <c r="J3252" i="5"/>
  <c r="M3252" i="5"/>
  <c r="N3252" i="5" s="1"/>
  <c r="J442" i="5"/>
  <c r="M442" i="5"/>
  <c r="N442" i="5" s="1"/>
  <c r="J717" i="5"/>
  <c r="M717" i="5"/>
  <c r="N717" i="5" s="1"/>
  <c r="J1134" i="5"/>
  <c r="M1134" i="5"/>
  <c r="N1134" i="5" s="1"/>
  <c r="J824" i="5"/>
  <c r="M824" i="5"/>
  <c r="N824" i="5" s="1"/>
  <c r="J987" i="5"/>
  <c r="M987" i="5"/>
  <c r="N987" i="5" s="1"/>
  <c r="J949" i="5"/>
  <c r="M949" i="5"/>
  <c r="N949" i="5" s="1"/>
  <c r="J1095" i="5"/>
  <c r="M1095" i="5"/>
  <c r="N1095" i="5" s="1"/>
  <c r="J981" i="5"/>
  <c r="M981" i="5"/>
  <c r="N981" i="5" s="1"/>
  <c r="J655" i="5"/>
  <c r="M655" i="5"/>
  <c r="N655" i="5" s="1"/>
  <c r="J436" i="5"/>
  <c r="M436" i="5"/>
  <c r="N436" i="5" s="1"/>
  <c r="J3684" i="5"/>
  <c r="M3684" i="5"/>
  <c r="N3684" i="5" s="1"/>
  <c r="J2952" i="5"/>
  <c r="M2952" i="5"/>
  <c r="N2952" i="5" s="1"/>
  <c r="J2309" i="5"/>
  <c r="M2309" i="5"/>
  <c r="N2309" i="5" s="1"/>
  <c r="J2485" i="5"/>
  <c r="M2485" i="5"/>
  <c r="N2485" i="5" s="1"/>
  <c r="J2452" i="5"/>
  <c r="M2452" i="5"/>
  <c r="N2452" i="5" s="1"/>
  <c r="J2365" i="5"/>
  <c r="M2365" i="5"/>
  <c r="N2365" i="5" s="1"/>
  <c r="J486" i="5"/>
  <c r="M486" i="5"/>
  <c r="N486" i="5" s="1"/>
  <c r="J3241" i="5"/>
  <c r="M3241" i="5"/>
  <c r="N3241" i="5" s="1"/>
  <c r="J2082" i="5"/>
  <c r="M2082" i="5"/>
  <c r="N2082" i="5" s="1"/>
  <c r="J2388" i="5"/>
  <c r="M2388" i="5"/>
  <c r="N2388" i="5" s="1"/>
  <c r="J2380" i="5"/>
  <c r="M2380" i="5"/>
  <c r="N2380" i="5" s="1"/>
  <c r="J2430" i="5"/>
  <c r="M2430" i="5"/>
  <c r="N2430" i="5" s="1"/>
  <c r="J2169" i="5"/>
  <c r="M2169" i="5"/>
  <c r="N2169" i="5" s="1"/>
  <c r="J2153" i="5"/>
  <c r="M2153" i="5"/>
  <c r="N2153" i="5" s="1"/>
  <c r="J2086" i="5"/>
  <c r="M2086" i="5"/>
  <c r="N2086" i="5" s="1"/>
  <c r="J3097" i="5"/>
  <c r="M3097" i="5"/>
  <c r="N3097" i="5" s="1"/>
  <c r="J1540" i="5"/>
  <c r="M1540" i="5"/>
  <c r="N1540" i="5" s="1"/>
  <c r="J1762" i="5"/>
  <c r="M1762" i="5"/>
  <c r="N1762" i="5" s="1"/>
  <c r="J1998" i="5"/>
  <c r="M1998" i="5"/>
  <c r="N1998" i="5" s="1"/>
  <c r="J1724" i="5"/>
  <c r="M1724" i="5"/>
  <c r="N1724" i="5" s="1"/>
  <c r="J2283" i="5"/>
  <c r="M2283" i="5"/>
  <c r="N2283" i="5" s="1"/>
  <c r="J2563" i="5"/>
  <c r="M2563" i="5"/>
  <c r="N2563" i="5" s="1"/>
  <c r="J3571" i="5"/>
  <c r="M3571" i="5"/>
  <c r="N3571" i="5" s="1"/>
  <c r="J3278" i="5"/>
  <c r="K3278" i="5" s="1"/>
  <c r="M3278" i="5"/>
  <c r="N3278" i="5" s="1"/>
  <c r="J989" i="5"/>
  <c r="M989" i="5"/>
  <c r="N989" i="5" s="1"/>
  <c r="J1155" i="5"/>
  <c r="M1155" i="5"/>
  <c r="N1155" i="5" s="1"/>
  <c r="J632" i="5"/>
  <c r="M632" i="5"/>
  <c r="N632" i="5" s="1"/>
  <c r="J930" i="5"/>
  <c r="M930" i="5"/>
  <c r="N930" i="5" s="1"/>
  <c r="J711" i="5"/>
  <c r="M711" i="5"/>
  <c r="N711" i="5" s="1"/>
  <c r="J2068" i="5"/>
  <c r="J2069" i="5" s="1"/>
  <c r="M2068" i="5"/>
  <c r="N2068" i="5" s="1"/>
  <c r="N2069" i="5" s="1"/>
  <c r="J1040" i="5"/>
  <c r="M1040" i="5"/>
  <c r="N1040" i="5" s="1"/>
  <c r="J937" i="5"/>
  <c r="M937" i="5"/>
  <c r="N937" i="5" s="1"/>
  <c r="J894" i="5"/>
  <c r="M894" i="5"/>
  <c r="N894" i="5" s="1"/>
  <c r="J732" i="5"/>
  <c r="M732" i="5"/>
  <c r="N732" i="5" s="1"/>
  <c r="J849" i="5"/>
  <c r="M849" i="5"/>
  <c r="N849" i="5" s="1"/>
  <c r="J578" i="5"/>
  <c r="M578" i="5"/>
  <c r="N578" i="5" s="1"/>
  <c r="J3513" i="5"/>
  <c r="M3513" i="5"/>
  <c r="N3513" i="5" s="1"/>
  <c r="J2167" i="5"/>
  <c r="M2167" i="5"/>
  <c r="N2167" i="5" s="1"/>
  <c r="J2163" i="5"/>
  <c r="M2163" i="5"/>
  <c r="N2163" i="5" s="1"/>
  <c r="J2432" i="5"/>
  <c r="M2432" i="5"/>
  <c r="N2432" i="5" s="1"/>
  <c r="J2479" i="5"/>
  <c r="M2479" i="5"/>
  <c r="N2479" i="5" s="1"/>
  <c r="J2105" i="5"/>
  <c r="M2105" i="5"/>
  <c r="N2105" i="5" s="1"/>
  <c r="J2615" i="5"/>
  <c r="M2615" i="5"/>
  <c r="N2615" i="5" s="1"/>
  <c r="J215" i="5"/>
  <c r="M215" i="5"/>
  <c r="N215" i="5" s="1"/>
  <c r="J2945" i="5"/>
  <c r="M2945" i="5"/>
  <c r="N2945" i="5" s="1"/>
  <c r="J3438" i="5"/>
  <c r="M3438" i="5"/>
  <c r="N3438" i="5" s="1"/>
  <c r="J3520" i="5"/>
  <c r="M3520" i="5"/>
  <c r="N3520" i="5" s="1"/>
  <c r="J673" i="5"/>
  <c r="M673" i="5"/>
  <c r="N673" i="5" s="1"/>
  <c r="J2199" i="5"/>
  <c r="M2199" i="5"/>
  <c r="N2199" i="5" s="1"/>
  <c r="J3679" i="5"/>
  <c r="M3679" i="5"/>
  <c r="N3679" i="5" s="1"/>
  <c r="J395" i="5"/>
  <c r="M395" i="5"/>
  <c r="N395" i="5" s="1"/>
  <c r="J3158" i="5"/>
  <c r="M3158" i="5"/>
  <c r="N3158" i="5" s="1"/>
  <c r="J1512" i="5"/>
  <c r="M1512" i="5"/>
  <c r="N1512" i="5" s="1"/>
  <c r="J3025" i="5"/>
  <c r="M3025" i="5"/>
  <c r="N3025" i="5" s="1"/>
  <c r="J149" i="5"/>
  <c r="M149" i="5"/>
  <c r="N149" i="5" s="1"/>
  <c r="J1404" i="5"/>
  <c r="M1404" i="5"/>
  <c r="N1404" i="5" s="1"/>
  <c r="J169" i="5"/>
  <c r="M169" i="5"/>
  <c r="N169" i="5" s="1"/>
  <c r="J129" i="5"/>
  <c r="M129" i="5"/>
  <c r="N129" i="5" s="1"/>
  <c r="J806" i="5"/>
  <c r="M806" i="5"/>
  <c r="N806" i="5" s="1"/>
  <c r="J3149" i="5"/>
  <c r="M3149" i="5"/>
  <c r="N3149" i="5" s="1"/>
  <c r="J3682" i="5"/>
  <c r="M3682" i="5"/>
  <c r="N3682" i="5" s="1"/>
  <c r="J2967" i="5"/>
  <c r="M2967" i="5"/>
  <c r="N2967" i="5" s="1"/>
  <c r="J3656" i="5"/>
  <c r="M3656" i="5"/>
  <c r="N3656" i="5" s="1"/>
  <c r="J2579" i="5"/>
  <c r="M2579" i="5"/>
  <c r="N2579" i="5" s="1"/>
  <c r="J2664" i="5"/>
  <c r="M2664" i="5"/>
  <c r="N2664" i="5" s="1"/>
  <c r="J2951" i="5"/>
  <c r="M2951" i="5"/>
  <c r="N2951" i="5" s="1"/>
  <c r="J2036" i="5"/>
  <c r="M2036" i="5"/>
  <c r="N2036" i="5" s="1"/>
  <c r="J1401" i="5"/>
  <c r="M1401" i="5"/>
  <c r="N1401" i="5" s="1"/>
  <c r="J861" i="5"/>
  <c r="M861" i="5"/>
  <c r="N861" i="5" s="1"/>
  <c r="J3154" i="5"/>
  <c r="M3154" i="5"/>
  <c r="N3154" i="5" s="1"/>
  <c r="J1841" i="5"/>
  <c r="M1841" i="5"/>
  <c r="N1841" i="5" s="1"/>
  <c r="J1542" i="5"/>
  <c r="M1542" i="5"/>
  <c r="N1542" i="5" s="1"/>
  <c r="J766" i="5"/>
  <c r="M766" i="5"/>
  <c r="N766" i="5" s="1"/>
  <c r="J1047" i="5"/>
  <c r="M1047" i="5"/>
  <c r="N1047" i="5" s="1"/>
  <c r="J1212" i="5"/>
  <c r="M1212" i="5"/>
  <c r="N1212" i="5" s="1"/>
  <c r="J912" i="5"/>
  <c r="M912" i="5"/>
  <c r="N912" i="5" s="1"/>
  <c r="J1085" i="5"/>
  <c r="M1085" i="5"/>
  <c r="N1085" i="5" s="1"/>
  <c r="J787" i="5"/>
  <c r="M787" i="5"/>
  <c r="N787" i="5" s="1"/>
  <c r="J507" i="5"/>
  <c r="J508" i="5" s="1"/>
  <c r="Q271" i="2" s="1"/>
  <c r="I2193" i="5" s="1"/>
  <c r="M507" i="5"/>
  <c r="N507" i="5" s="1"/>
  <c r="N508" i="5" s="1"/>
  <c r="J271" i="2" s="1"/>
  <c r="J2699" i="5"/>
  <c r="M2699" i="5"/>
  <c r="N2699" i="5" s="1"/>
  <c r="J3147" i="5"/>
  <c r="M3147" i="5"/>
  <c r="N3147" i="5" s="1"/>
  <c r="J2255" i="5"/>
  <c r="M2255" i="5"/>
  <c r="N2255" i="5" s="1"/>
  <c r="J1789" i="5"/>
  <c r="M1789" i="5"/>
  <c r="N1789" i="5" s="1"/>
  <c r="J59" i="5"/>
  <c r="M59" i="5"/>
  <c r="N59" i="5" s="1"/>
  <c r="J371" i="5"/>
  <c r="M371" i="5"/>
  <c r="N371" i="5" s="1"/>
  <c r="J137" i="5"/>
  <c r="M137" i="5"/>
  <c r="N137" i="5" s="1"/>
  <c r="J634" i="5"/>
  <c r="M634" i="5"/>
  <c r="N634" i="5" s="1"/>
  <c r="J1064" i="5"/>
  <c r="M1064" i="5"/>
  <c r="N1064" i="5" s="1"/>
  <c r="J855" i="5"/>
  <c r="M855" i="5"/>
  <c r="N855" i="5" s="1"/>
  <c r="J584" i="5"/>
  <c r="M584" i="5"/>
  <c r="N584" i="5" s="1"/>
  <c r="J1865" i="5"/>
  <c r="M1865" i="5"/>
  <c r="N1865" i="5" s="1"/>
  <c r="J2297" i="5"/>
  <c r="M2297" i="5"/>
  <c r="N2297" i="5" s="1"/>
  <c r="J2922" i="5"/>
  <c r="M2922" i="5"/>
  <c r="N2922" i="5" s="1"/>
  <c r="J3686" i="5"/>
  <c r="M3686" i="5"/>
  <c r="N3686" i="5" s="1"/>
  <c r="J2494" i="5"/>
  <c r="M2494" i="5"/>
  <c r="N2494" i="5" s="1"/>
  <c r="J3290" i="5"/>
  <c r="K3290" i="5" s="1"/>
  <c r="M3290" i="5"/>
  <c r="N3290" i="5" s="1"/>
  <c r="J725" i="5"/>
  <c r="M725" i="5"/>
  <c r="N725" i="5" s="1"/>
  <c r="J816" i="5"/>
  <c r="M816" i="5"/>
  <c r="N816" i="5" s="1"/>
  <c r="J1052" i="5"/>
  <c r="M1052" i="5"/>
  <c r="N1052" i="5" s="1"/>
  <c r="J674" i="5"/>
  <c r="M674" i="5"/>
  <c r="N674" i="5" s="1"/>
  <c r="J3536" i="5"/>
  <c r="M3536" i="5"/>
  <c r="N3536" i="5" s="1"/>
  <c r="J3635" i="5"/>
  <c r="M3635" i="5"/>
  <c r="N3635" i="5" s="1"/>
  <c r="J1605" i="5"/>
  <c r="M1605" i="5"/>
  <c r="N1605" i="5" s="1"/>
  <c r="J1461" i="5"/>
  <c r="M1461" i="5"/>
  <c r="N1461" i="5" s="1"/>
  <c r="J1684" i="5"/>
  <c r="M1684" i="5"/>
  <c r="N1684" i="5" s="1"/>
  <c r="J2558" i="5"/>
  <c r="J2565" i="5" s="1"/>
  <c r="M2558" i="5"/>
  <c r="N2558" i="5" s="1"/>
  <c r="N2565" i="5" s="1"/>
  <c r="J1098" i="5"/>
  <c r="M1098" i="5"/>
  <c r="N1098" i="5" s="1"/>
  <c r="J1079" i="5"/>
  <c r="M1079" i="5"/>
  <c r="N1079" i="5" s="1"/>
  <c r="J1061" i="5"/>
  <c r="M1061" i="5"/>
  <c r="N1061" i="5" s="1"/>
  <c r="J536" i="5"/>
  <c r="M536" i="5"/>
  <c r="N536" i="5" s="1"/>
  <c r="J3248" i="5"/>
  <c r="M3248" i="5"/>
  <c r="N3248" i="5" s="1"/>
  <c r="J2263" i="5"/>
  <c r="M2263" i="5"/>
  <c r="N2263" i="5" s="1"/>
  <c r="J1689" i="5"/>
  <c r="M1689" i="5"/>
  <c r="N1689" i="5" s="1"/>
  <c r="J1259" i="5"/>
  <c r="M1259" i="5"/>
  <c r="N1259" i="5" s="1"/>
  <c r="J2820" i="5"/>
  <c r="M2820" i="5"/>
  <c r="N2820" i="5" s="1"/>
  <c r="J1805" i="5"/>
  <c r="M1805" i="5"/>
  <c r="N1805" i="5" s="1"/>
  <c r="J1414" i="5"/>
  <c r="M1414" i="5"/>
  <c r="N1414" i="5" s="1"/>
  <c r="J3693" i="5"/>
  <c r="M3693" i="5"/>
  <c r="N3693" i="5" s="1"/>
  <c r="J2942" i="5"/>
  <c r="M2942" i="5"/>
  <c r="N2942" i="5" s="1"/>
  <c r="J2925" i="5"/>
  <c r="M2925" i="5"/>
  <c r="N2925" i="5" s="1"/>
  <c r="J1422" i="5"/>
  <c r="M1422" i="5"/>
  <c r="N1422" i="5" s="1"/>
  <c r="J1391" i="5"/>
  <c r="M1391" i="5"/>
  <c r="N1391" i="5" s="1"/>
  <c r="J1478" i="5"/>
  <c r="M1478" i="5"/>
  <c r="N1478" i="5" s="1"/>
  <c r="J411" i="5"/>
  <c r="M411" i="5"/>
  <c r="N411" i="5" s="1"/>
  <c r="J3371" i="5"/>
  <c r="M3371" i="5"/>
  <c r="N3371" i="5" s="1"/>
  <c r="J2144" i="5"/>
  <c r="M2144" i="5"/>
  <c r="N2144" i="5" s="1"/>
  <c r="J568" i="5"/>
  <c r="M568" i="5"/>
  <c r="N568" i="5" s="1"/>
  <c r="J28" i="5"/>
  <c r="M28" i="5"/>
  <c r="N28" i="5" s="1"/>
  <c r="J2424" i="5"/>
  <c r="M2424" i="5"/>
  <c r="N2424" i="5" s="1"/>
  <c r="J3224" i="5"/>
  <c r="M3224" i="5"/>
  <c r="N3224" i="5" s="1"/>
  <c r="J327" i="5"/>
  <c r="M327" i="5"/>
  <c r="N327" i="5" s="1"/>
  <c r="J64" i="5"/>
  <c r="M64" i="5"/>
  <c r="N64" i="5" s="1"/>
  <c r="J2767" i="5"/>
  <c r="M2767" i="5"/>
  <c r="N2767" i="5" s="1"/>
  <c r="J2745" i="5"/>
  <c r="M2745" i="5"/>
  <c r="N2745" i="5" s="1"/>
  <c r="J22" i="5"/>
  <c r="M22" i="5"/>
  <c r="N22" i="5" s="1"/>
  <c r="J1979" i="5"/>
  <c r="J1980" i="5" s="1"/>
  <c r="M1979" i="5"/>
  <c r="N1979" i="5" s="1"/>
  <c r="N1980" i="5" s="1"/>
  <c r="J1358" i="5"/>
  <c r="M1358" i="5"/>
  <c r="N1358" i="5" s="1"/>
  <c r="J1611" i="5"/>
  <c r="M1611" i="5"/>
  <c r="N1611" i="5" s="1"/>
  <c r="J1398" i="5"/>
  <c r="M1398" i="5"/>
  <c r="N1398" i="5" s="1"/>
  <c r="J1646" i="5"/>
  <c r="M1646" i="5"/>
  <c r="N1646" i="5" s="1"/>
  <c r="J1429" i="5"/>
  <c r="M1429" i="5"/>
  <c r="N1429" i="5" s="1"/>
  <c r="J352" i="5"/>
  <c r="M352" i="5"/>
  <c r="N352" i="5" s="1"/>
  <c r="J330" i="5"/>
  <c r="M330" i="5"/>
  <c r="N330" i="5" s="1"/>
  <c r="J23" i="5"/>
  <c r="M23" i="5"/>
  <c r="N23" i="5" s="1"/>
  <c r="J3692" i="5"/>
  <c r="M3692" i="5"/>
  <c r="N3692" i="5" s="1"/>
  <c r="J3033" i="5"/>
  <c r="M3033" i="5"/>
  <c r="N3033" i="5" s="1"/>
  <c r="J1409" i="5"/>
  <c r="M1409" i="5"/>
  <c r="N1409" i="5" s="1"/>
  <c r="J3181" i="5"/>
  <c r="M3181" i="5"/>
  <c r="N3181" i="5" s="1"/>
  <c r="J1376" i="5"/>
  <c r="M1376" i="5"/>
  <c r="N1376" i="5" s="1"/>
  <c r="J1448" i="5"/>
  <c r="M1448" i="5"/>
  <c r="N1448" i="5" s="1"/>
  <c r="J1304" i="5"/>
  <c r="M1304" i="5"/>
  <c r="N1304" i="5" s="1"/>
  <c r="J57" i="5"/>
  <c r="M57" i="5"/>
  <c r="N57" i="5" s="1"/>
  <c r="J155" i="5"/>
  <c r="M155" i="5"/>
  <c r="N155" i="5" s="1"/>
  <c r="J874" i="5"/>
  <c r="M874" i="5"/>
  <c r="N874" i="5" s="1"/>
  <c r="J1782" i="5"/>
  <c r="M1782" i="5"/>
  <c r="N1782" i="5" s="1"/>
  <c r="J1450" i="5"/>
  <c r="M1450" i="5"/>
  <c r="N1450" i="5" s="1"/>
  <c r="J1411" i="5"/>
  <c r="M1411" i="5"/>
  <c r="N1411" i="5" s="1"/>
  <c r="J3052" i="5"/>
  <c r="M3052" i="5"/>
  <c r="N3052" i="5" s="1"/>
  <c r="J3026" i="5"/>
  <c r="M3026" i="5"/>
  <c r="N3026" i="5" s="1"/>
  <c r="J239" i="5"/>
  <c r="M239" i="5"/>
  <c r="N239" i="5" s="1"/>
  <c r="J1964" i="5"/>
  <c r="M1964" i="5"/>
  <c r="N1964" i="5" s="1"/>
  <c r="J1296" i="5"/>
  <c r="M1296" i="5"/>
  <c r="N1296" i="5" s="1"/>
  <c r="J338" i="5"/>
  <c r="M338" i="5"/>
  <c r="N338" i="5" s="1"/>
  <c r="J3231" i="5"/>
  <c r="M3231" i="5"/>
  <c r="N3231" i="5" s="1"/>
  <c r="J3143" i="5"/>
  <c r="M3143" i="5"/>
  <c r="N3143" i="5" s="1"/>
  <c r="J1444" i="5"/>
  <c r="M1444" i="5"/>
  <c r="N1444" i="5" s="1"/>
  <c r="J696" i="5"/>
  <c r="M696" i="5"/>
  <c r="N696" i="5" s="1"/>
  <c r="J3457" i="5"/>
  <c r="M3457" i="5"/>
  <c r="N3457" i="5" s="1"/>
  <c r="J2775" i="5"/>
  <c r="M2775" i="5"/>
  <c r="N2775" i="5" s="1"/>
  <c r="J3372" i="5"/>
  <c r="M3372" i="5"/>
  <c r="N3372" i="5" s="1"/>
  <c r="J426" i="5"/>
  <c r="J429" i="5" s="1"/>
  <c r="M426" i="5"/>
  <c r="N426" i="5" s="1"/>
  <c r="N429" i="5" s="1"/>
  <c r="J3212" i="5"/>
  <c r="M3212" i="5"/>
  <c r="N3212" i="5" s="1"/>
  <c r="J3532" i="5"/>
  <c r="M3532" i="5"/>
  <c r="N3532" i="5" s="1"/>
  <c r="J1814" i="5"/>
  <c r="M1814" i="5"/>
  <c r="N1814" i="5" s="1"/>
  <c r="J1784" i="5"/>
  <c r="M1784" i="5"/>
  <c r="N1784" i="5" s="1"/>
  <c r="J172" i="5"/>
  <c r="M172" i="5"/>
  <c r="N172" i="5" s="1"/>
  <c r="J282" i="5"/>
  <c r="M282" i="5"/>
  <c r="N282" i="5" s="1"/>
  <c r="J3579" i="5"/>
  <c r="M3579" i="5"/>
  <c r="N3579" i="5" s="1"/>
  <c r="J3008" i="5"/>
  <c r="M3008" i="5"/>
  <c r="N3008" i="5" s="1"/>
  <c r="J2906" i="5"/>
  <c r="M2906" i="5"/>
  <c r="N2906" i="5" s="1"/>
  <c r="J3058" i="5"/>
  <c r="M3058" i="5"/>
  <c r="N3058" i="5" s="1"/>
  <c r="J3004" i="5"/>
  <c r="M3004" i="5"/>
  <c r="N3004" i="5" s="1"/>
  <c r="J1709" i="5"/>
  <c r="M1709" i="5"/>
  <c r="N1709" i="5" s="1"/>
  <c r="J1346" i="5"/>
  <c r="M1346" i="5"/>
  <c r="N1346" i="5" s="1"/>
  <c r="J136" i="5"/>
  <c r="M136" i="5"/>
  <c r="N136" i="5" s="1"/>
  <c r="J78" i="5"/>
  <c r="M78" i="5"/>
  <c r="N78" i="5" s="1"/>
  <c r="J2946" i="5"/>
  <c r="M2946" i="5"/>
  <c r="N2946" i="5" s="1"/>
  <c r="J2962" i="5"/>
  <c r="M2962" i="5"/>
  <c r="N2962" i="5" s="1"/>
  <c r="J2631" i="5"/>
  <c r="M2631" i="5"/>
  <c r="N2631" i="5" s="1"/>
  <c r="J2957" i="5"/>
  <c r="M2957" i="5"/>
  <c r="N2957" i="5" s="1"/>
  <c r="J2890" i="5"/>
  <c r="M2890" i="5"/>
  <c r="N2890" i="5" s="1"/>
  <c r="J3138" i="5"/>
  <c r="M3138" i="5"/>
  <c r="N3138" i="5" s="1"/>
  <c r="J1276" i="5"/>
  <c r="M1276" i="5"/>
  <c r="N1276" i="5" s="1"/>
  <c r="J1560" i="5"/>
  <c r="M1560" i="5"/>
  <c r="N1560" i="5" s="1"/>
  <c r="J271" i="5"/>
  <c r="M271" i="5"/>
  <c r="N271" i="5" s="1"/>
  <c r="J102" i="5"/>
  <c r="M102" i="5"/>
  <c r="N102" i="5" s="1"/>
  <c r="J2114" i="5"/>
  <c r="M2114" i="5"/>
  <c r="N2114" i="5" s="1"/>
  <c r="J1799" i="5"/>
  <c r="M1799" i="5"/>
  <c r="N1799" i="5" s="1"/>
  <c r="J1730" i="5"/>
  <c r="M1730" i="5"/>
  <c r="N1730" i="5" s="1"/>
  <c r="J1543" i="5"/>
  <c r="M1543" i="5"/>
  <c r="N1543" i="5" s="1"/>
  <c r="J2585" i="5"/>
  <c r="M2585" i="5"/>
  <c r="N2585" i="5" s="1"/>
  <c r="J2754" i="5"/>
  <c r="M2754" i="5"/>
  <c r="N2754" i="5" s="1"/>
  <c r="J2202" i="5"/>
  <c r="M2202" i="5"/>
  <c r="N2202" i="5" s="1"/>
  <c r="J2736" i="5"/>
  <c r="M2736" i="5"/>
  <c r="N2736" i="5" s="1"/>
  <c r="J2031" i="5"/>
  <c r="M2031" i="5"/>
  <c r="N2031" i="5" s="1"/>
  <c r="J3010" i="5"/>
  <c r="M3010" i="5"/>
  <c r="N3010" i="5" s="1"/>
  <c r="J2692" i="5"/>
  <c r="M2692" i="5"/>
  <c r="N2692" i="5" s="1"/>
  <c r="J2250" i="5"/>
  <c r="M2250" i="5"/>
  <c r="N2250" i="5" s="1"/>
  <c r="J1318" i="5"/>
  <c r="M1318" i="5"/>
  <c r="N1318" i="5" s="1"/>
  <c r="J208" i="5"/>
  <c r="M208" i="5"/>
  <c r="N208" i="5" s="1"/>
  <c r="J56" i="5"/>
  <c r="M56" i="5"/>
  <c r="N56" i="5" s="1"/>
  <c r="J1509" i="5"/>
  <c r="M1509" i="5"/>
  <c r="N1509" i="5" s="1"/>
  <c r="J1652" i="5"/>
  <c r="M1652" i="5"/>
  <c r="N1652" i="5" s="1"/>
  <c r="J3081" i="5"/>
  <c r="M3081" i="5"/>
  <c r="N3081" i="5" s="1"/>
  <c r="J1515" i="5"/>
  <c r="M1515" i="5"/>
  <c r="N1515" i="5" s="1"/>
  <c r="J3426" i="5"/>
  <c r="M3426" i="5"/>
  <c r="N3426" i="5" s="1"/>
  <c r="J2982" i="5"/>
  <c r="M2982" i="5"/>
  <c r="N2982" i="5" s="1"/>
  <c r="J2213" i="5"/>
  <c r="M2213" i="5"/>
  <c r="N2213" i="5" s="1"/>
  <c r="J410" i="5"/>
  <c r="M410" i="5"/>
  <c r="N410" i="5" s="1"/>
  <c r="J378" i="5"/>
  <c r="M378" i="5"/>
  <c r="N378" i="5" s="1"/>
  <c r="J3044" i="5"/>
  <c r="M3044" i="5"/>
  <c r="N3044" i="5" s="1"/>
  <c r="J1150" i="5"/>
  <c r="M1150" i="5"/>
  <c r="N1150" i="5" s="1"/>
  <c r="J654" i="5"/>
  <c r="M654" i="5"/>
  <c r="N654" i="5" s="1"/>
  <c r="J601" i="5"/>
  <c r="M601" i="5"/>
  <c r="N601" i="5" s="1"/>
  <c r="J626" i="5"/>
  <c r="M626" i="5"/>
  <c r="N626" i="5" s="1"/>
  <c r="J2456" i="5"/>
  <c r="M2456" i="5"/>
  <c r="N2456" i="5" s="1"/>
  <c r="J2470" i="5"/>
  <c r="M2470" i="5"/>
  <c r="N2470" i="5" s="1"/>
  <c r="J3073" i="5"/>
  <c r="M3073" i="5"/>
  <c r="N3073" i="5" s="1"/>
  <c r="J1999" i="5"/>
  <c r="M1999" i="5"/>
  <c r="N1999" i="5" s="1"/>
  <c r="J1505" i="5"/>
  <c r="M1505" i="5"/>
  <c r="N1505" i="5" s="1"/>
  <c r="J3503" i="5"/>
  <c r="M3503" i="5"/>
  <c r="N3503" i="5" s="1"/>
  <c r="J758" i="5"/>
  <c r="M758" i="5"/>
  <c r="N758" i="5" s="1"/>
  <c r="J683" i="5"/>
  <c r="M683" i="5"/>
  <c r="N683" i="5" s="1"/>
  <c r="J1901" i="5"/>
  <c r="M1901" i="5"/>
  <c r="N1901" i="5" s="1"/>
  <c r="J1252" i="5"/>
  <c r="M1252" i="5"/>
  <c r="N1252" i="5" s="1"/>
  <c r="J812" i="5"/>
  <c r="M812" i="5"/>
  <c r="N812" i="5" s="1"/>
  <c r="J939" i="5"/>
  <c r="M939" i="5"/>
  <c r="N939" i="5" s="1"/>
  <c r="J2626" i="5"/>
  <c r="M2626" i="5"/>
  <c r="N2626" i="5" s="1"/>
  <c r="J1208" i="5"/>
  <c r="M1208" i="5"/>
  <c r="N1208" i="5" s="1"/>
  <c r="J969" i="5"/>
  <c r="M969" i="5"/>
  <c r="N969" i="5" s="1"/>
  <c r="J964" i="5"/>
  <c r="M964" i="5"/>
  <c r="N964" i="5" s="1"/>
  <c r="J990" i="5"/>
  <c r="M990" i="5"/>
  <c r="N990" i="5" s="1"/>
  <c r="J761" i="5"/>
  <c r="M761" i="5"/>
  <c r="N761" i="5" s="1"/>
  <c r="J661" i="5"/>
  <c r="M661" i="5"/>
  <c r="N661" i="5" s="1"/>
  <c r="J2901" i="5"/>
  <c r="M2901" i="5"/>
  <c r="N2901" i="5" s="1"/>
  <c r="J3063" i="5"/>
  <c r="M3063" i="5"/>
  <c r="N3063" i="5" s="1"/>
  <c r="J3283" i="5"/>
  <c r="K3283" i="5" s="1"/>
  <c r="M3283" i="5"/>
  <c r="N3283" i="5" s="1"/>
  <c r="J3366" i="5"/>
  <c r="M3366" i="5"/>
  <c r="N3366" i="5" s="1"/>
  <c r="J2568" i="5"/>
  <c r="M2568" i="5"/>
  <c r="N2568" i="5" s="1"/>
  <c r="J1072" i="5"/>
  <c r="M1072" i="5"/>
  <c r="N1072" i="5" s="1"/>
  <c r="J1164" i="5"/>
  <c r="M1164" i="5"/>
  <c r="N1164" i="5" s="1"/>
  <c r="J1130" i="5"/>
  <c r="M1130" i="5"/>
  <c r="N1130" i="5" s="1"/>
  <c r="J776" i="5"/>
  <c r="M776" i="5"/>
  <c r="N776" i="5" s="1"/>
  <c r="J598" i="5"/>
  <c r="M598" i="5"/>
  <c r="N598" i="5" s="1"/>
  <c r="J525" i="5"/>
  <c r="M525" i="5"/>
  <c r="N525" i="5" s="1"/>
  <c r="J2855" i="5"/>
  <c r="M2855" i="5"/>
  <c r="N2855" i="5" s="1"/>
  <c r="J1899" i="5"/>
  <c r="M1899" i="5"/>
  <c r="N1899" i="5" s="1"/>
  <c r="J810" i="5"/>
  <c r="M810" i="5"/>
  <c r="N810" i="5" s="1"/>
  <c r="J3221" i="5"/>
  <c r="M3221" i="5"/>
  <c r="N3221" i="5" s="1"/>
  <c r="J443" i="5"/>
  <c r="M443" i="5"/>
  <c r="N443" i="5" s="1"/>
  <c r="J2073" i="5"/>
  <c r="M2073" i="5"/>
  <c r="N2073" i="5" s="1"/>
  <c r="J2206" i="5"/>
  <c r="M2206" i="5"/>
  <c r="N2206" i="5" s="1"/>
  <c r="J3522" i="5"/>
  <c r="M3522" i="5"/>
  <c r="N3522" i="5" s="1"/>
  <c r="J1976" i="5"/>
  <c r="M1976" i="5"/>
  <c r="N1976" i="5" s="1"/>
  <c r="J708" i="5"/>
  <c r="M708" i="5"/>
  <c r="N708" i="5" s="1"/>
  <c r="J2308" i="5"/>
  <c r="M2308" i="5"/>
  <c r="N2308" i="5" s="1"/>
  <c r="J1413" i="5"/>
  <c r="M1413" i="5"/>
  <c r="N1413" i="5" s="1"/>
  <c r="J753" i="5"/>
  <c r="M753" i="5"/>
  <c r="N753" i="5" s="1"/>
  <c r="J2813" i="5"/>
  <c r="M2813" i="5"/>
  <c r="N2813" i="5" s="1"/>
  <c r="J387" i="5"/>
  <c r="M387" i="5"/>
  <c r="N387" i="5" s="1"/>
  <c r="J55" i="5"/>
  <c r="M55" i="5"/>
  <c r="N55" i="5" s="1"/>
  <c r="J1151" i="5"/>
  <c r="M1151" i="5"/>
  <c r="N1151" i="5" s="1"/>
  <c r="J973" i="5"/>
  <c r="M973" i="5"/>
  <c r="N973" i="5" s="1"/>
  <c r="J2197" i="5"/>
  <c r="M2197" i="5"/>
  <c r="N2197" i="5" s="1"/>
  <c r="J2119" i="5"/>
  <c r="M2119" i="5"/>
  <c r="N2119" i="5" s="1"/>
  <c r="J2161" i="5"/>
  <c r="M2161" i="5"/>
  <c r="N2161" i="5" s="1"/>
  <c r="J418" i="5"/>
  <c r="M418" i="5"/>
  <c r="N418" i="5" s="1"/>
  <c r="J479" i="5"/>
  <c r="M479" i="5"/>
  <c r="N479" i="5" s="1"/>
  <c r="J2581" i="5"/>
  <c r="M2581" i="5"/>
  <c r="N2581" i="5" s="1"/>
  <c r="J3417" i="5"/>
  <c r="M3417" i="5"/>
  <c r="N3417" i="5" s="1"/>
  <c r="J2931" i="5"/>
  <c r="M2931" i="5"/>
  <c r="N2931" i="5" s="1"/>
  <c r="J1655" i="5"/>
  <c r="M1655" i="5"/>
  <c r="N1655" i="5" s="1"/>
  <c r="J1791" i="5"/>
  <c r="M1791" i="5"/>
  <c r="N1791" i="5" s="1"/>
  <c r="J3629" i="5"/>
  <c r="M3629" i="5"/>
  <c r="N3629" i="5" s="1"/>
  <c r="J2676" i="5"/>
  <c r="M2676" i="5"/>
  <c r="N2676" i="5" s="1"/>
  <c r="J841" i="5"/>
  <c r="M841" i="5"/>
  <c r="N841" i="5" s="1"/>
  <c r="J2786" i="5"/>
  <c r="M2786" i="5"/>
  <c r="N2786" i="5" s="1"/>
  <c r="J1810" i="5"/>
  <c r="M1810" i="5"/>
  <c r="N1810" i="5" s="1"/>
  <c r="J2641" i="5"/>
  <c r="M2641" i="5"/>
  <c r="N2641" i="5" s="1"/>
  <c r="J392" i="5"/>
  <c r="M392" i="5"/>
  <c r="N392" i="5" s="1"/>
  <c r="J3388" i="5"/>
  <c r="M3388" i="5"/>
  <c r="N3388" i="5" s="1"/>
  <c r="J765" i="5"/>
  <c r="M765" i="5"/>
  <c r="N765" i="5" s="1"/>
  <c r="J2817" i="5"/>
  <c r="M2817" i="5"/>
  <c r="N2817" i="5" s="1"/>
  <c r="J3332" i="5"/>
  <c r="M3332" i="5"/>
  <c r="N3332" i="5" s="1"/>
  <c r="J1313" i="5"/>
  <c r="M1313" i="5"/>
  <c r="N1313" i="5" s="1"/>
  <c r="J3093" i="5"/>
  <c r="M3093" i="5"/>
  <c r="N3093" i="5" s="1"/>
  <c r="J1196" i="5"/>
  <c r="M1196" i="5"/>
  <c r="N1196" i="5" s="1"/>
  <c r="J468" i="5"/>
  <c r="M468" i="5"/>
  <c r="N468" i="5" s="1"/>
  <c r="J3126" i="5"/>
  <c r="M3126" i="5"/>
  <c r="N3126" i="5" s="1"/>
  <c r="J70" i="5"/>
  <c r="M70" i="5"/>
  <c r="N70" i="5" s="1"/>
  <c r="J3489" i="5"/>
  <c r="M3489" i="5"/>
  <c r="N3489" i="5" s="1"/>
  <c r="J37" i="5"/>
  <c r="M37" i="5"/>
  <c r="N37" i="5" s="1"/>
  <c r="J3027" i="5"/>
  <c r="M3027" i="5"/>
  <c r="N3027" i="5" s="1"/>
  <c r="J770" i="5"/>
  <c r="M770" i="5"/>
  <c r="N770" i="5" s="1"/>
  <c r="J1981" i="5"/>
  <c r="M1981" i="5"/>
  <c r="N1981" i="5" s="1"/>
  <c r="J1705" i="5"/>
  <c r="M1705" i="5"/>
  <c r="N1705" i="5" s="1"/>
  <c r="J1136" i="5"/>
  <c r="M1136" i="5"/>
  <c r="N1136" i="5" s="1"/>
  <c r="J69" i="5"/>
  <c r="M69" i="5"/>
  <c r="N69" i="5" s="1"/>
  <c r="J2844" i="5"/>
  <c r="M2844" i="5"/>
  <c r="N2844" i="5" s="1"/>
  <c r="J678" i="5"/>
  <c r="M678" i="5"/>
  <c r="N678" i="5" s="1"/>
  <c r="J1663" i="5"/>
  <c r="M1663" i="5"/>
  <c r="N1663" i="5" s="1"/>
  <c r="J487" i="5"/>
  <c r="M487" i="5"/>
  <c r="N487" i="5" s="1"/>
  <c r="J1241" i="5"/>
  <c r="M1241" i="5"/>
  <c r="N1241" i="5" s="1"/>
  <c r="J3701" i="5"/>
  <c r="M3701" i="5"/>
  <c r="N3701" i="5" s="1"/>
  <c r="J2464" i="5"/>
  <c r="M2464" i="5"/>
  <c r="N2464" i="5" s="1"/>
  <c r="J2497" i="5"/>
  <c r="M2497" i="5"/>
  <c r="N2497" i="5" s="1"/>
  <c r="J2382" i="5"/>
  <c r="M2382" i="5"/>
  <c r="N2382" i="5" s="1"/>
  <c r="J2376" i="5"/>
  <c r="M2376" i="5"/>
  <c r="N2376" i="5" s="1"/>
  <c r="J1612" i="5"/>
  <c r="M1612" i="5"/>
  <c r="N1612" i="5" s="1"/>
  <c r="J2551" i="5"/>
  <c r="M2551" i="5"/>
  <c r="N2551" i="5" s="1"/>
  <c r="J1025" i="5"/>
  <c r="M1025" i="5"/>
  <c r="N1025" i="5" s="1"/>
  <c r="J1909" i="5"/>
  <c r="M1909" i="5"/>
  <c r="N1909" i="5" s="1"/>
  <c r="J756" i="5"/>
  <c r="M756" i="5"/>
  <c r="N756" i="5" s="1"/>
  <c r="J2750" i="5"/>
  <c r="M2750" i="5"/>
  <c r="N2750" i="5" s="1"/>
  <c r="J2361" i="5"/>
  <c r="M2361" i="5"/>
  <c r="N2361" i="5" s="1"/>
  <c r="J2838" i="5"/>
  <c r="M2838" i="5"/>
  <c r="N2838" i="5" s="1"/>
  <c r="J3400" i="5"/>
  <c r="M3400" i="5"/>
  <c r="N3400" i="5" s="1"/>
  <c r="J2873" i="5"/>
  <c r="M2873" i="5"/>
  <c r="N2873" i="5" s="1"/>
  <c r="J1617" i="5"/>
  <c r="M1617" i="5"/>
  <c r="N1617" i="5" s="1"/>
  <c r="J1862" i="5"/>
  <c r="M1862" i="5"/>
  <c r="N1862" i="5" s="1"/>
  <c r="J3284" i="5"/>
  <c r="K3284" i="5" s="1"/>
  <c r="M3284" i="5"/>
  <c r="N3284" i="5" s="1"/>
  <c r="J2519" i="5"/>
  <c r="M2519" i="5"/>
  <c r="N2519" i="5" s="1"/>
  <c r="J1931" i="5"/>
  <c r="M1931" i="5"/>
  <c r="N1931" i="5" s="1"/>
  <c r="J3173" i="5"/>
  <c r="M3173" i="5"/>
  <c r="N3173" i="5" s="1"/>
  <c r="J286" i="5"/>
  <c r="M286" i="5"/>
  <c r="N286" i="5" s="1"/>
  <c r="J1234" i="5"/>
  <c r="M1234" i="5"/>
  <c r="N1234" i="5" s="1"/>
  <c r="J2019" i="5"/>
  <c r="M2019" i="5"/>
  <c r="N2019" i="5" s="1"/>
  <c r="N2021" i="5" s="1"/>
  <c r="J264" i="2" s="1"/>
  <c r="K395" i="6" s="1"/>
  <c r="L395" i="6" s="1"/>
  <c r="J3123" i="5"/>
  <c r="M3123" i="5"/>
  <c r="N3123" i="5" s="1"/>
  <c r="J1479" i="5"/>
  <c r="M1479" i="5"/>
  <c r="N1479" i="5" s="1"/>
  <c r="J435" i="5"/>
  <c r="M435" i="5"/>
  <c r="N435" i="5" s="1"/>
  <c r="J1445" i="5"/>
  <c r="M1445" i="5"/>
  <c r="N1445" i="5" s="1"/>
  <c r="J2220" i="5"/>
  <c r="M2220" i="5"/>
  <c r="N2220" i="5" s="1"/>
  <c r="J483" i="5"/>
  <c r="J484" i="5" s="1"/>
  <c r="M483" i="5"/>
  <c r="N483" i="5" s="1"/>
  <c r="N484" i="5" s="1"/>
  <c r="J1037" i="5"/>
  <c r="M1037" i="5"/>
  <c r="N1037" i="5" s="1"/>
  <c r="J445" i="5"/>
  <c r="M445" i="5"/>
  <c r="N445" i="5" s="1"/>
  <c r="J2944" i="5"/>
  <c r="M2944" i="5"/>
  <c r="N2944" i="5" s="1"/>
  <c r="J2089" i="5"/>
  <c r="M2089" i="5"/>
  <c r="N2089" i="5" s="1"/>
  <c r="J477" i="5"/>
  <c r="M477" i="5"/>
  <c r="N477" i="5" s="1"/>
  <c r="J936" i="5"/>
  <c r="M936" i="5"/>
  <c r="N936" i="5" s="1"/>
  <c r="J2322" i="5"/>
  <c r="M2322" i="5"/>
  <c r="N2322" i="5" s="1"/>
  <c r="J2111" i="5"/>
  <c r="M2111" i="5"/>
  <c r="N2111" i="5" s="1"/>
  <c r="J2209" i="5"/>
  <c r="M2209" i="5"/>
  <c r="N2209" i="5" s="1"/>
  <c r="J3484" i="5"/>
  <c r="M3484" i="5"/>
  <c r="N3484" i="5" s="1"/>
  <c r="J982" i="5"/>
  <c r="M982" i="5"/>
  <c r="N982" i="5" s="1"/>
  <c r="J950" i="5"/>
  <c r="M950" i="5"/>
  <c r="N950" i="5" s="1"/>
  <c r="J2088" i="5"/>
  <c r="M2088" i="5"/>
  <c r="N2088" i="5" s="1"/>
  <c r="J2403" i="5"/>
  <c r="M2403" i="5"/>
  <c r="N2403" i="5" s="1"/>
  <c r="J490" i="5"/>
  <c r="M490" i="5"/>
  <c r="N490" i="5" s="1"/>
  <c r="J1695" i="5"/>
  <c r="M1695" i="5"/>
  <c r="N1695" i="5" s="1"/>
  <c r="J2210" i="5"/>
  <c r="M2210" i="5"/>
  <c r="N2210" i="5" s="1"/>
  <c r="J3667" i="5"/>
  <c r="M3667" i="5"/>
  <c r="N3667" i="5" s="1"/>
  <c r="J1869" i="5"/>
  <c r="M1869" i="5"/>
  <c r="N1869" i="5" s="1"/>
  <c r="J1764" i="5"/>
  <c r="M1764" i="5"/>
  <c r="N1764" i="5" s="1"/>
  <c r="J693" i="5"/>
  <c r="M693" i="5"/>
  <c r="N693" i="5" s="1"/>
  <c r="J785" i="5"/>
  <c r="M785" i="5"/>
  <c r="N785" i="5" s="1"/>
  <c r="J3066" i="5"/>
  <c r="M3066" i="5"/>
  <c r="N3066" i="5" s="1"/>
  <c r="J1410" i="5"/>
  <c r="M1410" i="5"/>
  <c r="N1410" i="5" s="1"/>
  <c r="J834" i="5"/>
  <c r="M834" i="5"/>
  <c r="N834" i="5" s="1"/>
  <c r="J3095" i="5"/>
  <c r="M3095" i="5"/>
  <c r="N3095" i="5" s="1"/>
  <c r="J1609" i="5"/>
  <c r="M1609" i="5"/>
  <c r="N1609" i="5" s="1"/>
  <c r="J739" i="5"/>
  <c r="M739" i="5"/>
  <c r="N739" i="5" s="1"/>
  <c r="J2062" i="5"/>
  <c r="M2062" i="5"/>
  <c r="N2062" i="5" s="1"/>
  <c r="J1102" i="5"/>
  <c r="M1102" i="5"/>
  <c r="N1102" i="5" s="1"/>
  <c r="J1967" i="5"/>
  <c r="M1967" i="5"/>
  <c r="N1967" i="5" s="1"/>
  <c r="J777" i="5"/>
  <c r="M777" i="5"/>
  <c r="N777" i="5" s="1"/>
  <c r="J533" i="5"/>
  <c r="M533" i="5"/>
  <c r="N533" i="5" s="1"/>
  <c r="J1970" i="5"/>
  <c r="M1970" i="5"/>
  <c r="N1970" i="5" s="1"/>
  <c r="J1491" i="5"/>
  <c r="M1491" i="5"/>
  <c r="N1491" i="5" s="1"/>
  <c r="J1642" i="5"/>
  <c r="M1642" i="5"/>
  <c r="N1642" i="5" s="1"/>
  <c r="J946" i="5"/>
  <c r="M946" i="5"/>
  <c r="N946" i="5" s="1"/>
  <c r="J3460" i="5"/>
  <c r="M3460" i="5"/>
  <c r="N3460" i="5" s="1"/>
  <c r="J3024" i="5"/>
  <c r="M3024" i="5"/>
  <c r="N3024" i="5" s="1"/>
  <c r="J336" i="5"/>
  <c r="M336" i="5"/>
  <c r="N336" i="5" s="1"/>
  <c r="J1013" i="5"/>
  <c r="M1013" i="5"/>
  <c r="N1013" i="5" s="1"/>
  <c r="J2800" i="5"/>
  <c r="M2800" i="5"/>
  <c r="N2800" i="5" s="1"/>
  <c r="J1563" i="5"/>
  <c r="M1563" i="5"/>
  <c r="N1563" i="5" s="1"/>
  <c r="J2816" i="5"/>
  <c r="M2816" i="5"/>
  <c r="N2816" i="5" s="1"/>
  <c r="J2659" i="5"/>
  <c r="M2659" i="5"/>
  <c r="N2659" i="5" s="1"/>
  <c r="J3575" i="5"/>
  <c r="M3575" i="5"/>
  <c r="N3575" i="5" s="1"/>
  <c r="J814" i="5"/>
  <c r="M814" i="5"/>
  <c r="N814" i="5" s="1"/>
  <c r="J1378" i="5"/>
  <c r="M1378" i="5"/>
  <c r="N1378" i="5" s="1"/>
  <c r="J579" i="5"/>
  <c r="M579" i="5"/>
  <c r="N579" i="5" s="1"/>
  <c r="J2370" i="5"/>
  <c r="M2370" i="5"/>
  <c r="N2370" i="5" s="1"/>
  <c r="J1844" i="5"/>
  <c r="M1844" i="5"/>
  <c r="N1844" i="5" s="1"/>
  <c r="J535" i="5"/>
  <c r="M535" i="5"/>
  <c r="N535" i="5" s="1"/>
  <c r="J493" i="5"/>
  <c r="M493" i="5"/>
  <c r="N493" i="5" s="1"/>
  <c r="J3533" i="5"/>
  <c r="M3533" i="5"/>
  <c r="N3533" i="5" s="1"/>
  <c r="J1476" i="5"/>
  <c r="M1476" i="5"/>
  <c r="N1476" i="5" s="1"/>
  <c r="J113" i="5"/>
  <c r="M113" i="5"/>
  <c r="N113" i="5" s="1"/>
  <c r="J3255" i="5"/>
  <c r="M3255" i="5"/>
  <c r="N3255" i="5" s="1"/>
  <c r="J921" i="5"/>
  <c r="M921" i="5"/>
  <c r="N921" i="5" s="1"/>
  <c r="J2902" i="5"/>
  <c r="M2902" i="5"/>
  <c r="N2902" i="5" s="1"/>
  <c r="J2319" i="5"/>
  <c r="M2319" i="5"/>
  <c r="N2319" i="5" s="1"/>
  <c r="J3249" i="5"/>
  <c r="M3249" i="5"/>
  <c r="N3249" i="5" s="1"/>
  <c r="J2980" i="5"/>
  <c r="M2980" i="5"/>
  <c r="N2980" i="5" s="1"/>
  <c r="BS177" i="3"/>
  <c r="J3455" i="5"/>
  <c r="M3455" i="5"/>
  <c r="N3455" i="5" s="1"/>
  <c r="J875" i="5"/>
  <c r="M875" i="5"/>
  <c r="N875" i="5" s="1"/>
  <c r="J3646" i="5"/>
  <c r="M3646" i="5"/>
  <c r="N3646" i="5" s="1"/>
  <c r="J1567" i="5"/>
  <c r="M1567" i="5"/>
  <c r="N1567" i="5" s="1"/>
  <c r="J489" i="5"/>
  <c r="M489" i="5"/>
  <c r="N489" i="5" s="1"/>
  <c r="J2707" i="5"/>
  <c r="M2707" i="5"/>
  <c r="N2707" i="5" s="1"/>
  <c r="J1974" i="5"/>
  <c r="M1974" i="5"/>
  <c r="N1974" i="5" s="1"/>
  <c r="J1031" i="5"/>
  <c r="M1031" i="5"/>
  <c r="N1031" i="5" s="1"/>
  <c r="J1194" i="5"/>
  <c r="M1194" i="5"/>
  <c r="N1194" i="5" s="1"/>
  <c r="J641" i="5"/>
  <c r="M641" i="5"/>
  <c r="N641" i="5" s="1"/>
  <c r="J3118" i="5"/>
  <c r="M3118" i="5"/>
  <c r="N3118" i="5" s="1"/>
  <c r="J1720" i="5"/>
  <c r="M1720" i="5"/>
  <c r="N1720" i="5" s="1"/>
  <c r="J1994" i="5"/>
  <c r="M1994" i="5"/>
  <c r="N1994" i="5" s="1"/>
  <c r="J1283" i="5"/>
  <c r="M1283" i="5"/>
  <c r="N1283" i="5" s="1"/>
  <c r="J270" i="5"/>
  <c r="M270" i="5"/>
  <c r="N270" i="5" s="1"/>
  <c r="J119" i="5"/>
  <c r="M119" i="5"/>
  <c r="N119" i="5" s="1"/>
  <c r="J196" i="5"/>
  <c r="M196" i="5"/>
  <c r="N196" i="5" s="1"/>
  <c r="J3619" i="5"/>
  <c r="M3619" i="5"/>
  <c r="N3619" i="5" s="1"/>
  <c r="J715" i="5"/>
  <c r="M715" i="5"/>
  <c r="N715" i="5" s="1"/>
  <c r="J586" i="5"/>
  <c r="M586" i="5"/>
  <c r="N586" i="5" s="1"/>
  <c r="J2571" i="5"/>
  <c r="M2571" i="5"/>
  <c r="N2571" i="5" s="1"/>
  <c r="J2287" i="5"/>
  <c r="M2287" i="5"/>
  <c r="N2287" i="5" s="1"/>
  <c r="J2056" i="5"/>
  <c r="M2056" i="5"/>
  <c r="N2056" i="5" s="1"/>
  <c r="J3125" i="5"/>
  <c r="M3125" i="5"/>
  <c r="N3125" i="5" s="1"/>
  <c r="J859" i="5"/>
  <c r="M859" i="5"/>
  <c r="N859" i="5" s="1"/>
  <c r="J786" i="5"/>
  <c r="M786" i="5"/>
  <c r="N786" i="5" s="1"/>
  <c r="J543" i="5"/>
  <c r="M543" i="5"/>
  <c r="N543" i="5" s="1"/>
  <c r="J829" i="5"/>
  <c r="M829" i="5"/>
  <c r="N829" i="5" s="1"/>
  <c r="J1886" i="5"/>
  <c r="M1886" i="5"/>
  <c r="N1886" i="5" s="1"/>
  <c r="J1073" i="5"/>
  <c r="M1073" i="5"/>
  <c r="N1073" i="5" s="1"/>
  <c r="J1803" i="5"/>
  <c r="M1803" i="5"/>
  <c r="N1803" i="5" s="1"/>
  <c r="J1341" i="5"/>
  <c r="M1341" i="5"/>
  <c r="N1341" i="5" s="1"/>
  <c r="J1381" i="5"/>
  <c r="M1381" i="5"/>
  <c r="N1381" i="5" s="1"/>
  <c r="J1452" i="5"/>
  <c r="M1452" i="5"/>
  <c r="N1452" i="5" s="1"/>
  <c r="J1018" i="5"/>
  <c r="M1018" i="5"/>
  <c r="N1018" i="5" s="1"/>
  <c r="J703" i="5"/>
  <c r="M703" i="5"/>
  <c r="N703" i="5" s="1"/>
  <c r="J2784" i="5"/>
  <c r="M2784" i="5"/>
  <c r="N2784" i="5" s="1"/>
  <c r="J2741" i="5"/>
  <c r="M2741" i="5"/>
  <c r="N2741" i="5" s="1"/>
  <c r="J3076" i="5"/>
  <c r="M3076" i="5"/>
  <c r="N3076" i="5" s="1"/>
  <c r="J3124" i="5"/>
  <c r="M3124" i="5"/>
  <c r="N3124" i="5" s="1"/>
  <c r="J1580" i="5"/>
  <c r="M1580" i="5"/>
  <c r="N1580" i="5" s="1"/>
  <c r="J2274" i="5"/>
  <c r="M2274" i="5"/>
  <c r="N2274" i="5" s="1"/>
  <c r="J1668" i="5"/>
  <c r="M1668" i="5"/>
  <c r="N1668" i="5" s="1"/>
  <c r="J2592" i="5"/>
  <c r="M2592" i="5"/>
  <c r="N2592" i="5" s="1"/>
  <c r="J3028" i="5"/>
  <c r="M3028" i="5"/>
  <c r="N3028" i="5" s="1"/>
  <c r="J1861" i="5"/>
  <c r="M1861" i="5"/>
  <c r="N1861" i="5" s="1"/>
  <c r="J3506" i="5"/>
  <c r="M3506" i="5"/>
  <c r="N3506" i="5" s="1"/>
  <c r="J1499" i="5"/>
  <c r="M1499" i="5"/>
  <c r="N1499" i="5" s="1"/>
  <c r="J1281" i="5"/>
  <c r="M1281" i="5"/>
  <c r="N1281" i="5" s="1"/>
  <c r="J1466" i="5"/>
  <c r="M1466" i="5"/>
  <c r="N1466" i="5" s="1"/>
  <c r="J1397" i="5"/>
  <c r="M1397" i="5"/>
  <c r="N1397" i="5" s="1"/>
  <c r="J1831" i="5"/>
  <c r="M1831" i="5"/>
  <c r="N1831" i="5" s="1"/>
  <c r="J1050" i="5"/>
  <c r="M1050" i="5"/>
  <c r="N1050" i="5" s="1"/>
  <c r="J2627" i="5"/>
  <c r="M2627" i="5"/>
  <c r="N2627" i="5" s="1"/>
  <c r="J1192" i="5"/>
  <c r="M1192" i="5"/>
  <c r="N1192" i="5" s="1"/>
  <c r="J1229" i="5"/>
  <c r="M1229" i="5"/>
  <c r="N1229" i="5" s="1"/>
  <c r="J890" i="5"/>
  <c r="M890" i="5"/>
  <c r="N890" i="5" s="1"/>
  <c r="J473" i="5"/>
  <c r="M473" i="5"/>
  <c r="N473" i="5" s="1"/>
  <c r="J2529" i="5"/>
  <c r="M2529" i="5"/>
  <c r="N2529" i="5" s="1"/>
  <c r="J3514" i="5"/>
  <c r="M3514" i="5"/>
  <c r="N3514" i="5" s="1"/>
  <c r="J3526" i="5"/>
  <c r="M3526" i="5"/>
  <c r="N3526" i="5" s="1"/>
  <c r="J3620" i="5"/>
  <c r="M3620" i="5"/>
  <c r="N3620" i="5" s="1"/>
  <c r="J1975" i="5"/>
  <c r="M1975" i="5"/>
  <c r="N1975" i="5" s="1"/>
  <c r="J2279" i="5"/>
  <c r="M2279" i="5"/>
  <c r="N2279" i="5" s="1"/>
  <c r="J1473" i="5"/>
  <c r="M1473" i="5"/>
  <c r="N1473" i="5" s="1"/>
  <c r="J219" i="5"/>
  <c r="M219" i="5"/>
  <c r="N219" i="5" s="1"/>
  <c r="J185" i="5"/>
  <c r="M185" i="5"/>
  <c r="N185" i="5" s="1"/>
  <c r="J3634" i="5"/>
  <c r="M3634" i="5"/>
  <c r="N3634" i="5" s="1"/>
  <c r="J1603" i="5"/>
  <c r="M1603" i="5"/>
  <c r="N1603" i="5" s="1"/>
  <c r="J3266" i="5"/>
  <c r="M3266" i="5"/>
  <c r="N3266" i="5" s="1"/>
  <c r="J837" i="5"/>
  <c r="M837" i="5"/>
  <c r="N837" i="5" s="1"/>
  <c r="J3299" i="5"/>
  <c r="M3299" i="5"/>
  <c r="N3299" i="5" s="1"/>
  <c r="J2921" i="5"/>
  <c r="M2921" i="5"/>
  <c r="N2921" i="5" s="1"/>
  <c r="J2986" i="5"/>
  <c r="M2986" i="5"/>
  <c r="N2986" i="5" s="1"/>
  <c r="J2748" i="5"/>
  <c r="M2748" i="5"/>
  <c r="N2748" i="5" s="1"/>
  <c r="J420" i="5"/>
  <c r="M420" i="5"/>
  <c r="N420" i="5" s="1"/>
  <c r="J2247" i="5"/>
  <c r="M2247" i="5"/>
  <c r="N2247" i="5" s="1"/>
  <c r="J1492" i="5"/>
  <c r="M1492" i="5"/>
  <c r="N1492" i="5" s="1"/>
  <c r="J1917" i="5"/>
  <c r="M1917" i="5"/>
  <c r="N1917" i="5" s="1"/>
  <c r="J763" i="5"/>
  <c r="M763" i="5"/>
  <c r="N763" i="5" s="1"/>
  <c r="J1490" i="5"/>
  <c r="M1490" i="5"/>
  <c r="N1490" i="5" s="1"/>
  <c r="J1561" i="5"/>
  <c r="M1561" i="5"/>
  <c r="N1561" i="5" s="1"/>
  <c r="J3117" i="5"/>
  <c r="M3117" i="5"/>
  <c r="N3117" i="5" s="1"/>
  <c r="J1719" i="5"/>
  <c r="M1719" i="5"/>
  <c r="N1719" i="5" s="1"/>
  <c r="J2549" i="5"/>
  <c r="M2549" i="5"/>
  <c r="N2549" i="5" s="1"/>
  <c r="J815" i="5"/>
  <c r="M815" i="5"/>
  <c r="N815" i="5" s="1"/>
  <c r="J2072" i="5"/>
  <c r="M2072" i="5"/>
  <c r="N2072" i="5" s="1"/>
  <c r="J275" i="5"/>
  <c r="M275" i="5"/>
  <c r="N275" i="5" s="1"/>
  <c r="J513" i="5"/>
  <c r="M513" i="5"/>
  <c r="N513" i="5" s="1"/>
  <c r="J2458" i="5"/>
  <c r="M2458" i="5"/>
  <c r="N2458" i="5" s="1"/>
  <c r="J865" i="5"/>
  <c r="M865" i="5"/>
  <c r="N865" i="5" s="1"/>
  <c r="J2701" i="5"/>
  <c r="M2701" i="5"/>
  <c r="N2701" i="5" s="1"/>
  <c r="J1852" i="5"/>
  <c r="M1852" i="5"/>
  <c r="N1852" i="5" s="1"/>
  <c r="J2013" i="5"/>
  <c r="M2013" i="5"/>
  <c r="N2013" i="5" s="1"/>
  <c r="J3292" i="5"/>
  <c r="K3292" i="5" s="1"/>
  <c r="M3292" i="5"/>
  <c r="N3292" i="5" s="1"/>
  <c r="J826" i="5"/>
  <c r="M826" i="5"/>
  <c r="N826" i="5" s="1"/>
  <c r="J1097" i="5"/>
  <c r="M1097" i="5"/>
  <c r="N1097" i="5" s="1"/>
  <c r="J682" i="5"/>
  <c r="M682" i="5"/>
  <c r="N682" i="5" s="1"/>
  <c r="J782" i="5"/>
  <c r="M782" i="5"/>
  <c r="N782" i="5" s="1"/>
  <c r="J13" i="5"/>
  <c r="M13" i="5"/>
  <c r="N13" i="5" s="1"/>
  <c r="J3549" i="5"/>
  <c r="M3549" i="5"/>
  <c r="N3549" i="5" s="1"/>
  <c r="J3595" i="5"/>
  <c r="M3595" i="5"/>
  <c r="N3595" i="5" s="1"/>
  <c r="J2455" i="5"/>
  <c r="M2455" i="5"/>
  <c r="N2455" i="5" s="1"/>
  <c r="J2491" i="5"/>
  <c r="M2491" i="5"/>
  <c r="N2491" i="5" s="1"/>
  <c r="J2325" i="5"/>
  <c r="M2325" i="5"/>
  <c r="N2325" i="5" s="1"/>
  <c r="J1257" i="5"/>
  <c r="M1257" i="5"/>
  <c r="N1257" i="5" s="1"/>
  <c r="J2822" i="5"/>
  <c r="M2822" i="5"/>
  <c r="N2822" i="5" s="1"/>
  <c r="J1484" i="5"/>
  <c r="M1484" i="5"/>
  <c r="N1484" i="5" s="1"/>
  <c r="J1382" i="5"/>
  <c r="M1382" i="5"/>
  <c r="N1382" i="5" s="1"/>
  <c r="J1074" i="5"/>
  <c r="M1074" i="5"/>
  <c r="N1074" i="5" s="1"/>
  <c r="J1887" i="5"/>
  <c r="M1887" i="5"/>
  <c r="N1887" i="5" s="1"/>
  <c r="J794" i="5"/>
  <c r="M794" i="5"/>
  <c r="N794" i="5" s="1"/>
  <c r="J821" i="5"/>
  <c r="M821" i="5"/>
  <c r="N821" i="5" s="1"/>
  <c r="J3356" i="5"/>
  <c r="M3356" i="5"/>
  <c r="N3356" i="5" s="1"/>
  <c r="J2667" i="5"/>
  <c r="M2667" i="5"/>
  <c r="N2667" i="5" s="1"/>
  <c r="J2189" i="5"/>
  <c r="M2189" i="5"/>
  <c r="N2189" i="5" s="1"/>
  <c r="J769" i="5"/>
  <c r="M769" i="5"/>
  <c r="N769" i="5" s="1"/>
  <c r="J3554" i="5"/>
  <c r="M3554" i="5"/>
  <c r="N3554" i="5" s="1"/>
  <c r="J3399" i="5"/>
  <c r="M3399" i="5"/>
  <c r="N3399" i="5" s="1"/>
  <c r="J2960" i="5"/>
  <c r="M2960" i="5"/>
  <c r="N2960" i="5" s="1"/>
  <c r="J1778" i="5"/>
  <c r="M1778" i="5"/>
  <c r="N1778" i="5" s="1"/>
  <c r="J1302" i="5"/>
  <c r="M1302" i="5"/>
  <c r="N1302" i="5" s="1"/>
  <c r="J1700" i="5"/>
  <c r="M1700" i="5"/>
  <c r="N1700" i="5" s="1"/>
  <c r="J173" i="5"/>
  <c r="M173" i="5"/>
  <c r="N173" i="5" s="1"/>
  <c r="J224" i="5"/>
  <c r="M224" i="5"/>
  <c r="N224" i="5" s="1"/>
  <c r="J95" i="5"/>
  <c r="M95" i="5"/>
  <c r="N95" i="5" s="1"/>
  <c r="J3454" i="5"/>
  <c r="M3454" i="5"/>
  <c r="N3454" i="5" s="1"/>
  <c r="J3320" i="5"/>
  <c r="N3320" i="5"/>
  <c r="M3320" i="5"/>
  <c r="J692" i="5"/>
  <c r="M692" i="5"/>
  <c r="N692" i="5" s="1"/>
  <c r="J994" i="5"/>
  <c r="M994" i="5"/>
  <c r="N994" i="5" s="1"/>
  <c r="J2039" i="5"/>
  <c r="M2039" i="5"/>
  <c r="N2039" i="5" s="1"/>
  <c r="J1076" i="5"/>
  <c r="M1076" i="5"/>
  <c r="N1076" i="5" s="1"/>
  <c r="J914" i="5"/>
  <c r="M914" i="5"/>
  <c r="N914" i="5" s="1"/>
  <c r="J943" i="5"/>
  <c r="M943" i="5"/>
  <c r="N943" i="5" s="1"/>
  <c r="J887" i="5"/>
  <c r="M887" i="5"/>
  <c r="N887" i="5" s="1"/>
  <c r="J471" i="5"/>
  <c r="M471" i="5"/>
  <c r="N471" i="5" s="1"/>
  <c r="J3446" i="5"/>
  <c r="M3446" i="5"/>
  <c r="N3446" i="5" s="1"/>
  <c r="J2984" i="5"/>
  <c r="M2984" i="5"/>
  <c r="N2984" i="5" s="1"/>
  <c r="J2866" i="5"/>
  <c r="M2866" i="5"/>
  <c r="N2866" i="5" s="1"/>
  <c r="J2360" i="5"/>
  <c r="M2360" i="5"/>
  <c r="N2360" i="5" s="1"/>
  <c r="J2445" i="5"/>
  <c r="M2445" i="5"/>
  <c r="N2445" i="5" s="1"/>
  <c r="J2441" i="5"/>
  <c r="M2441" i="5"/>
  <c r="N2441" i="5" s="1"/>
  <c r="J2330" i="5"/>
  <c r="M2330" i="5"/>
  <c r="N2330" i="5" s="1"/>
  <c r="J2864" i="5"/>
  <c r="M2864" i="5"/>
  <c r="N2864" i="5" s="1"/>
  <c r="J2467" i="5"/>
  <c r="M2467" i="5"/>
  <c r="N2467" i="5" s="1"/>
  <c r="J3363" i="5"/>
  <c r="M3363" i="5"/>
  <c r="N3363" i="5" s="1"/>
  <c r="J2369" i="5"/>
  <c r="M2369" i="5"/>
  <c r="N2369" i="5" s="1"/>
  <c r="J2481" i="5"/>
  <c r="M2481" i="5"/>
  <c r="N2481" i="5" s="1"/>
  <c r="J2123" i="5"/>
  <c r="M2123" i="5"/>
  <c r="N2123" i="5" s="1"/>
  <c r="J2157" i="5"/>
  <c r="M2157" i="5"/>
  <c r="N2157" i="5" s="1"/>
  <c r="J2141" i="5"/>
  <c r="M2141" i="5"/>
  <c r="N2141" i="5" s="1"/>
  <c r="J3666" i="5"/>
  <c r="M3666" i="5"/>
  <c r="N3666" i="5" s="1"/>
  <c r="J3018" i="5"/>
  <c r="M3018" i="5"/>
  <c r="N3018" i="5" s="1"/>
  <c r="J3152" i="5"/>
  <c r="M3152" i="5"/>
  <c r="N3152" i="5" s="1"/>
  <c r="J1287" i="5"/>
  <c r="M1287" i="5"/>
  <c r="N1287" i="5" s="1"/>
  <c r="J1796" i="5"/>
  <c r="M1796" i="5"/>
  <c r="N1796" i="5" s="1"/>
  <c r="J1576" i="5"/>
  <c r="M1576" i="5"/>
  <c r="N1576" i="5" s="1"/>
  <c r="J789" i="5"/>
  <c r="M789" i="5"/>
  <c r="N789" i="5" s="1"/>
  <c r="J3586" i="5"/>
  <c r="M3586" i="5"/>
  <c r="N3586" i="5" s="1"/>
  <c r="J1189" i="5"/>
  <c r="M1189" i="5"/>
  <c r="N1189" i="5" s="1"/>
  <c r="J1099" i="5"/>
  <c r="M1099" i="5"/>
  <c r="N1099" i="5" s="1"/>
  <c r="J1080" i="5"/>
  <c r="M1080" i="5"/>
  <c r="N1080" i="5" s="1"/>
  <c r="J783" i="5"/>
  <c r="M783" i="5"/>
  <c r="N783" i="5" s="1"/>
  <c r="J760" i="5"/>
  <c r="M760" i="5"/>
  <c r="N760" i="5" s="1"/>
  <c r="J439" i="5"/>
  <c r="M439" i="5"/>
  <c r="N439" i="5" s="1"/>
  <c r="J1096" i="5"/>
  <c r="M1096" i="5"/>
  <c r="N1096" i="5" s="1"/>
  <c r="J1004" i="5"/>
  <c r="M1004" i="5"/>
  <c r="N1004" i="5" s="1"/>
  <c r="J1135" i="5"/>
  <c r="M1135" i="5"/>
  <c r="N1135" i="5" s="1"/>
  <c r="J797" i="5"/>
  <c r="M797" i="5"/>
  <c r="N797" i="5" s="1"/>
  <c r="J538" i="5"/>
  <c r="M538" i="5"/>
  <c r="N538" i="5" s="1"/>
  <c r="J962" i="5"/>
  <c r="M962" i="5"/>
  <c r="N962" i="5" s="1"/>
  <c r="J2486" i="5"/>
  <c r="M2486" i="5"/>
  <c r="N2486" i="5" s="1"/>
  <c r="J2135" i="5"/>
  <c r="M2135" i="5"/>
  <c r="N2135" i="5" s="1"/>
  <c r="J2131" i="5"/>
  <c r="M2131" i="5"/>
  <c r="N2131" i="5" s="1"/>
  <c r="J2366" i="5"/>
  <c r="M2366" i="5"/>
  <c r="N2366" i="5" s="1"/>
  <c r="J2373" i="5"/>
  <c r="M2373" i="5"/>
  <c r="N2373" i="5" s="1"/>
  <c r="J2121" i="5"/>
  <c r="M2121" i="5"/>
  <c r="N2121" i="5" s="1"/>
  <c r="J251" i="5"/>
  <c r="M251" i="5"/>
  <c r="N251" i="5" s="1"/>
  <c r="J3691" i="5"/>
  <c r="M3691" i="5"/>
  <c r="N3691" i="5" s="1"/>
  <c r="J2928" i="5"/>
  <c r="M2928" i="5"/>
  <c r="N2928" i="5" s="1"/>
  <c r="J3407" i="5"/>
  <c r="M3407" i="5"/>
  <c r="N3407" i="5" s="1"/>
  <c r="J3663" i="5"/>
  <c r="M3663" i="5"/>
  <c r="N3663" i="5" s="1"/>
  <c r="J2208" i="5"/>
  <c r="M2208" i="5"/>
  <c r="N2208" i="5" s="1"/>
  <c r="J2948" i="5"/>
  <c r="M2948" i="5"/>
  <c r="N2948" i="5" s="1"/>
  <c r="J85" i="5"/>
  <c r="M85" i="5"/>
  <c r="N85" i="5" s="1"/>
  <c r="J3051" i="5"/>
  <c r="M3051" i="5"/>
  <c r="N3051" i="5" s="1"/>
  <c r="J3508" i="5"/>
  <c r="M3508" i="5"/>
  <c r="N3508" i="5" s="1"/>
  <c r="J3101" i="5"/>
  <c r="M3101" i="5"/>
  <c r="N3101" i="5" s="1"/>
  <c r="J1545" i="5"/>
  <c r="M1545" i="5"/>
  <c r="N1545" i="5" s="1"/>
  <c r="J297" i="5"/>
  <c r="M297" i="5"/>
  <c r="N297" i="5" s="1"/>
  <c r="J186" i="5"/>
  <c r="M186" i="5"/>
  <c r="N186" i="5" s="1"/>
  <c r="J238" i="5"/>
  <c r="M238" i="5"/>
  <c r="N238" i="5" s="1"/>
  <c r="J764" i="5"/>
  <c r="M764" i="5"/>
  <c r="N764" i="5" s="1"/>
  <c r="J2640" i="5"/>
  <c r="M2640" i="5"/>
  <c r="N2640" i="5" s="1"/>
  <c r="J2999" i="5"/>
  <c r="M2999" i="5"/>
  <c r="N2999" i="5" s="1"/>
  <c r="J2517" i="5"/>
  <c r="M2517" i="5"/>
  <c r="N2517" i="5" s="1"/>
  <c r="J3500" i="5"/>
  <c r="M3500" i="5"/>
  <c r="N3500" i="5" s="1"/>
  <c r="J1432" i="5"/>
  <c r="M1432" i="5"/>
  <c r="N1432" i="5" s="1"/>
  <c r="J2646" i="5"/>
  <c r="M2646" i="5"/>
  <c r="N2646" i="5" s="1"/>
  <c r="J2917" i="5"/>
  <c r="M2917" i="5"/>
  <c r="N2917" i="5" s="1"/>
  <c r="J1649" i="5"/>
  <c r="M1649" i="5"/>
  <c r="N1649" i="5" s="1"/>
  <c r="J3456" i="5"/>
  <c r="M3456" i="5"/>
  <c r="N3456" i="5" s="1"/>
  <c r="J640" i="5"/>
  <c r="M640" i="5"/>
  <c r="N640" i="5" s="1"/>
  <c r="J2713" i="5"/>
  <c r="M2713" i="5"/>
  <c r="N2713" i="5" s="1"/>
  <c r="J2883" i="5"/>
  <c r="M2883" i="5"/>
  <c r="N2883" i="5" s="1"/>
  <c r="J1506" i="5"/>
  <c r="M1506" i="5"/>
  <c r="N1506" i="5" s="1"/>
  <c r="J667" i="5"/>
  <c r="M667" i="5"/>
  <c r="N667" i="5" s="1"/>
  <c r="J985" i="5"/>
  <c r="M985" i="5"/>
  <c r="N985" i="5" s="1"/>
  <c r="J1193" i="5"/>
  <c r="M1193" i="5"/>
  <c r="N1193" i="5" s="1"/>
  <c r="J891" i="5"/>
  <c r="M891" i="5"/>
  <c r="N891" i="5" s="1"/>
  <c r="J941" i="5"/>
  <c r="M941" i="5"/>
  <c r="N941" i="5" s="1"/>
  <c r="J742" i="5"/>
  <c r="M742" i="5"/>
  <c r="N742" i="5" s="1"/>
  <c r="J494" i="5"/>
  <c r="M494" i="5"/>
  <c r="N494" i="5" s="1"/>
  <c r="J3538" i="5"/>
  <c r="M3538" i="5"/>
  <c r="N3538" i="5" s="1"/>
  <c r="J1498" i="5"/>
  <c r="M1498" i="5"/>
  <c r="N1498" i="5" s="1"/>
  <c r="J1951" i="5"/>
  <c r="M1951" i="5"/>
  <c r="N1951" i="5" s="1"/>
  <c r="J1606" i="5"/>
  <c r="M1606" i="5"/>
  <c r="N1606" i="5" s="1"/>
  <c r="J210" i="5"/>
  <c r="M210" i="5"/>
  <c r="N210" i="5" s="1"/>
  <c r="J323" i="5"/>
  <c r="M323" i="5"/>
  <c r="N323" i="5" s="1"/>
  <c r="J2371" i="5"/>
  <c r="M2371" i="5"/>
  <c r="N2371" i="5" s="1"/>
  <c r="J2616" i="5"/>
  <c r="M2616" i="5"/>
  <c r="N2616" i="5" s="1"/>
  <c r="J2026" i="5"/>
  <c r="M2026" i="5"/>
  <c r="N2026" i="5" s="1"/>
  <c r="J1082" i="5"/>
  <c r="M1082" i="5"/>
  <c r="N1082" i="5" s="1"/>
  <c r="J737" i="5"/>
  <c r="M737" i="5"/>
  <c r="N737" i="5" s="1"/>
  <c r="J1119" i="5"/>
  <c r="K1119" i="5" s="1"/>
  <c r="M1119" i="5"/>
  <c r="N1119" i="5" s="1"/>
  <c r="J1984" i="5"/>
  <c r="M1984" i="5"/>
  <c r="N1984" i="5" s="1"/>
  <c r="J1538" i="5"/>
  <c r="M1538" i="5"/>
  <c r="N1538" i="5" s="1"/>
  <c r="J3485" i="5"/>
  <c r="M3485" i="5"/>
  <c r="N3485" i="5" s="1"/>
  <c r="J2955" i="5"/>
  <c r="M2955" i="5"/>
  <c r="N2955" i="5" s="1"/>
  <c r="J2971" i="5"/>
  <c r="M2971" i="5"/>
  <c r="N2971" i="5" s="1"/>
  <c r="J1107" i="5"/>
  <c r="M1107" i="5"/>
  <c r="N1107" i="5" s="1"/>
  <c r="J546" i="5"/>
  <c r="M546" i="5"/>
  <c r="N546" i="5" s="1"/>
  <c r="J1089" i="5"/>
  <c r="M1089" i="5"/>
  <c r="N1089" i="5" s="1"/>
  <c r="J868" i="5"/>
  <c r="M868" i="5"/>
  <c r="N868" i="5" s="1"/>
  <c r="J569" i="5"/>
  <c r="M569" i="5"/>
  <c r="N569" i="5" s="1"/>
  <c r="J1423" i="5"/>
  <c r="M1423" i="5"/>
  <c r="N1423" i="5" s="1"/>
  <c r="J3557" i="5"/>
  <c r="M3557" i="5"/>
  <c r="N3557" i="5" s="1"/>
  <c r="J1319" i="5"/>
  <c r="M1319" i="5"/>
  <c r="N1319" i="5" s="1"/>
  <c r="J393" i="5"/>
  <c r="M393" i="5"/>
  <c r="N393" i="5" s="1"/>
  <c r="J1285" i="5"/>
  <c r="M1285" i="5"/>
  <c r="N1285" i="5" s="1"/>
  <c r="J1892" i="5"/>
  <c r="M1892" i="5"/>
  <c r="N1892" i="5" s="1"/>
  <c r="J1042" i="5"/>
  <c r="M1042" i="5"/>
  <c r="N1042" i="5" s="1"/>
  <c r="J710" i="5"/>
  <c r="M710" i="5"/>
  <c r="N710" i="5" s="1"/>
  <c r="J822" i="5"/>
  <c r="M822" i="5"/>
  <c r="N822" i="5" s="1"/>
  <c r="J2350" i="5"/>
  <c r="M2350" i="5"/>
  <c r="N2350" i="5" s="1"/>
  <c r="J3237" i="5"/>
  <c r="M3237" i="5"/>
  <c r="N3237" i="5" s="1"/>
  <c r="J1290" i="5"/>
  <c r="M1290" i="5"/>
  <c r="N1290" i="5" s="1"/>
  <c r="J1579" i="5"/>
  <c r="M1579" i="5"/>
  <c r="N1579" i="5" s="1"/>
  <c r="J648" i="5"/>
  <c r="M648" i="5"/>
  <c r="N648" i="5" s="1"/>
  <c r="J2830" i="5"/>
  <c r="M2830" i="5"/>
  <c r="N2830" i="5" s="1"/>
  <c r="J1845" i="5"/>
  <c r="M1845" i="5"/>
  <c r="N1845" i="5" s="1"/>
  <c r="J1549" i="5"/>
  <c r="M1549" i="5"/>
  <c r="N1549" i="5" s="1"/>
  <c r="J1518" i="5"/>
  <c r="M1518" i="5"/>
  <c r="N1518" i="5" s="1"/>
  <c r="J3402" i="5"/>
  <c r="M3402" i="5"/>
  <c r="N3402" i="5" s="1"/>
  <c r="J2908" i="5"/>
  <c r="M2908" i="5"/>
  <c r="N2908" i="5" s="1"/>
  <c r="J3133" i="5"/>
  <c r="M3133" i="5"/>
  <c r="N3133" i="5" s="1"/>
  <c r="J3218" i="5"/>
  <c r="M3218" i="5"/>
  <c r="N3218" i="5" s="1"/>
  <c r="J1825" i="5"/>
  <c r="M1825" i="5"/>
  <c r="N1825" i="5" s="1"/>
  <c r="J2253" i="5"/>
  <c r="M2253" i="5"/>
  <c r="N2253" i="5" s="1"/>
  <c r="J3589" i="5"/>
  <c r="M3589" i="5"/>
  <c r="N3589" i="5" s="1"/>
  <c r="J2743" i="5"/>
  <c r="M2743" i="5"/>
  <c r="N2743" i="5" s="1"/>
  <c r="J2102" i="5"/>
  <c r="M2102" i="5"/>
  <c r="N2102" i="5" s="1"/>
  <c r="J2338" i="5"/>
  <c r="M2338" i="5"/>
  <c r="N2338" i="5" s="1"/>
  <c r="J2837" i="5"/>
  <c r="M2837" i="5"/>
  <c r="N2837" i="5" s="1"/>
  <c r="J290" i="5"/>
  <c r="M290" i="5"/>
  <c r="N290" i="5" s="1"/>
  <c r="J122" i="5"/>
  <c r="M122" i="5"/>
  <c r="N122" i="5" s="1"/>
  <c r="J2645" i="5"/>
  <c r="M2645" i="5"/>
  <c r="N2645" i="5" s="1"/>
  <c r="J3373" i="5"/>
  <c r="M3373" i="5"/>
  <c r="N3373" i="5" s="1"/>
  <c r="J3655" i="5"/>
  <c r="M3655" i="5"/>
  <c r="N3655" i="5" s="1"/>
  <c r="J3680" i="5"/>
  <c r="M3680" i="5"/>
  <c r="N3680" i="5" s="1"/>
  <c r="J3352" i="5"/>
  <c r="M3352" i="5"/>
  <c r="N3352" i="5" s="1"/>
  <c r="J397" i="5"/>
  <c r="M397" i="5"/>
  <c r="N397" i="5" s="1"/>
  <c r="J1266" i="5"/>
  <c r="M1266" i="5"/>
  <c r="N1266" i="5" s="1"/>
  <c r="J1539" i="5"/>
  <c r="M1539" i="5"/>
  <c r="N1539" i="5" s="1"/>
  <c r="J217" i="5"/>
  <c r="M217" i="5"/>
  <c r="N217" i="5" s="1"/>
  <c r="J276" i="5"/>
  <c r="M276" i="5"/>
  <c r="N276" i="5" s="1"/>
  <c r="J311" i="5"/>
  <c r="M311" i="5"/>
  <c r="N311" i="5" s="1"/>
  <c r="J491" i="5"/>
  <c r="M491" i="5"/>
  <c r="N491" i="5" s="1"/>
  <c r="J3401" i="5"/>
  <c r="M3401" i="5"/>
  <c r="N3401" i="5" s="1"/>
  <c r="J1809" i="5"/>
  <c r="M1809" i="5"/>
  <c r="N1809" i="5" s="1"/>
  <c r="J3611" i="5"/>
  <c r="M3611" i="5"/>
  <c r="N3611" i="5" s="1"/>
  <c r="J3001" i="5"/>
  <c r="M3001" i="5"/>
  <c r="N3001" i="5" s="1"/>
  <c r="J3054" i="5"/>
  <c r="M3054" i="5"/>
  <c r="N3054" i="5" s="1"/>
  <c r="J1849" i="5"/>
  <c r="M1849" i="5"/>
  <c r="N1849" i="5" s="1"/>
  <c r="J344" i="5"/>
  <c r="M344" i="5"/>
  <c r="N344" i="5" s="1"/>
  <c r="J285" i="5"/>
  <c r="M285" i="5"/>
  <c r="N285" i="5" s="1"/>
  <c r="J115" i="5"/>
  <c r="M115" i="5"/>
  <c r="N115" i="5" s="1"/>
  <c r="J2081" i="5"/>
  <c r="M2081" i="5"/>
  <c r="N2081" i="5" s="1"/>
  <c r="J1597" i="5"/>
  <c r="M1597" i="5"/>
  <c r="N1597" i="5" s="1"/>
  <c r="J1308" i="5"/>
  <c r="M1308" i="5"/>
  <c r="N1308" i="5" s="1"/>
  <c r="J2405" i="5"/>
  <c r="M2405" i="5"/>
  <c r="N2405" i="5" s="1"/>
  <c r="J3176" i="5"/>
  <c r="M3176" i="5"/>
  <c r="N3176" i="5" s="1"/>
  <c r="J3102" i="5"/>
  <c r="M3102" i="5"/>
  <c r="N3102" i="5" s="1"/>
  <c r="J1656" i="5"/>
  <c r="M1656" i="5"/>
  <c r="N1656" i="5" s="1"/>
  <c r="J1840" i="5"/>
  <c r="M1840" i="5"/>
  <c r="N1840" i="5" s="1"/>
  <c r="J280" i="5"/>
  <c r="M280" i="5"/>
  <c r="N280" i="5" s="1"/>
  <c r="J72" i="5"/>
  <c r="M72" i="5"/>
  <c r="N72" i="5" s="1"/>
  <c r="J3490" i="5"/>
  <c r="M3490" i="5"/>
  <c r="N3490" i="5" s="1"/>
  <c r="J2648" i="5"/>
  <c r="M2648" i="5"/>
  <c r="N2648" i="5" s="1"/>
  <c r="J1945" i="5"/>
  <c r="M1945" i="5"/>
  <c r="N1945" i="5" s="1"/>
  <c r="J2732" i="5"/>
  <c r="M2732" i="5"/>
  <c r="N2732" i="5" s="1"/>
  <c r="J2523" i="5"/>
  <c r="M2523" i="5"/>
  <c r="N2523" i="5" s="1"/>
  <c r="J2132" i="5"/>
  <c r="M2132" i="5"/>
  <c r="N2132" i="5" s="1"/>
  <c r="J2744" i="5"/>
  <c r="M2744" i="5"/>
  <c r="N2744" i="5" s="1"/>
  <c r="J6" i="5"/>
  <c r="M6" i="5"/>
  <c r="N6" i="5" s="1"/>
  <c r="J3186" i="5"/>
  <c r="M3186" i="5"/>
  <c r="N3186" i="5" s="1"/>
  <c r="J3296" i="5"/>
  <c r="M3296" i="5"/>
  <c r="N3296" i="5" s="1"/>
  <c r="J1345" i="5"/>
  <c r="M1345" i="5"/>
  <c r="N1345" i="5" s="1"/>
  <c r="J1746" i="5"/>
  <c r="M1746" i="5"/>
  <c r="N1746" i="5" s="1"/>
  <c r="J152" i="5"/>
  <c r="M152" i="5"/>
  <c r="N152" i="5" s="1"/>
  <c r="J223" i="5"/>
  <c r="M223" i="5"/>
  <c r="N223" i="5" s="1"/>
  <c r="J3594" i="5"/>
  <c r="M3594" i="5"/>
  <c r="N3594" i="5" s="1"/>
  <c r="J2956" i="5"/>
  <c r="M2956" i="5"/>
  <c r="N2956" i="5" s="1"/>
  <c r="J3441" i="5"/>
  <c r="M3441" i="5"/>
  <c r="N3441" i="5" s="1"/>
  <c r="J2672" i="5"/>
  <c r="M2672" i="5"/>
  <c r="N2672" i="5" s="1"/>
  <c r="J2660" i="5"/>
  <c r="M2660" i="5"/>
  <c r="N2660" i="5" s="1"/>
  <c r="J1671" i="5"/>
  <c r="M1671" i="5"/>
  <c r="N1671" i="5" s="1"/>
  <c r="J176" i="5"/>
  <c r="M176" i="5"/>
  <c r="N176" i="5" s="1"/>
  <c r="J1694" i="5"/>
  <c r="M1694" i="5"/>
  <c r="N1694" i="5" s="1"/>
  <c r="J3675" i="5"/>
  <c r="M3675" i="5"/>
  <c r="N3675" i="5" s="1"/>
  <c r="J2978" i="5"/>
  <c r="M2978" i="5"/>
  <c r="N2978" i="5" s="1"/>
  <c r="J2244" i="5"/>
  <c r="M2244" i="5"/>
  <c r="N2244" i="5" s="1"/>
  <c r="J1988" i="5"/>
  <c r="M1988" i="5"/>
  <c r="N1988" i="5" s="1"/>
  <c r="J3696" i="5"/>
  <c r="M3696" i="5"/>
  <c r="N3696" i="5" s="1"/>
  <c r="J2670" i="5"/>
  <c r="M2670" i="5"/>
  <c r="N2670" i="5" s="1"/>
  <c r="J1710" i="5"/>
  <c r="M1710" i="5"/>
  <c r="N1710" i="5" s="1"/>
  <c r="J82" i="5"/>
  <c r="M82" i="5"/>
  <c r="N82" i="5" s="1"/>
  <c r="J519" i="5"/>
  <c r="M519" i="5"/>
  <c r="N519" i="5" s="1"/>
  <c r="J2393" i="5"/>
  <c r="M2393" i="5"/>
  <c r="N2393" i="5" s="1"/>
  <c r="J1365" i="5"/>
  <c r="M1365" i="5"/>
  <c r="N1365" i="5" s="1"/>
  <c r="J1615" i="5"/>
  <c r="M1615" i="5"/>
  <c r="N1615" i="5" s="1"/>
  <c r="J1510" i="5"/>
  <c r="M1510" i="5"/>
  <c r="N1510" i="5" s="1"/>
  <c r="J2846" i="5"/>
  <c r="M2846" i="5"/>
  <c r="N2846" i="5" s="1"/>
  <c r="J2649" i="5"/>
  <c r="M2649" i="5"/>
  <c r="N2649" i="5" s="1"/>
  <c r="J457" i="5"/>
  <c r="M457" i="5"/>
  <c r="N457" i="5" s="1"/>
  <c r="J3450" i="5"/>
  <c r="M3450" i="5"/>
  <c r="N3450" i="5" s="1"/>
  <c r="J2850" i="5"/>
  <c r="M2850" i="5"/>
  <c r="N2850" i="5" s="1"/>
  <c r="J2286" i="5"/>
  <c r="M2286" i="5"/>
  <c r="N2286" i="5" s="1"/>
  <c r="J1389" i="5"/>
  <c r="M1389" i="5"/>
  <c r="N1389" i="5" s="1"/>
  <c r="J1822" i="5"/>
  <c r="M1822" i="5"/>
  <c r="N1822" i="5" s="1"/>
  <c r="J1566" i="5"/>
  <c r="M1566" i="5"/>
  <c r="N1566" i="5" s="1"/>
  <c r="J1946" i="5"/>
  <c r="M1946" i="5"/>
  <c r="N1946" i="5" s="1"/>
  <c r="J267" i="5"/>
  <c r="M267" i="5"/>
  <c r="N267" i="5" s="1"/>
  <c r="J114" i="5"/>
  <c r="M114" i="5"/>
  <c r="N114" i="5" s="1"/>
  <c r="J1837" i="5"/>
  <c r="M1837" i="5"/>
  <c r="N1837" i="5" s="1"/>
  <c r="J1435" i="5"/>
  <c r="M1435" i="5"/>
  <c r="N1435" i="5" s="1"/>
  <c r="J3034" i="5"/>
  <c r="M3034" i="5"/>
  <c r="N3034" i="5" s="1"/>
  <c r="J2899" i="5"/>
  <c r="M2899" i="5"/>
  <c r="N2899" i="5" s="1"/>
  <c r="J2662" i="5"/>
  <c r="M2662" i="5"/>
  <c r="N2662" i="5" s="1"/>
  <c r="J218" i="5"/>
  <c r="M218" i="5"/>
  <c r="N218" i="5" s="1"/>
  <c r="J294" i="5"/>
  <c r="M294" i="5"/>
  <c r="N294" i="5" s="1"/>
  <c r="J106" i="5"/>
  <c r="M106" i="5"/>
  <c r="N106" i="5" s="1"/>
  <c r="J2702" i="5"/>
  <c r="M2702" i="5"/>
  <c r="N2702" i="5" s="1"/>
  <c r="J1888" i="5"/>
  <c r="M1888" i="5"/>
  <c r="N1888" i="5" s="1"/>
  <c r="J1020" i="5"/>
  <c r="M1020" i="5"/>
  <c r="N1020" i="5" s="1"/>
  <c r="J1184" i="5"/>
  <c r="M1184" i="5"/>
  <c r="N1184" i="5" s="1"/>
  <c r="J1094" i="5"/>
  <c r="M1094" i="5"/>
  <c r="N1094" i="5" s="1"/>
  <c r="J512" i="5"/>
  <c r="M512" i="5"/>
  <c r="N512" i="5" s="1"/>
  <c r="J2390" i="5"/>
  <c r="M2390" i="5"/>
  <c r="N2390" i="5" s="1"/>
  <c r="J2316" i="5"/>
  <c r="M2316" i="5"/>
  <c r="N2316" i="5" s="1"/>
  <c r="J2290" i="5"/>
  <c r="M2290" i="5"/>
  <c r="N2290" i="5" s="1"/>
  <c r="J1541" i="5"/>
  <c r="M1541" i="5"/>
  <c r="N1541" i="5" s="1"/>
  <c r="J1763" i="5"/>
  <c r="M1763" i="5"/>
  <c r="N1763" i="5" s="1"/>
  <c r="J1328" i="5"/>
  <c r="M1328" i="5"/>
  <c r="N1328" i="5" s="1"/>
  <c r="J3273" i="5"/>
  <c r="K3273" i="5" s="1"/>
  <c r="M3273" i="5"/>
  <c r="N3273" i="5" s="1"/>
  <c r="J709" i="5"/>
  <c r="M709" i="5"/>
  <c r="N709" i="5" s="1"/>
  <c r="J1924" i="5"/>
  <c r="M1924" i="5"/>
  <c r="N1924" i="5" s="1"/>
  <c r="J1178" i="5"/>
  <c r="M1178" i="5"/>
  <c r="N1178" i="5" s="1"/>
  <c r="J695" i="5"/>
  <c r="M695" i="5"/>
  <c r="N695" i="5" s="1"/>
  <c r="J3279" i="5"/>
  <c r="K3279" i="5" s="1"/>
  <c r="M3279" i="5"/>
  <c r="N3279" i="5" s="1"/>
  <c r="J1173" i="5"/>
  <c r="M1173" i="5"/>
  <c r="N1173" i="5" s="1"/>
  <c r="J1063" i="5"/>
  <c r="M1063" i="5"/>
  <c r="N1063" i="5" s="1"/>
  <c r="J896" i="5"/>
  <c r="M896" i="5"/>
  <c r="N896" i="5" s="1"/>
  <c r="J802" i="5"/>
  <c r="M802" i="5"/>
  <c r="N802" i="5" s="1"/>
  <c r="J951" i="5"/>
  <c r="M951" i="5"/>
  <c r="N951" i="5" s="1"/>
  <c r="J608" i="5"/>
  <c r="M608" i="5"/>
  <c r="N608" i="5" s="1"/>
  <c r="J3445" i="5"/>
  <c r="M3445" i="5"/>
  <c r="N3445" i="5" s="1"/>
  <c r="J2884" i="5"/>
  <c r="M2884" i="5"/>
  <c r="N2884" i="5" s="1"/>
  <c r="J2807" i="5"/>
  <c r="M2807" i="5"/>
  <c r="N2807" i="5" s="1"/>
  <c r="J587" i="5"/>
  <c r="M587" i="5"/>
  <c r="N587" i="5" s="1"/>
  <c r="J3329" i="5"/>
  <c r="M3329" i="5"/>
  <c r="N3329" i="5" s="1"/>
  <c r="J2781" i="5"/>
  <c r="M2781" i="5"/>
  <c r="N2781" i="5" s="1"/>
  <c r="J3596" i="5"/>
  <c r="M3596" i="5"/>
  <c r="N3596" i="5" s="1"/>
  <c r="J2043" i="5"/>
  <c r="M2043" i="5"/>
  <c r="N2043" i="5" s="1"/>
  <c r="J1109" i="5"/>
  <c r="M1109" i="5"/>
  <c r="N1109" i="5" s="1"/>
  <c r="J844" i="5"/>
  <c r="M844" i="5"/>
  <c r="N844" i="5" s="1"/>
  <c r="J573" i="5"/>
  <c r="M573" i="5"/>
  <c r="N573" i="5" s="1"/>
  <c r="J550" i="5"/>
  <c r="M550" i="5"/>
  <c r="N550" i="5" s="1"/>
  <c r="J2832" i="5"/>
  <c r="M2832" i="5"/>
  <c r="N2832" i="5" s="1"/>
  <c r="J1143" i="5"/>
  <c r="M1143" i="5"/>
  <c r="N1143" i="5" s="1"/>
  <c r="J3251" i="5"/>
  <c r="M3251" i="5"/>
  <c r="N3251" i="5" s="1"/>
  <c r="J456" i="5"/>
  <c r="M456" i="5"/>
  <c r="N456" i="5" s="1"/>
  <c r="J2171" i="5"/>
  <c r="M2171" i="5"/>
  <c r="N2171" i="5" s="1"/>
  <c r="J528" i="5"/>
  <c r="M528" i="5"/>
  <c r="N528" i="5" s="1"/>
  <c r="J432" i="5"/>
  <c r="M432" i="5"/>
  <c r="N432" i="5" s="1"/>
  <c r="BK281" i="3"/>
  <c r="J2597" i="5"/>
  <c r="M2597" i="5"/>
  <c r="N2597" i="5" s="1"/>
  <c r="J452" i="5"/>
  <c r="M452" i="5"/>
  <c r="N452" i="5" s="1"/>
  <c r="J3145" i="5"/>
  <c r="M3145" i="5"/>
  <c r="N3145" i="5" s="1"/>
  <c r="J1349" i="5"/>
  <c r="M1349" i="5"/>
  <c r="N1349" i="5" s="1"/>
  <c r="J1703" i="5"/>
  <c r="M1703" i="5"/>
  <c r="N1703" i="5" s="1"/>
  <c r="J1480" i="5"/>
  <c r="M1480" i="5"/>
  <c r="N1480" i="5" s="1"/>
  <c r="J1214" i="5"/>
  <c r="M1214" i="5"/>
  <c r="N1214" i="5" s="1"/>
  <c r="J1104" i="5"/>
  <c r="M1104" i="5"/>
  <c r="N1104" i="5" s="1"/>
  <c r="J862" i="5"/>
  <c r="M862" i="5"/>
  <c r="N862" i="5" s="1"/>
  <c r="J3220" i="5"/>
  <c r="M3220" i="5"/>
  <c r="N3220" i="5" s="1"/>
  <c r="J1863" i="5"/>
  <c r="M1863" i="5"/>
  <c r="N1863" i="5" s="1"/>
  <c r="J1465" i="5"/>
  <c r="M1465" i="5"/>
  <c r="N1465" i="5" s="1"/>
  <c r="J1954" i="5"/>
  <c r="M1954" i="5"/>
  <c r="N1954" i="5" s="1"/>
  <c r="J1536" i="5"/>
  <c r="M1536" i="5"/>
  <c r="N1536" i="5" s="1"/>
  <c r="J373" i="5"/>
  <c r="M373" i="5"/>
  <c r="N373" i="5" s="1"/>
  <c r="J195" i="5"/>
  <c r="M195" i="5"/>
  <c r="N195" i="5" s="1"/>
  <c r="J179" i="5"/>
  <c r="M179" i="5"/>
  <c r="N179" i="5" s="1"/>
  <c r="J3608" i="5"/>
  <c r="M3608" i="5"/>
  <c r="N3608" i="5" s="1"/>
  <c r="J835" i="5"/>
  <c r="M835" i="5"/>
  <c r="N835" i="5" s="1"/>
  <c r="J2783" i="5"/>
  <c r="M2783" i="5"/>
  <c r="N2783" i="5" s="1"/>
  <c r="J2284" i="5"/>
  <c r="M2284" i="5"/>
  <c r="N2284" i="5" s="1"/>
  <c r="J2178" i="5"/>
  <c r="M2178" i="5"/>
  <c r="N2178" i="5" s="1"/>
  <c r="J2821" i="5"/>
  <c r="M2821" i="5"/>
  <c r="N2821" i="5" s="1"/>
  <c r="J3282" i="5"/>
  <c r="K3282" i="5" s="1"/>
  <c r="M3282" i="5"/>
  <c r="N3282" i="5" s="1"/>
  <c r="J613" i="5"/>
  <c r="M613" i="5"/>
  <c r="N613" i="5" s="1"/>
  <c r="J1249" i="5"/>
  <c r="M1249" i="5"/>
  <c r="N1249" i="5" s="1"/>
  <c r="J996" i="5"/>
  <c r="M996" i="5"/>
  <c r="N996" i="5" s="1"/>
  <c r="J714" i="5"/>
  <c r="M714" i="5"/>
  <c r="N714" i="5" s="1"/>
  <c r="J3132" i="5"/>
  <c r="M3132" i="5"/>
  <c r="N3132" i="5" s="1"/>
  <c r="J3276" i="5"/>
  <c r="K3276" i="5" s="1"/>
  <c r="M3276" i="5"/>
  <c r="N3276" i="5" s="1"/>
  <c r="J1588" i="5"/>
  <c r="M1588" i="5"/>
  <c r="N1588" i="5" s="1"/>
  <c r="J1219" i="5"/>
  <c r="M1219" i="5"/>
  <c r="N1219" i="5" s="1"/>
  <c r="J1110" i="5"/>
  <c r="K1110" i="5" s="1"/>
  <c r="M1110" i="5"/>
  <c r="N1110" i="5" s="1"/>
  <c r="J1238" i="5"/>
  <c r="M1238" i="5"/>
  <c r="N1238" i="5" s="1"/>
  <c r="J1000" i="5"/>
  <c r="M1000" i="5"/>
  <c r="N1000" i="5" s="1"/>
  <c r="J3222" i="5"/>
  <c r="M3222" i="5"/>
  <c r="N3222" i="5" s="1"/>
  <c r="J2740" i="5"/>
  <c r="M2740" i="5"/>
  <c r="N2740" i="5" s="1"/>
  <c r="J3022" i="5"/>
  <c r="M3022" i="5"/>
  <c r="N3022" i="5" s="1"/>
  <c r="J1960" i="5"/>
  <c r="M1960" i="5"/>
  <c r="N1960" i="5" s="1"/>
  <c r="J1363" i="5"/>
  <c r="M1363" i="5"/>
  <c r="N1363" i="5" s="1"/>
  <c r="J1846" i="5"/>
  <c r="M1846" i="5"/>
  <c r="N1846" i="5" s="1"/>
  <c r="J1455" i="5"/>
  <c r="M1455" i="5"/>
  <c r="N1455" i="5" s="1"/>
  <c r="J2353" i="5"/>
  <c r="M2353" i="5"/>
  <c r="N2353" i="5" s="1"/>
  <c r="J3140" i="5"/>
  <c r="M3140" i="5"/>
  <c r="N3140" i="5" s="1"/>
  <c r="J1562" i="5"/>
  <c r="M1562" i="5"/>
  <c r="N1562" i="5" s="1"/>
  <c r="J3148" i="5"/>
  <c r="M3148" i="5"/>
  <c r="N3148" i="5" s="1"/>
  <c r="J2872" i="5"/>
  <c r="M2872" i="5"/>
  <c r="N2872" i="5" s="1"/>
  <c r="J1463" i="5"/>
  <c r="M1463" i="5"/>
  <c r="N1463" i="5" s="1"/>
  <c r="J1992" i="5"/>
  <c r="M1992" i="5"/>
  <c r="N1992" i="5" s="1"/>
  <c r="J2694" i="5"/>
  <c r="M2694" i="5"/>
  <c r="N2694" i="5" s="1"/>
  <c r="J1537" i="5"/>
  <c r="M1537" i="5"/>
  <c r="N1537" i="5" s="1"/>
  <c r="J1683" i="5"/>
  <c r="M1683" i="5"/>
  <c r="N1683" i="5" s="1"/>
  <c r="J745" i="5"/>
  <c r="M745" i="5"/>
  <c r="N745" i="5" s="1"/>
  <c r="J3322" i="5"/>
  <c r="M3322" i="5"/>
  <c r="N3322" i="5" s="1"/>
  <c r="J1248" i="5"/>
  <c r="M1248" i="5"/>
  <c r="N1248" i="5" s="1"/>
  <c r="J1141" i="5"/>
  <c r="M1141" i="5"/>
  <c r="N1141" i="5" s="1"/>
  <c r="J1046" i="5"/>
  <c r="M1046" i="5"/>
  <c r="N1046" i="5" s="1"/>
  <c r="J991" i="5"/>
  <c r="M991" i="5"/>
  <c r="N991" i="5" s="1"/>
  <c r="J635" i="5"/>
  <c r="M635" i="5"/>
  <c r="N635" i="5" s="1"/>
  <c r="J2570" i="5"/>
  <c r="M2570" i="5"/>
  <c r="N2570" i="5" s="1"/>
  <c r="J3360" i="5"/>
  <c r="M3360" i="5"/>
  <c r="N3360" i="5" s="1"/>
  <c r="J3582" i="5"/>
  <c r="M3582" i="5"/>
  <c r="N3582" i="5" s="1"/>
  <c r="J3050" i="5"/>
  <c r="M3050" i="5"/>
  <c r="N3050" i="5" s="1"/>
  <c r="J1769" i="5"/>
  <c r="M1769" i="5"/>
  <c r="N1769" i="5" s="1"/>
  <c r="J1731" i="5"/>
  <c r="M1731" i="5"/>
  <c r="N1731" i="5" s="1"/>
  <c r="J1331" i="5"/>
  <c r="M1331" i="5"/>
  <c r="N1331" i="5" s="1"/>
  <c r="J1403" i="5"/>
  <c r="M1403" i="5"/>
  <c r="N1403" i="5" s="1"/>
  <c r="J399" i="5"/>
  <c r="M399" i="5"/>
  <c r="N399" i="5" s="1"/>
  <c r="J1754" i="5"/>
  <c r="M1754" i="5"/>
  <c r="N1754" i="5" s="1"/>
  <c r="J1421" i="5"/>
  <c r="M1421" i="5"/>
  <c r="N1421" i="5" s="1"/>
  <c r="J1232" i="5"/>
  <c r="M1232" i="5"/>
  <c r="N1232" i="5" s="1"/>
  <c r="J744" i="5"/>
  <c r="M744" i="5"/>
  <c r="N744" i="5" s="1"/>
  <c r="J2055" i="5"/>
  <c r="M2055" i="5"/>
  <c r="N2055" i="5" s="1"/>
  <c r="J3306" i="5"/>
  <c r="M3306" i="5"/>
  <c r="N3306" i="5" s="1"/>
  <c r="J3002" i="5"/>
  <c r="M3002" i="5"/>
  <c r="N3002" i="5" s="1"/>
  <c r="J1271" i="5"/>
  <c r="M1271" i="5"/>
  <c r="N1271" i="5" s="1"/>
  <c r="J2223" i="5"/>
  <c r="M2223" i="5"/>
  <c r="N2223" i="5" s="1"/>
  <c r="J3110" i="5"/>
  <c r="M3110" i="5"/>
  <c r="N3110" i="5" s="1"/>
  <c r="J2809" i="5"/>
  <c r="M2809" i="5"/>
  <c r="N2809" i="5" s="1"/>
  <c r="J1371" i="5"/>
  <c r="M1371" i="5"/>
  <c r="N1371" i="5" s="1"/>
  <c r="J610" i="5"/>
  <c r="M610" i="5"/>
  <c r="N610" i="5" s="1"/>
  <c r="J3205" i="5"/>
  <c r="M3205" i="5"/>
  <c r="N3205" i="5" s="1"/>
  <c r="J1297" i="5"/>
  <c r="M1297" i="5"/>
  <c r="N1297" i="5" s="1"/>
  <c r="J3094" i="5"/>
  <c r="M3094" i="5"/>
  <c r="N3094" i="5" s="1"/>
  <c r="J1681" i="5"/>
  <c r="M1681" i="5"/>
  <c r="N1681" i="5" s="1"/>
  <c r="J408" i="5"/>
  <c r="M408" i="5"/>
  <c r="N408" i="5" s="1"/>
  <c r="J833" i="5"/>
  <c r="M833" i="5"/>
  <c r="N833" i="5" s="1"/>
  <c r="J3298" i="5"/>
  <c r="M3298" i="5"/>
  <c r="N3298" i="5" s="1"/>
  <c r="J422" i="5"/>
  <c r="M422" i="5"/>
  <c r="N422" i="5" s="1"/>
  <c r="J252" i="5"/>
  <c r="M252" i="5"/>
  <c r="N252" i="5" s="1"/>
  <c r="J3665" i="5"/>
  <c r="M3665" i="5"/>
  <c r="N3665" i="5" s="1"/>
  <c r="J3502" i="5"/>
  <c r="M3502" i="5"/>
  <c r="N3502" i="5" s="1"/>
  <c r="J2669" i="5"/>
  <c r="M2669" i="5"/>
  <c r="N2669" i="5" s="1"/>
  <c r="J722" i="5"/>
  <c r="M722" i="5"/>
  <c r="N722" i="5" s="1"/>
  <c r="J3196" i="5"/>
  <c r="J3197" i="5" s="1"/>
  <c r="N3196" i="5"/>
  <c r="N3197" i="5" s="1"/>
  <c r="M3196" i="5"/>
  <c r="J1596" i="5"/>
  <c r="M1596" i="5"/>
  <c r="N1596" i="5" s="1"/>
  <c r="J1777" i="5"/>
  <c r="M1777" i="5"/>
  <c r="N1777" i="5" s="1"/>
  <c r="J1811" i="5"/>
  <c r="M1811" i="5"/>
  <c r="N1811" i="5" s="1"/>
  <c r="J2734" i="5"/>
  <c r="M2734" i="5"/>
  <c r="N2734" i="5" s="1"/>
  <c r="J2564" i="5"/>
  <c r="M2564" i="5"/>
  <c r="N2564" i="5" s="1"/>
  <c r="J1041" i="5"/>
  <c r="M1041" i="5"/>
  <c r="N1041" i="5" s="1"/>
  <c r="J757" i="5"/>
  <c r="M757" i="5"/>
  <c r="N757" i="5" s="1"/>
  <c r="J733" i="5"/>
  <c r="M733" i="5"/>
  <c r="N733" i="5" s="1"/>
  <c r="J2842" i="5"/>
  <c r="M2842" i="5"/>
  <c r="N2842" i="5" s="1"/>
  <c r="J3668" i="5"/>
  <c r="M3668" i="5"/>
  <c r="N3668" i="5" s="1"/>
  <c r="J2447" i="5"/>
  <c r="M2447" i="5"/>
  <c r="N2447" i="5" s="1"/>
  <c r="J2451" i="5"/>
  <c r="M2451" i="5"/>
  <c r="N2451" i="5" s="1"/>
  <c r="J2314" i="5"/>
  <c r="M2314" i="5"/>
  <c r="N2314" i="5" s="1"/>
  <c r="J1517" i="5"/>
  <c r="M1517" i="5"/>
  <c r="N1517" i="5" s="1"/>
  <c r="J1735" i="5"/>
  <c r="M1735" i="5"/>
  <c r="N1735" i="5" s="1"/>
  <c r="J3103" i="5"/>
  <c r="M3103" i="5"/>
  <c r="N3103" i="5" s="1"/>
  <c r="J1589" i="5"/>
  <c r="M1589" i="5"/>
  <c r="N1589" i="5" s="1"/>
  <c r="J3267" i="5"/>
  <c r="M3267" i="5"/>
  <c r="N3267" i="5" s="1"/>
  <c r="J1239" i="5"/>
  <c r="M1239" i="5"/>
  <c r="N1239" i="5" s="1"/>
  <c r="J1019" i="5"/>
  <c r="M1019" i="5"/>
  <c r="N1019" i="5" s="1"/>
  <c r="J600" i="5"/>
  <c r="M600" i="5"/>
  <c r="N600" i="5" s="1"/>
  <c r="J2580" i="5"/>
  <c r="M2580" i="5"/>
  <c r="N2580" i="5" s="1"/>
  <c r="J458" i="5"/>
  <c r="M458" i="5"/>
  <c r="N458" i="5" s="1"/>
  <c r="J618" i="5"/>
  <c r="M618" i="5"/>
  <c r="N618" i="5" s="1"/>
  <c r="J2136" i="5"/>
  <c r="M2136" i="5"/>
  <c r="N2136" i="5" s="1"/>
  <c r="J3213" i="5"/>
  <c r="M3213" i="5"/>
  <c r="N3213" i="5" s="1"/>
  <c r="J3105" i="5"/>
  <c r="M3105" i="5"/>
  <c r="N3105" i="5" s="1"/>
  <c r="J1738" i="5"/>
  <c r="M1738" i="5"/>
  <c r="N1738" i="5" s="1"/>
  <c r="J1550" i="5"/>
  <c r="M1550" i="5"/>
  <c r="N1550" i="5" s="1"/>
  <c r="J2849" i="5"/>
  <c r="M2849" i="5"/>
  <c r="N2849" i="5" s="1"/>
  <c r="J1623" i="5"/>
  <c r="M1623" i="5"/>
  <c r="N1623" i="5" s="1"/>
  <c r="J153" i="5"/>
  <c r="M153" i="5"/>
  <c r="N153" i="5" s="1"/>
  <c r="J242" i="5"/>
  <c r="M242" i="5"/>
  <c r="N242" i="5" s="1"/>
  <c r="J3337" i="5"/>
  <c r="M3337" i="5"/>
  <c r="N3337" i="5" s="1"/>
  <c r="J1908" i="5"/>
  <c r="M1908" i="5"/>
  <c r="N1908" i="5" s="1"/>
  <c r="J577" i="5"/>
  <c r="M577" i="5"/>
  <c r="N577" i="5" s="1"/>
  <c r="J1185" i="5"/>
  <c r="M1185" i="5"/>
  <c r="N1185" i="5" s="1"/>
  <c r="J893" i="5"/>
  <c r="M893" i="5"/>
  <c r="N893" i="5" s="1"/>
  <c r="J731" i="5"/>
  <c r="M731" i="5"/>
  <c r="N731" i="5" s="1"/>
  <c r="J848" i="5"/>
  <c r="M848" i="5"/>
  <c r="N848" i="5" s="1"/>
  <c r="J465" i="5"/>
  <c r="M465" i="5"/>
  <c r="N465" i="5" s="1"/>
  <c r="J2968" i="5"/>
  <c r="M2968" i="5"/>
  <c r="N2968" i="5" s="1"/>
  <c r="J2843" i="5"/>
  <c r="M2843" i="5"/>
  <c r="N2843" i="5" s="1"/>
  <c r="J1270" i="5"/>
  <c r="M1270" i="5"/>
  <c r="N1270" i="5" s="1"/>
  <c r="J2505" i="5"/>
  <c r="M2505" i="5"/>
  <c r="N2505" i="5" s="1"/>
  <c r="J2389" i="5"/>
  <c r="M2389" i="5"/>
  <c r="N2389" i="5" s="1"/>
  <c r="J2413" i="5"/>
  <c r="M2413" i="5"/>
  <c r="N2413" i="5" s="1"/>
  <c r="J2076" i="5"/>
  <c r="M2076" i="5"/>
  <c r="N2076" i="5" s="1"/>
  <c r="J3645" i="5"/>
  <c r="M3645" i="5"/>
  <c r="N3645" i="5" s="1"/>
  <c r="J2841" i="5"/>
  <c r="M2841" i="5"/>
  <c r="N2841" i="5" s="1"/>
  <c r="J2149" i="5"/>
  <c r="M2149" i="5"/>
  <c r="N2149" i="5" s="1"/>
  <c r="J2610" i="5"/>
  <c r="M2610" i="5"/>
  <c r="N2610" i="5" s="1"/>
  <c r="J2066" i="5"/>
  <c r="M2066" i="5"/>
  <c r="N2066" i="5" s="1"/>
  <c r="J2423" i="5"/>
  <c r="M2423" i="5"/>
  <c r="N2423" i="5" s="1"/>
  <c r="J2090" i="5"/>
  <c r="M2090" i="5"/>
  <c r="N2090" i="5" s="1"/>
  <c r="J2145" i="5"/>
  <c r="M2145" i="5"/>
  <c r="N2145" i="5" s="1"/>
  <c r="J2115" i="5"/>
  <c r="M2115" i="5"/>
  <c r="N2115" i="5" s="1"/>
  <c r="J3576" i="5"/>
  <c r="M3576" i="5"/>
  <c r="N3576" i="5" s="1"/>
  <c r="J1833" i="5"/>
  <c r="M1833" i="5"/>
  <c r="N1833" i="5" s="1"/>
  <c r="J3047" i="5"/>
  <c r="M3047" i="5"/>
  <c r="N3047" i="5" s="1"/>
  <c r="J3120" i="5"/>
  <c r="M3120" i="5"/>
  <c r="N3120" i="5" s="1"/>
  <c r="J1430" i="5"/>
  <c r="M1430" i="5"/>
  <c r="N1430" i="5" s="1"/>
  <c r="J1469" i="5"/>
  <c r="M1469" i="5"/>
  <c r="N1469" i="5" s="1"/>
  <c r="J3583" i="5"/>
  <c r="M3583" i="5"/>
  <c r="N3583" i="5" s="1"/>
  <c r="J1051" i="5"/>
  <c r="M1051" i="5"/>
  <c r="N1051" i="5" s="1"/>
  <c r="J1138" i="5"/>
  <c r="M1138" i="5"/>
  <c r="N1138" i="5" s="1"/>
  <c r="J1007" i="5"/>
  <c r="M1007" i="5"/>
  <c r="N1007" i="5" s="1"/>
  <c r="J916" i="5"/>
  <c r="M916" i="5"/>
  <c r="N916" i="5" s="1"/>
  <c r="J660" i="5"/>
  <c r="M660" i="5"/>
  <c r="N660" i="5" s="1"/>
  <c r="J582" i="5"/>
  <c r="M582" i="5"/>
  <c r="N582" i="5" s="1"/>
  <c r="J907" i="5"/>
  <c r="M907" i="5"/>
  <c r="N907" i="5" s="1"/>
  <c r="J1242" i="5"/>
  <c r="M1242" i="5"/>
  <c r="N1242" i="5" s="1"/>
  <c r="J1114" i="5"/>
  <c r="K1114" i="5" s="1"/>
  <c r="M1114" i="5"/>
  <c r="N1114" i="5" s="1"/>
  <c r="J681" i="5"/>
  <c r="M681" i="5"/>
  <c r="N681" i="5" s="1"/>
  <c r="J974" i="5"/>
  <c r="M974" i="5"/>
  <c r="N974" i="5" s="1"/>
  <c r="J781" i="5"/>
  <c r="M781" i="5"/>
  <c r="N781" i="5" s="1"/>
  <c r="J2113" i="5"/>
  <c r="M2113" i="5"/>
  <c r="N2113" i="5" s="1"/>
  <c r="J3357" i="5"/>
  <c r="M3357" i="5"/>
  <c r="N3357" i="5" s="1"/>
  <c r="J2465" i="5"/>
  <c r="M2465" i="5"/>
  <c r="N2465" i="5" s="1"/>
  <c r="J2064" i="5"/>
  <c r="M2064" i="5"/>
  <c r="N2064" i="5" s="1"/>
  <c r="J2540" i="5"/>
  <c r="M2540" i="5"/>
  <c r="N2540" i="5" s="1"/>
  <c r="J2303" i="5"/>
  <c r="M2303" i="5"/>
  <c r="N2303" i="5" s="1"/>
  <c r="J2109" i="5"/>
  <c r="M2109" i="5"/>
  <c r="N2109" i="5" s="1"/>
  <c r="J3606" i="5"/>
  <c r="M3606" i="5"/>
  <c r="N3606" i="5" s="1"/>
  <c r="J232" i="5"/>
  <c r="M232" i="5"/>
  <c r="N232" i="5" s="1"/>
  <c r="J2977" i="5"/>
  <c r="M2977" i="5"/>
  <c r="N2977" i="5" s="1"/>
  <c r="J2911" i="5"/>
  <c r="M2911" i="5"/>
  <c r="N2911" i="5" s="1"/>
  <c r="J3695" i="5"/>
  <c r="M3695" i="5"/>
  <c r="N3695" i="5" s="1"/>
  <c r="J453" i="5"/>
  <c r="M453" i="5"/>
  <c r="N453" i="5" s="1"/>
  <c r="J2204" i="5"/>
  <c r="M2204" i="5"/>
  <c r="N2204" i="5" s="1"/>
  <c r="J2914" i="5"/>
  <c r="M2914" i="5"/>
  <c r="N2914" i="5" s="1"/>
  <c r="J123" i="5"/>
  <c r="M123" i="5"/>
  <c r="N123" i="5" s="1"/>
  <c r="J2717" i="5"/>
  <c r="M2717" i="5"/>
  <c r="N2717" i="5" s="1"/>
  <c r="J3175" i="5"/>
  <c r="M3175" i="5"/>
  <c r="N3175" i="5" s="1"/>
  <c r="J2802" i="5"/>
  <c r="M2802" i="5"/>
  <c r="N2802" i="5" s="1"/>
  <c r="J1801" i="5"/>
  <c r="M1801" i="5"/>
  <c r="N1801" i="5" s="1"/>
  <c r="J109" i="5"/>
  <c r="M109" i="5"/>
  <c r="N109" i="5" s="1"/>
  <c r="J400" i="5"/>
  <c r="M400" i="5"/>
  <c r="N400" i="5" s="1"/>
  <c r="J611" i="5"/>
  <c r="M611" i="5"/>
  <c r="N611" i="5" s="1"/>
  <c r="J1953" i="5"/>
  <c r="M1953" i="5"/>
  <c r="N1953" i="5" s="1"/>
  <c r="J2602" i="5"/>
  <c r="M2602" i="5"/>
  <c r="N2602" i="5" s="1"/>
  <c r="J1159" i="5"/>
  <c r="M1159" i="5"/>
  <c r="N1159" i="5" s="1"/>
  <c r="J3427" i="5"/>
  <c r="M3427" i="5"/>
  <c r="N3427" i="5" s="1"/>
  <c r="J3122" i="5"/>
  <c r="M3122" i="5"/>
  <c r="N3122" i="5" s="1"/>
  <c r="J2629" i="5"/>
  <c r="M2629" i="5"/>
  <c r="N2629" i="5" s="1"/>
  <c r="J2561" i="5"/>
  <c r="M2561" i="5"/>
  <c r="N2561" i="5" s="1"/>
  <c r="J1235" i="5"/>
  <c r="M1235" i="5"/>
  <c r="N1235" i="5" s="1"/>
  <c r="J3192" i="5"/>
  <c r="M3192" i="5"/>
  <c r="N3192" i="5" s="1"/>
  <c r="J2791" i="5"/>
  <c r="M2791" i="5"/>
  <c r="N2791" i="5" s="1"/>
  <c r="J1121" i="5"/>
  <c r="K1121" i="5" s="1"/>
  <c r="M1121" i="5"/>
  <c r="N1121" i="5" s="1"/>
  <c r="J2840" i="5"/>
  <c r="M2840" i="5"/>
  <c r="N2840" i="5" s="1"/>
  <c r="J885" i="5"/>
  <c r="M885" i="5"/>
  <c r="N885" i="5" s="1"/>
  <c r="J2029" i="5"/>
  <c r="M2029" i="5"/>
  <c r="N2029" i="5" s="1"/>
  <c r="J2032" i="5"/>
  <c r="M2032" i="5"/>
  <c r="N2032" i="5" s="1"/>
  <c r="J997" i="5"/>
  <c r="M997" i="5"/>
  <c r="N997" i="5" s="1"/>
  <c r="J774" i="5"/>
  <c r="M774" i="5"/>
  <c r="N774" i="5" s="1"/>
  <c r="J971" i="5"/>
  <c r="M971" i="5"/>
  <c r="N971" i="5" s="1"/>
  <c r="J571" i="5"/>
  <c r="M571" i="5"/>
  <c r="N571" i="5" s="1"/>
  <c r="J529" i="5"/>
  <c r="M529" i="5"/>
  <c r="N529" i="5" s="1"/>
  <c r="J3067" i="5"/>
  <c r="M3067" i="5"/>
  <c r="N3067" i="5" s="1"/>
  <c r="J3559" i="5"/>
  <c r="M3559" i="5"/>
  <c r="N3559" i="5" s="1"/>
  <c r="J1533" i="5"/>
  <c r="M1533" i="5"/>
  <c r="N1533" i="5" s="1"/>
  <c r="J1352" i="5"/>
  <c r="M1352" i="5"/>
  <c r="N1352" i="5" s="1"/>
  <c r="J269" i="5"/>
  <c r="M269" i="5"/>
  <c r="N269" i="5" s="1"/>
  <c r="J304" i="5"/>
  <c r="M304" i="5"/>
  <c r="N304" i="5" s="1"/>
  <c r="J2099" i="5"/>
  <c r="M2099" i="5"/>
  <c r="N2099" i="5" s="1"/>
  <c r="J1915" i="5"/>
  <c r="M1915" i="5"/>
  <c r="N1915" i="5" s="1"/>
  <c r="J1191" i="5"/>
  <c r="M1191" i="5"/>
  <c r="N1191" i="5" s="1"/>
  <c r="J713" i="5"/>
  <c r="M713" i="5"/>
  <c r="N713" i="5" s="1"/>
  <c r="J1009" i="5"/>
  <c r="M1009" i="5"/>
  <c r="N1009" i="5" s="1"/>
  <c r="J3462" i="5"/>
  <c r="M3462" i="5"/>
  <c r="N3462" i="5" s="1"/>
  <c r="J2508" i="5"/>
  <c r="M2508" i="5"/>
  <c r="N2508" i="5" s="1"/>
  <c r="J2939" i="5"/>
  <c r="M2939" i="5"/>
  <c r="N2939" i="5" s="1"/>
  <c r="J2888" i="5"/>
  <c r="M2888" i="5"/>
  <c r="N2888" i="5" s="1"/>
  <c r="J3578" i="5"/>
  <c r="M3578" i="5"/>
  <c r="N3578" i="5" s="1"/>
  <c r="J3268" i="5"/>
  <c r="M3268" i="5"/>
  <c r="N3268" i="5" s="1"/>
  <c r="J1216" i="5"/>
  <c r="M1216" i="5"/>
  <c r="N1216" i="5" s="1"/>
  <c r="J621" i="5"/>
  <c r="M621" i="5"/>
  <c r="N621" i="5" s="1"/>
  <c r="J840" i="5"/>
  <c r="M840" i="5"/>
  <c r="N840" i="5" s="1"/>
  <c r="J1990" i="5"/>
  <c r="M1990" i="5"/>
  <c r="N1990" i="5" s="1"/>
  <c r="J1532" i="5"/>
  <c r="M1532" i="5"/>
  <c r="N1532" i="5" s="1"/>
  <c r="J1351" i="5"/>
  <c r="M1351" i="5"/>
  <c r="N1351" i="5" s="1"/>
  <c r="J2180" i="5"/>
  <c r="M2180" i="5"/>
  <c r="N2180" i="5" s="1"/>
  <c r="J1526" i="5"/>
  <c r="M1526" i="5"/>
  <c r="N1526" i="5" s="1"/>
  <c r="J1244" i="5"/>
  <c r="M1244" i="5"/>
  <c r="N1244" i="5" s="1"/>
  <c r="J1006" i="5"/>
  <c r="M1006" i="5"/>
  <c r="N1006" i="5" s="1"/>
  <c r="J852" i="5"/>
  <c r="M852" i="5"/>
  <c r="N852" i="5" s="1"/>
  <c r="J631" i="5"/>
  <c r="M631" i="5"/>
  <c r="N631" i="5" s="1"/>
  <c r="J747" i="5"/>
  <c r="M747" i="5"/>
  <c r="N747" i="5" s="1"/>
  <c r="J2433" i="5"/>
  <c r="M2433" i="5"/>
  <c r="N2433" i="5" s="1"/>
  <c r="J363" i="5"/>
  <c r="M363" i="5"/>
  <c r="N363" i="5" s="1"/>
  <c r="J3209" i="5"/>
  <c r="M3209" i="5"/>
  <c r="N3209" i="5" s="1"/>
  <c r="J1765" i="5"/>
  <c r="M1765" i="5"/>
  <c r="N1765" i="5" s="1"/>
  <c r="J3184" i="5"/>
  <c r="M3184" i="5"/>
  <c r="N3184" i="5" s="1"/>
  <c r="J3104" i="5"/>
  <c r="M3104" i="5"/>
  <c r="N3104" i="5" s="1"/>
  <c r="J1383" i="5"/>
  <c r="M1383" i="5"/>
  <c r="N1383" i="5" s="1"/>
  <c r="J1485" i="5"/>
  <c r="M1485" i="5"/>
  <c r="N1485" i="5" s="1"/>
  <c r="J1808" i="5"/>
  <c r="M1808" i="5"/>
  <c r="N1808" i="5" s="1"/>
  <c r="J3166" i="5"/>
  <c r="M3166" i="5"/>
  <c r="N3166" i="5" s="1"/>
  <c r="J3091" i="5"/>
  <c r="M3091" i="5"/>
  <c r="N3091" i="5" s="1"/>
  <c r="J3146" i="5"/>
  <c r="M3146" i="5"/>
  <c r="N3146" i="5" s="1"/>
  <c r="J1350" i="5"/>
  <c r="M1350" i="5"/>
  <c r="N1350" i="5" s="1"/>
  <c r="J1949" i="5"/>
  <c r="M1949" i="5"/>
  <c r="N1949" i="5" s="1"/>
  <c r="J2500" i="5"/>
  <c r="M2500" i="5"/>
  <c r="N2500" i="5" s="1"/>
  <c r="J3521" i="5"/>
  <c r="M3521" i="5"/>
  <c r="N3521" i="5" s="1"/>
  <c r="J2787" i="5"/>
  <c r="M2787" i="5"/>
  <c r="N2787" i="5" s="1"/>
  <c r="J2409" i="5"/>
  <c r="M2409" i="5"/>
  <c r="N2409" i="5" s="1"/>
  <c r="J2195" i="5"/>
  <c r="M2195" i="5"/>
  <c r="N2195" i="5" s="1"/>
  <c r="J2654" i="5"/>
  <c r="M2654" i="5"/>
  <c r="N2654" i="5" s="1"/>
  <c r="J2440" i="5"/>
  <c r="M2440" i="5"/>
  <c r="N2440" i="5" s="1"/>
  <c r="J2860" i="5"/>
  <c r="M2860" i="5"/>
  <c r="N2860" i="5" s="1"/>
  <c r="J250" i="5"/>
  <c r="M250" i="5"/>
  <c r="N250" i="5" s="1"/>
  <c r="J104" i="5"/>
  <c r="M104" i="5"/>
  <c r="N104" i="5" s="1"/>
  <c r="J2997" i="5"/>
  <c r="M2997" i="5"/>
  <c r="N2997" i="5" s="1"/>
  <c r="J3563" i="5"/>
  <c r="M3563" i="5"/>
  <c r="N3563" i="5" s="1"/>
  <c r="J3442" i="5"/>
  <c r="M3442" i="5"/>
  <c r="N3442" i="5" s="1"/>
  <c r="J3542" i="5"/>
  <c r="M3542" i="5"/>
  <c r="N3542" i="5" s="1"/>
  <c r="J2981" i="5"/>
  <c r="M2981" i="5"/>
  <c r="N2981" i="5" s="1"/>
  <c r="J3226" i="5"/>
  <c r="M3226" i="5"/>
  <c r="N3226" i="5" s="1"/>
  <c r="J2789" i="5"/>
  <c r="M2789" i="5"/>
  <c r="N2789" i="5" s="1"/>
  <c r="J1286" i="5"/>
  <c r="M1286" i="5"/>
  <c r="N1286" i="5" s="1"/>
  <c r="J377" i="5"/>
  <c r="M377" i="5"/>
  <c r="N377" i="5" s="1"/>
  <c r="J253" i="5"/>
  <c r="M253" i="5"/>
  <c r="N253" i="5" s="1"/>
  <c r="J183" i="5"/>
  <c r="M183" i="5"/>
  <c r="N183" i="5" s="1"/>
  <c r="J3622" i="5"/>
  <c r="M3622" i="5"/>
  <c r="N3622" i="5" s="1"/>
  <c r="J1258" i="5"/>
  <c r="M1258" i="5"/>
  <c r="N1258" i="5" s="1"/>
  <c r="J3164" i="5"/>
  <c r="M3164" i="5"/>
  <c r="N3164" i="5" s="1"/>
  <c r="J2937" i="5"/>
  <c r="M2937" i="5"/>
  <c r="N2937" i="5" s="1"/>
  <c r="J2953" i="5"/>
  <c r="M2953" i="5"/>
  <c r="N2953" i="5" s="1"/>
  <c r="J1593" i="5"/>
  <c r="M1593" i="5"/>
  <c r="N1593" i="5" s="1"/>
  <c r="J192" i="5"/>
  <c r="M192" i="5"/>
  <c r="N192" i="5" s="1"/>
  <c r="J135" i="5"/>
  <c r="M135" i="5"/>
  <c r="N135" i="5" s="1"/>
  <c r="J97" i="5"/>
  <c r="M97" i="5"/>
  <c r="N97" i="5" s="1"/>
  <c r="J2487" i="5"/>
  <c r="M2487" i="5"/>
  <c r="N2487" i="5" s="1"/>
  <c r="J1706" i="5"/>
  <c r="M1706" i="5"/>
  <c r="N1706" i="5" s="1"/>
  <c r="J1525" i="5"/>
  <c r="M1525" i="5"/>
  <c r="N1525" i="5" s="1"/>
  <c r="J2329" i="5"/>
  <c r="M2329" i="5"/>
  <c r="N2329" i="5" s="1"/>
  <c r="J298" i="5"/>
  <c r="M298" i="5"/>
  <c r="N298" i="5" s="1"/>
  <c r="J1873" i="5"/>
  <c r="M1873" i="5"/>
  <c r="N1873" i="5" s="1"/>
  <c r="J1368" i="5"/>
  <c r="M1368" i="5"/>
  <c r="N1368" i="5" s="1"/>
  <c r="J1802" i="5"/>
  <c r="M1802" i="5"/>
  <c r="N1802" i="5" s="1"/>
  <c r="J92" i="5"/>
  <c r="M92" i="5"/>
  <c r="N92" i="5" s="1"/>
  <c r="J130" i="5"/>
  <c r="M130" i="5"/>
  <c r="N130" i="5" s="1"/>
  <c r="J3479" i="5"/>
  <c r="M3479" i="5"/>
  <c r="N3479" i="5" s="1"/>
  <c r="J2868" i="5"/>
  <c r="M2868" i="5"/>
  <c r="N2868" i="5" s="1"/>
  <c r="J2249" i="5"/>
  <c r="M2249" i="5"/>
  <c r="N2249" i="5" s="1"/>
  <c r="J3495" i="5"/>
  <c r="N3495" i="5"/>
  <c r="M3495" i="5"/>
  <c r="J1088" i="5"/>
  <c r="M1088" i="5"/>
  <c r="N1088" i="5" s="1"/>
  <c r="J2028" i="5"/>
  <c r="M2028" i="5"/>
  <c r="N2028" i="5" s="1"/>
  <c r="J2542" i="5"/>
  <c r="M2542" i="5"/>
  <c r="N2542" i="5" s="1"/>
  <c r="J3327" i="5"/>
  <c r="M3327" i="5"/>
  <c r="N3327" i="5" s="1"/>
  <c r="J41" i="5"/>
  <c r="J44" i="5" s="1"/>
  <c r="M41" i="5"/>
  <c r="N41" i="5" s="1"/>
  <c r="N44" i="5" s="1"/>
  <c r="J1599" i="5"/>
  <c r="M1599" i="5"/>
  <c r="N1599" i="5" s="1"/>
  <c r="J2690" i="5"/>
  <c r="M2690" i="5"/>
  <c r="N2690" i="5" s="1"/>
  <c r="J2242" i="5"/>
  <c r="M2242" i="5"/>
  <c r="N2242" i="5" s="1"/>
  <c r="J1261" i="5"/>
  <c r="M1261" i="5"/>
  <c r="N1261" i="5" s="1"/>
  <c r="J189" i="5"/>
  <c r="M189" i="5"/>
  <c r="N189" i="5" s="1"/>
  <c r="J132" i="5"/>
  <c r="M132" i="5"/>
  <c r="N132" i="5" s="1"/>
  <c r="J2988" i="5"/>
  <c r="M2988" i="5"/>
  <c r="N2988" i="5" s="1"/>
  <c r="J3424" i="5"/>
  <c r="M3424" i="5"/>
  <c r="N3424" i="5" s="1"/>
  <c r="J2706" i="5"/>
  <c r="M2706" i="5"/>
  <c r="N2706" i="5" s="1"/>
  <c r="J1529" i="5"/>
  <c r="M1529" i="5"/>
  <c r="N1529" i="5" s="1"/>
  <c r="J1600" i="5"/>
  <c r="M1600" i="5"/>
  <c r="N1600" i="5" s="1"/>
  <c r="J2359" i="5"/>
  <c r="M2359" i="5"/>
  <c r="N2359" i="5" s="1"/>
  <c r="J390" i="5"/>
  <c r="M390" i="5"/>
  <c r="N390" i="5" s="1"/>
  <c r="J3127" i="5"/>
  <c r="M3127" i="5"/>
  <c r="N3127" i="5" s="1"/>
  <c r="J2912" i="5"/>
  <c r="M2912" i="5"/>
  <c r="N2912" i="5" s="1"/>
  <c r="J1263" i="5"/>
  <c r="M1263" i="5"/>
  <c r="N1263" i="5" s="1"/>
  <c r="J3089" i="5"/>
  <c r="M3089" i="5"/>
  <c r="N3089" i="5" s="1"/>
  <c r="J3009" i="5"/>
  <c r="M3009" i="5"/>
  <c r="N3009" i="5" s="1"/>
  <c r="J3059" i="5"/>
  <c r="M3059" i="5"/>
  <c r="N3059" i="5" s="1"/>
  <c r="J1748" i="5"/>
  <c r="M1748" i="5"/>
  <c r="N1748" i="5" s="1"/>
  <c r="J1672" i="5"/>
  <c r="M1672" i="5"/>
  <c r="N1672" i="5" s="1"/>
  <c r="J2235" i="5"/>
  <c r="M2235" i="5"/>
  <c r="N2235" i="5" s="1"/>
  <c r="J374" i="5"/>
  <c r="M374" i="5"/>
  <c r="N374" i="5" s="1"/>
  <c r="J212" i="5"/>
  <c r="M212" i="5"/>
  <c r="N212" i="5" s="1"/>
  <c r="J2001" i="5"/>
  <c r="M2001" i="5"/>
  <c r="N2001" i="5" s="1"/>
  <c r="J1582" i="5"/>
  <c r="M1582" i="5"/>
  <c r="N1582" i="5" s="1"/>
  <c r="J1436" i="5"/>
  <c r="M1436" i="5"/>
  <c r="N1436" i="5" s="1"/>
  <c r="J2776" i="5"/>
  <c r="M2776" i="5"/>
  <c r="N2776" i="5" s="1"/>
  <c r="J2555" i="5"/>
  <c r="M2555" i="5"/>
  <c r="N2555" i="5" s="1"/>
  <c r="J444" i="5"/>
  <c r="M444" i="5"/>
  <c r="N444" i="5" s="1"/>
  <c r="J2589" i="5"/>
  <c r="M2589" i="5"/>
  <c r="N2589" i="5" s="1"/>
  <c r="J2566" i="5"/>
  <c r="M2566" i="5"/>
  <c r="N2566" i="5" s="1"/>
  <c r="J3040" i="5"/>
  <c r="M3040" i="5"/>
  <c r="N3040" i="5" s="1"/>
  <c r="J3505" i="5"/>
  <c r="M3505" i="5"/>
  <c r="N3505" i="5" s="1"/>
  <c r="J1348" i="5"/>
  <c r="M1348" i="5"/>
  <c r="N1348" i="5" s="1"/>
  <c r="J1602" i="5"/>
  <c r="M1602" i="5"/>
  <c r="N1602" i="5" s="1"/>
  <c r="J225" i="5"/>
  <c r="M225" i="5"/>
  <c r="N225" i="5" s="1"/>
  <c r="J96" i="5"/>
  <c r="M96" i="5"/>
  <c r="N96" i="5" s="1"/>
  <c r="J3077" i="5"/>
  <c r="M3077" i="5"/>
  <c r="N3077" i="5" s="1"/>
  <c r="J2818" i="5"/>
  <c r="M2818" i="5"/>
  <c r="N2818" i="5" s="1"/>
  <c r="J2882" i="5"/>
  <c r="M2882" i="5"/>
  <c r="N2882" i="5" s="1"/>
  <c r="J3409" i="5"/>
  <c r="M3409" i="5"/>
  <c r="N3409" i="5" s="1"/>
  <c r="J2191" i="5"/>
  <c r="M2191" i="5"/>
  <c r="N2191" i="5" s="1"/>
  <c r="J417" i="5"/>
  <c r="M417" i="5"/>
  <c r="N417" i="5" s="1"/>
  <c r="J166" i="5"/>
  <c r="M166" i="5"/>
  <c r="N166" i="5" s="1"/>
  <c r="J88" i="5"/>
  <c r="M88" i="5"/>
  <c r="N88" i="5" s="1"/>
  <c r="J3015" i="5"/>
  <c r="M3015" i="5"/>
  <c r="N3015" i="5" s="1"/>
  <c r="J1038" i="5"/>
  <c r="M1038" i="5"/>
  <c r="N1038" i="5" s="1"/>
  <c r="J1075" i="5"/>
  <c r="M1075" i="5"/>
  <c r="N1075" i="5" s="1"/>
  <c r="J1057" i="5"/>
  <c r="M1057" i="5"/>
  <c r="N1057" i="5" s="1"/>
  <c r="J820" i="5"/>
  <c r="M820" i="5"/>
  <c r="N820" i="5" s="1"/>
  <c r="J639" i="5"/>
  <c r="M639" i="5"/>
  <c r="N639" i="5" s="1"/>
  <c r="J2492" i="5"/>
  <c r="M2492" i="5"/>
  <c r="N2492" i="5" s="1"/>
  <c r="J2478" i="5"/>
  <c r="M2478" i="5"/>
  <c r="N2478" i="5" s="1"/>
  <c r="J3153" i="5"/>
  <c r="M3153" i="5"/>
  <c r="N3153" i="5" s="1"/>
  <c r="J3121" i="5"/>
  <c r="M3121" i="5"/>
  <c r="N3121" i="5" s="1"/>
  <c r="J1613" i="5"/>
  <c r="M1613" i="5"/>
  <c r="N1613" i="5" s="1"/>
  <c r="J2829" i="5"/>
  <c r="M2829" i="5"/>
  <c r="N2829" i="5" s="1"/>
  <c r="J851" i="5"/>
  <c r="M851" i="5"/>
  <c r="N851" i="5" s="1"/>
  <c r="J3598" i="5"/>
  <c r="M3598" i="5"/>
  <c r="N3598" i="5" s="1"/>
  <c r="J863" i="5"/>
  <c r="M863" i="5"/>
  <c r="N863" i="5" s="1"/>
  <c r="J1230" i="5"/>
  <c r="M1230" i="5"/>
  <c r="N1230" i="5" s="1"/>
  <c r="J617" i="5"/>
  <c r="M617" i="5"/>
  <c r="N617" i="5" s="1"/>
  <c r="J995" i="5"/>
  <c r="M995" i="5"/>
  <c r="N995" i="5" s="1"/>
  <c r="J1118" i="5"/>
  <c r="K1118" i="5" s="1"/>
  <c r="M1118" i="5"/>
  <c r="N1118" i="5" s="1"/>
  <c r="J924" i="5"/>
  <c r="M924" i="5"/>
  <c r="N924" i="5" s="1"/>
  <c r="J480" i="5"/>
  <c r="M480" i="5"/>
  <c r="N480" i="5" s="1"/>
  <c r="J773" i="5"/>
  <c r="M773" i="5"/>
  <c r="N773" i="5" s="1"/>
  <c r="J909" i="5"/>
  <c r="M909" i="5"/>
  <c r="N909" i="5" s="1"/>
  <c r="J560" i="5"/>
  <c r="M560" i="5"/>
  <c r="N560" i="5" s="1"/>
  <c r="J3428" i="5"/>
  <c r="M3428" i="5"/>
  <c r="N3428" i="5" s="1"/>
  <c r="J3030" i="5"/>
  <c r="M3030" i="5"/>
  <c r="N3030" i="5" s="1"/>
  <c r="J1944" i="5"/>
  <c r="M1944" i="5"/>
  <c r="N1944" i="5" s="1"/>
  <c r="J740" i="5"/>
  <c r="M740" i="5"/>
  <c r="N740" i="5" s="1"/>
  <c r="J3198" i="5"/>
  <c r="M3198" i="5"/>
  <c r="N3198" i="5" s="1"/>
  <c r="J2591" i="5"/>
  <c r="M2591" i="5"/>
  <c r="N2591" i="5" s="1"/>
  <c r="J3581" i="5"/>
  <c r="M3581" i="5"/>
  <c r="N3581" i="5" s="1"/>
  <c r="J1054" i="5"/>
  <c r="M1054" i="5"/>
  <c r="N1054" i="5" s="1"/>
  <c r="J1750" i="5"/>
  <c r="M1750" i="5"/>
  <c r="N1750" i="5" s="1"/>
  <c r="J1147" i="5"/>
  <c r="M1147" i="5"/>
  <c r="N1147" i="5" s="1"/>
  <c r="J1035" i="5"/>
  <c r="M1035" i="5"/>
  <c r="N1035" i="5" s="1"/>
  <c r="J475" i="5"/>
  <c r="J476" i="5" s="1"/>
  <c r="M475" i="5"/>
  <c r="N475" i="5" s="1"/>
  <c r="N476" i="5" s="1"/>
  <c r="J2061" i="5"/>
  <c r="M2061" i="5"/>
  <c r="N2061" i="5" s="1"/>
  <c r="J403" i="5"/>
  <c r="M403" i="5"/>
  <c r="N403" i="5" s="1"/>
  <c r="J1030" i="5"/>
  <c r="M1030" i="5"/>
  <c r="N1030" i="5" s="1"/>
  <c r="J3305" i="5"/>
  <c r="N3305" i="5"/>
  <c r="M3305" i="5"/>
  <c r="J3244" i="5"/>
  <c r="M3244" i="5"/>
  <c r="N3244" i="5" s="1"/>
  <c r="J3497" i="5"/>
  <c r="M3497" i="5"/>
  <c r="N3497" i="5" s="1"/>
  <c r="BS208" i="3"/>
  <c r="BS509" i="3"/>
  <c r="BS200" i="3"/>
  <c r="BK343" i="3"/>
  <c r="BK79" i="3"/>
  <c r="BS494" i="3"/>
  <c r="BR343" i="3"/>
  <c r="BS343" i="3" s="1"/>
  <c r="BR281" i="3"/>
  <c r="BS281" i="3" s="1"/>
  <c r="BS360" i="3"/>
  <c r="BS493" i="3"/>
  <c r="BS376" i="3"/>
  <c r="BS424" i="3"/>
  <c r="BS228" i="3"/>
  <c r="BS538" i="3"/>
  <c r="BS813" i="3"/>
  <c r="BS452" i="3"/>
  <c r="BS342" i="3"/>
  <c r="AW81" i="3"/>
  <c r="BS440" i="3"/>
  <c r="BS340" i="3"/>
  <c r="BK81" i="3"/>
  <c r="BS190" i="3"/>
  <c r="BK75" i="3"/>
  <c r="BS472" i="3"/>
  <c r="BS81" i="3"/>
  <c r="BR75" i="3"/>
  <c r="BS75" i="3" s="1"/>
  <c r="AW95" i="3"/>
  <c r="BS95" i="3"/>
  <c r="BS438" i="3"/>
  <c r="BK239" i="3"/>
  <c r="BS347" i="3"/>
  <c r="BS368" i="3"/>
  <c r="BS289" i="3"/>
  <c r="BS109" i="3"/>
  <c r="BS185" i="3"/>
  <c r="BS94" i="3"/>
  <c r="BK240" i="3"/>
  <c r="BK188" i="3"/>
  <c r="AW188" i="3"/>
  <c r="BK344" i="3"/>
  <c r="BS184" i="3"/>
  <c r="BS745" i="3"/>
  <c r="BS339" i="3"/>
  <c r="BS291" i="3"/>
  <c r="BS178" i="3"/>
  <c r="BS101" i="3"/>
  <c r="BS508" i="3"/>
  <c r="BS354" i="3"/>
  <c r="BS312" i="3"/>
  <c r="BS179" i="3"/>
  <c r="BS355" i="3"/>
  <c r="BS456" i="3"/>
  <c r="BS437" i="3"/>
  <c r="BS213" i="3"/>
  <c r="BS523" i="3"/>
  <c r="BS267" i="3"/>
  <c r="BS124" i="3"/>
  <c r="BS760" i="3"/>
  <c r="BK357" i="3"/>
  <c r="BR357" i="3"/>
  <c r="BS357" i="3" s="1"/>
  <c r="BS214" i="3"/>
  <c r="BS79" i="3"/>
  <c r="BS125" i="3"/>
  <c r="BK510" i="3"/>
  <c r="BR510" i="3"/>
  <c r="BS510" i="3" s="1"/>
  <c r="BK181" i="3"/>
  <c r="BR181" i="3"/>
  <c r="BS181" i="3" s="1"/>
  <c r="BK182" i="3"/>
  <c r="BR182" i="3"/>
  <c r="BS182" i="3" s="1"/>
  <c r="BK284" i="3"/>
  <c r="BR284" i="3"/>
  <c r="BS284" i="3" s="1"/>
  <c r="BK293" i="3"/>
  <c r="BR293" i="3"/>
  <c r="BS293" i="3" s="1"/>
  <c r="BS316" i="3"/>
  <c r="BK173" i="3"/>
  <c r="BR173" i="3"/>
  <c r="BS173" i="3" s="1"/>
  <c r="BK180" i="3"/>
  <c r="BR180" i="3"/>
  <c r="BS180" i="3" s="1"/>
  <c r="BK234" i="3"/>
  <c r="BR234" i="3"/>
  <c r="BS234" i="3" s="1"/>
  <c r="BK470" i="3"/>
  <c r="BR470" i="3"/>
  <c r="BS470" i="3" s="1"/>
  <c r="BK465" i="3"/>
  <c r="BR465" i="3"/>
  <c r="BS465" i="3" s="1"/>
  <c r="BK235" i="3"/>
  <c r="BR235" i="3"/>
  <c r="BS235" i="3" s="1"/>
  <c r="BK763" i="3"/>
  <c r="BR763" i="3"/>
  <c r="BS763" i="3" s="1"/>
  <c r="BK137" i="3"/>
  <c r="BR137" i="3"/>
  <c r="BS137" i="3" s="1"/>
  <c r="BK483" i="3"/>
  <c r="BR483" i="3"/>
  <c r="BS483" i="3" s="1"/>
  <c r="BK443" i="3"/>
  <c r="BR443" i="3"/>
  <c r="BS443" i="3" s="1"/>
  <c r="BK128" i="3"/>
  <c r="BR128" i="3"/>
  <c r="BS128" i="3" s="1"/>
  <c r="BK321" i="3"/>
  <c r="BR321" i="3"/>
  <c r="BS321" i="3" s="1"/>
  <c r="BK367" i="3"/>
  <c r="BR367" i="3"/>
  <c r="BS367" i="3" s="1"/>
  <c r="BQ890" i="3"/>
  <c r="BK320" i="3"/>
  <c r="BR320" i="3"/>
  <c r="BS320" i="3" s="1"/>
  <c r="BK304" i="3"/>
  <c r="BR304" i="3"/>
  <c r="BS304" i="3" s="1"/>
  <c r="BK352" i="3"/>
  <c r="BR352" i="3"/>
  <c r="BS352" i="3" s="1"/>
  <c r="Q264" i="2" l="1"/>
  <c r="I395" i="6" s="1"/>
  <c r="J395" i="6" s="1"/>
  <c r="M395" i="6" s="1"/>
  <c r="N395" i="6" s="1"/>
  <c r="J2021" i="5"/>
  <c r="J2018" i="5"/>
  <c r="Q263" i="2" s="1"/>
  <c r="H403" i="1" s="1"/>
  <c r="G304" i="8" s="1"/>
  <c r="J463" i="5"/>
  <c r="Q238" i="2" s="1"/>
  <c r="J450" i="5"/>
  <c r="N2623" i="5"/>
  <c r="J134" i="2" s="1"/>
  <c r="K346" i="6" s="1"/>
  <c r="L346" i="6" s="1"/>
  <c r="J2623" i="5"/>
  <c r="S134" i="2" s="1"/>
  <c r="N3302" i="5"/>
  <c r="J221" i="2" s="1"/>
  <c r="K69" i="6" s="1"/>
  <c r="L69" i="6" s="1"/>
  <c r="N2449" i="5"/>
  <c r="J98" i="2" s="1"/>
  <c r="J2173" i="5"/>
  <c r="Q33" i="2" s="1"/>
  <c r="I321" i="6" s="1"/>
  <c r="J321" i="6" s="1"/>
  <c r="J2449" i="5"/>
  <c r="Q98" i="2" s="1"/>
  <c r="S98" i="2" s="1"/>
  <c r="H380" i="1"/>
  <c r="F142" i="7" s="1"/>
  <c r="I213" i="6"/>
  <c r="J213" i="6" s="1"/>
  <c r="M213" i="6" s="1"/>
  <c r="N213" i="6" s="1"/>
  <c r="J2024" i="5"/>
  <c r="Q265" i="2" s="1"/>
  <c r="I349" i="6" s="1"/>
  <c r="J349" i="6" s="1"/>
  <c r="H381" i="1"/>
  <c r="F143" i="7" s="1"/>
  <c r="I156" i="6"/>
  <c r="J156" i="6" s="1"/>
  <c r="M156" i="6" s="1"/>
  <c r="N156" i="6" s="1"/>
  <c r="H373" i="1"/>
  <c r="F133" i="7" s="1"/>
  <c r="I126" i="6"/>
  <c r="J126" i="6" s="1"/>
  <c r="M126" i="6" s="1"/>
  <c r="N126" i="6" s="1"/>
  <c r="N2185" i="5"/>
  <c r="J37" i="2" s="1"/>
  <c r="K328" i="6" s="1"/>
  <c r="L328" i="6" s="1"/>
  <c r="N3190" i="5"/>
  <c r="J242" i="2" s="1"/>
  <c r="S119" i="2"/>
  <c r="J522" i="5"/>
  <c r="Q132" i="2" s="1"/>
  <c r="I260" i="6" s="1"/>
  <c r="J260" i="6" s="1"/>
  <c r="J2237" i="5"/>
  <c r="Q55" i="2" s="1"/>
  <c r="I329" i="6" s="1"/>
  <c r="J329" i="6" s="1"/>
  <c r="N2352" i="5"/>
  <c r="J78" i="2" s="1"/>
  <c r="K207" i="6" s="1"/>
  <c r="L207" i="6" s="1"/>
  <c r="N2805" i="5"/>
  <c r="J282" i="2" s="1"/>
  <c r="N2313" i="5"/>
  <c r="J67" i="2" s="1"/>
  <c r="K278" i="6" s="1"/>
  <c r="L278" i="6" s="1"/>
  <c r="N775" i="5"/>
  <c r="J239" i="2" s="1"/>
  <c r="J2288" i="5"/>
  <c r="Q58" i="2" s="1"/>
  <c r="I333" i="6" s="1"/>
  <c r="J333" i="6" s="1"/>
  <c r="J2074" i="5"/>
  <c r="Q8" i="2" s="1"/>
  <c r="N366" i="5"/>
  <c r="N2310" i="5"/>
  <c r="J66" i="2" s="1"/>
  <c r="K289" i="6" s="1"/>
  <c r="L289" i="6" s="1"/>
  <c r="N2387" i="5"/>
  <c r="J86" i="2" s="1"/>
  <c r="K299" i="6" s="1"/>
  <c r="L299" i="6" s="1"/>
  <c r="J2462" i="5"/>
  <c r="Q101" i="2" s="1"/>
  <c r="N2173" i="5"/>
  <c r="J33" i="2" s="1"/>
  <c r="K321" i="6" s="1"/>
  <c r="L321" i="6" s="1"/>
  <c r="J2176" i="5"/>
  <c r="Q34" i="2" s="1"/>
  <c r="S34" i="2" s="1"/>
  <c r="N2063" i="5"/>
  <c r="J41" i="2" s="1"/>
  <c r="J3239" i="5"/>
  <c r="Q14" i="2" s="1"/>
  <c r="I70" i="6" s="1"/>
  <c r="J70" i="6" s="1"/>
  <c r="J15" i="5"/>
  <c r="N3510" i="5"/>
  <c r="J280" i="2" s="1"/>
  <c r="N53" i="5"/>
  <c r="J775" i="5"/>
  <c r="Q239" i="2" s="1"/>
  <c r="S239" i="2" s="1"/>
  <c r="N2024" i="5"/>
  <c r="J265" i="2" s="1"/>
  <c r="K349" i="6" s="1"/>
  <c r="L349" i="6" s="1"/>
  <c r="J2170" i="5"/>
  <c r="Q32" i="2" s="1"/>
  <c r="S32" i="2" s="1"/>
  <c r="J2096" i="5"/>
  <c r="Q13" i="2" s="1"/>
  <c r="I57" i="6" s="1"/>
  <c r="J57" i="6" s="1"/>
  <c r="J1937" i="5"/>
  <c r="I71" i="6" s="1"/>
  <c r="J71" i="6" s="1"/>
  <c r="N151" i="5"/>
  <c r="J2387" i="5"/>
  <c r="Q86" i="2" s="1"/>
  <c r="I299" i="6" s="1"/>
  <c r="J299" i="6" s="1"/>
  <c r="N522" i="5"/>
  <c r="J132" i="2" s="1"/>
  <c r="K260" i="6" s="1"/>
  <c r="L260" i="6" s="1"/>
  <c r="J3510" i="5"/>
  <c r="Q280" i="2" s="1"/>
  <c r="S280" i="2" s="1"/>
  <c r="J151" i="5"/>
  <c r="J2116" i="5"/>
  <c r="Q19" i="2" s="1"/>
  <c r="S19" i="2" s="1"/>
  <c r="J3190" i="5"/>
  <c r="Q242" i="2" s="1"/>
  <c r="S242" i="2" s="1"/>
  <c r="J1053" i="5"/>
  <c r="Q169" i="2" s="1"/>
  <c r="J2313" i="5"/>
  <c r="Q67" i="2" s="1"/>
  <c r="I278" i="6" s="1"/>
  <c r="J278" i="6" s="1"/>
  <c r="J2805" i="5"/>
  <c r="Q282" i="2" s="1"/>
  <c r="S282" i="2" s="1"/>
  <c r="N2356" i="5"/>
  <c r="J79" i="2" s="1"/>
  <c r="K27" i="6" s="1"/>
  <c r="L27" i="6" s="1"/>
  <c r="N3239" i="5"/>
  <c r="J14" i="2" s="1"/>
  <c r="K70" i="6" s="1"/>
  <c r="L70" i="6" s="1"/>
  <c r="N2327" i="5"/>
  <c r="J71" i="2" s="1"/>
  <c r="K301" i="6" s="1"/>
  <c r="L301" i="6" s="1"/>
  <c r="N2462" i="5"/>
  <c r="J101" i="2" s="1"/>
  <c r="K72" i="6" s="1"/>
  <c r="L72" i="6" s="1"/>
  <c r="N2096" i="5"/>
  <c r="J13" i="2" s="1"/>
  <c r="K57" i="6" s="1"/>
  <c r="L57" i="6" s="1"/>
  <c r="N2227" i="5"/>
  <c r="J52" i="2" s="1"/>
  <c r="K327" i="6" s="1"/>
  <c r="L327" i="6" s="1"/>
  <c r="J2030" i="5"/>
  <c r="Q267" i="2" s="1"/>
  <c r="I3380" i="5" s="1"/>
  <c r="J366" i="5"/>
  <c r="J2134" i="5"/>
  <c r="Q23" i="2" s="1"/>
  <c r="S23" i="2" s="1"/>
  <c r="J2112" i="5"/>
  <c r="Q18" i="2" s="1"/>
  <c r="J2356" i="5"/>
  <c r="Q79" i="2" s="1"/>
  <c r="I27" i="6" s="1"/>
  <c r="J27" i="6" s="1"/>
  <c r="J2327" i="5"/>
  <c r="Q71" i="2" s="1"/>
  <c r="J2166" i="5"/>
  <c r="Q31" i="2" s="1"/>
  <c r="I319" i="6" s="1"/>
  <c r="J319" i="6" s="1"/>
  <c r="J2063" i="5"/>
  <c r="Q41" i="2" s="1"/>
  <c r="H185" i="1" s="1"/>
  <c r="N2057" i="5"/>
  <c r="J39" i="2" s="1"/>
  <c r="K331" i="6" s="1"/>
  <c r="L331" i="6" s="1"/>
  <c r="N948" i="5"/>
  <c r="J195" i="2" s="1"/>
  <c r="K282" i="6" s="1"/>
  <c r="L282" i="6" s="1"/>
  <c r="N2521" i="5"/>
  <c r="J232" i="2" s="1"/>
  <c r="N504" i="5"/>
  <c r="J136" i="2" s="1"/>
  <c r="K52" i="6" s="1"/>
  <c r="L52" i="6" s="1"/>
  <c r="J3504" i="5"/>
  <c r="Q281" i="2" s="1"/>
  <c r="J2182" i="5"/>
  <c r="Q36" i="2" s="1"/>
  <c r="H176" i="1" s="1"/>
  <c r="G30" i="8" s="1"/>
  <c r="J2207" i="5"/>
  <c r="Q44" i="2" s="1"/>
  <c r="J2057" i="5"/>
  <c r="Q39" i="2" s="1"/>
  <c r="I331" i="6" s="1"/>
  <c r="J331" i="6" s="1"/>
  <c r="J3302" i="5"/>
  <c r="Q221" i="2" s="1"/>
  <c r="I69" i="6" s="1"/>
  <c r="J2352" i="5"/>
  <c r="Q78" i="2" s="1"/>
  <c r="I207" i="6" s="1"/>
  <c r="J207" i="6" s="1"/>
  <c r="N15" i="5"/>
  <c r="J2185" i="5"/>
  <c r="Q37" i="2" s="1"/>
  <c r="J504" i="5"/>
  <c r="Q136" i="2" s="1"/>
  <c r="I52" i="6" s="1"/>
  <c r="J52" i="6" s="1"/>
  <c r="J3459" i="5"/>
  <c r="Q217" i="2" s="1"/>
  <c r="D89" i="6" s="1"/>
  <c r="N2134" i="5"/>
  <c r="J23" i="2" s="1"/>
  <c r="K297" i="6" s="1"/>
  <c r="L297" i="6" s="1"/>
  <c r="N622" i="5"/>
  <c r="J187" i="2" s="1"/>
  <c r="J2027" i="5"/>
  <c r="Q266" i="2" s="1"/>
  <c r="I350" i="6" s="1"/>
  <c r="J350" i="6" s="1"/>
  <c r="J2060" i="5"/>
  <c r="Q40" i="2" s="1"/>
  <c r="I332" i="6" s="1"/>
  <c r="J332" i="6" s="1"/>
  <c r="N2030" i="5"/>
  <c r="J267" i="2" s="1"/>
  <c r="N2124" i="5"/>
  <c r="J21" i="2" s="1"/>
  <c r="K302" i="6" s="1"/>
  <c r="L302" i="6" s="1"/>
  <c r="J920" i="5"/>
  <c r="I274" i="6" s="1"/>
  <c r="J274" i="6" s="1"/>
  <c r="N2091" i="5"/>
  <c r="J12" i="2" s="1"/>
  <c r="K314" i="6" s="1"/>
  <c r="L314" i="6" s="1"/>
  <c r="N942" i="5"/>
  <c r="J213" i="2" s="1"/>
  <c r="K118" i="6" s="1"/>
  <c r="L118" i="6" s="1"/>
  <c r="N50" i="5"/>
  <c r="J3193" i="5"/>
  <c r="N2237" i="5"/>
  <c r="J55" i="2" s="1"/>
  <c r="K329" i="6" s="1"/>
  <c r="L329" i="6" s="1"/>
  <c r="N2116" i="5"/>
  <c r="J19" i="2" s="1"/>
  <c r="K308" i="6" s="1"/>
  <c r="L308" i="6" s="1"/>
  <c r="J2124" i="5"/>
  <c r="Q21" i="2" s="1"/>
  <c r="J2216" i="5"/>
  <c r="Q46" i="2" s="1"/>
  <c r="I347" i="6" s="1"/>
  <c r="J347" i="6" s="1"/>
  <c r="N2509" i="5"/>
  <c r="J109" i="2" s="1"/>
  <c r="N2130" i="5"/>
  <c r="J22" i="2" s="1"/>
  <c r="J2506" i="5"/>
  <c r="Q108" i="2" s="1"/>
  <c r="N1071" i="5"/>
  <c r="J170" i="2" s="1"/>
  <c r="K249" i="6" s="1"/>
  <c r="L249" i="6" s="1"/>
  <c r="J1071" i="5"/>
  <c r="Q170" i="2" s="1"/>
  <c r="N2317" i="5"/>
  <c r="J68" i="2" s="1"/>
  <c r="K285" i="6" s="1"/>
  <c r="L285" i="6" s="1"/>
  <c r="J482" i="5"/>
  <c r="H47" i="1" s="1"/>
  <c r="G176" i="8" s="1"/>
  <c r="N2112" i="5"/>
  <c r="J18" i="2" s="1"/>
  <c r="K316" i="6" s="1"/>
  <c r="L316" i="6" s="1"/>
  <c r="J171" i="5"/>
  <c r="J2224" i="5"/>
  <c r="Q48" i="2" s="1"/>
  <c r="I41" i="6" s="1"/>
  <c r="J41" i="6" s="1"/>
  <c r="N437" i="5"/>
  <c r="J2240" i="5"/>
  <c r="Q56" i="2" s="1"/>
  <c r="I330" i="6" s="1"/>
  <c r="J330" i="6" s="1"/>
  <c r="N1163" i="5"/>
  <c r="J157" i="2" s="1"/>
  <c r="K246" i="6" s="1"/>
  <c r="L246" i="6" s="1"/>
  <c r="J2211" i="5"/>
  <c r="Q45" i="2" s="1"/>
  <c r="J526" i="5"/>
  <c r="Q133" i="2" s="1"/>
  <c r="S133" i="2" s="1"/>
  <c r="J935" i="5"/>
  <c r="J899" i="5"/>
  <c r="N3459" i="5"/>
  <c r="J217" i="2" s="1"/>
  <c r="K89" i="6" s="1"/>
  <c r="L89" i="6" s="1"/>
  <c r="J30" i="5"/>
  <c r="N869" i="5"/>
  <c r="J183" i="2" s="1"/>
  <c r="K235" i="6" s="1"/>
  <c r="L235" i="6" s="1"/>
  <c r="N597" i="5"/>
  <c r="J186" i="2" s="1"/>
  <c r="K5" i="6" s="1"/>
  <c r="L5" i="6" s="1"/>
  <c r="N171" i="5"/>
  <c r="J2310" i="5"/>
  <c r="Q66" i="2" s="1"/>
  <c r="N2650" i="5"/>
  <c r="J130" i="2" s="1"/>
  <c r="K109" i="6" s="1"/>
  <c r="L109" i="6" s="1"/>
  <c r="N3057" i="5"/>
  <c r="J283" i="2" s="1"/>
  <c r="N3136" i="5"/>
  <c r="J289" i="2" s="1"/>
  <c r="J549" i="5"/>
  <c r="Q228" i="2" s="1"/>
  <c r="J1903" i="5"/>
  <c r="Q168" i="2" s="1"/>
  <c r="J2656" i="5"/>
  <c r="Q84" i="2" s="1"/>
  <c r="N3516" i="5"/>
  <c r="J110" i="2" s="1"/>
  <c r="K277" i="6" s="1"/>
  <c r="L277" i="6" s="1"/>
  <c r="J2087" i="5"/>
  <c r="Q11" i="2" s="1"/>
  <c r="I320" i="6" s="1"/>
  <c r="J320" i="6" s="1"/>
  <c r="J2317" i="5"/>
  <c r="Q68" i="2" s="1"/>
  <c r="J597" i="5"/>
  <c r="Q186" i="2" s="1"/>
  <c r="N2374" i="5"/>
  <c r="J83" i="2" s="1"/>
  <c r="K287" i="6" s="1"/>
  <c r="L287" i="6" s="1"/>
  <c r="N998" i="5"/>
  <c r="J215" i="2" s="1"/>
  <c r="K203" i="6" s="1"/>
  <c r="L203" i="6" s="1"/>
  <c r="N2503" i="5"/>
  <c r="J107" i="2" s="1"/>
  <c r="K91" i="6" s="1"/>
  <c r="L91" i="6" s="1"/>
  <c r="J1163" i="5"/>
  <c r="Q157" i="2" s="1"/>
  <c r="N2067" i="5"/>
  <c r="J881" i="2" s="1"/>
  <c r="K293" i="6" s="1"/>
  <c r="L293" i="6" s="1"/>
  <c r="J2374" i="5"/>
  <c r="Q83" i="2" s="1"/>
  <c r="J948" i="5"/>
  <c r="I282" i="6" s="1"/>
  <c r="J282" i="6" s="1"/>
  <c r="J998" i="5"/>
  <c r="J2975" i="5"/>
  <c r="Q244" i="2" s="1"/>
  <c r="S244" i="2" s="1"/>
  <c r="J2521" i="5"/>
  <c r="Q232" i="2" s="1"/>
  <c r="I2544" i="5" s="1"/>
  <c r="J2503" i="5"/>
  <c r="Q107" i="2" s="1"/>
  <c r="S107" i="2" s="1"/>
  <c r="J1146" i="5"/>
  <c r="Q155" i="2" s="1"/>
  <c r="N2394" i="5"/>
  <c r="J87" i="2" s="1"/>
  <c r="K295" i="6" s="1"/>
  <c r="L295" i="6" s="1"/>
  <c r="N488" i="5"/>
  <c r="N2518" i="5"/>
  <c r="J258" i="2" s="1"/>
  <c r="N3496" i="5"/>
  <c r="J2509" i="5"/>
  <c r="Q109" i="2" s="1"/>
  <c r="S109" i="2" s="1"/>
  <c r="N2307" i="5"/>
  <c r="J65" i="2" s="1"/>
  <c r="K205" i="6" s="1"/>
  <c r="L205" i="6" s="1"/>
  <c r="N205" i="5"/>
  <c r="N2182" i="5"/>
  <c r="J36" i="2" s="1"/>
  <c r="K326" i="6" s="1"/>
  <c r="L326" i="6" s="1"/>
  <c r="J2067" i="5"/>
  <c r="Q881" i="2" s="1"/>
  <c r="I293" i="6" s="1"/>
  <c r="J293" i="6" s="1"/>
  <c r="N2288" i="5"/>
  <c r="J58" i="2" s="1"/>
  <c r="K333" i="6" s="1"/>
  <c r="L333" i="6" s="1"/>
  <c r="N920" i="5"/>
  <c r="J209" i="2" s="1"/>
  <c r="K274" i="6" s="1"/>
  <c r="L274" i="6" s="1"/>
  <c r="N1180" i="5"/>
  <c r="J158" i="2" s="1"/>
  <c r="K248" i="6" s="1"/>
  <c r="L248" i="6" s="1"/>
  <c r="J2892" i="5"/>
  <c r="Q124" i="2" s="1"/>
  <c r="I229" i="6" s="1"/>
  <c r="J229" i="6" s="1"/>
  <c r="N2027" i="5"/>
  <c r="J266" i="2" s="1"/>
  <c r="K350" i="6" s="1"/>
  <c r="L350" i="6" s="1"/>
  <c r="J3496" i="5"/>
  <c r="N972" i="5"/>
  <c r="J199" i="2" s="1"/>
  <c r="K279" i="6" s="1"/>
  <c r="L279" i="6" s="1"/>
  <c r="N2909" i="5"/>
  <c r="J126" i="2" s="1"/>
  <c r="K231" i="6" s="1"/>
  <c r="L231" i="6" s="1"/>
  <c r="J3449" i="5"/>
  <c r="N2557" i="5"/>
  <c r="J112" i="2" s="1"/>
  <c r="K53" i="6" s="1"/>
  <c r="L53" i="6" s="1"/>
  <c r="N2083" i="5"/>
  <c r="J10" i="2" s="1"/>
  <c r="K317" i="6" s="1"/>
  <c r="L317" i="6" s="1"/>
  <c r="N2231" i="5"/>
  <c r="J53" i="2" s="1"/>
  <c r="K292" i="6" s="1"/>
  <c r="L292" i="6" s="1"/>
  <c r="N913" i="5"/>
  <c r="J208" i="2" s="1"/>
  <c r="K261" i="6" s="1"/>
  <c r="L261" i="6" s="1"/>
  <c r="J205" i="5"/>
  <c r="N2207" i="5"/>
  <c r="J44" i="2" s="1"/>
  <c r="K93" i="6" s="1"/>
  <c r="L93" i="6" s="1"/>
  <c r="N2680" i="5"/>
  <c r="J230" i="2" s="1"/>
  <c r="K269" i="6" s="1"/>
  <c r="L269" i="6" s="1"/>
  <c r="J869" i="5"/>
  <c r="Q183" i="2" s="1"/>
  <c r="N9" i="5"/>
  <c r="N3415" i="5"/>
  <c r="J253" i="2" s="1"/>
  <c r="N3271" i="5"/>
  <c r="J156" i="2" s="1"/>
  <c r="K255" i="6" s="1"/>
  <c r="L255" i="6" s="1"/>
  <c r="J1180" i="5"/>
  <c r="Q158" i="2" s="1"/>
  <c r="N2033" i="5"/>
  <c r="J259" i="2" s="1"/>
  <c r="N993" i="5"/>
  <c r="J203" i="2" s="1"/>
  <c r="K263" i="6" s="1"/>
  <c r="L263" i="6" s="1"/>
  <c r="N1255" i="5"/>
  <c r="J163" i="2" s="1"/>
  <c r="K250" i="6" s="1"/>
  <c r="L250" i="6" s="1"/>
  <c r="J2557" i="5"/>
  <c r="Q112" i="2" s="1"/>
  <c r="I53" i="6" s="1"/>
  <c r="N2875" i="5"/>
  <c r="J276" i="2" s="1"/>
  <c r="N3185" i="5"/>
  <c r="J284" i="2" s="1"/>
  <c r="N899" i="5"/>
  <c r="J206" i="2" s="1"/>
  <c r="K275" i="6" s="1"/>
  <c r="L275" i="6" s="1"/>
  <c r="J2680" i="5"/>
  <c r="Q230" i="2" s="1"/>
  <c r="H158" i="1" s="1"/>
  <c r="N1129" i="5"/>
  <c r="J175" i="2" s="1"/>
  <c r="K245" i="6" s="1"/>
  <c r="L245" i="6" s="1"/>
  <c r="J9" i="5"/>
  <c r="N2138" i="5"/>
  <c r="J24" i="2" s="1"/>
  <c r="K298" i="6" s="1"/>
  <c r="L298" i="6" s="1"/>
  <c r="J3415" i="5"/>
  <c r="Q253" i="2" s="1"/>
  <c r="N495" i="5"/>
  <c r="J131" i="2" s="1"/>
  <c r="K108" i="6" s="1"/>
  <c r="L108" i="6" s="1"/>
  <c r="J3271" i="5"/>
  <c r="Q156" i="2" s="1"/>
  <c r="I255" i="6" s="1"/>
  <c r="J255" i="6" s="1"/>
  <c r="N1090" i="5"/>
  <c r="J171" i="2" s="1"/>
  <c r="K243" i="6" s="1"/>
  <c r="L243" i="6" s="1"/>
  <c r="N3037" i="5"/>
  <c r="J287" i="2" s="1"/>
  <c r="J993" i="5"/>
  <c r="I263" i="6" s="1"/>
  <c r="J263" i="6" s="1"/>
  <c r="N726" i="5"/>
  <c r="J193" i="2" s="1"/>
  <c r="J255" i="5"/>
  <c r="J2158" i="5"/>
  <c r="Q29" i="2" s="1"/>
  <c r="N986" i="5"/>
  <c r="J222" i="2" s="1"/>
  <c r="K280" i="6" s="1"/>
  <c r="L280" i="6" s="1"/>
  <c r="N2162" i="5"/>
  <c r="J30" i="2" s="1"/>
  <c r="K318" i="6" s="1"/>
  <c r="L318" i="6" s="1"/>
  <c r="N772" i="5"/>
  <c r="J178" i="2" s="1"/>
  <c r="K233" i="6" s="1"/>
  <c r="L233" i="6" s="1"/>
  <c r="N3504" i="5"/>
  <c r="J281" i="2" s="1"/>
  <c r="J3185" i="5"/>
  <c r="Q284" i="2" s="1"/>
  <c r="S284" i="2" s="1"/>
  <c r="N3211" i="5"/>
  <c r="J279" i="2" s="1"/>
  <c r="N572" i="5"/>
  <c r="J223" i="2" s="1"/>
  <c r="K232" i="6" s="1"/>
  <c r="L232" i="6" s="1"/>
  <c r="K1109" i="5"/>
  <c r="J1129" i="5"/>
  <c r="Q175" i="2" s="1"/>
  <c r="N240" i="5"/>
  <c r="J2138" i="5"/>
  <c r="Q24" i="2" s="1"/>
  <c r="I298" i="6" s="1"/>
  <c r="J298" i="6" s="1"/>
  <c r="N892" i="5"/>
  <c r="J205" i="2" s="1"/>
  <c r="J495" i="5"/>
  <c r="Q131" i="2" s="1"/>
  <c r="S131" i="2" s="1"/>
  <c r="J622" i="5"/>
  <c r="Q187" i="2" s="1"/>
  <c r="H72" i="1" s="1"/>
  <c r="J3037" i="5"/>
  <c r="Q287" i="2" s="1"/>
  <c r="S287" i="2" s="1"/>
  <c r="N2435" i="5"/>
  <c r="J94" i="2" s="1"/>
  <c r="K272" i="6" s="1"/>
  <c r="L272" i="6" s="1"/>
  <c r="J726" i="5"/>
  <c r="Q193" i="2" s="1"/>
  <c r="H77" i="1" s="1"/>
  <c r="N2524" i="5"/>
  <c r="J269" i="2" s="1"/>
  <c r="J50" i="5"/>
  <c r="N425" i="5"/>
  <c r="N2054" i="5"/>
  <c r="J97" i="2" s="1"/>
  <c r="N2362" i="5"/>
  <c r="J81" i="2" s="1"/>
  <c r="K276" i="6" s="1"/>
  <c r="L276" i="6" s="1"/>
  <c r="N2975" i="5"/>
  <c r="J244" i="2" s="1"/>
  <c r="J2650" i="5"/>
  <c r="Q130" i="2" s="1"/>
  <c r="I109" i="6" s="1"/>
  <c r="J109" i="6" s="1"/>
  <c r="N3087" i="5"/>
  <c r="J288" i="2" s="1"/>
  <c r="N954" i="5"/>
  <c r="J196" i="2" s="1"/>
  <c r="K283" i="6" s="1"/>
  <c r="L283" i="6" s="1"/>
  <c r="N3670" i="5"/>
  <c r="J273" i="2" s="1"/>
  <c r="N1053" i="5"/>
  <c r="J169" i="2" s="1"/>
  <c r="K251" i="6" s="1"/>
  <c r="L251" i="6" s="1"/>
  <c r="J3211" i="5"/>
  <c r="Q279" i="2" s="1"/>
  <c r="S279" i="2" s="1"/>
  <c r="J572" i="5"/>
  <c r="Q223" i="2" s="1"/>
  <c r="J240" i="5"/>
  <c r="N2211" i="5"/>
  <c r="J45" i="2" s="1"/>
  <c r="K228" i="6" s="1"/>
  <c r="L228" i="6" s="1"/>
  <c r="N2959" i="5"/>
  <c r="J243" i="2" s="1"/>
  <c r="J979" i="5"/>
  <c r="I267" i="6" s="1"/>
  <c r="J267" i="6" s="1"/>
  <c r="N791" i="5"/>
  <c r="J177" i="2" s="1"/>
  <c r="K240" i="6" s="1"/>
  <c r="L240" i="6" s="1"/>
  <c r="J2435" i="5"/>
  <c r="Q94" i="2" s="1"/>
  <c r="S94" i="2" s="1"/>
  <c r="J2120" i="5"/>
  <c r="Q20" i="2" s="1"/>
  <c r="S20" i="2" s="1"/>
  <c r="J2362" i="5"/>
  <c r="Q81" i="2" s="1"/>
  <c r="I276" i="6" s="1"/>
  <c r="J276" i="6" s="1"/>
  <c r="N2943" i="5"/>
  <c r="J121" i="2" s="1"/>
  <c r="J1255" i="5"/>
  <c r="Q163" i="2" s="1"/>
  <c r="N30" i="5"/>
  <c r="N2158" i="5"/>
  <c r="J29" i="2" s="1"/>
  <c r="K313" i="6" s="1"/>
  <c r="L313" i="6" s="1"/>
  <c r="N3449" i="5"/>
  <c r="J252" i="2" s="1"/>
  <c r="J2943" i="5"/>
  <c r="Q121" i="2" s="1"/>
  <c r="S121" i="2" s="1"/>
  <c r="N1903" i="5"/>
  <c r="J168" i="2" s="1"/>
  <c r="K241" i="6" s="1"/>
  <c r="L241" i="6" s="1"/>
  <c r="N2154" i="5"/>
  <c r="J28" i="2" s="1"/>
  <c r="K312" i="6" s="1"/>
  <c r="L312" i="6" s="1"/>
  <c r="N526" i="5"/>
  <c r="J133" i="2" s="1"/>
  <c r="K257" i="6" s="1"/>
  <c r="L257" i="6" s="1"/>
  <c r="J3007" i="5"/>
  <c r="Q246" i="2" s="1"/>
  <c r="S246" i="2" s="1"/>
  <c r="J3328" i="5"/>
  <c r="N843" i="5"/>
  <c r="J227" i="2" s="1"/>
  <c r="K236" i="6" s="1"/>
  <c r="L236" i="6" s="1"/>
  <c r="N2468" i="5"/>
  <c r="J102" i="2" s="1"/>
  <c r="K270" i="6" s="1"/>
  <c r="L270" i="6" s="1"/>
  <c r="N2506" i="5"/>
  <c r="J108" i="2" s="1"/>
  <c r="K206" i="6" s="1"/>
  <c r="L206" i="6" s="1"/>
  <c r="N2087" i="5"/>
  <c r="J11" i="2" s="1"/>
  <c r="K320" i="6" s="1"/>
  <c r="L320" i="6" s="1"/>
  <c r="N2037" i="5"/>
  <c r="N2142" i="5"/>
  <c r="J25" i="2" s="1"/>
  <c r="K307" i="6" s="1"/>
  <c r="L307" i="6" s="1"/>
  <c r="J2091" i="5"/>
  <c r="Q12" i="2" s="1"/>
  <c r="I314" i="6" s="1"/>
  <c r="J314" i="6" s="1"/>
  <c r="J2959" i="5"/>
  <c r="Q243" i="2" s="1"/>
  <c r="S243" i="2" s="1"/>
  <c r="J1090" i="5"/>
  <c r="Q171" i="2" s="1"/>
  <c r="J2033" i="5"/>
  <c r="Q259" i="2" s="1"/>
  <c r="S259" i="2" s="1"/>
  <c r="N299" i="5"/>
  <c r="N2166" i="5"/>
  <c r="J31" i="2" s="1"/>
  <c r="K319" i="6" s="1"/>
  <c r="L319" i="6" s="1"/>
  <c r="N2285" i="5"/>
  <c r="J57" i="2" s="1"/>
  <c r="N2474" i="5"/>
  <c r="J103" i="2" s="1"/>
  <c r="K286" i="6" s="1"/>
  <c r="L286" i="6" s="1"/>
  <c r="N3254" i="5"/>
  <c r="J114" i="2" s="1"/>
  <c r="N675" i="5"/>
  <c r="J190" i="2" s="1"/>
  <c r="N2304" i="5"/>
  <c r="J64" i="2" s="1"/>
  <c r="K311" i="6" s="1"/>
  <c r="L311" i="6" s="1"/>
  <c r="J3057" i="5"/>
  <c r="Q283" i="2" s="1"/>
  <c r="S283" i="2" s="1"/>
  <c r="J3136" i="5"/>
  <c r="Q289" i="2" s="1"/>
  <c r="S289" i="2" s="1"/>
  <c r="N3246" i="5"/>
  <c r="J113" i="2" s="1"/>
  <c r="N1937" i="5"/>
  <c r="J128" i="2" s="1"/>
  <c r="K71" i="6" s="1"/>
  <c r="L71" i="6" s="1"/>
  <c r="J2524" i="5"/>
  <c r="Q269" i="2" s="1"/>
  <c r="I2793" i="5" s="1"/>
  <c r="J972" i="5"/>
  <c r="I279" i="6" s="1"/>
  <c r="J279" i="6" s="1"/>
  <c r="J2909" i="5"/>
  <c r="Q126" i="2" s="1"/>
  <c r="N415" i="5"/>
  <c r="N12" i="5"/>
  <c r="N701" i="5"/>
  <c r="J191" i="2" s="1"/>
  <c r="J437" i="5"/>
  <c r="N650" i="5"/>
  <c r="J189" i="2" s="1"/>
  <c r="K234" i="6" s="1"/>
  <c r="L234" i="6" s="1"/>
  <c r="N3527" i="5"/>
  <c r="J260" i="2" s="1"/>
  <c r="K61" i="6" s="1"/>
  <c r="L61" i="6" s="1"/>
  <c r="N2926" i="5"/>
  <c r="J123" i="2" s="1"/>
  <c r="K230" i="6" s="1"/>
  <c r="L230" i="6" s="1"/>
  <c r="N3704" i="5"/>
  <c r="J256" i="2" s="1"/>
  <c r="J3516" i="5"/>
  <c r="Q110" i="2" s="1"/>
  <c r="I277" i="6" s="1"/>
  <c r="J277" i="6" s="1"/>
  <c r="N3293" i="5"/>
  <c r="J176" i="2" s="1"/>
  <c r="K247" i="6" s="1"/>
  <c r="L247" i="6" s="1"/>
  <c r="J264" i="5"/>
  <c r="J2037" i="5"/>
  <c r="J73" i="5"/>
  <c r="J2142" i="5"/>
  <c r="Q25" i="2" s="1"/>
  <c r="N1985" i="5"/>
  <c r="J80" i="2" s="1"/>
  <c r="J3087" i="5"/>
  <c r="Q288" i="2" s="1"/>
  <c r="S288" i="2" s="1"/>
  <c r="J299" i="5"/>
  <c r="N2203" i="5"/>
  <c r="J43" i="2" s="1"/>
  <c r="K58" i="6" s="1"/>
  <c r="L58" i="6" s="1"/>
  <c r="J2285" i="5"/>
  <c r="Q57" i="2" s="1"/>
  <c r="S57" i="2" s="1"/>
  <c r="N3432" i="5"/>
  <c r="J125" i="2" s="1"/>
  <c r="K227" i="6" s="1"/>
  <c r="L227" i="6" s="1"/>
  <c r="J2474" i="5"/>
  <c r="Q103" i="2" s="1"/>
  <c r="I286" i="6" s="1"/>
  <c r="J286" i="6" s="1"/>
  <c r="J3254" i="5"/>
  <c r="Q114" i="2" s="1"/>
  <c r="S114" i="2" s="1"/>
  <c r="N531" i="5"/>
  <c r="J129" i="2" s="1"/>
  <c r="K414" i="6" s="1"/>
  <c r="L414" i="6" s="1"/>
  <c r="J675" i="5"/>
  <c r="Q190" i="2" s="1"/>
  <c r="H75" i="1" s="1"/>
  <c r="J2304" i="5"/>
  <c r="Q64" i="2" s="1"/>
  <c r="I311" i="6" s="1"/>
  <c r="J311" i="6" s="1"/>
  <c r="J2518" i="5"/>
  <c r="Q258" i="2" s="1"/>
  <c r="I3341" i="5" s="1"/>
  <c r="N361" i="5"/>
  <c r="J3246" i="5"/>
  <c r="Q113" i="2" s="1"/>
  <c r="S113" i="2" s="1"/>
  <c r="J415" i="5"/>
  <c r="J12" i="5"/>
  <c r="J650" i="5"/>
  <c r="Q189" i="2" s="1"/>
  <c r="N3165" i="5"/>
  <c r="J286" i="2" s="1"/>
  <c r="J222" i="5"/>
  <c r="J3527" i="5"/>
  <c r="Q260" i="2" s="1"/>
  <c r="N2179" i="5"/>
  <c r="J35" i="2" s="1"/>
  <c r="K325" i="6" s="1"/>
  <c r="L325" i="6" s="1"/>
  <c r="J2926" i="5"/>
  <c r="Q123" i="2" s="1"/>
  <c r="J3704" i="5"/>
  <c r="N1273" i="5"/>
  <c r="J127" i="2" s="1"/>
  <c r="J2735" i="5"/>
  <c r="Q275" i="2" s="1"/>
  <c r="S275" i="2" s="1"/>
  <c r="N1034" i="5"/>
  <c r="J167" i="2" s="1"/>
  <c r="K239" i="6" s="1"/>
  <c r="L239" i="6" s="1"/>
  <c r="N382" i="5"/>
  <c r="J892" i="5"/>
  <c r="H48" i="1" s="1"/>
  <c r="I48" i="1" s="1"/>
  <c r="N927" i="5"/>
  <c r="J210" i="2" s="1"/>
  <c r="K273" i="6" s="1"/>
  <c r="L273" i="6" s="1"/>
  <c r="J942" i="5"/>
  <c r="J1985" i="5"/>
  <c r="Q80" i="2" s="1"/>
  <c r="S80" i="2" s="1"/>
  <c r="J791" i="5"/>
  <c r="Q177" i="2" s="1"/>
  <c r="N188" i="5"/>
  <c r="J2203" i="5"/>
  <c r="Q43" i="2" s="1"/>
  <c r="I58" i="6" s="1"/>
  <c r="J58" i="6" s="1"/>
  <c r="N2108" i="5"/>
  <c r="J17" i="2" s="1"/>
  <c r="K304" i="6" s="1"/>
  <c r="L304" i="6" s="1"/>
  <c r="N2170" i="5"/>
  <c r="J32" i="2" s="1"/>
  <c r="K323" i="6" s="1"/>
  <c r="L323" i="6" s="1"/>
  <c r="J2394" i="5"/>
  <c r="Q87" i="2" s="1"/>
  <c r="J954" i="5"/>
  <c r="J3432" i="5"/>
  <c r="Q125" i="2" s="1"/>
  <c r="I227" i="6" s="1"/>
  <c r="J227" i="6" s="1"/>
  <c r="N2324" i="5"/>
  <c r="J70" i="2" s="1"/>
  <c r="K290" i="6" s="1"/>
  <c r="L290" i="6" s="1"/>
  <c r="J531" i="5"/>
  <c r="I414" i="6" s="1"/>
  <c r="J414" i="6" s="1"/>
  <c r="N1198" i="5"/>
  <c r="J159" i="2" s="1"/>
  <c r="K254" i="6" s="1"/>
  <c r="L254" i="6" s="1"/>
  <c r="J488" i="5"/>
  <c r="J361" i="5"/>
  <c r="N2100" i="5"/>
  <c r="J15" i="2" s="1"/>
  <c r="K300" i="6" s="1"/>
  <c r="L300" i="6" s="1"/>
  <c r="N1932" i="5"/>
  <c r="N317" i="5"/>
  <c r="N2686" i="5"/>
  <c r="J261" i="2" s="1"/>
  <c r="J3165" i="5"/>
  <c r="Q286" i="2" s="1"/>
  <c r="S286" i="2" s="1"/>
  <c r="N339" i="5"/>
  <c r="J2179" i="5"/>
  <c r="Q35" i="2" s="1"/>
  <c r="I325" i="6" s="1"/>
  <c r="J325" i="6" s="1"/>
  <c r="N2689" i="5"/>
  <c r="J240" i="2" s="1"/>
  <c r="N2146" i="5"/>
  <c r="J26" i="2" s="1"/>
  <c r="K306" i="6" s="1"/>
  <c r="L306" i="6" s="1"/>
  <c r="N2814" i="5"/>
  <c r="J277" i="2" s="1"/>
  <c r="N817" i="5"/>
  <c r="J180" i="2" s="1"/>
  <c r="K237" i="6" s="1"/>
  <c r="L237" i="6" s="1"/>
  <c r="N469" i="5"/>
  <c r="J201" i="2" s="1"/>
  <c r="K284" i="6" s="1"/>
  <c r="L284" i="6" s="1"/>
  <c r="N2400" i="5"/>
  <c r="J88" i="2" s="1"/>
  <c r="K305" i="6" s="1"/>
  <c r="L305" i="6" s="1"/>
  <c r="N2074" i="5"/>
  <c r="J8" i="2" s="1"/>
  <c r="K60" i="6" s="1"/>
  <c r="L60" i="6" s="1"/>
  <c r="J927" i="5"/>
  <c r="I273" i="6" s="1"/>
  <c r="J273" i="6" s="1"/>
  <c r="N482" i="5"/>
  <c r="J204" i="2" s="1"/>
  <c r="K125" i="6" s="1"/>
  <c r="L125" i="6" s="1"/>
  <c r="N979" i="5"/>
  <c r="J200" i="2" s="1"/>
  <c r="K267" i="6" s="1"/>
  <c r="L267" i="6" s="1"/>
  <c r="N1146" i="5"/>
  <c r="J155" i="2" s="1"/>
  <c r="K256" i="6" s="1"/>
  <c r="L256" i="6" s="1"/>
  <c r="J188" i="5"/>
  <c r="J2108" i="5"/>
  <c r="Q17" i="2" s="1"/>
  <c r="N2892" i="5"/>
  <c r="J124" i="2" s="1"/>
  <c r="K229" i="6" s="1"/>
  <c r="L229" i="6" s="1"/>
  <c r="J2324" i="5"/>
  <c r="Q70" i="2" s="1"/>
  <c r="I290" i="6" s="1"/>
  <c r="J290" i="6" s="1"/>
  <c r="N2224" i="5"/>
  <c r="J48" i="2" s="1"/>
  <c r="K41" i="6" s="1"/>
  <c r="L41" i="6" s="1"/>
  <c r="J1198" i="5"/>
  <c r="Q159" i="2" s="1"/>
  <c r="N255" i="5"/>
  <c r="N2120" i="5"/>
  <c r="J20" i="2" s="1"/>
  <c r="K309" i="6" s="1"/>
  <c r="L309" i="6" s="1"/>
  <c r="J2100" i="5"/>
  <c r="Q15" i="2" s="1"/>
  <c r="I300" i="6" s="1"/>
  <c r="J300" i="6" s="1"/>
  <c r="J1932" i="5"/>
  <c r="N2216" i="5"/>
  <c r="J46" i="2" s="1"/>
  <c r="K347" i="6" s="1"/>
  <c r="L347" i="6" s="1"/>
  <c r="J3584" i="5"/>
  <c r="Q233" i="2" s="1"/>
  <c r="I3235" i="5" s="1"/>
  <c r="J2146" i="5"/>
  <c r="Q26" i="2" s="1"/>
  <c r="H199" i="1" s="1"/>
  <c r="G10" i="8" s="1"/>
  <c r="J2991" i="5"/>
  <c r="Q245" i="2" s="1"/>
  <c r="S245" i="2" s="1"/>
  <c r="N518" i="5"/>
  <c r="J120" i="2" s="1"/>
  <c r="K59" i="6" s="1"/>
  <c r="L59" i="6" s="1"/>
  <c r="N1108" i="5"/>
  <c r="J173" i="2" s="1"/>
  <c r="N935" i="5"/>
  <c r="J211" i="2" s="1"/>
  <c r="K259" i="6" s="1"/>
  <c r="L259" i="6" s="1"/>
  <c r="N1929" i="5"/>
  <c r="J188" i="2" s="1"/>
  <c r="J93" i="5"/>
  <c r="J2630" i="5"/>
  <c r="H95" i="1" s="1"/>
  <c r="N2150" i="5"/>
  <c r="J27" i="2" s="1"/>
  <c r="K310" i="6" s="1"/>
  <c r="L310" i="6" s="1"/>
  <c r="N2221" i="5"/>
  <c r="J47" i="2" s="1"/>
  <c r="K348" i="6" s="1"/>
  <c r="L348" i="6" s="1"/>
  <c r="N2051" i="5"/>
  <c r="J229" i="2" s="1"/>
  <c r="K258" i="6" s="1"/>
  <c r="L258" i="6" s="1"/>
  <c r="J2400" i="5"/>
  <c r="Q88" i="2" s="1"/>
  <c r="J3670" i="5"/>
  <c r="Q273" i="2" s="1"/>
  <c r="S273" i="2" s="1"/>
  <c r="J425" i="5"/>
  <c r="N463" i="5"/>
  <c r="J238" i="2" s="1"/>
  <c r="J339" i="5"/>
  <c r="N3584" i="5"/>
  <c r="J233" i="2" s="1"/>
  <c r="N2991" i="5"/>
  <c r="J245" i="2" s="1"/>
  <c r="J2083" i="5"/>
  <c r="Q10" i="2" s="1"/>
  <c r="N2656" i="5"/>
  <c r="J84" i="2" s="1"/>
  <c r="K294" i="6" s="1"/>
  <c r="L294" i="6" s="1"/>
  <c r="N3328" i="5"/>
  <c r="J268" i="2" s="1"/>
  <c r="N3193" i="5"/>
  <c r="J2814" i="5"/>
  <c r="Q277" i="2" s="1"/>
  <c r="S277" i="2" s="1"/>
  <c r="N264" i="5"/>
  <c r="J1273" i="5"/>
  <c r="Q127" i="2" s="1"/>
  <c r="S127" i="2" s="1"/>
  <c r="N2735" i="5"/>
  <c r="J275" i="2" s="1"/>
  <c r="N2060" i="5"/>
  <c r="J40" i="2" s="1"/>
  <c r="K332" i="6" s="1"/>
  <c r="L332" i="6" s="1"/>
  <c r="J382" i="5"/>
  <c r="N2727" i="5"/>
  <c r="J274" i="2" s="1"/>
  <c r="N2381" i="5"/>
  <c r="J85" i="2" s="1"/>
  <c r="K291" i="6" s="1"/>
  <c r="L291" i="6" s="1"/>
  <c r="J2727" i="5"/>
  <c r="Q274" i="2" s="1"/>
  <c r="H97" i="1" s="1"/>
  <c r="J2686" i="5"/>
  <c r="H94" i="1" s="1"/>
  <c r="N1236" i="5"/>
  <c r="J220" i="2" s="1"/>
  <c r="K252" i="6" s="1"/>
  <c r="L252" i="6" s="1"/>
  <c r="N3107" i="5"/>
  <c r="J285" i="2" s="1"/>
  <c r="N131" i="5"/>
  <c r="N886" i="5"/>
  <c r="J224" i="2" s="1"/>
  <c r="K124" i="6" s="1"/>
  <c r="L124" i="6" s="1"/>
  <c r="J772" i="5"/>
  <c r="Q178" i="2" s="1"/>
  <c r="J1929" i="5"/>
  <c r="Q188" i="2" s="1"/>
  <c r="H73" i="1" s="1"/>
  <c r="N450" i="5"/>
  <c r="J237" i="2" s="1"/>
  <c r="J2468" i="5"/>
  <c r="Q102" i="2" s="1"/>
  <c r="I270" i="6" s="1"/>
  <c r="J270" i="6" s="1"/>
  <c r="J2130" i="5"/>
  <c r="Q22" i="2" s="1"/>
  <c r="S22" i="2" s="1"/>
  <c r="J2231" i="5"/>
  <c r="Q53" i="2" s="1"/>
  <c r="J913" i="5"/>
  <c r="J2221" i="5"/>
  <c r="Q47" i="2" s="1"/>
  <c r="J2051" i="5"/>
  <c r="Q229" i="2" s="1"/>
  <c r="J817" i="5"/>
  <c r="Q180" i="2" s="1"/>
  <c r="J1034" i="5"/>
  <c r="Q167" i="2" s="1"/>
  <c r="J469" i="5"/>
  <c r="J2381" i="5"/>
  <c r="Q85" i="2" s="1"/>
  <c r="N960" i="5"/>
  <c r="J197" i="2" s="1"/>
  <c r="K151" i="6" s="1"/>
  <c r="L151" i="6" s="1"/>
  <c r="J701" i="5"/>
  <c r="Q191" i="2" s="1"/>
  <c r="H76" i="1" s="1"/>
  <c r="J317" i="5"/>
  <c r="J53" i="5"/>
  <c r="J1236" i="5"/>
  <c r="Q220" i="2" s="1"/>
  <c r="J3107" i="5"/>
  <c r="Q285" i="2" s="1"/>
  <c r="S285" i="2" s="1"/>
  <c r="J131" i="5"/>
  <c r="N905" i="5"/>
  <c r="J207" i="2" s="1"/>
  <c r="K202" i="6" s="1"/>
  <c r="L202" i="6" s="1"/>
  <c r="J2227" i="5"/>
  <c r="Q52" i="2" s="1"/>
  <c r="J1108" i="5"/>
  <c r="Q173" i="2" s="1"/>
  <c r="H93" i="1" s="1"/>
  <c r="J2162" i="5"/>
  <c r="Q30" i="2" s="1"/>
  <c r="J886" i="5"/>
  <c r="Q224" i="2" s="1"/>
  <c r="N2320" i="5"/>
  <c r="J69" i="2" s="1"/>
  <c r="K296" i="6" s="1"/>
  <c r="L296" i="6" s="1"/>
  <c r="Q237" i="2"/>
  <c r="N2234" i="5"/>
  <c r="J54" i="2" s="1"/>
  <c r="K315" i="6" s="1"/>
  <c r="L315" i="6" s="1"/>
  <c r="N1016" i="5"/>
  <c r="J166" i="2" s="1"/>
  <c r="K244" i="6" s="1"/>
  <c r="L244" i="6" s="1"/>
  <c r="N879" i="5"/>
  <c r="J216" i="2" s="1"/>
  <c r="K90" i="6" s="1"/>
  <c r="L90" i="6" s="1"/>
  <c r="J2875" i="5"/>
  <c r="Q276" i="2" s="1"/>
  <c r="I3625" i="5" s="1"/>
  <c r="J2307" i="5"/>
  <c r="Q65" i="2" s="1"/>
  <c r="J960" i="5"/>
  <c r="N2668" i="5"/>
  <c r="J231" i="2" s="1"/>
  <c r="N750" i="5"/>
  <c r="J179" i="2" s="1"/>
  <c r="K238" i="6" s="1"/>
  <c r="L238" i="6" s="1"/>
  <c r="N281" i="5"/>
  <c r="N3599" i="5"/>
  <c r="J254" i="2" s="1"/>
  <c r="J2054" i="5"/>
  <c r="Q97" i="2" s="1"/>
  <c r="S97" i="2" s="1"/>
  <c r="N474" i="5"/>
  <c r="J202" i="2" s="1"/>
  <c r="N2824" i="5"/>
  <c r="J278" i="2" s="1"/>
  <c r="N40" i="5"/>
  <c r="J2154" i="5"/>
  <c r="Q28" i="2" s="1"/>
  <c r="N2368" i="5"/>
  <c r="J82" i="2" s="1"/>
  <c r="K288" i="6" s="1"/>
  <c r="L288" i="6" s="1"/>
  <c r="J905" i="5"/>
  <c r="N2176" i="5"/>
  <c r="J34" i="2" s="1"/>
  <c r="K324" i="6" s="1"/>
  <c r="L324" i="6" s="1"/>
  <c r="N1217" i="5"/>
  <c r="J160" i="2" s="1"/>
  <c r="K253" i="6" s="1"/>
  <c r="L253" i="6" s="1"/>
  <c r="N2104" i="5"/>
  <c r="J16" i="2" s="1"/>
  <c r="K303" i="6" s="1"/>
  <c r="L303" i="6" s="1"/>
  <c r="J2320" i="5"/>
  <c r="Q69" i="2" s="1"/>
  <c r="K3272" i="5"/>
  <c r="J3293" i="5"/>
  <c r="Q176" i="2" s="1"/>
  <c r="N111" i="5"/>
  <c r="N2294" i="5"/>
  <c r="J59" i="2" s="1"/>
  <c r="K351" i="6" s="1"/>
  <c r="L351" i="6" s="1"/>
  <c r="N2077" i="5"/>
  <c r="J9" i="2" s="1"/>
  <c r="K281" i="6" s="1"/>
  <c r="L281" i="6" s="1"/>
  <c r="J2234" i="5"/>
  <c r="Q54" i="2" s="1"/>
  <c r="N3309" i="5"/>
  <c r="J7" i="2" s="1"/>
  <c r="J1016" i="5"/>
  <c r="Q166" i="2" s="1"/>
  <c r="J879" i="5"/>
  <c r="Q216" i="2" s="1"/>
  <c r="D90" i="6" s="1"/>
  <c r="N18" i="5"/>
  <c r="N966" i="5"/>
  <c r="J198" i="2" s="1"/>
  <c r="K152" i="6" s="1"/>
  <c r="L152" i="6" s="1"/>
  <c r="J2668" i="5"/>
  <c r="Q231" i="2" s="1"/>
  <c r="S231" i="2" s="1"/>
  <c r="J750" i="5"/>
  <c r="Q179" i="2" s="1"/>
  <c r="J281" i="5"/>
  <c r="J3599" i="5"/>
  <c r="Q254" i="2" s="1"/>
  <c r="S254" i="2" s="1"/>
  <c r="J474" i="5"/>
  <c r="Q202" i="2" s="1"/>
  <c r="S202" i="2" s="1"/>
  <c r="N549" i="5"/>
  <c r="J228" i="2" s="1"/>
  <c r="K242" i="6" s="1"/>
  <c r="L242" i="6" s="1"/>
  <c r="J2824" i="5"/>
  <c r="Q278" i="2" s="1"/>
  <c r="S278" i="2" s="1"/>
  <c r="N222" i="5"/>
  <c r="J40" i="5"/>
  <c r="J2689" i="5"/>
  <c r="Q240" i="2" s="1"/>
  <c r="N2240" i="5"/>
  <c r="J56" i="2" s="1"/>
  <c r="K330" i="6" s="1"/>
  <c r="L330" i="6" s="1"/>
  <c r="J986" i="5"/>
  <c r="Q222" i="2" s="1"/>
  <c r="J2368" i="5"/>
  <c r="Q82" i="2" s="1"/>
  <c r="J518" i="5"/>
  <c r="Q120" i="2" s="1"/>
  <c r="S120" i="2" s="1"/>
  <c r="J1217" i="5"/>
  <c r="Q160" i="2" s="1"/>
  <c r="N3007" i="5"/>
  <c r="J246" i="2" s="1"/>
  <c r="J2104" i="5"/>
  <c r="Q16" i="2" s="1"/>
  <c r="J843" i="5"/>
  <c r="Q227" i="2" s="1"/>
  <c r="N93" i="5"/>
  <c r="N2630" i="5"/>
  <c r="J262" i="2" s="1"/>
  <c r="J2150" i="5"/>
  <c r="Q27" i="2" s="1"/>
  <c r="J111" i="5"/>
  <c r="J2294" i="5"/>
  <c r="Q59" i="2" s="1"/>
  <c r="J2077" i="5"/>
  <c r="Q9" i="2" s="1"/>
  <c r="J3309" i="5"/>
  <c r="Q7" i="2" s="1"/>
  <c r="S7" i="2" s="1"/>
  <c r="J18" i="5"/>
  <c r="N73" i="5"/>
  <c r="J966" i="5"/>
  <c r="J2193" i="5"/>
  <c r="M2193" i="5"/>
  <c r="N2193" i="5" s="1"/>
  <c r="J2194" i="5"/>
  <c r="M2194" i="5"/>
  <c r="N2194" i="5" s="1"/>
  <c r="S272" i="2"/>
  <c r="S117" i="2"/>
  <c r="I2192" i="5"/>
  <c r="S264" i="2"/>
  <c r="S271" i="2"/>
  <c r="Q256" i="2"/>
  <c r="S256" i="2" s="1"/>
  <c r="S111" i="2"/>
  <c r="I161" i="1"/>
  <c r="BS890" i="3"/>
  <c r="BR890" i="3"/>
  <c r="F144" i="7" l="1"/>
  <c r="I158" i="1"/>
  <c r="D269" i="6"/>
  <c r="H402" i="1"/>
  <c r="G303" i="8" s="1"/>
  <c r="I303" i="8" s="1"/>
  <c r="I304" i="8" s="1"/>
  <c r="I396" i="6"/>
  <c r="J396" i="6" s="1"/>
  <c r="M396" i="6" s="1"/>
  <c r="N396" i="6" s="1"/>
  <c r="S263" i="2"/>
  <c r="M41" i="6"/>
  <c r="N41" i="6" s="1"/>
  <c r="S238" i="2"/>
  <c r="H153" i="1"/>
  <c r="S237" i="2"/>
  <c r="H152" i="1"/>
  <c r="I73" i="1"/>
  <c r="G159" i="8"/>
  <c r="I94" i="1"/>
  <c r="G349" i="8"/>
  <c r="I349" i="8" s="1"/>
  <c r="I95" i="1"/>
  <c r="G348" i="8"/>
  <c r="I348" i="8" s="1"/>
  <c r="I97" i="1"/>
  <c r="G350" i="8"/>
  <c r="I350" i="8" s="1"/>
  <c r="I72" i="1"/>
  <c r="G158" i="8"/>
  <c r="I93" i="1"/>
  <c r="G199" i="8"/>
  <c r="I76" i="1"/>
  <c r="G162" i="8"/>
  <c r="I185" i="1"/>
  <c r="G39" i="8"/>
  <c r="I75" i="1"/>
  <c r="G161" i="8"/>
  <c r="I77" i="1"/>
  <c r="G163" i="8"/>
  <c r="I3324" i="5"/>
  <c r="M3324" i="5" s="1"/>
  <c r="N3324" i="5" s="1"/>
  <c r="I346" i="6"/>
  <c r="J346" i="6" s="1"/>
  <c r="M346" i="6" s="1"/>
  <c r="N346" i="6" s="1"/>
  <c r="S14" i="2"/>
  <c r="H377" i="1"/>
  <c r="H247" i="1"/>
  <c r="H225" i="1"/>
  <c r="S33" i="2"/>
  <c r="S55" i="2"/>
  <c r="H173" i="1"/>
  <c r="I3383" i="5"/>
  <c r="J3383" i="5" s="1"/>
  <c r="I2777" i="5"/>
  <c r="J2777" i="5" s="1"/>
  <c r="I2586" i="5"/>
  <c r="M2586" i="5" s="1"/>
  <c r="N2586" i="5" s="1"/>
  <c r="H181" i="1"/>
  <c r="I403" i="1"/>
  <c r="D396" i="6"/>
  <c r="I199" i="1"/>
  <c r="D306" i="6"/>
  <c r="I373" i="1"/>
  <c r="D126" i="6"/>
  <c r="I380" i="1"/>
  <c r="D213" i="6"/>
  <c r="I381" i="1"/>
  <c r="D156" i="6"/>
  <c r="I176" i="1"/>
  <c r="D326" i="6"/>
  <c r="I47" i="1"/>
  <c r="D125" i="6"/>
  <c r="M57" i="6"/>
  <c r="N57" i="6" s="1"/>
  <c r="M329" i="6"/>
  <c r="N329" i="6" s="1"/>
  <c r="I2609" i="5"/>
  <c r="J2609" i="5" s="1"/>
  <c r="S41" i="2"/>
  <c r="I2755" i="5"/>
  <c r="J2755" i="5" s="1"/>
  <c r="S39" i="2"/>
  <c r="I3362" i="5"/>
  <c r="M3362" i="5" s="1"/>
  <c r="N3362" i="5" s="1"/>
  <c r="M293" i="6"/>
  <c r="N293" i="6" s="1"/>
  <c r="I3342" i="5"/>
  <c r="J3342" i="5" s="1"/>
  <c r="H405" i="1"/>
  <c r="G306" i="8" s="1"/>
  <c r="S266" i="2"/>
  <c r="H246" i="1"/>
  <c r="G123" i="8" s="1"/>
  <c r="H126" i="1"/>
  <c r="G63" i="8" s="1"/>
  <c r="I3333" i="5"/>
  <c r="M3333" i="5" s="1"/>
  <c r="N3333" i="5" s="1"/>
  <c r="N3334" i="5" s="1"/>
  <c r="J249" i="2" s="1"/>
  <c r="S67" i="2"/>
  <c r="H180" i="1"/>
  <c r="G34" i="8" s="1"/>
  <c r="S132" i="2"/>
  <c r="S56" i="2"/>
  <c r="H160" i="1"/>
  <c r="F27" i="7" s="1"/>
  <c r="S58" i="2"/>
  <c r="S881" i="2"/>
  <c r="H218" i="1"/>
  <c r="M321" i="6"/>
  <c r="N321" i="6" s="1"/>
  <c r="H179" i="1"/>
  <c r="G33" i="8" s="1"/>
  <c r="S232" i="2"/>
  <c r="I3203" i="5"/>
  <c r="J3203" i="5" s="1"/>
  <c r="S128" i="2"/>
  <c r="I2797" i="5"/>
  <c r="J2797" i="5" s="1"/>
  <c r="S258" i="2"/>
  <c r="M71" i="6"/>
  <c r="N71" i="6" s="1"/>
  <c r="M330" i="6"/>
  <c r="N330" i="6" s="1"/>
  <c r="M350" i="6"/>
  <c r="N350" i="6" s="1"/>
  <c r="S86" i="2"/>
  <c r="M278" i="6"/>
  <c r="N278" i="6" s="1"/>
  <c r="M333" i="6"/>
  <c r="N333" i="6" s="1"/>
  <c r="H134" i="1"/>
  <c r="H193" i="1"/>
  <c r="G4" i="8" s="1"/>
  <c r="M229" i="6"/>
  <c r="N229" i="6" s="1"/>
  <c r="S24" i="2"/>
  <c r="H165" i="1"/>
  <c r="F23" i="7" s="1"/>
  <c r="M319" i="6"/>
  <c r="N319" i="6" s="1"/>
  <c r="S48" i="2"/>
  <c r="H212" i="1"/>
  <c r="G23" i="8" s="1"/>
  <c r="S31" i="2"/>
  <c r="S13" i="2"/>
  <c r="H184" i="1"/>
  <c r="G38" i="8" s="1"/>
  <c r="M332" i="6"/>
  <c r="N332" i="6" s="1"/>
  <c r="S78" i="2"/>
  <c r="H128" i="1"/>
  <c r="G65" i="8" s="1"/>
  <c r="H183" i="1"/>
  <c r="G37" i="8" s="1"/>
  <c r="S40" i="2"/>
  <c r="S81" i="2"/>
  <c r="H175" i="1"/>
  <c r="G29" i="8" s="1"/>
  <c r="S156" i="2"/>
  <c r="S35" i="2"/>
  <c r="H53" i="1"/>
  <c r="G181" i="8" s="1"/>
  <c r="H44" i="1"/>
  <c r="G173" i="8" s="1"/>
  <c r="S200" i="2"/>
  <c r="H239" i="1"/>
  <c r="F134" i="7" s="1"/>
  <c r="H201" i="1"/>
  <c r="G12" i="8" s="1"/>
  <c r="S110" i="2"/>
  <c r="S64" i="2"/>
  <c r="M267" i="6"/>
  <c r="N267" i="6" s="1"/>
  <c r="H79" i="1"/>
  <c r="G185" i="8" s="1"/>
  <c r="H229" i="1"/>
  <c r="G118" i="8" s="1"/>
  <c r="S125" i="2"/>
  <c r="H28" i="1"/>
  <c r="G44" i="8" s="1"/>
  <c r="H159" i="1"/>
  <c r="F26" i="7" s="1"/>
  <c r="S43" i="2"/>
  <c r="S205" i="2"/>
  <c r="S103" i="2"/>
  <c r="S102" i="2"/>
  <c r="H151" i="1"/>
  <c r="F118" i="7" s="1"/>
  <c r="H132" i="1"/>
  <c r="G68" i="8" s="1"/>
  <c r="H52" i="1"/>
  <c r="G180" i="8" s="1"/>
  <c r="H194" i="1"/>
  <c r="G5" i="8" s="1"/>
  <c r="H164" i="1"/>
  <c r="F53" i="7" s="1"/>
  <c r="S70" i="2"/>
  <c r="S209" i="2"/>
  <c r="S12" i="2"/>
  <c r="S15" i="2"/>
  <c r="S79" i="2"/>
  <c r="H207" i="1"/>
  <c r="G18" i="8" s="1"/>
  <c r="S136" i="2"/>
  <c r="H96" i="1"/>
  <c r="H39" i="1"/>
  <c r="G168" i="8" s="1"/>
  <c r="I168" i="8" s="1"/>
  <c r="S195" i="2"/>
  <c r="M298" i="6"/>
  <c r="N298" i="6" s="1"/>
  <c r="H404" i="1"/>
  <c r="G305" i="8" s="1"/>
  <c r="I305" i="8" s="1"/>
  <c r="I306" i="8" s="1"/>
  <c r="S265" i="2"/>
  <c r="M349" i="6"/>
  <c r="N349" i="6" s="1"/>
  <c r="S210" i="2"/>
  <c r="H219" i="1"/>
  <c r="G103" i="8" s="1"/>
  <c r="I103" i="8" s="1"/>
  <c r="H226" i="1"/>
  <c r="G110" i="8" s="1"/>
  <c r="M70" i="6"/>
  <c r="N70" i="6" s="1"/>
  <c r="M300" i="6"/>
  <c r="N300" i="6" s="1"/>
  <c r="M273" i="6"/>
  <c r="N273" i="6" s="1"/>
  <c r="M325" i="6"/>
  <c r="N325" i="6" s="1"/>
  <c r="M260" i="6"/>
  <c r="N260" i="6" s="1"/>
  <c r="M320" i="6"/>
  <c r="N320" i="6" s="1"/>
  <c r="M347" i="6"/>
  <c r="N347" i="6" s="1"/>
  <c r="M274" i="6"/>
  <c r="N274" i="6" s="1"/>
  <c r="M227" i="6"/>
  <c r="N227" i="6" s="1"/>
  <c r="M290" i="6"/>
  <c r="N290" i="6" s="1"/>
  <c r="M286" i="6"/>
  <c r="N286" i="6" s="1"/>
  <c r="H88" i="1"/>
  <c r="G194" i="8" s="1"/>
  <c r="I239" i="6"/>
  <c r="J239" i="6" s="1"/>
  <c r="M239" i="6" s="1"/>
  <c r="N239" i="6" s="1"/>
  <c r="H195" i="1"/>
  <c r="G6" i="8" s="1"/>
  <c r="I303" i="6"/>
  <c r="J303" i="6" s="1"/>
  <c r="M303" i="6" s="1"/>
  <c r="N303" i="6" s="1"/>
  <c r="S207" i="2"/>
  <c r="I202" i="6"/>
  <c r="J202" i="6" s="1"/>
  <c r="M202" i="6" s="1"/>
  <c r="N202" i="6" s="1"/>
  <c r="I231" i="6"/>
  <c r="J231" i="6" s="1"/>
  <c r="M231" i="6" s="1"/>
  <c r="N231" i="6" s="1"/>
  <c r="S44" i="2"/>
  <c r="I93" i="6"/>
  <c r="J93" i="6" s="1"/>
  <c r="M93" i="6" s="1"/>
  <c r="N93" i="6" s="1"/>
  <c r="M414" i="6"/>
  <c r="N414" i="6" s="1"/>
  <c r="S25" i="2"/>
  <c r="I307" i="6"/>
  <c r="J307" i="6" s="1"/>
  <c r="M307" i="6" s="1"/>
  <c r="N307" i="6" s="1"/>
  <c r="H85" i="1"/>
  <c r="G191" i="8" s="1"/>
  <c r="I250" i="6"/>
  <c r="J250" i="6" s="1"/>
  <c r="M250" i="6" s="1"/>
  <c r="N250" i="6" s="1"/>
  <c r="H205" i="1"/>
  <c r="G16" i="8" s="1"/>
  <c r="I313" i="6"/>
  <c r="J313" i="6" s="1"/>
  <c r="M313" i="6" s="1"/>
  <c r="N313" i="6" s="1"/>
  <c r="S112" i="2"/>
  <c r="J53" i="6"/>
  <c r="M53" i="6" s="1"/>
  <c r="N53" i="6" s="1"/>
  <c r="H69" i="1"/>
  <c r="G155" i="8" s="1"/>
  <c r="I235" i="6"/>
  <c r="J235" i="6" s="1"/>
  <c r="M235" i="6" s="1"/>
  <c r="N235" i="6" s="1"/>
  <c r="S83" i="2"/>
  <c r="I287" i="6"/>
  <c r="J287" i="6" s="1"/>
  <c r="M287" i="6" s="1"/>
  <c r="N287" i="6" s="1"/>
  <c r="S68" i="2"/>
  <c r="I285" i="6"/>
  <c r="J285" i="6" s="1"/>
  <c r="M285" i="6" s="1"/>
  <c r="N285" i="6" s="1"/>
  <c r="M109" i="6"/>
  <c r="N109" i="6" s="1"/>
  <c r="S206" i="2"/>
  <c r="I275" i="6"/>
  <c r="J275" i="6" s="1"/>
  <c r="M275" i="6" s="1"/>
  <c r="N275" i="6" s="1"/>
  <c r="M314" i="6"/>
  <c r="N314" i="6" s="1"/>
  <c r="I3464" i="5"/>
  <c r="M3464" i="5" s="1"/>
  <c r="N3464" i="5" s="1"/>
  <c r="N3465" i="5" s="1"/>
  <c r="J50" i="2" s="1"/>
  <c r="K115" i="6" s="1"/>
  <c r="L115" i="6" s="1"/>
  <c r="I89" i="6"/>
  <c r="J89" i="6" s="1"/>
  <c r="M89" i="6" s="1"/>
  <c r="N89" i="6" s="1"/>
  <c r="S36" i="2"/>
  <c r="I326" i="6"/>
  <c r="J326" i="6" s="1"/>
  <c r="M326" i="6" s="1"/>
  <c r="N326" i="6" s="1"/>
  <c r="S71" i="2"/>
  <c r="I301" i="6"/>
  <c r="J301" i="6" s="1"/>
  <c r="M301" i="6" s="1"/>
  <c r="N301" i="6" s="1"/>
  <c r="H200" i="1"/>
  <c r="G11" i="8" s="1"/>
  <c r="I308" i="6"/>
  <c r="J308" i="6" s="1"/>
  <c r="M308" i="6" s="1"/>
  <c r="N308" i="6" s="1"/>
  <c r="H211" i="1"/>
  <c r="G22" i="8" s="1"/>
  <c r="I323" i="6"/>
  <c r="J323" i="6" s="1"/>
  <c r="M323" i="6" s="1"/>
  <c r="N323" i="6" s="1"/>
  <c r="H174" i="1"/>
  <c r="G28" i="8" s="1"/>
  <c r="I324" i="6"/>
  <c r="J324" i="6" s="1"/>
  <c r="M324" i="6" s="1"/>
  <c r="N324" i="6" s="1"/>
  <c r="H82" i="1"/>
  <c r="G188" i="8" s="1"/>
  <c r="I254" i="6"/>
  <c r="J254" i="6" s="1"/>
  <c r="M254" i="6" s="1"/>
  <c r="N254" i="6" s="1"/>
  <c r="H89" i="1"/>
  <c r="G195" i="8" s="1"/>
  <c r="I241" i="6"/>
  <c r="J241" i="6" s="1"/>
  <c r="M241" i="6" s="1"/>
  <c r="N241" i="6" s="1"/>
  <c r="H91" i="1"/>
  <c r="G197" i="8" s="1"/>
  <c r="I249" i="6"/>
  <c r="J249" i="6" s="1"/>
  <c r="M249" i="6" s="1"/>
  <c r="N249" i="6" s="1"/>
  <c r="H45" i="1"/>
  <c r="G174" i="8" s="1"/>
  <c r="I284" i="6"/>
  <c r="J284" i="6" s="1"/>
  <c r="M284" i="6" s="1"/>
  <c r="N284" i="6" s="1"/>
  <c r="H83" i="1"/>
  <c r="G189" i="8" s="1"/>
  <c r="I253" i="6"/>
  <c r="J253" i="6" s="1"/>
  <c r="M253" i="6" s="1"/>
  <c r="N253" i="6" s="1"/>
  <c r="S176" i="2"/>
  <c r="I247" i="6"/>
  <c r="J247" i="6" s="1"/>
  <c r="M247" i="6" s="1"/>
  <c r="N247" i="6" s="1"/>
  <c r="S17" i="2"/>
  <c r="I304" i="6"/>
  <c r="J304" i="6" s="1"/>
  <c r="M304" i="6" s="1"/>
  <c r="N304" i="6" s="1"/>
  <c r="S177" i="2"/>
  <c r="I240" i="6"/>
  <c r="J240" i="6" s="1"/>
  <c r="M240" i="6" s="1"/>
  <c r="N240" i="6" s="1"/>
  <c r="H92" i="1"/>
  <c r="G198" i="8" s="1"/>
  <c r="I243" i="6"/>
  <c r="J243" i="6" s="1"/>
  <c r="M243" i="6" s="1"/>
  <c r="N243" i="6" s="1"/>
  <c r="H54" i="1"/>
  <c r="G182" i="8" s="1"/>
  <c r="I259" i="6"/>
  <c r="J259" i="6" s="1"/>
  <c r="M259" i="6" s="1"/>
  <c r="N259" i="6" s="1"/>
  <c r="S230" i="2"/>
  <c r="I269" i="6"/>
  <c r="J269" i="6" s="1"/>
  <c r="M269" i="6" s="1"/>
  <c r="N269" i="6" s="1"/>
  <c r="H162" i="1"/>
  <c r="F20" i="7" s="1"/>
  <c r="I59" i="6"/>
  <c r="J59" i="6" s="1"/>
  <c r="M59" i="6" s="1"/>
  <c r="N59" i="6" s="1"/>
  <c r="S216" i="2"/>
  <c r="I90" i="6"/>
  <c r="J90" i="6" s="1"/>
  <c r="M90" i="6" s="1"/>
  <c r="N90" i="6" s="1"/>
  <c r="H41" i="1"/>
  <c r="G170" i="8" s="1"/>
  <c r="I151" i="6"/>
  <c r="J151" i="6" s="1"/>
  <c r="M151" i="6" s="1"/>
  <c r="N151" i="6" s="1"/>
  <c r="S224" i="2"/>
  <c r="I124" i="6"/>
  <c r="J124" i="6" s="1"/>
  <c r="M124" i="6" s="1"/>
  <c r="N124" i="6" s="1"/>
  <c r="H90" i="1"/>
  <c r="G196" i="8" s="1"/>
  <c r="I251" i="6"/>
  <c r="J251" i="6" s="1"/>
  <c r="M251" i="6" s="1"/>
  <c r="N251" i="6" s="1"/>
  <c r="H86" i="1"/>
  <c r="G192" i="8" s="1"/>
  <c r="I242" i="6"/>
  <c r="J242" i="6" s="1"/>
  <c r="M242" i="6" s="1"/>
  <c r="N242" i="6" s="1"/>
  <c r="S9" i="2"/>
  <c r="I281" i="6"/>
  <c r="J281" i="6" s="1"/>
  <c r="M281" i="6" s="1"/>
  <c r="N281" i="6" s="1"/>
  <c r="S229" i="2"/>
  <c r="I258" i="6"/>
  <c r="J258" i="6" s="1"/>
  <c r="M258" i="6" s="1"/>
  <c r="N258" i="6" s="1"/>
  <c r="S59" i="2"/>
  <c r="I351" i="6"/>
  <c r="J351" i="6" s="1"/>
  <c r="M351" i="6" s="1"/>
  <c r="N351" i="6" s="1"/>
  <c r="S28" i="2"/>
  <c r="I312" i="6"/>
  <c r="J312" i="6" s="1"/>
  <c r="M312" i="6" s="1"/>
  <c r="N312" i="6" s="1"/>
  <c r="H84" i="1"/>
  <c r="G190" i="8" s="1"/>
  <c r="I252" i="6"/>
  <c r="J252" i="6" s="1"/>
  <c r="M252" i="6" s="1"/>
  <c r="N252" i="6" s="1"/>
  <c r="H67" i="1"/>
  <c r="G153" i="8" s="1"/>
  <c r="I237" i="6"/>
  <c r="J237" i="6" s="1"/>
  <c r="M237" i="6" s="1"/>
  <c r="N237" i="6" s="1"/>
  <c r="H78" i="1"/>
  <c r="G184" i="8" s="1"/>
  <c r="I184" i="8" s="1"/>
  <c r="I256" i="6"/>
  <c r="J256" i="6" s="1"/>
  <c r="M256" i="6" s="1"/>
  <c r="N256" i="6" s="1"/>
  <c r="H62" i="1"/>
  <c r="G148" i="8" s="1"/>
  <c r="I148" i="8" s="1"/>
  <c r="I245" i="6"/>
  <c r="J245" i="6" s="1"/>
  <c r="M245" i="6" s="1"/>
  <c r="N245" i="6" s="1"/>
  <c r="I3472" i="5"/>
  <c r="M3472" i="5" s="1"/>
  <c r="N3472" i="5" s="1"/>
  <c r="I203" i="6"/>
  <c r="J203" i="6" s="1"/>
  <c r="M203" i="6" s="1"/>
  <c r="N203" i="6" s="1"/>
  <c r="S27" i="2"/>
  <c r="I310" i="6"/>
  <c r="J310" i="6" s="1"/>
  <c r="M310" i="6" s="1"/>
  <c r="N310" i="6" s="1"/>
  <c r="S82" i="2"/>
  <c r="I288" i="6"/>
  <c r="J288" i="6" s="1"/>
  <c r="M288" i="6" s="1"/>
  <c r="N288" i="6" s="1"/>
  <c r="H87" i="1"/>
  <c r="G193" i="8" s="1"/>
  <c r="I244" i="6"/>
  <c r="J244" i="6" s="1"/>
  <c r="M244" i="6" s="1"/>
  <c r="N244" i="6" s="1"/>
  <c r="S69" i="2"/>
  <c r="I296" i="6"/>
  <c r="J296" i="6" s="1"/>
  <c r="M296" i="6" s="1"/>
  <c r="N296" i="6" s="1"/>
  <c r="H124" i="1"/>
  <c r="G61" i="8" s="1"/>
  <c r="I61" i="8" s="1"/>
  <c r="I205" i="6"/>
  <c r="J205" i="6" s="1"/>
  <c r="M205" i="6" s="1"/>
  <c r="N205" i="6" s="1"/>
  <c r="S30" i="2"/>
  <c r="I318" i="6"/>
  <c r="J318" i="6" s="1"/>
  <c r="M318" i="6" s="1"/>
  <c r="N318" i="6" s="1"/>
  <c r="S47" i="2"/>
  <c r="I348" i="6"/>
  <c r="J348" i="6" s="1"/>
  <c r="M348" i="6" s="1"/>
  <c r="N348" i="6" s="1"/>
  <c r="H228" i="1"/>
  <c r="G112" i="8" s="1"/>
  <c r="I305" i="6"/>
  <c r="J305" i="6" s="1"/>
  <c r="M305" i="6" s="1"/>
  <c r="N305" i="6" s="1"/>
  <c r="H40" i="1"/>
  <c r="G169" i="8" s="1"/>
  <c r="I283" i="6"/>
  <c r="J283" i="6" s="1"/>
  <c r="M283" i="6" s="1"/>
  <c r="N283" i="6" s="1"/>
  <c r="S213" i="2"/>
  <c r="I118" i="6"/>
  <c r="J118" i="6" s="1"/>
  <c r="M118" i="6" s="1"/>
  <c r="N118" i="6" s="1"/>
  <c r="S123" i="2"/>
  <c r="I230" i="6"/>
  <c r="J230" i="6" s="1"/>
  <c r="M230" i="6" s="1"/>
  <c r="N230" i="6" s="1"/>
  <c r="H70" i="1"/>
  <c r="G156" i="8" s="1"/>
  <c r="I232" i="6"/>
  <c r="J232" i="6" s="1"/>
  <c r="M232" i="6" s="1"/>
  <c r="N232" i="6" s="1"/>
  <c r="M276" i="6"/>
  <c r="N276" i="6" s="1"/>
  <c r="M263" i="6"/>
  <c r="N263" i="6" s="1"/>
  <c r="M279" i="6"/>
  <c r="N279" i="6" s="1"/>
  <c r="H80" i="1"/>
  <c r="G186" i="8" s="1"/>
  <c r="I246" i="6"/>
  <c r="J246" i="6" s="1"/>
  <c r="M246" i="6" s="1"/>
  <c r="N246" i="6" s="1"/>
  <c r="M277" i="6"/>
  <c r="N277" i="6" s="1"/>
  <c r="S66" i="2"/>
  <c r="I289" i="6"/>
  <c r="J289" i="6" s="1"/>
  <c r="M289" i="6" s="1"/>
  <c r="N289" i="6" s="1"/>
  <c r="H245" i="1"/>
  <c r="G124" i="8" s="1"/>
  <c r="I124" i="8" s="1"/>
  <c r="I123" i="8" s="1"/>
  <c r="I257" i="6"/>
  <c r="J257" i="6" s="1"/>
  <c r="M257" i="6" s="1"/>
  <c r="N257" i="6" s="1"/>
  <c r="S204" i="2"/>
  <c r="I125" i="6"/>
  <c r="J125" i="6" s="1"/>
  <c r="M125" i="6" s="1"/>
  <c r="N125" i="6" s="1"/>
  <c r="S21" i="2"/>
  <c r="I302" i="6"/>
  <c r="J302" i="6" s="1"/>
  <c r="M302" i="6" s="1"/>
  <c r="N302" i="6" s="1"/>
  <c r="S37" i="2"/>
  <c r="I328" i="6"/>
  <c r="J328" i="6" s="1"/>
  <c r="M328" i="6" s="1"/>
  <c r="N328" i="6" s="1"/>
  <c r="M52" i="6"/>
  <c r="N52" i="6" s="1"/>
  <c r="S18" i="2"/>
  <c r="I316" i="6"/>
  <c r="J316" i="6" s="1"/>
  <c r="M316" i="6" s="1"/>
  <c r="N316" i="6" s="1"/>
  <c r="S101" i="2"/>
  <c r="I72" i="6"/>
  <c r="J72" i="6" s="1"/>
  <c r="M72" i="6" s="1"/>
  <c r="N72" i="6" s="1"/>
  <c r="S158" i="2"/>
  <c r="I248" i="6"/>
  <c r="J248" i="6" s="1"/>
  <c r="M248" i="6" s="1"/>
  <c r="N248" i="6" s="1"/>
  <c r="H65" i="1"/>
  <c r="G151" i="8" s="1"/>
  <c r="I233" i="6"/>
  <c r="J233" i="6" s="1"/>
  <c r="M233" i="6" s="1"/>
  <c r="N233" i="6" s="1"/>
  <c r="S221" i="2"/>
  <c r="J69" i="6"/>
  <c r="M69" i="6" s="1"/>
  <c r="N69" i="6" s="1"/>
  <c r="H33" i="1"/>
  <c r="F113" i="7" s="1"/>
  <c r="I61" i="6"/>
  <c r="J61" i="6" s="1"/>
  <c r="M61" i="6" s="1"/>
  <c r="N61" i="6" s="1"/>
  <c r="S198" i="2"/>
  <c r="I152" i="6"/>
  <c r="J152" i="6" s="1"/>
  <c r="M152" i="6" s="1"/>
  <c r="N152" i="6" s="1"/>
  <c r="S222" i="2"/>
  <c r="I280" i="6"/>
  <c r="J280" i="6" s="1"/>
  <c r="M280" i="6" s="1"/>
  <c r="N280" i="6" s="1"/>
  <c r="S208" i="2"/>
  <c r="I261" i="6"/>
  <c r="J261" i="6" s="1"/>
  <c r="M261" i="6" s="1"/>
  <c r="N261" i="6" s="1"/>
  <c r="H210" i="1"/>
  <c r="G21" i="8" s="1"/>
  <c r="I317" i="6"/>
  <c r="J317" i="6" s="1"/>
  <c r="M317" i="6" s="1"/>
  <c r="N317" i="6" s="1"/>
  <c r="S87" i="2"/>
  <c r="I295" i="6"/>
  <c r="J295" i="6" s="1"/>
  <c r="M295" i="6" s="1"/>
  <c r="N295" i="6" s="1"/>
  <c r="H202" i="1"/>
  <c r="G13" i="8" s="1"/>
  <c r="I309" i="6"/>
  <c r="J309" i="6" s="1"/>
  <c r="M309" i="6" s="1"/>
  <c r="N309" i="6" s="1"/>
  <c r="H150" i="1"/>
  <c r="F111" i="7" s="1"/>
  <c r="I108" i="6"/>
  <c r="J108" i="6" s="1"/>
  <c r="M108" i="6" s="1"/>
  <c r="N108" i="6" s="1"/>
  <c r="H370" i="1"/>
  <c r="F130" i="7" s="1"/>
  <c r="I91" i="6"/>
  <c r="J91" i="6" s="1"/>
  <c r="M91" i="6" s="1"/>
  <c r="N91" i="6" s="1"/>
  <c r="S84" i="2"/>
  <c r="I294" i="6"/>
  <c r="J294" i="6" s="1"/>
  <c r="M294" i="6" s="1"/>
  <c r="N294" i="6" s="1"/>
  <c r="S45" i="2"/>
  <c r="I228" i="6"/>
  <c r="J228" i="6" s="1"/>
  <c r="M228" i="6" s="1"/>
  <c r="N228" i="6" s="1"/>
  <c r="H192" i="1"/>
  <c r="G3" i="8" s="1"/>
  <c r="I297" i="6"/>
  <c r="J297" i="6" s="1"/>
  <c r="M297" i="6" s="1"/>
  <c r="N297" i="6" s="1"/>
  <c r="M27" i="6"/>
  <c r="N27" i="6" s="1"/>
  <c r="M299" i="6"/>
  <c r="N299" i="6" s="1"/>
  <c r="M207" i="6"/>
  <c r="N207" i="6" s="1"/>
  <c r="S53" i="2"/>
  <c r="I292" i="6"/>
  <c r="J292" i="6" s="1"/>
  <c r="M292" i="6" s="1"/>
  <c r="N292" i="6" s="1"/>
  <c r="M58" i="6"/>
  <c r="N58" i="6" s="1"/>
  <c r="M270" i="6"/>
  <c r="N270" i="6" s="1"/>
  <c r="H223" i="1"/>
  <c r="G107" i="8" s="1"/>
  <c r="I272" i="6"/>
  <c r="J272" i="6" s="1"/>
  <c r="M272" i="6" s="1"/>
  <c r="N272" i="6" s="1"/>
  <c r="M282" i="6"/>
  <c r="N282" i="6" s="1"/>
  <c r="H71" i="1"/>
  <c r="G157" i="8" s="1"/>
  <c r="I5" i="6"/>
  <c r="J5" i="6" s="1"/>
  <c r="M5" i="6" s="1"/>
  <c r="N5" i="6" s="1"/>
  <c r="S54" i="2"/>
  <c r="I315" i="6"/>
  <c r="J315" i="6" s="1"/>
  <c r="M315" i="6" s="1"/>
  <c r="N315" i="6" s="1"/>
  <c r="S52" i="2"/>
  <c r="I327" i="6"/>
  <c r="J327" i="6" s="1"/>
  <c r="M327" i="6" s="1"/>
  <c r="N327" i="6" s="1"/>
  <c r="H166" i="1"/>
  <c r="F21" i="7" s="1"/>
  <c r="I60" i="6"/>
  <c r="J60" i="6" s="1"/>
  <c r="M60" i="6" s="1"/>
  <c r="N60" i="6" s="1"/>
  <c r="H74" i="1"/>
  <c r="G160" i="8" s="1"/>
  <c r="I234" i="6"/>
  <c r="J234" i="6" s="1"/>
  <c r="M234" i="6" s="1"/>
  <c r="N234" i="6" s="1"/>
  <c r="S108" i="2"/>
  <c r="I206" i="6"/>
  <c r="J206" i="6" s="1"/>
  <c r="M206" i="6" s="1"/>
  <c r="N206" i="6" s="1"/>
  <c r="H68" i="1"/>
  <c r="G154" i="8" s="1"/>
  <c r="I236" i="6"/>
  <c r="J236" i="6" s="1"/>
  <c r="M236" i="6" s="1"/>
  <c r="N236" i="6" s="1"/>
  <c r="H66" i="1"/>
  <c r="G152" i="8" s="1"/>
  <c r="I238" i="6"/>
  <c r="J238" i="6" s="1"/>
  <c r="M238" i="6" s="1"/>
  <c r="N238" i="6" s="1"/>
  <c r="S85" i="2"/>
  <c r="I291" i="6"/>
  <c r="J291" i="6" s="1"/>
  <c r="M291" i="6" s="1"/>
  <c r="N291" i="6" s="1"/>
  <c r="S26" i="2"/>
  <c r="I306" i="6"/>
  <c r="J306" i="6" s="1"/>
  <c r="M306" i="6" s="1"/>
  <c r="N306" i="6" s="1"/>
  <c r="M311" i="6"/>
  <c r="N311" i="6" s="1"/>
  <c r="M255" i="6"/>
  <c r="N255" i="6" s="1"/>
  <c r="M331" i="6"/>
  <c r="N331" i="6" s="1"/>
  <c r="H177" i="1"/>
  <c r="G31" i="8" s="1"/>
  <c r="H125" i="1"/>
  <c r="G62" i="8" s="1"/>
  <c r="S88" i="2"/>
  <c r="I3651" i="5"/>
  <c r="J3651" i="5" s="1"/>
  <c r="I2526" i="5"/>
  <c r="J2526" i="5" s="1"/>
  <c r="S197" i="2"/>
  <c r="H155" i="1"/>
  <c r="F124" i="7" s="1"/>
  <c r="H178" i="1"/>
  <c r="G32" i="8" s="1"/>
  <c r="I2590" i="5"/>
  <c r="J2590" i="5" s="1"/>
  <c r="H130" i="1"/>
  <c r="G67" i="8" s="1"/>
  <c r="H196" i="1"/>
  <c r="G7" i="8" s="1"/>
  <c r="H206" i="1"/>
  <c r="G17" i="8" s="1"/>
  <c r="S262" i="2"/>
  <c r="H50" i="1"/>
  <c r="G178" i="8" s="1"/>
  <c r="H220" i="1"/>
  <c r="G104" i="8" s="1"/>
  <c r="H55" i="1"/>
  <c r="G183" i="8" s="1"/>
  <c r="H208" i="1"/>
  <c r="G19" i="8" s="1"/>
  <c r="H26" i="1"/>
  <c r="G42" i="8" s="1"/>
  <c r="I42" i="8" s="1"/>
  <c r="S269" i="2"/>
  <c r="H224" i="1"/>
  <c r="G108" i="8" s="1"/>
  <c r="S196" i="2"/>
  <c r="S16" i="2"/>
  <c r="H204" i="1"/>
  <c r="G15" i="8" s="1"/>
  <c r="H157" i="1"/>
  <c r="H203" i="1"/>
  <c r="G14" i="8" s="1"/>
  <c r="I2751" i="5"/>
  <c r="J2751" i="5" s="1"/>
  <c r="H221" i="1"/>
  <c r="G105" i="8" s="1"/>
  <c r="I3358" i="5"/>
  <c r="M3358" i="5" s="1"/>
  <c r="N3358" i="5" s="1"/>
  <c r="H133" i="1"/>
  <c r="G69" i="8" s="1"/>
  <c r="H49" i="1"/>
  <c r="G177" i="8" s="1"/>
  <c r="H31" i="1"/>
  <c r="F36" i="7" s="1"/>
  <c r="I2773" i="5"/>
  <c r="J2773" i="5" s="1"/>
  <c r="S10" i="2"/>
  <c r="H191" i="1"/>
  <c r="G2" i="8" s="1"/>
  <c r="I2" i="8" s="1"/>
  <c r="H131" i="1"/>
  <c r="S29" i="2"/>
  <c r="H198" i="1"/>
  <c r="G9" i="8" s="1"/>
  <c r="I2605" i="5"/>
  <c r="J2605" i="5" s="1"/>
  <c r="H197" i="1"/>
  <c r="G8" i="8" s="1"/>
  <c r="H172" i="1"/>
  <c r="G26" i="8" s="1"/>
  <c r="I26" i="8" s="1"/>
  <c r="I3379" i="5"/>
  <c r="J3379" i="5" s="1"/>
  <c r="I2582" i="5"/>
  <c r="J2582" i="5" s="1"/>
  <c r="I2546" i="5"/>
  <c r="J2546" i="5" s="1"/>
  <c r="H383" i="1"/>
  <c r="F147" i="7" s="1"/>
  <c r="S65" i="2"/>
  <c r="S130" i="2"/>
  <c r="H149" i="1"/>
  <c r="F60" i="7" s="1"/>
  <c r="H43" i="1"/>
  <c r="G172" i="8" s="1"/>
  <c r="S199" i="2"/>
  <c r="S11" i="2"/>
  <c r="H209" i="1"/>
  <c r="G20" i="8" s="1"/>
  <c r="S46" i="2"/>
  <c r="H156" i="1"/>
  <c r="F25" i="7" s="1"/>
  <c r="I3652" i="5"/>
  <c r="M3652" i="5" s="1"/>
  <c r="N3652" i="5" s="1"/>
  <c r="S281" i="2"/>
  <c r="I3637" i="5"/>
  <c r="J3637" i="5" s="1"/>
  <c r="I3626" i="5"/>
  <c r="J3626" i="5" s="1"/>
  <c r="I3615" i="5"/>
  <c r="J3615" i="5" s="1"/>
  <c r="I3604" i="5"/>
  <c r="J3604" i="5" s="1"/>
  <c r="S129" i="2"/>
  <c r="H248" i="1"/>
  <c r="G41" i="8" s="1"/>
  <c r="H46" i="1"/>
  <c r="G175" i="8" s="1"/>
  <c r="S203" i="2"/>
  <c r="I2475" i="5"/>
  <c r="J2475" i="5" s="1"/>
  <c r="I2341" i="5"/>
  <c r="J2341" i="5" s="1"/>
  <c r="I2337" i="5"/>
  <c r="M2337" i="5" s="1"/>
  <c r="N2337" i="5" s="1"/>
  <c r="N2340" i="5" s="1"/>
  <c r="J75" i="2" s="1"/>
  <c r="K92" i="6" s="1"/>
  <c r="L92" i="6" s="1"/>
  <c r="I2346" i="5"/>
  <c r="J2346" i="5" s="1"/>
  <c r="I2443" i="5"/>
  <c r="J2443" i="5" s="1"/>
  <c r="I3394" i="5"/>
  <c r="J3394" i="5" s="1"/>
  <c r="I2490" i="5"/>
  <c r="J2490" i="5" s="1"/>
  <c r="I2404" i="5"/>
  <c r="M2404" i="5" s="1"/>
  <c r="N2404" i="5" s="1"/>
  <c r="N2407" i="5" s="1"/>
  <c r="J90" i="2" s="1"/>
  <c r="K271" i="6" s="1"/>
  <c r="L271" i="6" s="1"/>
  <c r="I2483" i="5"/>
  <c r="J2483" i="5" s="1"/>
  <c r="I2332" i="5"/>
  <c r="J2332" i="5" s="1"/>
  <c r="I2450" i="5"/>
  <c r="M2450" i="5" s="1"/>
  <c r="N2450" i="5" s="1"/>
  <c r="N2453" i="5" s="1"/>
  <c r="J99" i="2" s="1"/>
  <c r="I2427" i="5"/>
  <c r="J2427" i="5" s="1"/>
  <c r="I2411" i="5"/>
  <c r="J2411" i="5" s="1"/>
  <c r="I2328" i="5"/>
  <c r="J2328" i="5" s="1"/>
  <c r="I2418" i="5"/>
  <c r="J2418" i="5" s="1"/>
  <c r="I2439" i="5"/>
  <c r="J2439" i="5" s="1"/>
  <c r="S240" i="2"/>
  <c r="I3390" i="5"/>
  <c r="M3390" i="5" s="1"/>
  <c r="N3390" i="5" s="1"/>
  <c r="N3392" i="5" s="1"/>
  <c r="J89" i="2" s="1"/>
  <c r="K268" i="6" s="1"/>
  <c r="L268" i="6" s="1"/>
  <c r="I2454" i="5"/>
  <c r="J2454" i="5" s="1"/>
  <c r="S124" i="2"/>
  <c r="H27" i="1"/>
  <c r="G43" i="8" s="1"/>
  <c r="H42" i="1"/>
  <c r="G171" i="8" s="1"/>
  <c r="I3614" i="5"/>
  <c r="M3614" i="5" s="1"/>
  <c r="N3614" i="5" s="1"/>
  <c r="I3603" i="5"/>
  <c r="J3603" i="5" s="1"/>
  <c r="H51" i="1"/>
  <c r="G179" i="8" s="1"/>
  <c r="H227" i="1"/>
  <c r="G111" i="8" s="1"/>
  <c r="H182" i="1"/>
  <c r="H154" i="1"/>
  <c r="F24" i="7" s="1"/>
  <c r="I3636" i="5"/>
  <c r="M3636" i="5" s="1"/>
  <c r="N3636" i="5" s="1"/>
  <c r="S126" i="2"/>
  <c r="S276" i="2"/>
  <c r="H222" i="1"/>
  <c r="G106" i="8" s="1"/>
  <c r="I3234" i="5"/>
  <c r="J3234" i="5" s="1"/>
  <c r="H127" i="1"/>
  <c r="G64" i="8" s="1"/>
  <c r="H129" i="1"/>
  <c r="G66" i="8" s="1"/>
  <c r="J2192" i="5"/>
  <c r="M2192" i="5"/>
  <c r="N2192" i="5" s="1"/>
  <c r="N2198" i="5" s="1"/>
  <c r="J42" i="2" s="1"/>
  <c r="K51" i="6" s="1"/>
  <c r="L51" i="6" s="1"/>
  <c r="J2544" i="5"/>
  <c r="M2544" i="5"/>
  <c r="N2544" i="5" s="1"/>
  <c r="J3341" i="5"/>
  <c r="M3341" i="5"/>
  <c r="N3341" i="5" s="1"/>
  <c r="H63" i="1"/>
  <c r="G149" i="8" s="1"/>
  <c r="J3235" i="5"/>
  <c r="M3235" i="5"/>
  <c r="N3235" i="5" s="1"/>
  <c r="J3625" i="5"/>
  <c r="M3625" i="5"/>
  <c r="N3625" i="5" s="1"/>
  <c r="J3380" i="5"/>
  <c r="M3380" i="5"/>
  <c r="N3380" i="5" s="1"/>
  <c r="J2793" i="5"/>
  <c r="M2793" i="5"/>
  <c r="N2793" i="5" s="1"/>
  <c r="S252" i="2"/>
  <c r="H29" i="1"/>
  <c r="G45" i="8" s="1"/>
  <c r="S253" i="2"/>
  <c r="H30" i="1"/>
  <c r="F170" i="7" s="1"/>
  <c r="S261" i="2"/>
  <c r="S274" i="2"/>
  <c r="I2567" i="5"/>
  <c r="I3687" i="5"/>
  <c r="S267" i="2"/>
  <c r="I3202" i="5"/>
  <c r="I2606" i="5"/>
  <c r="I3359" i="5"/>
  <c r="I2752" i="5"/>
  <c r="I1375" i="5"/>
  <c r="I1624" i="5"/>
  <c r="I1972" i="5"/>
  <c r="I2583" i="5"/>
  <c r="I1477" i="5"/>
  <c r="I1447" i="5"/>
  <c r="I3340" i="5"/>
  <c r="I2541" i="5"/>
  <c r="I1303" i="5"/>
  <c r="I1514" i="5"/>
  <c r="I1551" i="5"/>
  <c r="I1848" i="5"/>
  <c r="I2794" i="5"/>
  <c r="I2774" i="5"/>
  <c r="I1335" i="5"/>
  <c r="I2708" i="5"/>
  <c r="I2009" i="5"/>
  <c r="I1701" i="5"/>
  <c r="I1586" i="5"/>
  <c r="I1408" i="5"/>
  <c r="I405" i="5"/>
  <c r="S260" i="2"/>
  <c r="I1878" i="5"/>
  <c r="I3541" i="5"/>
  <c r="I1807" i="5"/>
  <c r="I3562" i="5"/>
  <c r="I1664" i="5"/>
  <c r="I2276" i="5"/>
  <c r="I1779" i="5"/>
  <c r="I1739" i="5"/>
  <c r="I3653" i="5"/>
  <c r="I2836" i="5"/>
  <c r="S233" i="2"/>
  <c r="I3616" i="5"/>
  <c r="I3223" i="5"/>
  <c r="I3605" i="5"/>
  <c r="I3638" i="5"/>
  <c r="I2859" i="5"/>
  <c r="I3627" i="5"/>
  <c r="S228" i="2"/>
  <c r="S227" i="2"/>
  <c r="S223" i="2"/>
  <c r="S217" i="2"/>
  <c r="I3487" i="5"/>
  <c r="I3469" i="5"/>
  <c r="H369" i="1"/>
  <c r="F127" i="7" s="1"/>
  <c r="S220" i="2"/>
  <c r="I3492" i="5"/>
  <c r="I2299" i="5"/>
  <c r="S215" i="2"/>
  <c r="I3476" i="5"/>
  <c r="I3481" i="5"/>
  <c r="H56" i="1"/>
  <c r="F121" i="7" s="1"/>
  <c r="S201" i="2"/>
  <c r="S211" i="2"/>
  <c r="S193" i="2"/>
  <c r="S191" i="2"/>
  <c r="S189" i="2"/>
  <c r="S186" i="2"/>
  <c r="S190" i="2"/>
  <c r="S188" i="2"/>
  <c r="S187" i="2"/>
  <c r="S178" i="2"/>
  <c r="S183" i="2"/>
  <c r="S179" i="2"/>
  <c r="H64" i="1"/>
  <c r="G150" i="8" s="1"/>
  <c r="S180" i="2"/>
  <c r="S175" i="2"/>
  <c r="S173" i="2"/>
  <c r="S170" i="2"/>
  <c r="S171" i="2"/>
  <c r="S168" i="2"/>
  <c r="S169" i="2"/>
  <c r="S167" i="2"/>
  <c r="S166" i="2"/>
  <c r="S163" i="2"/>
  <c r="S160" i="2"/>
  <c r="S159" i="2"/>
  <c r="H81" i="1"/>
  <c r="G187" i="8" s="1"/>
  <c r="S157" i="2"/>
  <c r="S155" i="2"/>
  <c r="S8" i="2"/>
  <c r="E246" i="1"/>
  <c r="E247" i="1"/>
  <c r="E248" i="1"/>
  <c r="E250"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8" i="1"/>
  <c r="E245" i="1"/>
  <c r="E219" i="1"/>
  <c r="E220" i="1"/>
  <c r="E221" i="1"/>
  <c r="E222" i="1"/>
  <c r="E223" i="1"/>
  <c r="E224" i="1"/>
  <c r="E225" i="1"/>
  <c r="E226" i="1"/>
  <c r="E227" i="1"/>
  <c r="E228" i="1"/>
  <c r="E229" i="1"/>
  <c r="E230" i="1"/>
  <c r="E231" i="1"/>
  <c r="E232" i="1"/>
  <c r="E233" i="1"/>
  <c r="E234" i="1"/>
  <c r="E235" i="1"/>
  <c r="E236" i="1"/>
  <c r="E237" i="1"/>
  <c r="E238" i="1"/>
  <c r="E192" i="1"/>
  <c r="E193" i="1"/>
  <c r="E194" i="1"/>
  <c r="E195" i="1"/>
  <c r="E196" i="1"/>
  <c r="E197" i="1"/>
  <c r="E198" i="1"/>
  <c r="E199" i="1"/>
  <c r="E200" i="1"/>
  <c r="E201" i="1"/>
  <c r="E202" i="1"/>
  <c r="E203" i="1"/>
  <c r="E204" i="1"/>
  <c r="E205" i="1"/>
  <c r="E206" i="1"/>
  <c r="E207" i="1"/>
  <c r="E208" i="1"/>
  <c r="E209" i="1"/>
  <c r="E210" i="1"/>
  <c r="E211" i="1"/>
  <c r="E212" i="1"/>
  <c r="E218" i="1"/>
  <c r="E191" i="1"/>
  <c r="E173" i="1"/>
  <c r="E174" i="1"/>
  <c r="E175" i="1"/>
  <c r="E176" i="1"/>
  <c r="E177" i="1"/>
  <c r="E178" i="1"/>
  <c r="E179" i="1"/>
  <c r="E180" i="1"/>
  <c r="E181" i="1"/>
  <c r="E182" i="1"/>
  <c r="E183" i="1"/>
  <c r="E184" i="1"/>
  <c r="E185" i="1"/>
  <c r="E150" i="1"/>
  <c r="E151" i="1"/>
  <c r="E156" i="1"/>
  <c r="E157" i="1"/>
  <c r="E160" i="1"/>
  <c r="E161" i="1"/>
  <c r="E162" i="1"/>
  <c r="E163" i="1"/>
  <c r="E164" i="1"/>
  <c r="E165" i="1"/>
  <c r="E166" i="1"/>
  <c r="E172" i="1"/>
  <c r="E149" i="1"/>
  <c r="E125" i="1"/>
  <c r="E126" i="1"/>
  <c r="E127" i="1"/>
  <c r="E128" i="1"/>
  <c r="E129" i="1"/>
  <c r="E130" i="1"/>
  <c r="E131" i="1"/>
  <c r="E132" i="1"/>
  <c r="E133" i="1"/>
  <c r="E134" i="1"/>
  <c r="E135" i="1"/>
  <c r="E136" i="1"/>
  <c r="E137" i="1"/>
  <c r="E138" i="1"/>
  <c r="E139" i="1"/>
  <c r="E140" i="1"/>
  <c r="E141" i="1"/>
  <c r="E142" i="1"/>
  <c r="E143" i="1"/>
  <c r="E124" i="1"/>
  <c r="E104" i="1"/>
  <c r="E105" i="1"/>
  <c r="E106" i="1"/>
  <c r="E107" i="1"/>
  <c r="E108" i="1"/>
  <c r="E109" i="1"/>
  <c r="E64" i="1"/>
  <c r="E65" i="1"/>
  <c r="E66" i="1"/>
  <c r="E67" i="1"/>
  <c r="E68" i="1"/>
  <c r="E69" i="1"/>
  <c r="E70" i="1"/>
  <c r="E71" i="1"/>
  <c r="E72" i="1"/>
  <c r="E73" i="1"/>
  <c r="E74" i="1"/>
  <c r="E75" i="1"/>
  <c r="E76" i="1"/>
  <c r="E77" i="1"/>
  <c r="E80" i="1"/>
  <c r="E81" i="1"/>
  <c r="E82" i="1"/>
  <c r="E83" i="1"/>
  <c r="E84" i="1"/>
  <c r="E85" i="1"/>
  <c r="E86" i="1"/>
  <c r="E87" i="1"/>
  <c r="E88" i="1"/>
  <c r="E89" i="1"/>
  <c r="E90" i="1"/>
  <c r="E91" i="1"/>
  <c r="E92" i="1"/>
  <c r="E103" i="1"/>
  <c r="E41" i="1"/>
  <c r="E42" i="1"/>
  <c r="E43" i="1"/>
  <c r="E44" i="1"/>
  <c r="E45" i="1"/>
  <c r="E46" i="1"/>
  <c r="E47" i="1"/>
  <c r="E48" i="1"/>
  <c r="E49" i="1"/>
  <c r="E50" i="1"/>
  <c r="E51" i="1"/>
  <c r="E52" i="1"/>
  <c r="E53" i="1"/>
  <c r="E54" i="1"/>
  <c r="E55" i="1"/>
  <c r="E56" i="1"/>
  <c r="E39" i="1"/>
  <c r="E40" i="1"/>
  <c r="E5" i="1"/>
  <c r="E6" i="1"/>
  <c r="E7" i="1"/>
  <c r="E8" i="1"/>
  <c r="E9" i="1"/>
  <c r="E10" i="1"/>
  <c r="E11" i="1"/>
  <c r="E12" i="1"/>
  <c r="E13" i="1"/>
  <c r="E14" i="1"/>
  <c r="E15" i="1"/>
  <c r="E16" i="1"/>
  <c r="E17" i="1"/>
  <c r="E18" i="1"/>
  <c r="E19" i="1"/>
  <c r="E20" i="1"/>
  <c r="E21" i="1"/>
  <c r="E22" i="1"/>
  <c r="E23" i="1"/>
  <c r="E24" i="1"/>
  <c r="E25" i="1"/>
  <c r="E26" i="1"/>
  <c r="E27" i="1"/>
  <c r="E28" i="1"/>
  <c r="E31" i="1"/>
  <c r="E32" i="1"/>
  <c r="E33" i="1"/>
  <c r="G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5" i="1"/>
  <c r="G454" i="1"/>
  <c r="G453" i="1"/>
  <c r="G452" i="1"/>
  <c r="G451" i="1"/>
  <c r="G450" i="1"/>
  <c r="G449" i="1"/>
  <c r="G448" i="1"/>
  <c r="G447" i="1"/>
  <c r="G446" i="1"/>
  <c r="G445" i="1"/>
  <c r="G444" i="1"/>
  <c r="G443" i="1"/>
  <c r="G442" i="1"/>
  <c r="G441" i="1"/>
  <c r="G440" i="1"/>
  <c r="G439" i="1"/>
  <c r="G438" i="1"/>
  <c r="G437" i="1"/>
  <c r="G436" i="1"/>
  <c r="G435" i="1"/>
  <c r="G418" i="1"/>
  <c r="G417" i="1"/>
  <c r="G416" i="1"/>
  <c r="G415" i="1"/>
  <c r="G414" i="1"/>
  <c r="G413" i="1"/>
  <c r="G412" i="1"/>
  <c r="G411" i="1"/>
  <c r="G410" i="1"/>
  <c r="G409" i="1"/>
  <c r="G408" i="1"/>
  <c r="G407" i="1"/>
  <c r="G406" i="1"/>
  <c r="G405" i="1"/>
  <c r="G404" i="1"/>
  <c r="G403" i="1"/>
  <c r="G402"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39" i="1"/>
  <c r="G238" i="1"/>
  <c r="G237" i="1"/>
  <c r="G236" i="1"/>
  <c r="G235" i="1"/>
  <c r="G234" i="1"/>
  <c r="G233" i="1"/>
  <c r="G232" i="1"/>
  <c r="G231" i="1"/>
  <c r="G230" i="1"/>
  <c r="G229" i="1"/>
  <c r="G228" i="1"/>
  <c r="G227" i="1"/>
  <c r="G226" i="1"/>
  <c r="G225" i="1"/>
  <c r="G224" i="1"/>
  <c r="G223" i="1"/>
  <c r="G222" i="1"/>
  <c r="G221" i="1"/>
  <c r="G220" i="1"/>
  <c r="G219" i="1"/>
  <c r="G218" i="1"/>
  <c r="G212" i="1"/>
  <c r="G211" i="1"/>
  <c r="G210" i="1"/>
  <c r="G209" i="1"/>
  <c r="G208" i="1"/>
  <c r="G207" i="1"/>
  <c r="G206" i="1"/>
  <c r="G205" i="1"/>
  <c r="G204" i="1"/>
  <c r="G203" i="1"/>
  <c r="G202" i="1"/>
  <c r="G201" i="1"/>
  <c r="G200" i="1"/>
  <c r="G199" i="1"/>
  <c r="G198" i="1"/>
  <c r="G197" i="1"/>
  <c r="G196" i="1"/>
  <c r="G195" i="1"/>
  <c r="G194" i="1"/>
  <c r="G193" i="1"/>
  <c r="G192" i="1"/>
  <c r="G191" i="1"/>
  <c r="G185" i="1"/>
  <c r="G184" i="1"/>
  <c r="G183" i="1"/>
  <c r="G182" i="1"/>
  <c r="G181" i="1"/>
  <c r="G180" i="1"/>
  <c r="G179" i="1"/>
  <c r="G178" i="1"/>
  <c r="G177" i="1"/>
  <c r="G176" i="1"/>
  <c r="G175" i="1"/>
  <c r="G174" i="1"/>
  <c r="G173" i="1"/>
  <c r="G172" i="1"/>
  <c r="G166" i="1"/>
  <c r="G165" i="1"/>
  <c r="G164" i="1"/>
  <c r="G163" i="1"/>
  <c r="G162" i="1"/>
  <c r="G161" i="1"/>
  <c r="G160" i="1"/>
  <c r="G159" i="1"/>
  <c r="G157" i="1"/>
  <c r="G156" i="1"/>
  <c r="G155" i="1"/>
  <c r="G154" i="1"/>
  <c r="G151" i="1"/>
  <c r="G150" i="1"/>
  <c r="G149" i="1"/>
  <c r="G143" i="1"/>
  <c r="G142" i="1"/>
  <c r="G141" i="1"/>
  <c r="G140" i="1"/>
  <c r="G139" i="1"/>
  <c r="G138" i="1"/>
  <c r="G137" i="1"/>
  <c r="G136" i="1"/>
  <c r="G135" i="1"/>
  <c r="G134" i="1"/>
  <c r="G133" i="1"/>
  <c r="G132" i="1"/>
  <c r="G131" i="1"/>
  <c r="G130" i="1"/>
  <c r="G129" i="1"/>
  <c r="G128" i="1"/>
  <c r="G127" i="1"/>
  <c r="G126" i="1"/>
  <c r="G125" i="1"/>
  <c r="G124" i="1"/>
  <c r="G123" i="1"/>
  <c r="G121" i="1"/>
  <c r="G120" i="1"/>
  <c r="G119" i="1"/>
  <c r="G118" i="1"/>
  <c r="G117" i="1"/>
  <c r="G116" i="1"/>
  <c r="G114" i="1"/>
  <c r="G109" i="1"/>
  <c r="G108" i="1"/>
  <c r="G107" i="1"/>
  <c r="G106" i="1"/>
  <c r="G105" i="1"/>
  <c r="G104" i="1"/>
  <c r="G103" i="1"/>
  <c r="G97"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56" i="1"/>
  <c r="G55" i="1"/>
  <c r="G54" i="1"/>
  <c r="G53" i="1"/>
  <c r="G52" i="1"/>
  <c r="G51" i="1"/>
  <c r="G50" i="1"/>
  <c r="G49" i="1"/>
  <c r="G48" i="1"/>
  <c r="G47" i="1"/>
  <c r="G46" i="1"/>
  <c r="G45" i="1"/>
  <c r="G44" i="1"/>
  <c r="G43" i="1"/>
  <c r="G42" i="1"/>
  <c r="G41" i="1"/>
  <c r="G40" i="1"/>
  <c r="G39" i="1"/>
  <c r="G33" i="1"/>
  <c r="G31" i="1"/>
  <c r="G28" i="1"/>
  <c r="G27" i="1"/>
  <c r="G26" i="1"/>
  <c r="G25" i="1"/>
  <c r="G24" i="1"/>
  <c r="G23" i="1"/>
  <c r="G22" i="1"/>
  <c r="G21" i="1"/>
  <c r="G20" i="1"/>
  <c r="G19" i="1"/>
  <c r="G18" i="1"/>
  <c r="G17" i="1"/>
  <c r="G16" i="1"/>
  <c r="G15" i="1"/>
  <c r="G14" i="1"/>
  <c r="G13" i="1"/>
  <c r="G12" i="1"/>
  <c r="G11" i="1"/>
  <c r="G10" i="1"/>
  <c r="G9" i="1"/>
  <c r="G8" i="1"/>
  <c r="G7" i="1"/>
  <c r="G6" i="1"/>
  <c r="D395" i="6" l="1"/>
  <c r="I402" i="1"/>
  <c r="G352" i="8"/>
  <c r="I352" i="8" s="1"/>
  <c r="I353" i="8" s="1"/>
  <c r="I152" i="1"/>
  <c r="G353" i="8"/>
  <c r="I153" i="1"/>
  <c r="J3324" i="5"/>
  <c r="Q268" i="2" s="1"/>
  <c r="S268" i="2" s="1"/>
  <c r="D346" i="6"/>
  <c r="F139" i="7"/>
  <c r="I96" i="1"/>
  <c r="G351" i="8"/>
  <c r="I351" i="8" s="1"/>
  <c r="I131" i="1"/>
  <c r="G76" i="8"/>
  <c r="I134" i="1"/>
  <c r="G77" i="8"/>
  <c r="I182" i="1"/>
  <c r="G36" i="8"/>
  <c r="I173" i="1"/>
  <c r="G27" i="8"/>
  <c r="I181" i="1"/>
  <c r="G35" i="8"/>
  <c r="I225" i="1"/>
  <c r="G109" i="8"/>
  <c r="I247" i="1"/>
  <c r="G40" i="8"/>
  <c r="I40" i="8" s="1"/>
  <c r="I41" i="8" s="1"/>
  <c r="I377" i="1"/>
  <c r="D71" i="6"/>
  <c r="D299" i="6"/>
  <c r="D321" i="6"/>
  <c r="M3383" i="5"/>
  <c r="N3383" i="5" s="1"/>
  <c r="J3333" i="5"/>
  <c r="J3334" i="5" s="1"/>
  <c r="J3362" i="5"/>
  <c r="D331" i="6"/>
  <c r="M2777" i="5"/>
  <c r="N2777" i="5" s="1"/>
  <c r="J2586" i="5"/>
  <c r="M3342" i="5"/>
  <c r="N3342" i="5" s="1"/>
  <c r="M2609" i="5"/>
  <c r="N2609" i="5" s="1"/>
  <c r="I42" i="1"/>
  <c r="D152" i="6"/>
  <c r="I198" i="1"/>
  <c r="D307" i="6"/>
  <c r="I67" i="1"/>
  <c r="D237" i="6"/>
  <c r="I211" i="1"/>
  <c r="D323" i="6"/>
  <c r="I27" i="1"/>
  <c r="D229" i="6"/>
  <c r="I383" i="1"/>
  <c r="D53" i="6"/>
  <c r="I224" i="1"/>
  <c r="D291" i="6"/>
  <c r="I206" i="1"/>
  <c r="D316" i="6"/>
  <c r="I202" i="1"/>
  <c r="D309" i="6"/>
  <c r="I65" i="1"/>
  <c r="D233" i="6"/>
  <c r="I219" i="1"/>
  <c r="D276" i="6"/>
  <c r="I164" i="1"/>
  <c r="D27" i="6"/>
  <c r="I175" i="1"/>
  <c r="D325" i="6"/>
  <c r="I193" i="1"/>
  <c r="D298" i="6"/>
  <c r="I126" i="1"/>
  <c r="D278" i="6"/>
  <c r="I64" i="1"/>
  <c r="D240" i="6"/>
  <c r="I156" i="1"/>
  <c r="D347" i="6"/>
  <c r="I124" i="1"/>
  <c r="D205" i="6"/>
  <c r="I91" i="1"/>
  <c r="D249" i="6"/>
  <c r="I85" i="1"/>
  <c r="D250" i="6"/>
  <c r="I39" i="1"/>
  <c r="D282" i="6"/>
  <c r="I218" i="1"/>
  <c r="D293" i="6"/>
  <c r="I154" i="1"/>
  <c r="D228" i="6"/>
  <c r="I209" i="1"/>
  <c r="D320" i="6"/>
  <c r="I221" i="1"/>
  <c r="D287" i="6"/>
  <c r="I196" i="1"/>
  <c r="D302" i="6"/>
  <c r="I70" i="1"/>
  <c r="D232" i="6"/>
  <c r="I228" i="1"/>
  <c r="D305" i="6"/>
  <c r="I84" i="1"/>
  <c r="D252" i="6"/>
  <c r="I41" i="1"/>
  <c r="D151" i="6"/>
  <c r="I54" i="1"/>
  <c r="D259" i="6"/>
  <c r="I89" i="1"/>
  <c r="D241" i="6"/>
  <c r="I200" i="1"/>
  <c r="D308" i="6"/>
  <c r="I69" i="1"/>
  <c r="D235" i="6"/>
  <c r="I195" i="1"/>
  <c r="D303" i="6"/>
  <c r="I194" i="1"/>
  <c r="D300" i="6"/>
  <c r="I159" i="1"/>
  <c r="D58" i="6"/>
  <c r="I201" i="1"/>
  <c r="D311" i="6"/>
  <c r="I246" i="1"/>
  <c r="D260" i="6"/>
  <c r="I226" i="1"/>
  <c r="D270" i="6"/>
  <c r="I184" i="1"/>
  <c r="D333" i="6"/>
  <c r="I81" i="1"/>
  <c r="D248" i="6"/>
  <c r="I129" i="1"/>
  <c r="D285" i="6"/>
  <c r="I191" i="1"/>
  <c r="D292" i="6"/>
  <c r="I26" i="1"/>
  <c r="D230" i="6"/>
  <c r="I130" i="1"/>
  <c r="D296" i="6"/>
  <c r="I125" i="1"/>
  <c r="D281" i="6"/>
  <c r="I74" i="1"/>
  <c r="D234" i="6"/>
  <c r="I71" i="1"/>
  <c r="D5" i="6"/>
  <c r="I207" i="1"/>
  <c r="D314" i="6"/>
  <c r="I52" i="1"/>
  <c r="D274" i="6"/>
  <c r="I28" i="1"/>
  <c r="D227" i="6"/>
  <c r="I239" i="1"/>
  <c r="D277" i="6"/>
  <c r="I212" i="1"/>
  <c r="D319" i="6"/>
  <c r="I160" i="1"/>
  <c r="D57" i="6"/>
  <c r="I369" i="1"/>
  <c r="D69" i="6"/>
  <c r="I127" i="1"/>
  <c r="D289" i="6"/>
  <c r="I227" i="1"/>
  <c r="D295" i="6"/>
  <c r="I203" i="1"/>
  <c r="D310" i="6"/>
  <c r="I177" i="1"/>
  <c r="D327" i="6"/>
  <c r="I87" i="1"/>
  <c r="D244" i="6"/>
  <c r="I62" i="1"/>
  <c r="D245" i="6"/>
  <c r="I86" i="1"/>
  <c r="D242" i="6"/>
  <c r="I92" i="1"/>
  <c r="D243" i="6"/>
  <c r="I83" i="1"/>
  <c r="D253" i="6"/>
  <c r="I82" i="1"/>
  <c r="D254" i="6"/>
  <c r="I88" i="1"/>
  <c r="D239" i="6"/>
  <c r="I132" i="1"/>
  <c r="D290" i="6"/>
  <c r="I183" i="1"/>
  <c r="D332" i="6"/>
  <c r="I405" i="1"/>
  <c r="D350" i="6"/>
  <c r="I248" i="1"/>
  <c r="D414" i="6"/>
  <c r="I245" i="1"/>
  <c r="D257" i="6"/>
  <c r="I208" i="1"/>
  <c r="D318" i="6"/>
  <c r="I56" i="1"/>
  <c r="D203" i="6"/>
  <c r="I63" i="1"/>
  <c r="D247" i="6"/>
  <c r="I51" i="1"/>
  <c r="D261" i="6"/>
  <c r="I43" i="1"/>
  <c r="D279" i="6"/>
  <c r="I172" i="1"/>
  <c r="D315" i="6"/>
  <c r="I157" i="1"/>
  <c r="D348" i="6"/>
  <c r="I55" i="1"/>
  <c r="D118" i="6"/>
  <c r="I178" i="1"/>
  <c r="D328" i="6"/>
  <c r="I66" i="1"/>
  <c r="D238" i="6"/>
  <c r="I166" i="1"/>
  <c r="D60" i="6"/>
  <c r="I370" i="1"/>
  <c r="D91" i="6"/>
  <c r="I210" i="1"/>
  <c r="D317" i="6"/>
  <c r="I33" i="1"/>
  <c r="D61" i="6"/>
  <c r="I80" i="1"/>
  <c r="D246" i="6"/>
  <c r="I404" i="1"/>
  <c r="D349" i="6"/>
  <c r="I151" i="1"/>
  <c r="D52" i="6"/>
  <c r="I229" i="1"/>
  <c r="D286" i="6"/>
  <c r="I44" i="1"/>
  <c r="D267" i="6"/>
  <c r="I128" i="1"/>
  <c r="D207" i="6"/>
  <c r="I133" i="1"/>
  <c r="D301" i="6"/>
  <c r="I40" i="1"/>
  <c r="D283" i="6"/>
  <c r="I197" i="1"/>
  <c r="D304" i="6"/>
  <c r="I204" i="1"/>
  <c r="D312" i="6"/>
  <c r="I155" i="1"/>
  <c r="D72" i="6"/>
  <c r="I223" i="1"/>
  <c r="D272" i="6"/>
  <c r="I78" i="1"/>
  <c r="D256" i="6"/>
  <c r="I90" i="1"/>
  <c r="D251" i="6"/>
  <c r="I162" i="1"/>
  <c r="D59" i="6"/>
  <c r="I45" i="1"/>
  <c r="D284" i="6"/>
  <c r="I174" i="1"/>
  <c r="D324" i="6"/>
  <c r="I205" i="1"/>
  <c r="D313" i="6"/>
  <c r="I79" i="1"/>
  <c r="D255" i="6"/>
  <c r="I53" i="1"/>
  <c r="D273" i="6"/>
  <c r="I165" i="1"/>
  <c r="D41" i="6"/>
  <c r="I179" i="1"/>
  <c r="D329" i="6"/>
  <c r="I180" i="1"/>
  <c r="D330" i="6"/>
  <c r="I222" i="1"/>
  <c r="D294" i="6"/>
  <c r="I149" i="1"/>
  <c r="D109" i="6"/>
  <c r="I31" i="1"/>
  <c r="D351" i="6"/>
  <c r="I220" i="1"/>
  <c r="D288" i="6"/>
  <c r="I46" i="1"/>
  <c r="D263" i="6"/>
  <c r="I49" i="1"/>
  <c r="D275" i="6"/>
  <c r="I50" i="1"/>
  <c r="D202" i="6"/>
  <c r="I68" i="1"/>
  <c r="D236" i="6"/>
  <c r="I192" i="1"/>
  <c r="D297" i="6"/>
  <c r="I150" i="1"/>
  <c r="D108" i="6"/>
  <c r="M2755" i="5"/>
  <c r="N2755" i="5" s="1"/>
  <c r="M2797" i="5"/>
  <c r="N2797" i="5" s="1"/>
  <c r="M3203" i="5"/>
  <c r="N3203" i="5" s="1"/>
  <c r="J3652" i="5"/>
  <c r="M2526" i="5"/>
  <c r="N2526" i="5" s="1"/>
  <c r="M2590" i="5"/>
  <c r="N2590" i="5" s="1"/>
  <c r="M2411" i="5"/>
  <c r="N2411" i="5" s="1"/>
  <c r="N2414" i="5" s="1"/>
  <c r="J91" i="2" s="1"/>
  <c r="K264" i="6" s="1"/>
  <c r="L264" i="6" s="1"/>
  <c r="M2582" i="5"/>
  <c r="N2582" i="5" s="1"/>
  <c r="M2751" i="5"/>
  <c r="N2751" i="5" s="1"/>
  <c r="J2337" i="5"/>
  <c r="J2340" i="5" s="1"/>
  <c r="Q75" i="2" s="1"/>
  <c r="I92" i="6" s="1"/>
  <c r="J92" i="6" s="1"/>
  <c r="M92" i="6" s="1"/>
  <c r="N92" i="6" s="1"/>
  <c r="J2450" i="5"/>
  <c r="M3615" i="5"/>
  <c r="N3615" i="5" s="1"/>
  <c r="M2418" i="5"/>
  <c r="N2418" i="5" s="1"/>
  <c r="N2422" i="5" s="1"/>
  <c r="J92" i="2" s="1"/>
  <c r="K262" i="6" s="1"/>
  <c r="L262" i="6" s="1"/>
  <c r="J3472" i="5"/>
  <c r="M2605" i="5"/>
  <c r="N2605" i="5" s="1"/>
  <c r="M3651" i="5"/>
  <c r="N3651" i="5" s="1"/>
  <c r="J3636" i="5"/>
  <c r="J3358" i="5"/>
  <c r="J3464" i="5"/>
  <c r="J3465" i="5" s="1"/>
  <c r="Q50" i="2" s="1"/>
  <c r="I115" i="6" s="1"/>
  <c r="J115" i="6" s="1"/>
  <c r="M115" i="6" s="1"/>
  <c r="N115" i="6" s="1"/>
  <c r="J3614" i="5"/>
  <c r="M2490" i="5"/>
  <c r="N2490" i="5" s="1"/>
  <c r="N2496" i="5" s="1"/>
  <c r="J106" i="2" s="1"/>
  <c r="M2443" i="5"/>
  <c r="N2443" i="5" s="1"/>
  <c r="N2446" i="5" s="1"/>
  <c r="J96" i="2" s="1"/>
  <c r="J3390" i="5"/>
  <c r="J3392" i="5" s="1"/>
  <c r="Q89" i="2" s="1"/>
  <c r="I268" i="6" s="1"/>
  <c r="J268" i="6" s="1"/>
  <c r="M268" i="6" s="1"/>
  <c r="N268" i="6" s="1"/>
  <c r="M2773" i="5"/>
  <c r="N2773" i="5" s="1"/>
  <c r="M3603" i="5"/>
  <c r="N3603" i="5" s="1"/>
  <c r="J2404" i="5"/>
  <c r="J2407" i="5" s="1"/>
  <c r="Q90" i="2" s="1"/>
  <c r="I271" i="6" s="1"/>
  <c r="J271" i="6" s="1"/>
  <c r="M271" i="6" s="1"/>
  <c r="N271" i="6" s="1"/>
  <c r="M2439" i="5"/>
  <c r="N2439" i="5" s="1"/>
  <c r="N2442" i="5" s="1"/>
  <c r="J95" i="2" s="1"/>
  <c r="K266" i="6" s="1"/>
  <c r="L266" i="6" s="1"/>
  <c r="M2454" i="5"/>
  <c r="N2454" i="5" s="1"/>
  <c r="N2457" i="5" s="1"/>
  <c r="J100" i="2" s="1"/>
  <c r="M2346" i="5"/>
  <c r="N2346" i="5" s="1"/>
  <c r="N2349" i="5" s="1"/>
  <c r="J77" i="2" s="1"/>
  <c r="M2427" i="5"/>
  <c r="N2427" i="5" s="1"/>
  <c r="N2429" i="5" s="1"/>
  <c r="J93" i="2" s="1"/>
  <c r="M2546" i="5"/>
  <c r="N2546" i="5" s="1"/>
  <c r="M3604" i="5"/>
  <c r="N3604" i="5" s="1"/>
  <c r="M2483" i="5"/>
  <c r="N2483" i="5" s="1"/>
  <c r="N2489" i="5" s="1"/>
  <c r="J105" i="2" s="1"/>
  <c r="K322" i="6" s="1"/>
  <c r="L322" i="6" s="1"/>
  <c r="M3234" i="5"/>
  <c r="N3234" i="5" s="1"/>
  <c r="N3236" i="5" s="1"/>
  <c r="J118" i="2" s="1"/>
  <c r="M3379" i="5"/>
  <c r="N3379" i="5" s="1"/>
  <c r="N3385" i="5" s="1"/>
  <c r="J251" i="2" s="1"/>
  <c r="M3626" i="5"/>
  <c r="N3626" i="5" s="1"/>
  <c r="M2475" i="5"/>
  <c r="N2475" i="5" s="1"/>
  <c r="N2482" i="5" s="1"/>
  <c r="J104" i="2" s="1"/>
  <c r="K265" i="6" s="1"/>
  <c r="L265" i="6" s="1"/>
  <c r="M2332" i="5"/>
  <c r="N2332" i="5" s="1"/>
  <c r="N2336" i="5" s="1"/>
  <c r="J74" i="2" s="1"/>
  <c r="M2341" i="5"/>
  <c r="N2341" i="5" s="1"/>
  <c r="N2345" i="5" s="1"/>
  <c r="J76" i="2" s="1"/>
  <c r="K94" i="6" s="1"/>
  <c r="L94" i="6" s="1"/>
  <c r="M3637" i="5"/>
  <c r="N3637" i="5" s="1"/>
  <c r="M2328" i="5"/>
  <c r="N2328" i="5" s="1"/>
  <c r="N2331" i="5" s="1"/>
  <c r="J73" i="2" s="1"/>
  <c r="K204" i="6" s="1"/>
  <c r="L204" i="6" s="1"/>
  <c r="J3236" i="5"/>
  <c r="Q118" i="2" s="1"/>
  <c r="S118" i="2" s="1"/>
  <c r="J3385" i="5"/>
  <c r="Q251" i="2" s="1"/>
  <c r="S251" i="2" s="1"/>
  <c r="M3394" i="5"/>
  <c r="N3394" i="5" s="1"/>
  <c r="N3396" i="5" s="1"/>
  <c r="J72" i="2" s="1"/>
  <c r="K223" i="6" s="1"/>
  <c r="L223" i="6" s="1"/>
  <c r="J2331" i="5"/>
  <c r="Q73" i="2" s="1"/>
  <c r="I204" i="6" s="1"/>
  <c r="J204" i="6" s="1"/>
  <c r="J2446" i="5"/>
  <c r="Q96" i="2" s="1"/>
  <c r="J2429" i="5"/>
  <c r="Q93" i="2" s="1"/>
  <c r="J2457" i="5"/>
  <c r="Q100" i="2" s="1"/>
  <c r="J2489" i="5"/>
  <c r="Q105" i="2" s="1"/>
  <c r="I322" i="6" s="1"/>
  <c r="J322" i="6" s="1"/>
  <c r="J2345" i="5"/>
  <c r="Q76" i="2" s="1"/>
  <c r="I94" i="6" s="1"/>
  <c r="J94" i="6" s="1"/>
  <c r="J2453" i="5"/>
  <c r="Q99" i="2" s="1"/>
  <c r="J3396" i="5"/>
  <c r="Q72" i="2" s="1"/>
  <c r="I223" i="6" s="1"/>
  <c r="J223" i="6" s="1"/>
  <c r="J2198" i="5"/>
  <c r="Q42" i="2" s="1"/>
  <c r="I51" i="6" s="1"/>
  <c r="J51" i="6" s="1"/>
  <c r="M51" i="6" s="1"/>
  <c r="N51" i="6" s="1"/>
  <c r="J2442" i="5"/>
  <c r="Q95" i="2" s="1"/>
  <c r="I266" i="6" s="1"/>
  <c r="J266" i="6" s="1"/>
  <c r="J2422" i="5"/>
  <c r="Q92" i="2" s="1"/>
  <c r="I262" i="6" s="1"/>
  <c r="J262" i="6" s="1"/>
  <c r="J2414" i="5"/>
  <c r="Q91" i="2" s="1"/>
  <c r="I264" i="6" s="1"/>
  <c r="J264" i="6" s="1"/>
  <c r="J2496" i="5"/>
  <c r="Q106" i="2" s="1"/>
  <c r="J2482" i="5"/>
  <c r="Q104" i="2" s="1"/>
  <c r="I265" i="6" s="1"/>
  <c r="J265" i="6" s="1"/>
  <c r="J2349" i="5"/>
  <c r="Q77" i="2" s="1"/>
  <c r="J2336" i="5"/>
  <c r="Q74" i="2" s="1"/>
  <c r="J3605" i="5"/>
  <c r="J3610" i="5" s="1"/>
  <c r="M3605" i="5"/>
  <c r="N3605" i="5" s="1"/>
  <c r="J1779" i="5"/>
  <c r="M1779" i="5"/>
  <c r="N1779" i="5" s="1"/>
  <c r="N1783" i="5" s="1"/>
  <c r="J142" i="2" s="1"/>
  <c r="K106" i="6" s="1"/>
  <c r="L106" i="6" s="1"/>
  <c r="J405" i="5"/>
  <c r="M405" i="5"/>
  <c r="N405" i="5" s="1"/>
  <c r="J2794" i="5"/>
  <c r="J2801" i="5" s="1"/>
  <c r="Q241" i="2" s="1"/>
  <c r="S241" i="2" s="1"/>
  <c r="M2794" i="5"/>
  <c r="N2794" i="5" s="1"/>
  <c r="J1477" i="5"/>
  <c r="M1477" i="5"/>
  <c r="N1477" i="5" s="1"/>
  <c r="N1486" i="5" s="1"/>
  <c r="J153" i="2" s="1"/>
  <c r="K84" i="6" s="1"/>
  <c r="L84" i="6" s="1"/>
  <c r="J3202" i="5"/>
  <c r="M3202" i="5"/>
  <c r="N3202" i="5" s="1"/>
  <c r="J2606" i="5"/>
  <c r="J2611" i="5" s="1"/>
  <c r="S234" i="2" s="1"/>
  <c r="M2606" i="5"/>
  <c r="N2606" i="5" s="1"/>
  <c r="J3223" i="5"/>
  <c r="J3233" i="5" s="1"/>
  <c r="Q248" i="2" s="1"/>
  <c r="S248" i="2" s="1"/>
  <c r="M3223" i="5"/>
  <c r="N3223" i="5" s="1"/>
  <c r="N3233" i="5" s="1"/>
  <c r="J248" i="2" s="1"/>
  <c r="J2276" i="5"/>
  <c r="M2276" i="5"/>
  <c r="N2276" i="5" s="1"/>
  <c r="N2282" i="5" s="1"/>
  <c r="J139" i="2" s="1"/>
  <c r="K95" i="6" s="1"/>
  <c r="L95" i="6" s="1"/>
  <c r="J1408" i="5"/>
  <c r="M1408" i="5"/>
  <c r="N1408" i="5" s="1"/>
  <c r="N1415" i="5" s="1"/>
  <c r="J135" i="2" s="1"/>
  <c r="K82" i="6" s="1"/>
  <c r="L82" i="6" s="1"/>
  <c r="J1848" i="5"/>
  <c r="M1848" i="5"/>
  <c r="N1848" i="5" s="1"/>
  <c r="N1854" i="5" s="1"/>
  <c r="J218" i="2" s="1"/>
  <c r="K96" i="6" s="1"/>
  <c r="L96" i="6" s="1"/>
  <c r="J2583" i="5"/>
  <c r="M2583" i="5"/>
  <c r="N2583" i="5" s="1"/>
  <c r="J1739" i="5"/>
  <c r="M1739" i="5"/>
  <c r="N1739" i="5" s="1"/>
  <c r="N1745" i="5" s="1"/>
  <c r="J149" i="2" s="1"/>
  <c r="K104" i="6" s="1"/>
  <c r="L104" i="6" s="1"/>
  <c r="J2299" i="5"/>
  <c r="M2299" i="5"/>
  <c r="N2299" i="5" s="1"/>
  <c r="N2300" i="5" s="1"/>
  <c r="J60" i="2" s="1"/>
  <c r="K113" i="6" s="1"/>
  <c r="L113" i="6" s="1"/>
  <c r="J3616" i="5"/>
  <c r="M3616" i="5"/>
  <c r="N3616" i="5" s="1"/>
  <c r="J1664" i="5"/>
  <c r="M1664" i="5"/>
  <c r="N1664" i="5" s="1"/>
  <c r="N1669" i="5" s="1"/>
  <c r="J141" i="2" s="1"/>
  <c r="K103" i="6" s="1"/>
  <c r="L103" i="6" s="1"/>
  <c r="J1586" i="5"/>
  <c r="M1586" i="5"/>
  <c r="N1586" i="5" s="1"/>
  <c r="N1598" i="5" s="1"/>
  <c r="J147" i="2" s="1"/>
  <c r="K101" i="6" s="1"/>
  <c r="L101" i="6" s="1"/>
  <c r="J1551" i="5"/>
  <c r="M1551" i="5"/>
  <c r="N1551" i="5" s="1"/>
  <c r="N1557" i="5" s="1"/>
  <c r="J154" i="2" s="1"/>
  <c r="K87" i="6" s="1"/>
  <c r="L87" i="6" s="1"/>
  <c r="J1972" i="5"/>
  <c r="M1972" i="5"/>
  <c r="N1972" i="5" s="1"/>
  <c r="N1978" i="5" s="1"/>
  <c r="J219" i="2" s="1"/>
  <c r="K99" i="6" s="1"/>
  <c r="L99" i="6" s="1"/>
  <c r="J3687" i="5"/>
  <c r="M3687" i="5"/>
  <c r="N3687" i="5" s="1"/>
  <c r="N3689" i="5" s="1"/>
  <c r="J255" i="2" s="1"/>
  <c r="J3638" i="5"/>
  <c r="M3638" i="5"/>
  <c r="N3638" i="5" s="1"/>
  <c r="J3492" i="5"/>
  <c r="M3492" i="5"/>
  <c r="N3492" i="5" s="1"/>
  <c r="N3493" i="5" s="1"/>
  <c r="J61" i="2" s="1"/>
  <c r="K110" i="6" s="1"/>
  <c r="L110" i="6" s="1"/>
  <c r="J3562" i="5"/>
  <c r="J3569" i="5" s="1"/>
  <c r="M3562" i="5"/>
  <c r="N3562" i="5" s="1"/>
  <c r="N3569" i="5" s="1"/>
  <c r="J1701" i="5"/>
  <c r="M1701" i="5"/>
  <c r="N1701" i="5" s="1"/>
  <c r="N1707" i="5" s="1"/>
  <c r="J148" i="2" s="1"/>
  <c r="K107" i="6" s="1"/>
  <c r="L107" i="6" s="1"/>
  <c r="J1514" i="5"/>
  <c r="M1514" i="5"/>
  <c r="N1514" i="5" s="1"/>
  <c r="N1527" i="5" s="1"/>
  <c r="J146" i="2" s="1"/>
  <c r="K100" i="6" s="1"/>
  <c r="L100" i="6" s="1"/>
  <c r="J1624" i="5"/>
  <c r="M1624" i="5"/>
  <c r="N1624" i="5" s="1"/>
  <c r="N1628" i="5" s="1"/>
  <c r="J138" i="2" s="1"/>
  <c r="K81" i="6" s="1"/>
  <c r="L81" i="6" s="1"/>
  <c r="J2567" i="5"/>
  <c r="M2567" i="5"/>
  <c r="N2567" i="5" s="1"/>
  <c r="J1447" i="5"/>
  <c r="M1447" i="5"/>
  <c r="N1447" i="5" s="1"/>
  <c r="N1456" i="5" s="1"/>
  <c r="J140" i="2" s="1"/>
  <c r="K98" i="6" s="1"/>
  <c r="L98" i="6" s="1"/>
  <c r="J2836" i="5"/>
  <c r="J2847" i="5" s="1"/>
  <c r="Q247" i="2" s="1"/>
  <c r="S247" i="2" s="1"/>
  <c r="M2836" i="5"/>
  <c r="N2836" i="5" s="1"/>
  <c r="N2847" i="5" s="1"/>
  <c r="J247" i="2" s="1"/>
  <c r="J1807" i="5"/>
  <c r="M1807" i="5"/>
  <c r="N1807" i="5" s="1"/>
  <c r="N1813" i="5" s="1"/>
  <c r="J150" i="2" s="1"/>
  <c r="K83" i="6" s="1"/>
  <c r="L83" i="6" s="1"/>
  <c r="J2009" i="5"/>
  <c r="M2009" i="5"/>
  <c r="N2009" i="5" s="1"/>
  <c r="N2015" i="5" s="1"/>
  <c r="J137" i="2" s="1"/>
  <c r="K80" i="6" s="1"/>
  <c r="L80" i="6" s="1"/>
  <c r="J1303" i="5"/>
  <c r="M1303" i="5"/>
  <c r="N1303" i="5" s="1"/>
  <c r="N1314" i="5" s="1"/>
  <c r="J145" i="2" s="1"/>
  <c r="K97" i="6" s="1"/>
  <c r="L97" i="6" s="1"/>
  <c r="J1375" i="5"/>
  <c r="M1375" i="5"/>
  <c r="N1375" i="5" s="1"/>
  <c r="N1385" i="5" s="1"/>
  <c r="J143" i="2" s="1"/>
  <c r="K102" i="6" s="1"/>
  <c r="L102" i="6" s="1"/>
  <c r="J2774" i="5"/>
  <c r="M2774" i="5"/>
  <c r="N2774" i="5" s="1"/>
  <c r="J3481" i="5"/>
  <c r="M3481" i="5"/>
  <c r="N3481" i="5" s="1"/>
  <c r="N3482" i="5" s="1"/>
  <c r="J63" i="2" s="1"/>
  <c r="K111" i="6" s="1"/>
  <c r="L111" i="6" s="1"/>
  <c r="J3627" i="5"/>
  <c r="J3632" i="5" s="1"/>
  <c r="M3627" i="5"/>
  <c r="N3627" i="5" s="1"/>
  <c r="J3541" i="5"/>
  <c r="J3548" i="5" s="1"/>
  <c r="M3541" i="5"/>
  <c r="N3541" i="5" s="1"/>
  <c r="N3548" i="5" s="1"/>
  <c r="J2708" i="5"/>
  <c r="M2708" i="5"/>
  <c r="N2708" i="5" s="1"/>
  <c r="N2719" i="5" s="1"/>
  <c r="J144" i="2" s="1"/>
  <c r="K85" i="6" s="1"/>
  <c r="L85" i="6" s="1"/>
  <c r="J2541" i="5"/>
  <c r="J2547" i="5" s="1"/>
  <c r="M2541" i="5"/>
  <c r="N2541" i="5" s="1"/>
  <c r="J2752" i="5"/>
  <c r="J2757" i="5" s="1"/>
  <c r="M2752" i="5"/>
  <c r="N2752" i="5" s="1"/>
  <c r="J3487" i="5"/>
  <c r="M3487" i="5"/>
  <c r="N3487" i="5" s="1"/>
  <c r="N3488" i="5" s="1"/>
  <c r="J62" i="2" s="1"/>
  <c r="K114" i="6" s="1"/>
  <c r="L114" i="6" s="1"/>
  <c r="J3476" i="5"/>
  <c r="M3476" i="5"/>
  <c r="N3476" i="5" s="1"/>
  <c r="N3477" i="5" s="1"/>
  <c r="J51" i="2" s="1"/>
  <c r="K116" i="6" s="1"/>
  <c r="L116" i="6" s="1"/>
  <c r="J3469" i="5"/>
  <c r="M3469" i="5"/>
  <c r="N3469" i="5" s="1"/>
  <c r="N3470" i="5" s="1"/>
  <c r="J49" i="2" s="1"/>
  <c r="K112" i="6" s="1"/>
  <c r="L112" i="6" s="1"/>
  <c r="J2859" i="5"/>
  <c r="J2870" i="5" s="1"/>
  <c r="M2859" i="5"/>
  <c r="N2859" i="5" s="1"/>
  <c r="N2870" i="5" s="1"/>
  <c r="J3653" i="5"/>
  <c r="M3653" i="5"/>
  <c r="N3653" i="5" s="1"/>
  <c r="J1878" i="5"/>
  <c r="M1878" i="5"/>
  <c r="N1878" i="5" s="1"/>
  <c r="N1884" i="5" s="1"/>
  <c r="J151" i="2" s="1"/>
  <c r="K86" i="6" s="1"/>
  <c r="L86" i="6" s="1"/>
  <c r="J1335" i="5"/>
  <c r="M1335" i="5"/>
  <c r="N1335" i="5" s="1"/>
  <c r="N1344" i="5" s="1"/>
  <c r="J152" i="2" s="1"/>
  <c r="K88" i="6" s="1"/>
  <c r="L88" i="6" s="1"/>
  <c r="J3340" i="5"/>
  <c r="M3340" i="5"/>
  <c r="N3340" i="5" s="1"/>
  <c r="J3359" i="5"/>
  <c r="M3359" i="5"/>
  <c r="N3359" i="5" s="1"/>
  <c r="N3364" i="5" s="1"/>
  <c r="S249" i="2" l="1"/>
  <c r="H425" i="1"/>
  <c r="N3343" i="5"/>
  <c r="J225" i="2" s="1"/>
  <c r="K105" i="6" s="1"/>
  <c r="L105" i="6" s="1"/>
  <c r="N2801" i="5"/>
  <c r="J241" i="2" s="1"/>
  <c r="N3204" i="5"/>
  <c r="J226" i="2" s="1"/>
  <c r="K117" i="6" s="1"/>
  <c r="L117" i="6" s="1"/>
  <c r="L416" i="6" s="1"/>
  <c r="J3659" i="5"/>
  <c r="Q122" i="2" s="1"/>
  <c r="S122" i="2" s="1"/>
  <c r="J406" i="5"/>
  <c r="N406" i="5"/>
  <c r="M264" i="6"/>
  <c r="N264" i="6" s="1"/>
  <c r="N2547" i="5"/>
  <c r="N2611" i="5"/>
  <c r="J234" i="2" s="1"/>
  <c r="N2757" i="5"/>
  <c r="J3364" i="5"/>
  <c r="J3643" i="5"/>
  <c r="N3621" i="5"/>
  <c r="J3477" i="5"/>
  <c r="Q51" i="2" s="1"/>
  <c r="N2779" i="5"/>
  <c r="J236" i="2" s="1"/>
  <c r="N3659" i="5"/>
  <c r="J122" i="2" s="1"/>
  <c r="M262" i="6"/>
  <c r="N262" i="6" s="1"/>
  <c r="N3632" i="5"/>
  <c r="J3621" i="5"/>
  <c r="N3610" i="5"/>
  <c r="M204" i="6"/>
  <c r="N204" i="6" s="1"/>
  <c r="M322" i="6"/>
  <c r="N322" i="6" s="1"/>
  <c r="M94" i="6"/>
  <c r="N94" i="6" s="1"/>
  <c r="M265" i="6"/>
  <c r="N265" i="6" s="1"/>
  <c r="M223" i="6"/>
  <c r="N223" i="6" s="1"/>
  <c r="M266" i="6"/>
  <c r="N266" i="6" s="1"/>
  <c r="J2588" i="5"/>
  <c r="S235" i="2" s="1"/>
  <c r="N2588" i="5"/>
  <c r="J235" i="2" s="1"/>
  <c r="N3643" i="5"/>
  <c r="S105" i="2"/>
  <c r="H236" i="1"/>
  <c r="G121" i="8" s="1"/>
  <c r="S73" i="2"/>
  <c r="H137" i="1"/>
  <c r="G71" i="8" s="1"/>
  <c r="J2779" i="5"/>
  <c r="S236" i="2" s="1"/>
  <c r="H115" i="1"/>
  <c r="J3204" i="5"/>
  <c r="I117" i="6" s="1"/>
  <c r="J117" i="6" s="1"/>
  <c r="S72" i="2"/>
  <c r="H135" i="1"/>
  <c r="G70" i="8" s="1"/>
  <c r="J1385" i="5"/>
  <c r="I102" i="6" s="1"/>
  <c r="J102" i="6" s="1"/>
  <c r="M102" i="6" s="1"/>
  <c r="N102" i="6" s="1"/>
  <c r="J1628" i="5"/>
  <c r="I81" i="6" s="1"/>
  <c r="J81" i="6" s="1"/>
  <c r="M81" i="6" s="1"/>
  <c r="N81" i="6" s="1"/>
  <c r="J1669" i="5"/>
  <c r="I103" i="6" s="1"/>
  <c r="J103" i="6" s="1"/>
  <c r="M103" i="6" s="1"/>
  <c r="N103" i="6" s="1"/>
  <c r="J1745" i="5"/>
  <c r="I104" i="6" s="1"/>
  <c r="J104" i="6" s="1"/>
  <c r="M104" i="6" s="1"/>
  <c r="N104" i="6" s="1"/>
  <c r="J1415" i="5"/>
  <c r="I82" i="6" s="1"/>
  <c r="J82" i="6" s="1"/>
  <c r="M82" i="6" s="1"/>
  <c r="N82" i="6" s="1"/>
  <c r="H106" i="1"/>
  <c r="G57" i="8" s="1"/>
  <c r="S50" i="2"/>
  <c r="S100" i="2"/>
  <c r="H142" i="1"/>
  <c r="J1884" i="5"/>
  <c r="I86" i="6" s="1"/>
  <c r="J86" i="6" s="1"/>
  <c r="M86" i="6" s="1"/>
  <c r="N86" i="6" s="1"/>
  <c r="J3470" i="5"/>
  <c r="Q49" i="2" s="1"/>
  <c r="I112" i="6" s="1"/>
  <c r="J112" i="6" s="1"/>
  <c r="M112" i="6" s="1"/>
  <c r="N112" i="6" s="1"/>
  <c r="J1978" i="5"/>
  <c r="J2282" i="5"/>
  <c r="I95" i="6" s="1"/>
  <c r="J95" i="6" s="1"/>
  <c r="M95" i="6" s="1"/>
  <c r="N95" i="6" s="1"/>
  <c r="J1783" i="5"/>
  <c r="I106" i="6" s="1"/>
  <c r="J106" i="6" s="1"/>
  <c r="M106" i="6" s="1"/>
  <c r="N106" i="6" s="1"/>
  <c r="S77" i="2"/>
  <c r="H143" i="1"/>
  <c r="S91" i="2"/>
  <c r="H234" i="1"/>
  <c r="G115" i="8" s="1"/>
  <c r="S89" i="2"/>
  <c r="H230" i="1"/>
  <c r="G113" i="8" s="1"/>
  <c r="S99" i="2"/>
  <c r="H141" i="1"/>
  <c r="S93" i="2"/>
  <c r="H237" i="1"/>
  <c r="J1314" i="5"/>
  <c r="J1527" i="5"/>
  <c r="I100" i="6" s="1"/>
  <c r="J100" i="6" s="1"/>
  <c r="M100" i="6" s="1"/>
  <c r="N100" i="6" s="1"/>
  <c r="J1486" i="5"/>
  <c r="I84" i="6" s="1"/>
  <c r="J84" i="6" s="1"/>
  <c r="M84" i="6" s="1"/>
  <c r="N84" i="6" s="1"/>
  <c r="J3689" i="5"/>
  <c r="Q255" i="2" s="1"/>
  <c r="S255" i="2" s="1"/>
  <c r="S90" i="2"/>
  <c r="H232" i="1"/>
  <c r="G114" i="8" s="1"/>
  <c r="J3343" i="5"/>
  <c r="I105" i="6" s="1"/>
  <c r="J105" i="6" s="1"/>
  <c r="J2719" i="5"/>
  <c r="I85" i="6" s="1"/>
  <c r="J85" i="6" s="1"/>
  <c r="M85" i="6" s="1"/>
  <c r="N85" i="6" s="1"/>
  <c r="J3493" i="5"/>
  <c r="Q61" i="2" s="1"/>
  <c r="I110" i="6" s="1"/>
  <c r="J110" i="6" s="1"/>
  <c r="J1557" i="5"/>
  <c r="I87" i="6" s="1"/>
  <c r="J87" i="6" s="1"/>
  <c r="M87" i="6" s="1"/>
  <c r="N87" i="6" s="1"/>
  <c r="S75" i="2"/>
  <c r="H139" i="1"/>
  <c r="G73" i="8" s="1"/>
  <c r="S92" i="2"/>
  <c r="H235" i="1"/>
  <c r="G116" i="8" s="1"/>
  <c r="S76" i="2"/>
  <c r="H140" i="1"/>
  <c r="G74" i="8" s="1"/>
  <c r="S96" i="2"/>
  <c r="H136" i="1"/>
  <c r="J1813" i="5"/>
  <c r="I83" i="6" s="1"/>
  <c r="J83" i="6" s="1"/>
  <c r="M83" i="6" s="1"/>
  <c r="N83" i="6" s="1"/>
  <c r="S106" i="2"/>
  <c r="H238" i="1"/>
  <c r="J3482" i="5"/>
  <c r="Q63" i="2" s="1"/>
  <c r="I111" i="6" s="1"/>
  <c r="J111" i="6" s="1"/>
  <c r="M111" i="6" s="1"/>
  <c r="N111" i="6" s="1"/>
  <c r="J2015" i="5"/>
  <c r="I80" i="6" s="1"/>
  <c r="J80" i="6" s="1"/>
  <c r="M80" i="6" s="1"/>
  <c r="N80" i="6" s="1"/>
  <c r="J1456" i="5"/>
  <c r="I98" i="6" s="1"/>
  <c r="J98" i="6" s="1"/>
  <c r="M98" i="6" s="1"/>
  <c r="N98" i="6" s="1"/>
  <c r="J1854" i="5"/>
  <c r="I96" i="6" s="1"/>
  <c r="J96" i="6" s="1"/>
  <c r="M96" i="6" s="1"/>
  <c r="N96" i="6" s="1"/>
  <c r="J1344" i="5"/>
  <c r="J3488" i="5"/>
  <c r="Q62" i="2" s="1"/>
  <c r="I114" i="6" s="1"/>
  <c r="J114" i="6" s="1"/>
  <c r="M114" i="6" s="1"/>
  <c r="N114" i="6" s="1"/>
  <c r="J1707" i="5"/>
  <c r="I107" i="6" s="1"/>
  <c r="J107" i="6" s="1"/>
  <c r="M107" i="6" s="1"/>
  <c r="N107" i="6" s="1"/>
  <c r="J1598" i="5"/>
  <c r="I101" i="6" s="1"/>
  <c r="J101" i="6" s="1"/>
  <c r="M101" i="6" s="1"/>
  <c r="N101" i="6" s="1"/>
  <c r="J2300" i="5"/>
  <c r="Q60" i="2" s="1"/>
  <c r="I113" i="6" s="1"/>
  <c r="J113" i="6" s="1"/>
  <c r="M113" i="6" s="1"/>
  <c r="N113" i="6" s="1"/>
  <c r="S74" i="2"/>
  <c r="H138" i="1"/>
  <c r="S104" i="2"/>
  <c r="H233" i="1"/>
  <c r="G120" i="8" s="1"/>
  <c r="S95" i="2"/>
  <c r="H231" i="1"/>
  <c r="G119" i="8" s="1"/>
  <c r="H163" i="1"/>
  <c r="F22" i="7" s="1"/>
  <c r="S42" i="2"/>
  <c r="H117" i="1"/>
  <c r="I117" i="1" s="1"/>
  <c r="G354" i="8" l="1"/>
  <c r="I425" i="1"/>
  <c r="N3713" i="5"/>
  <c r="I138" i="1"/>
  <c r="G72" i="8"/>
  <c r="I238" i="1"/>
  <c r="G122" i="8"/>
  <c r="I136" i="1"/>
  <c r="G78" i="8"/>
  <c r="I142" i="1"/>
  <c r="G80" i="8"/>
  <c r="I237" i="1"/>
  <c r="G117" i="8"/>
  <c r="I143" i="1"/>
  <c r="G75" i="8"/>
  <c r="I141" i="1"/>
  <c r="G79" i="8"/>
  <c r="I115" i="1"/>
  <c r="G321" i="8"/>
  <c r="I321" i="8" s="1"/>
  <c r="I320" i="8" s="1"/>
  <c r="M105" i="6"/>
  <c r="N105" i="6" s="1"/>
  <c r="I139" i="1"/>
  <c r="D92" i="6"/>
  <c r="I230" i="1"/>
  <c r="D268" i="6"/>
  <c r="I140" i="1"/>
  <c r="D94" i="6"/>
  <c r="I137" i="1"/>
  <c r="D204" i="6"/>
  <c r="I234" i="1"/>
  <c r="D264" i="6"/>
  <c r="I231" i="1"/>
  <c r="D266" i="6"/>
  <c r="I233" i="1"/>
  <c r="D265" i="6"/>
  <c r="I236" i="1"/>
  <c r="D322" i="6"/>
  <c r="I135" i="1"/>
  <c r="D223" i="6"/>
  <c r="I235" i="1"/>
  <c r="D262" i="6"/>
  <c r="I232" i="1"/>
  <c r="D271" i="6"/>
  <c r="I106" i="1"/>
  <c r="D115" i="6"/>
  <c r="I163" i="1"/>
  <c r="D51" i="6"/>
  <c r="M117" i="6"/>
  <c r="N117" i="6" s="1"/>
  <c r="J3713" i="5"/>
  <c r="M110" i="6"/>
  <c r="H118" i="1"/>
  <c r="I118" i="1" s="1"/>
  <c r="H14" i="1"/>
  <c r="G134" i="8" s="1"/>
  <c r="I97" i="6"/>
  <c r="J97" i="6" s="1"/>
  <c r="M97" i="6" s="1"/>
  <c r="N97" i="6" s="1"/>
  <c r="S51" i="2"/>
  <c r="I116" i="6"/>
  <c r="J116" i="6" s="1"/>
  <c r="M116" i="6" s="1"/>
  <c r="N116" i="6" s="1"/>
  <c r="H10" i="1"/>
  <c r="G138" i="8" s="1"/>
  <c r="I99" i="6"/>
  <c r="J99" i="6" s="1"/>
  <c r="M99" i="6" s="1"/>
  <c r="N99" i="6" s="1"/>
  <c r="H15" i="1"/>
  <c r="G139" i="8" s="1"/>
  <c r="I88" i="6"/>
  <c r="J88" i="6" s="1"/>
  <c r="M88" i="6" s="1"/>
  <c r="N88" i="6" s="1"/>
  <c r="H116" i="1"/>
  <c r="S826" i="2"/>
  <c r="S225" i="2"/>
  <c r="H408" i="1"/>
  <c r="G309" i="8" s="1"/>
  <c r="I309" i="8" s="1"/>
  <c r="I310" i="8" s="1"/>
  <c r="H104" i="1"/>
  <c r="G55" i="8" s="1"/>
  <c r="H108" i="1"/>
  <c r="G59" i="8" s="1"/>
  <c r="S62" i="2"/>
  <c r="H21" i="1"/>
  <c r="G141" i="8" s="1"/>
  <c r="S154" i="2"/>
  <c r="S61" i="2"/>
  <c r="H107" i="1"/>
  <c r="G58" i="8" s="1"/>
  <c r="H105" i="1"/>
  <c r="G56" i="8" s="1"/>
  <c r="S49" i="2"/>
  <c r="H11" i="1"/>
  <c r="G127" i="8" s="1"/>
  <c r="S135" i="2"/>
  <c r="H16" i="1"/>
  <c r="G140" i="8" s="1"/>
  <c r="S143" i="2"/>
  <c r="H8" i="1"/>
  <c r="G132" i="8" s="1"/>
  <c r="S218" i="2"/>
  <c r="H5" i="1"/>
  <c r="G125" i="8" s="1"/>
  <c r="I125" i="8" s="1"/>
  <c r="S137" i="2"/>
  <c r="S219" i="2"/>
  <c r="S152" i="2"/>
  <c r="H13" i="1"/>
  <c r="G133" i="8" s="1"/>
  <c r="S144" i="2"/>
  <c r="H19" i="1"/>
  <c r="G135" i="8" s="1"/>
  <c r="S153" i="2"/>
  <c r="S142" i="2"/>
  <c r="H25" i="1"/>
  <c r="G143" i="8" s="1"/>
  <c r="H9" i="1"/>
  <c r="G137" i="8" s="1"/>
  <c r="S151" i="2"/>
  <c r="H24" i="1"/>
  <c r="G145" i="8" s="1"/>
  <c r="S149" i="2"/>
  <c r="H109" i="1"/>
  <c r="G60" i="8" s="1"/>
  <c r="S63" i="2"/>
  <c r="S145" i="2"/>
  <c r="H23" i="1"/>
  <c r="G144" i="8" s="1"/>
  <c r="S148" i="2"/>
  <c r="H12" i="1"/>
  <c r="G128" i="8" s="1"/>
  <c r="S140" i="2"/>
  <c r="H17" i="1"/>
  <c r="G129" i="8" s="1"/>
  <c r="S138" i="2"/>
  <c r="S60" i="2"/>
  <c r="H103" i="1"/>
  <c r="G54" i="8" s="1"/>
  <c r="I54" i="8" s="1"/>
  <c r="H22" i="1"/>
  <c r="G142" i="8" s="1"/>
  <c r="S147" i="2"/>
  <c r="H7" i="1"/>
  <c r="G131" i="8" s="1"/>
  <c r="S150" i="2"/>
  <c r="H20" i="1"/>
  <c r="G136" i="8" s="1"/>
  <c r="S146" i="2"/>
  <c r="S139" i="2"/>
  <c r="H6" i="1"/>
  <c r="G126" i="8" s="1"/>
  <c r="H18" i="1"/>
  <c r="G130" i="8" s="1"/>
  <c r="S141" i="2"/>
  <c r="H409" i="1"/>
  <c r="G310" i="8" s="1"/>
  <c r="S226" i="2"/>
  <c r="I116" i="1" l="1"/>
  <c r="G320" i="8"/>
  <c r="I9" i="1"/>
  <c r="D86" i="6"/>
  <c r="I19" i="1"/>
  <c r="D84" i="6"/>
  <c r="I8" i="1"/>
  <c r="D96" i="6"/>
  <c r="I109" i="1"/>
  <c r="D111" i="6"/>
  <c r="I20" i="1"/>
  <c r="D100" i="6"/>
  <c r="I17" i="1"/>
  <c r="D81" i="6"/>
  <c r="I14" i="1"/>
  <c r="D97" i="6"/>
  <c r="I103" i="1"/>
  <c r="D113" i="6"/>
  <c r="I13" i="1"/>
  <c r="D85" i="6"/>
  <c r="I16" i="1"/>
  <c r="D102" i="6"/>
  <c r="I21" i="1"/>
  <c r="D87" i="6"/>
  <c r="I11" i="1"/>
  <c r="D82" i="6"/>
  <c r="I24" i="1"/>
  <c r="D104" i="6"/>
  <c r="I409" i="1"/>
  <c r="D117" i="6"/>
  <c r="I7" i="1"/>
  <c r="D83" i="6"/>
  <c r="I12" i="1"/>
  <c r="D98" i="6"/>
  <c r="I15" i="1"/>
  <c r="D88" i="6"/>
  <c r="I108" i="1"/>
  <c r="D114" i="6"/>
  <c r="I18" i="1"/>
  <c r="D103" i="6"/>
  <c r="I22" i="1"/>
  <c r="D101" i="6"/>
  <c r="I23" i="1"/>
  <c r="D107" i="6"/>
  <c r="I25" i="1"/>
  <c r="D106" i="6"/>
  <c r="I104" i="1"/>
  <c r="D116" i="6"/>
  <c r="I10" i="1"/>
  <c r="D99" i="6"/>
  <c r="I6" i="1"/>
  <c r="D95" i="6"/>
  <c r="I5" i="1"/>
  <c r="D80" i="6"/>
  <c r="I105" i="1"/>
  <c r="D112" i="6"/>
  <c r="I408" i="1"/>
  <c r="D105" i="6"/>
  <c r="I107" i="1"/>
  <c r="D110" i="6"/>
  <c r="J416" i="6"/>
  <c r="N110" i="6"/>
  <c r="M416" i="6"/>
</calcChain>
</file>

<file path=xl/sharedStrings.xml><?xml version="1.0" encoding="utf-8"?>
<sst xmlns="http://schemas.openxmlformats.org/spreadsheetml/2006/main" count="52208" uniqueCount="5567">
  <si>
    <t>LES POSTES DE RELEVAGE</t>
  </si>
  <si>
    <t>RÉFÉRENCE</t>
  </si>
  <si>
    <t>DÉSIGNATION PRODUIT</t>
  </si>
  <si>
    <t>P.U H.T. EN €</t>
  </si>
  <si>
    <t>NOUVEAU P.U H.T. EN €</t>
  </si>
  <si>
    <t>PRIX CALCULE AU 04/02/2022</t>
  </si>
  <si>
    <t>SPR900V75</t>
  </si>
  <si>
    <t>POSTE HT900 POMPE DWVOX75</t>
  </si>
  <si>
    <t>SPR900V75BG</t>
  </si>
  <si>
    <t>POSTE HT900 POMPE DWVOX75 BARRES DE GUIDAGE</t>
  </si>
  <si>
    <t>SPR900V100</t>
  </si>
  <si>
    <t>POSTE HT900 POMPE DWVOX100</t>
  </si>
  <si>
    <t>SPR900V100BG</t>
  </si>
  <si>
    <t>POSTE HT900 POMPE DWVOX100 BARRES DE GUIDAGE</t>
  </si>
  <si>
    <t>SPR900V150</t>
  </si>
  <si>
    <t>POSTE HT900 POMPE DWVOX150</t>
  </si>
  <si>
    <t>SPR900V150BG</t>
  </si>
  <si>
    <t>POSTE HT900 POMPE DWVOX150 BARRES DE GUIDAGE</t>
  </si>
  <si>
    <t>SPR1200V75</t>
  </si>
  <si>
    <t>POSTE HT1200 POMPE DWVOX75</t>
  </si>
  <si>
    <t>SPR1200V75BG</t>
  </si>
  <si>
    <t>POSTE HT1200 POMPE DWVOX75 BARRES DE GUIDAGE</t>
  </si>
  <si>
    <t>SPR1200V100</t>
  </si>
  <si>
    <t>POSTE HT1200 POMPE DWVOX100</t>
  </si>
  <si>
    <t>SPR1200V100BG</t>
  </si>
  <si>
    <t>POSTE HT1200 POMPE DWVOX100 BARRES DE GUIDAGE</t>
  </si>
  <si>
    <t>SPR1200V150</t>
  </si>
  <si>
    <t>POSTE HT1200 POMPE DWVOX150</t>
  </si>
  <si>
    <t>SPR1200V150BG</t>
  </si>
  <si>
    <t>POSTE HT1200 POMPE DWVOX150 BARRES DE GUIDAGE</t>
  </si>
  <si>
    <t>SPR1500V75</t>
  </si>
  <si>
    <t>POSTE HT1500 POMPE DWVOX75</t>
  </si>
  <si>
    <t>SPR1500V75BG</t>
  </si>
  <si>
    <t>POSTE HT1500 POMPE DWVOX75 BARRES DE GUIDAGE</t>
  </si>
  <si>
    <t>SPR1500V100</t>
  </si>
  <si>
    <t>POSTE HT1500 POMPE DWVOX100</t>
  </si>
  <si>
    <t>SPR1500V100BG</t>
  </si>
  <si>
    <t>POSTE HT1500 POMPE DWVOX100 BARRES DE GUIDAGE</t>
  </si>
  <si>
    <t>SPR1500V150</t>
  </si>
  <si>
    <t>POSTE HT1500 POMPE DWVOX150</t>
  </si>
  <si>
    <t>SPR1500V150BG</t>
  </si>
  <si>
    <t>POSTE HT1500 POMPE DWVOX150 BARRES DE GUIDAGE</t>
  </si>
  <si>
    <t>SPR1900V100BG</t>
  </si>
  <si>
    <t>POSTE HT1900 POMPE DWVOX100 BARRES DE GUIDAGE</t>
  </si>
  <si>
    <t>SPR1900V150BG</t>
  </si>
  <si>
    <t>POSTE HT1900 POMPE DWVOX150 BARRES DE GUIDAGE</t>
  </si>
  <si>
    <t>SPR1900V75BG</t>
  </si>
  <si>
    <t>POSTE HT1900 POMPE DWVOX75 BARRES DE GUIDAGE</t>
  </si>
  <si>
    <t>ECSPR-900</t>
  </si>
  <si>
    <t>POSTE DE RELEVAGE EAUX CLAIRES 90CM</t>
  </si>
  <si>
    <t>ECSPR-1200</t>
  </si>
  <si>
    <t>POSTE DE RELEVAGE EAUX CLAIRES 1M20</t>
  </si>
  <si>
    <t>ECSPR-1500</t>
  </si>
  <si>
    <t>POSTE DE RELEVAGE EAUX CLAIRES 1M50</t>
  </si>
  <si>
    <t>ECSPR-1800</t>
  </si>
  <si>
    <t>POSTE DE RELEVAGE EAUX CLAIRES 1M80</t>
  </si>
  <si>
    <t>KITSRS4/20</t>
  </si>
  <si>
    <t>POSTE DE RELEVAGE EAUX USEES 2 POMPES 2M</t>
  </si>
  <si>
    <t>SPR-1200-63-NEW</t>
  </si>
  <si>
    <t>POSTE DE RELEVAGE D63 POMPE DWVOX</t>
  </si>
  <si>
    <t>FOND8</t>
  </si>
  <si>
    <t>FONDAFORM</t>
  </si>
  <si>
    <t>MCOFPRO</t>
  </si>
  <si>
    <t>COFFRET ALARME ET PROTECTION RELEVAGE</t>
  </si>
  <si>
    <t>LES KITS CLOISONS</t>
  </si>
  <si>
    <t>PRIX RETENU AU 04/02/2022</t>
  </si>
  <si>
    <t>PCLC3EH</t>
  </si>
  <si>
    <t>CLOISON CENTRALE FV 3EH 3X2</t>
  </si>
  <si>
    <t>PCLC4EH</t>
  </si>
  <si>
    <t>CLOISON CENTRALE FV 4EH 4X2</t>
  </si>
  <si>
    <t>PCLC5EH</t>
  </si>
  <si>
    <t>CLOISON CENTRALE FV 5EH 4X2.5</t>
  </si>
  <si>
    <t>PCLC6EHA</t>
  </si>
  <si>
    <t>CLOISON CENTRALE FV 6EH 4X3</t>
  </si>
  <si>
    <t>PCLC6EHB</t>
  </si>
  <si>
    <t>CLOISON CENTRALE FV 6EH 6X2</t>
  </si>
  <si>
    <t>PCLC7EH</t>
  </si>
  <si>
    <t>CLOISON CENTRALE FV 7EH 4X3.5</t>
  </si>
  <si>
    <t>PCLC8EHA</t>
  </si>
  <si>
    <t>CLOISON CENTRALE FV 8EH 4X4</t>
  </si>
  <si>
    <t>PCLC9EH</t>
  </si>
  <si>
    <t>CLOISON CENTRALE FV 9EH 4X4.5</t>
  </si>
  <si>
    <t>PCLC10EHA</t>
  </si>
  <si>
    <t>CLOISON CENTRALE FV 10EH 4X5</t>
  </si>
  <si>
    <t>PCLC10EHB</t>
  </si>
  <si>
    <t>CLOISON CENTRALE FV 10EH 10X2</t>
  </si>
  <si>
    <t>PCLC12EHA</t>
  </si>
  <si>
    <t>CLOISON CENTRALE FV 12EH 6X4</t>
  </si>
  <si>
    <t>PCLC12EHB</t>
  </si>
  <si>
    <t>CLOISON CENTRALE FV 12EH 8X3</t>
  </si>
  <si>
    <t>PCLC14EHA</t>
  </si>
  <si>
    <t>CLOISON CENTRALE FV 14EH 8X3.5</t>
  </si>
  <si>
    <t>PCLC14EHB</t>
  </si>
  <si>
    <t>CLOISON CENTRALE FV 14EH 7X4</t>
  </si>
  <si>
    <t>PCLC16EH</t>
  </si>
  <si>
    <t>CLOISON CENTRALE FV 16EH 8X4</t>
  </si>
  <si>
    <t>PCLC18EHA</t>
  </si>
  <si>
    <t>CLOISON CENTRALE FV 18EH 8X4.5</t>
  </si>
  <si>
    <t>PCLC20EHB</t>
  </si>
  <si>
    <t>CLOISON CENTRALE FV 20EH 8X5</t>
  </si>
  <si>
    <t>PCLCB3EH</t>
  </si>
  <si>
    <t>CLOISON CENTRALE BAC 3EH</t>
  </si>
  <si>
    <t>LES KITS COFFRAGE PVC</t>
  </si>
  <si>
    <t>PCG3EH</t>
  </si>
  <si>
    <t>COFFRAGE FV 125CM 125CM 3EH</t>
  </si>
  <si>
    <t>PCG4EH</t>
  </si>
  <si>
    <t>COFFRAGE FV 125CM 125CM 4EH</t>
  </si>
  <si>
    <t>PCG5EH</t>
  </si>
  <si>
    <t>COFFRAGE FV GRAVITAIRE 5EH 4X2.5</t>
  </si>
  <si>
    <t>PCG6EHA</t>
  </si>
  <si>
    <t>COFFRAGE FV GRAVITAIRE 6EH 4X3</t>
  </si>
  <si>
    <t>PCG6EHB</t>
  </si>
  <si>
    <t>COFFRAGE FV GRAVITAIRE 6EH 6X2</t>
  </si>
  <si>
    <t>PCG7EH</t>
  </si>
  <si>
    <t>COFFRAGE FV GRAVITAIRE 7EH 4X3.5</t>
  </si>
  <si>
    <t>PCG8EH</t>
  </si>
  <si>
    <t>COFFRAGE FV GRAVITAIRE 8EH 4X4</t>
  </si>
  <si>
    <t>PCG9EH</t>
  </si>
  <si>
    <t>COFFRAGE FV GRAVITAIRE 9EH 4X4.5</t>
  </si>
  <si>
    <t>PCG10EH</t>
  </si>
  <si>
    <t>COFFRAGE FV GRAVITAIRE 10EH 4X5</t>
  </si>
  <si>
    <t>PCG12EHA</t>
  </si>
  <si>
    <t>COFFRAGE FV GRAVITAIRE 12EH 6X4</t>
  </si>
  <si>
    <t>PCG12EHB</t>
  </si>
  <si>
    <t>COFFRAGE FV GRAVITAIRE 12EH 8X3</t>
  </si>
  <si>
    <t>PCG14EHA</t>
  </si>
  <si>
    <t>COFFRAGE FV GRAVITAIRE 14EH 8X3.5</t>
  </si>
  <si>
    <t>PCG14EHB</t>
  </si>
  <si>
    <t>COFFRAGE FV GRAVITAIRE 14EH 7X4</t>
  </si>
  <si>
    <t>PCG16EH</t>
  </si>
  <si>
    <t>COFFRAGE FV GRAVITAIRE 16EH 8X4</t>
  </si>
  <si>
    <t>PCG18EHA</t>
  </si>
  <si>
    <t>COFFRAGE FV GRAVITAIRE 18EH 8X4.5</t>
  </si>
  <si>
    <t>PCG20EHB</t>
  </si>
  <si>
    <t>COFFRAGE FV GRAVITAIRE 20EH 8X5</t>
  </si>
  <si>
    <t>PCR3EH</t>
  </si>
  <si>
    <t>COFFRAGE FV RELEVAGE 3EH 3X2</t>
  </si>
  <si>
    <t>PCR4EH</t>
  </si>
  <si>
    <t>COFFRAGE FV RELEVAGE 4EH 4X2</t>
  </si>
  <si>
    <t>PCR5EH</t>
  </si>
  <si>
    <t>COFFRAGE FV RELEVAGE 5EH 4X2.5</t>
  </si>
  <si>
    <t>PCR6EHA</t>
  </si>
  <si>
    <t>COFFRAGE FV RELEVAGE 6EH 4X3</t>
  </si>
  <si>
    <t>PCR6EHB</t>
  </si>
  <si>
    <t>COFFRAGE FV RELEVAGE 6EH 6X2</t>
  </si>
  <si>
    <t>PCR7EH</t>
  </si>
  <si>
    <t>COFFRAGE FV RELEVAGE 7EH 4X3.5</t>
  </si>
  <si>
    <t>PCR8EH</t>
  </si>
  <si>
    <t>COFFRAGE FV RELEVAGE 8EH 4X4</t>
  </si>
  <si>
    <t>PCR9EH</t>
  </si>
  <si>
    <t>COFFRAGE FV RELEVAGE 9EH 4X4.5</t>
  </si>
  <si>
    <t>PCR10EH</t>
  </si>
  <si>
    <t>COFFRAGE FV RELEVAGE 10EH 4X5</t>
  </si>
  <si>
    <t>PCR12EHA</t>
  </si>
  <si>
    <t>COFFRAGE FV RELEVAGE 12EH 6X4</t>
  </si>
  <si>
    <t>PCR12EHB</t>
  </si>
  <si>
    <t>COFFRAGE FV RELEVAGE 12EH 8X3</t>
  </si>
  <si>
    <t>PCR14EHA</t>
  </si>
  <si>
    <t>COFFRAGE FV RELEVAGE 14EH 8X3.5</t>
  </si>
  <si>
    <t>PCR14EHB</t>
  </si>
  <si>
    <t>COFFRAGE FV RELEVAGE 14EH 7X4</t>
  </si>
  <si>
    <t>PCR16EH</t>
  </si>
  <si>
    <t>COFFRAGE FV RELEVAGE 16EH 8X4</t>
  </si>
  <si>
    <t>PCR18EHA</t>
  </si>
  <si>
    <t>COFFRAGE FV RELEVAGE 18EH 8X4.5</t>
  </si>
  <si>
    <t>PCR20EHB</t>
  </si>
  <si>
    <t>COFFRAGE FV RELEVAGE 20EH 8X5</t>
  </si>
  <si>
    <t>CARECO5EH</t>
  </si>
  <si>
    <t>COFFRAGE ECOPLANC CAREX 5 EH</t>
  </si>
  <si>
    <t>CARECO6EH</t>
  </si>
  <si>
    <t>COFFRAGE ECOPLANC CAREX 6 EH</t>
  </si>
  <si>
    <t>COFRPVCCAREX5EH</t>
  </si>
  <si>
    <t>COFRPVCCAREX6EH</t>
  </si>
  <si>
    <t>COFFRAGE PVC CAREX 6 EH 2X3 m</t>
  </si>
  <si>
    <t>LES KITS BACS</t>
  </si>
  <si>
    <t>BFV2.5EH</t>
  </si>
  <si>
    <t xml:space="preserve"> KIT BAC PEHD 2.5EH </t>
  </si>
  <si>
    <t>BFV3EH</t>
  </si>
  <si>
    <t xml:space="preserve"> KIT BAC PEHD 3 EH </t>
  </si>
  <si>
    <t>BFV5EH</t>
  </si>
  <si>
    <t xml:space="preserve"> KIT BAC PEHD 5EH </t>
  </si>
  <si>
    <t>BFV6EH</t>
  </si>
  <si>
    <t xml:space="preserve"> KIT BAC PEHD 6 EH </t>
  </si>
  <si>
    <t>BFV10EH</t>
  </si>
  <si>
    <t xml:space="preserve"> KIT BAC PEHD 10 EH </t>
  </si>
  <si>
    <t>BFV12EH</t>
  </si>
  <si>
    <t xml:space="preserve"> KIT BAC PEHD 12EH </t>
  </si>
  <si>
    <t>BFV20EH</t>
  </si>
  <si>
    <t xml:space="preserve"> KIT BAC PEHD 20EH </t>
  </si>
  <si>
    <t>LES KITS CAREX</t>
  </si>
  <si>
    <t>KCAREX5EHSL</t>
  </si>
  <si>
    <t>KIT CAREX 5 EH</t>
  </si>
  <si>
    <t>KCAREX6EHSL</t>
  </si>
  <si>
    <t>KIT CAREX 6 EH</t>
  </si>
  <si>
    <t>KCAREXECO6EH</t>
  </si>
  <si>
    <t>KIT CAREX 6 EH BORDURE ECOPLANC</t>
  </si>
  <si>
    <t>KCAREXPVC6EH</t>
  </si>
  <si>
    <t>KIT CAREX 6 EH COFFRAGE PVC</t>
  </si>
  <si>
    <t>LES KITS CAILLEBOTIS</t>
  </si>
  <si>
    <t>PSR3EH3X2</t>
  </si>
  <si>
    <t xml:space="preserve"> KIT CAILLEBOTIS FV GEOMEMBRANE 3EH3X2  </t>
  </si>
  <si>
    <t>PSR4EH4X2</t>
  </si>
  <si>
    <t xml:space="preserve"> KIT CAILLEBOTIS FV GEOMEMBRANE 4EH4X2  </t>
  </si>
  <si>
    <t>PSR5EH4X2.5</t>
  </si>
  <si>
    <t xml:space="preserve"> KIT CAILLEBOTIS FV GEOMEMBRANE 5EH4X2.5  </t>
  </si>
  <si>
    <t>PSR6EH4X3</t>
  </si>
  <si>
    <t xml:space="preserve"> KIT CAILLEBOTIS FV GEOMEMBRANE 6EH4X3  </t>
  </si>
  <si>
    <t>PSR6EH6X2</t>
  </si>
  <si>
    <t xml:space="preserve"> KIT CAILLEBOTIS FV GEOMEMBRANE 6EH6X2  </t>
  </si>
  <si>
    <t>PSR7EH4X3.5</t>
  </si>
  <si>
    <t xml:space="preserve"> KIT CAILLEBOTIS FV GEOMEMBRANE 7EH4X3.5  </t>
  </si>
  <si>
    <t>PSR8EH4X4</t>
  </si>
  <si>
    <t xml:space="preserve"> KIT CAILLEBOTIS FV GEOMEMBRANE 8EH4X4  </t>
  </si>
  <si>
    <t>PSR8EH8X2</t>
  </si>
  <si>
    <t xml:space="preserve"> KIT CAILLEBOTIS FV GEOMEMBRANE 8EH8X2  </t>
  </si>
  <si>
    <t>PSR9EH4X4.5</t>
  </si>
  <si>
    <t xml:space="preserve"> KIT CAILLEBOTIS FV GEOMEMBRANE 9EH4X4.5  </t>
  </si>
  <si>
    <t>PSR10EH4X5</t>
  </si>
  <si>
    <t xml:space="preserve"> KIT CAILLEBOTIS FV GEOMEMBRANE 10EH4X5  </t>
  </si>
  <si>
    <t>PSR10EH8X2.5</t>
  </si>
  <si>
    <t xml:space="preserve"> KIT CAILLEBOTIS FV GEOMEMBRANE 10EH8X2.5  </t>
  </si>
  <si>
    <t>PSR12EH6X4</t>
  </si>
  <si>
    <t xml:space="preserve"> KIT CAILLEBOTIS FV GEOMEMBRANE 12EH6X4  </t>
  </si>
  <si>
    <t>PSR12EH8X3</t>
  </si>
  <si>
    <t xml:space="preserve"> KIT CAILLEBOTIS FV GEOMEMBRANE 12EH8X3  </t>
  </si>
  <si>
    <t>PSR14EH7X4</t>
  </si>
  <si>
    <t xml:space="preserve"> KIT CAILLEBOTIS FV GEOMEMBRANE 14EH7X4  </t>
  </si>
  <si>
    <t>PSR14EH8X3.5</t>
  </si>
  <si>
    <t xml:space="preserve"> KIT CAILLEBOTIS FV GEOMEMBRANE 14EH8X3.5  </t>
  </si>
  <si>
    <t>PSR16EH8X4</t>
  </si>
  <si>
    <t xml:space="preserve"> KIT CAILLEBOTIS FV GEOMEMBRANE 16EH8X4  </t>
  </si>
  <si>
    <t>PSR18EH8X4.5</t>
  </si>
  <si>
    <t xml:space="preserve"> KIT CAILLEBOTIS FV GEOMEMBRANE 18EH8X4.5  </t>
  </si>
  <si>
    <t>PSR18EH9X4</t>
  </si>
  <si>
    <t xml:space="preserve"> KIT CAILLEBOTIS FV GEOMEMBRANE 18EH9X4  </t>
  </si>
  <si>
    <t>PSR20EH10X4</t>
  </si>
  <si>
    <t xml:space="preserve"> KIT CAILLEBOTIS FV GEOMEMBRANE 20EH10X4  </t>
  </si>
  <si>
    <t>PSR20EH8X5</t>
  </si>
  <si>
    <t xml:space="preserve"> KIT CAILLEBOTIS FV GEOMEMBRANE 20EH8X5  </t>
  </si>
  <si>
    <t>LES KITS REGARDS</t>
  </si>
  <si>
    <t>SBG01</t>
  </si>
  <si>
    <t>BROYEUR GRAVITAIRE AQUATIRIS</t>
  </si>
  <si>
    <t>CHASSEAQUA</t>
  </si>
  <si>
    <t>CHASSE AQUATIRIS EAUX BRUTES</t>
  </si>
  <si>
    <t>CHASSECLAP</t>
  </si>
  <si>
    <t>CHASSE A CLAPET INOX  AQUATIRIS</t>
  </si>
  <si>
    <t>CHASSECLAP2</t>
  </si>
  <si>
    <t>CHASSECLAP3</t>
  </si>
  <si>
    <t>DIR013V63</t>
  </si>
  <si>
    <t>KIT RELEVAGE 3 VOIES DIAM 63</t>
  </si>
  <si>
    <t>DIR023V63</t>
  </si>
  <si>
    <t>KIT RELEVAGE DIR02 3 VOIES DIAM 63</t>
  </si>
  <si>
    <t>DIR023VMHI50</t>
  </si>
  <si>
    <t>KIT RELEVAGE VAN 3 VOIES MOTORISE DIAM 50</t>
  </si>
  <si>
    <t>DIR023VMHI63</t>
  </si>
  <si>
    <t>KIT RELEVAGE VAN 3 VOIES MOTORISE DIAM 63</t>
  </si>
  <si>
    <t>DIR01VANG50</t>
  </si>
  <si>
    <t>KIT FV RELEVAGE VANGUI50</t>
  </si>
  <si>
    <t>DIR02VANG63</t>
  </si>
  <si>
    <t>KIT FV RELEVAGE VANGUI63</t>
  </si>
  <si>
    <t>KITFVGVAN110</t>
  </si>
  <si>
    <t>KIT FV GRAVITAIRE  VANNES GUILLOTINES 110</t>
  </si>
  <si>
    <t>KITDIG01</t>
  </si>
  <si>
    <t>KIT GRAVITAIRE PELLE INOX</t>
  </si>
  <si>
    <t>KITCOL01</t>
  </si>
  <si>
    <t>REGARD DE COLLECTE+KIT MISE EN CHARGE</t>
  </si>
  <si>
    <t>KITCOL01FV</t>
  </si>
  <si>
    <t>REGARD DE SORTIE FV</t>
  </si>
  <si>
    <t>PREGAZRV</t>
  </si>
  <si>
    <t>REGARD DE SORTIE SANS FOND (ZRV)</t>
  </si>
  <si>
    <t>KITTOB03</t>
  </si>
  <si>
    <t>KIT DE REPARTITION</t>
  </si>
  <si>
    <t>LES KITS FH (Géomembrane 1.10mm)</t>
  </si>
  <si>
    <t>PFH2EH</t>
  </si>
  <si>
    <t xml:space="preserve"> PACK EPDM/GEOTEXTILE FH 1.10MM 2EH  </t>
  </si>
  <si>
    <t>PFH3EH</t>
  </si>
  <si>
    <t xml:space="preserve"> PACK EPDM/GEOTEXTILE FH 1.10MM 3EH  </t>
  </si>
  <si>
    <t>PFH4EH</t>
  </si>
  <si>
    <t xml:space="preserve"> PACK EPDM/GEOTEXTILE FH 1.10MM 4EH  </t>
  </si>
  <si>
    <t>PFH5EH</t>
  </si>
  <si>
    <t xml:space="preserve"> PACK EPDM/GEOTEXTILE FH 1.10MM 5EH </t>
  </si>
  <si>
    <t>PFH6EH</t>
  </si>
  <si>
    <t xml:space="preserve"> PACK EPDM/GEOTEXTILE FH 1.10MM 6EH  </t>
  </si>
  <si>
    <t>PFH7EH</t>
  </si>
  <si>
    <t xml:space="preserve"> PACK EPDM/GEOTEXTILE FH 1.10MM 7EH  </t>
  </si>
  <si>
    <t>PFH8EH</t>
  </si>
  <si>
    <t xml:space="preserve"> PACK EPDM/GEOTEXTILE FH 1.10MM 8EH  </t>
  </si>
  <si>
    <t>PFH9EH</t>
  </si>
  <si>
    <t xml:space="preserve"> PACK EPDM/GEOTEXTILE FH 1.10MM 9EH  </t>
  </si>
  <si>
    <t>PFH10EH</t>
  </si>
  <si>
    <t xml:space="preserve"> PACK EPDM GEOTEXTILE FH 1.10MM 10EH  </t>
  </si>
  <si>
    <t>PFH12EH</t>
  </si>
  <si>
    <t xml:space="preserve"> PACK EPDM/GEOTEXTILE FH 1.10MM 12EH  </t>
  </si>
  <si>
    <t>PFH14EH</t>
  </si>
  <si>
    <t xml:space="preserve"> PACK EPDM/GEOTEXTILE FH 1.10MM 14EH  </t>
  </si>
  <si>
    <t>PFH16EH</t>
  </si>
  <si>
    <t xml:space="preserve"> PACK EPDM/GEOTEXTILE FH 1.10MM 16EH </t>
  </si>
  <si>
    <t>PFH18EH</t>
  </si>
  <si>
    <t xml:space="preserve"> PACK EPDM/GEOTEXTILE FH 1.10MM 18EH  </t>
  </si>
  <si>
    <t>PFH20EH</t>
  </si>
  <si>
    <t xml:space="preserve"> PACK EPDM/GEOTEXTILE FH 1.10MM 20EH  </t>
  </si>
  <si>
    <t>LES KITS FV SANS GRILLE (Géomembrane 1.52mm)</t>
  </si>
  <si>
    <t>PFV2EH2.5X1.6</t>
  </si>
  <si>
    <t xml:space="preserve"> PACK FV GEO 1.52MM 2EH SANS GRILLE </t>
  </si>
  <si>
    <t>PFV3EH3X2</t>
  </si>
  <si>
    <t xml:space="preserve"> PACK FV GEO 1.52MM 3EH SANS GRILLE </t>
  </si>
  <si>
    <t>PFV4EH4X2</t>
  </si>
  <si>
    <t xml:space="preserve"> PACK FV GEO 1.52MM 4EH SANS GRILLE </t>
  </si>
  <si>
    <t>PFV5EH4X2.5</t>
  </si>
  <si>
    <t xml:space="preserve"> PACK FV GEO 1.52MM 5EH SANS GRILLE </t>
  </si>
  <si>
    <t>PFV6EH4X3</t>
  </si>
  <si>
    <t xml:space="preserve"> PACK FV GEO 1.52MM 6EH4X3 SANS GRILLE </t>
  </si>
  <si>
    <t>PFV6EH6X2</t>
  </si>
  <si>
    <t xml:space="preserve"> PACK FV GEO 1.52MM 6EH6X2 SANS GRILLE </t>
  </si>
  <si>
    <t>PFV7EH4X3.5</t>
  </si>
  <si>
    <t xml:space="preserve"> PACK FV GEO 1.52MM 7EH SANS GRILLE </t>
  </si>
  <si>
    <t>PFV8EH4X4</t>
  </si>
  <si>
    <t xml:space="preserve"> PACK FV GEO 1.52MM 8EH4X4 SANS GRILLE </t>
  </si>
  <si>
    <t>PFV8EH8X2</t>
  </si>
  <si>
    <t xml:space="preserve"> PACK FV GEO 1.52MM 8EH8X2 SANS GRILLE </t>
  </si>
  <si>
    <t>PFV9EH4X4.5</t>
  </si>
  <si>
    <t xml:space="preserve"> PACK FV GEO 1.52MM 9EH4X4.5 SANS GRILLE </t>
  </si>
  <si>
    <t>PFV10EH10X2</t>
  </si>
  <si>
    <t xml:space="preserve"> PACK FV GEO 1.52MM 10EH10X2 SANS GRILLE </t>
  </si>
  <si>
    <t>PFV10EH4X5</t>
  </si>
  <si>
    <t xml:space="preserve"> PACK FV GEO 1.52MM 10EH4X5 SANS GRILLE </t>
  </si>
  <si>
    <t>PFV10EH8X2.5</t>
  </si>
  <si>
    <t xml:space="preserve"> PACK FV GEO 1.52MM 10EH8X2.5 SANS GRILLE </t>
  </si>
  <si>
    <t>PFV12EH6X4</t>
  </si>
  <si>
    <t xml:space="preserve"> PACK FV GEO 1.52MM 12EH6X4 SANS GRILLE </t>
  </si>
  <si>
    <t>PFV12EH8X3</t>
  </si>
  <si>
    <t xml:space="preserve"> PACK FV GEO 1.52MM 12EH8X3 SANS GRILLE </t>
  </si>
  <si>
    <t>PFV14EH7X4</t>
  </si>
  <si>
    <t xml:space="preserve"> PACK FV GEO 1.52MM 14EH7X4 SANS GRILLE </t>
  </si>
  <si>
    <t>PFV14EH8X3.5</t>
  </si>
  <si>
    <t xml:space="preserve"> PACK FV GEO 1.52MM 14EH8X3.5 SANS GRILLE </t>
  </si>
  <si>
    <t>PFV16EH8X4</t>
  </si>
  <si>
    <t xml:space="preserve"> PACK FV GEO 1.52MM 16EH8X4 SANS GRILLE </t>
  </si>
  <si>
    <t>PFV18EH8X4.5</t>
  </si>
  <si>
    <t xml:space="preserve"> PACK FV GEO 1.52MM 18EH8X4.5 SANS GRILLE </t>
  </si>
  <si>
    <t>PFV18EH9X4</t>
  </si>
  <si>
    <t xml:space="preserve"> PACK FV GEO 1.52MM 18EH9X4 SANS GRILLE </t>
  </si>
  <si>
    <t>PFV20EH10X4</t>
  </si>
  <si>
    <t xml:space="preserve"> PACK FV GEO 1.52MM 20EH10X4 SANS GRILLE </t>
  </si>
  <si>
    <t>PFV20EH8X5</t>
  </si>
  <si>
    <t xml:space="preserve"> PACK FV GEO 1.52MM 20EH8X5 SANS GRILLE </t>
  </si>
  <si>
    <t>LES KITS FV AVEC GRILLE (Géomembrane 1.52mm)</t>
  </si>
  <si>
    <t>PSFV2EH2.5X1.6</t>
  </si>
  <si>
    <t xml:space="preserve"> PACK  FV GEO 1.52MM 2EH2.5X1.6  </t>
  </si>
  <si>
    <t>PSFV3EH3X2</t>
  </si>
  <si>
    <t xml:space="preserve"> PACK  FV GEO 1.52MM 3EH3X2 AVEC GRILLES </t>
  </si>
  <si>
    <t>PSFV4EH4X2</t>
  </si>
  <si>
    <t xml:space="preserve"> PACK  FV GEO 1.52MM 4EH 4X2 AVEC GRILLES </t>
  </si>
  <si>
    <t>PSFV5EH4X2.5</t>
  </si>
  <si>
    <t xml:space="preserve"> PACK  FV GEO 1.52MM 5EH4X2.5 AVEC GRILLES </t>
  </si>
  <si>
    <t>PSFV6EH4X3</t>
  </si>
  <si>
    <t xml:space="preserve"> PACK  FV GEO 1.52MM 6EH 4X3 AVEC GRILLES </t>
  </si>
  <si>
    <t>PSFV6EH6X2</t>
  </si>
  <si>
    <t xml:space="preserve"> PACK  FV GEO 1.52MM 6EH 6X2 AVEC GRILLES </t>
  </si>
  <si>
    <t>PSFV7EH4X3.5</t>
  </si>
  <si>
    <t xml:space="preserve"> PACK  FV GEO 1.52MM 7EH 4X3.5 AVEC GRILLES </t>
  </si>
  <si>
    <t>PSFV8EH4X4</t>
  </si>
  <si>
    <t xml:space="preserve"> PACK  FV GEO 1.52MM 8EH 4X4 AVEC GRILLES </t>
  </si>
  <si>
    <t>PSFV8EH8X2</t>
  </si>
  <si>
    <t xml:space="preserve"> PACK FV GEO 1.52MM 8EH 8X2 AVEC GRILLES </t>
  </si>
  <si>
    <t>PSFV9EH4X4.5</t>
  </si>
  <si>
    <t xml:space="preserve"> PACK  FV GEO 1.52MM 9EH 4X4.5 AVEC GRILLES </t>
  </si>
  <si>
    <t>PSFV10EH4X5</t>
  </si>
  <si>
    <t xml:space="preserve"> PACK  FV GEO 1.52MM 10EH4X5 AVEC GRILLES </t>
  </si>
  <si>
    <t>PSFV10EH8X2.5</t>
  </si>
  <si>
    <t xml:space="preserve"> PACK FV GEO 1.52MM 10EH 8X2.5 AVEC GRILLES </t>
  </si>
  <si>
    <t>PSFV12EH6X4</t>
  </si>
  <si>
    <t xml:space="preserve"> PACK  FV GEO 1.52MM 12EH 6X4 AVEC GRILLES </t>
  </si>
  <si>
    <t>PSFV12EH8X3</t>
  </si>
  <si>
    <t xml:space="preserve"> PACK  FV GEO 1.52MM 12EH 8X3 AVEC GRILLES </t>
  </si>
  <si>
    <t>PSFV14EH7X4</t>
  </si>
  <si>
    <t xml:space="preserve"> PACK  FV GEO 1.52MM 14EH 7X4 AVEC GRILLES </t>
  </si>
  <si>
    <t>PSFV14EH8X3.5</t>
  </si>
  <si>
    <t xml:space="preserve"> PACK FV GEO 1.52MM 14EH 8X3.5 AVEC GRILLES </t>
  </si>
  <si>
    <t>PSFV16EH8X4</t>
  </si>
  <si>
    <t xml:space="preserve"> PACK  FV GEO 1.52MM 16EH 8X4 AVEC GRILLES </t>
  </si>
  <si>
    <t>PSFV18EH8X4.5</t>
  </si>
  <si>
    <t xml:space="preserve"> PACK  FV GEO 1.52MM 18EH 8X4.5 AVEC GRILLES </t>
  </si>
  <si>
    <t>PSFV18EH9X4</t>
  </si>
  <si>
    <t xml:space="preserve"> PACK FV GEO 1.52MM 18EH 9X4 AVEC GRILLES </t>
  </si>
  <si>
    <t>PSFV20EH8X5</t>
  </si>
  <si>
    <t xml:space="preserve"> PACK  FV GEO 1.52MM 20EH 8X5 AVEC GRILLES </t>
  </si>
  <si>
    <t>PSFV20EH10X4</t>
  </si>
  <si>
    <t xml:space="preserve"> PACK FV GEO 1.52MM 20EH 10X4 AVEC GRILLES </t>
  </si>
  <si>
    <t>PXFV2EH2.5X1.6</t>
  </si>
  <si>
    <t xml:space="preserve"> PACK  FV GEO 2 EH 1.52mm AVEC GRILLES</t>
  </si>
  <si>
    <t>ARTICLES AU DÉTAIL</t>
  </si>
  <si>
    <t>MRAC50</t>
  </si>
  <si>
    <t>RACCORD PEHD PVC D50</t>
  </si>
  <si>
    <t>MRAC63</t>
  </si>
  <si>
    <t>RACCORD PEHD PVC D63</t>
  </si>
  <si>
    <t>MRACPEHD50</t>
  </si>
  <si>
    <t>RACCORD PEHD SOUPLE POUR POSTE DE RELEVAGE 50</t>
  </si>
  <si>
    <t>MRACPEHD63</t>
  </si>
  <si>
    <t>RACCORD PEHD SOUPLE POUR POSTE DE RELEVAGE 63</t>
  </si>
  <si>
    <t>MVAN3V50</t>
  </si>
  <si>
    <t>VANNES 3 VOIES DIAM 50</t>
  </si>
  <si>
    <t>MVAN3V63</t>
  </si>
  <si>
    <t>VANNE 3 VOIES  MANUELLE DIAM 63</t>
  </si>
  <si>
    <t>MVAN3VMHI50</t>
  </si>
  <si>
    <t>VANNES 3 VOIES MOTORISEE HORLOGE INTEGRE D50</t>
  </si>
  <si>
    <t>MVAN3VMHI63</t>
  </si>
  <si>
    <t>VANNES 3 VOIES MOTORISEE HORLOGE INTEGRE D63</t>
  </si>
  <si>
    <t>MTRAV50</t>
  </si>
  <si>
    <t>TRAVERSEE DE PAROI D50</t>
  </si>
  <si>
    <t>MTRAV63</t>
  </si>
  <si>
    <t>TRAVERSEE DE PAROI D63</t>
  </si>
  <si>
    <t>MTRAV110</t>
  </si>
  <si>
    <t>TRAVERSEE DE PAROI D110</t>
  </si>
  <si>
    <t>BIPSTOP</t>
  </si>
  <si>
    <t>FLOTTEUR JAUNE 20M DE CABLE+LEST</t>
  </si>
  <si>
    <t>SUPT30</t>
  </si>
  <si>
    <t>SUPPORT MANGEOIRE AQUATIRIS</t>
  </si>
  <si>
    <t>T30145</t>
  </si>
  <si>
    <t>PIQUET T GRIS 1M45 (A L'UNITE)</t>
  </si>
  <si>
    <t>SERCAB</t>
  </si>
  <si>
    <t>SERRE CABLE GALVA</t>
  </si>
  <si>
    <t>TCORD50</t>
  </si>
  <si>
    <t>CORDAGE CHANVRE (BOBINE DE 50M)</t>
  </si>
  <si>
    <t>MVANGUI110</t>
  </si>
  <si>
    <t>VANNE GUILLOTINE DIAMETRE 110</t>
  </si>
  <si>
    <t>MVANGUI50</t>
  </si>
  <si>
    <t>VANNE GUILLOTINE DIAMETRE 50</t>
  </si>
  <si>
    <t>MVANGUI63</t>
  </si>
  <si>
    <t>VANNE GUILLOTINE DIAMETRE 63</t>
  </si>
  <si>
    <t>Z-MS-2.5/2</t>
  </si>
  <si>
    <t>DISJONCTEUR MAGNETO THERMIQUE 2.5/2</t>
  </si>
  <si>
    <t>Z-MS-6.3/2</t>
  </si>
  <si>
    <t>DISJONCTEUR MAGNETO THERMIQUE 6.3/2</t>
  </si>
  <si>
    <t>Z-MS-10/2</t>
  </si>
  <si>
    <t>DISJONCTEUR MAGNETO THERMIQUE 10/2</t>
  </si>
  <si>
    <t>MALARME</t>
  </si>
  <si>
    <t>OVERFLOW ALARM BOX 220V 20M DE CABLE</t>
  </si>
  <si>
    <t>MBEST</t>
  </si>
  <si>
    <t>POMPES EAUX CLAIRES - BEST ONE VOX</t>
  </si>
  <si>
    <t>MCONECT</t>
  </si>
  <si>
    <t>CONNECTEUR 3 POLES</t>
  </si>
  <si>
    <t>MDWVOX100</t>
  </si>
  <si>
    <t>ELECTROPOMPE DW VOX M 100 DIAM 63 FILETE</t>
  </si>
  <si>
    <t>MDWVOX150</t>
  </si>
  <si>
    <t>ELECTROPOMPE DW VOX M 150 DIAM 63 FILETE</t>
  </si>
  <si>
    <t>MDWVOX75</t>
  </si>
  <si>
    <t>ELECTROPOMPE DW VOX M 75 DIAM 63 FILETE</t>
  </si>
  <si>
    <t>MOPTIMA</t>
  </si>
  <si>
    <t>ELECTROPOMPE OPTIMA  EAUX CLAIRES</t>
  </si>
  <si>
    <t>MRIGHT100</t>
  </si>
  <si>
    <t>ELECTROPOMPE RIGHT M 100 DIAM 50 FILETE</t>
  </si>
  <si>
    <t>MRIGHT75</t>
  </si>
  <si>
    <t>ELECTROPOMPE RIGHT M 75 DIAM 50 FILETE</t>
  </si>
  <si>
    <t>COL01</t>
  </si>
  <si>
    <t>REGARD EN CUNETTE AVEC COUVERCLE</t>
  </si>
  <si>
    <t>DIR01</t>
  </si>
  <si>
    <t>PETIT REGARD + COUVERCLE (HEXAGONAL)</t>
  </si>
  <si>
    <t>DIR02</t>
  </si>
  <si>
    <t>GRAND REGARD + COUVERCLE</t>
  </si>
  <si>
    <t>MBAR118</t>
  </si>
  <si>
    <t>DEMI BARRE 118 CM</t>
  </si>
  <si>
    <t>MBARRE2.5</t>
  </si>
  <si>
    <t>BARRE DE RENFORT POUR BAC 2.5 EH</t>
  </si>
  <si>
    <t>MBARRE3</t>
  </si>
  <si>
    <t>BARRE DE RENFORT POUR BAC 3EH (COMPATIBLE 6EH</t>
  </si>
  <si>
    <t>MCOUVDIG01</t>
  </si>
  <si>
    <t>COUVERCLE REGARD GRAVITAIRE DOUBLE SORTIE</t>
  </si>
  <si>
    <t>MCOUVDIR01</t>
  </si>
  <si>
    <t>COUVERCLE AQUATIRIS POUR REGARD HEXAGONAL</t>
  </si>
  <si>
    <t>MCOUVDIR02</t>
  </si>
  <si>
    <t>COUVERCLE AQUATIRIS REGARD CARRE ET CUNETTE</t>
  </si>
  <si>
    <t>MJOI100</t>
  </si>
  <si>
    <t>JOINT FORSHEDA DIAMETRE 100</t>
  </si>
  <si>
    <t>MJOI50</t>
  </si>
  <si>
    <t>JOINT FORSHEDA DIAMETRE 50</t>
  </si>
  <si>
    <t>MJOI63</t>
  </si>
  <si>
    <t>JOINT FORSHEDA  DIAMETRE 63</t>
  </si>
  <si>
    <t>MREHA</t>
  </si>
  <si>
    <t>REHAUSSE PETIT REGARD CARREE</t>
  </si>
  <si>
    <t>MREHACUN</t>
  </si>
  <si>
    <t>REHAUSSE DE REGARD CUNETTE ET CARRE</t>
  </si>
  <si>
    <t>REHAUS400</t>
  </si>
  <si>
    <t>REHAUSSE DE CUVE HT400</t>
  </si>
  <si>
    <t>TOB03</t>
  </si>
  <si>
    <t>REPARTITEUR</t>
  </si>
  <si>
    <t>MANTIR25</t>
  </si>
  <si>
    <t>BARRIERE ANTI RACINE ROULEAU DE 25M</t>
  </si>
  <si>
    <t>MANTIR50</t>
  </si>
  <si>
    <t>BARRIERE ANTI RACINE ROULEAU DE 50M</t>
  </si>
  <si>
    <t>MKITJONC</t>
  </si>
  <si>
    <t>KIT DE JONCTION ANTI RACINE</t>
  </si>
  <si>
    <t>MSCIE111</t>
  </si>
  <si>
    <t>SCIE CLOCHE D111</t>
  </si>
  <si>
    <t>MSCIE70</t>
  </si>
  <si>
    <t>SCIE CLOCHE D70</t>
  </si>
  <si>
    <t>BP100N</t>
  </si>
  <si>
    <t>COLLE PVC PRESSION NICOLL</t>
  </si>
  <si>
    <t>CC10M</t>
  </si>
  <si>
    <t>CHAPEAU D 100</t>
  </si>
  <si>
    <t>LUBRIFIANT</t>
  </si>
  <si>
    <t>LUBRIFIANT PVC ET CAOUTCHOUC</t>
  </si>
  <si>
    <t>M2TJ</t>
  </si>
  <si>
    <t>MANCHON DILATATION FF PVC EVAC D100</t>
  </si>
  <si>
    <t>MJ</t>
  </si>
  <si>
    <t>MANCHON DE DILATATION SIMPLE MF D50</t>
  </si>
  <si>
    <t>SPY45100</t>
  </si>
  <si>
    <t>CULOTTE Y 45° M/F 100</t>
  </si>
  <si>
    <t>T5</t>
  </si>
  <si>
    <t>REDUCTION 100  50</t>
  </si>
  <si>
    <t>TJ18</t>
  </si>
  <si>
    <t xml:space="preserve">TE DE PIED DE BICHE DIAM 50 </t>
  </si>
  <si>
    <t>V10</t>
  </si>
  <si>
    <t>REDUCTION 110  100</t>
  </si>
  <si>
    <t>TPCR50/25</t>
  </si>
  <si>
    <t>GAINE TPC ROUGE D50  25ML</t>
  </si>
  <si>
    <t>MCABLE1.5-2</t>
  </si>
  <si>
    <t>CABLE ELECTRIQUE H07RNF 3G1.5</t>
  </si>
  <si>
    <t>MREHA600</t>
  </si>
  <si>
    <t>REHAUSSE POSTE DE RELEVAGE D600 + JOINT VIS</t>
  </si>
  <si>
    <t>MREHA800</t>
  </si>
  <si>
    <t>REHAUSSE POSTE DE RELEVAGE D800 + JOINT VIS</t>
  </si>
  <si>
    <t>DGEOM_1220_110</t>
  </si>
  <si>
    <t>GEOMEMBRANE A LA DECOUPE 1.10mm LARGEUR 12M20</t>
  </si>
  <si>
    <t>DGEOM_1220_152</t>
  </si>
  <si>
    <t>GEOMEMBRANE A LA DECOUPE 1.52mm LARGEUR 12M20</t>
  </si>
  <si>
    <t>DGEOM_1525_110</t>
  </si>
  <si>
    <t>GEOMEMBRANE A LA DECOUPE 1.10mm LARGEUR 15M25</t>
  </si>
  <si>
    <t>DGEOM_1525_152</t>
  </si>
  <si>
    <t>GEOMEMBRANE A LA DECOUPE 1.52mm LARGEUR 15M25</t>
  </si>
  <si>
    <t>DGEOM_610_110</t>
  </si>
  <si>
    <t>GEOMEMBRANE A LA DECOUPE 1.10mm LARGEUR 6M10</t>
  </si>
  <si>
    <t>DGEOM_610_152</t>
  </si>
  <si>
    <t>GEOMEMBRANE A LA DECOUPE 1.52mm LARGEUR 6M10</t>
  </si>
  <si>
    <t>DGEOM_915_110</t>
  </si>
  <si>
    <t>GEOMEMBRANE A LA DECOUPE 1.10mm LARGEUR 9M15</t>
  </si>
  <si>
    <t>DGEOM_915_152</t>
  </si>
  <si>
    <t>GEOMEMBRANE A LA DECOUPE 1.52mm LARGEUR 9M15</t>
  </si>
  <si>
    <t>DGEOT249</t>
  </si>
  <si>
    <t>GEOTEXTILE A LA DECOUPE LARGEUR 2M49</t>
  </si>
  <si>
    <t>DGEOT305</t>
  </si>
  <si>
    <t>GEOTEXTILE A LA DECOUPE LARGEUR 3M05</t>
  </si>
  <si>
    <t>DGEOT368</t>
  </si>
  <si>
    <t>GEOTEXTILE A LA DECOUPE LARGEUR 3M68</t>
  </si>
  <si>
    <t>DGEOT427</t>
  </si>
  <si>
    <t>GEOTEXTILE A LA DECOUPE LARGEUR 4M27</t>
  </si>
  <si>
    <t>DGEOT488</t>
  </si>
  <si>
    <t>GEOTEXTILE A LA DECOUPE  LARGEUR 4M88</t>
  </si>
  <si>
    <t>DGEOT549</t>
  </si>
  <si>
    <t>GEOTEXTILE A LA DECOUPE LARGEUR 5M49</t>
  </si>
  <si>
    <t>DGEOT610</t>
  </si>
  <si>
    <t>GEOTEXTILE A LA DECOUPE LARGEUR 6M10</t>
  </si>
  <si>
    <t>DGEOT671</t>
  </si>
  <si>
    <t>GEOTEXTILE A LA DECOUPE LARGEUR 6M71</t>
  </si>
  <si>
    <t>DGEOT762</t>
  </si>
  <si>
    <t>GEOTEXTILE A LA DECOUPE LARGEUR 7M62</t>
  </si>
  <si>
    <t>DGEOT792</t>
  </si>
  <si>
    <t>GEOTEXTILE A LA DECOUPE LARGEUR 7M92</t>
  </si>
  <si>
    <t>DGEOT853</t>
  </si>
  <si>
    <t>GEOTEXTILE A LA DECOUPE LARGEUR 8M53</t>
  </si>
  <si>
    <t>DGEOT915</t>
  </si>
  <si>
    <t>GEOTEXTILE A LA DECOUPE LARGEUR 9M15</t>
  </si>
  <si>
    <t>DGEOT1097</t>
  </si>
  <si>
    <t>GEOTEXTILE A LA DECOUPE LARGEUR 10M97</t>
  </si>
  <si>
    <t>DGEOT1220</t>
  </si>
  <si>
    <t>GEOTEXTILE A LA DECOUPE LARGEUR 12M20</t>
  </si>
  <si>
    <t>DGEOT1525</t>
  </si>
  <si>
    <t>GEOTEXTILE A LA DECOUPE LARGEUR 15M25</t>
  </si>
  <si>
    <t>ECOLAT14</t>
  </si>
  <si>
    <t>ECOLAT 14CM X 7MM RLX 25ML</t>
  </si>
  <si>
    <t>ECOLAT19</t>
  </si>
  <si>
    <t>ECOLAT 19 CM X 7MM RLX 25M</t>
  </si>
  <si>
    <t>ECOP2</t>
  </si>
  <si>
    <t>ECOPLANC 2M</t>
  </si>
  <si>
    <t>ECOP2.5</t>
  </si>
  <si>
    <t>ECOPLANC 2M50</t>
  </si>
  <si>
    <t>ECOPIC38</t>
  </si>
  <si>
    <t xml:space="preserve">PIQUET ECOLAT </t>
  </si>
  <si>
    <t>MCOLEPDM</t>
  </si>
  <si>
    <t>COLLE EPDM DISTRIPOND</t>
  </si>
  <si>
    <t>MKITREP</t>
  </si>
  <si>
    <t>KIT REPARATION GEOTEXTILE/GEOMEMBRANE</t>
  </si>
  <si>
    <t>C4540</t>
  </si>
  <si>
    <t>COUDE 45° PVC D40 FEM/FEM</t>
  </si>
  <si>
    <t>C4550</t>
  </si>
  <si>
    <t>COUDE 45° PVC D50 FEM/FEM</t>
  </si>
  <si>
    <t>C4563</t>
  </si>
  <si>
    <t>COUDE 45° PVC D63 FEM/FEM</t>
  </si>
  <si>
    <t>C9040</t>
  </si>
  <si>
    <t>COUDE 90° PVC D40 FEM/FEM</t>
  </si>
  <si>
    <t>C9050</t>
  </si>
  <si>
    <t>COUDE 90° PVC D50 FEM/FEM</t>
  </si>
  <si>
    <t>C9063</t>
  </si>
  <si>
    <t>COUDE 90°  PVC D63 FEM/FEM</t>
  </si>
  <si>
    <t>CROIX63</t>
  </si>
  <si>
    <t>CROIX PVC PRESSION D63</t>
  </si>
  <si>
    <t>EAM324050</t>
  </si>
  <si>
    <t>AERATEUR A MEMBRANE D 50</t>
  </si>
  <si>
    <t>ECHAP50</t>
  </si>
  <si>
    <t>CHAPEAU DE VENTILATION D 50</t>
  </si>
  <si>
    <t>ENFC22100</t>
  </si>
  <si>
    <t>COUDE 22°30' FF PVC EVAC D100</t>
  </si>
  <si>
    <t>ENFC22MF100</t>
  </si>
  <si>
    <t>COUDE 22°30 MF PVC EVAC D100</t>
  </si>
  <si>
    <t>ENFC30100</t>
  </si>
  <si>
    <t>COUDE 30° FF PVC EVAC D100</t>
  </si>
  <si>
    <t>ENFC30MF100</t>
  </si>
  <si>
    <t>COUDE 30° MF PVC EVAC D100</t>
  </si>
  <si>
    <t>ENFC45100</t>
  </si>
  <si>
    <t>COUDE 45° FF PVC EVAC D100</t>
  </si>
  <si>
    <t>ENFC45MF100</t>
  </si>
  <si>
    <t>COUDE 45° PVC EVAC MF D100</t>
  </si>
  <si>
    <t>ENFC87100</t>
  </si>
  <si>
    <t>COUDE 87°30 FF PVC EVAC D100</t>
  </si>
  <si>
    <t>ENFC87MF100</t>
  </si>
  <si>
    <t>COUDE 87°30 MF PVC EVAC D100</t>
  </si>
  <si>
    <t>ENFCS45100</t>
  </si>
  <si>
    <t>CULOTTE PVC EVAC 45° FF D100</t>
  </si>
  <si>
    <t>ENFCS45MF100</t>
  </si>
  <si>
    <t>CULOTTE SIMPLE 45° MFF PVC EVAC D100</t>
  </si>
  <si>
    <t>ENFCS87100</t>
  </si>
  <si>
    <t>CULOTTE Y 87°30 FF D100</t>
  </si>
  <si>
    <t>ENFCS87MF100</t>
  </si>
  <si>
    <t>CULOTTE SIMPLE 87°30 MFF PVC EVAC D100</t>
  </si>
  <si>
    <t>ENFM100</t>
  </si>
  <si>
    <t>MANCHON A BUTEE FF PVC EVAC D100</t>
  </si>
  <si>
    <t>MM63</t>
  </si>
  <si>
    <t>MANCHON SORTIE POSTE RELEVAGE PVC PRES D63</t>
  </si>
  <si>
    <t>MTEFLON50</t>
  </si>
  <si>
    <t>RUBAN TEFLON</t>
  </si>
  <si>
    <t>PVC5016</t>
  </si>
  <si>
    <t>TUBE PVC PRESSION A COLLER  D50 EN 3M</t>
  </si>
  <si>
    <t>PVC6316</t>
  </si>
  <si>
    <t>TUBE PVC PRESSION 63X4.7 PN16</t>
  </si>
  <si>
    <t>SOROFLEX63/25</t>
  </si>
  <si>
    <t>COURONNE PVC SOUPLE Ø 63 1M</t>
  </si>
  <si>
    <t>T9050</t>
  </si>
  <si>
    <t>TE DE PRESSION D50</t>
  </si>
  <si>
    <t>T9063</t>
  </si>
  <si>
    <t>TE DE PRESSION D63</t>
  </si>
  <si>
    <t>UM40</t>
  </si>
  <si>
    <t>MANCHON A COMPRESSION PE/PVC</t>
  </si>
  <si>
    <t>UM50</t>
  </si>
  <si>
    <t>UM63</t>
  </si>
  <si>
    <t>C1001002500</t>
  </si>
  <si>
    <t>CHEVRON 100X100 L 2.50M</t>
  </si>
  <si>
    <t>C41413000</t>
  </si>
  <si>
    <t>CHEVRON 41X41 L 3M</t>
  </si>
  <si>
    <t>C501151800</t>
  </si>
  <si>
    <t>BASTAINGS 50X115 (AU ML)</t>
  </si>
  <si>
    <t>C70701800</t>
  </si>
  <si>
    <t>CHEVRON 70X70 (AU ML)</t>
  </si>
  <si>
    <t>NCLAPETDR100</t>
  </si>
  <si>
    <t xml:space="preserve">TUBE PVC JAUNE SORTIE A CLAPET DIAM 100 </t>
  </si>
  <si>
    <t>MTOILE</t>
  </si>
  <si>
    <t>JARDIFEUTRE DALLE 110 X 110CM</t>
  </si>
  <si>
    <t>MOTORISATION</t>
  </si>
  <si>
    <t>MOTORISATION VANNES D63</t>
  </si>
  <si>
    <t>FLOTCLAP</t>
  </si>
  <si>
    <t>FLOTTEUR POUR CHASSE A CLAPET</t>
  </si>
  <si>
    <t>CUVEDN200</t>
  </si>
  <si>
    <t>KIT CUVE DN200 POUR CHASSE A CLAPET</t>
  </si>
  <si>
    <t>AH2</t>
  </si>
  <si>
    <t>ARBRE HEXAGONAL POUR SCIE CLOCHE D32 A D210</t>
  </si>
  <si>
    <t>VCHARP8X300</t>
  </si>
  <si>
    <t>VIS CHARPENTE 8X300 INOX A2 T40</t>
  </si>
  <si>
    <t>RTCALEB24</t>
  </si>
  <si>
    <t>CALES CAOUTCHOUX 9X9 CM - BOITE DE 24</t>
  </si>
  <si>
    <t>BLUEFASTP</t>
  </si>
  <si>
    <t>COLLE BLUEFAST SPECIALE PVC SOUPLE</t>
  </si>
  <si>
    <t>MJOI110</t>
  </si>
  <si>
    <t>JOINT FORSHEDA DIAMETRE 110</t>
  </si>
  <si>
    <t>MJOI200</t>
  </si>
  <si>
    <t>JOINT FORSHEDA DIAMETRE 200</t>
  </si>
  <si>
    <t>MLYSI</t>
  </si>
  <si>
    <t>PRELEVEUR LYSIMETRIQUE</t>
  </si>
  <si>
    <t>VCHARP8X140B50</t>
  </si>
  <si>
    <t>VIS CHARPENTE 8X140 INOX A2 T40</t>
  </si>
  <si>
    <t>VCHARP8X160B50</t>
  </si>
  <si>
    <t>VIS CHARPENTE 8X160 INOX A2 T40</t>
  </si>
  <si>
    <t>VPENT7X70B100</t>
  </si>
  <si>
    <t>VIS PENTURE 7X70 INOX A2 T30</t>
  </si>
  <si>
    <t>VPENT6X30B100</t>
  </si>
  <si>
    <t>VIS PENTURE 6X30 INOX A2 T30</t>
  </si>
  <si>
    <t>VCHARP6X80B100</t>
  </si>
  <si>
    <t>VIS CHARPENTE 6X80 INOX A2 T25</t>
  </si>
  <si>
    <t>KITMECFH</t>
  </si>
  <si>
    <t>KIT DE MISE EN CHARGE</t>
  </si>
  <si>
    <t>M50</t>
  </si>
  <si>
    <t>MANCHON EGAL 50</t>
  </si>
  <si>
    <t>M63</t>
  </si>
  <si>
    <t>MANCHON EGAL 63</t>
  </si>
  <si>
    <t>DGEOM_915_110_3050</t>
  </si>
  <si>
    <t>ROULEAU 9M15 X 30M50 1.10MM</t>
  </si>
  <si>
    <t>DGEOM_915_152_3050</t>
  </si>
  <si>
    <t>ROULEAU 9M15 X 30M50 1.52MM</t>
  </si>
  <si>
    <t>DGEOM_1220_110_3050</t>
  </si>
  <si>
    <t>ROULEAU 12M20 X 30M50 1.10MM</t>
  </si>
  <si>
    <t>DGEOM_1220_152_3050</t>
  </si>
  <si>
    <t xml:space="preserve">ROULEAU MEMBRANE - Largeur rouleau : 12.20M, </t>
  </si>
  <si>
    <t>DGEOM1220_152_3050</t>
  </si>
  <si>
    <t>ROULEAU 12M20 X 30M50 1.52MM</t>
  </si>
  <si>
    <t>DGEOM_1525_110_3050</t>
  </si>
  <si>
    <t>ROULEAU 15M25 X 30M50 1.10MM</t>
  </si>
  <si>
    <t>DGEOM_915_110_6100</t>
  </si>
  <si>
    <t>ROULEAU 9M15 X 61M 1.10MM</t>
  </si>
  <si>
    <t>DGEOM_1525_152_3050</t>
  </si>
  <si>
    <t>ROULEAU 15M25 X 30M50 1.52MM</t>
  </si>
  <si>
    <t>DGEOM_915_152_6100</t>
  </si>
  <si>
    <t>ROULEAU 9M15 X 61M 1.52MM</t>
  </si>
  <si>
    <t>DGEOM_1220_110_6100</t>
  </si>
  <si>
    <t>ROULEAU 12M20 X 61M 1.10MM</t>
  </si>
  <si>
    <t>ROULEAU 12M20 X 61M 1.52MM</t>
  </si>
  <si>
    <t>DGEOM_1525_110_6100</t>
  </si>
  <si>
    <t>ROULEAU 15M25 X 61M 1.10MM</t>
  </si>
  <si>
    <t>DGEOM1525_152_6100</t>
  </si>
  <si>
    <t>ROULEAU 15M25 X 61M 1.52MM</t>
  </si>
  <si>
    <t>T403L15</t>
  </si>
  <si>
    <t>TE ALU 40/40/3 1,5 ML</t>
  </si>
  <si>
    <t>T403L20</t>
  </si>
  <si>
    <t>TE ALU 40/40/3 2 ML</t>
  </si>
  <si>
    <t>CE403L15</t>
  </si>
  <si>
    <t>CORNIERE  ALU 40/40/3 1,5 ML</t>
  </si>
  <si>
    <t>CE403L20</t>
  </si>
  <si>
    <t>CORNIERE  ALU 40/40/3 2 ML</t>
  </si>
  <si>
    <t>NOVOFLEX63/25</t>
  </si>
  <si>
    <t>COURONNE PVC SOUPLE D63 NOVOFLEX 25</t>
  </si>
  <si>
    <t>NOVOFLEX63/50</t>
  </si>
  <si>
    <t>COURONNE PVC SOUPLE D63 NOVOFLEX 50</t>
  </si>
  <si>
    <t>DFVL</t>
  </si>
  <si>
    <t>KIT DRAINAGE AERATION POUR FV GEO 4 à 10 EH SORTIE LATERALE</t>
  </si>
  <si>
    <t>DFVC</t>
  </si>
  <si>
    <t>KIT DRAINAGE AERATION POUR FV GEO 4 à 10 EH SORTIE CENTRALE</t>
  </si>
  <si>
    <t>MSCIE102</t>
  </si>
  <si>
    <t>GAMME DE SCIES CLOCHES MHS D102 pour passage de tube D100</t>
  </si>
  <si>
    <t>MSCIE108</t>
  </si>
  <si>
    <t>GAMME DE SCIES CLOCHES MHS D108 pour joints Forsheda D100</t>
  </si>
  <si>
    <t>MSCIE20</t>
  </si>
  <si>
    <t>GAMME DE SCIES CLOCHES FIK D20 pour presse étoupe PG13</t>
  </si>
  <si>
    <t>MSCIEFIK105</t>
  </si>
  <si>
    <t>GAMME DE SCIES CLOCHES FIK D105 pour message  D100 (PLAQUES PVC)</t>
  </si>
  <si>
    <t>MSCIEFIK127</t>
  </si>
  <si>
    <t>GAMME DE SCIES CLOCHES FIK D127 pour traversée de paroi (plaques PVC)</t>
  </si>
  <si>
    <t>MSCIE57</t>
  </si>
  <si>
    <t>GAMME DE SCIES CLOCHES MHST CARBURE D57 pour joints Forsheda D50</t>
  </si>
  <si>
    <t>MSCIE67</t>
  </si>
  <si>
    <t>GAMME DE SCIES CLOCHES MHST CARBURE D67 pour joints Forsheda D63</t>
  </si>
  <si>
    <t>CLAPET ANTI-RETOUR PVC 63</t>
  </si>
  <si>
    <t>CLAPET ANTI-RETOUR PVC 40</t>
  </si>
  <si>
    <t>ARTICLES COMMUNICATION</t>
  </si>
  <si>
    <t>BADGE</t>
  </si>
  <si>
    <t xml:space="preserve">BADGES </t>
  </si>
  <si>
    <t>BANNIERE</t>
  </si>
  <si>
    <t>BANNIERE RECTO/VERSO</t>
  </si>
  <si>
    <t>CARNETFV</t>
  </si>
  <si>
    <t xml:space="preserve">CARNET D'ENTRETIEN FV </t>
  </si>
  <si>
    <t>CARNETFVFH</t>
  </si>
  <si>
    <t xml:space="preserve">CARNET D'ENTRETIEN FVFH </t>
  </si>
  <si>
    <t>CARTEVISITE</t>
  </si>
  <si>
    <t>CARTES DE VISITE</t>
  </si>
  <si>
    <t>CHEMISEPRO</t>
  </si>
  <si>
    <t>CHEMISE A RABAT</t>
  </si>
  <si>
    <t>CLE</t>
  </si>
  <si>
    <t>CLE USB 8 GO</t>
  </si>
  <si>
    <t>COLORIAGE</t>
  </si>
  <si>
    <t>CARNETS DE COLORIAGES</t>
  </si>
  <si>
    <t>CRAYON</t>
  </si>
  <si>
    <t>CRAYON AQUATIRIS</t>
  </si>
  <si>
    <t>GUIDEFVB</t>
  </si>
  <si>
    <t>GUIDE DE L'USAGER FV BAC</t>
  </si>
  <si>
    <t>GUIDEFVFHB</t>
  </si>
  <si>
    <t>GUIDE DE L'USAGER FV FH BAC</t>
  </si>
  <si>
    <t>GUIDEFVFHG</t>
  </si>
  <si>
    <t>GUIDE DE L'USAGER FV FH GEO</t>
  </si>
  <si>
    <t>GUIDEFVG</t>
  </si>
  <si>
    <t>GUIDE DE L'USAGER FV GEO</t>
  </si>
  <si>
    <t>GUIDEPRO</t>
  </si>
  <si>
    <t>GUIDE POUR LES PRESCRIPTEURS</t>
  </si>
  <si>
    <t>GUIDECAREX</t>
  </si>
  <si>
    <t>GUIDE l'USAGER CAREX</t>
  </si>
  <si>
    <t>IRSTEA-BLEU</t>
  </si>
  <si>
    <t>ETUDE IRSTEA 8 PAGES</t>
  </si>
  <si>
    <t>IRSTEA-VERT</t>
  </si>
  <si>
    <t>ETUDE IRSTEA 4 PAGES</t>
  </si>
  <si>
    <t>KITCOMM</t>
  </si>
  <si>
    <t>KIT COMMERCIALE PRO</t>
  </si>
  <si>
    <t>KITSTAND</t>
  </si>
  <si>
    <t>KIT STAND EXPO</t>
  </si>
  <si>
    <t>MANG01</t>
  </si>
  <si>
    <t>MANGEOIRE AQUATIRIS</t>
  </si>
  <si>
    <t>MAQUETTE</t>
  </si>
  <si>
    <t>MAQUETTE AQUATIRIS</t>
  </si>
  <si>
    <t>PANNEAUPEDA</t>
  </si>
  <si>
    <t>PANNEAU PEDAGOGIQUE</t>
  </si>
  <si>
    <t>MPAN</t>
  </si>
  <si>
    <t>PANNEAU DE CHANTIER AQUATIRIS</t>
  </si>
  <si>
    <t>KITGRANT</t>
  </si>
  <si>
    <t>TEST GRANT</t>
  </si>
  <si>
    <t>PERMEAMETRE</t>
  </si>
  <si>
    <t>PLAQUETTES</t>
  </si>
  <si>
    <t>PLAQUETTES JARDIN D'ASSAINISSEMENT</t>
  </si>
  <si>
    <t>PLFLOT</t>
  </si>
  <si>
    <t xml:space="preserve">PLAQUETTE PHYTOFLOTTANTE </t>
  </si>
  <si>
    <t>PLJPL</t>
  </si>
  <si>
    <t xml:space="preserve">PLAQUETTE JARDIN DE PLUIE </t>
  </si>
  <si>
    <t>PLTECH</t>
  </si>
  <si>
    <t>PLAQUETTES TECHNICO COMMERCIAL</t>
  </si>
  <si>
    <t>PLCAREX</t>
  </si>
  <si>
    <t>PLAQUETTE CAREX</t>
  </si>
  <si>
    <t>PLTINY</t>
  </si>
  <si>
    <t>PLAQUETTE PHYTOTINY</t>
  </si>
  <si>
    <t>PLUMIERS</t>
  </si>
  <si>
    <t xml:space="preserve">PLUMIERS EN BOIS </t>
  </si>
  <si>
    <t>ROLLUP</t>
  </si>
  <si>
    <t>ROLL UP AQUATIRIS</t>
  </si>
  <si>
    <t>TOTEB</t>
  </si>
  <si>
    <t>TOTE BAG AQUATIRIS</t>
  </si>
  <si>
    <t>SACS</t>
  </si>
  <si>
    <t>SACS EN KRAFT SIGLE AQUATIRIS</t>
  </si>
  <si>
    <t>7FAMILLES</t>
  </si>
  <si>
    <t>JEU DES 7 FAMILLES</t>
  </si>
  <si>
    <t>SACOCHE</t>
  </si>
  <si>
    <t>SACOCHE ORDINATEUR</t>
  </si>
  <si>
    <t>GOODPCSP</t>
  </si>
  <si>
    <t>PORTE CLEF SUPPORT TELEPHONE</t>
  </si>
  <si>
    <t>CASQUETTE1</t>
  </si>
  <si>
    <t>CASQUETTE AQUATIRIS TISSU 5 PANS</t>
  </si>
  <si>
    <t>MUG</t>
  </si>
  <si>
    <t>BLOCNOTE</t>
  </si>
  <si>
    <t>BLOC NOTE AQUATIRIS</t>
  </si>
  <si>
    <t>TSHIRTM</t>
  </si>
  <si>
    <t>T SHIRT AQUATIRIS MARINE</t>
  </si>
  <si>
    <t>TSHIRTG</t>
  </si>
  <si>
    <t>T SHIRT AQUATIRIS GRIS</t>
  </si>
  <si>
    <t>PULLF</t>
  </si>
  <si>
    <t>PULL AQUATIRIS FEMME</t>
  </si>
  <si>
    <t>PULLH</t>
  </si>
  <si>
    <t>PULL AQUATIRIS HOMME</t>
  </si>
  <si>
    <t>MARINIEREF</t>
  </si>
  <si>
    <t>MARINIERE AQUATIRIS FEMME</t>
  </si>
  <si>
    <t>MARINIEREH</t>
  </si>
  <si>
    <t>MARINIERE AQUATIRIS HOMME</t>
  </si>
  <si>
    <t>VESTE</t>
  </si>
  <si>
    <t>VESTE AQUATIRIS</t>
  </si>
  <si>
    <t>403L</t>
  </si>
  <si>
    <t>BODY WARMER HOMME</t>
  </si>
  <si>
    <t>404L</t>
  </si>
  <si>
    <t>BODY WARMER FEMME</t>
  </si>
  <si>
    <t>POLO HOMME</t>
  </si>
  <si>
    <t>POLO FEMME</t>
  </si>
  <si>
    <t>CODE</t>
  </si>
  <si>
    <t>CODE2</t>
  </si>
  <si>
    <t>DESIG</t>
  </si>
  <si>
    <t>GCPCRIT1_CODE</t>
  </si>
  <si>
    <t>GCPCRIT1_DESIG</t>
  </si>
  <si>
    <t>GCPCRIT2_CODE</t>
  </si>
  <si>
    <t>GCPCRIT2_DESIG</t>
  </si>
  <si>
    <t>GCPCRIT3_CODE</t>
  </si>
  <si>
    <t>GCPCRIT3_DESIG</t>
  </si>
  <si>
    <t>GCPCRIS1_CODE</t>
  </si>
  <si>
    <t>GCPCRIS1_DESIG</t>
  </si>
  <si>
    <t>GCPFOUR_CODE</t>
  </si>
  <si>
    <t>GAPARTFO_CODE</t>
  </si>
  <si>
    <t>GAPARTFO_DESIG</t>
  </si>
  <si>
    <t>GAPARTFO_UNITE</t>
  </si>
  <si>
    <t>GAPARTFO_COEFFICIENT</t>
  </si>
  <si>
    <t>GAPARTFO_QMINIMALE</t>
  </si>
  <si>
    <t>GAPARTFO_PUAF</t>
  </si>
  <si>
    <t>GAPARTFO_PUAF_DEVISE</t>
  </si>
  <si>
    <t>GAPARTFO_MONNAIE_IDENT</t>
  </si>
  <si>
    <t>GAPARTFO_TAUX_REMISE</t>
  </si>
  <si>
    <t>GAPARTFO_NOTES</t>
  </si>
  <si>
    <t>GAPARTFO_DELAI</t>
  </si>
  <si>
    <t>GCPTVA_CODE</t>
  </si>
  <si>
    <t>GCPTVA_DESIG</t>
  </si>
  <si>
    <t>GCPTPF_CODE</t>
  </si>
  <si>
    <t>GCPTPF_DESIG</t>
  </si>
  <si>
    <t>GCPTARIF_CODE</t>
  </si>
  <si>
    <t>GCPTARIF_DESIG</t>
  </si>
  <si>
    <t>UNITE</t>
  </si>
  <si>
    <t>POIDS</t>
  </si>
  <si>
    <t>VOLUME</t>
  </si>
  <si>
    <t>PUHT</t>
  </si>
  <si>
    <t>GERE_UNITE_TARIF</t>
  </si>
  <si>
    <t>COMMISSION</t>
  </si>
  <si>
    <t>ACHAT_INTERDIT</t>
  </si>
  <si>
    <t>VENTE_INTERDITE</t>
  </si>
  <si>
    <t>NON_VALORISE</t>
  </si>
  <si>
    <t>SANS_STOCK</t>
  </si>
  <si>
    <t>FABRICATION_INTERDITE</t>
  </si>
  <si>
    <t>ASSEMBLE</t>
  </si>
  <si>
    <t>ORDRESAISIE</t>
  </si>
  <si>
    <t>GESTION_LOTS</t>
  </si>
  <si>
    <t>GESTION_SERIES</t>
  </si>
  <si>
    <t>GCATDEEE_IDENT</t>
  </si>
  <si>
    <t>ECOPRODUCTEUR</t>
  </si>
  <si>
    <t>COEFFICIENT</t>
  </si>
  <si>
    <t>COEFFICIENT_FIXE</t>
  </si>
  <si>
    <t>PUTTC</t>
  </si>
  <si>
    <t>CH_INU</t>
  </si>
  <si>
    <t>PUBLIE</t>
  </si>
  <si>
    <t>WEB_ID</t>
  </si>
  <si>
    <t>CONTREMA</t>
  </si>
  <si>
    <t>GCPPRODU_CODE</t>
  </si>
  <si>
    <t>GCPPRODU_DESIG</t>
  </si>
  <si>
    <t>NIMP_DESC</t>
  </si>
  <si>
    <t>INFO1</t>
  </si>
  <si>
    <t>INFO2</t>
  </si>
  <si>
    <t>INFO3</t>
  </si>
  <si>
    <t>INFO4</t>
  </si>
  <si>
    <t>INFO5</t>
  </si>
  <si>
    <t>INFO6</t>
  </si>
  <si>
    <t>INFO7</t>
  </si>
  <si>
    <t>INFO8</t>
  </si>
  <si>
    <t>INFO9</t>
  </si>
  <si>
    <t>INFO10</t>
  </si>
  <si>
    <t>BASECOM_APPOR</t>
  </si>
  <si>
    <t>BASECOM_REPR</t>
  </si>
  <si>
    <t>PUHT_MINI</t>
  </si>
  <si>
    <t>PUTTC_MINI</t>
  </si>
  <si>
    <t>POIDS_LG</t>
  </si>
  <si>
    <t>GES_PDLG</t>
  </si>
  <si>
    <t>GES_ARR</t>
  </si>
  <si>
    <t>GCPTARIF_FORFAIT</t>
  </si>
  <si>
    <t>OF_AUTO</t>
  </si>
  <si>
    <t>POUR_MINI</t>
  </si>
  <si>
    <t>NOTES</t>
  </si>
  <si>
    <t>REGARDS/REPARTITEURS/CHASSES</t>
  </si>
  <si>
    <t>REGARDS AU DETAIL</t>
  </si>
  <si>
    <t>EMP</t>
  </si>
  <si>
    <t>REPARTITEURA004F</t>
  </si>
  <si>
    <t>pc</t>
  </si>
  <si>
    <t>EUR</t>
  </si>
  <si>
    <t>NORM</t>
  </si>
  <si>
    <t>Normal</t>
  </si>
  <si>
    <t>PX1.2</t>
  </si>
  <si>
    <t>Prix magasin + 20% de marg</t>
  </si>
  <si>
    <t>AS</t>
  </si>
  <si>
    <t>ACCESSOIRES AU DETAIL</t>
  </si>
  <si>
    <t>CHANVRE</t>
  </si>
  <si>
    <t>TOILE VEGETALE ANTI-AFFOUILLEMENT</t>
  </si>
  <si>
    <t>M2</t>
  </si>
  <si>
    <t>REPARTITION</t>
  </si>
  <si>
    <t>AQUATIRIS</t>
  </si>
  <si>
    <t>&lt;Non référencé&gt;</t>
  </si>
  <si>
    <t>&lt;Article non référencé&gt;</t>
  </si>
  <si>
    <t>AA</t>
  </si>
  <si>
    <t>MAG01</t>
  </si>
  <si>
    <t>AUTOMATISME POUR REGARD GRAVITAIRE</t>
  </si>
  <si>
    <t>DISTRIBUTION GRAVITAIRE/CHASSE/BROYEUR</t>
  </si>
  <si>
    <t>INEAUTEC</t>
  </si>
  <si>
    <t>AN</t>
  </si>
  <si>
    <t>COUVERCLE AQUATIRIS POUR PETIT REGARD CARRE</t>
  </si>
  <si>
    <t>COUVERCLERHX004F</t>
  </si>
  <si>
    <t>VANNES 3 VOIES D50</t>
  </si>
  <si>
    <t>VANNES</t>
  </si>
  <si>
    <t>ALIAXIS</t>
  </si>
  <si>
    <t>MRED6350</t>
  </si>
  <si>
    <t>REDUCTION 63/50</t>
  </si>
  <si>
    <t>HTUBE</t>
  </si>
  <si>
    <t>Z</t>
  </si>
  <si>
    <t>JOINT D50</t>
  </si>
  <si>
    <t>EUROPE CAO</t>
  </si>
  <si>
    <t>C90MF6350</t>
  </si>
  <si>
    <t>COUDE 90 REDUIT M/F 63X50</t>
  </si>
  <si>
    <t>PVC/PE</t>
  </si>
  <si>
    <t>RACCORD PVC PRESSION &amp; PE</t>
  </si>
  <si>
    <t>SORODIST</t>
  </si>
  <si>
    <t>COUDE 90° REDUIT M/F 63X50</t>
  </si>
  <si>
    <t>BARREGALVA</t>
  </si>
  <si>
    <t>BARRE T GALVA ML</t>
  </si>
  <si>
    <t>KITFVFHREL</t>
  </si>
  <si>
    <t>KIT FV + FH RELEVAGE (ARTICLE NON EXISTANT)</t>
  </si>
  <si>
    <t>PORT</t>
  </si>
  <si>
    <t>FRAIS D'ENVOI</t>
  </si>
  <si>
    <t>MEMBRANES ET ANTI-RACINES</t>
  </si>
  <si>
    <t>ANTI-RACINES ET ACCESSOIRES</t>
  </si>
  <si>
    <t>JARDIPROTEC</t>
  </si>
  <si>
    <t>MANTIR</t>
  </si>
  <si>
    <t>BARRIERE ANTI RACINE</t>
  </si>
  <si>
    <t>rouleau de 50M</t>
  </si>
  <si>
    <t>MBOUC</t>
  </si>
  <si>
    <t>BOUCHON D50</t>
  </si>
  <si>
    <t>BOUCHON DIAMETRE 50</t>
  </si>
  <si>
    <t>MCOLLE</t>
  </si>
  <si>
    <t>COLLE FIRESTONE</t>
  </si>
  <si>
    <t>SODAF</t>
  </si>
  <si>
    <t>CJ8</t>
  </si>
  <si>
    <t>COUDE SIMPLE MF 87 30 D50</t>
  </si>
  <si>
    <t>NICOLL</t>
  </si>
  <si>
    <t>COUDE SIMPLE MF 87'30 D.50</t>
  </si>
  <si>
    <t>JOINT D100</t>
  </si>
  <si>
    <t>ALLIANCE CAO</t>
  </si>
  <si>
    <t>JOINT FORSHEDA D100</t>
  </si>
  <si>
    <t>REDUCTION 100 50</t>
  </si>
  <si>
    <t>MRED10050</t>
  </si>
  <si>
    <t>REHAUSSEA008F</t>
  </si>
  <si>
    <t>REHAUSSE POUR REGARD HEXAGONAL AQUATIRIS</t>
  </si>
  <si>
    <t xml:space="preserve">TE DE PIED DE BICHE D50 </t>
  </si>
  <si>
    <t>AQUADISTRI</t>
  </si>
  <si>
    <t>TRAVERSEE DE PAROI DIAMETRE 50</t>
  </si>
  <si>
    <t>TRAVERSEE DE PAROI DIAMETRE 110</t>
  </si>
  <si>
    <t>CLOTURES/GRILLES/FINITIONS</t>
  </si>
  <si>
    <t>BORDURES</t>
  </si>
  <si>
    <t>2KTPSKDJJ</t>
  </si>
  <si>
    <t>EXTENSION DE COMMANDE 3 VOIES D50</t>
  </si>
  <si>
    <t>REDUCTION 110 100</t>
  </si>
  <si>
    <t>PVC EVACUATION / VENTILATION / DRAINAGE</t>
  </si>
  <si>
    <t>MRED110100</t>
  </si>
  <si>
    <t>JOINT  D63</t>
  </si>
  <si>
    <t>VANNE GUILLOTINE D110</t>
  </si>
  <si>
    <t>DUKTRAD VDL</t>
  </si>
  <si>
    <t>6.80.110</t>
  </si>
  <si>
    <t>VANNES GUILLOTINES DIAMETRE 110</t>
  </si>
  <si>
    <t>MY100</t>
  </si>
  <si>
    <t>Y 100 GRAVITAIRE</t>
  </si>
  <si>
    <t>MOPTEV</t>
  </si>
  <si>
    <t>OPTION DISJONTEUR ELECTROVANNE SUR COFFRET</t>
  </si>
  <si>
    <t>ELECTRICITE</t>
  </si>
  <si>
    <t>VANNE GUILLOTINE D50</t>
  </si>
  <si>
    <t>6.80.50</t>
  </si>
  <si>
    <t>MPVC50</t>
  </si>
  <si>
    <t>TUYAU PVC D50 (PORTION)</t>
  </si>
  <si>
    <t>COURONNES PE / BARRES PVC</t>
  </si>
  <si>
    <t>TE50NF</t>
  </si>
  <si>
    <t>Tube PVC évacuation NF Ø 50 barre de 4ML</t>
  </si>
  <si>
    <t>CJ4</t>
  </si>
  <si>
    <t>COUDE SIMPLE MF 45 D.50</t>
  </si>
  <si>
    <t>COUDE SIMPLE MF 45° D.50</t>
  </si>
  <si>
    <t>VERIN</t>
  </si>
  <si>
    <t>VERIN ELECTRIQUE POUR VANNE 110 GRAVITAIRE</t>
  </si>
  <si>
    <t>SUPPORT DE COMMUNICATION</t>
  </si>
  <si>
    <t>MICROLYNX</t>
  </si>
  <si>
    <t>PTUYGRY</t>
  </si>
  <si>
    <t>KIT DE TUY. GRAVITAIRE AVEC Y</t>
  </si>
  <si>
    <t xml:space="preserve">KIT CAILLEBOTIS FV GEOMEMBRANE 4EH4X2 </t>
  </si>
  <si>
    <t>kITS GRILLES CAILLEBOTIS</t>
  </si>
  <si>
    <t>PTUYCOL</t>
  </si>
  <si>
    <t>KIT DE TUY. POUR REGARD COLLECTE</t>
  </si>
  <si>
    <t>PTUYREL</t>
  </si>
  <si>
    <t>KIT DE TUY. POUR DISRIBUTION RELEVAGE</t>
  </si>
  <si>
    <t>PTUYRELMO</t>
  </si>
  <si>
    <t>KIT DE TUY. POUR DISTRI. RELEVAGE MOTORISEE</t>
  </si>
  <si>
    <t>T</t>
  </si>
  <si>
    <t>TUYAUTERIE</t>
  </si>
  <si>
    <t>KITGRVAUTO</t>
  </si>
  <si>
    <t>KIT GRAVITAIRE AUTO</t>
  </si>
  <si>
    <t>PIECES DETACHEES</t>
  </si>
  <si>
    <t>BOITIER</t>
  </si>
  <si>
    <t>BOITIER ELECTRIQUE KIT GRAVITAIRE AUTO</t>
  </si>
  <si>
    <t>CHEVRON</t>
  </si>
  <si>
    <t xml:space="preserve">CHEVRON PE RECYCLE </t>
  </si>
  <si>
    <t>REGARDCOLLCUN008F</t>
  </si>
  <si>
    <t>REGARD DE COLLECTE AVEC COUVERCLE</t>
  </si>
  <si>
    <t>MFV5EH</t>
  </si>
  <si>
    <t>FILTRE VERTICAL 5EH (6.71MX5M)</t>
  </si>
  <si>
    <t>PACKS MEMBRANE</t>
  </si>
  <si>
    <t>NB FV</t>
  </si>
  <si>
    <t>NB de ventes packs FV</t>
  </si>
  <si>
    <t>FV</t>
  </si>
  <si>
    <t>FILTRE VERTICAL</t>
  </si>
  <si>
    <t>FILTRE VERTICALE 5EH</t>
  </si>
  <si>
    <t>MFV6EH4*3</t>
  </si>
  <si>
    <t>FILTRE VERTICAL 6EH (6.10MX6.80M)</t>
  </si>
  <si>
    <t>MFV6EH</t>
  </si>
  <si>
    <t>FILTRE VERTICALE 6EH</t>
  </si>
  <si>
    <t>MFV7EH4x3.5</t>
  </si>
  <si>
    <t>FILTRE VERTICAL 7EH (6.71MX6.80M)</t>
  </si>
  <si>
    <t>MFV7EH</t>
  </si>
  <si>
    <t>FILTRE VERTICALE 7EH</t>
  </si>
  <si>
    <t>MFV2EH</t>
  </si>
  <si>
    <t>FILTRE VERTICAL 2EH (5MX4.27M)</t>
  </si>
  <si>
    <t>MFV8EH</t>
  </si>
  <si>
    <t>FILTRE VERTICALE 8EH</t>
  </si>
  <si>
    <t>MFV9EH4x4.5</t>
  </si>
  <si>
    <t>FILTRE VERTICAL 9EH (7.32MX6.80M)</t>
  </si>
  <si>
    <t>MFV9EH</t>
  </si>
  <si>
    <t>FILTRE VERTICALE 9EH</t>
  </si>
  <si>
    <t>MFV10EH4*5</t>
  </si>
  <si>
    <t>FILTRE VERTICAL 10EH (7.92MX6.80M)</t>
  </si>
  <si>
    <t>MF10EH</t>
  </si>
  <si>
    <t>FILTRE VERTICALE 10EH</t>
  </si>
  <si>
    <t>MFH5EH</t>
  </si>
  <si>
    <t>FILTRE HORIZONTAL 5EH 1.10MM</t>
  </si>
  <si>
    <t>NB FV+FH</t>
  </si>
  <si>
    <t>NB de ventes packs FH</t>
  </si>
  <si>
    <t>FH</t>
  </si>
  <si>
    <t>FILTRE HORIZONTAL</t>
  </si>
  <si>
    <t>FILTRE HORIZONTALE 5EH</t>
  </si>
  <si>
    <t>1 KIT</t>
  </si>
  <si>
    <t>MFH6EH</t>
  </si>
  <si>
    <t>FILTRE HORIZONTAL 6EH 1.10MM</t>
  </si>
  <si>
    <t>FILTRE HORIZONTAL 6EH</t>
  </si>
  <si>
    <t>MFH7EH</t>
  </si>
  <si>
    <t>FILTRE HORIZONTAL 7EH 1.10MM</t>
  </si>
  <si>
    <t>FILTRE HORIZONTAL 7EH</t>
  </si>
  <si>
    <t>MFH8EH</t>
  </si>
  <si>
    <t>FILTRE HORIZONTAL 8EH 1.10MM</t>
  </si>
  <si>
    <t>FILTRE HORIZONTAL 8EH</t>
  </si>
  <si>
    <t>MFH9EH</t>
  </si>
  <si>
    <t>FILTRE HORIZONTAL 9EH 1.10MM</t>
  </si>
  <si>
    <t>FILTRE HORIZONTAL 9EH</t>
  </si>
  <si>
    <t>MFH10EH</t>
  </si>
  <si>
    <t>FILTRE HORIZONTAL 10EH 1.10MM</t>
  </si>
  <si>
    <t>FILTRE HORIZONTALE 10EH</t>
  </si>
  <si>
    <t>1 kit</t>
  </si>
  <si>
    <t>PFV18EH9x4</t>
  </si>
  <si>
    <t>PACK FV GEO 1.52MM 18EH9X4 SANS GRILLE</t>
  </si>
  <si>
    <t>Pack EPDM FV</t>
  </si>
  <si>
    <t>PFV18EH8x4.5</t>
  </si>
  <si>
    <t>PACK FV GEO 1.52MM 18EH8X4.5 SANS GRILLE</t>
  </si>
  <si>
    <t>PFVFH7EH</t>
  </si>
  <si>
    <t>PACK EPDM/GEOTEXTILE FV/FH 7EH</t>
  </si>
  <si>
    <t>PFVFH8EH</t>
  </si>
  <si>
    <t>PACK EPDM/GEOTEXTILE FV/FH 8EH</t>
  </si>
  <si>
    <t>PFVFH9EH</t>
  </si>
  <si>
    <t>PACK EPDM/GEOTEXTILE FV/FH 9EH</t>
  </si>
  <si>
    <t>PFV14EH8x3.5</t>
  </si>
  <si>
    <t>PACK FV GEO 1.52MM 14EH8X3.5 SANS GRILLE</t>
  </si>
  <si>
    <t xml:space="preserve">NB KITS </t>
  </si>
  <si>
    <t>NB de ventes de kits (rech par reg distr</t>
  </si>
  <si>
    <t>DISTRIBUTION RELEVAGE</t>
  </si>
  <si>
    <t>sprtest</t>
  </si>
  <si>
    <t xml:space="preserve">TEST </t>
  </si>
  <si>
    <t>KIT FV GRAVITAIRE  VANNES GUILLOTINES D110</t>
  </si>
  <si>
    <t>KITFVG</t>
  </si>
  <si>
    <t>KIT FV GRAVITAIRE</t>
  </si>
  <si>
    <t>KITFVR</t>
  </si>
  <si>
    <t>KIT FV RELEVAGE</t>
  </si>
  <si>
    <t>KITFVRM</t>
  </si>
  <si>
    <t>KIT FV RELEVAGE MOTORISE</t>
  </si>
  <si>
    <t>EPDM EN ROULEAU BRUT</t>
  </si>
  <si>
    <t>DGEOM915_110_3050</t>
  </si>
  <si>
    <t>DGEOT</t>
  </si>
  <si>
    <t>GEOTEXTILE A LA DECOUPE 60X40 CM</t>
  </si>
  <si>
    <t>G_OTEXTILE £ LA D_COUPE</t>
  </si>
  <si>
    <t>PFV5EH4x2.5</t>
  </si>
  <si>
    <t>PACK FV GEO 1.52MM 5EH SANS GRILLE</t>
  </si>
  <si>
    <t>PFV6EH4x3</t>
  </si>
  <si>
    <t>PACK FV GEO 1.52MM 6EH4X3 SANS GRILLE</t>
  </si>
  <si>
    <t>PFV7EH4x3.5</t>
  </si>
  <si>
    <t>PACK FV GEO 1.52MM 7EH SANS GRILLE</t>
  </si>
  <si>
    <t>PFV14EH7x4</t>
  </si>
  <si>
    <t>PACK FV GEO 1.52MM 14EH7X4 SANS GRILLE</t>
  </si>
  <si>
    <t>PFV9EH4x4.5</t>
  </si>
  <si>
    <t>PACK FV GEO 1.52MM 9EH4X4.5 SANS GRILLE</t>
  </si>
  <si>
    <t>PFV10EH4x5</t>
  </si>
  <si>
    <t>PACK FV GEO 1.52MM 10EH4X5 SANS GRILLE</t>
  </si>
  <si>
    <t>AVOIR</t>
  </si>
  <si>
    <t>AVOIR DATANT DE 2012</t>
  </si>
  <si>
    <t>FECOPL2</t>
  </si>
  <si>
    <t>ECOPLANC CREUX 4x22x200</t>
  </si>
  <si>
    <t>VANNE GUILLOTINE D63</t>
  </si>
  <si>
    <t>6.80.63</t>
  </si>
  <si>
    <t>GEOTEXTILE SUR MESURE</t>
  </si>
  <si>
    <t>cm</t>
  </si>
  <si>
    <t>z</t>
  </si>
  <si>
    <t>GEOTEXTILE A LA DECOUPE LARGEUR 4M88</t>
  </si>
  <si>
    <t>DGEOT732</t>
  </si>
  <si>
    <t>GEOTEXTILE A LA DECOUPE LARGEUR 7M32</t>
  </si>
  <si>
    <t>NB EPDM</t>
  </si>
  <si>
    <t>NB de ventes d'EPDM sur mesure</t>
  </si>
  <si>
    <t>DGEOM249</t>
  </si>
  <si>
    <t>GEOMEMBRANE A LA DECOUPE LARGEUR 2M49</t>
  </si>
  <si>
    <t>DGEOM305</t>
  </si>
  <si>
    <t>GEOMEMBRANE A LA DECOUPE LARGEUR 3M05</t>
  </si>
  <si>
    <t>DGEOM368</t>
  </si>
  <si>
    <t>GEOMEMBRANE A LA DECOUPE LARGEUR 3M68</t>
  </si>
  <si>
    <t>DGEOM427</t>
  </si>
  <si>
    <t>GEOMEMBRANE ALA DECOUPE LARGEUR 4M27</t>
  </si>
  <si>
    <t>DGEOM_1525_152_6100</t>
  </si>
  <si>
    <t>DGEOM488</t>
  </si>
  <si>
    <t>GEOMEMBRANE A LA DECOUPE LARGEUR 4M88</t>
  </si>
  <si>
    <t>DGEOM_1220_152_6100</t>
  </si>
  <si>
    <t>DGEOM549</t>
  </si>
  <si>
    <t>GEOMEMBRANE A LA DECOUPE LARGEUR 5M49</t>
  </si>
  <si>
    <t>GEOMEMBRANE A LA DECOUPE 1.52MM LARGEUR 6M10</t>
  </si>
  <si>
    <t>MEMBRANES EPDM 1.52MM SUR MESURE</t>
  </si>
  <si>
    <t>FEPDM60</t>
  </si>
  <si>
    <t>GEOMEMBRANE A LA DECOUPE  LARGEUR 6M10</t>
  </si>
  <si>
    <t>DGEOM671</t>
  </si>
  <si>
    <t>GEOMEMBRANE A LA DECOUPE LARGEUR 6M71</t>
  </si>
  <si>
    <t>GEOMEMBRANE A LA DECOUPE 1.10MM LARGEUR 6M10</t>
  </si>
  <si>
    <t>MEMBRANE EPDM 1.10MM SUR MESURE</t>
  </si>
  <si>
    <t>DGEOM610</t>
  </si>
  <si>
    <t>GEOMEMBRANE A LA DECOUPE 1.10MM LARGEUR 15M25</t>
  </si>
  <si>
    <t>DGEOM1525</t>
  </si>
  <si>
    <t>GEOMEMBRANE A LA DECOUPE LARGEUR 15M25</t>
  </si>
  <si>
    <t>GEOMEMBRANE A LA DECOUPE 1.10MM LARGEUR 12M20</t>
  </si>
  <si>
    <t>DGEOM1220</t>
  </si>
  <si>
    <t>GEOMEMBRANE A LA DECOUPE LARGEUR 12M20</t>
  </si>
  <si>
    <t>GEOMEMBRANE A LA DECOUPE 1.10MM LARGEUR 9M15</t>
  </si>
  <si>
    <t>DGEOM915</t>
  </si>
  <si>
    <t>GEOMEMBRANE A LA DECOUPE LARGEUR 9M15</t>
  </si>
  <si>
    <t>GEOMEMBRANE A LA DECOUPE 1.52MM LARGEUR 9M15</t>
  </si>
  <si>
    <t>DGEOM1097</t>
  </si>
  <si>
    <t>GEOMEMBRANE A LA DECOUPE LARGEUR 10M97</t>
  </si>
  <si>
    <t>GEOMEMBRANE A LA DECOUPE 1.52MM LARGEUR 12M20</t>
  </si>
  <si>
    <t>GEOMEMBRANE A LA DECOUPE 1.52MM LARGEUR 15M25</t>
  </si>
  <si>
    <t>KITFVFHR1</t>
  </si>
  <si>
    <t>KIT FV/FH RELEVAGE AVEC VANNES GUILLOTINES</t>
  </si>
  <si>
    <t>TE DE PRESSION DIAMETRE 63</t>
  </si>
  <si>
    <t>CROIX PVC PRESSION 63</t>
  </si>
  <si>
    <t>KITFVR1</t>
  </si>
  <si>
    <t>KIT FV RELEVAGE AVEC VANNES GUILLOTINES</t>
  </si>
  <si>
    <t>MBAC2.5</t>
  </si>
  <si>
    <t>BAC PEHD 2.5EH</t>
  </si>
  <si>
    <t>KITS BACS/KITS COFFRAGES</t>
  </si>
  <si>
    <t>KITS BACS</t>
  </si>
  <si>
    <t>BAC2.5EH004F</t>
  </si>
  <si>
    <t>BAC D'ASSAINISSEMENT 2.5 EH</t>
  </si>
  <si>
    <t>MREGASG</t>
  </si>
  <si>
    <t>REGARD HEXAGONAL SORTIE GAUCHE</t>
  </si>
  <si>
    <t>MREGASD</t>
  </si>
  <si>
    <t>REGARD HEXAGONAL SORTIE DROITE</t>
  </si>
  <si>
    <t>KITFVGSG</t>
  </si>
  <si>
    <t>KIT FV GRAVITAIRE AVEC Y SORTIE G</t>
  </si>
  <si>
    <t>KITFVGSD</t>
  </si>
  <si>
    <t>KIT FV GRAVITAIRE AVEC Y SORTIE D</t>
  </si>
  <si>
    <t>COUVERCLERA004F</t>
  </si>
  <si>
    <t>COUVERCLE AQUATIRIS POUR REGARD CARRE/CUNETTE</t>
  </si>
  <si>
    <t>PANIER DEGRILLEUR</t>
  </si>
  <si>
    <t>POSTES DE RELEVAGE</t>
  </si>
  <si>
    <t>ACCESSOIRES POSTE</t>
  </si>
  <si>
    <t>EBARA</t>
  </si>
  <si>
    <t>REGARD DE SORTIE EN  CUNETTE</t>
  </si>
  <si>
    <t>RT144</t>
  </si>
  <si>
    <t>CULOTTE DOUBLE FF 45? D100</t>
  </si>
  <si>
    <t>VANNE 3 VOIES  MANUELLE D63</t>
  </si>
  <si>
    <t>TKDIVL63LTKD90</t>
  </si>
  <si>
    <t>VANNES 3 VOIES DIAM 63</t>
  </si>
  <si>
    <t>MVAN3VM63</t>
  </si>
  <si>
    <t>VANNE 3 VOIES MOTORISEE DIAM 63</t>
  </si>
  <si>
    <t>TKDIVL63TKD90</t>
  </si>
  <si>
    <t>VANNES 3 VOIES MOTORISEE DIAM 63</t>
  </si>
  <si>
    <t>MVAN3VM50</t>
  </si>
  <si>
    <t>VANNES 3 VOIES MOTORISEE D50</t>
  </si>
  <si>
    <t>VANNES 3 VOIES MOTORISEE DIAM 50</t>
  </si>
  <si>
    <t>MFV6EH6*2</t>
  </si>
  <si>
    <t>FILTRE VERTICAL 6EH (4.88MX8.80M)</t>
  </si>
  <si>
    <t>FILTRE VERTICAL 6EH 6m*2m</t>
  </si>
  <si>
    <t>MFV6EH8*1.5</t>
  </si>
  <si>
    <t>FILTRE VERTICAL 6EH (4.27MX10.80M)</t>
  </si>
  <si>
    <t>FILTRE VERTICAL 6EH 8m*1.5m</t>
  </si>
  <si>
    <t>MFV3EH</t>
  </si>
  <si>
    <t>FILTRE VERTICAL 3EH (5.49MX4.50M)</t>
  </si>
  <si>
    <t>FILTRE VERTICAL 3EH</t>
  </si>
  <si>
    <t>MFV4EH</t>
  </si>
  <si>
    <t>FILTRE VERTICAL 4EH (6.71MX4.50M)</t>
  </si>
  <si>
    <t>FILTRE VERTICAL 4EH</t>
  </si>
  <si>
    <t>MFV8EH4*4</t>
  </si>
  <si>
    <t>FILTRE VERTICAL 8EH (7.32MX6.80M)</t>
  </si>
  <si>
    <t>FILTRE VERTICAL 8EH 4m*4m</t>
  </si>
  <si>
    <t>MFV8EH8*2</t>
  </si>
  <si>
    <t>FILTRE VERTICAL 8EH (4.88MX10.80M)</t>
  </si>
  <si>
    <t>FILTRE VERTICAL 8EH 8m*2m</t>
  </si>
  <si>
    <t>PFV6EH6x2</t>
  </si>
  <si>
    <t>PACK FV GEO 1.52MM 6EH6X2 SANS GRILLE</t>
  </si>
  <si>
    <t>PFV6EH8x1.5</t>
  </si>
  <si>
    <t>PACK FV GEO 1.52MM 6EH8X1.5 SANS GRILLE</t>
  </si>
  <si>
    <t>PFV3EH3x2</t>
  </si>
  <si>
    <t>PACK FV GEO 1.52MM 3EH SANS GRILLE</t>
  </si>
  <si>
    <t>PFV4EH4x2</t>
  </si>
  <si>
    <t>PACK FV GEO 1.52MM 4EH SANS GRILLE</t>
  </si>
  <si>
    <t>MFV10EH8*2.5</t>
  </si>
  <si>
    <t>FILTRE VERTICAL 10EH (10.97MX5.30M)</t>
  </si>
  <si>
    <t>FILTRE VERTICAL 10EH 8M*2.5M</t>
  </si>
  <si>
    <t>MFV10EH10*2</t>
  </si>
  <si>
    <t>FILTRE VERTICAL 10EH (5.49MX13M)</t>
  </si>
  <si>
    <t>FILTRE VERTICAL 10EH 10M*2M</t>
  </si>
  <si>
    <t>MFV12EH6*4</t>
  </si>
  <si>
    <t>FILTRE VERTICAL 12EH (9.15MX7M)</t>
  </si>
  <si>
    <t>FILTRE VERTICAL 12EH 6M*4M</t>
  </si>
  <si>
    <t>MFV12EH8*3</t>
  </si>
  <si>
    <t>FILTRE VERTICAL 12EH (10.97MX6M)</t>
  </si>
  <si>
    <t>FILTRE VERTICAL 12EH 8M*3M</t>
  </si>
  <si>
    <t>MFV16EH8*4</t>
  </si>
  <si>
    <t>FILTRE VERTICAL 16EH (10.97MX7M)</t>
  </si>
  <si>
    <t>FILTRE VERTICAL 16EH 8M*4M</t>
  </si>
  <si>
    <t>MFV20EH8*5</t>
  </si>
  <si>
    <t>FILTRE VERTICAL 20EH (11.5MX8.53M)</t>
  </si>
  <si>
    <t>FILTRE VERTICAL 20EH 8M*5M</t>
  </si>
  <si>
    <t>MFV20EH10*4</t>
  </si>
  <si>
    <t>FILTRE VERTICAL 20EH (7.62MX13.50M)</t>
  </si>
  <si>
    <t>FILTRE VERTICAL 20EH 10M*4M</t>
  </si>
  <si>
    <t>MFH3EH</t>
  </si>
  <si>
    <t>FILTRE HORIZONTAL 3EH 1.10MM</t>
  </si>
  <si>
    <t>FILTRE HORIZONTAL 3EH</t>
  </si>
  <si>
    <t>MFH4EH</t>
  </si>
  <si>
    <t>FILTRE HORIZONTAL 4EH 1.10MM</t>
  </si>
  <si>
    <t>FILTRE HORIZONTAL 4EH</t>
  </si>
  <si>
    <t>MFH12EH</t>
  </si>
  <si>
    <t>FILTRE HORIZONTAL 12EH 1.10MM</t>
  </si>
  <si>
    <t>FILTRE HORIZONTAL 12EH</t>
  </si>
  <si>
    <t>MFH16EH</t>
  </si>
  <si>
    <t>FILTRE HORIZONTAL 16EH 1.10MM</t>
  </si>
  <si>
    <t>FILTRE HORIZONTAL 16EH</t>
  </si>
  <si>
    <t>MFH20EH</t>
  </si>
  <si>
    <t>FILTRE HORIZONTAL 20EH 1.10MM</t>
  </si>
  <si>
    <t>FILTRE HORIZONTAL 20EH</t>
  </si>
  <si>
    <t>PFV8EH4x4</t>
  </si>
  <si>
    <t>PACK FV GEO 1.52MM 8EH4X4 SANS GRILLE</t>
  </si>
  <si>
    <t>PFV8EH8x2</t>
  </si>
  <si>
    <t>PACK FV GEO 1.52MM 8EH8X2 SANS GRILLE</t>
  </si>
  <si>
    <t>PFV10EH8x2.5</t>
  </si>
  <si>
    <t>PACK FV GEO 1.52MM 10EH8X2.5 SANS GRILLE</t>
  </si>
  <si>
    <t>ECAR110</t>
  </si>
  <si>
    <t>CLAPET ANTI RETOUR PVC EVAC D100</t>
  </si>
  <si>
    <t>PFV12EH6x4</t>
  </si>
  <si>
    <t>PACK FV GEO 1.52MM 12EH6X4 SANS GRILLE</t>
  </si>
  <si>
    <t>PFV12EH8x3</t>
  </si>
  <si>
    <t>PACK FV GEO 1.52MM 12EH8X3 SANS GRILLE</t>
  </si>
  <si>
    <t>PFV16EH8x4</t>
  </si>
  <si>
    <t>PACK FV GEO 1.52MM 16EH8X4 SANS GRILLE</t>
  </si>
  <si>
    <t>PFV20EH8x5</t>
  </si>
  <si>
    <t>PACK FV GEO 1.52MM 20EH8X5 SANS GRILLE</t>
  </si>
  <si>
    <t>PFV20EH10x4</t>
  </si>
  <si>
    <t>PACK FV GEO 1.52MM 20EH10X4 SANS GRILLE</t>
  </si>
  <si>
    <t xml:space="preserve">PACK EPDM GEOTEXTILE FH 1.10MM 3EH </t>
  </si>
  <si>
    <t>Pack EPDM FH</t>
  </si>
  <si>
    <t xml:space="preserve">PACK EPDM GEOTEXTILE FH 1.10MM 4EH </t>
  </si>
  <si>
    <t>PACK EPDM GEOTEXTILE FH 1.10MM 5EH</t>
  </si>
  <si>
    <t xml:space="preserve">PACK EPDM GEOTEXTILE FH 1.10MM 6EH </t>
  </si>
  <si>
    <t xml:space="preserve">PACK EPDM GEOTEXTILE FH 1.10MM 8EH </t>
  </si>
  <si>
    <t>PSFV10EH10X2</t>
  </si>
  <si>
    <t>PACK  FV GEO 1.52MM 10EH 10X2 AVEC GRILLES</t>
  </si>
  <si>
    <t xml:space="preserve">PACK EPDM GEOTEXTILE FH 1.10MM 12EH </t>
  </si>
  <si>
    <t>PACK EPDM GEOTEXTILE FH 1.10MM 16EH</t>
  </si>
  <si>
    <t xml:space="preserve">PACK EPDM GEOTEXTILE FH 1.10MM 20EH </t>
  </si>
  <si>
    <t>REGARDDIST008F</t>
  </si>
  <si>
    <t>REGARD CARRE AVEC COUVERCLE</t>
  </si>
  <si>
    <t>R</t>
  </si>
  <si>
    <t>ROTOMOULAGE</t>
  </si>
  <si>
    <t>REGARDAC008F</t>
  </si>
  <si>
    <t>REGARD  AVEC COUVERCLE HEXAGONAL AQUATIRIS</t>
  </si>
  <si>
    <t xml:space="preserve">REGARD DE COLLECTE + KIT MISE EN CHARGE </t>
  </si>
  <si>
    <t>BOITIER DE SORTIE</t>
  </si>
  <si>
    <t>TE DE PRESSION DIAMETRE 50</t>
  </si>
  <si>
    <t>AVOIR SASKIT</t>
  </si>
  <si>
    <t xml:space="preserve">AVOIR </t>
  </si>
  <si>
    <t>DIR013V50</t>
  </si>
  <si>
    <t>KIT RELEVAGE 3 VOIES D50</t>
  </si>
  <si>
    <t>KIT RELEVAGE 3 VOIES D63</t>
  </si>
  <si>
    <t xml:space="preserve">KIT RELEVAGE VAN 3 VOIES MOTORISE D50 </t>
  </si>
  <si>
    <t>KIT RELEVAGE VAN 3 VOIES MOTORISE D63</t>
  </si>
  <si>
    <t>PLAQUES PVC</t>
  </si>
  <si>
    <t xml:space="preserve">COFFRAGE </t>
  </si>
  <si>
    <t>KITCAL5EH</t>
  </si>
  <si>
    <t xml:space="preserve">4 BARRES DE RENFORT + 6 CAILLEBOTIS 5X5 </t>
  </si>
  <si>
    <t>PROTECTIONS SANITAIRES</t>
  </si>
  <si>
    <t>DIG01</t>
  </si>
  <si>
    <t>REGARD GRAVITAIRE DOUBLE SORTIE + COUVERCLE</t>
  </si>
  <si>
    <t>REGARDGRAVIT008F</t>
  </si>
  <si>
    <t>REGARD GRAVIATIRE AVEC COUVERCLE</t>
  </si>
  <si>
    <t>MCOUVGRV</t>
  </si>
  <si>
    <t>COUVERCLE REGRAD GRAVITAIRE DOUBLE SORTIE</t>
  </si>
  <si>
    <t>MVANINOX</t>
  </si>
  <si>
    <t>VANNE INOX</t>
  </si>
  <si>
    <t>PELLEINOXF</t>
  </si>
  <si>
    <t>PELLE INOX AQUATIRIS</t>
  </si>
  <si>
    <t xml:space="preserve">KIT GRAVITAIRE PELLE INOX </t>
  </si>
  <si>
    <t>AF</t>
  </si>
  <si>
    <t>C</t>
  </si>
  <si>
    <t>NOMENCLATURE QUI BLOQUE</t>
  </si>
  <si>
    <t>BARRERENF2430F</t>
  </si>
  <si>
    <t>KIT BAC PEHD 5EH</t>
  </si>
  <si>
    <t>NB BACS</t>
  </si>
  <si>
    <t>NB de ventes de kits bacs</t>
  </si>
  <si>
    <t>MGRILLE5X5</t>
  </si>
  <si>
    <t>GRILLE 5X5 GALVA CAILLEBOTIS BAC 2.5 2310X810</t>
  </si>
  <si>
    <t>MEISER</t>
  </si>
  <si>
    <t>TRAVERSEE DE PAROI DIAMETRE 63</t>
  </si>
  <si>
    <t>ELECTROPOMPE DW VOX M 75 D63 FILETE</t>
  </si>
  <si>
    <t>1599031221A</t>
  </si>
  <si>
    <t>ELECTROPOMPE RIGHT M 75 D50 FILETE</t>
  </si>
  <si>
    <t>1771031421A</t>
  </si>
  <si>
    <t>OVERFLOW ALARM BOX</t>
  </si>
  <si>
    <t>SPR-1200-63</t>
  </si>
  <si>
    <t xml:space="preserve">POSTE DE RELEVAGE 1M20 POMPE VORTEX _63 </t>
  </si>
  <si>
    <t>NB PR</t>
  </si>
  <si>
    <t>NB de ventes de postes de relevage</t>
  </si>
  <si>
    <t>POSTES EAUX CHARGEES DIAM 63</t>
  </si>
  <si>
    <t>MCUVE600</t>
  </si>
  <si>
    <t xml:space="preserve">CUVE DE RELEVAGE D600 + COUVERCLE </t>
  </si>
  <si>
    <t>ROTOTEC</t>
  </si>
  <si>
    <t>IAQSTCOUV</t>
  </si>
  <si>
    <t>Cuve + couvercle Aquatiris</t>
  </si>
  <si>
    <t>KITTUY63</t>
  </si>
  <si>
    <t>KIT TUYAUTERIE POUR CUVE DE RELEVAGE _63</t>
  </si>
  <si>
    <t>Kit tuyauterie pour cuve de relevage ø63</t>
  </si>
  <si>
    <t>KITTUY50</t>
  </si>
  <si>
    <t>KIT TUYAUTERIE POUR CUVE DE RELEVAGE _50</t>
  </si>
  <si>
    <t>Kit tuyauterie pour cuve de relevage ø50</t>
  </si>
  <si>
    <t>SPR-1200-50</t>
  </si>
  <si>
    <t>POSTE DE RELEVAGE 1M20 POMPE VORTEX _50</t>
  </si>
  <si>
    <t>POSTES EAUX CHARGEES DIAM 50</t>
  </si>
  <si>
    <t>SPR-900-50</t>
  </si>
  <si>
    <t>POSTE DE RELEVAGE 90CM POMPE VORTEX _50</t>
  </si>
  <si>
    <t>SPR-1800-50</t>
  </si>
  <si>
    <t>POSTE DE RELEVAGE 1M80 POMPE VORTEX _50</t>
  </si>
  <si>
    <t>SPR-900-63</t>
  </si>
  <si>
    <t xml:space="preserve">POSTE DE RELEVAGE 90CM POMPE VORTEX _63 </t>
  </si>
  <si>
    <t>KITFIL5EH</t>
  </si>
  <si>
    <t>2 BARRES DE RENFORT + 4 GRILLES 5X5</t>
  </si>
  <si>
    <t>MTRAV75</t>
  </si>
  <si>
    <t>TRAVERSEE DE PAROI D75</t>
  </si>
  <si>
    <t>TRAVERSEE DE PAROI DIAMETRE 75</t>
  </si>
  <si>
    <t>MSCIE60</t>
  </si>
  <si>
    <t>SCIE CLOCHE D57</t>
  </si>
  <si>
    <t>OUTILLAGE</t>
  </si>
  <si>
    <t>KENI</t>
  </si>
  <si>
    <t>SCIE CLOCHE ø 60</t>
  </si>
  <si>
    <t>SCIE CLOCHE ø 70</t>
  </si>
  <si>
    <t>SCIE CLOCHE D102</t>
  </si>
  <si>
    <t>K-008108</t>
  </si>
  <si>
    <t>MHS102  - SCIE CLOCHE BIMETAL D102</t>
  </si>
  <si>
    <t>SCIE CLOCHE ø 108</t>
  </si>
  <si>
    <t>MOPER</t>
  </si>
  <si>
    <t>OPERCULE DE REPARTITEUR</t>
  </si>
  <si>
    <t>OPERCULE DE R_PARTITEUR</t>
  </si>
  <si>
    <t xml:space="preserve">ELECTROPOMPE BEST ONE VOX </t>
  </si>
  <si>
    <t>CLAPET Y D40</t>
  </si>
  <si>
    <t>AQUARAM</t>
  </si>
  <si>
    <t>VANNE CLAPET ""Y"" 40mm EPDM</t>
  </si>
  <si>
    <t>Cartons de 36 unités</t>
  </si>
  <si>
    <t>MBAC3</t>
  </si>
  <si>
    <t>BAC PEHD 3EH</t>
  </si>
  <si>
    <t>BAC3EH004F</t>
  </si>
  <si>
    <t>BAC D'ASSAINISSEMENT 3 EH</t>
  </si>
  <si>
    <t>KIT BAC PEHD 6 EH</t>
  </si>
  <si>
    <t>BARRERENF2920F</t>
  </si>
  <si>
    <t>BARRE DE RENFORT POUR BAC 3EH</t>
  </si>
  <si>
    <t>KIT BAC PEHD 3 EH</t>
  </si>
  <si>
    <t>TKDIVLCE50EPMBLT</t>
  </si>
  <si>
    <t>VANNE 3 VOIES MOTORISEE HORLOGE INTEGRE D63</t>
  </si>
  <si>
    <t>TKDIVLCE63EPMBLT</t>
  </si>
  <si>
    <t>KITCAL3EH</t>
  </si>
  <si>
    <t>2 BARRE DE RENFORT GALVA+ 4 CAILLEBOTIS GALVA</t>
  </si>
  <si>
    <t>MGRILLE5X5V2</t>
  </si>
  <si>
    <t>GRILLE MAILLE 5X5 GALVA CAILLEBOTIS 2310X645</t>
  </si>
  <si>
    <t>ECSPR-600</t>
  </si>
  <si>
    <t>POSTE DE RELEVAGE EAUX CLAIRES 60CM</t>
  </si>
  <si>
    <t>POSTES EAUX CLAIRES</t>
  </si>
  <si>
    <t>MREHASPR</t>
  </si>
  <si>
    <t>REHAUSSE DE CUVE DE RELEVAGE D600</t>
  </si>
  <si>
    <t>MGRILLE5X5V3</t>
  </si>
  <si>
    <t>GRILLE MAILLE 5X5 GALVA CAILLEBOTIS 1MX1M</t>
  </si>
  <si>
    <t>GRILLE MAILLE 5X5 GALVA TYPE CAILLEBOTIS1mx1m</t>
  </si>
  <si>
    <t>MGRILLE5X5V4</t>
  </si>
  <si>
    <t>GRILLE MAILLE 5X5 GALVA CAILLEBOTIS 1MX1.25M</t>
  </si>
  <si>
    <t>GRILLE MAILLE 5X5 GALVA CAILLEBOTIS 1mx1.25m</t>
  </si>
  <si>
    <t>MTGALVA</t>
  </si>
  <si>
    <t>BARRE DE RENFORT EN T GALVANISE</t>
  </si>
  <si>
    <t>MFH2EH</t>
  </si>
  <si>
    <t>FILTRE HORIZONTAL 2EH 1.10MM</t>
  </si>
  <si>
    <t>FILTRE HORIZONTAL 2EH</t>
  </si>
  <si>
    <t>MFH14EH</t>
  </si>
  <si>
    <t>FILTRE HORIZONTAL 14EH 1.10MM</t>
  </si>
  <si>
    <t>FILTRE HORIZONTAL 14EH</t>
  </si>
  <si>
    <t>MFH18EH</t>
  </si>
  <si>
    <t>FILTRE HORIZONTAL 18EH 1.10MM</t>
  </si>
  <si>
    <t>FILTRE HORIZONTAL 18EH</t>
  </si>
  <si>
    <t xml:space="preserve">PACK EPDM GEOTEXTILE FH 1.10MM 7EH </t>
  </si>
  <si>
    <t>CBLDN50</t>
  </si>
  <si>
    <t>CLAPET Y BOULE DN 50 FONTE FEM/FEM</t>
  </si>
  <si>
    <t>SRSEBARA</t>
  </si>
  <si>
    <t>POSTE DE RELEVAGE EBARA</t>
  </si>
  <si>
    <t>MBAR306</t>
  </si>
  <si>
    <t>BARRE GALVA EN T SUR MESURE 3M06</t>
  </si>
  <si>
    <t>BARRES T</t>
  </si>
  <si>
    <t>BARRES T GALVA VENDUES PAR TAILLE</t>
  </si>
  <si>
    <t>BARREGALVA3060F</t>
  </si>
  <si>
    <t>PACK FV GEO 1.52MM 2EH SANS GRILLE</t>
  </si>
  <si>
    <t xml:space="preserve">PACK EPDM GEOTEXTILE FH 1.10MM 2EH </t>
  </si>
  <si>
    <t>MFV14EH7*4</t>
  </si>
  <si>
    <t>FILTRE VERTICAL 14EH (10MX7.32M)</t>
  </si>
  <si>
    <t>FILTRE VERTICAL 14EH (10mx7.32m)</t>
  </si>
  <si>
    <t>MFV14EH8*3.5</t>
  </si>
  <si>
    <t>FILTRE VERTICAL 14EH (10.97MX6.50M)</t>
  </si>
  <si>
    <t>FILTRE VERTICAL 14EH (10.97mx6.50m)</t>
  </si>
  <si>
    <t>MFV18EH9*4</t>
  </si>
  <si>
    <t>FILTRE VERTICAL 18EH (12.5MX7.62M)</t>
  </si>
  <si>
    <t>FILTRE VERTICAL 16EH (12.5mx7.62m)</t>
  </si>
  <si>
    <t>MFV18EH8*4.5</t>
  </si>
  <si>
    <t>FILTRE VERTICAL 18EH (11.5MX8.53M)</t>
  </si>
  <si>
    <t>FILTRE VERTICAL 18EH (11.5mx8.53m)</t>
  </si>
  <si>
    <t>REHAUSSERCA008F</t>
  </si>
  <si>
    <t xml:space="preserve">PACK EPDM GEOTEXTILE FH 1.10MM 9EH </t>
  </si>
  <si>
    <t>MCUVE800</t>
  </si>
  <si>
    <t xml:space="preserve">CUVE DE RELEVAGE D800 + COUVERCLE </t>
  </si>
  <si>
    <t>IAQSTCOUV800</t>
  </si>
  <si>
    <t xml:space="preserve">Cuve de relevage diametre 800 + couvercle </t>
  </si>
  <si>
    <t>REXEL</t>
  </si>
  <si>
    <t>MCABLE1.5</t>
  </si>
  <si>
    <t>cable electrique H07RNF 3G1.5</t>
  </si>
  <si>
    <t>ml</t>
  </si>
  <si>
    <t>ELECTROPOMPE DW VOX M 100 D63 FILETE</t>
  </si>
  <si>
    <t>1599051221A</t>
  </si>
  <si>
    <t>ELECTROPOMPE DW VOX M 150 D63 FILETE</t>
  </si>
  <si>
    <t>1599071221A</t>
  </si>
  <si>
    <t>ELECTROPOMPE RIGHT M 100 D50 FILETE</t>
  </si>
  <si>
    <t>MPA</t>
  </si>
  <si>
    <t>PIED D'ASSISE POUR BARRES DE GUIDAGE D63</t>
  </si>
  <si>
    <t>PA DW FONTE 2''</t>
  </si>
  <si>
    <t>M460</t>
  </si>
  <si>
    <t>SUPPORT BAS TOLE INOX POUR POSTE DE RELEVAGE</t>
  </si>
  <si>
    <t>MC</t>
  </si>
  <si>
    <t>M450</t>
  </si>
  <si>
    <t>SUPPORT HAUT TOLE INOX POUR POSTE DE RELEVAGE</t>
  </si>
  <si>
    <t xml:space="preserve">PACK EPDM GEOTEXTILE FH 1.10MM 10EH </t>
  </si>
  <si>
    <t>VAC63</t>
  </si>
  <si>
    <t>VANNE A BILLE FEM/FEM ORION D63</t>
  </si>
  <si>
    <t>COUDE 90  PVC D63 FEM/FEM</t>
  </si>
  <si>
    <t>COUDE 90°  DIAM 63 FEM/FEM</t>
  </si>
  <si>
    <t>TUBE DE 3M PVC PRESSION 63X4.7 PN16</t>
  </si>
  <si>
    <t>ML</t>
  </si>
  <si>
    <t>PVC4016</t>
  </si>
  <si>
    <t>TUBE PVC PRESSION 40X3 PN16</t>
  </si>
  <si>
    <t>TP40/163</t>
  </si>
  <si>
    <t>VDL516048</t>
  </si>
  <si>
    <t>TRAVERSEE DE PAROI 50/63X2</t>
  </si>
  <si>
    <t>5.16.048</t>
  </si>
  <si>
    <t>RACCORDEMENT DE RECIPIENT d50/63*2'' PVC-U EP</t>
  </si>
  <si>
    <t>VDL516041</t>
  </si>
  <si>
    <t>TRAVERSEE DE PAROI 40/50X1 3/4</t>
  </si>
  <si>
    <t>5.16.041</t>
  </si>
  <si>
    <t>RACCORDEMENT DE RECIPIENT d40/50x1''3/4 PVC-U</t>
  </si>
  <si>
    <t>EF63502</t>
  </si>
  <si>
    <t>EMBOUT ADAPTATION 63X50X2</t>
  </si>
  <si>
    <t>Embout fileté PVC Pression D 63 /50x2'</t>
  </si>
  <si>
    <t>EF75632</t>
  </si>
  <si>
    <t>EMBOUT ADAPTATION 75X63X2</t>
  </si>
  <si>
    <t>EMBOUT ADAPTATION 75X63X2""</t>
  </si>
  <si>
    <t>304L/4307</t>
  </si>
  <si>
    <t>TUBE INOX DIAM26.9X1.6 (LE ML)</t>
  </si>
  <si>
    <t>SAPIM</t>
  </si>
  <si>
    <t>TUBE INOX DIAM26.9X2.6 (LE ML)</t>
  </si>
  <si>
    <t>316L/4404</t>
  </si>
  <si>
    <t>CHAINE INOX DIAM 4 32/8 (LE ML)</t>
  </si>
  <si>
    <t>MTOLE2</t>
  </si>
  <si>
    <t>SUPPORT HAUT INOX 575MM</t>
  </si>
  <si>
    <t>SUPPORT HAUT INOX 575mm</t>
  </si>
  <si>
    <t>MTOLE1</t>
  </si>
  <si>
    <t xml:space="preserve">SUPPORT BAS INOX </t>
  </si>
  <si>
    <t xml:space="preserve">CROCHET INOX </t>
  </si>
  <si>
    <t>IAQCROCHINOX</t>
  </si>
  <si>
    <t>PRESSE ETOUPE PG13.5 F7MM AVEC CE</t>
  </si>
  <si>
    <t>INTRATEC</t>
  </si>
  <si>
    <t>DP-SPR1200V75BG</t>
  </si>
  <si>
    <t>POSTE DE RELEVAGE DOUBLE POMPE H1200V75</t>
  </si>
  <si>
    <t>COUDE 45 PVC D63 FEM/FEM</t>
  </si>
  <si>
    <t>COUDE 45° DIAM 63 FEM/FEM</t>
  </si>
  <si>
    <t>VAC50</t>
  </si>
  <si>
    <t>VANNE A BILLE FEM/FEM ORION D50</t>
  </si>
  <si>
    <t>NSPR-1200</t>
  </si>
  <si>
    <t xml:space="preserve">POSTE RELEVAGE 1M20 </t>
  </si>
  <si>
    <t>NSPR-1500-PA</t>
  </si>
  <si>
    <t>POSTE DE RELEVAGE 1M50 AVEC BARRES DE GUIDAGE</t>
  </si>
  <si>
    <t>MREHANSPR</t>
  </si>
  <si>
    <t>REHAUSSE CUVE RELEVAGE DIAM800</t>
  </si>
  <si>
    <t>NSPR-1800-PA</t>
  </si>
  <si>
    <t>POSTE DE RELEVAGE 1M80 AVEC BARRES DE GUIDAGE</t>
  </si>
  <si>
    <t>NSPR-2100-PA</t>
  </si>
  <si>
    <t>POSTE DE RELEVAGE 2M10 AVEC BARRES DE GUIDAGE</t>
  </si>
  <si>
    <t>NSPR-900</t>
  </si>
  <si>
    <t xml:space="preserve">POSTE RELEVAGE 0.9M </t>
  </si>
  <si>
    <t>NSPR-1500</t>
  </si>
  <si>
    <t xml:space="preserve">POSTE RELEVAGE 1M50 </t>
  </si>
  <si>
    <t>NSPR-1800</t>
  </si>
  <si>
    <t xml:space="preserve">POSTE RELEVAGE 1M80 </t>
  </si>
  <si>
    <t>NSPR-2100</t>
  </si>
  <si>
    <t>POSTE RELEVAGE 2M10</t>
  </si>
  <si>
    <t>COUDE 90 PVC D40 FEM/FEM</t>
  </si>
  <si>
    <t>COUDE 90° DIAM 40 FEM/FEM</t>
  </si>
  <si>
    <t>CORDP</t>
  </si>
  <si>
    <t>CORDAGE POLYPRO DIAM 8</t>
  </si>
  <si>
    <t>RS5040</t>
  </si>
  <si>
    <t>REDUCTION COURTE PVC 50X40</t>
  </si>
  <si>
    <t>ECSPR-2100</t>
  </si>
  <si>
    <t>POSTE DE RELEVAGE EAUX CLAIRES 2M10</t>
  </si>
  <si>
    <t>EF504011/4</t>
  </si>
  <si>
    <t>EMBOUT ADAPTATION 40X50X1 1/4</t>
  </si>
  <si>
    <t>Embout Fileté PVC Pression 50/40x1''1/4</t>
  </si>
  <si>
    <t>PLV</t>
  </si>
  <si>
    <t>PLUS VALUE POMPE</t>
  </si>
  <si>
    <t>COFFRET ELECTRONIQUE POUR 1 POMPE DE RELEVAGE</t>
  </si>
  <si>
    <t>Coffret electronique pour 1 pompe de relevage</t>
  </si>
  <si>
    <t>FLOTTEUR EU TAURUS 15 M EAUX CHARG_ES</t>
  </si>
  <si>
    <t>FLOTTEUR EU TAURUS 15 M eaux chargées</t>
  </si>
  <si>
    <t>EF635011/2</t>
  </si>
  <si>
    <t>EMBOUT ADAPTATION 63X50X11/2</t>
  </si>
  <si>
    <t>EMBOUT ADAPTATION 63X50X1""""""""1/2</t>
  </si>
  <si>
    <t>SPR-1500-50</t>
  </si>
  <si>
    <t>POSTE DE RELEVAGE 1M50 POMPE VORTEX _50</t>
  </si>
  <si>
    <t xml:space="preserve">PACK EPDM GEOTEXTILE FH 1.10MM 14EH </t>
  </si>
  <si>
    <t xml:space="preserve">PACK EPDM GEOTEXTILE FH 1.10MM 18EH </t>
  </si>
  <si>
    <t>SPR-2100-50</t>
  </si>
  <si>
    <t>POSTE DE RELEVAGE 2M10 POMPE VORTEX 50</t>
  </si>
  <si>
    <t>SPR-1500-63</t>
  </si>
  <si>
    <t xml:space="preserve">POSTE DE RELEVAGE 1M50 POMPE VORTEX _63 </t>
  </si>
  <si>
    <t>SPR-1800-63</t>
  </si>
  <si>
    <t xml:space="preserve">POSTE DE RELEVAGE 1M80 POMPE VORTEX _63 </t>
  </si>
  <si>
    <t>SPR-2100-63</t>
  </si>
  <si>
    <t xml:space="preserve">POSTE DE RELEVAGE 2M10 POMPE VORTEX _63 </t>
  </si>
  <si>
    <t>SPR-600-50</t>
  </si>
  <si>
    <t>POSTE DE RELEVAGE 60CM POMPE VORTEX _50</t>
  </si>
  <si>
    <t>&lt;p&gt;EQUIPEMENTS&lt;br /&gt;2 pieds d'assises avec barres de guidage&lt;br /&gt;2 canalisations de refoulement PVC pression Ø ext 63 mm&lt;br /&gt;2 vannes et 2 clapets à boule DN50&lt;br /&gt;3 flotteurs 10 m&lt;br /&gt;Pattes d'ancrage 2 pompes</t>
  </si>
  <si>
    <t>RACCORD PEHD SOUPLE POUR POSTE DE RELEVAGE D5</t>
  </si>
  <si>
    <t>KIT BAC PEHD 2.5EH</t>
  </si>
  <si>
    <t>KIT BAC PEHD 10 EH</t>
  </si>
  <si>
    <t>KIT BAC PEHD 12EH</t>
  </si>
  <si>
    <t>KIT BAC PEHD 20EH</t>
  </si>
  <si>
    <t>NSPR</t>
  </si>
  <si>
    <t>POSTE DE RELEVAGE CUVE _800</t>
  </si>
  <si>
    <t>PFV10EH10x2</t>
  </si>
  <si>
    <t>PACK FV GEO 1.52MM 10EH10X2 SANS GRILLE</t>
  </si>
  <si>
    <t>CORNIERE</t>
  </si>
  <si>
    <t>CORNIERE GALVA ML</t>
  </si>
  <si>
    <t>KITS COFFRAGES</t>
  </si>
  <si>
    <t xml:space="preserve">KIT CAILLEBOTIS FV GEOMEMBRANE 3EH3X2 </t>
  </si>
  <si>
    <t>MBAR406</t>
  </si>
  <si>
    <t>BARRE GALVA EN T SUR MESURE 4M06</t>
  </si>
  <si>
    <t>BARREGALVA4060F</t>
  </si>
  <si>
    <t xml:space="preserve">KIT CAILLEBOTIS FV GEOMEMBRANE 6EH4X3 </t>
  </si>
  <si>
    <t xml:space="preserve">KIT CAILLEBOTIS FV GEOMEMBRANE 5EH4X2.5 </t>
  </si>
  <si>
    <t xml:space="preserve">KIT CAILLEBOTIS FV GEOMEMBRANE 7EH4X3.5 </t>
  </si>
  <si>
    <t xml:space="preserve">KIT CAILLEBOTIS FV GEOMEMBRANE 8EH4X4 </t>
  </si>
  <si>
    <t xml:space="preserve">KIT CAILLEBOTIS FV GEOMEMBRANE 9EH4X4.5 </t>
  </si>
  <si>
    <t xml:space="preserve">KIT CAILLEBOTIS FV GEOMEMBRANE 10EH4X5 </t>
  </si>
  <si>
    <t>MBAR303</t>
  </si>
  <si>
    <t>BARRE GALVA EN T SUR MESURE 3M03</t>
  </si>
  <si>
    <t>MBAR353</t>
  </si>
  <si>
    <t>BARRE GALVA EN T SUR MESURE 3M53</t>
  </si>
  <si>
    <t>BARREGALVA3530F</t>
  </si>
  <si>
    <t>MBAR403</t>
  </si>
  <si>
    <t>BARRE GALVA EN T SUR MESURE 4M03</t>
  </si>
  <si>
    <t xml:space="preserve">KIT CAILLEBOTIS FV GEOMEMBRANE 12EH6X4 </t>
  </si>
  <si>
    <t xml:space="preserve">KIT CAILLEBOTIS FV GEOMEMBRANE 14EH7X4 </t>
  </si>
  <si>
    <t xml:space="preserve">KIT CAILLEBOTIS FV GEOMEMBRANE 14EH8X3.5 </t>
  </si>
  <si>
    <t xml:space="preserve">KIT CAILLEBOTIS FV GEOMEMBRANE 16EH8X4 </t>
  </si>
  <si>
    <t xml:space="preserve">KIT CAILLEBOTIS FV GEOMEMBRANE 18EH8X4.5 </t>
  </si>
  <si>
    <t xml:space="preserve">KIT CAILLEBOTIS FV GEOMEMBRANE 20EH8X5 </t>
  </si>
  <si>
    <t xml:space="preserve">KIT CAILLEBOTIS FV GEOMEMBRANE 6EH6X2 </t>
  </si>
  <si>
    <t>MBAR206</t>
  </si>
  <si>
    <t>BARRE PROFIL T GALVA 2M06</t>
  </si>
  <si>
    <t>BARREGALVA2060F</t>
  </si>
  <si>
    <t>RACCORD PEHD SOUPLE POUR POSTE DE RELEVAGE D6</t>
  </si>
  <si>
    <t>T9040</t>
  </si>
  <si>
    <t>TE DE PRESSION D40</t>
  </si>
  <si>
    <t>MTEP40</t>
  </si>
  <si>
    <t>TE DE PRESSION DIAMETRE 40</t>
  </si>
  <si>
    <t>COUDE 45 PVC D40 FEM/FEM</t>
  </si>
  <si>
    <t>COUDE 45° DIAM 40 FEM/FEM</t>
  </si>
  <si>
    <t>COUDE 90 PVC D50 FEM/FEM</t>
  </si>
  <si>
    <t>Coude 90° PVC Pression D50</t>
  </si>
  <si>
    <t>COUDE 45 PVC D50 FEM/FEM</t>
  </si>
  <si>
    <t>COUDE 45° DIAM 50 FEM/FEM</t>
  </si>
  <si>
    <t>PLS100</t>
  </si>
  <si>
    <t>PATE LUBRIFIANTE EN POT DE 800GR - 1L</t>
  </si>
  <si>
    <t>VIS ZEBRA AUTOFORANTE</t>
  </si>
  <si>
    <t>VISSERIESERV</t>
  </si>
  <si>
    <t>ADA</t>
  </si>
  <si>
    <t>PEHD600</t>
  </si>
  <si>
    <t>PLAQUE DE FOND _ 600</t>
  </si>
  <si>
    <t>PLAQUE DE FOND Ø 600</t>
  </si>
  <si>
    <t>1111011A</t>
  </si>
  <si>
    <t>TUYAU PVC D 100</t>
  </si>
  <si>
    <t>ODPLAST</t>
  </si>
  <si>
    <t>TUYAU PVC Ø 100</t>
  </si>
  <si>
    <t>CHASSE01</t>
  </si>
  <si>
    <t>BASSIN DE CHASSE AQUATIRIS</t>
  </si>
  <si>
    <t>BASSINCHASSEA004F</t>
  </si>
  <si>
    <t>BASSIN DE CHASSE AQUATIRIS AVEC COUVERCLE</t>
  </si>
  <si>
    <t xml:space="preserve">CLAPET Y D63 </t>
  </si>
  <si>
    <t>VANNE CLAPET ""Y"" 63mm EPDM</t>
  </si>
  <si>
    <t>Cartons de 6 unités</t>
  </si>
  <si>
    <t>RU50</t>
  </si>
  <si>
    <t>RACCORD UNION PVC D50</t>
  </si>
  <si>
    <t>8515340M</t>
  </si>
  <si>
    <t>MCOUV600A</t>
  </si>
  <si>
    <t>COUVERCLE CUVE 600 AQUATIRIS</t>
  </si>
  <si>
    <t>SAV</t>
  </si>
  <si>
    <t>MJOIM</t>
  </si>
  <si>
    <t>JOINT MOUSSE</t>
  </si>
  <si>
    <t>EF504011/2</t>
  </si>
  <si>
    <t>RACCORD 50 X40 X 1</t>
  </si>
  <si>
    <t>Embout Fileté PVC Pression 50/40x1''1/2</t>
  </si>
  <si>
    <t>NB CHASS</t>
  </si>
  <si>
    <t>NB de ventes de chasses et broyeurs</t>
  </si>
  <si>
    <t>MCOUV600</t>
  </si>
  <si>
    <t xml:space="preserve">COUVERCLE CUVE 600 </t>
  </si>
  <si>
    <t>IAQCOUV600</t>
  </si>
  <si>
    <t>MCOUV800</t>
  </si>
  <si>
    <t xml:space="preserve">COUVERCLE CUVE 800 </t>
  </si>
  <si>
    <t>IAQCOUV800</t>
  </si>
  <si>
    <t>2KTPSKDLL</t>
  </si>
  <si>
    <t>EXTENSION DE COMMANDE 3 VOIES D63</t>
  </si>
  <si>
    <t>LTKD090050</t>
  </si>
  <si>
    <t>LIMITEUR DE MANOEUVRE 90? VANNE 3 VOIES D50</t>
  </si>
  <si>
    <t>LIMITEUR DE MANOEUVRE 90° VANNE 3 VOIES D50</t>
  </si>
  <si>
    <t>LTKD090063</t>
  </si>
  <si>
    <t>LIMITEUR DE MANOEUVRE 90? VANNE 3 VOIES D63</t>
  </si>
  <si>
    <t>LIMITEUR DE MANOEUVRE 90° VANNE 3 VOIES D63</t>
  </si>
  <si>
    <t>1 carton = 18 pièces</t>
  </si>
  <si>
    <t>EATON</t>
  </si>
  <si>
    <t>DISJONCTEUR MOTEUR 2.5/2</t>
  </si>
  <si>
    <t>DISJONCTEUR MOTEUR 6.3/2</t>
  </si>
  <si>
    <t>DISJONCTEUR MOTEUR 10/2</t>
  </si>
  <si>
    <t>TARIERE EDELMAN UNE PARTIE 12CM</t>
  </si>
  <si>
    <t>SDEC</t>
  </si>
  <si>
    <t>MGAINE</t>
  </si>
  <si>
    <t>GAINE TPC ROUGE 50m</t>
  </si>
  <si>
    <t>TEFLON50</t>
  </si>
  <si>
    <t>RUBAN PTFE 50 M</t>
  </si>
  <si>
    <t>MEXTEN50</t>
  </si>
  <si>
    <t>EXTENSION DE COMMANDE D50</t>
  </si>
  <si>
    <t>MEXTEN63</t>
  </si>
  <si>
    <t>EXTENSION DE COMMANDE D636</t>
  </si>
  <si>
    <t>M40</t>
  </si>
  <si>
    <t>MANCHON FEM/FEM A COLLER</t>
  </si>
  <si>
    <t>MANCHON FEM/FEM A COLLER D50</t>
  </si>
  <si>
    <t>MANCHON FEM/FEM D63</t>
  </si>
  <si>
    <t>IAQREHA600</t>
  </si>
  <si>
    <t>REHAUSSE POUR POSTE DE RELEVAGE Ø 600</t>
  </si>
  <si>
    <t>IAQREHA800</t>
  </si>
  <si>
    <t>REHAUSSE POSTE DE RELEVAGE Ø800 + JOINT VIS</t>
  </si>
  <si>
    <t>MMANCH63</t>
  </si>
  <si>
    <t>MANCHON EGAL D63</t>
  </si>
  <si>
    <t>MMANCH40</t>
  </si>
  <si>
    <t>MANCHON EGAL D40</t>
  </si>
  <si>
    <t>8516320D</t>
  </si>
  <si>
    <t>1412300N</t>
  </si>
  <si>
    <t>TUBE PVC PRESSION A COLLER D32</t>
  </si>
  <si>
    <t>Tube PVC Pression a coller D32</t>
  </si>
  <si>
    <t>TP50/163</t>
  </si>
  <si>
    <t>Tube PVC pression a coller  D50</t>
  </si>
  <si>
    <t>BARRE DE 3M</t>
  </si>
  <si>
    <t>ENFTV100</t>
  </si>
  <si>
    <t>TAMPON DE VISITE MALE D100</t>
  </si>
  <si>
    <t>Tampon de visite Mâle avec Joint D100</t>
  </si>
  <si>
    <t>EO100</t>
  </si>
  <si>
    <t>OBTURATEUR MALE D100</t>
  </si>
  <si>
    <t>COMF45100</t>
  </si>
  <si>
    <t>COUD PVC EVAC 45° MFD100</t>
  </si>
  <si>
    <t>PLAQUETTES JARDIN DASSAINISSEMENT</t>
  </si>
  <si>
    <t>FICHEFVFH</t>
  </si>
  <si>
    <t>FICHES A5 FVFH</t>
  </si>
  <si>
    <t>FICHEFV</t>
  </si>
  <si>
    <t xml:space="preserve">FICHES A5 FV </t>
  </si>
  <si>
    <t>BOOKGUIDEMO</t>
  </si>
  <si>
    <t>BOOK REALISATIONS / GUIDE TECHNIQUE DE MO</t>
  </si>
  <si>
    <t>GUIDE DE LUSAGER FV FH BAC</t>
  </si>
  <si>
    <t>GUIDE DE LUSAGER FV BAC</t>
  </si>
  <si>
    <t xml:space="preserve">CARNET DENTRETIEN FVFH </t>
  </si>
  <si>
    <t xml:space="preserve">CARNET DENTRETIEN FV </t>
  </si>
  <si>
    <t>PIXART</t>
  </si>
  <si>
    <t>CARPUB</t>
  </si>
  <si>
    <t>PLAQUE AIMANTEE POUR VOITURE</t>
  </si>
  <si>
    <t>ATELIERCIEL</t>
  </si>
  <si>
    <t>GENIECADO</t>
  </si>
  <si>
    <t>SGEM</t>
  </si>
  <si>
    <t>CLE USB 4 GO</t>
  </si>
  <si>
    <t>FICHEMARRON</t>
  </si>
  <si>
    <t>FICHES PARTICULIER</t>
  </si>
  <si>
    <t>FICHEBLEU</t>
  </si>
  <si>
    <t>FICHES TOURISMES</t>
  </si>
  <si>
    <t>FICHEROSE</t>
  </si>
  <si>
    <t>FICHES GROUPE</t>
  </si>
  <si>
    <t>FICHEVERT</t>
  </si>
  <si>
    <t>FICHES AGRICOLES</t>
  </si>
  <si>
    <t>EASYFLYER</t>
  </si>
  <si>
    <t>404S</t>
  </si>
  <si>
    <t>BODY WARMER FEMME TS</t>
  </si>
  <si>
    <t>ARMORLUX</t>
  </si>
  <si>
    <t>404M</t>
  </si>
  <si>
    <t>BODY WARMER FEMME TM</t>
  </si>
  <si>
    <t>BODY WARMER FEMME TL</t>
  </si>
  <si>
    <t>404XL</t>
  </si>
  <si>
    <t>BODY WARMER FEMME TXL</t>
  </si>
  <si>
    <t>403S</t>
  </si>
  <si>
    <t>BODY WARMER HOMME TS</t>
  </si>
  <si>
    <t>403M</t>
  </si>
  <si>
    <t>BODY WARMER HOMME TM</t>
  </si>
  <si>
    <t>BODY WARMER HOMME TL</t>
  </si>
  <si>
    <t>403XL</t>
  </si>
  <si>
    <t>BODY WARMER HOMME TXL</t>
  </si>
  <si>
    <t>403XXL</t>
  </si>
  <si>
    <t>BODY WARMER HOMME TXXL</t>
  </si>
  <si>
    <t>PL-CLIENT</t>
  </si>
  <si>
    <t>PLAQUETTE CLIENTELE</t>
  </si>
  <si>
    <t xml:space="preserve">JOINT PROFILE T7 </t>
  </si>
  <si>
    <t>ESSENTRA</t>
  </si>
  <si>
    <t>JOINT PROFILE T1</t>
  </si>
  <si>
    <t>1020207BK</t>
  </si>
  <si>
    <t>TARIERE ERGO EDELMAN 7CM + POIGNEE ERGO</t>
  </si>
  <si>
    <t>RUBAN FIBERGLASS DECAMETRE (EN 20 M)</t>
  </si>
  <si>
    <t>TOPOGRAPHIE</t>
  </si>
  <si>
    <t>METRE RUBAN (EN 3 M)</t>
  </si>
  <si>
    <t>EPLAN</t>
  </si>
  <si>
    <t>ETIQUETTES DE PLANTATION LOT DE 10</t>
  </si>
  <si>
    <t>VERALIA</t>
  </si>
  <si>
    <t>PIGE</t>
  </si>
  <si>
    <t>PIGES POUR CONTROLE DE CONFORMITE</t>
  </si>
  <si>
    <t>LOXAM</t>
  </si>
  <si>
    <t>576-48</t>
  </si>
  <si>
    <t>SUPPORT DOCUMENT POUR VISITE TERRAIN</t>
  </si>
  <si>
    <t>BRUNEAU</t>
  </si>
  <si>
    <t>TELEMETRE</t>
  </si>
  <si>
    <t>REGLES KUTCH (ECHELLE DE 100 A 500)</t>
  </si>
  <si>
    <t>REGLES KUTCH (_CHELLE DE 100 A 500)</t>
  </si>
  <si>
    <t>PACKBE</t>
  </si>
  <si>
    <t>PACK COMMUNICATION BE</t>
  </si>
  <si>
    <t>NIVEAU NIVCOMP 2000</t>
  </si>
  <si>
    <t>NIVEAU ELECTRONIQUE ZIPLEVEL 2000</t>
  </si>
  <si>
    <t>PACKINSTALL</t>
  </si>
  <si>
    <t>PACK INSTALLATEUR</t>
  </si>
  <si>
    <t>MCABLE2.5</t>
  </si>
  <si>
    <t>CABLE ELECTRIQUE H07RNF 3G2.5</t>
  </si>
  <si>
    <t>cable electrique H07RNF 3G2.5</t>
  </si>
  <si>
    <t>TEFF87100</t>
  </si>
  <si>
    <t>TE PVC 87 FF D.100</t>
  </si>
  <si>
    <t>COURONNE PVC SOUPLE D63 25M</t>
  </si>
  <si>
    <t>COURONNE PVC SOUPLE Ø 63 25 ML</t>
  </si>
  <si>
    <t>Metre LIneaire</t>
  </si>
  <si>
    <t>COURONNE DE 25 M</t>
  </si>
  <si>
    <t>VAC40</t>
  </si>
  <si>
    <t>VANNE A BOISSEAU A COLLER PVC PRESSION _ 40</t>
  </si>
  <si>
    <t>PC</t>
  </si>
  <si>
    <t>TURBOCAD</t>
  </si>
  <si>
    <t>AVANQUEST</t>
  </si>
  <si>
    <t>INEAUTEC110</t>
  </si>
  <si>
    <t>OUVRAGE DE CHASSE EAUX BRUTES 110 LITRES</t>
  </si>
  <si>
    <t>OUVRAGE DE CHASSE EAUX BRUTES 110 litres</t>
  </si>
  <si>
    <t>COMPTEURBACHEE</t>
  </si>
  <si>
    <t>COMPTEUR DE BACHEES ELECTRO-MECANIQUE</t>
  </si>
  <si>
    <t>DEGRILLEUR</t>
  </si>
  <si>
    <t>DEGRILLEUR INEAUTEC</t>
  </si>
  <si>
    <t>SRS 4/20</t>
  </si>
  <si>
    <t>POSTE DE RELEVAGE DOUBLE POMPE 2M</t>
  </si>
  <si>
    <t>SRS 4/15</t>
  </si>
  <si>
    <t>POSTE DE RELEVAGE DOUBLE POMPE 1M50</t>
  </si>
  <si>
    <t>1599050021A</t>
  </si>
  <si>
    <t>DW VOX M 100 SANS FLOTTEUR</t>
  </si>
  <si>
    <t>C.PANEL DIRECTO 2-M/0.55 (5,7-7,6A)</t>
  </si>
  <si>
    <t>COFFRET ELECTRONIQUE QMDE20/7A-T-AR-1</t>
  </si>
  <si>
    <t>ESATSIMONIER</t>
  </si>
  <si>
    <t>COUDE 30 FF PVC EVAC D100</t>
  </si>
  <si>
    <t>COUDE 30° FF PVC EVAC Ø 100</t>
  </si>
  <si>
    <t>COUDE 30 MF PVC EVAC D100</t>
  </si>
  <si>
    <t>COUDE 30° MF PVC EVAC Ø 100</t>
  </si>
  <si>
    <t>COUDE 2230 FF PVC EVAC D100</t>
  </si>
  <si>
    <t>COUDE 22°30' FF PVC EVAC Ø 100</t>
  </si>
  <si>
    <t>COUDE 2230 MF PVC EVAC D100</t>
  </si>
  <si>
    <t>COUDE 22°30 MF PVC EVAC Ø 100</t>
  </si>
  <si>
    <t>MANCHON A BUTEE FF PVC EVAC Ø 100</t>
  </si>
  <si>
    <t>MANCHON DILATATION FF PVC EVAC Ø 100</t>
  </si>
  <si>
    <t>AERATEUR A MEMBRANE PVC EVAC Ø 32/40/50</t>
  </si>
  <si>
    <t xml:space="preserve">CHAPEAU DE VENTILATION </t>
  </si>
  <si>
    <t>SFV3EH</t>
  </si>
  <si>
    <t>FILTRE VERTICAL 3EH 1.52MM</t>
  </si>
  <si>
    <t>FILTRE VERTICLA 3EH 1.52mm</t>
  </si>
  <si>
    <t>SFV4EH</t>
  </si>
  <si>
    <t>FILTRE VERTICAL 4EH 1.52MM</t>
  </si>
  <si>
    <t>FILTRE VERTICAL 4EH 1.52mm</t>
  </si>
  <si>
    <t>SFV5EH</t>
  </si>
  <si>
    <t>FILTRE VERTICAL 5EH 1.52MM</t>
  </si>
  <si>
    <t>FILTRE VERTICAL 5EH 1.52mm</t>
  </si>
  <si>
    <t>SFV6EH4X3</t>
  </si>
  <si>
    <t>FILTRE VERTICAL 6EH 4X3 1.52MM</t>
  </si>
  <si>
    <t>FILTRE VERTICAL 6EH 4X3 1.52mm</t>
  </si>
  <si>
    <t>SFV6EH6X2</t>
  </si>
  <si>
    <t>FILTRE VERTICAL 6EH 6X2 1.52MM</t>
  </si>
  <si>
    <t>FILTRE VERTICAL 6EH 6X2 1.52mm</t>
  </si>
  <si>
    <t>SFV7EH4X3.5</t>
  </si>
  <si>
    <t>FILTRE VERTICAL 7EH 4X3.5 1.52MM</t>
  </si>
  <si>
    <t>FILTRE VERTICAL 7EH 4X3.5 1.52mm</t>
  </si>
  <si>
    <t>SFV8EH4X4</t>
  </si>
  <si>
    <t>FILTRE VERTICAL 8EH 4X4 1.52MM</t>
  </si>
  <si>
    <t>FILTRE VERTICAL 8EH 4X4 1.52mm</t>
  </si>
  <si>
    <t>SFV9EH4X4.5</t>
  </si>
  <si>
    <t>FILTRE VERTICAL 9EH 4X3.5 1.52MM</t>
  </si>
  <si>
    <t>SFV9EH4X3.5</t>
  </si>
  <si>
    <t>FILTRE VERTICAL 9EH 4X3.5 1.52mm</t>
  </si>
  <si>
    <t>SFV10EH4X5</t>
  </si>
  <si>
    <t>FILTRE VERTICAL 10EH 4X5 1.52MM</t>
  </si>
  <si>
    <t>FILTRE VERTICAL 10EH 4X5 1.52mm</t>
  </si>
  <si>
    <t>SFV12EH6X4</t>
  </si>
  <si>
    <t>FILTRE VERTICAL 12EH 6X4 1.52MM</t>
  </si>
  <si>
    <t>FILTRE VERTICAL 12EH 6X4 1.52mm</t>
  </si>
  <si>
    <t>SFV14EH7X4</t>
  </si>
  <si>
    <t>FILTRE VERTICAL 14EH 7X4 1.52MM</t>
  </si>
  <si>
    <t>FILTRE VERTICAL 14EH 7X4 1.52mm</t>
  </si>
  <si>
    <t>SFV16EH8X4</t>
  </si>
  <si>
    <t>FILTRE VERTICAL 16EH 8X4 1.52MM</t>
  </si>
  <si>
    <t>FILTRE VERTICAL 16EH 8X4 1.52mm</t>
  </si>
  <si>
    <t>SFV18EH8X4.5</t>
  </si>
  <si>
    <t>FILTRE VERTICAL 18EH 8X4.5 1.52MM</t>
  </si>
  <si>
    <t>FILTRE VERTICALE 18 EH 8X4.5 1.52mm</t>
  </si>
  <si>
    <t>SFV20EH8X5</t>
  </si>
  <si>
    <t>FILTRE VERTICAL 20EH 8X5 1.52MM</t>
  </si>
  <si>
    <t>FILTRE VERTICAL 20EH 8X5 1.52mm</t>
  </si>
  <si>
    <t>PACK  FV GEO 1.52MM 3EH 3X2 AVEC GRILLES</t>
  </si>
  <si>
    <t>PACK  FV GEO 1.52MM 4EH 4X2 AVEC GRILLES</t>
  </si>
  <si>
    <t>PACK  FV GEO 1.52MM 5EH 4X2.5 AVEC GRILLES</t>
  </si>
  <si>
    <t>PACK  FV GEO 1.52MM 6EH 4X3 AVEC GRILLES</t>
  </si>
  <si>
    <t>PACK  FV GEO 1.52MM 7EH 4X3.5 AVEC GRILLES</t>
  </si>
  <si>
    <t>PACK  FV GEO 1.52MM 8EH 4X4 AVEC GRILLES</t>
  </si>
  <si>
    <t>PACK  FV GEO 1.52MM 9EH 4X4.5 AVEC GRILLES</t>
  </si>
  <si>
    <t>PACK  FV GEO 1.52MM 10EH 4X5 AVEC GRILLES</t>
  </si>
  <si>
    <t>PACK  FV GEO 1.52MM 12EH 6X4 AVEC GRILLES</t>
  </si>
  <si>
    <t>PACK  FV GEO 1.52MM 14EH 7X4 AVEC GRILLES</t>
  </si>
  <si>
    <t>PACK  FV GEO 1.52MM 16EH 8X4 AVEC GRILLES</t>
  </si>
  <si>
    <t>PACK  FV GEO 1.52MM 18EH 8X4.5 AVEC GRILLES</t>
  </si>
  <si>
    <t>PACK  FV GEO 1.52MM 20EH 8X5 AVEC GRILLES</t>
  </si>
  <si>
    <t>COUDE 45 FF PVC EVAC D100</t>
  </si>
  <si>
    <t>COUDE PVC 45° FF D100</t>
  </si>
  <si>
    <t>CULOTTE PVC EVAC 45 FF D100</t>
  </si>
  <si>
    <t>CULOTTE Y 8730 FF D100</t>
  </si>
  <si>
    <t>Culotte simple 87°30 FFF PVC Evac D100</t>
  </si>
  <si>
    <t>COUDE 45 PVC EVAC MF D100</t>
  </si>
  <si>
    <t>COUDE PVC EVAC 45° MF D100</t>
  </si>
  <si>
    <t>COUDE 8730 FF PVC EVAC D100</t>
  </si>
  <si>
    <t>COUDE 87°30 FF PVC EVAC Ø 100</t>
  </si>
  <si>
    <t>COUDE 8730 MF PVC EVAC D100</t>
  </si>
  <si>
    <t>COUDE 87°30 MF PVC EVAC Ø 100</t>
  </si>
  <si>
    <t>CULOTTE SIMPLE 8730 MFF PVC EVAC D100</t>
  </si>
  <si>
    <t>CULOTTE SIMPLE 87°30 MFF PVC EVAC Ø 100</t>
  </si>
  <si>
    <t>CULOTTE SIMPLE 45 MFF PVC EVAC D100</t>
  </si>
  <si>
    <t>CULOTTE SIMPLE 45° MFF PVC EVAC Ø 100</t>
  </si>
  <si>
    <t>MMANCH50</t>
  </si>
  <si>
    <t>MANCHON EGAL D50</t>
  </si>
  <si>
    <t>SFV8EH8X2</t>
  </si>
  <si>
    <t>FILTRE VERTICAL 8EH 8X2 1.52MM</t>
  </si>
  <si>
    <t>FILTRE VERTICALE 8EH 8X2 1.52mm</t>
  </si>
  <si>
    <t>SFV20EH10X4</t>
  </si>
  <si>
    <t>FILTRE VERTICAL 20EH 10X4 1.52MM</t>
  </si>
  <si>
    <t>FILTRE VERTICAL 20EH 10X4 1.52mm</t>
  </si>
  <si>
    <t>SFV2EH</t>
  </si>
  <si>
    <t>FILTRE VERTICAL 2EH 1.52MM</t>
  </si>
  <si>
    <t>FILTRE VERTICLA 2EH 1.52mm</t>
  </si>
  <si>
    <t xml:space="preserve">PACK  FV GEO 1.52MM 2EH 2.5X1.6 </t>
  </si>
  <si>
    <t>SCIE CLOCHE D20</t>
  </si>
  <si>
    <t>CHAPEAU D100</t>
  </si>
  <si>
    <t>CHAPEAU Ø 100</t>
  </si>
  <si>
    <t>GUIDE DE LUSAGER FV GEO</t>
  </si>
  <si>
    <t>GUIDE DE LUSAGER FV FH GEO</t>
  </si>
  <si>
    <t>SFV10EH10X2</t>
  </si>
  <si>
    <t>FILTRE VERTICAL 10EH 10X2 1.52MM</t>
  </si>
  <si>
    <t>FILTRE VERTICAL 10EH 10X2 1.52mm</t>
  </si>
  <si>
    <t>PACK  FV GEO 1.52MM 6EH 6X2 AVEC GRILLES</t>
  </si>
  <si>
    <t>URT502</t>
  </si>
  <si>
    <t>RACCORD TARAUDE COMPRESSION _ 50X2'</t>
  </si>
  <si>
    <t>RACCORD TARAUDE COMPRESSION Ø 50X2'</t>
  </si>
  <si>
    <t>URT632</t>
  </si>
  <si>
    <t>RACCORD TARAUDE COMPRESSION _ 63X2'</t>
  </si>
  <si>
    <t>RACCORD TARAUDE COMPRESSION Ø 63X2'</t>
  </si>
  <si>
    <t>MCOMP63</t>
  </si>
  <si>
    <t>MANCHON A COMPRESSION PE D63</t>
  </si>
  <si>
    <t>PIQUET T GRIS 1M45 (A LUNITE)</t>
  </si>
  <si>
    <t>CLOTURES</t>
  </si>
  <si>
    <t>CLOTEX</t>
  </si>
  <si>
    <t>ULLMANN</t>
  </si>
  <si>
    <t>UMR6350</t>
  </si>
  <si>
    <t>MANCHON REDUIT 63/50</t>
  </si>
  <si>
    <t>SFV12EH8X3</t>
  </si>
  <si>
    <t>FILTRE VERTICAL 12EH 8X3 1.52MM</t>
  </si>
  <si>
    <t>FILTRE VERTICAL 12EH 8X3 1.52mm</t>
  </si>
  <si>
    <t>PACK  FV GEO 1.52MM 12EH 8X3 AVEC GRILLES</t>
  </si>
  <si>
    <t xml:space="preserve">KIT CAILLEBOTIS FV GEOMEMBRANE 12EH8X3 </t>
  </si>
  <si>
    <t>SFV14EH8x3.5</t>
  </si>
  <si>
    <t>FILTRE VERTICAL 14EH 8X3.5 1.52MM</t>
  </si>
  <si>
    <t>FILTRE VERTICAL 14EH 8x3.5 1.52mm</t>
  </si>
  <si>
    <t>CULOTTE Y 45 M/F 100</t>
  </si>
  <si>
    <t>SNBA080000</t>
  </si>
  <si>
    <t xml:space="preserve">TIMER BLUETOOTH </t>
  </si>
  <si>
    <t>Z-AHK</t>
  </si>
  <si>
    <t>CONTACT AUX 101F 4A</t>
  </si>
  <si>
    <t>PLG4</t>
  </si>
  <si>
    <t>DISJONCTEUR PLG</t>
  </si>
  <si>
    <t>PLG4-C2/1N</t>
  </si>
  <si>
    <t xml:space="preserve">SORTIE A CLAPET Diam 100 </t>
  </si>
  <si>
    <t>ODPRO</t>
  </si>
  <si>
    <t>DRAIN EPANDAGE ODPRO VERT D100</t>
  </si>
  <si>
    <t>MTOLE3</t>
  </si>
  <si>
    <t>SUPPORT HAUT INOX 510MM</t>
  </si>
  <si>
    <t>SUPPORT HAUT SANS VIS LG 510 MM</t>
  </si>
  <si>
    <t>MTOLE4</t>
  </si>
  <si>
    <t>TOLE SUPPORT FLOTTEUR ALARME</t>
  </si>
  <si>
    <t>PRELEVEUR LYSIMETRIQUE (LYSIMETRE)</t>
  </si>
  <si>
    <t>1111022P</t>
  </si>
  <si>
    <t>TUYAU PVC D200</t>
  </si>
  <si>
    <t>TUYAU PVC Ø 200</t>
  </si>
  <si>
    <t>CLIP63PPVDL</t>
  </si>
  <si>
    <t>COLLIER CLIP VDL D63</t>
  </si>
  <si>
    <t>ATMI</t>
  </si>
  <si>
    <t>BIPSTOPVRJ</t>
  </si>
  <si>
    <t>BIP STOP VR NEO 20 M + LEST PLASTIQUE 200G</t>
  </si>
  <si>
    <t>CUVE900</t>
  </si>
  <si>
    <t>CUVE RELEVAGE HT900</t>
  </si>
  <si>
    <t>POSTEAQUATIRIS900</t>
  </si>
  <si>
    <t>CUVE1200</t>
  </si>
  <si>
    <t>CUVE RELEVAGE HT1200</t>
  </si>
  <si>
    <t>POSTEAQUATIRIS1200</t>
  </si>
  <si>
    <t>CUVE1500</t>
  </si>
  <si>
    <t>CUVE RELEVAGE HT1500</t>
  </si>
  <si>
    <t>POSTEAQUATIRIS1500</t>
  </si>
  <si>
    <t>POSTEAQUATIRISREHAUS</t>
  </si>
  <si>
    <t>FECOPL</t>
  </si>
  <si>
    <t>ECOPLANC CREUX 4x22x250</t>
  </si>
  <si>
    <t>COFFRET 6P EATON IP65</t>
  </si>
  <si>
    <t>IKA-1/6-ST</t>
  </si>
  <si>
    <t>LEG050428</t>
  </si>
  <si>
    <t xml:space="preserve">FICHE PRISE  2P+T LEGRAND </t>
  </si>
  <si>
    <t>SASKIT</t>
  </si>
  <si>
    <t>LEG037160</t>
  </si>
  <si>
    <t>BLOC PASS.VIS 1 JONCT.2,5 GRIS</t>
  </si>
  <si>
    <t>FILH07VU1,5R</t>
  </si>
  <si>
    <t>FIL RIGIDE 1.5 ROUGE</t>
  </si>
  <si>
    <t>AUXICOM</t>
  </si>
  <si>
    <t>FILH07VU1,5B</t>
  </si>
  <si>
    <t>FIL RIGIDE 1.5 BLEU</t>
  </si>
  <si>
    <t>fil rigide 1.5 bleu</t>
  </si>
  <si>
    <t>TX089</t>
  </si>
  <si>
    <t>PILOTE LED INTERMITENTE ROUGE</t>
  </si>
  <si>
    <t>FARNELL</t>
  </si>
  <si>
    <t>TD1003A</t>
  </si>
  <si>
    <t>TUBE VENTIL D100  ANTHRACITE</t>
  </si>
  <si>
    <t>CLAPETINOX</t>
  </si>
  <si>
    <t>CLAPET  INOX  AIMANTE DN 100</t>
  </si>
  <si>
    <t>7122000003A</t>
  </si>
  <si>
    <t>DW VOX 75 A 20M DE CABLE</t>
  </si>
  <si>
    <t>DW VOX 75 A 20m de cable</t>
  </si>
  <si>
    <t>ENFCS87200</t>
  </si>
  <si>
    <t>CULOTTE SIMPLE 87 30 FFF D 200</t>
  </si>
  <si>
    <t>CULOTTE SIMPLE 87°30 FFF D 200</t>
  </si>
  <si>
    <t>ENFM200</t>
  </si>
  <si>
    <t>MANCHON A BUTEE FF D200</t>
  </si>
  <si>
    <t>MANCHON A BUTEE FF D 200</t>
  </si>
  <si>
    <t>ENFTV200</t>
  </si>
  <si>
    <t>TAMPON DE VISITE M D 200</t>
  </si>
  <si>
    <t>ENFTR200110</t>
  </si>
  <si>
    <t>TAMPON REDUIT MF 200/110</t>
  </si>
  <si>
    <t>ENFRE200100</t>
  </si>
  <si>
    <t>REDUCTION EXCENTREE MF 200/100</t>
  </si>
  <si>
    <t>MANILLE INOX</t>
  </si>
  <si>
    <t>manille inox</t>
  </si>
  <si>
    <t>ADAPEI</t>
  </si>
  <si>
    <t>CHEVRON 70X70 1.80 ML</t>
  </si>
  <si>
    <t>TRAIDIB</t>
  </si>
  <si>
    <t xml:space="preserve">CARRE 70 LG 1.80 </t>
  </si>
  <si>
    <t>CHEVRON 1,8 ML</t>
  </si>
  <si>
    <t>1 PALETTE = 140 CHEVRONS</t>
  </si>
  <si>
    <t>CHEVRON CARREE 41 LG 3M GRIS</t>
  </si>
  <si>
    <t>BASTAINGS 50X115 (1.80 ML)</t>
  </si>
  <si>
    <t>BASTAINGS LG 1.80M GRIS</t>
  </si>
  <si>
    <t>CHEVRON CARREE 100 LG 2.50M GRIS</t>
  </si>
  <si>
    <t>VIS INOX 5X40</t>
  </si>
  <si>
    <t>8289GR</t>
  </si>
  <si>
    <t>PANNEAU PVC 1000X35 GRIS</t>
  </si>
  <si>
    <t>flot01</t>
  </si>
  <si>
    <t>FLOTTEUR DE CHASSE A AUGET BASCULANT</t>
  </si>
  <si>
    <t>FLOTTEURA046F</t>
  </si>
  <si>
    <t>FLOTTEUR POUR BASSIN DE CHASSE AQUATIRIS</t>
  </si>
  <si>
    <t>ACCESSCHASSE</t>
  </si>
  <si>
    <t>PORTE A BASCULE CHASSE + ACCESSOIRES</t>
  </si>
  <si>
    <t>ATTA02</t>
  </si>
  <si>
    <t>AQT001-PAB</t>
  </si>
  <si>
    <t xml:space="preserve">accessoires montage chasse a auget </t>
  </si>
  <si>
    <t>BOMBYXPROD</t>
  </si>
  <si>
    <t>T403</t>
  </si>
  <si>
    <t>TE ALU 40/40/3 ML</t>
  </si>
  <si>
    <t>KLOECKNER</t>
  </si>
  <si>
    <t>ALU TE 6060 40*40*3</t>
  </si>
  <si>
    <t>Barre de 606 cm</t>
  </si>
  <si>
    <t>U25452</t>
  </si>
  <si>
    <t>U 25/45/25/2 ML</t>
  </si>
  <si>
    <t>ID ALU</t>
  </si>
  <si>
    <t>CE403</t>
  </si>
  <si>
    <t>CORNIERE ALU 40/40/3 ML</t>
  </si>
  <si>
    <t>ALU CORNIERE 6060 T6 40*40*3</t>
  </si>
  <si>
    <t xml:space="preserve">KIT CAILLEBOTIS FV GEOMEMBRANE 8EH8X2 </t>
  </si>
  <si>
    <t xml:space="preserve">KIT CAILLEBOTIS FV GEOMEMBRANE 10EH8X2.5 </t>
  </si>
  <si>
    <t xml:space="preserve">KIT CAILLEBOTIS FV GEOMEMBRANE 18EH9X4 </t>
  </si>
  <si>
    <t xml:space="preserve">KIT CAILLEBOTIS FV GEOMEMBRANE 20EH10X4 </t>
  </si>
  <si>
    <t>VIS CHARPENTE 6X80 INOX  A2 TORX T25</t>
  </si>
  <si>
    <t>QUINCAILLERIE</t>
  </si>
  <si>
    <t>VIS CHARPENTE 6X80  A2 T25</t>
  </si>
  <si>
    <t>Boîtes de 100</t>
  </si>
  <si>
    <t>VIS PENTURE 6X30 T30 INOX  A2</t>
  </si>
  <si>
    <t>Boites de 30</t>
  </si>
  <si>
    <t>VIS PENTURE TORX T30 INOX A2 7X70</t>
  </si>
  <si>
    <t>VIS PENTURE T30 INOX A2 7*70</t>
  </si>
  <si>
    <t>VIS CHARPENTE 6X140</t>
  </si>
  <si>
    <t>Boite de 100 : VIS CHARPENTE 6X140</t>
  </si>
  <si>
    <t>NB COFFR</t>
  </si>
  <si>
    <t>NB de ventes de coffrage PVC</t>
  </si>
  <si>
    <t>BOULON 6X30</t>
  </si>
  <si>
    <t>BOULON6X30</t>
  </si>
  <si>
    <t>ECROU 6X30</t>
  </si>
  <si>
    <t>ECROU6X30</t>
  </si>
  <si>
    <t>PCR8EHA</t>
  </si>
  <si>
    <t>PCR8EHB</t>
  </si>
  <si>
    <t>COFFRAGE FV RELEVAGE 8EH 8X2</t>
  </si>
  <si>
    <t>PCR10EHA</t>
  </si>
  <si>
    <t>PCR10EHB</t>
  </si>
  <si>
    <t>COFFRAGE FV RELEVAGE 10EH 10X2</t>
  </si>
  <si>
    <t>PCR18EHB</t>
  </si>
  <si>
    <t>COFFRAGE FV RELEVAGE 18EH 9X4</t>
  </si>
  <si>
    <t>PCR20EHA</t>
  </si>
  <si>
    <t>COFFRAGE FV RELEVAGE 20EH 10X4</t>
  </si>
  <si>
    <t>COFFRAGE FV GRAVITAIRE 3EH 3X2</t>
  </si>
  <si>
    <t>COFFRAGE FV GRAVITAIRE 4EH 4X2</t>
  </si>
  <si>
    <t>PCG8EHA</t>
  </si>
  <si>
    <t>PCG8EHB</t>
  </si>
  <si>
    <t>COFFRAGE FV GRAVITAIRE 8EH 8X2</t>
  </si>
  <si>
    <t>PCG10EHA</t>
  </si>
  <si>
    <t>PCG10EHB</t>
  </si>
  <si>
    <t>COFFRAGE FV GRAVITAIRE 10EH 10X2</t>
  </si>
  <si>
    <t>PCG18EHB</t>
  </si>
  <si>
    <t>COFFRAGE FV GRAVITAIRE 18EH 9X4</t>
  </si>
  <si>
    <t>PCG20EHA</t>
  </si>
  <si>
    <t>COFFRAGE FV GRAVITAIRE 20EH 10X4</t>
  </si>
  <si>
    <t>CLOISON</t>
  </si>
  <si>
    <t>PCLC8EHB</t>
  </si>
  <si>
    <t>CLOISON CENTRALE FV 8EH 8X2</t>
  </si>
  <si>
    <t>PCLC18EHB</t>
  </si>
  <si>
    <t>CLOISON CENTRALE FV 18EH 9X4</t>
  </si>
  <si>
    <t>PCLC20EHA</t>
  </si>
  <si>
    <t>CLOISON CENTRALE FV 20EH 10X4</t>
  </si>
  <si>
    <t>ECOPML</t>
  </si>
  <si>
    <t>ECOPLANC AU ML</t>
  </si>
  <si>
    <t>KIT COMMERCIAL PRO</t>
  </si>
  <si>
    <t>RONDELLES</t>
  </si>
  <si>
    <t>RTCALE</t>
  </si>
  <si>
    <t>CALE CAOUTCHOUC BRUT 8 X 90</t>
  </si>
  <si>
    <t>REISSER</t>
  </si>
  <si>
    <t>RT CALE, CAOUTCHOUC, BRUT, 8 X 90 BOITE de 24</t>
  </si>
  <si>
    <t>MBAR203</t>
  </si>
  <si>
    <t>BARRE GALVA EN T SUR MESURE 2M03</t>
  </si>
  <si>
    <t>BARREGALVA2030F</t>
  </si>
  <si>
    <t>ZDR1</t>
  </si>
  <si>
    <t>KIT DRAINAGE VENTILATION BAC 2.5 - 3 EH</t>
  </si>
  <si>
    <t>ZDR2</t>
  </si>
  <si>
    <t>KIT DRAINAGE VENTILATION BAC 5 - 6 EH</t>
  </si>
  <si>
    <t>DGEOTRLX3M</t>
  </si>
  <si>
    <t>ROULEAUX GEOTEXTILE 3M X 200M</t>
  </si>
  <si>
    <t>ROULEAUX GEOTEXTILE 3M</t>
  </si>
  <si>
    <t>DGEOTRLX6M</t>
  </si>
  <si>
    <t>ROULEAUX GEOTEXTILE 6M X 200M</t>
  </si>
  <si>
    <t>ROULEAUX GEOTEXTILE 6M</t>
  </si>
  <si>
    <t>KIT RELEVAGE DIR02 3 VOIES D63</t>
  </si>
  <si>
    <t>BARRIERE ANTI RACINE rouleau de 25m</t>
  </si>
  <si>
    <t>rouleau de 25M</t>
  </si>
  <si>
    <t>PAN1505</t>
  </si>
  <si>
    <t>PANNEAU PVC 1000 X 1505 MM</t>
  </si>
  <si>
    <t>EXTRUPLESA</t>
  </si>
  <si>
    <t>8289GR1505</t>
  </si>
  <si>
    <t>PANNEAU PVC 1000 X 1505 mm</t>
  </si>
  <si>
    <t>PAN1515</t>
  </si>
  <si>
    <t>PANNEAU PVC 1000 X 1515 MM</t>
  </si>
  <si>
    <t>8289GR1515</t>
  </si>
  <si>
    <t>PANNEAU PVC 1000 X 1515 mm</t>
  </si>
  <si>
    <t>PAN2005</t>
  </si>
  <si>
    <t>PANNEAU PVC 1000 X 2005 MM</t>
  </si>
  <si>
    <t>8289GR2005</t>
  </si>
  <si>
    <t>PANNEAU PVC 1000 X 2005 mm</t>
  </si>
  <si>
    <t>PAN2025</t>
  </si>
  <si>
    <t>PANNEAU PVC 1000 X 2025 MM</t>
  </si>
  <si>
    <t>8289GR2025</t>
  </si>
  <si>
    <t>PANNEAU PVC 1000 X 2025 mm</t>
  </si>
  <si>
    <t>PAN2110</t>
  </si>
  <si>
    <t>PANNEAU PVC 1000 X 2110 MM</t>
  </si>
  <si>
    <t>8289GR2110</t>
  </si>
  <si>
    <t>PANNEAU PVC 1000 X 2110 mm</t>
  </si>
  <si>
    <t>PAN2220</t>
  </si>
  <si>
    <t>PANNEAU PVC 1000 X 2220 MM</t>
  </si>
  <si>
    <t>8289GR2220</t>
  </si>
  <si>
    <t>PANNEAU PVC 1000 X 2220 mm</t>
  </si>
  <si>
    <t>PAN2505</t>
  </si>
  <si>
    <t>PANNEAU PVC 1000 X 2505 MM</t>
  </si>
  <si>
    <t>8289GR2505</t>
  </si>
  <si>
    <t>PANNEAU PVC 1000 X 2505 mm</t>
  </si>
  <si>
    <t>PAN2525</t>
  </si>
  <si>
    <t>PANNEAU PVC 1000 X 2525 MM</t>
  </si>
  <si>
    <t>8289GR2525</t>
  </si>
  <si>
    <t>PANNEAU PVC 1000 X 2525 mm</t>
  </si>
  <si>
    <t>EXPAN1505</t>
  </si>
  <si>
    <t>RALLONGE PVC 200 X 1505 MM</t>
  </si>
  <si>
    <t>8095GR1505</t>
  </si>
  <si>
    <t>RALLONGE PVC 200 X 1505 mm</t>
  </si>
  <si>
    <t>EXPAN1515</t>
  </si>
  <si>
    <t>RALLONGE PVC 200 X 1515 MM</t>
  </si>
  <si>
    <t>8095GR1515</t>
  </si>
  <si>
    <t>RALLONGE PVC 200 X 1515 mm</t>
  </si>
  <si>
    <t>EXPAN2005</t>
  </si>
  <si>
    <t>RALLONGE PVC 200 X 2005 MM</t>
  </si>
  <si>
    <t>8095GR2005</t>
  </si>
  <si>
    <t>RALLONGE PVC 200 X 2005 mm</t>
  </si>
  <si>
    <t>EXPAN2025</t>
  </si>
  <si>
    <t>RALLONGE PVC 200 X 2025 MM</t>
  </si>
  <si>
    <t>8095GR2025</t>
  </si>
  <si>
    <t>RALLONGE PVC 200 X 2025 mm</t>
  </si>
  <si>
    <t>EXPAN2110</t>
  </si>
  <si>
    <t>RALLONGE PVC 200 X 2110 MM</t>
  </si>
  <si>
    <t>8095GR2110</t>
  </si>
  <si>
    <t>RALLONGE PVC 200 X 2110 mm</t>
  </si>
  <si>
    <t>EXPAN2220</t>
  </si>
  <si>
    <t>RALLONGE PVC 200 X 2220 MM</t>
  </si>
  <si>
    <t>8095GR2220</t>
  </si>
  <si>
    <t>RALLONGE PVC 200 X 2220 mm</t>
  </si>
  <si>
    <t>EXPAN2505</t>
  </si>
  <si>
    <t>RALLONGE PVC 200 X 2505 MM</t>
  </si>
  <si>
    <t>8095GR2505</t>
  </si>
  <si>
    <t>RALLONGE PVC 200 X 2505 mm</t>
  </si>
  <si>
    <t>EXPAN2525</t>
  </si>
  <si>
    <t>RALLONGE PVC 200 X 2525 MM</t>
  </si>
  <si>
    <t>8095GR2525</t>
  </si>
  <si>
    <t>RALLONGE PVC 200 X 2525 mm</t>
  </si>
  <si>
    <t>PROFILH1505</t>
  </si>
  <si>
    <t>PROFIL H 1505</t>
  </si>
  <si>
    <t>8252GR1505</t>
  </si>
  <si>
    <t>PROFILH1515</t>
  </si>
  <si>
    <t>PROFIL H 1515</t>
  </si>
  <si>
    <t>8252GR1515</t>
  </si>
  <si>
    <t>PROFILH2005</t>
  </si>
  <si>
    <t>PROFIL H 2005</t>
  </si>
  <si>
    <t>8252GR2005</t>
  </si>
  <si>
    <t>PROFILH2025</t>
  </si>
  <si>
    <t>PROFIL H 2025</t>
  </si>
  <si>
    <t>8252GR2025</t>
  </si>
  <si>
    <t>PROFILH2110</t>
  </si>
  <si>
    <t>PROFIL H 2110</t>
  </si>
  <si>
    <t>8252GR2110</t>
  </si>
  <si>
    <t>PROFILH2220</t>
  </si>
  <si>
    <t>PROFIL H 2220</t>
  </si>
  <si>
    <t>8252GR2220</t>
  </si>
  <si>
    <t>PROFILH2505</t>
  </si>
  <si>
    <t>PROFIL H 2505</t>
  </si>
  <si>
    <t>8252GR2505</t>
  </si>
  <si>
    <t>PROFILH2525</t>
  </si>
  <si>
    <t>PROFIL H 2525</t>
  </si>
  <si>
    <t>8252GR2525</t>
  </si>
  <si>
    <t>SFV10EH8X2.5</t>
  </si>
  <si>
    <t>FILTRE VERTICAL 10EH 8X2.5</t>
  </si>
  <si>
    <t>FILTRE VERTICAL 10EH8X2.5</t>
  </si>
  <si>
    <t>SFV18EH9X4</t>
  </si>
  <si>
    <t>FILTRE VERTICAL 18EH 9X4</t>
  </si>
  <si>
    <t>PACK FV GEO 1.52MM 8EH 8X2 AVEC GRILLES</t>
  </si>
  <si>
    <t>PACK FV GEO 1.52MM 10EH 8X2.5 AVEC GRILLES</t>
  </si>
  <si>
    <t>PACK FV GEO 1.52MM 14EH 8X3.5 AVEC GRILLES</t>
  </si>
  <si>
    <t>PACK FV GEO 1.52MM 18EH 9X4 AVEC GRILLES</t>
  </si>
  <si>
    <t>PACK FV GEO 1.52MM 20EH 10X4 AVEC GRILLES</t>
  </si>
  <si>
    <t>FONDAFORM 1M20X2M40</t>
  </si>
  <si>
    <t>PLAKAGROUP</t>
  </si>
  <si>
    <t>m²</t>
  </si>
  <si>
    <t>PLG6</t>
  </si>
  <si>
    <t>DISJONCTEUR ELECTROVANNE 2A</t>
  </si>
  <si>
    <t>EONPLG6-C2/1N</t>
  </si>
  <si>
    <t>disjoncteur electrovanne 2A</t>
  </si>
  <si>
    <t>DGEOM915_152_3050</t>
  </si>
  <si>
    <t>DGEOM1525_152_3050</t>
  </si>
  <si>
    <t>A-P TH 6.3X32 ST ZG</t>
  </si>
  <si>
    <t>Boite de 500</t>
  </si>
  <si>
    <t>V. POEL M6X12 HC4 ANIC</t>
  </si>
  <si>
    <t>LIEN DE SERRAGE 2.5X80 NYL P6.6 NOIR</t>
  </si>
  <si>
    <t>Boite de 100</t>
  </si>
  <si>
    <t>V. PENT T30 A2 6X40</t>
  </si>
  <si>
    <t>NP</t>
  </si>
  <si>
    <t>VIS METAUX  A2 TH M6X25</t>
  </si>
  <si>
    <t>Boite de 200</t>
  </si>
  <si>
    <t>VIS METAUX  A2 TH M8X25</t>
  </si>
  <si>
    <t>VIS METAUX A2 TH M8X25</t>
  </si>
  <si>
    <t>ECROU FREIN A2 M6 WAX</t>
  </si>
  <si>
    <t>ECROU FREIN A2 M8 WAX</t>
  </si>
  <si>
    <t>RONDELLE PLATE M8X22X1.5 L A2</t>
  </si>
  <si>
    <t>RONDELLE PLATE M6X24X1.2 LL A2</t>
  </si>
  <si>
    <t>ACCESSOIRE POUR CUVE DN 200</t>
  </si>
  <si>
    <t>MOTORISATION VANNE D63</t>
  </si>
  <si>
    <t>MPANXL</t>
  </si>
  <si>
    <t>PANNEAU DE CHANTIER AQUATIRIS XL</t>
  </si>
  <si>
    <t>DIR023VMHI63D</t>
  </si>
  <si>
    <t>PCLC8EH</t>
  </si>
  <si>
    <t>PCLC10EH</t>
  </si>
  <si>
    <t xml:space="preserve">CLOISON CENTRALE FV 10EH </t>
  </si>
  <si>
    <t>MCABLE1.5-2-25</t>
  </si>
  <si>
    <t>CABLE ELECTRIQUE R2V 3G1.5 COURONNE DE 25 ML</t>
  </si>
  <si>
    <t>Y100M/F45INV</t>
  </si>
  <si>
    <t>Y PVC D100 45 M/F INVERSE</t>
  </si>
  <si>
    <t>u</t>
  </si>
  <si>
    <t>Z1</t>
  </si>
  <si>
    <t>Y100M/FINV</t>
  </si>
  <si>
    <t>Y PVC 45 M/F INVERSE</t>
  </si>
  <si>
    <t>TSHIRTG-L</t>
  </si>
  <si>
    <t>T-SHIRT GRIS AQUATIRIS - TAILLE L</t>
  </si>
  <si>
    <t>TSHIRTM-L</t>
  </si>
  <si>
    <t>T-SHIRT MARINE AQUATIRIS - TAILLE L</t>
  </si>
  <si>
    <t>TSHIRTM-XXXL</t>
  </si>
  <si>
    <t>T-SHIRT MARINE AQUATIRIS - TAILLE XXXL</t>
  </si>
  <si>
    <t>KIT DRAINAGE FV 4-10 EH - SORTIE LATERALE</t>
  </si>
  <si>
    <t>DRAINAGE</t>
  </si>
  <si>
    <t>NB DFV</t>
  </si>
  <si>
    <t>Nombre de drainage FV</t>
  </si>
  <si>
    <t>KIT DRAINAGE FV 4-10 EH - SORTIE CENTRALE</t>
  </si>
  <si>
    <t>JTP63</t>
  </si>
  <si>
    <t>JOINT CAOUTCHOUC POUR TRAVERSEE DE PAROI</t>
  </si>
  <si>
    <t>8.05.120</t>
  </si>
  <si>
    <t>JOINT CAOUTCHOUC d83*d59*4 mm EPDM</t>
  </si>
  <si>
    <t>MPH</t>
  </si>
  <si>
    <t>MASTIC PISCINE MS HYBRIDE 290 ML BLEU</t>
  </si>
  <si>
    <t>MSHBLEU</t>
  </si>
  <si>
    <t>Mastic Piscine MS Hybride 290 ml Bleu</t>
  </si>
  <si>
    <t>CC6M</t>
  </si>
  <si>
    <t>CHAPEAU D63 AVEC MOUSTIQUAIRE</t>
  </si>
  <si>
    <t>MARINIEREF-M</t>
  </si>
  <si>
    <t>MARINIERE AQUATIRIS - TAILLE VETEMENT : TAILL</t>
  </si>
  <si>
    <t>TSHIRTG-M</t>
  </si>
  <si>
    <t>T-SHIRT GRIS  AQUATIRIS -  TAILLE M</t>
  </si>
  <si>
    <t>TSHIRTM-M</t>
  </si>
  <si>
    <t>T-SHIR MARINE AQUATIRIS - TAILLE M</t>
  </si>
  <si>
    <t>T200EVAC</t>
  </si>
  <si>
    <t>TUBE PVC DN200 4 m</t>
  </si>
  <si>
    <t>TE200NF</t>
  </si>
  <si>
    <t>Tube PVC Evacuation NF 4 m DN200</t>
  </si>
  <si>
    <t>C70701500</t>
  </si>
  <si>
    <t>CHEVRON PE 70X70 1.50 ML</t>
  </si>
  <si>
    <t>CARRE 70 LG 1.50</t>
  </si>
  <si>
    <t>1 CHEVRON</t>
  </si>
  <si>
    <t>C5011250</t>
  </si>
  <si>
    <t>BASTAING PE 50X115 2.50 M</t>
  </si>
  <si>
    <t>C50112500</t>
  </si>
  <si>
    <t>BASTAING PE 5*11 2.50 m</t>
  </si>
  <si>
    <t>PSR6EH5X2</t>
  </si>
  <si>
    <t xml:space="preserve">KIT CAILLEBOTIS FV GEOMEMBRANE 5EH5X2 </t>
  </si>
  <si>
    <t>PSR5EH5X2</t>
  </si>
  <si>
    <t>COFCAREX</t>
  </si>
  <si>
    <t>Nombre de coffrages ecoplanc carex</t>
  </si>
  <si>
    <t>GUIDEFVFH</t>
  </si>
  <si>
    <t xml:space="preserve">GUIDES DE L'USAGE (FV + FH ET FV) - Guide de </t>
  </si>
  <si>
    <t>100120ML</t>
  </si>
  <si>
    <t>PALETTE 100*120 MI-LOURDE</t>
  </si>
  <si>
    <t>PAL1</t>
  </si>
  <si>
    <t>PALETTES 100 * 120 MI-LOURDE</t>
  </si>
  <si>
    <t>80120ML</t>
  </si>
  <si>
    <t>PALETTES 80 x 120 MI-LOURDE</t>
  </si>
  <si>
    <t>PALETTES 80 * 120 MI-LOURDE</t>
  </si>
  <si>
    <t>PALBAC3EH</t>
  </si>
  <si>
    <t>PALETTE 2700*2150 POUR BACS PE 3 EH</t>
  </si>
  <si>
    <t>PALETTES</t>
  </si>
  <si>
    <t>PAL2REI</t>
  </si>
  <si>
    <t>PAL2700*2150</t>
  </si>
  <si>
    <t>Palette 2700*2150 4sem/11pl/12plots/1000kg</t>
  </si>
  <si>
    <t>PALBAC2.5EH</t>
  </si>
  <si>
    <t>PALETTE 2280*2150 POUR BACS PE 2.5 EH</t>
  </si>
  <si>
    <t>PAL2280*2150</t>
  </si>
  <si>
    <t>Palette 2280*2150 3sem/11pl/9plots/1000kg</t>
  </si>
  <si>
    <t>PALCOF100240</t>
  </si>
  <si>
    <t>PALETTE 1000*2400 SEMI-LOURDE ASSEMBLEE</t>
  </si>
  <si>
    <t>PAL100240</t>
  </si>
  <si>
    <t>Palettes 1000*2400 semi-lourdes assemblées</t>
  </si>
  <si>
    <t>COFRDP</t>
  </si>
  <si>
    <t>COFFRET ELECTRIQUE DOUBLE POMPE (VOX)</t>
  </si>
  <si>
    <t>DIRECTO 2-M/0,55 (5,7-7,6A)</t>
  </si>
  <si>
    <t>RONDETD6</t>
  </si>
  <si>
    <t>RONDELLE EPDM INOX 5.5/6.3*25</t>
  </si>
  <si>
    <t>MTOLEDP</t>
  </si>
  <si>
    <t>SUPPORT HAUT INOX 630 MM POUR D800 DP</t>
  </si>
  <si>
    <t>TSHIRTG-XXXL</t>
  </si>
  <si>
    <t>T-SHIRT GRIS AQUATIRIS - TAILLE XXXL</t>
  </si>
  <si>
    <t>MCABLE1.5-2-100</t>
  </si>
  <si>
    <t>CABLE ELECTRIQUE H07RNF 3G1.5 - 100 M</t>
  </si>
  <si>
    <t>PSR2EH1.6X2.5</t>
  </si>
  <si>
    <t>KIT CAILLEBOTIS FV GEOMEMBRANE 2EH1.6X2.5</t>
  </si>
  <si>
    <t>MBAR166</t>
  </si>
  <si>
    <t>BARRE GALVA EN T SUR MESURE 1M66</t>
  </si>
  <si>
    <t>MCABLE1.5-2-50</t>
  </si>
  <si>
    <t>CABLE ELECTRIQUE R2V 3G1.5 COURONNE DE 50 ML</t>
  </si>
  <si>
    <t>VESTE-XXL</t>
  </si>
  <si>
    <t>VESTE AQUATIRIS - TAILLE XXL</t>
  </si>
  <si>
    <t>VESTE AQUATIRIS - TAILLE VETEMENT : TAILLE XX</t>
  </si>
  <si>
    <t>VESTE-S</t>
  </si>
  <si>
    <t>VESTE AQUATIRIS - TAILLE S</t>
  </si>
  <si>
    <t>VESTE AQUATIRIS - TAILLE VETEMENT : TAILLE S</t>
  </si>
  <si>
    <t>TSHIRTG-S</t>
  </si>
  <si>
    <t>T-SHIRT GRIS  AQUATIRIS - TAILLE S</t>
  </si>
  <si>
    <t>TSHIRTG-XXL</t>
  </si>
  <si>
    <t>T-SHIRT GRIS AQUATIRIS - TAILLE XXL</t>
  </si>
  <si>
    <t>KGRSP</t>
  </si>
  <si>
    <t>KIT GRILLES SUR MESURE 4.25X3</t>
  </si>
  <si>
    <t>VMX6/20</t>
  </si>
  <si>
    <t>VIS A METAUX TH M6*20 INOX A2</t>
  </si>
  <si>
    <t>Boite de 200 :VIS METAUX INOX A2 TH  M6*20</t>
  </si>
  <si>
    <t>VCHARP8X140</t>
  </si>
  <si>
    <t>VIS CHARPENTE 8X140 INOX A2 TX40</t>
  </si>
  <si>
    <t>Boite de 50</t>
  </si>
  <si>
    <t>VCHARP8X160</t>
  </si>
  <si>
    <t>VIS CHARPENTE 8X160 INOX A2 TX 40</t>
  </si>
  <si>
    <t>VIS CHARPENTE 8X300 INOX A2 TX40</t>
  </si>
  <si>
    <t>VCHARP8X90</t>
  </si>
  <si>
    <t>VIS CHARPENTE 8X90 INOX A2 TX40</t>
  </si>
  <si>
    <t>EMBT40</t>
  </si>
  <si>
    <t>EMBOUT POUR VIS TX40</t>
  </si>
  <si>
    <t>EMBOUT TORX TX40</t>
  </si>
  <si>
    <t>LIEN DE SERRAGE 3.2X142 NYL P6.6 NOIR</t>
  </si>
  <si>
    <t>LIEN DE SERRAGE 3.2X142 NYL P6</t>
  </si>
  <si>
    <t>JTEPDM63</t>
  </si>
  <si>
    <t>JOINT TORIQUE EPDM D63</t>
  </si>
  <si>
    <t>JVAC63</t>
  </si>
  <si>
    <t>TOILEUS</t>
  </si>
  <si>
    <t>TOILE AMERICANE MULTI USAGE 25 M</t>
  </si>
  <si>
    <t>TOILE U.S.</t>
  </si>
  <si>
    <t>MOAT</t>
  </si>
  <si>
    <t>MAIN D'OEUVRE ATELIER</t>
  </si>
  <si>
    <t>PAN1810</t>
  </si>
  <si>
    <t>PANNEAU PVC 1000 X 1810 MM</t>
  </si>
  <si>
    <t>PROFILH1810</t>
  </si>
  <si>
    <t>PROFIL H 1810</t>
  </si>
  <si>
    <t>EXPAN1810</t>
  </si>
  <si>
    <t>RALLONGE PVC 200 X 1810 MM</t>
  </si>
  <si>
    <t>TSHIRTG-XL</t>
  </si>
  <si>
    <t>T-SHIRT GRIS  AQUATIRIS - TAILLE XL</t>
  </si>
  <si>
    <t xml:space="preserve">GEOMEMBRANE A LA DECOUPE - Largeur rouleau : </t>
  </si>
  <si>
    <t>SOROFLEXD6306M</t>
  </si>
  <si>
    <t>TUYAU PVC SOUPLE D63 0.6 ML</t>
  </si>
  <si>
    <t>DGEOM_915__152</t>
  </si>
  <si>
    <t>MEMBRANE EPDM 1.52MM SUR MESURE (en cm) - Lar</t>
  </si>
  <si>
    <t>REMISE</t>
  </si>
  <si>
    <t>COFFRET ELECTRIQUE IP65 12 MODULES</t>
  </si>
  <si>
    <t>IKA-1/12-ST COFFRET 12 MODULES</t>
  </si>
  <si>
    <t>CROCHETZN6X40</t>
  </si>
  <si>
    <t>CROCHET METAL ACIER ZINC BLANC 6*40</t>
  </si>
  <si>
    <t>CROCHETS METAUX ACIER ZINGUE BLANC 6X40</t>
  </si>
  <si>
    <t>BEST4MA</t>
  </si>
  <si>
    <t>POMPE EAUX CLAIRES BEST 4 AVEC FLOTTEUR</t>
  </si>
  <si>
    <t>1731150021A</t>
  </si>
  <si>
    <t>Remise SAV</t>
  </si>
  <si>
    <t>COURONNE PVC SOUPLE  NOVOFLEX D63 25M</t>
  </si>
  <si>
    <t>COURONNE PVC SOUPLE  NOVOFLEX D63 50M</t>
  </si>
  <si>
    <t>COURONNE DE 50 M</t>
  </si>
  <si>
    <t>M25</t>
  </si>
  <si>
    <t>MANCHON FEM/FEM A COLLER D25</t>
  </si>
  <si>
    <t>C403L15</t>
  </si>
  <si>
    <t>ODPRO163</t>
  </si>
  <si>
    <t>DRAIN EPANDAGE ODPRO VERT D100 L=163 CM</t>
  </si>
  <si>
    <t>TPVCD100L60</t>
  </si>
  <si>
    <t>TUYAU PVC D 100 L=60 CM</t>
  </si>
  <si>
    <t>TPVCD100L68</t>
  </si>
  <si>
    <t>TUYAU PVC D 100 L=68 CM</t>
  </si>
  <si>
    <t>TSHIRTM-S</t>
  </si>
  <si>
    <t>T-SHIRT MARINE AQUATIRIS - TAILLE S</t>
  </si>
  <si>
    <t>RONDN24</t>
  </si>
  <si>
    <t>RONDELLE PLATE NYLON 8X24X2 L</t>
  </si>
  <si>
    <t>BOUL8X70</t>
  </si>
  <si>
    <t>CORPS BOULON FIL. PARTIEL TH M8X70 INOX  A4</t>
  </si>
  <si>
    <t>Boite de 50 : CORPS BOULON TH M8X70 INOX  A4</t>
  </si>
  <si>
    <t>ECRBM8</t>
  </si>
  <si>
    <t>ECROU BORGNE M8 INOX A4</t>
  </si>
  <si>
    <t>VFAC48X25</t>
  </si>
  <si>
    <t>VIS FACADE DDT12.3 4.8X25 T20 INOX A2</t>
  </si>
  <si>
    <t xml:space="preserve">VIS FACADE DDT12.3 4.8X25 T20 </t>
  </si>
  <si>
    <t>RONDN241</t>
  </si>
  <si>
    <t>RONDELLE PLATE NYLON 8X24X1 L</t>
  </si>
  <si>
    <t>FLOTTEUR POUR CHASSE A CLAPET AQUATIRIS</t>
  </si>
  <si>
    <t>FCPG13</t>
  </si>
  <si>
    <t>PRESSE ETOUPE PG13 FILETAGE COURT</t>
  </si>
  <si>
    <t>LCP13G</t>
  </si>
  <si>
    <t>PE ECOTEC-PA GRIS PG13.5 DIMAETRE 6-12</t>
  </si>
  <si>
    <t>FLPG13</t>
  </si>
  <si>
    <t>PRESSE ETOUPE PG13 FILETAGE LONG</t>
  </si>
  <si>
    <t>NAHSKKGLPG13D</t>
  </si>
  <si>
    <t>PE HSKK GRIS LONG PG13 DIAMETRE 6-12</t>
  </si>
  <si>
    <t>ECROUPG13</t>
  </si>
  <si>
    <t>ECROU PE POUR PRESSE ETOUPE PG13</t>
  </si>
  <si>
    <t>C.ECROU ECOTEC-HSK-PA GRIS PG13</t>
  </si>
  <si>
    <t>JOINT D110</t>
  </si>
  <si>
    <t>JOINT110F</t>
  </si>
  <si>
    <t>JOINT HUBLOT PVC D110 EPDM 4 MM</t>
  </si>
  <si>
    <t>JOINT D200</t>
  </si>
  <si>
    <t>JOINT200F</t>
  </si>
  <si>
    <t>JOINT HUBLOT PVC D200 EPDM 4 MM</t>
  </si>
  <si>
    <t>MSCIE127</t>
  </si>
  <si>
    <t>SCIE CLOCHE MHS D127</t>
  </si>
  <si>
    <t>SCIE CLOCHE D127 MHS</t>
  </si>
  <si>
    <t>MHST67 - SCIE CLOCHE CARBURE D67</t>
  </si>
  <si>
    <t>MHST - SCIE CLOCHE CARBURE D67</t>
  </si>
  <si>
    <t>MHST57 - SCIE CLOCHE CARBURE D57</t>
  </si>
  <si>
    <t>FIK105 - SCIE CLOCHE DENTURE FINE D105</t>
  </si>
  <si>
    <t>FIK105 - SCIE CLOCHE DENTURE FINE  D105</t>
  </si>
  <si>
    <t>FIK127 - SCIE CLOCHE DENTURE FINE D127</t>
  </si>
  <si>
    <t>K-009127</t>
  </si>
  <si>
    <t>MHS108  - SCIE CLOCHE BIMETAL D108</t>
  </si>
  <si>
    <t>MSCIEFIK20</t>
  </si>
  <si>
    <t>FIK20 - SCIE CLOCHE DENTURE FINE D20</t>
  </si>
  <si>
    <t>K-009020</t>
  </si>
  <si>
    <t>K-030105</t>
  </si>
  <si>
    <t>VESTE-L</t>
  </si>
  <si>
    <t>VESTE AQUATIRIS - TAILLE L</t>
  </si>
  <si>
    <t>ECRM8</t>
  </si>
  <si>
    <t>ECROU INOX A2 M8</t>
  </si>
  <si>
    <t>ECROU HEXAGONAL HU M8 PAS100 INOX A2</t>
  </si>
  <si>
    <t>URT50112</t>
  </si>
  <si>
    <t>RACCORD TARAUDE COMPRESSION _ 50X1 1/2</t>
  </si>
  <si>
    <t>URT5011/2</t>
  </si>
  <si>
    <t>MRAC50/EC</t>
  </si>
  <si>
    <t>RACCORD PEHD PVC D50 2</t>
  </si>
  <si>
    <t>BOITE DE 24 CALES CAOUTCHOUC BRUT 8 X 90</t>
  </si>
  <si>
    <t>MVAN2VMHI63</t>
  </si>
  <si>
    <t>VANNE 2 VOIES MOTORISEE HORLOGE INTEGRE D63</t>
  </si>
  <si>
    <t>VKDIVCE63EPMBLOC</t>
  </si>
  <si>
    <t>ROBINETS 1/4 DE TOUR ELECTRIQUE D63</t>
  </si>
  <si>
    <t>VESTE-M</t>
  </si>
  <si>
    <t>VESTE AQUATIRIS - TAILLE M</t>
  </si>
  <si>
    <t>PCR2EH</t>
  </si>
  <si>
    <t>COFFRAGE FV RELEVAGE 2EH 2,5X1,6</t>
  </si>
  <si>
    <t>PACK  FV GEO 1.52MM 2EH 2.5X1.6  AVEC GRILLES</t>
  </si>
  <si>
    <t xml:space="preserve">CASQUETTE EN TISSU BLEU MARINE AQUATIRIS </t>
  </si>
  <si>
    <t>PANTACOM</t>
  </si>
  <si>
    <t>Casquette en tissu, 5 pans, bleue marine avec, sur le côté, le logo Aquatiris de brodé._x001F_Origine : Europe - Broderie : France_x001F_</t>
  </si>
  <si>
    <t>DWVOX75</t>
  </si>
  <si>
    <t>ELECTROPOMPE TRIPHASEE DW VOX M 75 D63 FILETE</t>
  </si>
  <si>
    <t>1589030004A</t>
  </si>
  <si>
    <t>ELECTROPOMPE TRIPHASEE DW VOX 75 D63 FILETE</t>
  </si>
  <si>
    <t>COFRTRI1</t>
  </si>
  <si>
    <t>MOD. DIRECTO 1-Tri/0.55 (1,7-2,3A)-S-</t>
  </si>
  <si>
    <t>COFFRETS ELECTRIQUES</t>
  </si>
  <si>
    <t>MPLATINE</t>
  </si>
  <si>
    <t>PLATINES INOX POUR BG</t>
  </si>
  <si>
    <t>PLATINE POUR TUBE D26</t>
  </si>
  <si>
    <t>BOUL8X16</t>
  </si>
  <si>
    <t>VIS METAUX INOX A2 TETE HEXAGONALE TH M8X16</t>
  </si>
  <si>
    <t>BACLYS</t>
  </si>
  <si>
    <t>BAC RETENTION PE 60X40X15</t>
  </si>
  <si>
    <t>LABR30008F</t>
  </si>
  <si>
    <t>Labo Rétention 30L - Coloris NOIR TEIN008</t>
  </si>
  <si>
    <t>T25EVAC</t>
  </si>
  <si>
    <t>TUBE PVC DN25 5 M</t>
  </si>
  <si>
    <t>TPPVC25</t>
  </si>
  <si>
    <t>TUBE PVC DN25 (ML)</t>
  </si>
  <si>
    <t>GRILDRALYS</t>
  </si>
  <si>
    <t>GEOGRILLE DRAINANTE FSM 365 BLUE</t>
  </si>
  <si>
    <t>NORKOI</t>
  </si>
  <si>
    <t>refmatal1</t>
  </si>
  <si>
    <t>RAPIS MATALA BLEU 120*100</t>
  </si>
  <si>
    <t>VDL516025</t>
  </si>
  <si>
    <t>TRAVERSEE DE PAROI 25/32X1</t>
  </si>
  <si>
    <t>5.16.025</t>
  </si>
  <si>
    <t>RACCORDEMENT DE RECIPIENT 25/32X1""</t>
  </si>
  <si>
    <t>PHYTOTINY</t>
  </si>
  <si>
    <t>PHYTOTINY EAUX MENAGERES</t>
  </si>
  <si>
    <t>KIT TINY BAC FV</t>
  </si>
  <si>
    <t>PEHD1150</t>
  </si>
  <si>
    <t>PLAQUE DE FOND D1150</t>
  </si>
  <si>
    <t>PEHD1250</t>
  </si>
  <si>
    <t>PLAQUE DE FOND D1250</t>
  </si>
  <si>
    <t>T25PN162M</t>
  </si>
  <si>
    <t>TUBE PVC PRESSION PN16 DN25 2 M</t>
  </si>
  <si>
    <t>TP25/163</t>
  </si>
  <si>
    <t>BG-BOOK-GUIDEMO</t>
  </si>
  <si>
    <t>BOOK DES REALISATIONS / GUIDE TECHNIQUE DE MI</t>
  </si>
  <si>
    <t>VESTE-XL</t>
  </si>
  <si>
    <t>VESTE AQUATIRIS - TAILLE XL</t>
  </si>
  <si>
    <t>TSHIRTM-XL</t>
  </si>
  <si>
    <t>T-SHIRT MARINE AQUATIRIS - TAILLE XL</t>
  </si>
  <si>
    <t>BOITE DE 50 VIS CHARPENTE 8X140 INOX A2 TX40</t>
  </si>
  <si>
    <t>BOITE DE 100 VIS PENTURE TORX T30 INOX A2 7X</t>
  </si>
  <si>
    <t>BOITE DE 100 VIS PENTURE 6X30 T30 INOX  A2</t>
  </si>
  <si>
    <t>VIS PENTURE 6X30 T30 INOX  A4</t>
  </si>
  <si>
    <t>BOITE DE 100 VIS CHARPENTE 6X80 INOX  A2 TORX</t>
  </si>
  <si>
    <t>DIR023VMHI63PAP</t>
  </si>
  <si>
    <t>KIT PAP RELEVAGE VAN 3 VOIES MOTORISE D63</t>
  </si>
  <si>
    <t>PVC6316L17</t>
  </si>
  <si>
    <t>TUBE PVC PRESSION D63 L17CM</t>
  </si>
  <si>
    <t>DIR023VMHI50PAP</t>
  </si>
  <si>
    <t>KIT PAP RELEVAGE VAN 3 VOIES MOTORISE D50</t>
  </si>
  <si>
    <t>ELECV63</t>
  </si>
  <si>
    <t>ACTIONNEUR ELECTRIQUE AVEC CARTE BLUETOOTH</t>
  </si>
  <si>
    <t>ER20BLT</t>
  </si>
  <si>
    <t xml:space="preserve">ER20.50A.GBH. ACT ELECTRIQUE ER20 AVEC CARTE </t>
  </si>
  <si>
    <t>KMONTD63</t>
  </si>
  <si>
    <t>D63 KIT DE MONTAGE POUR ACTIONNEUR ELECTRIQUE</t>
  </si>
  <si>
    <t>2KTPQCELL</t>
  </si>
  <si>
    <t>KMONTD50</t>
  </si>
  <si>
    <t>D50 KIT DE MONTAGE POUR ACTIONNEUR ELECTRIQUE</t>
  </si>
  <si>
    <t>2KTPQCEJJ</t>
  </si>
  <si>
    <t>BOITE DE 50 VIS CHARPENTE 8X160 INOX A2 TX40</t>
  </si>
  <si>
    <t>VCHARP</t>
  </si>
  <si>
    <t>VIS CHARPENTE</t>
  </si>
  <si>
    <t>FLAC2L</t>
  </si>
  <si>
    <t>FLACON PEBD GRADUE AVEC BOUCHON 2L</t>
  </si>
  <si>
    <t>ACCESSOIRES</t>
  </si>
  <si>
    <t>CORDPP</t>
  </si>
  <si>
    <t>DRISS POLYPRO D4 1M</t>
  </si>
  <si>
    <t>CASTORAMA</t>
  </si>
  <si>
    <t>CORDAGE TRESSE DRISS POLYPRO D4 20M</t>
  </si>
  <si>
    <t>Bobine de 20 m</t>
  </si>
  <si>
    <t>COFRELECV2VAUTO</t>
  </si>
  <si>
    <t>COFFRET ELECTRIQUE - AUTO 3 VANNES 2 VOIES</t>
  </si>
  <si>
    <t>KCAREX6EH</t>
  </si>
  <si>
    <t>KIT CAREX</t>
  </si>
  <si>
    <t>KIT BACS / KITS COFFRAGE</t>
  </si>
  <si>
    <t>TALIMCAREX</t>
  </si>
  <si>
    <t>RAMPE D'ALIMENTATION CAREX D50 L=1,3 M</t>
  </si>
  <si>
    <t>Les 10 fentes de la rampe d'alimentation seront réalisées à l'Atelier._x001F_Lors de la coupe, le disque (2mm) doit s'enfoncer de 2 cm / 1 fente tous les 25 cm. _x001F_PREMIERE FENTE A 10 CM._x001F_</t>
  </si>
  <si>
    <t>CUVECAREX3500</t>
  </si>
  <si>
    <t>CUVE 3500L GAMME CAREX</t>
  </si>
  <si>
    <t>PORTE CLEFS SUPPORT TELEPHONE AQUATIRIS</t>
  </si>
  <si>
    <t>CLAP200</t>
  </si>
  <si>
    <t>KIT CHASSE A OBTURATEUR AIMANTE DN200</t>
  </si>
  <si>
    <t>SBGDA02H1800</t>
  </si>
  <si>
    <t>BROYEUR DOUBLE POMPE AVEC ALTERNANCE H=1800</t>
  </si>
  <si>
    <t>MCOFPRODPASA</t>
  </si>
  <si>
    <t>COFFRET ELECTRIQUE DOULE POMPE AVEC HORLOGE</t>
  </si>
  <si>
    <t>ODPRO118</t>
  </si>
  <si>
    <t>DRAIN EPANDAGE ODPRO VERT D100 L=118 cm</t>
  </si>
  <si>
    <t>FV GEO</t>
  </si>
  <si>
    <t>KIT DE MISE EN CHARGE POUR REGARD CUNETTE</t>
  </si>
  <si>
    <t>DSPR-1200-ALT</t>
  </si>
  <si>
    <t>POSTE DOUBLE POMPE H=1200 ALTERNANCE INTEGREE</t>
  </si>
  <si>
    <t>- Poste de relevage double pompe Hauteur =1200 mm Diamètre = 800 mm _x001F_- Fourni avec barres de guidage._x001F_- Alternance intégrée = 2 sorties_x001F_- Boitier électrique inclus avec gestion des pannes et alarme._x001F_- Pompes VOX 75 avec flotteur_x001F_- Bâchées d'environ 70 L</t>
  </si>
  <si>
    <t>362334026H</t>
  </si>
  <si>
    <t>DIRECTO 2-M/0.55 (5,7-7,6A) AVEC HORLOGE</t>
  </si>
  <si>
    <t>100110ML</t>
  </si>
  <si>
    <t>PALETTE 100*110 MI-LOURDE</t>
  </si>
  <si>
    <t>COFRTRI15</t>
  </si>
  <si>
    <t>MOD. DIRECTO 1-Tri/1.5 (3,1-4,2A)-S-</t>
  </si>
  <si>
    <t>COFRPVCMESURE1</t>
  </si>
  <si>
    <t>COFFRAGE PVC SUR MESURE 2X2.5 m</t>
  </si>
  <si>
    <t>GPR</t>
  </si>
  <si>
    <t>GUIDE POSTES DE RELEVAGE</t>
  </si>
  <si>
    <t>GUIDE DE L'USAGER CAREX</t>
  </si>
  <si>
    <t>BODYWARMER-S</t>
  </si>
  <si>
    <t>BODY WARMER UNISEXE TAILLE S</t>
  </si>
  <si>
    <t>BODYWARMER-M</t>
  </si>
  <si>
    <t>BODY WARMER UNISEXE TAILLE M</t>
  </si>
  <si>
    <t>BODYWARMER-L</t>
  </si>
  <si>
    <t>BODY WARMER UNISEXE TAILLE L</t>
  </si>
  <si>
    <t>BODYWARMER-XL</t>
  </si>
  <si>
    <t>BODY WARMER UNISEXE TAILLE XL</t>
  </si>
  <si>
    <t>BODYWARMER-XXL</t>
  </si>
  <si>
    <t>BODY WARMER UNISEXE TAILLE XXL</t>
  </si>
  <si>
    <t>BODYWARMER-XXXL</t>
  </si>
  <si>
    <t>BODY WARMER UNISEXE TAILLE XXXL</t>
  </si>
  <si>
    <t>TSHIRTM-XXL</t>
  </si>
  <si>
    <t>T-SHIRT AQUATIRIS MARINE - TAILLE XXL</t>
  </si>
  <si>
    <t>PULLH-M</t>
  </si>
  <si>
    <t>PULL AQUATIRIS HOMME TAILLE M-2</t>
  </si>
  <si>
    <t>PULLH-L</t>
  </si>
  <si>
    <t>PULL AQUATIRIS HOMME TAILLE L-3</t>
  </si>
  <si>
    <t>PULLH-XL</t>
  </si>
  <si>
    <t>PULL AQUATIRIS HOMME TAILLE XL-4</t>
  </si>
  <si>
    <t>PULLH-XXL</t>
  </si>
  <si>
    <t>PULL AQUATIRIS HOMME TAILLE XXL-5</t>
  </si>
  <si>
    <t>PULLH-XXXL</t>
  </si>
  <si>
    <t>PULL AQUATIRIS HOMME TAILLE XXXL-6</t>
  </si>
  <si>
    <t>PULLH-XXXXL</t>
  </si>
  <si>
    <t>PULL AQUATIRIS HOMME TAILLE XXXXL-7</t>
  </si>
  <si>
    <t>PULLF-S</t>
  </si>
  <si>
    <t>PULL AQUATIRIS FEMME TAILLE S-1</t>
  </si>
  <si>
    <t>PULLF-M</t>
  </si>
  <si>
    <t>PULL AQUATIRIS FEMME TAILLE M-2</t>
  </si>
  <si>
    <t>PULLF-L</t>
  </si>
  <si>
    <t>PULL AQUATIRIS FEMME TAILLE L-3</t>
  </si>
  <si>
    <t>PULLF-XL</t>
  </si>
  <si>
    <t>PULL AQUATIRIS FEMME TAILLE XL-4</t>
  </si>
  <si>
    <t>PULLF-XXL</t>
  </si>
  <si>
    <t>PULL AQUATIRIS FEMME TAILLE XXL-5</t>
  </si>
  <si>
    <t>PULLF-XXXL</t>
  </si>
  <si>
    <t>PULL AQUATIRIS FEMME TAILLE XXXL-6</t>
  </si>
  <si>
    <t>PULLF-XXXXL</t>
  </si>
  <si>
    <t>PULL AQUATIRIS FEMME TAILLE XXXXL-7</t>
  </si>
  <si>
    <t>MARINIEREF-S</t>
  </si>
  <si>
    <t>MARINIERE AQUATIRIS FEMME TAILLE S-1</t>
  </si>
  <si>
    <t>MARINIEREF-L</t>
  </si>
  <si>
    <t>MARINIERE AQUATIRIS FEMME TAILLE L-3</t>
  </si>
  <si>
    <t>MARINIEREF-XL</t>
  </si>
  <si>
    <t>MARINIERE AQUATIRIS FEMME TAILLE XL-4</t>
  </si>
  <si>
    <t>MARINIEREH-M</t>
  </si>
  <si>
    <t>MARINIERE AQUATIRIS HOMME TAILLE M-2</t>
  </si>
  <si>
    <t>MARINIEREH-L</t>
  </si>
  <si>
    <t>MARINIERE AQUATIRIS HOMME TAILLE L-3</t>
  </si>
  <si>
    <t>MARINIEREH-XL</t>
  </si>
  <si>
    <t>MARINIERE AQUATIRIS HOMME TAILLE XL-4</t>
  </si>
  <si>
    <t>MARINIEREH-XXL</t>
  </si>
  <si>
    <t>MARINIERE AQUATIRIS HOMME TAILLE XXL-5</t>
  </si>
  <si>
    <t>VESTE-XXXL</t>
  </si>
  <si>
    <t>VESTE AQUATIRIS - TAILLE XXXL</t>
  </si>
  <si>
    <t>VESTE-XXXXL</t>
  </si>
  <si>
    <t>VESTE AQUATIRIS - TAILLE XXXXL</t>
  </si>
  <si>
    <t>POLOF-S</t>
  </si>
  <si>
    <t>POLO AQUATIRIS FEMME TAILLE S-1</t>
  </si>
  <si>
    <t>POLOF-M</t>
  </si>
  <si>
    <t>POLO AQUATIRIS FEMME TAILLE M-2</t>
  </si>
  <si>
    <t>POLOF-L</t>
  </si>
  <si>
    <t>POLO AQUATIRIS FEMME TAILLE L-3</t>
  </si>
  <si>
    <t>POLOF-XL</t>
  </si>
  <si>
    <t>POLO AQUATIRIS FEMME TAILLE XL-4</t>
  </si>
  <si>
    <t>POLOH-M</t>
  </si>
  <si>
    <t>POLO AQUATIRIS HOMME TAILLE M-2</t>
  </si>
  <si>
    <t>POLOH-L</t>
  </si>
  <si>
    <t>POLO AQUATIRIS HOMME TAILLE L-3</t>
  </si>
  <si>
    <t>POLOH-XL</t>
  </si>
  <si>
    <t>POLO AQUATIRIS HOMME TAILLE XL-4</t>
  </si>
  <si>
    <t>POLOH-XXL</t>
  </si>
  <si>
    <t>POLO AQUATIRIS HOMME TAILLE XXL-5</t>
  </si>
  <si>
    <t>POLOH-XXXL</t>
  </si>
  <si>
    <t>POLO AQUATIRIS HOMME TAILLE XXXL-6</t>
  </si>
  <si>
    <t>POLOH-XXXXL</t>
  </si>
  <si>
    <t>POLO AQUATIRIS HOMME TAILLE XXXXL-7</t>
  </si>
  <si>
    <t>VIS PENTURE 6X50 T30 INOX  A2</t>
  </si>
  <si>
    <t>CHASSE A CLAPET AVEC FLOTTEUR ET CUVE 200 L</t>
  </si>
  <si>
    <t>BACDEG200</t>
  </si>
  <si>
    <t>BAC DEGRAISSEUR 200L</t>
  </si>
  <si>
    <t>BACDEG500</t>
  </si>
  <si>
    <t>BAC DEGRAISSEUR 500L</t>
  </si>
  <si>
    <t>CHASSE A CLAPET AVEC FLOTTEUR ET CUVE 500 L</t>
  </si>
  <si>
    <t>MPVC50L20</t>
  </si>
  <si>
    <t>TUYAU PVC EVAC D50 L=20 cm</t>
  </si>
  <si>
    <t>MPVC50L16</t>
  </si>
  <si>
    <t>TUYAU PVC EVAC D50 L=16 cm</t>
  </si>
  <si>
    <t>MPVC50L10</t>
  </si>
  <si>
    <t>TUYAU PVC EVAC D50 L=10 cm</t>
  </si>
  <si>
    <t>C7070LB36</t>
  </si>
  <si>
    <t>BISEAU PEAL 70X70 L=36 CM</t>
  </si>
  <si>
    <t>C7070L675</t>
  </si>
  <si>
    <t>POTEAU PEAL 70X70 L=67,5 CM</t>
  </si>
  <si>
    <t>COFFRAGE PVC CAREX 5 EH 2X2.5 m</t>
  </si>
  <si>
    <t>KCAREX3</t>
  </si>
  <si>
    <t>KIT TRIPLE CAREX 5-6 EH</t>
  </si>
  <si>
    <t>HCANASPR</t>
  </si>
  <si>
    <t>HAUT DE CANALISATION POUR POSTE EB 63</t>
  </si>
  <si>
    <t>HCANASPRBG</t>
  </si>
  <si>
    <t>HAUT DE CANALISATION POUR POSTE EB 63 BG</t>
  </si>
  <si>
    <t>KITCORNBG1</t>
  </si>
  <si>
    <t>KIT CORNIERE POUR BARRES DE GUIDAGES</t>
  </si>
  <si>
    <t>KITCORNBG1900</t>
  </si>
  <si>
    <t>KIT CORNIERE POUR BARRES DE GUIDAGES 1900</t>
  </si>
  <si>
    <t>KITALARMESPR</t>
  </si>
  <si>
    <t>KIT ALARME AVEC SUPPORT</t>
  </si>
  <si>
    <t>ECSPR-1200-EBARA</t>
  </si>
  <si>
    <t>POSTE DE RELEVAGE EAU CLAIRE 1M20 SANS POMPE</t>
  </si>
  <si>
    <t>ECSPR-1500-EBARA</t>
  </si>
  <si>
    <t>POSTE DE RELEVAGE EAU CLAIRE 1M50 SANS POMPE</t>
  </si>
  <si>
    <t>ECSPR-1800-EBARA</t>
  </si>
  <si>
    <t>POSTE DE RELEVAGE EAU CLAIRE 1M80 SANS POMPE</t>
  </si>
  <si>
    <t>ECSPR-900-EBARA</t>
  </si>
  <si>
    <t>POSTE DE RELEVAGE EAU CLAIRE 90CM SANS POMPE</t>
  </si>
  <si>
    <t>KPA</t>
  </si>
  <si>
    <t>KIT PIED D'ASSISE PREMONTE</t>
  </si>
  <si>
    <t>RELAITEMPO</t>
  </si>
  <si>
    <t xml:space="preserve">RELAIS TEMPORISE </t>
  </si>
  <si>
    <t>LEG037169</t>
  </si>
  <si>
    <t>BLOC PASS.VIS 1 JONCT. 2 ENT 2 SORT 2,5 GRIS</t>
  </si>
  <si>
    <t>SBGDA02H1500</t>
  </si>
  <si>
    <t>BROYEUR DOUBLE POMPE AVEC ALTERNANCE H=1500</t>
  </si>
  <si>
    <t>SBGDA02H1200</t>
  </si>
  <si>
    <t>BROYEUR DOUBLE POMPE AVEC ALTERNANCE H=1200</t>
  </si>
  <si>
    <t>HCANADOUBLESPRBG</t>
  </si>
  <si>
    <t>HAUT DE CANALISATION POUR DOUBLE POMPE BG</t>
  </si>
  <si>
    <t>SPR1200-EBARA</t>
  </si>
  <si>
    <t>SPR900-EBARA</t>
  </si>
  <si>
    <t>SPR1500-EBARA</t>
  </si>
  <si>
    <t>SPR900BG-EBARA</t>
  </si>
  <si>
    <t>SPR1200BG-EBARA</t>
  </si>
  <si>
    <t>SPR1500BG-EBARA</t>
  </si>
  <si>
    <t>SPR1900BG-EBARA</t>
  </si>
  <si>
    <t>MGRILLE5X5V5</t>
  </si>
  <si>
    <t>GRILLE MAILLE 5X5 GALVA CAILLEBOTIS 2270x805</t>
  </si>
  <si>
    <t>CPVCSOUPLE50M</t>
  </si>
  <si>
    <t>COURONNE PVC SOUPLE  D63 50M CH</t>
  </si>
  <si>
    <t>MJOI125</t>
  </si>
  <si>
    <t>JOINT  D125</t>
  </si>
  <si>
    <t>MJOI160</t>
  </si>
  <si>
    <t>JOINT  D160</t>
  </si>
  <si>
    <t>MCABLE2.5C50</t>
  </si>
  <si>
    <t>CABLE ELECTRIQUE R2V 3G2.5 COURONNE DE 50 ML</t>
  </si>
  <si>
    <t>MCABLE2.5C100</t>
  </si>
  <si>
    <t>CABLE ELECTRIQUE R2V 3G2.5 COURONNE DE 100 ML</t>
  </si>
  <si>
    <t>PVC5016L19</t>
  </si>
  <si>
    <t>TUBE PVC PRESSION D50 L=19CM</t>
  </si>
  <si>
    <t>MOTORISATION50</t>
  </si>
  <si>
    <t>MOTORISATION VANNE D50</t>
  </si>
  <si>
    <t>FOND8PAL85</t>
  </si>
  <si>
    <t>PALETTE FONDAFORM 1M20X2M40 85 PLAQUES 8 mm</t>
  </si>
  <si>
    <t>PAL50C1001002500</t>
  </si>
  <si>
    <t>PALETTE DE 50 CHEVRONS 100X100 L 2.50M</t>
  </si>
  <si>
    <t>GXRM910M</t>
  </si>
  <si>
    <t>POMPE EAU CLAIRE GXRM 9 AVEC 10M DE CABLE</t>
  </si>
  <si>
    <t>CALPEDA</t>
  </si>
  <si>
    <t>POMPE GXRM 9 AVEC 10M DE CABLE_x001F_Pompe de relevage en inox 304 pour eaux légèrement chargées -_x001F_(Multi-canaux)_x001F_HYDRAULIQUE_x001F_ - Débit ...(Q m³/h): 0 - 10,2 m³/h_x001F_ - HMT .....(H mCl) : 9 - 1,7 mCE_x001F_ - Point de fonctionnement : NC_x001F_MOTEUR Monophasé en 50 Hz_x001F_ - Puissance ..(P2) : 0,25 kW_x001F_ - Intensité ..(In) : 2,50 A_x001F_ - Tension ....(1~) : 230 V_x001F_ - Isolation ...... : Classe F_x001F_ - Protection ..... : IP X8_x001F_ - Câble .......... : 10 m de longueur (3G1mm²)_x001F_ - Moteur ......... : A sec_x001F_ - Bobinage ....... : Triple imprégnation_x001F_ - Flotteur ....... : INTÉGRÉ_x001F_ - Condensateur ... : Intégré dans le corps de pompe_x001F_ORIFICE VERTICALE TARAUDÉ_x001F_ - Refoulement .... : 1""¼_x001F_ - Passage libres . : 10 mm maxi_x001F_CONSTRUCTION_x001F_ - Corps de pompe . : INOX 304_x001F_ - Carcasse moteur : INOX 304_x001F_ - Turbine ........ : INOX 304_x001F_ - Arbre moteur ... : INOX 303_x001F_ - GM : Oxyde d'alumine / Carbone dur - NBR + 1 joint à lèvre</t>
  </si>
  <si>
    <t>GQVM 50-820M</t>
  </si>
  <si>
    <t xml:space="preserve">POMPE GQVM 50-8 SG SANS FLOTTEUR - 20M CABLE </t>
  </si>
  <si>
    <t>POMPE GQVM 50-8 SG SANS FLOTTEUR - 20M CABLE SANS_x001F_FICHE_x001F_Pompe de relevage en fonte pour eaux chargées_x001F_(Turbine vortex)_x001F_CARACTÉRISTIQUES TECHNIQUES DE LA POMPE_x001F_HYDRAULIQUE_x001F_ - Débit .(Q m³/h) : 0 - 24 m³/h_x001F_ - HMT ...(H mCE). : 8 - 1,8 mCE_x001F_ - Point de fonctionnement : NC_x001F_MOTEUR monophasé en 50 Hz_x001F_ - Puissance .(P2) : 0,55 kW_x001F_ - Intensité .(In) : 4,30 A_x001F_ - Tension ...(1~) : 230 V_x001F_ - Rotation moteur : 2900 tr/min_x001F_ - Moteur ........ : A sec_x001F_ - Bobinage ...... : Triple imprégnation_x001F_ - Isolation ..... : Classe F_x001F_ - Protection .... : IP X8_x001F_ - Longueur Câble : 20 mètres en 3G1mm²_x001F_ - Flotteur ...... : NON INTÉGRÉ_x001F_ORIFICE HORIZONTAL_x001F_ - Refoulement ... : DN 50 - 2""_x001F_ - Passage libre . : 50 mm maxi_x001F_CONSTRUCTION_x001F_ - Carcasse moteur : INOX 304_x001F_ - Corps de pompe : FONTE_x001F_ - Turbine vortex : FONTE_x001F_ - Arbre moteur .. : INOX 304_x001F_ - DOUBLE GM : Céramique d'alumine / Carbone dur - NBR</t>
  </si>
  <si>
    <t>GQVM 50-820MC</t>
  </si>
  <si>
    <t>POMPE GQVM 50-8 20M CABLE SANS FICHE</t>
  </si>
  <si>
    <t xml:space="preserve">PC </t>
  </si>
  <si>
    <t>POMPE GQVM 50-8 20M CABLE SANS FICHE_x001F_Pompe de relevage en fonte pour eaux chargées_x001F_(Turbine vortex)_x001F_CARACTÉRISTIQUES TECHNIQUES DE LA POMPE_x001F_HYDRAULIQUE_x001F_ - Débit .(Q m³/h) : 0 - 24 m³/h_x001F_ - HMT ...(H mCE). : 8 - 1,8 mCE_x001F_ - Point de fonctionnement : NC_x001F_MOTEUR monophasé en 50 Hz_x001F_ - Puissance .(P2) : 0,55 kW_x001F_ - Intensité .(In) : 4,30 A_x001F_ - Tension ...(1~) : 230 V_x001F_ - Rotation moteur : 2900 tr/min_x001F_ - Moteur ........ : A sec_x001F_ - Bobinage ...... : Triple imprégnation_x001F_ - Isolation ..... : Classe F_x001F_ - Protection .... : IP X8_x001F_ - Longueur Câble : 20 mètres en 3G1mm²_x001F_ - Flotteur ...... : Arrêt / Marche_x001F_ORIFICE HORIZONTAL_x001F_ - Refoulement ... : DN 50 - 2""_x001F_ - Passage libre . : 50 mm maxi_x001F_CONSTRUCTION_x001F_ - Carcasse moteur : INOX 304_x001F_ - Corps de pompe : FONTE_x001F_ - Turbine vortex : FONTE_x001F_ - Arbre moteur .. : INOX 304_x001F_ - DOUBLE GM : Céramique d'alumine / Carbone dur - NBR</t>
  </si>
  <si>
    <t xml:space="preserve">PIED D'ASSISE DROIT </t>
  </si>
  <si>
    <t>PIED D'ASSISE DROIT 2</t>
  </si>
  <si>
    <t>PA-CALPEDA</t>
  </si>
  <si>
    <t>PIED D'ASSISE DROIT SAG</t>
  </si>
  <si>
    <t xml:space="preserve">ALARME GSM </t>
  </si>
  <si>
    <t>COFFRET REPORT ALARME GSM CA GSM</t>
  </si>
  <si>
    <t>Coffret conçu pour le report d'alarme par SMS via le réseau GSM_x001F_(carte SIM non comprise)._x001F_ - Gestion de 4 numéros de téléphone._x001F_ - Alimentation par 4 piles LR06._x001F_ - 1 voyant de diagnostic._x001F_ - 1 voyant batterie faible._x001F_ - 1 bouton de configuration._x001F_Coffret plastique IP 44._x001F_Dimensions : 165 x 200 x 100 mm_x001F_NB : CE COFFRET EST À INSTALLER UNIQUEMENT DANS UN_x001F_LOCAL TECHNIQUE NON ACCESSIBLE AU PUBLIC.</t>
  </si>
  <si>
    <t>PALPVCSOUPLE50M</t>
  </si>
  <si>
    <t>PALETTE : COURONNE PVC SOUPLE  D63 4X50M CH</t>
  </si>
  <si>
    <t>RELAISMOD2NO</t>
  </si>
  <si>
    <t>RELAIS MODULAIRE 2 CONTACTS NO 16 A</t>
  </si>
  <si>
    <t>DPOSTE-ECSPR1800</t>
  </si>
  <si>
    <t>Double poste de relevage eaux claires 1800</t>
  </si>
  <si>
    <t>KITVAN110REH</t>
  </si>
  <si>
    <t>KIT DISTRIBUTION GUILLOTINES D110 REHAUSSE</t>
  </si>
  <si>
    <t>KITVAN110REG</t>
  </si>
  <si>
    <t xml:space="preserve">KIT REGARD DISTRIBUTION GUILLOTINES D110 </t>
  </si>
  <si>
    <t>PAL140C70701800</t>
  </si>
  <si>
    <t>PALETTE DE 140 CHEVRONS PEAl 70X70 L 180 CM</t>
  </si>
  <si>
    <t>PAL100ECOP2</t>
  </si>
  <si>
    <t>PALETTE DE 100 ECOPLANC 2M</t>
  </si>
  <si>
    <t>PAL</t>
  </si>
  <si>
    <t>PAL100ECOP2.5</t>
  </si>
  <si>
    <t>PALETTE DE 100 ECOPLANC 2M50</t>
  </si>
  <si>
    <t>DGEOM_610_110_3050</t>
  </si>
  <si>
    <t>ROULEAU 6M10 X 30M50 1.10MM</t>
  </si>
  <si>
    <t>DGEOM_610_110_6100</t>
  </si>
  <si>
    <t>ROULEAU 6M10 X 61M 1.10MM</t>
  </si>
  <si>
    <t>VIS METAUX  A2 TH M10X25</t>
  </si>
  <si>
    <t>ECROU FREIN A2 M10 WAX</t>
  </si>
  <si>
    <t>RONDELLE PLATE M10X27X2 L A2</t>
  </si>
  <si>
    <t>VIS METAUX  A2 TH M10X50</t>
  </si>
  <si>
    <t>PDFTINY1400</t>
  </si>
  <si>
    <t>POT DE FLEUR PHYTOTINY D140</t>
  </si>
  <si>
    <t>KERPONT</t>
  </si>
  <si>
    <t xml:space="preserve">LEG092001  </t>
  </si>
  <si>
    <t>BOITE DE DERIVATION D.60 PLEXO</t>
  </si>
  <si>
    <t>DFVCR</t>
  </si>
  <si>
    <t>DFVLR</t>
  </si>
  <si>
    <t>KIT DRAINAGE FV 4-10 EH - SORTIE LATERALE (R)</t>
  </si>
  <si>
    <t>KCAREX5EHSLSC</t>
  </si>
  <si>
    <t>KIT CAREX 5 EH SANS CUVE</t>
  </si>
  <si>
    <t>KCAREX6EHSLSC</t>
  </si>
  <si>
    <t>KIT CAREX 6 EH SANS CUVE</t>
  </si>
  <si>
    <t>DGEOM_610_152_3050</t>
  </si>
  <si>
    <t>ROULEAU 6M10 X 30M50 1.52MM</t>
  </si>
  <si>
    <t>DGEOM_610_152_6100</t>
  </si>
  <si>
    <t>ROULEAU 6M10 X 61M 1.52MM</t>
  </si>
  <si>
    <t>CUVED600H2200</t>
  </si>
  <si>
    <t>CUVE DIAMETRE 600 HAUTEUR 2200 AVEC COUVERCLE</t>
  </si>
  <si>
    <t>ECSPR-1900</t>
  </si>
  <si>
    <t>POSTE DE RELEVAGE EAUX CLAIRES 1M90 D600</t>
  </si>
  <si>
    <t>ECSPR-2200</t>
  </si>
  <si>
    <t>POSTE DE RELEVAGE EAUX CLAIRES 2M20 D600</t>
  </si>
  <si>
    <t>MCOFPRODPAPD</t>
  </si>
  <si>
    <t>COFFRET ELECTRIQUE DOULE POMPE POIRES DEPORTE</t>
  </si>
  <si>
    <t>LEG092001</t>
  </si>
  <si>
    <t>BOITE DERIVATION D.60 PLEXO G</t>
  </si>
  <si>
    <t>MSCOTCHLOK</t>
  </si>
  <si>
    <t>BOITE DE DERIVATION ET 3 CONNECTEURS RAPIDES</t>
  </si>
  <si>
    <t>SCOTCHLOK</t>
  </si>
  <si>
    <t xml:space="preserve">CONNECTEUR RAPIDE SCOTCHLOK 3 </t>
  </si>
  <si>
    <t>COFRTRIVOX150</t>
  </si>
  <si>
    <t>MOD. DIRECTO 1-Tri/1.1 (2,3-3,1A)-S-</t>
  </si>
  <si>
    <t>DWVOX150</t>
  </si>
  <si>
    <t>ELECTROPOMPE TRIPHASEE DW VOX M 150 D63 FILET</t>
  </si>
  <si>
    <t>KPADP</t>
  </si>
  <si>
    <t xml:space="preserve">KIT PIED D'ASSISE PREMONTE POUR DOUBLE POMPE </t>
  </si>
  <si>
    <t>MCUVE800H2200</t>
  </si>
  <si>
    <t xml:space="preserve">CUVE DE RELEVAGE D800 H=2200 AVEC COUVERCLE </t>
  </si>
  <si>
    <t>MOPTIMASF</t>
  </si>
  <si>
    <t>POMPE OPTIMA  EAUX CLAIRES SANS FLOTTE</t>
  </si>
  <si>
    <t>VIS A METAUX TH INOX M10X100 FILTETAGE TOTAL</t>
  </si>
  <si>
    <t>MCABLE1.5-2-500</t>
  </si>
  <si>
    <t>CABLE ELECTRIQUE R2V 3G1.5 COURONNE DE 500 ML</t>
  </si>
  <si>
    <t>MBOUC63</t>
  </si>
  <si>
    <t>BOUCHON D63</t>
  </si>
  <si>
    <t>SPR-1200-63-RIGHT</t>
  </si>
  <si>
    <t>POSTE DE RELEVAGE D700 H1200 POMPE RIGHT</t>
  </si>
  <si>
    <t>SPR-1500-63-RIGHT</t>
  </si>
  <si>
    <t>POSTE DE RELEVAGE D700 H1500 POMPE RIGHT</t>
  </si>
  <si>
    <t>MBARRE3NEW1630</t>
  </si>
  <si>
    <t>BARRE DE RENFORT 1630 - BAC 3EH NEW (OK 6EH)</t>
  </si>
  <si>
    <t>MBARRE3NEW2290</t>
  </si>
  <si>
    <t>BARRE DE RENFORT 2290 - BAC 3EH NEW (OK 6EH)</t>
  </si>
  <si>
    <t>LEG037167</t>
  </si>
  <si>
    <t>BLOC PASS.VIS 2 JONCT. 2 ENT 2 SORT 2,5 GRIS</t>
  </si>
  <si>
    <t>DSPR-1500-ALT</t>
  </si>
  <si>
    <t>POSTE DOUBLE POMPE H=1500 ALTERNANCE INTEGREE</t>
  </si>
  <si>
    <t>Poste double pompe Hauteur =1500 mm Diamètre = 800 mm _x001F__x001F_Fourni avec barres de guidage._x001F__x001F_Alternance intégrée = 2 sorties_x001F__x001F_Boitier électrique fourni avec gestion des pannes et alarme._x001F__x001F_Pompes VOX 75 avec flotteur_x001F__x001F_Bâchées d'environ 70 L</t>
  </si>
  <si>
    <t>DSPR-1900-ALT</t>
  </si>
  <si>
    <t>POSTE DOUBLE POMPE H=1900 ALTERNANCE INTEGREE</t>
  </si>
  <si>
    <t>- Poste de relevage  double pompe Hauteur =1900 mm Diamètre = 800 mm _x001F_- Fourni avec barres de guidage._x001F_- Alternance intégrée = 2 sorties_x001F_- Boitier électrique inclus avec gestion des pannes et alarme._x001F_- Pompes VOX 75 avec flotteur_x001F_- Bâchées d'environ 70 L</t>
  </si>
  <si>
    <t>DSPR-2200-ALT</t>
  </si>
  <si>
    <t>POSTE DOUBLE POMPE H=2200 ALTERNANCE INTEGREE</t>
  </si>
  <si>
    <t xml:space="preserve">ECROU INOX A2 M6 </t>
  </si>
  <si>
    <t>ECSPR-900-A</t>
  </si>
  <si>
    <t>POSTE EAUX CLAIRES 90 CM AVEC ALARME</t>
  </si>
  <si>
    <t>MCOFPROEC</t>
  </si>
  <si>
    <t>COFFRET ALARME ET PROTECTION RELEVAGE EC</t>
  </si>
  <si>
    <t>SFV8EH7X2</t>
  </si>
  <si>
    <t>FILTRE VERTICAL 7EH 7X2 1.52MM</t>
  </si>
  <si>
    <t>PFV7EH7x2</t>
  </si>
  <si>
    <t>PACK FV GEO 1.52MM 7EH 7X2 SANS GRILLE</t>
  </si>
  <si>
    <t>1589030021A</t>
  </si>
  <si>
    <t>DW VOX 75 SANS FLOTTEUR</t>
  </si>
  <si>
    <t>ECSPR-1900-EBARA</t>
  </si>
  <si>
    <t>EBARA - POSTE EAUX CLAIRES 1M90 D600</t>
  </si>
  <si>
    <t>ESTIMATION MARGE 2022 (Volume 2021 + 18%)</t>
  </si>
  <si>
    <t>TYPE</t>
  </si>
  <si>
    <t>STOCK AU 31/12/2021</t>
  </si>
  <si>
    <t>TARIF INVENTAIRE</t>
  </si>
  <si>
    <t>PAUHT CORRIGE</t>
  </si>
  <si>
    <t>PAUHT 2022</t>
  </si>
  <si>
    <t>PVUHT CORRIGE</t>
  </si>
  <si>
    <t>PVUHT 2022</t>
  </si>
  <si>
    <t>COEFF CORRIGE</t>
  </si>
  <si>
    <t>COEFF 2022</t>
  </si>
  <si>
    <t>QTITE VENDUE 2021</t>
  </si>
  <si>
    <t>EST. ACHATS 2022</t>
  </si>
  <si>
    <t>EST. VENTES 2022</t>
  </si>
  <si>
    <t>EST. MARGE 2022</t>
  </si>
  <si>
    <t>OK</t>
  </si>
  <si>
    <t>PRESSE ETOUPE PG13</t>
  </si>
  <si>
    <t>IAQPRESSE</t>
  </si>
  <si>
    <t>1 Carton de 6 u</t>
  </si>
  <si>
    <t xml:space="preserve">VIS PENTURE TORX T30 6X30 </t>
  </si>
  <si>
    <t>Non vendu</t>
  </si>
  <si>
    <t>Pas utiliser actuellement</t>
  </si>
  <si>
    <t>-</t>
  </si>
  <si>
    <t>CABLE ELECTRIQUE H07RNF 3G1.5 - CABLE 1.5 : C</t>
  </si>
  <si>
    <t>DGEOM732</t>
  </si>
  <si>
    <t>GEOMEMBRANE A LA DECOUPE LARGEUR 7M32</t>
  </si>
  <si>
    <t>CLAPET ? BOULE DN 50 FONTE FEM/FEM</t>
  </si>
  <si>
    <t>DGEOM853</t>
  </si>
  <si>
    <t>GEOMEMBRANE A LA DECOUPE LARGEUR 8M53</t>
  </si>
  <si>
    <t>&lt;Defaut&gt;</t>
  </si>
  <si>
    <t>DGEOM792</t>
  </si>
  <si>
    <t>GEOMEMBRANE A LA DECOUPE LARGEUR 7M92</t>
  </si>
  <si>
    <t>JOINT100F</t>
  </si>
  <si>
    <t>DGEOM762</t>
  </si>
  <si>
    <t>GEOMEMBRANE A LA DECOUPE LARGEUR 7M62</t>
  </si>
  <si>
    <t>JOINT FORSHEDA D63</t>
  </si>
  <si>
    <t>JOINT63F</t>
  </si>
  <si>
    <t>JOINT DIAMETRE 63</t>
  </si>
  <si>
    <t>JOINT FORSHEDA D50</t>
  </si>
  <si>
    <t>JOINT50F</t>
  </si>
  <si>
    <t>JOINT FORSHEDA D110</t>
  </si>
  <si>
    <t>BADGES """"EDITION AQUATIRIS""""</t>
  </si>
  <si>
    <t>JOINT FORSHEDA D200</t>
  </si>
  <si>
    <t>0,00Casquette en tissu, 5 pans, bleue marine avec, sur le côté, le logo Aquatiris de brodé._x001F_Origine : Europe - Broderie : France_x001F_</t>
  </si>
  <si>
    <t>Boîte de 200</t>
  </si>
  <si>
    <t>0,00Les 10 fentes de la rampe d'alimentation seront réalisées à l'Atelier._x001F_Lors de la coupe, le disque (2mm) doit s'enfoncer de 2 cm / 1 fente tous les 25 cm. _x001F_PREMIERE FENTE A 10 CM._x001F_</t>
  </si>
  <si>
    <t>RACCORD 50 X40 X 1""""""""""""""""""""""""""""""""1/2</t>
  </si>
  <si>
    <t>EMBOUT ADAPTATION 40X50X1 1/4""""""""</t>
  </si>
  <si>
    <t>EMBOUT ADAPTATION 63X50X2""""""""""""""""""""""""""""""""</t>
  </si>
  <si>
    <t>EMBOUT ADAPTATION 75X63X2""""""""""""""""""""""""""""""""</t>
  </si>
  <si>
    <t>NORM20</t>
  </si>
  <si>
    <t>Normal 20%</t>
  </si>
  <si>
    <t>fil rigide 1.5 rouge</t>
  </si>
  <si>
    <t>FILTRE HORIZONTAL 10EH</t>
  </si>
  <si>
    <t>1 Palette</t>
  </si>
  <si>
    <t>1 Palette = 8 K</t>
  </si>
  <si>
    <t>FILTRE HORIZONTAL 5EH</t>
  </si>
  <si>
    <t>GRILLE MAILLE 5X5 GALVA CAILLEBOTIS 2310X810</t>
  </si>
  <si>
    <t>GRILLE 5X5 GALVA POUR BAC2.5</t>
  </si>
  <si>
    <t>GRILLE MAILLE 5X5 GALVA CAILLEBOTIS 3/6 2310X</t>
  </si>
  <si>
    <t>GRILLE MAILLE 5X5 GALVA TYPE CAILLEBOTIS 3/6</t>
  </si>
  <si>
    <t>RACCORD PEHD PVC D50 2""""""""</t>
  </si>
  <si>
    <t>MOTORISATION VANNE Ø63</t>
  </si>
  <si>
    <t>TARIF KIT</t>
  </si>
  <si>
    <t>DGEOM1220_110_3050</t>
  </si>
  <si>
    <t xml:space="preserve">T-SHIRT AQUATIRIS - TAILLE VETEMENT : TAILLE </t>
  </si>
  <si>
    <t>CABLEMATIC</t>
  </si>
  <si>
    <t>pilote led intermitente rouge</t>
  </si>
  <si>
    <t>0,00&lt;p&gt;EQUIPEMENTS&lt;br /&gt;2 pieds d'assises avec barres de guidage&lt;br /&gt;2 canalisations de refoulement PVC pression Ø ext 63 mm&lt;br /&gt;2 vannes et 2 clapets à boule DN50&lt;br /&gt;3 flotteurs 10 m&lt;br /&gt;Pattes d'ancrage 2 pompes</t>
  </si>
  <si>
    <t>VANNE A BOISSEAU A COLLER PVC PRESSION Ø 40</t>
  </si>
  <si>
    <t>DGEOM1525_110_3050</t>
  </si>
  <si>
    <t>DGEOM915_110_6100</t>
  </si>
  <si>
    <t>DGEOM915_152_6100</t>
  </si>
  <si>
    <t>TRAVERSEE DE PAROI 25/32X1""""</t>
  </si>
  <si>
    <t>TRAVERSEE DE PAROI 40/50X1 3/4""""""""""""""""""""""""""""""</t>
  </si>
  <si>
    <t>TRAVERSEE DE PAROI 50/63X2""""""""""""""""""""""""""""""""</t>
  </si>
  <si>
    <t>DGEOM1220_110_6100</t>
  </si>
  <si>
    <t>VESTE AQUATIRIS - TAILLE VETEMENT : TAILLE L</t>
  </si>
  <si>
    <t>VESTE AQUATIRIS - TAILLE VETEMENT : TAILLE M</t>
  </si>
  <si>
    <t>VESTE AQUATIRIS - TAILLE VETEMENT : TAILLE XL</t>
  </si>
  <si>
    <t>DGEOM1220_152-6100</t>
  </si>
  <si>
    <t>DGEOM1525_110_6100</t>
  </si>
  <si>
    <t>COFFRET ELECTRIQUE DPA POUR BROYEUR</t>
  </si>
  <si>
    <t>DSPR-1200-PA</t>
  </si>
  <si>
    <t>POSTE DE RELEVAGE DOUBLE POMPE</t>
  </si>
  <si>
    <t>DSPR-1800-PA</t>
  </si>
  <si>
    <t>POSTE DE RELEVAGE DOUBLE POMPE H=1800</t>
  </si>
  <si>
    <t>GCPARTIC_CODE</t>
  </si>
  <si>
    <t>CODEART</t>
  </si>
  <si>
    <t>QTE</t>
  </si>
  <si>
    <t>DESIGART</t>
  </si>
  <si>
    <t>ART_CODE</t>
  </si>
  <si>
    <t>PAHT BASE</t>
  </si>
  <si>
    <t>COEF FOUR</t>
  </si>
  <si>
    <t>PUATHT</t>
  </si>
  <si>
    <t>TOTAL PA HT</t>
  </si>
  <si>
    <t>PV HT BASE</t>
  </si>
  <si>
    <t>TOTAL PV HT</t>
  </si>
  <si>
    <t>TYPE DE L'AF</t>
  </si>
  <si>
    <t>Type Article</t>
  </si>
  <si>
    <t>Total PTUYGRY</t>
  </si>
  <si>
    <t>Total PFVFH7EH</t>
  </si>
  <si>
    <t>Total PFVFH8EH</t>
  </si>
  <si>
    <t>Total PFVFH9EH</t>
  </si>
  <si>
    <t>Total PTUYRELMO</t>
  </si>
  <si>
    <t>Total KITFVG</t>
  </si>
  <si>
    <t>Total KITFVRM</t>
  </si>
  <si>
    <t>Total KITFVGSD</t>
  </si>
  <si>
    <t>Total KITFIL5EH</t>
  </si>
  <si>
    <t>Total KITCAL3EH</t>
  </si>
  <si>
    <t>Total KITCAL5EH</t>
  </si>
  <si>
    <t>Total SPR-1500-50</t>
  </si>
  <si>
    <t>Total SPR-1500-63</t>
  </si>
  <si>
    <t>Total SPR-1800-50</t>
  </si>
  <si>
    <t>Total SPR-1800-63</t>
  </si>
  <si>
    <t>Total SPR-2100-50</t>
  </si>
  <si>
    <t>Total SPR-2100-63</t>
  </si>
  <si>
    <t>Total SPR-900-50</t>
  </si>
  <si>
    <t>Total SPR-900-63</t>
  </si>
  <si>
    <t>Total NSPR-1200</t>
  </si>
  <si>
    <t>Total NSPR-1500</t>
  </si>
  <si>
    <t>Total NSPR-1500-PA</t>
  </si>
  <si>
    <t>Total NSPR-900</t>
  </si>
  <si>
    <t>Total NSPR-1800</t>
  </si>
  <si>
    <t>Total NSPR-2100</t>
  </si>
  <si>
    <t>Total NSPR-1800-PA</t>
  </si>
  <si>
    <t>Total NSPR-2100-PA</t>
  </si>
  <si>
    <t>Total KITGRVAUTO</t>
  </si>
  <si>
    <t>Total SPR-1200-50</t>
  </si>
  <si>
    <t>Total BARREGALVA</t>
  </si>
  <si>
    <t>Total SPR-1200-63</t>
  </si>
  <si>
    <t>Total PTUYCOL</t>
  </si>
  <si>
    <t>Total KITFVR1</t>
  </si>
  <si>
    <t>Total KITFVGSG</t>
  </si>
  <si>
    <t>Total PACKINSTALL</t>
  </si>
  <si>
    <t>Total CHASSECLAP2</t>
  </si>
  <si>
    <t>Total CHASSECLAP3</t>
  </si>
  <si>
    <t>Total PCLC8EHA</t>
  </si>
  <si>
    <t>Total PCLC8EHB</t>
  </si>
  <si>
    <t>Total KITFVFHR1</t>
  </si>
  <si>
    <t>Total PCLC10EHA</t>
  </si>
  <si>
    <t>Total MBAR166</t>
  </si>
  <si>
    <t>Total KGRSP</t>
  </si>
  <si>
    <t>Total CHASSEAQUA</t>
  </si>
  <si>
    <t>Total CHASSECLAP</t>
  </si>
  <si>
    <t>Total MPVC50L20</t>
  </si>
  <si>
    <t>Total MPVC50L16</t>
  </si>
  <si>
    <t>Total MPVC50L10</t>
  </si>
  <si>
    <t>Total KITDIG01</t>
  </si>
  <si>
    <t>Total MRAC63</t>
  </si>
  <si>
    <t>Total MRAC50</t>
  </si>
  <si>
    <t>Total MRACPEHD63</t>
  </si>
  <si>
    <t>Total PCR10EH</t>
  </si>
  <si>
    <t>Total PCG10EH</t>
  </si>
  <si>
    <t>Total PCG12EHA</t>
  </si>
  <si>
    <t>Total PCG12EHB</t>
  </si>
  <si>
    <t>Total PCG14EHB</t>
  </si>
  <si>
    <t>Total PCG16EH</t>
  </si>
  <si>
    <t>Total PCG18EHA</t>
  </si>
  <si>
    <t>Total PCG20EHB</t>
  </si>
  <si>
    <t>Total PCG6EHB</t>
  </si>
  <si>
    <t>Total PCG6EHA</t>
  </si>
  <si>
    <t>Total C7070LB36</t>
  </si>
  <si>
    <t>Total PCG5EH</t>
  </si>
  <si>
    <t>Total PCG7EH</t>
  </si>
  <si>
    <t>Total PCG8EH</t>
  </si>
  <si>
    <t>Total PCG9EH</t>
  </si>
  <si>
    <t>Total ZDR1</t>
  </si>
  <si>
    <t>Total ZDR2</t>
  </si>
  <si>
    <t>Total PCLC10EH</t>
  </si>
  <si>
    <t>Total PCLC10EHB</t>
  </si>
  <si>
    <t>Total PCLC12EHA</t>
  </si>
  <si>
    <t>Total PCLC12EHB</t>
  </si>
  <si>
    <t>Total PCLC14EHA</t>
  </si>
  <si>
    <t>Total PCLC14EHB</t>
  </si>
  <si>
    <t>Total PCLC16EH</t>
  </si>
  <si>
    <t>Total PCLC18EHA</t>
  </si>
  <si>
    <t>Total PCLC20EHB</t>
  </si>
  <si>
    <t>Total PCLC3EH</t>
  </si>
  <si>
    <t>Total PCLC4EH</t>
  </si>
  <si>
    <t>Total PCLC5EH</t>
  </si>
  <si>
    <t>Total PCLC6EHA</t>
  </si>
  <si>
    <t>Total PCLC6EHB</t>
  </si>
  <si>
    <t>Total PCLC7EH</t>
  </si>
  <si>
    <t>Total PCLC8EH</t>
  </si>
  <si>
    <t>Total PCLC9EH</t>
  </si>
  <si>
    <t>Total PCLCB3EH</t>
  </si>
  <si>
    <t>Total PCR12EHA</t>
  </si>
  <si>
    <t>Total PCR12EHB</t>
  </si>
  <si>
    <t>Total PCR14EHB</t>
  </si>
  <si>
    <t>Total PCR16EH</t>
  </si>
  <si>
    <t>Total PCR18EHA</t>
  </si>
  <si>
    <t>Total PCR20EHB</t>
  </si>
  <si>
    <t>Total PCG3EH</t>
  </si>
  <si>
    <t>Total PCR3EH</t>
  </si>
  <si>
    <t>Total PCR5EH</t>
  </si>
  <si>
    <t>Total PCR6EHA</t>
  </si>
  <si>
    <t>Total PCR6EHB</t>
  </si>
  <si>
    <t>Total PCR7EH</t>
  </si>
  <si>
    <t>Total PCR8EH</t>
  </si>
  <si>
    <t>Total PCR9EH</t>
  </si>
  <si>
    <t>Total ECSPR-2100</t>
  </si>
  <si>
    <t>BOUL8x70</t>
  </si>
  <si>
    <t>Total SPR1200V100BG</t>
  </si>
  <si>
    <t>Total SPR1200V150</t>
  </si>
  <si>
    <t>Total SPR1200V150BG</t>
  </si>
  <si>
    <t>Total SPR1200V75</t>
  </si>
  <si>
    <t>Total SPR1200V75BG</t>
  </si>
  <si>
    <t>Total SPR1500V100</t>
  </si>
  <si>
    <t>Total SPR1500V100BG</t>
  </si>
  <si>
    <t>Total SPR1500V150</t>
  </si>
  <si>
    <t>Total SPR1500V150BG</t>
  </si>
  <si>
    <t>Total SPR1500V75</t>
  </si>
  <si>
    <t>Total SPR1500V75BG</t>
  </si>
  <si>
    <t>Total SPR1900V100BG</t>
  </si>
  <si>
    <t>Total SPR1900V150BG</t>
  </si>
  <si>
    <t>Total SPR1900V75BG</t>
  </si>
  <si>
    <t>Total SPR900V100</t>
  </si>
  <si>
    <t>Total SPR900V100BG</t>
  </si>
  <si>
    <t>Total SPR900V150</t>
  </si>
  <si>
    <t>Total PCR14EHA</t>
  </si>
  <si>
    <t>Total PCG14EHA</t>
  </si>
  <si>
    <t>Total SOROFLEXD6306M</t>
  </si>
  <si>
    <t>Total MRACPEHD50</t>
  </si>
  <si>
    <t>Total SPR900V150BG</t>
  </si>
  <si>
    <t>Total KITFVR</t>
  </si>
  <si>
    <t>Total PACKBE</t>
  </si>
  <si>
    <t>Total SPR900V75</t>
  </si>
  <si>
    <t>Total T403L20</t>
  </si>
  <si>
    <t>Total T403L15</t>
  </si>
  <si>
    <t>Total CE403L15</t>
  </si>
  <si>
    <t>Total CE403L20</t>
  </si>
  <si>
    <t>Total ODPRO163</t>
  </si>
  <si>
    <t>Total TPVCD100L68</t>
  </si>
  <si>
    <t>Total DFVC</t>
  </si>
  <si>
    <t>Total DFVL</t>
  </si>
  <si>
    <t>Total MRAC50/EC</t>
  </si>
  <si>
    <t>Total PCR2EH</t>
  </si>
  <si>
    <t>Total PXFV2EH2.5X1.6</t>
  </si>
  <si>
    <t>Total PHYTOTINY</t>
  </si>
  <si>
    <t>Total PSR8EH8X2</t>
  </si>
  <si>
    <t>Total PFH12EH</t>
  </si>
  <si>
    <t>Total PFH16EH</t>
  </si>
  <si>
    <t>Total PFH20EH</t>
  </si>
  <si>
    <t>Total PSFV2EH2.5X1.6</t>
  </si>
  <si>
    <t>Total VCHARP8X140B50</t>
  </si>
  <si>
    <t>Total VPENT7X70B100</t>
  </si>
  <si>
    <t>Total KITTOB03</t>
  </si>
  <si>
    <t>Total PSR4EH4X2</t>
  </si>
  <si>
    <t>Total VPENT6X30B100</t>
  </si>
  <si>
    <t>Total PFV18EH9x4</t>
  </si>
  <si>
    <t>Total PFV18EH8x4.5</t>
  </si>
  <si>
    <t>Total PFV14EH8x3.5</t>
  </si>
  <si>
    <t>Total DIR02VANG63</t>
  </si>
  <si>
    <t>Total KITFVGVAN110</t>
  </si>
  <si>
    <t>Total PFV5EH4x2.5</t>
  </si>
  <si>
    <t>Total PFV6EH4x3</t>
  </si>
  <si>
    <t>Total PFV7EH4x3.5</t>
  </si>
  <si>
    <t>Total PFV14EH7x4</t>
  </si>
  <si>
    <t>Total PFV9EH4x4.5</t>
  </si>
  <si>
    <t>Total PFV10EH4x5</t>
  </si>
  <si>
    <t>Total PFV6EH6x2</t>
  </si>
  <si>
    <t>Total VCHARP6X80B100</t>
  </si>
  <si>
    <t>Total PFV6EH8x1.5</t>
  </si>
  <si>
    <t>Total PFV3EH3x2</t>
  </si>
  <si>
    <t>Total PFV4EH4x2</t>
  </si>
  <si>
    <t>Total PFV8EH4x4</t>
  </si>
  <si>
    <t>Total PFV8EH8x2</t>
  </si>
  <si>
    <t>Total PFV10EH8x2.5</t>
  </si>
  <si>
    <t>Total PFV12EH6x4</t>
  </si>
  <si>
    <t>Total PFV12EH8x3</t>
  </si>
  <si>
    <t>Total PFV16EH8x4</t>
  </si>
  <si>
    <t>Total PFV20EH8x5</t>
  </si>
  <si>
    <t>Total PFV20EH10x4</t>
  </si>
  <si>
    <t>Total PFH3EH</t>
  </si>
  <si>
    <t>Total PFH4EH</t>
  </si>
  <si>
    <t>Total PFH5EH</t>
  </si>
  <si>
    <t>Total PFH6EH</t>
  </si>
  <si>
    <t>Total PFH8EH</t>
  </si>
  <si>
    <t>Total KITCOL01</t>
  </si>
  <si>
    <t>Total DIR01VANG50</t>
  </si>
  <si>
    <t>Total DIR013V50</t>
  </si>
  <si>
    <t>Total DIR013V63</t>
  </si>
  <si>
    <t>Total DIR023VMHI50</t>
  </si>
  <si>
    <t>Total DIR023VMHI63</t>
  </si>
  <si>
    <t>Total PREGAZRV</t>
  </si>
  <si>
    <t>Total BFV5EH</t>
  </si>
  <si>
    <t>Total BFV6EH</t>
  </si>
  <si>
    <t>Total BFV3EH</t>
  </si>
  <si>
    <t>Total PFH7EH</t>
  </si>
  <si>
    <t>Total PFV2EH2.5X1.6</t>
  </si>
  <si>
    <t>Total PFH2EH</t>
  </si>
  <si>
    <t>Total PFH9EH</t>
  </si>
  <si>
    <t>Total PFH10EH</t>
  </si>
  <si>
    <t>Total SPR900V75BG</t>
  </si>
  <si>
    <t>Total PFH14EH</t>
  </si>
  <si>
    <t>Total PFH18EH</t>
  </si>
  <si>
    <t>Total KITSRS4/20</t>
  </si>
  <si>
    <t>Total BFV10EH</t>
  </si>
  <si>
    <t>Total BFV20EH</t>
  </si>
  <si>
    <t>Total BFV12EH</t>
  </si>
  <si>
    <t>Total BFV2.5EH</t>
  </si>
  <si>
    <t>Total PFV10EH10x2</t>
  </si>
  <si>
    <t>Total PSR3EH3X2</t>
  </si>
  <si>
    <t>Total PSR6EH4X3</t>
  </si>
  <si>
    <t>Total PSR5EH4X2.5</t>
  </si>
  <si>
    <t>Total PSR7EH4X3.5</t>
  </si>
  <si>
    <t>Total PSR8EH4X4</t>
  </si>
  <si>
    <t>Total PSR9EH4X4.5</t>
  </si>
  <si>
    <t>Total PSR10EH4X5</t>
  </si>
  <si>
    <t>Total PSR12EH6X4</t>
  </si>
  <si>
    <t>Total PSR14EH7X4</t>
  </si>
  <si>
    <t>Total PSR14EH8X3.5</t>
  </si>
  <si>
    <t>Total PSR16EH8X4</t>
  </si>
  <si>
    <t>Total PSR18EH8X4.5</t>
  </si>
  <si>
    <t>Total PSR20EH8X5</t>
  </si>
  <si>
    <t>Total PSR6EH6X2</t>
  </si>
  <si>
    <t>Total KITCOL01FV</t>
  </si>
  <si>
    <t>Total PSFV3EH3X2</t>
  </si>
  <si>
    <t>Total PSFV4EH4X2</t>
  </si>
  <si>
    <t>Total PSFV5EH4X2.5</t>
  </si>
  <si>
    <t>Total PSFV7EH4X3.5</t>
  </si>
  <si>
    <t>Total PSFV8EH4X4</t>
  </si>
  <si>
    <t>Total PSFV9EH4X4.5</t>
  </si>
  <si>
    <t>Total PSFV10EH4X5</t>
  </si>
  <si>
    <t>Total PSFV12EH6X4</t>
  </si>
  <si>
    <t>Total PSFV14EH7X4</t>
  </si>
  <si>
    <t>Total PSFV16EH8X4</t>
  </si>
  <si>
    <t>Total PSFV18EH8X4.5</t>
  </si>
  <si>
    <t>Total PSFV20EH8X5</t>
  </si>
  <si>
    <t>Total PSFV6EH6X2</t>
  </si>
  <si>
    <t>Total PSFV12EH8X3</t>
  </si>
  <si>
    <t>Total PSR12EH8X3</t>
  </si>
  <si>
    <t>Total PSR10EH8X2.5</t>
  </si>
  <si>
    <t>Total PSR18EH9X4</t>
  </si>
  <si>
    <t>Total PSR20EH10X4</t>
  </si>
  <si>
    <t>Total DIR023V63</t>
  </si>
  <si>
    <t>Total PSFV8EH8X2</t>
  </si>
  <si>
    <t>Total PSFV10EH8X2.5</t>
  </si>
  <si>
    <t>Total PSFV14EH8X3.5</t>
  </si>
  <si>
    <t>Total PSFV18EH9X4</t>
  </si>
  <si>
    <t>Total PSFV20EH10X4</t>
  </si>
  <si>
    <t>Total CUVEDN200</t>
  </si>
  <si>
    <t>Total PSR5EH5X2</t>
  </si>
  <si>
    <t>Total PSR2EH1.6X2.5</t>
  </si>
  <si>
    <t>Total RTCALEB24</t>
  </si>
  <si>
    <t>Total PVC6316L17</t>
  </si>
  <si>
    <t>Total PCG4EH</t>
  </si>
  <si>
    <t>Total PCR4EH</t>
  </si>
  <si>
    <t>Total VCHARP8X160B50</t>
  </si>
  <si>
    <t>Total TPVCD100L60</t>
  </si>
  <si>
    <t>Total TALIMCAREX</t>
  </si>
  <si>
    <t>Total CUVECAREX3500</t>
  </si>
  <si>
    <t>Total ODPRO118</t>
  </si>
  <si>
    <t>Total KCAREX6EH</t>
  </si>
  <si>
    <t>Total KITMECFH</t>
  </si>
  <si>
    <t>Total MOTORISATION</t>
  </si>
  <si>
    <t>Total COFRPVCMESURE1</t>
  </si>
  <si>
    <t>Total KCAREXPVC6EH</t>
  </si>
  <si>
    <t>Total KCAREXECO6EH</t>
  </si>
  <si>
    <t>Total MLYSI</t>
  </si>
  <si>
    <t>Total MCOFPRO</t>
  </si>
  <si>
    <t>Total CARECO6EH</t>
  </si>
  <si>
    <t>RACCORD 50 X40 X 1""""""""""""""""""""""""""""""""""""""""""""""""""""""""""""""""""""""""""""""""""""</t>
  </si>
  <si>
    <t>Total SBG01</t>
  </si>
  <si>
    <t>Total PSFV6EH4X3</t>
  </si>
  <si>
    <t>Total DIR023VMHI50PAP</t>
  </si>
  <si>
    <t>Total DIR023VMHI63PAP</t>
  </si>
  <si>
    <t>Total CARECO5EH</t>
  </si>
  <si>
    <t>Total C7070L675</t>
  </si>
  <si>
    <t>Total SPR1200V100</t>
  </si>
  <si>
    <t>Total COFRPVCCAREX6EH</t>
  </si>
  <si>
    <t>Total COFRPVCCAREX5EH</t>
  </si>
  <si>
    <t>Total KCAREX5EHSL</t>
  </si>
  <si>
    <t>Total KCAREX6EHSL</t>
  </si>
  <si>
    <t>Total KCAREX3</t>
  </si>
  <si>
    <t>Total HCANASPR</t>
  </si>
  <si>
    <t>Total KITCORNBG1</t>
  </si>
  <si>
    <t>Total KITALARMESPR</t>
  </si>
  <si>
    <t>Total KITCORNBG1900</t>
  </si>
  <si>
    <t>Total KPA</t>
  </si>
  <si>
    <t>Total MCOFPRODPASA</t>
  </si>
  <si>
    <t>Total SBGDA02H1500</t>
  </si>
  <si>
    <t>Total SBGDA02H1200</t>
  </si>
  <si>
    <t>Total SBGDA02H1800</t>
  </si>
  <si>
    <t>Total HCANASPRBG</t>
  </si>
  <si>
    <t>Total HCANADOUBLESPRBG</t>
  </si>
  <si>
    <t>Total ECSPR-1200</t>
  </si>
  <si>
    <t>Total ECSPR-1500</t>
  </si>
  <si>
    <t>Total ECSPR-1800</t>
  </si>
  <si>
    <t>Total ECSPR-900</t>
  </si>
  <si>
    <t>Total ECSPR-600</t>
  </si>
  <si>
    <t>Total ECSPR-1200-EBARA</t>
  </si>
  <si>
    <t>Total ECSPR-1500-EBARA</t>
  </si>
  <si>
    <t>Total ECSPR-1800-EBARA</t>
  </si>
  <si>
    <t>Total ECSPR-900-EBARA</t>
  </si>
  <si>
    <t>Total SPR1200BG-EBARA</t>
  </si>
  <si>
    <t>Total SPR1200-EBARA</t>
  </si>
  <si>
    <t>Total SPR1500BG-EBARA</t>
  </si>
  <si>
    <t>Total SPR1500-EBARA</t>
  </si>
  <si>
    <t>Total SPR1900BG-EBARA</t>
  </si>
  <si>
    <t>Total SPR900BG-EBARA</t>
  </si>
  <si>
    <t>Total SPR900-EBARA</t>
  </si>
  <si>
    <t>Total DP-SPR1200V75BG</t>
  </si>
  <si>
    <t>Total général</t>
  </si>
  <si>
    <t xml:space="preserve">COEFFICIENT </t>
  </si>
  <si>
    <t>O</t>
  </si>
  <si>
    <t>NOUVEAU PA</t>
  </si>
  <si>
    <t xml:space="preserve">POT DE FLEUR EMP 1400 ANTHRACITE </t>
  </si>
  <si>
    <t>N</t>
  </si>
  <si>
    <t>SI POURCENTAGE</t>
  </si>
  <si>
    <t>NOUVEAU PA (O/N)</t>
  </si>
  <si>
    <t>NOUVEAU COEFF</t>
  </si>
  <si>
    <t>PRIX CALCULE AU 03/06/2022</t>
  </si>
  <si>
    <t>NOUVEAU PUTTC</t>
  </si>
  <si>
    <t>NOUVEAU PVHT</t>
  </si>
  <si>
    <t xml:space="preserve">N </t>
  </si>
  <si>
    <t>FLUIDRA</t>
  </si>
  <si>
    <t>SO</t>
  </si>
  <si>
    <t>*</t>
  </si>
  <si>
    <t>Ne rien changer (Philippe)</t>
  </si>
  <si>
    <t>A ajouter (Philippe)</t>
  </si>
  <si>
    <t>A ajouter, même prix que ECSPR-1900 (Philippe)</t>
  </si>
  <si>
    <t>Tarif revu (Philippe)</t>
  </si>
  <si>
    <t>ok (Philippe)</t>
  </si>
  <si>
    <t>ok (Nolwenn et Philippe)</t>
  </si>
  <si>
    <t>Erreur de calcul antérieur  ok (Nolwenn et Philippe)</t>
  </si>
  <si>
    <t>CHASSE A CLAPET INOX AQUATIRIS</t>
  </si>
  <si>
    <t>Ne rien changer (Martin)</t>
  </si>
  <si>
    <t>Nouvelle nomenclature KITFVGVAN110R</t>
  </si>
  <si>
    <t>Commentaires Samuel</t>
  </si>
  <si>
    <t>Commentaire Philippe / Nolwenn</t>
  </si>
  <si>
    <t>Augmentation de 8% si on avait rien fait, on laisse a 0% car nous avons assez de stocks pour fournir jusqu’à l'adaptation des produits (passage en 3 m de câble sur les flotteurs et pompes + boite de dérivation étanche)</t>
  </si>
  <si>
    <t>Lié à l'augmentation des cuves, au-delà du fait qu'on a changer de modèle de cuve sur ces 3 références (passage des cuves grises D600 que l'on déocupait et/ou soudait aux cuves bleues D700)</t>
  </si>
  <si>
    <t>Modification du boitier avec sécurisation des appros et simplification du modèle standard envoyé avec nos postes. Des options supplémentaires pourront être proposées sur ce modèle standard.</t>
  </si>
  <si>
    <t>Légère augmentation des couts de production, on baisse un peu notre marge pour ne pas toucher au tarif (communication positive sans trop d'impact réelle sur notre marge brute en valeur absolue)</t>
  </si>
  <si>
    <t>REVISION COMPLETE DES COUTS DE PRODUCTION - LES EFFORTS D'OPTIMISATION DES TEMPS DE MAIN D'ŒUVRE NOUS PERMETTENT D'APLLIQUER UNE REDUCTION DE 10 A 15% sur les modèles en 100 cm uniquement</t>
  </si>
  <si>
    <t>Nouveau fournisseur</t>
  </si>
  <si>
    <t xml:space="preserve">Augmentation strictement lié au augmentation cout matière:
acier + PE </t>
  </si>
  <si>
    <t xml:space="preserve">le 1,10 à la coupe n'a pas subit une grosse augmentation du fournisseur </t>
  </si>
  <si>
    <t>rééquilbrage du tarif par rapport à la taille de la membrane</t>
  </si>
  <si>
    <t xml:space="preserve">augmentation coût matière
nous cherchons d'autres solutions au 1,52 ASQUAL FIrestone
</t>
  </si>
  <si>
    <t>cout matière</t>
  </si>
  <si>
    <t>Augmentation strictement lié au augmentation cout matière:
acier +20%
nous cherchons une autre solution aux grilles pietonnes</t>
  </si>
  <si>
    <t>les tarifs sont bons. 
Voir pour mettre 1,40 en coef partout</t>
  </si>
  <si>
    <t>Total PTUYREL</t>
  </si>
  <si>
    <t>Total *</t>
  </si>
  <si>
    <t>Total PVC5016L19</t>
  </si>
  <si>
    <t>Total PAL50C1001002500</t>
  </si>
  <si>
    <t>Total PALPVCSOUPLE50M</t>
  </si>
  <si>
    <t>Total DPOSTE-ECSPR1800</t>
  </si>
  <si>
    <t>Total KITVAN110REH</t>
  </si>
  <si>
    <t>Total KITVAN110REG</t>
  </si>
  <si>
    <t>Total PAL140C70701800</t>
  </si>
  <si>
    <t>Total MOTORISATION50</t>
  </si>
  <si>
    <t>Total PAL100ECOP2</t>
  </si>
  <si>
    <t>Total PAL100ECOP2.5</t>
  </si>
  <si>
    <t>Total DFVCR</t>
  </si>
  <si>
    <t>Total KCAREX5EHSLSC</t>
  </si>
  <si>
    <t>Total KCAREX6EHSLSC</t>
  </si>
  <si>
    <t>Total FOND8PAL85</t>
  </si>
  <si>
    <t>Total ECSPR-2200</t>
  </si>
  <si>
    <t>Total ECSPR-1900</t>
  </si>
  <si>
    <t>Total MSCOTCHLOK</t>
  </si>
  <si>
    <t>Total KPADP</t>
  </si>
  <si>
    <t>Total SPR-1200-63-RIGHT</t>
  </si>
  <si>
    <t>Total SPR-1500-63-RIGHT</t>
  </si>
  <si>
    <t>Total MCOFPRODPAPD</t>
  </si>
  <si>
    <t>Total DSPR-1200-ALT</t>
  </si>
  <si>
    <t>Total DSPR-1500-ALT</t>
  </si>
  <si>
    <t>Total DSPR-1900-ALT</t>
  </si>
  <si>
    <t>Total DSPR-2200-ALT</t>
  </si>
  <si>
    <t>Total MCOFPROEC</t>
  </si>
  <si>
    <t>Total ECSPR-900-A</t>
  </si>
  <si>
    <t>Total ECSPR-1900-EBARA</t>
  </si>
  <si>
    <r>
      <rPr>
        <b/>
        <sz val="9"/>
        <rFont val="Arial"/>
        <family val="2"/>
      </rPr>
      <t>Code article</t>
    </r>
  </si>
  <si>
    <r>
      <rPr>
        <b/>
        <sz val="9"/>
        <rFont val="Arial"/>
        <family val="2"/>
      </rPr>
      <t>Désignation article</t>
    </r>
  </si>
  <si>
    <r>
      <rPr>
        <b/>
        <sz val="9"/>
        <rFont val="Arial"/>
        <family val="2"/>
      </rPr>
      <t>Quantité</t>
    </r>
  </si>
  <si>
    <r>
      <rPr>
        <b/>
        <sz val="9"/>
        <rFont val="Arial"/>
        <family val="2"/>
      </rPr>
      <t>HT brut</t>
    </r>
  </si>
  <si>
    <t>Quantité projetée (+18%)</t>
  </si>
  <si>
    <t>Prix de vente</t>
  </si>
  <si>
    <t>Prix d'achat</t>
  </si>
  <si>
    <t>Marge</t>
  </si>
  <si>
    <r>
      <rPr>
        <sz val="7"/>
        <rFont val="Arial MT"/>
        <family val="2"/>
      </rPr>
      <t>VIS ZEBRA AUTOFORANTE</t>
    </r>
  </si>
  <si>
    <r>
      <rPr>
        <sz val="7"/>
        <rFont val="Arial MT"/>
        <family val="2"/>
      </rPr>
      <t>PRESSE ETOUPE PG13.5 F7MM AVEC CE</t>
    </r>
  </si>
  <si>
    <r>
      <rPr>
        <sz val="7"/>
        <rFont val="Arial MT"/>
        <family val="2"/>
      </rPr>
      <t>CLAPET Y D63</t>
    </r>
  </si>
  <si>
    <r>
      <rPr>
        <sz val="7"/>
        <rFont val="Arial MT"/>
        <family val="2"/>
      </rPr>
      <t>403XL</t>
    </r>
  </si>
  <si>
    <r>
      <rPr>
        <sz val="7"/>
        <rFont val="Arial MT"/>
        <family val="2"/>
      </rPr>
      <t>BODY WARMER HOMME TXL</t>
    </r>
  </si>
  <si>
    <r>
      <rPr>
        <sz val="7"/>
        <rFont val="Arial MT"/>
        <family val="2"/>
      </rPr>
      <t>404M</t>
    </r>
  </si>
  <si>
    <r>
      <rPr>
        <sz val="7"/>
        <rFont val="Arial MT"/>
        <family val="2"/>
      </rPr>
      <t>BODY WARMER FEMME TM</t>
    </r>
  </si>
  <si>
    <r>
      <rPr>
        <sz val="7"/>
        <rFont val="Arial MT"/>
        <family val="2"/>
      </rPr>
      <t>7FAMILLES</t>
    </r>
  </si>
  <si>
    <r>
      <rPr>
        <sz val="7"/>
        <rFont val="Arial MT"/>
        <family val="2"/>
      </rPr>
      <t>JEU DES 7 FAMILLES</t>
    </r>
  </si>
  <si>
    <r>
      <rPr>
        <sz val="7"/>
        <rFont val="Arial MT"/>
        <family val="2"/>
      </rPr>
      <t>VIS PENTURE 6X30 T30 INOX  A2</t>
    </r>
  </si>
  <si>
    <r>
      <rPr>
        <sz val="7"/>
        <rFont val="Arial MT"/>
        <family val="2"/>
      </rPr>
      <t>VIS PENTURE TORX T30 INOX A2 7X70</t>
    </r>
  </si>
  <si>
    <r>
      <rPr>
        <sz val="7"/>
        <rFont val="Arial MT"/>
        <family val="2"/>
      </rPr>
      <t>AH2</t>
    </r>
  </si>
  <si>
    <r>
      <rPr>
        <sz val="7"/>
        <rFont val="Arial MT"/>
        <family val="2"/>
      </rPr>
      <t>ARBRE HEXAGONAL POUR SCIE CLOCHE D32 A D21</t>
    </r>
  </si>
  <si>
    <r>
      <rPr>
        <sz val="7"/>
        <rFont val="Arial MT"/>
        <family val="2"/>
      </rPr>
      <t>BADGE</t>
    </r>
  </si>
  <si>
    <r>
      <rPr>
        <sz val="7"/>
        <rFont val="Arial MT"/>
        <family val="2"/>
      </rPr>
      <t>BADGES</t>
    </r>
  </si>
  <si>
    <r>
      <rPr>
        <sz val="7"/>
        <rFont val="Arial MT"/>
        <family val="2"/>
      </rPr>
      <t>BANNIERE</t>
    </r>
  </si>
  <si>
    <r>
      <rPr>
        <sz val="7"/>
        <rFont val="Arial MT"/>
        <family val="2"/>
      </rPr>
      <t>BANNIERE RECTO/VERSO</t>
    </r>
  </si>
  <si>
    <r>
      <rPr>
        <sz val="7"/>
        <rFont val="Arial MT"/>
        <family val="2"/>
      </rPr>
      <t>BFV10EH</t>
    </r>
  </si>
  <si>
    <r>
      <rPr>
        <sz val="7"/>
        <rFont val="Arial MT"/>
        <family val="2"/>
      </rPr>
      <t>KIT BAC PEHD 10 EH</t>
    </r>
  </si>
  <si>
    <r>
      <rPr>
        <sz val="7"/>
        <rFont val="Arial MT"/>
        <family val="2"/>
      </rPr>
      <t>BFV12EH</t>
    </r>
  </si>
  <si>
    <r>
      <rPr>
        <sz val="7"/>
        <rFont val="Arial MT"/>
        <family val="2"/>
      </rPr>
      <t>KIT BAC PEHD 12EH</t>
    </r>
  </si>
  <si>
    <r>
      <rPr>
        <sz val="7"/>
        <rFont val="Arial MT"/>
        <family val="2"/>
      </rPr>
      <t>BFV2.5EH</t>
    </r>
  </si>
  <si>
    <r>
      <rPr>
        <sz val="7"/>
        <rFont val="Arial MT"/>
        <family val="2"/>
      </rPr>
      <t>KIT BAC PEHD 2.5EH</t>
    </r>
  </si>
  <si>
    <r>
      <rPr>
        <sz val="7"/>
        <rFont val="Arial MT"/>
        <family val="2"/>
      </rPr>
      <t>BFV20EH</t>
    </r>
  </si>
  <si>
    <r>
      <rPr>
        <sz val="7"/>
        <rFont val="Arial MT"/>
        <family val="2"/>
      </rPr>
      <t>KIT BAC PEHD 20EH</t>
    </r>
  </si>
  <si>
    <r>
      <rPr>
        <sz val="7"/>
        <rFont val="Arial MT"/>
        <family val="2"/>
      </rPr>
      <t>BFV3EH</t>
    </r>
  </si>
  <si>
    <r>
      <rPr>
        <sz val="7"/>
        <rFont val="Arial MT"/>
        <family val="2"/>
      </rPr>
      <t>KIT BAC PEHD 3 EH</t>
    </r>
  </si>
  <si>
    <r>
      <rPr>
        <sz val="7"/>
        <rFont val="Arial MT"/>
        <family val="2"/>
      </rPr>
      <t>BFV5EH</t>
    </r>
  </si>
  <si>
    <r>
      <rPr>
        <sz val="7"/>
        <rFont val="Arial MT"/>
        <family val="2"/>
      </rPr>
      <t>KIT BAC PEHD 5EH</t>
    </r>
  </si>
  <si>
    <r>
      <rPr>
        <sz val="7"/>
        <rFont val="Arial MT"/>
        <family val="2"/>
      </rPr>
      <t>BFV6EH</t>
    </r>
  </si>
  <si>
    <r>
      <rPr>
        <sz val="7"/>
        <rFont val="Arial MT"/>
        <family val="2"/>
      </rPr>
      <t>KIT BAC PEHD 6 EH</t>
    </r>
  </si>
  <si>
    <r>
      <rPr>
        <sz val="7"/>
        <rFont val="Arial MT"/>
        <family val="2"/>
      </rPr>
      <t>BIPSTOP</t>
    </r>
  </si>
  <si>
    <r>
      <rPr>
        <sz val="7"/>
        <rFont val="Arial MT"/>
        <family val="2"/>
      </rPr>
      <t>FLOTTEUR JAUNE 20M DE CABLE+LEST</t>
    </r>
  </si>
  <si>
    <r>
      <rPr>
        <sz val="7"/>
        <rFont val="Arial MT"/>
        <family val="2"/>
      </rPr>
      <t>BLUEFASTP</t>
    </r>
  </si>
  <si>
    <r>
      <rPr>
        <sz val="7"/>
        <rFont val="Arial MT"/>
        <family val="2"/>
      </rPr>
      <t>COLLE BLUEFAST SPECIALE PVC SOUPLE</t>
    </r>
  </si>
  <si>
    <r>
      <rPr>
        <sz val="7"/>
        <rFont val="Arial MT"/>
        <family val="2"/>
      </rPr>
      <t>BP100N</t>
    </r>
  </si>
  <si>
    <r>
      <rPr>
        <sz val="7"/>
        <rFont val="Arial MT"/>
        <family val="2"/>
      </rPr>
      <t>COLLE PVC PRESSION NICOLL</t>
    </r>
  </si>
  <si>
    <r>
      <rPr>
        <sz val="7"/>
        <rFont val="Arial MT"/>
        <family val="2"/>
      </rPr>
      <t>C1001002500</t>
    </r>
  </si>
  <si>
    <r>
      <rPr>
        <sz val="7"/>
        <rFont val="Arial MT"/>
        <family val="2"/>
      </rPr>
      <t>CHEVRON 100X100 L 2.50M</t>
    </r>
  </si>
  <si>
    <r>
      <rPr>
        <sz val="7"/>
        <rFont val="Arial MT"/>
        <family val="2"/>
      </rPr>
      <t>C41413000</t>
    </r>
  </si>
  <si>
    <r>
      <rPr>
        <sz val="7"/>
        <rFont val="Arial MT"/>
        <family val="2"/>
      </rPr>
      <t>CHEVRON 41X41 L 3M</t>
    </r>
  </si>
  <si>
    <r>
      <rPr>
        <sz val="7"/>
        <rFont val="Arial MT"/>
        <family val="2"/>
      </rPr>
      <t>C4550</t>
    </r>
  </si>
  <si>
    <r>
      <rPr>
        <sz val="7"/>
        <rFont val="Arial MT"/>
        <family val="2"/>
      </rPr>
      <t>COUDE 45 PVC D50 FEM/FEM</t>
    </r>
  </si>
  <si>
    <r>
      <rPr>
        <sz val="7"/>
        <rFont val="Arial MT"/>
        <family val="2"/>
      </rPr>
      <t>C4563</t>
    </r>
  </si>
  <si>
    <r>
      <rPr>
        <sz val="7"/>
        <rFont val="Arial MT"/>
        <family val="2"/>
      </rPr>
      <t>COUDE 45 PVC D63 FEM/FEM</t>
    </r>
  </si>
  <si>
    <r>
      <rPr>
        <sz val="7"/>
        <rFont val="Arial MT"/>
        <family val="2"/>
      </rPr>
      <t>C501151800</t>
    </r>
  </si>
  <si>
    <r>
      <rPr>
        <sz val="7"/>
        <rFont val="Arial MT"/>
        <family val="2"/>
      </rPr>
      <t>BASTAINGS 50X115 (1.80 ML)</t>
    </r>
  </si>
  <si>
    <r>
      <rPr>
        <sz val="7"/>
        <rFont val="Arial MT"/>
        <family val="2"/>
      </rPr>
      <t>C70701800</t>
    </r>
  </si>
  <si>
    <r>
      <rPr>
        <sz val="7"/>
        <rFont val="Arial MT"/>
        <family val="2"/>
      </rPr>
      <t>CHEVRON 70X70 1.80 ML</t>
    </r>
  </si>
  <si>
    <r>
      <rPr>
        <sz val="7"/>
        <rFont val="Arial MT"/>
        <family val="2"/>
      </rPr>
      <t>C9050</t>
    </r>
  </si>
  <si>
    <r>
      <rPr>
        <sz val="7"/>
        <rFont val="Arial MT"/>
        <family val="2"/>
      </rPr>
      <t>COUDE 90 PVC D50 FEM/FEM</t>
    </r>
  </si>
  <si>
    <r>
      <rPr>
        <sz val="7"/>
        <rFont val="Arial MT"/>
        <family val="2"/>
      </rPr>
      <t>C9063</t>
    </r>
  </si>
  <si>
    <r>
      <rPr>
        <sz val="7"/>
        <rFont val="Arial MT"/>
        <family val="2"/>
      </rPr>
      <t>COUDE 90  PVC D63 FEM/FEM</t>
    </r>
  </si>
  <si>
    <r>
      <rPr>
        <sz val="7"/>
        <rFont val="Arial MT"/>
        <family val="2"/>
      </rPr>
      <t>CARNETFV</t>
    </r>
  </si>
  <si>
    <r>
      <rPr>
        <sz val="7"/>
        <rFont val="Arial MT"/>
        <family val="2"/>
      </rPr>
      <t>CARNET DENTRETIEN FV</t>
    </r>
  </si>
  <si>
    <r>
      <rPr>
        <sz val="7"/>
        <rFont val="Arial MT"/>
        <family val="2"/>
      </rPr>
      <t>CARNETFVFH</t>
    </r>
  </si>
  <si>
    <r>
      <rPr>
        <sz val="7"/>
        <rFont val="Arial MT"/>
        <family val="2"/>
      </rPr>
      <t>CARNET DENTRETIEN FVFH</t>
    </r>
  </si>
  <si>
    <r>
      <rPr>
        <sz val="7"/>
        <rFont val="Arial MT"/>
        <family val="2"/>
      </rPr>
      <t>CARTEVISITE</t>
    </r>
  </si>
  <si>
    <r>
      <rPr>
        <sz val="7"/>
        <rFont val="Arial MT"/>
        <family val="2"/>
      </rPr>
      <t>CARTES DE VISITE</t>
    </r>
  </si>
  <si>
    <r>
      <rPr>
        <sz val="7"/>
        <rFont val="Arial MT"/>
        <family val="2"/>
      </rPr>
      <t>CASQUETTE1</t>
    </r>
  </si>
  <si>
    <r>
      <rPr>
        <sz val="7"/>
        <rFont val="Arial MT"/>
        <family val="2"/>
      </rPr>
      <t>CASQUETTE EN TISSU BLEU MARINE AQUATIRIS</t>
    </r>
  </si>
  <si>
    <r>
      <rPr>
        <sz val="7"/>
        <rFont val="Arial MT"/>
        <family val="2"/>
      </rPr>
      <t>CC10M</t>
    </r>
  </si>
  <si>
    <r>
      <rPr>
        <sz val="7"/>
        <rFont val="Arial MT"/>
        <family val="2"/>
      </rPr>
      <t>CHAPEAU D100</t>
    </r>
  </si>
  <si>
    <r>
      <rPr>
        <sz val="7"/>
        <rFont val="Arial MT"/>
        <family val="2"/>
      </rPr>
      <t>CE403</t>
    </r>
  </si>
  <si>
    <r>
      <rPr>
        <sz val="7"/>
        <rFont val="Arial MT"/>
        <family val="2"/>
      </rPr>
      <t>CORNIERE ALU 40/40/3 ML</t>
    </r>
  </si>
  <si>
    <r>
      <rPr>
        <sz val="7"/>
        <rFont val="Arial MT"/>
        <family val="2"/>
      </rPr>
      <t>CE403L15</t>
    </r>
  </si>
  <si>
    <r>
      <rPr>
        <sz val="7"/>
        <rFont val="Arial MT"/>
        <family val="2"/>
      </rPr>
      <t>CORNIERE  ALU 40/40/3 1,5 ML</t>
    </r>
  </si>
  <si>
    <r>
      <rPr>
        <sz val="7"/>
        <rFont val="Arial MT"/>
        <family val="2"/>
      </rPr>
      <t>CE403L20</t>
    </r>
  </si>
  <si>
    <r>
      <rPr>
        <sz val="7"/>
        <rFont val="Arial MT"/>
        <family val="2"/>
      </rPr>
      <t>CORNIERE  ALU 40/40/3 2 ML</t>
    </r>
  </si>
  <si>
    <r>
      <rPr>
        <sz val="7"/>
        <rFont val="Arial MT"/>
        <family val="2"/>
      </rPr>
      <t>CHASSEAQUA</t>
    </r>
  </si>
  <si>
    <r>
      <rPr>
        <sz val="7"/>
        <rFont val="Arial MT"/>
        <family val="2"/>
      </rPr>
      <t>CHASSE AQUATIRIS EAUX BRUTES</t>
    </r>
  </si>
  <si>
    <r>
      <rPr>
        <sz val="7"/>
        <rFont val="Arial MT"/>
        <family val="2"/>
      </rPr>
      <t>CHASSECLAP</t>
    </r>
  </si>
  <si>
    <r>
      <rPr>
        <sz val="7"/>
        <rFont val="Arial MT"/>
        <family val="2"/>
      </rPr>
      <t>CHASSE A CLAPET INOX  AQUATIRIS</t>
    </r>
  </si>
  <si>
    <r>
      <rPr>
        <sz val="7"/>
        <rFont val="Arial MT"/>
        <family val="2"/>
      </rPr>
      <t>CHEMISEPRO</t>
    </r>
  </si>
  <si>
    <r>
      <rPr>
        <sz val="7"/>
        <rFont val="Arial MT"/>
        <family val="2"/>
      </rPr>
      <t>CHEMISE A RABAT</t>
    </r>
  </si>
  <si>
    <r>
      <rPr>
        <sz val="7"/>
        <rFont val="Arial MT"/>
        <family val="2"/>
      </rPr>
      <t>CJ4</t>
    </r>
  </si>
  <si>
    <r>
      <rPr>
        <sz val="7"/>
        <rFont val="Arial MT"/>
        <family val="2"/>
      </rPr>
      <t>COUDE SIMPLE MF 45 D.50</t>
    </r>
  </si>
  <si>
    <r>
      <rPr>
        <sz val="7"/>
        <rFont val="Arial MT"/>
        <family val="2"/>
      </rPr>
      <t>CJ8</t>
    </r>
  </si>
  <si>
    <r>
      <rPr>
        <sz val="7"/>
        <rFont val="Arial MT"/>
        <family val="2"/>
      </rPr>
      <t>COUDE SIMPLE MF 87 30 D50</t>
    </r>
  </si>
  <si>
    <r>
      <rPr>
        <sz val="7"/>
        <rFont val="Arial MT"/>
        <family val="2"/>
      </rPr>
      <t>CLE</t>
    </r>
  </si>
  <si>
    <r>
      <rPr>
        <sz val="7"/>
        <rFont val="Arial MT"/>
        <family val="2"/>
      </rPr>
      <t>CLE USB 4 GO</t>
    </r>
  </si>
  <si>
    <r>
      <rPr>
        <sz val="7"/>
        <rFont val="Arial MT"/>
        <family val="2"/>
      </rPr>
      <t>COFRELECV2VAUTO</t>
    </r>
  </si>
  <si>
    <r>
      <rPr>
        <sz val="7"/>
        <rFont val="Arial MT"/>
        <family val="2"/>
      </rPr>
      <t>COFFRET ELECTRIQUE - AUTO 3 VANNES 2 VOIES</t>
    </r>
  </si>
  <si>
    <r>
      <rPr>
        <sz val="7"/>
        <rFont val="Arial MT"/>
        <family val="2"/>
      </rPr>
      <t>COL01</t>
    </r>
  </si>
  <si>
    <r>
      <rPr>
        <sz val="7"/>
        <rFont val="Arial MT"/>
        <family val="2"/>
      </rPr>
      <t>REGARD EN CUNETTE AVEC COUVERCLE</t>
    </r>
  </si>
  <si>
    <r>
      <rPr>
        <sz val="7"/>
        <rFont val="Arial MT"/>
        <family val="2"/>
      </rPr>
      <t>CRAYON</t>
    </r>
  </si>
  <si>
    <r>
      <rPr>
        <sz val="7"/>
        <rFont val="Arial MT"/>
        <family val="2"/>
      </rPr>
      <t>CRAYON AQUATIRIS</t>
    </r>
  </si>
  <si>
    <r>
      <rPr>
        <sz val="7"/>
        <rFont val="Arial MT"/>
        <family val="2"/>
      </rPr>
      <t>CROIX63</t>
    </r>
  </si>
  <si>
    <r>
      <rPr>
        <sz val="7"/>
        <rFont val="Arial MT"/>
        <family val="2"/>
      </rPr>
      <t>CROIX PVC PRESSION D63</t>
    </r>
  </si>
  <si>
    <r>
      <rPr>
        <sz val="7"/>
        <rFont val="Arial MT"/>
        <family val="2"/>
      </rPr>
      <t>CUVE900</t>
    </r>
  </si>
  <si>
    <r>
      <rPr>
        <sz val="7"/>
        <rFont val="Arial MT"/>
        <family val="2"/>
      </rPr>
      <t>CUVE RELEVAGE HT900</t>
    </r>
  </si>
  <si>
    <r>
      <rPr>
        <sz val="7"/>
        <rFont val="Arial MT"/>
        <family val="2"/>
      </rPr>
      <t>CUVEDN200</t>
    </r>
  </si>
  <si>
    <r>
      <rPr>
        <sz val="7"/>
        <rFont val="Arial MT"/>
        <family val="2"/>
      </rPr>
      <t>ACCESSOIRE POUR CUVE DN 200</t>
    </r>
  </si>
  <si>
    <r>
      <rPr>
        <sz val="7"/>
        <rFont val="Arial MT"/>
        <family val="2"/>
      </rPr>
      <t>DFVC</t>
    </r>
  </si>
  <si>
    <r>
      <rPr>
        <sz val="7"/>
        <rFont val="Arial MT"/>
        <family val="2"/>
      </rPr>
      <t>KIT DRAINAGE FV 4-10 EH - SORTIE CENTRALE</t>
    </r>
  </si>
  <si>
    <r>
      <rPr>
        <sz val="7"/>
        <rFont val="Arial MT"/>
        <family val="2"/>
      </rPr>
      <t>DFVL</t>
    </r>
  </si>
  <si>
    <r>
      <rPr>
        <sz val="7"/>
        <rFont val="Arial MT"/>
        <family val="2"/>
      </rPr>
      <t>KIT DRAINAGE FV 4-10 EH - SORTIE LATERALE</t>
    </r>
  </si>
  <si>
    <r>
      <rPr>
        <sz val="7"/>
        <rFont val="Arial MT"/>
        <family val="2"/>
      </rPr>
      <t>GEOMEMBRANE A LA DECOUPE 1.10MM LARGEUR 1</t>
    </r>
  </si>
  <si>
    <r>
      <rPr>
        <sz val="7"/>
        <rFont val="Arial MT"/>
        <family val="2"/>
      </rPr>
      <t>DGEOM_1220_110</t>
    </r>
  </si>
  <si>
    <r>
      <rPr>
        <sz val="7"/>
        <rFont val="Arial MT"/>
        <family val="2"/>
      </rPr>
      <t>DGEOM_1220_152_3050</t>
    </r>
  </si>
  <si>
    <r>
      <rPr>
        <sz val="7"/>
        <rFont val="Arial MT"/>
        <family val="2"/>
      </rPr>
      <t>ROULEAU MEMBRANE - Largeur rouleau : 12.20M,</t>
    </r>
  </si>
  <si>
    <r>
      <rPr>
        <sz val="7"/>
        <rFont val="Arial MT"/>
        <family val="2"/>
      </rPr>
      <t>DGEOM_610_110</t>
    </r>
  </si>
  <si>
    <r>
      <rPr>
        <sz val="7"/>
        <rFont val="Arial MT"/>
        <family val="2"/>
      </rPr>
      <t>GEOMEMBRANE A LA DECOUPE 1.10MM LARGEUR 6</t>
    </r>
  </si>
  <si>
    <r>
      <rPr>
        <sz val="7"/>
        <rFont val="Arial MT"/>
        <family val="2"/>
      </rPr>
      <t>DGEOM_915_110</t>
    </r>
  </si>
  <si>
    <r>
      <rPr>
        <sz val="7"/>
        <rFont val="Arial MT"/>
        <family val="2"/>
      </rPr>
      <t>GEOMEMBRANE A LA DECOUPE 1.10MM LARGEUR 9</t>
    </r>
  </si>
  <si>
    <r>
      <rPr>
        <sz val="7"/>
        <rFont val="Arial MT"/>
        <family val="2"/>
      </rPr>
      <t>DGEOM_915_152</t>
    </r>
  </si>
  <si>
    <r>
      <rPr>
        <sz val="7"/>
        <rFont val="Arial MT"/>
        <family val="2"/>
      </rPr>
      <t>MEMBRANE EPDM 1.52MM SUR MESURE (en cm) - La</t>
    </r>
  </si>
  <si>
    <r>
      <rPr>
        <sz val="7"/>
        <rFont val="Arial MT"/>
        <family val="2"/>
      </rPr>
      <t>DGEOT1097</t>
    </r>
  </si>
  <si>
    <r>
      <rPr>
        <sz val="7"/>
        <rFont val="Arial MT"/>
        <family val="2"/>
      </rPr>
      <t>GEOTEXTILE A LA DECOUPE LARGEUR 10M97</t>
    </r>
  </si>
  <si>
    <r>
      <rPr>
        <sz val="7"/>
        <rFont val="Arial MT"/>
        <family val="2"/>
      </rPr>
      <t>DGEOT1220</t>
    </r>
  </si>
  <si>
    <r>
      <rPr>
        <sz val="7"/>
        <rFont val="Arial MT"/>
        <family val="2"/>
      </rPr>
      <t>GEOTEXTILE A LA DECOUPE LARGEUR 12M20</t>
    </r>
  </si>
  <si>
    <r>
      <rPr>
        <sz val="7"/>
        <rFont val="Arial MT"/>
        <family val="2"/>
      </rPr>
      <t>DGEOT1525</t>
    </r>
  </si>
  <si>
    <r>
      <rPr>
        <sz val="7"/>
        <rFont val="Arial MT"/>
        <family val="2"/>
      </rPr>
      <t>GEOTEXTILE A LA DECOUPE LARGEUR 15M25</t>
    </r>
  </si>
  <si>
    <r>
      <rPr>
        <sz val="7"/>
        <rFont val="Arial MT"/>
        <family val="2"/>
      </rPr>
      <t>DGEOT305</t>
    </r>
  </si>
  <si>
    <r>
      <rPr>
        <sz val="7"/>
        <rFont val="Arial MT"/>
        <family val="2"/>
      </rPr>
      <t>GEOTEXTILE A LA DECOUPE LARGEUR 3M05</t>
    </r>
  </si>
  <si>
    <r>
      <rPr>
        <sz val="7"/>
        <rFont val="Arial MT"/>
        <family val="2"/>
      </rPr>
      <t>DGEOT610</t>
    </r>
  </si>
  <si>
    <r>
      <rPr>
        <sz val="7"/>
        <rFont val="Arial MT"/>
        <family val="2"/>
      </rPr>
      <t>GEOTEXTILE A LA DECOUPE LARGEUR 6M10</t>
    </r>
  </si>
  <si>
    <r>
      <rPr>
        <sz val="7"/>
        <rFont val="Arial MT"/>
        <family val="2"/>
      </rPr>
      <t>DGEOT762</t>
    </r>
  </si>
  <si>
    <r>
      <rPr>
        <sz val="7"/>
        <rFont val="Arial MT"/>
        <family val="2"/>
      </rPr>
      <t>GEOTEXTILE A LA DECOUPE LARGEUR 7M62</t>
    </r>
  </si>
  <si>
    <r>
      <rPr>
        <sz val="7"/>
        <rFont val="Arial MT"/>
        <family val="2"/>
      </rPr>
      <t>DGEOT915</t>
    </r>
  </si>
  <si>
    <r>
      <rPr>
        <sz val="7"/>
        <rFont val="Arial MT"/>
        <family val="2"/>
      </rPr>
      <t>GEOTEXTILE A LA DECOUPE LARGEUR 9M15</t>
    </r>
  </si>
  <si>
    <r>
      <rPr>
        <sz val="7"/>
        <rFont val="Arial MT"/>
        <family val="2"/>
      </rPr>
      <t>DGEOTRLX6M</t>
    </r>
  </si>
  <si>
    <r>
      <rPr>
        <sz val="7"/>
        <rFont val="Arial MT"/>
        <family val="2"/>
      </rPr>
      <t>ROULEAUX GEOTEXTILE 6M X 200M</t>
    </r>
  </si>
  <si>
    <r>
      <rPr>
        <sz val="7"/>
        <rFont val="Arial MT"/>
        <family val="2"/>
      </rPr>
      <t>DIG01</t>
    </r>
  </si>
  <si>
    <r>
      <rPr>
        <sz val="7"/>
        <rFont val="Arial MT"/>
        <family val="2"/>
      </rPr>
      <t>REGARD GRAVITAIRE DOUBLE SORTIE + COUVERC</t>
    </r>
  </si>
  <si>
    <r>
      <rPr>
        <sz val="7"/>
        <rFont val="Arial MT"/>
        <family val="2"/>
      </rPr>
      <t>DIR01</t>
    </r>
  </si>
  <si>
    <r>
      <rPr>
        <sz val="7"/>
        <rFont val="Arial MT"/>
        <family val="2"/>
      </rPr>
      <t>PETIT REGARD + COUVERCLE (HEXAGONAL)</t>
    </r>
  </si>
  <si>
    <r>
      <rPr>
        <sz val="7"/>
        <rFont val="Arial MT"/>
        <family val="2"/>
      </rPr>
      <t>DIR013V50</t>
    </r>
  </si>
  <si>
    <r>
      <rPr>
        <sz val="7"/>
        <rFont val="Arial MT"/>
        <family val="2"/>
      </rPr>
      <t>KIT RELEVAGE 3 VOIES D50</t>
    </r>
  </si>
  <si>
    <r>
      <rPr>
        <sz val="7"/>
        <rFont val="Arial MT"/>
        <family val="2"/>
      </rPr>
      <t>DIR013V63</t>
    </r>
  </si>
  <si>
    <r>
      <rPr>
        <sz val="7"/>
        <rFont val="Arial MT"/>
        <family val="2"/>
      </rPr>
      <t>KIT RELEVAGE 3 VOIES D63</t>
    </r>
  </si>
  <si>
    <r>
      <rPr>
        <sz val="7"/>
        <rFont val="Arial MT"/>
        <family val="2"/>
      </rPr>
      <t>DIR01VANG50</t>
    </r>
  </si>
  <si>
    <r>
      <rPr>
        <sz val="7"/>
        <rFont val="Arial MT"/>
        <family val="2"/>
      </rPr>
      <t>KIT FV RELEVAGE VANGUI50</t>
    </r>
  </si>
  <si>
    <r>
      <rPr>
        <sz val="7"/>
        <rFont val="Arial MT"/>
        <family val="2"/>
      </rPr>
      <t>DIR02</t>
    </r>
  </si>
  <si>
    <r>
      <rPr>
        <sz val="7"/>
        <rFont val="Arial MT"/>
        <family val="2"/>
      </rPr>
      <t>GRAND REGARD + COUVERCLE</t>
    </r>
  </si>
  <si>
    <r>
      <rPr>
        <sz val="7"/>
        <rFont val="Arial MT"/>
        <family val="2"/>
      </rPr>
      <t>DIR023V63</t>
    </r>
  </si>
  <si>
    <r>
      <rPr>
        <sz val="7"/>
        <rFont val="Arial MT"/>
        <family val="2"/>
      </rPr>
      <t>KIT RELEVAGE DIR02 3 VOIES D63</t>
    </r>
  </si>
  <si>
    <r>
      <rPr>
        <sz val="7"/>
        <rFont val="Arial MT"/>
        <family val="2"/>
      </rPr>
      <t>DIR023VMHI50</t>
    </r>
  </si>
  <si>
    <r>
      <rPr>
        <sz val="7"/>
        <rFont val="Arial MT"/>
        <family val="2"/>
      </rPr>
      <t>KIT RELEVAGE VAN 3 VOIES MOTORISE D50</t>
    </r>
  </si>
  <si>
    <r>
      <rPr>
        <sz val="7"/>
        <rFont val="Arial MT"/>
        <family val="2"/>
      </rPr>
      <t>DIR023VMHI63</t>
    </r>
  </si>
  <si>
    <r>
      <rPr>
        <sz val="7"/>
        <rFont val="Arial MT"/>
        <family val="2"/>
      </rPr>
      <t>KIT RELEVAGE VAN 3 VOIES MOTORISE D63</t>
    </r>
  </si>
  <si>
    <r>
      <rPr>
        <sz val="7"/>
        <rFont val="Arial MT"/>
        <family val="2"/>
      </rPr>
      <t>DIR023VMHI63PAP</t>
    </r>
  </si>
  <si>
    <r>
      <rPr>
        <sz val="7"/>
        <rFont val="Arial MT"/>
        <family val="2"/>
      </rPr>
      <t>KIT PAP RELEVAGE VAN 3 VOIES MOTORISE D63</t>
    </r>
  </si>
  <si>
    <r>
      <rPr>
        <sz val="7"/>
        <rFont val="Arial MT"/>
        <family val="2"/>
      </rPr>
      <t>DIR02VANG63</t>
    </r>
  </si>
  <si>
    <r>
      <rPr>
        <sz val="7"/>
        <rFont val="Arial MT"/>
        <family val="2"/>
      </rPr>
      <t>KIT FV RELEVAGE VANGUI63</t>
    </r>
  </si>
  <si>
    <r>
      <rPr>
        <sz val="7"/>
        <rFont val="Arial MT"/>
        <family val="2"/>
      </rPr>
      <t>EAM324050</t>
    </r>
  </si>
  <si>
    <r>
      <rPr>
        <sz val="7"/>
        <rFont val="Arial MT"/>
        <family val="2"/>
      </rPr>
      <t>AERATEUR A MEMBRANE D 50</t>
    </r>
  </si>
  <si>
    <r>
      <rPr>
        <sz val="7"/>
        <rFont val="Arial MT"/>
        <family val="2"/>
      </rPr>
      <t>ECHAP50</t>
    </r>
  </si>
  <si>
    <r>
      <rPr>
        <sz val="7"/>
        <rFont val="Arial MT"/>
        <family val="2"/>
      </rPr>
      <t>CHAPEAU DE VENTILATION D 50</t>
    </r>
  </si>
  <si>
    <r>
      <rPr>
        <sz val="7"/>
        <rFont val="Arial MT"/>
        <family val="2"/>
      </rPr>
      <t>ECOLAT14</t>
    </r>
  </si>
  <si>
    <r>
      <rPr>
        <sz val="7"/>
        <rFont val="Arial MT"/>
        <family val="2"/>
      </rPr>
      <t>ECOLAT 14CM X 7MM RLX 25ML</t>
    </r>
  </si>
  <si>
    <r>
      <rPr>
        <sz val="7"/>
        <rFont val="Arial MT"/>
        <family val="2"/>
      </rPr>
      <t>ECOLAT19</t>
    </r>
  </si>
  <si>
    <r>
      <rPr>
        <sz val="7"/>
        <rFont val="Arial MT"/>
        <family val="2"/>
      </rPr>
      <t>ECOLAT 19 CM X 7MM RLX 25M</t>
    </r>
  </si>
  <si>
    <r>
      <rPr>
        <sz val="7"/>
        <rFont val="Arial MT"/>
        <family val="2"/>
      </rPr>
      <t>ECOP2</t>
    </r>
  </si>
  <si>
    <r>
      <rPr>
        <sz val="7"/>
        <rFont val="Arial MT"/>
        <family val="2"/>
      </rPr>
      <t>ECOPLANC 2M</t>
    </r>
  </si>
  <si>
    <r>
      <rPr>
        <sz val="7"/>
        <rFont val="Arial MT"/>
        <family val="2"/>
      </rPr>
      <t>ECOP2.5</t>
    </r>
  </si>
  <si>
    <r>
      <rPr>
        <sz val="7"/>
        <rFont val="Arial MT"/>
        <family val="2"/>
      </rPr>
      <t>ECOPLANC 2M50</t>
    </r>
  </si>
  <si>
    <r>
      <rPr>
        <sz val="7"/>
        <rFont val="Arial MT"/>
        <family val="2"/>
      </rPr>
      <t>ECOPIC38</t>
    </r>
  </si>
  <si>
    <r>
      <rPr>
        <sz val="7"/>
        <rFont val="Arial MT"/>
        <family val="2"/>
      </rPr>
      <t>PIQUET ECOLAT</t>
    </r>
  </si>
  <si>
    <r>
      <rPr>
        <sz val="7"/>
        <rFont val="Arial MT"/>
        <family val="2"/>
      </rPr>
      <t>ECROUPG13</t>
    </r>
  </si>
  <si>
    <r>
      <rPr>
        <sz val="7"/>
        <rFont val="Arial MT"/>
        <family val="2"/>
      </rPr>
      <t>ECROU PE POUR PRESSE ETOUPE PG13</t>
    </r>
  </si>
  <si>
    <r>
      <rPr>
        <sz val="7"/>
        <rFont val="Arial MT"/>
        <family val="2"/>
      </rPr>
      <t>ECSPR-1200</t>
    </r>
  </si>
  <si>
    <r>
      <rPr>
        <sz val="7"/>
        <rFont val="Arial MT"/>
        <family val="2"/>
      </rPr>
      <t>POSTE DE RELEVAGE EAUX CLAIRES 1M20</t>
    </r>
  </si>
  <si>
    <r>
      <rPr>
        <sz val="7"/>
        <rFont val="Arial MT"/>
        <family val="2"/>
      </rPr>
      <t>ECSPR-1500</t>
    </r>
  </si>
  <si>
    <r>
      <rPr>
        <sz val="7"/>
        <rFont val="Arial MT"/>
        <family val="2"/>
      </rPr>
      <t>POSTE DE RELEVAGE EAUX CLAIRES 1M50</t>
    </r>
  </si>
  <si>
    <r>
      <rPr>
        <sz val="7"/>
        <rFont val="Arial MT"/>
        <family val="2"/>
      </rPr>
      <t>ECSPR-1800</t>
    </r>
  </si>
  <si>
    <r>
      <rPr>
        <sz val="7"/>
        <rFont val="Arial MT"/>
        <family val="2"/>
      </rPr>
      <t>POSTE DE RELEVAGE EAUX CLAIRES 1M80</t>
    </r>
  </si>
  <si>
    <r>
      <rPr>
        <sz val="7"/>
        <rFont val="Arial MT"/>
        <family val="2"/>
      </rPr>
      <t>ECSPR-900</t>
    </r>
  </si>
  <si>
    <r>
      <rPr>
        <sz val="7"/>
        <rFont val="Arial MT"/>
        <family val="2"/>
      </rPr>
      <t>POSTE DE RELEVAGE EAUX CLAIRES 90CM</t>
    </r>
  </si>
  <si>
    <r>
      <rPr>
        <sz val="7"/>
        <rFont val="Arial MT"/>
        <family val="2"/>
      </rPr>
      <t>EF75632</t>
    </r>
  </si>
  <si>
    <r>
      <rPr>
        <sz val="7"/>
        <rFont val="Arial MT"/>
        <family val="2"/>
      </rPr>
      <t>EMBOUT ADAPTATION 75X63X2</t>
    </r>
  </si>
  <si>
    <r>
      <rPr>
        <sz val="7"/>
        <rFont val="Arial MT"/>
        <family val="2"/>
      </rPr>
      <t>ELECV63</t>
    </r>
  </si>
  <si>
    <r>
      <rPr>
        <sz val="7"/>
        <rFont val="Arial MT"/>
        <family val="2"/>
      </rPr>
      <t>ACTIONNEUR ELECTRIQUE AVEC CARTE BLUETOOT</t>
    </r>
  </si>
  <si>
    <r>
      <rPr>
        <sz val="7"/>
        <rFont val="Arial MT"/>
        <family val="2"/>
      </rPr>
      <t>ENFC22100</t>
    </r>
  </si>
  <si>
    <r>
      <rPr>
        <sz val="7"/>
        <rFont val="Arial MT"/>
        <family val="2"/>
      </rPr>
      <t>COUDE 2230 FF PVC EVAC D100</t>
    </r>
  </si>
  <si>
    <r>
      <rPr>
        <sz val="7"/>
        <rFont val="Arial MT"/>
        <family val="2"/>
      </rPr>
      <t>ENFC22MF100</t>
    </r>
  </si>
  <si>
    <r>
      <rPr>
        <sz val="7"/>
        <rFont val="Arial MT"/>
        <family val="2"/>
      </rPr>
      <t>COUDE 2230 MF PVC EVAC D100</t>
    </r>
  </si>
  <si>
    <r>
      <rPr>
        <sz val="7"/>
        <rFont val="Arial MT"/>
        <family val="2"/>
      </rPr>
      <t>ENFC30100</t>
    </r>
  </si>
  <si>
    <r>
      <rPr>
        <sz val="7"/>
        <rFont val="Arial MT"/>
        <family val="2"/>
      </rPr>
      <t>COUDE 30 FF PVC EVAC D100</t>
    </r>
  </si>
  <si>
    <r>
      <rPr>
        <sz val="7"/>
        <rFont val="Arial MT"/>
        <family val="2"/>
      </rPr>
      <t>ENFC30MF100</t>
    </r>
  </si>
  <si>
    <r>
      <rPr>
        <sz val="7"/>
        <rFont val="Arial MT"/>
        <family val="2"/>
      </rPr>
      <t>COUDE 30 MF PVC EVAC D100</t>
    </r>
  </si>
  <si>
    <r>
      <rPr>
        <sz val="7"/>
        <rFont val="Arial MT"/>
        <family val="2"/>
      </rPr>
      <t>ENFC45100</t>
    </r>
  </si>
  <si>
    <r>
      <rPr>
        <sz val="7"/>
        <rFont val="Arial MT"/>
        <family val="2"/>
      </rPr>
      <t>COUDE 45 FF PVC EVAC D100</t>
    </r>
  </si>
  <si>
    <r>
      <rPr>
        <sz val="7"/>
        <rFont val="Arial MT"/>
        <family val="2"/>
      </rPr>
      <t>ENFC45MF100</t>
    </r>
  </si>
  <si>
    <r>
      <rPr>
        <sz val="7"/>
        <rFont val="Arial MT"/>
        <family val="2"/>
      </rPr>
      <t>COUDE 45 PVC EVAC MF D100</t>
    </r>
  </si>
  <si>
    <r>
      <rPr>
        <sz val="7"/>
        <rFont val="Arial MT"/>
        <family val="2"/>
      </rPr>
      <t>ENFC87100</t>
    </r>
  </si>
  <si>
    <r>
      <rPr>
        <sz val="7"/>
        <rFont val="Arial MT"/>
        <family val="2"/>
      </rPr>
      <t>COUDE 8730 FF PVC EVAC D100</t>
    </r>
  </si>
  <si>
    <r>
      <rPr>
        <sz val="7"/>
        <rFont val="Arial MT"/>
        <family val="2"/>
      </rPr>
      <t>ENFC87MF100</t>
    </r>
  </si>
  <si>
    <r>
      <rPr>
        <sz val="7"/>
        <rFont val="Arial MT"/>
        <family val="2"/>
      </rPr>
      <t>COUDE 8730 MF PVC EVAC D100</t>
    </r>
  </si>
  <si>
    <r>
      <rPr>
        <sz val="7"/>
        <rFont val="Arial MT"/>
        <family val="2"/>
      </rPr>
      <t>ENFCS45100</t>
    </r>
  </si>
  <si>
    <r>
      <rPr>
        <sz val="7"/>
        <rFont val="Arial MT"/>
        <family val="2"/>
      </rPr>
      <t>CULOTTE PVC EVAC 45 FF D100</t>
    </r>
  </si>
  <si>
    <r>
      <rPr>
        <sz val="7"/>
        <rFont val="Arial MT"/>
        <family val="2"/>
      </rPr>
      <t>ENFCS45MF100</t>
    </r>
  </si>
  <si>
    <r>
      <rPr>
        <sz val="7"/>
        <rFont val="Arial MT"/>
        <family val="2"/>
      </rPr>
      <t>CULOTTE SIMPLE 45 MFF PVC EVAC D100</t>
    </r>
  </si>
  <si>
    <r>
      <rPr>
        <sz val="7"/>
        <rFont val="Arial MT"/>
        <family val="2"/>
      </rPr>
      <t>ENFCS87100</t>
    </r>
  </si>
  <si>
    <r>
      <rPr>
        <sz val="7"/>
        <rFont val="Arial MT"/>
        <family val="2"/>
      </rPr>
      <t>CULOTTE Y 8730 FF D100</t>
    </r>
  </si>
  <si>
    <r>
      <rPr>
        <sz val="7"/>
        <rFont val="Arial MT"/>
        <family val="2"/>
      </rPr>
      <t>ENFCS87MF100</t>
    </r>
  </si>
  <si>
    <r>
      <rPr>
        <sz val="7"/>
        <rFont val="Arial MT"/>
        <family val="2"/>
      </rPr>
      <t>CULOTTE SIMPLE 8730 MFF PVC EVAC D100</t>
    </r>
  </si>
  <si>
    <r>
      <rPr>
        <sz val="7"/>
        <rFont val="Arial MT"/>
        <family val="2"/>
      </rPr>
      <t>ENFM100</t>
    </r>
  </si>
  <si>
    <r>
      <rPr>
        <sz val="7"/>
        <rFont val="Arial MT"/>
        <family val="2"/>
      </rPr>
      <t>MANCHON A BUTEE FF PVC EVAC D100</t>
    </r>
  </si>
  <si>
    <r>
      <rPr>
        <sz val="7"/>
        <rFont val="Arial MT"/>
        <family val="2"/>
      </rPr>
      <t>FCPG13</t>
    </r>
  </si>
  <si>
    <r>
      <rPr>
        <sz val="7"/>
        <rFont val="Arial MT"/>
        <family val="2"/>
      </rPr>
      <t>PRESSE ETOUPE PG13 FILETAGE COURT</t>
    </r>
  </si>
  <si>
    <r>
      <rPr>
        <sz val="7"/>
        <rFont val="Arial MT"/>
        <family val="2"/>
      </rPr>
      <t>FLPG13</t>
    </r>
  </si>
  <si>
    <r>
      <rPr>
        <sz val="7"/>
        <rFont val="Arial MT"/>
        <family val="2"/>
      </rPr>
      <t>PRESSE ETOUPE PG13 FILETAGE LONG</t>
    </r>
  </si>
  <si>
    <r>
      <rPr>
        <sz val="7"/>
        <rFont val="Arial MT"/>
        <family val="2"/>
      </rPr>
      <t>FOND8</t>
    </r>
  </si>
  <si>
    <r>
      <rPr>
        <sz val="7"/>
        <rFont val="Arial MT"/>
        <family val="2"/>
      </rPr>
      <t>FONDAFORM 1M20X2M40</t>
    </r>
  </si>
  <si>
    <r>
      <rPr>
        <sz val="7"/>
        <rFont val="Arial MT"/>
        <family val="2"/>
      </rPr>
      <t>GOODPCSP</t>
    </r>
  </si>
  <si>
    <r>
      <rPr>
        <sz val="7"/>
        <rFont val="Arial MT"/>
        <family val="2"/>
      </rPr>
      <t>PORTE CLEFS SUPPORT TELEPHONE AQUATIRIS</t>
    </r>
  </si>
  <si>
    <r>
      <rPr>
        <sz val="7"/>
        <rFont val="Arial MT"/>
        <family val="2"/>
      </rPr>
      <t>GUIDEFVB</t>
    </r>
  </si>
  <si>
    <r>
      <rPr>
        <sz val="7"/>
        <rFont val="Arial MT"/>
        <family val="2"/>
      </rPr>
      <t>GUIDE DE LUSAGER FV BAC</t>
    </r>
  </si>
  <si>
    <r>
      <rPr>
        <sz val="7"/>
        <rFont val="Arial MT"/>
        <family val="2"/>
      </rPr>
      <t>GUIDEFVFHG</t>
    </r>
  </si>
  <si>
    <r>
      <rPr>
        <sz val="7"/>
        <rFont val="Arial MT"/>
        <family val="2"/>
      </rPr>
      <t>GUIDE DE LUSAGER FV FH GEO</t>
    </r>
  </si>
  <si>
    <r>
      <rPr>
        <sz val="7"/>
        <rFont val="Arial MT"/>
        <family val="2"/>
      </rPr>
      <t>GUIDEFVG</t>
    </r>
  </si>
  <si>
    <r>
      <rPr>
        <sz val="7"/>
        <rFont val="Arial MT"/>
        <family val="2"/>
      </rPr>
      <t>GUIDE DE LUSAGER FV GEO</t>
    </r>
  </si>
  <si>
    <r>
      <rPr>
        <sz val="7"/>
        <rFont val="Arial MT"/>
        <family val="2"/>
      </rPr>
      <t>GUIDEPRO</t>
    </r>
  </si>
  <si>
    <r>
      <rPr>
        <sz val="7"/>
        <rFont val="Arial MT"/>
        <family val="2"/>
      </rPr>
      <t>GUIDE POUR LES PRESCRIPTEURS</t>
    </r>
  </si>
  <si>
    <r>
      <rPr>
        <sz val="7"/>
        <rFont val="Arial MT"/>
        <family val="2"/>
      </rPr>
      <t>IRSTEA-BLEU</t>
    </r>
  </si>
  <si>
    <r>
      <rPr>
        <sz val="7"/>
        <rFont val="Arial MT"/>
        <family val="2"/>
      </rPr>
      <t>ETUDE IRSTEA 8 PAGES</t>
    </r>
  </si>
  <si>
    <r>
      <rPr>
        <sz val="7"/>
        <rFont val="Arial MT"/>
        <family val="2"/>
      </rPr>
      <t>IRSTEA-VERT</t>
    </r>
  </si>
  <si>
    <r>
      <rPr>
        <sz val="7"/>
        <rFont val="Arial MT"/>
        <family val="2"/>
      </rPr>
      <t>ETUDE IRSTEA 4 PAGES</t>
    </r>
  </si>
  <si>
    <r>
      <rPr>
        <sz val="7"/>
        <rFont val="Arial MT"/>
        <family val="2"/>
      </rPr>
      <t>KITCOL01</t>
    </r>
  </si>
  <si>
    <r>
      <rPr>
        <sz val="7"/>
        <rFont val="Arial MT"/>
        <family val="2"/>
      </rPr>
      <t>REGARD DE COLLECTE + KIT MISE EN CHARGE</t>
    </r>
  </si>
  <si>
    <r>
      <rPr>
        <sz val="7"/>
        <rFont val="Arial MT"/>
        <family val="2"/>
      </rPr>
      <t>KITCOL01FV</t>
    </r>
  </si>
  <si>
    <r>
      <rPr>
        <sz val="7"/>
        <rFont val="Arial MT"/>
        <family val="2"/>
      </rPr>
      <t>REGARD DE SORTIE FV</t>
    </r>
  </si>
  <si>
    <r>
      <rPr>
        <sz val="7"/>
        <rFont val="Arial MT"/>
        <family val="2"/>
      </rPr>
      <t>KITCOMM</t>
    </r>
  </si>
  <si>
    <r>
      <rPr>
        <sz val="7"/>
        <rFont val="Arial MT"/>
        <family val="2"/>
      </rPr>
      <t>KIT COMMERCIAL PRO</t>
    </r>
  </si>
  <si>
    <r>
      <rPr>
        <sz val="7"/>
        <rFont val="Arial MT"/>
        <family val="2"/>
      </rPr>
      <t>KITDIG01</t>
    </r>
  </si>
  <si>
    <r>
      <rPr>
        <sz val="7"/>
        <rFont val="Arial MT"/>
        <family val="2"/>
      </rPr>
      <t>KIT GRAVITAIRE PELLE INOX</t>
    </r>
  </si>
  <si>
    <r>
      <rPr>
        <sz val="7"/>
        <rFont val="Arial MT"/>
        <family val="2"/>
      </rPr>
      <t>KITFVGVAN110</t>
    </r>
  </si>
  <si>
    <r>
      <rPr>
        <sz val="7"/>
        <rFont val="Arial MT"/>
        <family val="2"/>
      </rPr>
      <t>KIT FV GRAVITAIRE  VANNES GUILLOTINES D110</t>
    </r>
  </si>
  <si>
    <r>
      <rPr>
        <sz val="7"/>
        <rFont val="Arial MT"/>
        <family val="2"/>
      </rPr>
      <t>KITGRANT</t>
    </r>
  </si>
  <si>
    <r>
      <rPr>
        <sz val="7"/>
        <rFont val="Arial MT"/>
        <family val="2"/>
      </rPr>
      <t>TEST GRANT</t>
    </r>
  </si>
  <si>
    <r>
      <rPr>
        <sz val="7"/>
        <rFont val="Arial MT"/>
        <family val="2"/>
      </rPr>
      <t>KITMECFH</t>
    </r>
  </si>
  <si>
    <r>
      <rPr>
        <sz val="7"/>
        <rFont val="Arial MT"/>
        <family val="2"/>
      </rPr>
      <t>KIT DE MISE EN CHARGE POUR REGARD CUNETTE</t>
    </r>
  </si>
  <si>
    <r>
      <rPr>
        <sz val="7"/>
        <rFont val="Arial MT"/>
        <family val="2"/>
      </rPr>
      <t>KITSRS4/20</t>
    </r>
  </si>
  <si>
    <r>
      <rPr>
        <sz val="7"/>
        <rFont val="Arial MT"/>
        <family val="2"/>
      </rPr>
      <t>POSTE DE RELEVAGE EAUX USEES 2 POMPES 2M</t>
    </r>
  </si>
  <si>
    <r>
      <rPr>
        <sz val="7"/>
        <rFont val="Arial MT"/>
        <family val="2"/>
      </rPr>
      <t>KITSTAND</t>
    </r>
  </si>
  <si>
    <r>
      <rPr>
        <sz val="7"/>
        <rFont val="Arial MT"/>
        <family val="2"/>
      </rPr>
      <t>KIT STAND EXPO</t>
    </r>
  </si>
  <si>
    <r>
      <rPr>
        <sz val="7"/>
        <rFont val="Arial MT"/>
        <family val="2"/>
      </rPr>
      <t>KITTOB03</t>
    </r>
  </si>
  <si>
    <r>
      <rPr>
        <sz val="7"/>
        <rFont val="Arial MT"/>
        <family val="2"/>
      </rPr>
      <t>KIT DE REPARTITION</t>
    </r>
  </si>
  <si>
    <r>
      <rPr>
        <sz val="7"/>
        <rFont val="Arial MT"/>
        <family val="2"/>
      </rPr>
      <t>KMONTD63</t>
    </r>
  </si>
  <si>
    <r>
      <rPr>
        <sz val="7"/>
        <rFont val="Arial MT"/>
        <family val="2"/>
      </rPr>
      <t>D63 KIT DE MONTAGE POUR ACTIONNEUR ELECTRI</t>
    </r>
  </si>
  <si>
    <r>
      <rPr>
        <sz val="7"/>
        <rFont val="Arial MT"/>
        <family val="2"/>
      </rPr>
      <t>LUBRIFIANT</t>
    </r>
  </si>
  <si>
    <r>
      <rPr>
        <sz val="7"/>
        <rFont val="Arial MT"/>
        <family val="2"/>
      </rPr>
      <t>LUBRIFIANT PVC ET CAOUTCHOUC</t>
    </r>
  </si>
  <si>
    <r>
      <rPr>
        <sz val="7"/>
        <rFont val="Arial MT"/>
        <family val="2"/>
      </rPr>
      <t>M2TJ</t>
    </r>
  </si>
  <si>
    <r>
      <rPr>
        <sz val="7"/>
        <rFont val="Arial MT"/>
        <family val="2"/>
      </rPr>
      <t>MANCHON DILATATION FF PVC EVAC D100</t>
    </r>
  </si>
  <si>
    <r>
      <rPr>
        <sz val="7"/>
        <rFont val="Arial MT"/>
        <family val="2"/>
      </rPr>
      <t>M50</t>
    </r>
  </si>
  <si>
    <r>
      <rPr>
        <sz val="7"/>
        <rFont val="Arial MT"/>
        <family val="2"/>
      </rPr>
      <t>MANCHON FEM/FEM A COLLER D50</t>
    </r>
  </si>
  <si>
    <r>
      <rPr>
        <sz val="7"/>
        <rFont val="Arial MT"/>
        <family val="2"/>
      </rPr>
      <t>M63</t>
    </r>
  </si>
  <si>
    <r>
      <rPr>
        <sz val="7"/>
        <rFont val="Arial MT"/>
        <family val="2"/>
      </rPr>
      <t>MANCHON FEM/FEM D63</t>
    </r>
  </si>
  <si>
    <r>
      <rPr>
        <sz val="7"/>
        <rFont val="Arial MT"/>
        <family val="2"/>
      </rPr>
      <t>MALARME</t>
    </r>
  </si>
  <si>
    <r>
      <rPr>
        <sz val="7"/>
        <rFont val="Arial MT"/>
        <family val="2"/>
      </rPr>
      <t>OVERFLOW ALARM BOX 220V 20M DE CABLE</t>
    </r>
  </si>
  <si>
    <r>
      <rPr>
        <sz val="7"/>
        <rFont val="Arial MT"/>
        <family val="2"/>
      </rPr>
      <t>MANG01</t>
    </r>
  </si>
  <si>
    <r>
      <rPr>
        <sz val="7"/>
        <rFont val="Arial MT"/>
        <family val="2"/>
      </rPr>
      <t>MANGEOIRE AQUATIRIS</t>
    </r>
  </si>
  <si>
    <r>
      <rPr>
        <sz val="7"/>
        <rFont val="Arial MT"/>
        <family val="2"/>
      </rPr>
      <t>MANTIR25</t>
    </r>
  </si>
  <si>
    <r>
      <rPr>
        <sz val="7"/>
        <rFont val="Arial MT"/>
        <family val="2"/>
      </rPr>
      <t>BARRIERE ANTI RACINE ROULEAU DE 25M</t>
    </r>
  </si>
  <si>
    <r>
      <rPr>
        <sz val="7"/>
        <rFont val="Arial MT"/>
        <family val="2"/>
      </rPr>
      <t>MANTIR50</t>
    </r>
  </si>
  <si>
    <r>
      <rPr>
        <sz val="7"/>
        <rFont val="Arial MT"/>
        <family val="2"/>
      </rPr>
      <t>BARRIERE ANTI RACINE ROULEAU DE 50M</t>
    </r>
  </si>
  <si>
    <r>
      <rPr>
        <sz val="7"/>
        <rFont val="Arial MT"/>
        <family val="2"/>
      </rPr>
      <t>MAQUETTE</t>
    </r>
  </si>
  <si>
    <r>
      <rPr>
        <sz val="7"/>
        <rFont val="Arial MT"/>
        <family val="2"/>
      </rPr>
      <t>MAQUETTE AQUATIRIS</t>
    </r>
  </si>
  <si>
    <r>
      <rPr>
        <sz val="7"/>
        <rFont val="Arial MT"/>
        <family val="2"/>
      </rPr>
      <t>MARINIEREH</t>
    </r>
  </si>
  <si>
    <r>
      <rPr>
        <sz val="7"/>
        <rFont val="Arial MT"/>
        <family val="2"/>
      </rPr>
      <t>MARINIERE AQUATIRIS HOMME</t>
    </r>
  </si>
  <si>
    <r>
      <rPr>
        <sz val="7"/>
        <rFont val="Arial MT"/>
        <family val="2"/>
      </rPr>
      <t>MBAC2.5</t>
    </r>
  </si>
  <si>
    <r>
      <rPr>
        <sz val="7"/>
        <rFont val="Arial MT"/>
        <family val="2"/>
      </rPr>
      <t>BAC PEHD 2.5EH</t>
    </r>
  </si>
  <si>
    <r>
      <rPr>
        <sz val="7"/>
        <rFont val="Arial MT"/>
        <family val="2"/>
      </rPr>
      <t>MBAC3</t>
    </r>
  </si>
  <si>
    <r>
      <rPr>
        <sz val="7"/>
        <rFont val="Arial MT"/>
        <family val="2"/>
      </rPr>
      <t>BAC PEHD 3EH</t>
    </r>
  </si>
  <si>
    <r>
      <rPr>
        <sz val="7"/>
        <rFont val="Arial MT"/>
        <family val="2"/>
      </rPr>
      <t>MBAR118</t>
    </r>
  </si>
  <si>
    <r>
      <rPr>
        <sz val="7"/>
        <rFont val="Arial MT"/>
        <family val="2"/>
      </rPr>
      <t>DEMI BARRE 118 CM</t>
    </r>
  </si>
  <si>
    <r>
      <rPr>
        <sz val="7"/>
        <rFont val="Arial MT"/>
        <family val="2"/>
      </rPr>
      <t>MBAR203</t>
    </r>
  </si>
  <si>
    <r>
      <rPr>
        <sz val="7"/>
        <rFont val="Arial MT"/>
        <family val="2"/>
      </rPr>
      <t>BARRE GALVA EN T SUR MESURE 2M03</t>
    </r>
  </si>
  <si>
    <r>
      <rPr>
        <sz val="7"/>
        <rFont val="Arial MT"/>
        <family val="2"/>
      </rPr>
      <t>MBAR206</t>
    </r>
  </si>
  <si>
    <r>
      <rPr>
        <sz val="7"/>
        <rFont val="Arial MT"/>
        <family val="2"/>
      </rPr>
      <t>BARRE PROFIL T GALVA 2M06</t>
    </r>
  </si>
  <si>
    <r>
      <rPr>
        <sz val="7"/>
        <rFont val="Arial MT"/>
        <family val="2"/>
      </rPr>
      <t>MBAR306</t>
    </r>
  </si>
  <si>
    <r>
      <rPr>
        <sz val="7"/>
        <rFont val="Arial MT"/>
        <family val="2"/>
      </rPr>
      <t>BARRE GALVA EN T SUR MESURE 3M06</t>
    </r>
  </si>
  <si>
    <r>
      <rPr>
        <sz val="7"/>
        <rFont val="Arial MT"/>
        <family val="2"/>
      </rPr>
      <t>MBAR353</t>
    </r>
  </si>
  <si>
    <r>
      <rPr>
        <sz val="7"/>
        <rFont val="Arial MT"/>
        <family val="2"/>
      </rPr>
      <t>BARRE GALVA EN T SUR MESURE 3M53</t>
    </r>
  </si>
  <si>
    <r>
      <rPr>
        <sz val="7"/>
        <rFont val="Arial MT"/>
        <family val="2"/>
      </rPr>
      <t>MBAR403</t>
    </r>
  </si>
  <si>
    <r>
      <rPr>
        <sz val="7"/>
        <rFont val="Arial MT"/>
        <family val="2"/>
      </rPr>
      <t>BARRE GALVA EN T SUR MESURE 4M03</t>
    </r>
  </si>
  <si>
    <r>
      <rPr>
        <sz val="7"/>
        <rFont val="Arial MT"/>
        <family val="2"/>
      </rPr>
      <t>MBAR406</t>
    </r>
  </si>
  <si>
    <r>
      <rPr>
        <sz val="7"/>
        <rFont val="Arial MT"/>
        <family val="2"/>
      </rPr>
      <t>BARRE GALVA EN T SUR MESURE 4M06</t>
    </r>
  </si>
  <si>
    <r>
      <rPr>
        <sz val="7"/>
        <rFont val="Arial MT"/>
        <family val="2"/>
      </rPr>
      <t>MBARRE2.5</t>
    </r>
  </si>
  <si>
    <r>
      <rPr>
        <sz val="7"/>
        <rFont val="Arial MT"/>
        <family val="2"/>
      </rPr>
      <t>BARRE DE RENFORT POUR BAC 2.5 EH</t>
    </r>
  </si>
  <si>
    <r>
      <rPr>
        <sz val="7"/>
        <rFont val="Arial MT"/>
        <family val="2"/>
      </rPr>
      <t>MBARRE3</t>
    </r>
  </si>
  <si>
    <r>
      <rPr>
        <sz val="7"/>
        <rFont val="Arial MT"/>
        <family val="2"/>
      </rPr>
      <t>BARRE DE RENFORT POUR BAC 3EH (COMPATIBLE</t>
    </r>
  </si>
  <si>
    <r>
      <rPr>
        <sz val="7"/>
        <rFont val="Arial MT"/>
        <family val="2"/>
      </rPr>
      <t>MBEST</t>
    </r>
  </si>
  <si>
    <r>
      <rPr>
        <sz val="7"/>
        <rFont val="Arial MT"/>
        <family val="2"/>
      </rPr>
      <t>POMPES EAUX CLAIRES - BEST ONE VOX</t>
    </r>
  </si>
  <si>
    <r>
      <rPr>
        <sz val="7"/>
        <rFont val="Arial MT"/>
        <family val="2"/>
      </rPr>
      <t>MCABLE1.5-2</t>
    </r>
  </si>
  <si>
    <r>
      <rPr>
        <sz val="7"/>
        <rFont val="Arial MT"/>
        <family val="2"/>
      </rPr>
      <t>CABLE ELECTRIQUE H07RNF 3G1.5</t>
    </r>
  </si>
  <si>
    <r>
      <rPr>
        <sz val="7"/>
        <rFont val="Arial MT"/>
        <family val="2"/>
      </rPr>
      <t>MCABLE1.5-2-100</t>
    </r>
  </si>
  <si>
    <r>
      <rPr>
        <sz val="7"/>
        <rFont val="Arial MT"/>
        <family val="2"/>
      </rPr>
      <t>CABLE ELECTRIQUE H07RNF 3G1.5 - 100 M</t>
    </r>
  </si>
  <si>
    <r>
      <rPr>
        <sz val="7"/>
        <rFont val="Arial MT"/>
        <family val="2"/>
      </rPr>
      <t>MCABLE1.5-2-25</t>
    </r>
  </si>
  <si>
    <r>
      <rPr>
        <sz val="7"/>
        <rFont val="Arial MT"/>
        <family val="2"/>
      </rPr>
      <t>CABLE ELECTRIQUE R2V 3G1.5 COURONNE DE 25 M</t>
    </r>
  </si>
  <si>
    <r>
      <rPr>
        <sz val="7"/>
        <rFont val="Arial MT"/>
        <family val="2"/>
      </rPr>
      <t>MCABLE1.5-2-50</t>
    </r>
  </si>
  <si>
    <r>
      <rPr>
        <sz val="7"/>
        <rFont val="Arial MT"/>
        <family val="2"/>
      </rPr>
      <t>CABLE ELECTRIQUE R2V 3G1.5 COURONNE DE 50 M</t>
    </r>
  </si>
  <si>
    <r>
      <rPr>
        <sz val="7"/>
        <rFont val="Arial MT"/>
        <family val="2"/>
      </rPr>
      <t>MCOFPRO</t>
    </r>
  </si>
  <si>
    <r>
      <rPr>
        <sz val="7"/>
        <rFont val="Arial MT"/>
        <family val="2"/>
      </rPr>
      <t>COFFRET ALARME ET PROTECTION RELEVAGE</t>
    </r>
  </si>
  <si>
    <r>
      <rPr>
        <sz val="7"/>
        <rFont val="Arial MT"/>
        <family val="2"/>
      </rPr>
      <t>MCOLEPDM</t>
    </r>
  </si>
  <si>
    <r>
      <rPr>
        <sz val="7"/>
        <rFont val="Arial MT"/>
        <family val="2"/>
      </rPr>
      <t>COLLE EPDM DISTRIPOND</t>
    </r>
  </si>
  <si>
    <r>
      <rPr>
        <sz val="7"/>
        <rFont val="Arial MT"/>
        <family val="2"/>
      </rPr>
      <t>MCONECT</t>
    </r>
  </si>
  <si>
    <r>
      <rPr>
        <sz val="7"/>
        <rFont val="Arial MT"/>
        <family val="2"/>
      </rPr>
      <t>CONNECTEUR 3 POLES</t>
    </r>
  </si>
  <si>
    <r>
      <rPr>
        <sz val="7"/>
        <rFont val="Arial MT"/>
        <family val="2"/>
      </rPr>
      <t>MCOUVDIR01</t>
    </r>
  </si>
  <si>
    <r>
      <rPr>
        <sz val="7"/>
        <rFont val="Arial MT"/>
        <family val="2"/>
      </rPr>
      <t>COUVERCLE AQUATIRIS POUR PETIT REGARD CAR</t>
    </r>
  </si>
  <si>
    <r>
      <rPr>
        <sz val="7"/>
        <rFont val="Arial MT"/>
        <family val="2"/>
      </rPr>
      <t>MCOUVDIR02</t>
    </r>
  </si>
  <si>
    <r>
      <rPr>
        <sz val="7"/>
        <rFont val="Arial MT"/>
        <family val="2"/>
      </rPr>
      <t>COUVERCLE AQUATIRIS REGARD CARRE ET CUNET</t>
    </r>
  </si>
  <si>
    <r>
      <rPr>
        <sz val="7"/>
        <rFont val="Arial MT"/>
        <family val="2"/>
      </rPr>
      <t>MDWVOX100</t>
    </r>
  </si>
  <si>
    <r>
      <rPr>
        <sz val="7"/>
        <rFont val="Arial MT"/>
        <family val="2"/>
      </rPr>
      <t>ELECTROPOMPE DW VOX M 100 D63 FILETE</t>
    </r>
  </si>
  <si>
    <r>
      <rPr>
        <sz val="7"/>
        <rFont val="Arial MT"/>
        <family val="2"/>
      </rPr>
      <t>MDWVOX150</t>
    </r>
  </si>
  <si>
    <r>
      <rPr>
        <sz val="7"/>
        <rFont val="Arial MT"/>
        <family val="2"/>
      </rPr>
      <t>ELECTROPOMPE DW VOX M 150 D63 FILETE</t>
    </r>
  </si>
  <si>
    <r>
      <rPr>
        <sz val="7"/>
        <rFont val="Arial MT"/>
        <family val="2"/>
      </rPr>
      <t>MDWVOX75</t>
    </r>
  </si>
  <si>
    <r>
      <rPr>
        <sz val="7"/>
        <rFont val="Arial MT"/>
        <family val="2"/>
      </rPr>
      <t>ELECTROPOMPE DW VOX M 75 D63 FILETE</t>
    </r>
  </si>
  <si>
    <r>
      <rPr>
        <sz val="7"/>
        <rFont val="Arial MT"/>
        <family val="2"/>
      </rPr>
      <t>MGRILLE5X5</t>
    </r>
  </si>
  <si>
    <r>
      <rPr>
        <sz val="7"/>
        <rFont val="Arial MT"/>
        <family val="2"/>
      </rPr>
      <t>GRILLE 5X5 GALVA CAILLEBOTIS BAC 2.5 2310X810</t>
    </r>
  </si>
  <si>
    <r>
      <rPr>
        <sz val="7"/>
        <rFont val="Arial MT"/>
        <family val="2"/>
      </rPr>
      <t>MGRILLE5X5V2</t>
    </r>
  </si>
  <si>
    <r>
      <rPr>
        <sz val="7"/>
        <rFont val="Arial MT"/>
        <family val="2"/>
      </rPr>
      <t>GRILLE MAILLE 5X5 GALVA CAILLEBOTIS 2310X645</t>
    </r>
  </si>
  <si>
    <r>
      <rPr>
        <sz val="7"/>
        <rFont val="Arial MT"/>
        <family val="2"/>
      </rPr>
      <t>MGRILLE5X5V3</t>
    </r>
  </si>
  <si>
    <r>
      <rPr>
        <sz val="7"/>
        <rFont val="Arial MT"/>
        <family val="2"/>
      </rPr>
      <t>GRILLE MAILLE 5X5 GALVA CAILLEBOTIS 1MX1M</t>
    </r>
  </si>
  <si>
    <r>
      <rPr>
        <sz val="7"/>
        <rFont val="Arial MT"/>
        <family val="2"/>
      </rPr>
      <t>MGRILLE5X5V4</t>
    </r>
  </si>
  <si>
    <r>
      <rPr>
        <sz val="7"/>
        <rFont val="Arial MT"/>
        <family val="2"/>
      </rPr>
      <t>GRILLE MAILLE 5X5 GALVA CAILLEBOTIS 1MX1.25M</t>
    </r>
  </si>
  <si>
    <r>
      <rPr>
        <sz val="7"/>
        <rFont val="Arial MT"/>
        <family val="2"/>
      </rPr>
      <t>MJOI100</t>
    </r>
  </si>
  <si>
    <r>
      <rPr>
        <sz val="7"/>
        <rFont val="Arial MT"/>
        <family val="2"/>
      </rPr>
      <t>JOINT D100</t>
    </r>
  </si>
  <si>
    <r>
      <rPr>
        <sz val="7"/>
        <rFont val="Arial MT"/>
        <family val="2"/>
      </rPr>
      <t>MJOI110</t>
    </r>
  </si>
  <si>
    <r>
      <rPr>
        <sz val="7"/>
        <rFont val="Arial MT"/>
        <family val="2"/>
      </rPr>
      <t>JOINT D110</t>
    </r>
  </si>
  <si>
    <r>
      <rPr>
        <sz val="7"/>
        <rFont val="Arial MT"/>
        <family val="2"/>
      </rPr>
      <t>MJOI200</t>
    </r>
  </si>
  <si>
    <r>
      <rPr>
        <sz val="7"/>
        <rFont val="Arial MT"/>
        <family val="2"/>
      </rPr>
      <t>JOINT D200</t>
    </r>
  </si>
  <si>
    <r>
      <rPr>
        <sz val="7"/>
        <rFont val="Arial MT"/>
        <family val="2"/>
      </rPr>
      <t>MJOI50</t>
    </r>
  </si>
  <si>
    <r>
      <rPr>
        <sz val="7"/>
        <rFont val="Arial MT"/>
        <family val="2"/>
      </rPr>
      <t>JOINT D50</t>
    </r>
  </si>
  <si>
    <r>
      <rPr>
        <sz val="7"/>
        <rFont val="Arial MT"/>
        <family val="2"/>
      </rPr>
      <t>MJOI63</t>
    </r>
  </si>
  <si>
    <r>
      <rPr>
        <sz val="7"/>
        <rFont val="Arial MT"/>
        <family val="2"/>
      </rPr>
      <t>JOINT  D63</t>
    </r>
  </si>
  <si>
    <r>
      <rPr>
        <sz val="7"/>
        <rFont val="Arial MT"/>
        <family val="2"/>
      </rPr>
      <t>MKITJONC</t>
    </r>
  </si>
  <si>
    <r>
      <rPr>
        <sz val="7"/>
        <rFont val="Arial MT"/>
        <family val="2"/>
      </rPr>
      <t>KIT DE JONCTION ANTI RACINE</t>
    </r>
  </si>
  <si>
    <r>
      <rPr>
        <sz val="7"/>
        <rFont val="Arial MT"/>
        <family val="2"/>
      </rPr>
      <t>MKITREP</t>
    </r>
  </si>
  <si>
    <r>
      <rPr>
        <sz val="7"/>
        <rFont val="Arial MT"/>
        <family val="2"/>
      </rPr>
      <t>KIT REPARATION GEOTEXTILE/GEOMEMBRANE</t>
    </r>
  </si>
  <si>
    <r>
      <rPr>
        <sz val="7"/>
        <rFont val="Arial MT"/>
        <family val="2"/>
      </rPr>
      <t>MLYSI</t>
    </r>
  </si>
  <si>
    <r>
      <rPr>
        <sz val="7"/>
        <rFont val="Arial MT"/>
        <family val="2"/>
      </rPr>
      <t>PRELEVEUR LYSIMETRIQUE (LYSIMETRE)</t>
    </r>
  </si>
  <si>
    <r>
      <rPr>
        <sz val="7"/>
        <rFont val="Arial MT"/>
        <family val="2"/>
      </rPr>
      <t>MM63</t>
    </r>
  </si>
  <si>
    <r>
      <rPr>
        <sz val="7"/>
        <rFont val="Arial MT"/>
        <family val="2"/>
      </rPr>
      <t>MANCHON SORTIE POSTE RELEVAGE PVC PRES D6</t>
    </r>
  </si>
  <si>
    <r>
      <rPr>
        <sz val="7"/>
        <rFont val="Arial MT"/>
        <family val="2"/>
      </rPr>
      <t>MOPTIMA</t>
    </r>
  </si>
  <si>
    <r>
      <rPr>
        <sz val="7"/>
        <rFont val="Arial MT"/>
        <family val="2"/>
      </rPr>
      <t>ELECTROPOMPE OPTIMA  EAUX CLAIRES</t>
    </r>
  </si>
  <si>
    <r>
      <rPr>
        <sz val="7"/>
        <rFont val="Arial MT"/>
        <family val="2"/>
      </rPr>
      <t>MOTORISATION</t>
    </r>
  </si>
  <si>
    <r>
      <rPr>
        <sz val="7"/>
        <rFont val="Arial MT"/>
        <family val="2"/>
      </rPr>
      <t>MOTORISATION VANNE D63</t>
    </r>
  </si>
  <si>
    <r>
      <rPr>
        <sz val="7"/>
        <rFont val="Arial MT"/>
        <family val="2"/>
      </rPr>
      <t>MPAN</t>
    </r>
  </si>
  <si>
    <r>
      <rPr>
        <sz val="7"/>
        <rFont val="Arial MT"/>
        <family val="2"/>
      </rPr>
      <t>PANNEAU DE CHANTIER AQUATIRIS</t>
    </r>
  </si>
  <si>
    <r>
      <rPr>
        <sz val="7"/>
        <rFont val="Arial MT"/>
        <family val="2"/>
      </rPr>
      <t>MPVC50</t>
    </r>
  </si>
  <si>
    <r>
      <rPr>
        <sz val="7"/>
        <rFont val="Arial MT"/>
        <family val="2"/>
      </rPr>
      <t>TUYAU PVC D50 (PORTION)</t>
    </r>
  </si>
  <si>
    <r>
      <rPr>
        <sz val="7"/>
        <rFont val="Arial MT"/>
        <family val="2"/>
      </rPr>
      <t>MRAC50</t>
    </r>
  </si>
  <si>
    <r>
      <rPr>
        <sz val="7"/>
        <rFont val="Arial MT"/>
        <family val="2"/>
      </rPr>
      <t>RACCORD PEHD PVC D50</t>
    </r>
  </si>
  <si>
    <r>
      <rPr>
        <sz val="7"/>
        <rFont val="Arial MT"/>
        <family val="2"/>
      </rPr>
      <t>MRAC63</t>
    </r>
  </si>
  <si>
    <r>
      <rPr>
        <sz val="7"/>
        <rFont val="Arial MT"/>
        <family val="2"/>
      </rPr>
      <t>RACCORD PEHD PVC D63</t>
    </r>
  </si>
  <si>
    <r>
      <rPr>
        <sz val="7"/>
        <rFont val="Arial MT"/>
        <family val="2"/>
      </rPr>
      <t>MRACPEHD50</t>
    </r>
  </si>
  <si>
    <r>
      <rPr>
        <sz val="7"/>
        <rFont val="Arial MT"/>
        <family val="2"/>
      </rPr>
      <t>RACCORD PEHD SOUPLE POUR POSTE DE RELEVA</t>
    </r>
  </si>
  <si>
    <r>
      <rPr>
        <sz val="7"/>
        <rFont val="Arial MT"/>
        <family val="2"/>
      </rPr>
      <t>MRACPEHD63</t>
    </r>
  </si>
  <si>
    <r>
      <rPr>
        <sz val="7"/>
        <rFont val="Arial MT"/>
        <family val="2"/>
      </rPr>
      <t>MREHA</t>
    </r>
  </si>
  <si>
    <r>
      <rPr>
        <sz val="7"/>
        <rFont val="Arial MT"/>
        <family val="2"/>
      </rPr>
      <t>REHAUSSE PETIT REGARD CARREE</t>
    </r>
  </si>
  <si>
    <r>
      <rPr>
        <sz val="7"/>
        <rFont val="Arial MT"/>
        <family val="2"/>
      </rPr>
      <t>MREHA600</t>
    </r>
  </si>
  <si>
    <r>
      <rPr>
        <sz val="7"/>
        <rFont val="Arial MT"/>
        <family val="2"/>
      </rPr>
      <t>REHAUSSE POSTE DE RELEVAGE D600 + JOINT VIS</t>
    </r>
  </si>
  <si>
    <r>
      <rPr>
        <sz val="7"/>
        <rFont val="Arial MT"/>
        <family val="2"/>
      </rPr>
      <t>MREHA800</t>
    </r>
  </si>
  <si>
    <r>
      <rPr>
        <sz val="7"/>
        <rFont val="Arial MT"/>
        <family val="2"/>
      </rPr>
      <t>REHAUSSE POSTE DE RELEVAGE D800 + JOINT VIS</t>
    </r>
  </si>
  <si>
    <r>
      <rPr>
        <sz val="7"/>
        <rFont val="Arial MT"/>
        <family val="2"/>
      </rPr>
      <t>MREHACUN</t>
    </r>
  </si>
  <si>
    <r>
      <rPr>
        <sz val="7"/>
        <rFont val="Arial MT"/>
        <family val="2"/>
      </rPr>
      <t>REHAUSSE DE REGARD CUNETTE ET CARRE</t>
    </r>
  </si>
  <si>
    <r>
      <rPr>
        <sz val="7"/>
        <rFont val="Arial MT"/>
        <family val="2"/>
      </rPr>
      <t>MRIGHT100</t>
    </r>
  </si>
  <si>
    <r>
      <rPr>
        <sz val="7"/>
        <rFont val="Arial MT"/>
        <family val="2"/>
      </rPr>
      <t>ELECTROPOMPE RIGHT M 100 D50 FILETE</t>
    </r>
  </si>
  <si>
    <r>
      <rPr>
        <sz val="7"/>
        <rFont val="Arial MT"/>
        <family val="2"/>
      </rPr>
      <t>MRIGHT75</t>
    </r>
  </si>
  <si>
    <r>
      <rPr>
        <sz val="7"/>
        <rFont val="Arial MT"/>
        <family val="2"/>
      </rPr>
      <t>ELECTROPOMPE RIGHT M 75 D50 FILETE</t>
    </r>
  </si>
  <si>
    <r>
      <rPr>
        <sz val="7"/>
        <rFont val="Arial MT"/>
        <family val="2"/>
      </rPr>
      <t>MSCIE102</t>
    </r>
  </si>
  <si>
    <r>
      <rPr>
        <sz val="7"/>
        <rFont val="Arial MT"/>
        <family val="2"/>
      </rPr>
      <t>SCIE CLOCHE D102</t>
    </r>
  </si>
  <si>
    <r>
      <rPr>
        <sz val="7"/>
        <rFont val="Arial MT"/>
        <family val="2"/>
      </rPr>
      <t>MSCIE108</t>
    </r>
  </si>
  <si>
    <r>
      <rPr>
        <sz val="7"/>
        <rFont val="Arial MT"/>
        <family val="2"/>
      </rPr>
      <t>MHS108  - SCIE CLOCHE BIMETAL D108</t>
    </r>
  </si>
  <si>
    <r>
      <rPr>
        <sz val="7"/>
        <rFont val="Arial MT"/>
        <family val="2"/>
      </rPr>
      <t>MSCIE57</t>
    </r>
  </si>
  <si>
    <r>
      <rPr>
        <sz val="7"/>
        <rFont val="Arial MT"/>
        <family val="2"/>
      </rPr>
      <t>MHST57 - SCIE CLOCHE CARBURE D57</t>
    </r>
  </si>
  <si>
    <r>
      <rPr>
        <sz val="7"/>
        <rFont val="Arial MT"/>
        <family val="2"/>
      </rPr>
      <t>MSCIE67</t>
    </r>
  </si>
  <si>
    <r>
      <rPr>
        <sz val="7"/>
        <rFont val="Arial MT"/>
        <family val="2"/>
      </rPr>
      <t>MHST67 - SCIE CLOCHE CARBURE D67</t>
    </r>
  </si>
  <si>
    <r>
      <rPr>
        <sz val="7"/>
        <rFont val="Arial MT"/>
        <family val="2"/>
      </rPr>
      <t>MSCIEFIK105</t>
    </r>
  </si>
  <si>
    <r>
      <rPr>
        <sz val="7"/>
        <rFont val="Arial MT"/>
        <family val="2"/>
      </rPr>
      <t>FIK105 - SCIE CLOCHE DENTURE FINE D105</t>
    </r>
  </si>
  <si>
    <r>
      <rPr>
        <sz val="7"/>
        <rFont val="Arial MT"/>
        <family val="2"/>
      </rPr>
      <t>MSCIEFIK127</t>
    </r>
  </si>
  <si>
    <r>
      <rPr>
        <sz val="7"/>
        <rFont val="Arial MT"/>
        <family val="2"/>
      </rPr>
      <t>FIK127 - SCIE CLOCHE DENTURE FINE D127</t>
    </r>
  </si>
  <si>
    <r>
      <rPr>
        <sz val="7"/>
        <rFont val="Arial MT"/>
        <family val="2"/>
      </rPr>
      <t>MTEFLON50</t>
    </r>
  </si>
  <si>
    <r>
      <rPr>
        <sz val="7"/>
        <rFont val="Arial MT"/>
        <family val="2"/>
      </rPr>
      <t>RUBAN TEFLON</t>
    </r>
  </si>
  <si>
    <r>
      <rPr>
        <sz val="7"/>
        <rFont val="Arial MT"/>
        <family val="2"/>
      </rPr>
      <t>MTOILE</t>
    </r>
  </si>
  <si>
    <r>
      <rPr>
        <sz val="7"/>
        <rFont val="Arial MT"/>
        <family val="2"/>
      </rPr>
      <t>JARDIFEUTRE DALLE 110 X 110CM</t>
    </r>
  </si>
  <si>
    <r>
      <rPr>
        <sz val="7"/>
        <rFont val="Arial MT"/>
        <family val="2"/>
      </rPr>
      <t>MTRAV110</t>
    </r>
  </si>
  <si>
    <r>
      <rPr>
        <sz val="7"/>
        <rFont val="Arial MT"/>
        <family val="2"/>
      </rPr>
      <t>TRAVERSEE DE PAROI D110</t>
    </r>
  </si>
  <si>
    <r>
      <rPr>
        <sz val="7"/>
        <rFont val="Arial MT"/>
        <family val="2"/>
      </rPr>
      <t>MTRAV50</t>
    </r>
  </si>
  <si>
    <r>
      <rPr>
        <sz val="7"/>
        <rFont val="Arial MT"/>
        <family val="2"/>
      </rPr>
      <t>TRAVERSEE DE PAROI D50</t>
    </r>
  </si>
  <si>
    <r>
      <rPr>
        <sz val="7"/>
        <rFont val="Arial MT"/>
        <family val="2"/>
      </rPr>
      <t>MTRAV63</t>
    </r>
  </si>
  <si>
    <r>
      <rPr>
        <sz val="7"/>
        <rFont val="Arial MT"/>
        <family val="2"/>
      </rPr>
      <t>TRAVERSEE DE PAROI D63</t>
    </r>
  </si>
  <si>
    <r>
      <rPr>
        <sz val="7"/>
        <rFont val="Arial MT"/>
        <family val="2"/>
      </rPr>
      <t>MVAN2VMHI63</t>
    </r>
  </si>
  <si>
    <r>
      <rPr>
        <sz val="7"/>
        <rFont val="Arial MT"/>
        <family val="2"/>
      </rPr>
      <t>VANNE 2 VOIES MOTORISEE HORLOGE INTEGRE D6</t>
    </r>
  </si>
  <si>
    <r>
      <rPr>
        <sz val="7"/>
        <rFont val="Arial MT"/>
        <family val="2"/>
      </rPr>
      <t>MVAN3V50</t>
    </r>
  </si>
  <si>
    <r>
      <rPr>
        <sz val="7"/>
        <rFont val="Arial MT"/>
        <family val="2"/>
      </rPr>
      <t>VANNES 3 VOIES D50</t>
    </r>
  </si>
  <si>
    <r>
      <rPr>
        <sz val="7"/>
        <rFont val="Arial MT"/>
        <family val="2"/>
      </rPr>
      <t>MVAN3V63</t>
    </r>
  </si>
  <si>
    <r>
      <rPr>
        <sz val="7"/>
        <rFont val="Arial MT"/>
        <family val="2"/>
      </rPr>
      <t>VANNE 3 VOIES  MANUELLE D63</t>
    </r>
  </si>
  <si>
    <r>
      <rPr>
        <sz val="7"/>
        <rFont val="Arial MT"/>
        <family val="2"/>
      </rPr>
      <t>MVAN3VMHI50</t>
    </r>
  </si>
  <si>
    <r>
      <rPr>
        <sz val="7"/>
        <rFont val="Arial MT"/>
        <family val="2"/>
      </rPr>
      <t>VANNES 3 VOIES MOTORISEE HORLOGE INTEGRE D</t>
    </r>
  </si>
  <si>
    <r>
      <rPr>
        <sz val="7"/>
        <rFont val="Arial MT"/>
        <family val="2"/>
      </rPr>
      <t>MVAN3VMHI63</t>
    </r>
  </si>
  <si>
    <r>
      <rPr>
        <sz val="7"/>
        <rFont val="Arial MT"/>
        <family val="2"/>
      </rPr>
      <t>VANNE 3 VOIES MOTORISEE HORLOGE INTEGRE D6</t>
    </r>
  </si>
  <si>
    <r>
      <rPr>
        <sz val="7"/>
        <rFont val="Arial MT"/>
        <family val="2"/>
      </rPr>
      <t>MVANGUI110</t>
    </r>
  </si>
  <si>
    <r>
      <rPr>
        <sz val="7"/>
        <rFont val="Arial MT"/>
        <family val="2"/>
      </rPr>
      <t>VANNE GUILLOTINE D110</t>
    </r>
  </si>
  <si>
    <r>
      <rPr>
        <sz val="7"/>
        <rFont val="Arial MT"/>
        <family val="2"/>
      </rPr>
      <t>MVANGUI50</t>
    </r>
  </si>
  <si>
    <r>
      <rPr>
        <sz val="7"/>
        <rFont val="Arial MT"/>
        <family val="2"/>
      </rPr>
      <t>VANNE GUILLOTINE D50</t>
    </r>
  </si>
  <si>
    <r>
      <rPr>
        <sz val="7"/>
        <rFont val="Arial MT"/>
        <family val="2"/>
      </rPr>
      <t>MVANGUI63</t>
    </r>
  </si>
  <si>
    <r>
      <rPr>
        <sz val="7"/>
        <rFont val="Arial MT"/>
        <family val="2"/>
      </rPr>
      <t>VANNE GUILLOTINE D63</t>
    </r>
  </si>
  <si>
    <r>
      <rPr>
        <sz val="7"/>
        <rFont val="Arial MT"/>
        <family val="2"/>
      </rPr>
      <t>NCLAPETDR100</t>
    </r>
  </si>
  <si>
    <r>
      <rPr>
        <sz val="7"/>
        <rFont val="Arial MT"/>
        <family val="2"/>
      </rPr>
      <t>TUBE PVC JAUNE SORTIE A CLAPET DIAM 100</t>
    </r>
  </si>
  <si>
    <r>
      <rPr>
        <sz val="7"/>
        <rFont val="Arial MT"/>
        <family val="2"/>
      </rPr>
      <t>NOVOFLEX63/25</t>
    </r>
  </si>
  <si>
    <r>
      <rPr>
        <sz val="7"/>
        <rFont val="Arial MT"/>
        <family val="2"/>
      </rPr>
      <t>COURONNE PVC SOUPLE  NOVOFLEX D63 25M</t>
    </r>
  </si>
  <si>
    <r>
      <rPr>
        <sz val="7"/>
        <rFont val="Arial MT"/>
        <family val="2"/>
      </rPr>
      <t>PANNEAUPEDA</t>
    </r>
  </si>
  <si>
    <r>
      <rPr>
        <sz val="7"/>
        <rFont val="Arial MT"/>
        <family val="2"/>
      </rPr>
      <t>PANNEAU PEDAGOGIQUE</t>
    </r>
  </si>
  <si>
    <r>
      <rPr>
        <sz val="7"/>
        <rFont val="Arial MT"/>
        <family val="2"/>
      </rPr>
      <t>PCG10EH</t>
    </r>
  </si>
  <si>
    <r>
      <rPr>
        <sz val="7"/>
        <rFont val="Arial MT"/>
        <family val="2"/>
      </rPr>
      <t>COFFRAGE FV GRAVITAIRE 10EH 4X5</t>
    </r>
  </si>
  <si>
    <r>
      <rPr>
        <sz val="7"/>
        <rFont val="Arial MT"/>
        <family val="2"/>
      </rPr>
      <t>PCG10EHA</t>
    </r>
  </si>
  <si>
    <r>
      <rPr>
        <sz val="7"/>
        <rFont val="Arial MT"/>
        <family val="2"/>
      </rPr>
      <t>PCG12EHA</t>
    </r>
  </si>
  <si>
    <r>
      <rPr>
        <sz val="7"/>
        <rFont val="Arial MT"/>
        <family val="2"/>
      </rPr>
      <t>COFFRAGE FV GRAVITAIRE 12EH 6X4</t>
    </r>
  </si>
  <si>
    <r>
      <rPr>
        <sz val="7"/>
        <rFont val="Arial MT"/>
        <family val="2"/>
      </rPr>
      <t>PCG14EHB</t>
    </r>
  </si>
  <si>
    <r>
      <rPr>
        <sz val="7"/>
        <rFont val="Arial MT"/>
        <family val="2"/>
      </rPr>
      <t>COFFRAGE FV GRAVITAIRE 14EH 7X4</t>
    </r>
  </si>
  <si>
    <r>
      <rPr>
        <sz val="7"/>
        <rFont val="Arial MT"/>
        <family val="2"/>
      </rPr>
      <t>PCG3EH</t>
    </r>
  </si>
  <si>
    <r>
      <rPr>
        <sz val="7"/>
        <rFont val="Arial MT"/>
        <family val="2"/>
      </rPr>
      <t>COFFRAGE FV GRAVITAIRE 3EH 3X2</t>
    </r>
  </si>
  <si>
    <r>
      <rPr>
        <sz val="7"/>
        <rFont val="Arial MT"/>
        <family val="2"/>
      </rPr>
      <t>PCG4EH</t>
    </r>
  </si>
  <si>
    <r>
      <rPr>
        <sz val="7"/>
        <rFont val="Arial MT"/>
        <family val="2"/>
      </rPr>
      <t>COFFRAGE FV GRAVITAIRE 4EH 4X2</t>
    </r>
  </si>
  <si>
    <r>
      <rPr>
        <sz val="7"/>
        <rFont val="Arial MT"/>
        <family val="2"/>
      </rPr>
      <t>PCG5EH</t>
    </r>
  </si>
  <si>
    <r>
      <rPr>
        <sz val="7"/>
        <rFont val="Arial MT"/>
        <family val="2"/>
      </rPr>
      <t>COFFRAGE FV GRAVITAIRE 5EH 4X2.5</t>
    </r>
  </si>
  <si>
    <r>
      <rPr>
        <sz val="7"/>
        <rFont val="Arial MT"/>
        <family val="2"/>
      </rPr>
      <t>PCG6EHA</t>
    </r>
  </si>
  <si>
    <r>
      <rPr>
        <sz val="7"/>
        <rFont val="Arial MT"/>
        <family val="2"/>
      </rPr>
      <t>COFFRAGE FV GRAVITAIRE 6EH 4X3</t>
    </r>
  </si>
  <si>
    <r>
      <rPr>
        <sz val="7"/>
        <rFont val="Arial MT"/>
        <family val="2"/>
      </rPr>
      <t>PCG6EHB</t>
    </r>
  </si>
  <si>
    <r>
      <rPr>
        <sz val="7"/>
        <rFont val="Arial MT"/>
        <family val="2"/>
      </rPr>
      <t>COFFRAGE FV GRAVITAIRE 6EH 6X2</t>
    </r>
  </si>
  <si>
    <r>
      <rPr>
        <sz val="7"/>
        <rFont val="Arial MT"/>
        <family val="2"/>
      </rPr>
      <t>PCG7EH</t>
    </r>
  </si>
  <si>
    <r>
      <rPr>
        <sz val="7"/>
        <rFont val="Arial MT"/>
        <family val="2"/>
      </rPr>
      <t>COFFRAGE FV GRAVITAIRE 7EH 4X3.5</t>
    </r>
  </si>
  <si>
    <r>
      <rPr>
        <sz val="7"/>
        <rFont val="Arial MT"/>
        <family val="2"/>
      </rPr>
      <t>PCG8EH</t>
    </r>
  </si>
  <si>
    <r>
      <rPr>
        <sz val="7"/>
        <rFont val="Arial MT"/>
        <family val="2"/>
      </rPr>
      <t>COFFRAGE FV GRAVITAIRE 8EH 4X4</t>
    </r>
  </si>
  <si>
    <r>
      <rPr>
        <sz val="7"/>
        <rFont val="Arial MT"/>
        <family val="2"/>
      </rPr>
      <t>PCG8EHA</t>
    </r>
  </si>
  <si>
    <r>
      <rPr>
        <sz val="7"/>
        <rFont val="Arial MT"/>
        <family val="2"/>
      </rPr>
      <t>PCG9EH</t>
    </r>
  </si>
  <si>
    <r>
      <rPr>
        <sz val="7"/>
        <rFont val="Arial MT"/>
        <family val="2"/>
      </rPr>
      <t>COFFRAGE FV GRAVITAIRE 9EH 4X4.5</t>
    </r>
  </si>
  <si>
    <r>
      <rPr>
        <sz val="7"/>
        <rFont val="Arial MT"/>
        <family val="2"/>
      </rPr>
      <t>PCLC10EH</t>
    </r>
  </si>
  <si>
    <r>
      <rPr>
        <sz val="7"/>
        <rFont val="Arial MT"/>
        <family val="2"/>
      </rPr>
      <t>CLOISON CENTRALE FV 10EH</t>
    </r>
  </si>
  <si>
    <r>
      <rPr>
        <sz val="7"/>
        <rFont val="Arial MT"/>
        <family val="2"/>
      </rPr>
      <t>PCLC10EHA</t>
    </r>
  </si>
  <si>
    <r>
      <rPr>
        <sz val="7"/>
        <rFont val="Arial MT"/>
        <family val="2"/>
      </rPr>
      <t>CLOISON CENTRALE FV 10EH 4X5</t>
    </r>
  </si>
  <si>
    <r>
      <rPr>
        <sz val="7"/>
        <rFont val="Arial MT"/>
        <family val="2"/>
      </rPr>
      <t>PCLC12EHA</t>
    </r>
  </si>
  <si>
    <r>
      <rPr>
        <sz val="7"/>
        <rFont val="Arial MT"/>
        <family val="2"/>
      </rPr>
      <t>CLOISON CENTRALE FV 12EH 6X4</t>
    </r>
  </si>
  <si>
    <r>
      <rPr>
        <sz val="7"/>
        <rFont val="Arial MT"/>
        <family val="2"/>
      </rPr>
      <t>PCLC12EHB</t>
    </r>
  </si>
  <si>
    <r>
      <rPr>
        <sz val="7"/>
        <rFont val="Arial MT"/>
        <family val="2"/>
      </rPr>
      <t>CLOISON CENTRALE FV 12EH 8X3</t>
    </r>
  </si>
  <si>
    <r>
      <rPr>
        <sz val="7"/>
        <rFont val="Arial MT"/>
        <family val="2"/>
      </rPr>
      <t>PCLC14EHA</t>
    </r>
  </si>
  <si>
    <r>
      <rPr>
        <sz val="7"/>
        <rFont val="Arial MT"/>
        <family val="2"/>
      </rPr>
      <t>CLOISON CENTRALE FV 14EH 8X3.5</t>
    </r>
  </si>
  <si>
    <r>
      <rPr>
        <sz val="7"/>
        <rFont val="Arial MT"/>
        <family val="2"/>
      </rPr>
      <t>PCLC14EHB</t>
    </r>
  </si>
  <si>
    <r>
      <rPr>
        <sz val="7"/>
        <rFont val="Arial MT"/>
        <family val="2"/>
      </rPr>
      <t>CLOISON CENTRALE FV 14EH 7X4</t>
    </r>
  </si>
  <si>
    <r>
      <rPr>
        <sz val="7"/>
        <rFont val="Arial MT"/>
        <family val="2"/>
      </rPr>
      <t>PCLC16EH</t>
    </r>
  </si>
  <si>
    <r>
      <rPr>
        <sz val="7"/>
        <rFont val="Arial MT"/>
        <family val="2"/>
      </rPr>
      <t>CLOISON CENTRALE FV 16EH 8X4</t>
    </r>
  </si>
  <si>
    <r>
      <rPr>
        <sz val="7"/>
        <rFont val="Arial MT"/>
        <family val="2"/>
      </rPr>
      <t>PCLC18EHA</t>
    </r>
  </si>
  <si>
    <r>
      <rPr>
        <sz val="7"/>
        <rFont val="Arial MT"/>
        <family val="2"/>
      </rPr>
      <t>CLOISON CENTRALE FV 18EH 8X4.5</t>
    </r>
  </si>
  <si>
    <r>
      <rPr>
        <sz val="7"/>
        <rFont val="Arial MT"/>
        <family val="2"/>
      </rPr>
      <t>PCLC20EHB</t>
    </r>
  </si>
  <si>
    <r>
      <rPr>
        <sz val="7"/>
        <rFont val="Arial MT"/>
        <family val="2"/>
      </rPr>
      <t>CLOISON CENTRALE FV 20EH 8X5</t>
    </r>
  </si>
  <si>
    <r>
      <rPr>
        <sz val="7"/>
        <rFont val="Arial MT"/>
        <family val="2"/>
      </rPr>
      <t>PCLC3EH</t>
    </r>
  </si>
  <si>
    <r>
      <rPr>
        <sz val="7"/>
        <rFont val="Arial MT"/>
        <family val="2"/>
      </rPr>
      <t>CLOISON CENTRALE FV 3EH 3X2</t>
    </r>
  </si>
  <si>
    <r>
      <rPr>
        <sz val="7"/>
        <rFont val="Arial MT"/>
        <family val="2"/>
      </rPr>
      <t>PCLC4EH</t>
    </r>
  </si>
  <si>
    <r>
      <rPr>
        <sz val="7"/>
        <rFont val="Arial MT"/>
        <family val="2"/>
      </rPr>
      <t>CLOISON CENTRALE FV 4EH 4X2</t>
    </r>
  </si>
  <si>
    <r>
      <rPr>
        <sz val="7"/>
        <rFont val="Arial MT"/>
        <family val="2"/>
      </rPr>
      <t>PCLC5EH</t>
    </r>
  </si>
  <si>
    <r>
      <rPr>
        <sz val="7"/>
        <rFont val="Arial MT"/>
        <family val="2"/>
      </rPr>
      <t>CLOISON CENTRALE FV 5EH 4X2.5</t>
    </r>
  </si>
  <si>
    <r>
      <rPr>
        <sz val="7"/>
        <rFont val="Arial MT"/>
        <family val="2"/>
      </rPr>
      <t>PCLC6EHA</t>
    </r>
  </si>
  <si>
    <r>
      <rPr>
        <sz val="7"/>
        <rFont val="Arial MT"/>
        <family val="2"/>
      </rPr>
      <t>CLOISON CENTRALE FV 6EH 4X3</t>
    </r>
  </si>
  <si>
    <r>
      <rPr>
        <sz val="7"/>
        <rFont val="Arial MT"/>
        <family val="2"/>
      </rPr>
      <t>PCLC6EHB</t>
    </r>
  </si>
  <si>
    <r>
      <rPr>
        <sz val="7"/>
        <rFont val="Arial MT"/>
        <family val="2"/>
      </rPr>
      <t>CLOISON CENTRALE FV 6EH 6X2</t>
    </r>
  </si>
  <si>
    <r>
      <rPr>
        <sz val="7"/>
        <rFont val="Arial MT"/>
        <family val="2"/>
      </rPr>
      <t>PCLC7EH</t>
    </r>
  </si>
  <si>
    <r>
      <rPr>
        <sz val="7"/>
        <rFont val="Arial MT"/>
        <family val="2"/>
      </rPr>
      <t>CLOISON CENTRALE FV 7EH 4X3.5</t>
    </r>
  </si>
  <si>
    <r>
      <rPr>
        <sz val="7"/>
        <rFont val="Arial MT"/>
        <family val="2"/>
      </rPr>
      <t>PCLC8EH</t>
    </r>
  </si>
  <si>
    <r>
      <rPr>
        <sz val="7"/>
        <rFont val="Arial MT"/>
        <family val="2"/>
      </rPr>
      <t>CLOISON CENTRALE FV 8EH 4X4</t>
    </r>
  </si>
  <si>
    <r>
      <rPr>
        <sz val="7"/>
        <rFont val="Arial MT"/>
        <family val="2"/>
      </rPr>
      <t>PCLC8EHA</t>
    </r>
  </si>
  <si>
    <r>
      <rPr>
        <sz val="7"/>
        <rFont val="Arial MT"/>
        <family val="2"/>
      </rPr>
      <t>PCLC9EH</t>
    </r>
  </si>
  <si>
    <r>
      <rPr>
        <sz val="7"/>
        <rFont val="Arial MT"/>
        <family val="2"/>
      </rPr>
      <t>CLOISON CENTRALE FV 9EH 4X4.5</t>
    </r>
  </si>
  <si>
    <r>
      <rPr>
        <sz val="7"/>
        <rFont val="Arial MT"/>
        <family val="2"/>
      </rPr>
      <t>PCLCB3EH</t>
    </r>
  </si>
  <si>
    <r>
      <rPr>
        <sz val="7"/>
        <rFont val="Arial MT"/>
        <family val="2"/>
      </rPr>
      <t>CLOISON CENTRALE BAC 3EH</t>
    </r>
  </si>
  <si>
    <r>
      <rPr>
        <sz val="7"/>
        <rFont val="Arial MT"/>
        <family val="2"/>
      </rPr>
      <t>PCR10EH</t>
    </r>
  </si>
  <si>
    <r>
      <rPr>
        <sz val="7"/>
        <rFont val="Arial MT"/>
        <family val="2"/>
      </rPr>
      <t>COFFRAGE FV RELEVAGE 10EH 4X5</t>
    </r>
  </si>
  <si>
    <r>
      <rPr>
        <sz val="7"/>
        <rFont val="Arial MT"/>
        <family val="2"/>
      </rPr>
      <t>PCR10EHA</t>
    </r>
  </si>
  <si>
    <r>
      <rPr>
        <sz val="7"/>
        <rFont val="Arial MT"/>
        <family val="2"/>
      </rPr>
      <t>PCR12EHA</t>
    </r>
  </si>
  <si>
    <r>
      <rPr>
        <sz val="7"/>
        <rFont val="Arial MT"/>
        <family val="2"/>
      </rPr>
      <t>COFFRAGE FV RELEVAGE 12EH 6X4</t>
    </r>
  </si>
  <si>
    <r>
      <rPr>
        <sz val="7"/>
        <rFont val="Arial MT"/>
        <family val="2"/>
      </rPr>
      <t>PCR12EHB</t>
    </r>
  </si>
  <si>
    <r>
      <rPr>
        <sz val="7"/>
        <rFont val="Arial MT"/>
        <family val="2"/>
      </rPr>
      <t>COFFRAGE FV RELEVAGE 12EH 8X3</t>
    </r>
  </si>
  <si>
    <r>
      <rPr>
        <sz val="7"/>
        <rFont val="Arial MT"/>
        <family val="2"/>
      </rPr>
      <t>PCR14EHA</t>
    </r>
  </si>
  <si>
    <r>
      <rPr>
        <sz val="7"/>
        <rFont val="Arial MT"/>
        <family val="2"/>
      </rPr>
      <t>COFFRAGE FV RELEVAGE 14EH 8X3.5</t>
    </r>
  </si>
  <si>
    <r>
      <rPr>
        <sz val="7"/>
        <rFont val="Arial MT"/>
        <family val="2"/>
      </rPr>
      <t>PCR14EHB</t>
    </r>
  </si>
  <si>
    <r>
      <rPr>
        <sz val="7"/>
        <rFont val="Arial MT"/>
        <family val="2"/>
      </rPr>
      <t>COFFRAGE FV RELEVAGE 14EH 7X4</t>
    </r>
  </si>
  <si>
    <r>
      <rPr>
        <sz val="7"/>
        <rFont val="Arial MT"/>
        <family val="2"/>
      </rPr>
      <t>PCR16EH</t>
    </r>
  </si>
  <si>
    <r>
      <rPr>
        <sz val="7"/>
        <rFont val="Arial MT"/>
        <family val="2"/>
      </rPr>
      <t>COFFRAGE FV RELEVAGE 16EH 8X4</t>
    </r>
  </si>
  <si>
    <r>
      <rPr>
        <sz val="7"/>
        <rFont val="Arial MT"/>
        <family val="2"/>
      </rPr>
      <t>PCR18EHA</t>
    </r>
  </si>
  <si>
    <r>
      <rPr>
        <sz val="7"/>
        <rFont val="Arial MT"/>
        <family val="2"/>
      </rPr>
      <t>COFFRAGE FV RELEVAGE 18EH 8X4.5</t>
    </r>
  </si>
  <si>
    <r>
      <rPr>
        <sz val="7"/>
        <rFont val="Arial MT"/>
        <family val="2"/>
      </rPr>
      <t>PCR2EH</t>
    </r>
  </si>
  <si>
    <r>
      <rPr>
        <sz val="7"/>
        <rFont val="Arial MT"/>
        <family val="2"/>
      </rPr>
      <t>COFFRAGE FV RELEVAGE 2EH 2,5X1,6</t>
    </r>
  </si>
  <si>
    <r>
      <rPr>
        <sz val="7"/>
        <rFont val="Arial MT"/>
        <family val="2"/>
      </rPr>
      <t>PCR3EH</t>
    </r>
  </si>
  <si>
    <r>
      <rPr>
        <sz val="7"/>
        <rFont val="Arial MT"/>
        <family val="2"/>
      </rPr>
      <t>COFFRAGE FV RELEVAGE 3EH 3X2</t>
    </r>
  </si>
  <si>
    <r>
      <rPr>
        <sz val="7"/>
        <rFont val="Arial MT"/>
        <family val="2"/>
      </rPr>
      <t>PCR4EH</t>
    </r>
  </si>
  <si>
    <r>
      <rPr>
        <sz val="7"/>
        <rFont val="Arial MT"/>
        <family val="2"/>
      </rPr>
      <t>COFFRAGE FV RELEVAGE 4EH 4X2</t>
    </r>
  </si>
  <si>
    <r>
      <rPr>
        <sz val="7"/>
        <rFont val="Arial MT"/>
        <family val="2"/>
      </rPr>
      <t>PCR5EH</t>
    </r>
  </si>
  <si>
    <r>
      <rPr>
        <sz val="7"/>
        <rFont val="Arial MT"/>
        <family val="2"/>
      </rPr>
      <t>COFFRAGE FV RELEVAGE 5EH 4X2.5</t>
    </r>
  </si>
  <si>
    <r>
      <rPr>
        <sz val="7"/>
        <rFont val="Arial MT"/>
        <family val="2"/>
      </rPr>
      <t>PCR6EHA</t>
    </r>
  </si>
  <si>
    <r>
      <rPr>
        <sz val="7"/>
        <rFont val="Arial MT"/>
        <family val="2"/>
      </rPr>
      <t>COFFRAGE FV RELEVAGE 6EH 4X3</t>
    </r>
  </si>
  <si>
    <r>
      <rPr>
        <sz val="7"/>
        <rFont val="Arial MT"/>
        <family val="2"/>
      </rPr>
      <t>PCR6EHB</t>
    </r>
  </si>
  <si>
    <r>
      <rPr>
        <sz val="7"/>
        <rFont val="Arial MT"/>
        <family val="2"/>
      </rPr>
      <t>COFFRAGE FV RELEVAGE 6EH 6X2</t>
    </r>
  </si>
  <si>
    <r>
      <rPr>
        <sz val="7"/>
        <rFont val="Arial MT"/>
        <family val="2"/>
      </rPr>
      <t>PCR7EH</t>
    </r>
  </si>
  <si>
    <r>
      <rPr>
        <sz val="7"/>
        <rFont val="Arial MT"/>
        <family val="2"/>
      </rPr>
      <t>COFFRAGE FV RELEVAGE 7EH 4X3.5</t>
    </r>
  </si>
  <si>
    <r>
      <rPr>
        <sz val="7"/>
        <rFont val="Arial MT"/>
        <family val="2"/>
      </rPr>
      <t>PCR8EH</t>
    </r>
  </si>
  <si>
    <r>
      <rPr>
        <sz val="7"/>
        <rFont val="Arial MT"/>
        <family val="2"/>
      </rPr>
      <t>COFFRAGE FV RELEVAGE 8EH 4X4</t>
    </r>
  </si>
  <si>
    <r>
      <rPr>
        <sz val="7"/>
        <rFont val="Arial MT"/>
        <family val="2"/>
      </rPr>
      <t>PCR8EHA</t>
    </r>
  </si>
  <si>
    <r>
      <rPr>
        <sz val="7"/>
        <rFont val="Arial MT"/>
        <family val="2"/>
      </rPr>
      <t>PCR9EH</t>
    </r>
  </si>
  <si>
    <r>
      <rPr>
        <sz val="7"/>
        <rFont val="Arial MT"/>
        <family val="2"/>
      </rPr>
      <t>COFFRAGE FV RELEVAGE 9EH 4X4.5</t>
    </r>
  </si>
  <si>
    <r>
      <rPr>
        <sz val="7"/>
        <rFont val="Arial MT"/>
        <family val="2"/>
      </rPr>
      <t>PFH10EH</t>
    </r>
  </si>
  <si>
    <r>
      <rPr>
        <sz val="7"/>
        <rFont val="Arial MT"/>
        <family val="2"/>
      </rPr>
      <t>PACK EPDM GEOTEXTILE FH 1.10MM 10EH</t>
    </r>
  </si>
  <si>
    <r>
      <rPr>
        <sz val="7"/>
        <rFont val="Arial MT"/>
        <family val="2"/>
      </rPr>
      <t>PFH12EH</t>
    </r>
  </si>
  <si>
    <r>
      <rPr>
        <sz val="7"/>
        <rFont val="Arial MT"/>
        <family val="2"/>
      </rPr>
      <t>PACK EPDM GEOTEXTILE FH 1.10MM 12EH</t>
    </r>
  </si>
  <si>
    <r>
      <rPr>
        <sz val="7"/>
        <rFont val="Arial MT"/>
        <family val="2"/>
      </rPr>
      <t>PFH16EH</t>
    </r>
  </si>
  <si>
    <r>
      <rPr>
        <sz val="7"/>
        <rFont val="Arial MT"/>
        <family val="2"/>
      </rPr>
      <t>PACK EPDM GEOTEXTILE FH 1.10MM 16EH</t>
    </r>
  </si>
  <si>
    <r>
      <rPr>
        <sz val="7"/>
        <rFont val="Arial MT"/>
        <family val="2"/>
      </rPr>
      <t>PFH18EH</t>
    </r>
  </si>
  <si>
    <r>
      <rPr>
        <sz val="7"/>
        <rFont val="Arial MT"/>
        <family val="2"/>
      </rPr>
      <t>PACK EPDM GEOTEXTILE FH 1.10MM 18EH</t>
    </r>
  </si>
  <si>
    <r>
      <rPr>
        <sz val="7"/>
        <rFont val="Arial MT"/>
        <family val="2"/>
      </rPr>
      <t>PFH2EH</t>
    </r>
  </si>
  <si>
    <r>
      <rPr>
        <sz val="7"/>
        <rFont val="Arial MT"/>
        <family val="2"/>
      </rPr>
      <t>PACK EPDM GEOTEXTILE FH 1.10MM 2EH</t>
    </r>
  </si>
  <si>
    <r>
      <rPr>
        <sz val="7"/>
        <rFont val="Arial MT"/>
        <family val="2"/>
      </rPr>
      <t>PFH3EH</t>
    </r>
  </si>
  <si>
    <r>
      <rPr>
        <sz val="7"/>
        <rFont val="Arial MT"/>
        <family val="2"/>
      </rPr>
      <t>PACK EPDM GEOTEXTILE FH 1.10MM 3EH</t>
    </r>
  </si>
  <si>
    <r>
      <rPr>
        <sz val="7"/>
        <rFont val="Arial MT"/>
        <family val="2"/>
      </rPr>
      <t>PFH4EH</t>
    </r>
  </si>
  <si>
    <r>
      <rPr>
        <sz val="7"/>
        <rFont val="Arial MT"/>
        <family val="2"/>
      </rPr>
      <t>PACK EPDM GEOTEXTILE FH 1.10MM 4EH</t>
    </r>
  </si>
  <si>
    <r>
      <rPr>
        <sz val="7"/>
        <rFont val="Arial MT"/>
        <family val="2"/>
      </rPr>
      <t>PFH5EH</t>
    </r>
  </si>
  <si>
    <r>
      <rPr>
        <sz val="7"/>
        <rFont val="Arial MT"/>
        <family val="2"/>
      </rPr>
      <t>PACK EPDM GEOTEXTILE FH 1.10MM 5EH</t>
    </r>
  </si>
  <si>
    <r>
      <rPr>
        <sz val="7"/>
        <rFont val="Arial MT"/>
        <family val="2"/>
      </rPr>
      <t>PFH6EH</t>
    </r>
  </si>
  <si>
    <r>
      <rPr>
        <sz val="7"/>
        <rFont val="Arial MT"/>
        <family val="2"/>
      </rPr>
      <t>PACK EPDM GEOTEXTILE FH 1.10MM 6EH</t>
    </r>
  </si>
  <si>
    <r>
      <rPr>
        <sz val="7"/>
        <rFont val="Arial MT"/>
        <family val="2"/>
      </rPr>
      <t>PFH7EH</t>
    </r>
  </si>
  <si>
    <r>
      <rPr>
        <sz val="7"/>
        <rFont val="Arial MT"/>
        <family val="2"/>
      </rPr>
      <t>PACK EPDM GEOTEXTILE FH 1.10MM 7EH</t>
    </r>
  </si>
  <si>
    <r>
      <rPr>
        <sz val="7"/>
        <rFont val="Arial MT"/>
        <family val="2"/>
      </rPr>
      <t>PFH8EH</t>
    </r>
  </si>
  <si>
    <r>
      <rPr>
        <sz val="7"/>
        <rFont val="Arial MT"/>
        <family val="2"/>
      </rPr>
      <t>PACK EPDM GEOTEXTILE FH 1.10MM 8EH</t>
    </r>
  </si>
  <si>
    <r>
      <rPr>
        <sz val="7"/>
        <rFont val="Arial MT"/>
        <family val="2"/>
      </rPr>
      <t>PFH9EH</t>
    </r>
  </si>
  <si>
    <r>
      <rPr>
        <sz val="7"/>
        <rFont val="Arial MT"/>
        <family val="2"/>
      </rPr>
      <t>PACK EPDM GEOTEXTILE FH 1.10MM 9EH</t>
    </r>
  </si>
  <si>
    <r>
      <rPr>
        <sz val="7"/>
        <rFont val="Arial MT"/>
        <family val="2"/>
      </rPr>
      <t>PFV10EH10x2</t>
    </r>
  </si>
  <si>
    <r>
      <rPr>
        <sz val="7"/>
        <rFont val="Arial MT"/>
        <family val="2"/>
      </rPr>
      <t>PACK FV GEO 1.52MM 10EH10X2 SANS GRILLE</t>
    </r>
  </si>
  <si>
    <r>
      <rPr>
        <sz val="7"/>
        <rFont val="Arial MT"/>
        <family val="2"/>
      </rPr>
      <t>PFV10EH4x5</t>
    </r>
  </si>
  <si>
    <r>
      <rPr>
        <sz val="7"/>
        <rFont val="Arial MT"/>
        <family val="2"/>
      </rPr>
      <t>PACK FV GEO 1.52MM 10EH4X5 SANS GRILLE</t>
    </r>
  </si>
  <si>
    <r>
      <rPr>
        <sz val="7"/>
        <rFont val="Arial MT"/>
        <family val="2"/>
      </rPr>
      <t>PFV10EH8x2.5</t>
    </r>
  </si>
  <si>
    <r>
      <rPr>
        <sz val="7"/>
        <rFont val="Arial MT"/>
        <family val="2"/>
      </rPr>
      <t>PACK FV GEO 1.52MM 10EH8X2.5 SANS GRILLE</t>
    </r>
  </si>
  <si>
    <r>
      <rPr>
        <sz val="7"/>
        <rFont val="Arial MT"/>
        <family val="2"/>
      </rPr>
      <t>PFV12EH6x4</t>
    </r>
  </si>
  <si>
    <r>
      <rPr>
        <sz val="7"/>
        <rFont val="Arial MT"/>
        <family val="2"/>
      </rPr>
      <t>PACK FV GEO 1.52MM 12EH6X4 SANS GRILLE</t>
    </r>
  </si>
  <si>
    <r>
      <rPr>
        <sz val="7"/>
        <rFont val="Arial MT"/>
        <family val="2"/>
      </rPr>
      <t>PFV12EH8x3</t>
    </r>
  </si>
  <si>
    <r>
      <rPr>
        <sz val="7"/>
        <rFont val="Arial MT"/>
        <family val="2"/>
      </rPr>
      <t>PACK FV GEO 1.52MM 12EH8X3 SANS GRILLE</t>
    </r>
  </si>
  <si>
    <r>
      <rPr>
        <sz val="7"/>
        <rFont val="Arial MT"/>
        <family val="2"/>
      </rPr>
      <t>PFV14EH7x4</t>
    </r>
  </si>
  <si>
    <r>
      <rPr>
        <sz val="7"/>
        <rFont val="Arial MT"/>
        <family val="2"/>
      </rPr>
      <t>PACK FV GEO 1.52MM 14EH7X4 SANS GRILLE</t>
    </r>
  </si>
  <si>
    <r>
      <rPr>
        <sz val="7"/>
        <rFont val="Arial MT"/>
        <family val="2"/>
      </rPr>
      <t>PFV14EH8x3.5</t>
    </r>
  </si>
  <si>
    <r>
      <rPr>
        <sz val="7"/>
        <rFont val="Arial MT"/>
        <family val="2"/>
      </rPr>
      <t>PACK FV GEO 1.52MM 14EH8X3.5 SANS GRILLE</t>
    </r>
  </si>
  <si>
    <r>
      <rPr>
        <sz val="7"/>
        <rFont val="Arial MT"/>
        <family val="2"/>
      </rPr>
      <t>PFV16EH8x4</t>
    </r>
  </si>
  <si>
    <r>
      <rPr>
        <sz val="7"/>
        <rFont val="Arial MT"/>
        <family val="2"/>
      </rPr>
      <t>PACK FV GEO 1.52MM 16EH8X4 SANS GRILLE</t>
    </r>
  </si>
  <si>
    <r>
      <rPr>
        <sz val="7"/>
        <rFont val="Arial MT"/>
        <family val="2"/>
      </rPr>
      <t>PFV18EH8x4.5</t>
    </r>
  </si>
  <si>
    <r>
      <rPr>
        <sz val="7"/>
        <rFont val="Arial MT"/>
        <family val="2"/>
      </rPr>
      <t>PACK FV GEO 1.52MM 18EH8X4.5 SANS GRILLE</t>
    </r>
  </si>
  <si>
    <r>
      <rPr>
        <sz val="7"/>
        <rFont val="Arial MT"/>
        <family val="2"/>
      </rPr>
      <t>PFV18EH9x4</t>
    </r>
  </si>
  <si>
    <r>
      <rPr>
        <sz val="7"/>
        <rFont val="Arial MT"/>
        <family val="2"/>
      </rPr>
      <t>PACK FV GEO 1.52MM 18EH9X4 SANS GRILLE</t>
    </r>
  </si>
  <si>
    <r>
      <rPr>
        <sz val="7"/>
        <rFont val="Arial MT"/>
        <family val="2"/>
      </rPr>
      <t>PFV20EH10x4</t>
    </r>
  </si>
  <si>
    <r>
      <rPr>
        <sz val="7"/>
        <rFont val="Arial MT"/>
        <family val="2"/>
      </rPr>
      <t>PACK FV GEO 1.52MM 20EH10X4 SANS GRILLE</t>
    </r>
  </si>
  <si>
    <r>
      <rPr>
        <sz val="7"/>
        <rFont val="Arial MT"/>
        <family val="2"/>
      </rPr>
      <t>PFV20EH8x5</t>
    </r>
  </si>
  <si>
    <r>
      <rPr>
        <sz val="7"/>
        <rFont val="Arial MT"/>
        <family val="2"/>
      </rPr>
      <t>PACK FV GEO 1.52MM 20EH8X5 SANS GRILLE</t>
    </r>
  </si>
  <si>
    <r>
      <rPr>
        <sz val="7"/>
        <rFont val="Arial MT"/>
        <family val="2"/>
      </rPr>
      <t>PFV2EH2.5X1.6</t>
    </r>
  </si>
  <si>
    <r>
      <rPr>
        <sz val="7"/>
        <rFont val="Arial MT"/>
        <family val="2"/>
      </rPr>
      <t>PACK FV GEO 1.52MM 2EH SANS GRILLE</t>
    </r>
  </si>
  <si>
    <r>
      <rPr>
        <sz val="7"/>
        <rFont val="Arial MT"/>
        <family val="2"/>
      </rPr>
      <t>PFV3EH3x2</t>
    </r>
  </si>
  <si>
    <r>
      <rPr>
        <sz val="7"/>
        <rFont val="Arial MT"/>
        <family val="2"/>
      </rPr>
      <t>PACK FV GEO 1.52MM 3EH SANS GRILLE</t>
    </r>
  </si>
  <si>
    <r>
      <rPr>
        <sz val="7"/>
        <rFont val="Arial MT"/>
        <family val="2"/>
      </rPr>
      <t>PFV4EH4x2</t>
    </r>
  </si>
  <si>
    <r>
      <rPr>
        <sz val="7"/>
        <rFont val="Arial MT"/>
        <family val="2"/>
      </rPr>
      <t>PACK FV GEO 1.52MM 4EH SANS GRILLE</t>
    </r>
  </si>
  <si>
    <r>
      <rPr>
        <sz val="7"/>
        <rFont val="Arial MT"/>
        <family val="2"/>
      </rPr>
      <t>PFV5EH4x2.5</t>
    </r>
  </si>
  <si>
    <r>
      <rPr>
        <sz val="7"/>
        <rFont val="Arial MT"/>
        <family val="2"/>
      </rPr>
      <t>PACK FV GEO 1.52MM 5EH SANS GRILLE</t>
    </r>
  </si>
  <si>
    <r>
      <rPr>
        <sz val="7"/>
        <rFont val="Arial MT"/>
        <family val="2"/>
      </rPr>
      <t>PFV6EH4x3</t>
    </r>
  </si>
  <si>
    <r>
      <rPr>
        <sz val="7"/>
        <rFont val="Arial MT"/>
        <family val="2"/>
      </rPr>
      <t>PACK FV GEO 1.52MM 6EH4X3 SANS GRILLE</t>
    </r>
  </si>
  <si>
    <r>
      <rPr>
        <sz val="7"/>
        <rFont val="Arial MT"/>
        <family val="2"/>
      </rPr>
      <t>PFV6EH6x2</t>
    </r>
  </si>
  <si>
    <r>
      <rPr>
        <sz val="7"/>
        <rFont val="Arial MT"/>
        <family val="2"/>
      </rPr>
      <t>PACK FV GEO 1.52MM 6EH6X2 SANS GRILLE</t>
    </r>
  </si>
  <si>
    <r>
      <rPr>
        <sz val="7"/>
        <rFont val="Arial MT"/>
        <family val="2"/>
      </rPr>
      <t>PFV7EH4x3.5</t>
    </r>
  </si>
  <si>
    <r>
      <rPr>
        <sz val="7"/>
        <rFont val="Arial MT"/>
        <family val="2"/>
      </rPr>
      <t>PACK FV GEO 1.52MM 7EH SANS GRILLE</t>
    </r>
  </si>
  <si>
    <r>
      <rPr>
        <sz val="7"/>
        <rFont val="Arial MT"/>
        <family val="2"/>
      </rPr>
      <t>PFV8EH4x4</t>
    </r>
  </si>
  <si>
    <r>
      <rPr>
        <sz val="7"/>
        <rFont val="Arial MT"/>
        <family val="2"/>
      </rPr>
      <t>PACK FV GEO 1.52MM 8EH4X4 SANS GRILLE</t>
    </r>
  </si>
  <si>
    <r>
      <rPr>
        <sz val="7"/>
        <rFont val="Arial MT"/>
        <family val="2"/>
      </rPr>
      <t>PFV8EH8x2</t>
    </r>
  </si>
  <si>
    <r>
      <rPr>
        <sz val="7"/>
        <rFont val="Arial MT"/>
        <family val="2"/>
      </rPr>
      <t>PACK FV GEO 1.52MM 8EH8X2 SANS GRILLE</t>
    </r>
  </si>
  <si>
    <r>
      <rPr>
        <sz val="7"/>
        <rFont val="Arial MT"/>
        <family val="2"/>
      </rPr>
      <t>PFV9EH4x4.5</t>
    </r>
  </si>
  <si>
    <r>
      <rPr>
        <sz val="7"/>
        <rFont val="Arial MT"/>
        <family val="2"/>
      </rPr>
      <t>PACK FV GEO 1.52MM 9EH4X4.5 SANS GRILLE</t>
    </r>
  </si>
  <si>
    <r>
      <rPr>
        <sz val="7"/>
        <rFont val="Arial MT"/>
        <family val="2"/>
      </rPr>
      <t>PLAQUETTES</t>
    </r>
  </si>
  <si>
    <r>
      <rPr>
        <sz val="7"/>
        <rFont val="Arial MT"/>
        <family val="2"/>
      </rPr>
      <t>PLAQUETTES JARDIN DASSAINISSEMENT</t>
    </r>
  </si>
  <si>
    <r>
      <rPr>
        <sz val="7"/>
        <rFont val="Arial MT"/>
        <family val="2"/>
      </rPr>
      <t>PLFLOT</t>
    </r>
  </si>
  <si>
    <r>
      <rPr>
        <sz val="7"/>
        <rFont val="Arial MT"/>
        <family val="2"/>
      </rPr>
      <t>PLAQUETTE PHYTOFLOTTANTE</t>
    </r>
  </si>
  <si>
    <r>
      <rPr>
        <sz val="7"/>
        <rFont val="Arial MT"/>
        <family val="2"/>
      </rPr>
      <t>PLG4</t>
    </r>
  </si>
  <si>
    <r>
      <rPr>
        <sz val="7"/>
        <rFont val="Arial MT"/>
        <family val="2"/>
      </rPr>
      <t>DISJONCTEUR PLG</t>
    </r>
  </si>
  <si>
    <r>
      <rPr>
        <sz val="7"/>
        <rFont val="Arial MT"/>
        <family val="2"/>
      </rPr>
      <t>PLJPL</t>
    </r>
  </si>
  <si>
    <r>
      <rPr>
        <sz val="7"/>
        <rFont val="Arial MT"/>
        <family val="2"/>
      </rPr>
      <t>PLAQUETTE JARDIN DE PLUIE</t>
    </r>
  </si>
  <si>
    <r>
      <rPr>
        <sz val="7"/>
        <rFont val="Arial MT"/>
        <family val="2"/>
      </rPr>
      <t>PLTECH</t>
    </r>
  </si>
  <si>
    <r>
      <rPr>
        <sz val="7"/>
        <rFont val="Arial MT"/>
        <family val="2"/>
      </rPr>
      <t>PLAQUETTES TECHNICO COMMERCIAL</t>
    </r>
  </si>
  <si>
    <r>
      <rPr>
        <sz val="7"/>
        <rFont val="Arial MT"/>
        <family val="2"/>
      </rPr>
      <t>PLTINY</t>
    </r>
  </si>
  <si>
    <r>
      <rPr>
        <sz val="7"/>
        <rFont val="Arial MT"/>
        <family val="2"/>
      </rPr>
      <t>PLAQUETTE PHYTOTINY</t>
    </r>
  </si>
  <si>
    <r>
      <rPr>
        <sz val="7"/>
        <rFont val="Arial MT"/>
        <family val="2"/>
      </rPr>
      <t>PREGAZRV</t>
    </r>
  </si>
  <si>
    <r>
      <rPr>
        <sz val="7"/>
        <rFont val="Arial MT"/>
        <family val="2"/>
      </rPr>
      <t>REGARD DE SORTIE SANS FOND (ZRV)</t>
    </r>
  </si>
  <si>
    <r>
      <rPr>
        <sz val="7"/>
        <rFont val="Arial MT"/>
        <family val="2"/>
      </rPr>
      <t>PSFV10EH4X5</t>
    </r>
  </si>
  <si>
    <r>
      <rPr>
        <sz val="7"/>
        <rFont val="Arial MT"/>
        <family val="2"/>
      </rPr>
      <t>PACK  FV GEO 1.52MM 10EH 4X5 AVEC GRILLES</t>
    </r>
  </si>
  <si>
    <r>
      <rPr>
        <sz val="7"/>
        <rFont val="Arial MT"/>
        <family val="2"/>
      </rPr>
      <t>PSFV10EH8X2.5</t>
    </r>
  </si>
  <si>
    <r>
      <rPr>
        <sz val="7"/>
        <rFont val="Arial MT"/>
        <family val="2"/>
      </rPr>
      <t>PACK FV GEO 1.52MM 10EH 8X2.5 AVEC GRILLES</t>
    </r>
  </si>
  <si>
    <r>
      <rPr>
        <sz val="7"/>
        <rFont val="Arial MT"/>
        <family val="2"/>
      </rPr>
      <t>PSFV12EH6X4</t>
    </r>
  </si>
  <si>
    <r>
      <rPr>
        <sz val="7"/>
        <rFont val="Arial MT"/>
        <family val="2"/>
      </rPr>
      <t>PACK  FV GEO 1.52MM 12EH 6X4 AVEC GRILLES</t>
    </r>
  </si>
  <si>
    <r>
      <rPr>
        <sz val="7"/>
        <rFont val="Arial MT"/>
        <family val="2"/>
      </rPr>
      <t>PSFV12EH8X3</t>
    </r>
  </si>
  <si>
    <r>
      <rPr>
        <sz val="7"/>
        <rFont val="Arial MT"/>
        <family val="2"/>
      </rPr>
      <t>PACK  FV GEO 1.52MM 12EH 8X3 AVEC GRILLES</t>
    </r>
  </si>
  <si>
    <r>
      <rPr>
        <sz val="7"/>
        <rFont val="Arial MT"/>
        <family val="2"/>
      </rPr>
      <t>PSFV14EH7X4</t>
    </r>
  </si>
  <si>
    <r>
      <rPr>
        <sz val="7"/>
        <rFont val="Arial MT"/>
        <family val="2"/>
      </rPr>
      <t>PACK  FV GEO 1.52MM 14EH 7X4 AVEC GRILLES</t>
    </r>
  </si>
  <si>
    <r>
      <rPr>
        <sz val="7"/>
        <rFont val="Arial MT"/>
        <family val="2"/>
      </rPr>
      <t>PSFV14EH8X3.5</t>
    </r>
  </si>
  <si>
    <r>
      <rPr>
        <sz val="7"/>
        <rFont val="Arial MT"/>
        <family val="2"/>
      </rPr>
      <t>PACK FV GEO 1.52MM 14EH 8X3.5 AVEC GRILLES</t>
    </r>
  </si>
  <si>
    <r>
      <rPr>
        <sz val="7"/>
        <rFont val="Arial MT"/>
        <family val="2"/>
      </rPr>
      <t>PSFV16EH8X4</t>
    </r>
  </si>
  <si>
    <r>
      <rPr>
        <sz val="7"/>
        <rFont val="Arial MT"/>
        <family val="2"/>
      </rPr>
      <t>PACK  FV GEO 1.52MM 16EH 8X4 AVEC GRILLES</t>
    </r>
  </si>
  <si>
    <r>
      <rPr>
        <sz val="7"/>
        <rFont val="Arial MT"/>
        <family val="2"/>
      </rPr>
      <t>PSFV18EH8X4.5</t>
    </r>
  </si>
  <si>
    <r>
      <rPr>
        <sz val="7"/>
        <rFont val="Arial MT"/>
        <family val="2"/>
      </rPr>
      <t>PACK  FV GEO 1.52MM 18EH 8X4.5 AVEC GRILLES</t>
    </r>
  </si>
  <si>
    <r>
      <rPr>
        <sz val="7"/>
        <rFont val="Arial MT"/>
        <family val="2"/>
      </rPr>
      <t>PSFV18EH9X4</t>
    </r>
  </si>
  <si>
    <r>
      <rPr>
        <sz val="7"/>
        <rFont val="Arial MT"/>
        <family val="2"/>
      </rPr>
      <t>PACK FV GEO 1.52MM 18EH 9X4 AVEC GRILLES</t>
    </r>
  </si>
  <si>
    <r>
      <rPr>
        <sz val="7"/>
        <rFont val="Arial MT"/>
        <family val="2"/>
      </rPr>
      <t>PSFV2EH2.5X1.6</t>
    </r>
  </si>
  <si>
    <r>
      <rPr>
        <sz val="7"/>
        <rFont val="Arial MT"/>
        <family val="2"/>
      </rPr>
      <t>PACK  FV GEO 1.52MM 2EH 2.5X1.6</t>
    </r>
  </si>
  <si>
    <r>
      <rPr>
        <sz val="7"/>
        <rFont val="Arial MT"/>
        <family val="2"/>
      </rPr>
      <t>PSFV3EH3X2</t>
    </r>
  </si>
  <si>
    <r>
      <rPr>
        <sz val="7"/>
        <rFont val="Arial MT"/>
        <family val="2"/>
      </rPr>
      <t>PACK  FV GEO 1.52MM 3EH 3X2 AVEC GRILLES</t>
    </r>
  </si>
  <si>
    <r>
      <rPr>
        <sz val="7"/>
        <rFont val="Arial MT"/>
        <family val="2"/>
      </rPr>
      <t>PSFV4EH4X2</t>
    </r>
  </si>
  <si>
    <r>
      <rPr>
        <sz val="7"/>
        <rFont val="Arial MT"/>
        <family val="2"/>
      </rPr>
      <t>PACK  FV GEO 1.52MM 4EH 4X2 AVEC GRILLES</t>
    </r>
  </si>
  <si>
    <r>
      <rPr>
        <sz val="7"/>
        <rFont val="Arial MT"/>
        <family val="2"/>
      </rPr>
      <t>PSFV5EH4X2.5</t>
    </r>
  </si>
  <si>
    <r>
      <rPr>
        <sz val="7"/>
        <rFont val="Arial MT"/>
        <family val="2"/>
      </rPr>
      <t>PACK  FV GEO 1.52MM 5EH 4X2.5 AVEC GRILLES</t>
    </r>
  </si>
  <si>
    <r>
      <rPr>
        <sz val="7"/>
        <rFont val="Arial MT"/>
        <family val="2"/>
      </rPr>
      <t>PSFV6EH4X3</t>
    </r>
  </si>
  <si>
    <r>
      <rPr>
        <sz val="7"/>
        <rFont val="Arial MT"/>
        <family val="2"/>
      </rPr>
      <t>PACK  FV GEO 1.52MM 6EH 4X3 AVEC GRILLES</t>
    </r>
  </si>
  <si>
    <r>
      <rPr>
        <sz val="7"/>
        <rFont val="Arial MT"/>
        <family val="2"/>
      </rPr>
      <t>PSFV6EH6X2</t>
    </r>
  </si>
  <si>
    <r>
      <rPr>
        <sz val="7"/>
        <rFont val="Arial MT"/>
        <family val="2"/>
      </rPr>
      <t>PACK  FV GEO 1.52MM 6EH 6X2 AVEC GRILLES</t>
    </r>
  </si>
  <si>
    <r>
      <rPr>
        <sz val="7"/>
        <rFont val="Arial MT"/>
        <family val="2"/>
      </rPr>
      <t>PSFV7EH4X3.5</t>
    </r>
  </si>
  <si>
    <r>
      <rPr>
        <sz val="7"/>
        <rFont val="Arial MT"/>
        <family val="2"/>
      </rPr>
      <t>PACK  FV GEO 1.52MM 7EH 4X3.5 AVEC GRILLES</t>
    </r>
  </si>
  <si>
    <r>
      <rPr>
        <sz val="7"/>
        <rFont val="Arial MT"/>
        <family val="2"/>
      </rPr>
      <t>PSFV8EH4X4</t>
    </r>
  </si>
  <si>
    <r>
      <rPr>
        <sz val="7"/>
        <rFont val="Arial MT"/>
        <family val="2"/>
      </rPr>
      <t>PACK  FV GEO 1.52MM 8EH 4X4 AVEC GRILLES</t>
    </r>
  </si>
  <si>
    <r>
      <rPr>
        <sz val="7"/>
        <rFont val="Arial MT"/>
        <family val="2"/>
      </rPr>
      <t>PSFV8EH8X2</t>
    </r>
  </si>
  <si>
    <r>
      <rPr>
        <sz val="7"/>
        <rFont val="Arial MT"/>
        <family val="2"/>
      </rPr>
      <t>PACK FV GEO 1.52MM 8EH 8X2 AVEC GRILLES</t>
    </r>
  </si>
  <si>
    <r>
      <rPr>
        <sz val="7"/>
        <rFont val="Arial MT"/>
        <family val="2"/>
      </rPr>
      <t>PSFV9EH4X4.5</t>
    </r>
  </si>
  <si>
    <r>
      <rPr>
        <sz val="7"/>
        <rFont val="Arial MT"/>
        <family val="2"/>
      </rPr>
      <t>PACK  FV GEO 1.52MM 9EH 4X4.5 AVEC GRILLES</t>
    </r>
  </si>
  <si>
    <r>
      <rPr>
        <sz val="7"/>
        <rFont val="Arial MT"/>
        <family val="2"/>
      </rPr>
      <t>PSR10EH4X5</t>
    </r>
  </si>
  <si>
    <r>
      <rPr>
        <sz val="7"/>
        <rFont val="Arial MT"/>
        <family val="2"/>
      </rPr>
      <t>KIT CAILLEBOTIS FV GEOMEMBRANE 10EH4X5</t>
    </r>
  </si>
  <si>
    <r>
      <rPr>
        <sz val="7"/>
        <rFont val="Arial MT"/>
        <family val="2"/>
      </rPr>
      <t>PSR12EH6X4</t>
    </r>
  </si>
  <si>
    <r>
      <rPr>
        <sz val="7"/>
        <rFont val="Arial MT"/>
        <family val="2"/>
      </rPr>
      <t>KIT CAILLEBOTIS FV GEOMEMBRANE 12EH6X4</t>
    </r>
  </si>
  <si>
    <r>
      <rPr>
        <sz val="7"/>
        <rFont val="Arial MT"/>
        <family val="2"/>
      </rPr>
      <t>PSR14EH7X4</t>
    </r>
  </si>
  <si>
    <r>
      <rPr>
        <sz val="7"/>
        <rFont val="Arial MT"/>
        <family val="2"/>
      </rPr>
      <t>KIT CAILLEBOTIS FV GEOMEMBRANE 14EH7X4</t>
    </r>
  </si>
  <si>
    <r>
      <rPr>
        <sz val="7"/>
        <rFont val="Arial MT"/>
        <family val="2"/>
      </rPr>
      <t>PSR16EH8X4</t>
    </r>
  </si>
  <si>
    <r>
      <rPr>
        <sz val="7"/>
        <rFont val="Arial MT"/>
        <family val="2"/>
      </rPr>
      <t>KIT CAILLEBOTIS FV GEOMEMBRANE 16EH8X4</t>
    </r>
  </si>
  <si>
    <r>
      <rPr>
        <sz val="7"/>
        <rFont val="Arial MT"/>
        <family val="2"/>
      </rPr>
      <t>PSR18EH8X4.5</t>
    </r>
  </si>
  <si>
    <r>
      <rPr>
        <sz val="7"/>
        <rFont val="Arial MT"/>
        <family val="2"/>
      </rPr>
      <t>KIT CAILLEBOTIS FV GEOMEMBRANE 18EH8X4.5</t>
    </r>
  </si>
  <si>
    <r>
      <rPr>
        <sz val="7"/>
        <rFont val="Arial MT"/>
        <family val="2"/>
      </rPr>
      <t>PSR3EH3X2</t>
    </r>
  </si>
  <si>
    <r>
      <rPr>
        <sz val="7"/>
        <rFont val="Arial MT"/>
        <family val="2"/>
      </rPr>
      <t>KIT CAILLEBOTIS FV GEOMEMBRANE 3EH3X2</t>
    </r>
  </si>
  <si>
    <r>
      <rPr>
        <sz val="7"/>
        <rFont val="Arial MT"/>
        <family val="2"/>
      </rPr>
      <t>PSR4EH4X2</t>
    </r>
  </si>
  <si>
    <r>
      <rPr>
        <sz val="7"/>
        <rFont val="Arial MT"/>
        <family val="2"/>
      </rPr>
      <t>KIT CAILLEBOTIS FV GEOMEMBRANE 4EH4X2</t>
    </r>
  </si>
  <si>
    <r>
      <rPr>
        <sz val="7"/>
        <rFont val="Arial MT"/>
        <family val="2"/>
      </rPr>
      <t>PSR5EH4X2.5</t>
    </r>
  </si>
  <si>
    <r>
      <rPr>
        <sz val="7"/>
        <rFont val="Arial MT"/>
        <family val="2"/>
      </rPr>
      <t>KIT CAILLEBOTIS FV GEOMEMBRANE 5EH4X2.5</t>
    </r>
  </si>
  <si>
    <r>
      <rPr>
        <sz val="7"/>
        <rFont val="Arial MT"/>
        <family val="2"/>
      </rPr>
      <t>PSR5EH5X2</t>
    </r>
  </si>
  <si>
    <r>
      <rPr>
        <sz val="7"/>
        <rFont val="Arial MT"/>
        <family val="2"/>
      </rPr>
      <t>KIT CAILLEBOTIS FV GEOMEMBRANE 5EH5X2</t>
    </r>
  </si>
  <si>
    <r>
      <rPr>
        <sz val="7"/>
        <rFont val="Arial MT"/>
        <family val="2"/>
      </rPr>
      <t>PSR6EH4X3</t>
    </r>
  </si>
  <si>
    <r>
      <rPr>
        <sz val="7"/>
        <rFont val="Arial MT"/>
        <family val="2"/>
      </rPr>
      <t>KIT CAILLEBOTIS FV GEOMEMBRANE 6EH4X3</t>
    </r>
  </si>
  <si>
    <r>
      <rPr>
        <sz val="7"/>
        <rFont val="Arial MT"/>
        <family val="2"/>
      </rPr>
      <t>PSR6EH6X2</t>
    </r>
  </si>
  <si>
    <r>
      <rPr>
        <sz val="7"/>
        <rFont val="Arial MT"/>
        <family val="2"/>
      </rPr>
      <t>KIT CAILLEBOTIS FV GEOMEMBRANE 6EH6X2</t>
    </r>
  </si>
  <si>
    <r>
      <rPr>
        <sz val="7"/>
        <rFont val="Arial MT"/>
        <family val="2"/>
      </rPr>
      <t>PSR7EH4X3.5</t>
    </r>
  </si>
  <si>
    <r>
      <rPr>
        <sz val="7"/>
        <rFont val="Arial MT"/>
        <family val="2"/>
      </rPr>
      <t>KIT CAILLEBOTIS FV GEOMEMBRANE 7EH4X3.5</t>
    </r>
  </si>
  <si>
    <r>
      <rPr>
        <sz val="7"/>
        <rFont val="Arial MT"/>
        <family val="2"/>
      </rPr>
      <t>PSR8EH4X4</t>
    </r>
  </si>
  <si>
    <r>
      <rPr>
        <sz val="7"/>
        <rFont val="Arial MT"/>
        <family val="2"/>
      </rPr>
      <t>KIT CAILLEBOTIS FV GEOMEMBRANE 8EH4X4</t>
    </r>
  </si>
  <si>
    <r>
      <rPr>
        <sz val="7"/>
        <rFont val="Arial MT"/>
        <family val="2"/>
      </rPr>
      <t>PSR9EH4X4.5</t>
    </r>
  </si>
  <si>
    <r>
      <rPr>
        <sz val="7"/>
        <rFont val="Arial MT"/>
        <family val="2"/>
      </rPr>
      <t>KIT CAILLEBOTIS FV GEOMEMBRANE 9EH4X4.5</t>
    </r>
  </si>
  <si>
    <r>
      <rPr>
        <sz val="7"/>
        <rFont val="Arial MT"/>
        <family val="2"/>
      </rPr>
      <t>PULLH</t>
    </r>
  </si>
  <si>
    <r>
      <rPr>
        <sz val="7"/>
        <rFont val="Arial MT"/>
        <family val="2"/>
      </rPr>
      <t>PULL AQUATIRIS HOMME</t>
    </r>
  </si>
  <si>
    <r>
      <rPr>
        <sz val="7"/>
        <rFont val="Arial MT"/>
        <family val="2"/>
      </rPr>
      <t>PVC5016</t>
    </r>
  </si>
  <si>
    <r>
      <rPr>
        <sz val="7"/>
        <rFont val="Arial MT"/>
        <family val="2"/>
      </rPr>
      <t>TUBE PVC PRESSION A COLLER  D50 EN 3M</t>
    </r>
  </si>
  <si>
    <r>
      <rPr>
        <sz val="7"/>
        <rFont val="Arial MT"/>
        <family val="2"/>
      </rPr>
      <t>PVC6316</t>
    </r>
  </si>
  <si>
    <r>
      <rPr>
        <sz val="7"/>
        <rFont val="Arial MT"/>
        <family val="2"/>
      </rPr>
      <t>TUBE DE 3M PVC PRESSION 63X4.7 PN16</t>
    </r>
  </si>
  <si>
    <r>
      <rPr>
        <sz val="7"/>
        <rFont val="Arial MT"/>
        <family val="2"/>
      </rPr>
      <t>PXFV2EH2.5X1.6</t>
    </r>
  </si>
  <si>
    <r>
      <rPr>
        <sz val="7"/>
        <rFont val="Arial MT"/>
        <family val="2"/>
      </rPr>
      <t>PACK  FV GEO 1.52MM 2EH 2.5X1.6  AVEC GRILLES</t>
    </r>
  </si>
  <si>
    <r>
      <rPr>
        <sz val="7"/>
        <rFont val="Arial MT"/>
        <family val="2"/>
      </rPr>
      <t>REHAUS400</t>
    </r>
  </si>
  <si>
    <r>
      <rPr>
        <sz val="7"/>
        <rFont val="Arial MT"/>
        <family val="2"/>
      </rPr>
      <t>REHAUSSE DE CUVE HT400</t>
    </r>
  </si>
  <si>
    <r>
      <rPr>
        <sz val="7"/>
        <rFont val="Arial MT"/>
        <family val="2"/>
      </rPr>
      <t>ROLLUP</t>
    </r>
  </si>
  <si>
    <r>
      <rPr>
        <sz val="7"/>
        <rFont val="Arial MT"/>
        <family val="2"/>
      </rPr>
      <t>ROLL UP AQUATIRIS</t>
    </r>
  </si>
  <si>
    <r>
      <rPr>
        <sz val="7"/>
        <rFont val="Arial MT"/>
        <family val="2"/>
      </rPr>
      <t>RTCALEB24</t>
    </r>
  </si>
  <si>
    <r>
      <rPr>
        <sz val="7"/>
        <rFont val="Arial MT"/>
        <family val="2"/>
      </rPr>
      <t>BOITE DE 24 CALES CAOUTCHOUC BRUT 8 X 90</t>
    </r>
  </si>
  <si>
    <r>
      <rPr>
        <sz val="7"/>
        <rFont val="Arial MT"/>
        <family val="2"/>
      </rPr>
      <t>SBG01</t>
    </r>
  </si>
  <si>
    <r>
      <rPr>
        <sz val="7"/>
        <rFont val="Arial MT"/>
        <family val="2"/>
      </rPr>
      <t>BROYEUR GRAVITAIRE AQUATIRIS</t>
    </r>
  </si>
  <si>
    <r>
      <rPr>
        <sz val="7"/>
        <rFont val="Arial MT"/>
        <family val="2"/>
      </rPr>
      <t>SERCAB</t>
    </r>
  </si>
  <si>
    <r>
      <rPr>
        <sz val="7"/>
        <rFont val="Arial MT"/>
        <family val="2"/>
      </rPr>
      <t>SERRE CABLE GALVA</t>
    </r>
  </si>
  <si>
    <r>
      <rPr>
        <sz val="7"/>
        <rFont val="Arial MT"/>
        <family val="2"/>
      </rPr>
      <t>SFV10EH10X2</t>
    </r>
  </si>
  <si>
    <r>
      <rPr>
        <sz val="7"/>
        <rFont val="Arial MT"/>
        <family val="2"/>
      </rPr>
      <t>FILTRE VERTICAL 10EH 10X2 1.52MM</t>
    </r>
  </si>
  <si>
    <r>
      <rPr>
        <sz val="7"/>
        <rFont val="Arial MT"/>
        <family val="2"/>
      </rPr>
      <t>SFV3EH</t>
    </r>
  </si>
  <si>
    <r>
      <rPr>
        <sz val="7"/>
        <rFont val="Arial MT"/>
        <family val="2"/>
      </rPr>
      <t>FILTRE VERTICAL 3EH 1.52MM</t>
    </r>
  </si>
  <si>
    <r>
      <rPr>
        <sz val="7"/>
        <rFont val="Arial MT"/>
        <family val="2"/>
      </rPr>
      <t>SFV5EH</t>
    </r>
  </si>
  <si>
    <r>
      <rPr>
        <sz val="7"/>
        <rFont val="Arial MT"/>
        <family val="2"/>
      </rPr>
      <t>FILTRE VERTICAL 5EH 1.52MM</t>
    </r>
  </si>
  <si>
    <r>
      <rPr>
        <sz val="7"/>
        <rFont val="Arial MT"/>
        <family val="2"/>
      </rPr>
      <t>SFV7EH4X3.5</t>
    </r>
  </si>
  <si>
    <r>
      <rPr>
        <sz val="7"/>
        <rFont val="Arial MT"/>
        <family val="2"/>
      </rPr>
      <t>FILTRE VERTICAL 7EH 4X3.5 1.52MM</t>
    </r>
  </si>
  <si>
    <r>
      <rPr>
        <sz val="7"/>
        <rFont val="Arial MT"/>
        <family val="2"/>
      </rPr>
      <t>SOROFLEX63/25</t>
    </r>
  </si>
  <si>
    <r>
      <rPr>
        <sz val="7"/>
        <rFont val="Arial MT"/>
        <family val="2"/>
      </rPr>
      <t>COURONNE PVC SOUPLE D63 25M</t>
    </r>
  </si>
  <si>
    <r>
      <rPr>
        <sz val="7"/>
        <rFont val="Arial MT"/>
        <family val="2"/>
      </rPr>
      <t>SPR1200V100</t>
    </r>
  </si>
  <si>
    <r>
      <rPr>
        <sz val="7"/>
        <rFont val="Arial MT"/>
        <family val="2"/>
      </rPr>
      <t>POSTE HT1200 POMPE DWVOX100</t>
    </r>
  </si>
  <si>
    <r>
      <rPr>
        <sz val="7"/>
        <rFont val="Arial MT"/>
        <family val="2"/>
      </rPr>
      <t>SPR1200V100BG</t>
    </r>
  </si>
  <si>
    <r>
      <rPr>
        <sz val="7"/>
        <rFont val="Arial MT"/>
        <family val="2"/>
      </rPr>
      <t>POSTE HT1200 POMPE DWVOX100 BARRES DE GUI</t>
    </r>
  </si>
  <si>
    <r>
      <rPr>
        <sz val="7"/>
        <rFont val="Arial MT"/>
        <family val="2"/>
      </rPr>
      <t>SPR1200V150</t>
    </r>
  </si>
  <si>
    <r>
      <rPr>
        <sz val="7"/>
        <rFont val="Arial MT"/>
        <family val="2"/>
      </rPr>
      <t>POSTE HT1200 POMPE DWVOX150</t>
    </r>
  </si>
  <si>
    <r>
      <rPr>
        <sz val="7"/>
        <rFont val="Arial MT"/>
        <family val="2"/>
      </rPr>
      <t>SPR1200V150BG</t>
    </r>
  </si>
  <si>
    <r>
      <rPr>
        <sz val="7"/>
        <rFont val="Arial MT"/>
        <family val="2"/>
      </rPr>
      <t>POSTE HT1200 POMPE DWVOX150 BARRES DE GUI</t>
    </r>
  </si>
  <si>
    <r>
      <rPr>
        <sz val="7"/>
        <rFont val="Arial MT"/>
        <family val="2"/>
      </rPr>
      <t>SPR1200V75</t>
    </r>
  </si>
  <si>
    <r>
      <rPr>
        <sz val="7"/>
        <rFont val="Arial MT"/>
        <family val="2"/>
      </rPr>
      <t>POSTE HT1200 POMPE DWVOX75</t>
    </r>
  </si>
  <si>
    <r>
      <rPr>
        <sz val="7"/>
        <rFont val="Arial MT"/>
        <family val="2"/>
      </rPr>
      <t>SPR1200V75BG</t>
    </r>
  </si>
  <si>
    <r>
      <rPr>
        <sz val="7"/>
        <rFont val="Arial MT"/>
        <family val="2"/>
      </rPr>
      <t>POSTE HT1200 POMPE DWVOX75 BARRES DE GUID</t>
    </r>
  </si>
  <si>
    <r>
      <rPr>
        <sz val="7"/>
        <rFont val="Arial MT"/>
        <family val="2"/>
      </rPr>
      <t>SPR1500V100</t>
    </r>
  </si>
  <si>
    <r>
      <rPr>
        <sz val="7"/>
        <rFont val="Arial MT"/>
        <family val="2"/>
      </rPr>
      <t>POSTE HT1500 POMPE DWVOX100</t>
    </r>
  </si>
  <si>
    <r>
      <rPr>
        <sz val="7"/>
        <rFont val="Arial MT"/>
        <family val="2"/>
      </rPr>
      <t>SPR1500V100BG</t>
    </r>
  </si>
  <si>
    <r>
      <rPr>
        <sz val="7"/>
        <rFont val="Arial MT"/>
        <family val="2"/>
      </rPr>
      <t>POSTE HT1500 POMPE DWVOX100 BARRES DE GUI</t>
    </r>
  </si>
  <si>
    <r>
      <rPr>
        <sz val="7"/>
        <rFont val="Arial MT"/>
        <family val="2"/>
      </rPr>
      <t>SPR1500V150</t>
    </r>
  </si>
  <si>
    <r>
      <rPr>
        <sz val="7"/>
        <rFont val="Arial MT"/>
        <family val="2"/>
      </rPr>
      <t>POSTE HT1500 POMPE DWVOX150</t>
    </r>
  </si>
  <si>
    <r>
      <rPr>
        <sz val="7"/>
        <rFont val="Arial MT"/>
        <family val="2"/>
      </rPr>
      <t>SPR1500V150BG</t>
    </r>
  </si>
  <si>
    <r>
      <rPr>
        <sz val="7"/>
        <rFont val="Arial MT"/>
        <family val="2"/>
      </rPr>
      <t>POSTE HT1500 POMPE DWVOX150 BARRES DE GUI</t>
    </r>
  </si>
  <si>
    <r>
      <rPr>
        <sz val="7"/>
        <rFont val="Arial MT"/>
        <family val="2"/>
      </rPr>
      <t>SPR1500V75</t>
    </r>
  </si>
  <si>
    <r>
      <rPr>
        <sz val="7"/>
        <rFont val="Arial MT"/>
        <family val="2"/>
      </rPr>
      <t>POSTE HT1500 POMPE DWVOX75</t>
    </r>
  </si>
  <si>
    <r>
      <rPr>
        <sz val="7"/>
        <rFont val="Arial MT"/>
        <family val="2"/>
      </rPr>
      <t>SPR1500V75BG</t>
    </r>
  </si>
  <si>
    <r>
      <rPr>
        <sz val="7"/>
        <rFont val="Arial MT"/>
        <family val="2"/>
      </rPr>
      <t>POSTE HT1500 POMPE DWVOX75 BARRES DE GUID</t>
    </r>
  </si>
  <si>
    <r>
      <rPr>
        <sz val="7"/>
        <rFont val="Arial MT"/>
        <family val="2"/>
      </rPr>
      <t>SPR1900V100BG</t>
    </r>
  </si>
  <si>
    <r>
      <rPr>
        <sz val="7"/>
        <rFont val="Arial MT"/>
        <family val="2"/>
      </rPr>
      <t>POSTE HT1900 POMPE DWVOX100 BARRES DE GUI</t>
    </r>
  </si>
  <si>
    <r>
      <rPr>
        <sz val="7"/>
        <rFont val="Arial MT"/>
        <family val="2"/>
      </rPr>
      <t>SPR1900V150BG</t>
    </r>
  </si>
  <si>
    <r>
      <rPr>
        <sz val="7"/>
        <rFont val="Arial MT"/>
        <family val="2"/>
      </rPr>
      <t>POSTE HT1900 POMPE DWVOX150 BARRES DE GUI</t>
    </r>
  </si>
  <si>
    <r>
      <rPr>
        <sz val="7"/>
        <rFont val="Arial MT"/>
        <family val="2"/>
      </rPr>
      <t>SPR1900V75BG</t>
    </r>
  </si>
  <si>
    <r>
      <rPr>
        <sz val="7"/>
        <rFont val="Arial MT"/>
        <family val="2"/>
      </rPr>
      <t>POSTE HT1900 POMPE DWVOX75 BARRES DE GUID</t>
    </r>
  </si>
  <si>
    <r>
      <rPr>
        <sz val="7"/>
        <rFont val="Arial MT"/>
        <family val="2"/>
      </rPr>
      <t>SPR900V100</t>
    </r>
  </si>
  <si>
    <r>
      <rPr>
        <sz val="7"/>
        <rFont val="Arial MT"/>
        <family val="2"/>
      </rPr>
      <t>POSTE HT900 POMPE DWVOX100</t>
    </r>
  </si>
  <si>
    <r>
      <rPr>
        <sz val="7"/>
        <rFont val="Arial MT"/>
        <family val="2"/>
      </rPr>
      <t>SPR900V100BG</t>
    </r>
  </si>
  <si>
    <r>
      <rPr>
        <sz val="7"/>
        <rFont val="Arial MT"/>
        <family val="2"/>
      </rPr>
      <t>POSTE HT900 POMPE DWVOX100 BARRES DE GUID</t>
    </r>
  </si>
  <si>
    <r>
      <rPr>
        <sz val="7"/>
        <rFont val="Arial MT"/>
        <family val="2"/>
      </rPr>
      <t>SPR900V150</t>
    </r>
  </si>
  <si>
    <r>
      <rPr>
        <sz val="7"/>
        <rFont val="Arial MT"/>
        <family val="2"/>
      </rPr>
      <t>POSTE HT900 POMPE DWVOX150</t>
    </r>
  </si>
  <si>
    <r>
      <rPr>
        <sz val="7"/>
        <rFont val="Arial MT"/>
        <family val="2"/>
      </rPr>
      <t>SPR900V150BG</t>
    </r>
  </si>
  <si>
    <r>
      <rPr>
        <sz val="7"/>
        <rFont val="Arial MT"/>
        <family val="2"/>
      </rPr>
      <t>POSTE HT900 POMPE DWVOX150 BARRES DE GUID</t>
    </r>
  </si>
  <si>
    <r>
      <rPr>
        <sz val="7"/>
        <rFont val="Arial MT"/>
        <family val="2"/>
      </rPr>
      <t>SPR900V75</t>
    </r>
  </si>
  <si>
    <r>
      <rPr>
        <sz val="7"/>
        <rFont val="Arial MT"/>
        <family val="2"/>
      </rPr>
      <t>POSTE HT900 POMPE DWVOX75</t>
    </r>
  </si>
  <si>
    <r>
      <rPr>
        <sz val="7"/>
        <rFont val="Arial MT"/>
        <family val="2"/>
      </rPr>
      <t>SPR900V75BG</t>
    </r>
  </si>
  <si>
    <r>
      <rPr>
        <sz val="7"/>
        <rFont val="Arial MT"/>
        <family val="2"/>
      </rPr>
      <t>POSTE HT900 POMPE DWVOX75 BARRES DE GUIDA</t>
    </r>
  </si>
  <si>
    <r>
      <rPr>
        <sz val="7"/>
        <rFont val="Arial MT"/>
        <family val="2"/>
      </rPr>
      <t>SPY45100</t>
    </r>
  </si>
  <si>
    <r>
      <rPr>
        <sz val="7"/>
        <rFont val="Arial MT"/>
        <family val="2"/>
      </rPr>
      <t>CULOTTE Y 45 M/F 100</t>
    </r>
  </si>
  <si>
    <r>
      <rPr>
        <sz val="7"/>
        <rFont val="Arial MT"/>
        <family val="2"/>
      </rPr>
      <t>SUPT30</t>
    </r>
  </si>
  <si>
    <r>
      <rPr>
        <sz val="7"/>
        <rFont val="Arial MT"/>
        <family val="2"/>
      </rPr>
      <t>SUPPORT MANGEOIRE AQUATIRIS</t>
    </r>
  </si>
  <si>
    <r>
      <rPr>
        <sz val="7"/>
        <rFont val="Arial MT"/>
        <family val="2"/>
      </rPr>
      <t>T30145</t>
    </r>
  </si>
  <si>
    <r>
      <rPr>
        <sz val="7"/>
        <rFont val="Arial MT"/>
        <family val="2"/>
      </rPr>
      <t>PIQUET T GRIS 1M45 (A LUNITE)</t>
    </r>
  </si>
  <si>
    <r>
      <rPr>
        <sz val="7"/>
        <rFont val="Arial MT"/>
        <family val="2"/>
      </rPr>
      <t>T403</t>
    </r>
  </si>
  <si>
    <r>
      <rPr>
        <sz val="7"/>
        <rFont val="Arial MT"/>
        <family val="2"/>
      </rPr>
      <t>TE ALU 40/40/3 ML</t>
    </r>
  </si>
  <si>
    <r>
      <rPr>
        <sz val="7"/>
        <rFont val="Arial MT"/>
        <family val="2"/>
      </rPr>
      <t>T403L15</t>
    </r>
  </si>
  <si>
    <r>
      <rPr>
        <sz val="7"/>
        <rFont val="Arial MT"/>
        <family val="2"/>
      </rPr>
      <t>TE ALU 40/40/3 1,5 ML</t>
    </r>
  </si>
  <si>
    <r>
      <rPr>
        <sz val="7"/>
        <rFont val="Arial MT"/>
        <family val="2"/>
      </rPr>
      <t>T403L20</t>
    </r>
  </si>
  <si>
    <r>
      <rPr>
        <sz val="7"/>
        <rFont val="Arial MT"/>
        <family val="2"/>
      </rPr>
      <t>TE ALU 40/40/3 2 ML</t>
    </r>
  </si>
  <si>
    <r>
      <rPr>
        <sz val="7"/>
        <rFont val="Arial MT"/>
        <family val="2"/>
      </rPr>
      <t>T5</t>
    </r>
  </si>
  <si>
    <r>
      <rPr>
        <sz val="7"/>
        <rFont val="Arial MT"/>
        <family val="2"/>
      </rPr>
      <t>REDUCTION 100 50</t>
    </r>
  </si>
  <si>
    <r>
      <rPr>
        <sz val="7"/>
        <rFont val="Arial MT"/>
        <family val="2"/>
      </rPr>
      <t>T9050</t>
    </r>
  </si>
  <si>
    <r>
      <rPr>
        <sz val="7"/>
        <rFont val="Arial MT"/>
        <family val="2"/>
      </rPr>
      <t>TE DE PRESSION D50</t>
    </r>
  </si>
  <si>
    <r>
      <rPr>
        <sz val="7"/>
        <rFont val="Arial MT"/>
        <family val="2"/>
      </rPr>
      <t>T9063</t>
    </r>
  </si>
  <si>
    <r>
      <rPr>
        <sz val="7"/>
        <rFont val="Arial MT"/>
        <family val="2"/>
      </rPr>
      <t>TE DE PRESSION D63</t>
    </r>
  </si>
  <si>
    <r>
      <rPr>
        <sz val="7"/>
        <rFont val="Arial MT"/>
        <family val="2"/>
      </rPr>
      <t>TCORD50</t>
    </r>
  </si>
  <si>
    <r>
      <rPr>
        <sz val="7"/>
        <rFont val="Arial MT"/>
        <family val="2"/>
      </rPr>
      <t>CORDAGE CHANVRE (BOBINE DE 50M)</t>
    </r>
  </si>
  <si>
    <r>
      <rPr>
        <sz val="7"/>
        <rFont val="Arial MT"/>
        <family val="2"/>
      </rPr>
      <t>TJ18</t>
    </r>
  </si>
  <si>
    <r>
      <rPr>
        <sz val="7"/>
        <rFont val="Arial MT"/>
        <family val="2"/>
      </rPr>
      <t>TE DE PIED DE BICHE D50</t>
    </r>
  </si>
  <si>
    <r>
      <rPr>
        <sz val="7"/>
        <rFont val="Arial MT"/>
        <family val="2"/>
      </rPr>
      <t>TOB03</t>
    </r>
  </si>
  <si>
    <r>
      <rPr>
        <sz val="7"/>
        <rFont val="Arial MT"/>
        <family val="2"/>
      </rPr>
      <t>REPARTITEUR</t>
    </r>
  </si>
  <si>
    <r>
      <rPr>
        <sz val="7"/>
        <rFont val="Arial MT"/>
        <family val="2"/>
      </rPr>
      <t>TSHIRTG</t>
    </r>
  </si>
  <si>
    <r>
      <rPr>
        <sz val="7"/>
        <rFont val="Arial MT"/>
        <family val="2"/>
      </rPr>
      <t>T SHIRT AQUATIRIS GRIS</t>
    </r>
  </si>
  <si>
    <r>
      <rPr>
        <sz val="7"/>
        <rFont val="Arial MT"/>
        <family val="2"/>
      </rPr>
      <t>TSHIRTG-L</t>
    </r>
  </si>
  <si>
    <r>
      <rPr>
        <sz val="7"/>
        <rFont val="Arial MT"/>
        <family val="2"/>
      </rPr>
      <t>T-SHIRT GRIS AQUATIRIS - TAILLE L</t>
    </r>
  </si>
  <si>
    <r>
      <rPr>
        <sz val="7"/>
        <rFont val="Arial MT"/>
        <family val="2"/>
      </rPr>
      <t>TSHIRTG-M</t>
    </r>
  </si>
  <si>
    <r>
      <rPr>
        <sz val="7"/>
        <rFont val="Arial MT"/>
        <family val="2"/>
      </rPr>
      <t>T-SHIRT GRIS  AQUATIRIS -  TAILLE M</t>
    </r>
  </si>
  <si>
    <r>
      <rPr>
        <sz val="7"/>
        <rFont val="Arial MT"/>
        <family val="2"/>
      </rPr>
      <t>TSHIRTG-S</t>
    </r>
  </si>
  <si>
    <r>
      <rPr>
        <sz val="7"/>
        <rFont val="Arial MT"/>
        <family val="2"/>
      </rPr>
      <t>T-SHIRT GRIS  AQUATIRIS - TAILLE S</t>
    </r>
  </si>
  <si>
    <r>
      <rPr>
        <sz val="7"/>
        <rFont val="Arial MT"/>
        <family val="2"/>
      </rPr>
      <t>TSHIRTG-XL</t>
    </r>
  </si>
  <si>
    <r>
      <rPr>
        <sz val="7"/>
        <rFont val="Arial MT"/>
        <family val="2"/>
      </rPr>
      <t>T-SHIRT GRIS  AQUATIRIS - TAILLE XL</t>
    </r>
  </si>
  <si>
    <r>
      <rPr>
        <sz val="7"/>
        <rFont val="Arial MT"/>
        <family val="2"/>
      </rPr>
      <t>TSHIRTG-XXL</t>
    </r>
  </si>
  <si>
    <r>
      <rPr>
        <sz val="7"/>
        <rFont val="Arial MT"/>
        <family val="2"/>
      </rPr>
      <t>T-SHIRT GRIS AQUATIRIS - TAILLE XXL</t>
    </r>
  </si>
  <si>
    <r>
      <rPr>
        <sz val="7"/>
        <rFont val="Arial MT"/>
        <family val="2"/>
      </rPr>
      <t>TSHIRTG-XXXL</t>
    </r>
  </si>
  <si>
    <r>
      <rPr>
        <sz val="7"/>
        <rFont val="Arial MT"/>
        <family val="2"/>
      </rPr>
      <t>T-SHIRT GRIS AQUATIRIS - TAILLE XXXL</t>
    </r>
  </si>
  <si>
    <r>
      <rPr>
        <sz val="7"/>
        <rFont val="Arial MT"/>
        <family val="2"/>
      </rPr>
      <t>TSHIRTM</t>
    </r>
  </si>
  <si>
    <r>
      <rPr>
        <sz val="7"/>
        <rFont val="Arial MT"/>
        <family val="2"/>
      </rPr>
      <t>T SHIRT AQUATIRIS MARINE</t>
    </r>
  </si>
  <si>
    <r>
      <rPr>
        <sz val="7"/>
        <rFont val="Arial MT"/>
        <family val="2"/>
      </rPr>
      <t>TSHIRTM-L</t>
    </r>
  </si>
  <si>
    <r>
      <rPr>
        <sz val="7"/>
        <rFont val="Arial MT"/>
        <family val="2"/>
      </rPr>
      <t>T-SHIRT MARINE AQUATIRIS - TAILLE L</t>
    </r>
  </si>
  <si>
    <r>
      <rPr>
        <sz val="7"/>
        <rFont val="Arial MT"/>
        <family val="2"/>
      </rPr>
      <t>TSHIRTM-M</t>
    </r>
  </si>
  <si>
    <r>
      <rPr>
        <sz val="7"/>
        <rFont val="Arial MT"/>
        <family val="2"/>
      </rPr>
      <t>T-SHIR MARINE AQUATIRIS - TAILLE M</t>
    </r>
  </si>
  <si>
    <r>
      <rPr>
        <sz val="7"/>
        <rFont val="Arial MT"/>
        <family val="2"/>
      </rPr>
      <t>TSHIRTM-S</t>
    </r>
  </si>
  <si>
    <r>
      <rPr>
        <sz val="7"/>
        <rFont val="Arial MT"/>
        <family val="2"/>
      </rPr>
      <t>T-SHIRT MARINE AQUATIRIS - TAILLE S</t>
    </r>
  </si>
  <si>
    <r>
      <rPr>
        <sz val="7"/>
        <rFont val="Arial MT"/>
        <family val="2"/>
      </rPr>
      <t>TSHIRTM-XL</t>
    </r>
  </si>
  <si>
    <r>
      <rPr>
        <sz val="7"/>
        <rFont val="Arial MT"/>
        <family val="2"/>
      </rPr>
      <t>T-SHIRT MARINE AQUATIRIS - TAILLE XL</t>
    </r>
  </si>
  <si>
    <r>
      <rPr>
        <sz val="7"/>
        <rFont val="Arial MT"/>
        <family val="2"/>
      </rPr>
      <t>TSHIRTM-XXXL</t>
    </r>
  </si>
  <si>
    <r>
      <rPr>
        <sz val="7"/>
        <rFont val="Arial MT"/>
        <family val="2"/>
      </rPr>
      <t>T-SHIRT MARINE AQUATIRIS - TAILLE XXXL</t>
    </r>
  </si>
  <si>
    <r>
      <rPr>
        <sz val="7"/>
        <rFont val="Arial MT"/>
        <family val="2"/>
      </rPr>
      <t>UM50</t>
    </r>
  </si>
  <si>
    <r>
      <rPr>
        <sz val="7"/>
        <rFont val="Arial MT"/>
        <family val="2"/>
      </rPr>
      <t>MANCHON A COMPRESSION PE/PVC</t>
    </r>
  </si>
  <si>
    <r>
      <rPr>
        <sz val="7"/>
        <rFont val="Arial MT"/>
        <family val="2"/>
      </rPr>
      <t>UM63</t>
    </r>
  </si>
  <si>
    <r>
      <rPr>
        <sz val="7"/>
        <rFont val="Arial MT"/>
        <family val="2"/>
      </rPr>
      <t>URT502</t>
    </r>
  </si>
  <si>
    <r>
      <rPr>
        <sz val="7"/>
        <rFont val="Arial MT"/>
        <family val="2"/>
      </rPr>
      <t>RACCORD TARAUDE COMPRESSION _ 50X2'</t>
    </r>
  </si>
  <si>
    <r>
      <rPr>
        <sz val="7"/>
        <rFont val="Arial MT"/>
        <family val="2"/>
      </rPr>
      <t>V10</t>
    </r>
  </si>
  <si>
    <r>
      <rPr>
        <sz val="7"/>
        <rFont val="Arial MT"/>
        <family val="2"/>
      </rPr>
      <t>REDUCTION 110 100</t>
    </r>
  </si>
  <si>
    <r>
      <rPr>
        <sz val="7"/>
        <rFont val="Arial MT"/>
        <family val="2"/>
      </rPr>
      <t>VCHARP6X80B100</t>
    </r>
  </si>
  <si>
    <r>
      <rPr>
        <sz val="7"/>
        <rFont val="Arial MT"/>
        <family val="2"/>
      </rPr>
      <t>BOITE DE 100 VIS CHARPENTE 6X80 INOX  A2 TORX</t>
    </r>
  </si>
  <si>
    <r>
      <rPr>
        <sz val="7"/>
        <rFont val="Arial MT"/>
        <family val="2"/>
      </rPr>
      <t>VCHARP8X140</t>
    </r>
  </si>
  <si>
    <r>
      <rPr>
        <sz val="7"/>
        <rFont val="Arial MT"/>
        <family val="2"/>
      </rPr>
      <t>VIS CHARPENTE 8X140 INOX A2 TX40</t>
    </r>
  </si>
  <si>
    <r>
      <rPr>
        <sz val="7"/>
        <rFont val="Arial MT"/>
        <family val="2"/>
      </rPr>
      <t>VCHARP8X140B50</t>
    </r>
  </si>
  <si>
    <r>
      <rPr>
        <sz val="7"/>
        <rFont val="Arial MT"/>
        <family val="2"/>
      </rPr>
      <t>BOITE DE 50 VIS CHARPENTE 8X140 INOX A2 TX40</t>
    </r>
  </si>
  <si>
    <r>
      <rPr>
        <sz val="7"/>
        <rFont val="Arial MT"/>
        <family val="2"/>
      </rPr>
      <t>VCHARP8X160</t>
    </r>
  </si>
  <si>
    <r>
      <rPr>
        <sz val="7"/>
        <rFont val="Arial MT"/>
        <family val="2"/>
      </rPr>
      <t>VIS CHARPENTE 8X160 INOX A2 TX 40</t>
    </r>
  </si>
  <si>
    <r>
      <rPr>
        <sz val="7"/>
        <rFont val="Arial MT"/>
        <family val="2"/>
      </rPr>
      <t>VCHARP8X300</t>
    </r>
  </si>
  <si>
    <r>
      <rPr>
        <sz val="7"/>
        <rFont val="Arial MT"/>
        <family val="2"/>
      </rPr>
      <t>VIS CHARPENTE 8X300 INOX A2 TX40</t>
    </r>
  </si>
  <si>
    <r>
      <rPr>
        <sz val="7"/>
        <rFont val="Arial MT"/>
        <family val="2"/>
      </rPr>
      <t>VESTE</t>
    </r>
  </si>
  <si>
    <r>
      <rPr>
        <sz val="7"/>
        <rFont val="Arial MT"/>
        <family val="2"/>
      </rPr>
      <t>VESTE AQUATIRIS</t>
    </r>
  </si>
  <si>
    <r>
      <rPr>
        <sz val="7"/>
        <rFont val="Arial MT"/>
        <family val="2"/>
      </rPr>
      <t>VESTE-L</t>
    </r>
  </si>
  <si>
    <r>
      <rPr>
        <sz val="7"/>
        <rFont val="Arial MT"/>
        <family val="2"/>
      </rPr>
      <t>VESTE AQUATIRIS - TAILLE L</t>
    </r>
  </si>
  <si>
    <r>
      <rPr>
        <sz val="7"/>
        <rFont val="Arial MT"/>
        <family val="2"/>
      </rPr>
      <t>VESTE-M</t>
    </r>
  </si>
  <si>
    <r>
      <rPr>
        <sz val="7"/>
        <rFont val="Arial MT"/>
        <family val="2"/>
      </rPr>
      <t>VESTE AQUATIRIS - TAILLE M</t>
    </r>
  </si>
  <si>
    <r>
      <rPr>
        <sz val="7"/>
        <rFont val="Arial MT"/>
        <family val="2"/>
      </rPr>
      <t>VESTE-S</t>
    </r>
  </si>
  <si>
    <r>
      <rPr>
        <sz val="7"/>
        <rFont val="Arial MT"/>
        <family val="2"/>
      </rPr>
      <t>VESTE AQUATIRIS - TAILLE S</t>
    </r>
  </si>
  <si>
    <r>
      <rPr>
        <sz val="7"/>
        <rFont val="Arial MT"/>
        <family val="2"/>
      </rPr>
      <t>VESTE-XL</t>
    </r>
  </si>
  <si>
    <r>
      <rPr>
        <sz val="7"/>
        <rFont val="Arial MT"/>
        <family val="2"/>
      </rPr>
      <t>VESTE AQUATIRIS - TAILLE XL</t>
    </r>
  </si>
  <si>
    <r>
      <rPr>
        <sz val="7"/>
        <rFont val="Arial MT"/>
        <family val="2"/>
      </rPr>
      <t>VESTE-XXL</t>
    </r>
  </si>
  <si>
    <r>
      <rPr>
        <sz val="7"/>
        <rFont val="Arial MT"/>
        <family val="2"/>
      </rPr>
      <t>VESTE AQUATIRIS - TAILLE XXL</t>
    </r>
  </si>
  <si>
    <r>
      <rPr>
        <sz val="7"/>
        <rFont val="Arial MT"/>
        <family val="2"/>
      </rPr>
      <t>VPENT6X30B100</t>
    </r>
  </si>
  <si>
    <r>
      <rPr>
        <sz val="7"/>
        <rFont val="Arial MT"/>
        <family val="2"/>
      </rPr>
      <t>BOITE DE 100 VIS PENTURE 6X30 T30 INOX  A2</t>
    </r>
  </si>
  <si>
    <r>
      <rPr>
        <sz val="7"/>
        <rFont val="Arial MT"/>
        <family val="2"/>
      </rPr>
      <t>VPENT7X70B100</t>
    </r>
  </si>
  <si>
    <r>
      <rPr>
        <sz val="7"/>
        <rFont val="Arial MT"/>
        <family val="2"/>
      </rPr>
      <t>BOITE DE 100 VIS PENTURE TORX T30 INOX A2 7X</t>
    </r>
  </si>
  <si>
    <r>
      <rPr>
        <sz val="7"/>
        <rFont val="Arial MT"/>
        <family val="2"/>
      </rPr>
      <t>Z-MS-10/2</t>
    </r>
  </si>
  <si>
    <r>
      <rPr>
        <sz val="7"/>
        <rFont val="Arial MT"/>
        <family val="2"/>
      </rPr>
      <t>DISJONCTEUR MAGNETO THERMIQUE 10/2</t>
    </r>
  </si>
  <si>
    <r>
      <rPr>
        <sz val="7"/>
        <rFont val="Arial MT"/>
        <family val="2"/>
      </rPr>
      <t>Z-MS-2.5/2</t>
    </r>
  </si>
  <si>
    <r>
      <rPr>
        <sz val="7"/>
        <rFont val="Arial MT"/>
        <family val="2"/>
      </rPr>
      <t>DISJONCTEUR MAGNETO THERMIQUE 2.5/2</t>
    </r>
  </si>
  <si>
    <r>
      <rPr>
        <sz val="7"/>
        <rFont val="Arial MT"/>
        <family val="2"/>
      </rPr>
      <t>Z-MS-6.3/2</t>
    </r>
  </si>
  <si>
    <r>
      <rPr>
        <sz val="7"/>
        <rFont val="Arial MT"/>
        <family val="2"/>
      </rPr>
      <t>DISJONCTEUR MAGNETO THERMIQUE 6.3/2</t>
    </r>
  </si>
  <si>
    <r>
      <rPr>
        <sz val="7"/>
        <rFont val="Arial MT"/>
        <family val="2"/>
      </rPr>
      <t>ZDR1</t>
    </r>
  </si>
  <si>
    <r>
      <rPr>
        <sz val="7"/>
        <rFont val="Arial MT"/>
        <family val="2"/>
      </rPr>
      <t>KIT DRAINAGE VENTILATION BAC 2.5 - 3 EH</t>
    </r>
  </si>
  <si>
    <r>
      <rPr>
        <sz val="7"/>
        <rFont val="Arial MT"/>
        <family val="2"/>
      </rPr>
      <t>ZDR2</t>
    </r>
  </si>
  <si>
    <r>
      <rPr>
        <sz val="7"/>
        <rFont val="Arial MT"/>
        <family val="2"/>
      </rPr>
      <t>KIT DRAINAGE VENTILATION BAC 5 - 6 EH</t>
    </r>
  </si>
  <si>
    <r>
      <rPr>
        <b/>
        <sz val="9"/>
        <rFont val="Arial"/>
        <family val="2"/>
      </rPr>
      <t>Total général</t>
    </r>
  </si>
  <si>
    <t>Prix unitaire</t>
  </si>
  <si>
    <t>KITFVVAN110</t>
  </si>
  <si>
    <t>VANNE GUILLOTINE D110 VALTERRA</t>
  </si>
  <si>
    <t>TUYAU PVC D 100 L=12 CM</t>
  </si>
  <si>
    <t>TPVCD100L12</t>
  </si>
  <si>
    <t>POSTE DE RELEVAGE EAUX CLAIRES 1M90</t>
  </si>
  <si>
    <t>POSTE DE RELEVAGE EAUX CLAIRES 2M20</t>
  </si>
  <si>
    <t>id_product</t>
  </si>
  <si>
    <t>NULL</t>
  </si>
  <si>
    <t>concat(pl.link_rewrite,'-', replace(replace(lower(pl.name),'.','-'),' ',''))</t>
  </si>
  <si>
    <t>name</t>
  </si>
  <si>
    <t>price</t>
  </si>
  <si>
    <t>reference</t>
  </si>
  <si>
    <t>weight</t>
  </si>
  <si>
    <t>malarme-overflowalarmbox220v20mdecable</t>
  </si>
  <si>
    <t>141.360000</t>
  </si>
  <si>
    <t>5.000000</t>
  </si>
  <si>
    <t>mbarre-barrederenfortpourbac2-5eh</t>
  </si>
  <si>
    <t>52.500000</t>
  </si>
  <si>
    <t>7.000000</t>
  </si>
  <si>
    <t>mcouv-couvercleaquatirispourregardhexagonal</t>
  </si>
  <si>
    <t>21.320000</t>
  </si>
  <si>
    <t>1.100000</t>
  </si>
  <si>
    <t>mcouvgrv-couvercleregardgravitairedoublesortie</t>
  </si>
  <si>
    <t>42.000000</t>
  </si>
  <si>
    <t>2.600000</t>
  </si>
  <si>
    <t>mcouvrc-couvercleaquatirisregardcarreetcunette</t>
  </si>
  <si>
    <t>37.800000</t>
  </si>
  <si>
    <t>1.950000</t>
  </si>
  <si>
    <t>mjoi50-jointforshedadiametre50</t>
  </si>
  <si>
    <t>2.070000</t>
  </si>
  <si>
    <t>0.100000</t>
  </si>
  <si>
    <t>mred10050-reduction10050</t>
  </si>
  <si>
    <t>4.920000</t>
  </si>
  <si>
    <t>0.150000</t>
  </si>
  <si>
    <t>mred110100-reduction110100</t>
  </si>
  <si>
    <t>5.260000</t>
  </si>
  <si>
    <t>mtoile-toilevegetaleanti-affouillement</t>
  </si>
  <si>
    <t>6.170000</t>
  </si>
  <si>
    <t>1.000000</t>
  </si>
  <si>
    <t>mvangui50-vanneguillotinediametre50</t>
  </si>
  <si>
    <t>26.090000</t>
  </si>
  <si>
    <t>0.550000</t>
  </si>
  <si>
    <t>mreha-rehaussepetitregardcarree</t>
  </si>
  <si>
    <t>32.480000</t>
  </si>
  <si>
    <t>1.700000</t>
  </si>
  <si>
    <t>mrepa-repartiteur</t>
  </si>
  <si>
    <t>32.710000</t>
  </si>
  <si>
    <t>2.000000</t>
  </si>
  <si>
    <t>mjoi100-jointforshedadiametre100</t>
  </si>
  <si>
    <t>2.115000</t>
  </si>
  <si>
    <t>mjoi63-jointforshedadiametre63</t>
  </si>
  <si>
    <t>mvan3v50-vannes3voiesdiam50</t>
  </si>
  <si>
    <t>117.990000</t>
  </si>
  <si>
    <t>1.400000</t>
  </si>
  <si>
    <t>mvan3v63-vanne3voiesmanuellediam63</t>
  </si>
  <si>
    <t>146.510000</t>
  </si>
  <si>
    <t>mvangui110-vanneguillotinediametre110</t>
  </si>
  <si>
    <t>48.230000</t>
  </si>
  <si>
    <t>1.900000</t>
  </si>
  <si>
    <t>mvangui63-vanneguillotinediametre63</t>
  </si>
  <si>
    <t>35.660000</t>
  </si>
  <si>
    <t>0.750000</t>
  </si>
  <si>
    <t>pregagrv-kitgravitairepelleinox</t>
  </si>
  <si>
    <t>210.660000</t>
  </si>
  <si>
    <t>20.000000</t>
  </si>
  <si>
    <t>prepa-kitderepartition</t>
  </si>
  <si>
    <t>77.760000</t>
  </si>
  <si>
    <t>pregacolkit-regarddecollecte+kitmiseencharge</t>
  </si>
  <si>
    <t>176.870000</t>
  </si>
  <si>
    <t>12.000000</t>
  </si>
  <si>
    <t>pregazrv-regarddesortiesansfond(zrv)</t>
  </si>
  <si>
    <t>53.800000</t>
  </si>
  <si>
    <t>3.000000</t>
  </si>
  <si>
    <t>kit3v63-kitrelevage3voiesdiam63</t>
  </si>
  <si>
    <t>222.720000</t>
  </si>
  <si>
    <t>7.200000</t>
  </si>
  <si>
    <t>kit3vm50-kitrelevagevan3voiesmotorisediam50</t>
  </si>
  <si>
    <t>759.150000</t>
  </si>
  <si>
    <t>17.000000</t>
  </si>
  <si>
    <t>kitfvrvang50-kitfvrelevagevangui50</t>
  </si>
  <si>
    <t>136.320000</t>
  </si>
  <si>
    <t>5.900000</t>
  </si>
  <si>
    <t>kitfvrvang63-kitfvrelevagevangui63</t>
  </si>
  <si>
    <t>187.910000</t>
  </si>
  <si>
    <t>11.000000</t>
  </si>
  <si>
    <t>pregacol-regardencunetteaveccouvercle</t>
  </si>
  <si>
    <t>117.800000</t>
  </si>
  <si>
    <t>9.000000</t>
  </si>
  <si>
    <t>pregahexa-petitregard+couvercle(hexagonal)</t>
  </si>
  <si>
    <t>71.050000</t>
  </si>
  <si>
    <t>4.400000</t>
  </si>
  <si>
    <t>pregarc-grandregard+couvercle</t>
  </si>
  <si>
    <t>109.800000</t>
  </si>
  <si>
    <t>mtepdb50-tedepieddebichediam50</t>
  </si>
  <si>
    <t>TE DE PIED DE BICHE DIAM 50</t>
  </si>
  <si>
    <t>7.350000</t>
  </si>
  <si>
    <t>0.680000</t>
  </si>
  <si>
    <t>mbarre3-barrederenfortpourbac3eh(compatible6eh</t>
  </si>
  <si>
    <t>BARRE DE RENFORT POUR BAC 3EH (compatible 6EH</t>
  </si>
  <si>
    <t>60.750000</t>
  </si>
  <si>
    <t>7.800000</t>
  </si>
  <si>
    <t>mvan3vmhi50-vannes3voiesmotoriseehorlogeintegred50</t>
  </si>
  <si>
    <t>765.280000</t>
  </si>
  <si>
    <t>2.500000</t>
  </si>
  <si>
    <t>mvan3vmhi63-vannes3voiesmotoriseehorlogeintegred63</t>
  </si>
  <si>
    <t>784.630000</t>
  </si>
  <si>
    <t>mrehacun-rehaussederegardcunetteetcarre</t>
  </si>
  <si>
    <t>41.100000</t>
  </si>
  <si>
    <t>poste-de-relevage-eaux-usees-2-pompes-postederelevageeauxusees2pompes2m</t>
  </si>
  <si>
    <t>4515.500000</t>
  </si>
  <si>
    <t>25.000000</t>
  </si>
  <si>
    <t>pompes-submersibles-en-acier-inoxydable--electropompeoptimaeauxclaires</t>
  </si>
  <si>
    <t>132.000000</t>
  </si>
  <si>
    <t>6.800000</t>
  </si>
  <si>
    <t>pompes-submersibles-en-acier-inoxydable-best-one-vox-pompeseauxclaires-bestonevox</t>
  </si>
  <si>
    <t>157.500000</t>
  </si>
  <si>
    <t>4.700000</t>
  </si>
  <si>
    <t>pompes-submersibles-pour-eaux-chargees-right-electropomperightm75diam50filete</t>
  </si>
  <si>
    <t>223.500000</t>
  </si>
  <si>
    <t>pompes-submersibles-pour-eaux-chargees-right-electropomperightm100diam50filete</t>
  </si>
  <si>
    <t>267.000000</t>
  </si>
  <si>
    <t>11.500000</t>
  </si>
  <si>
    <t>pompes-submersibles-pour-eaux-chargees-dw-vox-electropompedwvoxm75diam63filete</t>
  </si>
  <si>
    <t>360.430000</t>
  </si>
  <si>
    <t>pompes-submersibles-pour-eaux-chargees-dw-vox-electropompedwvoxm100diam63filete</t>
  </si>
  <si>
    <t>469.500000</t>
  </si>
  <si>
    <t>18.000000</t>
  </si>
  <si>
    <t>pompes-submersibles-pour-eaux-chargees-dw-vox-electropompedwvoxm150diam63filete</t>
  </si>
  <si>
    <t>499.500000</t>
  </si>
  <si>
    <t>19.400000</t>
  </si>
  <si>
    <t>traversee-de-parois-d110-traverseedeparoid110</t>
  </si>
  <si>
    <t>20.780000</t>
  </si>
  <si>
    <t>0.500000</t>
  </si>
  <si>
    <t>traversee-de-parois-d63-traverseedeparoid63</t>
  </si>
  <si>
    <t>17.480000</t>
  </si>
  <si>
    <t>traversee-de-parois-d50-traverseedeparoid50</t>
  </si>
  <si>
    <t>14.180000</t>
  </si>
  <si>
    <t>kit-de-reparation-epdm-kitreparationgeotextile/geomembrane</t>
  </si>
  <si>
    <t>27.670000</t>
  </si>
  <si>
    <t>0.600000</t>
  </si>
  <si>
    <t>colle-epdm-colleepdmdistripond</t>
  </si>
  <si>
    <t>19.030000</t>
  </si>
  <si>
    <t>0.850000</t>
  </si>
  <si>
    <t>gaine-tpc-rouge-50m-gainetpcrouged5025ml</t>
  </si>
  <si>
    <t>GAINE TPC ROUGE D50  25ml</t>
  </si>
  <si>
    <t>15.000000</t>
  </si>
  <si>
    <t>lubrifiant-pvc-caoutchouc-lubrifiantpvcetcaoutchouc</t>
  </si>
  <si>
    <t>11.570000</t>
  </si>
  <si>
    <t>0.450000</t>
  </si>
  <si>
    <t>ruban-teflon-rubanteflon</t>
  </si>
  <si>
    <t>7.610000</t>
  </si>
  <si>
    <t>0.000000</t>
  </si>
  <si>
    <t>colle-pvc-pression-collepvcpressionnicoll</t>
  </si>
  <si>
    <t>19.320000</t>
  </si>
  <si>
    <t>regard-de-sortie-fv-bac-regarddesortiefv</t>
  </si>
  <si>
    <t>127.970000</t>
  </si>
  <si>
    <t>10.000000</t>
  </si>
  <si>
    <t>panneau-de-chantier-aquatiris-panneaudechantieraquatiris</t>
  </si>
  <si>
    <t>manchon-sortie-poste-rel-pvc-pression-d63-manchonsortieposterelevagepvcpresd63</t>
  </si>
  <si>
    <t>1.520000</t>
  </si>
  <si>
    <t>0.530000</t>
  </si>
  <si>
    <t>disjoncteur-magneto-thermique-disjoncteurmagnetothermique2-5/2</t>
  </si>
  <si>
    <t>28.820000</t>
  </si>
  <si>
    <t>disjoncteur-magneto-thermique-disjoncteurmagnetothermique6-3/2</t>
  </si>
  <si>
    <t>28.080000</t>
  </si>
  <si>
    <t>disjoncteur-magneto-thermique-disjoncteurmagnetothermique10/2</t>
  </si>
  <si>
    <t>34.200000</t>
  </si>
  <si>
    <t>kit-jonction-anti-racines-kitdejonctionantiracine</t>
  </si>
  <si>
    <t>16.630000</t>
  </si>
  <si>
    <t>3.200000</t>
  </si>
  <si>
    <t>broyeur-gravitaire-aquatiris-broyeurgravitaireaquatiris</t>
  </si>
  <si>
    <t>556.350000</t>
  </si>
  <si>
    <t>35.000000</t>
  </si>
  <si>
    <t>rehausse-poste-relevage-o800-rehaussepostederelevaged800+jointvis</t>
  </si>
  <si>
    <t>95.850000</t>
  </si>
  <si>
    <t>rehausse-poste-relevage-o800-rehaussepostederelevaged600+jointvis</t>
  </si>
  <si>
    <t>59.850000</t>
  </si>
  <si>
    <t>coude-pvc-evac-87-mf-d100-coude87°30mfpvcevacd100</t>
  </si>
  <si>
    <t>2.826000</t>
  </si>
  <si>
    <t>coude-pvc-evac-45-mf-d100-coude45°ffpvcevacd100</t>
  </si>
  <si>
    <t>2.238000</t>
  </si>
  <si>
    <t>0.560000</t>
  </si>
  <si>
    <t>culotte-pvc-evac-45-ff-d100-culottepvcevac45°ffd100</t>
  </si>
  <si>
    <t>3.130000</t>
  </si>
  <si>
    <t>1.200000</t>
  </si>
  <si>
    <t>te-pvc-evac-87-ff-d100-culottey87°30ffd100</t>
  </si>
  <si>
    <t>2.895000</t>
  </si>
  <si>
    <t>plaquettes-generalistes-format-a5-plaquettesjardind'assainissement</t>
  </si>
  <si>
    <t>8.540000</t>
  </si>
  <si>
    <t>0.990000</t>
  </si>
  <si>
    <t>kit-stand-expo-kitstandexpo</t>
  </si>
  <si>
    <t>120.210000</t>
  </si>
  <si>
    <t>3.825000</t>
  </si>
  <si>
    <t>panneaux-de-chantier-et-pedagogique-panneaupedagogique</t>
  </si>
  <si>
    <t>153.890000</t>
  </si>
  <si>
    <t>2.800000</t>
  </si>
  <si>
    <t>test-de-grant-testgrant</t>
  </si>
  <si>
    <t>86.260000</t>
  </si>
  <si>
    <t>0.900000</t>
  </si>
  <si>
    <t>permeametre-permeametre</t>
  </si>
  <si>
    <t>389.650000</t>
  </si>
  <si>
    <t>4.370000</t>
  </si>
  <si>
    <t>carnets-de-coloriages-carnetsdecoloriages</t>
  </si>
  <si>
    <t>0.970000</t>
  </si>
  <si>
    <t>1.010000</t>
  </si>
  <si>
    <t>sacs-en-kraft-sigle-aquatiris-sacsenkraftsigleaquatiris</t>
  </si>
  <si>
    <t>1.020000</t>
  </si>
  <si>
    <t>cle-usb-8go-cleusb4go</t>
  </si>
  <si>
    <t>CLE USB 4GO</t>
  </si>
  <si>
    <t>5.950000</t>
  </si>
  <si>
    <t>0.012000</t>
  </si>
  <si>
    <t>banniere-recto-verso-banniererecto/verso</t>
  </si>
  <si>
    <t>38.960000</t>
  </si>
  <si>
    <t>0.553000</t>
  </si>
  <si>
    <t>roll-up-rollupaquatiris</t>
  </si>
  <si>
    <t>55.190000</t>
  </si>
  <si>
    <t>2.075000</t>
  </si>
  <si>
    <t>etude-irstea-synthese-8-pages-etudeirstea8pages</t>
  </si>
  <si>
    <t>14.260000</t>
  </si>
  <si>
    <t>Irstea-bleu</t>
  </si>
  <si>
    <t>0.675000</t>
  </si>
  <si>
    <t>etude-irstea-brochure-comparative-4-pages-etudeirstea4pages</t>
  </si>
  <si>
    <t>3.880000</t>
  </si>
  <si>
    <t>IRSTEA-vert</t>
  </si>
  <si>
    <t>0.174000</t>
  </si>
  <si>
    <t>guide-pour-les-prescripteurs-guidepourlesprescripteurs</t>
  </si>
  <si>
    <t>33.089000</t>
  </si>
  <si>
    <t>GuidePro</t>
  </si>
  <si>
    <t>1.710000</t>
  </si>
  <si>
    <t>cartes-de-visite-cartesdevisite</t>
  </si>
  <si>
    <t>84.450000</t>
  </si>
  <si>
    <t>mbarre-demibarre118cm</t>
  </si>
  <si>
    <t>29.090000</t>
  </si>
  <si>
    <t>3.700000</t>
  </si>
  <si>
    <t>mangeoire-aquatiris-mangeoireaquatiris</t>
  </si>
  <si>
    <t>14.800000</t>
  </si>
  <si>
    <t>coude-pvc-evac-87-mf-d100-coude87°30ffpvcevacd100</t>
  </si>
  <si>
    <t>2.400000</t>
  </si>
  <si>
    <t>coude-pvc-evac-45-mf-d100-coude45°pvcevacmfd100</t>
  </si>
  <si>
    <t>2.282000</t>
  </si>
  <si>
    <t>coude-pvc-evac-87-mf-d100-coude30°ffpvcevacd100</t>
  </si>
  <si>
    <t>2.346120</t>
  </si>
  <si>
    <t>coude-pvc-evac-87-mf-d100-coude30°mfpvcevacd100</t>
  </si>
  <si>
    <t>2.452500</t>
  </si>
  <si>
    <t>coude-pvc-evac-87-mf-d100-coude22°30'ffpvcevacd100</t>
  </si>
  <si>
    <t>3.795000</t>
  </si>
  <si>
    <t>0.730000</t>
  </si>
  <si>
    <t>coude-pvc-evac-87-mf-d100-coude22°30mfpvcevacd100</t>
  </si>
  <si>
    <t>2.850000</t>
  </si>
  <si>
    <t>aerateur-a-membrane-aerateuramembraned50</t>
  </si>
  <si>
    <t>14.380000</t>
  </si>
  <si>
    <t>aerateur-a-membrane-chapeaudeventilationd50</t>
  </si>
  <si>
    <t>11.330000</t>
  </si>
  <si>
    <t>0.230000</t>
  </si>
  <si>
    <t>coude-pvc-evac-87-mf-d100-manchonabuteeffpvcevacd100</t>
  </si>
  <si>
    <t>1.433800</t>
  </si>
  <si>
    <t>0.320000</t>
  </si>
  <si>
    <t>coude-pvc-evac-87-mf-d100-manchondilatationffpvcevacd100</t>
  </si>
  <si>
    <t>8.050000</t>
  </si>
  <si>
    <t>te-pvc-evac-87-ff-d100-culottesimple87°30mffpvcevacd100</t>
  </si>
  <si>
    <t>3.690000</t>
  </si>
  <si>
    <t>culotte-pvc-evac-45-ff-d100-culottesimple45°mffpvcevacd100</t>
  </si>
  <si>
    <t>3.606000</t>
  </si>
  <si>
    <t>1.250000</t>
  </si>
  <si>
    <t>aerateur-a-membrane-chapeaud100</t>
  </si>
  <si>
    <t>24.030000</t>
  </si>
  <si>
    <t>serre-cable-galve-serrecablegalva</t>
  </si>
  <si>
    <t>1.457500</t>
  </si>
  <si>
    <t>cordage-chanvre-bobine-50m-cordagechanvre(bobinede50m)</t>
  </si>
  <si>
    <t>21.880000</t>
  </si>
  <si>
    <t>support-mangeoire-supportmangeoireaquatiris</t>
  </si>
  <si>
    <t>5.890000</t>
  </si>
  <si>
    <t>piquet-de-cloture-piquettgris1m45(al'unite)</t>
  </si>
  <si>
    <t>7.160000</t>
  </si>
  <si>
    <t>0.800000</t>
  </si>
  <si>
    <t>ecolat-rouleau-25m-ecolat14cmx7mmrlx25ml</t>
  </si>
  <si>
    <t>28.000000</t>
  </si>
  <si>
    <t>ecolat-rouleau-25m-ecolat19cmx7mmrlx25m</t>
  </si>
  <si>
    <t>107.540000</t>
  </si>
  <si>
    <t>40.000000</t>
  </si>
  <si>
    <t>ecopic-piquetecolat</t>
  </si>
  <si>
    <t>PIQUET ECOLAT</t>
  </si>
  <si>
    <t>2.527200</t>
  </si>
  <si>
    <t>te-pvc-evac-87-ff-d100-culottey45°m/f100</t>
  </si>
  <si>
    <t>35.270000</t>
  </si>
  <si>
    <t>croix-pvc-pression-croixpvcpressiond63</t>
  </si>
  <si>
    <t>10.740000</t>
  </si>
  <si>
    <t>sortie-a-clapet-diam-100-sortieaclapetdiam100</t>
  </si>
  <si>
    <t>SORTIE A CLAPET Diam 100</t>
  </si>
  <si>
    <t>21.420000</t>
  </si>
  <si>
    <t>ecoplanc-2m-ecoplanc2m</t>
  </si>
  <si>
    <t>23.720000</t>
  </si>
  <si>
    <t>4.000000</t>
  </si>
  <si>
    <t>ecoplanc-2m-ecoplanc2m50</t>
  </si>
  <si>
    <t>29.600000</t>
  </si>
  <si>
    <t>pljpl-plaquettejardindepluie</t>
  </si>
  <si>
    <t>PLAQUETTE JARDIN DE PLUIE</t>
  </si>
  <si>
    <t>10.150000</t>
  </si>
  <si>
    <t>0.246000</t>
  </si>
  <si>
    <t>plaquette-phytoflottante-plaquettephytoflottante</t>
  </si>
  <si>
    <t>PLAQUETTE PHYTOFLOTTANTE</t>
  </si>
  <si>
    <t>0.242000</t>
  </si>
  <si>
    <t>pljpl-plaquettephytotiny</t>
  </si>
  <si>
    <t>0.245000</t>
  </si>
  <si>
    <t>chasse-aquatiris-chasseaquatiriseauxbrutes</t>
  </si>
  <si>
    <t>530.420000</t>
  </si>
  <si>
    <t>tote-bag-aquatiris-totebagaquatiris</t>
  </si>
  <si>
    <t>4.600000</t>
  </si>
  <si>
    <t>coffret-alarme-et-protection-relevage-coffretalarmeetprotectionrelevage</t>
  </si>
  <si>
    <t>160.200000</t>
  </si>
  <si>
    <t>2.300000</t>
  </si>
  <si>
    <t>chevron-70x70-l-180m-chevron70x70l1-80m</t>
  </si>
  <si>
    <t>CHEVRON 70X70 L 1.80M</t>
  </si>
  <si>
    <t>9.250000</t>
  </si>
  <si>
    <t>8.000000</t>
  </si>
  <si>
    <t>chevron-41x41-l-3m-chevron41x41l3m</t>
  </si>
  <si>
    <t>13.860000</t>
  </si>
  <si>
    <t>5.100000</t>
  </si>
  <si>
    <t>chevron-100x100-l-250m-chevron100x100l2-50m</t>
  </si>
  <si>
    <t>31.260000</t>
  </si>
  <si>
    <t>maquette-aquatiris-maquetteaquatiris</t>
  </si>
  <si>
    <t>63.030000</t>
  </si>
  <si>
    <t>0.300000</t>
  </si>
  <si>
    <t>chasse-obturateur-eaux-chargees-chasseaclapetinoxaquatiris</t>
  </si>
  <si>
    <t>977.890000</t>
  </si>
  <si>
    <t>flotteur-a-bille-flotteurjaune20mdecable+lest</t>
  </si>
  <si>
    <t>FLOTTEUR jaune 20m de cable+lest</t>
  </si>
  <si>
    <t>39.600000</t>
  </si>
  <si>
    <t>1.500000</t>
  </si>
  <si>
    <t>rehausse-rehaussedecuveht400</t>
  </si>
  <si>
    <t>90.270000</t>
  </si>
  <si>
    <t>cloison-centrale-bac-3eh-cloisoncentralebac3eh</t>
  </si>
  <si>
    <t>37.170000</t>
  </si>
  <si>
    <t>crayon-crayonaquatiris</t>
  </si>
  <si>
    <t>5.850000</t>
  </si>
  <si>
    <t>Crayon</t>
  </si>
  <si>
    <t>0.103000</t>
  </si>
  <si>
    <t>plaquette-technico-commerciale-jardin-dassainissement-plaquettestechnicocommercial</t>
  </si>
  <si>
    <t>9.310000</t>
  </si>
  <si>
    <t>0.573000</t>
  </si>
  <si>
    <t>kit-relevage-dir02-3-voies-diam-63-kitrelevagedir023voiesdiam63</t>
  </si>
  <si>
    <t>264.590000</t>
  </si>
  <si>
    <t>sacoche-ordinateur-sacocheordinateur</t>
  </si>
  <si>
    <t>15.510000</t>
  </si>
  <si>
    <t>0.250000</t>
  </si>
  <si>
    <t>jeu-des-7-familles-jeudes7familles</t>
  </si>
  <si>
    <t>4.880000</t>
  </si>
  <si>
    <t>motorisation-motorisationvannesd63</t>
  </si>
  <si>
    <t>625.000000</t>
  </si>
  <si>
    <t>fondaform-fondaform</t>
  </si>
  <si>
    <t>19.060000</t>
  </si>
  <si>
    <t>flotteur-pour-chasse-a-clapet-flotteurpourchasseaclapet</t>
  </si>
  <si>
    <t>75.000000</t>
  </si>
  <si>
    <t>kit-cuve-dn200-pour-chasse-a-clapet-kitcuvedn200pourchasseaclapet</t>
  </si>
  <si>
    <t>101.100000</t>
  </si>
  <si>
    <t>3.800000</t>
  </si>
  <si>
    <t>arbre-hexagonal-pour-scie-cloche-d32-a-d210-arbrehexagonalpoursciecloched32ad210</t>
  </si>
  <si>
    <t>9.950000</t>
  </si>
  <si>
    <t>vis-charpente-8x160-inox-a2-t40-vischarpente8x300inoxa2t40</t>
  </si>
  <si>
    <t>3.030000</t>
  </si>
  <si>
    <t>cales-caoutchoux-9x9-cm-boite-de-24-calescaoutchoux9x9cm-boitede24</t>
  </si>
  <si>
    <t>18.650000</t>
  </si>
  <si>
    <t>pack-fv-geo-15mm-packfvgeo2eh1-52mmavecgrilles</t>
  </si>
  <si>
    <t>PACK  FV GEO 2 EH 1.52mm AVEC GRILLES</t>
  </si>
  <si>
    <t>651.230000</t>
  </si>
  <si>
    <t>80.000000</t>
  </si>
  <si>
    <t>colle-bluefast-speciale-pvc-souple-collebluefastspecialepvcsouple</t>
  </si>
  <si>
    <t>5.020000</t>
  </si>
  <si>
    <t>0.400000</t>
  </si>
  <si>
    <t>casquette-aquatiris-tissu-5-pans-casquetteaquatiristissu5pans</t>
  </si>
  <si>
    <t>0.200000</t>
  </si>
  <si>
    <t>mjoi100-jointforshedadiametre110</t>
  </si>
  <si>
    <t>4.655000</t>
  </si>
  <si>
    <t>mjoi100-jointforshedadiametre200</t>
  </si>
  <si>
    <t>preleveur-lysimetrique-preleveurlysimetrique</t>
  </si>
  <si>
    <t>425.000000</t>
  </si>
  <si>
    <t>vis-charpente-8x160-inox-a2-t40-vischarpente8x140inoxa2t40</t>
  </si>
  <si>
    <t>27.500000</t>
  </si>
  <si>
    <t>vis-charpente-8x160-inox-a2-t40-vischarpente8x160inoxa2t40</t>
  </si>
  <si>
    <t>78.750000</t>
  </si>
  <si>
    <t>vis-charpente-8x160-inox-a2-t40-vispenture7x70inoxa2t30</t>
  </si>
  <si>
    <t>15.840000</t>
  </si>
  <si>
    <t>vis-charpente-8x160-inox-a2-t40-vispenture6x30inoxa2t30</t>
  </si>
  <si>
    <t>16.200000</t>
  </si>
  <si>
    <t>kit3vm63-kitrelevagemotorised63pretaposer</t>
  </si>
  <si>
    <t>KIT RELEVAGE MOTORISE D63 PRET A POSER</t>
  </si>
  <si>
    <t>961.060000</t>
  </si>
  <si>
    <t>vis-charpente-8x160-inox-a2-t40-vischarpente6x80inoxa2t25</t>
  </si>
  <si>
    <t>33.000000</t>
  </si>
  <si>
    <t>porte-clef-support-telephone-porteclef-supporttéléphone</t>
  </si>
  <si>
    <t>Porte clef - Support téléphone</t>
  </si>
  <si>
    <t>2.670000</t>
  </si>
  <si>
    <t>kit-de-mise-en-charge-kitdemiseencharge</t>
  </si>
  <si>
    <t>60.110000</t>
  </si>
  <si>
    <t>2.100000</t>
  </si>
  <si>
    <t>kit-carex-kitcarextriple</t>
  </si>
  <si>
    <t>KIT CAREX TRIPLE</t>
  </si>
  <si>
    <t>6950.000000</t>
  </si>
  <si>
    <t>300.000000</t>
  </si>
  <si>
    <t>rehausse-cuve-carex-h150-rehaussecuvecarexh150</t>
  </si>
  <si>
    <t>REHAUSSE CUVE CAREX H150</t>
  </si>
  <si>
    <t>114.000000</t>
  </si>
  <si>
    <t>REHAUSCAREX150</t>
  </si>
  <si>
    <t>rehausse-cuve-carex-h150-rehaussecuvecarexh300</t>
  </si>
  <si>
    <t>REHAUSSE CUVE CAREX H300</t>
  </si>
  <si>
    <t>187.500000</t>
  </si>
  <si>
    <t>REHAUSCAREX300</t>
  </si>
  <si>
    <t>mug-mug</t>
  </si>
  <si>
    <t>17.430000</t>
  </si>
  <si>
    <t>guide-l-usager-carex-guidel'usagercarex</t>
  </si>
  <si>
    <t>28.520000</t>
  </si>
  <si>
    <t>1.800000</t>
  </si>
  <si>
    <t>plaquette-carex-plaquettecarex</t>
  </si>
  <si>
    <t>7.640000</t>
  </si>
  <si>
    <t>bloc-note-aquatiris-blocnoteaquatiris</t>
  </si>
  <si>
    <t>3.140000</t>
  </si>
  <si>
    <t>chevron-50x115-l-180m-bastaings50x115l2-5m</t>
  </si>
  <si>
    <t>BASTAINGS 50X115 L 2.5M</t>
  </si>
  <si>
    <t>18.910000</t>
  </si>
  <si>
    <t>14.300000</t>
  </si>
  <si>
    <t>couronne-pvc-souple-couronnepvcsoupled6350mch</t>
  </si>
  <si>
    <t>COURONNE PVC SOUPLE D63 50M CH</t>
  </si>
  <si>
    <t>265.440000</t>
  </si>
  <si>
    <t>palette-de-fondaform-8-mm-85-plaques-palettedefondaform8mm85plaques</t>
  </si>
  <si>
    <t>PALETTE DE FONDAFORM 8 MM 85 PLAQUES</t>
  </si>
  <si>
    <t>1436.000000</t>
  </si>
  <si>
    <t>palette-de-fondaform-8-mm-85-plaques-palettedecouronnespvcsoupled634x50m</t>
  </si>
  <si>
    <t>PALETTE DE COURONNES PVC SOUPLE D63 4X50M</t>
  </si>
  <si>
    <t>1035.000000</t>
  </si>
  <si>
    <t>palette-de-fondaform-8-mm-85-plaques-palettede50chevronspe100x100l2,5m</t>
  </si>
  <si>
    <t>PALETTE DE 50 CHEVRONS PE 100X100 L 2,5 m</t>
  </si>
  <si>
    <t>1510.800000</t>
  </si>
  <si>
    <t>1200.000000</t>
  </si>
  <si>
    <t>kit-stand-kitstand</t>
  </si>
  <si>
    <t>KIT STAND</t>
  </si>
  <si>
    <t>1711.000000</t>
  </si>
  <si>
    <t>50.000000</t>
  </si>
  <si>
    <t>chevron-70x70-l-180m-palettede140chevrons70x70l1-80m</t>
  </si>
  <si>
    <t>PALETTE DE 140 CHEVRONS 70X70 L 1.80M</t>
  </si>
  <si>
    <t>1260.000000</t>
  </si>
  <si>
    <t>ecoplanc-2m-palettede100ecoplanc2m</t>
  </si>
  <si>
    <t>2055.300000</t>
  </si>
  <si>
    <t>400.000000</t>
  </si>
  <si>
    <t>ecoplanc-2m-palettede100ecoplanc2m50</t>
  </si>
  <si>
    <t>2570.000000</t>
  </si>
  <si>
    <t>500.000000</t>
  </si>
  <si>
    <t>phytotiny-eaux-menageres-phytotinyeauxmenageres</t>
  </si>
  <si>
    <t>924.000000</t>
  </si>
  <si>
    <t>90.000000</t>
  </si>
  <si>
    <t>motorisation-motorisationvannesd50</t>
  </si>
  <si>
    <t>MOTORISATION VANNES D50</t>
  </si>
  <si>
    <t>kitfvgvan110-kitdistrivannesguillotines110avecrehausse</t>
  </si>
  <si>
    <t>KIT DISTRI  VANNES GUILLOTINES 110 AVEC REHAUSSE</t>
  </si>
  <si>
    <t>170.000000</t>
  </si>
  <si>
    <t>KITFVGVAN110R</t>
  </si>
  <si>
    <t>mconect-kitdeconnexionetanche</t>
  </si>
  <si>
    <t>KIT DE CONNEXION ETANCHE</t>
  </si>
  <si>
    <t>5.500000</t>
  </si>
  <si>
    <t>mconect-compteurelectriquemonophaselcd45a</t>
  </si>
  <si>
    <t>COMPTEUR ELECTRIQUE MONOPHASE LCD 45 A</t>
  </si>
  <si>
    <t>27.000000</t>
  </si>
  <si>
    <t>MCOMPTEURKWH</t>
  </si>
  <si>
    <t>broyeur-gravitaire-aquatiris-broyeurgravitaireaquatirish1200</t>
  </si>
  <si>
    <t>BROYEUR GRAVITAIRE AQUATIRIS H1200</t>
  </si>
  <si>
    <t>615.420000</t>
  </si>
  <si>
    <t>SBG01-1200</t>
  </si>
  <si>
    <t>poste-de-relevage-eaux-claires-postederelevageeauxclaires2200mm</t>
  </si>
  <si>
    <t>POSTE DE RELEVAGE EAUX CLAIRES 2200 mm</t>
  </si>
  <si>
    <t>580.000000</t>
  </si>
  <si>
    <t>sablier-sablier</t>
  </si>
  <si>
    <t>sablier</t>
  </si>
  <si>
    <t>2.510000</t>
  </si>
  <si>
    <t>SABLIER</t>
  </si>
  <si>
    <t>un-pins-iris-unpin’siris</t>
  </si>
  <si>
    <t>Un pin’s Iris</t>
  </si>
  <si>
    <t>2.170000</t>
  </si>
  <si>
    <t>PINSIRIS</t>
  </si>
  <si>
    <t>pins-a-pin’sa</t>
  </si>
  <si>
    <t>pin’s A</t>
  </si>
  <si>
    <t>PINSA</t>
  </si>
  <si>
    <t>plaquette-osier-plaquetteosier</t>
  </si>
  <si>
    <t>PLAQUETTE OSIER</t>
  </si>
  <si>
    <t>6.350000</t>
  </si>
  <si>
    <t>PLOSIER</t>
  </si>
  <si>
    <t>id_product_attribute</t>
  </si>
  <si>
    <t>id_attribute</t>
  </si>
  <si>
    <t>concat(pl.link_rewrite,'-', replace(replace(lower(al.name),'.','-'),' ',''))</t>
  </si>
  <si>
    <t>concat(pl.name,' ',al.name)</t>
  </si>
  <si>
    <t>pa.price + p.price</t>
  </si>
  <si>
    <t>pa.weight + p.weight</t>
  </si>
  <si>
    <t>pfv10eh10x2-2eh2-5x1-6</t>
  </si>
  <si>
    <t>PACK FV GEO 1.52mm SANS GRILLES 2EH2.5X1.6</t>
  </si>
  <si>
    <t>421.430000</t>
  </si>
  <si>
    <t>46.000000</t>
  </si>
  <si>
    <t>pfv10eh10x2-3eh3x2</t>
  </si>
  <si>
    <t>PACK FV GEO 1.52mm SANS GRILLES 3EH3X2</t>
  </si>
  <si>
    <t>509.960000</t>
  </si>
  <si>
    <t>56.000000</t>
  </si>
  <si>
    <t>pfv10eh10x2-4eh4x2</t>
  </si>
  <si>
    <t>PACK FV GEO 1.52mm SANS GRILLES 4EH4X2</t>
  </si>
  <si>
    <t>617.860000</t>
  </si>
  <si>
    <t>69.000000</t>
  </si>
  <si>
    <t>pfv10eh10x2-5eh4x2-5</t>
  </si>
  <si>
    <t>PACK FV GEO 1.52mm SANS GRILLES 5EH4X2.5</t>
  </si>
  <si>
    <t>686.030000</t>
  </si>
  <si>
    <t>76.000000</t>
  </si>
  <si>
    <t>pfv10eh10x2-6eh4x3</t>
  </si>
  <si>
    <t>PACK FV GEO 1.52mm SANS GRILLES 6EH4x3</t>
  </si>
  <si>
    <t>817.470000</t>
  </si>
  <si>
    <t>91.000000</t>
  </si>
  <si>
    <t>pfv10eh10x2-6eh6x2</t>
  </si>
  <si>
    <t>PACK FV GEO 1.52mm SANS GRILLES 6EH6X2</t>
  </si>
  <si>
    <t>790.130000</t>
  </si>
  <si>
    <t>88.000000</t>
  </si>
  <si>
    <t>pfv10eh10x2-7eh4x3-5</t>
  </si>
  <si>
    <t>PACK FV GEO 1.52mm SANS GRILLES 7EH4X3.5</t>
  </si>
  <si>
    <t>822.380000</t>
  </si>
  <si>
    <t>pfv10eh10x2-8eh4x4</t>
  </si>
  <si>
    <t>PACK FV GEO 1.52mm SANS GRILLES 8EH4X4</t>
  </si>
  <si>
    <t>1015.860000</t>
  </si>
  <si>
    <t>pfv10eh10x2-8eh8x2</t>
  </si>
  <si>
    <t>PACK FV GEO 1.52mm SANS GRILLES 8EH8X2</t>
  </si>
  <si>
    <t>991.720000</t>
  </si>
  <si>
    <t>111.000000</t>
  </si>
  <si>
    <t>pfv10eh10x2-9eh4x4-5</t>
  </si>
  <si>
    <t>PACK FV GEO 1.52mm SANS GRILLES 9EH4X4.5</t>
  </si>
  <si>
    <t>1020.750000</t>
  </si>
  <si>
    <t>pfv10eh10x2-10eh10x2</t>
  </si>
  <si>
    <t>PACK FV GEO 1.52mm SANS GRILLES 10EH10X2</t>
  </si>
  <si>
    <t>1152.250000</t>
  </si>
  <si>
    <t>129.000000</t>
  </si>
  <si>
    <t>pfv10eh10x2-10eh4x5</t>
  </si>
  <si>
    <t>PACK FV GEO 1.52mm SANS GRILLES 10EH4X5</t>
  </si>
  <si>
    <t>1025.650000</t>
  </si>
  <si>
    <t>pfv10eh10x2-10eh8x2-5</t>
  </si>
  <si>
    <t>PACK FV GEO 1.52mm SANS GRILLES 10EH8X2.5</t>
  </si>
  <si>
    <t>1095.260000</t>
  </si>
  <si>
    <t>123.000000</t>
  </si>
  <si>
    <t>pfv10eh10x2-12eh6x4</t>
  </si>
  <si>
    <t>PACK FV GEO 1.52mm SANS GRILLES 12EH6X4</t>
  </si>
  <si>
    <t>1162.040000</t>
  </si>
  <si>
    <t>137.000000</t>
  </si>
  <si>
    <t>pfv10eh10x2-12eh8x3</t>
  </si>
  <si>
    <t>PACK FV GEO 1.52mm SANS GRILLES 12EH8X3</t>
  </si>
  <si>
    <t>1319.730000</t>
  </si>
  <si>
    <t>148.000000</t>
  </si>
  <si>
    <t>pfv10eh10x2-14eh7x4</t>
  </si>
  <si>
    <t>PACK FV GEO 1.52mm SANS GRILLES 14EH7X4</t>
  </si>
  <si>
    <t>1486.500000</t>
  </si>
  <si>
    <t>168.000000</t>
  </si>
  <si>
    <t>pfv10eh10x2-14eh8x3-5</t>
  </si>
  <si>
    <t>PACK FV GEO 1.52mm SANS GRILLES 14EH8X3.5</t>
  </si>
  <si>
    <t>1329.520000</t>
  </si>
  <si>
    <t>pfv10eh10x2-16eh8x4</t>
  </si>
  <si>
    <t>PACK FV GEO 1.52mm SANS GRILLES 16EH8X4</t>
  </si>
  <si>
    <t>1645.730000</t>
  </si>
  <si>
    <t>185.000000</t>
  </si>
  <si>
    <t>pfv10eh10x2-18eh8x4-5</t>
  </si>
  <si>
    <t>PACK FV GEO 1.52mm SANS GRILLES 18EH8X4.5</t>
  </si>
  <si>
    <t>1655.520000</t>
  </si>
  <si>
    <t>pfv10eh10x2-18eh9x4</t>
  </si>
  <si>
    <t>PACK FV GEO 1.52mm SANS GRILLES 18EH9X4</t>
  </si>
  <si>
    <t>1702.410000</t>
  </si>
  <si>
    <t>182.000000</t>
  </si>
  <si>
    <t>pfv10eh10x2-20eh10x4</t>
  </si>
  <si>
    <t>PACK FV GEO 1.52mm SANS GRILLES 20EH10X4</t>
  </si>
  <si>
    <t>1916.670000</t>
  </si>
  <si>
    <t>215.000000</t>
  </si>
  <si>
    <t>pfv10eh10x2-20eh8x5</t>
  </si>
  <si>
    <t>PACK FV GEO 1.52mm SANS GRILLES 20EH8X5</t>
  </si>
  <si>
    <t>1925.470000</t>
  </si>
  <si>
    <t>mtep50-50</t>
  </si>
  <si>
    <t>TE DE PRESSION 50</t>
  </si>
  <si>
    <t>0.872500</t>
  </si>
  <si>
    <t>0.350000</t>
  </si>
  <si>
    <t>mtep50-63</t>
  </si>
  <si>
    <t>TE DE PRESSION 63</t>
  </si>
  <si>
    <t>1.637230</t>
  </si>
  <si>
    <t>pfh10eh-2eh</t>
  </si>
  <si>
    <t>PACK FH 1.10MM 2EH</t>
  </si>
  <si>
    <t>274.420000</t>
  </si>
  <si>
    <t>26.000000</t>
  </si>
  <si>
    <t>pfh10eh-3eh</t>
  </si>
  <si>
    <t>PACK FH 1.10MM 3EH</t>
  </si>
  <si>
    <t>350.930000</t>
  </si>
  <si>
    <t>pfh10eh-4eh</t>
  </si>
  <si>
    <t>PACK FH 1.10MM 4EH</t>
  </si>
  <si>
    <t>391.630000</t>
  </si>
  <si>
    <t>37.000000</t>
  </si>
  <si>
    <t>pfh10eh-5eh</t>
  </si>
  <si>
    <t>PACK FH 1.10MM 5EH</t>
  </si>
  <si>
    <t>460.420000</t>
  </si>
  <si>
    <t>43.000000</t>
  </si>
  <si>
    <t>pfh10eh-6eh</t>
  </si>
  <si>
    <t>PACK FH 1.10MM 6EH</t>
  </si>
  <si>
    <t>542.000000</t>
  </si>
  <si>
    <t>65.000000</t>
  </si>
  <si>
    <t>pfh10eh-7eh</t>
  </si>
  <si>
    <t>PACK FH 1.10MM 7EH</t>
  </si>
  <si>
    <t>610.810000</t>
  </si>
  <si>
    <t>63.000000</t>
  </si>
  <si>
    <t>pfh10eh-8eh</t>
  </si>
  <si>
    <t>PACK FH 1.10MM 8EH</t>
  </si>
  <si>
    <t>679.610000</t>
  </si>
  <si>
    <t>82.400000</t>
  </si>
  <si>
    <t>pfh10eh-9eh</t>
  </si>
  <si>
    <t>PACK FH 1.10MM 9EH</t>
  </si>
  <si>
    <t>726.960000</t>
  </si>
  <si>
    <t>82.000000</t>
  </si>
  <si>
    <t>pfh10eh-10eh</t>
  </si>
  <si>
    <t>PACK FH 1.10MM 10EH</t>
  </si>
  <si>
    <t>824.100000</t>
  </si>
  <si>
    <t>pfh10eh-12eh</t>
  </si>
  <si>
    <t>PACK FH 1.10MM 12EH</t>
  </si>
  <si>
    <t>964.560000</t>
  </si>
  <si>
    <t>104.000000</t>
  </si>
  <si>
    <t>pfh10eh-14eh</t>
  </si>
  <si>
    <t>PACK FH 1.10MM 14EH</t>
  </si>
  <si>
    <t>1028.880000</t>
  </si>
  <si>
    <t>pfh10eh-16eh</t>
  </si>
  <si>
    <t>PACK FH 1.10MM 16EH</t>
  </si>
  <si>
    <t>1157.810000</t>
  </si>
  <si>
    <t>134.000000</t>
  </si>
  <si>
    <t>pfh10eh-18eh</t>
  </si>
  <si>
    <t>PACK FH 1.10MM 18EH</t>
  </si>
  <si>
    <t>1278.120000</t>
  </si>
  <si>
    <t>183.000000</t>
  </si>
  <si>
    <t>pfh10eh-20eh</t>
  </si>
  <si>
    <t>PACK FH 1.10MM 20EH</t>
  </si>
  <si>
    <t>1324.390000</t>
  </si>
  <si>
    <t>173.000000</t>
  </si>
  <si>
    <t>raccord-pehd-souple-pour-poste-de-relevage-d50-50</t>
  </si>
  <si>
    <t>21.180000</t>
  </si>
  <si>
    <t>raccord-pehd-souple-pour-poste-de-relevage-d50-63</t>
  </si>
  <si>
    <t>25.150000</t>
  </si>
  <si>
    <t>poste-de-relevage-eaux-claires-900</t>
  </si>
  <si>
    <t>POSTE DE RELEVAGE EAUX CLAIRES 900</t>
  </si>
  <si>
    <t>401.400000</t>
  </si>
  <si>
    <t>31.000000</t>
  </si>
  <si>
    <t>poste-de-relevage-eaux-claires-1200</t>
  </si>
  <si>
    <t>POSTE DE RELEVAGE EAUX CLAIRES 1200</t>
  </si>
  <si>
    <t>433.900000</t>
  </si>
  <si>
    <t>36.000000</t>
  </si>
  <si>
    <t>poste-de-relevage-eaux-claires-1500</t>
  </si>
  <si>
    <t>POSTE DE RELEVAGE EAUX CLAIRES 1500</t>
  </si>
  <si>
    <t>499.620000</t>
  </si>
  <si>
    <t>41.000000</t>
  </si>
  <si>
    <t>poste-de-relevage-eaux-claires-1900</t>
  </si>
  <si>
    <t>POSTE DE RELEVAGE EAUX CLAIRES 1900</t>
  </si>
  <si>
    <t>geotextile-sur-mesure-3-05m</t>
  </si>
  <si>
    <t>GEOTEXTILE A LA DECOUPE 3.05m</t>
  </si>
  <si>
    <t>0.064000</t>
  </si>
  <si>
    <t>0.007470</t>
  </si>
  <si>
    <t>geotextile-sur-mesure-4-27m</t>
  </si>
  <si>
    <t>GEOTEXTILE A LA DECOUPE 4.27m</t>
  </si>
  <si>
    <t>0.089000</t>
  </si>
  <si>
    <t>0.012810</t>
  </si>
  <si>
    <t>geotextile-sur-mesure-6-10m</t>
  </si>
  <si>
    <t>GEOTEXTILE A LA DECOUPE 6.10m</t>
  </si>
  <si>
    <t>0.125160</t>
  </si>
  <si>
    <t>0.018300</t>
  </si>
  <si>
    <t>geotextile-sur-mesure-7-62m</t>
  </si>
  <si>
    <t>GEOTEXTILE A LA DECOUPE 7.62m</t>
  </si>
  <si>
    <t>0.155590</t>
  </si>
  <si>
    <t>0.022860</t>
  </si>
  <si>
    <t>geotextile-sur-mesure-9-15m</t>
  </si>
  <si>
    <t>GEOTEXTILE A LA DECOUPE 9.15m</t>
  </si>
  <si>
    <t>0.186310</t>
  </si>
  <si>
    <t>0.027450</t>
  </si>
  <si>
    <t>geotextile-sur-mesure-10-97m</t>
  </si>
  <si>
    <t>GEOTEXTILE A LA DECOUPE 10.97m</t>
  </si>
  <si>
    <t>0.237600</t>
  </si>
  <si>
    <t>0.032910</t>
  </si>
  <si>
    <t>geotextile-sur-mesure-12-20m</t>
  </si>
  <si>
    <t>GEOTEXTILE A LA DECOUPE 12.20m</t>
  </si>
  <si>
    <t>0.263550</t>
  </si>
  <si>
    <t>0.298770</t>
  </si>
  <si>
    <t>geotextile-sur-mesure-15-25m</t>
  </si>
  <si>
    <t>GEOTEXTILE A LA DECOUPE 15.25m</t>
  </si>
  <si>
    <t>0.332550</t>
  </si>
  <si>
    <t>0.045760</t>
  </si>
  <si>
    <t>kit-bac-pehd-25eh-kitbac2-5eh</t>
  </si>
  <si>
    <t>KIT BAC PEHD KIT BAC 2.5EH</t>
  </si>
  <si>
    <t>1185.130000</t>
  </si>
  <si>
    <t>kit-bac-pehd-25eh-kitbac3eh</t>
  </si>
  <si>
    <t>KIT BAC PEHD KIT BAC 3EH</t>
  </si>
  <si>
    <t>1447.900000</t>
  </si>
  <si>
    <t>kit-bac-pehd-25eh-kitbac5eh</t>
  </si>
  <si>
    <t>KIT BAC PEHD KIT BAC 5EH</t>
  </si>
  <si>
    <t>2370.260000</t>
  </si>
  <si>
    <t>kit-bac-pehd-25eh-kitbac6eh</t>
  </si>
  <si>
    <t>KIT BAC PEHD KIT BAC 6EH</t>
  </si>
  <si>
    <t>2821.460000</t>
  </si>
  <si>
    <t>kit-bac-pehd-25eh-kitbac10eh</t>
  </si>
  <si>
    <t>KIT BAC PEHD KIT BAC 10EH</t>
  </si>
  <si>
    <t>4740.520000</t>
  </si>
  <si>
    <t>1000.000000</t>
  </si>
  <si>
    <t>kit-bac-pehd-25eh-kitbac12eh</t>
  </si>
  <si>
    <t>KIT BAC PEHD KIT BAC 12EH</t>
  </si>
  <si>
    <t>5642.920000</t>
  </si>
  <si>
    <t>kit-bac-pehd-25eh-kitbac20eh</t>
  </si>
  <si>
    <t xml:space="preserve">KIT BAC PEHD KIT BAC 20EH </t>
  </si>
  <si>
    <t>9481.040000</t>
  </si>
  <si>
    <t>kit-caillebotis-fv-geomembrane-3eh3x2-3eh3x2</t>
  </si>
  <si>
    <t>KIT CAILLEBOTIS FV GEOMEMBRANE 3EH3X2</t>
  </si>
  <si>
    <t>327.300000</t>
  </si>
  <si>
    <t>70.000000</t>
  </si>
  <si>
    <t>kit-caillebotis-fv-geomembrane-3eh3x2-4eh4x2</t>
  </si>
  <si>
    <t>KIT CAILLEBOTIS FV GEOMEMBRANE 4EH4X2</t>
  </si>
  <si>
    <t>439.200000</t>
  </si>
  <si>
    <t>92.000000</t>
  </si>
  <si>
    <t>kit-caillebotis-fv-geomembrane-3eh3x2-5eh4x2-5</t>
  </si>
  <si>
    <t>KIT CAILLEBOTIS FV GEOMEMBRANE 5EH4X2.5</t>
  </si>
  <si>
    <t>518.400000</t>
  </si>
  <si>
    <t>116.000000</t>
  </si>
  <si>
    <t>kit-caillebotis-fv-geomembrane-3eh3x2-6eh4x3</t>
  </si>
  <si>
    <t>KIT CAILLEBOTIS FV GEOMEMBRANE 6EH4x3</t>
  </si>
  <si>
    <t>706.200000</t>
  </si>
  <si>
    <t>kit-caillebotis-fv-geomembrane-3eh3x2-6eh6x2</t>
  </si>
  <si>
    <t>KIT CAILLEBOTIS FV GEOMEMBRANE 6EH6X2</t>
  </si>
  <si>
    <t>812.850000</t>
  </si>
  <si>
    <t>126.000000</t>
  </si>
  <si>
    <t>kit-caillebotis-fv-geomembrane-3eh3x2-7eh4x3-5</t>
  </si>
  <si>
    <t>KIT CAILLEBOTIS FV GEOMEMBRANE 7EH4X3.5</t>
  </si>
  <si>
    <t>785.400000</t>
  </si>
  <si>
    <t>156.000000</t>
  </si>
  <si>
    <t>kit-caillebotis-fv-geomembrane-3eh3x2-8eh4x4</t>
  </si>
  <si>
    <t>KIT CAILLEBOTIS FV GEOMEMBRANE 8EH4X4</t>
  </si>
  <si>
    <t>973.200000</t>
  </si>
  <si>
    <t>172.000000</t>
  </si>
  <si>
    <t>kit-caillebotis-fv-geomembrane-3eh3x2-9eh4x4-5</t>
  </si>
  <si>
    <t>KIT CAILLEBOTIS FV GEOMEMBRANE 9EH4X4.5</t>
  </si>
  <si>
    <t>1052.400000</t>
  </si>
  <si>
    <t>kit-caillebotis-fv-geomembrane-3eh3x2-10eh4x5</t>
  </si>
  <si>
    <t>KIT CAILLEBOTIS FV GEOMEMBRANE 10EH4X5</t>
  </si>
  <si>
    <t>1240.200000</t>
  </si>
  <si>
    <t>212.000000</t>
  </si>
  <si>
    <t>kit-caillebotis-fv-geomembrane-3eh3x2-12eh6x4</t>
  </si>
  <si>
    <t>KIT CAILLEBOTIS FV GEOMEMBRANE 12EH6X4</t>
  </si>
  <si>
    <t>1479.600000</t>
  </si>
  <si>
    <t>251.000000</t>
  </si>
  <si>
    <t>kit-caillebotis-fv-geomembrane-3eh3x2-14eh7x4</t>
  </si>
  <si>
    <t>KIT CAILLEBOTIS FV GEOMEMBRANE 14EH7X4</t>
  </si>
  <si>
    <t>1692.300000</t>
  </si>
  <si>
    <t>295.000000</t>
  </si>
  <si>
    <t>kit-caillebotis-fv-geomembrane-3eh3x2-14eh8x3-5</t>
  </si>
  <si>
    <t>KIT CAILLEBOTIS FV GEOMEMBRANE 14EH8X3.5</t>
  </si>
  <si>
    <t>1578.480000</t>
  </si>
  <si>
    <t>257.000000</t>
  </si>
  <si>
    <t>kit-caillebotis-fv-geomembrane-3eh3x2-16eh8x4</t>
  </si>
  <si>
    <t>KIT CAILLEBOTIS FV GEOMEMBRANE 16EH8X4</t>
  </si>
  <si>
    <t>1957.920000</t>
  </si>
  <si>
    <t>337.000000</t>
  </si>
  <si>
    <t>kit-caillebotis-fv-geomembrane-3eh3x2-18eh8x4-5</t>
  </si>
  <si>
    <t>KIT CAILLEBOTIS FV GEOMEMBRANE 18EH8X4.5</t>
  </si>
  <si>
    <t>2116.320000</t>
  </si>
  <si>
    <t>385.000000</t>
  </si>
  <si>
    <t>kit-caillebotis-fv-geomembrane-3eh3x2-20eh8x5</t>
  </si>
  <si>
    <t>KIT CAILLEBOTIS FV GEOMEMBRANE 20EH8X5</t>
  </si>
  <si>
    <t>2274.720000</t>
  </si>
  <si>
    <t>417.000000</t>
  </si>
  <si>
    <t>kit-caillebotis-fv-geomembrane-3eh3x2-8eh8x2</t>
  </si>
  <si>
    <t>KIT CAILLEBOTIS FV GEOMEMBRANE 8EH8X2</t>
  </si>
  <si>
    <t>1103.550000</t>
  </si>
  <si>
    <t>kit-caillebotis-fv-geomembrane-3eh3x2-10eh8x2-5</t>
  </si>
  <si>
    <t>KIT CAILLEBOTIS FV GEOMEMBRANE 10EH8X2.5</t>
  </si>
  <si>
    <t>1036.800000</t>
  </si>
  <si>
    <t>210.000000</t>
  </si>
  <si>
    <t>kit-caillebotis-fv-geomembrane-3eh3x2-12eh8x3</t>
  </si>
  <si>
    <t>KIT CAILLEBOTIS FV GEOMEMBRANE 12EH8X3</t>
  </si>
  <si>
    <t>1420.080000</t>
  </si>
  <si>
    <t>250.000000</t>
  </si>
  <si>
    <t>kit-caillebotis-fv-geomembrane-3eh3x2-18eh9x4</t>
  </si>
  <si>
    <t>KIT CAILLEBOTIS FV GEOMEMBRANE 18EH9X4</t>
  </si>
  <si>
    <t>2351.400000</t>
  </si>
  <si>
    <t>kit-caillebotis-fv-geomembrane-3eh3x2-20eh10x4</t>
  </si>
  <si>
    <t>KIT CAILLEBOTIS FV GEOMEMBRANE 20EH10X4</t>
  </si>
  <si>
    <t>2395.800000</t>
  </si>
  <si>
    <t>420.000000</t>
  </si>
  <si>
    <t>coude-90-pvc-50</t>
  </si>
  <si>
    <t>COUDE 90° PVC FEM/FEM 50</t>
  </si>
  <si>
    <t>0.546250</t>
  </si>
  <si>
    <t>0.650000</t>
  </si>
  <si>
    <t>coude-90-pvc-63</t>
  </si>
  <si>
    <t>COUDE 90° PVC FEM/FEM 63</t>
  </si>
  <si>
    <t>1.057500</t>
  </si>
  <si>
    <t>coude-45-pvc-50</t>
  </si>
  <si>
    <t>COUDE 45° PVC FEM/FEM 50</t>
  </si>
  <si>
    <t>0.760000</t>
  </si>
  <si>
    <t>0.260000</t>
  </si>
  <si>
    <t>coude-45-pvc-63</t>
  </si>
  <si>
    <t>COUDE 45° PVC FEM/FEM 63</t>
  </si>
  <si>
    <t>1.256250</t>
  </si>
  <si>
    <t>manchon-egal-50</t>
  </si>
  <si>
    <t>0.561260</t>
  </si>
  <si>
    <t>manchon-egal-63</t>
  </si>
  <si>
    <t>0.940000</t>
  </si>
  <si>
    <t>manchon-a-compression-pepvc-50</t>
  </si>
  <si>
    <t>MANCHON A COMPRESSION PE/PVC 50</t>
  </si>
  <si>
    <t>9.870000</t>
  </si>
  <si>
    <t>6.200000</t>
  </si>
  <si>
    <t>manchon-a-compression-pepvc-63</t>
  </si>
  <si>
    <t>MANCHON A COMPRESSION PE/PVC 63</t>
  </si>
  <si>
    <t>11.220000</t>
  </si>
  <si>
    <t>guides-de-l-usager-fvfh-et-fv-guidefvfhbac</t>
  </si>
  <si>
    <t>GUIDES DE L'USAGE (FV + FH ET FV) GUIDE FV FH BAC</t>
  </si>
  <si>
    <t>38.610000</t>
  </si>
  <si>
    <t>2.392000</t>
  </si>
  <si>
    <t>guides-de-l-usager-fvfh-et-fv-guidefvgeomembrane</t>
  </si>
  <si>
    <t>GUIDES DE L'USAGE (FV + FH ET FV) GUIDE FV GEOMEMBRANE</t>
  </si>
  <si>
    <t>1.802000</t>
  </si>
  <si>
    <t>guides-de-l-usager-fvfh-et-fv-guidefvfhgeomembrane</t>
  </si>
  <si>
    <t>GUIDES DE L'USAGE (FV + FH ET FV) GUIDE FV FH GEOMEMBRANE</t>
  </si>
  <si>
    <t>56.500000</t>
  </si>
  <si>
    <t>guides-de-l-usager-fvfh-et-fv-guidefvbac</t>
  </si>
  <si>
    <t>GUIDES DE L'USAGE (FV + FH ET FV) GUIDE FV BAC</t>
  </si>
  <si>
    <t>38.130000</t>
  </si>
  <si>
    <t>carnets-d-entretien-carnetfvfh</t>
  </si>
  <si>
    <t>CARNETS D'ENTRETIEN CARNETFVFH</t>
  </si>
  <si>
    <t>11.720000</t>
  </si>
  <si>
    <t>13.240000</t>
  </si>
  <si>
    <t>0.541000</t>
  </si>
  <si>
    <t>carnets-d-entretien-carnetfv</t>
  </si>
  <si>
    <t>CARNETS D'ENTRETIEN CARNETFV</t>
  </si>
  <si>
    <t>0.181000</t>
  </si>
  <si>
    <t>badges-edition-aquatiris-classique</t>
  </si>
  <si>
    <t>BADGES Classique</t>
  </si>
  <si>
    <t>7.990000</t>
  </si>
  <si>
    <t>0.112000</t>
  </si>
  <si>
    <t>badges-edition-aquatiris-collection2019</t>
  </si>
  <si>
    <t>BADGES Collection 2019</t>
  </si>
  <si>
    <t>BADGE-2019</t>
  </si>
  <si>
    <t>badges-edition-aquatiris-eauxpluviales</t>
  </si>
  <si>
    <t>BADGES EAUX PLUVIALES</t>
  </si>
  <si>
    <t>BADGE-PLUVIAL</t>
  </si>
  <si>
    <t>plaquette-qualitative-chemise</t>
  </si>
  <si>
    <t>CHEMISE A RABAT CHEMISE</t>
  </si>
  <si>
    <t>24.300000</t>
  </si>
  <si>
    <t>plaquette-qualitative-particulier</t>
  </si>
  <si>
    <t>CHEMISE A RABAT PARTICULIER</t>
  </si>
  <si>
    <t>9.960000</t>
  </si>
  <si>
    <t>-0.210000</t>
  </si>
  <si>
    <t>plaquette-qualitative-tourisme</t>
  </si>
  <si>
    <t>CHEMISE A RABAT TOURISME</t>
  </si>
  <si>
    <t>plaquette-qualitative-goupe</t>
  </si>
  <si>
    <t>CHEMISE A RABAT GOUPE</t>
  </si>
  <si>
    <t>plaquette-qualitative-agricole</t>
  </si>
  <si>
    <t>CHEMISE A RABAT AGRICOLE</t>
  </si>
  <si>
    <t>pack-fv-geo-15mm-3eh3x2</t>
  </si>
  <si>
    <t>PACK  FV GEO 1.52mm AVEC GRILLES 3EH3X2</t>
  </si>
  <si>
    <t>837.260000</t>
  </si>
  <si>
    <t>150.000000</t>
  </si>
  <si>
    <t>pack-fv-geo-15mm-4eh4x2</t>
  </si>
  <si>
    <t>PACK  FV GEO 1.52mm AVEC GRILLES 4EH4X2</t>
  </si>
  <si>
    <t>1057.060000</t>
  </si>
  <si>
    <t>205.000000</t>
  </si>
  <si>
    <t>pack-fv-geo-15mm-5eh4x2-5</t>
  </si>
  <si>
    <t>PACK  FV GEO 1.52mm AVEC GRILLES 5EH4X2.5</t>
  </si>
  <si>
    <t>1204.430000</t>
  </si>
  <si>
    <t>234.000000</t>
  </si>
  <si>
    <t>pack-fv-geo-15mm-6eh4x3</t>
  </si>
  <si>
    <t>PACK  FV GEO 1.52mm AVEC GRILLES 6EH4x3</t>
  </si>
  <si>
    <t>1523.670000</t>
  </si>
  <si>
    <t>285.000000</t>
  </si>
  <si>
    <t>pack-fv-geo-15mm-6eh6x2</t>
  </si>
  <si>
    <t>PACK  FV GEO 1.52mm AVEC GRILLES 6EH6X2</t>
  </si>
  <si>
    <t>1602.980000</t>
  </si>
  <si>
    <t>289.000000</t>
  </si>
  <si>
    <t>pack-fv-geo-15mm-7eh4x3-5</t>
  </si>
  <si>
    <t>PACK  FV GEO 1.52mm AVEC GRILLES 7EH4X3.5</t>
  </si>
  <si>
    <t>1607.780000</t>
  </si>
  <si>
    <t>313.000000</t>
  </si>
  <si>
    <t>pack-fv-geo-15mm-8eh4x4</t>
  </si>
  <si>
    <t>PACK  FV GEO 1.52mm AVEC GRILLES 8EH4X4</t>
  </si>
  <si>
    <t>1989.060000</t>
  </si>
  <si>
    <t>370.000000</t>
  </si>
  <si>
    <t>pack-fv-geo-15mm-8eh8x2</t>
  </si>
  <si>
    <t>PACK  FV GEO 1.52mm AVEC GRILLES 8EH8X2</t>
  </si>
  <si>
    <t>2095.270000</t>
  </si>
  <si>
    <t>373.000000</t>
  </si>
  <si>
    <t>pack-fv-geo-15mm-9eh4x4-5</t>
  </si>
  <si>
    <t>PACK  FV GEO 1.52mm AVEC GRILLES 9EH4X4.5</t>
  </si>
  <si>
    <t>2073.150000</t>
  </si>
  <si>
    <t>391.000000</t>
  </si>
  <si>
    <t>pack-fv-geo-15mm-10eh4x5</t>
  </si>
  <si>
    <t>PACK  FV GEO 1.52mm AVEC GRILLES 10EH4X5</t>
  </si>
  <si>
    <t>2265.850000</t>
  </si>
  <si>
    <t>430.000000</t>
  </si>
  <si>
    <t>pack-fv-geo-15mm-12eh6x4</t>
  </si>
  <si>
    <t>PACK  FV GEO 1.52mm AVEC GRILLES 12EH6X4</t>
  </si>
  <si>
    <t>2641.640000</t>
  </si>
  <si>
    <t>502.000000</t>
  </si>
  <si>
    <t>pack-fv-geo-15mm-14eh7x4</t>
  </si>
  <si>
    <t>PACK  FV GEO 1.52mm AVEC GRILLES 14EH7X4</t>
  </si>
  <si>
    <t>3178.800000</t>
  </si>
  <si>
    <t>591.000000</t>
  </si>
  <si>
    <t>pack-fv-geo-15mm-16eh8x4</t>
  </si>
  <si>
    <t>PACK  FV GEO 1.52mm AVEC GRILLES 16EH8X4</t>
  </si>
  <si>
    <t>3603.650000</t>
  </si>
  <si>
    <t>666.000000</t>
  </si>
  <si>
    <t>pack-fv-geo-15mm-18eh8x4-5</t>
  </si>
  <si>
    <t>PACK  FV GEO 1.52mm AVEC GRILLES 18EH8X4.5</t>
  </si>
  <si>
    <t>3771.840000</t>
  </si>
  <si>
    <t>706.000000</t>
  </si>
  <si>
    <t>pack-fv-geo-15mm-20eh8x5</t>
  </si>
  <si>
    <t>PACK  FV GEO 1.52mm AVEC GRILLES 20EH8X5</t>
  </si>
  <si>
    <t>3920.450000</t>
  </si>
  <si>
    <t>755.000000</t>
  </si>
  <si>
    <t>pack-fv-geo-15mm-10eh8x2-5</t>
  </si>
  <si>
    <t>PACK  FV GEO 1.52mm AVEC GRILLES 10EH8X2.5</t>
  </si>
  <si>
    <t>2132.060000</t>
  </si>
  <si>
    <t>410.000000</t>
  </si>
  <si>
    <t>pack-fv-geo-15mm-12eh8x3</t>
  </si>
  <si>
    <t>PACK  FV GEO 1.52mm AVEC GRILLES 12EH8X3</t>
  </si>
  <si>
    <t>2739.810000</t>
  </si>
  <si>
    <t>509.000000</t>
  </si>
  <si>
    <t>pack-fv-geo-15mm-14eh8x3-5</t>
  </si>
  <si>
    <t>PACK  FV GEO 1.52mm AVEC GRILLES 14EH8X3.5</t>
  </si>
  <si>
    <t>2908.000000</t>
  </si>
  <si>
    <t>555.000000</t>
  </si>
  <si>
    <t>pack-fv-geo-15mm-18eh9x4</t>
  </si>
  <si>
    <t>PACK  FV GEO 1.52mm AVEC GRILLES 18EH9X4</t>
  </si>
  <si>
    <t>3984.450000</t>
  </si>
  <si>
    <t>723.000000</t>
  </si>
  <si>
    <t>pack-fv-geo-15mm-20eh10x4</t>
  </si>
  <si>
    <t>PACK  FV GEO 1.52mm AVEC GRILLES 20EH10X4</t>
  </si>
  <si>
    <t>4312.470000</t>
  </si>
  <si>
    <t>802.000000</t>
  </si>
  <si>
    <t>RACCORD PEHD PVC 63</t>
  </si>
  <si>
    <t>11.920000</t>
  </si>
  <si>
    <t>RACCORD PEHD PVC 50</t>
  </si>
  <si>
    <t>spr900v75-900</t>
  </si>
  <si>
    <t>POSTE RELEVAGE EAUX CHARGEES 900</t>
  </si>
  <si>
    <t>1031.750000</t>
  </si>
  <si>
    <t>1165.050000</t>
  </si>
  <si>
    <t>54.000000</t>
  </si>
  <si>
    <t>spr900v75-1200</t>
  </si>
  <si>
    <t>POSTE RELEVAGE EAUX CHARGEES 1200</t>
  </si>
  <si>
    <t>1040.600000</t>
  </si>
  <si>
    <t>57.000000</t>
  </si>
  <si>
    <t>1170.050000</t>
  </si>
  <si>
    <t>60.000000</t>
  </si>
  <si>
    <t>spr900v75-1500</t>
  </si>
  <si>
    <t>POSTE RELEVAGE EAUX CHARGEES 1500</t>
  </si>
  <si>
    <t>1089.190000</t>
  </si>
  <si>
    <t>1216.550000</t>
  </si>
  <si>
    <t>68.000000</t>
  </si>
  <si>
    <t>1060.850000</t>
  </si>
  <si>
    <t>1205.520000</t>
  </si>
  <si>
    <t>1078.850000</t>
  </si>
  <si>
    <t>1210.970000</t>
  </si>
  <si>
    <t>1131.940000</t>
  </si>
  <si>
    <t>1249.560000</t>
  </si>
  <si>
    <t>1090.850000</t>
  </si>
  <si>
    <t>51.500000</t>
  </si>
  <si>
    <t>1235.520000</t>
  </si>
  <si>
    <t>55.500000</t>
  </si>
  <si>
    <t>1108.850000</t>
  </si>
  <si>
    <t>58.500000</t>
  </si>
  <si>
    <t>1240.220000</t>
  </si>
  <si>
    <t>61.500000</t>
  </si>
  <si>
    <t>1161.940000</t>
  </si>
  <si>
    <t>1279.560000</t>
  </si>
  <si>
    <t>69.500000</t>
  </si>
  <si>
    <t>spr900v75-mdwvox75</t>
  </si>
  <si>
    <t>POSTE RELEVAGE EAUX CHARGEES MDWVOX75</t>
  </si>
  <si>
    <t>1413.660000</t>
  </si>
  <si>
    <t>78.000000</t>
  </si>
  <si>
    <t>spr900v75-mdwvox100</t>
  </si>
  <si>
    <t>POSTE RELEVAGE EAUX CHARGEES MDWVOX100</t>
  </si>
  <si>
    <t>1453.480000</t>
  </si>
  <si>
    <t>spr900v75-mdwvox150</t>
  </si>
  <si>
    <t>POSTE RELEVAGE EAUX CHARGEES MDWVOX150</t>
  </si>
  <si>
    <t>1468.510000</t>
  </si>
  <si>
    <t>79.500000</t>
  </si>
  <si>
    <t>tube-pvc-pression-50</t>
  </si>
  <si>
    <t>TUBE 3M PVC PRESSION 50</t>
  </si>
  <si>
    <t>12.090000</t>
  </si>
  <si>
    <t>tube-pvc-pression-63</t>
  </si>
  <si>
    <t>TUBE 3M PVC PRESSION 63</t>
  </si>
  <si>
    <t>coffrage-pvc-125cm3eh</t>
  </si>
  <si>
    <t>910.250000</t>
  </si>
  <si>
    <t>coffrage-pvc-125cm4eh</t>
  </si>
  <si>
    <t>1060.180000</t>
  </si>
  <si>
    <t>coffrage-pvc-125cm5eh</t>
  </si>
  <si>
    <t>COFFRAGE FV 125CM 125CM 5EH</t>
  </si>
  <si>
    <t>1105.320000</t>
  </si>
  <si>
    <t>coffrage-pvc-125cm6eh4x3</t>
  </si>
  <si>
    <t>COFFRAGE FV 125CM 125CM 6EH 4X3</t>
  </si>
  <si>
    <t>1249.800000</t>
  </si>
  <si>
    <t>coffrage-pvc-125cm6eh6x2</t>
  </si>
  <si>
    <t>COFFRAGE FV 125CM 125CM 6EH 6X2</t>
  </si>
  <si>
    <t>1372.750000</t>
  </si>
  <si>
    <t>coffrage-pvc-125cm7eh</t>
  </si>
  <si>
    <t>COFFRAGE FV 125CM 125CM 7EH</t>
  </si>
  <si>
    <t>1406.270000</t>
  </si>
  <si>
    <t>coffrage-pvc-125cm8eh4x4</t>
  </si>
  <si>
    <t>COFFRAGE FV 125CM 125CM 8EH 4X4</t>
  </si>
  <si>
    <t>1490.990000</t>
  </si>
  <si>
    <t>coffrage-pvc-125cm9eh</t>
  </si>
  <si>
    <t>COFFRAGE FV 125CM 125CM 9EH</t>
  </si>
  <si>
    <t>1555.410000</t>
  </si>
  <si>
    <t>coffrage-pvc-125cm10eh</t>
  </si>
  <si>
    <t>COFFRAGE FV 125CM 125CM 10EH</t>
  </si>
  <si>
    <t>1702.330000</t>
  </si>
  <si>
    <t>coffrage-pvc-125cm12eh6x4</t>
  </si>
  <si>
    <t>COFFRAGE FV 125CM 125CM 12EH 6X4</t>
  </si>
  <si>
    <t>1910.810000</t>
  </si>
  <si>
    <t>coffrage-pvc-125cm12eh8x3</t>
  </si>
  <si>
    <t>COFFRAGE FV 125CM 125CM 12EH 8X3</t>
  </si>
  <si>
    <t>2068.800000</t>
  </si>
  <si>
    <t>coffrage-pvc-125cm14eh8x3-5</t>
  </si>
  <si>
    <t>COFFRAGE FV 125CM 125CM 14EH 8X3.5</t>
  </si>
  <si>
    <t>2338.160000</t>
  </si>
  <si>
    <t>coffrage-pvc-125cm14eh7x4</t>
  </si>
  <si>
    <t>COFFRAGE FV 125CM 125CM 14EH 7X4</t>
  </si>
  <si>
    <t>2067.480000</t>
  </si>
  <si>
    <t>coffrage-pvc-125cm16eh</t>
  </si>
  <si>
    <t>COFFRAGE FV 125CM 125CM 16EH</t>
  </si>
  <si>
    <t>2480.790000</t>
  </si>
  <si>
    <t>coffrage-pvc-125cm18eh8x4-5</t>
  </si>
  <si>
    <t>COFFRAGE FV 125CM 125CM 18EH 8X4.5</t>
  </si>
  <si>
    <t>2557.690000</t>
  </si>
  <si>
    <t>coffrage-pvc-125cm20eh8x5</t>
  </si>
  <si>
    <t>COFFRAGE FV 125CM 125CM 20EH 8X5</t>
  </si>
  <si>
    <t>2685.240000</t>
  </si>
  <si>
    <t>membrane-epdm-sur-mesure-9-15m</t>
  </si>
  <si>
    <t>MEMBRANE EPDM 1.52MM SUR MESURE (en cm) 9.15m</t>
  </si>
  <si>
    <t>1.528333</t>
  </si>
  <si>
    <t>0.229920</t>
  </si>
  <si>
    <t>membrane-epdm-sur-mesure-12-20m</t>
  </si>
  <si>
    <t>MEMBRANE EPDM 1.52MM SUR MESURE (en cm) 12.20m</t>
  </si>
  <si>
    <t>2.045000</t>
  </si>
  <si>
    <t>0.266520</t>
  </si>
  <si>
    <t>membrane-epdm-sur-mesure-15-25m</t>
  </si>
  <si>
    <t>MEMBRANE EPDM 1.52MM SUR MESURE (en cm) 15.25m</t>
  </si>
  <si>
    <t>2.553333</t>
  </si>
  <si>
    <t>0.303120</t>
  </si>
  <si>
    <t>membrane-epdm-sur-mesure-6-10m</t>
  </si>
  <si>
    <t>MEMBRANE EPDM 1.52MM SUR MESURE (en cm) 6.10m</t>
  </si>
  <si>
    <t>cloison-centrale-fv-cloison3eh</t>
  </si>
  <si>
    <t>CLOISON CENTRALE FV CLOISON 3EH</t>
  </si>
  <si>
    <t>36.670000</t>
  </si>
  <si>
    <t>cloison-centrale-fv-cloison4eh</t>
  </si>
  <si>
    <t>CLOISON CENTRALE FV CLOISON 4EH</t>
  </si>
  <si>
    <t>14.000000</t>
  </si>
  <si>
    <t>cloison-centrale-fv-cloison5eh</t>
  </si>
  <si>
    <t>CLOISON CENTRALE FV CLOISON 5EH</t>
  </si>
  <si>
    <t>41.360000</t>
  </si>
  <si>
    <t>cloison-centrale-fv-cloison6eha4x3</t>
  </si>
  <si>
    <t>CLOISON CENTRALE FV CLOISON 6EHA 4X3</t>
  </si>
  <si>
    <t>54.640000</t>
  </si>
  <si>
    <t>23.000000</t>
  </si>
  <si>
    <t>cloison-centrale-fv-cloison6ehb6x2</t>
  </si>
  <si>
    <t>CLOISON CENTRALE FV CLOISON 6EHB 6X2</t>
  </si>
  <si>
    <t>41.080000</t>
  </si>
  <si>
    <t>cloison-centrale-fv-cloison7eh</t>
  </si>
  <si>
    <t>CLOISON CENTRALE FV CLOISON 7EH</t>
  </si>
  <si>
    <t>64.430000</t>
  </si>
  <si>
    <t>cloison-centrale-fv-cloison8eh</t>
  </si>
  <si>
    <t>CLOISON CENTRALE FV CLOISON 8EH</t>
  </si>
  <si>
    <t>73.670000</t>
  </si>
  <si>
    <t>29.000000</t>
  </si>
  <si>
    <t>cloison-centrale-fv-cloison9eh</t>
  </si>
  <si>
    <t>CLOISON CENTRALE FV CLOISON 9EH</t>
  </si>
  <si>
    <t>75.930000</t>
  </si>
  <si>
    <t>cloison-centrale-fv-cloison10eh</t>
  </si>
  <si>
    <t>CLOISON CENTRALE FV CLOISON 10EH</t>
  </si>
  <si>
    <t>90.470000</t>
  </si>
  <si>
    <t>cloison-centrale-fv-cloison12eha6x4</t>
  </si>
  <si>
    <t>CLOISON CENTRALE FV CLOISON 12EHA 6X4</t>
  </si>
  <si>
    <t>103.340000</t>
  </si>
  <si>
    <t>cloison-centrale-fv-cloison12ehb8x3</t>
  </si>
  <si>
    <t>CLOISON CENTRALE FV CLOISON 12EHB 8X3</t>
  </si>
  <si>
    <t>38.000000</t>
  </si>
  <si>
    <t>cloison-centrale-fv-cloison14eha8x3-5</t>
  </si>
  <si>
    <t>CLOISON CENTRALE FV CLOISON 14EHA 8X3.5</t>
  </si>
  <si>
    <t>96.850000</t>
  </si>
  <si>
    <t>cloison-centrale-fv-cloison14ehb7x4</t>
  </si>
  <si>
    <t>CLOISON CENTRALE FV CLOISON 14EHB 7X4</t>
  </si>
  <si>
    <t>103.840000</t>
  </si>
  <si>
    <t>cloison-centrale-fv-cloison16eh</t>
  </si>
  <si>
    <t>CLOISON CENTRALE FV CLOISON 16EH</t>
  </si>
  <si>
    <t>39.000000</t>
  </si>
  <si>
    <t>cloison-centrale-fv-cloison18eha8x4-5</t>
  </si>
  <si>
    <t>CLOISON CENTRALE FV CLOISON 18EHA 8X4.5</t>
  </si>
  <si>
    <t>109.280000</t>
  </si>
  <si>
    <t>cloison-centrale-fv-cloison20ehb8x5</t>
  </si>
  <si>
    <t>CLOISON CENTRALE FV CLOISON 20EHB 8X5</t>
  </si>
  <si>
    <t>119.770000</t>
  </si>
  <si>
    <t>coffrage-pvc-relevage-100cm3eh</t>
  </si>
  <si>
    <t>COFFRAGE FV 100CM 100CM 3EH</t>
  </si>
  <si>
    <t>733.240000</t>
  </si>
  <si>
    <t>coffrage-pvc-relevage-100cm4eh</t>
  </si>
  <si>
    <t>COFFRAGE FV 100CM 100CM 4EH</t>
  </si>
  <si>
    <t>935.120000</t>
  </si>
  <si>
    <t>coffrage-pvc-relevage-100cm5eh</t>
  </si>
  <si>
    <t>COFFRAGE FV 100CM 100CM 5EH</t>
  </si>
  <si>
    <t>1000.170000</t>
  </si>
  <si>
    <t>coffrage-pvc-relevage-100cm6eh4x3</t>
  </si>
  <si>
    <t>COFFRAGE FV 100CM 100CM 6EH 4X3</t>
  </si>
  <si>
    <t>1157.940000</t>
  </si>
  <si>
    <t>coffrage-pvc-relevage-100cm6eh6x2</t>
  </si>
  <si>
    <t>COFFRAGE FV 100CM 100CM 6EH 6X2</t>
  </si>
  <si>
    <t>1257.190000</t>
  </si>
  <si>
    <t>coffrage-pvc-relevage-100cm7eh</t>
  </si>
  <si>
    <t>COFFRAGE FV 100CM 100CM 7EH</t>
  </si>
  <si>
    <t>1302.860000</t>
  </si>
  <si>
    <t>coffrage-pvc-relevage-100cm8eh4x4</t>
  </si>
  <si>
    <t xml:space="preserve">COFFRAGE FV 100CM 100CM 8EH 4X4 </t>
  </si>
  <si>
    <t>1372.710000</t>
  </si>
  <si>
    <t>coffrage-pvc-relevage-100cm9eh</t>
  </si>
  <si>
    <t>COFFRAGE FV 100CM 100CM 9EH</t>
  </si>
  <si>
    <t>1435.570000</t>
  </si>
  <si>
    <t>coffrage-pvc-relevage-100cm10eh</t>
  </si>
  <si>
    <t>COFFRAGE FV 100CM 100CM 10EH</t>
  </si>
  <si>
    <t>1553.240000</t>
  </si>
  <si>
    <t>coffrage-pvc-relevage-100cm12eh6x4</t>
  </si>
  <si>
    <t>COFFRAGE FV 100CM 100CM 12EH 6X4</t>
  </si>
  <si>
    <t>1790.850000</t>
  </si>
  <si>
    <t>coffrage-pvc-relevage-100cm12eh8x3</t>
  </si>
  <si>
    <t>COFFRAGE FV 100CM 100CM 12EH 8X3</t>
  </si>
  <si>
    <t>1966.700000</t>
  </si>
  <si>
    <t>coffrage-pvc-relevage-100cm14eh8x3-5</t>
  </si>
  <si>
    <t>COFFRAGE FV 100CM 100CM 14EH 8X3.5</t>
  </si>
  <si>
    <t>2180.450000</t>
  </si>
  <si>
    <t>coffrage-pvc-relevage-100cm14eh7x4</t>
  </si>
  <si>
    <t>COFFRAGE FV 100CM 100CM 14EH 7X4</t>
  </si>
  <si>
    <t>1933.110000</t>
  </si>
  <si>
    <t>coffrage-pvc-relevage-100cm16eh</t>
  </si>
  <si>
    <t>COFFRAGE FV 100CM 100CM 16EH</t>
  </si>
  <si>
    <t>2359.150000</t>
  </si>
  <si>
    <t>coffrage-pvc-relevage-100cm18eh8x4-5</t>
  </si>
  <si>
    <t>COFFRAGE FV 100CM 100CM 18EH 8X4.5</t>
  </si>
  <si>
    <t>2425.650000</t>
  </si>
  <si>
    <t>coffrage-pvc-relevage-100cm20eh8x5</t>
  </si>
  <si>
    <t>COFFRAGE FV 100CM 100CM 20EH 8X5</t>
  </si>
  <si>
    <t>2532.230000</t>
  </si>
  <si>
    <t>kit-commercial-pro-jardin-dassainissement-aveccléusb</t>
  </si>
  <si>
    <t>KIT COMMERCIALE PRO Avec Clé USB</t>
  </si>
  <si>
    <t>10.090000</t>
  </si>
  <si>
    <t>4.310000</t>
  </si>
  <si>
    <t>0.342000</t>
  </si>
  <si>
    <t>kit-commercial-pro-jardin-dassainissement-sanscléusb</t>
  </si>
  <si>
    <t>KIT COMMERCIALE PRO Sans Clé USB</t>
  </si>
  <si>
    <t>0.330000</t>
  </si>
  <si>
    <t>t-shirt-tailles</t>
  </si>
  <si>
    <t>T-SHIRT AQUATIRIS TAILLE S</t>
  </si>
  <si>
    <t>t-shirt-gris</t>
  </si>
  <si>
    <t>T-SHIRT AQUATIRIS GRIS</t>
  </si>
  <si>
    <t>t-shirt-marine</t>
  </si>
  <si>
    <t>T-SHIRT AQUATIRIS MARINE</t>
  </si>
  <si>
    <t>t-shirt-taillem</t>
  </si>
  <si>
    <t>T-SHIRT AQUATIRIS TAILLE M</t>
  </si>
  <si>
    <t>t-shirt-taillel</t>
  </si>
  <si>
    <t>T-SHIRT AQUATIRIS TAILLE L</t>
  </si>
  <si>
    <t>t-shirt-taillexl</t>
  </si>
  <si>
    <t>T-SHIRT AQUATIRIS TAILLE XL</t>
  </si>
  <si>
    <t>t-shirt-taillexxl</t>
  </si>
  <si>
    <t>T-SHIRT AQUATIRIS TAILLE XXL</t>
  </si>
  <si>
    <t>t-shirt-taillexxxl</t>
  </si>
  <si>
    <t>T-SHIRT AQUATIRIS TAILLE XXXL</t>
  </si>
  <si>
    <t>pull-taillem</t>
  </si>
  <si>
    <t>PULL AQUATIRIS TAILLE M</t>
  </si>
  <si>
    <t>0.830000</t>
  </si>
  <si>
    <t>pull-homme</t>
  </si>
  <si>
    <t>pull-taillel</t>
  </si>
  <si>
    <t>PULL AQUATIRIS TAILLE L</t>
  </si>
  <si>
    <t>pull-taillexxl</t>
  </si>
  <si>
    <t>PULL AQUATIRIS TAILLE XXL</t>
  </si>
  <si>
    <t>pull-taillexxxl</t>
  </si>
  <si>
    <t>PULL AQUATIRIS TAILLE XXXL</t>
  </si>
  <si>
    <t>pull-taillexxxxl</t>
  </si>
  <si>
    <t>PULL AQUATIRIS TAILLE XXXXL</t>
  </si>
  <si>
    <t>0.480000</t>
  </si>
  <si>
    <t>pull-femme</t>
  </si>
  <si>
    <t>pull-taillexl</t>
  </si>
  <si>
    <t>PULL AQUATIRIS TAILLE XL</t>
  </si>
  <si>
    <t>pull-tailles</t>
  </si>
  <si>
    <t>PULL AQUATIRIS TAILLE S</t>
  </si>
  <si>
    <t>mariniere-taillem</t>
  </si>
  <si>
    <t>MARINIERE AQUATIRIS TAILLE M</t>
  </si>
  <si>
    <t>0.339000</t>
  </si>
  <si>
    <t>mariniere-homme</t>
  </si>
  <si>
    <t>mariniere-taillel</t>
  </si>
  <si>
    <t>MARINIERE AQUATIRIS TAILLE L</t>
  </si>
  <si>
    <t>mariniere-taillexl</t>
  </si>
  <si>
    <t>MARINIERE AQUATIRIS TAILLE XL</t>
  </si>
  <si>
    <t>mariniere-taillexxl</t>
  </si>
  <si>
    <t>MARINIERE AQUATIRIS TAILLE XXL</t>
  </si>
  <si>
    <t>mariniere-tailles</t>
  </si>
  <si>
    <t>MARINIERE AQUATIRIS TAILLE S</t>
  </si>
  <si>
    <t>mariniere-femme</t>
  </si>
  <si>
    <t>veste-tailles</t>
  </si>
  <si>
    <t>VESTE AQUATIRIS TAILLE S</t>
  </si>
  <si>
    <t>0.890000</t>
  </si>
  <si>
    <t>veste-taillem</t>
  </si>
  <si>
    <t>VESTE AQUATIRIS TAILLE M</t>
  </si>
  <si>
    <t>veste-taillel</t>
  </si>
  <si>
    <t>VESTE AQUATIRIS TAILLE L</t>
  </si>
  <si>
    <t>veste-taillexl</t>
  </si>
  <si>
    <t>VESTE AQUATIRIS TAILLE XL</t>
  </si>
  <si>
    <t>veste-taillexxl</t>
  </si>
  <si>
    <t>VESTE AQUATIRIS TAILLE XXL</t>
  </si>
  <si>
    <t>veste-taillexxxl</t>
  </si>
  <si>
    <t>VESTE AQUATIRIS TAILLE XXXL</t>
  </si>
  <si>
    <t>veste-taillexxxxl</t>
  </si>
  <si>
    <t>VESTE AQUATIRIS TAILLE XXXXL</t>
  </si>
  <si>
    <t>rouleau-de-geotextile-rouleau3mx200m</t>
  </si>
  <si>
    <t xml:space="preserve">ROULEAU DE GEOTEXTILE Rouleau 3m x 200 m </t>
  </si>
  <si>
    <t>949.200000</t>
  </si>
  <si>
    <t>rouleau-de-geotextile-rouleau6mx200m</t>
  </si>
  <si>
    <t>ROULEAU DE GEOTEXTILE Rouleau 6m x 200m</t>
  </si>
  <si>
    <t>1898.400000</t>
  </si>
  <si>
    <t>cable-electrique-h07rnf-3g15-câble1-550m</t>
  </si>
  <si>
    <t>CABLE ELECTRIQUE H07RNF 3G1.5 CÂBLE 1.5 50M</t>
  </si>
  <si>
    <t>62.500000</t>
  </si>
  <si>
    <t>32.000000</t>
  </si>
  <si>
    <t>cable-electrique-h07rnf-3g15-câble1-5100m</t>
  </si>
  <si>
    <t>CABLE ELECTRIQUE H07RNF 3G1.5 CÂBLE 1.5 100M</t>
  </si>
  <si>
    <t>120.000000</t>
  </si>
  <si>
    <t>cable-electrique-h07rnf-3g15-câble1-5500m</t>
  </si>
  <si>
    <t>CABLE ELECTRIQUE H07RNF 3G1.5 CÂBLE 1.5 500M</t>
  </si>
  <si>
    <t>502.250000</t>
  </si>
  <si>
    <t>cable-electrique-h07rnf-3g15-câble1-525m</t>
  </si>
  <si>
    <t>CABLE ELECTRIQUE H07RNF 3G1.5 CÂBLE 1.5 25M</t>
  </si>
  <si>
    <t>mantir-rouleaude50m</t>
  </si>
  <si>
    <t>179.310000</t>
  </si>
  <si>
    <t>90.770000</t>
  </si>
  <si>
    <t>35.970000</t>
  </si>
  <si>
    <t>mantir-rouleaude25m</t>
  </si>
  <si>
    <t>17.920000</t>
  </si>
  <si>
    <t>membrane-epdm-110mm-sur-mesure-en-cm-9-15m</t>
  </si>
  <si>
    <t>MEMBRANE EPDM 1.10MM SUR MESURE (en cm) 9.15m</t>
  </si>
  <si>
    <t>1.382000</t>
  </si>
  <si>
    <t>0.922000</t>
  </si>
  <si>
    <t>membrane-epdm-110mm-sur-mesure-en-cm-12-20m</t>
  </si>
  <si>
    <t>MEMBRANE EPDM 1.10MM SUR MESURE (en cm) 12.20m</t>
  </si>
  <si>
    <t>1.845000</t>
  </si>
  <si>
    <t>membrane-epdm-110mm-sur-mesure-en-cm-15-25m</t>
  </si>
  <si>
    <t>MEMBRANE EPDM 1.10MM SUR MESURE (en cm) 15.25m</t>
  </si>
  <si>
    <t>2.305333</t>
  </si>
  <si>
    <t>membrane-epdm-110mm-sur-mesure-en-cm-6-10m</t>
  </si>
  <si>
    <t>MEMBRANE EPDM 1.10MM SUR MESURE (en cm) 6.10m</t>
  </si>
  <si>
    <t>rouleau-membrane-9-15m</t>
  </si>
  <si>
    <t>ROULEAU MEMBRANE 9.15m</t>
  </si>
  <si>
    <t>3509.800000</t>
  </si>
  <si>
    <t>4336.740000</t>
  </si>
  <si>
    <t>rouleau-membrane-12-20m</t>
  </si>
  <si>
    <t>ROULEAU MEMBRANE 12.20m</t>
  </si>
  <si>
    <t>4679.740000</t>
  </si>
  <si>
    <t>5782.320000</t>
  </si>
  <si>
    <t>rouleau-membrane-15-25m</t>
  </si>
  <si>
    <t>ROULEAU MEMBRANE 15.25m</t>
  </si>
  <si>
    <t>5849.670000</t>
  </si>
  <si>
    <t>7227.910000</t>
  </si>
  <si>
    <t>7019.610000</t>
  </si>
  <si>
    <t>8673.650000</t>
  </si>
  <si>
    <t>9359.480000</t>
  </si>
  <si>
    <t>11564.650000</t>
  </si>
  <si>
    <t>11699.350000</t>
  </si>
  <si>
    <t>14455.810000</t>
  </si>
  <si>
    <t>rouleau-membrane-6-10m</t>
  </si>
  <si>
    <t>ROULEAU MEMBRANE 6.10m</t>
  </si>
  <si>
    <t>2339.020000</t>
  </si>
  <si>
    <t>4678.040000</t>
  </si>
  <si>
    <t>2891.210000</t>
  </si>
  <si>
    <t>5782.430000</t>
  </si>
  <si>
    <t>barre-t-aluminium-40-mm-1,5m</t>
  </si>
  <si>
    <t>BARRE T ALUMINIUM 40 MM 1,5 m</t>
  </si>
  <si>
    <t>12.340000</t>
  </si>
  <si>
    <t>barre-t-aluminium-40-mm-2,0m</t>
  </si>
  <si>
    <t>BARRE T ALUMINIUM 40 MM 2,0 m</t>
  </si>
  <si>
    <t>16.450000</t>
  </si>
  <si>
    <t>corniere-aluminium-1,5m</t>
  </si>
  <si>
    <t>CORNIERE ALUMINIUM 1,5 m</t>
  </si>
  <si>
    <t>corniere-aluminium-2,0m</t>
  </si>
  <si>
    <t>CORNIERE ALUMINIUM 2,0 m</t>
  </si>
  <si>
    <t>14.060000</t>
  </si>
  <si>
    <t>couronne-pvc-souple-25</t>
  </si>
  <si>
    <t>205.280000</t>
  </si>
  <si>
    <t>couronne-pvc-souple-50</t>
  </si>
  <si>
    <t>410.550000</t>
  </si>
  <si>
    <t>30.000000</t>
  </si>
  <si>
    <t>kit-drainage-aeration-pour-fv-geo-4-a-10-eh-sortielaterale</t>
  </si>
  <si>
    <t>81.210000</t>
  </si>
  <si>
    <t>kit-drainage-aeration-pour-fv-geo-4-a-10-eh-sortiecentrale</t>
  </si>
  <si>
    <t>83.540000</t>
  </si>
  <si>
    <t>mscie60-mhsd102pourpassagedetubed100</t>
  </si>
  <si>
    <t>49.250000</t>
  </si>
  <si>
    <t>27.330000</t>
  </si>
  <si>
    <t>mscie60-mhsd108pourjointsforshedad100</t>
  </si>
  <si>
    <t>51.550000</t>
  </si>
  <si>
    <t>mscie60-fikd20pourpresseétoupepg13</t>
  </si>
  <si>
    <t>26.520000</t>
  </si>
  <si>
    <t>mscie60-fikd105pourmessaged100(plaquespvc)</t>
  </si>
  <si>
    <t>34.270000</t>
  </si>
  <si>
    <t>mscie60-fikd127pourtraverséedeparoi(plaquespvc)</t>
  </si>
  <si>
    <t>75.990000</t>
  </si>
  <si>
    <t>mscie60-mhstcarbured57pourjointsforshedad50</t>
  </si>
  <si>
    <t>24.490000</t>
  </si>
  <si>
    <t>mscie60-mhstcarbured67pourjointsforshedad63</t>
  </si>
  <si>
    <t>clapet-anti-retour-pvc-d63-63</t>
  </si>
  <si>
    <t>clapet-anti-retour-pvc-d63-40</t>
  </si>
  <si>
    <t>20.310000</t>
  </si>
  <si>
    <t>kit-carex-6eh</t>
  </si>
  <si>
    <t>2425.000000</t>
  </si>
  <si>
    <t>2325.000000</t>
  </si>
  <si>
    <t>100.000000</t>
  </si>
  <si>
    <t>kit-carex-5eh</t>
  </si>
  <si>
    <t>body-warmer-homme-taillem</t>
  </si>
  <si>
    <t>46.150000</t>
  </si>
  <si>
    <t>0.430000</t>
  </si>
  <si>
    <t>body-warmer-homme-taillel</t>
  </si>
  <si>
    <t>body-warmer-homme-taillexxl</t>
  </si>
  <si>
    <t>body-warmer-homme-tailles</t>
  </si>
  <si>
    <t>body-warmer-homme-taillexl</t>
  </si>
  <si>
    <t>body-warmer-homme-taillexxxl</t>
  </si>
  <si>
    <t>POLO TAILLE S</t>
  </si>
  <si>
    <t>30.500000</t>
  </si>
  <si>
    <t>POLO TAILLE M</t>
  </si>
  <si>
    <t>POLO TAILLE L</t>
  </si>
  <si>
    <t>POLO TAILLE XL</t>
  </si>
  <si>
    <t>0.420000</t>
  </si>
  <si>
    <t>POLO TAILLE XXL</t>
  </si>
  <si>
    <t>POLO TAILLE XXXL</t>
  </si>
  <si>
    <t>0.520000</t>
  </si>
  <si>
    <t>POLO TAILLE XXXXL</t>
  </si>
  <si>
    <t>bordure-ecoplanc-carex-6-eh-6eh</t>
  </si>
  <si>
    <t>BORDURE ECOPLANC CAREX 6 EH 6 EH</t>
  </si>
  <si>
    <t>225.000000</t>
  </si>
  <si>
    <t>200.000000</t>
  </si>
  <si>
    <t>bordure-ecoplanc-carex-6-eh-5eh</t>
  </si>
  <si>
    <t>BORDURE ECOPLANC CAREX 6 EH 5 EH</t>
  </si>
  <si>
    <t>45.000000</t>
  </si>
  <si>
    <t>coffrage-pvc-carex-6eh</t>
  </si>
  <si>
    <t>COFFRAGE PVC CAREX 6 EH</t>
  </si>
  <si>
    <t>432.110000</t>
  </si>
  <si>
    <t>375.180000</t>
  </si>
  <si>
    <t>coffrage-pvc-carex-5eh</t>
  </si>
  <si>
    <t>COFFRAGE PVC CAREX 5 EH</t>
  </si>
  <si>
    <t>180.000000</t>
  </si>
  <si>
    <t>kit-chasse-a-clapet-200l-200l</t>
  </si>
  <si>
    <t>KIT CHASSE A CLAPET 200-500L 200 L</t>
  </si>
  <si>
    <t>1050.000000</t>
  </si>
  <si>
    <t>kit-chasse-a-clapet-200l-500l</t>
  </si>
  <si>
    <t>KIT CHASSE A CLAPET 200-500L 500 L</t>
  </si>
  <si>
    <t>77.330000</t>
  </si>
  <si>
    <t xml:space="preserve">Select p.id_product, null , concat(pl.link_rewrite,'-', replace(replace(lower(pl.name),'.','-'),' ','')), pl.name, </t>
  </si>
  <si>
    <t xml:space="preserve"> p.price, p.reference, p.weight</t>
  </si>
  <si>
    <t xml:space="preserve">From saskitps_product p </t>
  </si>
  <si>
    <t>inner join saskitps_product_lang pl on pl.id_product = p.id_product and pl.id_lang=1</t>
  </si>
  <si>
    <t>left join saskitps_product_attribute pa on pa.id_product = p.id_product</t>
  </si>
  <si>
    <t>left join saskitps_product_attribute_combination pc on pc.id_product_attribute = pa.id_product_attribute</t>
  </si>
  <si>
    <t>left join saskitps_attribute_lang al on al.id_attribute = pc.id_attribute and al.id_lang=1</t>
  </si>
  <si>
    <t>Where 1=1 and pa.id_product is null and p.active=1</t>
  </si>
  <si>
    <t>order by p.id_product, pa.price;</t>
  </si>
  <si>
    <t xml:space="preserve">Select pa.id_product, pa.id_product_attribute ,pc.id_attribute , concat(pl.link_rewrite,'-', replace(replace(lower(al.name),'.','-'),' ','')), concat(pl.name,' ',al.name), </t>
  </si>
  <si>
    <t>pa.price + p.price, p.price,  pa.reference, pa.weight + p.weight</t>
  </si>
  <si>
    <t>inner join saskitps_product_attribute pa on pa.id_product = p.id_product</t>
  </si>
  <si>
    <t>inner join saskitps_product_attribute_combination pc on pc.id_product_attribute = pa.id_product_attribute</t>
  </si>
  <si>
    <t>inner join saskitps_attribute_lang al on al.id_attribute = pc.id_attribute and al.id_lang=1</t>
  </si>
  <si>
    <t>Where 1=1 and p.active=1</t>
  </si>
  <si>
    <t>order by p.id_product, pa.id_product_attribute,pc.id_attribute, pa.price;</t>
  </si>
  <si>
    <t>Erreur dans ton fichier sur le prix du tube PVC, sur Oxy on est a 88,5 HT</t>
  </si>
  <si>
    <t>Erreur dans ton fichier sur le prix du tube PVC, sur Oxy on est a 87,24 HT</t>
  </si>
  <si>
    <t xml:space="preserve">erreur ! On devrait être au meme prix que les CE ci-dessous </t>
  </si>
  <si>
    <t>erreur ! On devrait être au meme prix que les CE ci-dessous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</si>
</sst>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00_-;\-* #,##0.0000_-;_-* &quot;-&quot;??_-;_-@_-"/>
    <numFmt numFmtId="165" formatCode="_-* #,##0.000_-;\-* #,##0.000_-;_-* &quot;-&quot;??_-;_-@_-"/>
    <numFmt numFmtId="166" formatCode="_-* #,##0.00\ _€_-;\-* #,##0.00\ _€_-;_-* &quot;-&quot;??\ _€_-;_-@_-"/>
    <numFmt numFmtId="167" formatCode="_-* #,##0.0000\ _€_-;\-* #,##0.0000\ _€_-;_-* &quot;-&quot;????\ _€_-;_-@_-"/>
    <numFmt numFmtId="168" formatCode="0.000"/>
    <numFmt numFmtId="169" formatCode="_-* #,##0.000\ _€_-;\-* #,##0.000\ _€_-;_-* &quot;-&quot;???\ _€_-;_-@_-"/>
    <numFmt numFmtId="170" formatCode="_-* #,##0.00000_-;\-* #,##0.00000_-;_-* &quot;-&quot;??_-;_-@_-"/>
  </numFmts>
  <fonts count="26">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0"/>
      <color rgb="FF117176"/>
      <name val="Calibri"/>
      <family val="2"/>
      <scheme val="minor"/>
    </font>
    <font>
      <b/>
      <sz val="10"/>
      <color rgb="FF000000"/>
      <name val="Calibri"/>
      <family val="2"/>
      <scheme val="minor"/>
    </font>
    <font>
      <b/>
      <sz val="10"/>
      <name val="Calibri"/>
      <family val="2"/>
      <scheme val="minor"/>
    </font>
    <font>
      <b/>
      <sz val="10"/>
      <color rgb="FF0070C0"/>
      <name val="Calibri"/>
      <family val="2"/>
      <scheme val="minor"/>
    </font>
    <font>
      <sz val="10"/>
      <color rgb="FF000000"/>
      <name val="Calibri"/>
      <family val="2"/>
      <scheme val="minor"/>
    </font>
    <font>
      <sz val="10"/>
      <name val="Calibri"/>
      <family val="2"/>
      <scheme val="minor"/>
    </font>
    <font>
      <b/>
      <sz val="10"/>
      <color rgb="FF117176"/>
      <name val="Lato"/>
      <family val="2"/>
    </font>
    <font>
      <b/>
      <sz val="10"/>
      <color rgb="FFFF0000"/>
      <name val="Calibri"/>
      <family val="2"/>
      <scheme val="minor"/>
    </font>
    <font>
      <b/>
      <sz val="10"/>
      <color rgb="FF117176"/>
      <name val="Calibri Light"/>
      <family val="2"/>
      <scheme val="major"/>
    </font>
    <font>
      <sz val="11"/>
      <color rgb="FFFFC000"/>
      <name val="Calibri"/>
      <family val="2"/>
      <scheme val="minor"/>
    </font>
    <font>
      <sz val="11"/>
      <color rgb="FF0070C0"/>
      <name val="Calibri"/>
      <family val="2"/>
      <scheme val="minor"/>
    </font>
    <font>
      <b/>
      <sz val="10"/>
      <color rgb="FFFFC000"/>
      <name val="Calibri"/>
      <family val="2"/>
      <scheme val="minor"/>
    </font>
    <font>
      <sz val="11"/>
      <color rgb="FF00B050"/>
      <name val="Calibri"/>
      <family val="2"/>
      <scheme val="minor"/>
    </font>
    <font>
      <sz val="11"/>
      <name val="Calibri"/>
      <family val="2"/>
      <scheme val="minor"/>
    </font>
    <font>
      <sz val="14"/>
      <color theme="1"/>
      <name val="Calibri"/>
      <family val="2"/>
      <scheme val="minor"/>
    </font>
    <font>
      <sz val="16"/>
      <color theme="1"/>
      <name val="Calibri"/>
      <family val="2"/>
      <scheme val="minor"/>
    </font>
    <font>
      <b/>
      <sz val="9"/>
      <name val="Arial"/>
      <family val="2"/>
    </font>
    <font>
      <sz val="7"/>
      <name val="Arial MT"/>
    </font>
    <font>
      <sz val="7"/>
      <name val="Arial MT"/>
      <family val="2"/>
    </font>
    <font>
      <sz val="7"/>
      <color rgb="FF000000"/>
      <name val="Arial MT"/>
      <family val="2"/>
    </font>
    <font>
      <sz val="10"/>
      <color rgb="FFFF0000"/>
      <name val="Calibri"/>
      <family val="2"/>
      <scheme val="minor"/>
    </font>
    <font>
      <b/>
      <sz val="10"/>
      <color rgb="FF00B05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
      <patternFill patternType="solid">
        <fgColor rgb="FFF0F0F0"/>
      </patternFill>
    </fill>
    <fill>
      <patternFill patternType="solid">
        <fgColor rgb="FFFF0000"/>
        <bgColor indexed="64"/>
      </patternFill>
    </fill>
  </fills>
  <borders count="18">
    <border>
      <left/>
      <right/>
      <top/>
      <bottom/>
      <diagonal/>
    </border>
    <border>
      <left style="medium">
        <color rgb="FF808080"/>
      </left>
      <right style="medium">
        <color rgb="FF808080"/>
      </right>
      <top style="medium">
        <color rgb="FF808080"/>
      </top>
      <bottom/>
      <diagonal/>
    </border>
    <border>
      <left style="medium">
        <color rgb="FF808080"/>
      </left>
      <right style="medium">
        <color rgb="FF808080"/>
      </right>
      <top/>
      <bottom style="medium">
        <color rgb="FF808080"/>
      </bottom>
      <diagonal/>
    </border>
    <border>
      <left/>
      <right style="medium">
        <color rgb="FF808080"/>
      </right>
      <top/>
      <bottom style="medium">
        <color rgb="FF808080"/>
      </bottom>
      <diagonal/>
    </border>
    <border>
      <left style="medium">
        <color rgb="FFA6A6A6"/>
      </left>
      <right style="medium">
        <color rgb="FFA6A6A6"/>
      </right>
      <top/>
      <bottom style="medium">
        <color rgb="FFA6A6A6"/>
      </bottom>
      <diagonal/>
    </border>
    <border>
      <left/>
      <right style="medium">
        <color rgb="FFA6A6A6"/>
      </right>
      <top/>
      <bottom style="medium">
        <color rgb="FFA6A6A6"/>
      </bottom>
      <diagonal/>
    </border>
    <border>
      <left style="medium">
        <color rgb="FFA6A6A6"/>
      </left>
      <right style="medium">
        <color rgb="FFA6A6A6"/>
      </right>
      <top style="medium">
        <color rgb="FFA6A6A6"/>
      </top>
      <bottom/>
      <diagonal/>
    </border>
    <border>
      <left style="medium">
        <color rgb="FFA6A6A6"/>
      </left>
      <right style="medium">
        <color rgb="FFA6A6A6"/>
      </right>
      <top style="medium">
        <color rgb="FFA6A6A6"/>
      </top>
      <bottom style="medium">
        <color rgb="FFA6A6A6"/>
      </bottom>
      <diagonal/>
    </border>
    <border>
      <left/>
      <right style="medium">
        <color rgb="FFA6A6A6"/>
      </right>
      <top style="medium">
        <color rgb="FFA6A6A6"/>
      </top>
      <bottom style="medium">
        <color rgb="FFA6A6A6"/>
      </bottom>
      <diagonal/>
    </border>
    <border>
      <left style="medium">
        <color rgb="FF808080"/>
      </left>
      <right style="medium">
        <color rgb="FF808080"/>
      </right>
      <top style="medium">
        <color rgb="FF808080"/>
      </top>
      <bottom style="medium">
        <color rgb="FF80808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84">
    <xf numFmtId="0" fontId="0" fillId="0" borderId="0" xfId="0"/>
    <xf numFmtId="0" fontId="4" fillId="0" borderId="0" xfId="0" applyFont="1"/>
    <xf numFmtId="0" fontId="2" fillId="0" borderId="0" xfId="0" applyFont="1" applyAlignment="1">
      <alignment horizontal="center"/>
    </xf>
    <xf numFmtId="0" fontId="0" fillId="0" borderId="0" xfId="0" applyAlignment="1">
      <alignment horizontal="left"/>
    </xf>
    <xf numFmtId="0" fontId="8" fillId="0" borderId="2" xfId="0" applyFont="1" applyBorder="1" applyAlignment="1">
      <alignment vertical="center"/>
    </xf>
    <xf numFmtId="0" fontId="8" fillId="0" borderId="3" xfId="0" applyFont="1" applyBorder="1" applyAlignment="1">
      <alignment vertical="center"/>
    </xf>
    <xf numFmtId="2" fontId="9" fillId="0" borderId="3" xfId="0" applyNumberFormat="1" applyFont="1" applyBorder="1" applyAlignment="1">
      <alignment horizontal="center" vertical="center" wrapText="1"/>
    </xf>
    <xf numFmtId="2" fontId="4" fillId="0" borderId="3" xfId="0" applyNumberFormat="1" applyFont="1" applyBorder="1" applyAlignment="1">
      <alignment horizontal="center" vertical="center" wrapText="1"/>
    </xf>
    <xf numFmtId="9" fontId="0" fillId="0" borderId="0" xfId="2" applyFont="1" applyAlignment="1">
      <alignment horizontal="left"/>
    </xf>
    <xf numFmtId="2" fontId="0" fillId="0" borderId="0" xfId="0" applyNumberFormat="1"/>
    <xf numFmtId="0" fontId="10" fillId="0" borderId="0" xfId="0" applyFont="1"/>
    <xf numFmtId="0" fontId="9" fillId="0" borderId="3" xfId="0" applyFont="1" applyBorder="1" applyAlignment="1">
      <alignment horizontal="center" vertical="center" wrapText="1"/>
    </xf>
    <xf numFmtId="4" fontId="9" fillId="0" borderId="3" xfId="0" applyNumberFormat="1" applyFont="1" applyBorder="1" applyAlignment="1">
      <alignment horizontal="center" vertical="center"/>
    </xf>
    <xf numFmtId="4" fontId="4" fillId="0" borderId="3" xfId="0" applyNumberFormat="1" applyFont="1" applyBorder="1" applyAlignment="1">
      <alignment horizontal="center" vertical="center"/>
    </xf>
    <xf numFmtId="0" fontId="8" fillId="0" borderId="5" xfId="0" applyFont="1" applyBorder="1" applyAlignment="1">
      <alignment vertical="center"/>
    </xf>
    <xf numFmtId="0" fontId="9" fillId="0" borderId="5" xfId="0" applyFont="1" applyBorder="1" applyAlignment="1">
      <alignment horizontal="center" vertical="center"/>
    </xf>
    <xf numFmtId="2" fontId="4" fillId="0" borderId="5" xfId="0" applyNumberFormat="1" applyFont="1" applyBorder="1" applyAlignment="1">
      <alignment horizontal="center" vertical="center"/>
    </xf>
    <xf numFmtId="0" fontId="8" fillId="0" borderId="0" xfId="0" applyFont="1" applyAlignment="1">
      <alignment vertical="center"/>
    </xf>
    <xf numFmtId="4" fontId="9" fillId="0" borderId="0" xfId="0" applyNumberFormat="1" applyFont="1" applyAlignment="1">
      <alignment horizontal="center" vertical="center"/>
    </xf>
    <xf numFmtId="4" fontId="4" fillId="0" borderId="0" xfId="0" applyNumberFormat="1" applyFont="1" applyAlignment="1">
      <alignment horizontal="center" vertical="center"/>
    </xf>
    <xf numFmtId="4" fontId="11" fillId="0" borderId="0" xfId="0" applyNumberFormat="1" applyFont="1" applyAlignment="1">
      <alignment horizontal="center" vertical="center"/>
    </xf>
    <xf numFmtId="0" fontId="12" fillId="0" borderId="0" xfId="0" applyFont="1"/>
    <xf numFmtId="0" fontId="8" fillId="0" borderId="4" xfId="0" applyFont="1" applyBorder="1" applyAlignment="1">
      <alignment vertical="center"/>
    </xf>
    <xf numFmtId="4" fontId="9" fillId="0" borderId="5" xfId="0" applyNumberFormat="1" applyFont="1" applyBorder="1" applyAlignment="1">
      <alignment horizontal="center" vertical="center"/>
    </xf>
    <xf numFmtId="49" fontId="8" fillId="0" borderId="4" xfId="0" applyNumberFormat="1" applyFont="1" applyBorder="1" applyAlignment="1">
      <alignment vertical="center"/>
    </xf>
    <xf numFmtId="0" fontId="8" fillId="0" borderId="7" xfId="0" applyFont="1" applyBorder="1" applyAlignment="1">
      <alignment vertical="center"/>
    </xf>
    <xf numFmtId="0" fontId="8" fillId="0" borderId="8" xfId="0" applyFont="1" applyBorder="1" applyAlignment="1">
      <alignment vertical="center"/>
    </xf>
    <xf numFmtId="0" fontId="9" fillId="0" borderId="8" xfId="0" applyFont="1" applyBorder="1" applyAlignment="1">
      <alignment horizontal="center" vertical="center"/>
    </xf>
    <xf numFmtId="2" fontId="4" fillId="0" borderId="8" xfId="0" applyNumberFormat="1" applyFont="1" applyBorder="1" applyAlignment="1">
      <alignment horizontal="center" vertical="center"/>
    </xf>
    <xf numFmtId="0" fontId="9" fillId="0" borderId="0" xfId="0" applyFont="1" applyAlignment="1">
      <alignment horizontal="center" vertical="center"/>
    </xf>
    <xf numFmtId="2" fontId="4" fillId="0" borderId="0" xfId="0" applyNumberFormat="1" applyFont="1" applyAlignment="1">
      <alignment horizontal="center" vertical="center"/>
    </xf>
    <xf numFmtId="2" fontId="11" fillId="0" borderId="0" xfId="0" applyNumberFormat="1" applyFont="1" applyAlignment="1">
      <alignment horizontal="center" vertical="center"/>
    </xf>
    <xf numFmtId="0" fontId="10" fillId="0" borderId="0" xfId="0" applyFont="1" applyAlignment="1">
      <alignment vertical="center"/>
    </xf>
    <xf numFmtId="2" fontId="7" fillId="0" borderId="9" xfId="0" applyNumberFormat="1" applyFont="1" applyBorder="1" applyAlignment="1">
      <alignment horizontal="center" vertical="center" wrapText="1"/>
    </xf>
    <xf numFmtId="4" fontId="0" fillId="0" borderId="0" xfId="0" applyNumberFormat="1"/>
    <xf numFmtId="11" fontId="0" fillId="0" borderId="0" xfId="0" applyNumberFormat="1"/>
    <xf numFmtId="0" fontId="0" fillId="0" borderId="0" xfId="0" applyAlignment="1">
      <alignment horizontal="center"/>
    </xf>
    <xf numFmtId="14" fontId="0" fillId="0" borderId="0" xfId="0" applyNumberFormat="1" applyAlignment="1">
      <alignment horizontal="center"/>
    </xf>
    <xf numFmtId="14" fontId="2" fillId="0" borderId="0" xfId="0" applyNumberFormat="1" applyFont="1" applyAlignment="1">
      <alignment horizontal="center"/>
    </xf>
    <xf numFmtId="14" fontId="13" fillId="0" borderId="0" xfId="0" applyNumberFormat="1" applyFont="1" applyAlignment="1">
      <alignment horizontal="center"/>
    </xf>
    <xf numFmtId="14" fontId="14" fillId="0" borderId="0" xfId="0" applyNumberFormat="1" applyFont="1" applyAlignment="1">
      <alignment horizontal="center"/>
    </xf>
    <xf numFmtId="43" fontId="14" fillId="0" borderId="0" xfId="1" applyFont="1" applyAlignment="1">
      <alignment horizontal="center"/>
    </xf>
    <xf numFmtId="0" fontId="14" fillId="0" borderId="0" xfId="0" applyFont="1" applyAlignment="1">
      <alignment horizontal="center"/>
    </xf>
    <xf numFmtId="9" fontId="0" fillId="0" borderId="0" xfId="2" applyFont="1"/>
    <xf numFmtId="0" fontId="13" fillId="0" borderId="0" xfId="0" applyFont="1" applyAlignment="1">
      <alignment horizontal="center"/>
    </xf>
    <xf numFmtId="0" fontId="2" fillId="0" borderId="0" xfId="0" applyFont="1"/>
    <xf numFmtId="0" fontId="13" fillId="0" borderId="0" xfId="0" applyFont="1"/>
    <xf numFmtId="2" fontId="2" fillId="0" borderId="0" xfId="0" applyNumberFormat="1" applyFont="1"/>
    <xf numFmtId="0" fontId="14" fillId="0" borderId="0" xfId="0" applyFont="1"/>
    <xf numFmtId="2" fontId="14" fillId="0" borderId="0" xfId="0" applyNumberFormat="1" applyFont="1"/>
    <xf numFmtId="9" fontId="2" fillId="0" borderId="0" xfId="2" applyFont="1" applyAlignment="1">
      <alignment horizontal="center"/>
    </xf>
    <xf numFmtId="164" fontId="14" fillId="0" borderId="0" xfId="1" applyNumberFormat="1" applyFont="1" applyAlignment="1">
      <alignment horizontal="center"/>
    </xf>
    <xf numFmtId="165" fontId="14" fillId="0" borderId="0" xfId="1" applyNumberFormat="1" applyFont="1" applyAlignment="1">
      <alignment horizontal="center"/>
    </xf>
    <xf numFmtId="9" fontId="14" fillId="0" borderId="0" xfId="0" applyNumberFormat="1" applyFont="1" applyAlignment="1">
      <alignment horizontal="center"/>
    </xf>
    <xf numFmtId="2" fontId="2" fillId="0" borderId="0" xfId="0" applyNumberFormat="1" applyFont="1" applyAlignment="1">
      <alignment horizontal="center"/>
    </xf>
    <xf numFmtId="2" fontId="0" fillId="0" borderId="0" xfId="0" applyNumberFormat="1" applyAlignment="1">
      <alignment horizontal="center"/>
    </xf>
    <xf numFmtId="0" fontId="0" fillId="2" borderId="0" xfId="0" applyFill="1" applyAlignment="1">
      <alignment horizontal="center"/>
    </xf>
    <xf numFmtId="0" fontId="2" fillId="2" borderId="0" xfId="0" applyFont="1" applyFill="1" applyAlignment="1">
      <alignment horizontal="center"/>
    </xf>
    <xf numFmtId="9" fontId="14" fillId="2" borderId="0" xfId="0" applyNumberFormat="1" applyFont="1" applyFill="1" applyAlignment="1">
      <alignment horizontal="center"/>
    </xf>
    <xf numFmtId="43" fontId="14" fillId="2" borderId="0" xfId="1" applyFont="1" applyFill="1" applyAlignment="1">
      <alignment horizontal="center"/>
    </xf>
    <xf numFmtId="43" fontId="14" fillId="0" borderId="0" xfId="1" applyFont="1"/>
    <xf numFmtId="0" fontId="14" fillId="2" borderId="0" xfId="0" applyFont="1" applyFill="1" applyAlignment="1">
      <alignment horizontal="center"/>
    </xf>
    <xf numFmtId="0" fontId="0" fillId="2" borderId="0" xfId="0" applyFill="1"/>
    <xf numFmtId="4" fontId="0" fillId="0" borderId="0" xfId="0" applyNumberFormat="1" applyAlignment="1">
      <alignment horizontal="center"/>
    </xf>
    <xf numFmtId="2" fontId="0" fillId="2" borderId="0" xfId="0" applyNumberFormat="1" applyFill="1"/>
    <xf numFmtId="2" fontId="14" fillId="0" borderId="0" xfId="0" applyNumberFormat="1" applyFont="1" applyAlignment="1">
      <alignment horizontal="center"/>
    </xf>
    <xf numFmtId="2" fontId="2" fillId="2" borderId="0" xfId="0" applyNumberFormat="1" applyFont="1" applyFill="1"/>
    <xf numFmtId="2" fontId="2" fillId="2" borderId="0" xfId="0" applyNumberFormat="1" applyFont="1" applyFill="1" applyAlignment="1">
      <alignment horizontal="center"/>
    </xf>
    <xf numFmtId="43" fontId="14" fillId="0" borderId="0" xfId="1" applyFont="1" applyFill="1" applyAlignment="1">
      <alignment horizontal="center"/>
    </xf>
    <xf numFmtId="4" fontId="0" fillId="2" borderId="0" xfId="0" applyNumberFormat="1" applyFill="1" applyAlignment="1">
      <alignment horizontal="center"/>
    </xf>
    <xf numFmtId="0" fontId="3" fillId="0" borderId="0" xfId="0" applyFont="1" applyAlignment="1">
      <alignment horizontal="center"/>
    </xf>
    <xf numFmtId="10" fontId="0" fillId="0" borderId="0" xfId="2" applyNumberFormat="1" applyFont="1" applyAlignment="1">
      <alignment horizontal="center"/>
    </xf>
    <xf numFmtId="166" fontId="14" fillId="0" borderId="0" xfId="0" applyNumberFormat="1" applyFont="1" applyAlignment="1">
      <alignment horizontal="center"/>
    </xf>
    <xf numFmtId="0" fontId="3" fillId="0" borderId="0" xfId="0" applyFont="1"/>
    <xf numFmtId="43" fontId="14" fillId="0" borderId="0" xfId="0" applyNumberFormat="1" applyFont="1"/>
    <xf numFmtId="4" fontId="15" fillId="0" borderId="0" xfId="0" applyNumberFormat="1" applyFont="1" applyAlignment="1">
      <alignment horizontal="center" vertical="center"/>
    </xf>
    <xf numFmtId="2" fontId="15" fillId="0" borderId="0" xfId="0" applyNumberFormat="1" applyFont="1" applyAlignment="1">
      <alignment horizontal="center" vertical="center"/>
    </xf>
    <xf numFmtId="14" fontId="16" fillId="0" borderId="0" xfId="0" applyNumberFormat="1" applyFont="1"/>
    <xf numFmtId="0" fontId="16" fillId="0" borderId="0" xfId="0" applyFont="1"/>
    <xf numFmtId="167" fontId="14" fillId="0" borderId="0" xfId="0" applyNumberFormat="1" applyFont="1" applyAlignment="1">
      <alignment horizontal="center"/>
    </xf>
    <xf numFmtId="166" fontId="14" fillId="0" borderId="0" xfId="0" applyNumberFormat="1" applyFont="1"/>
    <xf numFmtId="0" fontId="2" fillId="3" borderId="0" xfId="0" applyFont="1" applyFill="1" applyAlignment="1">
      <alignment horizontal="center"/>
    </xf>
    <xf numFmtId="0" fontId="2" fillId="0" borderId="0" xfId="0" applyFont="1" applyFill="1" applyAlignment="1">
      <alignment horizontal="center"/>
    </xf>
    <xf numFmtId="43" fontId="2" fillId="0" borderId="0" xfId="1" applyFont="1"/>
    <xf numFmtId="14" fontId="2" fillId="0" borderId="0" xfId="0" applyNumberFormat="1" applyFont="1" applyAlignment="1"/>
    <xf numFmtId="43" fontId="2" fillId="0" borderId="0" xfId="1" applyFont="1" applyAlignment="1"/>
    <xf numFmtId="9" fontId="2" fillId="3" borderId="0" xfId="0" applyNumberFormat="1" applyFont="1" applyFill="1" applyAlignment="1">
      <alignment horizontal="center"/>
    </xf>
    <xf numFmtId="0" fontId="17" fillId="0" borderId="0" xfId="0" applyFont="1" applyAlignment="1">
      <alignment horizontal="center"/>
    </xf>
    <xf numFmtId="0" fontId="17" fillId="3" borderId="0" xfId="0" applyFont="1" applyFill="1" applyAlignment="1">
      <alignment horizontal="center"/>
    </xf>
    <xf numFmtId="0" fontId="17" fillId="0" borderId="0" xfId="0" applyFont="1" applyFill="1" applyAlignment="1">
      <alignment horizontal="center"/>
    </xf>
    <xf numFmtId="165" fontId="2" fillId="0" borderId="0" xfId="1" applyNumberFormat="1" applyFont="1"/>
    <xf numFmtId="165" fontId="2" fillId="3" borderId="0" xfId="1" applyNumberFormat="1" applyFont="1" applyFill="1"/>
    <xf numFmtId="165" fontId="2" fillId="0" borderId="0" xfId="1" applyNumberFormat="1" applyFont="1" applyFill="1"/>
    <xf numFmtId="165" fontId="2" fillId="2" borderId="0" xfId="1" applyNumberFormat="1" applyFont="1" applyFill="1"/>
    <xf numFmtId="0" fontId="17" fillId="2" borderId="0" xfId="0" applyFont="1" applyFill="1" applyAlignment="1">
      <alignment horizontal="center"/>
    </xf>
    <xf numFmtId="14" fontId="2" fillId="0" borderId="0" xfId="1" applyNumberFormat="1" applyFont="1" applyAlignment="1"/>
    <xf numFmtId="0" fontId="0" fillId="0" borderId="0" xfId="0" applyFill="1"/>
    <xf numFmtId="43" fontId="0" fillId="0" borderId="0" xfId="1" applyFont="1"/>
    <xf numFmtId="0" fontId="16" fillId="0" borderId="0" xfId="0" applyFont="1" applyFill="1"/>
    <xf numFmtId="9" fontId="17" fillId="0" borderId="0" xfId="2" applyFont="1"/>
    <xf numFmtId="0" fontId="0" fillId="0" borderId="0" xfId="0" applyAlignment="1">
      <alignment wrapText="1"/>
    </xf>
    <xf numFmtId="0" fontId="18" fillId="0" borderId="0" xfId="0" applyFont="1" applyAlignment="1">
      <alignment vertical="center" wrapText="1"/>
    </xf>
    <xf numFmtId="0" fontId="0" fillId="0" borderId="0" xfId="0" applyAlignment="1"/>
    <xf numFmtId="0" fontId="20" fillId="0" borderId="10" xfId="0" applyFont="1" applyBorder="1" applyAlignment="1">
      <alignment horizontal="left" vertical="top" wrapText="1" indent="3"/>
    </xf>
    <xf numFmtId="0" fontId="20" fillId="0" borderId="10" xfId="0" applyFont="1" applyBorder="1" applyAlignment="1">
      <alignment horizontal="left" vertical="top" wrapText="1" indent="6"/>
    </xf>
    <xf numFmtId="0" fontId="20" fillId="0" borderId="10" xfId="0" applyFont="1" applyBorder="1" applyAlignment="1">
      <alignment horizontal="left" vertical="top" wrapText="1" indent="2"/>
    </xf>
    <xf numFmtId="0" fontId="20" fillId="0" borderId="10" xfId="0" applyFont="1" applyBorder="1" applyAlignment="1">
      <alignment horizontal="left" vertical="top" wrapText="1" indent="4"/>
    </xf>
    <xf numFmtId="0" fontId="0" fillId="0" borderId="0" xfId="0" applyAlignment="1">
      <alignment horizontal="left" vertical="top"/>
    </xf>
    <xf numFmtId="0" fontId="21" fillId="0" borderId="11" xfId="0" applyFont="1" applyBorder="1" applyAlignment="1">
      <alignment horizontal="left" vertical="top" wrapText="1"/>
    </xf>
    <xf numFmtId="2" fontId="23" fillId="0" borderId="11" xfId="0" applyNumberFormat="1" applyFont="1" applyBorder="1" applyAlignment="1">
      <alignment horizontal="right" vertical="top" shrinkToFit="1"/>
    </xf>
    <xf numFmtId="0" fontId="21" fillId="4" borderId="11" xfId="0" applyFont="1" applyFill="1" applyBorder="1" applyAlignment="1">
      <alignment horizontal="left" vertical="top" wrapText="1"/>
    </xf>
    <xf numFmtId="2" fontId="23" fillId="4" borderId="11" xfId="0" applyNumberFormat="1" applyFont="1" applyFill="1" applyBorder="1" applyAlignment="1">
      <alignment horizontal="right" vertical="top" shrinkToFit="1"/>
    </xf>
    <xf numFmtId="43" fontId="23" fillId="0" borderId="10" xfId="1" applyFont="1" applyFill="1" applyBorder="1" applyAlignment="1">
      <alignment horizontal="right" vertical="top" indent="6" shrinkToFit="1"/>
    </xf>
    <xf numFmtId="9" fontId="0" fillId="0" borderId="0" xfId="2" applyFont="1" applyAlignment="1">
      <alignment horizontal="left" vertical="top"/>
    </xf>
    <xf numFmtId="0" fontId="2" fillId="0" borderId="0" xfId="1" applyNumberFormat="1" applyFont="1"/>
    <xf numFmtId="9" fontId="20" fillId="0" borderId="10" xfId="2" applyFont="1" applyBorder="1" applyAlignment="1">
      <alignment horizontal="left" vertical="top" wrapText="1" indent="2"/>
    </xf>
    <xf numFmtId="9" fontId="23" fillId="0" borderId="11" xfId="2" applyFont="1" applyBorder="1" applyAlignment="1">
      <alignment horizontal="right" vertical="top" shrinkToFit="1"/>
    </xf>
    <xf numFmtId="9" fontId="23" fillId="4" borderId="11" xfId="2" applyFont="1" applyFill="1" applyBorder="1" applyAlignment="1">
      <alignment horizontal="right" vertical="top" shrinkToFit="1"/>
    </xf>
    <xf numFmtId="9" fontId="23" fillId="0" borderId="10" xfId="2" applyFont="1" applyFill="1" applyBorder="1" applyAlignment="1">
      <alignment horizontal="right" vertical="top" indent="6" shrinkToFit="1"/>
    </xf>
    <xf numFmtId="0" fontId="20" fillId="0" borderId="14" xfId="0" applyFont="1" applyBorder="1" applyAlignment="1">
      <alignment horizontal="center" vertical="top" wrapText="1"/>
    </xf>
    <xf numFmtId="0" fontId="21" fillId="0" borderId="11" xfId="0" applyNumberFormat="1" applyFont="1" applyBorder="1" applyAlignment="1">
      <alignment horizontal="left" vertical="top" wrapText="1"/>
    </xf>
    <xf numFmtId="0" fontId="21" fillId="4" borderId="11" xfId="0" applyNumberFormat="1" applyFont="1" applyFill="1" applyBorder="1" applyAlignment="1">
      <alignment horizontal="left" vertical="top" wrapText="1"/>
    </xf>
    <xf numFmtId="0" fontId="21" fillId="2" borderId="11" xfId="0" applyFont="1" applyFill="1" applyBorder="1" applyAlignment="1">
      <alignment horizontal="left" vertical="top" wrapText="1"/>
    </xf>
    <xf numFmtId="0" fontId="22" fillId="0" borderId="11" xfId="0" applyFont="1" applyBorder="1" applyAlignment="1">
      <alignment horizontal="left" vertical="top" wrapText="1"/>
    </xf>
    <xf numFmtId="0" fontId="20" fillId="0" borderId="15" xfId="0" applyFont="1" applyBorder="1" applyAlignment="1">
      <alignment vertical="top" wrapText="1"/>
    </xf>
    <xf numFmtId="0" fontId="20" fillId="0" borderId="16" xfId="0" applyFont="1" applyBorder="1" applyAlignment="1">
      <alignment vertical="top" wrapText="1"/>
    </xf>
    <xf numFmtId="0" fontId="24" fillId="0" borderId="4" xfId="0" applyFont="1" applyBorder="1" applyAlignment="1">
      <alignment vertical="center"/>
    </xf>
    <xf numFmtId="0" fontId="24" fillId="0" borderId="5" xfId="0" applyFont="1" applyBorder="1" applyAlignment="1">
      <alignment vertical="center"/>
    </xf>
    <xf numFmtId="169" fontId="2" fillId="3" borderId="0" xfId="0" applyNumberFormat="1" applyFont="1" applyFill="1" applyAlignment="1">
      <alignment horizontal="center"/>
    </xf>
    <xf numFmtId="168" fontId="2" fillId="3" borderId="0" xfId="0" applyNumberFormat="1" applyFont="1" applyFill="1" applyAlignment="1">
      <alignment horizontal="center"/>
    </xf>
    <xf numFmtId="0" fontId="21" fillId="0" borderId="11" xfId="0" applyFont="1" applyFill="1" applyBorder="1" applyAlignment="1">
      <alignment horizontal="left" vertical="top" wrapText="1"/>
    </xf>
    <xf numFmtId="43" fontId="21" fillId="0" borderId="11" xfId="0" applyNumberFormat="1" applyFont="1" applyBorder="1" applyAlignment="1">
      <alignment horizontal="left" vertical="top" wrapText="1"/>
    </xf>
    <xf numFmtId="43" fontId="21" fillId="4" borderId="11" xfId="0" applyNumberFormat="1" applyFont="1" applyFill="1" applyBorder="1" applyAlignment="1">
      <alignment horizontal="left" vertical="top" wrapText="1"/>
    </xf>
    <xf numFmtId="0" fontId="0" fillId="0" borderId="0" xfId="0" applyAlignment="1">
      <alignment horizontal="center" vertical="center"/>
    </xf>
    <xf numFmtId="0" fontId="20" fillId="0" borderId="13" xfId="0" applyFont="1" applyBorder="1" applyAlignment="1">
      <alignment vertical="top" wrapText="1"/>
    </xf>
    <xf numFmtId="0" fontId="20" fillId="0" borderId="14" xfId="0" applyFont="1" applyBorder="1" applyAlignment="1">
      <alignment vertical="top" wrapText="1"/>
    </xf>
    <xf numFmtId="0" fontId="21" fillId="0" borderId="11" xfId="0" applyNumberFormat="1" applyFont="1" applyFill="1" applyBorder="1" applyAlignment="1">
      <alignment horizontal="left" vertical="top" wrapText="1"/>
    </xf>
    <xf numFmtId="0" fontId="21" fillId="0" borderId="12" xfId="0" applyFont="1" applyBorder="1" applyAlignment="1">
      <alignment horizontal="left" vertical="top" wrapText="1"/>
    </xf>
    <xf numFmtId="2" fontId="23" fillId="0" borderId="12" xfId="0" applyNumberFormat="1" applyFont="1" applyBorder="1" applyAlignment="1">
      <alignment horizontal="right" vertical="top" shrinkToFit="1"/>
    </xf>
    <xf numFmtId="168" fontId="23" fillId="4" borderId="11" xfId="0" applyNumberFormat="1" applyFont="1" applyFill="1" applyBorder="1" applyAlignment="1">
      <alignment horizontal="right" vertical="top" shrinkToFit="1"/>
    </xf>
    <xf numFmtId="9" fontId="23" fillId="0" borderId="12" xfId="2" applyFont="1" applyBorder="1" applyAlignment="1">
      <alignment horizontal="right" vertical="top" shrinkToFit="1"/>
    </xf>
    <xf numFmtId="2" fontId="23" fillId="5" borderId="11" xfId="0" applyNumberFormat="1" applyFont="1" applyFill="1" applyBorder="1" applyAlignment="1">
      <alignment horizontal="right" vertical="top" shrinkToFit="1"/>
    </xf>
    <xf numFmtId="2" fontId="23" fillId="5" borderId="12" xfId="0" applyNumberFormat="1" applyFont="1" applyFill="1" applyBorder="1" applyAlignment="1">
      <alignment horizontal="right" vertical="top" shrinkToFit="1"/>
    </xf>
    <xf numFmtId="2" fontId="25" fillId="0" borderId="9" xfId="0" applyNumberFormat="1" applyFont="1" applyBorder="1" applyAlignment="1">
      <alignment horizontal="center" vertical="center" wrapText="1"/>
    </xf>
    <xf numFmtId="9" fontId="16" fillId="0" borderId="0" xfId="2" applyFont="1"/>
    <xf numFmtId="43" fontId="16" fillId="0" borderId="0" xfId="1" applyFont="1"/>
    <xf numFmtId="0" fontId="9" fillId="0" borderId="4" xfId="0" applyFont="1" applyBorder="1" applyAlignment="1">
      <alignment horizontal="left" vertical="center"/>
    </xf>
    <xf numFmtId="0" fontId="9" fillId="0" borderId="5" xfId="0" applyFont="1" applyBorder="1" applyAlignment="1">
      <alignment vertical="center"/>
    </xf>
    <xf numFmtId="165" fontId="16" fillId="0" borderId="0" xfId="1" applyNumberFormat="1" applyFont="1"/>
    <xf numFmtId="170" fontId="16" fillId="0" borderId="0" xfId="1" applyNumberFormat="1" applyFont="1"/>
    <xf numFmtId="0" fontId="18" fillId="0" borderId="0" xfId="0" applyFont="1" applyAlignment="1">
      <alignment horizontal="center" vertical="center" wrapText="1"/>
    </xf>
    <xf numFmtId="0" fontId="19" fillId="0" borderId="0" xfId="0" applyFont="1" applyAlignment="1">
      <alignment horizontal="center" vertical="center" wrapText="1"/>
    </xf>
    <xf numFmtId="0" fontId="0" fillId="0" borderId="0" xfId="0" applyAlignment="1">
      <alignment horizontal="center" wrapText="1"/>
    </xf>
    <xf numFmtId="0" fontId="25" fillId="0" borderId="1" xfId="0" applyFont="1" applyBorder="1" applyAlignment="1">
      <alignment horizontal="center" vertical="center" wrapText="1"/>
    </xf>
    <xf numFmtId="0" fontId="25" fillId="0" borderId="2" xfId="0" applyFont="1"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5" fillId="0" borderId="6" xfId="0" applyFont="1" applyBorder="1" applyAlignment="1">
      <alignment vertical="center"/>
    </xf>
    <xf numFmtId="0" fontId="5" fillId="0" borderId="4" xfId="0" applyFont="1" applyBorder="1" applyAlignment="1">
      <alignment vertical="center"/>
    </xf>
    <xf numFmtId="0" fontId="6" fillId="0" borderId="6" xfId="0" applyFont="1" applyBorder="1" applyAlignment="1">
      <alignment horizontal="center" vertical="center"/>
    </xf>
    <xf numFmtId="0" fontId="6" fillId="0" borderId="4" xfId="0" applyFont="1" applyBorder="1" applyAlignment="1">
      <alignment horizontal="center" vertical="center"/>
    </xf>
    <xf numFmtId="0" fontId="4" fillId="0" borderId="6" xfId="0" applyFont="1" applyBorder="1" applyAlignment="1">
      <alignment horizontal="center" vertical="center" wrapText="1" shrinkToFit="1"/>
    </xf>
    <xf numFmtId="0" fontId="4" fillId="0" borderId="4" xfId="0" applyFont="1" applyBorder="1" applyAlignment="1">
      <alignment horizontal="center" vertical="center" wrapText="1" shrinkToFit="1"/>
    </xf>
    <xf numFmtId="0" fontId="7" fillId="0" borderId="1" xfId="0" applyFont="1" applyBorder="1" applyAlignment="1">
      <alignment horizontal="center" vertical="center" wrapText="1"/>
    </xf>
    <xf numFmtId="0" fontId="7" fillId="0" borderId="2" xfId="0" applyFont="1" applyBorder="1" applyAlignment="1">
      <alignment horizontal="center" vertical="center" wrapText="1"/>
    </xf>
    <xf numFmtId="0" fontId="10" fillId="0" borderId="0" xfId="0" applyFont="1" applyAlignment="1">
      <alignment horizontal="left" vertical="center"/>
    </xf>
    <xf numFmtId="49" fontId="5" fillId="0" borderId="6" xfId="0" applyNumberFormat="1" applyFont="1" applyBorder="1" applyAlignment="1">
      <alignment vertical="center"/>
    </xf>
    <xf numFmtId="49" fontId="5" fillId="0" borderId="4" xfId="0" applyNumberFormat="1" applyFont="1" applyBorder="1" applyAlignment="1">
      <alignment vertical="center"/>
    </xf>
    <xf numFmtId="0" fontId="4" fillId="0" borderId="6" xfId="0" applyFont="1" applyBorder="1" applyAlignment="1">
      <alignment horizontal="center" vertical="center" wrapText="1"/>
    </xf>
    <xf numFmtId="0" fontId="4" fillId="0" borderId="4" xfId="0" applyFont="1" applyBorder="1" applyAlignment="1">
      <alignment horizontal="center" vertical="center" wrapText="1"/>
    </xf>
    <xf numFmtId="0" fontId="10" fillId="0" borderId="0" xfId="0" applyFont="1" applyAlignment="1">
      <alignment horizontal="left"/>
    </xf>
    <xf numFmtId="0" fontId="5" fillId="0" borderId="1" xfId="0" applyFont="1" applyBorder="1" applyAlignment="1">
      <alignment vertical="center"/>
    </xf>
    <xf numFmtId="0" fontId="5" fillId="0" borderId="2" xfId="0" applyFont="1" applyBorder="1" applyAlignment="1">
      <alignment vertical="center"/>
    </xf>
    <xf numFmtId="0" fontId="6" fillId="0" borderId="1" xfId="0" applyFont="1" applyBorder="1" applyAlignment="1">
      <alignment horizontal="center" vertical="center" wrapText="1"/>
    </xf>
    <xf numFmtId="0" fontId="6" fillId="0" borderId="2" xfId="0" applyFont="1" applyBorder="1" applyAlignment="1">
      <alignment horizontal="center" vertical="center" wrapText="1"/>
    </xf>
    <xf numFmtId="0" fontId="4" fillId="0" borderId="1" xfId="0" applyFont="1" applyBorder="1" applyAlignment="1">
      <alignment horizontal="center" vertical="center" wrapText="1"/>
    </xf>
    <xf numFmtId="0" fontId="4" fillId="0" borderId="2" xfId="0" applyFont="1" applyBorder="1" applyAlignment="1">
      <alignment horizontal="center" vertical="center" wrapText="1"/>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0" fillId="0" borderId="17" xfId="0" applyBorder="1" applyAlignment="1">
      <alignment horizontal="center" vertical="top"/>
    </xf>
    <xf numFmtId="14" fontId="2" fillId="0" borderId="0" xfId="0" applyNumberFormat="1" applyFont="1" applyAlignment="1">
      <alignment horizontal="center"/>
    </xf>
    <xf numFmtId="43" fontId="2" fillId="0" borderId="0" xfId="1" applyFont="1" applyAlignment="1">
      <alignment horizontal="center"/>
    </xf>
    <xf numFmtId="0" fontId="0" fillId="0" borderId="0" xfId="0" applyAlignment="1">
      <alignment horizontal="center"/>
    </xf>
    <xf numFmtId="2" fontId="11" fillId="0" borderId="9" xfId="0" applyNumberFormat="1" applyFont="1" applyBorder="1" applyAlignment="1">
      <alignment horizontal="center" vertical="center" wrapText="1"/>
    </xf>
  </cellXfs>
  <cellStyles count="3">
    <cellStyle name="Milliers" xfId="1" builtinId="3"/>
    <cellStyle name="Normal" xfId="0" builtinId="0"/>
    <cellStyle name="Pourcentage"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betton_samuelbetton_onmicrosoft_com/Documents/SUIVI%20CLIENTS/2-%20AQUATIRIS/Mise%20&#224;%20jour%20des%20tarifs/01042022/FICHE%20CALCUL%20NOUVEAUX%20TARIFS%200402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UVEAUX TARIFS"/>
      <sheetName val="CALCUL AS et AN"/>
      <sheetName val="NOMENCLATURE 2801"/>
      <sheetName val="Articles Prestashop"/>
      <sheetName val="Synthèse ventes 2021"/>
      <sheetName val="Feuil2"/>
      <sheetName val="Stock définitif au 31122021"/>
      <sheetName val="CALCUL AF et AA"/>
      <sheetName val="NOMENCLATURES"/>
      <sheetName val="PRIX D'ACHAT A JOUR"/>
      <sheetName val="EXPORT ARTICLES 03012022"/>
      <sheetName val="EXPORT NOMENCLATURES 03012022"/>
    </sheetNames>
    <sheetDataSet>
      <sheetData sheetId="0">
        <row r="1">
          <cell r="A1" t="str">
            <v>LES POSTES DE RELEVAGE</v>
          </cell>
        </row>
        <row r="3">
          <cell r="A3" t="str">
            <v>RÉFÉRENCE</v>
          </cell>
          <cell r="B3" t="str">
            <v>DÉSIGNATION PRODUIT</v>
          </cell>
          <cell r="C3" t="str">
            <v>P.U H.T. EN €</v>
          </cell>
          <cell r="D3" t="str">
            <v>NOUVEAU P.U H.T. EN €</v>
          </cell>
          <cell r="E3" t="str">
            <v>PRIX CALCULE AU 04/02/2022</v>
          </cell>
        </row>
        <row r="4">
          <cell r="A4"/>
          <cell r="B4"/>
          <cell r="C4"/>
          <cell r="D4"/>
          <cell r="E4"/>
        </row>
        <row r="5">
          <cell r="A5" t="str">
            <v>SPR900V75</v>
          </cell>
          <cell r="B5" t="str">
            <v>POSTE HT900 POMPE DWVOX75</v>
          </cell>
          <cell r="C5">
            <v>885</v>
          </cell>
          <cell r="D5">
            <v>899.21741499999985</v>
          </cell>
          <cell r="E5">
            <v>1031.7507800000003</v>
          </cell>
        </row>
        <row r="6">
          <cell r="A6" t="str">
            <v>SPR900V75BG</v>
          </cell>
          <cell r="B6" t="str">
            <v>POSTE HT900 POMPE DWVOX75 BARRES DE GUIDAGE</v>
          </cell>
          <cell r="C6">
            <v>979</v>
          </cell>
          <cell r="D6">
            <v>983.518415</v>
          </cell>
          <cell r="E6">
            <v>1165.0450315000003</v>
          </cell>
        </row>
        <row r="7">
          <cell r="A7" t="str">
            <v>SPR900V100</v>
          </cell>
          <cell r="B7" t="str">
            <v>POSTE HT900 POMPE DWVOX100</v>
          </cell>
          <cell r="C7">
            <v>967</v>
          </cell>
          <cell r="D7">
            <v>980.22131500000023</v>
          </cell>
          <cell r="E7">
            <v>1060.8471315000004</v>
          </cell>
        </row>
        <row r="8">
          <cell r="A8" t="str">
            <v>SPR900V100BG</v>
          </cell>
          <cell r="B8" t="str">
            <v>POSTE HT900 POMPE DWVOX100 BARRES DE GUIDAGE</v>
          </cell>
          <cell r="C8">
            <v>1088</v>
          </cell>
          <cell r="D8">
            <v>1092.4384149999998</v>
          </cell>
          <cell r="E8">
            <v>1205.5237815000005</v>
          </cell>
        </row>
        <row r="9">
          <cell r="A9" t="str">
            <v>SPR900V150</v>
          </cell>
          <cell r="B9" t="str">
            <v>POSTE HT900 POMPE DWVOX150</v>
          </cell>
          <cell r="C9">
            <v>980</v>
          </cell>
          <cell r="D9">
            <v>993.30131500000027</v>
          </cell>
          <cell r="E9">
            <v>1090.8471315000004</v>
          </cell>
        </row>
        <row r="10">
          <cell r="A10" t="str">
            <v>SPR900V150BG</v>
          </cell>
          <cell r="B10" t="str">
            <v>POSTE HT900 POMPE DWVOX150 BARRES DE GUIDAGE</v>
          </cell>
          <cell r="C10">
            <v>1094</v>
          </cell>
          <cell r="D10">
            <v>1098.018415</v>
          </cell>
          <cell r="E10">
            <v>1235.5237815000005</v>
          </cell>
        </row>
        <row r="11">
          <cell r="A11" t="str">
            <v>SPR1200V75</v>
          </cell>
          <cell r="B11" t="str">
            <v>POSTE HT1200 POMPE DWVOX75</v>
          </cell>
          <cell r="C11">
            <v>890</v>
          </cell>
          <cell r="D11">
            <v>903.11991500000011</v>
          </cell>
          <cell r="E11">
            <v>1040.5971315000004</v>
          </cell>
        </row>
        <row r="12">
          <cell r="A12" t="str">
            <v>SPR1200V75BG</v>
          </cell>
          <cell r="B12" t="str">
            <v>POSTE HT1200 POMPE DWVOX75 BARRES DE GUIDAGE</v>
          </cell>
          <cell r="C12">
            <v>998</v>
          </cell>
          <cell r="D12">
            <v>1011.6234150000001</v>
          </cell>
          <cell r="E12">
            <v>1170.0547315000001</v>
          </cell>
        </row>
        <row r="13">
          <cell r="A13" t="str">
            <v>SPR1200V100</v>
          </cell>
          <cell r="B13" t="str">
            <v>POSTE HT1200 POMPE DWVOX100</v>
          </cell>
          <cell r="C13">
            <v>965</v>
          </cell>
          <cell r="D13">
            <v>978.07181500000013</v>
          </cell>
          <cell r="E13">
            <v>1078.8471314999999</v>
          </cell>
        </row>
        <row r="14">
          <cell r="A14" t="str">
            <v>SPR1200V100BG</v>
          </cell>
          <cell r="B14" t="str">
            <v>POSTE HT1200 POMPE DWVOX100 BARRES DE GUIDAGE</v>
          </cell>
          <cell r="C14">
            <v>1096</v>
          </cell>
          <cell r="D14">
            <v>1109.6913150000005</v>
          </cell>
          <cell r="E14">
            <v>1210.9747315</v>
          </cell>
        </row>
        <row r="15">
          <cell r="A15" t="str">
            <v>SPR1200V150</v>
          </cell>
          <cell r="B15" t="str">
            <v>POSTE HT1200 POMPE DWVOX150</v>
          </cell>
          <cell r="C15">
            <v>995</v>
          </cell>
          <cell r="D15">
            <v>1008.5513150000003</v>
          </cell>
          <cell r="E15">
            <v>1108.8471315000004</v>
          </cell>
        </row>
        <row r="16">
          <cell r="A16" t="str">
            <v>SPR1200V150BG</v>
          </cell>
          <cell r="B16" t="str">
            <v>POSTE HT1200 POMPE DWVOX150 BARRES DE GUIDAGE</v>
          </cell>
          <cell r="C16">
            <v>1107</v>
          </cell>
          <cell r="D16">
            <v>1120.5359150000006</v>
          </cell>
          <cell r="E16">
            <v>1240.2172315000005</v>
          </cell>
        </row>
        <row r="17">
          <cell r="A17" t="str">
            <v>SPR1500V75</v>
          </cell>
          <cell r="B17" t="str">
            <v>POSTE HT1500 POMPE DWVOX75</v>
          </cell>
          <cell r="C17">
            <v>938</v>
          </cell>
          <cell r="D17">
            <v>953.64467500000012</v>
          </cell>
          <cell r="E17">
            <v>1089.1942951000005</v>
          </cell>
        </row>
        <row r="18">
          <cell r="A18" t="str">
            <v>SPR1500V75BG</v>
          </cell>
          <cell r="B18" t="str">
            <v>POSTE HT1500 POMPE DWVOX75 BARRES DE GUIDAGE</v>
          </cell>
          <cell r="C18">
            <v>1044</v>
          </cell>
          <cell r="D18">
            <v>1057.5108149999999</v>
          </cell>
          <cell r="E18">
            <v>1216.5472315000004</v>
          </cell>
        </row>
        <row r="19">
          <cell r="A19" t="str">
            <v>SPR1500V100</v>
          </cell>
          <cell r="B19" t="str">
            <v>POSTE HT1500 POMPE DWVOX100</v>
          </cell>
          <cell r="C19">
            <v>1039</v>
          </cell>
          <cell r="D19">
            <v>1053.496075</v>
          </cell>
          <cell r="E19">
            <v>1131.9442951000005</v>
          </cell>
        </row>
        <row r="20">
          <cell r="A20" t="str">
            <v>SPR1500V100BG</v>
          </cell>
          <cell r="B20" t="str">
            <v>POSTE HT1500 POMPE DWVOX100 BARRES DE GUIDAGE</v>
          </cell>
          <cell r="C20">
            <v>1144</v>
          </cell>
          <cell r="D20">
            <v>1158.1808150000004</v>
          </cell>
          <cell r="E20">
            <v>1249.5622315000001</v>
          </cell>
        </row>
        <row r="21">
          <cell r="A21" t="str">
            <v>SPR1500V150</v>
          </cell>
          <cell r="B21" t="str">
            <v>POSTE HT1500 POMPE DWVOX150</v>
          </cell>
          <cell r="C21">
            <v>1049</v>
          </cell>
          <cell r="D21">
            <v>1063.5760750000002</v>
          </cell>
          <cell r="E21">
            <v>1161.9442951000005</v>
          </cell>
        </row>
        <row r="22">
          <cell r="A22" t="str">
            <v>SPR1500V150BG</v>
          </cell>
          <cell r="B22" t="str">
            <v>POSTE HT1500 POMPE DWVOX150 BARRES DE GUIDAGE</v>
          </cell>
          <cell r="C22">
            <v>1146</v>
          </cell>
          <cell r="D22">
            <v>1159.3688150000005</v>
          </cell>
          <cell r="E22">
            <v>1279.5622315000003</v>
          </cell>
        </row>
        <row r="23">
          <cell r="A23" t="str">
            <v>SPR1900V100BG</v>
          </cell>
          <cell r="B23" t="str">
            <v>POSTE HT1900 POMPE DWVOX100 BARRES DE GUIDAGE</v>
          </cell>
          <cell r="C23">
            <v>1349</v>
          </cell>
          <cell r="D23">
            <v>1362.3788150000005</v>
          </cell>
          <cell r="E23">
            <v>1453.4833315000001</v>
          </cell>
        </row>
        <row r="24">
          <cell r="A24" t="str">
            <v>SPR1900V150BG</v>
          </cell>
          <cell r="B24" t="str">
            <v>POSTE HT1900 POMPE DWVOX150 BARRES DE GUIDAGE</v>
          </cell>
          <cell r="C24">
            <v>1344</v>
          </cell>
          <cell r="D24">
            <v>1357.6388150000007</v>
          </cell>
          <cell r="E24">
            <v>1468.5083315000002</v>
          </cell>
        </row>
        <row r="25">
          <cell r="A25" t="str">
            <v>SPR1900V75BG</v>
          </cell>
          <cell r="B25" t="str">
            <v>POSTE HT1900 POMPE DWVOX75 BARRES DE GUIDAGE</v>
          </cell>
          <cell r="C25">
            <v>1249</v>
          </cell>
          <cell r="D25">
            <v>1263.1250900000005</v>
          </cell>
          <cell r="E25">
            <v>1413.6583315000005</v>
          </cell>
        </row>
        <row r="26">
          <cell r="A26" t="str">
            <v>ECSPR-900</v>
          </cell>
          <cell r="B26" t="str">
            <v>POSTE DE RELEVAGE EAUX CLAIRES 90CM</v>
          </cell>
          <cell r="C26">
            <v>384</v>
          </cell>
          <cell r="D26">
            <v>389.70929000000001</v>
          </cell>
          <cell r="E26">
            <v>401.40056870000001</v>
          </cell>
        </row>
        <row r="27">
          <cell r="A27" t="str">
            <v>ECSPR-1200</v>
          </cell>
          <cell r="B27" t="str">
            <v>POSTE DE RELEVAGE EAUX CLAIRES 1M20</v>
          </cell>
          <cell r="C27">
            <v>414</v>
          </cell>
          <cell r="D27">
            <v>422.23219999999998</v>
          </cell>
          <cell r="E27">
            <v>433.89893999999998</v>
          </cell>
        </row>
        <row r="28">
          <cell r="A28" t="str">
            <v>ECSPR-1500</v>
          </cell>
          <cell r="B28" t="str">
            <v>POSTE DE RELEVAGE EAUX CLAIRES 1M50</v>
          </cell>
          <cell r="C28">
            <v>477</v>
          </cell>
          <cell r="D28">
            <v>485.06856400000004</v>
          </cell>
          <cell r="E28">
            <v>499.62062092000008</v>
          </cell>
        </row>
        <row r="29">
          <cell r="A29" t="str">
            <v>ECSPR-1800</v>
          </cell>
          <cell r="B29" t="str">
            <v>POSTE DE RELEVAGE EAUX CLAIRES 1M80</v>
          </cell>
          <cell r="C29">
            <v>519</v>
          </cell>
          <cell r="D29">
            <v>527.98492799999997</v>
          </cell>
          <cell r="E29">
            <v>543.82447583999999</v>
          </cell>
        </row>
        <row r="30">
          <cell r="A30" t="str">
            <v>KITSRS4/20</v>
          </cell>
          <cell r="B30" t="str">
            <v>POSTE DE RELEVAGE EAUX USEES 2 POMPES 2M</v>
          </cell>
          <cell r="C30"/>
          <cell r="D30">
            <v>3811.14</v>
          </cell>
          <cell r="E30">
            <v>4515.5</v>
          </cell>
        </row>
        <row r="31">
          <cell r="A31" t="str">
            <v>SPR-1200-63-NEW</v>
          </cell>
          <cell r="B31" t="str">
            <v>POSTE DE RELEVAGE D63 POMPE DWVOX</v>
          </cell>
          <cell r="C31"/>
          <cell r="D31">
            <v>848</v>
          </cell>
          <cell r="E31">
            <v>1017.6</v>
          </cell>
        </row>
        <row r="32">
          <cell r="A32" t="str">
            <v>FOND8</v>
          </cell>
          <cell r="B32" t="str">
            <v>FONDAFORM</v>
          </cell>
          <cell r="C32"/>
          <cell r="D32">
            <v>16.760000000000002</v>
          </cell>
          <cell r="E32">
            <v>19.059999999999999</v>
          </cell>
        </row>
        <row r="33">
          <cell r="A33" t="str">
            <v>MCOFPRO</v>
          </cell>
          <cell r="B33" t="str">
            <v>COFFRET ALARME ET PROTECTION RELEVAGE</v>
          </cell>
          <cell r="C33">
            <v>159</v>
          </cell>
          <cell r="D33">
            <v>160.20416499999999</v>
          </cell>
          <cell r="E33">
            <v>160.20416499999999</v>
          </cell>
        </row>
        <row r="35">
          <cell r="A35" t="str">
            <v>LES KITS CLOISONS</v>
          </cell>
        </row>
        <row r="37">
          <cell r="A37" t="str">
            <v>RÉFÉRENCE</v>
          </cell>
          <cell r="B37" t="str">
            <v>DÉSIGNATION PRODUIT</v>
          </cell>
          <cell r="C37" t="str">
            <v>P.U H.T. EN €</v>
          </cell>
          <cell r="D37" t="str">
            <v>NOUVEAU P.U H.T. EN €</v>
          </cell>
          <cell r="E37" t="str">
            <v>PRIX RETENU AU 04/02/2022</v>
          </cell>
        </row>
        <row r="38">
          <cell r="A38"/>
          <cell r="B38"/>
          <cell r="C38"/>
          <cell r="D38"/>
          <cell r="E38"/>
        </row>
        <row r="39">
          <cell r="A39" t="str">
            <v>PCLC3EH</v>
          </cell>
          <cell r="B39" t="str">
            <v>CLOISON CENTRALE FV 3EH 3X2</v>
          </cell>
          <cell r="C39">
            <v>35</v>
          </cell>
          <cell r="D39">
            <v>36.667999999999999</v>
          </cell>
          <cell r="E39">
            <v>36.667999999999999</v>
          </cell>
        </row>
        <row r="40">
          <cell r="A40" t="str">
            <v>PCLC4EH</v>
          </cell>
          <cell r="B40" t="str">
            <v>CLOISON CENTRALE FV 4EH 4X2</v>
          </cell>
          <cell r="C40">
            <v>35</v>
          </cell>
          <cell r="D40">
            <v>36.667999999999999</v>
          </cell>
          <cell r="E40">
            <v>36.667999999999999</v>
          </cell>
        </row>
        <row r="41">
          <cell r="A41" t="str">
            <v>PCLC5EH</v>
          </cell>
          <cell r="B41" t="str">
            <v>CLOISON CENTRALE FV 5EH 4X2.5</v>
          </cell>
          <cell r="C41">
            <v>40</v>
          </cell>
          <cell r="D41">
            <v>41.363</v>
          </cell>
          <cell r="E41">
            <v>41.363</v>
          </cell>
        </row>
        <row r="42">
          <cell r="A42" t="str">
            <v>PCLC6EHA</v>
          </cell>
          <cell r="B42" t="str">
            <v>CLOISON CENTRALE FV 6EH 4X3</v>
          </cell>
          <cell r="C42">
            <v>51</v>
          </cell>
          <cell r="D42">
            <v>54.521499999999996</v>
          </cell>
          <cell r="E42">
            <v>54.6387</v>
          </cell>
        </row>
        <row r="43">
          <cell r="A43" t="str">
            <v>PCLC6EHB</v>
          </cell>
          <cell r="B43" t="str">
            <v>CLOISON CENTRALE FV 6EH 6X2</v>
          </cell>
          <cell r="C43">
            <v>40</v>
          </cell>
          <cell r="D43">
            <v>41.084000000000003</v>
          </cell>
          <cell r="E43">
            <v>41.084000000000003</v>
          </cell>
        </row>
        <row r="44">
          <cell r="A44" t="str">
            <v>PCLC7EH</v>
          </cell>
          <cell r="B44" t="str">
            <v>CLOISON CENTRALE FV 7EH 4X3.5</v>
          </cell>
          <cell r="C44">
            <v>61</v>
          </cell>
          <cell r="D44">
            <v>64.427499999999995</v>
          </cell>
          <cell r="E44">
            <v>64.427499999999995</v>
          </cell>
        </row>
        <row r="45">
          <cell r="A45" t="str">
            <v>PCLC8EHA</v>
          </cell>
          <cell r="B45" t="str">
            <v>CLOISON CENTRALE FV 8EH 4X4</v>
          </cell>
          <cell r="C45">
            <v>70</v>
          </cell>
          <cell r="D45">
            <v>73.667500000000004</v>
          </cell>
          <cell r="E45">
            <v>73.67</v>
          </cell>
        </row>
        <row r="46">
          <cell r="A46" t="str">
            <v>PCLC9EH</v>
          </cell>
          <cell r="B46" t="str">
            <v>CLOISON CENTRALE FV 9EH 4X4.5</v>
          </cell>
          <cell r="C46">
            <v>71</v>
          </cell>
          <cell r="D46">
            <v>75.362499999999997</v>
          </cell>
          <cell r="E46">
            <v>75.931200000000004</v>
          </cell>
        </row>
        <row r="47">
          <cell r="A47" t="str">
            <v>PCLC10EHA</v>
          </cell>
          <cell r="B47" t="str">
            <v>CLOISON CENTRALE FV 10EH 4X5</v>
          </cell>
          <cell r="C47">
            <v>86</v>
          </cell>
          <cell r="D47">
            <v>90.473500000000001</v>
          </cell>
          <cell r="E47">
            <v>90.473500000000001</v>
          </cell>
        </row>
        <row r="48">
          <cell r="A48" t="str">
            <v>PCLC10EHB</v>
          </cell>
          <cell r="B48" t="str">
            <v>CLOISON CENTRALE FV 10EH 10X2</v>
          </cell>
          <cell r="C48">
            <v>40</v>
          </cell>
          <cell r="D48">
            <v>41.084000000000003</v>
          </cell>
          <cell r="E48">
            <v>41.084000000000003</v>
          </cell>
        </row>
        <row r="49">
          <cell r="A49" t="str">
            <v>PCLC12EHA</v>
          </cell>
          <cell r="B49" t="str">
            <v>CLOISON CENTRALE FV 12EH 6X4</v>
          </cell>
          <cell r="C49">
            <v>100</v>
          </cell>
          <cell r="D49">
            <v>103.33750000000001</v>
          </cell>
          <cell r="E49">
            <v>103.33750000000001</v>
          </cell>
        </row>
        <row r="50">
          <cell r="A50" t="str">
            <v>PCLC12EHB</v>
          </cell>
          <cell r="B50" t="str">
            <v>CLOISON CENTRALE FV 12EH 8X3</v>
          </cell>
          <cell r="C50">
            <v>51</v>
          </cell>
          <cell r="D50">
            <v>54.521499999999996</v>
          </cell>
          <cell r="E50">
            <v>54.6387</v>
          </cell>
        </row>
        <row r="51">
          <cell r="A51" t="str">
            <v>PCLC14EHA</v>
          </cell>
          <cell r="B51" t="str">
            <v>CLOISON CENTRALE FV 14EH 8X3.5</v>
          </cell>
          <cell r="C51">
            <v>94</v>
          </cell>
          <cell r="D51">
            <v>96.849500000000006</v>
          </cell>
          <cell r="E51">
            <v>96.849500000000006</v>
          </cell>
        </row>
        <row r="52">
          <cell r="A52" t="str">
            <v>PCLC14EHB</v>
          </cell>
          <cell r="B52" t="str">
            <v>CLOISON CENTRALE FV 14EH 7X4</v>
          </cell>
          <cell r="C52">
            <v>100</v>
          </cell>
          <cell r="D52">
            <v>103.8395</v>
          </cell>
          <cell r="E52">
            <v>103.8395</v>
          </cell>
        </row>
        <row r="53">
          <cell r="A53" t="str">
            <v>PCLC16EH</v>
          </cell>
          <cell r="B53" t="str">
            <v>CLOISON CENTRALE FV 16EH 8X4</v>
          </cell>
          <cell r="C53">
            <v>100</v>
          </cell>
          <cell r="D53">
            <v>103.8395</v>
          </cell>
          <cell r="E53">
            <v>103.8395</v>
          </cell>
        </row>
        <row r="54">
          <cell r="A54" t="str">
            <v>PCLC18EHA</v>
          </cell>
          <cell r="B54" t="str">
            <v>CLOISON CENTRALE FV 18EH 8X4.5</v>
          </cell>
          <cell r="C54">
            <v>105</v>
          </cell>
          <cell r="D54">
            <v>109.28450000000001</v>
          </cell>
          <cell r="E54">
            <v>109.28450000000001</v>
          </cell>
        </row>
        <row r="55">
          <cell r="A55" t="str">
            <v>PCLC20EHB</v>
          </cell>
          <cell r="B55" t="str">
            <v>CLOISON CENTRALE FV 20EH 8X5</v>
          </cell>
          <cell r="C55">
            <v>115</v>
          </cell>
          <cell r="D55">
            <v>119.7715</v>
          </cell>
          <cell r="E55">
            <v>119.7715</v>
          </cell>
        </row>
        <row r="56">
          <cell r="A56" t="str">
            <v>PCLCB3EH</v>
          </cell>
          <cell r="B56" t="str">
            <v>CLOISON CENTRALE BAC 3EH</v>
          </cell>
          <cell r="C56">
            <v>35</v>
          </cell>
          <cell r="D56">
            <v>36.313000000000002</v>
          </cell>
          <cell r="E56">
            <v>37.169899999999998</v>
          </cell>
        </row>
        <row r="58">
          <cell r="A58" t="str">
            <v>LES KITS COFFRAGE PVC</v>
          </cell>
        </row>
        <row r="60">
          <cell r="A60" t="str">
            <v>RÉFÉRENCE</v>
          </cell>
          <cell r="B60" t="str">
            <v>DÉSIGNATION PRODUIT</v>
          </cell>
          <cell r="C60" t="str">
            <v>P.U H.T. EN €</v>
          </cell>
          <cell r="D60" t="str">
            <v>NOUVEAU P.U H.T. EN €</v>
          </cell>
          <cell r="E60" t="str">
            <v>PRIX RETENU AU 04/02/2022</v>
          </cell>
        </row>
        <row r="61">
          <cell r="A61"/>
          <cell r="B61"/>
          <cell r="C61"/>
          <cell r="D61"/>
          <cell r="E61"/>
        </row>
        <row r="62">
          <cell r="A62" t="str">
            <v>PCG3EH</v>
          </cell>
          <cell r="B62" t="str">
            <v>COFFRAGE FV 125CM 125CM 3EH</v>
          </cell>
          <cell r="C62"/>
          <cell r="D62">
            <v>863.14</v>
          </cell>
          <cell r="E62">
            <v>910.25</v>
          </cell>
        </row>
        <row r="63">
          <cell r="A63" t="str">
            <v>PCG4EH</v>
          </cell>
          <cell r="B63" t="str">
            <v>COFFRAGE FV 125CM 125CM 4EH</v>
          </cell>
          <cell r="C63"/>
          <cell r="D63">
            <v>864.45</v>
          </cell>
          <cell r="E63">
            <v>1060.18</v>
          </cell>
        </row>
        <row r="64">
          <cell r="A64" t="str">
            <v>PCG5EH</v>
          </cell>
          <cell r="B64" t="str">
            <v>COFFRAGE FV GRAVITAIRE 5EH 4X2.5</v>
          </cell>
          <cell r="C64">
            <v>1064</v>
          </cell>
          <cell r="D64">
            <v>1089.2471405333333</v>
          </cell>
          <cell r="E64">
            <v>1105.32005</v>
          </cell>
        </row>
        <row r="65">
          <cell r="A65" t="str">
            <v>PCG6EHA</v>
          </cell>
          <cell r="B65" t="str">
            <v>COFFRAGE FV GRAVITAIRE 6EH 4X3</v>
          </cell>
          <cell r="C65">
            <v>1182</v>
          </cell>
          <cell r="D65">
            <v>1227.6336026666665</v>
          </cell>
          <cell r="E65">
            <v>1249.8002999999999</v>
          </cell>
        </row>
        <row r="66">
          <cell r="A66" t="str">
            <v>PCG6EHB</v>
          </cell>
          <cell r="B66" t="str">
            <v>COFFRAGE FV GRAVITAIRE 6EH 6X2</v>
          </cell>
          <cell r="C66">
            <v>1297</v>
          </cell>
          <cell r="D66">
            <v>1341.6464293333333</v>
          </cell>
          <cell r="E66">
            <v>1372.7489000000003</v>
          </cell>
        </row>
        <row r="67">
          <cell r="A67" t="str">
            <v>PCG7EH</v>
          </cell>
          <cell r="B67" t="str">
            <v>COFFRAGE FV GRAVITAIRE 7EH 4X3.5</v>
          </cell>
          <cell r="C67">
            <v>1328</v>
          </cell>
          <cell r="D67">
            <v>1372.424352</v>
          </cell>
          <cell r="E67">
            <v>1406.2743</v>
          </cell>
        </row>
        <row r="68">
          <cell r="A68" t="str">
            <v>PCG8EH</v>
          </cell>
          <cell r="B68" t="str">
            <v>COFFRAGE FV GRAVITAIRE 8EH 4X4</v>
          </cell>
          <cell r="C68">
            <v>1412</v>
          </cell>
          <cell r="D68">
            <v>1457.4709493333335</v>
          </cell>
          <cell r="E68">
            <v>1490.9880499999997</v>
          </cell>
        </row>
        <row r="69">
          <cell r="A69" t="str">
            <v>PCG9EH</v>
          </cell>
          <cell r="B69" t="str">
            <v>COFFRAGE FV GRAVITAIRE 9EH 4X4.5</v>
          </cell>
          <cell r="C69">
            <v>1475</v>
          </cell>
          <cell r="D69">
            <v>1522.3346986666668</v>
          </cell>
          <cell r="E69">
            <v>1555.4078499999998</v>
          </cell>
        </row>
        <row r="70">
          <cell r="A70" t="str">
            <v>PCG10EH</v>
          </cell>
          <cell r="B70" t="str">
            <v>COFFRAGE FV GRAVITAIRE 10EH 4X5</v>
          </cell>
          <cell r="C70">
            <v>1622</v>
          </cell>
          <cell r="D70">
            <v>1669.976296</v>
          </cell>
          <cell r="E70">
            <v>1702.3336999999999</v>
          </cell>
        </row>
        <row r="71">
          <cell r="A71" t="str">
            <v>PCG12EHA</v>
          </cell>
          <cell r="B71" t="str">
            <v>COFFRAGE FV GRAVITAIRE 12EH 6X4</v>
          </cell>
          <cell r="C71">
            <v>1814</v>
          </cell>
          <cell r="D71">
            <v>1875.3894986666667</v>
          </cell>
          <cell r="E71">
            <v>1910.8139499999997</v>
          </cell>
        </row>
        <row r="72">
          <cell r="A72" t="str">
            <v>PCG12EHB</v>
          </cell>
          <cell r="B72" t="str">
            <v>COFFRAGE FV GRAVITAIRE 12EH 8X3</v>
          </cell>
          <cell r="C72">
            <v>1933</v>
          </cell>
          <cell r="D72">
            <v>2010.9963413333332</v>
          </cell>
          <cell r="E72">
            <v>2068.8045999999999</v>
          </cell>
        </row>
        <row r="73">
          <cell r="A73" t="str">
            <v>PCG14EHA</v>
          </cell>
          <cell r="B73" t="str">
            <v>COFFRAGE FV GRAVITAIRE 14EH 8X3.5</v>
          </cell>
          <cell r="C73">
            <v>2066</v>
          </cell>
          <cell r="D73">
            <v>2137.4526506666666</v>
          </cell>
          <cell r="E73">
            <v>2338.16</v>
          </cell>
        </row>
        <row r="74">
          <cell r="A74" t="str">
            <v>PCG14EHB</v>
          </cell>
          <cell r="B74" t="str">
            <v>COFFRAGE FV GRAVITAIRE 14EH 7X4</v>
          </cell>
          <cell r="C74">
            <v>1947</v>
          </cell>
          <cell r="D74">
            <v>2011.1537053333334</v>
          </cell>
          <cell r="E74">
            <v>2067.4751000000001</v>
          </cell>
        </row>
        <row r="75">
          <cell r="A75" t="str">
            <v>PCG16EH</v>
          </cell>
          <cell r="B75" t="str">
            <v>COFFRAGE FV GRAVITAIRE 16EH 8X4</v>
          </cell>
          <cell r="C75">
            <v>2342</v>
          </cell>
          <cell r="D75">
            <v>2422.5003280000001</v>
          </cell>
          <cell r="E75">
            <v>2480.7879499999999</v>
          </cell>
        </row>
        <row r="76">
          <cell r="A76" t="str">
            <v>PCG18EHA</v>
          </cell>
          <cell r="B76" t="str">
            <v>COFFRAGE FV GRAVITAIRE 18EH 8X4.5</v>
          </cell>
          <cell r="C76">
            <v>2430</v>
          </cell>
          <cell r="D76">
            <v>2511.3800773333332</v>
          </cell>
          <cell r="E76">
            <v>2557.68885</v>
          </cell>
        </row>
        <row r="77">
          <cell r="A77" t="str">
            <v>PCG20EHB</v>
          </cell>
          <cell r="B77" t="str">
            <v>COFFRAGE FV GRAVITAIRE 20EH 8X5</v>
          </cell>
          <cell r="C77">
            <v>2543</v>
          </cell>
          <cell r="D77">
            <v>2626.5323146666665</v>
          </cell>
          <cell r="E77">
            <v>2685.2375999999995</v>
          </cell>
        </row>
        <row r="78">
          <cell r="A78" t="str">
            <v>PCR3EH</v>
          </cell>
          <cell r="B78" t="str">
            <v>COFFRAGE FV RELEVAGE 3EH 3X2</v>
          </cell>
          <cell r="C78"/>
          <cell r="D78">
            <v>717.74</v>
          </cell>
          <cell r="E78">
            <v>733.24250000000006</v>
          </cell>
        </row>
        <row r="79">
          <cell r="A79" t="str">
            <v>PCR4EH</v>
          </cell>
          <cell r="B79" t="str">
            <v>COFFRAGE FV RELEVAGE 4EH 4X2</v>
          </cell>
          <cell r="C79"/>
          <cell r="D79">
            <v>915.38</v>
          </cell>
          <cell r="E79">
            <v>935.12</v>
          </cell>
        </row>
        <row r="80">
          <cell r="A80" t="str">
            <v>PCR5EH</v>
          </cell>
          <cell r="B80" t="str">
            <v>COFFRAGE FV RELEVAGE 5EH 4X2.5</v>
          </cell>
          <cell r="C80">
            <v>959</v>
          </cell>
          <cell r="D80">
            <v>982.77159733333337</v>
          </cell>
          <cell r="E80">
            <v>1000.1696000000001</v>
          </cell>
        </row>
        <row r="81">
          <cell r="A81" t="str">
            <v>PCR6EHA</v>
          </cell>
          <cell r="B81" t="str">
            <v>COFFRAGE FV RELEVAGE 6EH 4X3</v>
          </cell>
          <cell r="C81">
            <v>1107</v>
          </cell>
          <cell r="D81">
            <v>1143.2988906666667</v>
          </cell>
          <cell r="E81">
            <v>1157.9351499999998</v>
          </cell>
        </row>
        <row r="82">
          <cell r="A82" t="str">
            <v>PCR6EHB</v>
          </cell>
          <cell r="B82" t="str">
            <v>COFFRAGE FV RELEVAGE 6EH 6X2</v>
          </cell>
          <cell r="C82">
            <v>1202</v>
          </cell>
          <cell r="D82">
            <v>1240.5107333333333</v>
          </cell>
          <cell r="E82">
            <v>1257.18995</v>
          </cell>
        </row>
        <row r="83">
          <cell r="A83" t="str">
            <v>PCR7EH</v>
          </cell>
          <cell r="B83" t="str">
            <v>COFFRAGE FV RELEVAGE 7EH 4X3.5</v>
          </cell>
          <cell r="C83">
            <v>1240</v>
          </cell>
          <cell r="D83">
            <v>1278.3431840000001</v>
          </cell>
          <cell r="E83">
            <v>1302.8609999999999</v>
          </cell>
        </row>
        <row r="84">
          <cell r="A84" t="str">
            <v>PCR8EH</v>
          </cell>
          <cell r="B84" t="str">
            <v>COFFRAGE FV RELEVAGE 8EH 4X4</v>
          </cell>
          <cell r="C84">
            <v>1312</v>
          </cell>
          <cell r="D84">
            <v>1350.7769973333334</v>
          </cell>
          <cell r="E84">
            <v>1372.7091499999997</v>
          </cell>
        </row>
        <row r="85">
          <cell r="A85" t="str">
            <v>PCR9EH</v>
          </cell>
          <cell r="B85" t="str">
            <v>COFFRAGE FV RELEVAGE 9EH 4X4.5</v>
          </cell>
          <cell r="C85">
            <v>1375</v>
          </cell>
          <cell r="D85">
            <v>1415.1007466666667</v>
          </cell>
          <cell r="E85">
            <v>1435.5718499999998</v>
          </cell>
        </row>
        <row r="86">
          <cell r="A86" t="str">
            <v>PCR10EH</v>
          </cell>
          <cell r="B86" t="str">
            <v>COFFRAGE FV RELEVAGE 10EH 4X5</v>
          </cell>
          <cell r="C86">
            <v>1508</v>
          </cell>
          <cell r="D86">
            <v>1553.24</v>
          </cell>
          <cell r="E86">
            <v>1553.24</v>
          </cell>
        </row>
        <row r="87">
          <cell r="A87" t="str">
            <v>PCR12EHA</v>
          </cell>
          <cell r="B87" t="str">
            <v>COFFRAGE FV RELEVAGE 12EH 6X4</v>
          </cell>
          <cell r="C87">
            <v>1716</v>
          </cell>
          <cell r="D87">
            <v>1767.6179866666666</v>
          </cell>
          <cell r="E87">
            <v>1790.8537000000001</v>
          </cell>
        </row>
        <row r="88">
          <cell r="A88" t="str">
            <v>PCR12EHB</v>
          </cell>
          <cell r="B88" t="str">
            <v>COFFRAGE FV RELEVAGE 12EH 8X3</v>
          </cell>
          <cell r="C88">
            <v>1860</v>
          </cell>
          <cell r="D88">
            <v>1925.7623893333332</v>
          </cell>
          <cell r="E88">
            <v>1966.6992999999998</v>
          </cell>
        </row>
        <row r="89">
          <cell r="A89" t="str">
            <v>PCR14EHA</v>
          </cell>
          <cell r="B89" t="str">
            <v>COFFRAGE FV RELEVAGE 14EH 8X3.5</v>
          </cell>
          <cell r="C89">
            <v>1976</v>
          </cell>
          <cell r="D89">
            <v>2037.3361386666668</v>
          </cell>
          <cell r="E89">
            <v>2180.4499999999998</v>
          </cell>
        </row>
        <row r="90">
          <cell r="A90" t="str">
            <v>PCR14EHB</v>
          </cell>
          <cell r="B90" t="str">
            <v>COFFRAGE FV RELEVAGE 14EH 7X4</v>
          </cell>
          <cell r="C90">
            <v>1840</v>
          </cell>
          <cell r="D90">
            <v>1894.7034733333332</v>
          </cell>
          <cell r="E90">
            <v>1933.1118500000002</v>
          </cell>
        </row>
        <row r="91">
          <cell r="A91" t="str">
            <v>PCR16EH</v>
          </cell>
          <cell r="B91" t="str">
            <v>COFFRAGE FV RELEVAGE 16EH 8X4</v>
          </cell>
          <cell r="C91">
            <v>2251</v>
          </cell>
          <cell r="D91">
            <v>2318.7538159999999</v>
          </cell>
          <cell r="E91">
            <v>2359.1480000000001</v>
          </cell>
        </row>
        <row r="92">
          <cell r="A92" t="str">
            <v>PCR18EHA</v>
          </cell>
          <cell r="B92" t="str">
            <v>COFFRAGE FV RELEVAGE 18EH 8X4.5</v>
          </cell>
          <cell r="C92">
            <v>2328</v>
          </cell>
          <cell r="D92">
            <v>2397.1054853333335</v>
          </cell>
          <cell r="E92">
            <v>2425.6451999999999</v>
          </cell>
        </row>
        <row r="93">
          <cell r="A93" t="str">
            <v>PCR20EHB</v>
          </cell>
          <cell r="B93" t="str">
            <v>COFFRAGE FV RELEVAGE 20EH 8X5</v>
          </cell>
          <cell r="C93">
            <v>2425</v>
          </cell>
          <cell r="D93">
            <v>2495.6670826666668</v>
          </cell>
          <cell r="E93">
            <v>2532.2342999999996</v>
          </cell>
        </row>
        <row r="94">
          <cell r="A94" t="str">
            <v>CARECO5EH</v>
          </cell>
          <cell r="B94" t="str">
            <v>COFFRAGE ECOPLANC CAREX 5 EH</v>
          </cell>
          <cell r="C94"/>
          <cell r="D94"/>
          <cell r="E94">
            <v>200</v>
          </cell>
        </row>
        <row r="95">
          <cell r="A95" t="str">
            <v>CARECO6EH</v>
          </cell>
          <cell r="B95" t="str">
            <v>COFFRAGE ECOPLANC CAREX 6 EH</v>
          </cell>
          <cell r="C95"/>
          <cell r="D95"/>
          <cell r="E95">
            <v>225</v>
          </cell>
        </row>
        <row r="96">
          <cell r="A96" t="str">
            <v>COFRPVCCAREX5EH</v>
          </cell>
          <cell r="B96"/>
          <cell r="C96"/>
          <cell r="D96"/>
          <cell r="E96">
            <v>375.18</v>
          </cell>
        </row>
        <row r="97">
          <cell r="A97" t="str">
            <v>COFRPVCCAREX6EH</v>
          </cell>
          <cell r="B97" t="str">
            <v>COFFRAGE PVC CAREX 6 EH 2X3 m</v>
          </cell>
          <cell r="C97"/>
          <cell r="D97">
            <v>400</v>
          </cell>
          <cell r="E97">
            <v>432.10500000000002</v>
          </cell>
        </row>
        <row r="99">
          <cell r="A99" t="str">
            <v>LES KITS BACS</v>
          </cell>
        </row>
        <row r="101">
          <cell r="A101" t="str">
            <v>RÉFÉRENCE</v>
          </cell>
          <cell r="B101" t="str">
            <v>DÉSIGNATION PRODUIT</v>
          </cell>
          <cell r="C101" t="str">
            <v>P.U H.T. EN €</v>
          </cell>
          <cell r="D101" t="str">
            <v>NOUVEAU P.U H.T. EN €</v>
          </cell>
          <cell r="E101" t="str">
            <v>PRIX RETENU AU 04/02/2022</v>
          </cell>
        </row>
        <row r="102">
          <cell r="A102"/>
          <cell r="B102"/>
          <cell r="C102"/>
          <cell r="D102"/>
          <cell r="E102"/>
        </row>
        <row r="103">
          <cell r="A103" t="str">
            <v>BFV2.5EH</v>
          </cell>
          <cell r="B103" t="str">
            <v xml:space="preserve"> KIT BAC PEHD 2.5EH </v>
          </cell>
          <cell r="C103">
            <v>1018</v>
          </cell>
          <cell r="D103">
            <v>1112.7655999999999</v>
          </cell>
          <cell r="E103">
            <v>1185.13012</v>
          </cell>
        </row>
        <row r="104">
          <cell r="A104" t="str">
            <v>BFV3EH</v>
          </cell>
          <cell r="B104" t="str">
            <v xml:space="preserve"> KIT BAC PEHD 3 EH </v>
          </cell>
          <cell r="C104">
            <v>1192</v>
          </cell>
          <cell r="D104">
            <v>1331.2636</v>
          </cell>
          <cell r="E104">
            <v>1447.9000200000003</v>
          </cell>
        </row>
        <row r="105">
          <cell r="A105" t="str">
            <v>BFV5EH</v>
          </cell>
          <cell r="B105" t="str">
            <v xml:space="preserve"> KIT BAC PEHD 5EH </v>
          </cell>
          <cell r="C105">
            <v>2036</v>
          </cell>
          <cell r="D105">
            <v>2225.5311999999999</v>
          </cell>
          <cell r="E105">
            <v>2370.2602400000001</v>
          </cell>
        </row>
        <row r="106">
          <cell r="A106" t="str">
            <v>BFV6EH</v>
          </cell>
          <cell r="B106" t="str">
            <v xml:space="preserve"> KIT BAC PEHD 6 EH </v>
          </cell>
          <cell r="C106">
            <v>2383</v>
          </cell>
          <cell r="D106">
            <v>2662.5272</v>
          </cell>
          <cell r="E106">
            <v>2821.4602400000003</v>
          </cell>
        </row>
        <row r="107">
          <cell r="A107" t="str">
            <v>BFV10EH</v>
          </cell>
          <cell r="B107" t="str">
            <v xml:space="preserve"> KIT BAC PEHD 10 EH </v>
          </cell>
          <cell r="C107">
            <v>4072</v>
          </cell>
          <cell r="D107">
            <v>4451.0623999999998</v>
          </cell>
          <cell r="E107">
            <v>4740.5204800000001</v>
          </cell>
        </row>
        <row r="108">
          <cell r="A108" t="str">
            <v>BFV12EH</v>
          </cell>
          <cell r="B108" t="str">
            <v xml:space="preserve"> KIT BAC PEHD 12EH </v>
          </cell>
          <cell r="C108">
            <v>4766</v>
          </cell>
          <cell r="D108">
            <v>5325.0544</v>
          </cell>
          <cell r="E108">
            <v>5642.9204800000007</v>
          </cell>
        </row>
        <row r="109">
          <cell r="A109" t="str">
            <v>BFV20EH</v>
          </cell>
          <cell r="B109" t="str">
            <v xml:space="preserve"> KIT BAC PEHD 20EH </v>
          </cell>
          <cell r="C109">
            <v>8144</v>
          </cell>
          <cell r="D109">
            <v>8902.1247999999996</v>
          </cell>
          <cell r="E109">
            <v>9481.0409600000003</v>
          </cell>
        </row>
        <row r="110">
          <cell r="A110"/>
          <cell r="B110"/>
          <cell r="C110"/>
          <cell r="D110"/>
          <cell r="E110"/>
        </row>
        <row r="111">
          <cell r="A111" t="str">
            <v>LES KITS CAREX</v>
          </cell>
        </row>
        <row r="112">
          <cell r="A112"/>
          <cell r="B112"/>
          <cell r="C112"/>
          <cell r="D112"/>
          <cell r="E112"/>
        </row>
        <row r="113">
          <cell r="A113" t="str">
            <v>RÉFÉRENCE</v>
          </cell>
          <cell r="B113" t="str">
            <v>DÉSIGNATION PRODUIT</v>
          </cell>
          <cell r="C113" t="str">
            <v>P.U H.T. EN €</v>
          </cell>
          <cell r="D113" t="str">
            <v>NOUVEAU P.U H.T. EN €</v>
          </cell>
          <cell r="E113" t="str">
            <v>PRIX RETENU AU 04/02/2022</v>
          </cell>
        </row>
        <row r="114">
          <cell r="A114"/>
          <cell r="B114"/>
          <cell r="C114"/>
          <cell r="D114"/>
          <cell r="E114"/>
        </row>
        <row r="115">
          <cell r="A115" t="str">
            <v>KCAREX5EHSL</v>
          </cell>
          <cell r="B115" t="str">
            <v>KIT CAREX 5 EH</v>
          </cell>
          <cell r="C115"/>
          <cell r="D115"/>
          <cell r="E115">
            <v>2325</v>
          </cell>
        </row>
        <row r="116">
          <cell r="A116" t="str">
            <v>KCAREX6EHSL</v>
          </cell>
          <cell r="B116" t="str">
            <v>KIT CAREX 6 EH</v>
          </cell>
          <cell r="C116"/>
          <cell r="D116">
            <v>2425</v>
          </cell>
          <cell r="E116">
            <v>2425</v>
          </cell>
        </row>
        <row r="117">
          <cell r="A117" t="str">
            <v>KCAREXECO6EH</v>
          </cell>
          <cell r="B117" t="str">
            <v>KIT CAREX 6 EH BORDURE ECOPLANC</v>
          </cell>
          <cell r="C117"/>
          <cell r="D117">
            <v>2675</v>
          </cell>
          <cell r="E117">
            <v>2675</v>
          </cell>
        </row>
        <row r="118">
          <cell r="A118" t="str">
            <v>KCAREXPVC6EH</v>
          </cell>
          <cell r="B118" t="str">
            <v>KIT CAREX 6 EH COFFRAGE PVC</v>
          </cell>
          <cell r="C118"/>
          <cell r="D118">
            <v>2825</v>
          </cell>
          <cell r="E118">
            <v>2825</v>
          </cell>
        </row>
        <row r="120">
          <cell r="A120" t="str">
            <v>LES KITS CAILLEBOTIS</v>
          </cell>
        </row>
        <row r="122">
          <cell r="A122" t="str">
            <v>RÉFÉRENCE</v>
          </cell>
          <cell r="B122" t="str">
            <v>DÉSIGNATION PRODUIT</v>
          </cell>
          <cell r="C122" t="str">
            <v>P.U H.T. EN €</v>
          </cell>
          <cell r="D122" t="str">
            <v>NOUVEAU P.U H.T. EN €</v>
          </cell>
          <cell r="E122" t="str">
            <v>PRIX RETENU AU 04/02/2022</v>
          </cell>
        </row>
        <row r="123">
          <cell r="A123"/>
          <cell r="B123"/>
          <cell r="C123"/>
          <cell r="D123"/>
          <cell r="E123"/>
        </row>
        <row r="124">
          <cell r="A124" t="str">
            <v>PSR3EH3X2</v>
          </cell>
          <cell r="B124" t="str">
            <v xml:space="preserve"> KIT CAILLEBOTIS FV GEOMEMBRANE 3EH3X2  </v>
          </cell>
          <cell r="C124">
            <v>247</v>
          </cell>
          <cell r="D124">
            <v>307.75919999999996</v>
          </cell>
          <cell r="E124">
            <v>327.29999999999995</v>
          </cell>
        </row>
        <row r="125">
          <cell r="A125" t="str">
            <v>PSR4EH4X2</v>
          </cell>
          <cell r="B125" t="str">
            <v xml:space="preserve"> KIT CAILLEBOTIS FV GEOMEMBRANE 4EH4X2  </v>
          </cell>
          <cell r="C125">
            <v>317</v>
          </cell>
          <cell r="D125">
            <v>392.33600000000001</v>
          </cell>
          <cell r="E125">
            <v>439.2</v>
          </cell>
        </row>
        <row r="126">
          <cell r="A126" t="str">
            <v>PSR5EH4X2.5</v>
          </cell>
          <cell r="B126" t="str">
            <v xml:space="preserve"> KIT CAILLEBOTIS FV GEOMEMBRANE 5EH4X2.5  </v>
          </cell>
          <cell r="C126">
            <v>374</v>
          </cell>
          <cell r="D126">
            <v>466.78399999999999</v>
          </cell>
          <cell r="E126">
            <v>518.4</v>
          </cell>
        </row>
        <row r="127">
          <cell r="A127" t="str">
            <v>PSR6EH4X3</v>
          </cell>
          <cell r="B127" t="str">
            <v xml:space="preserve"> KIT CAILLEBOTIS FV GEOMEMBRANE 6EH4X3  </v>
          </cell>
          <cell r="C127">
            <v>504</v>
          </cell>
          <cell r="D127">
            <v>622.80399999999997</v>
          </cell>
          <cell r="E127">
            <v>706.2</v>
          </cell>
        </row>
        <row r="128">
          <cell r="A128" t="str">
            <v>PSR6EH6X2</v>
          </cell>
          <cell r="B128" t="str">
            <v xml:space="preserve"> KIT CAILLEBOTIS FV GEOMEMBRANE 6EH6X2  </v>
          </cell>
          <cell r="C128">
            <v>644</v>
          </cell>
          <cell r="D128">
            <v>762.10400000000004</v>
          </cell>
          <cell r="E128">
            <v>812.84999999999991</v>
          </cell>
        </row>
        <row r="129">
          <cell r="A129" t="str">
            <v>PSR7EH4X3.5</v>
          </cell>
          <cell r="B129" t="str">
            <v xml:space="preserve"> KIT CAILLEBOTIS FV GEOMEMBRANE 7EH4X3.5  </v>
          </cell>
          <cell r="C129">
            <v>562</v>
          </cell>
          <cell r="D129">
            <v>697.25199999999995</v>
          </cell>
          <cell r="E129">
            <v>785.4</v>
          </cell>
        </row>
        <row r="130">
          <cell r="A130" t="str">
            <v>PSR8EH4X4</v>
          </cell>
          <cell r="B130" t="str">
            <v xml:space="preserve"> KIT CAILLEBOTIS FV GEOMEMBRANE 8EH4X4  </v>
          </cell>
          <cell r="C130">
            <v>692</v>
          </cell>
          <cell r="D130">
            <v>853.27199999999993</v>
          </cell>
          <cell r="E130">
            <v>973.2</v>
          </cell>
        </row>
        <row r="131">
          <cell r="A131" t="str">
            <v>PSR8EH8X2</v>
          </cell>
          <cell r="B131" t="str">
            <v xml:space="preserve"> KIT CAILLEBOTIS FV GEOMEMBRANE 8EH8X2  </v>
          </cell>
          <cell r="C131">
            <v>876</v>
          </cell>
          <cell r="D131">
            <v>1034.5719999999999</v>
          </cell>
          <cell r="E131">
            <v>1103.55</v>
          </cell>
        </row>
        <row r="132">
          <cell r="A132" t="str">
            <v>PSR9EH4X4.5</v>
          </cell>
          <cell r="B132" t="str">
            <v xml:space="preserve"> KIT CAILLEBOTIS FV GEOMEMBRANE 9EH4X4.5  </v>
          </cell>
          <cell r="C132">
            <v>750</v>
          </cell>
          <cell r="D132">
            <v>927.71999999999991</v>
          </cell>
          <cell r="E132">
            <v>1052.4000000000001</v>
          </cell>
        </row>
        <row r="133">
          <cell r="A133" t="str">
            <v>PSR10EH4X5</v>
          </cell>
          <cell r="B133" t="str">
            <v xml:space="preserve"> KIT CAILLEBOTIS FV GEOMEMBRANE 10EH4X5  </v>
          </cell>
          <cell r="C133">
            <v>880</v>
          </cell>
          <cell r="D133">
            <v>1083.7399999999998</v>
          </cell>
          <cell r="E133">
            <v>1240.2</v>
          </cell>
        </row>
        <row r="134">
          <cell r="A134" t="str">
            <v>PSR10EH8X2.5</v>
          </cell>
          <cell r="B134" t="str">
            <v xml:space="preserve"> KIT CAILLEBOTIS FV GEOMEMBRANE 10EH8X2.5  </v>
          </cell>
          <cell r="C134">
            <v>748</v>
          </cell>
          <cell r="D134">
            <v>933.56799999999998</v>
          </cell>
          <cell r="E134">
            <v>1036.8</v>
          </cell>
        </row>
        <row r="135">
          <cell r="A135" t="str">
            <v>PSR12EH6X4</v>
          </cell>
          <cell r="B135" t="str">
            <v xml:space="preserve"> KIT CAILLEBOTIS FV GEOMEMBRANE 12EH6X4  </v>
          </cell>
          <cell r="C135">
            <v>1116</v>
          </cell>
          <cell r="D135">
            <v>1383.4871999999998</v>
          </cell>
          <cell r="E135">
            <v>1479.6</v>
          </cell>
        </row>
        <row r="136">
          <cell r="A136" t="str">
            <v>PSR12EH8X3</v>
          </cell>
          <cell r="B136" t="str">
            <v xml:space="preserve"> KIT CAILLEBOTIS FV GEOMEMBRANE 12EH8X3  </v>
          </cell>
          <cell r="C136">
            <v>1068</v>
          </cell>
          <cell r="D136">
            <v>1327.1376</v>
          </cell>
          <cell r="E136">
            <v>1420.08</v>
          </cell>
        </row>
        <row r="137">
          <cell r="A137" t="str">
            <v>PSR14EH7X4</v>
          </cell>
          <cell r="B137" t="str">
            <v xml:space="preserve"> KIT CAILLEBOTIS FV GEOMEMBRANE 14EH7X4  </v>
          </cell>
          <cell r="C137">
            <v>1272</v>
          </cell>
          <cell r="D137">
            <v>1579.8119999999999</v>
          </cell>
          <cell r="E137">
            <v>1692.2999999999997</v>
          </cell>
        </row>
        <row r="138">
          <cell r="A138" t="str">
            <v>PSR14EH8X3.5</v>
          </cell>
          <cell r="B138" t="str">
            <v xml:space="preserve"> KIT CAILLEBOTIS FV GEOMEMBRANE 14EH8X3.5  </v>
          </cell>
          <cell r="C138">
            <v>1183</v>
          </cell>
          <cell r="D138">
            <v>1476.0335999999998</v>
          </cell>
          <cell r="E138">
            <v>1578.48</v>
          </cell>
        </row>
        <row r="139">
          <cell r="A139" t="str">
            <v>PSR16EH8X4</v>
          </cell>
          <cell r="B139" t="str">
            <v xml:space="preserve"> KIT CAILLEBOTIS FV GEOMEMBRANE 16EH8X4  </v>
          </cell>
          <cell r="C139">
            <v>1473</v>
          </cell>
          <cell r="D139">
            <v>1828.8383999999999</v>
          </cell>
          <cell r="E139">
            <v>1957.92</v>
          </cell>
        </row>
        <row r="140">
          <cell r="A140" t="str">
            <v>PSR18EH8X4.5</v>
          </cell>
          <cell r="B140" t="str">
            <v xml:space="preserve"> KIT CAILLEBOTIS FV GEOMEMBRANE 18EH8X4.5  </v>
          </cell>
          <cell r="C140">
            <v>1588</v>
          </cell>
          <cell r="D140">
            <v>1977.7343999999998</v>
          </cell>
          <cell r="E140">
            <v>2116.3199999999997</v>
          </cell>
        </row>
        <row r="141">
          <cell r="A141" t="str">
            <v>PSR18EH9X4</v>
          </cell>
          <cell r="B141" t="str">
            <v xml:space="preserve"> KIT CAILLEBOTIS FV GEOMEMBRANE 18EH9X4  </v>
          </cell>
          <cell r="C141">
            <v>1690</v>
          </cell>
          <cell r="D141">
            <v>2035.6599999999999</v>
          </cell>
          <cell r="E141">
            <v>2351.4</v>
          </cell>
        </row>
        <row r="142">
          <cell r="A142" t="str">
            <v>PSR20EH10X4</v>
          </cell>
          <cell r="B142" t="str">
            <v xml:space="preserve"> KIT CAILLEBOTIS FV GEOMEMBRANE 20EH10X4  </v>
          </cell>
          <cell r="C142">
            <v>1886</v>
          </cell>
          <cell r="D142">
            <v>2099.2280000000001</v>
          </cell>
          <cell r="E142">
            <v>2395.8000000000002</v>
          </cell>
        </row>
        <row r="143">
          <cell r="A143" t="str">
            <v>PSR20EH8X5</v>
          </cell>
          <cell r="B143" t="str">
            <v xml:space="preserve"> KIT CAILLEBOTIS FV GEOMEMBRANE 20EH8X5  </v>
          </cell>
          <cell r="C143">
            <v>1796</v>
          </cell>
          <cell r="D143">
            <v>2145.4103999999998</v>
          </cell>
          <cell r="E143">
            <v>2274.7199999999998</v>
          </cell>
        </row>
        <row r="145">
          <cell r="A145" t="str">
            <v>LES KITS REGARDS</v>
          </cell>
        </row>
        <row r="147">
          <cell r="A147" t="str">
            <v>RÉFÉRENCE</v>
          </cell>
          <cell r="B147" t="str">
            <v>DÉSIGNATION PRODUIT</v>
          </cell>
          <cell r="C147" t="str">
            <v>P.U H.T. EN €</v>
          </cell>
          <cell r="D147" t="str">
            <v>NOUVEAU P.U H.T. EN €</v>
          </cell>
          <cell r="E147" t="str">
            <v>PRIX RETENU AU 04/02/2022</v>
          </cell>
        </row>
        <row r="148">
          <cell r="A148"/>
          <cell r="B148"/>
          <cell r="C148"/>
          <cell r="D148"/>
          <cell r="E148"/>
        </row>
        <row r="149">
          <cell r="A149" t="str">
            <v>SBG01</v>
          </cell>
          <cell r="B149" t="str">
            <v>BROYEUR GRAVITAIRE AQUATIRIS</v>
          </cell>
          <cell r="C149">
            <v>524.71</v>
          </cell>
          <cell r="D149">
            <v>526.40700000000004</v>
          </cell>
          <cell r="E149">
            <v>556.35453999999993</v>
          </cell>
        </row>
        <row r="150">
          <cell r="A150" t="str">
            <v>CHASSEAQUA</v>
          </cell>
          <cell r="B150" t="str">
            <v>CHASSE AQUATIRIS EAUX BRUTES</v>
          </cell>
          <cell r="C150">
            <v>530</v>
          </cell>
          <cell r="D150">
            <v>530.42000000000007</v>
          </cell>
          <cell r="E150">
            <v>530.42000000000007</v>
          </cell>
        </row>
        <row r="151">
          <cell r="A151" t="str">
            <v>CHASSECLAP</v>
          </cell>
          <cell r="B151" t="str">
            <v>CHASSE A CLAPET INOX  AQUATIRIS</v>
          </cell>
          <cell r="C151">
            <v>920</v>
          </cell>
          <cell r="D151">
            <v>923.64975000000004</v>
          </cell>
          <cell r="E151">
            <v>977.89289500000007</v>
          </cell>
        </row>
        <row r="152">
          <cell r="A152" t="str">
            <v>CHASSECLAP2</v>
          </cell>
          <cell r="B152"/>
          <cell r="C152"/>
          <cell r="D152"/>
          <cell r="E152">
            <v>1108.3800000000001</v>
          </cell>
        </row>
        <row r="153">
          <cell r="A153" t="str">
            <v>CHASSECLAP3</v>
          </cell>
          <cell r="B153"/>
          <cell r="C153"/>
          <cell r="D153"/>
          <cell r="E153">
            <v>1380</v>
          </cell>
        </row>
        <row r="154">
          <cell r="A154" t="str">
            <v>DIR013V63</v>
          </cell>
          <cell r="B154" t="str">
            <v>KIT RELEVAGE 3 VOIES DIAM 63</v>
          </cell>
          <cell r="C154"/>
          <cell r="D154">
            <v>200.61</v>
          </cell>
          <cell r="E154">
            <v>222.72</v>
          </cell>
        </row>
        <row r="155">
          <cell r="A155" t="str">
            <v>DIR023V63</v>
          </cell>
          <cell r="B155" t="str">
            <v>KIT RELEVAGE DIR02 3 VOIES DIAM 63</v>
          </cell>
          <cell r="C155"/>
          <cell r="D155">
            <v>234.81</v>
          </cell>
          <cell r="E155">
            <v>264.59280000000001</v>
          </cell>
        </row>
        <row r="156">
          <cell r="A156" t="str">
            <v>DIR023VMHI50</v>
          </cell>
          <cell r="B156" t="str">
            <v>KIT RELEVAGE VAN 3 VOIES MOTORISE DIAM 50</v>
          </cell>
          <cell r="C156">
            <v>715</v>
          </cell>
          <cell r="D156">
            <v>759.15000000000009</v>
          </cell>
          <cell r="E156">
            <v>883.36</v>
          </cell>
        </row>
        <row r="157">
          <cell r="A157" t="str">
            <v>DIR023VMHI63</v>
          </cell>
          <cell r="B157" t="str">
            <v>KIT RELEVAGE VAN 3 VOIES MOTORISE DIAM 63</v>
          </cell>
          <cell r="C157">
            <v>761</v>
          </cell>
          <cell r="D157">
            <v>801.51700000000005</v>
          </cell>
          <cell r="E157">
            <v>902.71</v>
          </cell>
        </row>
        <row r="158">
          <cell r="A158" t="str">
            <v>DIR01VANG50</v>
          </cell>
          <cell r="B158" t="str">
            <v>KIT FV RELEVAGE VANGUI50</v>
          </cell>
          <cell r="C158"/>
          <cell r="D158">
            <v>136.32</v>
          </cell>
          <cell r="E158">
            <v>136.32</v>
          </cell>
        </row>
        <row r="159">
          <cell r="A159" t="str">
            <v>DIR02VANG63</v>
          </cell>
          <cell r="B159" t="str">
            <v>KIT FV RELEVAGE VANGUI63</v>
          </cell>
          <cell r="C159">
            <v>187</v>
          </cell>
          <cell r="D159">
            <v>187.75800000000001</v>
          </cell>
          <cell r="E159">
            <v>187.90723000000003</v>
          </cell>
        </row>
        <row r="160">
          <cell r="A160" t="str">
            <v>KITFVGVAN110</v>
          </cell>
          <cell r="B160" t="str">
            <v>KIT FV GRAVITAIRE  VANNES GUILLOTINES 110</v>
          </cell>
          <cell r="C160">
            <v>200</v>
          </cell>
          <cell r="D160">
            <v>200.70600000000002</v>
          </cell>
          <cell r="E160">
            <v>212.01999999999998</v>
          </cell>
        </row>
        <row r="161">
          <cell r="A161" t="str">
            <v>KITDIG01</v>
          </cell>
          <cell r="B161" t="str">
            <v>KIT GRAVITAIRE PELLE INOX</v>
          </cell>
          <cell r="C161">
            <v>182.76</v>
          </cell>
          <cell r="D161">
            <v>185.05432999999999</v>
          </cell>
          <cell r="E161">
            <v>210.66</v>
          </cell>
        </row>
        <row r="162">
          <cell r="A162" t="str">
            <v>KITCOL01</v>
          </cell>
          <cell r="B162" t="str">
            <v>REGARD DE COLLECTE+KIT MISE EN CHARGE</v>
          </cell>
          <cell r="C162">
            <v>168</v>
          </cell>
          <cell r="D162">
            <v>168</v>
          </cell>
          <cell r="E162">
            <v>176.87398024999999</v>
          </cell>
        </row>
        <row r="163">
          <cell r="A163" t="str">
            <v>KITCOL01FV</v>
          </cell>
          <cell r="B163" t="str">
            <v>REGARD DE SORTIE FV</v>
          </cell>
          <cell r="C163">
            <v>120</v>
          </cell>
          <cell r="D163">
            <v>120.54</v>
          </cell>
          <cell r="E163">
            <v>127.97</v>
          </cell>
        </row>
        <row r="164">
          <cell r="A164" t="str">
            <v>PREGAZRV</v>
          </cell>
          <cell r="B164" t="str">
            <v>REGARD DE SORTIE SANS FOND (ZRV)</v>
          </cell>
          <cell r="C164">
            <v>54</v>
          </cell>
          <cell r="D164">
            <v>53.8</v>
          </cell>
          <cell r="E164">
            <v>53.8</v>
          </cell>
        </row>
        <row r="165">
          <cell r="A165" t="str">
            <v>KITTOB03</v>
          </cell>
          <cell r="B165" t="str">
            <v>KIT DE REPARTITION</v>
          </cell>
          <cell r="C165">
            <v>124</v>
          </cell>
          <cell r="D165">
            <v>124</v>
          </cell>
          <cell r="E165">
            <v>77.760000000000005</v>
          </cell>
        </row>
        <row r="167">
          <cell r="A167" t="str">
            <v>LES KITS FH (Géomembrane 1.10mm)</v>
          </cell>
          <cell r="B167"/>
        </row>
        <row r="169">
          <cell r="A169" t="str">
            <v>RÉFÉRENCE</v>
          </cell>
          <cell r="B169" t="str">
            <v>DÉSIGNATION PRODUIT</v>
          </cell>
          <cell r="C169" t="str">
            <v>P.U H.T. EN €</v>
          </cell>
          <cell r="D169" t="str">
            <v>NOUVEAU P.U H.T. EN €</v>
          </cell>
          <cell r="E169" t="str">
            <v>PRIX RETENU AU 04/02/2022</v>
          </cell>
        </row>
        <row r="170">
          <cell r="A170"/>
          <cell r="B170"/>
          <cell r="C170"/>
          <cell r="D170"/>
          <cell r="E170"/>
        </row>
        <row r="171">
          <cell r="A171" t="str">
            <v>PFH2EH</v>
          </cell>
          <cell r="B171" t="str">
            <v xml:space="preserve"> PACK EPDM/GEOTEXTILE FH 1.10MM 2EH  </v>
          </cell>
          <cell r="C171">
            <v>204</v>
          </cell>
          <cell r="D171">
            <v>236.37546</v>
          </cell>
          <cell r="E171">
            <v>274.42275000000001</v>
          </cell>
        </row>
        <row r="172">
          <cell r="A172" t="str">
            <v>PFH3EH</v>
          </cell>
          <cell r="B172" t="str">
            <v xml:space="preserve"> PACK EPDM/GEOTEXTILE FH 1.10MM 3EH  </v>
          </cell>
          <cell r="C172">
            <v>254</v>
          </cell>
          <cell r="D172">
            <v>288.24551999999994</v>
          </cell>
          <cell r="E172">
            <v>350.93</v>
          </cell>
        </row>
        <row r="173">
          <cell r="A173" t="str">
            <v>PFH4EH</v>
          </cell>
          <cell r="B173" t="str">
            <v xml:space="preserve"> PACK EPDM/GEOTEXTILE FH 1.10MM 4EH  </v>
          </cell>
          <cell r="C173">
            <v>257</v>
          </cell>
          <cell r="D173">
            <v>293.07275999999996</v>
          </cell>
          <cell r="E173">
            <v>391.63</v>
          </cell>
        </row>
        <row r="174">
          <cell r="A174" t="str">
            <v>PFH5EH</v>
          </cell>
          <cell r="B174" t="str">
            <v xml:space="preserve"> PACK EPDM/GEOTEXTILE FH 1.10MM 5EH </v>
          </cell>
          <cell r="C174">
            <v>305</v>
          </cell>
          <cell r="D174">
            <v>344.86691999999999</v>
          </cell>
          <cell r="E174">
            <v>460.42</v>
          </cell>
        </row>
        <row r="175">
          <cell r="A175" t="str">
            <v>PFH6EH</v>
          </cell>
          <cell r="B175" t="str">
            <v xml:space="preserve"> PACK EPDM/GEOTEXTILE FH 1.10MM 6EH  </v>
          </cell>
          <cell r="C175">
            <v>416</v>
          </cell>
          <cell r="D175">
            <v>466.15511999999995</v>
          </cell>
          <cell r="E175">
            <v>542.00212499999998</v>
          </cell>
        </row>
        <row r="176">
          <cell r="A176" t="str">
            <v>PFH7EH</v>
          </cell>
          <cell r="B176" t="str">
            <v xml:space="preserve"> PACK EPDM/GEOTEXTILE FH 1.10MM 7EH  </v>
          </cell>
          <cell r="C176">
            <v>455</v>
          </cell>
          <cell r="D176">
            <v>524.21861999999999</v>
          </cell>
          <cell r="E176">
            <v>610.81299999999999</v>
          </cell>
        </row>
        <row r="177">
          <cell r="A177" t="str">
            <v>PFH8EH</v>
          </cell>
          <cell r="B177" t="str">
            <v xml:space="preserve"> PACK EPDM/GEOTEXTILE FH 1.10MM 8EH  </v>
          </cell>
          <cell r="C177">
            <v>520</v>
          </cell>
          <cell r="D177">
            <v>588.35411999999997</v>
          </cell>
          <cell r="E177">
            <v>679.60725000000002</v>
          </cell>
        </row>
        <row r="178">
          <cell r="A178" t="str">
            <v>PFH9EH</v>
          </cell>
          <cell r="B178" t="str">
            <v xml:space="preserve"> PACK EPDM/GEOTEXTILE FH 1.10MM 9EH  </v>
          </cell>
          <cell r="C178">
            <v>548</v>
          </cell>
          <cell r="D178">
            <v>613.76</v>
          </cell>
          <cell r="E178">
            <v>726.95524999999998</v>
          </cell>
        </row>
        <row r="179">
          <cell r="A179" t="str">
            <v>PFH10EH</v>
          </cell>
          <cell r="B179" t="str">
            <v xml:space="preserve"> PACK EPDM GEOTEXTILE FH 1.10MM 10EH  </v>
          </cell>
          <cell r="C179">
            <v>622</v>
          </cell>
          <cell r="D179">
            <v>695.78297999999995</v>
          </cell>
          <cell r="E179">
            <v>824.09512499999994</v>
          </cell>
        </row>
        <row r="180">
          <cell r="A180" t="str">
            <v>PFH12EH</v>
          </cell>
          <cell r="B180" t="str">
            <v xml:space="preserve"> PACK EPDM/GEOTEXTILE FH 1.10MM 12EH  </v>
          </cell>
          <cell r="C180">
            <v>727</v>
          </cell>
          <cell r="D180">
            <v>814.24</v>
          </cell>
          <cell r="E180">
            <v>964.55974999999989</v>
          </cell>
        </row>
        <row r="181">
          <cell r="A181" t="str">
            <v>PFH14EH</v>
          </cell>
          <cell r="B181" t="str">
            <v xml:space="preserve"> PACK EPDM/GEOTEXTILE FH 1.10MM 14EH  </v>
          </cell>
          <cell r="C181">
            <v>765</v>
          </cell>
          <cell r="D181">
            <v>856.8</v>
          </cell>
          <cell r="E181">
            <v>1028.881875</v>
          </cell>
        </row>
        <row r="182">
          <cell r="A182" t="str">
            <v>PFH16EH</v>
          </cell>
          <cell r="B182" t="str">
            <v xml:space="preserve"> PACK EPDM/GEOTEXTILE FH 1.10MM 16EH </v>
          </cell>
          <cell r="C182">
            <v>877</v>
          </cell>
          <cell r="D182">
            <v>980.9848199999999</v>
          </cell>
          <cell r="E182">
            <v>1157.8087499999999</v>
          </cell>
        </row>
        <row r="183">
          <cell r="A183" t="str">
            <v>PFH18EH</v>
          </cell>
          <cell r="B183" t="str">
            <v xml:space="preserve"> PACK EPDM/GEOTEXTILE FH 1.10MM 18EH  </v>
          </cell>
          <cell r="C183">
            <v>1101</v>
          </cell>
          <cell r="D183">
            <v>1233.1199999999999</v>
          </cell>
          <cell r="E183">
            <v>1278.1199999999999</v>
          </cell>
        </row>
        <row r="184">
          <cell r="A184" t="str">
            <v>PFH20EH</v>
          </cell>
          <cell r="B184" t="str">
            <v xml:space="preserve"> PACK EPDM/GEOTEXTILE FH 1.10MM 20EH  </v>
          </cell>
          <cell r="C184">
            <v>1141</v>
          </cell>
          <cell r="D184">
            <v>1277.92</v>
          </cell>
          <cell r="E184">
            <v>1324.39</v>
          </cell>
        </row>
        <row r="186">
          <cell r="A186" t="str">
            <v>LES KITS FV SANS GRILLE (Géomembrane 1.52mm)</v>
          </cell>
          <cell r="B186"/>
          <cell r="C186"/>
        </row>
        <row r="188">
          <cell r="A188" t="str">
            <v>RÉFÉRENCE</v>
          </cell>
          <cell r="B188" t="str">
            <v>DÉSIGNATION PRODUIT</v>
          </cell>
          <cell r="C188" t="str">
            <v>P.U H.T. EN €</v>
          </cell>
          <cell r="D188" t="str">
            <v>NOUVEAU P.U H.T. EN €</v>
          </cell>
          <cell r="E188" t="str">
            <v>PRIX RETENU AU 04/02/2022</v>
          </cell>
        </row>
        <row r="189">
          <cell r="A189"/>
          <cell r="B189"/>
          <cell r="C189"/>
          <cell r="D189"/>
          <cell r="E189"/>
        </row>
        <row r="190">
          <cell r="A190" t="str">
            <v>PFV2EH2.5X1.6</v>
          </cell>
          <cell r="B190" t="str">
            <v xml:space="preserve"> PACK FV GEO 1.52MM 2EH SANS GRILLE </v>
          </cell>
          <cell r="C190">
            <v>320</v>
          </cell>
          <cell r="D190">
            <v>339.99419999999998</v>
          </cell>
          <cell r="E190">
            <v>421.43387499999994</v>
          </cell>
        </row>
        <row r="191">
          <cell r="A191" t="str">
            <v>PFV3EH3X2</v>
          </cell>
          <cell r="B191" t="str">
            <v xml:space="preserve"> PACK FV GEO 1.52MM 3EH SANS GRILLE </v>
          </cell>
          <cell r="C191">
            <v>387</v>
          </cell>
          <cell r="D191">
            <v>410.29300000000006</v>
          </cell>
          <cell r="E191">
            <v>509.95651375</v>
          </cell>
        </row>
        <row r="192">
          <cell r="A192" t="str">
            <v>PFV4EH4X2</v>
          </cell>
          <cell r="B192" t="str">
            <v xml:space="preserve"> PACK FV GEO 1.52MM 4EH SANS GRILLE </v>
          </cell>
          <cell r="C192">
            <v>467</v>
          </cell>
          <cell r="D192">
            <v>495.96980000000002</v>
          </cell>
          <cell r="E192">
            <v>617.86390249999999</v>
          </cell>
        </row>
        <row r="193">
          <cell r="A193" t="str">
            <v>PFV5EH4X2.5</v>
          </cell>
          <cell r="B193" t="str">
            <v xml:space="preserve"> PACK FV GEO 1.52MM 5EH SANS GRILLE </v>
          </cell>
          <cell r="C193">
            <v>517</v>
          </cell>
          <cell r="D193">
            <v>550.09640000000002</v>
          </cell>
          <cell r="E193">
            <v>686.03471499999989</v>
          </cell>
        </row>
        <row r="194">
          <cell r="A194" t="str">
            <v>PFV6EH4X3</v>
          </cell>
          <cell r="B194" t="str">
            <v xml:space="preserve"> PACK FV GEO 1.52MM 6EH4X3 SANS GRILLE </v>
          </cell>
          <cell r="C194">
            <v>616</v>
          </cell>
          <cell r="D194">
            <v>654.46220000000005</v>
          </cell>
          <cell r="E194">
            <v>817.47462499999995</v>
          </cell>
        </row>
        <row r="195">
          <cell r="A195" t="str">
            <v>PFV6EH6X2</v>
          </cell>
          <cell r="B195" t="str">
            <v xml:space="preserve"> PACK FV GEO 1.52MM 6EH6X2 SANS GRILLE </v>
          </cell>
          <cell r="C195">
            <v>595</v>
          </cell>
          <cell r="D195">
            <v>632.7482</v>
          </cell>
          <cell r="E195">
            <v>790.12649999999996</v>
          </cell>
        </row>
        <row r="196">
          <cell r="A196" t="str">
            <v>PFV7EH4X3.5</v>
          </cell>
          <cell r="B196" t="str">
            <v xml:space="preserve"> PACK FV GEO 1.52MM 7EH SANS GRILLE </v>
          </cell>
          <cell r="C196">
            <v>616</v>
          </cell>
          <cell r="D196">
            <v>658.34960000000001</v>
          </cell>
          <cell r="E196">
            <v>822.37899999999991</v>
          </cell>
        </row>
        <row r="197">
          <cell r="A197" t="str">
            <v>PFV8EH4X4</v>
          </cell>
          <cell r="B197" t="str">
            <v xml:space="preserve"> PACK FV GEO 1.52MM 8EH4X4 SANS GRILLE </v>
          </cell>
          <cell r="C197">
            <v>763</v>
          </cell>
          <cell r="D197">
            <v>811.96900000000005</v>
          </cell>
          <cell r="E197">
            <v>1015.8607500000002</v>
          </cell>
        </row>
        <row r="198">
          <cell r="A198" t="str">
            <v>PFV8EH8X2</v>
          </cell>
          <cell r="B198" t="str">
            <v xml:space="preserve"> PACK FV GEO 1.52MM 8EH8X2 SANS GRILLE </v>
          </cell>
          <cell r="C198">
            <v>744</v>
          </cell>
          <cell r="D198">
            <v>792.80040000000008</v>
          </cell>
          <cell r="E198">
            <v>991.72125000000005</v>
          </cell>
        </row>
        <row r="199">
          <cell r="A199" t="str">
            <v>PFV9EH4X4.5</v>
          </cell>
          <cell r="B199" t="str">
            <v xml:space="preserve"> PACK FV GEO 1.52MM 9EH4X4.5 SANS GRILLE </v>
          </cell>
          <cell r="C199">
            <v>763</v>
          </cell>
          <cell r="D199">
            <v>815.85639999999989</v>
          </cell>
          <cell r="E199">
            <v>1020.7484999999999</v>
          </cell>
        </row>
        <row r="200">
          <cell r="A200" t="str">
            <v>PFV10EH10X2</v>
          </cell>
          <cell r="B200" t="str">
            <v xml:space="preserve"> PACK FV GEO 1.52MM 10EH10X2 SANS GRILLE </v>
          </cell>
          <cell r="C200">
            <v>862</v>
          </cell>
          <cell r="D200">
            <v>920.26949999999999</v>
          </cell>
          <cell r="E200">
            <v>1152.2522500000002</v>
          </cell>
        </row>
        <row r="201">
          <cell r="A201" t="str">
            <v>PFV10EH4X5</v>
          </cell>
          <cell r="B201" t="str">
            <v xml:space="preserve"> PACK FV GEO 1.52MM 10EH4X5 SANS GRILLE </v>
          </cell>
          <cell r="C201">
            <v>770</v>
          </cell>
          <cell r="D201">
            <v>819.74489999999992</v>
          </cell>
          <cell r="E201">
            <v>1025.6528750000002</v>
          </cell>
        </row>
        <row r="202">
          <cell r="A202" t="str">
            <v>PFV10EH8X2.5</v>
          </cell>
          <cell r="B202" t="str">
            <v xml:space="preserve"> PACK FV GEO 1.52MM 10EH8X2.5 SANS GRILLE </v>
          </cell>
          <cell r="C202">
            <v>826</v>
          </cell>
          <cell r="D202">
            <v>875.01003299999991</v>
          </cell>
          <cell r="E202">
            <v>1095.2617500000001</v>
          </cell>
        </row>
        <row r="203">
          <cell r="A203" t="str">
            <v>PFV12EH6X4</v>
          </cell>
          <cell r="B203" t="str">
            <v xml:space="preserve"> PACK FV GEO 1.52MM 12EH6X4 SANS GRILLE </v>
          </cell>
          <cell r="C203">
            <v>912</v>
          </cell>
          <cell r="D203">
            <v>966.72</v>
          </cell>
          <cell r="E203">
            <v>1162.0443750000002</v>
          </cell>
        </row>
        <row r="204">
          <cell r="A204" t="str">
            <v>PFV12EH8X3</v>
          </cell>
          <cell r="B204" t="str">
            <v xml:space="preserve"> PACK FV GEO 1.52MM 12EH8X3 SANS GRILLE </v>
          </cell>
          <cell r="C204">
            <v>986</v>
          </cell>
          <cell r="D204">
            <v>1053.2364000000002</v>
          </cell>
          <cell r="E204">
            <v>1319.7325000000001</v>
          </cell>
        </row>
        <row r="205">
          <cell r="A205" t="str">
            <v>PFV14EH7X4</v>
          </cell>
          <cell r="B205" t="str">
            <v xml:space="preserve"> PACK FV GEO 1.52MM 14EH7X4 SANS GRILLE </v>
          </cell>
          <cell r="C205">
            <v>1117</v>
          </cell>
          <cell r="D205">
            <v>1185.6456000000001</v>
          </cell>
          <cell r="E205">
            <v>1486.497875</v>
          </cell>
        </row>
        <row r="206">
          <cell r="A206" t="str">
            <v>PFV14EH8X3.5</v>
          </cell>
          <cell r="B206" t="str">
            <v xml:space="preserve"> PACK FV GEO 1.52MM 14EH8X3.5 SANS GRILLE </v>
          </cell>
          <cell r="C206">
            <v>986</v>
          </cell>
          <cell r="D206">
            <v>1061.0145000000002</v>
          </cell>
          <cell r="E206">
            <v>1329.524625</v>
          </cell>
        </row>
        <row r="207">
          <cell r="A207" t="str">
            <v>PFV16EH8X4</v>
          </cell>
          <cell r="B207" t="str">
            <v xml:space="preserve"> PACK FV GEO 1.52MM 16EH8X4 SANS GRILLE </v>
          </cell>
          <cell r="C207">
            <v>1225</v>
          </cell>
          <cell r="D207">
            <v>1312.0752000000002</v>
          </cell>
          <cell r="E207">
            <v>1645.732125</v>
          </cell>
        </row>
        <row r="208">
          <cell r="A208" t="str">
            <v>PFV18EH8X4.5</v>
          </cell>
          <cell r="B208" t="str">
            <v xml:space="preserve"> PACK FV GEO 1.52MM 18EH8X4.5 SANS GRILLE </v>
          </cell>
          <cell r="C208">
            <v>1375</v>
          </cell>
          <cell r="D208">
            <v>1471.25</v>
          </cell>
          <cell r="E208">
            <v>1655.5242499999999</v>
          </cell>
        </row>
        <row r="209">
          <cell r="A209" t="str">
            <v>PFV18EH9X4</v>
          </cell>
          <cell r="B209" t="str">
            <v xml:space="preserve"> PACK FV GEO 1.52MM 18EH9X4 SANS GRILLE </v>
          </cell>
          <cell r="C209">
            <v>1408</v>
          </cell>
          <cell r="D209">
            <v>1506.5600000000002</v>
          </cell>
          <cell r="E209">
            <v>1702.4128000000001</v>
          </cell>
        </row>
        <row r="210">
          <cell r="A210" t="str">
            <v>PFV20EH10X4</v>
          </cell>
          <cell r="B210" t="str">
            <v xml:space="preserve"> PACK FV GEO 1.52MM 20EH10X4 SANS GRILLE </v>
          </cell>
          <cell r="C210">
            <v>1520</v>
          </cell>
          <cell r="D210">
            <v>1626.4</v>
          </cell>
          <cell r="E210">
            <v>1916.66975</v>
          </cell>
        </row>
        <row r="211">
          <cell r="A211" t="str">
            <v>PFV20EH8X5</v>
          </cell>
          <cell r="B211" t="str">
            <v xml:space="preserve"> PACK FV GEO 1.52MM 20EH8X5 SANS GRILLE </v>
          </cell>
          <cell r="C211">
            <v>1525</v>
          </cell>
          <cell r="D211">
            <v>1631.75</v>
          </cell>
          <cell r="E211">
            <v>1925.47</v>
          </cell>
        </row>
        <row r="213">
          <cell r="A213" t="str">
            <v>LES KITS FV AVEC GRILLE (Géomembrane 1.52mm)</v>
          </cell>
          <cell r="B213"/>
          <cell r="C213"/>
        </row>
        <row r="215">
          <cell r="A215" t="str">
            <v>RÉFÉRENCE</v>
          </cell>
          <cell r="B215" t="str">
            <v>DÉSIGNATION PRODUIT</v>
          </cell>
          <cell r="C215" t="str">
            <v>P.U H.T. EN €</v>
          </cell>
          <cell r="D215" t="str">
            <v>NOUVEAU P.U H.T. EN €</v>
          </cell>
          <cell r="E215" t="str">
            <v>PRIX RETENU AU 04/02/2022</v>
          </cell>
        </row>
        <row r="216">
          <cell r="A216"/>
          <cell r="B216"/>
          <cell r="C216"/>
          <cell r="D216"/>
          <cell r="E216"/>
        </row>
        <row r="217">
          <cell r="A217" t="str">
            <v>PSFV2EH2.5X1.6</v>
          </cell>
          <cell r="B217" t="str">
            <v xml:space="preserve"> PACK  FV GEO 1.52MM 2EH2.5X1.6  </v>
          </cell>
          <cell r="C217">
            <v>321</v>
          </cell>
          <cell r="D217">
            <v>362.72999999999996</v>
          </cell>
          <cell r="E217">
            <v>421.43</v>
          </cell>
        </row>
        <row r="218">
          <cell r="A218" t="str">
            <v>PSFV3EH3X2</v>
          </cell>
          <cell r="B218" t="str">
            <v xml:space="preserve"> PACK  FV GEO 1.52MM 3EH3X2 AVEC GRILLES </v>
          </cell>
          <cell r="C218">
            <v>635</v>
          </cell>
          <cell r="D218">
            <v>718.05219999999997</v>
          </cell>
          <cell r="E218">
            <v>837.25651374999995</v>
          </cell>
        </row>
        <row r="219">
          <cell r="A219" t="str">
            <v>PSFV4EH4X2</v>
          </cell>
          <cell r="B219" t="str">
            <v xml:space="preserve"> PACK  FV GEO 1.52MM 4EH 4X2 AVEC GRILLES </v>
          </cell>
          <cell r="C219">
            <v>785</v>
          </cell>
          <cell r="D219">
            <v>888.30579999999998</v>
          </cell>
          <cell r="E219">
            <v>1057.0639025</v>
          </cell>
        </row>
        <row r="220">
          <cell r="A220" t="str">
            <v>PSFV5EH4X2.5</v>
          </cell>
          <cell r="B220" t="str">
            <v xml:space="preserve"> PACK  FV GEO 1.52MM 5EH4X2.5 AVEC GRILLES </v>
          </cell>
          <cell r="C220">
            <v>892</v>
          </cell>
          <cell r="D220">
            <v>1016.8803999999999</v>
          </cell>
          <cell r="E220">
            <v>1204.4347149999999</v>
          </cell>
        </row>
        <row r="221">
          <cell r="A221" t="str">
            <v>PSFV6EH4X3</v>
          </cell>
          <cell r="B221" t="str">
            <v xml:space="preserve"> PACK  FV GEO 1.52MM 6EH 4X3 AVEC GRILLES </v>
          </cell>
          <cell r="C221">
            <v>1121</v>
          </cell>
          <cell r="D221">
            <v>1277.2662000000003</v>
          </cell>
          <cell r="E221">
            <v>1523.6746249999999</v>
          </cell>
        </row>
        <row r="222">
          <cell r="A222" t="str">
            <v>PSFV6EH6X2</v>
          </cell>
          <cell r="B222" t="str">
            <v xml:space="preserve"> PACK  FV GEO 1.52MM 6EH 6X2 AVEC GRILLES </v>
          </cell>
          <cell r="C222">
            <v>1239</v>
          </cell>
          <cell r="D222">
            <v>1394.8522</v>
          </cell>
          <cell r="E222">
            <v>1602.9764999999998</v>
          </cell>
        </row>
        <row r="223">
          <cell r="A223" t="str">
            <v>PSFV7EH4X3.5</v>
          </cell>
          <cell r="B223" t="str">
            <v xml:space="preserve"> PACK  FV GEO 1.52MM 7EH 4X3.5 AVEC GRILLES </v>
          </cell>
          <cell r="C223">
            <v>1178</v>
          </cell>
          <cell r="D223">
            <v>1355.6016000000002</v>
          </cell>
          <cell r="E223">
            <v>1607.779</v>
          </cell>
        </row>
        <row r="224">
          <cell r="A224" t="str">
            <v>PSFV8EH4X4</v>
          </cell>
          <cell r="B224" t="str">
            <v xml:space="preserve"> PACK  FV GEO 1.52MM 8EH 4X4 AVEC GRILLES </v>
          </cell>
          <cell r="C224">
            <v>1456</v>
          </cell>
          <cell r="D224">
            <v>1665.2410000000002</v>
          </cell>
          <cell r="E224">
            <v>1989.0607500000003</v>
          </cell>
        </row>
        <row r="225">
          <cell r="A225" t="str">
            <v>PSFV8EH8X2</v>
          </cell>
          <cell r="B225" t="str">
            <v xml:space="preserve"> PACK FV GEO 1.52MM 8EH 8X2 AVEC GRILLES </v>
          </cell>
          <cell r="C225">
            <v>1621</v>
          </cell>
          <cell r="D225">
            <v>1827.3724000000002</v>
          </cell>
          <cell r="E225">
            <v>2095.2712500000002</v>
          </cell>
        </row>
        <row r="226">
          <cell r="A226" t="str">
            <v>PSFV9EH4X4.5</v>
          </cell>
          <cell r="B226" t="str">
            <v xml:space="preserve"> PACK  FV GEO 1.52MM 9EH 4X4.5 AVEC GRILLES </v>
          </cell>
          <cell r="C226">
            <v>1513</v>
          </cell>
          <cell r="D226">
            <v>1743.5764000000001</v>
          </cell>
          <cell r="E226">
            <v>2073.1484999999998</v>
          </cell>
        </row>
        <row r="227">
          <cell r="A227" t="str">
            <v>PSFV10EH4X5</v>
          </cell>
          <cell r="B227" t="str">
            <v xml:space="preserve"> PACK  FV GEO 1.52MM 10EH4X5 AVEC GRILLES </v>
          </cell>
          <cell r="C227">
            <v>1643</v>
          </cell>
          <cell r="D227">
            <v>1903.4848999999999</v>
          </cell>
          <cell r="E227">
            <v>2265.852875</v>
          </cell>
        </row>
        <row r="228">
          <cell r="A228" t="str">
            <v>PSFV10EH8X2.5</v>
          </cell>
          <cell r="B228" t="str">
            <v xml:space="preserve"> PACK FV GEO 1.52MM 10EH 8X2.5 AVEC GRILLES </v>
          </cell>
          <cell r="C228">
            <v>1573</v>
          </cell>
          <cell r="D228">
            <v>1808.578033</v>
          </cell>
          <cell r="E228">
            <v>2132.0617500000003</v>
          </cell>
        </row>
        <row r="229">
          <cell r="A229" t="str">
            <v>PSFV12EH6X4</v>
          </cell>
          <cell r="B229" t="str">
            <v xml:space="preserve"> PACK  FV GEO 1.52MM 12EH 6X4 AVEC GRILLES </v>
          </cell>
          <cell r="C229">
            <v>2028</v>
          </cell>
          <cell r="D229">
            <v>2311.5315000000001</v>
          </cell>
          <cell r="E229">
            <v>2641.6443749999999</v>
          </cell>
        </row>
        <row r="230">
          <cell r="A230" t="str">
            <v>PSFV12EH8X3</v>
          </cell>
          <cell r="B230" t="str">
            <v xml:space="preserve"> PACK  FV GEO 1.52MM 12EH 8X3 AVEC GRILLES </v>
          </cell>
          <cell r="C230">
            <v>2054</v>
          </cell>
          <cell r="D230">
            <v>2380.3740000000003</v>
          </cell>
          <cell r="E230">
            <v>2739.8125</v>
          </cell>
        </row>
        <row r="231">
          <cell r="A231" t="str">
            <v>PSFV14EH7X4</v>
          </cell>
          <cell r="B231" t="str">
            <v xml:space="preserve"> PACK  FV GEO 1.52MM 14EH 7X4 AVEC GRILLES </v>
          </cell>
          <cell r="C231">
            <v>2388</v>
          </cell>
          <cell r="D231">
            <v>2765.4576000000002</v>
          </cell>
          <cell r="E231">
            <v>3178.7978750000002</v>
          </cell>
        </row>
        <row r="232">
          <cell r="A232" t="str">
            <v>PSFV14EH8X3.5</v>
          </cell>
          <cell r="B232" t="str">
            <v xml:space="preserve"> PACK FV GEO 1.52MM 14EH 8X3.5 AVEC GRILLES </v>
          </cell>
          <cell r="C232">
            <v>2169</v>
          </cell>
          <cell r="D232">
            <v>2537.0481</v>
          </cell>
          <cell r="E232">
            <v>2908.004625</v>
          </cell>
        </row>
        <row r="233">
          <cell r="A233" t="str">
            <v>PSFV16EH8X4</v>
          </cell>
          <cell r="B233" t="str">
            <v xml:space="preserve"> PACK  FV GEO 1.52MM 16EH 8X4 AVEC GRILLES </v>
          </cell>
          <cell r="C233">
            <v>2698</v>
          </cell>
          <cell r="D233">
            <v>3140.9135999999999</v>
          </cell>
          <cell r="E233">
            <v>3603.6521250000001</v>
          </cell>
        </row>
        <row r="234">
          <cell r="A234" t="str">
            <v>PSFV18EH8X4.5</v>
          </cell>
          <cell r="B234" t="str">
            <v xml:space="preserve"> PACK  FV GEO 1.52MM 18EH 8X4.5 AVEC GRILLES </v>
          </cell>
          <cell r="C234">
            <v>2813</v>
          </cell>
          <cell r="D234">
            <v>3297.5844000000002</v>
          </cell>
          <cell r="E234">
            <v>3771.8442500000001</v>
          </cell>
        </row>
        <row r="235">
          <cell r="A235" t="str">
            <v>PSFV18EH9X4</v>
          </cell>
          <cell r="B235" t="str">
            <v xml:space="preserve"> PACK FV GEO 1.52MM 18EH 9X4 AVEC GRILLES </v>
          </cell>
          <cell r="C235">
            <v>2898</v>
          </cell>
          <cell r="D235">
            <v>3337.6701999999996</v>
          </cell>
          <cell r="E235">
            <v>3984.4472500000006</v>
          </cell>
        </row>
        <row r="236">
          <cell r="A236" t="str">
            <v>PSFV20EH8X5</v>
          </cell>
          <cell r="B236" t="str">
            <v xml:space="preserve"> PACK  FV GEO 1.52MM 20EH 8X5 AVEC GRILLES </v>
          </cell>
          <cell r="C236">
            <v>3035</v>
          </cell>
          <cell r="D236">
            <v>3442.4615999999996</v>
          </cell>
          <cell r="E236">
            <v>3920.4521249999998</v>
          </cell>
        </row>
        <row r="237">
          <cell r="A237" t="str">
            <v>PSFV20EH10X4</v>
          </cell>
          <cell r="B237" t="str">
            <v xml:space="preserve"> PACK FV GEO 1.52MM 20EH 10X4 AVEC GRILLES </v>
          </cell>
          <cell r="C237">
            <v>3307</v>
          </cell>
          <cell r="D237">
            <v>3626.4301999999998</v>
          </cell>
          <cell r="E237">
            <v>4312.4697500000002</v>
          </cell>
        </row>
        <row r="238">
          <cell r="A238" t="str">
            <v>PXFV2EH2.5X1.6</v>
          </cell>
          <cell r="B238" t="str">
            <v xml:space="preserve"> PACK  FV GEO 2 EH 1.52mm AVEC GRILLES</v>
          </cell>
          <cell r="C238"/>
          <cell r="D238">
            <v>554.02</v>
          </cell>
          <cell r="E238">
            <v>651.23387500000001</v>
          </cell>
        </row>
        <row r="240">
          <cell r="A240" t="str">
            <v>ARTICLES AU DÉTAIL</v>
          </cell>
        </row>
        <row r="242">
          <cell r="A242" t="str">
            <v>RÉFÉRENCE</v>
          </cell>
          <cell r="B242" t="str">
            <v>DÉSIGNATION PRODUIT</v>
          </cell>
          <cell r="C242" t="str">
            <v>P.U H.T. EN €</v>
          </cell>
          <cell r="D242" t="str">
            <v>NOUVEAU P.U H.T. EN €</v>
          </cell>
          <cell r="E242" t="str">
            <v>PRIX RETENU AU 04/02/2022</v>
          </cell>
        </row>
        <row r="243">
          <cell r="A243"/>
          <cell r="B243"/>
          <cell r="C243"/>
          <cell r="D243"/>
          <cell r="E243"/>
        </row>
        <row r="244">
          <cell r="A244" t="str">
            <v>MRAC50</v>
          </cell>
          <cell r="B244" t="str">
            <v>RACCORD PEHD PVC D50</v>
          </cell>
          <cell r="C244">
            <v>8.18</v>
          </cell>
          <cell r="D244">
            <v>8.5145300000000006</v>
          </cell>
          <cell r="E244">
            <v>9.31142</v>
          </cell>
        </row>
        <row r="245">
          <cell r="A245" t="str">
            <v>MRAC63</v>
          </cell>
          <cell r="B245" t="str">
            <v>RACCORD PEHD PVC D63</v>
          </cell>
          <cell r="C245">
            <v>10.28</v>
          </cell>
          <cell r="D245">
            <v>10.74925</v>
          </cell>
          <cell r="E245">
            <v>11.923249999999999</v>
          </cell>
        </row>
        <row r="246">
          <cell r="A246" t="str">
            <v>MRACPEHD50</v>
          </cell>
          <cell r="B246" t="str">
            <v>RACCORD PEHD SOUPLE POUR POSTE DE RELEVAGE 50</v>
          </cell>
          <cell r="C246">
            <v>15.96</v>
          </cell>
          <cell r="D246">
            <v>18.461264999999997</v>
          </cell>
          <cell r="E246">
            <v>21.18</v>
          </cell>
        </row>
        <row r="247">
          <cell r="A247" t="str">
            <v>MRACPEHD63</v>
          </cell>
          <cell r="B247" t="str">
            <v>RACCORD PEHD SOUPLE POUR POSTE DE RELEVAGE 63</v>
          </cell>
          <cell r="C247">
            <v>17.260000000000002</v>
          </cell>
          <cell r="D247">
            <v>21.441749999999999</v>
          </cell>
          <cell r="E247">
            <v>25.15</v>
          </cell>
        </row>
        <row r="248">
          <cell r="A248" t="str">
            <v>MVAN3V50</v>
          </cell>
          <cell r="B248" t="str">
            <v>VANNES 3 VOIES DIAM 50</v>
          </cell>
          <cell r="C248"/>
          <cell r="D248">
            <v>98.54</v>
          </cell>
          <cell r="E248">
            <v>117.99</v>
          </cell>
        </row>
        <row r="249">
          <cell r="A249" t="str">
            <v>MVAN3V63</v>
          </cell>
          <cell r="B249" t="str">
            <v>VANNE 3 VOIES  MANUELLE DIAM 63</v>
          </cell>
          <cell r="C249">
            <v>111.83</v>
          </cell>
          <cell r="D249">
            <v>114.73650000000001</v>
          </cell>
          <cell r="E249">
            <v>146.51</v>
          </cell>
        </row>
        <row r="250">
          <cell r="A250" t="str">
            <v>MVAN3VMHI50</v>
          </cell>
          <cell r="B250" t="str">
            <v>VANNES 3 VOIES MOTORISEE HORLOGE INTEGRE D50</v>
          </cell>
          <cell r="C250"/>
          <cell r="D250">
            <v>639.08000000000004</v>
          </cell>
          <cell r="E250">
            <v>765.28</v>
          </cell>
        </row>
        <row r="251">
          <cell r="A251" t="str">
            <v>MVAN3VMHI63</v>
          </cell>
          <cell r="B251" t="str">
            <v>VANNES 3 VOIES MOTORISEE HORLOGE INTEGRE D63</v>
          </cell>
          <cell r="C251"/>
          <cell r="D251">
            <v>681.45</v>
          </cell>
          <cell r="E251">
            <v>784.63</v>
          </cell>
        </row>
        <row r="252">
          <cell r="A252" t="str">
            <v>MTRAV50</v>
          </cell>
          <cell r="B252" t="str">
            <v>TRAVERSEE DE PAROI D50</v>
          </cell>
          <cell r="C252">
            <v>9.9</v>
          </cell>
          <cell r="D252">
            <v>13.274999999999999</v>
          </cell>
          <cell r="E252">
            <v>14.18</v>
          </cell>
        </row>
        <row r="253">
          <cell r="A253" t="str">
            <v>MTRAV63</v>
          </cell>
          <cell r="B253" t="str">
            <v>TRAVERSEE DE PAROI D63</v>
          </cell>
          <cell r="C253">
            <v>12.1</v>
          </cell>
          <cell r="D253">
            <v>16.725000000000001</v>
          </cell>
          <cell r="E253">
            <v>17.475000000000001</v>
          </cell>
        </row>
        <row r="254">
          <cell r="A254" t="str">
            <v>MTRAV110</v>
          </cell>
          <cell r="B254" t="str">
            <v>TRAVERSEE DE PAROI D110</v>
          </cell>
          <cell r="C254">
            <v>16.5</v>
          </cell>
          <cell r="D254">
            <v>20.774999999999999</v>
          </cell>
          <cell r="E254">
            <v>20.78</v>
          </cell>
        </row>
        <row r="255">
          <cell r="A255" t="str">
            <v>BIPSTOP</v>
          </cell>
          <cell r="B255" t="str">
            <v>FLOTTEUR JAUNE 20M DE CABLE+LEST</v>
          </cell>
          <cell r="C255">
            <v>38.61</v>
          </cell>
          <cell r="D255">
            <v>38.61</v>
          </cell>
          <cell r="E255">
            <v>39.599999999999994</v>
          </cell>
        </row>
        <row r="256">
          <cell r="A256" t="str">
            <v>SUPT30</v>
          </cell>
          <cell r="B256" t="str">
            <v>SUPPORT MANGEOIRE AQUATIRIS</v>
          </cell>
          <cell r="C256">
            <v>5.72</v>
          </cell>
          <cell r="D256">
            <v>5.72</v>
          </cell>
          <cell r="E256">
            <v>5.8875000000000002</v>
          </cell>
        </row>
        <row r="257">
          <cell r="A257" t="str">
            <v>T30145</v>
          </cell>
          <cell r="B257" t="str">
            <v>PIQUET T GRIS 1M45 (A L'UNITE)</v>
          </cell>
          <cell r="C257">
            <v>3.35</v>
          </cell>
          <cell r="D257">
            <v>7.1549999999999994</v>
          </cell>
          <cell r="E257">
            <v>7.16</v>
          </cell>
        </row>
        <row r="258">
          <cell r="A258" t="str">
            <v>SERCAB</v>
          </cell>
          <cell r="B258" t="str">
            <v>SERRE CABLE GALVA</v>
          </cell>
          <cell r="C258">
            <v>1.18</v>
          </cell>
          <cell r="D258">
            <v>1.3117500000000002</v>
          </cell>
          <cell r="E258">
            <v>1.4575</v>
          </cell>
        </row>
        <row r="259">
          <cell r="A259" t="str">
            <v>TCORD50</v>
          </cell>
          <cell r="B259" t="str">
            <v>CORDAGE CHANVRE (BOBINE DE 50M)</v>
          </cell>
          <cell r="C259">
            <v>20.53</v>
          </cell>
          <cell r="D259">
            <v>20.625</v>
          </cell>
          <cell r="E259">
            <v>21.875</v>
          </cell>
        </row>
        <row r="260">
          <cell r="A260" t="str">
            <v>MVANGUI110</v>
          </cell>
          <cell r="B260" t="str">
            <v>VANNE GUILLOTINE DIAMETRE 110</v>
          </cell>
          <cell r="C260">
            <v>90</v>
          </cell>
          <cell r="D260">
            <v>90.885000000000005</v>
          </cell>
          <cell r="E260">
            <v>95.49</v>
          </cell>
        </row>
        <row r="261">
          <cell r="A261" t="str">
            <v>MVANGUI50</v>
          </cell>
          <cell r="B261" t="str">
            <v>VANNE GUILLOTINE DIAMETRE 50</v>
          </cell>
          <cell r="C261">
            <v>24</v>
          </cell>
          <cell r="D261">
            <v>24.825000000000003</v>
          </cell>
          <cell r="E261">
            <v>26.085000000000001</v>
          </cell>
        </row>
        <row r="262">
          <cell r="A262" t="str">
            <v>MVANGUI63</v>
          </cell>
          <cell r="B262" t="str">
            <v>VANNE GUILLOTINE DIAMETRE 63</v>
          </cell>
          <cell r="C262">
            <v>35</v>
          </cell>
          <cell r="D262">
            <v>35.664000000000001</v>
          </cell>
          <cell r="E262">
            <v>35.664000000000001</v>
          </cell>
        </row>
        <row r="263">
          <cell r="A263" t="str">
            <v>Z-MS-2.5/2</v>
          </cell>
          <cell r="B263" t="str">
            <v>DISJONCTEUR MAGNETO THERMIQUE 2.5/2</v>
          </cell>
          <cell r="C263">
            <v>27</v>
          </cell>
          <cell r="D263">
            <v>27</v>
          </cell>
          <cell r="E263">
            <v>28.815000000000001</v>
          </cell>
        </row>
        <row r="264">
          <cell r="A264" t="str">
            <v>Z-MS-6.3/2</v>
          </cell>
          <cell r="B264" t="str">
            <v>DISJONCTEUR MAGNETO THERMIQUE 6.3/2</v>
          </cell>
          <cell r="C264">
            <v>27</v>
          </cell>
          <cell r="D264">
            <v>27</v>
          </cell>
          <cell r="E264">
            <v>28.08</v>
          </cell>
        </row>
        <row r="265">
          <cell r="A265" t="str">
            <v>Z-MS-10/2</v>
          </cell>
          <cell r="B265" t="str">
            <v>DISJONCTEUR MAGNETO THERMIQUE 10/2</v>
          </cell>
          <cell r="C265">
            <v>31</v>
          </cell>
          <cell r="D265">
            <v>31</v>
          </cell>
          <cell r="E265">
            <v>34.200000000000003</v>
          </cell>
        </row>
        <row r="266">
          <cell r="A266" t="str">
            <v>MALARME</v>
          </cell>
          <cell r="B266" t="str">
            <v>OVERFLOW ALARM BOX 220V 20M DE CABLE</v>
          </cell>
          <cell r="C266">
            <v>141.36000000000001</v>
          </cell>
          <cell r="D266">
            <v>141.36000000000001</v>
          </cell>
          <cell r="E266">
            <v>141.36000000000001</v>
          </cell>
        </row>
        <row r="267">
          <cell r="A267" t="str">
            <v>MBEST</v>
          </cell>
          <cell r="B267" t="str">
            <v>POMPES EAUX CLAIRES - BEST ONE VOX</v>
          </cell>
          <cell r="C267">
            <v>138.13</v>
          </cell>
          <cell r="D267">
            <v>138.13</v>
          </cell>
          <cell r="E267">
            <v>157.5</v>
          </cell>
        </row>
        <row r="268">
          <cell r="A268" t="str">
            <v>MCONECT</v>
          </cell>
          <cell r="B268" t="str">
            <v>CONNECTEUR 3 POLES</v>
          </cell>
          <cell r="C268">
            <v>11.25</v>
          </cell>
          <cell r="D268">
            <v>11.25</v>
          </cell>
          <cell r="E268">
            <v>11.25</v>
          </cell>
        </row>
        <row r="269">
          <cell r="A269" t="str">
            <v>MDWVOX100</v>
          </cell>
          <cell r="B269" t="str">
            <v>ELECTROPOMPE DW VOX M 100 DIAM 63 FILETE</v>
          </cell>
          <cell r="C269">
            <v>431.65</v>
          </cell>
          <cell r="D269">
            <v>431.65</v>
          </cell>
          <cell r="E269">
            <v>469.5</v>
          </cell>
        </row>
        <row r="270">
          <cell r="A270" t="str">
            <v>MDWVOX150</v>
          </cell>
          <cell r="B270" t="str">
            <v>ELECTROPOMPE DW VOX M 150 DIAM 63 FILETE</v>
          </cell>
          <cell r="C270">
            <v>441.73</v>
          </cell>
          <cell r="D270">
            <v>441.73</v>
          </cell>
          <cell r="E270">
            <v>499.5</v>
          </cell>
        </row>
        <row r="271">
          <cell r="A271" t="str">
            <v>MDWVOX75</v>
          </cell>
          <cell r="B271" t="str">
            <v>ELECTROPOMPE DW VOX M 75 DIAM 63 FILETE</v>
          </cell>
          <cell r="C271">
            <v>315.06</v>
          </cell>
          <cell r="D271">
            <v>315.06</v>
          </cell>
          <cell r="E271">
            <v>360.43</v>
          </cell>
        </row>
        <row r="272">
          <cell r="A272" t="str">
            <v>MOPTIMA</v>
          </cell>
          <cell r="B272" t="str">
            <v>ELECTROPOMPE OPTIMA  EAUX CLAIRES</v>
          </cell>
          <cell r="C272">
            <v>119.89</v>
          </cell>
          <cell r="D272">
            <v>119.89</v>
          </cell>
          <cell r="E272">
            <v>132</v>
          </cell>
        </row>
        <row r="273">
          <cell r="A273" t="str">
            <v>MRIGHT100</v>
          </cell>
          <cell r="B273" t="str">
            <v>ELECTROPOMPE RIGHT M 100 DIAM 50 FILETE</v>
          </cell>
          <cell r="C273">
            <v>237.1</v>
          </cell>
          <cell r="D273">
            <v>237.1</v>
          </cell>
          <cell r="E273">
            <v>267</v>
          </cell>
        </row>
        <row r="274">
          <cell r="A274" t="str">
            <v>MRIGHT75</v>
          </cell>
          <cell r="B274" t="str">
            <v>ELECTROPOMPE RIGHT M 75 DIAM 50 FILETE</v>
          </cell>
          <cell r="C274">
            <v>191.42</v>
          </cell>
          <cell r="D274">
            <v>191.42</v>
          </cell>
          <cell r="E274">
            <v>223.5</v>
          </cell>
        </row>
        <row r="275">
          <cell r="A275" t="str">
            <v>COL01</v>
          </cell>
          <cell r="B275" t="str">
            <v>REGARD EN CUNETTE AVEC COUVERCLE</v>
          </cell>
          <cell r="C275">
            <v>107.62</v>
          </cell>
          <cell r="D275">
            <v>107.62</v>
          </cell>
          <cell r="E275">
            <v>117.8</v>
          </cell>
        </row>
        <row r="276">
          <cell r="A276" t="str">
            <v>DIR01</v>
          </cell>
          <cell r="B276" t="str">
            <v>PETIT REGARD + COUVERCLE (HEXAGONAL)</v>
          </cell>
          <cell r="C276">
            <v>71.05</v>
          </cell>
          <cell r="D276">
            <v>71.05</v>
          </cell>
          <cell r="E276">
            <v>71.05</v>
          </cell>
        </row>
        <row r="277">
          <cell r="A277" t="str">
            <v>DIR02</v>
          </cell>
          <cell r="B277" t="str">
            <v>GRAND REGARD + COUVERCLE</v>
          </cell>
          <cell r="C277">
            <v>100.31</v>
          </cell>
          <cell r="D277">
            <v>100.31</v>
          </cell>
          <cell r="E277">
            <v>109.8</v>
          </cell>
        </row>
        <row r="278">
          <cell r="A278" t="str">
            <v>MBAR118</v>
          </cell>
          <cell r="B278" t="str">
            <v>DEMI BARRE 118 CM</v>
          </cell>
          <cell r="C278">
            <v>25.14</v>
          </cell>
          <cell r="D278">
            <v>27.147539999999999</v>
          </cell>
          <cell r="E278">
            <v>29.085000000000001</v>
          </cell>
        </row>
        <row r="279">
          <cell r="A279" t="str">
            <v>MBARRE2.5</v>
          </cell>
          <cell r="B279" t="str">
            <v>BARRE DE RENFORT POUR BAC 2.5 EH</v>
          </cell>
          <cell r="C279">
            <v>38.799999999999997</v>
          </cell>
          <cell r="D279">
            <v>49</v>
          </cell>
          <cell r="E279">
            <v>52.5</v>
          </cell>
        </row>
        <row r="280">
          <cell r="A280" t="str">
            <v>MBARRE3</v>
          </cell>
          <cell r="B280" t="str">
            <v>BARRE DE RENFORT POUR BAC 3EH (COMPATIBLE 6EH</v>
          </cell>
          <cell r="C280">
            <v>47.94</v>
          </cell>
          <cell r="D280">
            <v>56.699999999999996</v>
          </cell>
          <cell r="E280">
            <v>60.75</v>
          </cell>
        </row>
        <row r="281">
          <cell r="A281" t="str">
            <v>MCOUVDIG01</v>
          </cell>
          <cell r="B281" t="str">
            <v>COUVERCLE REGARD GRAVITAIRE DOUBLE SORTIE</v>
          </cell>
          <cell r="C281">
            <v>38.369999999999997</v>
          </cell>
          <cell r="D281">
            <v>38.369999999999997</v>
          </cell>
          <cell r="E281">
            <v>42</v>
          </cell>
        </row>
        <row r="282">
          <cell r="A282" t="str">
            <v>MCOUVDIR01</v>
          </cell>
          <cell r="B282" t="str">
            <v>COUVERCLE AQUATIRIS POUR REGARD HEXAGONAL</v>
          </cell>
          <cell r="C282"/>
          <cell r="D282">
            <v>21.32</v>
          </cell>
          <cell r="E282">
            <v>21.32</v>
          </cell>
        </row>
        <row r="283">
          <cell r="A283" t="str">
            <v>MCOUVDIR02</v>
          </cell>
          <cell r="B283" t="str">
            <v>COUVERCLE AQUATIRIS REGARD CARRE ET CUNETTE</v>
          </cell>
          <cell r="C283">
            <v>34.53</v>
          </cell>
          <cell r="D283">
            <v>34.53</v>
          </cell>
          <cell r="E283">
            <v>37.799999999999997</v>
          </cell>
        </row>
        <row r="284">
          <cell r="A284" t="str">
            <v>MJOI100</v>
          </cell>
          <cell r="B284" t="str">
            <v>JOINT FORSHEDA DIAMETRE 100</v>
          </cell>
          <cell r="C284">
            <v>4.87</v>
          </cell>
          <cell r="D284">
            <v>4.87</v>
          </cell>
          <cell r="E284">
            <v>2.1149999999999998</v>
          </cell>
        </row>
        <row r="285">
          <cell r="A285" t="str">
            <v>MJOI50</v>
          </cell>
          <cell r="B285" t="str">
            <v>JOINT FORSHEDA DIAMETRE 50</v>
          </cell>
          <cell r="C285">
            <v>4.9400000000000004</v>
          </cell>
          <cell r="D285">
            <v>4.9400000000000004</v>
          </cell>
          <cell r="E285">
            <v>2.0700000000000003</v>
          </cell>
        </row>
        <row r="286">
          <cell r="A286" t="str">
            <v>MJOI63</v>
          </cell>
          <cell r="B286" t="str">
            <v>JOINT FORSHEDA  DIAMETRE 63</v>
          </cell>
          <cell r="C286">
            <v>4.9400000000000004</v>
          </cell>
          <cell r="D286">
            <v>4.9400000000000004</v>
          </cell>
          <cell r="E286">
            <v>2.0700000000000003</v>
          </cell>
        </row>
        <row r="287">
          <cell r="A287" t="str">
            <v>MREHA</v>
          </cell>
          <cell r="B287" t="str">
            <v>REHAUSSE PETIT REGARD CARREE</v>
          </cell>
          <cell r="C287">
            <v>32.479999999999997</v>
          </cell>
          <cell r="D287">
            <v>32.479999999999997</v>
          </cell>
          <cell r="E287">
            <v>32.479999999999997</v>
          </cell>
        </row>
        <row r="288">
          <cell r="A288" t="str">
            <v>MREHACUN</v>
          </cell>
          <cell r="B288" t="str">
            <v>REHAUSSE DE REGARD CUNETTE ET CARRE</v>
          </cell>
          <cell r="C288">
            <v>41.1</v>
          </cell>
          <cell r="D288">
            <v>41.1</v>
          </cell>
          <cell r="E288">
            <v>41.1</v>
          </cell>
        </row>
        <row r="289">
          <cell r="A289" t="str">
            <v>REHAUS400</v>
          </cell>
          <cell r="B289" t="str">
            <v>REHAUSSE DE CUVE HT400</v>
          </cell>
          <cell r="C289">
            <v>90.27</v>
          </cell>
          <cell r="D289">
            <v>90.27</v>
          </cell>
          <cell r="E289">
            <v>90.27</v>
          </cell>
        </row>
        <row r="290">
          <cell r="A290" t="str">
            <v>TOB03</v>
          </cell>
          <cell r="B290" t="str">
            <v>REPARTITEUR</v>
          </cell>
          <cell r="C290">
            <v>55.83</v>
          </cell>
          <cell r="D290">
            <v>55.83</v>
          </cell>
          <cell r="E290">
            <v>32.71</v>
          </cell>
        </row>
        <row r="291">
          <cell r="A291" t="str">
            <v>MANTIR25</v>
          </cell>
          <cell r="B291" t="str">
            <v>BARRIERE ANTI RACINE ROULEAU DE 25M</v>
          </cell>
          <cell r="C291">
            <v>82.5</v>
          </cell>
          <cell r="D291">
            <v>82.5</v>
          </cell>
          <cell r="E291">
            <v>90.765000000000001</v>
          </cell>
        </row>
        <row r="292">
          <cell r="A292" t="str">
            <v>MANTIR50</v>
          </cell>
          <cell r="B292" t="str">
            <v>BARRIERE ANTI RACINE ROULEAU DE 50M</v>
          </cell>
          <cell r="C292">
            <v>165</v>
          </cell>
          <cell r="D292">
            <v>165</v>
          </cell>
          <cell r="E292">
            <v>179.31</v>
          </cell>
        </row>
        <row r="293">
          <cell r="A293" t="str">
            <v>MKITJONC</v>
          </cell>
          <cell r="B293" t="str">
            <v>KIT DE JONCTION ANTI RACINE</v>
          </cell>
          <cell r="C293">
            <v>16.489999999999998</v>
          </cell>
          <cell r="D293">
            <v>16.489999999999998</v>
          </cell>
          <cell r="E293">
            <v>16.625</v>
          </cell>
        </row>
        <row r="294">
          <cell r="A294" t="str">
            <v>MSCIE111</v>
          </cell>
          <cell r="B294" t="str">
            <v>SCIE CLOCHE D111</v>
          </cell>
          <cell r="C294">
            <v>58.8</v>
          </cell>
          <cell r="D294">
            <v>58.8</v>
          </cell>
          <cell r="E294">
            <v>63.861945000000006</v>
          </cell>
        </row>
        <row r="295">
          <cell r="A295" t="str">
            <v>MSCIE70</v>
          </cell>
          <cell r="B295" t="str">
            <v>SCIE CLOCHE D70</v>
          </cell>
          <cell r="C295">
            <v>37.97</v>
          </cell>
          <cell r="D295">
            <v>37.97</v>
          </cell>
          <cell r="E295">
            <v>39.280500000000004</v>
          </cell>
        </row>
        <row r="296">
          <cell r="A296" t="str">
            <v>BP100N</v>
          </cell>
          <cell r="B296" t="str">
            <v>COLLE PVC PRESSION NICOLL</v>
          </cell>
          <cell r="C296">
            <v>19.32</v>
          </cell>
          <cell r="D296">
            <v>19.32</v>
          </cell>
          <cell r="E296">
            <v>19.32</v>
          </cell>
        </row>
        <row r="297">
          <cell r="A297" t="str">
            <v>CC10M</v>
          </cell>
          <cell r="B297" t="str">
            <v>CHAPEAU D 100</v>
          </cell>
          <cell r="C297">
            <v>24.03</v>
          </cell>
          <cell r="D297">
            <v>24.03</v>
          </cell>
          <cell r="E297">
            <v>24.03</v>
          </cell>
        </row>
        <row r="298">
          <cell r="A298" t="str">
            <v>LUBRIFIANT</v>
          </cell>
          <cell r="B298" t="str">
            <v>LUBRIFIANT PVC ET CAOUTCHOUC</v>
          </cell>
          <cell r="C298">
            <v>10.26</v>
          </cell>
          <cell r="D298">
            <v>11.565</v>
          </cell>
          <cell r="E298">
            <v>11.565</v>
          </cell>
        </row>
        <row r="299">
          <cell r="A299" t="str">
            <v>M2TJ</v>
          </cell>
          <cell r="B299" t="str">
            <v>MANCHON DILATATION FF PVC EVAC D100</v>
          </cell>
          <cell r="C299">
            <v>7</v>
          </cell>
          <cell r="D299">
            <v>8.0500000000000007</v>
          </cell>
          <cell r="E299">
            <v>8.0500000000000007</v>
          </cell>
        </row>
        <row r="300">
          <cell r="A300" t="str">
            <v>MJ</v>
          </cell>
          <cell r="B300" t="str">
            <v>MANCHON DE DILATATION SIMPLE MF D50</v>
          </cell>
          <cell r="C300">
            <v>5.1100000000000003</v>
          </cell>
          <cell r="D300">
            <v>5.2779999999999996</v>
          </cell>
          <cell r="E300">
            <v>5.3997999999999999</v>
          </cell>
        </row>
        <row r="301">
          <cell r="A301" t="str">
            <v>SPY45100</v>
          </cell>
          <cell r="B301" t="str">
            <v>CULOTTE Y 45° M/F 100</v>
          </cell>
          <cell r="C301">
            <v>31</v>
          </cell>
          <cell r="D301">
            <v>31.738500000000005</v>
          </cell>
          <cell r="E301">
            <v>35.265000000000001</v>
          </cell>
        </row>
        <row r="302">
          <cell r="A302" t="str">
            <v>T5</v>
          </cell>
          <cell r="B302" t="str">
            <v>REDUCTION 100  50</v>
          </cell>
          <cell r="C302">
            <v>4.18</v>
          </cell>
          <cell r="D302">
            <v>4.2640000000000002</v>
          </cell>
          <cell r="E302">
            <v>4.92</v>
          </cell>
        </row>
        <row r="303">
          <cell r="A303" t="str">
            <v>TJ18</v>
          </cell>
          <cell r="B303" t="str">
            <v xml:space="preserve">TE DE PIED DE BICHE DIAM 50 </v>
          </cell>
          <cell r="C303">
            <v>6.34</v>
          </cell>
          <cell r="D303">
            <v>6.370000000000001</v>
          </cell>
          <cell r="E303">
            <v>7.3500000000000005</v>
          </cell>
        </row>
        <row r="304">
          <cell r="A304" t="str">
            <v>V10</v>
          </cell>
          <cell r="B304" t="str">
            <v>REDUCTION 110  100</v>
          </cell>
          <cell r="C304">
            <v>4.63</v>
          </cell>
          <cell r="D304">
            <v>4.734</v>
          </cell>
          <cell r="E304">
            <v>5.26</v>
          </cell>
        </row>
        <row r="305">
          <cell r="A305" t="str">
            <v>TPCR50/25</v>
          </cell>
          <cell r="B305" t="str">
            <v>GAINE TPC ROUGE D50  25ML</v>
          </cell>
          <cell r="C305">
            <v>15</v>
          </cell>
          <cell r="D305">
            <v>15</v>
          </cell>
          <cell r="E305">
            <v>15</v>
          </cell>
        </row>
        <row r="306">
          <cell r="A306" t="str">
            <v>MCABLE1.5-2</v>
          </cell>
          <cell r="B306" t="str">
            <v>CABLE ELECTRIQUE H07RNF 3G1.5</v>
          </cell>
          <cell r="C306">
            <v>1.22</v>
          </cell>
          <cell r="D306">
            <v>1.5174500000000002</v>
          </cell>
          <cell r="E306">
            <v>1.556975</v>
          </cell>
        </row>
        <row r="307">
          <cell r="A307" t="str">
            <v>MREHA600</v>
          </cell>
          <cell r="B307" t="str">
            <v>REHAUSSE POSTE DE RELEVAGE D600 + JOINT VIS</v>
          </cell>
          <cell r="C307">
            <v>59.85</v>
          </cell>
          <cell r="D307">
            <v>59.85</v>
          </cell>
          <cell r="E307">
            <v>59.849999999999994</v>
          </cell>
        </row>
        <row r="308">
          <cell r="A308" t="str">
            <v>MREHA800</v>
          </cell>
          <cell r="B308" t="str">
            <v>REHAUSSE POSTE DE RELEVAGE D800 + JOINT VIS</v>
          </cell>
          <cell r="C308">
            <v>95.85</v>
          </cell>
          <cell r="D308">
            <v>95.85</v>
          </cell>
          <cell r="E308">
            <v>95.85</v>
          </cell>
        </row>
        <row r="309">
          <cell r="A309" t="str">
            <v>DGEOM_1220_110</v>
          </cell>
          <cell r="B309" t="str">
            <v>GEOMEMBRANE A LA DECOUPE 1.10mm LARGEUR 12M20</v>
          </cell>
          <cell r="C309">
            <v>1.1200000000000001</v>
          </cell>
          <cell r="D309">
            <v>1.288</v>
          </cell>
          <cell r="E309">
            <v>1.9724999999999999</v>
          </cell>
        </row>
        <row r="310">
          <cell r="A310" t="str">
            <v>DGEOM_1220_152</v>
          </cell>
          <cell r="B310" t="str">
            <v>GEOMEMBRANE A LA DECOUPE 1.52mm LARGEUR 12M20</v>
          </cell>
          <cell r="C310">
            <v>1.32</v>
          </cell>
          <cell r="D310">
            <v>1.518</v>
          </cell>
          <cell r="E310">
            <v>2.1937499999999996</v>
          </cell>
        </row>
        <row r="311">
          <cell r="A311" t="str">
            <v>DGEOM_1525_110</v>
          </cell>
          <cell r="B311" t="str">
            <v>GEOMEMBRANE A LA DECOUPE 1.10mm LARGEUR 15M25</v>
          </cell>
          <cell r="C311">
            <v>1.4</v>
          </cell>
          <cell r="D311">
            <v>1.6099999999999999</v>
          </cell>
          <cell r="E311">
            <v>2.4656249999999997</v>
          </cell>
        </row>
        <row r="312">
          <cell r="A312" t="str">
            <v>DGEOM_1525_152</v>
          </cell>
          <cell r="B312" t="str">
            <v>GEOMEMBRANE A LA DECOUPE 1.52mm LARGEUR 15M25</v>
          </cell>
          <cell r="C312">
            <v>1.65</v>
          </cell>
          <cell r="D312">
            <v>1.8974999999999997</v>
          </cell>
          <cell r="E312">
            <v>2.7374999999999998</v>
          </cell>
        </row>
        <row r="313">
          <cell r="A313" t="str">
            <v>DGEOM_610_110</v>
          </cell>
          <cell r="B313" t="str">
            <v>GEOMEMBRANE A LA DECOUPE 1.10mm LARGEUR 6M10</v>
          </cell>
          <cell r="C313">
            <v>0.56000000000000005</v>
          </cell>
          <cell r="D313">
            <v>0.64400000000000002</v>
          </cell>
          <cell r="E313">
            <v>0.98624999999999996</v>
          </cell>
        </row>
        <row r="314">
          <cell r="A314" t="str">
            <v>DGEOM_610_152</v>
          </cell>
          <cell r="B314" t="str">
            <v>GEOMEMBRANE A LA DECOUPE 1.52mm LARGEUR 6M10</v>
          </cell>
          <cell r="C314">
            <v>0.66</v>
          </cell>
          <cell r="D314">
            <v>0.75900000000000001</v>
          </cell>
          <cell r="E314">
            <v>1.0874999999999999</v>
          </cell>
        </row>
        <row r="315">
          <cell r="A315" t="str">
            <v>DGEOM_915_110</v>
          </cell>
          <cell r="B315" t="str">
            <v>GEOMEMBRANE A LA DECOUPE 1.10mm LARGEUR 9M15</v>
          </cell>
          <cell r="C315">
            <v>0.84</v>
          </cell>
          <cell r="D315">
            <v>0.96599999999999986</v>
          </cell>
          <cell r="E315">
            <v>1.4812500000000002</v>
          </cell>
        </row>
        <row r="316">
          <cell r="A316" t="str">
            <v>DGEOM_915_152</v>
          </cell>
          <cell r="B316" t="str">
            <v>GEOMEMBRANE A LA DECOUPE 1.52mm LARGEUR 9M15</v>
          </cell>
          <cell r="C316">
            <v>0.99</v>
          </cell>
          <cell r="D316">
            <v>1.1384999999999998</v>
          </cell>
          <cell r="E316">
            <v>1.6312499999999999</v>
          </cell>
        </row>
        <row r="317">
          <cell r="A317" t="str">
            <v>DGEOT249</v>
          </cell>
          <cell r="B317" t="str">
            <v>GEOTEXTILE A LA DECOUPE LARGEUR 2M49</v>
          </cell>
          <cell r="C317">
            <v>0.05</v>
          </cell>
          <cell r="D317">
            <v>5.5000000000000007E-2</v>
          </cell>
          <cell r="E317">
            <v>0.06</v>
          </cell>
        </row>
        <row r="318">
          <cell r="A318" t="str">
            <v>DGEOT305</v>
          </cell>
          <cell r="B318" t="str">
            <v>GEOTEXTILE A LA DECOUPE LARGEUR 3M05</v>
          </cell>
          <cell r="C318">
            <v>0.06</v>
          </cell>
          <cell r="D318">
            <v>6.6000000000000003E-2</v>
          </cell>
          <cell r="E318">
            <v>6.4000000000000001E-2</v>
          </cell>
        </row>
        <row r="319">
          <cell r="A319" t="str">
            <v>DGEOT368</v>
          </cell>
          <cell r="B319" t="str">
            <v>GEOTEXTILE A LA DECOUPE LARGEUR 3M68</v>
          </cell>
          <cell r="C319">
            <v>7.0000000000000007E-2</v>
          </cell>
          <cell r="D319">
            <v>7.7000000000000013E-2</v>
          </cell>
          <cell r="E319">
            <v>0.08</v>
          </cell>
        </row>
        <row r="320">
          <cell r="A320" t="str">
            <v>DGEOT427</v>
          </cell>
          <cell r="B320" t="str">
            <v>GEOTEXTILE A LA DECOUPE LARGEUR 4M27</v>
          </cell>
          <cell r="C320">
            <v>0.08</v>
          </cell>
          <cell r="D320">
            <v>8.8000000000000009E-2</v>
          </cell>
          <cell r="E320">
            <v>0.09</v>
          </cell>
        </row>
        <row r="321">
          <cell r="A321" t="str">
            <v>DGEOT488</v>
          </cell>
          <cell r="B321" t="str">
            <v>GEOTEXTILE A LA DECOUPE  LARGEUR 4M88</v>
          </cell>
          <cell r="C321">
            <v>0.1</v>
          </cell>
          <cell r="D321">
            <v>0.11000000000000001</v>
          </cell>
          <cell r="E321">
            <v>0.11</v>
          </cell>
        </row>
        <row r="322">
          <cell r="A322" t="str">
            <v>DGEOT549</v>
          </cell>
          <cell r="B322" t="str">
            <v>GEOTEXTILE A LA DECOUPE LARGEUR 5M49</v>
          </cell>
          <cell r="C322">
            <v>0.1</v>
          </cell>
          <cell r="D322">
            <v>0.11000000000000001</v>
          </cell>
          <cell r="E322">
            <v>0.12</v>
          </cell>
        </row>
        <row r="323">
          <cell r="A323" t="str">
            <v>DGEOT610</v>
          </cell>
          <cell r="B323" t="str">
            <v>GEOTEXTILE A LA DECOUPE LARGEUR 6M10</v>
          </cell>
          <cell r="C323">
            <v>0.11</v>
          </cell>
          <cell r="D323">
            <v>0.12100000000000001</v>
          </cell>
          <cell r="E323">
            <v>0.129</v>
          </cell>
        </row>
        <row r="324">
          <cell r="A324" t="str">
            <v>DGEOT671</v>
          </cell>
          <cell r="B324" t="str">
            <v>GEOTEXTILE A LA DECOUPE LARGEUR 6M71</v>
          </cell>
          <cell r="C324">
            <v>0.12</v>
          </cell>
          <cell r="D324">
            <v>0.13200000000000001</v>
          </cell>
          <cell r="E324">
            <v>0.13</v>
          </cell>
        </row>
        <row r="325">
          <cell r="A325" t="str">
            <v>DGEOT762</v>
          </cell>
          <cell r="B325" t="str">
            <v>GEOTEXTILE A LA DECOUPE LARGEUR 7M62</v>
          </cell>
          <cell r="C325">
            <v>0.14000000000000001</v>
          </cell>
          <cell r="D325">
            <v>0.15400000000000003</v>
          </cell>
          <cell r="E325">
            <v>0.161</v>
          </cell>
        </row>
        <row r="326">
          <cell r="A326" t="str">
            <v>DGEOT792</v>
          </cell>
          <cell r="B326" t="str">
            <v>GEOTEXTILE A LA DECOUPE LARGEUR 7M92</v>
          </cell>
          <cell r="C326">
            <v>0.14000000000000001</v>
          </cell>
          <cell r="D326">
            <v>0.15400000000000003</v>
          </cell>
          <cell r="E326">
            <v>0.18</v>
          </cell>
        </row>
        <row r="327">
          <cell r="A327" t="str">
            <v>DGEOT853</v>
          </cell>
          <cell r="B327" t="str">
            <v>GEOTEXTILE A LA DECOUPE LARGEUR 8M53</v>
          </cell>
          <cell r="C327">
            <v>0.16</v>
          </cell>
          <cell r="D327">
            <v>0.17600000000000002</v>
          </cell>
          <cell r="E327">
            <v>0.19</v>
          </cell>
        </row>
        <row r="328">
          <cell r="A328" t="str">
            <v>DGEOT915</v>
          </cell>
          <cell r="B328" t="str">
            <v>GEOTEXTILE A LA DECOUPE LARGEUR 9M15</v>
          </cell>
          <cell r="C328">
            <v>0.17</v>
          </cell>
          <cell r="D328">
            <v>0.18700000000000003</v>
          </cell>
          <cell r="E328">
            <v>0.193</v>
          </cell>
        </row>
        <row r="329">
          <cell r="A329" t="str">
            <v>DGEOT1097</v>
          </cell>
          <cell r="B329" t="str">
            <v>GEOTEXTILE A LA DECOUPE LARGEUR 10M97</v>
          </cell>
          <cell r="C329">
            <v>0.2</v>
          </cell>
          <cell r="D329">
            <v>0.22000000000000003</v>
          </cell>
          <cell r="E329">
            <v>0.23200000000000001</v>
          </cell>
        </row>
        <row r="330">
          <cell r="A330" t="str">
            <v>DGEOT1220</v>
          </cell>
          <cell r="B330" t="str">
            <v>GEOTEXTILE A LA DECOUPE LARGEUR 12M20</v>
          </cell>
          <cell r="C330">
            <v>0.22</v>
          </cell>
          <cell r="D330">
            <v>0.24200000000000002</v>
          </cell>
          <cell r="E330">
            <v>0.25800000000000001</v>
          </cell>
        </row>
        <row r="331">
          <cell r="A331" t="str">
            <v>DGEOT1525</v>
          </cell>
          <cell r="B331" t="str">
            <v>GEOTEXTILE A LA DECOUPE LARGEUR 15M25</v>
          </cell>
          <cell r="C331">
            <v>0.28000000000000003</v>
          </cell>
          <cell r="D331">
            <v>0.30800000000000005</v>
          </cell>
          <cell r="E331">
            <v>0.32200000000000001</v>
          </cell>
        </row>
        <row r="332">
          <cell r="A332" t="str">
            <v>ECOLAT14</v>
          </cell>
          <cell r="B332" t="str">
            <v>ECOLAT 14CM X 7MM RLX 25ML</v>
          </cell>
          <cell r="C332">
            <v>71.62</v>
          </cell>
          <cell r="D332">
            <v>76.631687999999997</v>
          </cell>
          <cell r="E332">
            <v>84.450600000000009</v>
          </cell>
        </row>
        <row r="333">
          <cell r="A333" t="str">
            <v>ECOLAT19</v>
          </cell>
          <cell r="B333" t="str">
            <v>ECOLAT 19 CM X 7MM RLX 25M</v>
          </cell>
          <cell r="C333">
            <v>91.2</v>
          </cell>
          <cell r="D333">
            <v>97.582716000000005</v>
          </cell>
          <cell r="E333">
            <v>107.53559999999999</v>
          </cell>
        </row>
        <row r="334">
          <cell r="A334" t="str">
            <v>ECOP2</v>
          </cell>
          <cell r="B334" t="str">
            <v>ECOPLANC 2M</v>
          </cell>
          <cell r="C334">
            <v>20.91</v>
          </cell>
          <cell r="D334">
            <v>21.96</v>
          </cell>
          <cell r="E334">
            <v>23.716800000000003</v>
          </cell>
        </row>
        <row r="335">
          <cell r="A335" t="str">
            <v>ECOP2.5</v>
          </cell>
          <cell r="B335" t="str">
            <v>ECOPLANC 2M50</v>
          </cell>
          <cell r="C335">
            <v>26.09</v>
          </cell>
          <cell r="D335">
            <v>27.405000000000001</v>
          </cell>
          <cell r="E335">
            <v>29.5974</v>
          </cell>
        </row>
        <row r="336">
          <cell r="A336" t="str">
            <v>ECOPIC38</v>
          </cell>
          <cell r="B336" t="str">
            <v xml:space="preserve">PIQUET ECOLAT </v>
          </cell>
          <cell r="C336">
            <v>2.12</v>
          </cell>
          <cell r="D336">
            <v>2.3320000000000003</v>
          </cell>
          <cell r="E336">
            <v>2.5272000000000001</v>
          </cell>
        </row>
        <row r="337">
          <cell r="A337" t="str">
            <v>MCOLEPDM</v>
          </cell>
          <cell r="B337" t="str">
            <v>COLLE EPDM DISTRIPOND</v>
          </cell>
          <cell r="C337">
            <v>14.9</v>
          </cell>
          <cell r="D337">
            <v>16.6617</v>
          </cell>
          <cell r="E337">
            <v>19.028880000000001</v>
          </cell>
        </row>
        <row r="338">
          <cell r="A338" t="str">
            <v>MKITREP</v>
          </cell>
          <cell r="B338" t="str">
            <v>KIT REPARATION GEOTEXTILE/GEOMEMBRANE</v>
          </cell>
          <cell r="C338">
            <v>22.82</v>
          </cell>
          <cell r="D338">
            <v>25.039300000000004</v>
          </cell>
          <cell r="E338">
            <v>27.665064000000005</v>
          </cell>
        </row>
        <row r="339">
          <cell r="A339" t="str">
            <v>C4540</v>
          </cell>
          <cell r="B339" t="str">
            <v>COUDE 45° PVC D40 FEM/FEM</v>
          </cell>
          <cell r="C339">
            <v>0.53</v>
          </cell>
          <cell r="D339">
            <v>0.53300000000000003</v>
          </cell>
          <cell r="E339">
            <v>0.62875000000000003</v>
          </cell>
        </row>
        <row r="340">
          <cell r="A340" t="str">
            <v>C4550</v>
          </cell>
          <cell r="B340" t="str">
            <v>COUDE 45° PVC D50 FEM/FEM</v>
          </cell>
          <cell r="C340">
            <v>0.64</v>
          </cell>
          <cell r="D340">
            <v>0.63700000000000001</v>
          </cell>
          <cell r="E340">
            <v>0.76</v>
          </cell>
        </row>
        <row r="341">
          <cell r="A341" t="str">
            <v>C4563</v>
          </cell>
          <cell r="B341" t="str">
            <v>COUDE 45° PVC D63 FEM/FEM</v>
          </cell>
          <cell r="C341">
            <v>0.91</v>
          </cell>
          <cell r="D341">
            <v>1.0660000000000001</v>
          </cell>
          <cell r="E341">
            <v>1.2562499999999999</v>
          </cell>
        </row>
        <row r="342">
          <cell r="A342" t="str">
            <v>C9040</v>
          </cell>
          <cell r="B342" t="str">
            <v>COUDE 90° PVC D40 FEM/FEM</v>
          </cell>
          <cell r="C342">
            <v>0.6</v>
          </cell>
          <cell r="D342">
            <v>0.59800000000000009</v>
          </cell>
          <cell r="E342">
            <v>0.63</v>
          </cell>
        </row>
        <row r="343">
          <cell r="A343" t="str">
            <v>C9050</v>
          </cell>
          <cell r="B343" t="str">
            <v>COUDE 90° PVC D50 FEM/FEM</v>
          </cell>
          <cell r="C343">
            <v>0.46</v>
          </cell>
          <cell r="D343">
            <v>0.46799999999999997</v>
          </cell>
          <cell r="E343">
            <v>0.54625000000000001</v>
          </cell>
        </row>
        <row r="344">
          <cell r="A344" t="str">
            <v>C9063</v>
          </cell>
          <cell r="B344" t="str">
            <v>COUDE 90°  PVC D63 FEM/FEM</v>
          </cell>
          <cell r="C344">
            <v>0.92</v>
          </cell>
          <cell r="D344">
            <v>0.96199999999999997</v>
          </cell>
          <cell r="E344">
            <v>1.0574999999999999</v>
          </cell>
        </row>
        <row r="345">
          <cell r="A345" t="str">
            <v>CROIX63</v>
          </cell>
          <cell r="B345" t="str">
            <v>CROIX PVC PRESSION D63</v>
          </cell>
          <cell r="C345">
            <v>8.23</v>
          </cell>
          <cell r="D345">
            <v>8.2279999999999998</v>
          </cell>
          <cell r="E345">
            <v>10.74</v>
          </cell>
        </row>
        <row r="346">
          <cell r="A346" t="str">
            <v>EAM324050</v>
          </cell>
          <cell r="B346" t="str">
            <v>AERATEUR A MEMBRANE D 50</v>
          </cell>
          <cell r="C346">
            <v>11.02</v>
          </cell>
          <cell r="D346">
            <v>11.22</v>
          </cell>
          <cell r="E346">
            <v>14.38</v>
          </cell>
        </row>
        <row r="347">
          <cell r="A347" t="str">
            <v>ECHAP50</v>
          </cell>
          <cell r="B347" t="str">
            <v>CHAPEAU DE VENTILATION D 50</v>
          </cell>
          <cell r="C347">
            <v>11.03</v>
          </cell>
          <cell r="D347">
            <v>11.214</v>
          </cell>
          <cell r="E347">
            <v>11.326000000000001</v>
          </cell>
        </row>
        <row r="348">
          <cell r="A348" t="str">
            <v>ENFC22100</v>
          </cell>
          <cell r="B348" t="str">
            <v>COUDE 22°30' FF PVC EVAC D100</v>
          </cell>
          <cell r="C348">
            <v>3.54</v>
          </cell>
          <cell r="D348">
            <v>3.54</v>
          </cell>
          <cell r="E348">
            <v>3.7949999999999999</v>
          </cell>
        </row>
        <row r="349">
          <cell r="A349" t="str">
            <v>ENFC22MF100</v>
          </cell>
          <cell r="B349" t="str">
            <v>COUDE 22°30 MF PVC EVAC D100</v>
          </cell>
          <cell r="C349">
            <v>2.85</v>
          </cell>
          <cell r="D349">
            <v>2.85</v>
          </cell>
          <cell r="E349">
            <v>2.85</v>
          </cell>
        </row>
        <row r="350">
          <cell r="A350" t="str">
            <v>ENFC30100</v>
          </cell>
          <cell r="B350" t="str">
            <v>COUDE 30° FF PVC EVAC D100</v>
          </cell>
          <cell r="C350">
            <v>2.31</v>
          </cell>
          <cell r="D350">
            <v>2.31</v>
          </cell>
          <cell r="E350">
            <v>2.34612</v>
          </cell>
        </row>
        <row r="351">
          <cell r="A351" t="str">
            <v>ENFC30MF100</v>
          </cell>
          <cell r="B351" t="str">
            <v>COUDE 30° MF PVC EVAC D100</v>
          </cell>
          <cell r="C351">
            <v>2.31</v>
          </cell>
          <cell r="D351">
            <v>2.31</v>
          </cell>
          <cell r="E351">
            <v>2.4525000000000001</v>
          </cell>
        </row>
        <row r="352">
          <cell r="A352" t="str">
            <v>ENFC45100</v>
          </cell>
          <cell r="B352" t="str">
            <v>COUDE 45° FF PVC EVAC D100</v>
          </cell>
          <cell r="C352">
            <v>1.87</v>
          </cell>
          <cell r="D352">
            <v>2.0100000000000002</v>
          </cell>
          <cell r="E352">
            <v>2.238</v>
          </cell>
        </row>
        <row r="353">
          <cell r="A353" t="str">
            <v>ENFC45MF100</v>
          </cell>
          <cell r="B353" t="str">
            <v>COUDE 45° PVC EVAC MF D100</v>
          </cell>
          <cell r="C353">
            <v>1.87</v>
          </cell>
          <cell r="D353">
            <v>2.0619999999999998</v>
          </cell>
          <cell r="E353">
            <v>2.282</v>
          </cell>
        </row>
        <row r="354">
          <cell r="A354" t="str">
            <v>ENFC87100</v>
          </cell>
          <cell r="B354" t="str">
            <v>COUDE 87°30 FF PVC EVAC D100</v>
          </cell>
          <cell r="C354">
            <v>2.25</v>
          </cell>
          <cell r="D354">
            <v>2.39785</v>
          </cell>
          <cell r="E354">
            <v>2.39785</v>
          </cell>
        </row>
        <row r="355">
          <cell r="A355" t="str">
            <v>ENFC87MF100</v>
          </cell>
          <cell r="B355" t="str">
            <v>COUDE 87°30 MF PVC EVAC D100</v>
          </cell>
          <cell r="C355">
            <v>2.25</v>
          </cell>
          <cell r="D355">
            <v>2.5680000000000001</v>
          </cell>
          <cell r="E355">
            <v>2.8260000000000001</v>
          </cell>
        </row>
        <row r="356">
          <cell r="A356" t="str">
            <v>ENFCS45100</v>
          </cell>
          <cell r="B356" t="str">
            <v>CULOTTE PVC EVAC 45° FF D100</v>
          </cell>
          <cell r="C356">
            <v>2.91</v>
          </cell>
          <cell r="D356">
            <v>3.1260000000000003</v>
          </cell>
          <cell r="E356">
            <v>3.1260000000000003</v>
          </cell>
        </row>
        <row r="357">
          <cell r="A357" t="str">
            <v>ENFCS45MF100</v>
          </cell>
          <cell r="B357" t="str">
            <v>CULOTTE SIMPLE 45° MFF PVC EVAC D100</v>
          </cell>
          <cell r="C357">
            <v>3.22</v>
          </cell>
          <cell r="D357">
            <v>3.2249999999999996</v>
          </cell>
          <cell r="E357">
            <v>3.6059999999999999</v>
          </cell>
        </row>
        <row r="358">
          <cell r="A358" t="str">
            <v>ENFCS87100</v>
          </cell>
          <cell r="B358" t="str">
            <v>CULOTTE Y 87°30 FF D100</v>
          </cell>
          <cell r="C358">
            <v>2.56</v>
          </cell>
          <cell r="D358">
            <v>2.7494999999999998</v>
          </cell>
          <cell r="E358">
            <v>2.895</v>
          </cell>
        </row>
        <row r="359">
          <cell r="A359" t="str">
            <v>ENFCS87MF100</v>
          </cell>
          <cell r="B359" t="str">
            <v>CULOTTE SIMPLE 87°30 MFF PVC EVAC D100</v>
          </cell>
          <cell r="C359">
            <v>3.44</v>
          </cell>
          <cell r="D359">
            <v>3.6914999999999996</v>
          </cell>
          <cell r="E359">
            <v>3.6914999999999996</v>
          </cell>
        </row>
        <row r="360">
          <cell r="A360" t="str">
            <v>ENFM100</v>
          </cell>
          <cell r="B360" t="str">
            <v>MANCHON A BUTEE FF PVC EVAC D100</v>
          </cell>
          <cell r="C360">
            <v>1.34</v>
          </cell>
          <cell r="D360">
            <v>1.4338000000000002</v>
          </cell>
          <cell r="E360">
            <v>1.4338000000000002</v>
          </cell>
        </row>
        <row r="361">
          <cell r="A361" t="str">
            <v>MM63</v>
          </cell>
          <cell r="B361" t="str">
            <v>MANCHON SORTIE POSTE RELEVAGE PVC PRES D63</v>
          </cell>
          <cell r="C361">
            <v>1.1000000000000001</v>
          </cell>
          <cell r="D361">
            <v>1.2687999999999999</v>
          </cell>
          <cell r="E361">
            <v>1.52</v>
          </cell>
        </row>
        <row r="362">
          <cell r="A362" t="str">
            <v>MTEFLON50</v>
          </cell>
          <cell r="B362" t="str">
            <v>RUBAN TEFLON</v>
          </cell>
          <cell r="C362">
            <v>7.44</v>
          </cell>
          <cell r="D362">
            <v>7.44</v>
          </cell>
          <cell r="E362">
            <v>7.6059999999999999</v>
          </cell>
        </row>
        <row r="363">
          <cell r="A363" t="str">
            <v>PVC5016</v>
          </cell>
          <cell r="B363" t="str">
            <v>TUBE PVC PRESSION A COLLER  D50 EN 3M</v>
          </cell>
          <cell r="C363">
            <v>2.61</v>
          </cell>
          <cell r="D363">
            <v>7.83</v>
          </cell>
          <cell r="E363">
            <v>12.09</v>
          </cell>
        </row>
        <row r="364">
          <cell r="A364" t="str">
            <v>PVC6316</v>
          </cell>
          <cell r="B364" t="str">
            <v>TUBE PVC PRESSION 63X4.7 PN16</v>
          </cell>
          <cell r="C364">
            <v>3.45</v>
          </cell>
          <cell r="D364">
            <v>12.909000000000001</v>
          </cell>
          <cell r="E364">
            <v>19.059999999999999</v>
          </cell>
        </row>
        <row r="365">
          <cell r="A365" t="str">
            <v>SOROFLEX63/25</v>
          </cell>
          <cell r="B365" t="str">
            <v>COURONNE PVC SOUPLE Ø 63 1M</v>
          </cell>
          <cell r="C365">
            <v>3.77</v>
          </cell>
          <cell r="D365">
            <v>6.9809999999999999</v>
          </cell>
          <cell r="E365">
            <v>7.1421000000000001</v>
          </cell>
        </row>
        <row r="366">
          <cell r="A366" t="str">
            <v>T9050</v>
          </cell>
          <cell r="B366" t="str">
            <v>TE DE PRESSION D50</v>
          </cell>
          <cell r="C366">
            <v>0.8</v>
          </cell>
          <cell r="D366">
            <v>0.8</v>
          </cell>
          <cell r="E366">
            <v>0.87249999999999994</v>
          </cell>
        </row>
        <row r="367">
          <cell r="A367" t="str">
            <v>T9063</v>
          </cell>
          <cell r="B367" t="str">
            <v>TE DE PRESSION D63</v>
          </cell>
          <cell r="C367">
            <v>1.29</v>
          </cell>
          <cell r="D367">
            <v>1.3</v>
          </cell>
          <cell r="E367">
            <v>1.64</v>
          </cell>
        </row>
        <row r="368">
          <cell r="A368" t="str">
            <v>UM40</v>
          </cell>
          <cell r="B368" t="str">
            <v>MANCHON A COMPRESSION PE/PVC</v>
          </cell>
          <cell r="C368">
            <v>5.92</v>
          </cell>
          <cell r="D368">
            <v>6.5965500000000006</v>
          </cell>
          <cell r="E368">
            <v>6.99</v>
          </cell>
        </row>
        <row r="369">
          <cell r="A369" t="str">
            <v>UM50</v>
          </cell>
          <cell r="B369" t="str">
            <v>MANCHON A COMPRESSION PE/PVC</v>
          </cell>
          <cell r="C369">
            <v>8.3800000000000008</v>
          </cell>
          <cell r="D369">
            <v>9.0762750000000008</v>
          </cell>
          <cell r="E369">
            <v>9.8680000000000003</v>
          </cell>
        </row>
        <row r="370">
          <cell r="A370" t="str">
            <v>UM63</v>
          </cell>
          <cell r="B370" t="str">
            <v>MANCHON A COMPRESSION PE/PVC</v>
          </cell>
          <cell r="C370">
            <v>10.77</v>
          </cell>
          <cell r="D370">
            <v>12.037500000000001</v>
          </cell>
          <cell r="E370">
            <v>11.22</v>
          </cell>
        </row>
        <row r="371">
          <cell r="A371" t="str">
            <v>C1001002500</v>
          </cell>
          <cell r="B371" t="str">
            <v>CHEVRON 100X100 L 2.50M</v>
          </cell>
          <cell r="C371">
            <v>29.78</v>
          </cell>
          <cell r="D371">
            <v>29.78</v>
          </cell>
          <cell r="E371">
            <v>31.259999999999998</v>
          </cell>
        </row>
        <row r="372">
          <cell r="A372" t="str">
            <v>C41413000</v>
          </cell>
          <cell r="B372" t="str">
            <v>CHEVRON 41X41 L 3M</v>
          </cell>
          <cell r="C372">
            <v>13.19</v>
          </cell>
          <cell r="D372">
            <v>13.19</v>
          </cell>
          <cell r="E372">
            <v>13.86</v>
          </cell>
        </row>
        <row r="373">
          <cell r="A373" t="str">
            <v>C501151800</v>
          </cell>
          <cell r="B373" t="str">
            <v>BASTAINGS 50X115 (AU ML)</v>
          </cell>
          <cell r="C373">
            <v>7.33</v>
          </cell>
          <cell r="D373">
            <v>13.19</v>
          </cell>
          <cell r="E373">
            <v>16.38</v>
          </cell>
        </row>
        <row r="374">
          <cell r="A374" t="str">
            <v>C70701800</v>
          </cell>
          <cell r="B374" t="str">
            <v>CHEVRON 70X70 (AU ML)</v>
          </cell>
          <cell r="C374">
            <v>6.26</v>
          </cell>
          <cell r="D374">
            <v>6.26</v>
          </cell>
          <cell r="E374">
            <v>9.25</v>
          </cell>
        </row>
        <row r="375">
          <cell r="A375" t="str">
            <v>NCLAPETDR100</v>
          </cell>
          <cell r="B375" t="str">
            <v xml:space="preserve">TUBE PVC JAUNE SORTIE A CLAPET DIAM 100 </v>
          </cell>
          <cell r="C375"/>
          <cell r="D375">
            <v>20.81</v>
          </cell>
          <cell r="E375">
            <v>21.42</v>
          </cell>
        </row>
        <row r="376">
          <cell r="A376" t="str">
            <v>MTOILE</v>
          </cell>
          <cell r="B376" t="str">
            <v>JARDIFEUTRE DALLE 110 X 110CM</v>
          </cell>
          <cell r="C376">
            <v>6.17</v>
          </cell>
          <cell r="D376">
            <v>6.17</v>
          </cell>
          <cell r="E376">
            <v>6.17</v>
          </cell>
        </row>
        <row r="377">
          <cell r="A377" t="str">
            <v>MOTORISATION</v>
          </cell>
          <cell r="B377" t="str">
            <v>MOTORISATION VANNES D63</v>
          </cell>
          <cell r="C377"/>
          <cell r="D377">
            <v>625</v>
          </cell>
          <cell r="E377">
            <v>625</v>
          </cell>
        </row>
        <row r="378">
          <cell r="A378" t="str">
            <v>FLOTCLAP</v>
          </cell>
          <cell r="B378" t="str">
            <v>FLOTTEUR POUR CHASSE A CLAPET</v>
          </cell>
          <cell r="C378"/>
          <cell r="D378">
            <v>75</v>
          </cell>
          <cell r="E378">
            <v>75</v>
          </cell>
        </row>
        <row r="379">
          <cell r="A379" t="str">
            <v>CUVEDN200</v>
          </cell>
          <cell r="B379" t="str">
            <v>KIT CUVE DN200 POUR CHASSE A CLAPET</v>
          </cell>
          <cell r="C379"/>
          <cell r="D379">
            <v>86.35</v>
          </cell>
          <cell r="E379">
            <v>101.09800000000001</v>
          </cell>
        </row>
        <row r="380">
          <cell r="A380" t="str">
            <v>AH2</v>
          </cell>
          <cell r="B380" t="str">
            <v>ARBRE HEXAGONAL POUR SCIE CLOCHE D32 A D210</v>
          </cell>
          <cell r="C380"/>
          <cell r="D380">
            <v>9.27</v>
          </cell>
          <cell r="E380">
            <v>9.9472695000000009</v>
          </cell>
        </row>
        <row r="381">
          <cell r="A381" t="str">
            <v>VCHARP8X300</v>
          </cell>
          <cell r="B381" t="str">
            <v>VIS CHARPENTE 8X300 INOX A2 T40</v>
          </cell>
          <cell r="C381"/>
          <cell r="D381">
            <v>3.03</v>
          </cell>
          <cell r="E381">
            <v>3.03</v>
          </cell>
        </row>
        <row r="382">
          <cell r="A382" t="str">
            <v>RTCALEB24</v>
          </cell>
          <cell r="B382" t="str">
            <v>CALES CAOUTCHOUX 9X9 CM - BOITE DE 24</v>
          </cell>
          <cell r="C382"/>
          <cell r="D382">
            <v>17</v>
          </cell>
          <cell r="E382">
            <v>18.648</v>
          </cell>
        </row>
        <row r="383">
          <cell r="A383" t="str">
            <v>BLUEFASTP</v>
          </cell>
          <cell r="B383" t="str">
            <v>COLLE BLUEFAST SPECIALE PVC SOUPLE</v>
          </cell>
          <cell r="C383"/>
          <cell r="D383">
            <v>7.5</v>
          </cell>
          <cell r="E383">
            <v>5.0199999999999996</v>
          </cell>
        </row>
        <row r="384">
          <cell r="A384" t="str">
            <v>MJOI110</v>
          </cell>
          <cell r="B384" t="str">
            <v>JOINT FORSHEDA DIAMETRE 110</v>
          </cell>
          <cell r="C384"/>
          <cell r="D384">
            <v>4.5</v>
          </cell>
          <cell r="E384">
            <v>4.6550000000000002</v>
          </cell>
        </row>
        <row r="385">
          <cell r="A385" t="str">
            <v>MJOI200</v>
          </cell>
          <cell r="B385" t="str">
            <v>JOINT FORSHEDA DIAMETRE 200</v>
          </cell>
          <cell r="C385"/>
          <cell r="D385">
            <v>9</v>
          </cell>
          <cell r="E385">
            <v>9</v>
          </cell>
        </row>
        <row r="386">
          <cell r="A386" t="str">
            <v>MLYSI</v>
          </cell>
          <cell r="B386" t="str">
            <v>PRELEVEUR LYSIMETRIQUE</v>
          </cell>
          <cell r="C386"/>
          <cell r="D386">
            <v>425</v>
          </cell>
          <cell r="E386">
            <v>425</v>
          </cell>
        </row>
        <row r="387">
          <cell r="A387" t="str">
            <v>VCHARP8X140B50</v>
          </cell>
          <cell r="B387" t="str">
            <v>VIS CHARPENTE 8X140 INOX A2 T40</v>
          </cell>
          <cell r="C387"/>
          <cell r="D387">
            <v>27.5</v>
          </cell>
          <cell r="E387">
            <v>27.5</v>
          </cell>
        </row>
        <row r="388">
          <cell r="A388" t="str">
            <v>VCHARP8X160B50</v>
          </cell>
          <cell r="B388" t="str">
            <v>VIS CHARPENTE 8X160 INOX A2 T40</v>
          </cell>
          <cell r="C388"/>
          <cell r="D388">
            <v>39</v>
          </cell>
          <cell r="E388">
            <v>78.75</v>
          </cell>
        </row>
        <row r="389">
          <cell r="A389" t="str">
            <v>VPENT7X70B100</v>
          </cell>
          <cell r="B389" t="str">
            <v>VIS PENTURE 7X70 INOX A2 T30</v>
          </cell>
          <cell r="C389"/>
          <cell r="D389">
            <v>12.29</v>
          </cell>
          <cell r="E389">
            <v>15.84</v>
          </cell>
        </row>
        <row r="390">
          <cell r="A390" t="str">
            <v>VPENT6X30B100</v>
          </cell>
          <cell r="B390" t="str">
            <v>VIS PENTURE 6X30 INOX A2 T30</v>
          </cell>
          <cell r="C390"/>
          <cell r="D390">
            <v>6.8</v>
          </cell>
          <cell r="E390">
            <v>16.2</v>
          </cell>
        </row>
        <row r="391">
          <cell r="A391" t="str">
            <v>VCHARP6X80B100</v>
          </cell>
          <cell r="B391" t="str">
            <v>VIS CHARPENTE 6X80 INOX A2 T25</v>
          </cell>
          <cell r="C391"/>
          <cell r="D391">
            <v>33</v>
          </cell>
          <cell r="E391">
            <v>33</v>
          </cell>
        </row>
        <row r="392">
          <cell r="A392" t="str">
            <v>KITMECFH</v>
          </cell>
          <cell r="B392" t="str">
            <v>KIT DE MISE EN CHARGE</v>
          </cell>
          <cell r="C392"/>
          <cell r="D392">
            <v>60</v>
          </cell>
          <cell r="E392">
            <v>60.111800000000009</v>
          </cell>
        </row>
        <row r="393">
          <cell r="A393" t="str">
            <v>M50</v>
          </cell>
          <cell r="B393" t="str">
            <v>MANCHON EGAL 50</v>
          </cell>
          <cell r="C393"/>
          <cell r="D393">
            <v>0.44</v>
          </cell>
          <cell r="E393">
            <v>0.56125999999999998</v>
          </cell>
        </row>
        <row r="394">
          <cell r="A394" t="str">
            <v>M63</v>
          </cell>
          <cell r="B394" t="str">
            <v>MANCHON EGAL 63</v>
          </cell>
          <cell r="C394"/>
          <cell r="D394">
            <v>0.85</v>
          </cell>
          <cell r="E394">
            <v>0.94</v>
          </cell>
        </row>
        <row r="395">
          <cell r="A395" t="str">
            <v>DGEOM_915_110_3050</v>
          </cell>
          <cell r="B395" t="str">
            <v>ROULEAU 9M15 X 30M50 1.10MM</v>
          </cell>
          <cell r="C395"/>
          <cell r="D395">
            <v>2603.44</v>
          </cell>
          <cell r="E395">
            <v>3509.8</v>
          </cell>
        </row>
        <row r="396">
          <cell r="A396" t="str">
            <v>DGEOM_915_152_3050</v>
          </cell>
          <cell r="B396" t="str">
            <v>ROULEAU 9M15 X 30M50 1.52MM</v>
          </cell>
          <cell r="C396"/>
          <cell r="D396">
            <v>3216.75</v>
          </cell>
          <cell r="E396">
            <v>4336.82</v>
          </cell>
        </row>
        <row r="397">
          <cell r="A397" t="str">
            <v>DGEOM_1220_110_3050</v>
          </cell>
          <cell r="B397" t="str">
            <v>ROULEAU 12M20 X 30M50 1.10MM</v>
          </cell>
          <cell r="C397"/>
          <cell r="D397">
            <v>3471.25</v>
          </cell>
          <cell r="E397">
            <v>4678.04</v>
          </cell>
        </row>
        <row r="398">
          <cell r="A398" t="str">
            <v>DGEOM_1220_152_3050</v>
          </cell>
          <cell r="B398" t="str">
            <v xml:space="preserve">ROULEAU MEMBRANE - Largeur rouleau : 12.20M, </v>
          </cell>
          <cell r="C398"/>
          <cell r="D398">
            <v>4288.99</v>
          </cell>
          <cell r="E398">
            <v>6195.34</v>
          </cell>
        </row>
        <row r="399">
          <cell r="A399" t="str">
            <v>DGEOM1220_152_3050</v>
          </cell>
          <cell r="B399" t="str">
            <v>ROULEAU 12M20 X 30M50 1.52MM</v>
          </cell>
          <cell r="C399"/>
          <cell r="D399">
            <v>4288.99</v>
          </cell>
          <cell r="E399">
            <v>6195.34</v>
          </cell>
        </row>
        <row r="400">
          <cell r="A400" t="str">
            <v>DGEOM_1525_110_3050</v>
          </cell>
          <cell r="B400" t="str">
            <v>ROULEAU 15M25 X 30M50 1.10MM</v>
          </cell>
          <cell r="C400"/>
          <cell r="D400">
            <v>4339.05</v>
          </cell>
          <cell r="E400">
            <v>5847.5479999999998</v>
          </cell>
        </row>
        <row r="401">
          <cell r="A401" t="str">
            <v>DGEOM_915_110_6100</v>
          </cell>
          <cell r="B401" t="str">
            <v>ROULEAU 9M15 X 61M 1.10MM</v>
          </cell>
          <cell r="C401"/>
          <cell r="D401">
            <v>5206.87</v>
          </cell>
          <cell r="E401">
            <v>7521.02</v>
          </cell>
        </row>
        <row r="402">
          <cell r="A402" t="str">
            <v>DGEOM_1525_152_3050</v>
          </cell>
          <cell r="B402" t="str">
            <v>ROULEAU 15M25 X 30M50 1.52MM</v>
          </cell>
          <cell r="C402"/>
          <cell r="D402">
            <v>5361.24</v>
          </cell>
          <cell r="E402">
            <v>7228.05</v>
          </cell>
        </row>
        <row r="403">
          <cell r="A403" t="str">
            <v>DGEOM_915_152_6100</v>
          </cell>
          <cell r="B403" t="str">
            <v>ROULEAU 9M15 X 61M 1.52MM</v>
          </cell>
          <cell r="C403"/>
          <cell r="D403">
            <v>6433.49</v>
          </cell>
          <cell r="E403">
            <v>8673.6440000000002</v>
          </cell>
        </row>
        <row r="404">
          <cell r="A404" t="str">
            <v>DGEOM_1220_110_6100</v>
          </cell>
          <cell r="B404" t="str">
            <v>ROULEAU 12M20 X 61M 1.10MM</v>
          </cell>
          <cell r="C404"/>
          <cell r="D404">
            <v>6942.49</v>
          </cell>
          <cell r="E404">
            <v>9356.0879999999997</v>
          </cell>
        </row>
        <row r="405">
          <cell r="A405" t="str">
            <v>DGEOM_1220_152-6100</v>
          </cell>
          <cell r="B405" t="str">
            <v>ROULEAU 12M20 X 61M 1.52MM</v>
          </cell>
          <cell r="C405"/>
          <cell r="D405">
            <v>8577.99</v>
          </cell>
          <cell r="E405">
            <v>11564.868</v>
          </cell>
        </row>
        <row r="406">
          <cell r="A406" t="str">
            <v>DGEOM_1525_110_6100</v>
          </cell>
          <cell r="B406" t="str">
            <v>ROULEAU 15M25 X 61M 1.10MM</v>
          </cell>
          <cell r="C406"/>
          <cell r="D406">
            <v>8678.1200000000008</v>
          </cell>
          <cell r="E406">
            <v>11695.096</v>
          </cell>
        </row>
        <row r="407">
          <cell r="A407" t="str">
            <v>DGEOM1525_152_6100</v>
          </cell>
          <cell r="B407" t="str">
            <v>ROULEAU 15M25 X 61M 1.52MM</v>
          </cell>
          <cell r="C407"/>
          <cell r="D407">
            <v>10722.49</v>
          </cell>
          <cell r="E407">
            <v>14456.078</v>
          </cell>
        </row>
        <row r="408">
          <cell r="A408" t="str">
            <v>T403L15</v>
          </cell>
          <cell r="B408" t="str">
            <v>TE ALU 40/40/3 1,5 ML</v>
          </cell>
          <cell r="C408"/>
          <cell r="D408">
            <v>11.1</v>
          </cell>
          <cell r="E408">
            <v>12.337499999999999</v>
          </cell>
        </row>
        <row r="409">
          <cell r="A409" t="str">
            <v>T403L20</v>
          </cell>
          <cell r="B409" t="str">
            <v>TE ALU 40/40/3 2 ML</v>
          </cell>
          <cell r="C409"/>
          <cell r="D409">
            <v>14.8</v>
          </cell>
          <cell r="E409">
            <v>16.45</v>
          </cell>
        </row>
        <row r="410">
          <cell r="A410" t="str">
            <v>CE403L15</v>
          </cell>
          <cell r="B410" t="str">
            <v>CORNIERE  ALU 40/40/3 1,5 ML</v>
          </cell>
          <cell r="C410"/>
          <cell r="D410">
            <v>10.55</v>
          </cell>
          <cell r="E410">
            <v>11.219999999999999</v>
          </cell>
        </row>
        <row r="411">
          <cell r="A411" t="str">
            <v>CE403L20</v>
          </cell>
          <cell r="B411" t="str">
            <v>CORNIERE  ALU 40/40/3 2 ML</v>
          </cell>
          <cell r="C411"/>
          <cell r="D411">
            <v>14.06</v>
          </cell>
          <cell r="E411">
            <v>14.06</v>
          </cell>
        </row>
        <row r="412">
          <cell r="A412" t="str">
            <v>NOVOFLEX63/25</v>
          </cell>
          <cell r="B412" t="str">
            <v>COURONNE PVC SOUPLE D63 NOVOFLEX 25</v>
          </cell>
          <cell r="C412"/>
          <cell r="D412">
            <v>197.44</v>
          </cell>
          <cell r="E412">
            <v>205.27500000000001</v>
          </cell>
        </row>
        <row r="413">
          <cell r="A413" t="str">
            <v>NOVOFLEX63/50</v>
          </cell>
          <cell r="B413" t="str">
            <v>COURONNE PVC SOUPLE D63 NOVOFLEX 50</v>
          </cell>
          <cell r="C413"/>
          <cell r="D413">
            <v>395.89</v>
          </cell>
          <cell r="E413">
            <v>410.55</v>
          </cell>
        </row>
        <row r="414">
          <cell r="A414" t="str">
            <v>DFVL</v>
          </cell>
          <cell r="B414" t="str">
            <v>KIT DRAINAGE AERATION POUR FV GEO 4 à 10 EH SORTIE LATERALE</v>
          </cell>
          <cell r="C414"/>
          <cell r="D414">
            <v>80</v>
          </cell>
          <cell r="E414">
            <v>81.211469999999991</v>
          </cell>
        </row>
        <row r="415">
          <cell r="A415" t="str">
            <v>DFVC</v>
          </cell>
          <cell r="B415" t="str">
            <v>KIT DRAINAGE AERATION POUR FV GEO 4 à 10 EH SORTIE CENTRALE</v>
          </cell>
          <cell r="C415"/>
          <cell r="D415">
            <v>80</v>
          </cell>
          <cell r="E415">
            <v>83.539999999999978</v>
          </cell>
        </row>
        <row r="416">
          <cell r="A416" t="str">
            <v>MSCIE102</v>
          </cell>
          <cell r="B416" t="str">
            <v>GAMME DE SCIES CLOCHES MHS D102 pour passage de tube D100</v>
          </cell>
          <cell r="C416"/>
          <cell r="D416">
            <v>47.61</v>
          </cell>
          <cell r="E416">
            <v>49.250250000000001</v>
          </cell>
        </row>
        <row r="417">
          <cell r="A417" t="str">
            <v>MSCIE108</v>
          </cell>
          <cell r="B417" t="str">
            <v>GAMME DE SCIES CLOCHES MHS D108 pour joints Forsheda D100</v>
          </cell>
          <cell r="C417"/>
          <cell r="D417">
            <v>49.1</v>
          </cell>
          <cell r="E417">
            <v>51.549749999999989</v>
          </cell>
        </row>
        <row r="418">
          <cell r="A418" t="str">
            <v>MSCIE20</v>
          </cell>
          <cell r="B418" t="str">
            <v>GAMME DE SCIES CLOCHES FIK D20 pour presse étoupe PG13</v>
          </cell>
          <cell r="C418"/>
          <cell r="D418">
            <v>25.26</v>
          </cell>
          <cell r="E418">
            <v>26.523000000000003</v>
          </cell>
        </row>
        <row r="419">
          <cell r="A419" t="str">
            <v>MSCIEFIK105</v>
          </cell>
          <cell r="B419" t="str">
            <v>GAMME DE SCIES CLOCHES FIK D105 pour message  D100 (PLAQUES PVC)</v>
          </cell>
          <cell r="C419"/>
          <cell r="D419">
            <v>32.64</v>
          </cell>
          <cell r="E419">
            <v>34.272000000000006</v>
          </cell>
        </row>
        <row r="420">
          <cell r="A420" t="str">
            <v>MSCIEFIK127</v>
          </cell>
          <cell r="B420" t="str">
            <v>GAMME DE SCIES CLOCHES FIK D127 pour traversée de paroi (plaques PVC)</v>
          </cell>
          <cell r="C420"/>
          <cell r="D420">
            <v>72.38</v>
          </cell>
          <cell r="E420">
            <v>75.993750000000006</v>
          </cell>
        </row>
        <row r="421">
          <cell r="A421" t="str">
            <v>MSCIE57</v>
          </cell>
          <cell r="B421" t="str">
            <v>GAMME DE SCIES CLOCHES MHST CARBURE D57 pour joints Forsheda D50</v>
          </cell>
          <cell r="C421"/>
          <cell r="D421">
            <v>23.34</v>
          </cell>
          <cell r="E421">
            <v>24.494399999999999</v>
          </cell>
        </row>
        <row r="422">
          <cell r="A422" t="str">
            <v>MSCIE67</v>
          </cell>
          <cell r="B422" t="str">
            <v>GAMME DE SCIES CLOCHES MHST CARBURE D67 pour joints Forsheda D63</v>
          </cell>
          <cell r="C422"/>
          <cell r="D422">
            <v>26.04</v>
          </cell>
          <cell r="E422">
            <v>27.3294</v>
          </cell>
        </row>
        <row r="423">
          <cell r="A423">
            <v>1510064</v>
          </cell>
          <cell r="B423" t="str">
            <v>CLAPET ANTI-RETOUR PVC 63</v>
          </cell>
          <cell r="C423"/>
          <cell r="D423">
            <v>39.22</v>
          </cell>
          <cell r="E423">
            <v>39.22</v>
          </cell>
        </row>
        <row r="424">
          <cell r="A424">
            <v>1510041</v>
          </cell>
          <cell r="B424" t="str">
            <v>CLAPET ANTI-RETOUR PVC 40</v>
          </cell>
          <cell r="C424"/>
          <cell r="D424">
            <v>20.309999999999999</v>
          </cell>
          <cell r="E424">
            <v>20.309999999999999</v>
          </cell>
        </row>
        <row r="427">
          <cell r="A427"/>
          <cell r="B427"/>
          <cell r="C427"/>
          <cell r="D427"/>
          <cell r="E427"/>
        </row>
        <row r="429">
          <cell r="A429" t="str">
            <v>ARTICLES COMMUNICATION</v>
          </cell>
        </row>
        <row r="431">
          <cell r="A431" t="str">
            <v>RÉFÉRENCE</v>
          </cell>
          <cell r="B431" t="str">
            <v>DÉSIGNATION PRODUIT</v>
          </cell>
          <cell r="C431" t="str">
            <v>P.U H.T. EN €</v>
          </cell>
          <cell r="D431" t="str">
            <v>NOUVEAU P.U H.T. EN €</v>
          </cell>
          <cell r="E431" t="str">
            <v>PRIX RETENU AU 04/02/2022</v>
          </cell>
        </row>
        <row r="432">
          <cell r="A432"/>
          <cell r="B432"/>
          <cell r="C432"/>
          <cell r="D432"/>
          <cell r="E432"/>
        </row>
        <row r="433">
          <cell r="A433" t="str">
            <v>BADGE</v>
          </cell>
          <cell r="B433" t="str">
            <v xml:space="preserve">BADGES </v>
          </cell>
          <cell r="C433">
            <v>7.99</v>
          </cell>
          <cell r="D433">
            <v>7.99</v>
          </cell>
          <cell r="E433">
            <v>8.25</v>
          </cell>
        </row>
        <row r="434">
          <cell r="A434" t="str">
            <v>BANNIERE</v>
          </cell>
          <cell r="B434" t="str">
            <v>BANNIERE RECTO/VERSO</v>
          </cell>
          <cell r="C434">
            <v>38.96</v>
          </cell>
          <cell r="D434">
            <v>38.96</v>
          </cell>
          <cell r="E434">
            <v>39.860100000000003</v>
          </cell>
        </row>
        <row r="435">
          <cell r="A435" t="str">
            <v>CARNETFV</v>
          </cell>
          <cell r="B435" t="str">
            <v xml:space="preserve">CARNET D'ENTRETIEN FV </v>
          </cell>
          <cell r="C435">
            <v>13.24</v>
          </cell>
          <cell r="D435">
            <v>13.24</v>
          </cell>
          <cell r="E435">
            <v>13.5527</v>
          </cell>
        </row>
        <row r="436">
          <cell r="A436" t="str">
            <v>CARNETFVFH</v>
          </cell>
          <cell r="B436" t="str">
            <v xml:space="preserve">CARNET D'ENTRETIEN FVFH </v>
          </cell>
          <cell r="C436">
            <v>11.72</v>
          </cell>
          <cell r="D436">
            <v>11.72</v>
          </cell>
          <cell r="E436">
            <v>11.9833</v>
          </cell>
        </row>
        <row r="437">
          <cell r="A437" t="str">
            <v>CARTEVISITE</v>
          </cell>
          <cell r="B437" t="str">
            <v>CARTES DE VISITE</v>
          </cell>
          <cell r="C437">
            <v>69.05</v>
          </cell>
          <cell r="D437">
            <v>69.05</v>
          </cell>
          <cell r="E437">
            <v>84.45</v>
          </cell>
        </row>
        <row r="438">
          <cell r="A438" t="str">
            <v>CHEMISEPRO</v>
          </cell>
          <cell r="B438" t="str">
            <v>CHEMISE A RABAT</v>
          </cell>
          <cell r="C438">
            <v>16.260000000000002</v>
          </cell>
          <cell r="D438">
            <v>16.260000000000002</v>
          </cell>
          <cell r="E438">
            <v>24.87</v>
          </cell>
        </row>
        <row r="439">
          <cell r="A439" t="str">
            <v>CLE</v>
          </cell>
          <cell r="B439" t="str">
            <v>CLE USB 8 GO</v>
          </cell>
          <cell r="C439">
            <v>9.43</v>
          </cell>
          <cell r="D439">
            <v>9.43</v>
          </cell>
          <cell r="E439">
            <v>9.43</v>
          </cell>
        </row>
        <row r="440">
          <cell r="A440" t="str">
            <v>COLORIAGE</v>
          </cell>
          <cell r="B440" t="str">
            <v>CARNETS DE COLORIAGES</v>
          </cell>
          <cell r="C440">
            <v>0.97</v>
          </cell>
          <cell r="D440">
            <v>0.97</v>
          </cell>
          <cell r="E440">
            <v>0.97</v>
          </cell>
        </row>
        <row r="441">
          <cell r="A441" t="str">
            <v>CRAYON</v>
          </cell>
          <cell r="B441" t="str">
            <v>CRAYON AQUATIRIS</v>
          </cell>
          <cell r="C441">
            <v>5.85</v>
          </cell>
          <cell r="D441">
            <v>5.85</v>
          </cell>
          <cell r="E441">
            <v>5.9850000000000003</v>
          </cell>
        </row>
        <row r="442">
          <cell r="A442" t="str">
            <v>GUIDEFVB</v>
          </cell>
          <cell r="B442" t="str">
            <v>GUIDE DE L'USAGER FV BAC</v>
          </cell>
          <cell r="C442">
            <v>38.130000000000003</v>
          </cell>
          <cell r="D442">
            <v>38.130000000000003</v>
          </cell>
          <cell r="E442">
            <v>39.500999999999998</v>
          </cell>
        </row>
        <row r="443">
          <cell r="A443" t="str">
            <v>GUIDEFVFHB</v>
          </cell>
          <cell r="B443" t="str">
            <v>GUIDE DE L'USAGER FV FH BAC</v>
          </cell>
          <cell r="C443">
            <v>38.61</v>
          </cell>
          <cell r="D443">
            <v>38.61</v>
          </cell>
          <cell r="E443">
            <v>38.61</v>
          </cell>
        </row>
        <row r="444">
          <cell r="A444" t="str">
            <v>GUIDEFVFHG</v>
          </cell>
          <cell r="B444" t="str">
            <v>GUIDE DE L'USAGER FV FH GEO</v>
          </cell>
          <cell r="C444">
            <v>56.5</v>
          </cell>
          <cell r="D444">
            <v>56.5</v>
          </cell>
          <cell r="E444">
            <v>57.815100000000001</v>
          </cell>
        </row>
        <row r="445">
          <cell r="A445" t="str">
            <v>GUIDEFVG</v>
          </cell>
          <cell r="B445" t="str">
            <v>GUIDE DE L'USAGER FV GEO</v>
          </cell>
          <cell r="C445">
            <v>38.61</v>
          </cell>
          <cell r="D445">
            <v>38.61</v>
          </cell>
          <cell r="E445">
            <v>41.685000000000002</v>
          </cell>
        </row>
        <row r="446">
          <cell r="A446" t="str">
            <v>GUIDEPRO</v>
          </cell>
          <cell r="B446" t="str">
            <v>GUIDE POUR LES PRESCRIPTEURS</v>
          </cell>
          <cell r="C446">
            <v>33.090000000000003</v>
          </cell>
          <cell r="D446">
            <v>33.090000000000003</v>
          </cell>
          <cell r="E446">
            <v>33.383000000000003</v>
          </cell>
        </row>
        <row r="447">
          <cell r="A447" t="str">
            <v>GUIDECAREX</v>
          </cell>
          <cell r="B447" t="str">
            <v>GUIDE l'USAGER CAREX</v>
          </cell>
          <cell r="C447"/>
          <cell r="D447">
            <v>28.52</v>
          </cell>
          <cell r="E447">
            <v>28.52</v>
          </cell>
        </row>
        <row r="448">
          <cell r="A448" t="str">
            <v>IRSTEA-BLEU</v>
          </cell>
          <cell r="B448" t="str">
            <v>ETUDE IRSTEA 8 PAGES</v>
          </cell>
          <cell r="C448">
            <v>14.26</v>
          </cell>
          <cell r="D448">
            <v>14.26</v>
          </cell>
          <cell r="E448">
            <v>14.675000000000001</v>
          </cell>
        </row>
        <row r="449">
          <cell r="A449" t="str">
            <v>IRSTEA-VERT</v>
          </cell>
          <cell r="B449" t="str">
            <v>ETUDE IRSTEA 4 PAGES</v>
          </cell>
          <cell r="C449">
            <v>3.88</v>
          </cell>
          <cell r="D449">
            <v>3.88</v>
          </cell>
          <cell r="E449">
            <v>3.9874999999999998</v>
          </cell>
        </row>
        <row r="450">
          <cell r="A450" t="str">
            <v>KITCOMM</v>
          </cell>
          <cell r="B450" t="str">
            <v>KIT COMMERCIALE PRO</v>
          </cell>
          <cell r="C450">
            <v>4.3099999999999996</v>
          </cell>
          <cell r="D450">
            <v>4.3029999999999999</v>
          </cell>
          <cell r="E450">
            <v>4.4023000000000003</v>
          </cell>
        </row>
        <row r="451">
          <cell r="A451" t="str">
            <v>KITSTAND</v>
          </cell>
          <cell r="B451" t="str">
            <v>KIT STAND EXPO</v>
          </cell>
          <cell r="C451">
            <v>119.44</v>
          </cell>
          <cell r="D451">
            <v>119.44</v>
          </cell>
          <cell r="E451">
            <v>122.2625</v>
          </cell>
        </row>
        <row r="452">
          <cell r="A452" t="str">
            <v>MANG01</v>
          </cell>
          <cell r="B452" t="str">
            <v>MANGEOIRE AQUATIRIS</v>
          </cell>
          <cell r="C452">
            <v>14.8</v>
          </cell>
          <cell r="D452">
            <v>14.8</v>
          </cell>
          <cell r="E452">
            <v>14.9625</v>
          </cell>
        </row>
        <row r="453">
          <cell r="A453" t="str">
            <v>MAQUETTE</v>
          </cell>
          <cell r="B453" t="str">
            <v>MAQUETTE AQUATIRIS</v>
          </cell>
          <cell r="C453">
            <v>63.03</v>
          </cell>
          <cell r="D453">
            <v>63.03</v>
          </cell>
          <cell r="E453">
            <v>64.491700000000009</v>
          </cell>
        </row>
        <row r="454">
          <cell r="A454" t="str">
            <v>PANNEAUPEDA</v>
          </cell>
          <cell r="B454" t="str">
            <v>PANNEAU PEDAGOGIQUE</v>
          </cell>
          <cell r="C454">
            <v>148.19999999999999</v>
          </cell>
          <cell r="D454">
            <v>148.19999999999999</v>
          </cell>
          <cell r="E454">
            <v>151.62</v>
          </cell>
        </row>
        <row r="455">
          <cell r="A455" t="str">
            <v>MPAN</v>
          </cell>
          <cell r="B455" t="str">
            <v>PANNEAU DE CHANTIER AQUATIRIS</v>
          </cell>
          <cell r="C455"/>
          <cell r="D455">
            <v>0</v>
          </cell>
          <cell r="E455">
            <v>0</v>
          </cell>
        </row>
        <row r="456">
          <cell r="A456" t="str">
            <v>KITGRANT</v>
          </cell>
          <cell r="B456" t="str">
            <v>TEST GRANT</v>
          </cell>
          <cell r="C456"/>
          <cell r="D456">
            <v>86.26</v>
          </cell>
          <cell r="E456">
            <v>86.26</v>
          </cell>
        </row>
        <row r="457">
          <cell r="A457" t="str">
            <v>PERMEAMETRE</v>
          </cell>
          <cell r="B457" t="str">
            <v>PERMEAMETRE</v>
          </cell>
          <cell r="C457"/>
          <cell r="D457">
            <v>389.65</v>
          </cell>
          <cell r="E457">
            <v>436.25</v>
          </cell>
        </row>
        <row r="458">
          <cell r="A458" t="str">
            <v>PLAQUETTES</v>
          </cell>
          <cell r="B458" t="str">
            <v>PLAQUETTES JARDIN D'ASSAINISSEMENT</v>
          </cell>
          <cell r="C458">
            <v>8.5399999999999991</v>
          </cell>
          <cell r="D458">
            <v>8.5399999999999991</v>
          </cell>
          <cell r="E458">
            <v>8.7913000000000014</v>
          </cell>
        </row>
        <row r="459">
          <cell r="A459" t="str">
            <v>PLFLOT</v>
          </cell>
          <cell r="B459" t="str">
            <v xml:space="preserve">PLAQUETTE PHYTOFLOTTANTE </v>
          </cell>
          <cell r="C459">
            <v>10.15</v>
          </cell>
          <cell r="D459">
            <v>10.15</v>
          </cell>
          <cell r="E459">
            <v>10.15</v>
          </cell>
        </row>
        <row r="460">
          <cell r="A460" t="str">
            <v>PLJPL</v>
          </cell>
          <cell r="B460" t="str">
            <v xml:space="preserve">PLAQUETTE JARDIN DE PLUIE </v>
          </cell>
          <cell r="C460">
            <v>10.15</v>
          </cell>
          <cell r="D460">
            <v>10.15</v>
          </cell>
          <cell r="E460">
            <v>10.15</v>
          </cell>
        </row>
        <row r="461">
          <cell r="A461" t="str">
            <v>PLTECH</v>
          </cell>
          <cell r="B461" t="str">
            <v>PLAQUETTES TECHNICO COMMERCIAL</v>
          </cell>
          <cell r="C461">
            <v>9.31</v>
          </cell>
          <cell r="D461">
            <v>9.31</v>
          </cell>
          <cell r="E461">
            <v>9.31</v>
          </cell>
        </row>
        <row r="462">
          <cell r="A462" t="str">
            <v>PLCAREX</v>
          </cell>
          <cell r="B462" t="str">
            <v>PLAQUETTE CAREX</v>
          </cell>
          <cell r="C462"/>
          <cell r="D462">
            <v>7.33</v>
          </cell>
          <cell r="E462">
            <v>7.91</v>
          </cell>
        </row>
        <row r="463">
          <cell r="A463" t="str">
            <v>PLTINY</v>
          </cell>
          <cell r="B463" t="str">
            <v>PLAQUETTE PHYTOTINY</v>
          </cell>
          <cell r="C463">
            <v>10.15</v>
          </cell>
          <cell r="D463">
            <v>10.15</v>
          </cell>
          <cell r="E463">
            <v>10.15</v>
          </cell>
        </row>
        <row r="464">
          <cell r="A464" t="str">
            <v>PLUMIERS</v>
          </cell>
          <cell r="B464" t="str">
            <v xml:space="preserve">PLUMIERS EN BOIS </v>
          </cell>
          <cell r="C464">
            <v>1.77</v>
          </cell>
          <cell r="D464">
            <v>1.77</v>
          </cell>
          <cell r="E464">
            <v>1.8125</v>
          </cell>
        </row>
        <row r="465">
          <cell r="A465" t="str">
            <v>ROLLUP</v>
          </cell>
          <cell r="B465" t="str">
            <v>ROLL UP AQUATIRIS</v>
          </cell>
          <cell r="C465">
            <v>55.19</v>
          </cell>
          <cell r="D465">
            <v>55.19</v>
          </cell>
          <cell r="E465">
            <v>56.458500000000008</v>
          </cell>
        </row>
        <row r="466">
          <cell r="A466" t="str">
            <v>TOTEB</v>
          </cell>
          <cell r="B466" t="str">
            <v>TOTE BAG AQUATIRIS</v>
          </cell>
          <cell r="C466"/>
          <cell r="D466">
            <v>4.5999999999999996</v>
          </cell>
          <cell r="E466">
            <v>4.5999999999999996</v>
          </cell>
        </row>
        <row r="467">
          <cell r="A467" t="str">
            <v>SACS</v>
          </cell>
          <cell r="B467" t="str">
            <v>SACS EN KRAFT SIGLE AQUATIRIS</v>
          </cell>
          <cell r="C467">
            <v>1.02</v>
          </cell>
          <cell r="D467">
            <v>1.02</v>
          </cell>
          <cell r="E467">
            <v>1.0374999999999999</v>
          </cell>
        </row>
      </sheetData>
      <sheetData sheetId="1">
        <row r="2">
          <cell r="A2" t="str">
            <v>CODE</v>
          </cell>
          <cell r="B2" t="str">
            <v>CODE2</v>
          </cell>
          <cell r="C2" t="str">
            <v>TYPE</v>
          </cell>
          <cell r="D2" t="str">
            <v>DESIG</v>
          </cell>
          <cell r="E2" t="str">
            <v>GCPCRIT1_CODE</v>
          </cell>
          <cell r="F2" t="str">
            <v>GCPCRIT1_DESIG</v>
          </cell>
          <cell r="G2" t="str">
            <v>GCPCRIT2_CODE</v>
          </cell>
          <cell r="H2" t="str">
            <v>GCPCRIT2_DESIG</v>
          </cell>
          <cell r="I2" t="str">
            <v>GCPCRIT3_CODE</v>
          </cell>
          <cell r="J2" t="str">
            <v>GCPCRIT3_DESIG</v>
          </cell>
          <cell r="K2" t="str">
            <v>GCPCRIS1_CODE</v>
          </cell>
          <cell r="L2" t="str">
            <v>GCPCRIS1_DESIG</v>
          </cell>
          <cell r="M2" t="str">
            <v>GCPFOUR_CODE</v>
          </cell>
          <cell r="N2" t="str">
            <v>GAPARTFO_CODE</v>
          </cell>
          <cell r="O2" t="str">
            <v>GAPARTFO_DESIG</v>
          </cell>
          <cell r="P2" t="str">
            <v>GAPARTFO_UNITE</v>
          </cell>
          <cell r="Q2" t="str">
            <v>GAPARTFO_COEFFICIENT</v>
          </cell>
          <cell r="R2" t="str">
            <v>GAPARTFO_QMINIMALE</v>
          </cell>
          <cell r="S2" t="str">
            <v>STOCK AU 31/12/2021</v>
          </cell>
          <cell r="T2" t="str">
            <v>TARIF INVENTAIRE</v>
          </cell>
          <cell r="V2" t="str">
            <v>GAPARTFO_PUAF</v>
          </cell>
          <cell r="W2" t="str">
            <v>GAPARTFO_PUAF</v>
          </cell>
          <cell r="X2" t="str">
            <v>PAUHT CORRIGE</v>
          </cell>
          <cell r="AB2" t="str">
            <v>PAUHT 2022</v>
          </cell>
          <cell r="AD2" t="str">
            <v>GAPARTFO_PUAF_DEVISE</v>
          </cell>
          <cell r="AE2" t="str">
            <v>GAPARTFO_MONNAIE_IDENT</v>
          </cell>
          <cell r="AF2" t="str">
            <v>GAPARTFO_TAUX_REMISE</v>
          </cell>
          <cell r="AG2" t="str">
            <v>GAPARTFO_NOTES</v>
          </cell>
          <cell r="AH2" t="str">
            <v>GAPARTFO_DELAI</v>
          </cell>
          <cell r="AI2" t="str">
            <v>GCPTVA_CODE</v>
          </cell>
          <cell r="AJ2" t="str">
            <v>GCPTVA_DESIG</v>
          </cell>
          <cell r="AK2" t="str">
            <v>GCPTPF_CODE</v>
          </cell>
          <cell r="AL2" t="str">
            <v>GCPTPF_DESIG</v>
          </cell>
          <cell r="AM2" t="str">
            <v>GCPTARIF_CODE</v>
          </cell>
          <cell r="AN2" t="str">
            <v>GCPTARIF_DESIG</v>
          </cell>
          <cell r="AO2" t="str">
            <v>UNITE</v>
          </cell>
          <cell r="AP2" t="str">
            <v>POIDS</v>
          </cell>
          <cell r="AQ2" t="str">
            <v>VOLUME</v>
          </cell>
          <cell r="AS2" t="str">
            <v>PUHT</v>
          </cell>
          <cell r="AT2" t="str">
            <v>PVUHT CORRIGE</v>
          </cell>
          <cell r="AU2" t="str">
            <v>PVUHT 2022</v>
          </cell>
        </row>
        <row r="3">
          <cell r="A3">
            <v>3916</v>
          </cell>
          <cell r="C3" t="str">
            <v>AN</v>
          </cell>
          <cell r="D3" t="str">
            <v>ECROU 6X30</v>
          </cell>
          <cell r="M3" t="str">
            <v>VISSERIESERV</v>
          </cell>
          <cell r="N3" t="str">
            <v>ECROU6X30</v>
          </cell>
          <cell r="O3" t="str">
            <v>ECROU 6X30</v>
          </cell>
          <cell r="Q3">
            <v>1</v>
          </cell>
          <cell r="R3">
            <v>1</v>
          </cell>
          <cell r="S3" t="e">
            <v>#N/A</v>
          </cell>
          <cell r="T3" t="e">
            <v>#N/A</v>
          </cell>
          <cell r="U3" t="e">
            <v>#N/A</v>
          </cell>
          <cell r="V3">
            <v>0.36299999999999999</v>
          </cell>
          <cell r="W3">
            <v>0.36299999999999999</v>
          </cell>
          <cell r="X3">
            <v>0.36299999999999999</v>
          </cell>
          <cell r="Y3"/>
          <cell r="Z3"/>
          <cell r="AA3"/>
          <cell r="AB3">
            <v>0.36299999999999999</v>
          </cell>
          <cell r="AC3" t="str">
            <v>OK</v>
          </cell>
          <cell r="AD3">
            <v>0.36299999999999999</v>
          </cell>
          <cell r="AE3" t="str">
            <v>EUR</v>
          </cell>
          <cell r="AF3">
            <v>0</v>
          </cell>
          <cell r="AI3" t="str">
            <v>NORM</v>
          </cell>
          <cell r="AJ3" t="str">
            <v>Normal</v>
          </cell>
          <cell r="AM3" t="str">
            <v>PX1.2</v>
          </cell>
          <cell r="AN3" t="str">
            <v>Prix magasin + 20% de marg</v>
          </cell>
          <cell r="AP3">
            <v>0</v>
          </cell>
          <cell r="AQ3">
            <v>0</v>
          </cell>
          <cell r="AS3">
            <v>0.54</v>
          </cell>
          <cell r="AT3">
            <v>0.54449999999999998</v>
          </cell>
          <cell r="AU3">
            <v>0.54449999999999998</v>
          </cell>
        </row>
        <row r="4">
          <cell r="A4">
            <v>4196</v>
          </cell>
          <cell r="C4" t="e">
            <v>#N/A</v>
          </cell>
          <cell r="D4" t="str">
            <v>RONDELLES</v>
          </cell>
          <cell r="M4" t="str">
            <v>VISSERIESERV</v>
          </cell>
          <cell r="N4">
            <v>4196</v>
          </cell>
          <cell r="O4" t="str">
            <v>RONDELLES</v>
          </cell>
          <cell r="Q4">
            <v>1</v>
          </cell>
          <cell r="R4">
            <v>0</v>
          </cell>
          <cell r="S4" t="e">
            <v>#N/A</v>
          </cell>
          <cell r="T4" t="e">
            <v>#N/A</v>
          </cell>
          <cell r="U4" t="e">
            <v>#N/A</v>
          </cell>
          <cell r="V4">
            <v>0</v>
          </cell>
          <cell r="W4">
            <v>0</v>
          </cell>
          <cell r="X4" t="e">
            <v>#N/A</v>
          </cell>
          <cell r="Y4">
            <v>0</v>
          </cell>
          <cell r="Z4"/>
          <cell r="AA4"/>
          <cell r="AB4" t="e">
            <v>#N/A</v>
          </cell>
          <cell r="AC4"/>
          <cell r="AD4">
            <v>0</v>
          </cell>
          <cell r="AE4" t="str">
            <v>EUR</v>
          </cell>
          <cell r="AF4">
            <v>0</v>
          </cell>
          <cell r="AI4" t="str">
            <v>NORM</v>
          </cell>
          <cell r="AJ4" t="str">
            <v>Normal</v>
          </cell>
          <cell r="AM4" t="str">
            <v>PX1.2</v>
          </cell>
          <cell r="AN4" t="str">
            <v>Prix magasin + 20% de marg</v>
          </cell>
          <cell r="AP4">
            <v>0</v>
          </cell>
          <cell r="AQ4">
            <v>0</v>
          </cell>
          <cell r="AS4">
            <v>0</v>
          </cell>
          <cell r="AT4" t="e">
            <v>#N/A</v>
          </cell>
          <cell r="AU4" t="e">
            <v>#N/A</v>
          </cell>
        </row>
        <row r="5">
          <cell r="A5">
            <v>80540</v>
          </cell>
          <cell r="C5" t="str">
            <v>AN</v>
          </cell>
          <cell r="D5" t="str">
            <v>VIS INOX 5X40</v>
          </cell>
          <cell r="M5" t="str">
            <v>VISSERIESERV</v>
          </cell>
          <cell r="N5" t="str">
            <v>8289GR</v>
          </cell>
          <cell r="O5" t="str">
            <v>PANNEAU PVC 1000X35 GRIS</v>
          </cell>
          <cell r="Q5">
            <v>1</v>
          </cell>
          <cell r="R5">
            <v>1</v>
          </cell>
          <cell r="S5" t="e">
            <v>#N/A</v>
          </cell>
          <cell r="T5" t="e">
            <v>#N/A</v>
          </cell>
          <cell r="U5" t="e">
            <v>#N/A</v>
          </cell>
          <cell r="V5">
            <v>0.60499999999999998</v>
          </cell>
          <cell r="W5">
            <v>0.60499999999999998</v>
          </cell>
          <cell r="X5">
            <v>0.60499999999999998</v>
          </cell>
          <cell r="Y5"/>
          <cell r="Z5"/>
          <cell r="AA5"/>
          <cell r="AB5">
            <v>0.60499999999999998</v>
          </cell>
          <cell r="AC5" t="str">
            <v>OK</v>
          </cell>
          <cell r="AD5">
            <v>0.60499999999999998</v>
          </cell>
          <cell r="AE5" t="str">
            <v>EUR</v>
          </cell>
          <cell r="AF5">
            <v>0</v>
          </cell>
          <cell r="AI5" t="str">
            <v>NORM</v>
          </cell>
          <cell r="AJ5" t="str">
            <v>Normal</v>
          </cell>
          <cell r="AM5" t="str">
            <v>PX1.2</v>
          </cell>
          <cell r="AN5" t="str">
            <v>Prix magasin + 20% de marg</v>
          </cell>
          <cell r="AP5">
            <v>0</v>
          </cell>
          <cell r="AQ5">
            <v>0</v>
          </cell>
          <cell r="AS5">
            <v>0.91</v>
          </cell>
          <cell r="AT5">
            <v>0.90749999999999997</v>
          </cell>
          <cell r="AU5">
            <v>0.90749999999999997</v>
          </cell>
        </row>
        <row r="6">
          <cell r="A6">
            <v>96625</v>
          </cell>
          <cell r="C6" t="str">
            <v>AN</v>
          </cell>
          <cell r="D6" t="str">
            <v>BOULON 6X30</v>
          </cell>
          <cell r="M6" t="str">
            <v>VISSERIESERV</v>
          </cell>
          <cell r="N6" t="str">
            <v>BOULON6X30</v>
          </cell>
          <cell r="O6" t="str">
            <v>BOULON 6X30</v>
          </cell>
          <cell r="Q6">
            <v>1</v>
          </cell>
          <cell r="R6">
            <v>1</v>
          </cell>
          <cell r="S6" t="e">
            <v>#N/A</v>
          </cell>
          <cell r="T6" t="e">
            <v>#N/A</v>
          </cell>
          <cell r="U6" t="e">
            <v>#N/A</v>
          </cell>
          <cell r="V6">
            <v>0.36299999999999999</v>
          </cell>
          <cell r="W6">
            <v>0.36299999999999999</v>
          </cell>
          <cell r="X6">
            <v>0.36299999999999999</v>
          </cell>
          <cell r="Y6"/>
          <cell r="Z6"/>
          <cell r="AA6"/>
          <cell r="AB6">
            <v>0.36299999999999999</v>
          </cell>
          <cell r="AC6" t="str">
            <v>OK</v>
          </cell>
          <cell r="AD6">
            <v>0.36299999999999999</v>
          </cell>
          <cell r="AE6" t="str">
            <v>EUR</v>
          </cell>
          <cell r="AF6">
            <v>0</v>
          </cell>
          <cell r="AI6" t="str">
            <v>NORM</v>
          </cell>
          <cell r="AJ6" t="str">
            <v>Normal</v>
          </cell>
          <cell r="AM6" t="str">
            <v>PX1.2</v>
          </cell>
          <cell r="AN6" t="str">
            <v>Prix magasin + 20% de marg</v>
          </cell>
          <cell r="AP6">
            <v>0</v>
          </cell>
          <cell r="AQ6">
            <v>0</v>
          </cell>
          <cell r="AS6">
            <v>0.54</v>
          </cell>
          <cell r="AT6">
            <v>0.54449999999999998</v>
          </cell>
          <cell r="AU6">
            <v>0.54449999999999998</v>
          </cell>
        </row>
        <row r="7">
          <cell r="A7">
            <v>101006</v>
          </cell>
          <cell r="C7" t="str">
            <v>AN</v>
          </cell>
          <cell r="D7" t="str">
            <v>PRESSE ETOUPE PG13</v>
          </cell>
          <cell r="E7">
            <v>9</v>
          </cell>
          <cell r="F7" t="str">
            <v>POSTES DE RELEVAGE</v>
          </cell>
          <cell r="G7">
            <v>5</v>
          </cell>
          <cell r="H7" t="str">
            <v>POSTES DE RELEVAGE</v>
          </cell>
          <cell r="K7">
            <v>3</v>
          </cell>
          <cell r="L7" t="str">
            <v>ACCESSOIRES POSTE</v>
          </cell>
          <cell r="M7" t="str">
            <v>ROTOTEC</v>
          </cell>
          <cell r="N7" t="str">
            <v>IAQPRESSE</v>
          </cell>
          <cell r="O7" t="str">
            <v>PRESSE ETOUPE PG13</v>
          </cell>
          <cell r="Q7">
            <v>1</v>
          </cell>
          <cell r="R7">
            <v>1</v>
          </cell>
          <cell r="S7" t="e">
            <v>#N/A</v>
          </cell>
          <cell r="T7" t="e">
            <v>#N/A</v>
          </cell>
          <cell r="U7" t="e">
            <v>#N/A</v>
          </cell>
          <cell r="V7">
            <v>0.22953999999999999</v>
          </cell>
          <cell r="W7">
            <v>2.2953999999999999E-2</v>
          </cell>
          <cell r="X7">
            <v>0.22953999999999999</v>
          </cell>
          <cell r="Y7"/>
          <cell r="Z7"/>
          <cell r="AA7"/>
          <cell r="AB7">
            <v>0.22953999999999999</v>
          </cell>
          <cell r="AC7" t="str">
            <v>OK</v>
          </cell>
          <cell r="AD7">
            <v>0</v>
          </cell>
          <cell r="AE7" t="str">
            <v>EUR</v>
          </cell>
          <cell r="AF7">
            <v>0</v>
          </cell>
          <cell r="AI7" t="str">
            <v>NORM</v>
          </cell>
          <cell r="AJ7" t="str">
            <v>Normal</v>
          </cell>
          <cell r="AM7" t="str">
            <v>PX1.2</v>
          </cell>
          <cell r="AN7" t="str">
            <v>Prix magasin + 20% de marg</v>
          </cell>
          <cell r="AP7">
            <v>0</v>
          </cell>
          <cell r="AQ7">
            <v>0</v>
          </cell>
          <cell r="AS7">
            <v>0.68</v>
          </cell>
          <cell r="AT7">
            <v>0.68862000000000001</v>
          </cell>
          <cell r="AU7">
            <v>0.68862000000000001</v>
          </cell>
        </row>
        <row r="8">
          <cell r="A8">
            <v>101007</v>
          </cell>
          <cell r="C8" t="str">
            <v>AN</v>
          </cell>
          <cell r="D8" t="str">
            <v xml:space="preserve">CROCHET INOX </v>
          </cell>
          <cell r="E8">
            <v>9</v>
          </cell>
          <cell r="F8" t="str">
            <v>POSTES DE RELEVAGE</v>
          </cell>
          <cell r="G8">
            <v>5</v>
          </cell>
          <cell r="H8" t="str">
            <v>POSTES DE RELEVAGE</v>
          </cell>
          <cell r="K8">
            <v>3</v>
          </cell>
          <cell r="L8" t="str">
            <v>ACCESSOIRES POSTE</v>
          </cell>
          <cell r="M8" t="str">
            <v>ROTOTEC</v>
          </cell>
          <cell r="N8" t="str">
            <v>IAQCROCHINOX</v>
          </cell>
          <cell r="O8" t="str">
            <v xml:space="preserve">CROCHET INOX </v>
          </cell>
          <cell r="Q8">
            <v>1</v>
          </cell>
          <cell r="R8">
            <v>1</v>
          </cell>
          <cell r="S8" t="e">
            <v>#N/A</v>
          </cell>
          <cell r="T8" t="e">
            <v>#N/A</v>
          </cell>
          <cell r="U8" t="e">
            <v>#N/A</v>
          </cell>
          <cell r="V8">
            <v>1.5</v>
          </cell>
          <cell r="W8">
            <v>1.5</v>
          </cell>
          <cell r="X8">
            <v>1.5</v>
          </cell>
          <cell r="Y8"/>
          <cell r="Z8"/>
          <cell r="AA8"/>
          <cell r="AB8">
            <v>1.5</v>
          </cell>
          <cell r="AC8" t="str">
            <v>OK</v>
          </cell>
          <cell r="AD8">
            <v>0</v>
          </cell>
          <cell r="AE8" t="str">
            <v>EUR</v>
          </cell>
          <cell r="AF8">
            <v>0</v>
          </cell>
          <cell r="AI8" t="str">
            <v>NORM</v>
          </cell>
          <cell r="AJ8" t="str">
            <v>Normal</v>
          </cell>
          <cell r="AM8" t="str">
            <v>PX1.2</v>
          </cell>
          <cell r="AN8" t="str">
            <v>Prix magasin + 20% de marg</v>
          </cell>
          <cell r="AP8">
            <v>0</v>
          </cell>
          <cell r="AQ8">
            <v>0</v>
          </cell>
          <cell r="AS8">
            <v>2.2400000000000002</v>
          </cell>
          <cell r="AT8">
            <v>2.25</v>
          </cell>
          <cell r="AU8">
            <v>2.25</v>
          </cell>
        </row>
        <row r="9">
          <cell r="A9">
            <v>174197</v>
          </cell>
          <cell r="C9" t="str">
            <v>AN</v>
          </cell>
          <cell r="D9" t="str">
            <v>COFFRET ELECTRIQUE IP65 12 MODULES</v>
          </cell>
          <cell r="M9" t="str">
            <v>EATON</v>
          </cell>
          <cell r="N9">
            <v>174197</v>
          </cell>
          <cell r="O9" t="str">
            <v>IKA-1/12-ST COFFRET 12 MODULES</v>
          </cell>
          <cell r="Q9">
            <v>1</v>
          </cell>
          <cell r="R9">
            <v>1</v>
          </cell>
          <cell r="S9" t="e">
            <v>#N/A</v>
          </cell>
          <cell r="T9" t="e">
            <v>#N/A</v>
          </cell>
          <cell r="U9" t="e">
            <v>#N/A</v>
          </cell>
          <cell r="V9">
            <v>0</v>
          </cell>
          <cell r="W9">
            <v>0</v>
          </cell>
          <cell r="X9">
            <v>28.07</v>
          </cell>
          <cell r="Y9"/>
          <cell r="Z9"/>
          <cell r="AA9"/>
          <cell r="AB9">
            <v>29.33</v>
          </cell>
          <cell r="AC9" t="str">
            <v>OK</v>
          </cell>
          <cell r="AD9">
            <v>0</v>
          </cell>
          <cell r="AE9" t="str">
            <v>EUR</v>
          </cell>
          <cell r="AF9">
            <v>0</v>
          </cell>
          <cell r="AI9" t="str">
            <v>NORM</v>
          </cell>
          <cell r="AJ9" t="str">
            <v>Normal</v>
          </cell>
          <cell r="AM9" t="str">
            <v>PX1.2</v>
          </cell>
          <cell r="AN9" t="str">
            <v>Prix magasin + 20% de marg</v>
          </cell>
          <cell r="AP9">
            <v>0</v>
          </cell>
          <cell r="AQ9">
            <v>0</v>
          </cell>
          <cell r="AS9">
            <v>44</v>
          </cell>
          <cell r="AT9">
            <v>42.105000000000004</v>
          </cell>
          <cell r="AU9">
            <v>43.994999999999997</v>
          </cell>
        </row>
        <row r="10">
          <cell r="A10">
            <v>174222</v>
          </cell>
          <cell r="C10" t="str">
            <v>AN</v>
          </cell>
          <cell r="D10" t="str">
            <v>COFFRET 6P EATON IP65</v>
          </cell>
          <cell r="E10">
            <v>9</v>
          </cell>
          <cell r="F10" t="str">
            <v>POSTES DE RELEVAGE</v>
          </cell>
          <cell r="G10">
            <v>5</v>
          </cell>
          <cell r="H10" t="str">
            <v>POSTES DE RELEVAGE</v>
          </cell>
          <cell r="K10">
            <v>3</v>
          </cell>
          <cell r="L10" t="str">
            <v>ACCESSOIRES POSTE</v>
          </cell>
          <cell r="M10" t="str">
            <v>EATON</v>
          </cell>
          <cell r="N10">
            <v>174222</v>
          </cell>
          <cell r="O10" t="str">
            <v>IKA-1/6-ST</v>
          </cell>
          <cell r="Q10">
            <v>1</v>
          </cell>
          <cell r="R10">
            <v>1</v>
          </cell>
          <cell r="S10">
            <v>429</v>
          </cell>
          <cell r="T10">
            <v>22.72</v>
          </cell>
          <cell r="U10" t="str">
            <v>AN</v>
          </cell>
          <cell r="V10">
            <v>22.72</v>
          </cell>
          <cell r="W10">
            <v>22.72</v>
          </cell>
          <cell r="X10">
            <v>22.72</v>
          </cell>
          <cell r="Y10"/>
          <cell r="Z10"/>
          <cell r="AA10"/>
          <cell r="AB10">
            <v>23.46</v>
          </cell>
          <cell r="AC10" t="str">
            <v>OK</v>
          </cell>
          <cell r="AD10">
            <v>22.72</v>
          </cell>
          <cell r="AE10" t="str">
            <v>EUR</v>
          </cell>
          <cell r="AF10">
            <v>0</v>
          </cell>
          <cell r="AI10" t="str">
            <v>NORM</v>
          </cell>
          <cell r="AJ10" t="str">
            <v>Normal</v>
          </cell>
          <cell r="AM10" t="str">
            <v>PX1.2</v>
          </cell>
          <cell r="AN10" t="str">
            <v>Prix magasin + 20% de marg</v>
          </cell>
          <cell r="AP10">
            <v>0</v>
          </cell>
          <cell r="AQ10">
            <v>0</v>
          </cell>
          <cell r="AS10">
            <v>38.67</v>
          </cell>
          <cell r="AT10">
            <v>39.76</v>
          </cell>
          <cell r="AU10">
            <v>41.055</v>
          </cell>
        </row>
        <row r="11">
          <cell r="A11">
            <v>401110</v>
          </cell>
          <cell r="C11" t="str">
            <v>AN</v>
          </cell>
          <cell r="D11" t="str">
            <v>METRE RUBAN (EN 3 M)</v>
          </cell>
          <cell r="E11">
            <v>16</v>
          </cell>
          <cell r="F11" t="str">
            <v>SUPPORT DE COMMUNICATION</v>
          </cell>
          <cell r="M11" t="str">
            <v>TOPOGRAPHIE</v>
          </cell>
          <cell r="N11">
            <v>401110</v>
          </cell>
          <cell r="O11" t="str">
            <v>METRE RUBAN (EN 3 M)</v>
          </cell>
          <cell r="Q11">
            <v>1</v>
          </cell>
          <cell r="R11">
            <v>0</v>
          </cell>
          <cell r="S11" t="e">
            <v>#N/A</v>
          </cell>
          <cell r="T11" t="e">
            <v>#N/A</v>
          </cell>
          <cell r="U11" t="e">
            <v>#N/A</v>
          </cell>
          <cell r="V11">
            <v>1.8</v>
          </cell>
          <cell r="W11">
            <v>1.8</v>
          </cell>
          <cell r="X11">
            <v>1.8</v>
          </cell>
          <cell r="Y11"/>
          <cell r="Z11"/>
          <cell r="AA11"/>
          <cell r="AB11">
            <v>1.8</v>
          </cell>
          <cell r="AC11" t="str">
            <v>OK</v>
          </cell>
          <cell r="AD11">
            <v>0</v>
          </cell>
          <cell r="AE11" t="str">
            <v>EUR</v>
          </cell>
          <cell r="AF11">
            <v>0</v>
          </cell>
          <cell r="AI11" t="str">
            <v>NORM</v>
          </cell>
          <cell r="AJ11" t="str">
            <v>Normal</v>
          </cell>
          <cell r="AM11" t="str">
            <v>PX1.2</v>
          </cell>
          <cell r="AN11" t="str">
            <v>Prix magasin + 20% de marg</v>
          </cell>
          <cell r="AP11">
            <v>0</v>
          </cell>
          <cell r="AQ11">
            <v>0</v>
          </cell>
          <cell r="AS11">
            <v>6.09</v>
          </cell>
          <cell r="AT11">
            <v>6.3</v>
          </cell>
          <cell r="AU11">
            <v>6.3</v>
          </cell>
        </row>
        <row r="12">
          <cell r="A12">
            <v>402092</v>
          </cell>
          <cell r="C12" t="str">
            <v>AN</v>
          </cell>
          <cell r="D12" t="str">
            <v>RUBAN FIBERGLASS DECAMETRE (EN 20 M)</v>
          </cell>
          <cell r="E12">
            <v>16</v>
          </cell>
          <cell r="F12" t="str">
            <v>SUPPORT DE COMMUNICATION</v>
          </cell>
          <cell r="M12" t="str">
            <v>TOPOGRAPHIE</v>
          </cell>
          <cell r="N12">
            <v>402092</v>
          </cell>
          <cell r="O12" t="str">
            <v>RUBAN FIBERGLASS DECAMETRE (EN 20 M)</v>
          </cell>
          <cell r="Q12">
            <v>1</v>
          </cell>
          <cell r="R12">
            <v>0</v>
          </cell>
          <cell r="S12" t="e">
            <v>#N/A</v>
          </cell>
          <cell r="T12" t="e">
            <v>#N/A</v>
          </cell>
          <cell r="U12" t="e">
            <v>#N/A</v>
          </cell>
          <cell r="V12">
            <v>7.5</v>
          </cell>
          <cell r="W12">
            <v>7.5</v>
          </cell>
          <cell r="X12">
            <v>7.5</v>
          </cell>
          <cell r="Y12"/>
          <cell r="Z12"/>
          <cell r="AA12"/>
          <cell r="AB12">
            <v>7.5</v>
          </cell>
          <cell r="AC12" t="str">
            <v>OK</v>
          </cell>
          <cell r="AD12">
            <v>0</v>
          </cell>
          <cell r="AE12" t="str">
            <v>EUR</v>
          </cell>
          <cell r="AF12">
            <v>0</v>
          </cell>
          <cell r="AI12" t="str">
            <v>NORM</v>
          </cell>
          <cell r="AJ12" t="str">
            <v>Normal</v>
          </cell>
          <cell r="AM12" t="str">
            <v>PX1.2</v>
          </cell>
          <cell r="AN12" t="str">
            <v>Prix magasin + 20% de marg</v>
          </cell>
          <cell r="AP12">
            <v>0</v>
          </cell>
          <cell r="AQ12">
            <v>0</v>
          </cell>
          <cell r="AS12">
            <v>15.23</v>
          </cell>
          <cell r="AT12">
            <v>15</v>
          </cell>
          <cell r="AU12">
            <v>15</v>
          </cell>
        </row>
        <row r="13">
          <cell r="A13">
            <v>415015</v>
          </cell>
          <cell r="C13" t="str">
            <v>AN</v>
          </cell>
          <cell r="D13" t="str">
            <v>NIVEAU ELECTRONIQUE ZIPLEVEL 2000</v>
          </cell>
          <cell r="E13">
            <v>16</v>
          </cell>
          <cell r="F13" t="str">
            <v>SUPPORT DE COMMUNICATION</v>
          </cell>
          <cell r="M13" t="str">
            <v>TOPOGRAPHIE</v>
          </cell>
          <cell r="N13">
            <v>415015</v>
          </cell>
          <cell r="O13" t="str">
            <v>NIVEAU ELECTRONIQUE ZIPLEVEL 2000</v>
          </cell>
          <cell r="Q13">
            <v>1</v>
          </cell>
          <cell r="R13">
            <v>0</v>
          </cell>
          <cell r="S13">
            <v>2</v>
          </cell>
          <cell r="T13">
            <v>790</v>
          </cell>
          <cell r="U13" t="str">
            <v>AN</v>
          </cell>
          <cell r="V13">
            <v>790</v>
          </cell>
          <cell r="W13">
            <v>790</v>
          </cell>
          <cell r="X13">
            <v>790</v>
          </cell>
          <cell r="Y13"/>
          <cell r="Z13"/>
          <cell r="AA13"/>
          <cell r="AB13">
            <v>790</v>
          </cell>
          <cell r="AC13" t="str">
            <v>OK</v>
          </cell>
          <cell r="AD13">
            <v>0</v>
          </cell>
          <cell r="AE13" t="str">
            <v>EUR</v>
          </cell>
          <cell r="AF13">
            <v>0</v>
          </cell>
          <cell r="AI13" t="str">
            <v>NORM</v>
          </cell>
          <cell r="AJ13" t="str">
            <v>Normal</v>
          </cell>
          <cell r="AM13" t="str">
            <v>PX1.2</v>
          </cell>
          <cell r="AN13" t="str">
            <v>Prix magasin + 20% de marg</v>
          </cell>
          <cell r="AP13">
            <v>0</v>
          </cell>
          <cell r="AQ13">
            <v>0</v>
          </cell>
          <cell r="AS13">
            <v>969.53</v>
          </cell>
          <cell r="AT13">
            <v>987.5</v>
          </cell>
          <cell r="AU13">
            <v>987.5</v>
          </cell>
        </row>
        <row r="14">
          <cell r="A14">
            <v>415050</v>
          </cell>
          <cell r="C14" t="str">
            <v>AN</v>
          </cell>
          <cell r="D14" t="str">
            <v>NIVEAU NIVCOMP 2000</v>
          </cell>
          <cell r="E14">
            <v>16</v>
          </cell>
          <cell r="F14" t="str">
            <v>SUPPORT DE COMMUNICATION</v>
          </cell>
          <cell r="M14" t="str">
            <v>TOPOGRAPHIE</v>
          </cell>
          <cell r="N14">
            <v>415050</v>
          </cell>
          <cell r="O14" t="str">
            <v>NIVEAU NIVCOMP 2000</v>
          </cell>
          <cell r="Q14">
            <v>1</v>
          </cell>
          <cell r="R14">
            <v>0</v>
          </cell>
          <cell r="S14" t="e">
            <v>#N/A</v>
          </cell>
          <cell r="T14" t="e">
            <v>#N/A</v>
          </cell>
          <cell r="U14" t="e">
            <v>#N/A</v>
          </cell>
          <cell r="V14">
            <v>400</v>
          </cell>
          <cell r="W14">
            <v>400</v>
          </cell>
          <cell r="X14">
            <v>400</v>
          </cell>
          <cell r="Y14"/>
          <cell r="Z14"/>
          <cell r="AA14"/>
          <cell r="AB14">
            <v>400</v>
          </cell>
          <cell r="AC14" t="str">
            <v>OK</v>
          </cell>
          <cell r="AD14">
            <v>400</v>
          </cell>
          <cell r="AE14" t="str">
            <v>EUR</v>
          </cell>
          <cell r="AF14">
            <v>0</v>
          </cell>
          <cell r="AI14" t="str">
            <v>NORM</v>
          </cell>
          <cell r="AJ14" t="str">
            <v>Normal</v>
          </cell>
          <cell r="AM14" t="str">
            <v>PX1.2</v>
          </cell>
          <cell r="AN14" t="str">
            <v>Prix magasin + 20% de marg</v>
          </cell>
          <cell r="AP14">
            <v>0</v>
          </cell>
          <cell r="AQ14">
            <v>0</v>
          </cell>
          <cell r="AS14">
            <v>480</v>
          </cell>
          <cell r="AT14">
            <v>500</v>
          </cell>
          <cell r="AU14">
            <v>500</v>
          </cell>
        </row>
        <row r="15">
          <cell r="A15">
            <v>430310</v>
          </cell>
          <cell r="C15" t="str">
            <v>AN</v>
          </cell>
          <cell r="D15" t="str">
            <v>TELEMETRE</v>
          </cell>
          <cell r="E15">
            <v>16</v>
          </cell>
          <cell r="F15" t="str">
            <v>SUPPORT DE COMMUNICATION</v>
          </cell>
          <cell r="M15" t="str">
            <v>TOPOGRAPHIE</v>
          </cell>
          <cell r="N15">
            <v>430310</v>
          </cell>
          <cell r="O15" t="str">
            <v>TELEMETRE</v>
          </cell>
          <cell r="Q15">
            <v>1</v>
          </cell>
          <cell r="R15">
            <v>0</v>
          </cell>
          <cell r="S15">
            <v>1</v>
          </cell>
          <cell r="T15">
            <v>238</v>
          </cell>
          <cell r="U15" t="str">
            <v>AN</v>
          </cell>
          <cell r="V15">
            <v>238</v>
          </cell>
          <cell r="W15">
            <v>238</v>
          </cell>
          <cell r="X15">
            <v>238</v>
          </cell>
          <cell r="Y15"/>
          <cell r="Z15"/>
          <cell r="AA15"/>
          <cell r="AB15">
            <v>238</v>
          </cell>
          <cell r="AC15" t="str">
            <v>OK</v>
          </cell>
          <cell r="AD15">
            <v>0</v>
          </cell>
          <cell r="AE15" t="str">
            <v>EUR</v>
          </cell>
          <cell r="AF15">
            <v>0</v>
          </cell>
          <cell r="AI15" t="str">
            <v>NORM</v>
          </cell>
          <cell r="AJ15" t="str">
            <v>Normal</v>
          </cell>
          <cell r="AM15" t="str">
            <v>PX1.2</v>
          </cell>
          <cell r="AN15" t="str">
            <v>Prix magasin + 20% de marg</v>
          </cell>
          <cell r="AP15">
            <v>0</v>
          </cell>
          <cell r="AQ15">
            <v>0</v>
          </cell>
          <cell r="AS15">
            <v>252.74</v>
          </cell>
          <cell r="AT15">
            <v>297.5</v>
          </cell>
          <cell r="AU15">
            <v>297.5</v>
          </cell>
        </row>
        <row r="16">
          <cell r="A16">
            <v>450020</v>
          </cell>
          <cell r="C16" t="str">
            <v>AN</v>
          </cell>
          <cell r="D16" t="str">
            <v>REGLES KUTCH (_CHELLE DE 100 A 500)</v>
          </cell>
          <cell r="E16">
            <v>16</v>
          </cell>
          <cell r="F16" t="str">
            <v>SUPPORT DE COMMUNICATION</v>
          </cell>
          <cell r="M16" t="str">
            <v>TOPOGRAPHIE</v>
          </cell>
          <cell r="N16">
            <v>450020</v>
          </cell>
          <cell r="O16" t="str">
            <v>REGLES KUTCH (_CHELLE DE 100 A 500)</v>
          </cell>
          <cell r="Q16">
            <v>1</v>
          </cell>
          <cell r="R16">
            <v>0</v>
          </cell>
          <cell r="S16" t="e">
            <v>#N/A</v>
          </cell>
          <cell r="T16" t="e">
            <v>#N/A</v>
          </cell>
          <cell r="U16" t="e">
            <v>#N/A</v>
          </cell>
          <cell r="V16">
            <v>8</v>
          </cell>
          <cell r="W16">
            <v>8</v>
          </cell>
          <cell r="X16">
            <v>8</v>
          </cell>
          <cell r="Y16"/>
          <cell r="Z16"/>
          <cell r="AA16"/>
          <cell r="AB16">
            <v>8</v>
          </cell>
          <cell r="AC16" t="str">
            <v>OK</v>
          </cell>
          <cell r="AD16">
            <v>0</v>
          </cell>
          <cell r="AE16" t="str">
            <v>EUR</v>
          </cell>
          <cell r="AF16">
            <v>0</v>
          </cell>
          <cell r="AI16" t="str">
            <v>NORM</v>
          </cell>
          <cell r="AJ16" t="str">
            <v>Normal</v>
          </cell>
          <cell r="AM16" t="str">
            <v>PX1.2</v>
          </cell>
          <cell r="AN16" t="str">
            <v>Prix magasin + 20% de marg</v>
          </cell>
          <cell r="AP16">
            <v>0</v>
          </cell>
          <cell r="AQ16">
            <v>0</v>
          </cell>
          <cell r="AS16">
            <v>9.23</v>
          </cell>
          <cell r="AT16">
            <v>10</v>
          </cell>
          <cell r="AU16">
            <v>10</v>
          </cell>
        </row>
        <row r="17">
          <cell r="A17">
            <v>490743</v>
          </cell>
          <cell r="C17" t="str">
            <v>AN</v>
          </cell>
          <cell r="D17" t="str">
            <v>JOINT PROFILE T1</v>
          </cell>
          <cell r="E17">
            <v>4</v>
          </cell>
          <cell r="F17" t="str">
            <v>PIECES DETACHEES</v>
          </cell>
          <cell r="M17" t="str">
            <v>ESSENTRA</v>
          </cell>
          <cell r="N17">
            <v>490743</v>
          </cell>
          <cell r="O17" t="str">
            <v>JOINT PROFILE T1</v>
          </cell>
          <cell r="Q17">
            <v>1</v>
          </cell>
          <cell r="R17">
            <v>1</v>
          </cell>
          <cell r="S17">
            <v>200.36</v>
          </cell>
          <cell r="T17">
            <v>1.93</v>
          </cell>
          <cell r="U17" t="str">
            <v>AN</v>
          </cell>
          <cell r="V17">
            <v>1.93</v>
          </cell>
          <cell r="W17">
            <v>1.93</v>
          </cell>
          <cell r="X17">
            <v>1.9279999999999999</v>
          </cell>
          <cell r="Y17"/>
          <cell r="Z17"/>
          <cell r="AA17"/>
          <cell r="AB17">
            <v>1.9279999999999999</v>
          </cell>
          <cell r="AC17" t="str">
            <v>OK</v>
          </cell>
          <cell r="AD17">
            <v>1.93</v>
          </cell>
          <cell r="AE17" t="str">
            <v>EUR</v>
          </cell>
          <cell r="AF17">
            <v>0</v>
          </cell>
          <cell r="AI17" t="str">
            <v>NORM</v>
          </cell>
          <cell r="AJ17" t="str">
            <v>Normal</v>
          </cell>
          <cell r="AM17" t="str">
            <v>PX1.2</v>
          </cell>
          <cell r="AN17" t="str">
            <v>Prix magasin + 20% de marg</v>
          </cell>
          <cell r="AP17">
            <v>0</v>
          </cell>
          <cell r="AQ17">
            <v>0</v>
          </cell>
          <cell r="AS17">
            <v>2.89</v>
          </cell>
          <cell r="AT17">
            <v>2.8919999999999999</v>
          </cell>
          <cell r="AU17">
            <v>2.8919999999999999</v>
          </cell>
        </row>
        <row r="18">
          <cell r="A18">
            <v>490749</v>
          </cell>
          <cell r="C18" t="str">
            <v>AN</v>
          </cell>
          <cell r="D18" t="str">
            <v xml:space="preserve">JOINT PROFILE T7 </v>
          </cell>
          <cell r="E18">
            <v>4</v>
          </cell>
          <cell r="F18" t="str">
            <v>PIECES DETACHEES</v>
          </cell>
          <cell r="M18" t="str">
            <v>ESSENTRA</v>
          </cell>
          <cell r="N18">
            <v>490749</v>
          </cell>
          <cell r="O18" t="str">
            <v xml:space="preserve">JOINT PROFILE T7 </v>
          </cell>
          <cell r="Q18">
            <v>1</v>
          </cell>
          <cell r="R18">
            <v>1</v>
          </cell>
          <cell r="S18">
            <v>239.86</v>
          </cell>
          <cell r="T18">
            <v>1.63</v>
          </cell>
          <cell r="U18" t="str">
            <v>AN</v>
          </cell>
          <cell r="V18">
            <v>1.63</v>
          </cell>
          <cell r="W18">
            <v>1.63</v>
          </cell>
          <cell r="X18">
            <v>1.6319999999999999</v>
          </cell>
          <cell r="Y18"/>
          <cell r="Z18"/>
          <cell r="AA18"/>
          <cell r="AB18">
            <v>1.6319999999999999</v>
          </cell>
          <cell r="AC18" t="str">
            <v>OK</v>
          </cell>
          <cell r="AD18">
            <v>1.63</v>
          </cell>
          <cell r="AE18" t="str">
            <v>EUR</v>
          </cell>
          <cell r="AF18">
            <v>0</v>
          </cell>
          <cell r="AI18" t="str">
            <v>NORM</v>
          </cell>
          <cell r="AJ18" t="str">
            <v>Normal</v>
          </cell>
          <cell r="AM18" t="str">
            <v>PX1.2</v>
          </cell>
          <cell r="AN18" t="str">
            <v>Prix magasin + 20% de marg</v>
          </cell>
          <cell r="AP18">
            <v>0</v>
          </cell>
          <cell r="AQ18">
            <v>0</v>
          </cell>
          <cell r="AS18">
            <v>2.4500000000000002</v>
          </cell>
          <cell r="AT18">
            <v>2.448</v>
          </cell>
          <cell r="AU18">
            <v>2.448</v>
          </cell>
        </row>
        <row r="19">
          <cell r="A19">
            <v>1510041</v>
          </cell>
          <cell r="C19" t="str">
            <v>AN</v>
          </cell>
          <cell r="D19" t="str">
            <v>CLAPET Y D40</v>
          </cell>
          <cell r="E19">
            <v>9</v>
          </cell>
          <cell r="F19" t="str">
            <v>POSTES DE RELEVAGE</v>
          </cell>
          <cell r="G19">
            <v>5</v>
          </cell>
          <cell r="H19" t="str">
            <v>POSTES DE RELEVAGE</v>
          </cell>
          <cell r="K19">
            <v>3</v>
          </cell>
          <cell r="L19" t="str">
            <v>ACCESSOIRES POSTE</v>
          </cell>
          <cell r="M19" t="str">
            <v>AQUARAM</v>
          </cell>
          <cell r="N19">
            <v>1510041</v>
          </cell>
          <cell r="O19" t="str">
            <v>VANNE CLAPET ""Y"" 40mm EPDM</v>
          </cell>
          <cell r="Q19">
            <v>1</v>
          </cell>
          <cell r="R19">
            <v>36</v>
          </cell>
          <cell r="S19">
            <v>59</v>
          </cell>
          <cell r="T19">
            <v>12.92</v>
          </cell>
          <cell r="U19" t="str">
            <v>AN</v>
          </cell>
          <cell r="V19">
            <v>12.923999999999999</v>
          </cell>
          <cell r="W19">
            <v>12.923999999999999</v>
          </cell>
          <cell r="X19">
            <v>12.923999999999999</v>
          </cell>
          <cell r="Y19"/>
          <cell r="Z19"/>
          <cell r="AA19"/>
          <cell r="AB19">
            <v>12.923999999999999</v>
          </cell>
          <cell r="AC19" t="str">
            <v>OK</v>
          </cell>
          <cell r="AD19">
            <v>12.31</v>
          </cell>
          <cell r="AE19" t="str">
            <v>EUR</v>
          </cell>
          <cell r="AF19">
            <v>0</v>
          </cell>
          <cell r="AG19" t="str">
            <v>Cartons de 36 unités</v>
          </cell>
          <cell r="AI19" t="str">
            <v>NORM</v>
          </cell>
          <cell r="AJ19" t="str">
            <v>Normal</v>
          </cell>
          <cell r="AM19" t="str">
            <v>PX1.2</v>
          </cell>
          <cell r="AN19" t="str">
            <v>Prix magasin + 20% de marg</v>
          </cell>
          <cell r="AP19">
            <v>0</v>
          </cell>
          <cell r="AQ19">
            <v>0</v>
          </cell>
          <cell r="AS19">
            <v>20.309999999999999</v>
          </cell>
          <cell r="AT19">
            <v>19.385999999999999</v>
          </cell>
          <cell r="AU19">
            <v>19.385999999999999</v>
          </cell>
        </row>
        <row r="20">
          <cell r="A20">
            <v>1510064</v>
          </cell>
          <cell r="C20" t="str">
            <v>AN</v>
          </cell>
          <cell r="D20" t="str">
            <v xml:space="preserve">CLAPET Y D63 </v>
          </cell>
          <cell r="E20">
            <v>9</v>
          </cell>
          <cell r="F20" t="str">
            <v>POSTES DE RELEVAGE</v>
          </cell>
          <cell r="G20">
            <v>5</v>
          </cell>
          <cell r="H20" t="str">
            <v>POSTES DE RELEVAGE</v>
          </cell>
          <cell r="K20">
            <v>3</v>
          </cell>
          <cell r="L20" t="str">
            <v>ACCESSOIRES POSTE</v>
          </cell>
          <cell r="M20" t="str">
            <v>AQUARAM</v>
          </cell>
          <cell r="N20">
            <v>1510064</v>
          </cell>
          <cell r="O20" t="str">
            <v>VANNE CLAPET ""Y"" 63mm EPDM</v>
          </cell>
          <cell r="P20" t="str">
            <v>1 Carton de 6 u</v>
          </cell>
          <cell r="Q20">
            <v>1</v>
          </cell>
          <cell r="R20">
            <v>6</v>
          </cell>
          <cell r="S20">
            <v>265</v>
          </cell>
          <cell r="T20">
            <v>24.96</v>
          </cell>
          <cell r="U20" t="str">
            <v>AN</v>
          </cell>
          <cell r="V20">
            <v>24.954999999999998</v>
          </cell>
          <cell r="W20">
            <v>24.954999999999998</v>
          </cell>
          <cell r="X20">
            <v>24.954999999999998</v>
          </cell>
          <cell r="Y20"/>
          <cell r="Z20"/>
          <cell r="AA20"/>
          <cell r="AB20">
            <v>24.954999999999998</v>
          </cell>
          <cell r="AC20" t="str">
            <v>OK</v>
          </cell>
          <cell r="AD20">
            <v>23.77</v>
          </cell>
          <cell r="AE20" t="str">
            <v>EUR</v>
          </cell>
          <cell r="AF20">
            <v>0</v>
          </cell>
          <cell r="AG20" t="str">
            <v>Cartons de 6 unités</v>
          </cell>
          <cell r="AI20" t="str">
            <v>NORM</v>
          </cell>
          <cell r="AJ20" t="str">
            <v>Normal</v>
          </cell>
          <cell r="AM20" t="str">
            <v>PX1.2</v>
          </cell>
          <cell r="AN20" t="str">
            <v>Prix magasin + 20% de marg</v>
          </cell>
          <cell r="AP20">
            <v>0</v>
          </cell>
          <cell r="AQ20">
            <v>0</v>
          </cell>
          <cell r="AS20">
            <v>39.22</v>
          </cell>
          <cell r="AT20">
            <v>37.432499999999997</v>
          </cell>
          <cell r="AU20">
            <v>37.432499999999997</v>
          </cell>
        </row>
        <row r="21">
          <cell r="A21">
            <v>2146332</v>
          </cell>
          <cell r="C21" t="str">
            <v>AN</v>
          </cell>
          <cell r="D21" t="str">
            <v>VIS ZEBRA AUTOFORANTE</v>
          </cell>
          <cell r="E21">
            <v>12</v>
          </cell>
          <cell r="F21" t="str">
            <v>KITS BACS/KITS COFFRAGES</v>
          </cell>
          <cell r="G21">
            <v>12</v>
          </cell>
          <cell r="H21" t="str">
            <v>KITS BACS</v>
          </cell>
          <cell r="M21" t="str">
            <v>VISSERIESERV</v>
          </cell>
          <cell r="N21">
            <v>2146332</v>
          </cell>
          <cell r="O21" t="str">
            <v>VIS ZEBRA AUTOFORANTE</v>
          </cell>
          <cell r="Q21">
            <v>1</v>
          </cell>
          <cell r="R21">
            <v>0</v>
          </cell>
          <cell r="S21">
            <v>7072</v>
          </cell>
          <cell r="T21">
            <v>0.17</v>
          </cell>
          <cell r="U21" t="str">
            <v>AN</v>
          </cell>
          <cell r="V21">
            <v>0.16500000000000001</v>
          </cell>
          <cell r="W21">
            <v>0.16500000000000001</v>
          </cell>
          <cell r="X21">
            <v>0.16500000000000001</v>
          </cell>
          <cell r="Y21"/>
          <cell r="Z21"/>
          <cell r="AA21"/>
          <cell r="AB21">
            <v>0.16500000000000001</v>
          </cell>
          <cell r="AC21" t="str">
            <v>OK</v>
          </cell>
          <cell r="AD21">
            <v>0.16500000000000001</v>
          </cell>
          <cell r="AE21" t="str">
            <v>EUR</v>
          </cell>
          <cell r="AF21">
            <v>0</v>
          </cell>
          <cell r="AI21" t="str">
            <v>NORM</v>
          </cell>
          <cell r="AJ21" t="str">
            <v>Normal</v>
          </cell>
          <cell r="AM21" t="str">
            <v>PX1.2</v>
          </cell>
          <cell r="AN21" t="str">
            <v>Prix magasin + 20% de marg</v>
          </cell>
          <cell r="AP21">
            <v>0</v>
          </cell>
          <cell r="AQ21">
            <v>0</v>
          </cell>
          <cell r="AS21">
            <v>0.33</v>
          </cell>
          <cell r="AT21">
            <v>0.33</v>
          </cell>
          <cell r="AU21">
            <v>0.33</v>
          </cell>
        </row>
        <row r="22">
          <cell r="A22">
            <v>10102122</v>
          </cell>
          <cell r="C22" t="str">
            <v>AN</v>
          </cell>
          <cell r="D22" t="str">
            <v>TARIERE EDELMAN UNE PARTIE 12CM</v>
          </cell>
          <cell r="E22">
            <v>16</v>
          </cell>
          <cell r="F22" t="str">
            <v>SUPPORT DE COMMUNICATION</v>
          </cell>
          <cell r="M22" t="str">
            <v>SDEC</v>
          </cell>
          <cell r="N22">
            <v>10102122</v>
          </cell>
          <cell r="O22" t="str">
            <v>TARIERE EDELMAN UNE PARTIE 12CM</v>
          </cell>
          <cell r="Q22">
            <v>1</v>
          </cell>
          <cell r="R22">
            <v>0</v>
          </cell>
          <cell r="S22" t="e">
            <v>#N/A</v>
          </cell>
          <cell r="T22" t="e">
            <v>#N/A</v>
          </cell>
          <cell r="U22" t="e">
            <v>#N/A</v>
          </cell>
          <cell r="V22">
            <v>145</v>
          </cell>
          <cell r="W22">
            <v>145</v>
          </cell>
          <cell r="X22">
            <v>145</v>
          </cell>
          <cell r="Y22"/>
          <cell r="Z22"/>
          <cell r="AA22"/>
          <cell r="AB22">
            <v>145</v>
          </cell>
          <cell r="AC22" t="str">
            <v>OK</v>
          </cell>
          <cell r="AD22">
            <v>145</v>
          </cell>
          <cell r="AE22" t="str">
            <v>EUR</v>
          </cell>
          <cell r="AF22">
            <v>0</v>
          </cell>
          <cell r="AI22" t="str">
            <v>NORM</v>
          </cell>
          <cell r="AJ22" t="str">
            <v>Normal</v>
          </cell>
          <cell r="AM22" t="str">
            <v>PX1.2</v>
          </cell>
          <cell r="AN22" t="str">
            <v>Prix magasin + 20% de marg</v>
          </cell>
          <cell r="AP22">
            <v>0</v>
          </cell>
          <cell r="AQ22">
            <v>0</v>
          </cell>
          <cell r="AS22">
            <v>152.97999999999999</v>
          </cell>
          <cell r="AT22">
            <v>181.25</v>
          </cell>
          <cell r="AU22">
            <v>181.25</v>
          </cell>
        </row>
        <row r="23">
          <cell r="A23">
            <v>362330642</v>
          </cell>
          <cell r="C23" t="e">
            <v>#N/A</v>
          </cell>
          <cell r="D23" t="str">
            <v>COFFRET ELECTRONIQUE POUR 1 POMPE DE RELEVAGE</v>
          </cell>
          <cell r="E23">
            <v>9</v>
          </cell>
          <cell r="F23" t="str">
            <v>POSTES DE RELEVAGE</v>
          </cell>
          <cell r="G23">
            <v>5</v>
          </cell>
          <cell r="H23" t="str">
            <v>POSTES DE RELEVAGE</v>
          </cell>
          <cell r="K23">
            <v>3</v>
          </cell>
          <cell r="L23" t="str">
            <v>ACCESSOIRES POSTE</v>
          </cell>
          <cell r="M23" t="str">
            <v>EBARA</v>
          </cell>
          <cell r="N23">
            <v>362330642</v>
          </cell>
          <cell r="O23" t="str">
            <v>Coffret electronique pour 1 pompe de relevage</v>
          </cell>
          <cell r="Q23">
            <v>1</v>
          </cell>
          <cell r="R23">
            <v>1</v>
          </cell>
          <cell r="S23" t="e">
            <v>#N/A</v>
          </cell>
          <cell r="T23" t="e">
            <v>#N/A</v>
          </cell>
          <cell r="U23" t="e">
            <v>#N/A</v>
          </cell>
          <cell r="V23">
            <v>81</v>
          </cell>
          <cell r="W23">
            <v>81</v>
          </cell>
          <cell r="X23" t="e">
            <v>#N/A</v>
          </cell>
          <cell r="Y23">
            <v>81</v>
          </cell>
          <cell r="Z23"/>
          <cell r="AA23"/>
          <cell r="AB23" t="e">
            <v>#N/A</v>
          </cell>
          <cell r="AC23"/>
          <cell r="AD23">
            <v>81</v>
          </cell>
          <cell r="AE23" t="str">
            <v>EUR</v>
          </cell>
          <cell r="AF23">
            <v>0</v>
          </cell>
          <cell r="AI23" t="str">
            <v>NORM</v>
          </cell>
          <cell r="AJ23" t="str">
            <v>Normal</v>
          </cell>
          <cell r="AM23" t="str">
            <v>PX1.2</v>
          </cell>
          <cell r="AN23" t="str">
            <v>Prix magasin + 20% de marg</v>
          </cell>
          <cell r="AP23">
            <v>0</v>
          </cell>
          <cell r="AQ23">
            <v>0</v>
          </cell>
          <cell r="AS23">
            <v>121.92</v>
          </cell>
          <cell r="AT23" t="e">
            <v>#N/A</v>
          </cell>
          <cell r="AU23" t="e">
            <v>#N/A</v>
          </cell>
        </row>
        <row r="24">
          <cell r="A24">
            <v>362334026</v>
          </cell>
          <cell r="C24" t="str">
            <v>AN</v>
          </cell>
          <cell r="D24" t="str">
            <v>C.PANEL DIRECTO 2-M/0.55 (5,7-7,6A)</v>
          </cell>
          <cell r="E24">
            <v>9</v>
          </cell>
          <cell r="F24" t="str">
            <v>POSTES DE RELEVAGE</v>
          </cell>
          <cell r="G24">
            <v>5</v>
          </cell>
          <cell r="H24" t="str">
            <v>POSTES DE RELEVAGE</v>
          </cell>
          <cell r="K24">
            <v>3</v>
          </cell>
          <cell r="L24" t="str">
            <v>ACCESSOIRES POSTE</v>
          </cell>
          <cell r="M24" t="str">
            <v>EBARA</v>
          </cell>
          <cell r="N24">
            <v>362334026</v>
          </cell>
          <cell r="O24" t="str">
            <v>COFFRET ELECTRONIQUE QMDE20/7A-T-AR-1</v>
          </cell>
          <cell r="Q24">
            <v>1</v>
          </cell>
          <cell r="R24">
            <v>1</v>
          </cell>
          <cell r="S24">
            <v>5</v>
          </cell>
          <cell r="T24">
            <v>424</v>
          </cell>
          <cell r="U24" t="str">
            <v>AN</v>
          </cell>
          <cell r="V24">
            <v>424</v>
          </cell>
          <cell r="W24">
            <v>424</v>
          </cell>
          <cell r="X24">
            <v>424</v>
          </cell>
          <cell r="Y24"/>
          <cell r="Z24"/>
          <cell r="AA24"/>
          <cell r="AB24">
            <v>445</v>
          </cell>
          <cell r="AC24" t="str">
            <v>OK</v>
          </cell>
          <cell r="AD24">
            <v>424</v>
          </cell>
          <cell r="AE24" t="str">
            <v>EUR</v>
          </cell>
          <cell r="AF24">
            <v>0</v>
          </cell>
          <cell r="AI24" t="str">
            <v>NORM</v>
          </cell>
          <cell r="AJ24" t="str">
            <v>Normal</v>
          </cell>
          <cell r="AM24" t="str">
            <v>PX1.2</v>
          </cell>
          <cell r="AN24" t="str">
            <v>Prix magasin + 20% de marg</v>
          </cell>
          <cell r="AP24">
            <v>0</v>
          </cell>
          <cell r="AQ24">
            <v>0</v>
          </cell>
          <cell r="AS24">
            <v>597.84</v>
          </cell>
          <cell r="AT24">
            <v>636</v>
          </cell>
          <cell r="AU24">
            <v>667.5</v>
          </cell>
        </row>
        <row r="25">
          <cell r="A25">
            <v>365231202</v>
          </cell>
          <cell r="C25" t="str">
            <v>AN</v>
          </cell>
          <cell r="D25" t="str">
            <v>FLOTTEUR EU TAURUS 15 M EAUX CHARG_ES</v>
          </cell>
          <cell r="E25">
            <v>9</v>
          </cell>
          <cell r="F25" t="str">
            <v>POSTES DE RELEVAGE</v>
          </cell>
          <cell r="G25">
            <v>5</v>
          </cell>
          <cell r="H25" t="str">
            <v>POSTES DE RELEVAGE</v>
          </cell>
          <cell r="K25">
            <v>3</v>
          </cell>
          <cell r="L25" t="str">
            <v>ACCESSOIRES POSTE</v>
          </cell>
          <cell r="M25" t="str">
            <v>EBARA</v>
          </cell>
          <cell r="N25">
            <v>365231202</v>
          </cell>
          <cell r="O25" t="str">
            <v>FLOTTEUR EU TAURUS 15 M eaux chargées</v>
          </cell>
          <cell r="Q25">
            <v>1</v>
          </cell>
          <cell r="R25">
            <v>1</v>
          </cell>
          <cell r="S25">
            <v>13</v>
          </cell>
          <cell r="T25">
            <v>47</v>
          </cell>
          <cell r="U25" t="str">
            <v>AN</v>
          </cell>
          <cell r="V25">
            <v>47</v>
          </cell>
          <cell r="W25">
            <v>47</v>
          </cell>
          <cell r="X25">
            <v>47</v>
          </cell>
          <cell r="Y25"/>
          <cell r="Z25"/>
          <cell r="AA25"/>
          <cell r="AB25">
            <v>50</v>
          </cell>
          <cell r="AC25" t="str">
            <v>OK</v>
          </cell>
          <cell r="AD25">
            <v>47</v>
          </cell>
          <cell r="AE25" t="str">
            <v>EUR</v>
          </cell>
          <cell r="AF25">
            <v>0</v>
          </cell>
          <cell r="AI25" t="str">
            <v>NORM</v>
          </cell>
          <cell r="AJ25" t="str">
            <v>Normal</v>
          </cell>
          <cell r="AM25" t="str">
            <v>PX1.2</v>
          </cell>
          <cell r="AN25" t="str">
            <v>Prix magasin + 20% de marg</v>
          </cell>
          <cell r="AP25">
            <v>0</v>
          </cell>
          <cell r="AQ25">
            <v>0</v>
          </cell>
          <cell r="AS25">
            <v>62.02</v>
          </cell>
          <cell r="AT25">
            <v>62.510000000000005</v>
          </cell>
          <cell r="AU25">
            <v>66.5</v>
          </cell>
        </row>
        <row r="26">
          <cell r="A26">
            <v>3127143202</v>
          </cell>
          <cell r="C26" t="str">
            <v>AN</v>
          </cell>
          <cell r="D26" t="str">
            <v>A-P TH 6.3X32 ST ZG</v>
          </cell>
          <cell r="E26">
            <v>12</v>
          </cell>
          <cell r="F26" t="str">
            <v>KITS BACS/KITS COFFRAGES</v>
          </cell>
          <cell r="M26" t="str">
            <v>VISSERIESERV</v>
          </cell>
          <cell r="N26">
            <v>3127143202</v>
          </cell>
          <cell r="O26" t="str">
            <v>A-P TH 6.3X32 ST ZG</v>
          </cell>
          <cell r="P26" t="str">
            <v>Boite de 500</v>
          </cell>
          <cell r="Q26">
            <v>500</v>
          </cell>
          <cell r="R26">
            <v>1</v>
          </cell>
          <cell r="S26" t="e">
            <v>#N/A</v>
          </cell>
          <cell r="T26" t="e">
            <v>#N/A</v>
          </cell>
          <cell r="U26" t="e">
            <v>#N/A</v>
          </cell>
          <cell r="V26">
            <v>4.1399999999999999E-2</v>
          </cell>
          <cell r="W26">
            <v>0.41399999999999998</v>
          </cell>
          <cell r="X26">
            <v>4.1399999999999999E-2</v>
          </cell>
          <cell r="Y26"/>
          <cell r="Z26"/>
          <cell r="AA26"/>
          <cell r="AB26">
            <v>4.1399999999999999E-2</v>
          </cell>
          <cell r="AC26" t="str">
            <v>OK</v>
          </cell>
          <cell r="AD26">
            <v>4.6199999999999998E-2</v>
          </cell>
          <cell r="AE26" t="str">
            <v>EUR</v>
          </cell>
          <cell r="AF26">
            <v>0</v>
          </cell>
          <cell r="AI26" t="str">
            <v>NORM</v>
          </cell>
          <cell r="AJ26" t="str">
            <v>Normal</v>
          </cell>
          <cell r="AM26" t="str">
            <v>PX1.2</v>
          </cell>
          <cell r="AN26" t="str">
            <v>Prix magasin + 20% de marg</v>
          </cell>
          <cell r="AP26">
            <v>0</v>
          </cell>
          <cell r="AQ26">
            <v>0</v>
          </cell>
          <cell r="AS26">
            <v>7.0000000000000007E-2</v>
          </cell>
          <cell r="AT26">
            <v>7.2450000000000001E-2</v>
          </cell>
          <cell r="AU26">
            <v>7.2450000000000001E-2</v>
          </cell>
        </row>
        <row r="27">
          <cell r="A27">
            <v>3220601208</v>
          </cell>
          <cell r="C27" t="e">
            <v>#N/A</v>
          </cell>
          <cell r="D27" t="str">
            <v>V. POEL M6X12 HC4 ANIC</v>
          </cell>
          <cell r="E27">
            <v>12</v>
          </cell>
          <cell r="F27" t="str">
            <v>KITS BACS/KITS COFFRAGES</v>
          </cell>
          <cell r="M27" t="str">
            <v>VISSERIESERV</v>
          </cell>
          <cell r="N27">
            <v>3220601208</v>
          </cell>
          <cell r="O27" t="str">
            <v>V. POEL M6X12 HC4 ANIC</v>
          </cell>
          <cell r="Q27">
            <v>1</v>
          </cell>
          <cell r="R27">
            <v>1</v>
          </cell>
          <cell r="S27" t="e">
            <v>#N/A</v>
          </cell>
          <cell r="T27" t="e">
            <v>#N/A</v>
          </cell>
          <cell r="U27" t="e">
            <v>#N/A</v>
          </cell>
          <cell r="V27">
            <v>0</v>
          </cell>
          <cell r="W27">
            <v>0</v>
          </cell>
          <cell r="X27" t="e">
            <v>#N/A</v>
          </cell>
          <cell r="Y27">
            <v>0</v>
          </cell>
          <cell r="Z27"/>
          <cell r="AA27"/>
          <cell r="AB27" t="e">
            <v>#N/A</v>
          </cell>
          <cell r="AC27"/>
          <cell r="AD27">
            <v>0</v>
          </cell>
          <cell r="AE27" t="str">
            <v>EUR</v>
          </cell>
          <cell r="AF27">
            <v>0</v>
          </cell>
          <cell r="AI27" t="str">
            <v>NORM</v>
          </cell>
          <cell r="AJ27" t="str">
            <v>Normal</v>
          </cell>
          <cell r="AM27" t="str">
            <v>PX1.2</v>
          </cell>
          <cell r="AN27" t="str">
            <v>Prix magasin + 20% de marg</v>
          </cell>
          <cell r="AP27">
            <v>0</v>
          </cell>
          <cell r="AQ27">
            <v>0</v>
          </cell>
          <cell r="AS27">
            <v>0</v>
          </cell>
          <cell r="AT27" t="e">
            <v>#N/A</v>
          </cell>
          <cell r="AU27" t="e">
            <v>#N/A</v>
          </cell>
        </row>
        <row r="28">
          <cell r="A28">
            <v>6130002469</v>
          </cell>
          <cell r="C28" t="str">
            <v>AN</v>
          </cell>
          <cell r="D28" t="str">
            <v>PANIER DEGRILLEUR</v>
          </cell>
          <cell r="E28">
            <v>9</v>
          </cell>
          <cell r="F28" t="str">
            <v>POSTES DE RELEVAGE</v>
          </cell>
          <cell r="G28">
            <v>5</v>
          </cell>
          <cell r="H28" t="str">
            <v>POSTES DE RELEVAGE</v>
          </cell>
          <cell r="K28">
            <v>3</v>
          </cell>
          <cell r="L28" t="str">
            <v>ACCESSOIRES POSTE</v>
          </cell>
          <cell r="M28" t="str">
            <v>EBARA</v>
          </cell>
          <cell r="N28">
            <v>6130002469</v>
          </cell>
          <cell r="O28" t="str">
            <v>REGARD DE SORTIE EN  CUNETTE</v>
          </cell>
          <cell r="P28">
            <v>1</v>
          </cell>
          <cell r="Q28">
            <v>1</v>
          </cell>
          <cell r="R28">
            <v>1</v>
          </cell>
          <cell r="S28" t="e">
            <v>#N/A</v>
          </cell>
          <cell r="T28" t="e">
            <v>#N/A</v>
          </cell>
          <cell r="U28" t="e">
            <v>#N/A</v>
          </cell>
          <cell r="V28">
            <v>315</v>
          </cell>
          <cell r="W28">
            <v>315</v>
          </cell>
          <cell r="X28">
            <v>315</v>
          </cell>
          <cell r="Y28"/>
          <cell r="Z28"/>
          <cell r="AA28"/>
          <cell r="AB28">
            <v>350</v>
          </cell>
          <cell r="AC28" t="str">
            <v>OK</v>
          </cell>
          <cell r="AD28">
            <v>315</v>
          </cell>
          <cell r="AE28" t="str">
            <v>EUR</v>
          </cell>
          <cell r="AF28">
            <v>0</v>
          </cell>
          <cell r="AI28" t="str">
            <v>NORM</v>
          </cell>
          <cell r="AJ28" t="str">
            <v>Normal</v>
          </cell>
          <cell r="AM28" t="str">
            <v>PX1.2</v>
          </cell>
          <cell r="AN28" t="str">
            <v>Prix magasin + 20% de marg</v>
          </cell>
          <cell r="AO28">
            <v>1</v>
          </cell>
          <cell r="AP28">
            <v>0</v>
          </cell>
          <cell r="AQ28">
            <v>0</v>
          </cell>
          <cell r="AS28">
            <v>447.3</v>
          </cell>
          <cell r="AT28">
            <v>472.5</v>
          </cell>
          <cell r="AU28">
            <v>525</v>
          </cell>
        </row>
        <row r="29">
          <cell r="A29">
            <v>7214250815</v>
          </cell>
          <cell r="C29" t="str">
            <v>AN</v>
          </cell>
          <cell r="D29" t="str">
            <v>LIEN DE SERRAGE 2.5X80 NYL P6.6 NOIR</v>
          </cell>
          <cell r="E29">
            <v>12</v>
          </cell>
          <cell r="F29" t="str">
            <v>KITS BACS/KITS COFFRAGES</v>
          </cell>
          <cell r="M29" t="str">
            <v>VISSERIESERV</v>
          </cell>
          <cell r="N29">
            <v>7214250815</v>
          </cell>
          <cell r="O29" t="str">
            <v>LIEN DE SERRAGE 2.5X80 NYL P6.6 NOIR</v>
          </cell>
          <cell r="P29" t="str">
            <v>Boite de 100</v>
          </cell>
          <cell r="Q29">
            <v>100</v>
          </cell>
          <cell r="R29">
            <v>1</v>
          </cell>
          <cell r="S29" t="e">
            <v>#N/A</v>
          </cell>
          <cell r="T29" t="e">
            <v>#N/A</v>
          </cell>
          <cell r="U29" t="e">
            <v>#N/A</v>
          </cell>
          <cell r="V29">
            <v>0</v>
          </cell>
          <cell r="W29">
            <v>0</v>
          </cell>
          <cell r="X29">
            <v>4.7999999999999996E-3</v>
          </cell>
          <cell r="Y29">
            <v>0</v>
          </cell>
          <cell r="Z29">
            <v>4.7999999999999996E-3</v>
          </cell>
          <cell r="AA29"/>
          <cell r="AB29">
            <v>0</v>
          </cell>
          <cell r="AD29">
            <v>0</v>
          </cell>
          <cell r="AE29" t="str">
            <v>EUR</v>
          </cell>
          <cell r="AF29">
            <v>0</v>
          </cell>
          <cell r="AI29" t="str">
            <v>NORM</v>
          </cell>
          <cell r="AJ29" t="str">
            <v>Normal</v>
          </cell>
          <cell r="AM29" t="str">
            <v>PX1.2</v>
          </cell>
          <cell r="AN29" t="str">
            <v>Prix magasin + 20% de marg</v>
          </cell>
          <cell r="AP29">
            <v>0</v>
          </cell>
          <cell r="AQ29">
            <v>0</v>
          </cell>
          <cell r="AS29">
            <v>0</v>
          </cell>
          <cell r="AT29">
            <v>0</v>
          </cell>
          <cell r="AU29">
            <v>0</v>
          </cell>
        </row>
        <row r="30">
          <cell r="A30">
            <v>7214321415</v>
          </cell>
          <cell r="C30" t="str">
            <v>AN</v>
          </cell>
          <cell r="D30" t="str">
            <v>LIEN DE SERRAGE 3.2X142 NYL P6.6 NOIR</v>
          </cell>
          <cell r="E30">
            <v>12</v>
          </cell>
          <cell r="F30" t="str">
            <v>KITS BACS/KITS COFFRAGES</v>
          </cell>
          <cell r="M30" t="str">
            <v>VISSERIESERV</v>
          </cell>
          <cell r="N30">
            <v>7214321415</v>
          </cell>
          <cell r="O30" t="str">
            <v>LIEN DE SERRAGE 3.2X142 NYL P6</v>
          </cell>
          <cell r="P30" t="str">
            <v>Boite de 100</v>
          </cell>
          <cell r="Q30">
            <v>100</v>
          </cell>
          <cell r="R30">
            <v>1</v>
          </cell>
          <cell r="S30" t="e">
            <v>#N/A</v>
          </cell>
          <cell r="T30" t="e">
            <v>#N/A</v>
          </cell>
          <cell r="U30" t="e">
            <v>#N/A</v>
          </cell>
          <cell r="V30">
            <v>0</v>
          </cell>
          <cell r="W30">
            <v>0</v>
          </cell>
          <cell r="X30">
            <v>1.9300000000000001E-2</v>
          </cell>
          <cell r="Y30"/>
          <cell r="Z30"/>
          <cell r="AA30"/>
          <cell r="AB30">
            <v>1.7100000000000001E-2</v>
          </cell>
          <cell r="AC30" t="str">
            <v>OK</v>
          </cell>
          <cell r="AD30">
            <v>0</v>
          </cell>
          <cell r="AE30" t="str">
            <v>EUR</v>
          </cell>
          <cell r="AF30">
            <v>0</v>
          </cell>
          <cell r="AI30" t="str">
            <v>NORM</v>
          </cell>
          <cell r="AJ30" t="str">
            <v>Normal</v>
          </cell>
          <cell r="AM30" t="str">
            <v>PX1.2</v>
          </cell>
          <cell r="AN30" t="str">
            <v>Prix magasin + 20% de marg</v>
          </cell>
          <cell r="AP30">
            <v>0</v>
          </cell>
          <cell r="AQ30">
            <v>0</v>
          </cell>
          <cell r="AS30">
            <v>2.5649999999999999E-2</v>
          </cell>
          <cell r="AT30">
            <v>2.8950000000000004E-2</v>
          </cell>
          <cell r="AU30">
            <v>2.5649999999999999E-2</v>
          </cell>
        </row>
        <row r="31">
          <cell r="A31">
            <v>8110608018</v>
          </cell>
          <cell r="C31" t="str">
            <v>AN</v>
          </cell>
          <cell r="D31" t="str">
            <v>VIS CHARPENTE 6X80 INOX  A2 TORX T25</v>
          </cell>
          <cell r="E31">
            <v>19</v>
          </cell>
          <cell r="F31" t="str">
            <v>QUINCAILLERIE</v>
          </cell>
          <cell r="G31">
            <v>3</v>
          </cell>
          <cell r="H31" t="str">
            <v>KITS COFFRAGES</v>
          </cell>
          <cell r="M31" t="str">
            <v>VISSERIESERV</v>
          </cell>
          <cell r="N31">
            <v>8110608018</v>
          </cell>
          <cell r="O31" t="str">
            <v>VIS CHARPENTE 6X80  A2 T25</v>
          </cell>
          <cell r="Q31">
            <v>1</v>
          </cell>
          <cell r="R31">
            <v>100</v>
          </cell>
          <cell r="S31">
            <v>4282</v>
          </cell>
          <cell r="T31">
            <v>0.16700000000000001</v>
          </cell>
          <cell r="U31" t="str">
            <v>AN</v>
          </cell>
          <cell r="V31">
            <v>0.16700000000000001</v>
          </cell>
          <cell r="W31">
            <v>0.16700000000000001</v>
          </cell>
          <cell r="X31">
            <v>0.16700000000000001</v>
          </cell>
          <cell r="Y31"/>
          <cell r="Z31"/>
          <cell r="AA31"/>
          <cell r="AB31">
            <v>0.16700000000000001</v>
          </cell>
          <cell r="AC31" t="str">
            <v>OK</v>
          </cell>
          <cell r="AD31">
            <v>0.188</v>
          </cell>
          <cell r="AE31" t="str">
            <v>EUR</v>
          </cell>
          <cell r="AF31">
            <v>0</v>
          </cell>
          <cell r="AG31" t="str">
            <v>Boîtes de 100</v>
          </cell>
          <cell r="AH31">
            <v>5</v>
          </cell>
          <cell r="AI31" t="str">
            <v>NORM</v>
          </cell>
          <cell r="AJ31" t="str">
            <v>Normal</v>
          </cell>
          <cell r="AM31" t="str">
            <v>PX1.2</v>
          </cell>
          <cell r="AN31" t="str">
            <v>Prix magasin + 20% de marg</v>
          </cell>
          <cell r="AP31">
            <v>0</v>
          </cell>
          <cell r="AQ31">
            <v>0</v>
          </cell>
          <cell r="AS31">
            <v>0.28199999999999997</v>
          </cell>
          <cell r="AT31">
            <v>0.2505</v>
          </cell>
          <cell r="AU31">
            <v>0.2505</v>
          </cell>
        </row>
        <row r="32">
          <cell r="A32">
            <v>8110614018</v>
          </cell>
          <cell r="C32" t="str">
            <v>AN</v>
          </cell>
          <cell r="D32" t="str">
            <v>VIS CHARPENTE 6X140</v>
          </cell>
          <cell r="E32">
            <v>19</v>
          </cell>
          <cell r="F32" t="str">
            <v>QUINCAILLERIE</v>
          </cell>
          <cell r="G32">
            <v>3</v>
          </cell>
          <cell r="H32" t="str">
            <v>KITS COFFRAGES</v>
          </cell>
          <cell r="M32" t="str">
            <v>VISSERIESERV</v>
          </cell>
          <cell r="N32">
            <v>81106014018</v>
          </cell>
          <cell r="O32" t="str">
            <v>Boite de 100 : VIS CHARPENTE 6X140</v>
          </cell>
          <cell r="Q32">
            <v>100</v>
          </cell>
          <cell r="R32">
            <v>1</v>
          </cell>
          <cell r="S32" t="e">
            <v>#N/A</v>
          </cell>
          <cell r="T32" t="e">
            <v>#N/A</v>
          </cell>
          <cell r="U32" t="e">
            <v>#N/A</v>
          </cell>
          <cell r="V32">
            <v>0.38500000000000001</v>
          </cell>
          <cell r="W32">
            <v>0.38500000000000001</v>
          </cell>
          <cell r="X32">
            <v>0.38500000000000001</v>
          </cell>
          <cell r="Y32"/>
          <cell r="Z32"/>
          <cell r="AA32"/>
          <cell r="AB32">
            <v>0.38500000000000001</v>
          </cell>
          <cell r="AC32" t="str">
            <v>OK</v>
          </cell>
          <cell r="AD32">
            <v>0.38500000000000001</v>
          </cell>
          <cell r="AE32" t="str">
            <v>EUR</v>
          </cell>
          <cell r="AF32">
            <v>0</v>
          </cell>
          <cell r="AI32" t="str">
            <v>NORM</v>
          </cell>
          <cell r="AJ32" t="str">
            <v>Normal</v>
          </cell>
          <cell r="AM32" t="str">
            <v>PX1.2</v>
          </cell>
          <cell r="AN32" t="str">
            <v>Prix magasin + 20% de marg</v>
          </cell>
          <cell r="AP32">
            <v>0</v>
          </cell>
          <cell r="AQ32">
            <v>0</v>
          </cell>
          <cell r="AS32">
            <v>0.62</v>
          </cell>
          <cell r="AT32">
            <v>0.67375000000000007</v>
          </cell>
          <cell r="AU32">
            <v>0.67375000000000007</v>
          </cell>
        </row>
        <row r="33">
          <cell r="A33">
            <v>8210603018</v>
          </cell>
          <cell r="C33" t="str">
            <v>AN</v>
          </cell>
          <cell r="D33" t="str">
            <v>VIS PENTURE 6X30 T30 INOX  A2</v>
          </cell>
          <cell r="E33">
            <v>19</v>
          </cell>
          <cell r="F33" t="str">
            <v>QUINCAILLERIE</v>
          </cell>
          <cell r="G33">
            <v>3</v>
          </cell>
          <cell r="H33" t="str">
            <v>KITS COFFRAGES</v>
          </cell>
          <cell r="M33" t="str">
            <v>VISSERIESERV</v>
          </cell>
          <cell r="N33">
            <v>8210603018</v>
          </cell>
          <cell r="O33" t="str">
            <v xml:space="preserve">VIS PENTURE TORX T30 6X30 </v>
          </cell>
          <cell r="Q33">
            <v>1</v>
          </cell>
          <cell r="R33">
            <v>30</v>
          </cell>
          <cell r="S33">
            <v>2540</v>
          </cell>
          <cell r="T33">
            <v>0.108</v>
          </cell>
          <cell r="U33" t="str">
            <v>AN</v>
          </cell>
          <cell r="V33">
            <v>4.4999999999999998E-2</v>
          </cell>
          <cell r="W33">
            <v>4.4999999999999998E-2</v>
          </cell>
          <cell r="X33">
            <v>0.108</v>
          </cell>
          <cell r="Y33"/>
          <cell r="Z33"/>
          <cell r="AA33"/>
          <cell r="AB33">
            <v>0.108</v>
          </cell>
          <cell r="AC33" t="str">
            <v>OK</v>
          </cell>
          <cell r="AD33">
            <v>4.5100000000000001E-2</v>
          </cell>
          <cell r="AE33" t="str">
            <v>EUR</v>
          </cell>
          <cell r="AF33">
            <v>0</v>
          </cell>
          <cell r="AG33" t="str">
            <v>Boites de 30</v>
          </cell>
          <cell r="AH33">
            <v>5</v>
          </cell>
          <cell r="AI33" t="str">
            <v>NORM</v>
          </cell>
          <cell r="AJ33" t="str">
            <v>Normal</v>
          </cell>
          <cell r="AM33" t="str">
            <v>PX1.2</v>
          </cell>
          <cell r="AN33" t="str">
            <v>Prix magasin + 20% de marg</v>
          </cell>
          <cell r="AP33">
            <v>0</v>
          </cell>
          <cell r="AQ33">
            <v>0</v>
          </cell>
          <cell r="AS33">
            <v>6.8000000000000005E-2</v>
          </cell>
          <cell r="AT33">
            <v>0.16200000000000001</v>
          </cell>
          <cell r="AU33">
            <v>0.16200000000000001</v>
          </cell>
        </row>
        <row r="34">
          <cell r="A34">
            <v>8210604018</v>
          </cell>
          <cell r="C34" t="str">
            <v>AN</v>
          </cell>
          <cell r="D34" t="str">
            <v>V. PENT T30 A2 6X40</v>
          </cell>
          <cell r="E34">
            <v>12</v>
          </cell>
          <cell r="F34" t="str">
            <v>KITS BACS/KITS COFFRAGES</v>
          </cell>
          <cell r="M34" t="str">
            <v>VISSERIESERV</v>
          </cell>
          <cell r="N34">
            <v>8210604018</v>
          </cell>
          <cell r="O34" t="str">
            <v>V. PENT T30 A2 6X40</v>
          </cell>
          <cell r="Q34">
            <v>1</v>
          </cell>
          <cell r="R34">
            <v>1</v>
          </cell>
          <cell r="S34" t="e">
            <v>#N/A</v>
          </cell>
          <cell r="T34" t="e">
            <v>#N/A</v>
          </cell>
          <cell r="U34" t="e">
            <v>#N/A</v>
          </cell>
          <cell r="V34">
            <v>0</v>
          </cell>
          <cell r="W34">
            <v>0</v>
          </cell>
          <cell r="X34">
            <v>0</v>
          </cell>
          <cell r="Y34">
            <v>0</v>
          </cell>
          <cell r="Z34">
            <v>0</v>
          </cell>
          <cell r="AA34"/>
          <cell r="AB34">
            <v>0</v>
          </cell>
          <cell r="AD34">
            <v>0</v>
          </cell>
          <cell r="AE34" t="str">
            <v>EUR</v>
          </cell>
          <cell r="AF34">
            <v>0</v>
          </cell>
          <cell r="AI34" t="str">
            <v>NORM</v>
          </cell>
          <cell r="AJ34" t="str">
            <v>Normal</v>
          </cell>
          <cell r="AM34" t="str">
            <v>PX1.2</v>
          </cell>
          <cell r="AN34" t="str">
            <v>Prix magasin + 20% de marg</v>
          </cell>
          <cell r="AP34">
            <v>0</v>
          </cell>
          <cell r="AQ34">
            <v>0</v>
          </cell>
          <cell r="AS34">
            <v>0</v>
          </cell>
          <cell r="AT34">
            <v>0</v>
          </cell>
          <cell r="AU34">
            <v>0</v>
          </cell>
        </row>
        <row r="35">
          <cell r="A35">
            <v>8210707018</v>
          </cell>
          <cell r="C35" t="str">
            <v>AN</v>
          </cell>
          <cell r="D35" t="str">
            <v>VIS PENTURE TORX T30 INOX A2 7X70</v>
          </cell>
          <cell r="E35">
            <v>12</v>
          </cell>
          <cell r="F35" t="str">
            <v>KITS BACS/KITS COFFRAGES</v>
          </cell>
          <cell r="G35">
            <v>3</v>
          </cell>
          <cell r="H35" t="str">
            <v>KITS COFFRAGES</v>
          </cell>
          <cell r="M35" t="str">
            <v>VISSERIESERV</v>
          </cell>
          <cell r="N35">
            <v>8210707018</v>
          </cell>
          <cell r="O35" t="str">
            <v>VIS PENTURE T30 INOX A2 7*70</v>
          </cell>
          <cell r="Q35">
            <v>1</v>
          </cell>
          <cell r="R35">
            <v>100</v>
          </cell>
          <cell r="S35">
            <v>7199</v>
          </cell>
          <cell r="T35">
            <v>0.106</v>
          </cell>
          <cell r="U35" t="str">
            <v>AN</v>
          </cell>
          <cell r="V35">
            <v>7.5999999999999998E-2</v>
          </cell>
          <cell r="W35">
            <v>7.5999999999999998E-2</v>
          </cell>
          <cell r="X35">
            <v>0.1056</v>
          </cell>
          <cell r="Y35"/>
          <cell r="Z35"/>
          <cell r="AA35"/>
          <cell r="AB35">
            <v>0.1056</v>
          </cell>
          <cell r="AC35" t="str">
            <v>OK</v>
          </cell>
          <cell r="AD35">
            <v>7.68</v>
          </cell>
          <cell r="AE35" t="str">
            <v>EUR</v>
          </cell>
          <cell r="AF35">
            <v>0</v>
          </cell>
          <cell r="AG35" t="str">
            <v>Boîtes de 100</v>
          </cell>
          <cell r="AH35">
            <v>5</v>
          </cell>
          <cell r="AI35" t="str">
            <v>NORM</v>
          </cell>
          <cell r="AJ35" t="str">
            <v>Normal</v>
          </cell>
          <cell r="AM35" t="str">
            <v>PX1.2</v>
          </cell>
          <cell r="AN35" t="str">
            <v>Prix magasin + 20% de marg</v>
          </cell>
          <cell r="AP35">
            <v>0</v>
          </cell>
          <cell r="AQ35">
            <v>0</v>
          </cell>
          <cell r="AS35">
            <v>0.12</v>
          </cell>
          <cell r="AT35">
            <v>0.15839999999999999</v>
          </cell>
          <cell r="AU35">
            <v>0.15839999999999999</v>
          </cell>
        </row>
        <row r="36">
          <cell r="A36">
            <v>8412602518</v>
          </cell>
          <cell r="C36" t="str">
            <v>AN</v>
          </cell>
          <cell r="D36" t="str">
            <v>VIS METAUX  A2 TH M6X25</v>
          </cell>
          <cell r="E36">
            <v>19</v>
          </cell>
          <cell r="F36" t="str">
            <v>QUINCAILLERIE</v>
          </cell>
          <cell r="G36">
            <v>5</v>
          </cell>
          <cell r="H36" t="str">
            <v>POSTES DE RELEVAGE</v>
          </cell>
          <cell r="M36" t="str">
            <v>VISSERIESERV</v>
          </cell>
          <cell r="N36">
            <v>8412602518</v>
          </cell>
          <cell r="O36" t="str">
            <v>VIS METAUX  A2 TH M6X25</v>
          </cell>
          <cell r="P36" t="str">
            <v>Boite de 200</v>
          </cell>
          <cell r="Q36">
            <v>200</v>
          </cell>
          <cell r="R36">
            <v>1</v>
          </cell>
          <cell r="S36" t="e">
            <v>#N/A</v>
          </cell>
          <cell r="T36" t="e">
            <v>#N/A</v>
          </cell>
          <cell r="U36" t="e">
            <v>#N/A</v>
          </cell>
          <cell r="V36">
            <v>3.5200000000000002E-2</v>
          </cell>
          <cell r="W36">
            <v>3.5200000000000002E-2</v>
          </cell>
          <cell r="X36">
            <v>3.5200000000000002E-2</v>
          </cell>
          <cell r="Y36"/>
          <cell r="Z36"/>
          <cell r="AA36"/>
          <cell r="AB36">
            <v>3.5200000000000002E-2</v>
          </cell>
          <cell r="AC36" t="str">
            <v>OK</v>
          </cell>
          <cell r="AD36">
            <v>0</v>
          </cell>
          <cell r="AE36" t="str">
            <v>EUR</v>
          </cell>
          <cell r="AF36">
            <v>0</v>
          </cell>
          <cell r="AI36" t="str">
            <v>NORM</v>
          </cell>
          <cell r="AJ36" t="str">
            <v>Normal</v>
          </cell>
          <cell r="AM36" t="str">
            <v>PX1.2</v>
          </cell>
          <cell r="AN36" t="str">
            <v>Prix magasin + 20% de marg</v>
          </cell>
          <cell r="AP36">
            <v>0</v>
          </cell>
          <cell r="AQ36">
            <v>0</v>
          </cell>
          <cell r="AS36">
            <v>0.05</v>
          </cell>
          <cell r="AT36">
            <v>5.28E-2</v>
          </cell>
          <cell r="AU36">
            <v>5.28E-2</v>
          </cell>
        </row>
        <row r="37">
          <cell r="A37">
            <v>8412802518</v>
          </cell>
          <cell r="C37" t="str">
            <v>AN</v>
          </cell>
          <cell r="D37" t="str">
            <v>VIS METAUX  A2 TH M8X25</v>
          </cell>
          <cell r="E37">
            <v>19</v>
          </cell>
          <cell r="F37" t="str">
            <v>QUINCAILLERIE</v>
          </cell>
          <cell r="G37">
            <v>5</v>
          </cell>
          <cell r="H37" t="str">
            <v>POSTES DE RELEVAGE</v>
          </cell>
          <cell r="M37" t="str">
            <v>VISSERIESERV</v>
          </cell>
          <cell r="N37">
            <v>8412802518</v>
          </cell>
          <cell r="O37" t="str">
            <v>VIS METAUX A2 TH M8X25</v>
          </cell>
          <cell r="P37" t="str">
            <v>Boite de 100</v>
          </cell>
          <cell r="Q37">
            <v>100</v>
          </cell>
          <cell r="R37">
            <v>1</v>
          </cell>
          <cell r="S37">
            <v>1210</v>
          </cell>
          <cell r="T37">
            <v>7.08</v>
          </cell>
          <cell r="U37" t="str">
            <v>AN</v>
          </cell>
          <cell r="V37">
            <v>7.0800000000000002E-2</v>
          </cell>
          <cell r="W37">
            <v>7.0800000000000002E-2</v>
          </cell>
          <cell r="X37">
            <v>7.0800000000000002E-2</v>
          </cell>
          <cell r="Y37">
            <v>7.08</v>
          </cell>
          <cell r="Z37">
            <v>-7.0091999999999999</v>
          </cell>
          <cell r="AA37"/>
          <cell r="AB37">
            <v>7.0800000000000002E-2</v>
          </cell>
          <cell r="AC37" t="str">
            <v>OK</v>
          </cell>
          <cell r="AD37">
            <v>0</v>
          </cell>
          <cell r="AE37" t="str">
            <v>EUR</v>
          </cell>
          <cell r="AF37">
            <v>0</v>
          </cell>
          <cell r="AI37" t="str">
            <v>NORM</v>
          </cell>
          <cell r="AJ37" t="str">
            <v>Normal</v>
          </cell>
          <cell r="AM37" t="str">
            <v>PX1.2</v>
          </cell>
          <cell r="AN37" t="str">
            <v>Prix magasin + 20% de marg</v>
          </cell>
          <cell r="AP37">
            <v>0</v>
          </cell>
          <cell r="AQ37">
            <v>0</v>
          </cell>
          <cell r="AS37">
            <v>7.0000000000000007E-2</v>
          </cell>
          <cell r="AT37">
            <v>8.8499999999999995E-2</v>
          </cell>
          <cell r="AU37">
            <v>8.8499999999999995E-2</v>
          </cell>
        </row>
        <row r="38">
          <cell r="A38">
            <v>8434000618</v>
          </cell>
          <cell r="C38" t="str">
            <v>AN</v>
          </cell>
          <cell r="D38" t="str">
            <v>ECROU FREIN A2 M6 WAX</v>
          </cell>
          <cell r="E38">
            <v>19</v>
          </cell>
          <cell r="F38" t="str">
            <v>QUINCAILLERIE</v>
          </cell>
          <cell r="G38">
            <v>5</v>
          </cell>
          <cell r="H38" t="str">
            <v>POSTES DE RELEVAGE</v>
          </cell>
          <cell r="M38" t="str">
            <v>VISSERIESERV</v>
          </cell>
          <cell r="N38">
            <v>8434000618</v>
          </cell>
          <cell r="O38" t="str">
            <v>ECROU FREIN A2 M6 WAX</v>
          </cell>
          <cell r="P38" t="str">
            <v>Boite de 500</v>
          </cell>
          <cell r="Q38">
            <v>1</v>
          </cell>
          <cell r="R38">
            <v>500</v>
          </cell>
          <cell r="S38">
            <v>3348</v>
          </cell>
          <cell r="T38">
            <v>8.3000000000000007</v>
          </cell>
          <cell r="U38" t="str">
            <v>AN</v>
          </cell>
          <cell r="V38">
            <v>1.66E-2</v>
          </cell>
          <cell r="W38">
            <v>1.66E-2</v>
          </cell>
          <cell r="X38">
            <v>1.66E-2</v>
          </cell>
          <cell r="Y38">
            <v>8.3000000000000007</v>
          </cell>
          <cell r="Z38">
            <v>-8.2834000000000003</v>
          </cell>
          <cell r="AA38"/>
          <cell r="AB38">
            <v>1.66E-2</v>
          </cell>
          <cell r="AC38" t="str">
            <v>OK</v>
          </cell>
          <cell r="AD38">
            <v>0</v>
          </cell>
          <cell r="AE38" t="str">
            <v>EUR</v>
          </cell>
          <cell r="AF38">
            <v>0</v>
          </cell>
          <cell r="AI38" t="str">
            <v>NORM</v>
          </cell>
          <cell r="AJ38" t="str">
            <v>Normal</v>
          </cell>
          <cell r="AM38" t="str">
            <v>PX1.2</v>
          </cell>
          <cell r="AN38" t="str">
            <v>Prix magasin + 20% de marg</v>
          </cell>
          <cell r="AP38">
            <v>0</v>
          </cell>
          <cell r="AQ38">
            <v>0</v>
          </cell>
          <cell r="AS38">
            <v>0.02</v>
          </cell>
          <cell r="AT38">
            <v>2.0750000000000001E-2</v>
          </cell>
          <cell r="AU38">
            <v>2.0750000000000001E-2</v>
          </cell>
        </row>
        <row r="39">
          <cell r="A39">
            <v>8434000818</v>
          </cell>
          <cell r="C39" t="str">
            <v>AN</v>
          </cell>
          <cell r="D39" t="str">
            <v>ECROU FREIN A2 M8 WAX</v>
          </cell>
          <cell r="E39">
            <v>12</v>
          </cell>
          <cell r="F39" t="str">
            <v>KITS BACS/KITS COFFRAGES</v>
          </cell>
          <cell r="M39" t="str">
            <v>VISSERIESERV</v>
          </cell>
          <cell r="N39">
            <v>8434000818</v>
          </cell>
          <cell r="O39" t="str">
            <v>ECROU FREIN A2 M8 WAX</v>
          </cell>
          <cell r="P39" t="str">
            <v>Boite de 200</v>
          </cell>
          <cell r="Q39">
            <v>200</v>
          </cell>
          <cell r="R39">
            <v>1</v>
          </cell>
          <cell r="S39">
            <v>3591</v>
          </cell>
          <cell r="T39">
            <v>8.34</v>
          </cell>
          <cell r="U39" t="str">
            <v>AN</v>
          </cell>
          <cell r="V39">
            <v>4.1700000000000001E-2</v>
          </cell>
          <cell r="W39">
            <v>4.1700000000000001E-2</v>
          </cell>
          <cell r="X39">
            <v>4.1700000000000001E-2</v>
          </cell>
          <cell r="Y39">
            <v>8.34</v>
          </cell>
          <cell r="Z39">
            <v>-8.2982999999999993</v>
          </cell>
          <cell r="AA39"/>
          <cell r="AB39">
            <v>4.1700000000000001E-2</v>
          </cell>
          <cell r="AC39" t="str">
            <v>OK</v>
          </cell>
          <cell r="AD39">
            <v>0</v>
          </cell>
          <cell r="AE39" t="str">
            <v>EUR</v>
          </cell>
          <cell r="AF39">
            <v>0</v>
          </cell>
          <cell r="AI39" t="str">
            <v>NORM</v>
          </cell>
          <cell r="AJ39" t="str">
            <v>Normal</v>
          </cell>
          <cell r="AM39" t="str">
            <v>PX1.2</v>
          </cell>
          <cell r="AN39" t="str">
            <v>Prix magasin + 20% de marg</v>
          </cell>
          <cell r="AP39">
            <v>0</v>
          </cell>
          <cell r="AQ39">
            <v>0</v>
          </cell>
          <cell r="AS39">
            <v>0.04</v>
          </cell>
          <cell r="AT39">
            <v>5.2125000000000005E-2</v>
          </cell>
          <cell r="AU39">
            <v>5.2125000000000005E-2</v>
          </cell>
        </row>
        <row r="40">
          <cell r="A40">
            <v>8534000818</v>
          </cell>
          <cell r="C40" t="str">
            <v>AN</v>
          </cell>
          <cell r="D40" t="str">
            <v>RONDELLE PLATE M8X22X1.5 L A2</v>
          </cell>
          <cell r="E40">
            <v>19</v>
          </cell>
          <cell r="F40" t="str">
            <v>QUINCAILLERIE</v>
          </cell>
          <cell r="G40">
            <v>5</v>
          </cell>
          <cell r="H40" t="str">
            <v>POSTES DE RELEVAGE</v>
          </cell>
          <cell r="M40" t="str">
            <v>VISSERIESERV</v>
          </cell>
          <cell r="N40">
            <v>8534000818</v>
          </cell>
          <cell r="O40" t="str">
            <v>RONDELLE PLATE M8X22X1.5 L A2</v>
          </cell>
          <cell r="P40" t="str">
            <v>Boite de 200</v>
          </cell>
          <cell r="Q40">
            <v>1</v>
          </cell>
          <cell r="R40">
            <v>1</v>
          </cell>
          <cell r="S40">
            <v>2400</v>
          </cell>
          <cell r="T40">
            <v>3.0000000000000001E-3</v>
          </cell>
          <cell r="U40" t="str">
            <v>AN</v>
          </cell>
          <cell r="V40">
            <v>3.0000000000000001E-3</v>
          </cell>
          <cell r="W40">
            <v>3.0000000000000001E-3</v>
          </cell>
          <cell r="X40">
            <v>2.9399999999999999E-2</v>
          </cell>
          <cell r="Y40"/>
          <cell r="Z40"/>
          <cell r="AA40"/>
          <cell r="AB40">
            <v>2.9399999999999999E-2</v>
          </cell>
          <cell r="AC40" t="str">
            <v>OK</v>
          </cell>
          <cell r="AD40">
            <v>3.0000000000000001E-3</v>
          </cell>
          <cell r="AE40" t="str">
            <v>EUR</v>
          </cell>
          <cell r="AF40">
            <v>0</v>
          </cell>
          <cell r="AI40" t="str">
            <v>NORM</v>
          </cell>
          <cell r="AJ40" t="str">
            <v>Normal</v>
          </cell>
          <cell r="AM40" t="str">
            <v>PX1.2</v>
          </cell>
          <cell r="AN40" t="str">
            <v>Prix magasin + 20% de marg</v>
          </cell>
          <cell r="AP40">
            <v>0</v>
          </cell>
          <cell r="AQ40">
            <v>0</v>
          </cell>
          <cell r="AS40">
            <v>0.05</v>
          </cell>
          <cell r="AT40">
            <v>5.1449999999999996E-2</v>
          </cell>
          <cell r="AU40">
            <v>5.1449999999999996E-2</v>
          </cell>
        </row>
        <row r="41">
          <cell r="A41">
            <v>8535000618</v>
          </cell>
          <cell r="C41" t="str">
            <v>AN</v>
          </cell>
          <cell r="D41" t="str">
            <v>RONDELLE PLATE M6X24X1.2 LL A2</v>
          </cell>
          <cell r="E41">
            <v>19</v>
          </cell>
          <cell r="F41" t="str">
            <v>QUINCAILLERIE</v>
          </cell>
          <cell r="G41">
            <v>5</v>
          </cell>
          <cell r="H41" t="str">
            <v>POSTES DE RELEVAGE</v>
          </cell>
          <cell r="M41" t="str">
            <v>VISSERIESERV</v>
          </cell>
          <cell r="N41">
            <v>8535000618</v>
          </cell>
          <cell r="O41" t="str">
            <v>RONDELLE PLATE M6X24X1.2 LL A2</v>
          </cell>
          <cell r="P41" t="str">
            <v>Boite de 200</v>
          </cell>
          <cell r="Q41">
            <v>1</v>
          </cell>
          <cell r="R41">
            <v>200</v>
          </cell>
          <cell r="S41" t="e">
            <v>#N/A</v>
          </cell>
          <cell r="T41" t="e">
            <v>#N/A</v>
          </cell>
          <cell r="U41" t="e">
            <v>#N/A</v>
          </cell>
          <cell r="V41">
            <v>3.0000000000000001E-3</v>
          </cell>
          <cell r="W41">
            <v>3.0000000000000001E-3</v>
          </cell>
          <cell r="X41">
            <v>3.04E-2</v>
          </cell>
          <cell r="Y41"/>
          <cell r="Z41"/>
          <cell r="AA41"/>
          <cell r="AB41">
            <v>3.04E-2</v>
          </cell>
          <cell r="AC41" t="str">
            <v>OK</v>
          </cell>
          <cell r="AD41">
            <v>3.0000000000000001E-3</v>
          </cell>
          <cell r="AE41" t="str">
            <v>EUR</v>
          </cell>
          <cell r="AF41">
            <v>0</v>
          </cell>
          <cell r="AI41" t="str">
            <v>NORM</v>
          </cell>
          <cell r="AJ41" t="str">
            <v>Normal</v>
          </cell>
          <cell r="AM41" t="str">
            <v>PX1.2</v>
          </cell>
          <cell r="AN41" t="str">
            <v>Prix magasin + 20% de marg</v>
          </cell>
          <cell r="AP41">
            <v>0</v>
          </cell>
          <cell r="AQ41">
            <v>0</v>
          </cell>
          <cell r="AS41">
            <v>0.05</v>
          </cell>
          <cell r="AT41">
            <v>5.3199999999999997E-2</v>
          </cell>
          <cell r="AU41">
            <v>5.3199999999999997E-2</v>
          </cell>
        </row>
        <row r="42">
          <cell r="A42">
            <v>8710605018</v>
          </cell>
          <cell r="D42" t="str">
            <v>VIS PENTURE 6X50 T30 INOX  A2</v>
          </cell>
          <cell r="G42"/>
          <cell r="H42"/>
          <cell r="I42"/>
          <cell r="K42"/>
          <cell r="L42"/>
          <cell r="N42"/>
          <cell r="O42"/>
          <cell r="S42" t="e">
            <v>#N/A</v>
          </cell>
          <cell r="T42" t="e">
            <v>#N/A</v>
          </cell>
          <cell r="U42" t="e">
            <v>#N/A</v>
          </cell>
          <cell r="V42">
            <v>0.108</v>
          </cell>
          <cell r="W42">
            <v>0.108</v>
          </cell>
          <cell r="X42">
            <v>0.108</v>
          </cell>
          <cell r="Y42"/>
          <cell r="Z42"/>
          <cell r="AA42"/>
          <cell r="AB42">
            <v>0.108</v>
          </cell>
          <cell r="AC42" t="str">
            <v>OK</v>
          </cell>
          <cell r="AS42">
            <v>0</v>
          </cell>
          <cell r="AT42">
            <v>0.16200000000000001</v>
          </cell>
          <cell r="AU42">
            <v>0.16200000000000001</v>
          </cell>
        </row>
        <row r="43">
          <cell r="A43">
            <v>9600000618</v>
          </cell>
          <cell r="C43" t="str">
            <v>AN</v>
          </cell>
          <cell r="D43" t="str">
            <v>MANILLE INOX</v>
          </cell>
          <cell r="M43" t="str">
            <v>VISSERIESERV</v>
          </cell>
          <cell r="N43">
            <v>9600000618</v>
          </cell>
          <cell r="O43" t="str">
            <v>manille inox</v>
          </cell>
          <cell r="Q43">
            <v>1</v>
          </cell>
          <cell r="R43">
            <v>1</v>
          </cell>
          <cell r="S43">
            <v>262</v>
          </cell>
          <cell r="T43">
            <v>0.8</v>
          </cell>
          <cell r="U43" t="str">
            <v>AN</v>
          </cell>
          <cell r="V43">
            <v>0.80289999999999995</v>
          </cell>
          <cell r="W43">
            <v>0.80289999999999995</v>
          </cell>
          <cell r="X43">
            <v>0.80289999999999995</v>
          </cell>
          <cell r="Y43"/>
          <cell r="Z43"/>
          <cell r="AA43"/>
          <cell r="AB43">
            <v>0.80289999999999995</v>
          </cell>
          <cell r="AC43" t="str">
            <v>OK</v>
          </cell>
          <cell r="AD43">
            <v>1.01</v>
          </cell>
          <cell r="AE43" t="str">
            <v>EUR</v>
          </cell>
          <cell r="AF43">
            <v>0</v>
          </cell>
          <cell r="AI43" t="str">
            <v>NORM</v>
          </cell>
          <cell r="AJ43" t="str">
            <v>Normal</v>
          </cell>
          <cell r="AM43" t="str">
            <v>PX1.2</v>
          </cell>
          <cell r="AN43" t="str">
            <v>Prix magasin + 20% de marg</v>
          </cell>
          <cell r="AP43">
            <v>0</v>
          </cell>
          <cell r="AQ43">
            <v>0</v>
          </cell>
          <cell r="AS43">
            <v>1.57</v>
          </cell>
          <cell r="AT43">
            <v>1.6057999999999999</v>
          </cell>
          <cell r="AU43">
            <v>1.6057999999999999</v>
          </cell>
        </row>
        <row r="44">
          <cell r="A44" t="str">
            <v>100110ML</v>
          </cell>
          <cell r="C44" t="str">
            <v>AN</v>
          </cell>
          <cell r="D44" t="str">
            <v>PALETTE 100*110 MI-LOURDE</v>
          </cell>
          <cell r="M44" t="str">
            <v>PAL1</v>
          </cell>
          <cell r="N44" t="str">
            <v>100110ML</v>
          </cell>
          <cell r="O44" t="str">
            <v>PALETTE 100*110 MI-LOURDE</v>
          </cell>
          <cell r="Q44">
            <v>1</v>
          </cell>
          <cell r="R44">
            <v>1</v>
          </cell>
          <cell r="S44" t="e">
            <v>#N/A</v>
          </cell>
          <cell r="T44" t="e">
            <v>#N/A</v>
          </cell>
          <cell r="U44" t="e">
            <v>#N/A</v>
          </cell>
          <cell r="V44">
            <v>3.2</v>
          </cell>
          <cell r="W44">
            <v>3.2</v>
          </cell>
          <cell r="X44">
            <v>3.2</v>
          </cell>
          <cell r="Y44"/>
          <cell r="Z44"/>
          <cell r="AA44"/>
          <cell r="AB44">
            <v>3.2</v>
          </cell>
          <cell r="AC44" t="str">
            <v>OK</v>
          </cell>
          <cell r="AD44">
            <v>3.2</v>
          </cell>
          <cell r="AE44" t="str">
            <v>EUR</v>
          </cell>
          <cell r="AF44">
            <v>0</v>
          </cell>
          <cell r="AI44" t="str">
            <v>NORM</v>
          </cell>
          <cell r="AJ44" t="str">
            <v>Normal</v>
          </cell>
          <cell r="AM44" t="str">
            <v>PX1.2</v>
          </cell>
          <cell r="AN44" t="str">
            <v>Prix magasin + 20% de marg</v>
          </cell>
          <cell r="AP44">
            <v>0</v>
          </cell>
          <cell r="AQ44">
            <v>0</v>
          </cell>
          <cell r="AS44">
            <v>0</v>
          </cell>
          <cell r="AT44">
            <v>0</v>
          </cell>
          <cell r="AU44">
            <v>0</v>
          </cell>
        </row>
        <row r="45">
          <cell r="A45" t="str">
            <v>100120ML</v>
          </cell>
          <cell r="C45" t="str">
            <v>AN</v>
          </cell>
          <cell r="D45" t="str">
            <v>PALETTE 100*120 MI-LOURDE</v>
          </cell>
          <cell r="M45" t="str">
            <v>PAL1</v>
          </cell>
          <cell r="N45" t="str">
            <v>100120ML</v>
          </cell>
          <cell r="O45" t="str">
            <v>PALETTES 100 * 120 MI-LOURDE</v>
          </cell>
          <cell r="Q45">
            <v>1</v>
          </cell>
          <cell r="R45">
            <v>1</v>
          </cell>
          <cell r="S45">
            <v>216</v>
          </cell>
          <cell r="T45">
            <v>4.5</v>
          </cell>
          <cell r="U45" t="str">
            <v>AN</v>
          </cell>
          <cell r="V45">
            <v>4.5</v>
          </cell>
          <cell r="W45">
            <v>4.5</v>
          </cell>
          <cell r="X45">
            <v>4.5</v>
          </cell>
          <cell r="Y45"/>
          <cell r="Z45"/>
          <cell r="AA45"/>
          <cell r="AB45">
            <v>4.5</v>
          </cell>
          <cell r="AC45" t="str">
            <v>OK</v>
          </cell>
          <cell r="AD45">
            <v>4.1500000000000004</v>
          </cell>
          <cell r="AE45" t="str">
            <v>EUR</v>
          </cell>
          <cell r="AF45">
            <v>0</v>
          </cell>
          <cell r="AI45" t="str">
            <v>NORM</v>
          </cell>
          <cell r="AJ45" t="str">
            <v>Normal</v>
          </cell>
          <cell r="AM45" t="str">
            <v>PX1.2</v>
          </cell>
          <cell r="AN45" t="str">
            <v>Prix magasin + 20% de marg</v>
          </cell>
          <cell r="AP45">
            <v>0</v>
          </cell>
          <cell r="AQ45">
            <v>0</v>
          </cell>
          <cell r="AS45">
            <v>0</v>
          </cell>
          <cell r="AT45">
            <v>0</v>
          </cell>
          <cell r="AU45">
            <v>0</v>
          </cell>
        </row>
        <row r="46">
          <cell r="A46" t="str">
            <v>1020207BK</v>
          </cell>
          <cell r="C46" t="str">
            <v>AN</v>
          </cell>
          <cell r="D46" t="str">
            <v>TARIERE ERGO EDELMAN 7CM + POIGNEE ERGO</v>
          </cell>
          <cell r="E46">
            <v>16</v>
          </cell>
          <cell r="F46" t="str">
            <v>SUPPORT DE COMMUNICATION</v>
          </cell>
          <cell r="M46" t="str">
            <v>SDEC</v>
          </cell>
          <cell r="N46" t="str">
            <v>1020207BK</v>
          </cell>
          <cell r="O46" t="str">
            <v>TARIERE ERGO EDELMAN 7CM + POIGNEE ERGO</v>
          </cell>
          <cell r="Q46">
            <v>1</v>
          </cell>
          <cell r="R46">
            <v>0</v>
          </cell>
          <cell r="S46" t="e">
            <v>#N/A</v>
          </cell>
          <cell r="T46" t="e">
            <v>#N/A</v>
          </cell>
          <cell r="U46" t="e">
            <v>#N/A</v>
          </cell>
          <cell r="V46">
            <v>101</v>
          </cell>
          <cell r="W46">
            <v>101</v>
          </cell>
          <cell r="X46">
            <v>101</v>
          </cell>
          <cell r="Y46"/>
          <cell r="Z46"/>
          <cell r="AA46"/>
          <cell r="AB46">
            <v>101</v>
          </cell>
          <cell r="AC46" t="str">
            <v>OK</v>
          </cell>
          <cell r="AD46">
            <v>101</v>
          </cell>
          <cell r="AE46" t="str">
            <v>EUR</v>
          </cell>
          <cell r="AF46">
            <v>0</v>
          </cell>
          <cell r="AI46" t="str">
            <v>NORM</v>
          </cell>
          <cell r="AJ46" t="str">
            <v>Normal</v>
          </cell>
          <cell r="AM46" t="str">
            <v>PX1.2</v>
          </cell>
          <cell r="AN46" t="str">
            <v>Prix magasin + 20% de marg</v>
          </cell>
          <cell r="AP46">
            <v>0</v>
          </cell>
          <cell r="AQ46">
            <v>0</v>
          </cell>
          <cell r="AS46">
            <v>119.63</v>
          </cell>
          <cell r="AT46">
            <v>126.25</v>
          </cell>
          <cell r="AU46">
            <v>126.25</v>
          </cell>
        </row>
        <row r="47">
          <cell r="A47" t="str">
            <v>1111011A</v>
          </cell>
          <cell r="C47" t="str">
            <v>AN</v>
          </cell>
          <cell r="D47" t="str">
            <v>TUYAU PVC D 100</v>
          </cell>
          <cell r="E47">
            <v>9</v>
          </cell>
          <cell r="F47" t="str">
            <v>POSTES DE RELEVAGE</v>
          </cell>
          <cell r="G47">
            <v>5</v>
          </cell>
          <cell r="H47" t="str">
            <v>POSTES DE RELEVAGE</v>
          </cell>
          <cell r="K47">
            <v>3</v>
          </cell>
          <cell r="L47" t="str">
            <v>ACCESSOIRES POSTE</v>
          </cell>
          <cell r="M47" t="str">
            <v>ODPLAST</v>
          </cell>
          <cell r="N47" t="str">
            <v>1111011A</v>
          </cell>
          <cell r="O47" t="str">
            <v>TUYAU PVC Ø 100</v>
          </cell>
          <cell r="Q47">
            <v>1</v>
          </cell>
          <cell r="R47">
            <v>1</v>
          </cell>
          <cell r="S47">
            <v>241.1</v>
          </cell>
          <cell r="T47">
            <v>2.19</v>
          </cell>
          <cell r="U47" t="str">
            <v>AN</v>
          </cell>
          <cell r="V47">
            <v>2.19</v>
          </cell>
          <cell r="W47">
            <v>2.19</v>
          </cell>
          <cell r="X47">
            <v>2.19</v>
          </cell>
          <cell r="Y47"/>
          <cell r="Z47"/>
          <cell r="AA47"/>
          <cell r="AB47">
            <v>2.19</v>
          </cell>
          <cell r="AC47" t="str">
            <v>OK</v>
          </cell>
          <cell r="AD47">
            <v>2.19</v>
          </cell>
          <cell r="AE47" t="str">
            <v>EUR</v>
          </cell>
          <cell r="AF47">
            <v>0</v>
          </cell>
          <cell r="AI47" t="str">
            <v>NORM</v>
          </cell>
          <cell r="AJ47" t="str">
            <v>Normal</v>
          </cell>
          <cell r="AM47" t="str">
            <v>PX1.2</v>
          </cell>
          <cell r="AN47" t="str">
            <v>Prix magasin + 20% de marg</v>
          </cell>
          <cell r="AP47">
            <v>0</v>
          </cell>
          <cell r="AQ47">
            <v>0</v>
          </cell>
          <cell r="AS47">
            <v>2.85</v>
          </cell>
          <cell r="AT47">
            <v>2.9127000000000001</v>
          </cell>
          <cell r="AU47">
            <v>2.9127000000000001</v>
          </cell>
        </row>
        <row r="48">
          <cell r="A48" t="str">
            <v>1111022P</v>
          </cell>
          <cell r="C48" t="str">
            <v>AN</v>
          </cell>
          <cell r="D48" t="str">
            <v>TUYAU PVC D200</v>
          </cell>
          <cell r="E48">
            <v>9</v>
          </cell>
          <cell r="F48" t="str">
            <v>POSTES DE RELEVAGE</v>
          </cell>
          <cell r="G48">
            <v>5</v>
          </cell>
          <cell r="H48" t="str">
            <v>POSTES DE RELEVAGE</v>
          </cell>
          <cell r="K48">
            <v>3</v>
          </cell>
          <cell r="L48" t="str">
            <v>ACCESSOIRES POSTE</v>
          </cell>
          <cell r="M48" t="str">
            <v>HTUBE</v>
          </cell>
          <cell r="N48" t="str">
            <v>1111022P</v>
          </cell>
          <cell r="O48" t="str">
            <v>TUYAU PVC Ø 200</v>
          </cell>
          <cell r="Q48">
            <v>1</v>
          </cell>
          <cell r="R48">
            <v>1</v>
          </cell>
          <cell r="S48">
            <v>8</v>
          </cell>
          <cell r="T48">
            <v>6.28</v>
          </cell>
          <cell r="U48" t="str">
            <v>AN</v>
          </cell>
          <cell r="V48">
            <v>6.28</v>
          </cell>
          <cell r="W48">
            <v>6.28</v>
          </cell>
          <cell r="X48">
            <v>6.28</v>
          </cell>
          <cell r="Y48"/>
          <cell r="Z48"/>
          <cell r="AA48"/>
          <cell r="AB48">
            <v>6.28</v>
          </cell>
          <cell r="AC48" t="str">
            <v>OK</v>
          </cell>
          <cell r="AD48">
            <v>6.28</v>
          </cell>
          <cell r="AE48" t="str">
            <v>EUR</v>
          </cell>
          <cell r="AF48">
            <v>0</v>
          </cell>
          <cell r="AI48" t="str">
            <v>NORM</v>
          </cell>
          <cell r="AJ48" t="str">
            <v>Normal</v>
          </cell>
          <cell r="AM48" t="str">
            <v>PX1.2</v>
          </cell>
          <cell r="AN48" t="str">
            <v>Prix magasin + 20% de marg</v>
          </cell>
          <cell r="AP48">
            <v>0</v>
          </cell>
          <cell r="AQ48">
            <v>0</v>
          </cell>
          <cell r="AS48">
            <v>8.48</v>
          </cell>
          <cell r="AT48">
            <v>9.42</v>
          </cell>
          <cell r="AU48">
            <v>9.42</v>
          </cell>
        </row>
        <row r="49">
          <cell r="A49" t="str">
            <v>1412300N</v>
          </cell>
          <cell r="C49" t="e">
            <v>#N/A</v>
          </cell>
          <cell r="D49" t="str">
            <v>TUBE PVC PRESSION A COLLER D32</v>
          </cell>
          <cell r="M49" t="str">
            <v>HTUBE</v>
          </cell>
          <cell r="N49" t="str">
            <v>1412300N</v>
          </cell>
          <cell r="O49" t="str">
            <v>Tube PVC Pression a coller D32</v>
          </cell>
          <cell r="Q49">
            <v>1</v>
          </cell>
          <cell r="R49">
            <v>1</v>
          </cell>
          <cell r="S49" t="e">
            <v>#N/A</v>
          </cell>
          <cell r="T49" t="e">
            <v>#N/A</v>
          </cell>
          <cell r="U49" t="e">
            <v>#N/A</v>
          </cell>
          <cell r="V49">
            <v>0</v>
          </cell>
          <cell r="W49">
            <v>0</v>
          </cell>
          <cell r="X49" t="e">
            <v>#N/A</v>
          </cell>
          <cell r="Y49">
            <v>0</v>
          </cell>
          <cell r="Z49"/>
          <cell r="AA49"/>
          <cell r="AB49" t="e">
            <v>#N/A</v>
          </cell>
          <cell r="AC49"/>
          <cell r="AD49">
            <v>0</v>
          </cell>
          <cell r="AE49" t="str">
            <v>EUR</v>
          </cell>
          <cell r="AF49">
            <v>0</v>
          </cell>
          <cell r="AI49" t="str">
            <v>NORM</v>
          </cell>
          <cell r="AJ49" t="str">
            <v>Normal</v>
          </cell>
          <cell r="AM49" t="str">
            <v>PX1.2</v>
          </cell>
          <cell r="AN49" t="str">
            <v>Prix magasin + 20% de marg</v>
          </cell>
          <cell r="AP49">
            <v>0</v>
          </cell>
          <cell r="AQ49">
            <v>0</v>
          </cell>
          <cell r="AS49">
            <v>0</v>
          </cell>
          <cell r="AT49" t="e">
            <v>#N/A</v>
          </cell>
          <cell r="AU49" t="e">
            <v>#N/A</v>
          </cell>
        </row>
        <row r="50">
          <cell r="A50" t="str">
            <v>1599050021A</v>
          </cell>
          <cell r="C50" t="str">
            <v>AN</v>
          </cell>
          <cell r="D50" t="str">
            <v>DW VOX M 100 SANS FLOTTEUR</v>
          </cell>
          <cell r="E50">
            <v>9</v>
          </cell>
          <cell r="F50" t="str">
            <v>POSTES DE RELEVAGE</v>
          </cell>
          <cell r="G50">
            <v>5</v>
          </cell>
          <cell r="H50" t="str">
            <v>POSTES DE RELEVAGE</v>
          </cell>
          <cell r="K50">
            <v>3</v>
          </cell>
          <cell r="L50" t="str">
            <v>ACCESSOIRES POSTE</v>
          </cell>
          <cell r="M50" t="str">
            <v>EBARA</v>
          </cell>
          <cell r="N50" t="str">
            <v>1599050021A</v>
          </cell>
          <cell r="O50" t="str">
            <v>DW VOX M 100 SANS FLOTTEUR</v>
          </cell>
          <cell r="Q50">
            <v>1</v>
          </cell>
          <cell r="R50">
            <v>1</v>
          </cell>
          <cell r="S50" t="e">
            <v>#N/A</v>
          </cell>
          <cell r="T50" t="e">
            <v>#N/A</v>
          </cell>
          <cell r="U50" t="e">
            <v>#N/A</v>
          </cell>
          <cell r="V50">
            <v>214</v>
          </cell>
          <cell r="W50">
            <v>214</v>
          </cell>
          <cell r="X50">
            <v>214</v>
          </cell>
          <cell r="Y50"/>
          <cell r="Z50"/>
          <cell r="AA50"/>
          <cell r="AB50">
            <v>300</v>
          </cell>
          <cell r="AC50" t="str">
            <v>OK</v>
          </cell>
          <cell r="AD50">
            <v>214</v>
          </cell>
          <cell r="AE50" t="str">
            <v>EUR</v>
          </cell>
          <cell r="AF50">
            <v>0</v>
          </cell>
          <cell r="AI50" t="str">
            <v>NORM</v>
          </cell>
          <cell r="AJ50" t="str">
            <v>Normal</v>
          </cell>
          <cell r="AM50" t="str">
            <v>PX1.2</v>
          </cell>
          <cell r="AN50" t="str">
            <v>Prix magasin + 20% de marg</v>
          </cell>
          <cell r="AP50">
            <v>0</v>
          </cell>
          <cell r="AQ50">
            <v>0</v>
          </cell>
          <cell r="AS50">
            <v>301.74</v>
          </cell>
          <cell r="AT50">
            <v>321</v>
          </cell>
          <cell r="AU50">
            <v>450</v>
          </cell>
        </row>
        <row r="51">
          <cell r="A51" t="str">
            <v>304L/4307</v>
          </cell>
          <cell r="C51" t="str">
            <v>AN</v>
          </cell>
          <cell r="D51" t="str">
            <v>TUBE INOX DIAM26.9X1.6 (LE ML)</v>
          </cell>
          <cell r="E51">
            <v>9</v>
          </cell>
          <cell r="F51" t="str">
            <v>POSTES DE RELEVAGE</v>
          </cell>
          <cell r="G51">
            <v>5</v>
          </cell>
          <cell r="H51" t="str">
            <v>POSTES DE RELEVAGE</v>
          </cell>
          <cell r="K51">
            <v>3</v>
          </cell>
          <cell r="L51" t="str">
            <v>ACCESSOIRES POSTE</v>
          </cell>
          <cell r="M51" t="str">
            <v>SAPIM</v>
          </cell>
          <cell r="N51" t="str">
            <v>304L/4307</v>
          </cell>
          <cell r="O51" t="str">
            <v>TUBE INOX DIAM26.9X2.6 (LE ML)</v>
          </cell>
          <cell r="Q51">
            <v>1</v>
          </cell>
          <cell r="R51">
            <v>1</v>
          </cell>
          <cell r="S51">
            <v>746</v>
          </cell>
          <cell r="T51">
            <v>5.99</v>
          </cell>
          <cell r="U51" t="str">
            <v>AN</v>
          </cell>
          <cell r="V51">
            <v>5.99</v>
          </cell>
          <cell r="W51">
            <v>5.99</v>
          </cell>
          <cell r="X51">
            <v>5.99</v>
          </cell>
          <cell r="Y51"/>
          <cell r="Z51"/>
          <cell r="AA51"/>
          <cell r="AB51">
            <v>5.99</v>
          </cell>
          <cell r="AC51" t="str">
            <v>OK</v>
          </cell>
          <cell r="AD51">
            <v>4.9400000000000004</v>
          </cell>
          <cell r="AE51" t="str">
            <v>EUR</v>
          </cell>
          <cell r="AF51">
            <v>0</v>
          </cell>
          <cell r="AI51" t="str">
            <v>NORM</v>
          </cell>
          <cell r="AJ51" t="str">
            <v>Normal</v>
          </cell>
          <cell r="AM51" t="str">
            <v>PX1.2</v>
          </cell>
          <cell r="AN51" t="str">
            <v>Prix magasin + 20% de marg</v>
          </cell>
          <cell r="AP51">
            <v>0</v>
          </cell>
          <cell r="AQ51">
            <v>0</v>
          </cell>
          <cell r="AS51">
            <v>7.41</v>
          </cell>
          <cell r="AT51">
            <v>7.4875000000000007</v>
          </cell>
          <cell r="AU51">
            <v>7.4875000000000007</v>
          </cell>
        </row>
        <row r="52">
          <cell r="A52" t="str">
            <v>316L/4404</v>
          </cell>
          <cell r="C52" t="str">
            <v>AN</v>
          </cell>
          <cell r="D52" t="str">
            <v>CHAINE INOX DIAM 4 32/8 (LE ML)</v>
          </cell>
          <cell r="E52">
            <v>9</v>
          </cell>
          <cell r="F52" t="str">
            <v>POSTES DE RELEVAGE</v>
          </cell>
          <cell r="G52">
            <v>5</v>
          </cell>
          <cell r="H52" t="str">
            <v>POSTES DE RELEVAGE</v>
          </cell>
          <cell r="K52">
            <v>3</v>
          </cell>
          <cell r="L52" t="str">
            <v>ACCESSOIRES POSTE</v>
          </cell>
          <cell r="M52" t="str">
            <v>SAPIM</v>
          </cell>
          <cell r="N52" t="str">
            <v>316L/4404</v>
          </cell>
          <cell r="O52" t="str">
            <v>CHAINE INOX DIAM 4 32/8 (LE ML)</v>
          </cell>
          <cell r="Q52">
            <v>1</v>
          </cell>
          <cell r="R52">
            <v>1</v>
          </cell>
          <cell r="S52">
            <v>719.65</v>
          </cell>
          <cell r="T52">
            <v>2.9</v>
          </cell>
          <cell r="U52" t="str">
            <v>AN</v>
          </cell>
          <cell r="V52">
            <v>2.9</v>
          </cell>
          <cell r="W52">
            <v>2.9</v>
          </cell>
          <cell r="X52">
            <v>2.9</v>
          </cell>
          <cell r="Y52"/>
          <cell r="Z52"/>
          <cell r="AA52"/>
          <cell r="AB52">
            <v>2.9</v>
          </cell>
          <cell r="AC52" t="str">
            <v>OK</v>
          </cell>
          <cell r="AD52">
            <v>2.9</v>
          </cell>
          <cell r="AE52" t="str">
            <v>EUR</v>
          </cell>
          <cell r="AF52">
            <v>0</v>
          </cell>
          <cell r="AI52" t="str">
            <v>NORM</v>
          </cell>
          <cell r="AJ52" t="str">
            <v>Normal</v>
          </cell>
          <cell r="AM52" t="str">
            <v>PX1.2</v>
          </cell>
          <cell r="AN52" t="str">
            <v>Prix magasin + 20% de marg</v>
          </cell>
          <cell r="AP52">
            <v>0</v>
          </cell>
          <cell r="AQ52">
            <v>0</v>
          </cell>
          <cell r="AS52">
            <v>4.3499999999999996</v>
          </cell>
          <cell r="AT52">
            <v>4.3499999999999996</v>
          </cell>
          <cell r="AU52">
            <v>4.3499999999999996</v>
          </cell>
        </row>
        <row r="53">
          <cell r="A53" t="str">
            <v>362334026H</v>
          </cell>
          <cell r="C53" t="str">
            <v>AN</v>
          </cell>
          <cell r="D53" t="str">
            <v>DIRECTO 2-M/0.55 (5,7-7,6A) AVEC HORLOGE</v>
          </cell>
          <cell r="E53">
            <v>9</v>
          </cell>
          <cell r="F53" t="str">
            <v>POSTES DE RELEVAGE</v>
          </cell>
          <cell r="G53">
            <v>5</v>
          </cell>
          <cell r="H53" t="str">
            <v>POSTES DE RELEVAGE</v>
          </cell>
          <cell r="K53">
            <v>3</v>
          </cell>
          <cell r="L53" t="str">
            <v>ACCESSOIRES POSTE</v>
          </cell>
          <cell r="M53" t="str">
            <v>EBARA</v>
          </cell>
          <cell r="N53">
            <v>4252008831</v>
          </cell>
          <cell r="O53" t="str">
            <v>DIRECTO 2-M/0.55 (5,7-7,6A) AVEC HORLOGE</v>
          </cell>
          <cell r="Q53">
            <v>1</v>
          </cell>
          <cell r="R53">
            <v>1</v>
          </cell>
          <cell r="S53" t="e">
            <v>#N/A</v>
          </cell>
          <cell r="T53" t="e">
            <v>#N/A</v>
          </cell>
          <cell r="U53" t="e">
            <v>#N/A</v>
          </cell>
          <cell r="V53">
            <v>448</v>
          </cell>
          <cell r="W53">
            <v>448</v>
          </cell>
          <cell r="X53">
            <v>448</v>
          </cell>
          <cell r="Y53"/>
          <cell r="Z53"/>
          <cell r="AA53"/>
          <cell r="AB53">
            <v>0</v>
          </cell>
          <cell r="AC53" t="str">
            <v>OK</v>
          </cell>
          <cell r="AD53">
            <v>448</v>
          </cell>
          <cell r="AE53" t="str">
            <v>EUR</v>
          </cell>
          <cell r="AF53">
            <v>0</v>
          </cell>
          <cell r="AI53" t="str">
            <v>NORM</v>
          </cell>
          <cell r="AJ53" t="str">
            <v>Normal</v>
          </cell>
          <cell r="AM53" t="str">
            <v>PX1.2</v>
          </cell>
          <cell r="AN53" t="str">
            <v>Prix magasin + 20% de marg</v>
          </cell>
          <cell r="AP53">
            <v>0</v>
          </cell>
          <cell r="AQ53">
            <v>0</v>
          </cell>
          <cell r="AS53">
            <v>597.84</v>
          </cell>
          <cell r="AT53">
            <v>595.84</v>
          </cell>
          <cell r="AU53">
            <v>0</v>
          </cell>
        </row>
        <row r="54">
          <cell r="A54" t="str">
            <v>EMBT40</v>
          </cell>
          <cell r="C54" t="str">
            <v>AN</v>
          </cell>
          <cell r="D54" t="str">
            <v>EMBOUT POUR VIS TX40</v>
          </cell>
          <cell r="E54">
            <v>19</v>
          </cell>
          <cell r="F54" t="str">
            <v>QUINCAILLERIE</v>
          </cell>
          <cell r="G54">
            <v>3</v>
          </cell>
          <cell r="H54" t="str">
            <v>KITS COFFRAGES</v>
          </cell>
          <cell r="M54" t="str">
            <v>VISSERIESERV</v>
          </cell>
          <cell r="N54">
            <v>3642034001</v>
          </cell>
          <cell r="O54" t="str">
            <v>EMBOUT TORX TX40</v>
          </cell>
          <cell r="P54" t="str">
            <v>Boite de 100</v>
          </cell>
          <cell r="Q54">
            <v>100</v>
          </cell>
          <cell r="R54">
            <v>0</v>
          </cell>
          <cell r="S54" t="e">
            <v>#N/A</v>
          </cell>
          <cell r="T54" t="e">
            <v>#N/A</v>
          </cell>
          <cell r="U54" t="e">
            <v>#N/A</v>
          </cell>
          <cell r="V54">
            <v>9.84</v>
          </cell>
          <cell r="W54">
            <v>9.84</v>
          </cell>
          <cell r="X54">
            <v>9.8000000000000004E-2</v>
          </cell>
          <cell r="Y54"/>
          <cell r="Z54"/>
          <cell r="AA54"/>
          <cell r="AB54">
            <v>9.8000000000000004E-2</v>
          </cell>
          <cell r="AD54">
            <v>9.84</v>
          </cell>
          <cell r="AE54" t="str">
            <v>EUR</v>
          </cell>
          <cell r="AF54">
            <v>0</v>
          </cell>
          <cell r="AI54" t="str">
            <v>NORM</v>
          </cell>
          <cell r="AJ54" t="str">
            <v>Normal</v>
          </cell>
          <cell r="AM54" t="str">
            <v>PX1.2</v>
          </cell>
          <cell r="AN54" t="str">
            <v>Prix magasin + 20% de marg</v>
          </cell>
          <cell r="AP54">
            <v>0</v>
          </cell>
          <cell r="AQ54">
            <v>0</v>
          </cell>
          <cell r="AS54">
            <v>0</v>
          </cell>
          <cell r="AT54">
            <v>0</v>
          </cell>
          <cell r="AU54">
            <v>0</v>
          </cell>
        </row>
        <row r="55">
          <cell r="A55" t="str">
            <v>MPAN</v>
          </cell>
          <cell r="C55" t="str">
            <v>AS</v>
          </cell>
          <cell r="D55" t="str">
            <v>PANNEAU DE CHANTIER AQUATIRIS</v>
          </cell>
          <cell r="E55">
            <v>10</v>
          </cell>
          <cell r="F55" t="str">
            <v>ACCESSOIRES AU DETAIL</v>
          </cell>
          <cell r="G55">
            <v>8</v>
          </cell>
          <cell r="H55" t="str">
            <v>ACCESSOIRES AU DETAIL</v>
          </cell>
          <cell r="M55" t="str">
            <v>ADA</v>
          </cell>
          <cell r="N55" t="str">
            <v>MPAN</v>
          </cell>
          <cell r="O55" t="str">
            <v>PANNEAU DE CHANTIER AQUATIRIS</v>
          </cell>
          <cell r="P55" t="str">
            <v>pc</v>
          </cell>
          <cell r="Q55">
            <v>1</v>
          </cell>
          <cell r="R55">
            <v>0</v>
          </cell>
          <cell r="S55">
            <v>240</v>
          </cell>
          <cell r="T55">
            <v>2.1</v>
          </cell>
          <cell r="U55" t="str">
            <v>AS</v>
          </cell>
          <cell r="V55">
            <v>2.1</v>
          </cell>
          <cell r="W55">
            <v>2.1</v>
          </cell>
          <cell r="X55">
            <v>2.1</v>
          </cell>
          <cell r="Y55"/>
          <cell r="Z55"/>
          <cell r="AA55" t="str">
            <v>-</v>
          </cell>
          <cell r="AB55">
            <v>2.1</v>
          </cell>
          <cell r="AC55" t="str">
            <v>OK</v>
          </cell>
          <cell r="AD55">
            <v>2.1</v>
          </cell>
          <cell r="AE55" t="str">
            <v>EUR</v>
          </cell>
          <cell r="AF55">
            <v>0</v>
          </cell>
          <cell r="AI55" t="str">
            <v>NORM</v>
          </cell>
          <cell r="AJ55" t="str">
            <v>Normal</v>
          </cell>
          <cell r="AM55" t="str">
            <v>PX1.2</v>
          </cell>
          <cell r="AN55" t="str">
            <v>Prix magasin + 20% de marg</v>
          </cell>
          <cell r="AP55">
            <v>0</v>
          </cell>
          <cell r="AQ55">
            <v>0</v>
          </cell>
          <cell r="AS55">
            <v>0</v>
          </cell>
          <cell r="AT55">
            <v>0</v>
          </cell>
          <cell r="AU55">
            <v>0</v>
          </cell>
        </row>
        <row r="56">
          <cell r="A56" t="str">
            <v>MPANXL</v>
          </cell>
          <cell r="C56" t="str">
            <v>AS</v>
          </cell>
          <cell r="D56" t="str">
            <v>PANNEAU DE CHANTIER AQUATIRIS XL</v>
          </cell>
          <cell r="E56">
            <v>10</v>
          </cell>
          <cell r="F56" t="str">
            <v>ACCESSOIRES AU DETAIL</v>
          </cell>
          <cell r="G56">
            <v>8</v>
          </cell>
          <cell r="H56" t="str">
            <v>ACCESSOIRES AU DETAIL</v>
          </cell>
          <cell r="M56" t="str">
            <v>ADA</v>
          </cell>
          <cell r="N56" t="str">
            <v>MPANXL</v>
          </cell>
          <cell r="O56" t="str">
            <v>PANNEAU DE CHANTIER AQUATIRIS XL</v>
          </cell>
          <cell r="P56" t="str">
            <v>pc</v>
          </cell>
          <cell r="Q56">
            <v>1</v>
          </cell>
          <cell r="R56">
            <v>0</v>
          </cell>
          <cell r="S56" t="e">
            <v>#N/A</v>
          </cell>
          <cell r="T56" t="e">
            <v>#N/A</v>
          </cell>
          <cell r="U56" t="e">
            <v>#N/A</v>
          </cell>
          <cell r="V56">
            <v>6.9</v>
          </cell>
          <cell r="W56">
            <v>6.9</v>
          </cell>
          <cell r="X56">
            <v>6.9</v>
          </cell>
          <cell r="Y56"/>
          <cell r="Z56"/>
          <cell r="AA56" t="str">
            <v>-</v>
          </cell>
          <cell r="AB56">
            <v>6.9</v>
          </cell>
          <cell r="AC56" t="str">
            <v>OK</v>
          </cell>
          <cell r="AD56">
            <v>0</v>
          </cell>
          <cell r="AE56" t="str">
            <v>EUR</v>
          </cell>
          <cell r="AF56">
            <v>0</v>
          </cell>
          <cell r="AI56" t="str">
            <v>NORM</v>
          </cell>
          <cell r="AJ56" t="str">
            <v>Normal</v>
          </cell>
          <cell r="AM56" t="str">
            <v>PX1.2</v>
          </cell>
          <cell r="AN56" t="str">
            <v>Prix magasin + 20% de marg</v>
          </cell>
          <cell r="AP56">
            <v>0</v>
          </cell>
          <cell r="AQ56">
            <v>0</v>
          </cell>
          <cell r="AS56">
            <v>0</v>
          </cell>
          <cell r="AT56">
            <v>0</v>
          </cell>
          <cell r="AU56">
            <v>0</v>
          </cell>
        </row>
        <row r="57">
          <cell r="A57" t="str">
            <v>CORDPP</v>
          </cell>
          <cell r="C57" t="str">
            <v>AN</v>
          </cell>
          <cell r="D57" t="str">
            <v>DRISS POLYPRO D4 1M</v>
          </cell>
          <cell r="E57">
            <v>10</v>
          </cell>
          <cell r="F57" t="str">
            <v>ACCESSOIRES AU DETAIL</v>
          </cell>
          <cell r="G57">
            <v>8</v>
          </cell>
          <cell r="H57" t="str">
            <v>ACCESSOIRES AU DETAIL</v>
          </cell>
          <cell r="K57">
            <v>3</v>
          </cell>
          <cell r="L57" t="str">
            <v>ACCESSOIRES</v>
          </cell>
          <cell r="M57" t="str">
            <v>CASTORAMA</v>
          </cell>
          <cell r="N57" t="str">
            <v>CORDPP</v>
          </cell>
          <cell r="O57" t="str">
            <v>CORDAGE TRESSE DRISS POLYPRO D4 20M</v>
          </cell>
          <cell r="P57" t="str">
            <v>Bobine de 20 m</v>
          </cell>
          <cell r="Q57">
            <v>20</v>
          </cell>
          <cell r="R57">
            <v>0</v>
          </cell>
          <cell r="S57" t="e">
            <v>#N/A</v>
          </cell>
          <cell r="T57" t="e">
            <v>#N/A</v>
          </cell>
          <cell r="U57" t="e">
            <v>#N/A</v>
          </cell>
          <cell r="V57">
            <v>5.55</v>
          </cell>
          <cell r="W57">
            <v>5.55</v>
          </cell>
          <cell r="X57">
            <v>0.27750000000000002</v>
          </cell>
          <cell r="Y57"/>
          <cell r="Z57"/>
          <cell r="AA57"/>
          <cell r="AB57">
            <v>0.27750000000000002</v>
          </cell>
          <cell r="AC57" t="str">
            <v>OK</v>
          </cell>
          <cell r="AD57">
            <v>5.55</v>
          </cell>
          <cell r="AE57" t="str">
            <v>EUR</v>
          </cell>
          <cell r="AF57">
            <v>0</v>
          </cell>
          <cell r="AI57" t="str">
            <v>NORM</v>
          </cell>
          <cell r="AJ57" t="str">
            <v>Normal</v>
          </cell>
          <cell r="AP57">
            <v>0</v>
          </cell>
          <cell r="AQ57">
            <v>0</v>
          </cell>
          <cell r="AS57">
            <v>0.41599999999999998</v>
          </cell>
          <cell r="AT57">
            <v>0.41625000000000001</v>
          </cell>
          <cell r="AU57">
            <v>0.41625000000000001</v>
          </cell>
        </row>
        <row r="58">
          <cell r="A58" t="str">
            <v>DWVOX75</v>
          </cell>
          <cell r="C58" t="str">
            <v>AS</v>
          </cell>
          <cell r="D58" t="str">
            <v>ELECTROPOMPE TRIPHASEE DW VOX M 75 D63 FILETE</v>
          </cell>
          <cell r="E58">
            <v>9</v>
          </cell>
          <cell r="F58" t="str">
            <v>POSTES DE RELEVAGE</v>
          </cell>
          <cell r="G58">
            <v>5</v>
          </cell>
          <cell r="H58" t="str">
            <v>POSTES DE RELEVAGE</v>
          </cell>
          <cell r="K58">
            <v>3</v>
          </cell>
          <cell r="L58" t="str">
            <v>ACCESSOIRES POSTE</v>
          </cell>
          <cell r="M58" t="str">
            <v>EBARA</v>
          </cell>
          <cell r="N58" t="str">
            <v>1589030004A</v>
          </cell>
          <cell r="O58" t="str">
            <v>ELECTROPOMPE TRIPHASEE DW VOX 75 D63 FILETE</v>
          </cell>
          <cell r="P58">
            <v>1</v>
          </cell>
          <cell r="Q58">
            <v>1</v>
          </cell>
          <cell r="R58">
            <v>1</v>
          </cell>
          <cell r="S58" t="e">
            <v>#N/A</v>
          </cell>
          <cell r="T58" t="e">
            <v>#N/A</v>
          </cell>
          <cell r="U58" t="e">
            <v>#N/A</v>
          </cell>
          <cell r="V58">
            <v>247</v>
          </cell>
          <cell r="W58">
            <v>247</v>
          </cell>
          <cell r="X58">
            <v>247</v>
          </cell>
          <cell r="Y58"/>
          <cell r="Z58"/>
          <cell r="AA58"/>
          <cell r="AB58">
            <v>0</v>
          </cell>
          <cell r="AC58" t="str">
            <v>OK</v>
          </cell>
          <cell r="AD58">
            <v>247</v>
          </cell>
          <cell r="AE58" t="str">
            <v>EUR</v>
          </cell>
          <cell r="AF58">
            <v>0</v>
          </cell>
          <cell r="AI58" t="str">
            <v>NORM</v>
          </cell>
          <cell r="AJ58" t="str">
            <v>Normal</v>
          </cell>
          <cell r="AM58" t="str">
            <v>PX1.2</v>
          </cell>
          <cell r="AN58" t="str">
            <v>Prix magasin + 20% de marg</v>
          </cell>
          <cell r="AO58">
            <v>1</v>
          </cell>
          <cell r="AP58">
            <v>0</v>
          </cell>
          <cell r="AQ58">
            <v>0</v>
          </cell>
          <cell r="AS58">
            <v>315.06</v>
          </cell>
          <cell r="AT58">
            <v>328.51</v>
          </cell>
          <cell r="AU58">
            <v>0</v>
          </cell>
        </row>
        <row r="59">
          <cell r="A59" t="str">
            <v>COLORIAGE</v>
          </cell>
          <cell r="C59" t="str">
            <v>AS</v>
          </cell>
          <cell r="D59" t="str">
            <v>CARNETS DE COLORIAGES</v>
          </cell>
          <cell r="E59">
            <v>16</v>
          </cell>
          <cell r="F59" t="str">
            <v>SUPPORT DE COMMUNICATION</v>
          </cell>
          <cell r="G59">
            <v>10</v>
          </cell>
          <cell r="H59" t="str">
            <v>SUPPORT DE COMMUNICATION</v>
          </cell>
          <cell r="Q59">
            <v>0</v>
          </cell>
          <cell r="R59">
            <v>0</v>
          </cell>
          <cell r="S59" t="e">
            <v>#N/A</v>
          </cell>
          <cell r="T59" t="e">
            <v>#N/A</v>
          </cell>
          <cell r="U59" t="e">
            <v>#N/A</v>
          </cell>
          <cell r="V59">
            <v>0</v>
          </cell>
          <cell r="W59">
            <v>0</v>
          </cell>
          <cell r="X59">
            <v>0</v>
          </cell>
          <cell r="Y59">
            <v>0</v>
          </cell>
          <cell r="Z59">
            <v>0</v>
          </cell>
          <cell r="AA59"/>
          <cell r="AB59">
            <v>0</v>
          </cell>
          <cell r="AD59">
            <v>0</v>
          </cell>
          <cell r="AF59">
            <v>0</v>
          </cell>
          <cell r="AI59" t="str">
            <v>NORM</v>
          </cell>
          <cell r="AJ59" t="str">
            <v>Normal</v>
          </cell>
          <cell r="AM59" t="str">
            <v>PX1.2</v>
          </cell>
          <cell r="AN59" t="str">
            <v>Prix magasin + 20% de marg</v>
          </cell>
          <cell r="AP59">
            <v>0</v>
          </cell>
          <cell r="AQ59">
            <v>0</v>
          </cell>
          <cell r="AS59">
            <v>0.97</v>
          </cell>
          <cell r="AT59">
            <v>0</v>
          </cell>
          <cell r="AU59">
            <v>0</v>
          </cell>
        </row>
        <row r="60">
          <cell r="A60" t="str">
            <v>MCABLE1.5-2-100</v>
          </cell>
          <cell r="C60" t="str">
            <v>AS</v>
          </cell>
          <cell r="D60" t="str">
            <v>CABLE ELECTRIQUE H07RNF 3G1.5 - 100 M</v>
          </cell>
          <cell r="E60">
            <v>15</v>
          </cell>
          <cell r="F60" t="str">
            <v>ELECTRICITE</v>
          </cell>
          <cell r="M60" t="str">
            <v>REXEL</v>
          </cell>
          <cell r="N60" t="str">
            <v>MCABLE1.5-2-100</v>
          </cell>
          <cell r="O60" t="str">
            <v>CABLE ELECTRIQUE H07RNF 3G1.5 - CABLE 1.5 : C</v>
          </cell>
          <cell r="P60" t="str">
            <v>pc</v>
          </cell>
          <cell r="Q60">
            <v>0</v>
          </cell>
          <cell r="R60">
            <v>0</v>
          </cell>
          <cell r="S60" t="e">
            <v>#N/A</v>
          </cell>
          <cell r="T60" t="e">
            <v>#N/A</v>
          </cell>
          <cell r="U60" t="e">
            <v>#N/A</v>
          </cell>
          <cell r="V60">
            <v>0</v>
          </cell>
          <cell r="W60">
            <v>0</v>
          </cell>
          <cell r="X60">
            <v>88.97</v>
          </cell>
          <cell r="Y60"/>
          <cell r="Z60"/>
          <cell r="AA60"/>
          <cell r="AB60">
            <v>88.97</v>
          </cell>
          <cell r="AC60" t="str">
            <v>OK</v>
          </cell>
          <cell r="AD60">
            <v>0</v>
          </cell>
          <cell r="AE60" t="str">
            <v>EUR</v>
          </cell>
          <cell r="AF60">
            <v>0</v>
          </cell>
          <cell r="AI60" t="str">
            <v>NORM</v>
          </cell>
          <cell r="AJ60" t="str">
            <v>Normal</v>
          </cell>
          <cell r="AM60" t="str">
            <v>PX1.2</v>
          </cell>
          <cell r="AN60" t="str">
            <v>Prix magasin + 20% de marg</v>
          </cell>
          <cell r="AP60">
            <v>0</v>
          </cell>
          <cell r="AQ60">
            <v>0</v>
          </cell>
          <cell r="AS60">
            <v>120</v>
          </cell>
          <cell r="AT60">
            <v>0</v>
          </cell>
          <cell r="AU60">
            <v>0</v>
          </cell>
        </row>
        <row r="61">
          <cell r="A61" t="str">
            <v>MCABLE1.5-2-25</v>
          </cell>
          <cell r="C61" t="str">
            <v>AS</v>
          </cell>
          <cell r="D61" t="str">
            <v>CABLE ELECTRIQUE H07RNF 3G1.5 - CABLE 1.5 : C</v>
          </cell>
          <cell r="E61">
            <v>15</v>
          </cell>
          <cell r="F61" t="str">
            <v>ELECTRICITE</v>
          </cell>
          <cell r="M61" t="str">
            <v>REXEL</v>
          </cell>
          <cell r="N61" t="str">
            <v>MCABLE1.5-2-25</v>
          </cell>
          <cell r="O61" t="str">
            <v>CABLE ELECTRIQUE H07RNF 3G1.5 - CABLE 1.5 : C</v>
          </cell>
          <cell r="P61" t="str">
            <v>pc</v>
          </cell>
          <cell r="Q61">
            <v>0</v>
          </cell>
          <cell r="R61">
            <v>0</v>
          </cell>
          <cell r="S61" t="e">
            <v>#N/A</v>
          </cell>
          <cell r="T61" t="e">
            <v>#N/A</v>
          </cell>
          <cell r="U61" t="e">
            <v>#N/A</v>
          </cell>
          <cell r="V61">
            <v>0</v>
          </cell>
          <cell r="W61">
            <v>0</v>
          </cell>
          <cell r="X61">
            <v>22.24</v>
          </cell>
          <cell r="Y61"/>
          <cell r="Z61"/>
          <cell r="AA61"/>
          <cell r="AB61">
            <v>22.24</v>
          </cell>
          <cell r="AC61" t="str">
            <v>OK</v>
          </cell>
          <cell r="AD61">
            <v>0</v>
          </cell>
          <cell r="AE61" t="str">
            <v>EUR</v>
          </cell>
          <cell r="AF61">
            <v>0</v>
          </cell>
          <cell r="AI61" t="str">
            <v>NORM</v>
          </cell>
          <cell r="AJ61" t="str">
            <v>Normal</v>
          </cell>
          <cell r="AM61" t="str">
            <v>PX1.2</v>
          </cell>
          <cell r="AN61" t="str">
            <v>Prix magasin + 20% de marg</v>
          </cell>
          <cell r="AP61">
            <v>0</v>
          </cell>
          <cell r="AQ61">
            <v>0</v>
          </cell>
          <cell r="AS61">
            <v>32</v>
          </cell>
          <cell r="AT61">
            <v>0</v>
          </cell>
          <cell r="AU61">
            <v>0</v>
          </cell>
        </row>
        <row r="62">
          <cell r="A62" t="str">
            <v>MCABLE1.5-2-50</v>
          </cell>
          <cell r="C62" t="str">
            <v>AS</v>
          </cell>
          <cell r="D62" t="str">
            <v>CABLE ELECTRIQUE H07RNF 3G1.5 - CABLE 1.5 : C</v>
          </cell>
          <cell r="E62">
            <v>16</v>
          </cell>
          <cell r="F62" t="str">
            <v>SUPPORT DE COMMUNICATION</v>
          </cell>
          <cell r="M62" t="str">
            <v>REXEL</v>
          </cell>
          <cell r="N62" t="str">
            <v>MCABLE1.5-2-50</v>
          </cell>
          <cell r="O62" t="str">
            <v>CABLE ELECTRIQUE H07RNF 3G1.5 - CABLE 1.5 : C</v>
          </cell>
          <cell r="P62" t="str">
            <v>pc</v>
          </cell>
          <cell r="Q62">
            <v>0</v>
          </cell>
          <cell r="R62">
            <v>0</v>
          </cell>
          <cell r="S62" t="e">
            <v>#N/A</v>
          </cell>
          <cell r="T62" t="e">
            <v>#N/A</v>
          </cell>
          <cell r="U62" t="e">
            <v>#N/A</v>
          </cell>
          <cell r="V62">
            <v>0</v>
          </cell>
          <cell r="W62">
            <v>0</v>
          </cell>
          <cell r="X62">
            <v>44.48</v>
          </cell>
          <cell r="Y62"/>
          <cell r="Z62"/>
          <cell r="AA62"/>
          <cell r="AB62">
            <v>44.48</v>
          </cell>
          <cell r="AC62" t="str">
            <v>OK</v>
          </cell>
          <cell r="AD62">
            <v>0</v>
          </cell>
          <cell r="AE62" t="str">
            <v>EUR</v>
          </cell>
          <cell r="AF62">
            <v>0</v>
          </cell>
          <cell r="AI62" t="str">
            <v>NORM</v>
          </cell>
          <cell r="AJ62" t="str">
            <v>Normal</v>
          </cell>
          <cell r="AM62" t="str">
            <v>PX1.2</v>
          </cell>
          <cell r="AN62" t="str">
            <v>Prix magasin + 20% de marg</v>
          </cell>
          <cell r="AP62">
            <v>0</v>
          </cell>
          <cell r="AQ62">
            <v>0</v>
          </cell>
          <cell r="AS62">
            <v>62.5</v>
          </cell>
          <cell r="AT62">
            <v>0</v>
          </cell>
          <cell r="AU62">
            <v>0</v>
          </cell>
        </row>
        <row r="63">
          <cell r="A63" t="str">
            <v>576-48</v>
          </cell>
          <cell r="C63" t="e">
            <v>#N/A</v>
          </cell>
          <cell r="D63" t="str">
            <v>SUPPORT DOCUMENT POUR VISITE TERRAIN</v>
          </cell>
          <cell r="E63">
            <v>16</v>
          </cell>
          <cell r="F63" t="str">
            <v>SUPPORT DE COMMUNICATION</v>
          </cell>
          <cell r="M63" t="str">
            <v>BRUNEAU</v>
          </cell>
          <cell r="N63" t="str">
            <v>576-48</v>
          </cell>
          <cell r="O63" t="str">
            <v>SUPPORT DOCUMENT POUR VISITE TERRAIN</v>
          </cell>
          <cell r="Q63">
            <v>1</v>
          </cell>
          <cell r="R63">
            <v>0</v>
          </cell>
          <cell r="S63" t="e">
            <v>#N/A</v>
          </cell>
          <cell r="T63" t="e">
            <v>#N/A</v>
          </cell>
          <cell r="U63" t="e">
            <v>#N/A</v>
          </cell>
          <cell r="V63">
            <v>6.5</v>
          </cell>
          <cell r="W63">
            <v>6.5</v>
          </cell>
          <cell r="X63">
            <v>6.5</v>
          </cell>
          <cell r="Y63">
            <v>6.5</v>
          </cell>
          <cell r="Z63"/>
          <cell r="AA63"/>
          <cell r="AB63">
            <v>6.5</v>
          </cell>
          <cell r="AC63" t="str">
            <v>OK</v>
          </cell>
          <cell r="AD63">
            <v>6.5</v>
          </cell>
          <cell r="AE63" t="str">
            <v>EUR</v>
          </cell>
          <cell r="AF63">
            <v>0</v>
          </cell>
          <cell r="AI63" t="str">
            <v>NORM</v>
          </cell>
          <cell r="AJ63" t="str">
            <v>Normal</v>
          </cell>
          <cell r="AM63" t="str">
            <v>PX1.2</v>
          </cell>
          <cell r="AN63" t="str">
            <v>Prix magasin + 20% de marg</v>
          </cell>
          <cell r="AP63">
            <v>0</v>
          </cell>
          <cell r="AQ63">
            <v>0</v>
          </cell>
          <cell r="AS63">
            <v>10.15</v>
          </cell>
          <cell r="AT63">
            <v>9.75</v>
          </cell>
          <cell r="AU63">
            <v>9.75</v>
          </cell>
        </row>
        <row r="64">
          <cell r="A64" t="str">
            <v>7122000003A</v>
          </cell>
          <cell r="C64" t="str">
            <v>AN</v>
          </cell>
          <cell r="D64" t="str">
            <v>DW VOX 75 A 20M DE CABLE</v>
          </cell>
          <cell r="E64">
            <v>9</v>
          </cell>
          <cell r="F64" t="str">
            <v>POSTES DE RELEVAGE</v>
          </cell>
          <cell r="G64">
            <v>5</v>
          </cell>
          <cell r="H64" t="str">
            <v>POSTES DE RELEVAGE</v>
          </cell>
          <cell r="K64">
            <v>3</v>
          </cell>
          <cell r="L64" t="str">
            <v>ACCESSOIRES POSTE</v>
          </cell>
          <cell r="M64" t="str">
            <v>EBARA</v>
          </cell>
          <cell r="N64" t="str">
            <v>7122000003A</v>
          </cell>
          <cell r="O64" t="str">
            <v>DW VOX 75 A 20m de cable</v>
          </cell>
          <cell r="Q64">
            <v>1</v>
          </cell>
          <cell r="R64">
            <v>1</v>
          </cell>
          <cell r="S64">
            <v>5</v>
          </cell>
          <cell r="T64">
            <v>247</v>
          </cell>
          <cell r="U64" t="str">
            <v>AN</v>
          </cell>
          <cell r="V64">
            <v>247</v>
          </cell>
          <cell r="W64">
            <v>247</v>
          </cell>
          <cell r="X64">
            <v>247</v>
          </cell>
          <cell r="Y64"/>
          <cell r="Z64"/>
          <cell r="AA64"/>
          <cell r="AB64">
            <v>285</v>
          </cell>
          <cell r="AC64" t="str">
            <v>OK</v>
          </cell>
          <cell r="AD64">
            <v>247</v>
          </cell>
          <cell r="AE64" t="str">
            <v>EUR</v>
          </cell>
          <cell r="AF64">
            <v>0</v>
          </cell>
          <cell r="AI64" t="str">
            <v>NORM</v>
          </cell>
          <cell r="AJ64" t="str">
            <v>Normal</v>
          </cell>
          <cell r="AM64" t="str">
            <v>PX1.2</v>
          </cell>
          <cell r="AN64" t="str">
            <v>Prix magasin + 20% de marg</v>
          </cell>
          <cell r="AP64">
            <v>0</v>
          </cell>
          <cell r="AQ64">
            <v>0</v>
          </cell>
          <cell r="AS64">
            <v>330.98</v>
          </cell>
          <cell r="AT64">
            <v>370.5</v>
          </cell>
          <cell r="AU64">
            <v>427.5</v>
          </cell>
        </row>
        <row r="65">
          <cell r="A65" t="str">
            <v>MOPER</v>
          </cell>
          <cell r="C65" t="str">
            <v>AS</v>
          </cell>
          <cell r="D65" t="str">
            <v>OPERCULE DE R_PARTITEUR</v>
          </cell>
          <cell r="E65">
            <v>5</v>
          </cell>
          <cell r="F65" t="str">
            <v>REGARDS/REPARTITEURS/CHASSES</v>
          </cell>
          <cell r="K65">
            <v>5</v>
          </cell>
          <cell r="L65" t="str">
            <v>REGARDS AU DETAIL</v>
          </cell>
          <cell r="M65" t="str">
            <v>EMP</v>
          </cell>
          <cell r="N65" t="str">
            <v>MOPER</v>
          </cell>
          <cell r="O65" t="str">
            <v>OPERCULE DE R_PARTITEUR</v>
          </cell>
          <cell r="P65" t="str">
            <v>pc</v>
          </cell>
          <cell r="Q65">
            <v>1</v>
          </cell>
          <cell r="R65">
            <v>0</v>
          </cell>
          <cell r="S65">
            <v>14</v>
          </cell>
          <cell r="T65">
            <v>0</v>
          </cell>
          <cell r="U65" t="str">
            <v>AS</v>
          </cell>
          <cell r="V65">
            <v>0</v>
          </cell>
          <cell r="W65">
            <v>0</v>
          </cell>
          <cell r="X65">
            <v>0</v>
          </cell>
          <cell r="Y65">
            <v>0</v>
          </cell>
          <cell r="Z65">
            <v>0</v>
          </cell>
          <cell r="AA65"/>
          <cell r="AB65">
            <v>0</v>
          </cell>
          <cell r="AD65">
            <v>0</v>
          </cell>
          <cell r="AE65" t="str">
            <v>EUR</v>
          </cell>
          <cell r="AF65">
            <v>0</v>
          </cell>
          <cell r="AI65" t="str">
            <v>NORM</v>
          </cell>
          <cell r="AJ65" t="str">
            <v>Normal</v>
          </cell>
          <cell r="AM65" t="str">
            <v>PX1.2</v>
          </cell>
          <cell r="AN65" t="str">
            <v>Prix magasin + 20% de marg</v>
          </cell>
          <cell r="AP65">
            <v>0</v>
          </cell>
          <cell r="AQ65">
            <v>0</v>
          </cell>
          <cell r="AS65">
            <v>0</v>
          </cell>
          <cell r="AT65">
            <v>0</v>
          </cell>
          <cell r="AU65">
            <v>0</v>
          </cell>
        </row>
        <row r="66">
          <cell r="A66" t="str">
            <v>80120ML</v>
          </cell>
          <cell r="C66" t="str">
            <v>AN</v>
          </cell>
          <cell r="D66" t="str">
            <v>PALETTES 80 x 120 MI-LOURDE</v>
          </cell>
          <cell r="M66" t="str">
            <v>PAL1</v>
          </cell>
          <cell r="N66" t="str">
            <v>80120ML</v>
          </cell>
          <cell r="O66" t="str">
            <v>PALETTES 80 * 120 MI-LOURDE</v>
          </cell>
          <cell r="Q66">
            <v>1</v>
          </cell>
          <cell r="R66">
            <v>1</v>
          </cell>
          <cell r="S66">
            <v>297</v>
          </cell>
          <cell r="T66">
            <v>4.3</v>
          </cell>
          <cell r="U66" t="str">
            <v>AN</v>
          </cell>
          <cell r="V66">
            <v>4.3</v>
          </cell>
          <cell r="W66">
            <v>4.3</v>
          </cell>
          <cell r="X66">
            <v>4.3</v>
          </cell>
          <cell r="Y66"/>
          <cell r="Z66"/>
          <cell r="AA66"/>
          <cell r="AB66">
            <v>4.3</v>
          </cell>
          <cell r="AC66" t="str">
            <v>OK</v>
          </cell>
          <cell r="AD66">
            <v>4.0999999999999996</v>
          </cell>
          <cell r="AE66" t="str">
            <v>EUR</v>
          </cell>
          <cell r="AF66">
            <v>0</v>
          </cell>
          <cell r="AI66" t="str">
            <v>NORM</v>
          </cell>
          <cell r="AJ66" t="str">
            <v>Normal</v>
          </cell>
          <cell r="AM66" t="str">
            <v>PX1.2</v>
          </cell>
          <cell r="AN66" t="str">
            <v>Prix magasin + 20% de marg</v>
          </cell>
          <cell r="AP66">
            <v>0</v>
          </cell>
          <cell r="AQ66">
            <v>0</v>
          </cell>
          <cell r="AS66">
            <v>0</v>
          </cell>
          <cell r="AT66">
            <v>0</v>
          </cell>
          <cell r="AU66">
            <v>0</v>
          </cell>
        </row>
        <row r="67">
          <cell r="A67" t="str">
            <v>ACCESSCHASSE</v>
          </cell>
          <cell r="C67" t="str">
            <v>AN</v>
          </cell>
          <cell r="D67" t="str">
            <v>PORTE A BASCULE CHASSE + ACCESSOIRES</v>
          </cell>
          <cell r="E67">
            <v>5</v>
          </cell>
          <cell r="F67" t="str">
            <v>REGARDS/REPARTITEURS/CHASSES</v>
          </cell>
          <cell r="G67">
            <v>1</v>
          </cell>
          <cell r="H67" t="str">
            <v>REGARDS/REPARTITEURS/CHASSES</v>
          </cell>
          <cell r="K67">
            <v>1</v>
          </cell>
          <cell r="L67" t="str">
            <v>DISTRIBUTION GRAVITAIRE/CHASSE/BROYEUR</v>
          </cell>
          <cell r="M67" t="str">
            <v>ATTA02</v>
          </cell>
          <cell r="N67" t="str">
            <v>AQT001-PAB</v>
          </cell>
          <cell r="O67" t="str">
            <v xml:space="preserve">accessoires montage chasse a auget </v>
          </cell>
          <cell r="Q67">
            <v>1</v>
          </cell>
          <cell r="R67">
            <v>1</v>
          </cell>
          <cell r="S67" t="e">
            <v>#N/A</v>
          </cell>
          <cell r="T67" t="e">
            <v>#N/A</v>
          </cell>
          <cell r="U67" t="e">
            <v>#N/A</v>
          </cell>
          <cell r="V67">
            <v>60</v>
          </cell>
          <cell r="W67">
            <v>60</v>
          </cell>
          <cell r="X67">
            <v>60</v>
          </cell>
          <cell r="Y67"/>
          <cell r="Z67"/>
          <cell r="AA67"/>
          <cell r="AB67">
            <v>60</v>
          </cell>
          <cell r="AC67" t="str">
            <v>OK</v>
          </cell>
          <cell r="AD67">
            <v>60</v>
          </cell>
          <cell r="AE67" t="str">
            <v>EUR</v>
          </cell>
          <cell r="AF67">
            <v>0</v>
          </cell>
          <cell r="AI67" t="str">
            <v>NORM</v>
          </cell>
          <cell r="AJ67" t="str">
            <v>Normal</v>
          </cell>
          <cell r="AM67" t="str">
            <v>PX1.2</v>
          </cell>
          <cell r="AN67" t="str">
            <v>Prix magasin + 20% de marg</v>
          </cell>
          <cell r="AP67">
            <v>0</v>
          </cell>
          <cell r="AQ67">
            <v>0</v>
          </cell>
          <cell r="AS67">
            <v>90</v>
          </cell>
          <cell r="AT67">
            <v>90</v>
          </cell>
          <cell r="AU67">
            <v>90</v>
          </cell>
        </row>
        <row r="68">
          <cell r="A68" t="str">
            <v>PVC6316L17</v>
          </cell>
          <cell r="C68" t="str">
            <v>AS</v>
          </cell>
          <cell r="D68" t="str">
            <v>TUBE PVC PRESSION D63 L17CM</v>
          </cell>
          <cell r="E68">
            <v>8</v>
          </cell>
          <cell r="F68" t="str">
            <v>PVC/PE</v>
          </cell>
          <cell r="G68">
            <v>4</v>
          </cell>
          <cell r="H68" t="str">
            <v>PVC/PE</v>
          </cell>
          <cell r="K68">
            <v>2</v>
          </cell>
          <cell r="L68" t="str">
            <v>COURONNES PE / BARRES PVC</v>
          </cell>
          <cell r="M68" t="str">
            <v>SORODIST</v>
          </cell>
          <cell r="N68" t="str">
            <v>PVC6316L17</v>
          </cell>
          <cell r="O68" t="str">
            <v>TUBE PVC PRESSION D63 L17CM</v>
          </cell>
          <cell r="P68" t="str">
            <v>pc</v>
          </cell>
          <cell r="Q68">
            <v>1</v>
          </cell>
          <cell r="R68">
            <v>1</v>
          </cell>
          <cell r="S68" t="e">
            <v>#N/A</v>
          </cell>
          <cell r="T68" t="e">
            <v>#N/A</v>
          </cell>
          <cell r="U68" t="e">
            <v>#N/A</v>
          </cell>
          <cell r="V68">
            <v>0</v>
          </cell>
          <cell r="W68">
            <v>0</v>
          </cell>
          <cell r="X68">
            <v>0.78400000000000003</v>
          </cell>
          <cell r="Y68"/>
          <cell r="Z68"/>
          <cell r="AA68"/>
          <cell r="AB68">
            <v>0.78400000000000003</v>
          </cell>
          <cell r="AC68" t="str">
            <v>OK</v>
          </cell>
          <cell r="AD68">
            <v>0</v>
          </cell>
          <cell r="AE68" t="str">
            <v>EUR</v>
          </cell>
          <cell r="AF68">
            <v>0</v>
          </cell>
          <cell r="AI68" t="str">
            <v>NORM</v>
          </cell>
          <cell r="AJ68" t="str">
            <v>Normal</v>
          </cell>
          <cell r="AM68" t="str">
            <v>PX1.2</v>
          </cell>
          <cell r="AN68" t="str">
            <v>Prix magasin + 20% de marg</v>
          </cell>
          <cell r="AP68">
            <v>0</v>
          </cell>
          <cell r="AQ68">
            <v>0</v>
          </cell>
          <cell r="AS68">
            <v>12.91</v>
          </cell>
          <cell r="AT68">
            <v>0</v>
          </cell>
          <cell r="AU68">
            <v>0</v>
          </cell>
        </row>
        <row r="69">
          <cell r="A69" t="str">
            <v>AVOIR</v>
          </cell>
          <cell r="C69" t="e">
            <v>#N/A</v>
          </cell>
          <cell r="D69" t="str">
            <v>AVOIR DATANT DE 2012</v>
          </cell>
          <cell r="E69">
            <v>4</v>
          </cell>
          <cell r="F69" t="str">
            <v>PIECES DETACHEES</v>
          </cell>
          <cell r="Q69">
            <v>0</v>
          </cell>
          <cell r="R69">
            <v>0</v>
          </cell>
          <cell r="S69" t="e">
            <v>#N/A</v>
          </cell>
          <cell r="T69" t="e">
            <v>#N/A</v>
          </cell>
          <cell r="U69" t="e">
            <v>#N/A</v>
          </cell>
          <cell r="V69">
            <v>0</v>
          </cell>
          <cell r="W69">
            <v>0</v>
          </cell>
          <cell r="X69" t="e">
            <v>#N/A</v>
          </cell>
          <cell r="Y69">
            <v>0</v>
          </cell>
          <cell r="Z69"/>
          <cell r="AA69"/>
          <cell r="AB69" t="e">
            <v>#N/A</v>
          </cell>
          <cell r="AC69"/>
          <cell r="AD69">
            <v>0</v>
          </cell>
          <cell r="AF69">
            <v>0</v>
          </cell>
          <cell r="AI69" t="str">
            <v>NORM</v>
          </cell>
          <cell r="AJ69" t="str">
            <v>Normal</v>
          </cell>
          <cell r="AM69" t="str">
            <v>PX1.2</v>
          </cell>
          <cell r="AN69" t="str">
            <v>Prix magasin + 20% de marg</v>
          </cell>
          <cell r="AP69">
            <v>0</v>
          </cell>
          <cell r="AQ69">
            <v>0</v>
          </cell>
          <cell r="AS69">
            <v>0</v>
          </cell>
          <cell r="AT69" t="e">
            <v>#N/A</v>
          </cell>
          <cell r="AU69" t="e">
            <v>#N/A</v>
          </cell>
        </row>
        <row r="70">
          <cell r="A70" t="str">
            <v>AVOIR SASKIT</v>
          </cell>
          <cell r="C70" t="e">
            <v>#N/A</v>
          </cell>
          <cell r="D70" t="str">
            <v xml:space="preserve">AVOIR </v>
          </cell>
          <cell r="E70">
            <v>4</v>
          </cell>
          <cell r="F70" t="str">
            <v>PIECES DETACHEES</v>
          </cell>
          <cell r="M70" t="str">
            <v>AQUATIRIS</v>
          </cell>
          <cell r="N70" t="str">
            <v>AVOIR SASKIT</v>
          </cell>
          <cell r="O70" t="str">
            <v xml:space="preserve">AVOIR </v>
          </cell>
          <cell r="Q70">
            <v>1</v>
          </cell>
          <cell r="R70">
            <v>0</v>
          </cell>
          <cell r="S70" t="e">
            <v>#N/A</v>
          </cell>
          <cell r="T70" t="e">
            <v>#N/A</v>
          </cell>
          <cell r="U70" t="e">
            <v>#N/A</v>
          </cell>
          <cell r="V70">
            <v>0</v>
          </cell>
          <cell r="W70">
            <v>0</v>
          </cell>
          <cell r="X70" t="e">
            <v>#N/A</v>
          </cell>
          <cell r="Y70">
            <v>0</v>
          </cell>
          <cell r="Z70"/>
          <cell r="AA70"/>
          <cell r="AB70" t="e">
            <v>#N/A</v>
          </cell>
          <cell r="AC70"/>
          <cell r="AD70">
            <v>0</v>
          </cell>
          <cell r="AE70" t="str">
            <v>EUR</v>
          </cell>
          <cell r="AF70">
            <v>0</v>
          </cell>
          <cell r="AI70" t="str">
            <v>NORM</v>
          </cell>
          <cell r="AJ70" t="str">
            <v>Normal</v>
          </cell>
          <cell r="AM70" t="str">
            <v>PX1.2</v>
          </cell>
          <cell r="AN70" t="str">
            <v>Prix magasin + 20% de marg</v>
          </cell>
          <cell r="AP70">
            <v>0</v>
          </cell>
          <cell r="AQ70">
            <v>0</v>
          </cell>
          <cell r="AS70">
            <v>0</v>
          </cell>
          <cell r="AT70" t="e">
            <v>#N/A</v>
          </cell>
          <cell r="AU70" t="e">
            <v>#N/A</v>
          </cell>
        </row>
        <row r="71">
          <cell r="A71" t="str">
            <v>BACLYS</v>
          </cell>
          <cell r="C71" t="str">
            <v>AN</v>
          </cell>
          <cell r="D71" t="str">
            <v>BAC RETENTION PE 60X40X15</v>
          </cell>
          <cell r="E71">
            <v>5</v>
          </cell>
          <cell r="F71" t="str">
            <v>REGARDS/REPARTITEURS/CHASSES</v>
          </cell>
          <cell r="G71">
            <v>1</v>
          </cell>
          <cell r="H71" t="str">
            <v>REGARDS/REPARTITEURS/CHASSES</v>
          </cell>
          <cell r="K71">
            <v>5</v>
          </cell>
          <cell r="L71" t="str">
            <v>REGARDS AU DETAIL</v>
          </cell>
          <cell r="M71" t="str">
            <v>EMP</v>
          </cell>
          <cell r="N71" t="str">
            <v>LABR30008F</v>
          </cell>
          <cell r="O71" t="str">
            <v>Labo Rétention 30L - Coloris NOIR TEIN008</v>
          </cell>
          <cell r="Q71">
            <v>1</v>
          </cell>
          <cell r="R71">
            <v>1</v>
          </cell>
          <cell r="S71" t="e">
            <v>#N/A</v>
          </cell>
          <cell r="T71" t="e">
            <v>#N/A</v>
          </cell>
          <cell r="U71" t="e">
            <v>#N/A</v>
          </cell>
          <cell r="V71">
            <v>40.69</v>
          </cell>
          <cell r="W71">
            <v>40.69</v>
          </cell>
          <cell r="X71">
            <v>40</v>
          </cell>
          <cell r="Y71"/>
          <cell r="Z71"/>
          <cell r="AA71"/>
          <cell r="AB71">
            <v>40</v>
          </cell>
          <cell r="AC71" t="str">
            <v>OK</v>
          </cell>
          <cell r="AD71">
            <v>10</v>
          </cell>
          <cell r="AE71" t="str">
            <v>EUR</v>
          </cell>
          <cell r="AF71">
            <v>0</v>
          </cell>
          <cell r="AI71" t="str">
            <v>NORM</v>
          </cell>
          <cell r="AJ71" t="str">
            <v>Normal</v>
          </cell>
          <cell r="AM71" t="str">
            <v>PX1.2</v>
          </cell>
          <cell r="AN71" t="str">
            <v>Prix magasin + 20% de marg</v>
          </cell>
          <cell r="AP71">
            <v>0</v>
          </cell>
          <cell r="AQ71">
            <v>0</v>
          </cell>
          <cell r="AS71">
            <v>15</v>
          </cell>
          <cell r="AT71">
            <v>50</v>
          </cell>
          <cell r="AU71">
            <v>50</v>
          </cell>
        </row>
        <row r="72">
          <cell r="A72" t="str">
            <v>C7070L675</v>
          </cell>
          <cell r="D72" t="str">
            <v>POTEAU PEAL 70X70 L=67,5 CM</v>
          </cell>
          <cell r="S72" t="e">
            <v>#N/A</v>
          </cell>
          <cell r="T72" t="e">
            <v>#N/A</v>
          </cell>
          <cell r="U72" t="e">
            <v>#N/A</v>
          </cell>
          <cell r="V72">
            <v>4.07</v>
          </cell>
          <cell r="W72">
            <v>3.0791911764705886</v>
          </cell>
          <cell r="X72">
            <v>4.07</v>
          </cell>
          <cell r="Y72"/>
          <cell r="Z72"/>
          <cell r="AA72"/>
          <cell r="AB72">
            <v>4.32</v>
          </cell>
          <cell r="AC72" t="str">
            <v>OK</v>
          </cell>
          <cell r="AS72">
            <v>4.6187867647058827</v>
          </cell>
          <cell r="AT72">
            <v>5.0875000000000004</v>
          </cell>
          <cell r="AU72">
            <v>5.4</v>
          </cell>
        </row>
        <row r="73">
          <cell r="A73" t="str">
            <v>DGEOT249</v>
          </cell>
          <cell r="C73" t="str">
            <v>AS</v>
          </cell>
          <cell r="D73" t="str">
            <v>GEOTEXTILE A LA DECOUPE LARGEUR 2M49</v>
          </cell>
          <cell r="E73">
            <v>1</v>
          </cell>
          <cell r="F73" t="str">
            <v>MEMBRANES ET ANTI-RACINES</v>
          </cell>
          <cell r="G73">
            <v>2</v>
          </cell>
          <cell r="H73" t="str">
            <v>MEMBRANES ET ANTI-RACINES</v>
          </cell>
          <cell r="K73">
            <v>3</v>
          </cell>
          <cell r="L73" t="str">
            <v>GEOTEXTILE SUR MESURE</v>
          </cell>
          <cell r="M73" t="str">
            <v>SODAF</v>
          </cell>
          <cell r="N73" t="str">
            <v>DGEOT249</v>
          </cell>
          <cell r="O73" t="str">
            <v>GEOTEXTILE A LA DECOUPE LARGEUR 2M49</v>
          </cell>
          <cell r="P73" t="str">
            <v>cm</v>
          </cell>
          <cell r="Q73">
            <v>1</v>
          </cell>
          <cell r="R73">
            <v>1</v>
          </cell>
          <cell r="S73" t="e">
            <v>#N/A</v>
          </cell>
          <cell r="T73" t="e">
            <v>#N/A</v>
          </cell>
          <cell r="U73" t="e">
            <v>#N/A</v>
          </cell>
          <cell r="V73">
            <v>3.6900000000000002E-2</v>
          </cell>
          <cell r="W73">
            <v>3.6900000000000002E-2</v>
          </cell>
          <cell r="X73">
            <v>3.6900000000000002E-2</v>
          </cell>
          <cell r="Y73"/>
          <cell r="Z73"/>
          <cell r="AA73"/>
          <cell r="AB73">
            <v>3.6900000000000002E-2</v>
          </cell>
          <cell r="AC73" t="str">
            <v>OK</v>
          </cell>
          <cell r="AD73">
            <v>3.7499999999999999E-2</v>
          </cell>
          <cell r="AE73" t="str">
            <v>EUR</v>
          </cell>
          <cell r="AF73">
            <v>0</v>
          </cell>
          <cell r="AI73" t="str">
            <v>NORM</v>
          </cell>
          <cell r="AJ73" t="str">
            <v>Normal</v>
          </cell>
          <cell r="AM73" t="str">
            <v>PX1.2</v>
          </cell>
          <cell r="AN73" t="str">
            <v>Prix magasin + 20% de marg</v>
          </cell>
          <cell r="AP73">
            <v>0</v>
          </cell>
          <cell r="AQ73">
            <v>0</v>
          </cell>
          <cell r="AS73">
            <v>0.05</v>
          </cell>
          <cell r="AT73">
            <v>5.5350000000000003E-2</v>
          </cell>
          <cell r="AU73">
            <v>5.5350000000000003E-2</v>
          </cell>
        </row>
        <row r="74">
          <cell r="A74" t="str">
            <v>BARREGALVA</v>
          </cell>
          <cell r="C74" t="str">
            <v>AN</v>
          </cell>
          <cell r="D74" t="str">
            <v>BARRE T GALVA ML</v>
          </cell>
          <cell r="M74" t="str">
            <v>AQUATIRIS</v>
          </cell>
          <cell r="N74" t="str">
            <v>BARREGALVA</v>
          </cell>
          <cell r="O74" t="str">
            <v>BARRE T GALVA ML</v>
          </cell>
          <cell r="Q74">
            <v>1</v>
          </cell>
          <cell r="R74">
            <v>0</v>
          </cell>
          <cell r="S74">
            <v>0</v>
          </cell>
          <cell r="T74">
            <v>0</v>
          </cell>
          <cell r="U74" t="str">
            <v>Z</v>
          </cell>
          <cell r="V74">
            <v>0</v>
          </cell>
          <cell r="W74">
            <v>0</v>
          </cell>
          <cell r="X74">
            <v>0</v>
          </cell>
          <cell r="Y74">
            <v>0</v>
          </cell>
          <cell r="Z74">
            <v>0</v>
          </cell>
          <cell r="AA74"/>
          <cell r="AB74">
            <v>0</v>
          </cell>
          <cell r="AD74">
            <v>0</v>
          </cell>
          <cell r="AE74" t="str">
            <v>EUR</v>
          </cell>
          <cell r="AF74">
            <v>0</v>
          </cell>
          <cell r="AI74" t="str">
            <v>NORM</v>
          </cell>
          <cell r="AJ74" t="str">
            <v>Normal</v>
          </cell>
          <cell r="AM74" t="str">
            <v>PX1.2</v>
          </cell>
          <cell r="AN74" t="str">
            <v>Prix magasin + 20% de marg</v>
          </cell>
          <cell r="AP74">
            <v>0</v>
          </cell>
          <cell r="AQ74">
            <v>0</v>
          </cell>
          <cell r="AS74">
            <v>11</v>
          </cell>
          <cell r="AT74">
            <v>0</v>
          </cell>
          <cell r="AU74">
            <v>0</v>
          </cell>
        </row>
        <row r="75">
          <cell r="A75" t="str">
            <v>DGEOT305</v>
          </cell>
          <cell r="C75" t="str">
            <v>AS</v>
          </cell>
          <cell r="D75" t="str">
            <v>GEOTEXTILE A LA DECOUPE LARGEUR 3M05</v>
          </cell>
          <cell r="E75">
            <v>1</v>
          </cell>
          <cell r="F75" t="str">
            <v>MEMBRANES ET ANTI-RACINES</v>
          </cell>
          <cell r="G75">
            <v>2</v>
          </cell>
          <cell r="H75" t="str">
            <v>MEMBRANES ET ANTI-RACINES</v>
          </cell>
          <cell r="K75">
            <v>3</v>
          </cell>
          <cell r="L75" t="str">
            <v>GEOTEXTILE SUR MESURE</v>
          </cell>
          <cell r="M75" t="str">
            <v>SODAF</v>
          </cell>
          <cell r="N75" t="str">
            <v>DGEOT305</v>
          </cell>
          <cell r="O75" t="str">
            <v>GEOTEXTILE A LA DECOUPE LARGEUR 3M05</v>
          </cell>
          <cell r="P75" t="str">
            <v>cm</v>
          </cell>
          <cell r="Q75">
            <v>1</v>
          </cell>
          <cell r="R75">
            <v>1</v>
          </cell>
          <cell r="S75" t="e">
            <v>#N/A</v>
          </cell>
          <cell r="T75" t="e">
            <v>#N/A</v>
          </cell>
          <cell r="U75" t="e">
            <v>#N/A</v>
          </cell>
          <cell r="V75">
            <v>4.5199999999999997E-2</v>
          </cell>
          <cell r="W75">
            <v>4.5199999999999997E-2</v>
          </cell>
          <cell r="X75">
            <v>4.5199999999999997E-2</v>
          </cell>
          <cell r="Y75"/>
          <cell r="Z75"/>
          <cell r="AA75"/>
          <cell r="AB75">
            <v>4.5199999999999997E-2</v>
          </cell>
          <cell r="AC75" t="str">
            <v>OK</v>
          </cell>
          <cell r="AD75">
            <v>4.5999999999999999E-2</v>
          </cell>
          <cell r="AE75" t="str">
            <v>EUR</v>
          </cell>
          <cell r="AF75">
            <v>0</v>
          </cell>
          <cell r="AI75" t="str">
            <v>NORM</v>
          </cell>
          <cell r="AJ75" t="str">
            <v>Normal</v>
          </cell>
          <cell r="AM75" t="str">
            <v>PX1.2</v>
          </cell>
          <cell r="AN75" t="str">
            <v>Prix magasin + 20% de marg</v>
          </cell>
          <cell r="AP75">
            <v>0</v>
          </cell>
          <cell r="AQ75">
            <v>0</v>
          </cell>
          <cell r="AS75">
            <v>0.06</v>
          </cell>
          <cell r="AT75">
            <v>6.0116000000000003E-2</v>
          </cell>
          <cell r="AU75">
            <v>6.0116000000000003E-2</v>
          </cell>
        </row>
        <row r="76">
          <cell r="A76" t="str">
            <v>DGEOT368</v>
          </cell>
          <cell r="C76" t="str">
            <v>AS</v>
          </cell>
          <cell r="D76" t="str">
            <v>GEOTEXTILE A LA DECOUPE LARGEUR 3M68</v>
          </cell>
          <cell r="E76">
            <v>1</v>
          </cell>
          <cell r="F76" t="str">
            <v>MEMBRANES ET ANTI-RACINES</v>
          </cell>
          <cell r="G76">
            <v>2</v>
          </cell>
          <cell r="H76" t="str">
            <v>MEMBRANES ET ANTI-RACINES</v>
          </cell>
          <cell r="K76">
            <v>3</v>
          </cell>
          <cell r="L76" t="str">
            <v>GEOTEXTILE SUR MESURE</v>
          </cell>
          <cell r="M76" t="str">
            <v>SODAF</v>
          </cell>
          <cell r="N76" t="str">
            <v>DGEOT368</v>
          </cell>
          <cell r="O76" t="str">
            <v>GEOTEXTILE A LA DECOUPE LARGEUR 3M68</v>
          </cell>
          <cell r="P76" t="str">
            <v>cm</v>
          </cell>
          <cell r="Q76">
            <v>1</v>
          </cell>
          <cell r="R76">
            <v>1</v>
          </cell>
          <cell r="S76" t="e">
            <v>#N/A</v>
          </cell>
          <cell r="T76" t="e">
            <v>#N/A</v>
          </cell>
          <cell r="U76" t="e">
            <v>#N/A</v>
          </cell>
          <cell r="V76">
            <v>5.4199999999999998E-2</v>
          </cell>
          <cell r="W76">
            <v>5.4199999999999998E-2</v>
          </cell>
          <cell r="X76">
            <v>5.4199999999999998E-2</v>
          </cell>
          <cell r="Y76"/>
          <cell r="Z76"/>
          <cell r="AA76"/>
          <cell r="AB76">
            <v>5.4199999999999998E-2</v>
          </cell>
          <cell r="AC76" t="str">
            <v>OK</v>
          </cell>
          <cell r="AD76">
            <v>5.5399999999999998E-2</v>
          </cell>
          <cell r="AE76" t="str">
            <v>EUR</v>
          </cell>
          <cell r="AF76">
            <v>0</v>
          </cell>
          <cell r="AI76" t="str">
            <v>NORM</v>
          </cell>
          <cell r="AJ76" t="str">
            <v>Normal</v>
          </cell>
          <cell r="AM76" t="str">
            <v>PX1.2</v>
          </cell>
          <cell r="AN76" t="str">
            <v>Prix magasin + 20% de marg</v>
          </cell>
          <cell r="AP76">
            <v>0</v>
          </cell>
          <cell r="AQ76">
            <v>0</v>
          </cell>
          <cell r="AS76">
            <v>7.0000000000000007E-2</v>
          </cell>
          <cell r="AT76">
            <v>7.2085999999999997E-2</v>
          </cell>
          <cell r="AU76">
            <v>7.2085999999999997E-2</v>
          </cell>
        </row>
        <row r="77">
          <cell r="A77" t="str">
            <v>DGEOT427</v>
          </cell>
          <cell r="C77" t="str">
            <v>AS</v>
          </cell>
          <cell r="D77" t="str">
            <v>GEOTEXTILE A LA DECOUPE LARGEUR 4M27</v>
          </cell>
          <cell r="E77">
            <v>1</v>
          </cell>
          <cell r="F77" t="str">
            <v>MEMBRANES ET ANTI-RACINES</v>
          </cell>
          <cell r="G77">
            <v>2</v>
          </cell>
          <cell r="H77" t="str">
            <v>MEMBRANES ET ANTI-RACINES</v>
          </cell>
          <cell r="K77">
            <v>3</v>
          </cell>
          <cell r="L77" t="str">
            <v>GEOTEXTILE SUR MESURE</v>
          </cell>
          <cell r="M77" t="str">
            <v>SODAF</v>
          </cell>
          <cell r="N77" t="str">
            <v>DGEOT427</v>
          </cell>
          <cell r="O77" t="str">
            <v>GEOTEXTILE A LA DECOUPE LARGEUR 4M27</v>
          </cell>
          <cell r="P77" t="str">
            <v>cm</v>
          </cell>
          <cell r="Q77">
            <v>1</v>
          </cell>
          <cell r="R77">
            <v>1</v>
          </cell>
          <cell r="S77" t="e">
            <v>#N/A</v>
          </cell>
          <cell r="T77" t="e">
            <v>#N/A</v>
          </cell>
          <cell r="U77" t="e">
            <v>#N/A</v>
          </cell>
          <cell r="V77">
            <v>6.3200000000000006E-2</v>
          </cell>
          <cell r="W77">
            <v>6.3200000000000006E-2</v>
          </cell>
          <cell r="X77">
            <v>6.3200000000000006E-2</v>
          </cell>
          <cell r="Y77"/>
          <cell r="Z77"/>
          <cell r="AA77"/>
          <cell r="AB77">
            <v>6.3200000000000006E-2</v>
          </cell>
          <cell r="AC77" t="str">
            <v>OK</v>
          </cell>
          <cell r="AD77">
            <v>6.4399999999999999E-2</v>
          </cell>
          <cell r="AE77" t="str">
            <v>EUR</v>
          </cell>
          <cell r="AF77">
            <v>0</v>
          </cell>
          <cell r="AI77" t="str">
            <v>NORM</v>
          </cell>
          <cell r="AJ77" t="str">
            <v>Normal</v>
          </cell>
          <cell r="AM77" t="str">
            <v>PX1.2</v>
          </cell>
          <cell r="AN77" t="str">
            <v>Prix magasin + 20% de marg</v>
          </cell>
          <cell r="AP77">
            <v>0</v>
          </cell>
          <cell r="AQ77">
            <v>0</v>
          </cell>
          <cell r="AS77">
            <v>0.09</v>
          </cell>
          <cell r="AT77">
            <v>9.4800000000000009E-2</v>
          </cell>
          <cell r="AU77">
            <v>9.4800000000000009E-2</v>
          </cell>
        </row>
        <row r="78">
          <cell r="A78" t="str">
            <v>DGEOT488</v>
          </cell>
          <cell r="C78" t="str">
            <v>AS</v>
          </cell>
          <cell r="D78" t="str">
            <v>GEOTEXTILE A LA DECOUPE LARGEUR 4M88</v>
          </cell>
          <cell r="E78">
            <v>1</v>
          </cell>
          <cell r="F78" t="str">
            <v>MEMBRANES ET ANTI-RACINES</v>
          </cell>
          <cell r="G78">
            <v>2</v>
          </cell>
          <cell r="H78" t="str">
            <v>MEMBRANES ET ANTI-RACINES</v>
          </cell>
          <cell r="K78">
            <v>3</v>
          </cell>
          <cell r="L78" t="str">
            <v>GEOTEXTILE SUR MESURE</v>
          </cell>
          <cell r="M78" t="str">
            <v>SODAF</v>
          </cell>
          <cell r="N78" t="str">
            <v>DGEOT488</v>
          </cell>
          <cell r="O78" t="str">
            <v>GEOTEXTILE A LA DECOUPE  LARGEUR 4M88</v>
          </cell>
          <cell r="P78" t="str">
            <v>cm</v>
          </cell>
          <cell r="Q78">
            <v>1</v>
          </cell>
          <cell r="R78">
            <v>1</v>
          </cell>
          <cell r="S78" t="e">
            <v>#N/A</v>
          </cell>
          <cell r="T78" t="e">
            <v>#N/A</v>
          </cell>
          <cell r="U78" t="e">
            <v>#N/A</v>
          </cell>
          <cell r="V78">
            <v>7.2300000000000003E-2</v>
          </cell>
          <cell r="W78">
            <v>7.2300000000000003E-2</v>
          </cell>
          <cell r="X78">
            <v>7.2300000000000003E-2</v>
          </cell>
          <cell r="Y78"/>
          <cell r="Z78"/>
          <cell r="AA78"/>
          <cell r="AB78">
            <v>7.2300000000000003E-2</v>
          </cell>
          <cell r="AC78" t="str">
            <v>OK</v>
          </cell>
          <cell r="AD78">
            <v>7.3599999999999999E-2</v>
          </cell>
          <cell r="AE78" t="str">
            <v>EUR</v>
          </cell>
          <cell r="AF78">
            <v>0</v>
          </cell>
          <cell r="AI78" t="str">
            <v>NORM</v>
          </cell>
          <cell r="AJ78" t="str">
            <v>Normal</v>
          </cell>
          <cell r="AM78" t="str">
            <v>PX1.2</v>
          </cell>
          <cell r="AN78" t="str">
            <v>Prix magasin + 20% de marg</v>
          </cell>
          <cell r="AP78">
            <v>0</v>
          </cell>
          <cell r="AQ78">
            <v>0</v>
          </cell>
          <cell r="AS78">
            <v>0.1</v>
          </cell>
          <cell r="AT78">
            <v>0.10845</v>
          </cell>
          <cell r="AU78">
            <v>0.10845</v>
          </cell>
        </row>
        <row r="79">
          <cell r="A79" t="str">
            <v>DGEOT610</v>
          </cell>
          <cell r="C79" t="str">
            <v>AS</v>
          </cell>
          <cell r="D79" t="str">
            <v>GEOTEXTILE A LA DECOUPE LARGEUR 6M10</v>
          </cell>
          <cell r="E79">
            <v>1</v>
          </cell>
          <cell r="F79" t="str">
            <v>MEMBRANES ET ANTI-RACINES</v>
          </cell>
          <cell r="G79">
            <v>2</v>
          </cell>
          <cell r="H79" t="str">
            <v>MEMBRANES ET ANTI-RACINES</v>
          </cell>
          <cell r="K79">
            <v>3</v>
          </cell>
          <cell r="L79" t="str">
            <v>GEOTEXTILE SUR MESURE</v>
          </cell>
          <cell r="M79" t="str">
            <v>SODAF</v>
          </cell>
          <cell r="N79" t="str">
            <v>DGEOT610</v>
          </cell>
          <cell r="O79" t="str">
            <v>GEOTEXTILE A LA DECOUPE LARGEUR 6M10</v>
          </cell>
          <cell r="P79" t="str">
            <v>cm</v>
          </cell>
          <cell r="Q79">
            <v>1</v>
          </cell>
          <cell r="R79">
            <v>1</v>
          </cell>
          <cell r="S79" t="e">
            <v>#N/A</v>
          </cell>
          <cell r="T79" t="e">
            <v>#N/A</v>
          </cell>
          <cell r="U79" t="e">
            <v>#N/A</v>
          </cell>
          <cell r="V79">
            <v>9.0300000000000005E-2</v>
          </cell>
          <cell r="W79">
            <v>9.0300000000000005E-2</v>
          </cell>
          <cell r="X79">
            <v>9.0300000000000005E-2</v>
          </cell>
          <cell r="Y79"/>
          <cell r="Z79"/>
          <cell r="AA79"/>
          <cell r="AB79">
            <v>9.0300000000000005E-2</v>
          </cell>
          <cell r="AC79" t="str">
            <v>OK</v>
          </cell>
          <cell r="AD79">
            <v>9.1999999999999998E-2</v>
          </cell>
          <cell r="AE79" t="str">
            <v>EUR</v>
          </cell>
          <cell r="AF79">
            <v>0</v>
          </cell>
          <cell r="AI79" t="str">
            <v>NORM</v>
          </cell>
          <cell r="AJ79" t="str">
            <v>Normal</v>
          </cell>
          <cell r="AM79" t="str">
            <v>PX1.2</v>
          </cell>
          <cell r="AN79" t="str">
            <v>Prix magasin + 20% de marg</v>
          </cell>
          <cell r="AP79">
            <v>0</v>
          </cell>
          <cell r="AQ79">
            <v>0</v>
          </cell>
          <cell r="AS79">
            <v>0.12</v>
          </cell>
          <cell r="AT79">
            <v>0.12009900000000001</v>
          </cell>
          <cell r="AU79">
            <v>0.12009900000000001</v>
          </cell>
        </row>
        <row r="80">
          <cell r="A80" t="str">
            <v>DGEOT549</v>
          </cell>
          <cell r="C80" t="str">
            <v>AS</v>
          </cell>
          <cell r="D80" t="str">
            <v>GEOTEXTILE A LA DECOUPE LARGEUR 5M49</v>
          </cell>
          <cell r="E80">
            <v>1</v>
          </cell>
          <cell r="F80" t="str">
            <v>MEMBRANES ET ANTI-RACINES</v>
          </cell>
          <cell r="G80">
            <v>2</v>
          </cell>
          <cell r="H80" t="str">
            <v>MEMBRANES ET ANTI-RACINES</v>
          </cell>
          <cell r="K80">
            <v>3</v>
          </cell>
          <cell r="L80" t="str">
            <v>GEOTEXTILE SUR MESURE</v>
          </cell>
          <cell r="M80" t="str">
            <v>SODAF</v>
          </cell>
          <cell r="N80" t="str">
            <v>DGEOT549</v>
          </cell>
          <cell r="O80" t="str">
            <v>GEOTEXTILE A LA DECOUPE LARGEUR 5M49</v>
          </cell>
          <cell r="P80" t="str">
            <v>cm</v>
          </cell>
          <cell r="Q80">
            <v>1</v>
          </cell>
          <cell r="R80">
            <v>1</v>
          </cell>
          <cell r="S80" t="e">
            <v>#N/A</v>
          </cell>
          <cell r="T80" t="e">
            <v>#N/A</v>
          </cell>
          <cell r="U80" t="e">
            <v>#N/A</v>
          </cell>
          <cell r="V80">
            <v>8.1299999999999997E-2</v>
          </cell>
          <cell r="W80">
            <v>8.1299999999999997E-2</v>
          </cell>
          <cell r="X80">
            <v>8.1299999999999997E-2</v>
          </cell>
          <cell r="Y80"/>
          <cell r="Z80"/>
          <cell r="AA80"/>
          <cell r="AB80">
            <v>8.1299999999999997E-2</v>
          </cell>
          <cell r="AC80" t="str">
            <v>OK</v>
          </cell>
          <cell r="AD80">
            <v>8.2699999999999996E-2</v>
          </cell>
          <cell r="AE80" t="str">
            <v>EUR</v>
          </cell>
          <cell r="AF80">
            <v>0</v>
          </cell>
          <cell r="AI80" t="str">
            <v>NORM</v>
          </cell>
          <cell r="AJ80" t="str">
            <v>Normal</v>
          </cell>
          <cell r="AM80" t="str">
            <v>PX1.2</v>
          </cell>
          <cell r="AN80" t="str">
            <v>Prix magasin + 20% de marg</v>
          </cell>
          <cell r="AP80">
            <v>0</v>
          </cell>
          <cell r="AQ80">
            <v>0</v>
          </cell>
          <cell r="AS80">
            <v>0.11</v>
          </cell>
          <cell r="AT80">
            <v>0.12195</v>
          </cell>
          <cell r="AU80">
            <v>0.12195</v>
          </cell>
        </row>
        <row r="81">
          <cell r="A81" t="str">
            <v>DGEOT671</v>
          </cell>
          <cell r="C81" t="str">
            <v>AS</v>
          </cell>
          <cell r="D81" t="str">
            <v>GEOTEXTILE A LA DECOUPE LARGEUR 6M71</v>
          </cell>
          <cell r="E81">
            <v>1</v>
          </cell>
          <cell r="F81" t="str">
            <v>MEMBRANES ET ANTI-RACINES</v>
          </cell>
          <cell r="G81">
            <v>2</v>
          </cell>
          <cell r="H81" t="str">
            <v>MEMBRANES ET ANTI-RACINES</v>
          </cell>
          <cell r="K81">
            <v>3</v>
          </cell>
          <cell r="L81" t="str">
            <v>GEOTEXTILE SUR MESURE</v>
          </cell>
          <cell r="M81" t="str">
            <v>SODAF</v>
          </cell>
          <cell r="N81" t="str">
            <v>DGEOT671</v>
          </cell>
          <cell r="O81" t="str">
            <v>GEOTEXTILE A LA DECOUPE LARGEUR 6M71</v>
          </cell>
          <cell r="P81" t="str">
            <v>cm</v>
          </cell>
          <cell r="Q81">
            <v>1</v>
          </cell>
          <cell r="R81">
            <v>1</v>
          </cell>
          <cell r="S81" t="e">
            <v>#N/A</v>
          </cell>
          <cell r="T81" t="e">
            <v>#N/A</v>
          </cell>
          <cell r="U81" t="e">
            <v>#N/A</v>
          </cell>
          <cell r="V81">
            <v>9.9299999999999999E-2</v>
          </cell>
          <cell r="W81">
            <v>9.9299999999999999E-2</v>
          </cell>
          <cell r="X81">
            <v>9.9299999999999999E-2</v>
          </cell>
          <cell r="Y81"/>
          <cell r="Z81"/>
          <cell r="AA81"/>
          <cell r="AB81">
            <v>9.9299999999999999E-2</v>
          </cell>
          <cell r="AC81" t="str">
            <v>OK</v>
          </cell>
          <cell r="AD81">
            <v>0.1011</v>
          </cell>
          <cell r="AE81" t="str">
            <v>EUR</v>
          </cell>
          <cell r="AF81">
            <v>0</v>
          </cell>
          <cell r="AI81" t="str">
            <v>NORM</v>
          </cell>
          <cell r="AJ81" t="str">
            <v>Normal</v>
          </cell>
          <cell r="AM81" t="str">
            <v>PX1.2</v>
          </cell>
          <cell r="AN81" t="str">
            <v>Prix magasin + 20% de marg</v>
          </cell>
          <cell r="AP81">
            <v>0</v>
          </cell>
          <cell r="AQ81">
            <v>0</v>
          </cell>
          <cell r="AS81">
            <v>0.13</v>
          </cell>
          <cell r="AT81">
            <v>0.13206900000000002</v>
          </cell>
          <cell r="AU81">
            <v>0.13206900000000002</v>
          </cell>
        </row>
        <row r="82">
          <cell r="A82" t="str">
            <v>DGEOT762</v>
          </cell>
          <cell r="C82" t="str">
            <v>AS</v>
          </cell>
          <cell r="D82" t="str">
            <v>GEOTEXTILE A LA DECOUPE LARGEUR 7M62</v>
          </cell>
          <cell r="E82">
            <v>1</v>
          </cell>
          <cell r="F82" t="str">
            <v>MEMBRANES ET ANTI-RACINES</v>
          </cell>
          <cell r="G82">
            <v>2</v>
          </cell>
          <cell r="H82" t="str">
            <v>MEMBRANES ET ANTI-RACINES</v>
          </cell>
          <cell r="K82">
            <v>3</v>
          </cell>
          <cell r="L82" t="str">
            <v>GEOTEXTILE SUR MESURE</v>
          </cell>
          <cell r="M82" t="str">
            <v>SODAF</v>
          </cell>
          <cell r="N82" t="str">
            <v>DGEOT762</v>
          </cell>
          <cell r="O82" t="str">
            <v>GEOTEXTILE A LA DECOUPE LARGEUR 7M62</v>
          </cell>
          <cell r="P82" t="str">
            <v>cm</v>
          </cell>
          <cell r="Q82">
            <v>1</v>
          </cell>
          <cell r="R82">
            <v>1</v>
          </cell>
          <cell r="S82" t="e">
            <v>#N/A</v>
          </cell>
          <cell r="T82" t="e">
            <v>#N/A</v>
          </cell>
          <cell r="U82" t="e">
            <v>#N/A</v>
          </cell>
          <cell r="V82">
            <v>0.1128</v>
          </cell>
          <cell r="W82">
            <v>0.1128</v>
          </cell>
          <cell r="X82">
            <v>0.1128</v>
          </cell>
          <cell r="Y82"/>
          <cell r="Z82"/>
          <cell r="AA82"/>
          <cell r="AB82">
            <v>0.1128</v>
          </cell>
          <cell r="AC82" t="str">
            <v>OK</v>
          </cell>
          <cell r="AD82">
            <v>0.1148</v>
          </cell>
          <cell r="AE82" t="str">
            <v>EUR</v>
          </cell>
          <cell r="AF82">
            <v>0</v>
          </cell>
          <cell r="AI82" t="str">
            <v>NORM</v>
          </cell>
          <cell r="AJ82" t="str">
            <v>Normal</v>
          </cell>
          <cell r="AM82" t="str">
            <v>PX1.2</v>
          </cell>
          <cell r="AN82" t="str">
            <v>Prix magasin + 20% de marg</v>
          </cell>
          <cell r="AP82">
            <v>0</v>
          </cell>
          <cell r="AQ82">
            <v>0</v>
          </cell>
          <cell r="AS82">
            <v>0.15</v>
          </cell>
          <cell r="AT82">
            <v>0.15002400000000002</v>
          </cell>
          <cell r="AU82">
            <v>0.15002400000000002</v>
          </cell>
        </row>
        <row r="83">
          <cell r="A83" t="str">
            <v>BG-BOOK-GUIDEMO</v>
          </cell>
          <cell r="C83" t="e">
            <v>#N/A</v>
          </cell>
          <cell r="D83" t="str">
            <v>BOOK DES REALISATIONS / GUIDE TECHNIQUE DE MI</v>
          </cell>
          <cell r="E83">
            <v>16</v>
          </cell>
          <cell r="F83" t="str">
            <v>SUPPORT DE COMMUNICATION</v>
          </cell>
          <cell r="Q83">
            <v>0</v>
          </cell>
          <cell r="R83">
            <v>0</v>
          </cell>
          <cell r="S83" t="e">
            <v>#N/A</v>
          </cell>
          <cell r="T83" t="e">
            <v>#N/A</v>
          </cell>
          <cell r="U83" t="e">
            <v>#N/A</v>
          </cell>
          <cell r="V83">
            <v>0</v>
          </cell>
          <cell r="W83">
            <v>0</v>
          </cell>
          <cell r="X83" t="e">
            <v>#N/A</v>
          </cell>
          <cell r="Y83">
            <v>0</v>
          </cell>
          <cell r="Z83"/>
          <cell r="AA83"/>
          <cell r="AB83" t="e">
            <v>#N/A</v>
          </cell>
          <cell r="AC83"/>
          <cell r="AD83">
            <v>0</v>
          </cell>
          <cell r="AF83">
            <v>0</v>
          </cell>
          <cell r="AI83" t="str">
            <v>NORM</v>
          </cell>
          <cell r="AJ83" t="str">
            <v>Normal</v>
          </cell>
          <cell r="AM83" t="str">
            <v>PX1.2</v>
          </cell>
          <cell r="AN83" t="str">
            <v>Prix magasin + 20% de marg</v>
          </cell>
          <cell r="AP83">
            <v>0</v>
          </cell>
          <cell r="AQ83">
            <v>0</v>
          </cell>
          <cell r="AS83">
            <v>50.75</v>
          </cell>
          <cell r="AT83" t="e">
            <v>#N/A</v>
          </cell>
          <cell r="AU83" t="e">
            <v>#N/A</v>
          </cell>
        </row>
        <row r="84">
          <cell r="A84" t="str">
            <v>DGEOT732</v>
          </cell>
          <cell r="C84" t="str">
            <v>AS</v>
          </cell>
          <cell r="D84" t="str">
            <v>GEOTEXTILE A LA DECOUPE LARGEUR 7M32</v>
          </cell>
          <cell r="E84">
            <v>1</v>
          </cell>
          <cell r="F84" t="str">
            <v>MEMBRANES ET ANTI-RACINES</v>
          </cell>
          <cell r="G84">
            <v>2</v>
          </cell>
          <cell r="H84" t="str">
            <v>MEMBRANES ET ANTI-RACINES</v>
          </cell>
          <cell r="K84">
            <v>3</v>
          </cell>
          <cell r="L84" t="str">
            <v>GEOTEXTILE SUR MESURE</v>
          </cell>
          <cell r="M84" t="str">
            <v>SODAF</v>
          </cell>
          <cell r="N84" t="str">
            <v>DGEOT732</v>
          </cell>
          <cell r="O84" t="str">
            <v>GEOTEXTILE A LA DECOUPE LARGEUR 7M32</v>
          </cell>
          <cell r="P84" t="str">
            <v>cm</v>
          </cell>
          <cell r="Q84">
            <v>1</v>
          </cell>
          <cell r="R84">
            <v>1</v>
          </cell>
          <cell r="S84" t="e">
            <v>#N/A</v>
          </cell>
          <cell r="T84" t="e">
            <v>#N/A</v>
          </cell>
          <cell r="U84" t="e">
            <v>#N/A</v>
          </cell>
          <cell r="V84">
            <v>0.11</v>
          </cell>
          <cell r="W84">
            <v>0.11</v>
          </cell>
          <cell r="X84">
            <v>0.11</v>
          </cell>
          <cell r="Y84"/>
          <cell r="Z84"/>
          <cell r="AA84"/>
          <cell r="AB84">
            <v>0.11</v>
          </cell>
          <cell r="AC84" t="str">
            <v>OK</v>
          </cell>
          <cell r="AD84">
            <v>0.1103</v>
          </cell>
          <cell r="AE84" t="str">
            <v>EUR</v>
          </cell>
          <cell r="AF84">
            <v>0</v>
          </cell>
          <cell r="AI84" t="str">
            <v>NORM</v>
          </cell>
          <cell r="AJ84" t="str">
            <v>Normal</v>
          </cell>
          <cell r="AM84" t="str">
            <v>PX1.2</v>
          </cell>
          <cell r="AN84" t="str">
            <v>Prix magasin + 20% de marg</v>
          </cell>
          <cell r="AP84">
            <v>0</v>
          </cell>
          <cell r="AQ84">
            <v>0</v>
          </cell>
          <cell r="AS84">
            <v>0.15</v>
          </cell>
          <cell r="AT84">
            <v>0.16500000000000001</v>
          </cell>
          <cell r="AU84">
            <v>0.16500000000000001</v>
          </cell>
        </row>
        <row r="85">
          <cell r="A85" t="str">
            <v>DGEOT792</v>
          </cell>
          <cell r="C85" t="str">
            <v>AS</v>
          </cell>
          <cell r="D85" t="str">
            <v>GEOTEXTILE A LA DECOUPE LARGEUR 7M92</v>
          </cell>
          <cell r="E85">
            <v>1</v>
          </cell>
          <cell r="F85" t="str">
            <v>MEMBRANES ET ANTI-RACINES</v>
          </cell>
          <cell r="G85">
            <v>2</v>
          </cell>
          <cell r="H85" t="str">
            <v>MEMBRANES ET ANTI-RACINES</v>
          </cell>
          <cell r="K85">
            <v>3</v>
          </cell>
          <cell r="L85" t="str">
            <v>GEOTEXTILE SUR MESURE</v>
          </cell>
          <cell r="M85" t="str">
            <v>SODAF</v>
          </cell>
          <cell r="N85" t="str">
            <v>DGEOT792</v>
          </cell>
          <cell r="O85" t="str">
            <v>GEOTEXTILE A LA DECOUPE LARGEUR 7M92</v>
          </cell>
          <cell r="P85" t="str">
            <v>cm</v>
          </cell>
          <cell r="Q85">
            <v>1</v>
          </cell>
          <cell r="R85">
            <v>1</v>
          </cell>
          <cell r="S85" t="e">
            <v>#N/A</v>
          </cell>
          <cell r="T85" t="e">
            <v>#N/A</v>
          </cell>
          <cell r="U85" t="e">
            <v>#N/A</v>
          </cell>
          <cell r="V85">
            <v>0.1167</v>
          </cell>
          <cell r="W85">
            <v>0.1167</v>
          </cell>
          <cell r="X85">
            <v>0.1167</v>
          </cell>
          <cell r="Y85"/>
          <cell r="Z85"/>
          <cell r="AA85"/>
          <cell r="AB85">
            <v>0.1167</v>
          </cell>
          <cell r="AC85" t="str">
            <v>OK</v>
          </cell>
          <cell r="AD85">
            <v>0.11940000000000001</v>
          </cell>
          <cell r="AE85" t="str">
            <v>EUR</v>
          </cell>
          <cell r="AF85">
            <v>0</v>
          </cell>
          <cell r="AI85" t="str">
            <v>NORM</v>
          </cell>
          <cell r="AJ85" t="str">
            <v>Normal</v>
          </cell>
          <cell r="AM85" t="str">
            <v>PX1.2</v>
          </cell>
          <cell r="AN85" t="str">
            <v>Prix magasin + 20% de marg</v>
          </cell>
          <cell r="AP85">
            <v>0</v>
          </cell>
          <cell r="AQ85">
            <v>0</v>
          </cell>
          <cell r="AS85">
            <v>0.16</v>
          </cell>
          <cell r="AT85">
            <v>0.17504999999999998</v>
          </cell>
          <cell r="AU85">
            <v>0.17504999999999998</v>
          </cell>
        </row>
        <row r="86">
          <cell r="A86" t="str">
            <v>BOITIER</v>
          </cell>
          <cell r="C86" t="e">
            <v>#N/A</v>
          </cell>
          <cell r="D86" t="str">
            <v>BOITIER ELECTRIQUE KIT GRAVITAIRE AUTO</v>
          </cell>
          <cell r="E86">
            <v>4</v>
          </cell>
          <cell r="F86" t="str">
            <v>PIECES DETACHEES</v>
          </cell>
          <cell r="M86" t="str">
            <v>AQUATIRIS</v>
          </cell>
          <cell r="N86" t="str">
            <v>BOITIER</v>
          </cell>
          <cell r="O86" t="str">
            <v>BOITIER ELECTRIQUE KIT GRAVITAIRE AUTO</v>
          </cell>
          <cell r="Q86">
            <v>1</v>
          </cell>
          <cell r="R86">
            <v>0</v>
          </cell>
          <cell r="S86" t="e">
            <v>#N/A</v>
          </cell>
          <cell r="T86" t="e">
            <v>#N/A</v>
          </cell>
          <cell r="U86" t="e">
            <v>#N/A</v>
          </cell>
          <cell r="V86">
            <v>450</v>
          </cell>
          <cell r="W86">
            <v>450</v>
          </cell>
          <cell r="X86" t="e">
            <v>#N/A</v>
          </cell>
          <cell r="Y86">
            <v>450</v>
          </cell>
          <cell r="Z86"/>
          <cell r="AA86"/>
          <cell r="AB86" t="e">
            <v>#N/A</v>
          </cell>
          <cell r="AC86"/>
          <cell r="AD86">
            <v>450</v>
          </cell>
          <cell r="AE86" t="str">
            <v>EUR</v>
          </cell>
          <cell r="AF86">
            <v>0</v>
          </cell>
          <cell r="AI86" t="str">
            <v>NORM</v>
          </cell>
          <cell r="AJ86" t="str">
            <v>Normal</v>
          </cell>
          <cell r="AM86" t="str">
            <v>PX1.2</v>
          </cell>
          <cell r="AN86" t="str">
            <v>Prix magasin + 20% de marg</v>
          </cell>
          <cell r="AP86">
            <v>0</v>
          </cell>
          <cell r="AQ86">
            <v>0</v>
          </cell>
          <cell r="AS86">
            <v>540</v>
          </cell>
          <cell r="AT86" t="e">
            <v>#N/A</v>
          </cell>
          <cell r="AU86" t="e">
            <v>#N/A</v>
          </cell>
        </row>
        <row r="87">
          <cell r="A87" t="str">
            <v>BOOKGUIDEMO</v>
          </cell>
          <cell r="C87" t="e">
            <v>#N/A</v>
          </cell>
          <cell r="D87" t="str">
            <v>BOOK REALISATIONS / GUIDE TECHNIQUE DE MO</v>
          </cell>
          <cell r="E87">
            <v>16</v>
          </cell>
          <cell r="F87" t="str">
            <v>SUPPORT DE COMMUNICATION</v>
          </cell>
          <cell r="Q87">
            <v>0</v>
          </cell>
          <cell r="R87">
            <v>0</v>
          </cell>
          <cell r="S87" t="e">
            <v>#N/A</v>
          </cell>
          <cell r="T87" t="e">
            <v>#N/A</v>
          </cell>
          <cell r="U87" t="e">
            <v>#N/A</v>
          </cell>
          <cell r="V87">
            <v>0</v>
          </cell>
          <cell r="W87">
            <v>0</v>
          </cell>
          <cell r="X87" t="e">
            <v>#N/A</v>
          </cell>
          <cell r="Y87">
            <v>0</v>
          </cell>
          <cell r="Z87"/>
          <cell r="AA87"/>
          <cell r="AB87" t="e">
            <v>#N/A</v>
          </cell>
          <cell r="AC87"/>
          <cell r="AD87">
            <v>0</v>
          </cell>
          <cell r="AF87">
            <v>0</v>
          </cell>
          <cell r="AI87" t="str">
            <v>NORM</v>
          </cell>
          <cell r="AJ87" t="str">
            <v>Normal</v>
          </cell>
          <cell r="AM87" t="str">
            <v>PX1.2</v>
          </cell>
          <cell r="AN87" t="str">
            <v>Prix magasin + 20% de marg</v>
          </cell>
          <cell r="AP87">
            <v>0</v>
          </cell>
          <cell r="AQ87">
            <v>0</v>
          </cell>
          <cell r="AS87">
            <v>50.75</v>
          </cell>
          <cell r="AT87" t="e">
            <v>#N/A</v>
          </cell>
          <cell r="AU87" t="e">
            <v>#N/A</v>
          </cell>
        </row>
        <row r="88">
          <cell r="A88" t="str">
            <v>BOUL8X16</v>
          </cell>
          <cell r="C88" t="str">
            <v>AN</v>
          </cell>
          <cell r="D88" t="str">
            <v>VIS METAUX INOX A2 TETE HEXAGONALE TH M8X16</v>
          </cell>
          <cell r="E88">
            <v>19</v>
          </cell>
          <cell r="F88" t="str">
            <v>QUINCAILLERIE</v>
          </cell>
          <cell r="G88">
            <v>8</v>
          </cell>
          <cell r="H88" t="str">
            <v>ACCESSOIRES AU DETAIL</v>
          </cell>
          <cell r="M88" t="str">
            <v>VISSERIESERV</v>
          </cell>
          <cell r="N88">
            <v>8412801618</v>
          </cell>
          <cell r="O88" t="str">
            <v>VIS METAUX INOX A2 TETE HEXAGONALE TH M8X16</v>
          </cell>
          <cell r="Q88">
            <v>1</v>
          </cell>
          <cell r="R88">
            <v>200</v>
          </cell>
          <cell r="S88" t="e">
            <v>#N/A</v>
          </cell>
          <cell r="T88" t="e">
            <v>#N/A</v>
          </cell>
          <cell r="U88" t="e">
            <v>#N/A</v>
          </cell>
          <cell r="V88">
            <v>0.08</v>
          </cell>
          <cell r="W88">
            <v>0.08</v>
          </cell>
          <cell r="X88">
            <v>5.3999999999999999E-2</v>
          </cell>
          <cell r="Y88"/>
          <cell r="Z88"/>
          <cell r="AA88"/>
          <cell r="AB88">
            <v>5.3999999999999999E-2</v>
          </cell>
          <cell r="AC88" t="str">
            <v>OK</v>
          </cell>
          <cell r="AD88">
            <v>0.08</v>
          </cell>
          <cell r="AE88" t="str">
            <v>EUR</v>
          </cell>
          <cell r="AF88">
            <v>0</v>
          </cell>
          <cell r="AG88" t="str">
            <v>Boite de 200</v>
          </cell>
          <cell r="AI88" t="str">
            <v>NORM</v>
          </cell>
          <cell r="AJ88" t="str">
            <v>Normal</v>
          </cell>
          <cell r="AM88" t="str">
            <v>PX1.2</v>
          </cell>
          <cell r="AN88" t="str">
            <v>Prix magasin + 20% de marg</v>
          </cell>
          <cell r="AP88">
            <v>0</v>
          </cell>
          <cell r="AQ88">
            <v>0</v>
          </cell>
          <cell r="AS88">
            <v>0.12</v>
          </cell>
          <cell r="AT88">
            <v>8.1000000000000003E-2</v>
          </cell>
          <cell r="AU88">
            <v>8.1000000000000003E-2</v>
          </cell>
        </row>
        <row r="89">
          <cell r="A89" t="str">
            <v>BOUL8X70</v>
          </cell>
          <cell r="C89" t="str">
            <v>AN</v>
          </cell>
          <cell r="D89" t="str">
            <v>CORPS BOULON FIL. PARTIEL TH M8X70 INOX  A4</v>
          </cell>
          <cell r="E89">
            <v>19</v>
          </cell>
          <cell r="F89" t="str">
            <v>QUINCAILLERIE</v>
          </cell>
          <cell r="G89">
            <v>8</v>
          </cell>
          <cell r="H89" t="str">
            <v>ACCESSOIRES AU DETAIL</v>
          </cell>
          <cell r="M89" t="str">
            <v>VISSERIESERV</v>
          </cell>
          <cell r="N89">
            <v>8721807018</v>
          </cell>
          <cell r="O89" t="str">
            <v>Boite de 50 : CORPS BOULON TH M8X70 INOX  A4</v>
          </cell>
          <cell r="P89" t="str">
            <v>Boite de 50</v>
          </cell>
          <cell r="Q89">
            <v>50</v>
          </cell>
          <cell r="R89">
            <v>10</v>
          </cell>
          <cell r="S89" t="e">
            <v>#N/A</v>
          </cell>
          <cell r="T89" t="e">
            <v>#N/A</v>
          </cell>
          <cell r="U89" t="e">
            <v>#N/A</v>
          </cell>
          <cell r="V89">
            <v>8.5000000000000006E-2</v>
          </cell>
          <cell r="W89">
            <v>8.5000000000000006E-2</v>
          </cell>
          <cell r="X89">
            <v>0.2054</v>
          </cell>
          <cell r="Y89"/>
          <cell r="Z89"/>
          <cell r="AA89"/>
          <cell r="AB89">
            <v>0.2054</v>
          </cell>
          <cell r="AC89" t="str">
            <v>OK</v>
          </cell>
          <cell r="AD89">
            <v>8.5000000000000006E-2</v>
          </cell>
          <cell r="AE89" t="str">
            <v>EUR</v>
          </cell>
          <cell r="AF89">
            <v>0</v>
          </cell>
          <cell r="AH89">
            <v>8</v>
          </cell>
          <cell r="AI89" t="str">
            <v>NORM</v>
          </cell>
          <cell r="AJ89" t="str">
            <v>Normal</v>
          </cell>
          <cell r="AM89" t="str">
            <v>PX1.2</v>
          </cell>
          <cell r="AN89" t="str">
            <v>Prix magasin + 20% de marg</v>
          </cell>
          <cell r="AP89">
            <v>0</v>
          </cell>
          <cell r="AQ89">
            <v>0</v>
          </cell>
          <cell r="AS89">
            <v>3.0000000000000001E-3</v>
          </cell>
          <cell r="AT89">
            <v>0</v>
          </cell>
          <cell r="AU89">
            <v>0</v>
          </cell>
        </row>
        <row r="90">
          <cell r="A90" t="str">
            <v>DGEOT915</v>
          </cell>
          <cell r="C90" t="str">
            <v>AS</v>
          </cell>
          <cell r="D90" t="str">
            <v>GEOTEXTILE A LA DECOUPE LARGEUR 9M15</v>
          </cell>
          <cell r="E90">
            <v>1</v>
          </cell>
          <cell r="F90" t="str">
            <v>MEMBRANES ET ANTI-RACINES</v>
          </cell>
          <cell r="G90">
            <v>2</v>
          </cell>
          <cell r="H90" t="str">
            <v>MEMBRANES ET ANTI-RACINES</v>
          </cell>
          <cell r="K90">
            <v>3</v>
          </cell>
          <cell r="L90" t="str">
            <v>GEOTEXTILE SUR MESURE</v>
          </cell>
          <cell r="M90" t="str">
            <v>SODAF</v>
          </cell>
          <cell r="N90" t="str">
            <v>DGEOT915</v>
          </cell>
          <cell r="O90" t="str">
            <v>GEOTEXTILE A LA DECOUPE LARGEUR 9M15</v>
          </cell>
          <cell r="P90" t="str">
            <v>cm</v>
          </cell>
          <cell r="Q90">
            <v>1</v>
          </cell>
          <cell r="R90">
            <v>1</v>
          </cell>
          <cell r="S90" t="e">
            <v>#N/A</v>
          </cell>
          <cell r="T90" t="e">
            <v>#N/A</v>
          </cell>
          <cell r="U90" t="e">
            <v>#N/A</v>
          </cell>
          <cell r="V90">
            <v>0.13550000000000001</v>
          </cell>
          <cell r="W90">
            <v>0.13550000000000001</v>
          </cell>
          <cell r="X90">
            <v>0.13550000000000001</v>
          </cell>
          <cell r="Y90"/>
          <cell r="Z90"/>
          <cell r="AA90"/>
          <cell r="AB90">
            <v>0.13550000000000001</v>
          </cell>
          <cell r="AC90" t="str">
            <v>OK</v>
          </cell>
          <cell r="AD90">
            <v>0.13789999999999999</v>
          </cell>
          <cell r="AE90" t="str">
            <v>EUR</v>
          </cell>
          <cell r="AF90">
            <v>0</v>
          </cell>
          <cell r="AI90" t="str">
            <v>NORM</v>
          </cell>
          <cell r="AJ90" t="str">
            <v>Normal</v>
          </cell>
          <cell r="AM90" t="str">
            <v>PX1.2</v>
          </cell>
          <cell r="AN90" t="str">
            <v>Prix magasin + 20% de marg</v>
          </cell>
          <cell r="AP90">
            <v>0</v>
          </cell>
          <cell r="AQ90">
            <v>0</v>
          </cell>
          <cell r="AS90">
            <v>0.18</v>
          </cell>
          <cell r="AT90">
            <v>0.18021500000000001</v>
          </cell>
          <cell r="AU90">
            <v>0.18021500000000001</v>
          </cell>
        </row>
        <row r="91">
          <cell r="A91" t="str">
            <v>C</v>
          </cell>
          <cell r="C91" t="e">
            <v>#N/A</v>
          </cell>
          <cell r="D91" t="str">
            <v>NOMENCLATURE QUI BLOQUE</v>
          </cell>
          <cell r="E91">
            <v>10</v>
          </cell>
          <cell r="F91" t="str">
            <v>ACCESSOIRES AU DETAIL</v>
          </cell>
          <cell r="M91" t="str">
            <v>AQUATIRIS</v>
          </cell>
          <cell r="N91" t="str">
            <v>&lt;Non référencé&gt;</v>
          </cell>
          <cell r="O91" t="str">
            <v>&lt;Article non référencé&gt;</v>
          </cell>
          <cell r="Q91">
            <v>1</v>
          </cell>
          <cell r="R91">
            <v>0</v>
          </cell>
          <cell r="S91" t="e">
            <v>#N/A</v>
          </cell>
          <cell r="T91" t="e">
            <v>#N/A</v>
          </cell>
          <cell r="U91" t="e">
            <v>#N/A</v>
          </cell>
          <cell r="V91">
            <v>0</v>
          </cell>
          <cell r="W91">
            <v>0</v>
          </cell>
          <cell r="X91" t="e">
            <v>#N/A</v>
          </cell>
          <cell r="Y91">
            <v>0</v>
          </cell>
          <cell r="Z91"/>
          <cell r="AA91"/>
          <cell r="AB91" t="e">
            <v>#N/A</v>
          </cell>
          <cell r="AC91"/>
          <cell r="AD91">
            <v>0</v>
          </cell>
          <cell r="AE91" t="str">
            <v>EUR</v>
          </cell>
          <cell r="AF91">
            <v>0</v>
          </cell>
          <cell r="AI91" t="str">
            <v>NORM</v>
          </cell>
          <cell r="AJ91" t="str">
            <v>Normal</v>
          </cell>
          <cell r="AM91" t="str">
            <v>PX1.2</v>
          </cell>
          <cell r="AN91" t="str">
            <v>Prix magasin + 20% de marg</v>
          </cell>
          <cell r="AP91">
            <v>0</v>
          </cell>
          <cell r="AQ91">
            <v>0</v>
          </cell>
          <cell r="AS91">
            <v>0</v>
          </cell>
          <cell r="AT91" t="e">
            <v>#N/A</v>
          </cell>
          <cell r="AU91" t="e">
            <v>#N/A</v>
          </cell>
        </row>
        <row r="92">
          <cell r="A92" t="str">
            <v>VCHARP8X90</v>
          </cell>
          <cell r="C92" t="str">
            <v>AS</v>
          </cell>
          <cell r="D92" t="str">
            <v>VIS CHARPENTE 8X90 INOX A2 TX40</v>
          </cell>
          <cell r="E92">
            <v>19</v>
          </cell>
          <cell r="F92" t="str">
            <v>QUINCAILLERIE</v>
          </cell>
          <cell r="G92">
            <v>3</v>
          </cell>
          <cell r="H92" t="str">
            <v>KITS COFFRAGES</v>
          </cell>
          <cell r="M92" t="str">
            <v>VISSERIESERV</v>
          </cell>
          <cell r="N92">
            <v>8110809018</v>
          </cell>
          <cell r="O92" t="str">
            <v>VIS CHARPENTE 8X90 INOX A2 TX40</v>
          </cell>
          <cell r="P92" t="str">
            <v>pc</v>
          </cell>
          <cell r="Q92">
            <v>1</v>
          </cell>
          <cell r="R92">
            <v>100</v>
          </cell>
          <cell r="S92" t="e">
            <v>#N/A</v>
          </cell>
          <cell r="T92" t="e">
            <v>#N/A</v>
          </cell>
          <cell r="U92" t="e">
            <v>#N/A</v>
          </cell>
          <cell r="V92">
            <v>0.42</v>
          </cell>
          <cell r="W92">
            <v>0.42</v>
          </cell>
          <cell r="X92">
            <v>0.12180000000000001</v>
          </cell>
          <cell r="Y92"/>
          <cell r="Z92"/>
          <cell r="AA92"/>
          <cell r="AB92">
            <v>0.12180000000000001</v>
          </cell>
          <cell r="AC92" t="str">
            <v>OK</v>
          </cell>
          <cell r="AD92">
            <v>0.42</v>
          </cell>
          <cell r="AE92" t="str">
            <v>EUR</v>
          </cell>
          <cell r="AF92">
            <v>0</v>
          </cell>
          <cell r="AG92" t="str">
            <v>Boite de 100</v>
          </cell>
          <cell r="AH92">
            <v>5</v>
          </cell>
          <cell r="AI92" t="str">
            <v>NORM</v>
          </cell>
          <cell r="AJ92" t="str">
            <v>Normal</v>
          </cell>
          <cell r="AM92" t="str">
            <v>PX1.2</v>
          </cell>
          <cell r="AN92" t="str">
            <v>Prix magasin + 20% de marg</v>
          </cell>
          <cell r="AP92">
            <v>0</v>
          </cell>
          <cell r="AQ92">
            <v>0</v>
          </cell>
          <cell r="AS92">
            <v>0.63</v>
          </cell>
          <cell r="AT92">
            <v>0.1827</v>
          </cell>
          <cell r="AU92">
            <v>0.1827</v>
          </cell>
        </row>
        <row r="93">
          <cell r="A93" t="str">
            <v>DGEOT853</v>
          </cell>
          <cell r="C93" t="str">
            <v>AS</v>
          </cell>
          <cell r="D93" t="str">
            <v>GEOTEXTILE A LA DECOUPE LARGEUR 8M53</v>
          </cell>
          <cell r="E93">
            <v>1</v>
          </cell>
          <cell r="F93" t="str">
            <v>MEMBRANES ET ANTI-RACINES</v>
          </cell>
          <cell r="G93">
            <v>2</v>
          </cell>
          <cell r="H93" t="str">
            <v>MEMBRANES ET ANTI-RACINES</v>
          </cell>
          <cell r="K93">
            <v>3</v>
          </cell>
          <cell r="L93" t="str">
            <v>GEOTEXTILE SUR MESURE</v>
          </cell>
          <cell r="M93" t="str">
            <v>SODAF</v>
          </cell>
          <cell r="N93" t="str">
            <v>DGEOT853</v>
          </cell>
          <cell r="O93" t="str">
            <v>GEOTEXTILE A LA DECOUPE LARGEUR 8M53</v>
          </cell>
          <cell r="P93" t="str">
            <v>cm</v>
          </cell>
          <cell r="Q93">
            <v>1</v>
          </cell>
          <cell r="R93">
            <v>1</v>
          </cell>
          <cell r="S93" t="e">
            <v>#N/A</v>
          </cell>
          <cell r="T93" t="e">
            <v>#N/A</v>
          </cell>
          <cell r="U93" t="e">
            <v>#N/A</v>
          </cell>
          <cell r="V93">
            <v>0.12570000000000001</v>
          </cell>
          <cell r="W93">
            <v>0.12570000000000001</v>
          </cell>
          <cell r="X93">
            <v>0.12570000000000001</v>
          </cell>
          <cell r="Y93"/>
          <cell r="Z93"/>
          <cell r="AA93"/>
          <cell r="AB93">
            <v>0.12570000000000001</v>
          </cell>
          <cell r="AC93" t="str">
            <v>OK</v>
          </cell>
          <cell r="AD93">
            <v>0.12859999999999999</v>
          </cell>
          <cell r="AE93" t="str">
            <v>EUR</v>
          </cell>
          <cell r="AF93">
            <v>0</v>
          </cell>
          <cell r="AI93" t="str">
            <v>NORM</v>
          </cell>
          <cell r="AJ93" t="str">
            <v>Normal</v>
          </cell>
          <cell r="AM93" t="str">
            <v>PX1.2</v>
          </cell>
          <cell r="AN93" t="str">
            <v>Prix magasin + 20% de marg</v>
          </cell>
          <cell r="AP93">
            <v>0</v>
          </cell>
          <cell r="AQ93">
            <v>0</v>
          </cell>
          <cell r="AS93">
            <v>0.17</v>
          </cell>
          <cell r="AT93">
            <v>0.18855</v>
          </cell>
          <cell r="AU93">
            <v>0.18855</v>
          </cell>
        </row>
        <row r="94">
          <cell r="A94" t="str">
            <v>DGEOT1097</v>
          </cell>
          <cell r="C94" t="str">
            <v>AS</v>
          </cell>
          <cell r="D94" t="str">
            <v>GEOTEXTILE A LA DECOUPE LARGEUR 10M97</v>
          </cell>
          <cell r="E94">
            <v>1</v>
          </cell>
          <cell r="F94" t="str">
            <v>MEMBRANES ET ANTI-RACINES</v>
          </cell>
          <cell r="G94">
            <v>2</v>
          </cell>
          <cell r="H94" t="str">
            <v>MEMBRANES ET ANTI-RACINES</v>
          </cell>
          <cell r="K94">
            <v>3</v>
          </cell>
          <cell r="L94" t="str">
            <v>GEOTEXTILE SUR MESURE</v>
          </cell>
          <cell r="M94" t="str">
            <v>SODAF</v>
          </cell>
          <cell r="N94" t="str">
            <v>DGEOT1097</v>
          </cell>
          <cell r="O94" t="str">
            <v>GEOTEXTILE A LA DECOUPE LARGEUR 10M97</v>
          </cell>
          <cell r="P94" t="str">
            <v>cm</v>
          </cell>
          <cell r="Q94">
            <v>1</v>
          </cell>
          <cell r="R94">
            <v>1</v>
          </cell>
          <cell r="S94" t="e">
            <v>#N/A</v>
          </cell>
          <cell r="T94" t="e">
            <v>#N/A</v>
          </cell>
          <cell r="U94" t="e">
            <v>#N/A</v>
          </cell>
          <cell r="V94">
            <v>0.16239999999999999</v>
          </cell>
          <cell r="W94">
            <v>0.16239999999999999</v>
          </cell>
          <cell r="X94">
            <v>0.16239999999999999</v>
          </cell>
          <cell r="Y94"/>
          <cell r="Z94"/>
          <cell r="AA94"/>
          <cell r="AB94">
            <v>0.16239999999999999</v>
          </cell>
          <cell r="AC94" t="str">
            <v>OK</v>
          </cell>
          <cell r="AD94">
            <v>0.1653</v>
          </cell>
          <cell r="AE94" t="str">
            <v>EUR</v>
          </cell>
          <cell r="AF94">
            <v>0</v>
          </cell>
          <cell r="AI94" t="str">
            <v>NORM</v>
          </cell>
          <cell r="AJ94" t="str">
            <v>Normal</v>
          </cell>
          <cell r="AM94" t="str">
            <v>PX1.2</v>
          </cell>
          <cell r="AN94" t="str">
            <v>Prix magasin + 20% de marg</v>
          </cell>
          <cell r="AP94">
            <v>0</v>
          </cell>
          <cell r="AQ94">
            <v>0</v>
          </cell>
          <cell r="AS94">
            <v>0.22</v>
          </cell>
          <cell r="AT94">
            <v>0.24359999999999998</v>
          </cell>
          <cell r="AU94">
            <v>0.24359999999999998</v>
          </cell>
        </row>
        <row r="95">
          <cell r="A95" t="str">
            <v>DGEOT1220</v>
          </cell>
          <cell r="C95" t="str">
            <v>AS</v>
          </cell>
          <cell r="D95" t="str">
            <v>GEOTEXTILE A LA DECOUPE LARGEUR 12M20</v>
          </cell>
          <cell r="E95">
            <v>1</v>
          </cell>
          <cell r="F95" t="str">
            <v>MEMBRANES ET ANTI-RACINES</v>
          </cell>
          <cell r="G95">
            <v>2</v>
          </cell>
          <cell r="H95" t="str">
            <v>MEMBRANES ET ANTI-RACINES</v>
          </cell>
          <cell r="K95">
            <v>3</v>
          </cell>
          <cell r="L95" t="str">
            <v>GEOTEXTILE SUR MESURE</v>
          </cell>
          <cell r="M95" t="str">
            <v>SODAF</v>
          </cell>
          <cell r="N95" t="str">
            <v>DGEOT1220</v>
          </cell>
          <cell r="O95" t="str">
            <v>GEOTEXTILE A LA DECOUPE LARGEUR 12M20</v>
          </cell>
          <cell r="P95" t="str">
            <v>cm</v>
          </cell>
          <cell r="Q95">
            <v>1</v>
          </cell>
          <cell r="R95">
            <v>1</v>
          </cell>
          <cell r="S95" t="e">
            <v>#N/A</v>
          </cell>
          <cell r="T95" t="e">
            <v>#N/A</v>
          </cell>
          <cell r="U95" t="e">
            <v>#N/A</v>
          </cell>
          <cell r="V95">
            <v>0.1797</v>
          </cell>
          <cell r="W95">
            <v>0.1797</v>
          </cell>
          <cell r="X95">
            <v>0.1797</v>
          </cell>
          <cell r="Y95"/>
          <cell r="Z95"/>
          <cell r="AA95"/>
          <cell r="AB95">
            <v>0.1797</v>
          </cell>
          <cell r="AC95" t="str">
            <v>OK</v>
          </cell>
          <cell r="AD95">
            <v>0.18379999999999999</v>
          </cell>
          <cell r="AE95" t="str">
            <v>EUR</v>
          </cell>
          <cell r="AF95">
            <v>0</v>
          </cell>
          <cell r="AI95" t="str">
            <v>NORM</v>
          </cell>
          <cell r="AJ95" t="str">
            <v>Normal</v>
          </cell>
          <cell r="AM95" t="str">
            <v>PX1.2</v>
          </cell>
          <cell r="AN95" t="str">
            <v>Prix magasin + 20% de marg</v>
          </cell>
          <cell r="AP95">
            <v>0</v>
          </cell>
          <cell r="AQ95">
            <v>0</v>
          </cell>
          <cell r="AS95">
            <v>0.24</v>
          </cell>
          <cell r="AT95">
            <v>0.26955000000000001</v>
          </cell>
          <cell r="AU95">
            <v>0.26955000000000001</v>
          </cell>
        </row>
        <row r="96">
          <cell r="A96" t="str">
            <v>DGEOT1525</v>
          </cell>
          <cell r="C96" t="str">
            <v>AS</v>
          </cell>
          <cell r="D96" t="str">
            <v>GEOTEXTILE A LA DECOUPE LARGEUR 15M25</v>
          </cell>
          <cell r="E96">
            <v>1</v>
          </cell>
          <cell r="F96" t="str">
            <v>MEMBRANES ET ANTI-RACINES</v>
          </cell>
          <cell r="G96">
            <v>2</v>
          </cell>
          <cell r="H96" t="str">
            <v>MEMBRANES ET ANTI-RACINES</v>
          </cell>
          <cell r="K96">
            <v>3</v>
          </cell>
          <cell r="L96" t="str">
            <v>GEOTEXTILE SUR MESURE</v>
          </cell>
          <cell r="M96" t="str">
            <v>SODAF</v>
          </cell>
          <cell r="N96" t="str">
            <v>DGEOT1525</v>
          </cell>
          <cell r="O96" t="str">
            <v>GEOTEXTILE A LA DECOUPE LARGEUR 15M25</v>
          </cell>
          <cell r="P96" t="str">
            <v>cm</v>
          </cell>
          <cell r="Q96">
            <v>1</v>
          </cell>
          <cell r="R96">
            <v>1</v>
          </cell>
          <cell r="S96" t="e">
            <v>#N/A</v>
          </cell>
          <cell r="T96" t="e">
            <v>#N/A</v>
          </cell>
          <cell r="U96" t="e">
            <v>#N/A</v>
          </cell>
          <cell r="V96">
            <v>0.22570000000000001</v>
          </cell>
          <cell r="W96">
            <v>0.22570000000000001</v>
          </cell>
          <cell r="X96">
            <v>0.22570000000000001</v>
          </cell>
          <cell r="Y96"/>
          <cell r="Z96"/>
          <cell r="AA96"/>
          <cell r="AB96">
            <v>0.22570000000000001</v>
          </cell>
          <cell r="AC96" t="str">
            <v>OK</v>
          </cell>
          <cell r="AD96">
            <v>0.2298</v>
          </cell>
          <cell r="AE96" t="str">
            <v>EUR</v>
          </cell>
          <cell r="AF96">
            <v>0</v>
          </cell>
          <cell r="AI96" t="str">
            <v>NORM</v>
          </cell>
          <cell r="AJ96" t="str">
            <v>Normal</v>
          </cell>
          <cell r="AM96" t="str">
            <v>PX1.2</v>
          </cell>
          <cell r="AN96" t="str">
            <v>Prix magasin + 20% de marg</v>
          </cell>
          <cell r="AP96">
            <v>0</v>
          </cell>
          <cell r="AQ96">
            <v>0</v>
          </cell>
          <cell r="AS96">
            <v>0.31</v>
          </cell>
          <cell r="AT96">
            <v>0.33855000000000002</v>
          </cell>
          <cell r="AU96">
            <v>0.33855000000000002</v>
          </cell>
        </row>
        <row r="97">
          <cell r="A97" t="str">
            <v>MMANCH50</v>
          </cell>
          <cell r="C97" t="str">
            <v>AS</v>
          </cell>
          <cell r="D97" t="str">
            <v>MANCHON EGAL D50</v>
          </cell>
          <cell r="E97">
            <v>10</v>
          </cell>
          <cell r="F97" t="str">
            <v>ACCESSOIRES AU DETAIL</v>
          </cell>
          <cell r="G97">
            <v>8</v>
          </cell>
          <cell r="H97" t="str">
            <v>ACCESSOIRES AU DETAIL</v>
          </cell>
          <cell r="M97" t="str">
            <v>HTUBE</v>
          </cell>
          <cell r="N97" t="str">
            <v>MMANCH50</v>
          </cell>
          <cell r="O97" t="str">
            <v>MANCHON EGAL D50</v>
          </cell>
          <cell r="P97" t="str">
            <v>pc</v>
          </cell>
          <cell r="Q97">
            <v>1</v>
          </cell>
          <cell r="R97">
            <v>0</v>
          </cell>
          <cell r="S97" t="e">
            <v>#N/A</v>
          </cell>
          <cell r="T97" t="e">
            <v>#N/A</v>
          </cell>
          <cell r="U97" t="e">
            <v>#N/A</v>
          </cell>
          <cell r="V97">
            <v>0.32</v>
          </cell>
          <cell r="W97">
            <v>0.32</v>
          </cell>
          <cell r="X97">
            <v>0.32</v>
          </cell>
          <cell r="Y97"/>
          <cell r="Z97"/>
          <cell r="AA97"/>
          <cell r="AB97">
            <v>0.32</v>
          </cell>
          <cell r="AC97" t="str">
            <v>OK</v>
          </cell>
          <cell r="AD97">
            <v>0.32</v>
          </cell>
          <cell r="AE97" t="str">
            <v>EUR</v>
          </cell>
          <cell r="AF97">
            <v>0</v>
          </cell>
          <cell r="AI97" t="str">
            <v>NORM</v>
          </cell>
          <cell r="AJ97" t="str">
            <v>Normal</v>
          </cell>
          <cell r="AM97" t="str">
            <v>PX1.2</v>
          </cell>
          <cell r="AN97" t="str">
            <v>Prix magasin + 20% de marg</v>
          </cell>
          <cell r="AP97">
            <v>0</v>
          </cell>
          <cell r="AQ97">
            <v>0</v>
          </cell>
          <cell r="AS97">
            <v>0.42</v>
          </cell>
          <cell r="AT97">
            <v>0.42560000000000003</v>
          </cell>
          <cell r="AU97">
            <v>0.42560000000000003</v>
          </cell>
        </row>
        <row r="98">
          <cell r="A98" t="str">
            <v>C501151800</v>
          </cell>
          <cell r="C98" t="str">
            <v>AS</v>
          </cell>
          <cell r="D98" t="str">
            <v>BASTAINGS 50X115 (1.80 ML)</v>
          </cell>
          <cell r="E98">
            <v>3</v>
          </cell>
          <cell r="F98" t="str">
            <v>CLOTURES/GRILLES/FINITIONS</v>
          </cell>
          <cell r="G98">
            <v>7</v>
          </cell>
          <cell r="H98" t="str">
            <v>CLOTURES/GRILLES/FINITIONS</v>
          </cell>
          <cell r="K98">
            <v>3</v>
          </cell>
          <cell r="L98" t="str">
            <v>BORDURES</v>
          </cell>
          <cell r="M98" t="str">
            <v>TRAIDIB</v>
          </cell>
          <cell r="N98" t="str">
            <v>C501151800</v>
          </cell>
          <cell r="O98" t="str">
            <v>BASTAINGS LG 1.80M GRIS</v>
          </cell>
          <cell r="P98" t="str">
            <v>pc</v>
          </cell>
          <cell r="Q98">
            <v>1.8</v>
          </cell>
          <cell r="R98">
            <v>1</v>
          </cell>
          <cell r="S98">
            <v>159.27000000000001</v>
          </cell>
          <cell r="T98">
            <v>14.87</v>
          </cell>
          <cell r="U98" t="str">
            <v>AS</v>
          </cell>
          <cell r="V98">
            <v>8.26</v>
          </cell>
          <cell r="W98">
            <v>8.26</v>
          </cell>
          <cell r="X98">
            <v>8.26</v>
          </cell>
          <cell r="Y98"/>
          <cell r="Z98"/>
          <cell r="AA98"/>
          <cell r="AB98">
            <v>10.92</v>
          </cell>
          <cell r="AC98" t="str">
            <v>OK</v>
          </cell>
          <cell r="AD98">
            <v>0</v>
          </cell>
          <cell r="AE98" t="str">
            <v>EUR</v>
          </cell>
          <cell r="AF98">
            <v>0</v>
          </cell>
          <cell r="AI98" t="str">
            <v>NORM</v>
          </cell>
          <cell r="AJ98" t="str">
            <v>Normal</v>
          </cell>
          <cell r="AM98" t="str">
            <v>PX1.2</v>
          </cell>
          <cell r="AN98" t="str">
            <v>Prix magasin + 20% de marg</v>
          </cell>
          <cell r="AO98" t="str">
            <v>ml</v>
          </cell>
          <cell r="AP98">
            <v>0</v>
          </cell>
          <cell r="AQ98">
            <v>0</v>
          </cell>
          <cell r="AS98">
            <v>13.19</v>
          </cell>
          <cell r="AT98">
            <v>12.39</v>
          </cell>
          <cell r="AU98">
            <v>16.38</v>
          </cell>
        </row>
        <row r="99">
          <cell r="A99" t="str">
            <v>JTEPDM63</v>
          </cell>
          <cell r="C99" t="str">
            <v>AS</v>
          </cell>
          <cell r="D99" t="str">
            <v>JOINT TORIQUE EPDM D63</v>
          </cell>
          <cell r="E99">
            <v>10</v>
          </cell>
          <cell r="F99" t="str">
            <v>ACCESSOIRES AU DETAIL</v>
          </cell>
          <cell r="G99">
            <v>5</v>
          </cell>
          <cell r="H99" t="str">
            <v>POSTES DE RELEVAGE</v>
          </cell>
          <cell r="M99" t="str">
            <v>SORODIST</v>
          </cell>
          <cell r="N99" t="str">
            <v>JVAC63</v>
          </cell>
          <cell r="O99" t="str">
            <v>JOINT TORIQUE EPDM D63</v>
          </cell>
          <cell r="P99" t="str">
            <v>pc</v>
          </cell>
          <cell r="Q99">
            <v>1</v>
          </cell>
          <cell r="R99">
            <v>1</v>
          </cell>
          <cell r="S99" t="e">
            <v>#N/A</v>
          </cell>
          <cell r="T99" t="e">
            <v>#N/A</v>
          </cell>
          <cell r="U99" t="e">
            <v>#N/A</v>
          </cell>
          <cell r="V99">
            <v>0.31</v>
          </cell>
          <cell r="W99">
            <v>0.31</v>
          </cell>
          <cell r="X99">
            <v>0.31</v>
          </cell>
          <cell r="Y99"/>
          <cell r="Z99"/>
          <cell r="AA99"/>
          <cell r="AB99">
            <v>0.31</v>
          </cell>
          <cell r="AC99" t="str">
            <v>OK</v>
          </cell>
          <cell r="AD99">
            <v>0.34239999999999998</v>
          </cell>
          <cell r="AE99" t="str">
            <v>EUR</v>
          </cell>
          <cell r="AF99">
            <v>0</v>
          </cell>
          <cell r="AI99" t="str">
            <v>NORM</v>
          </cell>
          <cell r="AJ99" t="str">
            <v>Normal</v>
          </cell>
          <cell r="AM99" t="str">
            <v>PX1.2</v>
          </cell>
          <cell r="AN99" t="str">
            <v>Prix magasin + 20% de marg</v>
          </cell>
          <cell r="AP99">
            <v>0</v>
          </cell>
          <cell r="AQ99">
            <v>0</v>
          </cell>
          <cell r="AS99">
            <v>0.45</v>
          </cell>
          <cell r="AT99">
            <v>0.46499999999999997</v>
          </cell>
          <cell r="AU99">
            <v>0.46499999999999997</v>
          </cell>
        </row>
        <row r="100">
          <cell r="A100" t="str">
            <v>C9050</v>
          </cell>
          <cell r="C100" t="str">
            <v>AS</v>
          </cell>
          <cell r="D100" t="str">
            <v>COUDE 90 PVC D50 FEM/FEM</v>
          </cell>
          <cell r="E100">
            <v>8</v>
          </cell>
          <cell r="F100" t="str">
            <v>PVC/PE</v>
          </cell>
          <cell r="G100">
            <v>4</v>
          </cell>
          <cell r="H100" t="str">
            <v>PVC/PE</v>
          </cell>
          <cell r="K100">
            <v>1</v>
          </cell>
          <cell r="L100" t="str">
            <v>RACCORD PVC PRESSION &amp; PE</v>
          </cell>
          <cell r="M100" t="str">
            <v>SORODIST</v>
          </cell>
          <cell r="N100" t="str">
            <v>C9050</v>
          </cell>
          <cell r="O100" t="str">
            <v>Coude 90° PVC Pression D50</v>
          </cell>
          <cell r="P100" t="str">
            <v>pc</v>
          </cell>
          <cell r="Q100">
            <v>1</v>
          </cell>
          <cell r="R100">
            <v>1</v>
          </cell>
          <cell r="S100">
            <v>381</v>
          </cell>
          <cell r="T100">
            <v>0.4</v>
          </cell>
          <cell r="U100" t="str">
            <v>AS</v>
          </cell>
          <cell r="V100">
            <v>0.39700000000000002</v>
          </cell>
          <cell r="W100">
            <v>0.39700000000000002</v>
          </cell>
          <cell r="X100">
            <v>0.39700000000000002</v>
          </cell>
          <cell r="Y100"/>
          <cell r="Z100"/>
          <cell r="AA100"/>
          <cell r="AB100">
            <v>0.437</v>
          </cell>
          <cell r="AC100" t="str">
            <v>OK</v>
          </cell>
          <cell r="AD100">
            <v>0.35</v>
          </cell>
          <cell r="AE100" t="str">
            <v>EUR</v>
          </cell>
          <cell r="AF100">
            <v>0</v>
          </cell>
          <cell r="AI100" t="str">
            <v>NORM</v>
          </cell>
          <cell r="AJ100" t="str">
            <v>Normal</v>
          </cell>
          <cell r="AM100" t="str">
            <v>PX1.2</v>
          </cell>
          <cell r="AN100" t="str">
            <v>Prix magasin + 20% de marg</v>
          </cell>
          <cell r="AP100">
            <v>0</v>
          </cell>
          <cell r="AQ100">
            <v>0</v>
          </cell>
          <cell r="AS100">
            <v>0.47</v>
          </cell>
          <cell r="AT100">
            <v>0.49625000000000002</v>
          </cell>
          <cell r="AU100">
            <v>0.54625000000000001</v>
          </cell>
        </row>
        <row r="101">
          <cell r="A101" t="str">
            <v>VCHARP8X140</v>
          </cell>
          <cell r="C101" t="str">
            <v>AS</v>
          </cell>
          <cell r="D101" t="str">
            <v>VIS CHARPENTE 8X140 INOX A2 TX40</v>
          </cell>
          <cell r="E101">
            <v>19</v>
          </cell>
          <cell r="F101" t="str">
            <v>QUINCAILLERIE</v>
          </cell>
          <cell r="G101">
            <v>3</v>
          </cell>
          <cell r="H101" t="str">
            <v>KITS COFFRAGES</v>
          </cell>
          <cell r="M101" t="str">
            <v>VISSERIESERV</v>
          </cell>
          <cell r="N101">
            <v>8110814018</v>
          </cell>
          <cell r="O101" t="str">
            <v>VIS CHARPENTE 8X140 INOX A2 T40</v>
          </cell>
          <cell r="P101" t="str">
            <v>pc</v>
          </cell>
          <cell r="Q101">
            <v>1</v>
          </cell>
          <cell r="R101">
            <v>50</v>
          </cell>
          <cell r="S101" t="e">
            <v>#N/A</v>
          </cell>
          <cell r="T101" t="e">
            <v>#N/A</v>
          </cell>
          <cell r="U101" t="e">
            <v>#N/A</v>
          </cell>
          <cell r="V101">
            <v>0.36599999999999999</v>
          </cell>
          <cell r="W101">
            <v>0.36599999999999999</v>
          </cell>
          <cell r="X101">
            <v>0.36599999999999999</v>
          </cell>
          <cell r="Y101"/>
          <cell r="Z101"/>
          <cell r="AA101"/>
          <cell r="AB101">
            <v>0.36599999999999999</v>
          </cell>
          <cell r="AC101" t="str">
            <v>OK</v>
          </cell>
          <cell r="AD101">
            <v>0.36599999999999999</v>
          </cell>
          <cell r="AE101" t="str">
            <v>EUR</v>
          </cell>
          <cell r="AF101">
            <v>0</v>
          </cell>
          <cell r="AG101" t="str">
            <v>Boite de 50</v>
          </cell>
          <cell r="AH101">
            <v>5</v>
          </cell>
          <cell r="AI101" t="str">
            <v>NORM</v>
          </cell>
          <cell r="AJ101" t="str">
            <v>Normal</v>
          </cell>
          <cell r="AM101" t="str">
            <v>PX1.2</v>
          </cell>
          <cell r="AN101" t="str">
            <v>Prix magasin + 20% de marg</v>
          </cell>
          <cell r="AP101">
            <v>0</v>
          </cell>
          <cell r="AQ101">
            <v>0</v>
          </cell>
          <cell r="AS101">
            <v>0.54900000000000004</v>
          </cell>
          <cell r="AT101">
            <v>0.54899999999999993</v>
          </cell>
          <cell r="AU101">
            <v>0.54899999999999993</v>
          </cell>
        </row>
        <row r="102">
          <cell r="A102" t="str">
            <v>C4540</v>
          </cell>
          <cell r="C102" t="str">
            <v>AS</v>
          </cell>
          <cell r="D102" t="str">
            <v>COUDE 45 PVC D40 FEM/FEM</v>
          </cell>
          <cell r="E102">
            <v>8</v>
          </cell>
          <cell r="F102" t="str">
            <v>PVC/PE</v>
          </cell>
          <cell r="G102">
            <v>4</v>
          </cell>
          <cell r="H102" t="str">
            <v>PVC/PE</v>
          </cell>
          <cell r="K102">
            <v>1</v>
          </cell>
          <cell r="L102" t="str">
            <v>RACCORD PVC PRESSION &amp; PE</v>
          </cell>
          <cell r="M102" t="str">
            <v>SORODIST</v>
          </cell>
          <cell r="N102">
            <v>5545040</v>
          </cell>
          <cell r="O102" t="str">
            <v>COUDE 45° DIAM 40 FEM/FEM</v>
          </cell>
          <cell r="P102" t="str">
            <v>pc</v>
          </cell>
          <cell r="Q102">
            <v>1</v>
          </cell>
          <cell r="R102">
            <v>1</v>
          </cell>
          <cell r="S102" t="e">
            <v>#N/A</v>
          </cell>
          <cell r="T102" t="e">
            <v>#N/A</v>
          </cell>
          <cell r="U102" t="e">
            <v>#N/A</v>
          </cell>
          <cell r="V102">
            <v>0.45700000000000002</v>
          </cell>
          <cell r="W102">
            <v>0.45700000000000002</v>
          </cell>
          <cell r="X102">
            <v>0.45700000000000002</v>
          </cell>
          <cell r="Y102"/>
          <cell r="Z102"/>
          <cell r="AA102"/>
          <cell r="AB102">
            <v>0.503</v>
          </cell>
          <cell r="AC102" t="str">
            <v>OK</v>
          </cell>
          <cell r="AD102">
            <v>0.41</v>
          </cell>
          <cell r="AE102" t="str">
            <v>EUR</v>
          </cell>
          <cell r="AF102">
            <v>0</v>
          </cell>
          <cell r="AI102" t="str">
            <v>NORM</v>
          </cell>
          <cell r="AJ102" t="str">
            <v>Normal</v>
          </cell>
          <cell r="AM102" t="str">
            <v>PX1.2</v>
          </cell>
          <cell r="AN102" t="str">
            <v>Prix magasin + 20% de marg</v>
          </cell>
          <cell r="AP102">
            <v>0</v>
          </cell>
          <cell r="AQ102">
            <v>0</v>
          </cell>
          <cell r="AS102">
            <v>0.53</v>
          </cell>
          <cell r="AT102">
            <v>0.57125000000000004</v>
          </cell>
          <cell r="AU102">
            <v>0.62875000000000003</v>
          </cell>
        </row>
        <row r="103">
          <cell r="A103" t="str">
            <v>C9040</v>
          </cell>
          <cell r="C103" t="str">
            <v>AS</v>
          </cell>
          <cell r="D103" t="str">
            <v>COUDE 90 PVC D40 FEM/FEM</v>
          </cell>
          <cell r="E103">
            <v>8</v>
          </cell>
          <cell r="F103" t="str">
            <v>PVC/PE</v>
          </cell>
          <cell r="G103">
            <v>4</v>
          </cell>
          <cell r="H103" t="str">
            <v>PVC/PE</v>
          </cell>
          <cell r="K103">
            <v>1</v>
          </cell>
          <cell r="L103" t="str">
            <v>RACCORD PVC PRESSION &amp; PE</v>
          </cell>
          <cell r="M103" t="str">
            <v>SORODIST</v>
          </cell>
          <cell r="N103">
            <v>5505040</v>
          </cell>
          <cell r="O103" t="str">
            <v>COUDE 90° DIAM 40 FEM/FEM</v>
          </cell>
          <cell r="P103" t="str">
            <v>pc</v>
          </cell>
          <cell r="Q103">
            <v>1</v>
          </cell>
          <cell r="R103">
            <v>1</v>
          </cell>
          <cell r="S103" t="e">
            <v>#N/A</v>
          </cell>
          <cell r="T103" t="e">
            <v>#N/A</v>
          </cell>
          <cell r="U103" t="e">
            <v>#N/A</v>
          </cell>
          <cell r="V103">
            <v>0.49299999999999999</v>
          </cell>
          <cell r="W103">
            <v>0.49299999999999999</v>
          </cell>
          <cell r="X103">
            <v>0.49299999999999999</v>
          </cell>
          <cell r="Y103"/>
          <cell r="Z103"/>
          <cell r="AA103"/>
          <cell r="AB103">
            <v>0.54200000000000004</v>
          </cell>
          <cell r="AC103" t="str">
            <v>OK</v>
          </cell>
          <cell r="AD103">
            <v>0.435</v>
          </cell>
          <cell r="AE103" t="str">
            <v>EUR</v>
          </cell>
          <cell r="AF103">
            <v>0</v>
          </cell>
          <cell r="AI103" t="str">
            <v>NORM</v>
          </cell>
          <cell r="AJ103" t="str">
            <v>Normal</v>
          </cell>
          <cell r="AM103" t="str">
            <v>PX1.2</v>
          </cell>
          <cell r="AN103" t="str">
            <v>Prix magasin + 20% de marg</v>
          </cell>
          <cell r="AP103">
            <v>0</v>
          </cell>
          <cell r="AQ103">
            <v>0</v>
          </cell>
          <cell r="AS103">
            <v>0.6</v>
          </cell>
          <cell r="AT103">
            <v>0.61624999999999996</v>
          </cell>
          <cell r="AU103">
            <v>0.67749999999999999</v>
          </cell>
        </row>
        <row r="104">
          <cell r="A104" t="str">
            <v>MPVC50L10</v>
          </cell>
          <cell r="D104" t="str">
            <v>TUYAU PVC EVAC D50 L=10 cm</v>
          </cell>
          <cell r="S104" t="e">
            <v>#N/A</v>
          </cell>
          <cell r="T104" t="e">
            <v>#N/A</v>
          </cell>
          <cell r="U104" t="e">
            <v>#N/A</v>
          </cell>
          <cell r="V104">
            <v>0.56077500000000002</v>
          </cell>
          <cell r="W104">
            <v>0.56077500000000002</v>
          </cell>
          <cell r="X104">
            <v>0.56077500000000002</v>
          </cell>
          <cell r="Y104"/>
          <cell r="Z104"/>
          <cell r="AA104"/>
          <cell r="AB104">
            <v>0.56077500000000002</v>
          </cell>
          <cell r="AC104" t="str">
            <v>OK</v>
          </cell>
          <cell r="AS104">
            <v>0.39779999999999999</v>
          </cell>
          <cell r="AT104">
            <v>0.70096875000000003</v>
          </cell>
          <cell r="AU104">
            <v>0.70096875000000003</v>
          </cell>
        </row>
        <row r="105">
          <cell r="A105" t="str">
            <v>C90MF6350</v>
          </cell>
          <cell r="C105" t="str">
            <v>AN</v>
          </cell>
          <cell r="D105" t="str">
            <v>COUDE 90 REDUIT M/F 63X50</v>
          </cell>
          <cell r="E105">
            <v>8</v>
          </cell>
          <cell r="F105" t="str">
            <v>PVC/PE</v>
          </cell>
          <cell r="G105">
            <v>4</v>
          </cell>
          <cell r="H105" t="str">
            <v>PVC/PE</v>
          </cell>
          <cell r="K105">
            <v>1</v>
          </cell>
          <cell r="L105" t="str">
            <v>RACCORD PVC PRESSION &amp; PE</v>
          </cell>
          <cell r="M105" t="str">
            <v>SORODIST</v>
          </cell>
          <cell r="N105" t="str">
            <v>C90MF6350</v>
          </cell>
          <cell r="O105" t="str">
            <v>COUDE 90° REDUIT M/F 63X50</v>
          </cell>
          <cell r="Q105">
            <v>1</v>
          </cell>
          <cell r="R105">
            <v>1</v>
          </cell>
          <cell r="S105">
            <v>759</v>
          </cell>
          <cell r="T105">
            <v>2.13</v>
          </cell>
          <cell r="U105" t="str">
            <v>AN</v>
          </cell>
          <cell r="V105">
            <v>2.13</v>
          </cell>
          <cell r="W105">
            <v>2.13</v>
          </cell>
          <cell r="X105">
            <v>2.13</v>
          </cell>
          <cell r="Y105"/>
          <cell r="Z105"/>
          <cell r="AA105"/>
          <cell r="AB105">
            <v>2.5049999999999999</v>
          </cell>
          <cell r="AC105" t="str">
            <v>OK</v>
          </cell>
          <cell r="AD105">
            <v>1.88</v>
          </cell>
          <cell r="AE105" t="str">
            <v>EUR</v>
          </cell>
          <cell r="AF105">
            <v>0</v>
          </cell>
          <cell r="AI105" t="str">
            <v>NORM</v>
          </cell>
          <cell r="AJ105" t="str">
            <v>Normal</v>
          </cell>
          <cell r="AM105" t="str">
            <v>PX1.2</v>
          </cell>
          <cell r="AN105" t="str">
            <v>Prix magasin + 20% de marg</v>
          </cell>
          <cell r="AP105">
            <v>0</v>
          </cell>
          <cell r="AQ105">
            <v>0</v>
          </cell>
          <cell r="AS105">
            <v>3.76</v>
          </cell>
          <cell r="AT105">
            <v>4.26</v>
          </cell>
          <cell r="AU105">
            <v>5.01</v>
          </cell>
        </row>
        <row r="106">
          <cell r="A106" t="str">
            <v>MPVC50L16</v>
          </cell>
          <cell r="D106" t="str">
            <v>TUYAU PVC EVAC D50 L=16 cm</v>
          </cell>
          <cell r="S106" t="e">
            <v>#N/A</v>
          </cell>
          <cell r="T106" t="e">
            <v>#N/A</v>
          </cell>
          <cell r="U106" t="e">
            <v>#N/A</v>
          </cell>
          <cell r="V106">
            <v>0.59723999999999999</v>
          </cell>
          <cell r="W106">
            <v>0.59723999999999999</v>
          </cell>
          <cell r="X106">
            <v>0.59723999999999999</v>
          </cell>
          <cell r="Y106"/>
          <cell r="Z106"/>
          <cell r="AA106"/>
          <cell r="AB106">
            <v>0.59723999999999999</v>
          </cell>
          <cell r="AC106" t="str">
            <v>OK</v>
          </cell>
          <cell r="AS106">
            <v>0.63648000000000005</v>
          </cell>
          <cell r="AT106">
            <v>0.74655000000000005</v>
          </cell>
          <cell r="AU106">
            <v>0.74655000000000005</v>
          </cell>
        </row>
        <row r="107">
          <cell r="A107" t="str">
            <v>C4550</v>
          </cell>
          <cell r="C107" t="str">
            <v>AS</v>
          </cell>
          <cell r="D107" t="str">
            <v>COUDE 45 PVC D50 FEM/FEM</v>
          </cell>
          <cell r="E107">
            <v>8</v>
          </cell>
          <cell r="F107" t="str">
            <v>PVC/PE</v>
          </cell>
          <cell r="G107">
            <v>4</v>
          </cell>
          <cell r="H107" t="str">
            <v>PVC/PE</v>
          </cell>
          <cell r="K107">
            <v>1</v>
          </cell>
          <cell r="L107" t="str">
            <v>RACCORD PVC PRESSION &amp; PE</v>
          </cell>
          <cell r="M107" t="str">
            <v>SORODIST</v>
          </cell>
          <cell r="N107">
            <v>5545050</v>
          </cell>
          <cell r="O107" t="str">
            <v>COUDE 45° DIAM 50 FEM/FEM</v>
          </cell>
          <cell r="P107" t="str">
            <v>pc</v>
          </cell>
          <cell r="Q107">
            <v>1</v>
          </cell>
          <cell r="R107">
            <v>1</v>
          </cell>
          <cell r="S107" t="e">
            <v>#N/A</v>
          </cell>
          <cell r="T107" t="e">
            <v>#N/A</v>
          </cell>
          <cell r="U107" t="e">
            <v>#N/A</v>
          </cell>
          <cell r="V107">
            <v>0.55300000000000005</v>
          </cell>
          <cell r="W107">
            <v>0.55300000000000005</v>
          </cell>
          <cell r="X107">
            <v>0.55300000000000005</v>
          </cell>
          <cell r="Y107"/>
          <cell r="Z107"/>
          <cell r="AA107"/>
          <cell r="AB107">
            <v>0.60799999999999998</v>
          </cell>
          <cell r="AC107" t="str">
            <v>OK</v>
          </cell>
          <cell r="AD107">
            <v>0.49</v>
          </cell>
          <cell r="AE107" t="str">
            <v>EUR</v>
          </cell>
          <cell r="AF107">
            <v>0</v>
          </cell>
          <cell r="AI107" t="str">
            <v>NORM</v>
          </cell>
          <cell r="AJ107" t="str">
            <v>Normal</v>
          </cell>
          <cell r="AM107" t="str">
            <v>PX1.2</v>
          </cell>
          <cell r="AN107" t="str">
            <v>Prix magasin + 20% de marg</v>
          </cell>
          <cell r="AP107">
            <v>0</v>
          </cell>
          <cell r="AQ107">
            <v>0</v>
          </cell>
          <cell r="AS107">
            <v>0.64</v>
          </cell>
          <cell r="AT107">
            <v>0.69125000000000003</v>
          </cell>
          <cell r="AU107">
            <v>0.76</v>
          </cell>
        </row>
        <row r="108">
          <cell r="A108" t="str">
            <v>MPVC50L20</v>
          </cell>
          <cell r="D108" t="str">
            <v>TUYAU PVC EVAC D50 L=20 cm</v>
          </cell>
          <cell r="S108" t="e">
            <v>#N/A</v>
          </cell>
          <cell r="T108" t="e">
            <v>#N/A</v>
          </cell>
          <cell r="U108" t="e">
            <v>#N/A</v>
          </cell>
          <cell r="V108">
            <v>0.62155000000000005</v>
          </cell>
          <cell r="W108">
            <v>0.62155000000000005</v>
          </cell>
          <cell r="X108">
            <v>0.62155000000000005</v>
          </cell>
          <cell r="Y108"/>
          <cell r="Z108"/>
          <cell r="AA108"/>
          <cell r="AB108">
            <v>0.62155000000000005</v>
          </cell>
          <cell r="AC108" t="str">
            <v>OK</v>
          </cell>
          <cell r="AS108">
            <v>0.79559999999999997</v>
          </cell>
          <cell r="AT108">
            <v>0.82666150000000016</v>
          </cell>
          <cell r="AU108">
            <v>0.82666150000000016</v>
          </cell>
        </row>
        <row r="109">
          <cell r="A109" t="str">
            <v>T9050</v>
          </cell>
          <cell r="C109" t="str">
            <v>AS</v>
          </cell>
          <cell r="D109" t="str">
            <v>TE DE PRESSION D50</v>
          </cell>
          <cell r="E109">
            <v>8</v>
          </cell>
          <cell r="F109" t="str">
            <v>PVC/PE</v>
          </cell>
          <cell r="G109">
            <v>4</v>
          </cell>
          <cell r="H109" t="str">
            <v>PVC/PE</v>
          </cell>
          <cell r="K109">
            <v>1</v>
          </cell>
          <cell r="L109" t="str">
            <v>RACCORD PVC PRESSION &amp; PE</v>
          </cell>
          <cell r="M109" t="str">
            <v>SORODIST</v>
          </cell>
          <cell r="N109" t="str">
            <v>T9050</v>
          </cell>
          <cell r="O109" t="str">
            <v>TE DE PRESSION DIAMETRE 50</v>
          </cell>
          <cell r="P109" t="str">
            <v>pc</v>
          </cell>
          <cell r="Q109">
            <v>1</v>
          </cell>
          <cell r="R109">
            <v>1</v>
          </cell>
          <cell r="S109">
            <v>203</v>
          </cell>
          <cell r="T109">
            <v>0.7</v>
          </cell>
          <cell r="U109" t="str">
            <v>AS</v>
          </cell>
          <cell r="V109">
            <v>0.69799999999999995</v>
          </cell>
          <cell r="W109">
            <v>0.69799999999999995</v>
          </cell>
          <cell r="X109">
            <v>0.69799999999999995</v>
          </cell>
          <cell r="Y109"/>
          <cell r="Z109"/>
          <cell r="AA109"/>
          <cell r="AB109">
            <v>0.69799999999999995</v>
          </cell>
          <cell r="AC109" t="str">
            <v>OK</v>
          </cell>
          <cell r="AD109">
            <v>0</v>
          </cell>
          <cell r="AE109" t="str">
            <v>EUR</v>
          </cell>
          <cell r="AF109">
            <v>0</v>
          </cell>
          <cell r="AI109" t="str">
            <v>NORM</v>
          </cell>
          <cell r="AJ109" t="str">
            <v>Normal</v>
          </cell>
          <cell r="AM109" t="str">
            <v>PX1.2</v>
          </cell>
          <cell r="AN109" t="str">
            <v>Prix magasin + 20% de marg</v>
          </cell>
          <cell r="AP109">
            <v>0</v>
          </cell>
          <cell r="AQ109">
            <v>0</v>
          </cell>
          <cell r="AS109">
            <v>0.8</v>
          </cell>
          <cell r="AT109">
            <v>0.87249999999999994</v>
          </cell>
          <cell r="AU109">
            <v>0.87249999999999994</v>
          </cell>
        </row>
        <row r="110">
          <cell r="A110" t="str">
            <v>CARPUB</v>
          </cell>
          <cell r="C110" t="e">
            <v>#N/A</v>
          </cell>
          <cell r="D110" t="str">
            <v>PLAQUE AIMANTEE POUR VOITURE</v>
          </cell>
          <cell r="E110">
            <v>16</v>
          </cell>
          <cell r="F110" t="str">
            <v>SUPPORT DE COMMUNICATION</v>
          </cell>
          <cell r="Q110">
            <v>0</v>
          </cell>
          <cell r="R110">
            <v>0</v>
          </cell>
          <cell r="S110" t="e">
            <v>#N/A</v>
          </cell>
          <cell r="T110" t="e">
            <v>#N/A</v>
          </cell>
          <cell r="U110" t="e">
            <v>#N/A</v>
          </cell>
          <cell r="V110">
            <v>0</v>
          </cell>
          <cell r="W110">
            <v>0</v>
          </cell>
          <cell r="X110" t="e">
            <v>#N/A</v>
          </cell>
          <cell r="Y110">
            <v>0</v>
          </cell>
          <cell r="Z110"/>
          <cell r="AA110"/>
          <cell r="AB110" t="e">
            <v>#N/A</v>
          </cell>
          <cell r="AC110"/>
          <cell r="AD110">
            <v>0</v>
          </cell>
          <cell r="AF110">
            <v>0</v>
          </cell>
          <cell r="AI110" t="str">
            <v>NORM</v>
          </cell>
          <cell r="AJ110" t="str">
            <v>Normal</v>
          </cell>
          <cell r="AM110" t="str">
            <v>PX1.2</v>
          </cell>
          <cell r="AN110" t="str">
            <v>Prix magasin + 20% de marg</v>
          </cell>
          <cell r="AP110">
            <v>0</v>
          </cell>
          <cell r="AQ110">
            <v>0</v>
          </cell>
          <cell r="AS110">
            <v>20.8</v>
          </cell>
          <cell r="AT110" t="e">
            <v>#N/A</v>
          </cell>
          <cell r="AU110" t="e">
            <v>#N/A</v>
          </cell>
        </row>
        <row r="111">
          <cell r="A111" t="str">
            <v>DGEOM_610_110</v>
          </cell>
          <cell r="C111" t="str">
            <v>AS</v>
          </cell>
          <cell r="D111" t="str">
            <v>GEOMEMBRANE A LA DECOUPE 1.10MM LARGEUR 6M10</v>
          </cell>
          <cell r="E111">
            <v>1</v>
          </cell>
          <cell r="F111" t="str">
            <v>MEMBRANES ET ANTI-RACINES</v>
          </cell>
          <cell r="G111">
            <v>2</v>
          </cell>
          <cell r="H111" t="str">
            <v>MEMBRANES ET ANTI-RACINES</v>
          </cell>
          <cell r="I111" t="str">
            <v>NB EPDM</v>
          </cell>
          <cell r="J111" t="str">
            <v>NB de ventes d'EPDM sur mesure</v>
          </cell>
          <cell r="K111">
            <v>8</v>
          </cell>
          <cell r="L111" t="str">
            <v>MEMBRANE EPDM 1.10MM SUR MESURE</v>
          </cell>
          <cell r="M111" t="str">
            <v>SODAF</v>
          </cell>
          <cell r="N111" t="str">
            <v>DGEOM732</v>
          </cell>
          <cell r="O111" t="str">
            <v>GEOMEMBRANE A LA DECOUPE LARGEUR 7M32</v>
          </cell>
          <cell r="P111" t="str">
            <v>cm</v>
          </cell>
          <cell r="Q111">
            <v>1</v>
          </cell>
          <cell r="R111">
            <v>1</v>
          </cell>
          <cell r="S111" t="e">
            <v>#N/A</v>
          </cell>
          <cell r="T111" t="e">
            <v>#N/A</v>
          </cell>
          <cell r="U111" t="e">
            <v>#N/A</v>
          </cell>
          <cell r="V111">
            <v>0.45500000000000002</v>
          </cell>
          <cell r="W111">
            <v>0.45500000000000002</v>
          </cell>
          <cell r="X111">
            <v>0.63180000000000003</v>
          </cell>
          <cell r="Y111">
            <v>0.52600000000000002</v>
          </cell>
          <cell r="Z111">
            <v>0.10580000000000001</v>
          </cell>
          <cell r="AA111">
            <v>0.25</v>
          </cell>
          <cell r="AB111">
            <v>0.65749999999999997</v>
          </cell>
          <cell r="AC111" t="str">
            <v>OK</v>
          </cell>
          <cell r="AD111">
            <v>0.4546</v>
          </cell>
          <cell r="AE111" t="str">
            <v>EUR</v>
          </cell>
          <cell r="AF111">
            <v>0</v>
          </cell>
          <cell r="AI111" t="str">
            <v>NORM</v>
          </cell>
          <cell r="AJ111" t="str">
            <v>Normal</v>
          </cell>
          <cell r="AM111" t="str">
            <v>PX1.2</v>
          </cell>
          <cell r="AN111" t="str">
            <v>Prix magasin + 20% de marg</v>
          </cell>
          <cell r="AP111">
            <v>0</v>
          </cell>
          <cell r="AQ111">
            <v>0</v>
          </cell>
          <cell r="AS111">
            <v>0.68</v>
          </cell>
          <cell r="AT111">
            <v>0.94769999999999999</v>
          </cell>
          <cell r="AU111">
            <v>0.98624999999999996</v>
          </cell>
        </row>
        <row r="112">
          <cell r="A112" t="str">
            <v>SACS</v>
          </cell>
          <cell r="C112" t="str">
            <v>AS</v>
          </cell>
          <cell r="D112" t="str">
            <v>SACS EN KRAFT SIGLE AQUATIRIS</v>
          </cell>
          <cell r="E112">
            <v>16</v>
          </cell>
          <cell r="F112" t="str">
            <v>SUPPORT DE COMMUNICATION</v>
          </cell>
          <cell r="G112">
            <v>10</v>
          </cell>
          <cell r="H112" t="str">
            <v>SUPPORT DE COMMUNICATION</v>
          </cell>
          <cell r="M112" t="str">
            <v>GENIECADO</v>
          </cell>
          <cell r="N112" t="str">
            <v>SACS</v>
          </cell>
          <cell r="O112" t="str">
            <v>SACS EN KRAFT SIGLE AQUATIRIS</v>
          </cell>
          <cell r="P112" t="str">
            <v>pc</v>
          </cell>
          <cell r="Q112">
            <v>1</v>
          </cell>
          <cell r="R112">
            <v>0</v>
          </cell>
          <cell r="S112">
            <v>807</v>
          </cell>
          <cell r="T112">
            <v>0.83</v>
          </cell>
          <cell r="U112" t="str">
            <v>AS</v>
          </cell>
          <cell r="V112">
            <v>0.83</v>
          </cell>
          <cell r="W112">
            <v>0.83</v>
          </cell>
          <cell r="X112">
            <v>0.83</v>
          </cell>
          <cell r="Y112"/>
          <cell r="Z112"/>
          <cell r="AA112"/>
          <cell r="AB112">
            <v>0.83</v>
          </cell>
          <cell r="AC112" t="str">
            <v>OK</v>
          </cell>
          <cell r="AD112">
            <v>0.83</v>
          </cell>
          <cell r="AE112" t="str">
            <v>EUR</v>
          </cell>
          <cell r="AF112">
            <v>0</v>
          </cell>
          <cell r="AI112" t="str">
            <v>NORM</v>
          </cell>
          <cell r="AJ112" t="str">
            <v>Normal</v>
          </cell>
          <cell r="AM112" t="str">
            <v>PX1.2</v>
          </cell>
          <cell r="AN112" t="str">
            <v>Prix magasin + 20% de marg</v>
          </cell>
          <cell r="AP112">
            <v>0</v>
          </cell>
          <cell r="AQ112">
            <v>0</v>
          </cell>
          <cell r="AS112">
            <v>1.02</v>
          </cell>
          <cell r="AT112">
            <v>1.0374999999999999</v>
          </cell>
          <cell r="AU112">
            <v>1.0374999999999999</v>
          </cell>
        </row>
        <row r="113">
          <cell r="A113" t="str">
            <v>CBLDN50</v>
          </cell>
          <cell r="C113" t="e">
            <v>#N/A</v>
          </cell>
          <cell r="D113" t="str">
            <v>CLAPET ? BOULE DN 50 FONTE FEM/FEM</v>
          </cell>
          <cell r="E113">
            <v>9</v>
          </cell>
          <cell r="F113" t="str">
            <v>POSTES DE RELEVAGE</v>
          </cell>
          <cell r="K113">
            <v>3</v>
          </cell>
          <cell r="L113" t="str">
            <v>ACCESSOIRES POSTE</v>
          </cell>
          <cell r="Q113">
            <v>0</v>
          </cell>
          <cell r="R113">
            <v>0</v>
          </cell>
          <cell r="S113" t="e">
            <v>#N/A</v>
          </cell>
          <cell r="T113" t="e">
            <v>#N/A</v>
          </cell>
          <cell r="U113" t="e">
            <v>#N/A</v>
          </cell>
          <cell r="V113">
            <v>0</v>
          </cell>
          <cell r="W113">
            <v>0</v>
          </cell>
          <cell r="X113" t="e">
            <v>#N/A</v>
          </cell>
          <cell r="Y113">
            <v>0</v>
          </cell>
          <cell r="Z113"/>
          <cell r="AA113"/>
          <cell r="AB113" t="e">
            <v>#N/A</v>
          </cell>
          <cell r="AC113"/>
          <cell r="AD113">
            <v>0</v>
          </cell>
          <cell r="AF113">
            <v>0</v>
          </cell>
          <cell r="AI113" t="str">
            <v>NORM</v>
          </cell>
          <cell r="AJ113" t="str">
            <v>Normal</v>
          </cell>
          <cell r="AM113" t="str">
            <v>PX1.2</v>
          </cell>
          <cell r="AN113" t="str">
            <v>Prix magasin + 20% de marg</v>
          </cell>
          <cell r="AP113">
            <v>0</v>
          </cell>
          <cell r="AQ113">
            <v>0</v>
          </cell>
          <cell r="AS113">
            <v>36.950000000000003</v>
          </cell>
          <cell r="AT113" t="e">
            <v>#N/A</v>
          </cell>
          <cell r="AU113" t="e">
            <v>#N/A</v>
          </cell>
        </row>
        <row r="114">
          <cell r="A114" t="str">
            <v>C9063</v>
          </cell>
          <cell r="C114" t="str">
            <v>AS</v>
          </cell>
          <cell r="D114" t="str">
            <v>COUDE 90  PVC D63 FEM/FEM</v>
          </cell>
          <cell r="E114">
            <v>8</v>
          </cell>
          <cell r="F114" t="str">
            <v>PVC/PE</v>
          </cell>
          <cell r="G114">
            <v>4</v>
          </cell>
          <cell r="H114" t="str">
            <v>PVC/PE</v>
          </cell>
          <cell r="K114">
            <v>1</v>
          </cell>
          <cell r="L114" t="str">
            <v>RACCORD PVC PRESSION &amp; PE</v>
          </cell>
          <cell r="M114" t="str">
            <v>SORODIST</v>
          </cell>
          <cell r="N114" t="str">
            <v>C9063</v>
          </cell>
          <cell r="O114" t="str">
            <v>COUDE 90°  DIAM 63 FEM/FEM</v>
          </cell>
          <cell r="P114" t="str">
            <v>pc</v>
          </cell>
          <cell r="Q114">
            <v>1</v>
          </cell>
          <cell r="R114">
            <v>32</v>
          </cell>
          <cell r="S114">
            <v>441</v>
          </cell>
          <cell r="T114">
            <v>0.77</v>
          </cell>
          <cell r="U114" t="str">
            <v>AS</v>
          </cell>
          <cell r="V114">
            <v>0.76900000000000002</v>
          </cell>
          <cell r="W114">
            <v>0.76900000000000002</v>
          </cell>
          <cell r="X114">
            <v>0.76900000000000002</v>
          </cell>
          <cell r="Y114"/>
          <cell r="Z114"/>
          <cell r="AA114"/>
          <cell r="AB114">
            <v>0.84599999999999997</v>
          </cell>
          <cell r="AC114" t="str">
            <v>OK</v>
          </cell>
          <cell r="AD114">
            <v>0.67900000000000005</v>
          </cell>
          <cell r="AE114" t="str">
            <v>EUR</v>
          </cell>
          <cell r="AF114">
            <v>0</v>
          </cell>
          <cell r="AI114" t="str">
            <v>NORM</v>
          </cell>
          <cell r="AJ114" t="str">
            <v>Normal</v>
          </cell>
          <cell r="AM114" t="str">
            <v>PX1.2</v>
          </cell>
          <cell r="AN114" t="str">
            <v>Prix magasin + 20% de marg</v>
          </cell>
          <cell r="AP114">
            <v>0</v>
          </cell>
          <cell r="AQ114">
            <v>0</v>
          </cell>
          <cell r="AS114">
            <v>0.96</v>
          </cell>
          <cell r="AT114">
            <v>0.96125000000000005</v>
          </cell>
          <cell r="AU114">
            <v>1.0574999999999999</v>
          </cell>
        </row>
        <row r="115">
          <cell r="A115" t="str">
            <v>DGEOM_610_152</v>
          </cell>
          <cell r="C115" t="str">
            <v>AS</v>
          </cell>
          <cell r="D115" t="str">
            <v>GEOMEMBRANE A LA DECOUPE 1.52MM LARGEUR 6M10</v>
          </cell>
          <cell r="E115">
            <v>1</v>
          </cell>
          <cell r="F115" t="str">
            <v>MEMBRANES ET ANTI-RACINES</v>
          </cell>
          <cell r="G115">
            <v>2</v>
          </cell>
          <cell r="H115" t="str">
            <v>MEMBRANES ET ANTI-RACINES</v>
          </cell>
          <cell r="I115" t="str">
            <v>NB EPDM</v>
          </cell>
          <cell r="J115" t="str">
            <v>NB de ventes d'EPDM sur mesure</v>
          </cell>
          <cell r="K115">
            <v>4</v>
          </cell>
          <cell r="L115" t="str">
            <v>MEMBRANES EPDM 1.52MM SUR MESURE</v>
          </cell>
          <cell r="M115" t="str">
            <v>SODAF</v>
          </cell>
          <cell r="N115" t="str">
            <v>FEPDM60</v>
          </cell>
          <cell r="O115" t="str">
            <v>GEOMEMBRANE A LA DECOUPE  LARGEUR 6M10</v>
          </cell>
          <cell r="P115" t="str">
            <v>cm</v>
          </cell>
          <cell r="Q115">
            <v>1</v>
          </cell>
          <cell r="R115">
            <v>1</v>
          </cell>
          <cell r="S115" t="e">
            <v>#N/A</v>
          </cell>
          <cell r="T115" t="e">
            <v>#N/A</v>
          </cell>
          <cell r="U115" t="e">
            <v>#N/A</v>
          </cell>
          <cell r="V115">
            <v>0</v>
          </cell>
          <cell r="W115">
            <v>0</v>
          </cell>
          <cell r="X115">
            <v>0.58260000000000001</v>
          </cell>
          <cell r="Y115">
            <v>0.57999999999999996</v>
          </cell>
          <cell r="Z115">
            <v>2.6000000000000467E-3</v>
          </cell>
          <cell r="AA115">
            <v>0.25</v>
          </cell>
          <cell r="AB115">
            <v>0.72499999999999998</v>
          </cell>
          <cell r="AD115">
            <v>0</v>
          </cell>
          <cell r="AE115" t="str">
            <v>EUR</v>
          </cell>
          <cell r="AF115">
            <v>0</v>
          </cell>
          <cell r="AI115" t="str">
            <v>NORM</v>
          </cell>
          <cell r="AJ115" t="str">
            <v>Normal</v>
          </cell>
          <cell r="AM115" t="str">
            <v>PX1.2</v>
          </cell>
          <cell r="AN115" t="str">
            <v>Prix magasin + 20% de marg</v>
          </cell>
          <cell r="AP115">
            <v>0</v>
          </cell>
          <cell r="AQ115">
            <v>0</v>
          </cell>
          <cell r="AS115">
            <v>0.72</v>
          </cell>
          <cell r="AT115">
            <v>0.87390000000000001</v>
          </cell>
          <cell r="AU115">
            <v>1.0874999999999999</v>
          </cell>
        </row>
        <row r="116">
          <cell r="A116" t="str">
            <v>CE403</v>
          </cell>
          <cell r="C116" t="str">
            <v>AN</v>
          </cell>
          <cell r="D116" t="str">
            <v>CORNIERE ALU 40/40/3 ML</v>
          </cell>
          <cell r="E116">
            <v>12</v>
          </cell>
          <cell r="F116" t="str">
            <v>KITS BACS/KITS COFFRAGES</v>
          </cell>
          <cell r="G116">
            <v>3</v>
          </cell>
          <cell r="H116" t="str">
            <v>KITS COFFRAGES</v>
          </cell>
          <cell r="M116" t="str">
            <v>KLOECKNER</v>
          </cell>
          <cell r="N116">
            <v>940100981</v>
          </cell>
          <cell r="O116" t="str">
            <v>ALU CORNIERE 6060 T6 40*40*3</v>
          </cell>
          <cell r="P116" t="str">
            <v>Barre de 606 cm</v>
          </cell>
          <cell r="Q116">
            <v>6.06</v>
          </cell>
          <cell r="R116">
            <v>0</v>
          </cell>
          <cell r="S116" t="e">
            <v>#N/A</v>
          </cell>
          <cell r="T116" t="e">
            <v>#N/A</v>
          </cell>
          <cell r="U116" t="e">
            <v>#N/A</v>
          </cell>
          <cell r="V116">
            <v>3.29</v>
          </cell>
          <cell r="W116">
            <v>3.29</v>
          </cell>
          <cell r="X116">
            <v>3.29</v>
          </cell>
          <cell r="Y116"/>
          <cell r="Z116"/>
          <cell r="AA116"/>
          <cell r="AB116">
            <v>3.32</v>
          </cell>
          <cell r="AC116" t="str">
            <v>OK</v>
          </cell>
          <cell r="AD116">
            <v>2.88</v>
          </cell>
          <cell r="AE116" t="str">
            <v>EUR</v>
          </cell>
          <cell r="AF116">
            <v>0</v>
          </cell>
          <cell r="AI116" t="str">
            <v>NORM</v>
          </cell>
          <cell r="AJ116" t="str">
            <v>Normal</v>
          </cell>
          <cell r="AM116" t="str">
            <v>PX1.2</v>
          </cell>
          <cell r="AN116" t="str">
            <v>Prix magasin + 20% de marg</v>
          </cell>
          <cell r="AP116">
            <v>0</v>
          </cell>
          <cell r="AQ116">
            <v>0</v>
          </cell>
          <cell r="AS116">
            <v>7.55</v>
          </cell>
          <cell r="AT116">
            <v>8.2249999999999996</v>
          </cell>
          <cell r="AU116">
            <v>8.2999999999999989</v>
          </cell>
        </row>
        <row r="117">
          <cell r="A117" t="str">
            <v>C4563</v>
          </cell>
          <cell r="C117" t="str">
            <v>AS</v>
          </cell>
          <cell r="D117" t="str">
            <v>COUDE 45 PVC D63 FEM/FEM</v>
          </cell>
          <cell r="E117">
            <v>8</v>
          </cell>
          <cell r="F117" t="str">
            <v>PVC/PE</v>
          </cell>
          <cell r="G117">
            <v>4</v>
          </cell>
          <cell r="H117" t="str">
            <v>PVC/PE</v>
          </cell>
          <cell r="K117">
            <v>1</v>
          </cell>
          <cell r="L117" t="str">
            <v>RACCORD PVC PRESSION &amp; PE</v>
          </cell>
          <cell r="M117" t="str">
            <v>SORODIST</v>
          </cell>
          <cell r="N117">
            <v>5545063</v>
          </cell>
          <cell r="O117" t="str">
            <v>COUDE 45° DIAM 63 FEM/FEM</v>
          </cell>
          <cell r="P117" t="str">
            <v>pc</v>
          </cell>
          <cell r="Q117">
            <v>1</v>
          </cell>
          <cell r="R117">
            <v>1</v>
          </cell>
          <cell r="S117" t="e">
            <v>#N/A</v>
          </cell>
          <cell r="T117" t="e">
            <v>#N/A</v>
          </cell>
          <cell r="U117" t="e">
            <v>#N/A</v>
          </cell>
          <cell r="V117">
            <v>0.91400000000000003</v>
          </cell>
          <cell r="W117">
            <v>0.91400000000000003</v>
          </cell>
          <cell r="X117">
            <v>0.91400000000000003</v>
          </cell>
          <cell r="Y117"/>
          <cell r="Z117"/>
          <cell r="AA117"/>
          <cell r="AB117">
            <v>1.0049999999999999</v>
          </cell>
          <cell r="AC117" t="str">
            <v>OK</v>
          </cell>
          <cell r="AD117">
            <v>0.82</v>
          </cell>
          <cell r="AE117" t="str">
            <v>EUR</v>
          </cell>
          <cell r="AF117">
            <v>0</v>
          </cell>
          <cell r="AI117" t="str">
            <v>NORM</v>
          </cell>
          <cell r="AJ117" t="str">
            <v>Normal</v>
          </cell>
          <cell r="AM117" t="str">
            <v>PX1.2</v>
          </cell>
          <cell r="AN117" t="str">
            <v>Prix magasin + 20% de marg</v>
          </cell>
          <cell r="AP117">
            <v>0</v>
          </cell>
          <cell r="AQ117">
            <v>0</v>
          </cell>
          <cell r="AS117">
            <v>1.07</v>
          </cell>
          <cell r="AT117">
            <v>1.1425000000000001</v>
          </cell>
          <cell r="AU117">
            <v>1.2562499999999999</v>
          </cell>
        </row>
        <row r="118">
          <cell r="A118" t="str">
            <v>ENFM100</v>
          </cell>
          <cell r="C118" t="str">
            <v>AS</v>
          </cell>
          <cell r="D118" t="str">
            <v>MANCHON A BUTEE FF PVC EVAC D100</v>
          </cell>
          <cell r="E118">
            <v>8</v>
          </cell>
          <cell r="F118" t="str">
            <v>PVC/PE</v>
          </cell>
          <cell r="G118">
            <v>4</v>
          </cell>
          <cell r="H118" t="str">
            <v>PVC/PE</v>
          </cell>
          <cell r="K118">
            <v>3</v>
          </cell>
          <cell r="L118" t="str">
            <v>PVC EVACUATION / VENTILATION / DRAINAGE</v>
          </cell>
          <cell r="M118" t="str">
            <v>SORODIST</v>
          </cell>
          <cell r="N118" t="str">
            <v>ENFM100</v>
          </cell>
          <cell r="O118" t="str">
            <v>MANCHON A BUTEE FF PVC EVAC Ø 100</v>
          </cell>
          <cell r="P118" t="str">
            <v>pc</v>
          </cell>
          <cell r="Q118">
            <v>1</v>
          </cell>
          <cell r="R118">
            <v>80</v>
          </cell>
          <cell r="S118">
            <v>528</v>
          </cell>
          <cell r="T118">
            <v>0.64500000000000002</v>
          </cell>
          <cell r="U118" t="str">
            <v>AS</v>
          </cell>
          <cell r="V118">
            <v>0.64500000000000002</v>
          </cell>
          <cell r="W118">
            <v>0.64500000000000002</v>
          </cell>
          <cell r="X118">
            <v>0.64500000000000002</v>
          </cell>
          <cell r="Y118"/>
          <cell r="Z118"/>
          <cell r="AA118"/>
          <cell r="AB118">
            <v>0.63700000000000001</v>
          </cell>
          <cell r="AC118" t="str">
            <v>OK</v>
          </cell>
          <cell r="AD118">
            <v>0.71689999999999998</v>
          </cell>
          <cell r="AE118" t="str">
            <v>EUR</v>
          </cell>
          <cell r="AF118">
            <v>0</v>
          </cell>
          <cell r="AI118" t="str">
            <v>NORM</v>
          </cell>
          <cell r="AJ118" t="str">
            <v>Normal</v>
          </cell>
          <cell r="AM118" t="str">
            <v>PX1.2</v>
          </cell>
          <cell r="AN118" t="str">
            <v>Prix magasin + 20% de marg</v>
          </cell>
          <cell r="AP118">
            <v>0</v>
          </cell>
          <cell r="AQ118">
            <v>0</v>
          </cell>
          <cell r="AS118">
            <v>1.43</v>
          </cell>
          <cell r="AT118">
            <v>1.29</v>
          </cell>
          <cell r="AU118">
            <v>1.274</v>
          </cell>
        </row>
        <row r="119">
          <cell r="A119" t="str">
            <v>CHASSE01</v>
          </cell>
          <cell r="C119" t="str">
            <v>AN</v>
          </cell>
          <cell r="D119" t="str">
            <v>BASSIN DE CHASSE AQUATIRIS</v>
          </cell>
          <cell r="E119">
            <v>5</v>
          </cell>
          <cell r="F119" t="str">
            <v>REGARDS/REPARTITEURS/CHASSES</v>
          </cell>
          <cell r="K119">
            <v>1</v>
          </cell>
          <cell r="L119" t="str">
            <v>DISTRIBUTION GRAVITAIRE/CHASSE/BROYEUR</v>
          </cell>
          <cell r="M119" t="str">
            <v>EMP</v>
          </cell>
          <cell r="N119" t="str">
            <v>BASSINCHASSEA004F</v>
          </cell>
          <cell r="O119" t="str">
            <v>BASSIN DE CHASSE AQUATIRIS AVEC COUVERCLE</v>
          </cell>
          <cell r="Q119">
            <v>1</v>
          </cell>
          <cell r="R119">
            <v>1</v>
          </cell>
          <cell r="S119" t="e">
            <v>#N/A</v>
          </cell>
          <cell r="T119" t="e">
            <v>#N/A</v>
          </cell>
          <cell r="U119" t="e">
            <v>#N/A</v>
          </cell>
          <cell r="V119">
            <v>142</v>
          </cell>
          <cell r="W119">
            <v>142</v>
          </cell>
          <cell r="X119">
            <v>142</v>
          </cell>
          <cell r="Y119"/>
          <cell r="Z119"/>
          <cell r="AA119"/>
          <cell r="AB119">
            <v>142</v>
          </cell>
          <cell r="AC119" t="str">
            <v>OK</v>
          </cell>
          <cell r="AD119">
            <v>142</v>
          </cell>
          <cell r="AE119" t="str">
            <v>EUR</v>
          </cell>
          <cell r="AF119">
            <v>0</v>
          </cell>
          <cell r="AI119" t="str">
            <v>NORM</v>
          </cell>
          <cell r="AJ119" t="str">
            <v>Normal</v>
          </cell>
          <cell r="AM119" t="str">
            <v>PX1.2</v>
          </cell>
          <cell r="AN119" t="str">
            <v>Prix magasin + 20% de marg</v>
          </cell>
          <cell r="AP119">
            <v>0</v>
          </cell>
          <cell r="AQ119">
            <v>0</v>
          </cell>
          <cell r="AS119">
            <v>213</v>
          </cell>
          <cell r="AT119">
            <v>213</v>
          </cell>
          <cell r="AU119">
            <v>213</v>
          </cell>
        </row>
        <row r="120">
          <cell r="A120" t="str">
            <v>SERCAB</v>
          </cell>
          <cell r="C120" t="str">
            <v>AS</v>
          </cell>
          <cell r="D120" t="str">
            <v>SERRE CABLE GALVA</v>
          </cell>
          <cell r="E120">
            <v>3</v>
          </cell>
          <cell r="F120" t="str">
            <v>CLOTURES/GRILLES/FINITIONS</v>
          </cell>
          <cell r="G120">
            <v>7</v>
          </cell>
          <cell r="H120" t="str">
            <v>CLOTURES/GRILLES/FINITIONS</v>
          </cell>
          <cell r="K120">
            <v>2</v>
          </cell>
          <cell r="L120" t="str">
            <v>CLOTURES</v>
          </cell>
          <cell r="M120" t="str">
            <v>ULLMANN</v>
          </cell>
          <cell r="N120" t="str">
            <v>SERCAB</v>
          </cell>
          <cell r="O120" t="str">
            <v>SERRE CABLE GALVA</v>
          </cell>
          <cell r="P120" t="str">
            <v>pc</v>
          </cell>
          <cell r="Q120">
            <v>1</v>
          </cell>
          <cell r="R120">
            <v>1</v>
          </cell>
          <cell r="S120">
            <v>251</v>
          </cell>
          <cell r="T120">
            <v>0.58299999999999996</v>
          </cell>
          <cell r="U120" t="str">
            <v>AS</v>
          </cell>
          <cell r="V120">
            <v>0.58299999999999996</v>
          </cell>
          <cell r="W120">
            <v>0.58299999999999996</v>
          </cell>
          <cell r="X120">
            <v>0.58299999999999996</v>
          </cell>
          <cell r="Y120"/>
          <cell r="Z120"/>
          <cell r="AA120"/>
          <cell r="AB120">
            <v>0.58299999999999996</v>
          </cell>
          <cell r="AC120" t="str">
            <v>OK</v>
          </cell>
          <cell r="AD120">
            <v>0.58299999999999996</v>
          </cell>
          <cell r="AE120" t="str">
            <v>EUR</v>
          </cell>
          <cell r="AF120">
            <v>0</v>
          </cell>
          <cell r="AI120" t="str">
            <v>NORM</v>
          </cell>
          <cell r="AJ120" t="str">
            <v>Normal</v>
          </cell>
          <cell r="AM120" t="str">
            <v>PX1.2</v>
          </cell>
          <cell r="AN120" t="str">
            <v>Prix magasin + 20% de marg</v>
          </cell>
          <cell r="AP120">
            <v>0</v>
          </cell>
          <cell r="AQ120">
            <v>0</v>
          </cell>
          <cell r="AS120">
            <v>1.31</v>
          </cell>
          <cell r="AT120">
            <v>1.4575</v>
          </cell>
          <cell r="AU120">
            <v>1.4575</v>
          </cell>
        </row>
        <row r="121">
          <cell r="A121" t="str">
            <v>DGEOM_915_110</v>
          </cell>
          <cell r="C121" t="str">
            <v>AS</v>
          </cell>
          <cell r="D121" t="str">
            <v>GEOMEMBRANE A LA DECOUPE 1.10MM LARGEUR 9M15</v>
          </cell>
          <cell r="E121">
            <v>1</v>
          </cell>
          <cell r="F121" t="str">
            <v>MEMBRANES ET ANTI-RACINES</v>
          </cell>
          <cell r="G121">
            <v>2</v>
          </cell>
          <cell r="H121" t="str">
            <v>MEMBRANES ET ANTI-RACINES</v>
          </cell>
          <cell r="I121" t="str">
            <v>NB EPDM</v>
          </cell>
          <cell r="J121" t="str">
            <v>NB de ventes d'EPDM sur mesure</v>
          </cell>
          <cell r="K121">
            <v>8</v>
          </cell>
          <cell r="L121" t="str">
            <v>MEMBRANE EPDM 1.10MM SUR MESURE</v>
          </cell>
          <cell r="M121" t="str">
            <v>SODAF</v>
          </cell>
          <cell r="N121" t="str">
            <v>DGEOM853</v>
          </cell>
          <cell r="O121" t="str">
            <v>GEOMEMBRANE A LA DECOUPE LARGEUR 8M53</v>
          </cell>
          <cell r="P121" t="str">
            <v>cm</v>
          </cell>
          <cell r="Q121">
            <v>1</v>
          </cell>
          <cell r="R121">
            <v>1</v>
          </cell>
          <cell r="S121" t="e">
            <v>#N/A</v>
          </cell>
          <cell r="T121" t="e">
            <v>#N/A</v>
          </cell>
          <cell r="U121" t="e">
            <v>#N/A</v>
          </cell>
          <cell r="V121">
            <v>0.53</v>
          </cell>
          <cell r="W121">
            <v>0.53</v>
          </cell>
          <cell r="X121">
            <v>0.73619999999999997</v>
          </cell>
          <cell r="Y121">
            <v>0.79</v>
          </cell>
          <cell r="Z121">
            <v>-5.380000000000007E-2</v>
          </cell>
          <cell r="AA121">
            <v>0.25</v>
          </cell>
          <cell r="AB121">
            <v>0.98750000000000004</v>
          </cell>
          <cell r="AC121" t="str">
            <v>OK</v>
          </cell>
          <cell r="AD121">
            <v>0.52969999999999995</v>
          </cell>
          <cell r="AE121" t="str">
            <v>EUR</v>
          </cell>
          <cell r="AF121">
            <v>0</v>
          </cell>
          <cell r="AI121" t="str">
            <v>NORM</v>
          </cell>
          <cell r="AJ121" t="str">
            <v>Normal</v>
          </cell>
          <cell r="AM121" t="str">
            <v>PX1.2</v>
          </cell>
          <cell r="AN121" t="str">
            <v>Prix magasin + 20% de marg</v>
          </cell>
          <cell r="AP121">
            <v>0</v>
          </cell>
          <cell r="AQ121">
            <v>0</v>
          </cell>
          <cell r="AS121">
            <v>0.79</v>
          </cell>
          <cell r="AT121">
            <v>1.1042999999999998</v>
          </cell>
          <cell r="AU121">
            <v>1.4812500000000002</v>
          </cell>
        </row>
        <row r="122">
          <cell r="A122" t="str">
            <v>MM63</v>
          </cell>
          <cell r="C122" t="str">
            <v>AS</v>
          </cell>
          <cell r="D122" t="str">
            <v>MANCHON SORTIE POSTE RELEVAGE PVC PRES D63</v>
          </cell>
          <cell r="E122">
            <v>8</v>
          </cell>
          <cell r="F122" t="str">
            <v>PVC/PE</v>
          </cell>
          <cell r="G122">
            <v>4</v>
          </cell>
          <cell r="H122" t="str">
            <v>PVC/PE</v>
          </cell>
          <cell r="K122">
            <v>1</v>
          </cell>
          <cell r="L122" t="str">
            <v>RACCORD PVC PRESSION &amp; PE</v>
          </cell>
          <cell r="M122" t="str">
            <v>SORODIST</v>
          </cell>
          <cell r="N122" t="str">
            <v>MM63</v>
          </cell>
          <cell r="O122" t="str">
            <v>MANCHON SORTIE POSTE RELEVAGE PVC PRES D63</v>
          </cell>
          <cell r="P122" t="str">
            <v>pc</v>
          </cell>
          <cell r="Q122">
            <v>1</v>
          </cell>
          <cell r="R122">
            <v>18</v>
          </cell>
          <cell r="S122">
            <v>783</v>
          </cell>
          <cell r="T122">
            <v>1.1060000000000001</v>
          </cell>
          <cell r="U122" t="str">
            <v>AS</v>
          </cell>
          <cell r="V122">
            <v>1.1060000000000001</v>
          </cell>
          <cell r="W122">
            <v>1.1060000000000001</v>
          </cell>
          <cell r="X122">
            <v>1.1060000000000001</v>
          </cell>
          <cell r="Y122"/>
          <cell r="Z122"/>
          <cell r="AA122"/>
          <cell r="AB122">
            <v>1.2170000000000001</v>
          </cell>
          <cell r="AC122" t="str">
            <v>OK</v>
          </cell>
          <cell r="AD122">
            <v>0.97599999999999998</v>
          </cell>
          <cell r="AE122" t="str">
            <v>EUR</v>
          </cell>
          <cell r="AF122">
            <v>0</v>
          </cell>
          <cell r="AG122" t="str">
            <v>1 carton = 18 pièces</v>
          </cell>
          <cell r="AI122" t="str">
            <v>NORM</v>
          </cell>
          <cell r="AJ122" t="str">
            <v>Normal</v>
          </cell>
          <cell r="AM122" t="str">
            <v>PX1.2</v>
          </cell>
          <cell r="AN122" t="str">
            <v>Prix magasin + 20% de marg</v>
          </cell>
          <cell r="AP122">
            <v>0</v>
          </cell>
          <cell r="AQ122">
            <v>0</v>
          </cell>
          <cell r="AS122">
            <v>1.27</v>
          </cell>
          <cell r="AT122">
            <v>1.3825000000000001</v>
          </cell>
          <cell r="AU122">
            <v>1.5212500000000002</v>
          </cell>
        </row>
        <row r="123">
          <cell r="A123" t="str">
            <v>CHEVRON</v>
          </cell>
          <cell r="C123" t="e">
            <v>#N/A</v>
          </cell>
          <cell r="D123" t="str">
            <v xml:space="preserve">CHEVRON PE RECYCLE </v>
          </cell>
          <cell r="M123" t="str">
            <v>AQUATIRIS</v>
          </cell>
          <cell r="N123" t="str">
            <v>&lt;Non référencé&gt;</v>
          </cell>
          <cell r="O123" t="str">
            <v>&lt;Article non référencé&gt;</v>
          </cell>
          <cell r="Q123">
            <v>1</v>
          </cell>
          <cell r="R123">
            <v>0</v>
          </cell>
          <cell r="S123" t="e">
            <v>#N/A</v>
          </cell>
          <cell r="T123" t="e">
            <v>#N/A</v>
          </cell>
          <cell r="U123" t="e">
            <v>#N/A</v>
          </cell>
          <cell r="V123">
            <v>0</v>
          </cell>
          <cell r="W123">
            <v>0</v>
          </cell>
          <cell r="X123" t="e">
            <v>#N/A</v>
          </cell>
          <cell r="Y123">
            <v>0</v>
          </cell>
          <cell r="Z123"/>
          <cell r="AA123"/>
          <cell r="AB123" t="e">
            <v>#N/A</v>
          </cell>
          <cell r="AC123"/>
          <cell r="AD123">
            <v>0</v>
          </cell>
          <cell r="AE123" t="str">
            <v>EUR</v>
          </cell>
          <cell r="AF123">
            <v>0</v>
          </cell>
          <cell r="AI123" t="str">
            <v>NORM</v>
          </cell>
          <cell r="AJ123" t="str">
            <v>Normal</v>
          </cell>
          <cell r="AM123" t="str">
            <v>PX1.2</v>
          </cell>
          <cell r="AN123" t="str">
            <v>Prix magasin + 20% de marg</v>
          </cell>
          <cell r="AP123">
            <v>0</v>
          </cell>
          <cell r="AQ123">
            <v>0</v>
          </cell>
          <cell r="AS123">
            <v>0</v>
          </cell>
          <cell r="AT123" t="e">
            <v>#N/A</v>
          </cell>
          <cell r="AU123" t="e">
            <v>#N/A</v>
          </cell>
        </row>
        <row r="124">
          <cell r="A124" t="str">
            <v>CJ4</v>
          </cell>
          <cell r="C124" t="str">
            <v>AN</v>
          </cell>
          <cell r="D124" t="str">
            <v>COUDE SIMPLE MF 45 D.50</v>
          </cell>
          <cell r="E124">
            <v>10</v>
          </cell>
          <cell r="F124" t="str">
            <v>ACCESSOIRES AU DETAIL</v>
          </cell>
          <cell r="G124">
            <v>8</v>
          </cell>
          <cell r="H124" t="str">
            <v>ACCESSOIRES AU DETAIL</v>
          </cell>
          <cell r="M124" t="str">
            <v>NICOLL</v>
          </cell>
          <cell r="N124" t="str">
            <v>CJ4</v>
          </cell>
          <cell r="O124" t="str">
            <v>COUDE SIMPLE MF 45° D.50</v>
          </cell>
          <cell r="Q124">
            <v>1</v>
          </cell>
          <cell r="R124">
            <v>1</v>
          </cell>
          <cell r="S124">
            <v>141</v>
          </cell>
          <cell r="T124">
            <v>0.79</v>
          </cell>
          <cell r="U124" t="str">
            <v>AN</v>
          </cell>
          <cell r="V124">
            <v>0.79</v>
          </cell>
          <cell r="W124">
            <v>0.79</v>
          </cell>
          <cell r="X124">
            <v>0.79</v>
          </cell>
          <cell r="Y124"/>
          <cell r="Z124"/>
          <cell r="AA124"/>
          <cell r="AB124">
            <v>0.79</v>
          </cell>
          <cell r="AC124" t="str">
            <v>OK</v>
          </cell>
          <cell r="AD124">
            <v>0.79</v>
          </cell>
          <cell r="AE124" t="str">
            <v>EUR</v>
          </cell>
          <cell r="AF124">
            <v>0</v>
          </cell>
          <cell r="AI124" t="str">
            <v>NORM</v>
          </cell>
          <cell r="AJ124" t="str">
            <v>Normal</v>
          </cell>
          <cell r="AM124" t="str">
            <v>PX1.2</v>
          </cell>
          <cell r="AN124" t="str">
            <v>Prix magasin + 20% de marg</v>
          </cell>
          <cell r="AP124">
            <v>0</v>
          </cell>
          <cell r="AQ124">
            <v>0</v>
          </cell>
          <cell r="AS124">
            <v>1.19</v>
          </cell>
          <cell r="AT124">
            <v>1.1850000000000001</v>
          </cell>
          <cell r="AU124">
            <v>1.1850000000000001</v>
          </cell>
        </row>
        <row r="125">
          <cell r="A125" t="str">
            <v>CJ8</v>
          </cell>
          <cell r="C125" t="str">
            <v>AN</v>
          </cell>
          <cell r="D125" t="str">
            <v>COUDE SIMPLE MF 87 30 D50</v>
          </cell>
          <cell r="E125">
            <v>10</v>
          </cell>
          <cell r="F125" t="str">
            <v>ACCESSOIRES AU DETAIL</v>
          </cell>
          <cell r="G125">
            <v>8</v>
          </cell>
          <cell r="H125" t="str">
            <v>ACCESSOIRES AU DETAIL</v>
          </cell>
          <cell r="M125" t="str">
            <v>NICOLL</v>
          </cell>
          <cell r="N125" t="str">
            <v>CJ8</v>
          </cell>
          <cell r="O125" t="str">
            <v>COUDE SIMPLE MF 87'30 D.50</v>
          </cell>
          <cell r="P125">
            <v>1</v>
          </cell>
          <cell r="Q125">
            <v>1</v>
          </cell>
          <cell r="R125">
            <v>1</v>
          </cell>
          <cell r="S125">
            <v>162</v>
          </cell>
          <cell r="T125">
            <v>1.1599999999999999</v>
          </cell>
          <cell r="U125" t="str">
            <v>AN</v>
          </cell>
          <cell r="V125">
            <v>1.1599999999999999</v>
          </cell>
          <cell r="W125">
            <v>1.1599999999999999</v>
          </cell>
          <cell r="X125">
            <v>1.1599999999999999</v>
          </cell>
          <cell r="Y125"/>
          <cell r="Z125"/>
          <cell r="AA125"/>
          <cell r="AB125">
            <v>1.1599999999999999</v>
          </cell>
          <cell r="AC125" t="str">
            <v>OK</v>
          </cell>
          <cell r="AD125">
            <v>1.1599999999999999</v>
          </cell>
          <cell r="AE125" t="str">
            <v>EUR</v>
          </cell>
          <cell r="AF125">
            <v>0</v>
          </cell>
          <cell r="AI125" t="str">
            <v>NORM</v>
          </cell>
          <cell r="AJ125" t="str">
            <v>Normal</v>
          </cell>
          <cell r="AM125" t="str">
            <v>PX1.2</v>
          </cell>
          <cell r="AN125" t="str">
            <v>Prix magasin + 20% de marg</v>
          </cell>
          <cell r="AO125">
            <v>1</v>
          </cell>
          <cell r="AP125">
            <v>0</v>
          </cell>
          <cell r="AQ125">
            <v>0</v>
          </cell>
          <cell r="AS125">
            <v>1.74</v>
          </cell>
          <cell r="AT125">
            <v>1.7399999999999998</v>
          </cell>
          <cell r="AU125">
            <v>1.7399999999999998</v>
          </cell>
        </row>
        <row r="126">
          <cell r="A126" t="str">
            <v>CLAP200</v>
          </cell>
          <cell r="C126" t="str">
            <v>AF</v>
          </cell>
          <cell r="D126" t="str">
            <v>KIT CHASSE A OBTURATEUR AIMANTE DN200</v>
          </cell>
          <cell r="E126">
            <v>5</v>
          </cell>
          <cell r="F126" t="str">
            <v>REGARDS/REPARTITEURS/CHASSES</v>
          </cell>
          <cell r="G126">
            <v>1</v>
          </cell>
          <cell r="H126" t="str">
            <v>REGARDS/REPARTITEURS/CHASSES</v>
          </cell>
          <cell r="K126">
            <v>1</v>
          </cell>
          <cell r="L126" t="str">
            <v>DISTRIBUTION GRAVITAIRE/CHASSE/BROYEUR</v>
          </cell>
          <cell r="M126" t="str">
            <v>&lt;Defaut&gt;</v>
          </cell>
          <cell r="N126" t="str">
            <v>CLAP200</v>
          </cell>
          <cell r="O126" t="str">
            <v>KIT CHASSE A OBTURATEUR AIMANTE DN200</v>
          </cell>
          <cell r="Q126">
            <v>1</v>
          </cell>
          <cell r="R126">
            <v>1</v>
          </cell>
          <cell r="S126" t="e">
            <v>#N/A</v>
          </cell>
          <cell r="T126" t="e">
            <v>#N/A</v>
          </cell>
          <cell r="U126" t="e">
            <v>#N/A</v>
          </cell>
          <cell r="V126">
            <v>0</v>
          </cell>
          <cell r="W126">
            <v>0</v>
          </cell>
          <cell r="X126">
            <v>0</v>
          </cell>
          <cell r="Y126">
            <v>0</v>
          </cell>
          <cell r="Z126">
            <v>0</v>
          </cell>
          <cell r="AA126"/>
          <cell r="AB126">
            <v>0</v>
          </cell>
          <cell r="AD126">
            <v>0</v>
          </cell>
          <cell r="AE126" t="str">
            <v>EUR</v>
          </cell>
          <cell r="AF126">
            <v>0</v>
          </cell>
          <cell r="AI126" t="str">
            <v>NORM</v>
          </cell>
          <cell r="AJ126" t="str">
            <v>Normal</v>
          </cell>
          <cell r="AM126" t="str">
            <v>PX1.2</v>
          </cell>
          <cell r="AN126" t="str">
            <v>Prix magasin + 20% de marg</v>
          </cell>
          <cell r="AP126">
            <v>0</v>
          </cell>
          <cell r="AQ126">
            <v>0</v>
          </cell>
          <cell r="AS126">
            <v>0</v>
          </cell>
          <cell r="AT126">
            <v>0</v>
          </cell>
          <cell r="AU126">
            <v>0</v>
          </cell>
        </row>
        <row r="127">
          <cell r="A127" t="str">
            <v>CLAPETINOX</v>
          </cell>
          <cell r="C127" t="str">
            <v>AN</v>
          </cell>
          <cell r="D127" t="str">
            <v>CLAPET  INOX  AIMANTE DN 100</v>
          </cell>
          <cell r="E127">
            <v>5</v>
          </cell>
          <cell r="F127" t="str">
            <v>REGARDS/REPARTITEURS/CHASSES</v>
          </cell>
          <cell r="G127">
            <v>1</v>
          </cell>
          <cell r="H127" t="str">
            <v>REGARDS/REPARTITEURS/CHASSES</v>
          </cell>
          <cell r="K127">
            <v>1</v>
          </cell>
          <cell r="L127" t="str">
            <v>DISTRIBUTION GRAVITAIRE/CHASSE/BROYEUR</v>
          </cell>
          <cell r="M127" t="str">
            <v>INEAUTEC</v>
          </cell>
          <cell r="N127" t="str">
            <v>CLAPETINOX</v>
          </cell>
          <cell r="O127" t="str">
            <v>CLAPET  INOX  AIMANTE DN 100</v>
          </cell>
          <cell r="Q127">
            <v>1</v>
          </cell>
          <cell r="R127">
            <v>1</v>
          </cell>
          <cell r="S127">
            <v>1</v>
          </cell>
          <cell r="T127">
            <v>384</v>
          </cell>
          <cell r="U127" t="str">
            <v>AN</v>
          </cell>
          <cell r="V127">
            <v>384</v>
          </cell>
          <cell r="W127">
            <v>384</v>
          </cell>
          <cell r="X127">
            <v>384</v>
          </cell>
          <cell r="Y127"/>
          <cell r="Z127"/>
          <cell r="AA127"/>
          <cell r="AB127">
            <v>384</v>
          </cell>
          <cell r="AC127" t="str">
            <v>OK</v>
          </cell>
          <cell r="AD127">
            <v>384</v>
          </cell>
          <cell r="AE127" t="str">
            <v>EUR</v>
          </cell>
          <cell r="AF127">
            <v>0</v>
          </cell>
          <cell r="AI127" t="str">
            <v>NORM</v>
          </cell>
          <cell r="AJ127" t="str">
            <v>Normal</v>
          </cell>
          <cell r="AM127" t="str">
            <v>PX1.2</v>
          </cell>
          <cell r="AN127" t="str">
            <v>Prix magasin + 20% de marg</v>
          </cell>
          <cell r="AP127">
            <v>0</v>
          </cell>
          <cell r="AQ127">
            <v>0</v>
          </cell>
          <cell r="AS127">
            <v>630</v>
          </cell>
          <cell r="AT127">
            <v>672</v>
          </cell>
          <cell r="AU127">
            <v>672</v>
          </cell>
        </row>
        <row r="128">
          <cell r="A128" t="str">
            <v>MCABLE1.5-2</v>
          </cell>
          <cell r="C128" t="str">
            <v>AS</v>
          </cell>
          <cell r="D128" t="str">
            <v>CABLE ELECTRIQUE H07RNF 3G1.5</v>
          </cell>
          <cell r="E128">
            <v>15</v>
          </cell>
          <cell r="F128" t="str">
            <v>ELECTRICITE</v>
          </cell>
          <cell r="G128">
            <v>6</v>
          </cell>
          <cell r="H128" t="str">
            <v>ELECTRICITE</v>
          </cell>
          <cell r="M128" t="str">
            <v>REXEL</v>
          </cell>
          <cell r="N128" t="str">
            <v>MCABLE1.5</v>
          </cell>
          <cell r="O128" t="str">
            <v>cable electrique H07RNF 3G1.5</v>
          </cell>
          <cell r="P128" t="str">
            <v>ml</v>
          </cell>
          <cell r="Q128">
            <v>1</v>
          </cell>
          <cell r="R128">
            <v>1</v>
          </cell>
          <cell r="S128" t="e">
            <v>#N/A</v>
          </cell>
          <cell r="T128" t="e">
            <v>#N/A</v>
          </cell>
          <cell r="U128" t="e">
            <v>#N/A</v>
          </cell>
          <cell r="V128">
            <v>0.88970000000000005</v>
          </cell>
          <cell r="W128">
            <v>0.88970000000000005</v>
          </cell>
          <cell r="X128">
            <v>0.88970000000000005</v>
          </cell>
          <cell r="Y128"/>
          <cell r="Z128"/>
          <cell r="AA128"/>
          <cell r="AB128">
            <v>0.88970000000000005</v>
          </cell>
          <cell r="AC128" t="str">
            <v>OK</v>
          </cell>
          <cell r="AD128">
            <v>0.97899999999999998</v>
          </cell>
          <cell r="AE128" t="str">
            <v>EUR</v>
          </cell>
          <cell r="AF128">
            <v>0</v>
          </cell>
          <cell r="AI128" t="str">
            <v>NORM</v>
          </cell>
          <cell r="AJ128" t="str">
            <v>Normal</v>
          </cell>
          <cell r="AM128" t="str">
            <v>PX1.2</v>
          </cell>
          <cell r="AN128" t="str">
            <v>Prix magasin + 20% de marg</v>
          </cell>
          <cell r="AP128">
            <v>0</v>
          </cell>
          <cell r="AQ128">
            <v>0</v>
          </cell>
          <cell r="AS128">
            <v>1.52</v>
          </cell>
          <cell r="AT128">
            <v>1.556975</v>
          </cell>
          <cell r="AU128">
            <v>1.556975</v>
          </cell>
        </row>
        <row r="129">
          <cell r="A129" t="str">
            <v>CLIP63PPVDL</v>
          </cell>
          <cell r="C129" t="e">
            <v>#N/A</v>
          </cell>
          <cell r="D129" t="str">
            <v>COLLIER CLIP VDL D63</v>
          </cell>
          <cell r="M129" t="str">
            <v>SORODIST</v>
          </cell>
          <cell r="N129" t="str">
            <v>CLIP63PPVDL</v>
          </cell>
          <cell r="O129" t="str">
            <v>COLLIER CLIP VDL D63</v>
          </cell>
          <cell r="Q129">
            <v>1</v>
          </cell>
          <cell r="R129">
            <v>1</v>
          </cell>
          <cell r="S129" t="e">
            <v>#N/A</v>
          </cell>
          <cell r="T129" t="e">
            <v>#N/A</v>
          </cell>
          <cell r="U129" t="e">
            <v>#N/A</v>
          </cell>
          <cell r="V129">
            <v>1.28</v>
          </cell>
          <cell r="W129">
            <v>1.28</v>
          </cell>
          <cell r="X129" t="e">
            <v>#N/A</v>
          </cell>
          <cell r="Y129">
            <v>1.28</v>
          </cell>
          <cell r="Z129"/>
          <cell r="AA129"/>
          <cell r="AB129" t="e">
            <v>#N/A</v>
          </cell>
          <cell r="AC129"/>
          <cell r="AD129">
            <v>1.28</v>
          </cell>
          <cell r="AE129" t="str">
            <v>EUR</v>
          </cell>
          <cell r="AF129">
            <v>0</v>
          </cell>
          <cell r="AI129" t="str">
            <v>NORM</v>
          </cell>
          <cell r="AJ129" t="str">
            <v>Normal</v>
          </cell>
          <cell r="AM129" t="str">
            <v>PX1.2</v>
          </cell>
          <cell r="AN129" t="str">
            <v>Prix magasin + 20% de marg</v>
          </cell>
          <cell r="AP129">
            <v>0</v>
          </cell>
          <cell r="AQ129">
            <v>0</v>
          </cell>
          <cell r="AS129">
            <v>1.92</v>
          </cell>
          <cell r="AT129" t="e">
            <v>#N/A</v>
          </cell>
          <cell r="AU129" t="e">
            <v>#N/A</v>
          </cell>
        </row>
        <row r="130">
          <cell r="A130" t="str">
            <v>COFRDP</v>
          </cell>
          <cell r="C130" t="str">
            <v>AF</v>
          </cell>
          <cell r="D130" t="str">
            <v>COFFRET ELECTRIQUE DOUBLE POMPE (VOX)</v>
          </cell>
          <cell r="E130">
            <v>15</v>
          </cell>
          <cell r="F130" t="str">
            <v>ELECTRICITE</v>
          </cell>
          <cell r="G130">
            <v>6</v>
          </cell>
          <cell r="H130" t="str">
            <v>ELECTRICITE</v>
          </cell>
          <cell r="M130" t="str">
            <v>EBARA</v>
          </cell>
          <cell r="N130">
            <v>362334026</v>
          </cell>
          <cell r="O130" t="str">
            <v>DIRECTO 2-M/0,55 (5,7-7,6A)</v>
          </cell>
          <cell r="Q130">
            <v>0</v>
          </cell>
          <cell r="R130">
            <v>0</v>
          </cell>
          <cell r="S130">
            <v>5</v>
          </cell>
          <cell r="T130">
            <v>424</v>
          </cell>
          <cell r="U130" t="str">
            <v>AN</v>
          </cell>
          <cell r="V130">
            <v>0</v>
          </cell>
          <cell r="W130">
            <v>0</v>
          </cell>
          <cell r="X130">
            <v>0</v>
          </cell>
          <cell r="Y130">
            <v>0</v>
          </cell>
          <cell r="Z130"/>
          <cell r="AA130"/>
          <cell r="AB130">
            <v>0</v>
          </cell>
          <cell r="AC130"/>
          <cell r="AD130">
            <v>0</v>
          </cell>
          <cell r="AE130" t="str">
            <v>EUR</v>
          </cell>
          <cell r="AF130">
            <v>0</v>
          </cell>
          <cell r="AI130" t="str">
            <v>NORM</v>
          </cell>
          <cell r="AJ130" t="str">
            <v>Normal</v>
          </cell>
          <cell r="AM130" t="str">
            <v>PX1.2</v>
          </cell>
          <cell r="AN130" t="str">
            <v>Prix magasin + 20% de marg</v>
          </cell>
          <cell r="AP130">
            <v>0</v>
          </cell>
          <cell r="AQ130">
            <v>0</v>
          </cell>
          <cell r="AS130">
            <v>0</v>
          </cell>
          <cell r="AT130">
            <v>0</v>
          </cell>
          <cell r="AU130">
            <v>0</v>
          </cell>
        </row>
        <row r="131">
          <cell r="A131" t="str">
            <v>VCHARP8X160</v>
          </cell>
          <cell r="C131" t="str">
            <v>AS</v>
          </cell>
          <cell r="D131" t="str">
            <v>VIS CHARPENTE 8X160 INOX A2 TX 40</v>
          </cell>
          <cell r="E131">
            <v>19</v>
          </cell>
          <cell r="F131" t="str">
            <v>QUINCAILLERIE</v>
          </cell>
          <cell r="G131">
            <v>3</v>
          </cell>
          <cell r="H131" t="str">
            <v>KITS COFFRAGES</v>
          </cell>
          <cell r="M131" t="str">
            <v>VISSERIESERV</v>
          </cell>
          <cell r="N131">
            <v>8110816018</v>
          </cell>
          <cell r="O131" t="str">
            <v>VIS CHARPENTE 8X160 INOX A2 T40</v>
          </cell>
          <cell r="P131" t="str">
            <v>pc</v>
          </cell>
          <cell r="Q131">
            <v>1</v>
          </cell>
          <cell r="R131">
            <v>50</v>
          </cell>
          <cell r="S131" t="e">
            <v>#N/A</v>
          </cell>
          <cell r="T131" t="e">
            <v>#N/A</v>
          </cell>
          <cell r="U131" t="e">
            <v>#N/A</v>
          </cell>
          <cell r="V131">
            <v>0.52</v>
          </cell>
          <cell r="W131">
            <v>0.52</v>
          </cell>
          <cell r="X131">
            <v>1.0529999999999999</v>
          </cell>
          <cell r="Y131"/>
          <cell r="Z131"/>
          <cell r="AA131"/>
          <cell r="AB131">
            <v>1.0529999999999999</v>
          </cell>
          <cell r="AC131" t="str">
            <v>OK</v>
          </cell>
          <cell r="AD131">
            <v>0.52</v>
          </cell>
          <cell r="AE131" t="str">
            <v>EUR</v>
          </cell>
          <cell r="AF131">
            <v>0</v>
          </cell>
          <cell r="AG131" t="str">
            <v>Boite de 50</v>
          </cell>
          <cell r="AH131">
            <v>5</v>
          </cell>
          <cell r="AI131" t="str">
            <v>NORM</v>
          </cell>
          <cell r="AJ131" t="str">
            <v>Normal</v>
          </cell>
          <cell r="AM131" t="str">
            <v>PX1.2</v>
          </cell>
          <cell r="AN131" t="str">
            <v>Prix magasin + 20% de marg</v>
          </cell>
          <cell r="AP131">
            <v>0</v>
          </cell>
          <cell r="AQ131">
            <v>0</v>
          </cell>
          <cell r="AS131">
            <v>0.78</v>
          </cell>
          <cell r="AT131">
            <v>1.5794999999999999</v>
          </cell>
          <cell r="AU131">
            <v>1.5794999999999999</v>
          </cell>
        </row>
        <row r="132">
          <cell r="A132" t="str">
            <v>DGEOM_915_152</v>
          </cell>
          <cell r="C132" t="str">
            <v>AS</v>
          </cell>
          <cell r="D132" t="str">
            <v>GEOMEMBRANE A LA DECOUPE 1.52MM LARGEUR 9M15</v>
          </cell>
          <cell r="E132">
            <v>1</v>
          </cell>
          <cell r="F132" t="str">
            <v>MEMBRANES ET ANTI-RACINES</v>
          </cell>
          <cell r="G132">
            <v>2</v>
          </cell>
          <cell r="H132" t="str">
            <v>MEMBRANES ET ANTI-RACINES</v>
          </cell>
          <cell r="I132" t="str">
            <v>NB EPDM</v>
          </cell>
          <cell r="J132" t="str">
            <v>NB de ventes d'EPDM sur mesure</v>
          </cell>
          <cell r="K132">
            <v>4</v>
          </cell>
          <cell r="L132" t="str">
            <v>MEMBRANES EPDM 1.52MM SUR MESURE</v>
          </cell>
          <cell r="M132" t="str">
            <v>SODAF</v>
          </cell>
          <cell r="N132" t="str">
            <v>DGEOM915</v>
          </cell>
          <cell r="O132" t="str">
            <v>GEOMEMBRANE A LA DECOUPE LARGEUR 9M15</v>
          </cell>
          <cell r="P132" t="str">
            <v>cm</v>
          </cell>
          <cell r="Q132">
            <v>1</v>
          </cell>
          <cell r="R132">
            <v>1</v>
          </cell>
          <cell r="S132" t="e">
            <v>#N/A</v>
          </cell>
          <cell r="T132" t="e">
            <v>#N/A</v>
          </cell>
          <cell r="U132" t="e">
            <v>#N/A</v>
          </cell>
          <cell r="V132">
            <v>0.56799999999999995</v>
          </cell>
          <cell r="W132">
            <v>0.56799999999999995</v>
          </cell>
          <cell r="X132">
            <v>0.87390000000000001</v>
          </cell>
          <cell r="Y132">
            <v>0.87</v>
          </cell>
          <cell r="Z132">
            <v>3.9000000000000146E-3</v>
          </cell>
          <cell r="AA132">
            <v>0.25</v>
          </cell>
          <cell r="AB132">
            <v>1.0874999999999999</v>
          </cell>
          <cell r="AC132" t="str">
            <v>OK</v>
          </cell>
          <cell r="AD132">
            <v>0.56820000000000004</v>
          </cell>
          <cell r="AE132" t="str">
            <v>EUR</v>
          </cell>
          <cell r="AF132">
            <v>0</v>
          </cell>
          <cell r="AI132" t="str">
            <v>NORM</v>
          </cell>
          <cell r="AJ132" t="str">
            <v>Normal</v>
          </cell>
          <cell r="AM132" t="str">
            <v>PX1.2</v>
          </cell>
          <cell r="AN132" t="str">
            <v>Prix magasin + 20% de marg</v>
          </cell>
          <cell r="AP132">
            <v>0</v>
          </cell>
          <cell r="AQ132">
            <v>0</v>
          </cell>
          <cell r="AS132">
            <v>0.85</v>
          </cell>
          <cell r="AT132">
            <v>1.3108500000000001</v>
          </cell>
          <cell r="AU132">
            <v>1.6312499999999999</v>
          </cell>
        </row>
        <row r="133">
          <cell r="A133" t="str">
            <v>COFRPVCMESURE1</v>
          </cell>
          <cell r="C133" t="str">
            <v>AF</v>
          </cell>
          <cell r="D133" t="str">
            <v>COFFRAGE PVC SUR MESURE 2X2.5 m</v>
          </cell>
          <cell r="M133" t="str">
            <v>&lt;Defaut&gt;</v>
          </cell>
          <cell r="N133" t="str">
            <v>COFRPVCMESURE1</v>
          </cell>
          <cell r="O133" t="str">
            <v>COFFRAGE PVC SUR MESURE 2X2.5 m</v>
          </cell>
          <cell r="Q133">
            <v>1</v>
          </cell>
          <cell r="R133">
            <v>1</v>
          </cell>
          <cell r="S133" t="e">
            <v>#N/A</v>
          </cell>
          <cell r="T133" t="e">
            <v>#N/A</v>
          </cell>
          <cell r="U133" t="e">
            <v>#N/A</v>
          </cell>
          <cell r="V133">
            <v>0</v>
          </cell>
          <cell r="W133">
            <v>0</v>
          </cell>
          <cell r="X133">
            <v>0</v>
          </cell>
          <cell r="Y133">
            <v>0</v>
          </cell>
          <cell r="Z133">
            <v>0</v>
          </cell>
          <cell r="AA133"/>
          <cell r="AB133">
            <v>0</v>
          </cell>
          <cell r="AD133">
            <v>0</v>
          </cell>
          <cell r="AE133" t="str">
            <v>EUR</v>
          </cell>
          <cell r="AF133">
            <v>0</v>
          </cell>
          <cell r="AI133" t="str">
            <v>NORM</v>
          </cell>
          <cell r="AJ133" t="str">
            <v>Normal</v>
          </cell>
          <cell r="AP133">
            <v>0</v>
          </cell>
          <cell r="AQ133">
            <v>0</v>
          </cell>
          <cell r="AS133">
            <v>0</v>
          </cell>
          <cell r="AT133">
            <v>0</v>
          </cell>
          <cell r="AU133">
            <v>0</v>
          </cell>
        </row>
        <row r="134">
          <cell r="A134" t="str">
            <v>COFRTRI1</v>
          </cell>
          <cell r="C134" t="e">
            <v>#N/A</v>
          </cell>
          <cell r="D134" t="str">
            <v>MOD. DIRECTO 1-Tri/0.55 (1,7-2,3A)-S-</v>
          </cell>
          <cell r="E134">
            <v>15</v>
          </cell>
          <cell r="F134" t="str">
            <v>ELECTRICITE</v>
          </cell>
          <cell r="G134">
            <v>6</v>
          </cell>
          <cell r="H134" t="str">
            <v>ELECTRICITE</v>
          </cell>
          <cell r="K134">
            <v>4</v>
          </cell>
          <cell r="L134" t="str">
            <v>COFFRETS ELECTRIQUES</v>
          </cell>
          <cell r="M134" t="str">
            <v>EBARA</v>
          </cell>
          <cell r="N134">
            <v>362334012</v>
          </cell>
          <cell r="O134" t="str">
            <v>MOD. DIRECTO 1-Tri/0.55 (1,7-2,3A)-S-</v>
          </cell>
          <cell r="Q134">
            <v>1</v>
          </cell>
          <cell r="R134">
            <v>1</v>
          </cell>
          <cell r="S134" t="e">
            <v>#N/A</v>
          </cell>
          <cell r="T134" t="e">
            <v>#N/A</v>
          </cell>
          <cell r="U134" t="e">
            <v>#N/A</v>
          </cell>
          <cell r="V134">
            <v>320</v>
          </cell>
          <cell r="W134">
            <v>320</v>
          </cell>
          <cell r="X134" t="e">
            <v>#N/A</v>
          </cell>
          <cell r="Y134">
            <v>320</v>
          </cell>
          <cell r="Z134"/>
          <cell r="AA134"/>
          <cell r="AB134" t="e">
            <v>#N/A</v>
          </cell>
          <cell r="AC134"/>
          <cell r="AD134">
            <v>320</v>
          </cell>
          <cell r="AE134" t="str">
            <v>EUR</v>
          </cell>
          <cell r="AF134">
            <v>0</v>
          </cell>
          <cell r="AI134" t="str">
            <v>NORM</v>
          </cell>
          <cell r="AJ134" t="str">
            <v>Normal</v>
          </cell>
          <cell r="AM134" t="str">
            <v>PX1.2</v>
          </cell>
          <cell r="AN134" t="str">
            <v>Prix magasin + 20% de marg</v>
          </cell>
          <cell r="AP134">
            <v>0</v>
          </cell>
          <cell r="AQ134">
            <v>0</v>
          </cell>
          <cell r="AS134">
            <v>0</v>
          </cell>
          <cell r="AT134" t="e">
            <v>#N/A</v>
          </cell>
          <cell r="AU134" t="e">
            <v>#N/A</v>
          </cell>
        </row>
        <row r="135">
          <cell r="A135" t="str">
            <v>COFRTRI15</v>
          </cell>
          <cell r="C135" t="e">
            <v>#N/A</v>
          </cell>
          <cell r="D135" t="str">
            <v>MOD. DIRECTO 1-Tri/1.5 (3,1-4,2A)-S-</v>
          </cell>
          <cell r="E135">
            <v>15</v>
          </cell>
          <cell r="F135" t="str">
            <v>ELECTRICITE</v>
          </cell>
          <cell r="G135">
            <v>6</v>
          </cell>
          <cell r="H135" t="str">
            <v>ELECTRICITE</v>
          </cell>
          <cell r="K135">
            <v>4</v>
          </cell>
          <cell r="L135" t="str">
            <v>COFFRETS ELECTRIQUES</v>
          </cell>
          <cell r="M135" t="str">
            <v>EBARA</v>
          </cell>
          <cell r="N135">
            <v>362334014</v>
          </cell>
          <cell r="O135" t="str">
            <v>MOD. DIRECTO 1-Tri/1.5 (3,1-4,2A)-S-</v>
          </cell>
          <cell r="Q135">
            <v>1</v>
          </cell>
          <cell r="R135">
            <v>1</v>
          </cell>
          <cell r="S135" t="e">
            <v>#N/A</v>
          </cell>
          <cell r="T135" t="e">
            <v>#N/A</v>
          </cell>
          <cell r="U135" t="e">
            <v>#N/A</v>
          </cell>
          <cell r="V135">
            <v>400</v>
          </cell>
          <cell r="W135">
            <v>400</v>
          </cell>
          <cell r="X135" t="e">
            <v>#N/A</v>
          </cell>
          <cell r="Y135">
            <v>400</v>
          </cell>
          <cell r="Z135"/>
          <cell r="AA135"/>
          <cell r="AB135" t="e">
            <v>#N/A</v>
          </cell>
          <cell r="AC135"/>
          <cell r="AD135">
            <v>400</v>
          </cell>
          <cell r="AE135" t="str">
            <v>EUR</v>
          </cell>
          <cell r="AF135">
            <v>0</v>
          </cell>
          <cell r="AI135" t="str">
            <v>NORM</v>
          </cell>
          <cell r="AJ135" t="str">
            <v>Normal</v>
          </cell>
          <cell r="AM135" t="str">
            <v>PX1.2</v>
          </cell>
          <cell r="AN135" t="str">
            <v>Prix magasin + 20% de marg</v>
          </cell>
          <cell r="AP135">
            <v>0</v>
          </cell>
          <cell r="AQ135">
            <v>0</v>
          </cell>
          <cell r="AS135">
            <v>0</v>
          </cell>
          <cell r="AT135" t="e">
            <v>#N/A</v>
          </cell>
          <cell r="AU135" t="e">
            <v>#N/A</v>
          </cell>
        </row>
        <row r="136">
          <cell r="A136" t="str">
            <v>T9063</v>
          </cell>
          <cell r="C136" t="str">
            <v>AS</v>
          </cell>
          <cell r="D136" t="str">
            <v>TE DE PRESSION D63</v>
          </cell>
          <cell r="E136">
            <v>8</v>
          </cell>
          <cell r="F136" t="str">
            <v>PVC/PE</v>
          </cell>
          <cell r="G136">
            <v>4</v>
          </cell>
          <cell r="H136" t="str">
            <v>PVC/PE</v>
          </cell>
          <cell r="K136">
            <v>1</v>
          </cell>
          <cell r="L136" t="str">
            <v>RACCORD PVC PRESSION &amp; PE</v>
          </cell>
          <cell r="M136" t="str">
            <v>SORODIST</v>
          </cell>
          <cell r="N136" t="str">
            <v>T9063</v>
          </cell>
          <cell r="O136" t="str">
            <v>TE DE PRESSION DIAMETRE 63</v>
          </cell>
          <cell r="P136" t="str">
            <v>pc</v>
          </cell>
          <cell r="Q136">
            <v>1</v>
          </cell>
          <cell r="R136">
            <v>1</v>
          </cell>
          <cell r="S136">
            <v>117</v>
          </cell>
          <cell r="T136">
            <v>1.1200000000000001</v>
          </cell>
          <cell r="U136" t="str">
            <v>AS</v>
          </cell>
          <cell r="V136">
            <v>0.98699999999999999</v>
          </cell>
          <cell r="W136">
            <v>0.98699999999999999</v>
          </cell>
          <cell r="X136">
            <v>1.119</v>
          </cell>
          <cell r="Y136"/>
          <cell r="Z136"/>
          <cell r="AA136"/>
          <cell r="AB136">
            <v>1.2310000000000001</v>
          </cell>
          <cell r="AC136" t="str">
            <v>OK</v>
          </cell>
          <cell r="AD136">
            <v>0.98699999999999999</v>
          </cell>
          <cell r="AE136" t="str">
            <v>EUR</v>
          </cell>
          <cell r="AF136">
            <v>0</v>
          </cell>
          <cell r="AI136" t="str">
            <v>NORM</v>
          </cell>
          <cell r="AJ136" t="str">
            <v>Normal</v>
          </cell>
          <cell r="AM136" t="str">
            <v>PX1.2</v>
          </cell>
          <cell r="AN136" t="str">
            <v>Prix magasin + 20% de marg</v>
          </cell>
          <cell r="AP136">
            <v>0</v>
          </cell>
          <cell r="AQ136">
            <v>0</v>
          </cell>
          <cell r="AS136">
            <v>1.3</v>
          </cell>
          <cell r="AT136">
            <v>1.48827</v>
          </cell>
          <cell r="AU136">
            <v>1.6372300000000002</v>
          </cell>
        </row>
        <row r="137">
          <cell r="A137" t="str">
            <v>PLUMIERS</v>
          </cell>
          <cell r="C137" t="str">
            <v>AS</v>
          </cell>
          <cell r="D137" t="str">
            <v xml:space="preserve">PLUMIERS EN BOIS </v>
          </cell>
          <cell r="E137">
            <v>16</v>
          </cell>
          <cell r="F137" t="str">
            <v>SUPPORT DE COMMUNICATION</v>
          </cell>
          <cell r="G137">
            <v>10</v>
          </cell>
          <cell r="H137" t="str">
            <v>SUPPORT DE COMMUNICATION</v>
          </cell>
          <cell r="M137" t="str">
            <v>GENIECADO</v>
          </cell>
          <cell r="N137" t="str">
            <v>PLUMIERS</v>
          </cell>
          <cell r="O137" t="str">
            <v xml:space="preserve">PLUMIERS EN BOIS </v>
          </cell>
          <cell r="Q137">
            <v>1</v>
          </cell>
          <cell r="R137">
            <v>0</v>
          </cell>
          <cell r="S137">
            <v>94</v>
          </cell>
          <cell r="T137">
            <v>1.45</v>
          </cell>
          <cell r="U137" t="str">
            <v>AS</v>
          </cell>
          <cell r="V137">
            <v>1.45</v>
          </cell>
          <cell r="W137">
            <v>1.45</v>
          </cell>
          <cell r="X137">
            <v>1.45</v>
          </cell>
          <cell r="Y137"/>
          <cell r="Z137"/>
          <cell r="AA137"/>
          <cell r="AB137">
            <v>1.45</v>
          </cell>
          <cell r="AC137" t="str">
            <v>OK</v>
          </cell>
          <cell r="AD137">
            <v>1.45</v>
          </cell>
          <cell r="AE137" t="str">
            <v>EUR</v>
          </cell>
          <cell r="AF137">
            <v>0</v>
          </cell>
          <cell r="AI137" t="str">
            <v>NORM</v>
          </cell>
          <cell r="AJ137" t="str">
            <v>Normal</v>
          </cell>
          <cell r="AM137" t="str">
            <v>PX1.2</v>
          </cell>
          <cell r="AN137" t="str">
            <v>Prix magasin + 20% de marg</v>
          </cell>
          <cell r="AP137">
            <v>0</v>
          </cell>
          <cell r="AQ137">
            <v>0</v>
          </cell>
          <cell r="AS137">
            <v>1.77</v>
          </cell>
          <cell r="AT137">
            <v>1.8125</v>
          </cell>
          <cell r="AU137">
            <v>1.8125</v>
          </cell>
        </row>
        <row r="138">
          <cell r="A138" t="str">
            <v>COMPTEURBACHEE</v>
          </cell>
          <cell r="C138" t="e">
            <v>#N/A</v>
          </cell>
          <cell r="D138" t="str">
            <v>COMPTEUR DE BACHEES ELECTRO-MECANIQUE</v>
          </cell>
          <cell r="E138">
            <v>5</v>
          </cell>
          <cell r="F138" t="str">
            <v>REGARDS/REPARTITEURS/CHASSES</v>
          </cell>
          <cell r="M138" t="str">
            <v>INEAUTEC</v>
          </cell>
          <cell r="N138" t="str">
            <v>COMPTEURBACHEE</v>
          </cell>
          <cell r="O138" t="str">
            <v>COMPTEUR DE BACHEES ELECTRO-MECANIQUE</v>
          </cell>
          <cell r="Q138">
            <v>1</v>
          </cell>
          <cell r="R138">
            <v>1</v>
          </cell>
          <cell r="S138" t="e">
            <v>#N/A</v>
          </cell>
          <cell r="T138" t="e">
            <v>#N/A</v>
          </cell>
          <cell r="U138" t="e">
            <v>#N/A</v>
          </cell>
          <cell r="V138">
            <v>270</v>
          </cell>
          <cell r="W138">
            <v>270</v>
          </cell>
          <cell r="X138" t="e">
            <v>#N/A</v>
          </cell>
          <cell r="Y138">
            <v>270</v>
          </cell>
          <cell r="Z138"/>
          <cell r="AA138"/>
          <cell r="AB138" t="e">
            <v>#N/A</v>
          </cell>
          <cell r="AC138"/>
          <cell r="AD138">
            <v>270</v>
          </cell>
          <cell r="AE138" t="str">
            <v>EUR</v>
          </cell>
          <cell r="AF138">
            <v>0</v>
          </cell>
          <cell r="AI138" t="str">
            <v>NORM</v>
          </cell>
          <cell r="AJ138" t="str">
            <v>Normal</v>
          </cell>
          <cell r="AM138" t="str">
            <v>PX1.2</v>
          </cell>
          <cell r="AN138" t="str">
            <v>Prix magasin + 20% de marg</v>
          </cell>
          <cell r="AP138">
            <v>0</v>
          </cell>
          <cell r="AQ138">
            <v>0</v>
          </cell>
          <cell r="AS138">
            <v>300</v>
          </cell>
          <cell r="AT138" t="e">
            <v>#N/A</v>
          </cell>
          <cell r="AU138" t="e">
            <v>#N/A</v>
          </cell>
        </row>
        <row r="139">
          <cell r="A139" t="str">
            <v>CORDP</v>
          </cell>
          <cell r="C139" t="str">
            <v>AN</v>
          </cell>
          <cell r="D139" t="str">
            <v>CORDAGE POLYPRO DIAM 8</v>
          </cell>
          <cell r="E139">
            <v>9</v>
          </cell>
          <cell r="F139" t="str">
            <v>POSTES DE RELEVAGE</v>
          </cell>
          <cell r="G139">
            <v>5</v>
          </cell>
          <cell r="H139" t="str">
            <v>POSTES DE RELEVAGE</v>
          </cell>
          <cell r="K139">
            <v>3</v>
          </cell>
          <cell r="L139" t="str">
            <v>ACCESSOIRES POSTE</v>
          </cell>
          <cell r="M139" t="str">
            <v>CHANVRE</v>
          </cell>
          <cell r="N139">
            <v>3.0099999999999999E+103</v>
          </cell>
          <cell r="O139" t="str">
            <v>CORDAGE POLYPRO DIAM 8</v>
          </cell>
          <cell r="Q139">
            <v>1</v>
          </cell>
          <cell r="R139">
            <v>0</v>
          </cell>
          <cell r="S139" t="e">
            <v>#N/A</v>
          </cell>
          <cell r="T139" t="e">
            <v>#N/A</v>
          </cell>
          <cell r="U139" t="e">
            <v>#N/A</v>
          </cell>
          <cell r="V139">
            <v>0.24</v>
          </cell>
          <cell r="W139">
            <v>0.24</v>
          </cell>
          <cell r="X139">
            <v>0.24</v>
          </cell>
          <cell r="Y139"/>
          <cell r="Z139"/>
          <cell r="AA139"/>
          <cell r="AB139">
            <v>0.24</v>
          </cell>
          <cell r="AC139" t="str">
            <v>OK</v>
          </cell>
          <cell r="AD139">
            <v>0.24</v>
          </cell>
          <cell r="AE139" t="str">
            <v>EUR</v>
          </cell>
          <cell r="AF139">
            <v>0</v>
          </cell>
          <cell r="AI139" t="str">
            <v>NORM</v>
          </cell>
          <cell r="AJ139" t="str">
            <v>Normal</v>
          </cell>
          <cell r="AM139" t="str">
            <v>PX1.2</v>
          </cell>
          <cell r="AN139" t="str">
            <v>Prix magasin + 20% de marg</v>
          </cell>
          <cell r="AP139">
            <v>0</v>
          </cell>
          <cell r="AQ139">
            <v>0</v>
          </cell>
          <cell r="AS139">
            <v>0.49</v>
          </cell>
          <cell r="AT139">
            <v>0.48</v>
          </cell>
          <cell r="AU139">
            <v>0.48</v>
          </cell>
        </row>
        <row r="140">
          <cell r="A140" t="str">
            <v>DGEOM_1220_110</v>
          </cell>
          <cell r="C140" t="str">
            <v>AS</v>
          </cell>
          <cell r="D140" t="str">
            <v>GEOMEMBRANE A LA DECOUPE 1.10MM LARGEUR 12M20</v>
          </cell>
          <cell r="E140">
            <v>1</v>
          </cell>
          <cell r="F140" t="str">
            <v>MEMBRANES ET ANTI-RACINES</v>
          </cell>
          <cell r="G140">
            <v>2</v>
          </cell>
          <cell r="H140" t="str">
            <v>MEMBRANES ET ANTI-RACINES</v>
          </cell>
          <cell r="I140" t="str">
            <v>NB EPDM</v>
          </cell>
          <cell r="J140" t="str">
            <v>NB de ventes d'EPDM sur mesure</v>
          </cell>
          <cell r="K140">
            <v>8</v>
          </cell>
          <cell r="L140" t="str">
            <v>MEMBRANE EPDM 1.10MM SUR MESURE</v>
          </cell>
          <cell r="M140" t="str">
            <v>SODAF</v>
          </cell>
          <cell r="N140" t="str">
            <v>DGEOM792</v>
          </cell>
          <cell r="O140" t="str">
            <v>GEOMEMBRANE A LA DECOUPE LARGEUR 7M92</v>
          </cell>
          <cell r="P140" t="str">
            <v>cm</v>
          </cell>
          <cell r="Q140">
            <v>1</v>
          </cell>
          <cell r="R140">
            <v>1</v>
          </cell>
          <cell r="S140" t="e">
            <v>#N/A</v>
          </cell>
          <cell r="T140" t="e">
            <v>#N/A</v>
          </cell>
          <cell r="U140" t="e">
            <v>#N/A</v>
          </cell>
          <cell r="V140">
            <v>0.49199999999999999</v>
          </cell>
          <cell r="W140">
            <v>0.49199999999999999</v>
          </cell>
          <cell r="X140">
            <v>0.6835</v>
          </cell>
          <cell r="Y140">
            <v>1.052</v>
          </cell>
          <cell r="Z140">
            <v>-0.36850000000000005</v>
          </cell>
          <cell r="AA140">
            <v>0.25</v>
          </cell>
          <cell r="AB140">
            <v>1.3149999999999999</v>
          </cell>
          <cell r="AC140" t="str">
            <v>OK</v>
          </cell>
          <cell r="AD140">
            <v>0.4919</v>
          </cell>
          <cell r="AE140" t="str">
            <v>EUR</v>
          </cell>
          <cell r="AF140">
            <v>0</v>
          </cell>
          <cell r="AI140" t="str">
            <v>NORM</v>
          </cell>
          <cell r="AJ140" t="str">
            <v>Normal</v>
          </cell>
          <cell r="AM140" t="str">
            <v>PX1.2</v>
          </cell>
          <cell r="AN140" t="str">
            <v>Prix magasin + 20% de marg</v>
          </cell>
          <cell r="AP140">
            <v>0</v>
          </cell>
          <cell r="AQ140">
            <v>0</v>
          </cell>
          <cell r="AS140">
            <v>0.74</v>
          </cell>
          <cell r="AT140">
            <v>1.02525</v>
          </cell>
          <cell r="AU140">
            <v>1.9724999999999999</v>
          </cell>
        </row>
        <row r="141">
          <cell r="A141" t="str">
            <v>CORNIERE</v>
          </cell>
          <cell r="C141" t="e">
            <v>#N/A</v>
          </cell>
          <cell r="D141" t="str">
            <v>CORNIERE GALVA ML</v>
          </cell>
          <cell r="E141">
            <v>12</v>
          </cell>
          <cell r="F141" t="str">
            <v>KITS BACS/KITS COFFRAGES</v>
          </cell>
          <cell r="G141">
            <v>3</v>
          </cell>
          <cell r="H141" t="str">
            <v>KITS COFFRAGES</v>
          </cell>
          <cell r="M141" t="str">
            <v>EMP</v>
          </cell>
          <cell r="N141" t="str">
            <v>&lt;Non référencé&gt;</v>
          </cell>
          <cell r="O141" t="str">
            <v>&lt;Article non référencé&gt;</v>
          </cell>
          <cell r="Q141">
            <v>1</v>
          </cell>
          <cell r="R141">
            <v>0</v>
          </cell>
          <cell r="S141" t="e">
            <v>#N/A</v>
          </cell>
          <cell r="T141" t="e">
            <v>#N/A</v>
          </cell>
          <cell r="U141" t="e">
            <v>#N/A</v>
          </cell>
          <cell r="V141">
            <v>0</v>
          </cell>
          <cell r="W141">
            <v>0</v>
          </cell>
          <cell r="X141" t="e">
            <v>#N/A</v>
          </cell>
          <cell r="Y141">
            <v>0</v>
          </cell>
          <cell r="Z141"/>
          <cell r="AA141"/>
          <cell r="AB141" t="e">
            <v>#N/A</v>
          </cell>
          <cell r="AC141"/>
          <cell r="AD141">
            <v>0</v>
          </cell>
          <cell r="AE141" t="str">
            <v>EUR</v>
          </cell>
          <cell r="AF141">
            <v>0</v>
          </cell>
          <cell r="AI141" t="str">
            <v>NORM</v>
          </cell>
          <cell r="AJ141" t="str">
            <v>Normal</v>
          </cell>
          <cell r="AM141" t="str">
            <v>PX1.2</v>
          </cell>
          <cell r="AN141" t="str">
            <v>Prix magasin + 20% de marg</v>
          </cell>
          <cell r="AP141">
            <v>0</v>
          </cell>
          <cell r="AQ141">
            <v>0</v>
          </cell>
          <cell r="AS141">
            <v>0</v>
          </cell>
          <cell r="AT141" t="e">
            <v>#N/A</v>
          </cell>
          <cell r="AU141" t="e">
            <v>#N/A</v>
          </cell>
        </row>
        <row r="142">
          <cell r="A142" t="str">
            <v>MJOI100</v>
          </cell>
          <cell r="C142" t="str">
            <v>AS</v>
          </cell>
          <cell r="D142" t="str">
            <v>JOINT FORSHEDA D100</v>
          </cell>
          <cell r="E142">
            <v>10</v>
          </cell>
          <cell r="F142" t="str">
            <v>ACCESSOIRES AU DETAIL</v>
          </cell>
          <cell r="G142">
            <v>8</v>
          </cell>
          <cell r="H142" t="str">
            <v>ACCESSOIRES AU DETAIL</v>
          </cell>
          <cell r="M142" t="str">
            <v>EMP</v>
          </cell>
          <cell r="N142" t="str">
            <v>JOINT100F</v>
          </cell>
          <cell r="O142" t="str">
            <v>JOINT FORSHEDA DIAMETRE 100</v>
          </cell>
          <cell r="P142">
            <v>1</v>
          </cell>
          <cell r="Q142">
            <v>1</v>
          </cell>
          <cell r="R142">
            <v>1</v>
          </cell>
          <cell r="S142" t="e">
            <v>#N/A</v>
          </cell>
          <cell r="T142" t="e">
            <v>#N/A</v>
          </cell>
          <cell r="U142" t="e">
            <v>#N/A</v>
          </cell>
          <cell r="V142">
            <v>2.1800000000000002</v>
          </cell>
          <cell r="W142">
            <v>2.1800000000000002</v>
          </cell>
          <cell r="X142">
            <v>2.1800000000000002</v>
          </cell>
          <cell r="Y142"/>
          <cell r="Z142"/>
          <cell r="AA142"/>
          <cell r="AB142">
            <v>0.94</v>
          </cell>
          <cell r="AC142" t="str">
            <v>OK</v>
          </cell>
          <cell r="AD142">
            <v>2.4</v>
          </cell>
          <cell r="AE142" t="str">
            <v>EUR</v>
          </cell>
          <cell r="AF142">
            <v>0</v>
          </cell>
          <cell r="AI142" t="str">
            <v>NORM</v>
          </cell>
          <cell r="AJ142" t="str">
            <v>Normal</v>
          </cell>
          <cell r="AM142" t="str">
            <v>PX1.2</v>
          </cell>
          <cell r="AN142" t="str">
            <v>Prix magasin + 20% de marg</v>
          </cell>
          <cell r="AO142">
            <v>1</v>
          </cell>
          <cell r="AP142">
            <v>0</v>
          </cell>
          <cell r="AQ142">
            <v>0</v>
          </cell>
          <cell r="AS142">
            <v>4.87</v>
          </cell>
          <cell r="AT142">
            <v>4.9050000000000002</v>
          </cell>
          <cell r="AU142">
            <v>2.1149999999999998</v>
          </cell>
        </row>
        <row r="143">
          <cell r="A143" t="str">
            <v>CROCHETZN6X40</v>
          </cell>
          <cell r="C143" t="str">
            <v>AN</v>
          </cell>
          <cell r="D143" t="str">
            <v>CROCHET METAL ACIER ZINC BLANC 6*40</v>
          </cell>
          <cell r="E143">
            <v>19</v>
          </cell>
          <cell r="F143" t="str">
            <v>QUINCAILLERIE</v>
          </cell>
          <cell r="M143" t="str">
            <v>VISSERIESERV</v>
          </cell>
          <cell r="N143">
            <v>7068604002</v>
          </cell>
          <cell r="O143" t="str">
            <v>CROCHETS METAUX ACIER ZINGUE BLANC 6X40</v>
          </cell>
          <cell r="Q143">
            <v>1</v>
          </cell>
          <cell r="R143">
            <v>200</v>
          </cell>
          <cell r="S143" t="e">
            <v>#N/A</v>
          </cell>
          <cell r="T143" t="e">
            <v>#N/A</v>
          </cell>
          <cell r="U143" t="e">
            <v>#N/A</v>
          </cell>
          <cell r="V143">
            <v>0</v>
          </cell>
          <cell r="W143">
            <v>0</v>
          </cell>
          <cell r="X143">
            <v>0</v>
          </cell>
          <cell r="Y143">
            <v>0</v>
          </cell>
          <cell r="Z143">
            <v>0</v>
          </cell>
          <cell r="AA143"/>
          <cell r="AB143">
            <v>0</v>
          </cell>
          <cell r="AD143">
            <v>0</v>
          </cell>
          <cell r="AE143" t="str">
            <v>EUR</v>
          </cell>
          <cell r="AF143">
            <v>0</v>
          </cell>
          <cell r="AH143">
            <v>5</v>
          </cell>
          <cell r="AI143" t="str">
            <v>NORM</v>
          </cell>
          <cell r="AJ143" t="str">
            <v>Normal</v>
          </cell>
          <cell r="AM143" t="str">
            <v>PX1.2</v>
          </cell>
          <cell r="AN143" t="str">
            <v>Prix magasin + 20% de marg</v>
          </cell>
          <cell r="AP143">
            <v>0</v>
          </cell>
          <cell r="AQ143">
            <v>0</v>
          </cell>
          <cell r="AS143">
            <v>0</v>
          </cell>
          <cell r="AT143">
            <v>0</v>
          </cell>
          <cell r="AU143">
            <v>0</v>
          </cell>
        </row>
        <row r="144">
          <cell r="A144" t="str">
            <v>DGEOM_1220_152</v>
          </cell>
          <cell r="C144" t="str">
            <v>AS</v>
          </cell>
          <cell r="D144" t="str">
            <v>GEOMEMBRANE A LA DECOUPE 1.52MM LARGEUR 12M20</v>
          </cell>
          <cell r="E144">
            <v>1</v>
          </cell>
          <cell r="F144" t="str">
            <v>MEMBRANES ET ANTI-RACINES</v>
          </cell>
          <cell r="G144">
            <v>2</v>
          </cell>
          <cell r="H144" t="str">
            <v>MEMBRANES ET ANTI-RACINES</v>
          </cell>
          <cell r="I144" t="str">
            <v>NB EPDM</v>
          </cell>
          <cell r="J144" t="str">
            <v>NB de ventes d'EPDM sur mesure</v>
          </cell>
          <cell r="K144">
            <v>4</v>
          </cell>
          <cell r="L144" t="str">
            <v>MEMBRANES EPDM 1.52MM SUR MESURE</v>
          </cell>
          <cell r="M144" t="str">
            <v>SODAF</v>
          </cell>
          <cell r="N144" t="str">
            <v>DGEOM1220</v>
          </cell>
          <cell r="O144" t="str">
            <v>GEOMEMBRANE A LA DECOUPE LARGEUR 12M20</v>
          </cell>
          <cell r="P144" t="str">
            <v>cm</v>
          </cell>
          <cell r="Q144">
            <v>1</v>
          </cell>
          <cell r="R144">
            <v>1</v>
          </cell>
          <cell r="S144" t="e">
            <v>#N/A</v>
          </cell>
          <cell r="T144" t="e">
            <v>#N/A</v>
          </cell>
          <cell r="U144" t="e">
            <v>#N/A</v>
          </cell>
          <cell r="V144">
            <v>0.75800000000000001</v>
          </cell>
          <cell r="W144">
            <v>0.75800000000000001</v>
          </cell>
          <cell r="X144">
            <v>1.1651</v>
          </cell>
          <cell r="Y144">
            <v>1.17</v>
          </cell>
          <cell r="Z144">
            <v>-4.8999999999999044E-3</v>
          </cell>
          <cell r="AA144">
            <v>0.25</v>
          </cell>
          <cell r="AB144">
            <v>1.4624999999999999</v>
          </cell>
          <cell r="AC144" t="str">
            <v>OK</v>
          </cell>
          <cell r="AD144">
            <v>0.75760000000000005</v>
          </cell>
          <cell r="AE144" t="str">
            <v>EUR</v>
          </cell>
          <cell r="AF144">
            <v>0</v>
          </cell>
          <cell r="AI144" t="str">
            <v>NORM</v>
          </cell>
          <cell r="AJ144" t="str">
            <v>Normal</v>
          </cell>
          <cell r="AM144" t="str">
            <v>PX1.2</v>
          </cell>
          <cell r="AN144" t="str">
            <v>Prix magasin + 20% de marg</v>
          </cell>
          <cell r="AP144">
            <v>0</v>
          </cell>
          <cell r="AQ144">
            <v>0</v>
          </cell>
          <cell r="AS144">
            <v>1.1399999999999999</v>
          </cell>
          <cell r="AT144">
            <v>1.7476500000000001</v>
          </cell>
          <cell r="AU144">
            <v>2.1937499999999996</v>
          </cell>
        </row>
        <row r="145">
          <cell r="A145" t="str">
            <v>CUVE1200</v>
          </cell>
          <cell r="C145" t="str">
            <v>AN</v>
          </cell>
          <cell r="D145" t="str">
            <v>CUVE RELEVAGE HT1200</v>
          </cell>
          <cell r="E145">
            <v>9</v>
          </cell>
          <cell r="F145" t="str">
            <v>POSTES DE RELEVAGE</v>
          </cell>
          <cell r="G145">
            <v>5</v>
          </cell>
          <cell r="H145" t="str">
            <v>POSTES DE RELEVAGE</v>
          </cell>
          <cell r="M145" t="str">
            <v>EMP</v>
          </cell>
          <cell r="N145" t="str">
            <v>POSTEAQUATIRIS1200</v>
          </cell>
          <cell r="O145" t="str">
            <v>CUVE RELEVAGE HT1200</v>
          </cell>
          <cell r="Q145">
            <v>1</v>
          </cell>
          <cell r="R145">
            <v>1</v>
          </cell>
          <cell r="S145" t="e">
            <v>#N/A</v>
          </cell>
          <cell r="T145" t="e">
            <v>#N/A</v>
          </cell>
          <cell r="U145" t="e">
            <v>#N/A</v>
          </cell>
          <cell r="V145">
            <v>148</v>
          </cell>
          <cell r="W145">
            <v>148</v>
          </cell>
          <cell r="X145">
            <v>148</v>
          </cell>
          <cell r="Y145"/>
          <cell r="Z145"/>
          <cell r="AA145"/>
          <cell r="AB145">
            <v>148</v>
          </cell>
          <cell r="AC145" t="str">
            <v>OK</v>
          </cell>
          <cell r="AD145">
            <v>148</v>
          </cell>
          <cell r="AE145" t="str">
            <v>EUR</v>
          </cell>
          <cell r="AF145">
            <v>0</v>
          </cell>
          <cell r="AI145" t="str">
            <v>NORM</v>
          </cell>
          <cell r="AJ145" t="str">
            <v>Normal</v>
          </cell>
          <cell r="AM145" t="str">
            <v>PX1.2</v>
          </cell>
          <cell r="AN145" t="str">
            <v>Prix magasin + 20% de marg</v>
          </cell>
          <cell r="AP145">
            <v>0</v>
          </cell>
          <cell r="AQ145">
            <v>0</v>
          </cell>
          <cell r="AS145">
            <v>226.44</v>
          </cell>
          <cell r="AT145">
            <v>222</v>
          </cell>
          <cell r="AU145">
            <v>222</v>
          </cell>
        </row>
        <row r="146">
          <cell r="A146" t="str">
            <v>CUVE1500</v>
          </cell>
          <cell r="C146" t="str">
            <v>AN</v>
          </cell>
          <cell r="D146" t="str">
            <v>CUVE RELEVAGE HT1500</v>
          </cell>
          <cell r="E146">
            <v>9</v>
          </cell>
          <cell r="F146" t="str">
            <v>POSTES DE RELEVAGE</v>
          </cell>
          <cell r="G146">
            <v>5</v>
          </cell>
          <cell r="H146" t="str">
            <v>POSTES DE RELEVAGE</v>
          </cell>
          <cell r="M146" t="str">
            <v>EMP</v>
          </cell>
          <cell r="N146" t="str">
            <v>POSTEAQUATIRIS1500</v>
          </cell>
          <cell r="O146" t="str">
            <v>CUVE RELEVAGE HT1500</v>
          </cell>
          <cell r="Q146">
            <v>1</v>
          </cell>
          <cell r="R146">
            <v>1</v>
          </cell>
          <cell r="S146" t="e">
            <v>#N/A</v>
          </cell>
          <cell r="T146" t="e">
            <v>#N/A</v>
          </cell>
          <cell r="U146" t="e">
            <v>#N/A</v>
          </cell>
          <cell r="V146">
            <v>181.5</v>
          </cell>
          <cell r="W146">
            <v>181.5</v>
          </cell>
          <cell r="X146">
            <v>181.5</v>
          </cell>
          <cell r="Y146"/>
          <cell r="Z146"/>
          <cell r="AA146"/>
          <cell r="AB146">
            <v>181.5</v>
          </cell>
          <cell r="AC146" t="str">
            <v>OK</v>
          </cell>
          <cell r="AD146">
            <v>181.5</v>
          </cell>
          <cell r="AE146" t="str">
            <v>EUR</v>
          </cell>
          <cell r="AF146">
            <v>0</v>
          </cell>
          <cell r="AI146" t="str">
            <v>NORM</v>
          </cell>
          <cell r="AJ146" t="str">
            <v>Normal</v>
          </cell>
          <cell r="AM146" t="str">
            <v>PX1.2</v>
          </cell>
          <cell r="AN146" t="str">
            <v>Prix magasin + 20% de marg</v>
          </cell>
          <cell r="AP146">
            <v>0</v>
          </cell>
          <cell r="AQ146">
            <v>0</v>
          </cell>
          <cell r="AS146">
            <v>277.7</v>
          </cell>
          <cell r="AT146">
            <v>272.25</v>
          </cell>
          <cell r="AU146">
            <v>272.25</v>
          </cell>
        </row>
        <row r="147">
          <cell r="A147" t="str">
            <v>CUVE900</v>
          </cell>
          <cell r="C147" t="str">
            <v>AN</v>
          </cell>
          <cell r="D147" t="str">
            <v>CUVE RELEVAGE HT900</v>
          </cell>
          <cell r="E147">
            <v>9</v>
          </cell>
          <cell r="F147" t="str">
            <v>POSTES DE RELEVAGE</v>
          </cell>
          <cell r="G147">
            <v>5</v>
          </cell>
          <cell r="H147" t="str">
            <v>POSTES DE RELEVAGE</v>
          </cell>
          <cell r="M147" t="str">
            <v>EMP</v>
          </cell>
          <cell r="N147" t="str">
            <v>POSTEAQUATIRIS900</v>
          </cell>
          <cell r="O147" t="str">
            <v>CUVE RELEVAGE HT900</v>
          </cell>
          <cell r="Q147">
            <v>1</v>
          </cell>
          <cell r="R147">
            <v>1</v>
          </cell>
          <cell r="S147" t="e">
            <v>#N/A</v>
          </cell>
          <cell r="T147" t="e">
            <v>#N/A</v>
          </cell>
          <cell r="U147" t="e">
            <v>#N/A</v>
          </cell>
          <cell r="V147">
            <v>139.5</v>
          </cell>
          <cell r="W147">
            <v>139.5</v>
          </cell>
          <cell r="X147">
            <v>139.5</v>
          </cell>
          <cell r="Y147"/>
          <cell r="Z147"/>
          <cell r="AA147"/>
          <cell r="AB147">
            <v>139.5</v>
          </cell>
          <cell r="AC147" t="str">
            <v>OK</v>
          </cell>
          <cell r="AD147">
            <v>139.5</v>
          </cell>
          <cell r="AE147" t="str">
            <v>EUR</v>
          </cell>
          <cell r="AF147">
            <v>0</v>
          </cell>
          <cell r="AI147" t="str">
            <v>NORM</v>
          </cell>
          <cell r="AJ147" t="str">
            <v>Normal</v>
          </cell>
          <cell r="AM147" t="str">
            <v>PX1.2</v>
          </cell>
          <cell r="AN147" t="str">
            <v>Prix magasin + 20% de marg</v>
          </cell>
          <cell r="AP147">
            <v>0</v>
          </cell>
          <cell r="AQ147">
            <v>0</v>
          </cell>
          <cell r="AS147">
            <v>213.44</v>
          </cell>
          <cell r="AT147">
            <v>209.25</v>
          </cell>
          <cell r="AU147">
            <v>209.25</v>
          </cell>
        </row>
        <row r="148">
          <cell r="A148" t="str">
            <v>CUVECAREX3500</v>
          </cell>
          <cell r="C148" t="str">
            <v>AN</v>
          </cell>
          <cell r="D148" t="str">
            <v>CUVE 3500L GAMME CAREX</v>
          </cell>
          <cell r="M148" t="str">
            <v>&lt;Defaut&gt;</v>
          </cell>
          <cell r="N148" t="str">
            <v>CUVECAREX3500</v>
          </cell>
          <cell r="O148" t="str">
            <v>CUVE 3500L GAMME CAREX</v>
          </cell>
          <cell r="Q148">
            <v>1</v>
          </cell>
          <cell r="R148">
            <v>1</v>
          </cell>
          <cell r="S148" t="e">
            <v>#N/A</v>
          </cell>
          <cell r="T148" t="e">
            <v>#N/A</v>
          </cell>
          <cell r="U148" t="e">
            <v>#N/A</v>
          </cell>
          <cell r="V148">
            <v>720</v>
          </cell>
          <cell r="W148">
            <v>720</v>
          </cell>
          <cell r="X148">
            <v>720</v>
          </cell>
          <cell r="Y148"/>
          <cell r="Z148"/>
          <cell r="AA148"/>
          <cell r="AB148">
            <v>720</v>
          </cell>
          <cell r="AC148" t="str">
            <v>OK</v>
          </cell>
          <cell r="AD148">
            <v>720</v>
          </cell>
          <cell r="AE148" t="str">
            <v>EUR</v>
          </cell>
          <cell r="AF148">
            <v>0</v>
          </cell>
          <cell r="AI148" t="str">
            <v>NORM</v>
          </cell>
          <cell r="AJ148" t="str">
            <v>Normal</v>
          </cell>
          <cell r="AP148">
            <v>0</v>
          </cell>
          <cell r="AQ148">
            <v>0</v>
          </cell>
          <cell r="AS148">
            <v>1080</v>
          </cell>
          <cell r="AT148">
            <v>1080</v>
          </cell>
          <cell r="AU148">
            <v>1080</v>
          </cell>
        </row>
        <row r="149">
          <cell r="A149" t="str">
            <v>MCABLE2.5</v>
          </cell>
          <cell r="C149" t="str">
            <v>AS</v>
          </cell>
          <cell r="D149" t="str">
            <v>CABLE ELECTRIQUE H07RNF 3G2.5</v>
          </cell>
          <cell r="E149">
            <v>15</v>
          </cell>
          <cell r="F149" t="str">
            <v>ELECTRICITE</v>
          </cell>
          <cell r="G149">
            <v>6</v>
          </cell>
          <cell r="H149" t="str">
            <v>ELECTRICITE</v>
          </cell>
          <cell r="M149" t="str">
            <v>REXEL</v>
          </cell>
          <cell r="N149" t="str">
            <v>MCABLE2.5</v>
          </cell>
          <cell r="O149" t="str">
            <v>cable electrique H07RNF 3G2.5</v>
          </cell>
          <cell r="Q149">
            <v>1</v>
          </cell>
          <cell r="R149">
            <v>1</v>
          </cell>
          <cell r="S149" t="e">
            <v>#N/A</v>
          </cell>
          <cell r="T149" t="e">
            <v>#N/A</v>
          </cell>
          <cell r="U149" t="e">
            <v>#N/A</v>
          </cell>
          <cell r="V149">
            <v>1.47</v>
          </cell>
          <cell r="W149">
            <v>1.47</v>
          </cell>
          <cell r="X149">
            <v>1.47</v>
          </cell>
          <cell r="Y149"/>
          <cell r="Z149"/>
          <cell r="AA149"/>
          <cell r="AB149">
            <v>1.47</v>
          </cell>
          <cell r="AC149" t="str">
            <v>OK</v>
          </cell>
          <cell r="AD149">
            <v>1.47</v>
          </cell>
          <cell r="AE149" t="str">
            <v>EUR</v>
          </cell>
          <cell r="AF149">
            <v>0</v>
          </cell>
          <cell r="AI149" t="str">
            <v>NORM</v>
          </cell>
          <cell r="AJ149" t="str">
            <v>Normal</v>
          </cell>
          <cell r="AM149" t="str">
            <v>PX1.2</v>
          </cell>
          <cell r="AN149" t="str">
            <v>Prix magasin + 20% de marg</v>
          </cell>
          <cell r="AP149">
            <v>0</v>
          </cell>
          <cell r="AQ149">
            <v>0</v>
          </cell>
          <cell r="AS149">
            <v>2.21</v>
          </cell>
          <cell r="AT149">
            <v>2.2050000000000001</v>
          </cell>
          <cell r="AU149">
            <v>2.2050000000000001</v>
          </cell>
        </row>
        <row r="150">
          <cell r="A150" t="str">
            <v>DEGRILLEUR</v>
          </cell>
          <cell r="C150" t="e">
            <v>#N/A</v>
          </cell>
          <cell r="D150" t="str">
            <v>DEGRILLEUR INEAUTEC</v>
          </cell>
          <cell r="E150">
            <v>5</v>
          </cell>
          <cell r="F150" t="str">
            <v>REGARDS/REPARTITEURS/CHASSES</v>
          </cell>
          <cell r="M150" t="str">
            <v>INEAUTEC</v>
          </cell>
          <cell r="N150" t="str">
            <v>DEGRILLEUR</v>
          </cell>
          <cell r="O150" t="str">
            <v>DEGRILLEUR INEAUTEC</v>
          </cell>
          <cell r="Q150">
            <v>1</v>
          </cell>
          <cell r="R150">
            <v>1</v>
          </cell>
          <cell r="S150" t="e">
            <v>#N/A</v>
          </cell>
          <cell r="T150" t="e">
            <v>#N/A</v>
          </cell>
          <cell r="U150" t="e">
            <v>#N/A</v>
          </cell>
          <cell r="V150">
            <v>1260</v>
          </cell>
          <cell r="W150">
            <v>1260</v>
          </cell>
          <cell r="X150" t="e">
            <v>#N/A</v>
          </cell>
          <cell r="Y150">
            <v>1260</v>
          </cell>
          <cell r="Z150"/>
          <cell r="AA150"/>
          <cell r="AB150" t="e">
            <v>#N/A</v>
          </cell>
          <cell r="AC150"/>
          <cell r="AD150">
            <v>1260</v>
          </cell>
          <cell r="AE150" t="str">
            <v>EUR</v>
          </cell>
          <cell r="AF150">
            <v>0</v>
          </cell>
          <cell r="AI150" t="str">
            <v>NORM</v>
          </cell>
          <cell r="AJ150" t="str">
            <v>Normal</v>
          </cell>
          <cell r="AM150" t="str">
            <v>PX1.2</v>
          </cell>
          <cell r="AN150" t="str">
            <v>Prix magasin + 20% de marg</v>
          </cell>
          <cell r="AP150">
            <v>0</v>
          </cell>
          <cell r="AQ150">
            <v>0</v>
          </cell>
          <cell r="AS150">
            <v>1400</v>
          </cell>
          <cell r="AT150" t="e">
            <v>#N/A</v>
          </cell>
          <cell r="AU150" t="e">
            <v>#N/A</v>
          </cell>
        </row>
        <row r="151">
          <cell r="A151" t="str">
            <v>ENFC22MF100</v>
          </cell>
          <cell r="C151" t="str">
            <v>AS</v>
          </cell>
          <cell r="D151" t="str">
            <v>COUDE 2230 MF PVC EVAC D100</v>
          </cell>
          <cell r="E151">
            <v>8</v>
          </cell>
          <cell r="F151" t="str">
            <v>PVC/PE</v>
          </cell>
          <cell r="G151">
            <v>4</v>
          </cell>
          <cell r="H151" t="str">
            <v>PVC/PE</v>
          </cell>
          <cell r="K151">
            <v>3</v>
          </cell>
          <cell r="L151" t="str">
            <v>PVC EVACUATION / VENTILATION / DRAINAGE</v>
          </cell>
          <cell r="M151" t="str">
            <v>SORODIST</v>
          </cell>
          <cell r="N151" t="str">
            <v>ENFC22MF100</v>
          </cell>
          <cell r="O151" t="str">
            <v>COUDE 22°30 MF PVC EVAC Ø 100</v>
          </cell>
          <cell r="Q151">
            <v>1</v>
          </cell>
          <cell r="R151">
            <v>1</v>
          </cell>
          <cell r="S151">
            <v>407</v>
          </cell>
          <cell r="T151">
            <v>1.23</v>
          </cell>
          <cell r="U151" t="str">
            <v>AS</v>
          </cell>
          <cell r="V151">
            <v>1.23</v>
          </cell>
          <cell r="W151">
            <v>1.23</v>
          </cell>
          <cell r="X151">
            <v>1.23</v>
          </cell>
          <cell r="Y151"/>
          <cell r="Z151"/>
          <cell r="AA151"/>
          <cell r="AB151">
            <v>1.113</v>
          </cell>
          <cell r="AC151" t="str">
            <v>OK</v>
          </cell>
          <cell r="AD151">
            <v>1.49</v>
          </cell>
          <cell r="AE151" t="str">
            <v>EUR</v>
          </cell>
          <cell r="AF151">
            <v>0</v>
          </cell>
          <cell r="AI151" t="str">
            <v>NORM</v>
          </cell>
          <cell r="AJ151" t="str">
            <v>Normal</v>
          </cell>
          <cell r="AM151" t="str">
            <v>PX1.2</v>
          </cell>
          <cell r="AN151" t="str">
            <v>Prix magasin + 20% de marg</v>
          </cell>
          <cell r="AP151">
            <v>0</v>
          </cell>
          <cell r="AQ151">
            <v>0</v>
          </cell>
          <cell r="AS151">
            <v>2.85</v>
          </cell>
          <cell r="AT151">
            <v>2.46</v>
          </cell>
          <cell r="AU151">
            <v>2.226</v>
          </cell>
        </row>
        <row r="152">
          <cell r="A152" t="str">
            <v>ENFC45100</v>
          </cell>
          <cell r="C152" t="str">
            <v>AS</v>
          </cell>
          <cell r="D152" t="str">
            <v>COUDE 45 FF PVC EVAC D100</v>
          </cell>
          <cell r="E152">
            <v>8</v>
          </cell>
          <cell r="F152" t="str">
            <v>PVC/PE</v>
          </cell>
          <cell r="G152">
            <v>4</v>
          </cell>
          <cell r="H152" t="str">
            <v>PVC/PE</v>
          </cell>
          <cell r="K152">
            <v>3</v>
          </cell>
          <cell r="L152" t="str">
            <v>PVC EVACUATION / VENTILATION / DRAINAGE</v>
          </cell>
          <cell r="M152" t="str">
            <v>SORODIST</v>
          </cell>
          <cell r="N152" t="str">
            <v>ENFC45100</v>
          </cell>
          <cell r="O152" t="str">
            <v>COUDE PVC 45° FF D100</v>
          </cell>
          <cell r="Q152">
            <v>1</v>
          </cell>
          <cell r="R152">
            <v>55</v>
          </cell>
          <cell r="S152">
            <v>1053</v>
          </cell>
          <cell r="T152">
            <v>1.48</v>
          </cell>
          <cell r="U152" t="str">
            <v>AS</v>
          </cell>
          <cell r="V152">
            <v>1.4830000000000001</v>
          </cell>
          <cell r="W152">
            <v>1.4830000000000001</v>
          </cell>
          <cell r="X152">
            <v>1.4830000000000001</v>
          </cell>
          <cell r="Y152"/>
          <cell r="Z152"/>
          <cell r="AA152"/>
          <cell r="AB152">
            <v>1.492</v>
          </cell>
          <cell r="AC152" t="str">
            <v>OK</v>
          </cell>
          <cell r="AD152">
            <v>1.34</v>
          </cell>
          <cell r="AE152" t="str">
            <v>EUR</v>
          </cell>
          <cell r="AF152">
            <v>0</v>
          </cell>
          <cell r="AI152" t="str">
            <v>NORM</v>
          </cell>
          <cell r="AJ152" t="str">
            <v>Normal</v>
          </cell>
          <cell r="AM152" t="str">
            <v>PX1.2</v>
          </cell>
          <cell r="AN152" t="str">
            <v>Prix magasin + 20% de marg</v>
          </cell>
          <cell r="AP152">
            <v>0</v>
          </cell>
          <cell r="AQ152">
            <v>0</v>
          </cell>
          <cell r="AS152">
            <v>2.0099999999999998</v>
          </cell>
          <cell r="AT152">
            <v>2.2244999999999999</v>
          </cell>
          <cell r="AU152">
            <v>2.238</v>
          </cell>
        </row>
        <row r="153">
          <cell r="A153" t="str">
            <v>ENFC45MF100</v>
          </cell>
          <cell r="C153" t="str">
            <v>AS</v>
          </cell>
          <cell r="D153" t="str">
            <v>COUDE 45 PVC EVAC MF D100</v>
          </cell>
          <cell r="E153">
            <v>8</v>
          </cell>
          <cell r="F153" t="str">
            <v>PVC/PE</v>
          </cell>
          <cell r="G153">
            <v>4</v>
          </cell>
          <cell r="H153" t="str">
            <v>PVC/PE</v>
          </cell>
          <cell r="K153">
            <v>3</v>
          </cell>
          <cell r="L153" t="str">
            <v>PVC EVACUATION / VENTILATION / DRAINAGE</v>
          </cell>
          <cell r="M153" t="str">
            <v>SORODIST</v>
          </cell>
          <cell r="N153" t="str">
            <v>ENFC45MF100</v>
          </cell>
          <cell r="O153" t="str">
            <v>COUDE PVC EVAC 45° MF D100</v>
          </cell>
          <cell r="Q153">
            <v>1</v>
          </cell>
          <cell r="R153">
            <v>64</v>
          </cell>
          <cell r="S153">
            <v>507</v>
          </cell>
          <cell r="T153">
            <v>1.141</v>
          </cell>
          <cell r="U153" t="str">
            <v>AS</v>
          </cell>
          <cell r="V153">
            <v>1.141</v>
          </cell>
          <cell r="W153">
            <v>1.141</v>
          </cell>
          <cell r="X153">
            <v>1.141</v>
          </cell>
          <cell r="Y153"/>
          <cell r="Z153"/>
          <cell r="AA153"/>
          <cell r="AB153">
            <v>1.141</v>
          </cell>
          <cell r="AC153" t="str">
            <v>OK</v>
          </cell>
          <cell r="AD153">
            <v>1.03</v>
          </cell>
          <cell r="AE153" t="str">
            <v>EUR</v>
          </cell>
          <cell r="AF153">
            <v>0</v>
          </cell>
          <cell r="AI153" t="str">
            <v>NORM</v>
          </cell>
          <cell r="AJ153" t="str">
            <v>Normal</v>
          </cell>
          <cell r="AM153" t="str">
            <v>PX1.2</v>
          </cell>
          <cell r="AN153" t="str">
            <v>Prix magasin + 20% de marg</v>
          </cell>
          <cell r="AP153">
            <v>0</v>
          </cell>
          <cell r="AQ153">
            <v>0</v>
          </cell>
          <cell r="AS153">
            <v>2.06</v>
          </cell>
          <cell r="AT153">
            <v>2.282</v>
          </cell>
          <cell r="AU153">
            <v>2.282</v>
          </cell>
        </row>
        <row r="154">
          <cell r="A154" t="str">
            <v>ENFC87100</v>
          </cell>
          <cell r="C154" t="str">
            <v>AS</v>
          </cell>
          <cell r="D154" t="str">
            <v>COUDE 8730 FF PVC EVAC D100</v>
          </cell>
          <cell r="E154">
            <v>8</v>
          </cell>
          <cell r="F154" t="str">
            <v>PVC/PE</v>
          </cell>
          <cell r="G154">
            <v>4</v>
          </cell>
          <cell r="H154" t="str">
            <v>PVC/PE</v>
          </cell>
          <cell r="K154">
            <v>3</v>
          </cell>
          <cell r="L154" t="str">
            <v>PVC EVACUATION / VENTILATION / DRAINAGE</v>
          </cell>
          <cell r="M154" t="str">
            <v>SORODIST</v>
          </cell>
          <cell r="N154" t="str">
            <v>ENFC87100</v>
          </cell>
          <cell r="O154" t="str">
            <v>COUDE 87°30 FF PVC EVAC Ø 100</v>
          </cell>
          <cell r="Q154">
            <v>1</v>
          </cell>
          <cell r="R154">
            <v>1</v>
          </cell>
          <cell r="S154">
            <v>520</v>
          </cell>
          <cell r="T154">
            <v>1.56</v>
          </cell>
          <cell r="U154" t="str">
            <v>AS</v>
          </cell>
          <cell r="V154">
            <v>1.5640000000000001</v>
          </cell>
          <cell r="W154">
            <v>1.5640000000000001</v>
          </cell>
          <cell r="X154">
            <v>1.5640000000000001</v>
          </cell>
          <cell r="Y154"/>
          <cell r="Z154"/>
          <cell r="AA154"/>
          <cell r="AB154">
            <v>1.5640000000000001</v>
          </cell>
          <cell r="AC154" t="str">
            <v>OK</v>
          </cell>
          <cell r="AD154">
            <v>1.55</v>
          </cell>
          <cell r="AE154" t="str">
            <v>EUR</v>
          </cell>
          <cell r="AF154">
            <v>0</v>
          </cell>
          <cell r="AI154" t="str">
            <v>NORM</v>
          </cell>
          <cell r="AJ154" t="str">
            <v>Normal</v>
          </cell>
          <cell r="AM154" t="str">
            <v>PX1.2</v>
          </cell>
          <cell r="AN154" t="str">
            <v>Prix magasin + 20% de marg</v>
          </cell>
          <cell r="AP154">
            <v>0</v>
          </cell>
          <cell r="AQ154">
            <v>0</v>
          </cell>
          <cell r="AS154">
            <v>2.4</v>
          </cell>
          <cell r="AT154">
            <v>2.3460000000000001</v>
          </cell>
          <cell r="AU154">
            <v>2.3460000000000001</v>
          </cell>
        </row>
        <row r="155">
          <cell r="A155" t="str">
            <v>ENFC30100</v>
          </cell>
          <cell r="C155" t="str">
            <v>AS</v>
          </cell>
          <cell r="D155" t="str">
            <v>COUDE 30 FF PVC EVAC D100</v>
          </cell>
          <cell r="E155">
            <v>8</v>
          </cell>
          <cell r="F155" t="str">
            <v>PVC/PE</v>
          </cell>
          <cell r="G155">
            <v>4</v>
          </cell>
          <cell r="H155" t="str">
            <v>PVC/PE</v>
          </cell>
          <cell r="K155">
            <v>3</v>
          </cell>
          <cell r="L155" t="str">
            <v>PVC EVACUATION / VENTILATION / DRAINAGE</v>
          </cell>
          <cell r="M155" t="str">
            <v>SORODIST</v>
          </cell>
          <cell r="N155" t="str">
            <v>ENFC30100</v>
          </cell>
          <cell r="O155" t="str">
            <v>COUDE 30° FF PVC EVAC Ø 100</v>
          </cell>
          <cell r="Q155">
            <v>1</v>
          </cell>
          <cell r="R155">
            <v>1</v>
          </cell>
          <cell r="S155">
            <v>56</v>
          </cell>
          <cell r="T155">
            <v>1.76</v>
          </cell>
          <cell r="U155" t="str">
            <v>AS</v>
          </cell>
          <cell r="V155">
            <v>1.764</v>
          </cell>
          <cell r="W155">
            <v>1.764</v>
          </cell>
          <cell r="X155">
            <v>1.764</v>
          </cell>
          <cell r="Y155"/>
          <cell r="Z155"/>
          <cell r="AA155"/>
          <cell r="AB155">
            <v>1.764</v>
          </cell>
          <cell r="AC155" t="str">
            <v>OK</v>
          </cell>
          <cell r="AD155">
            <v>1.54</v>
          </cell>
          <cell r="AE155" t="str">
            <v>EUR</v>
          </cell>
          <cell r="AF155">
            <v>0</v>
          </cell>
          <cell r="AI155" t="str">
            <v>NORM</v>
          </cell>
          <cell r="AJ155" t="str">
            <v>Normal</v>
          </cell>
          <cell r="AM155" t="str">
            <v>PX1.2</v>
          </cell>
          <cell r="AN155" t="str">
            <v>Prix magasin + 20% de marg</v>
          </cell>
          <cell r="AP155">
            <v>0</v>
          </cell>
          <cell r="AQ155">
            <v>0</v>
          </cell>
          <cell r="AS155">
            <v>2.31</v>
          </cell>
          <cell r="AT155">
            <v>2.34612</v>
          </cell>
          <cell r="AU155">
            <v>2.34612</v>
          </cell>
        </row>
        <row r="156">
          <cell r="A156" t="str">
            <v>ENFC30MF100</v>
          </cell>
          <cell r="C156" t="str">
            <v>AS</v>
          </cell>
          <cell r="D156" t="str">
            <v>COUDE 30 MF PVC EVAC D100</v>
          </cell>
          <cell r="E156">
            <v>8</v>
          </cell>
          <cell r="F156" t="str">
            <v>PVC/PE</v>
          </cell>
          <cell r="G156">
            <v>4</v>
          </cell>
          <cell r="H156" t="str">
            <v>PVC/PE</v>
          </cell>
          <cell r="K156">
            <v>3</v>
          </cell>
          <cell r="L156" t="str">
            <v>PVC EVACUATION / VENTILATION / DRAINAGE</v>
          </cell>
          <cell r="M156" t="str">
            <v>SORODIST</v>
          </cell>
          <cell r="N156" t="str">
            <v>ENFC30MF100</v>
          </cell>
          <cell r="O156" t="str">
            <v>COUDE 30° MF PVC EVAC Ø 100</v>
          </cell>
          <cell r="Q156">
            <v>1</v>
          </cell>
          <cell r="R156">
            <v>1</v>
          </cell>
          <cell r="S156">
            <v>335</v>
          </cell>
          <cell r="T156">
            <v>1.72</v>
          </cell>
          <cell r="U156" t="str">
            <v>AS</v>
          </cell>
          <cell r="V156">
            <v>1.7150000000000001</v>
          </cell>
          <cell r="W156">
            <v>1.7150000000000001</v>
          </cell>
          <cell r="X156">
            <v>1.7150000000000001</v>
          </cell>
          <cell r="Y156"/>
          <cell r="Z156"/>
          <cell r="AA156"/>
          <cell r="AB156">
            <v>1.635</v>
          </cell>
          <cell r="AC156" t="str">
            <v>OK</v>
          </cell>
          <cell r="AD156">
            <v>1.41</v>
          </cell>
          <cell r="AE156" t="str">
            <v>EUR</v>
          </cell>
          <cell r="AF156">
            <v>0</v>
          </cell>
          <cell r="AI156" t="str">
            <v>NORM</v>
          </cell>
          <cell r="AJ156" t="str">
            <v>Normal</v>
          </cell>
          <cell r="AM156" t="str">
            <v>PX1.2</v>
          </cell>
          <cell r="AN156" t="str">
            <v>Prix magasin + 20% de marg</v>
          </cell>
          <cell r="AP156">
            <v>0</v>
          </cell>
          <cell r="AQ156">
            <v>0</v>
          </cell>
          <cell r="AS156">
            <v>2.31</v>
          </cell>
          <cell r="AT156">
            <v>2.5725000000000002</v>
          </cell>
          <cell r="AU156">
            <v>2.4525000000000001</v>
          </cell>
        </row>
        <row r="157">
          <cell r="A157" t="str">
            <v>DGEOM_1525_110</v>
          </cell>
          <cell r="C157" t="str">
            <v>AS</v>
          </cell>
          <cell r="D157" t="str">
            <v>GEOMEMBRANE A LA DECOUPE 1.10MM LARGEUR 15M25</v>
          </cell>
          <cell r="E157">
            <v>1</v>
          </cell>
          <cell r="F157" t="str">
            <v>MEMBRANES ET ANTI-RACINES</v>
          </cell>
          <cell r="G157">
            <v>2</v>
          </cell>
          <cell r="H157" t="str">
            <v>MEMBRANES ET ANTI-RACINES</v>
          </cell>
          <cell r="I157" t="str">
            <v>NB EPDM</v>
          </cell>
          <cell r="J157" t="str">
            <v>NB de ventes d'EPDM sur mesure</v>
          </cell>
          <cell r="K157">
            <v>8</v>
          </cell>
          <cell r="L157" t="str">
            <v>MEMBRANE EPDM 1.10MM SUR MESURE</v>
          </cell>
          <cell r="M157" t="str">
            <v>SODAF</v>
          </cell>
          <cell r="N157" t="str">
            <v>DGEOM762</v>
          </cell>
          <cell r="O157" t="str">
            <v>GEOMEMBRANE A LA DECOUPE LARGEUR 7M62</v>
          </cell>
          <cell r="P157" t="str">
            <v>cm</v>
          </cell>
          <cell r="Q157">
            <v>1</v>
          </cell>
          <cell r="R157">
            <v>1</v>
          </cell>
          <cell r="S157" t="e">
            <v>#N/A</v>
          </cell>
          <cell r="T157" t="e">
            <v>#N/A</v>
          </cell>
          <cell r="U157" t="e">
            <v>#N/A</v>
          </cell>
          <cell r="V157">
            <v>0.47299999999999998</v>
          </cell>
          <cell r="W157">
            <v>0.47299999999999998</v>
          </cell>
          <cell r="X157">
            <v>0.65759999999999996</v>
          </cell>
          <cell r="Y157">
            <v>1.3149999999999999</v>
          </cell>
          <cell r="Z157">
            <v>-0.65739999999999998</v>
          </cell>
          <cell r="AA157">
            <v>0.25</v>
          </cell>
          <cell r="AB157">
            <v>1.6437499999999998</v>
          </cell>
          <cell r="AC157" t="str">
            <v>OK</v>
          </cell>
          <cell r="AD157">
            <v>0.47320000000000001</v>
          </cell>
          <cell r="AE157" t="str">
            <v>EUR</v>
          </cell>
          <cell r="AF157">
            <v>0</v>
          </cell>
          <cell r="AI157" t="str">
            <v>NORM</v>
          </cell>
          <cell r="AJ157" t="str">
            <v>Normal</v>
          </cell>
          <cell r="AM157" t="str">
            <v>PX1.2</v>
          </cell>
          <cell r="AN157" t="str">
            <v>Prix magasin + 20% de marg</v>
          </cell>
          <cell r="AP157">
            <v>0</v>
          </cell>
          <cell r="AQ157">
            <v>0</v>
          </cell>
          <cell r="AS157">
            <v>0.71</v>
          </cell>
          <cell r="AT157">
            <v>0.98639999999999994</v>
          </cell>
          <cell r="AU157">
            <v>2.4656249999999997</v>
          </cell>
        </row>
        <row r="158">
          <cell r="A158" t="str">
            <v>ECOPIC38</v>
          </cell>
          <cell r="C158" t="str">
            <v>AS</v>
          </cell>
          <cell r="D158" t="str">
            <v xml:space="preserve">PIQUET ECOLAT </v>
          </cell>
          <cell r="E158">
            <v>3</v>
          </cell>
          <cell r="F158" t="str">
            <v>CLOTURES/GRILLES/FINITIONS</v>
          </cell>
          <cell r="G158">
            <v>7</v>
          </cell>
          <cell r="H158" t="str">
            <v>CLOTURES/GRILLES/FINITIONS</v>
          </cell>
          <cell r="M158" t="str">
            <v>SODAF</v>
          </cell>
          <cell r="N158" t="str">
            <v>2KTPSKDLL</v>
          </cell>
          <cell r="O158" t="str">
            <v>EXTENSION DE COMMANDE 3 VOIES D63</v>
          </cell>
          <cell r="P158">
            <v>1</v>
          </cell>
          <cell r="Q158">
            <v>1</v>
          </cell>
          <cell r="R158">
            <v>1</v>
          </cell>
          <cell r="S158" t="e">
            <v>#N/A</v>
          </cell>
          <cell r="T158" t="e">
            <v>#N/A</v>
          </cell>
          <cell r="U158" t="e">
            <v>#N/A</v>
          </cell>
          <cell r="V158">
            <v>1.17</v>
          </cell>
          <cell r="W158">
            <v>1.17</v>
          </cell>
          <cell r="X158">
            <v>1.17</v>
          </cell>
          <cell r="Y158"/>
          <cell r="Z158"/>
          <cell r="AA158">
            <v>0.08</v>
          </cell>
          <cell r="AB158">
            <v>1.2636000000000001</v>
          </cell>
          <cell r="AC158" t="str">
            <v>OK</v>
          </cell>
          <cell r="AD158">
            <v>1.17</v>
          </cell>
          <cell r="AE158" t="str">
            <v>EUR</v>
          </cell>
          <cell r="AF158">
            <v>0</v>
          </cell>
          <cell r="AI158" t="str">
            <v>NORM</v>
          </cell>
          <cell r="AJ158" t="str">
            <v>Normal</v>
          </cell>
          <cell r="AM158" t="str">
            <v>PX1.2</v>
          </cell>
          <cell r="AN158" t="str">
            <v>Prix magasin + 20% de marg</v>
          </cell>
          <cell r="AO158">
            <v>1</v>
          </cell>
          <cell r="AP158">
            <v>0</v>
          </cell>
          <cell r="AQ158">
            <v>0</v>
          </cell>
          <cell r="AS158">
            <v>2.33</v>
          </cell>
          <cell r="AT158">
            <v>2.34</v>
          </cell>
          <cell r="AU158">
            <v>2.5272000000000001</v>
          </cell>
        </row>
        <row r="159">
          <cell r="A159" t="str">
            <v>GOODPCSP</v>
          </cell>
          <cell r="C159" t="str">
            <v>AS</v>
          </cell>
          <cell r="D159" t="str">
            <v>PORTE CLEFS SUPPORT TELEPHONE AQUATIRIS</v>
          </cell>
          <cell r="E159">
            <v>16</v>
          </cell>
          <cell r="F159" t="str">
            <v>SUPPORT DE COMMUNICATION</v>
          </cell>
          <cell r="G159">
            <v>10</v>
          </cell>
          <cell r="H159" t="str">
            <v>SUPPORT DE COMMUNICATION</v>
          </cell>
          <cell r="M159" t="str">
            <v>GENIECADO</v>
          </cell>
          <cell r="N159" t="str">
            <v>GOODPCSP</v>
          </cell>
          <cell r="O159" t="str">
            <v>PORTE CLEFS SUPPORT TELEPHONE AQUATIRIS</v>
          </cell>
          <cell r="Q159">
            <v>1</v>
          </cell>
          <cell r="R159">
            <v>1</v>
          </cell>
          <cell r="S159">
            <v>296</v>
          </cell>
          <cell r="T159">
            <v>2.0499999999999998</v>
          </cell>
          <cell r="U159" t="str">
            <v>AS</v>
          </cell>
          <cell r="V159">
            <v>2.0499999999999998</v>
          </cell>
          <cell r="W159">
            <v>2.0499999999999998</v>
          </cell>
          <cell r="X159">
            <v>2.0499999999999998</v>
          </cell>
          <cell r="Y159"/>
          <cell r="Z159"/>
          <cell r="AA159"/>
          <cell r="AB159">
            <v>2.0499999999999998</v>
          </cell>
          <cell r="AC159" t="str">
            <v>OK</v>
          </cell>
          <cell r="AD159">
            <v>2.0499999999999998</v>
          </cell>
          <cell r="AE159" t="str">
            <v>EUR</v>
          </cell>
          <cell r="AF159">
            <v>0</v>
          </cell>
          <cell r="AI159" t="str">
            <v>NORM</v>
          </cell>
          <cell r="AJ159" t="str">
            <v>Normal</v>
          </cell>
          <cell r="AP159">
            <v>0</v>
          </cell>
          <cell r="AQ159">
            <v>0</v>
          </cell>
          <cell r="AS159">
            <v>2.67</v>
          </cell>
          <cell r="AT159">
            <v>2.7264999999999997</v>
          </cell>
          <cell r="AU159">
            <v>2.7264999999999997</v>
          </cell>
        </row>
        <row r="160">
          <cell r="A160" t="str">
            <v>DGEOM_915__152</v>
          </cell>
          <cell r="C160" t="e">
            <v>#N/A</v>
          </cell>
          <cell r="D160" t="str">
            <v>MEMBRANE EPDM 1.52MM SUR MESURE (en cm) - Lar</v>
          </cell>
          <cell r="M160" t="str">
            <v>SODAF</v>
          </cell>
          <cell r="N160" t="str">
            <v>&lt;Non référencé&gt;</v>
          </cell>
          <cell r="O160" t="str">
            <v>&lt;Article non référencé&gt;</v>
          </cell>
          <cell r="Q160">
            <v>1</v>
          </cell>
          <cell r="R160">
            <v>0</v>
          </cell>
          <cell r="S160" t="e">
            <v>#N/A</v>
          </cell>
          <cell r="T160" t="e">
            <v>#N/A</v>
          </cell>
          <cell r="U160" t="e">
            <v>#N/A</v>
          </cell>
          <cell r="V160">
            <v>0</v>
          </cell>
          <cell r="W160">
            <v>0</v>
          </cell>
          <cell r="X160" t="e">
            <v>#N/A</v>
          </cell>
          <cell r="Y160">
            <v>0</v>
          </cell>
          <cell r="Z160"/>
          <cell r="AA160">
            <v>7.0000000000000007E-2</v>
          </cell>
          <cell r="AB160" t="e">
            <v>#N/A</v>
          </cell>
          <cell r="AD160">
            <v>0</v>
          </cell>
          <cell r="AE160" t="str">
            <v>EUR</v>
          </cell>
          <cell r="AF160">
            <v>0</v>
          </cell>
          <cell r="AI160" t="str">
            <v>NORM</v>
          </cell>
          <cell r="AJ160" t="str">
            <v>Normal</v>
          </cell>
          <cell r="AM160" t="str">
            <v>PX1.2</v>
          </cell>
          <cell r="AN160" t="str">
            <v>Prix magasin + 20% de marg</v>
          </cell>
          <cell r="AP160">
            <v>0</v>
          </cell>
          <cell r="AQ160">
            <v>0</v>
          </cell>
          <cell r="AS160">
            <v>0</v>
          </cell>
          <cell r="AT160" t="e">
            <v>#N/A</v>
          </cell>
          <cell r="AU160" t="e">
            <v>#N/A</v>
          </cell>
        </row>
        <row r="161">
          <cell r="A161" t="str">
            <v>DGEOM_1525_152</v>
          </cell>
          <cell r="C161" t="str">
            <v>AS</v>
          </cell>
          <cell r="D161" t="str">
            <v>GEOMEMBRANE A LA DECOUPE 1.52MM LARGEUR 15M25</v>
          </cell>
          <cell r="E161">
            <v>1</v>
          </cell>
          <cell r="F161" t="str">
            <v>MEMBRANES ET ANTI-RACINES</v>
          </cell>
          <cell r="G161">
            <v>2</v>
          </cell>
          <cell r="H161" t="str">
            <v>MEMBRANES ET ANTI-RACINES</v>
          </cell>
          <cell r="I161" t="str">
            <v>NB EPDM</v>
          </cell>
          <cell r="J161" t="str">
            <v>NB de ventes d'EPDM sur mesure</v>
          </cell>
          <cell r="K161">
            <v>4</v>
          </cell>
          <cell r="L161" t="str">
            <v>MEMBRANES EPDM 1.52MM SUR MESURE</v>
          </cell>
          <cell r="M161" t="str">
            <v>SODAF</v>
          </cell>
          <cell r="N161" t="str">
            <v>DGEOM1525</v>
          </cell>
          <cell r="O161" t="str">
            <v>GEOMEMBRANE A LA DECOUPE LARGEUR 15M25</v>
          </cell>
          <cell r="P161" t="str">
            <v>cm</v>
          </cell>
          <cell r="Q161">
            <v>1</v>
          </cell>
          <cell r="R161">
            <v>1</v>
          </cell>
          <cell r="S161" t="e">
            <v>#N/A</v>
          </cell>
          <cell r="T161" t="e">
            <v>#N/A</v>
          </cell>
          <cell r="U161" t="e">
            <v>#N/A</v>
          </cell>
          <cell r="V161">
            <v>0.94699999999999995</v>
          </cell>
          <cell r="W161">
            <v>0.94699999999999995</v>
          </cell>
          <cell r="X161">
            <v>1.4563999999999999</v>
          </cell>
          <cell r="Y161">
            <v>1.46</v>
          </cell>
          <cell r="Z161">
            <v>-3.6000000000000476E-3</v>
          </cell>
          <cell r="AA161">
            <v>0.25</v>
          </cell>
          <cell r="AB161">
            <v>1.825</v>
          </cell>
          <cell r="AC161" t="str">
            <v>OK</v>
          </cell>
          <cell r="AD161">
            <v>0.94699999999999995</v>
          </cell>
          <cell r="AE161" t="str">
            <v>EUR</v>
          </cell>
          <cell r="AF161">
            <v>0</v>
          </cell>
          <cell r="AI161" t="str">
            <v>NORM</v>
          </cell>
          <cell r="AJ161" t="str">
            <v>Normal</v>
          </cell>
          <cell r="AM161" t="str">
            <v>PX1.2</v>
          </cell>
          <cell r="AN161" t="str">
            <v>Prix magasin + 20% de marg</v>
          </cell>
          <cell r="AP161">
            <v>0</v>
          </cell>
          <cell r="AQ161">
            <v>0</v>
          </cell>
          <cell r="AS161">
            <v>1.42</v>
          </cell>
          <cell r="AT161">
            <v>2.1845999999999997</v>
          </cell>
          <cell r="AU161">
            <v>2.7374999999999998</v>
          </cell>
        </row>
        <row r="162">
          <cell r="A162" t="str">
            <v>ENFC87MF100</v>
          </cell>
          <cell r="C162" t="str">
            <v>AS</v>
          </cell>
          <cell r="D162" t="str">
            <v>COUDE 8730 MF PVC EVAC D100</v>
          </cell>
          <cell r="E162">
            <v>8</v>
          </cell>
          <cell r="F162" t="str">
            <v>PVC/PE</v>
          </cell>
          <cell r="G162">
            <v>4</v>
          </cell>
          <cell r="H162" t="str">
            <v>PVC/PE</v>
          </cell>
          <cell r="K162">
            <v>3</v>
          </cell>
          <cell r="L162" t="str">
            <v>PVC EVACUATION / VENTILATION / DRAINAGE</v>
          </cell>
          <cell r="M162" t="str">
            <v>SORODIST</v>
          </cell>
          <cell r="N162" t="str">
            <v>ENFC87MF100</v>
          </cell>
          <cell r="O162" t="str">
            <v>COUDE 87°30 MF PVC EVAC Ø 100</v>
          </cell>
          <cell r="Q162">
            <v>1</v>
          </cell>
          <cell r="R162">
            <v>1</v>
          </cell>
          <cell r="S162">
            <v>747</v>
          </cell>
          <cell r="T162">
            <v>1.41</v>
          </cell>
          <cell r="U162" t="str">
            <v>AS</v>
          </cell>
          <cell r="V162">
            <v>1.413</v>
          </cell>
          <cell r="W162">
            <v>1.413</v>
          </cell>
          <cell r="X162">
            <v>1.413</v>
          </cell>
          <cell r="Y162"/>
          <cell r="Z162"/>
          <cell r="AA162"/>
          <cell r="AB162">
            <v>1.413</v>
          </cell>
          <cell r="AC162" t="str">
            <v>OK</v>
          </cell>
          <cell r="AD162">
            <v>1.28</v>
          </cell>
          <cell r="AE162" t="str">
            <v>EUR</v>
          </cell>
          <cell r="AF162">
            <v>0</v>
          </cell>
          <cell r="AI162" t="str">
            <v>NORM</v>
          </cell>
          <cell r="AJ162" t="str">
            <v>Normal</v>
          </cell>
          <cell r="AM162" t="str">
            <v>PX1.2</v>
          </cell>
          <cell r="AN162" t="str">
            <v>Prix magasin + 20% de marg</v>
          </cell>
          <cell r="AP162">
            <v>0</v>
          </cell>
          <cell r="AQ162">
            <v>0</v>
          </cell>
          <cell r="AS162">
            <v>2.57</v>
          </cell>
          <cell r="AT162">
            <v>2.8260000000000001</v>
          </cell>
          <cell r="AU162">
            <v>2.8260000000000001</v>
          </cell>
        </row>
        <row r="163">
          <cell r="A163" t="str">
            <v>TPVCD100L60</v>
          </cell>
          <cell r="D163" t="str">
            <v>TUYAU PVC D 100 L=60 CM</v>
          </cell>
          <cell r="S163" t="e">
            <v>#N/A</v>
          </cell>
          <cell r="T163" t="e">
            <v>#N/A</v>
          </cell>
          <cell r="U163" t="e">
            <v>#N/A</v>
          </cell>
          <cell r="V163">
            <v>2.3140000000000001</v>
          </cell>
          <cell r="W163">
            <v>2.3140000000000001</v>
          </cell>
          <cell r="X163">
            <v>2.3140000000000001</v>
          </cell>
          <cell r="Y163"/>
          <cell r="Z163"/>
          <cell r="AA163"/>
          <cell r="AB163">
            <v>2.3140000000000001</v>
          </cell>
          <cell r="AC163" t="str">
            <v>OK</v>
          </cell>
          <cell r="AS163">
            <v>1.5</v>
          </cell>
          <cell r="AT163">
            <v>2.8925000000000001</v>
          </cell>
          <cell r="AU163">
            <v>2.8925000000000001</v>
          </cell>
        </row>
        <row r="164">
          <cell r="A164" t="str">
            <v>ENFCS87100</v>
          </cell>
          <cell r="C164" t="str">
            <v>AS</v>
          </cell>
          <cell r="D164" t="str">
            <v>CULOTTE Y 8730 FF D100</v>
          </cell>
          <cell r="E164">
            <v>8</v>
          </cell>
          <cell r="F164" t="str">
            <v>PVC/PE</v>
          </cell>
          <cell r="G164">
            <v>4</v>
          </cell>
          <cell r="H164" t="str">
            <v>PVC/PE</v>
          </cell>
          <cell r="K164">
            <v>3</v>
          </cell>
          <cell r="L164" t="str">
            <v>PVC EVACUATION / VENTILATION / DRAINAGE</v>
          </cell>
          <cell r="M164" t="str">
            <v>SORODIST</v>
          </cell>
          <cell r="N164" t="str">
            <v>ENFCS87100</v>
          </cell>
          <cell r="O164" t="str">
            <v>Culotte simple 87°30 FFF PVC Evac D100</v>
          </cell>
          <cell r="Q164">
            <v>1</v>
          </cell>
          <cell r="R164">
            <v>1</v>
          </cell>
          <cell r="S164">
            <v>401</v>
          </cell>
          <cell r="T164">
            <v>1.98</v>
          </cell>
          <cell r="U164" t="str">
            <v>AS</v>
          </cell>
          <cell r="V164">
            <v>1.9830000000000001</v>
          </cell>
          <cell r="W164">
            <v>1.9830000000000001</v>
          </cell>
          <cell r="X164">
            <v>1.9830000000000001</v>
          </cell>
          <cell r="Y164"/>
          <cell r="Z164"/>
          <cell r="AA164"/>
          <cell r="AB164">
            <v>1.93</v>
          </cell>
          <cell r="AC164" t="str">
            <v>OK</v>
          </cell>
          <cell r="AD164">
            <v>1.83</v>
          </cell>
          <cell r="AE164" t="str">
            <v>EUR</v>
          </cell>
          <cell r="AF164">
            <v>0</v>
          </cell>
          <cell r="AI164" t="str">
            <v>NORM</v>
          </cell>
          <cell r="AJ164" t="str">
            <v>Normal</v>
          </cell>
          <cell r="AM164" t="str">
            <v>PX1.2</v>
          </cell>
          <cell r="AN164" t="str">
            <v>Prix magasin + 20% de marg</v>
          </cell>
          <cell r="AP164">
            <v>0</v>
          </cell>
          <cell r="AQ164">
            <v>0</v>
          </cell>
          <cell r="AS164">
            <v>2.75</v>
          </cell>
          <cell r="AT164">
            <v>2.9744999999999999</v>
          </cell>
          <cell r="AU164">
            <v>2.895</v>
          </cell>
        </row>
        <row r="165">
          <cell r="A165" t="str">
            <v>VCHARP8X300</v>
          </cell>
          <cell r="C165" t="str">
            <v>AS</v>
          </cell>
          <cell r="D165" t="str">
            <v>VIS CHARPENTE 8X300 INOX A2 TX40</v>
          </cell>
          <cell r="E165">
            <v>19</v>
          </cell>
          <cell r="F165" t="str">
            <v>QUINCAILLERIE</v>
          </cell>
          <cell r="G165">
            <v>3</v>
          </cell>
          <cell r="H165" t="str">
            <v>KITS COFFRAGES</v>
          </cell>
          <cell r="M165" t="str">
            <v>VISSERIESERV</v>
          </cell>
          <cell r="N165">
            <v>8110830018</v>
          </cell>
          <cell r="O165" t="str">
            <v>VIS CHARPENTE 8X300 INOX A2 T40</v>
          </cell>
          <cell r="Q165">
            <v>1</v>
          </cell>
          <cell r="R165">
            <v>50</v>
          </cell>
          <cell r="S165" t="e">
            <v>#N/A</v>
          </cell>
          <cell r="T165" t="e">
            <v>#N/A</v>
          </cell>
          <cell r="U165" t="e">
            <v>#N/A</v>
          </cell>
          <cell r="V165">
            <v>2.02</v>
          </cell>
          <cell r="W165">
            <v>2.02</v>
          </cell>
          <cell r="X165">
            <v>2.0019999999999998</v>
          </cell>
          <cell r="Y165"/>
          <cell r="Z165"/>
          <cell r="AA165"/>
          <cell r="AB165">
            <v>2.0019999999999998</v>
          </cell>
          <cell r="AC165" t="str">
            <v>OK</v>
          </cell>
          <cell r="AD165">
            <v>2.02</v>
          </cell>
          <cell r="AE165" t="str">
            <v>EUR</v>
          </cell>
          <cell r="AF165">
            <v>0</v>
          </cell>
          <cell r="AG165" t="str">
            <v>Boite de 50</v>
          </cell>
          <cell r="AH165">
            <v>5</v>
          </cell>
          <cell r="AI165" t="str">
            <v>NORM</v>
          </cell>
          <cell r="AJ165" t="str">
            <v>Normal</v>
          </cell>
          <cell r="AM165" t="str">
            <v>PX1.2</v>
          </cell>
          <cell r="AN165" t="str">
            <v>Prix magasin + 20% de marg</v>
          </cell>
          <cell r="AP165">
            <v>0</v>
          </cell>
          <cell r="AQ165">
            <v>0</v>
          </cell>
          <cell r="AS165">
            <v>3.03</v>
          </cell>
          <cell r="AT165">
            <v>3.0029999999999997</v>
          </cell>
          <cell r="AU165">
            <v>3.0029999999999997</v>
          </cell>
        </row>
        <row r="166">
          <cell r="A166" t="str">
            <v>ENFCS87MF100</v>
          </cell>
          <cell r="C166" t="str">
            <v>AS</v>
          </cell>
          <cell r="D166" t="str">
            <v>CULOTTE SIMPLE 8730 MFF PVC EVAC D100</v>
          </cell>
          <cell r="E166">
            <v>8</v>
          </cell>
          <cell r="F166" t="str">
            <v>PVC/PE</v>
          </cell>
          <cell r="G166">
            <v>4</v>
          </cell>
          <cell r="H166" t="str">
            <v>PVC/PE</v>
          </cell>
          <cell r="K166">
            <v>3</v>
          </cell>
          <cell r="L166" t="str">
            <v>PVC EVACUATION / VENTILATION / DRAINAGE</v>
          </cell>
          <cell r="M166" t="str">
            <v>SORODIST</v>
          </cell>
          <cell r="N166" t="str">
            <v>ENFCS87MF100</v>
          </cell>
          <cell r="O166" t="str">
            <v>CULOTTE SIMPLE 87°30 MFF PVC EVAC Ø 100</v>
          </cell>
          <cell r="Q166">
            <v>1</v>
          </cell>
          <cell r="R166">
            <v>1</v>
          </cell>
          <cell r="S166">
            <v>121</v>
          </cell>
          <cell r="T166">
            <v>2.02</v>
          </cell>
          <cell r="U166" t="str">
            <v>AS</v>
          </cell>
          <cell r="V166">
            <v>2.0169999999999999</v>
          </cell>
          <cell r="W166">
            <v>2.0169999999999999</v>
          </cell>
          <cell r="X166">
            <v>2.0169999999999999</v>
          </cell>
          <cell r="Y166"/>
          <cell r="Z166"/>
          <cell r="AA166"/>
          <cell r="AB166">
            <v>2.0169999999999999</v>
          </cell>
          <cell r="AC166" t="str">
            <v>OK</v>
          </cell>
          <cell r="AD166">
            <v>2.46</v>
          </cell>
          <cell r="AE166" t="str">
            <v>EUR</v>
          </cell>
          <cell r="AF166">
            <v>0</v>
          </cell>
          <cell r="AI166" t="str">
            <v>NORM</v>
          </cell>
          <cell r="AJ166" t="str">
            <v>Normal</v>
          </cell>
          <cell r="AM166" t="str">
            <v>PX1.2</v>
          </cell>
          <cell r="AN166" t="str">
            <v>Prix magasin + 20% de marg</v>
          </cell>
          <cell r="AP166">
            <v>0</v>
          </cell>
          <cell r="AQ166">
            <v>0</v>
          </cell>
          <cell r="AS166">
            <v>3.69</v>
          </cell>
          <cell r="AT166">
            <v>3.0255000000000001</v>
          </cell>
          <cell r="AU166">
            <v>3.0255000000000001</v>
          </cell>
        </row>
        <row r="167">
          <cell r="A167" t="str">
            <v>ENFCS45100</v>
          </cell>
          <cell r="C167" t="str">
            <v>AS</v>
          </cell>
          <cell r="D167" t="str">
            <v>CULOTTE PVC EVAC 45 FF D100</v>
          </cell>
          <cell r="E167">
            <v>8</v>
          </cell>
          <cell r="F167" t="str">
            <v>PVC/PE</v>
          </cell>
          <cell r="G167">
            <v>4</v>
          </cell>
          <cell r="H167" t="str">
            <v>PVC/PE</v>
          </cell>
          <cell r="K167">
            <v>3</v>
          </cell>
          <cell r="L167" t="str">
            <v>PVC EVACUATION / VENTILATION / DRAINAGE</v>
          </cell>
          <cell r="M167" t="str">
            <v>SORODIST</v>
          </cell>
          <cell r="N167" t="str">
            <v>ENFCS45100</v>
          </cell>
          <cell r="O167" t="str">
            <v>CULOTTE PVC EVAC 45° FF D100</v>
          </cell>
          <cell r="Q167">
            <v>1</v>
          </cell>
          <cell r="R167">
            <v>1</v>
          </cell>
          <cell r="S167">
            <v>260</v>
          </cell>
          <cell r="T167">
            <v>2.38</v>
          </cell>
          <cell r="U167" t="str">
            <v>AS</v>
          </cell>
          <cell r="V167">
            <v>2.3809999999999998</v>
          </cell>
          <cell r="W167">
            <v>2.3809999999999998</v>
          </cell>
          <cell r="X167">
            <v>2.3809999999999998</v>
          </cell>
          <cell r="Y167"/>
          <cell r="Z167"/>
          <cell r="AA167"/>
          <cell r="AB167">
            <v>2.2839999999999998</v>
          </cell>
          <cell r="AC167" t="str">
            <v>OK</v>
          </cell>
          <cell r="AD167">
            <v>2.08</v>
          </cell>
          <cell r="AE167" t="str">
            <v>EUR</v>
          </cell>
          <cell r="AF167">
            <v>0</v>
          </cell>
          <cell r="AI167" t="str">
            <v>NORM</v>
          </cell>
          <cell r="AJ167" t="str">
            <v>Normal</v>
          </cell>
          <cell r="AM167" t="str">
            <v>PX1.2</v>
          </cell>
          <cell r="AN167" t="str">
            <v>Prix magasin + 20% de marg</v>
          </cell>
          <cell r="AP167">
            <v>0</v>
          </cell>
          <cell r="AQ167">
            <v>0</v>
          </cell>
          <cell r="AS167">
            <v>3.13</v>
          </cell>
          <cell r="AT167">
            <v>3.1667299999999998</v>
          </cell>
          <cell r="AU167">
            <v>3.0377199999999998</v>
          </cell>
        </row>
        <row r="168">
          <cell r="A168" t="str">
            <v>TPVCD100L68</v>
          </cell>
          <cell r="D168" t="str">
            <v>TUYAU PVC D 100 L=68 CM</v>
          </cell>
          <cell r="S168" t="e">
            <v>#N/A</v>
          </cell>
          <cell r="T168" t="e">
            <v>#N/A</v>
          </cell>
          <cell r="U168" t="e">
            <v>#N/A</v>
          </cell>
          <cell r="V168">
            <v>2.4889999999999999</v>
          </cell>
          <cell r="W168">
            <v>2.4889999999999999</v>
          </cell>
          <cell r="X168">
            <v>2.4889999999999999</v>
          </cell>
          <cell r="Y168"/>
          <cell r="Z168"/>
          <cell r="AA168"/>
          <cell r="AB168">
            <v>2.4889999999999999</v>
          </cell>
          <cell r="AC168" t="str">
            <v>OK</v>
          </cell>
          <cell r="AS168">
            <v>1.6</v>
          </cell>
          <cell r="AT168">
            <v>3.1112500000000001</v>
          </cell>
          <cell r="AU168">
            <v>3.1112500000000001</v>
          </cell>
        </row>
        <row r="169">
          <cell r="A169" t="str">
            <v>TPVCD100L68</v>
          </cell>
          <cell r="C169" t="e">
            <v>#N/A</v>
          </cell>
          <cell r="D169" t="str">
            <v>TUYAU PVC D 100 L=68 CM</v>
          </cell>
          <cell r="E169">
            <v>9</v>
          </cell>
          <cell r="F169" t="str">
            <v>POSTES DE RELEVAGE</v>
          </cell>
          <cell r="G169">
            <v>5</v>
          </cell>
          <cell r="H169" t="str">
            <v>POSTES DE RELEVAGE</v>
          </cell>
          <cell r="K169">
            <v>3</v>
          </cell>
          <cell r="L169" t="str">
            <v>ACCESSOIRES POSTE</v>
          </cell>
          <cell r="M169" t="str">
            <v>ODPLAST</v>
          </cell>
          <cell r="N169" t="str">
            <v>TPVCD100L68</v>
          </cell>
          <cell r="O169" t="str">
            <v>TUYAU PVC D 100 L=68 CM</v>
          </cell>
          <cell r="P169" t="str">
            <v>pc</v>
          </cell>
          <cell r="Q169">
            <v>1</v>
          </cell>
          <cell r="R169">
            <v>1</v>
          </cell>
          <cell r="S169" t="e">
            <v>#N/A</v>
          </cell>
          <cell r="T169" t="e">
            <v>#N/A</v>
          </cell>
          <cell r="U169" t="e">
            <v>#N/A</v>
          </cell>
          <cell r="V169" t="str">
            <v>-</v>
          </cell>
          <cell r="W169">
            <v>0</v>
          </cell>
          <cell r="X169">
            <v>2.4892000000000003</v>
          </cell>
          <cell r="Y169">
            <v>2.4900000000000002</v>
          </cell>
          <cell r="Z169"/>
          <cell r="AA169"/>
          <cell r="AB169">
            <v>2.4892000000000003</v>
          </cell>
          <cell r="AC169" t="str">
            <v>OK</v>
          </cell>
          <cell r="AD169">
            <v>0</v>
          </cell>
          <cell r="AE169" t="str">
            <v>EUR</v>
          </cell>
          <cell r="AF169">
            <v>0</v>
          </cell>
          <cell r="AI169" t="str">
            <v>NORM</v>
          </cell>
          <cell r="AJ169" t="str">
            <v>Normal</v>
          </cell>
          <cell r="AM169" t="str">
            <v>PX1.2</v>
          </cell>
          <cell r="AN169" t="str">
            <v>Prix magasin + 20% de marg</v>
          </cell>
          <cell r="AP169">
            <v>0</v>
          </cell>
          <cell r="AQ169">
            <v>0</v>
          </cell>
          <cell r="AS169">
            <v>1.6</v>
          </cell>
          <cell r="AT169">
            <v>3.4806360000000005</v>
          </cell>
          <cell r="AU169">
            <v>3.4806360000000005</v>
          </cell>
        </row>
        <row r="170">
          <cell r="A170" t="str">
            <v>ENFCS45MF100</v>
          </cell>
          <cell r="C170" t="str">
            <v>AS</v>
          </cell>
          <cell r="D170" t="str">
            <v>CULOTTE SIMPLE 45 MFF PVC EVAC D100</v>
          </cell>
          <cell r="E170">
            <v>8</v>
          </cell>
          <cell r="F170" t="str">
            <v>PVC/PE</v>
          </cell>
          <cell r="G170">
            <v>4</v>
          </cell>
          <cell r="H170" t="str">
            <v>PVC/PE</v>
          </cell>
          <cell r="K170">
            <v>3</v>
          </cell>
          <cell r="L170" t="str">
            <v>PVC EVACUATION / VENTILATION / DRAINAGE</v>
          </cell>
          <cell r="M170" t="str">
            <v>SORODIST</v>
          </cell>
          <cell r="N170" t="str">
            <v>ENFCS45MF100</v>
          </cell>
          <cell r="O170" t="str">
            <v>CULOTTE SIMPLE 45° MFF PVC EVAC Ø 100</v>
          </cell>
          <cell r="Q170">
            <v>1</v>
          </cell>
          <cell r="R170">
            <v>1</v>
          </cell>
          <cell r="S170">
            <v>51</v>
          </cell>
          <cell r="T170">
            <v>2.23</v>
          </cell>
          <cell r="U170" t="str">
            <v>AS</v>
          </cell>
          <cell r="V170">
            <v>2.2330000000000001</v>
          </cell>
          <cell r="W170">
            <v>2.2330000000000001</v>
          </cell>
          <cell r="X170">
            <v>2.2330000000000001</v>
          </cell>
          <cell r="Y170"/>
          <cell r="Z170"/>
          <cell r="AA170"/>
          <cell r="AB170">
            <v>2.4039999999999999</v>
          </cell>
          <cell r="AC170" t="str">
            <v>OK</v>
          </cell>
          <cell r="AD170">
            <v>2.15</v>
          </cell>
          <cell r="AE170" t="str">
            <v>EUR</v>
          </cell>
          <cell r="AF170">
            <v>0</v>
          </cell>
          <cell r="AI170" t="str">
            <v>NORM</v>
          </cell>
          <cell r="AJ170" t="str">
            <v>Normal</v>
          </cell>
          <cell r="AM170" t="str">
            <v>PX1.2</v>
          </cell>
          <cell r="AN170" t="str">
            <v>Prix magasin + 20% de marg</v>
          </cell>
          <cell r="AP170">
            <v>0</v>
          </cell>
          <cell r="AQ170">
            <v>0</v>
          </cell>
          <cell r="AS170">
            <v>3.23</v>
          </cell>
          <cell r="AT170">
            <v>3.3494999999999999</v>
          </cell>
          <cell r="AU170">
            <v>3.6059999999999999</v>
          </cell>
        </row>
        <row r="171">
          <cell r="A171" t="str">
            <v>DGEOM610</v>
          </cell>
          <cell r="C171" t="e">
            <v>#N/A</v>
          </cell>
          <cell r="D171" t="str">
            <v xml:space="preserve">GEOMEMBRANE A LA DECOUPE - Largeur rouleau : </v>
          </cell>
          <cell r="Q171">
            <v>0</v>
          </cell>
          <cell r="R171">
            <v>0</v>
          </cell>
          <cell r="S171" t="e">
            <v>#N/A</v>
          </cell>
          <cell r="T171" t="e">
            <v>#N/A</v>
          </cell>
          <cell r="U171" t="e">
            <v>#N/A</v>
          </cell>
          <cell r="V171">
            <v>0</v>
          </cell>
          <cell r="W171">
            <v>0</v>
          </cell>
          <cell r="X171" t="e">
            <v>#N/A</v>
          </cell>
          <cell r="Y171">
            <v>0</v>
          </cell>
          <cell r="Z171"/>
          <cell r="AA171"/>
          <cell r="AB171" t="e">
            <v>#N/A</v>
          </cell>
          <cell r="AC171"/>
          <cell r="AD171">
            <v>0</v>
          </cell>
          <cell r="AF171">
            <v>0</v>
          </cell>
          <cell r="AI171" t="str">
            <v>NORM</v>
          </cell>
          <cell r="AJ171" t="str">
            <v>Normal</v>
          </cell>
          <cell r="AM171" t="str">
            <v>PX1.2</v>
          </cell>
          <cell r="AN171" t="str">
            <v>Prix magasin + 20% de marg</v>
          </cell>
          <cell r="AP171">
            <v>0</v>
          </cell>
          <cell r="AQ171">
            <v>0</v>
          </cell>
          <cell r="AS171">
            <v>0</v>
          </cell>
          <cell r="AT171" t="e">
            <v>#N/A</v>
          </cell>
          <cell r="AU171" t="e">
            <v>#N/A</v>
          </cell>
        </row>
        <row r="172">
          <cell r="A172" t="str">
            <v>ENFC22100</v>
          </cell>
          <cell r="C172" t="str">
            <v>AS</v>
          </cell>
          <cell r="D172" t="str">
            <v>COUDE 2230 FF PVC EVAC D100</v>
          </cell>
          <cell r="E172">
            <v>8</v>
          </cell>
          <cell r="F172" t="str">
            <v>PVC/PE</v>
          </cell>
          <cell r="G172">
            <v>4</v>
          </cell>
          <cell r="H172" t="str">
            <v>PVC/PE</v>
          </cell>
          <cell r="K172">
            <v>3</v>
          </cell>
          <cell r="L172" t="str">
            <v>PVC EVACUATION / VENTILATION / DRAINAGE</v>
          </cell>
          <cell r="M172" t="str">
            <v>SORODIST</v>
          </cell>
          <cell r="N172" t="str">
            <v>ENFC22100</v>
          </cell>
          <cell r="O172" t="str">
            <v>COUDE 22°30' FF PVC EVAC Ø 100</v>
          </cell>
          <cell r="Q172">
            <v>1</v>
          </cell>
          <cell r="R172">
            <v>1</v>
          </cell>
          <cell r="S172">
            <v>311</v>
          </cell>
          <cell r="T172">
            <v>1.52</v>
          </cell>
          <cell r="U172" t="str">
            <v>AS</v>
          </cell>
          <cell r="V172">
            <v>1.518</v>
          </cell>
          <cell r="W172">
            <v>1.518</v>
          </cell>
          <cell r="X172">
            <v>1.518</v>
          </cell>
          <cell r="Y172"/>
          <cell r="Z172"/>
          <cell r="AA172"/>
          <cell r="AB172">
            <v>1.518</v>
          </cell>
          <cell r="AC172" t="str">
            <v>OK</v>
          </cell>
          <cell r="AD172">
            <v>1.64</v>
          </cell>
          <cell r="AE172" t="str">
            <v>EUR</v>
          </cell>
          <cell r="AF172">
            <v>0</v>
          </cell>
          <cell r="AI172" t="str">
            <v>NORM</v>
          </cell>
          <cell r="AJ172" t="str">
            <v>Normal</v>
          </cell>
          <cell r="AM172" t="str">
            <v>PX1.2</v>
          </cell>
          <cell r="AN172" t="str">
            <v>Prix magasin + 20% de marg</v>
          </cell>
          <cell r="AP172">
            <v>0</v>
          </cell>
          <cell r="AQ172">
            <v>0</v>
          </cell>
          <cell r="AS172">
            <v>3.54</v>
          </cell>
          <cell r="AT172">
            <v>3.7949999999999999</v>
          </cell>
          <cell r="AU172">
            <v>3.7949999999999999</v>
          </cell>
        </row>
        <row r="173">
          <cell r="A173" t="str">
            <v>IRSTEA-VERT</v>
          </cell>
          <cell r="C173" t="str">
            <v>AS</v>
          </cell>
          <cell r="D173" t="str">
            <v>ETUDE IRSTEA 4 PAGES</v>
          </cell>
          <cell r="E173">
            <v>16</v>
          </cell>
          <cell r="F173" t="str">
            <v>SUPPORT DE COMMUNICATION</v>
          </cell>
          <cell r="G173">
            <v>10</v>
          </cell>
          <cell r="H173" t="str">
            <v>SUPPORT DE COMMUNICATION</v>
          </cell>
          <cell r="M173" t="str">
            <v>ADA</v>
          </cell>
          <cell r="N173" t="str">
            <v>IRSTEA-VERT</v>
          </cell>
          <cell r="O173" t="str">
            <v>ETUDE IRSTEA 4 PAGES</v>
          </cell>
          <cell r="Q173">
            <v>1</v>
          </cell>
          <cell r="R173">
            <v>0</v>
          </cell>
          <cell r="S173">
            <v>1</v>
          </cell>
          <cell r="T173">
            <v>3.19</v>
          </cell>
          <cell r="U173" t="str">
            <v>AS</v>
          </cell>
          <cell r="V173">
            <v>3.19</v>
          </cell>
          <cell r="W173">
            <v>3.19</v>
          </cell>
          <cell r="X173">
            <v>3.19</v>
          </cell>
          <cell r="Y173"/>
          <cell r="Z173"/>
          <cell r="AA173" t="str">
            <v>-</v>
          </cell>
          <cell r="AB173">
            <v>3.19</v>
          </cell>
          <cell r="AC173" t="str">
            <v>OK</v>
          </cell>
          <cell r="AD173">
            <v>3.19</v>
          </cell>
          <cell r="AE173" t="str">
            <v>EUR</v>
          </cell>
          <cell r="AF173">
            <v>0</v>
          </cell>
          <cell r="AI173" t="str">
            <v>NORM</v>
          </cell>
          <cell r="AJ173" t="str">
            <v>Normal</v>
          </cell>
          <cell r="AM173" t="str">
            <v>PX1.2</v>
          </cell>
          <cell r="AN173" t="str">
            <v>Prix magasin + 20% de marg</v>
          </cell>
          <cell r="AP173">
            <v>0</v>
          </cell>
          <cell r="AQ173">
            <v>0</v>
          </cell>
          <cell r="AS173">
            <v>3.88</v>
          </cell>
          <cell r="AT173">
            <v>3.9874999999999998</v>
          </cell>
          <cell r="AU173">
            <v>3.9874999999999998</v>
          </cell>
        </row>
        <row r="174">
          <cell r="A174" t="str">
            <v>MJOI63</v>
          </cell>
          <cell r="C174" t="str">
            <v>AS</v>
          </cell>
          <cell r="D174" t="str">
            <v>JOINT FORSHEDA D63</v>
          </cell>
          <cell r="E174">
            <v>10</v>
          </cell>
          <cell r="F174" t="str">
            <v>ACCESSOIRES AU DETAIL</v>
          </cell>
          <cell r="G174">
            <v>8</v>
          </cell>
          <cell r="H174" t="str">
            <v>ACCESSOIRES AU DETAIL</v>
          </cell>
          <cell r="M174" t="str">
            <v>EMP</v>
          </cell>
          <cell r="N174" t="str">
            <v>JOINT63F</v>
          </cell>
          <cell r="O174" t="str">
            <v>JOINT DIAMETRE 63</v>
          </cell>
          <cell r="Q174">
            <v>1</v>
          </cell>
          <cell r="R174">
            <v>1</v>
          </cell>
          <cell r="S174" t="e">
            <v>#N/A</v>
          </cell>
          <cell r="T174" t="e">
            <v>#N/A</v>
          </cell>
          <cell r="U174" t="e">
            <v>#N/A</v>
          </cell>
          <cell r="V174">
            <v>2.21</v>
          </cell>
          <cell r="W174">
            <v>2.21</v>
          </cell>
          <cell r="X174">
            <v>2.21</v>
          </cell>
          <cell r="Y174"/>
          <cell r="Z174"/>
          <cell r="AA174"/>
          <cell r="AB174">
            <v>0.92</v>
          </cell>
          <cell r="AC174" t="str">
            <v>OK</v>
          </cell>
          <cell r="AD174">
            <v>2.4300000000000002</v>
          </cell>
          <cell r="AE174" t="str">
            <v>EUR</v>
          </cell>
          <cell r="AF174">
            <v>0</v>
          </cell>
          <cell r="AI174" t="str">
            <v>NORM</v>
          </cell>
          <cell r="AJ174" t="str">
            <v>Normal</v>
          </cell>
          <cell r="AM174" t="str">
            <v>PX1.2</v>
          </cell>
          <cell r="AN174" t="str">
            <v>Prix magasin + 20% de marg</v>
          </cell>
          <cell r="AO174">
            <v>1</v>
          </cell>
          <cell r="AP174">
            <v>0</v>
          </cell>
          <cell r="AQ174">
            <v>0</v>
          </cell>
          <cell r="AS174">
            <v>4.9400000000000004</v>
          </cell>
          <cell r="AT174">
            <v>4.9725000000000001</v>
          </cell>
          <cell r="AU174">
            <v>2.0700000000000003</v>
          </cell>
        </row>
        <row r="175">
          <cell r="A175" t="str">
            <v>MJOI50</v>
          </cell>
          <cell r="C175" t="str">
            <v>AS</v>
          </cell>
          <cell r="D175" t="str">
            <v>JOINT FORSHEDA D50</v>
          </cell>
          <cell r="E175">
            <v>10</v>
          </cell>
          <cell r="F175" t="str">
            <v>ACCESSOIRES AU DETAIL</v>
          </cell>
          <cell r="G175">
            <v>8</v>
          </cell>
          <cell r="H175" t="str">
            <v>ACCESSOIRES AU DETAIL</v>
          </cell>
          <cell r="M175" t="str">
            <v>EMP</v>
          </cell>
          <cell r="N175" t="str">
            <v>JOINT50F</v>
          </cell>
          <cell r="O175" t="str">
            <v>JOINT FORSHEDA DIAMETRE 50</v>
          </cell>
          <cell r="P175">
            <v>1</v>
          </cell>
          <cell r="Q175">
            <v>1</v>
          </cell>
          <cell r="R175">
            <v>200</v>
          </cell>
          <cell r="S175" t="e">
            <v>#N/A</v>
          </cell>
          <cell r="T175" t="e">
            <v>#N/A</v>
          </cell>
          <cell r="U175" t="e">
            <v>#N/A</v>
          </cell>
          <cell r="V175">
            <v>2.57</v>
          </cell>
          <cell r="W175">
            <v>2.57</v>
          </cell>
          <cell r="X175">
            <v>2.57</v>
          </cell>
          <cell r="Y175"/>
          <cell r="Z175"/>
          <cell r="AA175"/>
          <cell r="AB175">
            <v>0.92</v>
          </cell>
          <cell r="AC175" t="str">
            <v>OK</v>
          </cell>
          <cell r="AD175">
            <v>2.83</v>
          </cell>
          <cell r="AE175" t="str">
            <v>EUR</v>
          </cell>
          <cell r="AF175">
            <v>0</v>
          </cell>
          <cell r="AI175" t="str">
            <v>NORM</v>
          </cell>
          <cell r="AJ175" t="str">
            <v>Normal</v>
          </cell>
          <cell r="AM175" t="str">
            <v>PX1.2</v>
          </cell>
          <cell r="AN175" t="str">
            <v>Prix magasin + 20% de marg</v>
          </cell>
          <cell r="AO175">
            <v>1</v>
          </cell>
          <cell r="AP175">
            <v>0</v>
          </cell>
          <cell r="AQ175">
            <v>0</v>
          </cell>
          <cell r="AS175">
            <v>4.9400000000000004</v>
          </cell>
          <cell r="AT175">
            <v>5.7824999999999998</v>
          </cell>
          <cell r="AU175">
            <v>2.0700000000000003</v>
          </cell>
        </row>
        <row r="176">
          <cell r="A176" t="str">
            <v>DGEOT</v>
          </cell>
          <cell r="C176" t="e">
            <v>#N/A</v>
          </cell>
          <cell r="D176" t="str">
            <v>GEOTEXTILE A LA DECOUPE 60X40 CM</v>
          </cell>
          <cell r="M176" t="str">
            <v>SODAF</v>
          </cell>
          <cell r="N176" t="str">
            <v>DGEOT</v>
          </cell>
          <cell r="O176" t="str">
            <v>G_OTEXTILE £ LA D_COUPE</v>
          </cell>
          <cell r="Q176">
            <v>1</v>
          </cell>
          <cell r="R176">
            <v>0</v>
          </cell>
          <cell r="S176" t="e">
            <v>#N/A</v>
          </cell>
          <cell r="T176" t="e">
            <v>#N/A</v>
          </cell>
          <cell r="U176" t="e">
            <v>#N/A</v>
          </cell>
          <cell r="V176">
            <v>0</v>
          </cell>
          <cell r="W176">
            <v>0</v>
          </cell>
          <cell r="X176" t="e">
            <v>#N/A</v>
          </cell>
          <cell r="Y176">
            <v>0</v>
          </cell>
          <cell r="Z176"/>
          <cell r="AA176">
            <v>7.0000000000000007E-2</v>
          </cell>
          <cell r="AB176" t="e">
            <v>#N/A</v>
          </cell>
          <cell r="AD176">
            <v>0</v>
          </cell>
          <cell r="AE176" t="str">
            <v>EUR</v>
          </cell>
          <cell r="AF176">
            <v>0</v>
          </cell>
          <cell r="AI176" t="str">
            <v>NORM</v>
          </cell>
          <cell r="AJ176" t="str">
            <v>Normal</v>
          </cell>
          <cell r="AM176" t="str">
            <v>PX1.2</v>
          </cell>
          <cell r="AN176" t="str">
            <v>Prix magasin + 20% de marg</v>
          </cell>
          <cell r="AP176">
            <v>0</v>
          </cell>
          <cell r="AQ176">
            <v>0</v>
          </cell>
          <cell r="AS176">
            <v>0</v>
          </cell>
          <cell r="AT176" t="e">
            <v>#N/A</v>
          </cell>
          <cell r="AU176" t="e">
            <v>#N/A</v>
          </cell>
        </row>
        <row r="177">
          <cell r="A177" t="str">
            <v>MJOI110</v>
          </cell>
          <cell r="C177" t="str">
            <v>AS</v>
          </cell>
          <cell r="D177" t="str">
            <v>JOINT FORSHEDA D110</v>
          </cell>
          <cell r="E177">
            <v>10</v>
          </cell>
          <cell r="F177" t="str">
            <v>ACCESSOIRES AU DETAIL</v>
          </cell>
          <cell r="G177">
            <v>8</v>
          </cell>
          <cell r="H177" t="str">
            <v>ACCESSOIRES AU DETAIL</v>
          </cell>
          <cell r="M177" t="str">
            <v>EMP</v>
          </cell>
          <cell r="N177" t="str">
            <v>JOINT110F</v>
          </cell>
          <cell r="O177" t="str">
            <v>JOINT HUBLOT PVC D110 EPDM 4 MM</v>
          </cell>
          <cell r="P177">
            <v>1</v>
          </cell>
          <cell r="Q177">
            <v>1</v>
          </cell>
          <cell r="R177">
            <v>125</v>
          </cell>
          <cell r="S177" t="e">
            <v>#N/A</v>
          </cell>
          <cell r="T177" t="e">
            <v>#N/A</v>
          </cell>
          <cell r="U177" t="e">
            <v>#N/A</v>
          </cell>
          <cell r="V177">
            <v>3.5</v>
          </cell>
          <cell r="W177">
            <v>3.5</v>
          </cell>
          <cell r="X177">
            <v>3.5</v>
          </cell>
          <cell r="Y177"/>
          <cell r="Z177"/>
          <cell r="AA177"/>
          <cell r="AB177">
            <v>3.5</v>
          </cell>
          <cell r="AC177" t="str">
            <v>OK</v>
          </cell>
          <cell r="AD177">
            <v>3</v>
          </cell>
          <cell r="AE177" t="str">
            <v>EUR</v>
          </cell>
          <cell r="AF177">
            <v>0</v>
          </cell>
          <cell r="AI177" t="str">
            <v>NORM</v>
          </cell>
          <cell r="AJ177" t="str">
            <v>Normal</v>
          </cell>
          <cell r="AM177" t="str">
            <v>PX1.2</v>
          </cell>
          <cell r="AN177" t="str">
            <v>Prix magasin + 20% de marg</v>
          </cell>
          <cell r="AO177">
            <v>1</v>
          </cell>
          <cell r="AP177">
            <v>0</v>
          </cell>
          <cell r="AQ177">
            <v>0</v>
          </cell>
          <cell r="AS177">
            <v>4.5</v>
          </cell>
          <cell r="AT177">
            <v>4.6550000000000002</v>
          </cell>
          <cell r="AU177">
            <v>4.6550000000000002</v>
          </cell>
        </row>
        <row r="178">
          <cell r="A178" t="str">
            <v>T5</v>
          </cell>
          <cell r="C178" t="str">
            <v>AS</v>
          </cell>
          <cell r="D178" t="str">
            <v>REDUCTION 100 50</v>
          </cell>
          <cell r="E178">
            <v>10</v>
          </cell>
          <cell r="F178" t="str">
            <v>ACCESSOIRES AU DETAIL</v>
          </cell>
          <cell r="G178">
            <v>8</v>
          </cell>
          <cell r="H178" t="str">
            <v>ACCESSOIRES AU DETAIL</v>
          </cell>
          <cell r="M178" t="str">
            <v>NICOLL</v>
          </cell>
          <cell r="N178" t="str">
            <v>MRED10050</v>
          </cell>
          <cell r="O178" t="str">
            <v>REDUCTION 100  50</v>
          </cell>
          <cell r="P178">
            <v>1</v>
          </cell>
          <cell r="Q178">
            <v>1</v>
          </cell>
          <cell r="R178">
            <v>1</v>
          </cell>
          <cell r="S178" t="e">
            <v>#N/A</v>
          </cell>
          <cell r="T178" t="e">
            <v>#N/A</v>
          </cell>
          <cell r="U178" t="e">
            <v>#N/A</v>
          </cell>
          <cell r="V178">
            <v>1.64</v>
          </cell>
          <cell r="W178">
            <v>1.64</v>
          </cell>
          <cell r="X178">
            <v>1.64</v>
          </cell>
          <cell r="Y178"/>
          <cell r="Z178"/>
          <cell r="AA178"/>
          <cell r="AB178">
            <v>1.64</v>
          </cell>
          <cell r="AC178" t="str">
            <v>OK</v>
          </cell>
          <cell r="AD178">
            <v>1.64</v>
          </cell>
          <cell r="AE178" t="str">
            <v>EUR</v>
          </cell>
          <cell r="AF178">
            <v>0</v>
          </cell>
          <cell r="AI178" t="str">
            <v>NORM</v>
          </cell>
          <cell r="AJ178" t="str">
            <v>Normal</v>
          </cell>
          <cell r="AM178" t="str">
            <v>PX1.2</v>
          </cell>
          <cell r="AN178" t="str">
            <v>Prix magasin + 20% de marg</v>
          </cell>
          <cell r="AO178">
            <v>1</v>
          </cell>
          <cell r="AP178">
            <v>0</v>
          </cell>
          <cell r="AQ178">
            <v>0</v>
          </cell>
          <cell r="AS178">
            <v>4.26</v>
          </cell>
          <cell r="AT178">
            <v>4.92</v>
          </cell>
          <cell r="AU178">
            <v>4.92</v>
          </cell>
        </row>
        <row r="179">
          <cell r="A179" t="str">
            <v>7FAMILLES</v>
          </cell>
          <cell r="C179" t="str">
            <v>AS</v>
          </cell>
          <cell r="D179" t="str">
            <v>JEU DES 7 FAMILLES</v>
          </cell>
          <cell r="E179">
            <v>16</v>
          </cell>
          <cell r="F179" t="str">
            <v>SUPPORT DE COMMUNICATION</v>
          </cell>
          <cell r="M179" t="str">
            <v>GENIECADO</v>
          </cell>
          <cell r="N179" t="str">
            <v>7FAMILLES</v>
          </cell>
          <cell r="O179" t="str">
            <v>JEU DES 7 FAMILLES</v>
          </cell>
          <cell r="Q179">
            <v>1</v>
          </cell>
          <cell r="R179">
            <v>0</v>
          </cell>
          <cell r="S179">
            <v>630</v>
          </cell>
          <cell r="T179">
            <v>3.75</v>
          </cell>
          <cell r="U179" t="str">
            <v>AS</v>
          </cell>
          <cell r="V179">
            <v>3.75</v>
          </cell>
          <cell r="W179">
            <v>3.75</v>
          </cell>
          <cell r="X179">
            <v>3.75</v>
          </cell>
          <cell r="Y179"/>
          <cell r="Z179"/>
          <cell r="AA179"/>
          <cell r="AB179">
            <v>3.75</v>
          </cell>
          <cell r="AC179" t="str">
            <v>OK</v>
          </cell>
          <cell r="AD179">
            <v>3.75</v>
          </cell>
          <cell r="AE179" t="str">
            <v>EUR</v>
          </cell>
          <cell r="AF179">
            <v>0</v>
          </cell>
          <cell r="AI179" t="str">
            <v>NORM</v>
          </cell>
          <cell r="AJ179" t="str">
            <v>Normal</v>
          </cell>
          <cell r="AM179" t="str">
            <v>PX1.2</v>
          </cell>
          <cell r="AN179" t="str">
            <v>Prix magasin + 20% de marg</v>
          </cell>
          <cell r="AP179">
            <v>0</v>
          </cell>
          <cell r="AQ179">
            <v>0</v>
          </cell>
          <cell r="AS179">
            <v>4.88</v>
          </cell>
          <cell r="AT179">
            <v>4.9875000000000007</v>
          </cell>
          <cell r="AU179">
            <v>4.9875000000000007</v>
          </cell>
        </row>
        <row r="180">
          <cell r="A180" t="str">
            <v>BLUEFASTP</v>
          </cell>
          <cell r="C180" t="str">
            <v>AS</v>
          </cell>
          <cell r="D180" t="str">
            <v>COLLE BLUEFAST SPECIALE PVC SOUPLE</v>
          </cell>
          <cell r="E180">
            <v>8</v>
          </cell>
          <cell r="F180" t="str">
            <v>PVC/PE</v>
          </cell>
          <cell r="G180">
            <v>4</v>
          </cell>
          <cell r="H180" t="str">
            <v>PVC/PE</v>
          </cell>
          <cell r="K180">
            <v>1</v>
          </cell>
          <cell r="L180" t="str">
            <v>RACCORD PVC PRESSION &amp; PE</v>
          </cell>
          <cell r="M180" t="str">
            <v>SORODIST</v>
          </cell>
          <cell r="N180" t="str">
            <v>BLUEFASTP</v>
          </cell>
          <cell r="O180" t="str">
            <v>COLLE BLUEFAST SPECIALE PVC SOUPLE</v>
          </cell>
          <cell r="Q180">
            <v>1</v>
          </cell>
          <cell r="R180">
            <v>1</v>
          </cell>
          <cell r="S180">
            <v>10</v>
          </cell>
          <cell r="T180">
            <v>3.3490000000000002</v>
          </cell>
          <cell r="U180" t="str">
            <v>AS</v>
          </cell>
          <cell r="V180">
            <v>3.3490000000000002</v>
          </cell>
          <cell r="W180">
            <v>3.3490000000000002</v>
          </cell>
          <cell r="X180">
            <v>3.3490000000000002</v>
          </cell>
          <cell r="Y180"/>
          <cell r="Z180"/>
          <cell r="AA180"/>
          <cell r="AB180">
            <v>3.3490000000000002</v>
          </cell>
          <cell r="AC180" t="str">
            <v>OK</v>
          </cell>
          <cell r="AD180">
            <v>5</v>
          </cell>
          <cell r="AE180" t="str">
            <v>EUR</v>
          </cell>
          <cell r="AF180">
            <v>0</v>
          </cell>
          <cell r="AI180" t="str">
            <v>NORM</v>
          </cell>
          <cell r="AJ180" t="str">
            <v>Normal</v>
          </cell>
          <cell r="AM180" t="str">
            <v>PX1.2</v>
          </cell>
          <cell r="AN180" t="str">
            <v>Prix magasin + 20% de marg</v>
          </cell>
          <cell r="AP180">
            <v>0</v>
          </cell>
          <cell r="AQ180">
            <v>0</v>
          </cell>
          <cell r="AS180">
            <v>7.5</v>
          </cell>
          <cell r="AT180">
            <v>5.0235000000000003</v>
          </cell>
          <cell r="AU180">
            <v>5.0235000000000003</v>
          </cell>
        </row>
        <row r="181">
          <cell r="A181" t="str">
            <v>V10</v>
          </cell>
          <cell r="C181" t="str">
            <v>AS</v>
          </cell>
          <cell r="D181" t="str">
            <v>REDUCTION 110 100</v>
          </cell>
          <cell r="E181">
            <v>8</v>
          </cell>
          <cell r="F181" t="str">
            <v>PVC/PE</v>
          </cell>
          <cell r="G181">
            <v>4</v>
          </cell>
          <cell r="H181" t="str">
            <v>PVC/PE</v>
          </cell>
          <cell r="K181">
            <v>3</v>
          </cell>
          <cell r="L181" t="str">
            <v>PVC EVACUATION / VENTILATION / DRAINAGE</v>
          </cell>
          <cell r="M181" t="str">
            <v>NICOLL</v>
          </cell>
          <cell r="N181" t="str">
            <v>MRED110100</v>
          </cell>
          <cell r="O181" t="str">
            <v>REDUCTION 110  100</v>
          </cell>
          <cell r="Q181">
            <v>1</v>
          </cell>
          <cell r="R181">
            <v>1</v>
          </cell>
          <cell r="S181" t="e">
            <v>#N/A</v>
          </cell>
          <cell r="T181" t="e">
            <v>#N/A</v>
          </cell>
          <cell r="U181" t="e">
            <v>#N/A</v>
          </cell>
          <cell r="V181">
            <v>2.63</v>
          </cell>
          <cell r="W181">
            <v>2.63</v>
          </cell>
          <cell r="X181">
            <v>2.63</v>
          </cell>
          <cell r="Y181"/>
          <cell r="Z181"/>
          <cell r="AA181"/>
          <cell r="AB181">
            <v>2.63</v>
          </cell>
          <cell r="AC181" t="str">
            <v>OK</v>
          </cell>
          <cell r="AD181">
            <v>2.63</v>
          </cell>
          <cell r="AE181" t="str">
            <v>EUR</v>
          </cell>
          <cell r="AF181">
            <v>0</v>
          </cell>
          <cell r="AI181" t="str">
            <v>NORM</v>
          </cell>
          <cell r="AJ181" t="str">
            <v>Normal</v>
          </cell>
          <cell r="AM181" t="str">
            <v>PX1.2</v>
          </cell>
          <cell r="AN181" t="str">
            <v>Prix magasin + 20% de marg</v>
          </cell>
          <cell r="AP181">
            <v>0</v>
          </cell>
          <cell r="AQ181">
            <v>0</v>
          </cell>
          <cell r="AS181">
            <v>4.7300000000000004</v>
          </cell>
          <cell r="AT181">
            <v>5.26</v>
          </cell>
          <cell r="AU181">
            <v>5.26</v>
          </cell>
        </row>
        <row r="182">
          <cell r="A182" t="str">
            <v>MJ</v>
          </cell>
          <cell r="C182" t="str">
            <v>AS</v>
          </cell>
          <cell r="D182" t="str">
            <v>MANCHON DE DILATATION SIMPLE MF D50</v>
          </cell>
          <cell r="E182">
            <v>10</v>
          </cell>
          <cell r="F182" t="str">
            <v>ACCESSOIRES AU DETAIL</v>
          </cell>
          <cell r="G182">
            <v>8</v>
          </cell>
          <cell r="H182" t="str">
            <v>ACCESSOIRES AU DETAIL</v>
          </cell>
          <cell r="M182" t="str">
            <v>NICOLL</v>
          </cell>
          <cell r="N182" t="str">
            <v>MJ</v>
          </cell>
          <cell r="O182" t="str">
            <v>MANCHON DE DILATATION SIMPLE MF D50</v>
          </cell>
          <cell r="P182">
            <v>1</v>
          </cell>
          <cell r="Q182">
            <v>1</v>
          </cell>
          <cell r="R182">
            <v>1</v>
          </cell>
          <cell r="S182">
            <v>237</v>
          </cell>
          <cell r="T182">
            <v>4.0599999999999996</v>
          </cell>
          <cell r="U182" t="str">
            <v>AS</v>
          </cell>
          <cell r="V182">
            <v>4.0599999999999996</v>
          </cell>
          <cell r="W182">
            <v>4.0599999999999996</v>
          </cell>
          <cell r="X182">
            <v>4.0599999999999996</v>
          </cell>
          <cell r="Y182"/>
          <cell r="Z182"/>
          <cell r="AA182"/>
          <cell r="AB182">
            <v>4.0599999999999996</v>
          </cell>
          <cell r="AC182" t="str">
            <v>OK</v>
          </cell>
          <cell r="AD182">
            <v>4.0599999999999996</v>
          </cell>
          <cell r="AE182" t="str">
            <v>EUR</v>
          </cell>
          <cell r="AF182">
            <v>0</v>
          </cell>
          <cell r="AI182" t="str">
            <v>NORM</v>
          </cell>
          <cell r="AJ182" t="str">
            <v>Normal</v>
          </cell>
          <cell r="AM182" t="str">
            <v>PX1.2</v>
          </cell>
          <cell r="AN182" t="str">
            <v>Prix magasin + 20% de marg</v>
          </cell>
          <cell r="AO182">
            <v>1</v>
          </cell>
          <cell r="AP182">
            <v>0</v>
          </cell>
          <cell r="AQ182">
            <v>0</v>
          </cell>
          <cell r="AS182">
            <v>5.28</v>
          </cell>
          <cell r="AT182">
            <v>5.3997999999999999</v>
          </cell>
          <cell r="AU182">
            <v>5.3997999999999999</v>
          </cell>
        </row>
        <row r="183">
          <cell r="A183" t="str">
            <v>ODPRO118</v>
          </cell>
          <cell r="C183" t="e">
            <v>#N/A</v>
          </cell>
          <cell r="D183" t="str">
            <v>DRAIN EPANDAGE ODPRO VERT D100 L=118 cm</v>
          </cell>
          <cell r="E183">
            <v>17</v>
          </cell>
          <cell r="F183" t="str">
            <v>DRAINAGE</v>
          </cell>
          <cell r="G183">
            <v>14</v>
          </cell>
          <cell r="H183" t="str">
            <v>DRAINAGE</v>
          </cell>
          <cell r="K183">
            <v>1</v>
          </cell>
          <cell r="L183" t="str">
            <v>FV GEO</v>
          </cell>
          <cell r="M183" t="str">
            <v>SASKIT</v>
          </cell>
          <cell r="N183" t="str">
            <v>ODPRO118</v>
          </cell>
          <cell r="O183" t="str">
            <v>DRAIN EPANDAGE ODPRO VERT D100 L=118 cm</v>
          </cell>
          <cell r="Q183">
            <v>1</v>
          </cell>
          <cell r="R183">
            <v>1</v>
          </cell>
          <cell r="S183" t="e">
            <v>#N/A</v>
          </cell>
          <cell r="T183" t="e">
            <v>#N/A</v>
          </cell>
          <cell r="U183" t="e">
            <v>#N/A</v>
          </cell>
          <cell r="V183">
            <v>3.67</v>
          </cell>
          <cell r="W183">
            <v>3.67</v>
          </cell>
          <cell r="X183">
            <v>3.67</v>
          </cell>
          <cell r="Y183">
            <v>3.67</v>
          </cell>
          <cell r="Z183"/>
          <cell r="AA183"/>
          <cell r="AB183">
            <v>3.67</v>
          </cell>
          <cell r="AC183" t="str">
            <v>OK</v>
          </cell>
          <cell r="AD183">
            <v>3.67</v>
          </cell>
          <cell r="AE183" t="str">
            <v>EUR</v>
          </cell>
          <cell r="AF183">
            <v>0</v>
          </cell>
          <cell r="AI183" t="str">
            <v>NORM</v>
          </cell>
          <cell r="AJ183" t="str">
            <v>Normal</v>
          </cell>
          <cell r="AM183" t="str">
            <v>PX1.2</v>
          </cell>
          <cell r="AN183" t="str">
            <v>Prix magasin + 20% de marg</v>
          </cell>
          <cell r="AP183">
            <v>0</v>
          </cell>
          <cell r="AQ183">
            <v>0</v>
          </cell>
          <cell r="AS183">
            <v>9</v>
          </cell>
          <cell r="AT183">
            <v>5.5049999999999999</v>
          </cell>
          <cell r="AU183">
            <v>5.5049999999999999</v>
          </cell>
        </row>
        <row r="184">
          <cell r="A184" t="str">
            <v>SUPT30</v>
          </cell>
          <cell r="C184" t="str">
            <v>AS</v>
          </cell>
          <cell r="D184" t="str">
            <v>SUPPORT MANGEOIRE AQUATIRIS</v>
          </cell>
          <cell r="E184">
            <v>3</v>
          </cell>
          <cell r="F184" t="str">
            <v>CLOTURES/GRILLES/FINITIONS</v>
          </cell>
          <cell r="G184">
            <v>7</v>
          </cell>
          <cell r="H184" t="str">
            <v>CLOTURES/GRILLES/FINITIONS</v>
          </cell>
          <cell r="K184">
            <v>2</v>
          </cell>
          <cell r="L184" t="str">
            <v>CLOTURES</v>
          </cell>
          <cell r="M184" t="str">
            <v>CLOTEX</v>
          </cell>
          <cell r="N184" t="str">
            <v>SUPT30</v>
          </cell>
          <cell r="O184" t="str">
            <v>SUPPORT MANGEOIRE AQUATIRIS</v>
          </cell>
          <cell r="Q184">
            <v>1</v>
          </cell>
          <cell r="R184">
            <v>1</v>
          </cell>
          <cell r="S184">
            <v>222</v>
          </cell>
          <cell r="T184">
            <v>4.71</v>
          </cell>
          <cell r="U184" t="str">
            <v>AS</v>
          </cell>
          <cell r="V184">
            <v>4.71</v>
          </cell>
          <cell r="W184">
            <v>4.71</v>
          </cell>
          <cell r="X184">
            <v>4.71</v>
          </cell>
          <cell r="Y184"/>
          <cell r="Z184"/>
          <cell r="AA184"/>
          <cell r="AB184">
            <v>4.71</v>
          </cell>
          <cell r="AC184" t="str">
            <v>OK</v>
          </cell>
          <cell r="AD184">
            <v>4.71</v>
          </cell>
          <cell r="AE184" t="str">
            <v>EUR</v>
          </cell>
          <cell r="AF184">
            <v>0</v>
          </cell>
          <cell r="AI184" t="str">
            <v>NORM</v>
          </cell>
          <cell r="AJ184" t="str">
            <v>Normal</v>
          </cell>
          <cell r="AM184" t="str">
            <v>PX1.2</v>
          </cell>
          <cell r="AN184" t="str">
            <v>Prix magasin + 20% de marg</v>
          </cell>
          <cell r="AP184">
            <v>0</v>
          </cell>
          <cell r="AQ184">
            <v>0</v>
          </cell>
          <cell r="AS184">
            <v>5.72</v>
          </cell>
          <cell r="AT184">
            <v>5.8875000000000002</v>
          </cell>
          <cell r="AU184">
            <v>5.8875000000000002</v>
          </cell>
        </row>
        <row r="185">
          <cell r="A185" t="str">
            <v>CRAYON</v>
          </cell>
          <cell r="C185" t="str">
            <v>AS</v>
          </cell>
          <cell r="D185" t="str">
            <v>CRAYON AQUATIRIS</v>
          </cell>
          <cell r="E185">
            <v>16</v>
          </cell>
          <cell r="F185" t="str">
            <v>SUPPORT DE COMMUNICATION</v>
          </cell>
          <cell r="G185">
            <v>10</v>
          </cell>
          <cell r="H185" t="str">
            <v>SUPPORT DE COMMUNICATION</v>
          </cell>
          <cell r="M185" t="str">
            <v>GENIECADO</v>
          </cell>
          <cell r="N185" t="str">
            <v>CRAYON</v>
          </cell>
          <cell r="O185" t="str">
            <v>CRAYON AQUATIRIS</v>
          </cell>
          <cell r="Q185">
            <v>1</v>
          </cell>
          <cell r="R185">
            <v>0</v>
          </cell>
          <cell r="S185">
            <v>117</v>
          </cell>
          <cell r="T185">
            <v>4.5</v>
          </cell>
          <cell r="U185" t="str">
            <v>AS</v>
          </cell>
          <cell r="V185">
            <v>4.5</v>
          </cell>
          <cell r="W185">
            <v>4.5</v>
          </cell>
          <cell r="X185">
            <v>4.5</v>
          </cell>
          <cell r="Y185"/>
          <cell r="Z185"/>
          <cell r="AA185"/>
          <cell r="AB185">
            <v>4.5</v>
          </cell>
          <cell r="AC185" t="str">
            <v>OK</v>
          </cell>
          <cell r="AD185">
            <v>4.5</v>
          </cell>
          <cell r="AE185" t="str">
            <v>EUR</v>
          </cell>
          <cell r="AF185">
            <v>0</v>
          </cell>
          <cell r="AI185" t="str">
            <v>NORM</v>
          </cell>
          <cell r="AJ185" t="str">
            <v>Normal</v>
          </cell>
          <cell r="AM185" t="str">
            <v>PX1.2</v>
          </cell>
          <cell r="AN185" t="str">
            <v>Prix magasin + 20% de marg</v>
          </cell>
          <cell r="AP185">
            <v>0</v>
          </cell>
          <cell r="AQ185">
            <v>0</v>
          </cell>
          <cell r="AS185">
            <v>5.85</v>
          </cell>
          <cell r="AT185">
            <v>5.9850000000000003</v>
          </cell>
          <cell r="AU185">
            <v>5.9850000000000003</v>
          </cell>
        </row>
        <row r="186">
          <cell r="A186" t="str">
            <v>PVC6316</v>
          </cell>
          <cell r="C186" t="str">
            <v>AS</v>
          </cell>
          <cell r="D186" t="str">
            <v>TUBE DE 3M PVC PRESSION 63X4.7 PN16</v>
          </cell>
          <cell r="E186">
            <v>8</v>
          </cell>
          <cell r="F186" t="str">
            <v>PVC/PE</v>
          </cell>
          <cell r="G186">
            <v>4</v>
          </cell>
          <cell r="H186" t="str">
            <v>PVC/PE</v>
          </cell>
          <cell r="K186">
            <v>2</v>
          </cell>
          <cell r="L186" t="str">
            <v>COURONNES PE / BARRES PVC</v>
          </cell>
          <cell r="M186" t="str">
            <v>SORODIST</v>
          </cell>
          <cell r="N186" t="str">
            <v>PVC6316</v>
          </cell>
          <cell r="O186" t="str">
            <v>TUBE DE 3M PVC PRESSION 63X4.7 PN16</v>
          </cell>
          <cell r="P186" t="str">
            <v>pc</v>
          </cell>
          <cell r="Q186">
            <v>1</v>
          </cell>
          <cell r="R186">
            <v>1</v>
          </cell>
          <cell r="S186">
            <v>234.64</v>
          </cell>
          <cell r="T186">
            <v>4.7300000000000004</v>
          </cell>
          <cell r="U186" t="str">
            <v>AS</v>
          </cell>
          <cell r="V186">
            <v>9.93</v>
          </cell>
          <cell r="W186">
            <v>9.93</v>
          </cell>
          <cell r="X186">
            <v>4.7320000000000002</v>
          </cell>
          <cell r="Y186"/>
          <cell r="Z186"/>
          <cell r="AA186"/>
          <cell r="AB186">
            <v>4.7779999999999996</v>
          </cell>
          <cell r="AC186" t="str">
            <v>OK</v>
          </cell>
          <cell r="AD186">
            <v>9.93</v>
          </cell>
          <cell r="AE186" t="str">
            <v>EUR</v>
          </cell>
          <cell r="AF186">
            <v>0</v>
          </cell>
          <cell r="AI186" t="str">
            <v>NORM</v>
          </cell>
          <cell r="AJ186" t="str">
            <v>Normal</v>
          </cell>
          <cell r="AM186" t="str">
            <v>PX1.2</v>
          </cell>
          <cell r="AN186" t="str">
            <v>Prix magasin + 20% de marg</v>
          </cell>
          <cell r="AP186">
            <v>0</v>
          </cell>
          <cell r="AQ186">
            <v>0</v>
          </cell>
          <cell r="AS186">
            <v>12.91</v>
          </cell>
          <cell r="AT186">
            <v>6.2935600000000003</v>
          </cell>
          <cell r="AU186">
            <v>6.3547399999999996</v>
          </cell>
        </row>
        <row r="187">
          <cell r="A187" t="str">
            <v>MTOILE</v>
          </cell>
          <cell r="C187" t="str">
            <v>AS</v>
          </cell>
          <cell r="D187" t="str">
            <v>JARDIFEUTRE DALLE 110 X 110CM</v>
          </cell>
          <cell r="E187">
            <v>10</v>
          </cell>
          <cell r="F187" t="str">
            <v>ACCESSOIRES AU DETAIL</v>
          </cell>
          <cell r="G187">
            <v>8</v>
          </cell>
          <cell r="H187" t="str">
            <v>ACCESSOIRES AU DETAIL</v>
          </cell>
          <cell r="M187" t="str">
            <v>CHANVRE</v>
          </cell>
          <cell r="N187">
            <v>405</v>
          </cell>
          <cell r="O187" t="str">
            <v>TOILE VEGETALE ANTI-AFFOUILLEMENT</v>
          </cell>
          <cell r="P187" t="str">
            <v>M2</v>
          </cell>
          <cell r="Q187">
            <v>1</v>
          </cell>
          <cell r="R187">
            <v>1</v>
          </cell>
          <cell r="S187" t="e">
            <v>#N/A</v>
          </cell>
          <cell r="T187" t="e">
            <v>#N/A</v>
          </cell>
          <cell r="U187" t="e">
            <v>#N/A</v>
          </cell>
          <cell r="V187">
            <v>2.12</v>
          </cell>
          <cell r="W187">
            <v>2.12</v>
          </cell>
          <cell r="X187">
            <v>2.12</v>
          </cell>
          <cell r="Y187"/>
          <cell r="Z187"/>
          <cell r="AA187"/>
          <cell r="AB187">
            <v>2.12</v>
          </cell>
          <cell r="AC187" t="str">
            <v>OK</v>
          </cell>
          <cell r="AD187">
            <v>2.12</v>
          </cell>
          <cell r="AE187" t="str">
            <v>EUR</v>
          </cell>
          <cell r="AF187">
            <v>0</v>
          </cell>
          <cell r="AI187" t="str">
            <v>NORM</v>
          </cell>
          <cell r="AJ187" t="str">
            <v>Normal</v>
          </cell>
          <cell r="AM187" t="str">
            <v>PX1.2</v>
          </cell>
          <cell r="AN187" t="str">
            <v>Prix magasin + 20% de marg</v>
          </cell>
          <cell r="AO187">
            <v>1</v>
          </cell>
          <cell r="AP187">
            <v>0</v>
          </cell>
          <cell r="AQ187">
            <v>0</v>
          </cell>
          <cell r="AS187">
            <v>6.17</v>
          </cell>
          <cell r="AT187">
            <v>6.36</v>
          </cell>
          <cell r="AU187">
            <v>6.36</v>
          </cell>
        </row>
        <row r="188">
          <cell r="A188" t="str">
            <v>T30145</v>
          </cell>
          <cell r="C188" t="str">
            <v>AS</v>
          </cell>
          <cell r="D188" t="str">
            <v>PIQUET T GRIS 1M45 (A LUNITE)</v>
          </cell>
          <cell r="E188">
            <v>3</v>
          </cell>
          <cell r="F188" t="str">
            <v>CLOTURES/GRILLES/FINITIONS</v>
          </cell>
          <cell r="G188">
            <v>7</v>
          </cell>
          <cell r="H188" t="str">
            <v>CLOTURES/GRILLES/FINITIONS</v>
          </cell>
          <cell r="K188">
            <v>2</v>
          </cell>
          <cell r="L188" t="str">
            <v>CLOTURES</v>
          </cell>
          <cell r="M188" t="str">
            <v>CLOTEX</v>
          </cell>
          <cell r="N188" t="str">
            <v>T30145</v>
          </cell>
          <cell r="O188" t="str">
            <v>PIQUET T GRIS 1M45 (A L'UNITE)</v>
          </cell>
          <cell r="Q188">
            <v>1</v>
          </cell>
          <cell r="R188">
            <v>1</v>
          </cell>
          <cell r="S188">
            <v>535</v>
          </cell>
          <cell r="T188">
            <v>4.6100000000000003</v>
          </cell>
          <cell r="U188" t="str">
            <v>AS</v>
          </cell>
          <cell r="V188">
            <v>4.6109999999999998</v>
          </cell>
          <cell r="W188">
            <v>4.6109999999999998</v>
          </cell>
          <cell r="X188">
            <v>4.6109999999999998</v>
          </cell>
          <cell r="Y188"/>
          <cell r="Z188"/>
          <cell r="AA188"/>
          <cell r="AB188">
            <v>4.6109999999999998</v>
          </cell>
          <cell r="AC188" t="str">
            <v>OK</v>
          </cell>
          <cell r="AD188">
            <v>4.7699999999999996</v>
          </cell>
          <cell r="AE188" t="str">
            <v>EUR</v>
          </cell>
          <cell r="AF188">
            <v>0</v>
          </cell>
          <cell r="AI188" t="str">
            <v>NORM</v>
          </cell>
          <cell r="AJ188" t="str">
            <v>Normal</v>
          </cell>
          <cell r="AM188" t="str">
            <v>PX1.2</v>
          </cell>
          <cell r="AN188" t="str">
            <v>Prix magasin + 20% de marg</v>
          </cell>
          <cell r="AP188">
            <v>0</v>
          </cell>
          <cell r="AQ188">
            <v>0</v>
          </cell>
          <cell r="AS188">
            <v>7.16</v>
          </cell>
          <cell r="AT188">
            <v>6.9164999999999992</v>
          </cell>
          <cell r="AU188">
            <v>6.9164999999999992</v>
          </cell>
        </row>
        <row r="189">
          <cell r="A189" t="str">
            <v>C70701500</v>
          </cell>
          <cell r="C189" t="str">
            <v>AS</v>
          </cell>
          <cell r="D189" t="str">
            <v>CHEVRON PE 70X70 1.50 ML</v>
          </cell>
          <cell r="M189" t="str">
            <v>TRAIDIB</v>
          </cell>
          <cell r="N189" t="str">
            <v>C70701500</v>
          </cell>
          <cell r="O189" t="str">
            <v>CARRE 70 LG 1.50</v>
          </cell>
          <cell r="P189" t="str">
            <v>1 CHEVRON</v>
          </cell>
          <cell r="Q189">
            <v>1</v>
          </cell>
          <cell r="R189">
            <v>1</v>
          </cell>
          <cell r="S189">
            <v>700.07</v>
          </cell>
          <cell r="T189">
            <v>5.54</v>
          </cell>
          <cell r="U189" t="str">
            <v>AS</v>
          </cell>
          <cell r="V189">
            <v>5.54</v>
          </cell>
          <cell r="W189">
            <v>5.54</v>
          </cell>
          <cell r="X189">
            <v>5.54</v>
          </cell>
          <cell r="Y189"/>
          <cell r="Z189"/>
          <cell r="AA189"/>
          <cell r="AB189">
            <v>5.82</v>
          </cell>
          <cell r="AC189" t="str">
            <v>OK</v>
          </cell>
          <cell r="AD189">
            <v>5.54</v>
          </cell>
          <cell r="AE189" t="str">
            <v>EUR</v>
          </cell>
          <cell r="AF189">
            <v>0</v>
          </cell>
          <cell r="AI189" t="str">
            <v>NORM</v>
          </cell>
          <cell r="AJ189" t="str">
            <v>Normal</v>
          </cell>
          <cell r="AM189" t="str">
            <v>PX1.2</v>
          </cell>
          <cell r="AN189" t="str">
            <v>Prix magasin + 20% de marg</v>
          </cell>
          <cell r="AP189">
            <v>0</v>
          </cell>
          <cell r="AQ189">
            <v>0</v>
          </cell>
          <cell r="AS189">
            <v>4.92</v>
          </cell>
          <cell r="AT189">
            <v>6.9249999999999998</v>
          </cell>
          <cell r="AU189">
            <v>7.2750000000000004</v>
          </cell>
        </row>
        <row r="190">
          <cell r="A190" t="str">
            <v>TJ18</v>
          </cell>
          <cell r="C190" t="str">
            <v>AS</v>
          </cell>
          <cell r="D190" t="str">
            <v xml:space="preserve">TE DE PIED DE BICHE D50 </v>
          </cell>
          <cell r="E190">
            <v>10</v>
          </cell>
          <cell r="F190" t="str">
            <v>ACCESSOIRES AU DETAIL</v>
          </cell>
          <cell r="G190">
            <v>8</v>
          </cell>
          <cell r="H190" t="str">
            <v>ACCESSOIRES AU DETAIL</v>
          </cell>
          <cell r="M190" t="str">
            <v>NICOLL</v>
          </cell>
          <cell r="N190" t="str">
            <v>TJ18</v>
          </cell>
          <cell r="O190" t="str">
            <v xml:space="preserve">TE DE PIED DE BICHE DIAM 50 </v>
          </cell>
          <cell r="P190">
            <v>1</v>
          </cell>
          <cell r="Q190">
            <v>1</v>
          </cell>
          <cell r="R190">
            <v>1</v>
          </cell>
          <cell r="S190">
            <v>134</v>
          </cell>
          <cell r="T190">
            <v>2.4500000000000002</v>
          </cell>
          <cell r="U190" t="str">
            <v>AS</v>
          </cell>
          <cell r="V190">
            <v>2.4500000000000002</v>
          </cell>
          <cell r="W190">
            <v>2.4500000000000002</v>
          </cell>
          <cell r="X190">
            <v>2.4500000000000002</v>
          </cell>
          <cell r="Y190"/>
          <cell r="Z190"/>
          <cell r="AA190"/>
          <cell r="AB190">
            <v>2.4500000000000002</v>
          </cell>
          <cell r="AC190" t="str">
            <v>OK</v>
          </cell>
          <cell r="AD190">
            <v>2.4500000000000002</v>
          </cell>
          <cell r="AE190" t="str">
            <v>EUR</v>
          </cell>
          <cell r="AF190">
            <v>0</v>
          </cell>
          <cell r="AI190" t="str">
            <v>NORM</v>
          </cell>
          <cell r="AJ190" t="str">
            <v>Normal</v>
          </cell>
          <cell r="AM190" t="str">
            <v>PX1.2</v>
          </cell>
          <cell r="AN190" t="str">
            <v>Prix magasin + 20% de marg</v>
          </cell>
          <cell r="AO190">
            <v>1</v>
          </cell>
          <cell r="AP190">
            <v>0</v>
          </cell>
          <cell r="AQ190">
            <v>0</v>
          </cell>
          <cell r="AS190">
            <v>6.37</v>
          </cell>
          <cell r="AT190">
            <v>7.3500000000000005</v>
          </cell>
          <cell r="AU190">
            <v>7.3500000000000005</v>
          </cell>
        </row>
        <row r="191">
          <cell r="A191" t="str">
            <v>MTEFLON50</v>
          </cell>
          <cell r="C191" t="str">
            <v>AS</v>
          </cell>
          <cell r="D191" t="str">
            <v>RUBAN TEFLON</v>
          </cell>
          <cell r="E191">
            <v>8</v>
          </cell>
          <cell r="F191" t="str">
            <v>PVC/PE</v>
          </cell>
          <cell r="G191">
            <v>4</v>
          </cell>
          <cell r="H191" t="str">
            <v>PVC/PE</v>
          </cell>
          <cell r="K191">
            <v>1</v>
          </cell>
          <cell r="L191" t="str">
            <v>RACCORD PVC PRESSION &amp; PE</v>
          </cell>
          <cell r="M191" t="str">
            <v>SORODIST</v>
          </cell>
          <cell r="N191" t="str">
            <v>TEFLON50</v>
          </cell>
          <cell r="O191" t="str">
            <v>RUBAN PTFE 50 M</v>
          </cell>
          <cell r="Q191">
            <v>1</v>
          </cell>
          <cell r="R191">
            <v>0</v>
          </cell>
          <cell r="S191" t="e">
            <v>#N/A</v>
          </cell>
          <cell r="T191" t="e">
            <v>#N/A</v>
          </cell>
          <cell r="U191" t="e">
            <v>#N/A</v>
          </cell>
          <cell r="V191">
            <v>3.8029999999999999</v>
          </cell>
          <cell r="W191">
            <v>3.8029999999999999</v>
          </cell>
          <cell r="X191">
            <v>3.8029999999999999</v>
          </cell>
          <cell r="Y191"/>
          <cell r="Z191"/>
          <cell r="AA191"/>
          <cell r="AB191">
            <v>3.8029999999999999</v>
          </cell>
          <cell r="AC191" t="str">
            <v>OK</v>
          </cell>
          <cell r="AD191">
            <v>0</v>
          </cell>
          <cell r="AE191" t="str">
            <v>EUR</v>
          </cell>
          <cell r="AF191">
            <v>0</v>
          </cell>
          <cell r="AI191" t="str">
            <v>NORM</v>
          </cell>
          <cell r="AJ191" t="str">
            <v>Normal</v>
          </cell>
          <cell r="AM191" t="str">
            <v>PX1.2</v>
          </cell>
          <cell r="AN191" t="str">
            <v>Prix magasin + 20% de marg</v>
          </cell>
          <cell r="AP191">
            <v>0</v>
          </cell>
          <cell r="AQ191">
            <v>0</v>
          </cell>
          <cell r="AS191">
            <v>7.44</v>
          </cell>
          <cell r="AT191">
            <v>7.6059999999999999</v>
          </cell>
          <cell r="AU191">
            <v>7.6059999999999999</v>
          </cell>
        </row>
        <row r="192">
          <cell r="A192" t="str">
            <v>M2TJ</v>
          </cell>
          <cell r="C192" t="str">
            <v>AS</v>
          </cell>
          <cell r="D192" t="str">
            <v>MANCHON DILATATION FF PVC EVAC D100</v>
          </cell>
          <cell r="E192">
            <v>8</v>
          </cell>
          <cell r="F192" t="str">
            <v>PVC/PE</v>
          </cell>
          <cell r="G192">
            <v>4</v>
          </cell>
          <cell r="H192" t="str">
            <v>PVC/PE</v>
          </cell>
          <cell r="K192">
            <v>3</v>
          </cell>
          <cell r="L192" t="str">
            <v>PVC EVACUATION / VENTILATION / DRAINAGE</v>
          </cell>
          <cell r="M192" t="str">
            <v>NICOLL</v>
          </cell>
          <cell r="N192" t="str">
            <v>M2TJ</v>
          </cell>
          <cell r="O192" t="str">
            <v>MANCHON DILATATION FF PVC EVAC Ø 100</v>
          </cell>
          <cell r="Q192">
            <v>1</v>
          </cell>
          <cell r="R192">
            <v>1</v>
          </cell>
          <cell r="S192">
            <v>460</v>
          </cell>
          <cell r="T192">
            <v>3.22</v>
          </cell>
          <cell r="U192" t="str">
            <v>AS</v>
          </cell>
          <cell r="V192">
            <v>3.22</v>
          </cell>
          <cell r="W192">
            <v>3.22</v>
          </cell>
          <cell r="X192">
            <v>3.22</v>
          </cell>
          <cell r="Y192"/>
          <cell r="Z192"/>
          <cell r="AA192"/>
          <cell r="AB192">
            <v>3.22</v>
          </cell>
          <cell r="AC192" t="str">
            <v>OK</v>
          </cell>
          <cell r="AD192">
            <v>3.22</v>
          </cell>
          <cell r="AE192" t="str">
            <v>EUR</v>
          </cell>
          <cell r="AF192">
            <v>0</v>
          </cell>
          <cell r="AI192" t="str">
            <v>NORM</v>
          </cell>
          <cell r="AJ192" t="str">
            <v>Normal</v>
          </cell>
          <cell r="AM192" t="str">
            <v>PX1.2</v>
          </cell>
          <cell r="AN192" t="str">
            <v>Prix magasin + 20% de marg</v>
          </cell>
          <cell r="AP192">
            <v>0</v>
          </cell>
          <cell r="AQ192">
            <v>0</v>
          </cell>
          <cell r="AS192">
            <v>8.0500000000000007</v>
          </cell>
          <cell r="AT192">
            <v>8.0500000000000007</v>
          </cell>
          <cell r="AU192">
            <v>8.0500000000000007</v>
          </cell>
        </row>
        <row r="193">
          <cell r="A193" t="str">
            <v>BADGE</v>
          </cell>
          <cell r="C193" t="str">
            <v>AS</v>
          </cell>
          <cell r="D193" t="str">
            <v xml:space="preserve">BADGES </v>
          </cell>
          <cell r="E193">
            <v>16</v>
          </cell>
          <cell r="F193" t="str">
            <v>SUPPORT DE COMMUNICATION</v>
          </cell>
          <cell r="G193">
            <v>10</v>
          </cell>
          <cell r="H193" t="str">
            <v>SUPPORT DE COMMUNICATION</v>
          </cell>
          <cell r="M193" t="str">
            <v>&lt;Defaut&gt;</v>
          </cell>
          <cell r="N193" t="str">
            <v>BADGE</v>
          </cell>
          <cell r="O193" t="str">
            <v>BADGES """"EDITION AQUATIRIS""""</v>
          </cell>
          <cell r="Q193">
            <v>1</v>
          </cell>
          <cell r="R193">
            <v>1</v>
          </cell>
          <cell r="S193">
            <v>29</v>
          </cell>
          <cell r="T193">
            <v>6.6</v>
          </cell>
          <cell r="U193" t="str">
            <v>AS</v>
          </cell>
          <cell r="V193">
            <v>6.6</v>
          </cell>
          <cell r="W193">
            <v>6.6</v>
          </cell>
          <cell r="X193">
            <v>6.6</v>
          </cell>
          <cell r="Y193"/>
          <cell r="Z193"/>
          <cell r="AA193"/>
          <cell r="AB193">
            <v>6.6</v>
          </cell>
          <cell r="AC193" t="str">
            <v>OK</v>
          </cell>
          <cell r="AD193">
            <v>6.6</v>
          </cell>
          <cell r="AE193" t="str">
            <v>EUR</v>
          </cell>
          <cell r="AF193">
            <v>0</v>
          </cell>
          <cell r="AI193" t="str">
            <v>NORM</v>
          </cell>
          <cell r="AJ193" t="str">
            <v>Normal</v>
          </cell>
          <cell r="AM193" t="str">
            <v>PX1.2</v>
          </cell>
          <cell r="AN193" t="str">
            <v>Prix magasin + 20% de marg</v>
          </cell>
          <cell r="AP193">
            <v>0</v>
          </cell>
          <cell r="AQ193">
            <v>0</v>
          </cell>
          <cell r="AS193">
            <v>7.99</v>
          </cell>
          <cell r="AT193">
            <v>8.25</v>
          </cell>
          <cell r="AU193">
            <v>8.25</v>
          </cell>
        </row>
        <row r="194">
          <cell r="A194" t="str">
            <v>PVC5016</v>
          </cell>
          <cell r="C194" t="str">
            <v>AS</v>
          </cell>
          <cell r="D194" t="str">
            <v>TUBE PVC PRESSION A COLLER  D50 EN 3M</v>
          </cell>
          <cell r="E194">
            <v>8</v>
          </cell>
          <cell r="F194" t="str">
            <v>PVC/PE</v>
          </cell>
          <cell r="G194">
            <v>4</v>
          </cell>
          <cell r="H194" t="str">
            <v>PVC/PE</v>
          </cell>
          <cell r="K194">
            <v>2</v>
          </cell>
          <cell r="L194" t="str">
            <v>COURONNES PE / BARRES PVC</v>
          </cell>
          <cell r="M194" t="str">
            <v>SORODIST</v>
          </cell>
          <cell r="N194" t="str">
            <v>TP50/163</v>
          </cell>
          <cell r="O194" t="str">
            <v>Tube PVC pression a coller  D50</v>
          </cell>
          <cell r="P194" t="str">
            <v>ML</v>
          </cell>
          <cell r="Q194">
            <v>1</v>
          </cell>
          <cell r="R194">
            <v>1</v>
          </cell>
          <cell r="S194" t="e">
            <v>#N/A</v>
          </cell>
          <cell r="T194" t="e">
            <v>#N/A</v>
          </cell>
          <cell r="U194" t="e">
            <v>#N/A</v>
          </cell>
          <cell r="V194">
            <v>1.84</v>
          </cell>
          <cell r="W194">
            <v>1.84</v>
          </cell>
          <cell r="X194">
            <v>3.0249999999999999</v>
          </cell>
          <cell r="Y194"/>
          <cell r="Z194"/>
          <cell r="AA194"/>
          <cell r="AB194">
            <v>3.0249999999999999</v>
          </cell>
          <cell r="AC194" t="str">
            <v>OK</v>
          </cell>
          <cell r="AD194">
            <v>1.84</v>
          </cell>
          <cell r="AE194" t="str">
            <v>EUR</v>
          </cell>
          <cell r="AF194">
            <v>0</v>
          </cell>
          <cell r="AI194" t="str">
            <v>NORM</v>
          </cell>
          <cell r="AJ194" t="str">
            <v>Normal</v>
          </cell>
          <cell r="AM194" t="str">
            <v>PX1.2</v>
          </cell>
          <cell r="AN194" t="str">
            <v>Prix magasin + 20% de marg</v>
          </cell>
          <cell r="AO194" t="str">
            <v>BARRE DE 3M</v>
          </cell>
          <cell r="AP194">
            <v>0</v>
          </cell>
          <cell r="AQ194">
            <v>0</v>
          </cell>
          <cell r="AS194">
            <v>7.83</v>
          </cell>
          <cell r="AT194">
            <v>8.3187499999999996</v>
          </cell>
          <cell r="AU194">
            <v>8.3187499999999996</v>
          </cell>
        </row>
        <row r="195">
          <cell r="A195" t="str">
            <v>DIG01</v>
          </cell>
          <cell r="C195" t="str">
            <v>AN</v>
          </cell>
          <cell r="D195" t="str">
            <v>REGARD GRAVITAIRE DOUBLE SORTIE + COUVERCLE</v>
          </cell>
          <cell r="E195">
            <v>5</v>
          </cell>
          <cell r="F195" t="str">
            <v>REGARDS/REPARTITEURS/CHASSES</v>
          </cell>
          <cell r="G195">
            <v>1</v>
          </cell>
          <cell r="H195" t="str">
            <v>REGARDS/REPARTITEURS/CHASSES</v>
          </cell>
          <cell r="K195">
            <v>5</v>
          </cell>
          <cell r="L195" t="str">
            <v>REGARDS AU DETAIL</v>
          </cell>
          <cell r="M195" t="str">
            <v>EMP</v>
          </cell>
          <cell r="N195" t="str">
            <v>REGARDGRAVIT008F</v>
          </cell>
          <cell r="O195" t="str">
            <v>REGARD GRAVIATIRE AVEC COUVERCLE</v>
          </cell>
          <cell r="P195">
            <v>1</v>
          </cell>
          <cell r="Q195">
            <v>1</v>
          </cell>
          <cell r="R195">
            <v>1</v>
          </cell>
          <cell r="S195" t="e">
            <v>#N/A</v>
          </cell>
          <cell r="T195" t="e">
            <v>#N/A</v>
          </cell>
          <cell r="U195" t="e">
            <v>#N/A</v>
          </cell>
          <cell r="V195">
            <v>58</v>
          </cell>
          <cell r="W195">
            <v>58</v>
          </cell>
          <cell r="X195">
            <v>58</v>
          </cell>
          <cell r="Y195"/>
          <cell r="Z195"/>
          <cell r="AA195"/>
          <cell r="AB195">
            <v>58</v>
          </cell>
          <cell r="AC195" t="str">
            <v>OK</v>
          </cell>
          <cell r="AD195">
            <v>58</v>
          </cell>
          <cell r="AE195" t="str">
            <v>EUR</v>
          </cell>
          <cell r="AF195">
            <v>0</v>
          </cell>
          <cell r="AI195" t="str">
            <v>NORM</v>
          </cell>
          <cell r="AJ195" t="str">
            <v>Normal</v>
          </cell>
          <cell r="AM195" t="str">
            <v>PX1.2</v>
          </cell>
          <cell r="AN195" t="str">
            <v>Prix magasin + 20% de marg</v>
          </cell>
          <cell r="AO195">
            <v>1</v>
          </cell>
          <cell r="AP195">
            <v>0</v>
          </cell>
          <cell r="AQ195">
            <v>0</v>
          </cell>
          <cell r="AS195">
            <v>105.96</v>
          </cell>
          <cell r="AT195">
            <v>116</v>
          </cell>
          <cell r="AU195">
            <v>116</v>
          </cell>
        </row>
        <row r="196">
          <cell r="A196" t="str">
            <v>PLFLOT</v>
          </cell>
          <cell r="C196" t="str">
            <v>AS</v>
          </cell>
          <cell r="D196" t="str">
            <v xml:space="preserve">PLAQUETTE PHYTOFLOTTANTE </v>
          </cell>
          <cell r="E196">
            <v>16</v>
          </cell>
          <cell r="F196" t="str">
            <v>SUPPORT DE COMMUNICATION</v>
          </cell>
          <cell r="G196">
            <v>10</v>
          </cell>
          <cell r="H196" t="str">
            <v>SUPPORT DE COMMUNICATION</v>
          </cell>
          <cell r="I196" t="str">
            <v>T</v>
          </cell>
          <cell r="J196" t="str">
            <v>TUYAUTERIE</v>
          </cell>
          <cell r="M196" t="str">
            <v>MICROLYNX</v>
          </cell>
          <cell r="N196" t="str">
            <v>PLFLOT</v>
          </cell>
          <cell r="O196" t="str">
            <v xml:space="preserve">PLAQUETTE PHYTOFLOTTANTE </v>
          </cell>
          <cell r="P196" t="str">
            <v>pc</v>
          </cell>
          <cell r="Q196">
            <v>1</v>
          </cell>
          <cell r="R196">
            <v>0</v>
          </cell>
          <cell r="S196">
            <v>18</v>
          </cell>
          <cell r="T196">
            <v>7.73</v>
          </cell>
          <cell r="U196" t="str">
            <v>AS</v>
          </cell>
          <cell r="V196">
            <v>7.73</v>
          </cell>
          <cell r="W196">
            <v>7.73</v>
          </cell>
          <cell r="X196">
            <v>7.73</v>
          </cell>
          <cell r="Y196"/>
          <cell r="Z196"/>
          <cell r="AA196"/>
          <cell r="AB196">
            <v>6.35</v>
          </cell>
          <cell r="AC196" t="str">
            <v>OK</v>
          </cell>
          <cell r="AD196">
            <v>7.73</v>
          </cell>
          <cell r="AE196" t="str">
            <v>EUR</v>
          </cell>
          <cell r="AF196">
            <v>0</v>
          </cell>
          <cell r="AI196" t="str">
            <v>NORM</v>
          </cell>
          <cell r="AJ196" t="str">
            <v>Normal</v>
          </cell>
          <cell r="AM196" t="str">
            <v>PX1.2</v>
          </cell>
          <cell r="AN196" t="str">
            <v>Prix magasin + 20% de marg</v>
          </cell>
          <cell r="AP196">
            <v>0</v>
          </cell>
          <cell r="AQ196">
            <v>0</v>
          </cell>
          <cell r="AS196">
            <v>10.15</v>
          </cell>
          <cell r="AT196">
            <v>10.280900000000001</v>
          </cell>
          <cell r="AU196">
            <v>8.4454999999999991</v>
          </cell>
        </row>
        <row r="197">
          <cell r="A197" t="str">
            <v>PLJPL</v>
          </cell>
          <cell r="C197" t="str">
            <v>AS</v>
          </cell>
          <cell r="D197" t="str">
            <v xml:space="preserve">PLAQUETTE JARDIN DE PLUIE </v>
          </cell>
          <cell r="E197">
            <v>16</v>
          </cell>
          <cell r="F197" t="str">
            <v>SUPPORT DE COMMUNICATION</v>
          </cell>
          <cell r="G197">
            <v>10</v>
          </cell>
          <cell r="H197" t="str">
            <v>SUPPORT DE COMMUNICATION</v>
          </cell>
          <cell r="M197" t="str">
            <v>MICROLYNX</v>
          </cell>
          <cell r="N197" t="str">
            <v>PLJPL</v>
          </cell>
          <cell r="O197" t="str">
            <v xml:space="preserve">PLAQUETTE JARDIN DE PLUIE </v>
          </cell>
          <cell r="P197" t="str">
            <v>pc</v>
          </cell>
          <cell r="Q197">
            <v>1</v>
          </cell>
          <cell r="R197">
            <v>0</v>
          </cell>
          <cell r="S197">
            <v>17</v>
          </cell>
          <cell r="T197">
            <v>7.73</v>
          </cell>
          <cell r="U197" t="str">
            <v>AS</v>
          </cell>
          <cell r="V197">
            <v>7.73</v>
          </cell>
          <cell r="W197">
            <v>7.73</v>
          </cell>
          <cell r="X197">
            <v>7.73</v>
          </cell>
          <cell r="Y197"/>
          <cell r="Z197"/>
          <cell r="AA197"/>
          <cell r="AB197">
            <v>6.35</v>
          </cell>
          <cell r="AC197" t="str">
            <v>OK</v>
          </cell>
          <cell r="AD197">
            <v>7.73</v>
          </cell>
          <cell r="AE197" t="str">
            <v>EUR</v>
          </cell>
          <cell r="AF197">
            <v>0</v>
          </cell>
          <cell r="AI197" t="str">
            <v>NORM</v>
          </cell>
          <cell r="AJ197" t="str">
            <v>Normal</v>
          </cell>
          <cell r="AM197" t="str">
            <v>PX1.2</v>
          </cell>
          <cell r="AN197" t="str">
            <v>Prix magasin + 20% de marg</v>
          </cell>
          <cell r="AP197">
            <v>0</v>
          </cell>
          <cell r="AQ197">
            <v>0</v>
          </cell>
          <cell r="AS197">
            <v>10.15</v>
          </cell>
          <cell r="AT197">
            <v>10.280900000000001</v>
          </cell>
          <cell r="AU197">
            <v>8.4454999999999991</v>
          </cell>
        </row>
        <row r="198">
          <cell r="A198" t="str">
            <v>PLTINY</v>
          </cell>
          <cell r="C198" t="str">
            <v>AS</v>
          </cell>
          <cell r="D198" t="str">
            <v>PLAQUETTE PHYTOTINY</v>
          </cell>
          <cell r="E198">
            <v>16</v>
          </cell>
          <cell r="F198" t="str">
            <v>SUPPORT DE COMMUNICATION</v>
          </cell>
          <cell r="G198">
            <v>10</v>
          </cell>
          <cell r="H198" t="str">
            <v>SUPPORT DE COMMUNICATION</v>
          </cell>
          <cell r="I198" t="str">
            <v>T</v>
          </cell>
          <cell r="J198" t="str">
            <v>TUYAUTERIE</v>
          </cell>
          <cell r="M198" t="str">
            <v>MICROLYNX</v>
          </cell>
          <cell r="N198" t="str">
            <v>PLTINY</v>
          </cell>
          <cell r="O198" t="str">
            <v>PLAQUETTE PHYTOTINY</v>
          </cell>
          <cell r="P198" t="str">
            <v>pc</v>
          </cell>
          <cell r="Q198">
            <v>1</v>
          </cell>
          <cell r="R198">
            <v>0</v>
          </cell>
          <cell r="S198">
            <v>31</v>
          </cell>
          <cell r="T198">
            <v>7.73</v>
          </cell>
          <cell r="U198" t="str">
            <v>AS</v>
          </cell>
          <cell r="V198">
            <v>7.73</v>
          </cell>
          <cell r="W198">
            <v>7.73</v>
          </cell>
          <cell r="X198">
            <v>7.73</v>
          </cell>
          <cell r="Y198"/>
          <cell r="Z198"/>
          <cell r="AA198"/>
          <cell r="AB198">
            <v>6.35</v>
          </cell>
          <cell r="AC198" t="str">
            <v>OK</v>
          </cell>
          <cell r="AD198">
            <v>7.73</v>
          </cell>
          <cell r="AE198" t="str">
            <v>EUR</v>
          </cell>
          <cell r="AF198">
            <v>0</v>
          </cell>
          <cell r="AI198" t="str">
            <v>NORM</v>
          </cell>
          <cell r="AJ198" t="str">
            <v>Normal</v>
          </cell>
          <cell r="AM198" t="str">
            <v>PX1.2</v>
          </cell>
          <cell r="AN198" t="str">
            <v>Prix magasin + 20% de marg</v>
          </cell>
          <cell r="AP198">
            <v>0</v>
          </cell>
          <cell r="AQ198">
            <v>0</v>
          </cell>
          <cell r="AS198">
            <v>10.15</v>
          </cell>
          <cell r="AT198">
            <v>10.280900000000001</v>
          </cell>
          <cell r="AU198">
            <v>8.4454999999999991</v>
          </cell>
        </row>
        <row r="199">
          <cell r="A199" t="str">
            <v>UM40</v>
          </cell>
          <cell r="C199" t="str">
            <v>AS</v>
          </cell>
          <cell r="D199" t="str">
            <v>MANCHON A COMPRESSION PE/PVC</v>
          </cell>
          <cell r="E199">
            <v>8</v>
          </cell>
          <cell r="F199" t="str">
            <v>PVC/PE</v>
          </cell>
          <cell r="G199">
            <v>4</v>
          </cell>
          <cell r="H199" t="str">
            <v>PVC/PE</v>
          </cell>
          <cell r="K199">
            <v>1</v>
          </cell>
          <cell r="L199" t="str">
            <v>RACCORD PVC PRESSION &amp; PE</v>
          </cell>
          <cell r="M199" t="str">
            <v>SORODIST</v>
          </cell>
          <cell r="N199">
            <v>9.9009999999999995E+44</v>
          </cell>
          <cell r="O199" t="str">
            <v>MANCHON A COMPRESSION PE/PVC</v>
          </cell>
          <cell r="Q199">
            <v>1</v>
          </cell>
          <cell r="R199">
            <v>1</v>
          </cell>
          <cell r="S199" t="e">
            <v>#N/A</v>
          </cell>
          <cell r="T199" t="e">
            <v>#N/A</v>
          </cell>
          <cell r="U199" t="e">
            <v>#N/A</v>
          </cell>
          <cell r="V199">
            <v>2.97</v>
          </cell>
          <cell r="W199">
            <v>2.97</v>
          </cell>
          <cell r="X199">
            <v>2.97</v>
          </cell>
          <cell r="Y199"/>
          <cell r="Z199"/>
          <cell r="AA199"/>
          <cell r="AB199">
            <v>3.4940000000000002</v>
          </cell>
          <cell r="AC199" t="str">
            <v>OK</v>
          </cell>
          <cell r="AD199">
            <v>2.93</v>
          </cell>
          <cell r="AE199" t="str">
            <v>EUR</v>
          </cell>
          <cell r="AF199">
            <v>0</v>
          </cell>
          <cell r="AI199" t="str">
            <v>NORM</v>
          </cell>
          <cell r="AJ199" t="str">
            <v>Normal</v>
          </cell>
          <cell r="AM199" t="str">
            <v>PX1.2</v>
          </cell>
          <cell r="AN199" t="str">
            <v>Prix magasin + 20% de marg</v>
          </cell>
          <cell r="AP199">
            <v>0</v>
          </cell>
          <cell r="AQ199">
            <v>0</v>
          </cell>
          <cell r="AS199">
            <v>6.6</v>
          </cell>
          <cell r="AT199">
            <v>7.4250000000000007</v>
          </cell>
          <cell r="AU199">
            <v>8.7350000000000012</v>
          </cell>
        </row>
        <row r="200">
          <cell r="A200" t="str">
            <v>PLAQUETTES</v>
          </cell>
          <cell r="C200" t="str">
            <v>AS</v>
          </cell>
          <cell r="D200" t="str">
            <v>PLAQUETTES JARDIN DASSAINISSEMENT</v>
          </cell>
          <cell r="E200">
            <v>16</v>
          </cell>
          <cell r="F200" t="str">
            <v>SUPPORT DE COMMUNICATION</v>
          </cell>
          <cell r="G200">
            <v>10</v>
          </cell>
          <cell r="H200" t="str">
            <v>SUPPORT DE COMMUNICATION</v>
          </cell>
          <cell r="M200" t="str">
            <v>MICROLYNX</v>
          </cell>
          <cell r="N200" t="str">
            <v>PLAQUETTES</v>
          </cell>
          <cell r="O200" t="str">
            <v>PLAQUETTES JARDIN DASSAINISSEMENT</v>
          </cell>
          <cell r="Q200">
            <v>1</v>
          </cell>
          <cell r="R200">
            <v>0</v>
          </cell>
          <cell r="S200">
            <v>115</v>
          </cell>
          <cell r="T200">
            <v>6.61</v>
          </cell>
          <cell r="U200" t="str">
            <v>AS</v>
          </cell>
          <cell r="V200">
            <v>6.61</v>
          </cell>
          <cell r="W200">
            <v>6.61</v>
          </cell>
          <cell r="X200">
            <v>6.61</v>
          </cell>
          <cell r="Y200"/>
          <cell r="Z200"/>
          <cell r="AA200"/>
          <cell r="AB200">
            <v>6.61</v>
          </cell>
          <cell r="AC200" t="str">
            <v>OK</v>
          </cell>
          <cell r="AD200">
            <v>6.61</v>
          </cell>
          <cell r="AE200" t="str">
            <v>EUR</v>
          </cell>
          <cell r="AF200">
            <v>0</v>
          </cell>
          <cell r="AI200" t="str">
            <v>NORM</v>
          </cell>
          <cell r="AJ200" t="str">
            <v>Normal</v>
          </cell>
          <cell r="AM200" t="str">
            <v>PX1.2</v>
          </cell>
          <cell r="AN200" t="str">
            <v>Prix magasin + 20% de marg</v>
          </cell>
          <cell r="AP200">
            <v>0</v>
          </cell>
          <cell r="AQ200">
            <v>0</v>
          </cell>
          <cell r="AS200">
            <v>8.5399999999999991</v>
          </cell>
          <cell r="AT200">
            <v>8.7913000000000014</v>
          </cell>
          <cell r="AU200">
            <v>8.7913000000000014</v>
          </cell>
        </row>
        <row r="201">
          <cell r="A201" t="str">
            <v>MJOI200</v>
          </cell>
          <cell r="C201" t="str">
            <v>AS</v>
          </cell>
          <cell r="D201" t="str">
            <v>JOINT FORSHEDA D200</v>
          </cell>
          <cell r="E201">
            <v>10</v>
          </cell>
          <cell r="F201" t="str">
            <v>ACCESSOIRES AU DETAIL</v>
          </cell>
          <cell r="G201">
            <v>8</v>
          </cell>
          <cell r="H201" t="str">
            <v>ACCESSOIRES AU DETAIL</v>
          </cell>
          <cell r="M201" t="str">
            <v>EMP</v>
          </cell>
          <cell r="N201" t="str">
            <v>JOINT200F</v>
          </cell>
          <cell r="O201" t="str">
            <v>JOINT HUBLOT PVC D200 EPDM 4 MM</v>
          </cell>
          <cell r="P201">
            <v>1</v>
          </cell>
          <cell r="Q201">
            <v>1</v>
          </cell>
          <cell r="R201">
            <v>40</v>
          </cell>
          <cell r="S201" t="e">
            <v>#N/A</v>
          </cell>
          <cell r="T201" t="e">
            <v>#N/A</v>
          </cell>
          <cell r="U201" t="e">
            <v>#N/A</v>
          </cell>
          <cell r="V201">
            <v>6</v>
          </cell>
          <cell r="W201">
            <v>6</v>
          </cell>
          <cell r="X201">
            <v>6</v>
          </cell>
          <cell r="Y201"/>
          <cell r="Z201"/>
          <cell r="AA201"/>
          <cell r="AB201">
            <v>6</v>
          </cell>
          <cell r="AC201" t="str">
            <v>OK</v>
          </cell>
          <cell r="AD201">
            <v>6</v>
          </cell>
          <cell r="AE201" t="str">
            <v>EUR</v>
          </cell>
          <cell r="AF201">
            <v>0</v>
          </cell>
          <cell r="AI201" t="str">
            <v>NORM</v>
          </cell>
          <cell r="AJ201" t="str">
            <v>Normal</v>
          </cell>
          <cell r="AM201" t="str">
            <v>PX1.2</v>
          </cell>
          <cell r="AN201" t="str">
            <v>Prix magasin + 20% de marg</v>
          </cell>
          <cell r="AO201">
            <v>1</v>
          </cell>
          <cell r="AP201">
            <v>0</v>
          </cell>
          <cell r="AQ201">
            <v>0</v>
          </cell>
          <cell r="AS201">
            <v>9</v>
          </cell>
          <cell r="AT201">
            <v>9</v>
          </cell>
          <cell r="AU201">
            <v>9</v>
          </cell>
        </row>
        <row r="202">
          <cell r="A202" t="str">
            <v>C70701800</v>
          </cell>
          <cell r="C202" t="str">
            <v>AS</v>
          </cell>
          <cell r="D202" t="str">
            <v>CHEVRON 70X70 1.80 ML</v>
          </cell>
          <cell r="E202">
            <v>3</v>
          </cell>
          <cell r="F202" t="str">
            <v>CLOTURES/GRILLES/FINITIONS</v>
          </cell>
          <cell r="G202">
            <v>7</v>
          </cell>
          <cell r="H202" t="str">
            <v>CLOTURES/GRILLES/FINITIONS</v>
          </cell>
          <cell r="K202">
            <v>3</v>
          </cell>
          <cell r="L202" t="str">
            <v>BORDURES</v>
          </cell>
          <cell r="M202" t="str">
            <v>TRAIDIB</v>
          </cell>
          <cell r="N202" t="str">
            <v>C70701800</v>
          </cell>
          <cell r="O202" t="str">
            <v xml:space="preserve">CARRE 70 LG 1.80 </v>
          </cell>
          <cell r="P202" t="str">
            <v>CHEVRON 1,8 ML</v>
          </cell>
          <cell r="Q202">
            <v>1</v>
          </cell>
          <cell r="R202">
            <v>140</v>
          </cell>
          <cell r="S202">
            <v>100.904</v>
          </cell>
          <cell r="T202">
            <v>7.05</v>
          </cell>
          <cell r="U202" t="str">
            <v>AS</v>
          </cell>
          <cell r="V202">
            <v>7.05</v>
          </cell>
          <cell r="W202">
            <v>7.05</v>
          </cell>
          <cell r="X202">
            <v>7.05</v>
          </cell>
          <cell r="Y202"/>
          <cell r="Z202"/>
          <cell r="AA202"/>
          <cell r="AB202">
            <v>7.4</v>
          </cell>
          <cell r="AC202" t="str">
            <v>OK</v>
          </cell>
          <cell r="AD202">
            <v>7.05</v>
          </cell>
          <cell r="AE202" t="str">
            <v>EUR</v>
          </cell>
          <cell r="AF202">
            <v>0</v>
          </cell>
          <cell r="AG202" t="str">
            <v>1 PALETTE = 140 CHEVRONS</v>
          </cell>
          <cell r="AH202">
            <v>7</v>
          </cell>
          <cell r="AI202" t="str">
            <v>NORM</v>
          </cell>
          <cell r="AJ202" t="str">
            <v>Normal</v>
          </cell>
          <cell r="AM202" t="str">
            <v>PX1.2</v>
          </cell>
          <cell r="AN202" t="str">
            <v>Prix magasin + 20% de marg</v>
          </cell>
          <cell r="AO202" t="str">
            <v>CHEVRON 1,8 ML</v>
          </cell>
          <cell r="AP202">
            <v>0</v>
          </cell>
          <cell r="AQ202">
            <v>0</v>
          </cell>
          <cell r="AS202">
            <v>6.26</v>
          </cell>
          <cell r="AT202">
            <v>8.8125</v>
          </cell>
          <cell r="AU202">
            <v>9.25</v>
          </cell>
        </row>
        <row r="203">
          <cell r="A203" t="str">
            <v>MRAC50</v>
          </cell>
          <cell r="C203" t="e">
            <v>#N/A</v>
          </cell>
          <cell r="D203" t="str">
            <v>RACCORD PEHD PVC D50</v>
          </cell>
          <cell r="E203">
            <v>9</v>
          </cell>
          <cell r="F203" t="str">
            <v>POSTES DE RELEVAGE</v>
          </cell>
          <cell r="G203">
            <v>4</v>
          </cell>
          <cell r="H203" t="str">
            <v>PVC/PE</v>
          </cell>
          <cell r="K203">
            <v>3</v>
          </cell>
          <cell r="L203" t="str">
            <v>ACCESSOIRES POSTE</v>
          </cell>
          <cell r="M203" t="str">
            <v>AQUATIRIS</v>
          </cell>
          <cell r="N203" t="str">
            <v>&lt;Non référencé&gt;</v>
          </cell>
          <cell r="O203" t="str">
            <v>&lt;Article non référencé&gt;</v>
          </cell>
          <cell r="Q203">
            <v>1</v>
          </cell>
          <cell r="R203">
            <v>0</v>
          </cell>
          <cell r="S203" t="e">
            <v>#N/A</v>
          </cell>
          <cell r="T203" t="e">
            <v>#N/A</v>
          </cell>
          <cell r="U203" t="e">
            <v>#N/A</v>
          </cell>
          <cell r="V203" t="str">
            <v>-</v>
          </cell>
          <cell r="W203">
            <v>0</v>
          </cell>
          <cell r="X203">
            <v>5.9640000000000004</v>
          </cell>
          <cell r="Y203">
            <v>0</v>
          </cell>
          <cell r="Z203"/>
          <cell r="AA203"/>
          <cell r="AB203">
            <v>6.2839999999999998</v>
          </cell>
          <cell r="AC203" t="str">
            <v>OK</v>
          </cell>
          <cell r="AD203">
            <v>0</v>
          </cell>
          <cell r="AE203" t="str">
            <v>EUR</v>
          </cell>
          <cell r="AF203">
            <v>0</v>
          </cell>
          <cell r="AI203" t="str">
            <v>NORM</v>
          </cell>
          <cell r="AJ203" t="str">
            <v>Normal</v>
          </cell>
          <cell r="AM203" t="str">
            <v>PX1.2</v>
          </cell>
          <cell r="AN203" t="str">
            <v>Prix magasin + 20% de marg</v>
          </cell>
          <cell r="AP203">
            <v>0</v>
          </cell>
          <cell r="AQ203">
            <v>0</v>
          </cell>
          <cell r="AS203">
            <v>8.51</v>
          </cell>
          <cell r="AT203">
            <v>8.8417899999999996</v>
          </cell>
          <cell r="AU203">
            <v>9.31142</v>
          </cell>
        </row>
        <row r="204">
          <cell r="A204" t="str">
            <v>ODPRO163</v>
          </cell>
          <cell r="C204" t="e">
            <v>#N/A</v>
          </cell>
          <cell r="D204" t="str">
            <v>DRAIN EPANDAGE ODPRO VERT D100 L=163 CM</v>
          </cell>
          <cell r="E204">
            <v>17</v>
          </cell>
          <cell r="F204" t="str">
            <v>DRAINAGE</v>
          </cell>
          <cell r="G204">
            <v>14</v>
          </cell>
          <cell r="H204" t="str">
            <v>DRAINAGE</v>
          </cell>
          <cell r="M204" t="str">
            <v>SASKIT</v>
          </cell>
          <cell r="N204" t="str">
            <v>ODPRO163</v>
          </cell>
          <cell r="O204" t="str">
            <v>DRAIN EPANDAGE ODPRO VERT D100</v>
          </cell>
          <cell r="P204" t="str">
            <v>pc</v>
          </cell>
          <cell r="Q204">
            <v>1</v>
          </cell>
          <cell r="R204">
            <v>1</v>
          </cell>
          <cell r="S204" t="e">
            <v>#N/A</v>
          </cell>
          <cell r="T204" t="e">
            <v>#N/A</v>
          </cell>
          <cell r="U204" t="e">
            <v>#N/A</v>
          </cell>
          <cell r="V204" t="str">
            <v>-</v>
          </cell>
          <cell r="W204">
            <v>0</v>
          </cell>
          <cell r="X204">
            <v>6.34</v>
          </cell>
          <cell r="Y204">
            <v>6.34</v>
          </cell>
          <cell r="Z204"/>
          <cell r="AA204"/>
          <cell r="AB204">
            <v>6.34</v>
          </cell>
          <cell r="AC204" t="str">
            <v>OK</v>
          </cell>
          <cell r="AD204">
            <v>0</v>
          </cell>
          <cell r="AE204" t="str">
            <v>EUR</v>
          </cell>
          <cell r="AF204">
            <v>0</v>
          </cell>
          <cell r="AI204" t="str">
            <v>NORM</v>
          </cell>
          <cell r="AJ204" t="str">
            <v>Normal</v>
          </cell>
          <cell r="AM204" t="str">
            <v>PX1.2</v>
          </cell>
          <cell r="AN204" t="str">
            <v>Prix magasin + 20% de marg</v>
          </cell>
          <cell r="AP204">
            <v>0</v>
          </cell>
          <cell r="AQ204">
            <v>0</v>
          </cell>
          <cell r="AS204">
            <v>9</v>
          </cell>
          <cell r="AT204">
            <v>9.51</v>
          </cell>
          <cell r="AU204">
            <v>9.51</v>
          </cell>
        </row>
        <row r="205">
          <cell r="A205" t="str">
            <v>DIR023VMHI63D</v>
          </cell>
          <cell r="C205" t="e">
            <v>#N/A</v>
          </cell>
          <cell r="D205" t="str">
            <v>KIT RELEVAGE VAN 3 VOIES MOTORISE D63</v>
          </cell>
          <cell r="M205" t="str">
            <v>AQUATIRIS</v>
          </cell>
          <cell r="N205" t="str">
            <v>DIR023VMHI63D</v>
          </cell>
          <cell r="O205" t="str">
            <v>KIT RELEVAGE VAN 3 VOIES MOTORISE D63</v>
          </cell>
          <cell r="Q205">
            <v>0</v>
          </cell>
          <cell r="R205">
            <v>0</v>
          </cell>
          <cell r="S205" t="e">
            <v>#N/A</v>
          </cell>
          <cell r="T205" t="e">
            <v>#N/A</v>
          </cell>
          <cell r="U205" t="e">
            <v>#N/A</v>
          </cell>
          <cell r="V205">
            <v>0</v>
          </cell>
          <cell r="W205">
            <v>0</v>
          </cell>
          <cell r="X205" t="e">
            <v>#N/A</v>
          </cell>
          <cell r="Y205">
            <v>0</v>
          </cell>
          <cell r="Z205"/>
          <cell r="AA205"/>
          <cell r="AB205" t="e">
            <v>#N/A</v>
          </cell>
          <cell r="AC205"/>
          <cell r="AD205">
            <v>0</v>
          </cell>
          <cell r="AE205" t="str">
            <v>EUR</v>
          </cell>
          <cell r="AF205">
            <v>0</v>
          </cell>
          <cell r="AI205" t="str">
            <v>NORM</v>
          </cell>
          <cell r="AJ205" t="str">
            <v>Normal</v>
          </cell>
          <cell r="AM205" t="str">
            <v>PX1.2</v>
          </cell>
          <cell r="AN205" t="str">
            <v>Prix magasin + 20% de marg</v>
          </cell>
          <cell r="AP205">
            <v>0</v>
          </cell>
          <cell r="AQ205">
            <v>0</v>
          </cell>
          <cell r="AS205">
            <v>764</v>
          </cell>
          <cell r="AT205" t="e">
            <v>#N/A</v>
          </cell>
          <cell r="AU205" t="e">
            <v>#N/A</v>
          </cell>
        </row>
        <row r="206">
          <cell r="A206" t="str">
            <v>CLE</v>
          </cell>
          <cell r="C206" t="str">
            <v>AS</v>
          </cell>
          <cell r="D206" t="str">
            <v>CLE USB 4 GO</v>
          </cell>
          <cell r="E206">
            <v>16</v>
          </cell>
          <cell r="F206" t="str">
            <v>SUPPORT DE COMMUNICATION</v>
          </cell>
          <cell r="G206">
            <v>10</v>
          </cell>
          <cell r="H206" t="str">
            <v>SUPPORT DE COMMUNICATION</v>
          </cell>
          <cell r="M206" t="str">
            <v>GENIECADO</v>
          </cell>
          <cell r="N206" t="str">
            <v>CLE</v>
          </cell>
          <cell r="O206" t="str">
            <v>CLE USB 4 GO</v>
          </cell>
          <cell r="P206" t="str">
            <v>pc</v>
          </cell>
          <cell r="Q206">
            <v>1</v>
          </cell>
          <cell r="R206">
            <v>0</v>
          </cell>
          <cell r="S206">
            <v>471</v>
          </cell>
          <cell r="T206">
            <v>7.18</v>
          </cell>
          <cell r="U206" t="str">
            <v>AS</v>
          </cell>
          <cell r="V206">
            <v>7.18</v>
          </cell>
          <cell r="W206">
            <v>7.18</v>
          </cell>
          <cell r="X206">
            <v>7.18</v>
          </cell>
          <cell r="Y206"/>
          <cell r="Z206"/>
          <cell r="AA206"/>
          <cell r="AB206">
            <v>7.18</v>
          </cell>
          <cell r="AC206" t="str">
            <v>OK</v>
          </cell>
          <cell r="AD206">
            <v>7.18</v>
          </cell>
          <cell r="AE206" t="str">
            <v>EUR</v>
          </cell>
          <cell r="AF206">
            <v>0</v>
          </cell>
          <cell r="AI206" t="str">
            <v>NORM</v>
          </cell>
          <cell r="AJ206" t="str">
            <v>Normal</v>
          </cell>
          <cell r="AM206" t="str">
            <v>PX1.2</v>
          </cell>
          <cell r="AN206" t="str">
            <v>Prix magasin + 20% de marg</v>
          </cell>
          <cell r="AP206">
            <v>0</v>
          </cell>
          <cell r="AQ206">
            <v>0</v>
          </cell>
          <cell r="AS206">
            <v>9.43</v>
          </cell>
          <cell r="AT206">
            <v>9.5494000000000003</v>
          </cell>
          <cell r="AU206">
            <v>9.5494000000000003</v>
          </cell>
        </row>
        <row r="207">
          <cell r="A207" t="str">
            <v>AH2</v>
          </cell>
          <cell r="C207" t="str">
            <v>AS</v>
          </cell>
          <cell r="D207" t="str">
            <v>ARBRE HEXAGONAL POUR SCIE CLOCHE D32 A D210</v>
          </cell>
          <cell r="E207">
            <v>14</v>
          </cell>
          <cell r="F207" t="str">
            <v>OUTILLAGE</v>
          </cell>
          <cell r="G207">
            <v>9</v>
          </cell>
          <cell r="H207" t="str">
            <v>OUTILLAGE</v>
          </cell>
          <cell r="M207" t="str">
            <v>KENI</v>
          </cell>
          <cell r="N207" t="str">
            <v>K-030105</v>
          </cell>
          <cell r="O207" t="str">
            <v>ARBRE HEXAGONAL POUR SCIE CLOCHE D32 A D210</v>
          </cell>
          <cell r="P207" t="str">
            <v>pc</v>
          </cell>
          <cell r="Q207">
            <v>1</v>
          </cell>
          <cell r="R207">
            <v>1</v>
          </cell>
          <cell r="S207" t="e">
            <v>#N/A</v>
          </cell>
          <cell r="T207" t="e">
            <v>#N/A</v>
          </cell>
          <cell r="U207" t="e">
            <v>#N/A</v>
          </cell>
          <cell r="V207">
            <v>7.13</v>
          </cell>
          <cell r="W207">
            <v>7.13</v>
          </cell>
          <cell r="X207">
            <v>7.1230000000000002</v>
          </cell>
          <cell r="Y207"/>
          <cell r="Z207"/>
          <cell r="AA207">
            <v>0.05</v>
          </cell>
          <cell r="AB207">
            <v>7.4791500000000006</v>
          </cell>
          <cell r="AC207" t="str">
            <v>OK</v>
          </cell>
          <cell r="AD207">
            <v>7.13</v>
          </cell>
          <cell r="AE207" t="str">
            <v>EUR</v>
          </cell>
          <cell r="AF207">
            <v>0</v>
          </cell>
          <cell r="AI207" t="str">
            <v>NORM</v>
          </cell>
          <cell r="AJ207" t="str">
            <v>Normal</v>
          </cell>
          <cell r="AM207" t="str">
            <v>PX1.2</v>
          </cell>
          <cell r="AN207" t="str">
            <v>Prix magasin + 20% de marg</v>
          </cell>
          <cell r="AP207">
            <v>0</v>
          </cell>
          <cell r="AQ207">
            <v>0</v>
          </cell>
          <cell r="AS207">
            <v>9.2690000000000001</v>
          </cell>
          <cell r="AT207">
            <v>9.4735900000000015</v>
          </cell>
          <cell r="AU207">
            <v>9.9472695000000009</v>
          </cell>
        </row>
        <row r="208">
          <cell r="A208" t="str">
            <v>CASQUETTE1</v>
          </cell>
          <cell r="C208" t="str">
            <v>AS</v>
          </cell>
          <cell r="D208" t="str">
            <v xml:space="preserve">CASQUETTE EN TISSU BLEU MARINE AQUATIRIS </v>
          </cell>
          <cell r="E208">
            <v>16</v>
          </cell>
          <cell r="F208" t="str">
            <v>SUPPORT DE COMMUNICATION</v>
          </cell>
          <cell r="M208" t="str">
            <v>PANTACOM</v>
          </cell>
          <cell r="N208" t="str">
            <v>CASQUETTE1</v>
          </cell>
          <cell r="O208" t="str">
            <v xml:space="preserve">CASQUETTE EN TISSU BLEU MARINE AQUATIRIS </v>
          </cell>
          <cell r="P208" t="str">
            <v>pc</v>
          </cell>
          <cell r="Q208">
            <v>1</v>
          </cell>
          <cell r="R208">
            <v>1</v>
          </cell>
          <cell r="S208">
            <v>432</v>
          </cell>
          <cell r="T208">
            <v>7.7</v>
          </cell>
          <cell r="U208" t="str">
            <v>AS</v>
          </cell>
          <cell r="V208">
            <v>7.7</v>
          </cell>
          <cell r="W208">
            <v>7.7</v>
          </cell>
          <cell r="X208">
            <v>7.7</v>
          </cell>
          <cell r="Y208"/>
          <cell r="Z208"/>
          <cell r="AA208"/>
          <cell r="AB208">
            <v>7.7</v>
          </cell>
          <cell r="AC208" t="str">
            <v>OK</v>
          </cell>
          <cell r="AD208">
            <v>7.7</v>
          </cell>
          <cell r="AE208" t="str">
            <v>EUR</v>
          </cell>
          <cell r="AF208">
            <v>0</v>
          </cell>
          <cell r="AI208" t="str">
            <v>NORM</v>
          </cell>
          <cell r="AJ208" t="str">
            <v>Normal</v>
          </cell>
          <cell r="AM208" t="str">
            <v>PX1.2</v>
          </cell>
          <cell r="AN208" t="str">
            <v>Prix magasin + 20% de marg</v>
          </cell>
          <cell r="AP208">
            <v>0</v>
          </cell>
          <cell r="AQ208">
            <v>0</v>
          </cell>
          <cell r="AS208">
            <v>10</v>
          </cell>
          <cell r="AT208">
            <v>10.241000000000001</v>
          </cell>
          <cell r="AU208">
            <v>10.241000000000001</v>
          </cell>
        </row>
        <row r="209">
          <cell r="A209" t="str">
            <v>MSCIEFIK20</v>
          </cell>
          <cell r="C209" t="str">
            <v>AS</v>
          </cell>
          <cell r="D209" t="str">
            <v>FIK20 - SCIE CLOCHE DENTURE FINE D20</v>
          </cell>
          <cell r="E209">
            <v>14</v>
          </cell>
          <cell r="F209" t="str">
            <v>OUTILLAGE</v>
          </cell>
          <cell r="G209">
            <v>9</v>
          </cell>
          <cell r="H209" t="str">
            <v>OUTILLAGE</v>
          </cell>
          <cell r="M209" t="str">
            <v>KENI</v>
          </cell>
          <cell r="N209" t="str">
            <v>K-009020</v>
          </cell>
          <cell r="O209" t="str">
            <v>FIK20 - SCIE CLOCHE DENTURE FINE D20</v>
          </cell>
          <cell r="P209" t="str">
            <v>pc</v>
          </cell>
          <cell r="Q209">
            <v>1</v>
          </cell>
          <cell r="R209">
            <v>1</v>
          </cell>
          <cell r="S209" t="e">
            <v>#N/A</v>
          </cell>
          <cell r="T209" t="e">
            <v>#N/A</v>
          </cell>
          <cell r="U209" t="e">
            <v>#N/A</v>
          </cell>
          <cell r="V209">
            <v>6.81</v>
          </cell>
          <cell r="W209">
            <v>6.81</v>
          </cell>
          <cell r="X209">
            <v>6.8090000000000002</v>
          </cell>
          <cell r="Y209"/>
          <cell r="Z209"/>
          <cell r="AA209">
            <v>0.05</v>
          </cell>
          <cell r="AB209">
            <v>7.1494500000000007</v>
          </cell>
          <cell r="AC209" t="str">
            <v>OK</v>
          </cell>
          <cell r="AD209">
            <v>6.81</v>
          </cell>
          <cell r="AE209" t="str">
            <v>EUR</v>
          </cell>
          <cell r="AF209">
            <v>0</v>
          </cell>
          <cell r="AI209" t="str">
            <v>NORM</v>
          </cell>
          <cell r="AJ209" t="str">
            <v>Normal</v>
          </cell>
          <cell r="AM209" t="str">
            <v>PX1.2</v>
          </cell>
          <cell r="AN209" t="str">
            <v>Prix magasin + 20% de marg</v>
          </cell>
          <cell r="AP209">
            <v>0</v>
          </cell>
          <cell r="AQ209">
            <v>0</v>
          </cell>
          <cell r="AS209">
            <v>10.215</v>
          </cell>
          <cell r="AT209">
            <v>10.2135</v>
          </cell>
          <cell r="AU209">
            <v>10.724175000000001</v>
          </cell>
        </row>
        <row r="210">
          <cell r="A210" t="str">
            <v>CROIX63</v>
          </cell>
          <cell r="C210" t="str">
            <v>AS</v>
          </cell>
          <cell r="D210" t="str">
            <v>CROIX PVC PRESSION D63</v>
          </cell>
          <cell r="E210">
            <v>8</v>
          </cell>
          <cell r="F210" t="str">
            <v>PVC/PE</v>
          </cell>
          <cell r="G210">
            <v>4</v>
          </cell>
          <cell r="H210" t="str">
            <v>PVC/PE</v>
          </cell>
          <cell r="K210">
            <v>1</v>
          </cell>
          <cell r="L210" t="str">
            <v>RACCORD PVC PRESSION &amp; PE</v>
          </cell>
          <cell r="M210" t="str">
            <v>SORODIST</v>
          </cell>
          <cell r="N210" t="str">
            <v>CROIX63</v>
          </cell>
          <cell r="O210" t="str">
            <v>CROIX PVC PRESSION 63</v>
          </cell>
          <cell r="Q210">
            <v>1</v>
          </cell>
          <cell r="R210">
            <v>1</v>
          </cell>
          <cell r="S210">
            <v>30</v>
          </cell>
          <cell r="T210">
            <v>5.22</v>
          </cell>
          <cell r="U210" t="str">
            <v>AS</v>
          </cell>
          <cell r="V210">
            <v>5.218</v>
          </cell>
          <cell r="W210">
            <v>5.218</v>
          </cell>
          <cell r="X210">
            <v>5.218</v>
          </cell>
          <cell r="Y210"/>
          <cell r="Z210"/>
          <cell r="AA210"/>
          <cell r="AB210">
            <v>6.1379999999999999</v>
          </cell>
          <cell r="AC210" t="str">
            <v>OK</v>
          </cell>
          <cell r="AD210">
            <v>4.84</v>
          </cell>
          <cell r="AE210" t="str">
            <v>EUR</v>
          </cell>
          <cell r="AF210">
            <v>0</v>
          </cell>
          <cell r="AI210" t="str">
            <v>NORM</v>
          </cell>
          <cell r="AJ210" t="str">
            <v>Normal</v>
          </cell>
          <cell r="AM210" t="str">
            <v>PX1.2</v>
          </cell>
          <cell r="AN210" t="str">
            <v>Prix magasin + 20% de marg</v>
          </cell>
          <cell r="AP210">
            <v>0</v>
          </cell>
          <cell r="AQ210">
            <v>0</v>
          </cell>
          <cell r="AS210">
            <v>8.23</v>
          </cell>
          <cell r="AT210">
            <v>9.1314999999999991</v>
          </cell>
          <cell r="AU210">
            <v>10.7415</v>
          </cell>
        </row>
        <row r="211">
          <cell r="A211" t="str">
            <v>PLTECH</v>
          </cell>
          <cell r="C211" t="str">
            <v>AS</v>
          </cell>
          <cell r="D211" t="str">
            <v>PLAQUETTES TECHNICO COMMERCIAL</v>
          </cell>
          <cell r="E211">
            <v>16</v>
          </cell>
          <cell r="F211" t="str">
            <v>SUPPORT DE COMMUNICATION</v>
          </cell>
          <cell r="G211">
            <v>10</v>
          </cell>
          <cell r="H211" t="str">
            <v>SUPPORT DE COMMUNICATION</v>
          </cell>
          <cell r="M211" t="str">
            <v>MICROLYNX</v>
          </cell>
          <cell r="N211" t="str">
            <v>PLTECH</v>
          </cell>
          <cell r="O211" t="str">
            <v>PLAQUETTES TECHNICO COMMERCIAL</v>
          </cell>
          <cell r="P211" t="str">
            <v>pc</v>
          </cell>
          <cell r="Q211">
            <v>1</v>
          </cell>
          <cell r="R211">
            <v>0</v>
          </cell>
          <cell r="S211">
            <v>10</v>
          </cell>
          <cell r="T211">
            <v>7.16</v>
          </cell>
          <cell r="U211" t="str">
            <v>AS</v>
          </cell>
          <cell r="V211">
            <v>7.16</v>
          </cell>
          <cell r="W211">
            <v>7.16</v>
          </cell>
          <cell r="X211">
            <v>7.16</v>
          </cell>
          <cell r="Y211"/>
          <cell r="Z211"/>
          <cell r="AA211"/>
          <cell r="AB211">
            <v>8.1999999999999993</v>
          </cell>
          <cell r="AC211" t="str">
            <v>OK</v>
          </cell>
          <cell r="AD211">
            <v>7.16</v>
          </cell>
          <cell r="AE211" t="str">
            <v>EUR</v>
          </cell>
          <cell r="AF211">
            <v>0</v>
          </cell>
          <cell r="AI211" t="str">
            <v>NORM</v>
          </cell>
          <cell r="AJ211" t="str">
            <v>Normal</v>
          </cell>
          <cell r="AM211" t="str">
            <v>PX1.2</v>
          </cell>
          <cell r="AN211" t="str">
            <v>Prix magasin + 20% de marg</v>
          </cell>
          <cell r="AP211">
            <v>0</v>
          </cell>
          <cell r="AQ211">
            <v>0</v>
          </cell>
          <cell r="AS211">
            <v>9.31</v>
          </cell>
          <cell r="AT211">
            <v>9.5228000000000002</v>
          </cell>
          <cell r="AU211">
            <v>10.905999999999999</v>
          </cell>
        </row>
        <row r="212">
          <cell r="A212" t="str">
            <v>MCONECT</v>
          </cell>
          <cell r="C212" t="str">
            <v>AS</v>
          </cell>
          <cell r="D212" t="str">
            <v>CONNECTEUR 3 POLES</v>
          </cell>
          <cell r="E212">
            <v>9</v>
          </cell>
          <cell r="F212" t="str">
            <v>POSTES DE RELEVAGE</v>
          </cell>
          <cell r="G212">
            <v>5</v>
          </cell>
          <cell r="H212" t="str">
            <v>POSTES DE RELEVAGE</v>
          </cell>
          <cell r="K212">
            <v>3</v>
          </cell>
          <cell r="L212" t="str">
            <v>ACCESSOIRES POSTE</v>
          </cell>
          <cell r="M212" t="str">
            <v>EBARA</v>
          </cell>
          <cell r="N212">
            <v>6130002106</v>
          </cell>
          <cell r="O212" t="str">
            <v>CONNECTEUR 3 POLES</v>
          </cell>
          <cell r="P212" t="str">
            <v>pc</v>
          </cell>
          <cell r="Q212">
            <v>1</v>
          </cell>
          <cell r="R212">
            <v>1</v>
          </cell>
          <cell r="S212" t="e">
            <v>#N/A</v>
          </cell>
          <cell r="T212" t="e">
            <v>#N/A</v>
          </cell>
          <cell r="U212" t="e">
            <v>#N/A</v>
          </cell>
          <cell r="V212">
            <v>7.4</v>
          </cell>
          <cell r="W212">
            <v>7.4</v>
          </cell>
          <cell r="X212">
            <v>7.4</v>
          </cell>
          <cell r="Y212"/>
          <cell r="Z212"/>
          <cell r="AA212"/>
          <cell r="AB212">
            <v>7.4</v>
          </cell>
          <cell r="AC212" t="str">
            <v>OK</v>
          </cell>
          <cell r="AD212">
            <v>7.4</v>
          </cell>
          <cell r="AE212" t="str">
            <v>EUR</v>
          </cell>
          <cell r="AF212">
            <v>0</v>
          </cell>
          <cell r="AI212" t="str">
            <v>NORM</v>
          </cell>
          <cell r="AJ212" t="str">
            <v>Normal</v>
          </cell>
          <cell r="AM212" t="str">
            <v>PX1.2</v>
          </cell>
          <cell r="AN212" t="str">
            <v>Prix magasin + 20% de marg</v>
          </cell>
          <cell r="AO212">
            <v>1</v>
          </cell>
          <cell r="AP212">
            <v>0</v>
          </cell>
          <cell r="AQ212">
            <v>0</v>
          </cell>
          <cell r="AS212">
            <v>11.25</v>
          </cell>
          <cell r="AT212">
            <v>11.100000000000001</v>
          </cell>
          <cell r="AU212">
            <v>11.100000000000001</v>
          </cell>
        </row>
        <row r="213">
          <cell r="A213" t="str">
            <v>ECHAP50</v>
          </cell>
          <cell r="C213" t="str">
            <v>AS</v>
          </cell>
          <cell r="D213" t="str">
            <v>CHAPEAU DE VENTILATION D 50</v>
          </cell>
          <cell r="E213">
            <v>8</v>
          </cell>
          <cell r="F213" t="str">
            <v>PVC/PE</v>
          </cell>
          <cell r="G213">
            <v>4</v>
          </cell>
          <cell r="H213" t="str">
            <v>PVC/PE</v>
          </cell>
          <cell r="K213">
            <v>3</v>
          </cell>
          <cell r="L213" t="str">
            <v>PVC EVACUATION / VENTILATION / DRAINAGE</v>
          </cell>
          <cell r="M213" t="str">
            <v>SORODIST</v>
          </cell>
          <cell r="N213" t="str">
            <v>ECHAP50</v>
          </cell>
          <cell r="O213" t="str">
            <v xml:space="preserve">CHAPEAU DE VENTILATION </v>
          </cell>
          <cell r="P213" t="str">
            <v>pc</v>
          </cell>
          <cell r="Q213">
            <v>1</v>
          </cell>
          <cell r="R213">
            <v>1</v>
          </cell>
          <cell r="S213">
            <v>97</v>
          </cell>
          <cell r="T213">
            <v>5.66</v>
          </cell>
          <cell r="U213" t="str">
            <v>AS</v>
          </cell>
          <cell r="V213">
            <v>5.6630000000000003</v>
          </cell>
          <cell r="W213">
            <v>5.6630000000000003</v>
          </cell>
          <cell r="X213">
            <v>5.6630000000000003</v>
          </cell>
          <cell r="Y213"/>
          <cell r="Z213"/>
          <cell r="AA213"/>
          <cell r="AB213">
            <v>5.6630000000000003</v>
          </cell>
          <cell r="AC213" t="str">
            <v>OK</v>
          </cell>
          <cell r="AD213">
            <v>5.34</v>
          </cell>
          <cell r="AE213" t="str">
            <v>EUR</v>
          </cell>
          <cell r="AF213">
            <v>0</v>
          </cell>
          <cell r="AI213" t="str">
            <v>NORM</v>
          </cell>
          <cell r="AJ213" t="str">
            <v>Normal</v>
          </cell>
          <cell r="AM213" t="str">
            <v>PX1.2</v>
          </cell>
          <cell r="AN213" t="str">
            <v>Prix magasin + 20% de marg</v>
          </cell>
          <cell r="AP213">
            <v>0</v>
          </cell>
          <cell r="AQ213">
            <v>0</v>
          </cell>
          <cell r="AS213">
            <v>11.21</v>
          </cell>
          <cell r="AT213">
            <v>11.326000000000001</v>
          </cell>
          <cell r="AU213">
            <v>11.326000000000001</v>
          </cell>
        </row>
        <row r="214">
          <cell r="A214" t="str">
            <v>LUBRIFIANT</v>
          </cell>
          <cell r="C214" t="str">
            <v>AS</v>
          </cell>
          <cell r="D214" t="str">
            <v>LUBRIFIANT PVC ET CAOUTCHOUC</v>
          </cell>
          <cell r="E214">
            <v>8</v>
          </cell>
          <cell r="F214" t="str">
            <v>PVC/PE</v>
          </cell>
          <cell r="G214">
            <v>4</v>
          </cell>
          <cell r="H214" t="str">
            <v>PVC/PE</v>
          </cell>
          <cell r="K214">
            <v>1</v>
          </cell>
          <cell r="L214" t="str">
            <v>RACCORD PVC PRESSION &amp; PE</v>
          </cell>
          <cell r="M214" t="str">
            <v>NICOLL</v>
          </cell>
          <cell r="N214" t="str">
            <v>PLS100</v>
          </cell>
          <cell r="O214" t="str">
            <v>PATE LUBRIFIANTE EN POT DE 800GR - 1L</v>
          </cell>
          <cell r="P214" t="str">
            <v>pc</v>
          </cell>
          <cell r="Q214">
            <v>1</v>
          </cell>
          <cell r="R214">
            <v>1</v>
          </cell>
          <cell r="S214" t="e">
            <v>#N/A</v>
          </cell>
          <cell r="T214" t="e">
            <v>#N/A</v>
          </cell>
          <cell r="U214" t="e">
            <v>#N/A</v>
          </cell>
          <cell r="V214">
            <v>7.71</v>
          </cell>
          <cell r="W214">
            <v>7.71</v>
          </cell>
          <cell r="X214">
            <v>7.71</v>
          </cell>
          <cell r="Y214"/>
          <cell r="Z214"/>
          <cell r="AA214"/>
          <cell r="AB214">
            <v>7.71</v>
          </cell>
          <cell r="AC214" t="str">
            <v>OK</v>
          </cell>
          <cell r="AD214">
            <v>7.71</v>
          </cell>
          <cell r="AE214" t="str">
            <v>EUR</v>
          </cell>
          <cell r="AF214">
            <v>0</v>
          </cell>
          <cell r="AI214" t="str">
            <v>NORM</v>
          </cell>
          <cell r="AJ214" t="str">
            <v>Normal</v>
          </cell>
          <cell r="AM214" t="str">
            <v>PX1.2</v>
          </cell>
          <cell r="AN214" t="str">
            <v>Prix magasin + 20% de marg</v>
          </cell>
          <cell r="AP214">
            <v>0</v>
          </cell>
          <cell r="AQ214">
            <v>0</v>
          </cell>
          <cell r="AS214">
            <v>11.57</v>
          </cell>
          <cell r="AT214">
            <v>11.565</v>
          </cell>
          <cell r="AU214">
            <v>11.565</v>
          </cell>
        </row>
        <row r="215">
          <cell r="A215" t="str">
            <v>MRAC63</v>
          </cell>
          <cell r="C215" t="e">
            <v>#N/A</v>
          </cell>
          <cell r="D215" t="str">
            <v>RACCORD PEHD PVC D63</v>
          </cell>
          <cell r="E215">
            <v>9</v>
          </cell>
          <cell r="F215" t="str">
            <v>POSTES DE RELEVAGE</v>
          </cell>
          <cell r="G215">
            <v>4</v>
          </cell>
          <cell r="H215" t="str">
            <v>PVC/PE</v>
          </cell>
          <cell r="K215">
            <v>3</v>
          </cell>
          <cell r="L215" t="str">
            <v>ACCESSOIRES POSTE</v>
          </cell>
          <cell r="M215" t="str">
            <v>AQUATIRIS</v>
          </cell>
          <cell r="N215" t="str">
            <v>&lt;Non référencé&gt;</v>
          </cell>
          <cell r="O215" t="str">
            <v>&lt;Article non référencé&gt;</v>
          </cell>
          <cell r="Q215">
            <v>1</v>
          </cell>
          <cell r="R215">
            <v>0</v>
          </cell>
          <cell r="S215" t="e">
            <v>#N/A</v>
          </cell>
          <cell r="T215" t="e">
            <v>#N/A</v>
          </cell>
          <cell r="U215" t="e">
            <v>#N/A</v>
          </cell>
          <cell r="V215" t="str">
            <v>-</v>
          </cell>
          <cell r="W215">
            <v>0</v>
          </cell>
          <cell r="X215">
            <v>7.7159999999999993</v>
          </cell>
          <cell r="Y215">
            <v>0</v>
          </cell>
          <cell r="Z215"/>
          <cell r="AA215"/>
          <cell r="AB215">
            <v>8.1209999999999987</v>
          </cell>
          <cell r="AC215" t="str">
            <v>OK</v>
          </cell>
          <cell r="AD215">
            <v>0</v>
          </cell>
          <cell r="AE215" t="str">
            <v>EUR</v>
          </cell>
          <cell r="AF215">
            <v>0</v>
          </cell>
          <cell r="AI215" t="str">
            <v>NORM</v>
          </cell>
          <cell r="AJ215" t="str">
            <v>Normal</v>
          </cell>
          <cell r="AM215" t="str">
            <v>PX1.2</v>
          </cell>
          <cell r="AN215" t="str">
            <v>Prix magasin + 20% de marg</v>
          </cell>
          <cell r="AP215">
            <v>0</v>
          </cell>
          <cell r="AQ215">
            <v>0</v>
          </cell>
          <cell r="AS215">
            <v>10.75</v>
          </cell>
          <cell r="AT215">
            <v>11.31575</v>
          </cell>
          <cell r="AU215">
            <v>11.923249999999999</v>
          </cell>
        </row>
        <row r="216">
          <cell r="A216" t="str">
            <v>CARNETFVFH</v>
          </cell>
          <cell r="C216" t="str">
            <v>AS</v>
          </cell>
          <cell r="D216" t="str">
            <v xml:space="preserve">CARNET DENTRETIEN FVFH </v>
          </cell>
          <cell r="E216">
            <v>16</v>
          </cell>
          <cell r="F216" t="str">
            <v>SUPPORT DE COMMUNICATION</v>
          </cell>
          <cell r="G216">
            <v>10</v>
          </cell>
          <cell r="H216" t="str">
            <v>SUPPORT DE COMMUNICATION</v>
          </cell>
          <cell r="M216" t="str">
            <v>ADA</v>
          </cell>
          <cell r="N216" t="str">
            <v>CARNETFVFH</v>
          </cell>
          <cell r="O216" t="str">
            <v xml:space="preserve">CARNET DENTRETIEN FVFH </v>
          </cell>
          <cell r="P216" t="str">
            <v>pc</v>
          </cell>
          <cell r="Q216">
            <v>1</v>
          </cell>
          <cell r="R216">
            <v>0</v>
          </cell>
          <cell r="S216">
            <v>41</v>
          </cell>
          <cell r="T216">
            <v>9.01</v>
          </cell>
          <cell r="U216" t="str">
            <v>AS</v>
          </cell>
          <cell r="V216">
            <v>9.01</v>
          </cell>
          <cell r="W216">
            <v>9.01</v>
          </cell>
          <cell r="X216">
            <v>9.01</v>
          </cell>
          <cell r="Y216"/>
          <cell r="Z216"/>
          <cell r="AA216" t="str">
            <v>-</v>
          </cell>
          <cell r="AB216">
            <v>9.01</v>
          </cell>
          <cell r="AC216" t="str">
            <v>OK</v>
          </cell>
          <cell r="AD216">
            <v>9.01</v>
          </cell>
          <cell r="AE216" t="str">
            <v>EUR</v>
          </cell>
          <cell r="AF216">
            <v>0</v>
          </cell>
          <cell r="AI216" t="str">
            <v>NORM</v>
          </cell>
          <cell r="AJ216" t="str">
            <v>Normal</v>
          </cell>
          <cell r="AM216" t="str">
            <v>PX1.2</v>
          </cell>
          <cell r="AN216" t="str">
            <v>Prix magasin + 20% de marg</v>
          </cell>
          <cell r="AP216">
            <v>0</v>
          </cell>
          <cell r="AQ216">
            <v>0</v>
          </cell>
          <cell r="AS216">
            <v>11.72</v>
          </cell>
          <cell r="AT216">
            <v>11.9833</v>
          </cell>
          <cell r="AU216">
            <v>11.9833</v>
          </cell>
        </row>
        <row r="217">
          <cell r="A217" t="str">
            <v>UM50</v>
          </cell>
          <cell r="C217" t="str">
            <v>AS</v>
          </cell>
          <cell r="D217" t="str">
            <v>MANCHON A COMPRESSION PE/PVC</v>
          </cell>
          <cell r="E217">
            <v>8</v>
          </cell>
          <cell r="F217" t="str">
            <v>PVC/PE</v>
          </cell>
          <cell r="G217">
            <v>4</v>
          </cell>
          <cell r="H217" t="str">
            <v>PVC/PE</v>
          </cell>
          <cell r="K217">
            <v>1</v>
          </cell>
          <cell r="L217" t="str">
            <v>RACCORD PVC PRESSION &amp; PE</v>
          </cell>
          <cell r="M217" t="str">
            <v>SORODIST</v>
          </cell>
          <cell r="N217">
            <v>9.9010000000000002E+54</v>
          </cell>
          <cell r="O217" t="str">
            <v>MANCHON A COMPRESSION PE/PVC</v>
          </cell>
          <cell r="P217" t="str">
            <v>pc</v>
          </cell>
          <cell r="Q217">
            <v>1</v>
          </cell>
          <cell r="R217">
            <v>1</v>
          </cell>
          <cell r="S217" t="e">
            <v>#N/A</v>
          </cell>
          <cell r="T217" t="e">
            <v>#N/A</v>
          </cell>
          <cell r="U217" t="e">
            <v>#N/A</v>
          </cell>
          <cell r="V217">
            <v>4.194</v>
          </cell>
          <cell r="W217">
            <v>4.194</v>
          </cell>
          <cell r="X217">
            <v>4.194</v>
          </cell>
          <cell r="Y217"/>
          <cell r="Z217"/>
          <cell r="AA217"/>
          <cell r="AB217">
            <v>4.9340000000000002</v>
          </cell>
          <cell r="AC217" t="str">
            <v>OK</v>
          </cell>
          <cell r="AD217">
            <v>4.03</v>
          </cell>
          <cell r="AE217" t="str">
            <v>EUR</v>
          </cell>
          <cell r="AF217">
            <v>0</v>
          </cell>
          <cell r="AI217" t="str">
            <v>NORM</v>
          </cell>
          <cell r="AJ217" t="str">
            <v>Normal</v>
          </cell>
          <cell r="AM217" t="str">
            <v>PX1.2</v>
          </cell>
          <cell r="AN217" t="str">
            <v>Prix magasin + 20% de marg</v>
          </cell>
          <cell r="AP217">
            <v>0</v>
          </cell>
          <cell r="AQ217">
            <v>0</v>
          </cell>
          <cell r="AS217">
            <v>9.08</v>
          </cell>
          <cell r="AT217">
            <v>10.484999999999999</v>
          </cell>
          <cell r="AU217">
            <v>12.335000000000001</v>
          </cell>
        </row>
        <row r="218">
          <cell r="A218" t="str">
            <v>T403L15</v>
          </cell>
          <cell r="C218" t="e">
            <v>#N/A</v>
          </cell>
          <cell r="D218" t="str">
            <v>TE ALU 40/40/3 1,5 ML</v>
          </cell>
          <cell r="M218" t="str">
            <v>SASKIT</v>
          </cell>
          <cell r="N218" t="str">
            <v>T403L15</v>
          </cell>
          <cell r="O218" t="str">
            <v>TE ALU 40/40/3 1,5 ML</v>
          </cell>
          <cell r="P218" t="str">
            <v>pc</v>
          </cell>
          <cell r="Q218">
            <v>1</v>
          </cell>
          <cell r="R218">
            <v>1</v>
          </cell>
          <cell r="S218">
            <v>54</v>
          </cell>
          <cell r="T218">
            <v>6.58</v>
          </cell>
          <cell r="U218" t="str">
            <v>AF</v>
          </cell>
          <cell r="V218" t="str">
            <v>-</v>
          </cell>
          <cell r="W218">
            <v>0</v>
          </cell>
          <cell r="X218">
            <v>4.9350000000000005</v>
          </cell>
          <cell r="Y218">
            <v>6.58</v>
          </cell>
          <cell r="Z218"/>
          <cell r="AA218"/>
          <cell r="AB218">
            <v>4.9350000000000005</v>
          </cell>
          <cell r="AC218" t="str">
            <v>OK</v>
          </cell>
          <cell r="AD218">
            <v>0</v>
          </cell>
          <cell r="AE218" t="str">
            <v>EUR</v>
          </cell>
          <cell r="AF218">
            <v>0</v>
          </cell>
          <cell r="AI218" t="str">
            <v>NORM</v>
          </cell>
          <cell r="AJ218" t="str">
            <v>Normal</v>
          </cell>
          <cell r="AM218" t="str">
            <v>PX1.2</v>
          </cell>
          <cell r="AN218" t="str">
            <v>Prix magasin + 20% de marg</v>
          </cell>
          <cell r="AP218">
            <v>0</v>
          </cell>
          <cell r="AQ218">
            <v>0</v>
          </cell>
          <cell r="AS218">
            <v>11.1</v>
          </cell>
          <cell r="AT218">
            <v>12.337499999999999</v>
          </cell>
          <cell r="AU218">
            <v>12.337499999999999</v>
          </cell>
        </row>
        <row r="219">
          <cell r="A219" t="str">
            <v>ECOPML</v>
          </cell>
          <cell r="C219" t="str">
            <v>AN</v>
          </cell>
          <cell r="D219" t="str">
            <v>ECOPLANC AU ML</v>
          </cell>
          <cell r="E219">
            <v>3</v>
          </cell>
          <cell r="F219" t="str">
            <v>CLOTURES/GRILLES/FINITIONS</v>
          </cell>
          <cell r="G219">
            <v>7</v>
          </cell>
          <cell r="H219" t="str">
            <v>CLOTURES/GRILLES/FINITIONS</v>
          </cell>
          <cell r="K219">
            <v>3</v>
          </cell>
          <cell r="L219" t="str">
            <v>BORDURES</v>
          </cell>
          <cell r="M219" t="str">
            <v>SODAF</v>
          </cell>
          <cell r="N219" t="str">
            <v>ECOPML</v>
          </cell>
          <cell r="O219" t="str">
            <v>ECOPLANC AU ML</v>
          </cell>
          <cell r="Q219">
            <v>1</v>
          </cell>
          <cell r="R219">
            <v>0</v>
          </cell>
          <cell r="S219">
            <v>6.5</v>
          </cell>
          <cell r="T219">
            <v>7.32</v>
          </cell>
          <cell r="U219" t="str">
            <v>AN</v>
          </cell>
          <cell r="V219">
            <v>7.32</v>
          </cell>
          <cell r="W219">
            <v>7.32</v>
          </cell>
          <cell r="X219">
            <v>7.32</v>
          </cell>
          <cell r="Y219"/>
          <cell r="Z219"/>
          <cell r="AA219">
            <v>0.08</v>
          </cell>
          <cell r="AB219">
            <v>7.9056000000000006</v>
          </cell>
          <cell r="AC219" t="str">
            <v>OK</v>
          </cell>
          <cell r="AD219">
            <v>7.32</v>
          </cell>
          <cell r="AE219" t="str">
            <v>EUR</v>
          </cell>
          <cell r="AF219">
            <v>0</v>
          </cell>
          <cell r="AI219" t="str">
            <v>NORM</v>
          </cell>
          <cell r="AJ219" t="str">
            <v>Normal</v>
          </cell>
          <cell r="AM219" t="str">
            <v>PX1.2</v>
          </cell>
          <cell r="AN219" t="str">
            <v>Prix magasin + 20% de marg</v>
          </cell>
          <cell r="AP219">
            <v>0</v>
          </cell>
          <cell r="AQ219">
            <v>0</v>
          </cell>
          <cell r="AS219">
            <v>10.98</v>
          </cell>
          <cell r="AT219">
            <v>10.98</v>
          </cell>
          <cell r="AU219">
            <v>11.858400000000001</v>
          </cell>
        </row>
        <row r="220">
          <cell r="A220" t="str">
            <v>ECRBM8</v>
          </cell>
          <cell r="C220" t="str">
            <v>AN</v>
          </cell>
          <cell r="D220" t="str">
            <v>ECROU BORGNE M8 INOX A4</v>
          </cell>
          <cell r="E220">
            <v>19</v>
          </cell>
          <cell r="F220" t="str">
            <v>QUINCAILLERIE</v>
          </cell>
          <cell r="M220" t="str">
            <v>VISSERIESERV</v>
          </cell>
          <cell r="N220">
            <v>8728000818</v>
          </cell>
          <cell r="O220" t="str">
            <v>ECROU BORGNE M8 INOX A4</v>
          </cell>
          <cell r="P220" t="str">
            <v>Boîte de 200</v>
          </cell>
          <cell r="Q220">
            <v>200</v>
          </cell>
          <cell r="R220">
            <v>5</v>
          </cell>
          <cell r="S220" t="e">
            <v>#N/A</v>
          </cell>
          <cell r="T220" t="e">
            <v>#N/A</v>
          </cell>
          <cell r="U220" t="e">
            <v>#N/A</v>
          </cell>
          <cell r="V220">
            <v>8.6599999999999996E-2</v>
          </cell>
          <cell r="W220">
            <v>8.6599999999999996E-2</v>
          </cell>
          <cell r="X220">
            <v>8.6599999999999996E-2</v>
          </cell>
          <cell r="Y220"/>
          <cell r="Z220"/>
          <cell r="AA220"/>
          <cell r="AB220">
            <v>8.6599999999999996E-2</v>
          </cell>
          <cell r="AC220" t="str">
            <v>OK</v>
          </cell>
          <cell r="AD220">
            <v>36.479999999999997</v>
          </cell>
          <cell r="AE220" t="str">
            <v>EUR</v>
          </cell>
          <cell r="AF220">
            <v>0</v>
          </cell>
          <cell r="AH220">
            <v>8</v>
          </cell>
          <cell r="AI220" t="str">
            <v>NORM</v>
          </cell>
          <cell r="AJ220" t="str">
            <v>Normal</v>
          </cell>
          <cell r="AM220" t="str">
            <v>PX1.2</v>
          </cell>
          <cell r="AN220" t="str">
            <v>Prix magasin + 20% de marg</v>
          </cell>
          <cell r="AP220">
            <v>0</v>
          </cell>
          <cell r="AQ220">
            <v>0</v>
          </cell>
          <cell r="AS220">
            <v>0.27400000000000002</v>
          </cell>
          <cell r="AT220">
            <v>0.12989999999999999</v>
          </cell>
          <cell r="AU220">
            <v>0.12989999999999999</v>
          </cell>
        </row>
        <row r="221">
          <cell r="A221" t="str">
            <v>ECRM8</v>
          </cell>
          <cell r="C221" t="str">
            <v>AN</v>
          </cell>
          <cell r="D221" t="str">
            <v>ECROU INOX A2 M8</v>
          </cell>
          <cell r="E221">
            <v>19</v>
          </cell>
          <cell r="F221" t="str">
            <v>QUINCAILLERIE</v>
          </cell>
          <cell r="M221" t="str">
            <v>VISSERIESERV</v>
          </cell>
          <cell r="N221">
            <v>8443000818</v>
          </cell>
          <cell r="O221" t="str">
            <v>ECROU HEXAGONAL HU M8 PAS100 INOX A2</v>
          </cell>
          <cell r="Q221">
            <v>1</v>
          </cell>
          <cell r="R221">
            <v>1</v>
          </cell>
          <cell r="S221" t="e">
            <v>#N/A</v>
          </cell>
          <cell r="T221" t="e">
            <v>#N/A</v>
          </cell>
          <cell r="U221" t="e">
            <v>#N/A</v>
          </cell>
          <cell r="V221">
            <v>7.0000000000000001E-3</v>
          </cell>
          <cell r="W221">
            <v>7.0000000000000001E-3</v>
          </cell>
          <cell r="X221">
            <v>7.0000000000000001E-3</v>
          </cell>
          <cell r="Y221">
            <v>0.01</v>
          </cell>
          <cell r="Z221">
            <v>-3.0000000000000001E-3</v>
          </cell>
          <cell r="AA221"/>
          <cell r="AD221">
            <v>7.0000000000000001E-3</v>
          </cell>
          <cell r="AE221" t="str">
            <v>EUR</v>
          </cell>
          <cell r="AF221">
            <v>0</v>
          </cell>
          <cell r="AI221" t="str">
            <v>NORM</v>
          </cell>
          <cell r="AJ221" t="str">
            <v>Normal</v>
          </cell>
          <cell r="AM221" t="str">
            <v>PX1.2</v>
          </cell>
          <cell r="AN221" t="str">
            <v>Prix magasin + 20% de marg</v>
          </cell>
          <cell r="AP221">
            <v>0</v>
          </cell>
          <cell r="AQ221">
            <v>0</v>
          </cell>
          <cell r="AS221">
            <v>1.4E-2</v>
          </cell>
          <cell r="AT221">
            <v>1.4E-2</v>
          </cell>
          <cell r="AU221">
            <v>0</v>
          </cell>
        </row>
        <row r="222">
          <cell r="A222" t="str">
            <v>ECROUPG13</v>
          </cell>
          <cell r="C222" t="str">
            <v>AN</v>
          </cell>
          <cell r="D222" t="str">
            <v>ECROU PE POUR PRESSE ETOUPE PG13</v>
          </cell>
          <cell r="E222">
            <v>9</v>
          </cell>
          <cell r="F222" t="str">
            <v>POSTES DE RELEVAGE</v>
          </cell>
          <cell r="G222">
            <v>5</v>
          </cell>
          <cell r="H222" t="str">
            <v>POSTES DE RELEVAGE</v>
          </cell>
          <cell r="K222">
            <v>3</v>
          </cell>
          <cell r="L222" t="str">
            <v>ACCESSOIRES POSTE</v>
          </cell>
          <cell r="M222" t="str">
            <v>AUXICOM</v>
          </cell>
          <cell r="N222">
            <v>1261130010</v>
          </cell>
          <cell r="O222" t="str">
            <v>C.ECROU ECOTEC-HSK-PA GRIS PG13</v>
          </cell>
          <cell r="Q222">
            <v>1</v>
          </cell>
          <cell r="R222">
            <v>100</v>
          </cell>
          <cell r="S222" t="e">
            <v>#N/A</v>
          </cell>
          <cell r="T222" t="e">
            <v>#N/A</v>
          </cell>
          <cell r="U222" t="e">
            <v>#N/A</v>
          </cell>
          <cell r="V222">
            <v>5.2999999999999999E-2</v>
          </cell>
          <cell r="W222">
            <v>5.2999999999999999E-2</v>
          </cell>
          <cell r="X222">
            <v>7.1999999999999995E-2</v>
          </cell>
          <cell r="Y222"/>
          <cell r="Z222"/>
          <cell r="AA222"/>
          <cell r="AB222">
            <v>7.1999999999999995E-2</v>
          </cell>
          <cell r="AC222" t="str">
            <v>OK</v>
          </cell>
          <cell r="AD222">
            <v>5.2999999999999999E-2</v>
          </cell>
          <cell r="AE222" t="str">
            <v>EUR</v>
          </cell>
          <cell r="AF222">
            <v>0</v>
          </cell>
          <cell r="AI222" t="str">
            <v>NORM</v>
          </cell>
          <cell r="AJ222" t="str">
            <v>Normal</v>
          </cell>
          <cell r="AM222" t="str">
            <v>PX1.2</v>
          </cell>
          <cell r="AN222" t="str">
            <v>Prix magasin + 20% de marg</v>
          </cell>
          <cell r="AP222">
            <v>0</v>
          </cell>
          <cell r="AQ222">
            <v>0</v>
          </cell>
          <cell r="AS222">
            <v>0.08</v>
          </cell>
          <cell r="AT222">
            <v>0.10799999999999998</v>
          </cell>
          <cell r="AU222">
            <v>0.10799999999999998</v>
          </cell>
        </row>
        <row r="223">
          <cell r="A223" t="str">
            <v>TALIMCAREX</v>
          </cell>
          <cell r="C223" t="str">
            <v>AF</v>
          </cell>
          <cell r="D223" t="str">
            <v>RAMPE D'ALIMENTATION CAREX D50 L=1,3 M</v>
          </cell>
          <cell r="M223" t="str">
            <v>AQUATIRIS</v>
          </cell>
          <cell r="N223" t="str">
            <v>TALIMCAREX</v>
          </cell>
          <cell r="O223" t="str">
            <v>RAMPE D'ALIMENTATION CAREX D50 L=1,3 M</v>
          </cell>
          <cell r="Q223">
            <v>1</v>
          </cell>
          <cell r="R223">
            <v>1</v>
          </cell>
          <cell r="S223" t="e">
            <v>#N/A</v>
          </cell>
          <cell r="T223" t="e">
            <v>#N/A</v>
          </cell>
          <cell r="U223" t="e">
            <v>#N/A</v>
          </cell>
          <cell r="V223">
            <v>5.92</v>
          </cell>
          <cell r="W223">
            <v>5.92</v>
          </cell>
          <cell r="X223">
            <v>5.92</v>
          </cell>
          <cell r="Y223"/>
          <cell r="Z223"/>
          <cell r="AA223"/>
          <cell r="AB223">
            <v>6.52</v>
          </cell>
          <cell r="AC223" t="str">
            <v>OK</v>
          </cell>
          <cell r="AD223">
            <v>5.92</v>
          </cell>
          <cell r="AE223" t="str">
            <v>EUR</v>
          </cell>
          <cell r="AF223">
            <v>0</v>
          </cell>
          <cell r="AI223" t="str">
            <v>NORM</v>
          </cell>
          <cell r="AJ223" t="str">
            <v>Normal</v>
          </cell>
          <cell r="AP223">
            <v>0</v>
          </cell>
          <cell r="AQ223">
            <v>0</v>
          </cell>
          <cell r="AS223">
            <v>11.414999999999999</v>
          </cell>
          <cell r="AT223">
            <v>11.84</v>
          </cell>
          <cell r="AU223">
            <v>13.04</v>
          </cell>
        </row>
        <row r="224">
          <cell r="A224" t="str">
            <v>CARNETFV</v>
          </cell>
          <cell r="C224" t="str">
            <v>AS</v>
          </cell>
          <cell r="D224" t="str">
            <v xml:space="preserve">CARNET DENTRETIEN FV </v>
          </cell>
          <cell r="E224">
            <v>16</v>
          </cell>
          <cell r="F224" t="str">
            <v>SUPPORT DE COMMUNICATION</v>
          </cell>
          <cell r="G224">
            <v>10</v>
          </cell>
          <cell r="H224" t="str">
            <v>SUPPORT DE COMMUNICATION</v>
          </cell>
          <cell r="M224" t="str">
            <v>ADA</v>
          </cell>
          <cell r="N224" t="str">
            <v>CARNETFV</v>
          </cell>
          <cell r="O224" t="str">
            <v xml:space="preserve">CARNET DENTRETIEN FV </v>
          </cell>
          <cell r="P224" t="str">
            <v>pc</v>
          </cell>
          <cell r="Q224">
            <v>1</v>
          </cell>
          <cell r="R224">
            <v>0</v>
          </cell>
          <cell r="S224">
            <v>59</v>
          </cell>
          <cell r="T224">
            <v>10.19</v>
          </cell>
          <cell r="U224" t="str">
            <v>AS</v>
          </cell>
          <cell r="V224">
            <v>10.19</v>
          </cell>
          <cell r="W224">
            <v>10.19</v>
          </cell>
          <cell r="X224">
            <v>10.19</v>
          </cell>
          <cell r="Y224"/>
          <cell r="Z224"/>
          <cell r="AA224" t="str">
            <v>-</v>
          </cell>
          <cell r="AB224">
            <v>10.19</v>
          </cell>
          <cell r="AC224" t="str">
            <v>OK</v>
          </cell>
          <cell r="AD224">
            <v>10.19</v>
          </cell>
          <cell r="AE224" t="str">
            <v>EUR</v>
          </cell>
          <cell r="AF224">
            <v>0</v>
          </cell>
          <cell r="AI224" t="str">
            <v>NORM</v>
          </cell>
          <cell r="AJ224" t="str">
            <v>Normal</v>
          </cell>
          <cell r="AM224" t="str">
            <v>PX1.2</v>
          </cell>
          <cell r="AN224" t="str">
            <v>Prix magasin + 20% de marg</v>
          </cell>
          <cell r="AP224">
            <v>0</v>
          </cell>
          <cell r="AQ224">
            <v>0</v>
          </cell>
          <cell r="AS224">
            <v>13.24</v>
          </cell>
          <cell r="AT224">
            <v>13.5527</v>
          </cell>
          <cell r="AU224">
            <v>13.5527</v>
          </cell>
        </row>
        <row r="225">
          <cell r="A225" t="str">
            <v>C41413000</v>
          </cell>
          <cell r="C225" t="str">
            <v>AS</v>
          </cell>
          <cell r="D225" t="str">
            <v>CHEVRON 41X41 L 3M</v>
          </cell>
          <cell r="E225">
            <v>3</v>
          </cell>
          <cell r="F225" t="str">
            <v>CLOTURES/GRILLES/FINITIONS</v>
          </cell>
          <cell r="G225">
            <v>7</v>
          </cell>
          <cell r="H225" t="str">
            <v>CLOTURES/GRILLES/FINITIONS</v>
          </cell>
          <cell r="K225">
            <v>3</v>
          </cell>
          <cell r="L225" t="str">
            <v>BORDURES</v>
          </cell>
          <cell r="M225" t="str">
            <v>TRAIDIB</v>
          </cell>
          <cell r="N225" t="str">
            <v>C41413000</v>
          </cell>
          <cell r="O225" t="str">
            <v>CHEVRON CARREE 41 LG 3M GRIS</v>
          </cell>
          <cell r="P225" t="str">
            <v>pc</v>
          </cell>
          <cell r="Q225">
            <v>1</v>
          </cell>
          <cell r="R225">
            <v>1</v>
          </cell>
          <cell r="S225">
            <v>532</v>
          </cell>
          <cell r="T225">
            <v>8.77</v>
          </cell>
          <cell r="U225" t="str">
            <v>AS</v>
          </cell>
          <cell r="V225">
            <v>8.77</v>
          </cell>
          <cell r="W225">
            <v>8.77</v>
          </cell>
          <cell r="X225">
            <v>8.77</v>
          </cell>
          <cell r="Y225"/>
          <cell r="Z225"/>
          <cell r="AA225"/>
          <cell r="AB225">
            <v>9.24</v>
          </cell>
          <cell r="AC225" t="str">
            <v>OK</v>
          </cell>
          <cell r="AD225">
            <v>0</v>
          </cell>
          <cell r="AE225" t="str">
            <v>EUR</v>
          </cell>
          <cell r="AF225">
            <v>0</v>
          </cell>
          <cell r="AI225" t="str">
            <v>NORM</v>
          </cell>
          <cell r="AJ225" t="str">
            <v>Normal</v>
          </cell>
          <cell r="AM225" t="str">
            <v>PX1.2</v>
          </cell>
          <cell r="AN225" t="str">
            <v>Prix magasin + 20% de marg</v>
          </cell>
          <cell r="AP225">
            <v>0</v>
          </cell>
          <cell r="AQ225">
            <v>0</v>
          </cell>
          <cell r="AS225">
            <v>13.19</v>
          </cell>
          <cell r="AT225">
            <v>13.154999999999999</v>
          </cell>
          <cell r="AU225">
            <v>13.86</v>
          </cell>
        </row>
        <row r="226">
          <cell r="A226" t="str">
            <v>UM63</v>
          </cell>
          <cell r="C226" t="str">
            <v>AS</v>
          </cell>
          <cell r="D226" t="str">
            <v>MANCHON A COMPRESSION PE/PVC</v>
          </cell>
          <cell r="E226">
            <v>8</v>
          </cell>
          <cell r="F226" t="str">
            <v>PVC/PE</v>
          </cell>
          <cell r="G226">
            <v>4</v>
          </cell>
          <cell r="H226" t="str">
            <v>PVC/PE</v>
          </cell>
          <cell r="K226">
            <v>1</v>
          </cell>
          <cell r="L226" t="str">
            <v>RACCORD PVC PRESSION &amp; PE</v>
          </cell>
          <cell r="M226" t="str">
            <v>SORODIST</v>
          </cell>
          <cell r="N226">
            <v>9.9009999999999999E+67</v>
          </cell>
          <cell r="O226" t="str">
            <v>MANCHON A COMPRESSION PE/PVC</v>
          </cell>
          <cell r="P226" t="str">
            <v>pc</v>
          </cell>
          <cell r="Q226">
            <v>1</v>
          </cell>
          <cell r="R226">
            <v>1</v>
          </cell>
          <cell r="S226" t="e">
            <v>#N/A</v>
          </cell>
          <cell r="T226" t="e">
            <v>#N/A</v>
          </cell>
          <cell r="U226" t="e">
            <v>#N/A</v>
          </cell>
          <cell r="V226">
            <v>5.0540000000000003</v>
          </cell>
          <cell r="W226">
            <v>5.0540000000000003</v>
          </cell>
          <cell r="X226">
            <v>5.0540000000000003</v>
          </cell>
          <cell r="Y226"/>
          <cell r="Z226"/>
          <cell r="AA226"/>
          <cell r="AB226">
            <v>5.61</v>
          </cell>
          <cell r="AC226" t="str">
            <v>OK</v>
          </cell>
          <cell r="AD226">
            <v>5.35</v>
          </cell>
          <cell r="AE226" t="str">
            <v>EUR</v>
          </cell>
          <cell r="AF226">
            <v>0</v>
          </cell>
          <cell r="AI226" t="str">
            <v>NORM</v>
          </cell>
          <cell r="AJ226" t="str">
            <v>Normal</v>
          </cell>
          <cell r="AM226" t="str">
            <v>PX1.2</v>
          </cell>
          <cell r="AN226" t="str">
            <v>Prix magasin + 20% de marg</v>
          </cell>
          <cell r="AP226">
            <v>0</v>
          </cell>
          <cell r="AQ226">
            <v>0</v>
          </cell>
          <cell r="AS226">
            <v>12.04</v>
          </cell>
          <cell r="AT226">
            <v>12.635000000000002</v>
          </cell>
          <cell r="AU226">
            <v>14.025</v>
          </cell>
        </row>
        <row r="227">
          <cell r="A227" t="str">
            <v>MTRAV50</v>
          </cell>
          <cell r="C227" t="str">
            <v>AS</v>
          </cell>
          <cell r="D227" t="str">
            <v>TRAVERSEE DE PAROI D50</v>
          </cell>
          <cell r="E227">
            <v>1</v>
          </cell>
          <cell r="F227" t="str">
            <v>MEMBRANES ET ANTI-RACINES</v>
          </cell>
          <cell r="G227">
            <v>2</v>
          </cell>
          <cell r="H227" t="str">
            <v>MEMBRANES ET ANTI-RACINES</v>
          </cell>
          <cell r="K227">
            <v>7</v>
          </cell>
          <cell r="L227" t="str">
            <v>ANTI-RACINES ET ACCESSOIRES</v>
          </cell>
          <cell r="M227" t="str">
            <v>AQUADISTRI</v>
          </cell>
          <cell r="N227">
            <v>8081005</v>
          </cell>
          <cell r="O227" t="str">
            <v>TRAVERSEE DE PAROI DIAMETRE 50</v>
          </cell>
          <cell r="P227" t="str">
            <v>pc</v>
          </cell>
          <cell r="Q227">
            <v>1</v>
          </cell>
          <cell r="R227">
            <v>1</v>
          </cell>
          <cell r="S227" t="e">
            <v>#N/A</v>
          </cell>
          <cell r="T227" t="e">
            <v>#N/A</v>
          </cell>
          <cell r="U227" t="e">
            <v>#N/A</v>
          </cell>
          <cell r="V227">
            <v>9.4499999999999993</v>
          </cell>
          <cell r="W227">
            <v>9.4499999999999993</v>
          </cell>
          <cell r="X227">
            <v>9.4499999999999993</v>
          </cell>
          <cell r="Y227"/>
          <cell r="Z227"/>
          <cell r="AA227"/>
          <cell r="AB227">
            <v>9.4499999999999993</v>
          </cell>
          <cell r="AC227" t="str">
            <v>OK</v>
          </cell>
          <cell r="AD227">
            <v>8.85</v>
          </cell>
          <cell r="AE227" t="str">
            <v>EUR</v>
          </cell>
          <cell r="AF227">
            <v>0</v>
          </cell>
          <cell r="AI227" t="str">
            <v>NORM</v>
          </cell>
          <cell r="AJ227" t="str">
            <v>Normal</v>
          </cell>
          <cell r="AM227" t="str">
            <v>PX1.2</v>
          </cell>
          <cell r="AN227" t="str">
            <v>Prix magasin + 20% de marg</v>
          </cell>
          <cell r="AO227">
            <v>1</v>
          </cell>
          <cell r="AP227">
            <v>0</v>
          </cell>
          <cell r="AQ227">
            <v>0</v>
          </cell>
          <cell r="AS227">
            <v>13.28</v>
          </cell>
          <cell r="AT227">
            <v>14.174999999999999</v>
          </cell>
          <cell r="AU227">
            <v>14.174999999999999</v>
          </cell>
        </row>
        <row r="228">
          <cell r="A228" t="str">
            <v>TSHIRTM</v>
          </cell>
          <cell r="C228" t="str">
            <v>AS</v>
          </cell>
          <cell r="D228" t="str">
            <v>T SHIRT AQUATIRIS MARINE</v>
          </cell>
          <cell r="E228">
            <v>16</v>
          </cell>
          <cell r="F228" t="str">
            <v>SUPPORT DE COMMUNICATION</v>
          </cell>
          <cell r="G228">
            <v>10</v>
          </cell>
          <cell r="H228" t="str">
            <v>SUPPORT DE COMMUNICATION</v>
          </cell>
          <cell r="M228" t="str">
            <v>ARMORLUX</v>
          </cell>
          <cell r="N228" t="str">
            <v>TSHIRTM</v>
          </cell>
          <cell r="O228" t="str">
            <v>T SHIRT AQUATIRIS MARINE</v>
          </cell>
          <cell r="P228" t="str">
            <v>pc</v>
          </cell>
          <cell r="Q228">
            <v>1</v>
          </cell>
          <cell r="R228">
            <v>0</v>
          </cell>
          <cell r="S228" t="e">
            <v>#N/A</v>
          </cell>
          <cell r="T228" t="e">
            <v>#N/A</v>
          </cell>
          <cell r="U228" t="e">
            <v>#N/A</v>
          </cell>
          <cell r="V228">
            <v>9.49</v>
          </cell>
          <cell r="W228">
            <v>9.49</v>
          </cell>
          <cell r="X228">
            <v>9.49</v>
          </cell>
          <cell r="Y228"/>
          <cell r="Z228"/>
          <cell r="AA228"/>
          <cell r="AB228">
            <v>9.49</v>
          </cell>
          <cell r="AC228" t="str">
            <v>OK</v>
          </cell>
          <cell r="AD228">
            <v>10.97</v>
          </cell>
          <cell r="AE228" t="str">
            <v>EUR</v>
          </cell>
          <cell r="AF228">
            <v>0</v>
          </cell>
          <cell r="AI228" t="str">
            <v>NORM</v>
          </cell>
          <cell r="AJ228" t="str">
            <v>Normal</v>
          </cell>
          <cell r="AM228" t="str">
            <v>PX1.2</v>
          </cell>
          <cell r="AN228" t="str">
            <v>Prix magasin + 20% de marg</v>
          </cell>
          <cell r="AP228">
            <v>0</v>
          </cell>
          <cell r="AQ228">
            <v>0</v>
          </cell>
          <cell r="AS228">
            <v>14</v>
          </cell>
          <cell r="AT228">
            <v>14.234999999999999</v>
          </cell>
          <cell r="AU228">
            <v>14.234999999999999</v>
          </cell>
        </row>
        <row r="229">
          <cell r="A229" t="str">
            <v>EF504011/2</v>
          </cell>
          <cell r="C229" t="str">
            <v>AN</v>
          </cell>
          <cell r="D229" t="str">
            <v>RACCORD 50 X40 X 1""""""""""""""""""""""""""""""""1/2</v>
          </cell>
          <cell r="E229">
            <v>10</v>
          </cell>
          <cell r="F229" t="str">
            <v>ACCESSOIRES AU DETAIL</v>
          </cell>
          <cell r="G229">
            <v>8</v>
          </cell>
          <cell r="H229" t="str">
            <v>ACCESSOIRES AU DETAIL</v>
          </cell>
          <cell r="M229" t="str">
            <v>SORODIST</v>
          </cell>
          <cell r="N229" t="str">
            <v>EF504011/2</v>
          </cell>
          <cell r="O229" t="str">
            <v>Embout Fileté PVC Pression 50/40x1''1/2</v>
          </cell>
          <cell r="Q229">
            <v>1</v>
          </cell>
          <cell r="R229">
            <v>140</v>
          </cell>
          <cell r="S229">
            <v>242</v>
          </cell>
          <cell r="T229">
            <v>0.69</v>
          </cell>
          <cell r="U229" t="str">
            <v>AN</v>
          </cell>
          <cell r="V229">
            <v>0.68500000000000005</v>
          </cell>
          <cell r="W229">
            <v>0.68500000000000005</v>
          </cell>
          <cell r="X229">
            <v>0.68500000000000005</v>
          </cell>
          <cell r="Y229"/>
          <cell r="Z229"/>
          <cell r="AA229"/>
          <cell r="AB229">
            <v>0.68500000000000005</v>
          </cell>
          <cell r="AC229" t="str">
            <v>OK</v>
          </cell>
          <cell r="AD229">
            <v>0.66500000000000004</v>
          </cell>
          <cell r="AE229" t="str">
            <v>EUR</v>
          </cell>
          <cell r="AF229">
            <v>0</v>
          </cell>
          <cell r="AH229">
            <v>4</v>
          </cell>
          <cell r="AI229" t="str">
            <v>NORM</v>
          </cell>
          <cell r="AJ229" t="str">
            <v>Normal</v>
          </cell>
          <cell r="AM229" t="str">
            <v>PX1.2</v>
          </cell>
          <cell r="AN229" t="str">
            <v>Prix magasin + 20% de marg</v>
          </cell>
          <cell r="AP229">
            <v>0</v>
          </cell>
          <cell r="AQ229">
            <v>0</v>
          </cell>
          <cell r="AS229">
            <v>0.86</v>
          </cell>
          <cell r="AT229">
            <v>0.91105000000000014</v>
          </cell>
          <cell r="AU229">
            <v>0.91105000000000014</v>
          </cell>
        </row>
        <row r="230">
          <cell r="A230" t="str">
            <v>EF504011/4</v>
          </cell>
          <cell r="C230" t="e">
            <v>#N/A</v>
          </cell>
          <cell r="D230" t="str">
            <v>EMBOUT ADAPTATION 40X50X1 1/4""""""""</v>
          </cell>
          <cell r="E230">
            <v>9</v>
          </cell>
          <cell r="F230" t="str">
            <v>POSTES DE RELEVAGE</v>
          </cell>
          <cell r="G230">
            <v>5</v>
          </cell>
          <cell r="H230" t="str">
            <v>POSTES DE RELEVAGE</v>
          </cell>
          <cell r="K230">
            <v>3</v>
          </cell>
          <cell r="L230" t="str">
            <v>ACCESSOIRES POSTE</v>
          </cell>
          <cell r="M230" t="str">
            <v>SORODIST</v>
          </cell>
          <cell r="N230" t="str">
            <v>EF504011/4</v>
          </cell>
          <cell r="O230" t="str">
            <v>Embout Fileté PVC Pression 50/40x1''1/4</v>
          </cell>
          <cell r="Q230">
            <v>1</v>
          </cell>
          <cell r="R230">
            <v>0</v>
          </cell>
          <cell r="S230">
            <v>145</v>
          </cell>
          <cell r="T230">
            <v>0.79</v>
          </cell>
          <cell r="U230" t="str">
            <v>Z</v>
          </cell>
          <cell r="V230">
            <v>0</v>
          </cell>
          <cell r="W230">
            <v>0</v>
          </cell>
          <cell r="X230">
            <v>0.79</v>
          </cell>
          <cell r="Y230"/>
          <cell r="Z230"/>
          <cell r="AA230"/>
          <cell r="AB230">
            <v>0.79</v>
          </cell>
          <cell r="AC230"/>
          <cell r="AD230">
            <v>0</v>
          </cell>
          <cell r="AE230" t="str">
            <v>EUR</v>
          </cell>
          <cell r="AF230">
            <v>0</v>
          </cell>
          <cell r="AI230" t="str">
            <v>NORM</v>
          </cell>
          <cell r="AJ230" t="str">
            <v>Normal</v>
          </cell>
          <cell r="AM230" t="str">
            <v>PX1.2</v>
          </cell>
          <cell r="AN230" t="str">
            <v>Prix magasin + 20% de marg</v>
          </cell>
          <cell r="AP230">
            <v>0</v>
          </cell>
          <cell r="AQ230">
            <v>0</v>
          </cell>
          <cell r="AS230">
            <v>0</v>
          </cell>
          <cell r="AT230">
            <v>1.1850000000000001</v>
          </cell>
          <cell r="AU230">
            <v>1.1850000000000001</v>
          </cell>
        </row>
        <row r="231">
          <cell r="A231" t="str">
            <v>EF504011/4</v>
          </cell>
          <cell r="D231" t="str">
            <v>EMBOUT ADAPTATION 40X50X1 1/4</v>
          </cell>
          <cell r="S231" t="e">
            <v>#N/A</v>
          </cell>
          <cell r="T231" t="e">
            <v>#N/A</v>
          </cell>
          <cell r="U231" t="e">
            <v>#N/A</v>
          </cell>
          <cell r="V231">
            <v>0.79</v>
          </cell>
          <cell r="W231">
            <v>0.79</v>
          </cell>
          <cell r="X231">
            <v>0.79</v>
          </cell>
          <cell r="Y231"/>
          <cell r="Z231"/>
          <cell r="AA231"/>
          <cell r="AB231">
            <v>0.79</v>
          </cell>
          <cell r="AC231" t="str">
            <v>OK</v>
          </cell>
          <cell r="AS231">
            <v>1.19</v>
          </cell>
          <cell r="AT231">
            <v>1.1850000000000001</v>
          </cell>
          <cell r="AU231">
            <v>1.1850000000000001</v>
          </cell>
        </row>
        <row r="232">
          <cell r="A232" t="str">
            <v>EF635011/2</v>
          </cell>
          <cell r="C232" t="e">
            <v>#N/A</v>
          </cell>
          <cell r="D232" t="str">
            <v>EMBOUT ADAPTATION 63X50X1""""""""1/2</v>
          </cell>
          <cell r="E232">
            <v>9</v>
          </cell>
          <cell r="F232" t="str">
            <v>POSTES DE RELEVAGE</v>
          </cell>
          <cell r="G232">
            <v>5</v>
          </cell>
          <cell r="H232" t="str">
            <v>POSTES DE RELEVAGE</v>
          </cell>
          <cell r="K232">
            <v>3</v>
          </cell>
          <cell r="L232" t="str">
            <v>ACCESSOIRES POSTE</v>
          </cell>
          <cell r="M232" t="str">
            <v>SORODIST</v>
          </cell>
          <cell r="N232" t="str">
            <v>EF635011/2</v>
          </cell>
          <cell r="O232" t="str">
            <v>EMBOUT ADAPTATION 63X50X1""""""""1/2</v>
          </cell>
          <cell r="Q232">
            <v>1</v>
          </cell>
          <cell r="R232">
            <v>0</v>
          </cell>
          <cell r="S232">
            <v>242</v>
          </cell>
          <cell r="T232">
            <v>1</v>
          </cell>
          <cell r="U232" t="str">
            <v>Z</v>
          </cell>
          <cell r="V232">
            <v>1</v>
          </cell>
          <cell r="W232">
            <v>1</v>
          </cell>
          <cell r="X232" t="e">
            <v>#N/A</v>
          </cell>
          <cell r="Y232">
            <v>1</v>
          </cell>
          <cell r="Z232"/>
          <cell r="AA232"/>
          <cell r="AB232" t="e">
            <v>#N/A</v>
          </cell>
          <cell r="AC232"/>
          <cell r="AD232">
            <v>1</v>
          </cell>
          <cell r="AE232" t="str">
            <v>EUR</v>
          </cell>
          <cell r="AF232">
            <v>0</v>
          </cell>
          <cell r="AI232" t="str">
            <v>NORM</v>
          </cell>
          <cell r="AJ232" t="str">
            <v>Normal</v>
          </cell>
          <cell r="AM232" t="str">
            <v>PX1.2</v>
          </cell>
          <cell r="AN232" t="str">
            <v>Prix magasin + 20% de marg</v>
          </cell>
          <cell r="AP232">
            <v>0</v>
          </cell>
          <cell r="AQ232">
            <v>0</v>
          </cell>
          <cell r="AS232">
            <v>1.5</v>
          </cell>
          <cell r="AT232" t="e">
            <v>#N/A</v>
          </cell>
          <cell r="AU232" t="e">
            <v>#N/A</v>
          </cell>
        </row>
        <row r="233">
          <cell r="A233" t="str">
            <v>EF63502</v>
          </cell>
          <cell r="C233" t="str">
            <v>AN</v>
          </cell>
          <cell r="D233" t="str">
            <v>EMBOUT ADAPTATION 63X50X2""""""""""""""""""""""""""""""""</v>
          </cell>
          <cell r="E233">
            <v>9</v>
          </cell>
          <cell r="F233" t="str">
            <v>POSTES DE RELEVAGE</v>
          </cell>
          <cell r="G233">
            <v>5</v>
          </cell>
          <cell r="H233" t="str">
            <v>POSTES DE RELEVAGE</v>
          </cell>
          <cell r="K233">
            <v>3</v>
          </cell>
          <cell r="L233" t="str">
            <v>ACCESSOIRES POSTE</v>
          </cell>
          <cell r="M233" t="str">
            <v>SORODIST</v>
          </cell>
          <cell r="N233" t="str">
            <v>EF63502</v>
          </cell>
          <cell r="O233" t="str">
            <v>Embout fileté PVC Pression D 63 /50x2'</v>
          </cell>
          <cell r="Q233">
            <v>1</v>
          </cell>
          <cell r="R233">
            <v>1</v>
          </cell>
          <cell r="S233">
            <v>192</v>
          </cell>
          <cell r="T233">
            <v>0.61</v>
          </cell>
          <cell r="U233" t="str">
            <v>AN</v>
          </cell>
          <cell r="V233">
            <v>0.61299999999999999</v>
          </cell>
          <cell r="W233">
            <v>0.61299999999999999</v>
          </cell>
          <cell r="X233">
            <v>0.61299999999999999</v>
          </cell>
          <cell r="Y233"/>
          <cell r="Z233"/>
          <cell r="AA233"/>
          <cell r="AB233">
            <v>0.67400000000000004</v>
          </cell>
          <cell r="AC233" t="str">
            <v>OK</v>
          </cell>
          <cell r="AD233">
            <v>0.59499999999999997</v>
          </cell>
          <cell r="AE233" t="str">
            <v>EUR</v>
          </cell>
          <cell r="AF233">
            <v>0</v>
          </cell>
          <cell r="AI233" t="str">
            <v>NORM</v>
          </cell>
          <cell r="AJ233" t="str">
            <v>Normal</v>
          </cell>
          <cell r="AM233" t="str">
            <v>PX1.2</v>
          </cell>
          <cell r="AN233" t="str">
            <v>Prix magasin + 20% de marg</v>
          </cell>
          <cell r="AP233">
            <v>0</v>
          </cell>
          <cell r="AQ233">
            <v>0</v>
          </cell>
          <cell r="AS233">
            <v>0.77</v>
          </cell>
          <cell r="AT233">
            <v>0.81529000000000007</v>
          </cell>
          <cell r="AU233">
            <v>0.89642000000000011</v>
          </cell>
        </row>
        <row r="234">
          <cell r="A234" t="str">
            <v>EF75632</v>
          </cell>
          <cell r="C234" t="str">
            <v>AN</v>
          </cell>
          <cell r="D234" t="str">
            <v>EMBOUT ADAPTATION 75X63X2""""""""""""""""""""""""""""""""</v>
          </cell>
          <cell r="E234">
            <v>9</v>
          </cell>
          <cell r="F234" t="str">
            <v>POSTES DE RELEVAGE</v>
          </cell>
          <cell r="G234">
            <v>5</v>
          </cell>
          <cell r="H234" t="str">
            <v>POSTES DE RELEVAGE</v>
          </cell>
          <cell r="K234">
            <v>3</v>
          </cell>
          <cell r="L234" t="str">
            <v>ACCESSOIRES POSTE</v>
          </cell>
          <cell r="M234" t="str">
            <v>SORODIST</v>
          </cell>
          <cell r="N234" t="str">
            <v>EF75632</v>
          </cell>
          <cell r="O234" t="str">
            <v>EMBOUT ADAPTATION 75X63X2""</v>
          </cell>
          <cell r="Q234">
            <v>1</v>
          </cell>
          <cell r="R234">
            <v>1</v>
          </cell>
          <cell r="S234" t="e">
            <v>#N/A</v>
          </cell>
          <cell r="T234" t="e">
            <v>#N/A</v>
          </cell>
          <cell r="U234" t="e">
            <v>#N/A</v>
          </cell>
          <cell r="V234">
            <v>1.0329999999999999</v>
          </cell>
          <cell r="W234">
            <v>1.0329999999999999</v>
          </cell>
          <cell r="X234">
            <v>1.0329999999999999</v>
          </cell>
          <cell r="Y234"/>
          <cell r="Z234"/>
          <cell r="AA234"/>
          <cell r="AB234">
            <v>1.0329999999999999</v>
          </cell>
          <cell r="AC234" t="str">
            <v>OK</v>
          </cell>
          <cell r="AD234">
            <v>0.91</v>
          </cell>
          <cell r="AE234" t="str">
            <v>EUR</v>
          </cell>
          <cell r="AF234">
            <v>0</v>
          </cell>
          <cell r="AI234" t="str">
            <v>NORM</v>
          </cell>
          <cell r="AJ234" t="str">
            <v>Normal</v>
          </cell>
          <cell r="AM234" t="str">
            <v>PX1.2</v>
          </cell>
          <cell r="AN234" t="str">
            <v>Prix magasin + 20% de marg</v>
          </cell>
          <cell r="AP234">
            <v>0</v>
          </cell>
          <cell r="AQ234">
            <v>0</v>
          </cell>
          <cell r="AS234">
            <v>1.18</v>
          </cell>
          <cell r="AT234">
            <v>1.2912499999999998</v>
          </cell>
          <cell r="AU234">
            <v>1.2912499999999998</v>
          </cell>
        </row>
        <row r="235">
          <cell r="A235" t="str">
            <v>ELECV63</v>
          </cell>
          <cell r="C235" t="str">
            <v>AN</v>
          </cell>
          <cell r="D235" t="str">
            <v>ACTIONNEUR ELECTRIQUE AVEC CARTE BLUETOOTH</v>
          </cell>
          <cell r="E235">
            <v>10</v>
          </cell>
          <cell r="F235" t="str">
            <v>ACCESSOIRES AU DETAIL</v>
          </cell>
          <cell r="K235">
            <v>2</v>
          </cell>
          <cell r="L235" t="str">
            <v>VANNES</v>
          </cell>
          <cell r="M235" t="str">
            <v>ALIAXIS</v>
          </cell>
          <cell r="N235" t="str">
            <v>ER20BLT</v>
          </cell>
          <cell r="O235" t="str">
            <v xml:space="preserve">ER20.50A.GBH. ACT ELECTRIQUE ER20 AVEC CARTE </v>
          </cell>
          <cell r="Q235">
            <v>1</v>
          </cell>
          <cell r="R235">
            <v>1</v>
          </cell>
          <cell r="S235" t="e">
            <v>#N/A</v>
          </cell>
          <cell r="T235" t="e">
            <v>#N/A</v>
          </cell>
          <cell r="U235" t="e">
            <v>#N/A</v>
          </cell>
          <cell r="V235">
            <v>378.15</v>
          </cell>
          <cell r="W235">
            <v>378.15</v>
          </cell>
          <cell r="X235">
            <v>378.15</v>
          </cell>
          <cell r="Y235"/>
          <cell r="Z235"/>
          <cell r="AA235">
            <v>0.04</v>
          </cell>
          <cell r="AB235">
            <v>393.27600000000001</v>
          </cell>
          <cell r="AC235" t="str">
            <v>OK</v>
          </cell>
          <cell r="AD235">
            <v>378.15</v>
          </cell>
          <cell r="AE235" t="str">
            <v>EUR</v>
          </cell>
          <cell r="AF235">
            <v>0</v>
          </cell>
          <cell r="AI235" t="str">
            <v>NORM20</v>
          </cell>
          <cell r="AJ235" t="str">
            <v>Normal 20%</v>
          </cell>
          <cell r="AM235" t="str">
            <v>PX1.2</v>
          </cell>
          <cell r="AN235" t="str">
            <v>Prix magasin + 20% de marg</v>
          </cell>
          <cell r="AP235">
            <v>0</v>
          </cell>
          <cell r="AQ235">
            <v>0</v>
          </cell>
          <cell r="AS235">
            <v>542</v>
          </cell>
          <cell r="AT235">
            <v>567.22499999999991</v>
          </cell>
          <cell r="AU235">
            <v>589.91399999999999</v>
          </cell>
        </row>
        <row r="236">
          <cell r="A236" t="str">
            <v>EAM324050</v>
          </cell>
          <cell r="C236" t="str">
            <v>AS</v>
          </cell>
          <cell r="D236" t="str">
            <v>AERATEUR A MEMBRANE D 50</v>
          </cell>
          <cell r="E236">
            <v>8</v>
          </cell>
          <cell r="F236" t="str">
            <v>PVC/PE</v>
          </cell>
          <cell r="G236">
            <v>4</v>
          </cell>
          <cell r="H236" t="str">
            <v>PVC/PE</v>
          </cell>
          <cell r="K236">
            <v>3</v>
          </cell>
          <cell r="L236" t="str">
            <v>PVC EVACUATION / VENTILATION / DRAINAGE</v>
          </cell>
          <cell r="M236" t="str">
            <v>SORODIST</v>
          </cell>
          <cell r="N236" t="str">
            <v>EAM324050</v>
          </cell>
          <cell r="O236" t="str">
            <v>AERATEUR A MEMBRANE PVC EVAC Ø 32/40/50</v>
          </cell>
          <cell r="P236" t="str">
            <v>pc</v>
          </cell>
          <cell r="Q236">
            <v>1</v>
          </cell>
          <cell r="R236">
            <v>1</v>
          </cell>
          <cell r="S236">
            <v>310</v>
          </cell>
          <cell r="T236">
            <v>6.11</v>
          </cell>
          <cell r="U236" t="str">
            <v>AS</v>
          </cell>
          <cell r="V236">
            <v>6.1130000000000004</v>
          </cell>
          <cell r="W236">
            <v>6.1130000000000004</v>
          </cell>
          <cell r="X236">
            <v>6.1130000000000004</v>
          </cell>
          <cell r="Y236"/>
          <cell r="Z236"/>
          <cell r="AA236"/>
          <cell r="AB236">
            <v>7.19</v>
          </cell>
          <cell r="AC236" t="str">
            <v>OK</v>
          </cell>
          <cell r="AD236">
            <v>5.5</v>
          </cell>
          <cell r="AE236" t="str">
            <v>EUR</v>
          </cell>
          <cell r="AF236">
            <v>0</v>
          </cell>
          <cell r="AI236" t="str">
            <v>NORM</v>
          </cell>
          <cell r="AJ236" t="str">
            <v>Normal</v>
          </cell>
          <cell r="AM236" t="str">
            <v>PX1.2</v>
          </cell>
          <cell r="AN236" t="str">
            <v>Prix magasin + 20% de marg</v>
          </cell>
          <cell r="AP236">
            <v>0</v>
          </cell>
          <cell r="AQ236">
            <v>0</v>
          </cell>
          <cell r="AS236">
            <v>11.22</v>
          </cell>
          <cell r="AT236">
            <v>12.226000000000001</v>
          </cell>
          <cell r="AU236">
            <v>14.38</v>
          </cell>
        </row>
        <row r="237">
          <cell r="A237" t="str">
            <v>TSHIRTG</v>
          </cell>
          <cell r="C237" t="str">
            <v>AS</v>
          </cell>
          <cell r="D237" t="str">
            <v>T SHIRT AQUATIRIS GRIS</v>
          </cell>
          <cell r="E237">
            <v>16</v>
          </cell>
          <cell r="F237" t="str">
            <v>SUPPORT DE COMMUNICATION</v>
          </cell>
          <cell r="G237">
            <v>10</v>
          </cell>
          <cell r="H237" t="str">
            <v>SUPPORT DE COMMUNICATION</v>
          </cell>
          <cell r="M237" t="str">
            <v>ARMORLUX</v>
          </cell>
          <cell r="N237" t="str">
            <v>TSHIRTG</v>
          </cell>
          <cell r="O237" t="str">
            <v>T SHIRT AQUATIRIS GRIS</v>
          </cell>
          <cell r="P237" t="str">
            <v>pc</v>
          </cell>
          <cell r="Q237">
            <v>1</v>
          </cell>
          <cell r="R237">
            <v>0</v>
          </cell>
          <cell r="S237" t="e">
            <v>#N/A</v>
          </cell>
          <cell r="T237" t="e">
            <v>#N/A</v>
          </cell>
          <cell r="U237" t="e">
            <v>#N/A</v>
          </cell>
          <cell r="V237">
            <v>10.97</v>
          </cell>
          <cell r="W237">
            <v>10.97</v>
          </cell>
          <cell r="X237">
            <v>10.97</v>
          </cell>
          <cell r="Y237"/>
          <cell r="Z237"/>
          <cell r="AA237"/>
          <cell r="AB237">
            <v>10.97</v>
          </cell>
          <cell r="AC237" t="str">
            <v>OK</v>
          </cell>
          <cell r="AD237">
            <v>10.97</v>
          </cell>
          <cell r="AE237" t="str">
            <v>EUR</v>
          </cell>
          <cell r="AF237">
            <v>0</v>
          </cell>
          <cell r="AI237" t="str">
            <v>NORM</v>
          </cell>
          <cell r="AJ237" t="str">
            <v>Normal</v>
          </cell>
          <cell r="AM237" t="str">
            <v>PX1.2</v>
          </cell>
          <cell r="AN237" t="str">
            <v>Prix magasin + 20% de marg</v>
          </cell>
          <cell r="AP237">
            <v>0</v>
          </cell>
          <cell r="AQ237">
            <v>0</v>
          </cell>
          <cell r="AS237">
            <v>14</v>
          </cell>
          <cell r="AT237">
            <v>16.455000000000002</v>
          </cell>
          <cell r="AU237">
            <v>16.455000000000002</v>
          </cell>
        </row>
        <row r="238">
          <cell r="A238" t="str">
            <v>TPCR50/25</v>
          </cell>
          <cell r="C238" t="str">
            <v>AS</v>
          </cell>
          <cell r="D238" t="str">
            <v>GAINE TPC ROUGE D50  25ML</v>
          </cell>
          <cell r="E238">
            <v>8</v>
          </cell>
          <cell r="F238" t="str">
            <v>PVC/PE</v>
          </cell>
          <cell r="G238">
            <v>4</v>
          </cell>
          <cell r="H238" t="str">
            <v>PVC/PE</v>
          </cell>
          <cell r="K238">
            <v>2</v>
          </cell>
          <cell r="L238" t="str">
            <v>COURONNES PE / BARRES PVC</v>
          </cell>
          <cell r="M238" t="str">
            <v>ODPLAST</v>
          </cell>
          <cell r="N238" t="str">
            <v>MGAINE</v>
          </cell>
          <cell r="O238" t="str">
            <v>GAINE TPC ROUGE 50m</v>
          </cell>
          <cell r="P238" t="str">
            <v>pc</v>
          </cell>
          <cell r="Q238">
            <v>1</v>
          </cell>
          <cell r="R238">
            <v>1</v>
          </cell>
          <cell r="S238" t="e">
            <v>#N/A</v>
          </cell>
          <cell r="T238" t="e">
            <v>#N/A</v>
          </cell>
          <cell r="U238" t="e">
            <v>#N/A</v>
          </cell>
          <cell r="V238">
            <v>9.75</v>
          </cell>
          <cell r="W238">
            <v>9.75</v>
          </cell>
          <cell r="X238">
            <v>9.75</v>
          </cell>
          <cell r="Y238"/>
          <cell r="Z238"/>
          <cell r="AA238"/>
          <cell r="AB238">
            <v>9.75</v>
          </cell>
          <cell r="AC238" t="str">
            <v>OK</v>
          </cell>
          <cell r="AD238">
            <v>9.75</v>
          </cell>
          <cell r="AE238" t="str">
            <v>EUR</v>
          </cell>
          <cell r="AF238">
            <v>0</v>
          </cell>
          <cell r="AI238" t="str">
            <v>NORM</v>
          </cell>
          <cell r="AJ238" t="str">
            <v>Normal</v>
          </cell>
          <cell r="AM238" t="str">
            <v>PX1.2</v>
          </cell>
          <cell r="AN238" t="str">
            <v>Prix magasin + 20% de marg</v>
          </cell>
          <cell r="AP238">
            <v>0</v>
          </cell>
          <cell r="AQ238">
            <v>0</v>
          </cell>
          <cell r="AS238">
            <v>15</v>
          </cell>
          <cell r="AT238">
            <v>14.625</v>
          </cell>
          <cell r="AU238">
            <v>14.625</v>
          </cell>
        </row>
        <row r="239">
          <cell r="A239" t="str">
            <v>IRSTEA-BLEU</v>
          </cell>
          <cell r="C239" t="str">
            <v>AS</v>
          </cell>
          <cell r="D239" t="str">
            <v>ETUDE IRSTEA 8 PAGES</v>
          </cell>
          <cell r="E239">
            <v>16</v>
          </cell>
          <cell r="F239" t="str">
            <v>SUPPORT DE COMMUNICATION</v>
          </cell>
          <cell r="G239">
            <v>10</v>
          </cell>
          <cell r="H239" t="str">
            <v>SUPPORT DE COMMUNICATION</v>
          </cell>
          <cell r="M239" t="str">
            <v>ADA</v>
          </cell>
          <cell r="N239" t="str">
            <v>IRSTEA-BLEU</v>
          </cell>
          <cell r="O239" t="str">
            <v>ETUDE IRSTEA 8 PAGES</v>
          </cell>
          <cell r="P239" t="str">
            <v>pc</v>
          </cell>
          <cell r="Q239">
            <v>1</v>
          </cell>
          <cell r="R239">
            <v>0</v>
          </cell>
          <cell r="S239">
            <v>21</v>
          </cell>
          <cell r="T239">
            <v>11.74</v>
          </cell>
          <cell r="U239" t="str">
            <v>AS</v>
          </cell>
          <cell r="V239">
            <v>11.74</v>
          </cell>
          <cell r="W239">
            <v>11.74</v>
          </cell>
          <cell r="X239">
            <v>11.74</v>
          </cell>
          <cell r="Y239"/>
          <cell r="Z239"/>
          <cell r="AA239" t="str">
            <v>-</v>
          </cell>
          <cell r="AB239">
            <v>11.74</v>
          </cell>
          <cell r="AC239" t="str">
            <v>OK</v>
          </cell>
          <cell r="AD239">
            <v>11.74</v>
          </cell>
          <cell r="AE239" t="str">
            <v>EUR</v>
          </cell>
          <cell r="AF239">
            <v>0</v>
          </cell>
          <cell r="AI239" t="str">
            <v>NORM</v>
          </cell>
          <cell r="AJ239" t="str">
            <v>Normal</v>
          </cell>
          <cell r="AM239" t="str">
            <v>PX1.2</v>
          </cell>
          <cell r="AN239" t="str">
            <v>Prix magasin + 20% de marg</v>
          </cell>
          <cell r="AP239">
            <v>0</v>
          </cell>
          <cell r="AQ239">
            <v>0</v>
          </cell>
          <cell r="AS239">
            <v>14.26</v>
          </cell>
          <cell r="AT239">
            <v>14.675000000000001</v>
          </cell>
          <cell r="AU239">
            <v>14.675000000000001</v>
          </cell>
        </row>
        <row r="240">
          <cell r="A240" t="str">
            <v>MANG01</v>
          </cell>
          <cell r="C240" t="str">
            <v>AS</v>
          </cell>
          <cell r="D240" t="str">
            <v>MANGEOIRE AQUATIRIS</v>
          </cell>
          <cell r="E240">
            <v>10</v>
          </cell>
          <cell r="F240" t="str">
            <v>ACCESSOIRES AU DETAIL</v>
          </cell>
          <cell r="G240">
            <v>8</v>
          </cell>
          <cell r="H240" t="str">
            <v>ACCESSOIRES AU DETAIL</v>
          </cell>
          <cell r="M240" t="str">
            <v>ESATSIMONIER</v>
          </cell>
          <cell r="N240" t="str">
            <v>MANG01</v>
          </cell>
          <cell r="O240" t="str">
            <v>MANGEOIRE AQUATIRIS</v>
          </cell>
          <cell r="P240" t="str">
            <v>pc</v>
          </cell>
          <cell r="Q240">
            <v>1</v>
          </cell>
          <cell r="R240">
            <v>0</v>
          </cell>
          <cell r="S240">
            <v>211</v>
          </cell>
          <cell r="T240">
            <v>11.25</v>
          </cell>
          <cell r="U240" t="str">
            <v>AS</v>
          </cell>
          <cell r="V240">
            <v>11.25</v>
          </cell>
          <cell r="W240">
            <v>11.25</v>
          </cell>
          <cell r="X240">
            <v>11.25</v>
          </cell>
          <cell r="Y240"/>
          <cell r="Z240"/>
          <cell r="AA240"/>
          <cell r="AB240">
            <v>11.25</v>
          </cell>
          <cell r="AC240" t="str">
            <v>OK</v>
          </cell>
          <cell r="AD240" t="str">
            <v>OK</v>
          </cell>
          <cell r="AE240" t="str">
            <v>OK</v>
          </cell>
          <cell r="AF240" t="str">
            <v>OK</v>
          </cell>
          <cell r="AG240" t="str">
            <v>OK</v>
          </cell>
          <cell r="AH240" t="str">
            <v>OK</v>
          </cell>
          <cell r="AI240" t="str">
            <v>OK</v>
          </cell>
          <cell r="AJ240" t="str">
            <v>OK</v>
          </cell>
          <cell r="AK240" t="str">
            <v>OK</v>
          </cell>
          <cell r="AL240" t="str">
            <v>OK</v>
          </cell>
          <cell r="AM240" t="str">
            <v>OK</v>
          </cell>
          <cell r="AN240" t="str">
            <v>OK</v>
          </cell>
          <cell r="AO240" t="str">
            <v>OK</v>
          </cell>
          <cell r="AP240" t="str">
            <v>OK</v>
          </cell>
          <cell r="AQ240" t="str">
            <v>OK</v>
          </cell>
          <cell r="AR240" t="str">
            <v>OK</v>
          </cell>
          <cell r="AS240">
            <v>14.8</v>
          </cell>
          <cell r="AT240">
            <v>14.9625</v>
          </cell>
          <cell r="AU240">
            <v>14.9625</v>
          </cell>
        </row>
        <row r="241">
          <cell r="A241" t="str">
            <v>VPENT7X70B100</v>
          </cell>
          <cell r="C241" t="e">
            <v>#N/A</v>
          </cell>
          <cell r="D241" t="str">
            <v>BOITE DE 100 VIS PENTURE TORX T30 INOX A2 7X</v>
          </cell>
          <cell r="E241">
            <v>12</v>
          </cell>
          <cell r="F241" t="str">
            <v>KITS BACS/KITS COFFRAGES</v>
          </cell>
          <cell r="G241">
            <v>3</v>
          </cell>
          <cell r="H241" t="str">
            <v>KITS COFFRAGES</v>
          </cell>
          <cell r="M241" t="str">
            <v>AQUATIRIS</v>
          </cell>
          <cell r="N241" t="str">
            <v>&lt;Non référencé&gt;</v>
          </cell>
          <cell r="O241" t="str">
            <v>&lt;Article non référencé&gt;</v>
          </cell>
          <cell r="Q241">
            <v>1</v>
          </cell>
          <cell r="R241">
            <v>0</v>
          </cell>
          <cell r="S241" t="e">
            <v>#N/A</v>
          </cell>
          <cell r="T241" t="e">
            <v>#N/A</v>
          </cell>
          <cell r="U241" t="e">
            <v>#N/A</v>
          </cell>
          <cell r="V241">
            <v>0</v>
          </cell>
          <cell r="W241">
            <v>0</v>
          </cell>
          <cell r="X241">
            <v>10.56</v>
          </cell>
          <cell r="Y241">
            <v>0</v>
          </cell>
          <cell r="Z241"/>
          <cell r="AA241"/>
          <cell r="AB241">
            <v>10.56</v>
          </cell>
          <cell r="AC241" t="str">
            <v>OK</v>
          </cell>
          <cell r="AD241">
            <v>0</v>
          </cell>
          <cell r="AE241" t="str">
            <v>EUR</v>
          </cell>
          <cell r="AF241">
            <v>0</v>
          </cell>
          <cell r="AI241" t="str">
            <v>NORM</v>
          </cell>
          <cell r="AJ241" t="str">
            <v>Normal</v>
          </cell>
          <cell r="AM241" t="str">
            <v>PX1.2</v>
          </cell>
          <cell r="AN241" t="str">
            <v>Prix magasin + 20% de marg</v>
          </cell>
          <cell r="AP241">
            <v>0</v>
          </cell>
          <cell r="AQ241">
            <v>0</v>
          </cell>
          <cell r="AS241">
            <v>12.29</v>
          </cell>
          <cell r="AT241">
            <v>15.839999999999998</v>
          </cell>
          <cell r="AU241">
            <v>15.839999999999998</v>
          </cell>
        </row>
        <row r="242">
          <cell r="A242" t="str">
            <v>CE403L15</v>
          </cell>
          <cell r="C242" t="e">
            <v>#N/A</v>
          </cell>
          <cell r="D242" t="str">
            <v>CORNIERE  ALU 40/40/3 1,5 ML</v>
          </cell>
          <cell r="M242" t="str">
            <v>SASKIT</v>
          </cell>
          <cell r="N242" t="str">
            <v>C403L15</v>
          </cell>
          <cell r="O242" t="str">
            <v>CORNIERE  ALU 40/40/3 1,5 ML</v>
          </cell>
          <cell r="P242" t="str">
            <v>pc</v>
          </cell>
          <cell r="Q242">
            <v>1</v>
          </cell>
          <cell r="R242">
            <v>1</v>
          </cell>
          <cell r="S242" t="e">
            <v>#N/A</v>
          </cell>
          <cell r="T242" t="e">
            <v>#N/A</v>
          </cell>
          <cell r="U242" t="e">
            <v>#N/A</v>
          </cell>
          <cell r="V242" t="str">
            <v>-</v>
          </cell>
          <cell r="W242">
            <v>0</v>
          </cell>
          <cell r="X242">
            <v>7.4350000000000005</v>
          </cell>
          <cell r="Y242">
            <v>29.91</v>
          </cell>
          <cell r="Z242"/>
          <cell r="AA242"/>
          <cell r="AB242">
            <v>7.4799999999999995</v>
          </cell>
          <cell r="AC242" t="str">
            <v>OK</v>
          </cell>
          <cell r="AD242">
            <v>0</v>
          </cell>
          <cell r="AE242" t="str">
            <v>EUR</v>
          </cell>
          <cell r="AF242">
            <v>0</v>
          </cell>
          <cell r="AI242" t="str">
            <v>NORM</v>
          </cell>
          <cell r="AJ242" t="str">
            <v>Normal</v>
          </cell>
          <cell r="AM242" t="str">
            <v>PX1.2</v>
          </cell>
          <cell r="AN242" t="str">
            <v>Prix magasin + 20% de marg</v>
          </cell>
          <cell r="AP242">
            <v>0</v>
          </cell>
          <cell r="AQ242">
            <v>0</v>
          </cell>
          <cell r="AS242">
            <v>10.55</v>
          </cell>
          <cell r="AT242">
            <v>11.219999999999999</v>
          </cell>
          <cell r="AU242">
            <v>11.219999999999999</v>
          </cell>
        </row>
        <row r="243">
          <cell r="A243" t="str">
            <v>VPENT6X30B100</v>
          </cell>
          <cell r="C243" t="e">
            <v>#N/A</v>
          </cell>
          <cell r="D243" t="str">
            <v>BOITE DE 100 VIS PENTURE 6X30 T30 INOX  A2</v>
          </cell>
          <cell r="E243">
            <v>19</v>
          </cell>
          <cell r="F243" t="str">
            <v>QUINCAILLERIE</v>
          </cell>
          <cell r="G243">
            <v>3</v>
          </cell>
          <cell r="H243" t="str">
            <v>KITS COFFRAGES</v>
          </cell>
          <cell r="M243" t="str">
            <v>VISSERIESERV</v>
          </cell>
          <cell r="N243" t="str">
            <v>VPENT6X30B100</v>
          </cell>
          <cell r="O243" t="str">
            <v>VIS PENTURE 6X30 T30 INOX  A4</v>
          </cell>
          <cell r="Q243">
            <v>1</v>
          </cell>
          <cell r="R243">
            <v>1</v>
          </cell>
          <cell r="S243" t="e">
            <v>#N/A</v>
          </cell>
          <cell r="T243" t="e">
            <v>#N/A</v>
          </cell>
          <cell r="U243" t="e">
            <v>#N/A</v>
          </cell>
          <cell r="V243">
            <v>0</v>
          </cell>
          <cell r="W243">
            <v>0</v>
          </cell>
          <cell r="X243">
            <v>10.8</v>
          </cell>
          <cell r="Y243">
            <v>10.8</v>
          </cell>
          <cell r="Z243"/>
          <cell r="AA243"/>
          <cell r="AB243">
            <v>10.8</v>
          </cell>
          <cell r="AC243" t="str">
            <v>OK</v>
          </cell>
          <cell r="AD243">
            <v>0</v>
          </cell>
          <cell r="AE243" t="str">
            <v>EUR</v>
          </cell>
          <cell r="AF243">
            <v>0</v>
          </cell>
          <cell r="AI243" t="str">
            <v>NORM</v>
          </cell>
          <cell r="AJ243" t="str">
            <v>Normal</v>
          </cell>
          <cell r="AM243" t="str">
            <v>PX1.2</v>
          </cell>
          <cell r="AN243" t="str">
            <v>Prix magasin + 20% de marg</v>
          </cell>
          <cell r="AP243">
            <v>0</v>
          </cell>
          <cell r="AQ243">
            <v>0</v>
          </cell>
          <cell r="AS243">
            <v>6.8</v>
          </cell>
          <cell r="AT243">
            <v>16.2</v>
          </cell>
          <cell r="AU243">
            <v>16.2</v>
          </cell>
        </row>
        <row r="244">
          <cell r="A244" t="str">
            <v>T403L20</v>
          </cell>
          <cell r="C244" t="e">
            <v>#N/A</v>
          </cell>
          <cell r="D244" t="str">
            <v>TE ALU 40/40/3 2 ML</v>
          </cell>
          <cell r="M244" t="str">
            <v>SASKIT</v>
          </cell>
          <cell r="N244" t="str">
            <v>T403L20</v>
          </cell>
          <cell r="O244" t="str">
            <v>TE ALU 40/40/3 2 ML</v>
          </cell>
          <cell r="P244" t="str">
            <v>pc</v>
          </cell>
          <cell r="Q244">
            <v>1</v>
          </cell>
          <cell r="R244">
            <v>1</v>
          </cell>
          <cell r="S244">
            <v>42</v>
          </cell>
          <cell r="T244">
            <v>4.93</v>
          </cell>
          <cell r="U244" t="str">
            <v>AF</v>
          </cell>
          <cell r="V244" t="str">
            <v>-</v>
          </cell>
          <cell r="W244">
            <v>0</v>
          </cell>
          <cell r="X244">
            <v>6.58</v>
          </cell>
          <cell r="Y244">
            <v>4.93</v>
          </cell>
          <cell r="Z244"/>
          <cell r="AA244"/>
          <cell r="AB244">
            <v>6.58</v>
          </cell>
          <cell r="AC244" t="str">
            <v>OK</v>
          </cell>
          <cell r="AD244">
            <v>0</v>
          </cell>
          <cell r="AE244" t="str">
            <v>EUR</v>
          </cell>
          <cell r="AF244">
            <v>0</v>
          </cell>
          <cell r="AI244" t="str">
            <v>NORM</v>
          </cell>
          <cell r="AJ244" t="str">
            <v>Normal</v>
          </cell>
          <cell r="AM244" t="str">
            <v>PX1.2</v>
          </cell>
          <cell r="AN244" t="str">
            <v>Prix magasin + 20% de marg</v>
          </cell>
          <cell r="AP244">
            <v>0</v>
          </cell>
          <cell r="AQ244">
            <v>0</v>
          </cell>
          <cell r="AS244">
            <v>14.8</v>
          </cell>
          <cell r="AT244">
            <v>16.45</v>
          </cell>
          <cell r="AU244">
            <v>16.45</v>
          </cell>
        </row>
        <row r="245">
          <cell r="A245" t="str">
            <v>MKITJONC</v>
          </cell>
          <cell r="C245" t="str">
            <v>AS</v>
          </cell>
          <cell r="D245" t="str">
            <v>KIT DE JONCTION ANTI RACINE</v>
          </cell>
          <cell r="E245">
            <v>1</v>
          </cell>
          <cell r="F245" t="str">
            <v>MEMBRANES ET ANTI-RACINES</v>
          </cell>
          <cell r="G245">
            <v>2</v>
          </cell>
          <cell r="H245" t="str">
            <v>MEMBRANES ET ANTI-RACINES</v>
          </cell>
          <cell r="K245">
            <v>7</v>
          </cell>
          <cell r="L245" t="str">
            <v>ANTI-RACINES ET ACCESSOIRES</v>
          </cell>
          <cell r="M245" t="str">
            <v>JARDIPROTEC</v>
          </cell>
          <cell r="N245" t="str">
            <v>MKITJONC</v>
          </cell>
          <cell r="O245" t="str">
            <v>KIT DE JONCTION ANTI RACINE</v>
          </cell>
          <cell r="P245" t="str">
            <v>pc</v>
          </cell>
          <cell r="Q245">
            <v>1</v>
          </cell>
          <cell r="R245">
            <v>1</v>
          </cell>
          <cell r="S245">
            <v>1</v>
          </cell>
          <cell r="T245">
            <v>12.5</v>
          </cell>
          <cell r="U245" t="str">
            <v>AS</v>
          </cell>
          <cell r="V245">
            <v>12.5</v>
          </cell>
          <cell r="W245">
            <v>12.5</v>
          </cell>
          <cell r="X245">
            <v>12.5</v>
          </cell>
          <cell r="Y245"/>
          <cell r="Z245"/>
          <cell r="AA245"/>
          <cell r="AB245">
            <v>12.5</v>
          </cell>
          <cell r="AC245" t="str">
            <v>OK</v>
          </cell>
          <cell r="AD245">
            <v>11.88</v>
          </cell>
          <cell r="AE245" t="str">
            <v>EUR</v>
          </cell>
          <cell r="AF245">
            <v>0</v>
          </cell>
          <cell r="AI245" t="str">
            <v>NORM</v>
          </cell>
          <cell r="AJ245" t="str">
            <v>Normal</v>
          </cell>
          <cell r="AM245" t="str">
            <v>PX1.2</v>
          </cell>
          <cell r="AN245" t="str">
            <v>Prix magasin + 20% de marg</v>
          </cell>
          <cell r="AP245">
            <v>0</v>
          </cell>
          <cell r="AQ245">
            <v>0</v>
          </cell>
          <cell r="AS245">
            <v>16.489999999999998</v>
          </cell>
          <cell r="AT245">
            <v>16.625</v>
          </cell>
          <cell r="AU245">
            <v>16.625</v>
          </cell>
        </row>
        <row r="246">
          <cell r="A246" t="str">
            <v>TPVCD100L60</v>
          </cell>
          <cell r="C246" t="e">
            <v>#N/A</v>
          </cell>
          <cell r="D246" t="str">
            <v>TUYAU PVC D 100 L=60 CM</v>
          </cell>
          <cell r="E246">
            <v>9</v>
          </cell>
          <cell r="F246" t="str">
            <v>POSTES DE RELEVAGE</v>
          </cell>
          <cell r="G246">
            <v>5</v>
          </cell>
          <cell r="H246" t="str">
            <v>POSTES DE RELEVAGE</v>
          </cell>
          <cell r="K246">
            <v>3</v>
          </cell>
          <cell r="L246" t="str">
            <v>ACCESSOIRES POSTE</v>
          </cell>
          <cell r="M246" t="str">
            <v>ODPLAST</v>
          </cell>
          <cell r="N246" t="str">
            <v>TPVCD100L60</v>
          </cell>
          <cell r="O246" t="str">
            <v>TUYAU PVC D 100 L=60 CM</v>
          </cell>
          <cell r="P246" t="str">
            <v>pc</v>
          </cell>
          <cell r="Q246">
            <v>1</v>
          </cell>
          <cell r="R246">
            <v>1</v>
          </cell>
          <cell r="S246" t="e">
            <v>#N/A</v>
          </cell>
          <cell r="T246" t="e">
            <v>#N/A</v>
          </cell>
          <cell r="U246" t="e">
            <v>#N/A</v>
          </cell>
          <cell r="V246" t="str">
            <v>-</v>
          </cell>
          <cell r="W246">
            <v>0</v>
          </cell>
          <cell r="X246">
            <v>11.314</v>
          </cell>
          <cell r="Y246">
            <v>2.31</v>
          </cell>
          <cell r="Z246"/>
          <cell r="AA246"/>
          <cell r="AB246">
            <v>11.314</v>
          </cell>
          <cell r="AC246" t="str">
            <v>OK</v>
          </cell>
          <cell r="AD246">
            <v>0</v>
          </cell>
          <cell r="AE246" t="str">
            <v>EUR</v>
          </cell>
          <cell r="AF246">
            <v>0</v>
          </cell>
          <cell r="AI246" t="str">
            <v>NORM</v>
          </cell>
          <cell r="AJ246" t="str">
            <v>Normal</v>
          </cell>
          <cell r="AM246" t="str">
            <v>PX1.2</v>
          </cell>
          <cell r="AN246" t="str">
            <v>Prix magasin + 20% de marg</v>
          </cell>
          <cell r="AP246">
            <v>0</v>
          </cell>
          <cell r="AQ246">
            <v>0</v>
          </cell>
          <cell r="AS246">
            <v>1.5</v>
          </cell>
          <cell r="AT246">
            <v>16.747620000000001</v>
          </cell>
          <cell r="AU246">
            <v>16.747620000000001</v>
          </cell>
        </row>
        <row r="247">
          <cell r="A247" t="str">
            <v>FOND8</v>
          </cell>
          <cell r="C247" t="str">
            <v>AS</v>
          </cell>
          <cell r="D247" t="str">
            <v>FONDAFORM 1M20X2M40</v>
          </cell>
          <cell r="M247" t="str">
            <v>PLAKAGROUP</v>
          </cell>
          <cell r="N247" t="str">
            <v>FOND8</v>
          </cell>
          <cell r="O247" t="str">
            <v>FONDAFORM 1M20X2M40</v>
          </cell>
          <cell r="P247" t="str">
            <v>pc</v>
          </cell>
          <cell r="Q247">
            <v>1</v>
          </cell>
          <cell r="R247">
            <v>0</v>
          </cell>
          <cell r="S247">
            <v>31</v>
          </cell>
          <cell r="T247">
            <v>11.17</v>
          </cell>
          <cell r="U247" t="str">
            <v>AS</v>
          </cell>
          <cell r="V247">
            <v>11.17</v>
          </cell>
          <cell r="W247">
            <v>11.17</v>
          </cell>
          <cell r="X247">
            <v>11.17</v>
          </cell>
          <cell r="Y247"/>
          <cell r="Z247"/>
          <cell r="AA247"/>
          <cell r="AB247">
            <v>11.41</v>
          </cell>
          <cell r="AC247" t="str">
            <v>OK</v>
          </cell>
          <cell r="AD247">
            <v>11.17</v>
          </cell>
          <cell r="AE247" t="str">
            <v>EUR</v>
          </cell>
          <cell r="AF247">
            <v>0</v>
          </cell>
          <cell r="AI247" t="str">
            <v>NORM</v>
          </cell>
          <cell r="AJ247" t="str">
            <v>Normal</v>
          </cell>
          <cell r="AM247" t="str">
            <v>PX1.2</v>
          </cell>
          <cell r="AN247" t="str">
            <v>Prix magasin + 20% de marg</v>
          </cell>
          <cell r="AP247">
            <v>0</v>
          </cell>
          <cell r="AQ247">
            <v>0</v>
          </cell>
          <cell r="AS247">
            <v>16.760000000000002</v>
          </cell>
          <cell r="AT247">
            <v>16.754999999999999</v>
          </cell>
          <cell r="AU247">
            <v>17.115000000000002</v>
          </cell>
        </row>
        <row r="248">
          <cell r="A248" t="str">
            <v>ENFCS87200</v>
          </cell>
          <cell r="C248" t="str">
            <v>AN</v>
          </cell>
          <cell r="D248" t="str">
            <v>CULOTTE SIMPLE 87 30 FFF D 200</v>
          </cell>
          <cell r="E248">
            <v>8</v>
          </cell>
          <cell r="F248" t="str">
            <v>PVC/PE</v>
          </cell>
          <cell r="G248">
            <v>4</v>
          </cell>
          <cell r="H248" t="str">
            <v>PVC/PE</v>
          </cell>
          <cell r="M248" t="str">
            <v>SORODIST</v>
          </cell>
          <cell r="N248" t="str">
            <v>ENFCS87200</v>
          </cell>
          <cell r="O248" t="str">
            <v>CULOTTE SIMPLE 87°30 FFF D 200</v>
          </cell>
          <cell r="Q248">
            <v>1</v>
          </cell>
          <cell r="R248">
            <v>1</v>
          </cell>
          <cell r="S248">
            <v>20</v>
          </cell>
          <cell r="T248">
            <v>24.12</v>
          </cell>
          <cell r="U248" t="str">
            <v>AN</v>
          </cell>
          <cell r="V248">
            <v>24.12</v>
          </cell>
          <cell r="W248">
            <v>24.12</v>
          </cell>
          <cell r="X248">
            <v>24.12</v>
          </cell>
          <cell r="Y248"/>
          <cell r="Z248"/>
          <cell r="AA248"/>
          <cell r="AB248">
            <v>28.378</v>
          </cell>
          <cell r="AC248" t="str">
            <v>OK</v>
          </cell>
          <cell r="AD248">
            <v>24.35</v>
          </cell>
          <cell r="AE248" t="str">
            <v>EUR</v>
          </cell>
          <cell r="AF248">
            <v>0</v>
          </cell>
          <cell r="AI248" t="str">
            <v>NORM</v>
          </cell>
          <cell r="AJ248" t="str">
            <v>Normal</v>
          </cell>
          <cell r="AM248" t="str">
            <v>PX1.2</v>
          </cell>
          <cell r="AN248" t="str">
            <v>Prix magasin + 20% de marg</v>
          </cell>
          <cell r="AP248">
            <v>0</v>
          </cell>
          <cell r="AQ248">
            <v>0</v>
          </cell>
          <cell r="AS248">
            <v>36.53</v>
          </cell>
          <cell r="AT248">
            <v>36.18</v>
          </cell>
          <cell r="AU248">
            <v>42.567</v>
          </cell>
        </row>
        <row r="249">
          <cell r="A249" t="str">
            <v>MTRAV63</v>
          </cell>
          <cell r="C249" t="str">
            <v>AS</v>
          </cell>
          <cell r="D249" t="str">
            <v>TRAVERSEE DE PAROI D63</v>
          </cell>
          <cell r="E249">
            <v>1</v>
          </cell>
          <cell r="F249" t="str">
            <v>MEMBRANES ET ANTI-RACINES</v>
          </cell>
          <cell r="G249">
            <v>2</v>
          </cell>
          <cell r="H249" t="str">
            <v>MEMBRANES ET ANTI-RACINES</v>
          </cell>
          <cell r="K249">
            <v>7</v>
          </cell>
          <cell r="L249" t="str">
            <v>ANTI-RACINES ET ACCESSOIRES</v>
          </cell>
          <cell r="M249" t="str">
            <v>AQUADISTRI</v>
          </cell>
          <cell r="N249" t="str">
            <v>MTRAV63</v>
          </cell>
          <cell r="O249" t="str">
            <v>TRAVERSEE DE PAROI DIAMETRE 63</v>
          </cell>
          <cell r="P249" t="str">
            <v>pc</v>
          </cell>
          <cell r="Q249">
            <v>1</v>
          </cell>
          <cell r="R249">
            <v>1</v>
          </cell>
          <cell r="S249">
            <v>98</v>
          </cell>
          <cell r="T249">
            <v>11.65</v>
          </cell>
          <cell r="U249" t="str">
            <v>AS</v>
          </cell>
          <cell r="V249">
            <v>11.65</v>
          </cell>
          <cell r="W249">
            <v>11.65</v>
          </cell>
          <cell r="X249">
            <v>11.65</v>
          </cell>
          <cell r="Y249"/>
          <cell r="Z249"/>
          <cell r="AA249"/>
          <cell r="AB249">
            <v>11.65</v>
          </cell>
          <cell r="AC249" t="str">
            <v>OK</v>
          </cell>
          <cell r="AD249">
            <v>11.15</v>
          </cell>
          <cell r="AE249" t="str">
            <v>EUR</v>
          </cell>
          <cell r="AF249">
            <v>0</v>
          </cell>
          <cell r="AI249" t="str">
            <v>NORM</v>
          </cell>
          <cell r="AJ249" t="str">
            <v>Normal</v>
          </cell>
          <cell r="AM249" t="str">
            <v>PX1.2</v>
          </cell>
          <cell r="AN249" t="str">
            <v>Prix magasin + 20% de marg</v>
          </cell>
          <cell r="AO249">
            <v>1</v>
          </cell>
          <cell r="AP249">
            <v>0</v>
          </cell>
          <cell r="AQ249">
            <v>0</v>
          </cell>
          <cell r="AS249">
            <v>16.73</v>
          </cell>
          <cell r="AT249">
            <v>17.475000000000001</v>
          </cell>
          <cell r="AU249">
            <v>17.475000000000001</v>
          </cell>
        </row>
        <row r="250">
          <cell r="A250" t="str">
            <v>CC6M</v>
          </cell>
          <cell r="C250" t="str">
            <v>AS</v>
          </cell>
          <cell r="D250" t="str">
            <v>CHAPEAU D63 AVEC MOUSTIQUAIRE</v>
          </cell>
          <cell r="E250">
            <v>10</v>
          </cell>
          <cell r="F250" t="str">
            <v>ACCESSOIRES AU DETAIL</v>
          </cell>
          <cell r="M250" t="str">
            <v>NICOLL</v>
          </cell>
          <cell r="N250" t="str">
            <v>CC6M</v>
          </cell>
          <cell r="O250" t="str">
            <v>CHAPEAU D63 AVEC MOUSTIQUAIRE</v>
          </cell>
          <cell r="P250" t="str">
            <v>pc</v>
          </cell>
          <cell r="Q250">
            <v>1</v>
          </cell>
          <cell r="R250">
            <v>1</v>
          </cell>
          <cell r="S250">
            <v>683</v>
          </cell>
          <cell r="T250">
            <v>11.67</v>
          </cell>
          <cell r="U250" t="str">
            <v>AS</v>
          </cell>
          <cell r="V250">
            <v>11.67</v>
          </cell>
          <cell r="W250">
            <v>11.67</v>
          </cell>
          <cell r="X250">
            <v>11.67</v>
          </cell>
          <cell r="Y250"/>
          <cell r="Z250"/>
          <cell r="AA250"/>
          <cell r="AB250">
            <v>11.67</v>
          </cell>
          <cell r="AC250" t="str">
            <v>OK</v>
          </cell>
          <cell r="AD250">
            <v>11.67</v>
          </cell>
          <cell r="AE250" t="str">
            <v>EUR</v>
          </cell>
          <cell r="AF250">
            <v>0</v>
          </cell>
          <cell r="AI250" t="str">
            <v>NORM</v>
          </cell>
          <cell r="AJ250" t="str">
            <v>Normal</v>
          </cell>
          <cell r="AM250" t="str">
            <v>PX1.2</v>
          </cell>
          <cell r="AN250" t="str">
            <v>Prix magasin + 20% de marg</v>
          </cell>
          <cell r="AP250">
            <v>0</v>
          </cell>
          <cell r="AQ250">
            <v>0</v>
          </cell>
          <cell r="AS250">
            <v>17.510000000000002</v>
          </cell>
          <cell r="AT250">
            <v>17.504999999999999</v>
          </cell>
          <cell r="AU250">
            <v>17.504999999999999</v>
          </cell>
        </row>
        <row r="251">
          <cell r="A251" t="str">
            <v>ENFM200</v>
          </cell>
          <cell r="C251" t="str">
            <v>AN</v>
          </cell>
          <cell r="D251" t="str">
            <v>MANCHON A BUTEE FF D200</v>
          </cell>
          <cell r="E251">
            <v>8</v>
          </cell>
          <cell r="F251" t="str">
            <v>PVC/PE</v>
          </cell>
          <cell r="G251">
            <v>4</v>
          </cell>
          <cell r="H251" t="str">
            <v>PVC/PE</v>
          </cell>
          <cell r="M251" t="str">
            <v>SORODIST</v>
          </cell>
          <cell r="N251" t="str">
            <v>ENFM200</v>
          </cell>
          <cell r="O251" t="str">
            <v>MANCHON A BUTEE FF D 200</v>
          </cell>
          <cell r="Q251">
            <v>1</v>
          </cell>
          <cell r="R251">
            <v>1</v>
          </cell>
          <cell r="S251">
            <v>93</v>
          </cell>
          <cell r="T251">
            <v>6.28</v>
          </cell>
          <cell r="U251" t="str">
            <v>AN</v>
          </cell>
          <cell r="V251">
            <v>6.2830000000000004</v>
          </cell>
          <cell r="W251">
            <v>6.2830000000000004</v>
          </cell>
          <cell r="X251">
            <v>6.2830000000000004</v>
          </cell>
          <cell r="Y251"/>
          <cell r="Z251"/>
          <cell r="AA251"/>
          <cell r="AB251">
            <v>7.39</v>
          </cell>
          <cell r="AC251" t="str">
            <v>OK</v>
          </cell>
          <cell r="AD251">
            <v>6.35</v>
          </cell>
          <cell r="AE251" t="str">
            <v>EUR</v>
          </cell>
          <cell r="AF251">
            <v>0</v>
          </cell>
          <cell r="AI251" t="str">
            <v>NORM</v>
          </cell>
          <cell r="AJ251" t="str">
            <v>Normal</v>
          </cell>
          <cell r="AM251" t="str">
            <v>PX1.2</v>
          </cell>
          <cell r="AN251" t="str">
            <v>Prix magasin + 20% de marg</v>
          </cell>
          <cell r="AP251">
            <v>0</v>
          </cell>
          <cell r="AQ251">
            <v>0</v>
          </cell>
          <cell r="AS251">
            <v>9.52</v>
          </cell>
          <cell r="AT251">
            <v>9.4245000000000001</v>
          </cell>
          <cell r="AU251">
            <v>11.084999999999999</v>
          </cell>
        </row>
        <row r="252">
          <cell r="A252" t="str">
            <v>ENFRE200100</v>
          </cell>
          <cell r="C252" t="str">
            <v>AN</v>
          </cell>
          <cell r="D252" t="str">
            <v>REDUCTION EXCENTREE MF 200/100</v>
          </cell>
          <cell r="E252">
            <v>8</v>
          </cell>
          <cell r="F252" t="str">
            <v>PVC/PE</v>
          </cell>
          <cell r="G252">
            <v>4</v>
          </cell>
          <cell r="H252" t="str">
            <v>PVC/PE</v>
          </cell>
          <cell r="M252" t="str">
            <v>SORODIST</v>
          </cell>
          <cell r="N252" t="str">
            <v>ENFRE200100</v>
          </cell>
          <cell r="O252" t="str">
            <v>REDUCTION EXCENTREE MF 200/100</v>
          </cell>
          <cell r="Q252">
            <v>1</v>
          </cell>
          <cell r="R252">
            <v>1</v>
          </cell>
          <cell r="S252">
            <v>32</v>
          </cell>
          <cell r="T252">
            <v>11.12</v>
          </cell>
          <cell r="U252" t="str">
            <v>AN</v>
          </cell>
          <cell r="V252">
            <v>11.12</v>
          </cell>
          <cell r="W252">
            <v>11.12</v>
          </cell>
          <cell r="X252">
            <v>11.12</v>
          </cell>
          <cell r="Y252"/>
          <cell r="Z252"/>
          <cell r="AA252"/>
          <cell r="AB252">
            <v>13.083</v>
          </cell>
          <cell r="AC252" t="str">
            <v>OK</v>
          </cell>
          <cell r="AD252">
            <v>11.24</v>
          </cell>
          <cell r="AE252" t="str">
            <v>EUR</v>
          </cell>
          <cell r="AF252">
            <v>0</v>
          </cell>
          <cell r="AI252" t="str">
            <v>NORM</v>
          </cell>
          <cell r="AJ252" t="str">
            <v>Normal</v>
          </cell>
          <cell r="AM252" t="str">
            <v>PX1.2</v>
          </cell>
          <cell r="AN252" t="str">
            <v>Prix magasin + 20% de marg</v>
          </cell>
          <cell r="AP252">
            <v>0</v>
          </cell>
          <cell r="AQ252">
            <v>0</v>
          </cell>
          <cell r="AS252">
            <v>16.850000000000001</v>
          </cell>
          <cell r="AT252">
            <v>16.68</v>
          </cell>
          <cell r="AU252">
            <v>19.624500000000001</v>
          </cell>
        </row>
        <row r="253">
          <cell r="A253" t="str">
            <v>ENFTR200110</v>
          </cell>
          <cell r="C253" t="str">
            <v>AN</v>
          </cell>
          <cell r="D253" t="str">
            <v>TAMPON REDUIT MF 200/110</v>
          </cell>
          <cell r="E253">
            <v>8</v>
          </cell>
          <cell r="F253" t="str">
            <v>PVC/PE</v>
          </cell>
          <cell r="G253">
            <v>4</v>
          </cell>
          <cell r="H253" t="str">
            <v>PVC/PE</v>
          </cell>
          <cell r="M253" t="str">
            <v>SORODIST</v>
          </cell>
          <cell r="N253" t="str">
            <v>ENFTR200110</v>
          </cell>
          <cell r="O253" t="str">
            <v>TAMPON REDUIT MF 200/110</v>
          </cell>
          <cell r="Q253">
            <v>1</v>
          </cell>
          <cell r="R253">
            <v>1</v>
          </cell>
          <cell r="S253">
            <v>14</v>
          </cell>
          <cell r="T253">
            <v>3.4</v>
          </cell>
          <cell r="U253" t="str">
            <v>AN</v>
          </cell>
          <cell r="V253">
            <v>3.403</v>
          </cell>
          <cell r="W253">
            <v>3.403</v>
          </cell>
          <cell r="X253">
            <v>3.403</v>
          </cell>
          <cell r="Y253"/>
          <cell r="Z253"/>
          <cell r="AA253"/>
          <cell r="AB253">
            <v>4.0030000000000001</v>
          </cell>
          <cell r="AC253" t="str">
            <v>OK</v>
          </cell>
          <cell r="AD253">
            <v>3.43</v>
          </cell>
          <cell r="AE253" t="str">
            <v>EUR</v>
          </cell>
          <cell r="AF253">
            <v>0</v>
          </cell>
          <cell r="AI253" t="str">
            <v>NORM</v>
          </cell>
          <cell r="AJ253" t="str">
            <v>Normal</v>
          </cell>
          <cell r="AM253" t="str">
            <v>PX1.2</v>
          </cell>
          <cell r="AN253" t="str">
            <v>Prix magasin + 20% de marg</v>
          </cell>
          <cell r="AP253">
            <v>0</v>
          </cell>
          <cell r="AQ253">
            <v>0</v>
          </cell>
          <cell r="AS253">
            <v>5.15</v>
          </cell>
          <cell r="AT253">
            <v>5.1044999999999998</v>
          </cell>
          <cell r="AU253">
            <v>6.0045000000000002</v>
          </cell>
        </row>
        <row r="254">
          <cell r="A254" t="str">
            <v>ENFTV100</v>
          </cell>
          <cell r="C254" t="str">
            <v>AN</v>
          </cell>
          <cell r="D254" t="str">
            <v>TAMPON DE VISITE MALE D100</v>
          </cell>
          <cell r="E254">
            <v>4</v>
          </cell>
          <cell r="F254" t="str">
            <v>PIECES DETACHEES</v>
          </cell>
          <cell r="K254" t="str">
            <v>T</v>
          </cell>
          <cell r="L254" t="str">
            <v>TUYAUTERIE</v>
          </cell>
          <cell r="M254" t="str">
            <v>SORODIST</v>
          </cell>
          <cell r="N254" t="str">
            <v>ENFTV100</v>
          </cell>
          <cell r="O254" t="str">
            <v>Tampon de visite Mâle avec Joint D100</v>
          </cell>
          <cell r="Q254">
            <v>1</v>
          </cell>
          <cell r="R254">
            <v>1</v>
          </cell>
          <cell r="S254">
            <v>238</v>
          </cell>
          <cell r="T254">
            <v>1.03</v>
          </cell>
          <cell r="U254" t="str">
            <v>AN</v>
          </cell>
          <cell r="V254">
            <v>1.0329999999999999</v>
          </cell>
          <cell r="W254">
            <v>1.0329999999999999</v>
          </cell>
          <cell r="X254">
            <v>1.0329999999999999</v>
          </cell>
          <cell r="Y254"/>
          <cell r="Z254"/>
          <cell r="AA254"/>
          <cell r="AB254">
            <v>1.0329999999999999</v>
          </cell>
          <cell r="AC254" t="str">
            <v>OK</v>
          </cell>
          <cell r="AD254">
            <v>1.43</v>
          </cell>
          <cell r="AE254" t="str">
            <v>EUR</v>
          </cell>
          <cell r="AF254">
            <v>0</v>
          </cell>
          <cell r="AI254" t="str">
            <v>NORM</v>
          </cell>
          <cell r="AJ254" t="str">
            <v>Normal</v>
          </cell>
          <cell r="AM254" t="str">
            <v>PX1.2</v>
          </cell>
          <cell r="AN254" t="str">
            <v>Prix magasin + 20% de marg</v>
          </cell>
          <cell r="AP254">
            <v>0</v>
          </cell>
          <cell r="AQ254">
            <v>0</v>
          </cell>
          <cell r="AS254">
            <v>2.15</v>
          </cell>
          <cell r="AT254">
            <v>2.0659999999999998</v>
          </cell>
          <cell r="AU254">
            <v>2.0659999999999998</v>
          </cell>
        </row>
        <row r="255">
          <cell r="A255" t="str">
            <v>ENFTV200</v>
          </cell>
          <cell r="C255" t="str">
            <v>AN</v>
          </cell>
          <cell r="D255" t="str">
            <v>TAMPON DE VISITE M D 200</v>
          </cell>
          <cell r="E255">
            <v>8</v>
          </cell>
          <cell r="F255" t="str">
            <v>PVC/PE</v>
          </cell>
          <cell r="G255">
            <v>4</v>
          </cell>
          <cell r="H255" t="str">
            <v>PVC/PE</v>
          </cell>
          <cell r="M255" t="str">
            <v>SORODIST</v>
          </cell>
          <cell r="N255" t="str">
            <v>ENFTV200</v>
          </cell>
          <cell r="O255" t="str">
            <v>TAMPON DE VISITE M D 200</v>
          </cell>
          <cell r="Q255">
            <v>1</v>
          </cell>
          <cell r="R255">
            <v>1</v>
          </cell>
          <cell r="S255">
            <v>40</v>
          </cell>
          <cell r="T255">
            <v>9.3800000000000008</v>
          </cell>
          <cell r="U255" t="str">
            <v>AN</v>
          </cell>
          <cell r="V255">
            <v>9.3829999999999991</v>
          </cell>
          <cell r="W255">
            <v>9.3829999999999991</v>
          </cell>
          <cell r="X255">
            <v>9.3829999999999991</v>
          </cell>
          <cell r="Y255"/>
          <cell r="Z255"/>
          <cell r="AA255"/>
          <cell r="AB255">
            <v>11.038</v>
          </cell>
          <cell r="AC255" t="str">
            <v>OK</v>
          </cell>
          <cell r="AD255">
            <v>9.48</v>
          </cell>
          <cell r="AE255" t="str">
            <v>EUR</v>
          </cell>
          <cell r="AF255">
            <v>0</v>
          </cell>
          <cell r="AI255" t="str">
            <v>NORM</v>
          </cell>
          <cell r="AJ255" t="str">
            <v>Normal</v>
          </cell>
          <cell r="AM255" t="str">
            <v>PX1.2</v>
          </cell>
          <cell r="AN255" t="str">
            <v>Prix magasin + 20% de marg</v>
          </cell>
          <cell r="AP255">
            <v>0</v>
          </cell>
          <cell r="AQ255">
            <v>0</v>
          </cell>
          <cell r="AS255">
            <v>14.22</v>
          </cell>
          <cell r="AT255">
            <v>14.074499999999999</v>
          </cell>
          <cell r="AU255">
            <v>16.557000000000002</v>
          </cell>
        </row>
        <row r="256">
          <cell r="A256" t="str">
            <v>EO100</v>
          </cell>
          <cell r="C256" t="str">
            <v>AN</v>
          </cell>
          <cell r="D256" t="str">
            <v>OBTURATEUR MALE D100</v>
          </cell>
          <cell r="E256">
            <v>4</v>
          </cell>
          <cell r="F256" t="str">
            <v>PIECES DETACHEES</v>
          </cell>
          <cell r="K256" t="str">
            <v>T</v>
          </cell>
          <cell r="L256" t="str">
            <v>TUYAUTERIE</v>
          </cell>
          <cell r="M256" t="str">
            <v>SORODIST</v>
          </cell>
          <cell r="N256" t="str">
            <v>COMF45100</v>
          </cell>
          <cell r="O256" t="str">
            <v>COUD PVC EVAC 45° MFD100</v>
          </cell>
          <cell r="Q256">
            <v>1</v>
          </cell>
          <cell r="R256">
            <v>1</v>
          </cell>
          <cell r="S256" t="e">
            <v>#N/A</v>
          </cell>
          <cell r="T256" t="e">
            <v>#N/A</v>
          </cell>
          <cell r="U256" t="e">
            <v>#N/A</v>
          </cell>
          <cell r="V256">
            <v>0.56799999999999995</v>
          </cell>
          <cell r="W256">
            <v>0.56799999999999995</v>
          </cell>
          <cell r="X256">
            <v>0.56799999999999995</v>
          </cell>
          <cell r="Y256"/>
          <cell r="Z256"/>
          <cell r="AA256"/>
          <cell r="AB256">
            <v>0.56799999999999995</v>
          </cell>
          <cell r="AC256" t="str">
            <v>OK</v>
          </cell>
          <cell r="AD256">
            <v>0.53500000000000003</v>
          </cell>
          <cell r="AE256" t="str">
            <v>EUR</v>
          </cell>
          <cell r="AF256">
            <v>0</v>
          </cell>
          <cell r="AI256" t="str">
            <v>NORM</v>
          </cell>
          <cell r="AJ256" t="str">
            <v>Normal</v>
          </cell>
          <cell r="AM256" t="str">
            <v>PX1.2</v>
          </cell>
          <cell r="AN256" t="str">
            <v>Prix magasin + 20% de marg</v>
          </cell>
          <cell r="AP256">
            <v>0</v>
          </cell>
          <cell r="AQ256">
            <v>0</v>
          </cell>
          <cell r="AS256">
            <v>0.8</v>
          </cell>
          <cell r="AT256">
            <v>0.85199999999999987</v>
          </cell>
          <cell r="AU256">
            <v>0.85199999999999987</v>
          </cell>
        </row>
        <row r="257">
          <cell r="A257" t="str">
            <v>EPLAN</v>
          </cell>
          <cell r="C257" t="str">
            <v>AN</v>
          </cell>
          <cell r="D257" t="str">
            <v>ETIQUETTES DE PLANTATION LOT DE 10</v>
          </cell>
          <cell r="E257">
            <v>16</v>
          </cell>
          <cell r="F257" t="str">
            <v>SUPPORT DE COMMUNICATION</v>
          </cell>
          <cell r="M257" t="str">
            <v>VERALIA</v>
          </cell>
          <cell r="N257" t="str">
            <v>EPLAN</v>
          </cell>
          <cell r="O257" t="str">
            <v>ETIQUETTES DE PLANTATION LOT DE 10</v>
          </cell>
          <cell r="Q257">
            <v>1</v>
          </cell>
          <cell r="R257">
            <v>0</v>
          </cell>
          <cell r="S257">
            <v>5</v>
          </cell>
          <cell r="T257">
            <v>12</v>
          </cell>
          <cell r="U257" t="str">
            <v>AN</v>
          </cell>
          <cell r="V257">
            <v>12</v>
          </cell>
          <cell r="W257">
            <v>12</v>
          </cell>
          <cell r="X257">
            <v>12</v>
          </cell>
          <cell r="Y257"/>
          <cell r="Z257"/>
          <cell r="AA257"/>
          <cell r="AB257">
            <v>12</v>
          </cell>
          <cell r="AC257" t="str">
            <v>OK</v>
          </cell>
          <cell r="AD257">
            <v>0</v>
          </cell>
          <cell r="AE257" t="str">
            <v>EUR</v>
          </cell>
          <cell r="AF257">
            <v>0</v>
          </cell>
          <cell r="AI257" t="str">
            <v>NORM</v>
          </cell>
          <cell r="AJ257" t="str">
            <v>Normal</v>
          </cell>
          <cell r="AM257" t="str">
            <v>PX1.2</v>
          </cell>
          <cell r="AN257" t="str">
            <v>Prix magasin + 20% de marg</v>
          </cell>
          <cell r="AP257">
            <v>0</v>
          </cell>
          <cell r="AQ257">
            <v>0</v>
          </cell>
          <cell r="AS257">
            <v>20.03</v>
          </cell>
          <cell r="AT257">
            <v>21</v>
          </cell>
          <cell r="AU257">
            <v>21</v>
          </cell>
        </row>
        <row r="258">
          <cell r="A258" t="str">
            <v>EXPAN1505</v>
          </cell>
          <cell r="C258" t="str">
            <v>AN</v>
          </cell>
          <cell r="D258" t="str">
            <v>RALLONGE PVC 200 X 1505 MM</v>
          </cell>
          <cell r="E258">
            <v>12</v>
          </cell>
          <cell r="F258" t="str">
            <v>KITS BACS/KITS COFFRAGES</v>
          </cell>
          <cell r="G258">
            <v>3</v>
          </cell>
          <cell r="H258" t="str">
            <v>KITS COFFRAGES</v>
          </cell>
          <cell r="M258" t="str">
            <v>EXTRUPLESA</v>
          </cell>
          <cell r="N258" t="str">
            <v>8095GR1505</v>
          </cell>
          <cell r="O258" t="str">
            <v>RALLONGE PVC 200 X 1505 mm</v>
          </cell>
          <cell r="Q258">
            <v>1</v>
          </cell>
          <cell r="R258">
            <v>1</v>
          </cell>
          <cell r="S258" t="e">
            <v>#N/A</v>
          </cell>
          <cell r="T258" t="e">
            <v>#N/A</v>
          </cell>
          <cell r="U258" t="e">
            <v>#N/A</v>
          </cell>
          <cell r="V258">
            <v>4.91</v>
          </cell>
          <cell r="W258">
            <v>4.91</v>
          </cell>
          <cell r="X258">
            <v>5.4746500000000005</v>
          </cell>
          <cell r="Y258"/>
          <cell r="Z258"/>
          <cell r="AA258"/>
          <cell r="AB258">
            <v>5.4746500000000005</v>
          </cell>
          <cell r="AC258" t="str">
            <v>OK</v>
          </cell>
          <cell r="AD258">
            <v>4.91</v>
          </cell>
          <cell r="AE258" t="str">
            <v>EUR</v>
          </cell>
          <cell r="AF258">
            <v>0</v>
          </cell>
          <cell r="AI258" t="str">
            <v>NORM</v>
          </cell>
          <cell r="AJ258" t="str">
            <v>Normal</v>
          </cell>
          <cell r="AM258" t="str">
            <v>PX1.2</v>
          </cell>
          <cell r="AN258" t="str">
            <v>Prix magasin + 20% de marg</v>
          </cell>
          <cell r="AP258">
            <v>0</v>
          </cell>
          <cell r="AQ258">
            <v>0</v>
          </cell>
          <cell r="AS258">
            <v>7.37</v>
          </cell>
          <cell r="AT258">
            <v>8.2119750000000007</v>
          </cell>
          <cell r="AU258">
            <v>8.2119750000000007</v>
          </cell>
        </row>
        <row r="259">
          <cell r="A259" t="str">
            <v>EXPAN1515</v>
          </cell>
          <cell r="C259" t="str">
            <v>AN</v>
          </cell>
          <cell r="D259" t="str">
            <v>RALLONGE PVC 200 X 1515 MM</v>
          </cell>
          <cell r="E259">
            <v>12</v>
          </cell>
          <cell r="F259" t="str">
            <v>KITS BACS/KITS COFFRAGES</v>
          </cell>
          <cell r="G259">
            <v>3</v>
          </cell>
          <cell r="H259" t="str">
            <v>KITS COFFRAGES</v>
          </cell>
          <cell r="M259" t="str">
            <v>EXTRUPLESA</v>
          </cell>
          <cell r="N259" t="str">
            <v>8095GR1515</v>
          </cell>
          <cell r="O259" t="str">
            <v>RALLONGE PVC 200 X 1515 mm</v>
          </cell>
          <cell r="Q259">
            <v>1</v>
          </cell>
          <cell r="R259">
            <v>1</v>
          </cell>
          <cell r="S259" t="e">
            <v>#N/A</v>
          </cell>
          <cell r="T259" t="e">
            <v>#N/A</v>
          </cell>
          <cell r="U259" t="e">
            <v>#N/A</v>
          </cell>
          <cell r="V259">
            <v>4.9400000000000004</v>
          </cell>
          <cell r="W259">
            <v>4.9400000000000004</v>
          </cell>
          <cell r="X259">
            <v>5.5081000000000007</v>
          </cell>
          <cell r="Y259"/>
          <cell r="Z259"/>
          <cell r="AA259"/>
          <cell r="AB259">
            <v>5.5081000000000007</v>
          </cell>
          <cell r="AC259" t="str">
            <v>OK</v>
          </cell>
          <cell r="AD259">
            <v>4.9400000000000004</v>
          </cell>
          <cell r="AE259" t="str">
            <v>EUR</v>
          </cell>
          <cell r="AF259">
            <v>0</v>
          </cell>
          <cell r="AI259" t="str">
            <v>NORM</v>
          </cell>
          <cell r="AJ259" t="str">
            <v>Normal</v>
          </cell>
          <cell r="AM259" t="str">
            <v>PX1.2</v>
          </cell>
          <cell r="AN259" t="str">
            <v>Prix magasin + 20% de marg</v>
          </cell>
          <cell r="AP259">
            <v>0</v>
          </cell>
          <cell r="AQ259">
            <v>0</v>
          </cell>
          <cell r="AS259">
            <v>7.41</v>
          </cell>
          <cell r="AT259">
            <v>8.2621500000000019</v>
          </cell>
          <cell r="AU259">
            <v>8.2621500000000019</v>
          </cell>
        </row>
        <row r="260">
          <cell r="A260" t="str">
            <v>EXPAN1810</v>
          </cell>
          <cell r="C260" t="e">
            <v>#N/A</v>
          </cell>
          <cell r="D260" t="str">
            <v>RALLONGE PVC 200 X 1810 MM</v>
          </cell>
          <cell r="E260">
            <v>12</v>
          </cell>
          <cell r="F260" t="str">
            <v>KITS BACS/KITS COFFRAGES</v>
          </cell>
          <cell r="G260">
            <v>3</v>
          </cell>
          <cell r="H260" t="str">
            <v>KITS COFFRAGES</v>
          </cell>
          <cell r="M260" t="str">
            <v>EXTRUPLESA</v>
          </cell>
          <cell r="N260" t="str">
            <v>EXPAN1810</v>
          </cell>
          <cell r="O260" t="str">
            <v>RALLONGE PVC 200 X 1810 MM</v>
          </cell>
          <cell r="Q260">
            <v>1</v>
          </cell>
          <cell r="R260">
            <v>1</v>
          </cell>
          <cell r="S260" t="e">
            <v>#N/A</v>
          </cell>
          <cell r="T260" t="e">
            <v>#N/A</v>
          </cell>
          <cell r="U260" t="e">
            <v>#N/A</v>
          </cell>
          <cell r="V260">
            <v>0</v>
          </cell>
          <cell r="W260">
            <v>0</v>
          </cell>
          <cell r="X260" t="e">
            <v>#N/A</v>
          </cell>
          <cell r="Y260">
            <v>0</v>
          </cell>
          <cell r="Z260"/>
          <cell r="AA260"/>
          <cell r="AB260" t="e">
            <v>#N/A</v>
          </cell>
          <cell r="AC260"/>
          <cell r="AD260">
            <v>0</v>
          </cell>
          <cell r="AE260" t="str">
            <v>EUR</v>
          </cell>
          <cell r="AF260">
            <v>0</v>
          </cell>
          <cell r="AI260" t="str">
            <v>NORM</v>
          </cell>
          <cell r="AJ260" t="str">
            <v>Normal</v>
          </cell>
          <cell r="AM260" t="str">
            <v>PX1.2</v>
          </cell>
          <cell r="AN260" t="str">
            <v>Prix magasin + 20% de marg</v>
          </cell>
          <cell r="AP260">
            <v>0</v>
          </cell>
          <cell r="AQ260">
            <v>0</v>
          </cell>
          <cell r="AS260">
            <v>7.37</v>
          </cell>
          <cell r="AT260" t="e">
            <v>#N/A</v>
          </cell>
          <cell r="AU260" t="e">
            <v>#N/A</v>
          </cell>
        </row>
        <row r="261">
          <cell r="A261" t="str">
            <v>EXPAN2005</v>
          </cell>
          <cell r="C261" t="str">
            <v>AN</v>
          </cell>
          <cell r="D261" t="str">
            <v>RALLONGE PVC 200 X 2005 MM</v>
          </cell>
          <cell r="E261">
            <v>12</v>
          </cell>
          <cell r="F261" t="str">
            <v>KITS BACS/KITS COFFRAGES</v>
          </cell>
          <cell r="G261">
            <v>3</v>
          </cell>
          <cell r="H261" t="str">
            <v>KITS COFFRAGES</v>
          </cell>
          <cell r="M261" t="str">
            <v>EXTRUPLESA</v>
          </cell>
          <cell r="N261" t="str">
            <v>8095GR2005</v>
          </cell>
          <cell r="O261" t="str">
            <v>RALLONGE PVC 200 X 2005 mm</v>
          </cell>
          <cell r="Q261">
            <v>1</v>
          </cell>
          <cell r="R261">
            <v>1</v>
          </cell>
          <cell r="S261" t="e">
            <v>#N/A</v>
          </cell>
          <cell r="T261" t="e">
            <v>#N/A</v>
          </cell>
          <cell r="U261" t="e">
            <v>#N/A</v>
          </cell>
          <cell r="V261">
            <v>6.54</v>
          </cell>
          <cell r="W261">
            <v>6.54</v>
          </cell>
          <cell r="X261">
            <v>7.2920999999999996</v>
          </cell>
          <cell r="Y261"/>
          <cell r="Z261"/>
          <cell r="AA261"/>
          <cell r="AB261">
            <v>7.2920999999999996</v>
          </cell>
          <cell r="AC261" t="str">
            <v>OK</v>
          </cell>
          <cell r="AD261">
            <v>6.54</v>
          </cell>
          <cell r="AE261" t="str">
            <v>EUR</v>
          </cell>
          <cell r="AF261">
            <v>0</v>
          </cell>
          <cell r="AI261" t="str">
            <v>NORM</v>
          </cell>
          <cell r="AJ261" t="str">
            <v>Normal</v>
          </cell>
          <cell r="AM261" t="str">
            <v>PX1.2</v>
          </cell>
          <cell r="AN261" t="str">
            <v>Prix magasin + 20% de marg</v>
          </cell>
          <cell r="AP261">
            <v>0</v>
          </cell>
          <cell r="AQ261">
            <v>0</v>
          </cell>
          <cell r="AS261">
            <v>9.81</v>
          </cell>
          <cell r="AT261">
            <v>10.93815</v>
          </cell>
          <cell r="AU261">
            <v>10.93815</v>
          </cell>
        </row>
        <row r="262">
          <cell r="A262" t="str">
            <v>EXPAN2025</v>
          </cell>
          <cell r="C262" t="str">
            <v>AN</v>
          </cell>
          <cell r="D262" t="str">
            <v>RALLONGE PVC 200 X 2025 MM</v>
          </cell>
          <cell r="E262">
            <v>12</v>
          </cell>
          <cell r="F262" t="str">
            <v>KITS BACS/KITS COFFRAGES</v>
          </cell>
          <cell r="G262">
            <v>3</v>
          </cell>
          <cell r="H262" t="str">
            <v>KITS COFFRAGES</v>
          </cell>
          <cell r="M262" t="str">
            <v>EXTRUPLESA</v>
          </cell>
          <cell r="N262" t="str">
            <v>8095GR2025</v>
          </cell>
          <cell r="O262" t="str">
            <v>RALLONGE PVC 200 X 2025 mm</v>
          </cell>
          <cell r="Q262">
            <v>1</v>
          </cell>
          <cell r="R262">
            <v>1</v>
          </cell>
          <cell r="S262" t="e">
            <v>#N/A</v>
          </cell>
          <cell r="T262" t="e">
            <v>#N/A</v>
          </cell>
          <cell r="U262" t="e">
            <v>#N/A</v>
          </cell>
          <cell r="V262">
            <v>6.6</v>
          </cell>
          <cell r="W262">
            <v>6.6</v>
          </cell>
          <cell r="X262">
            <v>7.359</v>
          </cell>
          <cell r="Y262"/>
          <cell r="Z262"/>
          <cell r="AA262"/>
          <cell r="AB262">
            <v>7.359</v>
          </cell>
          <cell r="AC262" t="str">
            <v>OK</v>
          </cell>
          <cell r="AD262">
            <v>6.6</v>
          </cell>
          <cell r="AE262" t="str">
            <v>EUR</v>
          </cell>
          <cell r="AF262">
            <v>0</v>
          </cell>
          <cell r="AI262" t="str">
            <v>NORM</v>
          </cell>
          <cell r="AJ262" t="str">
            <v>Normal</v>
          </cell>
          <cell r="AM262" t="str">
            <v>PX1.2</v>
          </cell>
          <cell r="AN262" t="str">
            <v>Prix magasin + 20% de marg</v>
          </cell>
          <cell r="AP262">
            <v>0</v>
          </cell>
          <cell r="AQ262">
            <v>0</v>
          </cell>
          <cell r="AS262">
            <v>9.9</v>
          </cell>
          <cell r="AT262">
            <v>11.038499999999999</v>
          </cell>
          <cell r="AU262">
            <v>11.038499999999999</v>
          </cell>
        </row>
        <row r="263">
          <cell r="A263" t="str">
            <v>EXPAN2110</v>
          </cell>
          <cell r="C263" t="str">
            <v>AN</v>
          </cell>
          <cell r="D263" t="str">
            <v>RALLONGE PVC 200 X 2110 MM</v>
          </cell>
          <cell r="E263">
            <v>12</v>
          </cell>
          <cell r="F263" t="str">
            <v>KITS BACS/KITS COFFRAGES</v>
          </cell>
          <cell r="G263">
            <v>3</v>
          </cell>
          <cell r="H263" t="str">
            <v>KITS COFFRAGES</v>
          </cell>
          <cell r="M263" t="str">
            <v>EXTRUPLESA</v>
          </cell>
          <cell r="N263" t="str">
            <v>8095GR2110</v>
          </cell>
          <cell r="O263" t="str">
            <v>RALLONGE PVC 200 X 2110 mm</v>
          </cell>
          <cell r="Q263">
            <v>1</v>
          </cell>
          <cell r="R263">
            <v>1</v>
          </cell>
          <cell r="S263" t="e">
            <v>#N/A</v>
          </cell>
          <cell r="T263" t="e">
            <v>#N/A</v>
          </cell>
          <cell r="U263" t="e">
            <v>#N/A</v>
          </cell>
          <cell r="V263">
            <v>6.88</v>
          </cell>
          <cell r="W263">
            <v>6.88</v>
          </cell>
          <cell r="X263">
            <v>7.6711999999999998</v>
          </cell>
          <cell r="Y263"/>
          <cell r="Z263"/>
          <cell r="AA263"/>
          <cell r="AB263">
            <v>7.6711999999999998</v>
          </cell>
          <cell r="AC263" t="str">
            <v>OK</v>
          </cell>
          <cell r="AD263">
            <v>6.88</v>
          </cell>
          <cell r="AE263" t="str">
            <v>EUR</v>
          </cell>
          <cell r="AF263">
            <v>0</v>
          </cell>
          <cell r="AI263" t="str">
            <v>NORM</v>
          </cell>
          <cell r="AJ263" t="str">
            <v>Normal</v>
          </cell>
          <cell r="AM263" t="str">
            <v>PX1.2</v>
          </cell>
          <cell r="AN263" t="str">
            <v>Prix magasin + 20% de marg</v>
          </cell>
          <cell r="AP263">
            <v>0</v>
          </cell>
          <cell r="AQ263">
            <v>0</v>
          </cell>
          <cell r="AS263">
            <v>10.32</v>
          </cell>
          <cell r="AT263">
            <v>11.5068</v>
          </cell>
          <cell r="AU263">
            <v>11.5068</v>
          </cell>
        </row>
        <row r="264">
          <cell r="A264" t="str">
            <v>EXPAN2220</v>
          </cell>
          <cell r="C264" t="str">
            <v>AN</v>
          </cell>
          <cell r="D264" t="str">
            <v>RALLONGE PVC 200 X 2220 MM</v>
          </cell>
          <cell r="E264">
            <v>12</v>
          </cell>
          <cell r="F264" t="str">
            <v>KITS BACS/KITS COFFRAGES</v>
          </cell>
          <cell r="G264">
            <v>3</v>
          </cell>
          <cell r="H264" t="str">
            <v>KITS COFFRAGES</v>
          </cell>
          <cell r="M264" t="str">
            <v>EXTRUPLESA</v>
          </cell>
          <cell r="N264" t="str">
            <v>8095GR2220</v>
          </cell>
          <cell r="O264" t="str">
            <v>RALLONGE PVC 200 X 2220 mm</v>
          </cell>
          <cell r="Q264">
            <v>1</v>
          </cell>
          <cell r="R264">
            <v>1</v>
          </cell>
          <cell r="S264" t="e">
            <v>#N/A</v>
          </cell>
          <cell r="T264" t="e">
            <v>#N/A</v>
          </cell>
          <cell r="U264" t="e">
            <v>#N/A</v>
          </cell>
          <cell r="V264">
            <v>7.24</v>
          </cell>
          <cell r="W264">
            <v>7.24</v>
          </cell>
          <cell r="X264">
            <v>8.0725999999999996</v>
          </cell>
          <cell r="Y264"/>
          <cell r="Z264"/>
          <cell r="AA264"/>
          <cell r="AB264">
            <v>8.0725999999999996</v>
          </cell>
          <cell r="AC264" t="str">
            <v>OK</v>
          </cell>
          <cell r="AD264">
            <v>7.24</v>
          </cell>
          <cell r="AE264" t="str">
            <v>EUR</v>
          </cell>
          <cell r="AF264">
            <v>0</v>
          </cell>
          <cell r="AI264" t="str">
            <v>NORM</v>
          </cell>
          <cell r="AJ264" t="str">
            <v>Normal</v>
          </cell>
          <cell r="AM264" t="str">
            <v>PX1.2</v>
          </cell>
          <cell r="AN264" t="str">
            <v>Prix magasin + 20% de marg</v>
          </cell>
          <cell r="AP264">
            <v>0</v>
          </cell>
          <cell r="AQ264">
            <v>0</v>
          </cell>
          <cell r="AS264">
            <v>10.86</v>
          </cell>
          <cell r="AT264">
            <v>12.108899999999998</v>
          </cell>
          <cell r="AU264">
            <v>12.108899999999998</v>
          </cell>
        </row>
        <row r="265">
          <cell r="A265" t="str">
            <v>EXPAN2505</v>
          </cell>
          <cell r="C265" t="str">
            <v>AN</v>
          </cell>
          <cell r="D265" t="str">
            <v>RALLONGE PVC 200 X 2505 MM</v>
          </cell>
          <cell r="E265">
            <v>12</v>
          </cell>
          <cell r="F265" t="str">
            <v>KITS BACS/KITS COFFRAGES</v>
          </cell>
          <cell r="G265">
            <v>3</v>
          </cell>
          <cell r="H265" t="str">
            <v>KITS COFFRAGES</v>
          </cell>
          <cell r="M265" t="str">
            <v>EXTRUPLESA</v>
          </cell>
          <cell r="N265" t="str">
            <v>8095GR2505</v>
          </cell>
          <cell r="O265" t="str">
            <v>RALLONGE PVC 200 X 2505 mm</v>
          </cell>
          <cell r="Q265">
            <v>1</v>
          </cell>
          <cell r="R265">
            <v>1</v>
          </cell>
          <cell r="S265" t="e">
            <v>#N/A</v>
          </cell>
          <cell r="T265" t="e">
            <v>#N/A</v>
          </cell>
          <cell r="U265" t="e">
            <v>#N/A</v>
          </cell>
          <cell r="V265">
            <v>8.17</v>
          </cell>
          <cell r="W265">
            <v>8.17</v>
          </cell>
          <cell r="X265">
            <v>9.1095500000000005</v>
          </cell>
          <cell r="Y265"/>
          <cell r="Z265"/>
          <cell r="AA265"/>
          <cell r="AB265">
            <v>9.1095500000000005</v>
          </cell>
          <cell r="AC265" t="str">
            <v>OK</v>
          </cell>
          <cell r="AD265">
            <v>8.17</v>
          </cell>
          <cell r="AE265" t="str">
            <v>EUR</v>
          </cell>
          <cell r="AF265">
            <v>0</v>
          </cell>
          <cell r="AI265" t="str">
            <v>NORM</v>
          </cell>
          <cell r="AJ265" t="str">
            <v>Normal</v>
          </cell>
          <cell r="AM265" t="str">
            <v>PX1.2</v>
          </cell>
          <cell r="AN265" t="str">
            <v>Prix magasin + 20% de marg</v>
          </cell>
          <cell r="AP265">
            <v>0</v>
          </cell>
          <cell r="AQ265">
            <v>0</v>
          </cell>
          <cell r="AS265">
            <v>12.26</v>
          </cell>
          <cell r="AT265">
            <v>13.664325000000002</v>
          </cell>
          <cell r="AU265">
            <v>13.664325000000002</v>
          </cell>
        </row>
        <row r="266">
          <cell r="A266" t="str">
            <v>EXPAN2525</v>
          </cell>
          <cell r="C266" t="str">
            <v>AN</v>
          </cell>
          <cell r="D266" t="str">
            <v>RALLONGE PVC 200 X 2525 MM</v>
          </cell>
          <cell r="E266">
            <v>12</v>
          </cell>
          <cell r="F266" t="str">
            <v>KITS BACS/KITS COFFRAGES</v>
          </cell>
          <cell r="G266">
            <v>3</v>
          </cell>
          <cell r="H266" t="str">
            <v>KITS COFFRAGES</v>
          </cell>
          <cell r="M266" t="str">
            <v>EXTRUPLESA</v>
          </cell>
          <cell r="N266" t="str">
            <v>8095GR2525</v>
          </cell>
          <cell r="O266" t="str">
            <v>RALLONGE PVC 200 X 2525 mm</v>
          </cell>
          <cell r="Q266">
            <v>1</v>
          </cell>
          <cell r="R266">
            <v>1</v>
          </cell>
          <cell r="S266" t="e">
            <v>#N/A</v>
          </cell>
          <cell r="T266" t="e">
            <v>#N/A</v>
          </cell>
          <cell r="U266" t="e">
            <v>#N/A</v>
          </cell>
          <cell r="V266">
            <v>8.23</v>
          </cell>
          <cell r="W266">
            <v>8.23</v>
          </cell>
          <cell r="X266">
            <v>9.1764500000000009</v>
          </cell>
          <cell r="Y266"/>
          <cell r="Z266"/>
          <cell r="AA266"/>
          <cell r="AB266">
            <v>9.1764500000000009</v>
          </cell>
          <cell r="AC266" t="str">
            <v>OK</v>
          </cell>
          <cell r="AD266">
            <v>8.23</v>
          </cell>
          <cell r="AE266" t="str">
            <v>EUR</v>
          </cell>
          <cell r="AF266">
            <v>0</v>
          </cell>
          <cell r="AI266" t="str">
            <v>NORM</v>
          </cell>
          <cell r="AJ266" t="str">
            <v>Normal</v>
          </cell>
          <cell r="AM266" t="str">
            <v>PX1.2</v>
          </cell>
          <cell r="AN266" t="str">
            <v>Prix magasin + 20% de marg</v>
          </cell>
          <cell r="AP266">
            <v>0</v>
          </cell>
          <cell r="AQ266">
            <v>0</v>
          </cell>
          <cell r="AS266">
            <v>12.35</v>
          </cell>
          <cell r="AT266">
            <v>13.764675</v>
          </cell>
          <cell r="AU266">
            <v>13.764675</v>
          </cell>
        </row>
        <row r="267">
          <cell r="A267" t="str">
            <v>FCPG13</v>
          </cell>
          <cell r="C267" t="str">
            <v>AN</v>
          </cell>
          <cell r="D267" t="str">
            <v>PRESSE ETOUPE PG13 FILETAGE COURT</v>
          </cell>
          <cell r="E267">
            <v>9</v>
          </cell>
          <cell r="F267" t="str">
            <v>POSTES DE RELEVAGE</v>
          </cell>
          <cell r="G267">
            <v>5</v>
          </cell>
          <cell r="H267" t="str">
            <v>POSTES DE RELEVAGE</v>
          </cell>
          <cell r="K267">
            <v>3</v>
          </cell>
          <cell r="L267" t="str">
            <v>ACCESSOIRES POSTE</v>
          </cell>
          <cell r="M267" t="str">
            <v>AUXICOM</v>
          </cell>
          <cell r="N267" t="str">
            <v>LCP13G</v>
          </cell>
          <cell r="O267" t="str">
            <v>PE ECOTEC-PA GRIS PG13.5 DIMAETRE 6-12</v>
          </cell>
          <cell r="Q267">
            <v>1</v>
          </cell>
          <cell r="R267">
            <v>50</v>
          </cell>
          <cell r="S267" t="e">
            <v>#N/A</v>
          </cell>
          <cell r="T267" t="e">
            <v>#N/A</v>
          </cell>
          <cell r="U267" t="e">
            <v>#N/A</v>
          </cell>
          <cell r="V267">
            <v>0.317</v>
          </cell>
          <cell r="W267">
            <v>0.317</v>
          </cell>
          <cell r="X267">
            <v>0.317</v>
          </cell>
          <cell r="Y267"/>
          <cell r="Z267"/>
          <cell r="AA267"/>
          <cell r="AB267">
            <v>0.317</v>
          </cell>
          <cell r="AC267" t="str">
            <v>OK</v>
          </cell>
          <cell r="AD267">
            <v>0.317</v>
          </cell>
          <cell r="AE267" t="str">
            <v>EUR</v>
          </cell>
          <cell r="AF267">
            <v>0</v>
          </cell>
          <cell r="AH267">
            <v>35</v>
          </cell>
          <cell r="AI267" t="str">
            <v>NORM</v>
          </cell>
          <cell r="AJ267" t="str">
            <v>Normal</v>
          </cell>
          <cell r="AM267" t="str">
            <v>PX1.2</v>
          </cell>
          <cell r="AN267" t="str">
            <v>Prix magasin + 20% de marg</v>
          </cell>
          <cell r="AP267">
            <v>0</v>
          </cell>
          <cell r="AQ267">
            <v>0</v>
          </cell>
          <cell r="AS267">
            <v>0.47599999999999998</v>
          </cell>
          <cell r="AT267">
            <v>0.47550000000000003</v>
          </cell>
          <cell r="AU267">
            <v>0.47550000000000003</v>
          </cell>
        </row>
        <row r="268">
          <cell r="A268" t="str">
            <v>FICHEBLEU</v>
          </cell>
          <cell r="C268" t="e">
            <v>#N/A</v>
          </cell>
          <cell r="D268" t="str">
            <v>FICHES TOURISMES</v>
          </cell>
          <cell r="E268">
            <v>16</v>
          </cell>
          <cell r="F268" t="str">
            <v>SUPPORT DE COMMUNICATION</v>
          </cell>
          <cell r="Q268">
            <v>0</v>
          </cell>
          <cell r="R268">
            <v>0</v>
          </cell>
          <cell r="S268" t="e">
            <v>#N/A</v>
          </cell>
          <cell r="T268" t="e">
            <v>#N/A</v>
          </cell>
          <cell r="U268" t="e">
            <v>#N/A</v>
          </cell>
          <cell r="V268">
            <v>0</v>
          </cell>
          <cell r="W268">
            <v>0</v>
          </cell>
          <cell r="X268" t="e">
            <v>#N/A</v>
          </cell>
          <cell r="Y268">
            <v>0</v>
          </cell>
          <cell r="Z268"/>
          <cell r="AA268"/>
          <cell r="AB268" t="e">
            <v>#N/A</v>
          </cell>
          <cell r="AC268"/>
          <cell r="AD268">
            <v>0</v>
          </cell>
          <cell r="AF268">
            <v>0</v>
          </cell>
          <cell r="AI268" t="str">
            <v>NORM</v>
          </cell>
          <cell r="AJ268" t="str">
            <v>Normal</v>
          </cell>
          <cell r="AM268" t="str">
            <v>PX1.2</v>
          </cell>
          <cell r="AN268" t="str">
            <v>Prix magasin + 20% de marg</v>
          </cell>
          <cell r="AP268">
            <v>0</v>
          </cell>
          <cell r="AQ268">
            <v>0</v>
          </cell>
          <cell r="AS268">
            <v>1.92</v>
          </cell>
          <cell r="AT268" t="e">
            <v>#N/A</v>
          </cell>
          <cell r="AU268" t="e">
            <v>#N/A</v>
          </cell>
        </row>
        <row r="269">
          <cell r="A269" t="str">
            <v>FICHEFV</v>
          </cell>
          <cell r="C269" t="e">
            <v>#N/A</v>
          </cell>
          <cell r="D269" t="str">
            <v xml:space="preserve">FICHES A5 FV </v>
          </cell>
          <cell r="E269">
            <v>16</v>
          </cell>
          <cell r="F269" t="str">
            <v>SUPPORT DE COMMUNICATION</v>
          </cell>
          <cell r="G269">
            <v>10</v>
          </cell>
          <cell r="H269" t="str">
            <v>SUPPORT DE COMMUNICATION</v>
          </cell>
          <cell r="Q269">
            <v>0</v>
          </cell>
          <cell r="R269">
            <v>0</v>
          </cell>
          <cell r="S269" t="e">
            <v>#N/A</v>
          </cell>
          <cell r="T269" t="e">
            <v>#N/A</v>
          </cell>
          <cell r="U269" t="e">
            <v>#N/A</v>
          </cell>
          <cell r="V269">
            <v>0</v>
          </cell>
          <cell r="W269">
            <v>0</v>
          </cell>
          <cell r="X269" t="e">
            <v>#N/A</v>
          </cell>
          <cell r="Y269">
            <v>0</v>
          </cell>
          <cell r="Z269"/>
          <cell r="AA269"/>
          <cell r="AB269" t="e">
            <v>#N/A</v>
          </cell>
          <cell r="AC269"/>
          <cell r="AD269">
            <v>0</v>
          </cell>
          <cell r="AF269">
            <v>0</v>
          </cell>
          <cell r="AI269" t="str">
            <v>NORM</v>
          </cell>
          <cell r="AJ269" t="str">
            <v>Normal</v>
          </cell>
          <cell r="AM269" t="str">
            <v>PX1.2</v>
          </cell>
          <cell r="AN269" t="str">
            <v>Prix magasin + 20% de marg</v>
          </cell>
          <cell r="AP269">
            <v>0</v>
          </cell>
          <cell r="AQ269">
            <v>0</v>
          </cell>
          <cell r="AS269">
            <v>9.5</v>
          </cell>
          <cell r="AT269" t="e">
            <v>#N/A</v>
          </cell>
          <cell r="AU269" t="e">
            <v>#N/A</v>
          </cell>
        </row>
        <row r="270">
          <cell r="A270" t="str">
            <v>FICHEFVFH</v>
          </cell>
          <cell r="C270" t="e">
            <v>#N/A</v>
          </cell>
          <cell r="D270" t="str">
            <v>FICHES A5 FVFH</v>
          </cell>
          <cell r="E270">
            <v>16</v>
          </cell>
          <cell r="F270" t="str">
            <v>SUPPORT DE COMMUNICATION</v>
          </cell>
          <cell r="G270">
            <v>10</v>
          </cell>
          <cell r="H270" t="str">
            <v>SUPPORT DE COMMUNICATION</v>
          </cell>
          <cell r="Q270">
            <v>0</v>
          </cell>
          <cell r="R270">
            <v>0</v>
          </cell>
          <cell r="S270" t="e">
            <v>#N/A</v>
          </cell>
          <cell r="T270" t="e">
            <v>#N/A</v>
          </cell>
          <cell r="U270" t="e">
            <v>#N/A</v>
          </cell>
          <cell r="V270">
            <v>0</v>
          </cell>
          <cell r="W270">
            <v>0</v>
          </cell>
          <cell r="X270" t="e">
            <v>#N/A</v>
          </cell>
          <cell r="Y270">
            <v>0</v>
          </cell>
          <cell r="Z270"/>
          <cell r="AA270"/>
          <cell r="AB270" t="e">
            <v>#N/A</v>
          </cell>
          <cell r="AC270"/>
          <cell r="AD270">
            <v>0</v>
          </cell>
          <cell r="AF270">
            <v>0</v>
          </cell>
          <cell r="AI270" t="str">
            <v>NORM</v>
          </cell>
          <cell r="AJ270" t="str">
            <v>Normal</v>
          </cell>
          <cell r="AM270" t="str">
            <v>PX1.2</v>
          </cell>
          <cell r="AN270" t="str">
            <v>Prix magasin + 20% de marg</v>
          </cell>
          <cell r="AP270">
            <v>0</v>
          </cell>
          <cell r="AQ270">
            <v>0</v>
          </cell>
          <cell r="AS270">
            <v>5.18</v>
          </cell>
          <cell r="AT270" t="e">
            <v>#N/A</v>
          </cell>
          <cell r="AU270" t="e">
            <v>#N/A</v>
          </cell>
        </row>
        <row r="271">
          <cell r="A271" t="str">
            <v>FICHEMARRON</v>
          </cell>
          <cell r="C271" t="e">
            <v>#N/A</v>
          </cell>
          <cell r="D271" t="str">
            <v>FICHES PARTICULIER</v>
          </cell>
          <cell r="E271">
            <v>16</v>
          </cell>
          <cell r="F271" t="str">
            <v>SUPPORT DE COMMUNICATION</v>
          </cell>
          <cell r="Q271">
            <v>0</v>
          </cell>
          <cell r="R271">
            <v>0</v>
          </cell>
          <cell r="S271" t="e">
            <v>#N/A</v>
          </cell>
          <cell r="T271" t="e">
            <v>#N/A</v>
          </cell>
          <cell r="U271" t="e">
            <v>#N/A</v>
          </cell>
          <cell r="V271">
            <v>0</v>
          </cell>
          <cell r="W271">
            <v>0</v>
          </cell>
          <cell r="X271" t="e">
            <v>#N/A</v>
          </cell>
          <cell r="Y271">
            <v>0</v>
          </cell>
          <cell r="Z271"/>
          <cell r="AA271"/>
          <cell r="AB271" t="e">
            <v>#N/A</v>
          </cell>
          <cell r="AC271"/>
          <cell r="AD271">
            <v>0</v>
          </cell>
          <cell r="AF271">
            <v>0</v>
          </cell>
          <cell r="AI271" t="str">
            <v>NORM</v>
          </cell>
          <cell r="AJ271" t="str">
            <v>Normal</v>
          </cell>
          <cell r="AM271" t="str">
            <v>PX1.2</v>
          </cell>
          <cell r="AN271" t="str">
            <v>Prix magasin + 20% de marg</v>
          </cell>
          <cell r="AP271">
            <v>0</v>
          </cell>
          <cell r="AQ271">
            <v>0</v>
          </cell>
          <cell r="AS271">
            <v>1.92</v>
          </cell>
          <cell r="AT271" t="e">
            <v>#N/A</v>
          </cell>
          <cell r="AU271" t="e">
            <v>#N/A</v>
          </cell>
        </row>
        <row r="272">
          <cell r="A272" t="str">
            <v>FICHEROSE</v>
          </cell>
          <cell r="C272" t="e">
            <v>#N/A</v>
          </cell>
          <cell r="D272" t="str">
            <v>FICHES GROUPE</v>
          </cell>
          <cell r="E272">
            <v>16</v>
          </cell>
          <cell r="F272" t="str">
            <v>SUPPORT DE COMMUNICATION</v>
          </cell>
          <cell r="Q272">
            <v>0</v>
          </cell>
          <cell r="R272">
            <v>0</v>
          </cell>
          <cell r="S272" t="e">
            <v>#N/A</v>
          </cell>
          <cell r="T272" t="e">
            <v>#N/A</v>
          </cell>
          <cell r="U272" t="e">
            <v>#N/A</v>
          </cell>
          <cell r="V272">
            <v>0</v>
          </cell>
          <cell r="W272">
            <v>0</v>
          </cell>
          <cell r="X272" t="e">
            <v>#N/A</v>
          </cell>
          <cell r="Y272">
            <v>0</v>
          </cell>
          <cell r="Z272"/>
          <cell r="AA272"/>
          <cell r="AB272" t="e">
            <v>#N/A</v>
          </cell>
          <cell r="AC272"/>
          <cell r="AD272">
            <v>0</v>
          </cell>
          <cell r="AF272">
            <v>0</v>
          </cell>
          <cell r="AI272" t="str">
            <v>NORM</v>
          </cell>
          <cell r="AJ272" t="str">
            <v>Normal</v>
          </cell>
          <cell r="AM272" t="str">
            <v>PX1.2</v>
          </cell>
          <cell r="AN272" t="str">
            <v>Prix magasin + 20% de marg</v>
          </cell>
          <cell r="AP272">
            <v>0</v>
          </cell>
          <cell r="AQ272">
            <v>0</v>
          </cell>
          <cell r="AS272">
            <v>1.92</v>
          </cell>
          <cell r="AT272" t="e">
            <v>#N/A</v>
          </cell>
          <cell r="AU272" t="e">
            <v>#N/A</v>
          </cell>
        </row>
        <row r="273">
          <cell r="A273" t="str">
            <v>FICHEVERT</v>
          </cell>
          <cell r="C273" t="e">
            <v>#N/A</v>
          </cell>
          <cell r="D273" t="str">
            <v>FICHES AGRICOLES</v>
          </cell>
          <cell r="E273">
            <v>16</v>
          </cell>
          <cell r="F273" t="str">
            <v>SUPPORT DE COMMUNICATION</v>
          </cell>
          <cell r="Q273">
            <v>0</v>
          </cell>
          <cell r="R273">
            <v>0</v>
          </cell>
          <cell r="S273" t="e">
            <v>#N/A</v>
          </cell>
          <cell r="T273" t="e">
            <v>#N/A</v>
          </cell>
          <cell r="U273" t="e">
            <v>#N/A</v>
          </cell>
          <cell r="V273">
            <v>0</v>
          </cell>
          <cell r="W273">
            <v>0</v>
          </cell>
          <cell r="X273" t="e">
            <v>#N/A</v>
          </cell>
          <cell r="Y273">
            <v>0</v>
          </cell>
          <cell r="Z273"/>
          <cell r="AA273"/>
          <cell r="AB273" t="e">
            <v>#N/A</v>
          </cell>
          <cell r="AC273"/>
          <cell r="AD273">
            <v>0</v>
          </cell>
          <cell r="AF273">
            <v>0</v>
          </cell>
          <cell r="AI273" t="str">
            <v>NORM</v>
          </cell>
          <cell r="AJ273" t="str">
            <v>Normal</v>
          </cell>
          <cell r="AM273" t="str">
            <v>PX1.2</v>
          </cell>
          <cell r="AN273" t="str">
            <v>Prix magasin + 20% de marg</v>
          </cell>
          <cell r="AP273">
            <v>0</v>
          </cell>
          <cell r="AQ273">
            <v>0</v>
          </cell>
          <cell r="AS273">
            <v>1.92</v>
          </cell>
          <cell r="AT273" t="e">
            <v>#N/A</v>
          </cell>
          <cell r="AU273" t="e">
            <v>#N/A</v>
          </cell>
        </row>
        <row r="274">
          <cell r="A274" t="str">
            <v>FILH07VU1,5B</v>
          </cell>
          <cell r="C274" t="str">
            <v>AN</v>
          </cell>
          <cell r="D274" t="str">
            <v>FIL RIGIDE 1.5 BLEU</v>
          </cell>
          <cell r="E274">
            <v>9</v>
          </cell>
          <cell r="F274" t="str">
            <v>POSTES DE RELEVAGE</v>
          </cell>
          <cell r="G274">
            <v>5</v>
          </cell>
          <cell r="H274" t="str">
            <v>POSTES DE RELEVAGE</v>
          </cell>
          <cell r="K274">
            <v>3</v>
          </cell>
          <cell r="L274" t="str">
            <v>ACCESSOIRES POSTE</v>
          </cell>
          <cell r="M274" t="str">
            <v>REXEL</v>
          </cell>
          <cell r="N274" t="str">
            <v>FILH07VU1,5B</v>
          </cell>
          <cell r="O274" t="str">
            <v>fil rigide 1.5 bleu</v>
          </cell>
          <cell r="Q274">
            <v>1</v>
          </cell>
          <cell r="R274">
            <v>1</v>
          </cell>
          <cell r="S274">
            <v>498.4</v>
          </cell>
          <cell r="T274">
            <v>0.28999999999999998</v>
          </cell>
          <cell r="U274" t="str">
            <v>AN</v>
          </cell>
          <cell r="V274">
            <v>0.29067999999999999</v>
          </cell>
          <cell r="W274">
            <v>0.29067999999999999</v>
          </cell>
          <cell r="X274">
            <v>0.29067999999999999</v>
          </cell>
          <cell r="Y274"/>
          <cell r="Z274"/>
          <cell r="AA274"/>
          <cell r="AB274">
            <v>0.29067999999999999</v>
          </cell>
          <cell r="AC274" t="str">
            <v>OK</v>
          </cell>
          <cell r="AD274">
            <v>0.26400000000000001</v>
          </cell>
          <cell r="AE274" t="str">
            <v>EUR</v>
          </cell>
          <cell r="AF274">
            <v>0</v>
          </cell>
          <cell r="AI274" t="str">
            <v>NORM</v>
          </cell>
          <cell r="AJ274" t="str">
            <v>Normal</v>
          </cell>
          <cell r="AM274" t="str">
            <v>PX1.2</v>
          </cell>
          <cell r="AN274" t="str">
            <v>Prix magasin + 20% de marg</v>
          </cell>
          <cell r="AP274">
            <v>0</v>
          </cell>
          <cell r="AQ274">
            <v>0</v>
          </cell>
          <cell r="AS274">
            <v>0.41</v>
          </cell>
          <cell r="AT274">
            <v>0.43601999999999996</v>
          </cell>
          <cell r="AU274">
            <v>0.43601999999999996</v>
          </cell>
        </row>
        <row r="275">
          <cell r="A275" t="str">
            <v>FILH07VU1,5R</v>
          </cell>
          <cell r="C275" t="str">
            <v>AN</v>
          </cell>
          <cell r="D275" t="str">
            <v>FIL RIGIDE 1.5 ROUGE</v>
          </cell>
          <cell r="E275">
            <v>9</v>
          </cell>
          <cell r="F275" t="str">
            <v>POSTES DE RELEVAGE</v>
          </cell>
          <cell r="G275">
            <v>5</v>
          </cell>
          <cell r="H275" t="str">
            <v>POSTES DE RELEVAGE</v>
          </cell>
          <cell r="K275">
            <v>3</v>
          </cell>
          <cell r="L275" t="str">
            <v>ACCESSOIRES POSTE</v>
          </cell>
          <cell r="M275" t="str">
            <v>REXEL</v>
          </cell>
          <cell r="N275" t="str">
            <v>FILH07VU1,5R</v>
          </cell>
          <cell r="O275" t="str">
            <v>fil rigide 1.5 rouge</v>
          </cell>
          <cell r="Q275">
            <v>1</v>
          </cell>
          <cell r="R275">
            <v>1</v>
          </cell>
          <cell r="S275">
            <v>484.55</v>
          </cell>
          <cell r="T275">
            <v>0.28999999999999998</v>
          </cell>
          <cell r="U275" t="str">
            <v>AN</v>
          </cell>
          <cell r="V275">
            <v>0.29067999999999999</v>
          </cell>
          <cell r="W275">
            <v>0.29067999999999999</v>
          </cell>
          <cell r="X275">
            <v>0.29067999999999999</v>
          </cell>
          <cell r="Y275"/>
          <cell r="Z275"/>
          <cell r="AA275"/>
          <cell r="AB275">
            <v>0.29067999999999999</v>
          </cell>
          <cell r="AC275" t="str">
            <v>OK</v>
          </cell>
          <cell r="AD275">
            <v>0.26400000000000001</v>
          </cell>
          <cell r="AE275" t="str">
            <v>EUR</v>
          </cell>
          <cell r="AF275">
            <v>0</v>
          </cell>
          <cell r="AI275" t="str">
            <v>NORM</v>
          </cell>
          <cell r="AJ275" t="str">
            <v>Normal</v>
          </cell>
          <cell r="AM275" t="str">
            <v>PX1.2</v>
          </cell>
          <cell r="AN275" t="str">
            <v>Prix magasin + 20% de marg</v>
          </cell>
          <cell r="AP275">
            <v>0</v>
          </cell>
          <cell r="AQ275">
            <v>0</v>
          </cell>
          <cell r="AS275">
            <v>0.41</v>
          </cell>
          <cell r="AT275">
            <v>0.43601999999999996</v>
          </cell>
          <cell r="AU275">
            <v>0.43601999999999996</v>
          </cell>
        </row>
        <row r="276">
          <cell r="A276" t="str">
            <v>FLAC2L</v>
          </cell>
          <cell r="C276" t="str">
            <v>AN</v>
          </cell>
          <cell r="D276" t="str">
            <v>FLACON PEBD GRADUE AVEC BOUCHON 2L</v>
          </cell>
          <cell r="E276">
            <v>10</v>
          </cell>
          <cell r="F276" t="str">
            <v>ACCESSOIRES AU DETAIL</v>
          </cell>
          <cell r="G276">
            <v>8</v>
          </cell>
          <cell r="H276" t="str">
            <v>ACCESSOIRES AU DETAIL</v>
          </cell>
          <cell r="K276">
            <v>3</v>
          </cell>
          <cell r="L276" t="str">
            <v>ACCESSOIRES</v>
          </cell>
          <cell r="M276" t="str">
            <v>&lt;Defaut&gt;</v>
          </cell>
          <cell r="N276" t="str">
            <v>FLAC2L</v>
          </cell>
          <cell r="O276" t="str">
            <v>FLACON PEBD GRADUE AVEC BOUCHON 2L</v>
          </cell>
          <cell r="Q276">
            <v>1</v>
          </cell>
          <cell r="R276">
            <v>1</v>
          </cell>
          <cell r="S276" t="e">
            <v>#N/A</v>
          </cell>
          <cell r="T276" t="e">
            <v>#N/A</v>
          </cell>
          <cell r="U276" t="e">
            <v>#N/A</v>
          </cell>
          <cell r="V276">
            <v>2.92</v>
          </cell>
          <cell r="W276">
            <v>2.92</v>
          </cell>
          <cell r="X276">
            <v>2.92</v>
          </cell>
          <cell r="Y276"/>
          <cell r="Z276"/>
          <cell r="AA276"/>
          <cell r="AB276">
            <v>2.92</v>
          </cell>
          <cell r="AC276" t="str">
            <v>OK</v>
          </cell>
          <cell r="AD276">
            <v>2.92</v>
          </cell>
          <cell r="AE276" t="str">
            <v>EUR</v>
          </cell>
          <cell r="AF276">
            <v>0</v>
          </cell>
          <cell r="AI276" t="str">
            <v>NORM</v>
          </cell>
          <cell r="AJ276" t="str">
            <v>Normal</v>
          </cell>
          <cell r="AP276">
            <v>0</v>
          </cell>
          <cell r="AQ276">
            <v>0</v>
          </cell>
          <cell r="AS276">
            <v>4.38</v>
          </cell>
          <cell r="AT276">
            <v>4.38</v>
          </cell>
          <cell r="AU276">
            <v>4.38</v>
          </cell>
        </row>
        <row r="277">
          <cell r="A277" t="str">
            <v>flot01</v>
          </cell>
          <cell r="C277" t="str">
            <v>AN</v>
          </cell>
          <cell r="D277" t="str">
            <v>FLOTTEUR DE CHASSE A AUGET BASCULANT</v>
          </cell>
          <cell r="E277">
            <v>5</v>
          </cell>
          <cell r="F277" t="str">
            <v>REGARDS/REPARTITEURS/CHASSES</v>
          </cell>
          <cell r="G277">
            <v>1</v>
          </cell>
          <cell r="H277" t="str">
            <v>REGARDS/REPARTITEURS/CHASSES</v>
          </cell>
          <cell r="K277">
            <v>1</v>
          </cell>
          <cell r="L277" t="str">
            <v>DISTRIBUTION GRAVITAIRE/CHASSE/BROYEUR</v>
          </cell>
          <cell r="M277" t="str">
            <v>EMP</v>
          </cell>
          <cell r="N277" t="str">
            <v>FLOTTEURA046F</v>
          </cell>
          <cell r="O277" t="str">
            <v>FLOTTEUR POUR BASSIN DE CHASSE AQUATIRIS</v>
          </cell>
          <cell r="Q277">
            <v>1</v>
          </cell>
          <cell r="R277">
            <v>1</v>
          </cell>
          <cell r="S277" t="e">
            <v>#N/A</v>
          </cell>
          <cell r="T277" t="e">
            <v>#N/A</v>
          </cell>
          <cell r="U277" t="e">
            <v>#N/A</v>
          </cell>
          <cell r="V277">
            <v>16</v>
          </cell>
          <cell r="W277">
            <v>16</v>
          </cell>
          <cell r="X277">
            <v>16</v>
          </cell>
          <cell r="Y277"/>
          <cell r="Z277"/>
          <cell r="AA277"/>
          <cell r="AB277">
            <v>16</v>
          </cell>
          <cell r="AC277" t="str">
            <v>OK</v>
          </cell>
          <cell r="AD277">
            <v>16</v>
          </cell>
          <cell r="AE277" t="str">
            <v>EUR</v>
          </cell>
          <cell r="AF277">
            <v>0</v>
          </cell>
          <cell r="AI277" t="str">
            <v>NORM</v>
          </cell>
          <cell r="AJ277" t="str">
            <v>Normal</v>
          </cell>
          <cell r="AM277" t="str">
            <v>PX1.2</v>
          </cell>
          <cell r="AN277" t="str">
            <v>Prix magasin + 20% de marg</v>
          </cell>
          <cell r="AP277">
            <v>0</v>
          </cell>
          <cell r="AQ277">
            <v>0</v>
          </cell>
          <cell r="AS277">
            <v>24</v>
          </cell>
          <cell r="AT277">
            <v>24</v>
          </cell>
          <cell r="AU277">
            <v>24</v>
          </cell>
        </row>
        <row r="278">
          <cell r="A278" t="str">
            <v>C50112500</v>
          </cell>
          <cell r="C278" t="str">
            <v>AS</v>
          </cell>
          <cell r="D278" t="str">
            <v>BASTAING PE 50X115 2.50 M</v>
          </cell>
          <cell r="M278" t="str">
            <v>TRAIDIB</v>
          </cell>
          <cell r="N278" t="str">
            <v>C50112500</v>
          </cell>
          <cell r="O278" t="str">
            <v>BASTAING PE 5*11 2.50 m</v>
          </cell>
          <cell r="P278" t="str">
            <v>pc</v>
          </cell>
          <cell r="Q278">
            <v>1</v>
          </cell>
          <cell r="R278">
            <v>1</v>
          </cell>
          <cell r="S278" t="e">
            <v>#N/A</v>
          </cell>
          <cell r="T278" t="e">
            <v>#N/A</v>
          </cell>
          <cell r="U278" t="e">
            <v>#N/A</v>
          </cell>
          <cell r="V278">
            <v>12.41</v>
          </cell>
          <cell r="W278">
            <v>12.41</v>
          </cell>
          <cell r="X278">
            <v>12.41</v>
          </cell>
          <cell r="Y278"/>
          <cell r="Z278"/>
          <cell r="AA278"/>
          <cell r="AB278">
            <v>12.41</v>
          </cell>
          <cell r="AC278" t="str">
            <v>OK</v>
          </cell>
          <cell r="AD278">
            <v>0</v>
          </cell>
          <cell r="AE278" t="str">
            <v>EUR</v>
          </cell>
          <cell r="AF278">
            <v>0</v>
          </cell>
          <cell r="AI278" t="str">
            <v>NORM</v>
          </cell>
          <cell r="AJ278" t="str">
            <v>Normal</v>
          </cell>
          <cell r="AM278" t="str">
            <v>PX1.2</v>
          </cell>
          <cell r="AN278" t="str">
            <v>Prix magasin + 20% de marg</v>
          </cell>
          <cell r="AP278">
            <v>0</v>
          </cell>
          <cell r="AQ278">
            <v>0</v>
          </cell>
          <cell r="AS278">
            <v>18.91</v>
          </cell>
          <cell r="AT278">
            <v>18.615000000000002</v>
          </cell>
          <cell r="AU278">
            <v>18.615000000000002</v>
          </cell>
        </row>
        <row r="279">
          <cell r="A279" t="str">
            <v>FLPG13</v>
          </cell>
          <cell r="C279" t="str">
            <v>AN</v>
          </cell>
          <cell r="D279" t="str">
            <v>PRESSE ETOUPE PG13 FILETAGE LONG</v>
          </cell>
          <cell r="E279">
            <v>9</v>
          </cell>
          <cell r="F279" t="str">
            <v>POSTES DE RELEVAGE</v>
          </cell>
          <cell r="G279">
            <v>5</v>
          </cell>
          <cell r="H279" t="str">
            <v>POSTES DE RELEVAGE</v>
          </cell>
          <cell r="K279">
            <v>3</v>
          </cell>
          <cell r="L279" t="str">
            <v>ACCESSOIRES POSTE</v>
          </cell>
          <cell r="M279" t="str">
            <v>AUXICOM</v>
          </cell>
          <cell r="N279" t="str">
            <v>NAHSKKGLPG13D</v>
          </cell>
          <cell r="O279" t="str">
            <v>PE HSKK GRIS LONG PG13 DIAMETRE 6-12</v>
          </cell>
          <cell r="Q279">
            <v>1</v>
          </cell>
          <cell r="R279">
            <v>500</v>
          </cell>
          <cell r="S279" t="e">
            <v>#N/A</v>
          </cell>
          <cell r="T279" t="e">
            <v>#N/A</v>
          </cell>
          <cell r="U279" t="e">
            <v>#N/A</v>
          </cell>
          <cell r="V279">
            <v>0.60099999999999998</v>
          </cell>
          <cell r="W279">
            <v>0.60099999999999998</v>
          </cell>
          <cell r="X279">
            <v>0.60099999999999998</v>
          </cell>
          <cell r="Y279"/>
          <cell r="Z279"/>
          <cell r="AA279"/>
          <cell r="AB279">
            <v>0.60099999999999998</v>
          </cell>
          <cell r="AC279" t="str">
            <v>OK</v>
          </cell>
          <cell r="AD279">
            <v>0.60099999999999998</v>
          </cell>
          <cell r="AE279" t="str">
            <v>EUR</v>
          </cell>
          <cell r="AF279">
            <v>0</v>
          </cell>
          <cell r="AH279">
            <v>35</v>
          </cell>
          <cell r="AI279" t="str">
            <v>NORM</v>
          </cell>
          <cell r="AJ279" t="str">
            <v>Normal</v>
          </cell>
          <cell r="AM279" t="str">
            <v>PX1.2</v>
          </cell>
          <cell r="AN279" t="str">
            <v>Prix magasin + 20% de marg</v>
          </cell>
          <cell r="AP279">
            <v>0</v>
          </cell>
          <cell r="AQ279">
            <v>0</v>
          </cell>
          <cell r="AS279">
            <v>0.90200000000000002</v>
          </cell>
          <cell r="AT279">
            <v>0.90149999999999997</v>
          </cell>
          <cell r="AU279">
            <v>0.90149999999999997</v>
          </cell>
        </row>
        <row r="280">
          <cell r="A280" t="str">
            <v>RTCALEB24</v>
          </cell>
          <cell r="C280" t="e">
            <v>#N/A</v>
          </cell>
          <cell r="D280" t="str">
            <v>BOITE DE 24 CALES CAOUTCHOUC BRUT 8 X 90</v>
          </cell>
          <cell r="M280" t="str">
            <v>SASKIT</v>
          </cell>
          <cell r="N280" t="str">
            <v>&lt;Non référencé&gt;</v>
          </cell>
          <cell r="O280" t="str">
            <v>&lt;Article non référencé&gt;</v>
          </cell>
          <cell r="Q280">
            <v>1</v>
          </cell>
          <cell r="R280">
            <v>0</v>
          </cell>
          <cell r="S280" t="e">
            <v>#N/A</v>
          </cell>
          <cell r="T280" t="e">
            <v>#N/A</v>
          </cell>
          <cell r="U280" t="e">
            <v>#N/A</v>
          </cell>
          <cell r="V280">
            <v>0</v>
          </cell>
          <cell r="W280">
            <v>0</v>
          </cell>
          <cell r="X280">
            <v>12.432</v>
          </cell>
          <cell r="Y280">
            <v>0</v>
          </cell>
          <cell r="Z280"/>
          <cell r="AA280"/>
          <cell r="AB280">
            <v>12.432</v>
          </cell>
          <cell r="AC280" t="str">
            <v>OK</v>
          </cell>
          <cell r="AD280">
            <v>0</v>
          </cell>
          <cell r="AE280" t="str">
            <v>EUR</v>
          </cell>
          <cell r="AF280">
            <v>0</v>
          </cell>
          <cell r="AI280" t="str">
            <v>NORM</v>
          </cell>
          <cell r="AJ280" t="str">
            <v>Normal</v>
          </cell>
          <cell r="AM280" t="str">
            <v>PX1.2</v>
          </cell>
          <cell r="AN280" t="str">
            <v>Prix magasin + 20% de marg</v>
          </cell>
          <cell r="AP280">
            <v>0</v>
          </cell>
          <cell r="AQ280">
            <v>0</v>
          </cell>
          <cell r="AS280">
            <v>19.2</v>
          </cell>
          <cell r="AT280">
            <v>18.648</v>
          </cell>
          <cell r="AU280">
            <v>18.648</v>
          </cell>
        </row>
        <row r="281">
          <cell r="A281" t="str">
            <v>BP100N</v>
          </cell>
          <cell r="C281" t="str">
            <v>AS</v>
          </cell>
          <cell r="D281" t="str">
            <v>COLLE PVC PRESSION NICOLL</v>
          </cell>
          <cell r="E281">
            <v>8</v>
          </cell>
          <cell r="F281" t="str">
            <v>PVC/PE</v>
          </cell>
          <cell r="G281">
            <v>4</v>
          </cell>
          <cell r="H281" t="str">
            <v>PVC/PE</v>
          </cell>
          <cell r="K281">
            <v>1</v>
          </cell>
          <cell r="L281" t="str">
            <v>RACCORD PVC PRESSION &amp; PE</v>
          </cell>
          <cell r="M281" t="str">
            <v>NICOLL</v>
          </cell>
          <cell r="N281" t="str">
            <v>BP100N</v>
          </cell>
          <cell r="O281" t="str">
            <v>COLLE PVC PRESSION NICOLL</v>
          </cell>
          <cell r="P281" t="str">
            <v>pc</v>
          </cell>
          <cell r="Q281">
            <v>1</v>
          </cell>
          <cell r="R281">
            <v>1</v>
          </cell>
          <cell r="S281">
            <v>17</v>
          </cell>
          <cell r="T281">
            <v>12.63</v>
          </cell>
          <cell r="U281" t="str">
            <v>AS</v>
          </cell>
          <cell r="V281">
            <v>12.63</v>
          </cell>
          <cell r="W281">
            <v>12.63</v>
          </cell>
          <cell r="X281">
            <v>12.63</v>
          </cell>
          <cell r="Y281"/>
          <cell r="Z281"/>
          <cell r="AA281"/>
          <cell r="AB281">
            <v>12.63</v>
          </cell>
          <cell r="AC281" t="str">
            <v>OK</v>
          </cell>
          <cell r="AD281">
            <v>12.63</v>
          </cell>
          <cell r="AE281" t="str">
            <v>EUR</v>
          </cell>
          <cell r="AF281">
            <v>0</v>
          </cell>
          <cell r="AI281" t="str">
            <v>NORM</v>
          </cell>
          <cell r="AJ281" t="str">
            <v>Normal</v>
          </cell>
          <cell r="AM281" t="str">
            <v>PX1.2</v>
          </cell>
          <cell r="AN281" t="str">
            <v>Prix magasin + 20% de marg</v>
          </cell>
          <cell r="AP281">
            <v>0</v>
          </cell>
          <cell r="AQ281">
            <v>0</v>
          </cell>
          <cell r="AS281">
            <v>19.32</v>
          </cell>
          <cell r="AT281">
            <v>18.945</v>
          </cell>
          <cell r="AU281">
            <v>18.945</v>
          </cell>
        </row>
        <row r="282">
          <cell r="A282" t="str">
            <v>GPR</v>
          </cell>
          <cell r="D282" t="str">
            <v>GUIDE POSTES DE RELEVAGE</v>
          </cell>
          <cell r="S282" t="e">
            <v>#N/A</v>
          </cell>
          <cell r="T282" t="e">
            <v>#N/A</v>
          </cell>
          <cell r="U282" t="e">
            <v>#N/A</v>
          </cell>
          <cell r="V282">
            <v>0.2</v>
          </cell>
          <cell r="W282">
            <v>0.2</v>
          </cell>
          <cell r="X282">
            <v>0.2</v>
          </cell>
          <cell r="Y282"/>
          <cell r="Z282"/>
          <cell r="AA282"/>
          <cell r="AB282">
            <v>0.2</v>
          </cell>
          <cell r="AC282" t="str">
            <v>OK</v>
          </cell>
          <cell r="AS282">
            <v>0.4</v>
          </cell>
          <cell r="AT282">
            <v>0</v>
          </cell>
          <cell r="AU282">
            <v>0.4</v>
          </cell>
        </row>
        <row r="283">
          <cell r="A283" t="str">
            <v>GRILDRALYS</v>
          </cell>
          <cell r="C283" t="str">
            <v>AN</v>
          </cell>
          <cell r="D283" t="str">
            <v>GEOGRILLE DRAINANTE FSM 365 BLUE</v>
          </cell>
          <cell r="M283" t="str">
            <v>NORKOI</v>
          </cell>
          <cell r="N283" t="str">
            <v>refmatal1</v>
          </cell>
          <cell r="O283" t="str">
            <v>RAPIS MATALA BLEU 120*100</v>
          </cell>
          <cell r="Q283">
            <v>1</v>
          </cell>
          <cell r="R283">
            <v>0</v>
          </cell>
          <cell r="S283" t="e">
            <v>#N/A</v>
          </cell>
          <cell r="T283" t="e">
            <v>#N/A</v>
          </cell>
          <cell r="U283" t="e">
            <v>#N/A</v>
          </cell>
          <cell r="V283">
            <v>55.25</v>
          </cell>
          <cell r="W283">
            <v>55.25</v>
          </cell>
          <cell r="X283">
            <v>52.83</v>
          </cell>
          <cell r="Y283"/>
          <cell r="Z283"/>
          <cell r="AA283"/>
          <cell r="AB283">
            <v>55.25</v>
          </cell>
          <cell r="AC283" t="str">
            <v>OK</v>
          </cell>
          <cell r="AD283">
            <v>55.25</v>
          </cell>
          <cell r="AE283" t="str">
            <v>EUR</v>
          </cell>
          <cell r="AF283">
            <v>0</v>
          </cell>
          <cell r="AI283" t="str">
            <v>NORM</v>
          </cell>
          <cell r="AJ283" t="str">
            <v>Normal</v>
          </cell>
          <cell r="AM283" t="str">
            <v>PX1.2</v>
          </cell>
          <cell r="AN283" t="str">
            <v>Prix magasin + 20% de marg</v>
          </cell>
          <cell r="AP283">
            <v>0</v>
          </cell>
          <cell r="AQ283">
            <v>0</v>
          </cell>
          <cell r="AS283">
            <v>82.87</v>
          </cell>
          <cell r="AT283">
            <v>79.245000000000005</v>
          </cell>
          <cell r="AU283">
            <v>82.875</v>
          </cell>
        </row>
        <row r="284">
          <cell r="A284" t="str">
            <v>MCOLEPDM</v>
          </cell>
          <cell r="C284" t="str">
            <v>AS</v>
          </cell>
          <cell r="D284" t="str">
            <v>COLLE EPDM DISTRIPOND</v>
          </cell>
          <cell r="E284">
            <v>1</v>
          </cell>
          <cell r="F284" t="str">
            <v>MEMBRANES ET ANTI-RACINES</v>
          </cell>
          <cell r="G284">
            <v>2</v>
          </cell>
          <cell r="H284" t="str">
            <v>MEMBRANES ET ANTI-RACINES</v>
          </cell>
          <cell r="K284">
            <v>7</v>
          </cell>
          <cell r="L284" t="str">
            <v>ANTI-RACINES ET ACCESSOIRES</v>
          </cell>
          <cell r="M284" t="str">
            <v>SODAF</v>
          </cell>
          <cell r="N284" t="str">
            <v>MCOLEPDM</v>
          </cell>
          <cell r="O284" t="str">
            <v>COLLE EPDM DISTRIPOND</v>
          </cell>
          <cell r="P284" t="str">
            <v>pc</v>
          </cell>
          <cell r="Q284">
            <v>1</v>
          </cell>
          <cell r="R284">
            <v>1</v>
          </cell>
          <cell r="S284">
            <v>30</v>
          </cell>
          <cell r="T284">
            <v>8.89</v>
          </cell>
          <cell r="U284" t="str">
            <v>AS</v>
          </cell>
          <cell r="V284">
            <v>8.8919999999999995</v>
          </cell>
          <cell r="W284">
            <v>8.8919999999999995</v>
          </cell>
          <cell r="X284">
            <v>8.8919999999999995</v>
          </cell>
          <cell r="Y284"/>
          <cell r="Z284"/>
          <cell r="AA284">
            <v>7.0000000000000007E-2</v>
          </cell>
          <cell r="AB284">
            <v>9.5144400000000005</v>
          </cell>
          <cell r="AC284" t="str">
            <v>OK</v>
          </cell>
          <cell r="AD284">
            <v>9.8000000000000007</v>
          </cell>
          <cell r="AE284" t="str">
            <v>EUR</v>
          </cell>
          <cell r="AF284">
            <v>0</v>
          </cell>
          <cell r="AI284" t="str">
            <v>NORM</v>
          </cell>
          <cell r="AJ284" t="str">
            <v>Normal</v>
          </cell>
          <cell r="AM284" t="str">
            <v>PX1.2</v>
          </cell>
          <cell r="AN284" t="str">
            <v>Prix magasin + 20% de marg</v>
          </cell>
          <cell r="AO284">
            <v>1</v>
          </cell>
          <cell r="AP284">
            <v>0</v>
          </cell>
          <cell r="AQ284">
            <v>0</v>
          </cell>
          <cell r="AS284">
            <v>16.66</v>
          </cell>
          <cell r="AT284">
            <v>17.783999999999999</v>
          </cell>
          <cell r="AU284">
            <v>19.028880000000001</v>
          </cell>
        </row>
        <row r="285">
          <cell r="A285" t="str">
            <v>GUIDEFVFH</v>
          </cell>
          <cell r="C285" t="e">
            <v>#N/A</v>
          </cell>
          <cell r="D285" t="str">
            <v xml:space="preserve">GUIDES DE L'USAGE (FV + FH ET FV) - Guide de </v>
          </cell>
          <cell r="M285" t="str">
            <v>ADA</v>
          </cell>
          <cell r="N285" t="str">
            <v>GUIDEFVFH</v>
          </cell>
          <cell r="O285" t="str">
            <v xml:space="preserve">GUIDES DE L'USAGE (FV + FH ET FV) - Guide de </v>
          </cell>
          <cell r="Q285">
            <v>0</v>
          </cell>
          <cell r="R285">
            <v>0</v>
          </cell>
          <cell r="S285">
            <v>0</v>
          </cell>
          <cell r="T285">
            <v>0</v>
          </cell>
          <cell r="U285" t="str">
            <v>Z</v>
          </cell>
          <cell r="V285">
            <v>0</v>
          </cell>
          <cell r="W285">
            <v>0</v>
          </cell>
          <cell r="X285" t="e">
            <v>#N/A</v>
          </cell>
          <cell r="Y285">
            <v>0</v>
          </cell>
          <cell r="Z285"/>
          <cell r="AA285"/>
          <cell r="AB285" t="e">
            <v>#N/A</v>
          </cell>
          <cell r="AC285"/>
          <cell r="AD285">
            <v>0</v>
          </cell>
          <cell r="AE285" t="str">
            <v>EUR</v>
          </cell>
          <cell r="AF285">
            <v>0</v>
          </cell>
          <cell r="AI285" t="str">
            <v>NORM</v>
          </cell>
          <cell r="AJ285" t="str">
            <v>Normal</v>
          </cell>
          <cell r="AM285" t="str">
            <v>PX1.2</v>
          </cell>
          <cell r="AN285" t="str">
            <v>Prix magasin + 20% de marg</v>
          </cell>
          <cell r="AP285">
            <v>0</v>
          </cell>
          <cell r="AQ285">
            <v>0</v>
          </cell>
          <cell r="AS285">
            <v>56.5</v>
          </cell>
          <cell r="AT285" t="e">
            <v>#N/A</v>
          </cell>
          <cell r="AU285" t="e">
            <v>#N/A</v>
          </cell>
        </row>
        <row r="286">
          <cell r="A286" t="str">
            <v>GUIDEFVFHB</v>
          </cell>
          <cell r="C286" t="str">
            <v>AS</v>
          </cell>
          <cell r="D286" t="str">
            <v>GUIDE DE LUSAGER FV FH BAC</v>
          </cell>
          <cell r="E286">
            <v>16</v>
          </cell>
          <cell r="F286" t="str">
            <v>SUPPORT DE COMMUNICATION</v>
          </cell>
          <cell r="G286">
            <v>10</v>
          </cell>
          <cell r="H286" t="str">
            <v>SUPPORT DE COMMUNICATION</v>
          </cell>
          <cell r="M286" t="str">
            <v>ADA</v>
          </cell>
          <cell r="N286" t="str">
            <v>GUIDEFVFHB</v>
          </cell>
          <cell r="O286" t="str">
            <v>GUIDE DE LUSAGER FV FH BAC</v>
          </cell>
          <cell r="P286" t="str">
            <v>pc</v>
          </cell>
          <cell r="Q286">
            <v>1</v>
          </cell>
          <cell r="R286">
            <v>0</v>
          </cell>
          <cell r="S286">
            <v>53</v>
          </cell>
          <cell r="T286">
            <v>2.97</v>
          </cell>
          <cell r="U286" t="str">
            <v>Z</v>
          </cell>
          <cell r="V286">
            <v>0</v>
          </cell>
          <cell r="W286">
            <v>0</v>
          </cell>
          <cell r="X286">
            <v>29.7</v>
          </cell>
          <cell r="Y286">
            <v>0</v>
          </cell>
          <cell r="Z286">
            <v>29.7</v>
          </cell>
          <cell r="AA286" t="str">
            <v>-</v>
          </cell>
          <cell r="AB286">
            <v>29.7</v>
          </cell>
          <cell r="AC286" t="str">
            <v>OK</v>
          </cell>
          <cell r="AD286">
            <v>0</v>
          </cell>
          <cell r="AE286" t="str">
            <v>EUR</v>
          </cell>
          <cell r="AF286">
            <v>0</v>
          </cell>
          <cell r="AI286" t="str">
            <v>NORM</v>
          </cell>
          <cell r="AJ286" t="str">
            <v>Normal</v>
          </cell>
          <cell r="AM286" t="str">
            <v>PX1.2</v>
          </cell>
          <cell r="AN286" t="str">
            <v>Prix magasin + 20% de marg</v>
          </cell>
          <cell r="AP286">
            <v>0</v>
          </cell>
          <cell r="AQ286">
            <v>0</v>
          </cell>
          <cell r="AS286">
            <v>38.61</v>
          </cell>
          <cell r="AT286">
            <v>38.61</v>
          </cell>
          <cell r="AU286">
            <v>38.61</v>
          </cell>
        </row>
        <row r="287">
          <cell r="A287" t="str">
            <v>CE403L20</v>
          </cell>
          <cell r="C287" t="e">
            <v>#N/A</v>
          </cell>
          <cell r="D287" t="str">
            <v>CORNIERE  ALU 40/40/3 2 ML</v>
          </cell>
          <cell r="M287" t="str">
            <v>SASKIT</v>
          </cell>
          <cell r="N287" t="str">
            <v>CE403L20</v>
          </cell>
          <cell r="O287" t="str">
            <v>CORNIERE  ALU 40/40/3 2 ML</v>
          </cell>
          <cell r="P287" t="str">
            <v>pc</v>
          </cell>
          <cell r="Q287">
            <v>1</v>
          </cell>
          <cell r="R287">
            <v>1</v>
          </cell>
          <cell r="S287">
            <v>41</v>
          </cell>
          <cell r="T287">
            <v>39.880000000000003</v>
          </cell>
          <cell r="U287" t="str">
            <v>AF</v>
          </cell>
          <cell r="V287" t="str">
            <v>-</v>
          </cell>
          <cell r="W287">
            <v>0</v>
          </cell>
          <cell r="X287">
            <v>9.08</v>
          </cell>
          <cell r="Y287">
            <v>39.880000000000003</v>
          </cell>
          <cell r="Z287"/>
          <cell r="AA287"/>
          <cell r="AB287">
            <v>9.14</v>
          </cell>
          <cell r="AC287" t="str">
            <v>OK</v>
          </cell>
          <cell r="AD287">
            <v>0</v>
          </cell>
          <cell r="AE287" t="str">
            <v>EUR</v>
          </cell>
          <cell r="AF287">
            <v>0</v>
          </cell>
          <cell r="AI287" t="str">
            <v>NORM</v>
          </cell>
          <cell r="AJ287" t="str">
            <v>Normal</v>
          </cell>
          <cell r="AM287" t="str">
            <v>PX1.2</v>
          </cell>
          <cell r="AN287" t="str">
            <v>Prix magasin + 20% de marg</v>
          </cell>
          <cell r="AP287">
            <v>0</v>
          </cell>
          <cell r="AQ287">
            <v>0</v>
          </cell>
          <cell r="AS287">
            <v>14.06</v>
          </cell>
          <cell r="AT287">
            <v>13.71</v>
          </cell>
          <cell r="AU287">
            <v>13.71</v>
          </cell>
        </row>
        <row r="288">
          <cell r="A288" t="str">
            <v>MTRAV110</v>
          </cell>
          <cell r="C288" t="str">
            <v>AS</v>
          </cell>
          <cell r="D288" t="str">
            <v>TRAVERSEE DE PAROI D110</v>
          </cell>
          <cell r="E288">
            <v>1</v>
          </cell>
          <cell r="F288" t="str">
            <v>MEMBRANES ET ANTI-RACINES</v>
          </cell>
          <cell r="G288">
            <v>2</v>
          </cell>
          <cell r="H288" t="str">
            <v>MEMBRANES ET ANTI-RACINES</v>
          </cell>
          <cell r="K288">
            <v>7</v>
          </cell>
          <cell r="L288" t="str">
            <v>ANTI-RACINES ET ACCESSOIRES</v>
          </cell>
          <cell r="M288" t="str">
            <v>AQUADISTRI</v>
          </cell>
          <cell r="N288">
            <v>8081025</v>
          </cell>
          <cell r="O288" t="str">
            <v>TRAVERSEE DE PAROI DIAMETRE 110</v>
          </cell>
          <cell r="P288" t="str">
            <v>pc</v>
          </cell>
          <cell r="Q288">
            <v>1</v>
          </cell>
          <cell r="R288">
            <v>1</v>
          </cell>
          <cell r="S288" t="e">
            <v>#N/A</v>
          </cell>
          <cell r="T288" t="e">
            <v>#N/A</v>
          </cell>
          <cell r="U288" t="e">
            <v>#N/A</v>
          </cell>
          <cell r="V288">
            <v>13.85</v>
          </cell>
          <cell r="W288">
            <v>13.85</v>
          </cell>
          <cell r="X288">
            <v>13.85</v>
          </cell>
          <cell r="Y288"/>
          <cell r="Z288"/>
          <cell r="AA288"/>
          <cell r="AB288">
            <v>13.85</v>
          </cell>
          <cell r="AC288" t="str">
            <v>OK</v>
          </cell>
          <cell r="AD288">
            <v>13.85</v>
          </cell>
          <cell r="AE288" t="str">
            <v>EUR</v>
          </cell>
          <cell r="AF288">
            <v>0</v>
          </cell>
          <cell r="AI288" t="str">
            <v>NORM</v>
          </cell>
          <cell r="AJ288" t="str">
            <v>Normal</v>
          </cell>
          <cell r="AM288" t="str">
            <v>PX1.2</v>
          </cell>
          <cell r="AN288" t="str">
            <v>Prix magasin + 20% de marg</v>
          </cell>
          <cell r="AO288">
            <v>1</v>
          </cell>
          <cell r="AP288">
            <v>0</v>
          </cell>
          <cell r="AQ288">
            <v>0</v>
          </cell>
          <cell r="AS288">
            <v>20.78</v>
          </cell>
          <cell r="AT288">
            <v>20.774999999999999</v>
          </cell>
          <cell r="AU288">
            <v>20.774999999999999</v>
          </cell>
        </row>
        <row r="289">
          <cell r="A289" t="str">
            <v>MCOUVDIR01</v>
          </cell>
          <cell r="C289" t="str">
            <v>AS</v>
          </cell>
          <cell r="D289" t="str">
            <v>COUVERCLE AQUATIRIS POUR PETIT REGARD CARRE</v>
          </cell>
          <cell r="E289">
            <v>5</v>
          </cell>
          <cell r="F289" t="str">
            <v>REGARDS/REPARTITEURS/CHASSES</v>
          </cell>
          <cell r="G289">
            <v>1</v>
          </cell>
          <cell r="H289" t="str">
            <v>REGARDS/REPARTITEURS/CHASSES</v>
          </cell>
          <cell r="K289">
            <v>5</v>
          </cell>
          <cell r="L289" t="str">
            <v>REGARDS AU DETAIL</v>
          </cell>
          <cell r="M289" t="str">
            <v>EMP</v>
          </cell>
          <cell r="N289" t="str">
            <v>COUVERCLERHX004F</v>
          </cell>
          <cell r="O289" t="str">
            <v>COUVERCLE AQUATIRIS POUR REGARD HEXAGONAL</v>
          </cell>
          <cell r="P289" t="str">
            <v>pc</v>
          </cell>
          <cell r="Q289">
            <v>1</v>
          </cell>
          <cell r="R289">
            <v>1</v>
          </cell>
          <cell r="S289" t="e">
            <v>#N/A</v>
          </cell>
          <cell r="T289" t="e">
            <v>#N/A</v>
          </cell>
          <cell r="U289" t="e">
            <v>#N/A</v>
          </cell>
          <cell r="V289">
            <v>10.5</v>
          </cell>
          <cell r="W289">
            <v>10.5</v>
          </cell>
          <cell r="X289">
            <v>10.5</v>
          </cell>
          <cell r="Y289"/>
          <cell r="Z289"/>
          <cell r="AA289"/>
          <cell r="AB289">
            <v>10.5</v>
          </cell>
          <cell r="AC289" t="str">
            <v>OK</v>
          </cell>
          <cell r="AD289">
            <v>10.5</v>
          </cell>
          <cell r="AE289" t="str">
            <v>EUR</v>
          </cell>
          <cell r="AF289">
            <v>0</v>
          </cell>
          <cell r="AI289" t="str">
            <v>NORM</v>
          </cell>
          <cell r="AJ289" t="str">
            <v>Normal</v>
          </cell>
          <cell r="AM289" t="str">
            <v>PX1.2</v>
          </cell>
          <cell r="AN289" t="str">
            <v>Prix magasin + 20% de marg</v>
          </cell>
          <cell r="AP289">
            <v>0</v>
          </cell>
          <cell r="AQ289">
            <v>0</v>
          </cell>
          <cell r="AS289">
            <v>21.32</v>
          </cell>
          <cell r="AT289">
            <v>21</v>
          </cell>
          <cell r="AU289">
            <v>21</v>
          </cell>
        </row>
        <row r="290">
          <cell r="A290" t="str">
            <v>INEAUTEC110</v>
          </cell>
          <cell r="C290" t="e">
            <v>#N/A</v>
          </cell>
          <cell r="D290" t="str">
            <v>OUVRAGE DE CHASSE EAUX BRUTES 110 LITRES</v>
          </cell>
          <cell r="E290">
            <v>5</v>
          </cell>
          <cell r="F290" t="str">
            <v>REGARDS/REPARTITEURS/CHASSES</v>
          </cell>
          <cell r="M290" t="str">
            <v>INEAUTEC</v>
          </cell>
          <cell r="N290" t="str">
            <v>INEAUTEC110</v>
          </cell>
          <cell r="O290" t="str">
            <v>OUVRAGE DE CHASSE EAUX BRUTES 110 litres</v>
          </cell>
          <cell r="Q290">
            <v>1</v>
          </cell>
          <cell r="R290">
            <v>1</v>
          </cell>
          <cell r="S290" t="e">
            <v>#N/A</v>
          </cell>
          <cell r="T290" t="e">
            <v>#N/A</v>
          </cell>
          <cell r="U290" t="e">
            <v>#N/A</v>
          </cell>
          <cell r="V290">
            <v>882</v>
          </cell>
          <cell r="W290">
            <v>882</v>
          </cell>
          <cell r="X290" t="e">
            <v>#N/A</v>
          </cell>
          <cell r="Y290">
            <v>882</v>
          </cell>
          <cell r="Z290"/>
          <cell r="AA290"/>
          <cell r="AB290" t="e">
            <v>#N/A</v>
          </cell>
          <cell r="AC290"/>
          <cell r="AD290">
            <v>882</v>
          </cell>
          <cell r="AE290" t="str">
            <v>EUR</v>
          </cell>
          <cell r="AF290">
            <v>0</v>
          </cell>
          <cell r="AI290" t="str">
            <v>NORM</v>
          </cell>
          <cell r="AJ290" t="str">
            <v>Normal</v>
          </cell>
          <cell r="AM290" t="str">
            <v>PX1.2</v>
          </cell>
          <cell r="AN290" t="str">
            <v>Prix magasin + 20% de marg</v>
          </cell>
          <cell r="AP290">
            <v>0</v>
          </cell>
          <cell r="AQ290">
            <v>0</v>
          </cell>
          <cell r="AS290">
            <v>990</v>
          </cell>
          <cell r="AT290" t="e">
            <v>#N/A</v>
          </cell>
          <cell r="AU290" t="e">
            <v>#N/A</v>
          </cell>
        </row>
        <row r="291">
          <cell r="A291" t="str">
            <v>TCORD50</v>
          </cell>
          <cell r="C291" t="str">
            <v>AS</v>
          </cell>
          <cell r="D291" t="str">
            <v>CORDAGE CHANVRE (BOBINE DE 50M)</v>
          </cell>
          <cell r="E291">
            <v>3</v>
          </cell>
          <cell r="F291" t="str">
            <v>CLOTURES/GRILLES/FINITIONS</v>
          </cell>
          <cell r="G291">
            <v>7</v>
          </cell>
          <cell r="H291" t="str">
            <v>CLOTURES/GRILLES/FINITIONS</v>
          </cell>
          <cell r="K291">
            <v>2</v>
          </cell>
          <cell r="L291" t="str">
            <v>CLOTURES</v>
          </cell>
          <cell r="M291" t="str">
            <v>ULLMANN</v>
          </cell>
          <cell r="N291" t="str">
            <v>TCORD50</v>
          </cell>
          <cell r="O291" t="str">
            <v>CORDAGE CHANVRE (BOBINE DE 50M)</v>
          </cell>
          <cell r="P291" t="str">
            <v>pc</v>
          </cell>
          <cell r="Q291">
            <v>1</v>
          </cell>
          <cell r="R291">
            <v>1</v>
          </cell>
          <cell r="S291" t="e">
            <v>#N/A</v>
          </cell>
          <cell r="T291" t="e">
            <v>#N/A</v>
          </cell>
          <cell r="U291" t="e">
            <v>#N/A</v>
          </cell>
          <cell r="V291">
            <v>12.5</v>
          </cell>
          <cell r="W291">
            <v>12.5</v>
          </cell>
          <cell r="X291">
            <v>12.5</v>
          </cell>
          <cell r="Y291"/>
          <cell r="Z291"/>
          <cell r="AA291"/>
          <cell r="AB291">
            <v>12.5</v>
          </cell>
          <cell r="AC291" t="str">
            <v>OK</v>
          </cell>
          <cell r="AD291">
            <v>12.5</v>
          </cell>
          <cell r="AE291" t="str">
            <v>EUR</v>
          </cell>
          <cell r="AF291">
            <v>0</v>
          </cell>
          <cell r="AI291" t="str">
            <v>NORM</v>
          </cell>
          <cell r="AJ291" t="str">
            <v>Normal</v>
          </cell>
          <cell r="AM291" t="str">
            <v>PX1.2</v>
          </cell>
          <cell r="AN291" t="str">
            <v>Prix magasin + 20% de marg</v>
          </cell>
          <cell r="AP291">
            <v>0</v>
          </cell>
          <cell r="AQ291">
            <v>0</v>
          </cell>
          <cell r="AS291">
            <v>20.63</v>
          </cell>
          <cell r="AT291">
            <v>21.875</v>
          </cell>
          <cell r="AU291">
            <v>21.875</v>
          </cell>
        </row>
        <row r="292">
          <cell r="A292" t="str">
            <v>MTRAV75</v>
          </cell>
          <cell r="C292" t="str">
            <v>AS</v>
          </cell>
          <cell r="D292" t="str">
            <v>TRAVERSEE DE PAROI D75</v>
          </cell>
          <cell r="E292">
            <v>10</v>
          </cell>
          <cell r="F292" t="str">
            <v>ACCESSOIRES AU DETAIL</v>
          </cell>
          <cell r="G292">
            <v>8</v>
          </cell>
          <cell r="H292" t="str">
            <v>ACCESSOIRES AU DETAIL</v>
          </cell>
          <cell r="M292" t="str">
            <v>AQUADISTRI</v>
          </cell>
          <cell r="N292">
            <v>8081015</v>
          </cell>
          <cell r="O292" t="str">
            <v>TRAVERSEE DE PAROI DIAMETRE 75</v>
          </cell>
          <cell r="P292" t="str">
            <v>pc</v>
          </cell>
          <cell r="Q292">
            <v>1</v>
          </cell>
          <cell r="R292">
            <v>1</v>
          </cell>
          <cell r="S292" t="e">
            <v>#N/A</v>
          </cell>
          <cell r="T292" t="e">
            <v>#N/A</v>
          </cell>
          <cell r="U292" t="e">
            <v>#N/A</v>
          </cell>
          <cell r="V292">
            <v>15.55</v>
          </cell>
          <cell r="W292">
            <v>15.55</v>
          </cell>
          <cell r="X292">
            <v>15.55</v>
          </cell>
          <cell r="Y292"/>
          <cell r="Z292"/>
          <cell r="AA292"/>
          <cell r="AB292">
            <v>15.55</v>
          </cell>
          <cell r="AC292" t="str">
            <v>OK</v>
          </cell>
          <cell r="AD292">
            <v>15.55</v>
          </cell>
          <cell r="AE292" t="str">
            <v>EUR</v>
          </cell>
          <cell r="AF292">
            <v>0</v>
          </cell>
          <cell r="AI292" t="str">
            <v>NORM</v>
          </cell>
          <cell r="AJ292" t="str">
            <v>Normal</v>
          </cell>
          <cell r="AM292" t="str">
            <v>PX1.2</v>
          </cell>
          <cell r="AN292" t="str">
            <v>Prix magasin + 20% de marg</v>
          </cell>
          <cell r="AP292">
            <v>0</v>
          </cell>
          <cell r="AQ292">
            <v>0</v>
          </cell>
          <cell r="AS292">
            <v>23.33</v>
          </cell>
          <cell r="AT292">
            <v>23.325000000000003</v>
          </cell>
          <cell r="AU292">
            <v>23.325000000000003</v>
          </cell>
        </row>
        <row r="293">
          <cell r="A293" t="str">
            <v>CC10M</v>
          </cell>
          <cell r="C293" t="str">
            <v>AS</v>
          </cell>
          <cell r="D293" t="str">
            <v>CHAPEAU D100</v>
          </cell>
          <cell r="E293">
            <v>8</v>
          </cell>
          <cell r="F293" t="str">
            <v>PVC/PE</v>
          </cell>
          <cell r="G293">
            <v>4</v>
          </cell>
          <cell r="H293" t="str">
            <v>PVC/PE</v>
          </cell>
          <cell r="K293">
            <v>3</v>
          </cell>
          <cell r="L293" t="str">
            <v>PVC EVACUATION / VENTILATION / DRAINAGE</v>
          </cell>
          <cell r="M293" t="str">
            <v>NICOLL</v>
          </cell>
          <cell r="N293" t="str">
            <v>CC10M</v>
          </cell>
          <cell r="O293" t="str">
            <v>CHAPEAU Ø 100</v>
          </cell>
          <cell r="P293" t="str">
            <v>pc</v>
          </cell>
          <cell r="Q293">
            <v>1</v>
          </cell>
          <cell r="R293">
            <v>1</v>
          </cell>
          <cell r="S293">
            <v>584</v>
          </cell>
          <cell r="T293">
            <v>15.6</v>
          </cell>
          <cell r="U293" t="str">
            <v>AS</v>
          </cell>
          <cell r="V293">
            <v>15.6</v>
          </cell>
          <cell r="W293">
            <v>15.6</v>
          </cell>
          <cell r="X293">
            <v>15.6</v>
          </cell>
          <cell r="Y293"/>
          <cell r="Z293"/>
          <cell r="AA293"/>
          <cell r="AB293">
            <v>15.6</v>
          </cell>
          <cell r="AC293" t="str">
            <v>OK</v>
          </cell>
          <cell r="AD293">
            <v>15.6</v>
          </cell>
          <cell r="AE293" t="str">
            <v>EUR</v>
          </cell>
          <cell r="AF293">
            <v>0</v>
          </cell>
          <cell r="AI293" t="str">
            <v>NORM</v>
          </cell>
          <cell r="AJ293" t="str">
            <v>Normal</v>
          </cell>
          <cell r="AM293" t="str">
            <v>PX1.2</v>
          </cell>
          <cell r="AN293" t="str">
            <v>Prix magasin + 20% de marg</v>
          </cell>
          <cell r="AP293">
            <v>0</v>
          </cell>
          <cell r="AQ293">
            <v>0</v>
          </cell>
          <cell r="AS293">
            <v>24.03</v>
          </cell>
          <cell r="AT293">
            <v>23.4</v>
          </cell>
          <cell r="AU293">
            <v>23.4</v>
          </cell>
        </row>
        <row r="294">
          <cell r="A294" t="str">
            <v>JTP63</v>
          </cell>
          <cell r="C294" t="str">
            <v>AN</v>
          </cell>
          <cell r="D294" t="str">
            <v>JOINT CAOUTCHOUC POUR TRAVERSEE DE PAROI</v>
          </cell>
          <cell r="E294">
            <v>4</v>
          </cell>
          <cell r="F294" t="str">
            <v>PIECES DETACHEES</v>
          </cell>
          <cell r="G294">
            <v>5</v>
          </cell>
          <cell r="H294" t="str">
            <v>POSTES DE RELEVAGE</v>
          </cell>
          <cell r="K294" t="str">
            <v>T</v>
          </cell>
          <cell r="L294" t="str">
            <v>TUYAUTERIE</v>
          </cell>
          <cell r="M294" t="str">
            <v>DUKTRAD VDL</v>
          </cell>
          <cell r="N294" t="str">
            <v>8.05.120</v>
          </cell>
          <cell r="O294" t="str">
            <v>JOINT CAOUTCHOUC d83*d59*4 mm EPDM</v>
          </cell>
          <cell r="Q294">
            <v>1</v>
          </cell>
          <cell r="R294">
            <v>0</v>
          </cell>
          <cell r="S294" t="e">
            <v>#N/A</v>
          </cell>
          <cell r="T294" t="e">
            <v>#N/A</v>
          </cell>
          <cell r="U294" t="e">
            <v>#N/A</v>
          </cell>
          <cell r="V294">
            <v>0.3931</v>
          </cell>
          <cell r="W294">
            <v>0.3931</v>
          </cell>
          <cell r="X294">
            <v>0.3931</v>
          </cell>
          <cell r="Y294"/>
          <cell r="Z294"/>
          <cell r="AA294"/>
          <cell r="AB294">
            <v>0.3931</v>
          </cell>
          <cell r="AC294" t="str">
            <v>OK</v>
          </cell>
          <cell r="AD294">
            <v>0.39</v>
          </cell>
          <cell r="AE294" t="str">
            <v>EUR</v>
          </cell>
          <cell r="AF294">
            <v>0</v>
          </cell>
          <cell r="AI294" t="str">
            <v>NORM</v>
          </cell>
          <cell r="AJ294" t="str">
            <v>Normal</v>
          </cell>
          <cell r="AM294" t="str">
            <v>PX1.2</v>
          </cell>
          <cell r="AN294" t="str">
            <v>Prix magasin + 20% de marg</v>
          </cell>
          <cell r="AP294">
            <v>0</v>
          </cell>
          <cell r="AQ294">
            <v>0</v>
          </cell>
          <cell r="AS294">
            <v>0.59</v>
          </cell>
          <cell r="AT294">
            <v>0.58965000000000001</v>
          </cell>
          <cell r="AU294">
            <v>0.58965000000000001</v>
          </cell>
        </row>
        <row r="295">
          <cell r="A295" t="str">
            <v>KCAREX6EH</v>
          </cell>
          <cell r="C295" t="str">
            <v>AF</v>
          </cell>
          <cell r="D295" t="str">
            <v>KIT CAREX 6 EH</v>
          </cell>
          <cell r="E295">
            <v>12</v>
          </cell>
          <cell r="F295" t="str">
            <v>KITS BACS/KITS COFFRAGES</v>
          </cell>
          <cell r="G295">
            <v>15</v>
          </cell>
          <cell r="H295" t="str">
            <v>KIT CAREX</v>
          </cell>
          <cell r="K295">
            <v>1</v>
          </cell>
          <cell r="L295" t="str">
            <v>KIT BACS / KITS COFFRAGE</v>
          </cell>
          <cell r="M295" t="str">
            <v>AQUATIRIS</v>
          </cell>
          <cell r="N295" t="str">
            <v>&lt;Non référencé&gt;</v>
          </cell>
          <cell r="O295" t="str">
            <v>&lt;Article non référencé&gt;</v>
          </cell>
          <cell r="Q295">
            <v>1</v>
          </cell>
          <cell r="R295">
            <v>0</v>
          </cell>
          <cell r="S295" t="e">
            <v>#N/A</v>
          </cell>
          <cell r="T295" t="e">
            <v>#N/A</v>
          </cell>
          <cell r="U295" t="e">
            <v>#N/A</v>
          </cell>
          <cell r="V295">
            <v>0</v>
          </cell>
          <cell r="W295">
            <v>0</v>
          </cell>
          <cell r="X295">
            <v>0</v>
          </cell>
          <cell r="Y295">
            <v>0</v>
          </cell>
          <cell r="Z295">
            <v>0</v>
          </cell>
          <cell r="AA295"/>
          <cell r="AB295">
            <v>1523.5698750000001</v>
          </cell>
          <cell r="AD295">
            <v>0</v>
          </cell>
          <cell r="AE295" t="str">
            <v>EUR</v>
          </cell>
          <cell r="AF295">
            <v>0</v>
          </cell>
          <cell r="AI295" t="str">
            <v>NORM</v>
          </cell>
          <cell r="AJ295" t="str">
            <v>Normal</v>
          </cell>
          <cell r="AP295">
            <v>0</v>
          </cell>
          <cell r="AQ295">
            <v>0</v>
          </cell>
          <cell r="AS295">
            <v>2675</v>
          </cell>
          <cell r="AT295">
            <v>0</v>
          </cell>
          <cell r="AU295">
            <v>2282.3956137500004</v>
          </cell>
        </row>
        <row r="296">
          <cell r="A296" t="str">
            <v>ECOP2</v>
          </cell>
          <cell r="C296" t="str">
            <v>AS</v>
          </cell>
          <cell r="D296" t="str">
            <v>ECOPLANC 2M</v>
          </cell>
          <cell r="E296">
            <v>3</v>
          </cell>
          <cell r="F296" t="str">
            <v>CLOTURES/GRILLES/FINITIONS</v>
          </cell>
          <cell r="G296">
            <v>7</v>
          </cell>
          <cell r="H296" t="str">
            <v>CLOTURES/GRILLES/FINITIONS</v>
          </cell>
          <cell r="K296">
            <v>3</v>
          </cell>
          <cell r="L296" t="str">
            <v>BORDURES</v>
          </cell>
          <cell r="M296" t="str">
            <v>SODAF</v>
          </cell>
          <cell r="N296" t="str">
            <v>FECOPL2</v>
          </cell>
          <cell r="O296" t="str">
            <v>ECOPLANC CREUX 4x22x200</v>
          </cell>
          <cell r="P296" t="str">
            <v>pc</v>
          </cell>
          <cell r="Q296">
            <v>1</v>
          </cell>
          <cell r="R296">
            <v>100</v>
          </cell>
          <cell r="S296" t="e">
            <v>#N/A</v>
          </cell>
          <cell r="T296" t="e">
            <v>#N/A</v>
          </cell>
          <cell r="U296" t="e">
            <v>#N/A</v>
          </cell>
          <cell r="V296">
            <v>14.64</v>
          </cell>
          <cell r="W296">
            <v>14.64</v>
          </cell>
          <cell r="X296">
            <v>14.64</v>
          </cell>
          <cell r="Y296"/>
          <cell r="Z296"/>
          <cell r="AA296">
            <v>0.08</v>
          </cell>
          <cell r="AB296">
            <v>15.811200000000001</v>
          </cell>
          <cell r="AC296" t="str">
            <v>OK</v>
          </cell>
          <cell r="AD296">
            <v>14.64</v>
          </cell>
          <cell r="AE296" t="str">
            <v>EUR</v>
          </cell>
          <cell r="AF296">
            <v>0</v>
          </cell>
          <cell r="AI296" t="str">
            <v>NORM</v>
          </cell>
          <cell r="AJ296" t="str">
            <v>Normal</v>
          </cell>
          <cell r="AM296" t="str">
            <v>PX1.2</v>
          </cell>
          <cell r="AN296" t="str">
            <v>Prix magasin + 20% de marg</v>
          </cell>
          <cell r="AP296">
            <v>0</v>
          </cell>
          <cell r="AQ296">
            <v>0</v>
          </cell>
          <cell r="AS296">
            <v>21.96</v>
          </cell>
          <cell r="AT296">
            <v>21.96</v>
          </cell>
          <cell r="AU296">
            <v>23.716800000000003</v>
          </cell>
        </row>
        <row r="297">
          <cell r="A297" t="str">
            <v>MRACPEHD50</v>
          </cell>
          <cell r="C297" t="e">
            <v>#N/A</v>
          </cell>
          <cell r="D297" t="str">
            <v>RACCORD PEHD SOUPLE POUR POSTE DE RELEVAGE D5</v>
          </cell>
          <cell r="E297">
            <v>9</v>
          </cell>
          <cell r="F297" t="str">
            <v>POSTES DE RELEVAGE</v>
          </cell>
          <cell r="G297">
            <v>4</v>
          </cell>
          <cell r="H297" t="str">
            <v>PVC/PE</v>
          </cell>
          <cell r="K297">
            <v>3</v>
          </cell>
          <cell r="L297" t="str">
            <v>ACCESSOIRES POSTE</v>
          </cell>
          <cell r="M297" t="str">
            <v>AQUATIRIS</v>
          </cell>
          <cell r="N297" t="str">
            <v>&lt;Non référencé&gt;</v>
          </cell>
          <cell r="O297" t="str">
            <v>&lt;Article non référencé&gt;</v>
          </cell>
          <cell r="Q297">
            <v>1</v>
          </cell>
          <cell r="R297">
            <v>0</v>
          </cell>
          <cell r="S297" t="e">
            <v>#N/A</v>
          </cell>
          <cell r="T297" t="e">
            <v>#N/A</v>
          </cell>
          <cell r="U297" t="e">
            <v>#N/A</v>
          </cell>
          <cell r="V297" t="str">
            <v>-</v>
          </cell>
          <cell r="W297">
            <v>0</v>
          </cell>
          <cell r="X297">
            <v>16.407</v>
          </cell>
          <cell r="Y297">
            <v>0</v>
          </cell>
          <cell r="Z297"/>
          <cell r="AA297"/>
          <cell r="AB297">
            <v>16.983000000000001</v>
          </cell>
          <cell r="AC297" t="str">
            <v>OK</v>
          </cell>
          <cell r="AD297">
            <v>0</v>
          </cell>
          <cell r="AE297" t="str">
            <v>EUR</v>
          </cell>
          <cell r="AF297">
            <v>0</v>
          </cell>
          <cell r="AI297" t="str">
            <v>NORM</v>
          </cell>
          <cell r="AJ297" t="str">
            <v>Normal</v>
          </cell>
          <cell r="AM297" t="str">
            <v>PX1.2</v>
          </cell>
          <cell r="AN297" t="str">
            <v>Prix magasin + 20% de marg</v>
          </cell>
          <cell r="AP297">
            <v>0</v>
          </cell>
          <cell r="AQ297">
            <v>0</v>
          </cell>
          <cell r="AS297">
            <v>18.46</v>
          </cell>
          <cell r="AT297">
            <v>25.646900000000002</v>
          </cell>
          <cell r="AU297">
            <v>26.553649999999998</v>
          </cell>
        </row>
        <row r="298">
          <cell r="A298" t="str">
            <v>MSCIE57</v>
          </cell>
          <cell r="C298" t="str">
            <v>AS</v>
          </cell>
          <cell r="D298" t="str">
            <v>MHST57 - SCIE CLOCHE CARBURE D57</v>
          </cell>
          <cell r="E298">
            <v>14</v>
          </cell>
          <cell r="F298" t="str">
            <v>OUTILLAGE</v>
          </cell>
          <cell r="G298">
            <v>9</v>
          </cell>
          <cell r="H298" t="str">
            <v>OUTILLAGE</v>
          </cell>
          <cell r="M298" t="str">
            <v>KENI</v>
          </cell>
          <cell r="N298">
            <v>23057</v>
          </cell>
          <cell r="O298" t="str">
            <v>MHST57 - SCIE CLOCHE CARBURE D57</v>
          </cell>
          <cell r="P298" t="str">
            <v>pc</v>
          </cell>
          <cell r="Q298">
            <v>1</v>
          </cell>
          <cell r="R298">
            <v>1</v>
          </cell>
          <cell r="S298" t="e">
            <v>#N/A</v>
          </cell>
          <cell r="T298" t="e">
            <v>#N/A</v>
          </cell>
          <cell r="U298" t="e">
            <v>#N/A</v>
          </cell>
          <cell r="V298">
            <v>15.56</v>
          </cell>
          <cell r="W298">
            <v>15.56</v>
          </cell>
          <cell r="X298">
            <v>15.552</v>
          </cell>
          <cell r="Y298"/>
          <cell r="Z298"/>
          <cell r="AA298">
            <v>0.05</v>
          </cell>
          <cell r="AB298">
            <v>16.329599999999999</v>
          </cell>
          <cell r="AC298" t="str">
            <v>OK</v>
          </cell>
          <cell r="AD298">
            <v>15.56</v>
          </cell>
          <cell r="AE298" t="str">
            <v>EUR</v>
          </cell>
          <cell r="AF298">
            <v>0</v>
          </cell>
          <cell r="AI298" t="str">
            <v>NORM</v>
          </cell>
          <cell r="AJ298" t="str">
            <v>Normal</v>
          </cell>
          <cell r="AM298" t="str">
            <v>PX1.2</v>
          </cell>
          <cell r="AN298" t="str">
            <v>Prix magasin + 20% de marg</v>
          </cell>
          <cell r="AP298">
            <v>0</v>
          </cell>
          <cell r="AQ298">
            <v>0</v>
          </cell>
          <cell r="AS298">
            <v>23.34</v>
          </cell>
          <cell r="AT298">
            <v>23.327999999999999</v>
          </cell>
          <cell r="AU298">
            <v>24.494399999999999</v>
          </cell>
        </row>
        <row r="299">
          <cell r="A299" t="str">
            <v>KGRSP</v>
          </cell>
          <cell r="C299" t="e">
            <v>#N/A</v>
          </cell>
          <cell r="D299" t="str">
            <v>KIT GRILLES SUR MESURE 4.25X3</v>
          </cell>
          <cell r="M299" t="str">
            <v>AQUATIRIS</v>
          </cell>
          <cell r="N299" t="str">
            <v>&lt;Non référencé&gt;</v>
          </cell>
          <cell r="O299" t="str">
            <v>&lt;Article non référencé&gt;</v>
          </cell>
          <cell r="Q299">
            <v>1</v>
          </cell>
          <cell r="R299">
            <v>0</v>
          </cell>
          <cell r="S299" t="e">
            <v>#N/A</v>
          </cell>
          <cell r="T299" t="e">
            <v>#N/A</v>
          </cell>
          <cell r="U299" t="e">
            <v>#N/A</v>
          </cell>
          <cell r="V299">
            <v>0</v>
          </cell>
          <cell r="W299">
            <v>0</v>
          </cell>
          <cell r="X299" t="e">
            <v>#N/A</v>
          </cell>
          <cell r="Y299">
            <v>0</v>
          </cell>
          <cell r="Z299"/>
          <cell r="AA299"/>
          <cell r="AB299" t="e">
            <v>#N/A</v>
          </cell>
          <cell r="AC299"/>
          <cell r="AD299">
            <v>0</v>
          </cell>
          <cell r="AE299" t="str">
            <v>EUR</v>
          </cell>
          <cell r="AF299">
            <v>0</v>
          </cell>
          <cell r="AI299" t="str">
            <v>NORM</v>
          </cell>
          <cell r="AJ299" t="str">
            <v>Normal</v>
          </cell>
          <cell r="AM299" t="str">
            <v>PX1.2</v>
          </cell>
          <cell r="AN299" t="str">
            <v>Prix magasin + 20% de marg</v>
          </cell>
          <cell r="AP299">
            <v>0</v>
          </cell>
          <cell r="AQ299">
            <v>0</v>
          </cell>
          <cell r="AS299">
            <v>0</v>
          </cell>
          <cell r="AT299" t="e">
            <v>#N/A</v>
          </cell>
          <cell r="AU299" t="e">
            <v>#N/A</v>
          </cell>
        </row>
        <row r="300">
          <cell r="A300" t="str">
            <v>KITCAL3EH</v>
          </cell>
          <cell r="C300" t="e">
            <v>#N/A</v>
          </cell>
          <cell r="D300" t="str">
            <v>2 BARRE DE RENFORT GALVA+ 4 CAILLEBOTIS GALVA</v>
          </cell>
          <cell r="E300">
            <v>13</v>
          </cell>
          <cell r="F300" t="str">
            <v>PROTECTIONS SANITAIRES</v>
          </cell>
          <cell r="Q300">
            <v>0</v>
          </cell>
          <cell r="R300">
            <v>0</v>
          </cell>
          <cell r="S300" t="e">
            <v>#N/A</v>
          </cell>
          <cell r="T300" t="e">
            <v>#N/A</v>
          </cell>
          <cell r="U300" t="e">
            <v>#N/A</v>
          </cell>
          <cell r="V300">
            <v>0</v>
          </cell>
          <cell r="W300">
            <v>0</v>
          </cell>
          <cell r="X300" t="e">
            <v>#N/A</v>
          </cell>
          <cell r="Y300">
            <v>0</v>
          </cell>
          <cell r="Z300"/>
          <cell r="AA300"/>
          <cell r="AB300" t="e">
            <v>#N/A</v>
          </cell>
          <cell r="AC300"/>
          <cell r="AD300">
            <v>0</v>
          </cell>
          <cell r="AF300">
            <v>0</v>
          </cell>
          <cell r="AI300" t="str">
            <v>NORM</v>
          </cell>
          <cell r="AJ300" t="str">
            <v>Normal</v>
          </cell>
          <cell r="AM300" t="str">
            <v>PX1.2</v>
          </cell>
          <cell r="AN300" t="str">
            <v>Prix magasin + 20% de marg</v>
          </cell>
          <cell r="AP300">
            <v>0</v>
          </cell>
          <cell r="AQ300">
            <v>0</v>
          </cell>
          <cell r="AS300">
            <v>0</v>
          </cell>
          <cell r="AT300" t="e">
            <v>#N/A</v>
          </cell>
          <cell r="AU300" t="e">
            <v>#N/A</v>
          </cell>
        </row>
        <row r="301">
          <cell r="A301" t="str">
            <v>KITCAL5EH</v>
          </cell>
          <cell r="C301" t="e">
            <v>#N/A</v>
          </cell>
          <cell r="D301" t="str">
            <v xml:space="preserve">4 BARRES DE RENFORT + 6 CAILLEBOTIS 5X5 </v>
          </cell>
          <cell r="E301">
            <v>13</v>
          </cell>
          <cell r="F301" t="str">
            <v>PROTECTIONS SANITAIRES</v>
          </cell>
          <cell r="M301" t="str">
            <v>AQUATIRIS</v>
          </cell>
          <cell r="N301" t="str">
            <v>&lt;Non référencé&gt;</v>
          </cell>
          <cell r="O301" t="str">
            <v>&lt;Article non référencé&gt;</v>
          </cell>
          <cell r="Q301">
            <v>1</v>
          </cell>
          <cell r="R301">
            <v>0</v>
          </cell>
          <cell r="S301" t="e">
            <v>#N/A</v>
          </cell>
          <cell r="T301" t="e">
            <v>#N/A</v>
          </cell>
          <cell r="U301" t="e">
            <v>#N/A</v>
          </cell>
          <cell r="V301">
            <v>0</v>
          </cell>
          <cell r="W301">
            <v>0</v>
          </cell>
          <cell r="X301" t="e">
            <v>#N/A</v>
          </cell>
          <cell r="Y301">
            <v>0</v>
          </cell>
          <cell r="Z301"/>
          <cell r="AA301"/>
          <cell r="AB301" t="e">
            <v>#N/A</v>
          </cell>
          <cell r="AC301"/>
          <cell r="AD301">
            <v>0</v>
          </cell>
          <cell r="AE301" t="str">
            <v>EUR</v>
          </cell>
          <cell r="AF301">
            <v>0</v>
          </cell>
          <cell r="AI301" t="str">
            <v>NORM</v>
          </cell>
          <cell r="AJ301" t="str">
            <v>Normal</v>
          </cell>
          <cell r="AM301" t="str">
            <v>PX1.2</v>
          </cell>
          <cell r="AN301" t="str">
            <v>Prix magasin + 20% de marg</v>
          </cell>
          <cell r="AP301">
            <v>0</v>
          </cell>
          <cell r="AQ301">
            <v>0</v>
          </cell>
          <cell r="AS301">
            <v>0</v>
          </cell>
          <cell r="AT301" t="e">
            <v>#N/A</v>
          </cell>
          <cell r="AU301" t="e">
            <v>#N/A</v>
          </cell>
        </row>
        <row r="302">
          <cell r="A302" t="str">
            <v>CHEMISEPRO</v>
          </cell>
          <cell r="C302" t="str">
            <v>AS</v>
          </cell>
          <cell r="D302" t="str">
            <v>CHEMISE A RABAT</v>
          </cell>
          <cell r="E302">
            <v>16</v>
          </cell>
          <cell r="F302" t="str">
            <v>SUPPORT DE COMMUNICATION</v>
          </cell>
          <cell r="G302">
            <v>10</v>
          </cell>
          <cell r="H302" t="str">
            <v>SUPPORT DE COMMUNICATION</v>
          </cell>
          <cell r="M302" t="str">
            <v>MICROLYNX</v>
          </cell>
          <cell r="N302" t="str">
            <v>CHEMISEPRO</v>
          </cell>
          <cell r="O302" t="str">
            <v>CHEMISE A RABAT</v>
          </cell>
          <cell r="P302" t="str">
            <v>pc</v>
          </cell>
          <cell r="Q302">
            <v>1</v>
          </cell>
          <cell r="R302">
            <v>0</v>
          </cell>
          <cell r="S302">
            <v>24</v>
          </cell>
          <cell r="T302">
            <v>12.32</v>
          </cell>
          <cell r="U302" t="str">
            <v>AS</v>
          </cell>
          <cell r="V302">
            <v>12.32</v>
          </cell>
          <cell r="W302">
            <v>12.32</v>
          </cell>
          <cell r="X302">
            <v>12.32</v>
          </cell>
          <cell r="Y302"/>
          <cell r="Z302"/>
          <cell r="AA302"/>
          <cell r="AB302">
            <v>18.7</v>
          </cell>
          <cell r="AC302" t="str">
            <v>OK</v>
          </cell>
          <cell r="AD302">
            <v>12.32</v>
          </cell>
          <cell r="AE302" t="str">
            <v>EUR</v>
          </cell>
          <cell r="AF302">
            <v>0</v>
          </cell>
          <cell r="AI302" t="str">
            <v>NORM</v>
          </cell>
          <cell r="AJ302" t="str">
            <v>Normal</v>
          </cell>
          <cell r="AM302" t="str">
            <v>PX1.2</v>
          </cell>
          <cell r="AN302" t="str">
            <v>Prix magasin + 20% de marg</v>
          </cell>
          <cell r="AP302">
            <v>0</v>
          </cell>
          <cell r="AQ302">
            <v>0</v>
          </cell>
          <cell r="AS302">
            <v>16.260000000000002</v>
          </cell>
          <cell r="AT302">
            <v>16.3856</v>
          </cell>
          <cell r="AU302">
            <v>24.870999999999999</v>
          </cell>
        </row>
        <row r="303">
          <cell r="A303" t="str">
            <v>VCHARP8X140B50</v>
          </cell>
          <cell r="C303" t="str">
            <v>AS</v>
          </cell>
          <cell r="D303" t="str">
            <v>BOITE DE 50 VIS CHARPENTE 8X140 INOX A2 TX40</v>
          </cell>
          <cell r="E303">
            <v>19</v>
          </cell>
          <cell r="F303" t="str">
            <v>QUINCAILLERIE</v>
          </cell>
          <cell r="G303">
            <v>3</v>
          </cell>
          <cell r="H303" t="str">
            <v>KITS COFFRAGES</v>
          </cell>
          <cell r="M303" t="str">
            <v>AQUATIRIS</v>
          </cell>
          <cell r="N303" t="str">
            <v>&lt;Non référencé&gt;</v>
          </cell>
          <cell r="O303" t="str">
            <v>&lt;Article non référencé&gt;</v>
          </cell>
          <cell r="Q303">
            <v>1</v>
          </cell>
          <cell r="R303">
            <v>0</v>
          </cell>
          <cell r="S303" t="e">
            <v>#N/A</v>
          </cell>
          <cell r="T303" t="e">
            <v>#N/A</v>
          </cell>
          <cell r="U303" t="e">
            <v>#N/A</v>
          </cell>
          <cell r="V303">
            <v>0</v>
          </cell>
          <cell r="W303">
            <v>0</v>
          </cell>
          <cell r="X303">
            <v>18.5</v>
          </cell>
          <cell r="Y303">
            <v>0</v>
          </cell>
          <cell r="Z303">
            <v>18.5</v>
          </cell>
          <cell r="AA303"/>
          <cell r="AB303">
            <v>17</v>
          </cell>
          <cell r="AC303" t="str">
            <v>OK</v>
          </cell>
          <cell r="AD303">
            <v>0</v>
          </cell>
          <cell r="AE303" t="str">
            <v>EUR</v>
          </cell>
          <cell r="AF303">
            <v>0</v>
          </cell>
          <cell r="AI303" t="str">
            <v>NORM</v>
          </cell>
          <cell r="AJ303" t="str">
            <v>Normal</v>
          </cell>
          <cell r="AM303" t="str">
            <v>PX1.2</v>
          </cell>
          <cell r="AN303" t="str">
            <v>Prix magasin + 20% de marg</v>
          </cell>
          <cell r="AP303">
            <v>0</v>
          </cell>
          <cell r="AQ303">
            <v>0</v>
          </cell>
          <cell r="AS303">
            <v>27.5</v>
          </cell>
          <cell r="AT303">
            <v>27.75</v>
          </cell>
          <cell r="AU303">
            <v>25.5</v>
          </cell>
        </row>
        <row r="304">
          <cell r="A304" t="str">
            <v>KITCOMM</v>
          </cell>
          <cell r="C304" t="str">
            <v>AS</v>
          </cell>
          <cell r="D304" t="str">
            <v>KIT COMMERCIAL PRO</v>
          </cell>
          <cell r="E304">
            <v>16</v>
          </cell>
          <cell r="F304" t="str">
            <v>SUPPORT DE COMMUNICATION</v>
          </cell>
          <cell r="G304">
            <v>10</v>
          </cell>
          <cell r="H304" t="str">
            <v>SUPPORT DE COMMUNICATION</v>
          </cell>
          <cell r="M304" t="str">
            <v>AQUATIRIS</v>
          </cell>
          <cell r="N304" t="str">
            <v>KITCOMM</v>
          </cell>
          <cell r="O304" t="str">
            <v>KIT COMMERCIAL PRO</v>
          </cell>
          <cell r="Q304">
            <v>1</v>
          </cell>
          <cell r="R304">
            <v>0</v>
          </cell>
          <cell r="S304">
            <v>58</v>
          </cell>
          <cell r="T304">
            <v>3.31</v>
          </cell>
          <cell r="U304" t="str">
            <v>AS</v>
          </cell>
          <cell r="V304">
            <v>3.31</v>
          </cell>
          <cell r="W304">
            <v>3.31</v>
          </cell>
          <cell r="X304">
            <v>3.31</v>
          </cell>
          <cell r="Y304"/>
          <cell r="Z304"/>
          <cell r="AA304"/>
          <cell r="AB304">
            <v>3.31</v>
          </cell>
          <cell r="AD304">
            <v>3.31</v>
          </cell>
          <cell r="AE304" t="str">
            <v>EUR</v>
          </cell>
          <cell r="AF304">
            <v>0</v>
          </cell>
          <cell r="AI304" t="str">
            <v>NORM</v>
          </cell>
          <cell r="AJ304" t="str">
            <v>Normal</v>
          </cell>
          <cell r="AM304" t="str">
            <v>PX1.2</v>
          </cell>
          <cell r="AN304" t="str">
            <v>Prix magasin + 20% de marg</v>
          </cell>
          <cell r="AP304">
            <v>0</v>
          </cell>
          <cell r="AQ304">
            <v>0</v>
          </cell>
          <cell r="AS304">
            <v>4.3099999999999996</v>
          </cell>
          <cell r="AT304">
            <v>4.4023000000000003</v>
          </cell>
          <cell r="AU304">
            <v>4.4023000000000003</v>
          </cell>
        </row>
        <row r="305">
          <cell r="A305" t="str">
            <v>MVANGUI50</v>
          </cell>
          <cell r="C305" t="str">
            <v>AS</v>
          </cell>
          <cell r="D305" t="str">
            <v>VANNE GUILLOTINE D50</v>
          </cell>
          <cell r="E305">
            <v>10</v>
          </cell>
          <cell r="F305" t="str">
            <v>ACCESSOIRES AU DETAIL</v>
          </cell>
          <cell r="G305">
            <v>13</v>
          </cell>
          <cell r="H305" t="str">
            <v>VANNES</v>
          </cell>
          <cell r="M305" t="str">
            <v>DUKTRAD VDL</v>
          </cell>
          <cell r="N305" t="str">
            <v>6.80.50</v>
          </cell>
          <cell r="O305" t="str">
            <v>VANNE GUILLOTINE DIAMETRE 50</v>
          </cell>
          <cell r="P305" t="str">
            <v>pc</v>
          </cell>
          <cell r="Q305">
            <v>1</v>
          </cell>
          <cell r="R305">
            <v>0</v>
          </cell>
          <cell r="S305" t="e">
            <v>#N/A</v>
          </cell>
          <cell r="T305" t="e">
            <v>#N/A</v>
          </cell>
          <cell r="U305" t="e">
            <v>#N/A</v>
          </cell>
          <cell r="V305">
            <v>17.39</v>
          </cell>
          <cell r="W305">
            <v>17.39</v>
          </cell>
          <cell r="X305">
            <v>17.39</v>
          </cell>
          <cell r="Y305"/>
          <cell r="Z305"/>
          <cell r="AA305"/>
          <cell r="AB305">
            <v>17.39</v>
          </cell>
          <cell r="AC305" t="str">
            <v>OK</v>
          </cell>
          <cell r="AD305">
            <v>16.55</v>
          </cell>
          <cell r="AE305" t="str">
            <v>EUR</v>
          </cell>
          <cell r="AF305">
            <v>0</v>
          </cell>
          <cell r="AI305" t="str">
            <v>NORM</v>
          </cell>
          <cell r="AJ305" t="str">
            <v>Normal</v>
          </cell>
          <cell r="AM305" t="str">
            <v>PX1.2</v>
          </cell>
          <cell r="AN305" t="str">
            <v>Prix magasin + 20% de marg</v>
          </cell>
          <cell r="AO305">
            <v>1</v>
          </cell>
          <cell r="AP305">
            <v>0</v>
          </cell>
          <cell r="AQ305">
            <v>0</v>
          </cell>
          <cell r="AS305">
            <v>24.83</v>
          </cell>
          <cell r="AT305">
            <v>26.085000000000001</v>
          </cell>
          <cell r="AU305">
            <v>26.085000000000001</v>
          </cell>
        </row>
        <row r="306">
          <cell r="A306" t="str">
            <v>KITFIL5EH</v>
          </cell>
          <cell r="C306" t="e">
            <v>#N/A</v>
          </cell>
          <cell r="D306" t="str">
            <v>2 BARRES DE RENFORT + 4 GRILLES 5X5</v>
          </cell>
          <cell r="E306">
            <v>13</v>
          </cell>
          <cell r="F306" t="str">
            <v>PROTECTIONS SANITAIRES</v>
          </cell>
          <cell r="M306" t="str">
            <v>AQUATIRIS</v>
          </cell>
          <cell r="N306" t="str">
            <v>&lt;Non référencé&gt;</v>
          </cell>
          <cell r="O306" t="str">
            <v>&lt;Article non référencé&gt;</v>
          </cell>
          <cell r="Q306">
            <v>1</v>
          </cell>
          <cell r="R306">
            <v>0</v>
          </cell>
          <cell r="S306" t="e">
            <v>#N/A</v>
          </cell>
          <cell r="T306" t="e">
            <v>#N/A</v>
          </cell>
          <cell r="U306" t="e">
            <v>#N/A</v>
          </cell>
          <cell r="V306">
            <v>0</v>
          </cell>
          <cell r="W306">
            <v>0</v>
          </cell>
          <cell r="X306" t="e">
            <v>#N/A</v>
          </cell>
          <cell r="Y306">
            <v>0</v>
          </cell>
          <cell r="Z306"/>
          <cell r="AA306"/>
          <cell r="AB306" t="e">
            <v>#N/A</v>
          </cell>
          <cell r="AC306"/>
          <cell r="AD306">
            <v>0</v>
          </cell>
          <cell r="AE306" t="str">
            <v>EUR</v>
          </cell>
          <cell r="AF306">
            <v>0</v>
          </cell>
          <cell r="AI306" t="str">
            <v>NORM</v>
          </cell>
          <cell r="AJ306" t="str">
            <v>Normal</v>
          </cell>
          <cell r="AM306" t="str">
            <v>PX1.2</v>
          </cell>
          <cell r="AN306" t="str">
            <v>Prix magasin + 20% de marg</v>
          </cell>
          <cell r="AP306">
            <v>0</v>
          </cell>
          <cell r="AQ306">
            <v>0</v>
          </cell>
          <cell r="AS306">
            <v>0</v>
          </cell>
          <cell r="AT306" t="e">
            <v>#N/A</v>
          </cell>
          <cell r="AU306" t="e">
            <v>#N/A</v>
          </cell>
        </row>
        <row r="307">
          <cell r="A307" t="str">
            <v>KITFVFHR1</v>
          </cell>
          <cell r="C307" t="e">
            <v>#N/A</v>
          </cell>
          <cell r="D307" t="str">
            <v>KIT FV/FH RELEVAGE AVEC VANNES GUILLOTINES</v>
          </cell>
          <cell r="M307" t="str">
            <v>AQUATIRIS</v>
          </cell>
          <cell r="N307" t="str">
            <v>&lt;Non référencé&gt;</v>
          </cell>
          <cell r="O307" t="str">
            <v>&lt;Article non référencé&gt;</v>
          </cell>
          <cell r="Q307">
            <v>1</v>
          </cell>
          <cell r="R307">
            <v>0</v>
          </cell>
          <cell r="S307" t="e">
            <v>#N/A</v>
          </cell>
          <cell r="T307" t="e">
            <v>#N/A</v>
          </cell>
          <cell r="U307" t="e">
            <v>#N/A</v>
          </cell>
          <cell r="V307">
            <v>0</v>
          </cell>
          <cell r="W307">
            <v>0</v>
          </cell>
          <cell r="X307" t="e">
            <v>#N/A</v>
          </cell>
          <cell r="Y307">
            <v>0</v>
          </cell>
          <cell r="Z307"/>
          <cell r="AA307"/>
          <cell r="AB307" t="e">
            <v>#N/A</v>
          </cell>
          <cell r="AC307"/>
          <cell r="AD307">
            <v>0</v>
          </cell>
          <cell r="AE307" t="str">
            <v>EUR</v>
          </cell>
          <cell r="AF307">
            <v>0</v>
          </cell>
          <cell r="AI307" t="str">
            <v>NORM</v>
          </cell>
          <cell r="AJ307" t="str">
            <v>Normal</v>
          </cell>
          <cell r="AM307" t="str">
            <v>PX1.2</v>
          </cell>
          <cell r="AN307" t="str">
            <v>Prix magasin + 20% de marg</v>
          </cell>
          <cell r="AP307">
            <v>0</v>
          </cell>
          <cell r="AQ307">
            <v>0</v>
          </cell>
          <cell r="AS307">
            <v>0</v>
          </cell>
          <cell r="AT307" t="e">
            <v>#N/A</v>
          </cell>
          <cell r="AU307" t="e">
            <v>#N/A</v>
          </cell>
        </row>
        <row r="308">
          <cell r="A308" t="str">
            <v>KITFVFHREL</v>
          </cell>
          <cell r="C308" t="e">
            <v>#N/A</v>
          </cell>
          <cell r="D308" t="str">
            <v>KIT FV + FH RELEVAGE (ARTICLE NON EXISTANT)</v>
          </cell>
          <cell r="Q308">
            <v>0</v>
          </cell>
          <cell r="R308">
            <v>0</v>
          </cell>
          <cell r="S308" t="e">
            <v>#N/A</v>
          </cell>
          <cell r="T308" t="e">
            <v>#N/A</v>
          </cell>
          <cell r="U308" t="e">
            <v>#N/A</v>
          </cell>
          <cell r="V308">
            <v>0</v>
          </cell>
          <cell r="W308">
            <v>0</v>
          </cell>
          <cell r="X308" t="e">
            <v>#N/A</v>
          </cell>
          <cell r="Y308">
            <v>0</v>
          </cell>
          <cell r="Z308"/>
          <cell r="AA308"/>
          <cell r="AB308" t="e">
            <v>#N/A</v>
          </cell>
          <cell r="AC308"/>
          <cell r="AD308">
            <v>0</v>
          </cell>
          <cell r="AF308">
            <v>0</v>
          </cell>
          <cell r="AI308" t="str">
            <v>NORM</v>
          </cell>
          <cell r="AJ308" t="str">
            <v>Normal</v>
          </cell>
          <cell r="AM308" t="str">
            <v>PX1.2</v>
          </cell>
          <cell r="AN308" t="str">
            <v>Prix magasin + 20% de marg</v>
          </cell>
          <cell r="AP308">
            <v>0</v>
          </cell>
          <cell r="AQ308">
            <v>0</v>
          </cell>
          <cell r="AS308">
            <v>0</v>
          </cell>
          <cell r="AT308" t="e">
            <v>#N/A</v>
          </cell>
          <cell r="AU308" t="e">
            <v>#N/A</v>
          </cell>
        </row>
        <row r="309">
          <cell r="A309" t="str">
            <v>KITFVG</v>
          </cell>
          <cell r="C309" t="e">
            <v>#N/A</v>
          </cell>
          <cell r="D309" t="str">
            <v>KIT FV GRAVITAIRE</v>
          </cell>
          <cell r="M309" t="str">
            <v>AQUATIRIS</v>
          </cell>
          <cell r="N309" t="str">
            <v>&lt;Non référencé&gt;</v>
          </cell>
          <cell r="O309" t="str">
            <v>&lt;Article non référencé&gt;</v>
          </cell>
          <cell r="Q309">
            <v>1</v>
          </cell>
          <cell r="R309">
            <v>0</v>
          </cell>
          <cell r="S309" t="e">
            <v>#N/A</v>
          </cell>
          <cell r="T309" t="e">
            <v>#N/A</v>
          </cell>
          <cell r="U309" t="e">
            <v>#N/A</v>
          </cell>
          <cell r="V309">
            <v>0</v>
          </cell>
          <cell r="W309">
            <v>0</v>
          </cell>
          <cell r="X309" t="e">
            <v>#N/A</v>
          </cell>
          <cell r="Y309">
            <v>0</v>
          </cell>
          <cell r="Z309"/>
          <cell r="AA309"/>
          <cell r="AB309" t="e">
            <v>#N/A</v>
          </cell>
          <cell r="AC309"/>
          <cell r="AD309">
            <v>0</v>
          </cell>
          <cell r="AE309" t="str">
            <v>EUR</v>
          </cell>
          <cell r="AF309">
            <v>0</v>
          </cell>
          <cell r="AI309" t="str">
            <v>NORM</v>
          </cell>
          <cell r="AJ309" t="str">
            <v>Normal</v>
          </cell>
          <cell r="AM309" t="str">
            <v>PX1.2</v>
          </cell>
          <cell r="AN309" t="str">
            <v>Prix magasin + 20% de marg</v>
          </cell>
          <cell r="AP309">
            <v>0</v>
          </cell>
          <cell r="AQ309">
            <v>0</v>
          </cell>
          <cell r="AS309">
            <v>0</v>
          </cell>
          <cell r="AT309" t="e">
            <v>#N/A</v>
          </cell>
          <cell r="AU309" t="e">
            <v>#N/A</v>
          </cell>
        </row>
        <row r="310">
          <cell r="A310" t="str">
            <v>KITFVGSD</v>
          </cell>
          <cell r="C310" t="e">
            <v>#N/A</v>
          </cell>
          <cell r="D310" t="str">
            <v>KIT FV GRAVITAIRE AVEC Y SORTIE D</v>
          </cell>
          <cell r="E310">
            <v>4</v>
          </cell>
          <cell r="F310" t="str">
            <v>PIECES DETACHEES</v>
          </cell>
          <cell r="M310" t="str">
            <v>AQUATIRIS</v>
          </cell>
          <cell r="N310" t="str">
            <v>&lt;Non référencé&gt;</v>
          </cell>
          <cell r="O310" t="str">
            <v>&lt;Article non référencé&gt;</v>
          </cell>
          <cell r="Q310">
            <v>1</v>
          </cell>
          <cell r="R310">
            <v>0</v>
          </cell>
          <cell r="S310" t="e">
            <v>#N/A</v>
          </cell>
          <cell r="T310" t="e">
            <v>#N/A</v>
          </cell>
          <cell r="U310" t="e">
            <v>#N/A</v>
          </cell>
          <cell r="V310">
            <v>0</v>
          </cell>
          <cell r="W310">
            <v>0</v>
          </cell>
          <cell r="X310" t="e">
            <v>#N/A</v>
          </cell>
          <cell r="Y310">
            <v>0</v>
          </cell>
          <cell r="Z310"/>
          <cell r="AA310"/>
          <cell r="AB310" t="e">
            <v>#N/A</v>
          </cell>
          <cell r="AC310"/>
          <cell r="AD310">
            <v>0</v>
          </cell>
          <cell r="AE310" t="str">
            <v>EUR</v>
          </cell>
          <cell r="AF310">
            <v>0</v>
          </cell>
          <cell r="AI310" t="str">
            <v>NORM</v>
          </cell>
          <cell r="AJ310" t="str">
            <v>Normal</v>
          </cell>
          <cell r="AM310" t="str">
            <v>PX1.2</v>
          </cell>
          <cell r="AN310" t="str">
            <v>Prix magasin + 20% de marg</v>
          </cell>
          <cell r="AO310">
            <v>1</v>
          </cell>
          <cell r="AP310">
            <v>0</v>
          </cell>
          <cell r="AQ310">
            <v>0</v>
          </cell>
          <cell r="AS310">
            <v>0</v>
          </cell>
          <cell r="AT310" t="e">
            <v>#N/A</v>
          </cell>
          <cell r="AU310" t="e">
            <v>#N/A</v>
          </cell>
        </row>
        <row r="311">
          <cell r="A311" t="str">
            <v>KITFVGSG</v>
          </cell>
          <cell r="C311" t="e">
            <v>#N/A</v>
          </cell>
          <cell r="D311" t="str">
            <v>KIT FV GRAVITAIRE AVEC Y SORTIE G</v>
          </cell>
          <cell r="E311">
            <v>4</v>
          </cell>
          <cell r="F311" t="str">
            <v>PIECES DETACHEES</v>
          </cell>
          <cell r="M311" t="str">
            <v>AQUATIRIS</v>
          </cell>
          <cell r="N311" t="str">
            <v>&lt;Non référencé&gt;</v>
          </cell>
          <cell r="O311" t="str">
            <v>&lt;Article non référencé&gt;</v>
          </cell>
          <cell r="Q311">
            <v>1</v>
          </cell>
          <cell r="R311">
            <v>0</v>
          </cell>
          <cell r="S311" t="e">
            <v>#N/A</v>
          </cell>
          <cell r="T311" t="e">
            <v>#N/A</v>
          </cell>
          <cell r="U311" t="e">
            <v>#N/A</v>
          </cell>
          <cell r="V311">
            <v>0</v>
          </cell>
          <cell r="W311">
            <v>0</v>
          </cell>
          <cell r="X311" t="e">
            <v>#N/A</v>
          </cell>
          <cell r="Y311">
            <v>0</v>
          </cell>
          <cell r="Z311"/>
          <cell r="AA311"/>
          <cell r="AB311" t="e">
            <v>#N/A</v>
          </cell>
          <cell r="AC311"/>
          <cell r="AD311">
            <v>0</v>
          </cell>
          <cell r="AE311" t="str">
            <v>EUR</v>
          </cell>
          <cell r="AF311">
            <v>0</v>
          </cell>
          <cell r="AI311" t="str">
            <v>NORM</v>
          </cell>
          <cell r="AJ311" t="str">
            <v>Normal</v>
          </cell>
          <cell r="AM311" t="str">
            <v>PX1.2</v>
          </cell>
          <cell r="AN311" t="str">
            <v>Prix magasin + 20% de marg</v>
          </cell>
          <cell r="AO311">
            <v>1</v>
          </cell>
          <cell r="AP311">
            <v>0</v>
          </cell>
          <cell r="AQ311">
            <v>0</v>
          </cell>
          <cell r="AS311">
            <v>113.02</v>
          </cell>
          <cell r="AT311" t="e">
            <v>#N/A</v>
          </cell>
          <cell r="AU311" t="e">
            <v>#N/A</v>
          </cell>
        </row>
        <row r="312">
          <cell r="A312" t="str">
            <v>MSCIE67</v>
          </cell>
          <cell r="C312" t="str">
            <v>AS</v>
          </cell>
          <cell r="D312" t="str">
            <v>MHST67 - SCIE CLOCHE CARBURE D67</v>
          </cell>
          <cell r="E312">
            <v>14</v>
          </cell>
          <cell r="F312" t="str">
            <v>OUTILLAGE</v>
          </cell>
          <cell r="G312">
            <v>9</v>
          </cell>
          <cell r="H312" t="str">
            <v>OUTILLAGE</v>
          </cell>
          <cell r="M312" t="str">
            <v>KENI</v>
          </cell>
          <cell r="N312">
            <v>23067</v>
          </cell>
          <cell r="O312" t="str">
            <v>MHST - SCIE CLOCHE CARBURE D67</v>
          </cell>
          <cell r="P312" t="str">
            <v>pc</v>
          </cell>
          <cell r="Q312">
            <v>1</v>
          </cell>
          <cell r="R312">
            <v>1</v>
          </cell>
          <cell r="S312" t="e">
            <v>#N/A</v>
          </cell>
          <cell r="T312" t="e">
            <v>#N/A</v>
          </cell>
          <cell r="U312" t="e">
            <v>#N/A</v>
          </cell>
          <cell r="V312">
            <v>17.36</v>
          </cell>
          <cell r="W312">
            <v>17.36</v>
          </cell>
          <cell r="X312">
            <v>17.352</v>
          </cell>
          <cell r="Y312"/>
          <cell r="Z312"/>
          <cell r="AA312">
            <v>0.05</v>
          </cell>
          <cell r="AB312">
            <v>18.2196</v>
          </cell>
          <cell r="AC312" t="str">
            <v>OK</v>
          </cell>
          <cell r="AD312">
            <v>17.36</v>
          </cell>
          <cell r="AE312" t="str">
            <v>EUR</v>
          </cell>
          <cell r="AF312">
            <v>0</v>
          </cell>
          <cell r="AI312" t="str">
            <v>NORM</v>
          </cell>
          <cell r="AJ312" t="str">
            <v>Normal</v>
          </cell>
          <cell r="AM312" t="str">
            <v>PX1.2</v>
          </cell>
          <cell r="AN312" t="str">
            <v>Prix magasin + 20% de marg</v>
          </cell>
          <cell r="AP312">
            <v>0</v>
          </cell>
          <cell r="AQ312">
            <v>0</v>
          </cell>
          <cell r="AS312">
            <v>26.04</v>
          </cell>
          <cell r="AT312">
            <v>26.027999999999999</v>
          </cell>
          <cell r="AU312">
            <v>27.3294</v>
          </cell>
        </row>
        <row r="313">
          <cell r="A313" t="str">
            <v>KITFVR</v>
          </cell>
          <cell r="C313" t="e">
            <v>#N/A</v>
          </cell>
          <cell r="D313" t="str">
            <v>KIT FV RELEVAGE</v>
          </cell>
          <cell r="M313" t="str">
            <v>AQUATIRIS</v>
          </cell>
          <cell r="N313" t="str">
            <v>&lt;Non référencé&gt;</v>
          </cell>
          <cell r="O313" t="str">
            <v>&lt;Article non référencé&gt;</v>
          </cell>
          <cell r="Q313">
            <v>1</v>
          </cell>
          <cell r="R313">
            <v>0</v>
          </cell>
          <cell r="S313" t="e">
            <v>#N/A</v>
          </cell>
          <cell r="T313" t="e">
            <v>#N/A</v>
          </cell>
          <cell r="U313" t="e">
            <v>#N/A</v>
          </cell>
          <cell r="V313">
            <v>0</v>
          </cell>
          <cell r="W313">
            <v>0</v>
          </cell>
          <cell r="X313" t="e">
            <v>#N/A</v>
          </cell>
          <cell r="Y313">
            <v>0</v>
          </cell>
          <cell r="Z313"/>
          <cell r="AA313"/>
          <cell r="AB313" t="e">
            <v>#N/A</v>
          </cell>
          <cell r="AC313"/>
          <cell r="AD313">
            <v>0</v>
          </cell>
          <cell r="AE313" t="str">
            <v>EUR</v>
          </cell>
          <cell r="AF313">
            <v>0</v>
          </cell>
          <cell r="AI313" t="str">
            <v>NORM</v>
          </cell>
          <cell r="AJ313" t="str">
            <v>Normal</v>
          </cell>
          <cell r="AM313" t="str">
            <v>PX1.2</v>
          </cell>
          <cell r="AN313" t="str">
            <v>Prix magasin + 20% de marg</v>
          </cell>
          <cell r="AP313">
            <v>0</v>
          </cell>
          <cell r="AQ313">
            <v>0</v>
          </cell>
          <cell r="AS313">
            <v>0</v>
          </cell>
          <cell r="AT313" t="e">
            <v>#N/A</v>
          </cell>
          <cell r="AU313" t="e">
            <v>#N/A</v>
          </cell>
        </row>
        <row r="314">
          <cell r="A314" t="str">
            <v>KITFVR1</v>
          </cell>
          <cell r="C314" t="e">
            <v>#N/A</v>
          </cell>
          <cell r="D314" t="str">
            <v>KIT FV RELEVAGE AVEC VANNES GUILLOTINES</v>
          </cell>
          <cell r="M314" t="str">
            <v>AQUATIRIS</v>
          </cell>
          <cell r="N314" t="str">
            <v>&lt;Non référencé&gt;</v>
          </cell>
          <cell r="O314" t="str">
            <v>&lt;Article non référencé&gt;</v>
          </cell>
          <cell r="Q314">
            <v>1</v>
          </cell>
          <cell r="R314">
            <v>0</v>
          </cell>
          <cell r="S314" t="e">
            <v>#N/A</v>
          </cell>
          <cell r="T314" t="e">
            <v>#N/A</v>
          </cell>
          <cell r="U314" t="e">
            <v>#N/A</v>
          </cell>
          <cell r="V314">
            <v>0</v>
          </cell>
          <cell r="W314">
            <v>0</v>
          </cell>
          <cell r="X314" t="e">
            <v>#N/A</v>
          </cell>
          <cell r="Y314">
            <v>0</v>
          </cell>
          <cell r="Z314"/>
          <cell r="AA314"/>
          <cell r="AB314" t="e">
            <v>#N/A</v>
          </cell>
          <cell r="AC314"/>
          <cell r="AD314">
            <v>0</v>
          </cell>
          <cell r="AE314" t="str">
            <v>EUR</v>
          </cell>
          <cell r="AF314">
            <v>0</v>
          </cell>
          <cell r="AI314" t="str">
            <v>NORM</v>
          </cell>
          <cell r="AJ314" t="str">
            <v>Normal</v>
          </cell>
          <cell r="AM314" t="str">
            <v>PX1.2</v>
          </cell>
          <cell r="AN314" t="str">
            <v>Prix magasin + 20% de marg</v>
          </cell>
          <cell r="AP314">
            <v>0</v>
          </cell>
          <cell r="AQ314">
            <v>0</v>
          </cell>
          <cell r="AS314">
            <v>0</v>
          </cell>
          <cell r="AT314" t="e">
            <v>#N/A</v>
          </cell>
          <cell r="AU314" t="e">
            <v>#N/A</v>
          </cell>
        </row>
        <row r="315">
          <cell r="A315" t="str">
            <v>KITFVRM</v>
          </cell>
          <cell r="C315" t="e">
            <v>#N/A</v>
          </cell>
          <cell r="D315" t="str">
            <v>KIT FV RELEVAGE MOTORISE</v>
          </cell>
          <cell r="M315" t="str">
            <v>AQUATIRIS</v>
          </cell>
          <cell r="N315" t="str">
            <v>&lt;Non référencé&gt;</v>
          </cell>
          <cell r="O315" t="str">
            <v>&lt;Article non référencé&gt;</v>
          </cell>
          <cell r="Q315">
            <v>1</v>
          </cell>
          <cell r="R315">
            <v>0</v>
          </cell>
          <cell r="S315" t="e">
            <v>#N/A</v>
          </cell>
          <cell r="T315" t="e">
            <v>#N/A</v>
          </cell>
          <cell r="U315" t="e">
            <v>#N/A</v>
          </cell>
          <cell r="V315">
            <v>0</v>
          </cell>
          <cell r="W315">
            <v>0</v>
          </cell>
          <cell r="X315" t="e">
            <v>#N/A</v>
          </cell>
          <cell r="Y315">
            <v>0</v>
          </cell>
          <cell r="Z315"/>
          <cell r="AA315"/>
          <cell r="AB315" t="e">
            <v>#N/A</v>
          </cell>
          <cell r="AC315"/>
          <cell r="AD315">
            <v>0</v>
          </cell>
          <cell r="AE315" t="str">
            <v>EUR</v>
          </cell>
          <cell r="AF315">
            <v>0</v>
          </cell>
          <cell r="AI315" t="str">
            <v>NORM</v>
          </cell>
          <cell r="AJ315" t="str">
            <v>Normal</v>
          </cell>
          <cell r="AM315" t="str">
            <v>PX1.2</v>
          </cell>
          <cell r="AN315" t="str">
            <v>Prix magasin + 20% de marg</v>
          </cell>
          <cell r="AP315">
            <v>0</v>
          </cell>
          <cell r="AQ315">
            <v>0</v>
          </cell>
          <cell r="AS315">
            <v>0</v>
          </cell>
          <cell r="AT315" t="e">
            <v>#N/A</v>
          </cell>
          <cell r="AU315" t="e">
            <v>#N/A</v>
          </cell>
        </row>
        <row r="316">
          <cell r="A316" t="str">
            <v>MKITREP</v>
          </cell>
          <cell r="C316" t="str">
            <v>AS</v>
          </cell>
          <cell r="D316" t="str">
            <v>KIT REPARATION GEOTEXTILE/GEOMEMBRANE</v>
          </cell>
          <cell r="E316">
            <v>1</v>
          </cell>
          <cell r="F316" t="str">
            <v>MEMBRANES ET ANTI-RACINES</v>
          </cell>
          <cell r="G316">
            <v>2</v>
          </cell>
          <cell r="H316" t="str">
            <v>MEMBRANES ET ANTI-RACINES</v>
          </cell>
          <cell r="K316">
            <v>7</v>
          </cell>
          <cell r="L316" t="str">
            <v>ANTI-RACINES ET ACCESSOIRES</v>
          </cell>
          <cell r="M316" t="str">
            <v>SODAF</v>
          </cell>
          <cell r="N316" t="str">
            <v>MKITREP</v>
          </cell>
          <cell r="O316" t="str">
            <v>KIT REPARATION GEOTEXTILE/GEOMEMBRANE</v>
          </cell>
          <cell r="P316" t="str">
            <v>pc</v>
          </cell>
          <cell r="Q316">
            <v>1</v>
          </cell>
          <cell r="R316">
            <v>1</v>
          </cell>
          <cell r="S316">
            <v>11</v>
          </cell>
          <cell r="T316">
            <v>19.260000000000002</v>
          </cell>
          <cell r="U316" t="str">
            <v>AS</v>
          </cell>
          <cell r="V316">
            <v>19.260000000000002</v>
          </cell>
          <cell r="W316">
            <v>19.260000000000002</v>
          </cell>
          <cell r="X316">
            <v>19.260000000000002</v>
          </cell>
          <cell r="Y316"/>
          <cell r="Z316"/>
          <cell r="AA316">
            <v>0.08</v>
          </cell>
          <cell r="AB316">
            <v>20.800800000000002</v>
          </cell>
          <cell r="AC316" t="str">
            <v>OK</v>
          </cell>
          <cell r="AD316">
            <v>19.260000000000002</v>
          </cell>
          <cell r="AE316" t="str">
            <v>EUR</v>
          </cell>
          <cell r="AF316">
            <v>0</v>
          </cell>
          <cell r="AI316" t="str">
            <v>NORM</v>
          </cell>
          <cell r="AJ316" t="str">
            <v>Normal</v>
          </cell>
          <cell r="AM316" t="str">
            <v>PX1.2</v>
          </cell>
          <cell r="AN316" t="str">
            <v>Prix magasin + 20% de marg</v>
          </cell>
          <cell r="AO316">
            <v>1</v>
          </cell>
          <cell r="AP316">
            <v>0</v>
          </cell>
          <cell r="AQ316">
            <v>0</v>
          </cell>
          <cell r="AS316">
            <v>25.04</v>
          </cell>
          <cell r="AT316">
            <v>25.615800000000004</v>
          </cell>
          <cell r="AU316">
            <v>27.665064000000005</v>
          </cell>
        </row>
        <row r="317">
          <cell r="A317" t="str">
            <v>KITGRVAUTO</v>
          </cell>
          <cell r="C317" t="e">
            <v>#N/A</v>
          </cell>
          <cell r="D317" t="str">
            <v>KIT GRAVITAIRE AUTO</v>
          </cell>
          <cell r="E317">
            <v>4</v>
          </cell>
          <cell r="F317" t="str">
            <v>PIECES DETACHEES</v>
          </cell>
          <cell r="M317" t="str">
            <v>AQUATIRIS</v>
          </cell>
          <cell r="N317" t="str">
            <v>&lt;Non référencé&gt;</v>
          </cell>
          <cell r="O317" t="str">
            <v>&lt;Article non référencé&gt;</v>
          </cell>
          <cell r="Q317">
            <v>1</v>
          </cell>
          <cell r="R317">
            <v>0</v>
          </cell>
          <cell r="S317" t="e">
            <v>#N/A</v>
          </cell>
          <cell r="T317" t="e">
            <v>#N/A</v>
          </cell>
          <cell r="U317" t="e">
            <v>#N/A</v>
          </cell>
          <cell r="V317">
            <v>0</v>
          </cell>
          <cell r="W317">
            <v>0</v>
          </cell>
          <cell r="X317" t="e">
            <v>#N/A</v>
          </cell>
          <cell r="Y317">
            <v>0</v>
          </cell>
          <cell r="Z317"/>
          <cell r="AA317"/>
          <cell r="AB317" t="e">
            <v>#N/A</v>
          </cell>
          <cell r="AC317"/>
          <cell r="AD317">
            <v>0</v>
          </cell>
          <cell r="AE317" t="str">
            <v>EUR</v>
          </cell>
          <cell r="AF317">
            <v>0</v>
          </cell>
          <cell r="AI317" t="str">
            <v>NORM</v>
          </cell>
          <cell r="AJ317" t="str">
            <v>Normal</v>
          </cell>
          <cell r="AM317" t="str">
            <v>PX1.2</v>
          </cell>
          <cell r="AN317" t="str">
            <v>Prix magasin + 20% de marg</v>
          </cell>
          <cell r="AO317">
            <v>1</v>
          </cell>
          <cell r="AP317">
            <v>0</v>
          </cell>
          <cell r="AQ317">
            <v>0</v>
          </cell>
          <cell r="AS317">
            <v>0</v>
          </cell>
          <cell r="AT317" t="e">
            <v>#N/A</v>
          </cell>
          <cell r="AU317" t="e">
            <v>#N/A</v>
          </cell>
        </row>
        <row r="318">
          <cell r="A318" t="str">
            <v>Z-MS-6.3/2</v>
          </cell>
          <cell r="C318" t="str">
            <v>AS</v>
          </cell>
          <cell r="D318" t="str">
            <v>DISJONCTEUR MAGNETO THERMIQUE 6.3/2</v>
          </cell>
          <cell r="E318">
            <v>15</v>
          </cell>
          <cell r="F318" t="str">
            <v>ELECTRICITE</v>
          </cell>
          <cell r="G318">
            <v>6</v>
          </cell>
          <cell r="H318" t="str">
            <v>ELECTRICITE</v>
          </cell>
          <cell r="M318" t="str">
            <v>EATON</v>
          </cell>
          <cell r="N318" t="str">
            <v>Z-MS-6.3/2</v>
          </cell>
          <cell r="O318" t="str">
            <v>DISJONCTEUR MOTEUR 6.3/2</v>
          </cell>
          <cell r="P318" t="str">
            <v>pc</v>
          </cell>
          <cell r="Q318">
            <v>1</v>
          </cell>
          <cell r="R318">
            <v>1</v>
          </cell>
          <cell r="S318">
            <v>284</v>
          </cell>
          <cell r="T318">
            <v>18.72</v>
          </cell>
          <cell r="U318" t="str">
            <v>AS</v>
          </cell>
          <cell r="V318">
            <v>18.72</v>
          </cell>
          <cell r="W318">
            <v>18.72</v>
          </cell>
          <cell r="X318">
            <v>18.72</v>
          </cell>
          <cell r="Y318"/>
          <cell r="Z318"/>
          <cell r="AA318"/>
          <cell r="AB318">
            <v>18.72</v>
          </cell>
          <cell r="AC318" t="str">
            <v>OK</v>
          </cell>
          <cell r="AD318">
            <v>18.72</v>
          </cell>
          <cell r="AE318" t="str">
            <v>EUR</v>
          </cell>
          <cell r="AF318">
            <v>0</v>
          </cell>
          <cell r="AI318" t="str">
            <v>NORM</v>
          </cell>
          <cell r="AJ318" t="str">
            <v>Normal</v>
          </cell>
          <cell r="AM318" t="str">
            <v>PX1.2</v>
          </cell>
          <cell r="AN318" t="str">
            <v>Prix magasin + 20% de marg</v>
          </cell>
          <cell r="AP318">
            <v>0</v>
          </cell>
          <cell r="AQ318">
            <v>0</v>
          </cell>
          <cell r="AS318">
            <v>27</v>
          </cell>
          <cell r="AT318">
            <v>28.08</v>
          </cell>
          <cell r="AU318">
            <v>28.08</v>
          </cell>
        </row>
        <row r="319">
          <cell r="A319" t="str">
            <v>Z-MS-2.5/2</v>
          </cell>
          <cell r="C319" t="str">
            <v>AS</v>
          </cell>
          <cell r="D319" t="str">
            <v>DISJONCTEUR MAGNETO THERMIQUE 2.5/2</v>
          </cell>
          <cell r="E319">
            <v>15</v>
          </cell>
          <cell r="F319" t="str">
            <v>ELECTRICITE</v>
          </cell>
          <cell r="G319">
            <v>6</v>
          </cell>
          <cell r="H319" t="str">
            <v>ELECTRICITE</v>
          </cell>
          <cell r="M319" t="str">
            <v>EATON</v>
          </cell>
          <cell r="N319" t="str">
            <v>Z-MS-2.5/2</v>
          </cell>
          <cell r="O319" t="str">
            <v>DISJONCTEUR MOTEUR 2.5/2</v>
          </cell>
          <cell r="P319" t="str">
            <v>pc</v>
          </cell>
          <cell r="Q319">
            <v>1</v>
          </cell>
          <cell r="R319">
            <v>1</v>
          </cell>
          <cell r="S319">
            <v>26</v>
          </cell>
          <cell r="T319">
            <v>19.21</v>
          </cell>
          <cell r="U319" t="str">
            <v>AS</v>
          </cell>
          <cell r="V319">
            <v>19.21</v>
          </cell>
          <cell r="W319">
            <v>19.21</v>
          </cell>
          <cell r="X319">
            <v>19.21</v>
          </cell>
          <cell r="Y319"/>
          <cell r="Z319"/>
          <cell r="AA319"/>
          <cell r="AB319">
            <v>19.21</v>
          </cell>
          <cell r="AC319" t="str">
            <v>OK</v>
          </cell>
          <cell r="AD319">
            <v>19.21</v>
          </cell>
          <cell r="AE319" t="str">
            <v>EUR</v>
          </cell>
          <cell r="AF319">
            <v>0</v>
          </cell>
          <cell r="AI319" t="str">
            <v>NORM</v>
          </cell>
          <cell r="AJ319" t="str">
            <v>Normal</v>
          </cell>
          <cell r="AM319" t="str">
            <v>PX1.2</v>
          </cell>
          <cell r="AN319" t="str">
            <v>Prix magasin + 20% de marg</v>
          </cell>
          <cell r="AP319">
            <v>0</v>
          </cell>
          <cell r="AQ319">
            <v>0</v>
          </cell>
          <cell r="AS319">
            <v>27</v>
          </cell>
          <cell r="AT319">
            <v>28.815000000000001</v>
          </cell>
          <cell r="AU319">
            <v>28.815000000000001</v>
          </cell>
        </row>
        <row r="320">
          <cell r="A320" t="str">
            <v>MBAR118</v>
          </cell>
          <cell r="C320" t="str">
            <v>AS</v>
          </cell>
          <cell r="D320" t="str">
            <v>DEMI BARRE 118 CM</v>
          </cell>
          <cell r="E320">
            <v>12</v>
          </cell>
          <cell r="F320" t="str">
            <v>KITS BACS/KITS COFFRAGES</v>
          </cell>
          <cell r="G320">
            <v>12</v>
          </cell>
          <cell r="H320" t="str">
            <v>KITS BACS</v>
          </cell>
          <cell r="M320" t="str">
            <v>EMP</v>
          </cell>
          <cell r="N320" t="str">
            <v>MBAR118</v>
          </cell>
          <cell r="O320" t="str">
            <v>DEMI BARRE 118 CM</v>
          </cell>
          <cell r="P320" t="str">
            <v>pc</v>
          </cell>
          <cell r="Q320">
            <v>1</v>
          </cell>
          <cell r="R320">
            <v>1</v>
          </cell>
          <cell r="S320">
            <v>267</v>
          </cell>
          <cell r="T320">
            <v>19.39</v>
          </cell>
          <cell r="U320" t="str">
            <v>AS</v>
          </cell>
          <cell r="V320">
            <v>19.39</v>
          </cell>
          <cell r="W320">
            <v>19.39</v>
          </cell>
          <cell r="X320">
            <v>19.39</v>
          </cell>
          <cell r="Y320"/>
          <cell r="Z320"/>
          <cell r="AA320"/>
          <cell r="AB320">
            <v>19.39</v>
          </cell>
          <cell r="AC320" t="str">
            <v>OK</v>
          </cell>
          <cell r="AD320">
            <v>19.39</v>
          </cell>
          <cell r="AE320" t="str">
            <v>EUR</v>
          </cell>
          <cell r="AF320">
            <v>0</v>
          </cell>
          <cell r="AI320" t="str">
            <v>NORM</v>
          </cell>
          <cell r="AJ320" t="str">
            <v>Normal</v>
          </cell>
          <cell r="AM320" t="str">
            <v>PX1.2</v>
          </cell>
          <cell r="AN320" t="str">
            <v>Prix magasin + 20% de marg</v>
          </cell>
          <cell r="AP320">
            <v>0</v>
          </cell>
          <cell r="AQ320">
            <v>0</v>
          </cell>
          <cell r="AS320">
            <v>27.15</v>
          </cell>
          <cell r="AT320">
            <v>29.085000000000001</v>
          </cell>
          <cell r="AU320">
            <v>29.085000000000001</v>
          </cell>
        </row>
        <row r="321">
          <cell r="A321" t="str">
            <v>ECOP2.5</v>
          </cell>
          <cell r="C321" t="str">
            <v>AS</v>
          </cell>
          <cell r="D321" t="str">
            <v>ECOPLANC 2M50</v>
          </cell>
          <cell r="E321">
            <v>3</v>
          </cell>
          <cell r="F321" t="str">
            <v>CLOTURES/GRILLES/FINITIONS</v>
          </cell>
          <cell r="G321">
            <v>7</v>
          </cell>
          <cell r="H321" t="str">
            <v>CLOTURES/GRILLES/FINITIONS</v>
          </cell>
          <cell r="K321">
            <v>3</v>
          </cell>
          <cell r="L321" t="str">
            <v>BORDURES</v>
          </cell>
          <cell r="M321" t="str">
            <v>SODAF</v>
          </cell>
          <cell r="N321" t="str">
            <v>FECOPL</v>
          </cell>
          <cell r="O321" t="str">
            <v>ECOPLANC CREUX 4x22x250</v>
          </cell>
          <cell r="P321" t="str">
            <v>pc</v>
          </cell>
          <cell r="Q321">
            <v>1</v>
          </cell>
          <cell r="R321">
            <v>100</v>
          </cell>
          <cell r="S321" t="e">
            <v>#N/A</v>
          </cell>
          <cell r="T321" t="e">
            <v>#N/A</v>
          </cell>
          <cell r="U321" t="e">
            <v>#N/A</v>
          </cell>
          <cell r="V321">
            <v>18.27</v>
          </cell>
          <cell r="W321">
            <v>18.27</v>
          </cell>
          <cell r="X321">
            <v>18.27</v>
          </cell>
          <cell r="Y321"/>
          <cell r="Z321"/>
          <cell r="AA321">
            <v>0.08</v>
          </cell>
          <cell r="AB321">
            <v>19.7316</v>
          </cell>
          <cell r="AC321" t="str">
            <v>OK</v>
          </cell>
          <cell r="AD321">
            <v>18.27</v>
          </cell>
          <cell r="AE321" t="str">
            <v>EUR</v>
          </cell>
          <cell r="AF321">
            <v>0</v>
          </cell>
          <cell r="AI321" t="str">
            <v>NORM</v>
          </cell>
          <cell r="AJ321" t="str">
            <v>Normal</v>
          </cell>
          <cell r="AM321" t="str">
            <v>PX1.2</v>
          </cell>
          <cell r="AN321" t="str">
            <v>Prix magasin + 20% de marg</v>
          </cell>
          <cell r="AP321">
            <v>0</v>
          </cell>
          <cell r="AQ321">
            <v>0</v>
          </cell>
          <cell r="AS321">
            <v>27.41</v>
          </cell>
          <cell r="AT321">
            <v>27.405000000000001</v>
          </cell>
          <cell r="AU321">
            <v>29.5974</v>
          </cell>
        </row>
        <row r="322">
          <cell r="A322" t="str">
            <v>KITTUY50</v>
          </cell>
          <cell r="C322" t="str">
            <v>AN</v>
          </cell>
          <cell r="D322" t="str">
            <v>KIT TUYAUTERIE POUR CUVE DE RELEVAGE _50</v>
          </cell>
          <cell r="M322" t="str">
            <v>ROTOTEC</v>
          </cell>
          <cell r="N322" t="str">
            <v>KITTUY50</v>
          </cell>
          <cell r="O322" t="str">
            <v>Kit tuyauterie pour cuve de relevage ø50</v>
          </cell>
          <cell r="P322">
            <v>1</v>
          </cell>
          <cell r="Q322">
            <v>1</v>
          </cell>
          <cell r="R322">
            <v>1</v>
          </cell>
          <cell r="S322" t="e">
            <v>#N/A</v>
          </cell>
          <cell r="T322" t="e">
            <v>#N/A</v>
          </cell>
          <cell r="U322" t="e">
            <v>#N/A</v>
          </cell>
          <cell r="V322">
            <v>0</v>
          </cell>
          <cell r="W322">
            <v>0</v>
          </cell>
          <cell r="X322">
            <v>0</v>
          </cell>
          <cell r="Y322">
            <v>0</v>
          </cell>
          <cell r="Z322">
            <v>0</v>
          </cell>
          <cell r="AA322"/>
          <cell r="AB322">
            <v>0</v>
          </cell>
          <cell r="AD322">
            <v>0</v>
          </cell>
          <cell r="AE322" t="str">
            <v>EUR</v>
          </cell>
          <cell r="AF322">
            <v>0</v>
          </cell>
          <cell r="AI322" t="str">
            <v>NORM</v>
          </cell>
          <cell r="AJ322" t="str">
            <v>Normal</v>
          </cell>
          <cell r="AM322" t="str">
            <v>PX1.2</v>
          </cell>
          <cell r="AN322" t="str">
            <v>Prix magasin + 20% de marg</v>
          </cell>
          <cell r="AO322">
            <v>1</v>
          </cell>
          <cell r="AP322">
            <v>0</v>
          </cell>
          <cell r="AQ322">
            <v>0</v>
          </cell>
          <cell r="AS322">
            <v>179.4</v>
          </cell>
          <cell r="AT322">
            <v>0</v>
          </cell>
          <cell r="AU322">
            <v>0</v>
          </cell>
        </row>
        <row r="323">
          <cell r="A323" t="str">
            <v>KITTUY63</v>
          </cell>
          <cell r="C323" t="str">
            <v>AN</v>
          </cell>
          <cell r="D323" t="str">
            <v>KIT TUYAUTERIE POUR CUVE DE RELEVAGE _63</v>
          </cell>
          <cell r="M323" t="str">
            <v>ROTOTEC</v>
          </cell>
          <cell r="N323" t="str">
            <v>KITTUY63</v>
          </cell>
          <cell r="O323" t="str">
            <v>Kit tuyauterie pour cuve de relevage ø63</v>
          </cell>
          <cell r="P323">
            <v>1</v>
          </cell>
          <cell r="Q323">
            <v>1</v>
          </cell>
          <cell r="R323">
            <v>1</v>
          </cell>
          <cell r="S323" t="e">
            <v>#N/A</v>
          </cell>
          <cell r="T323" t="e">
            <v>#N/A</v>
          </cell>
          <cell r="U323" t="e">
            <v>#N/A</v>
          </cell>
          <cell r="V323">
            <v>0</v>
          </cell>
          <cell r="W323">
            <v>0</v>
          </cell>
          <cell r="X323">
            <v>0</v>
          </cell>
          <cell r="Y323">
            <v>0</v>
          </cell>
          <cell r="Z323">
            <v>0</v>
          </cell>
          <cell r="AA323"/>
          <cell r="AB323">
            <v>0</v>
          </cell>
          <cell r="AD323">
            <v>0</v>
          </cell>
          <cell r="AE323" t="str">
            <v>EUR</v>
          </cell>
          <cell r="AF323">
            <v>0</v>
          </cell>
          <cell r="AI323" t="str">
            <v>NORM</v>
          </cell>
          <cell r="AJ323" t="str">
            <v>Normal</v>
          </cell>
          <cell r="AM323" t="str">
            <v>PX1.2</v>
          </cell>
          <cell r="AN323" t="str">
            <v>Prix magasin + 20% de marg</v>
          </cell>
          <cell r="AO323">
            <v>1</v>
          </cell>
          <cell r="AP323">
            <v>0</v>
          </cell>
          <cell r="AQ323">
            <v>0</v>
          </cell>
          <cell r="AS323">
            <v>172.5</v>
          </cell>
          <cell r="AT323">
            <v>0</v>
          </cell>
          <cell r="AU323">
            <v>0</v>
          </cell>
        </row>
        <row r="324">
          <cell r="A324" t="str">
            <v>KMONTD50</v>
          </cell>
          <cell r="C324" t="str">
            <v>AN</v>
          </cell>
          <cell r="D324" t="str">
            <v>D50 KIT DE MONTAGE POUR ACTIONNEUR ELECTRIQUE</v>
          </cell>
          <cell r="E324">
            <v>10</v>
          </cell>
          <cell r="F324" t="str">
            <v>ACCESSOIRES AU DETAIL</v>
          </cell>
          <cell r="K324">
            <v>2</v>
          </cell>
          <cell r="L324" t="str">
            <v>VANNES</v>
          </cell>
          <cell r="M324" t="str">
            <v>ALIAXIS</v>
          </cell>
          <cell r="N324" t="str">
            <v>2KTPQCEJJ</v>
          </cell>
          <cell r="O324" t="str">
            <v>D50 KIT DE MONTAGE POUR ACTIONNEUR ELECTRIQUE</v>
          </cell>
          <cell r="Q324">
            <v>1</v>
          </cell>
          <cell r="R324">
            <v>1</v>
          </cell>
          <cell r="S324" t="e">
            <v>#N/A</v>
          </cell>
          <cell r="T324" t="e">
            <v>#N/A</v>
          </cell>
          <cell r="U324" t="e">
            <v>#N/A</v>
          </cell>
          <cell r="V324">
            <v>49.12</v>
          </cell>
          <cell r="W324">
            <v>49.12</v>
          </cell>
          <cell r="X324">
            <v>49.12</v>
          </cell>
          <cell r="Y324"/>
          <cell r="Z324"/>
          <cell r="AA324">
            <v>0.04</v>
          </cell>
          <cell r="AB324">
            <v>55.01</v>
          </cell>
          <cell r="AC324" t="str">
            <v>OK</v>
          </cell>
          <cell r="AD324">
            <v>49.12</v>
          </cell>
          <cell r="AE324" t="str">
            <v>EUR</v>
          </cell>
          <cell r="AF324">
            <v>0</v>
          </cell>
          <cell r="AI324" t="str">
            <v>NORM20</v>
          </cell>
          <cell r="AJ324" t="str">
            <v>Normal 20%</v>
          </cell>
          <cell r="AM324" t="str">
            <v>PX1.2</v>
          </cell>
          <cell r="AN324" t="str">
            <v>Prix magasin + 20% de marg</v>
          </cell>
          <cell r="AP324">
            <v>0</v>
          </cell>
          <cell r="AQ324">
            <v>0</v>
          </cell>
          <cell r="AS324">
            <v>75</v>
          </cell>
          <cell r="AT324">
            <v>73.679999999999993</v>
          </cell>
          <cell r="AU324">
            <v>82.515000000000001</v>
          </cell>
        </row>
        <row r="325">
          <cell r="A325" t="str">
            <v>KMONTD63</v>
          </cell>
          <cell r="C325" t="str">
            <v>AN</v>
          </cell>
          <cell r="D325" t="str">
            <v>D63 KIT DE MONTAGE POUR ACTIONNEUR ELECTRIQUE</v>
          </cell>
          <cell r="E325">
            <v>10</v>
          </cell>
          <cell r="F325" t="str">
            <v>ACCESSOIRES AU DETAIL</v>
          </cell>
          <cell r="K325">
            <v>2</v>
          </cell>
          <cell r="L325" t="str">
            <v>VANNES</v>
          </cell>
          <cell r="M325" t="str">
            <v>ALIAXIS</v>
          </cell>
          <cell r="N325" t="str">
            <v>2KTPQCELL</v>
          </cell>
          <cell r="O325" t="str">
            <v>D63 KIT DE MONTAGE POUR ACTIONNEUR ELECTRIQUE</v>
          </cell>
          <cell r="Q325">
            <v>1</v>
          </cell>
          <cell r="R325">
            <v>1</v>
          </cell>
          <cell r="S325" t="e">
            <v>#N/A</v>
          </cell>
          <cell r="T325" t="e">
            <v>#N/A</v>
          </cell>
          <cell r="U325" t="e">
            <v>#N/A</v>
          </cell>
          <cell r="V325">
            <v>52.19</v>
          </cell>
          <cell r="W325">
            <v>52.19</v>
          </cell>
          <cell r="X325">
            <v>52.19</v>
          </cell>
          <cell r="Y325"/>
          <cell r="Z325"/>
          <cell r="AA325">
            <v>0.04</v>
          </cell>
          <cell r="AB325">
            <v>58.45</v>
          </cell>
          <cell r="AC325" t="str">
            <v>OK</v>
          </cell>
          <cell r="AD325">
            <v>52.19</v>
          </cell>
          <cell r="AE325" t="str">
            <v>EUR</v>
          </cell>
          <cell r="AF325">
            <v>0</v>
          </cell>
          <cell r="AI325" t="str">
            <v>NORM20</v>
          </cell>
          <cell r="AJ325" t="str">
            <v>Normal 20%</v>
          </cell>
          <cell r="AM325" t="str">
            <v>PX1.2</v>
          </cell>
          <cell r="AN325" t="str">
            <v>Prix magasin + 20% de marg</v>
          </cell>
          <cell r="AP325">
            <v>0</v>
          </cell>
          <cell r="AQ325">
            <v>0</v>
          </cell>
          <cell r="AS325">
            <v>75</v>
          </cell>
          <cell r="AT325">
            <v>78.284999999999997</v>
          </cell>
          <cell r="AU325">
            <v>87.675000000000011</v>
          </cell>
        </row>
        <row r="326">
          <cell r="A326" t="str">
            <v>LEG037160</v>
          </cell>
          <cell r="C326" t="str">
            <v>AN</v>
          </cell>
          <cell r="D326" t="str">
            <v>BLOC PASS.VIS 1 JONCT.2,5 GRIS</v>
          </cell>
          <cell r="E326">
            <v>9</v>
          </cell>
          <cell r="F326" t="str">
            <v>POSTES DE RELEVAGE</v>
          </cell>
          <cell r="G326">
            <v>5</v>
          </cell>
          <cell r="H326" t="str">
            <v>POSTES DE RELEVAGE</v>
          </cell>
          <cell r="K326">
            <v>3</v>
          </cell>
          <cell r="L326" t="str">
            <v>ACCESSOIRES POSTE</v>
          </cell>
          <cell r="M326" t="str">
            <v>REXEL</v>
          </cell>
          <cell r="N326" t="str">
            <v>LEG037160</v>
          </cell>
          <cell r="O326" t="str">
            <v>BLOC PASS.VIS 1 JONCT.2,5 GRIS</v>
          </cell>
          <cell r="Q326">
            <v>1</v>
          </cell>
          <cell r="R326">
            <v>1</v>
          </cell>
          <cell r="S326">
            <v>232</v>
          </cell>
          <cell r="T326">
            <v>0.82</v>
          </cell>
          <cell r="U326" t="str">
            <v>AN</v>
          </cell>
          <cell r="V326">
            <v>0.82179999999999997</v>
          </cell>
          <cell r="W326">
            <v>0.82179999999999997</v>
          </cell>
          <cell r="X326">
            <v>0.82179999999999997</v>
          </cell>
          <cell r="Y326"/>
          <cell r="Z326"/>
          <cell r="AA326"/>
          <cell r="AB326">
            <v>0.82179999999999997</v>
          </cell>
          <cell r="AC326" t="str">
            <v>OK</v>
          </cell>
          <cell r="AD326">
            <v>0.91300000000000003</v>
          </cell>
          <cell r="AE326" t="str">
            <v>EUR</v>
          </cell>
          <cell r="AF326">
            <v>0</v>
          </cell>
          <cell r="AI326" t="str">
            <v>NORM</v>
          </cell>
          <cell r="AJ326" t="str">
            <v>Normal</v>
          </cell>
          <cell r="AM326" t="str">
            <v>PX1.2</v>
          </cell>
          <cell r="AN326" t="str">
            <v>Prix magasin + 20% de marg</v>
          </cell>
          <cell r="AP326">
            <v>0</v>
          </cell>
          <cell r="AQ326">
            <v>0</v>
          </cell>
          <cell r="AS326">
            <v>1.42</v>
          </cell>
          <cell r="AT326">
            <v>1.43815</v>
          </cell>
          <cell r="AU326">
            <v>1.43815</v>
          </cell>
        </row>
        <row r="327">
          <cell r="A327" t="str">
            <v>LEG050428</v>
          </cell>
          <cell r="C327" t="str">
            <v>AN</v>
          </cell>
          <cell r="D327" t="str">
            <v xml:space="preserve">FICHE PRISE  2P+T LEGRAND </v>
          </cell>
          <cell r="E327">
            <v>9</v>
          </cell>
          <cell r="F327" t="str">
            <v>POSTES DE RELEVAGE</v>
          </cell>
          <cell r="G327">
            <v>5</v>
          </cell>
          <cell r="H327" t="str">
            <v>POSTES DE RELEVAGE</v>
          </cell>
          <cell r="K327">
            <v>3</v>
          </cell>
          <cell r="L327" t="str">
            <v>ACCESSOIRES POSTE</v>
          </cell>
          <cell r="M327" t="str">
            <v>REXEL</v>
          </cell>
          <cell r="N327" t="str">
            <v>LEG050428</v>
          </cell>
          <cell r="O327" t="str">
            <v xml:space="preserve">FICHE PRISE  2P+T LEGRAND </v>
          </cell>
          <cell r="Q327">
            <v>1</v>
          </cell>
          <cell r="R327">
            <v>1</v>
          </cell>
          <cell r="S327">
            <v>40</v>
          </cell>
          <cell r="T327">
            <v>3.14</v>
          </cell>
          <cell r="U327" t="str">
            <v>AN</v>
          </cell>
          <cell r="V327">
            <v>3.1379999999999999</v>
          </cell>
          <cell r="W327">
            <v>3.1379999999999999</v>
          </cell>
          <cell r="X327">
            <v>3.1379999999999999</v>
          </cell>
          <cell r="Y327"/>
          <cell r="Z327"/>
          <cell r="AA327"/>
          <cell r="AB327">
            <v>3.1379999999999999</v>
          </cell>
          <cell r="AC327" t="str">
            <v>OK</v>
          </cell>
          <cell r="AD327">
            <v>3.38</v>
          </cell>
          <cell r="AE327" t="str">
            <v>EUR</v>
          </cell>
          <cell r="AF327">
            <v>0</v>
          </cell>
          <cell r="AI327" t="str">
            <v>NORM</v>
          </cell>
          <cell r="AJ327" t="str">
            <v>Normal</v>
          </cell>
          <cell r="AM327" t="str">
            <v>PX1.2</v>
          </cell>
          <cell r="AN327" t="str">
            <v>Prix magasin + 20% de marg</v>
          </cell>
          <cell r="AP327">
            <v>0</v>
          </cell>
          <cell r="AQ327">
            <v>0</v>
          </cell>
          <cell r="AS327">
            <v>5.23</v>
          </cell>
          <cell r="AT327">
            <v>5.4915000000000003</v>
          </cell>
          <cell r="AU327">
            <v>5.4915000000000003</v>
          </cell>
        </row>
        <row r="328">
          <cell r="A328" t="str">
            <v>LTKD090050</v>
          </cell>
          <cell r="C328" t="e">
            <v>#N/A</v>
          </cell>
          <cell r="D328" t="str">
            <v>LIMITEUR DE MANOEUVRE 90? VANNE 3 VOIES D50</v>
          </cell>
          <cell r="E328">
            <v>10</v>
          </cell>
          <cell r="F328" t="str">
            <v>ACCESSOIRES AU DETAIL</v>
          </cell>
          <cell r="M328" t="str">
            <v>ALIAXIS</v>
          </cell>
          <cell r="N328" t="str">
            <v>LTKD090050</v>
          </cell>
          <cell r="O328" t="str">
            <v>LIMITEUR DE MANOEUVRE 90° VANNE 3 VOIES D50</v>
          </cell>
          <cell r="Q328">
            <v>1</v>
          </cell>
          <cell r="R328">
            <v>1</v>
          </cell>
          <cell r="S328" t="e">
            <v>#N/A</v>
          </cell>
          <cell r="T328" t="e">
            <v>#N/A</v>
          </cell>
          <cell r="U328" t="e">
            <v>#N/A</v>
          </cell>
          <cell r="V328">
            <v>18</v>
          </cell>
          <cell r="W328">
            <v>18</v>
          </cell>
          <cell r="X328" t="e">
            <v>#N/A</v>
          </cell>
          <cell r="Y328">
            <v>18</v>
          </cell>
          <cell r="Z328"/>
          <cell r="AA328">
            <v>0.04</v>
          </cell>
          <cell r="AB328" t="e">
            <v>#N/A</v>
          </cell>
          <cell r="AC328"/>
          <cell r="AD328">
            <v>18</v>
          </cell>
          <cell r="AE328" t="str">
            <v>EUR</v>
          </cell>
          <cell r="AF328">
            <v>0</v>
          </cell>
          <cell r="AI328" t="str">
            <v>NORM</v>
          </cell>
          <cell r="AJ328" t="str">
            <v>Normal</v>
          </cell>
          <cell r="AM328" t="str">
            <v>PX1.2</v>
          </cell>
          <cell r="AN328" t="str">
            <v>Prix magasin + 20% de marg</v>
          </cell>
          <cell r="AP328">
            <v>0</v>
          </cell>
          <cell r="AQ328">
            <v>0</v>
          </cell>
          <cell r="AS328">
            <v>0</v>
          </cell>
          <cell r="AT328" t="e">
            <v>#N/A</v>
          </cell>
          <cell r="AU328" t="e">
            <v>#N/A</v>
          </cell>
        </row>
        <row r="329">
          <cell r="A329" t="str">
            <v>LTKD090063</v>
          </cell>
          <cell r="C329" t="e">
            <v>#N/A</v>
          </cell>
          <cell r="D329" t="str">
            <v>LIMITEUR DE MANOEUVRE 90? VANNE 3 VOIES D63</v>
          </cell>
          <cell r="E329">
            <v>10</v>
          </cell>
          <cell r="F329" t="str">
            <v>ACCESSOIRES AU DETAIL</v>
          </cell>
          <cell r="M329" t="str">
            <v>ALIAXIS</v>
          </cell>
          <cell r="N329" t="str">
            <v>LTKD090063</v>
          </cell>
          <cell r="O329" t="str">
            <v>LIMITEUR DE MANOEUVRE 90° VANNE 3 VOIES D63</v>
          </cell>
          <cell r="Q329">
            <v>1</v>
          </cell>
          <cell r="R329">
            <v>1</v>
          </cell>
          <cell r="S329" t="e">
            <v>#N/A</v>
          </cell>
          <cell r="T329" t="e">
            <v>#N/A</v>
          </cell>
          <cell r="U329" t="e">
            <v>#N/A</v>
          </cell>
          <cell r="V329">
            <v>21.48</v>
          </cell>
          <cell r="W329">
            <v>21.48</v>
          </cell>
          <cell r="X329" t="e">
            <v>#N/A</v>
          </cell>
          <cell r="Y329">
            <v>21.48</v>
          </cell>
          <cell r="Z329"/>
          <cell r="AA329">
            <v>0.04</v>
          </cell>
          <cell r="AB329" t="e">
            <v>#N/A</v>
          </cell>
          <cell r="AC329"/>
          <cell r="AD329">
            <v>21.48</v>
          </cell>
          <cell r="AE329" t="str">
            <v>EUR</v>
          </cell>
          <cell r="AF329">
            <v>0</v>
          </cell>
          <cell r="AI329" t="str">
            <v>NORM</v>
          </cell>
          <cell r="AJ329" t="str">
            <v>Normal</v>
          </cell>
          <cell r="AM329" t="str">
            <v>PX1.2</v>
          </cell>
          <cell r="AN329" t="str">
            <v>Prix magasin + 20% de marg</v>
          </cell>
          <cell r="AP329">
            <v>0</v>
          </cell>
          <cell r="AQ329">
            <v>0</v>
          </cell>
          <cell r="AS329">
            <v>0</v>
          </cell>
          <cell r="AT329" t="e">
            <v>#N/A</v>
          </cell>
          <cell r="AU329" t="e">
            <v>#N/A</v>
          </cell>
        </row>
        <row r="330">
          <cell r="A330" t="str">
            <v>C1001002500</v>
          </cell>
          <cell r="C330" t="str">
            <v>AS</v>
          </cell>
          <cell r="D330" t="str">
            <v>CHEVRON 100X100 L 2.50M</v>
          </cell>
          <cell r="E330">
            <v>3</v>
          </cell>
          <cell r="F330" t="str">
            <v>CLOTURES/GRILLES/FINITIONS</v>
          </cell>
          <cell r="G330">
            <v>7</v>
          </cell>
          <cell r="H330" t="str">
            <v>CLOTURES/GRILLES/FINITIONS</v>
          </cell>
          <cell r="K330">
            <v>3</v>
          </cell>
          <cell r="L330" t="str">
            <v>BORDURES</v>
          </cell>
          <cell r="M330" t="str">
            <v>TRAIDIB</v>
          </cell>
          <cell r="N330" t="str">
            <v>C1001002500</v>
          </cell>
          <cell r="O330" t="str">
            <v>CHEVRON CARREE 100 LG 2.50M GRIS</v>
          </cell>
          <cell r="P330" t="str">
            <v>pc</v>
          </cell>
          <cell r="Q330">
            <v>1</v>
          </cell>
          <cell r="R330">
            <v>1</v>
          </cell>
          <cell r="S330">
            <v>148</v>
          </cell>
          <cell r="T330">
            <v>19.850000000000001</v>
          </cell>
          <cell r="U330" t="str">
            <v>AS</v>
          </cell>
          <cell r="V330">
            <v>19.850000000000001</v>
          </cell>
          <cell r="W330">
            <v>19.850000000000001</v>
          </cell>
          <cell r="X330">
            <v>19.850000000000001</v>
          </cell>
          <cell r="Y330"/>
          <cell r="Z330"/>
          <cell r="AA330"/>
          <cell r="AB330">
            <v>20.84</v>
          </cell>
          <cell r="AC330" t="str">
            <v>OK</v>
          </cell>
          <cell r="AD330">
            <v>0</v>
          </cell>
          <cell r="AE330" t="str">
            <v>EUR</v>
          </cell>
          <cell r="AF330">
            <v>0</v>
          </cell>
          <cell r="AI330" t="str">
            <v>NORM</v>
          </cell>
          <cell r="AJ330" t="str">
            <v>Normal</v>
          </cell>
          <cell r="AM330" t="str">
            <v>PX1.2</v>
          </cell>
          <cell r="AN330" t="str">
            <v>Prix magasin + 20% de marg</v>
          </cell>
          <cell r="AP330">
            <v>0</v>
          </cell>
          <cell r="AQ330">
            <v>0</v>
          </cell>
          <cell r="AS330">
            <v>29.78</v>
          </cell>
          <cell r="AT330">
            <v>29.775000000000002</v>
          </cell>
          <cell r="AU330">
            <v>31.259999999999998</v>
          </cell>
        </row>
        <row r="331">
          <cell r="A331" t="str">
            <v>M25</v>
          </cell>
          <cell r="C331" t="str">
            <v>AN</v>
          </cell>
          <cell r="D331" t="str">
            <v>MANCHON FEM/FEM A COLLER D25</v>
          </cell>
          <cell r="E331">
            <v>8</v>
          </cell>
          <cell r="F331" t="str">
            <v>PVC/PE</v>
          </cell>
          <cell r="G331">
            <v>4</v>
          </cell>
          <cell r="H331" t="str">
            <v>PVC/PE</v>
          </cell>
          <cell r="K331">
            <v>1</v>
          </cell>
          <cell r="L331" t="str">
            <v>RACCORD PVC PRESSION &amp; PE</v>
          </cell>
          <cell r="M331" t="str">
            <v>SORODIST</v>
          </cell>
          <cell r="N331" t="str">
            <v>M25</v>
          </cell>
          <cell r="O331" t="str">
            <v>MANCHON FEM/FEM A COLLER D25</v>
          </cell>
          <cell r="Q331">
            <v>1</v>
          </cell>
          <cell r="R331">
            <v>1</v>
          </cell>
          <cell r="S331" t="e">
            <v>#N/A</v>
          </cell>
          <cell r="T331" t="e">
            <v>#N/A</v>
          </cell>
          <cell r="U331" t="e">
            <v>#N/A</v>
          </cell>
          <cell r="V331">
            <v>0.27</v>
          </cell>
          <cell r="W331">
            <v>0.27</v>
          </cell>
          <cell r="X331">
            <v>0.27</v>
          </cell>
          <cell r="Y331"/>
          <cell r="Z331"/>
          <cell r="AA331"/>
          <cell r="AB331">
            <v>0.36299999999999999</v>
          </cell>
          <cell r="AC331" t="str">
            <v>OK</v>
          </cell>
          <cell r="AD331">
            <v>0.27</v>
          </cell>
          <cell r="AE331" t="str">
            <v>EUR</v>
          </cell>
          <cell r="AF331">
            <v>0</v>
          </cell>
          <cell r="AI331" t="str">
            <v>NORM</v>
          </cell>
          <cell r="AJ331" t="str">
            <v>Normal</v>
          </cell>
          <cell r="AM331" t="str">
            <v>PX1.2</v>
          </cell>
          <cell r="AN331" t="str">
            <v>Prix magasin + 20% de marg</v>
          </cell>
          <cell r="AP331">
            <v>0</v>
          </cell>
          <cell r="AQ331">
            <v>0</v>
          </cell>
          <cell r="AS331">
            <v>0.4</v>
          </cell>
          <cell r="AT331">
            <v>0.40500000000000003</v>
          </cell>
          <cell r="AU331">
            <v>0.54449999999999998</v>
          </cell>
        </row>
        <row r="332">
          <cell r="A332" t="str">
            <v>MRACPEHD63</v>
          </cell>
          <cell r="C332" t="e">
            <v>#N/A</v>
          </cell>
          <cell r="D332" t="str">
            <v>RACCORD PEHD SOUPLE POUR POSTE DE RELEVAGE D6</v>
          </cell>
          <cell r="E332">
            <v>9</v>
          </cell>
          <cell r="F332" t="str">
            <v>POSTES DE RELEVAGE</v>
          </cell>
          <cell r="G332">
            <v>4</v>
          </cell>
          <cell r="H332" t="str">
            <v>PVC/PE</v>
          </cell>
          <cell r="K332">
            <v>3</v>
          </cell>
          <cell r="L332" t="str">
            <v>ACCESSOIRES POSTE</v>
          </cell>
          <cell r="M332" t="str">
            <v>AQUATIRIS</v>
          </cell>
          <cell r="N332" t="str">
            <v>&lt;Non référencé&gt;</v>
          </cell>
          <cell r="O332" t="str">
            <v>&lt;Article non référencé&gt;</v>
          </cell>
          <cell r="Q332">
            <v>1</v>
          </cell>
          <cell r="R332">
            <v>0</v>
          </cell>
          <cell r="S332" t="e">
            <v>#N/A</v>
          </cell>
          <cell r="T332" t="e">
            <v>#N/A</v>
          </cell>
          <cell r="U332" t="e">
            <v>#N/A</v>
          </cell>
          <cell r="V332" t="str">
            <v>-</v>
          </cell>
          <cell r="W332">
            <v>0</v>
          </cell>
          <cell r="X332">
            <v>16.959</v>
          </cell>
          <cell r="Y332">
            <v>0</v>
          </cell>
          <cell r="Z332"/>
          <cell r="AA332"/>
          <cell r="AB332">
            <v>17.920000000000002</v>
          </cell>
          <cell r="AC332" t="str">
            <v>OK</v>
          </cell>
          <cell r="AD332">
            <v>0</v>
          </cell>
          <cell r="AE332" t="str">
            <v>EUR</v>
          </cell>
          <cell r="AF332">
            <v>0</v>
          </cell>
          <cell r="AI332" t="str">
            <v>NORM</v>
          </cell>
          <cell r="AJ332" t="str">
            <v>Normal</v>
          </cell>
          <cell r="AM332" t="str">
            <v>PX1.2</v>
          </cell>
          <cell r="AN332" t="str">
            <v>Prix magasin + 20% de marg</v>
          </cell>
          <cell r="AP332">
            <v>0</v>
          </cell>
          <cell r="AQ332">
            <v>0</v>
          </cell>
          <cell r="AS332">
            <v>21.44</v>
          </cell>
          <cell r="AT332">
            <v>29.944760000000002</v>
          </cell>
          <cell r="AU332">
            <v>31.942259999999997</v>
          </cell>
        </row>
        <row r="333">
          <cell r="A333" t="str">
            <v>M40</v>
          </cell>
          <cell r="C333" t="e">
            <v>#N/A</v>
          </cell>
          <cell r="D333" t="str">
            <v>MANCHON FEM/FEM A COLLER</v>
          </cell>
          <cell r="E333">
            <v>8</v>
          </cell>
          <cell r="F333" t="str">
            <v>PVC/PE</v>
          </cell>
          <cell r="G333">
            <v>4</v>
          </cell>
          <cell r="H333" t="str">
            <v>PVC/PE</v>
          </cell>
          <cell r="K333">
            <v>1</v>
          </cell>
          <cell r="L333" t="str">
            <v>RACCORD PVC PRESSION &amp; PE</v>
          </cell>
          <cell r="M333" t="str">
            <v>SORODIST</v>
          </cell>
          <cell r="N333" t="str">
            <v>M40</v>
          </cell>
          <cell r="O333" t="str">
            <v>MANCHON FEM/FEM A COLLER</v>
          </cell>
          <cell r="Q333">
            <v>1</v>
          </cell>
          <cell r="R333">
            <v>1</v>
          </cell>
          <cell r="S333" t="e">
            <v>#N/A</v>
          </cell>
          <cell r="T333" t="e">
            <v>#N/A</v>
          </cell>
          <cell r="U333" t="e">
            <v>#N/A</v>
          </cell>
          <cell r="V333">
            <v>0.3</v>
          </cell>
          <cell r="W333">
            <v>0.3</v>
          </cell>
          <cell r="X333" t="e">
            <v>#N/A</v>
          </cell>
          <cell r="Y333">
            <v>0.3</v>
          </cell>
          <cell r="Z333"/>
          <cell r="AA333"/>
          <cell r="AB333" t="e">
            <v>#N/A</v>
          </cell>
          <cell r="AC333"/>
          <cell r="AD333">
            <v>0.3</v>
          </cell>
          <cell r="AE333" t="str">
            <v>EUR</v>
          </cell>
          <cell r="AF333">
            <v>0</v>
          </cell>
          <cell r="AI333" t="str">
            <v>NORM</v>
          </cell>
          <cell r="AJ333" t="str">
            <v>Normal</v>
          </cell>
          <cell r="AM333" t="str">
            <v>PX1.2</v>
          </cell>
          <cell r="AN333" t="str">
            <v>Prix magasin + 20% de marg</v>
          </cell>
          <cell r="AP333">
            <v>0</v>
          </cell>
          <cell r="AQ333">
            <v>0</v>
          </cell>
          <cell r="AS333">
            <v>0.35</v>
          </cell>
          <cell r="AT333" t="e">
            <v>#N/A</v>
          </cell>
          <cell r="AU333" t="e">
            <v>#N/A</v>
          </cell>
        </row>
        <row r="334">
          <cell r="A334" t="str">
            <v>M450</v>
          </cell>
          <cell r="C334" t="e">
            <v>#N/A</v>
          </cell>
          <cell r="D334" t="str">
            <v>SUPPORT HAUT TOLE INOX POUR POSTE DE RELEVAGE</v>
          </cell>
          <cell r="E334">
            <v>9</v>
          </cell>
          <cell r="F334" t="str">
            <v>POSTES DE RELEVAGE</v>
          </cell>
          <cell r="G334">
            <v>5</v>
          </cell>
          <cell r="H334" t="str">
            <v>POSTES DE RELEVAGE</v>
          </cell>
          <cell r="K334">
            <v>3</v>
          </cell>
          <cell r="L334" t="str">
            <v>ACCESSOIRES POSTE</v>
          </cell>
          <cell r="M334" t="str">
            <v>MC</v>
          </cell>
          <cell r="N334" t="str">
            <v>M450</v>
          </cell>
          <cell r="O334" t="str">
            <v>SUPPORT HAUT TOLE INOX POUR POSTE DE RELEVAGE</v>
          </cell>
          <cell r="Q334">
            <v>1</v>
          </cell>
          <cell r="R334">
            <v>1</v>
          </cell>
          <cell r="S334" t="e">
            <v>#N/A</v>
          </cell>
          <cell r="T334" t="e">
            <v>#N/A</v>
          </cell>
          <cell r="U334" t="e">
            <v>#N/A</v>
          </cell>
          <cell r="V334">
            <v>12.74</v>
          </cell>
          <cell r="W334">
            <v>12.74</v>
          </cell>
          <cell r="X334" t="e">
            <v>#N/A</v>
          </cell>
          <cell r="Y334">
            <v>12.74</v>
          </cell>
          <cell r="Z334"/>
          <cell r="AA334"/>
          <cell r="AB334" t="e">
            <v>#N/A</v>
          </cell>
          <cell r="AC334"/>
          <cell r="AD334">
            <v>12.74</v>
          </cell>
          <cell r="AE334" t="str">
            <v>EUR</v>
          </cell>
          <cell r="AF334">
            <v>0</v>
          </cell>
          <cell r="AI334" t="str">
            <v>NORM</v>
          </cell>
          <cell r="AJ334" t="str">
            <v>Normal</v>
          </cell>
          <cell r="AM334" t="str">
            <v>PX1.2</v>
          </cell>
          <cell r="AN334" t="str">
            <v>Prix magasin + 20% de marg</v>
          </cell>
          <cell r="AP334">
            <v>0</v>
          </cell>
          <cell r="AQ334">
            <v>0</v>
          </cell>
          <cell r="AS334">
            <v>16.809999999999999</v>
          </cell>
          <cell r="AT334" t="e">
            <v>#N/A</v>
          </cell>
          <cell r="AU334" t="e">
            <v>#N/A</v>
          </cell>
        </row>
        <row r="335">
          <cell r="A335" t="str">
            <v>M460</v>
          </cell>
          <cell r="C335" t="e">
            <v>#N/A</v>
          </cell>
          <cell r="D335" t="str">
            <v>SUPPORT BAS TOLE INOX POUR POSTE DE RELEVAGE</v>
          </cell>
          <cell r="E335">
            <v>9</v>
          </cell>
          <cell r="F335" t="str">
            <v>POSTES DE RELEVAGE</v>
          </cell>
          <cell r="G335">
            <v>5</v>
          </cell>
          <cell r="H335" t="str">
            <v>POSTES DE RELEVAGE</v>
          </cell>
          <cell r="K335">
            <v>3</v>
          </cell>
          <cell r="L335" t="str">
            <v>ACCESSOIRES POSTE</v>
          </cell>
          <cell r="M335" t="str">
            <v>MC</v>
          </cell>
          <cell r="N335" t="str">
            <v>M460</v>
          </cell>
          <cell r="O335" t="str">
            <v>SUPPORT BAS TOLE INOX POUR POSTE DE RELEVAGE</v>
          </cell>
          <cell r="Q335">
            <v>1</v>
          </cell>
          <cell r="R335">
            <v>1</v>
          </cell>
          <cell r="S335" t="e">
            <v>#N/A</v>
          </cell>
          <cell r="T335" t="e">
            <v>#N/A</v>
          </cell>
          <cell r="U335" t="e">
            <v>#N/A</v>
          </cell>
          <cell r="V335">
            <v>14.96</v>
          </cell>
          <cell r="W335">
            <v>14.96</v>
          </cell>
          <cell r="X335" t="e">
            <v>#N/A</v>
          </cell>
          <cell r="Y335">
            <v>14.96</v>
          </cell>
          <cell r="Z335"/>
          <cell r="AA335"/>
          <cell r="AB335" t="e">
            <v>#N/A</v>
          </cell>
          <cell r="AC335"/>
          <cell r="AD335">
            <v>14.96</v>
          </cell>
          <cell r="AE335" t="str">
            <v>EUR</v>
          </cell>
          <cell r="AF335">
            <v>0</v>
          </cell>
          <cell r="AI335" t="str">
            <v>NORM</v>
          </cell>
          <cell r="AJ335" t="str">
            <v>Normal</v>
          </cell>
          <cell r="AM335" t="str">
            <v>PX1.2</v>
          </cell>
          <cell r="AN335" t="str">
            <v>Prix magasin + 20% de marg</v>
          </cell>
          <cell r="AP335">
            <v>0</v>
          </cell>
          <cell r="AQ335">
            <v>0</v>
          </cell>
          <cell r="AS335">
            <v>19.739999999999998</v>
          </cell>
          <cell r="AT335" t="e">
            <v>#N/A</v>
          </cell>
          <cell r="AU335" t="e">
            <v>#N/A</v>
          </cell>
        </row>
        <row r="336">
          <cell r="A336" t="str">
            <v>M50</v>
          </cell>
          <cell r="C336" t="str">
            <v>AN</v>
          </cell>
          <cell r="D336" t="str">
            <v>MANCHON FEM/FEM A COLLER D50</v>
          </cell>
          <cell r="E336">
            <v>8</v>
          </cell>
          <cell r="F336" t="str">
            <v>PVC/PE</v>
          </cell>
          <cell r="G336">
            <v>4</v>
          </cell>
          <cell r="H336" t="str">
            <v>PVC/PE</v>
          </cell>
          <cell r="K336">
            <v>1</v>
          </cell>
          <cell r="L336" t="str">
            <v>RACCORD PVC PRESSION &amp; PE</v>
          </cell>
          <cell r="M336" t="str">
            <v>SORODIST</v>
          </cell>
          <cell r="N336" t="str">
            <v>M50</v>
          </cell>
          <cell r="O336" t="str">
            <v>MANCHON FEM/FEM A COLLER D50</v>
          </cell>
          <cell r="Q336">
            <v>1</v>
          </cell>
          <cell r="R336">
            <v>1</v>
          </cell>
          <cell r="S336">
            <v>166</v>
          </cell>
          <cell r="T336">
            <v>0.33900000000000002</v>
          </cell>
          <cell r="U336" t="str">
            <v>AN</v>
          </cell>
          <cell r="V336">
            <v>0.33900000000000002</v>
          </cell>
          <cell r="W336">
            <v>0.33900000000000002</v>
          </cell>
          <cell r="X336">
            <v>0.33900000000000002</v>
          </cell>
          <cell r="Y336"/>
          <cell r="Z336"/>
          <cell r="AA336"/>
          <cell r="AB336">
            <v>0.42199999999999999</v>
          </cell>
          <cell r="AC336" t="str">
            <v>OK</v>
          </cell>
          <cell r="AD336">
            <v>0.33900000000000002</v>
          </cell>
          <cell r="AE336" t="str">
            <v>EUR</v>
          </cell>
          <cell r="AF336">
            <v>0</v>
          </cell>
          <cell r="AI336" t="str">
            <v>NORM</v>
          </cell>
          <cell r="AJ336" t="str">
            <v>Normal</v>
          </cell>
          <cell r="AM336" t="str">
            <v>PX1.2</v>
          </cell>
          <cell r="AN336" t="str">
            <v>Prix magasin + 20% de marg</v>
          </cell>
          <cell r="AP336">
            <v>0</v>
          </cell>
          <cell r="AQ336">
            <v>0</v>
          </cell>
          <cell r="AS336">
            <v>0.44</v>
          </cell>
          <cell r="AT336">
            <v>0.45087000000000005</v>
          </cell>
          <cell r="AU336">
            <v>0.56125999999999998</v>
          </cell>
        </row>
        <row r="337">
          <cell r="A337" t="str">
            <v>M63</v>
          </cell>
          <cell r="C337" t="str">
            <v>AN</v>
          </cell>
          <cell r="D337" t="str">
            <v>MANCHON FEM/FEM D63</v>
          </cell>
          <cell r="E337">
            <v>8</v>
          </cell>
          <cell r="F337" t="str">
            <v>PVC/PE</v>
          </cell>
          <cell r="G337">
            <v>4</v>
          </cell>
          <cell r="H337" t="str">
            <v>PVC/PE</v>
          </cell>
          <cell r="K337">
            <v>1</v>
          </cell>
          <cell r="L337" t="str">
            <v>RACCORD PVC PRESSION &amp; PE</v>
          </cell>
          <cell r="M337" t="str">
            <v>SORODIST</v>
          </cell>
          <cell r="N337" t="str">
            <v>M63</v>
          </cell>
          <cell r="O337" t="str">
            <v>MANCHON FEM/FEM D63</v>
          </cell>
          <cell r="Q337">
            <v>1</v>
          </cell>
          <cell r="R337">
            <v>1</v>
          </cell>
          <cell r="S337">
            <v>113</v>
          </cell>
          <cell r="T337">
            <v>0.68</v>
          </cell>
          <cell r="U337" t="str">
            <v>AN</v>
          </cell>
          <cell r="V337">
            <v>0.68400000000000005</v>
          </cell>
          <cell r="W337">
            <v>0.68400000000000005</v>
          </cell>
          <cell r="X337">
            <v>0.68400000000000005</v>
          </cell>
          <cell r="Y337"/>
          <cell r="Z337"/>
          <cell r="AA337"/>
          <cell r="AB337">
            <v>0.752</v>
          </cell>
          <cell r="AC337" t="str">
            <v>OK</v>
          </cell>
          <cell r="AD337">
            <v>0.65269999999999995</v>
          </cell>
          <cell r="AE337" t="str">
            <v>EUR</v>
          </cell>
          <cell r="AF337">
            <v>0</v>
          </cell>
          <cell r="AI337" t="str">
            <v>NORM</v>
          </cell>
          <cell r="AJ337" t="str">
            <v>Normal</v>
          </cell>
          <cell r="AM337" t="str">
            <v>PX1.2</v>
          </cell>
          <cell r="AN337" t="str">
            <v>Prix magasin + 20% de marg</v>
          </cell>
          <cell r="AP337">
            <v>0</v>
          </cell>
          <cell r="AQ337">
            <v>0</v>
          </cell>
          <cell r="AS337">
            <v>0.85</v>
          </cell>
          <cell r="AT337">
            <v>0.85500000000000009</v>
          </cell>
          <cell r="AU337">
            <v>0.94</v>
          </cell>
        </row>
        <row r="338">
          <cell r="A338" t="str">
            <v>MAG01</v>
          </cell>
          <cell r="C338" t="str">
            <v>AN</v>
          </cell>
          <cell r="D338" t="str">
            <v>AUTOMATISME POUR REGARD GRAVITAIRE</v>
          </cell>
          <cell r="E338">
            <v>5</v>
          </cell>
          <cell r="F338" t="str">
            <v>REGARDS/REPARTITEURS/CHASSES</v>
          </cell>
          <cell r="K338">
            <v>1</v>
          </cell>
          <cell r="L338" t="str">
            <v>DISTRIBUTION GRAVITAIRE/CHASSE/BROYEUR</v>
          </cell>
          <cell r="M338" t="str">
            <v>INEAUTEC</v>
          </cell>
          <cell r="N338" t="str">
            <v>MAG01</v>
          </cell>
          <cell r="O338" t="str">
            <v>AUTOMATISME POUR REGARD GRAVITAIRE</v>
          </cell>
          <cell r="Q338">
            <v>1</v>
          </cell>
          <cell r="R338">
            <v>0</v>
          </cell>
          <cell r="S338" t="e">
            <v>#N/A</v>
          </cell>
          <cell r="T338" t="e">
            <v>#N/A</v>
          </cell>
          <cell r="U338" t="e">
            <v>#N/A</v>
          </cell>
          <cell r="V338">
            <v>0</v>
          </cell>
          <cell r="W338">
            <v>0</v>
          </cell>
          <cell r="X338">
            <v>0</v>
          </cell>
          <cell r="Y338">
            <v>0</v>
          </cell>
          <cell r="Z338">
            <v>0</v>
          </cell>
          <cell r="AA338"/>
          <cell r="AB338">
            <v>0</v>
          </cell>
          <cell r="AD338">
            <v>0</v>
          </cell>
          <cell r="AE338" t="str">
            <v>EUR</v>
          </cell>
          <cell r="AF338">
            <v>0</v>
          </cell>
          <cell r="AI338" t="str">
            <v>NORM</v>
          </cell>
          <cell r="AJ338" t="str">
            <v>Normal</v>
          </cell>
          <cell r="AM338" t="str">
            <v>PX1.2</v>
          </cell>
          <cell r="AN338" t="str">
            <v>Prix magasin + 20% de marg</v>
          </cell>
          <cell r="AP338">
            <v>0</v>
          </cell>
          <cell r="AQ338">
            <v>0</v>
          </cell>
          <cell r="AS338">
            <v>83.34</v>
          </cell>
          <cell r="AT338">
            <v>0</v>
          </cell>
          <cell r="AU338">
            <v>0</v>
          </cell>
        </row>
        <row r="339">
          <cell r="A339" t="str">
            <v>MREHA</v>
          </cell>
          <cell r="C339" t="str">
            <v>AS</v>
          </cell>
          <cell r="D339" t="str">
            <v>REHAUSSE PETIT REGARD CARREE</v>
          </cell>
          <cell r="E339">
            <v>5</v>
          </cell>
          <cell r="F339" t="str">
            <v>REGARDS/REPARTITEURS/CHASSES</v>
          </cell>
          <cell r="G339">
            <v>1</v>
          </cell>
          <cell r="H339" t="str">
            <v>REGARDS/REPARTITEURS/CHASSES</v>
          </cell>
          <cell r="K339">
            <v>5</v>
          </cell>
          <cell r="L339" t="str">
            <v>REGARDS AU DETAIL</v>
          </cell>
          <cell r="M339" t="str">
            <v>EMP</v>
          </cell>
          <cell r="N339" t="str">
            <v>REHAUSSEA008F</v>
          </cell>
          <cell r="O339" t="str">
            <v>REHAUSSE POUR REGARD HEXAGONAL AQUATIRIS</v>
          </cell>
          <cell r="P339" t="str">
            <v>pc</v>
          </cell>
          <cell r="Q339">
            <v>1</v>
          </cell>
          <cell r="R339">
            <v>1</v>
          </cell>
          <cell r="S339" t="e">
            <v>#N/A</v>
          </cell>
          <cell r="T339" t="e">
            <v>#N/A</v>
          </cell>
          <cell r="U339" t="e">
            <v>#N/A</v>
          </cell>
          <cell r="V339">
            <v>16</v>
          </cell>
          <cell r="W339">
            <v>16</v>
          </cell>
          <cell r="X339">
            <v>16</v>
          </cell>
          <cell r="Y339"/>
          <cell r="Z339"/>
          <cell r="AA339"/>
          <cell r="AB339">
            <v>16</v>
          </cell>
          <cell r="AC339" t="str">
            <v>OK</v>
          </cell>
          <cell r="AD339">
            <v>16</v>
          </cell>
          <cell r="AE339" t="str">
            <v>EUR</v>
          </cell>
          <cell r="AF339">
            <v>0</v>
          </cell>
          <cell r="AI339" t="str">
            <v>NORM</v>
          </cell>
          <cell r="AJ339" t="str">
            <v>Normal</v>
          </cell>
          <cell r="AM339" t="str">
            <v>PX1.2</v>
          </cell>
          <cell r="AN339" t="str">
            <v>Prix magasin + 20% de marg</v>
          </cell>
          <cell r="AO339">
            <v>1</v>
          </cell>
          <cell r="AP339">
            <v>0</v>
          </cell>
          <cell r="AQ339">
            <v>0</v>
          </cell>
          <cell r="AS339">
            <v>32.479999999999997</v>
          </cell>
          <cell r="AT339">
            <v>32</v>
          </cell>
          <cell r="AU339">
            <v>32</v>
          </cell>
        </row>
        <row r="340">
          <cell r="A340" t="str">
            <v>GUIDEPRO</v>
          </cell>
          <cell r="C340" t="str">
            <v>AS</v>
          </cell>
          <cell r="D340" t="str">
            <v>GUIDE POUR LES PRESCRIPTEURS</v>
          </cell>
          <cell r="E340">
            <v>16</v>
          </cell>
          <cell r="F340" t="str">
            <v>SUPPORT DE COMMUNICATION</v>
          </cell>
          <cell r="G340">
            <v>10</v>
          </cell>
          <cell r="H340" t="str">
            <v>SUPPORT DE COMMUNICATION</v>
          </cell>
          <cell r="M340" t="str">
            <v>ADA</v>
          </cell>
          <cell r="N340" t="str">
            <v>GUIDEPRO</v>
          </cell>
          <cell r="O340" t="str">
            <v>GUIDE POUR LES PRESCRIPTEURS</v>
          </cell>
          <cell r="P340" t="str">
            <v>pc</v>
          </cell>
          <cell r="Q340">
            <v>1</v>
          </cell>
          <cell r="R340">
            <v>0</v>
          </cell>
          <cell r="S340">
            <v>8</v>
          </cell>
          <cell r="T340">
            <v>25.1</v>
          </cell>
          <cell r="U340" t="str">
            <v>AS</v>
          </cell>
          <cell r="V340">
            <v>25.1</v>
          </cell>
          <cell r="W340">
            <v>25.1</v>
          </cell>
          <cell r="X340">
            <v>25.1</v>
          </cell>
          <cell r="Y340"/>
          <cell r="Z340"/>
          <cell r="AA340" t="str">
            <v>-</v>
          </cell>
          <cell r="AB340">
            <v>25.1</v>
          </cell>
          <cell r="AC340" t="str">
            <v>OK</v>
          </cell>
          <cell r="AD340">
            <v>25.1</v>
          </cell>
          <cell r="AE340" t="str">
            <v>EUR</v>
          </cell>
          <cell r="AF340">
            <v>0</v>
          </cell>
          <cell r="AI340" t="str">
            <v>NORM</v>
          </cell>
          <cell r="AJ340" t="str">
            <v>Normal</v>
          </cell>
          <cell r="AM340" t="str">
            <v>PX1.2</v>
          </cell>
          <cell r="AN340" t="str">
            <v>Prix magasin + 20% de marg</v>
          </cell>
          <cell r="AP340">
            <v>0</v>
          </cell>
          <cell r="AQ340">
            <v>0</v>
          </cell>
          <cell r="AS340">
            <v>33.090000000000003</v>
          </cell>
          <cell r="AT340">
            <v>33.383000000000003</v>
          </cell>
          <cell r="AU340">
            <v>33.383000000000003</v>
          </cell>
        </row>
        <row r="341">
          <cell r="A341" t="str">
            <v>Z-MS-10/2</v>
          </cell>
          <cell r="C341" t="str">
            <v>AS</v>
          </cell>
          <cell r="D341" t="str">
            <v>DISJONCTEUR MAGNETO THERMIQUE 10/2</v>
          </cell>
          <cell r="E341">
            <v>15</v>
          </cell>
          <cell r="F341" t="str">
            <v>ELECTRICITE</v>
          </cell>
          <cell r="G341">
            <v>6</v>
          </cell>
          <cell r="H341" t="str">
            <v>ELECTRICITE</v>
          </cell>
          <cell r="M341" t="str">
            <v>EATON</v>
          </cell>
          <cell r="N341" t="str">
            <v>Z-MS-10/2</v>
          </cell>
          <cell r="O341" t="str">
            <v>DISJONCTEUR MOTEUR 10/2</v>
          </cell>
          <cell r="P341" t="str">
            <v>pc</v>
          </cell>
          <cell r="Q341">
            <v>1</v>
          </cell>
          <cell r="R341">
            <v>1</v>
          </cell>
          <cell r="S341">
            <v>26</v>
          </cell>
          <cell r="T341">
            <v>22.8</v>
          </cell>
          <cell r="U341" t="str">
            <v>AS</v>
          </cell>
          <cell r="V341">
            <v>22.8</v>
          </cell>
          <cell r="W341">
            <v>22.8</v>
          </cell>
          <cell r="X341">
            <v>22.8</v>
          </cell>
          <cell r="Y341"/>
          <cell r="Z341"/>
          <cell r="AA341"/>
          <cell r="AB341">
            <v>22.8</v>
          </cell>
          <cell r="AC341" t="str">
            <v>OK</v>
          </cell>
          <cell r="AD341">
            <v>22.8</v>
          </cell>
          <cell r="AE341" t="str">
            <v>EUR</v>
          </cell>
          <cell r="AF341">
            <v>0</v>
          </cell>
          <cell r="AI341" t="str">
            <v>NORM</v>
          </cell>
          <cell r="AJ341" t="str">
            <v>Normal</v>
          </cell>
          <cell r="AM341" t="str">
            <v>PX1.2</v>
          </cell>
          <cell r="AN341" t="str">
            <v>Prix magasin + 20% de marg</v>
          </cell>
          <cell r="AP341">
            <v>0</v>
          </cell>
          <cell r="AQ341">
            <v>0</v>
          </cell>
          <cell r="AS341">
            <v>31</v>
          </cell>
          <cell r="AT341">
            <v>34.200000000000003</v>
          </cell>
          <cell r="AU341">
            <v>34.200000000000003</v>
          </cell>
        </row>
        <row r="342">
          <cell r="A342" t="str">
            <v>MSCIEFIK105</v>
          </cell>
          <cell r="C342" t="str">
            <v>AS</v>
          </cell>
          <cell r="D342" t="str">
            <v>FIK105 - SCIE CLOCHE DENTURE FINE D105</v>
          </cell>
          <cell r="E342">
            <v>14</v>
          </cell>
          <cell r="F342" t="str">
            <v>OUTILLAGE</v>
          </cell>
          <cell r="G342">
            <v>9</v>
          </cell>
          <cell r="H342" t="str">
            <v>OUTILLAGE</v>
          </cell>
          <cell r="M342" t="str">
            <v>KENI</v>
          </cell>
          <cell r="N342">
            <v>9105</v>
          </cell>
          <cell r="O342" t="str">
            <v>FIK105 - SCIE CLOCHE DENTURE FINE  D105</v>
          </cell>
          <cell r="P342" t="str">
            <v>pc</v>
          </cell>
          <cell r="Q342">
            <v>1</v>
          </cell>
          <cell r="R342">
            <v>1</v>
          </cell>
          <cell r="S342" t="e">
            <v>#N/A</v>
          </cell>
          <cell r="T342" t="e">
            <v>#N/A</v>
          </cell>
          <cell r="U342" t="e">
            <v>#N/A</v>
          </cell>
          <cell r="V342">
            <v>21.76</v>
          </cell>
          <cell r="W342">
            <v>21.76</v>
          </cell>
          <cell r="X342">
            <v>21.76</v>
          </cell>
          <cell r="Y342"/>
          <cell r="Z342"/>
          <cell r="AA342">
            <v>0.05</v>
          </cell>
          <cell r="AB342">
            <v>22.848000000000003</v>
          </cell>
          <cell r="AC342" t="str">
            <v>OK</v>
          </cell>
          <cell r="AD342">
            <v>21.76</v>
          </cell>
          <cell r="AE342" t="str">
            <v>EUR</v>
          </cell>
          <cell r="AF342">
            <v>0</v>
          </cell>
          <cell r="AI342" t="str">
            <v>NORM</v>
          </cell>
          <cell r="AJ342" t="str">
            <v>Normal</v>
          </cell>
          <cell r="AM342" t="str">
            <v>PX1.2</v>
          </cell>
          <cell r="AN342" t="str">
            <v>Prix magasin + 20% de marg</v>
          </cell>
          <cell r="AP342">
            <v>0</v>
          </cell>
          <cell r="AQ342">
            <v>0</v>
          </cell>
          <cell r="AS342">
            <v>32.64</v>
          </cell>
          <cell r="AT342">
            <v>32.64</v>
          </cell>
          <cell r="AU342">
            <v>34.272000000000006</v>
          </cell>
        </row>
        <row r="343">
          <cell r="A343" t="str">
            <v>MVANGUI63</v>
          </cell>
          <cell r="C343" t="str">
            <v>AS</v>
          </cell>
          <cell r="D343" t="str">
            <v>VANNE GUILLOTINE D63</v>
          </cell>
          <cell r="E343">
            <v>10</v>
          </cell>
          <cell r="F343" t="str">
            <v>ACCESSOIRES AU DETAIL</v>
          </cell>
          <cell r="G343">
            <v>13</v>
          </cell>
          <cell r="H343" t="str">
            <v>VANNES</v>
          </cell>
          <cell r="M343" t="str">
            <v>DUKTRAD VDL</v>
          </cell>
          <cell r="N343" t="str">
            <v>6.80.63</v>
          </cell>
          <cell r="O343" t="str">
            <v>VANNE GUILLOTINE DIAMETRE 63</v>
          </cell>
          <cell r="P343" t="str">
            <v>pc</v>
          </cell>
          <cell r="Q343">
            <v>1</v>
          </cell>
          <cell r="R343">
            <v>1</v>
          </cell>
          <cell r="S343" t="e">
            <v>#N/A</v>
          </cell>
          <cell r="T343" t="e">
            <v>#N/A</v>
          </cell>
          <cell r="U343" t="e">
            <v>#N/A</v>
          </cell>
          <cell r="V343">
            <v>23.42</v>
          </cell>
          <cell r="W343">
            <v>23.42</v>
          </cell>
          <cell r="X343">
            <v>23.42</v>
          </cell>
          <cell r="Y343"/>
          <cell r="Z343"/>
          <cell r="AA343"/>
          <cell r="AB343">
            <v>23.42</v>
          </cell>
          <cell r="AC343" t="str">
            <v>OK</v>
          </cell>
          <cell r="AD343">
            <v>22.29</v>
          </cell>
          <cell r="AE343" t="str">
            <v>EUR</v>
          </cell>
          <cell r="AF343">
            <v>0</v>
          </cell>
          <cell r="AI343" t="str">
            <v>NORM</v>
          </cell>
          <cell r="AJ343" t="str">
            <v>Normal</v>
          </cell>
          <cell r="AM343" t="str">
            <v>PX1.2</v>
          </cell>
          <cell r="AN343" t="str">
            <v>Prix magasin + 20% de marg</v>
          </cell>
          <cell r="AO343">
            <v>1</v>
          </cell>
          <cell r="AP343">
            <v>0</v>
          </cell>
          <cell r="AQ343">
            <v>0</v>
          </cell>
          <cell r="AS343">
            <v>35.659999999999997</v>
          </cell>
          <cell r="AT343">
            <v>35.130000000000003</v>
          </cell>
          <cell r="AU343">
            <v>35.130000000000003</v>
          </cell>
        </row>
        <row r="344">
          <cell r="A344" t="str">
            <v>SPY45100</v>
          </cell>
          <cell r="C344" t="str">
            <v>AS</v>
          </cell>
          <cell r="D344" t="str">
            <v>CULOTTE Y 45 M/F 100</v>
          </cell>
          <cell r="E344">
            <v>8</v>
          </cell>
          <cell r="F344" t="str">
            <v>PVC/PE</v>
          </cell>
          <cell r="G344">
            <v>4</v>
          </cell>
          <cell r="H344" t="str">
            <v>PVC/PE</v>
          </cell>
          <cell r="K344">
            <v>3</v>
          </cell>
          <cell r="L344" t="str">
            <v>PVC EVACUATION / VENTILATION / DRAINAGE</v>
          </cell>
          <cell r="M344" t="str">
            <v>NICOLL</v>
          </cell>
          <cell r="N344" t="str">
            <v>SPY45100</v>
          </cell>
          <cell r="O344" t="str">
            <v>CULOTTE Y 45° M/F 100</v>
          </cell>
          <cell r="P344" t="str">
            <v>pc</v>
          </cell>
          <cell r="Q344">
            <v>1</v>
          </cell>
          <cell r="R344">
            <v>1</v>
          </cell>
          <cell r="S344">
            <v>202</v>
          </cell>
          <cell r="T344">
            <v>23.51</v>
          </cell>
          <cell r="U344" t="str">
            <v>AS</v>
          </cell>
          <cell r="V344">
            <v>23.51</v>
          </cell>
          <cell r="W344">
            <v>23.51</v>
          </cell>
          <cell r="X344">
            <v>23.51</v>
          </cell>
          <cell r="Y344"/>
          <cell r="Z344"/>
          <cell r="AA344"/>
          <cell r="AB344">
            <v>23.51</v>
          </cell>
          <cell r="AC344" t="str">
            <v>OK</v>
          </cell>
          <cell r="AD344">
            <v>23.51</v>
          </cell>
          <cell r="AE344" t="str">
            <v>EUR</v>
          </cell>
          <cell r="AF344">
            <v>0</v>
          </cell>
          <cell r="AI344" t="str">
            <v>NORM</v>
          </cell>
          <cell r="AJ344" t="str">
            <v>Normal</v>
          </cell>
          <cell r="AM344" t="str">
            <v>PX1.2</v>
          </cell>
          <cell r="AN344" t="str">
            <v>Prix magasin + 20% de marg</v>
          </cell>
          <cell r="AP344">
            <v>0</v>
          </cell>
          <cell r="AQ344">
            <v>0</v>
          </cell>
          <cell r="AS344">
            <v>31.74</v>
          </cell>
          <cell r="AT344">
            <v>35.265000000000001</v>
          </cell>
          <cell r="AU344">
            <v>35.265000000000001</v>
          </cell>
        </row>
        <row r="345">
          <cell r="A345" t="str">
            <v>MARINIEREF-M</v>
          </cell>
          <cell r="C345" t="e">
            <v>#N/A</v>
          </cell>
          <cell r="D345" t="str">
            <v>MARINIERE AQUATIRIS - TAILLE VETEMENT : TAILL</v>
          </cell>
          <cell r="M345" t="str">
            <v>ARMORLUX</v>
          </cell>
          <cell r="N345" t="str">
            <v>MARINIEREF-M</v>
          </cell>
          <cell r="O345" t="str">
            <v>MARINIERE AQUATIRIS - TAILLE VETEMENT : TAILL</v>
          </cell>
          <cell r="Q345">
            <v>0</v>
          </cell>
          <cell r="R345">
            <v>0</v>
          </cell>
          <cell r="S345">
            <v>16</v>
          </cell>
          <cell r="T345">
            <v>24.58</v>
          </cell>
          <cell r="U345" t="str">
            <v>Z</v>
          </cell>
          <cell r="V345">
            <v>0</v>
          </cell>
          <cell r="W345">
            <v>0</v>
          </cell>
          <cell r="X345">
            <v>24.58</v>
          </cell>
          <cell r="Y345">
            <v>0</v>
          </cell>
          <cell r="Z345"/>
          <cell r="AA345"/>
          <cell r="AB345">
            <v>24.58</v>
          </cell>
          <cell r="AC345" t="str">
            <v>OK</v>
          </cell>
          <cell r="AD345">
            <v>0</v>
          </cell>
          <cell r="AE345" t="str">
            <v>EUR</v>
          </cell>
          <cell r="AF345">
            <v>0</v>
          </cell>
          <cell r="AI345" t="str">
            <v>NORM</v>
          </cell>
          <cell r="AJ345" t="str">
            <v>Normal</v>
          </cell>
          <cell r="AM345" t="str">
            <v>PX1.2</v>
          </cell>
          <cell r="AN345" t="str">
            <v>Prix magasin + 20% de marg</v>
          </cell>
          <cell r="AP345">
            <v>0</v>
          </cell>
          <cell r="AQ345">
            <v>0</v>
          </cell>
          <cell r="AS345">
            <v>35</v>
          </cell>
          <cell r="AT345">
            <v>36.869999999999997</v>
          </cell>
          <cell r="AU345">
            <v>36.869999999999997</v>
          </cell>
        </row>
        <row r="346">
          <cell r="A346" t="str">
            <v>Y100M/F45INV</v>
          </cell>
          <cell r="C346" t="str">
            <v>AS</v>
          </cell>
          <cell r="D346" t="str">
            <v>Y PVC D100 45 M/F INVERSE</v>
          </cell>
          <cell r="E346">
            <v>8</v>
          </cell>
          <cell r="F346" t="str">
            <v>PVC/PE</v>
          </cell>
          <cell r="G346">
            <v>4</v>
          </cell>
          <cell r="H346" t="str">
            <v>PVC/PE</v>
          </cell>
          <cell r="K346">
            <v>1</v>
          </cell>
          <cell r="L346" t="str">
            <v>RACCORD PVC PRESSION &amp; PE</v>
          </cell>
          <cell r="M346" t="str">
            <v>NICOLL</v>
          </cell>
          <cell r="N346" t="str">
            <v>Y100M/F45INV</v>
          </cell>
          <cell r="O346" t="str">
            <v>Y PVC D100 45 M/F INVERSE</v>
          </cell>
          <cell r="P346" t="str">
            <v>pc</v>
          </cell>
          <cell r="Q346">
            <v>1</v>
          </cell>
          <cell r="R346">
            <v>1</v>
          </cell>
          <cell r="S346" t="e">
            <v>#N/A</v>
          </cell>
          <cell r="T346" t="e">
            <v>#N/A</v>
          </cell>
          <cell r="U346" t="e">
            <v>#N/A</v>
          </cell>
          <cell r="V346">
            <v>23.51</v>
          </cell>
          <cell r="W346">
            <v>23.51</v>
          </cell>
          <cell r="X346">
            <v>23.51</v>
          </cell>
          <cell r="Y346"/>
          <cell r="Z346"/>
          <cell r="AA346"/>
          <cell r="AB346">
            <v>23.51</v>
          </cell>
          <cell r="AC346" t="str">
            <v>OK</v>
          </cell>
          <cell r="AD346">
            <v>23.51</v>
          </cell>
          <cell r="AE346" t="str">
            <v>EUR</v>
          </cell>
          <cell r="AF346">
            <v>0</v>
          </cell>
          <cell r="AI346" t="str">
            <v>NORM</v>
          </cell>
          <cell r="AJ346" t="str">
            <v>Normal</v>
          </cell>
          <cell r="AM346" t="str">
            <v>PX1.2</v>
          </cell>
          <cell r="AN346" t="str">
            <v>Prix magasin + 20% de marg</v>
          </cell>
          <cell r="AO346" t="str">
            <v>u</v>
          </cell>
          <cell r="AP346">
            <v>0</v>
          </cell>
          <cell r="AQ346">
            <v>0</v>
          </cell>
          <cell r="AS346">
            <v>35.26</v>
          </cell>
          <cell r="AT346">
            <v>35.265000000000001</v>
          </cell>
          <cell r="AU346">
            <v>35.265000000000001</v>
          </cell>
        </row>
        <row r="347">
          <cell r="A347" t="str">
            <v>MBAC2.5</v>
          </cell>
          <cell r="C347" t="str">
            <v>AN</v>
          </cell>
          <cell r="D347" t="str">
            <v>BAC PEHD 2.5EH</v>
          </cell>
          <cell r="E347">
            <v>12</v>
          </cell>
          <cell r="F347" t="str">
            <v>KITS BACS/KITS COFFRAGES</v>
          </cell>
          <cell r="G347">
            <v>12</v>
          </cell>
          <cell r="H347" t="str">
            <v>KITS BACS</v>
          </cell>
          <cell r="M347" t="str">
            <v>EMP</v>
          </cell>
          <cell r="N347" t="str">
            <v>BAC2.5EH004F</v>
          </cell>
          <cell r="O347" t="str">
            <v>BAC D'ASSAINISSEMENT 2.5 EH</v>
          </cell>
          <cell r="Q347">
            <v>1</v>
          </cell>
          <cell r="R347">
            <v>1</v>
          </cell>
          <cell r="S347" t="e">
            <v>#N/A</v>
          </cell>
          <cell r="T347" t="e">
            <v>#N/A</v>
          </cell>
          <cell r="U347" t="e">
            <v>#N/A</v>
          </cell>
          <cell r="V347">
            <v>555.64</v>
          </cell>
          <cell r="W347">
            <v>555.64</v>
          </cell>
          <cell r="X347">
            <v>555.64</v>
          </cell>
          <cell r="Y347"/>
          <cell r="Z347"/>
          <cell r="AA347"/>
          <cell r="AB347">
            <v>555.64</v>
          </cell>
          <cell r="AC347" t="str">
            <v>OK</v>
          </cell>
          <cell r="AD347">
            <v>555.64</v>
          </cell>
          <cell r="AE347" t="str">
            <v>EUR</v>
          </cell>
          <cell r="AF347">
            <v>0</v>
          </cell>
          <cell r="AI347" t="str">
            <v>NORM</v>
          </cell>
          <cell r="AJ347" t="str">
            <v>Normal</v>
          </cell>
          <cell r="AM347" t="str">
            <v>PX1.2</v>
          </cell>
          <cell r="AN347" t="str">
            <v>Prix magasin + 20% de marg</v>
          </cell>
          <cell r="AO347">
            <v>1</v>
          </cell>
          <cell r="AP347">
            <v>0</v>
          </cell>
          <cell r="AQ347">
            <v>0</v>
          </cell>
          <cell r="AS347">
            <v>827.9</v>
          </cell>
          <cell r="AT347">
            <v>833.46</v>
          </cell>
          <cell r="AU347">
            <v>833.46</v>
          </cell>
        </row>
        <row r="348">
          <cell r="A348" t="str">
            <v>MBAC3</v>
          </cell>
          <cell r="C348" t="str">
            <v>AN</v>
          </cell>
          <cell r="D348" t="str">
            <v>BAC PEHD 3EH</v>
          </cell>
          <cell r="E348">
            <v>12</v>
          </cell>
          <cell r="F348" t="str">
            <v>KITS BACS/KITS COFFRAGES</v>
          </cell>
          <cell r="G348">
            <v>12</v>
          </cell>
          <cell r="H348" t="str">
            <v>KITS BACS</v>
          </cell>
          <cell r="M348" t="str">
            <v>EMP</v>
          </cell>
          <cell r="N348" t="str">
            <v>BAC3EH004F</v>
          </cell>
          <cell r="O348" t="str">
            <v>BAC D'ASSAINISSEMENT 3 EH</v>
          </cell>
          <cell r="P348">
            <v>1</v>
          </cell>
          <cell r="Q348">
            <v>1</v>
          </cell>
          <cell r="R348">
            <v>1</v>
          </cell>
          <cell r="S348" t="e">
            <v>#N/A</v>
          </cell>
          <cell r="T348" t="e">
            <v>#N/A</v>
          </cell>
          <cell r="U348" t="e">
            <v>#N/A</v>
          </cell>
          <cell r="V348">
            <v>637.44000000000005</v>
          </cell>
          <cell r="W348">
            <v>637.44000000000005</v>
          </cell>
          <cell r="X348">
            <v>637.44000000000005</v>
          </cell>
          <cell r="Y348"/>
          <cell r="Z348"/>
          <cell r="AA348"/>
          <cell r="AB348">
            <v>637.44000000000005</v>
          </cell>
          <cell r="AC348" t="str">
            <v>OK</v>
          </cell>
          <cell r="AD348">
            <v>637.44000000000005</v>
          </cell>
          <cell r="AE348" t="str">
            <v>EUR</v>
          </cell>
          <cell r="AF348">
            <v>0</v>
          </cell>
          <cell r="AI348" t="str">
            <v>NORM</v>
          </cell>
          <cell r="AJ348" t="str">
            <v>Normal</v>
          </cell>
          <cell r="AM348" t="str">
            <v>PX1.2</v>
          </cell>
          <cell r="AN348" t="str">
            <v>Prix magasin + 20% de marg</v>
          </cell>
          <cell r="AO348">
            <v>1</v>
          </cell>
          <cell r="AP348">
            <v>0</v>
          </cell>
          <cell r="AQ348">
            <v>0</v>
          </cell>
          <cell r="AS348">
            <v>949.79</v>
          </cell>
          <cell r="AT348">
            <v>956.16000000000008</v>
          </cell>
          <cell r="AU348">
            <v>956.16000000000008</v>
          </cell>
        </row>
        <row r="349">
          <cell r="A349" t="str">
            <v>PCLC3EH</v>
          </cell>
          <cell r="C349" t="e">
            <v>#N/A</v>
          </cell>
          <cell r="D349" t="str">
            <v>CLOISON CENTRALE FV 3EH 3X2</v>
          </cell>
          <cell r="E349">
            <v>1</v>
          </cell>
          <cell r="F349" t="str">
            <v>MEMBRANES ET ANTI-RACINES</v>
          </cell>
          <cell r="G349">
            <v>11</v>
          </cell>
          <cell r="H349" t="str">
            <v>CLOISON</v>
          </cell>
          <cell r="K349">
            <v>1</v>
          </cell>
          <cell r="L349" t="str">
            <v>Pack EPDM FV</v>
          </cell>
          <cell r="M349" t="str">
            <v>AQUATIRIS</v>
          </cell>
          <cell r="N349" t="str">
            <v>&lt;Non référencé&gt;</v>
          </cell>
          <cell r="O349" t="str">
            <v>&lt;Article non référencé&gt;</v>
          </cell>
          <cell r="Q349">
            <v>1</v>
          </cell>
          <cell r="R349">
            <v>0</v>
          </cell>
          <cell r="S349" t="e">
            <v>#N/A</v>
          </cell>
          <cell r="T349" t="e">
            <v>#N/A</v>
          </cell>
          <cell r="U349" t="e">
            <v>#N/A</v>
          </cell>
          <cell r="V349" t="str">
            <v>-</v>
          </cell>
          <cell r="W349">
            <v>0</v>
          </cell>
          <cell r="X349">
            <v>23.605</v>
          </cell>
          <cell r="Y349">
            <v>0</v>
          </cell>
          <cell r="Z349"/>
          <cell r="AA349"/>
          <cell r="AB349">
            <v>25.049199999999999</v>
          </cell>
          <cell r="AC349" t="str">
            <v>OK</v>
          </cell>
          <cell r="AD349">
            <v>0</v>
          </cell>
          <cell r="AE349" t="str">
            <v>EUR</v>
          </cell>
          <cell r="AF349">
            <v>0</v>
          </cell>
          <cell r="AI349" t="str">
            <v>NORM</v>
          </cell>
          <cell r="AJ349" t="str">
            <v>Normal</v>
          </cell>
          <cell r="AM349" t="str">
            <v>PX1.2</v>
          </cell>
          <cell r="AN349" t="str">
            <v>Prix magasin + 20% de marg</v>
          </cell>
          <cell r="AP349">
            <v>0</v>
          </cell>
          <cell r="AQ349">
            <v>0</v>
          </cell>
          <cell r="AS349">
            <v>36.67</v>
          </cell>
          <cell r="AT349">
            <v>34.03275</v>
          </cell>
          <cell r="AU349">
            <v>36.130800000000001</v>
          </cell>
        </row>
        <row r="350">
          <cell r="A350" t="str">
            <v>MBAR166</v>
          </cell>
          <cell r="C350" t="str">
            <v>AN</v>
          </cell>
          <cell r="D350" t="str">
            <v>BARRE GALVA EN T SUR MESURE 1M66</v>
          </cell>
          <cell r="E350">
            <v>13</v>
          </cell>
          <cell r="F350" t="str">
            <v>PROTECTIONS SANITAIRES</v>
          </cell>
          <cell r="M350" t="str">
            <v>AQUATIRIS</v>
          </cell>
          <cell r="N350" t="str">
            <v>MBAR166</v>
          </cell>
          <cell r="O350" t="str">
            <v>BARRE GALVA EN T SUR MESURE 1M66</v>
          </cell>
          <cell r="Q350">
            <v>1</v>
          </cell>
          <cell r="R350">
            <v>0</v>
          </cell>
          <cell r="S350">
            <v>50</v>
          </cell>
          <cell r="T350">
            <v>22.8</v>
          </cell>
          <cell r="U350" t="str">
            <v>AN</v>
          </cell>
          <cell r="V350">
            <v>22.8</v>
          </cell>
          <cell r="W350">
            <v>22.8</v>
          </cell>
          <cell r="X350">
            <v>22.8</v>
          </cell>
          <cell r="Y350">
            <v>37</v>
          </cell>
          <cell r="Z350">
            <v>-14.2</v>
          </cell>
          <cell r="AA350"/>
          <cell r="AB350">
            <v>22.8</v>
          </cell>
          <cell r="AC350" t="str">
            <v>OK</v>
          </cell>
          <cell r="AD350">
            <v>22.8</v>
          </cell>
          <cell r="AE350" t="str">
            <v>EUR</v>
          </cell>
          <cell r="AF350">
            <v>0</v>
          </cell>
          <cell r="AI350" t="str">
            <v>NORM</v>
          </cell>
          <cell r="AJ350" t="str">
            <v>Normal</v>
          </cell>
          <cell r="AM350" t="str">
            <v>PX1.2</v>
          </cell>
          <cell r="AN350" t="str">
            <v>Prix magasin + 20% de marg</v>
          </cell>
          <cell r="AP350">
            <v>0</v>
          </cell>
          <cell r="AQ350">
            <v>0</v>
          </cell>
          <cell r="AS350">
            <v>31.49</v>
          </cell>
          <cell r="AT350">
            <v>34.200000000000003</v>
          </cell>
          <cell r="AU350">
            <v>34.200000000000003</v>
          </cell>
        </row>
        <row r="351">
          <cell r="A351" t="str">
            <v>MBAR203</v>
          </cell>
          <cell r="C351" t="str">
            <v>AN</v>
          </cell>
          <cell r="D351" t="str">
            <v>BARRE GALVA EN T SUR MESURE 2M03</v>
          </cell>
          <cell r="E351">
            <v>13</v>
          </cell>
          <cell r="F351" t="str">
            <v>PROTECTIONS SANITAIRES</v>
          </cell>
          <cell r="I351" t="str">
            <v>BARRES T</v>
          </cell>
          <cell r="J351" t="str">
            <v>BARRES T GALVA VENDUES PAR TAILLE</v>
          </cell>
          <cell r="M351" t="str">
            <v>EMP</v>
          </cell>
          <cell r="N351" t="str">
            <v>BARREGALVA2030F</v>
          </cell>
          <cell r="O351" t="str">
            <v>BARRE GALVA EN T SUR MESURE 2M03</v>
          </cell>
          <cell r="Q351">
            <v>1</v>
          </cell>
          <cell r="R351">
            <v>1</v>
          </cell>
          <cell r="S351" t="e">
            <v>#N/A</v>
          </cell>
          <cell r="T351" t="e">
            <v>#N/A</v>
          </cell>
          <cell r="U351" t="e">
            <v>#N/A</v>
          </cell>
          <cell r="V351">
            <v>24.5</v>
          </cell>
          <cell r="W351">
            <v>24.5</v>
          </cell>
          <cell r="X351">
            <v>39.5</v>
          </cell>
          <cell r="Y351"/>
          <cell r="Z351"/>
          <cell r="AA351"/>
          <cell r="AB351">
            <v>39.5</v>
          </cell>
          <cell r="AC351" t="str">
            <v>OK</v>
          </cell>
          <cell r="AD351">
            <v>24.5</v>
          </cell>
          <cell r="AE351" t="str">
            <v>EUR</v>
          </cell>
          <cell r="AF351">
            <v>0</v>
          </cell>
          <cell r="AI351" t="str">
            <v>NORM</v>
          </cell>
          <cell r="AJ351" t="str">
            <v>Normal</v>
          </cell>
          <cell r="AM351" t="str">
            <v>PX1.2</v>
          </cell>
          <cell r="AN351" t="str">
            <v>Prix magasin + 20% de marg</v>
          </cell>
          <cell r="AP351">
            <v>0</v>
          </cell>
          <cell r="AQ351">
            <v>0</v>
          </cell>
          <cell r="AS351">
            <v>34.299999999999997</v>
          </cell>
          <cell r="AT351">
            <v>59.25</v>
          </cell>
          <cell r="AU351">
            <v>47.4</v>
          </cell>
        </row>
        <row r="352">
          <cell r="A352" t="str">
            <v>MBAR206</v>
          </cell>
          <cell r="C352" t="str">
            <v>AN</v>
          </cell>
          <cell r="D352" t="str">
            <v>BARRE PROFIL T GALVA 2M06</v>
          </cell>
          <cell r="E352">
            <v>13</v>
          </cell>
          <cell r="F352" t="str">
            <v>PROTECTIONS SANITAIRES</v>
          </cell>
          <cell r="I352" t="str">
            <v>BARRES T</v>
          </cell>
          <cell r="J352" t="str">
            <v>BARRES T GALVA VENDUES PAR TAILLE</v>
          </cell>
          <cell r="M352" t="str">
            <v>EMP</v>
          </cell>
          <cell r="N352" t="str">
            <v>BARREGALVA2060F</v>
          </cell>
          <cell r="O352" t="str">
            <v>BARRE PROFIL T GALVA 2M06</v>
          </cell>
          <cell r="Q352">
            <v>1</v>
          </cell>
          <cell r="R352">
            <v>1</v>
          </cell>
          <cell r="S352" t="e">
            <v>#N/A</v>
          </cell>
          <cell r="T352" t="e">
            <v>#N/A</v>
          </cell>
          <cell r="U352" t="e">
            <v>#N/A</v>
          </cell>
          <cell r="V352">
            <v>39.5</v>
          </cell>
          <cell r="W352">
            <v>39.5</v>
          </cell>
          <cell r="X352">
            <v>39.5</v>
          </cell>
          <cell r="Y352"/>
          <cell r="Z352"/>
          <cell r="AA352"/>
          <cell r="AB352">
            <v>39.5</v>
          </cell>
          <cell r="AC352" t="str">
            <v>OK</v>
          </cell>
          <cell r="AD352">
            <v>39.5</v>
          </cell>
          <cell r="AE352" t="str">
            <v>EUR</v>
          </cell>
          <cell r="AF352">
            <v>0</v>
          </cell>
          <cell r="AI352" t="str">
            <v>NORM</v>
          </cell>
          <cell r="AJ352" t="str">
            <v>Normal</v>
          </cell>
          <cell r="AM352" t="str">
            <v>PX1.2</v>
          </cell>
          <cell r="AN352" t="str">
            <v>Prix magasin + 20% de marg</v>
          </cell>
          <cell r="AP352">
            <v>0</v>
          </cell>
          <cell r="AQ352">
            <v>0</v>
          </cell>
          <cell r="AS352">
            <v>55.3</v>
          </cell>
          <cell r="AT352">
            <v>59.25</v>
          </cell>
          <cell r="AU352">
            <v>59.25</v>
          </cell>
        </row>
        <row r="353">
          <cell r="A353" t="str">
            <v>MBAR303</v>
          </cell>
          <cell r="C353" t="str">
            <v>AN</v>
          </cell>
          <cell r="D353" t="str">
            <v>BARRE GALVA EN T SUR MESURE 3M03</v>
          </cell>
          <cell r="E353">
            <v>13</v>
          </cell>
          <cell r="F353" t="str">
            <v>PROTECTIONS SANITAIRES</v>
          </cell>
          <cell r="I353" t="str">
            <v>BARRES T</v>
          </cell>
          <cell r="J353" t="str">
            <v>BARRES T GALVA VENDUES PAR TAILLE</v>
          </cell>
          <cell r="M353" t="str">
            <v>EMP</v>
          </cell>
          <cell r="N353" t="str">
            <v>MBAR303</v>
          </cell>
          <cell r="O353" t="str">
            <v>BARRE GALVA EN T SUR MESURE 3M03</v>
          </cell>
          <cell r="Q353">
            <v>1</v>
          </cell>
          <cell r="R353">
            <v>1</v>
          </cell>
          <cell r="S353" t="e">
            <v>#N/A</v>
          </cell>
          <cell r="T353" t="e">
            <v>#N/A</v>
          </cell>
          <cell r="U353" t="e">
            <v>#N/A</v>
          </cell>
          <cell r="V353">
            <v>48.69</v>
          </cell>
          <cell r="W353">
            <v>48.69</v>
          </cell>
          <cell r="X353">
            <v>48.69</v>
          </cell>
          <cell r="Y353"/>
          <cell r="Z353"/>
          <cell r="AA353"/>
          <cell r="AB353">
            <v>48.69</v>
          </cell>
          <cell r="AC353" t="str">
            <v>OK</v>
          </cell>
          <cell r="AD353">
            <v>48.69</v>
          </cell>
          <cell r="AE353" t="str">
            <v>EUR</v>
          </cell>
          <cell r="AF353">
            <v>0</v>
          </cell>
          <cell r="AI353" t="str">
            <v>NORM</v>
          </cell>
          <cell r="AJ353" t="str">
            <v>Normal</v>
          </cell>
          <cell r="AM353" t="str">
            <v>PX1.2</v>
          </cell>
          <cell r="AN353" t="str">
            <v>Prix magasin + 20% de marg</v>
          </cell>
          <cell r="AP353">
            <v>0</v>
          </cell>
          <cell r="AQ353">
            <v>0</v>
          </cell>
          <cell r="AS353">
            <v>68.17</v>
          </cell>
          <cell r="AT353">
            <v>73.034999999999997</v>
          </cell>
          <cell r="AU353">
            <v>73.034999999999997</v>
          </cell>
        </row>
        <row r="354">
          <cell r="A354" t="str">
            <v>MBAR306</v>
          </cell>
          <cell r="C354" t="str">
            <v>AN</v>
          </cell>
          <cell r="D354" t="str">
            <v>BARRE GALVA EN T SUR MESURE 3M06</v>
          </cell>
          <cell r="E354">
            <v>13</v>
          </cell>
          <cell r="F354" t="str">
            <v>PROTECTIONS SANITAIRES</v>
          </cell>
          <cell r="I354" t="str">
            <v>BARRES T</v>
          </cell>
          <cell r="J354" t="str">
            <v>BARRES T GALVA VENDUES PAR TAILLE</v>
          </cell>
          <cell r="M354" t="str">
            <v>EMP</v>
          </cell>
          <cell r="N354" t="str">
            <v>BARREGALVA3060F</v>
          </cell>
          <cell r="O354" t="str">
            <v>BARRE GALVA EN T SUR MESURE 3M06</v>
          </cell>
          <cell r="Q354">
            <v>1</v>
          </cell>
          <cell r="R354">
            <v>1</v>
          </cell>
          <cell r="S354" t="e">
            <v>#N/A</v>
          </cell>
          <cell r="T354" t="e">
            <v>#N/A</v>
          </cell>
          <cell r="U354" t="e">
            <v>#N/A</v>
          </cell>
          <cell r="V354">
            <v>46.4</v>
          </cell>
          <cell r="W354">
            <v>46.4</v>
          </cell>
          <cell r="X354">
            <v>46</v>
          </cell>
          <cell r="Y354"/>
          <cell r="Z354"/>
          <cell r="AA354"/>
          <cell r="AB354">
            <v>46</v>
          </cell>
          <cell r="AC354" t="str">
            <v>OK</v>
          </cell>
          <cell r="AD354">
            <v>46.4</v>
          </cell>
          <cell r="AE354" t="str">
            <v>EUR</v>
          </cell>
          <cell r="AF354">
            <v>0</v>
          </cell>
          <cell r="AI354" t="str">
            <v>NORM</v>
          </cell>
          <cell r="AJ354" t="str">
            <v>Normal</v>
          </cell>
          <cell r="AM354" t="str">
            <v>PX1.2</v>
          </cell>
          <cell r="AN354" t="str">
            <v>Prix magasin + 20% de marg</v>
          </cell>
          <cell r="AP354">
            <v>0</v>
          </cell>
          <cell r="AQ354">
            <v>0</v>
          </cell>
          <cell r="AS354">
            <v>64.959999999999994</v>
          </cell>
          <cell r="AT354">
            <v>69</v>
          </cell>
          <cell r="AU354">
            <v>69</v>
          </cell>
        </row>
        <row r="355">
          <cell r="A355" t="str">
            <v>MBAR353</v>
          </cell>
          <cell r="C355" t="str">
            <v>AN</v>
          </cell>
          <cell r="D355" t="str">
            <v>BARRE GALVA EN T SUR MESURE 3M53</v>
          </cell>
          <cell r="E355">
            <v>13</v>
          </cell>
          <cell r="F355" t="str">
            <v>PROTECTIONS SANITAIRES</v>
          </cell>
          <cell r="I355" t="str">
            <v>BARRES T</v>
          </cell>
          <cell r="J355" t="str">
            <v>BARRES T GALVA VENDUES PAR TAILLE</v>
          </cell>
          <cell r="M355" t="str">
            <v>EMP</v>
          </cell>
          <cell r="N355" t="str">
            <v>BARREGALVA3530F</v>
          </cell>
          <cell r="O355" t="str">
            <v>BARRE GALVA EN T SUR MESURE 3M53</v>
          </cell>
          <cell r="Q355">
            <v>1</v>
          </cell>
          <cell r="R355">
            <v>1</v>
          </cell>
          <cell r="S355" t="e">
            <v>#N/A</v>
          </cell>
          <cell r="T355" t="e">
            <v>#N/A</v>
          </cell>
          <cell r="U355" t="e">
            <v>#N/A</v>
          </cell>
          <cell r="V355">
            <v>50.5</v>
          </cell>
          <cell r="W355">
            <v>50.5</v>
          </cell>
          <cell r="X355">
            <v>50.5</v>
          </cell>
          <cell r="Y355"/>
          <cell r="Z355"/>
          <cell r="AA355"/>
          <cell r="AB355">
            <v>50.5</v>
          </cell>
          <cell r="AC355" t="str">
            <v>OK</v>
          </cell>
          <cell r="AD355">
            <v>50.5</v>
          </cell>
          <cell r="AE355" t="str">
            <v>EUR</v>
          </cell>
          <cell r="AF355">
            <v>0</v>
          </cell>
          <cell r="AI355" t="str">
            <v>NORM</v>
          </cell>
          <cell r="AJ355" t="str">
            <v>Normal</v>
          </cell>
          <cell r="AM355" t="str">
            <v>PX1.2</v>
          </cell>
          <cell r="AN355" t="str">
            <v>Prix magasin + 20% de marg</v>
          </cell>
          <cell r="AP355">
            <v>0</v>
          </cell>
          <cell r="AQ355">
            <v>0</v>
          </cell>
          <cell r="AS355">
            <v>70.7</v>
          </cell>
          <cell r="AT355">
            <v>75.75</v>
          </cell>
          <cell r="AU355">
            <v>75.75</v>
          </cell>
        </row>
        <row r="356">
          <cell r="A356" t="str">
            <v>MBAR403</v>
          </cell>
          <cell r="C356" t="str">
            <v>AN</v>
          </cell>
          <cell r="D356" t="str">
            <v>BARRE GALVA EN T SUR MESURE 4M03</v>
          </cell>
          <cell r="E356">
            <v>13</v>
          </cell>
          <cell r="F356" t="str">
            <v>PROTECTIONS SANITAIRES</v>
          </cell>
          <cell r="I356" t="str">
            <v>BARRES T</v>
          </cell>
          <cell r="J356" t="str">
            <v>BARRES T GALVA VENDUES PAR TAILLE</v>
          </cell>
          <cell r="M356" t="str">
            <v>EMP</v>
          </cell>
          <cell r="N356" t="str">
            <v>MBAR403</v>
          </cell>
          <cell r="O356" t="str">
            <v>BARRE GALVA EN T SUR MESURE 4M03</v>
          </cell>
          <cell r="Q356">
            <v>1</v>
          </cell>
          <cell r="R356">
            <v>1</v>
          </cell>
          <cell r="S356">
            <v>65</v>
          </cell>
          <cell r="T356">
            <v>60.88</v>
          </cell>
          <cell r="U356" t="str">
            <v>AN</v>
          </cell>
          <cell r="V356">
            <v>60.88</v>
          </cell>
          <cell r="W356">
            <v>60.88</v>
          </cell>
          <cell r="X356">
            <v>60.88</v>
          </cell>
          <cell r="Y356"/>
          <cell r="Z356"/>
          <cell r="AA356"/>
          <cell r="AB356">
            <v>60.88</v>
          </cell>
          <cell r="AC356" t="str">
            <v>OK</v>
          </cell>
          <cell r="AD356">
            <v>60.88</v>
          </cell>
          <cell r="AE356" t="str">
            <v>EUR</v>
          </cell>
          <cell r="AF356">
            <v>0</v>
          </cell>
          <cell r="AI356" t="str">
            <v>NORM</v>
          </cell>
          <cell r="AJ356" t="str">
            <v>Normal</v>
          </cell>
          <cell r="AM356" t="str">
            <v>PX1.2</v>
          </cell>
          <cell r="AN356" t="str">
            <v>Prix magasin + 20% de marg</v>
          </cell>
          <cell r="AP356">
            <v>0</v>
          </cell>
          <cell r="AQ356">
            <v>0</v>
          </cell>
          <cell r="AS356">
            <v>85.23</v>
          </cell>
          <cell r="AT356">
            <v>91.320000000000007</v>
          </cell>
          <cell r="AU356">
            <v>91.320000000000007</v>
          </cell>
        </row>
        <row r="357">
          <cell r="A357" t="str">
            <v>MBAR406</v>
          </cell>
          <cell r="C357" t="str">
            <v>AN</v>
          </cell>
          <cell r="D357" t="str">
            <v>BARRE GALVA EN T SUR MESURE 4M06</v>
          </cell>
          <cell r="E357">
            <v>13</v>
          </cell>
          <cell r="F357" t="str">
            <v>PROTECTIONS SANITAIRES</v>
          </cell>
          <cell r="I357" t="str">
            <v>BARRES T</v>
          </cell>
          <cell r="J357" t="str">
            <v>BARRES T GALVA VENDUES PAR TAILLE</v>
          </cell>
          <cell r="M357" t="str">
            <v>EMP</v>
          </cell>
          <cell r="N357" t="str">
            <v>BARREGALVA4060F</v>
          </cell>
          <cell r="O357" t="str">
            <v>BARRE GALVA EN T SUR MESURE 4M06</v>
          </cell>
          <cell r="Q357">
            <v>1</v>
          </cell>
          <cell r="R357">
            <v>1</v>
          </cell>
          <cell r="S357" t="e">
            <v>#N/A</v>
          </cell>
          <cell r="T357" t="e">
            <v>#N/A</v>
          </cell>
          <cell r="U357" t="e">
            <v>#N/A</v>
          </cell>
          <cell r="V357">
            <v>49.03</v>
          </cell>
          <cell r="W357">
            <v>49.03</v>
          </cell>
          <cell r="X357">
            <v>53</v>
          </cell>
          <cell r="Y357"/>
          <cell r="Z357"/>
          <cell r="AA357"/>
          <cell r="AB357">
            <v>53</v>
          </cell>
          <cell r="AC357" t="str">
            <v>OK</v>
          </cell>
          <cell r="AD357">
            <v>49.03</v>
          </cell>
          <cell r="AE357" t="str">
            <v>EUR</v>
          </cell>
          <cell r="AF357">
            <v>0</v>
          </cell>
          <cell r="AI357" t="str">
            <v>NORM</v>
          </cell>
          <cell r="AJ357" t="str">
            <v>Normal</v>
          </cell>
          <cell r="AM357" t="str">
            <v>PX1.2</v>
          </cell>
          <cell r="AN357" t="str">
            <v>Prix magasin + 20% de marg</v>
          </cell>
          <cell r="AP357">
            <v>0</v>
          </cell>
          <cell r="AQ357">
            <v>0</v>
          </cell>
          <cell r="AS357">
            <v>68.64</v>
          </cell>
          <cell r="AT357">
            <v>79.5</v>
          </cell>
          <cell r="AU357">
            <v>79.5</v>
          </cell>
        </row>
        <row r="358">
          <cell r="A358" t="str">
            <v>PCLC4EH</v>
          </cell>
          <cell r="C358" t="e">
            <v>#N/A</v>
          </cell>
          <cell r="D358" t="str">
            <v>CLOISON CENTRALE FV 4EH 4X2</v>
          </cell>
          <cell r="E358">
            <v>1</v>
          </cell>
          <cell r="F358" t="str">
            <v>MEMBRANES ET ANTI-RACINES</v>
          </cell>
          <cell r="G358">
            <v>11</v>
          </cell>
          <cell r="H358" t="str">
            <v>CLOISON</v>
          </cell>
          <cell r="K358">
            <v>1</v>
          </cell>
          <cell r="L358" t="str">
            <v>Pack EPDM FV</v>
          </cell>
          <cell r="M358" t="str">
            <v>AQUATIRIS</v>
          </cell>
          <cell r="N358" t="str">
            <v>&lt;Non référencé&gt;</v>
          </cell>
          <cell r="O358" t="str">
            <v>&lt;Article non référencé&gt;</v>
          </cell>
          <cell r="Q358">
            <v>1</v>
          </cell>
          <cell r="R358">
            <v>0</v>
          </cell>
          <cell r="S358" t="e">
            <v>#N/A</v>
          </cell>
          <cell r="T358" t="e">
            <v>#N/A</v>
          </cell>
          <cell r="U358" t="e">
            <v>#N/A</v>
          </cell>
          <cell r="V358" t="str">
            <v>-</v>
          </cell>
          <cell r="W358">
            <v>0</v>
          </cell>
          <cell r="X358">
            <v>23.605</v>
          </cell>
          <cell r="Y358">
            <v>0</v>
          </cell>
          <cell r="Z358"/>
          <cell r="AA358"/>
          <cell r="AB358">
            <v>25.049199999999999</v>
          </cell>
          <cell r="AC358" t="str">
            <v>OK</v>
          </cell>
          <cell r="AD358">
            <v>0</v>
          </cell>
          <cell r="AE358" t="str">
            <v>EUR</v>
          </cell>
          <cell r="AF358">
            <v>0</v>
          </cell>
          <cell r="AI358" t="str">
            <v>NORM</v>
          </cell>
          <cell r="AJ358" t="str">
            <v>Normal</v>
          </cell>
          <cell r="AM358" t="str">
            <v>PX1.2</v>
          </cell>
          <cell r="AN358" t="str">
            <v>Prix magasin + 20% de marg</v>
          </cell>
          <cell r="AP358">
            <v>0</v>
          </cell>
          <cell r="AQ358">
            <v>0</v>
          </cell>
          <cell r="AS358">
            <v>36.67</v>
          </cell>
          <cell r="AT358">
            <v>34.03275</v>
          </cell>
          <cell r="AU358">
            <v>36.130800000000001</v>
          </cell>
        </row>
        <row r="359">
          <cell r="A359" t="str">
            <v>MARINIEREF</v>
          </cell>
          <cell r="C359" t="str">
            <v>AS</v>
          </cell>
          <cell r="D359" t="str">
            <v>MARINIERE AQUATIRIS FEMME</v>
          </cell>
          <cell r="E359">
            <v>16</v>
          </cell>
          <cell r="F359" t="str">
            <v>SUPPORT DE COMMUNICATION</v>
          </cell>
          <cell r="G359">
            <v>10</v>
          </cell>
          <cell r="H359" t="str">
            <v>SUPPORT DE COMMUNICATION</v>
          </cell>
          <cell r="M359" t="str">
            <v>ARMORLUX</v>
          </cell>
          <cell r="N359" t="str">
            <v>MARINIEREF</v>
          </cell>
          <cell r="O359" t="str">
            <v>MARINIERE AQUATIRIS FEMME</v>
          </cell>
          <cell r="P359" t="str">
            <v>pc</v>
          </cell>
          <cell r="Q359">
            <v>1</v>
          </cell>
          <cell r="R359">
            <v>0</v>
          </cell>
          <cell r="S359" t="e">
            <v>#N/A</v>
          </cell>
          <cell r="T359" t="e">
            <v>#N/A</v>
          </cell>
          <cell r="U359" t="e">
            <v>#N/A</v>
          </cell>
          <cell r="V359">
            <v>24.58</v>
          </cell>
          <cell r="W359">
            <v>24.58</v>
          </cell>
          <cell r="X359">
            <v>24.58</v>
          </cell>
          <cell r="Y359"/>
          <cell r="Z359"/>
          <cell r="AA359"/>
          <cell r="AB359">
            <v>24.58</v>
          </cell>
          <cell r="AC359" t="str">
            <v>OK</v>
          </cell>
          <cell r="AD359">
            <v>24.58</v>
          </cell>
          <cell r="AE359" t="str">
            <v>EUR</v>
          </cell>
          <cell r="AF359">
            <v>0</v>
          </cell>
          <cell r="AI359" t="str">
            <v>NORM</v>
          </cell>
          <cell r="AJ359" t="str">
            <v>Normal</v>
          </cell>
          <cell r="AM359" t="str">
            <v>PX1.2</v>
          </cell>
          <cell r="AN359" t="str">
            <v>Prix magasin + 20% de marg</v>
          </cell>
          <cell r="AP359">
            <v>0</v>
          </cell>
          <cell r="AQ359">
            <v>0</v>
          </cell>
          <cell r="AS359">
            <v>35</v>
          </cell>
          <cell r="AT359">
            <v>36.869999999999997</v>
          </cell>
          <cell r="AU359">
            <v>36.869999999999997</v>
          </cell>
        </row>
        <row r="360">
          <cell r="A360" t="str">
            <v>MARINIEREH</v>
          </cell>
          <cell r="C360" t="str">
            <v>AS</v>
          </cell>
          <cell r="D360" t="str">
            <v>MARINIERE AQUATIRIS HOMME</v>
          </cell>
          <cell r="E360">
            <v>16</v>
          </cell>
          <cell r="F360" t="str">
            <v>SUPPORT DE COMMUNICATION</v>
          </cell>
          <cell r="G360">
            <v>10</v>
          </cell>
          <cell r="H360" t="str">
            <v>SUPPORT DE COMMUNICATION</v>
          </cell>
          <cell r="M360" t="str">
            <v>ARMORLUX</v>
          </cell>
          <cell r="N360" t="str">
            <v>MARINIEREH</v>
          </cell>
          <cell r="O360" t="str">
            <v>MARINIERE AQUATIRIS HOMME</v>
          </cell>
          <cell r="P360" t="str">
            <v>pc</v>
          </cell>
          <cell r="Q360">
            <v>1</v>
          </cell>
          <cell r="R360">
            <v>0</v>
          </cell>
          <cell r="S360" t="e">
            <v>#N/A</v>
          </cell>
          <cell r="T360" t="e">
            <v>#N/A</v>
          </cell>
          <cell r="U360" t="e">
            <v>#N/A</v>
          </cell>
          <cell r="V360">
            <v>24.58</v>
          </cell>
          <cell r="W360">
            <v>24.58</v>
          </cell>
          <cell r="X360">
            <v>24.58</v>
          </cell>
          <cell r="Y360"/>
          <cell r="Z360"/>
          <cell r="AA360"/>
          <cell r="AB360">
            <v>24.58</v>
          </cell>
          <cell r="AC360" t="str">
            <v>OK</v>
          </cell>
          <cell r="AD360">
            <v>24.58</v>
          </cell>
          <cell r="AE360" t="str">
            <v>EUR</v>
          </cell>
          <cell r="AF360">
            <v>0</v>
          </cell>
          <cell r="AI360" t="str">
            <v>NORM</v>
          </cell>
          <cell r="AJ360" t="str">
            <v>Normal</v>
          </cell>
          <cell r="AM360" t="str">
            <v>PX1.2</v>
          </cell>
          <cell r="AN360" t="str">
            <v>Prix magasin + 20% de marg</v>
          </cell>
          <cell r="AP360">
            <v>0</v>
          </cell>
          <cell r="AQ360">
            <v>0</v>
          </cell>
          <cell r="AS360">
            <v>35</v>
          </cell>
          <cell r="AT360">
            <v>36.869999999999997</v>
          </cell>
          <cell r="AU360">
            <v>36.869999999999997</v>
          </cell>
        </row>
        <row r="361">
          <cell r="A361" t="str">
            <v>MBOUC</v>
          </cell>
          <cell r="C361" t="str">
            <v>AN</v>
          </cell>
          <cell r="D361" t="str">
            <v>BOUCHON D50</v>
          </cell>
          <cell r="M361" t="str">
            <v>HTUBE</v>
          </cell>
          <cell r="N361" t="str">
            <v>MBOUC</v>
          </cell>
          <cell r="O361" t="str">
            <v>BOUCHON DIAMETRE 50</v>
          </cell>
          <cell r="P361">
            <v>1</v>
          </cell>
          <cell r="Q361">
            <v>1</v>
          </cell>
          <cell r="R361">
            <v>0</v>
          </cell>
          <cell r="S361">
            <v>159</v>
          </cell>
          <cell r="T361">
            <v>0.9</v>
          </cell>
          <cell r="U361" t="str">
            <v>AN</v>
          </cell>
          <cell r="V361">
            <v>0.9</v>
          </cell>
          <cell r="W361">
            <v>0.9</v>
          </cell>
          <cell r="X361">
            <v>0.9</v>
          </cell>
          <cell r="Y361"/>
          <cell r="Z361"/>
          <cell r="AA361"/>
          <cell r="AB361">
            <v>0.9</v>
          </cell>
          <cell r="AC361" t="str">
            <v>OK</v>
          </cell>
          <cell r="AD361">
            <v>0.9</v>
          </cell>
          <cell r="AE361" t="str">
            <v>EUR</v>
          </cell>
          <cell r="AF361">
            <v>0</v>
          </cell>
          <cell r="AI361" t="str">
            <v>NORM</v>
          </cell>
          <cell r="AJ361" t="str">
            <v>Normal</v>
          </cell>
          <cell r="AM361" t="str">
            <v>PX1.2</v>
          </cell>
          <cell r="AN361" t="str">
            <v>Prix magasin + 20% de marg</v>
          </cell>
          <cell r="AO361">
            <v>1</v>
          </cell>
          <cell r="AP361">
            <v>0</v>
          </cell>
          <cell r="AQ361">
            <v>0</v>
          </cell>
          <cell r="AS361">
            <v>1.07</v>
          </cell>
          <cell r="AT361">
            <v>1.125</v>
          </cell>
          <cell r="AU361">
            <v>1.125</v>
          </cell>
        </row>
        <row r="362">
          <cell r="A362" t="str">
            <v>PCLCB3EH</v>
          </cell>
          <cell r="C362" t="e">
            <v>#N/A</v>
          </cell>
          <cell r="D362" t="str">
            <v>CLOISON CENTRALE BAC 3EH</v>
          </cell>
          <cell r="E362">
            <v>12</v>
          </cell>
          <cell r="F362" t="str">
            <v>KITS BACS/KITS COFFRAGES</v>
          </cell>
          <cell r="G362">
            <v>11</v>
          </cell>
          <cell r="H362" t="str">
            <v>CLOISON</v>
          </cell>
          <cell r="M362" t="str">
            <v>AQUATIRIS</v>
          </cell>
          <cell r="N362" t="str">
            <v>&lt;Non référencé&gt;</v>
          </cell>
          <cell r="O362" t="str">
            <v>&lt;Article non référencé&gt;</v>
          </cell>
          <cell r="Q362">
            <v>1</v>
          </cell>
          <cell r="R362">
            <v>0</v>
          </cell>
          <cell r="S362" t="e">
            <v>#N/A</v>
          </cell>
          <cell r="T362" t="e">
            <v>#N/A</v>
          </cell>
          <cell r="U362" t="e">
            <v>#N/A</v>
          </cell>
          <cell r="V362">
            <v>26.245000000000001</v>
          </cell>
          <cell r="W362">
            <v>26.245000000000001</v>
          </cell>
          <cell r="X362">
            <v>23.707000000000001</v>
          </cell>
          <cell r="Y362">
            <v>0</v>
          </cell>
          <cell r="Z362"/>
          <cell r="AA362"/>
          <cell r="AB362">
            <v>25.322600000000001</v>
          </cell>
          <cell r="AC362" t="str">
            <v>OK</v>
          </cell>
          <cell r="AD362">
            <v>0</v>
          </cell>
          <cell r="AE362" t="str">
            <v>EUR</v>
          </cell>
          <cell r="AF362">
            <v>0</v>
          </cell>
          <cell r="AI362" t="str">
            <v>NORM</v>
          </cell>
          <cell r="AJ362" t="str">
            <v>Normal</v>
          </cell>
          <cell r="AM362" t="str">
            <v>PX1.2</v>
          </cell>
          <cell r="AN362" t="str">
            <v>Prix magasin + 20% de marg</v>
          </cell>
          <cell r="AP362">
            <v>0</v>
          </cell>
          <cell r="AQ362">
            <v>0</v>
          </cell>
          <cell r="AS362">
            <v>36.31</v>
          </cell>
          <cell r="AT362">
            <v>34.785000000000004</v>
          </cell>
          <cell r="AU362">
            <v>37.169899999999998</v>
          </cell>
        </row>
        <row r="363">
          <cell r="A363" t="str">
            <v>MCOUVDIR02</v>
          </cell>
          <cell r="C363" t="str">
            <v>AS</v>
          </cell>
          <cell r="D363" t="str">
            <v>COUVERCLE AQUATIRIS REGARD CARRE ET CUNETTE</v>
          </cell>
          <cell r="E363">
            <v>5</v>
          </cell>
          <cell r="F363" t="str">
            <v>REGARDS/REPARTITEURS/CHASSES</v>
          </cell>
          <cell r="G363">
            <v>1</v>
          </cell>
          <cell r="H363" t="str">
            <v>REGARDS/REPARTITEURS/CHASSES</v>
          </cell>
          <cell r="K363">
            <v>5</v>
          </cell>
          <cell r="L363" t="str">
            <v>REGARDS AU DETAIL</v>
          </cell>
          <cell r="M363" t="str">
            <v>EMP</v>
          </cell>
          <cell r="N363" t="str">
            <v>COUVERCLERA004F</v>
          </cell>
          <cell r="O363" t="str">
            <v>COUVERCLE AQUATIRIS POUR REGARD CARRE/CUNETTE</v>
          </cell>
          <cell r="P363" t="str">
            <v>pc</v>
          </cell>
          <cell r="Q363">
            <v>1</v>
          </cell>
          <cell r="R363">
            <v>1</v>
          </cell>
          <cell r="S363" t="e">
            <v>#N/A</v>
          </cell>
          <cell r="T363" t="e">
            <v>#N/A</v>
          </cell>
          <cell r="U363" t="e">
            <v>#N/A</v>
          </cell>
          <cell r="V363">
            <v>18.899999999999999</v>
          </cell>
          <cell r="W363">
            <v>18.899999999999999</v>
          </cell>
          <cell r="X363">
            <v>18.899999999999999</v>
          </cell>
          <cell r="Y363"/>
          <cell r="Z363"/>
          <cell r="AA363"/>
          <cell r="AB363">
            <v>18.899999999999999</v>
          </cell>
          <cell r="AC363" t="str">
            <v>OK</v>
          </cell>
          <cell r="AD363">
            <v>18.899999999999999</v>
          </cell>
          <cell r="AE363" t="str">
            <v>EUR</v>
          </cell>
          <cell r="AF363">
            <v>0</v>
          </cell>
          <cell r="AI363" t="str">
            <v>NORM</v>
          </cell>
          <cell r="AJ363" t="str">
            <v>Normal</v>
          </cell>
          <cell r="AM363" t="str">
            <v>PX1.2</v>
          </cell>
          <cell r="AN363" t="str">
            <v>Prix magasin + 20% de marg</v>
          </cell>
          <cell r="AO363">
            <v>1</v>
          </cell>
          <cell r="AP363">
            <v>0</v>
          </cell>
          <cell r="AQ363">
            <v>0</v>
          </cell>
          <cell r="AS363">
            <v>34.53</v>
          </cell>
          <cell r="AT363">
            <v>37.799999999999997</v>
          </cell>
          <cell r="AU363">
            <v>37.799999999999997</v>
          </cell>
        </row>
        <row r="364">
          <cell r="A364" t="str">
            <v>COFRPVCCAREX6EH</v>
          </cell>
          <cell r="C364" t="str">
            <v>AF</v>
          </cell>
          <cell r="D364" t="str">
            <v>COFFRAGE PVC CAREX 6 EH 2X3 m</v>
          </cell>
          <cell r="M364" t="str">
            <v>&lt;Defaut&gt;</v>
          </cell>
          <cell r="N364" t="str">
            <v>COFRPVCCAREX6EH</v>
          </cell>
          <cell r="O364" t="str">
            <v>COFFRAGE PVC CAREX 6 EH 2X3 m</v>
          </cell>
          <cell r="Q364">
            <v>1</v>
          </cell>
          <cell r="R364">
            <v>1</v>
          </cell>
          <cell r="S364" t="e">
            <v>#N/A</v>
          </cell>
          <cell r="T364" t="e">
            <v>#N/A</v>
          </cell>
          <cell r="U364" t="e">
            <v>#N/A</v>
          </cell>
          <cell r="V364">
            <v>265.44</v>
          </cell>
          <cell r="W364">
            <v>265.44</v>
          </cell>
          <cell r="X364">
            <v>265.44</v>
          </cell>
          <cell r="Y364"/>
          <cell r="Z364"/>
          <cell r="AA364"/>
          <cell r="AB364">
            <v>288.07</v>
          </cell>
          <cell r="AC364" t="str">
            <v>OK</v>
          </cell>
          <cell r="AD364">
            <v>265.44</v>
          </cell>
          <cell r="AE364" t="str">
            <v>EUR</v>
          </cell>
          <cell r="AF364">
            <v>0</v>
          </cell>
          <cell r="AI364" t="str">
            <v>NORM</v>
          </cell>
          <cell r="AJ364" t="str">
            <v>Normal</v>
          </cell>
          <cell r="AP364">
            <v>0</v>
          </cell>
          <cell r="AQ364">
            <v>0</v>
          </cell>
          <cell r="AS364">
            <v>400</v>
          </cell>
          <cell r="AT364">
            <v>398.15999999999997</v>
          </cell>
          <cell r="AU364">
            <v>432.10500000000002</v>
          </cell>
        </row>
        <row r="365">
          <cell r="A365" t="str">
            <v>MSCIE60</v>
          </cell>
          <cell r="C365" t="str">
            <v>AS</v>
          </cell>
          <cell r="D365" t="str">
            <v>SCIE CLOCHE D57</v>
          </cell>
          <cell r="E365">
            <v>14</v>
          </cell>
          <cell r="F365" t="str">
            <v>OUTILLAGE</v>
          </cell>
          <cell r="G365">
            <v>9</v>
          </cell>
          <cell r="H365" t="str">
            <v>OUTILLAGE</v>
          </cell>
          <cell r="M365" t="str">
            <v>KENI</v>
          </cell>
          <cell r="N365" t="str">
            <v>MSCIE60</v>
          </cell>
          <cell r="O365" t="str">
            <v>SCIE CLOCHE ø 60</v>
          </cell>
          <cell r="P365" t="str">
            <v>pc</v>
          </cell>
          <cell r="Q365">
            <v>1</v>
          </cell>
          <cell r="R365">
            <v>1</v>
          </cell>
          <cell r="S365">
            <v>40</v>
          </cell>
          <cell r="T365">
            <v>24.79</v>
          </cell>
          <cell r="U365" t="str">
            <v>Z</v>
          </cell>
          <cell r="V365">
            <v>24.79</v>
          </cell>
          <cell r="W365">
            <v>24.79</v>
          </cell>
          <cell r="X365">
            <v>24.79</v>
          </cell>
          <cell r="Y365"/>
          <cell r="Z365"/>
          <cell r="AA365">
            <v>0.05</v>
          </cell>
          <cell r="AB365">
            <v>26.029499999999999</v>
          </cell>
          <cell r="AC365" t="str">
            <v>OK</v>
          </cell>
          <cell r="AD365">
            <v>24.79</v>
          </cell>
          <cell r="AE365" t="str">
            <v>EUR</v>
          </cell>
          <cell r="AF365">
            <v>0</v>
          </cell>
          <cell r="AI365" t="str">
            <v>NORM</v>
          </cell>
          <cell r="AJ365" t="str">
            <v>Normal</v>
          </cell>
          <cell r="AM365" t="str">
            <v>PX1.2</v>
          </cell>
          <cell r="AN365" t="str">
            <v>Prix magasin + 20% de marg</v>
          </cell>
          <cell r="AP365">
            <v>0</v>
          </cell>
          <cell r="AQ365">
            <v>0</v>
          </cell>
          <cell r="AS365">
            <v>36.83</v>
          </cell>
          <cell r="AT365">
            <v>37.185000000000002</v>
          </cell>
          <cell r="AU365">
            <v>39.044249999999998</v>
          </cell>
        </row>
        <row r="366">
          <cell r="A366" t="str">
            <v>MSCIE70</v>
          </cell>
          <cell r="C366" t="str">
            <v>AS</v>
          </cell>
          <cell r="D366" t="str">
            <v>SCIE CLOCHE D70</v>
          </cell>
          <cell r="E366">
            <v>14</v>
          </cell>
          <cell r="F366" t="str">
            <v>OUTILLAGE</v>
          </cell>
          <cell r="G366">
            <v>9</v>
          </cell>
          <cell r="H366" t="str">
            <v>OUTILLAGE</v>
          </cell>
          <cell r="M366" t="str">
            <v>KENI</v>
          </cell>
          <cell r="N366" t="str">
            <v>MSCIE70</v>
          </cell>
          <cell r="O366" t="str">
            <v>SCIE CLOCHE ø 70</v>
          </cell>
          <cell r="P366" t="str">
            <v>pc</v>
          </cell>
          <cell r="Q366">
            <v>1</v>
          </cell>
          <cell r="R366">
            <v>1</v>
          </cell>
          <cell r="S366">
            <v>9</v>
          </cell>
          <cell r="T366">
            <v>24.94</v>
          </cell>
          <cell r="U366" t="str">
            <v>Z</v>
          </cell>
          <cell r="V366">
            <v>24.94</v>
          </cell>
          <cell r="W366">
            <v>24.94</v>
          </cell>
          <cell r="X366">
            <v>24.94</v>
          </cell>
          <cell r="Y366"/>
          <cell r="Z366"/>
          <cell r="AA366">
            <v>0.05</v>
          </cell>
          <cell r="AB366">
            <v>26.187000000000001</v>
          </cell>
          <cell r="AC366" t="str">
            <v>OK</v>
          </cell>
          <cell r="AD366">
            <v>24.94</v>
          </cell>
          <cell r="AE366" t="str">
            <v>EUR</v>
          </cell>
          <cell r="AF366">
            <v>0</v>
          </cell>
          <cell r="AI366" t="str">
            <v>NORM</v>
          </cell>
          <cell r="AJ366" t="str">
            <v>Normal</v>
          </cell>
          <cell r="AM366" t="str">
            <v>PX1.2</v>
          </cell>
          <cell r="AN366" t="str">
            <v>Prix magasin + 20% de marg</v>
          </cell>
          <cell r="AP366">
            <v>0</v>
          </cell>
          <cell r="AQ366">
            <v>0</v>
          </cell>
          <cell r="AS366">
            <v>37.97</v>
          </cell>
          <cell r="AT366">
            <v>37.410000000000004</v>
          </cell>
          <cell r="AU366">
            <v>39.280500000000004</v>
          </cell>
        </row>
        <row r="367">
          <cell r="A367" t="str">
            <v>GUIDEFVB</v>
          </cell>
          <cell r="C367" t="str">
            <v>AS</v>
          </cell>
          <cell r="D367" t="str">
            <v>GUIDE DE LUSAGER FV BAC</v>
          </cell>
          <cell r="E367">
            <v>16</v>
          </cell>
          <cell r="F367" t="str">
            <v>SUPPORT DE COMMUNICATION</v>
          </cell>
          <cell r="G367">
            <v>10</v>
          </cell>
          <cell r="H367" t="str">
            <v>SUPPORT DE COMMUNICATION</v>
          </cell>
          <cell r="M367" t="str">
            <v>ADA</v>
          </cell>
          <cell r="N367" t="str">
            <v>GUIDEFVB</v>
          </cell>
          <cell r="O367" t="str">
            <v>GUIDE DE LUSAGER FV BAC</v>
          </cell>
          <cell r="P367" t="str">
            <v>pc</v>
          </cell>
          <cell r="Q367">
            <v>1</v>
          </cell>
          <cell r="R367">
            <v>0</v>
          </cell>
          <cell r="S367">
            <v>26</v>
          </cell>
          <cell r="T367">
            <v>29.7</v>
          </cell>
          <cell r="U367" t="str">
            <v>AS</v>
          </cell>
          <cell r="V367">
            <v>29.7</v>
          </cell>
          <cell r="W367">
            <v>29.7</v>
          </cell>
          <cell r="X367">
            <v>29.7</v>
          </cell>
          <cell r="Y367"/>
          <cell r="Z367"/>
          <cell r="AA367" t="str">
            <v>-</v>
          </cell>
          <cell r="AB367">
            <v>29.7</v>
          </cell>
          <cell r="AC367" t="str">
            <v>OK</v>
          </cell>
          <cell r="AD367">
            <v>29.33</v>
          </cell>
          <cell r="AE367" t="str">
            <v>EUR</v>
          </cell>
          <cell r="AF367">
            <v>0</v>
          </cell>
          <cell r="AI367" t="str">
            <v>NORM</v>
          </cell>
          <cell r="AJ367" t="str">
            <v>Normal</v>
          </cell>
          <cell r="AM367" t="str">
            <v>PX1.2</v>
          </cell>
          <cell r="AN367" t="str">
            <v>Prix magasin + 20% de marg</v>
          </cell>
          <cell r="AP367">
            <v>0</v>
          </cell>
          <cell r="AQ367">
            <v>0</v>
          </cell>
          <cell r="AS367">
            <v>38.130000000000003</v>
          </cell>
          <cell r="AT367">
            <v>39.500999999999998</v>
          </cell>
          <cell r="AU367">
            <v>39.500999999999998</v>
          </cell>
        </row>
        <row r="368">
          <cell r="A368" t="str">
            <v>BIPSTOP</v>
          </cell>
          <cell r="C368" t="str">
            <v>AS</v>
          </cell>
          <cell r="D368" t="str">
            <v>FLOTTEUR JAUNE 20M DE CABLE+LEST</v>
          </cell>
          <cell r="E368">
            <v>9</v>
          </cell>
          <cell r="F368" t="str">
            <v>POSTES DE RELEVAGE</v>
          </cell>
          <cell r="G368">
            <v>5</v>
          </cell>
          <cell r="H368" t="str">
            <v>POSTES DE RELEVAGE</v>
          </cell>
          <cell r="K368">
            <v>3</v>
          </cell>
          <cell r="L368" t="str">
            <v>ACCESSOIRES POSTE</v>
          </cell>
          <cell r="M368" t="str">
            <v>ATMI</v>
          </cell>
          <cell r="N368" t="str">
            <v>BIPSTOPVRJ</v>
          </cell>
          <cell r="O368" t="str">
            <v>BIP STOP VR NEO 20 M + LEST PLASTIQUE 200G</v>
          </cell>
          <cell r="P368" t="str">
            <v>pc</v>
          </cell>
          <cell r="Q368">
            <v>1</v>
          </cell>
          <cell r="R368">
            <v>1</v>
          </cell>
          <cell r="S368" t="e">
            <v>#N/A</v>
          </cell>
          <cell r="T368" t="e">
            <v>#N/A</v>
          </cell>
          <cell r="U368" t="e">
            <v>#N/A</v>
          </cell>
          <cell r="V368">
            <v>26.4</v>
          </cell>
          <cell r="W368">
            <v>26.4</v>
          </cell>
          <cell r="X368">
            <v>26.4</v>
          </cell>
          <cell r="Y368"/>
          <cell r="Z368"/>
          <cell r="AA368"/>
          <cell r="AB368">
            <v>26.4</v>
          </cell>
          <cell r="AC368" t="str">
            <v>OK</v>
          </cell>
          <cell r="AD368">
            <v>24.91</v>
          </cell>
          <cell r="AE368" t="str">
            <v>EUR</v>
          </cell>
          <cell r="AF368">
            <v>0</v>
          </cell>
          <cell r="AI368" t="str">
            <v>NORM</v>
          </cell>
          <cell r="AJ368" t="str">
            <v>Normal</v>
          </cell>
          <cell r="AM368" t="str">
            <v>PX1.2</v>
          </cell>
          <cell r="AN368" t="str">
            <v>Prix magasin + 20% de marg</v>
          </cell>
          <cell r="AP368">
            <v>0</v>
          </cell>
          <cell r="AQ368">
            <v>0</v>
          </cell>
          <cell r="AS368">
            <v>38.61</v>
          </cell>
          <cell r="AT368">
            <v>39.599999999999994</v>
          </cell>
          <cell r="AU368">
            <v>39.599999999999994</v>
          </cell>
        </row>
        <row r="369">
          <cell r="A369" t="str">
            <v>PCLC10EHB</v>
          </cell>
          <cell r="C369" t="e">
            <v>#N/A</v>
          </cell>
          <cell r="D369" t="str">
            <v>CLOISON CENTRALE FV 10EH 10X2</v>
          </cell>
          <cell r="E369">
            <v>1</v>
          </cell>
          <cell r="F369" t="str">
            <v>MEMBRANES ET ANTI-RACINES</v>
          </cell>
          <cell r="G369">
            <v>11</v>
          </cell>
          <cell r="H369" t="str">
            <v>CLOISON</v>
          </cell>
          <cell r="K369">
            <v>1</v>
          </cell>
          <cell r="L369" t="str">
            <v>Pack EPDM FV</v>
          </cell>
          <cell r="M369" t="str">
            <v>AQUATIRIS</v>
          </cell>
          <cell r="N369" t="str">
            <v>&lt;Non référencé&gt;</v>
          </cell>
          <cell r="O369" t="str">
            <v>&lt;Article non référencé&gt;</v>
          </cell>
          <cell r="Q369">
            <v>1</v>
          </cell>
          <cell r="R369">
            <v>0</v>
          </cell>
          <cell r="S369" t="e">
            <v>#N/A</v>
          </cell>
          <cell r="T369" t="e">
            <v>#N/A</v>
          </cell>
          <cell r="U369" t="e">
            <v>#N/A</v>
          </cell>
          <cell r="V369" t="str">
            <v>-</v>
          </cell>
          <cell r="W369">
            <v>0</v>
          </cell>
          <cell r="X369">
            <v>26.265500000000003</v>
          </cell>
          <cell r="Y369">
            <v>0</v>
          </cell>
          <cell r="Z369"/>
          <cell r="AA369"/>
          <cell r="AB369">
            <v>27.825200000000002</v>
          </cell>
          <cell r="AC369" t="str">
            <v>OK</v>
          </cell>
          <cell r="AD369">
            <v>0</v>
          </cell>
          <cell r="AE369" t="str">
            <v>EUR</v>
          </cell>
          <cell r="AF369">
            <v>0</v>
          </cell>
          <cell r="AI369" t="str">
            <v>NORM</v>
          </cell>
          <cell r="AJ369" t="str">
            <v>Normal</v>
          </cell>
          <cell r="AM369" t="str">
            <v>PX1.2</v>
          </cell>
          <cell r="AN369" t="str">
            <v>Prix magasin + 20% de marg</v>
          </cell>
          <cell r="AP369">
            <v>0</v>
          </cell>
          <cell r="AQ369">
            <v>0</v>
          </cell>
          <cell r="AS369">
            <v>41.08</v>
          </cell>
          <cell r="AT369">
            <v>37.441875000000003</v>
          </cell>
          <cell r="AU369">
            <v>39.6843</v>
          </cell>
        </row>
        <row r="370">
          <cell r="A370" t="str">
            <v>MCOLLE</v>
          </cell>
          <cell r="C370" t="e">
            <v>#N/A</v>
          </cell>
          <cell r="D370" t="str">
            <v>COLLE FIRESTONE</v>
          </cell>
          <cell r="E370">
            <v>1</v>
          </cell>
          <cell r="F370" t="str">
            <v>MEMBRANES ET ANTI-RACINES</v>
          </cell>
          <cell r="G370">
            <v>2</v>
          </cell>
          <cell r="H370" t="str">
            <v>MEMBRANES ET ANTI-RACINES</v>
          </cell>
          <cell r="K370">
            <v>7</v>
          </cell>
          <cell r="L370" t="str">
            <v>ANTI-RACINES ET ACCESSOIRES</v>
          </cell>
          <cell r="M370" t="str">
            <v>SODAF</v>
          </cell>
          <cell r="N370" t="str">
            <v>MCOLLE</v>
          </cell>
          <cell r="O370" t="str">
            <v>COLLE FIRESTONE</v>
          </cell>
          <cell r="P370">
            <v>1</v>
          </cell>
          <cell r="Q370">
            <v>1</v>
          </cell>
          <cell r="R370">
            <v>1</v>
          </cell>
          <cell r="S370" t="e">
            <v>#N/A</v>
          </cell>
          <cell r="T370" t="e">
            <v>#N/A</v>
          </cell>
          <cell r="U370" t="e">
            <v>#N/A</v>
          </cell>
          <cell r="V370">
            <v>7.6</v>
          </cell>
          <cell r="W370">
            <v>7.6</v>
          </cell>
          <cell r="X370" t="e">
            <v>#N/A</v>
          </cell>
          <cell r="Y370">
            <v>7.6</v>
          </cell>
          <cell r="Z370"/>
          <cell r="AA370">
            <v>7.0000000000000007E-2</v>
          </cell>
          <cell r="AB370" t="e">
            <v>#N/A</v>
          </cell>
          <cell r="AD370">
            <v>7.6</v>
          </cell>
          <cell r="AE370" t="str">
            <v>EUR</v>
          </cell>
          <cell r="AF370">
            <v>0</v>
          </cell>
          <cell r="AI370" t="str">
            <v>NORM</v>
          </cell>
          <cell r="AJ370" t="str">
            <v>Normal</v>
          </cell>
          <cell r="AM370" t="str">
            <v>PX1.2</v>
          </cell>
          <cell r="AN370" t="str">
            <v>Prix magasin + 20% de marg</v>
          </cell>
          <cell r="AO370">
            <v>1</v>
          </cell>
          <cell r="AP370">
            <v>0.5</v>
          </cell>
          <cell r="AQ370">
            <v>0</v>
          </cell>
          <cell r="AS370">
            <v>10.029999999999999</v>
          </cell>
          <cell r="AT370" t="e">
            <v>#N/A</v>
          </cell>
          <cell r="AU370" t="e">
            <v>#N/A</v>
          </cell>
        </row>
        <row r="371">
          <cell r="A371" t="str">
            <v>MCOMP63</v>
          </cell>
          <cell r="C371" t="e">
            <v>#N/A</v>
          </cell>
          <cell r="D371" t="str">
            <v>MANCHON A COMPRESSION PE D63</v>
          </cell>
          <cell r="E371">
            <v>9</v>
          </cell>
          <cell r="F371" t="str">
            <v>POSTES DE RELEVAGE</v>
          </cell>
          <cell r="K371">
            <v>3</v>
          </cell>
          <cell r="L371" t="str">
            <v>ACCESSOIRES POSTE</v>
          </cell>
          <cell r="M371" t="str">
            <v>SORODIST</v>
          </cell>
          <cell r="N371">
            <v>9.9009999999999999E+67</v>
          </cell>
          <cell r="O371" t="str">
            <v>MANCHON A COMPRESSION PE D63</v>
          </cell>
          <cell r="Q371">
            <v>1</v>
          </cell>
          <cell r="R371">
            <v>0</v>
          </cell>
          <cell r="S371" t="e">
            <v>#N/A</v>
          </cell>
          <cell r="T371" t="e">
            <v>#N/A</v>
          </cell>
          <cell r="U371" t="e">
            <v>#N/A</v>
          </cell>
          <cell r="V371">
            <v>0</v>
          </cell>
          <cell r="W371">
            <v>0</v>
          </cell>
          <cell r="X371" t="e">
            <v>#N/A</v>
          </cell>
          <cell r="Y371">
            <v>0</v>
          </cell>
          <cell r="Z371" t="e">
            <v>#N/A</v>
          </cell>
          <cell r="AA371"/>
          <cell r="AB371" t="e">
            <v>#N/A</v>
          </cell>
          <cell r="AD371">
            <v>0</v>
          </cell>
          <cell r="AE371" t="str">
            <v>EUR</v>
          </cell>
          <cell r="AF371">
            <v>0</v>
          </cell>
          <cell r="AI371" t="str">
            <v>NORM</v>
          </cell>
          <cell r="AJ371" t="str">
            <v>Normal</v>
          </cell>
          <cell r="AM371" t="str">
            <v>PX1.2</v>
          </cell>
          <cell r="AN371" t="str">
            <v>Prix magasin + 20% de marg</v>
          </cell>
          <cell r="AP371">
            <v>0</v>
          </cell>
          <cell r="AQ371">
            <v>0</v>
          </cell>
          <cell r="AS371">
            <v>10.26</v>
          </cell>
          <cell r="AT371" t="e">
            <v>#N/A</v>
          </cell>
          <cell r="AU371" t="e">
            <v>#N/A</v>
          </cell>
        </row>
        <row r="372">
          <cell r="A372" t="str">
            <v>PCLC6EHB</v>
          </cell>
          <cell r="C372" t="e">
            <v>#N/A</v>
          </cell>
          <cell r="D372" t="str">
            <v>CLOISON CENTRALE FV 6EH 6X2</v>
          </cell>
          <cell r="E372">
            <v>1</v>
          </cell>
          <cell r="F372" t="str">
            <v>MEMBRANES ET ANTI-RACINES</v>
          </cell>
          <cell r="G372">
            <v>11</v>
          </cell>
          <cell r="H372" t="str">
            <v>CLOISON</v>
          </cell>
          <cell r="K372">
            <v>1</v>
          </cell>
          <cell r="L372" t="str">
            <v>Pack EPDM FV</v>
          </cell>
          <cell r="M372" t="str">
            <v>AQUATIRIS</v>
          </cell>
          <cell r="N372" t="str">
            <v>&lt;Non référencé&gt;</v>
          </cell>
          <cell r="O372" t="str">
            <v>&lt;Article non référencé&gt;</v>
          </cell>
          <cell r="Q372">
            <v>1</v>
          </cell>
          <cell r="R372">
            <v>0</v>
          </cell>
          <cell r="S372" t="e">
            <v>#N/A</v>
          </cell>
          <cell r="T372" t="e">
            <v>#N/A</v>
          </cell>
          <cell r="U372" t="e">
            <v>#N/A</v>
          </cell>
          <cell r="V372" t="str">
            <v>-</v>
          </cell>
          <cell r="W372">
            <v>0</v>
          </cell>
          <cell r="X372">
            <v>26.265500000000003</v>
          </cell>
          <cell r="Y372">
            <v>0</v>
          </cell>
          <cell r="Z372"/>
          <cell r="AA372"/>
          <cell r="AB372">
            <v>27.825200000000002</v>
          </cell>
          <cell r="AC372" t="str">
            <v>OK</v>
          </cell>
          <cell r="AD372">
            <v>0</v>
          </cell>
          <cell r="AE372" t="str">
            <v>EUR</v>
          </cell>
          <cell r="AF372">
            <v>0</v>
          </cell>
          <cell r="AI372" t="str">
            <v>NORM</v>
          </cell>
          <cell r="AJ372" t="str">
            <v>Normal</v>
          </cell>
          <cell r="AM372" t="str">
            <v>PX1.2</v>
          </cell>
          <cell r="AN372" t="str">
            <v>Prix magasin + 20% de marg</v>
          </cell>
          <cell r="AP372">
            <v>0</v>
          </cell>
          <cell r="AQ372">
            <v>0</v>
          </cell>
          <cell r="AS372">
            <v>41.08</v>
          </cell>
          <cell r="AT372">
            <v>37.441875000000003</v>
          </cell>
          <cell r="AU372">
            <v>39.6843</v>
          </cell>
        </row>
        <row r="373">
          <cell r="A373" t="str">
            <v>MCOUV600</v>
          </cell>
          <cell r="C373" t="e">
            <v>#N/A</v>
          </cell>
          <cell r="D373" t="str">
            <v xml:space="preserve">COUVERCLE CUVE 600 </v>
          </cell>
          <cell r="E373">
            <v>9</v>
          </cell>
          <cell r="F373" t="str">
            <v>POSTES DE RELEVAGE</v>
          </cell>
          <cell r="G373">
            <v>5</v>
          </cell>
          <cell r="H373" t="str">
            <v>POSTES DE RELEVAGE</v>
          </cell>
          <cell r="K373">
            <v>3</v>
          </cell>
          <cell r="L373" t="str">
            <v>ACCESSOIRES POSTE</v>
          </cell>
          <cell r="M373" t="str">
            <v>ROTOTEC</v>
          </cell>
          <cell r="N373" t="str">
            <v>IAQCOUV600</v>
          </cell>
          <cell r="O373" t="str">
            <v xml:space="preserve">COUVERCLE CUVE 600 </v>
          </cell>
          <cell r="Q373">
            <v>1</v>
          </cell>
          <cell r="R373">
            <v>1</v>
          </cell>
          <cell r="S373" t="e">
            <v>#N/A</v>
          </cell>
          <cell r="T373" t="e">
            <v>#N/A</v>
          </cell>
          <cell r="U373" t="e">
            <v>#N/A</v>
          </cell>
          <cell r="V373">
            <v>28</v>
          </cell>
          <cell r="W373">
            <v>28</v>
          </cell>
          <cell r="X373" t="e">
            <v>#N/A</v>
          </cell>
          <cell r="Y373">
            <v>28</v>
          </cell>
          <cell r="Z373"/>
          <cell r="AA373"/>
          <cell r="AB373" t="e">
            <v>#N/A</v>
          </cell>
          <cell r="AC373"/>
          <cell r="AD373">
            <v>28</v>
          </cell>
          <cell r="AE373" t="str">
            <v>EUR</v>
          </cell>
          <cell r="AF373">
            <v>0</v>
          </cell>
          <cell r="AI373" t="str">
            <v>NORM</v>
          </cell>
          <cell r="AJ373" t="str">
            <v>Normal</v>
          </cell>
          <cell r="AM373" t="str">
            <v>PX1.2</v>
          </cell>
          <cell r="AN373" t="str">
            <v>Prix magasin + 20% de marg</v>
          </cell>
          <cell r="AP373">
            <v>0</v>
          </cell>
          <cell r="AQ373">
            <v>0</v>
          </cell>
          <cell r="AS373">
            <v>42.63</v>
          </cell>
          <cell r="AT373" t="e">
            <v>#N/A</v>
          </cell>
          <cell r="AU373" t="e">
            <v>#N/A</v>
          </cell>
        </row>
        <row r="374">
          <cell r="A374" t="str">
            <v>MCOUV600A</v>
          </cell>
          <cell r="C374" t="str">
            <v>AN</v>
          </cell>
          <cell r="D374" t="str">
            <v>COUVERCLE CUVE 600 AQUATIRIS</v>
          </cell>
          <cell r="E374">
            <v>9</v>
          </cell>
          <cell r="F374" t="str">
            <v>POSTES DE RELEVAGE</v>
          </cell>
          <cell r="G374">
            <v>5</v>
          </cell>
          <cell r="H374" t="str">
            <v>POSTES DE RELEVAGE</v>
          </cell>
          <cell r="K374">
            <v>3</v>
          </cell>
          <cell r="L374" t="str">
            <v>ACCESSOIRES POSTE</v>
          </cell>
          <cell r="M374" t="str">
            <v>ROTOTEC</v>
          </cell>
          <cell r="N374" t="str">
            <v>MCOUV600A</v>
          </cell>
          <cell r="O374" t="str">
            <v>COUVERCLE CUVE 600 AQUATIRIS</v>
          </cell>
          <cell r="Q374">
            <v>1</v>
          </cell>
          <cell r="R374">
            <v>1</v>
          </cell>
          <cell r="S374" t="e">
            <v>#N/A</v>
          </cell>
          <cell r="T374" t="e">
            <v>#N/A</v>
          </cell>
          <cell r="U374" t="e">
            <v>#N/A</v>
          </cell>
          <cell r="V374">
            <v>0</v>
          </cell>
          <cell r="W374">
            <v>0</v>
          </cell>
          <cell r="X374">
            <v>0</v>
          </cell>
          <cell r="Y374">
            <v>0</v>
          </cell>
          <cell r="Z374">
            <v>0</v>
          </cell>
          <cell r="AA374"/>
          <cell r="AB374">
            <v>0</v>
          </cell>
          <cell r="AD374">
            <v>0</v>
          </cell>
          <cell r="AE374" t="str">
            <v>EUR</v>
          </cell>
          <cell r="AF374">
            <v>0</v>
          </cell>
          <cell r="AI374" t="str">
            <v>NORM</v>
          </cell>
          <cell r="AJ374" t="str">
            <v>Normal</v>
          </cell>
          <cell r="AM374" t="str">
            <v>PX1.2</v>
          </cell>
          <cell r="AN374" t="str">
            <v>Prix magasin + 20% de marg</v>
          </cell>
          <cell r="AP374">
            <v>0</v>
          </cell>
          <cell r="AQ374">
            <v>0</v>
          </cell>
          <cell r="AS374">
            <v>48.29</v>
          </cell>
          <cell r="AT374">
            <v>0</v>
          </cell>
          <cell r="AU374">
            <v>0</v>
          </cell>
        </row>
        <row r="375">
          <cell r="A375" t="str">
            <v>MCOUV800</v>
          </cell>
          <cell r="C375" t="str">
            <v>AN</v>
          </cell>
          <cell r="D375" t="str">
            <v xml:space="preserve">COUVERCLE CUVE 800 </v>
          </cell>
          <cell r="E375">
            <v>9</v>
          </cell>
          <cell r="F375" t="str">
            <v>POSTES DE RELEVAGE</v>
          </cell>
          <cell r="G375">
            <v>5</v>
          </cell>
          <cell r="H375" t="str">
            <v>POSTES DE RELEVAGE</v>
          </cell>
          <cell r="K375">
            <v>3</v>
          </cell>
          <cell r="L375" t="str">
            <v>ACCESSOIRES POSTE</v>
          </cell>
          <cell r="M375" t="str">
            <v>ROTOTEC</v>
          </cell>
          <cell r="N375" t="str">
            <v>IAQCOUV800</v>
          </cell>
          <cell r="O375" t="str">
            <v xml:space="preserve">COUVERCLE CUVE 800 </v>
          </cell>
          <cell r="Q375">
            <v>1</v>
          </cell>
          <cell r="R375">
            <v>1</v>
          </cell>
          <cell r="S375" t="e">
            <v>#N/A</v>
          </cell>
          <cell r="T375" t="e">
            <v>#N/A</v>
          </cell>
          <cell r="U375" t="e">
            <v>#N/A</v>
          </cell>
          <cell r="V375">
            <v>0</v>
          </cell>
          <cell r="W375">
            <v>0</v>
          </cell>
          <cell r="X375">
            <v>0</v>
          </cell>
          <cell r="Y375">
            <v>0</v>
          </cell>
          <cell r="Z375">
            <v>0</v>
          </cell>
          <cell r="AA375"/>
          <cell r="AB375">
            <v>0</v>
          </cell>
          <cell r="AD375">
            <v>0</v>
          </cell>
          <cell r="AE375" t="str">
            <v>EUR</v>
          </cell>
          <cell r="AF375">
            <v>0</v>
          </cell>
          <cell r="AI375" t="str">
            <v>NORM</v>
          </cell>
          <cell r="AJ375" t="str">
            <v>Normal</v>
          </cell>
          <cell r="AM375" t="str">
            <v>PX1.2</v>
          </cell>
          <cell r="AN375" t="str">
            <v>Prix magasin + 20% de marg</v>
          </cell>
          <cell r="AP375">
            <v>0</v>
          </cell>
          <cell r="AQ375">
            <v>0</v>
          </cell>
          <cell r="AS375">
            <v>55.21</v>
          </cell>
          <cell r="AT375">
            <v>0</v>
          </cell>
          <cell r="AU375">
            <v>0</v>
          </cell>
        </row>
        <row r="376">
          <cell r="A376" t="str">
            <v>BANNIERE</v>
          </cell>
          <cell r="C376" t="str">
            <v>AS</v>
          </cell>
          <cell r="D376" t="str">
            <v>BANNIERE RECTO/VERSO</v>
          </cell>
          <cell r="E376">
            <v>16</v>
          </cell>
          <cell r="F376" t="str">
            <v>SUPPORT DE COMMUNICATION</v>
          </cell>
          <cell r="G376">
            <v>10</v>
          </cell>
          <cell r="H376" t="str">
            <v>SUPPORT DE COMMUNICATION</v>
          </cell>
          <cell r="M376" t="str">
            <v>PIXART</v>
          </cell>
          <cell r="N376" t="str">
            <v>BANNIERE</v>
          </cell>
          <cell r="O376" t="str">
            <v>BANNIERE RECTO/VERSO</v>
          </cell>
          <cell r="P376" t="str">
            <v>pc</v>
          </cell>
          <cell r="Q376">
            <v>1</v>
          </cell>
          <cell r="R376">
            <v>0</v>
          </cell>
          <cell r="S376">
            <v>10</v>
          </cell>
          <cell r="T376">
            <v>29.97</v>
          </cell>
          <cell r="U376" t="str">
            <v>AS</v>
          </cell>
          <cell r="V376">
            <v>29.97</v>
          </cell>
          <cell r="W376">
            <v>29.97</v>
          </cell>
          <cell r="X376">
            <v>29.97</v>
          </cell>
          <cell r="Y376"/>
          <cell r="Z376"/>
          <cell r="AA376"/>
          <cell r="AB376">
            <v>29.97</v>
          </cell>
          <cell r="AC376" t="str">
            <v>OK</v>
          </cell>
          <cell r="AD376">
            <v>29.97</v>
          </cell>
          <cell r="AE376" t="str">
            <v>EUR</v>
          </cell>
          <cell r="AF376">
            <v>0</v>
          </cell>
          <cell r="AI376" t="str">
            <v>NORM</v>
          </cell>
          <cell r="AJ376" t="str">
            <v>Normal</v>
          </cell>
          <cell r="AM376" t="str">
            <v>PX1.2</v>
          </cell>
          <cell r="AN376" t="str">
            <v>Prix magasin + 20% de marg</v>
          </cell>
          <cell r="AP376">
            <v>0</v>
          </cell>
          <cell r="AQ376">
            <v>0</v>
          </cell>
          <cell r="AS376">
            <v>38.96</v>
          </cell>
          <cell r="AT376">
            <v>39.860100000000003</v>
          </cell>
          <cell r="AU376">
            <v>39.860100000000003</v>
          </cell>
        </row>
        <row r="377">
          <cell r="A377" t="str">
            <v>MREHACUN</v>
          </cell>
          <cell r="C377" t="str">
            <v>AS</v>
          </cell>
          <cell r="D377" t="str">
            <v>REHAUSSE DE REGARD CUNETTE ET CARRE</v>
          </cell>
          <cell r="E377">
            <v>5</v>
          </cell>
          <cell r="F377" t="str">
            <v>REGARDS/REPARTITEURS/CHASSES</v>
          </cell>
          <cell r="G377">
            <v>1</v>
          </cell>
          <cell r="H377" t="str">
            <v>REGARDS/REPARTITEURS/CHASSES</v>
          </cell>
          <cell r="K377">
            <v>5</v>
          </cell>
          <cell r="L377" t="str">
            <v>REGARDS AU DETAIL</v>
          </cell>
          <cell r="M377" t="str">
            <v>EMP</v>
          </cell>
          <cell r="N377" t="str">
            <v>REHAUSSERCA008F</v>
          </cell>
          <cell r="O377" t="str">
            <v>REHAUSSE DE REGARD CUNETTE ET CARRE</v>
          </cell>
          <cell r="P377" t="str">
            <v>pc</v>
          </cell>
          <cell r="Q377">
            <v>1</v>
          </cell>
          <cell r="R377">
            <v>1</v>
          </cell>
          <cell r="S377" t="e">
            <v>#N/A</v>
          </cell>
          <cell r="T377" t="e">
            <v>#N/A</v>
          </cell>
          <cell r="U377" t="e">
            <v>#N/A</v>
          </cell>
          <cell r="V377">
            <v>27</v>
          </cell>
          <cell r="W377">
            <v>27</v>
          </cell>
          <cell r="X377">
            <v>27</v>
          </cell>
          <cell r="Y377"/>
          <cell r="Z377"/>
          <cell r="AA377"/>
          <cell r="AB377">
            <v>27</v>
          </cell>
          <cell r="AC377" t="str">
            <v>OK</v>
          </cell>
          <cell r="AD377">
            <v>27</v>
          </cell>
          <cell r="AE377" t="str">
            <v>EUR</v>
          </cell>
          <cell r="AF377">
            <v>0</v>
          </cell>
          <cell r="AI377" t="str">
            <v>NORM</v>
          </cell>
          <cell r="AJ377" t="str">
            <v>Normal</v>
          </cell>
          <cell r="AM377" t="str">
            <v>PX1.2</v>
          </cell>
          <cell r="AN377" t="str">
            <v>Prix magasin + 20% de marg</v>
          </cell>
          <cell r="AO377">
            <v>1</v>
          </cell>
          <cell r="AP377">
            <v>0</v>
          </cell>
          <cell r="AQ377">
            <v>0</v>
          </cell>
          <cell r="AS377">
            <v>41.1</v>
          </cell>
          <cell r="AT377">
            <v>40.5</v>
          </cell>
          <cell r="AU377">
            <v>40.5</v>
          </cell>
        </row>
        <row r="378">
          <cell r="A378" t="str">
            <v>PCLC5EH</v>
          </cell>
          <cell r="C378" t="e">
            <v>#N/A</v>
          </cell>
          <cell r="D378" t="str">
            <v>CLOISON CENTRALE FV 5EH 4X2.5</v>
          </cell>
          <cell r="E378">
            <v>1</v>
          </cell>
          <cell r="F378" t="str">
            <v>MEMBRANES ET ANTI-RACINES</v>
          </cell>
          <cell r="G378">
            <v>11</v>
          </cell>
          <cell r="H378" t="str">
            <v>CLOISON</v>
          </cell>
          <cell r="K378">
            <v>1</v>
          </cell>
          <cell r="L378" t="str">
            <v>Pack EPDM FV</v>
          </cell>
          <cell r="M378" t="str">
            <v>AQUATIRIS</v>
          </cell>
          <cell r="N378" t="str">
            <v>&lt;Non référencé&gt;</v>
          </cell>
          <cell r="O378" t="str">
            <v>&lt;Article non référencé&gt;</v>
          </cell>
          <cell r="Q378">
            <v>1</v>
          </cell>
          <cell r="R378">
            <v>0</v>
          </cell>
          <cell r="S378" t="e">
            <v>#N/A</v>
          </cell>
          <cell r="T378" t="e">
            <v>#N/A</v>
          </cell>
          <cell r="U378" t="e">
            <v>#N/A</v>
          </cell>
          <cell r="V378" t="str">
            <v>-</v>
          </cell>
          <cell r="W378">
            <v>0</v>
          </cell>
          <cell r="X378">
            <v>26.734999999999999</v>
          </cell>
          <cell r="Y378">
            <v>0</v>
          </cell>
          <cell r="Z378"/>
          <cell r="AA378"/>
          <cell r="AB378">
            <v>28.4696</v>
          </cell>
          <cell r="AC378" t="str">
            <v>OK</v>
          </cell>
          <cell r="AD378">
            <v>0</v>
          </cell>
          <cell r="AE378" t="str">
            <v>EUR</v>
          </cell>
          <cell r="AF378">
            <v>0</v>
          </cell>
          <cell r="AI378" t="str">
            <v>NORM</v>
          </cell>
          <cell r="AJ378" t="str">
            <v>Normal</v>
          </cell>
          <cell r="AM378" t="str">
            <v>PX1.2</v>
          </cell>
          <cell r="AN378" t="str">
            <v>Prix magasin + 20% de marg</v>
          </cell>
          <cell r="AP378">
            <v>0</v>
          </cell>
          <cell r="AQ378">
            <v>0</v>
          </cell>
          <cell r="AS378">
            <v>41.36</v>
          </cell>
          <cell r="AT378">
            <v>38.72775</v>
          </cell>
          <cell r="AU378">
            <v>41.261400000000002</v>
          </cell>
        </row>
        <row r="379">
          <cell r="A379" t="str">
            <v>MCUVE600</v>
          </cell>
          <cell r="C379" t="str">
            <v>AN</v>
          </cell>
          <cell r="D379" t="str">
            <v xml:space="preserve">CUVE DE RELEVAGE D600 + COUVERCLE </v>
          </cell>
          <cell r="E379">
            <v>9</v>
          </cell>
          <cell r="F379" t="str">
            <v>POSTES DE RELEVAGE</v>
          </cell>
          <cell r="G379">
            <v>5</v>
          </cell>
          <cell r="H379" t="str">
            <v>POSTES DE RELEVAGE</v>
          </cell>
          <cell r="M379" t="str">
            <v>ROTOTEC</v>
          </cell>
          <cell r="N379" t="str">
            <v>IAQSTCOUV</v>
          </cell>
          <cell r="O379" t="str">
            <v>Cuve + couvercle Aquatiris</v>
          </cell>
          <cell r="Q379">
            <v>1</v>
          </cell>
          <cell r="R379">
            <v>1</v>
          </cell>
          <cell r="S379" t="e">
            <v>#N/A</v>
          </cell>
          <cell r="T379" t="e">
            <v>#N/A</v>
          </cell>
          <cell r="U379" t="e">
            <v>#N/A</v>
          </cell>
          <cell r="V379">
            <v>138.58000000000001</v>
          </cell>
          <cell r="W379">
            <v>138.58000000000001</v>
          </cell>
          <cell r="X379">
            <v>138.58000000000001</v>
          </cell>
          <cell r="Y379"/>
          <cell r="Z379"/>
          <cell r="AA379"/>
          <cell r="AB379">
            <v>138.58000000000001</v>
          </cell>
          <cell r="AC379" t="str">
            <v>OK</v>
          </cell>
          <cell r="AD379">
            <v>0</v>
          </cell>
          <cell r="AE379" t="str">
            <v>EUR</v>
          </cell>
          <cell r="AF379">
            <v>0</v>
          </cell>
          <cell r="AI379" t="str">
            <v>NORM</v>
          </cell>
          <cell r="AJ379" t="str">
            <v>Normal</v>
          </cell>
          <cell r="AM379" t="str">
            <v>PX1.2</v>
          </cell>
          <cell r="AN379" t="str">
            <v>Prix magasin + 20% de marg</v>
          </cell>
          <cell r="AP379">
            <v>0</v>
          </cell>
          <cell r="AQ379">
            <v>0</v>
          </cell>
          <cell r="AS379">
            <v>206.99</v>
          </cell>
          <cell r="AT379">
            <v>207.87</v>
          </cell>
          <cell r="AU379">
            <v>207.87</v>
          </cell>
        </row>
        <row r="380">
          <cell r="A380" t="str">
            <v>MCUVE800</v>
          </cell>
          <cell r="C380" t="str">
            <v>AN</v>
          </cell>
          <cell r="D380" t="str">
            <v xml:space="preserve">CUVE DE RELEVAGE D800 + COUVERCLE </v>
          </cell>
          <cell r="E380">
            <v>9</v>
          </cell>
          <cell r="F380" t="str">
            <v>POSTES DE RELEVAGE</v>
          </cell>
          <cell r="G380">
            <v>5</v>
          </cell>
          <cell r="H380" t="str">
            <v>POSTES DE RELEVAGE</v>
          </cell>
          <cell r="M380" t="str">
            <v>ROTOTEC</v>
          </cell>
          <cell r="N380" t="str">
            <v>IAQSTCOUV800</v>
          </cell>
          <cell r="O380" t="str">
            <v xml:space="preserve">Cuve de relevage diametre 800 + couvercle </v>
          </cell>
          <cell r="Q380">
            <v>1</v>
          </cell>
          <cell r="R380">
            <v>1</v>
          </cell>
          <cell r="S380" t="e">
            <v>#N/A</v>
          </cell>
          <cell r="T380" t="e">
            <v>#N/A</v>
          </cell>
          <cell r="U380" t="e">
            <v>#N/A</v>
          </cell>
          <cell r="V380">
            <v>0</v>
          </cell>
          <cell r="W380">
            <v>0</v>
          </cell>
          <cell r="X380">
            <v>134.9</v>
          </cell>
          <cell r="Y380"/>
          <cell r="Z380"/>
          <cell r="AA380"/>
          <cell r="AB380">
            <v>134.9</v>
          </cell>
          <cell r="AC380" t="str">
            <v>OK</v>
          </cell>
          <cell r="AD380">
            <v>0</v>
          </cell>
          <cell r="AE380" t="str">
            <v>EUR</v>
          </cell>
          <cell r="AF380">
            <v>0</v>
          </cell>
          <cell r="AI380" t="str">
            <v>NORM</v>
          </cell>
          <cell r="AJ380" t="str">
            <v>Normal</v>
          </cell>
          <cell r="AM380" t="str">
            <v>PX1.2</v>
          </cell>
          <cell r="AN380" t="str">
            <v>Prix magasin + 20% de marg</v>
          </cell>
          <cell r="AP380">
            <v>0</v>
          </cell>
          <cell r="AQ380">
            <v>0</v>
          </cell>
          <cell r="AS380">
            <v>232.7</v>
          </cell>
          <cell r="AT380">
            <v>0</v>
          </cell>
          <cell r="AU380">
            <v>0</v>
          </cell>
        </row>
        <row r="381">
          <cell r="A381" t="str">
            <v>GUIDEFVG</v>
          </cell>
          <cell r="C381" t="str">
            <v>AS</v>
          </cell>
          <cell r="D381" t="str">
            <v>GUIDE DE LUSAGER FV GEO</v>
          </cell>
          <cell r="E381">
            <v>16</v>
          </cell>
          <cell r="F381" t="str">
            <v>SUPPORT DE COMMUNICATION</v>
          </cell>
          <cell r="G381">
            <v>10</v>
          </cell>
          <cell r="H381" t="str">
            <v>SUPPORT DE COMMUNICATION</v>
          </cell>
          <cell r="M381" t="str">
            <v>ADA</v>
          </cell>
          <cell r="N381" t="str">
            <v>GUIDEFVG</v>
          </cell>
          <cell r="O381" t="str">
            <v>GUIDE DE LUSAGER FV GEO</v>
          </cell>
          <cell r="P381" t="str">
            <v>pc</v>
          </cell>
          <cell r="Q381">
            <v>1</v>
          </cell>
          <cell r="R381">
            <v>0</v>
          </cell>
          <cell r="S381">
            <v>84</v>
          </cell>
          <cell r="T381">
            <v>27.79</v>
          </cell>
          <cell r="U381" t="str">
            <v>AS</v>
          </cell>
          <cell r="V381">
            <v>27.79</v>
          </cell>
          <cell r="W381">
            <v>27.79</v>
          </cell>
          <cell r="X381">
            <v>27.79</v>
          </cell>
          <cell r="Y381"/>
          <cell r="Z381"/>
          <cell r="AA381" t="str">
            <v>-</v>
          </cell>
          <cell r="AB381">
            <v>27.79</v>
          </cell>
          <cell r="AC381" t="str">
            <v>OK</v>
          </cell>
          <cell r="AD381">
            <v>27.79</v>
          </cell>
          <cell r="AE381" t="str">
            <v>EUR</v>
          </cell>
          <cell r="AF381">
            <v>0</v>
          </cell>
          <cell r="AI381" t="str">
            <v>NORM</v>
          </cell>
          <cell r="AJ381" t="str">
            <v>Normal</v>
          </cell>
          <cell r="AM381" t="str">
            <v>PX1.2</v>
          </cell>
          <cell r="AN381" t="str">
            <v>Prix magasin + 20% de marg</v>
          </cell>
          <cell r="AP381">
            <v>0</v>
          </cell>
          <cell r="AQ381">
            <v>0</v>
          </cell>
          <cell r="AS381">
            <v>38.61</v>
          </cell>
          <cell r="AT381">
            <v>41.685000000000002</v>
          </cell>
          <cell r="AU381">
            <v>41.685000000000002</v>
          </cell>
        </row>
        <row r="382">
          <cell r="A382" t="str">
            <v>MCOUVDIG01</v>
          </cell>
          <cell r="C382" t="str">
            <v>AS</v>
          </cell>
          <cell r="D382" t="str">
            <v>COUVERCLE REGARD GRAVITAIRE DOUBLE SORTIE</v>
          </cell>
          <cell r="E382">
            <v>5</v>
          </cell>
          <cell r="F382" t="str">
            <v>REGARDS/REPARTITEURS/CHASSES</v>
          </cell>
          <cell r="G382">
            <v>1</v>
          </cell>
          <cell r="H382" t="str">
            <v>REGARDS/REPARTITEURS/CHASSES</v>
          </cell>
          <cell r="K382">
            <v>5</v>
          </cell>
          <cell r="L382" t="str">
            <v>REGARDS AU DETAIL</v>
          </cell>
          <cell r="M382" t="str">
            <v>EMP</v>
          </cell>
          <cell r="N382" t="str">
            <v>MCOUVGRV</v>
          </cell>
          <cell r="O382" t="str">
            <v>COUVERCLE REGRAD GRAVITAIRE DOUBLE SORTIE</v>
          </cell>
          <cell r="P382" t="str">
            <v>pc</v>
          </cell>
          <cell r="Q382">
            <v>1</v>
          </cell>
          <cell r="R382">
            <v>1</v>
          </cell>
          <cell r="S382" t="e">
            <v>#N/A</v>
          </cell>
          <cell r="T382" t="e">
            <v>#N/A</v>
          </cell>
          <cell r="U382" t="e">
            <v>#N/A</v>
          </cell>
          <cell r="V382">
            <v>21</v>
          </cell>
          <cell r="W382">
            <v>21</v>
          </cell>
          <cell r="X382">
            <v>21</v>
          </cell>
          <cell r="Y382"/>
          <cell r="Z382"/>
          <cell r="AA382"/>
          <cell r="AB382">
            <v>21</v>
          </cell>
          <cell r="AC382" t="str">
            <v>OK</v>
          </cell>
          <cell r="AD382">
            <v>21</v>
          </cell>
          <cell r="AE382" t="str">
            <v>EUR</v>
          </cell>
          <cell r="AF382">
            <v>0</v>
          </cell>
          <cell r="AI382" t="str">
            <v>NORM</v>
          </cell>
          <cell r="AJ382" t="str">
            <v>Normal</v>
          </cell>
          <cell r="AM382" t="str">
            <v>PX1.2</v>
          </cell>
          <cell r="AN382" t="str">
            <v>Prix magasin + 20% de marg</v>
          </cell>
          <cell r="AO382">
            <v>1</v>
          </cell>
          <cell r="AP382">
            <v>0</v>
          </cell>
          <cell r="AQ382">
            <v>0</v>
          </cell>
          <cell r="AS382">
            <v>38.369999999999997</v>
          </cell>
          <cell r="AT382">
            <v>42</v>
          </cell>
          <cell r="AU382">
            <v>42</v>
          </cell>
        </row>
        <row r="383">
          <cell r="A383" t="str">
            <v>403L</v>
          </cell>
          <cell r="C383" t="str">
            <v>AS</v>
          </cell>
          <cell r="D383" t="str">
            <v>BODY WARMER HOMME TL</v>
          </cell>
          <cell r="E383">
            <v>16</v>
          </cell>
          <cell r="F383" t="str">
            <v>SUPPORT DE COMMUNICATION</v>
          </cell>
          <cell r="G383">
            <v>10</v>
          </cell>
          <cell r="H383" t="str">
            <v>SUPPORT DE COMMUNICATION</v>
          </cell>
          <cell r="M383" t="str">
            <v>ARMORLUX</v>
          </cell>
          <cell r="N383" t="str">
            <v>403L</v>
          </cell>
          <cell r="O383" t="str">
            <v>BODY WARMER HOMME TL</v>
          </cell>
          <cell r="P383" t="str">
            <v>pc</v>
          </cell>
          <cell r="Q383">
            <v>1</v>
          </cell>
          <cell r="R383">
            <v>0</v>
          </cell>
          <cell r="S383" t="e">
            <v>#N/A</v>
          </cell>
          <cell r="T383" t="e">
            <v>#N/A</v>
          </cell>
          <cell r="U383" t="e">
            <v>#N/A</v>
          </cell>
          <cell r="V383">
            <v>29.54</v>
          </cell>
          <cell r="W383">
            <v>29.54</v>
          </cell>
          <cell r="X383">
            <v>29.54</v>
          </cell>
          <cell r="Y383"/>
          <cell r="Z383"/>
          <cell r="AA383"/>
          <cell r="AB383">
            <v>29.54</v>
          </cell>
          <cell r="AC383" t="str">
            <v>OK</v>
          </cell>
          <cell r="AD383">
            <v>29.54</v>
          </cell>
          <cell r="AE383" t="str">
            <v>EUR</v>
          </cell>
          <cell r="AF383">
            <v>0</v>
          </cell>
          <cell r="AI383" t="str">
            <v>NORM</v>
          </cell>
          <cell r="AJ383" t="str">
            <v>Normal</v>
          </cell>
          <cell r="AM383" t="str">
            <v>PX1.2</v>
          </cell>
          <cell r="AN383" t="str">
            <v>Prix magasin + 20% de marg</v>
          </cell>
          <cell r="AP383">
            <v>0</v>
          </cell>
          <cell r="AQ383">
            <v>0</v>
          </cell>
          <cell r="AS383">
            <v>40.6</v>
          </cell>
          <cell r="AT383">
            <v>44.31</v>
          </cell>
          <cell r="AU383">
            <v>44.31</v>
          </cell>
        </row>
        <row r="384">
          <cell r="A384" t="str">
            <v>MEXTEN50</v>
          </cell>
          <cell r="C384" t="e">
            <v>#N/A</v>
          </cell>
          <cell r="D384" t="str">
            <v>EXTENSION DE COMMANDE D50</v>
          </cell>
          <cell r="E384">
            <v>10</v>
          </cell>
          <cell r="F384" t="str">
            <v>ACCESSOIRES AU DETAIL</v>
          </cell>
          <cell r="M384" t="str">
            <v>ALIAXIS</v>
          </cell>
          <cell r="N384" t="str">
            <v>MEXTEN50</v>
          </cell>
          <cell r="O384" t="str">
            <v>EXTENSION DE COMMANDE D50</v>
          </cell>
          <cell r="Q384">
            <v>1</v>
          </cell>
          <cell r="R384">
            <v>1</v>
          </cell>
          <cell r="S384" t="e">
            <v>#N/A</v>
          </cell>
          <cell r="T384" t="e">
            <v>#N/A</v>
          </cell>
          <cell r="U384" t="e">
            <v>#N/A</v>
          </cell>
          <cell r="V384">
            <v>20.99</v>
          </cell>
          <cell r="W384">
            <v>20.99</v>
          </cell>
          <cell r="X384" t="e">
            <v>#N/A</v>
          </cell>
          <cell r="Y384">
            <v>20.99</v>
          </cell>
          <cell r="Z384"/>
          <cell r="AA384">
            <v>0.04</v>
          </cell>
          <cell r="AB384" t="e">
            <v>#N/A</v>
          </cell>
          <cell r="AC384"/>
          <cell r="AD384">
            <v>20.99</v>
          </cell>
          <cell r="AE384" t="str">
            <v>EUR</v>
          </cell>
          <cell r="AF384">
            <v>0</v>
          </cell>
          <cell r="AI384" t="str">
            <v>NORM</v>
          </cell>
          <cell r="AJ384" t="str">
            <v>Normal</v>
          </cell>
          <cell r="AM384" t="str">
            <v>PX1.2</v>
          </cell>
          <cell r="AN384" t="str">
            <v>Prix magasin + 20% de marg</v>
          </cell>
          <cell r="AP384">
            <v>0</v>
          </cell>
          <cell r="AQ384">
            <v>0</v>
          </cell>
          <cell r="AS384">
            <v>29.9</v>
          </cell>
          <cell r="AT384" t="e">
            <v>#N/A</v>
          </cell>
          <cell r="AU384" t="e">
            <v>#N/A</v>
          </cell>
        </row>
        <row r="385">
          <cell r="A385" t="str">
            <v>MEXTEN63</v>
          </cell>
          <cell r="C385" t="e">
            <v>#N/A</v>
          </cell>
          <cell r="D385" t="str">
            <v>EXTENSION DE COMMANDE D636</v>
          </cell>
          <cell r="E385">
            <v>10</v>
          </cell>
          <cell r="F385" t="str">
            <v>ACCESSOIRES AU DETAIL</v>
          </cell>
          <cell r="M385" t="str">
            <v>ALIAXIS</v>
          </cell>
          <cell r="N385" t="str">
            <v>MEXTEN63</v>
          </cell>
          <cell r="O385" t="str">
            <v>EXTENSION DE COMMANDE D636</v>
          </cell>
          <cell r="Q385">
            <v>1</v>
          </cell>
          <cell r="R385">
            <v>1</v>
          </cell>
          <cell r="S385" t="e">
            <v>#N/A</v>
          </cell>
          <cell r="T385" t="e">
            <v>#N/A</v>
          </cell>
          <cell r="U385" t="e">
            <v>#N/A</v>
          </cell>
          <cell r="V385">
            <v>23.16</v>
          </cell>
          <cell r="W385">
            <v>23.16</v>
          </cell>
          <cell r="X385" t="e">
            <v>#N/A</v>
          </cell>
          <cell r="Y385">
            <v>23.16</v>
          </cell>
          <cell r="Z385"/>
          <cell r="AA385">
            <v>0.04</v>
          </cell>
          <cell r="AB385" t="e">
            <v>#N/A</v>
          </cell>
          <cell r="AC385"/>
          <cell r="AD385">
            <v>23.16</v>
          </cell>
          <cell r="AE385" t="str">
            <v>EUR</v>
          </cell>
          <cell r="AF385">
            <v>0</v>
          </cell>
          <cell r="AI385" t="str">
            <v>NORM</v>
          </cell>
          <cell r="AJ385" t="str">
            <v>Normal</v>
          </cell>
          <cell r="AM385" t="str">
            <v>PX1.2</v>
          </cell>
          <cell r="AN385" t="str">
            <v>Prix magasin + 20% de marg</v>
          </cell>
          <cell r="AP385">
            <v>0</v>
          </cell>
          <cell r="AQ385">
            <v>0</v>
          </cell>
          <cell r="AS385">
            <v>49.9</v>
          </cell>
          <cell r="AT385" t="e">
            <v>#N/A</v>
          </cell>
          <cell r="AU385" t="e">
            <v>#N/A</v>
          </cell>
        </row>
        <row r="386">
          <cell r="A386" t="str">
            <v>MFH10EH</v>
          </cell>
          <cell r="C386" t="e">
            <v>#N/A</v>
          </cell>
          <cell r="D386" t="str">
            <v>FILTRE HORIZONTAL 10EH</v>
          </cell>
          <cell r="E386">
            <v>6</v>
          </cell>
          <cell r="F386" t="str">
            <v>PACKS MEMBRANE</v>
          </cell>
          <cell r="I386" t="str">
            <v>NB FV+FH</v>
          </cell>
          <cell r="J386" t="str">
            <v>NB de ventes packs FH</v>
          </cell>
          <cell r="K386" t="str">
            <v>FH</v>
          </cell>
          <cell r="L386" t="str">
            <v>FILTRE HORIZONTAL</v>
          </cell>
          <cell r="M386" t="str">
            <v>SODAF</v>
          </cell>
          <cell r="N386" t="str">
            <v>MFH10EH</v>
          </cell>
          <cell r="O386" t="str">
            <v>FILTRE HORIZONTALE 10EH</v>
          </cell>
          <cell r="P386" t="str">
            <v>1 Palette</v>
          </cell>
          <cell r="Q386">
            <v>4</v>
          </cell>
          <cell r="R386">
            <v>1</v>
          </cell>
          <cell r="S386">
            <v>4</v>
          </cell>
          <cell r="T386">
            <v>487.17</v>
          </cell>
          <cell r="U386" t="str">
            <v>AN</v>
          </cell>
          <cell r="V386">
            <v>2068.21</v>
          </cell>
          <cell r="W386">
            <v>2068.21</v>
          </cell>
          <cell r="X386">
            <v>487.17</v>
          </cell>
          <cell r="Y386"/>
          <cell r="Z386"/>
          <cell r="AA386">
            <v>0.25</v>
          </cell>
          <cell r="AB386">
            <v>608.96249999999998</v>
          </cell>
          <cell r="AC386" t="str">
            <v>OK</v>
          </cell>
          <cell r="AD386">
            <v>2068.21</v>
          </cell>
          <cell r="AE386" t="str">
            <v>EUR</v>
          </cell>
          <cell r="AF386">
            <v>0</v>
          </cell>
          <cell r="AI386" t="str">
            <v>NORM</v>
          </cell>
          <cell r="AJ386" t="str">
            <v>Normal</v>
          </cell>
          <cell r="AM386" t="str">
            <v>PX1.2</v>
          </cell>
          <cell r="AN386" t="str">
            <v>Prix magasin + 20% de marg</v>
          </cell>
          <cell r="AP386">
            <v>0</v>
          </cell>
          <cell r="AQ386">
            <v>0</v>
          </cell>
          <cell r="AS386">
            <v>682.51</v>
          </cell>
          <cell r="AT386">
            <v>647.93610000000001</v>
          </cell>
          <cell r="AU386">
            <v>809.92012499999998</v>
          </cell>
        </row>
        <row r="387">
          <cell r="A387" t="str">
            <v>MFH12EH</v>
          </cell>
          <cell r="C387" t="e">
            <v>#N/A</v>
          </cell>
          <cell r="D387" t="str">
            <v>FILTRE HORIZONTAL 12EH</v>
          </cell>
          <cell r="E387">
            <v>6</v>
          </cell>
          <cell r="F387" t="str">
            <v>PACKS MEMBRANE</v>
          </cell>
          <cell r="I387" t="str">
            <v>NB FV+FH</v>
          </cell>
          <cell r="J387" t="str">
            <v>NB de ventes packs FH</v>
          </cell>
          <cell r="K387" t="str">
            <v>FH</v>
          </cell>
          <cell r="L387" t="str">
            <v>FILTRE HORIZONTAL</v>
          </cell>
          <cell r="M387" t="str">
            <v>SODAF</v>
          </cell>
          <cell r="N387" t="str">
            <v>MFH12EH</v>
          </cell>
          <cell r="O387" t="str">
            <v>FILTRE HORIZONTAL 12EH</v>
          </cell>
          <cell r="P387" t="str">
            <v>1 Palette</v>
          </cell>
          <cell r="Q387">
            <v>3</v>
          </cell>
          <cell r="R387">
            <v>1</v>
          </cell>
          <cell r="S387">
            <v>4</v>
          </cell>
          <cell r="T387">
            <v>571.66</v>
          </cell>
          <cell r="U387" t="str">
            <v>AN</v>
          </cell>
          <cell r="V387">
            <v>1733.69</v>
          </cell>
          <cell r="W387">
            <v>1733.69</v>
          </cell>
          <cell r="X387">
            <v>571.66</v>
          </cell>
          <cell r="Y387"/>
          <cell r="Z387"/>
          <cell r="AA387">
            <v>0.25</v>
          </cell>
          <cell r="AB387">
            <v>714.57499999999993</v>
          </cell>
          <cell r="AC387" t="str">
            <v>OK</v>
          </cell>
          <cell r="AD387">
            <v>1733.69</v>
          </cell>
          <cell r="AE387" t="str">
            <v>EUR</v>
          </cell>
          <cell r="AF387">
            <v>0</v>
          </cell>
          <cell r="AI387" t="str">
            <v>NORM</v>
          </cell>
          <cell r="AJ387" t="str">
            <v>Normal</v>
          </cell>
          <cell r="AM387" t="str">
            <v>PX1.2</v>
          </cell>
          <cell r="AN387" t="str">
            <v>Prix magasin + 20% de marg</v>
          </cell>
          <cell r="AP387">
            <v>0</v>
          </cell>
          <cell r="AQ387">
            <v>0</v>
          </cell>
          <cell r="AS387">
            <v>762.83</v>
          </cell>
          <cell r="AT387">
            <v>760.30780000000004</v>
          </cell>
          <cell r="AU387">
            <v>950.38474999999994</v>
          </cell>
        </row>
        <row r="388">
          <cell r="A388" t="str">
            <v>MFH14EH</v>
          </cell>
          <cell r="C388" t="e">
            <v>#N/A</v>
          </cell>
          <cell r="D388" t="str">
            <v>FILTRE HORIZONTAL 14EH</v>
          </cell>
          <cell r="E388">
            <v>6</v>
          </cell>
          <cell r="F388" t="str">
            <v>PACKS MEMBRANE</v>
          </cell>
          <cell r="I388" t="str">
            <v>NB FV+FH</v>
          </cell>
          <cell r="J388" t="str">
            <v>NB de ventes packs FH</v>
          </cell>
          <cell r="K388" t="str">
            <v>FH</v>
          </cell>
          <cell r="L388" t="str">
            <v>FILTRE HORIZONTAL</v>
          </cell>
          <cell r="M388" t="str">
            <v>SODAF</v>
          </cell>
          <cell r="N388" t="str">
            <v>MFH14EH</v>
          </cell>
          <cell r="O388" t="str">
            <v>FILTRE HORIZONTAL 14EH</v>
          </cell>
          <cell r="P388">
            <v>1</v>
          </cell>
          <cell r="Q388">
            <v>1</v>
          </cell>
          <cell r="R388">
            <v>1</v>
          </cell>
          <cell r="S388">
            <v>3</v>
          </cell>
          <cell r="T388">
            <v>610.35</v>
          </cell>
          <cell r="U388" t="str">
            <v>AN</v>
          </cell>
          <cell r="V388">
            <v>618.22</v>
          </cell>
          <cell r="W388">
            <v>618.22</v>
          </cell>
          <cell r="X388">
            <v>610.35</v>
          </cell>
          <cell r="Y388"/>
          <cell r="Z388"/>
          <cell r="AA388">
            <v>0.25</v>
          </cell>
          <cell r="AB388">
            <v>762.9375</v>
          </cell>
          <cell r="AC388" t="str">
            <v>OK</v>
          </cell>
          <cell r="AD388">
            <v>618.22</v>
          </cell>
          <cell r="AE388" t="str">
            <v>EUR</v>
          </cell>
          <cell r="AF388">
            <v>0</v>
          </cell>
          <cell r="AI388" t="str">
            <v>NORM</v>
          </cell>
          <cell r="AJ388" t="str">
            <v>Normal</v>
          </cell>
          <cell r="AM388" t="str">
            <v>PX1.2</v>
          </cell>
          <cell r="AN388" t="str">
            <v>Prix magasin + 20% de marg</v>
          </cell>
          <cell r="AO388">
            <v>1</v>
          </cell>
          <cell r="AP388">
            <v>0</v>
          </cell>
          <cell r="AQ388">
            <v>0</v>
          </cell>
          <cell r="AS388">
            <v>816.05</v>
          </cell>
          <cell r="AT388">
            <v>811.76550000000009</v>
          </cell>
          <cell r="AU388">
            <v>1014.7068750000001</v>
          </cell>
        </row>
        <row r="389">
          <cell r="A389" t="str">
            <v>MFH16EH</v>
          </cell>
          <cell r="C389" t="e">
            <v>#N/A</v>
          </cell>
          <cell r="D389" t="str">
            <v>FILTRE HORIZONTAL 16EH</v>
          </cell>
          <cell r="E389">
            <v>6</v>
          </cell>
          <cell r="F389" t="str">
            <v>PACKS MEMBRANE</v>
          </cell>
          <cell r="I389" t="str">
            <v>NB FV+FH</v>
          </cell>
          <cell r="J389" t="str">
            <v>NB de ventes packs FH</v>
          </cell>
          <cell r="K389" t="str">
            <v>FH</v>
          </cell>
          <cell r="L389" t="str">
            <v>FILTRE HORIZONTAL</v>
          </cell>
          <cell r="M389" t="str">
            <v>SODAF</v>
          </cell>
          <cell r="N389" t="str">
            <v>MFH16EH</v>
          </cell>
          <cell r="O389" t="str">
            <v>FILTRE HORIZONTAL 16EH</v>
          </cell>
          <cell r="Q389">
            <v>1</v>
          </cell>
          <cell r="R389">
            <v>1</v>
          </cell>
          <cell r="S389">
            <v>4</v>
          </cell>
          <cell r="T389">
            <v>687.9</v>
          </cell>
          <cell r="U389" t="str">
            <v>AN</v>
          </cell>
          <cell r="V389">
            <v>733.11</v>
          </cell>
          <cell r="W389">
            <v>733.11</v>
          </cell>
          <cell r="X389">
            <v>687.9</v>
          </cell>
          <cell r="Y389"/>
          <cell r="Z389"/>
          <cell r="AA389">
            <v>0.25</v>
          </cell>
          <cell r="AB389">
            <v>859.875</v>
          </cell>
          <cell r="AC389" t="str">
            <v>OK</v>
          </cell>
          <cell r="AD389">
            <v>733.11</v>
          </cell>
          <cell r="AE389" t="str">
            <v>EUR</v>
          </cell>
          <cell r="AF389">
            <v>0</v>
          </cell>
          <cell r="AI389" t="str">
            <v>NORM</v>
          </cell>
          <cell r="AJ389" t="str">
            <v>Normal</v>
          </cell>
          <cell r="AM389" t="str">
            <v>PX1.2</v>
          </cell>
          <cell r="AN389" t="str">
            <v>Prix magasin + 20% de marg</v>
          </cell>
          <cell r="AP389">
            <v>0</v>
          </cell>
          <cell r="AQ389">
            <v>0</v>
          </cell>
          <cell r="AS389">
            <v>967.71</v>
          </cell>
          <cell r="AT389">
            <v>914.90700000000004</v>
          </cell>
          <cell r="AU389">
            <v>1143.63375</v>
          </cell>
        </row>
        <row r="390">
          <cell r="A390" t="str">
            <v>MFH18EH</v>
          </cell>
          <cell r="C390" t="e">
            <v>#N/A</v>
          </cell>
          <cell r="D390" t="str">
            <v>FILTRE HORIZONTAL 18EH</v>
          </cell>
          <cell r="E390">
            <v>6</v>
          </cell>
          <cell r="F390" t="str">
            <v>PACKS MEMBRANE</v>
          </cell>
          <cell r="I390" t="str">
            <v>NB FV+FH</v>
          </cell>
          <cell r="J390" t="str">
            <v>NB de ventes packs FH</v>
          </cell>
          <cell r="K390" t="str">
            <v>FH</v>
          </cell>
          <cell r="L390" t="str">
            <v>FILTRE HORIZONTAL</v>
          </cell>
          <cell r="M390" t="str">
            <v>SODAF</v>
          </cell>
          <cell r="N390" t="str">
            <v>MFH18EH</v>
          </cell>
          <cell r="O390" t="str">
            <v>FILTRE HORIZONTAL 18EH</v>
          </cell>
          <cell r="P390">
            <v>1</v>
          </cell>
          <cell r="Q390">
            <v>1</v>
          </cell>
          <cell r="R390">
            <v>1</v>
          </cell>
          <cell r="S390">
            <v>2</v>
          </cell>
          <cell r="T390">
            <v>760.27</v>
          </cell>
          <cell r="U390" t="str">
            <v>AN</v>
          </cell>
          <cell r="V390">
            <v>809.36</v>
          </cell>
          <cell r="W390">
            <v>809.36</v>
          </cell>
          <cell r="X390">
            <v>760.27</v>
          </cell>
          <cell r="Y390"/>
          <cell r="Z390"/>
          <cell r="AA390">
            <v>0.25</v>
          </cell>
          <cell r="AB390">
            <v>950.33749999999998</v>
          </cell>
          <cell r="AC390" t="str">
            <v>OK</v>
          </cell>
          <cell r="AD390">
            <v>809.36</v>
          </cell>
          <cell r="AE390" t="str">
            <v>EUR</v>
          </cell>
          <cell r="AF390">
            <v>0</v>
          </cell>
          <cell r="AI390" t="str">
            <v>NORM</v>
          </cell>
          <cell r="AJ390" t="str">
            <v>Normal</v>
          </cell>
          <cell r="AM390" t="str">
            <v>PX1.2</v>
          </cell>
          <cell r="AN390" t="str">
            <v>Prix magasin + 20% de marg</v>
          </cell>
          <cell r="AO390">
            <v>1</v>
          </cell>
          <cell r="AP390">
            <v>0</v>
          </cell>
          <cell r="AQ390">
            <v>0</v>
          </cell>
          <cell r="AS390">
            <v>1068.3499999999999</v>
          </cell>
          <cell r="AT390">
            <v>1011.1591000000001</v>
          </cell>
          <cell r="AU390">
            <v>1263.948875</v>
          </cell>
        </row>
        <row r="391">
          <cell r="A391" t="str">
            <v>MFH20EH</v>
          </cell>
          <cell r="C391" t="e">
            <v>#N/A</v>
          </cell>
          <cell r="D391" t="str">
            <v>FILTRE HORIZONTAL 20EH</v>
          </cell>
          <cell r="E391">
            <v>6</v>
          </cell>
          <cell r="F391" t="str">
            <v>PACKS MEMBRANE</v>
          </cell>
          <cell r="I391" t="str">
            <v>NB FV+FH</v>
          </cell>
          <cell r="J391" t="str">
            <v>NB de ventes packs FH</v>
          </cell>
          <cell r="K391" t="str">
            <v>FH</v>
          </cell>
          <cell r="L391" t="str">
            <v>FILTRE HORIZONTAL</v>
          </cell>
          <cell r="M391" t="str">
            <v>SODAF</v>
          </cell>
          <cell r="N391" t="str">
            <v>MFH20EH</v>
          </cell>
          <cell r="O391" t="str">
            <v>FILTRE HORIZONTAL 20EH</v>
          </cell>
          <cell r="Q391">
            <v>1</v>
          </cell>
          <cell r="R391">
            <v>1</v>
          </cell>
          <cell r="S391">
            <v>2</v>
          </cell>
          <cell r="T391">
            <v>788.1</v>
          </cell>
          <cell r="U391" t="str">
            <v>AN</v>
          </cell>
          <cell r="V391">
            <v>838.68</v>
          </cell>
          <cell r="W391">
            <v>838.68</v>
          </cell>
          <cell r="X391">
            <v>788.1</v>
          </cell>
          <cell r="Y391"/>
          <cell r="Z391"/>
          <cell r="AA391">
            <v>0.25</v>
          </cell>
          <cell r="AB391">
            <v>985.125</v>
          </cell>
          <cell r="AC391" t="str">
            <v>OK</v>
          </cell>
          <cell r="AD391">
            <v>838.68</v>
          </cell>
          <cell r="AE391" t="str">
            <v>EUR</v>
          </cell>
          <cell r="AF391">
            <v>0</v>
          </cell>
          <cell r="AI391" t="str">
            <v>NORM</v>
          </cell>
          <cell r="AJ391" t="str">
            <v>Normal</v>
          </cell>
          <cell r="AM391" t="str">
            <v>PX1.2</v>
          </cell>
          <cell r="AN391" t="str">
            <v>Prix magasin + 20% de marg</v>
          </cell>
          <cell r="AP391">
            <v>0</v>
          </cell>
          <cell r="AQ391">
            <v>0</v>
          </cell>
          <cell r="AS391">
            <v>1107.06</v>
          </cell>
          <cell r="AT391">
            <v>1048.173</v>
          </cell>
          <cell r="AU391">
            <v>1310.2162500000002</v>
          </cell>
        </row>
        <row r="392">
          <cell r="A392" t="str">
            <v>MFH2EH</v>
          </cell>
          <cell r="C392" t="e">
            <v>#N/A</v>
          </cell>
          <cell r="D392" t="str">
            <v>FILTRE HORIZONTAL 2EH 1.10MM</v>
          </cell>
          <cell r="E392">
            <v>6</v>
          </cell>
          <cell r="F392" t="str">
            <v>PACKS MEMBRANE</v>
          </cell>
          <cell r="I392" t="str">
            <v>NB FV+FH</v>
          </cell>
          <cell r="J392" t="str">
            <v>NB de ventes packs FH</v>
          </cell>
          <cell r="K392" t="str">
            <v>FH</v>
          </cell>
          <cell r="L392" t="str">
            <v>FILTRE HORIZONTAL</v>
          </cell>
          <cell r="M392" t="str">
            <v>SODAF</v>
          </cell>
          <cell r="N392" t="str">
            <v>MFH2EH</v>
          </cell>
          <cell r="O392" t="str">
            <v>FILTRE HORIZONTAL 2EH</v>
          </cell>
          <cell r="P392" t="str">
            <v>1 Palette</v>
          </cell>
          <cell r="Q392">
            <v>9</v>
          </cell>
          <cell r="R392">
            <v>1</v>
          </cell>
          <cell r="S392">
            <v>8</v>
          </cell>
          <cell r="T392">
            <v>156.54</v>
          </cell>
          <cell r="U392" t="str">
            <v>AN</v>
          </cell>
          <cell r="V392">
            <v>1521.14</v>
          </cell>
          <cell r="W392">
            <v>1521.14</v>
          </cell>
          <cell r="X392">
            <v>156.54</v>
          </cell>
          <cell r="Y392"/>
          <cell r="Z392"/>
          <cell r="AA392">
            <v>0.25</v>
          </cell>
          <cell r="AB392">
            <v>195.67499999999998</v>
          </cell>
          <cell r="AC392" t="str">
            <v>OK</v>
          </cell>
          <cell r="AD392">
            <v>1521.14</v>
          </cell>
          <cell r="AE392" t="str">
            <v>EUR</v>
          </cell>
          <cell r="AF392">
            <v>0</v>
          </cell>
          <cell r="AI392" t="str">
            <v>NORM</v>
          </cell>
          <cell r="AJ392" t="str">
            <v>Normal</v>
          </cell>
          <cell r="AM392" t="str">
            <v>PX1.2</v>
          </cell>
          <cell r="AN392" t="str">
            <v>Prix magasin + 20% de marg</v>
          </cell>
          <cell r="AO392">
            <v>1</v>
          </cell>
          <cell r="AP392">
            <v>0</v>
          </cell>
          <cell r="AQ392">
            <v>0</v>
          </cell>
          <cell r="AS392">
            <v>223.1</v>
          </cell>
          <cell r="AT392">
            <v>208.19820000000001</v>
          </cell>
          <cell r="AU392">
            <v>260.24775</v>
          </cell>
        </row>
        <row r="393">
          <cell r="A393" t="str">
            <v>MFH3EH</v>
          </cell>
          <cell r="C393" t="e">
            <v>#N/A</v>
          </cell>
          <cell r="D393" t="str">
            <v>FILTRE HORIZONTAL 3EH 1.10MM</v>
          </cell>
          <cell r="E393">
            <v>6</v>
          </cell>
          <cell r="F393" t="str">
            <v>PACKS MEMBRANE</v>
          </cell>
          <cell r="I393" t="str">
            <v>NB FV+FH</v>
          </cell>
          <cell r="J393" t="str">
            <v>NB de ventes packs FH</v>
          </cell>
          <cell r="K393" t="str">
            <v>FH</v>
          </cell>
          <cell r="L393" t="str">
            <v>FILTRE HORIZONTAL</v>
          </cell>
          <cell r="M393" t="str">
            <v>SODAF</v>
          </cell>
          <cell r="N393" t="str">
            <v>MFH3EH</v>
          </cell>
          <cell r="O393" t="str">
            <v>FILTRE HORIZONTAL 3EH</v>
          </cell>
          <cell r="P393">
            <v>1</v>
          </cell>
          <cell r="Q393">
            <v>8</v>
          </cell>
          <cell r="R393">
            <v>1</v>
          </cell>
          <cell r="S393">
            <v>11</v>
          </cell>
          <cell r="T393">
            <v>202.56</v>
          </cell>
          <cell r="U393" t="str">
            <v>AN</v>
          </cell>
          <cell r="V393">
            <v>1666.49</v>
          </cell>
          <cell r="W393">
            <v>1666.49</v>
          </cell>
          <cell r="X393">
            <v>202.56</v>
          </cell>
          <cell r="Y393"/>
          <cell r="Z393"/>
          <cell r="AA393">
            <v>0.25</v>
          </cell>
          <cell r="AB393">
            <v>253.2</v>
          </cell>
          <cell r="AC393" t="str">
            <v>OK</v>
          </cell>
          <cell r="AD393">
            <v>1666.49</v>
          </cell>
          <cell r="AE393" t="str">
            <v>EUR</v>
          </cell>
          <cell r="AF393">
            <v>0</v>
          </cell>
          <cell r="AI393" t="str">
            <v>NORM</v>
          </cell>
          <cell r="AJ393" t="str">
            <v>Normal</v>
          </cell>
          <cell r="AM393" t="str">
            <v>PX1.2</v>
          </cell>
          <cell r="AN393" t="str">
            <v>Prix magasin + 20% de marg</v>
          </cell>
          <cell r="AO393">
            <v>1</v>
          </cell>
          <cell r="AP393">
            <v>0</v>
          </cell>
          <cell r="AQ393">
            <v>0</v>
          </cell>
          <cell r="AS393">
            <v>274.97000000000003</v>
          </cell>
          <cell r="AT393">
            <v>269.40480000000002</v>
          </cell>
          <cell r="AU393">
            <v>336.75600000000003</v>
          </cell>
        </row>
        <row r="394">
          <cell r="A394" t="str">
            <v>MFH4EH</v>
          </cell>
          <cell r="C394" t="e">
            <v>#N/A</v>
          </cell>
          <cell r="D394" t="str">
            <v>FILTRE HORIZONTAL 4EH</v>
          </cell>
          <cell r="E394">
            <v>6</v>
          </cell>
          <cell r="F394" t="str">
            <v>PACKS MEMBRANE</v>
          </cell>
          <cell r="I394" t="str">
            <v>NB FV+FH</v>
          </cell>
          <cell r="J394" t="str">
            <v>NB de ventes packs FH</v>
          </cell>
          <cell r="K394" t="str">
            <v>FH</v>
          </cell>
          <cell r="L394" t="str">
            <v>FILTRE HORIZONTAL</v>
          </cell>
          <cell r="M394" t="str">
            <v>SODAF</v>
          </cell>
          <cell r="N394" t="str">
            <v>MFH4EH</v>
          </cell>
          <cell r="O394" t="str">
            <v>FILTRE HORIZONTAL 4EH</v>
          </cell>
          <cell r="P394" t="str">
            <v>1 Palette = 8 K</v>
          </cell>
          <cell r="Q394">
            <v>8</v>
          </cell>
          <cell r="R394">
            <v>1</v>
          </cell>
          <cell r="S394">
            <v>20</v>
          </cell>
          <cell r="T394">
            <v>227.04</v>
          </cell>
          <cell r="U394" t="str">
            <v>AN</v>
          </cell>
          <cell r="V394">
            <v>1695.74</v>
          </cell>
          <cell r="W394">
            <v>1695.74</v>
          </cell>
          <cell r="X394">
            <v>227.04</v>
          </cell>
          <cell r="Y394"/>
          <cell r="Z394"/>
          <cell r="AA394">
            <v>0.25</v>
          </cell>
          <cell r="AB394">
            <v>283.8</v>
          </cell>
          <cell r="AC394" t="str">
            <v>OK</v>
          </cell>
          <cell r="AD394">
            <v>1695.74</v>
          </cell>
          <cell r="AE394" t="str">
            <v>EUR</v>
          </cell>
          <cell r="AF394">
            <v>0</v>
          </cell>
          <cell r="AI394" t="str">
            <v>NORM</v>
          </cell>
          <cell r="AJ394" t="str">
            <v>Normal</v>
          </cell>
          <cell r="AM394" t="str">
            <v>PX1.2</v>
          </cell>
          <cell r="AN394" t="str">
            <v>Prix magasin + 20% de marg</v>
          </cell>
          <cell r="AO394">
            <v>1</v>
          </cell>
          <cell r="AP394">
            <v>0</v>
          </cell>
          <cell r="AQ394">
            <v>0</v>
          </cell>
          <cell r="AS394">
            <v>279.8</v>
          </cell>
          <cell r="AT394">
            <v>301.96320000000003</v>
          </cell>
          <cell r="AU394">
            <v>377.45400000000001</v>
          </cell>
        </row>
        <row r="395">
          <cell r="A395" t="str">
            <v>MFH5EH</v>
          </cell>
          <cell r="C395" t="e">
            <v>#N/A</v>
          </cell>
          <cell r="D395" t="str">
            <v>FILTRE HORIZONTAL 5EH</v>
          </cell>
          <cell r="E395">
            <v>6</v>
          </cell>
          <cell r="F395" t="str">
            <v>PACKS MEMBRANE</v>
          </cell>
          <cell r="I395" t="str">
            <v>NB FV+FH</v>
          </cell>
          <cell r="J395" t="str">
            <v>NB de ventes packs FH</v>
          </cell>
          <cell r="K395" t="str">
            <v>FH</v>
          </cell>
          <cell r="L395" t="str">
            <v>FILTRE HORIZONTAL</v>
          </cell>
          <cell r="M395" t="str">
            <v>SODAF</v>
          </cell>
          <cell r="N395" t="str">
            <v>MFH5EH</v>
          </cell>
          <cell r="O395" t="str">
            <v>FILTRE HORIZONTALE 5EH</v>
          </cell>
          <cell r="P395" t="str">
            <v>1 Palette</v>
          </cell>
          <cell r="Q395">
            <v>8</v>
          </cell>
          <cell r="R395">
            <v>1</v>
          </cell>
          <cell r="S395">
            <v>8</v>
          </cell>
          <cell r="T395">
            <v>268.42</v>
          </cell>
          <cell r="U395" t="str">
            <v>AN</v>
          </cell>
          <cell r="V395">
            <v>2009.65</v>
          </cell>
          <cell r="W395">
            <v>2009.65</v>
          </cell>
          <cell r="X395">
            <v>268.42</v>
          </cell>
          <cell r="Y395"/>
          <cell r="Z395"/>
          <cell r="AA395">
            <v>0.25</v>
          </cell>
          <cell r="AB395">
            <v>335.52500000000003</v>
          </cell>
          <cell r="AC395" t="str">
            <v>OK</v>
          </cell>
          <cell r="AD395">
            <v>2009.65</v>
          </cell>
          <cell r="AE395" t="str">
            <v>EUR</v>
          </cell>
          <cell r="AF395">
            <v>0</v>
          </cell>
          <cell r="AI395" t="str">
            <v>NORM</v>
          </cell>
          <cell r="AJ395" t="str">
            <v>Normal</v>
          </cell>
          <cell r="AM395" t="str">
            <v>PX1.2</v>
          </cell>
          <cell r="AN395" t="str">
            <v>Prix magasin + 20% de marg</v>
          </cell>
          <cell r="AO395">
            <v>1</v>
          </cell>
          <cell r="AP395">
            <v>0</v>
          </cell>
          <cell r="AQ395">
            <v>0</v>
          </cell>
          <cell r="AS395">
            <v>331.59</v>
          </cell>
          <cell r="AT395">
            <v>356.99860000000007</v>
          </cell>
          <cell r="AU395">
            <v>446.24825000000004</v>
          </cell>
        </row>
        <row r="396">
          <cell r="A396" t="str">
            <v>MFH6EH</v>
          </cell>
          <cell r="C396" t="e">
            <v>#N/A</v>
          </cell>
          <cell r="D396" t="str">
            <v>FILTRE HORIZONTAL 6EH</v>
          </cell>
          <cell r="E396">
            <v>6</v>
          </cell>
          <cell r="F396" t="str">
            <v>PACKS MEMBRANE</v>
          </cell>
          <cell r="I396" t="str">
            <v>NB FV+FH</v>
          </cell>
          <cell r="J396" t="str">
            <v>NB de ventes packs FH</v>
          </cell>
          <cell r="K396" t="str">
            <v>FH</v>
          </cell>
          <cell r="L396" t="str">
            <v>FILTRE HORIZONTAL</v>
          </cell>
          <cell r="M396" t="str">
            <v>SODAF</v>
          </cell>
          <cell r="N396" t="str">
            <v>MFH6EH</v>
          </cell>
          <cell r="O396" t="str">
            <v>FILTRE HORIZONTAL 6EH</v>
          </cell>
          <cell r="P396" t="str">
            <v>1 Palette</v>
          </cell>
          <cell r="Q396">
            <v>8</v>
          </cell>
          <cell r="R396">
            <v>1</v>
          </cell>
          <cell r="S396">
            <v>3</v>
          </cell>
          <cell r="T396">
            <v>317.49</v>
          </cell>
          <cell r="U396" t="str">
            <v>AN</v>
          </cell>
          <cell r="V396">
            <v>2744.73</v>
          </cell>
          <cell r="W396">
            <v>2744.73</v>
          </cell>
          <cell r="X396">
            <v>317.49</v>
          </cell>
          <cell r="Y396"/>
          <cell r="Z396"/>
          <cell r="AA396">
            <v>0.25</v>
          </cell>
          <cell r="AB396">
            <v>396.86250000000001</v>
          </cell>
          <cell r="AC396" t="str">
            <v>OK</v>
          </cell>
          <cell r="AD396">
            <v>2744.73</v>
          </cell>
          <cell r="AE396" t="str">
            <v>EUR</v>
          </cell>
          <cell r="AF396">
            <v>0</v>
          </cell>
          <cell r="AI396" t="str">
            <v>NORM</v>
          </cell>
          <cell r="AJ396" t="str">
            <v>Normal</v>
          </cell>
          <cell r="AM396" t="str">
            <v>PX1.2</v>
          </cell>
          <cell r="AN396" t="str">
            <v>Prix magasin + 20% de marg</v>
          </cell>
          <cell r="AO396" t="str">
            <v>1 KIT</v>
          </cell>
          <cell r="AP396">
            <v>0</v>
          </cell>
          <cell r="AQ396">
            <v>0</v>
          </cell>
          <cell r="AS396">
            <v>452.88</v>
          </cell>
          <cell r="AT396">
            <v>422.26170000000002</v>
          </cell>
          <cell r="AU396">
            <v>527.82712500000002</v>
          </cell>
        </row>
        <row r="397">
          <cell r="A397" t="str">
            <v>MFH7EH</v>
          </cell>
          <cell r="C397" t="e">
            <v>#N/A</v>
          </cell>
          <cell r="D397" t="str">
            <v>FILTRE HORIZONTAL 7EH</v>
          </cell>
          <cell r="E397">
            <v>6</v>
          </cell>
          <cell r="F397" t="str">
            <v>PACKS MEMBRANE</v>
          </cell>
          <cell r="I397" t="str">
            <v>NB FV+FH</v>
          </cell>
          <cell r="J397" t="str">
            <v>NB de ventes packs FH</v>
          </cell>
          <cell r="K397" t="str">
            <v>FH</v>
          </cell>
          <cell r="L397" t="str">
            <v>FILTRE HORIZONTAL</v>
          </cell>
          <cell r="M397" t="str">
            <v>SODAF</v>
          </cell>
          <cell r="N397" t="str">
            <v>MFH7EH</v>
          </cell>
          <cell r="O397" t="str">
            <v>FILTRE HORIZONTAL 7EH</v>
          </cell>
          <cell r="P397" t="str">
            <v>1 Palette</v>
          </cell>
          <cell r="Q397">
            <v>4</v>
          </cell>
          <cell r="R397">
            <v>1</v>
          </cell>
          <cell r="S397">
            <v>5</v>
          </cell>
          <cell r="T397">
            <v>358.88</v>
          </cell>
          <cell r="U397" t="str">
            <v>AN</v>
          </cell>
          <cell r="V397">
            <v>1548.31</v>
          </cell>
          <cell r="W397">
            <v>1548.31</v>
          </cell>
          <cell r="X397">
            <v>358.88</v>
          </cell>
          <cell r="Y397"/>
          <cell r="Z397"/>
          <cell r="AA397">
            <v>0.25</v>
          </cell>
          <cell r="AB397">
            <v>448.6</v>
          </cell>
          <cell r="AC397" t="str">
            <v>OK</v>
          </cell>
          <cell r="AD397">
            <v>1548.31</v>
          </cell>
          <cell r="AE397" t="str">
            <v>EUR</v>
          </cell>
          <cell r="AF397">
            <v>0</v>
          </cell>
          <cell r="AI397" t="str">
            <v>NORM</v>
          </cell>
          <cell r="AJ397" t="str">
            <v>Normal</v>
          </cell>
          <cell r="AM397" t="str">
            <v>PX1.2</v>
          </cell>
          <cell r="AN397" t="str">
            <v>Prix magasin + 20% de marg</v>
          </cell>
          <cell r="AP397">
            <v>0</v>
          </cell>
          <cell r="AQ397">
            <v>0</v>
          </cell>
          <cell r="AS397">
            <v>510.94</v>
          </cell>
          <cell r="AT397">
            <v>477.31040000000002</v>
          </cell>
          <cell r="AU397">
            <v>596.63800000000003</v>
          </cell>
        </row>
        <row r="398">
          <cell r="A398" t="str">
            <v>MFH8EH</v>
          </cell>
          <cell r="C398" t="e">
            <v>#N/A</v>
          </cell>
          <cell r="D398" t="str">
            <v>FILTRE HORIZONTAL 8EH</v>
          </cell>
          <cell r="E398">
            <v>6</v>
          </cell>
          <cell r="F398" t="str">
            <v>PACKS MEMBRANE</v>
          </cell>
          <cell r="I398" t="str">
            <v>NB FV+FH</v>
          </cell>
          <cell r="J398" t="str">
            <v>NB de ventes packs FH</v>
          </cell>
          <cell r="K398" t="str">
            <v>FH</v>
          </cell>
          <cell r="L398" t="str">
            <v>FILTRE HORIZONTAL</v>
          </cell>
          <cell r="M398" t="str">
            <v>SODAF</v>
          </cell>
          <cell r="N398" t="str">
            <v>MFH8EH</v>
          </cell>
          <cell r="O398" t="str">
            <v>FILTRE HORIZONTAL 8EH</v>
          </cell>
          <cell r="P398" t="str">
            <v>1 Palette</v>
          </cell>
          <cell r="Q398">
            <v>4</v>
          </cell>
          <cell r="R398">
            <v>1</v>
          </cell>
          <cell r="S398" t="e">
            <v>#N/A</v>
          </cell>
          <cell r="T398" t="e">
            <v>#N/A</v>
          </cell>
          <cell r="U398" t="e">
            <v>#N/A</v>
          </cell>
          <cell r="V398">
            <v>1742.66</v>
          </cell>
          <cell r="W398">
            <v>1742.66</v>
          </cell>
          <cell r="X398">
            <v>400.26</v>
          </cell>
          <cell r="Y398"/>
          <cell r="Z398"/>
          <cell r="AA398">
            <v>0.25</v>
          </cell>
          <cell r="AB398">
            <v>500.32499999999999</v>
          </cell>
          <cell r="AC398" t="str">
            <v>OK</v>
          </cell>
          <cell r="AD398">
            <v>1742.66</v>
          </cell>
          <cell r="AE398" t="str">
            <v>EUR</v>
          </cell>
          <cell r="AF398">
            <v>0</v>
          </cell>
          <cell r="AI398" t="str">
            <v>NORM</v>
          </cell>
          <cell r="AJ398" t="str">
            <v>Normal</v>
          </cell>
          <cell r="AM398" t="str">
            <v>PX1.2</v>
          </cell>
          <cell r="AN398" t="str">
            <v>Prix magasin + 20% de marg</v>
          </cell>
          <cell r="AP398">
            <v>0</v>
          </cell>
          <cell r="AQ398">
            <v>0</v>
          </cell>
          <cell r="AS398">
            <v>575.08000000000004</v>
          </cell>
          <cell r="AT398">
            <v>532.34580000000005</v>
          </cell>
          <cell r="AU398">
            <v>665.43225000000007</v>
          </cell>
        </row>
        <row r="399">
          <cell r="A399" t="str">
            <v>MFH9EH</v>
          </cell>
          <cell r="C399" t="e">
            <v>#N/A</v>
          </cell>
          <cell r="D399" t="str">
            <v>FILTRE HORIZONTAL 9EH</v>
          </cell>
          <cell r="E399">
            <v>6</v>
          </cell>
          <cell r="F399" t="str">
            <v>PACKS MEMBRANE</v>
          </cell>
          <cell r="I399" t="str">
            <v>NB FV+FH</v>
          </cell>
          <cell r="J399" t="str">
            <v>NB de ventes packs FH</v>
          </cell>
          <cell r="K399" t="str">
            <v>FH</v>
          </cell>
          <cell r="L399" t="str">
            <v>FILTRE HORIZONTAL</v>
          </cell>
          <cell r="M399" t="str">
            <v>SODAF</v>
          </cell>
          <cell r="N399" t="str">
            <v>MFH9EH</v>
          </cell>
          <cell r="O399" t="str">
            <v>FILTRE HORIZONTAL 9EH</v>
          </cell>
          <cell r="P399" t="str">
            <v>1 Palette</v>
          </cell>
          <cell r="Q399">
            <v>4</v>
          </cell>
          <cell r="R399">
            <v>1</v>
          </cell>
          <cell r="S399">
            <v>2</v>
          </cell>
          <cell r="T399">
            <v>428.74</v>
          </cell>
          <cell r="U399" t="str">
            <v>AN</v>
          </cell>
          <cell r="V399">
            <v>1733.69</v>
          </cell>
          <cell r="W399">
            <v>1733.69</v>
          </cell>
          <cell r="X399">
            <v>428.74</v>
          </cell>
          <cell r="Y399"/>
          <cell r="Z399"/>
          <cell r="AA399">
            <v>0.25</v>
          </cell>
          <cell r="AB399">
            <v>535.92499999999995</v>
          </cell>
          <cell r="AC399" t="str">
            <v>OK</v>
          </cell>
          <cell r="AD399">
            <v>1733.69</v>
          </cell>
          <cell r="AE399" t="str">
            <v>EUR</v>
          </cell>
          <cell r="AF399">
            <v>0</v>
          </cell>
          <cell r="AI399" t="str">
            <v>NORM</v>
          </cell>
          <cell r="AJ399" t="str">
            <v>Normal</v>
          </cell>
          <cell r="AM399" t="str">
            <v>PX1.2</v>
          </cell>
          <cell r="AN399" t="str">
            <v>Prix magasin + 20% de marg</v>
          </cell>
          <cell r="AP399">
            <v>0</v>
          </cell>
          <cell r="AQ399">
            <v>0</v>
          </cell>
          <cell r="AS399">
            <v>572.12</v>
          </cell>
          <cell r="AT399">
            <v>570.2242</v>
          </cell>
          <cell r="AU399">
            <v>712.78025000000002</v>
          </cell>
        </row>
        <row r="400">
          <cell r="A400" t="str">
            <v>MFV10EH10*2</v>
          </cell>
          <cell r="C400" t="e">
            <v>#N/A</v>
          </cell>
          <cell r="D400" t="str">
            <v>FILTRE VERTICAL 10EH (5.49MX13M)</v>
          </cell>
          <cell r="E400">
            <v>6</v>
          </cell>
          <cell r="F400" t="str">
            <v>PACKS MEMBRANE</v>
          </cell>
          <cell r="I400" t="str">
            <v>NB FV</v>
          </cell>
          <cell r="J400" t="str">
            <v>NB de ventes packs FV</v>
          </cell>
          <cell r="K400" t="str">
            <v>FV</v>
          </cell>
          <cell r="L400" t="str">
            <v>FILTRE VERTICAL</v>
          </cell>
          <cell r="M400" t="str">
            <v>SODAF</v>
          </cell>
          <cell r="N400" t="str">
            <v>MFV10EH10*2</v>
          </cell>
          <cell r="O400" t="str">
            <v>FILTRE VERTICAL 10EH 10M*2M</v>
          </cell>
          <cell r="P400">
            <v>1</v>
          </cell>
          <cell r="Q400">
            <v>1</v>
          </cell>
          <cell r="R400">
            <v>1</v>
          </cell>
          <cell r="S400" t="e">
            <v>#N/A</v>
          </cell>
          <cell r="T400" t="e">
            <v>#N/A</v>
          </cell>
          <cell r="U400" t="e">
            <v>#N/A</v>
          </cell>
          <cell r="V400">
            <v>631.46</v>
          </cell>
          <cell r="W400">
            <v>631.46</v>
          </cell>
          <cell r="X400">
            <v>631.46</v>
          </cell>
          <cell r="Y400"/>
          <cell r="Z400"/>
          <cell r="AA400"/>
          <cell r="AB400">
            <v>631.46</v>
          </cell>
          <cell r="AC400" t="str">
            <v>OK</v>
          </cell>
          <cell r="AD400">
            <v>631.46</v>
          </cell>
          <cell r="AE400" t="str">
            <v>EUR</v>
          </cell>
          <cell r="AF400">
            <v>0</v>
          </cell>
          <cell r="AI400" t="str">
            <v>NORM</v>
          </cell>
          <cell r="AJ400" t="str">
            <v>Normal</v>
          </cell>
          <cell r="AM400" t="str">
            <v>PX1.2</v>
          </cell>
          <cell r="AN400" t="str">
            <v>Prix magasin + 20% de marg</v>
          </cell>
          <cell r="AO400">
            <v>1</v>
          </cell>
          <cell r="AP400">
            <v>0</v>
          </cell>
          <cell r="AQ400">
            <v>0</v>
          </cell>
          <cell r="AS400">
            <v>833.53</v>
          </cell>
          <cell r="AT400">
            <v>839.84180000000015</v>
          </cell>
          <cell r="AU400">
            <v>839.84180000000015</v>
          </cell>
        </row>
        <row r="401">
          <cell r="A401" t="str">
            <v>MFV10EH4*5</v>
          </cell>
          <cell r="C401" t="e">
            <v>#N/A</v>
          </cell>
          <cell r="D401" t="str">
            <v>FILTRE VERTICAL 10EH (7.92MX6.80M)</v>
          </cell>
          <cell r="E401">
            <v>6</v>
          </cell>
          <cell r="F401" t="str">
            <v>PACKS MEMBRANE</v>
          </cell>
          <cell r="I401" t="str">
            <v>NB FV</v>
          </cell>
          <cell r="J401" t="str">
            <v>NB de ventes packs FV</v>
          </cell>
          <cell r="K401" t="str">
            <v>FV</v>
          </cell>
          <cell r="L401" t="str">
            <v>FILTRE VERTICAL</v>
          </cell>
          <cell r="M401" t="str">
            <v>SODAF</v>
          </cell>
          <cell r="N401" t="str">
            <v>MF10EH</v>
          </cell>
          <cell r="O401" t="str">
            <v>FILTRE VERTICALE 10EH</v>
          </cell>
          <cell r="Q401">
            <v>1</v>
          </cell>
          <cell r="R401">
            <v>1</v>
          </cell>
          <cell r="S401" t="e">
            <v>#N/A</v>
          </cell>
          <cell r="T401" t="e">
            <v>#N/A</v>
          </cell>
          <cell r="U401" t="e">
            <v>#N/A</v>
          </cell>
          <cell r="V401">
            <v>476.69</v>
          </cell>
          <cell r="W401">
            <v>476.69</v>
          </cell>
          <cell r="X401">
            <v>476.69</v>
          </cell>
          <cell r="Y401"/>
          <cell r="Z401"/>
          <cell r="AA401"/>
          <cell r="AB401">
            <v>476.69</v>
          </cell>
          <cell r="AC401" t="str">
            <v>OK</v>
          </cell>
          <cell r="AD401">
            <v>476.69</v>
          </cell>
          <cell r="AE401" t="str">
            <v>EUR</v>
          </cell>
          <cell r="AF401">
            <v>0</v>
          </cell>
          <cell r="AI401" t="str">
            <v>NORM</v>
          </cell>
          <cell r="AJ401" t="str">
            <v>Normal</v>
          </cell>
          <cell r="AM401" t="str">
            <v>PX1.2</v>
          </cell>
          <cell r="AN401" t="str">
            <v>Prix magasin + 20% de marg</v>
          </cell>
          <cell r="AO401">
            <v>1</v>
          </cell>
          <cell r="AP401">
            <v>0</v>
          </cell>
          <cell r="AQ401">
            <v>0</v>
          </cell>
          <cell r="AS401">
            <v>629.23</v>
          </cell>
          <cell r="AT401">
            <v>633.99770000000001</v>
          </cell>
          <cell r="AU401">
            <v>633.99770000000001</v>
          </cell>
        </row>
        <row r="402">
          <cell r="A402" t="str">
            <v>MFV10EH8*2.5</v>
          </cell>
          <cell r="C402" t="e">
            <v>#N/A</v>
          </cell>
          <cell r="D402" t="str">
            <v>FILTRE VERTICAL 10EH (10.97MX5.30M)</v>
          </cell>
          <cell r="E402">
            <v>6</v>
          </cell>
          <cell r="F402" t="str">
            <v>PACKS MEMBRANE</v>
          </cell>
          <cell r="I402" t="str">
            <v>NB FV</v>
          </cell>
          <cell r="J402" t="str">
            <v>NB de ventes packs FV</v>
          </cell>
          <cell r="K402" t="str">
            <v>FV</v>
          </cell>
          <cell r="L402" t="str">
            <v>FILTRE VERTICAL</v>
          </cell>
          <cell r="M402" t="str">
            <v>SODAF</v>
          </cell>
          <cell r="N402" t="str">
            <v>MFV10EH8*2.5</v>
          </cell>
          <cell r="O402" t="str">
            <v>FILTRE VERTICAL 10EH 8M*2.5M</v>
          </cell>
          <cell r="P402">
            <v>1</v>
          </cell>
          <cell r="Q402">
            <v>1</v>
          </cell>
          <cell r="R402">
            <v>1</v>
          </cell>
          <cell r="S402" t="e">
            <v>#N/A</v>
          </cell>
          <cell r="T402" t="e">
            <v>#N/A</v>
          </cell>
          <cell r="U402" t="e">
            <v>#N/A</v>
          </cell>
          <cell r="V402">
            <v>513.83000000000004</v>
          </cell>
          <cell r="W402">
            <v>513.83000000000004</v>
          </cell>
          <cell r="X402">
            <v>513.83000000000004</v>
          </cell>
          <cell r="Y402"/>
          <cell r="Z402"/>
          <cell r="AA402"/>
          <cell r="AB402">
            <v>513.83000000000004</v>
          </cell>
          <cell r="AC402" t="str">
            <v>OK</v>
          </cell>
          <cell r="AD402">
            <v>513.83000000000004</v>
          </cell>
          <cell r="AE402" t="str">
            <v>EUR</v>
          </cell>
          <cell r="AF402">
            <v>0</v>
          </cell>
          <cell r="AI402" t="str">
            <v>NORM</v>
          </cell>
          <cell r="AJ402" t="str">
            <v>Normal</v>
          </cell>
          <cell r="AM402" t="str">
            <v>PX1.2</v>
          </cell>
          <cell r="AN402" t="str">
            <v>Prix magasin + 20% de marg</v>
          </cell>
          <cell r="AO402">
            <v>1</v>
          </cell>
          <cell r="AP402">
            <v>0</v>
          </cell>
          <cell r="AQ402">
            <v>0</v>
          </cell>
          <cell r="AS402">
            <v>678.26</v>
          </cell>
          <cell r="AT402">
            <v>683.39390000000014</v>
          </cell>
          <cell r="AU402">
            <v>683.39390000000014</v>
          </cell>
        </row>
        <row r="403">
          <cell r="A403" t="str">
            <v>MFV12EH6*4</v>
          </cell>
          <cell r="C403" t="e">
            <v>#N/A</v>
          </cell>
          <cell r="D403" t="str">
            <v>FILTRE VERTICAL 12EH (9.15MX7M)</v>
          </cell>
          <cell r="E403">
            <v>6</v>
          </cell>
          <cell r="F403" t="str">
            <v>PACKS MEMBRANE</v>
          </cell>
          <cell r="I403" t="str">
            <v>NB FV</v>
          </cell>
          <cell r="J403" t="str">
            <v>NB de ventes packs FV</v>
          </cell>
          <cell r="K403" t="str">
            <v>FV</v>
          </cell>
          <cell r="L403" t="str">
            <v>FILTRE VERTICAL</v>
          </cell>
          <cell r="M403" t="str">
            <v>SODAF</v>
          </cell>
          <cell r="N403" t="str">
            <v>MFV12EH6*4</v>
          </cell>
          <cell r="O403" t="str">
            <v>FILTRE VERTICAL 12EH 6M*4M</v>
          </cell>
          <cell r="P403">
            <v>1</v>
          </cell>
          <cell r="Q403">
            <v>1</v>
          </cell>
          <cell r="R403">
            <v>1</v>
          </cell>
          <cell r="S403" t="e">
            <v>#N/A</v>
          </cell>
          <cell r="T403" t="e">
            <v>#N/A</v>
          </cell>
          <cell r="U403" t="e">
            <v>#N/A</v>
          </cell>
          <cell r="V403">
            <v>566.9</v>
          </cell>
          <cell r="W403">
            <v>566.9</v>
          </cell>
          <cell r="X403">
            <v>566.9</v>
          </cell>
          <cell r="Y403"/>
          <cell r="Z403"/>
          <cell r="AA403"/>
          <cell r="AB403">
            <v>566.9</v>
          </cell>
          <cell r="AC403" t="str">
            <v>OK</v>
          </cell>
          <cell r="AD403">
            <v>566.9</v>
          </cell>
          <cell r="AE403" t="str">
            <v>EUR</v>
          </cell>
          <cell r="AF403">
            <v>0</v>
          </cell>
          <cell r="AI403" t="str">
            <v>NORM</v>
          </cell>
          <cell r="AJ403" t="str">
            <v>Normal</v>
          </cell>
          <cell r="AM403" t="str">
            <v>PX1.2</v>
          </cell>
          <cell r="AN403" t="str">
            <v>Prix magasin + 20% de marg</v>
          </cell>
          <cell r="AO403">
            <v>1</v>
          </cell>
          <cell r="AP403">
            <v>0</v>
          </cell>
          <cell r="AQ403">
            <v>0</v>
          </cell>
          <cell r="AS403">
            <v>748.31</v>
          </cell>
          <cell r="AT403">
            <v>753.97699999999998</v>
          </cell>
          <cell r="AU403">
            <v>753.97699999999998</v>
          </cell>
        </row>
        <row r="404">
          <cell r="A404" t="str">
            <v>MFV12EH8*3</v>
          </cell>
          <cell r="C404" t="e">
            <v>#N/A</v>
          </cell>
          <cell r="D404" t="str">
            <v>FILTRE VERTICAL 12EH (10.97MX6M)</v>
          </cell>
          <cell r="E404">
            <v>6</v>
          </cell>
          <cell r="F404" t="str">
            <v>PACKS MEMBRANE</v>
          </cell>
          <cell r="I404" t="str">
            <v>NB FV</v>
          </cell>
          <cell r="J404" t="str">
            <v>NB de ventes packs FV</v>
          </cell>
          <cell r="K404" t="str">
            <v>FV</v>
          </cell>
          <cell r="L404" t="str">
            <v>FILTRE VERTICAL</v>
          </cell>
          <cell r="M404" t="str">
            <v>SODAF</v>
          </cell>
          <cell r="N404" t="str">
            <v>MFV12EH8*3</v>
          </cell>
          <cell r="O404" t="str">
            <v>FILTRE VERTICAL 12EH 8M*3M</v>
          </cell>
          <cell r="P404">
            <v>1</v>
          </cell>
          <cell r="Q404">
            <v>1</v>
          </cell>
          <cell r="R404">
            <v>1</v>
          </cell>
          <cell r="S404" t="e">
            <v>#N/A</v>
          </cell>
          <cell r="T404" t="e">
            <v>#N/A</v>
          </cell>
          <cell r="U404" t="e">
            <v>#N/A</v>
          </cell>
          <cell r="V404">
            <v>581.94000000000005</v>
          </cell>
          <cell r="W404">
            <v>581.94000000000005</v>
          </cell>
          <cell r="X404">
            <v>581.94000000000005</v>
          </cell>
          <cell r="Y404"/>
          <cell r="Z404"/>
          <cell r="AA404"/>
          <cell r="AB404">
            <v>581.94000000000005</v>
          </cell>
          <cell r="AC404" t="str">
            <v>OK</v>
          </cell>
          <cell r="AD404">
            <v>581.94000000000005</v>
          </cell>
          <cell r="AE404" t="str">
            <v>EUR</v>
          </cell>
          <cell r="AF404">
            <v>0</v>
          </cell>
          <cell r="AI404" t="str">
            <v>NORM</v>
          </cell>
          <cell r="AJ404" t="str">
            <v>Normal</v>
          </cell>
          <cell r="AM404" t="str">
            <v>PX1.2</v>
          </cell>
          <cell r="AN404" t="str">
            <v>Prix magasin + 20% de marg</v>
          </cell>
          <cell r="AO404">
            <v>1</v>
          </cell>
          <cell r="AP404">
            <v>0</v>
          </cell>
          <cell r="AQ404">
            <v>0</v>
          </cell>
          <cell r="AS404">
            <v>768.16</v>
          </cell>
          <cell r="AT404">
            <v>773.98020000000008</v>
          </cell>
          <cell r="AU404">
            <v>773.98020000000008</v>
          </cell>
        </row>
        <row r="405">
          <cell r="A405" t="str">
            <v>MFV14EH7*4</v>
          </cell>
          <cell r="C405" t="e">
            <v>#N/A</v>
          </cell>
          <cell r="D405" t="str">
            <v>FILTRE VERTICAL 14EH (10MX7.32M)</v>
          </cell>
          <cell r="E405">
            <v>6</v>
          </cell>
          <cell r="F405" t="str">
            <v>PACKS MEMBRANE</v>
          </cell>
          <cell r="I405" t="str">
            <v>NB FV</v>
          </cell>
          <cell r="J405" t="str">
            <v>NB de ventes packs FV</v>
          </cell>
          <cell r="K405" t="str">
            <v>FV</v>
          </cell>
          <cell r="L405" t="str">
            <v>FILTRE VERTICAL</v>
          </cell>
          <cell r="M405" t="str">
            <v>SODAF</v>
          </cell>
          <cell r="N405" t="str">
            <v>MFV14EH7*4</v>
          </cell>
          <cell r="O405" t="str">
            <v>FILTRE VERTICAL 14EH (10mx7.32m)</v>
          </cell>
          <cell r="P405">
            <v>1</v>
          </cell>
          <cell r="Q405">
            <v>1</v>
          </cell>
          <cell r="R405">
            <v>1</v>
          </cell>
          <cell r="S405" t="e">
            <v>#N/A</v>
          </cell>
          <cell r="T405" t="e">
            <v>#N/A</v>
          </cell>
          <cell r="U405" t="e">
            <v>#N/A</v>
          </cell>
          <cell r="V405">
            <v>647.38</v>
          </cell>
          <cell r="W405">
            <v>647.38</v>
          </cell>
          <cell r="X405">
            <v>647.38</v>
          </cell>
          <cell r="Y405"/>
          <cell r="Z405"/>
          <cell r="AA405"/>
          <cell r="AB405">
            <v>647.38</v>
          </cell>
          <cell r="AC405" t="str">
            <v>OK</v>
          </cell>
          <cell r="AD405">
            <v>647.38</v>
          </cell>
          <cell r="AE405" t="str">
            <v>EUR</v>
          </cell>
          <cell r="AF405">
            <v>0</v>
          </cell>
          <cell r="AI405" t="str">
            <v>NORM</v>
          </cell>
          <cell r="AJ405" t="str">
            <v>Normal</v>
          </cell>
          <cell r="AM405" t="str">
            <v>PX1.2</v>
          </cell>
          <cell r="AN405" t="str">
            <v>Prix magasin + 20% de marg</v>
          </cell>
          <cell r="AO405">
            <v>1</v>
          </cell>
          <cell r="AP405">
            <v>0</v>
          </cell>
          <cell r="AQ405">
            <v>0</v>
          </cell>
          <cell r="AS405">
            <v>854.54</v>
          </cell>
          <cell r="AT405">
            <v>861.0154</v>
          </cell>
          <cell r="AU405">
            <v>861.0154</v>
          </cell>
        </row>
        <row r="406">
          <cell r="A406" t="str">
            <v>MFV14EH8*3.5</v>
          </cell>
          <cell r="C406" t="e">
            <v>#N/A</v>
          </cell>
          <cell r="D406" t="str">
            <v>FILTRE VERTICAL 14EH (10.97MX6.50M)</v>
          </cell>
          <cell r="E406">
            <v>6</v>
          </cell>
          <cell r="F406" t="str">
            <v>PACKS MEMBRANE</v>
          </cell>
          <cell r="I406" t="str">
            <v>NB FV</v>
          </cell>
          <cell r="J406" t="str">
            <v>NB de ventes packs FV</v>
          </cell>
          <cell r="K406" t="str">
            <v>FV</v>
          </cell>
          <cell r="L406" t="str">
            <v>FILTRE VERTICAL</v>
          </cell>
          <cell r="M406" t="str">
            <v>SODAF</v>
          </cell>
          <cell r="N406" t="str">
            <v>MFV14EH8*3.5</v>
          </cell>
          <cell r="O406" t="str">
            <v>FILTRE VERTICAL 14EH (10.97mx6.50m)</v>
          </cell>
          <cell r="P406">
            <v>1</v>
          </cell>
          <cell r="Q406">
            <v>1</v>
          </cell>
          <cell r="R406">
            <v>1</v>
          </cell>
          <cell r="S406" t="e">
            <v>#N/A</v>
          </cell>
          <cell r="T406" t="e">
            <v>#N/A</v>
          </cell>
          <cell r="U406" t="e">
            <v>#N/A</v>
          </cell>
          <cell r="V406">
            <v>630.57000000000005</v>
          </cell>
          <cell r="W406">
            <v>630.57000000000005</v>
          </cell>
          <cell r="X406">
            <v>630.57000000000005</v>
          </cell>
          <cell r="Y406"/>
          <cell r="Z406"/>
          <cell r="AA406"/>
          <cell r="AB406">
            <v>630.57000000000005</v>
          </cell>
          <cell r="AC406" t="str">
            <v>OK</v>
          </cell>
          <cell r="AD406">
            <v>630.57000000000005</v>
          </cell>
          <cell r="AE406" t="str">
            <v>EUR</v>
          </cell>
          <cell r="AF406">
            <v>0</v>
          </cell>
          <cell r="AI406" t="str">
            <v>NORM</v>
          </cell>
          <cell r="AJ406" t="str">
            <v>Normal</v>
          </cell>
          <cell r="AM406" t="str">
            <v>PX1.2</v>
          </cell>
          <cell r="AN406" t="str">
            <v>Prix magasin + 20% de marg</v>
          </cell>
          <cell r="AO406">
            <v>1</v>
          </cell>
          <cell r="AP406">
            <v>0</v>
          </cell>
          <cell r="AQ406">
            <v>0</v>
          </cell>
          <cell r="AS406">
            <v>832.35</v>
          </cell>
          <cell r="AT406">
            <v>838.6581000000001</v>
          </cell>
          <cell r="AU406">
            <v>838.6581000000001</v>
          </cell>
        </row>
        <row r="407">
          <cell r="A407" t="str">
            <v>MFV16EH8*4</v>
          </cell>
          <cell r="C407" t="e">
            <v>#N/A</v>
          </cell>
          <cell r="D407" t="str">
            <v>FILTRE VERTICAL 16EH (10.97MX7M)</v>
          </cell>
          <cell r="E407">
            <v>6</v>
          </cell>
          <cell r="F407" t="str">
            <v>PACKS MEMBRANE</v>
          </cell>
          <cell r="I407" t="str">
            <v>NB FV</v>
          </cell>
          <cell r="J407" t="str">
            <v>NB de ventes packs FV</v>
          </cell>
          <cell r="K407" t="str">
            <v>FV</v>
          </cell>
          <cell r="L407" t="str">
            <v>FILTRE VERTICAL</v>
          </cell>
          <cell r="M407" t="str">
            <v>SODAF</v>
          </cell>
          <cell r="N407" t="str">
            <v>MFV16EH8*4</v>
          </cell>
          <cell r="O407" t="str">
            <v>FILTRE VERTICAL 16EH 8M*4M</v>
          </cell>
          <cell r="P407">
            <v>1</v>
          </cell>
          <cell r="Q407">
            <v>1</v>
          </cell>
          <cell r="R407">
            <v>1</v>
          </cell>
          <cell r="S407" t="e">
            <v>#N/A</v>
          </cell>
          <cell r="T407" t="e">
            <v>#N/A</v>
          </cell>
          <cell r="U407" t="e">
            <v>#N/A</v>
          </cell>
          <cell r="V407">
            <v>679.21</v>
          </cell>
          <cell r="W407">
            <v>679.21</v>
          </cell>
          <cell r="X407">
            <v>679.21</v>
          </cell>
          <cell r="Y407"/>
          <cell r="Z407"/>
          <cell r="AA407"/>
          <cell r="AB407">
            <v>679.21</v>
          </cell>
          <cell r="AC407" t="str">
            <v>OK</v>
          </cell>
          <cell r="AD407">
            <v>679.21</v>
          </cell>
          <cell r="AE407" t="str">
            <v>EUR</v>
          </cell>
          <cell r="AF407">
            <v>0</v>
          </cell>
          <cell r="AI407" t="str">
            <v>NORM</v>
          </cell>
          <cell r="AJ407" t="str">
            <v>Normal</v>
          </cell>
          <cell r="AM407" t="str">
            <v>PX1.2</v>
          </cell>
          <cell r="AN407" t="str">
            <v>Prix magasin + 20% de marg</v>
          </cell>
          <cell r="AO407">
            <v>1</v>
          </cell>
          <cell r="AP407">
            <v>0</v>
          </cell>
          <cell r="AQ407">
            <v>0</v>
          </cell>
          <cell r="AS407">
            <v>896.56</v>
          </cell>
          <cell r="AT407">
            <v>903.34930000000008</v>
          </cell>
          <cell r="AU407">
            <v>903.34930000000008</v>
          </cell>
        </row>
        <row r="408">
          <cell r="A408" t="str">
            <v>MFV18EH8*4.5</v>
          </cell>
          <cell r="C408" t="e">
            <v>#N/A</v>
          </cell>
          <cell r="D408" t="str">
            <v>FILTRE VERTICAL 18EH (11.5MX8.53M)</v>
          </cell>
          <cell r="E408">
            <v>6</v>
          </cell>
          <cell r="F408" t="str">
            <v>PACKS MEMBRANE</v>
          </cell>
          <cell r="I408" t="str">
            <v>NB FV</v>
          </cell>
          <cell r="J408" t="str">
            <v>NB de ventes packs FV</v>
          </cell>
          <cell r="K408" t="str">
            <v>FV</v>
          </cell>
          <cell r="L408" t="str">
            <v>FILTRE VERTICAL</v>
          </cell>
          <cell r="M408" t="str">
            <v>SODAF</v>
          </cell>
          <cell r="N408" t="str">
            <v>MFV18EH8*4.5</v>
          </cell>
          <cell r="O408" t="str">
            <v>FILTRE VERTICAL 18EH (11.5mx8.53m)</v>
          </cell>
          <cell r="P408">
            <v>1</v>
          </cell>
          <cell r="Q408">
            <v>1</v>
          </cell>
          <cell r="R408">
            <v>1</v>
          </cell>
          <cell r="S408" t="e">
            <v>#N/A</v>
          </cell>
          <cell r="T408" t="e">
            <v>#N/A</v>
          </cell>
          <cell r="U408" t="e">
            <v>#N/A</v>
          </cell>
          <cell r="V408">
            <v>867.6</v>
          </cell>
          <cell r="W408">
            <v>867.6</v>
          </cell>
          <cell r="X408">
            <v>867.6</v>
          </cell>
          <cell r="Y408"/>
          <cell r="Z408"/>
          <cell r="AA408"/>
          <cell r="AB408">
            <v>867.6</v>
          </cell>
          <cell r="AC408" t="str">
            <v>OK</v>
          </cell>
          <cell r="AD408">
            <v>867.6</v>
          </cell>
          <cell r="AE408" t="str">
            <v>EUR</v>
          </cell>
          <cell r="AF408">
            <v>0</v>
          </cell>
          <cell r="AI408" t="str">
            <v>NORM</v>
          </cell>
          <cell r="AJ408" t="str">
            <v>Normal</v>
          </cell>
          <cell r="AM408" t="str">
            <v>PX1.2</v>
          </cell>
          <cell r="AN408" t="str">
            <v>Prix magasin + 20% de marg</v>
          </cell>
          <cell r="AO408">
            <v>1</v>
          </cell>
          <cell r="AP408">
            <v>0</v>
          </cell>
          <cell r="AQ408">
            <v>0</v>
          </cell>
          <cell r="AS408">
            <v>1145.23</v>
          </cell>
          <cell r="AT408">
            <v>1153.9080000000001</v>
          </cell>
          <cell r="AU408">
            <v>1153.9080000000001</v>
          </cell>
        </row>
        <row r="409">
          <cell r="A409" t="str">
            <v>MFV18EH9*4</v>
          </cell>
          <cell r="C409" t="e">
            <v>#N/A</v>
          </cell>
          <cell r="D409" t="str">
            <v>FILTRE VERTICAL 18EH (12.5MX7.62M)</v>
          </cell>
          <cell r="E409">
            <v>6</v>
          </cell>
          <cell r="F409" t="str">
            <v>PACKS MEMBRANE</v>
          </cell>
          <cell r="I409" t="str">
            <v>NB FV</v>
          </cell>
          <cell r="J409" t="str">
            <v>NB de ventes packs FV</v>
          </cell>
          <cell r="K409" t="str">
            <v>FV</v>
          </cell>
          <cell r="L409" t="str">
            <v>FILTRE VERTICAL</v>
          </cell>
          <cell r="M409" t="str">
            <v>SODAF</v>
          </cell>
          <cell r="N409" t="str">
            <v>MFV18EH9*4</v>
          </cell>
          <cell r="O409" t="str">
            <v>FILTRE VERTICAL 16EH (12.5mx7.62m)</v>
          </cell>
          <cell r="P409">
            <v>1</v>
          </cell>
          <cell r="Q409">
            <v>1</v>
          </cell>
          <cell r="R409">
            <v>1</v>
          </cell>
          <cell r="S409" t="e">
            <v>#N/A</v>
          </cell>
          <cell r="T409" t="e">
            <v>#N/A</v>
          </cell>
          <cell r="U409" t="e">
            <v>#N/A</v>
          </cell>
          <cell r="V409">
            <v>842.38</v>
          </cell>
          <cell r="W409">
            <v>842.38</v>
          </cell>
          <cell r="X409">
            <v>842.38</v>
          </cell>
          <cell r="Y409"/>
          <cell r="Z409"/>
          <cell r="AA409"/>
          <cell r="AB409">
            <v>842.38</v>
          </cell>
          <cell r="AC409" t="str">
            <v>OK</v>
          </cell>
          <cell r="AD409">
            <v>842.38</v>
          </cell>
          <cell r="AE409" t="str">
            <v>EUR</v>
          </cell>
          <cell r="AF409">
            <v>0</v>
          </cell>
          <cell r="AI409" t="str">
            <v>NORM</v>
          </cell>
          <cell r="AJ409" t="str">
            <v>Normal</v>
          </cell>
          <cell r="AM409" t="str">
            <v>PX1.2</v>
          </cell>
          <cell r="AN409" t="str">
            <v>Prix magasin + 20% de marg</v>
          </cell>
          <cell r="AO409">
            <v>1</v>
          </cell>
          <cell r="AP409">
            <v>0</v>
          </cell>
          <cell r="AQ409">
            <v>0</v>
          </cell>
          <cell r="AS409">
            <v>1111.94</v>
          </cell>
          <cell r="AT409">
            <v>1120.3654000000001</v>
          </cell>
          <cell r="AU409">
            <v>1120.3654000000001</v>
          </cell>
        </row>
        <row r="410">
          <cell r="A410" t="str">
            <v>MFV20EH10*4</v>
          </cell>
          <cell r="C410" t="e">
            <v>#N/A</v>
          </cell>
          <cell r="D410" t="str">
            <v>FILTRE VERTICAL 20EH (7.62MX13.50M)</v>
          </cell>
          <cell r="E410">
            <v>6</v>
          </cell>
          <cell r="F410" t="str">
            <v>PACKS MEMBRANE</v>
          </cell>
          <cell r="I410" t="str">
            <v>NB FV</v>
          </cell>
          <cell r="J410" t="str">
            <v>NB de ventes packs FV</v>
          </cell>
          <cell r="K410" t="str">
            <v>FV</v>
          </cell>
          <cell r="L410" t="str">
            <v>FILTRE VERTICAL</v>
          </cell>
          <cell r="M410" t="str">
            <v>SODAF</v>
          </cell>
          <cell r="N410" t="str">
            <v>MFV20EH10*4</v>
          </cell>
          <cell r="O410" t="str">
            <v>FILTRE VERTICAL 20EH 10M*4M</v>
          </cell>
          <cell r="P410">
            <v>1</v>
          </cell>
          <cell r="Q410">
            <v>1</v>
          </cell>
          <cell r="R410">
            <v>1</v>
          </cell>
          <cell r="S410" t="e">
            <v>#N/A</v>
          </cell>
          <cell r="T410" t="e">
            <v>#N/A</v>
          </cell>
          <cell r="U410" t="e">
            <v>#N/A</v>
          </cell>
          <cell r="V410">
            <v>910.04</v>
          </cell>
          <cell r="W410">
            <v>910.04</v>
          </cell>
          <cell r="X410">
            <v>910.04</v>
          </cell>
          <cell r="Y410"/>
          <cell r="Z410"/>
          <cell r="AA410"/>
          <cell r="AB410">
            <v>910.04</v>
          </cell>
          <cell r="AC410" t="str">
            <v>OK</v>
          </cell>
          <cell r="AD410">
            <v>910.04</v>
          </cell>
          <cell r="AE410" t="str">
            <v>EUR</v>
          </cell>
          <cell r="AF410">
            <v>0</v>
          </cell>
          <cell r="AI410" t="str">
            <v>NORM</v>
          </cell>
          <cell r="AJ410" t="str">
            <v>Normal</v>
          </cell>
          <cell r="AM410" t="str">
            <v>PX1.2</v>
          </cell>
          <cell r="AN410" t="str">
            <v>Prix magasin + 20% de marg</v>
          </cell>
          <cell r="AO410">
            <v>1</v>
          </cell>
          <cell r="AP410">
            <v>0</v>
          </cell>
          <cell r="AQ410">
            <v>0</v>
          </cell>
          <cell r="AS410">
            <v>1201.25</v>
          </cell>
          <cell r="AT410">
            <v>1210.3532</v>
          </cell>
          <cell r="AU410">
            <v>1210.3532</v>
          </cell>
        </row>
        <row r="411">
          <cell r="A411" t="str">
            <v>MFV20EH8*5</v>
          </cell>
          <cell r="C411" t="e">
            <v>#N/A</v>
          </cell>
          <cell r="D411" t="str">
            <v>FILTRE VERTICAL 20EH (11.5MX8.53M)</v>
          </cell>
          <cell r="E411">
            <v>6</v>
          </cell>
          <cell r="F411" t="str">
            <v>PACKS MEMBRANE</v>
          </cell>
          <cell r="I411" t="str">
            <v>NB FV</v>
          </cell>
          <cell r="J411" t="str">
            <v>NB de ventes packs FV</v>
          </cell>
          <cell r="K411" t="str">
            <v>FV</v>
          </cell>
          <cell r="L411" t="str">
            <v>FILTRE VERTICAL</v>
          </cell>
          <cell r="M411" t="str">
            <v>SODAF</v>
          </cell>
          <cell r="N411" t="str">
            <v>MFV20EH8*5</v>
          </cell>
          <cell r="O411" t="str">
            <v>FILTRE VERTICAL 20EH 8M*5M</v>
          </cell>
          <cell r="P411">
            <v>1</v>
          </cell>
          <cell r="Q411">
            <v>1</v>
          </cell>
          <cell r="R411">
            <v>1</v>
          </cell>
          <cell r="S411" t="e">
            <v>#N/A</v>
          </cell>
          <cell r="T411" t="e">
            <v>#N/A</v>
          </cell>
          <cell r="U411" t="e">
            <v>#N/A</v>
          </cell>
          <cell r="V411">
            <v>867.6</v>
          </cell>
          <cell r="W411">
            <v>867.6</v>
          </cell>
          <cell r="X411">
            <v>867.6</v>
          </cell>
          <cell r="Y411"/>
          <cell r="Z411"/>
          <cell r="AA411"/>
          <cell r="AB411">
            <v>867.6</v>
          </cell>
          <cell r="AC411" t="str">
            <v>OK</v>
          </cell>
          <cell r="AD411">
            <v>867.6</v>
          </cell>
          <cell r="AE411" t="str">
            <v>EUR</v>
          </cell>
          <cell r="AF411">
            <v>0</v>
          </cell>
          <cell r="AI411" t="str">
            <v>NORM</v>
          </cell>
          <cell r="AJ411" t="str">
            <v>Normal</v>
          </cell>
          <cell r="AM411" t="str">
            <v>PX1.2</v>
          </cell>
          <cell r="AN411" t="str">
            <v>Prix magasin + 20% de marg</v>
          </cell>
          <cell r="AO411">
            <v>1</v>
          </cell>
          <cell r="AP411">
            <v>0</v>
          </cell>
          <cell r="AQ411">
            <v>0</v>
          </cell>
          <cell r="AS411">
            <v>1145.23</v>
          </cell>
          <cell r="AT411">
            <v>1153.9080000000001</v>
          </cell>
          <cell r="AU411">
            <v>1153.9080000000001</v>
          </cell>
        </row>
        <row r="412">
          <cell r="A412" t="str">
            <v>MFV2EH</v>
          </cell>
          <cell r="C412" t="e">
            <v>#N/A</v>
          </cell>
          <cell r="D412" t="str">
            <v>FILTRE VERTICAL 2EH (5MX4.27M)</v>
          </cell>
          <cell r="E412">
            <v>6</v>
          </cell>
          <cell r="F412" t="str">
            <v>PACKS MEMBRANE</v>
          </cell>
          <cell r="I412" t="str">
            <v>NB FV</v>
          </cell>
          <cell r="J412" t="str">
            <v>NB de ventes packs FV</v>
          </cell>
          <cell r="K412" t="str">
            <v>FV</v>
          </cell>
          <cell r="L412" t="str">
            <v>FILTRE VERTICAL</v>
          </cell>
          <cell r="M412" t="str">
            <v>SODAF</v>
          </cell>
          <cell r="N412" t="str">
            <v>MFV8EH</v>
          </cell>
          <cell r="O412" t="str">
            <v>FILTRE VERTICALE 8EH</v>
          </cell>
          <cell r="P412">
            <v>1</v>
          </cell>
          <cell r="Q412">
            <v>1</v>
          </cell>
          <cell r="R412">
            <v>1</v>
          </cell>
          <cell r="S412" t="e">
            <v>#N/A</v>
          </cell>
          <cell r="T412" t="e">
            <v>#N/A</v>
          </cell>
          <cell r="U412" t="e">
            <v>#N/A</v>
          </cell>
          <cell r="V412">
            <v>188.82</v>
          </cell>
          <cell r="W412">
            <v>188.82</v>
          </cell>
          <cell r="X412">
            <v>188.82</v>
          </cell>
          <cell r="Y412"/>
          <cell r="Z412"/>
          <cell r="AA412"/>
          <cell r="AB412">
            <v>188.82</v>
          </cell>
          <cell r="AC412" t="str">
            <v>OK</v>
          </cell>
          <cell r="AD412">
            <v>188.82</v>
          </cell>
          <cell r="AE412" t="str">
            <v>EUR</v>
          </cell>
          <cell r="AF412">
            <v>0</v>
          </cell>
          <cell r="AI412" t="str">
            <v>NORM</v>
          </cell>
          <cell r="AJ412" t="str">
            <v>Normal</v>
          </cell>
          <cell r="AM412" t="str">
            <v>PX1.2</v>
          </cell>
          <cell r="AN412" t="str">
            <v>Prix magasin + 20% de marg</v>
          </cell>
          <cell r="AP412">
            <v>0</v>
          </cell>
          <cell r="AQ412">
            <v>0</v>
          </cell>
          <cell r="AS412">
            <v>249.24</v>
          </cell>
          <cell r="AT412">
            <v>251.13060000000002</v>
          </cell>
          <cell r="AU412">
            <v>251.13060000000002</v>
          </cell>
        </row>
        <row r="413">
          <cell r="A413" t="str">
            <v>MFV3EH</v>
          </cell>
          <cell r="C413" t="e">
            <v>#N/A</v>
          </cell>
          <cell r="D413" t="str">
            <v>FILTRE VERTICAL 3EH (5.49MX4.50M)</v>
          </cell>
          <cell r="E413">
            <v>6</v>
          </cell>
          <cell r="F413" t="str">
            <v>PACKS MEMBRANE</v>
          </cell>
          <cell r="I413" t="str">
            <v>NB FV</v>
          </cell>
          <cell r="J413" t="str">
            <v>NB de ventes packs FV</v>
          </cell>
          <cell r="K413" t="str">
            <v>FV</v>
          </cell>
          <cell r="L413" t="str">
            <v>FILTRE VERTICAL</v>
          </cell>
          <cell r="M413" t="str">
            <v>SODAF</v>
          </cell>
          <cell r="N413" t="str">
            <v>MFV3EH</v>
          </cell>
          <cell r="O413" t="str">
            <v>FILTRE VERTICAL 3EH</v>
          </cell>
          <cell r="P413">
            <v>1</v>
          </cell>
          <cell r="Q413">
            <v>1</v>
          </cell>
          <cell r="R413">
            <v>1</v>
          </cell>
          <cell r="S413" t="e">
            <v>#N/A</v>
          </cell>
          <cell r="T413" t="e">
            <v>#N/A</v>
          </cell>
          <cell r="U413" t="e">
            <v>#N/A</v>
          </cell>
          <cell r="V413">
            <v>218.44</v>
          </cell>
          <cell r="W413">
            <v>218.44</v>
          </cell>
          <cell r="X413">
            <v>218.44</v>
          </cell>
          <cell r="Y413"/>
          <cell r="Z413"/>
          <cell r="AA413"/>
          <cell r="AB413">
            <v>218.44</v>
          </cell>
          <cell r="AC413" t="str">
            <v>OK</v>
          </cell>
          <cell r="AD413">
            <v>218.44</v>
          </cell>
          <cell r="AE413" t="str">
            <v>EUR</v>
          </cell>
          <cell r="AF413">
            <v>0</v>
          </cell>
          <cell r="AI413" t="str">
            <v>NORM</v>
          </cell>
          <cell r="AJ413" t="str">
            <v>Normal</v>
          </cell>
          <cell r="AM413" t="str">
            <v>PX1.2</v>
          </cell>
          <cell r="AN413" t="str">
            <v>Prix magasin + 20% de marg</v>
          </cell>
          <cell r="AO413">
            <v>1</v>
          </cell>
          <cell r="AP413">
            <v>0</v>
          </cell>
          <cell r="AQ413">
            <v>0</v>
          </cell>
          <cell r="AS413">
            <v>288.91000000000003</v>
          </cell>
          <cell r="AT413">
            <v>290.52520000000004</v>
          </cell>
          <cell r="AU413">
            <v>290.52520000000004</v>
          </cell>
        </row>
        <row r="414">
          <cell r="A414" t="str">
            <v>MFV4EH</v>
          </cell>
          <cell r="C414" t="e">
            <v>#N/A</v>
          </cell>
          <cell r="D414" t="str">
            <v>FILTRE VERTICAL 4EH (6.71MX4.50M)</v>
          </cell>
          <cell r="E414">
            <v>6</v>
          </cell>
          <cell r="F414" t="str">
            <v>PACKS MEMBRANE</v>
          </cell>
          <cell r="I414" t="str">
            <v>NB FV</v>
          </cell>
          <cell r="J414" t="str">
            <v>NB de ventes packs FV</v>
          </cell>
          <cell r="K414" t="str">
            <v>FV</v>
          </cell>
          <cell r="L414" t="str">
            <v>FILTRE VERTICAL</v>
          </cell>
          <cell r="M414" t="str">
            <v>SODAF</v>
          </cell>
          <cell r="N414" t="str">
            <v>MFV4EH</v>
          </cell>
          <cell r="O414" t="str">
            <v>FILTRE VERTICAL 4EH</v>
          </cell>
          <cell r="P414">
            <v>1</v>
          </cell>
          <cell r="Q414">
            <v>1</v>
          </cell>
          <cell r="R414">
            <v>1</v>
          </cell>
          <cell r="S414" t="e">
            <v>#N/A</v>
          </cell>
          <cell r="T414" t="e">
            <v>#N/A</v>
          </cell>
          <cell r="U414" t="e">
            <v>#N/A</v>
          </cell>
          <cell r="V414">
            <v>267.08</v>
          </cell>
          <cell r="W414">
            <v>267.08</v>
          </cell>
          <cell r="X414">
            <v>267.08</v>
          </cell>
          <cell r="Y414"/>
          <cell r="Z414"/>
          <cell r="AA414"/>
          <cell r="AB414">
            <v>267.08</v>
          </cell>
          <cell r="AC414" t="str">
            <v>OK</v>
          </cell>
          <cell r="AD414">
            <v>267.08</v>
          </cell>
          <cell r="AE414" t="str">
            <v>EUR</v>
          </cell>
          <cell r="AF414">
            <v>0</v>
          </cell>
          <cell r="AI414" t="str">
            <v>NORM</v>
          </cell>
          <cell r="AJ414" t="str">
            <v>Normal</v>
          </cell>
          <cell r="AM414" t="str">
            <v>PX1.2</v>
          </cell>
          <cell r="AN414" t="str">
            <v>Prix magasin + 20% de marg</v>
          </cell>
          <cell r="AO414">
            <v>1</v>
          </cell>
          <cell r="AP414">
            <v>0</v>
          </cell>
          <cell r="AQ414">
            <v>0</v>
          </cell>
          <cell r="AS414">
            <v>352.55</v>
          </cell>
          <cell r="AT414">
            <v>355.21640000000002</v>
          </cell>
          <cell r="AU414">
            <v>355.21640000000002</v>
          </cell>
        </row>
        <row r="415">
          <cell r="A415" t="str">
            <v>MFV5EH</v>
          </cell>
          <cell r="C415" t="e">
            <v>#N/A</v>
          </cell>
          <cell r="D415" t="str">
            <v>FILTRE VERTICAL 5EH (6.71MX5M)</v>
          </cell>
          <cell r="E415">
            <v>6</v>
          </cell>
          <cell r="F415" t="str">
            <v>PACKS MEMBRANE</v>
          </cell>
          <cell r="I415" t="str">
            <v>NB FV</v>
          </cell>
          <cell r="J415" t="str">
            <v>NB de ventes packs FV</v>
          </cell>
          <cell r="K415" t="str">
            <v>FV</v>
          </cell>
          <cell r="L415" t="str">
            <v>FILTRE VERTICAL</v>
          </cell>
          <cell r="M415" t="str">
            <v>SODAF</v>
          </cell>
          <cell r="N415" t="str">
            <v>MFV5EH</v>
          </cell>
          <cell r="O415" t="str">
            <v>FILTRE VERTICALE 5EH</v>
          </cell>
          <cell r="Q415">
            <v>1</v>
          </cell>
          <cell r="R415">
            <v>1</v>
          </cell>
          <cell r="S415" t="e">
            <v>#N/A</v>
          </cell>
          <cell r="T415" t="e">
            <v>#N/A</v>
          </cell>
          <cell r="U415" t="e">
            <v>#N/A</v>
          </cell>
          <cell r="V415">
            <v>297.14999999999998</v>
          </cell>
          <cell r="W415">
            <v>297.14999999999998</v>
          </cell>
          <cell r="X415">
            <v>297.14999999999998</v>
          </cell>
          <cell r="Y415"/>
          <cell r="Z415"/>
          <cell r="AA415"/>
          <cell r="AB415">
            <v>297.14999999999998</v>
          </cell>
          <cell r="AC415" t="str">
            <v>OK</v>
          </cell>
          <cell r="AD415">
            <v>297.14999999999998</v>
          </cell>
          <cell r="AE415" t="str">
            <v>EUR</v>
          </cell>
          <cell r="AF415">
            <v>0</v>
          </cell>
          <cell r="AI415" t="str">
            <v>NORM</v>
          </cell>
          <cell r="AJ415" t="str">
            <v>Normal</v>
          </cell>
          <cell r="AM415" t="str">
            <v>PX1.2</v>
          </cell>
          <cell r="AN415" t="str">
            <v>Prix magasin + 20% de marg</v>
          </cell>
          <cell r="AO415">
            <v>1</v>
          </cell>
          <cell r="AP415">
            <v>0</v>
          </cell>
          <cell r="AQ415">
            <v>0</v>
          </cell>
          <cell r="AS415">
            <v>392.24</v>
          </cell>
          <cell r="AT415">
            <v>395.20949999999999</v>
          </cell>
          <cell r="AU415">
            <v>395.20949999999999</v>
          </cell>
        </row>
        <row r="416">
          <cell r="A416" t="str">
            <v>MFV6EH4*3</v>
          </cell>
          <cell r="C416" t="e">
            <v>#N/A</v>
          </cell>
          <cell r="D416" t="str">
            <v>FILTRE VERTICAL 6EH (6.10MX6.80M)</v>
          </cell>
          <cell r="E416">
            <v>6</v>
          </cell>
          <cell r="F416" t="str">
            <v>PACKS MEMBRANE</v>
          </cell>
          <cell r="I416" t="str">
            <v>NB FV</v>
          </cell>
          <cell r="J416" t="str">
            <v>NB de ventes packs FV</v>
          </cell>
          <cell r="K416" t="str">
            <v>FV</v>
          </cell>
          <cell r="L416" t="str">
            <v>FILTRE VERTICAL</v>
          </cell>
          <cell r="M416" t="str">
            <v>SODAF</v>
          </cell>
          <cell r="N416" t="str">
            <v>MFV6EH</v>
          </cell>
          <cell r="O416" t="str">
            <v>FILTRE VERTICALE 6EH</v>
          </cell>
          <cell r="Q416">
            <v>1</v>
          </cell>
          <cell r="R416">
            <v>1</v>
          </cell>
          <cell r="S416" t="e">
            <v>#N/A</v>
          </cell>
          <cell r="T416" t="e">
            <v>#N/A</v>
          </cell>
          <cell r="U416" t="e">
            <v>#N/A</v>
          </cell>
          <cell r="V416">
            <v>367.02</v>
          </cell>
          <cell r="W416">
            <v>367.02</v>
          </cell>
          <cell r="X416">
            <v>367.02</v>
          </cell>
          <cell r="Y416"/>
          <cell r="Z416"/>
          <cell r="AA416"/>
          <cell r="AB416">
            <v>367.02</v>
          </cell>
          <cell r="AC416" t="str">
            <v>OK</v>
          </cell>
          <cell r="AD416">
            <v>367.02</v>
          </cell>
          <cell r="AE416" t="str">
            <v>EUR</v>
          </cell>
          <cell r="AF416">
            <v>0</v>
          </cell>
          <cell r="AI416" t="str">
            <v>NORM</v>
          </cell>
          <cell r="AJ416" t="str">
            <v>Normal</v>
          </cell>
          <cell r="AM416" t="str">
            <v>PX1.2</v>
          </cell>
          <cell r="AN416" t="str">
            <v>Prix magasin + 20% de marg</v>
          </cell>
          <cell r="AO416">
            <v>1</v>
          </cell>
          <cell r="AP416">
            <v>0</v>
          </cell>
          <cell r="AQ416">
            <v>0</v>
          </cell>
          <cell r="AS416">
            <v>484.47</v>
          </cell>
          <cell r="AT416">
            <v>488.13659999999999</v>
          </cell>
          <cell r="AU416">
            <v>488.13659999999999</v>
          </cell>
        </row>
        <row r="417">
          <cell r="A417" t="str">
            <v>MFV6EH6*2</v>
          </cell>
          <cell r="C417" t="e">
            <v>#N/A</v>
          </cell>
          <cell r="D417" t="str">
            <v>FILTRE VERTICAL 6EH (4.88MX8.80M)</v>
          </cell>
          <cell r="E417">
            <v>6</v>
          </cell>
          <cell r="F417" t="str">
            <v>PACKS MEMBRANE</v>
          </cell>
          <cell r="I417" t="str">
            <v>NB FV</v>
          </cell>
          <cell r="J417" t="str">
            <v>NB de ventes packs FV</v>
          </cell>
          <cell r="K417" t="str">
            <v>FV</v>
          </cell>
          <cell r="L417" t="str">
            <v>FILTRE VERTICAL</v>
          </cell>
          <cell r="M417" t="str">
            <v>SODAF</v>
          </cell>
          <cell r="N417" t="str">
            <v>MFV6EH6*2</v>
          </cell>
          <cell r="O417" t="str">
            <v>FILTRE VERTICAL 6EH 6m*2m</v>
          </cell>
          <cell r="P417">
            <v>1</v>
          </cell>
          <cell r="Q417">
            <v>1</v>
          </cell>
          <cell r="R417">
            <v>1</v>
          </cell>
          <cell r="S417" t="e">
            <v>#N/A</v>
          </cell>
          <cell r="T417" t="e">
            <v>#N/A</v>
          </cell>
          <cell r="U417" t="e">
            <v>#N/A</v>
          </cell>
          <cell r="V417">
            <v>379.4</v>
          </cell>
          <cell r="W417">
            <v>379.4</v>
          </cell>
          <cell r="X417">
            <v>379.4</v>
          </cell>
          <cell r="Y417"/>
          <cell r="Z417"/>
          <cell r="AA417"/>
          <cell r="AB417">
            <v>379.4</v>
          </cell>
          <cell r="AC417" t="str">
            <v>OK</v>
          </cell>
          <cell r="AD417">
            <v>379.4</v>
          </cell>
          <cell r="AE417" t="str">
            <v>EUR</v>
          </cell>
          <cell r="AF417">
            <v>0</v>
          </cell>
          <cell r="AI417" t="str">
            <v>NORM</v>
          </cell>
          <cell r="AJ417" t="str">
            <v>Normal</v>
          </cell>
          <cell r="AM417" t="str">
            <v>PX1.2</v>
          </cell>
          <cell r="AN417" t="str">
            <v>Prix magasin + 20% de marg</v>
          </cell>
          <cell r="AO417">
            <v>1</v>
          </cell>
          <cell r="AP417">
            <v>0</v>
          </cell>
          <cell r="AQ417">
            <v>0</v>
          </cell>
          <cell r="AS417">
            <v>500.81</v>
          </cell>
          <cell r="AT417">
            <v>504.60199999999998</v>
          </cell>
          <cell r="AU417">
            <v>504.60199999999998</v>
          </cell>
        </row>
        <row r="418">
          <cell r="A418" t="str">
            <v>MFV6EH8*1.5</v>
          </cell>
          <cell r="D418" t="str">
            <v>FILTRE VERTICAL 6EH (4.27MX10.80M)</v>
          </cell>
          <cell r="S418" t="e">
            <v>#N/A</v>
          </cell>
          <cell r="T418" t="e">
            <v>#N/A</v>
          </cell>
          <cell r="U418" t="e">
            <v>#N/A</v>
          </cell>
          <cell r="V418">
            <v>407.7</v>
          </cell>
          <cell r="W418">
            <v>407.7</v>
          </cell>
          <cell r="X418">
            <v>407.7</v>
          </cell>
          <cell r="Y418"/>
          <cell r="Z418"/>
          <cell r="AA418"/>
          <cell r="AB418">
            <v>407.7</v>
          </cell>
          <cell r="AC418" t="str">
            <v>OK</v>
          </cell>
          <cell r="AS418">
            <v>570.45000000000005</v>
          </cell>
          <cell r="AT418">
            <v>542.24099999999999</v>
          </cell>
          <cell r="AU418">
            <v>542.24099999999999</v>
          </cell>
        </row>
        <row r="419">
          <cell r="A419" t="str">
            <v>MFV6EH8*1.5</v>
          </cell>
          <cell r="C419" t="e">
            <v>#N/A</v>
          </cell>
          <cell r="D419" t="str">
            <v>FILTRE VERTICAL 6EH (4.27MX10.80M)</v>
          </cell>
          <cell r="E419">
            <v>6</v>
          </cell>
          <cell r="F419" t="str">
            <v>PACKS MEMBRANE</v>
          </cell>
          <cell r="I419" t="str">
            <v>NB FV</v>
          </cell>
          <cell r="J419" t="str">
            <v>NB de ventes packs FV</v>
          </cell>
          <cell r="K419" t="str">
            <v>FV</v>
          </cell>
          <cell r="L419" t="str">
            <v>FILTRE VERTICAL</v>
          </cell>
          <cell r="M419" t="str">
            <v>SODAF</v>
          </cell>
          <cell r="N419" t="str">
            <v>MFV6EH8*1.5</v>
          </cell>
          <cell r="O419" t="str">
            <v>FILTRE VERTICAL 6EH 8m*1.5m</v>
          </cell>
          <cell r="P419">
            <v>1</v>
          </cell>
          <cell r="Q419">
            <v>1</v>
          </cell>
          <cell r="R419">
            <v>1</v>
          </cell>
          <cell r="S419" t="e">
            <v>#N/A</v>
          </cell>
          <cell r="T419" t="e">
            <v>#N/A</v>
          </cell>
          <cell r="U419" t="e">
            <v>#N/A</v>
          </cell>
          <cell r="V419">
            <v>407.7</v>
          </cell>
          <cell r="W419">
            <v>407.7</v>
          </cell>
          <cell r="X419">
            <v>407.7</v>
          </cell>
          <cell r="Y419"/>
          <cell r="Z419"/>
          <cell r="AA419"/>
          <cell r="AB419">
            <v>407.7</v>
          </cell>
          <cell r="AC419" t="str">
            <v>OK</v>
          </cell>
          <cell r="AD419">
            <v>407.7</v>
          </cell>
          <cell r="AE419" t="str">
            <v>EUR</v>
          </cell>
          <cell r="AF419">
            <v>0</v>
          </cell>
          <cell r="AI419" t="str">
            <v>NORM</v>
          </cell>
          <cell r="AJ419" t="str">
            <v>Normal</v>
          </cell>
          <cell r="AM419" t="str">
            <v>PX1.2</v>
          </cell>
          <cell r="AN419" t="str">
            <v>Prix magasin + 20% de marg</v>
          </cell>
          <cell r="AO419">
            <v>1</v>
          </cell>
          <cell r="AP419">
            <v>0</v>
          </cell>
          <cell r="AQ419">
            <v>0</v>
          </cell>
          <cell r="AS419">
            <v>570.45000000000005</v>
          </cell>
          <cell r="AT419">
            <v>542.24099999999999</v>
          </cell>
          <cell r="AU419">
            <v>542.24099999999999</v>
          </cell>
        </row>
        <row r="420">
          <cell r="A420" t="str">
            <v>MFV7EH4x3.5</v>
          </cell>
          <cell r="C420" t="e">
            <v>#N/A</v>
          </cell>
          <cell r="D420" t="str">
            <v>FILTRE VERTICAL 7EH (6.71MX6.80M)</v>
          </cell>
          <cell r="E420">
            <v>6</v>
          </cell>
          <cell r="F420" t="str">
            <v>PACKS MEMBRANE</v>
          </cell>
          <cell r="I420" t="str">
            <v>NB FV</v>
          </cell>
          <cell r="J420" t="str">
            <v>NB de ventes packs FV</v>
          </cell>
          <cell r="K420" t="str">
            <v>FV</v>
          </cell>
          <cell r="L420" t="str">
            <v>FILTRE VERTICAL</v>
          </cell>
          <cell r="M420" t="str">
            <v>SODAF</v>
          </cell>
          <cell r="N420" t="str">
            <v>MFV7EH</v>
          </cell>
          <cell r="O420" t="str">
            <v>FILTRE VERTICALE 7EH</v>
          </cell>
          <cell r="Q420">
            <v>1</v>
          </cell>
          <cell r="R420">
            <v>1</v>
          </cell>
          <cell r="S420" t="e">
            <v>#N/A</v>
          </cell>
          <cell r="T420" t="e">
            <v>#N/A</v>
          </cell>
          <cell r="U420" t="e">
            <v>#N/A</v>
          </cell>
          <cell r="V420">
            <v>403.55</v>
          </cell>
          <cell r="W420">
            <v>403.55</v>
          </cell>
          <cell r="X420">
            <v>403.55</v>
          </cell>
          <cell r="Y420"/>
          <cell r="Z420"/>
          <cell r="AA420"/>
          <cell r="AB420">
            <v>403.55</v>
          </cell>
          <cell r="AC420" t="str">
            <v>OK</v>
          </cell>
          <cell r="AD420">
            <v>403.55</v>
          </cell>
          <cell r="AE420" t="str">
            <v>EUR</v>
          </cell>
          <cell r="AF420">
            <v>0</v>
          </cell>
          <cell r="AI420" t="str">
            <v>NORM</v>
          </cell>
          <cell r="AJ420" t="str">
            <v>Normal</v>
          </cell>
          <cell r="AM420" t="str">
            <v>PX1.2</v>
          </cell>
          <cell r="AN420" t="str">
            <v>Prix magasin + 20% de marg</v>
          </cell>
          <cell r="AP420">
            <v>0</v>
          </cell>
          <cell r="AQ420">
            <v>0</v>
          </cell>
          <cell r="AS420">
            <v>532.69000000000005</v>
          </cell>
          <cell r="AT420">
            <v>536.72149999999999</v>
          </cell>
          <cell r="AU420">
            <v>536.72149999999999</v>
          </cell>
        </row>
        <row r="421">
          <cell r="A421" t="str">
            <v>MFV8EH4*4</v>
          </cell>
          <cell r="C421" t="e">
            <v>#N/A</v>
          </cell>
          <cell r="D421" t="str">
            <v>FILTRE VERTICAL 8EH (7.32MX6.80M)</v>
          </cell>
          <cell r="E421">
            <v>6</v>
          </cell>
          <cell r="F421" t="str">
            <v>PACKS MEMBRANE</v>
          </cell>
          <cell r="I421" t="str">
            <v>NB FV</v>
          </cell>
          <cell r="J421" t="str">
            <v>NB de ventes packs FV</v>
          </cell>
          <cell r="K421" t="str">
            <v>FV</v>
          </cell>
          <cell r="L421" t="str">
            <v>FILTRE VERTICAL</v>
          </cell>
          <cell r="M421" t="str">
            <v>SODAF</v>
          </cell>
          <cell r="N421" t="str">
            <v>MFV8EH4*4</v>
          </cell>
          <cell r="O421" t="str">
            <v>FILTRE VERTICAL 8EH 4m*4m</v>
          </cell>
          <cell r="Q421">
            <v>1</v>
          </cell>
          <cell r="R421">
            <v>1</v>
          </cell>
          <cell r="S421" t="e">
            <v>#N/A</v>
          </cell>
          <cell r="T421" t="e">
            <v>#N/A</v>
          </cell>
          <cell r="U421" t="e">
            <v>#N/A</v>
          </cell>
          <cell r="V421">
            <v>440.43</v>
          </cell>
          <cell r="W421">
            <v>440.43</v>
          </cell>
          <cell r="X421">
            <v>440.43</v>
          </cell>
          <cell r="Y421"/>
          <cell r="Z421"/>
          <cell r="AA421"/>
          <cell r="AB421">
            <v>440.43</v>
          </cell>
          <cell r="AC421" t="str">
            <v>OK</v>
          </cell>
          <cell r="AD421">
            <v>440.43</v>
          </cell>
          <cell r="AE421" t="str">
            <v>EUR</v>
          </cell>
          <cell r="AF421">
            <v>0</v>
          </cell>
          <cell r="AI421" t="str">
            <v>NORM</v>
          </cell>
          <cell r="AJ421" t="str">
            <v>Normal</v>
          </cell>
          <cell r="AM421" t="str">
            <v>PX1.2</v>
          </cell>
          <cell r="AN421" t="str">
            <v>Prix magasin + 20% de marg</v>
          </cell>
          <cell r="AO421">
            <v>1</v>
          </cell>
          <cell r="AP421">
            <v>0</v>
          </cell>
          <cell r="AQ421">
            <v>0</v>
          </cell>
          <cell r="AS421">
            <v>581.37</v>
          </cell>
          <cell r="AT421">
            <v>585.77190000000007</v>
          </cell>
          <cell r="AU421">
            <v>585.77190000000007</v>
          </cell>
        </row>
        <row r="422">
          <cell r="A422" t="str">
            <v>MFV8EH8*2</v>
          </cell>
          <cell r="C422" t="e">
            <v>#N/A</v>
          </cell>
          <cell r="D422" t="str">
            <v>FILTRE VERTICAL 8EH (4.88MX10.80M)</v>
          </cell>
          <cell r="E422">
            <v>6</v>
          </cell>
          <cell r="F422" t="str">
            <v>PACKS MEMBRANE</v>
          </cell>
          <cell r="I422" t="str">
            <v>NB FV</v>
          </cell>
          <cell r="J422" t="str">
            <v>NB de ventes packs FV</v>
          </cell>
          <cell r="K422" t="str">
            <v>FV</v>
          </cell>
          <cell r="L422" t="str">
            <v>FILTRE VERTICAL</v>
          </cell>
          <cell r="M422" t="str">
            <v>SODAF</v>
          </cell>
          <cell r="N422" t="str">
            <v>MFV8EH8*2</v>
          </cell>
          <cell r="O422" t="str">
            <v>FILTRE VERTICAL 8EH 8m*2m</v>
          </cell>
          <cell r="Q422">
            <v>1</v>
          </cell>
          <cell r="R422">
            <v>1</v>
          </cell>
          <cell r="S422" t="e">
            <v>#N/A</v>
          </cell>
          <cell r="T422" t="e">
            <v>#N/A</v>
          </cell>
          <cell r="U422" t="e">
            <v>#N/A</v>
          </cell>
          <cell r="V422">
            <v>466.07</v>
          </cell>
          <cell r="W422">
            <v>466.07</v>
          </cell>
          <cell r="X422">
            <v>466.07</v>
          </cell>
          <cell r="Y422"/>
          <cell r="Z422"/>
          <cell r="AA422"/>
          <cell r="AB422">
            <v>466.07</v>
          </cell>
          <cell r="AC422" t="str">
            <v>OK</v>
          </cell>
          <cell r="AD422">
            <v>466.07</v>
          </cell>
          <cell r="AE422" t="str">
            <v>EUR</v>
          </cell>
          <cell r="AF422">
            <v>0</v>
          </cell>
          <cell r="AI422" t="str">
            <v>NORM</v>
          </cell>
          <cell r="AJ422" t="str">
            <v>Normal</v>
          </cell>
          <cell r="AM422" t="str">
            <v>PX1.2</v>
          </cell>
          <cell r="AN422" t="str">
            <v>Prix magasin + 20% de marg</v>
          </cell>
          <cell r="AO422">
            <v>1</v>
          </cell>
          <cell r="AP422">
            <v>0</v>
          </cell>
          <cell r="AQ422">
            <v>0</v>
          </cell>
          <cell r="AS422">
            <v>615.21</v>
          </cell>
          <cell r="AT422">
            <v>619.87310000000002</v>
          </cell>
          <cell r="AU422">
            <v>619.87310000000002</v>
          </cell>
        </row>
        <row r="423">
          <cell r="A423" t="str">
            <v>MFV9EH4x4.5</v>
          </cell>
          <cell r="C423" t="e">
            <v>#N/A</v>
          </cell>
          <cell r="D423" t="str">
            <v>FILTRE VERTICAL 9EH (7.32MX6.80M)</v>
          </cell>
          <cell r="E423">
            <v>6</v>
          </cell>
          <cell r="F423" t="str">
            <v>PACKS MEMBRANE</v>
          </cell>
          <cell r="I423" t="str">
            <v>NB FV</v>
          </cell>
          <cell r="J423" t="str">
            <v>NB de ventes packs FV</v>
          </cell>
          <cell r="K423" t="str">
            <v>FV</v>
          </cell>
          <cell r="L423" t="str">
            <v>FILTRE VERTICAL</v>
          </cell>
          <cell r="M423" t="str">
            <v>SODAF</v>
          </cell>
          <cell r="N423" t="str">
            <v>MFV9EH</v>
          </cell>
          <cell r="O423" t="str">
            <v>FILTRE VERTICALE 9EH</v>
          </cell>
          <cell r="Q423">
            <v>1</v>
          </cell>
          <cell r="R423">
            <v>1</v>
          </cell>
          <cell r="S423" t="e">
            <v>#N/A</v>
          </cell>
          <cell r="T423" t="e">
            <v>#N/A</v>
          </cell>
          <cell r="U423" t="e">
            <v>#N/A</v>
          </cell>
          <cell r="V423">
            <v>440.43</v>
          </cell>
          <cell r="W423">
            <v>440.43</v>
          </cell>
          <cell r="X423">
            <v>440.43</v>
          </cell>
          <cell r="Y423"/>
          <cell r="Z423"/>
          <cell r="AA423"/>
          <cell r="AB423">
            <v>440.43</v>
          </cell>
          <cell r="AC423" t="str">
            <v>OK</v>
          </cell>
          <cell r="AD423">
            <v>440.43</v>
          </cell>
          <cell r="AE423" t="str">
            <v>EUR</v>
          </cell>
          <cell r="AF423">
            <v>0</v>
          </cell>
          <cell r="AI423" t="str">
            <v>NORM</v>
          </cell>
          <cell r="AJ423" t="str">
            <v>Normal</v>
          </cell>
          <cell r="AM423" t="str">
            <v>PX1.2</v>
          </cell>
          <cell r="AN423" t="str">
            <v>Prix magasin + 20% de marg</v>
          </cell>
          <cell r="AP423">
            <v>0</v>
          </cell>
          <cell r="AQ423">
            <v>0</v>
          </cell>
          <cell r="AS423">
            <v>581.37</v>
          </cell>
          <cell r="AT423">
            <v>585.77190000000007</v>
          </cell>
          <cell r="AU423">
            <v>585.77190000000007</v>
          </cell>
        </row>
        <row r="424">
          <cell r="A424" t="str">
            <v>MGRILLE5X5</v>
          </cell>
          <cell r="C424" t="str">
            <v>AN</v>
          </cell>
          <cell r="D424" t="str">
            <v>GRILLE MAILLE 5X5 GALVA CAILLEBOTIS 2310X810</v>
          </cell>
          <cell r="E424">
            <v>13</v>
          </cell>
          <cell r="F424" t="str">
            <v>PROTECTIONS SANITAIRES</v>
          </cell>
          <cell r="M424" t="str">
            <v>MEISER</v>
          </cell>
          <cell r="N424" t="str">
            <v>MGRILLE5X5</v>
          </cell>
          <cell r="O424" t="str">
            <v>GRILLE 5X5 GALVA POUR BAC2.5</v>
          </cell>
          <cell r="P424">
            <v>1</v>
          </cell>
          <cell r="Q424">
            <v>1</v>
          </cell>
          <cell r="R424">
            <v>1</v>
          </cell>
          <cell r="S424">
            <v>354</v>
          </cell>
          <cell r="T424">
            <v>42.4</v>
          </cell>
          <cell r="U424" t="str">
            <v>AN</v>
          </cell>
          <cell r="V424">
            <v>42.4</v>
          </cell>
          <cell r="W424">
            <v>42.4</v>
          </cell>
          <cell r="X424">
            <v>42.4</v>
          </cell>
          <cell r="Y424"/>
          <cell r="Z424"/>
          <cell r="AA424"/>
          <cell r="AB424">
            <v>42.4</v>
          </cell>
          <cell r="AC424" t="str">
            <v>OK</v>
          </cell>
          <cell r="AD424">
            <v>42.4</v>
          </cell>
          <cell r="AE424" t="str">
            <v>EUR</v>
          </cell>
          <cell r="AF424">
            <v>0</v>
          </cell>
          <cell r="AI424" t="str">
            <v>NORM</v>
          </cell>
          <cell r="AJ424" t="str">
            <v>Normal</v>
          </cell>
          <cell r="AM424" t="str">
            <v>PX1.2</v>
          </cell>
          <cell r="AN424" t="str">
            <v>Prix magasin + 20% de marg</v>
          </cell>
          <cell r="AO424">
            <v>1</v>
          </cell>
          <cell r="AP424">
            <v>0</v>
          </cell>
          <cell r="AQ424">
            <v>0</v>
          </cell>
          <cell r="AS424">
            <v>59.78</v>
          </cell>
          <cell r="AT424">
            <v>63.599999999999994</v>
          </cell>
          <cell r="AU424">
            <v>63.599999999999994</v>
          </cell>
        </row>
        <row r="425">
          <cell r="A425" t="str">
            <v>MGRILLE5X5V2</v>
          </cell>
          <cell r="C425" t="str">
            <v>AN</v>
          </cell>
          <cell r="D425" t="str">
            <v>GRILLE MAILLE 5X5 GALVA CAILLEBOTIS 3/6 2310X</v>
          </cell>
          <cell r="E425">
            <v>13</v>
          </cell>
          <cell r="F425" t="str">
            <v>PROTECTIONS SANITAIRES</v>
          </cell>
          <cell r="M425" t="str">
            <v>MEISER</v>
          </cell>
          <cell r="N425" t="str">
            <v>MGRILLE5X5V2</v>
          </cell>
          <cell r="O425" t="str">
            <v>GRILLE MAILLE 5X5 GALVA TYPE CAILLEBOTIS 3/6</v>
          </cell>
          <cell r="P425">
            <v>1</v>
          </cell>
          <cell r="Q425">
            <v>1</v>
          </cell>
          <cell r="R425">
            <v>1</v>
          </cell>
          <cell r="S425">
            <v>585</v>
          </cell>
          <cell r="T425">
            <v>50</v>
          </cell>
          <cell r="U425" t="str">
            <v>AN</v>
          </cell>
          <cell r="V425">
            <v>50</v>
          </cell>
          <cell r="W425">
            <v>50</v>
          </cell>
          <cell r="X425">
            <v>50</v>
          </cell>
          <cell r="Y425"/>
          <cell r="Z425"/>
          <cell r="AA425"/>
          <cell r="AB425">
            <v>50</v>
          </cell>
          <cell r="AC425" t="str">
            <v>OK</v>
          </cell>
          <cell r="AD425">
            <v>50</v>
          </cell>
          <cell r="AE425" t="str">
            <v>EUR</v>
          </cell>
          <cell r="AF425">
            <v>0</v>
          </cell>
          <cell r="AI425" t="str">
            <v>NORM</v>
          </cell>
          <cell r="AJ425" t="str">
            <v>Normal</v>
          </cell>
          <cell r="AM425" t="str">
            <v>PX1.2</v>
          </cell>
          <cell r="AN425" t="str">
            <v>Prix magasin + 20% de marg</v>
          </cell>
          <cell r="AO425">
            <v>1</v>
          </cell>
          <cell r="AP425">
            <v>0</v>
          </cell>
          <cell r="AQ425">
            <v>0</v>
          </cell>
          <cell r="AS425">
            <v>70.5</v>
          </cell>
          <cell r="AT425">
            <v>75</v>
          </cell>
          <cell r="AU425">
            <v>75</v>
          </cell>
        </row>
        <row r="426">
          <cell r="A426" t="str">
            <v>MGRILLE5X5V3</v>
          </cell>
          <cell r="C426" t="str">
            <v>AN</v>
          </cell>
          <cell r="D426" t="str">
            <v>GRILLE MAILLE 5X5 GALVA CAILLEBOTIS 1MX1M</v>
          </cell>
          <cell r="E426">
            <v>13</v>
          </cell>
          <cell r="F426" t="str">
            <v>PROTECTIONS SANITAIRES</v>
          </cell>
          <cell r="M426" t="str">
            <v>MEISER</v>
          </cell>
          <cell r="N426" t="str">
            <v>MGRILLE5X5V3</v>
          </cell>
          <cell r="O426" t="str">
            <v>GRILLE MAILLE 5X5 GALVA TYPE CAILLEBOTIS1mx1m</v>
          </cell>
          <cell r="P426">
            <v>1</v>
          </cell>
          <cell r="Q426">
            <v>1</v>
          </cell>
          <cell r="R426">
            <v>1</v>
          </cell>
          <cell r="S426">
            <v>58</v>
          </cell>
          <cell r="T426">
            <v>28.7</v>
          </cell>
          <cell r="U426" t="str">
            <v>AN</v>
          </cell>
          <cell r="V426">
            <v>28.7</v>
          </cell>
          <cell r="W426">
            <v>28.7</v>
          </cell>
          <cell r="X426">
            <v>28.7</v>
          </cell>
          <cell r="Y426"/>
          <cell r="Z426"/>
          <cell r="AA426"/>
          <cell r="AB426">
            <v>28.7</v>
          </cell>
          <cell r="AC426" t="str">
            <v>OK</v>
          </cell>
          <cell r="AD426">
            <v>28.7</v>
          </cell>
          <cell r="AE426" t="str">
            <v>EUR</v>
          </cell>
          <cell r="AF426">
            <v>0</v>
          </cell>
          <cell r="AI426" t="str">
            <v>NORM</v>
          </cell>
          <cell r="AJ426" t="str">
            <v>Normal</v>
          </cell>
          <cell r="AM426" t="str">
            <v>PX1.2</v>
          </cell>
          <cell r="AN426" t="str">
            <v>Prix magasin + 20% de marg</v>
          </cell>
          <cell r="AO426">
            <v>1</v>
          </cell>
          <cell r="AP426">
            <v>0</v>
          </cell>
          <cell r="AQ426">
            <v>0</v>
          </cell>
          <cell r="AS426">
            <v>40.47</v>
          </cell>
          <cell r="AT426">
            <v>43.05</v>
          </cell>
          <cell r="AU426">
            <v>43.05</v>
          </cell>
        </row>
        <row r="427">
          <cell r="A427" t="str">
            <v>MGRILLE5X5V4</v>
          </cell>
          <cell r="C427" t="str">
            <v>AN</v>
          </cell>
          <cell r="D427" t="str">
            <v>GRILLE MAILLE 5X5 GALVA CAILLEBOTIS 1MX1.25M</v>
          </cell>
          <cell r="E427">
            <v>13</v>
          </cell>
          <cell r="F427" t="str">
            <v>PROTECTIONS SANITAIRES</v>
          </cell>
          <cell r="M427" t="str">
            <v>MEISER</v>
          </cell>
          <cell r="N427" t="str">
            <v>MGRILLE5X5V4</v>
          </cell>
          <cell r="O427" t="str">
            <v>GRILLE MAILLE 5X5 GALVA CAILLEBOTIS 1mx1.25m</v>
          </cell>
          <cell r="P427">
            <v>1</v>
          </cell>
          <cell r="Q427">
            <v>1</v>
          </cell>
          <cell r="R427">
            <v>1</v>
          </cell>
          <cell r="S427">
            <v>224</v>
          </cell>
          <cell r="T427">
            <v>35.299999999999997</v>
          </cell>
          <cell r="U427" t="str">
            <v>AN</v>
          </cell>
          <cell r="V427">
            <v>35.299999999999997</v>
          </cell>
          <cell r="W427">
            <v>35.299999999999997</v>
          </cell>
          <cell r="X427">
            <v>35.299999999999997</v>
          </cell>
          <cell r="Y427"/>
          <cell r="Z427"/>
          <cell r="AA427"/>
          <cell r="AB427">
            <v>35.299999999999997</v>
          </cell>
          <cell r="AC427" t="str">
            <v>OK</v>
          </cell>
          <cell r="AD427">
            <v>35.299999999999997</v>
          </cell>
          <cell r="AE427" t="str">
            <v>EUR</v>
          </cell>
          <cell r="AF427">
            <v>0</v>
          </cell>
          <cell r="AI427" t="str">
            <v>NORM</v>
          </cell>
          <cell r="AJ427" t="str">
            <v>Normal</v>
          </cell>
          <cell r="AM427" t="str">
            <v>PX1.2</v>
          </cell>
          <cell r="AN427" t="str">
            <v>Prix magasin + 20% de marg</v>
          </cell>
          <cell r="AO427">
            <v>1</v>
          </cell>
          <cell r="AP427">
            <v>0</v>
          </cell>
          <cell r="AQ427">
            <v>0</v>
          </cell>
          <cell r="AS427">
            <v>49.77</v>
          </cell>
          <cell r="AT427">
            <v>52.949999999999996</v>
          </cell>
          <cell r="AU427">
            <v>52.949999999999996</v>
          </cell>
        </row>
        <row r="428">
          <cell r="A428" t="str">
            <v>403M</v>
          </cell>
          <cell r="C428" t="str">
            <v>AS</v>
          </cell>
          <cell r="D428" t="str">
            <v>BODY WARMER HOMME TM</v>
          </cell>
          <cell r="E428">
            <v>16</v>
          </cell>
          <cell r="F428" t="str">
            <v>SUPPORT DE COMMUNICATION</v>
          </cell>
          <cell r="G428">
            <v>10</v>
          </cell>
          <cell r="H428" t="str">
            <v>SUPPORT DE COMMUNICATION</v>
          </cell>
          <cell r="M428" t="str">
            <v>ARMORLUX</v>
          </cell>
          <cell r="N428" t="str">
            <v>403M</v>
          </cell>
          <cell r="O428" t="str">
            <v>BODY WARMER HOMME TM</v>
          </cell>
          <cell r="P428" t="str">
            <v>pc</v>
          </cell>
          <cell r="Q428">
            <v>1</v>
          </cell>
          <cell r="R428">
            <v>0</v>
          </cell>
          <cell r="S428" t="e">
            <v>#N/A</v>
          </cell>
          <cell r="T428" t="e">
            <v>#N/A</v>
          </cell>
          <cell r="U428" t="e">
            <v>#N/A</v>
          </cell>
          <cell r="V428">
            <v>29.54</v>
          </cell>
          <cell r="W428">
            <v>29.54</v>
          </cell>
          <cell r="X428">
            <v>29.54</v>
          </cell>
          <cell r="Y428"/>
          <cell r="Z428"/>
          <cell r="AA428"/>
          <cell r="AB428">
            <v>29.54</v>
          </cell>
          <cell r="AC428" t="str">
            <v>OK</v>
          </cell>
          <cell r="AD428">
            <v>29.54</v>
          </cell>
          <cell r="AE428" t="str">
            <v>EUR</v>
          </cell>
          <cell r="AF428">
            <v>0</v>
          </cell>
          <cell r="AI428" t="str">
            <v>NORM</v>
          </cell>
          <cell r="AJ428" t="str">
            <v>Normal</v>
          </cell>
          <cell r="AM428" t="str">
            <v>PX1.2</v>
          </cell>
          <cell r="AN428" t="str">
            <v>Prix magasin + 20% de marg</v>
          </cell>
          <cell r="AP428">
            <v>0</v>
          </cell>
          <cell r="AQ428">
            <v>0</v>
          </cell>
          <cell r="AS428">
            <v>40.6</v>
          </cell>
          <cell r="AT428">
            <v>44.31</v>
          </cell>
          <cell r="AU428">
            <v>44.31</v>
          </cell>
        </row>
        <row r="429">
          <cell r="A429" t="str">
            <v>403S</v>
          </cell>
          <cell r="C429" t="str">
            <v>AS</v>
          </cell>
          <cell r="D429" t="str">
            <v>BODY WARMER HOMME TS</v>
          </cell>
          <cell r="E429">
            <v>16</v>
          </cell>
          <cell r="F429" t="str">
            <v>SUPPORT DE COMMUNICATION</v>
          </cell>
          <cell r="G429">
            <v>10</v>
          </cell>
          <cell r="H429" t="str">
            <v>SUPPORT DE COMMUNICATION</v>
          </cell>
          <cell r="M429" t="str">
            <v>ARMORLUX</v>
          </cell>
          <cell r="N429" t="str">
            <v>403S</v>
          </cell>
          <cell r="O429" t="str">
            <v>BODY WARMER HOMME TS</v>
          </cell>
          <cell r="P429" t="str">
            <v>pc</v>
          </cell>
          <cell r="Q429">
            <v>1</v>
          </cell>
          <cell r="R429">
            <v>0</v>
          </cell>
          <cell r="S429" t="e">
            <v>#N/A</v>
          </cell>
          <cell r="T429" t="e">
            <v>#N/A</v>
          </cell>
          <cell r="U429" t="e">
            <v>#N/A</v>
          </cell>
          <cell r="V429">
            <v>29.54</v>
          </cell>
          <cell r="W429">
            <v>29.54</v>
          </cell>
          <cell r="X429">
            <v>29.54</v>
          </cell>
          <cell r="Y429"/>
          <cell r="Z429"/>
          <cell r="AA429"/>
          <cell r="AB429">
            <v>29.54</v>
          </cell>
          <cell r="AC429" t="str">
            <v>OK</v>
          </cell>
          <cell r="AD429">
            <v>29.54</v>
          </cell>
          <cell r="AE429" t="str">
            <v>EUR</v>
          </cell>
          <cell r="AF429">
            <v>0</v>
          </cell>
          <cell r="AI429" t="str">
            <v>NORM</v>
          </cell>
          <cell r="AJ429" t="str">
            <v>Normal</v>
          </cell>
          <cell r="AM429" t="str">
            <v>PX1.2</v>
          </cell>
          <cell r="AN429" t="str">
            <v>Prix magasin + 20% de marg</v>
          </cell>
          <cell r="AP429">
            <v>0</v>
          </cell>
          <cell r="AQ429">
            <v>0</v>
          </cell>
          <cell r="AS429">
            <v>40.6</v>
          </cell>
          <cell r="AT429">
            <v>44.31</v>
          </cell>
          <cell r="AU429">
            <v>44.31</v>
          </cell>
        </row>
        <row r="430">
          <cell r="A430" t="str">
            <v>403XL</v>
          </cell>
          <cell r="C430" t="str">
            <v>AS</v>
          </cell>
          <cell r="D430" t="str">
            <v>BODY WARMER HOMME TXL</v>
          </cell>
          <cell r="E430">
            <v>16</v>
          </cell>
          <cell r="F430" t="str">
            <v>SUPPORT DE COMMUNICATION</v>
          </cell>
          <cell r="G430">
            <v>10</v>
          </cell>
          <cell r="H430" t="str">
            <v>SUPPORT DE COMMUNICATION</v>
          </cell>
          <cell r="M430" t="str">
            <v>ARMORLUX</v>
          </cell>
          <cell r="N430" t="str">
            <v>403XL</v>
          </cell>
          <cell r="O430" t="str">
            <v>BODY WARMER HOMME TXL</v>
          </cell>
          <cell r="P430" t="str">
            <v>pc</v>
          </cell>
          <cell r="Q430">
            <v>1</v>
          </cell>
          <cell r="R430">
            <v>0</v>
          </cell>
          <cell r="S430" t="e">
            <v>#N/A</v>
          </cell>
          <cell r="T430" t="e">
            <v>#N/A</v>
          </cell>
          <cell r="U430" t="e">
            <v>#N/A</v>
          </cell>
          <cell r="V430">
            <v>29.54</v>
          </cell>
          <cell r="W430">
            <v>29.54</v>
          </cell>
          <cell r="X430">
            <v>29.54</v>
          </cell>
          <cell r="Y430"/>
          <cell r="Z430"/>
          <cell r="AA430"/>
          <cell r="AB430">
            <v>29.54</v>
          </cell>
          <cell r="AC430" t="str">
            <v>OK</v>
          </cell>
          <cell r="AD430">
            <v>29.54</v>
          </cell>
          <cell r="AE430" t="str">
            <v>EUR</v>
          </cell>
          <cell r="AF430">
            <v>0</v>
          </cell>
          <cell r="AI430" t="str">
            <v>NORM</v>
          </cell>
          <cell r="AJ430" t="str">
            <v>Normal</v>
          </cell>
          <cell r="AM430" t="str">
            <v>PX1.2</v>
          </cell>
          <cell r="AN430" t="str">
            <v>Prix magasin + 20% de marg</v>
          </cell>
          <cell r="AP430">
            <v>0</v>
          </cell>
          <cell r="AQ430">
            <v>0</v>
          </cell>
          <cell r="AS430">
            <v>40.6</v>
          </cell>
          <cell r="AT430">
            <v>44.31</v>
          </cell>
          <cell r="AU430">
            <v>44.31</v>
          </cell>
        </row>
        <row r="431">
          <cell r="A431" t="str">
            <v>403XXL</v>
          </cell>
          <cell r="C431" t="str">
            <v>AS</v>
          </cell>
          <cell r="D431" t="str">
            <v>BODY WARMER HOMME TXXL</v>
          </cell>
          <cell r="E431">
            <v>16</v>
          </cell>
          <cell r="F431" t="str">
            <v>SUPPORT DE COMMUNICATION</v>
          </cell>
          <cell r="G431">
            <v>10</v>
          </cell>
          <cell r="H431" t="str">
            <v>SUPPORT DE COMMUNICATION</v>
          </cell>
          <cell r="M431" t="str">
            <v>ARMORLUX</v>
          </cell>
          <cell r="N431" t="str">
            <v>403XXL</v>
          </cell>
          <cell r="O431" t="str">
            <v>BODY WARMER HOMME TXXL</v>
          </cell>
          <cell r="P431" t="str">
            <v>pc</v>
          </cell>
          <cell r="Q431">
            <v>1</v>
          </cell>
          <cell r="R431">
            <v>0</v>
          </cell>
          <cell r="S431" t="e">
            <v>#N/A</v>
          </cell>
          <cell r="T431" t="e">
            <v>#N/A</v>
          </cell>
          <cell r="U431" t="e">
            <v>#N/A</v>
          </cell>
          <cell r="V431">
            <v>29.54</v>
          </cell>
          <cell r="W431">
            <v>29.54</v>
          </cell>
          <cell r="X431">
            <v>29.54</v>
          </cell>
          <cell r="Y431"/>
          <cell r="Z431"/>
          <cell r="AA431"/>
          <cell r="AB431">
            <v>29.54</v>
          </cell>
          <cell r="AC431" t="str">
            <v>OK</v>
          </cell>
          <cell r="AD431">
            <v>29.54</v>
          </cell>
          <cell r="AE431" t="str">
            <v>EUR</v>
          </cell>
          <cell r="AF431">
            <v>0</v>
          </cell>
          <cell r="AI431" t="str">
            <v>NORM</v>
          </cell>
          <cell r="AJ431" t="str">
            <v>Normal</v>
          </cell>
          <cell r="AM431" t="str">
            <v>PX1.2</v>
          </cell>
          <cell r="AN431" t="str">
            <v>Prix magasin + 20% de marg</v>
          </cell>
          <cell r="AP431">
            <v>0</v>
          </cell>
          <cell r="AQ431">
            <v>0</v>
          </cell>
          <cell r="AS431">
            <v>40.6</v>
          </cell>
          <cell r="AT431">
            <v>44.31</v>
          </cell>
          <cell r="AU431">
            <v>44.31</v>
          </cell>
        </row>
        <row r="432">
          <cell r="A432" t="str">
            <v>404L</v>
          </cell>
          <cell r="C432" t="str">
            <v>AS</v>
          </cell>
          <cell r="D432" t="str">
            <v>BODY WARMER FEMME TL</v>
          </cell>
          <cell r="E432">
            <v>16</v>
          </cell>
          <cell r="F432" t="str">
            <v>SUPPORT DE COMMUNICATION</v>
          </cell>
          <cell r="G432">
            <v>10</v>
          </cell>
          <cell r="H432" t="str">
            <v>SUPPORT DE COMMUNICATION</v>
          </cell>
          <cell r="M432" t="str">
            <v>ARMORLUX</v>
          </cell>
          <cell r="N432" t="str">
            <v>404L</v>
          </cell>
          <cell r="O432" t="str">
            <v>BODY WARMER FEMME TL</v>
          </cell>
          <cell r="P432" t="str">
            <v>pc</v>
          </cell>
          <cell r="Q432">
            <v>1</v>
          </cell>
          <cell r="R432">
            <v>0</v>
          </cell>
          <cell r="S432" t="e">
            <v>#N/A</v>
          </cell>
          <cell r="T432" t="e">
            <v>#N/A</v>
          </cell>
          <cell r="U432" t="e">
            <v>#N/A</v>
          </cell>
          <cell r="V432">
            <v>29.54</v>
          </cell>
          <cell r="W432">
            <v>29.54</v>
          </cell>
          <cell r="X432">
            <v>29.54</v>
          </cell>
          <cell r="Y432"/>
          <cell r="Z432"/>
          <cell r="AA432"/>
          <cell r="AB432">
            <v>29.54</v>
          </cell>
          <cell r="AC432" t="str">
            <v>OK</v>
          </cell>
          <cell r="AD432">
            <v>29.54</v>
          </cell>
          <cell r="AE432" t="str">
            <v>EUR</v>
          </cell>
          <cell r="AF432">
            <v>0</v>
          </cell>
          <cell r="AI432" t="str">
            <v>NORM</v>
          </cell>
          <cell r="AJ432" t="str">
            <v>Normal</v>
          </cell>
          <cell r="AM432" t="str">
            <v>PX1.2</v>
          </cell>
          <cell r="AN432" t="str">
            <v>Prix magasin + 20% de marg</v>
          </cell>
          <cell r="AP432">
            <v>0</v>
          </cell>
          <cell r="AQ432">
            <v>0</v>
          </cell>
          <cell r="AS432">
            <v>40.6</v>
          </cell>
          <cell r="AT432">
            <v>44.31</v>
          </cell>
          <cell r="AU432">
            <v>44.31</v>
          </cell>
        </row>
        <row r="433">
          <cell r="A433" t="str">
            <v>404M</v>
          </cell>
          <cell r="C433" t="str">
            <v>AS</v>
          </cell>
          <cell r="D433" t="str">
            <v>BODY WARMER FEMME TM</v>
          </cell>
          <cell r="E433">
            <v>16</v>
          </cell>
          <cell r="F433" t="str">
            <v>SUPPORT DE COMMUNICATION</v>
          </cell>
          <cell r="G433">
            <v>10</v>
          </cell>
          <cell r="H433" t="str">
            <v>SUPPORT DE COMMUNICATION</v>
          </cell>
          <cell r="M433" t="str">
            <v>ARMORLUX</v>
          </cell>
          <cell r="N433" t="str">
            <v>404M</v>
          </cell>
          <cell r="O433" t="str">
            <v>BODY WARMER FEMME TM</v>
          </cell>
          <cell r="P433" t="str">
            <v>pc</v>
          </cell>
          <cell r="Q433">
            <v>1</v>
          </cell>
          <cell r="R433">
            <v>0</v>
          </cell>
          <cell r="S433" t="e">
            <v>#N/A</v>
          </cell>
          <cell r="T433" t="e">
            <v>#N/A</v>
          </cell>
          <cell r="U433" t="e">
            <v>#N/A</v>
          </cell>
          <cell r="V433">
            <v>29.54</v>
          </cell>
          <cell r="W433">
            <v>29.54</v>
          </cell>
          <cell r="X433">
            <v>29.54</v>
          </cell>
          <cell r="Y433"/>
          <cell r="Z433"/>
          <cell r="AA433"/>
          <cell r="AB433">
            <v>29.54</v>
          </cell>
          <cell r="AC433" t="str">
            <v>OK</v>
          </cell>
          <cell r="AD433">
            <v>29.54</v>
          </cell>
          <cell r="AE433" t="str">
            <v>EUR</v>
          </cell>
          <cell r="AF433">
            <v>0</v>
          </cell>
          <cell r="AI433" t="str">
            <v>NORM</v>
          </cell>
          <cell r="AJ433" t="str">
            <v>Normal</v>
          </cell>
          <cell r="AM433" t="str">
            <v>PX1.2</v>
          </cell>
          <cell r="AN433" t="str">
            <v>Prix magasin + 20% de marg</v>
          </cell>
          <cell r="AP433">
            <v>0</v>
          </cell>
          <cell r="AQ433">
            <v>0</v>
          </cell>
          <cell r="AS433">
            <v>40.6</v>
          </cell>
          <cell r="AT433">
            <v>44.31</v>
          </cell>
          <cell r="AU433">
            <v>44.31</v>
          </cell>
        </row>
        <row r="434">
          <cell r="A434" t="str">
            <v>MJOIM</v>
          </cell>
          <cell r="C434" t="str">
            <v>AN</v>
          </cell>
          <cell r="D434" t="str">
            <v>JOINT MOUSSE</v>
          </cell>
          <cell r="E434">
            <v>9</v>
          </cell>
          <cell r="F434" t="str">
            <v>POSTES DE RELEVAGE</v>
          </cell>
          <cell r="K434">
            <v>3</v>
          </cell>
          <cell r="L434" t="str">
            <v>ACCESSOIRES POSTE</v>
          </cell>
          <cell r="M434" t="str">
            <v>ROTOTEC</v>
          </cell>
          <cell r="N434" t="str">
            <v>MJOIM</v>
          </cell>
          <cell r="O434" t="str">
            <v>JOINT MOUSSE</v>
          </cell>
          <cell r="Q434">
            <v>1</v>
          </cell>
          <cell r="R434">
            <v>1</v>
          </cell>
          <cell r="S434">
            <v>0</v>
          </cell>
          <cell r="T434">
            <v>0</v>
          </cell>
          <cell r="U434" t="str">
            <v>Z</v>
          </cell>
          <cell r="V434">
            <v>0</v>
          </cell>
          <cell r="W434">
            <v>0</v>
          </cell>
          <cell r="X434">
            <v>0</v>
          </cell>
          <cell r="Y434">
            <v>0</v>
          </cell>
          <cell r="Z434">
            <v>0</v>
          </cell>
          <cell r="AA434"/>
          <cell r="AB434">
            <v>0</v>
          </cell>
          <cell r="AD434">
            <v>0</v>
          </cell>
          <cell r="AE434" t="str">
            <v>EUR</v>
          </cell>
          <cell r="AF434">
            <v>0</v>
          </cell>
          <cell r="AI434" t="str">
            <v>NORM</v>
          </cell>
          <cell r="AJ434" t="str">
            <v>Normal</v>
          </cell>
          <cell r="AM434" t="str">
            <v>PX1.2</v>
          </cell>
          <cell r="AN434" t="str">
            <v>Prix magasin + 20% de marg</v>
          </cell>
          <cell r="AP434">
            <v>0</v>
          </cell>
          <cell r="AQ434">
            <v>0</v>
          </cell>
          <cell r="AS434">
            <v>1.3</v>
          </cell>
          <cell r="AT434">
            <v>0</v>
          </cell>
          <cell r="AU434">
            <v>0</v>
          </cell>
        </row>
        <row r="435">
          <cell r="A435" t="str">
            <v>404S</v>
          </cell>
          <cell r="C435" t="str">
            <v>AS</v>
          </cell>
          <cell r="D435" t="str">
            <v>BODY WARMER FEMME TS</v>
          </cell>
          <cell r="E435">
            <v>16</v>
          </cell>
          <cell r="F435" t="str">
            <v>SUPPORT DE COMMUNICATION</v>
          </cell>
          <cell r="G435">
            <v>10</v>
          </cell>
          <cell r="H435" t="str">
            <v>SUPPORT DE COMMUNICATION</v>
          </cell>
          <cell r="M435" t="str">
            <v>ARMORLUX</v>
          </cell>
          <cell r="N435" t="str">
            <v>404S</v>
          </cell>
          <cell r="O435" t="str">
            <v>BODY WARMER FEMME TS</v>
          </cell>
          <cell r="P435" t="str">
            <v>pc</v>
          </cell>
          <cell r="Q435">
            <v>1</v>
          </cell>
          <cell r="R435">
            <v>0</v>
          </cell>
          <cell r="S435" t="e">
            <v>#N/A</v>
          </cell>
          <cell r="T435" t="e">
            <v>#N/A</v>
          </cell>
          <cell r="U435" t="e">
            <v>#N/A</v>
          </cell>
          <cell r="V435">
            <v>29.54</v>
          </cell>
          <cell r="W435">
            <v>29.54</v>
          </cell>
          <cell r="X435">
            <v>29.54</v>
          </cell>
          <cell r="Y435"/>
          <cell r="Z435"/>
          <cell r="AA435"/>
          <cell r="AB435">
            <v>29.54</v>
          </cell>
          <cell r="AC435" t="str">
            <v>OK</v>
          </cell>
          <cell r="AD435">
            <v>29.54</v>
          </cell>
          <cell r="AE435" t="str">
            <v>EUR</v>
          </cell>
          <cell r="AF435">
            <v>0</v>
          </cell>
          <cell r="AI435" t="str">
            <v>NORM</v>
          </cell>
          <cell r="AJ435" t="str">
            <v>Normal</v>
          </cell>
          <cell r="AM435" t="str">
            <v>PX1.2</v>
          </cell>
          <cell r="AN435" t="str">
            <v>Prix magasin + 20% de marg</v>
          </cell>
          <cell r="AP435">
            <v>0</v>
          </cell>
          <cell r="AQ435">
            <v>0</v>
          </cell>
          <cell r="AS435">
            <v>40.6</v>
          </cell>
          <cell r="AT435">
            <v>44.31</v>
          </cell>
          <cell r="AU435">
            <v>44.31</v>
          </cell>
        </row>
        <row r="436">
          <cell r="A436" t="str">
            <v>404XL</v>
          </cell>
          <cell r="C436" t="str">
            <v>AS</v>
          </cell>
          <cell r="D436" t="str">
            <v>BODY WARMER FEMME TXL</v>
          </cell>
          <cell r="E436">
            <v>16</v>
          </cell>
          <cell r="F436" t="str">
            <v>SUPPORT DE COMMUNICATION</v>
          </cell>
          <cell r="G436">
            <v>10</v>
          </cell>
          <cell r="H436" t="str">
            <v>SUPPORT DE COMMUNICATION</v>
          </cell>
          <cell r="M436" t="str">
            <v>ARMORLUX</v>
          </cell>
          <cell r="N436" t="str">
            <v>404XL</v>
          </cell>
          <cell r="O436" t="str">
            <v>BODY WARMER FEMME TXL</v>
          </cell>
          <cell r="P436" t="str">
            <v>pc</v>
          </cell>
          <cell r="Q436">
            <v>1</v>
          </cell>
          <cell r="R436">
            <v>0</v>
          </cell>
          <cell r="S436" t="e">
            <v>#N/A</v>
          </cell>
          <cell r="T436" t="e">
            <v>#N/A</v>
          </cell>
          <cell r="U436" t="e">
            <v>#N/A</v>
          </cell>
          <cell r="V436">
            <v>29.54</v>
          </cell>
          <cell r="W436">
            <v>29.54</v>
          </cell>
          <cell r="X436">
            <v>29.54</v>
          </cell>
          <cell r="Y436"/>
          <cell r="Z436"/>
          <cell r="AA436"/>
          <cell r="AB436">
            <v>29.54</v>
          </cell>
          <cell r="AC436" t="str">
            <v>OK</v>
          </cell>
          <cell r="AD436">
            <v>29.54</v>
          </cell>
          <cell r="AE436" t="str">
            <v>EUR</v>
          </cell>
          <cell r="AF436">
            <v>0</v>
          </cell>
          <cell r="AI436" t="str">
            <v>NORM</v>
          </cell>
          <cell r="AJ436" t="str">
            <v>Normal</v>
          </cell>
          <cell r="AM436" t="str">
            <v>PX1.2</v>
          </cell>
          <cell r="AN436" t="str">
            <v>Prix magasin + 20% de marg</v>
          </cell>
          <cell r="AP436">
            <v>0</v>
          </cell>
          <cell r="AQ436">
            <v>0</v>
          </cell>
          <cell r="AS436">
            <v>40.6</v>
          </cell>
          <cell r="AT436">
            <v>44.31</v>
          </cell>
          <cell r="AU436">
            <v>44.31</v>
          </cell>
        </row>
        <row r="437">
          <cell r="A437" t="str">
            <v>VESTE</v>
          </cell>
          <cell r="C437" t="str">
            <v>AS</v>
          </cell>
          <cell r="D437" t="str">
            <v>VESTE AQUATIRIS</v>
          </cell>
          <cell r="E437">
            <v>16</v>
          </cell>
          <cell r="F437" t="str">
            <v>SUPPORT DE COMMUNICATION</v>
          </cell>
          <cell r="G437">
            <v>10</v>
          </cell>
          <cell r="H437" t="str">
            <v>SUPPORT DE COMMUNICATION</v>
          </cell>
          <cell r="M437" t="str">
            <v>ARMORLUX</v>
          </cell>
          <cell r="N437" t="str">
            <v>VESTE</v>
          </cell>
          <cell r="O437" t="str">
            <v>VESTE AQUATIRIS</v>
          </cell>
          <cell r="P437" t="str">
            <v>pc</v>
          </cell>
          <cell r="Q437">
            <v>1</v>
          </cell>
          <cell r="R437">
            <v>0</v>
          </cell>
          <cell r="S437" t="e">
            <v>#N/A</v>
          </cell>
          <cell r="T437" t="e">
            <v>#N/A</v>
          </cell>
          <cell r="U437" t="e">
            <v>#N/A</v>
          </cell>
          <cell r="V437">
            <v>32.25</v>
          </cell>
          <cell r="W437">
            <v>32.25</v>
          </cell>
          <cell r="X437">
            <v>32.25</v>
          </cell>
          <cell r="Y437"/>
          <cell r="Z437"/>
          <cell r="AA437"/>
          <cell r="AB437">
            <v>32.25</v>
          </cell>
          <cell r="AC437" t="str">
            <v>OK</v>
          </cell>
          <cell r="AD437">
            <v>32.25</v>
          </cell>
          <cell r="AE437" t="str">
            <v>EUR</v>
          </cell>
          <cell r="AF437">
            <v>0</v>
          </cell>
          <cell r="AI437" t="str">
            <v>NORM</v>
          </cell>
          <cell r="AJ437" t="str">
            <v>Normal</v>
          </cell>
          <cell r="AM437" t="str">
            <v>PX1.2</v>
          </cell>
          <cell r="AN437" t="str">
            <v>Prix magasin + 20% de marg</v>
          </cell>
          <cell r="AP437">
            <v>0</v>
          </cell>
          <cell r="AQ437">
            <v>0</v>
          </cell>
          <cell r="AS437">
            <v>60</v>
          </cell>
          <cell r="AT437">
            <v>64.5</v>
          </cell>
          <cell r="AU437">
            <v>64.5</v>
          </cell>
        </row>
        <row r="438">
          <cell r="A438" t="str">
            <v>MSCIE102</v>
          </cell>
          <cell r="C438" t="str">
            <v>AS</v>
          </cell>
          <cell r="D438" t="str">
            <v>SCIE CLOCHE D102</v>
          </cell>
          <cell r="E438">
            <v>14</v>
          </cell>
          <cell r="F438" t="str">
            <v>OUTILLAGE</v>
          </cell>
          <cell r="G438">
            <v>9</v>
          </cell>
          <cell r="H438" t="str">
            <v>OUTILLAGE</v>
          </cell>
          <cell r="M438" t="str">
            <v>KENI</v>
          </cell>
          <cell r="N438" t="str">
            <v>K-008108</v>
          </cell>
          <cell r="O438" t="str">
            <v>MHS102  - SCIE CLOCHE BIMETAL D102</v>
          </cell>
          <cell r="P438" t="str">
            <v>pc</v>
          </cell>
          <cell r="Q438">
            <v>1</v>
          </cell>
          <cell r="R438">
            <v>1</v>
          </cell>
          <cell r="S438" t="e">
            <v>#N/A</v>
          </cell>
          <cell r="T438" t="e">
            <v>#N/A</v>
          </cell>
          <cell r="U438" t="e">
            <v>#N/A</v>
          </cell>
          <cell r="V438">
            <v>31.27</v>
          </cell>
          <cell r="W438">
            <v>31.27</v>
          </cell>
          <cell r="X438">
            <v>31.27</v>
          </cell>
          <cell r="Y438"/>
          <cell r="Z438"/>
          <cell r="AA438">
            <v>0.05</v>
          </cell>
          <cell r="AB438">
            <v>32.833500000000001</v>
          </cell>
          <cell r="AC438" t="str">
            <v>OK</v>
          </cell>
          <cell r="AD438">
            <v>31.27</v>
          </cell>
          <cell r="AE438" t="str">
            <v>EUR</v>
          </cell>
          <cell r="AF438">
            <v>0</v>
          </cell>
          <cell r="AI438" t="str">
            <v>NORM</v>
          </cell>
          <cell r="AJ438" t="str">
            <v>Normal</v>
          </cell>
          <cell r="AM438" t="str">
            <v>PX1.2</v>
          </cell>
          <cell r="AN438" t="str">
            <v>Prix magasin + 20% de marg</v>
          </cell>
          <cell r="AP438">
            <v>0</v>
          </cell>
          <cell r="AQ438">
            <v>0</v>
          </cell>
          <cell r="AS438">
            <v>47.61</v>
          </cell>
          <cell r="AT438">
            <v>46.905000000000001</v>
          </cell>
          <cell r="AU438">
            <v>49.250250000000001</v>
          </cell>
        </row>
        <row r="439">
          <cell r="A439" t="str">
            <v>MMANCH40</v>
          </cell>
          <cell r="C439" t="str">
            <v>AS</v>
          </cell>
          <cell r="D439" t="str">
            <v>MANCHON EGAL D40</v>
          </cell>
          <cell r="E439">
            <v>10</v>
          </cell>
          <cell r="F439" t="str">
            <v>ACCESSOIRES AU DETAIL</v>
          </cell>
          <cell r="G439">
            <v>8</v>
          </cell>
          <cell r="H439" t="str">
            <v>ACCESSOIRES AU DETAIL</v>
          </cell>
          <cell r="M439" t="str">
            <v>HTUBE</v>
          </cell>
          <cell r="N439" t="str">
            <v>8516320D</v>
          </cell>
          <cell r="O439" t="str">
            <v>MANCHON EGAL D40</v>
          </cell>
          <cell r="P439" t="str">
            <v>pc</v>
          </cell>
          <cell r="Q439">
            <v>1</v>
          </cell>
          <cell r="R439">
            <v>0</v>
          </cell>
          <cell r="S439" t="e">
            <v>#N/A</v>
          </cell>
          <cell r="T439" t="e">
            <v>#N/A</v>
          </cell>
          <cell r="U439" t="e">
            <v>#N/A</v>
          </cell>
          <cell r="V439">
            <v>0</v>
          </cell>
          <cell r="W439">
            <v>0</v>
          </cell>
          <cell r="X439">
            <v>0</v>
          </cell>
          <cell r="Y439">
            <v>0</v>
          </cell>
          <cell r="Z439">
            <v>0</v>
          </cell>
          <cell r="AA439"/>
          <cell r="AB439">
            <v>0</v>
          </cell>
          <cell r="AD439">
            <v>0</v>
          </cell>
          <cell r="AE439" t="str">
            <v>EUR</v>
          </cell>
          <cell r="AF439">
            <v>0</v>
          </cell>
          <cell r="AI439" t="str">
            <v>NORM</v>
          </cell>
          <cell r="AJ439" t="str">
            <v>Normal</v>
          </cell>
          <cell r="AM439" t="str">
            <v>PX1.2</v>
          </cell>
          <cell r="AN439" t="str">
            <v>Prix magasin + 20% de marg</v>
          </cell>
          <cell r="AP439">
            <v>0</v>
          </cell>
          <cell r="AQ439">
            <v>0</v>
          </cell>
          <cell r="AS439">
            <v>0.4</v>
          </cell>
          <cell r="AT439">
            <v>0</v>
          </cell>
          <cell r="AU439">
            <v>0</v>
          </cell>
        </row>
        <row r="440">
          <cell r="A440" t="str">
            <v>MSCIE108</v>
          </cell>
          <cell r="C440" t="str">
            <v>AS</v>
          </cell>
          <cell r="D440" t="str">
            <v>MHS108  - SCIE CLOCHE BIMETAL D108</v>
          </cell>
          <cell r="E440">
            <v>14</v>
          </cell>
          <cell r="F440" t="str">
            <v>OUTILLAGE</v>
          </cell>
          <cell r="G440">
            <v>9</v>
          </cell>
          <cell r="H440" t="str">
            <v>OUTILLAGE</v>
          </cell>
          <cell r="M440" t="str">
            <v>KENI</v>
          </cell>
          <cell r="N440" t="str">
            <v>K-008108</v>
          </cell>
          <cell r="O440" t="str">
            <v>MHS108  - SCIE CLOCHE BIMETAL D108</v>
          </cell>
          <cell r="P440" t="str">
            <v>pc</v>
          </cell>
          <cell r="Q440">
            <v>1</v>
          </cell>
          <cell r="R440">
            <v>1</v>
          </cell>
          <cell r="S440" t="e">
            <v>#N/A</v>
          </cell>
          <cell r="T440" t="e">
            <v>#N/A</v>
          </cell>
          <cell r="U440" t="e">
            <v>#N/A</v>
          </cell>
          <cell r="V440">
            <v>32.729999999999997</v>
          </cell>
          <cell r="W440">
            <v>32.729999999999997</v>
          </cell>
          <cell r="X440">
            <v>32.729999999999997</v>
          </cell>
          <cell r="Y440"/>
          <cell r="Z440"/>
          <cell r="AA440">
            <v>0.05</v>
          </cell>
          <cell r="AB440">
            <v>34.366499999999995</v>
          </cell>
          <cell r="AC440" t="str">
            <v>OK</v>
          </cell>
          <cell r="AD440">
            <v>32.729999999999997</v>
          </cell>
          <cell r="AE440" t="str">
            <v>EUR</v>
          </cell>
          <cell r="AF440">
            <v>0</v>
          </cell>
          <cell r="AI440" t="str">
            <v>NORM</v>
          </cell>
          <cell r="AJ440" t="str">
            <v>Normal</v>
          </cell>
          <cell r="AM440" t="str">
            <v>PX1.2</v>
          </cell>
          <cell r="AN440" t="str">
            <v>Prix magasin + 20% de marg</v>
          </cell>
          <cell r="AP440">
            <v>0</v>
          </cell>
          <cell r="AQ440">
            <v>0</v>
          </cell>
          <cell r="AS440">
            <v>49.094999999999999</v>
          </cell>
          <cell r="AT440">
            <v>49.094999999999999</v>
          </cell>
          <cell r="AU440">
            <v>51.549749999999989</v>
          </cell>
        </row>
        <row r="441">
          <cell r="A441" t="str">
            <v>MMANCH63</v>
          </cell>
          <cell r="C441" t="str">
            <v>AS</v>
          </cell>
          <cell r="D441" t="str">
            <v>MANCHON EGAL D63</v>
          </cell>
          <cell r="E441">
            <v>10</v>
          </cell>
          <cell r="F441" t="str">
            <v>ACCESSOIRES AU DETAIL</v>
          </cell>
          <cell r="G441">
            <v>8</v>
          </cell>
          <cell r="H441" t="str">
            <v>ACCESSOIRES AU DETAIL</v>
          </cell>
          <cell r="M441" t="str">
            <v>HTUBE</v>
          </cell>
          <cell r="N441" t="str">
            <v>MMANCH63</v>
          </cell>
          <cell r="O441" t="str">
            <v>MANCHON EGAL D63</v>
          </cell>
          <cell r="P441" t="str">
            <v>pc</v>
          </cell>
          <cell r="Q441">
            <v>1</v>
          </cell>
          <cell r="R441">
            <v>0</v>
          </cell>
          <cell r="S441" t="e">
            <v>#N/A</v>
          </cell>
          <cell r="T441" t="e">
            <v>#N/A</v>
          </cell>
          <cell r="U441" t="e">
            <v>#N/A</v>
          </cell>
          <cell r="V441">
            <v>0</v>
          </cell>
          <cell r="W441">
            <v>0</v>
          </cell>
          <cell r="X441">
            <v>0</v>
          </cell>
          <cell r="Y441">
            <v>0</v>
          </cell>
          <cell r="Z441">
            <v>0</v>
          </cell>
          <cell r="AA441"/>
          <cell r="AB441">
            <v>0</v>
          </cell>
          <cell r="AD441">
            <v>0</v>
          </cell>
          <cell r="AE441" t="str">
            <v>EUR</v>
          </cell>
          <cell r="AF441">
            <v>0</v>
          </cell>
          <cell r="AI441" t="str">
            <v>NORM</v>
          </cell>
          <cell r="AJ441" t="str">
            <v>Normal</v>
          </cell>
          <cell r="AM441" t="str">
            <v>PX1.2</v>
          </cell>
          <cell r="AN441" t="str">
            <v>Prix magasin + 20% de marg</v>
          </cell>
          <cell r="AP441">
            <v>0</v>
          </cell>
          <cell r="AQ441">
            <v>0</v>
          </cell>
          <cell r="AS441">
            <v>0.74</v>
          </cell>
          <cell r="AT441">
            <v>0</v>
          </cell>
          <cell r="AU441">
            <v>0</v>
          </cell>
        </row>
        <row r="442">
          <cell r="A442" t="str">
            <v>MOAT</v>
          </cell>
          <cell r="C442" t="str">
            <v>AN</v>
          </cell>
          <cell r="D442" t="str">
            <v>MAIN D'OEUVRE ATELIER</v>
          </cell>
          <cell r="M442" t="str">
            <v>AQUATIRIS</v>
          </cell>
          <cell r="N442" t="str">
            <v>MOAT</v>
          </cell>
          <cell r="O442" t="str">
            <v>MAIN D'OEUVRE ATELIER</v>
          </cell>
          <cell r="Q442">
            <v>1</v>
          </cell>
          <cell r="R442">
            <v>0</v>
          </cell>
          <cell r="S442">
            <v>0</v>
          </cell>
          <cell r="T442">
            <v>50</v>
          </cell>
          <cell r="U442" t="str">
            <v>AN</v>
          </cell>
          <cell r="V442">
            <v>0</v>
          </cell>
          <cell r="W442">
            <v>50</v>
          </cell>
          <cell r="X442">
            <v>50</v>
          </cell>
          <cell r="Y442"/>
          <cell r="Z442"/>
          <cell r="AA442"/>
          <cell r="AB442">
            <v>50</v>
          </cell>
          <cell r="AC442" t="str">
            <v>OK</v>
          </cell>
          <cell r="AD442">
            <v>0</v>
          </cell>
          <cell r="AE442" t="str">
            <v>EUR</v>
          </cell>
          <cell r="AF442">
            <v>0</v>
          </cell>
          <cell r="AI442" t="str">
            <v>NORM</v>
          </cell>
          <cell r="AJ442" t="str">
            <v>Normal</v>
          </cell>
          <cell r="AM442" t="str">
            <v>PX1.2</v>
          </cell>
          <cell r="AN442" t="str">
            <v>Prix magasin + 20% de marg</v>
          </cell>
          <cell r="AP442">
            <v>0</v>
          </cell>
          <cell r="AQ442">
            <v>0</v>
          </cell>
          <cell r="AS442">
            <v>75</v>
          </cell>
          <cell r="AT442">
            <v>75</v>
          </cell>
          <cell r="AU442">
            <v>75</v>
          </cell>
        </row>
        <row r="443">
          <cell r="A443" t="str">
            <v>MBARRE2.5</v>
          </cell>
          <cell r="C443" t="str">
            <v>AS</v>
          </cell>
          <cell r="D443" t="str">
            <v>BARRE DE RENFORT POUR BAC 2.5 EH</v>
          </cell>
          <cell r="E443">
            <v>12</v>
          </cell>
          <cell r="F443" t="str">
            <v>KITS BACS/KITS COFFRAGES</v>
          </cell>
          <cell r="G443">
            <v>12</v>
          </cell>
          <cell r="H443" t="str">
            <v>KITS BACS</v>
          </cell>
          <cell r="M443" t="str">
            <v>EMP</v>
          </cell>
          <cell r="N443" t="str">
            <v>BARRERENF2430F</v>
          </cell>
          <cell r="O443" t="str">
            <v>BARRE DE RENFORT POUR BAC 2.5 EH</v>
          </cell>
          <cell r="P443" t="str">
            <v>pc</v>
          </cell>
          <cell r="Q443">
            <v>1</v>
          </cell>
          <cell r="R443">
            <v>1</v>
          </cell>
          <cell r="S443" t="e">
            <v>#N/A</v>
          </cell>
          <cell r="T443" t="e">
            <v>#N/A</v>
          </cell>
          <cell r="U443" t="e">
            <v>#N/A</v>
          </cell>
          <cell r="V443">
            <v>35</v>
          </cell>
          <cell r="W443">
            <v>35</v>
          </cell>
          <cell r="X443">
            <v>35</v>
          </cell>
          <cell r="Y443"/>
          <cell r="Z443"/>
          <cell r="AA443"/>
          <cell r="AB443">
            <v>35</v>
          </cell>
          <cell r="AC443" t="str">
            <v>OK</v>
          </cell>
          <cell r="AD443">
            <v>35</v>
          </cell>
          <cell r="AE443" t="str">
            <v>EUR</v>
          </cell>
          <cell r="AF443">
            <v>0</v>
          </cell>
          <cell r="AI443" t="str">
            <v>NORM</v>
          </cell>
          <cell r="AJ443" t="str">
            <v>Normal</v>
          </cell>
          <cell r="AM443" t="str">
            <v>PX1.2</v>
          </cell>
          <cell r="AN443" t="str">
            <v>Prix magasin + 20% de marg</v>
          </cell>
          <cell r="AO443">
            <v>1</v>
          </cell>
          <cell r="AP443">
            <v>0</v>
          </cell>
          <cell r="AQ443">
            <v>0</v>
          </cell>
          <cell r="AS443">
            <v>49</v>
          </cell>
          <cell r="AT443">
            <v>52.5</v>
          </cell>
          <cell r="AU443">
            <v>52.5</v>
          </cell>
        </row>
        <row r="444">
          <cell r="A444" t="str">
            <v>MOPTEV</v>
          </cell>
          <cell r="C444" t="e">
            <v>#N/A</v>
          </cell>
          <cell r="D444" t="str">
            <v>OPTION DISJONTEUR ELECTROVANNE SUR COFFRET</v>
          </cell>
          <cell r="E444">
            <v>15</v>
          </cell>
          <cell r="F444" t="str">
            <v>ELECTRICITE</v>
          </cell>
          <cell r="G444">
            <v>6</v>
          </cell>
          <cell r="H444" t="str">
            <v>ELECTRICITE</v>
          </cell>
          <cell r="M444" t="str">
            <v>AQUATIRIS</v>
          </cell>
          <cell r="N444" t="str">
            <v>&lt;Non référencé&gt;</v>
          </cell>
          <cell r="O444" t="str">
            <v>&lt;Article non référencé&gt;</v>
          </cell>
          <cell r="Q444">
            <v>1</v>
          </cell>
          <cell r="R444">
            <v>0</v>
          </cell>
          <cell r="S444" t="e">
            <v>#N/A</v>
          </cell>
          <cell r="T444" t="e">
            <v>#N/A</v>
          </cell>
          <cell r="U444" t="e">
            <v>#N/A</v>
          </cell>
          <cell r="V444">
            <v>0</v>
          </cell>
          <cell r="W444">
            <v>0</v>
          </cell>
          <cell r="X444" t="e">
            <v>#N/A</v>
          </cell>
          <cell r="Y444">
            <v>0</v>
          </cell>
          <cell r="Z444"/>
          <cell r="AA444"/>
          <cell r="AB444" t="e">
            <v>#N/A</v>
          </cell>
          <cell r="AC444"/>
          <cell r="AD444">
            <v>0</v>
          </cell>
          <cell r="AE444" t="str">
            <v>EUR</v>
          </cell>
          <cell r="AF444">
            <v>0</v>
          </cell>
          <cell r="AI444" t="str">
            <v>NORM</v>
          </cell>
          <cell r="AJ444" t="str">
            <v>Normal</v>
          </cell>
          <cell r="AM444" t="str">
            <v>PX1.2</v>
          </cell>
          <cell r="AN444" t="str">
            <v>Prix magasin + 20% de marg</v>
          </cell>
          <cell r="AO444">
            <v>1</v>
          </cell>
          <cell r="AP444">
            <v>0</v>
          </cell>
          <cell r="AQ444">
            <v>0</v>
          </cell>
          <cell r="AS444">
            <v>49</v>
          </cell>
          <cell r="AT444" t="e">
            <v>#N/A</v>
          </cell>
          <cell r="AU444" t="e">
            <v>#N/A</v>
          </cell>
        </row>
        <row r="445">
          <cell r="A445" t="str">
            <v>PREGAZRV</v>
          </cell>
          <cell r="C445" t="e">
            <v>#N/A</v>
          </cell>
          <cell r="D445" t="str">
            <v>REGARD DE SORTIE SANS FOND (ZRV)</v>
          </cell>
          <cell r="E445">
            <v>5</v>
          </cell>
          <cell r="F445" t="str">
            <v>REGARDS/REPARTITEURS/CHASSES</v>
          </cell>
          <cell r="G445">
            <v>1</v>
          </cell>
          <cell r="H445" t="str">
            <v>REGARDS/REPARTITEURS/CHASSES</v>
          </cell>
          <cell r="K445">
            <v>3</v>
          </cell>
          <cell r="L445" t="str">
            <v>BOITIER DE SORTIE</v>
          </cell>
          <cell r="M445" t="str">
            <v>AQUATIRIS</v>
          </cell>
          <cell r="N445" t="str">
            <v>&lt;Non référencé&gt;</v>
          </cell>
          <cell r="O445" t="str">
            <v>&lt;Article non référencé&gt;</v>
          </cell>
          <cell r="Q445">
            <v>1</v>
          </cell>
          <cell r="R445">
            <v>0</v>
          </cell>
          <cell r="S445" t="e">
            <v>#N/A</v>
          </cell>
          <cell r="T445" t="e">
            <v>#N/A</v>
          </cell>
          <cell r="U445" t="e">
            <v>#N/A</v>
          </cell>
          <cell r="V445">
            <v>0</v>
          </cell>
          <cell r="W445">
            <v>0</v>
          </cell>
          <cell r="X445">
            <v>26.5</v>
          </cell>
          <cell r="Y445">
            <v>0</v>
          </cell>
          <cell r="Z445"/>
          <cell r="AA445"/>
          <cell r="AB445">
            <v>26.5</v>
          </cell>
          <cell r="AC445" t="str">
            <v>OK</v>
          </cell>
          <cell r="AD445">
            <v>0</v>
          </cell>
          <cell r="AE445" t="str">
            <v>EUR</v>
          </cell>
          <cell r="AF445">
            <v>0</v>
          </cell>
          <cell r="AI445" t="str">
            <v>NORM</v>
          </cell>
          <cell r="AJ445" t="str">
            <v>Normal</v>
          </cell>
          <cell r="AM445" t="str">
            <v>PX1.2</v>
          </cell>
          <cell r="AN445" t="str">
            <v>Prix magasin + 20% de marg</v>
          </cell>
          <cell r="AO445">
            <v>1</v>
          </cell>
          <cell r="AP445">
            <v>0</v>
          </cell>
          <cell r="AQ445">
            <v>0</v>
          </cell>
          <cell r="AS445">
            <v>53.8</v>
          </cell>
          <cell r="AT445">
            <v>53</v>
          </cell>
          <cell r="AU445">
            <v>53</v>
          </cell>
        </row>
        <row r="446">
          <cell r="A446" t="str">
            <v>ZDR1</v>
          </cell>
          <cell r="C446" t="e">
            <v>#N/A</v>
          </cell>
          <cell r="D446" t="str">
            <v>KIT DRAINAGE VENTILATION BAC 2.5 - 3 EH</v>
          </cell>
          <cell r="E446">
            <v>12</v>
          </cell>
          <cell r="F446" t="str">
            <v>KITS BACS/KITS COFFRAGES</v>
          </cell>
          <cell r="G446">
            <v>12</v>
          </cell>
          <cell r="H446" t="str">
            <v>KITS BACS</v>
          </cell>
          <cell r="M446" t="str">
            <v>AQUATIRIS</v>
          </cell>
          <cell r="N446" t="str">
            <v>&lt;Non référencé&gt;</v>
          </cell>
          <cell r="O446" t="str">
            <v>&lt;Article non référencé&gt;</v>
          </cell>
          <cell r="Q446">
            <v>1</v>
          </cell>
          <cell r="R446">
            <v>0</v>
          </cell>
          <cell r="S446" t="e">
            <v>#N/A</v>
          </cell>
          <cell r="T446" t="e">
            <v>#N/A</v>
          </cell>
          <cell r="U446" t="e">
            <v>#N/A</v>
          </cell>
          <cell r="V446" t="str">
            <v>-</v>
          </cell>
          <cell r="W446">
            <v>0</v>
          </cell>
          <cell r="X446">
            <v>35.722000000000001</v>
          </cell>
          <cell r="Y446">
            <v>0</v>
          </cell>
          <cell r="Z446"/>
          <cell r="AA446"/>
          <cell r="AB446">
            <v>34.483000000000004</v>
          </cell>
          <cell r="AC446" t="str">
            <v>OK</v>
          </cell>
          <cell r="AD446">
            <v>0</v>
          </cell>
          <cell r="AE446" t="str">
            <v>EUR</v>
          </cell>
          <cell r="AF446">
            <v>0</v>
          </cell>
          <cell r="AI446" t="str">
            <v>NORM</v>
          </cell>
          <cell r="AJ446" t="str">
            <v>Normal</v>
          </cell>
          <cell r="AM446" t="str">
            <v>PX1.2</v>
          </cell>
          <cell r="AN446" t="str">
            <v>Prix magasin + 20% de marg</v>
          </cell>
          <cell r="AP446">
            <v>0</v>
          </cell>
          <cell r="AQ446">
            <v>0</v>
          </cell>
          <cell r="AS446">
            <v>52.97</v>
          </cell>
          <cell r="AT446">
            <v>56.547619999999995</v>
          </cell>
          <cell r="AU446">
            <v>53.755119999999998</v>
          </cell>
        </row>
        <row r="447">
          <cell r="A447" t="str">
            <v>MPA</v>
          </cell>
          <cell r="C447" t="str">
            <v>AN</v>
          </cell>
          <cell r="D447" t="str">
            <v>PIED D'ASSISE POUR BARRES DE GUIDAGE D63</v>
          </cell>
          <cell r="E447">
            <v>9</v>
          </cell>
          <cell r="F447" t="str">
            <v>POSTES DE RELEVAGE</v>
          </cell>
          <cell r="K447">
            <v>3</v>
          </cell>
          <cell r="L447" t="str">
            <v>ACCESSOIRES POSTE</v>
          </cell>
          <cell r="M447" t="str">
            <v>EBARA</v>
          </cell>
          <cell r="N447">
            <v>369250020</v>
          </cell>
          <cell r="O447" t="str">
            <v>PA DW FONTE 2''</v>
          </cell>
          <cell r="Q447">
            <v>1</v>
          </cell>
          <cell r="R447">
            <v>1</v>
          </cell>
          <cell r="S447" t="e">
            <v>#N/A</v>
          </cell>
          <cell r="T447" t="e">
            <v>#N/A</v>
          </cell>
          <cell r="U447" t="e">
            <v>#N/A</v>
          </cell>
          <cell r="V447">
            <v>63.5</v>
          </cell>
          <cell r="W447">
            <v>63.5</v>
          </cell>
          <cell r="X447">
            <v>63.5</v>
          </cell>
          <cell r="Y447"/>
          <cell r="Z447"/>
          <cell r="AA447"/>
          <cell r="AB447">
            <v>71</v>
          </cell>
          <cell r="AC447" t="str">
            <v>OK</v>
          </cell>
          <cell r="AD447">
            <v>63.5</v>
          </cell>
          <cell r="AE447" t="str">
            <v>EUR</v>
          </cell>
          <cell r="AF447">
            <v>0</v>
          </cell>
          <cell r="AI447" t="str">
            <v>NORM</v>
          </cell>
          <cell r="AJ447" t="str">
            <v>Normal</v>
          </cell>
          <cell r="AM447" t="str">
            <v>PX1.2</v>
          </cell>
          <cell r="AN447" t="str">
            <v>Prix magasin + 20% de marg</v>
          </cell>
          <cell r="AP447">
            <v>0</v>
          </cell>
          <cell r="AQ447">
            <v>0</v>
          </cell>
          <cell r="AS447">
            <v>83.19</v>
          </cell>
          <cell r="AT447">
            <v>84.454999999999998</v>
          </cell>
          <cell r="AU447">
            <v>94.43</v>
          </cell>
        </row>
        <row r="448">
          <cell r="A448" t="str">
            <v>PCLC12EHB</v>
          </cell>
          <cell r="C448" t="e">
            <v>#N/A</v>
          </cell>
          <cell r="D448" t="str">
            <v>CLOISON CENTRALE FV 12EH 8X3</v>
          </cell>
          <cell r="E448">
            <v>1</v>
          </cell>
          <cell r="F448" t="str">
            <v>MEMBRANES ET ANTI-RACINES</v>
          </cell>
          <cell r="G448">
            <v>11</v>
          </cell>
          <cell r="H448" t="str">
            <v>CLOISON</v>
          </cell>
          <cell r="K448">
            <v>1</v>
          </cell>
          <cell r="L448" t="str">
            <v>Pack EPDM FV</v>
          </cell>
          <cell r="M448" t="str">
            <v>AQUATIRIS</v>
          </cell>
          <cell r="N448" t="str">
            <v>&lt;Non référencé&gt;</v>
          </cell>
          <cell r="O448" t="str">
            <v>&lt;Article non référencé&gt;</v>
          </cell>
          <cell r="Q448">
            <v>1</v>
          </cell>
          <cell r="R448">
            <v>0</v>
          </cell>
          <cell r="S448" t="e">
            <v>#N/A</v>
          </cell>
          <cell r="T448" t="e">
            <v>#N/A</v>
          </cell>
          <cell r="U448" t="e">
            <v>#N/A</v>
          </cell>
          <cell r="V448" t="str">
            <v>-</v>
          </cell>
          <cell r="W448">
            <v>0</v>
          </cell>
          <cell r="X448">
            <v>34.984499999999997</v>
          </cell>
          <cell r="Y448">
            <v>0</v>
          </cell>
          <cell r="Z448"/>
          <cell r="AA448"/>
          <cell r="AB448">
            <v>37.794800000000002</v>
          </cell>
          <cell r="AC448" t="str">
            <v>OK</v>
          </cell>
          <cell r="AD448">
            <v>0</v>
          </cell>
          <cell r="AE448" t="str">
            <v>EUR</v>
          </cell>
          <cell r="AF448">
            <v>0</v>
          </cell>
          <cell r="AI448" t="str">
            <v>NORM</v>
          </cell>
          <cell r="AJ448" t="str">
            <v>Normal</v>
          </cell>
          <cell r="AM448" t="str">
            <v>PX1.2</v>
          </cell>
          <cell r="AN448" t="str">
            <v>Prix magasin + 20% de marg</v>
          </cell>
          <cell r="AP448">
            <v>0</v>
          </cell>
          <cell r="AQ448">
            <v>0</v>
          </cell>
          <cell r="AS448">
            <v>54.52</v>
          </cell>
          <cell r="AT448">
            <v>50.520375000000001</v>
          </cell>
          <cell r="AU448">
            <v>54.6387</v>
          </cell>
        </row>
        <row r="449">
          <cell r="A449" t="str">
            <v>PCLC6EHA</v>
          </cell>
          <cell r="C449" t="e">
            <v>#N/A</v>
          </cell>
          <cell r="D449" t="str">
            <v>CLOISON CENTRALE FV 6EH 4X3</v>
          </cell>
          <cell r="E449">
            <v>1</v>
          </cell>
          <cell r="F449" t="str">
            <v>MEMBRANES ET ANTI-RACINES</v>
          </cell>
          <cell r="G449">
            <v>11</v>
          </cell>
          <cell r="H449" t="str">
            <v>CLOISON</v>
          </cell>
          <cell r="K449">
            <v>1</v>
          </cell>
          <cell r="L449" t="str">
            <v>Pack EPDM FV</v>
          </cell>
          <cell r="M449" t="str">
            <v>AQUATIRIS</v>
          </cell>
          <cell r="N449" t="str">
            <v>&lt;Non référencé&gt;</v>
          </cell>
          <cell r="O449" t="str">
            <v>&lt;Article non référencé&gt;</v>
          </cell>
          <cell r="Q449">
            <v>1</v>
          </cell>
          <cell r="R449">
            <v>0</v>
          </cell>
          <cell r="S449" t="e">
            <v>#N/A</v>
          </cell>
          <cell r="T449" t="e">
            <v>#N/A</v>
          </cell>
          <cell r="U449" t="e">
            <v>#N/A</v>
          </cell>
          <cell r="V449" t="str">
            <v>-</v>
          </cell>
          <cell r="W449">
            <v>0</v>
          </cell>
          <cell r="X449">
            <v>34.984499999999997</v>
          </cell>
          <cell r="Y449">
            <v>0</v>
          </cell>
          <cell r="Z449"/>
          <cell r="AA449"/>
          <cell r="AB449">
            <v>37.794800000000002</v>
          </cell>
          <cell r="AC449" t="str">
            <v>OK</v>
          </cell>
          <cell r="AD449">
            <v>0</v>
          </cell>
          <cell r="AE449" t="str">
            <v>EUR</v>
          </cell>
          <cell r="AF449">
            <v>0</v>
          </cell>
          <cell r="AI449" t="str">
            <v>NORM</v>
          </cell>
          <cell r="AJ449" t="str">
            <v>Normal</v>
          </cell>
          <cell r="AM449" t="str">
            <v>PX1.2</v>
          </cell>
          <cell r="AN449" t="str">
            <v>Prix magasin + 20% de marg</v>
          </cell>
          <cell r="AP449">
            <v>0</v>
          </cell>
          <cell r="AQ449">
            <v>0</v>
          </cell>
          <cell r="AS449">
            <v>54.52</v>
          </cell>
          <cell r="AT449">
            <v>50.520375000000001</v>
          </cell>
          <cell r="AU449">
            <v>54.6387</v>
          </cell>
        </row>
        <row r="450">
          <cell r="A450" t="str">
            <v>MPH</v>
          </cell>
          <cell r="C450" t="e">
            <v>#N/A</v>
          </cell>
          <cell r="D450" t="str">
            <v>MASTIC PISCINE MS HYBRIDE 290 ML BLEU</v>
          </cell>
          <cell r="E450">
            <v>10</v>
          </cell>
          <cell r="F450" t="str">
            <v>ACCESSOIRES AU DETAIL</v>
          </cell>
          <cell r="G450">
            <v>8</v>
          </cell>
          <cell r="H450" t="str">
            <v>ACCESSOIRES AU DETAIL</v>
          </cell>
          <cell r="M450" t="str">
            <v>SORODIST</v>
          </cell>
          <cell r="N450" t="str">
            <v>MSHBLEU</v>
          </cell>
          <cell r="O450" t="str">
            <v>Mastic Piscine MS Hybride 290 ml Bleu</v>
          </cell>
          <cell r="Q450">
            <v>1</v>
          </cell>
          <cell r="R450">
            <v>1</v>
          </cell>
          <cell r="S450" t="e">
            <v>#N/A</v>
          </cell>
          <cell r="T450" t="e">
            <v>#N/A</v>
          </cell>
          <cell r="U450" t="e">
            <v>#N/A</v>
          </cell>
          <cell r="V450">
            <v>9.86</v>
          </cell>
          <cell r="W450">
            <v>9.86</v>
          </cell>
          <cell r="X450">
            <v>9.86</v>
          </cell>
          <cell r="Y450"/>
          <cell r="Z450"/>
          <cell r="AA450"/>
          <cell r="AB450">
            <v>9.86</v>
          </cell>
          <cell r="AC450" t="str">
            <v>OK</v>
          </cell>
          <cell r="AD450">
            <v>9.86</v>
          </cell>
          <cell r="AE450" t="str">
            <v>EUR</v>
          </cell>
          <cell r="AF450">
            <v>0</v>
          </cell>
          <cell r="AI450" t="str">
            <v>NORM</v>
          </cell>
          <cell r="AJ450" t="str">
            <v>Normal</v>
          </cell>
          <cell r="AM450" t="str">
            <v>PX1.2</v>
          </cell>
          <cell r="AN450" t="str">
            <v>Prix magasin + 20% de marg</v>
          </cell>
          <cell r="AP450">
            <v>0</v>
          </cell>
          <cell r="AQ450">
            <v>0</v>
          </cell>
          <cell r="AS450">
            <v>0</v>
          </cell>
          <cell r="AT450">
            <v>0</v>
          </cell>
          <cell r="AU450">
            <v>0</v>
          </cell>
        </row>
        <row r="451">
          <cell r="A451" t="str">
            <v>MPLATINE</v>
          </cell>
          <cell r="C451" t="str">
            <v>AN</v>
          </cell>
          <cell r="D451" t="str">
            <v>PLATINES INOX POUR BG</v>
          </cell>
          <cell r="E451">
            <v>9</v>
          </cell>
          <cell r="F451" t="str">
            <v>POSTES DE RELEVAGE</v>
          </cell>
          <cell r="G451">
            <v>5</v>
          </cell>
          <cell r="H451" t="str">
            <v>POSTES DE RELEVAGE</v>
          </cell>
          <cell r="K451">
            <v>3</v>
          </cell>
          <cell r="L451" t="str">
            <v>ACCESSOIRES POSTE</v>
          </cell>
          <cell r="M451" t="str">
            <v>MC</v>
          </cell>
          <cell r="N451" t="str">
            <v>MPLATINE</v>
          </cell>
          <cell r="O451" t="str">
            <v>PLATINE POUR TUBE D26</v>
          </cell>
          <cell r="Q451">
            <v>1</v>
          </cell>
          <cell r="R451">
            <v>1</v>
          </cell>
          <cell r="S451" t="e">
            <v>#N/A</v>
          </cell>
          <cell r="T451" t="e">
            <v>#N/A</v>
          </cell>
          <cell r="U451" t="e">
            <v>#N/A</v>
          </cell>
          <cell r="V451">
            <v>4.09</v>
          </cell>
          <cell r="W451">
            <v>4.09</v>
          </cell>
          <cell r="X451">
            <v>4.09</v>
          </cell>
          <cell r="Y451"/>
          <cell r="Z451"/>
          <cell r="AA451"/>
          <cell r="AB451">
            <v>4.09</v>
          </cell>
          <cell r="AC451" t="str">
            <v>OK</v>
          </cell>
          <cell r="AD451">
            <v>4.09</v>
          </cell>
          <cell r="AE451" t="str">
            <v>EUR</v>
          </cell>
          <cell r="AF451">
            <v>0</v>
          </cell>
          <cell r="AI451" t="str">
            <v>NORM</v>
          </cell>
          <cell r="AJ451" t="str">
            <v>Normal</v>
          </cell>
          <cell r="AM451" t="str">
            <v>PX1.2</v>
          </cell>
          <cell r="AN451" t="str">
            <v>Prix magasin + 20% de marg</v>
          </cell>
          <cell r="AP451">
            <v>0</v>
          </cell>
          <cell r="AQ451">
            <v>0</v>
          </cell>
          <cell r="AS451">
            <v>6.1349999999999998</v>
          </cell>
          <cell r="AT451">
            <v>6.1349999999999998</v>
          </cell>
          <cell r="AU451">
            <v>6.1349999999999998</v>
          </cell>
        </row>
        <row r="452">
          <cell r="A452" t="str">
            <v>MPVC50</v>
          </cell>
          <cell r="C452" t="str">
            <v>AN</v>
          </cell>
          <cell r="D452" t="str">
            <v>TUYAU PVC D50 (PORTION)</v>
          </cell>
          <cell r="E452">
            <v>8</v>
          </cell>
          <cell r="F452" t="str">
            <v>PVC/PE</v>
          </cell>
          <cell r="G452">
            <v>4</v>
          </cell>
          <cell r="H452" t="str">
            <v>PVC/PE</v>
          </cell>
          <cell r="K452">
            <v>2</v>
          </cell>
          <cell r="L452" t="str">
            <v>COURONNES PE / BARRES PVC</v>
          </cell>
          <cell r="M452" t="str">
            <v>SORODIST</v>
          </cell>
          <cell r="N452" t="str">
            <v>TE50NF</v>
          </cell>
          <cell r="O452" t="str">
            <v>Tube PVC évacuation NF Ø 50 barre de 4ML</v>
          </cell>
          <cell r="Q452">
            <v>1</v>
          </cell>
          <cell r="R452">
            <v>1</v>
          </cell>
          <cell r="S452" t="e">
            <v>#N/A</v>
          </cell>
          <cell r="T452" t="e">
            <v>#N/A</v>
          </cell>
          <cell r="U452" t="e">
            <v>#N/A</v>
          </cell>
          <cell r="V452">
            <v>1.1100000000000001</v>
          </cell>
          <cell r="W452">
            <v>1.1100000000000001</v>
          </cell>
          <cell r="X452">
            <v>2.2080000000000002</v>
          </cell>
          <cell r="Y452"/>
          <cell r="Z452"/>
          <cell r="AA452"/>
          <cell r="AB452">
            <v>2.2080000000000002</v>
          </cell>
          <cell r="AC452" t="str">
            <v>OK</v>
          </cell>
          <cell r="AD452">
            <v>1.1100000000000001</v>
          </cell>
          <cell r="AE452" t="str">
            <v>EUR</v>
          </cell>
          <cell r="AF452">
            <v>0</v>
          </cell>
          <cell r="AI452" t="str">
            <v>NORM</v>
          </cell>
          <cell r="AJ452" t="str">
            <v>Normal</v>
          </cell>
          <cell r="AM452" t="str">
            <v>PX1.2</v>
          </cell>
          <cell r="AN452" t="str">
            <v>Prix magasin + 20% de marg</v>
          </cell>
          <cell r="AP452">
            <v>0</v>
          </cell>
          <cell r="AQ452">
            <v>0</v>
          </cell>
          <cell r="AS452">
            <v>1.69</v>
          </cell>
          <cell r="AT452">
            <v>3.3120000000000003</v>
          </cell>
          <cell r="AU452">
            <v>3.3120000000000003</v>
          </cell>
        </row>
        <row r="453">
          <cell r="A453" t="str">
            <v>TOB03</v>
          </cell>
          <cell r="C453" t="str">
            <v>AS</v>
          </cell>
          <cell r="D453" t="str">
            <v>REPARTITEUR</v>
          </cell>
          <cell r="E453">
            <v>5</v>
          </cell>
          <cell r="F453" t="str">
            <v>REGARDS/REPARTITEURS/CHASSES</v>
          </cell>
          <cell r="G453">
            <v>1</v>
          </cell>
          <cell r="H453" t="str">
            <v>REGARDS/REPARTITEURS/CHASSES</v>
          </cell>
          <cell r="K453">
            <v>5</v>
          </cell>
          <cell r="L453" t="str">
            <v>REGARDS AU DETAIL</v>
          </cell>
          <cell r="M453" t="str">
            <v>EMP</v>
          </cell>
          <cell r="N453" t="str">
            <v>REPARTITEURA004F</v>
          </cell>
          <cell r="O453" t="str">
            <v>REPARTITEUR</v>
          </cell>
          <cell r="P453" t="str">
            <v>pc</v>
          </cell>
          <cell r="Q453">
            <v>1</v>
          </cell>
          <cell r="R453">
            <v>1</v>
          </cell>
          <cell r="S453" t="e">
            <v>#N/A</v>
          </cell>
          <cell r="T453" t="e">
            <v>#N/A</v>
          </cell>
          <cell r="U453" t="e">
            <v>#N/A</v>
          </cell>
          <cell r="V453">
            <v>27.5</v>
          </cell>
          <cell r="W453">
            <v>27.5</v>
          </cell>
          <cell r="X453">
            <v>27.5</v>
          </cell>
          <cell r="Y453"/>
          <cell r="Z453"/>
          <cell r="AA453"/>
          <cell r="AB453">
            <v>27.5</v>
          </cell>
          <cell r="AC453" t="str">
            <v>OK</v>
          </cell>
          <cell r="AD453">
            <v>27.5</v>
          </cell>
          <cell r="AE453" t="str">
            <v>EUR</v>
          </cell>
          <cell r="AF453">
            <v>0</v>
          </cell>
          <cell r="AI453" t="str">
            <v>NORM</v>
          </cell>
          <cell r="AJ453" t="str">
            <v>Normal</v>
          </cell>
          <cell r="AM453" t="str">
            <v>PX1.2</v>
          </cell>
          <cell r="AN453" t="str">
            <v>Prix magasin + 20% de marg</v>
          </cell>
          <cell r="AO453">
            <v>1</v>
          </cell>
          <cell r="AP453">
            <v>0</v>
          </cell>
          <cell r="AQ453">
            <v>0</v>
          </cell>
          <cell r="AS453">
            <v>55.83</v>
          </cell>
          <cell r="AT453">
            <v>55</v>
          </cell>
          <cell r="AU453">
            <v>55</v>
          </cell>
        </row>
        <row r="454">
          <cell r="A454" t="str">
            <v>ROLLUP</v>
          </cell>
          <cell r="C454" t="str">
            <v>AS</v>
          </cell>
          <cell r="D454" t="str">
            <v>ROLL UP AQUATIRIS</v>
          </cell>
          <cell r="E454">
            <v>16</v>
          </cell>
          <cell r="F454" t="str">
            <v>SUPPORT DE COMMUNICATION</v>
          </cell>
          <cell r="G454">
            <v>10</v>
          </cell>
          <cell r="H454" t="str">
            <v>SUPPORT DE COMMUNICATION</v>
          </cell>
          <cell r="M454" t="str">
            <v>EASYFLYER</v>
          </cell>
          <cell r="N454" t="str">
            <v>ROLLUP</v>
          </cell>
          <cell r="O454" t="str">
            <v>ROLL UP AQUATIRIS</v>
          </cell>
          <cell r="P454" t="str">
            <v>pc</v>
          </cell>
          <cell r="Q454">
            <v>1</v>
          </cell>
          <cell r="R454">
            <v>0</v>
          </cell>
          <cell r="S454">
            <v>13</v>
          </cell>
          <cell r="T454">
            <v>42.45</v>
          </cell>
          <cell r="U454" t="str">
            <v>AS</v>
          </cell>
          <cell r="V454">
            <v>42.45</v>
          </cell>
          <cell r="W454">
            <v>42.45</v>
          </cell>
          <cell r="X454">
            <v>42.45</v>
          </cell>
          <cell r="Y454"/>
          <cell r="Z454"/>
          <cell r="AA454"/>
          <cell r="AB454">
            <v>42.45</v>
          </cell>
          <cell r="AC454" t="str">
            <v>OK</v>
          </cell>
          <cell r="AD454">
            <v>42.45</v>
          </cell>
          <cell r="AE454" t="str">
            <v>EUR</v>
          </cell>
          <cell r="AF454">
            <v>0</v>
          </cell>
          <cell r="AI454" t="str">
            <v>NORM</v>
          </cell>
          <cell r="AJ454" t="str">
            <v>Normal</v>
          </cell>
          <cell r="AM454" t="str">
            <v>PX1.2</v>
          </cell>
          <cell r="AN454" t="str">
            <v>Prix magasin + 20% de marg</v>
          </cell>
          <cell r="AP454">
            <v>0</v>
          </cell>
          <cell r="AQ454">
            <v>0</v>
          </cell>
          <cell r="AS454">
            <v>55.19</v>
          </cell>
          <cell r="AT454">
            <v>56.458500000000008</v>
          </cell>
          <cell r="AU454">
            <v>56.458500000000008</v>
          </cell>
        </row>
        <row r="455">
          <cell r="A455" t="str">
            <v>GUIDEFVFHG</v>
          </cell>
          <cell r="C455" t="str">
            <v>AS</v>
          </cell>
          <cell r="D455" t="str">
            <v>GUIDE DE LUSAGER FV FH GEO</v>
          </cell>
          <cell r="E455">
            <v>16</v>
          </cell>
          <cell r="F455" t="str">
            <v>SUPPORT DE COMMUNICATION</v>
          </cell>
          <cell r="G455">
            <v>10</v>
          </cell>
          <cell r="H455" t="str">
            <v>SUPPORT DE COMMUNICATION</v>
          </cell>
          <cell r="M455" t="str">
            <v>ADA</v>
          </cell>
          <cell r="N455" t="str">
            <v>GUIDEFVFHG</v>
          </cell>
          <cell r="O455" t="str">
            <v>GUIDE DE LUSAGER FV FH GEO</v>
          </cell>
          <cell r="P455" t="str">
            <v>pc</v>
          </cell>
          <cell r="Q455">
            <v>1</v>
          </cell>
          <cell r="R455">
            <v>0</v>
          </cell>
          <cell r="S455">
            <v>35</v>
          </cell>
          <cell r="T455">
            <v>43.47</v>
          </cell>
          <cell r="U455" t="str">
            <v>AS</v>
          </cell>
          <cell r="V455">
            <v>43.47</v>
          </cell>
          <cell r="W455">
            <v>43.47</v>
          </cell>
          <cell r="X455">
            <v>43.47</v>
          </cell>
          <cell r="Y455"/>
          <cell r="Z455"/>
          <cell r="AA455" t="str">
            <v>-</v>
          </cell>
          <cell r="AB455">
            <v>43.47</v>
          </cell>
          <cell r="AC455" t="str">
            <v>OK</v>
          </cell>
          <cell r="AD455">
            <v>43.47</v>
          </cell>
          <cell r="AE455" t="str">
            <v>EUR</v>
          </cell>
          <cell r="AF455">
            <v>0</v>
          </cell>
          <cell r="AI455" t="str">
            <v>NORM</v>
          </cell>
          <cell r="AJ455" t="str">
            <v>Normal</v>
          </cell>
          <cell r="AM455" t="str">
            <v>PX1.2</v>
          </cell>
          <cell r="AN455" t="str">
            <v>Prix magasin + 20% de marg</v>
          </cell>
          <cell r="AP455">
            <v>0</v>
          </cell>
          <cell r="AQ455">
            <v>0</v>
          </cell>
          <cell r="AS455">
            <v>56.5</v>
          </cell>
          <cell r="AT455">
            <v>57.815100000000001</v>
          </cell>
          <cell r="AU455">
            <v>57.815100000000001</v>
          </cell>
        </row>
        <row r="456">
          <cell r="A456" t="str">
            <v>MREHA600</v>
          </cell>
          <cell r="C456" t="str">
            <v>AS</v>
          </cell>
          <cell r="D456" t="str">
            <v>REHAUSSE POSTE DE RELEVAGE D600 + JOINT VIS</v>
          </cell>
          <cell r="E456">
            <v>9</v>
          </cell>
          <cell r="F456" t="str">
            <v>POSTES DE RELEVAGE</v>
          </cell>
          <cell r="G456">
            <v>5</v>
          </cell>
          <cell r="H456" t="str">
            <v>POSTES DE RELEVAGE</v>
          </cell>
          <cell r="K456">
            <v>3</v>
          </cell>
          <cell r="L456" t="str">
            <v>ACCESSOIRES POSTE</v>
          </cell>
          <cell r="M456" t="str">
            <v>ROTOTEC</v>
          </cell>
          <cell r="N456" t="str">
            <v>IAQREHA600</v>
          </cell>
          <cell r="O456" t="str">
            <v>REHAUSSE POUR POSTE DE RELEVAGE Ø 600</v>
          </cell>
          <cell r="P456" t="str">
            <v>pc</v>
          </cell>
          <cell r="Q456">
            <v>1</v>
          </cell>
          <cell r="R456">
            <v>1</v>
          </cell>
          <cell r="S456" t="e">
            <v>#N/A</v>
          </cell>
          <cell r="T456" t="e">
            <v>#N/A</v>
          </cell>
          <cell r="U456" t="e">
            <v>#N/A</v>
          </cell>
          <cell r="V456">
            <v>39.9</v>
          </cell>
          <cell r="W456">
            <v>39.9</v>
          </cell>
          <cell r="X456">
            <v>39.9</v>
          </cell>
          <cell r="Y456"/>
          <cell r="Z456"/>
          <cell r="AA456"/>
          <cell r="AB456">
            <v>39.9</v>
          </cell>
          <cell r="AC456" t="str">
            <v>OK</v>
          </cell>
          <cell r="AD456">
            <v>0</v>
          </cell>
          <cell r="AE456" t="str">
            <v>EUR</v>
          </cell>
          <cell r="AF456">
            <v>0</v>
          </cell>
          <cell r="AI456" t="str">
            <v>NORM</v>
          </cell>
          <cell r="AJ456" t="str">
            <v>Normal</v>
          </cell>
          <cell r="AM456" t="str">
            <v>PX1.2</v>
          </cell>
          <cell r="AN456" t="str">
            <v>Prix magasin + 20% de marg</v>
          </cell>
          <cell r="AP456">
            <v>0</v>
          </cell>
          <cell r="AQ456">
            <v>0</v>
          </cell>
          <cell r="AS456">
            <v>59.85</v>
          </cell>
          <cell r="AT456">
            <v>59.849999999999994</v>
          </cell>
          <cell r="AU456">
            <v>59.849999999999994</v>
          </cell>
        </row>
        <row r="457">
          <cell r="A457" t="str">
            <v>MRAC50/EC</v>
          </cell>
          <cell r="C457" t="e">
            <v>#N/A</v>
          </cell>
          <cell r="D457" t="str">
            <v>RACCORD PEHD PVC D50 2""""""""</v>
          </cell>
          <cell r="E457">
            <v>9</v>
          </cell>
          <cell r="F457" t="str">
            <v>POSTES DE RELEVAGE</v>
          </cell>
          <cell r="G457">
            <v>4</v>
          </cell>
          <cell r="H457" t="str">
            <v>PVC/PE</v>
          </cell>
          <cell r="K457">
            <v>3</v>
          </cell>
          <cell r="L457" t="str">
            <v>ACCESSOIRES POSTE</v>
          </cell>
          <cell r="M457" t="str">
            <v>AQUATIRIS</v>
          </cell>
          <cell r="N457" t="str">
            <v>&lt;Non référencé&gt;</v>
          </cell>
          <cell r="O457" t="str">
            <v>&lt;Article non référencé&gt;</v>
          </cell>
          <cell r="Q457">
            <v>1</v>
          </cell>
          <cell r="R457">
            <v>0</v>
          </cell>
          <cell r="S457" t="e">
            <v>#N/A</v>
          </cell>
          <cell r="T457" t="e">
            <v>#N/A</v>
          </cell>
          <cell r="U457" t="e">
            <v>#N/A</v>
          </cell>
          <cell r="V457">
            <v>6.0140000000000002</v>
          </cell>
          <cell r="W457">
            <v>6.0140000000000002</v>
          </cell>
          <cell r="X457" t="e">
            <v>#N/A</v>
          </cell>
          <cell r="Y457">
            <v>0</v>
          </cell>
          <cell r="Z457"/>
          <cell r="AA457"/>
          <cell r="AB457" t="e">
            <v>#N/A</v>
          </cell>
          <cell r="AD457">
            <v>0</v>
          </cell>
          <cell r="AE457" t="str">
            <v>EUR</v>
          </cell>
          <cell r="AF457">
            <v>0</v>
          </cell>
          <cell r="AI457" t="str">
            <v>NORM</v>
          </cell>
          <cell r="AJ457" t="str">
            <v>Normal</v>
          </cell>
          <cell r="AM457" t="str">
            <v>PX1.2</v>
          </cell>
          <cell r="AN457" t="str">
            <v>Prix magasin + 20% de marg</v>
          </cell>
          <cell r="AP457">
            <v>0</v>
          </cell>
          <cell r="AQ457">
            <v>0</v>
          </cell>
          <cell r="AS457">
            <v>8.18</v>
          </cell>
          <cell r="AT457" t="e">
            <v>#N/A</v>
          </cell>
          <cell r="AU457" t="e">
            <v>#N/A</v>
          </cell>
        </row>
        <row r="458">
          <cell r="A458" t="str">
            <v>MBARRE3</v>
          </cell>
          <cell r="C458" t="str">
            <v>AS</v>
          </cell>
          <cell r="D458" t="str">
            <v>BARRE DE RENFORT POUR BAC 3EH (COMPATIBLE 6EH</v>
          </cell>
          <cell r="E458">
            <v>12</v>
          </cell>
          <cell r="F458" t="str">
            <v>KITS BACS/KITS COFFRAGES</v>
          </cell>
          <cell r="G458">
            <v>12</v>
          </cell>
          <cell r="H458" t="str">
            <v>KITS BACS</v>
          </cell>
          <cell r="M458" t="str">
            <v>EMP</v>
          </cell>
          <cell r="N458" t="str">
            <v>BARRERENF2920F</v>
          </cell>
          <cell r="O458" t="str">
            <v>BARRE DE RENFORT POUR BAC 3EH</v>
          </cell>
          <cell r="P458" t="str">
            <v>pc</v>
          </cell>
          <cell r="Q458">
            <v>1</v>
          </cell>
          <cell r="R458">
            <v>1</v>
          </cell>
          <cell r="S458" t="e">
            <v>#N/A</v>
          </cell>
          <cell r="T458" t="e">
            <v>#N/A</v>
          </cell>
          <cell r="U458" t="e">
            <v>#N/A</v>
          </cell>
          <cell r="V458">
            <v>40.5</v>
          </cell>
          <cell r="W458">
            <v>40.5</v>
          </cell>
          <cell r="X458">
            <v>40.5</v>
          </cell>
          <cell r="Y458"/>
          <cell r="Z458"/>
          <cell r="AA458"/>
          <cell r="AB458">
            <v>40.5</v>
          </cell>
          <cell r="AC458" t="str">
            <v>OK</v>
          </cell>
          <cell r="AD458">
            <v>40.5</v>
          </cell>
          <cell r="AE458" t="str">
            <v>EUR</v>
          </cell>
          <cell r="AF458">
            <v>0</v>
          </cell>
          <cell r="AI458" t="str">
            <v>NORM</v>
          </cell>
          <cell r="AJ458" t="str">
            <v>Normal</v>
          </cell>
          <cell r="AM458" t="str">
            <v>PX1.2</v>
          </cell>
          <cell r="AN458" t="str">
            <v>Prix magasin + 20% de marg</v>
          </cell>
          <cell r="AO458">
            <v>2</v>
          </cell>
          <cell r="AP458">
            <v>0</v>
          </cell>
          <cell r="AQ458">
            <v>0</v>
          </cell>
          <cell r="AS458">
            <v>56.7</v>
          </cell>
          <cell r="AT458">
            <v>60.75</v>
          </cell>
          <cell r="AU458">
            <v>60.75</v>
          </cell>
        </row>
        <row r="459">
          <cell r="A459" t="str">
            <v>PULLF</v>
          </cell>
          <cell r="C459" t="str">
            <v>AS</v>
          </cell>
          <cell r="D459" t="str">
            <v>PULL AQUATIRIS FEMME</v>
          </cell>
          <cell r="E459">
            <v>16</v>
          </cell>
          <cell r="F459" t="str">
            <v>SUPPORT DE COMMUNICATION</v>
          </cell>
          <cell r="G459">
            <v>10</v>
          </cell>
          <cell r="H459" t="str">
            <v>SUPPORT DE COMMUNICATION</v>
          </cell>
          <cell r="M459" t="str">
            <v>ARMORLUX</v>
          </cell>
          <cell r="N459" t="str">
            <v>PULLF</v>
          </cell>
          <cell r="O459" t="str">
            <v>PULL AQUATIRIS FEMME</v>
          </cell>
          <cell r="P459" t="str">
            <v>pc</v>
          </cell>
          <cell r="Q459">
            <v>1</v>
          </cell>
          <cell r="R459">
            <v>0</v>
          </cell>
          <cell r="S459" t="e">
            <v>#N/A</v>
          </cell>
          <cell r="T459" t="e">
            <v>#N/A</v>
          </cell>
          <cell r="U459" t="e">
            <v>#N/A</v>
          </cell>
          <cell r="V459">
            <v>45.73</v>
          </cell>
          <cell r="W459">
            <v>45.73</v>
          </cell>
          <cell r="X459">
            <v>45.73</v>
          </cell>
          <cell r="Y459"/>
          <cell r="Z459"/>
          <cell r="AA459"/>
          <cell r="AB459">
            <v>45.73</v>
          </cell>
          <cell r="AC459" t="str">
            <v>OK</v>
          </cell>
          <cell r="AD459">
            <v>45.73</v>
          </cell>
          <cell r="AE459" t="str">
            <v>EUR</v>
          </cell>
          <cell r="AF459">
            <v>0</v>
          </cell>
          <cell r="AI459" t="str">
            <v>NORM</v>
          </cell>
          <cell r="AJ459" t="str">
            <v>Normal</v>
          </cell>
          <cell r="AM459" t="str">
            <v>PX1.2</v>
          </cell>
          <cell r="AN459" t="str">
            <v>Prix magasin + 20% de marg</v>
          </cell>
          <cell r="AP459">
            <v>0</v>
          </cell>
          <cell r="AQ459">
            <v>0</v>
          </cell>
          <cell r="AS459">
            <v>60</v>
          </cell>
          <cell r="AT459">
            <v>60.820900000000002</v>
          </cell>
          <cell r="AU459">
            <v>60.820900000000002</v>
          </cell>
        </row>
        <row r="460">
          <cell r="A460" t="str">
            <v>PULLH</v>
          </cell>
          <cell r="C460" t="str">
            <v>AS</v>
          </cell>
          <cell r="D460" t="str">
            <v>PULL AQUATIRIS HOMME</v>
          </cell>
          <cell r="E460">
            <v>16</v>
          </cell>
          <cell r="F460" t="str">
            <v>SUPPORT DE COMMUNICATION</v>
          </cell>
          <cell r="G460">
            <v>10</v>
          </cell>
          <cell r="H460" t="str">
            <v>SUPPORT DE COMMUNICATION</v>
          </cell>
          <cell r="M460" t="str">
            <v>ARMORLUX</v>
          </cell>
          <cell r="N460" t="str">
            <v>PULLH</v>
          </cell>
          <cell r="O460" t="str">
            <v>PULL AQUATIRIS HOMME</v>
          </cell>
          <cell r="P460" t="str">
            <v>pc</v>
          </cell>
          <cell r="Q460">
            <v>1</v>
          </cell>
          <cell r="R460">
            <v>0</v>
          </cell>
          <cell r="S460" t="e">
            <v>#N/A</v>
          </cell>
          <cell r="T460" t="e">
            <v>#N/A</v>
          </cell>
          <cell r="U460" t="e">
            <v>#N/A</v>
          </cell>
          <cell r="V460">
            <v>45.73</v>
          </cell>
          <cell r="W460">
            <v>45.73</v>
          </cell>
          <cell r="X460">
            <v>45.73</v>
          </cell>
          <cell r="Y460"/>
          <cell r="Z460"/>
          <cell r="AA460"/>
          <cell r="AB460">
            <v>45.73</v>
          </cell>
          <cell r="AC460" t="str">
            <v>OK</v>
          </cell>
          <cell r="AD460">
            <v>45.73</v>
          </cell>
          <cell r="AE460" t="str">
            <v>EUR</v>
          </cell>
          <cell r="AF460">
            <v>0</v>
          </cell>
          <cell r="AI460" t="str">
            <v>NORM</v>
          </cell>
          <cell r="AJ460" t="str">
            <v>Normal</v>
          </cell>
          <cell r="AM460" t="str">
            <v>PX1.2</v>
          </cell>
          <cell r="AN460" t="str">
            <v>Prix magasin + 20% de marg</v>
          </cell>
          <cell r="AP460">
            <v>0</v>
          </cell>
          <cell r="AQ460">
            <v>0</v>
          </cell>
          <cell r="AS460">
            <v>60</v>
          </cell>
          <cell r="AT460">
            <v>60.820900000000002</v>
          </cell>
          <cell r="AU460">
            <v>60.820900000000002</v>
          </cell>
        </row>
        <row r="461">
          <cell r="A461" t="str">
            <v>MRED6350</v>
          </cell>
          <cell r="C461" t="str">
            <v>AN</v>
          </cell>
          <cell r="D461" t="str">
            <v>REDUCTION 63/50</v>
          </cell>
          <cell r="E461">
            <v>10</v>
          </cell>
          <cell r="F461" t="str">
            <v>ACCESSOIRES AU DETAIL</v>
          </cell>
          <cell r="G461">
            <v>8</v>
          </cell>
          <cell r="H461" t="str">
            <v>ACCESSOIRES AU DETAIL</v>
          </cell>
          <cell r="M461" t="str">
            <v>HTUBE</v>
          </cell>
          <cell r="N461" t="str">
            <v>MRED6350</v>
          </cell>
          <cell r="O461" t="str">
            <v>REDUCTION 63/50</v>
          </cell>
          <cell r="Q461">
            <v>1</v>
          </cell>
          <cell r="R461">
            <v>1</v>
          </cell>
          <cell r="S461" t="e">
            <v>#N/A</v>
          </cell>
          <cell r="T461" t="e">
            <v>#N/A</v>
          </cell>
          <cell r="U461" t="e">
            <v>#N/A</v>
          </cell>
          <cell r="V461">
            <v>2.19</v>
          </cell>
          <cell r="W461">
            <v>2.19</v>
          </cell>
          <cell r="X461">
            <v>2.19</v>
          </cell>
          <cell r="Y461"/>
          <cell r="Z461"/>
          <cell r="AA461"/>
          <cell r="AB461">
            <v>2.19</v>
          </cell>
          <cell r="AC461" t="str">
            <v>OK</v>
          </cell>
          <cell r="AD461">
            <v>2.19</v>
          </cell>
          <cell r="AE461" t="str">
            <v>EUR</v>
          </cell>
          <cell r="AF461">
            <v>0</v>
          </cell>
          <cell r="AI461" t="str">
            <v>NORM</v>
          </cell>
          <cell r="AJ461" t="str">
            <v>Normal</v>
          </cell>
          <cell r="AM461" t="str">
            <v>PX1.2</v>
          </cell>
          <cell r="AN461" t="str">
            <v>Prix magasin + 20% de marg</v>
          </cell>
          <cell r="AO461">
            <v>1</v>
          </cell>
          <cell r="AP461">
            <v>0</v>
          </cell>
          <cell r="AQ461">
            <v>0</v>
          </cell>
          <cell r="AS461">
            <v>3.55</v>
          </cell>
          <cell r="AT461">
            <v>3.8325</v>
          </cell>
          <cell r="AU461">
            <v>3.8325</v>
          </cell>
        </row>
        <row r="462">
          <cell r="A462" t="str">
            <v>MREGASD</v>
          </cell>
          <cell r="C462" t="e">
            <v>#N/A</v>
          </cell>
          <cell r="D462" t="str">
            <v>REGARD HEXAGONAL SORTIE DROITE</v>
          </cell>
          <cell r="Q462">
            <v>0</v>
          </cell>
          <cell r="R462">
            <v>0</v>
          </cell>
          <cell r="S462" t="e">
            <v>#N/A</v>
          </cell>
          <cell r="T462" t="e">
            <v>#N/A</v>
          </cell>
          <cell r="U462" t="e">
            <v>#N/A</v>
          </cell>
          <cell r="V462">
            <v>0</v>
          </cell>
          <cell r="W462">
            <v>0</v>
          </cell>
          <cell r="X462" t="e">
            <v>#N/A</v>
          </cell>
          <cell r="Y462">
            <v>0</v>
          </cell>
          <cell r="Z462"/>
          <cell r="AA462"/>
          <cell r="AB462" t="e">
            <v>#N/A</v>
          </cell>
          <cell r="AC462"/>
          <cell r="AD462">
            <v>0</v>
          </cell>
          <cell r="AF462">
            <v>0</v>
          </cell>
          <cell r="AI462" t="str">
            <v>NORM</v>
          </cell>
          <cell r="AJ462" t="str">
            <v>Normal</v>
          </cell>
          <cell r="AM462" t="str">
            <v>PX1.2</v>
          </cell>
          <cell r="AN462" t="str">
            <v>Prix magasin + 20% de marg</v>
          </cell>
          <cell r="AO462">
            <v>1</v>
          </cell>
          <cell r="AP462">
            <v>3</v>
          </cell>
          <cell r="AQ462">
            <v>0</v>
          </cell>
          <cell r="AS462">
            <v>0</v>
          </cell>
          <cell r="AT462" t="e">
            <v>#N/A</v>
          </cell>
          <cell r="AU462" t="e">
            <v>#N/A</v>
          </cell>
        </row>
        <row r="463">
          <cell r="A463" t="str">
            <v>MREGASG</v>
          </cell>
          <cell r="C463" t="e">
            <v>#N/A</v>
          </cell>
          <cell r="D463" t="str">
            <v>REGARD HEXAGONAL SORTIE GAUCHE</v>
          </cell>
          <cell r="Q463">
            <v>0</v>
          </cell>
          <cell r="R463">
            <v>0</v>
          </cell>
          <cell r="S463" t="e">
            <v>#N/A</v>
          </cell>
          <cell r="T463" t="e">
            <v>#N/A</v>
          </cell>
          <cell r="U463" t="e">
            <v>#N/A</v>
          </cell>
          <cell r="V463">
            <v>0</v>
          </cell>
          <cell r="W463">
            <v>0</v>
          </cell>
          <cell r="X463" t="e">
            <v>#N/A</v>
          </cell>
          <cell r="Y463">
            <v>0</v>
          </cell>
          <cell r="Z463"/>
          <cell r="AA463"/>
          <cell r="AB463" t="e">
            <v>#N/A</v>
          </cell>
          <cell r="AC463"/>
          <cell r="AD463">
            <v>0</v>
          </cell>
          <cell r="AF463">
            <v>0</v>
          </cell>
          <cell r="AI463" t="str">
            <v>NORM</v>
          </cell>
          <cell r="AJ463" t="str">
            <v>Normal</v>
          </cell>
          <cell r="AM463" t="str">
            <v>PX1.2</v>
          </cell>
          <cell r="AN463" t="str">
            <v>Prix magasin + 20% de marg</v>
          </cell>
          <cell r="AO463">
            <v>1</v>
          </cell>
          <cell r="AP463">
            <v>3</v>
          </cell>
          <cell r="AQ463">
            <v>0</v>
          </cell>
          <cell r="AS463">
            <v>0</v>
          </cell>
          <cell r="AT463" t="e">
            <v>#N/A</v>
          </cell>
          <cell r="AU463" t="e">
            <v>#N/A</v>
          </cell>
        </row>
        <row r="464">
          <cell r="A464" t="str">
            <v>KITMECFH</v>
          </cell>
          <cell r="C464" t="e">
            <v>#N/A</v>
          </cell>
          <cell r="D464" t="str">
            <v>KIT DE MISE EN CHARGE POUR REGARD CUNETTE</v>
          </cell>
          <cell r="E464">
            <v>10</v>
          </cell>
          <cell r="F464" t="str">
            <v>ACCESSOIRES AU DETAIL</v>
          </cell>
          <cell r="G464">
            <v>8</v>
          </cell>
          <cell r="H464" t="str">
            <v>ACCESSOIRES AU DETAIL</v>
          </cell>
          <cell r="M464" t="str">
            <v>AQUATIRIS</v>
          </cell>
          <cell r="N464" t="str">
            <v>&lt;Non référencé&gt;</v>
          </cell>
          <cell r="O464" t="str">
            <v>&lt;Article non référencé&gt;</v>
          </cell>
          <cell r="Q464">
            <v>1</v>
          </cell>
          <cell r="R464">
            <v>0</v>
          </cell>
          <cell r="S464" t="e">
            <v>#N/A</v>
          </cell>
          <cell r="T464" t="e">
            <v>#N/A</v>
          </cell>
          <cell r="U464" t="e">
            <v>#N/A</v>
          </cell>
          <cell r="V464">
            <v>0</v>
          </cell>
          <cell r="W464">
            <v>0</v>
          </cell>
          <cell r="X464">
            <v>35.488000000000007</v>
          </cell>
          <cell r="Y464">
            <v>0</v>
          </cell>
          <cell r="Z464"/>
          <cell r="AA464"/>
          <cell r="AB464">
            <v>33.838000000000001</v>
          </cell>
          <cell r="AC464" t="str">
            <v>OK</v>
          </cell>
          <cell r="AD464">
            <v>0</v>
          </cell>
          <cell r="AE464" t="str">
            <v>EUR</v>
          </cell>
          <cell r="AF464">
            <v>0</v>
          </cell>
          <cell r="AI464" t="str">
            <v>NORM</v>
          </cell>
          <cell r="AJ464" t="str">
            <v>Normal</v>
          </cell>
          <cell r="AM464" t="str">
            <v>PX1.2</v>
          </cell>
          <cell r="AN464" t="str">
            <v>Prix magasin + 20% de marg</v>
          </cell>
          <cell r="AP464">
            <v>0</v>
          </cell>
          <cell r="AQ464">
            <v>0</v>
          </cell>
          <cell r="AS464">
            <v>60</v>
          </cell>
          <cell r="AT464">
            <v>63.824300000000001</v>
          </cell>
          <cell r="AU464">
            <v>60.111800000000009</v>
          </cell>
        </row>
        <row r="465">
          <cell r="A465" t="str">
            <v>MSCIE111</v>
          </cell>
          <cell r="C465" t="str">
            <v>AS</v>
          </cell>
          <cell r="D465" t="str">
            <v>SCIE CLOCHE D111</v>
          </cell>
          <cell r="E465">
            <v>14</v>
          </cell>
          <cell r="F465" t="str">
            <v>OUTILLAGE</v>
          </cell>
          <cell r="G465">
            <v>9</v>
          </cell>
          <cell r="H465" t="str">
            <v>OUTILLAGE</v>
          </cell>
          <cell r="M465" t="str">
            <v>KENI</v>
          </cell>
          <cell r="N465" t="str">
            <v>MSCIE108</v>
          </cell>
          <cell r="O465" t="str">
            <v>SCIE CLOCHE ø 108</v>
          </cell>
          <cell r="P465" t="str">
            <v>pc</v>
          </cell>
          <cell r="Q465">
            <v>1</v>
          </cell>
          <cell r="R465">
            <v>1</v>
          </cell>
          <cell r="S465">
            <v>86</v>
          </cell>
          <cell r="T465">
            <v>32.729999999999997</v>
          </cell>
          <cell r="U465" t="str">
            <v>AS</v>
          </cell>
          <cell r="V465">
            <v>45.76</v>
          </cell>
          <cell r="W465">
            <v>45.76</v>
          </cell>
          <cell r="X465">
            <v>45.73</v>
          </cell>
          <cell r="Y465"/>
          <cell r="Z465"/>
          <cell r="AA465">
            <v>0.05</v>
          </cell>
          <cell r="AB465">
            <v>48.016500000000001</v>
          </cell>
          <cell r="AC465" t="str">
            <v>OK</v>
          </cell>
          <cell r="AD465">
            <v>45.76</v>
          </cell>
          <cell r="AE465" t="str">
            <v>EUR</v>
          </cell>
          <cell r="AF465">
            <v>0</v>
          </cell>
          <cell r="AI465" t="str">
            <v>NORM</v>
          </cell>
          <cell r="AJ465" t="str">
            <v>Normal</v>
          </cell>
          <cell r="AM465" t="str">
            <v>PX1.2</v>
          </cell>
          <cell r="AN465" t="str">
            <v>Prix magasin + 20% de marg</v>
          </cell>
          <cell r="AP465">
            <v>0</v>
          </cell>
          <cell r="AQ465">
            <v>0</v>
          </cell>
          <cell r="AS465">
            <v>58.8</v>
          </cell>
          <cell r="AT465">
            <v>60.820900000000002</v>
          </cell>
          <cell r="AU465">
            <v>63.861945000000006</v>
          </cell>
        </row>
        <row r="466">
          <cell r="A466" t="str">
            <v>PCLC7EH</v>
          </cell>
          <cell r="C466" t="e">
            <v>#N/A</v>
          </cell>
          <cell r="D466" t="str">
            <v>CLOISON CENTRALE FV 7EH 4X3.5</v>
          </cell>
          <cell r="E466">
            <v>1</v>
          </cell>
          <cell r="F466" t="str">
            <v>MEMBRANES ET ANTI-RACINES</v>
          </cell>
          <cell r="G466">
            <v>11</v>
          </cell>
          <cell r="H466" t="str">
            <v>CLOISON</v>
          </cell>
          <cell r="K466">
            <v>1</v>
          </cell>
          <cell r="L466" t="str">
            <v>Pack EPDM FV</v>
          </cell>
          <cell r="M466" t="str">
            <v>AQUATIRIS</v>
          </cell>
          <cell r="N466" t="str">
            <v>&lt;Non référencé&gt;</v>
          </cell>
          <cell r="O466" t="str">
            <v>&lt;Article non référencé&gt;</v>
          </cell>
          <cell r="Q466">
            <v>1</v>
          </cell>
          <cell r="R466">
            <v>0</v>
          </cell>
          <cell r="S466" t="e">
            <v>#N/A</v>
          </cell>
          <cell r="T466" t="e">
            <v>#N/A</v>
          </cell>
          <cell r="U466" t="e">
            <v>#N/A</v>
          </cell>
          <cell r="V466" t="str">
            <v>-</v>
          </cell>
          <cell r="W466">
            <v>0</v>
          </cell>
          <cell r="X466">
            <v>41.305</v>
          </cell>
          <cell r="Y466">
            <v>0</v>
          </cell>
          <cell r="Z466"/>
          <cell r="AA466"/>
          <cell r="AB466">
            <v>44.523600000000002</v>
          </cell>
          <cell r="AC466" t="str">
            <v>OK</v>
          </cell>
          <cell r="AD466">
            <v>0</v>
          </cell>
          <cell r="AE466" t="str">
            <v>EUR</v>
          </cell>
          <cell r="AF466">
            <v>0</v>
          </cell>
          <cell r="AI466" t="str">
            <v>NORM</v>
          </cell>
          <cell r="AJ466" t="str">
            <v>Normal</v>
          </cell>
          <cell r="AM466" t="str">
            <v>PX1.2</v>
          </cell>
          <cell r="AN466" t="str">
            <v>Prix magasin + 20% de marg</v>
          </cell>
          <cell r="AP466">
            <v>0</v>
          </cell>
          <cell r="AQ466">
            <v>0</v>
          </cell>
          <cell r="AS466">
            <v>64.430000000000007</v>
          </cell>
          <cell r="AT466">
            <v>59.419499999999999</v>
          </cell>
          <cell r="AU466">
            <v>64.121400000000008</v>
          </cell>
        </row>
        <row r="467">
          <cell r="A467" t="str">
            <v>MAQUETTE</v>
          </cell>
          <cell r="C467" t="str">
            <v>AS</v>
          </cell>
          <cell r="D467" t="str">
            <v>MAQUETTE AQUATIRIS</v>
          </cell>
          <cell r="E467">
            <v>16</v>
          </cell>
          <cell r="F467" t="str">
            <v>SUPPORT DE COMMUNICATION</v>
          </cell>
          <cell r="G467">
            <v>10</v>
          </cell>
          <cell r="H467" t="str">
            <v>SUPPORT DE COMMUNICATION</v>
          </cell>
          <cell r="M467" t="str">
            <v>BOMBYXPROD</v>
          </cell>
          <cell r="N467" t="str">
            <v>MAQUETTE</v>
          </cell>
          <cell r="O467" t="str">
            <v>MAQUETTE AQUATIRIS</v>
          </cell>
          <cell r="P467" t="str">
            <v>pc</v>
          </cell>
          <cell r="Q467">
            <v>1</v>
          </cell>
          <cell r="R467">
            <v>0</v>
          </cell>
          <cell r="S467">
            <v>10</v>
          </cell>
          <cell r="T467">
            <v>48.49</v>
          </cell>
          <cell r="U467" t="str">
            <v>AS</v>
          </cell>
          <cell r="V467">
            <v>48.49</v>
          </cell>
          <cell r="W467">
            <v>48.49</v>
          </cell>
          <cell r="X467">
            <v>48.49</v>
          </cell>
          <cell r="Y467"/>
          <cell r="Z467"/>
          <cell r="AA467"/>
          <cell r="AB467">
            <v>48.49</v>
          </cell>
          <cell r="AC467" t="str">
            <v>OK</v>
          </cell>
          <cell r="AD467">
            <v>48.49</v>
          </cell>
          <cell r="AE467" t="str">
            <v>EUR</v>
          </cell>
          <cell r="AF467">
            <v>0</v>
          </cell>
          <cell r="AI467" t="str">
            <v>NORM</v>
          </cell>
          <cell r="AJ467" t="str">
            <v>Normal</v>
          </cell>
          <cell r="AM467" t="str">
            <v>PX1.2</v>
          </cell>
          <cell r="AN467" t="str">
            <v>Prix magasin + 20% de marg</v>
          </cell>
          <cell r="AP467">
            <v>0</v>
          </cell>
          <cell r="AQ467">
            <v>0</v>
          </cell>
          <cell r="AS467">
            <v>63.03</v>
          </cell>
          <cell r="AT467">
            <v>64.491700000000009</v>
          </cell>
          <cell r="AU467">
            <v>64.491700000000009</v>
          </cell>
        </row>
        <row r="468">
          <cell r="A468" t="str">
            <v>MREHANSPR</v>
          </cell>
          <cell r="C468" t="e">
            <v>#N/A</v>
          </cell>
          <cell r="D468" t="str">
            <v>REHAUSSE CUVE RELEVAGE DIAM800</v>
          </cell>
          <cell r="E468">
            <v>9</v>
          </cell>
          <cell r="F468" t="str">
            <v>POSTES DE RELEVAGE</v>
          </cell>
          <cell r="G468">
            <v>5</v>
          </cell>
          <cell r="H468" t="str">
            <v>POSTES DE RELEVAGE</v>
          </cell>
          <cell r="K468">
            <v>3</v>
          </cell>
          <cell r="L468" t="str">
            <v>ACCESSOIRES POSTE</v>
          </cell>
          <cell r="Q468">
            <v>0</v>
          </cell>
          <cell r="R468">
            <v>0</v>
          </cell>
          <cell r="S468" t="e">
            <v>#N/A</v>
          </cell>
          <cell r="T468" t="e">
            <v>#N/A</v>
          </cell>
          <cell r="U468" t="e">
            <v>#N/A</v>
          </cell>
          <cell r="V468">
            <v>0</v>
          </cell>
          <cell r="W468">
            <v>0</v>
          </cell>
          <cell r="X468" t="e">
            <v>#N/A</v>
          </cell>
          <cell r="Y468">
            <v>0</v>
          </cell>
          <cell r="Z468"/>
          <cell r="AA468"/>
          <cell r="AB468" t="e">
            <v>#N/A</v>
          </cell>
          <cell r="AC468"/>
          <cell r="AD468">
            <v>0</v>
          </cell>
          <cell r="AF468">
            <v>0</v>
          </cell>
          <cell r="AI468" t="str">
            <v>NORM</v>
          </cell>
          <cell r="AJ468" t="str">
            <v>Normal</v>
          </cell>
          <cell r="AM468" t="str">
            <v>PX1.2</v>
          </cell>
          <cell r="AN468" t="str">
            <v>Prix magasin + 20% de marg</v>
          </cell>
          <cell r="AP468">
            <v>0</v>
          </cell>
          <cell r="AQ468">
            <v>0</v>
          </cell>
          <cell r="AS468">
            <v>30.45</v>
          </cell>
          <cell r="AT468" t="e">
            <v>#N/A</v>
          </cell>
          <cell r="AU468" t="e">
            <v>#N/A</v>
          </cell>
        </row>
        <row r="469">
          <cell r="A469" t="str">
            <v>MREHASPR</v>
          </cell>
          <cell r="C469" t="str">
            <v>AN</v>
          </cell>
          <cell r="D469" t="str">
            <v>REHAUSSE DE CUVE DE RELEVAGE D600</v>
          </cell>
          <cell r="E469">
            <v>9</v>
          </cell>
          <cell r="F469" t="str">
            <v>POSTES DE RELEVAGE</v>
          </cell>
          <cell r="G469">
            <v>5</v>
          </cell>
          <cell r="H469" t="str">
            <v>POSTES DE RELEVAGE</v>
          </cell>
          <cell r="K469">
            <v>3</v>
          </cell>
          <cell r="L469" t="str">
            <v>ACCESSOIRES POSTE</v>
          </cell>
          <cell r="M469" t="str">
            <v>ROTOTEC</v>
          </cell>
          <cell r="N469" t="str">
            <v>MREHASPR</v>
          </cell>
          <cell r="O469" t="str">
            <v>REHAUSSE DE CUVE DE RELEVAGE D600</v>
          </cell>
          <cell r="Q469">
            <v>1</v>
          </cell>
          <cell r="R469">
            <v>0</v>
          </cell>
          <cell r="S469" t="e">
            <v>#N/A</v>
          </cell>
          <cell r="T469" t="e">
            <v>#N/A</v>
          </cell>
          <cell r="U469" t="e">
            <v>#N/A</v>
          </cell>
          <cell r="V469">
            <v>0</v>
          </cell>
          <cell r="W469">
            <v>0</v>
          </cell>
          <cell r="X469">
            <v>0</v>
          </cell>
          <cell r="Y469">
            <v>0</v>
          </cell>
          <cell r="Z469">
            <v>0</v>
          </cell>
          <cell r="AA469"/>
          <cell r="AB469">
            <v>0</v>
          </cell>
          <cell r="AD469">
            <v>0</v>
          </cell>
          <cell r="AE469" t="str">
            <v>EUR</v>
          </cell>
          <cell r="AF469">
            <v>0</v>
          </cell>
          <cell r="AI469" t="str">
            <v>NORM</v>
          </cell>
          <cell r="AJ469" t="str">
            <v>Normal</v>
          </cell>
          <cell r="AM469" t="str">
            <v>PX1.2</v>
          </cell>
          <cell r="AN469" t="str">
            <v>Prix magasin + 20% de marg</v>
          </cell>
          <cell r="AP469">
            <v>0</v>
          </cell>
          <cell r="AQ469">
            <v>0</v>
          </cell>
          <cell r="AS469">
            <v>30.45</v>
          </cell>
          <cell r="AT469">
            <v>0</v>
          </cell>
          <cell r="AU469">
            <v>0</v>
          </cell>
        </row>
        <row r="470">
          <cell r="A470" t="str">
            <v>DIR01</v>
          </cell>
          <cell r="C470" t="str">
            <v>AS</v>
          </cell>
          <cell r="D470" t="str">
            <v>PETIT REGARD + COUVERCLE (HEXAGONAL)</v>
          </cell>
          <cell r="E470">
            <v>5</v>
          </cell>
          <cell r="F470" t="str">
            <v>REGARDS/REPARTITEURS/CHASSES</v>
          </cell>
          <cell r="G470">
            <v>1</v>
          </cell>
          <cell r="H470" t="str">
            <v>REGARDS/REPARTITEURS/CHASSES</v>
          </cell>
          <cell r="I470" t="str">
            <v>R</v>
          </cell>
          <cell r="J470" t="str">
            <v>ROTOMOULAGE</v>
          </cell>
          <cell r="K470">
            <v>5</v>
          </cell>
          <cell r="L470" t="str">
            <v>REGARDS AU DETAIL</v>
          </cell>
          <cell r="M470" t="str">
            <v>EMP</v>
          </cell>
          <cell r="N470" t="str">
            <v>REGARDAC008F</v>
          </cell>
          <cell r="O470" t="str">
            <v>REGARD  AVEC COUVERCLE HEXAGONAL AQUATIRIS</v>
          </cell>
          <cell r="P470" t="str">
            <v>pc</v>
          </cell>
          <cell r="Q470">
            <v>1</v>
          </cell>
          <cell r="R470">
            <v>1</v>
          </cell>
          <cell r="S470" t="e">
            <v>#N/A</v>
          </cell>
          <cell r="T470" t="e">
            <v>#N/A</v>
          </cell>
          <cell r="U470" t="e">
            <v>#N/A</v>
          </cell>
          <cell r="V470">
            <v>35</v>
          </cell>
          <cell r="W470">
            <v>35</v>
          </cell>
          <cell r="X470">
            <v>35</v>
          </cell>
          <cell r="Y470"/>
          <cell r="Z470"/>
          <cell r="AA470"/>
          <cell r="AB470">
            <v>35</v>
          </cell>
          <cell r="AC470" t="str">
            <v>OK</v>
          </cell>
          <cell r="AD470">
            <v>35</v>
          </cell>
          <cell r="AE470" t="str">
            <v>EUR</v>
          </cell>
          <cell r="AF470">
            <v>0</v>
          </cell>
          <cell r="AI470" t="str">
            <v>NORM</v>
          </cell>
          <cell r="AJ470" t="str">
            <v>Normal</v>
          </cell>
          <cell r="AM470" t="str">
            <v>PX1.2</v>
          </cell>
          <cell r="AN470" t="str">
            <v>Prix magasin + 20% de marg</v>
          </cell>
          <cell r="AP470">
            <v>0</v>
          </cell>
          <cell r="AQ470">
            <v>0</v>
          </cell>
          <cell r="AS470">
            <v>71.05</v>
          </cell>
          <cell r="AT470">
            <v>70</v>
          </cell>
          <cell r="AU470">
            <v>70</v>
          </cell>
        </row>
        <row r="471">
          <cell r="A471" t="str">
            <v>PCLC8EH</v>
          </cell>
          <cell r="C471" t="e">
            <v>#N/A</v>
          </cell>
          <cell r="D471" t="str">
            <v>CLOISON CENTRALE FV 8EH 4X4</v>
          </cell>
          <cell r="M471" t="str">
            <v>AQUATIRIS</v>
          </cell>
          <cell r="N471" t="str">
            <v>&lt;Non référencé&gt;</v>
          </cell>
          <cell r="O471" t="str">
            <v>&lt;Article non référencé&gt;</v>
          </cell>
          <cell r="Q471">
            <v>1</v>
          </cell>
          <cell r="R471">
            <v>0</v>
          </cell>
          <cell r="S471" t="e">
            <v>#N/A</v>
          </cell>
          <cell r="T471" t="e">
            <v>#N/A</v>
          </cell>
          <cell r="U471" t="e">
            <v>#N/A</v>
          </cell>
          <cell r="V471" t="str">
            <v>-</v>
          </cell>
          <cell r="W471">
            <v>0</v>
          </cell>
          <cell r="X471">
            <v>47.465000000000003</v>
          </cell>
          <cell r="Y471">
            <v>0</v>
          </cell>
          <cell r="Z471"/>
          <cell r="AA471"/>
          <cell r="AB471">
            <v>50.976399999999998</v>
          </cell>
          <cell r="AC471" t="str">
            <v>OK</v>
          </cell>
          <cell r="AD471">
            <v>0</v>
          </cell>
          <cell r="AE471" t="str">
            <v>EUR</v>
          </cell>
          <cell r="AF471">
            <v>0</v>
          </cell>
          <cell r="AI471" t="str">
            <v>NORM</v>
          </cell>
          <cell r="AJ471" t="str">
            <v>Normal</v>
          </cell>
          <cell r="AM471" t="str">
            <v>PX1.2</v>
          </cell>
          <cell r="AN471" t="str">
            <v>Prix magasin + 20% de marg</v>
          </cell>
          <cell r="AP471">
            <v>0</v>
          </cell>
          <cell r="AQ471">
            <v>0</v>
          </cell>
          <cell r="AS471">
            <v>73.67</v>
          </cell>
          <cell r="AT471">
            <v>68.659500000000008</v>
          </cell>
          <cell r="AU471">
            <v>73.800600000000003</v>
          </cell>
        </row>
        <row r="472">
          <cell r="A472" t="str">
            <v>FLOTCLAP</v>
          </cell>
          <cell r="C472" t="str">
            <v>AS</v>
          </cell>
          <cell r="D472" t="str">
            <v>FLOTTEUR POUR CHASSE A CLAPET</v>
          </cell>
          <cell r="E472">
            <v>5</v>
          </cell>
          <cell r="F472" t="str">
            <v>REGARDS/REPARTITEURS/CHASSES</v>
          </cell>
          <cell r="G472">
            <v>1</v>
          </cell>
          <cell r="H472" t="str">
            <v>REGARDS/REPARTITEURS/CHASSES</v>
          </cell>
          <cell r="K472">
            <v>1</v>
          </cell>
          <cell r="L472" t="str">
            <v>DISTRIBUTION GRAVITAIRE/CHASSE/BROYEUR</v>
          </cell>
          <cell r="M472" t="str">
            <v>INEAUTEC</v>
          </cell>
          <cell r="N472" t="str">
            <v>FLOTCLAP</v>
          </cell>
          <cell r="O472" t="str">
            <v>FLOTTEUR POUR CHASSE A CLAPET AQUATIRIS</v>
          </cell>
          <cell r="P472" t="str">
            <v>pc</v>
          </cell>
          <cell r="Q472">
            <v>1</v>
          </cell>
          <cell r="R472">
            <v>1</v>
          </cell>
          <cell r="S472">
            <v>2</v>
          </cell>
          <cell r="T472">
            <v>50</v>
          </cell>
          <cell r="U472" t="str">
            <v>AS</v>
          </cell>
          <cell r="V472">
            <v>50</v>
          </cell>
          <cell r="W472">
            <v>50</v>
          </cell>
          <cell r="X472">
            <v>50</v>
          </cell>
          <cell r="Y472"/>
          <cell r="Z472"/>
          <cell r="AA472"/>
          <cell r="AB472">
            <v>50</v>
          </cell>
          <cell r="AC472" t="str">
            <v>OK</v>
          </cell>
          <cell r="AD472">
            <v>50</v>
          </cell>
          <cell r="AE472" t="str">
            <v>EUR</v>
          </cell>
          <cell r="AF472">
            <v>0</v>
          </cell>
          <cell r="AI472" t="str">
            <v>NORM</v>
          </cell>
          <cell r="AJ472" t="str">
            <v>Normal</v>
          </cell>
          <cell r="AM472" t="str">
            <v>PX1.2</v>
          </cell>
          <cell r="AN472" t="str">
            <v>Prix magasin + 20% de marg</v>
          </cell>
          <cell r="AP472">
            <v>0</v>
          </cell>
          <cell r="AQ472">
            <v>0</v>
          </cell>
          <cell r="AS472">
            <v>75</v>
          </cell>
          <cell r="AT472">
            <v>75</v>
          </cell>
          <cell r="AU472">
            <v>75</v>
          </cell>
        </row>
        <row r="473">
          <cell r="A473" t="str">
            <v>PCLC9EH</v>
          </cell>
          <cell r="C473" t="e">
            <v>#N/A</v>
          </cell>
          <cell r="D473" t="str">
            <v>CLOISON CENTRALE FV 9EH 4X4.5</v>
          </cell>
          <cell r="E473">
            <v>1</v>
          </cell>
          <cell r="F473" t="str">
            <v>MEMBRANES ET ANTI-RACINES</v>
          </cell>
          <cell r="G473">
            <v>11</v>
          </cell>
          <cell r="H473" t="str">
            <v>CLOISON</v>
          </cell>
          <cell r="K473">
            <v>1</v>
          </cell>
          <cell r="L473" t="str">
            <v>Pack EPDM FV</v>
          </cell>
          <cell r="M473" t="str">
            <v>AQUATIRIS</v>
          </cell>
          <cell r="N473" t="str">
            <v>&lt;Non référencé&gt;</v>
          </cell>
          <cell r="O473" t="str">
            <v>&lt;Article non référencé&gt;</v>
          </cell>
          <cell r="Q473">
            <v>1</v>
          </cell>
          <cell r="R473">
            <v>0</v>
          </cell>
          <cell r="S473" t="e">
            <v>#N/A</v>
          </cell>
          <cell r="T473" t="e">
            <v>#N/A</v>
          </cell>
          <cell r="U473" t="e">
            <v>#N/A</v>
          </cell>
          <cell r="V473" t="str">
            <v>-</v>
          </cell>
          <cell r="W473">
            <v>0</v>
          </cell>
          <cell r="X473">
            <v>48.594999999999999</v>
          </cell>
          <cell r="Y473">
            <v>0</v>
          </cell>
          <cell r="Z473"/>
          <cell r="AA473"/>
          <cell r="AB473">
            <v>52.396799999999999</v>
          </cell>
          <cell r="AC473" t="str">
            <v>OK</v>
          </cell>
          <cell r="AD473">
            <v>0</v>
          </cell>
          <cell r="AE473" t="str">
            <v>EUR</v>
          </cell>
          <cell r="AF473">
            <v>0</v>
          </cell>
          <cell r="AI473" t="str">
            <v>NORM</v>
          </cell>
          <cell r="AJ473" t="str">
            <v>Normal</v>
          </cell>
          <cell r="AM473" t="str">
            <v>PX1.2</v>
          </cell>
          <cell r="AN473" t="str">
            <v>Prix magasin + 20% de marg</v>
          </cell>
          <cell r="AP473">
            <v>0</v>
          </cell>
          <cell r="AQ473">
            <v>0</v>
          </cell>
          <cell r="AS473">
            <v>75.36</v>
          </cell>
          <cell r="AT473">
            <v>70.354500000000002</v>
          </cell>
          <cell r="AU473">
            <v>75.931200000000004</v>
          </cell>
        </row>
        <row r="474">
          <cell r="A474" t="str">
            <v>MSCIEFIK127</v>
          </cell>
          <cell r="C474" t="str">
            <v>AS</v>
          </cell>
          <cell r="D474" t="str">
            <v>FIK127 - SCIE CLOCHE DENTURE FINE D127</v>
          </cell>
          <cell r="E474">
            <v>14</v>
          </cell>
          <cell r="F474" t="str">
            <v>OUTILLAGE</v>
          </cell>
          <cell r="G474">
            <v>9</v>
          </cell>
          <cell r="H474" t="str">
            <v>OUTILLAGE</v>
          </cell>
          <cell r="M474" t="str">
            <v>KENI</v>
          </cell>
          <cell r="N474" t="str">
            <v>K-009127</v>
          </cell>
          <cell r="O474" t="str">
            <v>FIK127 - SCIE CLOCHE DENTURE FINE D127</v>
          </cell>
          <cell r="P474" t="str">
            <v>pc</v>
          </cell>
          <cell r="Q474">
            <v>1</v>
          </cell>
          <cell r="R474">
            <v>1</v>
          </cell>
          <cell r="S474" t="e">
            <v>#N/A</v>
          </cell>
          <cell r="T474" t="e">
            <v>#N/A</v>
          </cell>
          <cell r="U474" t="e">
            <v>#N/A</v>
          </cell>
          <cell r="V474">
            <v>48.25</v>
          </cell>
          <cell r="W474">
            <v>48.25</v>
          </cell>
          <cell r="X474">
            <v>48.25</v>
          </cell>
          <cell r="Y474"/>
          <cell r="Z474"/>
          <cell r="AA474">
            <v>0.05</v>
          </cell>
          <cell r="AB474">
            <v>50.662500000000001</v>
          </cell>
          <cell r="AC474" t="str">
            <v>OK</v>
          </cell>
          <cell r="AD474">
            <v>48.25</v>
          </cell>
          <cell r="AE474" t="str">
            <v>EUR</v>
          </cell>
          <cell r="AF474">
            <v>0</v>
          </cell>
          <cell r="AI474" t="str">
            <v>NORM</v>
          </cell>
          <cell r="AJ474" t="str">
            <v>Normal</v>
          </cell>
          <cell r="AM474" t="str">
            <v>PX1.2</v>
          </cell>
          <cell r="AN474" t="str">
            <v>Prix magasin + 20% de marg</v>
          </cell>
          <cell r="AP474">
            <v>0</v>
          </cell>
          <cell r="AQ474">
            <v>0</v>
          </cell>
          <cell r="AS474">
            <v>72.375</v>
          </cell>
          <cell r="AT474">
            <v>72.375</v>
          </cell>
          <cell r="AU474">
            <v>75.993750000000006</v>
          </cell>
        </row>
        <row r="475">
          <cell r="A475" t="str">
            <v>MSCIE127</v>
          </cell>
          <cell r="C475" t="e">
            <v>#N/A</v>
          </cell>
          <cell r="D475" t="str">
            <v>SCIE CLOCHE MHS D127</v>
          </cell>
          <cell r="E475">
            <v>14</v>
          </cell>
          <cell r="F475" t="str">
            <v>OUTILLAGE</v>
          </cell>
          <cell r="G475">
            <v>9</v>
          </cell>
          <cell r="H475" t="str">
            <v>OUTILLAGE</v>
          </cell>
          <cell r="M475" t="str">
            <v>KENI</v>
          </cell>
          <cell r="N475" t="str">
            <v>MSCIE127</v>
          </cell>
          <cell r="O475" t="str">
            <v>SCIE CLOCHE D127 MHS</v>
          </cell>
          <cell r="Q475">
            <v>1</v>
          </cell>
          <cell r="R475">
            <v>1</v>
          </cell>
          <cell r="S475">
            <v>20</v>
          </cell>
          <cell r="T475">
            <v>48.39</v>
          </cell>
          <cell r="U475" t="str">
            <v>AS</v>
          </cell>
          <cell r="V475">
            <v>48.39</v>
          </cell>
          <cell r="W475">
            <v>48.39</v>
          </cell>
          <cell r="X475">
            <v>48.39</v>
          </cell>
          <cell r="Y475">
            <v>48.39</v>
          </cell>
          <cell r="Z475"/>
          <cell r="AA475">
            <v>0.05</v>
          </cell>
          <cell r="AB475">
            <v>50.8095</v>
          </cell>
          <cell r="AC475" t="str">
            <v>OK</v>
          </cell>
          <cell r="AD475">
            <v>48.39</v>
          </cell>
          <cell r="AE475" t="str">
            <v>EUR</v>
          </cell>
          <cell r="AF475">
            <v>0</v>
          </cell>
          <cell r="AI475" t="str">
            <v>NORM</v>
          </cell>
          <cell r="AJ475" t="str">
            <v>Normal</v>
          </cell>
          <cell r="AM475" t="str">
            <v>PX1.2</v>
          </cell>
          <cell r="AN475" t="str">
            <v>Prix magasin + 20% de marg</v>
          </cell>
          <cell r="AP475">
            <v>0</v>
          </cell>
          <cell r="AQ475">
            <v>0</v>
          </cell>
          <cell r="AS475">
            <v>65.326999999999998</v>
          </cell>
          <cell r="AT475">
            <v>72.585000000000008</v>
          </cell>
          <cell r="AU475">
            <v>76.214249999999993</v>
          </cell>
        </row>
        <row r="476">
          <cell r="A476" t="str">
            <v>MSCIE20</v>
          </cell>
          <cell r="C476" t="str">
            <v>AS</v>
          </cell>
          <cell r="D476" t="str">
            <v>SCIE CLOCHE D20</v>
          </cell>
          <cell r="E476">
            <v>14</v>
          </cell>
          <cell r="F476" t="str">
            <v>OUTILLAGE</v>
          </cell>
          <cell r="G476">
            <v>9</v>
          </cell>
          <cell r="H476" t="str">
            <v>OUTILLAGE</v>
          </cell>
          <cell r="M476" t="str">
            <v>KENI</v>
          </cell>
          <cell r="N476" t="str">
            <v>MSCIE20</v>
          </cell>
          <cell r="O476" t="str">
            <v>SCIE CLOCHE D20</v>
          </cell>
          <cell r="P476" t="str">
            <v>pc</v>
          </cell>
          <cell r="Q476">
            <v>1</v>
          </cell>
          <cell r="R476">
            <v>0</v>
          </cell>
          <cell r="S476" t="e">
            <v>#N/A</v>
          </cell>
          <cell r="T476" t="e">
            <v>#N/A</v>
          </cell>
          <cell r="U476" t="e">
            <v>#N/A</v>
          </cell>
          <cell r="V476">
            <v>0</v>
          </cell>
          <cell r="W476">
            <v>16.84</v>
          </cell>
          <cell r="X476">
            <v>16.84</v>
          </cell>
          <cell r="Y476">
            <v>0</v>
          </cell>
          <cell r="Z476">
            <v>16.84</v>
          </cell>
          <cell r="AA476"/>
          <cell r="AB476">
            <v>17.682000000000002</v>
          </cell>
          <cell r="AC476" t="str">
            <v>OK</v>
          </cell>
          <cell r="AD476">
            <v>0</v>
          </cell>
          <cell r="AE476" t="str">
            <v>EUR</v>
          </cell>
          <cell r="AF476">
            <v>0</v>
          </cell>
          <cell r="AI476" t="str">
            <v>NORM</v>
          </cell>
          <cell r="AJ476" t="str">
            <v>Normal</v>
          </cell>
          <cell r="AM476" t="str">
            <v>PX1.2</v>
          </cell>
          <cell r="AN476" t="str">
            <v>Prix magasin + 20% de marg</v>
          </cell>
          <cell r="AP476">
            <v>0</v>
          </cell>
          <cell r="AQ476">
            <v>0</v>
          </cell>
          <cell r="AS476">
            <v>25.26</v>
          </cell>
          <cell r="AT476">
            <v>25.259999999999998</v>
          </cell>
          <cell r="AU476">
            <v>26.523000000000003</v>
          </cell>
        </row>
        <row r="477">
          <cell r="A477" t="str">
            <v>VCHARP8X160B50</v>
          </cell>
          <cell r="C477" t="str">
            <v>AS</v>
          </cell>
          <cell r="D477" t="str">
            <v>BOITE DE 50 VIS CHARPENTE 8X160 INOX A2 TX40</v>
          </cell>
          <cell r="E477">
            <v>19</v>
          </cell>
          <cell r="F477" t="str">
            <v>QUINCAILLERIE</v>
          </cell>
          <cell r="G477">
            <v>3</v>
          </cell>
          <cell r="H477" t="str">
            <v>KITS COFFRAGES</v>
          </cell>
          <cell r="K477" t="str">
            <v>VCHARP</v>
          </cell>
          <cell r="L477" t="str">
            <v>VIS CHARPENTE</v>
          </cell>
          <cell r="M477" t="str">
            <v>AQUATIRIS</v>
          </cell>
          <cell r="N477" t="str">
            <v>&lt;Non référencé&gt;</v>
          </cell>
          <cell r="O477" t="str">
            <v>&lt;Article non référencé&gt;</v>
          </cell>
          <cell r="Q477">
            <v>1</v>
          </cell>
          <cell r="R477">
            <v>0</v>
          </cell>
          <cell r="S477" t="e">
            <v>#N/A</v>
          </cell>
          <cell r="T477" t="e">
            <v>#N/A</v>
          </cell>
          <cell r="U477" t="e">
            <v>#N/A</v>
          </cell>
          <cell r="V477">
            <v>0</v>
          </cell>
          <cell r="W477">
            <v>0</v>
          </cell>
          <cell r="X477">
            <v>1.05</v>
          </cell>
          <cell r="Y477">
            <v>0</v>
          </cell>
          <cell r="Z477">
            <v>1.05</v>
          </cell>
          <cell r="AA477"/>
          <cell r="AB477">
            <v>52.5</v>
          </cell>
          <cell r="AC477" t="str">
            <v>OK</v>
          </cell>
          <cell r="AD477">
            <v>0</v>
          </cell>
          <cell r="AE477" t="str">
            <v>EUR</v>
          </cell>
          <cell r="AF477">
            <v>0</v>
          </cell>
          <cell r="AI477" t="str">
            <v>NORM</v>
          </cell>
          <cell r="AJ477" t="str">
            <v>Normal</v>
          </cell>
          <cell r="AM477" t="str">
            <v>PX1.2</v>
          </cell>
          <cell r="AN477" t="str">
            <v>Prix magasin + 20% de marg</v>
          </cell>
          <cell r="AP477">
            <v>0</v>
          </cell>
          <cell r="AQ477">
            <v>0</v>
          </cell>
          <cell r="AS477">
            <v>39</v>
          </cell>
          <cell r="AT477">
            <v>1.5750000000000002</v>
          </cell>
          <cell r="AU477">
            <v>78.75</v>
          </cell>
        </row>
        <row r="478">
          <cell r="A478" t="str">
            <v>KITGRANT</v>
          </cell>
          <cell r="C478" t="str">
            <v>AS</v>
          </cell>
          <cell r="D478" t="str">
            <v>TEST GRANT</v>
          </cell>
          <cell r="E478">
            <v>16</v>
          </cell>
          <cell r="F478" t="str">
            <v>SUPPORT DE COMMUNICATION</v>
          </cell>
          <cell r="G478">
            <v>10</v>
          </cell>
          <cell r="H478" t="str">
            <v>SUPPORT DE COMMUNICATION</v>
          </cell>
          <cell r="M478" t="str">
            <v>ATELIERCIEL</v>
          </cell>
          <cell r="N478" t="str">
            <v>KITGRANT</v>
          </cell>
          <cell r="O478" t="str">
            <v>TEST GRANT</v>
          </cell>
          <cell r="P478" t="str">
            <v>pc</v>
          </cell>
          <cell r="Q478">
            <v>1</v>
          </cell>
          <cell r="R478">
            <v>0</v>
          </cell>
          <cell r="S478">
            <v>57</v>
          </cell>
          <cell r="T478">
            <v>40</v>
          </cell>
          <cell r="U478" t="str">
            <v>AS</v>
          </cell>
          <cell r="V478">
            <v>40</v>
          </cell>
          <cell r="W478">
            <v>40</v>
          </cell>
          <cell r="X478">
            <v>40</v>
          </cell>
          <cell r="Y478"/>
          <cell r="Z478"/>
          <cell r="AA478"/>
          <cell r="AB478">
            <v>40</v>
          </cell>
          <cell r="AC478" t="str">
            <v>OK</v>
          </cell>
          <cell r="AD478">
            <v>0</v>
          </cell>
          <cell r="AE478" t="str">
            <v>EUR</v>
          </cell>
          <cell r="AF478">
            <v>0</v>
          </cell>
          <cell r="AI478" t="str">
            <v>NORM</v>
          </cell>
          <cell r="AJ478" t="str">
            <v>Normal</v>
          </cell>
          <cell r="AM478" t="str">
            <v>PX1.2</v>
          </cell>
          <cell r="AN478" t="str">
            <v>Prix magasin + 20% de marg</v>
          </cell>
          <cell r="AP478">
            <v>0</v>
          </cell>
          <cell r="AQ478">
            <v>0</v>
          </cell>
          <cell r="AS478">
            <v>86.26</v>
          </cell>
          <cell r="AT478">
            <v>80</v>
          </cell>
          <cell r="AU478">
            <v>80</v>
          </cell>
        </row>
        <row r="479">
          <cell r="A479" t="str">
            <v>DFVL</v>
          </cell>
          <cell r="C479" t="e">
            <v>#N/A</v>
          </cell>
          <cell r="D479" t="str">
            <v>KIT DRAINAGE FV 4-10 EH - SORTIE LATERALE</v>
          </cell>
          <cell r="E479">
            <v>17</v>
          </cell>
          <cell r="F479" t="str">
            <v>DRAINAGE</v>
          </cell>
          <cell r="G479">
            <v>14</v>
          </cell>
          <cell r="H479" t="str">
            <v>DRAINAGE</v>
          </cell>
          <cell r="I479" t="str">
            <v>NB DFV</v>
          </cell>
          <cell r="J479" t="str">
            <v>Nombre de drainage FV</v>
          </cell>
          <cell r="M479" t="str">
            <v>AQUATIRIS</v>
          </cell>
          <cell r="N479" t="str">
            <v>&lt;Non référencé&gt;</v>
          </cell>
          <cell r="O479" t="str">
            <v>&lt;Article non référencé&gt;</v>
          </cell>
          <cell r="Q479">
            <v>1</v>
          </cell>
          <cell r="R479">
            <v>0</v>
          </cell>
          <cell r="S479" t="e">
            <v>#N/A</v>
          </cell>
          <cell r="T479" t="e">
            <v>#N/A</v>
          </cell>
          <cell r="U479" t="e">
            <v>#N/A</v>
          </cell>
          <cell r="V479" t="str">
            <v>-</v>
          </cell>
          <cell r="W479">
            <v>0</v>
          </cell>
          <cell r="X479">
            <v>54.119</v>
          </cell>
          <cell r="Y479">
            <v>0</v>
          </cell>
          <cell r="Z479"/>
          <cell r="AA479"/>
          <cell r="AB479">
            <v>54.015000000000001</v>
          </cell>
          <cell r="AC479" t="str">
            <v>OK</v>
          </cell>
          <cell r="AD479">
            <v>0</v>
          </cell>
          <cell r="AE479" t="str">
            <v>EUR</v>
          </cell>
          <cell r="AF479">
            <v>0</v>
          </cell>
          <cell r="AI479" t="str">
            <v>NORM</v>
          </cell>
          <cell r="AJ479" t="str">
            <v>Normal</v>
          </cell>
          <cell r="AM479" t="str">
            <v>PX1.2</v>
          </cell>
          <cell r="AN479" t="str">
            <v>Prix magasin + 20% de marg</v>
          </cell>
          <cell r="AP479">
            <v>0</v>
          </cell>
          <cell r="AQ479">
            <v>0</v>
          </cell>
          <cell r="AS479">
            <v>80</v>
          </cell>
          <cell r="AT479">
            <v>81.358979999999988</v>
          </cell>
          <cell r="AU479">
            <v>81.211469999999991</v>
          </cell>
        </row>
        <row r="480">
          <cell r="A480" t="str">
            <v>DFVC</v>
          </cell>
          <cell r="C480" t="e">
            <v>#N/A</v>
          </cell>
          <cell r="D480" t="str">
            <v>KIT DRAINAGE FV 4-10 EH - SORTIE CENTRALE</v>
          </cell>
          <cell r="E480">
            <v>17</v>
          </cell>
          <cell r="F480" t="str">
            <v>DRAINAGE</v>
          </cell>
          <cell r="G480">
            <v>14</v>
          </cell>
          <cell r="H480" t="str">
            <v>DRAINAGE</v>
          </cell>
          <cell r="I480" t="str">
            <v>NB DFV</v>
          </cell>
          <cell r="J480" t="str">
            <v>Nombre de drainage FV</v>
          </cell>
          <cell r="M480" t="str">
            <v>AQUATIRIS</v>
          </cell>
          <cell r="N480" t="str">
            <v>&lt;Non référencé&gt;</v>
          </cell>
          <cell r="O480" t="str">
            <v>&lt;Article non référencé&gt;</v>
          </cell>
          <cell r="Q480">
            <v>1</v>
          </cell>
          <cell r="R480">
            <v>0</v>
          </cell>
          <cell r="S480" t="e">
            <v>#N/A</v>
          </cell>
          <cell r="T480" t="e">
            <v>#N/A</v>
          </cell>
          <cell r="U480" t="e">
            <v>#N/A</v>
          </cell>
          <cell r="V480" t="str">
            <v>-</v>
          </cell>
          <cell r="W480">
            <v>0</v>
          </cell>
          <cell r="X480">
            <v>55.73899999999999</v>
          </cell>
          <cell r="Y480">
            <v>0</v>
          </cell>
          <cell r="Z480"/>
          <cell r="AA480"/>
          <cell r="AB480">
            <v>55.703999999999994</v>
          </cell>
          <cell r="AC480" t="str">
            <v>OK</v>
          </cell>
          <cell r="AD480">
            <v>0</v>
          </cell>
          <cell r="AE480" t="str">
            <v>EUR</v>
          </cell>
          <cell r="AF480">
            <v>0</v>
          </cell>
          <cell r="AI480" t="str">
            <v>NORM</v>
          </cell>
          <cell r="AJ480" t="str">
            <v>Normal</v>
          </cell>
          <cell r="AM480" t="str">
            <v>PX1.2</v>
          </cell>
          <cell r="AN480" t="str">
            <v>Prix magasin + 20% de marg</v>
          </cell>
          <cell r="AP480">
            <v>0</v>
          </cell>
          <cell r="AQ480">
            <v>0</v>
          </cell>
          <cell r="AS480">
            <v>80</v>
          </cell>
          <cell r="AT480">
            <v>83.592499999999987</v>
          </cell>
          <cell r="AU480">
            <v>83.539999999999978</v>
          </cell>
        </row>
        <row r="481">
          <cell r="A481" t="str">
            <v>ECOLAT14</v>
          </cell>
          <cell r="C481" t="str">
            <v>AS</v>
          </cell>
          <cell r="D481" t="str">
            <v>ECOLAT 14CM X 7MM RLX 25ML</v>
          </cell>
          <cell r="E481">
            <v>3</v>
          </cell>
          <cell r="F481" t="str">
            <v>CLOTURES/GRILLES/FINITIONS</v>
          </cell>
          <cell r="G481">
            <v>7</v>
          </cell>
          <cell r="H481" t="str">
            <v>CLOTURES/GRILLES/FINITIONS</v>
          </cell>
          <cell r="K481">
            <v>3</v>
          </cell>
          <cell r="L481" t="str">
            <v>BORDURES</v>
          </cell>
          <cell r="M481" t="str">
            <v>SODAF</v>
          </cell>
          <cell r="N481" t="str">
            <v>ECOLAT14</v>
          </cell>
          <cell r="O481" t="str">
            <v>ECOLAT 14CM X 7MM RLX 25ML</v>
          </cell>
          <cell r="P481" t="str">
            <v>pc</v>
          </cell>
          <cell r="Q481">
            <v>1</v>
          </cell>
          <cell r="R481">
            <v>1</v>
          </cell>
          <cell r="S481">
            <v>8</v>
          </cell>
          <cell r="T481">
            <v>52.13</v>
          </cell>
          <cell r="U481" t="str">
            <v>AS</v>
          </cell>
          <cell r="V481">
            <v>52.13</v>
          </cell>
          <cell r="W481">
            <v>52.13</v>
          </cell>
          <cell r="X481">
            <v>52.13</v>
          </cell>
          <cell r="Y481"/>
          <cell r="Z481"/>
          <cell r="AA481">
            <v>0.08</v>
          </cell>
          <cell r="AB481">
            <v>56.300400000000003</v>
          </cell>
          <cell r="AC481" t="str">
            <v>OK</v>
          </cell>
          <cell r="AD481">
            <v>52.13</v>
          </cell>
          <cell r="AE481" t="str">
            <v>EUR</v>
          </cell>
          <cell r="AF481">
            <v>0</v>
          </cell>
          <cell r="AI481" t="str">
            <v>NORM</v>
          </cell>
          <cell r="AJ481" t="str">
            <v>Normal</v>
          </cell>
          <cell r="AM481" t="str">
            <v>PX1.2</v>
          </cell>
          <cell r="AN481" t="str">
            <v>Prix magasin + 20% de marg</v>
          </cell>
          <cell r="AP481">
            <v>0</v>
          </cell>
          <cell r="AQ481">
            <v>0</v>
          </cell>
          <cell r="AS481">
            <v>76.63</v>
          </cell>
          <cell r="AT481">
            <v>78.195000000000007</v>
          </cell>
          <cell r="AU481">
            <v>84.450600000000009</v>
          </cell>
        </row>
        <row r="482">
          <cell r="A482" t="str">
            <v>ECAR110</v>
          </cell>
          <cell r="C482" t="str">
            <v>AS</v>
          </cell>
          <cell r="D482" t="str">
            <v>CLAPET ANTI RETOUR PVC EVAC D100</v>
          </cell>
          <cell r="E482">
            <v>4</v>
          </cell>
          <cell r="F482" t="str">
            <v>PIECES DETACHEES</v>
          </cell>
          <cell r="M482" t="str">
            <v>NICOLL</v>
          </cell>
          <cell r="N482" t="str">
            <v>ECAR110</v>
          </cell>
          <cell r="O482" t="str">
            <v>CLAPET ANTI RETOUR PVC EVAC D100</v>
          </cell>
          <cell r="P482" t="str">
            <v>pc</v>
          </cell>
          <cell r="Q482">
            <v>1</v>
          </cell>
          <cell r="R482">
            <v>0</v>
          </cell>
          <cell r="S482" t="e">
            <v>#N/A</v>
          </cell>
          <cell r="T482" t="e">
            <v>#N/A</v>
          </cell>
          <cell r="U482" t="e">
            <v>#N/A</v>
          </cell>
          <cell r="V482">
            <v>58.72</v>
          </cell>
          <cell r="W482">
            <v>58.72</v>
          </cell>
          <cell r="X482">
            <v>58.72</v>
          </cell>
          <cell r="Y482"/>
          <cell r="Z482"/>
          <cell r="AA482"/>
          <cell r="AB482">
            <v>58.72</v>
          </cell>
          <cell r="AC482" t="str">
            <v>OK</v>
          </cell>
          <cell r="AD482">
            <v>58.72</v>
          </cell>
          <cell r="AE482" t="str">
            <v>EUR</v>
          </cell>
          <cell r="AF482">
            <v>0</v>
          </cell>
          <cell r="AI482" t="str">
            <v>NORM</v>
          </cell>
          <cell r="AJ482" t="str">
            <v>Normal</v>
          </cell>
          <cell r="AM482" t="str">
            <v>PX1.2</v>
          </cell>
          <cell r="AN482" t="str">
            <v>Prix magasin + 20% de marg</v>
          </cell>
          <cell r="AO482">
            <v>1</v>
          </cell>
          <cell r="AP482">
            <v>0</v>
          </cell>
          <cell r="AQ482">
            <v>0</v>
          </cell>
          <cell r="AS482">
            <v>88.08</v>
          </cell>
          <cell r="AT482">
            <v>88.08</v>
          </cell>
          <cell r="AU482">
            <v>88.08</v>
          </cell>
        </row>
        <row r="483">
          <cell r="A483" t="str">
            <v>REHAUS400</v>
          </cell>
          <cell r="C483" t="str">
            <v>AS</v>
          </cell>
          <cell r="D483" t="str">
            <v>REHAUSSE DE CUVE HT400</v>
          </cell>
          <cell r="E483">
            <v>9</v>
          </cell>
          <cell r="F483" t="str">
            <v>POSTES DE RELEVAGE</v>
          </cell>
          <cell r="G483">
            <v>5</v>
          </cell>
          <cell r="H483" t="str">
            <v>POSTES DE RELEVAGE</v>
          </cell>
          <cell r="K483">
            <v>3</v>
          </cell>
          <cell r="L483" t="str">
            <v>ACCESSOIRES POSTE</v>
          </cell>
          <cell r="M483" t="str">
            <v>EMP</v>
          </cell>
          <cell r="N483" t="str">
            <v>POSTEAQUATIRISREHAUS</v>
          </cell>
          <cell r="O483" t="str">
            <v>REHAUSSE DE CUVE HT400</v>
          </cell>
          <cell r="P483" t="str">
            <v>pc</v>
          </cell>
          <cell r="Q483">
            <v>1</v>
          </cell>
          <cell r="R483">
            <v>1</v>
          </cell>
          <cell r="S483" t="e">
            <v>#N/A</v>
          </cell>
          <cell r="T483" t="e">
            <v>#N/A</v>
          </cell>
          <cell r="U483" t="e">
            <v>#N/A</v>
          </cell>
          <cell r="V483">
            <v>59</v>
          </cell>
          <cell r="W483">
            <v>59</v>
          </cell>
          <cell r="X483">
            <v>59</v>
          </cell>
          <cell r="Y483"/>
          <cell r="Z483"/>
          <cell r="AA483"/>
          <cell r="AB483">
            <v>59</v>
          </cell>
          <cell r="AC483" t="str">
            <v>OK</v>
          </cell>
          <cell r="AD483">
            <v>59</v>
          </cell>
          <cell r="AE483" t="str">
            <v>EUR</v>
          </cell>
          <cell r="AF483">
            <v>0</v>
          </cell>
          <cell r="AI483" t="str">
            <v>NORM</v>
          </cell>
          <cell r="AJ483" t="str">
            <v>Normal</v>
          </cell>
          <cell r="AM483" t="str">
            <v>PX1.2</v>
          </cell>
          <cell r="AN483" t="str">
            <v>Prix magasin + 20% de marg</v>
          </cell>
          <cell r="AP483">
            <v>0</v>
          </cell>
          <cell r="AQ483">
            <v>0</v>
          </cell>
          <cell r="AS483">
            <v>90.27</v>
          </cell>
          <cell r="AT483">
            <v>88.5</v>
          </cell>
          <cell r="AU483">
            <v>88.5</v>
          </cell>
        </row>
        <row r="484">
          <cell r="A484" t="str">
            <v>PCLC10EH</v>
          </cell>
          <cell r="C484" t="e">
            <v>#N/A</v>
          </cell>
          <cell r="D484" t="str">
            <v xml:space="preserve">CLOISON CENTRALE FV 10EH </v>
          </cell>
          <cell r="M484" t="str">
            <v>AQUATIRIS</v>
          </cell>
          <cell r="N484" t="str">
            <v>&lt;Non référencé&gt;</v>
          </cell>
          <cell r="O484" t="str">
            <v>&lt;Article non référencé&gt;</v>
          </cell>
          <cell r="Q484">
            <v>1</v>
          </cell>
          <cell r="R484">
            <v>0</v>
          </cell>
          <cell r="S484" t="e">
            <v>#N/A</v>
          </cell>
          <cell r="T484" t="e">
            <v>#N/A</v>
          </cell>
          <cell r="U484" t="e">
            <v>#N/A</v>
          </cell>
          <cell r="V484" t="str">
            <v>-</v>
          </cell>
          <cell r="W484">
            <v>0</v>
          </cell>
          <cell r="X484">
            <v>58.456000000000003</v>
          </cell>
          <cell r="Y484">
            <v>0</v>
          </cell>
          <cell r="Z484"/>
          <cell r="AA484"/>
          <cell r="AB484">
            <v>62.667200000000001</v>
          </cell>
          <cell r="AC484" t="str">
            <v>OK</v>
          </cell>
          <cell r="AD484">
            <v>0</v>
          </cell>
          <cell r="AE484" t="str">
            <v>EUR</v>
          </cell>
          <cell r="AF484">
            <v>0</v>
          </cell>
          <cell r="AI484" t="str">
            <v>NORM</v>
          </cell>
          <cell r="AJ484" t="str">
            <v>Normal</v>
          </cell>
          <cell r="AM484" t="str">
            <v>PX1.2</v>
          </cell>
          <cell r="AN484" t="str">
            <v>Prix magasin + 20% de marg</v>
          </cell>
          <cell r="AP484">
            <v>0</v>
          </cell>
          <cell r="AQ484">
            <v>0</v>
          </cell>
          <cell r="AS484">
            <v>90.47</v>
          </cell>
          <cell r="AT484">
            <v>84.546750000000003</v>
          </cell>
          <cell r="AU484">
            <v>90.707799999999992</v>
          </cell>
        </row>
        <row r="485">
          <cell r="A485" t="str">
            <v>MTGALVA</v>
          </cell>
          <cell r="C485" t="e">
            <v>#N/A</v>
          </cell>
          <cell r="D485" t="str">
            <v>BARRE DE RENFORT EN T GALVANISE</v>
          </cell>
          <cell r="E485">
            <v>13</v>
          </cell>
          <cell r="F485" t="str">
            <v>PROTECTIONS SANITAIRES</v>
          </cell>
          <cell r="Q485">
            <v>0</v>
          </cell>
          <cell r="R485">
            <v>0</v>
          </cell>
          <cell r="S485" t="e">
            <v>#N/A</v>
          </cell>
          <cell r="T485" t="e">
            <v>#N/A</v>
          </cell>
          <cell r="U485" t="e">
            <v>#N/A</v>
          </cell>
          <cell r="V485">
            <v>0</v>
          </cell>
          <cell r="W485">
            <v>0</v>
          </cell>
          <cell r="X485" t="e">
            <v>#N/A</v>
          </cell>
          <cell r="Y485">
            <v>0</v>
          </cell>
          <cell r="Z485"/>
          <cell r="AA485"/>
          <cell r="AB485" t="e">
            <v>#N/A</v>
          </cell>
          <cell r="AC485"/>
          <cell r="AD485">
            <v>0</v>
          </cell>
          <cell r="AF485">
            <v>0</v>
          </cell>
          <cell r="AI485" t="str">
            <v>NORM</v>
          </cell>
          <cell r="AJ485" t="str">
            <v>Normal</v>
          </cell>
          <cell r="AM485" t="str">
            <v>PX1.2</v>
          </cell>
          <cell r="AN485" t="str">
            <v>Prix magasin + 20% de marg</v>
          </cell>
          <cell r="AP485">
            <v>0</v>
          </cell>
          <cell r="AQ485">
            <v>0</v>
          </cell>
          <cell r="AS485">
            <v>0</v>
          </cell>
          <cell r="AT485" t="e">
            <v>#N/A</v>
          </cell>
          <cell r="AU485" t="e">
            <v>#N/A</v>
          </cell>
        </row>
        <row r="486">
          <cell r="A486" t="str">
            <v>MANTIR25</v>
          </cell>
          <cell r="C486" t="str">
            <v>AS</v>
          </cell>
          <cell r="D486" t="str">
            <v>BARRIERE ANTI RACINE ROULEAU DE 25M</v>
          </cell>
          <cell r="E486">
            <v>1</v>
          </cell>
          <cell r="F486" t="str">
            <v>MEMBRANES ET ANTI-RACINES</v>
          </cell>
          <cell r="G486">
            <v>2</v>
          </cell>
          <cell r="H486" t="str">
            <v>MEMBRANES ET ANTI-RACINES</v>
          </cell>
          <cell r="K486">
            <v>7</v>
          </cell>
          <cell r="L486" t="str">
            <v>ANTI-RACINES ET ACCESSOIRES</v>
          </cell>
          <cell r="M486" t="str">
            <v>JARDIPROTEC</v>
          </cell>
          <cell r="N486" t="str">
            <v>MANTIR25</v>
          </cell>
          <cell r="O486" t="str">
            <v>BARRIERE ANTI RACINE rouleau de 25m</v>
          </cell>
          <cell r="P486" t="str">
            <v>pc</v>
          </cell>
          <cell r="Q486">
            <v>1</v>
          </cell>
          <cell r="R486">
            <v>1</v>
          </cell>
          <cell r="S486">
            <v>86</v>
          </cell>
          <cell r="T486">
            <v>95.5</v>
          </cell>
          <cell r="U486" t="str">
            <v>AS</v>
          </cell>
          <cell r="V486">
            <v>60.51</v>
          </cell>
          <cell r="W486">
            <v>60.51</v>
          </cell>
          <cell r="X486">
            <v>60.51</v>
          </cell>
          <cell r="Y486"/>
          <cell r="Z486"/>
          <cell r="AA486"/>
          <cell r="AB486">
            <v>60.51</v>
          </cell>
          <cell r="AC486" t="str">
            <v>OK</v>
          </cell>
          <cell r="AD486">
            <v>60.51</v>
          </cell>
          <cell r="AE486" t="str">
            <v>EUR</v>
          </cell>
          <cell r="AF486">
            <v>0</v>
          </cell>
          <cell r="AI486" t="str">
            <v>NORM</v>
          </cell>
          <cell r="AJ486" t="str">
            <v>Normal</v>
          </cell>
          <cell r="AM486" t="str">
            <v>PX1.2</v>
          </cell>
          <cell r="AN486" t="str">
            <v>Prix magasin + 20% de marg</v>
          </cell>
          <cell r="AO486" t="str">
            <v>ML</v>
          </cell>
          <cell r="AP486">
            <v>0</v>
          </cell>
          <cell r="AQ486">
            <v>0</v>
          </cell>
          <cell r="AS486">
            <v>82.5</v>
          </cell>
          <cell r="AT486">
            <v>90.765000000000001</v>
          </cell>
          <cell r="AU486">
            <v>90.765000000000001</v>
          </cell>
        </row>
        <row r="487">
          <cell r="A487" t="str">
            <v>MTOLE1</v>
          </cell>
          <cell r="C487" t="str">
            <v>AN</v>
          </cell>
          <cell r="D487" t="str">
            <v xml:space="preserve">SUPPORT BAS INOX </v>
          </cell>
          <cell r="E487">
            <v>9</v>
          </cell>
          <cell r="F487" t="str">
            <v>POSTES DE RELEVAGE</v>
          </cell>
          <cell r="G487">
            <v>5</v>
          </cell>
          <cell r="H487" t="str">
            <v>POSTES DE RELEVAGE</v>
          </cell>
          <cell r="K487">
            <v>3</v>
          </cell>
          <cell r="L487" t="str">
            <v>ACCESSOIRES POSTE</v>
          </cell>
          <cell r="M487" t="str">
            <v>MC</v>
          </cell>
          <cell r="N487" t="str">
            <v>MTOLE1</v>
          </cell>
          <cell r="O487" t="str">
            <v xml:space="preserve">SUPPORT BAS INOX </v>
          </cell>
          <cell r="Q487">
            <v>1</v>
          </cell>
          <cell r="R487">
            <v>1</v>
          </cell>
          <cell r="S487">
            <v>95</v>
          </cell>
          <cell r="T487">
            <v>17.73</v>
          </cell>
          <cell r="U487" t="str">
            <v>AN</v>
          </cell>
          <cell r="V487">
            <v>17.73</v>
          </cell>
          <cell r="W487">
            <v>17.73</v>
          </cell>
          <cell r="X487">
            <v>17.73</v>
          </cell>
          <cell r="Y487"/>
          <cell r="Z487"/>
          <cell r="AA487"/>
          <cell r="AB487">
            <v>17.73</v>
          </cell>
          <cell r="AC487" t="str">
            <v>OK</v>
          </cell>
          <cell r="AD487">
            <v>17.73</v>
          </cell>
          <cell r="AE487" t="str">
            <v>EUR</v>
          </cell>
          <cell r="AF487">
            <v>0</v>
          </cell>
          <cell r="AI487" t="str">
            <v>NORM</v>
          </cell>
          <cell r="AJ487" t="str">
            <v>Normal</v>
          </cell>
          <cell r="AM487" t="str">
            <v>PX1.2</v>
          </cell>
          <cell r="AN487" t="str">
            <v>Prix magasin + 20% de marg</v>
          </cell>
          <cell r="AP487">
            <v>0</v>
          </cell>
          <cell r="AQ487">
            <v>0</v>
          </cell>
          <cell r="AS487">
            <v>21.71</v>
          </cell>
          <cell r="AT487">
            <v>22.162500000000001</v>
          </cell>
          <cell r="AU487">
            <v>22.162500000000001</v>
          </cell>
        </row>
        <row r="488">
          <cell r="A488" t="str">
            <v>MTOLE2</v>
          </cell>
          <cell r="C488" t="str">
            <v>AN</v>
          </cell>
          <cell r="D488" t="str">
            <v>SUPPORT HAUT INOX 575MM</v>
          </cell>
          <cell r="E488">
            <v>9</v>
          </cell>
          <cell r="F488" t="str">
            <v>POSTES DE RELEVAGE</v>
          </cell>
          <cell r="G488">
            <v>5</v>
          </cell>
          <cell r="H488" t="str">
            <v>POSTES DE RELEVAGE</v>
          </cell>
          <cell r="K488">
            <v>3</v>
          </cell>
          <cell r="L488" t="str">
            <v>ACCESSOIRES POSTE</v>
          </cell>
          <cell r="M488" t="str">
            <v>MC</v>
          </cell>
          <cell r="N488" t="str">
            <v>MTOLE2</v>
          </cell>
          <cell r="O488" t="str">
            <v>SUPPORT HAUT INOX 575mm</v>
          </cell>
          <cell r="Q488">
            <v>1</v>
          </cell>
          <cell r="R488">
            <v>1</v>
          </cell>
          <cell r="S488">
            <v>221</v>
          </cell>
          <cell r="T488">
            <v>13.05</v>
          </cell>
          <cell r="U488" t="str">
            <v>AN</v>
          </cell>
          <cell r="V488">
            <v>13.05</v>
          </cell>
          <cell r="W488">
            <v>13.05</v>
          </cell>
          <cell r="X488">
            <v>13.05</v>
          </cell>
          <cell r="Y488"/>
          <cell r="Z488"/>
          <cell r="AA488"/>
          <cell r="AB488">
            <v>13.05</v>
          </cell>
          <cell r="AC488" t="str">
            <v>OK</v>
          </cell>
          <cell r="AD488">
            <v>13.05</v>
          </cell>
          <cell r="AE488" t="str">
            <v>EUR</v>
          </cell>
          <cell r="AF488">
            <v>0</v>
          </cell>
          <cell r="AI488" t="str">
            <v>NORM</v>
          </cell>
          <cell r="AJ488" t="str">
            <v>Normal</v>
          </cell>
          <cell r="AM488" t="str">
            <v>PX1.2</v>
          </cell>
          <cell r="AN488" t="str">
            <v>Prix magasin + 20% de marg</v>
          </cell>
          <cell r="AP488">
            <v>0</v>
          </cell>
          <cell r="AQ488">
            <v>0</v>
          </cell>
          <cell r="AS488">
            <v>18.489999999999998</v>
          </cell>
          <cell r="AT488">
            <v>19.575000000000003</v>
          </cell>
          <cell r="AU488">
            <v>19.575000000000003</v>
          </cell>
        </row>
        <row r="489">
          <cell r="A489" t="str">
            <v>MTOLE3</v>
          </cell>
          <cell r="C489" t="str">
            <v>AN</v>
          </cell>
          <cell r="D489" t="str">
            <v>SUPPORT HAUT INOX 510MM</v>
          </cell>
          <cell r="E489">
            <v>9</v>
          </cell>
          <cell r="F489" t="str">
            <v>POSTES DE RELEVAGE</v>
          </cell>
          <cell r="G489">
            <v>5</v>
          </cell>
          <cell r="H489" t="str">
            <v>POSTES DE RELEVAGE</v>
          </cell>
          <cell r="K489">
            <v>3</v>
          </cell>
          <cell r="L489" t="str">
            <v>ACCESSOIRES POSTE</v>
          </cell>
          <cell r="M489" t="str">
            <v>MC</v>
          </cell>
          <cell r="N489" t="str">
            <v>MTOLE3</v>
          </cell>
          <cell r="O489" t="str">
            <v>SUPPORT HAUT SANS VIS LG 510 MM</v>
          </cell>
          <cell r="Q489">
            <v>1</v>
          </cell>
          <cell r="R489">
            <v>1</v>
          </cell>
          <cell r="S489">
            <v>151</v>
          </cell>
          <cell r="T489">
            <v>12.16</v>
          </cell>
          <cell r="U489" t="str">
            <v>AN</v>
          </cell>
          <cell r="V489">
            <v>12.16</v>
          </cell>
          <cell r="W489">
            <v>12.16</v>
          </cell>
          <cell r="X489">
            <v>12.16</v>
          </cell>
          <cell r="Y489"/>
          <cell r="Z489"/>
          <cell r="AA489"/>
          <cell r="AB489">
            <v>12.16</v>
          </cell>
          <cell r="AC489" t="str">
            <v>OK</v>
          </cell>
          <cell r="AD489">
            <v>14.36</v>
          </cell>
          <cell r="AE489" t="str">
            <v>EUR</v>
          </cell>
          <cell r="AF489">
            <v>0</v>
          </cell>
          <cell r="AI489" t="str">
            <v>NORM</v>
          </cell>
          <cell r="AJ489" t="str">
            <v>Normal</v>
          </cell>
          <cell r="AM489" t="str">
            <v>PX1.2</v>
          </cell>
          <cell r="AN489" t="str">
            <v>Prix magasin + 20% de marg</v>
          </cell>
          <cell r="AP489">
            <v>0</v>
          </cell>
          <cell r="AQ489">
            <v>0</v>
          </cell>
          <cell r="AS489">
            <v>19.91</v>
          </cell>
          <cell r="AT489">
            <v>21.28</v>
          </cell>
          <cell r="AU489">
            <v>21.28</v>
          </cell>
        </row>
        <row r="490">
          <cell r="A490" t="str">
            <v>MTOLE4</v>
          </cell>
          <cell r="C490" t="str">
            <v>AN</v>
          </cell>
          <cell r="D490" t="str">
            <v>TOLE SUPPORT FLOTTEUR ALARME</v>
          </cell>
          <cell r="E490">
            <v>9</v>
          </cell>
          <cell r="F490" t="str">
            <v>POSTES DE RELEVAGE</v>
          </cell>
          <cell r="G490">
            <v>5</v>
          </cell>
          <cell r="H490" t="str">
            <v>POSTES DE RELEVAGE</v>
          </cell>
          <cell r="K490">
            <v>3</v>
          </cell>
          <cell r="L490" t="str">
            <v>ACCESSOIRES POSTE</v>
          </cell>
          <cell r="M490" t="str">
            <v>MC</v>
          </cell>
          <cell r="N490" t="str">
            <v>MTOLE4</v>
          </cell>
          <cell r="O490" t="str">
            <v>TOLE SUPPORT FLOTTEUR ALARME</v>
          </cell>
          <cell r="Q490">
            <v>1</v>
          </cell>
          <cell r="R490">
            <v>1</v>
          </cell>
          <cell r="S490">
            <v>243</v>
          </cell>
          <cell r="T490">
            <v>2.99</v>
          </cell>
          <cell r="U490" t="str">
            <v>AN</v>
          </cell>
          <cell r="V490">
            <v>2.99</v>
          </cell>
          <cell r="W490">
            <v>2.99</v>
          </cell>
          <cell r="X490">
            <v>2.99</v>
          </cell>
          <cell r="Y490"/>
          <cell r="Z490"/>
          <cell r="AA490"/>
          <cell r="AB490">
            <v>2.99</v>
          </cell>
          <cell r="AC490" t="str">
            <v>OK</v>
          </cell>
          <cell r="AD490">
            <v>2.72</v>
          </cell>
          <cell r="AE490" t="str">
            <v>EUR</v>
          </cell>
          <cell r="AF490">
            <v>0</v>
          </cell>
          <cell r="AI490" t="str">
            <v>NORM</v>
          </cell>
          <cell r="AJ490" t="str">
            <v>Normal</v>
          </cell>
          <cell r="AM490" t="str">
            <v>PX1.2</v>
          </cell>
          <cell r="AN490" t="str">
            <v>Prix magasin + 20% de marg</v>
          </cell>
          <cell r="AP490">
            <v>0</v>
          </cell>
          <cell r="AQ490">
            <v>0</v>
          </cell>
          <cell r="AS490">
            <v>4.1900000000000004</v>
          </cell>
          <cell r="AT490">
            <v>4.4850000000000003</v>
          </cell>
          <cell r="AU490">
            <v>4.4850000000000003</v>
          </cell>
        </row>
        <row r="491">
          <cell r="A491" t="str">
            <v>MTOLEDP</v>
          </cell>
          <cell r="C491" t="str">
            <v>AN</v>
          </cell>
          <cell r="D491" t="str">
            <v>SUPPORT HAUT INOX 630 MM POUR D800 DP</v>
          </cell>
          <cell r="E491">
            <v>9</v>
          </cell>
          <cell r="F491" t="str">
            <v>POSTES DE RELEVAGE</v>
          </cell>
          <cell r="G491">
            <v>5</v>
          </cell>
          <cell r="H491" t="str">
            <v>POSTES DE RELEVAGE</v>
          </cell>
          <cell r="K491">
            <v>3</v>
          </cell>
          <cell r="L491" t="str">
            <v>ACCESSOIRES POSTE</v>
          </cell>
          <cell r="M491" t="str">
            <v>MC</v>
          </cell>
          <cell r="N491" t="str">
            <v>MTOLEDP</v>
          </cell>
          <cell r="O491" t="str">
            <v>SUPPORT HAUT INOX 630 MM POUR D800 DP</v>
          </cell>
          <cell r="Q491">
            <v>1</v>
          </cell>
          <cell r="R491">
            <v>1</v>
          </cell>
          <cell r="S491">
            <v>57</v>
          </cell>
          <cell r="T491">
            <v>19.18</v>
          </cell>
          <cell r="U491" t="str">
            <v>AN</v>
          </cell>
          <cell r="V491">
            <v>19.18</v>
          </cell>
          <cell r="W491">
            <v>19.18</v>
          </cell>
          <cell r="X491">
            <v>19.18</v>
          </cell>
          <cell r="Y491"/>
          <cell r="Z491"/>
          <cell r="AA491"/>
          <cell r="AB491">
            <v>19.18</v>
          </cell>
          <cell r="AC491" t="str">
            <v>OK</v>
          </cell>
          <cell r="AD491">
            <v>19.18</v>
          </cell>
          <cell r="AE491" t="str">
            <v>EUR</v>
          </cell>
          <cell r="AF491">
            <v>0</v>
          </cell>
          <cell r="AI491" t="str">
            <v>NORM</v>
          </cell>
          <cell r="AJ491" t="str">
            <v>Normal</v>
          </cell>
          <cell r="AM491" t="str">
            <v>PX1.2</v>
          </cell>
          <cell r="AN491" t="str">
            <v>Prix magasin + 20% de marg</v>
          </cell>
          <cell r="AP491">
            <v>0</v>
          </cell>
          <cell r="AQ491">
            <v>0</v>
          </cell>
          <cell r="AS491">
            <v>28.77</v>
          </cell>
          <cell r="AT491">
            <v>28.77</v>
          </cell>
          <cell r="AU491">
            <v>28.77</v>
          </cell>
        </row>
        <row r="492">
          <cell r="A492" t="str">
            <v>PCLC14EHA</v>
          </cell>
          <cell r="C492" t="e">
            <v>#N/A</v>
          </cell>
          <cell r="D492" t="str">
            <v>CLOISON CENTRALE FV 14EH 8X3.5</v>
          </cell>
          <cell r="E492">
            <v>1</v>
          </cell>
          <cell r="F492" t="str">
            <v>MEMBRANES ET ANTI-RACINES</v>
          </cell>
          <cell r="G492">
            <v>11</v>
          </cell>
          <cell r="H492" t="str">
            <v>CLOISON</v>
          </cell>
          <cell r="K492">
            <v>1</v>
          </cell>
          <cell r="L492" t="str">
            <v>Pack EPDM FV</v>
          </cell>
          <cell r="M492" t="str">
            <v>AQUATIRIS</v>
          </cell>
          <cell r="N492" t="str">
            <v>&lt;Non référencé&gt;</v>
          </cell>
          <cell r="O492" t="str">
            <v>&lt;Article non référencé&gt;</v>
          </cell>
          <cell r="Q492">
            <v>1</v>
          </cell>
          <cell r="R492">
            <v>0</v>
          </cell>
          <cell r="S492" t="e">
            <v>#N/A</v>
          </cell>
          <cell r="T492" t="e">
            <v>#N/A</v>
          </cell>
          <cell r="U492" t="e">
            <v>#N/A</v>
          </cell>
          <cell r="V492" t="str">
            <v>-</v>
          </cell>
          <cell r="W492">
            <v>0</v>
          </cell>
          <cell r="X492">
            <v>61.775999999999996</v>
          </cell>
          <cell r="Y492">
            <v>0</v>
          </cell>
          <cell r="Z492"/>
          <cell r="AA492"/>
          <cell r="AB492">
            <v>65.911599999999993</v>
          </cell>
          <cell r="AC492" t="str">
            <v>OK</v>
          </cell>
          <cell r="AD492">
            <v>0</v>
          </cell>
          <cell r="AE492" t="str">
            <v>EUR</v>
          </cell>
          <cell r="AF492">
            <v>0</v>
          </cell>
          <cell r="AI492" t="str">
            <v>NORM</v>
          </cell>
          <cell r="AJ492" t="str">
            <v>Normal</v>
          </cell>
          <cell r="AM492" t="str">
            <v>PX1.2</v>
          </cell>
          <cell r="AN492" t="str">
            <v>Prix magasin + 20% de marg</v>
          </cell>
          <cell r="AP492">
            <v>0</v>
          </cell>
          <cell r="AQ492">
            <v>0</v>
          </cell>
          <cell r="AS492">
            <v>96.85</v>
          </cell>
          <cell r="AT492">
            <v>85.508250000000004</v>
          </cell>
          <cell r="AU492">
            <v>91.356400000000008</v>
          </cell>
        </row>
        <row r="493">
          <cell r="A493" t="str">
            <v>MVANGUI110</v>
          </cell>
          <cell r="C493" t="str">
            <v>AS</v>
          </cell>
          <cell r="D493" t="str">
            <v>VANNE GUILLOTINE D110</v>
          </cell>
          <cell r="E493">
            <v>10</v>
          </cell>
          <cell r="F493" t="str">
            <v>ACCESSOIRES AU DETAIL</v>
          </cell>
          <cell r="G493">
            <v>13</v>
          </cell>
          <cell r="H493" t="str">
            <v>VANNES</v>
          </cell>
          <cell r="M493" t="str">
            <v>DUKTRAD VDL</v>
          </cell>
          <cell r="N493" t="str">
            <v>6.80.110</v>
          </cell>
          <cell r="O493" t="str">
            <v>VANNES GUILLOTINES DIAMETRE 110</v>
          </cell>
          <cell r="P493" t="str">
            <v>pc</v>
          </cell>
          <cell r="Q493">
            <v>1</v>
          </cell>
          <cell r="R493">
            <v>0</v>
          </cell>
          <cell r="S493" t="e">
            <v>#N/A</v>
          </cell>
          <cell r="T493" t="e">
            <v>#N/A</v>
          </cell>
          <cell r="U493" t="e">
            <v>#N/A</v>
          </cell>
          <cell r="V493">
            <v>63.66</v>
          </cell>
          <cell r="W493">
            <v>63.66</v>
          </cell>
          <cell r="X493">
            <v>63.66</v>
          </cell>
          <cell r="Y493"/>
          <cell r="Z493"/>
          <cell r="AA493"/>
          <cell r="AB493">
            <v>63.66</v>
          </cell>
          <cell r="AC493" t="str">
            <v>OK</v>
          </cell>
          <cell r="AD493">
            <v>60.59</v>
          </cell>
          <cell r="AE493" t="str">
            <v>EUR</v>
          </cell>
          <cell r="AF493">
            <v>0</v>
          </cell>
          <cell r="AI493" t="str">
            <v>NORM</v>
          </cell>
          <cell r="AJ493" t="str">
            <v>Normal</v>
          </cell>
          <cell r="AM493" t="str">
            <v>PX1.2</v>
          </cell>
          <cell r="AN493" t="str">
            <v>Prix magasin + 20% de marg</v>
          </cell>
          <cell r="AO493">
            <v>1</v>
          </cell>
          <cell r="AP493">
            <v>0</v>
          </cell>
          <cell r="AQ493">
            <v>0</v>
          </cell>
          <cell r="AS493">
            <v>90.89</v>
          </cell>
          <cell r="AT493">
            <v>95.49</v>
          </cell>
          <cell r="AU493">
            <v>95.49</v>
          </cell>
        </row>
        <row r="494">
          <cell r="A494" t="str">
            <v>MREHA800</v>
          </cell>
          <cell r="C494" t="str">
            <v>AS</v>
          </cell>
          <cell r="D494" t="str">
            <v>REHAUSSE POSTE DE RELEVAGE D800 + JOINT VIS</v>
          </cell>
          <cell r="E494">
            <v>9</v>
          </cell>
          <cell r="F494" t="str">
            <v>POSTES DE RELEVAGE</v>
          </cell>
          <cell r="G494">
            <v>5</v>
          </cell>
          <cell r="H494" t="str">
            <v>POSTES DE RELEVAGE</v>
          </cell>
          <cell r="K494">
            <v>3</v>
          </cell>
          <cell r="L494" t="str">
            <v>ACCESSOIRES POSTE</v>
          </cell>
          <cell r="M494" t="str">
            <v>ROTOTEC</v>
          </cell>
          <cell r="N494" t="str">
            <v>IAQREHA800</v>
          </cell>
          <cell r="O494" t="str">
            <v>REHAUSSE POSTE DE RELEVAGE Ø800 + JOINT VIS</v>
          </cell>
          <cell r="P494" t="str">
            <v>pc</v>
          </cell>
          <cell r="Q494">
            <v>1</v>
          </cell>
          <cell r="R494">
            <v>1</v>
          </cell>
          <cell r="S494" t="e">
            <v>#N/A</v>
          </cell>
          <cell r="T494" t="e">
            <v>#N/A</v>
          </cell>
          <cell r="U494" t="e">
            <v>#N/A</v>
          </cell>
          <cell r="V494">
            <v>63.9</v>
          </cell>
          <cell r="W494">
            <v>63.9</v>
          </cell>
          <cell r="X494">
            <v>63.9</v>
          </cell>
          <cell r="Y494"/>
          <cell r="Z494"/>
          <cell r="AA494"/>
          <cell r="AB494">
            <v>63.9</v>
          </cell>
          <cell r="AC494" t="str">
            <v>OK</v>
          </cell>
          <cell r="AD494">
            <v>0</v>
          </cell>
          <cell r="AE494" t="str">
            <v>EUR</v>
          </cell>
          <cell r="AF494">
            <v>0</v>
          </cell>
          <cell r="AI494" t="str">
            <v>NORM</v>
          </cell>
          <cell r="AJ494" t="str">
            <v>Normal</v>
          </cell>
          <cell r="AM494" t="str">
            <v>PX1.2</v>
          </cell>
          <cell r="AN494" t="str">
            <v>Prix magasin + 20% de marg</v>
          </cell>
          <cell r="AP494">
            <v>0</v>
          </cell>
          <cell r="AQ494">
            <v>0</v>
          </cell>
          <cell r="AS494">
            <v>95.85</v>
          </cell>
          <cell r="AT494">
            <v>95.85</v>
          </cell>
          <cell r="AU494">
            <v>95.85</v>
          </cell>
        </row>
        <row r="495">
          <cell r="A495" t="str">
            <v>COFRELECV2VAUTO</v>
          </cell>
          <cell r="C495" t="str">
            <v>AS</v>
          </cell>
          <cell r="D495" t="str">
            <v>COFFRET ELECTRIQUE - AUTO 3 VANNES 2 VOIES</v>
          </cell>
          <cell r="M495" t="str">
            <v>&lt;Defaut&gt;</v>
          </cell>
          <cell r="N495" t="str">
            <v>COFRELECV2VAUTO</v>
          </cell>
          <cell r="O495" t="str">
            <v>COFFRET ELECTRIQUE - AUTO 3 VANNES 2 VOIES</v>
          </cell>
          <cell r="Q495">
            <v>1</v>
          </cell>
          <cell r="R495">
            <v>1</v>
          </cell>
          <cell r="S495" t="e">
            <v>#N/A</v>
          </cell>
          <cell r="T495" t="e">
            <v>#N/A</v>
          </cell>
          <cell r="U495" t="e">
            <v>#N/A</v>
          </cell>
          <cell r="V495">
            <v>0</v>
          </cell>
          <cell r="W495">
            <v>0</v>
          </cell>
          <cell r="X495">
            <v>774.25</v>
          </cell>
          <cell r="Y495"/>
          <cell r="Z495"/>
          <cell r="AA495"/>
          <cell r="AB495">
            <v>774.25</v>
          </cell>
          <cell r="AC495" t="str">
            <v>OK</v>
          </cell>
          <cell r="AD495">
            <v>0</v>
          </cell>
          <cell r="AE495" t="str">
            <v>EUR</v>
          </cell>
          <cell r="AF495">
            <v>0</v>
          </cell>
          <cell r="AI495" t="str">
            <v>NORM</v>
          </cell>
          <cell r="AJ495" t="str">
            <v>Normal</v>
          </cell>
          <cell r="AP495">
            <v>0</v>
          </cell>
          <cell r="AQ495">
            <v>0</v>
          </cell>
          <cell r="AS495">
            <v>900</v>
          </cell>
          <cell r="AT495">
            <v>967.8125</v>
          </cell>
          <cell r="AU495">
            <v>967.8125</v>
          </cell>
        </row>
        <row r="496">
          <cell r="A496" t="str">
            <v>PCLC12EHA</v>
          </cell>
          <cell r="C496" t="e">
            <v>#N/A</v>
          </cell>
          <cell r="D496" t="str">
            <v>CLOISON CENTRALE FV 12EH 6X4</v>
          </cell>
          <cell r="E496">
            <v>1</v>
          </cell>
          <cell r="F496" t="str">
            <v>MEMBRANES ET ANTI-RACINES</v>
          </cell>
          <cell r="G496">
            <v>11</v>
          </cell>
          <cell r="H496" t="str">
            <v>CLOISON</v>
          </cell>
          <cell r="K496">
            <v>1</v>
          </cell>
          <cell r="L496" t="str">
            <v>Pack EPDM FV</v>
          </cell>
          <cell r="M496" t="str">
            <v>AQUATIRIS</v>
          </cell>
          <cell r="N496" t="str">
            <v>&lt;Non référencé&gt;</v>
          </cell>
          <cell r="O496" t="str">
            <v>&lt;Article non référencé&gt;</v>
          </cell>
          <cell r="Q496">
            <v>1</v>
          </cell>
          <cell r="R496">
            <v>0</v>
          </cell>
          <cell r="S496" t="e">
            <v>#N/A</v>
          </cell>
          <cell r="T496" t="e">
            <v>#N/A</v>
          </cell>
          <cell r="U496" t="e">
            <v>#N/A</v>
          </cell>
          <cell r="V496" t="str">
            <v>-</v>
          </cell>
          <cell r="W496">
            <v>0</v>
          </cell>
          <cell r="X496">
            <v>66.09</v>
          </cell>
          <cell r="Y496">
            <v>0</v>
          </cell>
          <cell r="Z496"/>
          <cell r="AA496"/>
          <cell r="AB496">
            <v>70.476399999999998</v>
          </cell>
          <cell r="AC496" t="str">
            <v>OK</v>
          </cell>
          <cell r="AD496">
            <v>0</v>
          </cell>
          <cell r="AE496" t="str">
            <v>EUR</v>
          </cell>
          <cell r="AF496">
            <v>0</v>
          </cell>
          <cell r="AI496" t="str">
            <v>NORM</v>
          </cell>
          <cell r="AJ496" t="str">
            <v>Normal</v>
          </cell>
          <cell r="AM496" t="str">
            <v>PX1.2</v>
          </cell>
          <cell r="AN496" t="str">
            <v>Prix magasin + 20% de marg</v>
          </cell>
          <cell r="AP496">
            <v>0</v>
          </cell>
          <cell r="AQ496">
            <v>0</v>
          </cell>
          <cell r="AS496">
            <v>103.34</v>
          </cell>
          <cell r="AT496">
            <v>92.190750000000008</v>
          </cell>
          <cell r="AU496">
            <v>98.425600000000003</v>
          </cell>
        </row>
        <row r="497">
          <cell r="A497" t="str">
            <v>MVAN3V50</v>
          </cell>
          <cell r="C497" t="str">
            <v>AN</v>
          </cell>
          <cell r="D497" t="str">
            <v>VANNES 3 VOIES D50</v>
          </cell>
          <cell r="E497">
            <v>10</v>
          </cell>
          <cell r="F497" t="str">
            <v>ACCESSOIRES AU DETAIL</v>
          </cell>
          <cell r="G497">
            <v>13</v>
          </cell>
          <cell r="H497" t="str">
            <v>VANNES</v>
          </cell>
          <cell r="M497" t="str">
            <v>ALIAXIS</v>
          </cell>
          <cell r="N497" t="str">
            <v>MVAN3V50</v>
          </cell>
          <cell r="O497" t="str">
            <v>VANNES 3 VOIES DIAM 50</v>
          </cell>
          <cell r="P497">
            <v>1</v>
          </cell>
          <cell r="Q497">
            <v>1</v>
          </cell>
          <cell r="R497">
            <v>1</v>
          </cell>
          <cell r="S497">
            <v>22</v>
          </cell>
          <cell r="T497">
            <v>75.8</v>
          </cell>
          <cell r="U497" t="str">
            <v>AN</v>
          </cell>
          <cell r="V497">
            <v>75.8</v>
          </cell>
          <cell r="W497">
            <v>75.8</v>
          </cell>
          <cell r="X497">
            <v>75.8</v>
          </cell>
          <cell r="Y497"/>
          <cell r="Z497"/>
          <cell r="AA497">
            <v>0.04</v>
          </cell>
          <cell r="AB497">
            <v>78.831999999999994</v>
          </cell>
          <cell r="AC497" t="str">
            <v>OK</v>
          </cell>
          <cell r="AD497">
            <v>75.8</v>
          </cell>
          <cell r="AE497" t="str">
            <v>EUR</v>
          </cell>
          <cell r="AF497">
            <v>0</v>
          </cell>
          <cell r="AI497" t="str">
            <v>NORM</v>
          </cell>
          <cell r="AJ497" t="str">
            <v>Normal</v>
          </cell>
          <cell r="AM497" t="str">
            <v>PX1.2</v>
          </cell>
          <cell r="AN497" t="str">
            <v>Prix magasin + 20% de marg</v>
          </cell>
          <cell r="AO497">
            <v>1</v>
          </cell>
          <cell r="AP497">
            <v>0</v>
          </cell>
          <cell r="AQ497">
            <v>0</v>
          </cell>
          <cell r="AS497">
            <v>98.54</v>
          </cell>
          <cell r="AT497">
            <v>100.81400000000001</v>
          </cell>
          <cell r="AU497">
            <v>104.84656</v>
          </cell>
        </row>
        <row r="498">
          <cell r="A498" t="str">
            <v>PCLC14EHB</v>
          </cell>
          <cell r="C498" t="e">
            <v>#N/A</v>
          </cell>
          <cell r="D498" t="str">
            <v>CLOISON CENTRALE FV 14EH 7X4</v>
          </cell>
          <cell r="E498">
            <v>1</v>
          </cell>
          <cell r="F498" t="str">
            <v>MEMBRANES ET ANTI-RACINES</v>
          </cell>
          <cell r="G498">
            <v>11</v>
          </cell>
          <cell r="H498" t="str">
            <v>CLOISON</v>
          </cell>
          <cell r="K498">
            <v>1</v>
          </cell>
          <cell r="L498" t="str">
            <v>Pack EPDM FV</v>
          </cell>
          <cell r="M498" t="str">
            <v>AQUATIRIS</v>
          </cell>
          <cell r="N498" t="str">
            <v>&lt;Non référencé&gt;</v>
          </cell>
          <cell r="O498" t="str">
            <v>&lt;Article non référencé&gt;</v>
          </cell>
          <cell r="Q498">
            <v>1</v>
          </cell>
          <cell r="R498">
            <v>0</v>
          </cell>
          <cell r="S498" t="e">
            <v>#N/A</v>
          </cell>
          <cell r="T498" t="e">
            <v>#N/A</v>
          </cell>
          <cell r="U498" t="e">
            <v>#N/A</v>
          </cell>
          <cell r="V498" t="str">
            <v>-</v>
          </cell>
          <cell r="W498">
            <v>0</v>
          </cell>
          <cell r="X498">
            <v>66.436000000000007</v>
          </cell>
          <cell r="Y498">
            <v>0</v>
          </cell>
          <cell r="Z498"/>
          <cell r="AA498"/>
          <cell r="AB498">
            <v>70.864400000000003</v>
          </cell>
          <cell r="AC498" t="str">
            <v>OK</v>
          </cell>
          <cell r="AD498">
            <v>0</v>
          </cell>
          <cell r="AE498" t="str">
            <v>EUR</v>
          </cell>
          <cell r="AF498">
            <v>0</v>
          </cell>
          <cell r="AI498" t="str">
            <v>NORM</v>
          </cell>
          <cell r="AJ498" t="str">
            <v>Normal</v>
          </cell>
          <cell r="AM498" t="str">
            <v>PX1.2</v>
          </cell>
          <cell r="AN498" t="str">
            <v>Prix magasin + 20% de marg</v>
          </cell>
          <cell r="AP498">
            <v>0</v>
          </cell>
          <cell r="AQ498">
            <v>0</v>
          </cell>
          <cell r="AS498">
            <v>103.84</v>
          </cell>
          <cell r="AT498">
            <v>92.498249999999999</v>
          </cell>
          <cell r="AU498">
            <v>98.785600000000017</v>
          </cell>
        </row>
        <row r="499">
          <cell r="A499" t="str">
            <v>MVAN3VM50</v>
          </cell>
          <cell r="C499" t="str">
            <v>AN</v>
          </cell>
          <cell r="D499" t="str">
            <v>VANNES 3 VOIES MOTORISEE D50</v>
          </cell>
          <cell r="E499">
            <v>10</v>
          </cell>
          <cell r="F499" t="str">
            <v>ACCESSOIRES AU DETAIL</v>
          </cell>
          <cell r="G499">
            <v>13</v>
          </cell>
          <cell r="H499" t="str">
            <v>VANNES</v>
          </cell>
          <cell r="M499" t="str">
            <v>ALIAXIS</v>
          </cell>
          <cell r="N499" t="str">
            <v>MVAN3VM50</v>
          </cell>
          <cell r="O499" t="str">
            <v>VANNES 3 VOIES MOTORISEE DIAM 50</v>
          </cell>
          <cell r="P499">
            <v>1</v>
          </cell>
          <cell r="Q499">
            <v>1</v>
          </cell>
          <cell r="R499">
            <v>1</v>
          </cell>
          <cell r="S499" t="e">
            <v>#N/A</v>
          </cell>
          <cell r="T499" t="e">
            <v>#N/A</v>
          </cell>
          <cell r="U499" t="e">
            <v>#N/A</v>
          </cell>
          <cell r="V499">
            <v>342.04</v>
          </cell>
          <cell r="W499">
            <v>342.04</v>
          </cell>
          <cell r="X499">
            <v>342.04</v>
          </cell>
          <cell r="Y499"/>
          <cell r="Z499"/>
          <cell r="AA499">
            <v>0.04</v>
          </cell>
          <cell r="AB499">
            <v>355.72160000000002</v>
          </cell>
          <cell r="AC499" t="str">
            <v>OK</v>
          </cell>
          <cell r="AD499">
            <v>342.04</v>
          </cell>
          <cell r="AE499" t="str">
            <v>EUR</v>
          </cell>
          <cell r="AF499">
            <v>0</v>
          </cell>
          <cell r="AI499" t="str">
            <v>NORM</v>
          </cell>
          <cell r="AJ499" t="str">
            <v>Normal</v>
          </cell>
          <cell r="AM499" t="str">
            <v>PX1.2</v>
          </cell>
          <cell r="AN499" t="str">
            <v>Prix magasin + 20% de marg</v>
          </cell>
          <cell r="AO499">
            <v>1</v>
          </cell>
          <cell r="AP499">
            <v>0</v>
          </cell>
          <cell r="AQ499">
            <v>0</v>
          </cell>
          <cell r="AS499">
            <v>444.65</v>
          </cell>
          <cell r="AT499">
            <v>454.91320000000007</v>
          </cell>
          <cell r="AU499">
            <v>473.10972800000008</v>
          </cell>
        </row>
        <row r="500">
          <cell r="A500" t="str">
            <v>MVAN3VM63</v>
          </cell>
          <cell r="C500" t="e">
            <v>#N/A</v>
          </cell>
          <cell r="D500" t="str">
            <v>VANNE 3 VOIES MOTORISEE DIAM 63</v>
          </cell>
          <cell r="E500">
            <v>10</v>
          </cell>
          <cell r="F500" t="str">
            <v>ACCESSOIRES AU DETAIL</v>
          </cell>
          <cell r="G500">
            <v>13</v>
          </cell>
          <cell r="H500" t="str">
            <v>VANNES</v>
          </cell>
          <cell r="M500" t="str">
            <v>ALIAXIS</v>
          </cell>
          <cell r="N500" t="str">
            <v>TKDIVL63TKD90</v>
          </cell>
          <cell r="O500" t="str">
            <v>VANNES 3 VOIES MOTORISEE DIAM 63</v>
          </cell>
          <cell r="P500">
            <v>1</v>
          </cell>
          <cell r="Q500">
            <v>1</v>
          </cell>
          <cell r="R500">
            <v>1</v>
          </cell>
          <cell r="S500" t="e">
            <v>#N/A</v>
          </cell>
          <cell r="T500" t="e">
            <v>#N/A</v>
          </cell>
          <cell r="U500" t="e">
            <v>#N/A</v>
          </cell>
          <cell r="V500">
            <v>364.8</v>
          </cell>
          <cell r="W500">
            <v>364.8</v>
          </cell>
          <cell r="X500" t="e">
            <v>#N/A</v>
          </cell>
          <cell r="Y500">
            <v>364.8</v>
          </cell>
          <cell r="Z500"/>
          <cell r="AA500">
            <v>0.04</v>
          </cell>
          <cell r="AB500" t="e">
            <v>#N/A</v>
          </cell>
          <cell r="AC500"/>
          <cell r="AD500">
            <v>364.8</v>
          </cell>
          <cell r="AE500" t="str">
            <v>EUR</v>
          </cell>
          <cell r="AF500">
            <v>0</v>
          </cell>
          <cell r="AI500" t="str">
            <v>NORM</v>
          </cell>
          <cell r="AJ500" t="str">
            <v>Normal</v>
          </cell>
          <cell r="AM500" t="str">
            <v>PX1.2</v>
          </cell>
          <cell r="AN500" t="str">
            <v>Prix magasin + 20% de marg</v>
          </cell>
          <cell r="AO500">
            <v>1</v>
          </cell>
          <cell r="AP500">
            <v>2</v>
          </cell>
          <cell r="AQ500">
            <v>0</v>
          </cell>
          <cell r="AS500">
            <v>444.4</v>
          </cell>
          <cell r="AT500" t="e">
            <v>#N/A</v>
          </cell>
          <cell r="AU500" t="e">
            <v>#N/A</v>
          </cell>
        </row>
        <row r="501">
          <cell r="A501" t="str">
            <v>MVAN3VMHI50</v>
          </cell>
          <cell r="C501" t="str">
            <v>AN</v>
          </cell>
          <cell r="D501" t="str">
            <v>VANNES 3 VOIES MOTORISEE HORLOGE INTEGRE D50</v>
          </cell>
          <cell r="E501">
            <v>10</v>
          </cell>
          <cell r="F501" t="str">
            <v>ACCESSOIRES AU DETAIL</v>
          </cell>
          <cell r="G501">
            <v>13</v>
          </cell>
          <cell r="H501" t="str">
            <v>VANNES</v>
          </cell>
          <cell r="M501" t="str">
            <v>ALIAXIS</v>
          </cell>
          <cell r="N501" t="str">
            <v>TKDIVLCE50EPMBLT</v>
          </cell>
          <cell r="O501" t="str">
            <v>VANNES 3 VOIES MOTORISEE HORLOGE INTEGRE D50</v>
          </cell>
          <cell r="P501">
            <v>1</v>
          </cell>
          <cell r="Q501">
            <v>1</v>
          </cell>
          <cell r="R501">
            <v>1</v>
          </cell>
          <cell r="S501" t="e">
            <v>#N/A</v>
          </cell>
          <cell r="T501" t="e">
            <v>#N/A</v>
          </cell>
          <cell r="U501" t="e">
            <v>#N/A</v>
          </cell>
          <cell r="V501">
            <v>491.6</v>
          </cell>
          <cell r="W501">
            <v>491.6</v>
          </cell>
          <cell r="X501">
            <v>491.6</v>
          </cell>
          <cell r="Y501"/>
          <cell r="Z501"/>
          <cell r="AA501"/>
          <cell r="AB501">
            <v>575.4</v>
          </cell>
          <cell r="AC501" t="str">
            <v>OK</v>
          </cell>
          <cell r="AD501">
            <v>491.6</v>
          </cell>
          <cell r="AE501" t="str">
            <v>EUR</v>
          </cell>
          <cell r="AF501">
            <v>0</v>
          </cell>
          <cell r="AI501" t="str">
            <v>NORM</v>
          </cell>
          <cell r="AJ501" t="str">
            <v>Normal</v>
          </cell>
          <cell r="AM501" t="str">
            <v>PX1.2</v>
          </cell>
          <cell r="AN501" t="str">
            <v>Prix magasin + 20% de marg</v>
          </cell>
          <cell r="AO501">
            <v>1</v>
          </cell>
          <cell r="AP501">
            <v>0</v>
          </cell>
          <cell r="AQ501">
            <v>0</v>
          </cell>
          <cell r="AS501">
            <v>639.08000000000004</v>
          </cell>
          <cell r="AT501">
            <v>653.82800000000009</v>
          </cell>
          <cell r="AU501">
            <v>765.28200000000004</v>
          </cell>
        </row>
        <row r="502">
          <cell r="A502" t="str">
            <v>PCLC16EH</v>
          </cell>
          <cell r="C502" t="e">
            <v>#N/A</v>
          </cell>
          <cell r="D502" t="str">
            <v>CLOISON CENTRALE FV 16EH 8X4</v>
          </cell>
          <cell r="E502">
            <v>1</v>
          </cell>
          <cell r="F502" t="str">
            <v>MEMBRANES ET ANTI-RACINES</v>
          </cell>
          <cell r="G502">
            <v>11</v>
          </cell>
          <cell r="H502" t="str">
            <v>CLOISON</v>
          </cell>
          <cell r="K502">
            <v>1</v>
          </cell>
          <cell r="L502" t="str">
            <v>Pack EPDM FV</v>
          </cell>
          <cell r="M502" t="str">
            <v>AQUATIRIS</v>
          </cell>
          <cell r="N502" t="str">
            <v>&lt;Non référencé&gt;</v>
          </cell>
          <cell r="O502" t="str">
            <v>&lt;Article non référencé&gt;</v>
          </cell>
          <cell r="Q502">
            <v>1</v>
          </cell>
          <cell r="R502">
            <v>0</v>
          </cell>
          <cell r="S502" t="e">
            <v>#N/A</v>
          </cell>
          <cell r="T502" t="e">
            <v>#N/A</v>
          </cell>
          <cell r="U502" t="e">
            <v>#N/A</v>
          </cell>
          <cell r="V502" t="str">
            <v>-</v>
          </cell>
          <cell r="W502">
            <v>0</v>
          </cell>
          <cell r="X502">
            <v>66.436000000000007</v>
          </cell>
          <cell r="Y502">
            <v>0</v>
          </cell>
          <cell r="Z502"/>
          <cell r="AA502"/>
          <cell r="AB502">
            <v>70.864400000000003</v>
          </cell>
          <cell r="AC502" t="str">
            <v>OK</v>
          </cell>
          <cell r="AD502">
            <v>0</v>
          </cell>
          <cell r="AE502" t="str">
            <v>EUR</v>
          </cell>
          <cell r="AF502">
            <v>0</v>
          </cell>
          <cell r="AI502" t="str">
            <v>NORM</v>
          </cell>
          <cell r="AJ502" t="str">
            <v>Normal</v>
          </cell>
          <cell r="AM502" t="str">
            <v>PX1.2</v>
          </cell>
          <cell r="AN502" t="str">
            <v>Prix magasin + 20% de marg</v>
          </cell>
          <cell r="AP502">
            <v>0</v>
          </cell>
          <cell r="AQ502">
            <v>0</v>
          </cell>
          <cell r="AS502">
            <v>103.84</v>
          </cell>
          <cell r="AT502">
            <v>92.498249999999999</v>
          </cell>
          <cell r="AU502">
            <v>98.785600000000017</v>
          </cell>
        </row>
        <row r="503">
          <cell r="A503" t="str">
            <v>CUVEDN200</v>
          </cell>
          <cell r="C503" t="e">
            <v>#N/A</v>
          </cell>
          <cell r="D503" t="str">
            <v>ACCESSOIRE POUR CUVE DN 200</v>
          </cell>
          <cell r="E503">
            <v>5</v>
          </cell>
          <cell r="F503" t="str">
            <v>REGARDS/REPARTITEURS/CHASSES</v>
          </cell>
          <cell r="G503">
            <v>1</v>
          </cell>
          <cell r="H503" t="str">
            <v>REGARDS/REPARTITEURS/CHASSES</v>
          </cell>
          <cell r="K503">
            <v>1</v>
          </cell>
          <cell r="L503" t="str">
            <v>DISTRIBUTION GRAVITAIRE/CHASSE/BROYEUR</v>
          </cell>
          <cell r="M503" t="str">
            <v>AQUATIRIS</v>
          </cell>
          <cell r="N503" t="str">
            <v>&lt;Non référencé&gt;</v>
          </cell>
          <cell r="O503" t="str">
            <v>&lt;Article non référencé&gt;</v>
          </cell>
          <cell r="Q503">
            <v>1</v>
          </cell>
          <cell r="R503">
            <v>0</v>
          </cell>
          <cell r="S503" t="e">
            <v>#N/A</v>
          </cell>
          <cell r="T503" t="e">
            <v>#N/A</v>
          </cell>
          <cell r="U503" t="e">
            <v>#N/A</v>
          </cell>
          <cell r="V503">
            <v>0</v>
          </cell>
          <cell r="W503">
            <v>0</v>
          </cell>
          <cell r="X503">
            <v>56.939</v>
          </cell>
          <cell r="Y503">
            <v>0</v>
          </cell>
          <cell r="Z503"/>
          <cell r="AA503"/>
          <cell r="AB503">
            <v>66.521999999999991</v>
          </cell>
          <cell r="AC503" t="str">
            <v>OK</v>
          </cell>
          <cell r="AD503">
            <v>0</v>
          </cell>
          <cell r="AE503" t="str">
            <v>EUR</v>
          </cell>
          <cell r="AF503">
            <v>0</v>
          </cell>
          <cell r="AI503" t="str">
            <v>NORM</v>
          </cell>
          <cell r="AJ503" t="str">
            <v>Normal</v>
          </cell>
          <cell r="AM503" t="str">
            <v>PX1.2</v>
          </cell>
          <cell r="AN503" t="str">
            <v>Prix magasin + 20% de marg</v>
          </cell>
          <cell r="AP503">
            <v>0</v>
          </cell>
          <cell r="AQ503">
            <v>0</v>
          </cell>
          <cell r="AS503">
            <v>86.35</v>
          </cell>
          <cell r="AT503">
            <v>86.723500000000001</v>
          </cell>
          <cell r="AU503">
            <v>101.09800000000001</v>
          </cell>
        </row>
        <row r="504">
          <cell r="A504" t="str">
            <v>PCLC18EHA</v>
          </cell>
          <cell r="C504" t="e">
            <v>#N/A</v>
          </cell>
          <cell r="D504" t="str">
            <v>CLOISON CENTRALE FV 18EH 8X4.5</v>
          </cell>
          <cell r="E504">
            <v>1</v>
          </cell>
          <cell r="F504" t="str">
            <v>MEMBRANES ET ANTI-RACINES</v>
          </cell>
          <cell r="G504">
            <v>11</v>
          </cell>
          <cell r="H504" t="str">
            <v>CLOISON</v>
          </cell>
          <cell r="K504">
            <v>1</v>
          </cell>
          <cell r="L504" t="str">
            <v>Pack EPDM FV</v>
          </cell>
          <cell r="M504" t="str">
            <v>AQUATIRIS</v>
          </cell>
          <cell r="N504" t="str">
            <v>&lt;Non référencé&gt;</v>
          </cell>
          <cell r="O504" t="str">
            <v>&lt;Article non référencé&gt;</v>
          </cell>
          <cell r="Q504">
            <v>1</v>
          </cell>
          <cell r="R504">
            <v>0</v>
          </cell>
          <cell r="S504" t="e">
            <v>#N/A</v>
          </cell>
          <cell r="T504" t="e">
            <v>#N/A</v>
          </cell>
          <cell r="U504" t="e">
            <v>#N/A</v>
          </cell>
          <cell r="V504" t="str">
            <v>-</v>
          </cell>
          <cell r="W504">
            <v>0</v>
          </cell>
          <cell r="X504">
            <v>70.066000000000003</v>
          </cell>
          <cell r="Y504">
            <v>0</v>
          </cell>
          <cell r="Z504"/>
          <cell r="AA504"/>
          <cell r="AB504">
            <v>74.78479999999999</v>
          </cell>
          <cell r="AC504" t="str">
            <v>OK</v>
          </cell>
          <cell r="AD504">
            <v>0</v>
          </cell>
          <cell r="AE504" t="str">
            <v>EUR</v>
          </cell>
          <cell r="AF504">
            <v>0</v>
          </cell>
          <cell r="AI504" t="str">
            <v>NORM</v>
          </cell>
          <cell r="AJ504" t="str">
            <v>Normal</v>
          </cell>
          <cell r="AM504" t="str">
            <v>PX1.2</v>
          </cell>
          <cell r="AN504" t="str">
            <v>Prix magasin + 20% de marg</v>
          </cell>
          <cell r="AP504">
            <v>0</v>
          </cell>
          <cell r="AQ504">
            <v>0</v>
          </cell>
          <cell r="AS504">
            <v>109.28</v>
          </cell>
          <cell r="AT504">
            <v>97.943250000000006</v>
          </cell>
          <cell r="AU504">
            <v>104.6662</v>
          </cell>
        </row>
        <row r="505">
          <cell r="A505" t="str">
            <v>ZDR2</v>
          </cell>
          <cell r="C505" t="e">
            <v>#N/A</v>
          </cell>
          <cell r="D505" t="str">
            <v>KIT DRAINAGE VENTILATION BAC 5 - 6 EH</v>
          </cell>
          <cell r="E505">
            <v>12</v>
          </cell>
          <cell r="F505" t="str">
            <v>KITS BACS/KITS COFFRAGES</v>
          </cell>
          <cell r="G505">
            <v>12</v>
          </cell>
          <cell r="H505" t="str">
            <v>KITS BACS</v>
          </cell>
          <cell r="M505" t="str">
            <v>AQUATIRIS</v>
          </cell>
          <cell r="N505" t="str">
            <v>&lt;Non référencé&gt;</v>
          </cell>
          <cell r="O505" t="str">
            <v>&lt;Article non référencé&gt;</v>
          </cell>
          <cell r="Q505">
            <v>1</v>
          </cell>
          <cell r="R505">
            <v>0</v>
          </cell>
          <cell r="S505" t="e">
            <v>#N/A</v>
          </cell>
          <cell r="T505" t="e">
            <v>#N/A</v>
          </cell>
          <cell r="U505" t="e">
            <v>#N/A</v>
          </cell>
          <cell r="V505" t="str">
            <v>-</v>
          </cell>
          <cell r="W505">
            <v>0</v>
          </cell>
          <cell r="X505">
            <v>71.443999999999988</v>
          </cell>
          <cell r="Y505">
            <v>0</v>
          </cell>
          <cell r="Z505"/>
          <cell r="AA505"/>
          <cell r="AB505">
            <v>68.965999999999994</v>
          </cell>
          <cell r="AC505" t="str">
            <v>OK</v>
          </cell>
          <cell r="AD505">
            <v>0</v>
          </cell>
          <cell r="AE505" t="str">
            <v>EUR</v>
          </cell>
          <cell r="AF505">
            <v>0</v>
          </cell>
          <cell r="AI505" t="str">
            <v>NORM</v>
          </cell>
          <cell r="AJ505" t="str">
            <v>Normal</v>
          </cell>
          <cell r="AM505" t="str">
            <v>PX1.2</v>
          </cell>
          <cell r="AN505" t="str">
            <v>Prix magasin + 20% de marg</v>
          </cell>
          <cell r="AP505">
            <v>0</v>
          </cell>
          <cell r="AQ505">
            <v>0</v>
          </cell>
          <cell r="AS505">
            <v>105.94</v>
          </cell>
          <cell r="AT505">
            <v>113.09523999999999</v>
          </cell>
          <cell r="AU505">
            <v>107.51024000000001</v>
          </cell>
        </row>
        <row r="506">
          <cell r="A506" t="str">
            <v>MVANINOX</v>
          </cell>
          <cell r="C506" t="str">
            <v>AN</v>
          </cell>
          <cell r="D506" t="str">
            <v>VANNE INOX</v>
          </cell>
          <cell r="E506">
            <v>10</v>
          </cell>
          <cell r="F506" t="str">
            <v>ACCESSOIRES AU DETAIL</v>
          </cell>
          <cell r="G506">
            <v>13</v>
          </cell>
          <cell r="H506" t="str">
            <v>VANNES</v>
          </cell>
          <cell r="M506" t="str">
            <v>EMP</v>
          </cell>
          <cell r="N506" t="str">
            <v>PELLEINOXF</v>
          </cell>
          <cell r="O506" t="str">
            <v>PELLE INOX AQUATIRIS</v>
          </cell>
          <cell r="Q506">
            <v>1</v>
          </cell>
          <cell r="R506">
            <v>1</v>
          </cell>
          <cell r="S506" t="e">
            <v>#N/A</v>
          </cell>
          <cell r="T506" t="e">
            <v>#N/A</v>
          </cell>
          <cell r="U506" t="e">
            <v>#N/A</v>
          </cell>
          <cell r="V506">
            <v>35.5</v>
          </cell>
          <cell r="W506">
            <v>35.5</v>
          </cell>
          <cell r="X506">
            <v>45.5</v>
          </cell>
          <cell r="Y506"/>
          <cell r="Z506"/>
          <cell r="AA506"/>
          <cell r="AB506">
            <v>45.5</v>
          </cell>
          <cell r="AC506" t="str">
            <v>OK</v>
          </cell>
          <cell r="AD506">
            <v>35.5</v>
          </cell>
          <cell r="AE506" t="str">
            <v>EUR</v>
          </cell>
          <cell r="AF506">
            <v>0</v>
          </cell>
          <cell r="AI506" t="str">
            <v>NORM</v>
          </cell>
          <cell r="AJ506" t="str">
            <v>Normal</v>
          </cell>
          <cell r="AM506" t="str">
            <v>PX1.2</v>
          </cell>
          <cell r="AN506" t="str">
            <v>Prix magasin + 20% de marg</v>
          </cell>
          <cell r="AO506">
            <v>1</v>
          </cell>
          <cell r="AP506">
            <v>0</v>
          </cell>
          <cell r="AQ506">
            <v>0</v>
          </cell>
          <cell r="AS506">
            <v>38.549999999999997</v>
          </cell>
          <cell r="AT506">
            <v>56.875</v>
          </cell>
          <cell r="AU506">
            <v>56.875</v>
          </cell>
        </row>
        <row r="507">
          <cell r="A507" t="str">
            <v>MY100</v>
          </cell>
          <cell r="C507" t="str">
            <v>AN</v>
          </cell>
          <cell r="D507" t="str">
            <v>Y 100 GRAVITAIRE</v>
          </cell>
          <cell r="M507" t="str">
            <v>HTUBE</v>
          </cell>
          <cell r="N507" t="str">
            <v>MY100</v>
          </cell>
          <cell r="O507" t="str">
            <v>Y 100 GRAVITAIRE</v>
          </cell>
          <cell r="Q507">
            <v>1</v>
          </cell>
          <cell r="R507">
            <v>1</v>
          </cell>
          <cell r="S507" t="e">
            <v>#N/A</v>
          </cell>
          <cell r="T507" t="e">
            <v>#N/A</v>
          </cell>
          <cell r="U507" t="e">
            <v>#N/A</v>
          </cell>
          <cell r="V507">
            <v>2.85</v>
          </cell>
          <cell r="W507">
            <v>2.85</v>
          </cell>
          <cell r="X507">
            <v>2.85</v>
          </cell>
          <cell r="Y507"/>
          <cell r="Z507"/>
          <cell r="AA507"/>
          <cell r="AB507">
            <v>2.85</v>
          </cell>
          <cell r="AC507" t="str">
            <v>OK</v>
          </cell>
          <cell r="AD507">
            <v>2.85</v>
          </cell>
          <cell r="AE507" t="str">
            <v>EUR</v>
          </cell>
          <cell r="AF507">
            <v>0</v>
          </cell>
          <cell r="AI507" t="str">
            <v>NORM</v>
          </cell>
          <cell r="AJ507" t="str">
            <v>Normal</v>
          </cell>
          <cell r="AM507" t="str">
            <v>PX1.2</v>
          </cell>
          <cell r="AN507" t="str">
            <v>Prix magasin + 20% de marg</v>
          </cell>
          <cell r="AP507">
            <v>0</v>
          </cell>
          <cell r="AQ507">
            <v>0</v>
          </cell>
          <cell r="AS507">
            <v>5.55</v>
          </cell>
          <cell r="AT507">
            <v>5.7</v>
          </cell>
          <cell r="AU507">
            <v>5.7</v>
          </cell>
        </row>
        <row r="508">
          <cell r="A508" t="str">
            <v>NCLAPETDR100</v>
          </cell>
          <cell r="C508" t="str">
            <v>AN</v>
          </cell>
          <cell r="D508" t="str">
            <v xml:space="preserve">TUBE PVC JAUNE SORTIE A CLAPET DIAM 100 </v>
          </cell>
          <cell r="E508">
            <v>8</v>
          </cell>
          <cell r="F508" t="str">
            <v>PVC/PE</v>
          </cell>
          <cell r="G508">
            <v>4</v>
          </cell>
          <cell r="H508" t="str">
            <v>PVC/PE</v>
          </cell>
          <cell r="K508">
            <v>3</v>
          </cell>
          <cell r="L508" t="str">
            <v>PVC EVACUATION / VENTILATION / DRAINAGE</v>
          </cell>
          <cell r="M508" t="str">
            <v>ODPLAST</v>
          </cell>
          <cell r="N508" t="str">
            <v>NCLAPETDR100</v>
          </cell>
          <cell r="O508" t="str">
            <v xml:space="preserve">SORTIE A CLAPET Diam 100 </v>
          </cell>
          <cell r="Q508">
            <v>1</v>
          </cell>
          <cell r="R508">
            <v>1</v>
          </cell>
          <cell r="S508">
            <v>72</v>
          </cell>
          <cell r="T508">
            <v>12.24</v>
          </cell>
          <cell r="U508" t="str">
            <v>AN</v>
          </cell>
          <cell r="V508">
            <v>12.24</v>
          </cell>
          <cell r="W508">
            <v>12.24</v>
          </cell>
          <cell r="X508">
            <v>12.24</v>
          </cell>
          <cell r="Y508"/>
          <cell r="Z508"/>
          <cell r="AA508"/>
          <cell r="AB508">
            <v>12.24</v>
          </cell>
          <cell r="AC508" t="str">
            <v>OK</v>
          </cell>
          <cell r="AD508">
            <v>12.24</v>
          </cell>
          <cell r="AE508" t="str">
            <v>EUR</v>
          </cell>
          <cell r="AF508">
            <v>0</v>
          </cell>
          <cell r="AI508" t="str">
            <v>NORM</v>
          </cell>
          <cell r="AJ508" t="str">
            <v>Normal</v>
          </cell>
          <cell r="AM508" t="str">
            <v>PX1.2</v>
          </cell>
          <cell r="AN508" t="str">
            <v>Prix magasin + 20% de marg</v>
          </cell>
          <cell r="AP508">
            <v>0</v>
          </cell>
          <cell r="AQ508">
            <v>0</v>
          </cell>
          <cell r="AS508">
            <v>20.81</v>
          </cell>
          <cell r="AT508">
            <v>21.42</v>
          </cell>
          <cell r="AU508">
            <v>21.42</v>
          </cell>
        </row>
        <row r="509">
          <cell r="A509" t="str">
            <v>ECOLAT19</v>
          </cell>
          <cell r="C509" t="str">
            <v>AS</v>
          </cell>
          <cell r="D509" t="str">
            <v>ECOLAT 19 CM X 7MM RLX 25M</v>
          </cell>
          <cell r="E509">
            <v>3</v>
          </cell>
          <cell r="F509" t="str">
            <v>CLOTURES/GRILLES/FINITIONS</v>
          </cell>
          <cell r="G509">
            <v>7</v>
          </cell>
          <cell r="H509" t="str">
            <v>CLOTURES/GRILLES/FINITIONS</v>
          </cell>
          <cell r="K509">
            <v>3</v>
          </cell>
          <cell r="L509" t="str">
            <v>BORDURES</v>
          </cell>
          <cell r="M509" t="str">
            <v>SODAF</v>
          </cell>
          <cell r="N509" t="str">
            <v>2KTPSKDJJ</v>
          </cell>
          <cell r="O509" t="str">
            <v>EXTENSION DE COMMANDE 3 VOIES D50</v>
          </cell>
          <cell r="P509" t="str">
            <v>pc</v>
          </cell>
          <cell r="Q509">
            <v>1</v>
          </cell>
          <cell r="R509">
            <v>1</v>
          </cell>
          <cell r="S509" t="e">
            <v>#N/A</v>
          </cell>
          <cell r="T509" t="e">
            <v>#N/A</v>
          </cell>
          <cell r="U509" t="e">
            <v>#N/A</v>
          </cell>
          <cell r="V509">
            <v>66.38</v>
          </cell>
          <cell r="W509">
            <v>66.38</v>
          </cell>
          <cell r="X509">
            <v>66.38</v>
          </cell>
          <cell r="Y509"/>
          <cell r="Z509"/>
          <cell r="AA509">
            <v>0.08</v>
          </cell>
          <cell r="AB509">
            <v>71.690399999999997</v>
          </cell>
          <cell r="AC509" t="str">
            <v>OK</v>
          </cell>
          <cell r="AD509">
            <v>66.38</v>
          </cell>
          <cell r="AE509" t="str">
            <v>EUR</v>
          </cell>
          <cell r="AF509">
            <v>0</v>
          </cell>
          <cell r="AI509" t="str">
            <v>NORM</v>
          </cell>
          <cell r="AJ509" t="str">
            <v>Normal</v>
          </cell>
          <cell r="AM509" t="str">
            <v>PX1.2</v>
          </cell>
          <cell r="AN509" t="str">
            <v>Prix magasin + 20% de marg</v>
          </cell>
          <cell r="AO509">
            <v>1</v>
          </cell>
          <cell r="AP509">
            <v>0</v>
          </cell>
          <cell r="AQ509">
            <v>0</v>
          </cell>
          <cell r="AS509">
            <v>97.58</v>
          </cell>
          <cell r="AT509">
            <v>99.57</v>
          </cell>
          <cell r="AU509">
            <v>107.53559999999999</v>
          </cell>
        </row>
        <row r="510">
          <cell r="A510" t="str">
            <v>DIR02</v>
          </cell>
          <cell r="C510" t="str">
            <v>AS</v>
          </cell>
          <cell r="D510" t="str">
            <v>GRAND REGARD + COUVERCLE</v>
          </cell>
          <cell r="E510">
            <v>5</v>
          </cell>
          <cell r="F510" t="str">
            <v>REGARDS/REPARTITEURS/CHASSES</v>
          </cell>
          <cell r="G510">
            <v>1</v>
          </cell>
          <cell r="H510" t="str">
            <v>REGARDS/REPARTITEURS/CHASSES</v>
          </cell>
          <cell r="K510">
            <v>5</v>
          </cell>
          <cell r="L510" t="str">
            <v>REGARDS AU DETAIL</v>
          </cell>
          <cell r="M510" t="str">
            <v>EMP</v>
          </cell>
          <cell r="N510" t="str">
            <v>REGARDDIST008F</v>
          </cell>
          <cell r="O510" t="str">
            <v>REGARD CARRE AVEC COUVERCLE</v>
          </cell>
          <cell r="P510" t="str">
            <v>pc</v>
          </cell>
          <cell r="Q510">
            <v>1</v>
          </cell>
          <cell r="R510">
            <v>1</v>
          </cell>
          <cell r="S510" t="e">
            <v>#N/A</v>
          </cell>
          <cell r="T510" t="e">
            <v>#N/A</v>
          </cell>
          <cell r="U510" t="e">
            <v>#N/A</v>
          </cell>
          <cell r="V510">
            <v>54.9</v>
          </cell>
          <cell r="W510">
            <v>54.9</v>
          </cell>
          <cell r="X510">
            <v>54.9</v>
          </cell>
          <cell r="Y510"/>
          <cell r="Z510"/>
          <cell r="AA510"/>
          <cell r="AB510">
            <v>54.9</v>
          </cell>
          <cell r="AC510" t="str">
            <v>OK</v>
          </cell>
          <cell r="AD510">
            <v>54.9</v>
          </cell>
          <cell r="AE510" t="str">
            <v>EUR</v>
          </cell>
          <cell r="AF510">
            <v>0</v>
          </cell>
          <cell r="AI510" t="str">
            <v>NORM</v>
          </cell>
          <cell r="AJ510" t="str">
            <v>Normal</v>
          </cell>
          <cell r="AM510" t="str">
            <v>PX1.2</v>
          </cell>
          <cell r="AN510" t="str">
            <v>Prix magasin + 20% de marg</v>
          </cell>
          <cell r="AP510">
            <v>0</v>
          </cell>
          <cell r="AQ510">
            <v>0</v>
          </cell>
          <cell r="AS510">
            <v>100.31</v>
          </cell>
          <cell r="AT510">
            <v>109.8</v>
          </cell>
          <cell r="AU510">
            <v>109.8</v>
          </cell>
        </row>
        <row r="511">
          <cell r="A511" t="str">
            <v>NSPR</v>
          </cell>
          <cell r="C511" t="e">
            <v>#N/A</v>
          </cell>
          <cell r="D511" t="str">
            <v>POSTE DE RELEVAGE CUVE _800</v>
          </cell>
          <cell r="E511">
            <v>9</v>
          </cell>
          <cell r="F511" t="str">
            <v>POSTES DE RELEVAGE</v>
          </cell>
          <cell r="I511" t="str">
            <v>NB PR</v>
          </cell>
          <cell r="J511" t="str">
            <v>NB de ventes de postes de relevage</v>
          </cell>
          <cell r="K511">
            <v>1</v>
          </cell>
          <cell r="L511" t="str">
            <v>POSTES EAUX CHARGEES DIAM 63</v>
          </cell>
          <cell r="M511" t="str">
            <v>ROTOTEC</v>
          </cell>
          <cell r="N511" t="str">
            <v>NSPR</v>
          </cell>
          <cell r="O511" t="str">
            <v>POSTE DE RELEVAGE CUVE _800</v>
          </cell>
          <cell r="Q511">
            <v>1</v>
          </cell>
          <cell r="R511">
            <v>0</v>
          </cell>
          <cell r="S511" t="e">
            <v>#N/A</v>
          </cell>
          <cell r="T511" t="e">
            <v>#N/A</v>
          </cell>
          <cell r="U511" t="e">
            <v>#N/A</v>
          </cell>
          <cell r="V511">
            <v>0</v>
          </cell>
          <cell r="W511">
            <v>0</v>
          </cell>
          <cell r="X511" t="e">
            <v>#N/A</v>
          </cell>
          <cell r="Y511">
            <v>0</v>
          </cell>
          <cell r="Z511"/>
          <cell r="AA511"/>
          <cell r="AB511" t="e">
            <v>#N/A</v>
          </cell>
          <cell r="AC511"/>
          <cell r="AD511">
            <v>0</v>
          </cell>
          <cell r="AE511" t="str">
            <v>EUR</v>
          </cell>
          <cell r="AF511">
            <v>0</v>
          </cell>
          <cell r="AI511" t="str">
            <v>NORM</v>
          </cell>
          <cell r="AJ511" t="str">
            <v>Normal</v>
          </cell>
          <cell r="AM511" t="str">
            <v>PX1.2</v>
          </cell>
          <cell r="AN511" t="str">
            <v>Prix magasin + 20% de marg</v>
          </cell>
          <cell r="AP511">
            <v>50.75</v>
          </cell>
          <cell r="AQ511">
            <v>0</v>
          </cell>
          <cell r="AS511">
            <v>0</v>
          </cell>
          <cell r="AT511" t="e">
            <v>#N/A</v>
          </cell>
          <cell r="AU511" t="e">
            <v>#N/A</v>
          </cell>
        </row>
        <row r="512">
          <cell r="A512" t="str">
            <v>NSPR-1200</v>
          </cell>
          <cell r="C512" t="e">
            <v>#N/A</v>
          </cell>
          <cell r="D512" t="str">
            <v xml:space="preserve">POSTE RELEVAGE 1M20 </v>
          </cell>
          <cell r="E512">
            <v>9</v>
          </cell>
          <cell r="F512" t="str">
            <v>POSTES DE RELEVAGE</v>
          </cell>
          <cell r="I512" t="str">
            <v>NB PR</v>
          </cell>
          <cell r="J512" t="str">
            <v>NB de ventes de postes de relevage</v>
          </cell>
          <cell r="K512">
            <v>1</v>
          </cell>
          <cell r="L512" t="str">
            <v>POSTES EAUX CHARGEES DIAM 63</v>
          </cell>
          <cell r="Q512">
            <v>0</v>
          </cell>
          <cell r="R512">
            <v>0</v>
          </cell>
          <cell r="S512" t="e">
            <v>#N/A</v>
          </cell>
          <cell r="T512" t="e">
            <v>#N/A</v>
          </cell>
          <cell r="U512" t="e">
            <v>#N/A</v>
          </cell>
          <cell r="V512">
            <v>0</v>
          </cell>
          <cell r="W512">
            <v>0</v>
          </cell>
          <cell r="X512" t="e">
            <v>#N/A</v>
          </cell>
          <cell r="Y512">
            <v>0</v>
          </cell>
          <cell r="Z512"/>
          <cell r="AA512"/>
          <cell r="AB512" t="e">
            <v>#N/A</v>
          </cell>
          <cell r="AC512"/>
          <cell r="AD512">
            <v>0</v>
          </cell>
          <cell r="AF512">
            <v>0</v>
          </cell>
          <cell r="AI512" t="str">
            <v>NORM</v>
          </cell>
          <cell r="AJ512" t="str">
            <v>Normal</v>
          </cell>
          <cell r="AM512" t="str">
            <v>PX1.2</v>
          </cell>
          <cell r="AN512" t="str">
            <v>Prix magasin + 20% de marg</v>
          </cell>
          <cell r="AP512">
            <v>0</v>
          </cell>
          <cell r="AQ512">
            <v>0</v>
          </cell>
          <cell r="AS512">
            <v>0</v>
          </cell>
          <cell r="AT512" t="e">
            <v>#N/A</v>
          </cell>
          <cell r="AU512" t="e">
            <v>#N/A</v>
          </cell>
        </row>
        <row r="513">
          <cell r="A513" t="str">
            <v>NSPR-1500</v>
          </cell>
          <cell r="C513" t="e">
            <v>#N/A</v>
          </cell>
          <cell r="D513" t="str">
            <v xml:space="preserve">POSTE RELEVAGE 1M50 </v>
          </cell>
          <cell r="E513">
            <v>9</v>
          </cell>
          <cell r="F513" t="str">
            <v>POSTES DE RELEVAGE</v>
          </cell>
          <cell r="I513" t="str">
            <v>NB PR</v>
          </cell>
          <cell r="J513" t="str">
            <v>NB de ventes de postes de relevage</v>
          </cell>
          <cell r="K513">
            <v>1</v>
          </cell>
          <cell r="L513" t="str">
            <v>POSTES EAUX CHARGEES DIAM 63</v>
          </cell>
          <cell r="Q513">
            <v>0</v>
          </cell>
          <cell r="R513">
            <v>0</v>
          </cell>
          <cell r="S513" t="e">
            <v>#N/A</v>
          </cell>
          <cell r="T513" t="e">
            <v>#N/A</v>
          </cell>
          <cell r="U513" t="e">
            <v>#N/A</v>
          </cell>
          <cell r="V513">
            <v>0</v>
          </cell>
          <cell r="W513">
            <v>0</v>
          </cell>
          <cell r="X513" t="e">
            <v>#N/A</v>
          </cell>
          <cell r="Y513">
            <v>0</v>
          </cell>
          <cell r="Z513"/>
          <cell r="AA513"/>
          <cell r="AB513" t="e">
            <v>#N/A</v>
          </cell>
          <cell r="AC513"/>
          <cell r="AD513">
            <v>0</v>
          </cell>
          <cell r="AF513">
            <v>0</v>
          </cell>
          <cell r="AI513" t="str">
            <v>NORM</v>
          </cell>
          <cell r="AJ513" t="str">
            <v>Normal</v>
          </cell>
          <cell r="AM513" t="str">
            <v>PX1.2</v>
          </cell>
          <cell r="AN513" t="str">
            <v>Prix magasin + 20% de marg</v>
          </cell>
          <cell r="AP513">
            <v>0</v>
          </cell>
          <cell r="AQ513">
            <v>0</v>
          </cell>
          <cell r="AS513">
            <v>0</v>
          </cell>
          <cell r="AT513" t="e">
            <v>#N/A</v>
          </cell>
          <cell r="AU513" t="e">
            <v>#N/A</v>
          </cell>
        </row>
        <row r="514">
          <cell r="A514" t="str">
            <v>NSPR-1500-PA</v>
          </cell>
          <cell r="C514" t="e">
            <v>#N/A</v>
          </cell>
          <cell r="D514" t="str">
            <v>POSTE DE RELEVAGE 1M50 AVEC BARRES DE GUIDAGE</v>
          </cell>
          <cell r="E514">
            <v>9</v>
          </cell>
          <cell r="F514" t="str">
            <v>POSTES DE RELEVAGE</v>
          </cell>
          <cell r="I514" t="str">
            <v>NB PR</v>
          </cell>
          <cell r="J514" t="str">
            <v>NB de ventes de postes de relevage</v>
          </cell>
          <cell r="K514">
            <v>1</v>
          </cell>
          <cell r="L514" t="str">
            <v>POSTES EAUX CHARGEES DIAM 63</v>
          </cell>
          <cell r="Q514">
            <v>0</v>
          </cell>
          <cell r="R514">
            <v>0</v>
          </cell>
          <cell r="S514" t="e">
            <v>#N/A</v>
          </cell>
          <cell r="T514" t="e">
            <v>#N/A</v>
          </cell>
          <cell r="U514" t="e">
            <v>#N/A</v>
          </cell>
          <cell r="V514">
            <v>0</v>
          </cell>
          <cell r="W514">
            <v>0</v>
          </cell>
          <cell r="X514" t="e">
            <v>#N/A</v>
          </cell>
          <cell r="Y514">
            <v>0</v>
          </cell>
          <cell r="Z514"/>
          <cell r="AA514"/>
          <cell r="AB514" t="e">
            <v>#N/A</v>
          </cell>
          <cell r="AC514"/>
          <cell r="AD514">
            <v>0</v>
          </cell>
          <cell r="AF514">
            <v>0</v>
          </cell>
          <cell r="AI514" t="str">
            <v>NORM</v>
          </cell>
          <cell r="AJ514" t="str">
            <v>Normal</v>
          </cell>
          <cell r="AM514" t="str">
            <v>PX1.2</v>
          </cell>
          <cell r="AN514" t="str">
            <v>Prix magasin + 20% de marg</v>
          </cell>
          <cell r="AP514">
            <v>0</v>
          </cell>
          <cell r="AQ514">
            <v>0</v>
          </cell>
          <cell r="AS514">
            <v>0</v>
          </cell>
          <cell r="AT514" t="e">
            <v>#N/A</v>
          </cell>
          <cell r="AU514" t="e">
            <v>#N/A</v>
          </cell>
        </row>
        <row r="515">
          <cell r="A515" t="str">
            <v>NSPR-1800</v>
          </cell>
          <cell r="C515" t="e">
            <v>#N/A</v>
          </cell>
          <cell r="D515" t="str">
            <v xml:space="preserve">POSTE RELEVAGE 1M80 </v>
          </cell>
          <cell r="E515">
            <v>9</v>
          </cell>
          <cell r="F515" t="str">
            <v>POSTES DE RELEVAGE</v>
          </cell>
          <cell r="I515" t="str">
            <v>NB PR</v>
          </cell>
          <cell r="J515" t="str">
            <v>NB de ventes de postes de relevage</v>
          </cell>
          <cell r="K515">
            <v>1</v>
          </cell>
          <cell r="L515" t="str">
            <v>POSTES EAUX CHARGEES DIAM 63</v>
          </cell>
          <cell r="Q515">
            <v>0</v>
          </cell>
          <cell r="R515">
            <v>0</v>
          </cell>
          <cell r="S515" t="e">
            <v>#N/A</v>
          </cell>
          <cell r="T515" t="e">
            <v>#N/A</v>
          </cell>
          <cell r="U515" t="e">
            <v>#N/A</v>
          </cell>
          <cell r="V515">
            <v>0</v>
          </cell>
          <cell r="W515">
            <v>0</v>
          </cell>
          <cell r="X515" t="e">
            <v>#N/A</v>
          </cell>
          <cell r="Y515">
            <v>0</v>
          </cell>
          <cell r="Z515"/>
          <cell r="AA515"/>
          <cell r="AB515" t="e">
            <v>#N/A</v>
          </cell>
          <cell r="AC515"/>
          <cell r="AD515">
            <v>0</v>
          </cell>
          <cell r="AF515">
            <v>0</v>
          </cell>
          <cell r="AI515" t="str">
            <v>NORM</v>
          </cell>
          <cell r="AJ515" t="str">
            <v>Normal</v>
          </cell>
          <cell r="AM515" t="str">
            <v>PX1.2</v>
          </cell>
          <cell r="AN515" t="str">
            <v>Prix magasin + 20% de marg</v>
          </cell>
          <cell r="AP515">
            <v>0</v>
          </cell>
          <cell r="AQ515">
            <v>0</v>
          </cell>
          <cell r="AS515">
            <v>0</v>
          </cell>
          <cell r="AT515" t="e">
            <v>#N/A</v>
          </cell>
          <cell r="AU515" t="e">
            <v>#N/A</v>
          </cell>
        </row>
        <row r="516">
          <cell r="A516" t="str">
            <v>NSPR-1800-PA</v>
          </cell>
          <cell r="C516" t="e">
            <v>#N/A</v>
          </cell>
          <cell r="D516" t="str">
            <v>POSTE DE RELEVAGE 1M80 AVEC BARRES DE GUIDAGE</v>
          </cell>
          <cell r="E516">
            <v>9</v>
          </cell>
          <cell r="F516" t="str">
            <v>POSTES DE RELEVAGE</v>
          </cell>
          <cell r="I516" t="str">
            <v>NB PR</v>
          </cell>
          <cell r="J516" t="str">
            <v>NB de ventes de postes de relevage</v>
          </cell>
          <cell r="K516">
            <v>1</v>
          </cell>
          <cell r="L516" t="str">
            <v>POSTES EAUX CHARGEES DIAM 63</v>
          </cell>
          <cell r="Q516">
            <v>0</v>
          </cell>
          <cell r="R516">
            <v>0</v>
          </cell>
          <cell r="S516" t="e">
            <v>#N/A</v>
          </cell>
          <cell r="T516" t="e">
            <v>#N/A</v>
          </cell>
          <cell r="U516" t="e">
            <v>#N/A</v>
          </cell>
          <cell r="V516">
            <v>0</v>
          </cell>
          <cell r="W516">
            <v>0</v>
          </cell>
          <cell r="X516" t="e">
            <v>#N/A</v>
          </cell>
          <cell r="Y516">
            <v>0</v>
          </cell>
          <cell r="Z516"/>
          <cell r="AA516"/>
          <cell r="AB516" t="e">
            <v>#N/A</v>
          </cell>
          <cell r="AC516"/>
          <cell r="AD516">
            <v>0</v>
          </cell>
          <cell r="AF516">
            <v>0</v>
          </cell>
          <cell r="AI516" t="str">
            <v>NORM</v>
          </cell>
          <cell r="AJ516" t="str">
            <v>Normal</v>
          </cell>
          <cell r="AM516" t="str">
            <v>PX1.2</v>
          </cell>
          <cell r="AN516" t="str">
            <v>Prix magasin + 20% de marg</v>
          </cell>
          <cell r="AP516">
            <v>0</v>
          </cell>
          <cell r="AQ516">
            <v>0</v>
          </cell>
          <cell r="AS516">
            <v>0</v>
          </cell>
          <cell r="AT516" t="e">
            <v>#N/A</v>
          </cell>
          <cell r="AU516" t="e">
            <v>#N/A</v>
          </cell>
        </row>
        <row r="517">
          <cell r="A517" t="str">
            <v>NSPR-2100</v>
          </cell>
          <cell r="C517" t="e">
            <v>#N/A</v>
          </cell>
          <cell r="D517" t="str">
            <v>POSTE RELEVAGE 2M10</v>
          </cell>
          <cell r="E517">
            <v>9</v>
          </cell>
          <cell r="F517" t="str">
            <v>POSTES DE RELEVAGE</v>
          </cell>
          <cell r="I517" t="str">
            <v>NB PR</v>
          </cell>
          <cell r="J517" t="str">
            <v>NB de ventes de postes de relevage</v>
          </cell>
          <cell r="K517">
            <v>1</v>
          </cell>
          <cell r="L517" t="str">
            <v>POSTES EAUX CHARGEES DIAM 63</v>
          </cell>
          <cell r="Q517">
            <v>0</v>
          </cell>
          <cell r="R517">
            <v>0</v>
          </cell>
          <cell r="S517" t="e">
            <v>#N/A</v>
          </cell>
          <cell r="T517" t="e">
            <v>#N/A</v>
          </cell>
          <cell r="U517" t="e">
            <v>#N/A</v>
          </cell>
          <cell r="V517">
            <v>0</v>
          </cell>
          <cell r="W517">
            <v>0</v>
          </cell>
          <cell r="X517" t="e">
            <v>#N/A</v>
          </cell>
          <cell r="Y517">
            <v>0</v>
          </cell>
          <cell r="Z517"/>
          <cell r="AA517"/>
          <cell r="AB517" t="e">
            <v>#N/A</v>
          </cell>
          <cell r="AC517"/>
          <cell r="AD517">
            <v>0</v>
          </cell>
          <cell r="AF517">
            <v>0</v>
          </cell>
          <cell r="AI517" t="str">
            <v>NORM</v>
          </cell>
          <cell r="AJ517" t="str">
            <v>Normal</v>
          </cell>
          <cell r="AM517" t="str">
            <v>PX1.2</v>
          </cell>
          <cell r="AN517" t="str">
            <v>Prix magasin + 20% de marg</v>
          </cell>
          <cell r="AP517">
            <v>0</v>
          </cell>
          <cell r="AQ517">
            <v>0</v>
          </cell>
          <cell r="AS517">
            <v>0</v>
          </cell>
          <cell r="AT517" t="e">
            <v>#N/A</v>
          </cell>
          <cell r="AU517" t="e">
            <v>#N/A</v>
          </cell>
        </row>
        <row r="518">
          <cell r="A518" t="str">
            <v>NSPR-2100-PA</v>
          </cell>
          <cell r="C518" t="e">
            <v>#N/A</v>
          </cell>
          <cell r="D518" t="str">
            <v>POSTE DE RELEVAGE 2M10 AVEC BARRES DE GUIDAGE</v>
          </cell>
          <cell r="E518">
            <v>9</v>
          </cell>
          <cell r="F518" t="str">
            <v>POSTES DE RELEVAGE</v>
          </cell>
          <cell r="I518" t="str">
            <v>NB PR</v>
          </cell>
          <cell r="J518" t="str">
            <v>NB de ventes de postes de relevage</v>
          </cell>
          <cell r="K518">
            <v>1</v>
          </cell>
          <cell r="L518" t="str">
            <v>POSTES EAUX CHARGEES DIAM 63</v>
          </cell>
          <cell r="Q518">
            <v>0</v>
          </cell>
          <cell r="R518">
            <v>0</v>
          </cell>
          <cell r="S518" t="e">
            <v>#N/A</v>
          </cell>
          <cell r="T518" t="e">
            <v>#N/A</v>
          </cell>
          <cell r="U518" t="e">
            <v>#N/A</v>
          </cell>
          <cell r="V518">
            <v>0</v>
          </cell>
          <cell r="W518">
            <v>0</v>
          </cell>
          <cell r="X518" t="e">
            <v>#N/A</v>
          </cell>
          <cell r="Y518">
            <v>0</v>
          </cell>
          <cell r="Z518"/>
          <cell r="AA518"/>
          <cell r="AB518" t="e">
            <v>#N/A</v>
          </cell>
          <cell r="AC518"/>
          <cell r="AD518">
            <v>0</v>
          </cell>
          <cell r="AF518">
            <v>0</v>
          </cell>
          <cell r="AI518" t="str">
            <v>NORM</v>
          </cell>
          <cell r="AJ518" t="str">
            <v>Normal</v>
          </cell>
          <cell r="AM518" t="str">
            <v>PX1.2</v>
          </cell>
          <cell r="AN518" t="str">
            <v>Prix magasin + 20% de marg</v>
          </cell>
          <cell r="AP518">
            <v>0</v>
          </cell>
          <cell r="AQ518">
            <v>0</v>
          </cell>
          <cell r="AS518">
            <v>0</v>
          </cell>
          <cell r="AT518" t="e">
            <v>#N/A</v>
          </cell>
          <cell r="AU518" t="e">
            <v>#N/A</v>
          </cell>
        </row>
        <row r="519">
          <cell r="A519" t="str">
            <v>NSPR-900</v>
          </cell>
          <cell r="C519" t="e">
            <v>#N/A</v>
          </cell>
          <cell r="D519" t="str">
            <v xml:space="preserve">POSTE RELEVAGE 0.9M </v>
          </cell>
          <cell r="E519">
            <v>9</v>
          </cell>
          <cell r="F519" t="str">
            <v>POSTES DE RELEVAGE</v>
          </cell>
          <cell r="I519" t="str">
            <v>NB PR</v>
          </cell>
          <cell r="J519" t="str">
            <v>NB de ventes de postes de relevage</v>
          </cell>
          <cell r="K519">
            <v>1</v>
          </cell>
          <cell r="L519" t="str">
            <v>POSTES EAUX CHARGEES DIAM 63</v>
          </cell>
          <cell r="Q519">
            <v>0</v>
          </cell>
          <cell r="R519">
            <v>0</v>
          </cell>
          <cell r="S519" t="e">
            <v>#N/A</v>
          </cell>
          <cell r="T519" t="e">
            <v>#N/A</v>
          </cell>
          <cell r="U519" t="e">
            <v>#N/A</v>
          </cell>
          <cell r="V519">
            <v>0</v>
          </cell>
          <cell r="W519">
            <v>0</v>
          </cell>
          <cell r="X519" t="e">
            <v>#N/A</v>
          </cell>
          <cell r="Y519">
            <v>0</v>
          </cell>
          <cell r="Z519"/>
          <cell r="AA519"/>
          <cell r="AB519" t="e">
            <v>#N/A</v>
          </cell>
          <cell r="AC519"/>
          <cell r="AD519">
            <v>0</v>
          </cell>
          <cell r="AF519">
            <v>0</v>
          </cell>
          <cell r="AI519" t="str">
            <v>NORM</v>
          </cell>
          <cell r="AJ519" t="str">
            <v>Normal</v>
          </cell>
          <cell r="AM519" t="str">
            <v>PX1.2</v>
          </cell>
          <cell r="AN519" t="str">
            <v>Prix magasin + 20% de marg</v>
          </cell>
          <cell r="AP519">
            <v>0</v>
          </cell>
          <cell r="AQ519">
            <v>0</v>
          </cell>
          <cell r="AS519">
            <v>0</v>
          </cell>
          <cell r="AT519" t="e">
            <v>#N/A</v>
          </cell>
          <cell r="AU519" t="e">
            <v>#N/A</v>
          </cell>
        </row>
        <row r="520">
          <cell r="A520" t="str">
            <v>ODPRO</v>
          </cell>
          <cell r="C520" t="str">
            <v>AN</v>
          </cell>
          <cell r="D520" t="str">
            <v>DRAIN EPANDAGE ODPRO VERT D100</v>
          </cell>
          <cell r="E520">
            <v>12</v>
          </cell>
          <cell r="F520" t="str">
            <v>KITS BACS/KITS COFFRAGES</v>
          </cell>
          <cell r="G520">
            <v>12</v>
          </cell>
          <cell r="H520" t="str">
            <v>KITS BACS</v>
          </cell>
          <cell r="M520" t="str">
            <v>ODPLAST</v>
          </cell>
          <cell r="N520" t="str">
            <v>ODPRO</v>
          </cell>
          <cell r="O520" t="str">
            <v>DRAIN EPANDAGE ODPRO VERT D100</v>
          </cell>
          <cell r="Q520">
            <v>1</v>
          </cell>
          <cell r="R520">
            <v>1</v>
          </cell>
          <cell r="S520">
            <v>176.2</v>
          </cell>
          <cell r="T520">
            <v>2.67</v>
          </cell>
          <cell r="U520" t="str">
            <v>AN</v>
          </cell>
          <cell r="V520">
            <v>2.67</v>
          </cell>
          <cell r="W520">
            <v>2.67</v>
          </cell>
          <cell r="X520">
            <v>2.67</v>
          </cell>
          <cell r="Y520"/>
          <cell r="Z520"/>
          <cell r="AA520"/>
          <cell r="AB520">
            <v>2.67</v>
          </cell>
          <cell r="AC520" t="str">
            <v>OK</v>
          </cell>
          <cell r="AD520">
            <v>2.67</v>
          </cell>
          <cell r="AE520" t="str">
            <v>EUR</v>
          </cell>
          <cell r="AF520">
            <v>0</v>
          </cell>
          <cell r="AI520" t="str">
            <v>NORM</v>
          </cell>
          <cell r="AJ520" t="str">
            <v>Normal</v>
          </cell>
          <cell r="AM520" t="str">
            <v>PX1.2</v>
          </cell>
          <cell r="AN520" t="str">
            <v>Prix magasin + 20% de marg</v>
          </cell>
          <cell r="AP520">
            <v>0</v>
          </cell>
          <cell r="AQ520">
            <v>0</v>
          </cell>
          <cell r="AS520">
            <v>4.01</v>
          </cell>
          <cell r="AT520">
            <v>4.0049999999999999</v>
          </cell>
          <cell r="AU520">
            <v>4.0049999999999999</v>
          </cell>
        </row>
        <row r="521">
          <cell r="A521" t="str">
            <v>PCLC20EHB</v>
          </cell>
          <cell r="C521" t="e">
            <v>#N/A</v>
          </cell>
          <cell r="D521" t="str">
            <v>CLOISON CENTRALE FV 20EH 8X5</v>
          </cell>
          <cell r="E521">
            <v>1</v>
          </cell>
          <cell r="F521" t="str">
            <v>MEMBRANES ET ANTI-RACINES</v>
          </cell>
          <cell r="G521">
            <v>11</v>
          </cell>
          <cell r="H521" t="str">
            <v>CLOISON</v>
          </cell>
          <cell r="K521">
            <v>1</v>
          </cell>
          <cell r="L521" t="str">
            <v>Pack EPDM FV</v>
          </cell>
          <cell r="M521" t="str">
            <v>AQUATIRIS</v>
          </cell>
          <cell r="N521" t="str">
            <v>&lt;Non référencé&gt;</v>
          </cell>
          <cell r="O521" t="str">
            <v>&lt;Article non référencé&gt;</v>
          </cell>
          <cell r="Q521">
            <v>1</v>
          </cell>
          <cell r="R521">
            <v>0</v>
          </cell>
          <cell r="S521" t="e">
            <v>#N/A</v>
          </cell>
          <cell r="T521" t="e">
            <v>#N/A</v>
          </cell>
          <cell r="U521" t="e">
            <v>#N/A</v>
          </cell>
          <cell r="V521" t="str">
            <v>-</v>
          </cell>
          <cell r="W521">
            <v>0</v>
          </cell>
          <cell r="X521">
            <v>76.709000000000003</v>
          </cell>
          <cell r="Y521">
            <v>0</v>
          </cell>
          <cell r="Z521"/>
          <cell r="AA521"/>
          <cell r="AB521">
            <v>81.851200000000006</v>
          </cell>
          <cell r="AC521" t="str">
            <v>OK</v>
          </cell>
          <cell r="AD521">
            <v>0</v>
          </cell>
          <cell r="AE521" t="str">
            <v>EUR</v>
          </cell>
          <cell r="AF521">
            <v>0</v>
          </cell>
          <cell r="AI521" t="str">
            <v>NORM</v>
          </cell>
          <cell r="AJ521" t="str">
            <v>Normal</v>
          </cell>
          <cell r="AM521" t="str">
            <v>PX1.2</v>
          </cell>
          <cell r="AN521" t="str">
            <v>Prix magasin + 20% de marg</v>
          </cell>
          <cell r="AP521">
            <v>0</v>
          </cell>
          <cell r="AQ521">
            <v>0</v>
          </cell>
          <cell r="AS521">
            <v>119.77</v>
          </cell>
          <cell r="AT521">
            <v>107.238</v>
          </cell>
          <cell r="AU521">
            <v>114.5628</v>
          </cell>
        </row>
        <row r="522">
          <cell r="A522" t="str">
            <v>CARTEVISITE</v>
          </cell>
          <cell r="C522" t="str">
            <v>AS</v>
          </cell>
          <cell r="D522" t="str">
            <v>CARTES DE VISITE</v>
          </cell>
          <cell r="E522">
            <v>16</v>
          </cell>
          <cell r="F522" t="str">
            <v>SUPPORT DE COMMUNICATION</v>
          </cell>
          <cell r="G522">
            <v>10</v>
          </cell>
          <cell r="H522" t="str">
            <v>SUPPORT DE COMMUNICATION</v>
          </cell>
          <cell r="M522" t="str">
            <v>MICROLYNX</v>
          </cell>
          <cell r="N522" t="str">
            <v>CARTEVISITE</v>
          </cell>
          <cell r="O522" t="str">
            <v>CARTES DE VISITE</v>
          </cell>
          <cell r="P522" t="str">
            <v>pc</v>
          </cell>
          <cell r="Q522">
            <v>1</v>
          </cell>
          <cell r="R522">
            <v>0</v>
          </cell>
          <cell r="S522">
            <v>0</v>
          </cell>
          <cell r="T522">
            <v>60</v>
          </cell>
          <cell r="U522" t="str">
            <v>AS</v>
          </cell>
          <cell r="V522">
            <v>60</v>
          </cell>
          <cell r="W522">
            <v>60</v>
          </cell>
          <cell r="X522">
            <v>60</v>
          </cell>
          <cell r="Y522">
            <v>90</v>
          </cell>
          <cell r="Z522">
            <v>-30</v>
          </cell>
          <cell r="AA522"/>
          <cell r="AB522">
            <v>90</v>
          </cell>
          <cell r="AC522" t="str">
            <v>OK</v>
          </cell>
          <cell r="AD522">
            <v>60</v>
          </cell>
          <cell r="AE522" t="str">
            <v>EUR</v>
          </cell>
          <cell r="AF522">
            <v>0</v>
          </cell>
          <cell r="AI522" t="str">
            <v>NORM</v>
          </cell>
          <cell r="AJ522" t="str">
            <v>Normal</v>
          </cell>
          <cell r="AM522" t="str">
            <v>PX1.2</v>
          </cell>
          <cell r="AN522" t="str">
            <v>Prix magasin + 20% de marg</v>
          </cell>
          <cell r="AP522">
            <v>0</v>
          </cell>
          <cell r="AQ522">
            <v>0</v>
          </cell>
          <cell r="AS522">
            <v>69.05</v>
          </cell>
          <cell r="AT522">
            <v>78</v>
          </cell>
          <cell r="AU522">
            <v>117</v>
          </cell>
        </row>
        <row r="523">
          <cell r="A523" t="str">
            <v>COL01</v>
          </cell>
          <cell r="C523" t="str">
            <v>AS</v>
          </cell>
          <cell r="D523" t="str">
            <v>REGARD EN CUNETTE AVEC COUVERCLE</v>
          </cell>
          <cell r="E523">
            <v>5</v>
          </cell>
          <cell r="F523" t="str">
            <v>REGARDS/REPARTITEURS/CHASSES</v>
          </cell>
          <cell r="G523">
            <v>1</v>
          </cell>
          <cell r="H523" t="str">
            <v>REGARDS/REPARTITEURS/CHASSES</v>
          </cell>
          <cell r="K523">
            <v>5</v>
          </cell>
          <cell r="L523" t="str">
            <v>REGARDS AU DETAIL</v>
          </cell>
          <cell r="M523" t="str">
            <v>EMP</v>
          </cell>
          <cell r="N523" t="str">
            <v>REGARDCOLLCUN008F</v>
          </cell>
          <cell r="O523" t="str">
            <v>REGARD DE COLLECTE AVEC COUVERCLE</v>
          </cell>
          <cell r="P523" t="str">
            <v>pc</v>
          </cell>
          <cell r="Q523">
            <v>1</v>
          </cell>
          <cell r="R523">
            <v>1</v>
          </cell>
          <cell r="S523" t="e">
            <v>#N/A</v>
          </cell>
          <cell r="T523" t="e">
            <v>#N/A</v>
          </cell>
          <cell r="U523" t="e">
            <v>#N/A</v>
          </cell>
          <cell r="V523">
            <v>58.9</v>
          </cell>
          <cell r="W523">
            <v>58.9</v>
          </cell>
          <cell r="X523">
            <v>58.9</v>
          </cell>
          <cell r="Y523"/>
          <cell r="Z523"/>
          <cell r="AA523"/>
          <cell r="AB523">
            <v>58.9</v>
          </cell>
          <cell r="AC523" t="str">
            <v>OK</v>
          </cell>
          <cell r="AD523">
            <v>58.9</v>
          </cell>
          <cell r="AE523" t="str">
            <v>EUR</v>
          </cell>
          <cell r="AF523">
            <v>0</v>
          </cell>
          <cell r="AI523" t="str">
            <v>NORM</v>
          </cell>
          <cell r="AJ523" t="str">
            <v>Normal</v>
          </cell>
          <cell r="AM523" t="str">
            <v>PX1.2</v>
          </cell>
          <cell r="AN523" t="str">
            <v>Prix magasin + 20% de marg</v>
          </cell>
          <cell r="AP523">
            <v>0</v>
          </cell>
          <cell r="AQ523">
            <v>0</v>
          </cell>
          <cell r="AS523">
            <v>107.62</v>
          </cell>
          <cell r="AT523">
            <v>117.8</v>
          </cell>
          <cell r="AU523">
            <v>117.8</v>
          </cell>
        </row>
        <row r="524">
          <cell r="A524" t="str">
            <v>PACKINSTALL</v>
          </cell>
          <cell r="C524" t="e">
            <v>#N/A</v>
          </cell>
          <cell r="D524" t="str">
            <v>PACK INSTALLATEUR</v>
          </cell>
          <cell r="E524">
            <v>16</v>
          </cell>
          <cell r="F524" t="str">
            <v>SUPPORT DE COMMUNICATION</v>
          </cell>
          <cell r="M524" t="str">
            <v>AQUATIRIS</v>
          </cell>
          <cell r="N524" t="str">
            <v>&lt;Non référencé&gt;</v>
          </cell>
          <cell r="O524" t="str">
            <v>&lt;Article non référencé&gt;</v>
          </cell>
          <cell r="Q524">
            <v>1</v>
          </cell>
          <cell r="R524">
            <v>0</v>
          </cell>
          <cell r="S524" t="e">
            <v>#N/A</v>
          </cell>
          <cell r="T524" t="e">
            <v>#N/A</v>
          </cell>
          <cell r="U524" t="e">
            <v>#N/A</v>
          </cell>
          <cell r="V524">
            <v>0</v>
          </cell>
          <cell r="W524">
            <v>0</v>
          </cell>
          <cell r="X524" t="e">
            <v>#N/A</v>
          </cell>
          <cell r="Y524">
            <v>0</v>
          </cell>
          <cell r="Z524"/>
          <cell r="AA524"/>
          <cell r="AB524" t="e">
            <v>#N/A</v>
          </cell>
          <cell r="AD524">
            <v>0</v>
          </cell>
          <cell r="AE524" t="str">
            <v>EUR</v>
          </cell>
          <cell r="AF524">
            <v>0</v>
          </cell>
          <cell r="AI524" t="str">
            <v>NORM</v>
          </cell>
          <cell r="AJ524" t="str">
            <v>Normal</v>
          </cell>
          <cell r="AM524" t="str">
            <v>PX1.2</v>
          </cell>
          <cell r="AN524" t="str">
            <v>Prix magasin + 20% de marg</v>
          </cell>
          <cell r="AP524">
            <v>0</v>
          </cell>
          <cell r="AQ524">
            <v>0</v>
          </cell>
          <cell r="AS524">
            <v>207</v>
          </cell>
          <cell r="AT524" t="e">
            <v>#N/A</v>
          </cell>
          <cell r="AU524" t="e">
            <v>#N/A</v>
          </cell>
        </row>
        <row r="525">
          <cell r="A525" t="str">
            <v>PALBAC2.5EH</v>
          </cell>
          <cell r="C525" t="str">
            <v>AN</v>
          </cell>
          <cell r="D525" t="str">
            <v>PALETTE 2280*2150 POUR BACS PE 2.5 EH</v>
          </cell>
          <cell r="E525">
            <v>18</v>
          </cell>
          <cell r="F525" t="str">
            <v>PALETTES</v>
          </cell>
          <cell r="M525" t="str">
            <v>PAL2REI</v>
          </cell>
          <cell r="N525" t="str">
            <v>PAL2280*2150</v>
          </cell>
          <cell r="O525" t="str">
            <v>Palette 2280*2150 3sem/11pl/9plots/1000kg</v>
          </cell>
          <cell r="Q525">
            <v>1</v>
          </cell>
          <cell r="R525">
            <v>1</v>
          </cell>
          <cell r="S525" t="e">
            <v>#N/A</v>
          </cell>
          <cell r="T525" t="e">
            <v>#N/A</v>
          </cell>
          <cell r="U525" t="e">
            <v>#N/A</v>
          </cell>
          <cell r="V525">
            <v>40.799999999999997</v>
          </cell>
          <cell r="W525">
            <v>40.799999999999997</v>
          </cell>
          <cell r="X525">
            <v>43.8</v>
          </cell>
          <cell r="Y525">
            <v>40.799999999999997</v>
          </cell>
          <cell r="Z525">
            <v>3</v>
          </cell>
          <cell r="AA525"/>
          <cell r="AB525">
            <v>43.8</v>
          </cell>
          <cell r="AC525" t="str">
            <v>OK</v>
          </cell>
          <cell r="AD525">
            <v>40.799999999999997</v>
          </cell>
          <cell r="AE525" t="str">
            <v>EUR</v>
          </cell>
          <cell r="AF525">
            <v>0</v>
          </cell>
          <cell r="AI525" t="str">
            <v>NORM</v>
          </cell>
          <cell r="AJ525" t="str">
            <v>Normal</v>
          </cell>
          <cell r="AM525" t="str">
            <v>PX1.2</v>
          </cell>
          <cell r="AN525" t="str">
            <v>Prix magasin + 20% de marg</v>
          </cell>
          <cell r="AP525">
            <v>0</v>
          </cell>
          <cell r="AQ525">
            <v>0</v>
          </cell>
          <cell r="AS525">
            <v>0</v>
          </cell>
          <cell r="AT525">
            <v>0</v>
          </cell>
          <cell r="AU525">
            <v>0</v>
          </cell>
        </row>
        <row r="526">
          <cell r="A526" t="str">
            <v>PALBAC3EH</v>
          </cell>
          <cell r="C526" t="str">
            <v>AN</v>
          </cell>
          <cell r="D526" t="str">
            <v>PALETTE 2700*2150 POUR BACS PE 3 EH</v>
          </cell>
          <cell r="E526">
            <v>18</v>
          </cell>
          <cell r="F526" t="str">
            <v>PALETTES</v>
          </cell>
          <cell r="M526" t="str">
            <v>PAL2REI</v>
          </cell>
          <cell r="N526" t="str">
            <v>PAL2700*2150</v>
          </cell>
          <cell r="O526" t="str">
            <v>Palette 2700*2150 4sem/11pl/12plots/1000kg</v>
          </cell>
          <cell r="Q526">
            <v>1</v>
          </cell>
          <cell r="R526">
            <v>1</v>
          </cell>
          <cell r="S526" t="e">
            <v>#N/A</v>
          </cell>
          <cell r="T526" t="e">
            <v>#N/A</v>
          </cell>
          <cell r="U526" t="e">
            <v>#N/A</v>
          </cell>
          <cell r="V526">
            <v>44.6</v>
          </cell>
          <cell r="W526">
            <v>44.6</v>
          </cell>
          <cell r="X526">
            <v>46.8</v>
          </cell>
          <cell r="Y526">
            <v>44.6</v>
          </cell>
          <cell r="Z526">
            <v>2.1999999999999957</v>
          </cell>
          <cell r="AA526"/>
          <cell r="AB526">
            <v>46.8</v>
          </cell>
          <cell r="AC526" t="str">
            <v>OK</v>
          </cell>
          <cell r="AD526">
            <v>44.6</v>
          </cell>
          <cell r="AE526" t="str">
            <v>EUR</v>
          </cell>
          <cell r="AF526">
            <v>0</v>
          </cell>
          <cell r="AI526" t="str">
            <v>NORM</v>
          </cell>
          <cell r="AJ526" t="str">
            <v>Normal</v>
          </cell>
          <cell r="AM526" t="str">
            <v>PX1.2</v>
          </cell>
          <cell r="AN526" t="str">
            <v>Prix magasin + 20% de marg</v>
          </cell>
          <cell r="AP526">
            <v>0</v>
          </cell>
          <cell r="AQ526">
            <v>0</v>
          </cell>
          <cell r="AS526">
            <v>0</v>
          </cell>
          <cell r="AT526">
            <v>0</v>
          </cell>
          <cell r="AU526">
            <v>0</v>
          </cell>
        </row>
        <row r="527">
          <cell r="A527" t="str">
            <v>PALCOF100240</v>
          </cell>
          <cell r="C527" t="str">
            <v>AN</v>
          </cell>
          <cell r="D527" t="str">
            <v>PALETTE 1000*2400 SEMI-LOURDE ASSEMBLEE</v>
          </cell>
          <cell r="E527">
            <v>18</v>
          </cell>
          <cell r="F527" t="str">
            <v>PALETTES</v>
          </cell>
          <cell r="M527" t="str">
            <v>PAL2REI</v>
          </cell>
          <cell r="N527" t="str">
            <v>PAL100240</v>
          </cell>
          <cell r="O527" t="str">
            <v>Palettes 1000*2400 semi-lourdes assemblées</v>
          </cell>
          <cell r="Q527">
            <v>1</v>
          </cell>
          <cell r="R527">
            <v>1</v>
          </cell>
          <cell r="S527" t="e">
            <v>#N/A</v>
          </cell>
          <cell r="T527" t="e">
            <v>#N/A</v>
          </cell>
          <cell r="U527" t="e">
            <v>#N/A</v>
          </cell>
          <cell r="V527">
            <v>9.8000000000000007</v>
          </cell>
          <cell r="W527">
            <v>9.8000000000000007</v>
          </cell>
          <cell r="X527">
            <v>9.8000000000000007</v>
          </cell>
          <cell r="Y527"/>
          <cell r="Z527"/>
          <cell r="AA527"/>
          <cell r="AB527">
            <v>9.8000000000000007</v>
          </cell>
          <cell r="AC527" t="str">
            <v>OK</v>
          </cell>
          <cell r="AD527">
            <v>9.8000000000000007</v>
          </cell>
          <cell r="AE527" t="str">
            <v>EUR</v>
          </cell>
          <cell r="AF527">
            <v>0</v>
          </cell>
          <cell r="AI527" t="str">
            <v>NORM</v>
          </cell>
          <cell r="AJ527" t="str">
            <v>Normal</v>
          </cell>
          <cell r="AM527" t="str">
            <v>PX1.2</v>
          </cell>
          <cell r="AN527" t="str">
            <v>Prix magasin + 20% de marg</v>
          </cell>
          <cell r="AP527">
            <v>0</v>
          </cell>
          <cell r="AQ527">
            <v>0</v>
          </cell>
          <cell r="AS527">
            <v>0</v>
          </cell>
          <cell r="AT527">
            <v>0</v>
          </cell>
          <cell r="AU527">
            <v>0</v>
          </cell>
        </row>
        <row r="528">
          <cell r="A528" t="str">
            <v>PAN1505</v>
          </cell>
          <cell r="C528" t="str">
            <v>AN</v>
          </cell>
          <cell r="D528" t="str">
            <v>PANNEAU PVC 1000 X 1505 MM</v>
          </cell>
          <cell r="E528">
            <v>12</v>
          </cell>
          <cell r="F528" t="str">
            <v>KITS BACS/KITS COFFRAGES</v>
          </cell>
          <cell r="G528">
            <v>3</v>
          </cell>
          <cell r="H528" t="str">
            <v>KITS COFFRAGES</v>
          </cell>
          <cell r="M528" t="str">
            <v>EXTRUPLESA</v>
          </cell>
          <cell r="N528" t="str">
            <v>8289GR1505</v>
          </cell>
          <cell r="O528" t="str">
            <v>PANNEAU PVC 1000 X 1505 mm</v>
          </cell>
          <cell r="Q528">
            <v>1</v>
          </cell>
          <cell r="R528">
            <v>1</v>
          </cell>
          <cell r="S528" t="e">
            <v>#N/A</v>
          </cell>
          <cell r="T528" t="e">
            <v>#N/A</v>
          </cell>
          <cell r="U528" t="e">
            <v>#N/A</v>
          </cell>
          <cell r="V528">
            <v>23.961349999999999</v>
          </cell>
          <cell r="W528">
            <v>23.961349999999999</v>
          </cell>
          <cell r="X528">
            <v>23.961349999999999</v>
          </cell>
          <cell r="Y528"/>
          <cell r="Z528"/>
          <cell r="AA528"/>
          <cell r="AB528">
            <v>23.961349999999999</v>
          </cell>
          <cell r="AC528" t="str">
            <v>OK</v>
          </cell>
          <cell r="AD528">
            <v>21.49</v>
          </cell>
          <cell r="AE528" t="str">
            <v>EUR</v>
          </cell>
          <cell r="AF528">
            <v>0</v>
          </cell>
          <cell r="AI528" t="str">
            <v>NORM</v>
          </cell>
          <cell r="AJ528" t="str">
            <v>Normal</v>
          </cell>
          <cell r="AM528" t="str">
            <v>PX1.2</v>
          </cell>
          <cell r="AN528" t="str">
            <v>Prix magasin + 20% de marg</v>
          </cell>
          <cell r="AP528">
            <v>0</v>
          </cell>
          <cell r="AQ528">
            <v>0</v>
          </cell>
          <cell r="AS528">
            <v>32.24</v>
          </cell>
          <cell r="AT528">
            <v>35.942025000000001</v>
          </cell>
          <cell r="AU528">
            <v>35.942025000000001</v>
          </cell>
        </row>
        <row r="529">
          <cell r="A529" t="str">
            <v>PAN1515</v>
          </cell>
          <cell r="C529" t="str">
            <v>AN</v>
          </cell>
          <cell r="D529" t="str">
            <v>PANNEAU PVC 1000 X 1515 MM</v>
          </cell>
          <cell r="E529">
            <v>12</v>
          </cell>
          <cell r="F529" t="str">
            <v>KITS BACS/KITS COFFRAGES</v>
          </cell>
          <cell r="G529">
            <v>3</v>
          </cell>
          <cell r="H529" t="str">
            <v>KITS COFFRAGES</v>
          </cell>
          <cell r="M529" t="str">
            <v>EXTRUPLESA</v>
          </cell>
          <cell r="N529" t="str">
            <v>8289GR1515</v>
          </cell>
          <cell r="O529" t="str">
            <v>PANNEAU PVC 1000 X 1515 mm</v>
          </cell>
          <cell r="Q529">
            <v>1</v>
          </cell>
          <cell r="R529">
            <v>1</v>
          </cell>
          <cell r="S529" t="e">
            <v>#N/A</v>
          </cell>
          <cell r="T529" t="e">
            <v>#N/A</v>
          </cell>
          <cell r="U529" t="e">
            <v>#N/A</v>
          </cell>
          <cell r="V529">
            <v>24.117449999999998</v>
          </cell>
          <cell r="W529">
            <v>24.117449999999998</v>
          </cell>
          <cell r="X529">
            <v>24.117449999999998</v>
          </cell>
          <cell r="Y529"/>
          <cell r="Z529"/>
          <cell r="AA529"/>
          <cell r="AB529">
            <v>24.117449999999998</v>
          </cell>
          <cell r="AC529" t="str">
            <v>OK</v>
          </cell>
          <cell r="AD529">
            <v>21.63</v>
          </cell>
          <cell r="AE529" t="str">
            <v>EUR</v>
          </cell>
          <cell r="AF529">
            <v>0</v>
          </cell>
          <cell r="AI529" t="str">
            <v>NORM</v>
          </cell>
          <cell r="AJ529" t="str">
            <v>Normal</v>
          </cell>
          <cell r="AM529" t="str">
            <v>PX1.2</v>
          </cell>
          <cell r="AN529" t="str">
            <v>Prix magasin + 20% de marg</v>
          </cell>
          <cell r="AP529">
            <v>0</v>
          </cell>
          <cell r="AQ529">
            <v>0</v>
          </cell>
          <cell r="AS529">
            <v>32.450000000000003</v>
          </cell>
          <cell r="AT529">
            <v>36.176175000000001</v>
          </cell>
          <cell r="AU529">
            <v>36.176175000000001</v>
          </cell>
        </row>
        <row r="530">
          <cell r="A530" t="str">
            <v>PAN1810</v>
          </cell>
          <cell r="C530" t="e">
            <v>#N/A</v>
          </cell>
          <cell r="D530" t="str">
            <v>PANNEAU PVC 1000 X 1810 MM</v>
          </cell>
          <cell r="E530">
            <v>12</v>
          </cell>
          <cell r="F530" t="str">
            <v>KITS BACS/KITS COFFRAGES</v>
          </cell>
          <cell r="G530">
            <v>3</v>
          </cell>
          <cell r="H530" t="str">
            <v>KITS COFFRAGES</v>
          </cell>
          <cell r="M530" t="str">
            <v>EXTRUPLESA</v>
          </cell>
          <cell r="N530" t="str">
            <v>PAN1810</v>
          </cell>
          <cell r="O530" t="str">
            <v>PANNEAU PVC 1000 X 1810 MM</v>
          </cell>
          <cell r="Q530">
            <v>1</v>
          </cell>
          <cell r="R530">
            <v>1</v>
          </cell>
          <cell r="S530" t="e">
            <v>#N/A</v>
          </cell>
          <cell r="T530" t="e">
            <v>#N/A</v>
          </cell>
          <cell r="U530" t="e">
            <v>#N/A</v>
          </cell>
          <cell r="V530">
            <v>0</v>
          </cell>
          <cell r="W530">
            <v>0</v>
          </cell>
          <cell r="X530" t="e">
            <v>#N/A</v>
          </cell>
          <cell r="Y530">
            <v>31.92</v>
          </cell>
          <cell r="Z530"/>
          <cell r="AA530"/>
          <cell r="AB530" t="e">
            <v>#N/A</v>
          </cell>
          <cell r="AC530"/>
          <cell r="AD530">
            <v>0</v>
          </cell>
          <cell r="AE530" t="str">
            <v>EUR</v>
          </cell>
          <cell r="AF530">
            <v>0</v>
          </cell>
          <cell r="AI530" t="str">
            <v>NORM</v>
          </cell>
          <cell r="AJ530" t="str">
            <v>Normal</v>
          </cell>
          <cell r="AM530" t="str">
            <v>PX1.2</v>
          </cell>
          <cell r="AN530" t="str">
            <v>Prix magasin + 20% de marg</v>
          </cell>
          <cell r="AP530">
            <v>0</v>
          </cell>
          <cell r="AQ530">
            <v>0</v>
          </cell>
          <cell r="AS530">
            <v>32.24</v>
          </cell>
          <cell r="AT530" t="e">
            <v>#N/A</v>
          </cell>
          <cell r="AU530" t="e">
            <v>#N/A</v>
          </cell>
        </row>
        <row r="531">
          <cell r="A531" t="str">
            <v>PAN1810</v>
          </cell>
          <cell r="D531" t="str">
            <v>PANNEAU PVC 1000 X 1810 MM</v>
          </cell>
          <cell r="S531" t="e">
            <v>#N/A</v>
          </cell>
          <cell r="T531" t="e">
            <v>#N/A</v>
          </cell>
          <cell r="U531" t="e">
            <v>#N/A</v>
          </cell>
          <cell r="V531">
            <v>31.92</v>
          </cell>
          <cell r="W531">
            <v>31.92</v>
          </cell>
          <cell r="X531">
            <v>31.92</v>
          </cell>
          <cell r="Y531"/>
          <cell r="Z531"/>
          <cell r="AA531"/>
          <cell r="AB531">
            <v>31.92</v>
          </cell>
          <cell r="AC531" t="str">
            <v>OK</v>
          </cell>
          <cell r="AS531">
            <v>32.24</v>
          </cell>
          <cell r="AT531">
            <v>39.900000000000006</v>
          </cell>
          <cell r="AU531">
            <v>39.900000000000006</v>
          </cell>
        </row>
        <row r="532">
          <cell r="A532" t="str">
            <v>PAN2005</v>
          </cell>
          <cell r="C532" t="str">
            <v>AN</v>
          </cell>
          <cell r="D532" t="str">
            <v>PANNEAU PVC 1000 X 2005 MM</v>
          </cell>
          <cell r="E532">
            <v>12</v>
          </cell>
          <cell r="F532" t="str">
            <v>KITS BACS/KITS COFFRAGES</v>
          </cell>
          <cell r="G532">
            <v>3</v>
          </cell>
          <cell r="H532" t="str">
            <v>KITS COFFRAGES</v>
          </cell>
          <cell r="M532" t="str">
            <v>EXTRUPLESA</v>
          </cell>
          <cell r="N532" t="str">
            <v>8289GR2005</v>
          </cell>
          <cell r="O532" t="str">
            <v>PANNEAU PVC 1000 X 2005 mm</v>
          </cell>
          <cell r="Q532">
            <v>1</v>
          </cell>
          <cell r="R532">
            <v>1</v>
          </cell>
          <cell r="S532" t="e">
            <v>#N/A</v>
          </cell>
          <cell r="T532" t="e">
            <v>#N/A</v>
          </cell>
          <cell r="U532" t="e">
            <v>#N/A</v>
          </cell>
          <cell r="V532">
            <v>31.922449999999998</v>
          </cell>
          <cell r="W532">
            <v>31.922449999999998</v>
          </cell>
          <cell r="X532">
            <v>31.922449999999998</v>
          </cell>
          <cell r="Y532"/>
          <cell r="Z532"/>
          <cell r="AA532"/>
          <cell r="AB532">
            <v>31.922449999999998</v>
          </cell>
          <cell r="AC532" t="str">
            <v>OK</v>
          </cell>
          <cell r="AD532">
            <v>28.63</v>
          </cell>
          <cell r="AE532" t="str">
            <v>EUR</v>
          </cell>
          <cell r="AF532">
            <v>0</v>
          </cell>
          <cell r="AI532" t="str">
            <v>NORM</v>
          </cell>
          <cell r="AJ532" t="str">
            <v>Normal</v>
          </cell>
          <cell r="AM532" t="str">
            <v>PX1.2</v>
          </cell>
          <cell r="AN532" t="str">
            <v>Prix magasin + 20% de marg</v>
          </cell>
          <cell r="AP532">
            <v>0</v>
          </cell>
          <cell r="AQ532">
            <v>0</v>
          </cell>
          <cell r="AS532">
            <v>42.95</v>
          </cell>
          <cell r="AT532">
            <v>47.883674999999997</v>
          </cell>
          <cell r="AU532">
            <v>47.883674999999997</v>
          </cell>
        </row>
        <row r="533">
          <cell r="A533" t="str">
            <v>PAN2025</v>
          </cell>
          <cell r="C533" t="str">
            <v>AN</v>
          </cell>
          <cell r="D533" t="str">
            <v>PANNEAU PVC 1000 X 2025 MM</v>
          </cell>
          <cell r="E533">
            <v>12</v>
          </cell>
          <cell r="F533" t="str">
            <v>KITS BACS/KITS COFFRAGES</v>
          </cell>
          <cell r="G533">
            <v>3</v>
          </cell>
          <cell r="H533" t="str">
            <v>KITS COFFRAGES</v>
          </cell>
          <cell r="M533" t="str">
            <v>EXTRUPLESA</v>
          </cell>
          <cell r="N533" t="str">
            <v>8289GR2025</v>
          </cell>
          <cell r="O533" t="str">
            <v>PANNEAU PVC 1000 X 2025 mm</v>
          </cell>
          <cell r="Q533">
            <v>1</v>
          </cell>
          <cell r="R533">
            <v>1</v>
          </cell>
          <cell r="S533" t="e">
            <v>#N/A</v>
          </cell>
          <cell r="T533" t="e">
            <v>#N/A</v>
          </cell>
          <cell r="U533" t="e">
            <v>#N/A</v>
          </cell>
          <cell r="V533">
            <v>32.245800000000003</v>
          </cell>
          <cell r="W533">
            <v>32.245800000000003</v>
          </cell>
          <cell r="X533">
            <v>32.245800000000003</v>
          </cell>
          <cell r="Y533"/>
          <cell r="Z533"/>
          <cell r="AA533"/>
          <cell r="AB533">
            <v>32.245800000000003</v>
          </cell>
          <cell r="AC533" t="str">
            <v>OK</v>
          </cell>
          <cell r="AD533">
            <v>28.92</v>
          </cell>
          <cell r="AE533" t="str">
            <v>EUR</v>
          </cell>
          <cell r="AF533">
            <v>0</v>
          </cell>
          <cell r="AI533" t="str">
            <v>NORM</v>
          </cell>
          <cell r="AJ533" t="str">
            <v>Normal</v>
          </cell>
          <cell r="AM533" t="str">
            <v>PX1.2</v>
          </cell>
          <cell r="AN533" t="str">
            <v>Prix magasin + 20% de marg</v>
          </cell>
          <cell r="AP533">
            <v>0</v>
          </cell>
          <cell r="AQ533">
            <v>0</v>
          </cell>
          <cell r="AS533">
            <v>43.38</v>
          </cell>
          <cell r="AT533">
            <v>48.368700000000004</v>
          </cell>
          <cell r="AU533">
            <v>48.368700000000004</v>
          </cell>
        </row>
        <row r="534">
          <cell r="A534" t="str">
            <v>PAN2110</v>
          </cell>
          <cell r="C534" t="str">
            <v>AN</v>
          </cell>
          <cell r="D534" t="str">
            <v>PANNEAU PVC 1000 X 2110 MM</v>
          </cell>
          <cell r="E534">
            <v>12</v>
          </cell>
          <cell r="F534" t="str">
            <v>KITS BACS/KITS COFFRAGES</v>
          </cell>
          <cell r="G534">
            <v>3</v>
          </cell>
          <cell r="H534" t="str">
            <v>KITS COFFRAGES</v>
          </cell>
          <cell r="M534" t="str">
            <v>EXTRUPLESA</v>
          </cell>
          <cell r="N534" t="str">
            <v>8289GR2110</v>
          </cell>
          <cell r="O534" t="str">
            <v>PANNEAU PVC 1000 X 2110 mm</v>
          </cell>
          <cell r="Q534">
            <v>1</v>
          </cell>
          <cell r="R534">
            <v>1</v>
          </cell>
          <cell r="S534" t="e">
            <v>#N/A</v>
          </cell>
          <cell r="T534" t="e">
            <v>#N/A</v>
          </cell>
          <cell r="U534" t="e">
            <v>#N/A</v>
          </cell>
          <cell r="V534">
            <v>33.594949999999997</v>
          </cell>
          <cell r="W534">
            <v>33.594949999999997</v>
          </cell>
          <cell r="X534">
            <v>33.594949999999997</v>
          </cell>
          <cell r="Y534"/>
          <cell r="Z534"/>
          <cell r="AA534"/>
          <cell r="AB534">
            <v>33.594949999999997</v>
          </cell>
          <cell r="AC534" t="str">
            <v>OK</v>
          </cell>
          <cell r="AD534">
            <v>30.13</v>
          </cell>
          <cell r="AE534" t="str">
            <v>EUR</v>
          </cell>
          <cell r="AF534">
            <v>0</v>
          </cell>
          <cell r="AI534" t="str">
            <v>NORM</v>
          </cell>
          <cell r="AJ534" t="str">
            <v>Normal</v>
          </cell>
          <cell r="AM534" t="str">
            <v>PX1.2</v>
          </cell>
          <cell r="AN534" t="str">
            <v>Prix magasin + 20% de marg</v>
          </cell>
          <cell r="AP534">
            <v>0</v>
          </cell>
          <cell r="AQ534">
            <v>0</v>
          </cell>
          <cell r="AS534">
            <v>45.2</v>
          </cell>
          <cell r="AT534">
            <v>50.392424999999996</v>
          </cell>
          <cell r="AU534">
            <v>50.392424999999996</v>
          </cell>
        </row>
        <row r="535">
          <cell r="A535" t="str">
            <v>PAN2220</v>
          </cell>
          <cell r="C535" t="str">
            <v>AN</v>
          </cell>
          <cell r="D535" t="str">
            <v>PANNEAU PVC 1000 X 2220 MM</v>
          </cell>
          <cell r="E535">
            <v>12</v>
          </cell>
          <cell r="F535" t="str">
            <v>KITS BACS/KITS COFFRAGES</v>
          </cell>
          <cell r="G535">
            <v>3</v>
          </cell>
          <cell r="H535" t="str">
            <v>KITS COFFRAGES</v>
          </cell>
          <cell r="M535" t="str">
            <v>EXTRUPLESA</v>
          </cell>
          <cell r="N535" t="str">
            <v>8289GR2220</v>
          </cell>
          <cell r="O535" t="str">
            <v>PANNEAU PVC 1000 X 2220 mm</v>
          </cell>
          <cell r="Q535">
            <v>1</v>
          </cell>
          <cell r="R535">
            <v>1</v>
          </cell>
          <cell r="S535" t="e">
            <v>#N/A</v>
          </cell>
          <cell r="T535" t="e">
            <v>#N/A</v>
          </cell>
          <cell r="U535" t="e">
            <v>#N/A</v>
          </cell>
          <cell r="V535">
            <v>35.345500000000001</v>
          </cell>
          <cell r="W535">
            <v>35.345500000000001</v>
          </cell>
          <cell r="X535">
            <v>35.345500000000001</v>
          </cell>
          <cell r="Y535"/>
          <cell r="Z535"/>
          <cell r="AA535"/>
          <cell r="AB535">
            <v>35.345500000000001</v>
          </cell>
          <cell r="AC535" t="str">
            <v>OK</v>
          </cell>
          <cell r="AD535">
            <v>31.7</v>
          </cell>
          <cell r="AE535" t="str">
            <v>EUR</v>
          </cell>
          <cell r="AF535">
            <v>0</v>
          </cell>
          <cell r="AI535" t="str">
            <v>NORM</v>
          </cell>
          <cell r="AJ535" t="str">
            <v>Normal</v>
          </cell>
          <cell r="AM535" t="str">
            <v>PX1.2</v>
          </cell>
          <cell r="AN535" t="str">
            <v>Prix magasin + 20% de marg</v>
          </cell>
          <cell r="AP535">
            <v>0</v>
          </cell>
          <cell r="AQ535">
            <v>0</v>
          </cell>
          <cell r="AS535">
            <v>47.55</v>
          </cell>
          <cell r="AT535">
            <v>53.018250000000002</v>
          </cell>
          <cell r="AU535">
            <v>53.018250000000002</v>
          </cell>
        </row>
        <row r="536">
          <cell r="A536" t="str">
            <v>PAN2505</v>
          </cell>
          <cell r="C536" t="str">
            <v>AN</v>
          </cell>
          <cell r="D536" t="str">
            <v>PANNEAU PVC 1000 X 2505 MM</v>
          </cell>
          <cell r="E536">
            <v>12</v>
          </cell>
          <cell r="F536" t="str">
            <v>KITS BACS/KITS COFFRAGES</v>
          </cell>
          <cell r="G536">
            <v>3</v>
          </cell>
          <cell r="H536" t="str">
            <v>KITS COFFRAGES</v>
          </cell>
          <cell r="M536" t="str">
            <v>EXTRUPLESA</v>
          </cell>
          <cell r="N536" t="str">
            <v>8289GR2505</v>
          </cell>
          <cell r="O536" t="str">
            <v>PANNEAU PVC 1000 X 2505 mm</v>
          </cell>
          <cell r="Q536">
            <v>1</v>
          </cell>
          <cell r="R536">
            <v>1</v>
          </cell>
          <cell r="S536" t="e">
            <v>#N/A</v>
          </cell>
          <cell r="T536" t="e">
            <v>#N/A</v>
          </cell>
          <cell r="U536" t="e">
            <v>#N/A</v>
          </cell>
          <cell r="V536">
            <v>39.883550000000007</v>
          </cell>
          <cell r="W536">
            <v>39.883550000000007</v>
          </cell>
          <cell r="X536">
            <v>39.883550000000007</v>
          </cell>
          <cell r="Y536"/>
          <cell r="Z536"/>
          <cell r="AA536"/>
          <cell r="AB536">
            <v>39.883550000000007</v>
          </cell>
          <cell r="AC536" t="str">
            <v>OK</v>
          </cell>
          <cell r="AD536">
            <v>35.770000000000003</v>
          </cell>
          <cell r="AE536" t="str">
            <v>EUR</v>
          </cell>
          <cell r="AF536">
            <v>0</v>
          </cell>
          <cell r="AI536" t="str">
            <v>NORM</v>
          </cell>
          <cell r="AJ536" t="str">
            <v>Normal</v>
          </cell>
          <cell r="AM536" t="str">
            <v>PX1.2</v>
          </cell>
          <cell r="AN536" t="str">
            <v>Prix magasin + 20% de marg</v>
          </cell>
          <cell r="AP536">
            <v>0</v>
          </cell>
          <cell r="AQ536">
            <v>0</v>
          </cell>
          <cell r="AS536">
            <v>53.66</v>
          </cell>
          <cell r="AT536">
            <v>59.825325000000007</v>
          </cell>
          <cell r="AU536">
            <v>59.825325000000007</v>
          </cell>
        </row>
        <row r="537">
          <cell r="A537" t="str">
            <v>PAN2525</v>
          </cell>
          <cell r="C537" t="str">
            <v>AN</v>
          </cell>
          <cell r="D537" t="str">
            <v>PANNEAU PVC 1000 X 2525 MM</v>
          </cell>
          <cell r="E537">
            <v>12</v>
          </cell>
          <cell r="F537" t="str">
            <v>KITS BACS/KITS COFFRAGES</v>
          </cell>
          <cell r="G537">
            <v>3</v>
          </cell>
          <cell r="H537" t="str">
            <v>KITS COFFRAGES</v>
          </cell>
          <cell r="M537" t="str">
            <v>EXTRUPLESA</v>
          </cell>
          <cell r="N537" t="str">
            <v>8289GR2525</v>
          </cell>
          <cell r="O537" t="str">
            <v>PANNEAU PVC 1000 X 2525 mm</v>
          </cell>
          <cell r="Q537">
            <v>1</v>
          </cell>
          <cell r="R537">
            <v>1</v>
          </cell>
          <cell r="S537" t="e">
            <v>#N/A</v>
          </cell>
          <cell r="T537" t="e">
            <v>#N/A</v>
          </cell>
          <cell r="U537" t="e">
            <v>#N/A</v>
          </cell>
          <cell r="V537">
            <v>40.206900000000005</v>
          </cell>
          <cell r="W537">
            <v>40.206900000000005</v>
          </cell>
          <cell r="X537">
            <v>40.206900000000005</v>
          </cell>
          <cell r="Y537"/>
          <cell r="Z537"/>
          <cell r="AA537"/>
          <cell r="AB537">
            <v>40.206900000000005</v>
          </cell>
          <cell r="AC537" t="str">
            <v>OK</v>
          </cell>
          <cell r="AD537">
            <v>36.06</v>
          </cell>
          <cell r="AE537" t="str">
            <v>EUR</v>
          </cell>
          <cell r="AF537">
            <v>0</v>
          </cell>
          <cell r="AI537" t="str">
            <v>NORM</v>
          </cell>
          <cell r="AJ537" t="str">
            <v>Normal</v>
          </cell>
          <cell r="AM537" t="str">
            <v>PX1.2</v>
          </cell>
          <cell r="AN537" t="str">
            <v>Prix magasin + 20% de marg</v>
          </cell>
          <cell r="AP537">
            <v>0</v>
          </cell>
          <cell r="AQ537">
            <v>0</v>
          </cell>
          <cell r="AS537">
            <v>54.09</v>
          </cell>
          <cell r="AT537">
            <v>60.310350000000007</v>
          </cell>
          <cell r="AU537">
            <v>60.310350000000007</v>
          </cell>
        </row>
        <row r="538">
          <cell r="A538" t="str">
            <v>KITSTAND</v>
          </cell>
          <cell r="C538" t="str">
            <v>AS</v>
          </cell>
          <cell r="D538" t="str">
            <v>KIT STAND EXPO</v>
          </cell>
          <cell r="E538">
            <v>16</v>
          </cell>
          <cell r="F538" t="str">
            <v>SUPPORT DE COMMUNICATION</v>
          </cell>
          <cell r="G538">
            <v>10</v>
          </cell>
          <cell r="H538" t="str">
            <v>SUPPORT DE COMMUNICATION</v>
          </cell>
          <cell r="M538" t="str">
            <v>PIXART</v>
          </cell>
          <cell r="N538" t="str">
            <v>KITSTAND</v>
          </cell>
          <cell r="O538" t="str">
            <v>KIT STAND EXPO</v>
          </cell>
          <cell r="P538" t="str">
            <v>pc</v>
          </cell>
          <cell r="Q538">
            <v>1</v>
          </cell>
          <cell r="R538">
            <v>0</v>
          </cell>
          <cell r="S538">
            <v>15</v>
          </cell>
          <cell r="T538">
            <v>97.81</v>
          </cell>
          <cell r="U538" t="str">
            <v>AS</v>
          </cell>
          <cell r="V538">
            <v>97.81</v>
          </cell>
          <cell r="W538">
            <v>97.81</v>
          </cell>
          <cell r="X538">
            <v>97.81</v>
          </cell>
          <cell r="Y538"/>
          <cell r="Z538"/>
          <cell r="AA538"/>
          <cell r="AB538">
            <v>97.81</v>
          </cell>
          <cell r="AC538" t="str">
            <v>OK</v>
          </cell>
          <cell r="AD538">
            <v>97.81</v>
          </cell>
          <cell r="AE538" t="str">
            <v>EUR</v>
          </cell>
          <cell r="AF538">
            <v>0</v>
          </cell>
          <cell r="AI538" t="str">
            <v>NORM</v>
          </cell>
          <cell r="AJ538" t="str">
            <v>Normal</v>
          </cell>
          <cell r="AM538" t="str">
            <v>PX1.2</v>
          </cell>
          <cell r="AN538" t="str">
            <v>Prix magasin + 20% de marg</v>
          </cell>
          <cell r="AP538">
            <v>0</v>
          </cell>
          <cell r="AQ538">
            <v>0</v>
          </cell>
          <cell r="AS538">
            <v>119.44</v>
          </cell>
          <cell r="AT538">
            <v>122.2625</v>
          </cell>
          <cell r="AU538">
            <v>122.2625</v>
          </cell>
        </row>
        <row r="539">
          <cell r="A539" t="str">
            <v>KITTOB03</v>
          </cell>
          <cell r="C539" t="e">
            <v>#N/A</v>
          </cell>
          <cell r="D539" t="str">
            <v>KIT DE REPARTITION</v>
          </cell>
          <cell r="E539">
            <v>5</v>
          </cell>
          <cell r="F539" t="str">
            <v>REGARDS/REPARTITEURS/CHASSES</v>
          </cell>
          <cell r="G539">
            <v>1</v>
          </cell>
          <cell r="H539" t="str">
            <v>REGARDS/REPARTITEURS/CHASSES</v>
          </cell>
          <cell r="K539">
            <v>2</v>
          </cell>
          <cell r="L539" t="str">
            <v>REPARTITION</v>
          </cell>
          <cell r="M539" t="str">
            <v>AQUATIRIS</v>
          </cell>
          <cell r="N539" t="str">
            <v>&lt;Non référencé&gt;</v>
          </cell>
          <cell r="O539" t="str">
            <v>&lt;Article non référencé&gt;</v>
          </cell>
          <cell r="Q539">
            <v>1</v>
          </cell>
          <cell r="R539">
            <v>0</v>
          </cell>
          <cell r="S539" t="e">
            <v>#N/A</v>
          </cell>
          <cell r="T539" t="e">
            <v>#N/A</v>
          </cell>
          <cell r="U539" t="e">
            <v>#N/A</v>
          </cell>
          <cell r="V539">
            <v>0</v>
          </cell>
          <cell r="W539">
            <v>0</v>
          </cell>
          <cell r="X539">
            <v>59.24</v>
          </cell>
          <cell r="Y539">
            <v>0</v>
          </cell>
          <cell r="Z539"/>
          <cell r="AA539"/>
          <cell r="AB539">
            <v>59.24</v>
          </cell>
          <cell r="AC539" t="str">
            <v>OK</v>
          </cell>
          <cell r="AD539">
            <v>0</v>
          </cell>
          <cell r="AE539" t="str">
            <v>EUR</v>
          </cell>
          <cell r="AF539">
            <v>0</v>
          </cell>
          <cell r="AI539" t="str">
            <v>NORM</v>
          </cell>
          <cell r="AJ539" t="str">
            <v>Normal</v>
          </cell>
          <cell r="AM539" t="str">
            <v>PX1.2</v>
          </cell>
          <cell r="AN539" t="str">
            <v>Prix magasin + 20% de marg</v>
          </cell>
          <cell r="AO539">
            <v>1</v>
          </cell>
          <cell r="AP539">
            <v>0</v>
          </cell>
          <cell r="AQ539">
            <v>0</v>
          </cell>
          <cell r="AS539">
            <v>124</v>
          </cell>
          <cell r="AT539">
            <v>122.72</v>
          </cell>
          <cell r="AU539">
            <v>122.72</v>
          </cell>
        </row>
        <row r="540">
          <cell r="A540" t="str">
            <v>PCG10EHA</v>
          </cell>
          <cell r="C540" t="e">
            <v>#N/A</v>
          </cell>
          <cell r="D540" t="str">
            <v>COFFRAGE FV GRAVITAIRE 10EH 4X5</v>
          </cell>
          <cell r="E540">
            <v>12</v>
          </cell>
          <cell r="F540" t="str">
            <v>KITS BACS/KITS COFFRAGES</v>
          </cell>
          <cell r="G540">
            <v>3</v>
          </cell>
          <cell r="H540" t="str">
            <v>KITS COFFRAGES</v>
          </cell>
          <cell r="I540" t="str">
            <v>NB COFFR</v>
          </cell>
          <cell r="J540" t="str">
            <v>NB de ventes de coffrage PVC</v>
          </cell>
          <cell r="M540" t="str">
            <v>AQUATIRIS</v>
          </cell>
          <cell r="N540" t="str">
            <v>&lt;Non référencé&gt;</v>
          </cell>
          <cell r="O540" t="str">
            <v>&lt;Article non référencé&gt;</v>
          </cell>
          <cell r="Q540">
            <v>1</v>
          </cell>
          <cell r="R540">
            <v>0</v>
          </cell>
          <cell r="S540" t="e">
            <v>#N/A</v>
          </cell>
          <cell r="T540" t="e">
            <v>#N/A</v>
          </cell>
          <cell r="U540" t="e">
            <v>#N/A</v>
          </cell>
          <cell r="V540">
            <v>0</v>
          </cell>
          <cell r="W540">
            <v>0</v>
          </cell>
          <cell r="X540" t="e">
            <v>#N/A</v>
          </cell>
          <cell r="Y540">
            <v>0</v>
          </cell>
          <cell r="Z540"/>
          <cell r="AA540"/>
          <cell r="AB540" t="e">
            <v>#N/A</v>
          </cell>
          <cell r="AC540"/>
          <cell r="AD540">
            <v>0</v>
          </cell>
          <cell r="AE540" t="str">
            <v>EUR</v>
          </cell>
          <cell r="AF540">
            <v>0</v>
          </cell>
          <cell r="AI540" t="str">
            <v>NORM</v>
          </cell>
          <cell r="AJ540" t="str">
            <v>Normal</v>
          </cell>
          <cell r="AM540" t="str">
            <v>PX1.2</v>
          </cell>
          <cell r="AN540" t="str">
            <v>Prix magasin + 20% de marg</v>
          </cell>
          <cell r="AP540">
            <v>0</v>
          </cell>
          <cell r="AQ540">
            <v>0</v>
          </cell>
          <cell r="AS540">
            <v>0</v>
          </cell>
          <cell r="AT540" t="e">
            <v>#N/A</v>
          </cell>
          <cell r="AU540" t="e">
            <v>#N/A</v>
          </cell>
        </row>
        <row r="541">
          <cell r="A541" t="str">
            <v>PCG10EHB</v>
          </cell>
          <cell r="C541" t="e">
            <v>#N/A</v>
          </cell>
          <cell r="D541" t="str">
            <v>COFFRAGE FV GRAVITAIRE 10EH 10X2</v>
          </cell>
          <cell r="E541">
            <v>12</v>
          </cell>
          <cell r="F541" t="str">
            <v>KITS BACS/KITS COFFRAGES</v>
          </cell>
          <cell r="G541">
            <v>3</v>
          </cell>
          <cell r="H541" t="str">
            <v>KITS COFFRAGES</v>
          </cell>
          <cell r="I541" t="str">
            <v>NB COFFR</v>
          </cell>
          <cell r="J541" t="str">
            <v>NB de ventes de coffrage PVC</v>
          </cell>
          <cell r="M541" t="str">
            <v>AQUATIRIS</v>
          </cell>
          <cell r="N541" t="str">
            <v>&lt;Non référencé&gt;</v>
          </cell>
          <cell r="O541" t="str">
            <v>&lt;Article non référencé&gt;</v>
          </cell>
          <cell r="Q541">
            <v>1</v>
          </cell>
          <cell r="R541">
            <v>0</v>
          </cell>
          <cell r="S541" t="e">
            <v>#N/A</v>
          </cell>
          <cell r="T541" t="e">
            <v>#N/A</v>
          </cell>
          <cell r="U541" t="e">
            <v>#N/A</v>
          </cell>
          <cell r="V541">
            <v>0</v>
          </cell>
          <cell r="W541">
            <v>0</v>
          </cell>
          <cell r="X541" t="e">
            <v>#N/A</v>
          </cell>
          <cell r="Y541">
            <v>0</v>
          </cell>
          <cell r="Z541"/>
          <cell r="AA541"/>
          <cell r="AB541" t="e">
            <v>#N/A</v>
          </cell>
          <cell r="AC541"/>
          <cell r="AD541">
            <v>0</v>
          </cell>
          <cell r="AE541" t="str">
            <v>EUR</v>
          </cell>
          <cell r="AF541">
            <v>0</v>
          </cell>
          <cell r="AI541" t="str">
            <v>NORM</v>
          </cell>
          <cell r="AJ541" t="str">
            <v>Normal</v>
          </cell>
          <cell r="AM541" t="str">
            <v>PX1.2</v>
          </cell>
          <cell r="AN541" t="str">
            <v>Prix magasin + 20% de marg</v>
          </cell>
          <cell r="AP541">
            <v>0</v>
          </cell>
          <cell r="AQ541">
            <v>0</v>
          </cell>
          <cell r="AS541">
            <v>0</v>
          </cell>
          <cell r="AT541" t="e">
            <v>#N/A</v>
          </cell>
          <cell r="AU541" t="e">
            <v>#N/A</v>
          </cell>
        </row>
        <row r="542">
          <cell r="A542" t="str">
            <v>KITCOL01FV</v>
          </cell>
          <cell r="C542" t="e">
            <v>#N/A</v>
          </cell>
          <cell r="D542" t="str">
            <v>REGARD DE SORTIE FV</v>
          </cell>
          <cell r="E542">
            <v>5</v>
          </cell>
          <cell r="F542" t="str">
            <v>REGARDS/REPARTITEURS/CHASSES</v>
          </cell>
          <cell r="G542">
            <v>1</v>
          </cell>
          <cell r="H542" t="str">
            <v>REGARDS/REPARTITEURS/CHASSES</v>
          </cell>
          <cell r="K542">
            <v>3</v>
          </cell>
          <cell r="L542" t="str">
            <v>BOITIER DE SORTIE</v>
          </cell>
          <cell r="M542" t="str">
            <v>AQUATIRIS</v>
          </cell>
          <cell r="N542" t="str">
            <v>&lt;Non référencé&gt;</v>
          </cell>
          <cell r="O542" t="str">
            <v>&lt;Article non référencé&gt;</v>
          </cell>
          <cell r="Q542">
            <v>1</v>
          </cell>
          <cell r="R542">
            <v>0</v>
          </cell>
          <cell r="S542" t="e">
            <v>#N/A</v>
          </cell>
          <cell r="T542" t="e">
            <v>#N/A</v>
          </cell>
          <cell r="U542" t="e">
            <v>#N/A</v>
          </cell>
          <cell r="V542">
            <v>0</v>
          </cell>
          <cell r="W542">
            <v>0</v>
          </cell>
          <cell r="X542">
            <v>64.3</v>
          </cell>
          <cell r="Y542">
            <v>0</v>
          </cell>
          <cell r="Z542"/>
          <cell r="AA542"/>
          <cell r="AB542">
            <v>63.059999999999995</v>
          </cell>
          <cell r="AC542" t="str">
            <v>OK</v>
          </cell>
          <cell r="AD542">
            <v>0</v>
          </cell>
          <cell r="AE542" t="str">
            <v>EUR</v>
          </cell>
          <cell r="AF542">
            <v>0</v>
          </cell>
          <cell r="AI542" t="str">
            <v>NORM</v>
          </cell>
          <cell r="AJ542" t="str">
            <v>Normal</v>
          </cell>
          <cell r="AM542" t="str">
            <v>PX1.2</v>
          </cell>
          <cell r="AN542" t="str">
            <v>Prix magasin + 20% de marg</v>
          </cell>
          <cell r="AP542">
            <v>0</v>
          </cell>
          <cell r="AQ542">
            <v>0</v>
          </cell>
          <cell r="AS542">
            <v>120.54</v>
          </cell>
          <cell r="AT542">
            <v>130.755</v>
          </cell>
          <cell r="AU542">
            <v>127.96499999999999</v>
          </cell>
        </row>
        <row r="543">
          <cell r="A543" t="str">
            <v>MOPTIMA</v>
          </cell>
          <cell r="C543" t="str">
            <v>AS</v>
          </cell>
          <cell r="D543" t="str">
            <v>ELECTROPOMPE OPTIMA  EAUX CLAIRES</v>
          </cell>
          <cell r="E543">
            <v>9</v>
          </cell>
          <cell r="F543" t="str">
            <v>POSTES DE RELEVAGE</v>
          </cell>
          <cell r="G543">
            <v>5</v>
          </cell>
          <cell r="H543" t="str">
            <v>POSTES DE RELEVAGE</v>
          </cell>
          <cell r="K543">
            <v>3</v>
          </cell>
          <cell r="L543" t="str">
            <v>ACCESSOIRES POSTE</v>
          </cell>
          <cell r="M543" t="str">
            <v>EBARA</v>
          </cell>
          <cell r="N543">
            <v>1751101200</v>
          </cell>
          <cell r="O543" t="str">
            <v>ELECTROPOMPE OPTIMA  EAUX CLAIRES</v>
          </cell>
          <cell r="P543" t="str">
            <v>pc</v>
          </cell>
          <cell r="Q543">
            <v>1</v>
          </cell>
          <cell r="R543">
            <v>1</v>
          </cell>
          <cell r="S543" t="e">
            <v>#N/A</v>
          </cell>
          <cell r="T543" t="e">
            <v>#N/A</v>
          </cell>
          <cell r="U543" t="e">
            <v>#N/A</v>
          </cell>
          <cell r="V543">
            <v>83</v>
          </cell>
          <cell r="W543">
            <v>83</v>
          </cell>
          <cell r="X543">
            <v>83</v>
          </cell>
          <cell r="Y543"/>
          <cell r="Z543"/>
          <cell r="AA543"/>
          <cell r="AB543">
            <v>88</v>
          </cell>
          <cell r="AC543" t="str">
            <v>OK</v>
          </cell>
          <cell r="AD543">
            <v>83</v>
          </cell>
          <cell r="AE543" t="str">
            <v>EUR</v>
          </cell>
          <cell r="AF543">
            <v>0</v>
          </cell>
          <cell r="AI543" t="str">
            <v>NORM</v>
          </cell>
          <cell r="AJ543" t="str">
            <v>Normal</v>
          </cell>
          <cell r="AM543" t="str">
            <v>PX1.2</v>
          </cell>
          <cell r="AN543" t="str">
            <v>Prix magasin + 20% de marg</v>
          </cell>
          <cell r="AO543">
            <v>1</v>
          </cell>
          <cell r="AP543">
            <v>0</v>
          </cell>
          <cell r="AQ543">
            <v>0</v>
          </cell>
          <cell r="AS543">
            <v>119.89</v>
          </cell>
          <cell r="AT543">
            <v>124.5</v>
          </cell>
          <cell r="AU543">
            <v>132</v>
          </cell>
        </row>
        <row r="544">
          <cell r="A544" t="str">
            <v>MALARME</v>
          </cell>
          <cell r="C544" t="str">
            <v>AS</v>
          </cell>
          <cell r="D544" t="str">
            <v>OVERFLOW ALARM BOX 220V 20M DE CABLE</v>
          </cell>
          <cell r="E544">
            <v>9</v>
          </cell>
          <cell r="F544" t="str">
            <v>POSTES DE RELEVAGE</v>
          </cell>
          <cell r="G544">
            <v>5</v>
          </cell>
          <cell r="H544" t="str">
            <v>POSTES DE RELEVAGE</v>
          </cell>
          <cell r="K544">
            <v>3</v>
          </cell>
          <cell r="L544" t="str">
            <v>ACCESSOIRES POSTE</v>
          </cell>
          <cell r="M544" t="str">
            <v>EBARA</v>
          </cell>
          <cell r="N544">
            <v>9000000051</v>
          </cell>
          <cell r="O544" t="str">
            <v>OVERFLOW ALARM BOX</v>
          </cell>
          <cell r="P544">
            <v>1</v>
          </cell>
          <cell r="Q544">
            <v>1</v>
          </cell>
          <cell r="R544">
            <v>1</v>
          </cell>
          <cell r="S544" t="e">
            <v>#N/A</v>
          </cell>
          <cell r="T544" t="e">
            <v>#N/A</v>
          </cell>
          <cell r="U544" t="e">
            <v>#N/A</v>
          </cell>
          <cell r="V544">
            <v>89</v>
          </cell>
          <cell r="W544">
            <v>89</v>
          </cell>
          <cell r="X544">
            <v>89</v>
          </cell>
          <cell r="Y544"/>
          <cell r="Z544"/>
          <cell r="AA544"/>
          <cell r="AB544">
            <v>89</v>
          </cell>
          <cell r="AC544" t="str">
            <v>OK</v>
          </cell>
          <cell r="AD544">
            <v>89</v>
          </cell>
          <cell r="AE544" t="str">
            <v>EUR</v>
          </cell>
          <cell r="AF544">
            <v>0</v>
          </cell>
          <cell r="AI544" t="str">
            <v>NORM</v>
          </cell>
          <cell r="AJ544" t="str">
            <v>Normal</v>
          </cell>
          <cell r="AM544" t="str">
            <v>PX1.2</v>
          </cell>
          <cell r="AN544" t="str">
            <v>Prix magasin + 20% de marg</v>
          </cell>
          <cell r="AO544">
            <v>1</v>
          </cell>
          <cell r="AP544">
            <v>0</v>
          </cell>
          <cell r="AQ544">
            <v>0</v>
          </cell>
          <cell r="AS544">
            <v>141.36000000000001</v>
          </cell>
          <cell r="AT544">
            <v>133.5</v>
          </cell>
          <cell r="AU544">
            <v>133.5</v>
          </cell>
        </row>
        <row r="545">
          <cell r="A545" t="str">
            <v>DIR01VANG50</v>
          </cell>
          <cell r="C545" t="e">
            <v>#N/A</v>
          </cell>
          <cell r="D545" t="str">
            <v>KIT FV RELEVAGE VANGUI50</v>
          </cell>
          <cell r="E545">
            <v>5</v>
          </cell>
          <cell r="F545" t="str">
            <v>REGARDS/REPARTITEURS/CHASSES</v>
          </cell>
          <cell r="G545">
            <v>1</v>
          </cell>
          <cell r="H545" t="str">
            <v>REGARDS/REPARTITEURS/CHASSES</v>
          </cell>
          <cell r="I545" t="str">
            <v xml:space="preserve">NB KITS </v>
          </cell>
          <cell r="J545" t="str">
            <v>NB de ventes de kits (rech par reg distr</v>
          </cell>
          <cell r="K545">
            <v>4</v>
          </cell>
          <cell r="L545" t="str">
            <v>DISTRIBUTION RELEVAGE</v>
          </cell>
          <cell r="M545" t="str">
            <v>AQUATIRIS</v>
          </cell>
          <cell r="N545" t="str">
            <v>&lt;Non référencé&gt;</v>
          </cell>
          <cell r="O545" t="str">
            <v>&lt;Article non référencé&gt;</v>
          </cell>
          <cell r="Q545">
            <v>1</v>
          </cell>
          <cell r="R545">
            <v>0</v>
          </cell>
          <cell r="S545" t="e">
            <v>#N/A</v>
          </cell>
          <cell r="T545" t="e">
            <v>#N/A</v>
          </cell>
          <cell r="U545" t="e">
            <v>#N/A</v>
          </cell>
          <cell r="V545">
            <v>0</v>
          </cell>
          <cell r="W545">
            <v>0</v>
          </cell>
          <cell r="X545">
            <v>78.188000000000002</v>
          </cell>
          <cell r="Y545">
            <v>0</v>
          </cell>
          <cell r="Z545"/>
          <cell r="AA545"/>
          <cell r="AB545">
            <v>73.237999999999985</v>
          </cell>
          <cell r="AC545" t="str">
            <v>OK</v>
          </cell>
          <cell r="AD545">
            <v>0</v>
          </cell>
          <cell r="AE545" t="str">
            <v>EUR</v>
          </cell>
          <cell r="AF545">
            <v>0</v>
          </cell>
          <cell r="AI545" t="str">
            <v>NORM</v>
          </cell>
          <cell r="AJ545" t="str">
            <v>Normal</v>
          </cell>
          <cell r="AM545" t="str">
            <v>PX1.2</v>
          </cell>
          <cell r="AN545" t="str">
            <v>Prix magasin + 20% de marg</v>
          </cell>
          <cell r="AO545">
            <v>1</v>
          </cell>
          <cell r="AP545">
            <v>0</v>
          </cell>
          <cell r="AQ545">
            <v>0</v>
          </cell>
          <cell r="AS545">
            <v>136.32</v>
          </cell>
          <cell r="AT545">
            <v>140.38999999999999</v>
          </cell>
          <cell r="AU545">
            <v>129.2525</v>
          </cell>
        </row>
        <row r="546">
          <cell r="A546" t="str">
            <v>MVAN3V63</v>
          </cell>
          <cell r="C546" t="str">
            <v>AS</v>
          </cell>
          <cell r="D546" t="str">
            <v>VANNE 3 VOIES  MANUELLE D63</v>
          </cell>
          <cell r="E546">
            <v>10</v>
          </cell>
          <cell r="F546" t="str">
            <v>ACCESSOIRES AU DETAIL</v>
          </cell>
          <cell r="G546">
            <v>13</v>
          </cell>
          <cell r="H546" t="str">
            <v>VANNES</v>
          </cell>
          <cell r="M546" t="str">
            <v>ALIAXIS</v>
          </cell>
          <cell r="N546" t="str">
            <v>TKDIVL63LTKD90</v>
          </cell>
          <cell r="O546" t="str">
            <v>VANNES 3 VOIES DIAM 63</v>
          </cell>
          <cell r="P546" t="str">
            <v>pc</v>
          </cell>
          <cell r="Q546">
            <v>1</v>
          </cell>
          <cell r="R546">
            <v>1</v>
          </cell>
          <cell r="S546" t="e">
            <v>#N/A</v>
          </cell>
          <cell r="T546" t="e">
            <v>#N/A</v>
          </cell>
          <cell r="U546" t="e">
            <v>#N/A</v>
          </cell>
          <cell r="V546">
            <v>84.99</v>
          </cell>
          <cell r="W546">
            <v>84.99</v>
          </cell>
          <cell r="X546">
            <v>84.99</v>
          </cell>
          <cell r="Y546"/>
          <cell r="Z546"/>
          <cell r="AA546"/>
          <cell r="AB546">
            <v>110.16</v>
          </cell>
          <cell r="AC546" t="str">
            <v>OK</v>
          </cell>
          <cell r="AD546">
            <v>84.99</v>
          </cell>
          <cell r="AE546" t="str">
            <v>EUR</v>
          </cell>
          <cell r="AF546">
            <v>0</v>
          </cell>
          <cell r="AI546" t="str">
            <v>NORM</v>
          </cell>
          <cell r="AJ546" t="str">
            <v>Normal</v>
          </cell>
          <cell r="AM546" t="str">
            <v>PX1.2</v>
          </cell>
          <cell r="AN546" t="str">
            <v>Prix magasin + 20% de marg</v>
          </cell>
          <cell r="AO546">
            <v>1</v>
          </cell>
          <cell r="AP546">
            <v>0</v>
          </cell>
          <cell r="AQ546">
            <v>0</v>
          </cell>
          <cell r="AS546">
            <v>114.74</v>
          </cell>
          <cell r="AT546">
            <v>113.0367</v>
          </cell>
          <cell r="AU546">
            <v>146.5128</v>
          </cell>
        </row>
        <row r="547">
          <cell r="A547" t="str">
            <v>MCOFPRO</v>
          </cell>
          <cell r="C547" t="e">
            <v>#N/A</v>
          </cell>
          <cell r="D547" t="str">
            <v>COFFRET ALARME ET PROTECTION RELEVAGE</v>
          </cell>
          <cell r="E547">
            <v>9</v>
          </cell>
          <cell r="F547" t="str">
            <v>POSTES DE RELEVAGE</v>
          </cell>
          <cell r="G547">
            <v>5</v>
          </cell>
          <cell r="H547" t="str">
            <v>POSTES DE RELEVAGE</v>
          </cell>
          <cell r="K547">
            <v>3</v>
          </cell>
          <cell r="L547" t="str">
            <v>ACCESSOIRES POSTE</v>
          </cell>
          <cell r="M547" t="str">
            <v>AQUATIRIS</v>
          </cell>
          <cell r="N547" t="str">
            <v>&lt;Non référencé&gt;</v>
          </cell>
          <cell r="O547" t="str">
            <v>&lt;Article non référencé&gt;</v>
          </cell>
          <cell r="Q547">
            <v>1</v>
          </cell>
          <cell r="R547">
            <v>0</v>
          </cell>
          <cell r="S547" t="e">
            <v>#N/A</v>
          </cell>
          <cell r="T547" t="e">
            <v>#N/A</v>
          </cell>
          <cell r="U547" t="e">
            <v>#N/A</v>
          </cell>
          <cell r="V547">
            <v>89.932500000000005</v>
          </cell>
          <cell r="W547">
            <v>89.932500000000005</v>
          </cell>
          <cell r="X547">
            <v>88.936256</v>
          </cell>
          <cell r="Y547">
            <v>0</v>
          </cell>
          <cell r="Z547"/>
          <cell r="AA547"/>
          <cell r="AB547">
            <v>90.786255999999995</v>
          </cell>
          <cell r="AC547" t="str">
            <v>OK</v>
          </cell>
          <cell r="AD547">
            <v>0</v>
          </cell>
          <cell r="AE547" t="str">
            <v>EUR</v>
          </cell>
          <cell r="AF547">
            <v>0</v>
          </cell>
          <cell r="AI547" t="str">
            <v>NORM</v>
          </cell>
          <cell r="AJ547" t="str">
            <v>Normal</v>
          </cell>
          <cell r="AM547" t="str">
            <v>PX1.2</v>
          </cell>
          <cell r="AN547" t="str">
            <v>Prix magasin + 20% de marg</v>
          </cell>
          <cell r="AP547">
            <v>0</v>
          </cell>
          <cell r="AQ547">
            <v>0</v>
          </cell>
          <cell r="AS547">
            <v>160.19999999999999</v>
          </cell>
          <cell r="AT547">
            <v>144.33635149999998</v>
          </cell>
          <cell r="AU547">
            <v>147.29635150000001</v>
          </cell>
        </row>
        <row r="548">
          <cell r="A548" t="str">
            <v>PCG18EHB</v>
          </cell>
          <cell r="C548" t="e">
            <v>#N/A</v>
          </cell>
          <cell r="D548" t="str">
            <v>COFFRAGE FV GRAVITAIRE 18EH 9X4</v>
          </cell>
          <cell r="E548">
            <v>12</v>
          </cell>
          <cell r="F548" t="str">
            <v>KITS BACS/KITS COFFRAGES</v>
          </cell>
          <cell r="G548">
            <v>3</v>
          </cell>
          <cell r="H548" t="str">
            <v>KITS COFFRAGES</v>
          </cell>
          <cell r="I548" t="str">
            <v>NB COFFR</v>
          </cell>
          <cell r="J548" t="str">
            <v>NB de ventes de coffrage PVC</v>
          </cell>
          <cell r="M548" t="str">
            <v>AQUATIRIS</v>
          </cell>
          <cell r="N548" t="str">
            <v>&lt;Non référencé&gt;</v>
          </cell>
          <cell r="O548" t="str">
            <v>&lt;Article non référencé&gt;</v>
          </cell>
          <cell r="Q548">
            <v>1</v>
          </cell>
          <cell r="R548">
            <v>0</v>
          </cell>
          <cell r="S548" t="e">
            <v>#N/A</v>
          </cell>
          <cell r="T548" t="e">
            <v>#N/A</v>
          </cell>
          <cell r="U548" t="e">
            <v>#N/A</v>
          </cell>
          <cell r="V548">
            <v>0</v>
          </cell>
          <cell r="W548">
            <v>0</v>
          </cell>
          <cell r="X548" t="e">
            <v>#N/A</v>
          </cell>
          <cell r="Y548">
            <v>0</v>
          </cell>
          <cell r="Z548"/>
          <cell r="AA548"/>
          <cell r="AB548" t="e">
            <v>#N/A</v>
          </cell>
          <cell r="AC548"/>
          <cell r="AD548">
            <v>0</v>
          </cell>
          <cell r="AE548" t="str">
            <v>EUR</v>
          </cell>
          <cell r="AF548">
            <v>0</v>
          </cell>
          <cell r="AI548" t="str">
            <v>NORM</v>
          </cell>
          <cell r="AJ548" t="str">
            <v>Normal</v>
          </cell>
          <cell r="AM548" t="str">
            <v>PX1.2</v>
          </cell>
          <cell r="AN548" t="str">
            <v>Prix magasin + 20% de marg</v>
          </cell>
          <cell r="AP548">
            <v>0</v>
          </cell>
          <cell r="AQ548">
            <v>0</v>
          </cell>
          <cell r="AS548">
            <v>0</v>
          </cell>
          <cell r="AT548" t="e">
            <v>#N/A</v>
          </cell>
          <cell r="AU548" t="e">
            <v>#N/A</v>
          </cell>
        </row>
        <row r="549">
          <cell r="A549" t="str">
            <v>PCG20EHA</v>
          </cell>
          <cell r="C549" t="e">
            <v>#N/A</v>
          </cell>
          <cell r="D549" t="str">
            <v>COFFRAGE FV GRAVITAIRE 20EH 10X4</v>
          </cell>
          <cell r="E549">
            <v>12</v>
          </cell>
          <cell r="F549" t="str">
            <v>KITS BACS/KITS COFFRAGES</v>
          </cell>
          <cell r="G549">
            <v>3</v>
          </cell>
          <cell r="H549" t="str">
            <v>KITS COFFRAGES</v>
          </cell>
          <cell r="I549" t="str">
            <v>NB COFFR</v>
          </cell>
          <cell r="J549" t="str">
            <v>NB de ventes de coffrage PVC</v>
          </cell>
          <cell r="M549" t="str">
            <v>AQUATIRIS</v>
          </cell>
          <cell r="N549" t="str">
            <v>&lt;Non référencé&gt;</v>
          </cell>
          <cell r="O549" t="str">
            <v>&lt;Article non référencé&gt;</v>
          </cell>
          <cell r="Q549">
            <v>1</v>
          </cell>
          <cell r="R549">
            <v>0</v>
          </cell>
          <cell r="S549" t="e">
            <v>#N/A</v>
          </cell>
          <cell r="T549" t="e">
            <v>#N/A</v>
          </cell>
          <cell r="U549" t="e">
            <v>#N/A</v>
          </cell>
          <cell r="V549">
            <v>0</v>
          </cell>
          <cell r="W549">
            <v>0</v>
          </cell>
          <cell r="X549" t="e">
            <v>#N/A</v>
          </cell>
          <cell r="Y549">
            <v>0</v>
          </cell>
          <cell r="Z549"/>
          <cell r="AA549"/>
          <cell r="AB549" t="e">
            <v>#N/A</v>
          </cell>
          <cell r="AC549"/>
          <cell r="AD549">
            <v>0</v>
          </cell>
          <cell r="AE549" t="str">
            <v>EUR</v>
          </cell>
          <cell r="AF549">
            <v>0</v>
          </cell>
          <cell r="AI549" t="str">
            <v>NORM</v>
          </cell>
          <cell r="AJ549" t="str">
            <v>Normal</v>
          </cell>
          <cell r="AM549" t="str">
            <v>PX1.2</v>
          </cell>
          <cell r="AN549" t="str">
            <v>Prix magasin + 20% de marg</v>
          </cell>
          <cell r="AP549">
            <v>0</v>
          </cell>
          <cell r="AQ549">
            <v>0</v>
          </cell>
          <cell r="AS549">
            <v>0</v>
          </cell>
          <cell r="AT549" t="e">
            <v>#N/A</v>
          </cell>
          <cell r="AU549" t="e">
            <v>#N/A</v>
          </cell>
        </row>
        <row r="550">
          <cell r="A550" t="str">
            <v>CARECO5EH</v>
          </cell>
          <cell r="C550" t="e">
            <v>#N/A</v>
          </cell>
          <cell r="D550" t="str">
            <v>COFFRAGE ECOPLANC CAREX 5 EH</v>
          </cell>
          <cell r="E550">
            <v>12</v>
          </cell>
          <cell r="F550" t="str">
            <v>KITS BACS/KITS COFFRAGES</v>
          </cell>
          <cell r="G550">
            <v>3</v>
          </cell>
          <cell r="H550" t="str">
            <v>KITS COFFRAGES</v>
          </cell>
          <cell r="I550" t="str">
            <v>COFCAREX</v>
          </cell>
          <cell r="J550" t="str">
            <v>Nombre de coffrages ecoplanc carex</v>
          </cell>
          <cell r="M550" t="str">
            <v>AQUATIRIS</v>
          </cell>
          <cell r="N550" t="str">
            <v>&lt;Non référencé&gt;</v>
          </cell>
          <cell r="O550" t="str">
            <v>&lt;Article non référencé&gt;</v>
          </cell>
          <cell r="Q550">
            <v>1</v>
          </cell>
          <cell r="R550">
            <v>0</v>
          </cell>
          <cell r="S550" t="e">
            <v>#N/A</v>
          </cell>
          <cell r="T550" t="e">
            <v>#N/A</v>
          </cell>
          <cell r="U550" t="e">
            <v>#N/A</v>
          </cell>
          <cell r="V550">
            <v>100.99</v>
          </cell>
          <cell r="W550">
            <v>100.99</v>
          </cell>
          <cell r="X550">
            <v>100.97199999999999</v>
          </cell>
          <cell r="Y550">
            <v>100.99</v>
          </cell>
          <cell r="Z550"/>
          <cell r="AA550"/>
          <cell r="AB550">
            <v>106.58560000000001</v>
          </cell>
          <cell r="AC550" t="str">
            <v>OK</v>
          </cell>
          <cell r="AD550">
            <v>0</v>
          </cell>
          <cell r="AE550" t="str">
            <v>EUR</v>
          </cell>
          <cell r="AF550">
            <v>0</v>
          </cell>
          <cell r="AI550" t="str">
            <v>NORM</v>
          </cell>
          <cell r="AJ550" t="str">
            <v>Normal</v>
          </cell>
          <cell r="AM550" t="str">
            <v>PX1.2</v>
          </cell>
          <cell r="AN550" t="str">
            <v>Prix magasin + 20% de marg</v>
          </cell>
          <cell r="AP550">
            <v>0</v>
          </cell>
          <cell r="AQ550">
            <v>0</v>
          </cell>
          <cell r="AS550">
            <v>0</v>
          </cell>
          <cell r="AT550">
            <v>140.88300000000001</v>
          </cell>
          <cell r="AU550">
            <v>148.7784</v>
          </cell>
        </row>
        <row r="551">
          <cell r="A551" t="str">
            <v>PANNEAUPEDA</v>
          </cell>
          <cell r="C551" t="str">
            <v>AS</v>
          </cell>
          <cell r="D551" t="str">
            <v>PANNEAU PEDAGOGIQUE</v>
          </cell>
          <cell r="E551">
            <v>16</v>
          </cell>
          <cell r="F551" t="str">
            <v>SUPPORT DE COMMUNICATION</v>
          </cell>
          <cell r="G551">
            <v>10</v>
          </cell>
          <cell r="H551" t="str">
            <v>SUPPORT DE COMMUNICATION</v>
          </cell>
          <cell r="M551" t="str">
            <v>ADA</v>
          </cell>
          <cell r="N551" t="str">
            <v>PANNEAUPEDA</v>
          </cell>
          <cell r="O551" t="str">
            <v>PANNEAU PEDAGOGIQUE</v>
          </cell>
          <cell r="Q551">
            <v>1</v>
          </cell>
          <cell r="R551">
            <v>0</v>
          </cell>
          <cell r="S551">
            <v>0</v>
          </cell>
          <cell r="T551">
            <v>114</v>
          </cell>
          <cell r="U551" t="str">
            <v>AS</v>
          </cell>
          <cell r="V551">
            <v>114</v>
          </cell>
          <cell r="W551">
            <v>114</v>
          </cell>
          <cell r="X551">
            <v>114</v>
          </cell>
          <cell r="Y551"/>
          <cell r="Z551"/>
          <cell r="AA551" t="str">
            <v>-</v>
          </cell>
          <cell r="AB551">
            <v>114</v>
          </cell>
          <cell r="AC551" t="str">
            <v>OK</v>
          </cell>
          <cell r="AD551">
            <v>114</v>
          </cell>
          <cell r="AE551" t="str">
            <v>EUR</v>
          </cell>
          <cell r="AF551">
            <v>0</v>
          </cell>
          <cell r="AI551" t="str">
            <v>NORM</v>
          </cell>
          <cell r="AJ551" t="str">
            <v>Normal</v>
          </cell>
          <cell r="AM551" t="str">
            <v>PX1.2</v>
          </cell>
          <cell r="AN551" t="str">
            <v>Prix magasin + 20% de marg</v>
          </cell>
          <cell r="AP551">
            <v>0</v>
          </cell>
          <cell r="AQ551">
            <v>0</v>
          </cell>
          <cell r="AS551">
            <v>148.19999999999999</v>
          </cell>
          <cell r="AT551">
            <v>151.62</v>
          </cell>
          <cell r="AU551">
            <v>151.62</v>
          </cell>
        </row>
        <row r="552">
          <cell r="A552" t="str">
            <v>MBEST</v>
          </cell>
          <cell r="C552" t="str">
            <v>AS</v>
          </cell>
          <cell r="D552" t="str">
            <v>POMPES EAUX CLAIRES - BEST ONE VOX</v>
          </cell>
          <cell r="E552">
            <v>9</v>
          </cell>
          <cell r="F552" t="str">
            <v>POSTES DE RELEVAGE</v>
          </cell>
          <cell r="G552">
            <v>5</v>
          </cell>
          <cell r="H552" t="str">
            <v>POSTES DE RELEVAGE</v>
          </cell>
          <cell r="K552">
            <v>3</v>
          </cell>
          <cell r="L552" t="str">
            <v>ACCESSOIRES POSTE</v>
          </cell>
          <cell r="M552" t="str">
            <v>EBARA</v>
          </cell>
          <cell r="N552">
            <v>1741101400</v>
          </cell>
          <cell r="O552" t="str">
            <v xml:space="preserve">ELECTROPOMPE BEST ONE VOX </v>
          </cell>
          <cell r="P552">
            <v>1</v>
          </cell>
          <cell r="Q552">
            <v>1</v>
          </cell>
          <cell r="R552">
            <v>1</v>
          </cell>
          <cell r="S552" t="e">
            <v>#N/A</v>
          </cell>
          <cell r="T552" t="e">
            <v>#N/A</v>
          </cell>
          <cell r="U552" t="e">
            <v>#N/A</v>
          </cell>
          <cell r="V552">
            <v>96</v>
          </cell>
          <cell r="W552">
            <v>96</v>
          </cell>
          <cell r="X552">
            <v>96</v>
          </cell>
          <cell r="Y552"/>
          <cell r="Z552"/>
          <cell r="AA552"/>
          <cell r="AB552">
            <v>105</v>
          </cell>
          <cell r="AC552" t="str">
            <v>OK</v>
          </cell>
          <cell r="AD552">
            <v>96</v>
          </cell>
          <cell r="AE552" t="str">
            <v>EUR</v>
          </cell>
          <cell r="AF552">
            <v>0</v>
          </cell>
          <cell r="AI552" t="str">
            <v>NORM</v>
          </cell>
          <cell r="AJ552" t="str">
            <v>Normal</v>
          </cell>
          <cell r="AM552" t="str">
            <v>PX1.2</v>
          </cell>
          <cell r="AN552" t="str">
            <v>Prix magasin + 20% de marg</v>
          </cell>
          <cell r="AO552">
            <v>1</v>
          </cell>
          <cell r="AP552">
            <v>0</v>
          </cell>
          <cell r="AQ552">
            <v>0</v>
          </cell>
          <cell r="AS552">
            <v>138.13</v>
          </cell>
          <cell r="AT552">
            <v>144</v>
          </cell>
          <cell r="AU552">
            <v>157.5</v>
          </cell>
        </row>
        <row r="553">
          <cell r="A553" t="str">
            <v>KITCOL01</v>
          </cell>
          <cell r="C553" t="e">
            <v>#N/A</v>
          </cell>
          <cell r="D553" t="str">
            <v xml:space="preserve">REGARD DE COLLECTE + KIT MISE EN CHARGE </v>
          </cell>
          <cell r="E553">
            <v>5</v>
          </cell>
          <cell r="F553" t="str">
            <v>REGARDS/REPARTITEURS/CHASSES</v>
          </cell>
          <cell r="G553">
            <v>1</v>
          </cell>
          <cell r="H553" t="str">
            <v>REGARDS/REPARTITEURS/CHASSES</v>
          </cell>
          <cell r="K553">
            <v>3</v>
          </cell>
          <cell r="L553" t="str">
            <v>BOITIER DE SORTIE</v>
          </cell>
          <cell r="M553" t="str">
            <v>AQUATIRIS</v>
          </cell>
          <cell r="N553" t="str">
            <v>&lt;Non référencé&gt;</v>
          </cell>
          <cell r="O553" t="str">
            <v>&lt;Article non référencé&gt;</v>
          </cell>
          <cell r="Q553">
            <v>1</v>
          </cell>
          <cell r="R553">
            <v>0</v>
          </cell>
          <cell r="S553" t="e">
            <v>#N/A</v>
          </cell>
          <cell r="T553" t="e">
            <v>#N/A</v>
          </cell>
          <cell r="U553" t="e">
            <v>#N/A</v>
          </cell>
          <cell r="V553">
            <v>0</v>
          </cell>
          <cell r="W553">
            <v>0</v>
          </cell>
          <cell r="X553">
            <v>93.959565000000012</v>
          </cell>
          <cell r="Y553">
            <v>0</v>
          </cell>
          <cell r="Z553"/>
          <cell r="AA553"/>
          <cell r="AB553">
            <v>92.309565000000021</v>
          </cell>
          <cell r="AC553" t="str">
            <v>OK</v>
          </cell>
          <cell r="AD553">
            <v>0</v>
          </cell>
          <cell r="AE553" t="str">
            <v>EUR</v>
          </cell>
          <cell r="AF553">
            <v>0</v>
          </cell>
          <cell r="AI553" t="str">
            <v>NORM</v>
          </cell>
          <cell r="AJ553" t="str">
            <v>Normal</v>
          </cell>
          <cell r="AM553" t="str">
            <v>PX1.2</v>
          </cell>
          <cell r="AN553" t="str">
            <v>Prix magasin + 20% de marg</v>
          </cell>
          <cell r="AP553">
            <v>0</v>
          </cell>
          <cell r="AQ553">
            <v>0</v>
          </cell>
          <cell r="AS553">
            <v>166</v>
          </cell>
          <cell r="AT553">
            <v>180.58648024999999</v>
          </cell>
          <cell r="AU553">
            <v>176.87398024999999</v>
          </cell>
        </row>
        <row r="554">
          <cell r="A554" t="str">
            <v>MANTIR50</v>
          </cell>
          <cell r="C554" t="str">
            <v>AS</v>
          </cell>
          <cell r="D554" t="str">
            <v>BARRIERE ANTI RACINE ROULEAU DE 50M</v>
          </cell>
          <cell r="E554">
            <v>1</v>
          </cell>
          <cell r="F554" t="str">
            <v>MEMBRANES ET ANTI-RACINES</v>
          </cell>
          <cell r="G554">
            <v>2</v>
          </cell>
          <cell r="H554" t="str">
            <v>MEMBRANES ET ANTI-RACINES</v>
          </cell>
          <cell r="K554">
            <v>7</v>
          </cell>
          <cell r="L554" t="str">
            <v>ANTI-RACINES ET ACCESSOIRES</v>
          </cell>
          <cell r="M554" t="str">
            <v>JARDIPROTEC</v>
          </cell>
          <cell r="N554" t="str">
            <v>MANTIR</v>
          </cell>
          <cell r="O554" t="str">
            <v>BARRIERE ANTI RACINE</v>
          </cell>
          <cell r="P554" t="str">
            <v>ML</v>
          </cell>
          <cell r="Q554">
            <v>1</v>
          </cell>
          <cell r="R554">
            <v>1</v>
          </cell>
          <cell r="S554" t="e">
            <v>#N/A</v>
          </cell>
          <cell r="T554" t="e">
            <v>#N/A</v>
          </cell>
          <cell r="U554" t="e">
            <v>#N/A</v>
          </cell>
          <cell r="V554">
            <v>119.54</v>
          </cell>
          <cell r="W554">
            <v>119.54</v>
          </cell>
          <cell r="X554">
            <v>119.54</v>
          </cell>
          <cell r="Y554"/>
          <cell r="Z554"/>
          <cell r="AA554"/>
          <cell r="AB554">
            <v>119.54</v>
          </cell>
          <cell r="AC554" t="str">
            <v>OK</v>
          </cell>
          <cell r="AD554">
            <v>119.54</v>
          </cell>
          <cell r="AE554" t="str">
            <v>EUR</v>
          </cell>
          <cell r="AF554">
            <v>0</v>
          </cell>
          <cell r="AI554" t="str">
            <v>NORM</v>
          </cell>
          <cell r="AJ554" t="str">
            <v>Normal</v>
          </cell>
          <cell r="AM554" t="str">
            <v>PX1.2</v>
          </cell>
          <cell r="AN554" t="str">
            <v>Prix magasin + 20% de marg</v>
          </cell>
          <cell r="AO554" t="str">
            <v>ML</v>
          </cell>
          <cell r="AP554">
            <v>0</v>
          </cell>
          <cell r="AQ554">
            <v>0</v>
          </cell>
          <cell r="AS554">
            <v>165</v>
          </cell>
          <cell r="AT554">
            <v>179.31</v>
          </cell>
          <cell r="AU554">
            <v>179.31</v>
          </cell>
        </row>
        <row r="555">
          <cell r="A555" t="str">
            <v>DIR013V50</v>
          </cell>
          <cell r="C555" t="e">
            <v>#N/A</v>
          </cell>
          <cell r="D555" t="str">
            <v>KIT RELEVAGE 3 VOIES D50</v>
          </cell>
          <cell r="E555">
            <v>5</v>
          </cell>
          <cell r="F555" t="str">
            <v>REGARDS/REPARTITEURS/CHASSES</v>
          </cell>
          <cell r="G555">
            <v>1</v>
          </cell>
          <cell r="H555" t="str">
            <v>REGARDS/REPARTITEURS/CHASSES</v>
          </cell>
          <cell r="I555" t="str">
            <v xml:space="preserve">NB KITS </v>
          </cell>
          <cell r="J555" t="str">
            <v>NB de ventes de kits (rech par reg distr</v>
          </cell>
          <cell r="K555">
            <v>4</v>
          </cell>
          <cell r="L555" t="str">
            <v>DISTRIBUTION RELEVAGE</v>
          </cell>
          <cell r="M555" t="str">
            <v>AQUATIRIS</v>
          </cell>
          <cell r="N555" t="str">
            <v>&lt;Non référencé&gt;</v>
          </cell>
          <cell r="O555" t="str">
            <v>&lt;Article non référencé&gt;</v>
          </cell>
          <cell r="Q555">
            <v>1</v>
          </cell>
          <cell r="R555">
            <v>0</v>
          </cell>
          <cell r="S555" t="e">
            <v>#N/A</v>
          </cell>
          <cell r="T555" t="e">
            <v>#N/A</v>
          </cell>
          <cell r="U555" t="e">
            <v>#N/A</v>
          </cell>
          <cell r="V555">
            <v>0</v>
          </cell>
          <cell r="W555">
            <v>0</v>
          </cell>
          <cell r="X555">
            <v>118.50999999999999</v>
          </cell>
          <cell r="Y555">
            <v>0</v>
          </cell>
          <cell r="Z555"/>
          <cell r="AA555"/>
          <cell r="AB555">
            <v>116.59199999999998</v>
          </cell>
          <cell r="AC555" t="str">
            <v>OK</v>
          </cell>
          <cell r="AD555">
            <v>0</v>
          </cell>
          <cell r="AE555" t="str">
            <v>EUR</v>
          </cell>
          <cell r="AF555">
            <v>0</v>
          </cell>
          <cell r="AI555" t="str">
            <v>NORM</v>
          </cell>
          <cell r="AJ555" t="str">
            <v>Normal</v>
          </cell>
          <cell r="AM555" t="str">
            <v>PX1.2</v>
          </cell>
          <cell r="AN555" t="str">
            <v>Prix magasin + 20% de marg</v>
          </cell>
          <cell r="AP555">
            <v>0</v>
          </cell>
          <cell r="AQ555">
            <v>0</v>
          </cell>
          <cell r="AS555">
            <v>184.41</v>
          </cell>
          <cell r="AT555">
            <v>188.16149999999999</v>
          </cell>
          <cell r="AU555">
            <v>181.05655999999999</v>
          </cell>
        </row>
        <row r="556">
          <cell r="A556" t="str">
            <v>DIR02VANG63</v>
          </cell>
          <cell r="C556" t="e">
            <v>#N/A</v>
          </cell>
          <cell r="D556" t="str">
            <v>KIT FV RELEVAGE VANGUI63</v>
          </cell>
          <cell r="E556">
            <v>5</v>
          </cell>
          <cell r="F556" t="str">
            <v>REGARDS/REPARTITEURS/CHASSES</v>
          </cell>
          <cell r="G556">
            <v>1</v>
          </cell>
          <cell r="H556" t="str">
            <v>REGARDS/REPARTITEURS/CHASSES</v>
          </cell>
          <cell r="I556" t="str">
            <v xml:space="preserve">NB KITS </v>
          </cell>
          <cell r="J556" t="str">
            <v>NB de ventes de kits (rech par reg distr</v>
          </cell>
          <cell r="K556">
            <v>4</v>
          </cell>
          <cell r="L556" t="str">
            <v>DISTRIBUTION RELEVAGE</v>
          </cell>
          <cell r="M556" t="str">
            <v>AQUATIRIS</v>
          </cell>
          <cell r="N556" t="str">
            <v>&lt;Non référencé&gt;</v>
          </cell>
          <cell r="O556" t="str">
            <v>&lt;Article non référencé&gt;</v>
          </cell>
          <cell r="Q556">
            <v>1</v>
          </cell>
          <cell r="R556">
            <v>0</v>
          </cell>
          <cell r="S556" t="e">
            <v>#N/A</v>
          </cell>
          <cell r="T556" t="e">
            <v>#N/A</v>
          </cell>
          <cell r="U556" t="e">
            <v>#N/A</v>
          </cell>
          <cell r="V556">
            <v>0</v>
          </cell>
          <cell r="W556">
            <v>0</v>
          </cell>
          <cell r="X556">
            <v>109.489</v>
          </cell>
          <cell r="Y556">
            <v>0</v>
          </cell>
          <cell r="Z556"/>
          <cell r="AA556"/>
          <cell r="AB556">
            <v>105.73099999999999</v>
          </cell>
          <cell r="AC556" t="str">
            <v>OK</v>
          </cell>
          <cell r="AD556">
            <v>0</v>
          </cell>
          <cell r="AE556" t="str">
            <v>EUR</v>
          </cell>
          <cell r="AF556">
            <v>0</v>
          </cell>
          <cell r="AI556" t="str">
            <v>NORM</v>
          </cell>
          <cell r="AJ556" t="str">
            <v>Normal</v>
          </cell>
          <cell r="AM556" t="str">
            <v>PX1.2</v>
          </cell>
          <cell r="AN556" t="str">
            <v>Prix magasin + 20% de marg</v>
          </cell>
          <cell r="AO556">
            <v>1</v>
          </cell>
          <cell r="AP556">
            <v>0</v>
          </cell>
          <cell r="AQ556">
            <v>0</v>
          </cell>
          <cell r="AS556">
            <v>187.76</v>
          </cell>
          <cell r="AT556">
            <v>196.46577000000002</v>
          </cell>
          <cell r="AU556">
            <v>187.90723000000003</v>
          </cell>
        </row>
        <row r="557">
          <cell r="A557" t="str">
            <v>NOVOFLEX63/25</v>
          </cell>
          <cell r="C557" t="str">
            <v>AS</v>
          </cell>
          <cell r="D557" t="str">
            <v>COURONNE PVC SOUPLE  NOVOFLEX D63 25M</v>
          </cell>
          <cell r="E557">
            <v>8</v>
          </cell>
          <cell r="F557" t="str">
            <v>PVC/PE</v>
          </cell>
          <cell r="G557">
            <v>4</v>
          </cell>
          <cell r="H557" t="str">
            <v>PVC/PE</v>
          </cell>
          <cell r="K557">
            <v>2</v>
          </cell>
          <cell r="L557" t="str">
            <v>COURONNES PE / BARRES PVC</v>
          </cell>
          <cell r="M557" t="str">
            <v>SORODIST</v>
          </cell>
          <cell r="N557" t="str">
            <v>NOVOFLEX63/25</v>
          </cell>
          <cell r="O557" t="str">
            <v>COURONNE PVC SOUPLE  NOVOFLEX D63 25M</v>
          </cell>
          <cell r="P557" t="str">
            <v>ML</v>
          </cell>
          <cell r="Q557">
            <v>0.04</v>
          </cell>
          <cell r="R557">
            <v>150</v>
          </cell>
          <cell r="S557">
            <v>4</v>
          </cell>
          <cell r="T557">
            <v>5.8650000000000002</v>
          </cell>
          <cell r="U557" t="str">
            <v>AS</v>
          </cell>
          <cell r="V557">
            <v>5.8650000000000002</v>
          </cell>
          <cell r="W557">
            <v>5.8650000000000002</v>
          </cell>
          <cell r="X557">
            <v>5.8650000000000002</v>
          </cell>
          <cell r="Y557"/>
          <cell r="Z557"/>
          <cell r="AA557"/>
          <cell r="AB557">
            <v>5.8650000000000002</v>
          </cell>
          <cell r="AC557" t="str">
            <v>OK</v>
          </cell>
          <cell r="AD557">
            <v>5.8650000000000002</v>
          </cell>
          <cell r="AE557" t="str">
            <v>EUR</v>
          </cell>
          <cell r="AF557">
            <v>0</v>
          </cell>
          <cell r="AI557" t="str">
            <v>NORM</v>
          </cell>
          <cell r="AJ557" t="str">
            <v>Normal</v>
          </cell>
          <cell r="AM557" t="str">
            <v>PX1.2</v>
          </cell>
          <cell r="AN557" t="str">
            <v>Prix magasin + 20% de marg</v>
          </cell>
          <cell r="AO557" t="str">
            <v>COURONNE DE 25 M</v>
          </cell>
          <cell r="AP557">
            <v>0</v>
          </cell>
          <cell r="AQ557">
            <v>0</v>
          </cell>
          <cell r="AS557">
            <v>197.94399999999999</v>
          </cell>
          <cell r="AT557">
            <v>205.27500000000001</v>
          </cell>
          <cell r="AU557">
            <v>205.27500000000001</v>
          </cell>
        </row>
        <row r="558">
          <cell r="A558" t="str">
            <v>PCG8EHA</v>
          </cell>
          <cell r="C558" t="e">
            <v>#N/A</v>
          </cell>
          <cell r="D558" t="str">
            <v>COFFRAGE FV GRAVITAIRE 8EH 4X4</v>
          </cell>
          <cell r="E558">
            <v>12</v>
          </cell>
          <cell r="F558" t="str">
            <v>KITS BACS/KITS COFFRAGES</v>
          </cell>
          <cell r="G558">
            <v>3</v>
          </cell>
          <cell r="H558" t="str">
            <v>KITS COFFRAGES</v>
          </cell>
          <cell r="I558" t="str">
            <v>NB COFFR</v>
          </cell>
          <cell r="J558" t="str">
            <v>NB de ventes de coffrage PVC</v>
          </cell>
          <cell r="M558" t="str">
            <v>AQUATIRIS</v>
          </cell>
          <cell r="N558" t="str">
            <v>&lt;Non référencé&gt;</v>
          </cell>
          <cell r="O558" t="str">
            <v>&lt;Article non référencé&gt;</v>
          </cell>
          <cell r="Q558">
            <v>1</v>
          </cell>
          <cell r="R558">
            <v>0</v>
          </cell>
          <cell r="S558" t="e">
            <v>#N/A</v>
          </cell>
          <cell r="T558" t="e">
            <v>#N/A</v>
          </cell>
          <cell r="U558" t="e">
            <v>#N/A</v>
          </cell>
          <cell r="V558">
            <v>0</v>
          </cell>
          <cell r="W558">
            <v>0</v>
          </cell>
          <cell r="X558" t="e">
            <v>#N/A</v>
          </cell>
          <cell r="Y558">
            <v>0</v>
          </cell>
          <cell r="Z558"/>
          <cell r="AA558"/>
          <cell r="AB558" t="e">
            <v>#N/A</v>
          </cell>
          <cell r="AC558"/>
          <cell r="AD558">
            <v>0</v>
          </cell>
          <cell r="AE558" t="str">
            <v>EUR</v>
          </cell>
          <cell r="AF558">
            <v>0</v>
          </cell>
          <cell r="AI558" t="str">
            <v>NORM</v>
          </cell>
          <cell r="AJ558" t="str">
            <v>Normal</v>
          </cell>
          <cell r="AM558" t="str">
            <v>PX1.2</v>
          </cell>
          <cell r="AN558" t="str">
            <v>Prix magasin + 20% de marg</v>
          </cell>
          <cell r="AP558">
            <v>0</v>
          </cell>
          <cell r="AQ558">
            <v>0</v>
          </cell>
          <cell r="AS558">
            <v>0</v>
          </cell>
          <cell r="AT558" t="e">
            <v>#N/A</v>
          </cell>
          <cell r="AU558" t="e">
            <v>#N/A</v>
          </cell>
        </row>
        <row r="559">
          <cell r="A559" t="str">
            <v>PCG8EHB</v>
          </cell>
          <cell r="C559" t="e">
            <v>#N/A</v>
          </cell>
          <cell r="D559" t="str">
            <v>COFFRAGE FV GRAVITAIRE 8EH 8X2</v>
          </cell>
          <cell r="E559">
            <v>12</v>
          </cell>
          <cell r="F559" t="str">
            <v>KITS BACS/KITS COFFRAGES</v>
          </cell>
          <cell r="G559">
            <v>3</v>
          </cell>
          <cell r="H559" t="str">
            <v>KITS COFFRAGES</v>
          </cell>
          <cell r="I559" t="str">
            <v>NB COFFR</v>
          </cell>
          <cell r="J559" t="str">
            <v>NB de ventes de coffrage PVC</v>
          </cell>
          <cell r="M559" t="str">
            <v>AQUATIRIS</v>
          </cell>
          <cell r="N559" t="str">
            <v>&lt;Non référencé&gt;</v>
          </cell>
          <cell r="O559" t="str">
            <v>&lt;Article non référencé&gt;</v>
          </cell>
          <cell r="Q559">
            <v>1</v>
          </cell>
          <cell r="R559">
            <v>0</v>
          </cell>
          <cell r="S559" t="e">
            <v>#N/A</v>
          </cell>
          <cell r="T559" t="e">
            <v>#N/A</v>
          </cell>
          <cell r="U559" t="e">
            <v>#N/A</v>
          </cell>
          <cell r="V559">
            <v>0</v>
          </cell>
          <cell r="W559">
            <v>0</v>
          </cell>
          <cell r="X559" t="e">
            <v>#N/A</v>
          </cell>
          <cell r="Y559">
            <v>0</v>
          </cell>
          <cell r="Z559"/>
          <cell r="AA559"/>
          <cell r="AB559" t="e">
            <v>#N/A</v>
          </cell>
          <cell r="AC559"/>
          <cell r="AD559">
            <v>0</v>
          </cell>
          <cell r="AE559" t="str">
            <v>EUR</v>
          </cell>
          <cell r="AF559">
            <v>0</v>
          </cell>
          <cell r="AI559" t="str">
            <v>NORM</v>
          </cell>
          <cell r="AJ559" t="str">
            <v>Normal</v>
          </cell>
          <cell r="AM559" t="str">
            <v>PX1.2</v>
          </cell>
          <cell r="AN559" t="str">
            <v>Prix magasin + 20% de marg</v>
          </cell>
          <cell r="AP559">
            <v>0</v>
          </cell>
          <cell r="AQ559">
            <v>0</v>
          </cell>
          <cell r="AS559">
            <v>0</v>
          </cell>
          <cell r="AT559" t="e">
            <v>#N/A</v>
          </cell>
          <cell r="AU559" t="e">
            <v>#N/A</v>
          </cell>
        </row>
        <row r="560">
          <cell r="A560" t="str">
            <v>KITDIG01</v>
          </cell>
          <cell r="C560" t="e">
            <v>#N/A</v>
          </cell>
          <cell r="D560" t="str">
            <v xml:space="preserve">KIT GRAVITAIRE PELLE INOX </v>
          </cell>
          <cell r="E560">
            <v>5</v>
          </cell>
          <cell r="F560" t="str">
            <v>REGARDS/REPARTITEURS/CHASSES</v>
          </cell>
          <cell r="G560">
            <v>1</v>
          </cell>
          <cell r="H560" t="str">
            <v>REGARDS/REPARTITEURS/CHASSES</v>
          </cell>
          <cell r="I560" t="str">
            <v xml:space="preserve">NB KITS </v>
          </cell>
          <cell r="J560" t="str">
            <v>NB de ventes de kits (rech par reg distr</v>
          </cell>
          <cell r="K560">
            <v>1</v>
          </cell>
          <cell r="L560" t="str">
            <v>DISTRIBUTION GRAVITAIRE/CHASSE/BROYEUR</v>
          </cell>
          <cell r="M560" t="str">
            <v>AQUATIRIS</v>
          </cell>
          <cell r="N560" t="str">
            <v>&lt;Non référencé&gt;</v>
          </cell>
          <cell r="O560" t="str">
            <v>&lt;Article non référencé&gt;</v>
          </cell>
          <cell r="Q560">
            <v>1</v>
          </cell>
          <cell r="R560">
            <v>0</v>
          </cell>
          <cell r="S560" t="e">
            <v>#N/A</v>
          </cell>
          <cell r="T560" t="e">
            <v>#N/A</v>
          </cell>
          <cell r="U560" t="e">
            <v>#N/A</v>
          </cell>
          <cell r="V560" t="str">
            <v>-</v>
          </cell>
          <cell r="W560">
            <v>0</v>
          </cell>
          <cell r="X560">
            <v>125.1688</v>
          </cell>
          <cell r="Y560">
            <v>0</v>
          </cell>
          <cell r="Z560"/>
          <cell r="AA560"/>
          <cell r="AB560">
            <v>123.9288</v>
          </cell>
          <cell r="AC560" t="str">
            <v>OK</v>
          </cell>
          <cell r="AD560">
            <v>0</v>
          </cell>
          <cell r="AE560" t="str">
            <v>EUR</v>
          </cell>
          <cell r="AF560">
            <v>0</v>
          </cell>
          <cell r="AI560" t="str">
            <v>NORM</v>
          </cell>
          <cell r="AJ560" t="str">
            <v>Normal</v>
          </cell>
          <cell r="AM560" t="str">
            <v>PX1.2</v>
          </cell>
          <cell r="AN560" t="str">
            <v>Prix magasin + 20% de marg</v>
          </cell>
          <cell r="AO560">
            <v>1</v>
          </cell>
          <cell r="AP560">
            <v>0</v>
          </cell>
          <cell r="AQ560">
            <v>0</v>
          </cell>
          <cell r="AS560">
            <v>185.05</v>
          </cell>
          <cell r="AT560">
            <v>213.45320000000001</v>
          </cell>
          <cell r="AU560">
            <v>210.66320000000002</v>
          </cell>
        </row>
        <row r="561">
          <cell r="A561" t="str">
            <v>KITFVGVAN110</v>
          </cell>
          <cell r="C561" t="e">
            <v>#N/A</v>
          </cell>
          <cell r="D561" t="str">
            <v>KIT FV GRAVITAIRE  VANNES GUILLOTINES D110</v>
          </cell>
          <cell r="E561">
            <v>5</v>
          </cell>
          <cell r="F561" t="str">
            <v>REGARDS/REPARTITEURS/CHASSES</v>
          </cell>
          <cell r="G561">
            <v>1</v>
          </cell>
          <cell r="H561" t="str">
            <v>REGARDS/REPARTITEURS/CHASSES</v>
          </cell>
          <cell r="I561" t="str">
            <v xml:space="preserve">NB KITS </v>
          </cell>
          <cell r="J561" t="str">
            <v>NB de ventes de kits (rech par reg distr</v>
          </cell>
          <cell r="K561">
            <v>1</v>
          </cell>
          <cell r="L561" t="str">
            <v>DISTRIBUTION GRAVITAIRE/CHASSE/BROYEUR</v>
          </cell>
          <cell r="M561" t="str">
            <v>AQUATIRIS</v>
          </cell>
          <cell r="N561" t="str">
            <v>&lt;Non référencé&gt;</v>
          </cell>
          <cell r="O561" t="str">
            <v>&lt;Article non référencé&gt;</v>
          </cell>
          <cell r="Q561">
            <v>1</v>
          </cell>
          <cell r="R561">
            <v>0</v>
          </cell>
          <cell r="S561" t="e">
            <v>#N/A</v>
          </cell>
          <cell r="T561" t="e">
            <v>#N/A</v>
          </cell>
          <cell r="U561" t="e">
            <v>#N/A</v>
          </cell>
          <cell r="V561">
            <v>0</v>
          </cell>
          <cell r="W561">
            <v>0</v>
          </cell>
          <cell r="X561">
            <v>137.84</v>
          </cell>
          <cell r="Y561">
            <v>0</v>
          </cell>
          <cell r="Z561"/>
          <cell r="AA561"/>
          <cell r="AB561">
            <v>137.84</v>
          </cell>
          <cell r="AC561" t="str">
            <v>OK</v>
          </cell>
          <cell r="AD561">
            <v>0</v>
          </cell>
          <cell r="AE561" t="str">
            <v>EUR</v>
          </cell>
          <cell r="AF561">
            <v>0</v>
          </cell>
          <cell r="AI561" t="str">
            <v>NORM</v>
          </cell>
          <cell r="AJ561" t="str">
            <v>Normal</v>
          </cell>
          <cell r="AM561" t="str">
            <v>PX1.2</v>
          </cell>
          <cell r="AN561" t="str">
            <v>Prix magasin + 20% de marg</v>
          </cell>
          <cell r="AO561">
            <v>1</v>
          </cell>
          <cell r="AP561">
            <v>0</v>
          </cell>
          <cell r="AQ561">
            <v>0</v>
          </cell>
          <cell r="AS561">
            <v>200.71</v>
          </cell>
          <cell r="AT561">
            <v>212.01999999999998</v>
          </cell>
          <cell r="AU561">
            <v>212.01999999999998</v>
          </cell>
        </row>
        <row r="562">
          <cell r="A562" t="str">
            <v>PCLC10EHA</v>
          </cell>
          <cell r="C562" t="e">
            <v>#N/A</v>
          </cell>
          <cell r="D562" t="str">
            <v>CLOISON CENTRALE FV 10EH 4X5</v>
          </cell>
          <cell r="E562">
            <v>1</v>
          </cell>
          <cell r="F562" t="str">
            <v>MEMBRANES ET ANTI-RACINES</v>
          </cell>
          <cell r="G562">
            <v>11</v>
          </cell>
          <cell r="H562" t="str">
            <v>CLOISON</v>
          </cell>
          <cell r="K562">
            <v>1</v>
          </cell>
          <cell r="L562" t="str">
            <v>Pack EPDM FV</v>
          </cell>
          <cell r="M562" t="str">
            <v>AQUATIRIS</v>
          </cell>
          <cell r="N562" t="str">
            <v>&lt;Non référencé&gt;</v>
          </cell>
          <cell r="O562" t="str">
            <v>&lt;Article non référencé&gt;</v>
          </cell>
          <cell r="Q562">
            <v>1</v>
          </cell>
          <cell r="R562">
            <v>0</v>
          </cell>
          <cell r="S562" t="e">
            <v>#N/A</v>
          </cell>
          <cell r="T562" t="e">
            <v>#N/A</v>
          </cell>
          <cell r="U562" t="e">
            <v>#N/A</v>
          </cell>
          <cell r="V562">
            <v>0</v>
          </cell>
          <cell r="W562">
            <v>0</v>
          </cell>
          <cell r="X562" t="e">
            <v>#N/A</v>
          </cell>
          <cell r="Y562">
            <v>0</v>
          </cell>
          <cell r="Z562"/>
          <cell r="AA562"/>
          <cell r="AB562">
            <v>62.667200000000001</v>
          </cell>
          <cell r="AC562"/>
          <cell r="AD562">
            <v>0</v>
          </cell>
          <cell r="AE562" t="str">
            <v>EUR</v>
          </cell>
          <cell r="AF562">
            <v>0</v>
          </cell>
          <cell r="AI562" t="str">
            <v>NORM</v>
          </cell>
          <cell r="AJ562" t="str">
            <v>Normal</v>
          </cell>
          <cell r="AM562" t="str">
            <v>PX1.2</v>
          </cell>
          <cell r="AN562" t="str">
            <v>Prix magasin + 20% de marg</v>
          </cell>
          <cell r="AP562">
            <v>0</v>
          </cell>
          <cell r="AQ562">
            <v>0</v>
          </cell>
          <cell r="AS562">
            <v>0</v>
          </cell>
          <cell r="AT562">
            <v>79.296750000000003</v>
          </cell>
          <cell r="AU562">
            <v>85.457799999999992</v>
          </cell>
        </row>
        <row r="563">
          <cell r="A563" t="str">
            <v>CARECO6EH</v>
          </cell>
          <cell r="C563" t="e">
            <v>#N/A</v>
          </cell>
          <cell r="D563" t="str">
            <v>COFFRAGE ECOPLANC CAREX 6 EH</v>
          </cell>
          <cell r="E563">
            <v>12</v>
          </cell>
          <cell r="F563" t="str">
            <v>KITS BACS/KITS COFFRAGES</v>
          </cell>
          <cell r="G563">
            <v>3</v>
          </cell>
          <cell r="H563" t="str">
            <v>KITS COFFRAGES</v>
          </cell>
          <cell r="I563" t="str">
            <v>COFCAREX</v>
          </cell>
          <cell r="J563" t="str">
            <v>Nombre de coffrages ecoplanc carex</v>
          </cell>
          <cell r="M563" t="str">
            <v>SASKIT</v>
          </cell>
          <cell r="N563" t="str">
            <v>CARECO6EH</v>
          </cell>
          <cell r="O563" t="str">
            <v>COFFRAGE ECOPLANC CAREX 6 EH</v>
          </cell>
          <cell r="P563" t="str">
            <v>pc</v>
          </cell>
          <cell r="Q563">
            <v>1</v>
          </cell>
          <cell r="R563">
            <v>0</v>
          </cell>
          <cell r="S563" t="e">
            <v>#N/A</v>
          </cell>
          <cell r="T563" t="e">
            <v>#N/A</v>
          </cell>
          <cell r="U563" t="e">
            <v>#N/A</v>
          </cell>
          <cell r="V563">
            <v>142.81399999999999</v>
          </cell>
          <cell r="W563">
            <v>142.81399999999999</v>
          </cell>
          <cell r="X563">
            <v>142.79399999999998</v>
          </cell>
          <cell r="Y563">
            <v>142.81</v>
          </cell>
          <cell r="Z563"/>
          <cell r="AA563"/>
          <cell r="AB563">
            <v>151.10000000000002</v>
          </cell>
          <cell r="AC563" t="str">
            <v>OK</v>
          </cell>
          <cell r="AD563">
            <v>0</v>
          </cell>
          <cell r="AE563" t="str">
            <v>EUR</v>
          </cell>
          <cell r="AF563">
            <v>0</v>
          </cell>
          <cell r="AI563" t="str">
            <v>NORM</v>
          </cell>
          <cell r="AJ563" t="str">
            <v>Normal</v>
          </cell>
          <cell r="AM563" t="str">
            <v>PX1.2</v>
          </cell>
          <cell r="AN563" t="str">
            <v>Prix magasin + 20% de marg</v>
          </cell>
          <cell r="AP563">
            <v>0</v>
          </cell>
          <cell r="AQ563">
            <v>0</v>
          </cell>
          <cell r="AS563">
            <v>0</v>
          </cell>
          <cell r="AT563">
            <v>201.85350000000003</v>
          </cell>
          <cell r="AU563">
            <v>213.70000000000002</v>
          </cell>
        </row>
        <row r="564">
          <cell r="A564" t="str">
            <v>MLYSI</v>
          </cell>
          <cell r="C564" t="e">
            <v>#N/A</v>
          </cell>
          <cell r="D564" t="str">
            <v>PRELEVEUR LYSIMETRIQUE (LYSIMETRE)</v>
          </cell>
          <cell r="E564">
            <v>10</v>
          </cell>
          <cell r="F564" t="str">
            <v>ACCESSOIRES AU DETAIL</v>
          </cell>
          <cell r="M564" t="str">
            <v>AQUATIRIS</v>
          </cell>
          <cell r="N564" t="str">
            <v>&lt;Non référencé&gt;</v>
          </cell>
          <cell r="O564" t="str">
            <v>&lt;Article non référencé&gt;</v>
          </cell>
          <cell r="Q564">
            <v>1</v>
          </cell>
          <cell r="R564">
            <v>0</v>
          </cell>
          <cell r="S564" t="e">
            <v>#N/A</v>
          </cell>
          <cell r="T564" t="e">
            <v>#N/A</v>
          </cell>
          <cell r="U564" t="e">
            <v>#N/A</v>
          </cell>
          <cell r="V564" t="str">
            <v>-</v>
          </cell>
          <cell r="W564">
            <v>0</v>
          </cell>
          <cell r="X564">
            <v>147.33599999999998</v>
          </cell>
          <cell r="Y564">
            <v>0</v>
          </cell>
          <cell r="Z564"/>
          <cell r="AA564"/>
          <cell r="AB564">
            <v>150.79599999999999</v>
          </cell>
          <cell r="AC564" t="str">
            <v>OK</v>
          </cell>
          <cell r="AD564">
            <v>0</v>
          </cell>
          <cell r="AE564" t="str">
            <v>EUR</v>
          </cell>
          <cell r="AF564">
            <v>0</v>
          </cell>
          <cell r="AI564" t="str">
            <v>NORM</v>
          </cell>
          <cell r="AJ564" t="str">
            <v>Normal</v>
          </cell>
          <cell r="AM564" t="str">
            <v>PX1.2</v>
          </cell>
          <cell r="AN564" t="str">
            <v>Prix magasin + 20% de marg</v>
          </cell>
          <cell r="AP564">
            <v>0</v>
          </cell>
          <cell r="AQ564">
            <v>0</v>
          </cell>
          <cell r="AS564">
            <v>500</v>
          </cell>
          <cell r="AT564">
            <v>211.00400000000002</v>
          </cell>
          <cell r="AU564">
            <v>216.19400000000002</v>
          </cell>
        </row>
        <row r="565">
          <cell r="A565" t="str">
            <v>MRIGHT75</v>
          </cell>
          <cell r="C565" t="str">
            <v>AS</v>
          </cell>
          <cell r="D565" t="str">
            <v>ELECTROPOMPE RIGHT M 75 D50 FILETE</v>
          </cell>
          <cell r="E565">
            <v>9</v>
          </cell>
          <cell r="F565" t="str">
            <v>POSTES DE RELEVAGE</v>
          </cell>
          <cell r="G565">
            <v>5</v>
          </cell>
          <cell r="H565" t="str">
            <v>POSTES DE RELEVAGE</v>
          </cell>
          <cell r="K565">
            <v>3</v>
          </cell>
          <cell r="L565" t="str">
            <v>ACCESSOIRES POSTE</v>
          </cell>
          <cell r="M565" t="str">
            <v>EBARA</v>
          </cell>
          <cell r="N565" t="str">
            <v>1771031421A</v>
          </cell>
          <cell r="O565" t="str">
            <v>ELECTROPOMPE RIGHT M 75 DIAM 50 FILETE</v>
          </cell>
          <cell r="P565">
            <v>1</v>
          </cell>
          <cell r="Q565">
            <v>1</v>
          </cell>
          <cell r="R565">
            <v>1</v>
          </cell>
          <cell r="S565" t="e">
            <v>#N/A</v>
          </cell>
          <cell r="T565" t="e">
            <v>#N/A</v>
          </cell>
          <cell r="U565" t="e">
            <v>#N/A</v>
          </cell>
          <cell r="V565">
            <v>133</v>
          </cell>
          <cell r="W565">
            <v>133</v>
          </cell>
          <cell r="X565">
            <v>133</v>
          </cell>
          <cell r="Y565"/>
          <cell r="Z565"/>
          <cell r="AA565"/>
          <cell r="AB565">
            <v>149</v>
          </cell>
          <cell r="AC565" t="str">
            <v>OK</v>
          </cell>
          <cell r="AD565">
            <v>133</v>
          </cell>
          <cell r="AE565" t="str">
            <v>EUR</v>
          </cell>
          <cell r="AF565">
            <v>0</v>
          </cell>
          <cell r="AI565" t="str">
            <v>NORM</v>
          </cell>
          <cell r="AJ565" t="str">
            <v>Normal</v>
          </cell>
          <cell r="AM565" t="str">
            <v>PX1.2</v>
          </cell>
          <cell r="AN565" t="str">
            <v>Prix magasin + 20% de marg</v>
          </cell>
          <cell r="AO565">
            <v>1</v>
          </cell>
          <cell r="AP565">
            <v>0</v>
          </cell>
          <cell r="AQ565">
            <v>0</v>
          </cell>
          <cell r="AS565">
            <v>191.42</v>
          </cell>
          <cell r="AT565">
            <v>199.5</v>
          </cell>
          <cell r="AU565">
            <v>223.5</v>
          </cell>
        </row>
        <row r="566">
          <cell r="A566" t="str">
            <v>DIR013V63</v>
          </cell>
          <cell r="C566" t="e">
            <v>#N/A</v>
          </cell>
          <cell r="D566" t="str">
            <v>KIT RELEVAGE 3 VOIES D63</v>
          </cell>
          <cell r="E566">
            <v>5</v>
          </cell>
          <cell r="F566" t="str">
            <v>REGARDS/REPARTITEURS/CHASSES</v>
          </cell>
          <cell r="G566">
            <v>1</v>
          </cell>
          <cell r="H566" t="str">
            <v>REGARDS/REPARTITEURS/CHASSES</v>
          </cell>
          <cell r="I566" t="str">
            <v xml:space="preserve">NB KITS </v>
          </cell>
          <cell r="J566" t="str">
            <v>NB de ventes de kits (rech par reg distr</v>
          </cell>
          <cell r="K566">
            <v>4</v>
          </cell>
          <cell r="L566" t="str">
            <v>DISTRIBUTION RELEVAGE</v>
          </cell>
          <cell r="M566" t="str">
            <v>AQUATIRIS</v>
          </cell>
          <cell r="N566" t="str">
            <v>&lt;Non référencé&gt;</v>
          </cell>
          <cell r="O566" t="str">
            <v>&lt;Article non référencé&gt;</v>
          </cell>
          <cell r="Q566">
            <v>1</v>
          </cell>
          <cell r="R566">
            <v>0</v>
          </cell>
          <cell r="S566" t="e">
            <v>#N/A</v>
          </cell>
          <cell r="T566" t="e">
            <v>#N/A</v>
          </cell>
          <cell r="U566" t="e">
            <v>#N/A</v>
          </cell>
          <cell r="V566">
            <v>0</v>
          </cell>
          <cell r="W566">
            <v>0</v>
          </cell>
          <cell r="X566">
            <v>126.62</v>
          </cell>
          <cell r="Y566">
            <v>0</v>
          </cell>
          <cell r="Z566"/>
          <cell r="AA566"/>
          <cell r="AB566">
            <v>147.91999999999999</v>
          </cell>
          <cell r="AC566" t="str">
            <v>OK</v>
          </cell>
          <cell r="AD566">
            <v>0</v>
          </cell>
          <cell r="AE566" t="str">
            <v>EUR</v>
          </cell>
          <cell r="AF566">
            <v>0</v>
          </cell>
          <cell r="AI566" t="str">
            <v>NORM</v>
          </cell>
          <cell r="AJ566" t="str">
            <v>Normal</v>
          </cell>
          <cell r="AM566" t="str">
            <v>PX1.2</v>
          </cell>
          <cell r="AN566" t="str">
            <v>Prix magasin + 20% de marg</v>
          </cell>
          <cell r="AP566">
            <v>0</v>
          </cell>
          <cell r="AQ566">
            <v>0</v>
          </cell>
          <cell r="AS566">
            <v>200.61</v>
          </cell>
          <cell r="AT566">
            <v>197.95420000000001</v>
          </cell>
          <cell r="AU566">
            <v>222.72280000000001</v>
          </cell>
        </row>
        <row r="567">
          <cell r="A567" t="str">
            <v>PSR2EH1.6X2.5</v>
          </cell>
          <cell r="C567" t="e">
            <v>#N/A</v>
          </cell>
          <cell r="D567" t="str">
            <v>KIT CAILLEBOTIS FV GEOMEMBRANE 2EH1.6X2.5</v>
          </cell>
          <cell r="E567">
            <v>3</v>
          </cell>
          <cell r="F567" t="str">
            <v>CLOTURES/GRILLES/FINITIONS</v>
          </cell>
          <cell r="G567">
            <v>7</v>
          </cell>
          <cell r="H567" t="str">
            <v>CLOTURES/GRILLES/FINITIONS</v>
          </cell>
          <cell r="K567">
            <v>1</v>
          </cell>
          <cell r="L567" t="str">
            <v>kITS GRILLES CAILLEBOTIS</v>
          </cell>
          <cell r="M567" t="str">
            <v>AQUATIRIS</v>
          </cell>
          <cell r="N567" t="str">
            <v>&lt;Non référencé&gt;</v>
          </cell>
          <cell r="O567" t="str">
            <v>&lt;Article non référencé&gt;</v>
          </cell>
          <cell r="Q567">
            <v>1</v>
          </cell>
          <cell r="R567">
            <v>0</v>
          </cell>
          <cell r="S567" t="e">
            <v>#N/A</v>
          </cell>
          <cell r="T567" t="e">
            <v>#N/A</v>
          </cell>
          <cell r="U567" t="e">
            <v>#N/A</v>
          </cell>
          <cell r="V567">
            <v>0</v>
          </cell>
          <cell r="W567">
            <v>0</v>
          </cell>
          <cell r="X567">
            <v>153.19999999999999</v>
          </cell>
          <cell r="Y567">
            <v>0</v>
          </cell>
          <cell r="Z567"/>
          <cell r="AA567"/>
          <cell r="AB567">
            <v>153.19999999999999</v>
          </cell>
          <cell r="AC567" t="str">
            <v>OK</v>
          </cell>
          <cell r="AD567">
            <v>0</v>
          </cell>
          <cell r="AE567" t="str">
            <v>EUR</v>
          </cell>
          <cell r="AF567">
            <v>0</v>
          </cell>
          <cell r="AI567" t="str">
            <v>NORM</v>
          </cell>
          <cell r="AJ567" t="str">
            <v>Normal</v>
          </cell>
          <cell r="AM567" t="str">
            <v>PX1.2</v>
          </cell>
          <cell r="AN567" t="str">
            <v>Prix magasin + 20% de marg</v>
          </cell>
          <cell r="AP567">
            <v>0</v>
          </cell>
          <cell r="AQ567">
            <v>0</v>
          </cell>
          <cell r="AS567">
            <v>157.44999999999999</v>
          </cell>
          <cell r="AT567">
            <v>229.8</v>
          </cell>
          <cell r="AU567">
            <v>229.8</v>
          </cell>
        </row>
        <row r="568">
          <cell r="A568" t="str">
            <v>MRIGHT100</v>
          </cell>
          <cell r="C568" t="str">
            <v>AS</v>
          </cell>
          <cell r="D568" t="str">
            <v>ELECTROPOMPE RIGHT M 100 D50 FILETE</v>
          </cell>
          <cell r="E568">
            <v>9</v>
          </cell>
          <cell r="F568" t="str">
            <v>POSTES DE RELEVAGE</v>
          </cell>
          <cell r="G568">
            <v>5</v>
          </cell>
          <cell r="H568" t="str">
            <v>POSTES DE RELEVAGE</v>
          </cell>
          <cell r="K568">
            <v>3</v>
          </cell>
          <cell r="L568" t="str">
            <v>ACCESSOIRES POSTE</v>
          </cell>
          <cell r="M568" t="str">
            <v>EBARA</v>
          </cell>
          <cell r="N568">
            <v>1771051421</v>
          </cell>
          <cell r="O568" t="str">
            <v>ELECTROPOMPE RIGHT M 100 DIAM 50 FILETE</v>
          </cell>
          <cell r="P568">
            <v>1</v>
          </cell>
          <cell r="Q568">
            <v>1</v>
          </cell>
          <cell r="R568">
            <v>1</v>
          </cell>
          <cell r="S568" t="e">
            <v>#N/A</v>
          </cell>
          <cell r="T568" t="e">
            <v>#N/A</v>
          </cell>
          <cell r="U568" t="e">
            <v>#N/A</v>
          </cell>
          <cell r="V568">
            <v>171</v>
          </cell>
          <cell r="W568">
            <v>171</v>
          </cell>
          <cell r="X568">
            <v>171</v>
          </cell>
          <cell r="Y568"/>
          <cell r="Z568"/>
          <cell r="AA568"/>
          <cell r="AB568">
            <v>178</v>
          </cell>
          <cell r="AC568" t="str">
            <v>OK</v>
          </cell>
          <cell r="AD568">
            <v>171</v>
          </cell>
          <cell r="AE568" t="str">
            <v>EUR</v>
          </cell>
          <cell r="AF568">
            <v>0</v>
          </cell>
          <cell r="AI568" t="str">
            <v>NORM</v>
          </cell>
          <cell r="AJ568" t="str">
            <v>Normal</v>
          </cell>
          <cell r="AM568" t="str">
            <v>PX1.2</v>
          </cell>
          <cell r="AN568" t="str">
            <v>Prix magasin + 20% de marg</v>
          </cell>
          <cell r="AO568">
            <v>1</v>
          </cell>
          <cell r="AP568">
            <v>0</v>
          </cell>
          <cell r="AQ568">
            <v>0</v>
          </cell>
          <cell r="AS568">
            <v>237.1</v>
          </cell>
          <cell r="AT568">
            <v>256.5</v>
          </cell>
          <cell r="AU568">
            <v>267</v>
          </cell>
        </row>
        <row r="569">
          <cell r="A569" t="str">
            <v>PACKBE</v>
          </cell>
          <cell r="C569" t="e">
            <v>#N/A</v>
          </cell>
          <cell r="D569" t="str">
            <v>PACK COMMUNICATION BE</v>
          </cell>
          <cell r="E569">
            <v>16</v>
          </cell>
          <cell r="F569" t="str">
            <v>SUPPORT DE COMMUNICATION</v>
          </cell>
          <cell r="M569" t="str">
            <v>AQUATIRIS</v>
          </cell>
          <cell r="N569" t="str">
            <v>&lt;Non référencé&gt;</v>
          </cell>
          <cell r="O569" t="str">
            <v>&lt;Article non référencé&gt;</v>
          </cell>
          <cell r="Q569">
            <v>1</v>
          </cell>
          <cell r="R569">
            <v>0</v>
          </cell>
          <cell r="S569" t="e">
            <v>#N/A</v>
          </cell>
          <cell r="T569" t="e">
            <v>#N/A</v>
          </cell>
          <cell r="U569" t="e">
            <v>#N/A</v>
          </cell>
          <cell r="V569">
            <v>0</v>
          </cell>
          <cell r="W569">
            <v>0</v>
          </cell>
          <cell r="X569">
            <v>152.12</v>
          </cell>
          <cell r="Y569">
            <v>0</v>
          </cell>
          <cell r="Z569"/>
          <cell r="AA569"/>
          <cell r="AB569">
            <v>152.12</v>
          </cell>
          <cell r="AC569" t="str">
            <v>OK</v>
          </cell>
          <cell r="AD569">
            <v>0</v>
          </cell>
          <cell r="AE569" t="str">
            <v>EUR</v>
          </cell>
          <cell r="AF569">
            <v>0</v>
          </cell>
          <cell r="AI569" t="str">
            <v>NORM</v>
          </cell>
          <cell r="AJ569" t="str">
            <v>Normal</v>
          </cell>
          <cell r="AM569" t="str">
            <v>PX1.2</v>
          </cell>
          <cell r="AN569" t="str">
            <v>Prix magasin + 20% de marg</v>
          </cell>
          <cell r="AP569">
            <v>0</v>
          </cell>
          <cell r="AQ569">
            <v>0</v>
          </cell>
          <cell r="AS569">
            <v>3086.92</v>
          </cell>
          <cell r="AT569">
            <v>268.44479999999999</v>
          </cell>
          <cell r="AU569">
            <v>268.44479999999999</v>
          </cell>
        </row>
        <row r="570">
          <cell r="A570" t="str">
            <v>PCLC18EHB</v>
          </cell>
          <cell r="C570" t="e">
            <v>#N/A</v>
          </cell>
          <cell r="D570" t="str">
            <v>CLOISON CENTRALE FV 18EH 9X4</v>
          </cell>
          <cell r="E570">
            <v>1</v>
          </cell>
          <cell r="F570" t="str">
            <v>MEMBRANES ET ANTI-RACINES</v>
          </cell>
          <cell r="G570">
            <v>11</v>
          </cell>
          <cell r="H570" t="str">
            <v>CLOISON</v>
          </cell>
          <cell r="K570">
            <v>1</v>
          </cell>
          <cell r="L570" t="str">
            <v>Pack EPDM FV</v>
          </cell>
          <cell r="M570" t="str">
            <v>AQUATIRIS</v>
          </cell>
          <cell r="N570" t="str">
            <v>&lt;Non référencé&gt;</v>
          </cell>
          <cell r="O570" t="str">
            <v>&lt;Article non référencé&gt;</v>
          </cell>
          <cell r="Q570">
            <v>1</v>
          </cell>
          <cell r="R570">
            <v>0</v>
          </cell>
          <cell r="S570" t="e">
            <v>#N/A</v>
          </cell>
          <cell r="T570" t="e">
            <v>#N/A</v>
          </cell>
          <cell r="U570" t="e">
            <v>#N/A</v>
          </cell>
          <cell r="V570">
            <v>0</v>
          </cell>
          <cell r="W570">
            <v>0</v>
          </cell>
          <cell r="X570" t="e">
            <v>#N/A</v>
          </cell>
          <cell r="Y570">
            <v>0</v>
          </cell>
          <cell r="Z570"/>
          <cell r="AA570"/>
          <cell r="AB570" t="e">
            <v>#N/A</v>
          </cell>
          <cell r="AC570"/>
          <cell r="AD570">
            <v>0</v>
          </cell>
          <cell r="AE570" t="str">
            <v>EUR</v>
          </cell>
          <cell r="AF570">
            <v>0</v>
          </cell>
          <cell r="AI570" t="str">
            <v>NORM</v>
          </cell>
          <cell r="AJ570" t="str">
            <v>Normal</v>
          </cell>
          <cell r="AM570" t="str">
            <v>PX1.2</v>
          </cell>
          <cell r="AN570" t="str">
            <v>Prix magasin + 20% de marg</v>
          </cell>
          <cell r="AP570">
            <v>0</v>
          </cell>
          <cell r="AQ570">
            <v>0</v>
          </cell>
          <cell r="AS570">
            <v>0</v>
          </cell>
          <cell r="AT570" t="e">
            <v>#N/A</v>
          </cell>
          <cell r="AU570" t="e">
            <v>#N/A</v>
          </cell>
        </row>
        <row r="571">
          <cell r="A571" t="str">
            <v>PCLC20EHA</v>
          </cell>
          <cell r="C571" t="e">
            <v>#N/A</v>
          </cell>
          <cell r="D571" t="str">
            <v>CLOISON CENTRALE FV 20EH 10X4</v>
          </cell>
          <cell r="E571">
            <v>1</v>
          </cell>
          <cell r="F571" t="str">
            <v>MEMBRANES ET ANTI-RACINES</v>
          </cell>
          <cell r="G571">
            <v>11</v>
          </cell>
          <cell r="H571" t="str">
            <v>CLOISON</v>
          </cell>
          <cell r="K571">
            <v>1</v>
          </cell>
          <cell r="L571" t="str">
            <v>Pack EPDM FV</v>
          </cell>
          <cell r="M571" t="str">
            <v>AQUATIRIS</v>
          </cell>
          <cell r="N571" t="str">
            <v>&lt;Non référencé&gt;</v>
          </cell>
          <cell r="O571" t="str">
            <v>&lt;Article non référencé&gt;</v>
          </cell>
          <cell r="Q571">
            <v>1</v>
          </cell>
          <cell r="R571">
            <v>0</v>
          </cell>
          <cell r="S571" t="e">
            <v>#N/A</v>
          </cell>
          <cell r="T571" t="e">
            <v>#N/A</v>
          </cell>
          <cell r="U571" t="e">
            <v>#N/A</v>
          </cell>
          <cell r="V571">
            <v>0</v>
          </cell>
          <cell r="W571">
            <v>0</v>
          </cell>
          <cell r="X571" t="e">
            <v>#N/A</v>
          </cell>
          <cell r="Y571">
            <v>0</v>
          </cell>
          <cell r="Z571"/>
          <cell r="AA571"/>
          <cell r="AB571" t="e">
            <v>#N/A</v>
          </cell>
          <cell r="AC571"/>
          <cell r="AD571">
            <v>0</v>
          </cell>
          <cell r="AE571" t="str">
            <v>EUR</v>
          </cell>
          <cell r="AF571">
            <v>0</v>
          </cell>
          <cell r="AI571" t="str">
            <v>NORM</v>
          </cell>
          <cell r="AJ571" t="str">
            <v>Normal</v>
          </cell>
          <cell r="AM571" t="str">
            <v>PX1.2</v>
          </cell>
          <cell r="AN571" t="str">
            <v>Prix magasin + 20% de marg</v>
          </cell>
          <cell r="AP571">
            <v>0</v>
          </cell>
          <cell r="AQ571">
            <v>0</v>
          </cell>
          <cell r="AS571">
            <v>0</v>
          </cell>
          <cell r="AT571" t="e">
            <v>#N/A</v>
          </cell>
          <cell r="AU571" t="e">
            <v>#N/A</v>
          </cell>
        </row>
        <row r="572">
          <cell r="A572" t="str">
            <v>DIR023V63</v>
          </cell>
          <cell r="C572" t="e">
            <v>#N/A</v>
          </cell>
          <cell r="D572" t="str">
            <v>KIT RELEVAGE DIR02 3 VOIES D63</v>
          </cell>
          <cell r="E572">
            <v>5</v>
          </cell>
          <cell r="F572" t="str">
            <v>REGARDS/REPARTITEURS/CHASSES</v>
          </cell>
          <cell r="G572">
            <v>1</v>
          </cell>
          <cell r="H572" t="str">
            <v>REGARDS/REPARTITEURS/CHASSES</v>
          </cell>
          <cell r="I572" t="str">
            <v xml:space="preserve">NB KITS </v>
          </cell>
          <cell r="J572" t="str">
            <v>NB de ventes de kits (rech par reg distr</v>
          </cell>
          <cell r="K572">
            <v>4</v>
          </cell>
          <cell r="L572" t="str">
            <v>DISTRIBUTION RELEVAGE</v>
          </cell>
          <cell r="M572" t="str">
            <v>AQUATIRIS</v>
          </cell>
          <cell r="N572" t="str">
            <v>&lt;Non référencé&gt;</v>
          </cell>
          <cell r="O572" t="str">
            <v>&lt;Article non référencé&gt;</v>
          </cell>
          <cell r="Q572">
            <v>1</v>
          </cell>
          <cell r="R572">
            <v>0</v>
          </cell>
          <cell r="S572" t="e">
            <v>#N/A</v>
          </cell>
          <cell r="T572" t="e">
            <v>#N/A</v>
          </cell>
          <cell r="U572" t="e">
            <v>#N/A</v>
          </cell>
          <cell r="V572">
            <v>0</v>
          </cell>
          <cell r="W572">
            <v>0</v>
          </cell>
          <cell r="X572">
            <v>149.08999999999997</v>
          </cell>
          <cell r="Y572">
            <v>0</v>
          </cell>
          <cell r="Z572"/>
          <cell r="AA572"/>
          <cell r="AB572">
            <v>168.74</v>
          </cell>
          <cell r="AC572" t="str">
            <v>OK</v>
          </cell>
          <cell r="AD572">
            <v>0</v>
          </cell>
          <cell r="AE572" t="str">
            <v>EUR</v>
          </cell>
          <cell r="AF572">
            <v>0</v>
          </cell>
          <cell r="AI572" t="str">
            <v>NORM</v>
          </cell>
          <cell r="AJ572" t="str">
            <v>Normal</v>
          </cell>
          <cell r="AM572" t="str">
            <v>PX1.2</v>
          </cell>
          <cell r="AN572" t="str">
            <v>Prix magasin + 20% de marg</v>
          </cell>
          <cell r="AP572">
            <v>0</v>
          </cell>
          <cell r="AQ572">
            <v>0</v>
          </cell>
          <cell r="AS572">
            <v>234.81</v>
          </cell>
          <cell r="AT572">
            <v>243.5367</v>
          </cell>
          <cell r="AU572">
            <v>264.59280000000001</v>
          </cell>
        </row>
        <row r="573">
          <cell r="A573" t="str">
            <v>PFH2EH</v>
          </cell>
          <cell r="C573" t="e">
            <v>#N/A</v>
          </cell>
          <cell r="D573" t="str">
            <v xml:space="preserve">PACK EPDM GEOTEXTILE FH 1.10MM 2EH </v>
          </cell>
          <cell r="E573">
            <v>1</v>
          </cell>
          <cell r="F573" t="str">
            <v>MEMBRANES ET ANTI-RACINES</v>
          </cell>
          <cell r="G573">
            <v>2</v>
          </cell>
          <cell r="H573" t="str">
            <v>MEMBRANES ET ANTI-RACINES</v>
          </cell>
          <cell r="I573" t="str">
            <v>NB FV+FH</v>
          </cell>
          <cell r="J573" t="str">
            <v>NB de ventes packs FH</v>
          </cell>
          <cell r="K573">
            <v>2</v>
          </cell>
          <cell r="L573" t="str">
            <v>Pack EPDM FH</v>
          </cell>
          <cell r="M573" t="str">
            <v>AQUATIRIS</v>
          </cell>
          <cell r="N573" t="str">
            <v>&lt;Non référencé&gt;</v>
          </cell>
          <cell r="O573" t="str">
            <v>&lt;Article non référencé&gt;</v>
          </cell>
          <cell r="Q573">
            <v>1</v>
          </cell>
          <cell r="R573">
            <v>0</v>
          </cell>
          <cell r="S573" t="e">
            <v>#N/A</v>
          </cell>
          <cell r="T573" t="e">
            <v>#N/A</v>
          </cell>
          <cell r="U573" t="e">
            <v>#N/A</v>
          </cell>
          <cell r="V573">
            <v>0</v>
          </cell>
          <cell r="W573">
            <v>0</v>
          </cell>
          <cell r="X573">
            <v>165.98999999999998</v>
          </cell>
          <cell r="Y573">
            <v>0</v>
          </cell>
          <cell r="Z573"/>
          <cell r="AA573"/>
          <cell r="AB573">
            <v>205.12499999999997</v>
          </cell>
          <cell r="AC573" t="str">
            <v>OK</v>
          </cell>
          <cell r="AD573">
            <v>0</v>
          </cell>
          <cell r="AE573" t="str">
            <v>EUR</v>
          </cell>
          <cell r="AF573">
            <v>0</v>
          </cell>
          <cell r="AI573" t="str">
            <v>NORM</v>
          </cell>
          <cell r="AJ573" t="str">
            <v>Normal</v>
          </cell>
          <cell r="AM573" t="str">
            <v>PX1.2</v>
          </cell>
          <cell r="AN573" t="str">
            <v>Prix magasin + 20% de marg</v>
          </cell>
          <cell r="AO573">
            <v>1</v>
          </cell>
          <cell r="AP573">
            <v>0</v>
          </cell>
          <cell r="AQ573">
            <v>0</v>
          </cell>
          <cell r="AS573">
            <v>236.38</v>
          </cell>
          <cell r="AT573">
            <v>222.37320000000003</v>
          </cell>
          <cell r="AU573">
            <v>274.42275000000001</v>
          </cell>
        </row>
        <row r="574">
          <cell r="A574" t="str">
            <v>PHYTOTINY</v>
          </cell>
          <cell r="C574" t="e">
            <v>#N/A</v>
          </cell>
          <cell r="D574" t="str">
            <v>KIT TINY BAC FV</v>
          </cell>
          <cell r="E574">
            <v>12</v>
          </cell>
          <cell r="F574" t="str">
            <v>KITS BACS/KITS COFFRAGES</v>
          </cell>
          <cell r="G574">
            <v>3</v>
          </cell>
          <cell r="H574" t="str">
            <v>KITS COFFRAGES</v>
          </cell>
          <cell r="M574" t="str">
            <v>SASKIT</v>
          </cell>
          <cell r="N574" t="str">
            <v>PHYTOTINY</v>
          </cell>
          <cell r="O574" t="str">
            <v>KIT TINY BAC FV</v>
          </cell>
          <cell r="P574" t="str">
            <v>pc</v>
          </cell>
          <cell r="Q574">
            <v>1</v>
          </cell>
          <cell r="R574">
            <v>1</v>
          </cell>
          <cell r="S574" t="e">
            <v>#N/A</v>
          </cell>
          <cell r="T574" t="e">
            <v>#N/A</v>
          </cell>
          <cell r="U574" t="e">
            <v>#N/A</v>
          </cell>
          <cell r="V574" t="str">
            <v>-</v>
          </cell>
          <cell r="W574">
            <v>0</v>
          </cell>
          <cell r="X574">
            <v>190.922</v>
          </cell>
          <cell r="Y574">
            <v>190.93</v>
          </cell>
          <cell r="Z574"/>
          <cell r="AA574"/>
          <cell r="AB574">
            <v>200.09819999999999</v>
          </cell>
          <cell r="AC574" t="str">
            <v>OK</v>
          </cell>
          <cell r="AD574">
            <v>0</v>
          </cell>
          <cell r="AE574" t="str">
            <v>EUR</v>
          </cell>
          <cell r="AF574">
            <v>0</v>
          </cell>
          <cell r="AI574" t="str">
            <v>NORM</v>
          </cell>
          <cell r="AJ574" t="str">
            <v>Normal</v>
          </cell>
          <cell r="AM574" t="str">
            <v>PX1.2</v>
          </cell>
          <cell r="AN574" t="str">
            <v>Prix magasin + 20% de marg</v>
          </cell>
          <cell r="AP574">
            <v>0</v>
          </cell>
          <cell r="AQ574">
            <v>0</v>
          </cell>
          <cell r="AS574">
            <v>0</v>
          </cell>
          <cell r="AT574">
            <v>291.85962000000001</v>
          </cell>
          <cell r="AU574">
            <v>304.37230999999997</v>
          </cell>
        </row>
        <row r="575">
          <cell r="A575" t="str">
            <v>PSR3EH3X2</v>
          </cell>
          <cell r="C575" t="e">
            <v>#N/A</v>
          </cell>
          <cell r="D575" t="str">
            <v xml:space="preserve">KIT CAILLEBOTIS FV GEOMEMBRANE 3EH3X2 </v>
          </cell>
          <cell r="E575">
            <v>3</v>
          </cell>
          <cell r="F575" t="str">
            <v>CLOTURES/GRILLES/FINITIONS</v>
          </cell>
          <cell r="G575">
            <v>7</v>
          </cell>
          <cell r="H575" t="str">
            <v>CLOTURES/GRILLES/FINITIONS</v>
          </cell>
          <cell r="K575">
            <v>1</v>
          </cell>
          <cell r="L575" t="str">
            <v>kITS GRILLES CAILLEBOTIS</v>
          </cell>
          <cell r="M575" t="str">
            <v>AQUATIRIS</v>
          </cell>
          <cell r="N575" t="str">
            <v>&lt;Non référencé&gt;</v>
          </cell>
          <cell r="O575" t="str">
            <v>&lt;Article non référencé&gt;</v>
          </cell>
          <cell r="Q575">
            <v>1</v>
          </cell>
          <cell r="R575">
            <v>0</v>
          </cell>
          <cell r="S575" t="e">
            <v>#N/A</v>
          </cell>
          <cell r="T575" t="e">
            <v>#N/A</v>
          </cell>
          <cell r="U575" t="e">
            <v>#N/A</v>
          </cell>
          <cell r="V575">
            <v>0</v>
          </cell>
          <cell r="W575">
            <v>0</v>
          </cell>
          <cell r="X575">
            <v>218.2</v>
          </cell>
          <cell r="Y575">
            <v>0</v>
          </cell>
          <cell r="Z575"/>
          <cell r="AA575"/>
          <cell r="AB575">
            <v>218.2</v>
          </cell>
          <cell r="AC575" t="str">
            <v>OK</v>
          </cell>
          <cell r="AD575">
            <v>0</v>
          </cell>
          <cell r="AE575" t="str">
            <v>EUR</v>
          </cell>
          <cell r="AF575">
            <v>0</v>
          </cell>
          <cell r="AI575" t="str">
            <v>NORM</v>
          </cell>
          <cell r="AJ575" t="str">
            <v>Normal</v>
          </cell>
          <cell r="AM575" t="str">
            <v>PX1.2</v>
          </cell>
          <cell r="AN575" t="str">
            <v>Prix magasin + 20% de marg</v>
          </cell>
          <cell r="AP575">
            <v>0</v>
          </cell>
          <cell r="AQ575">
            <v>0</v>
          </cell>
          <cell r="AS575">
            <v>307.76</v>
          </cell>
          <cell r="AT575">
            <v>327.29999999999995</v>
          </cell>
          <cell r="AU575">
            <v>327.29999999999995</v>
          </cell>
        </row>
        <row r="576">
          <cell r="A576" t="str">
            <v>BEST4MA</v>
          </cell>
          <cell r="C576" t="str">
            <v>AS</v>
          </cell>
          <cell r="D576" t="str">
            <v>POMPE EAUX CLAIRES BEST 4 AVEC FLOTTEUR</v>
          </cell>
          <cell r="E576">
            <v>9</v>
          </cell>
          <cell r="F576" t="str">
            <v>POSTES DE RELEVAGE</v>
          </cell>
          <cell r="G576">
            <v>5</v>
          </cell>
          <cell r="H576" t="str">
            <v>POSTES DE RELEVAGE</v>
          </cell>
          <cell r="K576">
            <v>3</v>
          </cell>
          <cell r="L576" t="str">
            <v>ACCESSOIRES POSTE</v>
          </cell>
          <cell r="M576" t="str">
            <v>EBARA</v>
          </cell>
          <cell r="N576" t="str">
            <v>1731150021A</v>
          </cell>
          <cell r="O576" t="str">
            <v>POMPE EAUX CLAIRES BEST 4 AVEC FLOTTEUR</v>
          </cell>
          <cell r="Q576">
            <v>1</v>
          </cell>
          <cell r="R576">
            <v>1</v>
          </cell>
          <cell r="S576" t="e">
            <v>#N/A</v>
          </cell>
          <cell r="T576" t="e">
            <v>#N/A</v>
          </cell>
          <cell r="U576" t="e">
            <v>#N/A</v>
          </cell>
          <cell r="V576">
            <v>250</v>
          </cell>
          <cell r="W576">
            <v>250</v>
          </cell>
          <cell r="X576">
            <v>250</v>
          </cell>
          <cell r="Y576"/>
          <cell r="Z576"/>
          <cell r="AA576"/>
          <cell r="AB576">
            <v>250</v>
          </cell>
          <cell r="AC576" t="str">
            <v>OK</v>
          </cell>
          <cell r="AD576">
            <v>250</v>
          </cell>
          <cell r="AE576" t="str">
            <v>EUR</v>
          </cell>
          <cell r="AF576">
            <v>0</v>
          </cell>
          <cell r="AI576" t="str">
            <v>NORM</v>
          </cell>
          <cell r="AJ576" t="str">
            <v>Normal</v>
          </cell>
          <cell r="AM576" t="str">
            <v>PX1.2</v>
          </cell>
          <cell r="AN576" t="str">
            <v>Prix magasin + 20% de marg</v>
          </cell>
          <cell r="AP576">
            <v>0</v>
          </cell>
          <cell r="AQ576">
            <v>0</v>
          </cell>
          <cell r="AS576">
            <v>337.5</v>
          </cell>
          <cell r="AT576">
            <v>337.5</v>
          </cell>
          <cell r="AU576">
            <v>337.5</v>
          </cell>
        </row>
        <row r="577">
          <cell r="A577" t="str">
            <v>PFH3EH</v>
          </cell>
          <cell r="C577" t="e">
            <v>#N/A</v>
          </cell>
          <cell r="D577" t="str">
            <v xml:space="preserve">PACK EPDM GEOTEXTILE FH 1.10MM 3EH </v>
          </cell>
          <cell r="E577">
            <v>1</v>
          </cell>
          <cell r="F577" t="str">
            <v>MEMBRANES ET ANTI-RACINES</v>
          </cell>
          <cell r="G577">
            <v>2</v>
          </cell>
          <cell r="H577" t="str">
            <v>MEMBRANES ET ANTI-RACINES</v>
          </cell>
          <cell r="I577" t="str">
            <v>NB FV+FH</v>
          </cell>
          <cell r="J577" t="str">
            <v>NB de ventes packs FH</v>
          </cell>
          <cell r="K577">
            <v>2</v>
          </cell>
          <cell r="L577" t="str">
            <v>Pack EPDM FH</v>
          </cell>
          <cell r="M577" t="str">
            <v>AQUATIRIS</v>
          </cell>
          <cell r="N577" t="str">
            <v>&lt;Non référencé&gt;</v>
          </cell>
          <cell r="O577" t="str">
            <v>&lt;Article non référencé&gt;</v>
          </cell>
          <cell r="Q577">
            <v>1</v>
          </cell>
          <cell r="R577">
            <v>0</v>
          </cell>
          <cell r="S577" t="e">
            <v>#N/A</v>
          </cell>
          <cell r="T577" t="e">
            <v>#N/A</v>
          </cell>
          <cell r="U577" t="e">
            <v>#N/A</v>
          </cell>
          <cell r="V577">
            <v>0</v>
          </cell>
          <cell r="W577">
            <v>0</v>
          </cell>
          <cell r="X577">
            <v>212.01</v>
          </cell>
          <cell r="Y577">
            <v>0</v>
          </cell>
          <cell r="Z577"/>
          <cell r="AA577"/>
          <cell r="AB577">
            <v>262.64999999999998</v>
          </cell>
          <cell r="AC577" t="str">
            <v>OK</v>
          </cell>
          <cell r="AD577">
            <v>0</v>
          </cell>
          <cell r="AE577" t="str">
            <v>EUR</v>
          </cell>
          <cell r="AF577">
            <v>0</v>
          </cell>
          <cell r="AI577" t="str">
            <v>NORM</v>
          </cell>
          <cell r="AJ577" t="str">
            <v>Normal</v>
          </cell>
          <cell r="AM577" t="str">
            <v>PX1.2</v>
          </cell>
          <cell r="AN577" t="str">
            <v>Prix magasin + 20% de marg</v>
          </cell>
          <cell r="AO577">
            <v>1</v>
          </cell>
          <cell r="AP577">
            <v>0</v>
          </cell>
          <cell r="AQ577">
            <v>0</v>
          </cell>
          <cell r="AS577">
            <v>288.25</v>
          </cell>
          <cell r="AT577">
            <v>283.57980000000003</v>
          </cell>
          <cell r="AU577">
            <v>350.93100000000004</v>
          </cell>
        </row>
        <row r="578">
          <cell r="A578" t="str">
            <v>MDWVOX75</v>
          </cell>
          <cell r="C578" t="str">
            <v>AS</v>
          </cell>
          <cell r="D578" t="str">
            <v>ELECTROPOMPE DW VOX M 75 D63 FILETE</v>
          </cell>
          <cell r="E578">
            <v>9</v>
          </cell>
          <cell r="F578" t="str">
            <v>POSTES DE RELEVAGE</v>
          </cell>
          <cell r="G578">
            <v>5</v>
          </cell>
          <cell r="H578" t="str">
            <v>POSTES DE RELEVAGE</v>
          </cell>
          <cell r="K578">
            <v>3</v>
          </cell>
          <cell r="L578" t="str">
            <v>ACCESSOIRES POSTE</v>
          </cell>
          <cell r="M578" t="str">
            <v>EBARA</v>
          </cell>
          <cell r="N578" t="str">
            <v>1599031221A</v>
          </cell>
          <cell r="O578" t="str">
            <v>ELECTROPOMPE DW VOX M 75 DIAM 63 FILETE</v>
          </cell>
          <cell r="P578">
            <v>1</v>
          </cell>
          <cell r="Q578">
            <v>1</v>
          </cell>
          <cell r="R578">
            <v>1</v>
          </cell>
          <cell r="S578" t="e">
            <v>#N/A</v>
          </cell>
          <cell r="T578" t="e">
            <v>#N/A</v>
          </cell>
          <cell r="U578" t="e">
            <v>#N/A</v>
          </cell>
          <cell r="V578">
            <v>235</v>
          </cell>
          <cell r="W578">
            <v>235</v>
          </cell>
          <cell r="X578">
            <v>235</v>
          </cell>
          <cell r="Y578"/>
          <cell r="Z578"/>
          <cell r="AA578"/>
          <cell r="AB578">
            <v>271</v>
          </cell>
          <cell r="AC578" t="str">
            <v>OK</v>
          </cell>
          <cell r="AD578">
            <v>235</v>
          </cell>
          <cell r="AE578" t="str">
            <v>EUR</v>
          </cell>
          <cell r="AF578">
            <v>0</v>
          </cell>
          <cell r="AI578" t="str">
            <v>NORM</v>
          </cell>
          <cell r="AJ578" t="str">
            <v>Normal</v>
          </cell>
          <cell r="AM578" t="str">
            <v>PX1.2</v>
          </cell>
          <cell r="AN578" t="str">
            <v>Prix magasin + 20% de marg</v>
          </cell>
          <cell r="AO578">
            <v>1</v>
          </cell>
          <cell r="AP578">
            <v>0</v>
          </cell>
          <cell r="AQ578">
            <v>0</v>
          </cell>
          <cell r="AS578">
            <v>315.06</v>
          </cell>
          <cell r="AT578">
            <v>312.55</v>
          </cell>
          <cell r="AU578">
            <v>360.43</v>
          </cell>
        </row>
        <row r="579">
          <cell r="A579" t="str">
            <v>PFH4EH</v>
          </cell>
          <cell r="C579" t="e">
            <v>#N/A</v>
          </cell>
          <cell r="D579" t="str">
            <v xml:space="preserve">PACK EPDM GEOTEXTILE FH 1.10MM 4EH </v>
          </cell>
          <cell r="E579">
            <v>1</v>
          </cell>
          <cell r="F579" t="str">
            <v>MEMBRANES ET ANTI-RACINES</v>
          </cell>
          <cell r="G579">
            <v>2</v>
          </cell>
          <cell r="H579" t="str">
            <v>MEMBRANES ET ANTI-RACINES</v>
          </cell>
          <cell r="I579" t="str">
            <v>NB FV+FH</v>
          </cell>
          <cell r="J579" t="str">
            <v>NB de ventes packs FH</v>
          </cell>
          <cell r="K579">
            <v>2</v>
          </cell>
          <cell r="L579" t="str">
            <v>Pack EPDM FH</v>
          </cell>
          <cell r="M579" t="str">
            <v>AQUATIRIS</v>
          </cell>
          <cell r="N579" t="str">
            <v>&lt;Non référencé&gt;</v>
          </cell>
          <cell r="O579" t="str">
            <v>&lt;Article non référencé&gt;</v>
          </cell>
          <cell r="Q579">
            <v>1</v>
          </cell>
          <cell r="R579">
            <v>0</v>
          </cell>
          <cell r="S579" t="e">
            <v>#N/A</v>
          </cell>
          <cell r="T579" t="e">
            <v>#N/A</v>
          </cell>
          <cell r="U579" t="e">
            <v>#N/A</v>
          </cell>
          <cell r="V579">
            <v>0</v>
          </cell>
          <cell r="W579">
            <v>0</v>
          </cell>
          <cell r="X579">
            <v>236.48999999999998</v>
          </cell>
          <cell r="Y579">
            <v>0</v>
          </cell>
          <cell r="Z579"/>
          <cell r="AA579"/>
          <cell r="AB579">
            <v>293.25</v>
          </cell>
          <cell r="AC579" t="str">
            <v>OK</v>
          </cell>
          <cell r="AD579">
            <v>0</v>
          </cell>
          <cell r="AE579" t="str">
            <v>EUR</v>
          </cell>
          <cell r="AF579">
            <v>0</v>
          </cell>
          <cell r="AI579" t="str">
            <v>NORM</v>
          </cell>
          <cell r="AJ579" t="str">
            <v>Normal</v>
          </cell>
          <cell r="AM579" t="str">
            <v>PX1.2</v>
          </cell>
          <cell r="AN579" t="str">
            <v>Prix magasin + 20% de marg</v>
          </cell>
          <cell r="AO579">
            <v>1</v>
          </cell>
          <cell r="AP579">
            <v>0</v>
          </cell>
          <cell r="AQ579">
            <v>0</v>
          </cell>
          <cell r="AS579">
            <v>293.07</v>
          </cell>
          <cell r="AT579">
            <v>316.13820000000004</v>
          </cell>
          <cell r="AU579">
            <v>391.62900000000002</v>
          </cell>
        </row>
        <row r="580">
          <cell r="A580" t="str">
            <v>PCLC8EHA</v>
          </cell>
          <cell r="C580" t="e">
            <v>#N/A</v>
          </cell>
          <cell r="D580" t="str">
            <v>CLOISON CENTRALE FV 8EH 4X4</v>
          </cell>
          <cell r="E580">
            <v>1</v>
          </cell>
          <cell r="F580" t="str">
            <v>MEMBRANES ET ANTI-RACINES</v>
          </cell>
          <cell r="G580">
            <v>11</v>
          </cell>
          <cell r="H580" t="str">
            <v>CLOISON</v>
          </cell>
          <cell r="K580">
            <v>1</v>
          </cell>
          <cell r="L580" t="str">
            <v>Pack EPDM FV</v>
          </cell>
          <cell r="M580" t="str">
            <v>AQUATIRIS</v>
          </cell>
          <cell r="N580" t="str">
            <v>&lt;Non référencé&gt;</v>
          </cell>
          <cell r="O580" t="str">
            <v>&lt;Article non référencé&gt;</v>
          </cell>
          <cell r="Q580">
            <v>1</v>
          </cell>
          <cell r="R580">
            <v>0</v>
          </cell>
          <cell r="S580" t="e">
            <v>#N/A</v>
          </cell>
          <cell r="T580" t="e">
            <v>#N/A</v>
          </cell>
          <cell r="U580" t="e">
            <v>#N/A</v>
          </cell>
          <cell r="V580">
            <v>0</v>
          </cell>
          <cell r="W580">
            <v>0</v>
          </cell>
          <cell r="X580" t="e">
            <v>#N/A</v>
          </cell>
          <cell r="Y580">
            <v>0</v>
          </cell>
          <cell r="Z580"/>
          <cell r="AA580"/>
          <cell r="AB580" t="e">
            <v>#N/A</v>
          </cell>
          <cell r="AC580"/>
          <cell r="AD580">
            <v>0</v>
          </cell>
          <cell r="AE580" t="str">
            <v>EUR</v>
          </cell>
          <cell r="AF580">
            <v>0</v>
          </cell>
          <cell r="AI580" t="str">
            <v>NORM</v>
          </cell>
          <cell r="AJ580" t="str">
            <v>Normal</v>
          </cell>
          <cell r="AM580" t="str">
            <v>PX1.2</v>
          </cell>
          <cell r="AN580" t="str">
            <v>Prix magasin + 20% de marg</v>
          </cell>
          <cell r="AP580">
            <v>0</v>
          </cell>
          <cell r="AQ580">
            <v>0</v>
          </cell>
          <cell r="AS580">
            <v>0</v>
          </cell>
          <cell r="AT580" t="e">
            <v>#N/A</v>
          </cell>
          <cell r="AU580" t="e">
            <v>#N/A</v>
          </cell>
        </row>
        <row r="581">
          <cell r="A581" t="str">
            <v>PCLC8EHB</v>
          </cell>
          <cell r="C581" t="e">
            <v>#N/A</v>
          </cell>
          <cell r="D581" t="str">
            <v>CLOISON CENTRALE FV 8EH 8X2</v>
          </cell>
          <cell r="E581">
            <v>1</v>
          </cell>
          <cell r="F581" t="str">
            <v>MEMBRANES ET ANTI-RACINES</v>
          </cell>
          <cell r="G581">
            <v>11</v>
          </cell>
          <cell r="H581" t="str">
            <v>CLOISON</v>
          </cell>
          <cell r="K581">
            <v>1</v>
          </cell>
          <cell r="L581" t="str">
            <v>Pack EPDM FV</v>
          </cell>
          <cell r="M581" t="str">
            <v>AQUATIRIS</v>
          </cell>
          <cell r="N581" t="str">
            <v>&lt;Non référencé&gt;</v>
          </cell>
          <cell r="O581" t="str">
            <v>&lt;Article non référencé&gt;</v>
          </cell>
          <cell r="Q581">
            <v>1</v>
          </cell>
          <cell r="R581">
            <v>0</v>
          </cell>
          <cell r="S581" t="e">
            <v>#N/A</v>
          </cell>
          <cell r="T581" t="e">
            <v>#N/A</v>
          </cell>
          <cell r="U581" t="e">
            <v>#N/A</v>
          </cell>
          <cell r="V581">
            <v>0</v>
          </cell>
          <cell r="W581">
            <v>0</v>
          </cell>
          <cell r="X581" t="e">
            <v>#N/A</v>
          </cell>
          <cell r="Y581">
            <v>0</v>
          </cell>
          <cell r="Z581"/>
          <cell r="AA581"/>
          <cell r="AB581" t="e">
            <v>#N/A</v>
          </cell>
          <cell r="AC581"/>
          <cell r="AD581">
            <v>0</v>
          </cell>
          <cell r="AE581" t="str">
            <v>EUR</v>
          </cell>
          <cell r="AF581">
            <v>0</v>
          </cell>
          <cell r="AI581" t="str">
            <v>NORM</v>
          </cell>
          <cell r="AJ581" t="str">
            <v>Normal</v>
          </cell>
          <cell r="AM581" t="str">
            <v>PX1.2</v>
          </cell>
          <cell r="AN581" t="str">
            <v>Prix magasin + 20% de marg</v>
          </cell>
          <cell r="AP581">
            <v>0</v>
          </cell>
          <cell r="AQ581">
            <v>0</v>
          </cell>
          <cell r="AS581">
            <v>0</v>
          </cell>
          <cell r="AT581" t="e">
            <v>#N/A</v>
          </cell>
          <cell r="AU581" t="e">
            <v>#N/A</v>
          </cell>
        </row>
        <row r="582">
          <cell r="A582" t="str">
            <v>NOVOFLEX63/50</v>
          </cell>
          <cell r="C582" t="str">
            <v>AS</v>
          </cell>
          <cell r="D582" t="str">
            <v>COURONNE PVC SOUPLE  NOVOFLEX D63 50M</v>
          </cell>
          <cell r="E582">
            <v>8</v>
          </cell>
          <cell r="F582" t="str">
            <v>PVC/PE</v>
          </cell>
          <cell r="G582">
            <v>4</v>
          </cell>
          <cell r="H582" t="str">
            <v>PVC/PE</v>
          </cell>
          <cell r="K582">
            <v>2</v>
          </cell>
          <cell r="L582" t="str">
            <v>COURONNES PE / BARRES PVC</v>
          </cell>
          <cell r="M582" t="str">
            <v>SORODIST</v>
          </cell>
          <cell r="N582" t="str">
            <v>NOVOFLEX63/50</v>
          </cell>
          <cell r="O582" t="str">
            <v>COURONNE PVC SOUPLE  NOVOFLEX D63 50M</v>
          </cell>
          <cell r="P582" t="str">
            <v>ML</v>
          </cell>
          <cell r="Q582">
            <v>0.02</v>
          </cell>
          <cell r="R582">
            <v>150</v>
          </cell>
          <cell r="S582" t="e">
            <v>#N/A</v>
          </cell>
          <cell r="T582" t="e">
            <v>#N/A</v>
          </cell>
          <cell r="U582" t="e">
            <v>#N/A</v>
          </cell>
          <cell r="V582">
            <v>5.8650000000000002</v>
          </cell>
          <cell r="W582">
            <v>5.8650000000000002</v>
          </cell>
          <cell r="X582">
            <v>5.8650000000000002</v>
          </cell>
          <cell r="Y582"/>
          <cell r="Z582"/>
          <cell r="AA582"/>
          <cell r="AB582">
            <v>5.8650000000000002</v>
          </cell>
          <cell r="AC582" t="str">
            <v>OK</v>
          </cell>
          <cell r="AD582">
            <v>5.8650000000000002</v>
          </cell>
          <cell r="AE582" t="str">
            <v>EUR</v>
          </cell>
          <cell r="AF582">
            <v>0</v>
          </cell>
          <cell r="AH582">
            <v>5</v>
          </cell>
          <cell r="AI582" t="str">
            <v>NORM</v>
          </cell>
          <cell r="AJ582" t="str">
            <v>Normal</v>
          </cell>
          <cell r="AM582" t="str">
            <v>PX1.2</v>
          </cell>
          <cell r="AN582" t="str">
            <v>Prix magasin + 20% de marg</v>
          </cell>
          <cell r="AO582" t="str">
            <v>COURONNE DE 50 M</v>
          </cell>
          <cell r="AP582">
            <v>0</v>
          </cell>
          <cell r="AQ582">
            <v>0</v>
          </cell>
          <cell r="AS582">
            <v>395.88799999999998</v>
          </cell>
          <cell r="AT582">
            <v>410.55</v>
          </cell>
          <cell r="AU582">
            <v>410.55</v>
          </cell>
        </row>
        <row r="583">
          <cell r="A583" t="str">
            <v>PFV2EH2.5X1.6</v>
          </cell>
          <cell r="C583" t="e">
            <v>#N/A</v>
          </cell>
          <cell r="D583" t="str">
            <v>PACK FV GEO 1.52MM 2EH SANS GRILLE</v>
          </cell>
          <cell r="E583">
            <v>1</v>
          </cell>
          <cell r="F583" t="str">
            <v>MEMBRANES ET ANTI-RACINES</v>
          </cell>
          <cell r="G583">
            <v>2</v>
          </cell>
          <cell r="H583" t="str">
            <v>MEMBRANES ET ANTI-RACINES</v>
          </cell>
          <cell r="I583" t="str">
            <v>NB FV</v>
          </cell>
          <cell r="J583" t="str">
            <v>NB de ventes packs FV</v>
          </cell>
          <cell r="K583">
            <v>1</v>
          </cell>
          <cell r="L583" t="str">
            <v>Pack EPDM FV</v>
          </cell>
          <cell r="M583" t="str">
            <v>AQUATIRIS</v>
          </cell>
          <cell r="N583" t="str">
            <v>&lt;Non référencé&gt;</v>
          </cell>
          <cell r="O583" t="str">
            <v>&lt;Article non référencé&gt;</v>
          </cell>
          <cell r="Q583">
            <v>1</v>
          </cell>
          <cell r="R583">
            <v>0</v>
          </cell>
          <cell r="S583" t="e">
            <v>#N/A</v>
          </cell>
          <cell r="T583" t="e">
            <v>#N/A</v>
          </cell>
          <cell r="U583" t="e">
            <v>#N/A</v>
          </cell>
          <cell r="V583">
            <v>0</v>
          </cell>
          <cell r="W583">
            <v>0</v>
          </cell>
          <cell r="X583">
            <v>253.77999999999997</v>
          </cell>
          <cell r="Y583">
            <v>0</v>
          </cell>
          <cell r="Z583"/>
          <cell r="AA583"/>
          <cell r="AB583">
            <v>312.44749999999999</v>
          </cell>
          <cell r="AC583" t="str">
            <v>OK</v>
          </cell>
          <cell r="AD583">
            <v>0</v>
          </cell>
          <cell r="AE583" t="str">
            <v>EUR</v>
          </cell>
          <cell r="AF583">
            <v>0</v>
          </cell>
          <cell r="AI583" t="str">
            <v>NORM</v>
          </cell>
          <cell r="AJ583" t="str">
            <v>Normal</v>
          </cell>
          <cell r="AM583" t="str">
            <v>PX1.2</v>
          </cell>
          <cell r="AN583" t="str">
            <v>Prix magasin + 20% de marg</v>
          </cell>
          <cell r="AO583">
            <v>1</v>
          </cell>
          <cell r="AP583">
            <v>0</v>
          </cell>
          <cell r="AQ583">
            <v>0</v>
          </cell>
          <cell r="AS583">
            <v>339.99</v>
          </cell>
          <cell r="AT583">
            <v>343.40609999999998</v>
          </cell>
          <cell r="AU583">
            <v>421.43387499999994</v>
          </cell>
        </row>
        <row r="584">
          <cell r="A584" t="str">
            <v>ECSPR-600</v>
          </cell>
          <cell r="C584" t="e">
            <v>#N/A</v>
          </cell>
          <cell r="D584" t="str">
            <v>POSTE DE RELEVAGE EAUX CLAIRES 60CM</v>
          </cell>
          <cell r="E584">
            <v>9</v>
          </cell>
          <cell r="F584" t="str">
            <v>POSTES DE RELEVAGE</v>
          </cell>
          <cell r="G584">
            <v>5</v>
          </cell>
          <cell r="H584" t="str">
            <v>POSTES DE RELEVAGE</v>
          </cell>
          <cell r="K584">
            <v>4</v>
          </cell>
          <cell r="L584" t="str">
            <v>POSTES EAUX CLAIRES</v>
          </cell>
          <cell r="M584" t="str">
            <v>AQUATIRIS</v>
          </cell>
          <cell r="N584" t="str">
            <v>&lt;Non référencé&gt;</v>
          </cell>
          <cell r="O584" t="str">
            <v>&lt;Article non référencé&gt;</v>
          </cell>
          <cell r="Q584">
            <v>1</v>
          </cell>
          <cell r="R584">
            <v>0</v>
          </cell>
          <cell r="S584" t="e">
            <v>#N/A</v>
          </cell>
          <cell r="T584" t="e">
            <v>#N/A</v>
          </cell>
          <cell r="U584" t="e">
            <v>#N/A</v>
          </cell>
          <cell r="V584" t="str">
            <v>-</v>
          </cell>
          <cell r="W584">
            <v>0</v>
          </cell>
          <cell r="X584">
            <v>285.07630000000006</v>
          </cell>
          <cell r="Y584">
            <v>0</v>
          </cell>
          <cell r="Z584"/>
          <cell r="AA584"/>
          <cell r="AB584">
            <v>287.50310000000007</v>
          </cell>
          <cell r="AC584" t="str">
            <v>OK</v>
          </cell>
          <cell r="AD584">
            <v>0</v>
          </cell>
          <cell r="AE584" t="str">
            <v>EUR</v>
          </cell>
          <cell r="AF584">
            <v>0</v>
          </cell>
          <cell r="AI584" t="str">
            <v>NORM</v>
          </cell>
          <cell r="AJ584" t="str">
            <v>Normal</v>
          </cell>
          <cell r="AM584" t="str">
            <v>PX1.2</v>
          </cell>
          <cell r="AN584" t="str">
            <v>Prix magasin + 20% de marg</v>
          </cell>
          <cell r="AP584">
            <v>0</v>
          </cell>
          <cell r="AQ584">
            <v>0</v>
          </cell>
          <cell r="AS584">
            <v>377.38</v>
          </cell>
          <cell r="AT584">
            <v>428.16801199999998</v>
          </cell>
          <cell r="AU584">
            <v>429.56685599999997</v>
          </cell>
        </row>
        <row r="585">
          <cell r="A585" t="str">
            <v>PCR10EHA</v>
          </cell>
          <cell r="C585" t="e">
            <v>#N/A</v>
          </cell>
          <cell r="D585" t="str">
            <v>COFFRAGE FV RELEVAGE 10EH 4X5</v>
          </cell>
          <cell r="E585">
            <v>12</v>
          </cell>
          <cell r="F585" t="str">
            <v>KITS BACS/KITS COFFRAGES</v>
          </cell>
          <cell r="G585">
            <v>3</v>
          </cell>
          <cell r="H585" t="str">
            <v>KITS COFFRAGES</v>
          </cell>
          <cell r="I585" t="str">
            <v>NB COFFR</v>
          </cell>
          <cell r="J585" t="str">
            <v>NB de ventes de coffrage PVC</v>
          </cell>
          <cell r="M585" t="str">
            <v>AQUATIRIS</v>
          </cell>
          <cell r="N585" t="str">
            <v>&lt;Non référencé&gt;</v>
          </cell>
          <cell r="O585" t="str">
            <v>&lt;Article non référencé&gt;</v>
          </cell>
          <cell r="Q585">
            <v>1</v>
          </cell>
          <cell r="R585">
            <v>0</v>
          </cell>
          <cell r="S585" t="e">
            <v>#N/A</v>
          </cell>
          <cell r="T585" t="e">
            <v>#N/A</v>
          </cell>
          <cell r="U585" t="e">
            <v>#N/A</v>
          </cell>
          <cell r="V585">
            <v>0</v>
          </cell>
          <cell r="W585">
            <v>0</v>
          </cell>
          <cell r="X585" t="e">
            <v>#N/A</v>
          </cell>
          <cell r="Y585">
            <v>0</v>
          </cell>
          <cell r="Z585"/>
          <cell r="AA585"/>
          <cell r="AB585" t="e">
            <v>#N/A</v>
          </cell>
          <cell r="AC585"/>
          <cell r="AD585">
            <v>0</v>
          </cell>
          <cell r="AE585" t="str">
            <v>EUR</v>
          </cell>
          <cell r="AF585">
            <v>0</v>
          </cell>
          <cell r="AI585" t="str">
            <v>NORM</v>
          </cell>
          <cell r="AJ585" t="str">
            <v>Normal</v>
          </cell>
          <cell r="AM585" t="str">
            <v>PX1.2</v>
          </cell>
          <cell r="AN585" t="str">
            <v>Prix magasin + 20% de marg</v>
          </cell>
          <cell r="AP585">
            <v>0</v>
          </cell>
          <cell r="AQ585">
            <v>0</v>
          </cell>
          <cell r="AS585">
            <v>0</v>
          </cell>
          <cell r="AT585" t="e">
            <v>#N/A</v>
          </cell>
          <cell r="AU585" t="e">
            <v>#N/A</v>
          </cell>
        </row>
        <row r="586">
          <cell r="A586" t="str">
            <v>PCR10EHB</v>
          </cell>
          <cell r="C586" t="e">
            <v>#N/A</v>
          </cell>
          <cell r="D586" t="str">
            <v>COFFRAGE FV RELEVAGE 10EH 10X2</v>
          </cell>
          <cell r="E586">
            <v>12</v>
          </cell>
          <cell r="F586" t="str">
            <v>KITS BACS/KITS COFFRAGES</v>
          </cell>
          <cell r="G586">
            <v>3</v>
          </cell>
          <cell r="H586" t="str">
            <v>KITS COFFRAGES</v>
          </cell>
          <cell r="I586" t="str">
            <v>NB COFFR</v>
          </cell>
          <cell r="J586" t="str">
            <v>NB de ventes de coffrage PVC</v>
          </cell>
          <cell r="M586" t="str">
            <v>AQUATIRIS</v>
          </cell>
          <cell r="N586" t="str">
            <v>&lt;Non référencé&gt;</v>
          </cell>
          <cell r="O586" t="str">
            <v>&lt;Article non référencé&gt;</v>
          </cell>
          <cell r="Q586">
            <v>1</v>
          </cell>
          <cell r="R586">
            <v>0</v>
          </cell>
          <cell r="S586" t="e">
            <v>#N/A</v>
          </cell>
          <cell r="T586" t="e">
            <v>#N/A</v>
          </cell>
          <cell r="U586" t="e">
            <v>#N/A</v>
          </cell>
          <cell r="V586">
            <v>0</v>
          </cell>
          <cell r="W586">
            <v>0</v>
          </cell>
          <cell r="X586" t="e">
            <v>#N/A</v>
          </cell>
          <cell r="Y586">
            <v>0</v>
          </cell>
          <cell r="Z586"/>
          <cell r="AA586"/>
          <cell r="AB586" t="e">
            <v>#N/A</v>
          </cell>
          <cell r="AC586"/>
          <cell r="AD586">
            <v>0</v>
          </cell>
          <cell r="AE586" t="str">
            <v>EUR</v>
          </cell>
          <cell r="AF586">
            <v>0</v>
          </cell>
          <cell r="AI586" t="str">
            <v>NORM</v>
          </cell>
          <cell r="AJ586" t="str">
            <v>Normal</v>
          </cell>
          <cell r="AM586" t="str">
            <v>PX1.2</v>
          </cell>
          <cell r="AN586" t="str">
            <v>Prix magasin + 20% de marg</v>
          </cell>
          <cell r="AP586">
            <v>0</v>
          </cell>
          <cell r="AQ586">
            <v>0</v>
          </cell>
          <cell r="AS586">
            <v>0</v>
          </cell>
          <cell r="AT586" t="e">
            <v>#N/A</v>
          </cell>
          <cell r="AU586" t="e">
            <v>#N/A</v>
          </cell>
        </row>
        <row r="587">
          <cell r="A587" t="str">
            <v>ECSPR-900</v>
          </cell>
          <cell r="C587" t="e">
            <v>#N/A</v>
          </cell>
          <cell r="D587" t="str">
            <v>POSTE DE RELEVAGE EAUX CLAIRES 90CM</v>
          </cell>
          <cell r="E587">
            <v>9</v>
          </cell>
          <cell r="F587" t="str">
            <v>POSTES DE RELEVAGE</v>
          </cell>
          <cell r="G587">
            <v>5</v>
          </cell>
          <cell r="H587" t="str">
            <v>POSTES DE RELEVAGE</v>
          </cell>
          <cell r="K587">
            <v>4</v>
          </cell>
          <cell r="L587" t="str">
            <v>POSTES EAUX CLAIRES</v>
          </cell>
          <cell r="M587" t="str">
            <v>AQUATIRIS</v>
          </cell>
          <cell r="N587" t="str">
            <v>&lt;Non référencé&gt;</v>
          </cell>
          <cell r="O587" t="str">
            <v>&lt;Article non référencé&gt;</v>
          </cell>
          <cell r="Q587">
            <v>1</v>
          </cell>
          <cell r="R587">
            <v>0</v>
          </cell>
          <cell r="S587" t="e">
            <v>#N/A</v>
          </cell>
          <cell r="T587" t="e">
            <v>#N/A</v>
          </cell>
          <cell r="U587" t="e">
            <v>#N/A</v>
          </cell>
          <cell r="V587" t="str">
            <v>-</v>
          </cell>
          <cell r="W587">
            <v>0</v>
          </cell>
          <cell r="X587">
            <v>286.54360000000003</v>
          </cell>
          <cell r="Y587">
            <v>0</v>
          </cell>
          <cell r="Z587"/>
          <cell r="AA587"/>
          <cell r="AB587">
            <v>289.02050000000003</v>
          </cell>
          <cell r="AC587" t="str">
            <v>OK</v>
          </cell>
          <cell r="AD587">
            <v>0</v>
          </cell>
          <cell r="AE587" t="str">
            <v>EUR</v>
          </cell>
          <cell r="AF587">
            <v>0</v>
          </cell>
          <cell r="AI587" t="str">
            <v>NORM</v>
          </cell>
          <cell r="AJ587" t="str">
            <v>Normal</v>
          </cell>
          <cell r="AM587" t="str">
            <v>PX1.2</v>
          </cell>
          <cell r="AN587" t="str">
            <v>Prix magasin + 20% de marg</v>
          </cell>
          <cell r="AP587">
            <v>0</v>
          </cell>
          <cell r="AQ587">
            <v>0</v>
          </cell>
          <cell r="AS587">
            <v>389.71</v>
          </cell>
          <cell r="AT587">
            <v>430.26742099999996</v>
          </cell>
          <cell r="AU587">
            <v>431.73289799999998</v>
          </cell>
        </row>
        <row r="588">
          <cell r="A588" t="str">
            <v>PERMEAMETRE</v>
          </cell>
          <cell r="C588" t="str">
            <v>AS</v>
          </cell>
          <cell r="D588" t="str">
            <v>PERMEAMETRE</v>
          </cell>
          <cell r="E588">
            <v>16</v>
          </cell>
          <cell r="F588" t="str">
            <v>SUPPORT DE COMMUNICATION</v>
          </cell>
          <cell r="G588">
            <v>10</v>
          </cell>
          <cell r="H588" t="str">
            <v>SUPPORT DE COMMUNICATION</v>
          </cell>
          <cell r="M588" t="str">
            <v>ATELIERCIEL</v>
          </cell>
          <cell r="N588" t="str">
            <v>PERMEAMETRE</v>
          </cell>
          <cell r="O588" t="str">
            <v>PERMEAMETRE</v>
          </cell>
          <cell r="Q588">
            <v>1</v>
          </cell>
          <cell r="R588">
            <v>0</v>
          </cell>
          <cell r="S588">
            <v>5</v>
          </cell>
          <cell r="T588">
            <v>349</v>
          </cell>
          <cell r="U588" t="str">
            <v>AS</v>
          </cell>
          <cell r="V588">
            <v>349</v>
          </cell>
          <cell r="W588">
            <v>349</v>
          </cell>
          <cell r="X588">
            <v>349</v>
          </cell>
          <cell r="Y588"/>
          <cell r="Z588"/>
          <cell r="AA588"/>
          <cell r="AB588">
            <v>349</v>
          </cell>
          <cell r="AC588" t="str">
            <v>OK</v>
          </cell>
          <cell r="AD588">
            <v>349</v>
          </cell>
          <cell r="AE588" t="str">
            <v>EUR</v>
          </cell>
          <cell r="AF588">
            <v>0</v>
          </cell>
          <cell r="AI588" t="str">
            <v>NORM</v>
          </cell>
          <cell r="AJ588" t="str">
            <v>Normal</v>
          </cell>
          <cell r="AM588" t="str">
            <v>PX1.2</v>
          </cell>
          <cell r="AN588" t="str">
            <v>Prix magasin + 20% de marg</v>
          </cell>
          <cell r="AP588">
            <v>0</v>
          </cell>
          <cell r="AQ588">
            <v>0</v>
          </cell>
          <cell r="AS588">
            <v>389.65</v>
          </cell>
          <cell r="AT588">
            <v>436.25</v>
          </cell>
          <cell r="AU588">
            <v>436.25</v>
          </cell>
        </row>
        <row r="589">
          <cell r="A589" t="str">
            <v>ECSPR-1200</v>
          </cell>
          <cell r="C589" t="e">
            <v>#N/A</v>
          </cell>
          <cell r="D589" t="str">
            <v>POSTE DE RELEVAGE EAUX CLAIRES 1M20</v>
          </cell>
          <cell r="E589">
            <v>9</v>
          </cell>
          <cell r="F589" t="str">
            <v>POSTES DE RELEVAGE</v>
          </cell>
          <cell r="G589">
            <v>5</v>
          </cell>
          <cell r="H589" t="str">
            <v>POSTES DE RELEVAGE</v>
          </cell>
          <cell r="K589">
            <v>4</v>
          </cell>
          <cell r="L589" t="str">
            <v>POSTES EAUX CLAIRES</v>
          </cell>
          <cell r="M589" t="str">
            <v>AQUATIRIS</v>
          </cell>
          <cell r="N589" t="str">
            <v>&lt;Non référencé&gt;</v>
          </cell>
          <cell r="O589" t="str">
            <v>&lt;Article non référencé&gt;</v>
          </cell>
          <cell r="Q589">
            <v>1</v>
          </cell>
          <cell r="R589">
            <v>0</v>
          </cell>
          <cell r="S589" t="e">
            <v>#N/A</v>
          </cell>
          <cell r="T589" t="e">
            <v>#N/A</v>
          </cell>
          <cell r="U589" t="e">
            <v>#N/A</v>
          </cell>
          <cell r="V589" t="str">
            <v>-</v>
          </cell>
          <cell r="W589">
            <v>0</v>
          </cell>
          <cell r="X589">
            <v>288.01089999999999</v>
          </cell>
          <cell r="Y589">
            <v>0</v>
          </cell>
          <cell r="Z589"/>
          <cell r="AA589"/>
          <cell r="AB589">
            <v>290.53790000000004</v>
          </cell>
          <cell r="AC589" t="str">
            <v>OK</v>
          </cell>
          <cell r="AD589">
            <v>0</v>
          </cell>
          <cell r="AE589" t="str">
            <v>EUR</v>
          </cell>
          <cell r="AF589">
            <v>0</v>
          </cell>
          <cell r="AI589" t="str">
            <v>NORM</v>
          </cell>
          <cell r="AJ589" t="str">
            <v>Normal</v>
          </cell>
          <cell r="AM589" t="str">
            <v>PX1.2</v>
          </cell>
          <cell r="AN589" t="str">
            <v>Prix magasin + 20% de marg</v>
          </cell>
          <cell r="AP589">
            <v>0</v>
          </cell>
          <cell r="AQ589">
            <v>0</v>
          </cell>
          <cell r="AS589">
            <v>422.23</v>
          </cell>
          <cell r="AT589">
            <v>432.36682999999999</v>
          </cell>
          <cell r="AU589">
            <v>433.89893999999998</v>
          </cell>
        </row>
        <row r="590">
          <cell r="A590" t="str">
            <v>PSR4EH4X2</v>
          </cell>
          <cell r="C590" t="e">
            <v>#N/A</v>
          </cell>
          <cell r="D590" t="str">
            <v xml:space="preserve">KIT CAILLEBOTIS FV GEOMEMBRANE 4EH4X2 </v>
          </cell>
          <cell r="E590">
            <v>3</v>
          </cell>
          <cell r="F590" t="str">
            <v>CLOTURES/GRILLES/FINITIONS</v>
          </cell>
          <cell r="G590">
            <v>7</v>
          </cell>
          <cell r="H590" t="str">
            <v>CLOTURES/GRILLES/FINITIONS</v>
          </cell>
          <cell r="K590">
            <v>1</v>
          </cell>
          <cell r="L590" t="str">
            <v>kITS GRILLES CAILLEBOTIS</v>
          </cell>
          <cell r="M590" t="str">
            <v>AQUATIRIS</v>
          </cell>
          <cell r="N590" t="str">
            <v>&lt;Non référencé&gt;</v>
          </cell>
          <cell r="O590" t="str">
            <v>&lt;Article non référencé&gt;</v>
          </cell>
          <cell r="Q590">
            <v>1</v>
          </cell>
          <cell r="R590">
            <v>0</v>
          </cell>
          <cell r="S590" t="e">
            <v>#N/A</v>
          </cell>
          <cell r="T590" t="e">
            <v>#N/A</v>
          </cell>
          <cell r="U590" t="e">
            <v>#N/A</v>
          </cell>
          <cell r="V590">
            <v>0</v>
          </cell>
          <cell r="W590">
            <v>0</v>
          </cell>
          <cell r="X590">
            <v>308.60000000000002</v>
          </cell>
          <cell r="Y590">
            <v>0</v>
          </cell>
          <cell r="Z590"/>
          <cell r="AA590"/>
          <cell r="AB590">
            <v>308.60000000000002</v>
          </cell>
          <cell r="AC590" t="str">
            <v>OK</v>
          </cell>
          <cell r="AD590">
            <v>0</v>
          </cell>
          <cell r="AE590" t="str">
            <v>EUR</v>
          </cell>
          <cell r="AF590">
            <v>0</v>
          </cell>
          <cell r="AI590" t="str">
            <v>NORM</v>
          </cell>
          <cell r="AJ590" t="str">
            <v>Normal</v>
          </cell>
          <cell r="AM590" t="str">
            <v>PX1.2</v>
          </cell>
          <cell r="AN590" t="str">
            <v>Prix magasin + 20% de marg</v>
          </cell>
          <cell r="AP590">
            <v>0</v>
          </cell>
          <cell r="AQ590">
            <v>0</v>
          </cell>
          <cell r="AS590">
            <v>392.34</v>
          </cell>
          <cell r="AT590">
            <v>462.9</v>
          </cell>
          <cell r="AU590">
            <v>439.2</v>
          </cell>
        </row>
        <row r="591">
          <cell r="A591" t="str">
            <v>PFH5EH</v>
          </cell>
          <cell r="C591" t="e">
            <v>#N/A</v>
          </cell>
          <cell r="D591" t="str">
            <v>PACK EPDM GEOTEXTILE FH 1.10MM 5EH</v>
          </cell>
          <cell r="E591">
            <v>1</v>
          </cell>
          <cell r="F591" t="str">
            <v>MEMBRANES ET ANTI-RACINES</v>
          </cell>
          <cell r="G591">
            <v>2</v>
          </cell>
          <cell r="H591" t="str">
            <v>MEMBRANES ET ANTI-RACINES</v>
          </cell>
          <cell r="I591" t="str">
            <v>NB FV+FH</v>
          </cell>
          <cell r="J591" t="str">
            <v>NB de ventes packs FH</v>
          </cell>
          <cell r="K591">
            <v>2</v>
          </cell>
          <cell r="L591" t="str">
            <v>Pack EPDM FH</v>
          </cell>
          <cell r="M591" t="str">
            <v>AQUATIRIS</v>
          </cell>
          <cell r="N591" t="str">
            <v>&lt;Non référencé&gt;</v>
          </cell>
          <cell r="O591" t="str">
            <v>&lt;Article non référencé&gt;</v>
          </cell>
          <cell r="Q591">
            <v>1</v>
          </cell>
          <cell r="R591">
            <v>0</v>
          </cell>
          <cell r="S591" t="e">
            <v>#N/A</v>
          </cell>
          <cell r="T591" t="e">
            <v>#N/A</v>
          </cell>
          <cell r="U591" t="e">
            <v>#N/A</v>
          </cell>
          <cell r="V591">
            <v>0</v>
          </cell>
          <cell r="W591">
            <v>0</v>
          </cell>
          <cell r="X591">
            <v>277.87</v>
          </cell>
          <cell r="Y591">
            <v>0</v>
          </cell>
          <cell r="Z591"/>
          <cell r="AA591"/>
          <cell r="AB591">
            <v>344.97500000000002</v>
          </cell>
          <cell r="AC591" t="str">
            <v>OK</v>
          </cell>
          <cell r="AD591">
            <v>0</v>
          </cell>
          <cell r="AE591" t="str">
            <v>EUR</v>
          </cell>
          <cell r="AF591">
            <v>0</v>
          </cell>
          <cell r="AI591" t="str">
            <v>NORM</v>
          </cell>
          <cell r="AJ591" t="str">
            <v>Normal</v>
          </cell>
          <cell r="AM591" t="str">
            <v>PX1.2</v>
          </cell>
          <cell r="AN591" t="str">
            <v>Prix magasin + 20% de marg</v>
          </cell>
          <cell r="AO591">
            <v>1</v>
          </cell>
          <cell r="AP591">
            <v>0</v>
          </cell>
          <cell r="AQ591">
            <v>0</v>
          </cell>
          <cell r="AS591">
            <v>344.87</v>
          </cell>
          <cell r="AT591">
            <v>371.17360000000008</v>
          </cell>
          <cell r="AU591">
            <v>460.42325000000005</v>
          </cell>
        </row>
        <row r="592">
          <cell r="A592" t="str">
            <v>ECSPR-1500</v>
          </cell>
          <cell r="C592" t="e">
            <v>#N/A</v>
          </cell>
          <cell r="D592" t="str">
            <v>POSTE DE RELEVAGE EAUX CLAIRES 1M50</v>
          </cell>
          <cell r="E592">
            <v>9</v>
          </cell>
          <cell r="F592" t="str">
            <v>POSTES DE RELEVAGE</v>
          </cell>
          <cell r="G592">
            <v>5</v>
          </cell>
          <cell r="H592" t="str">
            <v>POSTES DE RELEVAGE</v>
          </cell>
          <cell r="K592">
            <v>4</v>
          </cell>
          <cell r="L592" t="str">
            <v>POSTES EAUX CLAIRES</v>
          </cell>
          <cell r="M592" t="str">
            <v>AQUATIRIS</v>
          </cell>
          <cell r="N592" t="str">
            <v>&lt;Non référencé&gt;</v>
          </cell>
          <cell r="O592" t="str">
            <v>&lt;Article non référencé&gt;</v>
          </cell>
          <cell r="Q592">
            <v>1</v>
          </cell>
          <cell r="R592">
            <v>0</v>
          </cell>
          <cell r="S592" t="e">
            <v>#N/A</v>
          </cell>
          <cell r="T592" t="e">
            <v>#N/A</v>
          </cell>
          <cell r="U592" t="e">
            <v>#N/A</v>
          </cell>
          <cell r="V592" t="str">
            <v>-</v>
          </cell>
          <cell r="W592">
            <v>0</v>
          </cell>
          <cell r="X592">
            <v>304.47820000000002</v>
          </cell>
          <cell r="Y592">
            <v>0</v>
          </cell>
          <cell r="Z592"/>
          <cell r="AA592"/>
          <cell r="AB592">
            <v>307.05530000000005</v>
          </cell>
          <cell r="AC592" t="str">
            <v>OK</v>
          </cell>
          <cell r="AD592">
            <v>0</v>
          </cell>
          <cell r="AE592" t="str">
            <v>EUR</v>
          </cell>
          <cell r="AF592">
            <v>0</v>
          </cell>
          <cell r="AI592" t="str">
            <v>NORM</v>
          </cell>
          <cell r="AJ592" t="str">
            <v>Normal</v>
          </cell>
          <cell r="AM592" t="str">
            <v>PX1.2</v>
          </cell>
          <cell r="AN592" t="str">
            <v>Prix magasin + 20% de marg</v>
          </cell>
          <cell r="AP592">
            <v>0</v>
          </cell>
          <cell r="AQ592">
            <v>0</v>
          </cell>
          <cell r="AS592">
            <v>485.07</v>
          </cell>
          <cell r="AT592">
            <v>456.96623899999992</v>
          </cell>
          <cell r="AU592">
            <v>458.56498199999993</v>
          </cell>
        </row>
        <row r="593">
          <cell r="A593" t="str">
            <v>PCR18EHB</v>
          </cell>
          <cell r="C593" t="e">
            <v>#N/A</v>
          </cell>
          <cell r="D593" t="str">
            <v>COFFRAGE FV RELEVAGE 18EH 9X4</v>
          </cell>
          <cell r="E593">
            <v>12</v>
          </cell>
          <cell r="F593" t="str">
            <v>KITS BACS/KITS COFFRAGES</v>
          </cell>
          <cell r="G593">
            <v>3</v>
          </cell>
          <cell r="H593" t="str">
            <v>KITS COFFRAGES</v>
          </cell>
          <cell r="I593" t="str">
            <v>NB COFFR</v>
          </cell>
          <cell r="J593" t="str">
            <v>NB de ventes de coffrage PVC</v>
          </cell>
          <cell r="M593" t="str">
            <v>AQUATIRIS</v>
          </cell>
          <cell r="N593" t="str">
            <v>&lt;Non référencé&gt;</v>
          </cell>
          <cell r="O593" t="str">
            <v>&lt;Article non référencé&gt;</v>
          </cell>
          <cell r="Q593">
            <v>1</v>
          </cell>
          <cell r="R593">
            <v>0</v>
          </cell>
          <cell r="S593" t="e">
            <v>#N/A</v>
          </cell>
          <cell r="T593" t="e">
            <v>#N/A</v>
          </cell>
          <cell r="U593" t="e">
            <v>#N/A</v>
          </cell>
          <cell r="V593">
            <v>0</v>
          </cell>
          <cell r="W593">
            <v>0</v>
          </cell>
          <cell r="X593" t="e">
            <v>#N/A</v>
          </cell>
          <cell r="Y593">
            <v>0</v>
          </cell>
          <cell r="Z593"/>
          <cell r="AA593"/>
          <cell r="AB593" t="e">
            <v>#N/A</v>
          </cell>
          <cell r="AC593"/>
          <cell r="AD593">
            <v>0</v>
          </cell>
          <cell r="AE593" t="str">
            <v>EUR</v>
          </cell>
          <cell r="AF593">
            <v>0</v>
          </cell>
          <cell r="AI593" t="str">
            <v>NORM</v>
          </cell>
          <cell r="AJ593" t="str">
            <v>Normal</v>
          </cell>
          <cell r="AM593" t="str">
            <v>PX1.2</v>
          </cell>
          <cell r="AN593" t="str">
            <v>Prix magasin + 20% de marg</v>
          </cell>
          <cell r="AP593">
            <v>0</v>
          </cell>
          <cell r="AQ593">
            <v>0</v>
          </cell>
          <cell r="AS593">
            <v>0</v>
          </cell>
          <cell r="AT593" t="e">
            <v>#N/A</v>
          </cell>
          <cell r="AU593" t="e">
            <v>#N/A</v>
          </cell>
        </row>
        <row r="594">
          <cell r="A594" t="str">
            <v>PCR20EHA</v>
          </cell>
          <cell r="C594" t="e">
            <v>#N/A</v>
          </cell>
          <cell r="D594" t="str">
            <v>COFFRAGE FV RELEVAGE 20EH 10X4</v>
          </cell>
          <cell r="E594">
            <v>12</v>
          </cell>
          <cell r="F594" t="str">
            <v>KITS BACS/KITS COFFRAGES</v>
          </cell>
          <cell r="G594">
            <v>3</v>
          </cell>
          <cell r="H594" t="str">
            <v>KITS COFFRAGES</v>
          </cell>
          <cell r="I594" t="str">
            <v>NB COFFR</v>
          </cell>
          <cell r="J594" t="str">
            <v>NB de ventes de coffrage PVC</v>
          </cell>
          <cell r="M594" t="str">
            <v>AQUATIRIS</v>
          </cell>
          <cell r="N594" t="str">
            <v>&lt;Non référencé&gt;</v>
          </cell>
          <cell r="O594" t="str">
            <v>&lt;Article non référencé&gt;</v>
          </cell>
          <cell r="Q594">
            <v>1</v>
          </cell>
          <cell r="R594">
            <v>0</v>
          </cell>
          <cell r="S594" t="e">
            <v>#N/A</v>
          </cell>
          <cell r="T594" t="e">
            <v>#N/A</v>
          </cell>
          <cell r="U594" t="e">
            <v>#N/A</v>
          </cell>
          <cell r="V594">
            <v>0</v>
          </cell>
          <cell r="W594">
            <v>0</v>
          </cell>
          <cell r="X594" t="e">
            <v>#N/A</v>
          </cell>
          <cell r="Y594">
            <v>0</v>
          </cell>
          <cell r="Z594"/>
          <cell r="AA594"/>
          <cell r="AB594" t="e">
            <v>#N/A</v>
          </cell>
          <cell r="AC594"/>
          <cell r="AD594">
            <v>0</v>
          </cell>
          <cell r="AE594" t="str">
            <v>EUR</v>
          </cell>
          <cell r="AF594">
            <v>0</v>
          </cell>
          <cell r="AI594" t="str">
            <v>NORM</v>
          </cell>
          <cell r="AJ594" t="str">
            <v>Normal</v>
          </cell>
          <cell r="AM594" t="str">
            <v>PX1.2</v>
          </cell>
          <cell r="AN594" t="str">
            <v>Prix magasin + 20% de marg</v>
          </cell>
          <cell r="AP594">
            <v>0</v>
          </cell>
          <cell r="AQ594">
            <v>0</v>
          </cell>
          <cell r="AS594">
            <v>0</v>
          </cell>
          <cell r="AT594" t="e">
            <v>#N/A</v>
          </cell>
          <cell r="AU594" t="e">
            <v>#N/A</v>
          </cell>
        </row>
        <row r="595">
          <cell r="A595" t="str">
            <v>MDWVOX100</v>
          </cell>
          <cell r="C595" t="str">
            <v>AS</v>
          </cell>
          <cell r="D595" t="str">
            <v>ELECTROPOMPE DW VOX M 100 D63 FILETE</v>
          </cell>
          <cell r="E595">
            <v>9</v>
          </cell>
          <cell r="F595" t="str">
            <v>POSTES DE RELEVAGE</v>
          </cell>
          <cell r="G595">
            <v>5</v>
          </cell>
          <cell r="H595" t="str">
            <v>POSTES DE RELEVAGE</v>
          </cell>
          <cell r="K595">
            <v>3</v>
          </cell>
          <cell r="L595" t="str">
            <v>ACCESSOIRES POSTE</v>
          </cell>
          <cell r="M595" t="str">
            <v>EBARA</v>
          </cell>
          <cell r="N595" t="str">
            <v>1599051221A</v>
          </cell>
          <cell r="O595" t="str">
            <v>ELECTROPOMPE DW VOX M 100 DIAM 63 FILETE</v>
          </cell>
          <cell r="P595">
            <v>1</v>
          </cell>
          <cell r="Q595">
            <v>1</v>
          </cell>
          <cell r="R595">
            <v>1</v>
          </cell>
          <cell r="S595" t="e">
            <v>#N/A</v>
          </cell>
          <cell r="T595" t="e">
            <v>#N/A</v>
          </cell>
          <cell r="U595" t="e">
            <v>#N/A</v>
          </cell>
          <cell r="V595">
            <v>313</v>
          </cell>
          <cell r="W595">
            <v>313</v>
          </cell>
          <cell r="X595">
            <v>313</v>
          </cell>
          <cell r="Y595"/>
          <cell r="Z595"/>
          <cell r="AA595"/>
          <cell r="AB595">
            <v>313</v>
          </cell>
          <cell r="AC595" t="str">
            <v>OK</v>
          </cell>
          <cell r="AD595">
            <v>313</v>
          </cell>
          <cell r="AE595" t="str">
            <v>EUR</v>
          </cell>
          <cell r="AF595">
            <v>0</v>
          </cell>
          <cell r="AI595" t="str">
            <v>NORM</v>
          </cell>
          <cell r="AJ595" t="str">
            <v>Normal</v>
          </cell>
          <cell r="AM595" t="str">
            <v>PX1.2</v>
          </cell>
          <cell r="AN595" t="str">
            <v>Prix magasin + 20% de marg</v>
          </cell>
          <cell r="AO595">
            <v>1</v>
          </cell>
          <cell r="AP595">
            <v>0</v>
          </cell>
          <cell r="AQ595">
            <v>0</v>
          </cell>
          <cell r="AS595">
            <v>431.65</v>
          </cell>
          <cell r="AT595">
            <v>469.5</v>
          </cell>
          <cell r="AU595">
            <v>469.5</v>
          </cell>
        </row>
        <row r="596">
          <cell r="A596" t="str">
            <v>ECSPR-1800</v>
          </cell>
          <cell r="C596" t="e">
            <v>#N/A</v>
          </cell>
          <cell r="D596" t="str">
            <v>POSTE DE RELEVAGE EAUX CLAIRES 1M80</v>
          </cell>
          <cell r="E596">
            <v>9</v>
          </cell>
          <cell r="F596" t="str">
            <v>POSTES DE RELEVAGE</v>
          </cell>
          <cell r="G596">
            <v>5</v>
          </cell>
          <cell r="H596" t="str">
            <v>POSTES DE RELEVAGE</v>
          </cell>
          <cell r="K596">
            <v>4</v>
          </cell>
          <cell r="L596" t="str">
            <v>POSTES EAUX CLAIRES</v>
          </cell>
          <cell r="M596" t="str">
            <v>AQUATIRIS</v>
          </cell>
          <cell r="N596" t="str">
            <v>&lt;Non référencé&gt;</v>
          </cell>
          <cell r="O596" t="str">
            <v>&lt;Article non référencé&gt;</v>
          </cell>
          <cell r="Q596">
            <v>1</v>
          </cell>
          <cell r="R596">
            <v>0</v>
          </cell>
          <cell r="S596" t="e">
            <v>#N/A</v>
          </cell>
          <cell r="T596" t="e">
            <v>#N/A</v>
          </cell>
          <cell r="U596" t="e">
            <v>#N/A</v>
          </cell>
          <cell r="V596" t="str">
            <v>-</v>
          </cell>
          <cell r="W596">
            <v>0</v>
          </cell>
          <cell r="X596">
            <v>313.94550000000004</v>
          </cell>
          <cell r="Y596">
            <v>0</v>
          </cell>
          <cell r="Z596"/>
          <cell r="AA596"/>
          <cell r="AB596">
            <v>316.57270000000005</v>
          </cell>
          <cell r="AC596" t="str">
            <v>OK</v>
          </cell>
          <cell r="AD596">
            <v>0</v>
          </cell>
          <cell r="AE596" t="str">
            <v>EUR</v>
          </cell>
          <cell r="AF596">
            <v>0</v>
          </cell>
          <cell r="AI596" t="str">
            <v>NORM</v>
          </cell>
          <cell r="AJ596" t="str">
            <v>Normal</v>
          </cell>
          <cell r="AM596" t="str">
            <v>PX1.2</v>
          </cell>
          <cell r="AN596" t="str">
            <v>Prix magasin + 20% de marg</v>
          </cell>
          <cell r="AP596">
            <v>0</v>
          </cell>
          <cell r="AQ596">
            <v>0</v>
          </cell>
          <cell r="AS596">
            <v>527.98</v>
          </cell>
          <cell r="AT596">
            <v>471.06564799999995</v>
          </cell>
          <cell r="AU596">
            <v>472.73102399999993</v>
          </cell>
        </row>
        <row r="597">
          <cell r="A597" t="str">
            <v>MDWVOX150</v>
          </cell>
          <cell r="C597" t="str">
            <v>AS</v>
          </cell>
          <cell r="D597" t="str">
            <v>ELECTROPOMPE DW VOX M 150 D63 FILETE</v>
          </cell>
          <cell r="E597">
            <v>9</v>
          </cell>
          <cell r="F597" t="str">
            <v>POSTES DE RELEVAGE</v>
          </cell>
          <cell r="G597">
            <v>5</v>
          </cell>
          <cell r="H597" t="str">
            <v>POSTES DE RELEVAGE</v>
          </cell>
          <cell r="K597">
            <v>3</v>
          </cell>
          <cell r="L597" t="str">
            <v>ACCESSOIRES POSTE</v>
          </cell>
          <cell r="M597" t="str">
            <v>EBARA</v>
          </cell>
          <cell r="N597" t="str">
            <v>1599071221A</v>
          </cell>
          <cell r="O597" t="str">
            <v>ELECTROPOMPE DW VOX M 150 DIAM 63 FILETE</v>
          </cell>
          <cell r="P597">
            <v>1</v>
          </cell>
          <cell r="Q597">
            <v>1</v>
          </cell>
          <cell r="R597">
            <v>1</v>
          </cell>
          <cell r="S597" t="e">
            <v>#N/A</v>
          </cell>
          <cell r="T597" t="e">
            <v>#N/A</v>
          </cell>
          <cell r="U597" t="e">
            <v>#N/A</v>
          </cell>
          <cell r="V597">
            <v>320</v>
          </cell>
          <cell r="W597">
            <v>320</v>
          </cell>
          <cell r="X597">
            <v>320</v>
          </cell>
          <cell r="Y597"/>
          <cell r="Z597"/>
          <cell r="AA597"/>
          <cell r="AB597">
            <v>333</v>
          </cell>
          <cell r="AC597" t="str">
            <v>OK</v>
          </cell>
          <cell r="AD597">
            <v>320</v>
          </cell>
          <cell r="AE597" t="str">
            <v>EUR</v>
          </cell>
          <cell r="AF597">
            <v>0</v>
          </cell>
          <cell r="AI597" t="str">
            <v>NORM</v>
          </cell>
          <cell r="AJ597" t="str">
            <v>Normal</v>
          </cell>
          <cell r="AM597" t="str">
            <v>PX1.2</v>
          </cell>
          <cell r="AN597" t="str">
            <v>Prix magasin + 20% de marg</v>
          </cell>
          <cell r="AO597">
            <v>1</v>
          </cell>
          <cell r="AP597">
            <v>0</v>
          </cell>
          <cell r="AQ597">
            <v>0</v>
          </cell>
          <cell r="AS597">
            <v>441.73</v>
          </cell>
          <cell r="AT597">
            <v>480</v>
          </cell>
          <cell r="AU597">
            <v>499.5</v>
          </cell>
        </row>
        <row r="598">
          <cell r="A598" t="str">
            <v>PFV3EH3x2</v>
          </cell>
          <cell r="C598" t="e">
            <v>#N/A</v>
          </cell>
          <cell r="D598" t="str">
            <v>PACK FV GEO 1.52MM 3EH SANS GRILLE</v>
          </cell>
          <cell r="E598">
            <v>1</v>
          </cell>
          <cell r="F598" t="str">
            <v>MEMBRANES ET ANTI-RACINES</v>
          </cell>
          <cell r="G598">
            <v>2</v>
          </cell>
          <cell r="H598" t="str">
            <v>MEMBRANES ET ANTI-RACINES</v>
          </cell>
          <cell r="I598" t="str">
            <v>NB FV</v>
          </cell>
          <cell r="J598" t="str">
            <v>NB de ventes packs FV</v>
          </cell>
          <cell r="K598">
            <v>1</v>
          </cell>
          <cell r="L598" t="str">
            <v>Pack EPDM FV</v>
          </cell>
          <cell r="M598" t="str">
            <v>AQUATIRIS</v>
          </cell>
          <cell r="N598" t="str">
            <v>&lt;Non référencé&gt;</v>
          </cell>
          <cell r="O598" t="str">
            <v>&lt;Article non référencé&gt;</v>
          </cell>
          <cell r="Q598">
            <v>1</v>
          </cell>
          <cell r="R598">
            <v>0</v>
          </cell>
          <cell r="S598" t="e">
            <v>#N/A</v>
          </cell>
          <cell r="T598" t="e">
            <v>#N/A</v>
          </cell>
          <cell r="U598" t="e">
            <v>#N/A</v>
          </cell>
          <cell r="V598">
            <v>0</v>
          </cell>
          <cell r="W598">
            <v>0</v>
          </cell>
          <cell r="X598">
            <v>307.02670000000001</v>
          </cell>
          <cell r="Y598">
            <v>0</v>
          </cell>
          <cell r="Z598"/>
          <cell r="AA598"/>
          <cell r="AB598">
            <v>379.005875</v>
          </cell>
          <cell r="AC598" t="str">
            <v>OK</v>
          </cell>
          <cell r="AD598">
            <v>0</v>
          </cell>
          <cell r="AE598" t="str">
            <v>EUR</v>
          </cell>
          <cell r="AF598">
            <v>0</v>
          </cell>
          <cell r="AI598" t="str">
            <v>NORM</v>
          </cell>
          <cell r="AJ598" t="str">
            <v>Normal</v>
          </cell>
          <cell r="AM598" t="str">
            <v>PX1.2</v>
          </cell>
          <cell r="AN598" t="str">
            <v>Prix magasin + 20% de marg</v>
          </cell>
          <cell r="AO598">
            <v>1</v>
          </cell>
          <cell r="AP598">
            <v>0</v>
          </cell>
          <cell r="AQ598">
            <v>0</v>
          </cell>
          <cell r="AS598">
            <v>410.29</v>
          </cell>
          <cell r="AT598">
            <v>414.22421099999997</v>
          </cell>
          <cell r="AU598">
            <v>509.95651375</v>
          </cell>
        </row>
        <row r="599">
          <cell r="A599" t="str">
            <v>PSR5EH4X2.5</v>
          </cell>
          <cell r="C599" t="e">
            <v>#N/A</v>
          </cell>
          <cell r="D599" t="str">
            <v xml:space="preserve">KIT CAILLEBOTIS FV GEOMEMBRANE 5EH4X2.5 </v>
          </cell>
          <cell r="E599">
            <v>3</v>
          </cell>
          <cell r="F599" t="str">
            <v>CLOTURES/GRILLES/FINITIONS</v>
          </cell>
          <cell r="G599">
            <v>7</v>
          </cell>
          <cell r="H599" t="str">
            <v>CLOTURES/GRILLES/FINITIONS</v>
          </cell>
          <cell r="K599">
            <v>1</v>
          </cell>
          <cell r="L599" t="str">
            <v>kITS GRILLES CAILLEBOTIS</v>
          </cell>
          <cell r="M599" t="str">
            <v>AQUATIRIS</v>
          </cell>
          <cell r="N599" t="str">
            <v>&lt;Non référencé&gt;</v>
          </cell>
          <cell r="O599" t="str">
            <v>&lt;Article non référencé&gt;</v>
          </cell>
          <cell r="Q599">
            <v>1</v>
          </cell>
          <cell r="R599">
            <v>0</v>
          </cell>
          <cell r="S599" t="e">
            <v>#N/A</v>
          </cell>
          <cell r="T599" t="e">
            <v>#N/A</v>
          </cell>
          <cell r="U599" t="e">
            <v>#N/A</v>
          </cell>
          <cell r="V599">
            <v>0</v>
          </cell>
          <cell r="W599">
            <v>0</v>
          </cell>
          <cell r="X599">
            <v>361.4</v>
          </cell>
          <cell r="Y599">
            <v>0</v>
          </cell>
          <cell r="Z599"/>
          <cell r="AA599"/>
          <cell r="AB599">
            <v>361.4</v>
          </cell>
          <cell r="AC599" t="str">
            <v>OK</v>
          </cell>
          <cell r="AD599">
            <v>0</v>
          </cell>
          <cell r="AE599" t="str">
            <v>EUR</v>
          </cell>
          <cell r="AF599">
            <v>0</v>
          </cell>
          <cell r="AI599" t="str">
            <v>NORM</v>
          </cell>
          <cell r="AJ599" t="str">
            <v>Normal</v>
          </cell>
          <cell r="AM599" t="str">
            <v>PX1.2</v>
          </cell>
          <cell r="AN599" t="str">
            <v>Prix magasin + 20% de marg</v>
          </cell>
          <cell r="AP599">
            <v>0</v>
          </cell>
          <cell r="AQ599">
            <v>0</v>
          </cell>
          <cell r="AS599">
            <v>466.78</v>
          </cell>
          <cell r="AT599">
            <v>542.09999999999991</v>
          </cell>
          <cell r="AU599">
            <v>518.4</v>
          </cell>
        </row>
        <row r="600">
          <cell r="A600" t="str">
            <v>PCR2EH</v>
          </cell>
          <cell r="C600" t="e">
            <v>#N/A</v>
          </cell>
          <cell r="D600" t="str">
            <v>COFFRAGE FV RELEVAGE 2EH 2,5X1,6</v>
          </cell>
          <cell r="E600">
            <v>12</v>
          </cell>
          <cell r="F600" t="str">
            <v>KITS BACS/KITS COFFRAGES</v>
          </cell>
          <cell r="G600">
            <v>3</v>
          </cell>
          <cell r="H600" t="str">
            <v>KITS COFFRAGES</v>
          </cell>
          <cell r="I600" t="str">
            <v>NB COFFR</v>
          </cell>
          <cell r="J600" t="str">
            <v>NB de ventes de coffrage PVC</v>
          </cell>
          <cell r="M600" t="str">
            <v>AQUATIRIS</v>
          </cell>
          <cell r="N600" t="str">
            <v>&lt;Non référencé&gt;</v>
          </cell>
          <cell r="O600" t="str">
            <v>&lt;Article non référencé&gt;</v>
          </cell>
          <cell r="Q600">
            <v>1</v>
          </cell>
          <cell r="R600">
            <v>0</v>
          </cell>
          <cell r="S600" t="e">
            <v>#N/A</v>
          </cell>
          <cell r="T600" t="e">
            <v>#N/A</v>
          </cell>
          <cell r="U600" t="e">
            <v>#N/A</v>
          </cell>
          <cell r="V600" t="str">
            <v>-</v>
          </cell>
          <cell r="W600">
            <v>0</v>
          </cell>
          <cell r="X600">
            <v>338.55810000000002</v>
          </cell>
          <cell r="Y600">
            <v>0</v>
          </cell>
          <cell r="Z600"/>
          <cell r="AA600"/>
          <cell r="AB600">
            <v>342.94580000000002</v>
          </cell>
          <cell r="AC600" t="str">
            <v>OK</v>
          </cell>
          <cell r="AD600">
            <v>0</v>
          </cell>
          <cell r="AE600" t="str">
            <v>EUR</v>
          </cell>
          <cell r="AF600">
            <v>0</v>
          </cell>
          <cell r="AI600" t="str">
            <v>NORM</v>
          </cell>
          <cell r="AJ600" t="str">
            <v>Normal</v>
          </cell>
          <cell r="AM600" t="str">
            <v>PX1.2</v>
          </cell>
          <cell r="AN600" t="str">
            <v>Prix magasin + 20% de marg</v>
          </cell>
          <cell r="AP600">
            <v>0</v>
          </cell>
          <cell r="AQ600">
            <v>0</v>
          </cell>
          <cell r="AS600">
            <v>600</v>
          </cell>
          <cell r="AT600">
            <v>520.10862500000007</v>
          </cell>
          <cell r="AU600">
            <v>526.01729999999998</v>
          </cell>
        </row>
        <row r="601">
          <cell r="A601" t="str">
            <v>CHASSEAQUA</v>
          </cell>
          <cell r="C601" t="e">
            <v>#N/A</v>
          </cell>
          <cell r="D601" t="str">
            <v>CHASSE AQUATIRIS EAUX BRUTES</v>
          </cell>
          <cell r="E601">
            <v>5</v>
          </cell>
          <cell r="F601" t="str">
            <v>REGARDS/REPARTITEURS/CHASSES</v>
          </cell>
          <cell r="G601">
            <v>1</v>
          </cell>
          <cell r="H601" t="str">
            <v>REGARDS/REPARTITEURS/CHASSES</v>
          </cell>
          <cell r="I601" t="str">
            <v>NB CHASS</v>
          </cell>
          <cell r="J601" t="str">
            <v>NB de ventes de chasses et broyeurs</v>
          </cell>
          <cell r="K601">
            <v>1</v>
          </cell>
          <cell r="L601" t="str">
            <v>DISTRIBUTION GRAVITAIRE/CHASSE/BROYEUR</v>
          </cell>
          <cell r="M601" t="str">
            <v>AQUATIRIS</v>
          </cell>
          <cell r="N601" t="str">
            <v>&lt;Non référencé&gt;</v>
          </cell>
          <cell r="O601" t="str">
            <v>&lt;Article non référencé&gt;</v>
          </cell>
          <cell r="Q601">
            <v>1</v>
          </cell>
          <cell r="R601">
            <v>0</v>
          </cell>
          <cell r="S601" t="e">
            <v>#N/A</v>
          </cell>
          <cell r="T601" t="e">
            <v>#N/A</v>
          </cell>
          <cell r="U601" t="e">
            <v>#N/A</v>
          </cell>
          <cell r="V601" t="str">
            <v>-</v>
          </cell>
          <cell r="W601">
            <v>0</v>
          </cell>
          <cell r="X601">
            <v>350.4</v>
          </cell>
          <cell r="Y601">
            <v>0</v>
          </cell>
          <cell r="Z601"/>
          <cell r="AA601"/>
          <cell r="AB601">
            <v>349.15999999999997</v>
          </cell>
          <cell r="AC601" t="str">
            <v>OK</v>
          </cell>
          <cell r="AD601">
            <v>0</v>
          </cell>
          <cell r="AE601" t="str">
            <v>EUR</v>
          </cell>
          <cell r="AF601">
            <v>0</v>
          </cell>
          <cell r="AI601" t="str">
            <v>NORM</v>
          </cell>
          <cell r="AJ601" t="str">
            <v>Normal</v>
          </cell>
          <cell r="AM601" t="str">
            <v>PX1.2</v>
          </cell>
          <cell r="AN601" t="str">
            <v>Prix magasin + 20% de marg</v>
          </cell>
          <cell r="AP601">
            <v>0</v>
          </cell>
          <cell r="AQ601">
            <v>0</v>
          </cell>
          <cell r="AS601">
            <v>530.41999999999996</v>
          </cell>
          <cell r="AT601">
            <v>530.45499999999993</v>
          </cell>
          <cell r="AU601">
            <v>527.66499999999996</v>
          </cell>
        </row>
        <row r="602">
          <cell r="A602" t="str">
            <v>PFH6EH</v>
          </cell>
          <cell r="C602" t="e">
            <v>#N/A</v>
          </cell>
          <cell r="D602" t="str">
            <v xml:space="preserve">PACK EPDM GEOTEXTILE FH 1.10MM 6EH </v>
          </cell>
          <cell r="E602">
            <v>1</v>
          </cell>
          <cell r="F602" t="str">
            <v>MEMBRANES ET ANTI-RACINES</v>
          </cell>
          <cell r="G602">
            <v>2</v>
          </cell>
          <cell r="H602" t="str">
            <v>MEMBRANES ET ANTI-RACINES</v>
          </cell>
          <cell r="I602" t="str">
            <v>NB FV+FH</v>
          </cell>
          <cell r="J602" t="str">
            <v>NB de ventes packs FH</v>
          </cell>
          <cell r="K602">
            <v>2</v>
          </cell>
          <cell r="L602" t="str">
            <v>Pack EPDM FH</v>
          </cell>
          <cell r="M602" t="str">
            <v>AQUATIRIS</v>
          </cell>
          <cell r="N602" t="str">
            <v>&lt;Non référencé&gt;</v>
          </cell>
          <cell r="O602" t="str">
            <v>&lt;Article non référencé&gt;</v>
          </cell>
          <cell r="Q602">
            <v>1</v>
          </cell>
          <cell r="R602">
            <v>0</v>
          </cell>
          <cell r="S602" t="e">
            <v>#N/A</v>
          </cell>
          <cell r="T602" t="e">
            <v>#N/A</v>
          </cell>
          <cell r="U602" t="e">
            <v>#N/A</v>
          </cell>
          <cell r="V602">
            <v>0</v>
          </cell>
          <cell r="W602">
            <v>0</v>
          </cell>
          <cell r="X602">
            <v>326.94</v>
          </cell>
          <cell r="Y602">
            <v>0</v>
          </cell>
          <cell r="Z602"/>
          <cell r="AA602"/>
          <cell r="AB602">
            <v>406.3125</v>
          </cell>
          <cell r="AC602" t="str">
            <v>OK</v>
          </cell>
          <cell r="AD602">
            <v>0</v>
          </cell>
          <cell r="AE602" t="str">
            <v>EUR</v>
          </cell>
          <cell r="AF602">
            <v>0</v>
          </cell>
          <cell r="AI602" t="str">
            <v>NORM</v>
          </cell>
          <cell r="AJ602" t="str">
            <v>Normal</v>
          </cell>
          <cell r="AM602" t="str">
            <v>PX1.2</v>
          </cell>
          <cell r="AN602" t="str">
            <v>Prix magasin + 20% de marg</v>
          </cell>
          <cell r="AO602">
            <v>1</v>
          </cell>
          <cell r="AP602">
            <v>0</v>
          </cell>
          <cell r="AQ602">
            <v>0</v>
          </cell>
          <cell r="AS602">
            <v>466.16</v>
          </cell>
          <cell r="AT602">
            <v>436.43670000000003</v>
          </cell>
          <cell r="AU602">
            <v>542.00212499999998</v>
          </cell>
        </row>
        <row r="603">
          <cell r="A603" t="str">
            <v>SBG01</v>
          </cell>
          <cell r="C603" t="e">
            <v>#N/A</v>
          </cell>
          <cell r="D603" t="str">
            <v>BROYEUR GRAVITAIRE AQUATIRIS</v>
          </cell>
          <cell r="E603">
            <v>5</v>
          </cell>
          <cell r="F603" t="str">
            <v>REGARDS/REPARTITEURS/CHASSES</v>
          </cell>
          <cell r="G603">
            <v>5</v>
          </cell>
          <cell r="H603" t="str">
            <v>POSTES DE RELEVAGE</v>
          </cell>
          <cell r="I603" t="str">
            <v>NB CHASS</v>
          </cell>
          <cell r="J603" t="str">
            <v>NB de ventes de chasses et broyeurs</v>
          </cell>
          <cell r="K603">
            <v>1</v>
          </cell>
          <cell r="L603" t="str">
            <v>DISTRIBUTION GRAVITAIRE/CHASSE/BROYEUR</v>
          </cell>
          <cell r="M603" t="str">
            <v>AQUATIRIS</v>
          </cell>
          <cell r="N603" t="str">
            <v>&lt;Non référencé&gt;</v>
          </cell>
          <cell r="O603" t="str">
            <v>&lt;Article non référencé&gt;</v>
          </cell>
          <cell r="Q603">
            <v>1</v>
          </cell>
          <cell r="R603">
            <v>0</v>
          </cell>
          <cell r="S603" t="e">
            <v>#N/A</v>
          </cell>
          <cell r="T603" t="e">
            <v>#N/A</v>
          </cell>
          <cell r="U603" t="e">
            <v>#N/A</v>
          </cell>
          <cell r="V603" t="str">
            <v>-</v>
          </cell>
          <cell r="W603">
            <v>0</v>
          </cell>
          <cell r="X603">
            <v>355.45160000000004</v>
          </cell>
          <cell r="Y603">
            <v>0</v>
          </cell>
          <cell r="Z603"/>
          <cell r="AA603"/>
          <cell r="AB603">
            <v>368.98509999999999</v>
          </cell>
          <cell r="AC603" t="str">
            <v>OK</v>
          </cell>
          <cell r="AD603">
            <v>0</v>
          </cell>
          <cell r="AE603" t="str">
            <v>EUR</v>
          </cell>
          <cell r="AF603">
            <v>0</v>
          </cell>
          <cell r="AI603" t="str">
            <v>NORM</v>
          </cell>
          <cell r="AJ603" t="str">
            <v>Normal</v>
          </cell>
          <cell r="AM603" t="str">
            <v>PX1.2</v>
          </cell>
          <cell r="AN603" t="str">
            <v>Prix magasin + 20% de marg</v>
          </cell>
          <cell r="AP603">
            <v>0</v>
          </cell>
          <cell r="AQ603">
            <v>0</v>
          </cell>
          <cell r="AS603">
            <v>526.41</v>
          </cell>
          <cell r="AT603">
            <v>537.93199499999992</v>
          </cell>
          <cell r="AU603">
            <v>556.35453999999993</v>
          </cell>
        </row>
        <row r="604">
          <cell r="A604" t="str">
            <v>PCR8EHA</v>
          </cell>
          <cell r="C604" t="e">
            <v>#N/A</v>
          </cell>
          <cell r="D604" t="str">
            <v>COFFRAGE FV RELEVAGE 8EH 4X4</v>
          </cell>
          <cell r="E604">
            <v>12</v>
          </cell>
          <cell r="F604" t="str">
            <v>KITS BACS/KITS COFFRAGES</v>
          </cell>
          <cell r="G604">
            <v>3</v>
          </cell>
          <cell r="H604" t="str">
            <v>KITS COFFRAGES</v>
          </cell>
          <cell r="I604" t="str">
            <v>NB COFFR</v>
          </cell>
          <cell r="J604" t="str">
            <v>NB de ventes de coffrage PVC</v>
          </cell>
          <cell r="M604" t="str">
            <v>AQUATIRIS</v>
          </cell>
          <cell r="N604" t="str">
            <v>&lt;Non référencé&gt;</v>
          </cell>
          <cell r="O604" t="str">
            <v>&lt;Article non référencé&gt;</v>
          </cell>
          <cell r="Q604">
            <v>1</v>
          </cell>
          <cell r="R604">
            <v>0</v>
          </cell>
          <cell r="S604" t="e">
            <v>#N/A</v>
          </cell>
          <cell r="T604" t="e">
            <v>#N/A</v>
          </cell>
          <cell r="U604" t="e">
            <v>#N/A</v>
          </cell>
          <cell r="V604">
            <v>0</v>
          </cell>
          <cell r="W604">
            <v>0</v>
          </cell>
          <cell r="X604" t="e">
            <v>#N/A</v>
          </cell>
          <cell r="Y604">
            <v>0</v>
          </cell>
          <cell r="Z604"/>
          <cell r="AA604"/>
          <cell r="AB604" t="e">
            <v>#N/A</v>
          </cell>
          <cell r="AC604"/>
          <cell r="AD604">
            <v>0</v>
          </cell>
          <cell r="AE604" t="str">
            <v>EUR</v>
          </cell>
          <cell r="AF604">
            <v>0</v>
          </cell>
          <cell r="AI604" t="str">
            <v>NORM</v>
          </cell>
          <cell r="AJ604" t="str">
            <v>Normal</v>
          </cell>
          <cell r="AM604" t="str">
            <v>PX1.2</v>
          </cell>
          <cell r="AN604" t="str">
            <v>Prix magasin + 20% de marg</v>
          </cell>
          <cell r="AP604">
            <v>0</v>
          </cell>
          <cell r="AQ604">
            <v>0</v>
          </cell>
          <cell r="AS604">
            <v>0</v>
          </cell>
          <cell r="AT604" t="e">
            <v>#N/A</v>
          </cell>
          <cell r="AU604" t="e">
            <v>#N/A</v>
          </cell>
        </row>
        <row r="605">
          <cell r="A605" t="str">
            <v>PCR8EHB</v>
          </cell>
          <cell r="C605" t="e">
            <v>#N/A</v>
          </cell>
          <cell r="D605" t="str">
            <v>COFFRAGE FV RELEVAGE 8EH 8X2</v>
          </cell>
          <cell r="E605">
            <v>12</v>
          </cell>
          <cell r="F605" t="str">
            <v>KITS BACS/KITS COFFRAGES</v>
          </cell>
          <cell r="G605">
            <v>3</v>
          </cell>
          <cell r="H605" t="str">
            <v>KITS COFFRAGES</v>
          </cell>
          <cell r="I605" t="str">
            <v>NB COFFR</v>
          </cell>
          <cell r="J605" t="str">
            <v>NB de ventes de coffrage PVC</v>
          </cell>
          <cell r="M605" t="str">
            <v>AQUATIRIS</v>
          </cell>
          <cell r="N605" t="str">
            <v>&lt;Non référencé&gt;</v>
          </cell>
          <cell r="O605" t="str">
            <v>&lt;Article non référencé&gt;</v>
          </cell>
          <cell r="Q605">
            <v>1</v>
          </cell>
          <cell r="R605">
            <v>0</v>
          </cell>
          <cell r="S605" t="e">
            <v>#N/A</v>
          </cell>
          <cell r="T605" t="e">
            <v>#N/A</v>
          </cell>
          <cell r="U605" t="e">
            <v>#N/A</v>
          </cell>
          <cell r="V605">
            <v>0</v>
          </cell>
          <cell r="W605">
            <v>0</v>
          </cell>
          <cell r="X605" t="e">
            <v>#N/A</v>
          </cell>
          <cell r="Y605">
            <v>0</v>
          </cell>
          <cell r="Z605"/>
          <cell r="AA605"/>
          <cell r="AB605" t="e">
            <v>#N/A</v>
          </cell>
          <cell r="AC605"/>
          <cell r="AD605">
            <v>0</v>
          </cell>
          <cell r="AE605" t="str">
            <v>EUR</v>
          </cell>
          <cell r="AF605">
            <v>0</v>
          </cell>
          <cell r="AI605" t="str">
            <v>NORM</v>
          </cell>
          <cell r="AJ605" t="str">
            <v>Normal</v>
          </cell>
          <cell r="AM605" t="str">
            <v>PX1.2</v>
          </cell>
          <cell r="AN605" t="str">
            <v>Prix magasin + 20% de marg</v>
          </cell>
          <cell r="AP605">
            <v>0</v>
          </cell>
          <cell r="AQ605">
            <v>0</v>
          </cell>
          <cell r="AS605">
            <v>0</v>
          </cell>
          <cell r="AT605" t="e">
            <v>#N/A</v>
          </cell>
          <cell r="AU605" t="e">
            <v>#N/A</v>
          </cell>
        </row>
        <row r="606">
          <cell r="A606" t="str">
            <v>MVAN2VMHI63</v>
          </cell>
          <cell r="C606" t="str">
            <v>AS</v>
          </cell>
          <cell r="D606" t="str">
            <v>VANNE 2 VOIES MOTORISEE HORLOGE INTEGRE D63</v>
          </cell>
          <cell r="E606">
            <v>10</v>
          </cell>
          <cell r="F606" t="str">
            <v>ACCESSOIRES AU DETAIL</v>
          </cell>
          <cell r="G606">
            <v>13</v>
          </cell>
          <cell r="H606" t="str">
            <v>VANNES</v>
          </cell>
          <cell r="M606" t="str">
            <v>ALIAXIS</v>
          </cell>
          <cell r="N606" t="str">
            <v>VKDIVCE63EPMBLOC</v>
          </cell>
          <cell r="O606" t="str">
            <v>ROBINETS 1/4 DE TOUR ELECTRIQUE D63</v>
          </cell>
          <cell r="P606">
            <v>1</v>
          </cell>
          <cell r="Q606">
            <v>1</v>
          </cell>
          <cell r="R606">
            <v>1</v>
          </cell>
          <cell r="S606" t="e">
            <v>#N/A</v>
          </cell>
          <cell r="T606" t="e">
            <v>#N/A</v>
          </cell>
          <cell r="U606" t="e">
            <v>#N/A</v>
          </cell>
          <cell r="V606">
            <v>413.19</v>
          </cell>
          <cell r="W606">
            <v>413.19</v>
          </cell>
          <cell r="X606">
            <v>413.19</v>
          </cell>
          <cell r="Y606"/>
          <cell r="Z606"/>
          <cell r="AA606">
            <v>0.04</v>
          </cell>
          <cell r="AB606">
            <v>429.7176</v>
          </cell>
          <cell r="AC606" t="str">
            <v>OK</v>
          </cell>
          <cell r="AD606">
            <v>413.19</v>
          </cell>
          <cell r="AE606" t="str">
            <v>EUR</v>
          </cell>
          <cell r="AF606">
            <v>0</v>
          </cell>
          <cell r="AI606" t="str">
            <v>NORM</v>
          </cell>
          <cell r="AJ606" t="str">
            <v>Normal</v>
          </cell>
          <cell r="AM606" t="str">
            <v>PX1.2</v>
          </cell>
          <cell r="AN606" t="str">
            <v>Prix magasin + 20% de marg</v>
          </cell>
          <cell r="AO606">
            <v>1</v>
          </cell>
          <cell r="AP606">
            <v>0</v>
          </cell>
          <cell r="AQ606">
            <v>0</v>
          </cell>
          <cell r="AS606">
            <v>537.14700000000005</v>
          </cell>
          <cell r="AT606">
            <v>549.54270000000008</v>
          </cell>
          <cell r="AU606">
            <v>571.52440799999999</v>
          </cell>
        </row>
        <row r="607">
          <cell r="A607" t="str">
            <v>PEHD1250</v>
          </cell>
          <cell r="C607" t="str">
            <v>AN</v>
          </cell>
          <cell r="D607" t="str">
            <v>PLAQUE DE FOND D1250</v>
          </cell>
          <cell r="E607">
            <v>9</v>
          </cell>
          <cell r="F607" t="str">
            <v>POSTES DE RELEVAGE</v>
          </cell>
          <cell r="K607">
            <v>3</v>
          </cell>
          <cell r="L607" t="str">
            <v>ACCESSOIRES POSTE</v>
          </cell>
          <cell r="M607" t="str">
            <v>SODAF</v>
          </cell>
          <cell r="N607" t="str">
            <v>PEHD1250</v>
          </cell>
          <cell r="O607" t="str">
            <v>PLAQUE DE FOND D1250</v>
          </cell>
          <cell r="Q607">
            <v>1</v>
          </cell>
          <cell r="R607">
            <v>1</v>
          </cell>
          <cell r="S607" t="e">
            <v>#N/A</v>
          </cell>
          <cell r="T607" t="e">
            <v>#N/A</v>
          </cell>
          <cell r="U607" t="e">
            <v>#N/A</v>
          </cell>
          <cell r="V607">
            <v>0</v>
          </cell>
          <cell r="W607">
            <v>0</v>
          </cell>
          <cell r="X607">
            <v>134.29</v>
          </cell>
          <cell r="Y607"/>
          <cell r="Z607"/>
          <cell r="AA607">
            <v>7.0000000000000007E-2</v>
          </cell>
          <cell r="AB607">
            <v>145.03319999999999</v>
          </cell>
          <cell r="AC607" t="str">
            <v>OK</v>
          </cell>
          <cell r="AD607">
            <v>0</v>
          </cell>
          <cell r="AE607" t="str">
            <v>EUR</v>
          </cell>
          <cell r="AF607">
            <v>0</v>
          </cell>
          <cell r="AI607" t="str">
            <v>NORM</v>
          </cell>
          <cell r="AJ607" t="str">
            <v>Normal</v>
          </cell>
          <cell r="AM607" t="str">
            <v>PX1.2</v>
          </cell>
          <cell r="AN607" t="str">
            <v>Prix magasin + 20% de marg</v>
          </cell>
          <cell r="AP607">
            <v>0</v>
          </cell>
          <cell r="AQ607">
            <v>0</v>
          </cell>
          <cell r="AS607">
            <v>60</v>
          </cell>
          <cell r="AT607">
            <v>201.435</v>
          </cell>
          <cell r="AU607">
            <v>217.5498</v>
          </cell>
        </row>
        <row r="608">
          <cell r="A608" t="str">
            <v>PEHD600</v>
          </cell>
          <cell r="C608" t="str">
            <v>AN</v>
          </cell>
          <cell r="D608" t="str">
            <v>PLAQUE DE FOND _ 600</v>
          </cell>
          <cell r="E608">
            <v>9</v>
          </cell>
          <cell r="F608" t="str">
            <v>POSTES DE RELEVAGE</v>
          </cell>
          <cell r="K608">
            <v>3</v>
          </cell>
          <cell r="L608" t="str">
            <v>ACCESSOIRES POSTE</v>
          </cell>
          <cell r="M608" t="str">
            <v>SODAF</v>
          </cell>
          <cell r="N608" t="str">
            <v>PEHD600</v>
          </cell>
          <cell r="O608" t="str">
            <v>PLAQUE DE FOND Ø 600</v>
          </cell>
          <cell r="Q608">
            <v>1</v>
          </cell>
          <cell r="R608">
            <v>1</v>
          </cell>
          <cell r="S608">
            <v>10</v>
          </cell>
          <cell r="T608">
            <v>48.57</v>
          </cell>
          <cell r="U608" t="str">
            <v>AN</v>
          </cell>
          <cell r="V608">
            <v>0</v>
          </cell>
          <cell r="W608">
            <v>0</v>
          </cell>
          <cell r="X608">
            <v>48.57</v>
          </cell>
          <cell r="Y608"/>
          <cell r="Z608"/>
          <cell r="AA608">
            <v>7.0000000000000007E-2</v>
          </cell>
          <cell r="AB608">
            <v>51.969900000000003</v>
          </cell>
          <cell r="AC608" t="str">
            <v>OK</v>
          </cell>
          <cell r="AD608">
            <v>0</v>
          </cell>
          <cell r="AE608" t="str">
            <v>EUR</v>
          </cell>
          <cell r="AF608">
            <v>0</v>
          </cell>
          <cell r="AI608" t="str">
            <v>NORM</v>
          </cell>
          <cell r="AJ608" t="str">
            <v>Normal</v>
          </cell>
          <cell r="AM608" t="str">
            <v>PX1.2</v>
          </cell>
          <cell r="AN608" t="str">
            <v>Prix magasin + 20% de marg</v>
          </cell>
          <cell r="AP608">
            <v>0</v>
          </cell>
          <cell r="AQ608">
            <v>0</v>
          </cell>
          <cell r="AS608">
            <v>28.7</v>
          </cell>
          <cell r="AT608">
            <v>0</v>
          </cell>
          <cell r="AU608">
            <v>0</v>
          </cell>
        </row>
        <row r="609">
          <cell r="A609" t="str">
            <v>PFV6EH8x1.5</v>
          </cell>
          <cell r="C609" t="e">
            <v>#N/A</v>
          </cell>
          <cell r="D609" t="str">
            <v>PACK FV GEO 1.52MM 6EH8X1.5 SANS GRILLE</v>
          </cell>
          <cell r="E609">
            <v>1</v>
          </cell>
          <cell r="F609" t="str">
            <v>MEMBRANES ET ANTI-RACINES</v>
          </cell>
          <cell r="G609">
            <v>2</v>
          </cell>
          <cell r="H609" t="str">
            <v>MEMBRANES ET ANTI-RACINES</v>
          </cell>
          <cell r="I609" t="str">
            <v>NB FV</v>
          </cell>
          <cell r="J609" t="str">
            <v>NB de ventes packs FV</v>
          </cell>
          <cell r="K609">
            <v>1</v>
          </cell>
          <cell r="L609" t="str">
            <v>Pack EPDM FV</v>
          </cell>
          <cell r="M609" t="str">
            <v>AQUATIRIS</v>
          </cell>
          <cell r="N609" t="str">
            <v>&lt;Non référencé&gt;</v>
          </cell>
          <cell r="O609" t="str">
            <v>&lt;Article non référencé&gt;</v>
          </cell>
          <cell r="Q609">
            <v>1</v>
          </cell>
          <cell r="R609">
            <v>0</v>
          </cell>
          <cell r="S609" t="e">
            <v>#N/A</v>
          </cell>
          <cell r="T609" t="e">
            <v>#N/A</v>
          </cell>
          <cell r="U609" t="e">
            <v>#N/A</v>
          </cell>
          <cell r="V609">
            <v>0</v>
          </cell>
          <cell r="W609">
            <v>0</v>
          </cell>
          <cell r="X609">
            <v>426.81</v>
          </cell>
          <cell r="Y609">
            <v>0</v>
          </cell>
          <cell r="Z609"/>
          <cell r="AA609"/>
          <cell r="AB609">
            <v>426.81</v>
          </cell>
          <cell r="AC609" t="str">
            <v>OK</v>
          </cell>
          <cell r="AD609">
            <v>0</v>
          </cell>
          <cell r="AE609" t="str">
            <v>EUR</v>
          </cell>
          <cell r="AF609">
            <v>0</v>
          </cell>
          <cell r="AI609" t="str">
            <v>NORM</v>
          </cell>
          <cell r="AJ609" t="str">
            <v>Normal</v>
          </cell>
          <cell r="AM609" t="str">
            <v>PX1.2</v>
          </cell>
          <cell r="AN609" t="str">
            <v>Prix magasin + 20% de marg</v>
          </cell>
          <cell r="AP609">
            <v>0</v>
          </cell>
          <cell r="AQ609">
            <v>0</v>
          </cell>
          <cell r="AS609">
            <v>600.69000000000005</v>
          </cell>
          <cell r="AT609">
            <v>573.53599999999994</v>
          </cell>
          <cell r="AU609">
            <v>573.53599999999994</v>
          </cell>
        </row>
        <row r="610">
          <cell r="A610" t="str">
            <v>MOTORISATION</v>
          </cell>
          <cell r="C610" t="str">
            <v>AS</v>
          </cell>
          <cell r="D610" t="str">
            <v>MOTORISATION VANNE D63</v>
          </cell>
          <cell r="E610">
            <v>10</v>
          </cell>
          <cell r="F610" t="str">
            <v>ACCESSOIRES AU DETAIL</v>
          </cell>
          <cell r="M610" t="str">
            <v>ALIAXIS</v>
          </cell>
          <cell r="N610" t="str">
            <v>MOTORISATION</v>
          </cell>
          <cell r="O610" t="str">
            <v>MOTORISATION VANNE Ø63</v>
          </cell>
          <cell r="Q610">
            <v>1</v>
          </cell>
          <cell r="R610">
            <v>1</v>
          </cell>
          <cell r="S610" t="e">
            <v>#N/A</v>
          </cell>
          <cell r="T610" t="e">
            <v>#N/A</v>
          </cell>
          <cell r="U610" t="e">
            <v>#N/A</v>
          </cell>
          <cell r="V610">
            <v>416.3</v>
          </cell>
          <cell r="W610">
            <v>416.3</v>
          </cell>
          <cell r="X610">
            <v>416.3</v>
          </cell>
          <cell r="Y610"/>
          <cell r="Z610"/>
          <cell r="AA610">
            <v>0.04</v>
          </cell>
          <cell r="AB610">
            <v>432.952</v>
          </cell>
          <cell r="AC610" t="str">
            <v>OK</v>
          </cell>
          <cell r="AD610">
            <v>416.3</v>
          </cell>
          <cell r="AE610" t="str">
            <v>EUR</v>
          </cell>
          <cell r="AF610">
            <v>0</v>
          </cell>
          <cell r="AI610" t="str">
            <v>NORM20</v>
          </cell>
          <cell r="AJ610" t="str">
            <v>Normal 20%</v>
          </cell>
          <cell r="AM610" t="str">
            <v>PX1.2</v>
          </cell>
          <cell r="AN610" t="str">
            <v>Prix magasin + 20% de marg</v>
          </cell>
          <cell r="AP610">
            <v>0</v>
          </cell>
          <cell r="AQ610">
            <v>0</v>
          </cell>
          <cell r="AS610">
            <v>542</v>
          </cell>
          <cell r="AT610">
            <v>553.67900000000009</v>
          </cell>
          <cell r="AU610">
            <v>575.82616000000007</v>
          </cell>
        </row>
        <row r="611">
          <cell r="A611" t="str">
            <v>PFH7EH</v>
          </cell>
          <cell r="C611" t="e">
            <v>#N/A</v>
          </cell>
          <cell r="D611" t="str">
            <v xml:space="preserve">PACK EPDM GEOTEXTILE FH 1.10MM 7EH </v>
          </cell>
          <cell r="E611">
            <v>1</v>
          </cell>
          <cell r="F611" t="str">
            <v>MEMBRANES ET ANTI-RACINES</v>
          </cell>
          <cell r="G611">
            <v>2</v>
          </cell>
          <cell r="H611" t="str">
            <v>MEMBRANES ET ANTI-RACINES</v>
          </cell>
          <cell r="I611" t="str">
            <v>NB FV+FH</v>
          </cell>
          <cell r="J611" t="str">
            <v>NB de ventes packs FH</v>
          </cell>
          <cell r="K611">
            <v>2</v>
          </cell>
          <cell r="L611" t="str">
            <v>Pack EPDM FH</v>
          </cell>
          <cell r="M611" t="str">
            <v>AQUATIRIS</v>
          </cell>
          <cell r="N611" t="str">
            <v>&lt;Non référencé&gt;</v>
          </cell>
          <cell r="O611" t="str">
            <v>&lt;Article non référencé&gt;</v>
          </cell>
          <cell r="Q611">
            <v>1</v>
          </cell>
          <cell r="R611">
            <v>0</v>
          </cell>
          <cell r="S611" t="e">
            <v>#N/A</v>
          </cell>
          <cell r="T611" t="e">
            <v>#N/A</v>
          </cell>
          <cell r="U611" t="e">
            <v>#N/A</v>
          </cell>
          <cell r="V611">
            <v>0</v>
          </cell>
          <cell r="W611">
            <v>0</v>
          </cell>
          <cell r="X611">
            <v>368.33</v>
          </cell>
          <cell r="Y611">
            <v>0</v>
          </cell>
          <cell r="Z611"/>
          <cell r="AA611"/>
          <cell r="AB611">
            <v>458.05</v>
          </cell>
          <cell r="AC611" t="str">
            <v>OK</v>
          </cell>
          <cell r="AD611">
            <v>0</v>
          </cell>
          <cell r="AE611" t="str">
            <v>EUR</v>
          </cell>
          <cell r="AF611">
            <v>0</v>
          </cell>
          <cell r="AI611" t="str">
            <v>NORM</v>
          </cell>
          <cell r="AJ611" t="str">
            <v>Normal</v>
          </cell>
          <cell r="AM611" t="str">
            <v>PX1.2</v>
          </cell>
          <cell r="AN611" t="str">
            <v>Prix magasin + 20% de marg</v>
          </cell>
          <cell r="AO611">
            <v>1</v>
          </cell>
          <cell r="AP611">
            <v>0</v>
          </cell>
          <cell r="AQ611">
            <v>0</v>
          </cell>
          <cell r="AS611">
            <v>524.22</v>
          </cell>
          <cell r="AT611">
            <v>491.48540000000003</v>
          </cell>
          <cell r="AU611">
            <v>610.81299999999999</v>
          </cell>
        </row>
        <row r="612">
          <cell r="A612" t="str">
            <v>PFV4EH4x2</v>
          </cell>
          <cell r="C612" t="e">
            <v>#N/A</v>
          </cell>
          <cell r="D612" t="str">
            <v>PACK FV GEO 1.52MM 4EH SANS GRILLE</v>
          </cell>
          <cell r="E612">
            <v>1</v>
          </cell>
          <cell r="F612" t="str">
            <v>MEMBRANES ET ANTI-RACINES</v>
          </cell>
          <cell r="G612">
            <v>2</v>
          </cell>
          <cell r="H612" t="str">
            <v>MEMBRANES ET ANTI-RACINES</v>
          </cell>
          <cell r="I612" t="str">
            <v>NB FV</v>
          </cell>
          <cell r="J612" t="str">
            <v>NB de ventes packs FV</v>
          </cell>
          <cell r="K612">
            <v>1</v>
          </cell>
          <cell r="L612" t="str">
            <v>Pack EPDM FV</v>
          </cell>
          <cell r="M612" t="str">
            <v>AQUATIRIS</v>
          </cell>
          <cell r="N612" t="str">
            <v>&lt;Non référencé&gt;</v>
          </cell>
          <cell r="O612" t="str">
            <v>&lt;Article non référencé&gt;</v>
          </cell>
          <cell r="Q612">
            <v>1</v>
          </cell>
          <cell r="R612">
            <v>0</v>
          </cell>
          <cell r="S612" t="e">
            <v>#N/A</v>
          </cell>
          <cell r="T612" t="e">
            <v>#N/A</v>
          </cell>
          <cell r="U612" t="e">
            <v>#N/A</v>
          </cell>
          <cell r="V612">
            <v>0</v>
          </cell>
          <cell r="W612">
            <v>0</v>
          </cell>
          <cell r="X612">
            <v>371.93340000000001</v>
          </cell>
          <cell r="Y612">
            <v>0</v>
          </cell>
          <cell r="Z612"/>
          <cell r="AA612"/>
          <cell r="AB612">
            <v>460.13925</v>
          </cell>
          <cell r="AC612" t="str">
            <v>OK</v>
          </cell>
          <cell r="AD612">
            <v>0</v>
          </cell>
          <cell r="AE612" t="str">
            <v>EUR</v>
          </cell>
          <cell r="AF612">
            <v>0</v>
          </cell>
          <cell r="AI612" t="str">
            <v>NORM</v>
          </cell>
          <cell r="AJ612" t="str">
            <v>Normal</v>
          </cell>
          <cell r="AM612" t="str">
            <v>PX1.2</v>
          </cell>
          <cell r="AN612" t="str">
            <v>Prix magasin + 20% de marg</v>
          </cell>
          <cell r="AO612">
            <v>1</v>
          </cell>
          <cell r="AP612">
            <v>0</v>
          </cell>
          <cell r="AQ612">
            <v>0</v>
          </cell>
          <cell r="AS612">
            <v>495.97</v>
          </cell>
          <cell r="AT612">
            <v>500.55012199999999</v>
          </cell>
          <cell r="AU612">
            <v>617.86390249999999</v>
          </cell>
        </row>
        <row r="613">
          <cell r="A613" t="str">
            <v>PSR5EH5X2</v>
          </cell>
          <cell r="C613" t="e">
            <v>#N/A</v>
          </cell>
          <cell r="D613" t="str">
            <v xml:space="preserve">KIT CAILLEBOTIS FV GEOMEMBRANE 5EH5X2 </v>
          </cell>
          <cell r="E613">
            <v>3</v>
          </cell>
          <cell r="F613" t="str">
            <v>CLOTURES/GRILLES/FINITIONS</v>
          </cell>
          <cell r="G613">
            <v>7</v>
          </cell>
          <cell r="H613" t="str">
            <v>CLOTURES/GRILLES/FINITIONS</v>
          </cell>
          <cell r="K613">
            <v>1</v>
          </cell>
          <cell r="L613" t="str">
            <v>kITS GRILLES CAILLEBOTIS</v>
          </cell>
          <cell r="M613" t="str">
            <v>AQUATIRIS</v>
          </cell>
          <cell r="N613" t="str">
            <v>&lt;Non référencé&gt;</v>
          </cell>
          <cell r="O613" t="str">
            <v>&lt;Article non référencé&gt;</v>
          </cell>
          <cell r="Q613">
            <v>1</v>
          </cell>
          <cell r="R613">
            <v>0</v>
          </cell>
          <cell r="S613" t="e">
            <v>#N/A</v>
          </cell>
          <cell r="T613" t="e">
            <v>#N/A</v>
          </cell>
          <cell r="U613" t="e">
            <v>#N/A</v>
          </cell>
          <cell r="V613">
            <v>0</v>
          </cell>
          <cell r="W613">
            <v>0</v>
          </cell>
          <cell r="X613">
            <v>445</v>
          </cell>
          <cell r="Y613">
            <v>0</v>
          </cell>
          <cell r="Z613"/>
          <cell r="AA613"/>
          <cell r="AB613">
            <v>445</v>
          </cell>
          <cell r="AC613" t="str">
            <v>OK</v>
          </cell>
          <cell r="AD613">
            <v>0</v>
          </cell>
          <cell r="AE613" t="str">
            <v>EUR</v>
          </cell>
          <cell r="AF613">
            <v>0</v>
          </cell>
          <cell r="AI613" t="str">
            <v>NORM</v>
          </cell>
          <cell r="AJ613" t="str">
            <v>Normal</v>
          </cell>
          <cell r="AM613" t="str">
            <v>PX1.2</v>
          </cell>
          <cell r="AN613" t="str">
            <v>Prix magasin + 20% de marg</v>
          </cell>
          <cell r="AP613">
            <v>0</v>
          </cell>
          <cell r="AQ613">
            <v>0</v>
          </cell>
          <cell r="AS613">
            <v>622.79999999999995</v>
          </cell>
          <cell r="AT613">
            <v>667.5</v>
          </cell>
          <cell r="AU613">
            <v>667.5</v>
          </cell>
        </row>
        <row r="614">
          <cell r="A614" t="str">
            <v>ECSPR-2100</v>
          </cell>
          <cell r="C614" t="e">
            <v>#N/A</v>
          </cell>
          <cell r="D614" t="str">
            <v>POSTE DE RELEVAGE EAUX CLAIRES 2M10</v>
          </cell>
          <cell r="E614">
            <v>9</v>
          </cell>
          <cell r="F614" t="str">
            <v>POSTES DE RELEVAGE</v>
          </cell>
          <cell r="G614">
            <v>5</v>
          </cell>
          <cell r="H614" t="str">
            <v>POSTES DE RELEVAGE</v>
          </cell>
          <cell r="K614">
            <v>4</v>
          </cell>
          <cell r="L614" t="str">
            <v>POSTES EAUX CLAIRES</v>
          </cell>
          <cell r="M614" t="str">
            <v>AQUATIRIS</v>
          </cell>
          <cell r="N614" t="str">
            <v>&lt;Non référencé&gt;</v>
          </cell>
          <cell r="O614" t="str">
            <v>&lt;Article non référencé&gt;</v>
          </cell>
          <cell r="Q614">
            <v>1</v>
          </cell>
          <cell r="R614">
            <v>0</v>
          </cell>
          <cell r="S614" t="e">
            <v>#N/A</v>
          </cell>
          <cell r="T614" t="e">
            <v>#N/A</v>
          </cell>
          <cell r="U614" t="e">
            <v>#N/A</v>
          </cell>
          <cell r="V614" t="str">
            <v>-</v>
          </cell>
          <cell r="W614">
            <v>0</v>
          </cell>
          <cell r="X614">
            <v>447.08333999999996</v>
          </cell>
          <cell r="Y614">
            <v>0</v>
          </cell>
          <cell r="Z614"/>
          <cell r="AA614"/>
          <cell r="AB614">
            <v>451.36054000000001</v>
          </cell>
          <cell r="AC614" t="str">
            <v>OK</v>
          </cell>
          <cell r="AD614">
            <v>0</v>
          </cell>
          <cell r="AE614" t="str">
            <v>EUR</v>
          </cell>
          <cell r="AF614">
            <v>0</v>
          </cell>
          <cell r="AI614" t="str">
            <v>NORM</v>
          </cell>
          <cell r="AJ614" t="str">
            <v>Normal</v>
          </cell>
          <cell r="AM614" t="str">
            <v>PX1.2</v>
          </cell>
          <cell r="AN614" t="str">
            <v>Prix magasin + 20% de marg</v>
          </cell>
          <cell r="AP614">
            <v>0</v>
          </cell>
          <cell r="AQ614">
            <v>0</v>
          </cell>
          <cell r="AS614">
            <v>577.65</v>
          </cell>
          <cell r="AT614">
            <v>668.79121800000007</v>
          </cell>
          <cell r="AU614">
            <v>674.16909399999997</v>
          </cell>
        </row>
        <row r="615">
          <cell r="A615" t="str">
            <v>PFH8EH</v>
          </cell>
          <cell r="C615" t="e">
            <v>#N/A</v>
          </cell>
          <cell r="D615" t="str">
            <v xml:space="preserve">PACK EPDM GEOTEXTILE FH 1.10MM 8EH </v>
          </cell>
          <cell r="E615">
            <v>1</v>
          </cell>
          <cell r="F615" t="str">
            <v>MEMBRANES ET ANTI-RACINES</v>
          </cell>
          <cell r="G615">
            <v>2</v>
          </cell>
          <cell r="H615" t="str">
            <v>MEMBRANES ET ANTI-RACINES</v>
          </cell>
          <cell r="I615" t="str">
            <v>NB FV+FH</v>
          </cell>
          <cell r="J615" t="str">
            <v>NB de ventes packs FH</v>
          </cell>
          <cell r="K615">
            <v>2</v>
          </cell>
          <cell r="L615" t="str">
            <v>Pack EPDM FH</v>
          </cell>
          <cell r="M615" t="str">
            <v>AQUATIRIS</v>
          </cell>
          <cell r="N615" t="str">
            <v>&lt;Non référencé&gt;</v>
          </cell>
          <cell r="O615" t="str">
            <v>&lt;Article non référencé&gt;</v>
          </cell>
          <cell r="Q615">
            <v>1</v>
          </cell>
          <cell r="R615">
            <v>0</v>
          </cell>
          <cell r="S615" t="e">
            <v>#N/A</v>
          </cell>
          <cell r="T615" t="e">
            <v>#N/A</v>
          </cell>
          <cell r="U615" t="e">
            <v>#N/A</v>
          </cell>
          <cell r="V615">
            <v>0</v>
          </cell>
          <cell r="W615">
            <v>0</v>
          </cell>
          <cell r="X615">
            <v>409.71</v>
          </cell>
          <cell r="Y615">
            <v>0</v>
          </cell>
          <cell r="Z615"/>
          <cell r="AA615"/>
          <cell r="AB615">
            <v>509.77499999999998</v>
          </cell>
          <cell r="AC615" t="str">
            <v>OK</v>
          </cell>
          <cell r="AD615">
            <v>0</v>
          </cell>
          <cell r="AE615" t="str">
            <v>EUR</v>
          </cell>
          <cell r="AF615">
            <v>0</v>
          </cell>
          <cell r="AI615" t="str">
            <v>NORM</v>
          </cell>
          <cell r="AJ615" t="str">
            <v>Normal</v>
          </cell>
          <cell r="AM615" t="str">
            <v>PX1.2</v>
          </cell>
          <cell r="AN615" t="str">
            <v>Prix magasin + 20% de marg</v>
          </cell>
          <cell r="AO615">
            <v>1</v>
          </cell>
          <cell r="AP615">
            <v>0</v>
          </cell>
          <cell r="AQ615">
            <v>0</v>
          </cell>
          <cell r="AS615">
            <v>588.35</v>
          </cell>
          <cell r="AT615">
            <v>546.52080000000001</v>
          </cell>
          <cell r="AU615">
            <v>679.60725000000002</v>
          </cell>
        </row>
        <row r="616">
          <cell r="A616" t="str">
            <v>PFV5EH4x2.5</v>
          </cell>
          <cell r="C616" t="e">
            <v>#N/A</v>
          </cell>
          <cell r="D616" t="str">
            <v>PACK FV GEO 1.52MM 5EH SANS GRILLE</v>
          </cell>
          <cell r="E616">
            <v>1</v>
          </cell>
          <cell r="F616" t="str">
            <v>MEMBRANES ET ANTI-RACINES</v>
          </cell>
          <cell r="G616">
            <v>2</v>
          </cell>
          <cell r="H616" t="str">
            <v>MEMBRANES ET ANTI-RACINES</v>
          </cell>
          <cell r="I616" t="str">
            <v>NB FV</v>
          </cell>
          <cell r="J616" t="str">
            <v>NB de ventes packs FV</v>
          </cell>
          <cell r="K616">
            <v>1</v>
          </cell>
          <cell r="L616" t="str">
            <v>Pack EPDM FV</v>
          </cell>
          <cell r="M616" t="str">
            <v>AQUATIRIS</v>
          </cell>
          <cell r="N616" t="str">
            <v>&lt;Non référencé&gt;</v>
          </cell>
          <cell r="O616" t="str">
            <v>&lt;Article non référencé&gt;</v>
          </cell>
          <cell r="Q616">
            <v>1</v>
          </cell>
          <cell r="R616">
            <v>0</v>
          </cell>
          <cell r="S616" t="e">
            <v>#N/A</v>
          </cell>
          <cell r="T616" t="e">
            <v>#N/A</v>
          </cell>
          <cell r="U616" t="e">
            <v>#N/A</v>
          </cell>
          <cell r="V616">
            <v>0</v>
          </cell>
          <cell r="W616">
            <v>0</v>
          </cell>
          <cell r="X616">
            <v>412.9384</v>
          </cell>
          <cell r="Y616">
            <v>0</v>
          </cell>
          <cell r="Z616"/>
          <cell r="AA616"/>
          <cell r="AB616">
            <v>511.39549999999997</v>
          </cell>
          <cell r="AC616" t="str">
            <v>OK</v>
          </cell>
          <cell r="AD616">
            <v>0</v>
          </cell>
          <cell r="AE616" t="str">
            <v>EUR</v>
          </cell>
          <cell r="AF616">
            <v>0</v>
          </cell>
          <cell r="AI616" t="str">
            <v>NORM</v>
          </cell>
          <cell r="AJ616" t="str">
            <v>Normal</v>
          </cell>
          <cell r="AM616" t="str">
            <v>PX1.2</v>
          </cell>
          <cell r="AN616" t="str">
            <v>Prix magasin + 20% de marg</v>
          </cell>
          <cell r="AO616">
            <v>1</v>
          </cell>
          <cell r="AP616">
            <v>0</v>
          </cell>
          <cell r="AQ616">
            <v>0</v>
          </cell>
          <cell r="AS616">
            <v>550.1</v>
          </cell>
          <cell r="AT616">
            <v>555.086772</v>
          </cell>
          <cell r="AU616">
            <v>686.03471499999989</v>
          </cell>
        </row>
        <row r="617">
          <cell r="A617" t="str">
            <v>PSR6EH4X3</v>
          </cell>
          <cell r="C617" t="e">
            <v>#N/A</v>
          </cell>
          <cell r="D617" t="str">
            <v xml:space="preserve">KIT CAILLEBOTIS FV GEOMEMBRANE 6EH4X3 </v>
          </cell>
          <cell r="E617">
            <v>3</v>
          </cell>
          <cell r="F617" t="str">
            <v>CLOTURES/GRILLES/FINITIONS</v>
          </cell>
          <cell r="G617">
            <v>7</v>
          </cell>
          <cell r="H617" t="str">
            <v>CLOTURES/GRILLES/FINITIONS</v>
          </cell>
          <cell r="K617">
            <v>1</v>
          </cell>
          <cell r="L617" t="str">
            <v>kITS GRILLES CAILLEBOTIS</v>
          </cell>
          <cell r="M617" t="str">
            <v>AQUATIRIS</v>
          </cell>
          <cell r="N617" t="str">
            <v>&lt;Non référencé&gt;</v>
          </cell>
          <cell r="O617" t="str">
            <v>&lt;Article non référencé&gt;</v>
          </cell>
          <cell r="Q617">
            <v>1</v>
          </cell>
          <cell r="R617">
            <v>0</v>
          </cell>
          <cell r="S617" t="e">
            <v>#N/A</v>
          </cell>
          <cell r="T617" t="e">
            <v>#N/A</v>
          </cell>
          <cell r="U617" t="e">
            <v>#N/A</v>
          </cell>
          <cell r="V617">
            <v>0</v>
          </cell>
          <cell r="W617">
            <v>0</v>
          </cell>
          <cell r="X617">
            <v>502.4</v>
          </cell>
          <cell r="Y617">
            <v>0</v>
          </cell>
          <cell r="Z617"/>
          <cell r="AA617"/>
          <cell r="AB617">
            <v>502.4</v>
          </cell>
          <cell r="AC617" t="str">
            <v>OK</v>
          </cell>
          <cell r="AD617">
            <v>0</v>
          </cell>
          <cell r="AE617" t="str">
            <v>EUR</v>
          </cell>
          <cell r="AF617">
            <v>0</v>
          </cell>
          <cell r="AI617" t="str">
            <v>NORM</v>
          </cell>
          <cell r="AJ617" t="str">
            <v>Normal</v>
          </cell>
          <cell r="AM617" t="str">
            <v>PX1.2</v>
          </cell>
          <cell r="AN617" t="str">
            <v>Prix magasin + 20% de marg</v>
          </cell>
          <cell r="AP617">
            <v>0</v>
          </cell>
          <cell r="AQ617">
            <v>0</v>
          </cell>
          <cell r="AS617">
            <v>622.79999999999995</v>
          </cell>
          <cell r="AT617">
            <v>753.59999999999991</v>
          </cell>
          <cell r="AU617">
            <v>706.19999999999993</v>
          </cell>
        </row>
        <row r="618">
          <cell r="A618" t="str">
            <v>PFH9EH</v>
          </cell>
          <cell r="C618" t="e">
            <v>#N/A</v>
          </cell>
          <cell r="D618" t="str">
            <v xml:space="preserve">PACK EPDM GEOTEXTILE FH 1.10MM 9EH </v>
          </cell>
          <cell r="E618">
            <v>1</v>
          </cell>
          <cell r="F618" t="str">
            <v>MEMBRANES ET ANTI-RACINES</v>
          </cell>
          <cell r="G618">
            <v>2</v>
          </cell>
          <cell r="H618" t="str">
            <v>MEMBRANES ET ANTI-RACINES</v>
          </cell>
          <cell r="I618" t="str">
            <v>NB FV+FH</v>
          </cell>
          <cell r="J618" t="str">
            <v>NB de ventes packs FH</v>
          </cell>
          <cell r="K618">
            <v>2</v>
          </cell>
          <cell r="L618" t="str">
            <v>Pack EPDM FH</v>
          </cell>
          <cell r="M618" t="str">
            <v>AQUATIRIS</v>
          </cell>
          <cell r="N618" t="str">
            <v>&lt;Non référencé&gt;</v>
          </cell>
          <cell r="O618" t="str">
            <v>&lt;Article non référencé&gt;</v>
          </cell>
          <cell r="Q618">
            <v>1</v>
          </cell>
          <cell r="R618">
            <v>0</v>
          </cell>
          <cell r="S618" t="e">
            <v>#N/A</v>
          </cell>
          <cell r="T618" t="e">
            <v>#N/A</v>
          </cell>
          <cell r="U618" t="e">
            <v>#N/A</v>
          </cell>
          <cell r="V618">
            <v>0</v>
          </cell>
          <cell r="W618">
            <v>0</v>
          </cell>
          <cell r="X618">
            <v>438.19</v>
          </cell>
          <cell r="Y618">
            <v>0</v>
          </cell>
          <cell r="Z618"/>
          <cell r="AA618"/>
          <cell r="AB618">
            <v>545.375</v>
          </cell>
          <cell r="AC618" t="str">
            <v>OK</v>
          </cell>
          <cell r="AD618">
            <v>0</v>
          </cell>
          <cell r="AE618" t="str">
            <v>EUR</v>
          </cell>
          <cell r="AF618">
            <v>0</v>
          </cell>
          <cell r="AI618" t="str">
            <v>NORM</v>
          </cell>
          <cell r="AJ618" t="str">
            <v>Normal</v>
          </cell>
          <cell r="AM618" t="str">
            <v>PX1.2</v>
          </cell>
          <cell r="AN618" t="str">
            <v>Prix magasin + 20% de marg</v>
          </cell>
          <cell r="AO618">
            <v>1</v>
          </cell>
          <cell r="AP618">
            <v>0</v>
          </cell>
          <cell r="AQ618">
            <v>0</v>
          </cell>
          <cell r="AS618">
            <v>613.76</v>
          </cell>
          <cell r="AT618">
            <v>584.39919999999995</v>
          </cell>
          <cell r="AU618">
            <v>726.95524999999998</v>
          </cell>
        </row>
        <row r="619">
          <cell r="A619" t="str">
            <v>PCR3EH</v>
          </cell>
          <cell r="C619" t="e">
            <v>#N/A</v>
          </cell>
          <cell r="D619" t="str">
            <v>COFFRAGE FV RELEVAGE 3EH 3X2</v>
          </cell>
          <cell r="E619">
            <v>12</v>
          </cell>
          <cell r="F619" t="str">
            <v>KITS BACS/KITS COFFRAGES</v>
          </cell>
          <cell r="G619">
            <v>3</v>
          </cell>
          <cell r="H619" t="str">
            <v>KITS COFFRAGES</v>
          </cell>
          <cell r="I619" t="str">
            <v>NB COFFR</v>
          </cell>
          <cell r="J619" t="str">
            <v>NB de ventes de coffrage PVC</v>
          </cell>
          <cell r="M619" t="str">
            <v>AQUATIRIS</v>
          </cell>
          <cell r="N619" t="str">
            <v>&lt;Non référencé&gt;</v>
          </cell>
          <cell r="O619" t="str">
            <v>&lt;Article non référencé&gt;</v>
          </cell>
          <cell r="Q619">
            <v>1</v>
          </cell>
          <cell r="R619">
            <v>0</v>
          </cell>
          <cell r="S619" t="e">
            <v>#N/A</v>
          </cell>
          <cell r="T619" t="e">
            <v>#N/A</v>
          </cell>
          <cell r="U619" t="e">
            <v>#N/A</v>
          </cell>
          <cell r="V619" t="str">
            <v>-</v>
          </cell>
          <cell r="W619">
            <v>0</v>
          </cell>
          <cell r="X619">
            <v>468.548</v>
          </cell>
          <cell r="Y619">
            <v>0</v>
          </cell>
          <cell r="Z619"/>
          <cell r="AA619"/>
          <cell r="AB619">
            <v>478.46320000000003</v>
          </cell>
          <cell r="AC619" t="str">
            <v>OK</v>
          </cell>
          <cell r="AD619">
            <v>0</v>
          </cell>
          <cell r="AE619" t="str">
            <v>EUR</v>
          </cell>
          <cell r="AF619">
            <v>0</v>
          </cell>
          <cell r="AI619" t="str">
            <v>NORM</v>
          </cell>
          <cell r="AJ619" t="str">
            <v>Normal</v>
          </cell>
          <cell r="AM619" t="str">
            <v>PX1.2</v>
          </cell>
          <cell r="AN619" t="str">
            <v>Prix magasin + 20% de marg</v>
          </cell>
          <cell r="AP619">
            <v>0</v>
          </cell>
          <cell r="AQ619">
            <v>0</v>
          </cell>
          <cell r="AS619">
            <v>717.74</v>
          </cell>
          <cell r="AT619">
            <v>719.0757000000001</v>
          </cell>
          <cell r="AU619">
            <v>733.24250000000006</v>
          </cell>
        </row>
        <row r="620">
          <cell r="A620" t="str">
            <v>PCR4EH</v>
          </cell>
          <cell r="C620" t="e">
            <v>#N/A</v>
          </cell>
          <cell r="D620" t="str">
            <v>COFFRAGE FV RELEVAGE 4EH 4X2</v>
          </cell>
          <cell r="E620">
            <v>12</v>
          </cell>
          <cell r="F620" t="str">
            <v>KITS BACS/KITS COFFRAGES</v>
          </cell>
          <cell r="G620">
            <v>3</v>
          </cell>
          <cell r="H620" t="str">
            <v>KITS COFFRAGES</v>
          </cell>
          <cell r="I620" t="str">
            <v>NB COFFR</v>
          </cell>
          <cell r="J620" t="str">
            <v>NB de ventes de coffrage PVC</v>
          </cell>
          <cell r="M620" t="str">
            <v>AQUATIRIS</v>
          </cell>
          <cell r="N620" t="str">
            <v>&lt;Non référencé&gt;</v>
          </cell>
          <cell r="O620" t="str">
            <v>&lt;Article non référencé&gt;</v>
          </cell>
          <cell r="Q620">
            <v>1</v>
          </cell>
          <cell r="R620">
            <v>0</v>
          </cell>
          <cell r="S620" t="e">
            <v>#N/A</v>
          </cell>
          <cell r="T620" t="e">
            <v>#N/A</v>
          </cell>
          <cell r="U620" t="e">
            <v>#N/A</v>
          </cell>
          <cell r="V620" t="str">
            <v>-</v>
          </cell>
          <cell r="W620">
            <v>0</v>
          </cell>
          <cell r="X620">
            <v>475.28650000000005</v>
          </cell>
          <cell r="Y620">
            <v>0</v>
          </cell>
          <cell r="Z620"/>
          <cell r="AA620"/>
          <cell r="AB620">
            <v>485.68820000000005</v>
          </cell>
          <cell r="AC620" t="str">
            <v>OK</v>
          </cell>
          <cell r="AD620">
            <v>0</v>
          </cell>
          <cell r="AE620" t="str">
            <v>EUR</v>
          </cell>
          <cell r="AF620">
            <v>0</v>
          </cell>
          <cell r="AI620" t="str">
            <v>NORM</v>
          </cell>
          <cell r="AJ620" t="str">
            <v>Normal</v>
          </cell>
          <cell r="AM620" t="str">
            <v>PX1.2</v>
          </cell>
          <cell r="AN620" t="str">
            <v>Prix magasin + 20% de marg</v>
          </cell>
          <cell r="AP620">
            <v>0</v>
          </cell>
          <cell r="AQ620">
            <v>0</v>
          </cell>
          <cell r="AS620">
            <v>915.38</v>
          </cell>
          <cell r="AT620">
            <v>733.31357500000001</v>
          </cell>
          <cell r="AU620">
            <v>748.08849999999995</v>
          </cell>
        </row>
        <row r="621">
          <cell r="A621" t="str">
            <v>MVAN3VMHI63</v>
          </cell>
          <cell r="C621" t="str">
            <v>AS</v>
          </cell>
          <cell r="D621" t="str">
            <v>VANNE 3 VOIES MOTORISEE HORLOGE INTEGRE D63</v>
          </cell>
          <cell r="E621">
            <v>10</v>
          </cell>
          <cell r="F621" t="str">
            <v>ACCESSOIRES AU DETAIL</v>
          </cell>
          <cell r="G621">
            <v>13</v>
          </cell>
          <cell r="H621" t="str">
            <v>VANNES</v>
          </cell>
          <cell r="M621" t="str">
            <v>ALIAXIS</v>
          </cell>
          <cell r="N621" t="str">
            <v>TKDIVLCE63EPMBLT</v>
          </cell>
          <cell r="O621" t="str">
            <v>VANNES 3 VOIES MOTORISEE HORLOGE INTEGRE D63</v>
          </cell>
          <cell r="P621">
            <v>1</v>
          </cell>
          <cell r="Q621">
            <v>1</v>
          </cell>
          <cell r="R621">
            <v>1</v>
          </cell>
          <cell r="S621" t="e">
            <v>#N/A</v>
          </cell>
          <cell r="T621" t="e">
            <v>#N/A</v>
          </cell>
          <cell r="U621" t="e">
            <v>#N/A</v>
          </cell>
          <cell r="V621">
            <v>524.19000000000005</v>
          </cell>
          <cell r="W621">
            <v>524.19000000000005</v>
          </cell>
          <cell r="X621">
            <v>524.19000000000005</v>
          </cell>
          <cell r="Y621"/>
          <cell r="Z621"/>
          <cell r="AA621"/>
          <cell r="AB621">
            <v>589.95000000000005</v>
          </cell>
          <cell r="AC621" t="str">
            <v>OK</v>
          </cell>
          <cell r="AD621">
            <v>524.19000000000005</v>
          </cell>
          <cell r="AE621" t="str">
            <v>EUR</v>
          </cell>
          <cell r="AF621">
            <v>0</v>
          </cell>
          <cell r="AI621" t="str">
            <v>NORM</v>
          </cell>
          <cell r="AJ621" t="str">
            <v>Normal</v>
          </cell>
          <cell r="AM621" t="str">
            <v>PX1.2</v>
          </cell>
          <cell r="AN621" t="str">
            <v>Prix magasin + 20% de marg</v>
          </cell>
          <cell r="AO621">
            <v>1</v>
          </cell>
          <cell r="AP621">
            <v>0</v>
          </cell>
          <cell r="AQ621">
            <v>0</v>
          </cell>
          <cell r="AS621">
            <v>681.45</v>
          </cell>
          <cell r="AT621">
            <v>697.17270000000008</v>
          </cell>
          <cell r="AU621">
            <v>784.63350000000014</v>
          </cell>
        </row>
        <row r="622">
          <cell r="A622" t="str">
            <v>PSR7EH4X3.5</v>
          </cell>
          <cell r="C622" t="e">
            <v>#N/A</v>
          </cell>
          <cell r="D622" t="str">
            <v xml:space="preserve">KIT CAILLEBOTIS FV GEOMEMBRANE 7EH4X3.5 </v>
          </cell>
          <cell r="E622">
            <v>3</v>
          </cell>
          <cell r="F622" t="str">
            <v>CLOTURES/GRILLES/FINITIONS</v>
          </cell>
          <cell r="G622">
            <v>7</v>
          </cell>
          <cell r="H622" t="str">
            <v>CLOTURES/GRILLES/FINITIONS</v>
          </cell>
          <cell r="K622">
            <v>1</v>
          </cell>
          <cell r="L622" t="str">
            <v>kITS GRILLES CAILLEBOTIS</v>
          </cell>
          <cell r="M622" t="str">
            <v>AQUATIRIS</v>
          </cell>
          <cell r="N622" t="str">
            <v>&lt;Non référencé&gt;</v>
          </cell>
          <cell r="O622" t="str">
            <v>&lt;Article non référencé&gt;</v>
          </cell>
          <cell r="Q622">
            <v>1</v>
          </cell>
          <cell r="R622">
            <v>0</v>
          </cell>
          <cell r="S622" t="e">
            <v>#N/A</v>
          </cell>
          <cell r="T622" t="e">
            <v>#N/A</v>
          </cell>
          <cell r="U622" t="e">
            <v>#N/A</v>
          </cell>
          <cell r="V622">
            <v>0</v>
          </cell>
          <cell r="W622">
            <v>0</v>
          </cell>
          <cell r="X622">
            <v>555.20000000000005</v>
          </cell>
          <cell r="Y622">
            <v>0</v>
          </cell>
          <cell r="Z622"/>
          <cell r="AA622"/>
          <cell r="AB622">
            <v>555.20000000000005</v>
          </cell>
          <cell r="AC622" t="str">
            <v>OK</v>
          </cell>
          <cell r="AD622">
            <v>0</v>
          </cell>
          <cell r="AE622" t="str">
            <v>EUR</v>
          </cell>
          <cell r="AF622">
            <v>0</v>
          </cell>
          <cell r="AI622" t="str">
            <v>NORM</v>
          </cell>
          <cell r="AJ622" t="str">
            <v>Normal</v>
          </cell>
          <cell r="AM622" t="str">
            <v>PX1.2</v>
          </cell>
          <cell r="AN622" t="str">
            <v>Prix magasin + 20% de marg</v>
          </cell>
          <cell r="AP622">
            <v>0</v>
          </cell>
          <cell r="AQ622">
            <v>0</v>
          </cell>
          <cell r="AS622">
            <v>697.25</v>
          </cell>
          <cell r="AT622">
            <v>832.8</v>
          </cell>
          <cell r="AU622">
            <v>785.39999999999986</v>
          </cell>
        </row>
        <row r="623">
          <cell r="A623" t="str">
            <v>PFV6EH6x2</v>
          </cell>
          <cell r="C623" t="e">
            <v>#N/A</v>
          </cell>
          <cell r="D623" t="str">
            <v>PACK FV GEO 1.52MM 6EH6X2 SANS GRILLE</v>
          </cell>
          <cell r="E623">
            <v>1</v>
          </cell>
          <cell r="F623" t="str">
            <v>MEMBRANES ET ANTI-RACINES</v>
          </cell>
          <cell r="G623">
            <v>2</v>
          </cell>
          <cell r="H623" t="str">
            <v>MEMBRANES ET ANTI-RACINES</v>
          </cell>
          <cell r="I623" t="str">
            <v>NB FV</v>
          </cell>
          <cell r="J623" t="str">
            <v>NB de ventes packs FV</v>
          </cell>
          <cell r="K623">
            <v>1</v>
          </cell>
          <cell r="L623" t="str">
            <v>Pack EPDM FV</v>
          </cell>
          <cell r="M623" t="str">
            <v>AQUATIRIS</v>
          </cell>
          <cell r="N623" t="str">
            <v>&lt;Non référencé&gt;</v>
          </cell>
          <cell r="O623" t="str">
            <v>&lt;Article non référencé&gt;</v>
          </cell>
          <cell r="Q623">
            <v>1</v>
          </cell>
          <cell r="R623">
            <v>0</v>
          </cell>
          <cell r="S623" t="e">
            <v>#N/A</v>
          </cell>
          <cell r="T623" t="e">
            <v>#N/A</v>
          </cell>
          <cell r="U623" t="e">
            <v>#N/A</v>
          </cell>
          <cell r="V623">
            <v>0</v>
          </cell>
          <cell r="W623">
            <v>0</v>
          </cell>
          <cell r="X623">
            <v>475.55</v>
          </cell>
          <cell r="Y623">
            <v>0</v>
          </cell>
          <cell r="Z623"/>
          <cell r="AA623"/>
          <cell r="AB623">
            <v>589.66</v>
          </cell>
          <cell r="AC623" t="str">
            <v>OK</v>
          </cell>
          <cell r="AD623">
            <v>0</v>
          </cell>
          <cell r="AE623" t="str">
            <v>EUR</v>
          </cell>
          <cell r="AF623">
            <v>0</v>
          </cell>
          <cell r="AI623" t="str">
            <v>NORM</v>
          </cell>
          <cell r="AJ623" t="str">
            <v>Normal</v>
          </cell>
          <cell r="AM623" t="str">
            <v>PX1.2</v>
          </cell>
          <cell r="AN623" t="str">
            <v>Prix magasin + 20% de marg</v>
          </cell>
          <cell r="AP623">
            <v>0</v>
          </cell>
          <cell r="AQ623">
            <v>0</v>
          </cell>
          <cell r="AS623">
            <v>632.75</v>
          </cell>
          <cell r="AT623">
            <v>638.36019999999996</v>
          </cell>
          <cell r="AU623">
            <v>790.12649999999996</v>
          </cell>
        </row>
        <row r="624">
          <cell r="A624" t="str">
            <v>PSR6EH6X2</v>
          </cell>
          <cell r="C624" t="e">
            <v>#N/A</v>
          </cell>
          <cell r="D624" t="str">
            <v xml:space="preserve">KIT CAILLEBOTIS FV GEOMEMBRANE 6EH6X2 </v>
          </cell>
          <cell r="E624">
            <v>3</v>
          </cell>
          <cell r="F624" t="str">
            <v>CLOTURES/GRILLES/FINITIONS</v>
          </cell>
          <cell r="G624">
            <v>7</v>
          </cell>
          <cell r="H624" t="str">
            <v>CLOTURES/GRILLES/FINITIONS</v>
          </cell>
          <cell r="K624">
            <v>1</v>
          </cell>
          <cell r="L624" t="str">
            <v>kITS GRILLES CAILLEBOTIS</v>
          </cell>
          <cell r="M624" t="str">
            <v>AQUATIRIS</v>
          </cell>
          <cell r="N624" t="str">
            <v>&lt;Non référencé&gt;</v>
          </cell>
          <cell r="O624" t="str">
            <v>&lt;Article non référencé&gt;</v>
          </cell>
          <cell r="Q624">
            <v>1</v>
          </cell>
          <cell r="R624">
            <v>0</v>
          </cell>
          <cell r="S624" t="e">
            <v>#N/A</v>
          </cell>
          <cell r="T624" t="e">
            <v>#N/A</v>
          </cell>
          <cell r="U624" t="e">
            <v>#N/A</v>
          </cell>
          <cell r="V624">
            <v>0</v>
          </cell>
          <cell r="W624">
            <v>0</v>
          </cell>
          <cell r="X624">
            <v>541.9</v>
          </cell>
          <cell r="Y624">
            <v>0</v>
          </cell>
          <cell r="Z624"/>
          <cell r="AA624"/>
          <cell r="AB624">
            <v>541.9</v>
          </cell>
          <cell r="AC624" t="str">
            <v>OK</v>
          </cell>
          <cell r="AD624">
            <v>0</v>
          </cell>
          <cell r="AE624" t="str">
            <v>EUR</v>
          </cell>
          <cell r="AF624">
            <v>0</v>
          </cell>
          <cell r="AI624" t="str">
            <v>NORM</v>
          </cell>
          <cell r="AJ624" t="str">
            <v>Normal</v>
          </cell>
          <cell r="AM624" t="str">
            <v>PX1.2</v>
          </cell>
          <cell r="AN624" t="str">
            <v>Prix magasin + 20% de marg</v>
          </cell>
          <cell r="AP624">
            <v>0</v>
          </cell>
          <cell r="AQ624">
            <v>0</v>
          </cell>
          <cell r="AS624">
            <v>762.1</v>
          </cell>
          <cell r="AT624">
            <v>812.84999999999991</v>
          </cell>
          <cell r="AU624">
            <v>812.84999999999991</v>
          </cell>
        </row>
        <row r="625">
          <cell r="A625" t="str">
            <v>PFV6EH4x3</v>
          </cell>
          <cell r="C625" t="e">
            <v>#N/A</v>
          </cell>
          <cell r="D625" t="str">
            <v>PACK FV GEO 1.52MM 6EH4X3 SANS GRILLE</v>
          </cell>
          <cell r="E625">
            <v>1</v>
          </cell>
          <cell r="F625" t="str">
            <v>MEMBRANES ET ANTI-RACINES</v>
          </cell>
          <cell r="G625">
            <v>2</v>
          </cell>
          <cell r="H625" t="str">
            <v>MEMBRANES ET ANTI-RACINES</v>
          </cell>
          <cell r="I625" t="str">
            <v>NB FV</v>
          </cell>
          <cell r="J625" t="str">
            <v>NB de ventes packs FV</v>
          </cell>
          <cell r="K625">
            <v>1</v>
          </cell>
          <cell r="L625" t="str">
            <v>Pack EPDM FV</v>
          </cell>
          <cell r="M625" t="str">
            <v>AQUATIRIS</v>
          </cell>
          <cell r="N625" t="str">
            <v>&lt;Non référencé&gt;</v>
          </cell>
          <cell r="O625" t="str">
            <v>&lt;Article non référencé&gt;</v>
          </cell>
          <cell r="Q625">
            <v>1</v>
          </cell>
          <cell r="R625">
            <v>0</v>
          </cell>
          <cell r="S625" t="e">
            <v>#N/A</v>
          </cell>
          <cell r="T625" t="e">
            <v>#N/A</v>
          </cell>
          <cell r="U625" t="e">
            <v>#N/A</v>
          </cell>
          <cell r="V625">
            <v>0</v>
          </cell>
          <cell r="W625">
            <v>0</v>
          </cell>
          <cell r="X625">
            <v>492</v>
          </cell>
          <cell r="Y625">
            <v>0</v>
          </cell>
          <cell r="Z625"/>
          <cell r="AA625"/>
          <cell r="AB625">
            <v>610.22249999999997</v>
          </cell>
          <cell r="AC625" t="str">
            <v>OK</v>
          </cell>
          <cell r="AD625">
            <v>0</v>
          </cell>
          <cell r="AE625" t="str">
            <v>EUR</v>
          </cell>
          <cell r="AF625">
            <v>0</v>
          </cell>
          <cell r="AI625" t="str">
            <v>NORM</v>
          </cell>
          <cell r="AJ625" t="str">
            <v>Normal</v>
          </cell>
          <cell r="AM625" t="str">
            <v>PX1.2</v>
          </cell>
          <cell r="AN625" t="str">
            <v>Prix magasin + 20% de marg</v>
          </cell>
          <cell r="AP625">
            <v>0</v>
          </cell>
          <cell r="AQ625">
            <v>0</v>
          </cell>
          <cell r="AS625">
            <v>654.46</v>
          </cell>
          <cell r="AT625">
            <v>660.23869999999999</v>
          </cell>
          <cell r="AU625">
            <v>817.47462499999995</v>
          </cell>
        </row>
        <row r="626">
          <cell r="A626" t="str">
            <v>PFV7EH4x3.5</v>
          </cell>
          <cell r="C626" t="e">
            <v>#N/A</v>
          </cell>
          <cell r="D626" t="str">
            <v>PACK FV GEO 1.52MM 7EH SANS GRILLE</v>
          </cell>
          <cell r="E626">
            <v>1</v>
          </cell>
          <cell r="F626" t="str">
            <v>MEMBRANES ET ANTI-RACINES</v>
          </cell>
          <cell r="G626">
            <v>2</v>
          </cell>
          <cell r="H626" t="str">
            <v>MEMBRANES ET ANTI-RACINES</v>
          </cell>
          <cell r="I626" t="str">
            <v>NB FV</v>
          </cell>
          <cell r="J626" t="str">
            <v>NB de ventes packs FV</v>
          </cell>
          <cell r="K626">
            <v>1</v>
          </cell>
          <cell r="L626" t="str">
            <v>Pack EPDM FV</v>
          </cell>
          <cell r="M626" t="str">
            <v>AQUATIRIS</v>
          </cell>
          <cell r="N626" t="str">
            <v>&lt;Non référencé&gt;</v>
          </cell>
          <cell r="O626" t="str">
            <v>&lt;Article non référencé&gt;</v>
          </cell>
          <cell r="Q626">
            <v>1</v>
          </cell>
          <cell r="R626">
            <v>0</v>
          </cell>
          <cell r="S626" t="e">
            <v>#N/A</v>
          </cell>
          <cell r="T626" t="e">
            <v>#N/A</v>
          </cell>
          <cell r="U626" t="e">
            <v>#N/A</v>
          </cell>
          <cell r="V626">
            <v>0</v>
          </cell>
          <cell r="W626">
            <v>0</v>
          </cell>
          <cell r="X626">
            <v>494.95</v>
          </cell>
          <cell r="Y626">
            <v>0</v>
          </cell>
          <cell r="Z626"/>
          <cell r="AA626"/>
          <cell r="AB626">
            <v>613.91</v>
          </cell>
          <cell r="AC626" t="str">
            <v>OK</v>
          </cell>
          <cell r="AD626">
            <v>0</v>
          </cell>
          <cell r="AE626" t="str">
            <v>EUR</v>
          </cell>
          <cell r="AF626">
            <v>0</v>
          </cell>
          <cell r="AI626" t="str">
            <v>NORM</v>
          </cell>
          <cell r="AJ626" t="str">
            <v>Normal</v>
          </cell>
          <cell r="AM626" t="str">
            <v>PX1.2</v>
          </cell>
          <cell r="AN626" t="str">
            <v>Prix magasin + 20% de marg</v>
          </cell>
          <cell r="AP626">
            <v>0</v>
          </cell>
          <cell r="AQ626">
            <v>0</v>
          </cell>
          <cell r="AS626">
            <v>658.35</v>
          </cell>
          <cell r="AT626">
            <v>664.16219999999998</v>
          </cell>
          <cell r="AU626">
            <v>822.37899999999991</v>
          </cell>
        </row>
        <row r="627">
          <cell r="A627" t="str">
            <v>PFH10EH</v>
          </cell>
          <cell r="C627" t="e">
            <v>#N/A</v>
          </cell>
          <cell r="D627" t="str">
            <v xml:space="preserve">PACK EPDM GEOTEXTILE FH 1.10MM 10EH </v>
          </cell>
          <cell r="E627">
            <v>1</v>
          </cell>
          <cell r="F627" t="str">
            <v>MEMBRANES ET ANTI-RACINES</v>
          </cell>
          <cell r="G627">
            <v>2</v>
          </cell>
          <cell r="H627" t="str">
            <v>MEMBRANES ET ANTI-RACINES</v>
          </cell>
          <cell r="I627" t="str">
            <v>NB FV+FH</v>
          </cell>
          <cell r="J627" t="str">
            <v>NB de ventes packs FH</v>
          </cell>
          <cell r="K627">
            <v>2</v>
          </cell>
          <cell r="L627" t="str">
            <v>Pack EPDM FH</v>
          </cell>
          <cell r="M627" t="str">
            <v>AQUATIRIS</v>
          </cell>
          <cell r="N627" t="str">
            <v>&lt;Non référencé&gt;</v>
          </cell>
          <cell r="O627" t="str">
            <v>&lt;Article non référencé&gt;</v>
          </cell>
          <cell r="Q627">
            <v>1</v>
          </cell>
          <cell r="R627">
            <v>0</v>
          </cell>
          <cell r="S627" t="e">
            <v>#N/A</v>
          </cell>
          <cell r="T627" t="e">
            <v>#N/A</v>
          </cell>
          <cell r="U627" t="e">
            <v>#N/A</v>
          </cell>
          <cell r="V627">
            <v>0</v>
          </cell>
          <cell r="W627">
            <v>0</v>
          </cell>
          <cell r="X627">
            <v>496.62</v>
          </cell>
          <cell r="Y627">
            <v>0</v>
          </cell>
          <cell r="Z627"/>
          <cell r="AA627"/>
          <cell r="AB627">
            <v>618.41250000000002</v>
          </cell>
          <cell r="AC627" t="str">
            <v>OK</v>
          </cell>
          <cell r="AD627">
            <v>0</v>
          </cell>
          <cell r="AE627" t="str">
            <v>EUR</v>
          </cell>
          <cell r="AF627">
            <v>0</v>
          </cell>
          <cell r="AI627" t="str">
            <v>NORM</v>
          </cell>
          <cell r="AJ627" t="str">
            <v>Normal</v>
          </cell>
          <cell r="AM627" t="str">
            <v>PX1.2</v>
          </cell>
          <cell r="AN627" t="str">
            <v>Prix magasin + 20% de marg</v>
          </cell>
          <cell r="AP627">
            <v>0</v>
          </cell>
          <cell r="AQ627">
            <v>0</v>
          </cell>
          <cell r="AS627">
            <v>695.78</v>
          </cell>
          <cell r="AT627">
            <v>662.11109999999996</v>
          </cell>
          <cell r="AU627">
            <v>824.09512499999994</v>
          </cell>
        </row>
        <row r="628">
          <cell r="A628" t="str">
            <v>PCG3EH</v>
          </cell>
          <cell r="C628" t="e">
            <v>#N/A</v>
          </cell>
          <cell r="D628" t="str">
            <v>COFFRAGE FV GRAVITAIRE 3EH 3X2</v>
          </cell>
          <cell r="E628">
            <v>12</v>
          </cell>
          <cell r="F628" t="str">
            <v>KITS BACS/KITS COFFRAGES</v>
          </cell>
          <cell r="G628">
            <v>3</v>
          </cell>
          <cell r="H628" t="str">
            <v>KITS COFFRAGES</v>
          </cell>
          <cell r="I628" t="str">
            <v>NB COFFR</v>
          </cell>
          <cell r="J628" t="str">
            <v>NB de ventes de coffrage PVC</v>
          </cell>
          <cell r="M628" t="str">
            <v>AQUATIRIS</v>
          </cell>
          <cell r="N628" t="str">
            <v>&lt;Non référencé&gt;</v>
          </cell>
          <cell r="O628" t="str">
            <v>&lt;Article non référencé&gt;</v>
          </cell>
          <cell r="Q628">
            <v>1</v>
          </cell>
          <cell r="R628">
            <v>0</v>
          </cell>
          <cell r="S628" t="e">
            <v>#N/A</v>
          </cell>
          <cell r="T628" t="e">
            <v>#N/A</v>
          </cell>
          <cell r="U628" t="e">
            <v>#N/A</v>
          </cell>
          <cell r="V628" t="str">
            <v>-</v>
          </cell>
          <cell r="W628">
            <v>0</v>
          </cell>
          <cell r="X628">
            <v>532.88099999999997</v>
          </cell>
          <cell r="Y628">
            <v>0</v>
          </cell>
          <cell r="Z628"/>
          <cell r="AA628"/>
          <cell r="AB628">
            <v>542.7962</v>
          </cell>
          <cell r="AC628" t="str">
            <v>OK</v>
          </cell>
          <cell r="AD628">
            <v>0</v>
          </cell>
          <cell r="AE628" t="str">
            <v>EUR</v>
          </cell>
          <cell r="AF628">
            <v>0</v>
          </cell>
          <cell r="AI628" t="str">
            <v>NORM</v>
          </cell>
          <cell r="AJ628" t="str">
            <v>Normal</v>
          </cell>
          <cell r="AM628" t="str">
            <v>PX1.2</v>
          </cell>
          <cell r="AN628" t="str">
            <v>Prix magasin + 20% de marg</v>
          </cell>
          <cell r="AP628">
            <v>0</v>
          </cell>
          <cell r="AQ628">
            <v>0</v>
          </cell>
          <cell r="AS628">
            <v>863.14</v>
          </cell>
          <cell r="AT628">
            <v>815.57520000000011</v>
          </cell>
          <cell r="AU628">
            <v>829.74200000000008</v>
          </cell>
        </row>
        <row r="629">
          <cell r="A629" t="str">
            <v>PSFV3EH3X2</v>
          </cell>
          <cell r="C629" t="e">
            <v>#N/A</v>
          </cell>
          <cell r="D629" t="str">
            <v>PACK  FV GEO 1.52MM 3EH 3X2 AVEC GRILLES</v>
          </cell>
          <cell r="E629">
            <v>1</v>
          </cell>
          <cell r="F629" t="str">
            <v>MEMBRANES ET ANTI-RACINES</v>
          </cell>
          <cell r="G629">
            <v>2</v>
          </cell>
          <cell r="H629" t="str">
            <v>MEMBRANES ET ANTI-RACINES</v>
          </cell>
          <cell r="I629" t="str">
            <v>NB FV</v>
          </cell>
          <cell r="J629" t="str">
            <v>NB de ventes packs FV</v>
          </cell>
          <cell r="K629">
            <v>1</v>
          </cell>
          <cell r="L629" t="str">
            <v>Pack EPDM FV</v>
          </cell>
          <cell r="M629" t="str">
            <v>AQUATIRIS</v>
          </cell>
          <cell r="N629" t="str">
            <v>&lt;Non référencé&gt;</v>
          </cell>
          <cell r="O629" t="str">
            <v>&lt;Article non référencé&gt;</v>
          </cell>
          <cell r="Q629">
            <v>1</v>
          </cell>
          <cell r="R629">
            <v>0</v>
          </cell>
          <cell r="S629" t="e">
            <v>#N/A</v>
          </cell>
          <cell r="T629" t="e">
            <v>#N/A</v>
          </cell>
          <cell r="U629" t="e">
            <v>#N/A</v>
          </cell>
          <cell r="V629">
            <v>0</v>
          </cell>
          <cell r="W629">
            <v>0</v>
          </cell>
          <cell r="X629">
            <v>525.22669999999994</v>
          </cell>
          <cell r="Y629">
            <v>0</v>
          </cell>
          <cell r="Z629"/>
          <cell r="AA629"/>
          <cell r="AB629">
            <v>597.20587499999999</v>
          </cell>
          <cell r="AC629" t="str">
            <v>OK</v>
          </cell>
          <cell r="AD629">
            <v>0</v>
          </cell>
          <cell r="AE629" t="str">
            <v>EUR</v>
          </cell>
          <cell r="AF629">
            <v>0</v>
          </cell>
          <cell r="AI629" t="str">
            <v>NORM</v>
          </cell>
          <cell r="AJ629" t="str">
            <v>Normal</v>
          </cell>
          <cell r="AM629" t="str">
            <v>PX1.2</v>
          </cell>
          <cell r="AN629" t="str">
            <v>Prix magasin + 20% de marg</v>
          </cell>
          <cell r="AP629">
            <v>0</v>
          </cell>
          <cell r="AQ629">
            <v>0</v>
          </cell>
          <cell r="AS629">
            <v>718.05</v>
          </cell>
          <cell r="AT629">
            <v>741.52421099999992</v>
          </cell>
          <cell r="AU629">
            <v>837.25651374999995</v>
          </cell>
        </row>
        <row r="630">
          <cell r="A630" t="str">
            <v>DIR023VMHI50</v>
          </cell>
          <cell r="C630" t="e">
            <v>#N/A</v>
          </cell>
          <cell r="D630" t="str">
            <v xml:space="preserve">KIT RELEVAGE VAN 3 VOIES MOTORISE D50 </v>
          </cell>
          <cell r="E630">
            <v>5</v>
          </cell>
          <cell r="F630" t="str">
            <v>REGARDS/REPARTITEURS/CHASSES</v>
          </cell>
          <cell r="G630">
            <v>1</v>
          </cell>
          <cell r="H630" t="str">
            <v>REGARDS/REPARTITEURS/CHASSES</v>
          </cell>
          <cell r="I630" t="str">
            <v xml:space="preserve">NB KITS </v>
          </cell>
          <cell r="J630" t="str">
            <v>NB de ventes de kits (rech par reg distr</v>
          </cell>
          <cell r="K630">
            <v>4</v>
          </cell>
          <cell r="L630" t="str">
            <v>DISTRIBUTION RELEVAGE</v>
          </cell>
          <cell r="M630" t="str">
            <v>AQUATIRIS</v>
          </cell>
          <cell r="N630" t="str">
            <v>&lt;Non référencé&gt;</v>
          </cell>
          <cell r="O630" t="str">
            <v>&lt;Article non référencé&gt;</v>
          </cell>
          <cell r="Q630">
            <v>1</v>
          </cell>
          <cell r="R630">
            <v>0</v>
          </cell>
          <cell r="S630" t="e">
            <v>#N/A</v>
          </cell>
          <cell r="T630" t="e">
            <v>#N/A</v>
          </cell>
          <cell r="U630" t="e">
            <v>#N/A</v>
          </cell>
          <cell r="V630">
            <v>0</v>
          </cell>
          <cell r="W630">
            <v>0</v>
          </cell>
          <cell r="X630">
            <v>556.78</v>
          </cell>
          <cell r="Y630">
            <v>0</v>
          </cell>
          <cell r="Z630"/>
          <cell r="AA630"/>
          <cell r="AB630">
            <v>633.98</v>
          </cell>
          <cell r="AC630" t="str">
            <v>OK</v>
          </cell>
          <cell r="AD630">
            <v>0</v>
          </cell>
          <cell r="AE630" t="str">
            <v>EUR</v>
          </cell>
          <cell r="AF630">
            <v>0</v>
          </cell>
          <cell r="AI630" t="str">
            <v>NORM</v>
          </cell>
          <cell r="AJ630" t="str">
            <v>Normal</v>
          </cell>
          <cell r="AM630" t="str">
            <v>PX1.2</v>
          </cell>
          <cell r="AN630" t="str">
            <v>Prix magasin + 20% de marg</v>
          </cell>
          <cell r="AP630">
            <v>0</v>
          </cell>
          <cell r="AQ630">
            <v>0</v>
          </cell>
          <cell r="AS630">
            <v>759.15</v>
          </cell>
          <cell r="AT630">
            <v>786.75800000000004</v>
          </cell>
          <cell r="AU630">
            <v>883.36200000000008</v>
          </cell>
        </row>
        <row r="631">
          <cell r="A631" t="str">
            <v>DIR023VMHI63</v>
          </cell>
          <cell r="C631" t="e">
            <v>#N/A</v>
          </cell>
          <cell r="D631" t="str">
            <v>KIT RELEVAGE VAN 3 VOIES MOTORISE D63</v>
          </cell>
          <cell r="E631">
            <v>5</v>
          </cell>
          <cell r="F631" t="str">
            <v>REGARDS/REPARTITEURS/CHASSES</v>
          </cell>
          <cell r="G631">
            <v>1</v>
          </cell>
          <cell r="H631" t="str">
            <v>REGARDS/REPARTITEURS/CHASSES</v>
          </cell>
          <cell r="I631" t="str">
            <v xml:space="preserve">NB KITS </v>
          </cell>
          <cell r="J631" t="str">
            <v>NB de ventes de kits (rech par reg distr</v>
          </cell>
          <cell r="K631">
            <v>4</v>
          </cell>
          <cell r="L631" t="str">
            <v>DISTRIBUTION RELEVAGE</v>
          </cell>
          <cell r="M631" t="str">
            <v>AQUATIRIS</v>
          </cell>
          <cell r="N631" t="str">
            <v>&lt;Non référencé&gt;</v>
          </cell>
          <cell r="O631" t="str">
            <v>&lt;Article non référencé&gt;</v>
          </cell>
          <cell r="Q631">
            <v>1</v>
          </cell>
          <cell r="R631">
            <v>0</v>
          </cell>
          <cell r="S631" t="e">
            <v>#N/A</v>
          </cell>
          <cell r="T631" t="e">
            <v>#N/A</v>
          </cell>
          <cell r="U631" t="e">
            <v>#N/A</v>
          </cell>
          <cell r="V631">
            <v>0</v>
          </cell>
          <cell r="W631">
            <v>0</v>
          </cell>
          <cell r="X631">
            <v>588.29000000000008</v>
          </cell>
          <cell r="Y631">
            <v>0</v>
          </cell>
          <cell r="Z631"/>
          <cell r="AA631"/>
          <cell r="AB631">
            <v>648.53000000000009</v>
          </cell>
          <cell r="AC631" t="str">
            <v>OK</v>
          </cell>
          <cell r="AD631">
            <v>0</v>
          </cell>
          <cell r="AE631" t="str">
            <v>EUR</v>
          </cell>
          <cell r="AF631">
            <v>0</v>
          </cell>
          <cell r="AI631" t="str">
            <v>NORM</v>
          </cell>
          <cell r="AJ631" t="str">
            <v>Normal</v>
          </cell>
          <cell r="AM631" t="str">
            <v>PX1.2</v>
          </cell>
          <cell r="AN631" t="str">
            <v>Prix magasin + 20% de marg</v>
          </cell>
          <cell r="AP631">
            <v>0</v>
          </cell>
          <cell r="AQ631">
            <v>0</v>
          </cell>
          <cell r="AS631">
            <v>801.52</v>
          </cell>
          <cell r="AT631">
            <v>827.67270000000008</v>
          </cell>
          <cell r="AU631">
            <v>902.71350000000018</v>
          </cell>
        </row>
        <row r="632">
          <cell r="A632" t="str">
            <v>PFH12EH</v>
          </cell>
          <cell r="C632" t="e">
            <v>#N/A</v>
          </cell>
          <cell r="D632" t="str">
            <v xml:space="preserve">PACK EPDM GEOTEXTILE FH 1.10MM 12EH </v>
          </cell>
          <cell r="E632">
            <v>1</v>
          </cell>
          <cell r="F632" t="str">
            <v>MEMBRANES ET ANTI-RACINES</v>
          </cell>
          <cell r="G632">
            <v>2</v>
          </cell>
          <cell r="H632" t="str">
            <v>MEMBRANES ET ANTI-RACINES</v>
          </cell>
          <cell r="I632" t="str">
            <v>NB FV+FH</v>
          </cell>
          <cell r="J632" t="str">
            <v>NB de ventes packs FH</v>
          </cell>
          <cell r="K632">
            <v>2</v>
          </cell>
          <cell r="L632" t="str">
            <v>Pack EPDM FH</v>
          </cell>
          <cell r="M632" t="str">
            <v>AQUATIRIS</v>
          </cell>
          <cell r="N632" t="str">
            <v>&lt;Non référencé&gt;</v>
          </cell>
          <cell r="O632" t="str">
            <v>&lt;Article non référencé&gt;</v>
          </cell>
          <cell r="Q632">
            <v>1</v>
          </cell>
          <cell r="R632">
            <v>0</v>
          </cell>
          <cell r="S632" t="e">
            <v>#N/A</v>
          </cell>
          <cell r="T632" t="e">
            <v>#N/A</v>
          </cell>
          <cell r="U632" t="e">
            <v>#N/A</v>
          </cell>
          <cell r="V632">
            <v>0</v>
          </cell>
          <cell r="W632">
            <v>0</v>
          </cell>
          <cell r="X632">
            <v>581.11</v>
          </cell>
          <cell r="Y632">
            <v>0</v>
          </cell>
          <cell r="Z632"/>
          <cell r="AA632"/>
          <cell r="AB632">
            <v>724.02499999999998</v>
          </cell>
          <cell r="AC632" t="str">
            <v>OK</v>
          </cell>
          <cell r="AD632">
            <v>0</v>
          </cell>
          <cell r="AE632" t="str">
            <v>EUR</v>
          </cell>
          <cell r="AF632">
            <v>0</v>
          </cell>
          <cell r="AI632" t="str">
            <v>NORM</v>
          </cell>
          <cell r="AJ632" t="str">
            <v>Normal</v>
          </cell>
          <cell r="AM632" t="str">
            <v>PX1.2</v>
          </cell>
          <cell r="AN632" t="str">
            <v>Prix magasin + 20% de marg</v>
          </cell>
          <cell r="AO632">
            <v>1</v>
          </cell>
          <cell r="AP632">
            <v>0</v>
          </cell>
          <cell r="AQ632">
            <v>0</v>
          </cell>
          <cell r="AS632">
            <v>814.24</v>
          </cell>
          <cell r="AT632">
            <v>774.4828</v>
          </cell>
          <cell r="AU632">
            <v>964.55974999999989</v>
          </cell>
        </row>
        <row r="633">
          <cell r="A633" t="str">
            <v>DIR023VMHI50PAP</v>
          </cell>
          <cell r="C633" t="e">
            <v>#N/A</v>
          </cell>
          <cell r="D633" t="str">
            <v>KIT PAP RELEVAGE VAN 3 VOIES MOTORISE D50</v>
          </cell>
          <cell r="E633">
            <v>5</v>
          </cell>
          <cell r="F633" t="str">
            <v>REGARDS/REPARTITEURS/CHASSES</v>
          </cell>
          <cell r="G633">
            <v>1</v>
          </cell>
          <cell r="H633" t="str">
            <v>REGARDS/REPARTITEURS/CHASSES</v>
          </cell>
          <cell r="I633" t="str">
            <v xml:space="preserve">NB KITS </v>
          </cell>
          <cell r="J633" t="str">
            <v>NB de ventes de kits (rech par reg distr</v>
          </cell>
          <cell r="K633">
            <v>4</v>
          </cell>
          <cell r="L633" t="str">
            <v>DISTRIBUTION RELEVAGE</v>
          </cell>
          <cell r="M633" t="str">
            <v>AQUATIRIS</v>
          </cell>
          <cell r="N633" t="str">
            <v>&lt;Non référencé&gt;</v>
          </cell>
          <cell r="O633" t="str">
            <v>&lt;Article non référencé&gt;</v>
          </cell>
          <cell r="Q633">
            <v>1</v>
          </cell>
          <cell r="R633">
            <v>0</v>
          </cell>
          <cell r="S633" t="e">
            <v>#N/A</v>
          </cell>
          <cell r="T633" t="e">
            <v>#N/A</v>
          </cell>
          <cell r="U633" t="e">
            <v>#N/A</v>
          </cell>
          <cell r="V633">
            <v>0</v>
          </cell>
          <cell r="W633">
            <v>0</v>
          </cell>
          <cell r="X633">
            <v>628.85199999999998</v>
          </cell>
          <cell r="Y633">
            <v>0</v>
          </cell>
          <cell r="Z633"/>
          <cell r="AA633"/>
          <cell r="AB633">
            <v>689.82799999999997</v>
          </cell>
          <cell r="AC633" t="str">
            <v>OK</v>
          </cell>
          <cell r="AD633">
            <v>0</v>
          </cell>
          <cell r="AE633" t="str">
            <v>EUR</v>
          </cell>
          <cell r="AF633">
            <v>0</v>
          </cell>
          <cell r="AI633" t="str">
            <v>NORM</v>
          </cell>
          <cell r="AJ633" t="str">
            <v>Normal</v>
          </cell>
          <cell r="AM633" t="str">
            <v>PX1.2</v>
          </cell>
          <cell r="AN633" t="str">
            <v>Prix magasin + 20% de marg</v>
          </cell>
          <cell r="AP633">
            <v>0</v>
          </cell>
          <cell r="AQ633">
            <v>0</v>
          </cell>
          <cell r="AS633">
            <v>897.18</v>
          </cell>
          <cell r="AT633">
            <v>883.75494000000015</v>
          </cell>
          <cell r="AU633">
            <v>960.29902000000016</v>
          </cell>
        </row>
        <row r="634">
          <cell r="A634" t="str">
            <v>DIR023VMHI63PAP</v>
          </cell>
          <cell r="C634" t="e">
            <v>#N/A</v>
          </cell>
          <cell r="D634" t="str">
            <v>KIT PAP RELEVAGE VAN 3 VOIES MOTORISE D63</v>
          </cell>
          <cell r="E634">
            <v>5</v>
          </cell>
          <cell r="F634" t="str">
            <v>REGARDS/REPARTITEURS/CHASSES</v>
          </cell>
          <cell r="G634">
            <v>1</v>
          </cell>
          <cell r="H634" t="str">
            <v>REGARDS/REPARTITEURS/CHASSES</v>
          </cell>
          <cell r="I634" t="str">
            <v xml:space="preserve">NB KITS </v>
          </cell>
          <cell r="J634" t="str">
            <v>NB de ventes de kits (rech par reg distr</v>
          </cell>
          <cell r="K634">
            <v>4</v>
          </cell>
          <cell r="L634" t="str">
            <v>DISTRIBUTION RELEVAGE</v>
          </cell>
          <cell r="M634" t="str">
            <v>AQUATIRIS</v>
          </cell>
          <cell r="N634" t="str">
            <v>&lt;Non référencé&gt;</v>
          </cell>
          <cell r="O634" t="str">
            <v>&lt;Article non référencé&gt;</v>
          </cell>
          <cell r="Q634">
            <v>1</v>
          </cell>
          <cell r="R634">
            <v>0</v>
          </cell>
          <cell r="S634" t="e">
            <v>#N/A</v>
          </cell>
          <cell r="T634" t="e">
            <v>#N/A</v>
          </cell>
          <cell r="U634" t="e">
            <v>#N/A</v>
          </cell>
          <cell r="V634" t="str">
            <v>-</v>
          </cell>
          <cell r="W634">
            <v>0</v>
          </cell>
          <cell r="X634">
            <v>628.46199999999999</v>
          </cell>
          <cell r="Y634">
            <v>0</v>
          </cell>
          <cell r="Z634"/>
          <cell r="AA634"/>
          <cell r="AB634">
            <v>690.48799999999994</v>
          </cell>
          <cell r="AC634" t="str">
            <v>OK</v>
          </cell>
          <cell r="AD634">
            <v>0</v>
          </cell>
          <cell r="AE634" t="str">
            <v>EUR</v>
          </cell>
          <cell r="AF634">
            <v>0</v>
          </cell>
          <cell r="AI634" t="str">
            <v>NORM</v>
          </cell>
          <cell r="AJ634" t="str">
            <v>Normal</v>
          </cell>
          <cell r="AM634" t="str">
            <v>PX1.2</v>
          </cell>
          <cell r="AN634" t="str">
            <v>Prix magasin + 20% de marg</v>
          </cell>
          <cell r="AP634">
            <v>0</v>
          </cell>
          <cell r="AQ634">
            <v>0</v>
          </cell>
          <cell r="AS634">
            <v>897.18</v>
          </cell>
          <cell r="AT634">
            <v>882.1332000000001</v>
          </cell>
          <cell r="AU634">
            <v>961.05650000000014</v>
          </cell>
        </row>
        <row r="635">
          <cell r="A635" t="str">
            <v>PSR8EH4X4</v>
          </cell>
          <cell r="C635" t="e">
            <v>#N/A</v>
          </cell>
          <cell r="D635" t="str">
            <v xml:space="preserve">KIT CAILLEBOTIS FV GEOMEMBRANE 8EH4X4 </v>
          </cell>
          <cell r="E635">
            <v>3</v>
          </cell>
          <cell r="F635" t="str">
            <v>CLOTURES/GRILLES/FINITIONS</v>
          </cell>
          <cell r="G635">
            <v>7</v>
          </cell>
          <cell r="H635" t="str">
            <v>CLOTURES/GRILLES/FINITIONS</v>
          </cell>
          <cell r="K635">
            <v>1</v>
          </cell>
          <cell r="L635" t="str">
            <v>kITS GRILLES CAILLEBOTIS</v>
          </cell>
          <cell r="M635" t="str">
            <v>AQUATIRIS</v>
          </cell>
          <cell r="N635" t="str">
            <v>&lt;Non référencé&gt;</v>
          </cell>
          <cell r="O635" t="str">
            <v>&lt;Article non référencé&gt;</v>
          </cell>
          <cell r="Q635">
            <v>1</v>
          </cell>
          <cell r="R635">
            <v>0</v>
          </cell>
          <cell r="S635" t="e">
            <v>#N/A</v>
          </cell>
          <cell r="T635" t="e">
            <v>#N/A</v>
          </cell>
          <cell r="U635" t="e">
            <v>#N/A</v>
          </cell>
          <cell r="V635">
            <v>0</v>
          </cell>
          <cell r="W635">
            <v>0</v>
          </cell>
          <cell r="X635">
            <v>696.2</v>
          </cell>
          <cell r="Y635">
            <v>0</v>
          </cell>
          <cell r="Z635"/>
          <cell r="AA635"/>
          <cell r="AB635">
            <v>696.2</v>
          </cell>
          <cell r="AC635" t="str">
            <v>OK</v>
          </cell>
          <cell r="AD635">
            <v>0</v>
          </cell>
          <cell r="AE635" t="str">
            <v>EUR</v>
          </cell>
          <cell r="AF635">
            <v>0</v>
          </cell>
          <cell r="AI635" t="str">
            <v>NORM</v>
          </cell>
          <cell r="AJ635" t="str">
            <v>Normal</v>
          </cell>
          <cell r="AM635" t="str">
            <v>PX1.2</v>
          </cell>
          <cell r="AN635" t="str">
            <v>Prix magasin + 20% de marg</v>
          </cell>
          <cell r="AP635">
            <v>0</v>
          </cell>
          <cell r="AQ635">
            <v>0</v>
          </cell>
          <cell r="AS635">
            <v>853.27</v>
          </cell>
          <cell r="AT635">
            <v>1044.3</v>
          </cell>
          <cell r="AU635">
            <v>973.19999999999993</v>
          </cell>
        </row>
        <row r="636">
          <cell r="A636" t="str">
            <v>CHASSECLAP</v>
          </cell>
          <cell r="C636" t="e">
            <v>#N/A</v>
          </cell>
          <cell r="D636" t="str">
            <v>CHASSE A CLAPET INOX  AQUATIRIS</v>
          </cell>
          <cell r="E636">
            <v>5</v>
          </cell>
          <cell r="F636" t="str">
            <v>REGARDS/REPARTITEURS/CHASSES</v>
          </cell>
          <cell r="G636">
            <v>1</v>
          </cell>
          <cell r="H636" t="str">
            <v>REGARDS/REPARTITEURS/CHASSES</v>
          </cell>
          <cell r="I636" t="str">
            <v>NB CHASS</v>
          </cell>
          <cell r="J636" t="str">
            <v>NB de ventes de chasses et broyeurs</v>
          </cell>
          <cell r="K636">
            <v>1</v>
          </cell>
          <cell r="L636" t="str">
            <v>DISTRIBUTION GRAVITAIRE/CHASSE/BROYEUR</v>
          </cell>
          <cell r="M636" t="str">
            <v>AQUATIRIS</v>
          </cell>
          <cell r="N636" t="str">
            <v>&lt;Non référencé&gt;</v>
          </cell>
          <cell r="O636" t="str">
            <v>&lt;Article non référencé&gt;</v>
          </cell>
          <cell r="Q636">
            <v>1</v>
          </cell>
          <cell r="R636">
            <v>0</v>
          </cell>
          <cell r="S636" t="e">
            <v>#N/A</v>
          </cell>
          <cell r="T636" t="e">
            <v>#N/A</v>
          </cell>
          <cell r="U636" t="e">
            <v>#N/A</v>
          </cell>
          <cell r="V636" t="str">
            <v>-</v>
          </cell>
          <cell r="W636">
            <v>0</v>
          </cell>
          <cell r="X636">
            <v>544.56949999999995</v>
          </cell>
          <cell r="Y636">
            <v>0</v>
          </cell>
          <cell r="Z636"/>
          <cell r="AA636"/>
          <cell r="AB636">
            <v>540.75250000000005</v>
          </cell>
          <cell r="AC636" t="str">
            <v>OK</v>
          </cell>
          <cell r="AD636">
            <v>0</v>
          </cell>
          <cell r="AE636" t="str">
            <v>EUR</v>
          </cell>
          <cell r="AF636">
            <v>0</v>
          </cell>
          <cell r="AI636" t="str">
            <v>NORM</v>
          </cell>
          <cell r="AJ636" t="str">
            <v>Normal</v>
          </cell>
          <cell r="AM636" t="str">
            <v>PX1.2</v>
          </cell>
          <cell r="AN636" t="str">
            <v>Prix magasin + 20% de marg</v>
          </cell>
          <cell r="AP636">
            <v>0</v>
          </cell>
          <cell r="AQ636">
            <v>0</v>
          </cell>
          <cell r="AS636">
            <v>923.65</v>
          </cell>
          <cell r="AT636">
            <v>986.39190500000007</v>
          </cell>
          <cell r="AU636">
            <v>977.89289500000007</v>
          </cell>
        </row>
        <row r="637">
          <cell r="A637" t="str">
            <v>PFV8EH8x2</v>
          </cell>
          <cell r="C637" t="e">
            <v>#N/A</v>
          </cell>
          <cell r="D637" t="str">
            <v>PACK FV GEO 1.52MM 8EH8X2 SANS GRILLE</v>
          </cell>
          <cell r="E637">
            <v>1</v>
          </cell>
          <cell r="F637" t="str">
            <v>MEMBRANES ET ANTI-RACINES</v>
          </cell>
          <cell r="G637">
            <v>2</v>
          </cell>
          <cell r="H637" t="str">
            <v>MEMBRANES ET ANTI-RACINES</v>
          </cell>
          <cell r="I637" t="str">
            <v>NB FV</v>
          </cell>
          <cell r="J637" t="str">
            <v>NB de ventes packs FV</v>
          </cell>
          <cell r="K637">
            <v>1</v>
          </cell>
          <cell r="L637" t="str">
            <v>Pack EPDM FV</v>
          </cell>
          <cell r="M637" t="str">
            <v>AQUATIRIS</v>
          </cell>
          <cell r="N637" t="str">
            <v>&lt;Non référencé&gt;</v>
          </cell>
          <cell r="O637" t="str">
            <v>&lt;Article non référencé&gt;</v>
          </cell>
          <cell r="Q637">
            <v>1</v>
          </cell>
          <cell r="R637">
            <v>0</v>
          </cell>
          <cell r="S637" t="e">
            <v>#N/A</v>
          </cell>
          <cell r="T637" t="e">
            <v>#N/A</v>
          </cell>
          <cell r="U637" t="e">
            <v>#N/A</v>
          </cell>
          <cell r="V637">
            <v>0</v>
          </cell>
          <cell r="W637">
            <v>0</v>
          </cell>
          <cell r="X637">
            <v>596.81000000000006</v>
          </cell>
          <cell r="Y637">
            <v>0</v>
          </cell>
          <cell r="Z637"/>
          <cell r="AA637"/>
          <cell r="AB637">
            <v>741.23500000000001</v>
          </cell>
          <cell r="AC637" t="str">
            <v>OK</v>
          </cell>
          <cell r="AD637">
            <v>0</v>
          </cell>
          <cell r="AE637" t="str">
            <v>EUR</v>
          </cell>
          <cell r="AF637">
            <v>0</v>
          </cell>
          <cell r="AI637" t="str">
            <v>NORM</v>
          </cell>
          <cell r="AJ637" t="str">
            <v>Normal</v>
          </cell>
          <cell r="AM637" t="str">
            <v>PX1.2</v>
          </cell>
          <cell r="AN637" t="str">
            <v>Prix magasin + 20% de marg</v>
          </cell>
          <cell r="AO637">
            <v>1</v>
          </cell>
          <cell r="AP637">
            <v>0</v>
          </cell>
          <cell r="AQ637">
            <v>0</v>
          </cell>
          <cell r="AS637">
            <v>792.8</v>
          </cell>
          <cell r="AT637">
            <v>799.63600000000008</v>
          </cell>
          <cell r="AU637">
            <v>991.72125000000005</v>
          </cell>
        </row>
        <row r="638">
          <cell r="A638" t="str">
            <v>PCR5EH</v>
          </cell>
          <cell r="C638" t="e">
            <v>#N/A</v>
          </cell>
          <cell r="D638" t="str">
            <v>COFFRAGE FV RELEVAGE 5EH 4X2.5</v>
          </cell>
          <cell r="E638">
            <v>12</v>
          </cell>
          <cell r="F638" t="str">
            <v>KITS BACS/KITS COFFRAGES</v>
          </cell>
          <cell r="G638">
            <v>3</v>
          </cell>
          <cell r="H638" t="str">
            <v>KITS COFFRAGES</v>
          </cell>
          <cell r="I638" t="str">
            <v>NB COFFR</v>
          </cell>
          <cell r="J638" t="str">
            <v>NB de ventes de coffrage PVC</v>
          </cell>
          <cell r="M638" t="str">
            <v>AQUATIRIS</v>
          </cell>
          <cell r="N638" t="str">
            <v>&lt;Non référencé&gt;</v>
          </cell>
          <cell r="O638" t="str">
            <v>&lt;Article non référencé&gt;</v>
          </cell>
          <cell r="Q638">
            <v>1</v>
          </cell>
          <cell r="R638">
            <v>0</v>
          </cell>
          <cell r="S638" t="e">
            <v>#N/A</v>
          </cell>
          <cell r="T638" t="e">
            <v>#N/A</v>
          </cell>
          <cell r="U638" t="e">
            <v>#N/A</v>
          </cell>
          <cell r="V638" t="str">
            <v>-</v>
          </cell>
          <cell r="W638">
            <v>0</v>
          </cell>
          <cell r="X638">
            <v>641.30150000000015</v>
          </cell>
          <cell r="Y638">
            <v>0</v>
          </cell>
          <cell r="Z638"/>
          <cell r="AA638"/>
          <cell r="AB638">
            <v>652.21960000000001</v>
          </cell>
          <cell r="AC638" t="str">
            <v>OK</v>
          </cell>
          <cell r="AD638">
            <v>0</v>
          </cell>
          <cell r="AE638" t="str">
            <v>EUR</v>
          </cell>
          <cell r="AF638">
            <v>0</v>
          </cell>
          <cell r="AI638" t="str">
            <v>NORM</v>
          </cell>
          <cell r="AJ638" t="str">
            <v>Normal</v>
          </cell>
          <cell r="AM638" t="str">
            <v>PX1.2</v>
          </cell>
          <cell r="AN638" t="str">
            <v>Prix magasin + 20% de marg</v>
          </cell>
          <cell r="AP638">
            <v>0</v>
          </cell>
          <cell r="AQ638">
            <v>0</v>
          </cell>
          <cell r="AS638">
            <v>982.77</v>
          </cell>
          <cell r="AT638">
            <v>984.63907500000005</v>
          </cell>
          <cell r="AU638">
            <v>1000.1696000000001</v>
          </cell>
        </row>
        <row r="639">
          <cell r="A639" t="str">
            <v>PFV8EH4x4</v>
          </cell>
          <cell r="C639" t="e">
            <v>#N/A</v>
          </cell>
          <cell r="D639" t="str">
            <v>PACK FV GEO 1.52MM 8EH4X4 SANS GRILLE</v>
          </cell>
          <cell r="E639">
            <v>1</v>
          </cell>
          <cell r="F639" t="str">
            <v>MEMBRANES ET ANTI-RACINES</v>
          </cell>
          <cell r="G639">
            <v>2</v>
          </cell>
          <cell r="H639" t="str">
            <v>MEMBRANES ET ANTI-RACINES</v>
          </cell>
          <cell r="I639" t="str">
            <v>NB FV</v>
          </cell>
          <cell r="J639" t="str">
            <v>NB de ventes packs FV</v>
          </cell>
          <cell r="K639">
            <v>1</v>
          </cell>
          <cell r="L639" t="str">
            <v>Pack EPDM FV</v>
          </cell>
          <cell r="M639" t="str">
            <v>AQUATIRIS</v>
          </cell>
          <cell r="N639" t="str">
            <v>&lt;Non référencé&gt;</v>
          </cell>
          <cell r="O639" t="str">
            <v>&lt;Article non référencé&gt;</v>
          </cell>
          <cell r="Q639">
            <v>1</v>
          </cell>
          <cell r="R639">
            <v>0</v>
          </cell>
          <cell r="S639" t="e">
            <v>#N/A</v>
          </cell>
          <cell r="T639" t="e">
            <v>#N/A</v>
          </cell>
          <cell r="U639" t="e">
            <v>#N/A</v>
          </cell>
          <cell r="V639">
            <v>0</v>
          </cell>
          <cell r="W639">
            <v>0</v>
          </cell>
          <cell r="X639">
            <v>611.33000000000004</v>
          </cell>
          <cell r="Y639">
            <v>0</v>
          </cell>
          <cell r="Z639"/>
          <cell r="AA639"/>
          <cell r="AB639">
            <v>759.3850000000001</v>
          </cell>
          <cell r="AC639" t="str">
            <v>OK</v>
          </cell>
          <cell r="AD639">
            <v>0</v>
          </cell>
          <cell r="AE639" t="str">
            <v>EUR</v>
          </cell>
          <cell r="AF639">
            <v>0</v>
          </cell>
          <cell r="AI639" t="str">
            <v>NORM</v>
          </cell>
          <cell r="AJ639" t="str">
            <v>Normal</v>
          </cell>
          <cell r="AM639" t="str">
            <v>PX1.2</v>
          </cell>
          <cell r="AN639" t="str">
            <v>Prix magasin + 20% de marg</v>
          </cell>
          <cell r="AO639">
            <v>1</v>
          </cell>
          <cell r="AP639">
            <v>0</v>
          </cell>
          <cell r="AQ639">
            <v>0</v>
          </cell>
          <cell r="AS639">
            <v>811.97</v>
          </cell>
          <cell r="AT639">
            <v>818.94760000000008</v>
          </cell>
          <cell r="AU639">
            <v>1015.8607500000002</v>
          </cell>
        </row>
        <row r="640">
          <cell r="A640" t="str">
            <v>PFV9EH4x4.5</v>
          </cell>
          <cell r="C640" t="e">
            <v>#N/A</v>
          </cell>
          <cell r="D640" t="str">
            <v>PACK FV GEO 1.52MM 9EH4X4.5 SANS GRILLE</v>
          </cell>
          <cell r="E640">
            <v>1</v>
          </cell>
          <cell r="F640" t="str">
            <v>MEMBRANES ET ANTI-RACINES</v>
          </cell>
          <cell r="G640">
            <v>2</v>
          </cell>
          <cell r="H640" t="str">
            <v>MEMBRANES ET ANTI-RACINES</v>
          </cell>
          <cell r="I640" t="str">
            <v>NB FV</v>
          </cell>
          <cell r="J640" t="str">
            <v>NB de ventes packs FV</v>
          </cell>
          <cell r="K640">
            <v>1</v>
          </cell>
          <cell r="L640" t="str">
            <v>Pack EPDM FV</v>
          </cell>
          <cell r="M640" t="str">
            <v>AQUATIRIS</v>
          </cell>
          <cell r="N640" t="str">
            <v>&lt;Non référencé&gt;</v>
          </cell>
          <cell r="O640" t="str">
            <v>&lt;Article non référencé&gt;</v>
          </cell>
          <cell r="Q640">
            <v>1</v>
          </cell>
          <cell r="R640">
            <v>0</v>
          </cell>
          <cell r="S640" t="e">
            <v>#N/A</v>
          </cell>
          <cell r="T640" t="e">
            <v>#N/A</v>
          </cell>
          <cell r="U640" t="e">
            <v>#N/A</v>
          </cell>
          <cell r="V640">
            <v>0</v>
          </cell>
          <cell r="W640">
            <v>0</v>
          </cell>
          <cell r="X640">
            <v>614.27</v>
          </cell>
          <cell r="Y640">
            <v>0</v>
          </cell>
          <cell r="Z640"/>
          <cell r="AA640"/>
          <cell r="AB640">
            <v>763.06</v>
          </cell>
          <cell r="AC640" t="str">
            <v>OK</v>
          </cell>
          <cell r="AD640">
            <v>0</v>
          </cell>
          <cell r="AE640" t="str">
            <v>EUR</v>
          </cell>
          <cell r="AF640">
            <v>0</v>
          </cell>
          <cell r="AI640" t="str">
            <v>NORM</v>
          </cell>
          <cell r="AJ640" t="str">
            <v>Normal</v>
          </cell>
          <cell r="AM640" t="str">
            <v>PX1.2</v>
          </cell>
          <cell r="AN640" t="str">
            <v>Prix magasin + 20% de marg</v>
          </cell>
          <cell r="AP640">
            <v>0</v>
          </cell>
          <cell r="AQ640">
            <v>0</v>
          </cell>
          <cell r="AS640">
            <v>815.85</v>
          </cell>
          <cell r="AT640">
            <v>822.8578</v>
          </cell>
          <cell r="AU640">
            <v>1020.7484999999999</v>
          </cell>
        </row>
        <row r="641">
          <cell r="A641" t="str">
            <v>PFV10EH4x5</v>
          </cell>
          <cell r="C641" t="e">
            <v>#N/A</v>
          </cell>
          <cell r="D641" t="str">
            <v>PACK FV GEO 1.52MM 10EH4X5 SANS GRILLE</v>
          </cell>
          <cell r="E641">
            <v>1</v>
          </cell>
          <cell r="F641" t="str">
            <v>MEMBRANES ET ANTI-RACINES</v>
          </cell>
          <cell r="G641">
            <v>2</v>
          </cell>
          <cell r="H641" t="str">
            <v>MEMBRANES ET ANTI-RACINES</v>
          </cell>
          <cell r="I641" t="str">
            <v>NB FV</v>
          </cell>
          <cell r="J641" t="str">
            <v>NB de ventes packs FV</v>
          </cell>
          <cell r="K641">
            <v>1</v>
          </cell>
          <cell r="L641" t="str">
            <v>Pack EPDM FV</v>
          </cell>
          <cell r="M641" t="str">
            <v>AQUATIRIS</v>
          </cell>
          <cell r="N641" t="str">
            <v>&lt;Non référencé&gt;</v>
          </cell>
          <cell r="O641" t="str">
            <v>&lt;Article non référencé&gt;</v>
          </cell>
          <cell r="Q641">
            <v>1</v>
          </cell>
          <cell r="R641">
            <v>0</v>
          </cell>
          <cell r="S641" t="e">
            <v>#N/A</v>
          </cell>
          <cell r="T641" t="e">
            <v>#N/A</v>
          </cell>
          <cell r="U641" t="e">
            <v>#N/A</v>
          </cell>
          <cell r="V641">
            <v>0</v>
          </cell>
          <cell r="W641">
            <v>0</v>
          </cell>
          <cell r="X641">
            <v>617.22</v>
          </cell>
          <cell r="Y641">
            <v>0</v>
          </cell>
          <cell r="Z641"/>
          <cell r="AA641"/>
          <cell r="AB641">
            <v>766.74750000000006</v>
          </cell>
          <cell r="AC641" t="str">
            <v>OK</v>
          </cell>
          <cell r="AD641">
            <v>0</v>
          </cell>
          <cell r="AE641" t="str">
            <v>EUR</v>
          </cell>
          <cell r="AF641">
            <v>0</v>
          </cell>
          <cell r="AI641" t="str">
            <v>NORM</v>
          </cell>
          <cell r="AJ641" t="str">
            <v>Normal</v>
          </cell>
          <cell r="AM641" t="str">
            <v>PX1.2</v>
          </cell>
          <cell r="AN641" t="str">
            <v>Prix magasin + 20% de marg</v>
          </cell>
          <cell r="AO641">
            <v>1</v>
          </cell>
          <cell r="AP641">
            <v>0</v>
          </cell>
          <cell r="AQ641">
            <v>0</v>
          </cell>
          <cell r="AS641">
            <v>819.74</v>
          </cell>
          <cell r="AT641">
            <v>826.78129999999999</v>
          </cell>
          <cell r="AU641">
            <v>1025.6528750000002</v>
          </cell>
        </row>
        <row r="642">
          <cell r="A642" t="str">
            <v>PFH14EH</v>
          </cell>
          <cell r="C642" t="e">
            <v>#N/A</v>
          </cell>
          <cell r="D642" t="str">
            <v xml:space="preserve">PACK EPDM GEOTEXTILE FH 1.10MM 14EH </v>
          </cell>
          <cell r="E642">
            <v>1</v>
          </cell>
          <cell r="F642" t="str">
            <v>MEMBRANES ET ANTI-RACINES</v>
          </cell>
          <cell r="G642">
            <v>2</v>
          </cell>
          <cell r="H642" t="str">
            <v>MEMBRANES ET ANTI-RACINES</v>
          </cell>
          <cell r="I642" t="str">
            <v>NB FV+FH</v>
          </cell>
          <cell r="J642" t="str">
            <v>NB de ventes packs FH</v>
          </cell>
          <cell r="K642">
            <v>2</v>
          </cell>
          <cell r="L642" t="str">
            <v>Pack EPDM FH</v>
          </cell>
          <cell r="M642" t="str">
            <v>AQUATIRIS</v>
          </cell>
          <cell r="N642" t="str">
            <v>&lt;Non référencé&gt;</v>
          </cell>
          <cell r="O642" t="str">
            <v>&lt;Article non référencé&gt;</v>
          </cell>
          <cell r="Q642">
            <v>1</v>
          </cell>
          <cell r="R642">
            <v>0</v>
          </cell>
          <cell r="S642" t="e">
            <v>#N/A</v>
          </cell>
          <cell r="T642" t="e">
            <v>#N/A</v>
          </cell>
          <cell r="U642" t="e">
            <v>#N/A</v>
          </cell>
          <cell r="V642">
            <v>0</v>
          </cell>
          <cell r="W642">
            <v>0</v>
          </cell>
          <cell r="X642">
            <v>619.80000000000007</v>
          </cell>
          <cell r="Y642">
            <v>0</v>
          </cell>
          <cell r="Z642"/>
          <cell r="AA642"/>
          <cell r="AB642">
            <v>772.38750000000005</v>
          </cell>
          <cell r="AC642" t="str">
            <v>OK</v>
          </cell>
          <cell r="AD642">
            <v>0</v>
          </cell>
          <cell r="AE642" t="str">
            <v>EUR</v>
          </cell>
          <cell r="AF642">
            <v>0</v>
          </cell>
          <cell r="AI642" t="str">
            <v>NORM</v>
          </cell>
          <cell r="AJ642" t="str">
            <v>Normal</v>
          </cell>
          <cell r="AM642" t="str">
            <v>PX1.2</v>
          </cell>
          <cell r="AN642" t="str">
            <v>Prix magasin + 20% de marg</v>
          </cell>
          <cell r="AO642">
            <v>1</v>
          </cell>
          <cell r="AP642">
            <v>0</v>
          </cell>
          <cell r="AQ642">
            <v>0</v>
          </cell>
          <cell r="AS642">
            <v>856.8</v>
          </cell>
          <cell r="AT642">
            <v>825.94050000000004</v>
          </cell>
          <cell r="AU642">
            <v>1028.881875</v>
          </cell>
        </row>
        <row r="643">
          <cell r="A643" t="str">
            <v>SPR900V75</v>
          </cell>
          <cell r="C643" t="e">
            <v>#N/A</v>
          </cell>
          <cell r="D643" t="str">
            <v>POSTE HT900 POMPE DWVOX75</v>
          </cell>
          <cell r="E643">
            <v>9</v>
          </cell>
          <cell r="F643" t="str">
            <v>POSTES DE RELEVAGE</v>
          </cell>
          <cell r="G643">
            <v>5</v>
          </cell>
          <cell r="H643" t="str">
            <v>POSTES DE RELEVAGE</v>
          </cell>
          <cell r="I643" t="str">
            <v>NB PR</v>
          </cell>
          <cell r="J643" t="str">
            <v>NB de ventes de postes de relevage</v>
          </cell>
          <cell r="K643">
            <v>1</v>
          </cell>
          <cell r="L643" t="str">
            <v>POSTES EAUX CHARGEES DIAM 63</v>
          </cell>
          <cell r="M643" t="str">
            <v>AQUATIRIS</v>
          </cell>
          <cell r="N643" t="str">
            <v>&lt;Non référencé&gt;</v>
          </cell>
          <cell r="O643" t="str">
            <v>&lt;Article non référencé&gt;</v>
          </cell>
          <cell r="Q643">
            <v>1</v>
          </cell>
          <cell r="R643">
            <v>0</v>
          </cell>
          <cell r="S643" t="e">
            <v>#N/A</v>
          </cell>
          <cell r="T643" t="e">
            <v>#N/A</v>
          </cell>
          <cell r="U643" t="e">
            <v>#N/A</v>
          </cell>
          <cell r="V643" t="str">
            <v>-</v>
          </cell>
          <cell r="W643">
            <v>0</v>
          </cell>
          <cell r="X643">
            <v>635.27764000000013</v>
          </cell>
          <cell r="Y643">
            <v>0</v>
          </cell>
          <cell r="Z643"/>
          <cell r="AA643"/>
          <cell r="AB643">
            <v>671.41244000000017</v>
          </cell>
          <cell r="AC643" t="str">
            <v>OK</v>
          </cell>
          <cell r="AD643">
            <v>0</v>
          </cell>
          <cell r="AE643" t="str">
            <v>EUR</v>
          </cell>
          <cell r="AF643">
            <v>0</v>
          </cell>
          <cell r="AI643" t="str">
            <v>NORM</v>
          </cell>
          <cell r="AJ643" t="str">
            <v>Normal</v>
          </cell>
          <cell r="AM643" t="str">
            <v>PX1.2</v>
          </cell>
          <cell r="AN643" t="str">
            <v>Prix magasin + 20% de marg</v>
          </cell>
          <cell r="AP643">
            <v>0</v>
          </cell>
          <cell r="AQ643">
            <v>0</v>
          </cell>
          <cell r="AS643">
            <v>899.22</v>
          </cell>
          <cell r="AT643">
            <v>978.94302000000005</v>
          </cell>
          <cell r="AU643">
            <v>1031.7507800000003</v>
          </cell>
        </row>
        <row r="644">
          <cell r="A644" t="str">
            <v>PSR10EH8X2.5</v>
          </cell>
          <cell r="C644" t="e">
            <v>#N/A</v>
          </cell>
          <cell r="D644" t="str">
            <v xml:space="preserve">KIT CAILLEBOTIS FV GEOMEMBRANE 10EH8X2.5 </v>
          </cell>
          <cell r="E644">
            <v>3</v>
          </cell>
          <cell r="F644" t="str">
            <v>CLOTURES/GRILLES/FINITIONS</v>
          </cell>
          <cell r="G644">
            <v>7</v>
          </cell>
          <cell r="H644" t="str">
            <v>CLOTURES/GRILLES/FINITIONS</v>
          </cell>
          <cell r="K644">
            <v>1</v>
          </cell>
          <cell r="L644" t="str">
            <v>kITS GRILLES CAILLEBOTIS</v>
          </cell>
          <cell r="M644" t="str">
            <v>AQUATIRIS</v>
          </cell>
          <cell r="N644" t="str">
            <v>&lt;Non référencé&gt;</v>
          </cell>
          <cell r="O644" t="str">
            <v>&lt;Article non référencé&gt;</v>
          </cell>
          <cell r="Q644">
            <v>1</v>
          </cell>
          <cell r="R644">
            <v>0</v>
          </cell>
          <cell r="S644" t="e">
            <v>#N/A</v>
          </cell>
          <cell r="T644" t="e">
            <v>#N/A</v>
          </cell>
          <cell r="U644" t="e">
            <v>#N/A</v>
          </cell>
          <cell r="V644">
            <v>0</v>
          </cell>
          <cell r="W644">
            <v>0</v>
          </cell>
          <cell r="X644">
            <v>722.8</v>
          </cell>
          <cell r="Y644">
            <v>0</v>
          </cell>
          <cell r="Z644"/>
          <cell r="AA644"/>
          <cell r="AB644">
            <v>722.8</v>
          </cell>
          <cell r="AC644" t="str">
            <v>OK</v>
          </cell>
          <cell r="AD644">
            <v>0</v>
          </cell>
          <cell r="AE644" t="str">
            <v>EUR</v>
          </cell>
          <cell r="AF644">
            <v>0</v>
          </cell>
          <cell r="AI644" t="str">
            <v>NORM</v>
          </cell>
          <cell r="AJ644" t="str">
            <v>Normal</v>
          </cell>
          <cell r="AM644" t="str">
            <v>PX1.2</v>
          </cell>
          <cell r="AN644" t="str">
            <v>Prix magasin + 20% de marg</v>
          </cell>
          <cell r="AP644">
            <v>0</v>
          </cell>
          <cell r="AQ644">
            <v>0</v>
          </cell>
          <cell r="AS644">
            <v>933.57</v>
          </cell>
          <cell r="AT644">
            <v>1084.1999999999998</v>
          </cell>
          <cell r="AU644">
            <v>1036.8</v>
          </cell>
        </row>
        <row r="645">
          <cell r="A645" t="str">
            <v>SPR1200V75</v>
          </cell>
          <cell r="C645" t="e">
            <v>#N/A</v>
          </cell>
          <cell r="D645" t="str">
            <v>POSTE HT1200 POMPE DWVOX75</v>
          </cell>
          <cell r="E645">
            <v>9</v>
          </cell>
          <cell r="F645" t="str">
            <v>POSTES DE RELEVAGE</v>
          </cell>
          <cell r="G645">
            <v>5</v>
          </cell>
          <cell r="H645" t="str">
            <v>POSTES DE RELEVAGE</v>
          </cell>
          <cell r="I645" t="str">
            <v>NB PR</v>
          </cell>
          <cell r="J645" t="str">
            <v>NB de ventes de postes de relevage</v>
          </cell>
          <cell r="K645">
            <v>1</v>
          </cell>
          <cell r="L645" t="str">
            <v>POSTES EAUX CHARGEES DIAM 63</v>
          </cell>
          <cell r="M645" t="str">
            <v>AQUATIRIS</v>
          </cell>
          <cell r="N645" t="str">
            <v>&lt;Non référencé&gt;</v>
          </cell>
          <cell r="O645" t="str">
            <v>&lt;Article non référencé&gt;</v>
          </cell>
          <cell r="Q645">
            <v>1</v>
          </cell>
          <cell r="R645">
            <v>0</v>
          </cell>
          <cell r="S645" t="e">
            <v>#N/A</v>
          </cell>
          <cell r="T645" t="e">
            <v>#N/A</v>
          </cell>
          <cell r="U645" t="e">
            <v>#N/A</v>
          </cell>
          <cell r="V645" t="str">
            <v>-</v>
          </cell>
          <cell r="W645">
            <v>0</v>
          </cell>
          <cell r="X645">
            <v>649.77839599999993</v>
          </cell>
          <cell r="Y645">
            <v>0</v>
          </cell>
          <cell r="Z645"/>
          <cell r="AA645"/>
          <cell r="AB645">
            <v>687.76319599999999</v>
          </cell>
          <cell r="AC645" t="str">
            <v>OK</v>
          </cell>
          <cell r="AD645">
            <v>0</v>
          </cell>
          <cell r="AE645" t="str">
            <v>EUR</v>
          </cell>
          <cell r="AF645">
            <v>0</v>
          </cell>
          <cell r="AI645" t="str">
            <v>NORM</v>
          </cell>
          <cell r="AJ645" t="str">
            <v>Normal</v>
          </cell>
          <cell r="AM645" t="str">
            <v>PX1.2</v>
          </cell>
          <cell r="AN645" t="str">
            <v>Prix magasin + 20% de marg</v>
          </cell>
          <cell r="AP645">
            <v>0</v>
          </cell>
          <cell r="AQ645">
            <v>0</v>
          </cell>
          <cell r="AS645">
            <v>903.12</v>
          </cell>
          <cell r="AT645">
            <v>984.82937149999998</v>
          </cell>
          <cell r="AU645">
            <v>1040.5971315000004</v>
          </cell>
        </row>
        <row r="646">
          <cell r="A646" t="str">
            <v>PSR9EH4X4.5</v>
          </cell>
          <cell r="C646" t="e">
            <v>#N/A</v>
          </cell>
          <cell r="D646" t="str">
            <v xml:space="preserve">KIT CAILLEBOTIS FV GEOMEMBRANE 9EH4X4.5 </v>
          </cell>
          <cell r="E646">
            <v>3</v>
          </cell>
          <cell r="F646" t="str">
            <v>CLOTURES/GRILLES/FINITIONS</v>
          </cell>
          <cell r="G646">
            <v>7</v>
          </cell>
          <cell r="H646" t="str">
            <v>CLOTURES/GRILLES/FINITIONS</v>
          </cell>
          <cell r="K646">
            <v>1</v>
          </cell>
          <cell r="L646" t="str">
            <v>kITS GRILLES CAILLEBOTIS</v>
          </cell>
          <cell r="M646" t="str">
            <v>AQUATIRIS</v>
          </cell>
          <cell r="N646" t="str">
            <v>&lt;Non référencé&gt;</v>
          </cell>
          <cell r="O646" t="str">
            <v>&lt;Article non référencé&gt;</v>
          </cell>
          <cell r="Q646">
            <v>1</v>
          </cell>
          <cell r="R646">
            <v>0</v>
          </cell>
          <cell r="S646" t="e">
            <v>#N/A</v>
          </cell>
          <cell r="T646" t="e">
            <v>#N/A</v>
          </cell>
          <cell r="U646" t="e">
            <v>#N/A</v>
          </cell>
          <cell r="V646">
            <v>0</v>
          </cell>
          <cell r="W646">
            <v>0</v>
          </cell>
          <cell r="X646">
            <v>749</v>
          </cell>
          <cell r="Y646">
            <v>0</v>
          </cell>
          <cell r="Z646"/>
          <cell r="AA646"/>
          <cell r="AB646">
            <v>749</v>
          </cell>
          <cell r="AC646" t="str">
            <v>OK</v>
          </cell>
          <cell r="AD646">
            <v>0</v>
          </cell>
          <cell r="AE646" t="str">
            <v>EUR</v>
          </cell>
          <cell r="AF646">
            <v>0</v>
          </cell>
          <cell r="AI646" t="str">
            <v>NORM</v>
          </cell>
          <cell r="AJ646" t="str">
            <v>Normal</v>
          </cell>
          <cell r="AM646" t="str">
            <v>PX1.2</v>
          </cell>
          <cell r="AN646" t="str">
            <v>Prix magasin + 20% de marg</v>
          </cell>
          <cell r="AP646">
            <v>0</v>
          </cell>
          <cell r="AQ646">
            <v>0</v>
          </cell>
          <cell r="AS646">
            <v>927.72</v>
          </cell>
          <cell r="AT646">
            <v>1123.5</v>
          </cell>
          <cell r="AU646">
            <v>1052.3999999999999</v>
          </cell>
        </row>
        <row r="647">
          <cell r="A647" t="str">
            <v>PFVFH7EH</v>
          </cell>
          <cell r="C647" t="e">
            <v>#N/A</v>
          </cell>
          <cell r="D647" t="str">
            <v>PACK EPDM/GEOTEXTILE FV/FH 7EH</v>
          </cell>
          <cell r="M647" t="str">
            <v>AQUATIRIS</v>
          </cell>
          <cell r="N647" t="str">
            <v>&lt;Non référencé&gt;</v>
          </cell>
          <cell r="O647" t="str">
            <v>&lt;Article non référencé&gt;</v>
          </cell>
          <cell r="Q647">
            <v>1</v>
          </cell>
          <cell r="R647">
            <v>0</v>
          </cell>
          <cell r="S647" t="e">
            <v>#N/A</v>
          </cell>
          <cell r="T647" t="e">
            <v>#N/A</v>
          </cell>
          <cell r="U647" t="e">
            <v>#N/A</v>
          </cell>
          <cell r="V647">
            <v>0</v>
          </cell>
          <cell r="W647">
            <v>0</v>
          </cell>
          <cell r="X647" t="e">
            <v>#N/A</v>
          </cell>
          <cell r="Y647">
            <v>0</v>
          </cell>
          <cell r="Z647"/>
          <cell r="AA647"/>
          <cell r="AB647" t="e">
            <v>#N/A</v>
          </cell>
          <cell r="AC647"/>
          <cell r="AD647">
            <v>0</v>
          </cell>
          <cell r="AE647" t="str">
            <v>EUR</v>
          </cell>
          <cell r="AF647">
            <v>0</v>
          </cell>
          <cell r="AI647" t="str">
            <v>NORM</v>
          </cell>
          <cell r="AJ647" t="str">
            <v>Normal</v>
          </cell>
          <cell r="AM647" t="str">
            <v>PX1.2</v>
          </cell>
          <cell r="AN647" t="str">
            <v>Prix magasin + 20% de marg</v>
          </cell>
          <cell r="AP647">
            <v>0</v>
          </cell>
          <cell r="AQ647">
            <v>0</v>
          </cell>
          <cell r="AS647">
            <v>0</v>
          </cell>
          <cell r="AT647" t="e">
            <v>#N/A</v>
          </cell>
          <cell r="AU647" t="e">
            <v>#N/A</v>
          </cell>
        </row>
        <row r="648">
          <cell r="A648" t="str">
            <v>PFVFH8EH</v>
          </cell>
          <cell r="C648" t="e">
            <v>#N/A</v>
          </cell>
          <cell r="D648" t="str">
            <v>PACK EPDM/GEOTEXTILE FV/FH 8EH</v>
          </cell>
          <cell r="M648" t="str">
            <v>AQUATIRIS</v>
          </cell>
          <cell r="N648" t="str">
            <v>&lt;Non référencé&gt;</v>
          </cell>
          <cell r="O648" t="str">
            <v>&lt;Article non référencé&gt;</v>
          </cell>
          <cell r="Q648">
            <v>1</v>
          </cell>
          <cell r="R648">
            <v>0</v>
          </cell>
          <cell r="S648" t="e">
            <v>#N/A</v>
          </cell>
          <cell r="T648" t="e">
            <v>#N/A</v>
          </cell>
          <cell r="U648" t="e">
            <v>#N/A</v>
          </cell>
          <cell r="V648">
            <v>0</v>
          </cell>
          <cell r="W648">
            <v>0</v>
          </cell>
          <cell r="X648" t="e">
            <v>#N/A</v>
          </cell>
          <cell r="Y648">
            <v>0</v>
          </cell>
          <cell r="Z648"/>
          <cell r="AA648"/>
          <cell r="AB648" t="e">
            <v>#N/A</v>
          </cell>
          <cell r="AC648"/>
          <cell r="AD648">
            <v>0</v>
          </cell>
          <cell r="AE648" t="str">
            <v>EUR</v>
          </cell>
          <cell r="AF648">
            <v>0</v>
          </cell>
          <cell r="AI648" t="str">
            <v>NORM</v>
          </cell>
          <cell r="AJ648" t="str">
            <v>Normal</v>
          </cell>
          <cell r="AM648" t="str">
            <v>PX1.2</v>
          </cell>
          <cell r="AN648" t="str">
            <v>Prix magasin + 20% de marg</v>
          </cell>
          <cell r="AP648">
            <v>0</v>
          </cell>
          <cell r="AQ648">
            <v>0</v>
          </cell>
          <cell r="AS648">
            <v>0</v>
          </cell>
          <cell r="AT648" t="e">
            <v>#N/A</v>
          </cell>
          <cell r="AU648" t="e">
            <v>#N/A</v>
          </cell>
        </row>
        <row r="649">
          <cell r="A649" t="str">
            <v>PFVFH9EH</v>
          </cell>
          <cell r="C649" t="e">
            <v>#N/A</v>
          </cell>
          <cell r="D649" t="str">
            <v>PACK EPDM/GEOTEXTILE FV/FH 9EH</v>
          </cell>
          <cell r="M649" t="str">
            <v>AQUATIRIS</v>
          </cell>
          <cell r="N649" t="str">
            <v>&lt;Non référencé&gt;</v>
          </cell>
          <cell r="O649" t="str">
            <v>&lt;Article non référencé&gt;</v>
          </cell>
          <cell r="Q649">
            <v>1</v>
          </cell>
          <cell r="R649">
            <v>0</v>
          </cell>
          <cell r="S649" t="e">
            <v>#N/A</v>
          </cell>
          <cell r="T649" t="e">
            <v>#N/A</v>
          </cell>
          <cell r="U649" t="e">
            <v>#N/A</v>
          </cell>
          <cell r="V649">
            <v>0</v>
          </cell>
          <cell r="W649">
            <v>0</v>
          </cell>
          <cell r="X649" t="e">
            <v>#N/A</v>
          </cell>
          <cell r="Y649">
            <v>0</v>
          </cell>
          <cell r="Z649"/>
          <cell r="AA649"/>
          <cell r="AB649" t="e">
            <v>#N/A</v>
          </cell>
          <cell r="AC649"/>
          <cell r="AD649">
            <v>0</v>
          </cell>
          <cell r="AE649" t="str">
            <v>EUR</v>
          </cell>
          <cell r="AF649">
            <v>0</v>
          </cell>
          <cell r="AI649" t="str">
            <v>NORM</v>
          </cell>
          <cell r="AJ649" t="str">
            <v>Normal</v>
          </cell>
          <cell r="AM649" t="str">
            <v>PX1.2</v>
          </cell>
          <cell r="AN649" t="str">
            <v>Prix magasin + 20% de marg</v>
          </cell>
          <cell r="AP649">
            <v>0</v>
          </cell>
          <cell r="AQ649">
            <v>0</v>
          </cell>
          <cell r="AS649">
            <v>0</v>
          </cell>
          <cell r="AT649" t="e">
            <v>#N/A</v>
          </cell>
          <cell r="AU649" t="e">
            <v>#N/A</v>
          </cell>
        </row>
        <row r="650">
          <cell r="A650" t="str">
            <v>PSFV4EH4X2</v>
          </cell>
          <cell r="C650" t="e">
            <v>#N/A</v>
          </cell>
          <cell r="D650" t="str">
            <v>PACK  FV GEO 1.52MM 4EH 4X2 AVEC GRILLES</v>
          </cell>
          <cell r="E650">
            <v>1</v>
          </cell>
          <cell r="F650" t="str">
            <v>MEMBRANES ET ANTI-RACINES</v>
          </cell>
          <cell r="G650">
            <v>2</v>
          </cell>
          <cell r="H650" t="str">
            <v>MEMBRANES ET ANTI-RACINES</v>
          </cell>
          <cell r="I650" t="str">
            <v>NB FV</v>
          </cell>
          <cell r="J650" t="str">
            <v>NB de ventes packs FV</v>
          </cell>
          <cell r="K650">
            <v>1</v>
          </cell>
          <cell r="L650" t="str">
            <v>Pack EPDM FV</v>
          </cell>
          <cell r="M650" t="str">
            <v>AQUATIRIS</v>
          </cell>
          <cell r="N650" t="str">
            <v>&lt;Non référencé&gt;</v>
          </cell>
          <cell r="O650" t="str">
            <v>&lt;Article non référencé&gt;</v>
          </cell>
          <cell r="Q650">
            <v>1</v>
          </cell>
          <cell r="R650">
            <v>0</v>
          </cell>
          <cell r="S650" t="e">
            <v>#N/A</v>
          </cell>
          <cell r="T650" t="e">
            <v>#N/A</v>
          </cell>
          <cell r="U650" t="e">
            <v>#N/A</v>
          </cell>
          <cell r="V650">
            <v>0</v>
          </cell>
          <cell r="W650">
            <v>0</v>
          </cell>
          <cell r="X650">
            <v>680.53340000000003</v>
          </cell>
          <cell r="Y650">
            <v>0</v>
          </cell>
          <cell r="Z650"/>
          <cell r="AA650"/>
          <cell r="AB650">
            <v>768.73924999999997</v>
          </cell>
          <cell r="AC650" t="str">
            <v>OK</v>
          </cell>
          <cell r="AD650">
            <v>0</v>
          </cell>
          <cell r="AE650" t="str">
            <v>EUR</v>
          </cell>
          <cell r="AF650">
            <v>0</v>
          </cell>
          <cell r="AI650" t="str">
            <v>NORM</v>
          </cell>
          <cell r="AJ650" t="str">
            <v>Normal</v>
          </cell>
          <cell r="AM650" t="str">
            <v>PX1.2</v>
          </cell>
          <cell r="AN650" t="str">
            <v>Prix magasin + 20% de marg</v>
          </cell>
          <cell r="AP650">
            <v>0</v>
          </cell>
          <cell r="AQ650">
            <v>0</v>
          </cell>
          <cell r="AS650">
            <v>888.31</v>
          </cell>
          <cell r="AT650">
            <v>963.45012199999996</v>
          </cell>
          <cell r="AU650">
            <v>1057.0639025</v>
          </cell>
        </row>
        <row r="651">
          <cell r="A651" t="str">
            <v>PIGE</v>
          </cell>
          <cell r="C651" t="str">
            <v>AN</v>
          </cell>
          <cell r="D651" t="str">
            <v>PIGES POUR CONTROLE DE CONFORMITE</v>
          </cell>
          <cell r="E651">
            <v>16</v>
          </cell>
          <cell r="F651" t="str">
            <v>SUPPORT DE COMMUNICATION</v>
          </cell>
          <cell r="M651" t="str">
            <v>LOXAM</v>
          </cell>
          <cell r="N651" t="str">
            <v>PIGE</v>
          </cell>
          <cell r="O651" t="str">
            <v>PIGES POUR CONTROLE DE CONFORMITE</v>
          </cell>
          <cell r="Q651">
            <v>1</v>
          </cell>
          <cell r="R651">
            <v>0</v>
          </cell>
          <cell r="S651" t="e">
            <v>#N/A</v>
          </cell>
          <cell r="T651" t="e">
            <v>#N/A</v>
          </cell>
          <cell r="U651" t="e">
            <v>#N/A</v>
          </cell>
          <cell r="V651">
            <v>4.5</v>
          </cell>
          <cell r="W651">
            <v>4.5</v>
          </cell>
          <cell r="X651">
            <v>4.5</v>
          </cell>
          <cell r="Y651"/>
          <cell r="Z651"/>
          <cell r="AA651"/>
          <cell r="AB651">
            <v>4.5</v>
          </cell>
          <cell r="AC651" t="str">
            <v>OK</v>
          </cell>
          <cell r="AD651">
            <v>4.5</v>
          </cell>
          <cell r="AE651" t="str">
            <v>EUR</v>
          </cell>
          <cell r="AF651">
            <v>0</v>
          </cell>
          <cell r="AI651" t="str">
            <v>NORM</v>
          </cell>
          <cell r="AJ651" t="str">
            <v>Normal</v>
          </cell>
          <cell r="AM651" t="str">
            <v>PX1.2</v>
          </cell>
          <cell r="AN651" t="str">
            <v>Prix magasin + 20% de marg</v>
          </cell>
          <cell r="AP651">
            <v>0</v>
          </cell>
          <cell r="AQ651">
            <v>0</v>
          </cell>
          <cell r="AS651">
            <v>14.01</v>
          </cell>
          <cell r="AT651">
            <v>15.75</v>
          </cell>
          <cell r="AU651">
            <v>15.75</v>
          </cell>
        </row>
        <row r="652">
          <cell r="A652" t="str">
            <v>PLAQUES PVC</v>
          </cell>
          <cell r="C652" t="e">
            <v>#N/A</v>
          </cell>
          <cell r="D652" t="str">
            <v xml:space="preserve">COFFRAGE </v>
          </cell>
          <cell r="E652">
            <v>4</v>
          </cell>
          <cell r="F652" t="str">
            <v>PIECES DETACHEES</v>
          </cell>
          <cell r="M652" t="str">
            <v>AQUATIRIS</v>
          </cell>
          <cell r="N652" t="str">
            <v>&lt;Non référencé&gt;</v>
          </cell>
          <cell r="O652" t="str">
            <v>&lt;Article non référencé&gt;</v>
          </cell>
          <cell r="Q652">
            <v>1</v>
          </cell>
          <cell r="R652">
            <v>0</v>
          </cell>
          <cell r="S652" t="e">
            <v>#N/A</v>
          </cell>
          <cell r="T652" t="e">
            <v>#N/A</v>
          </cell>
          <cell r="U652" t="e">
            <v>#N/A</v>
          </cell>
          <cell r="V652">
            <v>0</v>
          </cell>
          <cell r="W652">
            <v>0</v>
          </cell>
          <cell r="X652" t="e">
            <v>#N/A</v>
          </cell>
          <cell r="Y652">
            <v>0</v>
          </cell>
          <cell r="Z652"/>
          <cell r="AA652"/>
          <cell r="AB652" t="e">
            <v>#N/A</v>
          </cell>
          <cell r="AC652"/>
          <cell r="AD652">
            <v>0</v>
          </cell>
          <cell r="AE652" t="str">
            <v>EUR</v>
          </cell>
          <cell r="AF652">
            <v>0</v>
          </cell>
          <cell r="AI652" t="str">
            <v>NORM</v>
          </cell>
          <cell r="AJ652" t="str">
            <v>Normal</v>
          </cell>
          <cell r="AM652">
            <v>1</v>
          </cell>
          <cell r="AN652" t="str">
            <v>TARIF KIT</v>
          </cell>
          <cell r="AP652">
            <v>0</v>
          </cell>
          <cell r="AQ652">
            <v>0</v>
          </cell>
          <cell r="AS652">
            <v>0</v>
          </cell>
          <cell r="AT652" t="e">
            <v>#N/A</v>
          </cell>
          <cell r="AU652" t="e">
            <v>#N/A</v>
          </cell>
        </row>
        <row r="653">
          <cell r="A653" t="str">
            <v>SPR900V100</v>
          </cell>
          <cell r="C653" t="e">
            <v>#N/A</v>
          </cell>
          <cell r="D653" t="str">
            <v>POSTE HT900 POMPE DWVOX100</v>
          </cell>
          <cell r="E653">
            <v>9</v>
          </cell>
          <cell r="F653" t="str">
            <v>POSTES DE RELEVAGE</v>
          </cell>
          <cell r="G653">
            <v>5</v>
          </cell>
          <cell r="H653" t="str">
            <v>POSTES DE RELEVAGE</v>
          </cell>
          <cell r="I653" t="str">
            <v>NB PR</v>
          </cell>
          <cell r="J653" t="str">
            <v>NB de ventes de postes de relevage</v>
          </cell>
          <cell r="K653">
            <v>1</v>
          </cell>
          <cell r="L653" t="str">
            <v>POSTES EAUX CHARGEES DIAM 63</v>
          </cell>
          <cell r="M653" t="str">
            <v>AQUATIRIS</v>
          </cell>
          <cell r="N653" t="str">
            <v>&lt;Non référencé&gt;</v>
          </cell>
          <cell r="O653" t="str">
            <v>&lt;Article non référencé&gt;</v>
          </cell>
          <cell r="Q653">
            <v>1</v>
          </cell>
          <cell r="R653">
            <v>0</v>
          </cell>
          <cell r="S653" t="e">
            <v>#N/A</v>
          </cell>
          <cell r="T653" t="e">
            <v>#N/A</v>
          </cell>
          <cell r="U653" t="e">
            <v>#N/A</v>
          </cell>
          <cell r="V653" t="str">
            <v>-</v>
          </cell>
          <cell r="W653">
            <v>0</v>
          </cell>
          <cell r="X653">
            <v>701.27839599999993</v>
          </cell>
          <cell r="Y653">
            <v>0</v>
          </cell>
          <cell r="Z653"/>
          <cell r="AA653"/>
          <cell r="AB653">
            <v>701.26319599999999</v>
          </cell>
          <cell r="AC653" t="str">
            <v>OK</v>
          </cell>
          <cell r="AD653">
            <v>0</v>
          </cell>
          <cell r="AE653" t="str">
            <v>EUR</v>
          </cell>
          <cell r="AF653">
            <v>0</v>
          </cell>
          <cell r="AI653" t="str">
            <v>NORM</v>
          </cell>
          <cell r="AJ653" t="str">
            <v>Normal</v>
          </cell>
          <cell r="AM653" t="str">
            <v>PX1.2</v>
          </cell>
          <cell r="AN653" t="str">
            <v>Prix magasin + 20% de marg</v>
          </cell>
          <cell r="AP653">
            <v>0</v>
          </cell>
          <cell r="AQ653">
            <v>0</v>
          </cell>
          <cell r="AS653">
            <v>980.22</v>
          </cell>
          <cell r="AT653">
            <v>1062.0793715000002</v>
          </cell>
          <cell r="AU653">
            <v>1060.8471315000004</v>
          </cell>
        </row>
        <row r="654">
          <cell r="A654" t="str">
            <v>PL-CLIENT</v>
          </cell>
          <cell r="C654" t="str">
            <v>AN</v>
          </cell>
          <cell r="D654" t="str">
            <v>PLAQUETTE CLIENTELE</v>
          </cell>
          <cell r="E654">
            <v>16</v>
          </cell>
          <cell r="F654" t="str">
            <v>SUPPORT DE COMMUNICATION</v>
          </cell>
          <cell r="G654">
            <v>10</v>
          </cell>
          <cell r="H654" t="str">
            <v>SUPPORT DE COMMUNICATION</v>
          </cell>
          <cell r="M654" t="str">
            <v>MICROLYNX</v>
          </cell>
          <cell r="N654" t="str">
            <v>PL-CLIENT</v>
          </cell>
          <cell r="O654" t="str">
            <v>PLAQUETTE CLIENTELE</v>
          </cell>
          <cell r="Q654">
            <v>1</v>
          </cell>
          <cell r="R654">
            <v>0</v>
          </cell>
          <cell r="S654" t="e">
            <v>#N/A</v>
          </cell>
          <cell r="T654" t="e">
            <v>#N/A</v>
          </cell>
          <cell r="U654" t="e">
            <v>#N/A</v>
          </cell>
          <cell r="V654">
            <v>3.9</v>
          </cell>
          <cell r="W654">
            <v>3.9</v>
          </cell>
          <cell r="X654">
            <v>3.9</v>
          </cell>
          <cell r="Y654"/>
          <cell r="Z654"/>
          <cell r="AA654"/>
          <cell r="AB654">
            <v>3.9</v>
          </cell>
          <cell r="AC654" t="str">
            <v>OK</v>
          </cell>
          <cell r="AD654">
            <v>3.9</v>
          </cell>
          <cell r="AE654" t="str">
            <v>EUR</v>
          </cell>
          <cell r="AF654">
            <v>0</v>
          </cell>
          <cell r="AI654" t="str">
            <v>NORM</v>
          </cell>
          <cell r="AJ654" t="str">
            <v>Normal</v>
          </cell>
          <cell r="AM654" t="str">
            <v>PX1.2</v>
          </cell>
          <cell r="AN654" t="str">
            <v>Prix magasin + 20% de marg</v>
          </cell>
          <cell r="AP654">
            <v>0</v>
          </cell>
          <cell r="AQ654">
            <v>0</v>
          </cell>
          <cell r="AS654">
            <v>4.74</v>
          </cell>
          <cell r="AT654">
            <v>4.875</v>
          </cell>
          <cell r="AU654">
            <v>4.875</v>
          </cell>
        </row>
        <row r="655">
          <cell r="A655" t="str">
            <v>PCG4EH</v>
          </cell>
          <cell r="C655" t="e">
            <v>#N/A</v>
          </cell>
          <cell r="D655" t="str">
            <v>COFFRAGE FV GRAVITAIRE 4EH 4X2</v>
          </cell>
          <cell r="E655">
            <v>12</v>
          </cell>
          <cell r="F655" t="str">
            <v>KITS BACS/KITS COFFRAGES</v>
          </cell>
          <cell r="G655">
            <v>3</v>
          </cell>
          <cell r="H655" t="str">
            <v>KITS COFFRAGES</v>
          </cell>
          <cell r="I655" t="str">
            <v>NB COFFR</v>
          </cell>
          <cell r="J655" t="str">
            <v>NB de ventes de coffrage PVC</v>
          </cell>
          <cell r="M655" t="str">
            <v>AQUATIRIS</v>
          </cell>
          <cell r="N655" t="str">
            <v>&lt;Non référencé&gt;</v>
          </cell>
          <cell r="O655" t="str">
            <v>&lt;Article non référencé&gt;</v>
          </cell>
          <cell r="Q655">
            <v>1</v>
          </cell>
          <cell r="R655">
            <v>0</v>
          </cell>
          <cell r="S655" t="e">
            <v>#N/A</v>
          </cell>
          <cell r="T655" t="e">
            <v>#N/A</v>
          </cell>
          <cell r="U655" t="e">
            <v>#N/A</v>
          </cell>
          <cell r="V655" t="str">
            <v>-</v>
          </cell>
          <cell r="W655">
            <v>0</v>
          </cell>
          <cell r="X655">
            <v>695.56940000000009</v>
          </cell>
          <cell r="Y655">
            <v>0</v>
          </cell>
          <cell r="Z655"/>
          <cell r="AA655"/>
          <cell r="AB655">
            <v>707.5951</v>
          </cell>
          <cell r="AC655" t="str">
            <v>OK</v>
          </cell>
          <cell r="AD655">
            <v>0</v>
          </cell>
          <cell r="AE655" t="str">
            <v>EUR</v>
          </cell>
          <cell r="AF655">
            <v>0</v>
          </cell>
          <cell r="AI655" t="str">
            <v>NORM</v>
          </cell>
          <cell r="AJ655" t="str">
            <v>Normal</v>
          </cell>
          <cell r="AM655" t="str">
            <v>PX1.2</v>
          </cell>
          <cell r="AN655" t="str">
            <v>Prix magasin + 20% de marg</v>
          </cell>
          <cell r="AP655">
            <v>0</v>
          </cell>
          <cell r="AQ655">
            <v>0</v>
          </cell>
          <cell r="AS655">
            <v>864.45</v>
          </cell>
          <cell r="AT655">
            <v>1062.257425</v>
          </cell>
          <cell r="AU655">
            <v>1079.3948500000001</v>
          </cell>
        </row>
        <row r="656">
          <cell r="A656" t="str">
            <v>PLG4</v>
          </cell>
          <cell r="C656" t="str">
            <v>AN</v>
          </cell>
          <cell r="D656" t="str">
            <v>DISJONCTEUR PLG</v>
          </cell>
          <cell r="E656">
            <v>9</v>
          </cell>
          <cell r="F656" t="str">
            <v>POSTES DE RELEVAGE</v>
          </cell>
          <cell r="G656">
            <v>5</v>
          </cell>
          <cell r="H656" t="str">
            <v>POSTES DE RELEVAGE</v>
          </cell>
          <cell r="K656">
            <v>3</v>
          </cell>
          <cell r="L656" t="str">
            <v>ACCESSOIRES POSTE</v>
          </cell>
          <cell r="M656" t="str">
            <v>EATON</v>
          </cell>
          <cell r="N656">
            <v>264741</v>
          </cell>
          <cell r="O656" t="str">
            <v>PLG4-C2/1N</v>
          </cell>
          <cell r="Q656">
            <v>1</v>
          </cell>
          <cell r="R656">
            <v>1</v>
          </cell>
          <cell r="S656" t="e">
            <v>#N/A</v>
          </cell>
          <cell r="T656" t="e">
            <v>#N/A</v>
          </cell>
          <cell r="U656" t="e">
            <v>#N/A</v>
          </cell>
          <cell r="V656">
            <v>5.56</v>
          </cell>
          <cell r="W656">
            <v>5.56</v>
          </cell>
          <cell r="X656">
            <v>5.56</v>
          </cell>
          <cell r="Y656"/>
          <cell r="Z656"/>
          <cell r="AA656"/>
          <cell r="AB656">
            <v>5.56</v>
          </cell>
          <cell r="AC656" t="str">
            <v>OK</v>
          </cell>
          <cell r="AD656">
            <v>5.56</v>
          </cell>
          <cell r="AE656" t="str">
            <v>EUR</v>
          </cell>
          <cell r="AF656">
            <v>0</v>
          </cell>
          <cell r="AI656" t="str">
            <v>NORM</v>
          </cell>
          <cell r="AJ656" t="str">
            <v>Normal</v>
          </cell>
          <cell r="AM656" t="str">
            <v>PX1.2</v>
          </cell>
          <cell r="AN656" t="str">
            <v>Prix magasin + 20% de marg</v>
          </cell>
          <cell r="AP656">
            <v>0</v>
          </cell>
          <cell r="AQ656">
            <v>0</v>
          </cell>
          <cell r="AS656">
            <v>7.78</v>
          </cell>
          <cell r="AT656">
            <v>8.34</v>
          </cell>
          <cell r="AU656">
            <v>8.34</v>
          </cell>
        </row>
        <row r="657">
          <cell r="A657" t="str">
            <v>PLG6</v>
          </cell>
          <cell r="C657" t="str">
            <v>AN</v>
          </cell>
          <cell r="D657" t="str">
            <v>DISJONCTEUR ELECTROVANNE 2A</v>
          </cell>
          <cell r="M657" t="str">
            <v>REXEL</v>
          </cell>
          <cell r="N657" t="str">
            <v>EONPLG6-C2/1N</v>
          </cell>
          <cell r="O657" t="str">
            <v>disjoncteur electrovanne 2A</v>
          </cell>
          <cell r="Q657">
            <v>1</v>
          </cell>
          <cell r="R657">
            <v>1</v>
          </cell>
          <cell r="S657" t="e">
            <v>#N/A</v>
          </cell>
          <cell r="T657" t="e">
            <v>#N/A</v>
          </cell>
          <cell r="U657" t="e">
            <v>#N/A</v>
          </cell>
          <cell r="V657">
            <v>27.83</v>
          </cell>
          <cell r="W657">
            <v>27.83</v>
          </cell>
          <cell r="X657">
            <v>20.604700000000001</v>
          </cell>
          <cell r="Y657"/>
          <cell r="Z657"/>
          <cell r="AA657"/>
          <cell r="AB657">
            <v>20.604700000000001</v>
          </cell>
          <cell r="AC657" t="str">
            <v>OK</v>
          </cell>
          <cell r="AD657">
            <v>27.83</v>
          </cell>
          <cell r="AE657" t="str">
            <v>EUR</v>
          </cell>
          <cell r="AF657">
            <v>0</v>
          </cell>
          <cell r="AI657" t="str">
            <v>NORM</v>
          </cell>
          <cell r="AJ657" t="str">
            <v>Normal</v>
          </cell>
          <cell r="AM657" t="str">
            <v>PX1.2</v>
          </cell>
          <cell r="AN657" t="str">
            <v>Prix magasin + 20% de marg</v>
          </cell>
          <cell r="AP657">
            <v>0</v>
          </cell>
          <cell r="AQ657">
            <v>0</v>
          </cell>
          <cell r="AS657">
            <v>41.75</v>
          </cell>
          <cell r="AT657">
            <v>30.907050000000002</v>
          </cell>
          <cell r="AU657">
            <v>30.907050000000002</v>
          </cell>
        </row>
        <row r="658">
          <cell r="A658" t="str">
            <v>SPR1200V100</v>
          </cell>
          <cell r="C658" t="e">
            <v>#N/A</v>
          </cell>
          <cell r="D658" t="str">
            <v>POSTE HT1200 POMPE DWVOX100</v>
          </cell>
          <cell r="E658">
            <v>9</v>
          </cell>
          <cell r="F658" t="str">
            <v>POSTES DE RELEVAGE</v>
          </cell>
          <cell r="G658">
            <v>5</v>
          </cell>
          <cell r="H658" t="str">
            <v>POSTES DE RELEVAGE</v>
          </cell>
          <cell r="I658" t="str">
            <v>NB PR</v>
          </cell>
          <cell r="J658" t="str">
            <v>NB de ventes de postes de relevage</v>
          </cell>
          <cell r="K658">
            <v>1</v>
          </cell>
          <cell r="L658" t="str">
            <v>POSTES EAUX CHARGEES DIAM 63</v>
          </cell>
          <cell r="M658" t="str">
            <v>AQUATIRIS</v>
          </cell>
          <cell r="N658" t="str">
            <v>&lt;Non référencé&gt;</v>
          </cell>
          <cell r="O658" t="str">
            <v>&lt;Article non référencé&gt;</v>
          </cell>
          <cell r="Q658">
            <v>1</v>
          </cell>
          <cell r="R658">
            <v>0</v>
          </cell>
          <cell r="S658" t="e">
            <v>#N/A</v>
          </cell>
          <cell r="T658" t="e">
            <v>#N/A</v>
          </cell>
          <cell r="U658" t="e">
            <v>#N/A</v>
          </cell>
          <cell r="V658" t="str">
            <v>-</v>
          </cell>
          <cell r="W658">
            <v>0</v>
          </cell>
          <cell r="X658">
            <v>713.27839600000004</v>
          </cell>
          <cell r="Y658">
            <v>0</v>
          </cell>
          <cell r="Z658"/>
          <cell r="AA658"/>
          <cell r="AB658">
            <v>713.26319600000011</v>
          </cell>
          <cell r="AC658" t="str">
            <v>OK</v>
          </cell>
          <cell r="AD658">
            <v>0</v>
          </cell>
          <cell r="AE658" t="str">
            <v>EUR</v>
          </cell>
          <cell r="AF658">
            <v>0</v>
          </cell>
          <cell r="AI658" t="str">
            <v>NORM</v>
          </cell>
          <cell r="AJ658" t="str">
            <v>Normal</v>
          </cell>
          <cell r="AM658" t="str">
            <v>PX1.2</v>
          </cell>
          <cell r="AN658" t="str">
            <v>Prix magasin + 20% de marg</v>
          </cell>
          <cell r="AP658">
            <v>0</v>
          </cell>
          <cell r="AQ658">
            <v>0</v>
          </cell>
          <cell r="AS658">
            <v>978.07</v>
          </cell>
          <cell r="AT658">
            <v>1080.0793715</v>
          </cell>
          <cell r="AU658">
            <v>1078.8471314999999</v>
          </cell>
        </row>
        <row r="659">
          <cell r="A659" t="str">
            <v>SPR1500V75</v>
          </cell>
          <cell r="C659" t="e">
            <v>#N/A</v>
          </cell>
          <cell r="D659" t="str">
            <v>POSTE HT1500 POMPE DWVOX75</v>
          </cell>
          <cell r="E659">
            <v>9</v>
          </cell>
          <cell r="F659" t="str">
            <v>POSTES DE RELEVAGE</v>
          </cell>
          <cell r="G659">
            <v>5</v>
          </cell>
          <cell r="H659" t="str">
            <v>POSTES DE RELEVAGE</v>
          </cell>
          <cell r="I659" t="str">
            <v>NB PR</v>
          </cell>
          <cell r="J659" t="str">
            <v>NB de ventes de postes de relevage</v>
          </cell>
          <cell r="K659">
            <v>1</v>
          </cell>
          <cell r="L659" t="str">
            <v>POSTES EAUX CHARGEES DIAM 63</v>
          </cell>
          <cell r="M659" t="str">
            <v>AQUATIRIS</v>
          </cell>
          <cell r="N659" t="str">
            <v>&lt;Non référencé&gt;</v>
          </cell>
          <cell r="O659" t="str">
            <v>&lt;Article non référencé&gt;</v>
          </cell>
          <cell r="Q659">
            <v>1</v>
          </cell>
          <cell r="R659">
            <v>0</v>
          </cell>
          <cell r="S659" t="e">
            <v>#N/A</v>
          </cell>
          <cell r="T659" t="e">
            <v>#N/A</v>
          </cell>
          <cell r="U659" t="e">
            <v>#N/A</v>
          </cell>
          <cell r="V659" t="str">
            <v>-</v>
          </cell>
          <cell r="W659">
            <v>0</v>
          </cell>
          <cell r="X659">
            <v>682.24587600000007</v>
          </cell>
          <cell r="Y659">
            <v>0</v>
          </cell>
          <cell r="Z659"/>
          <cell r="AA659"/>
          <cell r="AB659">
            <v>720.23711600000001</v>
          </cell>
          <cell r="AC659" t="str">
            <v>OK</v>
          </cell>
          <cell r="AD659">
            <v>0</v>
          </cell>
          <cell r="AE659" t="str">
            <v>EUR</v>
          </cell>
          <cell r="AF659">
            <v>0</v>
          </cell>
          <cell r="AI659" t="str">
            <v>NORM</v>
          </cell>
          <cell r="AJ659" t="str">
            <v>Normal</v>
          </cell>
          <cell r="AM659" t="str">
            <v>PX1.2</v>
          </cell>
          <cell r="AN659" t="str">
            <v>Prix magasin + 20% de marg</v>
          </cell>
          <cell r="AP659">
            <v>0</v>
          </cell>
          <cell r="AQ659">
            <v>0</v>
          </cell>
          <cell r="AS659">
            <v>953.64</v>
          </cell>
          <cell r="AT659">
            <v>1033.4179699000001</v>
          </cell>
          <cell r="AU659">
            <v>1089.1942951000005</v>
          </cell>
        </row>
        <row r="660">
          <cell r="A660" t="str">
            <v>SPR900V150</v>
          </cell>
          <cell r="C660" t="e">
            <v>#N/A</v>
          </cell>
          <cell r="D660" t="str">
            <v>POSTE HT900 POMPE DWVOX150</v>
          </cell>
          <cell r="E660">
            <v>9</v>
          </cell>
          <cell r="F660" t="str">
            <v>POSTES DE RELEVAGE</v>
          </cell>
          <cell r="G660">
            <v>5</v>
          </cell>
          <cell r="H660" t="str">
            <v>POSTES DE RELEVAGE</v>
          </cell>
          <cell r="I660" t="str">
            <v>NB PR</v>
          </cell>
          <cell r="J660" t="str">
            <v>NB de ventes de postes de relevage</v>
          </cell>
          <cell r="K660">
            <v>1</v>
          </cell>
          <cell r="L660" t="str">
            <v>POSTES EAUX CHARGEES DIAM 63</v>
          </cell>
          <cell r="M660" t="str">
            <v>AQUATIRIS</v>
          </cell>
          <cell r="N660" t="str">
            <v>&lt;Non référencé&gt;</v>
          </cell>
          <cell r="O660" t="str">
            <v>&lt;Article non référencé&gt;</v>
          </cell>
          <cell r="Q660">
            <v>1</v>
          </cell>
          <cell r="R660">
            <v>0</v>
          </cell>
          <cell r="S660" t="e">
            <v>#N/A</v>
          </cell>
          <cell r="T660" t="e">
            <v>#N/A</v>
          </cell>
          <cell r="U660" t="e">
            <v>#N/A</v>
          </cell>
          <cell r="V660" t="str">
            <v>-</v>
          </cell>
          <cell r="W660">
            <v>0</v>
          </cell>
          <cell r="X660">
            <v>708.27839599999993</v>
          </cell>
          <cell r="Y660">
            <v>0</v>
          </cell>
          <cell r="Z660"/>
          <cell r="AA660"/>
          <cell r="AB660">
            <v>721.26319599999999</v>
          </cell>
          <cell r="AC660" t="str">
            <v>OK</v>
          </cell>
          <cell r="AD660">
            <v>0</v>
          </cell>
          <cell r="AE660" t="str">
            <v>EUR</v>
          </cell>
          <cell r="AF660">
            <v>0</v>
          </cell>
          <cell r="AI660" t="str">
            <v>NORM</v>
          </cell>
          <cell r="AJ660" t="str">
            <v>Normal</v>
          </cell>
          <cell r="AM660" t="str">
            <v>PX1.2</v>
          </cell>
          <cell r="AN660" t="str">
            <v>Prix magasin + 20% de marg</v>
          </cell>
          <cell r="AP660">
            <v>0</v>
          </cell>
          <cell r="AQ660">
            <v>0</v>
          </cell>
          <cell r="AS660">
            <v>993.3</v>
          </cell>
          <cell r="AT660">
            <v>1072.5793715000002</v>
          </cell>
          <cell r="AU660">
            <v>1090.8471315000004</v>
          </cell>
        </row>
        <row r="661">
          <cell r="A661" t="str">
            <v>PFV10EH8x2.5</v>
          </cell>
          <cell r="C661" t="e">
            <v>#N/A</v>
          </cell>
          <cell r="D661" t="str">
            <v>PACK FV GEO 1.52MM 10EH8X2.5 SANS GRILLE</v>
          </cell>
          <cell r="E661">
            <v>1</v>
          </cell>
          <cell r="F661" t="str">
            <v>MEMBRANES ET ANTI-RACINES</v>
          </cell>
          <cell r="G661">
            <v>2</v>
          </cell>
          <cell r="H661" t="str">
            <v>MEMBRANES ET ANTI-RACINES</v>
          </cell>
          <cell r="I661" t="str">
            <v>NB FV</v>
          </cell>
          <cell r="J661" t="str">
            <v>NB de ventes packs FV</v>
          </cell>
          <cell r="K661">
            <v>1</v>
          </cell>
          <cell r="L661" t="str">
            <v>Pack EPDM FV</v>
          </cell>
          <cell r="M661" t="str">
            <v>AQUATIRIS</v>
          </cell>
          <cell r="N661" t="str">
            <v>&lt;Non référencé&gt;</v>
          </cell>
          <cell r="O661" t="str">
            <v>&lt;Article non référencé&gt;</v>
          </cell>
          <cell r="Q661">
            <v>1</v>
          </cell>
          <cell r="R661">
            <v>0</v>
          </cell>
          <cell r="S661" t="e">
            <v>#N/A</v>
          </cell>
          <cell r="T661" t="e">
            <v>#N/A</v>
          </cell>
          <cell r="U661" t="e">
            <v>#N/A</v>
          </cell>
          <cell r="V661">
            <v>0</v>
          </cell>
          <cell r="W661">
            <v>0</v>
          </cell>
          <cell r="X661">
            <v>659.09</v>
          </cell>
          <cell r="Y661">
            <v>0</v>
          </cell>
          <cell r="Z661"/>
          <cell r="AA661"/>
          <cell r="AB661">
            <v>819.08500000000004</v>
          </cell>
          <cell r="AC661" t="str">
            <v>OK</v>
          </cell>
          <cell r="AD661">
            <v>0</v>
          </cell>
          <cell r="AE661" t="str">
            <v>EUR</v>
          </cell>
          <cell r="AF661">
            <v>0</v>
          </cell>
          <cell r="AI661" t="str">
            <v>NORM</v>
          </cell>
          <cell r="AJ661" t="str">
            <v>Normal</v>
          </cell>
          <cell r="AM661" t="str">
            <v>PX1.2</v>
          </cell>
          <cell r="AN661" t="str">
            <v>Prix magasin + 20% de marg</v>
          </cell>
          <cell r="AO661">
            <v>1</v>
          </cell>
          <cell r="AP661">
            <v>0</v>
          </cell>
          <cell r="AQ661">
            <v>0</v>
          </cell>
          <cell r="AS661">
            <v>875.01</v>
          </cell>
          <cell r="AT661">
            <v>882.46839999999997</v>
          </cell>
          <cell r="AU661">
            <v>1095.2617500000001</v>
          </cell>
        </row>
        <row r="662">
          <cell r="A662" t="str">
            <v>PLV</v>
          </cell>
          <cell r="C662" t="e">
            <v>#N/A</v>
          </cell>
          <cell r="D662" t="str">
            <v>PLUS VALUE POMPE</v>
          </cell>
          <cell r="E662">
            <v>9</v>
          </cell>
          <cell r="F662" t="str">
            <v>POSTES DE RELEVAGE</v>
          </cell>
          <cell r="K662">
            <v>3</v>
          </cell>
          <cell r="L662" t="str">
            <v>ACCESSOIRES POSTE</v>
          </cell>
          <cell r="Q662">
            <v>0</v>
          </cell>
          <cell r="R662">
            <v>0</v>
          </cell>
          <cell r="S662" t="e">
            <v>#N/A</v>
          </cell>
          <cell r="T662" t="e">
            <v>#N/A</v>
          </cell>
          <cell r="U662" t="e">
            <v>#N/A</v>
          </cell>
          <cell r="V662">
            <v>0</v>
          </cell>
          <cell r="W662">
            <v>0</v>
          </cell>
          <cell r="X662" t="e">
            <v>#N/A</v>
          </cell>
          <cell r="Y662">
            <v>0</v>
          </cell>
          <cell r="Z662"/>
          <cell r="AA662"/>
          <cell r="AB662" t="e">
            <v>#N/A</v>
          </cell>
          <cell r="AC662"/>
          <cell r="AD662">
            <v>0</v>
          </cell>
          <cell r="AF662">
            <v>0</v>
          </cell>
          <cell r="AI662" t="str">
            <v>NORM</v>
          </cell>
          <cell r="AJ662" t="str">
            <v>Normal</v>
          </cell>
          <cell r="AM662" t="str">
            <v>PX1.2</v>
          </cell>
          <cell r="AN662" t="str">
            <v>Prix magasin + 20% de marg</v>
          </cell>
          <cell r="AP662">
            <v>0</v>
          </cell>
          <cell r="AQ662">
            <v>0</v>
          </cell>
          <cell r="AS662">
            <v>0</v>
          </cell>
          <cell r="AT662" t="e">
            <v>#N/A</v>
          </cell>
          <cell r="AU662" t="e">
            <v>#N/A</v>
          </cell>
        </row>
        <row r="663">
          <cell r="A663" t="str">
            <v>PORT</v>
          </cell>
          <cell r="C663" t="e">
            <v>#N/A</v>
          </cell>
          <cell r="D663" t="str">
            <v>FRAIS D'ENVOI</v>
          </cell>
          <cell r="E663">
            <v>7</v>
          </cell>
          <cell r="F663" t="str">
            <v>FRAIS D'ENVOI</v>
          </cell>
          <cell r="M663" t="str">
            <v>AQUATIRIS</v>
          </cell>
          <cell r="N663" t="str">
            <v>&lt;Non référencé&gt;</v>
          </cell>
          <cell r="O663" t="str">
            <v>&lt;Article non référencé&gt;</v>
          </cell>
          <cell r="Q663">
            <v>1</v>
          </cell>
          <cell r="R663">
            <v>0</v>
          </cell>
          <cell r="S663" t="e">
            <v>#N/A</v>
          </cell>
          <cell r="T663" t="e">
            <v>#N/A</v>
          </cell>
          <cell r="U663" t="e">
            <v>#N/A</v>
          </cell>
          <cell r="V663">
            <v>0</v>
          </cell>
          <cell r="W663">
            <v>0</v>
          </cell>
          <cell r="X663" t="e">
            <v>#N/A</v>
          </cell>
          <cell r="Y663">
            <v>0</v>
          </cell>
          <cell r="Z663"/>
          <cell r="AA663"/>
          <cell r="AB663" t="e">
            <v>#N/A</v>
          </cell>
          <cell r="AC663"/>
          <cell r="AD663">
            <v>0</v>
          </cell>
          <cell r="AE663" t="str">
            <v>EUR</v>
          </cell>
          <cell r="AF663">
            <v>0</v>
          </cell>
          <cell r="AI663" t="str">
            <v>NORM</v>
          </cell>
          <cell r="AJ663" t="str">
            <v>Normal</v>
          </cell>
          <cell r="AM663">
            <v>1</v>
          </cell>
          <cell r="AN663" t="str">
            <v>TARIF KIT</v>
          </cell>
          <cell r="AP663">
            <v>0</v>
          </cell>
          <cell r="AQ663">
            <v>0</v>
          </cell>
          <cell r="AS663">
            <v>0</v>
          </cell>
          <cell r="AT663" t="e">
            <v>#N/A</v>
          </cell>
          <cell r="AU663" t="e">
            <v>#N/A</v>
          </cell>
        </row>
        <row r="664">
          <cell r="A664" t="str">
            <v>PSR8EH8X2</v>
          </cell>
          <cell r="C664" t="e">
            <v>#N/A</v>
          </cell>
          <cell r="D664" t="str">
            <v xml:space="preserve">KIT CAILLEBOTIS FV GEOMEMBRANE 8EH8X2 </v>
          </cell>
          <cell r="E664">
            <v>3</v>
          </cell>
          <cell r="F664" t="str">
            <v>CLOTURES/GRILLES/FINITIONS</v>
          </cell>
          <cell r="G664">
            <v>7</v>
          </cell>
          <cell r="H664" t="str">
            <v>CLOTURES/GRILLES/FINITIONS</v>
          </cell>
          <cell r="K664">
            <v>1</v>
          </cell>
          <cell r="L664" t="str">
            <v>kITS GRILLES CAILLEBOTIS</v>
          </cell>
          <cell r="M664" t="str">
            <v>AQUATIRIS</v>
          </cell>
          <cell r="N664" t="str">
            <v>&lt;Non référencé&gt;</v>
          </cell>
          <cell r="O664" t="str">
            <v>&lt;Article non référencé&gt;</v>
          </cell>
          <cell r="Q664">
            <v>1</v>
          </cell>
          <cell r="R664">
            <v>0</v>
          </cell>
          <cell r="S664" t="e">
            <v>#N/A</v>
          </cell>
          <cell r="T664" t="e">
            <v>#N/A</v>
          </cell>
          <cell r="U664" t="e">
            <v>#N/A</v>
          </cell>
          <cell r="V664">
            <v>0</v>
          </cell>
          <cell r="W664">
            <v>0</v>
          </cell>
          <cell r="X664">
            <v>735.7</v>
          </cell>
          <cell r="Y664">
            <v>0</v>
          </cell>
          <cell r="Z664"/>
          <cell r="AA664"/>
          <cell r="AB664">
            <v>735.7</v>
          </cell>
          <cell r="AC664" t="str">
            <v>OK</v>
          </cell>
          <cell r="AD664">
            <v>0</v>
          </cell>
          <cell r="AE664" t="str">
            <v>EUR</v>
          </cell>
          <cell r="AF664">
            <v>0</v>
          </cell>
          <cell r="AI664" t="str">
            <v>NORM</v>
          </cell>
          <cell r="AJ664" t="str">
            <v>Normal</v>
          </cell>
          <cell r="AM664" t="str">
            <v>PX1.2</v>
          </cell>
          <cell r="AN664" t="str">
            <v>Prix magasin + 20% de marg</v>
          </cell>
          <cell r="AP664">
            <v>0</v>
          </cell>
          <cell r="AQ664">
            <v>0</v>
          </cell>
          <cell r="AS664">
            <v>1034.57</v>
          </cell>
          <cell r="AT664">
            <v>1103.55</v>
          </cell>
          <cell r="AU664">
            <v>1103.55</v>
          </cell>
        </row>
        <row r="665">
          <cell r="A665" t="str">
            <v>PROFILH1505</v>
          </cell>
          <cell r="C665" t="str">
            <v>AN</v>
          </cell>
          <cell r="D665" t="str">
            <v>PROFIL H 1505</v>
          </cell>
          <cell r="E665">
            <v>12</v>
          </cell>
          <cell r="F665" t="str">
            <v>KITS BACS/KITS COFFRAGES</v>
          </cell>
          <cell r="G665">
            <v>3</v>
          </cell>
          <cell r="H665" t="str">
            <v>KITS COFFRAGES</v>
          </cell>
          <cell r="M665" t="str">
            <v>EXTRUPLESA</v>
          </cell>
          <cell r="N665" t="str">
            <v>8252GR1505</v>
          </cell>
          <cell r="O665" t="str">
            <v>PROFIL H 1505</v>
          </cell>
          <cell r="Q665">
            <v>1</v>
          </cell>
          <cell r="R665">
            <v>1</v>
          </cell>
          <cell r="S665" t="e">
            <v>#N/A</v>
          </cell>
          <cell r="T665" t="e">
            <v>#N/A</v>
          </cell>
          <cell r="U665" t="e">
            <v>#N/A</v>
          </cell>
          <cell r="V665">
            <v>3.15</v>
          </cell>
          <cell r="W665">
            <v>3.15</v>
          </cell>
          <cell r="X665">
            <v>3.5122499999999999</v>
          </cell>
          <cell r="Y665"/>
          <cell r="Z665"/>
          <cell r="AA665"/>
          <cell r="AB665">
            <v>3.5122499999999999</v>
          </cell>
          <cell r="AC665" t="str">
            <v>OK</v>
          </cell>
          <cell r="AD665">
            <v>3.15</v>
          </cell>
          <cell r="AE665" t="str">
            <v>EUR</v>
          </cell>
          <cell r="AF665">
            <v>0</v>
          </cell>
          <cell r="AI665" t="str">
            <v>NORM</v>
          </cell>
          <cell r="AJ665" t="str">
            <v>Normal</v>
          </cell>
          <cell r="AM665" t="str">
            <v>PX1.2</v>
          </cell>
          <cell r="AN665" t="str">
            <v>Prix magasin + 20% de marg</v>
          </cell>
          <cell r="AP665">
            <v>0</v>
          </cell>
          <cell r="AQ665">
            <v>0</v>
          </cell>
          <cell r="AS665">
            <v>4.71</v>
          </cell>
          <cell r="AT665">
            <v>5.2683749999999998</v>
          </cell>
          <cell r="AU665">
            <v>5.2683749999999998</v>
          </cell>
        </row>
        <row r="666">
          <cell r="A666" t="str">
            <v>PROFILH1515</v>
          </cell>
          <cell r="C666" t="str">
            <v>AN</v>
          </cell>
          <cell r="D666" t="str">
            <v>PROFIL H 1515</v>
          </cell>
          <cell r="E666">
            <v>12</v>
          </cell>
          <cell r="F666" t="str">
            <v>KITS BACS/KITS COFFRAGES</v>
          </cell>
          <cell r="G666">
            <v>3</v>
          </cell>
          <cell r="H666" t="str">
            <v>KITS COFFRAGES</v>
          </cell>
          <cell r="M666" t="str">
            <v>EXTRUPLESA</v>
          </cell>
          <cell r="N666" t="str">
            <v>8252GR1515</v>
          </cell>
          <cell r="O666" t="str">
            <v>PROFIL H 1515</v>
          </cell>
          <cell r="Q666">
            <v>1</v>
          </cell>
          <cell r="R666">
            <v>1</v>
          </cell>
          <cell r="S666" t="e">
            <v>#N/A</v>
          </cell>
          <cell r="T666" t="e">
            <v>#N/A</v>
          </cell>
          <cell r="U666" t="e">
            <v>#N/A</v>
          </cell>
          <cell r="V666">
            <v>3.17</v>
          </cell>
          <cell r="W666">
            <v>3.17</v>
          </cell>
          <cell r="X666">
            <v>3.5345499999999999</v>
          </cell>
          <cell r="Y666"/>
          <cell r="Z666"/>
          <cell r="AA666"/>
          <cell r="AB666">
            <v>3.5345499999999999</v>
          </cell>
          <cell r="AC666" t="str">
            <v>OK</v>
          </cell>
          <cell r="AD666">
            <v>3.17</v>
          </cell>
          <cell r="AE666" t="str">
            <v>EUR</v>
          </cell>
          <cell r="AF666">
            <v>0</v>
          </cell>
          <cell r="AI666" t="str">
            <v>NORM</v>
          </cell>
          <cell r="AJ666" t="str">
            <v>Normal</v>
          </cell>
          <cell r="AM666" t="str">
            <v>PX1.2</v>
          </cell>
          <cell r="AN666" t="str">
            <v>Prix magasin + 20% de marg</v>
          </cell>
          <cell r="AP666">
            <v>0</v>
          </cell>
          <cell r="AQ666">
            <v>0</v>
          </cell>
          <cell r="AS666">
            <v>4.76</v>
          </cell>
          <cell r="AT666">
            <v>5.301825</v>
          </cell>
          <cell r="AU666">
            <v>5.301825</v>
          </cell>
        </row>
        <row r="667">
          <cell r="A667" t="str">
            <v>PROFILH1810</v>
          </cell>
          <cell r="C667" t="e">
            <v>#N/A</v>
          </cell>
          <cell r="D667" t="str">
            <v>PROFIL H 1810</v>
          </cell>
          <cell r="E667">
            <v>12</v>
          </cell>
          <cell r="F667" t="str">
            <v>KITS BACS/KITS COFFRAGES</v>
          </cell>
          <cell r="G667">
            <v>3</v>
          </cell>
          <cell r="H667" t="str">
            <v>KITS COFFRAGES</v>
          </cell>
          <cell r="M667" t="str">
            <v>EXTRUPLESA</v>
          </cell>
          <cell r="N667" t="str">
            <v>PROFILH1810</v>
          </cell>
          <cell r="O667" t="str">
            <v>PROFIL H 1810</v>
          </cell>
          <cell r="Q667">
            <v>1</v>
          </cell>
          <cell r="R667">
            <v>1</v>
          </cell>
          <cell r="S667" t="e">
            <v>#N/A</v>
          </cell>
          <cell r="T667" t="e">
            <v>#N/A</v>
          </cell>
          <cell r="U667" t="e">
            <v>#N/A</v>
          </cell>
          <cell r="V667">
            <v>0</v>
          </cell>
          <cell r="W667">
            <v>0</v>
          </cell>
          <cell r="X667" t="e">
            <v>#N/A</v>
          </cell>
          <cell r="Y667">
            <v>0</v>
          </cell>
          <cell r="Z667"/>
          <cell r="AA667"/>
          <cell r="AB667" t="e">
            <v>#N/A</v>
          </cell>
          <cell r="AC667"/>
          <cell r="AD667">
            <v>0</v>
          </cell>
          <cell r="AE667" t="str">
            <v>EUR</v>
          </cell>
          <cell r="AF667">
            <v>0</v>
          </cell>
          <cell r="AI667" t="str">
            <v>NORM</v>
          </cell>
          <cell r="AJ667" t="str">
            <v>Normal</v>
          </cell>
          <cell r="AM667" t="str">
            <v>PX1.2</v>
          </cell>
          <cell r="AN667" t="str">
            <v>Prix magasin + 20% de marg</v>
          </cell>
          <cell r="AP667">
            <v>0</v>
          </cell>
          <cell r="AQ667">
            <v>0</v>
          </cell>
          <cell r="AS667">
            <v>4.71</v>
          </cell>
          <cell r="AT667" t="e">
            <v>#N/A</v>
          </cell>
          <cell r="AU667" t="e">
            <v>#N/A</v>
          </cell>
        </row>
        <row r="668">
          <cell r="A668" t="str">
            <v>PROFILH2005</v>
          </cell>
          <cell r="C668" t="str">
            <v>AN</v>
          </cell>
          <cell r="D668" t="str">
            <v>PROFIL H 2005</v>
          </cell>
          <cell r="E668">
            <v>12</v>
          </cell>
          <cell r="F668" t="str">
            <v>KITS BACS/KITS COFFRAGES</v>
          </cell>
          <cell r="G668">
            <v>3</v>
          </cell>
          <cell r="H668" t="str">
            <v>KITS COFFRAGES</v>
          </cell>
          <cell r="M668" t="str">
            <v>EXTRUPLESA</v>
          </cell>
          <cell r="N668" t="str">
            <v>8252GR2005</v>
          </cell>
          <cell r="O668" t="str">
            <v>PROFIL H 2005</v>
          </cell>
          <cell r="Q668">
            <v>1</v>
          </cell>
          <cell r="R668">
            <v>1</v>
          </cell>
          <cell r="S668" t="e">
            <v>#N/A</v>
          </cell>
          <cell r="T668" t="e">
            <v>#N/A</v>
          </cell>
          <cell r="U668" t="e">
            <v>#N/A</v>
          </cell>
          <cell r="V668">
            <v>4.1900000000000004</v>
          </cell>
          <cell r="W668">
            <v>4.1900000000000004</v>
          </cell>
          <cell r="X668">
            <v>4.6718500000000001</v>
          </cell>
          <cell r="Y668"/>
          <cell r="Z668"/>
          <cell r="AA668"/>
          <cell r="AB668">
            <v>4.6718500000000001</v>
          </cell>
          <cell r="AC668" t="str">
            <v>OK</v>
          </cell>
          <cell r="AD668">
            <v>4.1900000000000004</v>
          </cell>
          <cell r="AE668" t="str">
            <v>EUR</v>
          </cell>
          <cell r="AF668">
            <v>0</v>
          </cell>
          <cell r="AI668" t="str">
            <v>NORM</v>
          </cell>
          <cell r="AJ668" t="str">
            <v>Normal</v>
          </cell>
          <cell r="AM668" t="str">
            <v>PX1.2</v>
          </cell>
          <cell r="AN668" t="str">
            <v>Prix magasin + 20% de marg</v>
          </cell>
          <cell r="AP668">
            <v>0</v>
          </cell>
          <cell r="AQ668">
            <v>0</v>
          </cell>
          <cell r="AS668">
            <v>6.29</v>
          </cell>
          <cell r="AT668">
            <v>7.0077750000000005</v>
          </cell>
          <cell r="AU668">
            <v>7.0077750000000005</v>
          </cell>
        </row>
        <row r="669">
          <cell r="A669" t="str">
            <v>PROFILH2025</v>
          </cell>
          <cell r="C669" t="str">
            <v>AN</v>
          </cell>
          <cell r="D669" t="str">
            <v>PROFIL H 2025</v>
          </cell>
          <cell r="E669">
            <v>12</v>
          </cell>
          <cell r="F669" t="str">
            <v>KITS BACS/KITS COFFRAGES</v>
          </cell>
          <cell r="G669">
            <v>3</v>
          </cell>
          <cell r="H669" t="str">
            <v>KITS COFFRAGES</v>
          </cell>
          <cell r="M669" t="str">
            <v>EXTRUPLESA</v>
          </cell>
          <cell r="N669" t="str">
            <v>8252GR2025</v>
          </cell>
          <cell r="O669" t="str">
            <v>PROFIL H 2025</v>
          </cell>
          <cell r="Q669">
            <v>1</v>
          </cell>
          <cell r="R669">
            <v>1</v>
          </cell>
          <cell r="S669" t="e">
            <v>#N/A</v>
          </cell>
          <cell r="T669" t="e">
            <v>#N/A</v>
          </cell>
          <cell r="U669" t="e">
            <v>#N/A</v>
          </cell>
          <cell r="V669">
            <v>4.2300000000000004</v>
          </cell>
          <cell r="W669">
            <v>4.2300000000000004</v>
          </cell>
          <cell r="X669">
            <v>4.71645</v>
          </cell>
          <cell r="Y669"/>
          <cell r="Z669"/>
          <cell r="AA669"/>
          <cell r="AB669">
            <v>4.71645</v>
          </cell>
          <cell r="AC669" t="str">
            <v>OK</v>
          </cell>
          <cell r="AD669">
            <v>4.2300000000000004</v>
          </cell>
          <cell r="AE669" t="str">
            <v>EUR</v>
          </cell>
          <cell r="AF669">
            <v>0</v>
          </cell>
          <cell r="AI669" t="str">
            <v>NORM</v>
          </cell>
          <cell r="AJ669" t="str">
            <v>Normal</v>
          </cell>
          <cell r="AM669" t="str">
            <v>PX1.2</v>
          </cell>
          <cell r="AN669" t="str">
            <v>Prix magasin + 20% de marg</v>
          </cell>
          <cell r="AP669">
            <v>0</v>
          </cell>
          <cell r="AQ669">
            <v>0</v>
          </cell>
          <cell r="AS669">
            <v>6.35</v>
          </cell>
          <cell r="AT669">
            <v>7.074675</v>
          </cell>
          <cell r="AU669">
            <v>7.074675</v>
          </cell>
        </row>
        <row r="670">
          <cell r="A670" t="str">
            <v>PROFILH2110</v>
          </cell>
          <cell r="C670" t="str">
            <v>AN</v>
          </cell>
          <cell r="D670" t="str">
            <v>PROFIL H 2110</v>
          </cell>
          <cell r="E670">
            <v>12</v>
          </cell>
          <cell r="F670" t="str">
            <v>KITS BACS/KITS COFFRAGES</v>
          </cell>
          <cell r="G670">
            <v>3</v>
          </cell>
          <cell r="H670" t="str">
            <v>KITS COFFRAGES</v>
          </cell>
          <cell r="M670" t="str">
            <v>EXTRUPLESA</v>
          </cell>
          <cell r="N670" t="str">
            <v>8252GR2110</v>
          </cell>
          <cell r="O670" t="str">
            <v>PROFIL H 2110</v>
          </cell>
          <cell r="Q670">
            <v>1</v>
          </cell>
          <cell r="R670">
            <v>1</v>
          </cell>
          <cell r="S670" t="e">
            <v>#N/A</v>
          </cell>
          <cell r="T670" t="e">
            <v>#N/A</v>
          </cell>
          <cell r="U670" t="e">
            <v>#N/A</v>
          </cell>
          <cell r="V670">
            <v>4.41</v>
          </cell>
          <cell r="W670">
            <v>4.41</v>
          </cell>
          <cell r="X670">
            <v>4.9171500000000004</v>
          </cell>
          <cell r="Y670"/>
          <cell r="Z670"/>
          <cell r="AA670"/>
          <cell r="AB670">
            <v>4.9171500000000004</v>
          </cell>
          <cell r="AC670" t="str">
            <v>OK</v>
          </cell>
          <cell r="AD670">
            <v>4.41</v>
          </cell>
          <cell r="AE670" t="str">
            <v>EUR</v>
          </cell>
          <cell r="AF670">
            <v>0</v>
          </cell>
          <cell r="AI670" t="str">
            <v>NORM</v>
          </cell>
          <cell r="AJ670" t="str">
            <v>Normal</v>
          </cell>
          <cell r="AM670" t="str">
            <v>PX1.2</v>
          </cell>
          <cell r="AN670" t="str">
            <v>Prix magasin + 20% de marg</v>
          </cell>
          <cell r="AP670">
            <v>0</v>
          </cell>
          <cell r="AQ670">
            <v>0</v>
          </cell>
          <cell r="AS670">
            <v>6.62</v>
          </cell>
          <cell r="AT670">
            <v>7.375725000000001</v>
          </cell>
          <cell r="AU670">
            <v>7.375725000000001</v>
          </cell>
        </row>
        <row r="671">
          <cell r="A671" t="str">
            <v>PROFILH2220</v>
          </cell>
          <cell r="C671" t="str">
            <v>AN</v>
          </cell>
          <cell r="D671" t="str">
            <v>PROFIL H 2220</v>
          </cell>
          <cell r="E671">
            <v>12</v>
          </cell>
          <cell r="F671" t="str">
            <v>KITS BACS/KITS COFFRAGES</v>
          </cell>
          <cell r="G671">
            <v>3</v>
          </cell>
          <cell r="H671" t="str">
            <v>KITS COFFRAGES</v>
          </cell>
          <cell r="M671" t="str">
            <v>EXTRUPLESA</v>
          </cell>
          <cell r="N671" t="str">
            <v>8252GR2220</v>
          </cell>
          <cell r="O671" t="str">
            <v>PROFIL H 2220</v>
          </cell>
          <cell r="Q671">
            <v>1</v>
          </cell>
          <cell r="R671">
            <v>1</v>
          </cell>
          <cell r="S671" t="e">
            <v>#N/A</v>
          </cell>
          <cell r="T671" t="e">
            <v>#N/A</v>
          </cell>
          <cell r="U671" t="e">
            <v>#N/A</v>
          </cell>
          <cell r="V671">
            <v>4.6399999999999997</v>
          </cell>
          <cell r="W671">
            <v>4.6399999999999997</v>
          </cell>
          <cell r="X671">
            <v>5.1735999999999995</v>
          </cell>
          <cell r="Y671"/>
          <cell r="Z671"/>
          <cell r="AA671"/>
          <cell r="AB671">
            <v>5.1735999999999995</v>
          </cell>
          <cell r="AC671" t="str">
            <v>OK</v>
          </cell>
          <cell r="AD671">
            <v>4.6399999999999997</v>
          </cell>
          <cell r="AE671" t="str">
            <v>EUR</v>
          </cell>
          <cell r="AF671">
            <v>0</v>
          </cell>
          <cell r="AI671" t="str">
            <v>NORM</v>
          </cell>
          <cell r="AJ671" t="str">
            <v>Normal</v>
          </cell>
          <cell r="AM671" t="str">
            <v>PX1.2</v>
          </cell>
          <cell r="AN671" t="str">
            <v>Prix magasin + 20% de marg</v>
          </cell>
          <cell r="AP671">
            <v>0</v>
          </cell>
          <cell r="AQ671">
            <v>0</v>
          </cell>
          <cell r="AS671">
            <v>6.96</v>
          </cell>
          <cell r="AT671">
            <v>7.7603999999999989</v>
          </cell>
          <cell r="AU671">
            <v>7.7603999999999989</v>
          </cell>
        </row>
        <row r="672">
          <cell r="A672" t="str">
            <v>PROFILH2505</v>
          </cell>
          <cell r="C672" t="str">
            <v>AN</v>
          </cell>
          <cell r="D672" t="str">
            <v>PROFIL H 2505</v>
          </cell>
          <cell r="E672">
            <v>12</v>
          </cell>
          <cell r="F672" t="str">
            <v>KITS BACS/KITS COFFRAGES</v>
          </cell>
          <cell r="G672">
            <v>3</v>
          </cell>
          <cell r="H672" t="str">
            <v>KITS COFFRAGES</v>
          </cell>
          <cell r="M672" t="str">
            <v>EXTRUPLESA</v>
          </cell>
          <cell r="N672" t="str">
            <v>8252GR2505</v>
          </cell>
          <cell r="O672" t="str">
            <v>PROFIL H 2505</v>
          </cell>
          <cell r="Q672">
            <v>1</v>
          </cell>
          <cell r="R672">
            <v>1</v>
          </cell>
          <cell r="S672" t="e">
            <v>#N/A</v>
          </cell>
          <cell r="T672" t="e">
            <v>#N/A</v>
          </cell>
          <cell r="U672" t="e">
            <v>#N/A</v>
          </cell>
          <cell r="V672">
            <v>5.23</v>
          </cell>
          <cell r="W672">
            <v>5.23</v>
          </cell>
          <cell r="X672">
            <v>5.8314500000000002</v>
          </cell>
          <cell r="Y672"/>
          <cell r="Z672"/>
          <cell r="AA672"/>
          <cell r="AB672">
            <v>5.8314500000000002</v>
          </cell>
          <cell r="AC672" t="str">
            <v>OK</v>
          </cell>
          <cell r="AD672">
            <v>5.23</v>
          </cell>
          <cell r="AE672" t="str">
            <v>EUR</v>
          </cell>
          <cell r="AF672">
            <v>0</v>
          </cell>
          <cell r="AI672" t="str">
            <v>NORM</v>
          </cell>
          <cell r="AJ672" t="str">
            <v>Normal</v>
          </cell>
          <cell r="AM672" t="str">
            <v>PX1.2</v>
          </cell>
          <cell r="AN672" t="str">
            <v>Prix magasin + 20% de marg</v>
          </cell>
          <cell r="AP672">
            <v>0</v>
          </cell>
          <cell r="AQ672">
            <v>0</v>
          </cell>
          <cell r="AS672">
            <v>7.85</v>
          </cell>
          <cell r="AT672">
            <v>8.7471750000000004</v>
          </cell>
          <cell r="AU672">
            <v>8.7471750000000004</v>
          </cell>
        </row>
        <row r="673">
          <cell r="A673" t="str">
            <v>PROFILH2525</v>
          </cell>
          <cell r="C673" t="str">
            <v>AN</v>
          </cell>
          <cell r="D673" t="str">
            <v>PROFIL H 2525</v>
          </cell>
          <cell r="E673">
            <v>12</v>
          </cell>
          <cell r="F673" t="str">
            <v>KITS BACS/KITS COFFRAGES</v>
          </cell>
          <cell r="G673">
            <v>3</v>
          </cell>
          <cell r="H673" t="str">
            <v>KITS COFFRAGES</v>
          </cell>
          <cell r="M673" t="str">
            <v>EXTRUPLESA</v>
          </cell>
          <cell r="N673" t="str">
            <v>8252GR2525</v>
          </cell>
          <cell r="O673" t="str">
            <v>PROFIL H 2525</v>
          </cell>
          <cell r="Q673">
            <v>1</v>
          </cell>
          <cell r="R673">
            <v>1</v>
          </cell>
          <cell r="S673" t="e">
            <v>#N/A</v>
          </cell>
          <cell r="T673" t="e">
            <v>#N/A</v>
          </cell>
          <cell r="U673" t="e">
            <v>#N/A</v>
          </cell>
          <cell r="V673">
            <v>5.28</v>
          </cell>
          <cell r="W673">
            <v>5.28</v>
          </cell>
          <cell r="X673">
            <v>5.8872</v>
          </cell>
          <cell r="Y673"/>
          <cell r="Z673"/>
          <cell r="AA673"/>
          <cell r="AB673">
            <v>5.8872</v>
          </cell>
          <cell r="AC673" t="str">
            <v>OK</v>
          </cell>
          <cell r="AD673">
            <v>5.28</v>
          </cell>
          <cell r="AE673" t="str">
            <v>EUR</v>
          </cell>
          <cell r="AF673">
            <v>0</v>
          </cell>
          <cell r="AI673" t="str">
            <v>NORM</v>
          </cell>
          <cell r="AJ673" t="str">
            <v>Normal</v>
          </cell>
          <cell r="AM673" t="str">
            <v>PX1.2</v>
          </cell>
          <cell r="AN673" t="str">
            <v>Prix magasin + 20% de marg</v>
          </cell>
          <cell r="AP673">
            <v>0</v>
          </cell>
          <cell r="AQ673">
            <v>0</v>
          </cell>
          <cell r="AS673">
            <v>7.92</v>
          </cell>
          <cell r="AT673">
            <v>8.8308</v>
          </cell>
          <cell r="AU673">
            <v>8.8308</v>
          </cell>
        </row>
        <row r="674">
          <cell r="A674" t="str">
            <v>PSFV10EH10X2</v>
          </cell>
          <cell r="C674" t="e">
            <v>#N/A</v>
          </cell>
          <cell r="D674" t="str">
            <v>PACK  FV GEO 1.52MM 10EH 10X2 AVEC GRILLES</v>
          </cell>
          <cell r="E674">
            <v>1</v>
          </cell>
          <cell r="F674" t="str">
            <v>MEMBRANES ET ANTI-RACINES</v>
          </cell>
          <cell r="G674">
            <v>2</v>
          </cell>
          <cell r="H674" t="str">
            <v>MEMBRANES ET ANTI-RACINES</v>
          </cell>
          <cell r="I674" t="str">
            <v>NB FV</v>
          </cell>
          <cell r="J674" t="str">
            <v>NB de ventes packs FV</v>
          </cell>
          <cell r="K674">
            <v>1</v>
          </cell>
          <cell r="L674" t="str">
            <v>Pack EPDM FV</v>
          </cell>
          <cell r="M674" t="str">
            <v>AQUATIRIS</v>
          </cell>
          <cell r="N674" t="str">
            <v>&lt;Non référencé&gt;</v>
          </cell>
          <cell r="O674" t="str">
            <v>&lt;Article non référencé&gt;</v>
          </cell>
          <cell r="Q674">
            <v>1</v>
          </cell>
          <cell r="R674">
            <v>0</v>
          </cell>
          <cell r="S674" t="e">
            <v>#N/A</v>
          </cell>
          <cell r="T674" t="e">
            <v>#N/A</v>
          </cell>
          <cell r="U674" t="e">
            <v>#N/A</v>
          </cell>
          <cell r="V674">
            <v>0</v>
          </cell>
          <cell r="W674">
            <v>0</v>
          </cell>
          <cell r="X674" t="e">
            <v>#N/A</v>
          </cell>
          <cell r="Y674">
            <v>0</v>
          </cell>
          <cell r="Z674"/>
          <cell r="AA674"/>
          <cell r="AB674" t="e">
            <v>#N/A</v>
          </cell>
          <cell r="AC674"/>
          <cell r="AD674">
            <v>0</v>
          </cell>
          <cell r="AE674" t="str">
            <v>EUR</v>
          </cell>
          <cell r="AF674">
            <v>0</v>
          </cell>
          <cell r="AI674" t="str">
            <v>NORM</v>
          </cell>
          <cell r="AJ674" t="str">
            <v>Normal</v>
          </cell>
          <cell r="AM674" t="str">
            <v>PX1.2</v>
          </cell>
          <cell r="AN674" t="str">
            <v>Prix magasin + 20% de marg</v>
          </cell>
          <cell r="AO674">
            <v>1</v>
          </cell>
          <cell r="AP674">
            <v>0</v>
          </cell>
          <cell r="AQ674">
            <v>0</v>
          </cell>
          <cell r="AS674">
            <v>0</v>
          </cell>
          <cell r="AT674" t="e">
            <v>#N/A</v>
          </cell>
          <cell r="AU674" t="e">
            <v>#N/A</v>
          </cell>
        </row>
        <row r="675">
          <cell r="A675" t="str">
            <v>PCG5EH</v>
          </cell>
          <cell r="C675" t="e">
            <v>#N/A</v>
          </cell>
          <cell r="D675" t="str">
            <v>COFFRAGE FV GRAVITAIRE 5EH 4X2.5</v>
          </cell>
          <cell r="E675">
            <v>12</v>
          </cell>
          <cell r="F675" t="str">
            <v>KITS BACS/KITS COFFRAGES</v>
          </cell>
          <cell r="G675">
            <v>3</v>
          </cell>
          <cell r="H675" t="str">
            <v>KITS COFFRAGES</v>
          </cell>
          <cell r="I675" t="str">
            <v>NB COFFR</v>
          </cell>
          <cell r="J675" t="str">
            <v>NB de ventes de coffrage PVC</v>
          </cell>
          <cell r="M675" t="str">
            <v>AQUATIRIS</v>
          </cell>
          <cell r="N675" t="str">
            <v>&lt;Non référencé&gt;</v>
          </cell>
          <cell r="O675" t="str">
            <v>&lt;Article non référencé&gt;</v>
          </cell>
          <cell r="Q675">
            <v>1</v>
          </cell>
          <cell r="R675">
            <v>0</v>
          </cell>
          <cell r="S675" t="e">
            <v>#N/A</v>
          </cell>
          <cell r="T675" t="e">
            <v>#N/A</v>
          </cell>
          <cell r="U675" t="e">
            <v>#N/A</v>
          </cell>
          <cell r="V675" t="str">
            <v>-</v>
          </cell>
          <cell r="W675">
            <v>0</v>
          </cell>
          <cell r="X675">
            <v>710.81550000000004</v>
          </cell>
          <cell r="Y675">
            <v>0</v>
          </cell>
          <cell r="Z675"/>
          <cell r="AA675"/>
          <cell r="AB675">
            <v>722.71090000000004</v>
          </cell>
          <cell r="AC675" t="str">
            <v>OK</v>
          </cell>
          <cell r="AD675">
            <v>0</v>
          </cell>
          <cell r="AE675" t="str">
            <v>EUR</v>
          </cell>
          <cell r="AF675">
            <v>0</v>
          </cell>
          <cell r="AI675" t="str">
            <v>NORM</v>
          </cell>
          <cell r="AJ675" t="str">
            <v>Normal</v>
          </cell>
          <cell r="AM675" t="str">
            <v>PX1.2</v>
          </cell>
          <cell r="AN675" t="str">
            <v>Prix magasin + 20% de marg</v>
          </cell>
          <cell r="AP675">
            <v>0</v>
          </cell>
          <cell r="AQ675">
            <v>0</v>
          </cell>
          <cell r="AS675">
            <v>1089.25</v>
          </cell>
          <cell r="AT675">
            <v>1088.3425500000001</v>
          </cell>
          <cell r="AU675">
            <v>1105.32005</v>
          </cell>
        </row>
        <row r="676">
          <cell r="A676" t="str">
            <v>SPR1200V150</v>
          </cell>
          <cell r="C676" t="e">
            <v>#N/A</v>
          </cell>
          <cell r="D676" t="str">
            <v>POSTE HT1200 POMPE DWVOX150</v>
          </cell>
          <cell r="E676">
            <v>9</v>
          </cell>
          <cell r="F676" t="str">
            <v>POSTES DE RELEVAGE</v>
          </cell>
          <cell r="G676">
            <v>5</v>
          </cell>
          <cell r="H676" t="str">
            <v>POSTES DE RELEVAGE</v>
          </cell>
          <cell r="I676" t="str">
            <v>NB PR</v>
          </cell>
          <cell r="J676" t="str">
            <v>NB de ventes de postes de relevage</v>
          </cell>
          <cell r="K676">
            <v>1</v>
          </cell>
          <cell r="L676" t="str">
            <v>POSTES EAUX CHARGEES DIAM 63</v>
          </cell>
          <cell r="M676" t="str">
            <v>AQUATIRIS</v>
          </cell>
          <cell r="N676" t="str">
            <v>&lt;Non référencé&gt;</v>
          </cell>
          <cell r="O676" t="str">
            <v>&lt;Article non référencé&gt;</v>
          </cell>
          <cell r="Q676">
            <v>1</v>
          </cell>
          <cell r="R676">
            <v>0</v>
          </cell>
          <cell r="S676" t="e">
            <v>#N/A</v>
          </cell>
          <cell r="T676" t="e">
            <v>#N/A</v>
          </cell>
          <cell r="U676" t="e">
            <v>#N/A</v>
          </cell>
          <cell r="V676" t="str">
            <v>-</v>
          </cell>
          <cell r="W676">
            <v>0</v>
          </cell>
          <cell r="X676">
            <v>720.27839599999993</v>
          </cell>
          <cell r="Y676">
            <v>0</v>
          </cell>
          <cell r="Z676"/>
          <cell r="AA676"/>
          <cell r="AB676">
            <v>733.26319599999999</v>
          </cell>
          <cell r="AC676" t="str">
            <v>OK</v>
          </cell>
          <cell r="AD676">
            <v>0</v>
          </cell>
          <cell r="AE676" t="str">
            <v>EUR</v>
          </cell>
          <cell r="AF676">
            <v>0</v>
          </cell>
          <cell r="AI676" t="str">
            <v>NORM</v>
          </cell>
          <cell r="AJ676" t="str">
            <v>Normal</v>
          </cell>
          <cell r="AM676" t="str">
            <v>PX1.2</v>
          </cell>
          <cell r="AN676" t="str">
            <v>Prix magasin + 20% de marg</v>
          </cell>
          <cell r="AP676">
            <v>0</v>
          </cell>
          <cell r="AQ676">
            <v>0</v>
          </cell>
          <cell r="AS676">
            <v>1008.55</v>
          </cell>
          <cell r="AT676">
            <v>1090.5793715</v>
          </cell>
          <cell r="AU676">
            <v>1108.8471315000004</v>
          </cell>
        </row>
        <row r="677">
          <cell r="A677" t="str">
            <v>SPR1500V100</v>
          </cell>
          <cell r="C677" t="e">
            <v>#N/A</v>
          </cell>
          <cell r="D677" t="str">
            <v>POSTE HT1500 POMPE DWVOX100</v>
          </cell>
          <cell r="E677">
            <v>9</v>
          </cell>
          <cell r="F677" t="str">
            <v>POSTES DE RELEVAGE</v>
          </cell>
          <cell r="G677">
            <v>5</v>
          </cell>
          <cell r="H677" t="str">
            <v>POSTES DE RELEVAGE</v>
          </cell>
          <cell r="I677" t="str">
            <v>NB PR</v>
          </cell>
          <cell r="J677" t="str">
            <v>NB de ventes de postes de relevage</v>
          </cell>
          <cell r="K677">
            <v>1</v>
          </cell>
          <cell r="L677" t="str">
            <v>POSTES EAUX CHARGEES DIAM 63</v>
          </cell>
          <cell r="M677" t="str">
            <v>AQUATIRIS</v>
          </cell>
          <cell r="N677" t="str">
            <v>&lt;Non référencé&gt;</v>
          </cell>
          <cell r="O677" t="str">
            <v>&lt;Article non référencé&gt;</v>
          </cell>
          <cell r="Q677">
            <v>1</v>
          </cell>
          <cell r="R677">
            <v>0</v>
          </cell>
          <cell r="S677" t="e">
            <v>#N/A</v>
          </cell>
          <cell r="T677" t="e">
            <v>#N/A</v>
          </cell>
          <cell r="U677" t="e">
            <v>#N/A</v>
          </cell>
          <cell r="V677" t="str">
            <v>-</v>
          </cell>
          <cell r="W677">
            <v>0</v>
          </cell>
          <cell r="X677">
            <v>748.74587600000007</v>
          </cell>
          <cell r="Y677">
            <v>0</v>
          </cell>
          <cell r="Z677"/>
          <cell r="AA677"/>
          <cell r="AB677">
            <v>748.73711600000001</v>
          </cell>
          <cell r="AC677" t="str">
            <v>OK</v>
          </cell>
          <cell r="AD677">
            <v>0</v>
          </cell>
          <cell r="AE677" t="str">
            <v>EUR</v>
          </cell>
          <cell r="AF677">
            <v>0</v>
          </cell>
          <cell r="AI677" t="str">
            <v>NORM</v>
          </cell>
          <cell r="AJ677" t="str">
            <v>Normal</v>
          </cell>
          <cell r="AM677" t="str">
            <v>PX1.2</v>
          </cell>
          <cell r="AN677" t="str">
            <v>Prix magasin + 20% de marg</v>
          </cell>
          <cell r="AP677">
            <v>0</v>
          </cell>
          <cell r="AQ677">
            <v>0</v>
          </cell>
          <cell r="AS677">
            <v>1053.5</v>
          </cell>
          <cell r="AT677">
            <v>1133.1679699000001</v>
          </cell>
          <cell r="AU677">
            <v>1131.9442951000005</v>
          </cell>
        </row>
        <row r="678">
          <cell r="A678" t="str">
            <v>PFV10EH10x2</v>
          </cell>
          <cell r="C678" t="e">
            <v>#N/A</v>
          </cell>
          <cell r="D678" t="str">
            <v>PACK FV GEO 1.52MM 10EH10X2 SANS GRILLE</v>
          </cell>
          <cell r="E678">
            <v>1</v>
          </cell>
          <cell r="F678" t="str">
            <v>MEMBRANES ET ANTI-RACINES</v>
          </cell>
          <cell r="G678">
            <v>2</v>
          </cell>
          <cell r="H678" t="str">
            <v>MEMBRANES ET ANTI-RACINES</v>
          </cell>
          <cell r="I678" t="str">
            <v>NB FV</v>
          </cell>
          <cell r="J678" t="str">
            <v>NB de ventes packs FV</v>
          </cell>
          <cell r="K678">
            <v>1</v>
          </cell>
          <cell r="L678" t="str">
            <v>Pack EPDM FV</v>
          </cell>
          <cell r="M678" t="str">
            <v>AQUATIRIS</v>
          </cell>
          <cell r="N678" t="str">
            <v>&lt;Non référencé&gt;</v>
          </cell>
          <cell r="O678" t="str">
            <v>&lt;Article non référencé&gt;</v>
          </cell>
          <cell r="Q678">
            <v>1</v>
          </cell>
          <cell r="R678">
            <v>0</v>
          </cell>
          <cell r="S678" t="e">
            <v>#N/A</v>
          </cell>
          <cell r="T678" t="e">
            <v>#N/A</v>
          </cell>
          <cell r="U678" t="e">
            <v>#N/A</v>
          </cell>
          <cell r="V678">
            <v>0</v>
          </cell>
          <cell r="W678">
            <v>0</v>
          </cell>
          <cell r="X678">
            <v>693.37</v>
          </cell>
          <cell r="Y678">
            <v>0</v>
          </cell>
          <cell r="Z678"/>
          <cell r="AA678"/>
          <cell r="AB678">
            <v>861.93500000000006</v>
          </cell>
          <cell r="AC678" t="str">
            <v>OK</v>
          </cell>
          <cell r="AD678">
            <v>0</v>
          </cell>
          <cell r="AE678" t="str">
            <v>EUR</v>
          </cell>
          <cell r="AF678">
            <v>0</v>
          </cell>
          <cell r="AI678" t="str">
            <v>NORM</v>
          </cell>
          <cell r="AJ678" t="str">
            <v>Normal</v>
          </cell>
          <cell r="AM678" t="str">
            <v>PX1.2</v>
          </cell>
          <cell r="AN678" t="str">
            <v>Prix magasin + 20% de marg</v>
          </cell>
          <cell r="AP678">
            <v>0</v>
          </cell>
          <cell r="AQ678">
            <v>0</v>
          </cell>
          <cell r="AS678">
            <v>920.27</v>
          </cell>
          <cell r="AT678">
            <v>928.06079999999997</v>
          </cell>
          <cell r="AU678">
            <v>1152.2522500000002</v>
          </cell>
        </row>
        <row r="679">
          <cell r="A679" t="str">
            <v>PCR6EHA</v>
          </cell>
          <cell r="C679" t="e">
            <v>#N/A</v>
          </cell>
          <cell r="D679" t="str">
            <v>COFFRAGE FV RELEVAGE 6EH 4X3</v>
          </cell>
          <cell r="E679">
            <v>12</v>
          </cell>
          <cell r="F679" t="str">
            <v>KITS BACS/KITS COFFRAGES</v>
          </cell>
          <cell r="G679">
            <v>3</v>
          </cell>
          <cell r="H679" t="str">
            <v>KITS COFFRAGES</v>
          </cell>
          <cell r="I679" t="str">
            <v>NB COFFR</v>
          </cell>
          <cell r="J679" t="str">
            <v>NB de ventes de coffrage PVC</v>
          </cell>
          <cell r="M679" t="str">
            <v>AQUATIRIS</v>
          </cell>
          <cell r="N679" t="str">
            <v>&lt;Non référencé&gt;</v>
          </cell>
          <cell r="O679" t="str">
            <v>&lt;Article non référencé&gt;</v>
          </cell>
          <cell r="Q679">
            <v>1</v>
          </cell>
          <cell r="R679">
            <v>0</v>
          </cell>
          <cell r="S679" t="e">
            <v>#N/A</v>
          </cell>
          <cell r="T679" t="e">
            <v>#N/A</v>
          </cell>
          <cell r="U679" t="e">
            <v>#N/A</v>
          </cell>
          <cell r="V679" t="str">
            <v>-</v>
          </cell>
          <cell r="W679">
            <v>0</v>
          </cell>
          <cell r="X679">
            <v>739.35870000000011</v>
          </cell>
          <cell r="Y679">
            <v>0</v>
          </cell>
          <cell r="Z679"/>
          <cell r="AA679"/>
          <cell r="AB679">
            <v>756.2125000000002</v>
          </cell>
          <cell r="AC679" t="str">
            <v>OK</v>
          </cell>
          <cell r="AD679">
            <v>0</v>
          </cell>
          <cell r="AE679" t="str">
            <v>EUR</v>
          </cell>
          <cell r="AF679">
            <v>0</v>
          </cell>
          <cell r="AI679" t="str">
            <v>NORM</v>
          </cell>
          <cell r="AJ679" t="str">
            <v>Normal</v>
          </cell>
          <cell r="AM679" t="str">
            <v>PX1.2</v>
          </cell>
          <cell r="AN679" t="str">
            <v>Prix magasin + 20% de marg</v>
          </cell>
          <cell r="AP679">
            <v>0</v>
          </cell>
          <cell r="AQ679">
            <v>0</v>
          </cell>
          <cell r="AS679">
            <v>1143.3</v>
          </cell>
          <cell r="AT679">
            <v>1133.5436999999999</v>
          </cell>
          <cell r="AU679">
            <v>1157.9351499999998</v>
          </cell>
        </row>
        <row r="680">
          <cell r="A680" t="str">
            <v>PFH16EH</v>
          </cell>
          <cell r="C680" t="e">
            <v>#N/A</v>
          </cell>
          <cell r="D680" t="str">
            <v>PACK EPDM GEOTEXTILE FH 1.10MM 16EH</v>
          </cell>
          <cell r="E680">
            <v>1</v>
          </cell>
          <cell r="F680" t="str">
            <v>MEMBRANES ET ANTI-RACINES</v>
          </cell>
          <cell r="G680">
            <v>2</v>
          </cell>
          <cell r="H680" t="str">
            <v>MEMBRANES ET ANTI-RACINES</v>
          </cell>
          <cell r="I680" t="str">
            <v>NB FV+FH</v>
          </cell>
          <cell r="J680" t="str">
            <v>NB de ventes packs FH</v>
          </cell>
          <cell r="K680">
            <v>2</v>
          </cell>
          <cell r="L680" t="str">
            <v>Pack EPDM FH</v>
          </cell>
          <cell r="M680" t="str">
            <v>AQUATIRIS</v>
          </cell>
          <cell r="N680" t="str">
            <v>&lt;Non référencé&gt;</v>
          </cell>
          <cell r="O680" t="str">
            <v>&lt;Article non référencé&gt;</v>
          </cell>
          <cell r="Q680">
            <v>1</v>
          </cell>
          <cell r="R680">
            <v>0</v>
          </cell>
          <cell r="S680" t="e">
            <v>#N/A</v>
          </cell>
          <cell r="T680" t="e">
            <v>#N/A</v>
          </cell>
          <cell r="U680" t="e">
            <v>#N/A</v>
          </cell>
          <cell r="V680">
            <v>0</v>
          </cell>
          <cell r="W680">
            <v>0</v>
          </cell>
          <cell r="X680">
            <v>697.35</v>
          </cell>
          <cell r="Y680">
            <v>0</v>
          </cell>
          <cell r="Z680"/>
          <cell r="AA680"/>
          <cell r="AB680">
            <v>869.32500000000005</v>
          </cell>
          <cell r="AC680" t="str">
            <v>OK</v>
          </cell>
          <cell r="AD680">
            <v>0</v>
          </cell>
          <cell r="AE680" t="str">
            <v>EUR</v>
          </cell>
          <cell r="AF680">
            <v>0</v>
          </cell>
          <cell r="AI680" t="str">
            <v>NORM</v>
          </cell>
          <cell r="AJ680" t="str">
            <v>Normal</v>
          </cell>
          <cell r="AM680" t="str">
            <v>PX1.2</v>
          </cell>
          <cell r="AN680" t="str">
            <v>Prix magasin + 20% de marg</v>
          </cell>
          <cell r="AO680">
            <v>1</v>
          </cell>
          <cell r="AP680">
            <v>0</v>
          </cell>
          <cell r="AQ680">
            <v>0</v>
          </cell>
          <cell r="AS680">
            <v>980.98</v>
          </cell>
          <cell r="AT680">
            <v>929.08199999999999</v>
          </cell>
          <cell r="AU680">
            <v>1157.8087499999999</v>
          </cell>
        </row>
        <row r="681">
          <cell r="A681" t="str">
            <v>PFV12EH6x4</v>
          </cell>
          <cell r="C681" t="e">
            <v>#N/A</v>
          </cell>
          <cell r="D681" t="str">
            <v>PACK FV GEO 1.52MM 12EH6X4 SANS GRILLE</v>
          </cell>
          <cell r="E681">
            <v>1</v>
          </cell>
          <cell r="F681" t="str">
            <v>MEMBRANES ET ANTI-RACINES</v>
          </cell>
          <cell r="G681">
            <v>2</v>
          </cell>
          <cell r="H681" t="str">
            <v>MEMBRANES ET ANTI-RACINES</v>
          </cell>
          <cell r="I681" t="str">
            <v>NB FV</v>
          </cell>
          <cell r="J681" t="str">
            <v>NB de ventes packs FV</v>
          </cell>
          <cell r="K681">
            <v>1</v>
          </cell>
          <cell r="L681" t="str">
            <v>Pack EPDM FV</v>
          </cell>
          <cell r="M681" t="str">
            <v>AQUATIRIS</v>
          </cell>
          <cell r="N681" t="str">
            <v>&lt;Non référencé&gt;</v>
          </cell>
          <cell r="O681" t="str">
            <v>&lt;Article non référencé&gt;</v>
          </cell>
          <cell r="Q681">
            <v>1</v>
          </cell>
          <cell r="R681">
            <v>0</v>
          </cell>
          <cell r="S681" t="e">
            <v>#N/A</v>
          </cell>
          <cell r="T681" t="e">
            <v>#N/A</v>
          </cell>
          <cell r="U681" t="e">
            <v>#N/A</v>
          </cell>
          <cell r="V681">
            <v>0</v>
          </cell>
          <cell r="W681">
            <v>0</v>
          </cell>
          <cell r="X681">
            <v>699.26</v>
          </cell>
          <cell r="Y681">
            <v>0</v>
          </cell>
          <cell r="Z681"/>
          <cell r="AA681"/>
          <cell r="AB681">
            <v>869.29750000000001</v>
          </cell>
          <cell r="AC681" t="str">
            <v>OK</v>
          </cell>
          <cell r="AD681">
            <v>0</v>
          </cell>
          <cell r="AE681" t="str">
            <v>EUR</v>
          </cell>
          <cell r="AF681">
            <v>0</v>
          </cell>
          <cell r="AI681" t="str">
            <v>NORM</v>
          </cell>
          <cell r="AJ681" t="str">
            <v>Normal</v>
          </cell>
          <cell r="AM681" t="str">
            <v>PX1.2</v>
          </cell>
          <cell r="AN681" t="str">
            <v>Prix magasin + 20% de marg</v>
          </cell>
          <cell r="AO681">
            <v>1</v>
          </cell>
          <cell r="AP681">
            <v>0</v>
          </cell>
          <cell r="AQ681">
            <v>0</v>
          </cell>
          <cell r="AS681">
            <v>928.04</v>
          </cell>
          <cell r="AT681">
            <v>935.89449999999999</v>
          </cell>
          <cell r="AU681">
            <v>1162.0443750000002</v>
          </cell>
        </row>
        <row r="682">
          <cell r="A682" t="str">
            <v>SPR1500V150</v>
          </cell>
          <cell r="C682" t="e">
            <v>#N/A</v>
          </cell>
          <cell r="D682" t="str">
            <v>POSTE HT1500 POMPE DWVOX150</v>
          </cell>
          <cell r="E682">
            <v>9</v>
          </cell>
          <cell r="F682" t="str">
            <v>POSTES DE RELEVAGE</v>
          </cell>
          <cell r="G682">
            <v>5</v>
          </cell>
          <cell r="H682" t="str">
            <v>POSTES DE RELEVAGE</v>
          </cell>
          <cell r="I682" t="str">
            <v>NB PR</v>
          </cell>
          <cell r="J682" t="str">
            <v>NB de ventes de postes de relevage</v>
          </cell>
          <cell r="K682">
            <v>1</v>
          </cell>
          <cell r="L682" t="str">
            <v>POSTES EAUX CHARGEES DIAM 63</v>
          </cell>
          <cell r="M682" t="str">
            <v>AQUATIRIS</v>
          </cell>
          <cell r="N682" t="str">
            <v>&lt;Non référencé&gt;</v>
          </cell>
          <cell r="O682" t="str">
            <v>&lt;Article non référencé&gt;</v>
          </cell>
          <cell r="Q682">
            <v>1</v>
          </cell>
          <cell r="R682">
            <v>0</v>
          </cell>
          <cell r="S682" t="e">
            <v>#N/A</v>
          </cell>
          <cell r="T682" t="e">
            <v>#N/A</v>
          </cell>
          <cell r="U682" t="e">
            <v>#N/A</v>
          </cell>
          <cell r="V682" t="str">
            <v>-</v>
          </cell>
          <cell r="W682">
            <v>0</v>
          </cell>
          <cell r="X682">
            <v>755.74587600000007</v>
          </cell>
          <cell r="Y682">
            <v>0</v>
          </cell>
          <cell r="Z682"/>
          <cell r="AA682"/>
          <cell r="AB682">
            <v>768.73711600000001</v>
          </cell>
          <cell r="AC682" t="str">
            <v>OK</v>
          </cell>
          <cell r="AD682">
            <v>0</v>
          </cell>
          <cell r="AE682" t="str">
            <v>EUR</v>
          </cell>
          <cell r="AF682">
            <v>0</v>
          </cell>
          <cell r="AI682" t="str">
            <v>NORM</v>
          </cell>
          <cell r="AJ682" t="str">
            <v>Normal</v>
          </cell>
          <cell r="AM682" t="str">
            <v>PX1.2</v>
          </cell>
          <cell r="AN682" t="str">
            <v>Prix magasin + 20% de marg</v>
          </cell>
          <cell r="AP682">
            <v>0</v>
          </cell>
          <cell r="AQ682">
            <v>0</v>
          </cell>
          <cell r="AS682">
            <v>1063.58</v>
          </cell>
          <cell r="AT682">
            <v>1143.6679699000001</v>
          </cell>
          <cell r="AU682">
            <v>1161.9442951000005</v>
          </cell>
        </row>
        <row r="683">
          <cell r="A683" t="str">
            <v>SPR900V75BG</v>
          </cell>
          <cell r="C683" t="e">
            <v>#N/A</v>
          </cell>
          <cell r="D683" t="str">
            <v>POSTE HT900 POMPE DWVOX75 BARRES DE GUIDAGE</v>
          </cell>
          <cell r="E683">
            <v>9</v>
          </cell>
          <cell r="F683" t="str">
            <v>POSTES DE RELEVAGE</v>
          </cell>
          <cell r="G683">
            <v>5</v>
          </cell>
          <cell r="H683" t="str">
            <v>POSTES DE RELEVAGE</v>
          </cell>
          <cell r="I683" t="str">
            <v>NB PR</v>
          </cell>
          <cell r="J683" t="str">
            <v>NB de ventes de postes de relevage</v>
          </cell>
          <cell r="K683">
            <v>1</v>
          </cell>
          <cell r="L683" t="str">
            <v>POSTES EAUX CHARGEES DIAM 63</v>
          </cell>
          <cell r="M683" t="str">
            <v>AQUATIRIS</v>
          </cell>
          <cell r="N683" t="str">
            <v>&lt;Non référencé&gt;</v>
          </cell>
          <cell r="O683" t="str">
            <v>&lt;Article non référencé&gt;</v>
          </cell>
          <cell r="Q683">
            <v>1</v>
          </cell>
          <cell r="R683">
            <v>0</v>
          </cell>
          <cell r="S683" t="e">
            <v>#N/A</v>
          </cell>
          <cell r="T683" t="e">
            <v>#N/A</v>
          </cell>
          <cell r="U683" t="e">
            <v>#N/A</v>
          </cell>
          <cell r="V683" t="str">
            <v>-</v>
          </cell>
          <cell r="W683">
            <v>0</v>
          </cell>
          <cell r="X683">
            <v>735.77559599999995</v>
          </cell>
          <cell r="Y683">
            <v>0</v>
          </cell>
          <cell r="Z683"/>
          <cell r="AA683"/>
          <cell r="AB683">
            <v>781.371396</v>
          </cell>
          <cell r="AC683" t="str">
            <v>OK</v>
          </cell>
          <cell r="AD683">
            <v>0</v>
          </cell>
          <cell r="AE683" t="str">
            <v>EUR</v>
          </cell>
          <cell r="AF683">
            <v>0</v>
          </cell>
          <cell r="AI683" t="str">
            <v>NORM</v>
          </cell>
          <cell r="AJ683" t="str">
            <v>Normal</v>
          </cell>
          <cell r="AM683" t="str">
            <v>PX1.2</v>
          </cell>
          <cell r="AN683" t="str">
            <v>Prix magasin + 20% de marg</v>
          </cell>
          <cell r="AP683">
            <v>0</v>
          </cell>
          <cell r="AQ683">
            <v>0</v>
          </cell>
          <cell r="AS683">
            <v>983.52</v>
          </cell>
          <cell r="AT683">
            <v>1099.1635215000001</v>
          </cell>
          <cell r="AU683">
            <v>1165.0450315000003</v>
          </cell>
        </row>
        <row r="684">
          <cell r="A684" t="str">
            <v>SPR1200V75BG</v>
          </cell>
          <cell r="C684" t="e">
            <v>#N/A</v>
          </cell>
          <cell r="D684" t="str">
            <v>POSTE HT1200 POMPE DWVOX75 BARRES DE GUIDAGE</v>
          </cell>
          <cell r="E684">
            <v>9</v>
          </cell>
          <cell r="F684" t="str">
            <v>POSTES DE RELEVAGE</v>
          </cell>
          <cell r="G684">
            <v>5</v>
          </cell>
          <cell r="H684" t="str">
            <v>POSTES DE RELEVAGE</v>
          </cell>
          <cell r="I684" t="str">
            <v>NB PR</v>
          </cell>
          <cell r="J684" t="str">
            <v>NB de ventes de postes de relevage</v>
          </cell>
          <cell r="K684">
            <v>1</v>
          </cell>
          <cell r="L684" t="str">
            <v>POSTES EAUX CHARGEES DIAM 63</v>
          </cell>
          <cell r="M684" t="str">
            <v>AQUATIRIS</v>
          </cell>
          <cell r="N684" t="str">
            <v>&lt;Non référencé&gt;</v>
          </cell>
          <cell r="O684" t="str">
            <v>&lt;Article non référencé&gt;</v>
          </cell>
          <cell r="Q684">
            <v>1</v>
          </cell>
          <cell r="R684">
            <v>0</v>
          </cell>
          <cell r="S684" t="e">
            <v>#N/A</v>
          </cell>
          <cell r="T684" t="e">
            <v>#N/A</v>
          </cell>
          <cell r="U684" t="e">
            <v>#N/A</v>
          </cell>
          <cell r="V684" t="str">
            <v>-</v>
          </cell>
          <cell r="W684">
            <v>0</v>
          </cell>
          <cell r="X684">
            <v>739.61979599999995</v>
          </cell>
          <cell r="Y684">
            <v>0</v>
          </cell>
          <cell r="Z684"/>
          <cell r="AA684"/>
          <cell r="AB684">
            <v>785.1045959999999</v>
          </cell>
          <cell r="AC684" t="str">
            <v>OK</v>
          </cell>
          <cell r="AD684">
            <v>0</v>
          </cell>
          <cell r="AE684" t="str">
            <v>EUR</v>
          </cell>
          <cell r="AF684">
            <v>0</v>
          </cell>
          <cell r="AI684" t="str">
            <v>NORM</v>
          </cell>
          <cell r="AJ684" t="str">
            <v>Normal</v>
          </cell>
          <cell r="AM684" t="str">
            <v>PX1.2</v>
          </cell>
          <cell r="AN684" t="str">
            <v>Prix magasin + 20% de marg</v>
          </cell>
          <cell r="AP684">
            <v>0</v>
          </cell>
          <cell r="AQ684">
            <v>0</v>
          </cell>
          <cell r="AS684">
            <v>1011.62</v>
          </cell>
          <cell r="AT684">
            <v>1104.3119714999998</v>
          </cell>
          <cell r="AU684">
            <v>1170.0547315000001</v>
          </cell>
        </row>
        <row r="685">
          <cell r="A685" t="str">
            <v>BFV2.5EH</v>
          </cell>
          <cell r="C685" t="e">
            <v>#N/A</v>
          </cell>
          <cell r="D685" t="str">
            <v>KIT BAC PEHD 2.5EH</v>
          </cell>
          <cell r="E685">
            <v>12</v>
          </cell>
          <cell r="F685" t="str">
            <v>KITS BACS/KITS COFFRAGES</v>
          </cell>
          <cell r="G685">
            <v>12</v>
          </cell>
          <cell r="H685" t="str">
            <v>KITS BACS</v>
          </cell>
          <cell r="I685" t="str">
            <v>NB BACS</v>
          </cell>
          <cell r="J685" t="str">
            <v>NB de ventes de kits bacs</v>
          </cell>
          <cell r="M685" t="str">
            <v>AQUATIRIS</v>
          </cell>
          <cell r="N685" t="str">
            <v>&lt;Non référencé&gt;</v>
          </cell>
          <cell r="O685" t="str">
            <v>&lt;Article non référencé&gt;</v>
          </cell>
          <cell r="Q685">
            <v>1</v>
          </cell>
          <cell r="R685">
            <v>0</v>
          </cell>
          <cell r="S685" t="e">
            <v>#N/A</v>
          </cell>
          <cell r="T685" t="e">
            <v>#N/A</v>
          </cell>
          <cell r="U685" t="e">
            <v>#N/A</v>
          </cell>
          <cell r="V685">
            <v>0</v>
          </cell>
          <cell r="W685">
            <v>0</v>
          </cell>
          <cell r="X685">
            <v>790.74199999999985</v>
          </cell>
          <cell r="Y685">
            <v>0</v>
          </cell>
          <cell r="Z685"/>
          <cell r="AA685"/>
          <cell r="AB685">
            <v>788.26299999999992</v>
          </cell>
          <cell r="AC685" t="str">
            <v>OK</v>
          </cell>
          <cell r="AD685">
            <v>0</v>
          </cell>
          <cell r="AE685" t="str">
            <v>EUR</v>
          </cell>
          <cell r="AF685">
            <v>0</v>
          </cell>
          <cell r="AI685" t="str">
            <v>NORM</v>
          </cell>
          <cell r="AJ685" t="str">
            <v>Normal</v>
          </cell>
          <cell r="AM685" t="str">
            <v>PX1.2</v>
          </cell>
          <cell r="AN685" t="str">
            <v>Prix magasin + 20% de marg</v>
          </cell>
          <cell r="AP685">
            <v>0</v>
          </cell>
          <cell r="AQ685">
            <v>0</v>
          </cell>
          <cell r="AS685">
            <v>1112.77</v>
          </cell>
          <cell r="AT685">
            <v>1190.71262</v>
          </cell>
          <cell r="AU685">
            <v>1185.13012</v>
          </cell>
        </row>
        <row r="686">
          <cell r="A686" t="str">
            <v>PSFV2EH2.5X1.6</v>
          </cell>
          <cell r="C686" t="e">
            <v>#N/A</v>
          </cell>
          <cell r="D686" t="str">
            <v xml:space="preserve">PACK  FV GEO 1.52MM 2EH 2.5X1.6 </v>
          </cell>
          <cell r="E686">
            <v>1</v>
          </cell>
          <cell r="F686" t="str">
            <v>MEMBRANES ET ANTI-RACINES</v>
          </cell>
          <cell r="G686">
            <v>2</v>
          </cell>
          <cell r="H686" t="str">
            <v>MEMBRANES ET ANTI-RACINES</v>
          </cell>
          <cell r="I686" t="str">
            <v>NB FV</v>
          </cell>
          <cell r="J686" t="str">
            <v>NB de ventes packs FV</v>
          </cell>
          <cell r="K686">
            <v>1</v>
          </cell>
          <cell r="L686" t="str">
            <v>Pack EPDM FV</v>
          </cell>
          <cell r="M686" t="str">
            <v>AQUATIRIS</v>
          </cell>
          <cell r="N686" t="str">
            <v>&lt;Non référencé&gt;</v>
          </cell>
          <cell r="O686" t="str">
            <v>&lt;Article non référencé&gt;</v>
          </cell>
          <cell r="Q686">
            <v>1</v>
          </cell>
          <cell r="R686">
            <v>0</v>
          </cell>
          <cell r="S686" t="e">
            <v>#N/A</v>
          </cell>
          <cell r="T686" t="e">
            <v>#N/A</v>
          </cell>
          <cell r="U686" t="e">
            <v>#N/A</v>
          </cell>
          <cell r="V686">
            <v>0</v>
          </cell>
          <cell r="W686">
            <v>0</v>
          </cell>
          <cell r="X686" t="e">
            <v>#N/A</v>
          </cell>
          <cell r="Y686">
            <v>0</v>
          </cell>
          <cell r="Z686"/>
          <cell r="AA686"/>
          <cell r="AB686">
            <v>312.44749999999999</v>
          </cell>
          <cell r="AC686"/>
          <cell r="AD686">
            <v>0</v>
          </cell>
          <cell r="AE686" t="str">
            <v>EUR</v>
          </cell>
          <cell r="AF686">
            <v>0</v>
          </cell>
          <cell r="AI686" t="str">
            <v>NORM</v>
          </cell>
          <cell r="AJ686" t="str">
            <v>Normal</v>
          </cell>
          <cell r="AM686" t="str">
            <v>PX1.2</v>
          </cell>
          <cell r="AN686" t="str">
            <v>Prix magasin + 20% de marg</v>
          </cell>
          <cell r="AP686">
            <v>0</v>
          </cell>
          <cell r="AQ686">
            <v>0</v>
          </cell>
          <cell r="AS686">
            <v>339.99</v>
          </cell>
          <cell r="AT686">
            <v>343.40609999999998</v>
          </cell>
          <cell r="AU686">
            <v>421.43387499999994</v>
          </cell>
        </row>
        <row r="687">
          <cell r="A687" t="str">
            <v>DGEOTRLX3M</v>
          </cell>
          <cell r="C687" t="str">
            <v>AS</v>
          </cell>
          <cell r="D687" t="str">
            <v>ROULEAUX GEOTEXTILE 3M X 200M</v>
          </cell>
          <cell r="E687">
            <v>4</v>
          </cell>
          <cell r="F687" t="str">
            <v>PIECES DETACHEES</v>
          </cell>
          <cell r="M687" t="str">
            <v>SODAF</v>
          </cell>
          <cell r="N687" t="str">
            <v>DGEOTRLX3M</v>
          </cell>
          <cell r="O687" t="str">
            <v>ROULEAUX GEOTEXTILE 3M</v>
          </cell>
          <cell r="Q687">
            <v>1</v>
          </cell>
          <cell r="R687">
            <v>1</v>
          </cell>
          <cell r="S687" t="e">
            <v>#N/A</v>
          </cell>
          <cell r="T687" t="e">
            <v>#N/A</v>
          </cell>
          <cell r="U687" t="e">
            <v>#N/A</v>
          </cell>
          <cell r="V687">
            <v>570</v>
          </cell>
          <cell r="W687">
            <v>570</v>
          </cell>
          <cell r="X687">
            <v>883.8</v>
          </cell>
          <cell r="Y687"/>
          <cell r="Z687"/>
          <cell r="AA687"/>
          <cell r="AB687">
            <v>883.8</v>
          </cell>
          <cell r="AC687" t="str">
            <v>OK</v>
          </cell>
          <cell r="AD687">
            <v>570</v>
          </cell>
          <cell r="AE687" t="str">
            <v>EUR</v>
          </cell>
          <cell r="AF687">
            <v>0</v>
          </cell>
          <cell r="AI687" t="str">
            <v>NORM</v>
          </cell>
          <cell r="AJ687" t="str">
            <v>Normal</v>
          </cell>
          <cell r="AM687" t="str">
            <v>PX1.2</v>
          </cell>
          <cell r="AN687" t="str">
            <v>Prix magasin + 20% de marg</v>
          </cell>
          <cell r="AP687">
            <v>0</v>
          </cell>
          <cell r="AQ687">
            <v>0</v>
          </cell>
          <cell r="AS687">
            <v>769.5</v>
          </cell>
          <cell r="AT687">
            <v>1193.1300000000001</v>
          </cell>
          <cell r="AU687">
            <v>1193.1300000000001</v>
          </cell>
        </row>
        <row r="688">
          <cell r="A688" t="str">
            <v>PSFV5EH4X2.5</v>
          </cell>
          <cell r="C688" t="e">
            <v>#N/A</v>
          </cell>
          <cell r="D688" t="str">
            <v>PACK  FV GEO 1.52MM 5EH 4X2.5 AVEC GRILLES</v>
          </cell>
          <cell r="E688">
            <v>1</v>
          </cell>
          <cell r="F688" t="str">
            <v>MEMBRANES ET ANTI-RACINES</v>
          </cell>
          <cell r="G688">
            <v>2</v>
          </cell>
          <cell r="H688" t="str">
            <v>MEMBRANES ET ANTI-RACINES</v>
          </cell>
          <cell r="I688" t="str">
            <v>NB FV</v>
          </cell>
          <cell r="J688" t="str">
            <v>NB de ventes packs FV</v>
          </cell>
          <cell r="K688">
            <v>1</v>
          </cell>
          <cell r="L688" t="str">
            <v>Pack EPDM FV</v>
          </cell>
          <cell r="M688" t="str">
            <v>AQUATIRIS</v>
          </cell>
          <cell r="N688" t="str">
            <v>&lt;Non référencé&gt;</v>
          </cell>
          <cell r="O688" t="str">
            <v>&lt;Article non référencé&gt;</v>
          </cell>
          <cell r="Q688">
            <v>1</v>
          </cell>
          <cell r="R688">
            <v>0</v>
          </cell>
          <cell r="S688" t="e">
            <v>#N/A</v>
          </cell>
          <cell r="T688" t="e">
            <v>#N/A</v>
          </cell>
          <cell r="U688" t="e">
            <v>#N/A</v>
          </cell>
          <cell r="V688">
            <v>0</v>
          </cell>
          <cell r="W688">
            <v>0</v>
          </cell>
          <cell r="X688">
            <v>774.33839999999998</v>
          </cell>
          <cell r="Y688">
            <v>0</v>
          </cell>
          <cell r="Z688"/>
          <cell r="AA688"/>
          <cell r="AB688">
            <v>872.79549999999995</v>
          </cell>
          <cell r="AC688" t="str">
            <v>OK</v>
          </cell>
          <cell r="AD688">
            <v>0</v>
          </cell>
          <cell r="AE688" t="str">
            <v>EUR</v>
          </cell>
          <cell r="AF688">
            <v>0</v>
          </cell>
          <cell r="AI688" t="str">
            <v>NORM</v>
          </cell>
          <cell r="AJ688" t="str">
            <v>Normal</v>
          </cell>
          <cell r="AM688" t="str">
            <v>PX1.2</v>
          </cell>
          <cell r="AN688" t="str">
            <v>Prix magasin + 20% de marg</v>
          </cell>
          <cell r="AP688">
            <v>0</v>
          </cell>
          <cell r="AQ688">
            <v>0</v>
          </cell>
          <cell r="AS688">
            <v>1016.88</v>
          </cell>
          <cell r="AT688">
            <v>1097.186772</v>
          </cell>
          <cell r="AU688">
            <v>1204.4347149999999</v>
          </cell>
        </row>
        <row r="689">
          <cell r="A689" t="str">
            <v>SPR900V100BG</v>
          </cell>
          <cell r="C689" t="e">
            <v>#N/A</v>
          </cell>
          <cell r="D689" t="str">
            <v>POSTE HT900 POMPE DWVOX100 BARRES DE GUIDAGE</v>
          </cell>
          <cell r="E689">
            <v>9</v>
          </cell>
          <cell r="F689" t="str">
            <v>POSTES DE RELEVAGE</v>
          </cell>
          <cell r="G689">
            <v>5</v>
          </cell>
          <cell r="H689" t="str">
            <v>POSTES DE RELEVAGE</v>
          </cell>
          <cell r="I689" t="str">
            <v>NB PR</v>
          </cell>
          <cell r="J689" t="str">
            <v>NB de ventes de postes de relevage</v>
          </cell>
          <cell r="K689">
            <v>1</v>
          </cell>
          <cell r="L689" t="str">
            <v>POSTES EAUX CHARGEES DIAM 63</v>
          </cell>
          <cell r="M689" t="str">
            <v>AQUATIRIS</v>
          </cell>
          <cell r="N689" t="str">
            <v>&lt;Non référencé&gt;</v>
          </cell>
          <cell r="O689" t="str">
            <v>&lt;Article non référencé&gt;</v>
          </cell>
          <cell r="Q689">
            <v>1</v>
          </cell>
          <cell r="R689">
            <v>0</v>
          </cell>
          <cell r="S689" t="e">
            <v>#N/A</v>
          </cell>
          <cell r="T689" t="e">
            <v>#N/A</v>
          </cell>
          <cell r="U689" t="e">
            <v>#N/A</v>
          </cell>
          <cell r="V689" t="str">
            <v>-</v>
          </cell>
          <cell r="W689">
            <v>0</v>
          </cell>
          <cell r="X689">
            <v>800.66959600000007</v>
          </cell>
          <cell r="Y689">
            <v>0</v>
          </cell>
          <cell r="Z689"/>
          <cell r="AA689"/>
          <cell r="AB689">
            <v>808.15439600000002</v>
          </cell>
          <cell r="AC689" t="str">
            <v>OK</v>
          </cell>
          <cell r="AD689">
            <v>0</v>
          </cell>
          <cell r="AE689" t="str">
            <v>EUR</v>
          </cell>
          <cell r="AF689">
            <v>0</v>
          </cell>
          <cell r="AI689" t="str">
            <v>NORM</v>
          </cell>
          <cell r="AJ689" t="str">
            <v>Normal</v>
          </cell>
          <cell r="AM689" t="str">
            <v>PX1.2</v>
          </cell>
          <cell r="AN689" t="str">
            <v>Prix magasin + 20% de marg</v>
          </cell>
          <cell r="AP689">
            <v>0</v>
          </cell>
          <cell r="AQ689">
            <v>0</v>
          </cell>
          <cell r="AS689">
            <v>1092.44</v>
          </cell>
          <cell r="AT689">
            <v>1196.7810215000002</v>
          </cell>
          <cell r="AU689">
            <v>1205.5237815000005</v>
          </cell>
        </row>
        <row r="690">
          <cell r="A690" t="str">
            <v>SPR1200V100BG</v>
          </cell>
          <cell r="C690" t="e">
            <v>#N/A</v>
          </cell>
          <cell r="D690" t="str">
            <v>POSTE HT1200 POMPE DWVOX100 BARRES DE GUIDAGE</v>
          </cell>
          <cell r="E690">
            <v>9</v>
          </cell>
          <cell r="F690" t="str">
            <v>POSTES DE RELEVAGE</v>
          </cell>
          <cell r="G690">
            <v>5</v>
          </cell>
          <cell r="H690" t="str">
            <v>POSTES DE RELEVAGE</v>
          </cell>
          <cell r="I690" t="str">
            <v>NB PR</v>
          </cell>
          <cell r="J690" t="str">
            <v>NB de ventes de postes de relevage</v>
          </cell>
          <cell r="K690">
            <v>1</v>
          </cell>
          <cell r="L690" t="str">
            <v>POSTES EAUX CHARGEES DIAM 63</v>
          </cell>
          <cell r="M690" t="str">
            <v>AQUATIRIS</v>
          </cell>
          <cell r="N690" t="str">
            <v>&lt;Non référencé&gt;</v>
          </cell>
          <cell r="O690" t="str">
            <v>&lt;Article non référencé&gt;</v>
          </cell>
          <cell r="Q690">
            <v>1</v>
          </cell>
          <cell r="R690">
            <v>0</v>
          </cell>
          <cell r="S690" t="e">
            <v>#N/A</v>
          </cell>
          <cell r="T690" t="e">
            <v>#N/A</v>
          </cell>
          <cell r="U690" t="e">
            <v>#N/A</v>
          </cell>
          <cell r="V690" t="str">
            <v>-</v>
          </cell>
          <cell r="W690">
            <v>0</v>
          </cell>
          <cell r="X690">
            <v>804.30079599999988</v>
          </cell>
          <cell r="Y690">
            <v>0</v>
          </cell>
          <cell r="Z690"/>
          <cell r="AA690"/>
          <cell r="AB690">
            <v>811.78559599999994</v>
          </cell>
          <cell r="AC690" t="str">
            <v>OK</v>
          </cell>
          <cell r="AD690">
            <v>0</v>
          </cell>
          <cell r="AE690" t="str">
            <v>EUR</v>
          </cell>
          <cell r="AF690">
            <v>0</v>
          </cell>
          <cell r="AI690" t="str">
            <v>NORM</v>
          </cell>
          <cell r="AJ690" t="str">
            <v>Normal</v>
          </cell>
          <cell r="AM690" t="str">
            <v>PX1.2</v>
          </cell>
          <cell r="AN690" t="str">
            <v>Prix magasin + 20% de marg</v>
          </cell>
          <cell r="AP690">
            <v>0</v>
          </cell>
          <cell r="AQ690">
            <v>0</v>
          </cell>
          <cell r="AS690">
            <v>1109.69</v>
          </cell>
          <cell r="AT690">
            <v>1202.2319715000003</v>
          </cell>
          <cell r="AU690">
            <v>1210.9747315</v>
          </cell>
        </row>
        <row r="691">
          <cell r="A691" t="str">
            <v>SPR1500V75BG</v>
          </cell>
          <cell r="C691" t="e">
            <v>#N/A</v>
          </cell>
          <cell r="D691" t="str">
            <v>POSTE HT1500 POMPE DWVOX75 BARRES DE GUIDAGE</v>
          </cell>
          <cell r="E691">
            <v>9</v>
          </cell>
          <cell r="F691" t="str">
            <v>POSTES DE RELEVAGE</v>
          </cell>
          <cell r="G691">
            <v>5</v>
          </cell>
          <cell r="H691" t="str">
            <v>POSTES DE RELEVAGE</v>
          </cell>
          <cell r="I691" t="str">
            <v>NB PR</v>
          </cell>
          <cell r="J691" t="str">
            <v>NB de ventes de postes de relevage</v>
          </cell>
          <cell r="K691">
            <v>1</v>
          </cell>
          <cell r="L691" t="str">
            <v>POSTES EAUX CHARGEES DIAM 63</v>
          </cell>
          <cell r="M691" t="str">
            <v>AQUATIRIS</v>
          </cell>
          <cell r="N691" t="str">
            <v>&lt;Non référencé&gt;</v>
          </cell>
          <cell r="O691" t="str">
            <v>&lt;Article non référencé&gt;</v>
          </cell>
          <cell r="Q691">
            <v>1</v>
          </cell>
          <cell r="R691">
            <v>0</v>
          </cell>
          <cell r="S691" t="e">
            <v>#N/A</v>
          </cell>
          <cell r="T691" t="e">
            <v>#N/A</v>
          </cell>
          <cell r="U691" t="e">
            <v>#N/A</v>
          </cell>
          <cell r="V691" t="str">
            <v>-</v>
          </cell>
          <cell r="W691">
            <v>0</v>
          </cell>
          <cell r="X691">
            <v>771.213796</v>
          </cell>
          <cell r="Y691">
            <v>0</v>
          </cell>
          <cell r="Z691"/>
          <cell r="AA691"/>
          <cell r="AB691">
            <v>816.69859600000007</v>
          </cell>
          <cell r="AC691" t="str">
            <v>OK</v>
          </cell>
          <cell r="AD691">
            <v>0</v>
          </cell>
          <cell r="AE691" t="str">
            <v>EUR</v>
          </cell>
          <cell r="AF691">
            <v>0</v>
          </cell>
          <cell r="AI691" t="str">
            <v>NORM</v>
          </cell>
          <cell r="AJ691" t="str">
            <v>Normal</v>
          </cell>
          <cell r="AM691" t="str">
            <v>PX1.2</v>
          </cell>
          <cell r="AN691" t="str">
            <v>Prix magasin + 20% de marg</v>
          </cell>
          <cell r="AP691">
            <v>0</v>
          </cell>
          <cell r="AQ691">
            <v>0</v>
          </cell>
          <cell r="AS691">
            <v>1057.51</v>
          </cell>
          <cell r="AT691">
            <v>1150.8044714999999</v>
          </cell>
          <cell r="AU691">
            <v>1216.5472315000004</v>
          </cell>
        </row>
        <row r="692">
          <cell r="A692" t="str">
            <v>SPR900V150BG</v>
          </cell>
          <cell r="C692" t="e">
            <v>#N/A</v>
          </cell>
          <cell r="D692" t="str">
            <v>POSTE HT900 POMPE DWVOX150 BARRES DE GUIDAGE</v>
          </cell>
          <cell r="E692">
            <v>9</v>
          </cell>
          <cell r="F692" t="str">
            <v>POSTES DE RELEVAGE</v>
          </cell>
          <cell r="G692">
            <v>5</v>
          </cell>
          <cell r="H692" t="str">
            <v>POSTES DE RELEVAGE</v>
          </cell>
          <cell r="I692" t="str">
            <v>NB PR</v>
          </cell>
          <cell r="J692" t="str">
            <v>NB de ventes de postes de relevage</v>
          </cell>
          <cell r="K692">
            <v>1</v>
          </cell>
          <cell r="L692" t="str">
            <v>POSTES EAUX CHARGEES DIAM 63</v>
          </cell>
          <cell r="M692" t="str">
            <v>AQUATIRIS</v>
          </cell>
          <cell r="N692" t="str">
            <v>&lt;Non référencé&gt;</v>
          </cell>
          <cell r="O692" t="str">
            <v>&lt;Article non référencé&gt;</v>
          </cell>
          <cell r="Q692">
            <v>1</v>
          </cell>
          <cell r="R692">
            <v>0</v>
          </cell>
          <cell r="S692" t="e">
            <v>#N/A</v>
          </cell>
          <cell r="T692" t="e">
            <v>#N/A</v>
          </cell>
          <cell r="U692" t="e">
            <v>#N/A</v>
          </cell>
          <cell r="V692" t="str">
            <v>-</v>
          </cell>
          <cell r="W692">
            <v>0</v>
          </cell>
          <cell r="X692">
            <v>807.66959600000007</v>
          </cell>
          <cell r="Y692">
            <v>0</v>
          </cell>
          <cell r="Z692"/>
          <cell r="AA692"/>
          <cell r="AB692">
            <v>828.15439600000002</v>
          </cell>
          <cell r="AC692" t="str">
            <v>OK</v>
          </cell>
          <cell r="AD692">
            <v>0</v>
          </cell>
          <cell r="AE692" t="str">
            <v>EUR</v>
          </cell>
          <cell r="AF692">
            <v>0</v>
          </cell>
          <cell r="AI692" t="str">
            <v>NORM</v>
          </cell>
          <cell r="AJ692" t="str">
            <v>Normal</v>
          </cell>
          <cell r="AM692" t="str">
            <v>PX1.2</v>
          </cell>
          <cell r="AN692" t="str">
            <v>Prix magasin + 20% de marg</v>
          </cell>
          <cell r="AP692">
            <v>0</v>
          </cell>
          <cell r="AQ692">
            <v>0</v>
          </cell>
          <cell r="AS692">
            <v>1098.02</v>
          </cell>
          <cell r="AT692">
            <v>1207.2810215000002</v>
          </cell>
          <cell r="AU692">
            <v>1235.5237815000005</v>
          </cell>
        </row>
        <row r="693">
          <cell r="A693" t="str">
            <v>PSR10EH4X5</v>
          </cell>
          <cell r="C693" t="e">
            <v>#N/A</v>
          </cell>
          <cell r="D693" t="str">
            <v xml:space="preserve">KIT CAILLEBOTIS FV GEOMEMBRANE 10EH4X5 </v>
          </cell>
          <cell r="E693">
            <v>3</v>
          </cell>
          <cell r="F693" t="str">
            <v>CLOTURES/GRILLES/FINITIONS</v>
          </cell>
          <cell r="G693">
            <v>7</v>
          </cell>
          <cell r="H693" t="str">
            <v>CLOTURES/GRILLES/FINITIONS</v>
          </cell>
          <cell r="K693">
            <v>1</v>
          </cell>
          <cell r="L693" t="str">
            <v>kITS GRILLES CAILLEBOTIS</v>
          </cell>
          <cell r="M693" t="str">
            <v>AQUATIRIS</v>
          </cell>
          <cell r="N693" t="str">
            <v>&lt;Non référencé&gt;</v>
          </cell>
          <cell r="O693" t="str">
            <v>&lt;Article non référencé&gt;</v>
          </cell>
          <cell r="Q693">
            <v>1</v>
          </cell>
          <cell r="R693">
            <v>0</v>
          </cell>
          <cell r="S693" t="e">
            <v>#N/A</v>
          </cell>
          <cell r="T693" t="e">
            <v>#N/A</v>
          </cell>
          <cell r="U693" t="e">
            <v>#N/A</v>
          </cell>
          <cell r="V693">
            <v>0</v>
          </cell>
          <cell r="W693">
            <v>0</v>
          </cell>
          <cell r="X693">
            <v>890</v>
          </cell>
          <cell r="Y693">
            <v>0</v>
          </cell>
          <cell r="Z693"/>
          <cell r="AA693"/>
          <cell r="AB693">
            <v>890</v>
          </cell>
          <cell r="AC693" t="str">
            <v>OK</v>
          </cell>
          <cell r="AD693">
            <v>0</v>
          </cell>
          <cell r="AE693" t="str">
            <v>EUR</v>
          </cell>
          <cell r="AF693">
            <v>0</v>
          </cell>
          <cell r="AI693" t="str">
            <v>NORM</v>
          </cell>
          <cell r="AJ693" t="str">
            <v>Normal</v>
          </cell>
          <cell r="AM693" t="str">
            <v>PX1.2</v>
          </cell>
          <cell r="AN693" t="str">
            <v>Prix magasin + 20% de marg</v>
          </cell>
          <cell r="AP693">
            <v>0</v>
          </cell>
          <cell r="AQ693">
            <v>0</v>
          </cell>
          <cell r="AS693">
            <v>1083.74</v>
          </cell>
          <cell r="AT693">
            <v>1335</v>
          </cell>
          <cell r="AU693">
            <v>1240.2</v>
          </cell>
        </row>
        <row r="694">
          <cell r="A694" t="str">
            <v>SPR1200V150BG</v>
          </cell>
          <cell r="C694" t="e">
            <v>#N/A</v>
          </cell>
          <cell r="D694" t="str">
            <v>POSTE HT1200 POMPE DWVOX150 BARRES DE GUIDAGE</v>
          </cell>
          <cell r="E694">
            <v>9</v>
          </cell>
          <cell r="F694" t="str">
            <v>POSTES DE RELEVAGE</v>
          </cell>
          <cell r="G694">
            <v>5</v>
          </cell>
          <cell r="H694" t="str">
            <v>POSTES DE RELEVAGE</v>
          </cell>
          <cell r="I694" t="str">
            <v>NB PR</v>
          </cell>
          <cell r="J694" t="str">
            <v>NB de ventes de postes de relevage</v>
          </cell>
          <cell r="K694">
            <v>1</v>
          </cell>
          <cell r="L694" t="str">
            <v>POSTES EAUX CHARGEES DIAM 63</v>
          </cell>
          <cell r="M694" t="str">
            <v>AQUATIRIS</v>
          </cell>
          <cell r="N694" t="str">
            <v>&lt;Non référencé&gt;</v>
          </cell>
          <cell r="O694" t="str">
            <v>&lt;Article non référencé&gt;</v>
          </cell>
          <cell r="Q694">
            <v>1</v>
          </cell>
          <cell r="R694">
            <v>0</v>
          </cell>
          <cell r="S694" t="e">
            <v>#N/A</v>
          </cell>
          <cell r="T694" t="e">
            <v>#N/A</v>
          </cell>
          <cell r="U694" t="e">
            <v>#N/A</v>
          </cell>
          <cell r="V694" t="str">
            <v>-</v>
          </cell>
          <cell r="W694">
            <v>0</v>
          </cell>
          <cell r="X694">
            <v>811.39479599999981</v>
          </cell>
          <cell r="Y694">
            <v>0</v>
          </cell>
          <cell r="Z694"/>
          <cell r="AA694"/>
          <cell r="AB694">
            <v>831.87959599999988</v>
          </cell>
          <cell r="AC694" t="str">
            <v>OK</v>
          </cell>
          <cell r="AD694">
            <v>0</v>
          </cell>
          <cell r="AE694" t="str">
            <v>EUR</v>
          </cell>
          <cell r="AF694">
            <v>0</v>
          </cell>
          <cell r="AI694" t="str">
            <v>NORM</v>
          </cell>
          <cell r="AJ694" t="str">
            <v>Normal</v>
          </cell>
          <cell r="AM694" t="str">
            <v>PX1.2</v>
          </cell>
          <cell r="AN694" t="str">
            <v>Prix magasin + 20% de marg</v>
          </cell>
          <cell r="AP694">
            <v>0</v>
          </cell>
          <cell r="AQ694">
            <v>0</v>
          </cell>
          <cell r="AS694">
            <v>1120.54</v>
          </cell>
          <cell r="AT694">
            <v>1211.9744714999999</v>
          </cell>
          <cell r="AU694">
            <v>1240.2172315000005</v>
          </cell>
        </row>
        <row r="695">
          <cell r="A695" t="str">
            <v>PCG6EHA</v>
          </cell>
          <cell r="C695" t="e">
            <v>#N/A</v>
          </cell>
          <cell r="D695" t="str">
            <v>COFFRAGE FV GRAVITAIRE 6EH 4X3</v>
          </cell>
          <cell r="E695">
            <v>12</v>
          </cell>
          <cell r="F695" t="str">
            <v>KITS BACS/KITS COFFRAGES</v>
          </cell>
          <cell r="G695">
            <v>3</v>
          </cell>
          <cell r="H695" t="str">
            <v>KITS COFFRAGES</v>
          </cell>
          <cell r="I695" t="str">
            <v>NB COFFR</v>
          </cell>
          <cell r="J695" t="str">
            <v>NB de ventes de coffrage PVC</v>
          </cell>
          <cell r="M695" t="str">
            <v>AQUATIRIS</v>
          </cell>
          <cell r="N695" t="str">
            <v>&lt;Non référencé&gt;</v>
          </cell>
          <cell r="O695" t="str">
            <v>&lt;Article non référencé&gt;</v>
          </cell>
          <cell r="Q695">
            <v>1</v>
          </cell>
          <cell r="R695">
            <v>0</v>
          </cell>
          <cell r="S695" t="e">
            <v>#N/A</v>
          </cell>
          <cell r="T695" t="e">
            <v>#N/A</v>
          </cell>
          <cell r="U695" t="e">
            <v>#N/A</v>
          </cell>
          <cell r="V695" t="str">
            <v>-</v>
          </cell>
          <cell r="W695">
            <v>0</v>
          </cell>
          <cell r="X695">
            <v>798.08730000000014</v>
          </cell>
          <cell r="Y695">
            <v>0</v>
          </cell>
          <cell r="Z695"/>
          <cell r="AA695"/>
          <cell r="AB695">
            <v>819.51560000000018</v>
          </cell>
          <cell r="AC695" t="str">
            <v>OK</v>
          </cell>
          <cell r="AD695">
            <v>0</v>
          </cell>
          <cell r="AE695" t="str">
            <v>EUR</v>
          </cell>
          <cell r="AF695">
            <v>0</v>
          </cell>
          <cell r="AI695" t="str">
            <v>NORM</v>
          </cell>
          <cell r="AJ695" t="str">
            <v>Normal</v>
          </cell>
          <cell r="AM695" t="str">
            <v>PX1.2</v>
          </cell>
          <cell r="AN695" t="str">
            <v>Prix magasin + 20% de marg</v>
          </cell>
          <cell r="AP695">
            <v>0</v>
          </cell>
          <cell r="AQ695">
            <v>0</v>
          </cell>
          <cell r="AS695">
            <v>1227.6300000000001</v>
          </cell>
          <cell r="AT695">
            <v>1218.6932249999998</v>
          </cell>
          <cell r="AU695">
            <v>1249.8002999999999</v>
          </cell>
        </row>
        <row r="696">
          <cell r="A696" t="str">
            <v>SPR1500V100BG</v>
          </cell>
          <cell r="C696" t="e">
            <v>#N/A</v>
          </cell>
          <cell r="D696" t="str">
            <v>POSTE HT1500 POMPE DWVOX100 BARRES DE GUIDAGE</v>
          </cell>
          <cell r="E696">
            <v>9</v>
          </cell>
          <cell r="F696" t="str">
            <v>POSTES DE RELEVAGE</v>
          </cell>
          <cell r="G696">
            <v>5</v>
          </cell>
          <cell r="H696" t="str">
            <v>POSTES DE RELEVAGE</v>
          </cell>
          <cell r="I696" t="str">
            <v>NB PR</v>
          </cell>
          <cell r="J696" t="str">
            <v>NB de ventes de postes de relevage</v>
          </cell>
          <cell r="K696">
            <v>1</v>
          </cell>
          <cell r="L696" t="str">
            <v>POSTES EAUX CHARGEES DIAM 63</v>
          </cell>
          <cell r="M696" t="str">
            <v>AQUATIRIS</v>
          </cell>
          <cell r="N696" t="str">
            <v>&lt;Non référencé&gt;</v>
          </cell>
          <cell r="O696" t="str">
            <v>&lt;Article non référencé&gt;</v>
          </cell>
          <cell r="Q696">
            <v>1</v>
          </cell>
          <cell r="R696">
            <v>0</v>
          </cell>
          <cell r="S696" t="e">
            <v>#N/A</v>
          </cell>
          <cell r="T696" t="e">
            <v>#N/A</v>
          </cell>
          <cell r="U696" t="e">
            <v>#N/A</v>
          </cell>
          <cell r="V696" t="str">
            <v>-</v>
          </cell>
          <cell r="W696">
            <v>0</v>
          </cell>
          <cell r="X696">
            <v>830.02579600000001</v>
          </cell>
          <cell r="Y696">
            <v>0</v>
          </cell>
          <cell r="Z696"/>
          <cell r="AA696"/>
          <cell r="AB696">
            <v>837.51059599999996</v>
          </cell>
          <cell r="AC696" t="str">
            <v>OK</v>
          </cell>
          <cell r="AD696">
            <v>0</v>
          </cell>
          <cell r="AE696" t="str">
            <v>EUR</v>
          </cell>
          <cell r="AF696">
            <v>0</v>
          </cell>
          <cell r="AI696" t="str">
            <v>NORM</v>
          </cell>
          <cell r="AJ696" t="str">
            <v>Normal</v>
          </cell>
          <cell r="AM696" t="str">
            <v>PX1.2</v>
          </cell>
          <cell r="AN696" t="str">
            <v>Prix magasin + 20% de marg</v>
          </cell>
          <cell r="AP696">
            <v>0</v>
          </cell>
          <cell r="AQ696">
            <v>0</v>
          </cell>
          <cell r="AS696">
            <v>1158.18</v>
          </cell>
          <cell r="AT696">
            <v>1240.8194715</v>
          </cell>
          <cell r="AU696">
            <v>1249.5622315000001</v>
          </cell>
        </row>
        <row r="697">
          <cell r="A697" t="str">
            <v>PCR6EHB</v>
          </cell>
          <cell r="C697" t="e">
            <v>#N/A</v>
          </cell>
          <cell r="D697" t="str">
            <v>COFFRAGE FV RELEVAGE 6EH 6X2</v>
          </cell>
          <cell r="E697">
            <v>12</v>
          </cell>
          <cell r="F697" t="str">
            <v>KITS BACS/KITS COFFRAGES</v>
          </cell>
          <cell r="G697">
            <v>3</v>
          </cell>
          <cell r="H697" t="str">
            <v>KITS COFFRAGES</v>
          </cell>
          <cell r="I697" t="str">
            <v>NB COFFR</v>
          </cell>
          <cell r="J697" t="str">
            <v>NB de ventes de coffrage PVC</v>
          </cell>
          <cell r="M697" t="str">
            <v>AQUATIRIS</v>
          </cell>
          <cell r="N697" t="str">
            <v>&lt;Non référencé&gt;</v>
          </cell>
          <cell r="O697" t="str">
            <v>&lt;Article non référencé&gt;</v>
          </cell>
          <cell r="Q697">
            <v>1</v>
          </cell>
          <cell r="R697">
            <v>0</v>
          </cell>
          <cell r="S697" t="e">
            <v>#N/A</v>
          </cell>
          <cell r="T697" t="e">
            <v>#N/A</v>
          </cell>
          <cell r="U697" t="e">
            <v>#N/A</v>
          </cell>
          <cell r="V697" t="str">
            <v>-</v>
          </cell>
          <cell r="W697">
            <v>0</v>
          </cell>
          <cell r="X697">
            <v>802.42460000000005</v>
          </cell>
          <cell r="Y697">
            <v>0</v>
          </cell>
          <cell r="Z697"/>
          <cell r="AA697"/>
          <cell r="AB697">
            <v>819.26130000000012</v>
          </cell>
          <cell r="AC697" t="str">
            <v>OK</v>
          </cell>
          <cell r="AD697">
            <v>0</v>
          </cell>
          <cell r="AE697" t="str">
            <v>EUR</v>
          </cell>
          <cell r="AF697">
            <v>0</v>
          </cell>
          <cell r="AI697" t="str">
            <v>NORM</v>
          </cell>
          <cell r="AJ697" t="str">
            <v>Normal</v>
          </cell>
          <cell r="AM697" t="str">
            <v>PX1.2</v>
          </cell>
          <cell r="AN697" t="str">
            <v>Prix magasin + 20% de marg</v>
          </cell>
          <cell r="AP697">
            <v>0</v>
          </cell>
          <cell r="AQ697">
            <v>0</v>
          </cell>
          <cell r="AS697">
            <v>1240.51</v>
          </cell>
          <cell r="AT697">
            <v>1232.7412750000001</v>
          </cell>
          <cell r="AU697">
            <v>1257.18995</v>
          </cell>
        </row>
        <row r="698">
          <cell r="A698" t="str">
            <v>PFH18EH</v>
          </cell>
          <cell r="C698" t="e">
            <v>#N/A</v>
          </cell>
          <cell r="D698" t="str">
            <v xml:space="preserve">PACK EPDM GEOTEXTILE FH 1.10MM 18EH </v>
          </cell>
          <cell r="E698">
            <v>1</v>
          </cell>
          <cell r="F698" t="str">
            <v>MEMBRANES ET ANTI-RACINES</v>
          </cell>
          <cell r="G698">
            <v>2</v>
          </cell>
          <cell r="H698" t="str">
            <v>MEMBRANES ET ANTI-RACINES</v>
          </cell>
          <cell r="I698" t="str">
            <v>NB FV+FH</v>
          </cell>
          <cell r="J698" t="str">
            <v>NB de ventes packs FH</v>
          </cell>
          <cell r="K698">
            <v>2</v>
          </cell>
          <cell r="L698" t="str">
            <v>Pack EPDM FH</v>
          </cell>
          <cell r="M698" t="str">
            <v>AQUATIRIS</v>
          </cell>
          <cell r="N698" t="str">
            <v>&lt;Non référencé&gt;</v>
          </cell>
          <cell r="O698" t="str">
            <v>&lt;Article non référencé&gt;</v>
          </cell>
          <cell r="Q698">
            <v>1</v>
          </cell>
          <cell r="R698">
            <v>0</v>
          </cell>
          <cell r="S698" t="e">
            <v>#N/A</v>
          </cell>
          <cell r="T698" t="e">
            <v>#N/A</v>
          </cell>
          <cell r="U698" t="e">
            <v>#N/A</v>
          </cell>
          <cell r="V698">
            <v>0</v>
          </cell>
          <cell r="W698">
            <v>0</v>
          </cell>
          <cell r="X698">
            <v>769.72</v>
          </cell>
          <cell r="Y698">
            <v>0</v>
          </cell>
          <cell r="Z698"/>
          <cell r="AA698"/>
          <cell r="AB698">
            <v>959.78750000000002</v>
          </cell>
          <cell r="AC698" t="str">
            <v>OK</v>
          </cell>
          <cell r="AD698">
            <v>0</v>
          </cell>
          <cell r="AE698" t="str">
            <v>EUR</v>
          </cell>
          <cell r="AF698">
            <v>0</v>
          </cell>
          <cell r="AI698" t="str">
            <v>NORM</v>
          </cell>
          <cell r="AJ698" t="str">
            <v>Normal</v>
          </cell>
          <cell r="AM698" t="str">
            <v>PX1.2</v>
          </cell>
          <cell r="AN698" t="str">
            <v>Prix magasin + 20% de marg</v>
          </cell>
          <cell r="AP698">
            <v>0</v>
          </cell>
          <cell r="AQ698">
            <v>0</v>
          </cell>
          <cell r="AS698">
            <v>1233.1199999999999</v>
          </cell>
          <cell r="AT698">
            <v>1025.3341</v>
          </cell>
          <cell r="AU698">
            <v>1278.123875</v>
          </cell>
        </row>
        <row r="699">
          <cell r="A699" t="str">
            <v>SPR1500V150BG</v>
          </cell>
          <cell r="C699" t="e">
            <v>#N/A</v>
          </cell>
          <cell r="D699" t="str">
            <v>POSTE HT1500 POMPE DWVOX150 BARRES DE GUIDAGE</v>
          </cell>
          <cell r="E699">
            <v>9</v>
          </cell>
          <cell r="F699" t="str">
            <v>POSTES DE RELEVAGE</v>
          </cell>
          <cell r="G699">
            <v>5</v>
          </cell>
          <cell r="H699" t="str">
            <v>POSTES DE RELEVAGE</v>
          </cell>
          <cell r="I699" t="str">
            <v>NB PR</v>
          </cell>
          <cell r="J699" t="str">
            <v>NB de ventes de postes de relevage</v>
          </cell>
          <cell r="K699">
            <v>1</v>
          </cell>
          <cell r="L699" t="str">
            <v>POSTES EAUX CHARGEES DIAM 63</v>
          </cell>
          <cell r="M699" t="str">
            <v>AQUATIRIS</v>
          </cell>
          <cell r="N699" t="str">
            <v>&lt;Non référencé&gt;</v>
          </cell>
          <cell r="O699" t="str">
            <v>&lt;Article non référencé&gt;</v>
          </cell>
          <cell r="Q699">
            <v>1</v>
          </cell>
          <cell r="R699">
            <v>0</v>
          </cell>
          <cell r="S699" t="e">
            <v>#N/A</v>
          </cell>
          <cell r="T699" t="e">
            <v>#N/A</v>
          </cell>
          <cell r="U699" t="e">
            <v>#N/A</v>
          </cell>
          <cell r="V699" t="str">
            <v>-</v>
          </cell>
          <cell r="W699">
            <v>0</v>
          </cell>
          <cell r="X699">
            <v>837.02579600000001</v>
          </cell>
          <cell r="Y699">
            <v>0</v>
          </cell>
          <cell r="Z699"/>
          <cell r="AA699"/>
          <cell r="AB699">
            <v>857.51059600000008</v>
          </cell>
          <cell r="AC699" t="str">
            <v>OK</v>
          </cell>
          <cell r="AD699">
            <v>0</v>
          </cell>
          <cell r="AE699" t="str">
            <v>EUR</v>
          </cell>
          <cell r="AF699">
            <v>0</v>
          </cell>
          <cell r="AI699" t="str">
            <v>NORM</v>
          </cell>
          <cell r="AJ699" t="str">
            <v>Normal</v>
          </cell>
          <cell r="AM699" t="str">
            <v>PX1.2</v>
          </cell>
          <cell r="AN699" t="str">
            <v>Prix magasin + 20% de marg</v>
          </cell>
          <cell r="AP699">
            <v>0</v>
          </cell>
          <cell r="AQ699">
            <v>0</v>
          </cell>
          <cell r="AS699">
            <v>1159.3699999999999</v>
          </cell>
          <cell r="AT699">
            <v>1251.3194715000002</v>
          </cell>
          <cell r="AU699">
            <v>1279.5622315000003</v>
          </cell>
        </row>
        <row r="700">
          <cell r="A700" t="str">
            <v>PCR7EH</v>
          </cell>
          <cell r="C700" t="e">
            <v>#N/A</v>
          </cell>
          <cell r="D700" t="str">
            <v>COFFRAGE FV RELEVAGE 7EH 4X3.5</v>
          </cell>
          <cell r="E700">
            <v>12</v>
          </cell>
          <cell r="F700" t="str">
            <v>KITS BACS/KITS COFFRAGES</v>
          </cell>
          <cell r="G700">
            <v>3</v>
          </cell>
          <cell r="H700" t="str">
            <v>KITS COFFRAGES</v>
          </cell>
          <cell r="I700" t="str">
            <v>NB COFFR</v>
          </cell>
          <cell r="J700" t="str">
            <v>NB de ventes de coffrage PVC</v>
          </cell>
          <cell r="M700" t="str">
            <v>AQUATIRIS</v>
          </cell>
          <cell r="N700" t="str">
            <v>&lt;Non référencé&gt;</v>
          </cell>
          <cell r="O700" t="str">
            <v>&lt;Article non référencé&gt;</v>
          </cell>
          <cell r="Q700">
            <v>1</v>
          </cell>
          <cell r="R700">
            <v>0</v>
          </cell>
          <cell r="S700" t="e">
            <v>#N/A</v>
          </cell>
          <cell r="T700" t="e">
            <v>#N/A</v>
          </cell>
          <cell r="U700" t="e">
            <v>#N/A</v>
          </cell>
          <cell r="V700" t="str">
            <v>-</v>
          </cell>
          <cell r="W700">
            <v>0</v>
          </cell>
          <cell r="X700">
            <v>833.59860000000015</v>
          </cell>
          <cell r="Y700">
            <v>0</v>
          </cell>
          <cell r="Z700"/>
          <cell r="AA700"/>
          <cell r="AB700">
            <v>851.65240000000006</v>
          </cell>
          <cell r="AC700" t="str">
            <v>OK</v>
          </cell>
          <cell r="AD700">
            <v>0</v>
          </cell>
          <cell r="AE700" t="str">
            <v>EUR</v>
          </cell>
          <cell r="AF700">
            <v>0</v>
          </cell>
          <cell r="AI700" t="str">
            <v>NORM</v>
          </cell>
          <cell r="AJ700" t="str">
            <v>Normal</v>
          </cell>
          <cell r="AM700" t="str">
            <v>PX1.2</v>
          </cell>
          <cell r="AN700" t="str">
            <v>Prix magasin + 20% de marg</v>
          </cell>
          <cell r="AP700">
            <v>0</v>
          </cell>
          <cell r="AQ700">
            <v>0</v>
          </cell>
          <cell r="AS700">
            <v>1278.3399999999999</v>
          </cell>
          <cell r="AT700">
            <v>1276.7130499999998</v>
          </cell>
          <cell r="AU700">
            <v>1302.8609999999999</v>
          </cell>
        </row>
        <row r="701">
          <cell r="A701" t="str">
            <v>PFV12EH8x3</v>
          </cell>
          <cell r="C701" t="e">
            <v>#N/A</v>
          </cell>
          <cell r="D701" t="str">
            <v>PACK FV GEO 1.52MM 12EH8X3 SANS GRILLE</v>
          </cell>
          <cell r="E701">
            <v>1</v>
          </cell>
          <cell r="F701" t="str">
            <v>MEMBRANES ET ANTI-RACINES</v>
          </cell>
          <cell r="G701">
            <v>2</v>
          </cell>
          <cell r="H701" t="str">
            <v>MEMBRANES ET ANTI-RACINES</v>
          </cell>
          <cell r="I701" t="str">
            <v>NB FV</v>
          </cell>
          <cell r="J701" t="str">
            <v>NB de ventes packs FV</v>
          </cell>
          <cell r="K701">
            <v>1</v>
          </cell>
          <cell r="L701" t="str">
            <v>Pack EPDM FV</v>
          </cell>
          <cell r="M701" t="str">
            <v>AQUATIRIS</v>
          </cell>
          <cell r="N701" t="str">
            <v>&lt;Non référencé&gt;</v>
          </cell>
          <cell r="O701" t="str">
            <v>&lt;Article non référencé&gt;</v>
          </cell>
          <cell r="Q701">
            <v>1</v>
          </cell>
          <cell r="R701">
            <v>0</v>
          </cell>
          <cell r="S701" t="e">
            <v>#N/A</v>
          </cell>
          <cell r="T701" t="e">
            <v>#N/A</v>
          </cell>
          <cell r="U701" t="e">
            <v>#N/A</v>
          </cell>
          <cell r="V701">
            <v>0</v>
          </cell>
          <cell r="W701">
            <v>0</v>
          </cell>
          <cell r="X701">
            <v>794.11</v>
          </cell>
          <cell r="Y701">
            <v>0</v>
          </cell>
          <cell r="Z701"/>
          <cell r="AA701"/>
          <cell r="AB701">
            <v>987.86</v>
          </cell>
          <cell r="AC701" t="str">
            <v>OK</v>
          </cell>
          <cell r="AD701">
            <v>0</v>
          </cell>
          <cell r="AE701" t="str">
            <v>EUR</v>
          </cell>
          <cell r="AF701">
            <v>0</v>
          </cell>
          <cell r="AI701" t="str">
            <v>NORM</v>
          </cell>
          <cell r="AJ701" t="str">
            <v>Normal</v>
          </cell>
          <cell r="AM701" t="str">
            <v>PX1.2</v>
          </cell>
          <cell r="AN701" t="str">
            <v>Prix magasin + 20% de marg</v>
          </cell>
          <cell r="AO701">
            <v>1</v>
          </cell>
          <cell r="AP701">
            <v>0</v>
          </cell>
          <cell r="AQ701">
            <v>0</v>
          </cell>
          <cell r="AS701">
            <v>1053.23</v>
          </cell>
          <cell r="AT701">
            <v>1062.0450000000001</v>
          </cell>
          <cell r="AU701">
            <v>1319.7325000000001</v>
          </cell>
        </row>
        <row r="702">
          <cell r="A702" t="str">
            <v>PFH20EH</v>
          </cell>
          <cell r="C702" t="e">
            <v>#N/A</v>
          </cell>
          <cell r="D702" t="str">
            <v xml:space="preserve">PACK EPDM GEOTEXTILE FH 1.10MM 20EH </v>
          </cell>
          <cell r="E702">
            <v>1</v>
          </cell>
          <cell r="F702" t="str">
            <v>MEMBRANES ET ANTI-RACINES</v>
          </cell>
          <cell r="G702">
            <v>2</v>
          </cell>
          <cell r="H702" t="str">
            <v>MEMBRANES ET ANTI-RACINES</v>
          </cell>
          <cell r="I702" t="str">
            <v>NB FV+FH</v>
          </cell>
          <cell r="J702" t="str">
            <v>NB de ventes packs FH</v>
          </cell>
          <cell r="K702">
            <v>2</v>
          </cell>
          <cell r="L702" t="str">
            <v>Pack EPDM FH</v>
          </cell>
          <cell r="M702" t="str">
            <v>AQUATIRIS</v>
          </cell>
          <cell r="N702" t="str">
            <v>&lt;Non référencé&gt;</v>
          </cell>
          <cell r="O702" t="str">
            <v>&lt;Article non référencé&gt;</v>
          </cell>
          <cell r="Q702">
            <v>1</v>
          </cell>
          <cell r="R702">
            <v>0</v>
          </cell>
          <cell r="S702" t="e">
            <v>#N/A</v>
          </cell>
          <cell r="T702" t="e">
            <v>#N/A</v>
          </cell>
          <cell r="U702" t="e">
            <v>#N/A</v>
          </cell>
          <cell r="V702">
            <v>0</v>
          </cell>
          <cell r="W702">
            <v>0</v>
          </cell>
          <cell r="X702">
            <v>797.55000000000007</v>
          </cell>
          <cell r="Y702">
            <v>0</v>
          </cell>
          <cell r="Z702"/>
          <cell r="AA702"/>
          <cell r="AB702">
            <v>994.57500000000005</v>
          </cell>
          <cell r="AC702" t="str">
            <v>OK</v>
          </cell>
          <cell r="AD702">
            <v>0</v>
          </cell>
          <cell r="AE702" t="str">
            <v>EUR</v>
          </cell>
          <cell r="AF702">
            <v>0</v>
          </cell>
          <cell r="AI702" t="str">
            <v>NORM</v>
          </cell>
          <cell r="AJ702" t="str">
            <v>Normal</v>
          </cell>
          <cell r="AM702" t="str">
            <v>PX1.2</v>
          </cell>
          <cell r="AN702" t="str">
            <v>Prix magasin + 20% de marg</v>
          </cell>
          <cell r="AO702">
            <v>1</v>
          </cell>
          <cell r="AP702">
            <v>0</v>
          </cell>
          <cell r="AQ702">
            <v>0</v>
          </cell>
          <cell r="AS702">
            <v>1277.92</v>
          </cell>
          <cell r="AT702">
            <v>1062.348</v>
          </cell>
          <cell r="AU702">
            <v>1324.3912500000001</v>
          </cell>
        </row>
        <row r="703">
          <cell r="A703" t="str">
            <v>PFV14EH8x3.5</v>
          </cell>
          <cell r="C703" t="e">
            <v>#N/A</v>
          </cell>
          <cell r="D703" t="str">
            <v>PACK FV GEO 1.52MM 14EH8X3.5 SANS GRILLE</v>
          </cell>
          <cell r="E703">
            <v>1</v>
          </cell>
          <cell r="F703" t="str">
            <v>MEMBRANES ET ANTI-RACINES</v>
          </cell>
          <cell r="G703">
            <v>2</v>
          </cell>
          <cell r="H703" t="str">
            <v>MEMBRANES ET ANTI-RACINES</v>
          </cell>
          <cell r="I703" t="str">
            <v>NB FV</v>
          </cell>
          <cell r="J703" t="str">
            <v>NB de ventes packs FV</v>
          </cell>
          <cell r="K703">
            <v>1</v>
          </cell>
          <cell r="L703" t="str">
            <v>Pack EPDM FV</v>
          </cell>
          <cell r="M703" t="str">
            <v>AQUATIRIS</v>
          </cell>
          <cell r="N703" t="str">
            <v>&lt;Non référencé&gt;</v>
          </cell>
          <cell r="O703" t="str">
            <v>&lt;Article non référencé&gt;</v>
          </cell>
          <cell r="Q703">
            <v>1</v>
          </cell>
          <cell r="R703">
            <v>0</v>
          </cell>
          <cell r="S703" t="e">
            <v>#N/A</v>
          </cell>
          <cell r="T703" t="e">
            <v>#N/A</v>
          </cell>
          <cell r="U703" t="e">
            <v>#N/A</v>
          </cell>
          <cell r="V703">
            <v>0</v>
          </cell>
          <cell r="W703">
            <v>0</v>
          </cell>
          <cell r="X703">
            <v>800</v>
          </cell>
          <cell r="Y703">
            <v>0</v>
          </cell>
          <cell r="Z703"/>
          <cell r="AA703"/>
          <cell r="AB703">
            <v>995.22249999999997</v>
          </cell>
          <cell r="AC703" t="str">
            <v>OK</v>
          </cell>
          <cell r="AD703">
            <v>0</v>
          </cell>
          <cell r="AE703" t="str">
            <v>EUR</v>
          </cell>
          <cell r="AF703">
            <v>0</v>
          </cell>
          <cell r="AI703" t="str">
            <v>NORM</v>
          </cell>
          <cell r="AJ703" t="str">
            <v>Normal</v>
          </cell>
          <cell r="AM703" t="str">
            <v>PX1.2</v>
          </cell>
          <cell r="AN703" t="str">
            <v>Prix magasin + 20% de marg</v>
          </cell>
          <cell r="AP703">
            <v>0</v>
          </cell>
          <cell r="AQ703">
            <v>0</v>
          </cell>
          <cell r="AS703">
            <v>1061.01</v>
          </cell>
          <cell r="AT703">
            <v>1069.8787000000002</v>
          </cell>
          <cell r="AU703">
            <v>1329.524625</v>
          </cell>
        </row>
        <row r="704">
          <cell r="A704" t="str">
            <v>PCG6EHB</v>
          </cell>
          <cell r="C704" t="e">
            <v>#N/A</v>
          </cell>
          <cell r="D704" t="str">
            <v>COFFRAGE FV GRAVITAIRE 6EH 6X2</v>
          </cell>
          <cell r="E704">
            <v>12</v>
          </cell>
          <cell r="F704" t="str">
            <v>KITS BACS/KITS COFFRAGES</v>
          </cell>
          <cell r="G704">
            <v>3</v>
          </cell>
          <cell r="H704" t="str">
            <v>KITS COFFRAGES</v>
          </cell>
          <cell r="I704" t="str">
            <v>NB COFFR</v>
          </cell>
          <cell r="J704" t="str">
            <v>NB de ventes de coffrage PVC</v>
          </cell>
          <cell r="M704" t="str">
            <v>AQUATIRIS</v>
          </cell>
          <cell r="N704" t="str">
            <v>&lt;Non référencé&gt;</v>
          </cell>
          <cell r="O704" t="str">
            <v>&lt;Article non référencé&gt;</v>
          </cell>
          <cell r="Q704">
            <v>1</v>
          </cell>
          <cell r="R704">
            <v>0</v>
          </cell>
          <cell r="S704" t="e">
            <v>#N/A</v>
          </cell>
          <cell r="T704" t="e">
            <v>#N/A</v>
          </cell>
          <cell r="U704" t="e">
            <v>#N/A</v>
          </cell>
          <cell r="V704" t="str">
            <v>-</v>
          </cell>
          <cell r="W704">
            <v>0</v>
          </cell>
          <cell r="X704">
            <v>877.78440000000001</v>
          </cell>
          <cell r="Y704">
            <v>0</v>
          </cell>
          <cell r="Z704"/>
          <cell r="AA704"/>
          <cell r="AB704">
            <v>897.66960000000017</v>
          </cell>
          <cell r="AC704" t="str">
            <v>OK</v>
          </cell>
          <cell r="AD704">
            <v>0</v>
          </cell>
          <cell r="AE704" t="str">
            <v>EUR</v>
          </cell>
          <cell r="AF704">
            <v>0</v>
          </cell>
          <cell r="AI704" t="str">
            <v>NORM</v>
          </cell>
          <cell r="AJ704" t="str">
            <v>Normal</v>
          </cell>
          <cell r="AM704" t="str">
            <v>PX1.2</v>
          </cell>
          <cell r="AN704" t="str">
            <v>Prix magasin + 20% de marg</v>
          </cell>
          <cell r="AP704">
            <v>0</v>
          </cell>
          <cell r="AQ704">
            <v>0</v>
          </cell>
          <cell r="AS704">
            <v>1341.65</v>
          </cell>
          <cell r="AT704">
            <v>1343.8246000000001</v>
          </cell>
          <cell r="AU704">
            <v>1372.7489000000003</v>
          </cell>
        </row>
        <row r="705">
          <cell r="A705" t="str">
            <v>PCR8EH</v>
          </cell>
          <cell r="C705" t="e">
            <v>#N/A</v>
          </cell>
          <cell r="D705" t="str">
            <v>COFFRAGE FV RELEVAGE 8EH 4X4</v>
          </cell>
          <cell r="E705">
            <v>12</v>
          </cell>
          <cell r="F705" t="str">
            <v>KITS BACS/KITS COFFRAGES</v>
          </cell>
          <cell r="M705" t="str">
            <v>AQUATIRIS</v>
          </cell>
          <cell r="N705" t="str">
            <v>&lt;Non référencé&gt;</v>
          </cell>
          <cell r="O705" t="str">
            <v>&lt;Article non référencé&gt;</v>
          </cell>
          <cell r="Q705">
            <v>1</v>
          </cell>
          <cell r="R705">
            <v>0</v>
          </cell>
          <cell r="S705" t="e">
            <v>#N/A</v>
          </cell>
          <cell r="T705" t="e">
            <v>#N/A</v>
          </cell>
          <cell r="U705" t="e">
            <v>#N/A</v>
          </cell>
          <cell r="V705" t="str">
            <v>-</v>
          </cell>
          <cell r="W705">
            <v>0</v>
          </cell>
          <cell r="X705">
            <v>878.65940000000001</v>
          </cell>
          <cell r="Y705">
            <v>0</v>
          </cell>
          <cell r="Z705"/>
          <cell r="AA705"/>
          <cell r="AB705">
            <v>897.03370000000007</v>
          </cell>
          <cell r="AC705" t="str">
            <v>OK</v>
          </cell>
          <cell r="AD705">
            <v>0</v>
          </cell>
          <cell r="AE705" t="str">
            <v>EUR</v>
          </cell>
          <cell r="AF705">
            <v>0</v>
          </cell>
          <cell r="AI705" t="str">
            <v>NORM</v>
          </cell>
          <cell r="AJ705" t="str">
            <v>Normal</v>
          </cell>
          <cell r="AM705" t="str">
            <v>PX1.2</v>
          </cell>
          <cell r="AN705" t="str">
            <v>Prix magasin + 20% de marg</v>
          </cell>
          <cell r="AP705">
            <v>0</v>
          </cell>
          <cell r="AQ705">
            <v>0</v>
          </cell>
          <cell r="AS705">
            <v>1350.78</v>
          </cell>
          <cell r="AT705">
            <v>1346.1230749999997</v>
          </cell>
          <cell r="AU705">
            <v>1372.7091499999997</v>
          </cell>
        </row>
        <row r="706">
          <cell r="A706" t="str">
            <v>PCG7EH</v>
          </cell>
          <cell r="C706" t="e">
            <v>#N/A</v>
          </cell>
          <cell r="D706" t="str">
            <v>COFFRAGE FV GRAVITAIRE 7EH 4X3.5</v>
          </cell>
          <cell r="E706">
            <v>12</v>
          </cell>
          <cell r="F706" t="str">
            <v>KITS BACS/KITS COFFRAGES</v>
          </cell>
          <cell r="G706">
            <v>3</v>
          </cell>
          <cell r="H706" t="str">
            <v>KITS COFFRAGES</v>
          </cell>
          <cell r="I706" t="str">
            <v>NB COFFR</v>
          </cell>
          <cell r="J706" t="str">
            <v>NB de ventes de coffrage PVC</v>
          </cell>
          <cell r="M706" t="str">
            <v>AQUATIRIS</v>
          </cell>
          <cell r="N706" t="str">
            <v>&lt;Non référencé&gt;</v>
          </cell>
          <cell r="O706" t="str">
            <v>&lt;Article non référencé&gt;</v>
          </cell>
          <cell r="Q706">
            <v>1</v>
          </cell>
          <cell r="R706">
            <v>0</v>
          </cell>
          <cell r="S706" t="e">
            <v>#N/A</v>
          </cell>
          <cell r="T706" t="e">
            <v>#N/A</v>
          </cell>
          <cell r="U706" t="e">
            <v>#N/A</v>
          </cell>
          <cell r="V706" t="str">
            <v>-</v>
          </cell>
          <cell r="W706">
            <v>0</v>
          </cell>
          <cell r="X706">
            <v>901.09980000000007</v>
          </cell>
          <cell r="Y706">
            <v>0</v>
          </cell>
          <cell r="Z706"/>
          <cell r="AA706"/>
          <cell r="AB706">
            <v>922.29660000000001</v>
          </cell>
          <cell r="AC706" t="str">
            <v>OK</v>
          </cell>
          <cell r="AD706">
            <v>0</v>
          </cell>
          <cell r="AE706" t="str">
            <v>EUR</v>
          </cell>
          <cell r="AF706">
            <v>0</v>
          </cell>
          <cell r="AI706" t="str">
            <v>NORM</v>
          </cell>
          <cell r="AJ706" t="str">
            <v>Normal</v>
          </cell>
          <cell r="AM706" t="str">
            <v>PX1.2</v>
          </cell>
          <cell r="AN706" t="str">
            <v>Prix magasin + 20% de marg</v>
          </cell>
          <cell r="AP706">
            <v>0</v>
          </cell>
          <cell r="AQ706">
            <v>0</v>
          </cell>
          <cell r="AS706">
            <v>1372.42</v>
          </cell>
          <cell r="AT706">
            <v>1375.5326</v>
          </cell>
          <cell r="AU706">
            <v>1406.2743</v>
          </cell>
        </row>
        <row r="707">
          <cell r="A707" t="str">
            <v>SPR1900V75BG</v>
          </cell>
          <cell r="C707" t="e">
            <v>#N/A</v>
          </cell>
          <cell r="D707" t="str">
            <v>POSTE HT1900 POMPE DWVOX75 BARRES DE GUIDAGE</v>
          </cell>
          <cell r="E707">
            <v>9</v>
          </cell>
          <cell r="F707" t="str">
            <v>POSTES DE RELEVAGE</v>
          </cell>
          <cell r="G707">
            <v>5</v>
          </cell>
          <cell r="H707" t="str">
            <v>POSTES DE RELEVAGE</v>
          </cell>
          <cell r="I707" t="str">
            <v>NB PR</v>
          </cell>
          <cell r="J707" t="str">
            <v>NB de ventes de postes de relevage</v>
          </cell>
          <cell r="K707">
            <v>1</v>
          </cell>
          <cell r="L707" t="str">
            <v>POSTES EAUX CHARGEES DIAM 63</v>
          </cell>
          <cell r="M707" t="str">
            <v>AQUATIRIS</v>
          </cell>
          <cell r="N707" t="str">
            <v>&lt;Non référencé&gt;</v>
          </cell>
          <cell r="O707" t="str">
            <v>&lt;Article non référencé&gt;</v>
          </cell>
          <cell r="Q707">
            <v>1</v>
          </cell>
          <cell r="R707">
            <v>0</v>
          </cell>
          <cell r="S707" t="e">
            <v>#N/A</v>
          </cell>
          <cell r="T707" t="e">
            <v>#N/A</v>
          </cell>
          <cell r="U707" t="e">
            <v>#N/A</v>
          </cell>
          <cell r="V707" t="str">
            <v>-</v>
          </cell>
          <cell r="W707">
            <v>0</v>
          </cell>
          <cell r="X707">
            <v>905.01979599999981</v>
          </cell>
          <cell r="Y707">
            <v>0</v>
          </cell>
          <cell r="Z707"/>
          <cell r="AA707"/>
          <cell r="AB707">
            <v>950.50459599999988</v>
          </cell>
          <cell r="AC707" t="str">
            <v>OK</v>
          </cell>
          <cell r="AD707">
            <v>0</v>
          </cell>
          <cell r="AE707" t="str">
            <v>EUR</v>
          </cell>
          <cell r="AF707">
            <v>0</v>
          </cell>
          <cell r="AI707" t="str">
            <v>NORM</v>
          </cell>
          <cell r="AJ707" t="str">
            <v>Normal</v>
          </cell>
          <cell r="AM707" t="str">
            <v>PX1.2</v>
          </cell>
          <cell r="AN707" t="str">
            <v>Prix magasin + 20% de marg</v>
          </cell>
          <cell r="AP707">
            <v>0</v>
          </cell>
          <cell r="AQ707">
            <v>0</v>
          </cell>
          <cell r="AS707">
            <v>1263.1300000000001</v>
          </cell>
          <cell r="AT707">
            <v>1347.9155715000004</v>
          </cell>
          <cell r="AU707">
            <v>1413.6583315000005</v>
          </cell>
        </row>
        <row r="708">
          <cell r="A708" t="str">
            <v>PSR12EH8X3</v>
          </cell>
          <cell r="C708" t="e">
            <v>#N/A</v>
          </cell>
          <cell r="D708" t="str">
            <v xml:space="preserve">KIT CAILLEBOTIS FV GEOMEMBRANE 12EH8X3 </v>
          </cell>
          <cell r="E708">
            <v>3</v>
          </cell>
          <cell r="F708" t="str">
            <v>CLOTURES/GRILLES/FINITIONS</v>
          </cell>
          <cell r="G708">
            <v>7</v>
          </cell>
          <cell r="H708" t="str">
            <v>CLOTURES/GRILLES/FINITIONS</v>
          </cell>
          <cell r="K708">
            <v>1</v>
          </cell>
          <cell r="L708" t="str">
            <v>kITS GRILLES CAILLEBOTIS</v>
          </cell>
          <cell r="M708" t="str">
            <v>AQUATIRIS</v>
          </cell>
          <cell r="N708" t="str">
            <v>&lt;Non référencé&gt;</v>
          </cell>
          <cell r="O708" t="str">
            <v>&lt;Article non référencé&gt;</v>
          </cell>
          <cell r="Q708">
            <v>1</v>
          </cell>
          <cell r="R708">
            <v>0</v>
          </cell>
          <cell r="S708" t="e">
            <v>#N/A</v>
          </cell>
          <cell r="T708" t="e">
            <v>#N/A</v>
          </cell>
          <cell r="U708" t="e">
            <v>#N/A</v>
          </cell>
          <cell r="V708">
            <v>0</v>
          </cell>
          <cell r="W708">
            <v>0</v>
          </cell>
          <cell r="X708">
            <v>948.59999999999991</v>
          </cell>
          <cell r="Y708">
            <v>0</v>
          </cell>
          <cell r="Z708"/>
          <cell r="AA708"/>
          <cell r="AB708">
            <v>949.59999999999991</v>
          </cell>
          <cell r="AC708" t="str">
            <v>OK</v>
          </cell>
          <cell r="AD708">
            <v>0</v>
          </cell>
          <cell r="AE708" t="str">
            <v>EUR</v>
          </cell>
          <cell r="AF708">
            <v>0</v>
          </cell>
          <cell r="AI708" t="str">
            <v>NORM</v>
          </cell>
          <cell r="AJ708" t="str">
            <v>Normal</v>
          </cell>
          <cell r="AM708" t="str">
            <v>PX1.2</v>
          </cell>
          <cell r="AN708" t="str">
            <v>Prix magasin + 20% de marg</v>
          </cell>
          <cell r="AP708">
            <v>0</v>
          </cell>
          <cell r="AQ708">
            <v>0</v>
          </cell>
          <cell r="AS708">
            <v>1327.14</v>
          </cell>
          <cell r="AT708">
            <v>1418.83</v>
          </cell>
          <cell r="AU708">
            <v>1420.08</v>
          </cell>
        </row>
        <row r="709">
          <cell r="A709" t="str">
            <v>PCR9EH</v>
          </cell>
          <cell r="C709" t="e">
            <v>#N/A</v>
          </cell>
          <cell r="D709" t="str">
            <v>COFFRAGE FV RELEVAGE 9EH 4X4.5</v>
          </cell>
          <cell r="E709">
            <v>12</v>
          </cell>
          <cell r="F709" t="str">
            <v>KITS BACS/KITS COFFRAGES</v>
          </cell>
          <cell r="G709">
            <v>3</v>
          </cell>
          <cell r="H709" t="str">
            <v>KITS COFFRAGES</v>
          </cell>
          <cell r="I709" t="str">
            <v>NB COFFR</v>
          </cell>
          <cell r="J709" t="str">
            <v>NB de ventes de coffrage PVC</v>
          </cell>
          <cell r="M709" t="str">
            <v>AQUATIRIS</v>
          </cell>
          <cell r="N709" t="str">
            <v>&lt;Non référencé&gt;</v>
          </cell>
          <cell r="O709" t="str">
            <v>&lt;Article non référencé&gt;</v>
          </cell>
          <cell r="Q709">
            <v>1</v>
          </cell>
          <cell r="R709">
            <v>0</v>
          </cell>
          <cell r="S709" t="e">
            <v>#N/A</v>
          </cell>
          <cell r="T709" t="e">
            <v>#N/A</v>
          </cell>
          <cell r="U709" t="e">
            <v>#N/A</v>
          </cell>
          <cell r="V709" t="str">
            <v>-</v>
          </cell>
          <cell r="W709">
            <v>0</v>
          </cell>
          <cell r="X709">
            <v>918.81589999999994</v>
          </cell>
          <cell r="Y709">
            <v>0</v>
          </cell>
          <cell r="Z709"/>
          <cell r="AA709"/>
          <cell r="AB709">
            <v>937.41269999999997</v>
          </cell>
          <cell r="AC709" t="str">
            <v>OK</v>
          </cell>
          <cell r="AD709">
            <v>0</v>
          </cell>
          <cell r="AE709" t="str">
            <v>EUR</v>
          </cell>
          <cell r="AF709">
            <v>0</v>
          </cell>
          <cell r="AI709" t="str">
            <v>NORM</v>
          </cell>
          <cell r="AJ709" t="str">
            <v>Normal</v>
          </cell>
          <cell r="AM709" t="str">
            <v>PX1.2</v>
          </cell>
          <cell r="AN709" t="str">
            <v>Prix magasin + 20% de marg</v>
          </cell>
          <cell r="AP709">
            <v>0</v>
          </cell>
          <cell r="AQ709">
            <v>0</v>
          </cell>
          <cell r="AS709">
            <v>1415.1</v>
          </cell>
          <cell r="AT709">
            <v>1408.6701499999997</v>
          </cell>
          <cell r="AU709">
            <v>1435.5718499999998</v>
          </cell>
        </row>
        <row r="710">
          <cell r="A710" t="str">
            <v>BFV3EH</v>
          </cell>
          <cell r="C710" t="e">
            <v>#N/A</v>
          </cell>
          <cell r="D710" t="str">
            <v>KIT BAC PEHD 3 EH</v>
          </cell>
          <cell r="E710">
            <v>12</v>
          </cell>
          <cell r="F710" t="str">
            <v>KITS BACS/KITS COFFRAGES</v>
          </cell>
          <cell r="G710">
            <v>12</v>
          </cell>
          <cell r="H710" t="str">
            <v>KITS BACS</v>
          </cell>
          <cell r="I710" t="str">
            <v>NB BACS</v>
          </cell>
          <cell r="J710" t="str">
            <v>NB de ventes de kits bacs</v>
          </cell>
          <cell r="M710" t="str">
            <v>AQUATIRIS</v>
          </cell>
          <cell r="N710" t="str">
            <v>&lt;Non référencé&gt;</v>
          </cell>
          <cell r="O710" t="str">
            <v>&lt;Article non référencé&gt;</v>
          </cell>
          <cell r="Q710">
            <v>1</v>
          </cell>
          <cell r="R710">
            <v>0</v>
          </cell>
          <cell r="S710" t="e">
            <v>#N/A</v>
          </cell>
          <cell r="T710" t="e">
            <v>#N/A</v>
          </cell>
          <cell r="U710" t="e">
            <v>#N/A</v>
          </cell>
          <cell r="V710">
            <v>0</v>
          </cell>
          <cell r="W710">
            <v>0</v>
          </cell>
          <cell r="X710">
            <v>964.84899999999993</v>
          </cell>
          <cell r="Y710">
            <v>0</v>
          </cell>
          <cell r="Z710"/>
          <cell r="AA710"/>
          <cell r="AB710">
            <v>963.98559999999998</v>
          </cell>
          <cell r="AC710" t="str">
            <v>OK</v>
          </cell>
          <cell r="AD710">
            <v>0</v>
          </cell>
          <cell r="AE710" t="str">
            <v>EUR</v>
          </cell>
          <cell r="AF710">
            <v>0</v>
          </cell>
          <cell r="AI710" t="str">
            <v>NORM</v>
          </cell>
          <cell r="AJ710" t="str">
            <v>Normal</v>
          </cell>
          <cell r="AM710" t="str">
            <v>PX1.2</v>
          </cell>
          <cell r="AN710" t="str">
            <v>Prix magasin + 20% de marg</v>
          </cell>
          <cell r="AO710">
            <v>1</v>
          </cell>
          <cell r="AP710">
            <v>0</v>
          </cell>
          <cell r="AQ710">
            <v>0</v>
          </cell>
          <cell r="AS710">
            <v>1384.23</v>
          </cell>
          <cell r="AT710">
            <v>1451.0976200000002</v>
          </cell>
          <cell r="AU710">
            <v>1447.9000200000003</v>
          </cell>
        </row>
        <row r="711">
          <cell r="A711" t="str">
            <v>SPR1900V100BG</v>
          </cell>
          <cell r="C711" t="e">
            <v>#N/A</v>
          </cell>
          <cell r="D711" t="str">
            <v>POSTE HT1900 POMPE DWVOX100 BARRES DE GUIDAGE</v>
          </cell>
          <cell r="E711">
            <v>9</v>
          </cell>
          <cell r="F711" t="str">
            <v>POSTES DE RELEVAGE</v>
          </cell>
          <cell r="G711">
            <v>5</v>
          </cell>
          <cell r="H711" t="str">
            <v>POSTES DE RELEVAGE</v>
          </cell>
          <cell r="I711" t="str">
            <v>NB PR</v>
          </cell>
          <cell r="J711" t="str">
            <v>NB de ventes de postes de relevage</v>
          </cell>
          <cell r="K711">
            <v>1</v>
          </cell>
          <cell r="L711" t="str">
            <v>POSTES EAUX CHARGEES DIAM 63</v>
          </cell>
          <cell r="M711" t="str">
            <v>AQUATIRIS</v>
          </cell>
          <cell r="N711" t="str">
            <v>&lt;Non référencé&gt;</v>
          </cell>
          <cell r="O711" t="str">
            <v>&lt;Article non référencé&gt;</v>
          </cell>
          <cell r="Q711">
            <v>1</v>
          </cell>
          <cell r="R711">
            <v>0</v>
          </cell>
          <cell r="S711" t="e">
            <v>#N/A</v>
          </cell>
          <cell r="T711" t="e">
            <v>#N/A</v>
          </cell>
          <cell r="U711" t="e">
            <v>#N/A</v>
          </cell>
          <cell r="V711" t="str">
            <v>-</v>
          </cell>
          <cell r="W711">
            <v>0</v>
          </cell>
          <cell r="X711">
            <v>969.56979599999977</v>
          </cell>
          <cell r="Y711">
            <v>0</v>
          </cell>
          <cell r="Z711"/>
          <cell r="AA711"/>
          <cell r="AB711">
            <v>977.05459599999983</v>
          </cell>
          <cell r="AC711" t="str">
            <v>OK</v>
          </cell>
          <cell r="AD711">
            <v>0</v>
          </cell>
          <cell r="AE711" t="str">
            <v>EUR</v>
          </cell>
          <cell r="AF711">
            <v>0</v>
          </cell>
          <cell r="AI711" t="str">
            <v>NORM</v>
          </cell>
          <cell r="AJ711" t="str">
            <v>Normal</v>
          </cell>
          <cell r="AM711" t="str">
            <v>PX1.2</v>
          </cell>
          <cell r="AN711" t="str">
            <v>Prix magasin + 20% de marg</v>
          </cell>
          <cell r="AP711">
            <v>0</v>
          </cell>
          <cell r="AQ711">
            <v>0</v>
          </cell>
          <cell r="AS711">
            <v>1362.38</v>
          </cell>
          <cell r="AT711">
            <v>1444.7405715</v>
          </cell>
          <cell r="AU711">
            <v>1453.4833315000001</v>
          </cell>
        </row>
        <row r="712">
          <cell r="A712" t="str">
            <v>SPR1900V150BG</v>
          </cell>
          <cell r="C712" t="e">
            <v>#N/A</v>
          </cell>
          <cell r="D712" t="str">
            <v>POSTE HT1900 POMPE DWVOX150 BARRES DE GUIDAGE</v>
          </cell>
          <cell r="E712">
            <v>9</v>
          </cell>
          <cell r="F712" t="str">
            <v>POSTES DE RELEVAGE</v>
          </cell>
          <cell r="G712">
            <v>5</v>
          </cell>
          <cell r="H712" t="str">
            <v>POSTES DE RELEVAGE</v>
          </cell>
          <cell r="I712" t="str">
            <v>NB PR</v>
          </cell>
          <cell r="J712" t="str">
            <v>NB de ventes de postes de relevage</v>
          </cell>
          <cell r="K712">
            <v>1</v>
          </cell>
          <cell r="L712" t="str">
            <v>POSTES EAUX CHARGEES DIAM 63</v>
          </cell>
          <cell r="M712" t="str">
            <v>AQUATIRIS</v>
          </cell>
          <cell r="N712" t="str">
            <v>&lt;Non référencé&gt;</v>
          </cell>
          <cell r="O712" t="str">
            <v>&lt;Article non référencé&gt;</v>
          </cell>
          <cell r="Q712">
            <v>1</v>
          </cell>
          <cell r="R712">
            <v>0</v>
          </cell>
          <cell r="S712" t="e">
            <v>#N/A</v>
          </cell>
          <cell r="T712" t="e">
            <v>#N/A</v>
          </cell>
          <cell r="U712" t="e">
            <v>#N/A</v>
          </cell>
          <cell r="V712" t="str">
            <v>-</v>
          </cell>
          <cell r="W712">
            <v>0</v>
          </cell>
          <cell r="X712">
            <v>964.58979599999975</v>
          </cell>
          <cell r="Y712">
            <v>0</v>
          </cell>
          <cell r="Z712"/>
          <cell r="AA712"/>
          <cell r="AB712">
            <v>985.07459599999981</v>
          </cell>
          <cell r="AC712" t="str">
            <v>OK</v>
          </cell>
          <cell r="AD712">
            <v>0</v>
          </cell>
          <cell r="AE712" t="str">
            <v>EUR</v>
          </cell>
          <cell r="AF712">
            <v>0</v>
          </cell>
          <cell r="AI712" t="str">
            <v>NORM</v>
          </cell>
          <cell r="AJ712" t="str">
            <v>Normal</v>
          </cell>
          <cell r="AM712" t="str">
            <v>PX1.2</v>
          </cell>
          <cell r="AN712" t="str">
            <v>Prix magasin + 20% de marg</v>
          </cell>
          <cell r="AP712">
            <v>0</v>
          </cell>
          <cell r="AQ712">
            <v>0</v>
          </cell>
          <cell r="AS712">
            <v>1357.64</v>
          </cell>
          <cell r="AT712">
            <v>1440.2655715000001</v>
          </cell>
          <cell r="AU712">
            <v>1468.5083315000002</v>
          </cell>
        </row>
        <row r="713">
          <cell r="A713" t="str">
            <v>PSR6EH5X2</v>
          </cell>
          <cell r="C713" t="e">
            <v>#N/A</v>
          </cell>
          <cell r="D713" t="str">
            <v xml:space="preserve">KIT CAILLEBOTIS FV GEOMEMBRANE 5EH5X2 </v>
          </cell>
          <cell r="E713">
            <v>3</v>
          </cell>
          <cell r="F713" t="str">
            <v>CLOTURES/GRILLES/FINITIONS</v>
          </cell>
          <cell r="G713">
            <v>7</v>
          </cell>
          <cell r="H713" t="str">
            <v>CLOTURES/GRILLES/FINITIONS</v>
          </cell>
          <cell r="K713">
            <v>1</v>
          </cell>
          <cell r="L713" t="str">
            <v>kITS GRILLES CAILLEBOTIS</v>
          </cell>
          <cell r="M713" t="str">
            <v>AQUATIRIS</v>
          </cell>
          <cell r="N713" t="str">
            <v>&lt;Non référencé&gt;</v>
          </cell>
          <cell r="O713" t="str">
            <v>&lt;Article non référencé&gt;</v>
          </cell>
          <cell r="Q713">
            <v>1</v>
          </cell>
          <cell r="R713">
            <v>0</v>
          </cell>
          <cell r="S713" t="e">
            <v>#N/A</v>
          </cell>
          <cell r="T713" t="e">
            <v>#N/A</v>
          </cell>
          <cell r="U713" t="e">
            <v>#N/A</v>
          </cell>
          <cell r="V713">
            <v>0</v>
          </cell>
          <cell r="W713">
            <v>0</v>
          </cell>
          <cell r="X713" t="e">
            <v>#N/A</v>
          </cell>
          <cell r="Y713">
            <v>0</v>
          </cell>
          <cell r="Z713"/>
          <cell r="AA713"/>
          <cell r="AB713" t="e">
            <v>#N/A</v>
          </cell>
          <cell r="AC713"/>
          <cell r="AD713">
            <v>0</v>
          </cell>
          <cell r="AE713" t="str">
            <v>EUR</v>
          </cell>
          <cell r="AF713">
            <v>0</v>
          </cell>
          <cell r="AI713" t="str">
            <v>NORM</v>
          </cell>
          <cell r="AJ713" t="str">
            <v>Normal</v>
          </cell>
          <cell r="AM713" t="str">
            <v>PX1.2</v>
          </cell>
          <cell r="AN713" t="str">
            <v>Prix magasin + 20% de marg</v>
          </cell>
          <cell r="AP713">
            <v>0</v>
          </cell>
          <cell r="AQ713">
            <v>0</v>
          </cell>
          <cell r="AS713">
            <v>611</v>
          </cell>
          <cell r="AT713" t="e">
            <v>#N/A</v>
          </cell>
          <cell r="AU713" t="e">
            <v>#N/A</v>
          </cell>
        </row>
        <row r="714">
          <cell r="A714" t="str">
            <v>PSR12EH6X4</v>
          </cell>
          <cell r="C714" t="e">
            <v>#N/A</v>
          </cell>
          <cell r="D714" t="str">
            <v xml:space="preserve">KIT CAILLEBOTIS FV GEOMEMBRANE 12EH6X4 </v>
          </cell>
          <cell r="E714">
            <v>3</v>
          </cell>
          <cell r="F714" t="str">
            <v>CLOTURES/GRILLES/FINITIONS</v>
          </cell>
          <cell r="G714">
            <v>7</v>
          </cell>
          <cell r="H714" t="str">
            <v>CLOTURES/GRILLES/FINITIONS</v>
          </cell>
          <cell r="K714">
            <v>1</v>
          </cell>
          <cell r="L714" t="str">
            <v>kITS GRILLES CAILLEBOTIS</v>
          </cell>
          <cell r="M714" t="str">
            <v>AQUATIRIS</v>
          </cell>
          <cell r="N714" t="str">
            <v>&lt;Non référencé&gt;</v>
          </cell>
          <cell r="O714" t="str">
            <v>&lt;Article non référencé&gt;</v>
          </cell>
          <cell r="Q714">
            <v>1</v>
          </cell>
          <cell r="R714">
            <v>0</v>
          </cell>
          <cell r="S714" t="e">
            <v>#N/A</v>
          </cell>
          <cell r="T714" t="e">
            <v>#N/A</v>
          </cell>
          <cell r="U714" t="e">
            <v>#N/A</v>
          </cell>
          <cell r="V714">
            <v>0</v>
          </cell>
          <cell r="W714">
            <v>0</v>
          </cell>
          <cell r="X714">
            <v>989.22</v>
          </cell>
          <cell r="Y714">
            <v>0</v>
          </cell>
          <cell r="Z714"/>
          <cell r="AA714"/>
          <cell r="AB714">
            <v>990.72</v>
          </cell>
          <cell r="AC714" t="str">
            <v>OK</v>
          </cell>
          <cell r="AD714">
            <v>0</v>
          </cell>
          <cell r="AE714" t="str">
            <v>EUR</v>
          </cell>
          <cell r="AF714">
            <v>0</v>
          </cell>
          <cell r="AI714" t="str">
            <v>NORM</v>
          </cell>
          <cell r="AJ714" t="str">
            <v>Normal</v>
          </cell>
          <cell r="AM714" t="str">
            <v>PX1.2</v>
          </cell>
          <cell r="AN714" t="str">
            <v>Prix magasin + 20% de marg</v>
          </cell>
          <cell r="AP714">
            <v>0</v>
          </cell>
          <cell r="AQ714">
            <v>0</v>
          </cell>
          <cell r="AS714">
            <v>1383.49</v>
          </cell>
          <cell r="AT714">
            <v>1477.7249999999999</v>
          </cell>
          <cell r="AU714">
            <v>1479.6</v>
          </cell>
        </row>
        <row r="715">
          <cell r="A715" t="str">
            <v>PFV14EH7x4</v>
          </cell>
          <cell r="C715" t="e">
            <v>#N/A</v>
          </cell>
          <cell r="D715" t="str">
            <v>PACK FV GEO 1.52MM 14EH7X4 SANS GRILLE</v>
          </cell>
          <cell r="E715">
            <v>1</v>
          </cell>
          <cell r="F715" t="str">
            <v>MEMBRANES ET ANTI-RACINES</v>
          </cell>
          <cell r="G715">
            <v>2</v>
          </cell>
          <cell r="H715" t="str">
            <v>MEMBRANES ET ANTI-RACINES</v>
          </cell>
          <cell r="I715" t="str">
            <v>NB FV</v>
          </cell>
          <cell r="J715" t="str">
            <v>NB de ventes packs FV</v>
          </cell>
          <cell r="K715">
            <v>1</v>
          </cell>
          <cell r="L715" t="str">
            <v>Pack EPDM FV</v>
          </cell>
          <cell r="M715" t="str">
            <v>AQUATIRIS</v>
          </cell>
          <cell r="N715" t="str">
            <v>&lt;Non référencé&gt;</v>
          </cell>
          <cell r="O715" t="str">
            <v>&lt;Article non référencé&gt;</v>
          </cell>
          <cell r="Q715">
            <v>1</v>
          </cell>
          <cell r="R715">
            <v>0</v>
          </cell>
          <cell r="S715" t="e">
            <v>#N/A</v>
          </cell>
          <cell r="T715" t="e">
            <v>#N/A</v>
          </cell>
          <cell r="U715" t="e">
            <v>#N/A</v>
          </cell>
          <cell r="V715">
            <v>0</v>
          </cell>
          <cell r="W715">
            <v>0</v>
          </cell>
          <cell r="X715">
            <v>894.42</v>
          </cell>
          <cell r="Y715">
            <v>0</v>
          </cell>
          <cell r="Z715"/>
          <cell r="AA715"/>
          <cell r="AB715">
            <v>1113.2474999999997</v>
          </cell>
          <cell r="AC715" t="str">
            <v>OK</v>
          </cell>
          <cell r="AD715">
            <v>0</v>
          </cell>
          <cell r="AE715" t="str">
            <v>EUR</v>
          </cell>
          <cell r="AF715">
            <v>0</v>
          </cell>
          <cell r="AI715" t="str">
            <v>NORM</v>
          </cell>
          <cell r="AJ715" t="str">
            <v>Normal</v>
          </cell>
          <cell r="AM715" t="str">
            <v>PX1.2</v>
          </cell>
          <cell r="AN715" t="str">
            <v>Prix magasin + 20% de marg</v>
          </cell>
          <cell r="AP715">
            <v>0</v>
          </cell>
          <cell r="AQ715">
            <v>0</v>
          </cell>
          <cell r="AS715">
            <v>1185.6400000000001</v>
          </cell>
          <cell r="AT715">
            <v>1195.4573</v>
          </cell>
          <cell r="AU715">
            <v>1486.497875</v>
          </cell>
        </row>
        <row r="716">
          <cell r="A716" t="str">
            <v>PCG8EH</v>
          </cell>
          <cell r="C716" t="e">
            <v>#N/A</v>
          </cell>
          <cell r="D716" t="str">
            <v>COFFRAGE FV GRAVITAIRE 8EH 4X4</v>
          </cell>
          <cell r="E716">
            <v>12</v>
          </cell>
          <cell r="F716" t="str">
            <v>KITS BACS/KITS COFFRAGES</v>
          </cell>
          <cell r="M716" t="str">
            <v>AQUATIRIS</v>
          </cell>
          <cell r="N716" t="str">
            <v>&lt;Non référencé&gt;</v>
          </cell>
          <cell r="O716" t="str">
            <v>&lt;Article non référencé&gt;</v>
          </cell>
          <cell r="Q716">
            <v>1</v>
          </cell>
          <cell r="R716">
            <v>0</v>
          </cell>
          <cell r="S716" t="e">
            <v>#N/A</v>
          </cell>
          <cell r="T716" t="e">
            <v>#N/A</v>
          </cell>
          <cell r="U716" t="e">
            <v>#N/A</v>
          </cell>
          <cell r="V716" t="str">
            <v>-</v>
          </cell>
          <cell r="W716">
            <v>0</v>
          </cell>
          <cell r="X716">
            <v>955.8325000000001</v>
          </cell>
          <cell r="Y716">
            <v>0</v>
          </cell>
          <cell r="Z716"/>
          <cell r="AA716"/>
          <cell r="AB716">
            <v>977.25530000000003</v>
          </cell>
          <cell r="AC716" t="str">
            <v>OK</v>
          </cell>
          <cell r="AD716">
            <v>0</v>
          </cell>
          <cell r="AE716" t="str">
            <v>EUR</v>
          </cell>
          <cell r="AF716">
            <v>0</v>
          </cell>
          <cell r="AI716" t="str">
            <v>NORM</v>
          </cell>
          <cell r="AJ716" t="str">
            <v>Normal</v>
          </cell>
          <cell r="AM716" t="str">
            <v>PX1.2</v>
          </cell>
          <cell r="AN716" t="str">
            <v>Prix magasin + 20% de marg</v>
          </cell>
          <cell r="AP716">
            <v>0</v>
          </cell>
          <cell r="AQ716">
            <v>0</v>
          </cell>
          <cell r="AS716">
            <v>1457.47</v>
          </cell>
          <cell r="AT716">
            <v>1459.9263499999997</v>
          </cell>
          <cell r="AU716">
            <v>1490.9880499999997</v>
          </cell>
        </row>
        <row r="717">
          <cell r="A717" t="str">
            <v>PCR10EH</v>
          </cell>
          <cell r="C717" t="e">
            <v>#N/A</v>
          </cell>
          <cell r="D717" t="str">
            <v>COFFRAGE FV RELEVAGE 10EH 4X5</v>
          </cell>
          <cell r="E717">
            <v>12</v>
          </cell>
          <cell r="F717" t="str">
            <v>KITS BACS/KITS COFFRAGES</v>
          </cell>
          <cell r="M717" t="str">
            <v>AQUATIRIS</v>
          </cell>
          <cell r="N717" t="str">
            <v>&lt;Non référencé&gt;</v>
          </cell>
          <cell r="O717" t="str">
            <v>&lt;Article non référencé&gt;</v>
          </cell>
          <cell r="Q717">
            <v>1</v>
          </cell>
          <cell r="R717">
            <v>0</v>
          </cell>
          <cell r="S717" t="e">
            <v>#N/A</v>
          </cell>
          <cell r="T717" t="e">
            <v>#N/A</v>
          </cell>
          <cell r="U717" t="e">
            <v>#N/A</v>
          </cell>
          <cell r="V717" t="str">
            <v>-</v>
          </cell>
          <cell r="W717">
            <v>0</v>
          </cell>
          <cell r="X717">
            <v>955.56460000000004</v>
          </cell>
          <cell r="Y717">
            <v>0</v>
          </cell>
          <cell r="Z717"/>
          <cell r="AA717"/>
          <cell r="AB717">
            <v>974.48180000000013</v>
          </cell>
          <cell r="AC717" t="str">
            <v>OK</v>
          </cell>
          <cell r="AD717">
            <v>0</v>
          </cell>
          <cell r="AE717" t="str">
            <v>EUR</v>
          </cell>
          <cell r="AF717">
            <v>0</v>
          </cell>
          <cell r="AI717" t="str">
            <v>NORM</v>
          </cell>
          <cell r="AJ717" t="str">
            <v>Normal</v>
          </cell>
          <cell r="AM717" t="str">
            <v>PX1.2</v>
          </cell>
          <cell r="AN717" t="str">
            <v>Prix magasin + 20% de marg</v>
          </cell>
          <cell r="AP717">
            <v>0</v>
          </cell>
          <cell r="AQ717">
            <v>0</v>
          </cell>
          <cell r="AS717">
            <v>1508</v>
          </cell>
          <cell r="AT717">
            <v>1467.0749000000001</v>
          </cell>
          <cell r="AU717">
            <v>1494.4872</v>
          </cell>
        </row>
        <row r="718">
          <cell r="A718" t="str">
            <v>PSFV6EH4X3</v>
          </cell>
          <cell r="C718" t="e">
            <v>#N/A</v>
          </cell>
          <cell r="D718" t="str">
            <v>PACK  FV GEO 1.52MM 6EH 4X3 AVEC GRILLES</v>
          </cell>
          <cell r="E718">
            <v>1</v>
          </cell>
          <cell r="F718" t="str">
            <v>MEMBRANES ET ANTI-RACINES</v>
          </cell>
          <cell r="G718">
            <v>2</v>
          </cell>
          <cell r="H718" t="str">
            <v>MEMBRANES ET ANTI-RACINES</v>
          </cell>
          <cell r="I718" t="str">
            <v>NB FV</v>
          </cell>
          <cell r="J718" t="str">
            <v>NB de ventes packs FV</v>
          </cell>
          <cell r="K718">
            <v>1</v>
          </cell>
          <cell r="L718" t="str">
            <v>Pack EPDM FV</v>
          </cell>
          <cell r="M718" t="str">
            <v>AQUATIRIS</v>
          </cell>
          <cell r="N718" t="str">
            <v>&lt;Non référencé&gt;</v>
          </cell>
          <cell r="O718" t="str">
            <v>&lt;Article non référencé&gt;</v>
          </cell>
          <cell r="Q718">
            <v>1</v>
          </cell>
          <cell r="R718">
            <v>0</v>
          </cell>
          <cell r="S718" t="e">
            <v>#N/A</v>
          </cell>
          <cell r="T718" t="e">
            <v>#N/A</v>
          </cell>
          <cell r="U718" t="e">
            <v>#N/A</v>
          </cell>
          <cell r="V718">
            <v>0</v>
          </cell>
          <cell r="W718">
            <v>0</v>
          </cell>
          <cell r="X718">
            <v>994.4</v>
          </cell>
          <cell r="Y718">
            <v>0</v>
          </cell>
          <cell r="Z718"/>
          <cell r="AA718"/>
          <cell r="AB718">
            <v>1112.6224999999999</v>
          </cell>
          <cell r="AC718" t="str">
            <v>OK</v>
          </cell>
          <cell r="AD718">
            <v>0</v>
          </cell>
          <cell r="AE718" t="str">
            <v>EUR</v>
          </cell>
          <cell r="AF718">
            <v>0</v>
          </cell>
          <cell r="AI718" t="str">
            <v>NORM</v>
          </cell>
          <cell r="AJ718" t="str">
            <v>Normal</v>
          </cell>
          <cell r="AM718" t="str">
            <v>PX1.2</v>
          </cell>
          <cell r="AN718" t="str">
            <v>Prix magasin + 20% de marg</v>
          </cell>
          <cell r="AP718">
            <v>0</v>
          </cell>
          <cell r="AQ718">
            <v>0</v>
          </cell>
          <cell r="AS718">
            <v>1277.27</v>
          </cell>
          <cell r="AT718">
            <v>1413.8386999999998</v>
          </cell>
          <cell r="AU718">
            <v>1523.6746249999999</v>
          </cell>
        </row>
        <row r="719">
          <cell r="A719" t="str">
            <v>PTUYCOL</v>
          </cell>
          <cell r="C719" t="e">
            <v>#N/A</v>
          </cell>
          <cell r="D719" t="str">
            <v>KIT DE TUY. POUR REGARD COLLECTE</v>
          </cell>
          <cell r="M719" t="str">
            <v>AQUATIRIS</v>
          </cell>
          <cell r="N719" t="str">
            <v>&lt;Non référencé&gt;</v>
          </cell>
          <cell r="O719" t="str">
            <v>&lt;Article non référencé&gt;</v>
          </cell>
          <cell r="Q719">
            <v>1</v>
          </cell>
          <cell r="R719">
            <v>0</v>
          </cell>
          <cell r="S719" t="e">
            <v>#N/A</v>
          </cell>
          <cell r="T719" t="e">
            <v>#N/A</v>
          </cell>
          <cell r="U719" t="e">
            <v>#N/A</v>
          </cell>
          <cell r="V719">
            <v>0</v>
          </cell>
          <cell r="W719">
            <v>0</v>
          </cell>
          <cell r="X719" t="e">
            <v>#N/A</v>
          </cell>
          <cell r="Y719">
            <v>0</v>
          </cell>
          <cell r="Z719"/>
          <cell r="AA719"/>
          <cell r="AB719" t="e">
            <v>#N/A</v>
          </cell>
          <cell r="AC719"/>
          <cell r="AD719">
            <v>0</v>
          </cell>
          <cell r="AE719" t="str">
            <v>EUR</v>
          </cell>
          <cell r="AF719">
            <v>0</v>
          </cell>
          <cell r="AI719" t="str">
            <v>NORM</v>
          </cell>
          <cell r="AJ719" t="str">
            <v>Normal</v>
          </cell>
          <cell r="AM719" t="str">
            <v>PX1.2</v>
          </cell>
          <cell r="AN719" t="str">
            <v>Prix magasin + 20% de marg</v>
          </cell>
          <cell r="AP719">
            <v>0</v>
          </cell>
          <cell r="AQ719">
            <v>0</v>
          </cell>
          <cell r="AS719">
            <v>0</v>
          </cell>
          <cell r="AT719" t="e">
            <v>#N/A</v>
          </cell>
          <cell r="AU719" t="e">
            <v>#N/A</v>
          </cell>
        </row>
        <row r="720">
          <cell r="A720" t="str">
            <v>PTUYGRY</v>
          </cell>
          <cell r="C720" t="e">
            <v>#N/A</v>
          </cell>
          <cell r="D720" t="str">
            <v>KIT DE TUY. GRAVITAIRE AVEC Y</v>
          </cell>
          <cell r="M720" t="str">
            <v>AQUATIRIS</v>
          </cell>
          <cell r="N720" t="str">
            <v>&lt;Non référencé&gt;</v>
          </cell>
          <cell r="O720" t="str">
            <v>&lt;Article non référencé&gt;</v>
          </cell>
          <cell r="Q720">
            <v>1</v>
          </cell>
          <cell r="R720">
            <v>0</v>
          </cell>
          <cell r="S720" t="e">
            <v>#N/A</v>
          </cell>
          <cell r="T720" t="e">
            <v>#N/A</v>
          </cell>
          <cell r="U720" t="e">
            <v>#N/A</v>
          </cell>
          <cell r="V720">
            <v>0</v>
          </cell>
          <cell r="W720">
            <v>0</v>
          </cell>
          <cell r="X720" t="e">
            <v>#N/A</v>
          </cell>
          <cell r="Y720">
            <v>0</v>
          </cell>
          <cell r="Z720"/>
          <cell r="AA720"/>
          <cell r="AB720" t="e">
            <v>#N/A</v>
          </cell>
          <cell r="AC720"/>
          <cell r="AD720">
            <v>0</v>
          </cell>
          <cell r="AE720" t="str">
            <v>EUR</v>
          </cell>
          <cell r="AF720">
            <v>0</v>
          </cell>
          <cell r="AI720" t="str">
            <v>NORM</v>
          </cell>
          <cell r="AJ720" t="str">
            <v>Normal</v>
          </cell>
          <cell r="AM720" t="str">
            <v>PX1.2</v>
          </cell>
          <cell r="AN720" t="str">
            <v>Prix magasin + 20% de marg</v>
          </cell>
          <cell r="AP720">
            <v>0</v>
          </cell>
          <cell r="AQ720">
            <v>0</v>
          </cell>
          <cell r="AS720">
            <v>0</v>
          </cell>
          <cell r="AT720" t="e">
            <v>#N/A</v>
          </cell>
          <cell r="AU720" t="e">
            <v>#N/A</v>
          </cell>
        </row>
        <row r="721">
          <cell r="A721" t="str">
            <v>PTUYREL</v>
          </cell>
          <cell r="C721" t="e">
            <v>#N/A</v>
          </cell>
          <cell r="D721" t="str">
            <v>KIT DE TUY. POUR DISRIBUTION RELEVAGE</v>
          </cell>
          <cell r="M721" t="str">
            <v>AQUATIRIS</v>
          </cell>
          <cell r="N721" t="str">
            <v>&lt;Non référencé&gt;</v>
          </cell>
          <cell r="O721" t="str">
            <v>&lt;Article non référencé&gt;</v>
          </cell>
          <cell r="Q721">
            <v>1</v>
          </cell>
          <cell r="R721">
            <v>0</v>
          </cell>
          <cell r="S721" t="e">
            <v>#N/A</v>
          </cell>
          <cell r="T721" t="e">
            <v>#N/A</v>
          </cell>
          <cell r="U721" t="e">
            <v>#N/A</v>
          </cell>
          <cell r="V721">
            <v>0</v>
          </cell>
          <cell r="W721">
            <v>0</v>
          </cell>
          <cell r="X721" t="e">
            <v>#N/A</v>
          </cell>
          <cell r="Y721">
            <v>0</v>
          </cell>
          <cell r="Z721"/>
          <cell r="AA721"/>
          <cell r="AB721" t="e">
            <v>#N/A</v>
          </cell>
          <cell r="AC721"/>
          <cell r="AD721">
            <v>0</v>
          </cell>
          <cell r="AE721" t="str">
            <v>EUR</v>
          </cell>
          <cell r="AF721">
            <v>0</v>
          </cell>
          <cell r="AI721" t="str">
            <v>NORM</v>
          </cell>
          <cell r="AJ721" t="str">
            <v>Normal</v>
          </cell>
          <cell r="AM721" t="str">
            <v>PX1.2</v>
          </cell>
          <cell r="AN721" t="str">
            <v>Prix magasin + 20% de marg</v>
          </cell>
          <cell r="AP721">
            <v>0</v>
          </cell>
          <cell r="AQ721">
            <v>0</v>
          </cell>
          <cell r="AS721">
            <v>0</v>
          </cell>
          <cell r="AT721" t="e">
            <v>#N/A</v>
          </cell>
          <cell r="AU721" t="e">
            <v>#N/A</v>
          </cell>
        </row>
        <row r="722">
          <cell r="A722" t="str">
            <v>PTUYRELMO</v>
          </cell>
          <cell r="C722" t="e">
            <v>#N/A</v>
          </cell>
          <cell r="D722" t="str">
            <v>KIT DE TUY. POUR DISTRI. RELEVAGE MOTORISEE</v>
          </cell>
          <cell r="M722" t="str">
            <v>AQUATIRIS</v>
          </cell>
          <cell r="N722" t="str">
            <v>&lt;Non référencé&gt;</v>
          </cell>
          <cell r="O722" t="str">
            <v>&lt;Article non référencé&gt;</v>
          </cell>
          <cell r="Q722">
            <v>1</v>
          </cell>
          <cell r="R722">
            <v>0</v>
          </cell>
          <cell r="S722" t="e">
            <v>#N/A</v>
          </cell>
          <cell r="T722" t="e">
            <v>#N/A</v>
          </cell>
          <cell r="U722" t="e">
            <v>#N/A</v>
          </cell>
          <cell r="V722">
            <v>0</v>
          </cell>
          <cell r="W722">
            <v>0</v>
          </cell>
          <cell r="X722" t="e">
            <v>#N/A</v>
          </cell>
          <cell r="Y722">
            <v>0</v>
          </cell>
          <cell r="Z722"/>
          <cell r="AA722"/>
          <cell r="AB722" t="e">
            <v>#N/A</v>
          </cell>
          <cell r="AC722"/>
          <cell r="AD722">
            <v>0</v>
          </cell>
          <cell r="AE722" t="str">
            <v>EUR</v>
          </cell>
          <cell r="AF722">
            <v>0</v>
          </cell>
          <cell r="AI722" t="str">
            <v>NORM</v>
          </cell>
          <cell r="AJ722" t="str">
            <v>Normal</v>
          </cell>
          <cell r="AM722" t="str">
            <v>PX1.2</v>
          </cell>
          <cell r="AN722" t="str">
            <v>Prix magasin + 20% de marg</v>
          </cell>
          <cell r="AP722">
            <v>0</v>
          </cell>
          <cell r="AQ722">
            <v>0</v>
          </cell>
          <cell r="AS722">
            <v>0</v>
          </cell>
          <cell r="AT722" t="e">
            <v>#N/A</v>
          </cell>
          <cell r="AU722" t="e">
            <v>#N/A</v>
          </cell>
        </row>
        <row r="723">
          <cell r="A723" t="str">
            <v>PCG9EH</v>
          </cell>
          <cell r="C723" t="e">
            <v>#N/A</v>
          </cell>
          <cell r="D723" t="str">
            <v>COFFRAGE FV GRAVITAIRE 9EH 4X4.5</v>
          </cell>
          <cell r="E723">
            <v>12</v>
          </cell>
          <cell r="F723" t="str">
            <v>KITS BACS/KITS COFFRAGES</v>
          </cell>
          <cell r="G723">
            <v>3</v>
          </cell>
          <cell r="H723" t="str">
            <v>KITS COFFRAGES</v>
          </cell>
          <cell r="I723" t="str">
            <v>NB COFFR</v>
          </cell>
          <cell r="J723" t="str">
            <v>NB de ventes de coffrage PVC</v>
          </cell>
          <cell r="M723" t="str">
            <v>AQUATIRIS</v>
          </cell>
          <cell r="N723" t="str">
            <v>&lt;Non référencé&gt;</v>
          </cell>
          <cell r="O723" t="str">
            <v>&lt;Article non référencé&gt;</v>
          </cell>
          <cell r="Q723">
            <v>1</v>
          </cell>
          <cell r="R723">
            <v>0</v>
          </cell>
          <cell r="S723" t="e">
            <v>#N/A</v>
          </cell>
          <cell r="T723" t="e">
            <v>#N/A</v>
          </cell>
          <cell r="U723" t="e">
            <v>#N/A</v>
          </cell>
          <cell r="V723" t="str">
            <v>-</v>
          </cell>
          <cell r="W723">
            <v>0</v>
          </cell>
          <cell r="X723">
            <v>997.03590000000008</v>
          </cell>
          <cell r="Y723">
            <v>0</v>
          </cell>
          <cell r="Z723"/>
          <cell r="AA723"/>
          <cell r="AB723">
            <v>1018.6847</v>
          </cell>
          <cell r="AC723" t="str">
            <v>OK</v>
          </cell>
          <cell r="AD723">
            <v>0</v>
          </cell>
          <cell r="AE723" t="str">
            <v>EUR</v>
          </cell>
          <cell r="AF723">
            <v>0</v>
          </cell>
          <cell r="AI723" t="str">
            <v>NORM</v>
          </cell>
          <cell r="AJ723" t="str">
            <v>Normal</v>
          </cell>
          <cell r="AM723" t="str">
            <v>PX1.2</v>
          </cell>
          <cell r="AN723" t="str">
            <v>Prix magasin + 20% de marg</v>
          </cell>
          <cell r="AP723">
            <v>0</v>
          </cell>
          <cell r="AQ723">
            <v>0</v>
          </cell>
          <cell r="AS723">
            <v>1522.33</v>
          </cell>
          <cell r="AT723">
            <v>1524.0261499999999</v>
          </cell>
          <cell r="AU723">
            <v>1555.4078499999998</v>
          </cell>
        </row>
        <row r="724">
          <cell r="A724" t="str">
            <v>PSR14EH8X3.5</v>
          </cell>
          <cell r="C724" t="e">
            <v>#N/A</v>
          </cell>
          <cell r="D724" t="str">
            <v xml:space="preserve">KIT CAILLEBOTIS FV GEOMEMBRANE 14EH8X3.5 </v>
          </cell>
          <cell r="E724">
            <v>3</v>
          </cell>
          <cell r="F724" t="str">
            <v>CLOTURES/GRILLES/FINITIONS</v>
          </cell>
          <cell r="G724">
            <v>7</v>
          </cell>
          <cell r="H724" t="str">
            <v>CLOTURES/GRILLES/FINITIONS</v>
          </cell>
          <cell r="K724">
            <v>1</v>
          </cell>
          <cell r="L724" t="str">
            <v>kITS GRILLES CAILLEBOTIS</v>
          </cell>
          <cell r="M724" t="str">
            <v>AQUATIRIS</v>
          </cell>
          <cell r="N724" t="str">
            <v>&lt;Non référencé&gt;</v>
          </cell>
          <cell r="O724" t="str">
            <v>&lt;Article non référencé&gt;</v>
          </cell>
          <cell r="Q724">
            <v>1</v>
          </cell>
          <cell r="R724">
            <v>0</v>
          </cell>
          <cell r="S724" t="e">
            <v>#N/A</v>
          </cell>
          <cell r="T724" t="e">
            <v>#N/A</v>
          </cell>
          <cell r="U724" t="e">
            <v>#N/A</v>
          </cell>
          <cell r="V724">
            <v>0</v>
          </cell>
          <cell r="W724">
            <v>0</v>
          </cell>
          <cell r="X724">
            <v>1054.1999999999998</v>
          </cell>
          <cell r="Y724">
            <v>0</v>
          </cell>
          <cell r="Z724"/>
          <cell r="AA724"/>
          <cell r="AB724">
            <v>1055.1999999999998</v>
          </cell>
          <cell r="AC724" t="str">
            <v>OK</v>
          </cell>
          <cell r="AD724">
            <v>0</v>
          </cell>
          <cell r="AE724" t="str">
            <v>EUR</v>
          </cell>
          <cell r="AF724">
            <v>0</v>
          </cell>
          <cell r="AI724" t="str">
            <v>NORM</v>
          </cell>
          <cell r="AJ724" t="str">
            <v>Normal</v>
          </cell>
          <cell r="AM724" t="str">
            <v>PX1.2</v>
          </cell>
          <cell r="AN724" t="str">
            <v>Prix magasin + 20% de marg</v>
          </cell>
          <cell r="AP724">
            <v>0</v>
          </cell>
          <cell r="AQ724">
            <v>0</v>
          </cell>
          <cell r="AS724">
            <v>1476.03</v>
          </cell>
          <cell r="AT724">
            <v>1577.23</v>
          </cell>
          <cell r="AU724">
            <v>1578.48</v>
          </cell>
        </row>
        <row r="725">
          <cell r="A725" t="str">
            <v>PVC4016</v>
          </cell>
          <cell r="C725" t="str">
            <v>AN</v>
          </cell>
          <cell r="D725" t="str">
            <v>TUBE PVC PRESSION 40X3 PN16</v>
          </cell>
          <cell r="E725">
            <v>8</v>
          </cell>
          <cell r="F725" t="str">
            <v>PVC/PE</v>
          </cell>
          <cell r="G725">
            <v>4</v>
          </cell>
          <cell r="H725" t="str">
            <v>PVC/PE</v>
          </cell>
          <cell r="K725">
            <v>2</v>
          </cell>
          <cell r="L725" t="str">
            <v>COURONNES PE / BARRES PVC</v>
          </cell>
          <cell r="M725" t="str">
            <v>SORODIST</v>
          </cell>
          <cell r="N725" t="str">
            <v>TP40/163</v>
          </cell>
          <cell r="O725" t="str">
            <v>TUBE PVC PRESSION 40X3 PN16</v>
          </cell>
          <cell r="Q725">
            <v>1</v>
          </cell>
          <cell r="R725">
            <v>1</v>
          </cell>
          <cell r="S725" t="e">
            <v>#N/A</v>
          </cell>
          <cell r="T725" t="e">
            <v>#N/A</v>
          </cell>
          <cell r="U725" t="e">
            <v>#N/A</v>
          </cell>
          <cell r="V725">
            <v>4.3</v>
          </cell>
          <cell r="W725">
            <v>4.3</v>
          </cell>
          <cell r="X725">
            <v>1.9910000000000001</v>
          </cell>
          <cell r="Y725"/>
          <cell r="Z725"/>
          <cell r="AA725"/>
          <cell r="AB725">
            <v>2.1579999999999999</v>
          </cell>
          <cell r="AC725" t="str">
            <v>OK</v>
          </cell>
          <cell r="AD725">
            <v>4.3</v>
          </cell>
          <cell r="AE725" t="str">
            <v>EUR</v>
          </cell>
          <cell r="AF725">
            <v>0</v>
          </cell>
          <cell r="AI725" t="str">
            <v>NORM</v>
          </cell>
          <cell r="AJ725" t="str">
            <v>Normal</v>
          </cell>
          <cell r="AM725" t="str">
            <v>PX1.2</v>
          </cell>
          <cell r="AN725" t="str">
            <v>Prix magasin + 20% de marg</v>
          </cell>
          <cell r="AP725">
            <v>0</v>
          </cell>
          <cell r="AQ725">
            <v>0</v>
          </cell>
          <cell r="AS725">
            <v>5.59</v>
          </cell>
          <cell r="AT725">
            <v>2.6480300000000003</v>
          </cell>
          <cell r="AU725">
            <v>2.8701400000000001</v>
          </cell>
        </row>
        <row r="726">
          <cell r="A726" t="str">
            <v>PSFV6EH6X2</v>
          </cell>
          <cell r="C726" t="e">
            <v>#N/A</v>
          </cell>
          <cell r="D726" t="str">
            <v>PACK  FV GEO 1.52MM 6EH 6X2 AVEC GRILLES</v>
          </cell>
          <cell r="E726">
            <v>1</v>
          </cell>
          <cell r="F726" t="str">
            <v>MEMBRANES ET ANTI-RACINES</v>
          </cell>
          <cell r="G726">
            <v>2</v>
          </cell>
          <cell r="H726" t="str">
            <v>MEMBRANES ET ANTI-RACINES</v>
          </cell>
          <cell r="I726" t="str">
            <v>NB FV</v>
          </cell>
          <cell r="J726" t="str">
            <v>NB de ventes packs FV</v>
          </cell>
          <cell r="K726">
            <v>1</v>
          </cell>
          <cell r="L726" t="str">
            <v>Pack EPDM FV</v>
          </cell>
          <cell r="M726" t="str">
            <v>AQUATIRIS</v>
          </cell>
          <cell r="N726" t="str">
            <v>&lt;Non référencé&gt;</v>
          </cell>
          <cell r="O726" t="str">
            <v>&lt;Article non référencé&gt;</v>
          </cell>
          <cell r="Q726">
            <v>1</v>
          </cell>
          <cell r="R726">
            <v>0</v>
          </cell>
          <cell r="S726" t="e">
            <v>#N/A</v>
          </cell>
          <cell r="T726" t="e">
            <v>#N/A</v>
          </cell>
          <cell r="U726" t="e">
            <v>#N/A</v>
          </cell>
          <cell r="V726">
            <v>0</v>
          </cell>
          <cell r="W726">
            <v>0</v>
          </cell>
          <cell r="X726">
            <v>1017.4499999999999</v>
          </cell>
          <cell r="Y726">
            <v>0</v>
          </cell>
          <cell r="Z726"/>
          <cell r="AA726"/>
          <cell r="AB726">
            <v>1131.56</v>
          </cell>
          <cell r="AC726" t="str">
            <v>OK</v>
          </cell>
          <cell r="AD726">
            <v>0</v>
          </cell>
          <cell r="AE726" t="str">
            <v>EUR</v>
          </cell>
          <cell r="AF726">
            <v>0</v>
          </cell>
          <cell r="AI726" t="str">
            <v>NORM</v>
          </cell>
          <cell r="AJ726" t="str">
            <v>Normal</v>
          </cell>
          <cell r="AM726" t="str">
            <v>PX1.2</v>
          </cell>
          <cell r="AN726" t="str">
            <v>Prix magasin + 20% de marg</v>
          </cell>
          <cell r="AP726">
            <v>0</v>
          </cell>
          <cell r="AQ726">
            <v>0</v>
          </cell>
          <cell r="AS726">
            <v>1394.85</v>
          </cell>
          <cell r="AT726">
            <v>1451.2102</v>
          </cell>
          <cell r="AU726">
            <v>1602.9764999999998</v>
          </cell>
        </row>
        <row r="727">
          <cell r="A727" t="str">
            <v>PSFV7EH4X3.5</v>
          </cell>
          <cell r="C727" t="e">
            <v>#N/A</v>
          </cell>
          <cell r="D727" t="str">
            <v>PACK  FV GEO 1.52MM 7EH 4X3.5 AVEC GRILLES</v>
          </cell>
          <cell r="E727">
            <v>1</v>
          </cell>
          <cell r="F727" t="str">
            <v>MEMBRANES ET ANTI-RACINES</v>
          </cell>
          <cell r="G727">
            <v>2</v>
          </cell>
          <cell r="H727" t="str">
            <v>MEMBRANES ET ANTI-RACINES</v>
          </cell>
          <cell r="I727" t="str">
            <v>NB FV</v>
          </cell>
          <cell r="J727" t="str">
            <v>NB de ventes packs FV</v>
          </cell>
          <cell r="K727">
            <v>1</v>
          </cell>
          <cell r="L727" t="str">
            <v>Pack EPDM FV</v>
          </cell>
          <cell r="M727" t="str">
            <v>AQUATIRIS</v>
          </cell>
          <cell r="N727" t="str">
            <v>&lt;Non référencé&gt;</v>
          </cell>
          <cell r="O727" t="str">
            <v>&lt;Article non référencé&gt;</v>
          </cell>
          <cell r="Q727">
            <v>1</v>
          </cell>
          <cell r="R727">
            <v>0</v>
          </cell>
          <cell r="S727" t="e">
            <v>#N/A</v>
          </cell>
          <cell r="T727" t="e">
            <v>#N/A</v>
          </cell>
          <cell r="U727" t="e">
            <v>#N/A</v>
          </cell>
          <cell r="V727">
            <v>0</v>
          </cell>
          <cell r="W727">
            <v>0</v>
          </cell>
          <cell r="X727">
            <v>1050.1499999999999</v>
          </cell>
          <cell r="Y727">
            <v>0</v>
          </cell>
          <cell r="Z727"/>
          <cell r="AA727"/>
          <cell r="AB727">
            <v>1169.1099999999999</v>
          </cell>
          <cell r="AC727" t="str">
            <v>OK</v>
          </cell>
          <cell r="AD727">
            <v>0</v>
          </cell>
          <cell r="AE727" t="str">
            <v>EUR</v>
          </cell>
          <cell r="AF727">
            <v>0</v>
          </cell>
          <cell r="AI727" t="str">
            <v>NORM</v>
          </cell>
          <cell r="AJ727" t="str">
            <v>Normal</v>
          </cell>
          <cell r="AM727" t="str">
            <v>PX1.2</v>
          </cell>
          <cell r="AN727" t="str">
            <v>Prix magasin + 20% de marg</v>
          </cell>
          <cell r="AP727">
            <v>0</v>
          </cell>
          <cell r="AQ727">
            <v>0</v>
          </cell>
          <cell r="AS727">
            <v>1355.6</v>
          </cell>
          <cell r="AT727">
            <v>1496.9621999999999</v>
          </cell>
          <cell r="AU727">
            <v>1607.779</v>
          </cell>
        </row>
        <row r="728">
          <cell r="A728" t="str">
            <v>PFV18EH9x4</v>
          </cell>
          <cell r="C728" t="e">
            <v>#N/A</v>
          </cell>
          <cell r="D728" t="str">
            <v>PACK FV GEO 1.52MM 18EH9X4 SANS GRILLE</v>
          </cell>
          <cell r="E728">
            <v>1</v>
          </cell>
          <cell r="F728" t="str">
            <v>MEMBRANES ET ANTI-RACINES</v>
          </cell>
          <cell r="G728">
            <v>2</v>
          </cell>
          <cell r="H728" t="str">
            <v>MEMBRANES ET ANTI-RACINES</v>
          </cell>
          <cell r="I728" t="str">
            <v>NB FV</v>
          </cell>
          <cell r="J728" t="str">
            <v>NB de ventes packs FV</v>
          </cell>
          <cell r="K728">
            <v>1</v>
          </cell>
          <cell r="L728" t="str">
            <v>Pack EPDM FV</v>
          </cell>
          <cell r="M728" t="str">
            <v>AQUATIRIS</v>
          </cell>
          <cell r="N728" t="str">
            <v>&lt;Non référencé&gt;</v>
          </cell>
          <cell r="O728" t="str">
            <v>&lt;Article non référencé&gt;</v>
          </cell>
          <cell r="Q728">
            <v>1</v>
          </cell>
          <cell r="R728">
            <v>0</v>
          </cell>
          <cell r="S728" t="e">
            <v>#N/A</v>
          </cell>
          <cell r="T728" t="e">
            <v>#N/A</v>
          </cell>
          <cell r="U728" t="e">
            <v>#N/A</v>
          </cell>
          <cell r="V728">
            <v>0</v>
          </cell>
          <cell r="W728">
            <v>0</v>
          </cell>
          <cell r="X728">
            <v>982.57</v>
          </cell>
          <cell r="Y728">
            <v>0</v>
          </cell>
          <cell r="Z728"/>
          <cell r="AA728"/>
          <cell r="AB728">
            <v>1223.4349999999999</v>
          </cell>
          <cell r="AC728" t="str">
            <v>OK</v>
          </cell>
          <cell r="AD728">
            <v>0</v>
          </cell>
          <cell r="AE728" t="str">
            <v>EUR</v>
          </cell>
          <cell r="AF728">
            <v>0</v>
          </cell>
          <cell r="AI728" t="str">
            <v>NORM</v>
          </cell>
          <cell r="AJ728" t="str">
            <v>Normal</v>
          </cell>
          <cell r="AM728" t="str">
            <v>PX1.2</v>
          </cell>
          <cell r="AN728" t="str">
            <v>Prix magasin + 20% de marg</v>
          </cell>
          <cell r="AP728">
            <v>0</v>
          </cell>
          <cell r="AQ728">
            <v>0</v>
          </cell>
          <cell r="AS728">
            <v>1506.56</v>
          </cell>
          <cell r="AT728">
            <v>1312.6968000000002</v>
          </cell>
          <cell r="AU728">
            <v>1633.0472500000003</v>
          </cell>
        </row>
        <row r="729">
          <cell r="A729" t="str">
            <v>PXFV2EH2.5X1.6</v>
          </cell>
          <cell r="C729" t="e">
            <v>#N/A</v>
          </cell>
          <cell r="D729" t="str">
            <v>PACK  FV GEO 1.52MM 2EH 2.5X1.6  AVEC GRILLES</v>
          </cell>
          <cell r="E729">
            <v>1</v>
          </cell>
          <cell r="F729" t="str">
            <v>MEMBRANES ET ANTI-RACINES</v>
          </cell>
          <cell r="G729">
            <v>2</v>
          </cell>
          <cell r="H729" t="str">
            <v>MEMBRANES ET ANTI-RACINES</v>
          </cell>
          <cell r="I729" t="str">
            <v>NB FV</v>
          </cell>
          <cell r="J729" t="str">
            <v>NB de ventes packs FV</v>
          </cell>
          <cell r="K729">
            <v>1</v>
          </cell>
          <cell r="L729" t="str">
            <v>Pack EPDM FV</v>
          </cell>
          <cell r="M729" t="str">
            <v>AQUATIRIS</v>
          </cell>
          <cell r="N729" t="str">
            <v>&lt;Non référencé&gt;</v>
          </cell>
          <cell r="O729" t="str">
            <v>&lt;Article non référencé&gt;</v>
          </cell>
          <cell r="Q729">
            <v>1</v>
          </cell>
          <cell r="R729">
            <v>0</v>
          </cell>
          <cell r="S729" t="e">
            <v>#N/A</v>
          </cell>
          <cell r="T729" t="e">
            <v>#N/A</v>
          </cell>
          <cell r="U729" t="e">
            <v>#N/A</v>
          </cell>
          <cell r="V729">
            <v>0</v>
          </cell>
          <cell r="W729">
            <v>0</v>
          </cell>
          <cell r="X729" t="e">
            <v>#N/A</v>
          </cell>
          <cell r="Y729">
            <v>0</v>
          </cell>
          <cell r="Z729"/>
          <cell r="AA729"/>
          <cell r="AB729">
            <v>465.64750000000004</v>
          </cell>
          <cell r="AC729"/>
          <cell r="AD729">
            <v>0</v>
          </cell>
          <cell r="AE729" t="str">
            <v>EUR</v>
          </cell>
          <cell r="AF729">
            <v>0</v>
          </cell>
          <cell r="AI729" t="str">
            <v>NORM</v>
          </cell>
          <cell r="AJ729" t="str">
            <v>Normal</v>
          </cell>
          <cell r="AM729" t="str">
            <v>PX1.2</v>
          </cell>
          <cell r="AN729" t="str">
            <v>Prix magasin + 20% de marg</v>
          </cell>
          <cell r="AP729">
            <v>0</v>
          </cell>
          <cell r="AQ729">
            <v>0</v>
          </cell>
          <cell r="AS729">
            <v>505.5</v>
          </cell>
          <cell r="AT729" t="e">
            <v>#N/A</v>
          </cell>
          <cell r="AU729">
            <v>651.23387500000001</v>
          </cell>
        </row>
        <row r="730">
          <cell r="A730" t="str">
            <v>PFV16EH8x4</v>
          </cell>
          <cell r="C730" t="e">
            <v>#N/A</v>
          </cell>
          <cell r="D730" t="str">
            <v>PACK FV GEO 1.52MM 16EH8X4 SANS GRILLE</v>
          </cell>
          <cell r="E730">
            <v>1</v>
          </cell>
          <cell r="F730" t="str">
            <v>MEMBRANES ET ANTI-RACINES</v>
          </cell>
          <cell r="G730">
            <v>2</v>
          </cell>
          <cell r="H730" t="str">
            <v>MEMBRANES ET ANTI-RACINES</v>
          </cell>
          <cell r="I730" t="str">
            <v>NB FV</v>
          </cell>
          <cell r="J730" t="str">
            <v>NB de ventes packs FV</v>
          </cell>
          <cell r="K730">
            <v>1</v>
          </cell>
          <cell r="L730" t="str">
            <v>Pack EPDM FV</v>
          </cell>
          <cell r="M730" t="str">
            <v>AQUATIRIS</v>
          </cell>
          <cell r="N730" t="str">
            <v>&lt;Non référencé&gt;</v>
          </cell>
          <cell r="O730" t="str">
            <v>&lt;Article non référencé&gt;</v>
          </cell>
          <cell r="Q730">
            <v>1</v>
          </cell>
          <cell r="R730">
            <v>0</v>
          </cell>
          <cell r="S730" t="e">
            <v>#N/A</v>
          </cell>
          <cell r="T730" t="e">
            <v>#N/A</v>
          </cell>
          <cell r="U730" t="e">
            <v>#N/A</v>
          </cell>
          <cell r="V730">
            <v>0</v>
          </cell>
          <cell r="W730">
            <v>0</v>
          </cell>
          <cell r="X730">
            <v>990.2</v>
          </cell>
          <cell r="Y730">
            <v>0</v>
          </cell>
          <cell r="Z730"/>
          <cell r="AA730"/>
          <cell r="AB730">
            <v>1232.9724999999999</v>
          </cell>
          <cell r="AC730" t="str">
            <v>OK</v>
          </cell>
          <cell r="AD730">
            <v>0</v>
          </cell>
          <cell r="AE730" t="str">
            <v>EUR</v>
          </cell>
          <cell r="AF730">
            <v>0</v>
          </cell>
          <cell r="AI730" t="str">
            <v>NORM</v>
          </cell>
          <cell r="AJ730" t="str">
            <v>Normal</v>
          </cell>
          <cell r="AM730" t="str">
            <v>PX1.2</v>
          </cell>
          <cell r="AN730" t="str">
            <v>Prix magasin + 20% de marg</v>
          </cell>
          <cell r="AO730">
            <v>1</v>
          </cell>
          <cell r="AP730">
            <v>0</v>
          </cell>
          <cell r="AQ730">
            <v>0</v>
          </cell>
          <cell r="AS730">
            <v>1312.08</v>
          </cell>
          <cell r="AT730">
            <v>1322.8447000000001</v>
          </cell>
          <cell r="AU730">
            <v>1645.732125</v>
          </cell>
        </row>
        <row r="731">
          <cell r="A731" t="str">
            <v>PFV20EH8x5</v>
          </cell>
          <cell r="C731" t="e">
            <v>#N/A</v>
          </cell>
          <cell r="D731" t="str">
            <v>PACK FV GEO 1.52MM 20EH8X5 SANS GRILLE</v>
          </cell>
          <cell r="E731">
            <v>1</v>
          </cell>
          <cell r="F731" t="str">
            <v>MEMBRANES ET ANTI-RACINES</v>
          </cell>
          <cell r="G731">
            <v>2</v>
          </cell>
          <cell r="H731" t="str">
            <v>MEMBRANES ET ANTI-RACINES</v>
          </cell>
          <cell r="I731" t="str">
            <v>NB FV</v>
          </cell>
          <cell r="J731" t="str">
            <v>NB de ventes packs FV</v>
          </cell>
          <cell r="K731">
            <v>1</v>
          </cell>
          <cell r="L731" t="str">
            <v>Pack EPDM FV</v>
          </cell>
          <cell r="M731" t="str">
            <v>AQUATIRIS</v>
          </cell>
          <cell r="N731" t="str">
            <v>&lt;Non référencé&gt;</v>
          </cell>
          <cell r="O731" t="str">
            <v>&lt;Article non référencé&gt;</v>
          </cell>
          <cell r="Q731">
            <v>1</v>
          </cell>
          <cell r="R731">
            <v>0</v>
          </cell>
          <cell r="S731" t="e">
            <v>#N/A</v>
          </cell>
          <cell r="T731" t="e">
            <v>#N/A</v>
          </cell>
          <cell r="U731" t="e">
            <v>#N/A</v>
          </cell>
          <cell r="V731">
            <v>0</v>
          </cell>
          <cell r="W731">
            <v>0</v>
          </cell>
          <cell r="X731">
            <v>990.2</v>
          </cell>
          <cell r="Y731">
            <v>0</v>
          </cell>
          <cell r="Z731"/>
          <cell r="AA731"/>
          <cell r="AB731">
            <v>1232.9724999999999</v>
          </cell>
          <cell r="AC731" t="str">
            <v>OK</v>
          </cell>
          <cell r="AD731">
            <v>0</v>
          </cell>
          <cell r="AE731" t="str">
            <v>EUR</v>
          </cell>
          <cell r="AF731">
            <v>0</v>
          </cell>
          <cell r="AI731" t="str">
            <v>NORM</v>
          </cell>
          <cell r="AJ731" t="str">
            <v>Normal</v>
          </cell>
          <cell r="AM731" t="str">
            <v>PX1.2</v>
          </cell>
          <cell r="AN731" t="str">
            <v>Prix magasin + 20% de marg</v>
          </cell>
          <cell r="AO731">
            <v>1</v>
          </cell>
          <cell r="AP731">
            <v>0</v>
          </cell>
          <cell r="AQ731">
            <v>0</v>
          </cell>
          <cell r="AS731">
            <v>1631.75</v>
          </cell>
          <cell r="AT731">
            <v>1322.8447000000001</v>
          </cell>
          <cell r="AU731">
            <v>1645.732125</v>
          </cell>
        </row>
        <row r="732">
          <cell r="A732" t="str">
            <v>RONDETD6</v>
          </cell>
          <cell r="C732" t="str">
            <v>AN</v>
          </cell>
          <cell r="D732" t="str">
            <v>RONDELLE EPDM INOX 5.5/6.3*25</v>
          </cell>
          <cell r="E732">
            <v>19</v>
          </cell>
          <cell r="F732" t="str">
            <v>QUINCAILLERIE</v>
          </cell>
          <cell r="M732" t="str">
            <v>VISSERIESERV</v>
          </cell>
          <cell r="N732">
            <v>7705552518</v>
          </cell>
          <cell r="O732" t="str">
            <v>RONDELLE EPDM INOX 5.5/6.3*25</v>
          </cell>
          <cell r="P732" t="str">
            <v>Boite de 100</v>
          </cell>
          <cell r="Q732">
            <v>1</v>
          </cell>
          <cell r="R732">
            <v>100</v>
          </cell>
          <cell r="S732" t="e">
            <v>#N/A</v>
          </cell>
          <cell r="T732" t="e">
            <v>#N/A</v>
          </cell>
          <cell r="U732" t="e">
            <v>#N/A</v>
          </cell>
          <cell r="V732">
            <v>0</v>
          </cell>
          <cell r="W732">
            <v>0</v>
          </cell>
          <cell r="X732">
            <v>0.12720000000000001</v>
          </cell>
          <cell r="Y732"/>
          <cell r="Z732"/>
          <cell r="AA732"/>
          <cell r="AB732">
            <v>0.12720000000000001</v>
          </cell>
          <cell r="AC732" t="str">
            <v>OK</v>
          </cell>
          <cell r="AD732">
            <v>0</v>
          </cell>
          <cell r="AE732" t="str">
            <v>EUR</v>
          </cell>
          <cell r="AF732">
            <v>0</v>
          </cell>
          <cell r="AI732" t="str">
            <v>NORM</v>
          </cell>
          <cell r="AJ732" t="str">
            <v>Normal</v>
          </cell>
          <cell r="AM732" t="str">
            <v>PX1.2</v>
          </cell>
          <cell r="AN732" t="str">
            <v>Prix magasin + 20% de marg</v>
          </cell>
          <cell r="AP732">
            <v>0</v>
          </cell>
          <cell r="AQ732">
            <v>0</v>
          </cell>
          <cell r="AS732">
            <v>0.2</v>
          </cell>
          <cell r="AT732">
            <v>0.19080000000000003</v>
          </cell>
          <cell r="AU732">
            <v>0.19080000000000003</v>
          </cell>
        </row>
        <row r="733">
          <cell r="A733" t="str">
            <v>RONDN24</v>
          </cell>
          <cell r="C733" t="str">
            <v>AN</v>
          </cell>
          <cell r="D733" t="str">
            <v>RONDELLE PLATE NYLON 8X24X2 L</v>
          </cell>
          <cell r="E733">
            <v>19</v>
          </cell>
          <cell r="F733" t="str">
            <v>QUINCAILLERIE</v>
          </cell>
          <cell r="G733">
            <v>8</v>
          </cell>
          <cell r="H733" t="str">
            <v>ACCESSOIRES AU DETAIL</v>
          </cell>
          <cell r="M733" t="str">
            <v>VISSERIESERV</v>
          </cell>
          <cell r="N733">
            <v>7334082215</v>
          </cell>
          <cell r="O733" t="str">
            <v>RONDELLE PLATE NYLON 8X24X2 L</v>
          </cell>
          <cell r="P733" t="str">
            <v>Boite de 100</v>
          </cell>
          <cell r="Q733">
            <v>100</v>
          </cell>
          <cell r="R733">
            <v>5</v>
          </cell>
          <cell r="S733" t="e">
            <v>#N/A</v>
          </cell>
          <cell r="T733" t="e">
            <v>#N/A</v>
          </cell>
          <cell r="U733" t="e">
            <v>#N/A</v>
          </cell>
          <cell r="V733">
            <v>10</v>
          </cell>
          <cell r="W733">
            <v>10</v>
          </cell>
          <cell r="X733">
            <v>5.0999999999999997E-2</v>
          </cell>
          <cell r="Y733"/>
          <cell r="Z733"/>
          <cell r="AA733"/>
          <cell r="AB733">
            <v>5.0999999999999997E-2</v>
          </cell>
          <cell r="AC733" t="str">
            <v>OK</v>
          </cell>
          <cell r="AD733">
            <v>10</v>
          </cell>
          <cell r="AE733" t="str">
            <v>EUR</v>
          </cell>
          <cell r="AF733">
            <v>0</v>
          </cell>
          <cell r="AH733">
            <v>10</v>
          </cell>
          <cell r="AI733" t="str">
            <v>NORM</v>
          </cell>
          <cell r="AJ733" t="str">
            <v>Normal</v>
          </cell>
          <cell r="AM733" t="str">
            <v>PX1.2</v>
          </cell>
          <cell r="AN733" t="str">
            <v>Prix magasin + 20% de marg</v>
          </cell>
          <cell r="AP733">
            <v>0</v>
          </cell>
          <cell r="AQ733">
            <v>0</v>
          </cell>
          <cell r="AS733">
            <v>0.2</v>
          </cell>
          <cell r="AT733">
            <v>0.10199999999999999</v>
          </cell>
          <cell r="AU733">
            <v>0.10199999999999999</v>
          </cell>
        </row>
        <row r="734">
          <cell r="A734" t="str">
            <v>RONDN241</v>
          </cell>
          <cell r="C734" t="str">
            <v>AN</v>
          </cell>
          <cell r="D734" t="str">
            <v>RONDELLE PLATE NYLON 8X24X1 L</v>
          </cell>
          <cell r="E734">
            <v>19</v>
          </cell>
          <cell r="F734" t="str">
            <v>QUINCAILLERIE</v>
          </cell>
          <cell r="G734">
            <v>8</v>
          </cell>
          <cell r="H734" t="str">
            <v>ACCESSOIRES AU DETAIL</v>
          </cell>
          <cell r="M734" t="str">
            <v>VISSERIESERV</v>
          </cell>
          <cell r="N734">
            <v>7208241015</v>
          </cell>
          <cell r="O734" t="str">
            <v>RONDELLE PLATE NYLON 8X24X1 L</v>
          </cell>
          <cell r="P734" t="str">
            <v>Boite de 100</v>
          </cell>
          <cell r="Q734">
            <v>100</v>
          </cell>
          <cell r="R734">
            <v>1</v>
          </cell>
          <cell r="S734" t="e">
            <v>#N/A</v>
          </cell>
          <cell r="T734" t="e">
            <v>#N/A</v>
          </cell>
          <cell r="U734" t="e">
            <v>#N/A</v>
          </cell>
          <cell r="V734">
            <v>10</v>
          </cell>
          <cell r="W734">
            <v>10</v>
          </cell>
          <cell r="X734">
            <v>5.7500000000000002E-2</v>
          </cell>
          <cell r="Y734"/>
          <cell r="Z734"/>
          <cell r="AA734"/>
          <cell r="AB734">
            <v>5.7500000000000002E-2</v>
          </cell>
          <cell r="AC734" t="str">
            <v>OK</v>
          </cell>
          <cell r="AD734">
            <v>10</v>
          </cell>
          <cell r="AE734" t="str">
            <v>EUR</v>
          </cell>
          <cell r="AF734">
            <v>0</v>
          </cell>
          <cell r="AI734" t="str">
            <v>NORM</v>
          </cell>
          <cell r="AJ734" t="str">
            <v>Normal</v>
          </cell>
          <cell r="AM734" t="str">
            <v>PX1.2</v>
          </cell>
          <cell r="AN734" t="str">
            <v>Prix magasin + 20% de marg</v>
          </cell>
          <cell r="AP734">
            <v>0</v>
          </cell>
          <cell r="AQ734">
            <v>0</v>
          </cell>
          <cell r="AS734">
            <v>0.2</v>
          </cell>
          <cell r="AT734">
            <v>0.115</v>
          </cell>
          <cell r="AU734">
            <v>0.115</v>
          </cell>
        </row>
        <row r="735">
          <cell r="A735" t="str">
            <v>RS5040</v>
          </cell>
          <cell r="C735" t="e">
            <v>#N/A</v>
          </cell>
          <cell r="D735" t="str">
            <v>REDUCTION COURTE PVC 50X40</v>
          </cell>
          <cell r="E735">
            <v>9</v>
          </cell>
          <cell r="F735" t="str">
            <v>POSTES DE RELEVAGE</v>
          </cell>
          <cell r="G735">
            <v>5</v>
          </cell>
          <cell r="H735" t="str">
            <v>POSTES DE RELEVAGE</v>
          </cell>
          <cell r="K735">
            <v>3</v>
          </cell>
          <cell r="L735" t="str">
            <v>ACCESSOIRES POSTE</v>
          </cell>
          <cell r="M735" t="str">
            <v>SORODIST</v>
          </cell>
          <cell r="N735" t="str">
            <v>RS5040</v>
          </cell>
          <cell r="O735" t="str">
            <v>REDUCTION COURTE PVC 50X40</v>
          </cell>
          <cell r="Q735">
            <v>1</v>
          </cell>
          <cell r="R735">
            <v>0</v>
          </cell>
          <cell r="S735" t="e">
            <v>#N/A</v>
          </cell>
          <cell r="T735" t="e">
            <v>#N/A</v>
          </cell>
          <cell r="U735" t="e">
            <v>#N/A</v>
          </cell>
          <cell r="V735">
            <v>0</v>
          </cell>
          <cell r="W735">
            <v>0</v>
          </cell>
          <cell r="X735" t="e">
            <v>#N/A</v>
          </cell>
          <cell r="Y735">
            <v>0</v>
          </cell>
          <cell r="Z735"/>
          <cell r="AA735"/>
          <cell r="AB735" t="e">
            <v>#N/A</v>
          </cell>
          <cell r="AC735"/>
          <cell r="AD735">
            <v>0</v>
          </cell>
          <cell r="AE735" t="str">
            <v>EUR</v>
          </cell>
          <cell r="AF735">
            <v>0</v>
          </cell>
          <cell r="AI735" t="str">
            <v>NORM</v>
          </cell>
          <cell r="AJ735" t="str">
            <v>Normal</v>
          </cell>
          <cell r="AM735" t="str">
            <v>PX1.2</v>
          </cell>
          <cell r="AN735" t="str">
            <v>Prix magasin + 20% de marg</v>
          </cell>
          <cell r="AP735">
            <v>0</v>
          </cell>
          <cell r="AQ735">
            <v>0</v>
          </cell>
          <cell r="AS735">
            <v>0</v>
          </cell>
          <cell r="AT735" t="e">
            <v>#N/A</v>
          </cell>
          <cell r="AU735" t="e">
            <v>#N/A</v>
          </cell>
        </row>
        <row r="736">
          <cell r="A736" t="str">
            <v>RT144</v>
          </cell>
          <cell r="C736" t="e">
            <v>#N/A</v>
          </cell>
          <cell r="D736" t="str">
            <v>CULOTTE DOUBLE FF 45? D100</v>
          </cell>
          <cell r="M736" t="str">
            <v>NICOLL</v>
          </cell>
          <cell r="N736" t="str">
            <v>RT144</v>
          </cell>
          <cell r="O736" t="str">
            <v>CULOTTE DOUBLE FF 45? D100</v>
          </cell>
          <cell r="Q736">
            <v>1</v>
          </cell>
          <cell r="R736">
            <v>0</v>
          </cell>
          <cell r="S736">
            <v>13</v>
          </cell>
          <cell r="T736">
            <v>32</v>
          </cell>
          <cell r="U736" t="str">
            <v>Z</v>
          </cell>
          <cell r="V736">
            <v>0</v>
          </cell>
          <cell r="W736">
            <v>0</v>
          </cell>
          <cell r="X736" t="e">
            <v>#N/A</v>
          </cell>
          <cell r="Y736">
            <v>0</v>
          </cell>
          <cell r="Z736"/>
          <cell r="AA736"/>
          <cell r="AB736" t="e">
            <v>#N/A</v>
          </cell>
          <cell r="AC736"/>
          <cell r="AD736">
            <v>0</v>
          </cell>
          <cell r="AE736" t="str">
            <v>EUR</v>
          </cell>
          <cell r="AF736">
            <v>0</v>
          </cell>
          <cell r="AI736" t="str">
            <v>NORM</v>
          </cell>
          <cell r="AJ736" t="str">
            <v>Normal</v>
          </cell>
          <cell r="AM736" t="str">
            <v>PX1.2</v>
          </cell>
          <cell r="AN736" t="str">
            <v>Prix magasin + 20% de marg</v>
          </cell>
          <cell r="AO736">
            <v>1</v>
          </cell>
          <cell r="AP736">
            <v>3</v>
          </cell>
          <cell r="AQ736">
            <v>0</v>
          </cell>
          <cell r="AS736">
            <v>0</v>
          </cell>
          <cell r="AT736" t="e">
            <v>#N/A</v>
          </cell>
          <cell r="AU736" t="e">
            <v>#N/A</v>
          </cell>
        </row>
        <row r="737">
          <cell r="A737" t="str">
            <v>RTCALE</v>
          </cell>
          <cell r="C737" t="str">
            <v>AN</v>
          </cell>
          <cell r="D737" t="str">
            <v>CALE CAOUTCHOUC BRUT 8 X 90</v>
          </cell>
          <cell r="M737" t="str">
            <v>REISSER</v>
          </cell>
          <cell r="N737">
            <v>4010000000000</v>
          </cell>
          <cell r="O737" t="str">
            <v>RT CALE, CAOUTCHOUC, BRUT, 8 X 90 BOITE de 24</v>
          </cell>
          <cell r="Q737">
            <v>1</v>
          </cell>
          <cell r="R737">
            <v>1</v>
          </cell>
          <cell r="S737" t="e">
            <v>#N/A</v>
          </cell>
          <cell r="T737" t="e">
            <v>#N/A</v>
          </cell>
          <cell r="U737" t="e">
            <v>#N/A</v>
          </cell>
          <cell r="V737">
            <v>0.52</v>
          </cell>
          <cell r="W737">
            <v>0.52</v>
          </cell>
          <cell r="X737">
            <v>0.51800000000000002</v>
          </cell>
          <cell r="Y737"/>
          <cell r="Z737"/>
          <cell r="AA737"/>
          <cell r="AB737">
            <v>0.51800000000000002</v>
          </cell>
          <cell r="AC737" t="str">
            <v>OK</v>
          </cell>
          <cell r="AD737">
            <v>0.52</v>
          </cell>
          <cell r="AE737" t="str">
            <v>EUR</v>
          </cell>
          <cell r="AF737">
            <v>0</v>
          </cell>
          <cell r="AI737" t="str">
            <v>NORM</v>
          </cell>
          <cell r="AJ737" t="str">
            <v>Normal</v>
          </cell>
          <cell r="AM737" t="str">
            <v>PX1.2</v>
          </cell>
          <cell r="AN737" t="str">
            <v>Prix magasin + 20% de marg</v>
          </cell>
          <cell r="AP737">
            <v>0</v>
          </cell>
          <cell r="AQ737">
            <v>0</v>
          </cell>
          <cell r="AS737">
            <v>0.8</v>
          </cell>
          <cell r="AT737">
            <v>0.77700000000000002</v>
          </cell>
          <cell r="AU737">
            <v>0.77700000000000002</v>
          </cell>
        </row>
        <row r="738">
          <cell r="A738" t="str">
            <v>PFV18EH8x4.5</v>
          </cell>
          <cell r="C738" t="e">
            <v>#N/A</v>
          </cell>
          <cell r="D738" t="str">
            <v>PACK FV GEO 1.52MM 18EH8X4.5 SANS GRILLE</v>
          </cell>
          <cell r="E738">
            <v>1</v>
          </cell>
          <cell r="F738" t="str">
            <v>MEMBRANES ET ANTI-RACINES</v>
          </cell>
          <cell r="G738">
            <v>2</v>
          </cell>
          <cell r="H738" t="str">
            <v>MEMBRANES ET ANTI-RACINES</v>
          </cell>
          <cell r="I738" t="str">
            <v>NB FV</v>
          </cell>
          <cell r="J738" t="str">
            <v>NB de ventes packs FV</v>
          </cell>
          <cell r="K738">
            <v>1</v>
          </cell>
          <cell r="L738" t="str">
            <v>Pack EPDM FV</v>
          </cell>
          <cell r="M738" t="str">
            <v>AQUATIRIS</v>
          </cell>
          <cell r="N738" t="str">
            <v>&lt;Non référencé&gt;</v>
          </cell>
          <cell r="O738" t="str">
            <v>&lt;Article non référencé&gt;</v>
          </cell>
          <cell r="Q738">
            <v>1</v>
          </cell>
          <cell r="R738">
            <v>0</v>
          </cell>
          <cell r="S738" t="e">
            <v>#N/A</v>
          </cell>
          <cell r="T738" t="e">
            <v>#N/A</v>
          </cell>
          <cell r="U738" t="e">
            <v>#N/A</v>
          </cell>
          <cell r="V738">
            <v>0</v>
          </cell>
          <cell r="W738">
            <v>0</v>
          </cell>
          <cell r="X738">
            <v>996.09</v>
          </cell>
          <cell r="Y738">
            <v>0</v>
          </cell>
          <cell r="Z738"/>
          <cell r="AA738"/>
          <cell r="AB738">
            <v>1240.3349999999998</v>
          </cell>
          <cell r="AC738" t="str">
            <v>OK</v>
          </cell>
          <cell r="AD738">
            <v>0</v>
          </cell>
          <cell r="AE738" t="str">
            <v>EUR</v>
          </cell>
          <cell r="AF738">
            <v>0</v>
          </cell>
          <cell r="AI738" t="str">
            <v>NORM</v>
          </cell>
          <cell r="AJ738" t="str">
            <v>Normal</v>
          </cell>
          <cell r="AM738" t="str">
            <v>PX1.2</v>
          </cell>
          <cell r="AN738" t="str">
            <v>Prix magasin + 20% de marg</v>
          </cell>
          <cell r="AP738">
            <v>0</v>
          </cell>
          <cell r="AQ738">
            <v>0</v>
          </cell>
          <cell r="AS738">
            <v>1471.25</v>
          </cell>
          <cell r="AT738">
            <v>1330.6784000000002</v>
          </cell>
          <cell r="AU738">
            <v>1655.5242499999999</v>
          </cell>
        </row>
        <row r="739">
          <cell r="A739" t="str">
            <v>RU50</v>
          </cell>
          <cell r="C739" t="e">
            <v>#N/A</v>
          </cell>
          <cell r="D739" t="str">
            <v>RACCORD UNION PVC D50</v>
          </cell>
          <cell r="E739">
            <v>9</v>
          </cell>
          <cell r="F739" t="str">
            <v>POSTES DE RELEVAGE</v>
          </cell>
          <cell r="G739">
            <v>5</v>
          </cell>
          <cell r="H739" t="str">
            <v>POSTES DE RELEVAGE</v>
          </cell>
          <cell r="K739">
            <v>3</v>
          </cell>
          <cell r="L739" t="str">
            <v>ACCESSOIRES POSTE</v>
          </cell>
          <cell r="M739" t="str">
            <v>SORODIST</v>
          </cell>
          <cell r="N739" t="str">
            <v>8515340M</v>
          </cell>
          <cell r="O739" t="str">
            <v>RACCORD UNION PVC D50</v>
          </cell>
          <cell r="Q739">
            <v>1</v>
          </cell>
          <cell r="R739">
            <v>1</v>
          </cell>
          <cell r="S739" t="e">
            <v>#N/A</v>
          </cell>
          <cell r="T739" t="e">
            <v>#N/A</v>
          </cell>
          <cell r="U739" t="e">
            <v>#N/A</v>
          </cell>
          <cell r="V739">
            <v>0.68</v>
          </cell>
          <cell r="W739">
            <v>0.68</v>
          </cell>
          <cell r="X739">
            <v>0.68</v>
          </cell>
          <cell r="Y739">
            <v>0.68</v>
          </cell>
          <cell r="Z739"/>
          <cell r="AA739"/>
          <cell r="AB739">
            <v>0.68</v>
          </cell>
          <cell r="AC739" t="str">
            <v>OK</v>
          </cell>
          <cell r="AD739">
            <v>0.68</v>
          </cell>
          <cell r="AE739" t="str">
            <v>EUR</v>
          </cell>
          <cell r="AF739">
            <v>0</v>
          </cell>
          <cell r="AI739" t="str">
            <v>NORM</v>
          </cell>
          <cell r="AJ739" t="str">
            <v>Normal</v>
          </cell>
          <cell r="AM739" t="str">
            <v>PX1.2</v>
          </cell>
          <cell r="AN739" t="str">
            <v>Prix magasin + 20% de marg</v>
          </cell>
          <cell r="AP739">
            <v>0</v>
          </cell>
          <cell r="AQ739">
            <v>0</v>
          </cell>
          <cell r="AS739">
            <v>0.88</v>
          </cell>
          <cell r="AT739">
            <v>0.90440000000000009</v>
          </cell>
          <cell r="AU739">
            <v>0.90440000000000009</v>
          </cell>
        </row>
        <row r="740">
          <cell r="A740" t="str">
            <v>SACOCHE</v>
          </cell>
          <cell r="C740" t="str">
            <v>AN</v>
          </cell>
          <cell r="D740" t="str">
            <v>SACOCHE ORDINATEUR</v>
          </cell>
          <cell r="E740">
            <v>16</v>
          </cell>
          <cell r="F740" t="str">
            <v>SUPPORT DE COMMUNICATION</v>
          </cell>
          <cell r="M740" t="str">
            <v>GENIECADO</v>
          </cell>
          <cell r="N740" t="str">
            <v>SACOCHE</v>
          </cell>
          <cell r="O740" t="str">
            <v>SACOCHE ORDINATEUR</v>
          </cell>
          <cell r="Q740">
            <v>1</v>
          </cell>
          <cell r="R740">
            <v>0</v>
          </cell>
          <cell r="S740">
            <v>27</v>
          </cell>
          <cell r="T740">
            <v>11.93</v>
          </cell>
          <cell r="U740" t="str">
            <v>AN</v>
          </cell>
          <cell r="V740">
            <v>11.93</v>
          </cell>
          <cell r="W740">
            <v>11.93</v>
          </cell>
          <cell r="X740">
            <v>11.93</v>
          </cell>
          <cell r="Y740"/>
          <cell r="Z740"/>
          <cell r="AA740"/>
          <cell r="AB740">
            <v>11.93</v>
          </cell>
          <cell r="AC740" t="str">
            <v>OK</v>
          </cell>
          <cell r="AD740">
            <v>11.93</v>
          </cell>
          <cell r="AE740" t="str">
            <v>EUR</v>
          </cell>
          <cell r="AF740">
            <v>0</v>
          </cell>
          <cell r="AI740" t="str">
            <v>NORM</v>
          </cell>
          <cell r="AJ740" t="str">
            <v>Normal</v>
          </cell>
          <cell r="AM740" t="str">
            <v>PX1.2</v>
          </cell>
          <cell r="AN740" t="str">
            <v>Prix magasin + 20% de marg</v>
          </cell>
          <cell r="AP740">
            <v>0</v>
          </cell>
          <cell r="AQ740">
            <v>0</v>
          </cell>
          <cell r="AS740">
            <v>15.51</v>
          </cell>
          <cell r="AT740">
            <v>15.866900000000001</v>
          </cell>
          <cell r="AU740">
            <v>15.866900000000001</v>
          </cell>
        </row>
        <row r="741">
          <cell r="A741" t="str">
            <v>PSR14EH7X4</v>
          </cell>
          <cell r="C741" t="e">
            <v>#N/A</v>
          </cell>
          <cell r="D741" t="str">
            <v xml:space="preserve">KIT CAILLEBOTIS FV GEOMEMBRANE 14EH7X4 </v>
          </cell>
          <cell r="E741">
            <v>3</v>
          </cell>
          <cell r="F741" t="str">
            <v>CLOTURES/GRILLES/FINITIONS</v>
          </cell>
          <cell r="G741">
            <v>7</v>
          </cell>
          <cell r="H741" t="str">
            <v>CLOTURES/GRILLES/FINITIONS</v>
          </cell>
          <cell r="K741">
            <v>1</v>
          </cell>
          <cell r="L741" t="str">
            <v>kITS GRILLES CAILLEBOTIS</v>
          </cell>
          <cell r="M741" t="str">
            <v>AQUATIRIS</v>
          </cell>
          <cell r="N741" t="str">
            <v>&lt;Non référencé&gt;</v>
          </cell>
          <cell r="O741" t="str">
            <v>&lt;Article non référencé&gt;</v>
          </cell>
          <cell r="Q741">
            <v>1</v>
          </cell>
          <cell r="R741">
            <v>0</v>
          </cell>
          <cell r="S741" t="e">
            <v>#N/A</v>
          </cell>
          <cell r="T741" t="e">
            <v>#N/A</v>
          </cell>
          <cell r="U741" t="e">
            <v>#N/A</v>
          </cell>
          <cell r="V741">
            <v>0</v>
          </cell>
          <cell r="W741">
            <v>0</v>
          </cell>
          <cell r="X741">
            <v>1131.02</v>
          </cell>
          <cell r="Y741">
            <v>0</v>
          </cell>
          <cell r="Z741"/>
          <cell r="AA741"/>
          <cell r="AB741">
            <v>1132.52</v>
          </cell>
          <cell r="AC741" t="str">
            <v>OK</v>
          </cell>
          <cell r="AD741">
            <v>0</v>
          </cell>
          <cell r="AE741" t="str">
            <v>EUR</v>
          </cell>
          <cell r="AF741">
            <v>0</v>
          </cell>
          <cell r="AI741" t="str">
            <v>NORM</v>
          </cell>
          <cell r="AJ741" t="str">
            <v>Normal</v>
          </cell>
          <cell r="AM741" t="str">
            <v>PX1.2</v>
          </cell>
          <cell r="AN741" t="str">
            <v>Prix magasin + 20% de marg</v>
          </cell>
          <cell r="AP741">
            <v>0</v>
          </cell>
          <cell r="AQ741">
            <v>0</v>
          </cell>
          <cell r="AS741">
            <v>1579.81</v>
          </cell>
          <cell r="AT741">
            <v>1690.4249999999997</v>
          </cell>
          <cell r="AU741">
            <v>1692.2999999999997</v>
          </cell>
        </row>
        <row r="742">
          <cell r="A742" t="str">
            <v>PCG10EH</v>
          </cell>
          <cell r="C742" t="e">
            <v>#N/A</v>
          </cell>
          <cell r="D742" t="str">
            <v>COFFRAGE FV GRAVITAIRE 10EH 4X5</v>
          </cell>
          <cell r="E742">
            <v>12</v>
          </cell>
          <cell r="F742" t="str">
            <v>KITS BACS/KITS COFFRAGES</v>
          </cell>
          <cell r="M742" t="str">
            <v>AQUATIRIS</v>
          </cell>
          <cell r="N742" t="str">
            <v>&lt;Non référencé&gt;</v>
          </cell>
          <cell r="O742" t="str">
            <v>&lt;Article non référencé&gt;</v>
          </cell>
          <cell r="Q742">
            <v>1</v>
          </cell>
          <cell r="R742">
            <v>0</v>
          </cell>
          <cell r="S742" t="e">
            <v>#N/A</v>
          </cell>
          <cell r="T742" t="e">
            <v>#N/A</v>
          </cell>
          <cell r="U742" t="e">
            <v>#N/A</v>
          </cell>
          <cell r="V742" t="str">
            <v>-</v>
          </cell>
          <cell r="W742">
            <v>0</v>
          </cell>
          <cell r="X742">
            <v>1092.9441000000002</v>
          </cell>
          <cell r="Y742">
            <v>0</v>
          </cell>
          <cell r="Z742"/>
          <cell r="AA742"/>
          <cell r="AB742">
            <v>1115.1058000000003</v>
          </cell>
          <cell r="AC742" t="str">
            <v>OK</v>
          </cell>
          <cell r="AD742">
            <v>0</v>
          </cell>
          <cell r="AE742" t="str">
            <v>EUR</v>
          </cell>
          <cell r="AF742">
            <v>0</v>
          </cell>
          <cell r="AI742" t="str">
            <v>NORM</v>
          </cell>
          <cell r="AJ742" t="str">
            <v>Normal</v>
          </cell>
          <cell r="AM742" t="str">
            <v>PX1.2</v>
          </cell>
          <cell r="AN742" t="str">
            <v>Prix magasin + 20% de marg</v>
          </cell>
          <cell r="AP742">
            <v>0</v>
          </cell>
          <cell r="AQ742">
            <v>0</v>
          </cell>
          <cell r="AS742">
            <v>1669.98</v>
          </cell>
          <cell r="AT742">
            <v>1670.2007749999998</v>
          </cell>
          <cell r="AU742">
            <v>1702.3336999999999</v>
          </cell>
        </row>
        <row r="743">
          <cell r="A743" t="str">
            <v>PCR12EHA</v>
          </cell>
          <cell r="C743" t="e">
            <v>#N/A</v>
          </cell>
          <cell r="D743" t="str">
            <v>COFFRAGE FV RELEVAGE 12EH 6X4</v>
          </cell>
          <cell r="E743">
            <v>12</v>
          </cell>
          <cell r="F743" t="str">
            <v>KITS BACS/KITS COFFRAGES</v>
          </cell>
          <cell r="G743">
            <v>3</v>
          </cell>
          <cell r="H743" t="str">
            <v>KITS COFFRAGES</v>
          </cell>
          <cell r="I743" t="str">
            <v>NB COFFR</v>
          </cell>
          <cell r="J743" t="str">
            <v>NB de ventes de coffrage PVC</v>
          </cell>
          <cell r="M743" t="str">
            <v>AQUATIRIS</v>
          </cell>
          <cell r="N743" t="str">
            <v>&lt;Non référencé&gt;</v>
          </cell>
          <cell r="O743" t="str">
            <v>&lt;Article non référencé&gt;</v>
          </cell>
          <cell r="Q743">
            <v>1</v>
          </cell>
          <cell r="R743">
            <v>0</v>
          </cell>
          <cell r="S743" t="e">
            <v>#N/A</v>
          </cell>
          <cell r="T743" t="e">
            <v>#N/A</v>
          </cell>
          <cell r="U743" t="e">
            <v>#N/A</v>
          </cell>
          <cell r="V743" t="str">
            <v>-</v>
          </cell>
          <cell r="W743">
            <v>0</v>
          </cell>
          <cell r="X743">
            <v>1157.0094999999999</v>
          </cell>
          <cell r="Y743">
            <v>0</v>
          </cell>
          <cell r="Z743"/>
          <cell r="AA743"/>
          <cell r="AB743">
            <v>1182.0433999999998</v>
          </cell>
          <cell r="AC743" t="str">
            <v>OK</v>
          </cell>
          <cell r="AD743">
            <v>0</v>
          </cell>
          <cell r="AE743" t="str">
            <v>EUR</v>
          </cell>
          <cell r="AF743">
            <v>0</v>
          </cell>
          <cell r="AI743" t="str">
            <v>NORM</v>
          </cell>
          <cell r="AJ743" t="str">
            <v>Normal</v>
          </cell>
          <cell r="AM743" t="str">
            <v>PX1.2</v>
          </cell>
          <cell r="AN743" t="str">
            <v>Prix magasin + 20% de marg</v>
          </cell>
          <cell r="AP743">
            <v>0</v>
          </cell>
          <cell r="AQ743">
            <v>0</v>
          </cell>
          <cell r="AS743">
            <v>1767.62</v>
          </cell>
          <cell r="AT743">
            <v>1754.8357249999999</v>
          </cell>
          <cell r="AU743">
            <v>1790.8537000000001</v>
          </cell>
        </row>
        <row r="744">
          <cell r="A744" t="str">
            <v>PCG12EHA</v>
          </cell>
          <cell r="C744" t="e">
            <v>#N/A</v>
          </cell>
          <cell r="D744" t="str">
            <v>COFFRAGE FV GRAVITAIRE 12EH 6X4</v>
          </cell>
          <cell r="E744">
            <v>12</v>
          </cell>
          <cell r="F744" t="str">
            <v>KITS BACS/KITS COFFRAGES</v>
          </cell>
          <cell r="G744">
            <v>3</v>
          </cell>
          <cell r="H744" t="str">
            <v>KITS COFFRAGES</v>
          </cell>
          <cell r="I744" t="str">
            <v>NB COFFR</v>
          </cell>
          <cell r="J744" t="str">
            <v>NB de ventes de coffrage PVC</v>
          </cell>
          <cell r="M744" t="str">
            <v>AQUATIRIS</v>
          </cell>
          <cell r="N744" t="str">
            <v>&lt;Non référencé&gt;</v>
          </cell>
          <cell r="O744" t="str">
            <v>&lt;Article non référencé&gt;</v>
          </cell>
          <cell r="Q744">
            <v>1</v>
          </cell>
          <cell r="R744">
            <v>0</v>
          </cell>
          <cell r="S744" t="e">
            <v>#N/A</v>
          </cell>
          <cell r="T744" t="e">
            <v>#N/A</v>
          </cell>
          <cell r="U744" t="e">
            <v>#N/A</v>
          </cell>
          <cell r="V744" t="str">
            <v>-</v>
          </cell>
          <cell r="W744">
            <v>0</v>
          </cell>
          <cell r="X744">
            <v>1233.9735000000001</v>
          </cell>
          <cell r="Y744">
            <v>0</v>
          </cell>
          <cell r="Z744"/>
          <cell r="AA744"/>
          <cell r="AB744">
            <v>1263.3859</v>
          </cell>
          <cell r="AC744" t="str">
            <v>OK</v>
          </cell>
          <cell r="AD744">
            <v>0</v>
          </cell>
          <cell r="AE744" t="str">
            <v>EUR</v>
          </cell>
          <cell r="AF744">
            <v>0</v>
          </cell>
          <cell r="AI744" t="str">
            <v>NORM</v>
          </cell>
          <cell r="AJ744" t="str">
            <v>Normal</v>
          </cell>
          <cell r="AM744" t="str">
            <v>PX1.2</v>
          </cell>
          <cell r="AN744" t="str">
            <v>Prix magasin + 20% de marg</v>
          </cell>
          <cell r="AP744">
            <v>0</v>
          </cell>
          <cell r="AQ744">
            <v>0</v>
          </cell>
          <cell r="AS744">
            <v>1875.39</v>
          </cell>
          <cell r="AT744">
            <v>1868.3253499999998</v>
          </cell>
          <cell r="AU744">
            <v>1910.8139499999997</v>
          </cell>
        </row>
        <row r="745">
          <cell r="A745" t="str">
            <v>SFV10EH10X2</v>
          </cell>
          <cell r="C745" t="str">
            <v>AN</v>
          </cell>
          <cell r="D745" t="str">
            <v>FILTRE VERTICAL 10EH 10X2 1.52MM</v>
          </cell>
          <cell r="E745">
            <v>6</v>
          </cell>
          <cell r="F745" t="str">
            <v>PACKS MEMBRANE</v>
          </cell>
          <cell r="I745" t="str">
            <v>NB FV</v>
          </cell>
          <cell r="J745" t="str">
            <v>NB de ventes packs FV</v>
          </cell>
          <cell r="K745" t="str">
            <v>FV</v>
          </cell>
          <cell r="L745" t="str">
            <v>FILTRE VERTICAL</v>
          </cell>
          <cell r="M745" t="str">
            <v>SODAF</v>
          </cell>
          <cell r="N745" t="str">
            <v>SFV10EH10X2</v>
          </cell>
          <cell r="O745" t="str">
            <v>FILTRE VERTICAL 10EH 10X2 1.52mm</v>
          </cell>
          <cell r="Q745">
            <v>1</v>
          </cell>
          <cell r="R745">
            <v>1</v>
          </cell>
          <cell r="S745">
            <v>1</v>
          </cell>
          <cell r="T745">
            <v>674.26</v>
          </cell>
          <cell r="U745" t="str">
            <v>AN</v>
          </cell>
          <cell r="V745">
            <v>674.26</v>
          </cell>
          <cell r="W745">
            <v>674.26</v>
          </cell>
          <cell r="X745">
            <v>674.26</v>
          </cell>
          <cell r="Y745"/>
          <cell r="Z745"/>
          <cell r="AA745">
            <v>0.25</v>
          </cell>
          <cell r="AB745">
            <v>842.82500000000005</v>
          </cell>
          <cell r="AC745" t="str">
            <v>OK</v>
          </cell>
          <cell r="AD745">
            <v>674.26</v>
          </cell>
          <cell r="AE745" t="str">
            <v>EUR</v>
          </cell>
          <cell r="AF745">
            <v>0</v>
          </cell>
          <cell r="AI745" t="str">
            <v>NORM</v>
          </cell>
          <cell r="AJ745" t="str">
            <v>Normal</v>
          </cell>
          <cell r="AM745" t="str">
            <v>PX1.2</v>
          </cell>
          <cell r="AN745" t="str">
            <v>Prix magasin + 20% de marg</v>
          </cell>
          <cell r="AP745">
            <v>0</v>
          </cell>
          <cell r="AQ745">
            <v>0</v>
          </cell>
          <cell r="AS745">
            <v>890.03</v>
          </cell>
          <cell r="AT745">
            <v>896.76580000000001</v>
          </cell>
          <cell r="AU745">
            <v>1120.9572500000002</v>
          </cell>
        </row>
        <row r="746">
          <cell r="A746" t="str">
            <v>SFV10EH4X5</v>
          </cell>
          <cell r="C746" t="str">
            <v>AN</v>
          </cell>
          <cell r="D746" t="str">
            <v>FILTRE VERTICAL 10EH 4X5 1.52MM</v>
          </cell>
          <cell r="E746">
            <v>6</v>
          </cell>
          <cell r="F746" t="str">
            <v>PACKS MEMBRANE</v>
          </cell>
          <cell r="I746" t="str">
            <v>NB FV</v>
          </cell>
          <cell r="J746" t="str">
            <v>NB de ventes packs FV</v>
          </cell>
          <cell r="K746" t="str">
            <v>FV</v>
          </cell>
          <cell r="L746" t="str">
            <v>FILTRE VERTICAL</v>
          </cell>
          <cell r="M746" t="str">
            <v>SODAF</v>
          </cell>
          <cell r="N746" t="str">
            <v>SFV10EH4X5</v>
          </cell>
          <cell r="O746" t="str">
            <v>FILTRE VERTICAL 10EH 4X5 1.52mm</v>
          </cell>
          <cell r="Q746">
            <v>1</v>
          </cell>
          <cell r="R746">
            <v>1</v>
          </cell>
          <cell r="S746">
            <v>5</v>
          </cell>
          <cell r="T746">
            <v>598.11</v>
          </cell>
          <cell r="U746" t="str">
            <v>AN</v>
          </cell>
          <cell r="V746">
            <v>598.11</v>
          </cell>
          <cell r="W746">
            <v>598.11</v>
          </cell>
          <cell r="X746">
            <v>598.11</v>
          </cell>
          <cell r="Y746"/>
          <cell r="Z746"/>
          <cell r="AA746">
            <v>0.25</v>
          </cell>
          <cell r="AB746">
            <v>747.63750000000005</v>
          </cell>
          <cell r="AC746" t="str">
            <v>OK</v>
          </cell>
          <cell r="AD746">
            <v>598.11</v>
          </cell>
          <cell r="AE746" t="str">
            <v>EUR</v>
          </cell>
          <cell r="AF746">
            <v>0</v>
          </cell>
          <cell r="AI746" t="str">
            <v>NORM</v>
          </cell>
          <cell r="AJ746" t="str">
            <v>Normal</v>
          </cell>
          <cell r="AM746" t="str">
            <v>PX1.2</v>
          </cell>
          <cell r="AN746" t="str">
            <v>Prix magasin + 20% de marg</v>
          </cell>
          <cell r="AP746">
            <v>0</v>
          </cell>
          <cell r="AQ746">
            <v>0</v>
          </cell>
          <cell r="AS746">
            <v>789.5</v>
          </cell>
          <cell r="AT746">
            <v>795.48630000000003</v>
          </cell>
          <cell r="AU746">
            <v>994.35787500000015</v>
          </cell>
        </row>
        <row r="747">
          <cell r="A747" t="str">
            <v>SFV10EH8X2.5</v>
          </cell>
          <cell r="C747" t="str">
            <v>AN</v>
          </cell>
          <cell r="D747" t="str">
            <v>FILTRE VERTICAL 10EH 8X2.5</v>
          </cell>
          <cell r="E747">
            <v>6</v>
          </cell>
          <cell r="F747" t="str">
            <v>PACKS MEMBRANE</v>
          </cell>
          <cell r="G747">
            <v>2</v>
          </cell>
          <cell r="H747" t="str">
            <v>MEMBRANES ET ANTI-RACINES</v>
          </cell>
          <cell r="I747" t="str">
            <v>NB FV</v>
          </cell>
          <cell r="J747" t="str">
            <v>NB de ventes packs FV</v>
          </cell>
          <cell r="K747" t="str">
            <v>FV</v>
          </cell>
          <cell r="L747" t="str">
            <v>FILTRE VERTICAL</v>
          </cell>
          <cell r="M747" t="str">
            <v>SODAF</v>
          </cell>
          <cell r="N747" t="str">
            <v>SFV10EH8X2.5</v>
          </cell>
          <cell r="O747" t="str">
            <v>FILTRE VERTICAL 10EH8X2.5</v>
          </cell>
          <cell r="Q747">
            <v>1</v>
          </cell>
          <cell r="R747">
            <v>1</v>
          </cell>
          <cell r="S747" t="e">
            <v>#N/A</v>
          </cell>
          <cell r="T747" t="e">
            <v>#N/A</v>
          </cell>
          <cell r="U747" t="e">
            <v>#N/A</v>
          </cell>
          <cell r="V747">
            <v>639.98</v>
          </cell>
          <cell r="W747">
            <v>639.98</v>
          </cell>
          <cell r="X747">
            <v>639.98</v>
          </cell>
          <cell r="Y747"/>
          <cell r="Z747"/>
          <cell r="AA747">
            <v>0.25</v>
          </cell>
          <cell r="AB747">
            <v>799.97500000000002</v>
          </cell>
          <cell r="AC747" t="str">
            <v>OK</v>
          </cell>
          <cell r="AD747">
            <v>639.98</v>
          </cell>
          <cell r="AE747" t="str">
            <v>EUR</v>
          </cell>
          <cell r="AF747">
            <v>0</v>
          </cell>
          <cell r="AI747" t="str">
            <v>NORM</v>
          </cell>
          <cell r="AJ747" t="str">
            <v>Normal</v>
          </cell>
          <cell r="AM747" t="str">
            <v>PX1.2</v>
          </cell>
          <cell r="AN747" t="str">
            <v>Prix magasin + 20% de marg</v>
          </cell>
          <cell r="AP747">
            <v>0</v>
          </cell>
          <cell r="AQ747">
            <v>0</v>
          </cell>
          <cell r="AS747">
            <v>844.77</v>
          </cell>
          <cell r="AT747">
            <v>851.17340000000002</v>
          </cell>
          <cell r="AU747">
            <v>1063.96675</v>
          </cell>
        </row>
        <row r="748">
          <cell r="A748" t="str">
            <v>SFV12EH6X4</v>
          </cell>
          <cell r="C748" t="str">
            <v>AN</v>
          </cell>
          <cell r="D748" t="str">
            <v>FILTRE VERTICAL 12EH 6X4 1.52MM</v>
          </cell>
          <cell r="E748">
            <v>6</v>
          </cell>
          <cell r="F748" t="str">
            <v>PACKS MEMBRANE</v>
          </cell>
          <cell r="I748" t="str">
            <v>NB FV</v>
          </cell>
          <cell r="J748" t="str">
            <v>NB de ventes packs FV</v>
          </cell>
          <cell r="K748" t="str">
            <v>FV</v>
          </cell>
          <cell r="L748" t="str">
            <v>FILTRE VERTICAL</v>
          </cell>
          <cell r="M748" t="str">
            <v>SODAF</v>
          </cell>
          <cell r="N748" t="str">
            <v>SFV12EH6X4</v>
          </cell>
          <cell r="O748" t="str">
            <v>FILTRE VERTICAL 12EH 6X4 1.52mm</v>
          </cell>
          <cell r="Q748">
            <v>1</v>
          </cell>
          <cell r="R748">
            <v>1</v>
          </cell>
          <cell r="S748">
            <v>4</v>
          </cell>
          <cell r="T748">
            <v>680.15</v>
          </cell>
          <cell r="U748" t="str">
            <v>AN</v>
          </cell>
          <cell r="V748">
            <v>680.15</v>
          </cell>
          <cell r="W748">
            <v>680.15</v>
          </cell>
          <cell r="X748">
            <v>680.15</v>
          </cell>
          <cell r="Y748"/>
          <cell r="Z748"/>
          <cell r="AA748">
            <v>0.25</v>
          </cell>
          <cell r="AB748">
            <v>850.1875</v>
          </cell>
          <cell r="AC748" t="str">
            <v>OK</v>
          </cell>
          <cell r="AD748">
            <v>680.15</v>
          </cell>
          <cell r="AE748" t="str">
            <v>EUR</v>
          </cell>
          <cell r="AF748">
            <v>0</v>
          </cell>
          <cell r="AI748" t="str">
            <v>NORM</v>
          </cell>
          <cell r="AJ748" t="str">
            <v>Normal</v>
          </cell>
          <cell r="AM748" t="str">
            <v>PX1.2</v>
          </cell>
          <cell r="AN748" t="str">
            <v>Prix magasin + 20% de marg</v>
          </cell>
          <cell r="AP748">
            <v>0</v>
          </cell>
          <cell r="AQ748">
            <v>0</v>
          </cell>
          <cell r="AS748">
            <v>897.8</v>
          </cell>
          <cell r="AT748">
            <v>904.59950000000003</v>
          </cell>
          <cell r="AU748">
            <v>1130.7493750000001</v>
          </cell>
        </row>
        <row r="749">
          <cell r="A749" t="str">
            <v>SFV12EH8X3</v>
          </cell>
          <cell r="C749" t="str">
            <v>AN</v>
          </cell>
          <cell r="D749" t="str">
            <v>FILTRE VERTICAL 12EH 8X3 1.52MM</v>
          </cell>
          <cell r="E749">
            <v>6</v>
          </cell>
          <cell r="F749" t="str">
            <v>PACKS MEMBRANE</v>
          </cell>
          <cell r="I749" t="str">
            <v>NB FV</v>
          </cell>
          <cell r="J749" t="str">
            <v>NB de ventes packs FV</v>
          </cell>
          <cell r="K749" t="str">
            <v>FV</v>
          </cell>
          <cell r="L749" t="str">
            <v>FILTRE VERTICAL</v>
          </cell>
          <cell r="M749" t="str">
            <v>SODAF</v>
          </cell>
          <cell r="N749" t="str">
            <v>SFV12EH8X3</v>
          </cell>
          <cell r="O749" t="str">
            <v>FILTRE VERTICAL 12EH 8X3 1.52mm</v>
          </cell>
          <cell r="Q749">
            <v>1</v>
          </cell>
          <cell r="R749">
            <v>1</v>
          </cell>
          <cell r="S749">
            <v>4</v>
          </cell>
          <cell r="T749">
            <v>775</v>
          </cell>
          <cell r="U749" t="str">
            <v>AN</v>
          </cell>
          <cell r="V749">
            <v>775</v>
          </cell>
          <cell r="W749">
            <v>775</v>
          </cell>
          <cell r="X749">
            <v>775</v>
          </cell>
          <cell r="Y749"/>
          <cell r="Z749"/>
          <cell r="AA749">
            <v>0.25</v>
          </cell>
          <cell r="AB749">
            <v>968.75</v>
          </cell>
          <cell r="AC749" t="str">
            <v>OK</v>
          </cell>
          <cell r="AD749">
            <v>775</v>
          </cell>
          <cell r="AE749" t="str">
            <v>EUR</v>
          </cell>
          <cell r="AF749">
            <v>0</v>
          </cell>
          <cell r="AI749" t="str">
            <v>NORM</v>
          </cell>
          <cell r="AJ749" t="str">
            <v>Normal</v>
          </cell>
          <cell r="AM749" t="str">
            <v>PX1.2</v>
          </cell>
          <cell r="AN749" t="str">
            <v>Prix magasin + 20% de marg</v>
          </cell>
          <cell r="AP749">
            <v>0</v>
          </cell>
          <cell r="AQ749">
            <v>0</v>
          </cell>
          <cell r="AS749">
            <v>1022.99</v>
          </cell>
          <cell r="AT749">
            <v>1030.75</v>
          </cell>
          <cell r="AU749">
            <v>1288.4375</v>
          </cell>
        </row>
        <row r="750">
          <cell r="A750" t="str">
            <v>SFV14EH7X4</v>
          </cell>
          <cell r="C750" t="str">
            <v>AN</v>
          </cell>
          <cell r="D750" t="str">
            <v>FILTRE VERTICAL 14EH 7X4 1.52MM</v>
          </cell>
          <cell r="E750">
            <v>6</v>
          </cell>
          <cell r="F750" t="str">
            <v>PACKS MEMBRANE</v>
          </cell>
          <cell r="I750" t="str">
            <v>NB FV</v>
          </cell>
          <cell r="J750" t="str">
            <v>NB de ventes packs FV</v>
          </cell>
          <cell r="K750" t="str">
            <v>FV</v>
          </cell>
          <cell r="L750" t="str">
            <v>FILTRE VERTICAL</v>
          </cell>
          <cell r="M750" t="str">
            <v>SODAF</v>
          </cell>
          <cell r="N750" t="str">
            <v>SFV14EH7X4</v>
          </cell>
          <cell r="O750" t="str">
            <v>FILTRE VERTICAL 14EH 7X4 1.52mm</v>
          </cell>
          <cell r="Q750">
            <v>1</v>
          </cell>
          <cell r="R750">
            <v>1</v>
          </cell>
          <cell r="S750">
            <v>6</v>
          </cell>
          <cell r="T750">
            <v>875.31</v>
          </cell>
          <cell r="U750" t="str">
            <v>AN</v>
          </cell>
          <cell r="V750">
            <v>875.31</v>
          </cell>
          <cell r="W750">
            <v>875.31</v>
          </cell>
          <cell r="X750">
            <v>875.31</v>
          </cell>
          <cell r="Y750"/>
          <cell r="Z750"/>
          <cell r="AA750">
            <v>0.25</v>
          </cell>
          <cell r="AB750">
            <v>1094.1374999999998</v>
          </cell>
          <cell r="AC750" t="str">
            <v>OK</v>
          </cell>
          <cell r="AD750">
            <v>875.31</v>
          </cell>
          <cell r="AE750" t="str">
            <v>EUR</v>
          </cell>
          <cell r="AF750">
            <v>0</v>
          </cell>
          <cell r="AI750" t="str">
            <v>NORM</v>
          </cell>
          <cell r="AJ750" t="str">
            <v>Normal</v>
          </cell>
          <cell r="AM750" t="str">
            <v>PX1.2</v>
          </cell>
          <cell r="AN750" t="str">
            <v>Prix magasin + 20% de marg</v>
          </cell>
          <cell r="AP750">
            <v>0</v>
          </cell>
          <cell r="AQ750">
            <v>0</v>
          </cell>
          <cell r="AS750">
            <v>1155.4000000000001</v>
          </cell>
          <cell r="AT750">
            <v>1164.1623</v>
          </cell>
          <cell r="AU750">
            <v>1455.2028749999999</v>
          </cell>
        </row>
        <row r="751">
          <cell r="A751" t="str">
            <v>SFV14EH8x3.5</v>
          </cell>
          <cell r="C751" t="str">
            <v>AN</v>
          </cell>
          <cell r="D751" t="str">
            <v>FILTRE VERTICAL 14EH 8X3.5 1.52MM</v>
          </cell>
          <cell r="E751">
            <v>6</v>
          </cell>
          <cell r="F751" t="str">
            <v>PACKS MEMBRANE</v>
          </cell>
          <cell r="I751" t="str">
            <v>NB FV</v>
          </cell>
          <cell r="J751" t="str">
            <v>NB de ventes packs FV</v>
          </cell>
          <cell r="K751" t="str">
            <v>FV</v>
          </cell>
          <cell r="L751" t="str">
            <v>FILTRE VERTICAL</v>
          </cell>
          <cell r="M751" t="str">
            <v>SODAF</v>
          </cell>
          <cell r="N751" t="str">
            <v>SFV14EH8x3.5</v>
          </cell>
          <cell r="O751" t="str">
            <v>FILTRE VERTICAL 14EH 8x3.5 1.52mm</v>
          </cell>
          <cell r="Q751">
            <v>1</v>
          </cell>
          <cell r="R751">
            <v>1</v>
          </cell>
          <cell r="S751">
            <v>1</v>
          </cell>
          <cell r="T751">
            <v>780.89</v>
          </cell>
          <cell r="U751" t="str">
            <v>AN</v>
          </cell>
          <cell r="V751">
            <v>780.89</v>
          </cell>
          <cell r="W751">
            <v>780.89</v>
          </cell>
          <cell r="X751">
            <v>780.89</v>
          </cell>
          <cell r="Y751"/>
          <cell r="Z751"/>
          <cell r="AA751">
            <v>0.25</v>
          </cell>
          <cell r="AB751">
            <v>976.11249999999995</v>
          </cell>
          <cell r="AC751" t="str">
            <v>OK</v>
          </cell>
          <cell r="AD751">
            <v>780.89</v>
          </cell>
          <cell r="AE751" t="str">
            <v>EUR</v>
          </cell>
          <cell r="AF751">
            <v>0</v>
          </cell>
          <cell r="AI751" t="str">
            <v>NORM</v>
          </cell>
          <cell r="AJ751" t="str">
            <v>Normal</v>
          </cell>
          <cell r="AM751" t="str">
            <v>PX1.2</v>
          </cell>
          <cell r="AN751" t="str">
            <v>Prix magasin + 20% de marg</v>
          </cell>
          <cell r="AP751">
            <v>0</v>
          </cell>
          <cell r="AQ751">
            <v>0</v>
          </cell>
          <cell r="AS751">
            <v>1030.77</v>
          </cell>
          <cell r="AT751">
            <v>1038.5837000000001</v>
          </cell>
          <cell r="AU751">
            <v>1298.2296249999999</v>
          </cell>
        </row>
        <row r="752">
          <cell r="A752" t="str">
            <v>SFV16EH8X4</v>
          </cell>
          <cell r="C752" t="str">
            <v>AN</v>
          </cell>
          <cell r="D752" t="str">
            <v>FILTRE VERTICAL 16EH 8X4 1.52MM</v>
          </cell>
          <cell r="E752">
            <v>6</v>
          </cell>
          <cell r="F752" t="str">
            <v>PACKS MEMBRANE</v>
          </cell>
          <cell r="I752" t="str">
            <v>NB FV</v>
          </cell>
          <cell r="J752" t="str">
            <v>NB de ventes packs FV</v>
          </cell>
          <cell r="K752" t="str">
            <v>FV</v>
          </cell>
          <cell r="L752" t="str">
            <v>FILTRE VERTICAL</v>
          </cell>
          <cell r="M752" t="str">
            <v>SODAF</v>
          </cell>
          <cell r="N752" t="str">
            <v>SFV16EH8X4</v>
          </cell>
          <cell r="O752" t="str">
            <v>FILTRE VERTICAL 16EH 8X4 1.52mm</v>
          </cell>
          <cell r="Q752">
            <v>1</v>
          </cell>
          <cell r="R752">
            <v>1</v>
          </cell>
          <cell r="S752" t="e">
            <v>#N/A</v>
          </cell>
          <cell r="T752" t="e">
            <v>#N/A</v>
          </cell>
          <cell r="U752" t="e">
            <v>#N/A</v>
          </cell>
          <cell r="V752">
            <v>971.09</v>
          </cell>
          <cell r="W752">
            <v>971.09</v>
          </cell>
          <cell r="X752">
            <v>971.09</v>
          </cell>
          <cell r="Y752"/>
          <cell r="Z752"/>
          <cell r="AA752">
            <v>0.25</v>
          </cell>
          <cell r="AB752">
            <v>1213.8625</v>
          </cell>
          <cell r="AC752" t="str">
            <v>OK</v>
          </cell>
          <cell r="AD752">
            <v>971.09</v>
          </cell>
          <cell r="AE752" t="str">
            <v>EUR</v>
          </cell>
          <cell r="AF752">
            <v>0</v>
          </cell>
          <cell r="AI752" t="str">
            <v>NORM</v>
          </cell>
          <cell r="AJ752" t="str">
            <v>Normal</v>
          </cell>
          <cell r="AM752" t="str">
            <v>PX1.2</v>
          </cell>
          <cell r="AN752" t="str">
            <v>Prix magasin + 20% de marg</v>
          </cell>
          <cell r="AP752">
            <v>0</v>
          </cell>
          <cell r="AQ752">
            <v>0</v>
          </cell>
          <cell r="AS752">
            <v>1281.83</v>
          </cell>
          <cell r="AT752">
            <v>1291.5497</v>
          </cell>
          <cell r="AU752">
            <v>1614.4371249999999</v>
          </cell>
        </row>
        <row r="753">
          <cell r="A753" t="str">
            <v>SFV18EH8X4.5</v>
          </cell>
          <cell r="C753" t="str">
            <v>AN</v>
          </cell>
          <cell r="D753" t="str">
            <v>FILTRE VERTICAL 18EH 8X4.5 1.52MM</v>
          </cell>
          <cell r="E753">
            <v>6</v>
          </cell>
          <cell r="F753" t="str">
            <v>PACKS MEMBRANE</v>
          </cell>
          <cell r="I753" t="str">
            <v>NB FV</v>
          </cell>
          <cell r="J753" t="str">
            <v>NB de ventes packs FV</v>
          </cell>
          <cell r="K753" t="str">
            <v>FV</v>
          </cell>
          <cell r="L753" t="str">
            <v>FILTRE VERTICAL</v>
          </cell>
          <cell r="M753" t="str">
            <v>SODAF</v>
          </cell>
          <cell r="N753" t="str">
            <v>SFV18EH8X4.5</v>
          </cell>
          <cell r="O753" t="str">
            <v>FILTRE VERTICALE 18 EH 8X4.5 1.52mm</v>
          </cell>
          <cell r="Q753">
            <v>1</v>
          </cell>
          <cell r="R753">
            <v>1</v>
          </cell>
          <cell r="S753" t="e">
            <v>#N/A</v>
          </cell>
          <cell r="T753" t="e">
            <v>#N/A</v>
          </cell>
          <cell r="U753" t="e">
            <v>#N/A</v>
          </cell>
          <cell r="V753">
            <v>976.98</v>
          </cell>
          <cell r="W753">
            <v>976.98</v>
          </cell>
          <cell r="X753">
            <v>976.98</v>
          </cell>
          <cell r="Y753"/>
          <cell r="Z753"/>
          <cell r="AA753">
            <v>0.25</v>
          </cell>
          <cell r="AB753">
            <v>1221.2249999999999</v>
          </cell>
          <cell r="AC753" t="str">
            <v>OK</v>
          </cell>
          <cell r="AD753">
            <v>976.98</v>
          </cell>
          <cell r="AE753" t="str">
            <v>EUR</v>
          </cell>
          <cell r="AF753">
            <v>0</v>
          </cell>
          <cell r="AI753" t="str">
            <v>NORM</v>
          </cell>
          <cell r="AJ753" t="str">
            <v>Normal</v>
          </cell>
          <cell r="AM753" t="str">
            <v>PX1.2</v>
          </cell>
          <cell r="AN753" t="str">
            <v>Prix magasin + 20% de marg</v>
          </cell>
          <cell r="AP753">
            <v>0</v>
          </cell>
          <cell r="AQ753">
            <v>0</v>
          </cell>
          <cell r="AS753">
            <v>1289.6099999999999</v>
          </cell>
          <cell r="AT753">
            <v>1299.3834000000002</v>
          </cell>
          <cell r="AU753">
            <v>1624.2292499999999</v>
          </cell>
        </row>
        <row r="754">
          <cell r="A754" t="str">
            <v>SFV18EH9X4</v>
          </cell>
          <cell r="C754" t="str">
            <v>AN</v>
          </cell>
          <cell r="D754" t="str">
            <v>FILTRE VERTICAL 18EH 9X4</v>
          </cell>
          <cell r="E754">
            <v>6</v>
          </cell>
          <cell r="F754" t="str">
            <v>PACKS MEMBRANE</v>
          </cell>
          <cell r="I754" t="str">
            <v>NB FV</v>
          </cell>
          <cell r="J754" t="str">
            <v>NB de ventes packs FV</v>
          </cell>
          <cell r="K754" t="str">
            <v>FV</v>
          </cell>
          <cell r="L754" t="str">
            <v>FILTRE VERTICAL</v>
          </cell>
          <cell r="M754" t="str">
            <v>SODAF</v>
          </cell>
          <cell r="N754" t="str">
            <v>SFV18EH9X4</v>
          </cell>
          <cell r="O754" t="str">
            <v>FILTRE VERTICAL 18EH 9X4</v>
          </cell>
          <cell r="Q754">
            <v>1</v>
          </cell>
          <cell r="R754">
            <v>1</v>
          </cell>
          <cell r="S754">
            <v>2</v>
          </cell>
          <cell r="T754">
            <v>963.46</v>
          </cell>
          <cell r="U754" t="str">
            <v>AN</v>
          </cell>
          <cell r="V754">
            <v>963.46</v>
          </cell>
          <cell r="W754">
            <v>963.46</v>
          </cell>
          <cell r="X754">
            <v>963.46</v>
          </cell>
          <cell r="Y754"/>
          <cell r="Z754"/>
          <cell r="AA754">
            <v>0.25</v>
          </cell>
          <cell r="AB754">
            <v>1204.325</v>
          </cell>
          <cell r="AC754" t="str">
            <v>OK</v>
          </cell>
          <cell r="AD754">
            <v>963.46</v>
          </cell>
          <cell r="AE754" t="str">
            <v>EUR</v>
          </cell>
          <cell r="AF754">
            <v>0</v>
          </cell>
          <cell r="AI754" t="str">
            <v>NORM</v>
          </cell>
          <cell r="AJ754" t="str">
            <v>Normal</v>
          </cell>
          <cell r="AM754" t="str">
            <v>PX1.2</v>
          </cell>
          <cell r="AN754" t="str">
            <v>Prix magasin + 20% de marg</v>
          </cell>
          <cell r="AP754">
            <v>0</v>
          </cell>
          <cell r="AQ754">
            <v>0</v>
          </cell>
          <cell r="AS754">
            <v>1271.77</v>
          </cell>
          <cell r="AT754">
            <v>1281.4018000000001</v>
          </cell>
          <cell r="AU754">
            <v>1601.7522500000002</v>
          </cell>
        </row>
        <row r="755">
          <cell r="A755" t="str">
            <v>SFV20EH10X4</v>
          </cell>
          <cell r="C755" t="str">
            <v>AN</v>
          </cell>
          <cell r="D755" t="str">
            <v>FILTRE VERTICAL 20EH 10X4 1.52MM</v>
          </cell>
          <cell r="E755">
            <v>6</v>
          </cell>
          <cell r="F755" t="str">
            <v>PACKS MEMBRANE</v>
          </cell>
          <cell r="I755" t="str">
            <v>NB FV</v>
          </cell>
          <cell r="J755" t="str">
            <v>NB de ventes packs FV</v>
          </cell>
          <cell r="K755" t="str">
            <v>FV</v>
          </cell>
          <cell r="L755" t="str">
            <v>FILTRE VERTICAL</v>
          </cell>
          <cell r="M755" t="str">
            <v>SODAF</v>
          </cell>
          <cell r="N755" t="str">
            <v>SFV20EH10X4</v>
          </cell>
          <cell r="O755" t="str">
            <v>FILTRE VERTICAL 20EH 10X4 1.52mm</v>
          </cell>
          <cell r="Q755">
            <v>1</v>
          </cell>
          <cell r="R755">
            <v>1</v>
          </cell>
          <cell r="S755">
            <v>1</v>
          </cell>
          <cell r="T755">
            <v>1134.06</v>
          </cell>
          <cell r="U755" t="str">
            <v>AN</v>
          </cell>
          <cell r="V755">
            <v>1134.06</v>
          </cell>
          <cell r="W755">
            <v>1134.06</v>
          </cell>
          <cell r="X755">
            <v>1134.06</v>
          </cell>
          <cell r="Y755"/>
          <cell r="Z755"/>
          <cell r="AA755">
            <v>0.25</v>
          </cell>
          <cell r="AB755">
            <v>1417.5749999999998</v>
          </cell>
          <cell r="AC755" t="str">
            <v>OK</v>
          </cell>
          <cell r="AD755">
            <v>1134.06</v>
          </cell>
          <cell r="AE755" t="str">
            <v>EUR</v>
          </cell>
          <cell r="AF755">
            <v>0</v>
          </cell>
          <cell r="AI755" t="str">
            <v>NORM</v>
          </cell>
          <cell r="AJ755" t="str">
            <v>Normal</v>
          </cell>
          <cell r="AM755" t="str">
            <v>PX1.2</v>
          </cell>
          <cell r="AN755" t="str">
            <v>Prix magasin + 20% de marg</v>
          </cell>
          <cell r="AP755">
            <v>0</v>
          </cell>
          <cell r="AQ755">
            <v>0</v>
          </cell>
          <cell r="AS755">
            <v>1496.96</v>
          </cell>
          <cell r="AT755">
            <v>1508.2998</v>
          </cell>
          <cell r="AU755">
            <v>1885.3747499999999</v>
          </cell>
        </row>
        <row r="756">
          <cell r="A756" t="str">
            <v>SFV20EH8X5</v>
          </cell>
          <cell r="C756" t="str">
            <v>AN</v>
          </cell>
          <cell r="D756" t="str">
            <v>FILTRE VERTICAL 20EH 8X5 1.52MM</v>
          </cell>
          <cell r="E756">
            <v>6</v>
          </cell>
          <cell r="F756" t="str">
            <v>PACKS MEMBRANE</v>
          </cell>
          <cell r="I756" t="str">
            <v>NB FV</v>
          </cell>
          <cell r="J756" t="str">
            <v>NB de ventes packs FV</v>
          </cell>
          <cell r="K756" t="str">
            <v>FV</v>
          </cell>
          <cell r="L756" t="str">
            <v>FILTRE VERTICAL</v>
          </cell>
          <cell r="M756" t="str">
            <v>SODAF</v>
          </cell>
          <cell r="N756" t="str">
            <v>SFV20EH8X5</v>
          </cell>
          <cell r="O756" t="str">
            <v>FILTRE VERTICAL 20EH 8X5 1.52mm</v>
          </cell>
          <cell r="Q756">
            <v>1</v>
          </cell>
          <cell r="R756">
            <v>1</v>
          </cell>
          <cell r="S756" t="e">
            <v>#N/A</v>
          </cell>
          <cell r="T756" t="e">
            <v>#N/A</v>
          </cell>
          <cell r="U756" t="e">
            <v>#N/A</v>
          </cell>
          <cell r="V756">
            <v>971.09</v>
          </cell>
          <cell r="W756">
            <v>971.09</v>
          </cell>
          <cell r="X756">
            <v>971.09</v>
          </cell>
          <cell r="Y756"/>
          <cell r="Z756"/>
          <cell r="AA756">
            <v>0.25</v>
          </cell>
          <cell r="AB756">
            <v>1213.8625</v>
          </cell>
          <cell r="AC756" t="str">
            <v>OK</v>
          </cell>
          <cell r="AD756">
            <v>971.09</v>
          </cell>
          <cell r="AE756" t="str">
            <v>EUR</v>
          </cell>
          <cell r="AF756">
            <v>0</v>
          </cell>
          <cell r="AI756" t="str">
            <v>NORM</v>
          </cell>
          <cell r="AJ756" t="str">
            <v>Normal</v>
          </cell>
          <cell r="AM756" t="str">
            <v>PX1.2</v>
          </cell>
          <cell r="AN756" t="str">
            <v>Prix magasin + 20% de marg</v>
          </cell>
          <cell r="AP756">
            <v>0</v>
          </cell>
          <cell r="AQ756">
            <v>0</v>
          </cell>
          <cell r="AS756">
            <v>1281.83</v>
          </cell>
          <cell r="AT756">
            <v>1291.5497</v>
          </cell>
          <cell r="AU756">
            <v>1614.4371249999999</v>
          </cell>
        </row>
        <row r="757">
          <cell r="A757" t="str">
            <v>SFV2EH</v>
          </cell>
          <cell r="C757" t="str">
            <v>AN</v>
          </cell>
          <cell r="D757" t="str">
            <v>FILTRE VERTICAL 2EH 1.52MM</v>
          </cell>
          <cell r="E757">
            <v>6</v>
          </cell>
          <cell r="F757" t="str">
            <v>PACKS MEMBRANE</v>
          </cell>
          <cell r="I757" t="str">
            <v>NB FV</v>
          </cell>
          <cell r="J757" t="str">
            <v>NB de ventes packs FV</v>
          </cell>
          <cell r="K757" t="str">
            <v>FV</v>
          </cell>
          <cell r="L757" t="str">
            <v>FILTRE VERTICAL</v>
          </cell>
          <cell r="M757" t="str">
            <v>SODAF</v>
          </cell>
          <cell r="N757" t="str">
            <v>SFV2EH</v>
          </cell>
          <cell r="O757" t="str">
            <v>FILTRE VERTICLA 2EH 1.52mm</v>
          </cell>
          <cell r="P757" t="str">
            <v>1 Palette</v>
          </cell>
          <cell r="Q757">
            <v>6</v>
          </cell>
          <cell r="R757">
            <v>1</v>
          </cell>
          <cell r="S757">
            <v>17</v>
          </cell>
          <cell r="T757">
            <v>234.67</v>
          </cell>
          <cell r="U757" t="str">
            <v>AN</v>
          </cell>
          <cell r="V757">
            <v>1407.96</v>
          </cell>
          <cell r="W757">
            <v>1407.96</v>
          </cell>
          <cell r="X757">
            <v>234.67</v>
          </cell>
          <cell r="Y757"/>
          <cell r="Z757"/>
          <cell r="AA757">
            <v>0.25</v>
          </cell>
          <cell r="AB757">
            <v>293.33749999999998</v>
          </cell>
          <cell r="AC757" t="str">
            <v>OK</v>
          </cell>
          <cell r="AD757">
            <v>1407.96</v>
          </cell>
          <cell r="AE757" t="str">
            <v>EUR</v>
          </cell>
          <cell r="AF757">
            <v>0</v>
          </cell>
          <cell r="AI757" t="str">
            <v>NORM</v>
          </cell>
          <cell r="AJ757" t="str">
            <v>Normal</v>
          </cell>
          <cell r="AM757" t="str">
            <v>PX1.2</v>
          </cell>
          <cell r="AN757" t="str">
            <v>Prix magasin + 20% de marg</v>
          </cell>
          <cell r="AP757">
            <v>0</v>
          </cell>
          <cell r="AQ757">
            <v>0</v>
          </cell>
          <cell r="AS757">
            <v>309.75</v>
          </cell>
          <cell r="AT757">
            <v>312.11110000000002</v>
          </cell>
          <cell r="AU757">
            <v>390.13887499999998</v>
          </cell>
        </row>
        <row r="758">
          <cell r="A758" t="str">
            <v>SFV3EH</v>
          </cell>
          <cell r="C758" t="str">
            <v>AN</v>
          </cell>
          <cell r="D758" t="str">
            <v>FILTRE VERTICAL 3EH 1.52MM</v>
          </cell>
          <cell r="E758">
            <v>6</v>
          </cell>
          <cell r="F758" t="str">
            <v>PACKS MEMBRANE</v>
          </cell>
          <cell r="I758" t="str">
            <v>NB FV</v>
          </cell>
          <cell r="J758" t="str">
            <v>NB de ventes packs FV</v>
          </cell>
          <cell r="K758" t="str">
            <v>FV</v>
          </cell>
          <cell r="L758" t="str">
            <v>FILTRE VERTICAL</v>
          </cell>
          <cell r="M758" t="str">
            <v>SODAF</v>
          </cell>
          <cell r="N758" t="str">
            <v>SFV3EH</v>
          </cell>
          <cell r="O758" t="str">
            <v>FILTRE VERTICLA 3EH 1.52mm</v>
          </cell>
          <cell r="Q758">
            <v>6</v>
          </cell>
          <cell r="R758">
            <v>1</v>
          </cell>
          <cell r="S758">
            <v>27</v>
          </cell>
          <cell r="T758">
            <v>287.92</v>
          </cell>
          <cell r="U758" t="str">
            <v>AN</v>
          </cell>
          <cell r="V758">
            <v>1727.5</v>
          </cell>
          <cell r="W758">
            <v>1727.5</v>
          </cell>
          <cell r="X758">
            <v>287.91669999999999</v>
          </cell>
          <cell r="Y758"/>
          <cell r="Z758"/>
          <cell r="AA758">
            <v>0.25</v>
          </cell>
          <cell r="AB758">
            <v>359.89587499999999</v>
          </cell>
          <cell r="AC758" t="str">
            <v>OK</v>
          </cell>
          <cell r="AD758">
            <v>1727.5</v>
          </cell>
          <cell r="AE758" t="str">
            <v>EUR</v>
          </cell>
          <cell r="AF758">
            <v>0</v>
          </cell>
          <cell r="AI758" t="str">
            <v>NORM</v>
          </cell>
          <cell r="AJ758" t="str">
            <v>Normal</v>
          </cell>
          <cell r="AM758" t="str">
            <v>PX1.2</v>
          </cell>
          <cell r="AN758" t="str">
            <v>Prix magasin + 20% de marg</v>
          </cell>
          <cell r="AP758">
            <v>0</v>
          </cell>
          <cell r="AQ758">
            <v>0</v>
          </cell>
          <cell r="AS758">
            <v>380.05</v>
          </cell>
          <cell r="AT758">
            <v>382.92921100000001</v>
          </cell>
          <cell r="AU758">
            <v>478.66151375000004</v>
          </cell>
        </row>
        <row r="759">
          <cell r="A759" t="str">
            <v>SFV4EH</v>
          </cell>
          <cell r="C759" t="str">
            <v>AN</v>
          </cell>
          <cell r="D759" t="str">
            <v>FILTRE VERTICAL 4EH 1.52MM</v>
          </cell>
          <cell r="E759">
            <v>6</v>
          </cell>
          <cell r="F759" t="str">
            <v>PACKS MEMBRANE</v>
          </cell>
          <cell r="I759" t="str">
            <v>NB FV</v>
          </cell>
          <cell r="J759" t="str">
            <v>NB de ventes packs FV</v>
          </cell>
          <cell r="K759" t="str">
            <v>FV</v>
          </cell>
          <cell r="L759" t="str">
            <v>FILTRE VERTICAL</v>
          </cell>
          <cell r="M759" t="str">
            <v>SODAF</v>
          </cell>
          <cell r="N759" t="str">
            <v>SFV4EH</v>
          </cell>
          <cell r="O759" t="str">
            <v>FILTRE VERTICAL 4EH 1.52mm</v>
          </cell>
          <cell r="P759" t="str">
            <v>1 Palette</v>
          </cell>
          <cell r="Q759">
            <v>6</v>
          </cell>
          <cell r="R759">
            <v>1</v>
          </cell>
          <cell r="S759">
            <v>3</v>
          </cell>
          <cell r="T759">
            <v>352.82</v>
          </cell>
          <cell r="U759" t="str">
            <v>AN</v>
          </cell>
          <cell r="V759">
            <v>2116.94</v>
          </cell>
          <cell r="W759">
            <v>2116.94</v>
          </cell>
          <cell r="X759">
            <v>352.82339999999999</v>
          </cell>
          <cell r="Y759"/>
          <cell r="Z759"/>
          <cell r="AA759">
            <v>0.25</v>
          </cell>
          <cell r="AB759">
            <v>441.02924999999999</v>
          </cell>
          <cell r="AC759" t="str">
            <v>OK</v>
          </cell>
          <cell r="AD759">
            <v>2116.94</v>
          </cell>
          <cell r="AE759" t="str">
            <v>EUR</v>
          </cell>
          <cell r="AF759">
            <v>0</v>
          </cell>
          <cell r="AI759" t="str">
            <v>NORM</v>
          </cell>
          <cell r="AJ759" t="str">
            <v>Normal</v>
          </cell>
          <cell r="AM759" t="str">
            <v>PX1.2</v>
          </cell>
          <cell r="AN759" t="str">
            <v>Prix magasin + 20% de marg</v>
          </cell>
          <cell r="AP759">
            <v>0</v>
          </cell>
          <cell r="AQ759">
            <v>0</v>
          </cell>
          <cell r="AS759">
            <v>465.73</v>
          </cell>
          <cell r="AT759">
            <v>469.25512200000003</v>
          </cell>
          <cell r="AU759">
            <v>586.56890250000004</v>
          </cell>
        </row>
        <row r="760">
          <cell r="A760" t="str">
            <v>SFV5EH</v>
          </cell>
          <cell r="C760" t="str">
            <v>AN</v>
          </cell>
          <cell r="D760" t="str">
            <v>FILTRE VERTICAL 5EH 1.52MM</v>
          </cell>
          <cell r="E760">
            <v>6</v>
          </cell>
          <cell r="F760" t="str">
            <v>PACKS MEMBRANE</v>
          </cell>
          <cell r="I760" t="str">
            <v>NB FV</v>
          </cell>
          <cell r="J760" t="str">
            <v>NB de ventes packs FV</v>
          </cell>
          <cell r="K760" t="str">
            <v>FV</v>
          </cell>
          <cell r="L760" t="str">
            <v>FILTRE VERTICAL</v>
          </cell>
          <cell r="M760" t="str">
            <v>SODAF</v>
          </cell>
          <cell r="N760" t="str">
            <v>SFV5EH</v>
          </cell>
          <cell r="O760" t="str">
            <v>FILTRE VERTICAL 5EH 1.52mm</v>
          </cell>
          <cell r="P760" t="str">
            <v>1 Palette</v>
          </cell>
          <cell r="Q760">
            <v>6</v>
          </cell>
          <cell r="R760">
            <v>1</v>
          </cell>
          <cell r="S760">
            <v>14</v>
          </cell>
          <cell r="T760">
            <v>393.83</v>
          </cell>
          <cell r="U760" t="str">
            <v>AN</v>
          </cell>
          <cell r="V760">
            <v>2362.9699999999998</v>
          </cell>
          <cell r="W760">
            <v>2362.9699999999998</v>
          </cell>
          <cell r="X760">
            <v>393.82839999999999</v>
          </cell>
          <cell r="Y760"/>
          <cell r="Z760"/>
          <cell r="AA760">
            <v>0.25</v>
          </cell>
          <cell r="AB760">
            <v>492.28549999999996</v>
          </cell>
          <cell r="AC760" t="str">
            <v>OK</v>
          </cell>
          <cell r="AD760">
            <v>2362.9699999999998</v>
          </cell>
          <cell r="AE760" t="str">
            <v>EUR</v>
          </cell>
          <cell r="AF760">
            <v>0</v>
          </cell>
          <cell r="AI760" t="str">
            <v>NORM</v>
          </cell>
          <cell r="AJ760" t="str">
            <v>Normal</v>
          </cell>
          <cell r="AM760" t="str">
            <v>PX1.2</v>
          </cell>
          <cell r="AN760" t="str">
            <v>Prix magasin + 20% de marg</v>
          </cell>
          <cell r="AP760">
            <v>0</v>
          </cell>
          <cell r="AQ760">
            <v>0</v>
          </cell>
          <cell r="AS760">
            <v>519.85</v>
          </cell>
          <cell r="AT760">
            <v>523.79177200000004</v>
          </cell>
          <cell r="AU760">
            <v>654.73971499999993</v>
          </cell>
        </row>
        <row r="761">
          <cell r="A761" t="str">
            <v>SFV6EH4X3</v>
          </cell>
          <cell r="C761" t="str">
            <v>AN</v>
          </cell>
          <cell r="D761" t="str">
            <v>FILTRE VERTICAL 6EH 4X3 1.52MM</v>
          </cell>
          <cell r="E761">
            <v>6</v>
          </cell>
          <cell r="F761" t="str">
            <v>PACKS MEMBRANE</v>
          </cell>
          <cell r="I761" t="str">
            <v>NB FV</v>
          </cell>
          <cell r="J761" t="str">
            <v>NB de ventes packs FV</v>
          </cell>
          <cell r="K761" t="str">
            <v>FV</v>
          </cell>
          <cell r="L761" t="str">
            <v>FILTRE VERTICAL</v>
          </cell>
          <cell r="M761" t="str">
            <v>SODAF</v>
          </cell>
          <cell r="N761" t="str">
            <v>SFV6EH4X3</v>
          </cell>
          <cell r="O761" t="str">
            <v>FILTRE VERTICAL 6EH 4X3 1.52mm</v>
          </cell>
          <cell r="Q761">
            <v>4</v>
          </cell>
          <cell r="R761">
            <v>1</v>
          </cell>
          <cell r="S761">
            <v>12</v>
          </cell>
          <cell r="T761">
            <v>472.89</v>
          </cell>
          <cell r="U761" t="str">
            <v>AN</v>
          </cell>
          <cell r="V761">
            <v>472.89</v>
          </cell>
          <cell r="W761">
            <v>472.89</v>
          </cell>
          <cell r="X761">
            <v>472.89</v>
          </cell>
          <cell r="Y761"/>
          <cell r="Z761"/>
          <cell r="AA761">
            <v>0.25</v>
          </cell>
          <cell r="AB761">
            <v>591.11249999999995</v>
          </cell>
          <cell r="AC761" t="str">
            <v>OK</v>
          </cell>
          <cell r="AD761">
            <v>472.89</v>
          </cell>
          <cell r="AE761" t="str">
            <v>EUR</v>
          </cell>
          <cell r="AF761">
            <v>0</v>
          </cell>
          <cell r="AI761" t="str">
            <v>NORM</v>
          </cell>
          <cell r="AJ761" t="str">
            <v>Normal</v>
          </cell>
          <cell r="AM761" t="str">
            <v>PX1.2</v>
          </cell>
          <cell r="AN761" t="str">
            <v>Prix magasin + 20% de marg</v>
          </cell>
          <cell r="AP761">
            <v>0</v>
          </cell>
          <cell r="AQ761">
            <v>0</v>
          </cell>
          <cell r="AS761">
            <v>624.22</v>
          </cell>
          <cell r="AT761">
            <v>628.94370000000004</v>
          </cell>
          <cell r="AU761">
            <v>786.17962499999999</v>
          </cell>
        </row>
        <row r="762">
          <cell r="A762" t="str">
            <v>SFV6EH6X2</v>
          </cell>
          <cell r="C762" t="str">
            <v>AN</v>
          </cell>
          <cell r="D762" t="str">
            <v>FILTRE VERTICAL 6EH 6X2 1.52MM</v>
          </cell>
          <cell r="E762">
            <v>6</v>
          </cell>
          <cell r="F762" t="str">
            <v>PACKS MEMBRANE</v>
          </cell>
          <cell r="I762" t="str">
            <v>NB FV</v>
          </cell>
          <cell r="J762" t="str">
            <v>NB de ventes packs FV</v>
          </cell>
          <cell r="K762" t="str">
            <v>FV</v>
          </cell>
          <cell r="L762" t="str">
            <v>FILTRE VERTICAL</v>
          </cell>
          <cell r="M762" t="str">
            <v>SODAF</v>
          </cell>
          <cell r="N762" t="str">
            <v>SFV6EH6X2</v>
          </cell>
          <cell r="O762" t="str">
            <v>FILTRE VERTICAL 6EH 6X2 1.52mm</v>
          </cell>
          <cell r="Q762">
            <v>1</v>
          </cell>
          <cell r="R762">
            <v>1</v>
          </cell>
          <cell r="S762">
            <v>10</v>
          </cell>
          <cell r="T762">
            <v>456.44</v>
          </cell>
          <cell r="U762" t="str">
            <v>AN</v>
          </cell>
          <cell r="V762">
            <v>456.44</v>
          </cell>
          <cell r="W762">
            <v>456.44</v>
          </cell>
          <cell r="X762">
            <v>456.44</v>
          </cell>
          <cell r="Y762"/>
          <cell r="Z762"/>
          <cell r="AA762">
            <v>0.25</v>
          </cell>
          <cell r="AB762">
            <v>570.54999999999995</v>
          </cell>
          <cell r="AC762" t="str">
            <v>OK</v>
          </cell>
          <cell r="AD762">
            <v>456.44</v>
          </cell>
          <cell r="AE762" t="str">
            <v>EUR</v>
          </cell>
          <cell r="AF762">
            <v>0</v>
          </cell>
          <cell r="AI762" t="str">
            <v>NORM</v>
          </cell>
          <cell r="AJ762" t="str">
            <v>Normal</v>
          </cell>
          <cell r="AM762" t="str">
            <v>PX1.2</v>
          </cell>
          <cell r="AN762" t="str">
            <v>Prix magasin + 20% de marg</v>
          </cell>
          <cell r="AP762">
            <v>0</v>
          </cell>
          <cell r="AQ762">
            <v>0</v>
          </cell>
          <cell r="AS762">
            <v>602.51</v>
          </cell>
          <cell r="AT762">
            <v>607.0652</v>
          </cell>
          <cell r="AU762">
            <v>758.83150000000001</v>
          </cell>
        </row>
        <row r="763">
          <cell r="A763" t="str">
            <v>SFV7EH4X3.5</v>
          </cell>
          <cell r="C763" t="str">
            <v>AN</v>
          </cell>
          <cell r="D763" t="str">
            <v>FILTRE VERTICAL 7EH 4X3.5 1.52MM</v>
          </cell>
          <cell r="E763">
            <v>6</v>
          </cell>
          <cell r="F763" t="str">
            <v>PACKS MEMBRANE</v>
          </cell>
          <cell r="I763" t="str">
            <v>NB FV</v>
          </cell>
          <cell r="J763" t="str">
            <v>NB de ventes packs FV</v>
          </cell>
          <cell r="K763" t="str">
            <v>FV</v>
          </cell>
          <cell r="L763" t="str">
            <v>FILTRE VERTICAL</v>
          </cell>
          <cell r="M763" t="str">
            <v>SODAF</v>
          </cell>
          <cell r="N763" t="str">
            <v>SFV7EH4X3.5</v>
          </cell>
          <cell r="O763" t="str">
            <v>FILTRE VERTICAL 7EH 4X3.5 1.52mm</v>
          </cell>
          <cell r="Q763">
            <v>1</v>
          </cell>
          <cell r="R763">
            <v>1</v>
          </cell>
          <cell r="S763">
            <v>18</v>
          </cell>
          <cell r="T763">
            <v>475.84</v>
          </cell>
          <cell r="U763" t="str">
            <v>AN</v>
          </cell>
          <cell r="V763">
            <v>475.84</v>
          </cell>
          <cell r="W763">
            <v>475.84</v>
          </cell>
          <cell r="X763">
            <v>475.84</v>
          </cell>
          <cell r="Y763"/>
          <cell r="Z763"/>
          <cell r="AA763">
            <v>0.25</v>
          </cell>
          <cell r="AB763">
            <v>594.79999999999995</v>
          </cell>
          <cell r="AC763" t="str">
            <v>OK</v>
          </cell>
          <cell r="AD763">
            <v>475.84</v>
          </cell>
          <cell r="AE763" t="str">
            <v>EUR</v>
          </cell>
          <cell r="AF763">
            <v>0</v>
          </cell>
          <cell r="AI763" t="str">
            <v>NORM</v>
          </cell>
          <cell r="AJ763" t="str">
            <v>Normal</v>
          </cell>
          <cell r="AM763" t="str">
            <v>PX1.2</v>
          </cell>
          <cell r="AN763" t="str">
            <v>Prix magasin + 20% de marg</v>
          </cell>
          <cell r="AP763">
            <v>0</v>
          </cell>
          <cell r="AQ763">
            <v>0</v>
          </cell>
          <cell r="AS763">
            <v>628.11</v>
          </cell>
          <cell r="AT763">
            <v>632.86720000000003</v>
          </cell>
          <cell r="AU763">
            <v>791.08399999999995</v>
          </cell>
        </row>
        <row r="764">
          <cell r="A764" t="str">
            <v>SFV8EH4X4</v>
          </cell>
          <cell r="C764" t="str">
            <v>AN</v>
          </cell>
          <cell r="D764" t="str">
            <v>FILTRE VERTICAL 8EH 4X4 1.52MM</v>
          </cell>
          <cell r="E764">
            <v>6</v>
          </cell>
          <cell r="F764" t="str">
            <v>PACKS MEMBRANE</v>
          </cell>
          <cell r="I764" t="str">
            <v>NB FV</v>
          </cell>
          <cell r="J764" t="str">
            <v>NB de ventes packs FV</v>
          </cell>
          <cell r="K764" t="str">
            <v>FV</v>
          </cell>
          <cell r="L764" t="str">
            <v>FILTRE VERTICAL</v>
          </cell>
          <cell r="M764" t="str">
            <v>SODAF</v>
          </cell>
          <cell r="N764" t="str">
            <v>SFV8EH4X4</v>
          </cell>
          <cell r="O764" t="str">
            <v>FILTRE VERTICAL 8EH 4X4 1.52mm</v>
          </cell>
          <cell r="Q764">
            <v>1</v>
          </cell>
          <cell r="R764">
            <v>1</v>
          </cell>
          <cell r="S764">
            <v>4</v>
          </cell>
          <cell r="T764">
            <v>592.22</v>
          </cell>
          <cell r="U764" t="str">
            <v>AN</v>
          </cell>
          <cell r="V764">
            <v>592.22</v>
          </cell>
          <cell r="W764">
            <v>592.22</v>
          </cell>
          <cell r="X764">
            <v>592.22</v>
          </cell>
          <cell r="Y764"/>
          <cell r="Z764"/>
          <cell r="AA764">
            <v>0.25</v>
          </cell>
          <cell r="AB764">
            <v>740.27500000000009</v>
          </cell>
          <cell r="AC764" t="str">
            <v>OK</v>
          </cell>
          <cell r="AD764">
            <v>592.22</v>
          </cell>
          <cell r="AE764" t="str">
            <v>EUR</v>
          </cell>
          <cell r="AF764">
            <v>0</v>
          </cell>
          <cell r="AI764" t="str">
            <v>NORM</v>
          </cell>
          <cell r="AJ764" t="str">
            <v>Normal</v>
          </cell>
          <cell r="AM764" t="str">
            <v>PX1.2</v>
          </cell>
          <cell r="AN764" t="str">
            <v>Prix magasin + 20% de marg</v>
          </cell>
          <cell r="AP764">
            <v>0</v>
          </cell>
          <cell r="AQ764">
            <v>0</v>
          </cell>
          <cell r="AS764">
            <v>781.73</v>
          </cell>
          <cell r="AT764">
            <v>787.65260000000012</v>
          </cell>
          <cell r="AU764">
            <v>984.56575000000021</v>
          </cell>
        </row>
        <row r="765">
          <cell r="A765" t="str">
            <v>SFV8EH8X2</v>
          </cell>
          <cell r="C765" t="str">
            <v>AN</v>
          </cell>
          <cell r="D765" t="str">
            <v>FILTRE VERTICAL 8EH 8X2 1.52MM</v>
          </cell>
          <cell r="E765">
            <v>6</v>
          </cell>
          <cell r="F765" t="str">
            <v>PACKS MEMBRANE</v>
          </cell>
          <cell r="I765" t="str">
            <v>NB FV</v>
          </cell>
          <cell r="J765" t="str">
            <v>NB de ventes packs FV</v>
          </cell>
          <cell r="K765" t="str">
            <v>FV</v>
          </cell>
          <cell r="L765" t="str">
            <v>FILTRE VERTICAL</v>
          </cell>
          <cell r="M765" t="str">
            <v>SODAF</v>
          </cell>
          <cell r="N765" t="str">
            <v>SFV8EH8X2</v>
          </cell>
          <cell r="O765" t="str">
            <v>FILTRE VERTICALE 8EH 8X2 1.52mm</v>
          </cell>
          <cell r="Q765">
            <v>1</v>
          </cell>
          <cell r="R765">
            <v>1</v>
          </cell>
          <cell r="S765">
            <v>16</v>
          </cell>
          <cell r="T765">
            <v>577.70000000000005</v>
          </cell>
          <cell r="U765" t="str">
            <v>AN</v>
          </cell>
          <cell r="V765">
            <v>577.70000000000005</v>
          </cell>
          <cell r="W765">
            <v>577.70000000000005</v>
          </cell>
          <cell r="X765">
            <v>577.70000000000005</v>
          </cell>
          <cell r="Y765"/>
          <cell r="Z765"/>
          <cell r="AA765">
            <v>0.25</v>
          </cell>
          <cell r="AB765">
            <v>722.125</v>
          </cell>
          <cell r="AC765" t="str">
            <v>OK</v>
          </cell>
          <cell r="AD765">
            <v>577.70000000000005</v>
          </cell>
          <cell r="AE765" t="str">
            <v>EUR</v>
          </cell>
          <cell r="AF765">
            <v>0</v>
          </cell>
          <cell r="AI765" t="str">
            <v>NORM</v>
          </cell>
          <cell r="AJ765" t="str">
            <v>Normal</v>
          </cell>
          <cell r="AM765" t="str">
            <v>PX1.2</v>
          </cell>
          <cell r="AN765" t="str">
            <v>Prix magasin + 20% de marg</v>
          </cell>
          <cell r="AP765">
            <v>0</v>
          </cell>
          <cell r="AQ765">
            <v>0</v>
          </cell>
          <cell r="AS765">
            <v>762.56</v>
          </cell>
          <cell r="AT765">
            <v>768.34100000000012</v>
          </cell>
          <cell r="AU765">
            <v>960.4262500000001</v>
          </cell>
        </row>
        <row r="766">
          <cell r="A766" t="str">
            <v>SFV9EH4X4.5</v>
          </cell>
          <cell r="C766" t="str">
            <v>AN</v>
          </cell>
          <cell r="D766" t="str">
            <v>FILTRE VERTICAL 9EH 4X3.5 1.52MM</v>
          </cell>
          <cell r="E766">
            <v>6</v>
          </cell>
          <cell r="F766" t="str">
            <v>PACKS MEMBRANE</v>
          </cell>
          <cell r="I766" t="str">
            <v>NB FV</v>
          </cell>
          <cell r="J766" t="str">
            <v>NB de ventes packs FV</v>
          </cell>
          <cell r="K766" t="str">
            <v>FV</v>
          </cell>
          <cell r="L766" t="str">
            <v>FILTRE VERTICAL</v>
          </cell>
          <cell r="M766" t="str">
            <v>SODAF</v>
          </cell>
          <cell r="N766" t="str">
            <v>SFV9EH4X3.5</v>
          </cell>
          <cell r="O766" t="str">
            <v>FILTRE VERTICAL 9EH 4X3.5 1.52mm</v>
          </cell>
          <cell r="Q766">
            <v>1</v>
          </cell>
          <cell r="R766">
            <v>1</v>
          </cell>
          <cell r="S766" t="e">
            <v>#N/A</v>
          </cell>
          <cell r="T766" t="e">
            <v>#N/A</v>
          </cell>
          <cell r="U766" t="e">
            <v>#N/A</v>
          </cell>
          <cell r="V766">
            <v>595.16</v>
          </cell>
          <cell r="W766">
            <v>595.16</v>
          </cell>
          <cell r="X766">
            <v>595.16</v>
          </cell>
          <cell r="Y766"/>
          <cell r="Z766"/>
          <cell r="AA766">
            <v>0.25</v>
          </cell>
          <cell r="AB766">
            <v>743.94999999999993</v>
          </cell>
          <cell r="AC766" t="str">
            <v>OK</v>
          </cell>
          <cell r="AD766">
            <v>595.16</v>
          </cell>
          <cell r="AE766" t="str">
            <v>EUR</v>
          </cell>
          <cell r="AF766">
            <v>0</v>
          </cell>
          <cell r="AI766" t="str">
            <v>NORM</v>
          </cell>
          <cell r="AJ766" t="str">
            <v>Normal</v>
          </cell>
          <cell r="AM766" t="str">
            <v>PX1.2</v>
          </cell>
          <cell r="AN766" t="str">
            <v>Prix magasin + 20% de marg</v>
          </cell>
          <cell r="AP766">
            <v>0</v>
          </cell>
          <cell r="AQ766">
            <v>0</v>
          </cell>
          <cell r="AS766">
            <v>785.61</v>
          </cell>
          <cell r="AT766">
            <v>791.56280000000004</v>
          </cell>
          <cell r="AU766">
            <v>989.45349999999996</v>
          </cell>
        </row>
        <row r="767">
          <cell r="A767" t="str">
            <v>SNBA080000</v>
          </cell>
          <cell r="C767" t="e">
            <v>#N/A</v>
          </cell>
          <cell r="D767" t="str">
            <v xml:space="preserve">TIMER BLUETOOTH </v>
          </cell>
          <cell r="E767">
            <v>10</v>
          </cell>
          <cell r="F767" t="str">
            <v>ACCESSOIRES AU DETAIL</v>
          </cell>
          <cell r="G767">
            <v>8</v>
          </cell>
          <cell r="H767" t="str">
            <v>ACCESSOIRES AU DETAIL</v>
          </cell>
          <cell r="M767" t="str">
            <v>ALIAXIS</v>
          </cell>
          <cell r="N767" t="str">
            <v>SNBA080000</v>
          </cell>
          <cell r="O767" t="str">
            <v xml:space="preserve">TIMER BLUETOOTH </v>
          </cell>
          <cell r="Q767">
            <v>1</v>
          </cell>
          <cell r="R767">
            <v>1</v>
          </cell>
          <cell r="S767" t="e">
            <v>#N/A</v>
          </cell>
          <cell r="T767" t="e">
            <v>#N/A</v>
          </cell>
          <cell r="U767" t="e">
            <v>#N/A</v>
          </cell>
          <cell r="V767">
            <v>226.29</v>
          </cell>
          <cell r="W767">
            <v>226.29</v>
          </cell>
          <cell r="X767" t="e">
            <v>#N/A</v>
          </cell>
          <cell r="Y767">
            <v>226.29</v>
          </cell>
          <cell r="Z767"/>
          <cell r="AA767">
            <v>0.04</v>
          </cell>
          <cell r="AB767" t="e">
            <v>#N/A</v>
          </cell>
          <cell r="AC767"/>
          <cell r="AD767">
            <v>226.29</v>
          </cell>
          <cell r="AE767" t="str">
            <v>EUR</v>
          </cell>
          <cell r="AF767">
            <v>0</v>
          </cell>
          <cell r="AI767" t="str">
            <v>NORM</v>
          </cell>
          <cell r="AJ767" t="str">
            <v>Normal</v>
          </cell>
          <cell r="AM767" t="str">
            <v>PX1.2</v>
          </cell>
          <cell r="AN767" t="str">
            <v>Prix magasin + 20% de marg</v>
          </cell>
          <cell r="AP767">
            <v>0</v>
          </cell>
          <cell r="AQ767">
            <v>0</v>
          </cell>
          <cell r="AS767">
            <v>0</v>
          </cell>
          <cell r="AT767" t="e">
            <v>#N/A</v>
          </cell>
          <cell r="AU767" t="e">
            <v>#N/A</v>
          </cell>
        </row>
        <row r="768">
          <cell r="A768" t="str">
            <v>SOROFLEX63/25</v>
          </cell>
          <cell r="C768" t="str">
            <v>AS</v>
          </cell>
          <cell r="D768" t="str">
            <v>COURONNE PVC SOUPLE D63 25M</v>
          </cell>
          <cell r="E768">
            <v>8</v>
          </cell>
          <cell r="F768" t="str">
            <v>PVC/PE</v>
          </cell>
          <cell r="G768">
            <v>4</v>
          </cell>
          <cell r="H768" t="str">
            <v>PVC/PE</v>
          </cell>
          <cell r="K768">
            <v>2</v>
          </cell>
          <cell r="L768" t="str">
            <v>COURONNES PE / BARRES PVC</v>
          </cell>
          <cell r="M768" t="str">
            <v>SORODIST</v>
          </cell>
          <cell r="N768" t="str">
            <v>SOROFLEX63/25</v>
          </cell>
          <cell r="O768" t="str">
            <v>COURONNE PVC SOUPLE Ø 63 25 ML</v>
          </cell>
          <cell r="P768" t="str">
            <v>Metre LIneaire</v>
          </cell>
          <cell r="Q768">
            <v>0.04</v>
          </cell>
          <cell r="R768">
            <v>1</v>
          </cell>
          <cell r="S768">
            <v>0.8</v>
          </cell>
          <cell r="T768">
            <v>5.38</v>
          </cell>
          <cell r="U768" t="str">
            <v>AS</v>
          </cell>
          <cell r="V768">
            <v>5.37</v>
          </cell>
          <cell r="W768">
            <v>134.25</v>
          </cell>
          <cell r="X768">
            <v>5.37</v>
          </cell>
          <cell r="Y768">
            <v>5.38</v>
          </cell>
          <cell r="Z768">
            <v>-9.9999999999997868E-3</v>
          </cell>
          <cell r="AA768"/>
          <cell r="AB768">
            <v>5.37</v>
          </cell>
          <cell r="AC768"/>
          <cell r="AD768">
            <v>134.25</v>
          </cell>
          <cell r="AE768" t="str">
            <v>EUR</v>
          </cell>
          <cell r="AF768">
            <v>0</v>
          </cell>
          <cell r="AI768" t="str">
            <v>NORM</v>
          </cell>
          <cell r="AJ768" t="str">
            <v>Normal</v>
          </cell>
          <cell r="AM768" t="str">
            <v>PX1.2</v>
          </cell>
          <cell r="AN768" t="str">
            <v>Prix magasin + 20% de marg</v>
          </cell>
          <cell r="AO768" t="str">
            <v>COURONNE DE 25 M</v>
          </cell>
          <cell r="AP768">
            <v>0</v>
          </cell>
          <cell r="AQ768">
            <v>0</v>
          </cell>
          <cell r="AS768">
            <v>6.98</v>
          </cell>
          <cell r="AT768">
            <v>7.1421000000000001</v>
          </cell>
          <cell r="AU768">
            <v>7.1421000000000001</v>
          </cell>
        </row>
        <row r="769">
          <cell r="A769" t="str">
            <v>SOROFLEXD6306M</v>
          </cell>
          <cell r="C769" t="str">
            <v>AN</v>
          </cell>
          <cell r="D769" t="str">
            <v>TUYAU PVC SOUPLE D63 0.6 ML</v>
          </cell>
          <cell r="E769">
            <v>8</v>
          </cell>
          <cell r="F769" t="str">
            <v>PVC/PE</v>
          </cell>
          <cell r="G769">
            <v>4</v>
          </cell>
          <cell r="H769" t="str">
            <v>PVC/PE</v>
          </cell>
          <cell r="K769">
            <v>2</v>
          </cell>
          <cell r="L769" t="str">
            <v>COURONNES PE / BARRES PVC</v>
          </cell>
          <cell r="M769" t="str">
            <v>SORODIST</v>
          </cell>
          <cell r="N769" t="str">
            <v>SOROFLEXD6306M</v>
          </cell>
          <cell r="O769" t="str">
            <v>TUYAU PVC SOUPLE D63 0.6 ML</v>
          </cell>
          <cell r="Q769">
            <v>1</v>
          </cell>
          <cell r="R769">
            <v>1</v>
          </cell>
          <cell r="S769" t="e">
            <v>#N/A</v>
          </cell>
          <cell r="T769" t="e">
            <v>#N/A</v>
          </cell>
          <cell r="U769" t="e">
            <v>#N/A</v>
          </cell>
          <cell r="V769">
            <v>0</v>
          </cell>
          <cell r="W769">
            <v>0</v>
          </cell>
          <cell r="X769">
            <v>2.13</v>
          </cell>
          <cell r="Y769"/>
          <cell r="Z769"/>
          <cell r="AA769"/>
          <cell r="AB769">
            <v>2.13</v>
          </cell>
          <cell r="AC769" t="str">
            <v>OK</v>
          </cell>
          <cell r="AD769">
            <v>0</v>
          </cell>
          <cell r="AE769" t="str">
            <v>EUR</v>
          </cell>
          <cell r="AF769">
            <v>0</v>
          </cell>
          <cell r="AI769" t="str">
            <v>NORM</v>
          </cell>
          <cell r="AJ769" t="str">
            <v>Normal</v>
          </cell>
          <cell r="AM769" t="str">
            <v>PX1.2</v>
          </cell>
          <cell r="AN769" t="str">
            <v>Prix magasin + 20% de marg</v>
          </cell>
          <cell r="AP769">
            <v>0</v>
          </cell>
          <cell r="AQ769">
            <v>0</v>
          </cell>
          <cell r="AS769">
            <v>94.25</v>
          </cell>
          <cell r="AT769">
            <v>2.8329</v>
          </cell>
          <cell r="AU769">
            <v>2.8329</v>
          </cell>
        </row>
        <row r="770">
          <cell r="A770" t="str">
            <v>SPR-1200-50</v>
          </cell>
          <cell r="C770" t="e">
            <v>#N/A</v>
          </cell>
          <cell r="D770" t="str">
            <v>POSTE DE RELEVAGE 1M20 POMPE VORTEX _50</v>
          </cell>
          <cell r="E770">
            <v>9</v>
          </cell>
          <cell r="F770" t="str">
            <v>POSTES DE RELEVAGE</v>
          </cell>
          <cell r="G770">
            <v>5</v>
          </cell>
          <cell r="H770" t="str">
            <v>POSTES DE RELEVAGE</v>
          </cell>
          <cell r="I770" t="str">
            <v>NB PR</v>
          </cell>
          <cell r="J770" t="str">
            <v>NB de ventes de postes de relevage</v>
          </cell>
          <cell r="K770">
            <v>2</v>
          </cell>
          <cell r="L770" t="str">
            <v>POSTES EAUX CHARGEES DIAM 50</v>
          </cell>
          <cell r="M770" t="str">
            <v>AQUATIRIS</v>
          </cell>
          <cell r="N770" t="str">
            <v>&lt;Non référencé&gt;</v>
          </cell>
          <cell r="O770" t="str">
            <v>&lt;Article non référencé&gt;</v>
          </cell>
          <cell r="Q770">
            <v>1</v>
          </cell>
          <cell r="R770">
            <v>0</v>
          </cell>
          <cell r="S770" t="e">
            <v>#N/A</v>
          </cell>
          <cell r="T770" t="e">
            <v>#N/A</v>
          </cell>
          <cell r="U770" t="e">
            <v>#N/A</v>
          </cell>
          <cell r="V770">
            <v>0</v>
          </cell>
          <cell r="W770">
            <v>0</v>
          </cell>
          <cell r="X770" t="e">
            <v>#N/A</v>
          </cell>
          <cell r="Y770">
            <v>0</v>
          </cell>
          <cell r="Z770"/>
          <cell r="AA770"/>
          <cell r="AB770" t="e">
            <v>#N/A</v>
          </cell>
          <cell r="AC770"/>
          <cell r="AD770">
            <v>0</v>
          </cell>
          <cell r="AE770" t="str">
            <v>EUR</v>
          </cell>
          <cell r="AF770">
            <v>0</v>
          </cell>
          <cell r="AI770" t="str">
            <v>NORM</v>
          </cell>
          <cell r="AJ770" t="str">
            <v>Normal</v>
          </cell>
          <cell r="AM770" t="str">
            <v>PX1.2</v>
          </cell>
          <cell r="AN770" t="str">
            <v>Prix magasin + 20% de marg</v>
          </cell>
          <cell r="AO770">
            <v>1</v>
          </cell>
          <cell r="AP770">
            <v>47</v>
          </cell>
          <cell r="AQ770">
            <v>0</v>
          </cell>
          <cell r="AS770">
            <v>0</v>
          </cell>
          <cell r="AT770" t="e">
            <v>#N/A</v>
          </cell>
          <cell r="AU770" t="e">
            <v>#N/A</v>
          </cell>
        </row>
        <row r="771">
          <cell r="A771" t="str">
            <v>SPR-1200-63</v>
          </cell>
          <cell r="C771" t="e">
            <v>#N/A</v>
          </cell>
          <cell r="D771" t="str">
            <v xml:space="preserve">POSTE DE RELEVAGE 1M20 POMPE VORTEX _63 </v>
          </cell>
          <cell r="E771">
            <v>9</v>
          </cell>
          <cell r="F771" t="str">
            <v>POSTES DE RELEVAGE</v>
          </cell>
          <cell r="G771">
            <v>5</v>
          </cell>
          <cell r="H771" t="str">
            <v>POSTES DE RELEVAGE</v>
          </cell>
          <cell r="I771" t="str">
            <v>NB PR</v>
          </cell>
          <cell r="J771" t="str">
            <v>NB de ventes de postes de relevage</v>
          </cell>
          <cell r="K771">
            <v>1</v>
          </cell>
          <cell r="L771" t="str">
            <v>POSTES EAUX CHARGEES DIAM 63</v>
          </cell>
          <cell r="M771" t="str">
            <v>AQUATIRIS</v>
          </cell>
          <cell r="N771" t="str">
            <v>&lt;Non référencé&gt;</v>
          </cell>
          <cell r="O771" t="str">
            <v>&lt;Article non référencé&gt;</v>
          </cell>
          <cell r="Q771">
            <v>1</v>
          </cell>
          <cell r="R771">
            <v>0</v>
          </cell>
          <cell r="S771" t="e">
            <v>#N/A</v>
          </cell>
          <cell r="T771" t="e">
            <v>#N/A</v>
          </cell>
          <cell r="U771" t="e">
            <v>#N/A</v>
          </cell>
          <cell r="V771">
            <v>0</v>
          </cell>
          <cell r="W771">
            <v>0</v>
          </cell>
          <cell r="X771" t="e">
            <v>#N/A</v>
          </cell>
          <cell r="Y771">
            <v>0</v>
          </cell>
          <cell r="Z771"/>
          <cell r="AA771"/>
          <cell r="AB771" t="e">
            <v>#N/A</v>
          </cell>
          <cell r="AC771"/>
          <cell r="AD771">
            <v>0</v>
          </cell>
          <cell r="AE771" t="str">
            <v>EUR</v>
          </cell>
          <cell r="AF771">
            <v>0</v>
          </cell>
          <cell r="AI771" t="str">
            <v>NORM</v>
          </cell>
          <cell r="AJ771" t="str">
            <v>Normal</v>
          </cell>
          <cell r="AM771" t="str">
            <v>PX1.2</v>
          </cell>
          <cell r="AN771" t="str">
            <v>Prix magasin + 20% de marg</v>
          </cell>
          <cell r="AO771">
            <v>1</v>
          </cell>
          <cell r="AP771">
            <v>47</v>
          </cell>
          <cell r="AQ771">
            <v>0</v>
          </cell>
          <cell r="AS771">
            <v>0</v>
          </cell>
          <cell r="AT771" t="e">
            <v>#N/A</v>
          </cell>
          <cell r="AU771" t="e">
            <v>#N/A</v>
          </cell>
        </row>
        <row r="772">
          <cell r="A772" t="str">
            <v>SPR-1200-63-NEW</v>
          </cell>
          <cell r="C772" t="e">
            <v>#N/A</v>
          </cell>
          <cell r="D772" t="str">
            <v>POSTE DE RELEVAGE D63 POMPE DWVOX</v>
          </cell>
          <cell r="Q772">
            <v>0</v>
          </cell>
          <cell r="R772">
            <v>0</v>
          </cell>
          <cell r="S772" t="e">
            <v>#N/A</v>
          </cell>
          <cell r="T772" t="e">
            <v>#N/A</v>
          </cell>
          <cell r="U772" t="e">
            <v>#N/A</v>
          </cell>
          <cell r="V772">
            <v>0</v>
          </cell>
          <cell r="W772">
            <v>0</v>
          </cell>
          <cell r="X772" t="e">
            <v>#N/A</v>
          </cell>
          <cell r="Y772">
            <v>0</v>
          </cell>
          <cell r="Z772"/>
          <cell r="AA772"/>
          <cell r="AB772" t="e">
            <v>#N/A</v>
          </cell>
          <cell r="AC772"/>
          <cell r="AD772">
            <v>0</v>
          </cell>
          <cell r="AF772">
            <v>0</v>
          </cell>
          <cell r="AI772" t="str">
            <v>NORM</v>
          </cell>
          <cell r="AJ772" t="str">
            <v>Normal</v>
          </cell>
          <cell r="AP772">
            <v>0</v>
          </cell>
          <cell r="AQ772">
            <v>0</v>
          </cell>
          <cell r="AS772">
            <v>0</v>
          </cell>
          <cell r="AT772" t="e">
            <v>#N/A</v>
          </cell>
          <cell r="AU772" t="e">
            <v>#N/A</v>
          </cell>
        </row>
        <row r="773">
          <cell r="A773" t="str">
            <v>PFV20EH10x4</v>
          </cell>
          <cell r="C773" t="e">
            <v>#N/A</v>
          </cell>
          <cell r="D773" t="str">
            <v>PACK FV GEO 1.52MM 20EH10X4 SANS GRILLE</v>
          </cell>
          <cell r="E773">
            <v>1</v>
          </cell>
          <cell r="F773" t="str">
            <v>MEMBRANES ET ANTI-RACINES</v>
          </cell>
          <cell r="G773">
            <v>2</v>
          </cell>
          <cell r="H773" t="str">
            <v>MEMBRANES ET ANTI-RACINES</v>
          </cell>
          <cell r="I773" t="str">
            <v>NB FV</v>
          </cell>
          <cell r="J773" t="str">
            <v>NB de ventes packs FV</v>
          </cell>
          <cell r="K773">
            <v>1</v>
          </cell>
          <cell r="L773" t="str">
            <v>Pack EPDM FV</v>
          </cell>
          <cell r="M773" t="str">
            <v>AQUATIRIS</v>
          </cell>
          <cell r="N773" t="str">
            <v>&lt;Non référencé&gt;</v>
          </cell>
          <cell r="O773" t="str">
            <v>&lt;Article non référencé&gt;</v>
          </cell>
          <cell r="Q773">
            <v>1</v>
          </cell>
          <cell r="R773">
            <v>0</v>
          </cell>
          <cell r="S773" t="e">
            <v>#N/A</v>
          </cell>
          <cell r="T773" t="e">
            <v>#N/A</v>
          </cell>
          <cell r="U773" t="e">
            <v>#N/A</v>
          </cell>
          <cell r="V773">
            <v>0</v>
          </cell>
          <cell r="W773">
            <v>0</v>
          </cell>
          <cell r="X773">
            <v>1153.1699999999998</v>
          </cell>
          <cell r="Y773">
            <v>0</v>
          </cell>
          <cell r="Z773"/>
          <cell r="AA773"/>
          <cell r="AB773">
            <v>1436.6849999999997</v>
          </cell>
          <cell r="AC773" t="str">
            <v>OK</v>
          </cell>
          <cell r="AD773">
            <v>0</v>
          </cell>
          <cell r="AE773" t="str">
            <v>EUR</v>
          </cell>
          <cell r="AF773">
            <v>0</v>
          </cell>
          <cell r="AI773" t="str">
            <v>NORM</v>
          </cell>
          <cell r="AJ773" t="str">
            <v>Normal</v>
          </cell>
          <cell r="AM773" t="str">
            <v>PX1.2</v>
          </cell>
          <cell r="AN773" t="str">
            <v>Prix magasin + 20% de marg</v>
          </cell>
          <cell r="AO773">
            <v>1</v>
          </cell>
          <cell r="AP773">
            <v>0</v>
          </cell>
          <cell r="AQ773">
            <v>0</v>
          </cell>
          <cell r="AS773">
            <v>1626.4</v>
          </cell>
          <cell r="AT773">
            <v>1539.5948000000001</v>
          </cell>
          <cell r="AU773">
            <v>1916.66975</v>
          </cell>
        </row>
        <row r="774">
          <cell r="A774" t="str">
            <v>PCR14EHB</v>
          </cell>
          <cell r="C774" t="e">
            <v>#N/A</v>
          </cell>
          <cell r="D774" t="str">
            <v>COFFRAGE FV RELEVAGE 14EH 7X4</v>
          </cell>
          <cell r="E774">
            <v>12</v>
          </cell>
          <cell r="F774" t="str">
            <v>KITS BACS/KITS COFFRAGES</v>
          </cell>
          <cell r="G774">
            <v>3</v>
          </cell>
          <cell r="H774" t="str">
            <v>KITS COFFRAGES</v>
          </cell>
          <cell r="I774" t="str">
            <v>NB COFFR</v>
          </cell>
          <cell r="J774" t="str">
            <v>NB de ventes de coffrage PVC</v>
          </cell>
          <cell r="M774" t="str">
            <v>AQUATIRIS</v>
          </cell>
          <cell r="N774" t="str">
            <v>&lt;Non référencé&gt;</v>
          </cell>
          <cell r="O774" t="str">
            <v>&lt;Article non référencé&gt;</v>
          </cell>
          <cell r="Q774">
            <v>1</v>
          </cell>
          <cell r="R774">
            <v>0</v>
          </cell>
          <cell r="S774" t="e">
            <v>#N/A</v>
          </cell>
          <cell r="T774" t="e">
            <v>#N/A</v>
          </cell>
          <cell r="U774" t="e">
            <v>#N/A</v>
          </cell>
          <cell r="V774" t="str">
            <v>-</v>
          </cell>
          <cell r="W774">
            <v>0</v>
          </cell>
          <cell r="X774">
            <v>1241.7121</v>
          </cell>
          <cell r="Y774">
            <v>0</v>
          </cell>
          <cell r="Z774"/>
          <cell r="AA774"/>
          <cell r="AB774">
            <v>1267.2245</v>
          </cell>
          <cell r="AC774" t="str">
            <v>OK</v>
          </cell>
          <cell r="AD774">
            <v>0</v>
          </cell>
          <cell r="AE774" t="str">
            <v>EUR</v>
          </cell>
          <cell r="AF774">
            <v>0</v>
          </cell>
          <cell r="AI774" t="str">
            <v>NORM</v>
          </cell>
          <cell r="AJ774" t="str">
            <v>Normal</v>
          </cell>
          <cell r="AM774" t="str">
            <v>PX1.2</v>
          </cell>
          <cell r="AN774" t="str">
            <v>Prix magasin + 20% de marg</v>
          </cell>
          <cell r="AP774">
            <v>0</v>
          </cell>
          <cell r="AQ774">
            <v>0</v>
          </cell>
          <cell r="AS774">
            <v>1894.7</v>
          </cell>
          <cell r="AT774">
            <v>1896.3832500000001</v>
          </cell>
          <cell r="AU774">
            <v>1933.1118500000002</v>
          </cell>
        </row>
        <row r="775">
          <cell r="A775" t="str">
            <v>PSR16EH8X4</v>
          </cell>
          <cell r="C775" t="e">
            <v>#N/A</v>
          </cell>
          <cell r="D775" t="str">
            <v xml:space="preserve">KIT CAILLEBOTIS FV GEOMEMBRANE 16EH8X4 </v>
          </cell>
          <cell r="E775">
            <v>3</v>
          </cell>
          <cell r="F775" t="str">
            <v>CLOTURES/GRILLES/FINITIONS</v>
          </cell>
          <cell r="G775">
            <v>7</v>
          </cell>
          <cell r="H775" t="str">
            <v>CLOTURES/GRILLES/FINITIONS</v>
          </cell>
          <cell r="K775">
            <v>1</v>
          </cell>
          <cell r="L775" t="str">
            <v>kITS GRILLES CAILLEBOTIS</v>
          </cell>
          <cell r="M775" t="str">
            <v>AQUATIRIS</v>
          </cell>
          <cell r="N775" t="str">
            <v>&lt;Non référencé&gt;</v>
          </cell>
          <cell r="O775" t="str">
            <v>&lt;Article non référencé&gt;</v>
          </cell>
          <cell r="Q775">
            <v>1</v>
          </cell>
          <cell r="R775">
            <v>0</v>
          </cell>
          <cell r="S775" t="e">
            <v>#N/A</v>
          </cell>
          <cell r="T775" t="e">
            <v>#N/A</v>
          </cell>
          <cell r="U775" t="e">
            <v>#N/A</v>
          </cell>
          <cell r="V775">
            <v>0</v>
          </cell>
          <cell r="W775">
            <v>0</v>
          </cell>
          <cell r="X775">
            <v>1308.0999999999999</v>
          </cell>
          <cell r="Y775">
            <v>0</v>
          </cell>
          <cell r="Z775"/>
          <cell r="AA775"/>
          <cell r="AB775">
            <v>1309.5999999999999</v>
          </cell>
          <cell r="AC775" t="str">
            <v>OK</v>
          </cell>
          <cell r="AD775">
            <v>0</v>
          </cell>
          <cell r="AE775" t="str">
            <v>EUR</v>
          </cell>
          <cell r="AF775">
            <v>0</v>
          </cell>
          <cell r="AI775" t="str">
            <v>NORM</v>
          </cell>
          <cell r="AJ775" t="str">
            <v>Normal</v>
          </cell>
          <cell r="AM775" t="str">
            <v>PX1.2</v>
          </cell>
          <cell r="AN775" t="str">
            <v>Prix magasin + 20% de marg</v>
          </cell>
          <cell r="AP775">
            <v>0</v>
          </cell>
          <cell r="AQ775">
            <v>0</v>
          </cell>
          <cell r="AS775">
            <v>1828.84</v>
          </cell>
          <cell r="AT775">
            <v>1956.0450000000001</v>
          </cell>
          <cell r="AU775">
            <v>1957.92</v>
          </cell>
        </row>
        <row r="776">
          <cell r="A776" t="str">
            <v>KCAREX6EHSL</v>
          </cell>
          <cell r="C776" t="str">
            <v>AF</v>
          </cell>
          <cell r="D776" t="str">
            <v>KIT CAREX 6 EH</v>
          </cell>
          <cell r="E776">
            <v>12</v>
          </cell>
          <cell r="F776" t="str">
            <v>KITS BACS/KITS COFFRAGES</v>
          </cell>
          <cell r="G776">
            <v>15</v>
          </cell>
          <cell r="H776" t="str">
            <v>KIT CAREX</v>
          </cell>
          <cell r="K776">
            <v>1</v>
          </cell>
          <cell r="L776" t="str">
            <v>KIT BACS / KITS COFFRAGE</v>
          </cell>
          <cell r="M776" t="str">
            <v>AQUATIRIS</v>
          </cell>
          <cell r="N776" t="str">
            <v>&lt;Non référencé&gt;</v>
          </cell>
          <cell r="O776" t="str">
            <v>&lt;Article non référencé&gt;</v>
          </cell>
          <cell r="Q776">
            <v>1</v>
          </cell>
          <cell r="R776">
            <v>0</v>
          </cell>
          <cell r="S776" t="e">
            <v>#N/A</v>
          </cell>
          <cell r="T776" t="e">
            <v>#N/A</v>
          </cell>
          <cell r="U776" t="e">
            <v>#N/A</v>
          </cell>
          <cell r="V776">
            <v>0</v>
          </cell>
          <cell r="W776">
            <v>0</v>
          </cell>
          <cell r="X776">
            <v>0</v>
          </cell>
          <cell r="Y776">
            <v>0</v>
          </cell>
          <cell r="Z776">
            <v>0</v>
          </cell>
          <cell r="AA776"/>
          <cell r="AB776">
            <v>1337.6558750000002</v>
          </cell>
          <cell r="AC776" t="str">
            <v>OK</v>
          </cell>
          <cell r="AD776">
            <v>0</v>
          </cell>
          <cell r="AE776" t="str">
            <v>EUR</v>
          </cell>
          <cell r="AF776">
            <v>0</v>
          </cell>
          <cell r="AI776" t="str">
            <v>NORM</v>
          </cell>
          <cell r="AJ776" t="str">
            <v>Normal</v>
          </cell>
          <cell r="AP776">
            <v>0</v>
          </cell>
          <cell r="AQ776">
            <v>0</v>
          </cell>
          <cell r="AS776">
            <v>2425</v>
          </cell>
          <cell r="AT776">
            <v>0</v>
          </cell>
          <cell r="AU776">
            <v>1965.6556137499999</v>
          </cell>
        </row>
        <row r="777">
          <cell r="A777" t="str">
            <v>PCR12EHB</v>
          </cell>
          <cell r="C777" t="e">
            <v>#N/A</v>
          </cell>
          <cell r="D777" t="str">
            <v>COFFRAGE FV RELEVAGE 12EH 8X3</v>
          </cell>
          <cell r="E777">
            <v>12</v>
          </cell>
          <cell r="F777" t="str">
            <v>KITS BACS/KITS COFFRAGES</v>
          </cell>
          <cell r="G777">
            <v>3</v>
          </cell>
          <cell r="H777" t="str">
            <v>KITS COFFRAGES</v>
          </cell>
          <cell r="I777" t="str">
            <v>NB COFFR</v>
          </cell>
          <cell r="J777" t="str">
            <v>NB de ventes de coffrage PVC</v>
          </cell>
          <cell r="M777" t="str">
            <v>AQUATIRIS</v>
          </cell>
          <cell r="N777" t="str">
            <v>&lt;Non référencé&gt;</v>
          </cell>
          <cell r="O777" t="str">
            <v>&lt;Article non référencé&gt;</v>
          </cell>
          <cell r="Q777">
            <v>1</v>
          </cell>
          <cell r="R777">
            <v>0</v>
          </cell>
          <cell r="S777" t="e">
            <v>#N/A</v>
          </cell>
          <cell r="T777" t="e">
            <v>#N/A</v>
          </cell>
          <cell r="U777" t="e">
            <v>#N/A</v>
          </cell>
          <cell r="V777" t="str">
            <v>-</v>
          </cell>
          <cell r="W777">
            <v>0</v>
          </cell>
          <cell r="X777">
            <v>1254.7647999999999</v>
          </cell>
          <cell r="Y777">
            <v>0</v>
          </cell>
          <cell r="Z777"/>
          <cell r="AA777"/>
          <cell r="AB777">
            <v>1284.0086000000001</v>
          </cell>
          <cell r="AC777" t="str">
            <v>OK</v>
          </cell>
          <cell r="AD777">
            <v>0</v>
          </cell>
          <cell r="AE777" t="str">
            <v>EUR</v>
          </cell>
          <cell r="AF777">
            <v>0</v>
          </cell>
          <cell r="AI777" t="str">
            <v>NORM</v>
          </cell>
          <cell r="AJ777" t="str">
            <v>Normal</v>
          </cell>
          <cell r="AM777" t="str">
            <v>PX1.2</v>
          </cell>
          <cell r="AN777" t="str">
            <v>Prix magasin + 20% de marg</v>
          </cell>
          <cell r="AP777">
            <v>0</v>
          </cell>
          <cell r="AQ777">
            <v>0</v>
          </cell>
          <cell r="AS777">
            <v>1925.76</v>
          </cell>
          <cell r="AT777">
            <v>1924.1603499999999</v>
          </cell>
          <cell r="AU777">
            <v>1966.6992999999998</v>
          </cell>
        </row>
        <row r="778">
          <cell r="A778" t="str">
            <v>PSFV8EH4X4</v>
          </cell>
          <cell r="C778" t="e">
            <v>#N/A</v>
          </cell>
          <cell r="D778" t="str">
            <v>PACK  FV GEO 1.52MM 8EH 4X4 AVEC GRILLES</v>
          </cell>
          <cell r="E778">
            <v>1</v>
          </cell>
          <cell r="F778" t="str">
            <v>MEMBRANES ET ANTI-RACINES</v>
          </cell>
          <cell r="G778">
            <v>2</v>
          </cell>
          <cell r="H778" t="str">
            <v>MEMBRANES ET ANTI-RACINES</v>
          </cell>
          <cell r="I778" t="str">
            <v>NB FV</v>
          </cell>
          <cell r="J778" t="str">
            <v>NB de ventes packs FV</v>
          </cell>
          <cell r="K778">
            <v>1</v>
          </cell>
          <cell r="L778" t="str">
            <v>Pack EPDM FV</v>
          </cell>
          <cell r="M778" t="str">
            <v>AQUATIRIS</v>
          </cell>
          <cell r="N778" t="str">
            <v>&lt;Non référencé&gt;</v>
          </cell>
          <cell r="O778" t="str">
            <v>&lt;Article non référencé&gt;</v>
          </cell>
          <cell r="Q778">
            <v>1</v>
          </cell>
          <cell r="R778">
            <v>0</v>
          </cell>
          <cell r="S778" t="e">
            <v>#N/A</v>
          </cell>
          <cell r="T778" t="e">
            <v>#N/A</v>
          </cell>
          <cell r="U778" t="e">
            <v>#N/A</v>
          </cell>
          <cell r="V778">
            <v>0</v>
          </cell>
          <cell r="W778">
            <v>0</v>
          </cell>
          <cell r="X778">
            <v>1307.53</v>
          </cell>
          <cell r="Y778">
            <v>0</v>
          </cell>
          <cell r="Z778"/>
          <cell r="AA778"/>
          <cell r="AB778">
            <v>1455.585</v>
          </cell>
          <cell r="AC778" t="str">
            <v>OK</v>
          </cell>
          <cell r="AD778">
            <v>0</v>
          </cell>
          <cell r="AE778" t="str">
            <v>EUR</v>
          </cell>
          <cell r="AF778">
            <v>0</v>
          </cell>
          <cell r="AI778" t="str">
            <v>NORM</v>
          </cell>
          <cell r="AJ778" t="str">
            <v>Normal</v>
          </cell>
          <cell r="AM778" t="str">
            <v>PX1.2</v>
          </cell>
          <cell r="AN778" t="str">
            <v>Prix magasin + 20% de marg</v>
          </cell>
          <cell r="AP778">
            <v>0</v>
          </cell>
          <cell r="AQ778">
            <v>0</v>
          </cell>
          <cell r="AS778">
            <v>1665.24</v>
          </cell>
          <cell r="AT778">
            <v>1863.2476000000001</v>
          </cell>
          <cell r="AU778">
            <v>1989.0607500000003</v>
          </cell>
        </row>
        <row r="779">
          <cell r="A779" t="str">
            <v>SPR-1500-50</v>
          </cell>
          <cell r="C779" t="e">
            <v>#N/A</v>
          </cell>
          <cell r="D779" t="str">
            <v>POSTE DE RELEVAGE 1M50 POMPE VORTEX _50</v>
          </cell>
          <cell r="E779">
            <v>9</v>
          </cell>
          <cell r="F779" t="str">
            <v>POSTES DE RELEVAGE</v>
          </cell>
          <cell r="G779">
            <v>5</v>
          </cell>
          <cell r="H779" t="str">
            <v>POSTES DE RELEVAGE</v>
          </cell>
          <cell r="I779" t="str">
            <v>NB PR</v>
          </cell>
          <cell r="J779" t="str">
            <v>NB de ventes de postes de relevage</v>
          </cell>
          <cell r="K779">
            <v>2</v>
          </cell>
          <cell r="L779" t="str">
            <v>POSTES EAUX CHARGEES DIAM 50</v>
          </cell>
          <cell r="M779" t="str">
            <v>AQUATIRIS</v>
          </cell>
          <cell r="N779" t="str">
            <v>&lt;Non référencé&gt;</v>
          </cell>
          <cell r="O779" t="str">
            <v>&lt;Article non référencé&gt;</v>
          </cell>
          <cell r="Q779">
            <v>1</v>
          </cell>
          <cell r="R779">
            <v>0</v>
          </cell>
          <cell r="S779" t="e">
            <v>#N/A</v>
          </cell>
          <cell r="T779" t="e">
            <v>#N/A</v>
          </cell>
          <cell r="U779" t="e">
            <v>#N/A</v>
          </cell>
          <cell r="V779">
            <v>0</v>
          </cell>
          <cell r="W779">
            <v>0</v>
          </cell>
          <cell r="X779" t="e">
            <v>#N/A</v>
          </cell>
          <cell r="Y779">
            <v>0</v>
          </cell>
          <cell r="Z779"/>
          <cell r="AA779"/>
          <cell r="AB779" t="e">
            <v>#N/A</v>
          </cell>
          <cell r="AC779"/>
          <cell r="AD779">
            <v>0</v>
          </cell>
          <cell r="AE779" t="str">
            <v>EUR</v>
          </cell>
          <cell r="AF779">
            <v>0</v>
          </cell>
          <cell r="AI779" t="str">
            <v>NORM</v>
          </cell>
          <cell r="AJ779" t="str">
            <v>Normal</v>
          </cell>
          <cell r="AM779" t="str">
            <v>PX1.2</v>
          </cell>
          <cell r="AN779" t="str">
            <v>Prix magasin + 20% de marg</v>
          </cell>
          <cell r="AP779">
            <v>0</v>
          </cell>
          <cell r="AQ779">
            <v>0</v>
          </cell>
          <cell r="AS779">
            <v>0</v>
          </cell>
          <cell r="AT779" t="e">
            <v>#N/A</v>
          </cell>
          <cell r="AU779" t="e">
            <v>#N/A</v>
          </cell>
        </row>
        <row r="780">
          <cell r="A780" t="str">
            <v>SPR-1500-63</v>
          </cell>
          <cell r="C780" t="e">
            <v>#N/A</v>
          </cell>
          <cell r="D780" t="str">
            <v xml:space="preserve">POSTE DE RELEVAGE 1M50 POMPE VORTEX _63 </v>
          </cell>
          <cell r="E780">
            <v>9</v>
          </cell>
          <cell r="F780" t="str">
            <v>POSTES DE RELEVAGE</v>
          </cell>
          <cell r="G780">
            <v>5</v>
          </cell>
          <cell r="H780" t="str">
            <v>POSTES DE RELEVAGE</v>
          </cell>
          <cell r="I780" t="str">
            <v>NB PR</v>
          </cell>
          <cell r="J780" t="str">
            <v>NB de ventes de postes de relevage</v>
          </cell>
          <cell r="K780">
            <v>1</v>
          </cell>
          <cell r="L780" t="str">
            <v>POSTES EAUX CHARGEES DIAM 63</v>
          </cell>
          <cell r="M780" t="str">
            <v>AQUATIRIS</v>
          </cell>
          <cell r="N780" t="str">
            <v>&lt;Non référencé&gt;</v>
          </cell>
          <cell r="O780" t="str">
            <v>&lt;Article non référencé&gt;</v>
          </cell>
          <cell r="Q780">
            <v>1</v>
          </cell>
          <cell r="R780">
            <v>0</v>
          </cell>
          <cell r="S780" t="e">
            <v>#N/A</v>
          </cell>
          <cell r="T780" t="e">
            <v>#N/A</v>
          </cell>
          <cell r="U780" t="e">
            <v>#N/A</v>
          </cell>
          <cell r="V780">
            <v>0</v>
          </cell>
          <cell r="W780">
            <v>0</v>
          </cell>
          <cell r="X780" t="e">
            <v>#N/A</v>
          </cell>
          <cell r="Y780">
            <v>0</v>
          </cell>
          <cell r="Z780"/>
          <cell r="AA780"/>
          <cell r="AB780" t="e">
            <v>#N/A</v>
          </cell>
          <cell r="AC780"/>
          <cell r="AD780">
            <v>0</v>
          </cell>
          <cell r="AE780" t="str">
            <v>EUR</v>
          </cell>
          <cell r="AF780">
            <v>0</v>
          </cell>
          <cell r="AI780" t="str">
            <v>NORM</v>
          </cell>
          <cell r="AJ780" t="str">
            <v>Normal</v>
          </cell>
          <cell r="AM780" t="str">
            <v>PX1.2</v>
          </cell>
          <cell r="AN780" t="str">
            <v>Prix magasin + 20% de marg</v>
          </cell>
          <cell r="AP780">
            <v>0</v>
          </cell>
          <cell r="AQ780">
            <v>0</v>
          </cell>
          <cell r="AS780">
            <v>0</v>
          </cell>
          <cell r="AT780" t="e">
            <v>#N/A</v>
          </cell>
          <cell r="AU780" t="e">
            <v>#N/A</v>
          </cell>
        </row>
        <row r="781">
          <cell r="A781" t="str">
            <v>PCG14EHB</v>
          </cell>
          <cell r="C781" t="e">
            <v>#N/A</v>
          </cell>
          <cell r="D781" t="str">
            <v>COFFRAGE FV GRAVITAIRE 14EH 7X4</v>
          </cell>
          <cell r="E781">
            <v>12</v>
          </cell>
          <cell r="F781" t="str">
            <v>KITS BACS/KITS COFFRAGES</v>
          </cell>
          <cell r="G781">
            <v>3</v>
          </cell>
          <cell r="H781" t="str">
            <v>KITS COFFRAGES</v>
          </cell>
          <cell r="I781" t="str">
            <v>NB COFFR</v>
          </cell>
          <cell r="J781" t="str">
            <v>NB de ventes de coffrage PVC</v>
          </cell>
          <cell r="M781" t="str">
            <v>AQUATIRIS</v>
          </cell>
          <cell r="N781" t="str">
            <v>&lt;Non référencé&gt;</v>
          </cell>
          <cell r="O781" t="str">
            <v>&lt;Article non référencé&gt;</v>
          </cell>
          <cell r="Q781">
            <v>1</v>
          </cell>
          <cell r="R781">
            <v>0</v>
          </cell>
          <cell r="S781" t="e">
            <v>#N/A</v>
          </cell>
          <cell r="T781" t="e">
            <v>#N/A</v>
          </cell>
          <cell r="U781" t="e">
            <v>#N/A</v>
          </cell>
          <cell r="V781" t="str">
            <v>-</v>
          </cell>
          <cell r="W781">
            <v>0</v>
          </cell>
          <cell r="X781">
            <v>1328.2780999999998</v>
          </cell>
          <cell r="Y781">
            <v>0</v>
          </cell>
          <cell r="Z781"/>
          <cell r="AA781"/>
          <cell r="AB781">
            <v>1358.1689999999999</v>
          </cell>
          <cell r="AC781" t="str">
            <v>OK</v>
          </cell>
          <cell r="AD781">
            <v>0</v>
          </cell>
          <cell r="AE781" t="str">
            <v>EUR</v>
          </cell>
          <cell r="AF781">
            <v>0</v>
          </cell>
          <cell r="AI781" t="str">
            <v>NORM</v>
          </cell>
          <cell r="AJ781" t="str">
            <v>Normal</v>
          </cell>
          <cell r="AM781" t="str">
            <v>PX1.2</v>
          </cell>
          <cell r="AN781" t="str">
            <v>Prix magasin + 20% de marg</v>
          </cell>
          <cell r="AP781">
            <v>0</v>
          </cell>
          <cell r="AQ781">
            <v>0</v>
          </cell>
          <cell r="AS781">
            <v>2011.15</v>
          </cell>
          <cell r="AT781">
            <v>2024.2758750000003</v>
          </cell>
          <cell r="AU781">
            <v>2067.4751000000001</v>
          </cell>
        </row>
        <row r="782">
          <cell r="A782" t="str">
            <v>PCG12EHB</v>
          </cell>
          <cell r="C782" t="e">
            <v>#N/A</v>
          </cell>
          <cell r="D782" t="str">
            <v>COFFRAGE FV GRAVITAIRE 12EH 8X3</v>
          </cell>
          <cell r="E782">
            <v>12</v>
          </cell>
          <cell r="F782" t="str">
            <v>KITS BACS/KITS COFFRAGES</v>
          </cell>
          <cell r="G782">
            <v>3</v>
          </cell>
          <cell r="H782" t="str">
            <v>KITS COFFRAGES</v>
          </cell>
          <cell r="I782" t="str">
            <v>NB COFFR</v>
          </cell>
          <cell r="J782" t="str">
            <v>NB de ventes de coffrage PVC</v>
          </cell>
          <cell r="M782" t="str">
            <v>AQUATIRIS</v>
          </cell>
          <cell r="N782" t="str">
            <v>&lt;Non référencé&gt;</v>
          </cell>
          <cell r="O782" t="str">
            <v>&lt;Article non référencé&gt;</v>
          </cell>
          <cell r="Q782">
            <v>1</v>
          </cell>
          <cell r="R782">
            <v>0</v>
          </cell>
          <cell r="S782" t="e">
            <v>#N/A</v>
          </cell>
          <cell r="T782" t="e">
            <v>#N/A</v>
          </cell>
          <cell r="U782" t="e">
            <v>#N/A</v>
          </cell>
          <cell r="V782" t="str">
            <v>-</v>
          </cell>
          <cell r="W782">
            <v>0</v>
          </cell>
          <cell r="X782">
            <v>1319.4760000000001</v>
          </cell>
          <cell r="Y782">
            <v>0</v>
          </cell>
          <cell r="Z782"/>
          <cell r="AA782"/>
          <cell r="AB782">
            <v>1354.8168000000001</v>
          </cell>
          <cell r="AC782" t="str">
            <v>OK</v>
          </cell>
          <cell r="AD782">
            <v>0</v>
          </cell>
          <cell r="AE782" t="str">
            <v>EUR</v>
          </cell>
          <cell r="AF782">
            <v>0</v>
          </cell>
          <cell r="AI782" t="str">
            <v>NORM</v>
          </cell>
          <cell r="AJ782" t="str">
            <v>Normal</v>
          </cell>
          <cell r="AM782" t="str">
            <v>PX1.2</v>
          </cell>
          <cell r="AN782" t="str">
            <v>Prix magasin + 20% de marg</v>
          </cell>
          <cell r="AP782">
            <v>0</v>
          </cell>
          <cell r="AQ782">
            <v>0</v>
          </cell>
          <cell r="AS782">
            <v>2011</v>
          </cell>
          <cell r="AT782">
            <v>2017.3144</v>
          </cell>
          <cell r="AU782">
            <v>2068.8045999999999</v>
          </cell>
        </row>
        <row r="783">
          <cell r="A783" t="str">
            <v>PSFV9EH4X4.5</v>
          </cell>
          <cell r="C783" t="e">
            <v>#N/A</v>
          </cell>
          <cell r="D783" t="str">
            <v>PACK  FV GEO 1.52MM 9EH 4X4.5 AVEC GRILLES</v>
          </cell>
          <cell r="E783">
            <v>1</v>
          </cell>
          <cell r="F783" t="str">
            <v>MEMBRANES ET ANTI-RACINES</v>
          </cell>
          <cell r="G783">
            <v>2</v>
          </cell>
          <cell r="H783" t="str">
            <v>MEMBRANES ET ANTI-RACINES</v>
          </cell>
          <cell r="I783" t="str">
            <v>NB FV</v>
          </cell>
          <cell r="J783" t="str">
            <v>NB de ventes packs FV</v>
          </cell>
          <cell r="K783">
            <v>1</v>
          </cell>
          <cell r="L783" t="str">
            <v>Pack EPDM FV</v>
          </cell>
          <cell r="M783" t="str">
            <v>AQUATIRIS</v>
          </cell>
          <cell r="N783" t="str">
            <v>&lt;Non référencé&gt;</v>
          </cell>
          <cell r="O783" t="str">
            <v>&lt;Article non référencé&gt;</v>
          </cell>
          <cell r="Q783">
            <v>1</v>
          </cell>
          <cell r="R783">
            <v>0</v>
          </cell>
          <cell r="S783" t="e">
            <v>#N/A</v>
          </cell>
          <cell r="T783" t="e">
            <v>#N/A</v>
          </cell>
          <cell r="U783" t="e">
            <v>#N/A</v>
          </cell>
          <cell r="V783">
            <v>0</v>
          </cell>
          <cell r="W783">
            <v>0</v>
          </cell>
          <cell r="X783">
            <v>1363.27</v>
          </cell>
          <cell r="Y783">
            <v>0</v>
          </cell>
          <cell r="Z783"/>
          <cell r="AA783"/>
          <cell r="AB783">
            <v>1512.06</v>
          </cell>
          <cell r="AC783" t="str">
            <v>OK</v>
          </cell>
          <cell r="AD783">
            <v>0</v>
          </cell>
          <cell r="AE783" t="str">
            <v>EUR</v>
          </cell>
          <cell r="AF783">
            <v>0</v>
          </cell>
          <cell r="AI783" t="str">
            <v>NORM</v>
          </cell>
          <cell r="AJ783" t="str">
            <v>Normal</v>
          </cell>
          <cell r="AM783" t="str">
            <v>PX1.2</v>
          </cell>
          <cell r="AN783" t="str">
            <v>Prix magasin + 20% de marg</v>
          </cell>
          <cell r="AP783">
            <v>0</v>
          </cell>
          <cell r="AQ783">
            <v>0</v>
          </cell>
          <cell r="AS783">
            <v>1743.58</v>
          </cell>
          <cell r="AT783">
            <v>1946.3578000000002</v>
          </cell>
          <cell r="AU783">
            <v>2073.1484999999998</v>
          </cell>
        </row>
        <row r="784">
          <cell r="A784" t="str">
            <v>PSFV8EH8X2</v>
          </cell>
          <cell r="C784" t="e">
            <v>#N/A</v>
          </cell>
          <cell r="D784" t="str">
            <v>PACK FV GEO 1.52MM 8EH 8X2 AVEC GRILLES</v>
          </cell>
          <cell r="E784">
            <v>1</v>
          </cell>
          <cell r="F784" t="str">
            <v>MEMBRANES ET ANTI-RACINES</v>
          </cell>
          <cell r="G784">
            <v>2</v>
          </cell>
          <cell r="H784" t="str">
            <v>MEMBRANES ET ANTI-RACINES</v>
          </cell>
          <cell r="I784" t="str">
            <v>NB FV</v>
          </cell>
          <cell r="J784" t="str">
            <v>NB de ventes packs FV</v>
          </cell>
          <cell r="K784">
            <v>1</v>
          </cell>
          <cell r="L784" t="str">
            <v>Pack EPDM FV</v>
          </cell>
          <cell r="M784" t="str">
            <v>AQUATIRIS</v>
          </cell>
          <cell r="N784" t="str">
            <v>&lt;Non référencé&gt;</v>
          </cell>
          <cell r="O784" t="str">
            <v>&lt;Article non référencé&gt;</v>
          </cell>
          <cell r="Q784">
            <v>1</v>
          </cell>
          <cell r="R784">
            <v>0</v>
          </cell>
          <cell r="S784" t="e">
            <v>#N/A</v>
          </cell>
          <cell r="T784" t="e">
            <v>#N/A</v>
          </cell>
          <cell r="U784" t="e">
            <v>#N/A</v>
          </cell>
          <cell r="V784">
            <v>0</v>
          </cell>
          <cell r="W784">
            <v>0</v>
          </cell>
          <cell r="X784">
            <v>1332.51</v>
          </cell>
          <cell r="Y784">
            <v>0</v>
          </cell>
          <cell r="Z784"/>
          <cell r="AA784"/>
          <cell r="AB784">
            <v>1476.9350000000002</v>
          </cell>
          <cell r="AC784" t="str">
            <v>OK</v>
          </cell>
          <cell r="AD784">
            <v>0</v>
          </cell>
          <cell r="AE784" t="str">
            <v>EUR</v>
          </cell>
          <cell r="AF784">
            <v>0</v>
          </cell>
          <cell r="AI784" t="str">
            <v>NORM</v>
          </cell>
          <cell r="AJ784" t="str">
            <v>Normal</v>
          </cell>
          <cell r="AM784" t="str">
            <v>PX1.2</v>
          </cell>
          <cell r="AN784" t="str">
            <v>Prix magasin + 20% de marg</v>
          </cell>
          <cell r="AP784">
            <v>0</v>
          </cell>
          <cell r="AQ784">
            <v>0</v>
          </cell>
          <cell r="AS784">
            <v>1827.37</v>
          </cell>
          <cell r="AT784">
            <v>1903.1860000000001</v>
          </cell>
          <cell r="AU784">
            <v>2095.2712500000002</v>
          </cell>
        </row>
        <row r="785">
          <cell r="A785" t="str">
            <v>PSR18EH8X4.5</v>
          </cell>
          <cell r="C785" t="e">
            <v>#N/A</v>
          </cell>
          <cell r="D785" t="str">
            <v xml:space="preserve">KIT CAILLEBOTIS FV GEOMEMBRANE 18EH8X4.5 </v>
          </cell>
          <cell r="E785">
            <v>3</v>
          </cell>
          <cell r="F785" t="str">
            <v>CLOTURES/GRILLES/FINITIONS</v>
          </cell>
          <cell r="G785">
            <v>7</v>
          </cell>
          <cell r="H785" t="str">
            <v>CLOTURES/GRILLES/FINITIONS</v>
          </cell>
          <cell r="K785">
            <v>1</v>
          </cell>
          <cell r="L785" t="str">
            <v>kITS GRILLES CAILLEBOTIS</v>
          </cell>
          <cell r="M785" t="str">
            <v>AQUATIRIS</v>
          </cell>
          <cell r="N785" t="str">
            <v>&lt;Non référencé&gt;</v>
          </cell>
          <cell r="O785" t="str">
            <v>&lt;Article non référencé&gt;</v>
          </cell>
          <cell r="Q785">
            <v>1</v>
          </cell>
          <cell r="R785">
            <v>0</v>
          </cell>
          <cell r="S785" t="e">
            <v>#N/A</v>
          </cell>
          <cell r="T785" t="e">
            <v>#N/A</v>
          </cell>
          <cell r="U785" t="e">
            <v>#N/A</v>
          </cell>
          <cell r="V785">
            <v>0</v>
          </cell>
          <cell r="W785">
            <v>0</v>
          </cell>
          <cell r="X785">
            <v>1413.7</v>
          </cell>
          <cell r="Y785">
            <v>0</v>
          </cell>
          <cell r="Z785"/>
          <cell r="AA785"/>
          <cell r="AB785">
            <v>1415.2</v>
          </cell>
          <cell r="AC785" t="str">
            <v>OK</v>
          </cell>
          <cell r="AD785">
            <v>0</v>
          </cell>
          <cell r="AE785" t="str">
            <v>EUR</v>
          </cell>
          <cell r="AF785">
            <v>0</v>
          </cell>
          <cell r="AI785" t="str">
            <v>NORM</v>
          </cell>
          <cell r="AJ785" t="str">
            <v>Normal</v>
          </cell>
          <cell r="AM785" t="str">
            <v>PX1.2</v>
          </cell>
          <cell r="AN785" t="str">
            <v>Prix magasin + 20% de marg</v>
          </cell>
          <cell r="AP785">
            <v>0</v>
          </cell>
          <cell r="AQ785">
            <v>0</v>
          </cell>
          <cell r="AS785">
            <v>1977.73</v>
          </cell>
          <cell r="AT785">
            <v>2114.4449999999997</v>
          </cell>
          <cell r="AU785">
            <v>2116.3199999999997</v>
          </cell>
        </row>
        <row r="786">
          <cell r="A786" t="str">
            <v>PSFV10EH8X2.5</v>
          </cell>
          <cell r="C786" t="e">
            <v>#N/A</v>
          </cell>
          <cell r="D786" t="str">
            <v>PACK FV GEO 1.52MM 10EH 8X2.5 AVEC GRILLES</v>
          </cell>
          <cell r="E786">
            <v>1</v>
          </cell>
          <cell r="F786" t="str">
            <v>MEMBRANES ET ANTI-RACINES</v>
          </cell>
          <cell r="G786">
            <v>2</v>
          </cell>
          <cell r="H786" t="str">
            <v>MEMBRANES ET ANTI-RACINES</v>
          </cell>
          <cell r="I786" t="str">
            <v>NB FV</v>
          </cell>
          <cell r="J786" t="str">
            <v>NB de ventes packs FV</v>
          </cell>
          <cell r="K786">
            <v>1</v>
          </cell>
          <cell r="L786" t="str">
            <v>Pack EPDM FV</v>
          </cell>
          <cell r="M786" t="str">
            <v>AQUATIRIS</v>
          </cell>
          <cell r="N786" t="str">
            <v>&lt;Non référencé&gt;</v>
          </cell>
          <cell r="O786" t="str">
            <v>&lt;Article non référencé&gt;</v>
          </cell>
          <cell r="Q786">
            <v>1</v>
          </cell>
          <cell r="R786">
            <v>0</v>
          </cell>
          <cell r="S786" t="e">
            <v>#N/A</v>
          </cell>
          <cell r="T786" t="e">
            <v>#N/A</v>
          </cell>
          <cell r="U786" t="e">
            <v>#N/A</v>
          </cell>
          <cell r="V786">
            <v>0</v>
          </cell>
          <cell r="W786">
            <v>0</v>
          </cell>
          <cell r="X786">
            <v>1381.89</v>
          </cell>
          <cell r="Y786">
            <v>0</v>
          </cell>
          <cell r="Z786"/>
          <cell r="AA786"/>
          <cell r="AB786">
            <v>1541.885</v>
          </cell>
          <cell r="AC786" t="str">
            <v>OK</v>
          </cell>
          <cell r="AD786">
            <v>0</v>
          </cell>
          <cell r="AE786" t="str">
            <v>EUR</v>
          </cell>
          <cell r="AF786">
            <v>0</v>
          </cell>
          <cell r="AI786" t="str">
            <v>NORM</v>
          </cell>
          <cell r="AJ786" t="str">
            <v>Normal</v>
          </cell>
          <cell r="AM786" t="str">
            <v>PX1.2</v>
          </cell>
          <cell r="AN786" t="str">
            <v>Prix magasin + 20% de marg</v>
          </cell>
          <cell r="AP786">
            <v>0</v>
          </cell>
          <cell r="AQ786">
            <v>0</v>
          </cell>
          <cell r="AS786">
            <v>1808.58</v>
          </cell>
          <cell r="AT786">
            <v>1966.6684</v>
          </cell>
          <cell r="AU786">
            <v>2132.0617500000003</v>
          </cell>
        </row>
        <row r="787">
          <cell r="A787" t="str">
            <v>SPR-1800-50</v>
          </cell>
          <cell r="C787" t="e">
            <v>#N/A</v>
          </cell>
          <cell r="D787" t="str">
            <v>POSTE DE RELEVAGE 1M80 POMPE VORTEX _50</v>
          </cell>
          <cell r="E787">
            <v>9</v>
          </cell>
          <cell r="F787" t="str">
            <v>POSTES DE RELEVAGE</v>
          </cell>
          <cell r="G787">
            <v>5</v>
          </cell>
          <cell r="H787" t="str">
            <v>POSTES DE RELEVAGE</v>
          </cell>
          <cell r="I787" t="str">
            <v>NB PR</v>
          </cell>
          <cell r="J787" t="str">
            <v>NB de ventes de postes de relevage</v>
          </cell>
          <cell r="K787">
            <v>2</v>
          </cell>
          <cell r="L787" t="str">
            <v>POSTES EAUX CHARGEES DIAM 50</v>
          </cell>
          <cell r="M787" t="str">
            <v>AQUATIRIS</v>
          </cell>
          <cell r="N787" t="str">
            <v>&lt;Non référencé&gt;</v>
          </cell>
          <cell r="O787" t="str">
            <v>&lt;Article non référencé&gt;</v>
          </cell>
          <cell r="Q787">
            <v>1</v>
          </cell>
          <cell r="R787">
            <v>0</v>
          </cell>
          <cell r="S787" t="e">
            <v>#N/A</v>
          </cell>
          <cell r="T787" t="e">
            <v>#N/A</v>
          </cell>
          <cell r="U787" t="e">
            <v>#N/A</v>
          </cell>
          <cell r="V787">
            <v>0</v>
          </cell>
          <cell r="W787">
            <v>0</v>
          </cell>
          <cell r="X787" t="e">
            <v>#N/A</v>
          </cell>
          <cell r="Y787">
            <v>0</v>
          </cell>
          <cell r="Z787"/>
          <cell r="AA787"/>
          <cell r="AB787" t="e">
            <v>#N/A</v>
          </cell>
          <cell r="AC787"/>
          <cell r="AD787">
            <v>0</v>
          </cell>
          <cell r="AE787" t="str">
            <v>EUR</v>
          </cell>
          <cell r="AF787">
            <v>0</v>
          </cell>
          <cell r="AI787" t="str">
            <v>NORM</v>
          </cell>
          <cell r="AJ787" t="str">
            <v>Normal</v>
          </cell>
          <cell r="AM787" t="str">
            <v>PX1.2</v>
          </cell>
          <cell r="AN787" t="str">
            <v>Prix magasin + 20% de marg</v>
          </cell>
          <cell r="AO787">
            <v>1</v>
          </cell>
          <cell r="AP787">
            <v>47</v>
          </cell>
          <cell r="AQ787">
            <v>0</v>
          </cell>
          <cell r="AS787">
            <v>0</v>
          </cell>
          <cell r="AT787" t="e">
            <v>#N/A</v>
          </cell>
          <cell r="AU787" t="e">
            <v>#N/A</v>
          </cell>
        </row>
        <row r="788">
          <cell r="A788" t="str">
            <v>SPR-1800-63</v>
          </cell>
          <cell r="C788" t="e">
            <v>#N/A</v>
          </cell>
          <cell r="D788" t="str">
            <v xml:space="preserve">POSTE DE RELEVAGE 1M80 POMPE VORTEX _63 </v>
          </cell>
          <cell r="E788">
            <v>9</v>
          </cell>
          <cell r="F788" t="str">
            <v>POSTES DE RELEVAGE</v>
          </cell>
          <cell r="G788">
            <v>5</v>
          </cell>
          <cell r="H788" t="str">
            <v>POSTES DE RELEVAGE</v>
          </cell>
          <cell r="I788" t="str">
            <v>NB PR</v>
          </cell>
          <cell r="J788" t="str">
            <v>NB de ventes de postes de relevage</v>
          </cell>
          <cell r="K788">
            <v>1</v>
          </cell>
          <cell r="L788" t="str">
            <v>POSTES EAUX CHARGEES DIAM 63</v>
          </cell>
          <cell r="M788" t="str">
            <v>AQUATIRIS</v>
          </cell>
          <cell r="N788" t="str">
            <v>&lt;Non référencé&gt;</v>
          </cell>
          <cell r="O788" t="str">
            <v>&lt;Article non référencé&gt;</v>
          </cell>
          <cell r="Q788">
            <v>1</v>
          </cell>
          <cell r="R788">
            <v>0</v>
          </cell>
          <cell r="S788" t="e">
            <v>#N/A</v>
          </cell>
          <cell r="T788" t="e">
            <v>#N/A</v>
          </cell>
          <cell r="U788" t="e">
            <v>#N/A</v>
          </cell>
          <cell r="V788">
            <v>0</v>
          </cell>
          <cell r="W788">
            <v>0</v>
          </cell>
          <cell r="X788" t="e">
            <v>#N/A</v>
          </cell>
          <cell r="Y788">
            <v>0</v>
          </cell>
          <cell r="Z788"/>
          <cell r="AA788"/>
          <cell r="AB788" t="e">
            <v>#N/A</v>
          </cell>
          <cell r="AC788"/>
          <cell r="AD788">
            <v>0</v>
          </cell>
          <cell r="AE788" t="str">
            <v>EUR</v>
          </cell>
          <cell r="AF788">
            <v>0</v>
          </cell>
          <cell r="AI788" t="str">
            <v>NORM</v>
          </cell>
          <cell r="AJ788" t="str">
            <v>Normal</v>
          </cell>
          <cell r="AM788" t="str">
            <v>PX1.2</v>
          </cell>
          <cell r="AN788" t="str">
            <v>Prix magasin + 20% de marg</v>
          </cell>
          <cell r="AP788">
            <v>0</v>
          </cell>
          <cell r="AQ788">
            <v>0</v>
          </cell>
          <cell r="AS788">
            <v>0</v>
          </cell>
          <cell r="AT788" t="e">
            <v>#N/A</v>
          </cell>
          <cell r="AU788" t="e">
            <v>#N/A</v>
          </cell>
        </row>
        <row r="789">
          <cell r="A789" t="str">
            <v>PCR14EHA</v>
          </cell>
          <cell r="C789" t="e">
            <v>#N/A</v>
          </cell>
          <cell r="D789" t="str">
            <v>COFFRAGE FV RELEVAGE 14EH 8X3.5</v>
          </cell>
          <cell r="E789">
            <v>12</v>
          </cell>
          <cell r="F789" t="str">
            <v>KITS BACS/KITS COFFRAGES</v>
          </cell>
          <cell r="G789">
            <v>3</v>
          </cell>
          <cell r="H789" t="str">
            <v>KITS COFFRAGES</v>
          </cell>
          <cell r="I789" t="str">
            <v>NB COFFR</v>
          </cell>
          <cell r="J789" t="str">
            <v>NB de ventes de coffrage PVC</v>
          </cell>
          <cell r="M789" t="str">
            <v>AQUATIRIS</v>
          </cell>
          <cell r="N789" t="str">
            <v>&lt;Non référencé&gt;</v>
          </cell>
          <cell r="O789" t="str">
            <v>&lt;Article non référencé&gt;</v>
          </cell>
          <cell r="Q789">
            <v>1</v>
          </cell>
          <cell r="R789">
            <v>0</v>
          </cell>
          <cell r="S789" t="e">
            <v>#N/A</v>
          </cell>
          <cell r="T789" t="e">
            <v>#N/A</v>
          </cell>
          <cell r="U789" t="e">
            <v>#N/A</v>
          </cell>
          <cell r="V789" t="str">
            <v>-</v>
          </cell>
          <cell r="W789">
            <v>0</v>
          </cell>
          <cell r="X789">
            <v>1397.6853999999998</v>
          </cell>
          <cell r="Y789">
            <v>0</v>
          </cell>
          <cell r="Z789"/>
          <cell r="AA789"/>
          <cell r="AB789">
            <v>1428.4209999999998</v>
          </cell>
          <cell r="AC789" t="str">
            <v>OK</v>
          </cell>
          <cell r="AD789">
            <v>0</v>
          </cell>
          <cell r="AE789" t="str">
            <v>EUR</v>
          </cell>
          <cell r="AF789">
            <v>0</v>
          </cell>
          <cell r="AI789" t="str">
            <v>NORM</v>
          </cell>
          <cell r="AJ789" t="str">
            <v>Normal</v>
          </cell>
          <cell r="AM789" t="str">
            <v>PX1.2</v>
          </cell>
          <cell r="AN789" t="str">
            <v>Prix magasin + 20% de marg</v>
          </cell>
          <cell r="AP789">
            <v>0</v>
          </cell>
          <cell r="AQ789">
            <v>0</v>
          </cell>
          <cell r="AS789">
            <v>2037.34</v>
          </cell>
          <cell r="AT789">
            <v>2135.9362000000001</v>
          </cell>
          <cell r="AU789">
            <v>2180.4506000000001</v>
          </cell>
        </row>
        <row r="790">
          <cell r="A790" t="str">
            <v>PSFV10EH4X5</v>
          </cell>
          <cell r="C790" t="e">
            <v>#N/A</v>
          </cell>
          <cell r="D790" t="str">
            <v>PACK  FV GEO 1.52MM 10EH 4X5 AVEC GRILLES</v>
          </cell>
          <cell r="E790">
            <v>1</v>
          </cell>
          <cell r="F790" t="str">
            <v>MEMBRANES ET ANTI-RACINES</v>
          </cell>
          <cell r="G790">
            <v>2</v>
          </cell>
          <cell r="H790" t="str">
            <v>MEMBRANES ET ANTI-RACINES</v>
          </cell>
          <cell r="I790" t="str">
            <v>NB FV</v>
          </cell>
          <cell r="J790" t="str">
            <v>NB de ventes packs FV</v>
          </cell>
          <cell r="K790">
            <v>1</v>
          </cell>
          <cell r="L790" t="str">
            <v>Pack EPDM FV</v>
          </cell>
          <cell r="M790" t="str">
            <v>AQUATIRIS</v>
          </cell>
          <cell r="N790" t="str">
            <v>&lt;Non référencé&gt;</v>
          </cell>
          <cell r="O790" t="str">
            <v>&lt;Article non référencé&gt;</v>
          </cell>
          <cell r="Q790">
            <v>1</v>
          </cell>
          <cell r="R790">
            <v>0</v>
          </cell>
          <cell r="S790" t="e">
            <v>#N/A</v>
          </cell>
          <cell r="T790" t="e">
            <v>#N/A</v>
          </cell>
          <cell r="U790" t="e">
            <v>#N/A</v>
          </cell>
          <cell r="V790">
            <v>0</v>
          </cell>
          <cell r="W790">
            <v>0</v>
          </cell>
          <cell r="X790">
            <v>1507.2199999999998</v>
          </cell>
          <cell r="Y790">
            <v>0</v>
          </cell>
          <cell r="Z790"/>
          <cell r="AA790"/>
          <cell r="AB790">
            <v>1656.7474999999999</v>
          </cell>
          <cell r="AC790" t="str">
            <v>OK</v>
          </cell>
          <cell r="AD790">
            <v>0</v>
          </cell>
          <cell r="AE790" t="str">
            <v>EUR</v>
          </cell>
          <cell r="AF790">
            <v>0</v>
          </cell>
          <cell r="AI790" t="str">
            <v>NORM</v>
          </cell>
          <cell r="AJ790" t="str">
            <v>Normal</v>
          </cell>
          <cell r="AM790" t="str">
            <v>PX1.2</v>
          </cell>
          <cell r="AN790" t="str">
            <v>Prix magasin + 20% de marg</v>
          </cell>
          <cell r="AP790">
            <v>0</v>
          </cell>
          <cell r="AQ790">
            <v>0</v>
          </cell>
          <cell r="AS790">
            <v>1903.48</v>
          </cell>
          <cell r="AT790">
            <v>2161.7813000000001</v>
          </cell>
          <cell r="AU790">
            <v>2265.852875</v>
          </cell>
        </row>
        <row r="791">
          <cell r="A791" t="str">
            <v>PSR20EH8X5</v>
          </cell>
          <cell r="C791" t="e">
            <v>#N/A</v>
          </cell>
          <cell r="D791" t="str">
            <v xml:space="preserve">KIT CAILLEBOTIS FV GEOMEMBRANE 20EH8X5 </v>
          </cell>
          <cell r="E791">
            <v>3</v>
          </cell>
          <cell r="F791" t="str">
            <v>CLOTURES/GRILLES/FINITIONS</v>
          </cell>
          <cell r="G791">
            <v>7</v>
          </cell>
          <cell r="H791" t="str">
            <v>CLOTURES/GRILLES/FINITIONS</v>
          </cell>
          <cell r="K791">
            <v>1</v>
          </cell>
          <cell r="L791" t="str">
            <v>kITS GRILLES CAILLEBOTIS</v>
          </cell>
          <cell r="M791" t="str">
            <v>AQUATIRIS</v>
          </cell>
          <cell r="N791" t="str">
            <v>&lt;Non référencé&gt;</v>
          </cell>
          <cell r="O791" t="str">
            <v>&lt;Article non référencé&gt;</v>
          </cell>
          <cell r="Q791">
            <v>1</v>
          </cell>
          <cell r="R791">
            <v>0</v>
          </cell>
          <cell r="S791" t="e">
            <v>#N/A</v>
          </cell>
          <cell r="T791" t="e">
            <v>#N/A</v>
          </cell>
          <cell r="U791" t="e">
            <v>#N/A</v>
          </cell>
          <cell r="V791">
            <v>0</v>
          </cell>
          <cell r="W791">
            <v>0</v>
          </cell>
          <cell r="X791">
            <v>1519.3</v>
          </cell>
          <cell r="Y791">
            <v>0</v>
          </cell>
          <cell r="Z791"/>
          <cell r="AA791"/>
          <cell r="AB791">
            <v>1520.8</v>
          </cell>
          <cell r="AC791" t="str">
            <v>OK</v>
          </cell>
          <cell r="AD791">
            <v>0</v>
          </cell>
          <cell r="AE791" t="str">
            <v>EUR</v>
          </cell>
          <cell r="AF791">
            <v>0</v>
          </cell>
          <cell r="AI791" t="str">
            <v>NORM</v>
          </cell>
          <cell r="AJ791" t="str">
            <v>Normal</v>
          </cell>
          <cell r="AM791" t="str">
            <v>PX1.2</v>
          </cell>
          <cell r="AN791" t="str">
            <v>Prix magasin + 20% de marg</v>
          </cell>
          <cell r="AP791">
            <v>0</v>
          </cell>
          <cell r="AQ791">
            <v>0</v>
          </cell>
          <cell r="AS791">
            <v>2145.41</v>
          </cell>
          <cell r="AT791">
            <v>2272.8449999999998</v>
          </cell>
          <cell r="AU791">
            <v>2274.7199999999998</v>
          </cell>
        </row>
        <row r="792">
          <cell r="A792" t="str">
            <v>SPR-2100-50</v>
          </cell>
          <cell r="C792" t="e">
            <v>#N/A</v>
          </cell>
          <cell r="D792" t="str">
            <v>POSTE DE RELEVAGE 2M10 POMPE VORTEX 50</v>
          </cell>
          <cell r="E792">
            <v>9</v>
          </cell>
          <cell r="F792" t="str">
            <v>POSTES DE RELEVAGE</v>
          </cell>
          <cell r="G792">
            <v>5</v>
          </cell>
          <cell r="H792" t="str">
            <v>POSTES DE RELEVAGE</v>
          </cell>
          <cell r="I792" t="str">
            <v>NB PR</v>
          </cell>
          <cell r="J792" t="str">
            <v>NB de ventes de postes de relevage</v>
          </cell>
          <cell r="K792">
            <v>2</v>
          </cell>
          <cell r="L792" t="str">
            <v>POSTES EAUX CHARGEES DIAM 50</v>
          </cell>
          <cell r="M792" t="str">
            <v>AQUATIRIS</v>
          </cell>
          <cell r="N792" t="str">
            <v>&lt;Non référencé&gt;</v>
          </cell>
          <cell r="O792" t="str">
            <v>&lt;Article non référencé&gt;</v>
          </cell>
          <cell r="Q792">
            <v>1</v>
          </cell>
          <cell r="R792">
            <v>0</v>
          </cell>
          <cell r="S792" t="e">
            <v>#N/A</v>
          </cell>
          <cell r="T792" t="e">
            <v>#N/A</v>
          </cell>
          <cell r="U792" t="e">
            <v>#N/A</v>
          </cell>
          <cell r="V792">
            <v>0</v>
          </cell>
          <cell r="W792">
            <v>0</v>
          </cell>
          <cell r="X792" t="e">
            <v>#N/A</v>
          </cell>
          <cell r="Y792">
            <v>0</v>
          </cell>
          <cell r="Z792"/>
          <cell r="AA792"/>
          <cell r="AB792" t="e">
            <v>#N/A</v>
          </cell>
          <cell r="AC792"/>
          <cell r="AD792">
            <v>0</v>
          </cell>
          <cell r="AE792" t="str">
            <v>EUR</v>
          </cell>
          <cell r="AF792">
            <v>0</v>
          </cell>
          <cell r="AI792" t="str">
            <v>NORM</v>
          </cell>
          <cell r="AJ792" t="str">
            <v>Normal</v>
          </cell>
          <cell r="AM792" t="str">
            <v>PX1.2</v>
          </cell>
          <cell r="AN792" t="str">
            <v>Prix magasin + 20% de marg</v>
          </cell>
          <cell r="AP792">
            <v>0</v>
          </cell>
          <cell r="AQ792">
            <v>0</v>
          </cell>
          <cell r="AS792">
            <v>0</v>
          </cell>
          <cell r="AT792" t="e">
            <v>#N/A</v>
          </cell>
          <cell r="AU792" t="e">
            <v>#N/A</v>
          </cell>
        </row>
        <row r="793">
          <cell r="A793" t="str">
            <v>SPR-2100-63</v>
          </cell>
          <cell r="C793" t="e">
            <v>#N/A</v>
          </cell>
          <cell r="D793" t="str">
            <v xml:space="preserve">POSTE DE RELEVAGE 2M10 POMPE VORTEX _63 </v>
          </cell>
          <cell r="E793">
            <v>9</v>
          </cell>
          <cell r="F793" t="str">
            <v>POSTES DE RELEVAGE</v>
          </cell>
          <cell r="G793">
            <v>5</v>
          </cell>
          <cell r="H793" t="str">
            <v>POSTES DE RELEVAGE</v>
          </cell>
          <cell r="I793" t="str">
            <v>NB PR</v>
          </cell>
          <cell r="J793" t="str">
            <v>NB de ventes de postes de relevage</v>
          </cell>
          <cell r="K793">
            <v>1</v>
          </cell>
          <cell r="L793" t="str">
            <v>POSTES EAUX CHARGEES DIAM 63</v>
          </cell>
          <cell r="M793" t="str">
            <v>AQUATIRIS</v>
          </cell>
          <cell r="N793" t="str">
            <v>&lt;Non référencé&gt;</v>
          </cell>
          <cell r="O793" t="str">
            <v>&lt;Article non référencé&gt;</v>
          </cell>
          <cell r="Q793">
            <v>1</v>
          </cell>
          <cell r="R793">
            <v>0</v>
          </cell>
          <cell r="S793" t="e">
            <v>#N/A</v>
          </cell>
          <cell r="T793" t="e">
            <v>#N/A</v>
          </cell>
          <cell r="U793" t="e">
            <v>#N/A</v>
          </cell>
          <cell r="V793">
            <v>0</v>
          </cell>
          <cell r="W793">
            <v>0</v>
          </cell>
          <cell r="X793" t="e">
            <v>#N/A</v>
          </cell>
          <cell r="Y793">
            <v>0</v>
          </cell>
          <cell r="Z793"/>
          <cell r="AA793"/>
          <cell r="AB793" t="e">
            <v>#N/A</v>
          </cell>
          <cell r="AC793"/>
          <cell r="AD793">
            <v>0</v>
          </cell>
          <cell r="AE793" t="str">
            <v>EUR</v>
          </cell>
          <cell r="AF793">
            <v>0</v>
          </cell>
          <cell r="AI793" t="str">
            <v>NORM</v>
          </cell>
          <cell r="AJ793" t="str">
            <v>Normal</v>
          </cell>
          <cell r="AM793" t="str">
            <v>PX1.2</v>
          </cell>
          <cell r="AN793" t="str">
            <v>Prix magasin + 20% de marg</v>
          </cell>
          <cell r="AP793">
            <v>0</v>
          </cell>
          <cell r="AQ793">
            <v>0</v>
          </cell>
          <cell r="AS793">
            <v>0</v>
          </cell>
          <cell r="AT793" t="e">
            <v>#N/A</v>
          </cell>
          <cell r="AU793" t="e">
            <v>#N/A</v>
          </cell>
        </row>
        <row r="794">
          <cell r="A794" t="str">
            <v>SPR-600-50</v>
          </cell>
          <cell r="C794" t="e">
            <v>#N/A</v>
          </cell>
          <cell r="D794" t="str">
            <v>POSTE DE RELEVAGE 60CM POMPE VORTEX _50</v>
          </cell>
          <cell r="E794">
            <v>9</v>
          </cell>
          <cell r="F794" t="str">
            <v>POSTES DE RELEVAGE</v>
          </cell>
          <cell r="G794">
            <v>5</v>
          </cell>
          <cell r="H794" t="str">
            <v>POSTES DE RELEVAGE</v>
          </cell>
          <cell r="I794" t="str">
            <v>NB PR</v>
          </cell>
          <cell r="J794" t="str">
            <v>NB de ventes de postes de relevage</v>
          </cell>
          <cell r="K794">
            <v>2</v>
          </cell>
          <cell r="L794" t="str">
            <v>POSTES EAUX CHARGEES DIAM 50</v>
          </cell>
          <cell r="M794" t="str">
            <v>ROTOTEC</v>
          </cell>
          <cell r="N794" t="str">
            <v>&lt;Non référencé&gt;</v>
          </cell>
          <cell r="O794" t="str">
            <v>&lt;Article non référencé&gt;</v>
          </cell>
          <cell r="Q794">
            <v>1</v>
          </cell>
          <cell r="R794">
            <v>0</v>
          </cell>
          <cell r="S794" t="e">
            <v>#N/A</v>
          </cell>
          <cell r="T794" t="e">
            <v>#N/A</v>
          </cell>
          <cell r="U794" t="e">
            <v>#N/A</v>
          </cell>
          <cell r="V794">
            <v>0</v>
          </cell>
          <cell r="W794">
            <v>0</v>
          </cell>
          <cell r="X794" t="e">
            <v>#N/A</v>
          </cell>
          <cell r="Y794">
            <v>0</v>
          </cell>
          <cell r="Z794"/>
          <cell r="AA794"/>
          <cell r="AB794" t="e">
            <v>#N/A</v>
          </cell>
          <cell r="AC794"/>
          <cell r="AD794">
            <v>0</v>
          </cell>
          <cell r="AE794" t="str">
            <v>EUR</v>
          </cell>
          <cell r="AF794">
            <v>0</v>
          </cell>
          <cell r="AI794" t="str">
            <v>NORM</v>
          </cell>
          <cell r="AJ794" t="str">
            <v>Normal</v>
          </cell>
          <cell r="AM794" t="str">
            <v>PX1.2</v>
          </cell>
          <cell r="AN794" t="str">
            <v>Prix magasin + 20% de marg</v>
          </cell>
          <cell r="AP794">
            <v>0</v>
          </cell>
          <cell r="AQ794">
            <v>0</v>
          </cell>
          <cell r="AS794">
            <v>0</v>
          </cell>
          <cell r="AT794" t="e">
            <v>#N/A</v>
          </cell>
          <cell r="AU794" t="e">
            <v>#N/A</v>
          </cell>
        </row>
        <row r="795">
          <cell r="A795" t="str">
            <v>SPR-900-50</v>
          </cell>
          <cell r="C795" t="e">
            <v>#N/A</v>
          </cell>
          <cell r="D795" t="str">
            <v>POSTE DE RELEVAGE 90CM POMPE VORTEX _50</v>
          </cell>
          <cell r="E795">
            <v>9</v>
          </cell>
          <cell r="F795" t="str">
            <v>POSTES DE RELEVAGE</v>
          </cell>
          <cell r="G795">
            <v>5</v>
          </cell>
          <cell r="H795" t="str">
            <v>POSTES DE RELEVAGE</v>
          </cell>
          <cell r="I795" t="str">
            <v>NB PR</v>
          </cell>
          <cell r="J795" t="str">
            <v>NB de ventes de postes de relevage</v>
          </cell>
          <cell r="K795">
            <v>2</v>
          </cell>
          <cell r="L795" t="str">
            <v>POSTES EAUX CHARGEES DIAM 50</v>
          </cell>
          <cell r="M795" t="str">
            <v>AQUATIRIS</v>
          </cell>
          <cell r="N795" t="str">
            <v>&lt;Non référencé&gt;</v>
          </cell>
          <cell r="O795" t="str">
            <v>&lt;Article non référencé&gt;</v>
          </cell>
          <cell r="Q795">
            <v>1</v>
          </cell>
          <cell r="R795">
            <v>0</v>
          </cell>
          <cell r="S795" t="e">
            <v>#N/A</v>
          </cell>
          <cell r="T795" t="e">
            <v>#N/A</v>
          </cell>
          <cell r="U795" t="e">
            <v>#N/A</v>
          </cell>
          <cell r="V795">
            <v>0</v>
          </cell>
          <cell r="W795">
            <v>0</v>
          </cell>
          <cell r="X795" t="e">
            <v>#N/A</v>
          </cell>
          <cell r="Y795">
            <v>0</v>
          </cell>
          <cell r="Z795"/>
          <cell r="AA795"/>
          <cell r="AB795" t="e">
            <v>#N/A</v>
          </cell>
          <cell r="AC795"/>
          <cell r="AD795">
            <v>0</v>
          </cell>
          <cell r="AE795" t="str">
            <v>EUR</v>
          </cell>
          <cell r="AF795">
            <v>0</v>
          </cell>
          <cell r="AI795" t="str">
            <v>NORM</v>
          </cell>
          <cell r="AJ795" t="str">
            <v>Normal</v>
          </cell>
          <cell r="AM795" t="str">
            <v>PX1.2</v>
          </cell>
          <cell r="AN795" t="str">
            <v>Prix magasin + 20% de marg</v>
          </cell>
          <cell r="AO795">
            <v>1</v>
          </cell>
          <cell r="AP795">
            <v>47</v>
          </cell>
          <cell r="AQ795">
            <v>0</v>
          </cell>
          <cell r="AS795">
            <v>0</v>
          </cell>
          <cell r="AT795" t="e">
            <v>#N/A</v>
          </cell>
          <cell r="AU795" t="e">
            <v>#N/A</v>
          </cell>
        </row>
        <row r="796">
          <cell r="A796" t="str">
            <v>SPR-900-63</v>
          </cell>
          <cell r="C796" t="e">
            <v>#N/A</v>
          </cell>
          <cell r="D796" t="str">
            <v xml:space="preserve">POSTE DE RELEVAGE 90CM POMPE VORTEX _63 </v>
          </cell>
          <cell r="E796">
            <v>9</v>
          </cell>
          <cell r="F796" t="str">
            <v>POSTES DE RELEVAGE</v>
          </cell>
          <cell r="G796">
            <v>5</v>
          </cell>
          <cell r="H796" t="str">
            <v>POSTES DE RELEVAGE</v>
          </cell>
          <cell r="I796" t="str">
            <v>NB PR</v>
          </cell>
          <cell r="J796" t="str">
            <v>NB de ventes de postes de relevage</v>
          </cell>
          <cell r="K796">
            <v>1</v>
          </cell>
          <cell r="L796" t="str">
            <v>POSTES EAUX CHARGEES DIAM 63</v>
          </cell>
          <cell r="M796" t="str">
            <v>AQUATIRIS</v>
          </cell>
          <cell r="N796" t="str">
            <v>&lt;Non référencé&gt;</v>
          </cell>
          <cell r="O796" t="str">
            <v>&lt;Article non référencé&gt;</v>
          </cell>
          <cell r="Q796">
            <v>1</v>
          </cell>
          <cell r="R796">
            <v>0</v>
          </cell>
          <cell r="S796" t="e">
            <v>#N/A</v>
          </cell>
          <cell r="T796" t="e">
            <v>#N/A</v>
          </cell>
          <cell r="U796" t="e">
            <v>#N/A</v>
          </cell>
          <cell r="V796">
            <v>0</v>
          </cell>
          <cell r="W796">
            <v>0</v>
          </cell>
          <cell r="X796" t="e">
            <v>#N/A</v>
          </cell>
          <cell r="Y796">
            <v>0</v>
          </cell>
          <cell r="Z796"/>
          <cell r="AA796"/>
          <cell r="AB796" t="e">
            <v>#N/A</v>
          </cell>
          <cell r="AC796"/>
          <cell r="AD796">
            <v>0</v>
          </cell>
          <cell r="AE796" t="str">
            <v>EUR</v>
          </cell>
          <cell r="AF796">
            <v>0</v>
          </cell>
          <cell r="AI796" t="str">
            <v>NORM</v>
          </cell>
          <cell r="AJ796" t="str">
            <v>Normal</v>
          </cell>
          <cell r="AM796" t="str">
            <v>PX1.2</v>
          </cell>
          <cell r="AN796" t="str">
            <v>Prix magasin + 20% de marg</v>
          </cell>
          <cell r="AO796">
            <v>1</v>
          </cell>
          <cell r="AP796">
            <v>47</v>
          </cell>
          <cell r="AQ796">
            <v>0</v>
          </cell>
          <cell r="AS796">
            <v>0</v>
          </cell>
          <cell r="AT796" t="e">
            <v>#N/A</v>
          </cell>
          <cell r="AU796" t="e">
            <v>#N/A</v>
          </cell>
        </row>
        <row r="797">
          <cell r="A797" t="str">
            <v>KCAREXECO6EH</v>
          </cell>
          <cell r="C797" t="str">
            <v>AF</v>
          </cell>
          <cell r="D797" t="str">
            <v>KIT CAREX 6 EH BORDURE ECOPLANC</v>
          </cell>
          <cell r="E797">
            <v>12</v>
          </cell>
          <cell r="F797" t="str">
            <v>KITS BACS/KITS COFFRAGES</v>
          </cell>
          <cell r="G797">
            <v>15</v>
          </cell>
          <cell r="H797" t="str">
            <v>KIT CAREX</v>
          </cell>
          <cell r="K797">
            <v>1</v>
          </cell>
          <cell r="L797" t="str">
            <v>KIT BACS / KITS COFFRAGE</v>
          </cell>
          <cell r="M797" t="str">
            <v>AQUATIRIS</v>
          </cell>
          <cell r="N797" t="str">
            <v>&lt;Non référencé&gt;</v>
          </cell>
          <cell r="O797" t="str">
            <v>&lt;Article non référencé&gt;</v>
          </cell>
          <cell r="Q797">
            <v>1</v>
          </cell>
          <cell r="R797">
            <v>0</v>
          </cell>
          <cell r="S797" t="e">
            <v>#N/A</v>
          </cell>
          <cell r="T797" t="e">
            <v>#N/A</v>
          </cell>
          <cell r="U797" t="e">
            <v>#N/A</v>
          </cell>
          <cell r="V797">
            <v>0</v>
          </cell>
          <cell r="W797">
            <v>0</v>
          </cell>
          <cell r="X797">
            <v>0</v>
          </cell>
          <cell r="Y797">
            <v>0</v>
          </cell>
          <cell r="Z797">
            <v>0</v>
          </cell>
          <cell r="AA797"/>
          <cell r="AB797">
            <v>1523.5698750000001</v>
          </cell>
          <cell r="AC797" t="str">
            <v>OK</v>
          </cell>
          <cell r="AD797">
            <v>0</v>
          </cell>
          <cell r="AE797" t="str">
            <v>EUR</v>
          </cell>
          <cell r="AF797">
            <v>0</v>
          </cell>
          <cell r="AI797" t="str">
            <v>NORM</v>
          </cell>
          <cell r="AJ797" t="str">
            <v>Normal</v>
          </cell>
          <cell r="AP797">
            <v>0</v>
          </cell>
          <cell r="AQ797">
            <v>0</v>
          </cell>
          <cell r="AS797">
            <v>2675</v>
          </cell>
          <cell r="AT797">
            <v>0</v>
          </cell>
          <cell r="AU797">
            <v>2276.4556137499999</v>
          </cell>
        </row>
        <row r="798">
          <cell r="A798" t="str">
            <v>PCG14EHA</v>
          </cell>
          <cell r="C798" t="e">
            <v>#N/A</v>
          </cell>
          <cell r="D798" t="str">
            <v>COFFRAGE FV GRAVITAIRE 14EH 8X3.5</v>
          </cell>
          <cell r="E798">
            <v>12</v>
          </cell>
          <cell r="F798" t="str">
            <v>KITS BACS/KITS COFFRAGES</v>
          </cell>
          <cell r="G798">
            <v>3</v>
          </cell>
          <cell r="H798" t="str">
            <v>KITS COFFRAGES</v>
          </cell>
          <cell r="I798" t="str">
            <v>NB COFFR</v>
          </cell>
          <cell r="J798" t="str">
            <v>NB de ventes de coffrage PVC</v>
          </cell>
          <cell r="M798" t="str">
            <v>AQUATIRIS</v>
          </cell>
          <cell r="N798" t="str">
            <v>&lt;Non référencé&gt;</v>
          </cell>
          <cell r="O798" t="str">
            <v>&lt;Article non référencé&gt;</v>
          </cell>
          <cell r="Q798">
            <v>1</v>
          </cell>
          <cell r="R798">
            <v>0</v>
          </cell>
          <cell r="S798" t="e">
            <v>#N/A</v>
          </cell>
          <cell r="T798" t="e">
            <v>#N/A</v>
          </cell>
          <cell r="U798" t="e">
            <v>#N/A</v>
          </cell>
          <cell r="V798" t="str">
            <v>-</v>
          </cell>
          <cell r="W798">
            <v>0</v>
          </cell>
          <cell r="X798">
            <v>1498.4879000000001</v>
          </cell>
          <cell r="Y798">
            <v>0</v>
          </cell>
          <cell r="Z798"/>
          <cell r="AA798"/>
          <cell r="AB798">
            <v>1534.932</v>
          </cell>
          <cell r="AC798" t="str">
            <v>OK</v>
          </cell>
          <cell r="AD798">
            <v>0</v>
          </cell>
          <cell r="AE798" t="str">
            <v>EUR</v>
          </cell>
          <cell r="AF798">
            <v>0</v>
          </cell>
          <cell r="AI798" t="str">
            <v>NORM</v>
          </cell>
          <cell r="AJ798" t="str">
            <v>Normal</v>
          </cell>
          <cell r="AM798" t="str">
            <v>PX1.2</v>
          </cell>
          <cell r="AN798" t="str">
            <v>Prix magasin + 20% de marg</v>
          </cell>
          <cell r="AP798">
            <v>0</v>
          </cell>
          <cell r="AQ798">
            <v>0</v>
          </cell>
          <cell r="AS798">
            <v>2137.4499999999998</v>
          </cell>
          <cell r="AT798">
            <v>2285.1835749999996</v>
          </cell>
          <cell r="AU798">
            <v>2338.1635999999999</v>
          </cell>
        </row>
        <row r="799">
          <cell r="A799" t="str">
            <v>PSR18EH9X4</v>
          </cell>
          <cell r="C799" t="e">
            <v>#N/A</v>
          </cell>
          <cell r="D799" t="str">
            <v xml:space="preserve">KIT CAILLEBOTIS FV GEOMEMBRANE 18EH9X4 </v>
          </cell>
          <cell r="E799">
            <v>3</v>
          </cell>
          <cell r="F799" t="str">
            <v>CLOTURES/GRILLES/FINITIONS</v>
          </cell>
          <cell r="G799">
            <v>7</v>
          </cell>
          <cell r="H799" t="str">
            <v>CLOTURES/GRILLES/FINITIONS</v>
          </cell>
          <cell r="K799">
            <v>1</v>
          </cell>
          <cell r="L799" t="str">
            <v>kITS GRILLES CAILLEBOTIS</v>
          </cell>
          <cell r="M799" t="str">
            <v>AQUATIRIS</v>
          </cell>
          <cell r="N799" t="str">
            <v>&lt;Non référencé&gt;</v>
          </cell>
          <cell r="O799" t="str">
            <v>&lt;Article non référencé&gt;</v>
          </cell>
          <cell r="Q799">
            <v>1</v>
          </cell>
          <cell r="R799">
            <v>0</v>
          </cell>
          <cell r="S799" t="e">
            <v>#N/A</v>
          </cell>
          <cell r="T799" t="e">
            <v>#N/A</v>
          </cell>
          <cell r="U799" t="e">
            <v>#N/A</v>
          </cell>
          <cell r="V799">
            <v>0</v>
          </cell>
          <cell r="W799">
            <v>0</v>
          </cell>
          <cell r="X799">
            <v>1697.76</v>
          </cell>
          <cell r="Y799">
            <v>0</v>
          </cell>
          <cell r="Z799"/>
          <cell r="AA799"/>
          <cell r="AB799">
            <v>1699.76</v>
          </cell>
          <cell r="AC799" t="str">
            <v>OK</v>
          </cell>
          <cell r="AD799">
            <v>0</v>
          </cell>
          <cell r="AE799" t="str">
            <v>EUR</v>
          </cell>
          <cell r="AF799">
            <v>0</v>
          </cell>
          <cell r="AI799" t="str">
            <v>NORM</v>
          </cell>
          <cell r="AJ799" t="str">
            <v>Normal</v>
          </cell>
          <cell r="AM799" t="str">
            <v>PX1.2</v>
          </cell>
          <cell r="AN799" t="str">
            <v>Prix magasin + 20% de marg</v>
          </cell>
          <cell r="AP799">
            <v>0</v>
          </cell>
          <cell r="AQ799">
            <v>0</v>
          </cell>
          <cell r="AS799">
            <v>2035.66</v>
          </cell>
          <cell r="AT799">
            <v>2538.5</v>
          </cell>
          <cell r="AU799">
            <v>2351.4</v>
          </cell>
        </row>
        <row r="800">
          <cell r="A800" t="str">
            <v>PCR16EH</v>
          </cell>
          <cell r="C800" t="e">
            <v>#N/A</v>
          </cell>
          <cell r="D800" t="str">
            <v>COFFRAGE FV RELEVAGE 16EH 8X4</v>
          </cell>
          <cell r="E800">
            <v>12</v>
          </cell>
          <cell r="F800" t="str">
            <v>KITS BACS/KITS COFFRAGES</v>
          </cell>
          <cell r="G800">
            <v>3</v>
          </cell>
          <cell r="H800" t="str">
            <v>KITS COFFRAGES</v>
          </cell>
          <cell r="I800" t="str">
            <v>NB COFFR</v>
          </cell>
          <cell r="J800" t="str">
            <v>NB de ventes de coffrage PVC</v>
          </cell>
          <cell r="M800" t="str">
            <v>AQUATIRIS</v>
          </cell>
          <cell r="N800" t="str">
            <v>&lt;Non référencé&gt;</v>
          </cell>
          <cell r="O800" t="str">
            <v>&lt;Article non référencé&gt;</v>
          </cell>
          <cell r="Q800">
            <v>1</v>
          </cell>
          <cell r="R800">
            <v>0</v>
          </cell>
          <cell r="S800" t="e">
            <v>#N/A</v>
          </cell>
          <cell r="T800" t="e">
            <v>#N/A</v>
          </cell>
          <cell r="U800" t="e">
            <v>#N/A</v>
          </cell>
          <cell r="V800" t="str">
            <v>-</v>
          </cell>
          <cell r="W800">
            <v>0</v>
          </cell>
          <cell r="X800">
            <v>1514.3667</v>
          </cell>
          <cell r="Y800">
            <v>0</v>
          </cell>
          <cell r="Z800"/>
          <cell r="AA800"/>
          <cell r="AB800">
            <v>1545.8576</v>
          </cell>
          <cell r="AC800" t="str">
            <v>OK</v>
          </cell>
          <cell r="AD800">
            <v>0</v>
          </cell>
          <cell r="AE800" t="str">
            <v>EUR</v>
          </cell>
          <cell r="AF800">
            <v>0</v>
          </cell>
          <cell r="AI800" t="str">
            <v>NORM</v>
          </cell>
          <cell r="AJ800" t="str">
            <v>Normal</v>
          </cell>
          <cell r="AM800" t="str">
            <v>PX1.2</v>
          </cell>
          <cell r="AN800" t="str">
            <v>Prix magasin + 20% de marg</v>
          </cell>
          <cell r="AP800">
            <v>0</v>
          </cell>
          <cell r="AQ800">
            <v>0</v>
          </cell>
          <cell r="AS800">
            <v>2318.75</v>
          </cell>
          <cell r="AT800">
            <v>2313.2787750000002</v>
          </cell>
          <cell r="AU800">
            <v>2359.1480000000001</v>
          </cell>
        </row>
        <row r="801">
          <cell r="A801" t="str">
            <v>BFV5EH</v>
          </cell>
          <cell r="C801" t="e">
            <v>#N/A</v>
          </cell>
          <cell r="D801" t="str">
            <v>KIT BAC PEHD 5EH</v>
          </cell>
          <cell r="E801">
            <v>12</v>
          </cell>
          <cell r="F801" t="str">
            <v>KITS BACS/KITS COFFRAGES</v>
          </cell>
          <cell r="G801">
            <v>12</v>
          </cell>
          <cell r="H801" t="str">
            <v>KITS BACS</v>
          </cell>
          <cell r="I801" t="str">
            <v>NB BACS</v>
          </cell>
          <cell r="J801" t="str">
            <v>NB de ventes de kits bacs</v>
          </cell>
          <cell r="M801" t="str">
            <v>AQUATIRIS</v>
          </cell>
          <cell r="N801" t="str">
            <v>&lt;Non référencé&gt;</v>
          </cell>
          <cell r="O801" t="str">
            <v>&lt;Article non référencé&gt;</v>
          </cell>
          <cell r="Q801">
            <v>1</v>
          </cell>
          <cell r="R801">
            <v>0</v>
          </cell>
          <cell r="S801" t="e">
            <v>#N/A</v>
          </cell>
          <cell r="T801" t="e">
            <v>#N/A</v>
          </cell>
          <cell r="U801" t="e">
            <v>#N/A</v>
          </cell>
          <cell r="V801">
            <v>0</v>
          </cell>
          <cell r="W801">
            <v>0</v>
          </cell>
          <cell r="X801">
            <v>1581.4839999999997</v>
          </cell>
          <cell r="Y801">
            <v>0</v>
          </cell>
          <cell r="Z801"/>
          <cell r="AA801"/>
          <cell r="AB801">
            <v>1576.5259999999998</v>
          </cell>
          <cell r="AC801" t="str">
            <v>OK</v>
          </cell>
          <cell r="AD801">
            <v>0</v>
          </cell>
          <cell r="AE801" t="str">
            <v>EUR</v>
          </cell>
          <cell r="AF801">
            <v>0</v>
          </cell>
          <cell r="AI801" t="str">
            <v>NORM</v>
          </cell>
          <cell r="AJ801" t="str">
            <v>Normal</v>
          </cell>
          <cell r="AM801" t="str">
            <v>PX1.2</v>
          </cell>
          <cell r="AN801" t="str">
            <v>Prix magasin + 20% de marg</v>
          </cell>
          <cell r="AO801">
            <v>1</v>
          </cell>
          <cell r="AP801">
            <v>0</v>
          </cell>
          <cell r="AQ801">
            <v>0</v>
          </cell>
          <cell r="AS801">
            <v>2225.5300000000002</v>
          </cell>
          <cell r="AT801">
            <v>2381.42524</v>
          </cell>
          <cell r="AU801">
            <v>2370.2602400000001</v>
          </cell>
        </row>
        <row r="802">
          <cell r="A802" t="str">
            <v>DGEOTRLX6M</v>
          </cell>
          <cell r="C802" t="str">
            <v>AS</v>
          </cell>
          <cell r="D802" t="str">
            <v>ROULEAUX GEOTEXTILE 6M X 200M</v>
          </cell>
          <cell r="E802">
            <v>4</v>
          </cell>
          <cell r="F802" t="str">
            <v>PIECES DETACHEES</v>
          </cell>
          <cell r="M802" t="str">
            <v>SODAF</v>
          </cell>
          <cell r="N802" t="str">
            <v>DGEOTRLX6M</v>
          </cell>
          <cell r="O802" t="str">
            <v>ROULEAUX GEOTEXTILE 6M</v>
          </cell>
          <cell r="Q802">
            <v>1</v>
          </cell>
          <cell r="R802">
            <v>1</v>
          </cell>
          <cell r="S802" t="e">
            <v>#N/A</v>
          </cell>
          <cell r="T802" t="e">
            <v>#N/A</v>
          </cell>
          <cell r="U802" t="e">
            <v>#N/A</v>
          </cell>
          <cell r="V802">
            <v>1140</v>
          </cell>
          <cell r="W802">
            <v>1140</v>
          </cell>
          <cell r="X802">
            <v>1767.6</v>
          </cell>
          <cell r="Y802"/>
          <cell r="Z802"/>
          <cell r="AA802"/>
          <cell r="AB802">
            <v>1767.6</v>
          </cell>
          <cell r="AC802" t="str">
            <v>OK</v>
          </cell>
          <cell r="AD802">
            <v>1140</v>
          </cell>
          <cell r="AE802" t="str">
            <v>EUR</v>
          </cell>
          <cell r="AF802">
            <v>0</v>
          </cell>
          <cell r="AI802" t="str">
            <v>NORM</v>
          </cell>
          <cell r="AJ802" t="str">
            <v>Normal</v>
          </cell>
          <cell r="AM802" t="str">
            <v>PX1.2</v>
          </cell>
          <cell r="AN802" t="str">
            <v>Prix magasin + 20% de marg</v>
          </cell>
          <cell r="AP802">
            <v>0</v>
          </cell>
          <cell r="AQ802">
            <v>0</v>
          </cell>
          <cell r="AS802">
            <v>1539</v>
          </cell>
          <cell r="AT802">
            <v>2386.2600000000002</v>
          </cell>
          <cell r="AU802">
            <v>2386.2600000000002</v>
          </cell>
        </row>
        <row r="803">
          <cell r="A803" t="str">
            <v>sprtest</v>
          </cell>
          <cell r="C803" t="e">
            <v>#N/A</v>
          </cell>
          <cell r="D803" t="str">
            <v xml:space="preserve">TEST </v>
          </cell>
          <cell r="M803" t="str">
            <v>AQUATIRIS</v>
          </cell>
          <cell r="N803" t="str">
            <v>sprtest</v>
          </cell>
          <cell r="O803" t="str">
            <v xml:space="preserve">TEST </v>
          </cell>
          <cell r="Q803">
            <v>1</v>
          </cell>
          <cell r="R803">
            <v>0</v>
          </cell>
          <cell r="S803" t="e">
            <v>#N/A</v>
          </cell>
          <cell r="T803" t="e">
            <v>#N/A</v>
          </cell>
          <cell r="U803" t="e">
            <v>#N/A</v>
          </cell>
          <cell r="V803">
            <v>0</v>
          </cell>
          <cell r="W803">
            <v>0</v>
          </cell>
          <cell r="X803" t="e">
            <v>#N/A</v>
          </cell>
          <cell r="Y803">
            <v>0</v>
          </cell>
          <cell r="Z803"/>
          <cell r="AA803"/>
          <cell r="AB803" t="e">
            <v>#N/A</v>
          </cell>
          <cell r="AC803"/>
          <cell r="AD803">
            <v>0</v>
          </cell>
          <cell r="AE803" t="str">
            <v>EUR</v>
          </cell>
          <cell r="AF803">
            <v>0</v>
          </cell>
          <cell r="AI803" t="str">
            <v>NORM</v>
          </cell>
          <cell r="AJ803" t="str">
            <v>Normal</v>
          </cell>
          <cell r="AM803" t="str">
            <v>PX1.2</v>
          </cell>
          <cell r="AN803" t="str">
            <v>Prix magasin + 20% de marg</v>
          </cell>
          <cell r="AP803">
            <v>0</v>
          </cell>
          <cell r="AQ803">
            <v>0</v>
          </cell>
          <cell r="AS803">
            <v>0</v>
          </cell>
          <cell r="AT803" t="e">
            <v>#N/A</v>
          </cell>
          <cell r="AU803" t="e">
            <v>#N/A</v>
          </cell>
        </row>
        <row r="804">
          <cell r="A804" t="str">
            <v>PSR20EH10X4</v>
          </cell>
          <cell r="C804" t="e">
            <v>#N/A</v>
          </cell>
          <cell r="D804" t="str">
            <v xml:space="preserve">KIT CAILLEBOTIS FV GEOMEMBRANE 20EH10X4 </v>
          </cell>
          <cell r="E804">
            <v>3</v>
          </cell>
          <cell r="F804" t="str">
            <v>CLOTURES/GRILLES/FINITIONS</v>
          </cell>
          <cell r="G804">
            <v>7</v>
          </cell>
          <cell r="H804" t="str">
            <v>CLOTURES/GRILLES/FINITIONS</v>
          </cell>
          <cell r="K804">
            <v>1</v>
          </cell>
          <cell r="L804" t="str">
            <v>kITS GRILLES CAILLEBOTIS</v>
          </cell>
          <cell r="M804" t="str">
            <v>AQUATIRIS</v>
          </cell>
          <cell r="N804" t="str">
            <v>&lt;Non référencé&gt;</v>
          </cell>
          <cell r="O804" t="str">
            <v>&lt;Article non référencé&gt;</v>
          </cell>
          <cell r="Q804">
            <v>1</v>
          </cell>
          <cell r="R804">
            <v>0</v>
          </cell>
          <cell r="S804" t="e">
            <v>#N/A</v>
          </cell>
          <cell r="T804" t="e">
            <v>#N/A</v>
          </cell>
          <cell r="U804" t="e">
            <v>#N/A</v>
          </cell>
          <cell r="V804">
            <v>0</v>
          </cell>
          <cell r="W804">
            <v>0</v>
          </cell>
          <cell r="X804">
            <v>1711.09</v>
          </cell>
          <cell r="Y804">
            <v>0</v>
          </cell>
          <cell r="Z804"/>
          <cell r="AA804"/>
          <cell r="AB804">
            <v>1712.84</v>
          </cell>
          <cell r="AC804" t="str">
            <v>OK</v>
          </cell>
          <cell r="AD804">
            <v>0</v>
          </cell>
          <cell r="AE804" t="str">
            <v>EUR</v>
          </cell>
          <cell r="AF804">
            <v>0</v>
          </cell>
          <cell r="AI804" t="str">
            <v>NORM</v>
          </cell>
          <cell r="AJ804" t="str">
            <v>Normal</v>
          </cell>
          <cell r="AM804" t="str">
            <v>PX1.2</v>
          </cell>
          <cell r="AN804" t="str">
            <v>Prix magasin + 20% de marg</v>
          </cell>
          <cell r="AP804">
            <v>0</v>
          </cell>
          <cell r="AQ804">
            <v>0</v>
          </cell>
          <cell r="AS804">
            <v>2099.23</v>
          </cell>
          <cell r="AT804">
            <v>2559.5124999999998</v>
          </cell>
          <cell r="AU804">
            <v>2395.7999999999997</v>
          </cell>
        </row>
        <row r="805">
          <cell r="A805" t="str">
            <v>SRS 4/15</v>
          </cell>
          <cell r="C805" t="str">
            <v>AN</v>
          </cell>
          <cell r="D805" t="str">
            <v>POSTE DE RELEVAGE DOUBLE POMPE 1M50</v>
          </cell>
          <cell r="E805">
            <v>9</v>
          </cell>
          <cell r="F805" t="str">
            <v>POSTES DE RELEVAGE</v>
          </cell>
          <cell r="G805">
            <v>5</v>
          </cell>
          <cell r="H805" t="str">
            <v>POSTES DE RELEVAGE</v>
          </cell>
          <cell r="I805" t="str">
            <v>NB PR</v>
          </cell>
          <cell r="J805" t="str">
            <v>NB de ventes de postes de relevage</v>
          </cell>
          <cell r="K805">
            <v>1</v>
          </cell>
          <cell r="L805" t="str">
            <v>POSTES EAUX CHARGEES DIAM 63</v>
          </cell>
          <cell r="M805" t="str">
            <v>EBARA</v>
          </cell>
          <cell r="N805">
            <v>6130002459</v>
          </cell>
          <cell r="O805" t="str">
            <v>POSTE DE RELEVAGE DOUBLE POMPE 1M50</v>
          </cell>
          <cell r="Q805">
            <v>1</v>
          </cell>
          <cell r="R805">
            <v>1</v>
          </cell>
          <cell r="S805" t="e">
            <v>#N/A</v>
          </cell>
          <cell r="T805" t="e">
            <v>#N/A</v>
          </cell>
          <cell r="U805" t="e">
            <v>#N/A</v>
          </cell>
          <cell r="V805">
            <v>1728</v>
          </cell>
          <cell r="W805">
            <v>1728</v>
          </cell>
          <cell r="X805">
            <v>1728</v>
          </cell>
          <cell r="Y805"/>
          <cell r="Z805"/>
          <cell r="AA805"/>
          <cell r="AB805">
            <v>1900</v>
          </cell>
          <cell r="AC805" t="str">
            <v>OK</v>
          </cell>
          <cell r="AD805">
            <v>1728</v>
          </cell>
          <cell r="AE805" t="str">
            <v>EUR</v>
          </cell>
          <cell r="AF805">
            <v>0</v>
          </cell>
          <cell r="AI805" t="str">
            <v>NORM</v>
          </cell>
          <cell r="AJ805" t="str">
            <v>Normal</v>
          </cell>
          <cell r="AM805" t="str">
            <v>PX1.2</v>
          </cell>
          <cell r="AN805" t="str">
            <v>Prix magasin + 20% de marg</v>
          </cell>
          <cell r="AP805">
            <v>0</v>
          </cell>
          <cell r="AQ805">
            <v>0</v>
          </cell>
          <cell r="AS805">
            <v>2073.6</v>
          </cell>
          <cell r="AT805">
            <v>2160</v>
          </cell>
          <cell r="AU805">
            <v>2375</v>
          </cell>
        </row>
        <row r="806">
          <cell r="A806" t="str">
            <v>SRS 4/20</v>
          </cell>
          <cell r="C806" t="str">
            <v>AN</v>
          </cell>
          <cell r="D806" t="str">
            <v>POSTE DE RELEVAGE DOUBLE POMPE 2M</v>
          </cell>
          <cell r="E806">
            <v>9</v>
          </cell>
          <cell r="F806" t="str">
            <v>POSTES DE RELEVAGE</v>
          </cell>
          <cell r="G806">
            <v>5</v>
          </cell>
          <cell r="H806" t="str">
            <v>POSTES DE RELEVAGE</v>
          </cell>
          <cell r="I806" t="str">
            <v>NB PR</v>
          </cell>
          <cell r="J806" t="str">
            <v>NB de ventes de postes de relevage</v>
          </cell>
          <cell r="K806">
            <v>1</v>
          </cell>
          <cell r="L806" t="str">
            <v>POSTES EAUX CHARGEES DIAM 63</v>
          </cell>
          <cell r="M806" t="str">
            <v>EBARA</v>
          </cell>
          <cell r="N806">
            <v>6130002460</v>
          </cell>
          <cell r="O806" t="str">
            <v>POSTE DE RELEVAGE DOUBLE POMPE 2M</v>
          </cell>
          <cell r="Q806">
            <v>1</v>
          </cell>
          <cell r="R806">
            <v>1</v>
          </cell>
          <cell r="S806" t="e">
            <v>#N/A</v>
          </cell>
          <cell r="T806" t="e">
            <v>#N/A</v>
          </cell>
          <cell r="U806" t="e">
            <v>#N/A</v>
          </cell>
          <cell r="V806">
            <v>1902</v>
          </cell>
          <cell r="W806">
            <v>1902</v>
          </cell>
          <cell r="X806">
            <v>1902</v>
          </cell>
          <cell r="Y806"/>
          <cell r="Z806"/>
          <cell r="AA806"/>
          <cell r="AB806">
            <v>2092</v>
          </cell>
          <cell r="AC806" t="str">
            <v>OK</v>
          </cell>
          <cell r="AD806">
            <v>1902</v>
          </cell>
          <cell r="AE806" t="str">
            <v>EUR</v>
          </cell>
          <cell r="AF806">
            <v>0</v>
          </cell>
          <cell r="AI806" t="str">
            <v>NORM</v>
          </cell>
          <cell r="AJ806" t="str">
            <v>Normal</v>
          </cell>
          <cell r="AM806" t="str">
            <v>PX1.2</v>
          </cell>
          <cell r="AN806" t="str">
            <v>Prix magasin + 20% de marg</v>
          </cell>
          <cell r="AP806">
            <v>0</v>
          </cell>
          <cell r="AQ806">
            <v>0</v>
          </cell>
          <cell r="AS806">
            <v>2282.4</v>
          </cell>
          <cell r="AT806">
            <v>2377.5</v>
          </cell>
          <cell r="AU806">
            <v>2615</v>
          </cell>
        </row>
        <row r="807">
          <cell r="A807" t="str">
            <v>SRSEBARA</v>
          </cell>
          <cell r="C807" t="e">
            <v>#N/A</v>
          </cell>
          <cell r="D807" t="str">
            <v>POSTE DE RELEVAGE EBARA</v>
          </cell>
          <cell r="E807">
            <v>9</v>
          </cell>
          <cell r="F807" t="str">
            <v>POSTES DE RELEVAGE</v>
          </cell>
          <cell r="G807">
            <v>5</v>
          </cell>
          <cell r="H807" t="str">
            <v>POSTES DE RELEVAGE</v>
          </cell>
          <cell r="I807" t="str">
            <v>NB PR</v>
          </cell>
          <cell r="J807" t="str">
            <v>NB de ventes de postes de relevage</v>
          </cell>
          <cell r="K807">
            <v>1</v>
          </cell>
          <cell r="L807" t="str">
            <v>POSTES EAUX CHARGEES DIAM 63</v>
          </cell>
          <cell r="Q807">
            <v>0</v>
          </cell>
          <cell r="R807">
            <v>0</v>
          </cell>
          <cell r="S807" t="e">
            <v>#N/A</v>
          </cell>
          <cell r="T807" t="e">
            <v>#N/A</v>
          </cell>
          <cell r="U807" t="e">
            <v>#N/A</v>
          </cell>
          <cell r="V807">
            <v>0</v>
          </cell>
          <cell r="W807">
            <v>0</v>
          </cell>
          <cell r="X807" t="e">
            <v>#N/A</v>
          </cell>
          <cell r="Y807">
            <v>0</v>
          </cell>
          <cell r="Z807"/>
          <cell r="AA807"/>
          <cell r="AB807" t="e">
            <v>#N/A</v>
          </cell>
          <cell r="AC807"/>
          <cell r="AD807">
            <v>0</v>
          </cell>
          <cell r="AF807">
            <v>0</v>
          </cell>
          <cell r="AI807" t="str">
            <v>NORM</v>
          </cell>
          <cell r="AJ807" t="str">
            <v>Normal</v>
          </cell>
          <cell r="AM807" t="str">
            <v>PX1.2</v>
          </cell>
          <cell r="AN807" t="str">
            <v>Prix magasin + 20% de marg</v>
          </cell>
          <cell r="AP807">
            <v>0</v>
          </cell>
          <cell r="AQ807">
            <v>0</v>
          </cell>
          <cell r="AS807">
            <v>0</v>
          </cell>
          <cell r="AT807" t="e">
            <v>#N/A</v>
          </cell>
          <cell r="AU807" t="e">
            <v>#N/A</v>
          </cell>
        </row>
        <row r="808">
          <cell r="A808" t="str">
            <v>PCR18EHA</v>
          </cell>
          <cell r="C808" t="e">
            <v>#N/A</v>
          </cell>
          <cell r="D808" t="str">
            <v>COFFRAGE FV RELEVAGE 18EH 8X4.5</v>
          </cell>
          <cell r="E808">
            <v>12</v>
          </cell>
          <cell r="F808" t="str">
            <v>KITS BACS/KITS COFFRAGES</v>
          </cell>
          <cell r="G808">
            <v>3</v>
          </cell>
          <cell r="H808" t="str">
            <v>KITS COFFRAGES</v>
          </cell>
          <cell r="I808" t="str">
            <v>NB COFFR</v>
          </cell>
          <cell r="J808" t="str">
            <v>NB de ventes de coffrage PVC</v>
          </cell>
          <cell r="M808" t="str">
            <v>AQUATIRIS</v>
          </cell>
          <cell r="N808" t="str">
            <v>&lt;Non référencé&gt;</v>
          </cell>
          <cell r="O808" t="str">
            <v>&lt;Article non référencé&gt;</v>
          </cell>
          <cell r="Q808">
            <v>1</v>
          </cell>
          <cell r="R808">
            <v>0</v>
          </cell>
          <cell r="S808" t="e">
            <v>#N/A</v>
          </cell>
          <cell r="T808" t="e">
            <v>#N/A</v>
          </cell>
          <cell r="U808" t="e">
            <v>#N/A</v>
          </cell>
          <cell r="V808" t="str">
            <v>-</v>
          </cell>
          <cell r="W808">
            <v>0</v>
          </cell>
          <cell r="X808">
            <v>1557.0591000000002</v>
          </cell>
          <cell r="Y808">
            <v>0</v>
          </cell>
          <cell r="Z808"/>
          <cell r="AA808"/>
          <cell r="AB808">
            <v>1588.8264000000001</v>
          </cell>
          <cell r="AC808" t="str">
            <v>OK</v>
          </cell>
          <cell r="AD808">
            <v>0</v>
          </cell>
          <cell r="AE808" t="str">
            <v>EUR</v>
          </cell>
          <cell r="AF808">
            <v>0</v>
          </cell>
          <cell r="AI808" t="str">
            <v>NORM</v>
          </cell>
          <cell r="AJ808" t="str">
            <v>Normal</v>
          </cell>
          <cell r="AM808" t="str">
            <v>PX1.2</v>
          </cell>
          <cell r="AN808" t="str">
            <v>Prix magasin + 20% de marg</v>
          </cell>
          <cell r="AP808">
            <v>0</v>
          </cell>
          <cell r="AQ808">
            <v>0</v>
          </cell>
          <cell r="AS808">
            <v>2397.11</v>
          </cell>
          <cell r="AT808">
            <v>2379.6203749999995</v>
          </cell>
          <cell r="AU808">
            <v>2425.6451999999999</v>
          </cell>
        </row>
        <row r="809">
          <cell r="A809" t="str">
            <v>T200EVAC</v>
          </cell>
          <cell r="C809" t="str">
            <v>AN</v>
          </cell>
          <cell r="D809" t="str">
            <v>TUBE PVC DN200 4 m</v>
          </cell>
          <cell r="M809" t="str">
            <v>SORODIST</v>
          </cell>
          <cell r="N809" t="str">
            <v>TE200NF</v>
          </cell>
          <cell r="O809" t="str">
            <v>Tube PVC Evacuation NF 4 m DN200</v>
          </cell>
          <cell r="Q809">
            <v>1</v>
          </cell>
          <cell r="R809">
            <v>1</v>
          </cell>
          <cell r="S809" t="e">
            <v>#N/A</v>
          </cell>
          <cell r="T809" t="e">
            <v>#N/A</v>
          </cell>
          <cell r="U809" t="e">
            <v>#N/A</v>
          </cell>
          <cell r="V809">
            <v>8.56</v>
          </cell>
          <cell r="W809">
            <v>8.56</v>
          </cell>
          <cell r="X809">
            <v>10.202999999999999</v>
          </cell>
          <cell r="Y809"/>
          <cell r="Z809"/>
          <cell r="AA809"/>
          <cell r="AB809">
            <v>10.202999999999999</v>
          </cell>
          <cell r="AC809" t="str">
            <v>OK</v>
          </cell>
          <cell r="AD809">
            <v>8.56</v>
          </cell>
          <cell r="AE809" t="str">
            <v>EUR</v>
          </cell>
          <cell r="AF809">
            <v>0</v>
          </cell>
          <cell r="AI809" t="str">
            <v>NORM</v>
          </cell>
          <cell r="AJ809" t="str">
            <v>Normal</v>
          </cell>
          <cell r="AM809" t="str">
            <v>PX1.2</v>
          </cell>
          <cell r="AN809" t="str">
            <v>Prix magasin + 20% de marg</v>
          </cell>
          <cell r="AP809">
            <v>0</v>
          </cell>
          <cell r="AQ809">
            <v>0</v>
          </cell>
          <cell r="AS809">
            <v>12.84</v>
          </cell>
          <cell r="AT809">
            <v>15.304499999999999</v>
          </cell>
          <cell r="AU809">
            <v>15.304499999999999</v>
          </cell>
        </row>
        <row r="810">
          <cell r="A810" t="str">
            <v>T25EVAC</v>
          </cell>
          <cell r="C810" t="str">
            <v>AN</v>
          </cell>
          <cell r="D810" t="str">
            <v>TUBE PVC DN25 5 M</v>
          </cell>
          <cell r="E810">
            <v>8</v>
          </cell>
          <cell r="F810" t="str">
            <v>PVC/PE</v>
          </cell>
          <cell r="G810">
            <v>4</v>
          </cell>
          <cell r="H810" t="str">
            <v>PVC/PE</v>
          </cell>
          <cell r="K810">
            <v>3</v>
          </cell>
          <cell r="L810" t="str">
            <v>PVC EVACUATION / VENTILATION / DRAINAGE</v>
          </cell>
          <cell r="M810" t="str">
            <v>SORODIST</v>
          </cell>
          <cell r="N810" t="str">
            <v>TPPVC25</v>
          </cell>
          <cell r="O810" t="str">
            <v>TUBE PVC DN25 (ML)</v>
          </cell>
          <cell r="Q810">
            <v>1</v>
          </cell>
          <cell r="R810">
            <v>5</v>
          </cell>
          <cell r="S810" t="e">
            <v>#N/A</v>
          </cell>
          <cell r="T810" t="e">
            <v>#N/A</v>
          </cell>
          <cell r="U810" t="e">
            <v>#N/A</v>
          </cell>
          <cell r="V810">
            <v>4</v>
          </cell>
          <cell r="W810">
            <v>4</v>
          </cell>
          <cell r="X810">
            <v>6.3150000000000004</v>
          </cell>
          <cell r="Y810">
            <v>4</v>
          </cell>
          <cell r="Z810">
            <v>2.3150000000000004</v>
          </cell>
          <cell r="AA810"/>
          <cell r="AB810">
            <v>0</v>
          </cell>
          <cell r="AD810">
            <v>4</v>
          </cell>
          <cell r="AE810" t="str">
            <v>EUR</v>
          </cell>
          <cell r="AF810">
            <v>0</v>
          </cell>
          <cell r="AI810" t="str">
            <v>NORM</v>
          </cell>
          <cell r="AJ810" t="str">
            <v>Normal</v>
          </cell>
          <cell r="AM810" t="str">
            <v>PX1.2</v>
          </cell>
          <cell r="AN810" t="str">
            <v>Prix magasin + 20% de marg</v>
          </cell>
          <cell r="AP810">
            <v>0</v>
          </cell>
          <cell r="AQ810">
            <v>0</v>
          </cell>
          <cell r="AS810">
            <v>0</v>
          </cell>
          <cell r="AT810">
            <v>0</v>
          </cell>
          <cell r="AU810">
            <v>0</v>
          </cell>
        </row>
        <row r="811">
          <cell r="A811" t="str">
            <v>T25PN162M</v>
          </cell>
          <cell r="C811" t="str">
            <v>AN</v>
          </cell>
          <cell r="D811" t="str">
            <v>TUBE PVC PRESSION PN16 DN25 2 M</v>
          </cell>
          <cell r="E811">
            <v>8</v>
          </cell>
          <cell r="F811" t="str">
            <v>PVC/PE</v>
          </cell>
          <cell r="G811">
            <v>4</v>
          </cell>
          <cell r="H811" t="str">
            <v>PVC/PE</v>
          </cell>
          <cell r="K811">
            <v>3</v>
          </cell>
          <cell r="L811" t="str">
            <v>PVC EVACUATION / VENTILATION / DRAINAGE</v>
          </cell>
          <cell r="M811" t="str">
            <v>SORODIST</v>
          </cell>
          <cell r="N811" t="str">
            <v>TP25/163</v>
          </cell>
          <cell r="O811" t="str">
            <v>TUBE PVC PRESSION PN16 DN25 2 M</v>
          </cell>
          <cell r="P811" t="str">
            <v>ML</v>
          </cell>
          <cell r="Q811">
            <v>1</v>
          </cell>
          <cell r="R811">
            <v>1</v>
          </cell>
          <cell r="S811" t="e">
            <v>#N/A</v>
          </cell>
          <cell r="T811" t="e">
            <v>#N/A</v>
          </cell>
          <cell r="U811" t="e">
            <v>#N/A</v>
          </cell>
          <cell r="V811">
            <v>1.1000000000000001</v>
          </cell>
          <cell r="W811">
            <v>1.1000000000000001</v>
          </cell>
          <cell r="X811">
            <v>1.1000000000000001</v>
          </cell>
          <cell r="Y811"/>
          <cell r="Z811"/>
          <cell r="AA811"/>
          <cell r="AB811">
            <v>1.1000000000000001</v>
          </cell>
          <cell r="AC811" t="str">
            <v>OK</v>
          </cell>
          <cell r="AD811">
            <v>1.1000000000000001</v>
          </cell>
          <cell r="AE811" t="str">
            <v>EUR</v>
          </cell>
          <cell r="AF811">
            <v>0</v>
          </cell>
          <cell r="AI811" t="str">
            <v>NORM</v>
          </cell>
          <cell r="AJ811" t="str">
            <v>Normal</v>
          </cell>
          <cell r="AM811" t="str">
            <v>PX1.2</v>
          </cell>
          <cell r="AN811" t="str">
            <v>Prix magasin + 20% de marg</v>
          </cell>
          <cell r="AP811">
            <v>0</v>
          </cell>
          <cell r="AQ811">
            <v>0</v>
          </cell>
          <cell r="AS811">
            <v>1.65</v>
          </cell>
          <cell r="AT811">
            <v>1.6500000000000001</v>
          </cell>
          <cell r="AU811">
            <v>1.6500000000000001</v>
          </cell>
        </row>
        <row r="812">
          <cell r="A812" t="str">
            <v>PCG16EH</v>
          </cell>
          <cell r="C812" t="e">
            <v>#N/A</v>
          </cell>
          <cell r="D812" t="str">
            <v>COFFRAGE FV GRAVITAIRE 16EH 8X4</v>
          </cell>
          <cell r="E812">
            <v>12</v>
          </cell>
          <cell r="F812" t="str">
            <v>KITS BACS/KITS COFFRAGES</v>
          </cell>
          <cell r="G812">
            <v>3</v>
          </cell>
          <cell r="H812" t="str">
            <v>KITS COFFRAGES</v>
          </cell>
          <cell r="I812" t="str">
            <v>NB COFFR</v>
          </cell>
          <cell r="J812" t="str">
            <v>NB de ventes de coffrage PVC</v>
          </cell>
          <cell r="M812" t="str">
            <v>AQUATIRIS</v>
          </cell>
          <cell r="N812" t="str">
            <v>&lt;Non référencé&gt;</v>
          </cell>
          <cell r="O812" t="str">
            <v>&lt;Article non référencé&gt;</v>
          </cell>
          <cell r="Q812">
            <v>1</v>
          </cell>
          <cell r="R812">
            <v>0</v>
          </cell>
          <cell r="S812" t="e">
            <v>#N/A</v>
          </cell>
          <cell r="T812" t="e">
            <v>#N/A</v>
          </cell>
          <cell r="U812" t="e">
            <v>#N/A</v>
          </cell>
          <cell r="V812" t="str">
            <v>-</v>
          </cell>
          <cell r="W812">
            <v>0</v>
          </cell>
          <cell r="X812">
            <v>1591.1205</v>
          </cell>
          <cell r="Y812">
            <v>0</v>
          </cell>
          <cell r="Z812"/>
          <cell r="AA812"/>
          <cell r="AB812">
            <v>1628.3199</v>
          </cell>
          <cell r="AC812" t="str">
            <v>OK</v>
          </cell>
          <cell r="AD812">
            <v>0</v>
          </cell>
          <cell r="AE812" t="str">
            <v>EUR</v>
          </cell>
          <cell r="AF812">
            <v>0</v>
          </cell>
          <cell r="AI812" t="str">
            <v>NORM</v>
          </cell>
          <cell r="AJ812" t="str">
            <v>Normal</v>
          </cell>
          <cell r="AM812" t="str">
            <v>PX1.2</v>
          </cell>
          <cell r="AN812" t="str">
            <v>Prix magasin + 20% de marg</v>
          </cell>
          <cell r="AP812">
            <v>0</v>
          </cell>
          <cell r="AQ812">
            <v>0</v>
          </cell>
          <cell r="AS812">
            <v>2422.5</v>
          </cell>
          <cell r="AT812">
            <v>2426.4530999999997</v>
          </cell>
          <cell r="AU812">
            <v>2480.7879499999999</v>
          </cell>
        </row>
        <row r="813">
          <cell r="A813" t="str">
            <v>T403</v>
          </cell>
          <cell r="C813" t="str">
            <v>AN</v>
          </cell>
          <cell r="D813" t="str">
            <v>TE ALU 40/40/3 ML</v>
          </cell>
          <cell r="M813" t="str">
            <v>KLOECKNER</v>
          </cell>
          <cell r="N813">
            <v>913207509</v>
          </cell>
          <cell r="O813" t="str">
            <v>ALU TE 6060 40*40*3</v>
          </cell>
          <cell r="P813" t="str">
            <v>Barre de 606 cm</v>
          </cell>
          <cell r="Q813">
            <v>6.06</v>
          </cell>
          <cell r="R813">
            <v>0</v>
          </cell>
          <cell r="S813" t="e">
            <v>#N/A</v>
          </cell>
          <cell r="T813" t="e">
            <v>#N/A</v>
          </cell>
          <cell r="U813" t="e">
            <v>#N/A</v>
          </cell>
          <cell r="V813">
            <v>3.29</v>
          </cell>
          <cell r="W813">
            <v>3.29</v>
          </cell>
          <cell r="X813">
            <v>3.29</v>
          </cell>
          <cell r="Y813"/>
          <cell r="Z813"/>
          <cell r="AA813"/>
          <cell r="AB813">
            <v>3.29</v>
          </cell>
          <cell r="AC813" t="str">
            <v>OK</v>
          </cell>
          <cell r="AD813">
            <v>3.03</v>
          </cell>
          <cell r="AE813" t="str">
            <v>EUR</v>
          </cell>
          <cell r="AF813">
            <v>0</v>
          </cell>
          <cell r="AI813" t="str">
            <v>NORM</v>
          </cell>
          <cell r="AJ813" t="str">
            <v>Normal</v>
          </cell>
          <cell r="AM813" t="str">
            <v>PX1.2</v>
          </cell>
          <cell r="AN813" t="str">
            <v>Prix magasin + 20% de marg</v>
          </cell>
          <cell r="AP813">
            <v>0</v>
          </cell>
          <cell r="AQ813">
            <v>0</v>
          </cell>
          <cell r="AS813">
            <v>7.95</v>
          </cell>
          <cell r="AT813">
            <v>8.2249999999999996</v>
          </cell>
          <cell r="AU813">
            <v>8.2249999999999996</v>
          </cell>
        </row>
        <row r="814">
          <cell r="A814" t="str">
            <v>KCAREXPVC6EH</v>
          </cell>
          <cell r="C814" t="str">
            <v>AF</v>
          </cell>
          <cell r="D814" t="str">
            <v>KIT CAREX 6 EH COFFRAGE PVC</v>
          </cell>
          <cell r="E814">
            <v>12</v>
          </cell>
          <cell r="F814" t="str">
            <v>KITS BACS/KITS COFFRAGES</v>
          </cell>
          <cell r="G814">
            <v>15</v>
          </cell>
          <cell r="H814" t="str">
            <v>KIT CAREX</v>
          </cell>
          <cell r="K814">
            <v>1</v>
          </cell>
          <cell r="L814" t="str">
            <v>KIT BACS / KITS COFFRAGE</v>
          </cell>
          <cell r="M814" t="str">
            <v>AQUATIRIS</v>
          </cell>
          <cell r="N814" t="str">
            <v>&lt;Non référencé&gt;</v>
          </cell>
          <cell r="O814" t="str">
            <v>&lt;Article non référencé&gt;</v>
          </cell>
          <cell r="Q814">
            <v>1</v>
          </cell>
          <cell r="R814">
            <v>0</v>
          </cell>
          <cell r="S814" t="e">
            <v>#N/A</v>
          </cell>
          <cell r="T814" t="e">
            <v>#N/A</v>
          </cell>
          <cell r="U814" t="e">
            <v>#N/A</v>
          </cell>
          <cell r="V814">
            <v>0</v>
          </cell>
          <cell r="W814">
            <v>0</v>
          </cell>
          <cell r="X814">
            <v>0</v>
          </cell>
          <cell r="Y814">
            <v>0</v>
          </cell>
          <cell r="Z814">
            <v>0</v>
          </cell>
          <cell r="AA814"/>
          <cell r="AB814">
            <v>1668.625875</v>
          </cell>
          <cell r="AC814" t="str">
            <v>OK</v>
          </cell>
          <cell r="AD814">
            <v>0</v>
          </cell>
          <cell r="AE814" t="str">
            <v>EUR</v>
          </cell>
          <cell r="AF814">
            <v>0</v>
          </cell>
          <cell r="AI814" t="str">
            <v>NORM</v>
          </cell>
          <cell r="AJ814" t="str">
            <v>Normal</v>
          </cell>
          <cell r="AP814">
            <v>0</v>
          </cell>
          <cell r="AQ814">
            <v>0</v>
          </cell>
          <cell r="AS814">
            <v>2825</v>
          </cell>
          <cell r="AT814">
            <v>0</v>
          </cell>
          <cell r="AU814">
            <v>2483.5606137500004</v>
          </cell>
        </row>
        <row r="815">
          <cell r="A815" t="str">
            <v>PCR20EHB</v>
          </cell>
          <cell r="C815" t="e">
            <v>#N/A</v>
          </cell>
          <cell r="D815" t="str">
            <v>COFFRAGE FV RELEVAGE 20EH 8X5</v>
          </cell>
          <cell r="E815">
            <v>12</v>
          </cell>
          <cell r="F815" t="str">
            <v>KITS BACS/KITS COFFRAGES</v>
          </cell>
          <cell r="G815">
            <v>3</v>
          </cell>
          <cell r="H815" t="str">
            <v>KITS COFFRAGES</v>
          </cell>
          <cell r="I815" t="str">
            <v>NB COFFR</v>
          </cell>
          <cell r="J815" t="str">
            <v>NB de ventes de coffrage PVC</v>
          </cell>
          <cell r="M815" t="str">
            <v>AQUATIRIS</v>
          </cell>
          <cell r="N815" t="str">
            <v>&lt;Non référencé&gt;</v>
          </cell>
          <cell r="O815" t="str">
            <v>&lt;Article non référencé&gt;</v>
          </cell>
          <cell r="Q815">
            <v>1</v>
          </cell>
          <cell r="R815">
            <v>0</v>
          </cell>
          <cell r="S815" t="e">
            <v>#N/A</v>
          </cell>
          <cell r="T815" t="e">
            <v>#N/A</v>
          </cell>
          <cell r="U815" t="e">
            <v>#N/A</v>
          </cell>
          <cell r="V815" t="str">
            <v>-</v>
          </cell>
          <cell r="W815">
            <v>0</v>
          </cell>
          <cell r="X815">
            <v>1626.5708</v>
          </cell>
          <cell r="Y815">
            <v>0</v>
          </cell>
          <cell r="Z815"/>
          <cell r="AA815"/>
          <cell r="AB815">
            <v>1659.047</v>
          </cell>
          <cell r="AC815" t="str">
            <v>OK</v>
          </cell>
          <cell r="AD815">
            <v>0</v>
          </cell>
          <cell r="AE815" t="str">
            <v>EUR</v>
          </cell>
          <cell r="AF815">
            <v>0</v>
          </cell>
          <cell r="AI815" t="str">
            <v>NORM</v>
          </cell>
          <cell r="AJ815" t="str">
            <v>Normal</v>
          </cell>
          <cell r="AM815" t="str">
            <v>PX1.2</v>
          </cell>
          <cell r="AN815" t="str">
            <v>Prix magasin + 20% de marg</v>
          </cell>
          <cell r="AP815">
            <v>0</v>
          </cell>
          <cell r="AQ815">
            <v>0</v>
          </cell>
          <cell r="AS815">
            <v>2495.67</v>
          </cell>
          <cell r="AT815">
            <v>2485.2132499999998</v>
          </cell>
          <cell r="AU815">
            <v>2532.2342999999996</v>
          </cell>
        </row>
        <row r="816">
          <cell r="A816" t="str">
            <v>PCG18EHA</v>
          </cell>
          <cell r="C816" t="e">
            <v>#N/A</v>
          </cell>
          <cell r="D816" t="str">
            <v>COFFRAGE FV GRAVITAIRE 18EH 8X4.5</v>
          </cell>
          <cell r="E816">
            <v>12</v>
          </cell>
          <cell r="F816" t="str">
            <v>KITS BACS/KITS COFFRAGES</v>
          </cell>
          <cell r="G816">
            <v>3</v>
          </cell>
          <cell r="H816" t="str">
            <v>KITS COFFRAGES</v>
          </cell>
          <cell r="I816" t="str">
            <v>NB COFFR</v>
          </cell>
          <cell r="J816" t="str">
            <v>NB de ventes de coffrage PVC</v>
          </cell>
          <cell r="M816" t="str">
            <v>AQUATIRIS</v>
          </cell>
          <cell r="N816" t="str">
            <v>&lt;Non référencé&gt;</v>
          </cell>
          <cell r="O816" t="str">
            <v>&lt;Article non référencé&gt;</v>
          </cell>
          <cell r="Q816">
            <v>1</v>
          </cell>
          <cell r="R816">
            <v>0</v>
          </cell>
          <cell r="S816" t="e">
            <v>#N/A</v>
          </cell>
          <cell r="T816" t="e">
            <v>#N/A</v>
          </cell>
          <cell r="U816" t="e">
            <v>#N/A</v>
          </cell>
          <cell r="V816" t="str">
            <v>-</v>
          </cell>
          <cell r="W816">
            <v>0</v>
          </cell>
          <cell r="X816">
            <v>1640.7487000000001</v>
          </cell>
          <cell r="Y816">
            <v>0</v>
          </cell>
          <cell r="Z816"/>
          <cell r="AA816"/>
          <cell r="AB816">
            <v>1678.2245</v>
          </cell>
          <cell r="AC816" t="str">
            <v>OK</v>
          </cell>
          <cell r="AD816">
            <v>0</v>
          </cell>
          <cell r="AE816" t="str">
            <v>EUR</v>
          </cell>
          <cell r="AF816">
            <v>0</v>
          </cell>
          <cell r="AI816" t="str">
            <v>NORM</v>
          </cell>
          <cell r="AJ816" t="str">
            <v>Normal</v>
          </cell>
          <cell r="AM816" t="str">
            <v>PX1.2</v>
          </cell>
          <cell r="AN816" t="str">
            <v>Prix magasin + 20% de marg</v>
          </cell>
          <cell r="AP816">
            <v>0</v>
          </cell>
          <cell r="AQ816">
            <v>0</v>
          </cell>
          <cell r="AS816">
            <v>2511.38</v>
          </cell>
          <cell r="AT816">
            <v>2503.1983999999998</v>
          </cell>
          <cell r="AU816">
            <v>2557.68885</v>
          </cell>
        </row>
        <row r="817">
          <cell r="A817" t="str">
            <v>T9040</v>
          </cell>
          <cell r="C817" t="e">
            <v>#N/A</v>
          </cell>
          <cell r="D817" t="str">
            <v>TE DE PRESSION D40</v>
          </cell>
          <cell r="E817">
            <v>8</v>
          </cell>
          <cell r="F817" t="str">
            <v>PVC/PE</v>
          </cell>
          <cell r="G817">
            <v>4</v>
          </cell>
          <cell r="H817" t="str">
            <v>PVC/PE</v>
          </cell>
          <cell r="K817">
            <v>1</v>
          </cell>
          <cell r="L817" t="str">
            <v>RACCORD PVC PRESSION &amp; PE</v>
          </cell>
          <cell r="M817" t="str">
            <v>SORODIST</v>
          </cell>
          <cell r="N817" t="str">
            <v>MTEP40</v>
          </cell>
          <cell r="O817" t="str">
            <v>TE DE PRESSION DIAMETRE 40</v>
          </cell>
          <cell r="Q817">
            <v>1</v>
          </cell>
          <cell r="R817">
            <v>1</v>
          </cell>
          <cell r="S817" t="e">
            <v>#N/A</v>
          </cell>
          <cell r="T817" t="e">
            <v>#N/A</v>
          </cell>
          <cell r="U817" t="e">
            <v>#N/A</v>
          </cell>
          <cell r="V817">
            <v>0.56999999999999995</v>
          </cell>
          <cell r="W817">
            <v>0.56999999999999995</v>
          </cell>
          <cell r="X817" t="e">
            <v>#N/A</v>
          </cell>
          <cell r="Y817">
            <v>0.56999999999999995</v>
          </cell>
          <cell r="Z817"/>
          <cell r="AA817"/>
          <cell r="AB817" t="e">
            <v>#N/A</v>
          </cell>
          <cell r="AC817"/>
          <cell r="AD817">
            <v>0.56999999999999995</v>
          </cell>
          <cell r="AE817" t="str">
            <v>EUR</v>
          </cell>
          <cell r="AF817">
            <v>0</v>
          </cell>
          <cell r="AI817" t="str">
            <v>NORM</v>
          </cell>
          <cell r="AJ817" t="str">
            <v>Normal</v>
          </cell>
          <cell r="AM817" t="str">
            <v>PX1.2</v>
          </cell>
          <cell r="AN817" t="str">
            <v>Prix magasin + 20% de marg</v>
          </cell>
          <cell r="AP817">
            <v>0</v>
          </cell>
          <cell r="AQ817">
            <v>0</v>
          </cell>
          <cell r="AS817">
            <v>0.71</v>
          </cell>
          <cell r="AT817" t="e">
            <v>#N/A</v>
          </cell>
          <cell r="AU817" t="e">
            <v>#N/A</v>
          </cell>
        </row>
        <row r="818">
          <cell r="A818" t="str">
            <v>PSFV12EH6X4</v>
          </cell>
          <cell r="C818" t="e">
            <v>#N/A</v>
          </cell>
          <cell r="D818" t="str">
            <v>PACK  FV GEO 1.52MM 12EH 6X4 AVEC GRILLES</v>
          </cell>
          <cell r="E818">
            <v>1</v>
          </cell>
          <cell r="F818" t="str">
            <v>MEMBRANES ET ANTI-RACINES</v>
          </cell>
          <cell r="G818">
            <v>2</v>
          </cell>
          <cell r="H818" t="str">
            <v>MEMBRANES ET ANTI-RACINES</v>
          </cell>
          <cell r="I818" t="str">
            <v>NB FV</v>
          </cell>
          <cell r="J818" t="str">
            <v>NB de ventes packs FV</v>
          </cell>
          <cell r="K818">
            <v>1</v>
          </cell>
          <cell r="L818" t="str">
            <v>Pack EPDM FV</v>
          </cell>
          <cell r="M818" t="str">
            <v>AQUATIRIS</v>
          </cell>
          <cell r="N818" t="str">
            <v>&lt;Non référencé&gt;</v>
          </cell>
          <cell r="O818" t="str">
            <v>&lt;Article non référencé&gt;</v>
          </cell>
          <cell r="Q818">
            <v>1</v>
          </cell>
          <cell r="R818">
            <v>0</v>
          </cell>
          <cell r="S818" t="e">
            <v>#N/A</v>
          </cell>
          <cell r="T818" t="e">
            <v>#N/A</v>
          </cell>
          <cell r="U818" t="e">
            <v>#N/A</v>
          </cell>
          <cell r="V818">
            <v>0</v>
          </cell>
          <cell r="W818">
            <v>0</v>
          </cell>
          <cell r="X818">
            <v>1688.48</v>
          </cell>
          <cell r="Y818">
            <v>0</v>
          </cell>
          <cell r="Z818"/>
          <cell r="AA818"/>
          <cell r="AB818">
            <v>1860.0174999999999</v>
          </cell>
          <cell r="AC818" t="str">
            <v>OK</v>
          </cell>
          <cell r="AD818">
            <v>0</v>
          </cell>
          <cell r="AE818" t="str">
            <v>EUR</v>
          </cell>
          <cell r="AF818">
            <v>0</v>
          </cell>
          <cell r="AI818" t="str">
            <v>NORM</v>
          </cell>
          <cell r="AJ818" t="str">
            <v>Normal</v>
          </cell>
          <cell r="AM818" t="str">
            <v>PX1.2</v>
          </cell>
          <cell r="AN818" t="str">
            <v>Prix magasin + 20% de marg</v>
          </cell>
          <cell r="AP818">
            <v>0</v>
          </cell>
          <cell r="AQ818">
            <v>0</v>
          </cell>
          <cell r="AS818">
            <v>2311.5300000000002</v>
          </cell>
          <cell r="AT818">
            <v>2413.6194999999998</v>
          </cell>
          <cell r="AU818">
            <v>2641.6443749999999</v>
          </cell>
        </row>
        <row r="819">
          <cell r="A819" t="str">
            <v>PCG20EHB</v>
          </cell>
          <cell r="C819" t="e">
            <v>#N/A</v>
          </cell>
          <cell r="D819" t="str">
            <v>COFFRAGE FV GRAVITAIRE 20EH 8X5</v>
          </cell>
          <cell r="E819">
            <v>12</v>
          </cell>
          <cell r="F819" t="str">
            <v>KITS BACS/KITS COFFRAGES</v>
          </cell>
          <cell r="G819">
            <v>3</v>
          </cell>
          <cell r="H819" t="str">
            <v>KITS COFFRAGES</v>
          </cell>
          <cell r="I819" t="str">
            <v>NB COFFR</v>
          </cell>
          <cell r="J819" t="str">
            <v>NB de ventes de coffrage PVC</v>
          </cell>
          <cell r="M819" t="str">
            <v>AQUATIRIS</v>
          </cell>
          <cell r="N819" t="str">
            <v>&lt;Non référencé&gt;</v>
          </cell>
          <cell r="O819" t="str">
            <v>&lt;Article non référencé&gt;</v>
          </cell>
          <cell r="Q819">
            <v>1</v>
          </cell>
          <cell r="R819">
            <v>0</v>
          </cell>
          <cell r="S819" t="e">
            <v>#N/A</v>
          </cell>
          <cell r="T819" t="e">
            <v>#N/A</v>
          </cell>
          <cell r="U819" t="e">
            <v>#N/A</v>
          </cell>
          <cell r="V819" t="str">
            <v>-</v>
          </cell>
          <cell r="W819">
            <v>0</v>
          </cell>
          <cell r="X819">
            <v>1724.2335</v>
          </cell>
          <cell r="Y819">
            <v>0</v>
          </cell>
          <cell r="Z819"/>
          <cell r="AA819"/>
          <cell r="AB819">
            <v>1762.4182000000003</v>
          </cell>
          <cell r="AC819" t="str">
            <v>OK</v>
          </cell>
          <cell r="AD819">
            <v>0</v>
          </cell>
          <cell r="AE819" t="str">
            <v>EUR</v>
          </cell>
          <cell r="AF819">
            <v>0</v>
          </cell>
          <cell r="AI819" t="str">
            <v>NORM</v>
          </cell>
          <cell r="AJ819" t="str">
            <v>Normal</v>
          </cell>
          <cell r="AM819" t="str">
            <v>PX1.2</v>
          </cell>
          <cell r="AN819" t="str">
            <v>Prix magasin + 20% de marg</v>
          </cell>
          <cell r="AP819">
            <v>0</v>
          </cell>
          <cell r="AQ819">
            <v>0</v>
          </cell>
          <cell r="AS819">
            <v>2626.53</v>
          </cell>
          <cell r="AT819">
            <v>2629.7509249999998</v>
          </cell>
          <cell r="AU819">
            <v>2685.2375999999995</v>
          </cell>
        </row>
        <row r="820">
          <cell r="A820" t="str">
            <v>PSFV12EH8X3</v>
          </cell>
          <cell r="C820" t="e">
            <v>#N/A</v>
          </cell>
          <cell r="D820" t="str">
            <v>PACK  FV GEO 1.52MM 12EH 8X3 AVEC GRILLES</v>
          </cell>
          <cell r="E820">
            <v>1</v>
          </cell>
          <cell r="F820" t="str">
            <v>MEMBRANES ET ANTI-RACINES</v>
          </cell>
          <cell r="G820">
            <v>2</v>
          </cell>
          <cell r="H820" t="str">
            <v>MEMBRANES ET ANTI-RACINES</v>
          </cell>
          <cell r="I820" t="str">
            <v>NB FV</v>
          </cell>
          <cell r="J820" t="str">
            <v>NB de ventes packs FV</v>
          </cell>
          <cell r="K820">
            <v>1</v>
          </cell>
          <cell r="L820" t="str">
            <v>Pack EPDM FV</v>
          </cell>
          <cell r="M820" t="str">
            <v>AQUATIRIS</v>
          </cell>
          <cell r="N820" t="str">
            <v>&lt;Non référencé&gt;</v>
          </cell>
          <cell r="O820" t="str">
            <v>&lt;Article non référencé&gt;</v>
          </cell>
          <cell r="Q820">
            <v>1</v>
          </cell>
          <cell r="R820">
            <v>0</v>
          </cell>
          <cell r="S820" t="e">
            <v>#N/A</v>
          </cell>
          <cell r="T820" t="e">
            <v>#N/A</v>
          </cell>
          <cell r="U820" t="e">
            <v>#N/A</v>
          </cell>
          <cell r="V820">
            <v>0</v>
          </cell>
          <cell r="W820">
            <v>0</v>
          </cell>
          <cell r="X820">
            <v>1742.71</v>
          </cell>
          <cell r="Y820">
            <v>0</v>
          </cell>
          <cell r="Z820"/>
          <cell r="AA820"/>
          <cell r="AB820">
            <v>1937.46</v>
          </cell>
          <cell r="AC820" t="str">
            <v>OK</v>
          </cell>
          <cell r="AD820">
            <v>0</v>
          </cell>
          <cell r="AE820" t="str">
            <v>EUR</v>
          </cell>
          <cell r="AF820">
            <v>0</v>
          </cell>
          <cell r="AI820" t="str">
            <v>NORM</v>
          </cell>
          <cell r="AJ820" t="str">
            <v>Normal</v>
          </cell>
          <cell r="AM820" t="str">
            <v>PX1.2</v>
          </cell>
          <cell r="AN820" t="str">
            <v>Prix magasin + 20% de marg</v>
          </cell>
          <cell r="AP820">
            <v>0</v>
          </cell>
          <cell r="AQ820">
            <v>0</v>
          </cell>
          <cell r="AS820">
            <v>2380.37</v>
          </cell>
          <cell r="AT820">
            <v>2480.875</v>
          </cell>
          <cell r="AU820">
            <v>2739.8125</v>
          </cell>
        </row>
        <row r="821">
          <cell r="A821" t="str">
            <v>BFV6EH</v>
          </cell>
          <cell r="C821" t="e">
            <v>#N/A</v>
          </cell>
          <cell r="D821" t="str">
            <v>KIT BAC PEHD 6 EH</v>
          </cell>
          <cell r="E821">
            <v>12</v>
          </cell>
          <cell r="F821" t="str">
            <v>KITS BACS/KITS COFFRAGES</v>
          </cell>
          <cell r="G821">
            <v>12</v>
          </cell>
          <cell r="H821" t="str">
            <v>KITS BACS</v>
          </cell>
          <cell r="I821" t="str">
            <v>NB BACS</v>
          </cell>
          <cell r="J821" t="str">
            <v>NB de ventes de kits bacs</v>
          </cell>
          <cell r="M821" t="str">
            <v>AQUATIRIS</v>
          </cell>
          <cell r="N821" t="str">
            <v>&lt;Non référencé&gt;</v>
          </cell>
          <cell r="O821" t="str">
            <v>&lt;Article non référencé&gt;</v>
          </cell>
          <cell r="Q821">
            <v>1</v>
          </cell>
          <cell r="R821">
            <v>0</v>
          </cell>
          <cell r="S821" t="e">
            <v>#N/A</v>
          </cell>
          <cell r="T821" t="e">
            <v>#N/A</v>
          </cell>
          <cell r="U821" t="e">
            <v>#N/A</v>
          </cell>
          <cell r="V821">
            <v>0</v>
          </cell>
          <cell r="W821">
            <v>0</v>
          </cell>
          <cell r="X821">
            <v>1882.2839999999999</v>
          </cell>
          <cell r="Y821">
            <v>0</v>
          </cell>
          <cell r="Z821"/>
          <cell r="AA821"/>
          <cell r="AB821">
            <v>1877.326</v>
          </cell>
          <cell r="AC821" t="str">
            <v>OK</v>
          </cell>
          <cell r="AD821">
            <v>0</v>
          </cell>
          <cell r="AE821" t="str">
            <v>EUR</v>
          </cell>
          <cell r="AF821">
            <v>0</v>
          </cell>
          <cell r="AI821" t="str">
            <v>NORM</v>
          </cell>
          <cell r="AJ821" t="str">
            <v>Normal</v>
          </cell>
          <cell r="AM821" t="str">
            <v>PX1.2</v>
          </cell>
          <cell r="AN821" t="str">
            <v>Prix magasin + 20% de marg</v>
          </cell>
          <cell r="AO821">
            <v>1</v>
          </cell>
          <cell r="AP821">
            <v>0</v>
          </cell>
          <cell r="AQ821">
            <v>0</v>
          </cell>
          <cell r="AS821">
            <v>2662.53</v>
          </cell>
          <cell r="AT821">
            <v>2832.6252400000003</v>
          </cell>
          <cell r="AU821">
            <v>2821.4602400000003</v>
          </cell>
        </row>
        <row r="822">
          <cell r="A822" t="str">
            <v>TD1003A</v>
          </cell>
          <cell r="C822" t="e">
            <v>#N/A</v>
          </cell>
          <cell r="D822" t="str">
            <v>TUBE VENTIL D100  ANTHRACITE</v>
          </cell>
          <cell r="M822" t="str">
            <v>NICOLL</v>
          </cell>
          <cell r="N822" t="str">
            <v>TD1003A</v>
          </cell>
          <cell r="O822" t="str">
            <v>TUBE VENTIL D100  ANTHRACITE</v>
          </cell>
          <cell r="Q822">
            <v>1</v>
          </cell>
          <cell r="R822">
            <v>1</v>
          </cell>
          <cell r="S822" t="e">
            <v>#N/A</v>
          </cell>
          <cell r="T822" t="e">
            <v>#N/A</v>
          </cell>
          <cell r="U822" t="e">
            <v>#N/A</v>
          </cell>
          <cell r="V822">
            <v>4.1100000000000003</v>
          </cell>
          <cell r="W822">
            <v>4.1100000000000003</v>
          </cell>
          <cell r="X822" t="e">
            <v>#N/A</v>
          </cell>
          <cell r="Y822">
            <v>4.1100000000000003</v>
          </cell>
          <cell r="Z822"/>
          <cell r="AA822"/>
          <cell r="AB822" t="e">
            <v>#N/A</v>
          </cell>
          <cell r="AC822"/>
          <cell r="AD822">
            <v>4.1100000000000003</v>
          </cell>
          <cell r="AE822" t="str">
            <v>EUR</v>
          </cell>
          <cell r="AF822">
            <v>0</v>
          </cell>
          <cell r="AI822" t="str">
            <v>NORM</v>
          </cell>
          <cell r="AJ822" t="str">
            <v>Normal</v>
          </cell>
          <cell r="AM822" t="str">
            <v>PX1.2</v>
          </cell>
          <cell r="AN822" t="str">
            <v>Prix magasin + 20% de marg</v>
          </cell>
          <cell r="AP822">
            <v>0</v>
          </cell>
          <cell r="AQ822">
            <v>0</v>
          </cell>
          <cell r="AS822">
            <v>6.25</v>
          </cell>
          <cell r="AT822" t="e">
            <v>#N/A</v>
          </cell>
          <cell r="AU822" t="e">
            <v>#N/A</v>
          </cell>
        </row>
        <row r="823">
          <cell r="A823" t="str">
            <v>TEFF87100</v>
          </cell>
          <cell r="C823" t="str">
            <v>AS</v>
          </cell>
          <cell r="D823" t="str">
            <v>TE PVC 87 FF D.100</v>
          </cell>
          <cell r="M823" t="str">
            <v>HTUBE</v>
          </cell>
          <cell r="N823" t="str">
            <v>TEFF87100</v>
          </cell>
          <cell r="O823" t="str">
            <v>TE PVC 87 FF D.100</v>
          </cell>
          <cell r="Q823">
            <v>1</v>
          </cell>
          <cell r="R823">
            <v>0</v>
          </cell>
          <cell r="S823" t="e">
            <v>#N/A</v>
          </cell>
          <cell r="T823" t="e">
            <v>#N/A</v>
          </cell>
          <cell r="U823" t="e">
            <v>#N/A</v>
          </cell>
          <cell r="V823">
            <v>0</v>
          </cell>
          <cell r="W823">
            <v>0</v>
          </cell>
          <cell r="X823">
            <v>0</v>
          </cell>
          <cell r="Y823">
            <v>0</v>
          </cell>
          <cell r="Z823">
            <v>0</v>
          </cell>
          <cell r="AA823"/>
          <cell r="AB823">
            <v>0</v>
          </cell>
          <cell r="AD823">
            <v>0</v>
          </cell>
          <cell r="AE823" t="str">
            <v>EUR</v>
          </cell>
          <cell r="AF823">
            <v>0</v>
          </cell>
          <cell r="AI823" t="str">
            <v>NORM</v>
          </cell>
          <cell r="AJ823" t="str">
            <v>Normal</v>
          </cell>
          <cell r="AM823" t="str">
            <v>PX1.2</v>
          </cell>
          <cell r="AN823" t="str">
            <v>Prix magasin + 20% de marg</v>
          </cell>
          <cell r="AP823">
            <v>0</v>
          </cell>
          <cell r="AQ823">
            <v>0</v>
          </cell>
          <cell r="AS823">
            <v>3.12</v>
          </cell>
          <cell r="AT823">
            <v>0</v>
          </cell>
          <cell r="AU823">
            <v>0</v>
          </cell>
        </row>
        <row r="824">
          <cell r="A824" t="str">
            <v>DGEOM915_110_3050</v>
          </cell>
          <cell r="C824" t="str">
            <v>AS</v>
          </cell>
          <cell r="D824" t="str">
            <v>ROULEAU 9M15 X 30M50 1.10MM</v>
          </cell>
          <cell r="E824">
            <v>1</v>
          </cell>
          <cell r="F824" t="str">
            <v>MEMBRANES ET ANTI-RACINES</v>
          </cell>
          <cell r="G824">
            <v>2</v>
          </cell>
          <cell r="H824" t="str">
            <v>MEMBRANES ET ANTI-RACINES</v>
          </cell>
          <cell r="K824">
            <v>5</v>
          </cell>
          <cell r="L824" t="str">
            <v>EPDM EN ROULEAU BRUT</v>
          </cell>
          <cell r="M824" t="str">
            <v>SODAF</v>
          </cell>
          <cell r="N824" t="str">
            <v>DGEOM915_110_3050</v>
          </cell>
          <cell r="O824" t="str">
            <v>ROULEAU 9M15 X 30M50 1.10MM</v>
          </cell>
          <cell r="Q824">
            <v>1</v>
          </cell>
          <cell r="R824">
            <v>0</v>
          </cell>
          <cell r="S824" t="e">
            <v>#N/A</v>
          </cell>
          <cell r="T824" t="e">
            <v>#N/A</v>
          </cell>
          <cell r="U824" t="e">
            <v>#N/A</v>
          </cell>
          <cell r="V824">
            <v>2002.6422</v>
          </cell>
          <cell r="W824">
            <v>2002.6422</v>
          </cell>
          <cell r="X824">
            <v>2002.6422</v>
          </cell>
          <cell r="Y824"/>
          <cell r="Z824"/>
          <cell r="AA824"/>
          <cell r="AB824">
            <v>2142.7399999999998</v>
          </cell>
          <cell r="AC824" t="str">
            <v>OK</v>
          </cell>
          <cell r="AD824">
            <v>0</v>
          </cell>
          <cell r="AE824" t="str">
            <v>EUR</v>
          </cell>
          <cell r="AF824">
            <v>0</v>
          </cell>
          <cell r="AI824" t="str">
            <v>NORM</v>
          </cell>
          <cell r="AJ824" t="str">
            <v>Normal</v>
          </cell>
          <cell r="AM824" t="str">
            <v>PX1.2</v>
          </cell>
          <cell r="AN824" t="str">
            <v>Prix magasin + 20% de marg</v>
          </cell>
          <cell r="AP824">
            <v>0</v>
          </cell>
          <cell r="AQ824">
            <v>0</v>
          </cell>
          <cell r="AS824">
            <v>2603.44</v>
          </cell>
          <cell r="AT824">
            <v>2663.514126</v>
          </cell>
          <cell r="AU824">
            <v>2849.8442</v>
          </cell>
        </row>
        <row r="825">
          <cell r="A825" t="str">
            <v>PSFV14EH8X3.5</v>
          </cell>
          <cell r="C825" t="e">
            <v>#N/A</v>
          </cell>
          <cell r="D825" t="str">
            <v>PACK FV GEO 1.52MM 14EH 8X3.5 AVEC GRILLES</v>
          </cell>
          <cell r="E825">
            <v>1</v>
          </cell>
          <cell r="F825" t="str">
            <v>MEMBRANES ET ANTI-RACINES</v>
          </cell>
          <cell r="G825">
            <v>2</v>
          </cell>
          <cell r="H825" t="str">
            <v>MEMBRANES ET ANTI-RACINES</v>
          </cell>
          <cell r="I825" t="str">
            <v>NB FV</v>
          </cell>
          <cell r="J825" t="str">
            <v>NB de ventes packs FV</v>
          </cell>
          <cell r="K825">
            <v>1</v>
          </cell>
          <cell r="L825" t="str">
            <v>Pack EPDM FV</v>
          </cell>
          <cell r="M825" t="str">
            <v>AQUATIRIS</v>
          </cell>
          <cell r="N825" t="str">
            <v>&lt;Non référencé&gt;</v>
          </cell>
          <cell r="O825" t="str">
            <v>&lt;Article non référencé&gt;</v>
          </cell>
          <cell r="Q825">
            <v>1</v>
          </cell>
          <cell r="R825">
            <v>0</v>
          </cell>
          <cell r="S825" t="e">
            <v>#N/A</v>
          </cell>
          <cell r="T825" t="e">
            <v>#N/A</v>
          </cell>
          <cell r="U825" t="e">
            <v>#N/A</v>
          </cell>
          <cell r="V825">
            <v>0</v>
          </cell>
          <cell r="W825">
            <v>0</v>
          </cell>
          <cell r="X825">
            <v>1854.1999999999996</v>
          </cell>
          <cell r="Y825">
            <v>0</v>
          </cell>
          <cell r="Z825"/>
          <cell r="AA825"/>
          <cell r="AB825">
            <v>2050.4224999999997</v>
          </cell>
          <cell r="AC825" t="str">
            <v>OK</v>
          </cell>
          <cell r="AD825">
            <v>0</v>
          </cell>
          <cell r="AE825" t="str">
            <v>EUR</v>
          </cell>
          <cell r="AF825">
            <v>0</v>
          </cell>
          <cell r="AI825" t="str">
            <v>NORM</v>
          </cell>
          <cell r="AJ825" t="str">
            <v>Normal</v>
          </cell>
          <cell r="AM825" t="str">
            <v>PX1.2</v>
          </cell>
          <cell r="AN825" t="str">
            <v>Prix magasin + 20% de marg</v>
          </cell>
          <cell r="AP825">
            <v>0</v>
          </cell>
          <cell r="AQ825">
            <v>0</v>
          </cell>
          <cell r="AS825">
            <v>2537.0500000000002</v>
          </cell>
          <cell r="AT825">
            <v>2647.1087000000002</v>
          </cell>
          <cell r="AU825">
            <v>2908.004625</v>
          </cell>
        </row>
        <row r="826">
          <cell r="A826" t="str">
            <v>TOILEUS</v>
          </cell>
          <cell r="C826" t="str">
            <v>AN</v>
          </cell>
          <cell r="D826" t="str">
            <v>TOILE AMERICANE MULTI USAGE 25 M</v>
          </cell>
          <cell r="M826" t="str">
            <v>SORODIST</v>
          </cell>
          <cell r="N826" t="str">
            <v>TOILEUS</v>
          </cell>
          <cell r="O826" t="str">
            <v>TOILE U.S.</v>
          </cell>
          <cell r="Q826">
            <v>1</v>
          </cell>
          <cell r="R826">
            <v>1</v>
          </cell>
          <cell r="S826" t="e">
            <v>#N/A</v>
          </cell>
          <cell r="T826" t="e">
            <v>#N/A</v>
          </cell>
          <cell r="U826" t="e">
            <v>#N/A</v>
          </cell>
          <cell r="V826">
            <v>0</v>
          </cell>
          <cell r="W826">
            <v>0</v>
          </cell>
          <cell r="X826">
            <v>6.07</v>
          </cell>
          <cell r="Y826">
            <v>0</v>
          </cell>
          <cell r="Z826">
            <v>6.07</v>
          </cell>
          <cell r="AA826"/>
          <cell r="AB826">
            <v>0</v>
          </cell>
          <cell r="AD826">
            <v>0</v>
          </cell>
          <cell r="AE826" t="str">
            <v>EUR</v>
          </cell>
          <cell r="AF826">
            <v>0</v>
          </cell>
          <cell r="AI826" t="str">
            <v>NORM</v>
          </cell>
          <cell r="AJ826" t="str">
            <v>Normal</v>
          </cell>
          <cell r="AM826" t="str">
            <v>PX1.2</v>
          </cell>
          <cell r="AN826" t="str">
            <v>Prix magasin + 20% de marg</v>
          </cell>
          <cell r="AP826">
            <v>0</v>
          </cell>
          <cell r="AQ826">
            <v>0</v>
          </cell>
          <cell r="AS826">
            <v>0</v>
          </cell>
          <cell r="AT826">
            <v>0</v>
          </cell>
          <cell r="AU826">
            <v>0</v>
          </cell>
        </row>
        <row r="827">
          <cell r="A827" t="str">
            <v>TOTEB</v>
          </cell>
          <cell r="C827" t="str">
            <v>AN</v>
          </cell>
          <cell r="D827" t="str">
            <v>TOTE BAG AQUATIRIS</v>
          </cell>
          <cell r="E827">
            <v>16</v>
          </cell>
          <cell r="F827" t="str">
            <v>SUPPORT DE COMMUNICATION</v>
          </cell>
          <cell r="M827" t="str">
            <v>ADAPEI</v>
          </cell>
          <cell r="N827" t="str">
            <v>TOTEB</v>
          </cell>
          <cell r="O827" t="str">
            <v>TOTE BAG AQUATIRIS</v>
          </cell>
          <cell r="Q827">
            <v>1</v>
          </cell>
          <cell r="R827">
            <v>0</v>
          </cell>
          <cell r="S827" t="e">
            <v>#N/A</v>
          </cell>
          <cell r="T827" t="e">
            <v>#N/A</v>
          </cell>
          <cell r="U827" t="e">
            <v>#N/A</v>
          </cell>
          <cell r="V827">
            <v>3.2</v>
          </cell>
          <cell r="W827">
            <v>3.2</v>
          </cell>
          <cell r="X827">
            <v>3.2</v>
          </cell>
          <cell r="Y827"/>
          <cell r="Z827"/>
          <cell r="AA827" t="str">
            <v>-</v>
          </cell>
          <cell r="AB827">
            <v>3.57</v>
          </cell>
          <cell r="AC827" t="str">
            <v>OK</v>
          </cell>
          <cell r="AD827">
            <v>3.2</v>
          </cell>
          <cell r="AE827" t="str">
            <v>EUR</v>
          </cell>
          <cell r="AF827">
            <v>0</v>
          </cell>
          <cell r="AI827" t="str">
            <v>NORM</v>
          </cell>
          <cell r="AJ827" t="str">
            <v>Normal</v>
          </cell>
          <cell r="AM827" t="str">
            <v>PX1.2</v>
          </cell>
          <cell r="AN827" t="str">
            <v>Prix magasin + 20% de marg</v>
          </cell>
          <cell r="AP827">
            <v>0</v>
          </cell>
          <cell r="AQ827">
            <v>0</v>
          </cell>
          <cell r="AS827">
            <v>4.16</v>
          </cell>
          <cell r="AT827">
            <v>4.2560000000000002</v>
          </cell>
          <cell r="AU827">
            <v>4.7481</v>
          </cell>
        </row>
        <row r="828">
          <cell r="A828" t="str">
            <v>PSFV14EH7X4</v>
          </cell>
          <cell r="C828" t="e">
            <v>#N/A</v>
          </cell>
          <cell r="D828" t="str">
            <v>PACK  FV GEO 1.52MM 14EH 7X4 AVEC GRILLES</v>
          </cell>
          <cell r="E828">
            <v>1</v>
          </cell>
          <cell r="F828" t="str">
            <v>MEMBRANES ET ANTI-RACINES</v>
          </cell>
          <cell r="G828">
            <v>2</v>
          </cell>
          <cell r="H828" t="str">
            <v>MEMBRANES ET ANTI-RACINES</v>
          </cell>
          <cell r="I828" t="str">
            <v>NB FV</v>
          </cell>
          <cell r="J828" t="str">
            <v>NB de ventes packs FV</v>
          </cell>
          <cell r="K828">
            <v>1</v>
          </cell>
          <cell r="L828" t="str">
            <v>Pack EPDM FV</v>
          </cell>
          <cell r="M828" t="str">
            <v>AQUATIRIS</v>
          </cell>
          <cell r="N828" t="str">
            <v>&lt;Non référencé&gt;</v>
          </cell>
          <cell r="O828" t="str">
            <v>&lt;Article non référencé&gt;</v>
          </cell>
          <cell r="Q828">
            <v>1</v>
          </cell>
          <cell r="R828">
            <v>0</v>
          </cell>
          <cell r="S828" t="e">
            <v>#N/A</v>
          </cell>
          <cell r="T828" t="e">
            <v>#N/A</v>
          </cell>
          <cell r="U828" t="e">
            <v>#N/A</v>
          </cell>
          <cell r="V828">
            <v>0</v>
          </cell>
          <cell r="W828">
            <v>0</v>
          </cell>
          <cell r="X828">
            <v>2025.44</v>
          </cell>
          <cell r="Y828">
            <v>0</v>
          </cell>
          <cell r="Z828"/>
          <cell r="AA828"/>
          <cell r="AB828">
            <v>2245.7674999999999</v>
          </cell>
          <cell r="AC828" t="str">
            <v>OK</v>
          </cell>
          <cell r="AD828">
            <v>0</v>
          </cell>
          <cell r="AE828" t="str">
            <v>EUR</v>
          </cell>
          <cell r="AF828">
            <v>0</v>
          </cell>
          <cell r="AI828" t="str">
            <v>NORM</v>
          </cell>
          <cell r="AJ828" t="str">
            <v>Normal</v>
          </cell>
          <cell r="AM828" t="str">
            <v>PX1.2</v>
          </cell>
          <cell r="AN828" t="str">
            <v>Prix magasin + 20% de marg</v>
          </cell>
          <cell r="AP828">
            <v>0</v>
          </cell>
          <cell r="AQ828">
            <v>0</v>
          </cell>
          <cell r="AS828">
            <v>2765.46</v>
          </cell>
          <cell r="AT828">
            <v>2885.8823000000002</v>
          </cell>
          <cell r="AU828">
            <v>3178.7978750000002</v>
          </cell>
        </row>
        <row r="829">
          <cell r="A829" t="str">
            <v>DGEOM915_152_3050</v>
          </cell>
          <cell r="C829" t="str">
            <v>AS</v>
          </cell>
          <cell r="D829" t="str">
            <v>ROULEAU 9M15 X 30M50 1.52MM</v>
          </cell>
          <cell r="E829">
            <v>1</v>
          </cell>
          <cell r="F829" t="str">
            <v>MEMBRANES ET ANTI-RACINES</v>
          </cell>
          <cell r="G829">
            <v>2</v>
          </cell>
          <cell r="H829" t="str">
            <v>MEMBRANES ET ANTI-RACINES</v>
          </cell>
          <cell r="I829" t="str">
            <v>NB EPDM</v>
          </cell>
          <cell r="J829" t="str">
            <v>NB de ventes d'EPDM sur mesure</v>
          </cell>
          <cell r="K829">
            <v>5</v>
          </cell>
          <cell r="L829" t="str">
            <v>EPDM EN ROULEAU BRUT</v>
          </cell>
          <cell r="M829" t="str">
            <v>SODAF</v>
          </cell>
          <cell r="N829" t="str">
            <v>DGEOM915_152_3050</v>
          </cell>
          <cell r="O829" t="str">
            <v>ROULEAU 9M15 X 30M50 1.52MM</v>
          </cell>
          <cell r="Q829">
            <v>1</v>
          </cell>
          <cell r="R829">
            <v>1</v>
          </cell>
          <cell r="S829" t="e">
            <v>#N/A</v>
          </cell>
          <cell r="T829" t="e">
            <v>#N/A</v>
          </cell>
          <cell r="U829" t="e">
            <v>#N/A</v>
          </cell>
          <cell r="V829">
            <v>2474.279</v>
          </cell>
          <cell r="W829">
            <v>2474.279</v>
          </cell>
          <cell r="X829">
            <v>2474.279</v>
          </cell>
          <cell r="Y829"/>
          <cell r="Z829"/>
          <cell r="AA829"/>
          <cell r="AB829">
            <v>2647.58</v>
          </cell>
          <cell r="AC829" t="str">
            <v>OK</v>
          </cell>
          <cell r="AD829">
            <v>0</v>
          </cell>
          <cell r="AE829" t="str">
            <v>EUR</v>
          </cell>
          <cell r="AF829">
            <v>0</v>
          </cell>
          <cell r="AI829" t="str">
            <v>NORM</v>
          </cell>
          <cell r="AJ829" t="str">
            <v>Normal</v>
          </cell>
          <cell r="AM829" t="str">
            <v>PX1.2</v>
          </cell>
          <cell r="AN829" t="str">
            <v>Prix magasin + 20% de marg</v>
          </cell>
          <cell r="AP829">
            <v>0</v>
          </cell>
          <cell r="AQ829">
            <v>0</v>
          </cell>
          <cell r="AS829">
            <v>3216.75</v>
          </cell>
          <cell r="AT829">
            <v>3290.7910700000002</v>
          </cell>
          <cell r="AU829">
            <v>3521.2814000000003</v>
          </cell>
        </row>
        <row r="830">
          <cell r="A830" t="str">
            <v>PSFV16EH8X4</v>
          </cell>
          <cell r="C830" t="e">
            <v>#N/A</v>
          </cell>
          <cell r="D830" t="str">
            <v>PACK  FV GEO 1.52MM 16EH 8X4 AVEC GRILLES</v>
          </cell>
          <cell r="E830">
            <v>1</v>
          </cell>
          <cell r="F830" t="str">
            <v>MEMBRANES ET ANTI-RACINES</v>
          </cell>
          <cell r="G830">
            <v>2</v>
          </cell>
          <cell r="H830" t="str">
            <v>MEMBRANES ET ANTI-RACINES</v>
          </cell>
          <cell r="I830" t="str">
            <v>NB FV</v>
          </cell>
          <cell r="J830" t="str">
            <v>NB de ventes packs FV</v>
          </cell>
          <cell r="K830">
            <v>1</v>
          </cell>
          <cell r="L830" t="str">
            <v>Pack EPDM FV</v>
          </cell>
          <cell r="M830" t="str">
            <v>AQUATIRIS</v>
          </cell>
          <cell r="N830" t="str">
            <v>&lt;Non référencé&gt;</v>
          </cell>
          <cell r="O830" t="str">
            <v>&lt;Article non référencé&gt;</v>
          </cell>
          <cell r="Q830">
            <v>1</v>
          </cell>
          <cell r="R830">
            <v>0</v>
          </cell>
          <cell r="S830" t="e">
            <v>#N/A</v>
          </cell>
          <cell r="T830" t="e">
            <v>#N/A</v>
          </cell>
          <cell r="U830" t="e">
            <v>#N/A</v>
          </cell>
          <cell r="V830">
            <v>0</v>
          </cell>
          <cell r="W830">
            <v>0</v>
          </cell>
          <cell r="X830">
            <v>2298.3000000000002</v>
          </cell>
          <cell r="Y830">
            <v>0</v>
          </cell>
          <cell r="Z830"/>
          <cell r="AA830"/>
          <cell r="AB830">
            <v>2542.5724999999998</v>
          </cell>
          <cell r="AC830" t="str">
            <v>OK</v>
          </cell>
          <cell r="AD830">
            <v>0</v>
          </cell>
          <cell r="AE830" t="str">
            <v>EUR</v>
          </cell>
          <cell r="AF830">
            <v>0</v>
          </cell>
          <cell r="AI830" t="str">
            <v>NORM</v>
          </cell>
          <cell r="AJ830" t="str">
            <v>Normal</v>
          </cell>
          <cell r="AM830" t="str">
            <v>PX1.2</v>
          </cell>
          <cell r="AN830" t="str">
            <v>Prix magasin + 20% de marg</v>
          </cell>
          <cell r="AP830">
            <v>0</v>
          </cell>
          <cell r="AQ830">
            <v>0</v>
          </cell>
          <cell r="AS830">
            <v>3140.91</v>
          </cell>
          <cell r="AT830">
            <v>3278.8897000000002</v>
          </cell>
          <cell r="AU830">
            <v>3603.6521250000001</v>
          </cell>
        </row>
        <row r="831">
          <cell r="A831" t="str">
            <v>PSFV18EH8X4.5</v>
          </cell>
          <cell r="C831" t="e">
            <v>#N/A</v>
          </cell>
          <cell r="D831" t="str">
            <v>PACK  FV GEO 1.52MM 18EH 8X4.5 AVEC GRILLES</v>
          </cell>
          <cell r="E831">
            <v>1</v>
          </cell>
          <cell r="F831" t="str">
            <v>MEMBRANES ET ANTI-RACINES</v>
          </cell>
          <cell r="G831">
            <v>2</v>
          </cell>
          <cell r="H831" t="str">
            <v>MEMBRANES ET ANTI-RACINES</v>
          </cell>
          <cell r="I831" t="str">
            <v>NB FV</v>
          </cell>
          <cell r="J831" t="str">
            <v>NB de ventes packs FV</v>
          </cell>
          <cell r="K831">
            <v>1</v>
          </cell>
          <cell r="L831" t="str">
            <v>Pack EPDM FV</v>
          </cell>
          <cell r="M831" t="str">
            <v>AQUATIRIS</v>
          </cell>
          <cell r="N831" t="str">
            <v>&lt;Non référencé&gt;</v>
          </cell>
          <cell r="O831" t="str">
            <v>&lt;Article non référencé&gt;</v>
          </cell>
          <cell r="Q831">
            <v>1</v>
          </cell>
          <cell r="R831">
            <v>0</v>
          </cell>
          <cell r="S831" t="e">
            <v>#N/A</v>
          </cell>
          <cell r="T831" t="e">
            <v>#N/A</v>
          </cell>
          <cell r="U831" t="e">
            <v>#N/A</v>
          </cell>
          <cell r="V831">
            <v>0</v>
          </cell>
          <cell r="W831">
            <v>0</v>
          </cell>
          <cell r="X831">
            <v>2409.79</v>
          </cell>
          <cell r="Y831">
            <v>0</v>
          </cell>
          <cell r="Z831"/>
          <cell r="AA831"/>
          <cell r="AB831">
            <v>2655.5349999999999</v>
          </cell>
          <cell r="AC831" t="str">
            <v>OK</v>
          </cell>
          <cell r="AD831">
            <v>0</v>
          </cell>
          <cell r="AE831" t="str">
            <v>EUR</v>
          </cell>
          <cell r="AF831">
            <v>0</v>
          </cell>
          <cell r="AI831" t="str">
            <v>NORM</v>
          </cell>
          <cell r="AJ831" t="str">
            <v>Normal</v>
          </cell>
          <cell r="AM831" t="str">
            <v>PX1.2</v>
          </cell>
          <cell r="AN831" t="str">
            <v>Prix magasin + 20% de marg</v>
          </cell>
          <cell r="AP831">
            <v>0</v>
          </cell>
          <cell r="AQ831">
            <v>0</v>
          </cell>
          <cell r="AS831">
            <v>2012.7</v>
          </cell>
          <cell r="AT831">
            <v>3445.1234000000004</v>
          </cell>
          <cell r="AU831">
            <v>3771.8442500000001</v>
          </cell>
        </row>
        <row r="832">
          <cell r="A832" t="str">
            <v>DGEOM1220_110_3050</v>
          </cell>
          <cell r="C832" t="str">
            <v>AS</v>
          </cell>
          <cell r="D832" t="str">
            <v>ROULEAU 12M20 X 30M50 1.10MM</v>
          </cell>
          <cell r="E832">
            <v>1</v>
          </cell>
          <cell r="F832" t="str">
            <v>MEMBRANES ET ANTI-RACINES</v>
          </cell>
          <cell r="G832">
            <v>2</v>
          </cell>
          <cell r="H832" t="str">
            <v>MEMBRANES ET ANTI-RACINES</v>
          </cell>
          <cell r="I832" t="str">
            <v>NB EPDM</v>
          </cell>
          <cell r="J832" t="str">
            <v>NB de ventes d'EPDM sur mesure</v>
          </cell>
          <cell r="K832">
            <v>5</v>
          </cell>
          <cell r="L832" t="str">
            <v>EPDM EN ROULEAU BRUT</v>
          </cell>
          <cell r="M832" t="str">
            <v>SODAF</v>
          </cell>
          <cell r="N832" t="str">
            <v>DGEOM671</v>
          </cell>
          <cell r="O832" t="str">
            <v>GEOMEMBRANE A LA DECOUPE LARGEUR 6M71</v>
          </cell>
          <cell r="Q832">
            <v>1</v>
          </cell>
          <cell r="R832">
            <v>1</v>
          </cell>
          <cell r="S832" t="e">
            <v>#N/A</v>
          </cell>
          <cell r="T832" t="e">
            <v>#N/A</v>
          </cell>
          <cell r="U832" t="e">
            <v>#N/A</v>
          </cell>
          <cell r="V832">
            <v>2670.1896000000002</v>
          </cell>
          <cell r="W832">
            <v>2670.1896000000002</v>
          </cell>
          <cell r="X832">
            <v>2670.1896000000002</v>
          </cell>
          <cell r="Y832"/>
          <cell r="Z832"/>
          <cell r="AA832"/>
          <cell r="AB832">
            <v>2856.99</v>
          </cell>
          <cell r="AC832" t="str">
            <v>OK</v>
          </cell>
          <cell r="AD832">
            <v>0</v>
          </cell>
          <cell r="AE832" t="str">
            <v>EUR</v>
          </cell>
          <cell r="AF832">
            <v>0</v>
          </cell>
          <cell r="AI832" t="str">
            <v>NORM</v>
          </cell>
          <cell r="AJ832" t="str">
            <v>Normal</v>
          </cell>
          <cell r="AM832" t="str">
            <v>PX1.2</v>
          </cell>
          <cell r="AN832" t="str">
            <v>Prix magasin + 20% de marg</v>
          </cell>
          <cell r="AP832">
            <v>0</v>
          </cell>
          <cell r="AQ832">
            <v>0</v>
          </cell>
          <cell r="AS832">
            <v>3471.25</v>
          </cell>
          <cell r="AT832">
            <v>3551.3521680000003</v>
          </cell>
          <cell r="AU832">
            <v>3799.7966999999999</v>
          </cell>
        </row>
        <row r="833">
          <cell r="A833" t="str">
            <v>PSFV20EH8X5</v>
          </cell>
          <cell r="C833" t="e">
            <v>#N/A</v>
          </cell>
          <cell r="D833" t="str">
            <v>PACK  FV GEO 1.52MM 20EH 8X5 AVEC GRILLES</v>
          </cell>
          <cell r="E833">
            <v>1</v>
          </cell>
          <cell r="F833" t="str">
            <v>MEMBRANES ET ANTI-RACINES</v>
          </cell>
          <cell r="G833">
            <v>2</v>
          </cell>
          <cell r="H833" t="str">
            <v>MEMBRANES ET ANTI-RACINES</v>
          </cell>
          <cell r="I833" t="str">
            <v>NB FV</v>
          </cell>
          <cell r="J833" t="str">
            <v>NB de ventes packs FV</v>
          </cell>
          <cell r="K833">
            <v>1</v>
          </cell>
          <cell r="L833" t="str">
            <v>Pack EPDM FV</v>
          </cell>
          <cell r="M833" t="str">
            <v>AQUATIRIS</v>
          </cell>
          <cell r="N833" t="str">
            <v>&lt;Non référencé&gt;</v>
          </cell>
          <cell r="O833" t="str">
            <v>&lt;Article non référencé&gt;</v>
          </cell>
          <cell r="Q833">
            <v>1</v>
          </cell>
          <cell r="R833">
            <v>0</v>
          </cell>
          <cell r="S833" t="e">
            <v>#N/A</v>
          </cell>
          <cell r="T833" t="e">
            <v>#N/A</v>
          </cell>
          <cell r="U833" t="e">
            <v>#N/A</v>
          </cell>
          <cell r="V833">
            <v>0</v>
          </cell>
          <cell r="W833">
            <v>0</v>
          </cell>
          <cell r="X833">
            <v>2509.5</v>
          </cell>
          <cell r="Y833">
            <v>0</v>
          </cell>
          <cell r="Z833"/>
          <cell r="AA833"/>
          <cell r="AB833">
            <v>2753.7725</v>
          </cell>
          <cell r="AC833" t="str">
            <v>OK</v>
          </cell>
          <cell r="AD833">
            <v>0</v>
          </cell>
          <cell r="AE833" t="str">
            <v>EUR</v>
          </cell>
          <cell r="AF833">
            <v>0</v>
          </cell>
          <cell r="AI833" t="str">
            <v>NORM</v>
          </cell>
          <cell r="AJ833" t="str">
            <v>Normal</v>
          </cell>
          <cell r="AM833" t="str">
            <v>PX1.2</v>
          </cell>
          <cell r="AN833" t="str">
            <v>Prix magasin + 20% de marg</v>
          </cell>
          <cell r="AP833">
            <v>0</v>
          </cell>
          <cell r="AQ833">
            <v>0</v>
          </cell>
          <cell r="AS833">
            <v>3442.46</v>
          </cell>
          <cell r="AT833">
            <v>3595.6896999999999</v>
          </cell>
          <cell r="AU833">
            <v>3920.4521249999998</v>
          </cell>
        </row>
        <row r="834">
          <cell r="A834" t="str">
            <v>TSHIRTG-L</v>
          </cell>
          <cell r="C834" t="e">
            <v>#N/A</v>
          </cell>
          <cell r="D834" t="str">
            <v xml:space="preserve">T-SHIRT AQUATIRIS - TAILLE VETEMENT : TAILLE </v>
          </cell>
          <cell r="M834" t="str">
            <v>ARMORLUX</v>
          </cell>
          <cell r="N834" t="str">
            <v>TSHIRTG-L</v>
          </cell>
          <cell r="O834" t="str">
            <v xml:space="preserve">T-SHIRT AQUATIRIS - TAILLE VETEMENT : TAILLE </v>
          </cell>
          <cell r="Q834">
            <v>0</v>
          </cell>
          <cell r="R834">
            <v>0</v>
          </cell>
          <cell r="S834">
            <v>99</v>
          </cell>
          <cell r="T834">
            <v>10.97</v>
          </cell>
          <cell r="U834" t="str">
            <v>Z</v>
          </cell>
          <cell r="V834">
            <v>0</v>
          </cell>
          <cell r="W834">
            <v>0</v>
          </cell>
          <cell r="X834">
            <v>10.97</v>
          </cell>
          <cell r="Y834">
            <v>0</v>
          </cell>
          <cell r="Z834"/>
          <cell r="AA834"/>
          <cell r="AB834">
            <v>10.97</v>
          </cell>
          <cell r="AC834" t="str">
            <v>OK</v>
          </cell>
          <cell r="AD834">
            <v>0</v>
          </cell>
          <cell r="AE834" t="str">
            <v>EUR</v>
          </cell>
          <cell r="AF834">
            <v>0</v>
          </cell>
          <cell r="AI834" t="str">
            <v>NORM</v>
          </cell>
          <cell r="AJ834" t="str">
            <v>Normal</v>
          </cell>
          <cell r="AM834" t="str">
            <v>PX1.2</v>
          </cell>
          <cell r="AN834" t="str">
            <v>Prix magasin + 20% de marg</v>
          </cell>
          <cell r="AP834">
            <v>0</v>
          </cell>
          <cell r="AQ834">
            <v>0</v>
          </cell>
          <cell r="AS834">
            <v>14</v>
          </cell>
          <cell r="AT834">
            <v>14.590100000000001</v>
          </cell>
          <cell r="AU834">
            <v>14.590100000000001</v>
          </cell>
        </row>
        <row r="835">
          <cell r="A835" t="str">
            <v>TSHIRTG-M</v>
          </cell>
          <cell r="C835" t="e">
            <v>#N/A</v>
          </cell>
          <cell r="D835" t="str">
            <v xml:space="preserve">T-SHIRT AQUATIRIS - TAILLE VETEMENT : TAILLE </v>
          </cell>
          <cell r="M835" t="str">
            <v>ARMORLUX</v>
          </cell>
          <cell r="N835" t="str">
            <v>TSHIRTG-M</v>
          </cell>
          <cell r="O835" t="str">
            <v xml:space="preserve">T-SHIRT AQUATIRIS - TAILLE VETEMENT : TAILLE </v>
          </cell>
          <cell r="Q835">
            <v>0</v>
          </cell>
          <cell r="R835">
            <v>0</v>
          </cell>
          <cell r="S835">
            <v>51</v>
          </cell>
          <cell r="T835">
            <v>10.97</v>
          </cell>
          <cell r="U835" t="str">
            <v>Z</v>
          </cell>
          <cell r="V835">
            <v>0</v>
          </cell>
          <cell r="W835">
            <v>0</v>
          </cell>
          <cell r="X835">
            <v>10.97</v>
          </cell>
          <cell r="Y835">
            <v>0</v>
          </cell>
          <cell r="Z835"/>
          <cell r="AA835"/>
          <cell r="AB835">
            <v>10.97</v>
          </cell>
          <cell r="AC835" t="str">
            <v>OK</v>
          </cell>
          <cell r="AD835">
            <v>0</v>
          </cell>
          <cell r="AE835" t="str">
            <v>EUR</v>
          </cell>
          <cell r="AF835">
            <v>0</v>
          </cell>
          <cell r="AI835" t="str">
            <v>NORM</v>
          </cell>
          <cell r="AJ835" t="str">
            <v>Normal</v>
          </cell>
          <cell r="AM835" t="str">
            <v>PX1.2</v>
          </cell>
          <cell r="AN835" t="str">
            <v>Prix magasin + 20% de marg</v>
          </cell>
          <cell r="AP835">
            <v>0</v>
          </cell>
          <cell r="AQ835">
            <v>0</v>
          </cell>
          <cell r="AS835">
            <v>14</v>
          </cell>
          <cell r="AT835">
            <v>14.590100000000001</v>
          </cell>
          <cell r="AU835">
            <v>14.590100000000001</v>
          </cell>
        </row>
        <row r="836">
          <cell r="A836" t="str">
            <v>TSHIRTG-S</v>
          </cell>
          <cell r="C836" t="e">
            <v>#N/A</v>
          </cell>
          <cell r="D836" t="str">
            <v xml:space="preserve">T-SHIRT AQUATIRIS - TAILLE VETEMENT : TAILLE </v>
          </cell>
          <cell r="M836" t="str">
            <v>ARMORLUX</v>
          </cell>
          <cell r="N836" t="str">
            <v>TSHIRTG-S</v>
          </cell>
          <cell r="O836" t="str">
            <v xml:space="preserve">T-SHIRT AQUATIRIS - TAILLE VETEMENT : TAILLE </v>
          </cell>
          <cell r="Q836">
            <v>0</v>
          </cell>
          <cell r="R836">
            <v>0</v>
          </cell>
          <cell r="S836">
            <v>74</v>
          </cell>
          <cell r="T836">
            <v>10.97</v>
          </cell>
          <cell r="U836" t="str">
            <v>Z</v>
          </cell>
          <cell r="V836">
            <v>0</v>
          </cell>
          <cell r="W836">
            <v>0</v>
          </cell>
          <cell r="X836">
            <v>10.97</v>
          </cell>
          <cell r="Y836">
            <v>0</v>
          </cell>
          <cell r="Z836"/>
          <cell r="AA836"/>
          <cell r="AB836">
            <v>10.97</v>
          </cell>
          <cell r="AC836" t="str">
            <v>OK</v>
          </cell>
          <cell r="AD836">
            <v>0</v>
          </cell>
          <cell r="AE836" t="str">
            <v>EUR</v>
          </cell>
          <cell r="AF836">
            <v>0</v>
          </cell>
          <cell r="AI836" t="str">
            <v>NORM</v>
          </cell>
          <cell r="AJ836" t="str">
            <v>Normal</v>
          </cell>
          <cell r="AM836" t="str">
            <v>PX1.2</v>
          </cell>
          <cell r="AN836" t="str">
            <v>Prix magasin + 20% de marg</v>
          </cell>
          <cell r="AP836">
            <v>0</v>
          </cell>
          <cell r="AQ836">
            <v>0</v>
          </cell>
          <cell r="AS836">
            <v>14</v>
          </cell>
          <cell r="AT836">
            <v>14.590100000000001</v>
          </cell>
          <cell r="AU836">
            <v>14.590100000000001</v>
          </cell>
        </row>
        <row r="837">
          <cell r="A837" t="str">
            <v>TSHIRTG-XL</v>
          </cell>
          <cell r="C837" t="e">
            <v>#N/A</v>
          </cell>
          <cell r="D837" t="str">
            <v xml:space="preserve">T-SHIRT AQUATIRIS - TAILLE VETEMENT : TAILLE </v>
          </cell>
          <cell r="M837" t="str">
            <v>ARMORLUX</v>
          </cell>
          <cell r="N837" t="str">
            <v>TSHIRTG-XL</v>
          </cell>
          <cell r="O837" t="str">
            <v xml:space="preserve">T-SHIRT AQUATIRIS - TAILLE VETEMENT : TAILLE </v>
          </cell>
          <cell r="Q837">
            <v>1</v>
          </cell>
          <cell r="R837">
            <v>0</v>
          </cell>
          <cell r="S837">
            <v>66</v>
          </cell>
          <cell r="T837">
            <v>10.97</v>
          </cell>
          <cell r="U837" t="str">
            <v>Z</v>
          </cell>
          <cell r="V837">
            <v>0</v>
          </cell>
          <cell r="W837">
            <v>0</v>
          </cell>
          <cell r="X837">
            <v>10.97</v>
          </cell>
          <cell r="Y837">
            <v>0</v>
          </cell>
          <cell r="Z837"/>
          <cell r="AA837"/>
          <cell r="AB837">
            <v>10.97</v>
          </cell>
          <cell r="AC837" t="str">
            <v>OK</v>
          </cell>
          <cell r="AD837">
            <v>0</v>
          </cell>
          <cell r="AE837" t="str">
            <v>EUR</v>
          </cell>
          <cell r="AF837">
            <v>0</v>
          </cell>
          <cell r="AI837" t="str">
            <v>NORM</v>
          </cell>
          <cell r="AJ837" t="str">
            <v>Normal</v>
          </cell>
          <cell r="AM837" t="str">
            <v>PX1.2</v>
          </cell>
          <cell r="AN837" t="str">
            <v>Prix magasin + 20% de marg</v>
          </cell>
          <cell r="AP837">
            <v>0</v>
          </cell>
          <cell r="AQ837">
            <v>0</v>
          </cell>
          <cell r="AS837">
            <v>14</v>
          </cell>
          <cell r="AT837">
            <v>14.590100000000001</v>
          </cell>
          <cell r="AU837">
            <v>14.590100000000001</v>
          </cell>
        </row>
        <row r="838">
          <cell r="A838" t="str">
            <v>TSHIRTG-XXL</v>
          </cell>
          <cell r="C838" t="e">
            <v>#N/A</v>
          </cell>
          <cell r="D838" t="str">
            <v xml:space="preserve">T-SHIRT AQUATIRIS - TAILLE VETEMENT : TAILLE </v>
          </cell>
          <cell r="M838" t="str">
            <v>ARMORLUX</v>
          </cell>
          <cell r="N838" t="str">
            <v>TSHIRTG-XXL</v>
          </cell>
          <cell r="O838" t="str">
            <v xml:space="preserve">T-SHIRT AQUATIRIS - TAILLE VETEMENT : TAILLE </v>
          </cell>
          <cell r="Q838">
            <v>0</v>
          </cell>
          <cell r="R838">
            <v>0</v>
          </cell>
          <cell r="S838">
            <v>41</v>
          </cell>
          <cell r="T838">
            <v>10.97</v>
          </cell>
          <cell r="U838" t="str">
            <v>Z</v>
          </cell>
          <cell r="V838">
            <v>0</v>
          </cell>
          <cell r="W838">
            <v>0</v>
          </cell>
          <cell r="X838">
            <v>10.97</v>
          </cell>
          <cell r="Y838">
            <v>0</v>
          </cell>
          <cell r="Z838"/>
          <cell r="AA838"/>
          <cell r="AB838">
            <v>10.97</v>
          </cell>
          <cell r="AC838" t="str">
            <v>OK</v>
          </cell>
          <cell r="AD838">
            <v>0</v>
          </cell>
          <cell r="AE838" t="str">
            <v>EUR</v>
          </cell>
          <cell r="AF838">
            <v>0</v>
          </cell>
          <cell r="AI838" t="str">
            <v>NORM</v>
          </cell>
          <cell r="AJ838" t="str">
            <v>Normal</v>
          </cell>
          <cell r="AM838" t="str">
            <v>PX1.2</v>
          </cell>
          <cell r="AN838" t="str">
            <v>Prix magasin + 20% de marg</v>
          </cell>
          <cell r="AP838">
            <v>0</v>
          </cell>
          <cell r="AQ838">
            <v>0</v>
          </cell>
          <cell r="AS838">
            <v>14</v>
          </cell>
          <cell r="AT838">
            <v>14.590100000000001</v>
          </cell>
          <cell r="AU838">
            <v>14.590100000000001</v>
          </cell>
        </row>
        <row r="839">
          <cell r="A839" t="str">
            <v>TSHIRTG-XXXL</v>
          </cell>
          <cell r="C839" t="e">
            <v>#N/A</v>
          </cell>
          <cell r="D839" t="str">
            <v xml:space="preserve">T-SHIRT AQUATIRIS - TAILLE VETEMENT : TAILLE </v>
          </cell>
          <cell r="M839" t="str">
            <v>ARMORLUX</v>
          </cell>
          <cell r="N839" t="str">
            <v>TSHIRTG-XXXL</v>
          </cell>
          <cell r="O839" t="str">
            <v xml:space="preserve">T-SHIRT AQUATIRIS - TAILLE VETEMENT : TAILLE </v>
          </cell>
          <cell r="Q839">
            <v>0</v>
          </cell>
          <cell r="R839">
            <v>0</v>
          </cell>
          <cell r="S839">
            <v>42</v>
          </cell>
          <cell r="T839">
            <v>10.97</v>
          </cell>
          <cell r="U839" t="str">
            <v>Z</v>
          </cell>
          <cell r="V839">
            <v>0</v>
          </cell>
          <cell r="W839">
            <v>0</v>
          </cell>
          <cell r="X839">
            <v>10.97</v>
          </cell>
          <cell r="Y839">
            <v>0</v>
          </cell>
          <cell r="Z839"/>
          <cell r="AA839"/>
          <cell r="AB839">
            <v>10.97</v>
          </cell>
          <cell r="AC839" t="str">
            <v>OK</v>
          </cell>
          <cell r="AD839">
            <v>0</v>
          </cell>
          <cell r="AE839" t="str">
            <v>EUR</v>
          </cell>
          <cell r="AF839">
            <v>0</v>
          </cell>
          <cell r="AI839" t="str">
            <v>NORM</v>
          </cell>
          <cell r="AJ839" t="str">
            <v>Normal</v>
          </cell>
          <cell r="AM839" t="str">
            <v>PX1.2</v>
          </cell>
          <cell r="AN839" t="str">
            <v>Prix magasin + 20% de marg</v>
          </cell>
          <cell r="AP839">
            <v>0</v>
          </cell>
          <cell r="AQ839">
            <v>0</v>
          </cell>
          <cell r="AS839">
            <v>14</v>
          </cell>
          <cell r="AT839">
            <v>14.590100000000001</v>
          </cell>
          <cell r="AU839">
            <v>14.590100000000001</v>
          </cell>
        </row>
        <row r="840">
          <cell r="A840" t="str">
            <v>PSFV18EH9X4</v>
          </cell>
          <cell r="C840" t="e">
            <v>#N/A</v>
          </cell>
          <cell r="D840" t="str">
            <v>PACK FV GEO 1.52MM 18EH 9X4 AVEC GRILLES</v>
          </cell>
          <cell r="E840">
            <v>1</v>
          </cell>
          <cell r="F840" t="str">
            <v>MEMBRANES ET ANTI-RACINES</v>
          </cell>
          <cell r="G840">
            <v>2</v>
          </cell>
          <cell r="H840" t="str">
            <v>MEMBRANES ET ANTI-RACINES</v>
          </cell>
          <cell r="I840" t="str">
            <v>NB FV</v>
          </cell>
          <cell r="J840" t="str">
            <v>NB de ventes packs FV</v>
          </cell>
          <cell r="K840">
            <v>1</v>
          </cell>
          <cell r="L840" t="str">
            <v>Pack EPDM FV</v>
          </cell>
          <cell r="M840" t="str">
            <v>AQUATIRIS</v>
          </cell>
          <cell r="N840" t="str">
            <v>&lt;Non référencé&gt;</v>
          </cell>
          <cell r="O840" t="str">
            <v>&lt;Article non référencé&gt;</v>
          </cell>
          <cell r="Q840">
            <v>1</v>
          </cell>
          <cell r="R840">
            <v>0</v>
          </cell>
          <cell r="S840" t="e">
            <v>#N/A</v>
          </cell>
          <cell r="T840" t="e">
            <v>#N/A</v>
          </cell>
          <cell r="U840" t="e">
            <v>#N/A</v>
          </cell>
          <cell r="V840">
            <v>0</v>
          </cell>
          <cell r="W840">
            <v>0</v>
          </cell>
          <cell r="X840">
            <v>2680.33</v>
          </cell>
          <cell r="Y840">
            <v>0</v>
          </cell>
          <cell r="Z840"/>
          <cell r="AA840"/>
          <cell r="AB840">
            <v>2923.1950000000002</v>
          </cell>
          <cell r="AC840" t="str">
            <v>OK</v>
          </cell>
          <cell r="AD840">
            <v>0</v>
          </cell>
          <cell r="AE840" t="str">
            <v>EUR</v>
          </cell>
          <cell r="AF840">
            <v>0</v>
          </cell>
          <cell r="AI840" t="str">
            <v>NORM</v>
          </cell>
          <cell r="AJ840" t="str">
            <v>Normal</v>
          </cell>
          <cell r="AM840" t="str">
            <v>PX1.2</v>
          </cell>
          <cell r="AN840" t="str">
            <v>Prix magasin + 20% de marg</v>
          </cell>
          <cell r="AP840">
            <v>0</v>
          </cell>
          <cell r="AQ840">
            <v>0</v>
          </cell>
          <cell r="AS840">
            <v>3337.67</v>
          </cell>
          <cell r="AT840">
            <v>3851.1968000000002</v>
          </cell>
          <cell r="AU840">
            <v>3984.4472500000006</v>
          </cell>
        </row>
        <row r="841">
          <cell r="A841" t="str">
            <v>TSHIRTM-L</v>
          </cell>
          <cell r="C841" t="e">
            <v>#N/A</v>
          </cell>
          <cell r="D841" t="str">
            <v xml:space="preserve">T-SHIRT AQUATIRIS - TAILLE VETEMENT : TAILLE </v>
          </cell>
          <cell r="M841" t="str">
            <v>ARMORLUX</v>
          </cell>
          <cell r="N841" t="str">
            <v>TSHIRTM-L</v>
          </cell>
          <cell r="O841" t="str">
            <v xml:space="preserve">T-SHIRT AQUATIRIS - TAILLE VETEMENT : TAILLE </v>
          </cell>
          <cell r="Q841">
            <v>0</v>
          </cell>
          <cell r="R841">
            <v>0</v>
          </cell>
          <cell r="S841">
            <v>111</v>
          </cell>
          <cell r="T841">
            <v>10.97</v>
          </cell>
          <cell r="U841" t="str">
            <v>Z</v>
          </cell>
          <cell r="V841">
            <v>0</v>
          </cell>
          <cell r="W841">
            <v>0</v>
          </cell>
          <cell r="X841">
            <v>10.97</v>
          </cell>
          <cell r="Y841">
            <v>0</v>
          </cell>
          <cell r="Z841"/>
          <cell r="AA841"/>
          <cell r="AB841">
            <v>10.97</v>
          </cell>
          <cell r="AC841" t="str">
            <v>OK</v>
          </cell>
          <cell r="AD841">
            <v>0</v>
          </cell>
          <cell r="AE841" t="str">
            <v>EUR</v>
          </cell>
          <cell r="AF841">
            <v>0</v>
          </cell>
          <cell r="AI841" t="str">
            <v>NORM</v>
          </cell>
          <cell r="AJ841" t="str">
            <v>Normal</v>
          </cell>
          <cell r="AM841" t="str">
            <v>PX1.2</v>
          </cell>
          <cell r="AN841" t="str">
            <v>Prix magasin + 20% de marg</v>
          </cell>
          <cell r="AP841">
            <v>0</v>
          </cell>
          <cell r="AQ841">
            <v>0</v>
          </cell>
          <cell r="AS841">
            <v>14</v>
          </cell>
          <cell r="AT841">
            <v>14.590100000000001</v>
          </cell>
          <cell r="AU841">
            <v>14.590100000000001</v>
          </cell>
        </row>
        <row r="842">
          <cell r="A842" t="str">
            <v>TSHIRTM-M</v>
          </cell>
          <cell r="C842" t="e">
            <v>#N/A</v>
          </cell>
          <cell r="D842" t="str">
            <v xml:space="preserve">T-SHIRT AQUATIRIS - TAILLE VETEMENT : TAILLE </v>
          </cell>
          <cell r="M842" t="str">
            <v>ARMORLUX</v>
          </cell>
          <cell r="N842" t="str">
            <v>TSHIRTM-M</v>
          </cell>
          <cell r="O842" t="str">
            <v xml:space="preserve">T-SHIRT AQUATIRIS - TAILLE VETEMENT : TAILLE </v>
          </cell>
          <cell r="Q842">
            <v>0</v>
          </cell>
          <cell r="R842">
            <v>0</v>
          </cell>
          <cell r="S842">
            <v>28</v>
          </cell>
          <cell r="T842">
            <v>10.97</v>
          </cell>
          <cell r="U842" t="str">
            <v>Z</v>
          </cell>
          <cell r="V842">
            <v>0</v>
          </cell>
          <cell r="W842">
            <v>0</v>
          </cell>
          <cell r="X842">
            <v>10.97</v>
          </cell>
          <cell r="Y842">
            <v>0</v>
          </cell>
          <cell r="Z842"/>
          <cell r="AA842"/>
          <cell r="AB842">
            <v>10.97</v>
          </cell>
          <cell r="AC842" t="str">
            <v>OK</v>
          </cell>
          <cell r="AD842">
            <v>0</v>
          </cell>
          <cell r="AE842" t="str">
            <v>EUR</v>
          </cell>
          <cell r="AF842">
            <v>0</v>
          </cell>
          <cell r="AI842" t="str">
            <v>NORM</v>
          </cell>
          <cell r="AJ842" t="str">
            <v>Normal</v>
          </cell>
          <cell r="AM842" t="str">
            <v>PX1.2</v>
          </cell>
          <cell r="AN842" t="str">
            <v>Prix magasin + 20% de marg</v>
          </cell>
          <cell r="AP842">
            <v>0</v>
          </cell>
          <cell r="AQ842">
            <v>0</v>
          </cell>
          <cell r="AS842">
            <v>14</v>
          </cell>
          <cell r="AT842">
            <v>14.590100000000001</v>
          </cell>
          <cell r="AU842">
            <v>14.590100000000001</v>
          </cell>
        </row>
        <row r="843">
          <cell r="A843" t="str">
            <v>TSHIRTM-S</v>
          </cell>
          <cell r="C843" t="e">
            <v>#N/A</v>
          </cell>
          <cell r="D843" t="str">
            <v xml:space="preserve">T-SHIRT AQUATIRIS - TAILLE VETEMENT : TAILLE </v>
          </cell>
          <cell r="Q843">
            <v>0</v>
          </cell>
          <cell r="R843">
            <v>0</v>
          </cell>
          <cell r="S843" t="e">
            <v>#N/A</v>
          </cell>
          <cell r="T843" t="e">
            <v>#N/A</v>
          </cell>
          <cell r="U843" t="e">
            <v>#N/A</v>
          </cell>
          <cell r="V843">
            <v>0</v>
          </cell>
          <cell r="W843">
            <v>0</v>
          </cell>
          <cell r="X843" t="e">
            <v>#N/A</v>
          </cell>
          <cell r="Y843">
            <v>0</v>
          </cell>
          <cell r="Z843"/>
          <cell r="AA843"/>
          <cell r="AB843" t="e">
            <v>#N/A</v>
          </cell>
          <cell r="AC843"/>
          <cell r="AD843">
            <v>0</v>
          </cell>
          <cell r="AF843">
            <v>0</v>
          </cell>
          <cell r="AI843" t="str">
            <v>NORM</v>
          </cell>
          <cell r="AJ843" t="str">
            <v>Normal</v>
          </cell>
          <cell r="AP843">
            <v>0</v>
          </cell>
          <cell r="AQ843">
            <v>0</v>
          </cell>
          <cell r="AS843">
            <v>14</v>
          </cell>
          <cell r="AT843" t="e">
            <v>#N/A</v>
          </cell>
          <cell r="AU843" t="e">
            <v>#N/A</v>
          </cell>
        </row>
        <row r="844">
          <cell r="A844" t="str">
            <v>TSHIRTM-XL</v>
          </cell>
          <cell r="C844" t="e">
            <v>#N/A</v>
          </cell>
          <cell r="D844" t="str">
            <v xml:space="preserve">T-SHIRT AQUATIRIS - TAILLE VETEMENT : TAILLE </v>
          </cell>
          <cell r="E844">
            <v>16</v>
          </cell>
          <cell r="F844" t="str">
            <v>SUPPORT DE COMMUNICATION</v>
          </cell>
          <cell r="Q844">
            <v>0</v>
          </cell>
          <cell r="R844">
            <v>0</v>
          </cell>
          <cell r="S844" t="e">
            <v>#N/A</v>
          </cell>
          <cell r="T844" t="e">
            <v>#N/A</v>
          </cell>
          <cell r="U844" t="e">
            <v>#N/A</v>
          </cell>
          <cell r="V844">
            <v>0</v>
          </cell>
          <cell r="W844">
            <v>0</v>
          </cell>
          <cell r="X844" t="e">
            <v>#N/A</v>
          </cell>
          <cell r="Y844">
            <v>0</v>
          </cell>
          <cell r="Z844"/>
          <cell r="AA844"/>
          <cell r="AB844" t="e">
            <v>#N/A</v>
          </cell>
          <cell r="AC844"/>
          <cell r="AD844">
            <v>0</v>
          </cell>
          <cell r="AF844">
            <v>0</v>
          </cell>
          <cell r="AI844" t="str">
            <v>NORM</v>
          </cell>
          <cell r="AJ844" t="str">
            <v>Normal</v>
          </cell>
          <cell r="AM844" t="str">
            <v>PX1.2</v>
          </cell>
          <cell r="AN844" t="str">
            <v>Prix magasin + 20% de marg</v>
          </cell>
          <cell r="AP844">
            <v>0</v>
          </cell>
          <cell r="AQ844">
            <v>0</v>
          </cell>
          <cell r="AS844">
            <v>14</v>
          </cell>
          <cell r="AT844" t="e">
            <v>#N/A</v>
          </cell>
          <cell r="AU844" t="e">
            <v>#N/A</v>
          </cell>
        </row>
        <row r="845">
          <cell r="A845" t="str">
            <v>TSHIRTM-XXXL</v>
          </cell>
          <cell r="C845" t="e">
            <v>#N/A</v>
          </cell>
          <cell r="D845" t="str">
            <v xml:space="preserve">T-SHIRT AQUATIRIS - TAILLE VETEMENT : TAILLE </v>
          </cell>
          <cell r="M845" t="str">
            <v>ARMORLUX</v>
          </cell>
          <cell r="N845" t="str">
            <v>TSHIRTM-XXXL</v>
          </cell>
          <cell r="O845" t="str">
            <v xml:space="preserve">T-SHIRT AQUATIRIS - TAILLE VETEMENT : TAILLE </v>
          </cell>
          <cell r="Q845">
            <v>0</v>
          </cell>
          <cell r="R845">
            <v>0</v>
          </cell>
          <cell r="S845">
            <v>41</v>
          </cell>
          <cell r="T845">
            <v>10.97</v>
          </cell>
          <cell r="U845" t="str">
            <v>Z</v>
          </cell>
          <cell r="V845">
            <v>0</v>
          </cell>
          <cell r="W845">
            <v>0</v>
          </cell>
          <cell r="X845">
            <v>10.97</v>
          </cell>
          <cell r="Y845">
            <v>0</v>
          </cell>
          <cell r="Z845"/>
          <cell r="AA845"/>
          <cell r="AB845">
            <v>10.97</v>
          </cell>
          <cell r="AC845" t="str">
            <v>OK</v>
          </cell>
          <cell r="AD845">
            <v>0</v>
          </cell>
          <cell r="AE845" t="str">
            <v>EUR</v>
          </cell>
          <cell r="AF845">
            <v>0</v>
          </cell>
          <cell r="AI845" t="str">
            <v>NORM</v>
          </cell>
          <cell r="AJ845" t="str">
            <v>Normal</v>
          </cell>
          <cell r="AM845" t="str">
            <v>PX1.2</v>
          </cell>
          <cell r="AN845" t="str">
            <v>Prix magasin + 20% de marg</v>
          </cell>
          <cell r="AP845">
            <v>0</v>
          </cell>
          <cell r="AQ845">
            <v>0</v>
          </cell>
          <cell r="AS845">
            <v>14</v>
          </cell>
          <cell r="AT845">
            <v>14.590100000000001</v>
          </cell>
          <cell r="AU845">
            <v>14.590100000000001</v>
          </cell>
        </row>
        <row r="846">
          <cell r="A846" t="str">
            <v>TURBOCAD</v>
          </cell>
          <cell r="C846" t="str">
            <v>AN</v>
          </cell>
          <cell r="D846" t="str">
            <v>TURBOCAD</v>
          </cell>
          <cell r="E846">
            <v>16</v>
          </cell>
          <cell r="F846" t="str">
            <v>SUPPORT DE COMMUNICATION</v>
          </cell>
          <cell r="M846" t="str">
            <v>AVANQUEST</v>
          </cell>
          <cell r="N846" t="str">
            <v>TURBOCAD</v>
          </cell>
          <cell r="O846" t="str">
            <v>TURBOCAD</v>
          </cell>
          <cell r="Q846">
            <v>1</v>
          </cell>
          <cell r="R846">
            <v>0</v>
          </cell>
          <cell r="S846" t="e">
            <v>#N/A</v>
          </cell>
          <cell r="T846" t="e">
            <v>#N/A</v>
          </cell>
          <cell r="U846" t="e">
            <v>#N/A</v>
          </cell>
          <cell r="V846">
            <v>99.16</v>
          </cell>
          <cell r="W846">
            <v>99.16</v>
          </cell>
          <cell r="X846">
            <v>99.16</v>
          </cell>
          <cell r="Y846"/>
          <cell r="Z846"/>
          <cell r="AA846"/>
          <cell r="AB846">
            <v>99.16</v>
          </cell>
          <cell r="AC846" t="str">
            <v>OK</v>
          </cell>
          <cell r="AD846">
            <v>118.55</v>
          </cell>
          <cell r="AE846" t="str">
            <v>EUR</v>
          </cell>
          <cell r="AF846">
            <v>0</v>
          </cell>
          <cell r="AI846" t="str">
            <v>NORM</v>
          </cell>
          <cell r="AJ846" t="str">
            <v>Normal</v>
          </cell>
          <cell r="AM846" t="str">
            <v>PX1.2</v>
          </cell>
          <cell r="AN846" t="str">
            <v>Prix magasin + 20% de marg</v>
          </cell>
          <cell r="AP846">
            <v>0</v>
          </cell>
          <cell r="AQ846">
            <v>0</v>
          </cell>
          <cell r="AS846">
            <v>199</v>
          </cell>
          <cell r="AT846">
            <v>198.32</v>
          </cell>
          <cell r="AU846">
            <v>198.32</v>
          </cell>
        </row>
        <row r="847">
          <cell r="A847" t="str">
            <v>TX089</v>
          </cell>
          <cell r="C847" t="str">
            <v>AN</v>
          </cell>
          <cell r="D847" t="str">
            <v>PILOTE LED INTERMITENTE ROUGE</v>
          </cell>
          <cell r="M847" t="str">
            <v>CABLEMATIC</v>
          </cell>
          <cell r="N847" t="str">
            <v>TX089</v>
          </cell>
          <cell r="O847" t="str">
            <v>pilote led intermitente rouge</v>
          </cell>
          <cell r="Q847">
            <v>1</v>
          </cell>
          <cell r="R847">
            <v>1</v>
          </cell>
          <cell r="S847">
            <v>476</v>
          </cell>
          <cell r="T847">
            <v>2.69</v>
          </cell>
          <cell r="U847" t="str">
            <v>AN</v>
          </cell>
          <cell r="V847">
            <v>3.91</v>
          </cell>
          <cell r="W847">
            <v>3.91</v>
          </cell>
          <cell r="X847">
            <v>2.69</v>
          </cell>
          <cell r="Y847"/>
          <cell r="Z847"/>
          <cell r="AA847"/>
          <cell r="AB847">
            <v>2.69</v>
          </cell>
          <cell r="AC847" t="str">
            <v>OK</v>
          </cell>
          <cell r="AD847">
            <v>3.91</v>
          </cell>
          <cell r="AE847" t="str">
            <v>EUR</v>
          </cell>
          <cell r="AF847">
            <v>0</v>
          </cell>
          <cell r="AI847" t="str">
            <v>NORM</v>
          </cell>
          <cell r="AJ847" t="str">
            <v>Normal</v>
          </cell>
          <cell r="AM847" t="str">
            <v>PX1.2</v>
          </cell>
          <cell r="AN847" t="str">
            <v>Prix magasin + 20% de marg</v>
          </cell>
          <cell r="AP847">
            <v>0</v>
          </cell>
          <cell r="AQ847">
            <v>0</v>
          </cell>
          <cell r="AS847">
            <v>6.05</v>
          </cell>
          <cell r="AT847">
            <v>6.7249999999999996</v>
          </cell>
          <cell r="AU847">
            <v>6.7249999999999996</v>
          </cell>
        </row>
        <row r="848">
          <cell r="A848" t="str">
            <v>U25452</v>
          </cell>
          <cell r="C848" t="e">
            <v>#N/A</v>
          </cell>
          <cell r="D848" t="str">
            <v>U 25/45/25/2 ML</v>
          </cell>
          <cell r="M848" t="str">
            <v>ID ALU</v>
          </cell>
          <cell r="N848" t="str">
            <v>U25452</v>
          </cell>
          <cell r="O848" t="str">
            <v>U 25/45/25/2 ML</v>
          </cell>
          <cell r="Q848">
            <v>1</v>
          </cell>
          <cell r="R848">
            <v>1</v>
          </cell>
          <cell r="S848">
            <v>42</v>
          </cell>
          <cell r="T848">
            <v>3.04</v>
          </cell>
          <cell r="U848" t="str">
            <v>Z</v>
          </cell>
          <cell r="V848">
            <v>3.04</v>
          </cell>
          <cell r="W848">
            <v>3.04</v>
          </cell>
          <cell r="X848" t="e">
            <v>#N/A</v>
          </cell>
          <cell r="Y848">
            <v>3.04</v>
          </cell>
          <cell r="Z848"/>
          <cell r="AA848"/>
          <cell r="AB848" t="e">
            <v>#N/A</v>
          </cell>
          <cell r="AC848"/>
          <cell r="AD848">
            <v>3.04</v>
          </cell>
          <cell r="AE848" t="str">
            <v>EUR</v>
          </cell>
          <cell r="AF848">
            <v>0</v>
          </cell>
          <cell r="AI848" t="str">
            <v>NORM</v>
          </cell>
          <cell r="AJ848" t="str">
            <v>Normal</v>
          </cell>
          <cell r="AM848" t="str">
            <v>PX1.2</v>
          </cell>
          <cell r="AN848" t="str">
            <v>Prix magasin + 20% de marg</v>
          </cell>
          <cell r="AP848">
            <v>0</v>
          </cell>
          <cell r="AQ848">
            <v>0</v>
          </cell>
          <cell r="AS848">
            <v>4.5599999999999996</v>
          </cell>
          <cell r="AT848" t="e">
            <v>#N/A</v>
          </cell>
          <cell r="AU848" t="e">
            <v>#N/A</v>
          </cell>
        </row>
        <row r="849">
          <cell r="A849" t="str">
            <v>PSFV20EH10X4</v>
          </cell>
          <cell r="C849" t="e">
            <v>#N/A</v>
          </cell>
          <cell r="D849" t="str">
            <v>PACK FV GEO 1.52MM 20EH 10X4 AVEC GRILLES</v>
          </cell>
          <cell r="E849">
            <v>1</v>
          </cell>
          <cell r="F849" t="str">
            <v>MEMBRANES ET ANTI-RACINES</v>
          </cell>
          <cell r="G849">
            <v>2</v>
          </cell>
          <cell r="H849" t="str">
            <v>MEMBRANES ET ANTI-RACINES</v>
          </cell>
          <cell r="I849" t="str">
            <v>NB FV</v>
          </cell>
          <cell r="J849" t="str">
            <v>NB de ventes packs FV</v>
          </cell>
          <cell r="K849">
            <v>1</v>
          </cell>
          <cell r="L849" t="str">
            <v>Pack EPDM FV</v>
          </cell>
          <cell r="M849" t="str">
            <v>AQUATIRIS</v>
          </cell>
          <cell r="N849" t="str">
            <v>&lt;Non référencé&gt;</v>
          </cell>
          <cell r="O849" t="str">
            <v>&lt;Article non référencé&gt;</v>
          </cell>
          <cell r="Q849">
            <v>1</v>
          </cell>
          <cell r="R849">
            <v>0</v>
          </cell>
          <cell r="S849" t="e">
            <v>#N/A</v>
          </cell>
          <cell r="T849" t="e">
            <v>#N/A</v>
          </cell>
          <cell r="U849" t="e">
            <v>#N/A</v>
          </cell>
          <cell r="V849">
            <v>0</v>
          </cell>
          <cell r="W849">
            <v>0</v>
          </cell>
          <cell r="X849">
            <v>2864.26</v>
          </cell>
          <cell r="Y849">
            <v>0</v>
          </cell>
          <cell r="Z849"/>
          <cell r="AA849"/>
          <cell r="AB849">
            <v>3149.5249999999996</v>
          </cell>
          <cell r="AC849" t="str">
            <v>OK</v>
          </cell>
          <cell r="AD849">
            <v>0</v>
          </cell>
          <cell r="AE849" t="str">
            <v>EUR</v>
          </cell>
          <cell r="AF849">
            <v>0</v>
          </cell>
          <cell r="AI849" t="str">
            <v>NORM</v>
          </cell>
          <cell r="AJ849" t="str">
            <v>Normal</v>
          </cell>
          <cell r="AM849" t="str">
            <v>PX1.2</v>
          </cell>
          <cell r="AN849" t="str">
            <v>Prix magasin + 20% de marg</v>
          </cell>
          <cell r="AP849">
            <v>0</v>
          </cell>
          <cell r="AQ849">
            <v>0</v>
          </cell>
          <cell r="AS849">
            <v>3626.43</v>
          </cell>
          <cell r="AT849">
            <v>4099.1073000000006</v>
          </cell>
          <cell r="AU849">
            <v>4312.4697500000002</v>
          </cell>
        </row>
        <row r="850">
          <cell r="A850" t="str">
            <v>KITSRS4/20</v>
          </cell>
          <cell r="C850" t="e">
            <v>#N/A</v>
          </cell>
          <cell r="D850" t="str">
            <v>POSTE DE RELEVAGE EAUX USEES 2 POMPES 2M</v>
          </cell>
          <cell r="E850">
            <v>9</v>
          </cell>
          <cell r="F850" t="str">
            <v>POSTES DE RELEVAGE</v>
          </cell>
          <cell r="G850">
            <v>5</v>
          </cell>
          <cell r="H850" t="str">
            <v>POSTES DE RELEVAGE</v>
          </cell>
          <cell r="I850" t="str">
            <v>NB PR</v>
          </cell>
          <cell r="J850" t="str">
            <v>NB de ventes de postes de relevage</v>
          </cell>
          <cell r="K850">
            <v>2</v>
          </cell>
          <cell r="L850" t="str">
            <v>POSTES EAUX CHARGEES DIAM 50</v>
          </cell>
          <cell r="M850" t="str">
            <v>AQUATIRIS</v>
          </cell>
          <cell r="N850" t="str">
            <v>&lt;Non référencé&gt;</v>
          </cell>
          <cell r="O850" t="str">
            <v>&lt;Article non référencé&gt;</v>
          </cell>
          <cell r="Q850">
            <v>1</v>
          </cell>
          <cell r="R850">
            <v>0</v>
          </cell>
          <cell r="S850" t="e">
            <v>#N/A</v>
          </cell>
          <cell r="T850" t="e">
            <v>#N/A</v>
          </cell>
          <cell r="U850" t="e">
            <v>#N/A</v>
          </cell>
          <cell r="V850">
            <v>0</v>
          </cell>
          <cell r="W850">
            <v>0</v>
          </cell>
          <cell r="X850">
            <v>2984</v>
          </cell>
          <cell r="Y850">
            <v>0</v>
          </cell>
          <cell r="Z850"/>
          <cell r="AA850"/>
          <cell r="AB850">
            <v>3376</v>
          </cell>
          <cell r="AC850" t="str">
            <v>OK</v>
          </cell>
          <cell r="AD850">
            <v>0</v>
          </cell>
          <cell r="AE850" t="str">
            <v>EUR</v>
          </cell>
          <cell r="AF850">
            <v>0</v>
          </cell>
          <cell r="AI850" t="str">
            <v>NORM</v>
          </cell>
          <cell r="AJ850" t="str">
            <v>Normal</v>
          </cell>
          <cell r="AM850" t="str">
            <v>PX1.2</v>
          </cell>
          <cell r="AN850" t="str">
            <v>Prix magasin + 20% de marg</v>
          </cell>
          <cell r="AP850">
            <v>0</v>
          </cell>
          <cell r="AQ850">
            <v>0</v>
          </cell>
          <cell r="AS850">
            <v>3811.14</v>
          </cell>
          <cell r="AT850">
            <v>3976.5299999999997</v>
          </cell>
          <cell r="AU850">
            <v>4515.5</v>
          </cell>
        </row>
        <row r="851">
          <cell r="A851" t="str">
            <v>DGEOM_1220_152_3050</v>
          </cell>
          <cell r="C851" t="str">
            <v>AS</v>
          </cell>
          <cell r="D851" t="str">
            <v xml:space="preserve">ROULEAU MEMBRANE - Largeur rouleau : 12.20M, </v>
          </cell>
          <cell r="M851" t="str">
            <v>SODAF</v>
          </cell>
          <cell r="N851" t="str">
            <v>DGEOM_1220_152_3050</v>
          </cell>
          <cell r="O851" t="str">
            <v xml:space="preserve">ROULEAU MEMBRANE - Largeur rouleau : 12.20M, </v>
          </cell>
          <cell r="Q851">
            <v>0</v>
          </cell>
          <cell r="R851">
            <v>0</v>
          </cell>
          <cell r="S851">
            <v>0</v>
          </cell>
          <cell r="T851">
            <v>3299.04</v>
          </cell>
          <cell r="U851" t="str">
            <v>AS</v>
          </cell>
          <cell r="V851">
            <v>3299.0385999999999</v>
          </cell>
          <cell r="W851">
            <v>3299.0385999999999</v>
          </cell>
          <cell r="X851">
            <v>3299.0385999999999</v>
          </cell>
          <cell r="Y851"/>
          <cell r="Z851"/>
          <cell r="AA851"/>
          <cell r="AB851">
            <v>3530.11</v>
          </cell>
          <cell r="AC851" t="str">
            <v>OK</v>
          </cell>
          <cell r="AD851">
            <v>0</v>
          </cell>
          <cell r="AE851" t="str">
            <v>EUR</v>
          </cell>
          <cell r="AF851">
            <v>0</v>
          </cell>
          <cell r="AI851" t="str">
            <v>NORM</v>
          </cell>
          <cell r="AJ851" t="str">
            <v>Normal</v>
          </cell>
          <cell r="AM851" t="str">
            <v>PX1.2</v>
          </cell>
          <cell r="AN851" t="str">
            <v>Prix magasin + 20% de marg</v>
          </cell>
          <cell r="AP851">
            <v>0</v>
          </cell>
          <cell r="AQ851">
            <v>0</v>
          </cell>
          <cell r="AS851">
            <v>4288.99</v>
          </cell>
          <cell r="AT851">
            <v>4387.7213380000003</v>
          </cell>
          <cell r="AU851">
            <v>4695.0463</v>
          </cell>
        </row>
        <row r="852">
          <cell r="A852" t="str">
            <v>UMR6350</v>
          </cell>
          <cell r="C852" t="str">
            <v>AN</v>
          </cell>
          <cell r="D852" t="str">
            <v>MANCHON REDUIT 63/50</v>
          </cell>
          <cell r="E852">
            <v>9</v>
          </cell>
          <cell r="F852" t="str">
            <v>POSTES DE RELEVAGE</v>
          </cell>
          <cell r="G852">
            <v>5</v>
          </cell>
          <cell r="H852" t="str">
            <v>POSTES DE RELEVAGE</v>
          </cell>
          <cell r="K852">
            <v>3</v>
          </cell>
          <cell r="L852" t="str">
            <v>ACCESSOIRES POSTE</v>
          </cell>
          <cell r="M852" t="str">
            <v>SORODIST</v>
          </cell>
          <cell r="N852" t="str">
            <v>UMR6350</v>
          </cell>
          <cell r="O852" t="str">
            <v>MANCHON REDUIT 63/50</v>
          </cell>
          <cell r="Q852">
            <v>1</v>
          </cell>
          <cell r="R852">
            <v>1</v>
          </cell>
          <cell r="S852">
            <v>44</v>
          </cell>
          <cell r="T852">
            <v>5.59</v>
          </cell>
          <cell r="U852" t="str">
            <v>AN</v>
          </cell>
          <cell r="V852">
            <v>5.5940000000000003</v>
          </cell>
          <cell r="W852">
            <v>5.5940000000000003</v>
          </cell>
          <cell r="X852">
            <v>5.5940000000000003</v>
          </cell>
          <cell r="Y852"/>
          <cell r="Z852"/>
          <cell r="AA852"/>
          <cell r="AB852">
            <v>5.7649999999999997</v>
          </cell>
          <cell r="AC852" t="str">
            <v>OK</v>
          </cell>
          <cell r="AD852">
            <v>5.49</v>
          </cell>
          <cell r="AE852" t="str">
            <v>EUR</v>
          </cell>
          <cell r="AF852">
            <v>0</v>
          </cell>
          <cell r="AI852" t="str">
            <v>NORM</v>
          </cell>
          <cell r="AJ852" t="str">
            <v>Normal</v>
          </cell>
          <cell r="AM852" t="str">
            <v>PX1.2</v>
          </cell>
          <cell r="AN852" t="str">
            <v>Prix magasin + 20% de marg</v>
          </cell>
          <cell r="AP852">
            <v>0</v>
          </cell>
          <cell r="AQ852">
            <v>0</v>
          </cell>
          <cell r="AS852">
            <v>9.06</v>
          </cell>
          <cell r="AT852">
            <v>9.7895000000000003</v>
          </cell>
          <cell r="AU852">
            <v>10.088749999999999</v>
          </cell>
        </row>
        <row r="853">
          <cell r="A853" t="str">
            <v>URT50112</v>
          </cell>
          <cell r="C853" t="str">
            <v>AN</v>
          </cell>
          <cell r="D853" t="str">
            <v>RACCORD TARAUDE COMPRESSION _ 50X1 1/2</v>
          </cell>
          <cell r="E853">
            <v>9</v>
          </cell>
          <cell r="F853" t="str">
            <v>POSTES DE RELEVAGE</v>
          </cell>
          <cell r="G853">
            <v>5</v>
          </cell>
          <cell r="H853" t="str">
            <v>POSTES DE RELEVAGE</v>
          </cell>
          <cell r="K853">
            <v>3</v>
          </cell>
          <cell r="L853" t="str">
            <v>ACCESSOIRES POSTE</v>
          </cell>
          <cell r="M853" t="str">
            <v>SORODIST</v>
          </cell>
          <cell r="N853" t="str">
            <v>URT5011/2</v>
          </cell>
          <cell r="O853" t="str">
            <v>RACCORD TARAUDE COMPRESSION _ 50X1 1/2</v>
          </cell>
          <cell r="Q853">
            <v>1</v>
          </cell>
          <cell r="R853">
            <v>1</v>
          </cell>
          <cell r="S853" t="e">
            <v>#N/A</v>
          </cell>
          <cell r="T853" t="e">
            <v>#N/A</v>
          </cell>
          <cell r="U853" t="e">
            <v>#N/A</v>
          </cell>
          <cell r="V853">
            <v>2.5139999999999998</v>
          </cell>
          <cell r="W853">
            <v>2.5139999999999998</v>
          </cell>
          <cell r="X853">
            <v>2.5139999999999998</v>
          </cell>
          <cell r="Y853"/>
          <cell r="Z853"/>
          <cell r="AA853"/>
          <cell r="AB853">
            <v>2.9580000000000002</v>
          </cell>
          <cell r="AC853" t="str">
            <v>OK</v>
          </cell>
          <cell r="AD853">
            <v>3</v>
          </cell>
          <cell r="AE853" t="str">
            <v>EUR</v>
          </cell>
          <cell r="AF853">
            <v>0</v>
          </cell>
          <cell r="AI853" t="str">
            <v>NORM</v>
          </cell>
          <cell r="AJ853" t="str">
            <v>Normal</v>
          </cell>
          <cell r="AM853" t="str">
            <v>PX1.2</v>
          </cell>
          <cell r="AN853" t="str">
            <v>Prix magasin + 20% de marg</v>
          </cell>
          <cell r="AP853">
            <v>0</v>
          </cell>
          <cell r="AQ853">
            <v>0</v>
          </cell>
          <cell r="AS853">
            <v>4</v>
          </cell>
          <cell r="AT853">
            <v>4.3994999999999997</v>
          </cell>
          <cell r="AU853">
            <v>5.1765000000000008</v>
          </cell>
        </row>
        <row r="854">
          <cell r="A854" t="str">
            <v>URT502</v>
          </cell>
          <cell r="C854" t="str">
            <v>AN</v>
          </cell>
          <cell r="D854" t="str">
            <v>RACCORD TARAUDE COMPRESSION _ 50X2'</v>
          </cell>
          <cell r="E854">
            <v>9</v>
          </cell>
          <cell r="F854" t="str">
            <v>POSTES DE RELEVAGE</v>
          </cell>
          <cell r="G854">
            <v>5</v>
          </cell>
          <cell r="H854" t="str">
            <v>POSTES DE RELEVAGE</v>
          </cell>
          <cell r="K854">
            <v>3</v>
          </cell>
          <cell r="L854" t="str">
            <v>ACCESSOIRES POSTE</v>
          </cell>
          <cell r="M854" t="str">
            <v>SORODIST</v>
          </cell>
          <cell r="N854" t="str">
            <v>URT502</v>
          </cell>
          <cell r="O854" t="str">
            <v>RACCORD TARAUDE COMPRESSION Ø 50X2'</v>
          </cell>
          <cell r="Q854">
            <v>1</v>
          </cell>
          <cell r="R854">
            <v>1</v>
          </cell>
          <cell r="S854">
            <v>195</v>
          </cell>
          <cell r="T854">
            <v>2.35</v>
          </cell>
          <cell r="U854" t="str">
            <v>AN</v>
          </cell>
          <cell r="V854">
            <v>2.351</v>
          </cell>
          <cell r="W854">
            <v>2.351</v>
          </cell>
          <cell r="X854">
            <v>2.351</v>
          </cell>
          <cell r="Y854"/>
          <cell r="Z854"/>
          <cell r="AA854"/>
          <cell r="AB854">
            <v>2.61</v>
          </cell>
          <cell r="AC854" t="str">
            <v>OK</v>
          </cell>
          <cell r="AD854">
            <v>2.4900000000000002</v>
          </cell>
          <cell r="AE854" t="str">
            <v>EUR</v>
          </cell>
          <cell r="AF854">
            <v>0</v>
          </cell>
          <cell r="AI854" t="str">
            <v>NORM</v>
          </cell>
          <cell r="AJ854" t="str">
            <v>Normal</v>
          </cell>
          <cell r="AM854" t="str">
            <v>PX1.2</v>
          </cell>
          <cell r="AN854" t="str">
            <v>Prix magasin + 20% de marg</v>
          </cell>
          <cell r="AP854">
            <v>0</v>
          </cell>
          <cell r="AQ854">
            <v>0</v>
          </cell>
          <cell r="AS854">
            <v>3.24</v>
          </cell>
          <cell r="AT854">
            <v>3.5265</v>
          </cell>
          <cell r="AU854">
            <v>3.915</v>
          </cell>
        </row>
        <row r="855">
          <cell r="A855" t="str">
            <v>URT632</v>
          </cell>
          <cell r="C855" t="str">
            <v>AN</v>
          </cell>
          <cell r="D855" t="str">
            <v>RACCORD TARAUDE COMPRESSION _ 63X2'</v>
          </cell>
          <cell r="E855">
            <v>9</v>
          </cell>
          <cell r="F855" t="str">
            <v>POSTES DE RELEVAGE</v>
          </cell>
          <cell r="G855">
            <v>5</v>
          </cell>
          <cell r="H855" t="str">
            <v>POSTES DE RELEVAGE</v>
          </cell>
          <cell r="K855">
            <v>3</v>
          </cell>
          <cell r="L855" t="str">
            <v>ACCESSOIRES POSTE</v>
          </cell>
          <cell r="M855" t="str">
            <v>SORODIST</v>
          </cell>
          <cell r="N855" t="str">
            <v>URT632</v>
          </cell>
          <cell r="O855" t="str">
            <v>RACCORD TARAUDE COMPRESSION Ø 63X2'</v>
          </cell>
          <cell r="Q855">
            <v>1</v>
          </cell>
          <cell r="R855">
            <v>1</v>
          </cell>
          <cell r="S855">
            <v>152</v>
          </cell>
          <cell r="T855">
            <v>3.68</v>
          </cell>
          <cell r="U855" t="str">
            <v>AN</v>
          </cell>
          <cell r="V855">
            <v>3.6829999999999998</v>
          </cell>
          <cell r="W855">
            <v>3.6829999999999998</v>
          </cell>
          <cell r="X855">
            <v>3.6829999999999998</v>
          </cell>
          <cell r="Y855"/>
          <cell r="Z855"/>
          <cell r="AA855"/>
          <cell r="AB855">
            <v>4.0880000000000001</v>
          </cell>
          <cell r="AC855" t="str">
            <v>OK</v>
          </cell>
          <cell r="AD855">
            <v>4.01</v>
          </cell>
          <cell r="AE855" t="str">
            <v>EUR</v>
          </cell>
          <cell r="AF855">
            <v>0</v>
          </cell>
          <cell r="AI855" t="str">
            <v>NORM</v>
          </cell>
          <cell r="AJ855" t="str">
            <v>Normal</v>
          </cell>
          <cell r="AM855" t="str">
            <v>PX1.2</v>
          </cell>
          <cell r="AN855" t="str">
            <v>Prix magasin + 20% de marg</v>
          </cell>
          <cell r="AP855">
            <v>0</v>
          </cell>
          <cell r="AQ855">
            <v>0</v>
          </cell>
          <cell r="AS855">
            <v>5.22</v>
          </cell>
          <cell r="AT855">
            <v>5.5244999999999997</v>
          </cell>
          <cell r="AU855">
            <v>6.1319999999999997</v>
          </cell>
        </row>
        <row r="856">
          <cell r="A856" t="str">
            <v>DGEOM1220_152_3050</v>
          </cell>
          <cell r="C856" t="str">
            <v>AS</v>
          </cell>
          <cell r="D856" t="str">
            <v>ROULEAU 12M20 X 30M50 1.52MM</v>
          </cell>
          <cell r="E856">
            <v>1</v>
          </cell>
          <cell r="F856" t="str">
            <v>MEMBRANES ET ANTI-RACINES</v>
          </cell>
          <cell r="G856">
            <v>2</v>
          </cell>
          <cell r="H856" t="str">
            <v>MEMBRANES ET ANTI-RACINES</v>
          </cell>
          <cell r="K856">
            <v>5</v>
          </cell>
          <cell r="L856" t="str">
            <v>EPDM EN ROULEAU BRUT</v>
          </cell>
          <cell r="M856" t="str">
            <v>SODAF</v>
          </cell>
          <cell r="N856" t="str">
            <v>DGEOM1220_152_3050</v>
          </cell>
          <cell r="O856" t="str">
            <v>ROULEAU 12M20 X 30M50 1.52MM</v>
          </cell>
          <cell r="Q856">
            <v>1</v>
          </cell>
          <cell r="R856">
            <v>1</v>
          </cell>
          <cell r="S856" t="e">
            <v>#N/A</v>
          </cell>
          <cell r="T856" t="e">
            <v>#N/A</v>
          </cell>
          <cell r="U856" t="e">
            <v>#N/A</v>
          </cell>
          <cell r="V856">
            <v>3299.0385999999999</v>
          </cell>
          <cell r="W856">
            <v>3299.386</v>
          </cell>
          <cell r="X856">
            <v>3299.0385999999999</v>
          </cell>
          <cell r="Y856"/>
          <cell r="Z856"/>
          <cell r="AA856"/>
          <cell r="AB856">
            <v>3530.11</v>
          </cell>
          <cell r="AC856" t="str">
            <v>OK</v>
          </cell>
          <cell r="AD856">
            <v>0</v>
          </cell>
          <cell r="AE856" t="str">
            <v>EUR</v>
          </cell>
          <cell r="AF856">
            <v>0</v>
          </cell>
          <cell r="AI856" t="str">
            <v>NORM</v>
          </cell>
          <cell r="AJ856" t="str">
            <v>Normal</v>
          </cell>
          <cell r="AM856" t="str">
            <v>PX1.2</v>
          </cell>
          <cell r="AN856" t="str">
            <v>Prix magasin + 20% de marg</v>
          </cell>
          <cell r="AP856">
            <v>0</v>
          </cell>
          <cell r="AQ856">
            <v>0</v>
          </cell>
          <cell r="AS856">
            <v>4288.99</v>
          </cell>
          <cell r="AT856">
            <v>4387.7213380000003</v>
          </cell>
          <cell r="AU856">
            <v>4695.0463</v>
          </cell>
        </row>
        <row r="857">
          <cell r="A857" t="str">
            <v>VAC40</v>
          </cell>
          <cell r="C857" t="str">
            <v>AN</v>
          </cell>
          <cell r="D857" t="str">
            <v>VANNE A BOISSEAU A COLLER PVC PRESSION _ 40</v>
          </cell>
          <cell r="E857">
            <v>9</v>
          </cell>
          <cell r="F857" t="str">
            <v>POSTES DE RELEVAGE</v>
          </cell>
          <cell r="G857">
            <v>5</v>
          </cell>
          <cell r="H857" t="str">
            <v>POSTES DE RELEVAGE</v>
          </cell>
          <cell r="M857" t="str">
            <v>SORODIST</v>
          </cell>
          <cell r="N857" t="str">
            <v>VAC40</v>
          </cell>
          <cell r="O857" t="str">
            <v>VANNE A BOISSEAU A COLLER PVC PRESSION Ø 40</v>
          </cell>
          <cell r="Q857">
            <v>1</v>
          </cell>
          <cell r="R857">
            <v>16</v>
          </cell>
          <cell r="S857">
            <v>110</v>
          </cell>
          <cell r="T857">
            <v>5.59</v>
          </cell>
          <cell r="U857" t="str">
            <v>AN</v>
          </cell>
          <cell r="V857">
            <v>5.5890000000000004</v>
          </cell>
          <cell r="W857">
            <v>5.5890000000000004</v>
          </cell>
          <cell r="X857">
            <v>5.5890000000000004</v>
          </cell>
          <cell r="Y857"/>
          <cell r="Z857"/>
          <cell r="AA857"/>
          <cell r="AB857">
            <v>5.79</v>
          </cell>
          <cell r="AC857" t="str">
            <v>OK</v>
          </cell>
          <cell r="AD857">
            <v>5.33</v>
          </cell>
          <cell r="AE857" t="str">
            <v>EUR</v>
          </cell>
          <cell r="AF857">
            <v>0</v>
          </cell>
          <cell r="AH857">
            <v>5</v>
          </cell>
          <cell r="AI857" t="str">
            <v>NORM</v>
          </cell>
          <cell r="AJ857" t="str">
            <v>Normal</v>
          </cell>
          <cell r="AM857" t="str">
            <v>PX1.2</v>
          </cell>
          <cell r="AN857" t="str">
            <v>Prix magasin + 20% de marg</v>
          </cell>
          <cell r="AP857">
            <v>0</v>
          </cell>
          <cell r="AQ857">
            <v>0</v>
          </cell>
          <cell r="AS857">
            <v>6.93</v>
          </cell>
          <cell r="AT857">
            <v>6.9862500000000001</v>
          </cell>
          <cell r="AU857">
            <v>7.2374999999999998</v>
          </cell>
        </row>
        <row r="858">
          <cell r="A858" t="str">
            <v>VAC50</v>
          </cell>
          <cell r="C858" t="e">
            <v>#N/A</v>
          </cell>
          <cell r="D858" t="str">
            <v>VANNE A BILLE FEM/FEM ORION D50</v>
          </cell>
          <cell r="E858">
            <v>9</v>
          </cell>
          <cell r="F858" t="str">
            <v>POSTES DE RELEVAGE</v>
          </cell>
          <cell r="G858">
            <v>5</v>
          </cell>
          <cell r="H858" t="str">
            <v>POSTES DE RELEVAGE</v>
          </cell>
          <cell r="K858">
            <v>3</v>
          </cell>
          <cell r="L858" t="str">
            <v>ACCESSOIRES POSTE</v>
          </cell>
          <cell r="M858" t="str">
            <v>SORODIST</v>
          </cell>
          <cell r="N858" t="str">
            <v>VAC50</v>
          </cell>
          <cell r="O858" t="str">
            <v>VANNE A BILLE FEM/FEM ORION D50</v>
          </cell>
          <cell r="Q858">
            <v>1</v>
          </cell>
          <cell r="R858">
            <v>0</v>
          </cell>
          <cell r="S858" t="e">
            <v>#N/A</v>
          </cell>
          <cell r="T858" t="e">
            <v>#N/A</v>
          </cell>
          <cell r="U858" t="e">
            <v>#N/A</v>
          </cell>
          <cell r="V858">
            <v>0</v>
          </cell>
          <cell r="W858">
            <v>0</v>
          </cell>
          <cell r="X858" t="e">
            <v>#N/A</v>
          </cell>
          <cell r="Y858">
            <v>0</v>
          </cell>
          <cell r="Z858"/>
          <cell r="AA858"/>
          <cell r="AB858" t="e">
            <v>#N/A</v>
          </cell>
          <cell r="AC858"/>
          <cell r="AD858">
            <v>0</v>
          </cell>
          <cell r="AE858" t="str">
            <v>EUR</v>
          </cell>
          <cell r="AF858">
            <v>0</v>
          </cell>
          <cell r="AI858" t="str">
            <v>NORM</v>
          </cell>
          <cell r="AJ858" t="str">
            <v>Normal</v>
          </cell>
          <cell r="AM858" t="str">
            <v>PX1.2</v>
          </cell>
          <cell r="AN858" t="str">
            <v>Prix magasin + 20% de marg</v>
          </cell>
          <cell r="AP858">
            <v>0</v>
          </cell>
          <cell r="AQ858">
            <v>0</v>
          </cell>
          <cell r="AS858">
            <v>0</v>
          </cell>
          <cell r="AT858" t="e">
            <v>#N/A</v>
          </cell>
          <cell r="AU858" t="e">
            <v>#N/A</v>
          </cell>
        </row>
        <row r="859">
          <cell r="A859" t="str">
            <v>VAC63</v>
          </cell>
          <cell r="C859" t="str">
            <v>AN</v>
          </cell>
          <cell r="D859" t="str">
            <v>VANNE A BILLE FEM/FEM ORION D63</v>
          </cell>
          <cell r="E859">
            <v>9</v>
          </cell>
          <cell r="F859" t="str">
            <v>POSTES DE RELEVAGE</v>
          </cell>
          <cell r="G859">
            <v>5</v>
          </cell>
          <cell r="H859" t="str">
            <v>POSTES DE RELEVAGE</v>
          </cell>
          <cell r="K859">
            <v>3</v>
          </cell>
          <cell r="L859" t="str">
            <v>ACCESSOIRES POSTE</v>
          </cell>
          <cell r="M859" t="str">
            <v>SORODIST</v>
          </cell>
          <cell r="N859" t="str">
            <v>VAC63</v>
          </cell>
          <cell r="O859" t="str">
            <v>VANNE A BILLE FEM/FEM ORION D63</v>
          </cell>
          <cell r="Q859">
            <v>1</v>
          </cell>
          <cell r="R859">
            <v>10</v>
          </cell>
          <cell r="S859">
            <v>119</v>
          </cell>
          <cell r="T859">
            <v>8.09</v>
          </cell>
          <cell r="U859" t="str">
            <v>AN</v>
          </cell>
          <cell r="V859">
            <v>8.0869999999999997</v>
          </cell>
          <cell r="W859">
            <v>8.0869999999999997</v>
          </cell>
          <cell r="X859">
            <v>8.0869999999999997</v>
          </cell>
          <cell r="Y859"/>
          <cell r="Z859"/>
          <cell r="AA859"/>
          <cell r="AB859">
            <v>8.0869999999999997</v>
          </cell>
          <cell r="AC859" t="str">
            <v>OK</v>
          </cell>
          <cell r="AD859">
            <v>7.35</v>
          </cell>
          <cell r="AE859" t="str">
            <v>EUR</v>
          </cell>
          <cell r="AF859">
            <v>0</v>
          </cell>
          <cell r="AI859" t="str">
            <v>NORM</v>
          </cell>
          <cell r="AJ859" t="str">
            <v>Normal</v>
          </cell>
          <cell r="AM859" t="str">
            <v>PX1.2</v>
          </cell>
          <cell r="AN859" t="str">
            <v>Prix magasin + 20% de marg</v>
          </cell>
          <cell r="AP859">
            <v>0</v>
          </cell>
          <cell r="AQ859">
            <v>0</v>
          </cell>
          <cell r="AS859">
            <v>9.56</v>
          </cell>
          <cell r="AT859">
            <v>10.108750000000001</v>
          </cell>
          <cell r="AU859">
            <v>10.108750000000001</v>
          </cell>
        </row>
        <row r="860">
          <cell r="A860" t="str">
            <v>VCHARP6X80B100</v>
          </cell>
          <cell r="C860" t="str">
            <v>AN</v>
          </cell>
          <cell r="D860" t="str">
            <v>BOITE DE 100 VIS CHARPENTE 6X80 INOX  A2 TORX</v>
          </cell>
          <cell r="E860">
            <v>19</v>
          </cell>
          <cell r="F860" t="str">
            <v>QUINCAILLERIE</v>
          </cell>
          <cell r="G860">
            <v>3</v>
          </cell>
          <cell r="H860" t="str">
            <v>KITS COFFRAGES</v>
          </cell>
          <cell r="M860" t="str">
            <v>AQUATIRIS</v>
          </cell>
          <cell r="N860" t="str">
            <v>&lt;Non référencé&gt;</v>
          </cell>
          <cell r="O860" t="str">
            <v>&lt;Article non référencé&gt;</v>
          </cell>
          <cell r="Q860">
            <v>1</v>
          </cell>
          <cell r="R860">
            <v>0</v>
          </cell>
          <cell r="S860" t="e">
            <v>#N/A</v>
          </cell>
          <cell r="T860" t="e">
            <v>#N/A</v>
          </cell>
          <cell r="U860" t="e">
            <v>#N/A</v>
          </cell>
          <cell r="V860">
            <v>0</v>
          </cell>
          <cell r="W860">
            <v>0</v>
          </cell>
          <cell r="X860">
            <v>17</v>
          </cell>
          <cell r="Y860">
            <v>0</v>
          </cell>
          <cell r="Z860">
            <v>17</v>
          </cell>
          <cell r="AA860"/>
          <cell r="AB860">
            <v>17</v>
          </cell>
          <cell r="AC860" t="str">
            <v>OK</v>
          </cell>
          <cell r="AD860">
            <v>0</v>
          </cell>
          <cell r="AE860" t="str">
            <v>EUR</v>
          </cell>
          <cell r="AF860">
            <v>0</v>
          </cell>
          <cell r="AI860" t="str">
            <v>NORM</v>
          </cell>
          <cell r="AJ860" t="str">
            <v>Normal</v>
          </cell>
          <cell r="AM860" t="str">
            <v>PX1.2</v>
          </cell>
          <cell r="AN860" t="str">
            <v>Prix magasin + 20% de marg</v>
          </cell>
          <cell r="AP860">
            <v>0</v>
          </cell>
          <cell r="AQ860">
            <v>0</v>
          </cell>
          <cell r="AS860">
            <v>33</v>
          </cell>
          <cell r="AT860">
            <v>25.5</v>
          </cell>
          <cell r="AU860">
            <v>25.5</v>
          </cell>
        </row>
        <row r="861">
          <cell r="A861" t="str">
            <v>BFV10EH</v>
          </cell>
          <cell r="C861" t="e">
            <v>#N/A</v>
          </cell>
          <cell r="D861" t="str">
            <v>KIT BAC PEHD 10 EH</v>
          </cell>
          <cell r="E861">
            <v>12</v>
          </cell>
          <cell r="F861" t="str">
            <v>KITS BACS/KITS COFFRAGES</v>
          </cell>
          <cell r="G861">
            <v>12</v>
          </cell>
          <cell r="H861" t="str">
            <v>KITS BACS</v>
          </cell>
          <cell r="I861" t="str">
            <v>NB BACS</v>
          </cell>
          <cell r="J861" t="str">
            <v>NB de ventes de kits bacs</v>
          </cell>
          <cell r="M861" t="str">
            <v>AQUATIRIS</v>
          </cell>
          <cell r="N861" t="str">
            <v>&lt;Non référencé&gt;</v>
          </cell>
          <cell r="O861" t="str">
            <v>&lt;Article non référencé&gt;</v>
          </cell>
          <cell r="Q861">
            <v>1</v>
          </cell>
          <cell r="R861">
            <v>0</v>
          </cell>
          <cell r="S861" t="e">
            <v>#N/A</v>
          </cell>
          <cell r="T861" t="e">
            <v>#N/A</v>
          </cell>
          <cell r="U861" t="e">
            <v>#N/A</v>
          </cell>
          <cell r="V861">
            <v>0</v>
          </cell>
          <cell r="W861">
            <v>0</v>
          </cell>
          <cell r="X861">
            <v>3162.9679999999994</v>
          </cell>
          <cell r="Y861">
            <v>0</v>
          </cell>
          <cell r="Z861"/>
          <cell r="AA861"/>
          <cell r="AB861">
            <v>3153.0519999999997</v>
          </cell>
          <cell r="AC861" t="str">
            <v>OK</v>
          </cell>
          <cell r="AD861">
            <v>0</v>
          </cell>
          <cell r="AE861" t="str">
            <v>EUR</v>
          </cell>
          <cell r="AF861">
            <v>0</v>
          </cell>
          <cell r="AI861" t="str">
            <v>NORM</v>
          </cell>
          <cell r="AJ861" t="str">
            <v>Normal</v>
          </cell>
          <cell r="AM861" t="str">
            <v>PX1.2</v>
          </cell>
          <cell r="AN861" t="str">
            <v>Prix magasin + 20% de marg</v>
          </cell>
          <cell r="AP861">
            <v>0</v>
          </cell>
          <cell r="AQ861">
            <v>0</v>
          </cell>
          <cell r="AS861">
            <v>4451.0600000000004</v>
          </cell>
          <cell r="AT861">
            <v>4762.8504800000001</v>
          </cell>
          <cell r="AU861">
            <v>4740.5204800000001</v>
          </cell>
        </row>
        <row r="862">
          <cell r="A862" t="str">
            <v>DGEOM1525_110_3050</v>
          </cell>
          <cell r="C862" t="str">
            <v>AS</v>
          </cell>
          <cell r="D862" t="str">
            <v>ROULEAU 15M25 X 30M50 1.10MM</v>
          </cell>
          <cell r="E862">
            <v>1</v>
          </cell>
          <cell r="F862" t="str">
            <v>MEMBRANES ET ANTI-RACINES</v>
          </cell>
          <cell r="G862">
            <v>2</v>
          </cell>
          <cell r="H862" t="str">
            <v>MEMBRANES ET ANTI-RACINES</v>
          </cell>
          <cell r="I862" t="str">
            <v>NB EPDM</v>
          </cell>
          <cell r="J862" t="str">
            <v>NB de ventes d'EPDM sur mesure</v>
          </cell>
          <cell r="K862">
            <v>5</v>
          </cell>
          <cell r="L862" t="str">
            <v>EPDM EN ROULEAU BRUT</v>
          </cell>
          <cell r="M862" t="str">
            <v>SODAF</v>
          </cell>
          <cell r="N862" t="str">
            <v>DGEOM1097</v>
          </cell>
          <cell r="O862" t="str">
            <v>GEOMEMBRANE A LA DECOUPE LARGEUR 10M97</v>
          </cell>
          <cell r="Q862">
            <v>1</v>
          </cell>
          <cell r="R862">
            <v>1</v>
          </cell>
          <cell r="S862" t="e">
            <v>#N/A</v>
          </cell>
          <cell r="T862" t="e">
            <v>#N/A</v>
          </cell>
          <cell r="U862" t="e">
            <v>#N/A</v>
          </cell>
          <cell r="V862">
            <v>3337.7728999999999</v>
          </cell>
          <cell r="W862">
            <v>3337.7728999999999</v>
          </cell>
          <cell r="X862">
            <v>3337.7728999999999</v>
          </cell>
          <cell r="Y862"/>
          <cell r="Z862"/>
          <cell r="AA862"/>
          <cell r="AB862">
            <v>3571.23</v>
          </cell>
          <cell r="AC862" t="str">
            <v>OK</v>
          </cell>
          <cell r="AD862">
            <v>0</v>
          </cell>
          <cell r="AE862" t="str">
            <v>EUR</v>
          </cell>
          <cell r="AF862">
            <v>0</v>
          </cell>
          <cell r="AI862" t="str">
            <v>NORM</v>
          </cell>
          <cell r="AJ862" t="str">
            <v>Normal</v>
          </cell>
          <cell r="AM862" t="str">
            <v>PX1.2</v>
          </cell>
          <cell r="AN862" t="str">
            <v>Prix magasin + 20% de marg</v>
          </cell>
          <cell r="AP862">
            <v>0</v>
          </cell>
          <cell r="AQ862">
            <v>0</v>
          </cell>
          <cell r="AS862">
            <v>4339.05</v>
          </cell>
          <cell r="AT862">
            <v>4439.2379570000003</v>
          </cell>
          <cell r="AU862">
            <v>4749.7359000000006</v>
          </cell>
        </row>
        <row r="863">
          <cell r="A863" t="str">
            <v>BFV12EH</v>
          </cell>
          <cell r="C863" t="e">
            <v>#N/A</v>
          </cell>
          <cell r="D863" t="str">
            <v>KIT BAC PEHD 12EH</v>
          </cell>
          <cell r="E863">
            <v>12</v>
          </cell>
          <cell r="F863" t="str">
            <v>KITS BACS/KITS COFFRAGES</v>
          </cell>
          <cell r="G863">
            <v>12</v>
          </cell>
          <cell r="H863" t="str">
            <v>KITS BACS</v>
          </cell>
          <cell r="I863" t="str">
            <v>NB BACS</v>
          </cell>
          <cell r="J863" t="str">
            <v>NB de ventes de kits bacs</v>
          </cell>
          <cell r="M863" t="str">
            <v>AQUATIRIS</v>
          </cell>
          <cell r="N863" t="str">
            <v>&lt;Non référencé&gt;</v>
          </cell>
          <cell r="O863" t="str">
            <v>&lt;Article non référencé&gt;</v>
          </cell>
          <cell r="Q863">
            <v>1</v>
          </cell>
          <cell r="R863">
            <v>0</v>
          </cell>
          <cell r="S863" t="e">
            <v>#N/A</v>
          </cell>
          <cell r="T863" t="e">
            <v>#N/A</v>
          </cell>
          <cell r="U863" t="e">
            <v>#N/A</v>
          </cell>
          <cell r="V863">
            <v>0</v>
          </cell>
          <cell r="W863">
            <v>0</v>
          </cell>
          <cell r="X863">
            <v>3764.5679999999998</v>
          </cell>
          <cell r="Y863">
            <v>0</v>
          </cell>
          <cell r="Z863"/>
          <cell r="AA863"/>
          <cell r="AB863">
            <v>3754.652</v>
          </cell>
          <cell r="AC863" t="str">
            <v>OK</v>
          </cell>
          <cell r="AD863">
            <v>0</v>
          </cell>
          <cell r="AE863" t="str">
            <v>EUR</v>
          </cell>
          <cell r="AF863">
            <v>0</v>
          </cell>
          <cell r="AI863" t="str">
            <v>NORM</v>
          </cell>
          <cell r="AJ863" t="str">
            <v>Normal</v>
          </cell>
          <cell r="AM863" t="str">
            <v>PX1.2</v>
          </cell>
          <cell r="AN863" t="str">
            <v>Prix magasin + 20% de marg</v>
          </cell>
          <cell r="AP863">
            <v>0</v>
          </cell>
          <cell r="AQ863">
            <v>0</v>
          </cell>
          <cell r="AS863">
            <v>5325.05</v>
          </cell>
          <cell r="AT863">
            <v>5665.2504800000006</v>
          </cell>
          <cell r="AU863">
            <v>5642.9204800000007</v>
          </cell>
        </row>
        <row r="864">
          <cell r="A864" t="str">
            <v>DGEOM915_110_6100</v>
          </cell>
          <cell r="C864" t="str">
            <v>AS</v>
          </cell>
          <cell r="D864" t="str">
            <v>ROULEAU 9M15 X 61M 1.10MM</v>
          </cell>
          <cell r="E864">
            <v>1</v>
          </cell>
          <cell r="F864" t="str">
            <v>MEMBRANES ET ANTI-RACINES</v>
          </cell>
          <cell r="G864">
            <v>2</v>
          </cell>
          <cell r="H864" t="str">
            <v>MEMBRANES ET ANTI-RACINES</v>
          </cell>
          <cell r="I864" t="str">
            <v>NB EPDM</v>
          </cell>
          <cell r="J864" t="str">
            <v>NB de ventes d'EPDM sur mesure</v>
          </cell>
          <cell r="K864">
            <v>5</v>
          </cell>
          <cell r="L864" t="str">
            <v>EPDM EN ROULEAU BRUT</v>
          </cell>
          <cell r="M864" t="str">
            <v>SODAF</v>
          </cell>
          <cell r="N864" t="str">
            <v>DGEOM249</v>
          </cell>
          <cell r="O864" t="str">
            <v>GEOMEMBRANE A LA DECOUPE LARGEUR 2M49</v>
          </cell>
          <cell r="Q864">
            <v>1</v>
          </cell>
          <cell r="R864">
            <v>1</v>
          </cell>
          <cell r="S864" t="e">
            <v>#N/A</v>
          </cell>
          <cell r="T864" t="e">
            <v>#N/A</v>
          </cell>
          <cell r="U864" t="e">
            <v>#N/A</v>
          </cell>
          <cell r="V864">
            <v>4005.2844</v>
          </cell>
          <cell r="W864">
            <v>4005.2844</v>
          </cell>
          <cell r="X864">
            <v>4005.2844</v>
          </cell>
          <cell r="Y864"/>
          <cell r="Z864"/>
          <cell r="AA864"/>
          <cell r="AB864">
            <v>4285.4799999999996</v>
          </cell>
          <cell r="AC864" t="str">
            <v>OK</v>
          </cell>
          <cell r="AD864">
            <v>0</v>
          </cell>
          <cell r="AE864" t="str">
            <v>EUR</v>
          </cell>
          <cell r="AF864">
            <v>0</v>
          </cell>
          <cell r="AI864" t="str">
            <v>NORM</v>
          </cell>
          <cell r="AJ864" t="str">
            <v>Normal</v>
          </cell>
          <cell r="AM864" t="str">
            <v>PX1.2</v>
          </cell>
          <cell r="AN864" t="str">
            <v>Prix magasin + 20% de marg</v>
          </cell>
          <cell r="AP864">
            <v>0</v>
          </cell>
          <cell r="AQ864">
            <v>0</v>
          </cell>
          <cell r="AS864">
            <v>5206.87</v>
          </cell>
          <cell r="AT864">
            <v>5327.0282520000001</v>
          </cell>
          <cell r="AU864">
            <v>5699.6884</v>
          </cell>
        </row>
        <row r="865">
          <cell r="A865" t="str">
            <v>DGEOM1525_152_3050</v>
          </cell>
          <cell r="C865" t="str">
            <v>AS</v>
          </cell>
          <cell r="D865" t="str">
            <v>ROULEAU 15M25 X 30M50 1.52MM</v>
          </cell>
          <cell r="E865">
            <v>1</v>
          </cell>
          <cell r="F865" t="str">
            <v>MEMBRANES ET ANTI-RACINES</v>
          </cell>
          <cell r="G865">
            <v>2</v>
          </cell>
          <cell r="H865" t="str">
            <v>MEMBRANES ET ANTI-RACINES</v>
          </cell>
          <cell r="I865" t="str">
            <v>NB EPDM</v>
          </cell>
          <cell r="J865" t="str">
            <v>NB de ventes d'EPDM sur mesure</v>
          </cell>
          <cell r="K865">
            <v>5</v>
          </cell>
          <cell r="L865" t="str">
            <v>EPDM EN ROULEAU BRUT</v>
          </cell>
          <cell r="M865" t="str">
            <v>SODAF</v>
          </cell>
          <cell r="N865" t="str">
            <v>DGEOM1525_152_3050</v>
          </cell>
          <cell r="O865" t="str">
            <v>ROULEAU 15M25 X 30M50 1.52MM</v>
          </cell>
          <cell r="Q865">
            <v>1</v>
          </cell>
          <cell r="R865">
            <v>1</v>
          </cell>
          <cell r="S865" t="e">
            <v>#N/A</v>
          </cell>
          <cell r="T865" t="e">
            <v>#N/A</v>
          </cell>
          <cell r="U865" t="e">
            <v>#N/A</v>
          </cell>
          <cell r="V865">
            <v>4123.7983000000004</v>
          </cell>
          <cell r="W865">
            <v>4123.7983000000004</v>
          </cell>
          <cell r="X865">
            <v>4123.7983000000004</v>
          </cell>
          <cell r="Y865"/>
          <cell r="Z865"/>
          <cell r="AA865"/>
          <cell r="AB865">
            <v>4412.6400000000003</v>
          </cell>
          <cell r="AC865" t="str">
            <v>OK</v>
          </cell>
          <cell r="AD865">
            <v>0</v>
          </cell>
          <cell r="AE865" t="str">
            <v>EUR</v>
          </cell>
          <cell r="AF865">
            <v>0</v>
          </cell>
          <cell r="AI865" t="str">
            <v>NORM</v>
          </cell>
          <cell r="AJ865" t="str">
            <v>Normal</v>
          </cell>
          <cell r="AM865" t="str">
            <v>PX1.2</v>
          </cell>
          <cell r="AN865" t="str">
            <v>Prix magasin + 20% de marg</v>
          </cell>
          <cell r="AP865">
            <v>0</v>
          </cell>
          <cell r="AQ865">
            <v>0</v>
          </cell>
          <cell r="AS865">
            <v>5361.24</v>
          </cell>
          <cell r="AT865">
            <v>5484.6517390000008</v>
          </cell>
          <cell r="AU865">
            <v>5868.811200000001</v>
          </cell>
        </row>
        <row r="866">
          <cell r="A866" t="str">
            <v>DGEOM915_152_6100</v>
          </cell>
          <cell r="C866" t="str">
            <v>AS</v>
          </cell>
          <cell r="D866" t="str">
            <v>ROULEAU 9M15 X 61M 1.52MM</v>
          </cell>
          <cell r="E866">
            <v>1</v>
          </cell>
          <cell r="F866" t="str">
            <v>MEMBRANES ET ANTI-RACINES</v>
          </cell>
          <cell r="G866">
            <v>2</v>
          </cell>
          <cell r="H866" t="str">
            <v>MEMBRANES ET ANTI-RACINES</v>
          </cell>
          <cell r="I866" t="str">
            <v>NB EPDM</v>
          </cell>
          <cell r="J866" t="str">
            <v>NB de ventes d'EPDM sur mesure</v>
          </cell>
          <cell r="K866">
            <v>5</v>
          </cell>
          <cell r="L866" t="str">
            <v>EPDM EN ROULEAU BRUT</v>
          </cell>
          <cell r="M866" t="str">
            <v>SODAF</v>
          </cell>
          <cell r="N866" t="str">
            <v>DGEOM427</v>
          </cell>
          <cell r="O866" t="str">
            <v>GEOMEMBRANE ALA DECOUPE LARGEUR 4M27</v>
          </cell>
          <cell r="Q866">
            <v>1</v>
          </cell>
          <cell r="R866">
            <v>1</v>
          </cell>
          <cell r="S866" t="e">
            <v>#N/A</v>
          </cell>
          <cell r="T866" t="e">
            <v>#N/A</v>
          </cell>
          <cell r="U866" t="e">
            <v>#N/A</v>
          </cell>
          <cell r="V866">
            <v>4948.5578999999998</v>
          </cell>
          <cell r="W866">
            <v>4948.5578999999998</v>
          </cell>
          <cell r="X866">
            <v>4948.5578999999998</v>
          </cell>
          <cell r="Y866"/>
          <cell r="Z866"/>
          <cell r="AA866"/>
          <cell r="AB866">
            <v>5295.17</v>
          </cell>
          <cell r="AC866" t="str">
            <v>OK</v>
          </cell>
          <cell r="AD866">
            <v>0</v>
          </cell>
          <cell r="AE866" t="str">
            <v>EUR</v>
          </cell>
          <cell r="AF866">
            <v>0</v>
          </cell>
          <cell r="AI866" t="str">
            <v>NORM</v>
          </cell>
          <cell r="AJ866" t="str">
            <v>Normal</v>
          </cell>
          <cell r="AM866" t="str">
            <v>PX1.2</v>
          </cell>
          <cell r="AN866" t="str">
            <v>Prix magasin + 20% de marg</v>
          </cell>
          <cell r="AP866">
            <v>0</v>
          </cell>
          <cell r="AQ866">
            <v>0</v>
          </cell>
          <cell r="AS866">
            <v>6433.49</v>
          </cell>
          <cell r="AT866">
            <v>6581.582007</v>
          </cell>
          <cell r="AU866">
            <v>7042.5761000000002</v>
          </cell>
        </row>
        <row r="867">
          <cell r="A867" t="str">
            <v>VDL516025</v>
          </cell>
          <cell r="C867" t="str">
            <v>AN</v>
          </cell>
          <cell r="D867" t="str">
            <v>TRAVERSEE DE PAROI 25/32X1""""</v>
          </cell>
          <cell r="E867">
            <v>9</v>
          </cell>
          <cell r="F867" t="str">
            <v>POSTES DE RELEVAGE</v>
          </cell>
          <cell r="G867">
            <v>5</v>
          </cell>
          <cell r="H867" t="str">
            <v>POSTES DE RELEVAGE</v>
          </cell>
          <cell r="K867">
            <v>3</v>
          </cell>
          <cell r="L867" t="str">
            <v>ACCESSOIRES POSTE</v>
          </cell>
          <cell r="M867" t="str">
            <v>DUKTRAD VDL</v>
          </cell>
          <cell r="N867" t="str">
            <v>5.16.025</v>
          </cell>
          <cell r="O867" t="str">
            <v>RACCORDEMENT DE RECIPIENT 25/32X1""</v>
          </cell>
          <cell r="Q867">
            <v>1</v>
          </cell>
          <cell r="R867">
            <v>1</v>
          </cell>
          <cell r="S867" t="e">
            <v>#N/A</v>
          </cell>
          <cell r="T867" t="e">
            <v>#N/A</v>
          </cell>
          <cell r="U867" t="e">
            <v>#N/A</v>
          </cell>
          <cell r="V867">
            <v>5.2756999999999996</v>
          </cell>
          <cell r="W867">
            <v>5.2756999999999996</v>
          </cell>
          <cell r="X867">
            <v>5.2756999999999996</v>
          </cell>
          <cell r="Y867"/>
          <cell r="Z867"/>
          <cell r="AA867"/>
          <cell r="AB867">
            <v>5.2756999999999996</v>
          </cell>
          <cell r="AC867" t="str">
            <v>OK</v>
          </cell>
          <cell r="AD867">
            <v>0</v>
          </cell>
          <cell r="AE867" t="str">
            <v>EUR</v>
          </cell>
          <cell r="AF867">
            <v>0</v>
          </cell>
          <cell r="AI867" t="str">
            <v>NORM</v>
          </cell>
          <cell r="AJ867" t="str">
            <v>Normal</v>
          </cell>
          <cell r="AM867" t="str">
            <v>PX1.2</v>
          </cell>
          <cell r="AN867" t="str">
            <v>Prix magasin + 20% de marg</v>
          </cell>
          <cell r="AP867">
            <v>0</v>
          </cell>
          <cell r="AQ867">
            <v>0</v>
          </cell>
          <cell r="AS867">
            <v>8.24</v>
          </cell>
          <cell r="AT867">
            <v>7.913549999999999</v>
          </cell>
          <cell r="AU867">
            <v>7.913549999999999</v>
          </cell>
        </row>
        <row r="868">
          <cell r="A868" t="str">
            <v>VDL516041</v>
          </cell>
          <cell r="C868" t="str">
            <v>AN</v>
          </cell>
          <cell r="D868" t="str">
            <v>TRAVERSEE DE PAROI 40/50X1 3/4""""""""""""""""""""""""""""""</v>
          </cell>
          <cell r="E868">
            <v>9</v>
          </cell>
          <cell r="F868" t="str">
            <v>POSTES DE RELEVAGE</v>
          </cell>
          <cell r="G868">
            <v>5</v>
          </cell>
          <cell r="H868" t="str">
            <v>POSTES DE RELEVAGE</v>
          </cell>
          <cell r="K868">
            <v>3</v>
          </cell>
          <cell r="L868" t="str">
            <v>ACCESSOIRES POSTE</v>
          </cell>
          <cell r="M868" t="str">
            <v>DUKTRAD VDL</v>
          </cell>
          <cell r="N868" t="str">
            <v>5.16.041</v>
          </cell>
          <cell r="O868" t="str">
            <v>RACCORDEMENT DE RECIPIENT d40/50x1''3/4 PVC-U</v>
          </cell>
          <cell r="Q868">
            <v>1</v>
          </cell>
          <cell r="R868">
            <v>1</v>
          </cell>
          <cell r="S868" t="e">
            <v>#N/A</v>
          </cell>
          <cell r="T868" t="e">
            <v>#N/A</v>
          </cell>
          <cell r="U868" t="e">
            <v>#N/A</v>
          </cell>
          <cell r="V868">
            <v>7.0179999999999998</v>
          </cell>
          <cell r="W868">
            <v>7.0179999999999998</v>
          </cell>
          <cell r="X868">
            <v>7.0179999999999998</v>
          </cell>
          <cell r="Y868"/>
          <cell r="Z868"/>
          <cell r="AA868"/>
          <cell r="AB868">
            <v>7.0179999999999998</v>
          </cell>
          <cell r="AC868" t="str">
            <v>OK</v>
          </cell>
          <cell r="AD868">
            <v>6.81</v>
          </cell>
          <cell r="AE868" t="str">
            <v>EUR</v>
          </cell>
          <cell r="AF868">
            <v>0</v>
          </cell>
          <cell r="AI868" t="str">
            <v>NORM</v>
          </cell>
          <cell r="AJ868" t="str">
            <v>Normal</v>
          </cell>
          <cell r="AM868" t="str">
            <v>PX1.2</v>
          </cell>
          <cell r="AN868" t="str">
            <v>Prix magasin + 20% de marg</v>
          </cell>
          <cell r="AP868">
            <v>0</v>
          </cell>
          <cell r="AQ868">
            <v>0</v>
          </cell>
          <cell r="AS868">
            <v>8.51</v>
          </cell>
          <cell r="AT868">
            <v>8.7724999999999991</v>
          </cell>
          <cell r="AU868">
            <v>8.7724999999999991</v>
          </cell>
        </row>
        <row r="869">
          <cell r="A869" t="str">
            <v>VDL516048</v>
          </cell>
          <cell r="C869" t="str">
            <v>AN</v>
          </cell>
          <cell r="D869" t="str">
            <v>TRAVERSEE DE PAROI 50/63X2""""""""""""""""""""""""""""""""</v>
          </cell>
          <cell r="E869">
            <v>9</v>
          </cell>
          <cell r="F869" t="str">
            <v>POSTES DE RELEVAGE</v>
          </cell>
          <cell r="G869">
            <v>5</v>
          </cell>
          <cell r="H869" t="str">
            <v>POSTES DE RELEVAGE</v>
          </cell>
          <cell r="K869">
            <v>3</v>
          </cell>
          <cell r="L869" t="str">
            <v>ACCESSOIRES POSTE</v>
          </cell>
          <cell r="M869" t="str">
            <v>DUKTRAD VDL</v>
          </cell>
          <cell r="N869" t="str">
            <v>5.16.048</v>
          </cell>
          <cell r="O869" t="str">
            <v>RACCORDEMENT DE RECIPIENT d50/63*2'' PVC-U EP</v>
          </cell>
          <cell r="Q869">
            <v>1</v>
          </cell>
          <cell r="R869">
            <v>1</v>
          </cell>
          <cell r="S869" t="e">
            <v>#N/A</v>
          </cell>
          <cell r="T869" t="e">
            <v>#N/A</v>
          </cell>
          <cell r="U869" t="e">
            <v>#N/A</v>
          </cell>
          <cell r="V869">
            <v>7.9420000000000002</v>
          </cell>
          <cell r="W869">
            <v>7.9420000000000002</v>
          </cell>
          <cell r="X869">
            <v>7.9420000000000002</v>
          </cell>
          <cell r="Y869"/>
          <cell r="Z869"/>
          <cell r="AA869"/>
          <cell r="AB869">
            <v>7.9420000000000002</v>
          </cell>
          <cell r="AC869" t="str">
            <v>OK</v>
          </cell>
          <cell r="AD869">
            <v>7.71</v>
          </cell>
          <cell r="AE869" t="str">
            <v>EUR</v>
          </cell>
          <cell r="AF869">
            <v>0</v>
          </cell>
          <cell r="AI869" t="str">
            <v>NORM</v>
          </cell>
          <cell r="AJ869" t="str">
            <v>Normal</v>
          </cell>
          <cell r="AM869" t="str">
            <v>PX1.2</v>
          </cell>
          <cell r="AN869" t="str">
            <v>Prix magasin + 20% de marg</v>
          </cell>
          <cell r="AP869">
            <v>0</v>
          </cell>
          <cell r="AQ869">
            <v>0</v>
          </cell>
          <cell r="AS869">
            <v>9.64</v>
          </cell>
          <cell r="AT869">
            <v>9.9275000000000002</v>
          </cell>
          <cell r="AU869">
            <v>9.9275000000000002</v>
          </cell>
        </row>
        <row r="870">
          <cell r="A870" t="str">
            <v>VERIN</v>
          </cell>
          <cell r="C870" t="e">
            <v>#N/A</v>
          </cell>
          <cell r="D870" t="str">
            <v>VERIN ELECTRIQUE POUR VANNE 110 GRAVITAIRE</v>
          </cell>
          <cell r="M870" t="str">
            <v>AQUATIRIS</v>
          </cell>
          <cell r="N870" t="str">
            <v>VERIN</v>
          </cell>
          <cell r="O870" t="str">
            <v>VERIN ELECTRIQUE POUR VANNE 110 GRAVITAIRE</v>
          </cell>
          <cell r="Q870">
            <v>1</v>
          </cell>
          <cell r="R870">
            <v>0</v>
          </cell>
          <cell r="S870" t="e">
            <v>#N/A</v>
          </cell>
          <cell r="T870" t="e">
            <v>#N/A</v>
          </cell>
          <cell r="U870" t="e">
            <v>#N/A</v>
          </cell>
          <cell r="V870">
            <v>250</v>
          </cell>
          <cell r="W870">
            <v>250</v>
          </cell>
          <cell r="X870" t="e">
            <v>#N/A</v>
          </cell>
          <cell r="Y870">
            <v>250</v>
          </cell>
          <cell r="Z870"/>
          <cell r="AA870"/>
          <cell r="AB870" t="e">
            <v>#N/A</v>
          </cell>
          <cell r="AC870"/>
          <cell r="AD870">
            <v>250</v>
          </cell>
          <cell r="AE870" t="str">
            <v>EUR</v>
          </cell>
          <cell r="AF870">
            <v>0</v>
          </cell>
          <cell r="AI870" t="str">
            <v>NORM</v>
          </cell>
          <cell r="AJ870" t="str">
            <v>Normal</v>
          </cell>
          <cell r="AM870" t="str">
            <v>PX1.2</v>
          </cell>
          <cell r="AN870" t="str">
            <v>Prix magasin + 20% de marg</v>
          </cell>
          <cell r="AP870">
            <v>0</v>
          </cell>
          <cell r="AQ870">
            <v>0</v>
          </cell>
          <cell r="AS870">
            <v>300</v>
          </cell>
          <cell r="AT870" t="e">
            <v>#N/A</v>
          </cell>
          <cell r="AU870" t="e">
            <v>#N/A</v>
          </cell>
        </row>
        <row r="871">
          <cell r="A871" t="str">
            <v>DGEOM1220_110_6100</v>
          </cell>
          <cell r="C871" t="str">
            <v>AS</v>
          </cell>
          <cell r="D871" t="str">
            <v>ROULEAU 12M20 X 61M 1.10MM</v>
          </cell>
          <cell r="E871">
            <v>1</v>
          </cell>
          <cell r="F871" t="str">
            <v>MEMBRANES ET ANTI-RACINES</v>
          </cell>
          <cell r="G871">
            <v>2</v>
          </cell>
          <cell r="H871" t="str">
            <v>MEMBRANES ET ANTI-RACINES</v>
          </cell>
          <cell r="I871" t="str">
            <v>NB EPDM</v>
          </cell>
          <cell r="J871" t="str">
            <v>NB de ventes d'EPDM sur mesure</v>
          </cell>
          <cell r="K871">
            <v>5</v>
          </cell>
          <cell r="L871" t="str">
            <v>EPDM EN ROULEAU BRUT</v>
          </cell>
          <cell r="M871" t="str">
            <v>SODAF</v>
          </cell>
          <cell r="N871" t="str">
            <v>DGEOM305</v>
          </cell>
          <cell r="O871" t="str">
            <v>GEOMEMBRANE A LA DECOUPE LARGEUR 3M05</v>
          </cell>
          <cell r="Q871">
            <v>1</v>
          </cell>
          <cell r="R871">
            <v>1</v>
          </cell>
          <cell r="S871" t="e">
            <v>#N/A</v>
          </cell>
          <cell r="T871" t="e">
            <v>#N/A</v>
          </cell>
          <cell r="U871" t="e">
            <v>#N/A</v>
          </cell>
          <cell r="V871">
            <v>5340.3792000000003</v>
          </cell>
          <cell r="W871">
            <v>5340.3792000000003</v>
          </cell>
          <cell r="X871">
            <v>5340.3792000000003</v>
          </cell>
          <cell r="Y871"/>
          <cell r="Z871"/>
          <cell r="AA871"/>
          <cell r="AB871">
            <v>5713.97</v>
          </cell>
          <cell r="AC871" t="str">
            <v>OK</v>
          </cell>
          <cell r="AD871">
            <v>0</v>
          </cell>
          <cell r="AE871" t="str">
            <v>EUR</v>
          </cell>
          <cell r="AF871">
            <v>0</v>
          </cell>
          <cell r="AI871" t="str">
            <v>NORM</v>
          </cell>
          <cell r="AJ871" t="str">
            <v>Normal</v>
          </cell>
          <cell r="AM871" t="str">
            <v>PX1.2</v>
          </cell>
          <cell r="AN871" t="str">
            <v>Prix magasin + 20% de marg</v>
          </cell>
          <cell r="AP871">
            <v>0</v>
          </cell>
          <cell r="AQ871">
            <v>0</v>
          </cell>
          <cell r="AS871">
            <v>6942.49</v>
          </cell>
          <cell r="AT871">
            <v>7102.7043360000007</v>
          </cell>
          <cell r="AU871">
            <v>7599.580100000001</v>
          </cell>
        </row>
        <row r="872">
          <cell r="A872" t="str">
            <v>VESTE-L</v>
          </cell>
          <cell r="C872" t="e">
            <v>#N/A</v>
          </cell>
          <cell r="D872" t="str">
            <v>VESTE AQUATIRIS - TAILLE VETEMENT : TAILLE L</v>
          </cell>
          <cell r="Q872">
            <v>0</v>
          </cell>
          <cell r="R872">
            <v>0</v>
          </cell>
          <cell r="S872" t="e">
            <v>#N/A</v>
          </cell>
          <cell r="T872" t="e">
            <v>#N/A</v>
          </cell>
          <cell r="U872" t="e">
            <v>#N/A</v>
          </cell>
          <cell r="V872">
            <v>0</v>
          </cell>
          <cell r="W872">
            <v>0</v>
          </cell>
          <cell r="X872" t="e">
            <v>#N/A</v>
          </cell>
          <cell r="Y872">
            <v>0</v>
          </cell>
          <cell r="Z872"/>
          <cell r="AA872"/>
          <cell r="AB872" t="e">
            <v>#N/A</v>
          </cell>
          <cell r="AC872"/>
          <cell r="AD872">
            <v>0</v>
          </cell>
          <cell r="AF872">
            <v>0</v>
          </cell>
          <cell r="AI872" t="str">
            <v>NORM</v>
          </cell>
          <cell r="AJ872" t="str">
            <v>Normal</v>
          </cell>
          <cell r="AP872">
            <v>0</v>
          </cell>
          <cell r="AQ872">
            <v>0</v>
          </cell>
          <cell r="AS872">
            <v>60</v>
          </cell>
          <cell r="AT872" t="e">
            <v>#N/A</v>
          </cell>
          <cell r="AU872" t="e">
            <v>#N/A</v>
          </cell>
        </row>
        <row r="873">
          <cell r="A873" t="str">
            <v>VESTE-M</v>
          </cell>
          <cell r="C873" t="e">
            <v>#N/A</v>
          </cell>
          <cell r="D873" t="str">
            <v>VESTE AQUATIRIS - TAILLE VETEMENT : TAILLE M</v>
          </cell>
          <cell r="E873">
            <v>16</v>
          </cell>
          <cell r="F873" t="str">
            <v>SUPPORT DE COMMUNICATION</v>
          </cell>
          <cell r="Q873">
            <v>0</v>
          </cell>
          <cell r="R873">
            <v>0</v>
          </cell>
          <cell r="S873" t="e">
            <v>#N/A</v>
          </cell>
          <cell r="T873" t="e">
            <v>#N/A</v>
          </cell>
          <cell r="U873" t="e">
            <v>#N/A</v>
          </cell>
          <cell r="V873">
            <v>0</v>
          </cell>
          <cell r="W873">
            <v>0</v>
          </cell>
          <cell r="X873" t="e">
            <v>#N/A</v>
          </cell>
          <cell r="Y873">
            <v>32.25</v>
          </cell>
          <cell r="Z873"/>
          <cell r="AA873"/>
          <cell r="AB873" t="e">
            <v>#N/A</v>
          </cell>
          <cell r="AC873"/>
          <cell r="AD873">
            <v>0</v>
          </cell>
          <cell r="AF873">
            <v>0</v>
          </cell>
          <cell r="AI873" t="str">
            <v>NORM</v>
          </cell>
          <cell r="AJ873" t="str">
            <v>Normal</v>
          </cell>
          <cell r="AM873" t="str">
            <v>PX1.2</v>
          </cell>
          <cell r="AN873" t="str">
            <v>Prix magasin + 20% de marg</v>
          </cell>
          <cell r="AP873">
            <v>0</v>
          </cell>
          <cell r="AQ873">
            <v>0</v>
          </cell>
          <cell r="AS873">
            <v>60</v>
          </cell>
          <cell r="AT873" t="e">
            <v>#N/A</v>
          </cell>
          <cell r="AU873" t="e">
            <v>#N/A</v>
          </cell>
        </row>
        <row r="874">
          <cell r="A874" t="str">
            <v>VESTE-S</v>
          </cell>
          <cell r="C874" t="e">
            <v>#N/A</v>
          </cell>
          <cell r="D874" t="str">
            <v>VESTE AQUATIRIS - TAILLE VETEMENT : TAILLE S</v>
          </cell>
          <cell r="M874" t="str">
            <v>ARMORLUX</v>
          </cell>
          <cell r="N874" t="str">
            <v>VESTE-S</v>
          </cell>
          <cell r="O874" t="str">
            <v>VESTE AQUATIRIS - TAILLE VETEMENT : TAILLE S</v>
          </cell>
          <cell r="Q874">
            <v>0</v>
          </cell>
          <cell r="R874">
            <v>0</v>
          </cell>
          <cell r="S874">
            <v>42</v>
          </cell>
          <cell r="T874">
            <v>32.25</v>
          </cell>
          <cell r="U874" t="str">
            <v>Z</v>
          </cell>
          <cell r="V874">
            <v>0</v>
          </cell>
          <cell r="W874">
            <v>0</v>
          </cell>
          <cell r="X874">
            <v>32.25</v>
          </cell>
          <cell r="Y874">
            <v>0</v>
          </cell>
          <cell r="Z874"/>
          <cell r="AA874"/>
          <cell r="AB874">
            <v>32.25</v>
          </cell>
          <cell r="AC874" t="str">
            <v>OK</v>
          </cell>
          <cell r="AD874">
            <v>0</v>
          </cell>
          <cell r="AE874" t="str">
            <v>EUR</v>
          </cell>
          <cell r="AF874">
            <v>0</v>
          </cell>
          <cell r="AI874" t="str">
            <v>NORM</v>
          </cell>
          <cell r="AJ874" t="str">
            <v>Normal</v>
          </cell>
          <cell r="AM874" t="str">
            <v>PX1.2</v>
          </cell>
          <cell r="AN874" t="str">
            <v>Prix magasin + 20% de marg</v>
          </cell>
          <cell r="AP874">
            <v>0</v>
          </cell>
          <cell r="AQ874">
            <v>0</v>
          </cell>
          <cell r="AS874">
            <v>60</v>
          </cell>
          <cell r="AT874">
            <v>64.5</v>
          </cell>
          <cell r="AU874">
            <v>64.5</v>
          </cell>
        </row>
        <row r="875">
          <cell r="A875" t="str">
            <v>VESTE-XL</v>
          </cell>
          <cell r="C875" t="e">
            <v>#N/A</v>
          </cell>
          <cell r="D875" t="str">
            <v>VESTE AQUATIRIS - TAILLE VETEMENT : TAILLE XL</v>
          </cell>
          <cell r="E875">
            <v>16</v>
          </cell>
          <cell r="F875" t="str">
            <v>SUPPORT DE COMMUNICATION</v>
          </cell>
          <cell r="Q875">
            <v>0</v>
          </cell>
          <cell r="R875">
            <v>0</v>
          </cell>
          <cell r="S875" t="e">
            <v>#N/A</v>
          </cell>
          <cell r="T875" t="e">
            <v>#N/A</v>
          </cell>
          <cell r="U875" t="e">
            <v>#N/A</v>
          </cell>
          <cell r="V875">
            <v>0</v>
          </cell>
          <cell r="W875">
            <v>0</v>
          </cell>
          <cell r="X875" t="e">
            <v>#N/A</v>
          </cell>
          <cell r="Y875">
            <v>32.25</v>
          </cell>
          <cell r="Z875"/>
          <cell r="AA875"/>
          <cell r="AB875" t="e">
            <v>#N/A</v>
          </cell>
          <cell r="AC875"/>
          <cell r="AD875">
            <v>0</v>
          </cell>
          <cell r="AF875">
            <v>0</v>
          </cell>
          <cell r="AI875" t="str">
            <v>NORM</v>
          </cell>
          <cell r="AJ875" t="str">
            <v>Normal</v>
          </cell>
          <cell r="AM875" t="str">
            <v>PX1.2</v>
          </cell>
          <cell r="AN875" t="str">
            <v>Prix magasin + 20% de marg</v>
          </cell>
          <cell r="AP875">
            <v>0</v>
          </cell>
          <cell r="AQ875">
            <v>0</v>
          </cell>
          <cell r="AS875">
            <v>60</v>
          </cell>
          <cell r="AT875" t="e">
            <v>#N/A</v>
          </cell>
          <cell r="AU875" t="e">
            <v>#N/A</v>
          </cell>
        </row>
        <row r="876">
          <cell r="A876" t="str">
            <v>VESTE-XXL</v>
          </cell>
          <cell r="C876" t="e">
            <v>#N/A</v>
          </cell>
          <cell r="D876" t="str">
            <v>VESTE AQUATIRIS - TAILLE VETEMENT : TAILLE XX</v>
          </cell>
          <cell r="M876" t="str">
            <v>ARMORLUX</v>
          </cell>
          <cell r="N876" t="str">
            <v>VESTE-XXL</v>
          </cell>
          <cell r="O876" t="str">
            <v>VESTE AQUATIRIS - TAILLE VETEMENT : TAILLE XX</v>
          </cell>
          <cell r="Q876">
            <v>0</v>
          </cell>
          <cell r="R876">
            <v>0</v>
          </cell>
          <cell r="S876">
            <v>25</v>
          </cell>
          <cell r="T876">
            <v>32.25</v>
          </cell>
          <cell r="U876" t="str">
            <v>Z</v>
          </cell>
          <cell r="V876">
            <v>0</v>
          </cell>
          <cell r="W876">
            <v>0</v>
          </cell>
          <cell r="X876">
            <v>32.25</v>
          </cell>
          <cell r="Y876">
            <v>0</v>
          </cell>
          <cell r="Z876"/>
          <cell r="AA876"/>
          <cell r="AB876">
            <v>32.25</v>
          </cell>
          <cell r="AC876" t="str">
            <v>OK</v>
          </cell>
          <cell r="AD876">
            <v>0</v>
          </cell>
          <cell r="AE876" t="str">
            <v>EUR</v>
          </cell>
          <cell r="AF876">
            <v>0</v>
          </cell>
          <cell r="AI876" t="str">
            <v>NORM</v>
          </cell>
          <cell r="AJ876" t="str">
            <v>Normal</v>
          </cell>
          <cell r="AM876" t="str">
            <v>PX1.2</v>
          </cell>
          <cell r="AN876" t="str">
            <v>Prix magasin + 20% de marg</v>
          </cell>
          <cell r="AP876">
            <v>0</v>
          </cell>
          <cell r="AQ876">
            <v>0</v>
          </cell>
          <cell r="AS876">
            <v>60</v>
          </cell>
          <cell r="AT876">
            <v>64.5</v>
          </cell>
          <cell r="AU876">
            <v>64.5</v>
          </cell>
        </row>
        <row r="877">
          <cell r="A877" t="str">
            <v>VFAC48X25</v>
          </cell>
          <cell r="C877" t="str">
            <v>AN</v>
          </cell>
          <cell r="D877" t="str">
            <v>VIS FACADE DDT12.3 4.8X25 T20 INOX A2</v>
          </cell>
          <cell r="E877">
            <v>19</v>
          </cell>
          <cell r="F877" t="str">
            <v>QUINCAILLERIE</v>
          </cell>
          <cell r="G877">
            <v>3</v>
          </cell>
          <cell r="H877" t="str">
            <v>KITS COFFRAGES</v>
          </cell>
          <cell r="M877" t="str">
            <v>VISSERIESERV</v>
          </cell>
          <cell r="N877">
            <v>8208482518</v>
          </cell>
          <cell r="O877" t="str">
            <v xml:space="preserve">VIS FACADE DDT12.3 4.8X25 T20 </v>
          </cell>
          <cell r="P877" t="str">
            <v>Boite de 100</v>
          </cell>
          <cell r="Q877">
            <v>100</v>
          </cell>
          <cell r="R877">
            <v>1</v>
          </cell>
          <cell r="S877" t="e">
            <v>#N/A</v>
          </cell>
          <cell r="T877" t="e">
            <v>#N/A</v>
          </cell>
          <cell r="U877" t="e">
            <v>#N/A</v>
          </cell>
          <cell r="V877">
            <v>11</v>
          </cell>
          <cell r="W877">
            <v>11</v>
          </cell>
          <cell r="X877">
            <v>6.5199999999999994E-2</v>
          </cell>
          <cell r="Y877">
            <v>11</v>
          </cell>
          <cell r="Z877">
            <v>-10.934799999999999</v>
          </cell>
          <cell r="AA877"/>
          <cell r="AB877">
            <v>6.5199999999999994E-2</v>
          </cell>
          <cell r="AC877" t="str">
            <v>OK</v>
          </cell>
          <cell r="AD877">
            <v>11</v>
          </cell>
          <cell r="AE877" t="str">
            <v>EUR</v>
          </cell>
          <cell r="AF877">
            <v>0</v>
          </cell>
          <cell r="AI877" t="str">
            <v>NORM</v>
          </cell>
          <cell r="AJ877" t="str">
            <v>Normal</v>
          </cell>
          <cell r="AM877" t="str">
            <v>PX1.2</v>
          </cell>
          <cell r="AN877" t="str">
            <v>Prix magasin + 20% de marg</v>
          </cell>
          <cell r="AP877">
            <v>0</v>
          </cell>
          <cell r="AQ877">
            <v>0</v>
          </cell>
          <cell r="AS877">
            <v>0.16500000000000001</v>
          </cell>
          <cell r="AT877">
            <v>0.16299999999999998</v>
          </cell>
          <cell r="AU877">
            <v>0.16299999999999998</v>
          </cell>
        </row>
        <row r="878">
          <cell r="A878" t="str">
            <v>VMX6/20</v>
          </cell>
          <cell r="C878" t="str">
            <v>AN</v>
          </cell>
          <cell r="D878" t="str">
            <v>VIS A METAUX TH M6*20 INOX A2</v>
          </cell>
          <cell r="E878">
            <v>19</v>
          </cell>
          <cell r="F878" t="str">
            <v>QUINCAILLERIE</v>
          </cell>
          <cell r="G878">
            <v>5</v>
          </cell>
          <cell r="H878" t="str">
            <v>POSTES DE RELEVAGE</v>
          </cell>
          <cell r="M878" t="str">
            <v>VISSERIESERV</v>
          </cell>
          <cell r="N878">
            <v>8412602018</v>
          </cell>
          <cell r="O878" t="str">
            <v>Boite de 200 :VIS METAUX INOX A2 TH  M6*20</v>
          </cell>
          <cell r="P878" t="str">
            <v>Boite de 200</v>
          </cell>
          <cell r="Q878">
            <v>200</v>
          </cell>
          <cell r="R878">
            <v>1</v>
          </cell>
          <cell r="S878" t="e">
            <v>#N/A</v>
          </cell>
          <cell r="T878" t="e">
            <v>#N/A</v>
          </cell>
          <cell r="U878" t="e">
            <v>#N/A</v>
          </cell>
          <cell r="V878">
            <v>0</v>
          </cell>
          <cell r="W878">
            <v>0</v>
          </cell>
          <cell r="X878">
            <v>4.7999999999999996E-3</v>
          </cell>
          <cell r="Y878">
            <v>0</v>
          </cell>
          <cell r="Z878">
            <v>4.7999999999999996E-3</v>
          </cell>
          <cell r="AA878"/>
          <cell r="AD878">
            <v>0</v>
          </cell>
          <cell r="AE878" t="str">
            <v>EUR</v>
          </cell>
          <cell r="AF878">
            <v>0</v>
          </cell>
          <cell r="AI878" t="str">
            <v>NORM</v>
          </cell>
          <cell r="AJ878" t="str">
            <v>Normal</v>
          </cell>
          <cell r="AM878" t="str">
            <v>PX1.2</v>
          </cell>
          <cell r="AN878" t="str">
            <v>Prix magasin + 20% de marg</v>
          </cell>
          <cell r="AP878">
            <v>0</v>
          </cell>
          <cell r="AQ878">
            <v>0</v>
          </cell>
          <cell r="AS878">
            <v>0</v>
          </cell>
          <cell r="AT878">
            <v>0</v>
          </cell>
          <cell r="AU878">
            <v>0</v>
          </cell>
        </row>
        <row r="879">
          <cell r="A879" t="str">
            <v>DGEOM1220_152-6100</v>
          </cell>
          <cell r="C879" t="str">
            <v>AS</v>
          </cell>
          <cell r="D879" t="str">
            <v>ROULEAU 12M20 X 61M 1.52MM</v>
          </cell>
          <cell r="E879">
            <v>1</v>
          </cell>
          <cell r="F879" t="str">
            <v>MEMBRANES ET ANTI-RACINES</v>
          </cell>
          <cell r="G879">
            <v>2</v>
          </cell>
          <cell r="H879" t="str">
            <v>MEMBRANES ET ANTI-RACINES</v>
          </cell>
          <cell r="I879" t="str">
            <v>NB EPDM</v>
          </cell>
          <cell r="J879" t="str">
            <v>NB de ventes d'EPDM sur mesure</v>
          </cell>
          <cell r="K879">
            <v>5</v>
          </cell>
          <cell r="L879" t="str">
            <v>EPDM EN ROULEAU BRUT</v>
          </cell>
          <cell r="M879" t="str">
            <v>SODAF</v>
          </cell>
          <cell r="N879" t="str">
            <v>DGEOM549</v>
          </cell>
          <cell r="O879" t="str">
            <v>GEOMEMBRANE A LA DECOUPE LARGEUR 5M49</v>
          </cell>
          <cell r="Q879">
            <v>1</v>
          </cell>
          <cell r="R879">
            <v>1</v>
          </cell>
          <cell r="S879" t="e">
            <v>#N/A</v>
          </cell>
          <cell r="T879" t="e">
            <v>#N/A</v>
          </cell>
          <cell r="U879" t="e">
            <v>#N/A</v>
          </cell>
          <cell r="V879">
            <v>6598.0771999999997</v>
          </cell>
          <cell r="W879">
            <v>6598.0771999999997</v>
          </cell>
          <cell r="X879">
            <v>6598.0771999999997</v>
          </cell>
          <cell r="Y879"/>
          <cell r="Z879"/>
          <cell r="AA879"/>
          <cell r="AB879">
            <v>7060.22</v>
          </cell>
          <cell r="AC879" t="str">
            <v>OK</v>
          </cell>
          <cell r="AD879">
            <v>0</v>
          </cell>
          <cell r="AE879" t="str">
            <v>EUR</v>
          </cell>
          <cell r="AF879">
            <v>0</v>
          </cell>
          <cell r="AI879" t="str">
            <v>NORM</v>
          </cell>
          <cell r="AJ879" t="str">
            <v>Normal</v>
          </cell>
          <cell r="AM879" t="str">
            <v>PX1.2</v>
          </cell>
          <cell r="AN879" t="str">
            <v>Prix magasin + 20% de marg</v>
          </cell>
          <cell r="AP879">
            <v>0</v>
          </cell>
          <cell r="AQ879">
            <v>0</v>
          </cell>
          <cell r="AS879">
            <v>8577.99</v>
          </cell>
          <cell r="AT879">
            <v>8775.4426760000006</v>
          </cell>
          <cell r="AU879">
            <v>9390.0925999999999</v>
          </cell>
        </row>
        <row r="880">
          <cell r="A880" t="str">
            <v>BFV20EH</v>
          </cell>
          <cell r="C880" t="e">
            <v>#N/A</v>
          </cell>
          <cell r="D880" t="str">
            <v>KIT BAC PEHD 20EH</v>
          </cell>
          <cell r="E880">
            <v>12</v>
          </cell>
          <cell r="F880" t="str">
            <v>KITS BACS/KITS COFFRAGES</v>
          </cell>
          <cell r="G880">
            <v>12</v>
          </cell>
          <cell r="H880" t="str">
            <v>KITS BACS</v>
          </cell>
          <cell r="I880" t="str">
            <v>NB BACS</v>
          </cell>
          <cell r="J880" t="str">
            <v>NB de ventes de kits bacs</v>
          </cell>
          <cell r="M880" t="str">
            <v>AQUATIRIS</v>
          </cell>
          <cell r="N880" t="str">
            <v>&lt;Non référencé&gt;</v>
          </cell>
          <cell r="O880" t="str">
            <v>&lt;Article non référencé&gt;</v>
          </cell>
          <cell r="Q880">
            <v>1</v>
          </cell>
          <cell r="R880">
            <v>0</v>
          </cell>
          <cell r="S880" t="e">
            <v>#N/A</v>
          </cell>
          <cell r="T880" t="e">
            <v>#N/A</v>
          </cell>
          <cell r="U880" t="e">
            <v>#N/A</v>
          </cell>
          <cell r="V880">
            <v>0</v>
          </cell>
          <cell r="W880">
            <v>0</v>
          </cell>
          <cell r="X880">
            <v>6325.9359999999988</v>
          </cell>
          <cell r="Y880">
            <v>0</v>
          </cell>
          <cell r="Z880"/>
          <cell r="AA880"/>
          <cell r="AB880">
            <v>6306.1039999999994</v>
          </cell>
          <cell r="AC880" t="str">
            <v>OK</v>
          </cell>
          <cell r="AD880">
            <v>0</v>
          </cell>
          <cell r="AE880" t="str">
            <v>EUR</v>
          </cell>
          <cell r="AF880">
            <v>0</v>
          </cell>
          <cell r="AI880" t="str">
            <v>NORM</v>
          </cell>
          <cell r="AJ880" t="str">
            <v>Normal</v>
          </cell>
          <cell r="AM880" t="str">
            <v>PX1.2</v>
          </cell>
          <cell r="AN880" t="str">
            <v>Prix magasin + 20% de marg</v>
          </cell>
          <cell r="AP880">
            <v>0</v>
          </cell>
          <cell r="AQ880">
            <v>0</v>
          </cell>
          <cell r="AS880">
            <v>8902.1200000000008</v>
          </cell>
          <cell r="AT880">
            <v>9525.7009600000001</v>
          </cell>
          <cell r="AU880">
            <v>9481.0409600000003</v>
          </cell>
        </row>
        <row r="881">
          <cell r="A881" t="str">
            <v>DGEOM1525_110_6100</v>
          </cell>
          <cell r="C881" t="str">
            <v>AS</v>
          </cell>
          <cell r="D881" t="str">
            <v>ROULEAU 15M25 X 61M 1.10MM</v>
          </cell>
          <cell r="E881">
            <v>1</v>
          </cell>
          <cell r="F881" t="str">
            <v>MEMBRANES ET ANTI-RACINES</v>
          </cell>
          <cell r="G881">
            <v>2</v>
          </cell>
          <cell r="H881" t="str">
            <v>MEMBRANES ET ANTI-RACINES</v>
          </cell>
          <cell r="I881" t="str">
            <v>NB EPDM</v>
          </cell>
          <cell r="J881" t="str">
            <v>NB de ventes d'EPDM sur mesure</v>
          </cell>
          <cell r="K881">
            <v>5</v>
          </cell>
          <cell r="L881" t="str">
            <v>EPDM EN ROULEAU BRUT</v>
          </cell>
          <cell r="M881" t="str">
            <v>SODAF</v>
          </cell>
          <cell r="N881" t="str">
            <v>DGEOM368</v>
          </cell>
          <cell r="O881" t="str">
            <v>GEOMEMBRANE A LA DECOUPE LARGEUR 3M68</v>
          </cell>
          <cell r="Q881">
            <v>1</v>
          </cell>
          <cell r="R881">
            <v>1</v>
          </cell>
          <cell r="S881" t="e">
            <v>#N/A</v>
          </cell>
          <cell r="T881" t="e">
            <v>#N/A</v>
          </cell>
          <cell r="U881" t="e">
            <v>#N/A</v>
          </cell>
          <cell r="V881">
            <v>6675.4740000000002</v>
          </cell>
          <cell r="W881">
            <v>6675.4740000000002</v>
          </cell>
          <cell r="X881">
            <v>6675.4740000000002</v>
          </cell>
          <cell r="Y881"/>
          <cell r="Z881"/>
          <cell r="AA881"/>
          <cell r="AB881">
            <v>7142.46</v>
          </cell>
          <cell r="AC881" t="str">
            <v>OK</v>
          </cell>
          <cell r="AD881">
            <v>0</v>
          </cell>
          <cell r="AE881" t="str">
            <v>EUR</v>
          </cell>
          <cell r="AF881">
            <v>0</v>
          </cell>
          <cell r="AI881" t="str">
            <v>NORM</v>
          </cell>
          <cell r="AJ881" t="str">
            <v>Normal</v>
          </cell>
          <cell r="AM881" t="str">
            <v>PX1.2</v>
          </cell>
          <cell r="AN881" t="str">
            <v>Prix magasin + 20% de marg</v>
          </cell>
          <cell r="AP881">
            <v>0</v>
          </cell>
          <cell r="AQ881">
            <v>0</v>
          </cell>
          <cell r="AS881">
            <v>8678.1200000000008</v>
          </cell>
          <cell r="AT881">
            <v>8878.3804200000013</v>
          </cell>
          <cell r="AU881">
            <v>9499.4718000000012</v>
          </cell>
        </row>
        <row r="882">
          <cell r="A882" t="str">
            <v>Y100M/FINV</v>
          </cell>
          <cell r="C882" t="e">
            <v>#N/A</v>
          </cell>
          <cell r="D882" t="str">
            <v>Y PVC 45 M/F INVERSE</v>
          </cell>
          <cell r="Q882">
            <v>0</v>
          </cell>
          <cell r="R882">
            <v>0</v>
          </cell>
          <cell r="S882" t="e">
            <v>#N/A</v>
          </cell>
          <cell r="T882" t="e">
            <v>#N/A</v>
          </cell>
          <cell r="U882" t="e">
            <v>#N/A</v>
          </cell>
          <cell r="V882">
            <v>0</v>
          </cell>
          <cell r="W882">
            <v>0</v>
          </cell>
          <cell r="X882" t="e">
            <v>#N/A</v>
          </cell>
          <cell r="Y882">
            <v>0</v>
          </cell>
          <cell r="Z882"/>
          <cell r="AA882"/>
          <cell r="AB882" t="e">
            <v>#N/A</v>
          </cell>
          <cell r="AC882"/>
          <cell r="AD882">
            <v>0</v>
          </cell>
          <cell r="AF882">
            <v>0</v>
          </cell>
          <cell r="AI882" t="str">
            <v>NORM</v>
          </cell>
          <cell r="AJ882" t="str">
            <v>Normal</v>
          </cell>
          <cell r="AM882" t="str">
            <v>PX1.2</v>
          </cell>
          <cell r="AN882" t="str">
            <v>Prix magasin + 20% de marg</v>
          </cell>
          <cell r="AP882">
            <v>0</v>
          </cell>
          <cell r="AQ882">
            <v>0</v>
          </cell>
          <cell r="AS882">
            <v>0</v>
          </cell>
          <cell r="AT882" t="e">
            <v>#N/A</v>
          </cell>
          <cell r="AU882" t="e">
            <v>#N/A</v>
          </cell>
        </row>
        <row r="883">
          <cell r="A883" t="str">
            <v>Z1</v>
          </cell>
          <cell r="C883" t="e">
            <v>#N/A</v>
          </cell>
          <cell r="D883" t="str">
            <v>Z1</v>
          </cell>
          <cell r="E883">
            <v>8</v>
          </cell>
          <cell r="F883" t="str">
            <v>PVC/PE</v>
          </cell>
          <cell r="G883">
            <v>4</v>
          </cell>
          <cell r="H883" t="str">
            <v>PVC/PE</v>
          </cell>
          <cell r="K883">
            <v>1</v>
          </cell>
          <cell r="L883" t="str">
            <v>RACCORD PVC PRESSION &amp; PE</v>
          </cell>
          <cell r="Q883">
            <v>0</v>
          </cell>
          <cell r="R883">
            <v>0</v>
          </cell>
          <cell r="S883" t="e">
            <v>#N/A</v>
          </cell>
          <cell r="T883" t="e">
            <v>#N/A</v>
          </cell>
          <cell r="U883" t="e">
            <v>#N/A</v>
          </cell>
          <cell r="V883">
            <v>0</v>
          </cell>
          <cell r="W883">
            <v>0</v>
          </cell>
          <cell r="X883" t="e">
            <v>#N/A</v>
          </cell>
          <cell r="Y883">
            <v>0</v>
          </cell>
          <cell r="Z883"/>
          <cell r="AA883"/>
          <cell r="AB883" t="e">
            <v>#N/A</v>
          </cell>
          <cell r="AC883"/>
          <cell r="AD883">
            <v>0</v>
          </cell>
          <cell r="AF883">
            <v>0</v>
          </cell>
          <cell r="AI883" t="str">
            <v>NORM</v>
          </cell>
          <cell r="AJ883" t="str">
            <v>Normal</v>
          </cell>
          <cell r="AM883" t="str">
            <v>PX1.2</v>
          </cell>
          <cell r="AN883" t="str">
            <v>Prix magasin + 20% de marg</v>
          </cell>
          <cell r="AP883">
            <v>0</v>
          </cell>
          <cell r="AQ883">
            <v>0</v>
          </cell>
          <cell r="AS883">
            <v>0</v>
          </cell>
          <cell r="AT883" t="e">
            <v>#N/A</v>
          </cell>
          <cell r="AU883" t="e">
            <v>#N/A</v>
          </cell>
        </row>
        <row r="884">
          <cell r="A884" t="str">
            <v>Z-AHK</v>
          </cell>
          <cell r="C884" t="str">
            <v>AN</v>
          </cell>
          <cell r="D884" t="str">
            <v>CONTACT AUX 101F 4A</v>
          </cell>
          <cell r="E884">
            <v>9</v>
          </cell>
          <cell r="F884" t="str">
            <v>POSTES DE RELEVAGE</v>
          </cell>
          <cell r="G884">
            <v>5</v>
          </cell>
          <cell r="H884" t="str">
            <v>POSTES DE RELEVAGE</v>
          </cell>
          <cell r="K884">
            <v>3</v>
          </cell>
          <cell r="L884" t="str">
            <v>ACCESSOIRES POSTE</v>
          </cell>
          <cell r="M884" t="str">
            <v>EATON</v>
          </cell>
          <cell r="N884" t="str">
            <v>Z-AHK</v>
          </cell>
          <cell r="O884" t="str">
            <v>CONTACT AUX 101F 4A</v>
          </cell>
          <cell r="Q884">
            <v>1</v>
          </cell>
          <cell r="R884">
            <v>1</v>
          </cell>
          <cell r="S884">
            <v>422</v>
          </cell>
          <cell r="T884">
            <v>5.52</v>
          </cell>
          <cell r="U884" t="str">
            <v>AN</v>
          </cell>
          <cell r="V884">
            <v>5.52</v>
          </cell>
          <cell r="W884">
            <v>5.52</v>
          </cell>
          <cell r="X884">
            <v>5.52</v>
          </cell>
          <cell r="Y884"/>
          <cell r="Z884"/>
          <cell r="AA884"/>
          <cell r="AB884">
            <v>6.63</v>
          </cell>
          <cell r="AC884" t="str">
            <v>OK</v>
          </cell>
          <cell r="AD884">
            <v>5.52</v>
          </cell>
          <cell r="AE884" t="str">
            <v>EUR</v>
          </cell>
          <cell r="AF884">
            <v>0</v>
          </cell>
          <cell r="AI884" t="str">
            <v>NORM</v>
          </cell>
          <cell r="AJ884" t="str">
            <v>Normal</v>
          </cell>
          <cell r="AM884" t="str">
            <v>PX1.2</v>
          </cell>
          <cell r="AN884" t="str">
            <v>Prix magasin + 20% de marg</v>
          </cell>
          <cell r="AP884">
            <v>0</v>
          </cell>
          <cell r="AQ884">
            <v>0</v>
          </cell>
          <cell r="AS884">
            <v>7.73</v>
          </cell>
          <cell r="AT884">
            <v>8.2799999999999994</v>
          </cell>
          <cell r="AU884">
            <v>9.9450000000000003</v>
          </cell>
        </row>
        <row r="885">
          <cell r="A885" t="str">
            <v>DGEOM1525_152_6100</v>
          </cell>
          <cell r="C885" t="str">
            <v>AS</v>
          </cell>
          <cell r="D885" t="str">
            <v>ROULEAU 15M25 X 61M 1.52MM</v>
          </cell>
          <cell r="E885">
            <v>1</v>
          </cell>
          <cell r="F885" t="str">
            <v>MEMBRANES ET ANTI-RACINES</v>
          </cell>
          <cell r="G885">
            <v>2</v>
          </cell>
          <cell r="H885" t="str">
            <v>MEMBRANES ET ANTI-RACINES</v>
          </cell>
          <cell r="I885" t="str">
            <v>NB EPDM</v>
          </cell>
          <cell r="J885" t="str">
            <v>NB de ventes d'EPDM sur mesure</v>
          </cell>
          <cell r="K885">
            <v>5</v>
          </cell>
          <cell r="L885" t="str">
            <v>EPDM EN ROULEAU BRUT</v>
          </cell>
          <cell r="M885" t="str">
            <v>SODAF</v>
          </cell>
          <cell r="N885" t="str">
            <v>DGEOM488</v>
          </cell>
          <cell r="O885" t="str">
            <v>GEOMEMBRANE A LA DECOUPE LARGEUR 4M88</v>
          </cell>
          <cell r="Q885">
            <v>1</v>
          </cell>
          <cell r="R885">
            <v>1</v>
          </cell>
          <cell r="S885" t="e">
            <v>#N/A</v>
          </cell>
          <cell r="T885" t="e">
            <v>#N/A</v>
          </cell>
          <cell r="U885" t="e">
            <v>#N/A</v>
          </cell>
          <cell r="V885">
            <v>8247.5964999999997</v>
          </cell>
          <cell r="W885">
            <v>8247.5964999999997</v>
          </cell>
          <cell r="X885">
            <v>8247.5964999999997</v>
          </cell>
          <cell r="Y885"/>
          <cell r="Z885"/>
          <cell r="AA885"/>
          <cell r="AB885">
            <v>8825.2800000000007</v>
          </cell>
          <cell r="AC885" t="str">
            <v>OK</v>
          </cell>
          <cell r="AD885">
            <v>0</v>
          </cell>
          <cell r="AE885" t="str">
            <v>EUR</v>
          </cell>
          <cell r="AF885">
            <v>0</v>
          </cell>
          <cell r="AI885" t="str">
            <v>NORM</v>
          </cell>
          <cell r="AJ885" t="str">
            <v>Normal</v>
          </cell>
          <cell r="AM885" t="str">
            <v>PX1.2</v>
          </cell>
          <cell r="AN885" t="str">
            <v>Prix magasin + 20% de marg</v>
          </cell>
          <cell r="AP885">
            <v>0</v>
          </cell>
          <cell r="AQ885">
            <v>0</v>
          </cell>
          <cell r="AS885">
            <v>10722.49</v>
          </cell>
          <cell r="AT885">
            <v>10969.303345</v>
          </cell>
          <cell r="AU885">
            <v>11737.622400000002</v>
          </cell>
        </row>
        <row r="886">
          <cell r="A886" t="str">
            <v>MCOFPRODPASA</v>
          </cell>
          <cell r="C886" t="e">
            <v>#N/A</v>
          </cell>
          <cell r="D886" t="str">
            <v>COFFRET ELECTRIQUE DPA POUR BROYEUR</v>
          </cell>
          <cell r="E886">
            <v>9</v>
          </cell>
          <cell r="F886" t="str">
            <v>POSTES DE RELEVAGE</v>
          </cell>
          <cell r="G886">
            <v>5</v>
          </cell>
          <cell r="H886" t="str">
            <v>POSTES DE RELEVAGE</v>
          </cell>
          <cell r="K886">
            <v>3</v>
          </cell>
          <cell r="L886" t="str">
            <v>ACCESSOIRES POSTE</v>
          </cell>
          <cell r="M886" t="str">
            <v>AQUATIRIS</v>
          </cell>
          <cell r="N886" t="str">
            <v>&lt;Non référencé&gt;</v>
          </cell>
          <cell r="O886" t="str">
            <v>&lt;Article non référencé&gt;</v>
          </cell>
          <cell r="Q886">
            <v>1</v>
          </cell>
          <cell r="R886">
            <v>0</v>
          </cell>
          <cell r="S886" t="e">
            <v>#N/A</v>
          </cell>
          <cell r="T886" t="e">
            <v>#N/A</v>
          </cell>
          <cell r="U886" t="e">
            <v>#N/A</v>
          </cell>
          <cell r="V886">
            <v>136.673</v>
          </cell>
          <cell r="W886">
            <v>136.673</v>
          </cell>
          <cell r="X886" t="e">
            <v>#N/A</v>
          </cell>
          <cell r="Y886">
            <v>0</v>
          </cell>
          <cell r="Z886"/>
          <cell r="AA886"/>
          <cell r="AB886" t="e">
            <v>#N/A</v>
          </cell>
          <cell r="AD886">
            <v>0</v>
          </cell>
          <cell r="AE886" t="str">
            <v>EUR</v>
          </cell>
          <cell r="AF886">
            <v>0</v>
          </cell>
          <cell r="AI886" t="str">
            <v>NORM</v>
          </cell>
          <cell r="AJ886" t="str">
            <v>Normal</v>
          </cell>
          <cell r="AM886" t="str">
            <v>PX1.2</v>
          </cell>
          <cell r="AN886" t="str">
            <v>Prix magasin + 20% de marg</v>
          </cell>
          <cell r="AP886">
            <v>0</v>
          </cell>
          <cell r="AQ886">
            <v>0</v>
          </cell>
          <cell r="AS886">
            <v>160.19999999999999</v>
          </cell>
          <cell r="AT886" t="e">
            <v>#N/A</v>
          </cell>
          <cell r="AU886" t="e">
            <v>#N/A</v>
          </cell>
        </row>
        <row r="887">
          <cell r="A887" t="str">
            <v>DSPR-1200-PA</v>
          </cell>
          <cell r="C887" t="e">
            <v>#N/A</v>
          </cell>
          <cell r="D887" t="str">
            <v>POSTE DE RELEVAGE DOUBLE POMPE</v>
          </cell>
          <cell r="E887">
            <v>9</v>
          </cell>
          <cell r="F887" t="str">
            <v>POSTES DE RELEVAGE</v>
          </cell>
          <cell r="G887">
            <v>5</v>
          </cell>
          <cell r="H887" t="str">
            <v>POSTES DE RELEVAGE</v>
          </cell>
          <cell r="I887" t="str">
            <v>NB PR</v>
          </cell>
          <cell r="J887" t="str">
            <v>NB de ventes de postes de relevage</v>
          </cell>
          <cell r="K887">
            <v>1</v>
          </cell>
          <cell r="L887" t="str">
            <v>POSTES EAUX CHARGEES DIAM 63</v>
          </cell>
          <cell r="M887" t="str">
            <v>AQUATIRIS</v>
          </cell>
          <cell r="N887" t="str">
            <v>&lt;Non référencé&gt;</v>
          </cell>
          <cell r="O887" t="str">
            <v>&lt;Article non référencé&gt;</v>
          </cell>
          <cell r="Q887">
            <v>1</v>
          </cell>
          <cell r="R887">
            <v>0</v>
          </cell>
          <cell r="S887" t="e">
            <v>#N/A</v>
          </cell>
          <cell r="T887" t="e">
            <v>#N/A</v>
          </cell>
          <cell r="U887" t="e">
            <v>#N/A</v>
          </cell>
          <cell r="V887">
            <v>0</v>
          </cell>
          <cell r="W887">
            <v>0</v>
          </cell>
          <cell r="X887" t="e">
            <v>#N/A</v>
          </cell>
          <cell r="Y887" t="e">
            <v>#N/A</v>
          </cell>
          <cell r="Z887"/>
          <cell r="AA887"/>
          <cell r="AB887" t="e">
            <v>#N/A</v>
          </cell>
          <cell r="AD887">
            <v>0</v>
          </cell>
          <cell r="AE887" t="str">
            <v>EUR</v>
          </cell>
          <cell r="AF887">
            <v>0</v>
          </cell>
          <cell r="AI887" t="str">
            <v>NORM</v>
          </cell>
          <cell r="AJ887" t="str">
            <v>Normal</v>
          </cell>
          <cell r="AM887" t="str">
            <v>PX1.2</v>
          </cell>
          <cell r="AN887" t="str">
            <v>Prix magasin + 20% de marg</v>
          </cell>
          <cell r="AP887">
            <v>0</v>
          </cell>
          <cell r="AQ887">
            <v>0</v>
          </cell>
          <cell r="AS887">
            <v>2267</v>
          </cell>
          <cell r="AT887" t="e">
            <v>#N/A</v>
          </cell>
          <cell r="AU887" t="e">
            <v>#N/A</v>
          </cell>
        </row>
        <row r="888">
          <cell r="A888" t="str">
            <v>DSPR-1800-PA</v>
          </cell>
          <cell r="C888" t="e">
            <v>#N/A</v>
          </cell>
          <cell r="D888" t="str">
            <v>POSTE DE RELEVAGE DOUBLE POMPE H=1800</v>
          </cell>
          <cell r="E888">
            <v>9</v>
          </cell>
          <cell r="F888" t="str">
            <v>POSTES DE RELEVAGE</v>
          </cell>
          <cell r="G888">
            <v>5</v>
          </cell>
          <cell r="H888" t="str">
            <v>POSTES DE RELEVAGE</v>
          </cell>
          <cell r="I888" t="str">
            <v>NB PR</v>
          </cell>
          <cell r="J888" t="str">
            <v>NB de ventes de postes de relevage</v>
          </cell>
          <cell r="K888">
            <v>1</v>
          </cell>
          <cell r="L888" t="str">
            <v>POSTES EAUX CHARGEES DIAM 63</v>
          </cell>
          <cell r="M888" t="str">
            <v>AQUATIRIS</v>
          </cell>
          <cell r="N888" t="str">
            <v>&lt;Non référencé&gt;</v>
          </cell>
          <cell r="O888" t="str">
            <v>&lt;Article non référencé&gt;</v>
          </cell>
          <cell r="Q888">
            <v>1</v>
          </cell>
          <cell r="R888">
            <v>0</v>
          </cell>
          <cell r="S888" t="e">
            <v>#N/A</v>
          </cell>
          <cell r="T888" t="e">
            <v>#N/A</v>
          </cell>
          <cell r="U888" t="e">
            <v>#N/A</v>
          </cell>
          <cell r="V888">
            <v>0</v>
          </cell>
          <cell r="W888">
            <v>0</v>
          </cell>
          <cell r="X888" t="e">
            <v>#N/A</v>
          </cell>
          <cell r="Y888">
            <v>0</v>
          </cell>
          <cell r="Z888"/>
          <cell r="AA888"/>
          <cell r="AB888" t="e">
            <v>#N/A</v>
          </cell>
          <cell r="AD888">
            <v>0</v>
          </cell>
          <cell r="AE888" t="str">
            <v>EUR</v>
          </cell>
          <cell r="AF888">
            <v>0</v>
          </cell>
          <cell r="AI888" t="str">
            <v>NORM</v>
          </cell>
          <cell r="AJ888" t="str">
            <v>Normal</v>
          </cell>
          <cell r="AM888" t="str">
            <v>PX1.2</v>
          </cell>
          <cell r="AN888" t="str">
            <v>Prix magasin + 20% de marg</v>
          </cell>
          <cell r="AP888">
            <v>0</v>
          </cell>
          <cell r="AQ888">
            <v>0</v>
          </cell>
          <cell r="AS888">
            <v>2267</v>
          </cell>
          <cell r="AT888" t="e">
            <v>#N/A</v>
          </cell>
          <cell r="AU888" t="e">
            <v>#N/A</v>
          </cell>
        </row>
        <row r="889">
          <cell r="A889" t="str">
            <v>SBGDA02H1800</v>
          </cell>
          <cell r="C889" t="e">
            <v>#N/A</v>
          </cell>
          <cell r="D889" t="str">
            <v>BROYEUR DOUBLE POMPE AVEC ALTERNANCE H=1800</v>
          </cell>
          <cell r="E889">
            <v>5</v>
          </cell>
          <cell r="F889" t="str">
            <v>REGARDS/REPARTITEURS/CHASSES</v>
          </cell>
          <cell r="G889">
            <v>5</v>
          </cell>
          <cell r="H889" t="str">
            <v>POSTES DE RELEVAGE</v>
          </cell>
          <cell r="I889" t="str">
            <v>NB CHASS</v>
          </cell>
          <cell r="J889" t="str">
            <v>NB de ventes de chasses et broyeurs</v>
          </cell>
          <cell r="K889">
            <v>1</v>
          </cell>
          <cell r="L889" t="str">
            <v>DISTRIBUTION GRAVITAIRE/CHASSE/BROYEUR</v>
          </cell>
          <cell r="M889" t="str">
            <v>AQUATIRIS</v>
          </cell>
          <cell r="N889" t="str">
            <v>&lt;Non référencé&gt;</v>
          </cell>
          <cell r="O889" t="str">
            <v>&lt;Article non référencé&gt;</v>
          </cell>
          <cell r="Q889">
            <v>1</v>
          </cell>
          <cell r="R889">
            <v>0</v>
          </cell>
          <cell r="S889" t="e">
            <v>#N/A</v>
          </cell>
          <cell r="T889" t="e">
            <v>#N/A</v>
          </cell>
          <cell r="U889" t="e">
            <v>#N/A</v>
          </cell>
          <cell r="V889" t="str">
            <v>-</v>
          </cell>
          <cell r="W889">
            <v>0</v>
          </cell>
          <cell r="X889" t="e">
            <v>#N/A</v>
          </cell>
          <cell r="Y889">
            <v>0</v>
          </cell>
          <cell r="Z889"/>
          <cell r="AA889"/>
          <cell r="AB889" t="e">
            <v>#N/A</v>
          </cell>
          <cell r="AD889">
            <v>0</v>
          </cell>
          <cell r="AE889" t="str">
            <v>EUR</v>
          </cell>
          <cell r="AF889">
            <v>0</v>
          </cell>
          <cell r="AI889" t="str">
            <v>NORM</v>
          </cell>
          <cell r="AJ889" t="str">
            <v>Normal</v>
          </cell>
          <cell r="AM889" t="str">
            <v>PX1.2</v>
          </cell>
          <cell r="AN889" t="str">
            <v>Prix magasin + 20% de marg</v>
          </cell>
          <cell r="AP889">
            <v>0</v>
          </cell>
          <cell r="AQ889">
            <v>0</v>
          </cell>
          <cell r="AS889">
            <v>1000</v>
          </cell>
          <cell r="AT889" t="e">
            <v>#N/A</v>
          </cell>
          <cell r="AU889" t="e">
            <v>#N/A</v>
          </cell>
        </row>
      </sheetData>
      <sheetData sheetId="2">
        <row r="1">
          <cell r="C1" t="str">
            <v>CODEART</v>
          </cell>
          <cell r="D1" t="str">
            <v>QTE</v>
          </cell>
          <cell r="E1" t="str">
            <v>DESIGART</v>
          </cell>
          <cell r="F1" t="str">
            <v>PUHT</v>
          </cell>
          <cell r="G1" t="str">
            <v>CH_INU</v>
          </cell>
          <cell r="H1" t="str">
            <v>ART_CODE</v>
          </cell>
          <cell r="I1" t="str">
            <v>PAHT BASE</v>
          </cell>
          <cell r="J1" t="str">
            <v>COEF FOUR</v>
          </cell>
          <cell r="K1" t="str">
            <v>PUATHT</v>
          </cell>
          <cell r="N1" t="str">
            <v>TOTAL PA HT</v>
          </cell>
          <cell r="Q1" t="str">
            <v>PV HT BASE</v>
          </cell>
          <cell r="T1" t="str">
            <v>TOTAL PV HT</v>
          </cell>
        </row>
        <row r="2">
          <cell r="C2" t="str">
            <v>MBOUC</v>
          </cell>
          <cell r="D2">
            <v>1</v>
          </cell>
          <cell r="E2" t="str">
            <v>BOUCHON D50</v>
          </cell>
          <cell r="F2">
            <v>1.07</v>
          </cell>
          <cell r="H2" t="str">
            <v>MBOUC</v>
          </cell>
          <cell r="I2">
            <v>0.9</v>
          </cell>
          <cell r="J2">
            <v>1</v>
          </cell>
          <cell r="K2">
            <v>0.9</v>
          </cell>
          <cell r="L2">
            <v>0.9</v>
          </cell>
          <cell r="M2">
            <v>0.9</v>
          </cell>
          <cell r="N2">
            <v>0.9</v>
          </cell>
          <cell r="O2">
            <v>0.9</v>
          </cell>
          <cell r="P2">
            <v>0.9</v>
          </cell>
          <cell r="Q2">
            <v>1.07</v>
          </cell>
          <cell r="R2">
            <v>1.125</v>
          </cell>
          <cell r="S2">
            <v>1.125</v>
          </cell>
          <cell r="T2">
            <v>1.07</v>
          </cell>
          <cell r="U2">
            <v>1.125</v>
          </cell>
          <cell r="V2">
            <v>1.125</v>
          </cell>
        </row>
        <row r="3">
          <cell r="C3" t="str">
            <v>MJOI100</v>
          </cell>
          <cell r="D3">
            <v>3</v>
          </cell>
          <cell r="E3" t="str">
            <v>JOINT FORSHEDA D100</v>
          </cell>
          <cell r="F3">
            <v>4.87</v>
          </cell>
          <cell r="H3" t="str">
            <v>MJOI100</v>
          </cell>
          <cell r="I3">
            <v>0.94</v>
          </cell>
          <cell r="J3">
            <v>1</v>
          </cell>
          <cell r="K3">
            <v>0.94</v>
          </cell>
          <cell r="L3">
            <v>2.1800000000000002</v>
          </cell>
          <cell r="M3">
            <v>0.94</v>
          </cell>
          <cell r="N3">
            <v>2.82</v>
          </cell>
          <cell r="O3">
            <v>6.5400000000000009</v>
          </cell>
          <cell r="P3">
            <v>2.82</v>
          </cell>
          <cell r="Q3">
            <v>4.87</v>
          </cell>
          <cell r="R3">
            <v>4.9050000000000002</v>
          </cell>
          <cell r="S3">
            <v>2.1149999999999998</v>
          </cell>
          <cell r="T3">
            <v>14.61</v>
          </cell>
          <cell r="U3">
            <v>14.715</v>
          </cell>
          <cell r="V3">
            <v>6.3449999999999989</v>
          </cell>
        </row>
        <row r="4">
          <cell r="C4" t="str">
            <v>MY100</v>
          </cell>
          <cell r="D4">
            <v>1</v>
          </cell>
          <cell r="E4" t="str">
            <v>Y 100 GRAVITAIRE</v>
          </cell>
          <cell r="F4">
            <v>5.55</v>
          </cell>
          <cell r="H4" t="str">
            <v>MY100</v>
          </cell>
          <cell r="I4">
            <v>2.85</v>
          </cell>
          <cell r="J4">
            <v>1</v>
          </cell>
          <cell r="K4">
            <v>2.85</v>
          </cell>
          <cell r="L4">
            <v>2.85</v>
          </cell>
          <cell r="M4">
            <v>2.85</v>
          </cell>
          <cell r="N4">
            <v>2.85</v>
          </cell>
          <cell r="O4">
            <v>2.85</v>
          </cell>
          <cell r="P4">
            <v>2.85</v>
          </cell>
          <cell r="Q4">
            <v>5.55</v>
          </cell>
          <cell r="R4">
            <v>5.7</v>
          </cell>
          <cell r="S4">
            <v>5.7</v>
          </cell>
          <cell r="T4">
            <v>5.55</v>
          </cell>
          <cell r="U4">
            <v>5.7</v>
          </cell>
          <cell r="V4">
            <v>5.7</v>
          </cell>
        </row>
        <row r="5">
          <cell r="B5" t="str">
            <v>PTUYGRY</v>
          </cell>
          <cell r="N5">
            <v>6.57</v>
          </cell>
          <cell r="O5">
            <v>10.290000000000001</v>
          </cell>
          <cell r="P5">
            <v>6.57</v>
          </cell>
          <cell r="T5">
            <v>21.23</v>
          </cell>
          <cell r="U5">
            <v>21.54</v>
          </cell>
          <cell r="V5">
            <v>13.169999999999998</v>
          </cell>
        </row>
        <row r="6">
          <cell r="B6"/>
          <cell r="C6" t="str">
            <v>MFH7EH</v>
          </cell>
          <cell r="D6">
            <v>1</v>
          </cell>
          <cell r="E6" t="str">
            <v>FILTRE HORIZONTAL 7EH</v>
          </cell>
          <cell r="F6">
            <v>510.94</v>
          </cell>
          <cell r="H6" t="str">
            <v>MFH7EH</v>
          </cell>
          <cell r="I6">
            <v>358.88</v>
          </cell>
          <cell r="J6">
            <v>1</v>
          </cell>
          <cell r="K6">
            <v>358.88</v>
          </cell>
          <cell r="L6">
            <v>358.88</v>
          </cell>
          <cell r="M6">
            <v>448.6</v>
          </cell>
          <cell r="N6">
            <v>358.88</v>
          </cell>
          <cell r="O6">
            <v>358.88</v>
          </cell>
          <cell r="P6">
            <v>448.6</v>
          </cell>
          <cell r="Q6">
            <v>510.94</v>
          </cell>
          <cell r="R6">
            <v>477.31040000000002</v>
          </cell>
          <cell r="S6">
            <v>596.63800000000003</v>
          </cell>
          <cell r="T6">
            <v>510.94</v>
          </cell>
          <cell r="U6">
            <v>477.31040000000002</v>
          </cell>
          <cell r="V6">
            <v>596.63800000000003</v>
          </cell>
        </row>
        <row r="7">
          <cell r="B7"/>
          <cell r="C7" t="str">
            <v>MTRAV50</v>
          </cell>
          <cell r="D7">
            <v>1</v>
          </cell>
          <cell r="E7" t="str">
            <v>TRAVERSEE DE PAROI D50</v>
          </cell>
          <cell r="F7">
            <v>9.9</v>
          </cell>
          <cell r="H7" t="str">
            <v>MTRAV50</v>
          </cell>
          <cell r="I7">
            <v>9.4499999999999993</v>
          </cell>
          <cell r="J7">
            <v>1</v>
          </cell>
          <cell r="K7">
            <v>9.4499999999999993</v>
          </cell>
          <cell r="L7">
            <v>9.4499999999999993</v>
          </cell>
          <cell r="M7">
            <v>9.4499999999999993</v>
          </cell>
          <cell r="N7">
            <v>9.4499999999999993</v>
          </cell>
          <cell r="O7">
            <v>9.4499999999999993</v>
          </cell>
          <cell r="P7">
            <v>9.4499999999999993</v>
          </cell>
          <cell r="Q7">
            <v>13.28</v>
          </cell>
          <cell r="R7">
            <v>14.174999999999999</v>
          </cell>
          <cell r="S7">
            <v>14.174999999999999</v>
          </cell>
          <cell r="T7">
            <v>13.28</v>
          </cell>
          <cell r="U7">
            <v>14.174999999999999</v>
          </cell>
          <cell r="V7">
            <v>14.174999999999999</v>
          </cell>
        </row>
        <row r="8">
          <cell r="B8" t="str">
            <v>PFVFH7EH</v>
          </cell>
          <cell r="N8">
            <v>368.33</v>
          </cell>
          <cell r="O8">
            <v>368.33</v>
          </cell>
          <cell r="P8">
            <v>458.05</v>
          </cell>
          <cell r="T8">
            <v>524.22</v>
          </cell>
          <cell r="U8">
            <v>491.48540000000003</v>
          </cell>
          <cell r="V8">
            <v>610.81299999999999</v>
          </cell>
        </row>
        <row r="9">
          <cell r="B9"/>
          <cell r="C9" t="str">
            <v>MFH8EH</v>
          </cell>
          <cell r="D9">
            <v>1</v>
          </cell>
          <cell r="E9" t="str">
            <v>FILTRE HORIZONTAL 8EH</v>
          </cell>
          <cell r="F9">
            <v>575.08000000000004</v>
          </cell>
          <cell r="H9" t="str">
            <v>MFH8EH</v>
          </cell>
          <cell r="I9">
            <v>400.26</v>
          </cell>
          <cell r="J9">
            <v>1</v>
          </cell>
          <cell r="K9">
            <v>400.26</v>
          </cell>
          <cell r="L9">
            <v>400.26</v>
          </cell>
          <cell r="M9">
            <v>500.32499999999999</v>
          </cell>
          <cell r="N9">
            <v>400.26</v>
          </cell>
          <cell r="O9">
            <v>400.26</v>
          </cell>
          <cell r="P9">
            <v>500.32499999999999</v>
          </cell>
          <cell r="Q9">
            <v>575.08000000000004</v>
          </cell>
          <cell r="R9">
            <v>532.34580000000005</v>
          </cell>
          <cell r="S9">
            <v>665.43225000000007</v>
          </cell>
          <cell r="T9">
            <v>575.08000000000004</v>
          </cell>
          <cell r="U9">
            <v>532.34580000000005</v>
          </cell>
          <cell r="V9">
            <v>665.43225000000007</v>
          </cell>
        </row>
        <row r="10">
          <cell r="B10"/>
          <cell r="C10" t="str">
            <v>MTRAV50</v>
          </cell>
          <cell r="D10">
            <v>1</v>
          </cell>
          <cell r="E10" t="str">
            <v>TRAVERSEE DE PAROI D50</v>
          </cell>
          <cell r="F10">
            <v>9.9</v>
          </cell>
          <cell r="H10" t="str">
            <v>MTRAV50</v>
          </cell>
          <cell r="I10">
            <v>9.4499999999999993</v>
          </cell>
          <cell r="J10">
            <v>1</v>
          </cell>
          <cell r="K10">
            <v>9.4499999999999993</v>
          </cell>
          <cell r="L10">
            <v>9.4499999999999993</v>
          </cell>
          <cell r="M10">
            <v>9.4499999999999993</v>
          </cell>
          <cell r="N10">
            <v>9.4499999999999993</v>
          </cell>
          <cell r="O10">
            <v>9.4499999999999993</v>
          </cell>
          <cell r="P10">
            <v>9.4499999999999993</v>
          </cell>
          <cell r="Q10">
            <v>13.28</v>
          </cell>
          <cell r="R10">
            <v>14.174999999999999</v>
          </cell>
          <cell r="S10">
            <v>14.174999999999999</v>
          </cell>
          <cell r="T10">
            <v>13.28</v>
          </cell>
          <cell r="U10">
            <v>14.174999999999999</v>
          </cell>
          <cell r="V10">
            <v>14.174999999999999</v>
          </cell>
        </row>
        <row r="11">
          <cell r="B11" t="str">
            <v>PFVFH8EH</v>
          </cell>
          <cell r="N11">
            <v>409.71</v>
          </cell>
          <cell r="O11">
            <v>409.71</v>
          </cell>
          <cell r="P11">
            <v>509.77499999999998</v>
          </cell>
          <cell r="T11">
            <v>588.36</v>
          </cell>
          <cell r="U11">
            <v>546.52080000000001</v>
          </cell>
          <cell r="V11">
            <v>679.60725000000002</v>
          </cell>
        </row>
        <row r="12">
          <cell r="B12"/>
          <cell r="C12" t="str">
            <v>MFH9EH</v>
          </cell>
          <cell r="D12">
            <v>1</v>
          </cell>
          <cell r="E12" t="str">
            <v>FILTRE HORIZONTAL 9EH</v>
          </cell>
          <cell r="F12">
            <v>572.12</v>
          </cell>
          <cell r="H12" t="str">
            <v>MFH9EH</v>
          </cell>
          <cell r="I12">
            <v>428.74</v>
          </cell>
          <cell r="J12">
            <v>1</v>
          </cell>
          <cell r="K12">
            <v>428.74</v>
          </cell>
          <cell r="L12">
            <v>428.74</v>
          </cell>
          <cell r="M12">
            <v>535.92499999999995</v>
          </cell>
          <cell r="N12">
            <v>428.74</v>
          </cell>
          <cell r="O12">
            <v>428.74</v>
          </cell>
          <cell r="P12">
            <v>535.92499999999995</v>
          </cell>
          <cell r="Q12">
            <v>572.12</v>
          </cell>
          <cell r="R12">
            <v>570.2242</v>
          </cell>
          <cell r="S12">
            <v>712.78025000000002</v>
          </cell>
          <cell r="T12">
            <v>572.12</v>
          </cell>
          <cell r="U12">
            <v>570.2242</v>
          </cell>
          <cell r="V12">
            <v>712.78025000000002</v>
          </cell>
        </row>
        <row r="13">
          <cell r="B13"/>
          <cell r="C13" t="str">
            <v>MTRAV50</v>
          </cell>
          <cell r="D13">
            <v>1</v>
          </cell>
          <cell r="E13" t="str">
            <v>TRAVERSEE DE PAROI D50</v>
          </cell>
          <cell r="F13">
            <v>9.9</v>
          </cell>
          <cell r="H13" t="str">
            <v>MTRAV50</v>
          </cell>
          <cell r="I13">
            <v>9.4499999999999993</v>
          </cell>
          <cell r="J13">
            <v>1</v>
          </cell>
          <cell r="K13">
            <v>9.4499999999999993</v>
          </cell>
          <cell r="L13">
            <v>9.4499999999999993</v>
          </cell>
          <cell r="M13">
            <v>9.4499999999999993</v>
          </cell>
          <cell r="N13">
            <v>9.4499999999999993</v>
          </cell>
          <cell r="O13">
            <v>9.4499999999999993</v>
          </cell>
          <cell r="P13">
            <v>9.4499999999999993</v>
          </cell>
          <cell r="Q13">
            <v>13.28</v>
          </cell>
          <cell r="R13">
            <v>14.174999999999999</v>
          </cell>
          <cell r="S13">
            <v>14.174999999999999</v>
          </cell>
          <cell r="T13">
            <v>13.28</v>
          </cell>
          <cell r="U13">
            <v>14.174999999999999</v>
          </cell>
          <cell r="V13">
            <v>14.174999999999999</v>
          </cell>
        </row>
        <row r="14">
          <cell r="B14" t="str">
            <v>PFVFH9EH</v>
          </cell>
          <cell r="N14">
            <v>438.19</v>
          </cell>
          <cell r="O14">
            <v>438.19</v>
          </cell>
          <cell r="P14">
            <v>545.375</v>
          </cell>
          <cell r="T14">
            <v>585.4</v>
          </cell>
          <cell r="U14">
            <v>584.39919999999995</v>
          </cell>
          <cell r="V14">
            <v>726.95524999999998</v>
          </cell>
        </row>
        <row r="15">
          <cell r="B15"/>
          <cell r="C15" t="str">
            <v>MJOI63</v>
          </cell>
          <cell r="D15">
            <v>3</v>
          </cell>
          <cell r="E15" t="str">
            <v>JOINT FORSHEDA D63</v>
          </cell>
          <cell r="F15">
            <v>4.9400000000000004</v>
          </cell>
          <cell r="H15" t="str">
            <v>MJOI63</v>
          </cell>
          <cell r="I15">
            <v>2.21</v>
          </cell>
          <cell r="J15">
            <v>1</v>
          </cell>
          <cell r="K15">
            <v>2.21</v>
          </cell>
          <cell r="L15">
            <v>2.21</v>
          </cell>
          <cell r="M15">
            <v>0.92</v>
          </cell>
          <cell r="N15">
            <v>6.63</v>
          </cell>
          <cell r="O15">
            <v>6.63</v>
          </cell>
          <cell r="P15">
            <v>2.7600000000000002</v>
          </cell>
          <cell r="Q15">
            <v>4.9400000000000004</v>
          </cell>
          <cell r="R15">
            <v>4.9725000000000001</v>
          </cell>
          <cell r="S15">
            <v>2.0700000000000003</v>
          </cell>
          <cell r="T15">
            <v>14.82</v>
          </cell>
          <cell r="U15">
            <v>14.9175</v>
          </cell>
          <cell r="V15">
            <v>6.2100000000000009</v>
          </cell>
        </row>
        <row r="16">
          <cell r="B16" t="str">
            <v>PTUYRELMO</v>
          </cell>
          <cell r="N16">
            <v>6.63</v>
          </cell>
          <cell r="O16">
            <v>6.63</v>
          </cell>
          <cell r="P16">
            <v>2.7600000000000002</v>
          </cell>
          <cell r="T16">
            <v>14.82</v>
          </cell>
          <cell r="U16">
            <v>14.9175</v>
          </cell>
          <cell r="V16">
            <v>6.2100000000000009</v>
          </cell>
        </row>
        <row r="17">
          <cell r="B17" t="str">
            <v/>
          </cell>
          <cell r="C17" t="str">
            <v>MBOUC</v>
          </cell>
          <cell r="D17">
            <v>1</v>
          </cell>
          <cell r="E17" t="str">
            <v>BOUCHON D50</v>
          </cell>
          <cell r="F17">
            <v>1.07</v>
          </cell>
          <cell r="H17" t="str">
            <v>MBOUC</v>
          </cell>
          <cell r="I17">
            <v>0.9</v>
          </cell>
          <cell r="J17">
            <v>1</v>
          </cell>
          <cell r="K17">
            <v>0.9</v>
          </cell>
          <cell r="L17">
            <v>0.9</v>
          </cell>
          <cell r="M17">
            <v>0.9</v>
          </cell>
          <cell r="N17">
            <v>0.9</v>
          </cell>
          <cell r="O17">
            <v>0.9</v>
          </cell>
          <cell r="P17">
            <v>0.9</v>
          </cell>
          <cell r="Q17">
            <v>1.07</v>
          </cell>
          <cell r="R17">
            <v>1.125</v>
          </cell>
          <cell r="S17">
            <v>1.125</v>
          </cell>
          <cell r="T17">
            <v>1.07</v>
          </cell>
          <cell r="U17">
            <v>1.125</v>
          </cell>
          <cell r="V17">
            <v>1.125</v>
          </cell>
        </row>
        <row r="18">
          <cell r="B18" t="str">
            <v/>
          </cell>
          <cell r="C18" t="str">
            <v>MJOI100</v>
          </cell>
          <cell r="D18">
            <v>3</v>
          </cell>
          <cell r="E18" t="str">
            <v>JOINT FORSHEDA D100</v>
          </cell>
          <cell r="F18">
            <v>4.87</v>
          </cell>
          <cell r="H18" t="str">
            <v>MJOI100</v>
          </cell>
          <cell r="I18">
            <v>0.94</v>
          </cell>
          <cell r="J18">
            <v>1</v>
          </cell>
          <cell r="K18">
            <v>0.94</v>
          </cell>
          <cell r="L18">
            <v>2.1800000000000002</v>
          </cell>
          <cell r="M18">
            <v>0.94</v>
          </cell>
          <cell r="N18">
            <v>2.82</v>
          </cell>
          <cell r="O18">
            <v>6.5400000000000009</v>
          </cell>
          <cell r="P18">
            <v>2.82</v>
          </cell>
          <cell r="Q18">
            <v>4.87</v>
          </cell>
          <cell r="R18">
            <v>4.9050000000000002</v>
          </cell>
          <cell r="S18">
            <v>2.1149999999999998</v>
          </cell>
          <cell r="T18">
            <v>14.61</v>
          </cell>
          <cell r="U18">
            <v>14.715</v>
          </cell>
          <cell r="V18">
            <v>6.3449999999999989</v>
          </cell>
        </row>
        <row r="19">
          <cell r="B19" t="str">
            <v/>
          </cell>
          <cell r="C19" t="str">
            <v>MJOI100</v>
          </cell>
          <cell r="D19">
            <v>1</v>
          </cell>
          <cell r="E19" t="str">
            <v>JOINT FORSHEDA D100</v>
          </cell>
          <cell r="F19">
            <v>4.87</v>
          </cell>
          <cell r="H19" t="str">
            <v>MJOI100</v>
          </cell>
          <cell r="I19">
            <v>0.94</v>
          </cell>
          <cell r="J19">
            <v>1</v>
          </cell>
          <cell r="K19">
            <v>0.94</v>
          </cell>
          <cell r="L19">
            <v>2.1800000000000002</v>
          </cell>
          <cell r="M19">
            <v>0.94</v>
          </cell>
          <cell r="N19">
            <v>0.94</v>
          </cell>
          <cell r="O19">
            <v>2.1800000000000002</v>
          </cell>
          <cell r="P19">
            <v>0.94</v>
          </cell>
          <cell r="Q19">
            <v>4.87</v>
          </cell>
          <cell r="R19">
            <v>4.9050000000000002</v>
          </cell>
          <cell r="S19">
            <v>2.1149999999999998</v>
          </cell>
          <cell r="T19">
            <v>4.87</v>
          </cell>
          <cell r="U19">
            <v>4.9050000000000002</v>
          </cell>
          <cell r="V19">
            <v>2.1149999999999998</v>
          </cell>
        </row>
        <row r="20">
          <cell r="B20" t="str">
            <v/>
          </cell>
          <cell r="C20" t="str">
            <v>MJOI50</v>
          </cell>
          <cell r="D20">
            <v>1</v>
          </cell>
          <cell r="E20" t="str">
            <v>JOINT FORSHEDA D50</v>
          </cell>
          <cell r="F20">
            <v>4.9400000000000004</v>
          </cell>
          <cell r="H20" t="str">
            <v>MJOI50</v>
          </cell>
          <cell r="I20">
            <v>2.57</v>
          </cell>
          <cell r="J20">
            <v>1</v>
          </cell>
          <cell r="K20">
            <v>2.57</v>
          </cell>
          <cell r="L20">
            <v>2.57</v>
          </cell>
          <cell r="M20">
            <v>0.92</v>
          </cell>
          <cell r="N20">
            <v>2.57</v>
          </cell>
          <cell r="O20">
            <v>2.57</v>
          </cell>
          <cell r="P20">
            <v>0.92</v>
          </cell>
          <cell r="Q20">
            <v>4.9400000000000004</v>
          </cell>
          <cell r="R20">
            <v>5.7824999999999998</v>
          </cell>
          <cell r="S20">
            <v>2.0700000000000003</v>
          </cell>
          <cell r="T20">
            <v>4.9400000000000004</v>
          </cell>
          <cell r="U20">
            <v>5.7824999999999998</v>
          </cell>
          <cell r="V20">
            <v>2.0700000000000003</v>
          </cell>
        </row>
        <row r="21">
          <cell r="B21" t="str">
            <v/>
          </cell>
          <cell r="C21" t="str">
            <v>MPVC50</v>
          </cell>
          <cell r="D21">
            <v>1</v>
          </cell>
          <cell r="E21" t="str">
            <v>TUYAU PVC D50 (PORTION)</v>
          </cell>
          <cell r="F21">
            <v>0</v>
          </cell>
          <cell r="H21" t="str">
            <v>MPVC50</v>
          </cell>
          <cell r="I21">
            <v>0</v>
          </cell>
          <cell r="J21">
            <v>0</v>
          </cell>
          <cell r="K21" t="e">
            <v>#DIV/0!</v>
          </cell>
          <cell r="L21">
            <v>2.2080000000000002</v>
          </cell>
          <cell r="M21">
            <v>2.2080000000000002</v>
          </cell>
          <cell r="N21" t="e">
            <v>#DIV/0!</v>
          </cell>
          <cell r="O21">
            <v>2.2080000000000002</v>
          </cell>
          <cell r="P21">
            <v>2.2080000000000002</v>
          </cell>
          <cell r="Q21">
            <v>0</v>
          </cell>
          <cell r="R21">
            <v>3.3120000000000003</v>
          </cell>
          <cell r="S21">
            <v>3.3120000000000003</v>
          </cell>
          <cell r="T21">
            <v>0</v>
          </cell>
          <cell r="U21">
            <v>3.3120000000000003</v>
          </cell>
          <cell r="V21">
            <v>3.3120000000000003</v>
          </cell>
        </row>
        <row r="22">
          <cell r="B22" t="str">
            <v/>
          </cell>
          <cell r="C22" t="str">
            <v>MREHA</v>
          </cell>
          <cell r="D22">
            <v>1</v>
          </cell>
          <cell r="E22" t="str">
            <v>REHAUSSE PETIT REGARD CARREE</v>
          </cell>
          <cell r="F22">
            <v>32.479999999999997</v>
          </cell>
          <cell r="H22" t="str">
            <v>MREHA</v>
          </cell>
          <cell r="I22">
            <v>16</v>
          </cell>
          <cell r="J22">
            <v>1</v>
          </cell>
          <cell r="K22">
            <v>16</v>
          </cell>
          <cell r="L22">
            <v>16</v>
          </cell>
          <cell r="M22">
            <v>16</v>
          </cell>
          <cell r="N22">
            <v>16</v>
          </cell>
          <cell r="O22">
            <v>16</v>
          </cell>
          <cell r="P22">
            <v>16</v>
          </cell>
          <cell r="Q22">
            <v>32.479999999999997</v>
          </cell>
          <cell r="R22">
            <v>32</v>
          </cell>
          <cell r="S22">
            <v>32</v>
          </cell>
          <cell r="T22">
            <v>32.479999999999997</v>
          </cell>
          <cell r="U22">
            <v>32</v>
          </cell>
          <cell r="V22">
            <v>32</v>
          </cell>
        </row>
        <row r="23">
          <cell r="B23" t="str">
            <v/>
          </cell>
          <cell r="C23" t="str">
            <v>MREHA</v>
          </cell>
          <cell r="D23">
            <v>1</v>
          </cell>
          <cell r="E23" t="str">
            <v>REHAUSSE PETIT REGARD CARREE</v>
          </cell>
          <cell r="F23">
            <v>32.479999999999997</v>
          </cell>
          <cell r="H23" t="str">
            <v>MREHA</v>
          </cell>
          <cell r="I23">
            <v>16</v>
          </cell>
          <cell r="J23">
            <v>1</v>
          </cell>
          <cell r="K23">
            <v>16</v>
          </cell>
          <cell r="L23">
            <v>16</v>
          </cell>
          <cell r="M23">
            <v>16</v>
          </cell>
          <cell r="N23">
            <v>16</v>
          </cell>
          <cell r="O23">
            <v>16</v>
          </cell>
          <cell r="P23">
            <v>16</v>
          </cell>
          <cell r="Q23">
            <v>32.479999999999997</v>
          </cell>
          <cell r="R23">
            <v>32</v>
          </cell>
          <cell r="S23">
            <v>32</v>
          </cell>
          <cell r="T23">
            <v>32.479999999999997</v>
          </cell>
          <cell r="U23">
            <v>32</v>
          </cell>
          <cell r="V23">
            <v>32</v>
          </cell>
        </row>
        <row r="24">
          <cell r="B24" t="str">
            <v/>
          </cell>
          <cell r="C24" t="str">
            <v>MVANGUI50</v>
          </cell>
          <cell r="D24">
            <v>1</v>
          </cell>
          <cell r="E24" t="str">
            <v>VANNE GUILLOTINE D50</v>
          </cell>
          <cell r="F24">
            <v>24</v>
          </cell>
          <cell r="H24" t="str">
            <v>MVANGUI50</v>
          </cell>
          <cell r="I24">
            <v>17.39</v>
          </cell>
          <cell r="J24">
            <v>1</v>
          </cell>
          <cell r="K24">
            <v>17.39</v>
          </cell>
          <cell r="L24">
            <v>17.39</v>
          </cell>
          <cell r="M24">
            <v>17.39</v>
          </cell>
          <cell r="N24">
            <v>17.39</v>
          </cell>
          <cell r="O24">
            <v>17.39</v>
          </cell>
          <cell r="P24">
            <v>17.39</v>
          </cell>
          <cell r="Q24">
            <v>24</v>
          </cell>
          <cell r="R24">
            <v>26.085000000000001</v>
          </cell>
          <cell r="S24">
            <v>26.085000000000001</v>
          </cell>
          <cell r="T24">
            <v>24</v>
          </cell>
          <cell r="U24">
            <v>26.085000000000001</v>
          </cell>
          <cell r="V24">
            <v>26.085000000000001</v>
          </cell>
        </row>
        <row r="25">
          <cell r="B25" t="str">
            <v/>
          </cell>
          <cell r="C25" t="str">
            <v>MY100</v>
          </cell>
          <cell r="D25">
            <v>1</v>
          </cell>
          <cell r="E25" t="str">
            <v>Y 100 GRAVITAIRE</v>
          </cell>
          <cell r="F25">
            <v>5.55</v>
          </cell>
          <cell r="H25" t="str">
            <v>MY100</v>
          </cell>
          <cell r="I25">
            <v>2.85</v>
          </cell>
          <cell r="J25">
            <v>1</v>
          </cell>
          <cell r="K25">
            <v>2.85</v>
          </cell>
          <cell r="L25">
            <v>2.85</v>
          </cell>
          <cell r="M25">
            <v>2.85</v>
          </cell>
          <cell r="N25">
            <v>2.85</v>
          </cell>
          <cell r="O25">
            <v>2.85</v>
          </cell>
          <cell r="P25">
            <v>2.85</v>
          </cell>
          <cell r="Q25">
            <v>5.55</v>
          </cell>
          <cell r="R25">
            <v>5.7</v>
          </cell>
          <cell r="S25">
            <v>5.7</v>
          </cell>
          <cell r="T25">
            <v>5.55</v>
          </cell>
          <cell r="U25">
            <v>5.7</v>
          </cell>
          <cell r="V25">
            <v>5.7</v>
          </cell>
        </row>
        <row r="26">
          <cell r="B26" t="str">
            <v>KITFVG</v>
          </cell>
          <cell r="N26" t="e">
            <v>#DIV/0!</v>
          </cell>
          <cell r="O26">
            <v>66.638000000000005</v>
          </cell>
          <cell r="P26">
            <v>60.027999999999999</v>
          </cell>
          <cell r="T26">
            <v>119.99999999999999</v>
          </cell>
          <cell r="U26">
            <v>125.6245</v>
          </cell>
          <cell r="V26">
            <v>110.752</v>
          </cell>
        </row>
        <row r="27">
          <cell r="B27"/>
          <cell r="C27" t="str">
            <v>MJOI100</v>
          </cell>
          <cell r="D27">
            <v>1</v>
          </cell>
          <cell r="E27" t="str">
            <v>JOINT FORSHEDA D100</v>
          </cell>
          <cell r="F27">
            <v>4.87</v>
          </cell>
          <cell r="H27" t="str">
            <v>MJOI100</v>
          </cell>
          <cell r="I27">
            <v>0.94</v>
          </cell>
          <cell r="J27">
            <v>1</v>
          </cell>
          <cell r="K27">
            <v>0.94</v>
          </cell>
          <cell r="L27">
            <v>2.1800000000000002</v>
          </cell>
          <cell r="M27">
            <v>0.94</v>
          </cell>
          <cell r="N27">
            <v>0.94</v>
          </cell>
          <cell r="O27">
            <v>2.1800000000000002</v>
          </cell>
          <cell r="P27">
            <v>0.94</v>
          </cell>
          <cell r="Q27">
            <v>4.87</v>
          </cell>
          <cell r="R27">
            <v>4.9050000000000002</v>
          </cell>
          <cell r="S27">
            <v>2.1149999999999998</v>
          </cell>
          <cell r="T27">
            <v>4.87</v>
          </cell>
          <cell r="U27">
            <v>4.9050000000000002</v>
          </cell>
          <cell r="V27">
            <v>2.1149999999999998</v>
          </cell>
        </row>
        <row r="28">
          <cell r="B28"/>
          <cell r="C28" t="str">
            <v>MJOI50</v>
          </cell>
          <cell r="D28">
            <v>1</v>
          </cell>
          <cell r="E28" t="str">
            <v>JOINT FORSHEDA D50</v>
          </cell>
          <cell r="F28">
            <v>4.9400000000000004</v>
          </cell>
          <cell r="H28" t="str">
            <v>MJOI50</v>
          </cell>
          <cell r="I28">
            <v>2.57</v>
          </cell>
          <cell r="J28">
            <v>1</v>
          </cell>
          <cell r="K28">
            <v>2.57</v>
          </cell>
          <cell r="L28">
            <v>2.57</v>
          </cell>
          <cell r="M28">
            <v>0.92</v>
          </cell>
          <cell r="N28">
            <v>2.57</v>
          </cell>
          <cell r="O28">
            <v>2.57</v>
          </cell>
          <cell r="P28">
            <v>0.92</v>
          </cell>
          <cell r="Q28">
            <v>4.9400000000000004</v>
          </cell>
          <cell r="R28">
            <v>5.7824999999999998</v>
          </cell>
          <cell r="S28">
            <v>2.0700000000000003</v>
          </cell>
          <cell r="T28">
            <v>4.9400000000000004</v>
          </cell>
          <cell r="U28">
            <v>5.7824999999999998</v>
          </cell>
          <cell r="V28">
            <v>2.0700000000000003</v>
          </cell>
        </row>
        <row r="29">
          <cell r="B29"/>
          <cell r="C29" t="str">
            <v>MJOI63</v>
          </cell>
          <cell r="D29">
            <v>3</v>
          </cell>
          <cell r="E29" t="str">
            <v>JOINT FORSHEDA D63</v>
          </cell>
          <cell r="F29">
            <v>4.9400000000000004</v>
          </cell>
          <cell r="H29" t="str">
            <v>MJOI63</v>
          </cell>
          <cell r="I29">
            <v>2.21</v>
          </cell>
          <cell r="J29">
            <v>1</v>
          </cell>
          <cell r="K29">
            <v>2.21</v>
          </cell>
          <cell r="L29">
            <v>2.21</v>
          </cell>
          <cell r="M29">
            <v>0.92</v>
          </cell>
          <cell r="N29">
            <v>6.63</v>
          </cell>
          <cell r="O29">
            <v>6.63</v>
          </cell>
          <cell r="P29">
            <v>2.7600000000000002</v>
          </cell>
          <cell r="Q29">
            <v>4.9400000000000004</v>
          </cell>
          <cell r="R29">
            <v>4.9725000000000001</v>
          </cell>
          <cell r="S29">
            <v>2.0700000000000003</v>
          </cell>
          <cell r="T29">
            <v>14.82</v>
          </cell>
          <cell r="U29">
            <v>14.9175</v>
          </cell>
          <cell r="V29">
            <v>6.2100000000000009</v>
          </cell>
        </row>
        <row r="30">
          <cell r="B30"/>
          <cell r="C30" t="str">
            <v>MPVC50</v>
          </cell>
          <cell r="D30">
            <v>1</v>
          </cell>
          <cell r="E30" t="str">
            <v>TUYAU PVC D50 (PORTION)</v>
          </cell>
          <cell r="F30">
            <v>0</v>
          </cell>
          <cell r="H30" t="str">
            <v>MPVC50</v>
          </cell>
          <cell r="I30">
            <v>0</v>
          </cell>
          <cell r="J30">
            <v>0</v>
          </cell>
          <cell r="K30" t="e">
            <v>#DIV/0!</v>
          </cell>
          <cell r="L30">
            <v>2.2080000000000002</v>
          </cell>
          <cell r="M30">
            <v>2.2080000000000002</v>
          </cell>
          <cell r="N30" t="e">
            <v>#DIV/0!</v>
          </cell>
          <cell r="O30">
            <v>2.2080000000000002</v>
          </cell>
          <cell r="P30">
            <v>2.2080000000000002</v>
          </cell>
          <cell r="Q30">
            <v>0</v>
          </cell>
          <cell r="R30">
            <v>3.3120000000000003</v>
          </cell>
          <cell r="S30">
            <v>3.3120000000000003</v>
          </cell>
          <cell r="T30">
            <v>0</v>
          </cell>
          <cell r="U30">
            <v>3.3120000000000003</v>
          </cell>
          <cell r="V30">
            <v>3.3120000000000003</v>
          </cell>
        </row>
        <row r="31">
          <cell r="B31"/>
          <cell r="C31" t="str">
            <v>MREHA</v>
          </cell>
          <cell r="D31">
            <v>1</v>
          </cell>
          <cell r="E31" t="str">
            <v>REHAUSSE PETIT REGARD CARREE</v>
          </cell>
          <cell r="F31">
            <v>32.479999999999997</v>
          </cell>
          <cell r="H31" t="str">
            <v>MREHA</v>
          </cell>
          <cell r="I31">
            <v>16</v>
          </cell>
          <cell r="J31">
            <v>1</v>
          </cell>
          <cell r="K31">
            <v>16</v>
          </cell>
          <cell r="L31">
            <v>16</v>
          </cell>
          <cell r="M31">
            <v>16</v>
          </cell>
          <cell r="N31">
            <v>16</v>
          </cell>
          <cell r="O31">
            <v>16</v>
          </cell>
          <cell r="P31">
            <v>16</v>
          </cell>
          <cell r="Q31">
            <v>32.479999999999997</v>
          </cell>
          <cell r="R31">
            <v>32</v>
          </cell>
          <cell r="S31">
            <v>32</v>
          </cell>
          <cell r="T31">
            <v>32.479999999999997</v>
          </cell>
          <cell r="U31">
            <v>32</v>
          </cell>
          <cell r="V31">
            <v>32</v>
          </cell>
        </row>
        <row r="32">
          <cell r="B32"/>
          <cell r="C32" t="str">
            <v>MREHA</v>
          </cell>
          <cell r="D32">
            <v>1</v>
          </cell>
          <cell r="E32" t="str">
            <v>REHAUSSE PETIT REGARD CARREE</v>
          </cell>
          <cell r="F32">
            <v>32.479999999999997</v>
          </cell>
          <cell r="H32" t="str">
            <v>MREHA</v>
          </cell>
          <cell r="I32">
            <v>16</v>
          </cell>
          <cell r="J32">
            <v>1</v>
          </cell>
          <cell r="K32">
            <v>16</v>
          </cell>
          <cell r="L32">
            <v>16</v>
          </cell>
          <cell r="M32">
            <v>16</v>
          </cell>
          <cell r="N32">
            <v>16</v>
          </cell>
          <cell r="O32">
            <v>16</v>
          </cell>
          <cell r="P32">
            <v>16</v>
          </cell>
          <cell r="Q32">
            <v>32.479999999999997</v>
          </cell>
          <cell r="R32">
            <v>32</v>
          </cell>
          <cell r="S32">
            <v>32</v>
          </cell>
          <cell r="T32">
            <v>32.479999999999997</v>
          </cell>
          <cell r="U32">
            <v>32</v>
          </cell>
          <cell r="V32">
            <v>32</v>
          </cell>
        </row>
        <row r="33">
          <cell r="B33"/>
          <cell r="C33" t="str">
            <v>MREHA</v>
          </cell>
          <cell r="D33">
            <v>1</v>
          </cell>
          <cell r="E33" t="str">
            <v>REHAUSSE PETIT REGARD CARREE</v>
          </cell>
          <cell r="F33">
            <v>32.479999999999997</v>
          </cell>
          <cell r="H33" t="str">
            <v>MREHA</v>
          </cell>
          <cell r="I33">
            <v>16</v>
          </cell>
          <cell r="J33">
            <v>1</v>
          </cell>
          <cell r="K33">
            <v>16</v>
          </cell>
          <cell r="L33">
            <v>16</v>
          </cell>
          <cell r="M33">
            <v>16</v>
          </cell>
          <cell r="N33">
            <v>16</v>
          </cell>
          <cell r="O33">
            <v>16</v>
          </cell>
          <cell r="P33">
            <v>16</v>
          </cell>
          <cell r="Q33">
            <v>32.479999999999997</v>
          </cell>
          <cell r="R33">
            <v>32</v>
          </cell>
          <cell r="S33">
            <v>32</v>
          </cell>
          <cell r="T33">
            <v>32.479999999999997</v>
          </cell>
          <cell r="U33">
            <v>32</v>
          </cell>
          <cell r="V33">
            <v>32</v>
          </cell>
        </row>
        <row r="34">
          <cell r="B34"/>
          <cell r="C34" t="str">
            <v>MTOILE</v>
          </cell>
          <cell r="D34">
            <v>2</v>
          </cell>
          <cell r="E34" t="str">
            <v>JARDIFEUTRE DALLE 110 X 110CM</v>
          </cell>
          <cell r="F34">
            <v>6.17</v>
          </cell>
          <cell r="H34" t="str">
            <v>MTOILE</v>
          </cell>
          <cell r="I34">
            <v>2.12</v>
          </cell>
          <cell r="J34">
            <v>1</v>
          </cell>
          <cell r="K34">
            <v>2.12</v>
          </cell>
          <cell r="L34">
            <v>2.12</v>
          </cell>
          <cell r="M34">
            <v>2.12</v>
          </cell>
          <cell r="N34">
            <v>4.24</v>
          </cell>
          <cell r="O34">
            <v>4.24</v>
          </cell>
          <cell r="P34">
            <v>4.24</v>
          </cell>
          <cell r="Q34">
            <v>6.17</v>
          </cell>
          <cell r="R34">
            <v>6.36</v>
          </cell>
          <cell r="S34">
            <v>6.36</v>
          </cell>
          <cell r="T34">
            <v>12.34</v>
          </cell>
          <cell r="U34">
            <v>12.72</v>
          </cell>
          <cell r="V34">
            <v>12.72</v>
          </cell>
        </row>
        <row r="35">
          <cell r="B35"/>
          <cell r="C35" t="str">
            <v>MVANGUI50</v>
          </cell>
          <cell r="D35">
            <v>1</v>
          </cell>
          <cell r="E35" t="str">
            <v>VANNE GUILLOTINE D50</v>
          </cell>
          <cell r="F35">
            <v>24</v>
          </cell>
          <cell r="H35" t="str">
            <v>MVANGUI50</v>
          </cell>
          <cell r="I35">
            <v>17.39</v>
          </cell>
          <cell r="J35">
            <v>1</v>
          </cell>
          <cell r="K35">
            <v>17.39</v>
          </cell>
          <cell r="L35">
            <v>17.39</v>
          </cell>
          <cell r="M35">
            <v>17.39</v>
          </cell>
          <cell r="N35">
            <v>17.39</v>
          </cell>
          <cell r="O35">
            <v>17.39</v>
          </cell>
          <cell r="P35">
            <v>17.39</v>
          </cell>
          <cell r="Q35">
            <v>24</v>
          </cell>
          <cell r="R35">
            <v>26.085000000000001</v>
          </cell>
          <cell r="S35">
            <v>26.085000000000001</v>
          </cell>
          <cell r="T35">
            <v>24</v>
          </cell>
          <cell r="U35">
            <v>26.085000000000001</v>
          </cell>
          <cell r="V35">
            <v>26.085000000000001</v>
          </cell>
        </row>
        <row r="36">
          <cell r="B36" t="str">
            <v>KITFVRM</v>
          </cell>
          <cell r="N36" t="e">
            <v>#DIV/0!</v>
          </cell>
          <cell r="O36">
            <v>83.218000000000004</v>
          </cell>
          <cell r="P36">
            <v>76.457999999999998</v>
          </cell>
          <cell r="T36">
            <v>158.41</v>
          </cell>
          <cell r="U36">
            <v>163.72200000000001</v>
          </cell>
          <cell r="V36">
            <v>148.512</v>
          </cell>
        </row>
        <row r="37">
          <cell r="B37"/>
          <cell r="C37" t="str">
            <v>MBOUC</v>
          </cell>
          <cell r="D37">
            <v>1</v>
          </cell>
          <cell r="E37" t="str">
            <v>BOUCHON D50</v>
          </cell>
          <cell r="F37">
            <v>1.07</v>
          </cell>
          <cell r="H37" t="str">
            <v>MBOUC</v>
          </cell>
          <cell r="I37">
            <v>0.9</v>
          </cell>
          <cell r="J37">
            <v>1</v>
          </cell>
          <cell r="K37">
            <v>0.9</v>
          </cell>
          <cell r="L37">
            <v>0.9</v>
          </cell>
          <cell r="M37">
            <v>0.9</v>
          </cell>
          <cell r="N37">
            <v>0.9</v>
          </cell>
          <cell r="O37">
            <v>0.9</v>
          </cell>
          <cell r="P37">
            <v>0.9</v>
          </cell>
          <cell r="Q37">
            <v>1.07</v>
          </cell>
          <cell r="R37">
            <v>1.125</v>
          </cell>
          <cell r="S37">
            <v>1.125</v>
          </cell>
          <cell r="T37">
            <v>1.07</v>
          </cell>
          <cell r="U37">
            <v>1.125</v>
          </cell>
          <cell r="V37">
            <v>1.125</v>
          </cell>
        </row>
        <row r="38">
          <cell r="B38"/>
          <cell r="C38" t="str">
            <v>MREGASD</v>
          </cell>
          <cell r="D38">
            <v>1</v>
          </cell>
          <cell r="E38" t="str">
            <v>REGARD HEXAGONAL SORTIE DROITE</v>
          </cell>
          <cell r="F38">
            <v>0</v>
          </cell>
          <cell r="H38" t="str">
            <v>MREGASD</v>
          </cell>
          <cell r="I38">
            <v>0</v>
          </cell>
          <cell r="J38">
            <v>0</v>
          </cell>
          <cell r="K38" t="e">
            <v>#DIV/0!</v>
          </cell>
          <cell r="L38" t="e">
            <v>#N/A</v>
          </cell>
          <cell r="M38" t="e">
            <v>#N/A</v>
          </cell>
          <cell r="N38" t="e">
            <v>#DIV/0!</v>
          </cell>
          <cell r="O38" t="e">
            <v>#N/A</v>
          </cell>
          <cell r="P38" t="e">
            <v>#N/A</v>
          </cell>
          <cell r="Q38">
            <v>0</v>
          </cell>
          <cell r="R38" t="e">
            <v>#N/A</v>
          </cell>
          <cell r="S38" t="e">
            <v>#N/A</v>
          </cell>
          <cell r="T38">
            <v>0</v>
          </cell>
          <cell r="U38" t="e">
            <v>#N/A</v>
          </cell>
          <cell r="V38" t="e">
            <v>#N/A</v>
          </cell>
        </row>
        <row r="39">
          <cell r="B39"/>
          <cell r="C39" t="str">
            <v>MY100</v>
          </cell>
          <cell r="D39">
            <v>1</v>
          </cell>
          <cell r="E39" t="str">
            <v>Y 100 GRAVITAIRE</v>
          </cell>
          <cell r="F39">
            <v>5.55</v>
          </cell>
          <cell r="H39" t="str">
            <v>MY100</v>
          </cell>
          <cell r="I39">
            <v>2.85</v>
          </cell>
          <cell r="J39">
            <v>1</v>
          </cell>
          <cell r="K39">
            <v>2.85</v>
          </cell>
          <cell r="L39">
            <v>2.85</v>
          </cell>
          <cell r="M39">
            <v>2.85</v>
          </cell>
          <cell r="N39">
            <v>2.85</v>
          </cell>
          <cell r="O39">
            <v>2.85</v>
          </cell>
          <cell r="P39">
            <v>2.85</v>
          </cell>
          <cell r="Q39">
            <v>5.55</v>
          </cell>
          <cell r="R39">
            <v>5.7</v>
          </cell>
          <cell r="S39">
            <v>5.7</v>
          </cell>
          <cell r="T39">
            <v>5.55</v>
          </cell>
          <cell r="U39">
            <v>5.7</v>
          </cell>
          <cell r="V39">
            <v>5.7</v>
          </cell>
        </row>
        <row r="40">
          <cell r="B40" t="str">
            <v>KITFVGSD</v>
          </cell>
          <cell r="N40" t="e">
            <v>#DIV/0!</v>
          </cell>
          <cell r="O40" t="e">
            <v>#N/A</v>
          </cell>
          <cell r="P40" t="e">
            <v>#N/A</v>
          </cell>
          <cell r="T40">
            <v>6.62</v>
          </cell>
          <cell r="U40" t="e">
            <v>#N/A</v>
          </cell>
          <cell r="V40" t="e">
            <v>#N/A</v>
          </cell>
        </row>
        <row r="41">
          <cell r="B41"/>
          <cell r="D41">
            <v>2</v>
          </cell>
          <cell r="E41" t="str">
            <v>BARRE DE RENFORT POUR BAC 2.5 EH</v>
          </cell>
          <cell r="F41">
            <v>38.799999999999997</v>
          </cell>
          <cell r="H41" t="str">
            <v>MBARRE2.5</v>
          </cell>
          <cell r="I41">
            <v>35</v>
          </cell>
          <cell r="J41">
            <v>1</v>
          </cell>
          <cell r="K41">
            <v>35</v>
          </cell>
          <cell r="L41">
            <v>35</v>
          </cell>
          <cell r="M41">
            <v>35</v>
          </cell>
          <cell r="N41">
            <v>70</v>
          </cell>
          <cell r="O41">
            <v>70</v>
          </cell>
          <cell r="P41">
            <v>70</v>
          </cell>
          <cell r="Q41">
            <v>38.799999999999997</v>
          </cell>
          <cell r="R41">
            <v>52.5</v>
          </cell>
          <cell r="S41">
            <v>52.5</v>
          </cell>
          <cell r="T41">
            <v>77.599999999999994</v>
          </cell>
          <cell r="U41">
            <v>105</v>
          </cell>
          <cell r="V41">
            <v>105</v>
          </cell>
        </row>
        <row r="42">
          <cell r="B42" t="str">
            <v>KITFIL5EH</v>
          </cell>
          <cell r="N42">
            <v>70</v>
          </cell>
          <cell r="O42">
            <v>70</v>
          </cell>
          <cell r="P42">
            <v>70</v>
          </cell>
          <cell r="T42">
            <v>77.599999999999994</v>
          </cell>
          <cell r="U42">
            <v>105</v>
          </cell>
          <cell r="V42">
            <v>105</v>
          </cell>
        </row>
        <row r="43">
          <cell r="B43"/>
          <cell r="D43">
            <v>2</v>
          </cell>
          <cell r="E43" t="str">
            <v>BARRE DE RENFORT POUR BAC 3EH (COMPATIBLE 6EH</v>
          </cell>
          <cell r="F43">
            <v>47.94</v>
          </cell>
          <cell r="H43" t="str">
            <v>MBARRE3</v>
          </cell>
          <cell r="I43">
            <v>40.5</v>
          </cell>
          <cell r="J43">
            <v>1</v>
          </cell>
          <cell r="K43">
            <v>40.5</v>
          </cell>
          <cell r="L43">
            <v>40.5</v>
          </cell>
          <cell r="M43">
            <v>40.5</v>
          </cell>
          <cell r="N43">
            <v>81</v>
          </cell>
          <cell r="O43">
            <v>81</v>
          </cell>
          <cell r="P43">
            <v>81</v>
          </cell>
          <cell r="Q43">
            <v>47.94</v>
          </cell>
          <cell r="R43">
            <v>60.75</v>
          </cell>
          <cell r="S43">
            <v>60.75</v>
          </cell>
          <cell r="T43">
            <v>95.88</v>
          </cell>
          <cell r="U43">
            <v>121.5</v>
          </cell>
          <cell r="V43">
            <v>121.5</v>
          </cell>
        </row>
        <row r="44">
          <cell r="B44"/>
          <cell r="D44">
            <v>2</v>
          </cell>
          <cell r="E44" t="str">
            <v>GRILLE MAILLE 5X5 GALVA CAILLEBOTIS 2310X810</v>
          </cell>
          <cell r="F44">
            <v>59.78</v>
          </cell>
          <cell r="H44" t="str">
            <v>MGRILLE5X5</v>
          </cell>
          <cell r="I44">
            <v>42.4</v>
          </cell>
          <cell r="J44">
            <v>1</v>
          </cell>
          <cell r="K44">
            <v>42.4</v>
          </cell>
          <cell r="L44">
            <v>42.4</v>
          </cell>
          <cell r="M44">
            <v>42.4</v>
          </cell>
          <cell r="N44">
            <v>84.8</v>
          </cell>
          <cell r="O44">
            <v>84.8</v>
          </cell>
          <cell r="P44">
            <v>84.8</v>
          </cell>
          <cell r="Q44">
            <v>59.78</v>
          </cell>
          <cell r="R44">
            <v>63.599999999999994</v>
          </cell>
          <cell r="S44">
            <v>63.599999999999994</v>
          </cell>
          <cell r="T44">
            <v>119.56</v>
          </cell>
          <cell r="U44">
            <v>127.19999999999999</v>
          </cell>
          <cell r="V44">
            <v>127.19999999999999</v>
          </cell>
        </row>
        <row r="45">
          <cell r="B45"/>
          <cell r="D45">
            <v>2</v>
          </cell>
          <cell r="E45" t="str">
            <v>GRILLE MAILLE 5X5 GALVA CAILLEBOTIS 3/6 2310X</v>
          </cell>
          <cell r="F45">
            <v>70.5</v>
          </cell>
          <cell r="H45" t="str">
            <v>MGRILLE5X5V2</v>
          </cell>
          <cell r="I45">
            <v>50</v>
          </cell>
          <cell r="J45">
            <v>1</v>
          </cell>
          <cell r="K45">
            <v>50</v>
          </cell>
          <cell r="L45">
            <v>50</v>
          </cell>
          <cell r="M45">
            <v>50</v>
          </cell>
          <cell r="N45">
            <v>100</v>
          </cell>
          <cell r="O45">
            <v>100</v>
          </cell>
          <cell r="P45">
            <v>100</v>
          </cell>
          <cell r="Q45">
            <v>70.5</v>
          </cell>
          <cell r="R45">
            <v>75</v>
          </cell>
          <cell r="S45">
            <v>75</v>
          </cell>
          <cell r="T45">
            <v>141</v>
          </cell>
          <cell r="U45">
            <v>150</v>
          </cell>
          <cell r="V45">
            <v>150</v>
          </cell>
        </row>
        <row r="46">
          <cell r="B46" t="str">
            <v>KITCAL3EH</v>
          </cell>
          <cell r="N46">
            <v>265.8</v>
          </cell>
          <cell r="O46">
            <v>265.8</v>
          </cell>
          <cell r="P46">
            <v>265.8</v>
          </cell>
          <cell r="T46">
            <v>356.44</v>
          </cell>
          <cell r="U46">
            <v>398.7</v>
          </cell>
          <cell r="V46">
            <v>398.7</v>
          </cell>
        </row>
        <row r="47">
          <cell r="B47"/>
          <cell r="D47">
            <v>4</v>
          </cell>
          <cell r="E47" t="str">
            <v>BARRE DE RENFORT POUR BAC 2.5 EH</v>
          </cell>
          <cell r="F47">
            <v>38.799999999999997</v>
          </cell>
          <cell r="H47" t="str">
            <v>MBARRE2.5</v>
          </cell>
          <cell r="I47">
            <v>35</v>
          </cell>
          <cell r="J47">
            <v>1</v>
          </cell>
          <cell r="K47">
            <v>35</v>
          </cell>
          <cell r="L47">
            <v>35</v>
          </cell>
          <cell r="M47">
            <v>35</v>
          </cell>
          <cell r="N47">
            <v>140</v>
          </cell>
          <cell r="O47">
            <v>140</v>
          </cell>
          <cell r="P47">
            <v>140</v>
          </cell>
          <cell r="Q47">
            <v>38.799999999999997</v>
          </cell>
          <cell r="R47">
            <v>52.5</v>
          </cell>
          <cell r="S47">
            <v>52.5</v>
          </cell>
          <cell r="T47">
            <v>155.19999999999999</v>
          </cell>
          <cell r="U47">
            <v>210</v>
          </cell>
          <cell r="V47">
            <v>210</v>
          </cell>
        </row>
        <row r="48">
          <cell r="B48"/>
          <cell r="C48" t="str">
            <v>MGRILLE5X5</v>
          </cell>
          <cell r="D48">
            <v>6</v>
          </cell>
          <cell r="E48" t="str">
            <v>GRILLE MAILLE 5X5 GALVA CAILLEBOTIS 2310X810</v>
          </cell>
          <cell r="F48">
            <v>59.78</v>
          </cell>
          <cell r="H48" t="str">
            <v>MGRILLE5X5</v>
          </cell>
          <cell r="I48">
            <v>42.4</v>
          </cell>
          <cell r="J48">
            <v>1</v>
          </cell>
          <cell r="K48">
            <v>42.4</v>
          </cell>
          <cell r="L48">
            <v>42.4</v>
          </cell>
          <cell r="M48">
            <v>42.4</v>
          </cell>
          <cell r="N48">
            <v>254.39999999999998</v>
          </cell>
          <cell r="O48">
            <v>254.39999999999998</v>
          </cell>
          <cell r="P48">
            <v>254.39999999999998</v>
          </cell>
          <cell r="Q48">
            <v>59.78</v>
          </cell>
          <cell r="R48">
            <v>63.599999999999994</v>
          </cell>
          <cell r="S48">
            <v>63.599999999999994</v>
          </cell>
          <cell r="T48">
            <v>358.68</v>
          </cell>
          <cell r="U48">
            <v>381.59999999999997</v>
          </cell>
          <cell r="V48">
            <v>381.59999999999997</v>
          </cell>
        </row>
        <row r="49">
          <cell r="B49" t="str">
            <v>KITCAL5EH</v>
          </cell>
          <cell r="N49">
            <v>394.4</v>
          </cell>
          <cell r="O49">
            <v>394.4</v>
          </cell>
          <cell r="P49">
            <v>394.4</v>
          </cell>
          <cell r="T49">
            <v>513.88</v>
          </cell>
          <cell r="U49">
            <v>591.59999999999991</v>
          </cell>
          <cell r="V49">
            <v>591.59999999999991</v>
          </cell>
        </row>
        <row r="50">
          <cell r="B50"/>
          <cell r="D50">
            <v>2</v>
          </cell>
          <cell r="E50" t="str">
            <v>PRESSE ETOUPE PG13.5 F7MM AVEC CE</v>
          </cell>
          <cell r="F50">
            <v>0.68</v>
          </cell>
          <cell r="H50">
            <v>101006</v>
          </cell>
          <cell r="I50">
            <v>0.23</v>
          </cell>
          <cell r="J50">
            <v>1</v>
          </cell>
          <cell r="K50">
            <v>0.23</v>
          </cell>
          <cell r="L50">
            <v>0.22953999999999999</v>
          </cell>
          <cell r="M50">
            <v>0.22953999999999999</v>
          </cell>
          <cell r="N50">
            <v>0.46</v>
          </cell>
          <cell r="O50">
            <v>0.45907999999999999</v>
          </cell>
          <cell r="P50">
            <v>0.45907999999999999</v>
          </cell>
          <cell r="Q50">
            <v>0.68</v>
          </cell>
          <cell r="R50">
            <v>0.68862000000000001</v>
          </cell>
          <cell r="S50">
            <v>0.68862000000000001</v>
          </cell>
          <cell r="T50">
            <v>1.36</v>
          </cell>
          <cell r="U50">
            <v>1.37724</v>
          </cell>
          <cell r="V50">
            <v>1.37724</v>
          </cell>
        </row>
        <row r="51">
          <cell r="B51"/>
          <cell r="D51">
            <v>1</v>
          </cell>
          <cell r="E51" t="str">
            <v xml:space="preserve">CROCHET INOX </v>
          </cell>
          <cell r="F51">
            <v>2.2400000000000002</v>
          </cell>
          <cell r="H51">
            <v>101007</v>
          </cell>
          <cell r="I51">
            <v>1.5</v>
          </cell>
          <cell r="J51">
            <v>1</v>
          </cell>
          <cell r="K51">
            <v>1.5</v>
          </cell>
          <cell r="L51">
            <v>1.5</v>
          </cell>
          <cell r="M51">
            <v>1.5</v>
          </cell>
          <cell r="N51">
            <v>1.5</v>
          </cell>
          <cell r="O51">
            <v>1.5</v>
          </cell>
          <cell r="P51">
            <v>1.5</v>
          </cell>
          <cell r="Q51">
            <v>2.2400000000000002</v>
          </cell>
          <cell r="R51">
            <v>2.25</v>
          </cell>
          <cell r="S51">
            <v>2.25</v>
          </cell>
          <cell r="T51">
            <v>2.2400000000000002</v>
          </cell>
          <cell r="U51">
            <v>2.25</v>
          </cell>
          <cell r="V51">
            <v>2.25</v>
          </cell>
        </row>
        <row r="52">
          <cell r="B52"/>
          <cell r="D52">
            <v>1</v>
          </cell>
          <cell r="E52" t="str">
            <v xml:space="preserve">CLAPET Y D63 </v>
          </cell>
          <cell r="F52">
            <v>39.22</v>
          </cell>
          <cell r="H52">
            <v>1510064</v>
          </cell>
          <cell r="I52">
            <v>24.96</v>
          </cell>
          <cell r="J52">
            <v>1</v>
          </cell>
          <cell r="K52">
            <v>24.96</v>
          </cell>
          <cell r="L52">
            <v>24.954999999999998</v>
          </cell>
          <cell r="M52">
            <v>24.954999999999998</v>
          </cell>
          <cell r="N52">
            <v>24.96</v>
          </cell>
          <cell r="O52">
            <v>24.954999999999998</v>
          </cell>
          <cell r="P52">
            <v>24.954999999999998</v>
          </cell>
          <cell r="Q52">
            <v>39.22</v>
          </cell>
          <cell r="R52">
            <v>37.432499999999997</v>
          </cell>
          <cell r="S52">
            <v>37.432499999999997</v>
          </cell>
          <cell r="T52">
            <v>39.22</v>
          </cell>
          <cell r="U52">
            <v>37.432499999999997</v>
          </cell>
          <cell r="V52">
            <v>37.432499999999997</v>
          </cell>
        </row>
        <row r="53">
          <cell r="B53"/>
          <cell r="D53">
            <v>1.2</v>
          </cell>
          <cell r="E53" t="str">
            <v>CHAINE INOX DIAM 4 32/8 (LE ML)</v>
          </cell>
          <cell r="F53">
            <v>4.3499999999999996</v>
          </cell>
          <cell r="H53" t="str">
            <v>316L/4404</v>
          </cell>
          <cell r="I53">
            <v>2.9</v>
          </cell>
          <cell r="J53">
            <v>1</v>
          </cell>
          <cell r="K53">
            <v>2.9</v>
          </cell>
          <cell r="L53">
            <v>2.9</v>
          </cell>
          <cell r="M53">
            <v>2.9</v>
          </cell>
          <cell r="N53">
            <v>3.48</v>
          </cell>
          <cell r="O53">
            <v>3.48</v>
          </cell>
          <cell r="P53">
            <v>3.48</v>
          </cell>
          <cell r="Q53">
            <v>4.3499999999999996</v>
          </cell>
          <cell r="R53">
            <v>4.3499999999999996</v>
          </cell>
          <cell r="S53">
            <v>4.3499999999999996</v>
          </cell>
          <cell r="T53">
            <v>5.22</v>
          </cell>
          <cell r="U53">
            <v>5.22</v>
          </cell>
          <cell r="V53">
            <v>5.22</v>
          </cell>
        </row>
        <row r="54">
          <cell r="B54"/>
          <cell r="D54">
            <v>2</v>
          </cell>
          <cell r="E54" t="str">
            <v>COUDE 45 PVC D63 FEM/FEM</v>
          </cell>
          <cell r="F54">
            <v>1.07</v>
          </cell>
          <cell r="H54" t="str">
            <v>C4563</v>
          </cell>
          <cell r="I54">
            <v>0.91</v>
          </cell>
          <cell r="J54">
            <v>1</v>
          </cell>
          <cell r="K54">
            <v>0.91</v>
          </cell>
          <cell r="L54">
            <v>0.91400000000000003</v>
          </cell>
          <cell r="M54">
            <v>1.0049999999999999</v>
          </cell>
          <cell r="N54">
            <v>1.82</v>
          </cell>
          <cell r="O54">
            <v>1.8280000000000001</v>
          </cell>
          <cell r="P54">
            <v>2.0099999999999998</v>
          </cell>
          <cell r="Q54">
            <v>1.07</v>
          </cell>
          <cell r="R54">
            <v>1.1425000000000001</v>
          </cell>
          <cell r="S54">
            <v>1.2562499999999999</v>
          </cell>
          <cell r="T54">
            <v>2.14</v>
          </cell>
          <cell r="U54">
            <v>2.2850000000000001</v>
          </cell>
          <cell r="V54">
            <v>2.5124999999999997</v>
          </cell>
        </row>
        <row r="55">
          <cell r="B55"/>
          <cell r="D55">
            <v>2</v>
          </cell>
          <cell r="E55" t="str">
            <v>COUDE 90  PVC D63 FEM/FEM</v>
          </cell>
          <cell r="F55">
            <v>0.96</v>
          </cell>
          <cell r="H55" t="str">
            <v>C9063</v>
          </cell>
          <cell r="I55">
            <v>0.77</v>
          </cell>
          <cell r="J55">
            <v>1</v>
          </cell>
          <cell r="K55">
            <v>0.77</v>
          </cell>
          <cell r="L55">
            <v>0.76900000000000002</v>
          </cell>
          <cell r="M55">
            <v>0.84599999999999997</v>
          </cell>
          <cell r="N55">
            <v>1.54</v>
          </cell>
          <cell r="O55">
            <v>1.538</v>
          </cell>
          <cell r="P55">
            <v>1.6919999999999999</v>
          </cell>
          <cell r="Q55">
            <v>0.96</v>
          </cell>
          <cell r="R55">
            <v>0.96125000000000005</v>
          </cell>
          <cell r="S55">
            <v>1.0574999999999999</v>
          </cell>
          <cell r="T55">
            <v>1.92</v>
          </cell>
          <cell r="U55">
            <v>1.9225000000000001</v>
          </cell>
          <cell r="V55">
            <v>2.1149999999999998</v>
          </cell>
        </row>
        <row r="56">
          <cell r="B56"/>
          <cell r="D56">
            <v>1</v>
          </cell>
          <cell r="E56" t="str">
            <v>EMBOUT ADAPTATION 63X50X11/2</v>
          </cell>
          <cell r="F56">
            <v>1.5</v>
          </cell>
          <cell r="H56" t="str">
            <v>EF635011/2</v>
          </cell>
          <cell r="I56">
            <v>1</v>
          </cell>
          <cell r="J56">
            <v>1</v>
          </cell>
          <cell r="K56">
            <v>1</v>
          </cell>
          <cell r="L56" t="e">
            <v>#N/A</v>
          </cell>
          <cell r="M56" t="e">
            <v>#N/A</v>
          </cell>
          <cell r="N56">
            <v>1</v>
          </cell>
          <cell r="O56" t="e">
            <v>#N/A</v>
          </cell>
          <cell r="P56" t="e">
            <v>#N/A</v>
          </cell>
          <cell r="Q56">
            <v>1.5</v>
          </cell>
          <cell r="R56" t="e">
            <v>#N/A</v>
          </cell>
          <cell r="S56" t="e">
            <v>#N/A</v>
          </cell>
          <cell r="T56">
            <v>1.5</v>
          </cell>
          <cell r="U56" t="e">
            <v>#N/A</v>
          </cell>
          <cell r="V56" t="e">
            <v>#N/A</v>
          </cell>
        </row>
        <row r="57">
          <cell r="B57"/>
          <cell r="D57">
            <v>1</v>
          </cell>
          <cell r="E57" t="str">
            <v>EMBOUT ADAPTATION 63X50X2</v>
          </cell>
          <cell r="F57">
            <v>0.77</v>
          </cell>
          <cell r="H57" t="str">
            <v>EF63502</v>
          </cell>
          <cell r="I57">
            <v>0.61</v>
          </cell>
          <cell r="J57">
            <v>1</v>
          </cell>
          <cell r="K57">
            <v>0.61</v>
          </cell>
          <cell r="L57">
            <v>0.61299999999999999</v>
          </cell>
          <cell r="M57">
            <v>0.67400000000000004</v>
          </cell>
          <cell r="N57">
            <v>0.61</v>
          </cell>
          <cell r="O57">
            <v>0.61299999999999999</v>
          </cell>
          <cell r="P57">
            <v>0.67400000000000004</v>
          </cell>
          <cell r="Q57">
            <v>0.77</v>
          </cell>
          <cell r="R57">
            <v>0.81529000000000007</v>
          </cell>
          <cell r="S57">
            <v>0.89642000000000011</v>
          </cell>
          <cell r="T57">
            <v>0.77</v>
          </cell>
          <cell r="U57">
            <v>0.81529000000000007</v>
          </cell>
          <cell r="V57">
            <v>0.89642000000000011</v>
          </cell>
        </row>
        <row r="58">
          <cell r="B58"/>
          <cell r="D58">
            <v>1</v>
          </cell>
          <cell r="E58" t="str">
            <v>EMBOUT ADAPTATION 75X63X2</v>
          </cell>
          <cell r="F58">
            <v>1.18</v>
          </cell>
          <cell r="H58" t="str">
            <v>EF75632</v>
          </cell>
          <cell r="I58">
            <v>1.03</v>
          </cell>
          <cell r="J58">
            <v>1</v>
          </cell>
          <cell r="K58">
            <v>1.03</v>
          </cell>
          <cell r="L58">
            <v>1.0329999999999999</v>
          </cell>
          <cell r="M58">
            <v>1.0329999999999999</v>
          </cell>
          <cell r="N58">
            <v>1.03</v>
          </cell>
          <cell r="O58">
            <v>1.0329999999999999</v>
          </cell>
          <cell r="P58">
            <v>1.0329999999999999</v>
          </cell>
          <cell r="Q58">
            <v>1.18</v>
          </cell>
          <cell r="R58">
            <v>1.2912499999999998</v>
          </cell>
          <cell r="S58">
            <v>1.2912499999999998</v>
          </cell>
          <cell r="T58">
            <v>1.18</v>
          </cell>
          <cell r="U58">
            <v>1.2912499999999998</v>
          </cell>
          <cell r="V58">
            <v>1.2912499999999998</v>
          </cell>
        </row>
        <row r="59">
          <cell r="B59"/>
          <cell r="D59">
            <v>1</v>
          </cell>
          <cell r="E59" t="str">
            <v>OVERFLOW ALARM BOX 220V 20M DE CABLE</v>
          </cell>
          <cell r="F59">
            <v>141.36000000000001</v>
          </cell>
          <cell r="H59" t="str">
            <v>MALARME</v>
          </cell>
          <cell r="I59">
            <v>89</v>
          </cell>
          <cell r="J59">
            <v>1</v>
          </cell>
          <cell r="K59">
            <v>89</v>
          </cell>
          <cell r="L59">
            <v>89</v>
          </cell>
          <cell r="M59">
            <v>89</v>
          </cell>
          <cell r="N59">
            <v>89</v>
          </cell>
          <cell r="O59">
            <v>89</v>
          </cell>
          <cell r="P59">
            <v>89</v>
          </cell>
          <cell r="Q59">
            <v>141.36000000000001</v>
          </cell>
          <cell r="R59">
            <v>133.5</v>
          </cell>
          <cell r="S59">
            <v>133.5</v>
          </cell>
          <cell r="T59">
            <v>141.36000000000001</v>
          </cell>
          <cell r="U59">
            <v>133.5</v>
          </cell>
          <cell r="V59">
            <v>133.5</v>
          </cell>
        </row>
        <row r="60">
          <cell r="B60"/>
          <cell r="D60">
            <v>2</v>
          </cell>
          <cell r="E60" t="str">
            <v>CONNECTEUR 3 POLES</v>
          </cell>
          <cell r="F60">
            <v>11.25</v>
          </cell>
          <cell r="H60" t="str">
            <v>MCONECT</v>
          </cell>
          <cell r="I60">
            <v>7.4</v>
          </cell>
          <cell r="J60">
            <v>1</v>
          </cell>
          <cell r="K60">
            <v>7.4</v>
          </cell>
          <cell r="L60">
            <v>7.4</v>
          </cell>
          <cell r="M60">
            <v>7.4</v>
          </cell>
          <cell r="N60">
            <v>14.8</v>
          </cell>
          <cell r="O60">
            <v>14.8</v>
          </cell>
          <cell r="P60">
            <v>14.8</v>
          </cell>
          <cell r="Q60">
            <v>11.25</v>
          </cell>
          <cell r="R60">
            <v>11.100000000000001</v>
          </cell>
          <cell r="S60">
            <v>11.100000000000001</v>
          </cell>
          <cell r="T60">
            <v>22.5</v>
          </cell>
          <cell r="U60">
            <v>22.200000000000003</v>
          </cell>
          <cell r="V60">
            <v>22.200000000000003</v>
          </cell>
        </row>
        <row r="61">
          <cell r="B61"/>
          <cell r="D61">
            <v>1</v>
          </cell>
          <cell r="E61" t="str">
            <v xml:space="preserve">CUVE DE RELEVAGE D600 + COUVERCLE </v>
          </cell>
          <cell r="F61">
            <v>206.99</v>
          </cell>
          <cell r="H61" t="str">
            <v>MCUVE600</v>
          </cell>
          <cell r="I61">
            <v>138.58000000000001</v>
          </cell>
          <cell r="J61">
            <v>1</v>
          </cell>
          <cell r="K61">
            <v>138.58000000000001</v>
          </cell>
          <cell r="L61">
            <v>138.58000000000001</v>
          </cell>
          <cell r="M61">
            <v>138.58000000000001</v>
          </cell>
          <cell r="N61">
            <v>138.58000000000001</v>
          </cell>
          <cell r="O61">
            <v>138.58000000000001</v>
          </cell>
          <cell r="P61">
            <v>138.58000000000001</v>
          </cell>
          <cell r="Q61">
            <v>206.99</v>
          </cell>
          <cell r="R61">
            <v>207.87</v>
          </cell>
          <cell r="S61">
            <v>207.87</v>
          </cell>
          <cell r="T61">
            <v>206.99</v>
          </cell>
          <cell r="U61">
            <v>207.87</v>
          </cell>
          <cell r="V61">
            <v>207.87</v>
          </cell>
        </row>
        <row r="62">
          <cell r="B62"/>
          <cell r="D62">
            <v>1</v>
          </cell>
          <cell r="E62" t="str">
            <v>JOINT FORSHEDA D100</v>
          </cell>
          <cell r="F62">
            <v>4.87</v>
          </cell>
          <cell r="H62" t="str">
            <v>MJOI100</v>
          </cell>
          <cell r="I62">
            <v>0.94</v>
          </cell>
          <cell r="J62">
            <v>1</v>
          </cell>
          <cell r="K62">
            <v>0.94</v>
          </cell>
          <cell r="L62">
            <v>2.1800000000000002</v>
          </cell>
          <cell r="M62">
            <v>0.94</v>
          </cell>
          <cell r="N62">
            <v>0.94</v>
          </cell>
          <cell r="O62">
            <v>2.1800000000000002</v>
          </cell>
          <cell r="P62">
            <v>0.94</v>
          </cell>
          <cell r="Q62">
            <v>4.87</v>
          </cell>
          <cell r="R62">
            <v>4.9050000000000002</v>
          </cell>
          <cell r="S62">
            <v>2.1149999999999998</v>
          </cell>
          <cell r="T62">
            <v>4.87</v>
          </cell>
          <cell r="U62">
            <v>4.9050000000000002</v>
          </cell>
          <cell r="V62">
            <v>2.1149999999999998</v>
          </cell>
        </row>
        <row r="63">
          <cell r="B63"/>
          <cell r="D63">
            <v>1</v>
          </cell>
          <cell r="E63" t="str">
            <v>JOINT FORSHEDA D50</v>
          </cell>
          <cell r="F63">
            <v>4.9400000000000004</v>
          </cell>
          <cell r="H63" t="str">
            <v>MJOI50</v>
          </cell>
          <cell r="I63">
            <v>2.57</v>
          </cell>
          <cell r="J63">
            <v>1</v>
          </cell>
          <cell r="K63">
            <v>2.57</v>
          </cell>
          <cell r="L63">
            <v>2.57</v>
          </cell>
          <cell r="M63">
            <v>0.92</v>
          </cell>
          <cell r="N63">
            <v>2.57</v>
          </cell>
          <cell r="O63">
            <v>2.57</v>
          </cell>
          <cell r="P63">
            <v>0.92</v>
          </cell>
          <cell r="Q63">
            <v>4.9400000000000004</v>
          </cell>
          <cell r="R63">
            <v>5.7824999999999998</v>
          </cell>
          <cell r="S63">
            <v>2.0700000000000003</v>
          </cell>
          <cell r="T63">
            <v>4.9400000000000004</v>
          </cell>
          <cell r="U63">
            <v>5.7824999999999998</v>
          </cell>
          <cell r="V63">
            <v>2.0700000000000003</v>
          </cell>
        </row>
        <row r="64">
          <cell r="B64"/>
          <cell r="D64">
            <v>1</v>
          </cell>
          <cell r="E64" t="str">
            <v>REHAUSSE DE CUVE DE RELEVAGE D600</v>
          </cell>
          <cell r="F64">
            <v>30.45</v>
          </cell>
          <cell r="H64" t="str">
            <v>MREHASPR</v>
          </cell>
          <cell r="I64">
            <v>0</v>
          </cell>
          <cell r="J64">
            <v>1</v>
          </cell>
          <cell r="K64">
            <v>0</v>
          </cell>
          <cell r="L64">
            <v>0</v>
          </cell>
          <cell r="M64">
            <v>0</v>
          </cell>
          <cell r="N64">
            <v>0</v>
          </cell>
          <cell r="O64">
            <v>0</v>
          </cell>
          <cell r="P64">
            <v>0</v>
          </cell>
          <cell r="Q64">
            <v>30.45</v>
          </cell>
          <cell r="R64">
            <v>0</v>
          </cell>
          <cell r="S64">
            <v>0</v>
          </cell>
          <cell r="T64">
            <v>30.45</v>
          </cell>
          <cell r="U64">
            <v>0</v>
          </cell>
          <cell r="V64">
            <v>0</v>
          </cell>
        </row>
        <row r="65">
          <cell r="B65"/>
          <cell r="D65">
            <v>1</v>
          </cell>
          <cell r="E65" t="str">
            <v>ELECTROPOMPE RIGHT M 75 D50 FILETE</v>
          </cell>
          <cell r="F65">
            <v>191.42</v>
          </cell>
          <cell r="H65" t="str">
            <v>MRIGHT75</v>
          </cell>
          <cell r="I65">
            <v>133</v>
          </cell>
          <cell r="J65">
            <v>1</v>
          </cell>
          <cell r="K65">
            <v>133</v>
          </cell>
          <cell r="L65">
            <v>133</v>
          </cell>
          <cell r="M65">
            <v>149</v>
          </cell>
          <cell r="N65">
            <v>133</v>
          </cell>
          <cell r="O65">
            <v>133</v>
          </cell>
          <cell r="P65">
            <v>149</v>
          </cell>
          <cell r="Q65">
            <v>191.42</v>
          </cell>
          <cell r="R65">
            <v>199.5</v>
          </cell>
          <cell r="S65">
            <v>223.5</v>
          </cell>
          <cell r="T65">
            <v>191.42</v>
          </cell>
          <cell r="U65">
            <v>199.5</v>
          </cell>
          <cell r="V65">
            <v>223.5</v>
          </cell>
        </row>
        <row r="66">
          <cell r="B66"/>
          <cell r="D66">
            <v>1.2</v>
          </cell>
          <cell r="E66" t="str">
            <v>TUBE DE 3M PVC PRESSION 63X4.7 PN16</v>
          </cell>
          <cell r="F66">
            <v>12.91</v>
          </cell>
          <cell r="H66" t="str">
            <v>PVC6316</v>
          </cell>
          <cell r="I66">
            <v>4.7300000000000004</v>
          </cell>
          <cell r="J66">
            <v>0.33</v>
          </cell>
          <cell r="K66">
            <v>14.333333333333334</v>
          </cell>
          <cell r="L66">
            <v>4.7320000000000002</v>
          </cell>
          <cell r="M66">
            <v>4.7779999999999996</v>
          </cell>
          <cell r="N66">
            <v>17.2</v>
          </cell>
          <cell r="O66">
            <v>5.6783999999999999</v>
          </cell>
          <cell r="P66">
            <v>5.7335999999999991</v>
          </cell>
          <cell r="Q66">
            <v>12.91</v>
          </cell>
          <cell r="R66">
            <v>6.2935600000000003</v>
          </cell>
          <cell r="S66">
            <v>6.3547399999999996</v>
          </cell>
          <cell r="T66">
            <v>15.491999999999999</v>
          </cell>
          <cell r="U66">
            <v>7.5522720000000003</v>
          </cell>
          <cell r="V66">
            <v>7.6256879999999994</v>
          </cell>
        </row>
        <row r="67">
          <cell r="B67"/>
          <cell r="D67">
            <v>1</v>
          </cell>
          <cell r="E67" t="str">
            <v>VANNE A BILLE FEM/FEM ORION D63</v>
          </cell>
          <cell r="F67">
            <v>9.56</v>
          </cell>
          <cell r="H67" t="str">
            <v>VAC63</v>
          </cell>
          <cell r="I67">
            <v>8.09</v>
          </cell>
          <cell r="J67">
            <v>1</v>
          </cell>
          <cell r="K67">
            <v>8.09</v>
          </cell>
          <cell r="L67">
            <v>8.0869999999999997</v>
          </cell>
          <cell r="M67">
            <v>8.0869999999999997</v>
          </cell>
          <cell r="N67">
            <v>8.09</v>
          </cell>
          <cell r="O67">
            <v>8.0869999999999997</v>
          </cell>
          <cell r="P67">
            <v>8.0869999999999997</v>
          </cell>
          <cell r="Q67">
            <v>9.56</v>
          </cell>
          <cell r="R67">
            <v>10.108750000000001</v>
          </cell>
          <cell r="S67">
            <v>10.108750000000001</v>
          </cell>
          <cell r="T67">
            <v>9.56</v>
          </cell>
          <cell r="U67">
            <v>10.108750000000001</v>
          </cell>
          <cell r="V67">
            <v>10.108750000000001</v>
          </cell>
        </row>
        <row r="68">
          <cell r="B68"/>
          <cell r="D68">
            <v>1</v>
          </cell>
          <cell r="E68" t="str">
            <v>TRAVERSEE DE PAROI 50/63X2</v>
          </cell>
          <cell r="F68">
            <v>9.64</v>
          </cell>
          <cell r="H68" t="str">
            <v>VDL516048</v>
          </cell>
          <cell r="I68">
            <v>7.94</v>
          </cell>
          <cell r="J68">
            <v>1</v>
          </cell>
          <cell r="K68">
            <v>7.94</v>
          </cell>
          <cell r="L68">
            <v>7.9420000000000002</v>
          </cell>
          <cell r="M68">
            <v>7.9420000000000002</v>
          </cell>
          <cell r="N68">
            <v>7.94</v>
          </cell>
          <cell r="O68">
            <v>7.9420000000000002</v>
          </cell>
          <cell r="P68">
            <v>7.9420000000000002</v>
          </cell>
          <cell r="Q68">
            <v>9.64</v>
          </cell>
          <cell r="R68">
            <v>9.9275000000000002</v>
          </cell>
          <cell r="S68">
            <v>9.9275000000000002</v>
          </cell>
          <cell r="T68">
            <v>9.64</v>
          </cell>
          <cell r="U68">
            <v>9.9275000000000002</v>
          </cell>
          <cell r="V68">
            <v>9.9275000000000002</v>
          </cell>
        </row>
        <row r="69">
          <cell r="B69" t="str">
            <v>SPR-1500-50</v>
          </cell>
          <cell r="N69">
            <v>448.52</v>
          </cell>
          <cell r="O69" t="e">
            <v>#N/A</v>
          </cell>
          <cell r="P69" t="e">
            <v>#N/A</v>
          </cell>
          <cell r="T69">
            <v>692.77199999999993</v>
          </cell>
          <cell r="U69" t="e">
            <v>#N/A</v>
          </cell>
          <cell r="V69" t="e">
            <v>#N/A</v>
          </cell>
        </row>
        <row r="70">
          <cell r="B70"/>
          <cell r="D70">
            <v>2</v>
          </cell>
          <cell r="E70" t="str">
            <v>PRESSE ETOUPE PG13.5 F7MM AVEC CE</v>
          </cell>
          <cell r="F70">
            <v>0.68</v>
          </cell>
          <cell r="H70">
            <v>101006</v>
          </cell>
          <cell r="I70">
            <v>0.23</v>
          </cell>
          <cell r="J70">
            <v>1</v>
          </cell>
          <cell r="K70">
            <v>0.23</v>
          </cell>
          <cell r="L70">
            <v>0.22953999999999999</v>
          </cell>
          <cell r="M70">
            <v>0.22953999999999999</v>
          </cell>
          <cell r="N70">
            <v>0.46</v>
          </cell>
          <cell r="O70">
            <v>0.45907999999999999</v>
          </cell>
          <cell r="P70">
            <v>0.45907999999999999</v>
          </cell>
          <cell r="Q70">
            <v>0.68</v>
          </cell>
          <cell r="R70">
            <v>0.68862000000000001</v>
          </cell>
          <cell r="S70">
            <v>0.68862000000000001</v>
          </cell>
          <cell r="T70">
            <v>1.36</v>
          </cell>
          <cell r="U70">
            <v>1.37724</v>
          </cell>
          <cell r="V70">
            <v>1.37724</v>
          </cell>
        </row>
        <row r="71">
          <cell r="B71"/>
          <cell r="D71">
            <v>1</v>
          </cell>
          <cell r="E71" t="str">
            <v xml:space="preserve">CROCHET INOX </v>
          </cell>
          <cell r="F71">
            <v>2.2400000000000002</v>
          </cell>
          <cell r="H71">
            <v>101007</v>
          </cell>
          <cell r="I71">
            <v>1.5</v>
          </cell>
          <cell r="J71">
            <v>1</v>
          </cell>
          <cell r="K71">
            <v>1.5</v>
          </cell>
          <cell r="L71">
            <v>1.5</v>
          </cell>
          <cell r="M71">
            <v>1.5</v>
          </cell>
          <cell r="N71">
            <v>1.5</v>
          </cell>
          <cell r="O71">
            <v>1.5</v>
          </cell>
          <cell r="P71">
            <v>1.5</v>
          </cell>
          <cell r="Q71">
            <v>2.2400000000000002</v>
          </cell>
          <cell r="R71">
            <v>2.25</v>
          </cell>
          <cell r="S71">
            <v>2.25</v>
          </cell>
          <cell r="T71">
            <v>2.2400000000000002</v>
          </cell>
          <cell r="U71">
            <v>2.25</v>
          </cell>
          <cell r="V71">
            <v>2.25</v>
          </cell>
        </row>
        <row r="72">
          <cell r="B72"/>
          <cell r="D72">
            <v>1</v>
          </cell>
          <cell r="E72" t="str">
            <v xml:space="preserve">CLAPET Y D63 </v>
          </cell>
          <cell r="F72">
            <v>39.22</v>
          </cell>
          <cell r="H72">
            <v>1510064</v>
          </cell>
          <cell r="I72">
            <v>24.96</v>
          </cell>
          <cell r="J72">
            <v>1</v>
          </cell>
          <cell r="K72">
            <v>24.96</v>
          </cell>
          <cell r="L72">
            <v>24.954999999999998</v>
          </cell>
          <cell r="M72">
            <v>24.954999999999998</v>
          </cell>
          <cell r="N72">
            <v>24.96</v>
          </cell>
          <cell r="O72">
            <v>24.954999999999998</v>
          </cell>
          <cell r="P72">
            <v>24.954999999999998</v>
          </cell>
          <cell r="Q72">
            <v>39.22</v>
          </cell>
          <cell r="R72">
            <v>37.432499999999997</v>
          </cell>
          <cell r="S72">
            <v>37.432499999999997</v>
          </cell>
          <cell r="T72">
            <v>39.22</v>
          </cell>
          <cell r="U72">
            <v>37.432499999999997</v>
          </cell>
          <cell r="V72">
            <v>37.432499999999997</v>
          </cell>
        </row>
        <row r="73">
          <cell r="B73"/>
          <cell r="D73">
            <v>1.2</v>
          </cell>
          <cell r="E73" t="str">
            <v>CHAINE INOX DIAM 4 32/8 (LE ML)</v>
          </cell>
          <cell r="F73">
            <v>4.3499999999999996</v>
          </cell>
          <cell r="H73" t="str">
            <v>316L/4404</v>
          </cell>
          <cell r="I73">
            <v>2.9</v>
          </cell>
          <cell r="J73">
            <v>1</v>
          </cell>
          <cell r="K73">
            <v>2.9</v>
          </cell>
          <cell r="L73">
            <v>2.9</v>
          </cell>
          <cell r="M73">
            <v>2.9</v>
          </cell>
          <cell r="N73">
            <v>3.48</v>
          </cell>
          <cell r="O73">
            <v>3.48</v>
          </cell>
          <cell r="P73">
            <v>3.48</v>
          </cell>
          <cell r="Q73">
            <v>4.3499999999999996</v>
          </cell>
          <cell r="R73">
            <v>4.3499999999999996</v>
          </cell>
          <cell r="S73">
            <v>4.3499999999999996</v>
          </cell>
          <cell r="T73">
            <v>5.22</v>
          </cell>
          <cell r="U73">
            <v>5.22</v>
          </cell>
          <cell r="V73">
            <v>5.22</v>
          </cell>
        </row>
        <row r="74">
          <cell r="B74"/>
          <cell r="D74">
            <v>2</v>
          </cell>
          <cell r="E74" t="str">
            <v>COUDE 45 PVC D63 FEM/FEM</v>
          </cell>
          <cell r="F74">
            <v>1.07</v>
          </cell>
          <cell r="H74" t="str">
            <v>C4563</v>
          </cell>
          <cell r="I74">
            <v>0.91</v>
          </cell>
          <cell r="J74">
            <v>1</v>
          </cell>
          <cell r="K74">
            <v>0.91</v>
          </cell>
          <cell r="L74">
            <v>0.91400000000000003</v>
          </cell>
          <cell r="M74">
            <v>1.0049999999999999</v>
          </cell>
          <cell r="N74">
            <v>1.82</v>
          </cell>
          <cell r="O74">
            <v>1.8280000000000001</v>
          </cell>
          <cell r="P74">
            <v>2.0099999999999998</v>
          </cell>
          <cell r="Q74">
            <v>1.07</v>
          </cell>
          <cell r="R74">
            <v>1.1425000000000001</v>
          </cell>
          <cell r="S74">
            <v>1.2562499999999999</v>
          </cell>
          <cell r="T74">
            <v>2.14</v>
          </cell>
          <cell r="U74">
            <v>2.2850000000000001</v>
          </cell>
          <cell r="V74">
            <v>2.5124999999999997</v>
          </cell>
        </row>
        <row r="75">
          <cell r="B75"/>
          <cell r="D75">
            <v>2</v>
          </cell>
          <cell r="E75" t="str">
            <v>COUDE 90  PVC D63 FEM/FEM</v>
          </cell>
          <cell r="F75">
            <v>0.96</v>
          </cell>
          <cell r="H75" t="str">
            <v>C9063</v>
          </cell>
          <cell r="I75">
            <v>0.77</v>
          </cell>
          <cell r="J75">
            <v>1</v>
          </cell>
          <cell r="K75">
            <v>0.77</v>
          </cell>
          <cell r="L75">
            <v>0.76900000000000002</v>
          </cell>
          <cell r="M75">
            <v>0.84599999999999997</v>
          </cell>
          <cell r="N75">
            <v>1.54</v>
          </cell>
          <cell r="O75">
            <v>1.538</v>
          </cell>
          <cell r="P75">
            <v>1.6919999999999999</v>
          </cell>
          <cell r="Q75">
            <v>0.96</v>
          </cell>
          <cell r="R75">
            <v>0.96125000000000005</v>
          </cell>
          <cell r="S75">
            <v>1.0574999999999999</v>
          </cell>
          <cell r="T75">
            <v>1.92</v>
          </cell>
          <cell r="U75">
            <v>1.9225000000000001</v>
          </cell>
          <cell r="V75">
            <v>2.1149999999999998</v>
          </cell>
        </row>
        <row r="76">
          <cell r="B76"/>
          <cell r="D76">
            <v>1</v>
          </cell>
          <cell r="E76" t="str">
            <v>EMBOUT ADAPTATION 63X50X2</v>
          </cell>
          <cell r="F76">
            <v>0.77</v>
          </cell>
          <cell r="H76" t="str">
            <v>EF63502</v>
          </cell>
          <cell r="I76">
            <v>0.61</v>
          </cell>
          <cell r="J76">
            <v>1</v>
          </cell>
          <cell r="K76">
            <v>0.61</v>
          </cell>
          <cell r="L76">
            <v>0.61299999999999999</v>
          </cell>
          <cell r="M76">
            <v>0.67400000000000004</v>
          </cell>
          <cell r="N76">
            <v>0.61</v>
          </cell>
          <cell r="O76">
            <v>0.61299999999999999</v>
          </cell>
          <cell r="P76">
            <v>0.67400000000000004</v>
          </cell>
          <cell r="Q76">
            <v>0.77</v>
          </cell>
          <cell r="R76">
            <v>0.81529000000000007</v>
          </cell>
          <cell r="S76">
            <v>0.89642000000000011</v>
          </cell>
          <cell r="T76">
            <v>0.77</v>
          </cell>
          <cell r="U76">
            <v>0.81529000000000007</v>
          </cell>
          <cell r="V76">
            <v>0.89642000000000011</v>
          </cell>
        </row>
        <row r="77">
          <cell r="B77"/>
          <cell r="D77">
            <v>1</v>
          </cell>
          <cell r="E77" t="str">
            <v>EMBOUT ADAPTATION 63X50X2</v>
          </cell>
          <cell r="F77">
            <v>0.77</v>
          </cell>
          <cell r="H77" t="str">
            <v>EF63502</v>
          </cell>
          <cell r="I77">
            <v>0.61</v>
          </cell>
          <cell r="J77">
            <v>1</v>
          </cell>
          <cell r="K77">
            <v>0.61</v>
          </cell>
          <cell r="L77">
            <v>0.61299999999999999</v>
          </cell>
          <cell r="M77">
            <v>0.67400000000000004</v>
          </cell>
          <cell r="N77">
            <v>0.61</v>
          </cell>
          <cell r="O77">
            <v>0.61299999999999999</v>
          </cell>
          <cell r="P77">
            <v>0.67400000000000004</v>
          </cell>
          <cell r="Q77">
            <v>0.77</v>
          </cell>
          <cell r="R77">
            <v>0.81529000000000007</v>
          </cell>
          <cell r="S77">
            <v>0.89642000000000011</v>
          </cell>
          <cell r="T77">
            <v>0.77</v>
          </cell>
          <cell r="U77">
            <v>0.81529000000000007</v>
          </cell>
          <cell r="V77">
            <v>0.89642000000000011</v>
          </cell>
        </row>
        <row r="78">
          <cell r="B78"/>
          <cell r="D78">
            <v>1</v>
          </cell>
          <cell r="E78" t="str">
            <v>EMBOUT ADAPTATION 75X63X2</v>
          </cell>
          <cell r="F78">
            <v>1.18</v>
          </cell>
          <cell r="H78" t="str">
            <v>EF75632</v>
          </cell>
          <cell r="I78">
            <v>1.03</v>
          </cell>
          <cell r="J78">
            <v>1</v>
          </cell>
          <cell r="K78">
            <v>1.03</v>
          </cell>
          <cell r="L78">
            <v>1.0329999999999999</v>
          </cell>
          <cell r="M78">
            <v>1.0329999999999999</v>
          </cell>
          <cell r="N78">
            <v>1.03</v>
          </cell>
          <cell r="O78">
            <v>1.0329999999999999</v>
          </cell>
          <cell r="P78">
            <v>1.0329999999999999</v>
          </cell>
          <cell r="Q78">
            <v>1.18</v>
          </cell>
          <cell r="R78">
            <v>1.2912499999999998</v>
          </cell>
          <cell r="S78">
            <v>1.2912499999999998</v>
          </cell>
          <cell r="T78">
            <v>1.18</v>
          </cell>
          <cell r="U78">
            <v>1.2912499999999998</v>
          </cell>
          <cell r="V78">
            <v>1.2912499999999998</v>
          </cell>
        </row>
        <row r="79">
          <cell r="B79"/>
          <cell r="D79">
            <v>1</v>
          </cell>
          <cell r="E79" t="str">
            <v>OVERFLOW ALARM BOX 220V 20M DE CABLE</v>
          </cell>
          <cell r="F79">
            <v>141.36000000000001</v>
          </cell>
          <cell r="H79" t="str">
            <v>MALARME</v>
          </cell>
          <cell r="I79">
            <v>89</v>
          </cell>
          <cell r="J79">
            <v>1</v>
          </cell>
          <cell r="K79">
            <v>89</v>
          </cell>
          <cell r="L79">
            <v>89</v>
          </cell>
          <cell r="M79">
            <v>89</v>
          </cell>
          <cell r="N79">
            <v>89</v>
          </cell>
          <cell r="O79">
            <v>89</v>
          </cell>
          <cell r="P79">
            <v>89</v>
          </cell>
          <cell r="Q79">
            <v>141.36000000000001</v>
          </cell>
          <cell r="R79">
            <v>133.5</v>
          </cell>
          <cell r="S79">
            <v>133.5</v>
          </cell>
          <cell r="T79">
            <v>141.36000000000001</v>
          </cell>
          <cell r="U79">
            <v>133.5</v>
          </cell>
          <cell r="V79">
            <v>133.5</v>
          </cell>
        </row>
        <row r="80">
          <cell r="B80"/>
          <cell r="D80">
            <v>2</v>
          </cell>
          <cell r="E80" t="str">
            <v>CONNECTEUR 3 POLES</v>
          </cell>
          <cell r="F80">
            <v>11.25</v>
          </cell>
          <cell r="H80" t="str">
            <v>MCONECT</v>
          </cell>
          <cell r="I80">
            <v>7.4</v>
          </cell>
          <cell r="J80">
            <v>1</v>
          </cell>
          <cell r="K80">
            <v>7.4</v>
          </cell>
          <cell r="L80">
            <v>7.4</v>
          </cell>
          <cell r="M80">
            <v>7.4</v>
          </cell>
          <cell r="N80">
            <v>14.8</v>
          </cell>
          <cell r="O80">
            <v>14.8</v>
          </cell>
          <cell r="P80">
            <v>14.8</v>
          </cell>
          <cell r="Q80">
            <v>11.25</v>
          </cell>
          <cell r="R80">
            <v>11.100000000000001</v>
          </cell>
          <cell r="S80">
            <v>11.100000000000001</v>
          </cell>
          <cell r="T80">
            <v>22.5</v>
          </cell>
          <cell r="U80">
            <v>22.200000000000003</v>
          </cell>
          <cell r="V80">
            <v>22.200000000000003</v>
          </cell>
        </row>
        <row r="81">
          <cell r="B81"/>
          <cell r="D81">
            <v>1</v>
          </cell>
          <cell r="E81" t="str">
            <v xml:space="preserve">CUVE DE RELEVAGE D600 + COUVERCLE </v>
          </cell>
          <cell r="F81">
            <v>206.99</v>
          </cell>
          <cell r="H81" t="str">
            <v>MCUVE600</v>
          </cell>
          <cell r="I81">
            <v>138.58000000000001</v>
          </cell>
          <cell r="J81">
            <v>1</v>
          </cell>
          <cell r="K81">
            <v>138.58000000000001</v>
          </cell>
          <cell r="L81">
            <v>138.58000000000001</v>
          </cell>
          <cell r="M81">
            <v>138.58000000000001</v>
          </cell>
          <cell r="N81">
            <v>138.58000000000001</v>
          </cell>
          <cell r="O81">
            <v>138.58000000000001</v>
          </cell>
          <cell r="P81">
            <v>138.58000000000001</v>
          </cell>
          <cell r="Q81">
            <v>206.99</v>
          </cell>
          <cell r="R81">
            <v>207.87</v>
          </cell>
          <cell r="S81">
            <v>207.87</v>
          </cell>
          <cell r="T81">
            <v>206.99</v>
          </cell>
          <cell r="U81">
            <v>207.87</v>
          </cell>
          <cell r="V81">
            <v>207.87</v>
          </cell>
        </row>
        <row r="82">
          <cell r="B82"/>
          <cell r="D82">
            <v>1</v>
          </cell>
          <cell r="E82" t="str">
            <v>ELECTROPOMPE DW VOX M 75 D63 FILETE</v>
          </cell>
          <cell r="F82">
            <v>315.06</v>
          </cell>
          <cell r="H82" t="str">
            <v>MDWVOX75</v>
          </cell>
          <cell r="I82">
            <v>235</v>
          </cell>
          <cell r="J82">
            <v>1</v>
          </cell>
          <cell r="K82">
            <v>235</v>
          </cell>
          <cell r="L82">
            <v>235</v>
          </cell>
          <cell r="M82">
            <v>271</v>
          </cell>
          <cell r="N82">
            <v>235</v>
          </cell>
          <cell r="O82">
            <v>235</v>
          </cell>
          <cell r="P82">
            <v>271</v>
          </cell>
          <cell r="Q82">
            <v>315.06</v>
          </cell>
          <cell r="R82">
            <v>312.55</v>
          </cell>
          <cell r="S82">
            <v>360.43</v>
          </cell>
          <cell r="T82">
            <v>315.06</v>
          </cell>
          <cell r="U82">
            <v>312.55</v>
          </cell>
          <cell r="V82">
            <v>360.43</v>
          </cell>
        </row>
        <row r="83">
          <cell r="B83"/>
          <cell r="D83">
            <v>1</v>
          </cell>
          <cell r="E83" t="str">
            <v>JOINT FORSHEDA D100</v>
          </cell>
          <cell r="F83">
            <v>4.87</v>
          </cell>
          <cell r="H83" t="str">
            <v>MJOI100</v>
          </cell>
          <cell r="I83">
            <v>0.94</v>
          </cell>
          <cell r="J83">
            <v>1</v>
          </cell>
          <cell r="K83">
            <v>0.94</v>
          </cell>
          <cell r="L83">
            <v>2.1800000000000002</v>
          </cell>
          <cell r="M83">
            <v>0.94</v>
          </cell>
          <cell r="N83">
            <v>0.94</v>
          </cell>
          <cell r="O83">
            <v>2.1800000000000002</v>
          </cell>
          <cell r="P83">
            <v>0.94</v>
          </cell>
          <cell r="Q83">
            <v>4.87</v>
          </cell>
          <cell r="R83">
            <v>4.9050000000000002</v>
          </cell>
          <cell r="S83">
            <v>2.1149999999999998</v>
          </cell>
          <cell r="T83">
            <v>4.87</v>
          </cell>
          <cell r="U83">
            <v>4.9050000000000002</v>
          </cell>
          <cell r="V83">
            <v>2.1149999999999998</v>
          </cell>
        </row>
        <row r="84">
          <cell r="B84"/>
          <cell r="D84">
            <v>1</v>
          </cell>
          <cell r="E84" t="str">
            <v>JOINT FORSHEDA D50</v>
          </cell>
          <cell r="F84">
            <v>4.9400000000000004</v>
          </cell>
          <cell r="H84" t="str">
            <v>MJOI50</v>
          </cell>
          <cell r="I84">
            <v>2.57</v>
          </cell>
          <cell r="J84">
            <v>1</v>
          </cell>
          <cell r="K84">
            <v>2.57</v>
          </cell>
          <cell r="L84">
            <v>2.57</v>
          </cell>
          <cell r="M84">
            <v>0.92</v>
          </cell>
          <cell r="N84">
            <v>2.57</v>
          </cell>
          <cell r="O84">
            <v>2.57</v>
          </cell>
          <cell r="P84">
            <v>0.92</v>
          </cell>
          <cell r="Q84">
            <v>4.9400000000000004</v>
          </cell>
          <cell r="R84">
            <v>5.7824999999999998</v>
          </cell>
          <cell r="S84">
            <v>2.0700000000000003</v>
          </cell>
          <cell r="T84">
            <v>4.9400000000000004</v>
          </cell>
          <cell r="U84">
            <v>5.7824999999999998</v>
          </cell>
          <cell r="V84">
            <v>2.0700000000000003</v>
          </cell>
        </row>
        <row r="85">
          <cell r="B85"/>
          <cell r="D85">
            <v>1</v>
          </cell>
          <cell r="E85" t="str">
            <v>REHAUSSE DE CUVE DE RELEVAGE D600</v>
          </cell>
          <cell r="F85">
            <v>30.45</v>
          </cell>
          <cell r="H85" t="str">
            <v>MREHASPR</v>
          </cell>
          <cell r="I85">
            <v>0</v>
          </cell>
          <cell r="J85">
            <v>1</v>
          </cell>
          <cell r="K85">
            <v>0</v>
          </cell>
          <cell r="L85">
            <v>0</v>
          </cell>
          <cell r="M85">
            <v>0</v>
          </cell>
          <cell r="N85">
            <v>0</v>
          </cell>
          <cell r="O85">
            <v>0</v>
          </cell>
          <cell r="P85">
            <v>0</v>
          </cell>
          <cell r="Q85">
            <v>30.45</v>
          </cell>
          <cell r="R85">
            <v>0</v>
          </cell>
          <cell r="S85">
            <v>0</v>
          </cell>
          <cell r="T85">
            <v>30.45</v>
          </cell>
          <cell r="U85">
            <v>0</v>
          </cell>
          <cell r="V85">
            <v>0</v>
          </cell>
        </row>
        <row r="86">
          <cell r="B86"/>
          <cell r="D86">
            <v>1.2</v>
          </cell>
          <cell r="E86" t="str">
            <v>TUBE DE 3M PVC PRESSION 63X4.7 PN16</v>
          </cell>
          <cell r="F86">
            <v>12.91</v>
          </cell>
          <cell r="H86" t="str">
            <v>PVC6316</v>
          </cell>
          <cell r="I86">
            <v>4.7300000000000004</v>
          </cell>
          <cell r="J86">
            <v>0.33</v>
          </cell>
          <cell r="K86">
            <v>14.333333333333334</v>
          </cell>
          <cell r="L86">
            <v>4.7320000000000002</v>
          </cell>
          <cell r="M86">
            <v>4.7779999999999996</v>
          </cell>
          <cell r="N86">
            <v>17.2</v>
          </cell>
          <cell r="O86">
            <v>5.6783999999999999</v>
          </cell>
          <cell r="P86">
            <v>5.7335999999999991</v>
          </cell>
          <cell r="Q86">
            <v>12.91</v>
          </cell>
          <cell r="R86">
            <v>6.2935600000000003</v>
          </cell>
          <cell r="S86">
            <v>6.3547399999999996</v>
          </cell>
          <cell r="T86">
            <v>15.491999999999999</v>
          </cell>
          <cell r="U86">
            <v>7.5522720000000003</v>
          </cell>
          <cell r="V86">
            <v>7.6256879999999994</v>
          </cell>
        </row>
        <row r="87">
          <cell r="B87"/>
          <cell r="D87">
            <v>1</v>
          </cell>
          <cell r="E87" t="str">
            <v>VANNE A BILLE FEM/FEM ORION D63</v>
          </cell>
          <cell r="F87">
            <v>9.56</v>
          </cell>
          <cell r="H87" t="str">
            <v>VAC63</v>
          </cell>
          <cell r="I87">
            <v>8.09</v>
          </cell>
          <cell r="J87">
            <v>1</v>
          </cell>
          <cell r="K87">
            <v>8.09</v>
          </cell>
          <cell r="L87">
            <v>8.0869999999999997</v>
          </cell>
          <cell r="M87">
            <v>8.0869999999999997</v>
          </cell>
          <cell r="N87">
            <v>8.09</v>
          </cell>
          <cell r="O87">
            <v>8.0869999999999997</v>
          </cell>
          <cell r="P87">
            <v>8.0869999999999997</v>
          </cell>
          <cell r="Q87">
            <v>9.56</v>
          </cell>
          <cell r="R87">
            <v>10.108750000000001</v>
          </cell>
          <cell r="S87">
            <v>10.108750000000001</v>
          </cell>
          <cell r="T87">
            <v>9.56</v>
          </cell>
          <cell r="U87">
            <v>10.108750000000001</v>
          </cell>
          <cell r="V87">
            <v>10.108750000000001</v>
          </cell>
        </row>
        <row r="88">
          <cell r="B88"/>
          <cell r="D88">
            <v>1</v>
          </cell>
          <cell r="E88" t="str">
            <v>TRAVERSEE DE PAROI 50/63X2</v>
          </cell>
          <cell r="F88">
            <v>9.64</v>
          </cell>
          <cell r="H88" t="str">
            <v>VDL516048</v>
          </cell>
          <cell r="I88">
            <v>7.94</v>
          </cell>
          <cell r="J88">
            <v>1</v>
          </cell>
          <cell r="K88">
            <v>7.94</v>
          </cell>
          <cell r="L88">
            <v>7.9420000000000002</v>
          </cell>
          <cell r="M88">
            <v>7.9420000000000002</v>
          </cell>
          <cell r="N88">
            <v>7.94</v>
          </cell>
          <cell r="O88">
            <v>7.9420000000000002</v>
          </cell>
          <cell r="P88">
            <v>7.9420000000000002</v>
          </cell>
          <cell r="Q88">
            <v>9.64</v>
          </cell>
          <cell r="R88">
            <v>9.9275000000000002</v>
          </cell>
          <cell r="S88">
            <v>9.9275000000000002</v>
          </cell>
          <cell r="T88">
            <v>9.64</v>
          </cell>
          <cell r="U88">
            <v>9.9275000000000002</v>
          </cell>
          <cell r="V88">
            <v>9.9275000000000002</v>
          </cell>
        </row>
        <row r="89">
          <cell r="B89" t="str">
            <v>SPR-1500-63</v>
          </cell>
          <cell r="N89">
            <v>550.13000000000022</v>
          </cell>
          <cell r="O89">
            <v>539.85648000000003</v>
          </cell>
          <cell r="P89">
            <v>573.47968000000003</v>
          </cell>
          <cell r="T89">
            <v>815.68200000000002</v>
          </cell>
          <cell r="U89">
            <v>767.80509200000006</v>
          </cell>
          <cell r="V89">
            <v>809.83826800000008</v>
          </cell>
        </row>
        <row r="90">
          <cell r="B90"/>
          <cell r="D90">
            <v>2</v>
          </cell>
          <cell r="E90" t="str">
            <v>PRESSE ETOUPE PG13.5 F7MM AVEC CE</v>
          </cell>
          <cell r="F90">
            <v>0.68</v>
          </cell>
          <cell r="H90">
            <v>101006</v>
          </cell>
          <cell r="I90">
            <v>0.23</v>
          </cell>
          <cell r="J90">
            <v>1</v>
          </cell>
          <cell r="K90">
            <v>0.23</v>
          </cell>
          <cell r="L90">
            <v>0.22953999999999999</v>
          </cell>
          <cell r="M90">
            <v>0.22953999999999999</v>
          </cell>
          <cell r="N90">
            <v>0.46</v>
          </cell>
          <cell r="O90">
            <v>0.45907999999999999</v>
          </cell>
          <cell r="P90">
            <v>0.45907999999999999</v>
          </cell>
          <cell r="Q90">
            <v>0.68</v>
          </cell>
          <cell r="R90">
            <v>0.68862000000000001</v>
          </cell>
          <cell r="S90">
            <v>0.68862000000000001</v>
          </cell>
          <cell r="T90">
            <v>1.36</v>
          </cell>
          <cell r="U90">
            <v>1.37724</v>
          </cell>
          <cell r="V90">
            <v>1.37724</v>
          </cell>
        </row>
        <row r="91">
          <cell r="B91"/>
          <cell r="D91">
            <v>1</v>
          </cell>
          <cell r="E91" t="str">
            <v xml:space="preserve">CROCHET INOX </v>
          </cell>
          <cell r="F91">
            <v>2.2400000000000002</v>
          </cell>
          <cell r="H91">
            <v>101007</v>
          </cell>
          <cell r="I91">
            <v>1.5</v>
          </cell>
          <cell r="J91">
            <v>1</v>
          </cell>
          <cell r="K91">
            <v>1.5</v>
          </cell>
          <cell r="L91">
            <v>1.5</v>
          </cell>
          <cell r="M91">
            <v>1.5</v>
          </cell>
          <cell r="N91">
            <v>1.5</v>
          </cell>
          <cell r="O91">
            <v>1.5</v>
          </cell>
          <cell r="P91">
            <v>1.5</v>
          </cell>
          <cell r="Q91">
            <v>2.2400000000000002</v>
          </cell>
          <cell r="R91">
            <v>2.25</v>
          </cell>
          <cell r="S91">
            <v>2.25</v>
          </cell>
          <cell r="T91">
            <v>2.2400000000000002</v>
          </cell>
          <cell r="U91">
            <v>2.25</v>
          </cell>
          <cell r="V91">
            <v>2.25</v>
          </cell>
        </row>
        <row r="92">
          <cell r="B92"/>
          <cell r="D92">
            <v>1</v>
          </cell>
          <cell r="E92" t="str">
            <v xml:space="preserve">CLAPET Y D63 </v>
          </cell>
          <cell r="F92">
            <v>39.22</v>
          </cell>
          <cell r="H92">
            <v>1510064</v>
          </cell>
          <cell r="I92">
            <v>24.96</v>
          </cell>
          <cell r="J92">
            <v>1</v>
          </cell>
          <cell r="K92">
            <v>24.96</v>
          </cell>
          <cell r="L92">
            <v>24.954999999999998</v>
          </cell>
          <cell r="M92">
            <v>24.954999999999998</v>
          </cell>
          <cell r="N92">
            <v>24.96</v>
          </cell>
          <cell r="O92">
            <v>24.954999999999998</v>
          </cell>
          <cell r="P92">
            <v>24.954999999999998</v>
          </cell>
          <cell r="Q92">
            <v>39.22</v>
          </cell>
          <cell r="R92">
            <v>37.432499999999997</v>
          </cell>
          <cell r="S92">
            <v>37.432499999999997</v>
          </cell>
          <cell r="T92">
            <v>39.22</v>
          </cell>
          <cell r="U92">
            <v>37.432499999999997</v>
          </cell>
          <cell r="V92">
            <v>37.432499999999997</v>
          </cell>
        </row>
        <row r="93">
          <cell r="B93"/>
          <cell r="D93">
            <v>1.4</v>
          </cell>
          <cell r="E93" t="str">
            <v>CHAINE INOX DIAM 4 32/8 (LE ML)</v>
          </cell>
          <cell r="F93">
            <v>4.3499999999999996</v>
          </cell>
          <cell r="H93" t="str">
            <v>316L/4404</v>
          </cell>
          <cell r="I93">
            <v>2.9</v>
          </cell>
          <cell r="J93">
            <v>1</v>
          </cell>
          <cell r="K93">
            <v>2.9</v>
          </cell>
          <cell r="L93">
            <v>2.9</v>
          </cell>
          <cell r="M93">
            <v>2.9</v>
          </cell>
          <cell r="N93">
            <v>4.0599999999999996</v>
          </cell>
          <cell r="O93">
            <v>4.0599999999999996</v>
          </cell>
          <cell r="P93">
            <v>4.0599999999999996</v>
          </cell>
          <cell r="Q93">
            <v>4.3499999999999996</v>
          </cell>
          <cell r="R93">
            <v>4.3499999999999996</v>
          </cell>
          <cell r="S93">
            <v>4.3499999999999996</v>
          </cell>
          <cell r="T93">
            <v>6.089999999999999</v>
          </cell>
          <cell r="U93">
            <v>6.089999999999999</v>
          </cell>
          <cell r="V93">
            <v>6.089999999999999</v>
          </cell>
        </row>
        <row r="94">
          <cell r="B94"/>
          <cell r="D94">
            <v>2</v>
          </cell>
          <cell r="E94" t="str">
            <v>COUDE 45 PVC D63 FEM/FEM</v>
          </cell>
          <cell r="F94">
            <v>1.07</v>
          </cell>
          <cell r="H94" t="str">
            <v>C4563</v>
          </cell>
          <cell r="I94">
            <v>0.91</v>
          </cell>
          <cell r="J94">
            <v>1</v>
          </cell>
          <cell r="K94">
            <v>0.91</v>
          </cell>
          <cell r="L94">
            <v>0.91400000000000003</v>
          </cell>
          <cell r="M94">
            <v>1.0049999999999999</v>
          </cell>
          <cell r="N94">
            <v>1.82</v>
          </cell>
          <cell r="O94">
            <v>1.8280000000000001</v>
          </cell>
          <cell r="P94">
            <v>2.0099999999999998</v>
          </cell>
          <cell r="Q94">
            <v>1.07</v>
          </cell>
          <cell r="R94">
            <v>1.1425000000000001</v>
          </cell>
          <cell r="S94">
            <v>1.2562499999999999</v>
          </cell>
          <cell r="T94">
            <v>2.14</v>
          </cell>
          <cell r="U94">
            <v>2.2850000000000001</v>
          </cell>
          <cell r="V94">
            <v>2.5124999999999997</v>
          </cell>
        </row>
        <row r="95">
          <cell r="B95"/>
          <cell r="D95">
            <v>2</v>
          </cell>
          <cell r="E95" t="str">
            <v>COUDE 90  PVC D63 FEM/FEM</v>
          </cell>
          <cell r="F95">
            <v>0.96</v>
          </cell>
          <cell r="H95" t="str">
            <v>C9063</v>
          </cell>
          <cell r="I95">
            <v>0.77</v>
          </cell>
          <cell r="J95">
            <v>1</v>
          </cell>
          <cell r="K95">
            <v>0.77</v>
          </cell>
          <cell r="L95">
            <v>0.76900000000000002</v>
          </cell>
          <cell r="M95">
            <v>0.84599999999999997</v>
          </cell>
          <cell r="N95">
            <v>1.54</v>
          </cell>
          <cell r="O95">
            <v>1.538</v>
          </cell>
          <cell r="P95">
            <v>1.6919999999999999</v>
          </cell>
          <cell r="Q95">
            <v>0.96</v>
          </cell>
          <cell r="R95">
            <v>0.96125000000000005</v>
          </cell>
          <cell r="S95">
            <v>1.0574999999999999</v>
          </cell>
          <cell r="T95">
            <v>1.92</v>
          </cell>
          <cell r="U95">
            <v>1.9225000000000001</v>
          </cell>
          <cell r="V95">
            <v>2.1149999999999998</v>
          </cell>
        </row>
        <row r="96">
          <cell r="B96"/>
          <cell r="D96">
            <v>1</v>
          </cell>
          <cell r="E96" t="str">
            <v>EMBOUT ADAPTATION 63X50X11/2</v>
          </cell>
          <cell r="F96">
            <v>1.5</v>
          </cell>
          <cell r="H96" t="str">
            <v>EF635011/2</v>
          </cell>
          <cell r="I96">
            <v>1</v>
          </cell>
          <cell r="J96">
            <v>1</v>
          </cell>
          <cell r="K96">
            <v>1</v>
          </cell>
          <cell r="L96" t="e">
            <v>#N/A</v>
          </cell>
          <cell r="M96" t="e">
            <v>#N/A</v>
          </cell>
          <cell r="N96">
            <v>1</v>
          </cell>
          <cell r="O96" t="e">
            <v>#N/A</v>
          </cell>
          <cell r="P96" t="e">
            <v>#N/A</v>
          </cell>
          <cell r="Q96">
            <v>1.5</v>
          </cell>
          <cell r="R96" t="e">
            <v>#N/A</v>
          </cell>
          <cell r="S96" t="e">
            <v>#N/A</v>
          </cell>
          <cell r="T96">
            <v>1.5</v>
          </cell>
          <cell r="U96" t="e">
            <v>#N/A</v>
          </cell>
          <cell r="V96" t="e">
            <v>#N/A</v>
          </cell>
        </row>
        <row r="97">
          <cell r="B97"/>
          <cell r="D97">
            <v>1</v>
          </cell>
          <cell r="E97" t="str">
            <v>EMBOUT ADAPTATION 63X50X2</v>
          </cell>
          <cell r="F97">
            <v>0.77</v>
          </cell>
          <cell r="H97" t="str">
            <v>EF63502</v>
          </cell>
          <cell r="I97">
            <v>0.61</v>
          </cell>
          <cell r="J97">
            <v>1</v>
          </cell>
          <cell r="K97">
            <v>0.61</v>
          </cell>
          <cell r="L97">
            <v>0.61299999999999999</v>
          </cell>
          <cell r="M97">
            <v>0.67400000000000004</v>
          </cell>
          <cell r="N97">
            <v>0.61</v>
          </cell>
          <cell r="O97">
            <v>0.61299999999999999</v>
          </cell>
          <cell r="P97">
            <v>0.67400000000000004</v>
          </cell>
          <cell r="Q97">
            <v>0.77</v>
          </cell>
          <cell r="R97">
            <v>0.81529000000000007</v>
          </cell>
          <cell r="S97">
            <v>0.89642000000000011</v>
          </cell>
          <cell r="T97">
            <v>0.77</v>
          </cell>
          <cell r="U97">
            <v>0.81529000000000007</v>
          </cell>
          <cell r="V97">
            <v>0.89642000000000011</v>
          </cell>
        </row>
        <row r="98">
          <cell r="B98"/>
          <cell r="D98">
            <v>1</v>
          </cell>
          <cell r="E98" t="str">
            <v>EMBOUT ADAPTATION 75X63X2</v>
          </cell>
          <cell r="F98">
            <v>1.18</v>
          </cell>
          <cell r="H98" t="str">
            <v>EF75632</v>
          </cell>
          <cell r="I98">
            <v>1.03</v>
          </cell>
          <cell r="J98">
            <v>1</v>
          </cell>
          <cell r="K98">
            <v>1.03</v>
          </cell>
          <cell r="L98">
            <v>1.0329999999999999</v>
          </cell>
          <cell r="M98">
            <v>1.0329999999999999</v>
          </cell>
          <cell r="N98">
            <v>1.03</v>
          </cell>
          <cell r="O98">
            <v>1.0329999999999999</v>
          </cell>
          <cell r="P98">
            <v>1.0329999999999999</v>
          </cell>
          <cell r="Q98">
            <v>1.18</v>
          </cell>
          <cell r="R98">
            <v>1.2912499999999998</v>
          </cell>
          <cell r="S98">
            <v>1.2912499999999998</v>
          </cell>
          <cell r="T98">
            <v>1.18</v>
          </cell>
          <cell r="U98">
            <v>1.2912499999999998</v>
          </cell>
          <cell r="V98">
            <v>1.2912499999999998</v>
          </cell>
        </row>
        <row r="99">
          <cell r="B99"/>
          <cell r="C99" t="str">
            <v>MALARME</v>
          </cell>
          <cell r="D99">
            <v>1</v>
          </cell>
          <cell r="E99" t="str">
            <v>OVERFLOW ALARM BOX 220V 20M DE CABLE</v>
          </cell>
          <cell r="F99">
            <v>141.36000000000001</v>
          </cell>
          <cell r="H99" t="str">
            <v>MALARME</v>
          </cell>
          <cell r="I99">
            <v>89</v>
          </cell>
          <cell r="J99">
            <v>1</v>
          </cell>
          <cell r="K99">
            <v>89</v>
          </cell>
          <cell r="L99">
            <v>89</v>
          </cell>
          <cell r="M99">
            <v>89</v>
          </cell>
          <cell r="N99">
            <v>89</v>
          </cell>
          <cell r="O99">
            <v>89</v>
          </cell>
          <cell r="P99">
            <v>89</v>
          </cell>
          <cell r="Q99">
            <v>141.36000000000001</v>
          </cell>
          <cell r="R99">
            <v>133.5</v>
          </cell>
          <cell r="S99">
            <v>133.5</v>
          </cell>
          <cell r="T99">
            <v>141.36000000000001</v>
          </cell>
          <cell r="U99">
            <v>133.5</v>
          </cell>
          <cell r="V99">
            <v>133.5</v>
          </cell>
        </row>
        <row r="100">
          <cell r="B100"/>
          <cell r="C100" t="str">
            <v>MCONECT</v>
          </cell>
          <cell r="D100">
            <v>2</v>
          </cell>
          <cell r="E100" t="str">
            <v>CONNECTEUR 3 POLES</v>
          </cell>
          <cell r="F100">
            <v>11.25</v>
          </cell>
          <cell r="H100" t="str">
            <v>MCONECT</v>
          </cell>
          <cell r="I100">
            <v>7.4</v>
          </cell>
          <cell r="J100">
            <v>1</v>
          </cell>
          <cell r="K100">
            <v>7.4</v>
          </cell>
          <cell r="L100">
            <v>7.4</v>
          </cell>
          <cell r="M100">
            <v>7.4</v>
          </cell>
          <cell r="N100">
            <v>14.8</v>
          </cell>
          <cell r="O100">
            <v>14.8</v>
          </cell>
          <cell r="P100">
            <v>14.8</v>
          </cell>
          <cell r="Q100">
            <v>11.25</v>
          </cell>
          <cell r="R100">
            <v>11.100000000000001</v>
          </cell>
          <cell r="S100">
            <v>11.100000000000001</v>
          </cell>
          <cell r="T100">
            <v>22.5</v>
          </cell>
          <cell r="U100">
            <v>22.200000000000003</v>
          </cell>
          <cell r="V100">
            <v>22.200000000000003</v>
          </cell>
        </row>
        <row r="101">
          <cell r="B101"/>
          <cell r="D101">
            <v>1</v>
          </cell>
          <cell r="E101" t="str">
            <v>JOINT FORSHEDA D100</v>
          </cell>
          <cell r="F101">
            <v>4.87</v>
          </cell>
          <cell r="H101" t="str">
            <v>MJOI100</v>
          </cell>
          <cell r="I101">
            <v>0.94</v>
          </cell>
          <cell r="J101">
            <v>1</v>
          </cell>
          <cell r="K101">
            <v>0.94</v>
          </cell>
          <cell r="L101">
            <v>2.1800000000000002</v>
          </cell>
          <cell r="M101">
            <v>0.94</v>
          </cell>
          <cell r="N101">
            <v>0.94</v>
          </cell>
          <cell r="O101">
            <v>2.1800000000000002</v>
          </cell>
          <cell r="P101">
            <v>0.94</v>
          </cell>
          <cell r="Q101">
            <v>4.87</v>
          </cell>
          <cell r="R101">
            <v>4.9050000000000002</v>
          </cell>
          <cell r="S101">
            <v>2.1149999999999998</v>
          </cell>
          <cell r="T101">
            <v>4.87</v>
          </cell>
          <cell r="U101">
            <v>4.9050000000000002</v>
          </cell>
          <cell r="V101">
            <v>2.1149999999999998</v>
          </cell>
        </row>
        <row r="102">
          <cell r="B102"/>
          <cell r="D102">
            <v>1</v>
          </cell>
          <cell r="E102" t="str">
            <v>JOINT FORSHEDA D50</v>
          </cell>
          <cell r="F102">
            <v>4.9400000000000004</v>
          </cell>
          <cell r="H102" t="str">
            <v>MJOI50</v>
          </cell>
          <cell r="I102">
            <v>2.57</v>
          </cell>
          <cell r="J102">
            <v>1</v>
          </cell>
          <cell r="K102">
            <v>2.57</v>
          </cell>
          <cell r="L102">
            <v>2.57</v>
          </cell>
          <cell r="M102">
            <v>0.92</v>
          </cell>
          <cell r="N102">
            <v>2.57</v>
          </cell>
          <cell r="O102">
            <v>2.57</v>
          </cell>
          <cell r="P102">
            <v>0.92</v>
          </cell>
          <cell r="Q102">
            <v>4.9400000000000004</v>
          </cell>
          <cell r="R102">
            <v>5.7824999999999998</v>
          </cell>
          <cell r="S102">
            <v>2.0700000000000003</v>
          </cell>
          <cell r="T102">
            <v>4.9400000000000004</v>
          </cell>
          <cell r="U102">
            <v>5.7824999999999998</v>
          </cell>
          <cell r="V102">
            <v>2.0700000000000003</v>
          </cell>
        </row>
        <row r="103">
          <cell r="B103"/>
          <cell r="D103">
            <v>2</v>
          </cell>
          <cell r="E103" t="str">
            <v>REHAUSSE DE CUVE DE RELEVAGE D600</v>
          </cell>
          <cell r="F103">
            <v>30.45</v>
          </cell>
          <cell r="H103" t="str">
            <v>MREHASPR</v>
          </cell>
          <cell r="I103">
            <v>0</v>
          </cell>
          <cell r="J103">
            <v>1</v>
          </cell>
          <cell r="K103">
            <v>0</v>
          </cell>
          <cell r="L103">
            <v>0</v>
          </cell>
          <cell r="M103">
            <v>0</v>
          </cell>
          <cell r="N103">
            <v>0</v>
          </cell>
          <cell r="O103">
            <v>0</v>
          </cell>
          <cell r="P103">
            <v>0</v>
          </cell>
          <cell r="Q103">
            <v>30.45</v>
          </cell>
          <cell r="R103">
            <v>0</v>
          </cell>
          <cell r="S103">
            <v>0</v>
          </cell>
          <cell r="T103">
            <v>60.9</v>
          </cell>
          <cell r="U103">
            <v>0</v>
          </cell>
          <cell r="V103">
            <v>0</v>
          </cell>
        </row>
        <row r="104">
          <cell r="B104"/>
          <cell r="D104">
            <v>1.4</v>
          </cell>
          <cell r="E104" t="str">
            <v>TUBE DE 3M PVC PRESSION 63X4.7 PN16</v>
          </cell>
          <cell r="F104">
            <v>12.91</v>
          </cell>
          <cell r="H104" t="str">
            <v>PVC6316</v>
          </cell>
          <cell r="I104">
            <v>4.7300000000000004</v>
          </cell>
          <cell r="J104">
            <v>0.33</v>
          </cell>
          <cell r="K104">
            <v>14.333333333333334</v>
          </cell>
          <cell r="L104">
            <v>4.7320000000000002</v>
          </cell>
          <cell r="M104">
            <v>4.7779999999999996</v>
          </cell>
          <cell r="N104">
            <v>20.066666666666666</v>
          </cell>
          <cell r="O104">
            <v>6.6247999999999996</v>
          </cell>
          <cell r="P104">
            <v>6.6891999999999987</v>
          </cell>
          <cell r="Q104">
            <v>12.91</v>
          </cell>
          <cell r="R104">
            <v>6.2935600000000003</v>
          </cell>
          <cell r="S104">
            <v>6.3547399999999996</v>
          </cell>
          <cell r="T104">
            <v>18.073999999999998</v>
          </cell>
          <cell r="U104">
            <v>8.8109839999999995</v>
          </cell>
          <cell r="V104">
            <v>8.8966359999999991</v>
          </cell>
        </row>
        <row r="105">
          <cell r="B105"/>
          <cell r="D105">
            <v>1</v>
          </cell>
          <cell r="E105" t="str">
            <v>VANNE A BILLE FEM/FEM ORION D63</v>
          </cell>
          <cell r="F105">
            <v>9.56</v>
          </cell>
          <cell r="H105" t="str">
            <v>VAC63</v>
          </cell>
          <cell r="I105">
            <v>8.09</v>
          </cell>
          <cell r="J105">
            <v>1</v>
          </cell>
          <cell r="K105">
            <v>8.09</v>
          </cell>
          <cell r="L105">
            <v>8.0869999999999997</v>
          </cell>
          <cell r="M105">
            <v>8.0869999999999997</v>
          </cell>
          <cell r="N105">
            <v>8.09</v>
          </cell>
          <cell r="O105">
            <v>8.0869999999999997</v>
          </cell>
          <cell r="P105">
            <v>8.0869999999999997</v>
          </cell>
          <cell r="Q105">
            <v>9.56</v>
          </cell>
          <cell r="R105">
            <v>10.108750000000001</v>
          </cell>
          <cell r="S105">
            <v>10.108750000000001</v>
          </cell>
          <cell r="T105">
            <v>9.56</v>
          </cell>
          <cell r="U105">
            <v>10.108750000000001</v>
          </cell>
          <cell r="V105">
            <v>10.108750000000001</v>
          </cell>
        </row>
        <row r="106">
          <cell r="B106"/>
          <cell r="D106">
            <v>1</v>
          </cell>
          <cell r="E106" t="str">
            <v>TRAVERSEE DE PAROI 50/63X2</v>
          </cell>
          <cell r="F106">
            <v>9.64</v>
          </cell>
          <cell r="H106" t="str">
            <v>VDL516048</v>
          </cell>
          <cell r="I106">
            <v>7.94</v>
          </cell>
          <cell r="J106">
            <v>1</v>
          </cell>
          <cell r="K106">
            <v>7.94</v>
          </cell>
          <cell r="L106">
            <v>7.9420000000000002</v>
          </cell>
          <cell r="M106">
            <v>7.9420000000000002</v>
          </cell>
          <cell r="N106">
            <v>7.94</v>
          </cell>
          <cell r="O106">
            <v>7.9420000000000002</v>
          </cell>
          <cell r="P106">
            <v>7.9420000000000002</v>
          </cell>
          <cell r="Q106">
            <v>9.64</v>
          </cell>
          <cell r="R106">
            <v>9.9275000000000002</v>
          </cell>
          <cell r="S106">
            <v>9.9275000000000002</v>
          </cell>
          <cell r="T106">
            <v>9.64</v>
          </cell>
          <cell r="U106">
            <v>9.9275000000000002</v>
          </cell>
          <cell r="V106">
            <v>9.9275000000000002</v>
          </cell>
        </row>
        <row r="107">
          <cell r="B107" t="str">
            <v>SPR-1800-50</v>
          </cell>
          <cell r="N107">
            <v>180.38666666666666</v>
          </cell>
          <cell r="O107" t="e">
            <v>#N/A</v>
          </cell>
          <cell r="P107" t="e">
            <v>#N/A</v>
          </cell>
          <cell r="T107">
            <v>328.26400000000001</v>
          </cell>
          <cell r="U107" t="e">
            <v>#N/A</v>
          </cell>
          <cell r="V107" t="e">
            <v>#N/A</v>
          </cell>
        </row>
        <row r="108">
          <cell r="B108"/>
          <cell r="D108">
            <v>2</v>
          </cell>
          <cell r="E108" t="str">
            <v>PRESSE ETOUPE PG13.5 F7MM AVEC CE</v>
          </cell>
          <cell r="F108">
            <v>0.68</v>
          </cell>
          <cell r="H108">
            <v>101006</v>
          </cell>
          <cell r="I108">
            <v>0.23</v>
          </cell>
          <cell r="J108">
            <v>1</v>
          </cell>
          <cell r="K108">
            <v>0.23</v>
          </cell>
          <cell r="L108">
            <v>0.22953999999999999</v>
          </cell>
          <cell r="M108">
            <v>0.22953999999999999</v>
          </cell>
          <cell r="N108">
            <v>0.46</v>
          </cell>
          <cell r="O108">
            <v>0.45907999999999999</v>
          </cell>
          <cell r="P108">
            <v>0.45907999999999999</v>
          </cell>
          <cell r="Q108">
            <v>0.68</v>
          </cell>
          <cell r="R108">
            <v>0.68862000000000001</v>
          </cell>
          <cell r="S108">
            <v>0.68862000000000001</v>
          </cell>
          <cell r="T108">
            <v>1.36</v>
          </cell>
          <cell r="U108">
            <v>1.37724</v>
          </cell>
          <cell r="V108">
            <v>1.37724</v>
          </cell>
        </row>
        <row r="109">
          <cell r="B109"/>
          <cell r="D109">
            <v>1</v>
          </cell>
          <cell r="E109" t="str">
            <v xml:space="preserve">CROCHET INOX </v>
          </cell>
          <cell r="F109">
            <v>2.2400000000000002</v>
          </cell>
          <cell r="H109">
            <v>101007</v>
          </cell>
          <cell r="I109">
            <v>1.5</v>
          </cell>
          <cell r="J109">
            <v>1</v>
          </cell>
          <cell r="K109">
            <v>1.5</v>
          </cell>
          <cell r="L109">
            <v>1.5</v>
          </cell>
          <cell r="M109">
            <v>1.5</v>
          </cell>
          <cell r="N109">
            <v>1.5</v>
          </cell>
          <cell r="O109">
            <v>1.5</v>
          </cell>
          <cell r="P109">
            <v>1.5</v>
          </cell>
          <cell r="Q109">
            <v>2.2400000000000002</v>
          </cell>
          <cell r="R109">
            <v>2.25</v>
          </cell>
          <cell r="S109">
            <v>2.25</v>
          </cell>
          <cell r="T109">
            <v>2.2400000000000002</v>
          </cell>
          <cell r="U109">
            <v>2.25</v>
          </cell>
          <cell r="V109">
            <v>2.25</v>
          </cell>
        </row>
        <row r="110">
          <cell r="B110"/>
          <cell r="D110">
            <v>1</v>
          </cell>
          <cell r="E110" t="str">
            <v xml:space="preserve">CLAPET Y D63 </v>
          </cell>
          <cell r="F110">
            <v>39.22</v>
          </cell>
          <cell r="H110">
            <v>1510064</v>
          </cell>
          <cell r="I110">
            <v>24.96</v>
          </cell>
          <cell r="J110">
            <v>1</v>
          </cell>
          <cell r="K110">
            <v>24.96</v>
          </cell>
          <cell r="L110">
            <v>24.954999999999998</v>
          </cell>
          <cell r="M110">
            <v>24.954999999999998</v>
          </cell>
          <cell r="N110">
            <v>24.96</v>
          </cell>
          <cell r="O110">
            <v>24.954999999999998</v>
          </cell>
          <cell r="P110">
            <v>24.954999999999998</v>
          </cell>
          <cell r="Q110">
            <v>39.22</v>
          </cell>
          <cell r="R110">
            <v>37.432499999999997</v>
          </cell>
          <cell r="S110">
            <v>37.432499999999997</v>
          </cell>
          <cell r="T110">
            <v>39.22</v>
          </cell>
          <cell r="U110">
            <v>37.432499999999997</v>
          </cell>
          <cell r="V110">
            <v>37.432499999999997</v>
          </cell>
        </row>
        <row r="111">
          <cell r="B111"/>
          <cell r="D111">
            <v>1.4</v>
          </cell>
          <cell r="E111" t="str">
            <v>CHAINE INOX DIAM 4 32/8 (LE ML)</v>
          </cell>
          <cell r="F111">
            <v>4.3499999999999996</v>
          </cell>
          <cell r="H111" t="str">
            <v>316L/4404</v>
          </cell>
          <cell r="I111">
            <v>2.9</v>
          </cell>
          <cell r="J111">
            <v>1</v>
          </cell>
          <cell r="K111">
            <v>2.9</v>
          </cell>
          <cell r="L111">
            <v>2.9</v>
          </cell>
          <cell r="M111">
            <v>2.9</v>
          </cell>
          <cell r="N111">
            <v>4.0599999999999996</v>
          </cell>
          <cell r="O111">
            <v>4.0599999999999996</v>
          </cell>
          <cell r="P111">
            <v>4.0599999999999996</v>
          </cell>
          <cell r="Q111">
            <v>4.3499999999999996</v>
          </cell>
          <cell r="R111">
            <v>4.3499999999999996</v>
          </cell>
          <cell r="S111">
            <v>4.3499999999999996</v>
          </cell>
          <cell r="T111">
            <v>6.089999999999999</v>
          </cell>
          <cell r="U111">
            <v>6.089999999999999</v>
          </cell>
          <cell r="V111">
            <v>6.089999999999999</v>
          </cell>
        </row>
        <row r="112">
          <cell r="B112"/>
          <cell r="D112">
            <v>2</v>
          </cell>
          <cell r="E112" t="str">
            <v>COUDE 45 PVC D63 FEM/FEM</v>
          </cell>
          <cell r="F112">
            <v>1.07</v>
          </cell>
          <cell r="H112" t="str">
            <v>C4563</v>
          </cell>
          <cell r="I112">
            <v>0.91</v>
          </cell>
          <cell r="J112">
            <v>1</v>
          </cell>
          <cell r="K112">
            <v>0.91</v>
          </cell>
          <cell r="L112">
            <v>0.91400000000000003</v>
          </cell>
          <cell r="M112">
            <v>1.0049999999999999</v>
          </cell>
          <cell r="N112">
            <v>1.82</v>
          </cell>
          <cell r="O112">
            <v>1.8280000000000001</v>
          </cell>
          <cell r="P112">
            <v>2.0099999999999998</v>
          </cell>
          <cell r="Q112">
            <v>1.07</v>
          </cell>
          <cell r="R112">
            <v>1.1425000000000001</v>
          </cell>
          <cell r="S112">
            <v>1.2562499999999999</v>
          </cell>
          <cell r="T112">
            <v>2.14</v>
          </cell>
          <cell r="U112">
            <v>2.2850000000000001</v>
          </cell>
          <cell r="V112">
            <v>2.5124999999999997</v>
          </cell>
        </row>
        <row r="113">
          <cell r="B113"/>
          <cell r="D113">
            <v>2</v>
          </cell>
          <cell r="E113" t="str">
            <v>COUDE 90  PVC D63 FEM/FEM</v>
          </cell>
          <cell r="F113">
            <v>0.96</v>
          </cell>
          <cell r="H113" t="str">
            <v>C9063</v>
          </cell>
          <cell r="I113">
            <v>0.77</v>
          </cell>
          <cell r="J113">
            <v>1</v>
          </cell>
          <cell r="K113">
            <v>0.77</v>
          </cell>
          <cell r="L113">
            <v>0.76900000000000002</v>
          </cell>
          <cell r="M113">
            <v>0.84599999999999997</v>
          </cell>
          <cell r="N113">
            <v>1.54</v>
          </cell>
          <cell r="O113">
            <v>1.538</v>
          </cell>
          <cell r="P113">
            <v>1.6919999999999999</v>
          </cell>
          <cell r="Q113">
            <v>0.96</v>
          </cell>
          <cell r="R113">
            <v>0.96125000000000005</v>
          </cell>
          <cell r="S113">
            <v>1.0574999999999999</v>
          </cell>
          <cell r="T113">
            <v>1.92</v>
          </cell>
          <cell r="U113">
            <v>1.9225000000000001</v>
          </cell>
          <cell r="V113">
            <v>2.1149999999999998</v>
          </cell>
        </row>
        <row r="114">
          <cell r="B114"/>
          <cell r="D114">
            <v>1</v>
          </cell>
          <cell r="E114" t="str">
            <v>EMBOUT ADAPTATION 63X50X2</v>
          </cell>
          <cell r="F114">
            <v>0.77</v>
          </cell>
          <cell r="H114" t="str">
            <v>EF63502</v>
          </cell>
          <cell r="I114">
            <v>0.61</v>
          </cell>
          <cell r="J114">
            <v>1</v>
          </cell>
          <cell r="K114">
            <v>0.61</v>
          </cell>
          <cell r="L114">
            <v>0.61299999999999999</v>
          </cell>
          <cell r="M114">
            <v>0.67400000000000004</v>
          </cell>
          <cell r="N114">
            <v>0.61</v>
          </cell>
          <cell r="O114">
            <v>0.61299999999999999</v>
          </cell>
          <cell r="P114">
            <v>0.67400000000000004</v>
          </cell>
          <cell r="Q114">
            <v>0.77</v>
          </cell>
          <cell r="R114">
            <v>0.81529000000000007</v>
          </cell>
          <cell r="S114">
            <v>0.89642000000000011</v>
          </cell>
          <cell r="T114">
            <v>0.77</v>
          </cell>
          <cell r="U114">
            <v>0.81529000000000007</v>
          </cell>
          <cell r="V114">
            <v>0.89642000000000011</v>
          </cell>
        </row>
        <row r="115">
          <cell r="B115"/>
          <cell r="D115">
            <v>1</v>
          </cell>
          <cell r="E115" t="str">
            <v>EMBOUT ADAPTATION 63X50X2</v>
          </cell>
          <cell r="F115">
            <v>0.77</v>
          </cell>
          <cell r="H115" t="str">
            <v>EF63502</v>
          </cell>
          <cell r="I115">
            <v>0.61</v>
          </cell>
          <cell r="J115">
            <v>1</v>
          </cell>
          <cell r="K115">
            <v>0.61</v>
          </cell>
          <cell r="L115">
            <v>0.61299999999999999</v>
          </cell>
          <cell r="M115">
            <v>0.67400000000000004</v>
          </cell>
          <cell r="N115">
            <v>0.61</v>
          </cell>
          <cell r="O115">
            <v>0.61299999999999999</v>
          </cell>
          <cell r="P115">
            <v>0.67400000000000004</v>
          </cell>
          <cell r="Q115">
            <v>0.77</v>
          </cell>
          <cell r="R115">
            <v>0.81529000000000007</v>
          </cell>
          <cell r="S115">
            <v>0.89642000000000011</v>
          </cell>
          <cell r="T115">
            <v>0.77</v>
          </cell>
          <cell r="U115">
            <v>0.81529000000000007</v>
          </cell>
          <cell r="V115">
            <v>0.89642000000000011</v>
          </cell>
        </row>
        <row r="116">
          <cell r="B116"/>
          <cell r="D116">
            <v>1</v>
          </cell>
          <cell r="E116" t="str">
            <v>EMBOUT ADAPTATION 75X63X2</v>
          </cell>
          <cell r="F116">
            <v>1.18</v>
          </cell>
          <cell r="H116" t="str">
            <v>EF75632</v>
          </cell>
          <cell r="I116">
            <v>1.03</v>
          </cell>
          <cell r="J116">
            <v>1</v>
          </cell>
          <cell r="K116">
            <v>1.03</v>
          </cell>
          <cell r="L116">
            <v>1.0329999999999999</v>
          </cell>
          <cell r="M116">
            <v>1.0329999999999999</v>
          </cell>
          <cell r="N116">
            <v>1.03</v>
          </cell>
          <cell r="O116">
            <v>1.0329999999999999</v>
          </cell>
          <cell r="P116">
            <v>1.0329999999999999</v>
          </cell>
          <cell r="Q116">
            <v>1.18</v>
          </cell>
          <cell r="R116">
            <v>1.2912499999999998</v>
          </cell>
          <cell r="S116">
            <v>1.2912499999999998</v>
          </cell>
          <cell r="T116">
            <v>1.18</v>
          </cell>
          <cell r="U116">
            <v>1.2912499999999998</v>
          </cell>
          <cell r="V116">
            <v>1.2912499999999998</v>
          </cell>
        </row>
        <row r="117">
          <cell r="B117"/>
          <cell r="D117">
            <v>1</v>
          </cell>
          <cell r="E117" t="str">
            <v>OVERFLOW ALARM BOX 220V 20M DE CABLE</v>
          </cell>
          <cell r="F117">
            <v>141.36000000000001</v>
          </cell>
          <cell r="H117" t="str">
            <v>MALARME</v>
          </cell>
          <cell r="I117">
            <v>89</v>
          </cell>
          <cell r="J117">
            <v>1</v>
          </cell>
          <cell r="K117">
            <v>89</v>
          </cell>
          <cell r="L117">
            <v>89</v>
          </cell>
          <cell r="M117">
            <v>89</v>
          </cell>
          <cell r="N117">
            <v>89</v>
          </cell>
          <cell r="O117">
            <v>89</v>
          </cell>
          <cell r="P117">
            <v>89</v>
          </cell>
          <cell r="Q117">
            <v>141.36000000000001</v>
          </cell>
          <cell r="R117">
            <v>133.5</v>
          </cell>
          <cell r="S117">
            <v>133.5</v>
          </cell>
          <cell r="T117">
            <v>141.36000000000001</v>
          </cell>
          <cell r="U117">
            <v>133.5</v>
          </cell>
          <cell r="V117">
            <v>133.5</v>
          </cell>
        </row>
        <row r="118">
          <cell r="B118"/>
          <cell r="D118">
            <v>2</v>
          </cell>
          <cell r="E118" t="str">
            <v>CONNECTEUR 3 POLES</v>
          </cell>
          <cell r="F118">
            <v>11.25</v>
          </cell>
          <cell r="H118" t="str">
            <v>MCONECT</v>
          </cell>
          <cell r="I118">
            <v>7.4</v>
          </cell>
          <cell r="J118">
            <v>1</v>
          </cell>
          <cell r="K118">
            <v>7.4</v>
          </cell>
          <cell r="L118">
            <v>7.4</v>
          </cell>
          <cell r="M118">
            <v>7.4</v>
          </cell>
          <cell r="N118">
            <v>14.8</v>
          </cell>
          <cell r="O118">
            <v>14.8</v>
          </cell>
          <cell r="P118">
            <v>14.8</v>
          </cell>
          <cell r="Q118">
            <v>11.25</v>
          </cell>
          <cell r="R118">
            <v>11.100000000000001</v>
          </cell>
          <cell r="S118">
            <v>11.100000000000001</v>
          </cell>
          <cell r="T118">
            <v>22.5</v>
          </cell>
          <cell r="U118">
            <v>22.200000000000003</v>
          </cell>
          <cell r="V118">
            <v>22.200000000000003</v>
          </cell>
        </row>
        <row r="119">
          <cell r="B119"/>
          <cell r="D119">
            <v>1</v>
          </cell>
          <cell r="E119" t="str">
            <v xml:space="preserve">CUVE DE RELEVAGE D600 + COUVERCLE </v>
          </cell>
          <cell r="F119">
            <v>206.99</v>
          </cell>
          <cell r="H119" t="str">
            <v>MCUVE600</v>
          </cell>
          <cell r="I119">
            <v>138.58000000000001</v>
          </cell>
          <cell r="J119">
            <v>1</v>
          </cell>
          <cell r="K119">
            <v>138.58000000000001</v>
          </cell>
          <cell r="L119">
            <v>138.58000000000001</v>
          </cell>
          <cell r="M119">
            <v>138.58000000000001</v>
          </cell>
          <cell r="N119">
            <v>138.58000000000001</v>
          </cell>
          <cell r="O119">
            <v>138.58000000000001</v>
          </cell>
          <cell r="P119">
            <v>138.58000000000001</v>
          </cell>
          <cell r="Q119">
            <v>206.99</v>
          </cell>
          <cell r="R119">
            <v>207.87</v>
          </cell>
          <cell r="S119">
            <v>207.87</v>
          </cell>
          <cell r="T119">
            <v>206.99</v>
          </cell>
          <cell r="U119">
            <v>207.87</v>
          </cell>
          <cell r="V119">
            <v>207.87</v>
          </cell>
        </row>
        <row r="120">
          <cell r="B120"/>
          <cell r="D120">
            <v>1</v>
          </cell>
          <cell r="E120" t="str">
            <v>ELECTROPOMPE DW VOX M 75 D63 FILETE</v>
          </cell>
          <cell r="F120">
            <v>315.06</v>
          </cell>
          <cell r="H120" t="str">
            <v>MDWVOX75</v>
          </cell>
          <cell r="I120">
            <v>235</v>
          </cell>
          <cell r="J120">
            <v>1</v>
          </cell>
          <cell r="K120">
            <v>235</v>
          </cell>
          <cell r="L120">
            <v>235</v>
          </cell>
          <cell r="M120">
            <v>271</v>
          </cell>
          <cell r="N120">
            <v>235</v>
          </cell>
          <cell r="O120">
            <v>235</v>
          </cell>
          <cell r="P120">
            <v>271</v>
          </cell>
          <cell r="Q120">
            <v>315.06</v>
          </cell>
          <cell r="R120">
            <v>312.55</v>
          </cell>
          <cell r="S120">
            <v>360.43</v>
          </cell>
          <cell r="T120">
            <v>315.06</v>
          </cell>
          <cell r="U120">
            <v>312.55</v>
          </cell>
          <cell r="V120">
            <v>360.43</v>
          </cell>
        </row>
        <row r="121">
          <cell r="B121"/>
          <cell r="D121">
            <v>1</v>
          </cell>
          <cell r="E121" t="str">
            <v>JOINT FORSHEDA D100</v>
          </cell>
          <cell r="F121">
            <v>4.87</v>
          </cell>
          <cell r="H121" t="str">
            <v>MJOI100</v>
          </cell>
          <cell r="I121">
            <v>0.94</v>
          </cell>
          <cell r="J121">
            <v>1</v>
          </cell>
          <cell r="K121">
            <v>0.94</v>
          </cell>
          <cell r="L121">
            <v>2.1800000000000002</v>
          </cell>
          <cell r="M121">
            <v>0.94</v>
          </cell>
          <cell r="N121">
            <v>0.94</v>
          </cell>
          <cell r="O121">
            <v>2.1800000000000002</v>
          </cell>
          <cell r="P121">
            <v>0.94</v>
          </cell>
          <cell r="Q121">
            <v>4.87</v>
          </cell>
          <cell r="R121">
            <v>4.9050000000000002</v>
          </cell>
          <cell r="S121">
            <v>2.1149999999999998</v>
          </cell>
          <cell r="T121">
            <v>4.87</v>
          </cell>
          <cell r="U121">
            <v>4.9050000000000002</v>
          </cell>
          <cell r="V121">
            <v>2.1149999999999998</v>
          </cell>
        </row>
        <row r="122">
          <cell r="B122"/>
          <cell r="D122">
            <v>1</v>
          </cell>
          <cell r="E122" t="str">
            <v>JOINT FORSHEDA D50</v>
          </cell>
          <cell r="F122">
            <v>4.9400000000000004</v>
          </cell>
          <cell r="H122" t="str">
            <v>MJOI50</v>
          </cell>
          <cell r="I122">
            <v>2.57</v>
          </cell>
          <cell r="J122">
            <v>1</v>
          </cell>
          <cell r="K122">
            <v>2.57</v>
          </cell>
          <cell r="L122">
            <v>2.57</v>
          </cell>
          <cell r="M122">
            <v>0.92</v>
          </cell>
          <cell r="N122">
            <v>2.57</v>
          </cell>
          <cell r="O122">
            <v>2.57</v>
          </cell>
          <cell r="P122">
            <v>0.92</v>
          </cell>
          <cell r="Q122">
            <v>4.9400000000000004</v>
          </cell>
          <cell r="R122">
            <v>5.7824999999999998</v>
          </cell>
          <cell r="S122">
            <v>2.0700000000000003</v>
          </cell>
          <cell r="T122">
            <v>4.9400000000000004</v>
          </cell>
          <cell r="U122">
            <v>5.7824999999999998</v>
          </cell>
          <cell r="V122">
            <v>2.0700000000000003</v>
          </cell>
        </row>
        <row r="123">
          <cell r="B123"/>
          <cell r="D123">
            <v>2</v>
          </cell>
          <cell r="E123" t="str">
            <v>REHAUSSE DE CUVE DE RELEVAGE D600</v>
          </cell>
          <cell r="F123">
            <v>30.45</v>
          </cell>
          <cell r="H123" t="str">
            <v>MREHASPR</v>
          </cell>
          <cell r="I123">
            <v>0</v>
          </cell>
          <cell r="J123">
            <v>1</v>
          </cell>
          <cell r="K123">
            <v>0</v>
          </cell>
          <cell r="L123">
            <v>0</v>
          </cell>
          <cell r="M123">
            <v>0</v>
          </cell>
          <cell r="N123">
            <v>0</v>
          </cell>
          <cell r="O123">
            <v>0</v>
          </cell>
          <cell r="P123">
            <v>0</v>
          </cell>
          <cell r="Q123">
            <v>30.45</v>
          </cell>
          <cell r="R123">
            <v>0</v>
          </cell>
          <cell r="S123">
            <v>0</v>
          </cell>
          <cell r="T123">
            <v>60.9</v>
          </cell>
          <cell r="U123">
            <v>0</v>
          </cell>
          <cell r="V123">
            <v>0</v>
          </cell>
        </row>
        <row r="124">
          <cell r="B124"/>
          <cell r="D124">
            <v>1.4</v>
          </cell>
          <cell r="E124" t="str">
            <v>TUBE DE 3M PVC PRESSION 63X4.7 PN16</v>
          </cell>
          <cell r="F124">
            <v>12.91</v>
          </cell>
          <cell r="H124" t="str">
            <v>PVC6316</v>
          </cell>
          <cell r="I124">
            <v>4.7300000000000004</v>
          </cell>
          <cell r="J124">
            <v>0.33</v>
          </cell>
          <cell r="K124">
            <v>14.333333333333334</v>
          </cell>
          <cell r="L124">
            <v>4.7320000000000002</v>
          </cell>
          <cell r="M124">
            <v>4.7779999999999996</v>
          </cell>
          <cell r="N124">
            <v>20.066666666666666</v>
          </cell>
          <cell r="O124">
            <v>6.6247999999999996</v>
          </cell>
          <cell r="P124">
            <v>6.6891999999999987</v>
          </cell>
          <cell r="Q124">
            <v>12.91</v>
          </cell>
          <cell r="R124">
            <v>6.2935600000000003</v>
          </cell>
          <cell r="S124">
            <v>6.3547399999999996</v>
          </cell>
          <cell r="T124">
            <v>18.073999999999998</v>
          </cell>
          <cell r="U124">
            <v>8.8109839999999995</v>
          </cell>
          <cell r="V124">
            <v>8.8966359999999991</v>
          </cell>
        </row>
        <row r="125">
          <cell r="B125"/>
          <cell r="D125">
            <v>1</v>
          </cell>
          <cell r="E125" t="str">
            <v>VANNE A BILLE FEM/FEM ORION D63</v>
          </cell>
          <cell r="F125">
            <v>9.56</v>
          </cell>
          <cell r="H125" t="str">
            <v>VAC63</v>
          </cell>
          <cell r="I125">
            <v>8.09</v>
          </cell>
          <cell r="J125">
            <v>1</v>
          </cell>
          <cell r="K125">
            <v>8.09</v>
          </cell>
          <cell r="L125">
            <v>8.0869999999999997</v>
          </cell>
          <cell r="M125">
            <v>8.0869999999999997</v>
          </cell>
          <cell r="N125">
            <v>8.09</v>
          </cell>
          <cell r="O125">
            <v>8.0869999999999997</v>
          </cell>
          <cell r="P125">
            <v>8.0869999999999997</v>
          </cell>
          <cell r="Q125">
            <v>9.56</v>
          </cell>
          <cell r="R125">
            <v>10.108750000000001</v>
          </cell>
          <cell r="S125">
            <v>10.108750000000001</v>
          </cell>
          <cell r="T125">
            <v>9.56</v>
          </cell>
          <cell r="U125">
            <v>10.108750000000001</v>
          </cell>
          <cell r="V125">
            <v>10.108750000000001</v>
          </cell>
        </row>
        <row r="126">
          <cell r="B126"/>
          <cell r="D126">
            <v>1</v>
          </cell>
          <cell r="E126" t="str">
            <v>TRAVERSEE DE PAROI 50/63X2</v>
          </cell>
          <cell r="F126">
            <v>9.64</v>
          </cell>
          <cell r="H126" t="str">
            <v>VDL516048</v>
          </cell>
          <cell r="I126">
            <v>7.94</v>
          </cell>
          <cell r="J126">
            <v>1</v>
          </cell>
          <cell r="K126">
            <v>7.94</v>
          </cell>
          <cell r="L126">
            <v>7.9420000000000002</v>
          </cell>
          <cell r="M126">
            <v>7.9420000000000002</v>
          </cell>
          <cell r="N126">
            <v>7.94</v>
          </cell>
          <cell r="O126">
            <v>7.9420000000000002</v>
          </cell>
          <cell r="P126">
            <v>7.9420000000000002</v>
          </cell>
          <cell r="Q126">
            <v>9.64</v>
          </cell>
          <cell r="R126">
            <v>9.9275000000000002</v>
          </cell>
          <cell r="S126">
            <v>9.9275000000000002</v>
          </cell>
          <cell r="T126">
            <v>9.64</v>
          </cell>
          <cell r="U126">
            <v>9.9275000000000002</v>
          </cell>
          <cell r="V126">
            <v>9.9275000000000002</v>
          </cell>
        </row>
        <row r="127">
          <cell r="B127" t="str">
            <v>SPR-1800-63</v>
          </cell>
          <cell r="N127">
            <v>553.57666666666694</v>
          </cell>
          <cell r="O127">
            <v>541.38288000000011</v>
          </cell>
          <cell r="P127">
            <v>575.01528000000008</v>
          </cell>
          <cell r="T127">
            <v>849.58399999999995</v>
          </cell>
          <cell r="U127">
            <v>769.9338039999999</v>
          </cell>
          <cell r="V127">
            <v>811.97921599999995</v>
          </cell>
        </row>
        <row r="128">
          <cell r="B128"/>
          <cell r="D128">
            <v>2</v>
          </cell>
          <cell r="E128" t="str">
            <v>PRESSE ETOUPE PG13.5 F7MM AVEC CE</v>
          </cell>
          <cell r="F128">
            <v>0.68</v>
          </cell>
          <cell r="H128">
            <v>101006</v>
          </cell>
          <cell r="I128">
            <v>0.23</v>
          </cell>
          <cell r="J128">
            <v>1</v>
          </cell>
          <cell r="K128">
            <v>0.23</v>
          </cell>
          <cell r="L128">
            <v>0.22953999999999999</v>
          </cell>
          <cell r="M128">
            <v>0.22953999999999999</v>
          </cell>
          <cell r="N128">
            <v>0.46</v>
          </cell>
          <cell r="O128">
            <v>0.45907999999999999</v>
          </cell>
          <cell r="P128">
            <v>0.45907999999999999</v>
          </cell>
          <cell r="Q128">
            <v>0.68</v>
          </cell>
          <cell r="R128">
            <v>0.68862000000000001</v>
          </cell>
          <cell r="S128">
            <v>0.68862000000000001</v>
          </cell>
          <cell r="T128">
            <v>1.36</v>
          </cell>
          <cell r="U128">
            <v>1.37724</v>
          </cell>
          <cell r="V128">
            <v>1.37724</v>
          </cell>
        </row>
        <row r="129">
          <cell r="B129"/>
          <cell r="D129">
            <v>1</v>
          </cell>
          <cell r="E129" t="str">
            <v xml:space="preserve">CROCHET INOX </v>
          </cell>
          <cell r="F129">
            <v>2.2400000000000002</v>
          </cell>
          <cell r="H129">
            <v>101007</v>
          </cell>
          <cell r="I129">
            <v>1.5</v>
          </cell>
          <cell r="J129">
            <v>1</v>
          </cell>
          <cell r="K129">
            <v>1.5</v>
          </cell>
          <cell r="L129">
            <v>1.5</v>
          </cell>
          <cell r="M129">
            <v>1.5</v>
          </cell>
          <cell r="N129">
            <v>1.5</v>
          </cell>
          <cell r="O129">
            <v>1.5</v>
          </cell>
          <cell r="P129">
            <v>1.5</v>
          </cell>
          <cell r="Q129">
            <v>2.2400000000000002</v>
          </cell>
          <cell r="R129">
            <v>2.25</v>
          </cell>
          <cell r="S129">
            <v>2.25</v>
          </cell>
          <cell r="T129">
            <v>2.2400000000000002</v>
          </cell>
          <cell r="U129">
            <v>2.25</v>
          </cell>
          <cell r="V129">
            <v>2.25</v>
          </cell>
        </row>
        <row r="130">
          <cell r="B130"/>
          <cell r="D130">
            <v>1</v>
          </cell>
          <cell r="E130" t="str">
            <v xml:space="preserve">CLAPET Y D63 </v>
          </cell>
          <cell r="F130">
            <v>39.22</v>
          </cell>
          <cell r="H130">
            <v>1510064</v>
          </cell>
          <cell r="I130">
            <v>24.96</v>
          </cell>
          <cell r="J130">
            <v>1</v>
          </cell>
          <cell r="K130">
            <v>24.96</v>
          </cell>
          <cell r="L130">
            <v>24.954999999999998</v>
          </cell>
          <cell r="M130">
            <v>24.954999999999998</v>
          </cell>
          <cell r="N130">
            <v>24.96</v>
          </cell>
          <cell r="O130">
            <v>24.954999999999998</v>
          </cell>
          <cell r="P130">
            <v>24.954999999999998</v>
          </cell>
          <cell r="Q130">
            <v>39.22</v>
          </cell>
          <cell r="R130">
            <v>37.432499999999997</v>
          </cell>
          <cell r="S130">
            <v>37.432499999999997</v>
          </cell>
          <cell r="T130">
            <v>39.22</v>
          </cell>
          <cell r="U130">
            <v>37.432499999999997</v>
          </cell>
          <cell r="V130">
            <v>37.432499999999997</v>
          </cell>
        </row>
        <row r="131">
          <cell r="B131"/>
          <cell r="D131">
            <v>1.6</v>
          </cell>
          <cell r="E131" t="str">
            <v>CHAINE INOX DIAM 4 32/8 (LE ML)</v>
          </cell>
          <cell r="F131">
            <v>4.3499999999999996</v>
          </cell>
          <cell r="H131" t="str">
            <v>316L/4404</v>
          </cell>
          <cell r="I131">
            <v>2.9</v>
          </cell>
          <cell r="J131">
            <v>1</v>
          </cell>
          <cell r="K131">
            <v>2.9</v>
          </cell>
          <cell r="L131">
            <v>2.9</v>
          </cell>
          <cell r="M131">
            <v>2.9</v>
          </cell>
          <cell r="N131">
            <v>4.6399999999999997</v>
          </cell>
          <cell r="O131">
            <v>4.6399999999999997</v>
          </cell>
          <cell r="P131">
            <v>4.6399999999999997</v>
          </cell>
          <cell r="Q131">
            <v>4.3499999999999996</v>
          </cell>
          <cell r="R131">
            <v>4.3499999999999996</v>
          </cell>
          <cell r="S131">
            <v>4.3499999999999996</v>
          </cell>
          <cell r="T131">
            <v>6.96</v>
          </cell>
          <cell r="U131">
            <v>6.96</v>
          </cell>
          <cell r="V131">
            <v>6.96</v>
          </cell>
        </row>
        <row r="132">
          <cell r="B132"/>
          <cell r="D132">
            <v>2</v>
          </cell>
          <cell r="E132" t="str">
            <v>COUDE 45 PVC D63 FEM/FEM</v>
          </cell>
          <cell r="F132">
            <v>1.07</v>
          </cell>
          <cell r="H132" t="str">
            <v>C4563</v>
          </cell>
          <cell r="I132">
            <v>0.91</v>
          </cell>
          <cell r="J132">
            <v>1</v>
          </cell>
          <cell r="K132">
            <v>0.91</v>
          </cell>
          <cell r="L132">
            <v>0.91400000000000003</v>
          </cell>
          <cell r="M132">
            <v>1.0049999999999999</v>
          </cell>
          <cell r="N132">
            <v>1.82</v>
          </cell>
          <cell r="O132">
            <v>1.8280000000000001</v>
          </cell>
          <cell r="P132">
            <v>2.0099999999999998</v>
          </cell>
          <cell r="Q132">
            <v>1.07</v>
          </cell>
          <cell r="R132">
            <v>1.1425000000000001</v>
          </cell>
          <cell r="S132">
            <v>1.2562499999999999</v>
          </cell>
          <cell r="T132">
            <v>2.14</v>
          </cell>
          <cell r="U132">
            <v>2.2850000000000001</v>
          </cell>
          <cell r="V132">
            <v>2.5124999999999997</v>
          </cell>
        </row>
        <row r="133">
          <cell r="B133"/>
          <cell r="D133">
            <v>2</v>
          </cell>
          <cell r="E133" t="str">
            <v>COUDE 90  PVC D63 FEM/FEM</v>
          </cell>
          <cell r="F133">
            <v>0.96</v>
          </cell>
          <cell r="H133" t="str">
            <v>C9063</v>
          </cell>
          <cell r="I133">
            <v>0.77</v>
          </cell>
          <cell r="J133">
            <v>1</v>
          </cell>
          <cell r="K133">
            <v>0.77</v>
          </cell>
          <cell r="L133">
            <v>0.76900000000000002</v>
          </cell>
          <cell r="M133">
            <v>0.84599999999999997</v>
          </cell>
          <cell r="N133">
            <v>1.54</v>
          </cell>
          <cell r="O133">
            <v>1.538</v>
          </cell>
          <cell r="P133">
            <v>1.6919999999999999</v>
          </cell>
          <cell r="Q133">
            <v>0.96</v>
          </cell>
          <cell r="R133">
            <v>0.96125000000000005</v>
          </cell>
          <cell r="S133">
            <v>1.0574999999999999</v>
          </cell>
          <cell r="T133">
            <v>1.92</v>
          </cell>
          <cell r="U133">
            <v>1.9225000000000001</v>
          </cell>
          <cell r="V133">
            <v>2.1149999999999998</v>
          </cell>
        </row>
        <row r="134">
          <cell r="B134"/>
          <cell r="D134">
            <v>1</v>
          </cell>
          <cell r="E134" t="str">
            <v>EMBOUT ADAPTATION 63X50X11/2</v>
          </cell>
          <cell r="F134">
            <v>1.5</v>
          </cell>
          <cell r="H134" t="str">
            <v>EF635011/2</v>
          </cell>
          <cell r="I134">
            <v>1</v>
          </cell>
          <cell r="J134">
            <v>1</v>
          </cell>
          <cell r="K134">
            <v>1</v>
          </cell>
          <cell r="L134" t="e">
            <v>#N/A</v>
          </cell>
          <cell r="M134" t="e">
            <v>#N/A</v>
          </cell>
          <cell r="N134">
            <v>1</v>
          </cell>
          <cell r="O134" t="e">
            <v>#N/A</v>
          </cell>
          <cell r="P134" t="e">
            <v>#N/A</v>
          </cell>
          <cell r="Q134">
            <v>1.5</v>
          </cell>
          <cell r="R134" t="e">
            <v>#N/A</v>
          </cell>
          <cell r="S134" t="e">
            <v>#N/A</v>
          </cell>
          <cell r="T134">
            <v>1.5</v>
          </cell>
          <cell r="U134" t="e">
            <v>#N/A</v>
          </cell>
          <cell r="V134" t="e">
            <v>#N/A</v>
          </cell>
        </row>
        <row r="135">
          <cell r="B135"/>
          <cell r="D135">
            <v>1</v>
          </cell>
          <cell r="E135" t="str">
            <v>EMBOUT ADAPTATION 63X50X2</v>
          </cell>
          <cell r="F135">
            <v>0.77</v>
          </cell>
          <cell r="H135" t="str">
            <v>EF63502</v>
          </cell>
          <cell r="I135">
            <v>0.61</v>
          </cell>
          <cell r="J135">
            <v>1</v>
          </cell>
          <cell r="K135">
            <v>0.61</v>
          </cell>
          <cell r="L135">
            <v>0.61299999999999999</v>
          </cell>
          <cell r="M135">
            <v>0.67400000000000004</v>
          </cell>
          <cell r="N135">
            <v>0.61</v>
          </cell>
          <cell r="O135">
            <v>0.61299999999999999</v>
          </cell>
          <cell r="P135">
            <v>0.67400000000000004</v>
          </cell>
          <cell r="Q135">
            <v>0.77</v>
          </cell>
          <cell r="R135">
            <v>0.81529000000000007</v>
          </cell>
          <cell r="S135">
            <v>0.89642000000000011</v>
          </cell>
          <cell r="T135">
            <v>0.77</v>
          </cell>
          <cell r="U135">
            <v>0.81529000000000007</v>
          </cell>
          <cell r="V135">
            <v>0.89642000000000011</v>
          </cell>
        </row>
        <row r="136">
          <cell r="B136"/>
          <cell r="D136">
            <v>1</v>
          </cell>
          <cell r="E136" t="str">
            <v>EMBOUT ADAPTATION 75X63X2</v>
          </cell>
          <cell r="F136">
            <v>1.18</v>
          </cell>
          <cell r="H136" t="str">
            <v>EF75632</v>
          </cell>
          <cell r="I136">
            <v>1.03</v>
          </cell>
          <cell r="J136">
            <v>1</v>
          </cell>
          <cell r="K136">
            <v>1.03</v>
          </cell>
          <cell r="L136">
            <v>1.0329999999999999</v>
          </cell>
          <cell r="M136">
            <v>1.0329999999999999</v>
          </cell>
          <cell r="N136">
            <v>1.03</v>
          </cell>
          <cell r="O136">
            <v>1.0329999999999999</v>
          </cell>
          <cell r="P136">
            <v>1.0329999999999999</v>
          </cell>
          <cell r="Q136">
            <v>1.18</v>
          </cell>
          <cell r="R136">
            <v>1.2912499999999998</v>
          </cell>
          <cell r="S136">
            <v>1.2912499999999998</v>
          </cell>
          <cell r="T136">
            <v>1.18</v>
          </cell>
          <cell r="U136">
            <v>1.2912499999999998</v>
          </cell>
          <cell r="V136">
            <v>1.2912499999999998</v>
          </cell>
        </row>
        <row r="137">
          <cell r="B137"/>
          <cell r="D137">
            <v>1</v>
          </cell>
          <cell r="E137" t="str">
            <v>OVERFLOW ALARM BOX 220V 20M DE CABLE</v>
          </cell>
          <cell r="F137">
            <v>141.36000000000001</v>
          </cell>
          <cell r="H137" t="str">
            <v>MALARME</v>
          </cell>
          <cell r="I137">
            <v>89</v>
          </cell>
          <cell r="J137">
            <v>1</v>
          </cell>
          <cell r="K137">
            <v>89</v>
          </cell>
          <cell r="L137">
            <v>89</v>
          </cell>
          <cell r="M137">
            <v>89</v>
          </cell>
          <cell r="N137">
            <v>89</v>
          </cell>
          <cell r="O137">
            <v>89</v>
          </cell>
          <cell r="P137">
            <v>89</v>
          </cell>
          <cell r="Q137">
            <v>141.36000000000001</v>
          </cell>
          <cell r="R137">
            <v>133.5</v>
          </cell>
          <cell r="S137">
            <v>133.5</v>
          </cell>
          <cell r="T137">
            <v>141.36000000000001</v>
          </cell>
          <cell r="U137">
            <v>133.5</v>
          </cell>
          <cell r="V137">
            <v>133.5</v>
          </cell>
        </row>
        <row r="138">
          <cell r="B138"/>
          <cell r="D138">
            <v>2</v>
          </cell>
          <cell r="E138" t="str">
            <v>CONNECTEUR 3 POLES</v>
          </cell>
          <cell r="F138">
            <v>11.25</v>
          </cell>
          <cell r="H138" t="str">
            <v>MCONECT</v>
          </cell>
          <cell r="I138">
            <v>7.4</v>
          </cell>
          <cell r="J138">
            <v>1</v>
          </cell>
          <cell r="K138">
            <v>7.4</v>
          </cell>
          <cell r="L138">
            <v>7.4</v>
          </cell>
          <cell r="M138">
            <v>7.4</v>
          </cell>
          <cell r="N138">
            <v>14.8</v>
          </cell>
          <cell r="O138">
            <v>14.8</v>
          </cell>
          <cell r="P138">
            <v>14.8</v>
          </cell>
          <cell r="Q138">
            <v>11.25</v>
          </cell>
          <cell r="R138">
            <v>11.100000000000001</v>
          </cell>
          <cell r="S138">
            <v>11.100000000000001</v>
          </cell>
          <cell r="T138">
            <v>22.5</v>
          </cell>
          <cell r="U138">
            <v>22.200000000000003</v>
          </cell>
          <cell r="V138">
            <v>22.200000000000003</v>
          </cell>
        </row>
        <row r="139">
          <cell r="B139"/>
          <cell r="D139">
            <v>1</v>
          </cell>
          <cell r="E139" t="str">
            <v xml:space="preserve">CUVE DE RELEVAGE D600 + COUVERCLE </v>
          </cell>
          <cell r="F139">
            <v>206.99</v>
          </cell>
          <cell r="H139" t="str">
            <v>MCUVE600</v>
          </cell>
          <cell r="I139">
            <v>138.58000000000001</v>
          </cell>
          <cell r="J139">
            <v>1</v>
          </cell>
          <cell r="K139">
            <v>138.58000000000001</v>
          </cell>
          <cell r="L139">
            <v>138.58000000000001</v>
          </cell>
          <cell r="M139">
            <v>138.58000000000001</v>
          </cell>
          <cell r="N139">
            <v>138.58000000000001</v>
          </cell>
          <cell r="O139">
            <v>138.58000000000001</v>
          </cell>
          <cell r="P139">
            <v>138.58000000000001</v>
          </cell>
          <cell r="Q139">
            <v>206.99</v>
          </cell>
          <cell r="R139">
            <v>207.87</v>
          </cell>
          <cell r="S139">
            <v>207.87</v>
          </cell>
          <cell r="T139">
            <v>206.99</v>
          </cell>
          <cell r="U139">
            <v>207.87</v>
          </cell>
          <cell r="V139">
            <v>207.87</v>
          </cell>
        </row>
        <row r="140">
          <cell r="B140"/>
          <cell r="D140">
            <v>1</v>
          </cell>
          <cell r="E140" t="str">
            <v>JOINT FORSHEDA D100</v>
          </cell>
          <cell r="F140">
            <v>4.87</v>
          </cell>
          <cell r="H140" t="str">
            <v>MJOI100</v>
          </cell>
          <cell r="I140">
            <v>0.94</v>
          </cell>
          <cell r="J140">
            <v>1</v>
          </cell>
          <cell r="K140">
            <v>0.94</v>
          </cell>
          <cell r="L140">
            <v>2.1800000000000002</v>
          </cell>
          <cell r="M140">
            <v>0.94</v>
          </cell>
          <cell r="N140">
            <v>0.94</v>
          </cell>
          <cell r="O140">
            <v>2.1800000000000002</v>
          </cell>
          <cell r="P140">
            <v>0.94</v>
          </cell>
          <cell r="Q140">
            <v>4.87</v>
          </cell>
          <cell r="R140">
            <v>4.9050000000000002</v>
          </cell>
          <cell r="S140">
            <v>2.1149999999999998</v>
          </cell>
          <cell r="T140">
            <v>4.87</v>
          </cell>
          <cell r="U140">
            <v>4.9050000000000002</v>
          </cell>
          <cell r="V140">
            <v>2.1149999999999998</v>
          </cell>
        </row>
        <row r="141">
          <cell r="B141"/>
          <cell r="D141">
            <v>1</v>
          </cell>
          <cell r="E141" t="str">
            <v>JOINT FORSHEDA D50</v>
          </cell>
          <cell r="F141">
            <v>4.9400000000000004</v>
          </cell>
          <cell r="H141" t="str">
            <v>MJOI50</v>
          </cell>
          <cell r="I141">
            <v>2.57</v>
          </cell>
          <cell r="J141">
            <v>1</v>
          </cell>
          <cell r="K141">
            <v>2.57</v>
          </cell>
          <cell r="L141">
            <v>2.57</v>
          </cell>
          <cell r="M141">
            <v>0.92</v>
          </cell>
          <cell r="N141">
            <v>2.57</v>
          </cell>
          <cell r="O141">
            <v>2.57</v>
          </cell>
          <cell r="P141">
            <v>0.92</v>
          </cell>
          <cell r="Q141">
            <v>4.9400000000000004</v>
          </cell>
          <cell r="R141">
            <v>5.7824999999999998</v>
          </cell>
          <cell r="S141">
            <v>2.0700000000000003</v>
          </cell>
          <cell r="T141">
            <v>4.9400000000000004</v>
          </cell>
          <cell r="U141">
            <v>5.7824999999999998</v>
          </cell>
          <cell r="V141">
            <v>2.0700000000000003</v>
          </cell>
        </row>
        <row r="142">
          <cell r="B142"/>
          <cell r="D142">
            <v>3</v>
          </cell>
          <cell r="E142" t="str">
            <v>REHAUSSE DE CUVE DE RELEVAGE D600</v>
          </cell>
          <cell r="F142">
            <v>30.45</v>
          </cell>
          <cell r="H142" t="str">
            <v>MREHASPR</v>
          </cell>
          <cell r="I142">
            <v>0</v>
          </cell>
          <cell r="J142">
            <v>1</v>
          </cell>
          <cell r="K142">
            <v>0</v>
          </cell>
          <cell r="L142">
            <v>0</v>
          </cell>
          <cell r="M142">
            <v>0</v>
          </cell>
          <cell r="N142">
            <v>0</v>
          </cell>
          <cell r="O142">
            <v>0</v>
          </cell>
          <cell r="P142">
            <v>0</v>
          </cell>
          <cell r="Q142">
            <v>30.45</v>
          </cell>
          <cell r="R142">
            <v>0</v>
          </cell>
          <cell r="S142">
            <v>0</v>
          </cell>
          <cell r="T142">
            <v>91.35</v>
          </cell>
          <cell r="U142">
            <v>0</v>
          </cell>
          <cell r="V142">
            <v>0</v>
          </cell>
        </row>
        <row r="143">
          <cell r="B143"/>
          <cell r="D143">
            <v>1</v>
          </cell>
          <cell r="E143" t="str">
            <v>ELECTROPOMPE RIGHT M 75 D50 FILETE</v>
          </cell>
          <cell r="F143">
            <v>191.42</v>
          </cell>
          <cell r="H143" t="str">
            <v>MRIGHT75</v>
          </cell>
          <cell r="I143">
            <v>133</v>
          </cell>
          <cell r="J143">
            <v>1</v>
          </cell>
          <cell r="K143">
            <v>133</v>
          </cell>
          <cell r="L143">
            <v>133</v>
          </cell>
          <cell r="M143">
            <v>149</v>
          </cell>
          <cell r="N143">
            <v>133</v>
          </cell>
          <cell r="O143">
            <v>133</v>
          </cell>
          <cell r="P143">
            <v>149</v>
          </cell>
          <cell r="Q143">
            <v>191.42</v>
          </cell>
          <cell r="R143">
            <v>199.5</v>
          </cell>
          <cell r="S143">
            <v>223.5</v>
          </cell>
          <cell r="T143">
            <v>191.42</v>
          </cell>
          <cell r="U143">
            <v>199.5</v>
          </cell>
          <cell r="V143">
            <v>223.5</v>
          </cell>
        </row>
        <row r="144">
          <cell r="B144"/>
          <cell r="D144">
            <v>1.6</v>
          </cell>
          <cell r="E144" t="str">
            <v>TUBE DE 3M PVC PRESSION 63X4.7 PN16</v>
          </cell>
          <cell r="F144">
            <v>12.91</v>
          </cell>
          <cell r="H144" t="str">
            <v>PVC6316</v>
          </cell>
          <cell r="I144">
            <v>4.7300000000000004</v>
          </cell>
          <cell r="J144">
            <v>0.33</v>
          </cell>
          <cell r="K144">
            <v>14.333333333333334</v>
          </cell>
          <cell r="L144">
            <v>4.7320000000000002</v>
          </cell>
          <cell r="M144">
            <v>4.7779999999999996</v>
          </cell>
          <cell r="N144">
            <v>22.933333333333337</v>
          </cell>
          <cell r="O144">
            <v>7.571200000000001</v>
          </cell>
          <cell r="P144">
            <v>7.6448</v>
          </cell>
          <cell r="Q144">
            <v>12.91</v>
          </cell>
          <cell r="R144">
            <v>6.2935600000000003</v>
          </cell>
          <cell r="S144">
            <v>6.3547399999999996</v>
          </cell>
          <cell r="T144">
            <v>20.656000000000002</v>
          </cell>
          <cell r="U144">
            <v>10.069696</v>
          </cell>
          <cell r="V144">
            <v>10.167584</v>
          </cell>
        </row>
        <row r="145">
          <cell r="B145"/>
          <cell r="D145">
            <v>1</v>
          </cell>
          <cell r="E145" t="str">
            <v>VANNE A BILLE FEM/FEM ORION D63</v>
          </cell>
          <cell r="F145">
            <v>9.56</v>
          </cell>
          <cell r="H145" t="str">
            <v>VAC63</v>
          </cell>
          <cell r="I145">
            <v>8.09</v>
          </cell>
          <cell r="J145">
            <v>1</v>
          </cell>
          <cell r="K145">
            <v>8.09</v>
          </cell>
          <cell r="L145">
            <v>8.0869999999999997</v>
          </cell>
          <cell r="M145">
            <v>8.0869999999999997</v>
          </cell>
          <cell r="N145">
            <v>8.09</v>
          </cell>
          <cell r="O145">
            <v>8.0869999999999997</v>
          </cell>
          <cell r="P145">
            <v>8.0869999999999997</v>
          </cell>
          <cell r="Q145">
            <v>9.56</v>
          </cell>
          <cell r="R145">
            <v>10.108750000000001</v>
          </cell>
          <cell r="S145">
            <v>10.108750000000001</v>
          </cell>
          <cell r="T145">
            <v>9.56</v>
          </cell>
          <cell r="U145">
            <v>10.108750000000001</v>
          </cell>
          <cell r="V145">
            <v>10.108750000000001</v>
          </cell>
        </row>
        <row r="146">
          <cell r="B146"/>
          <cell r="D146">
            <v>1</v>
          </cell>
          <cell r="E146" t="str">
            <v>TRAVERSEE DE PAROI 50/63X2</v>
          </cell>
          <cell r="F146">
            <v>9.64</v>
          </cell>
          <cell r="H146" t="str">
            <v>VDL516048</v>
          </cell>
          <cell r="I146">
            <v>7.94</v>
          </cell>
          <cell r="J146">
            <v>1</v>
          </cell>
          <cell r="K146">
            <v>7.94</v>
          </cell>
          <cell r="L146">
            <v>7.9420000000000002</v>
          </cell>
          <cell r="M146">
            <v>7.9420000000000002</v>
          </cell>
          <cell r="N146">
            <v>7.94</v>
          </cell>
          <cell r="O146">
            <v>7.9420000000000002</v>
          </cell>
          <cell r="P146">
            <v>7.9420000000000002</v>
          </cell>
          <cell r="Q146">
            <v>9.64</v>
          </cell>
          <cell r="R146">
            <v>9.9275000000000002</v>
          </cell>
          <cell r="S146">
            <v>9.9275000000000002</v>
          </cell>
          <cell r="T146">
            <v>9.64</v>
          </cell>
          <cell r="U146">
            <v>9.9275000000000002</v>
          </cell>
          <cell r="V146">
            <v>9.9275000000000002</v>
          </cell>
        </row>
        <row r="147">
          <cell r="B147" t="str">
            <v>SPR-2100-50</v>
          </cell>
          <cell r="N147">
            <v>455.41333333333336</v>
          </cell>
          <cell r="O147" t="e">
            <v>#N/A</v>
          </cell>
          <cell r="P147" t="e">
            <v>#N/A</v>
          </cell>
          <cell r="T147">
            <v>760.57599999999991</v>
          </cell>
          <cell r="U147" t="e">
            <v>#N/A</v>
          </cell>
          <cell r="V147" t="e">
            <v>#N/A</v>
          </cell>
        </row>
        <row r="148">
          <cell r="B148"/>
          <cell r="D148">
            <v>2</v>
          </cell>
          <cell r="E148" t="str">
            <v>PRESSE ETOUPE PG13.5 F7MM AVEC CE</v>
          </cell>
          <cell r="F148">
            <v>0.68</v>
          </cell>
          <cell r="H148">
            <v>101006</v>
          </cell>
          <cell r="I148">
            <v>0.23</v>
          </cell>
          <cell r="J148">
            <v>1</v>
          </cell>
          <cell r="K148">
            <v>0.23</v>
          </cell>
          <cell r="L148">
            <v>0.22953999999999999</v>
          </cell>
          <cell r="M148">
            <v>0.22953999999999999</v>
          </cell>
          <cell r="N148">
            <v>0.46</v>
          </cell>
          <cell r="O148">
            <v>0.45907999999999999</v>
          </cell>
          <cell r="P148">
            <v>0.45907999999999999</v>
          </cell>
          <cell r="Q148">
            <v>0.68</v>
          </cell>
          <cell r="R148">
            <v>0.68862000000000001</v>
          </cell>
          <cell r="S148">
            <v>0.68862000000000001</v>
          </cell>
          <cell r="T148">
            <v>1.36</v>
          </cell>
          <cell r="U148">
            <v>1.37724</v>
          </cell>
          <cell r="V148">
            <v>1.37724</v>
          </cell>
        </row>
        <row r="149">
          <cell r="B149"/>
          <cell r="D149">
            <v>1</v>
          </cell>
          <cell r="E149" t="str">
            <v xml:space="preserve">CROCHET INOX </v>
          </cell>
          <cell r="F149">
            <v>2.2400000000000002</v>
          </cell>
          <cell r="H149">
            <v>101007</v>
          </cell>
          <cell r="I149">
            <v>1.5</v>
          </cell>
          <cell r="J149">
            <v>1</v>
          </cell>
          <cell r="K149">
            <v>1.5</v>
          </cell>
          <cell r="L149">
            <v>1.5</v>
          </cell>
          <cell r="M149">
            <v>1.5</v>
          </cell>
          <cell r="N149">
            <v>1.5</v>
          </cell>
          <cell r="O149">
            <v>1.5</v>
          </cell>
          <cell r="P149">
            <v>1.5</v>
          </cell>
          <cell r="Q149">
            <v>2.2400000000000002</v>
          </cell>
          <cell r="R149">
            <v>2.25</v>
          </cell>
          <cell r="S149">
            <v>2.25</v>
          </cell>
          <cell r="T149">
            <v>2.2400000000000002</v>
          </cell>
          <cell r="U149">
            <v>2.25</v>
          </cell>
          <cell r="V149">
            <v>2.25</v>
          </cell>
        </row>
        <row r="150">
          <cell r="B150"/>
          <cell r="D150">
            <v>1</v>
          </cell>
          <cell r="E150" t="str">
            <v xml:space="preserve">CLAPET Y D63 </v>
          </cell>
          <cell r="F150">
            <v>39.22</v>
          </cell>
          <cell r="H150">
            <v>1510064</v>
          </cell>
          <cell r="I150">
            <v>24.96</v>
          </cell>
          <cell r="J150">
            <v>1</v>
          </cell>
          <cell r="K150">
            <v>24.96</v>
          </cell>
          <cell r="L150">
            <v>24.954999999999998</v>
          </cell>
          <cell r="M150">
            <v>24.954999999999998</v>
          </cell>
          <cell r="N150">
            <v>24.96</v>
          </cell>
          <cell r="O150">
            <v>24.954999999999998</v>
          </cell>
          <cell r="P150">
            <v>24.954999999999998</v>
          </cell>
          <cell r="Q150">
            <v>39.22</v>
          </cell>
          <cell r="R150">
            <v>37.432499999999997</v>
          </cell>
          <cell r="S150">
            <v>37.432499999999997</v>
          </cell>
          <cell r="T150">
            <v>39.22</v>
          </cell>
          <cell r="U150">
            <v>37.432499999999997</v>
          </cell>
          <cell r="V150">
            <v>37.432499999999997</v>
          </cell>
        </row>
        <row r="151">
          <cell r="B151"/>
          <cell r="D151">
            <v>1.6</v>
          </cell>
          <cell r="E151" t="str">
            <v>CHAINE INOX DIAM 4 32/8 (LE ML)</v>
          </cell>
          <cell r="F151">
            <v>4.3499999999999996</v>
          </cell>
          <cell r="H151" t="str">
            <v>316L/4404</v>
          </cell>
          <cell r="I151">
            <v>2.9</v>
          </cell>
          <cell r="J151">
            <v>1</v>
          </cell>
          <cell r="K151">
            <v>2.9</v>
          </cell>
          <cell r="L151">
            <v>2.9</v>
          </cell>
          <cell r="M151">
            <v>2.9</v>
          </cell>
          <cell r="N151">
            <v>4.6399999999999997</v>
          </cell>
          <cell r="O151">
            <v>4.6399999999999997</v>
          </cell>
          <cell r="P151">
            <v>4.6399999999999997</v>
          </cell>
          <cell r="Q151">
            <v>4.3499999999999996</v>
          </cell>
          <cell r="R151">
            <v>4.3499999999999996</v>
          </cell>
          <cell r="S151">
            <v>4.3499999999999996</v>
          </cell>
          <cell r="T151">
            <v>6.96</v>
          </cell>
          <cell r="U151">
            <v>6.96</v>
          </cell>
          <cell r="V151">
            <v>6.96</v>
          </cell>
        </row>
        <row r="152">
          <cell r="B152"/>
          <cell r="D152">
            <v>2</v>
          </cell>
          <cell r="E152" t="str">
            <v>COUDE 45 PVC D63 FEM/FEM</v>
          </cell>
          <cell r="F152">
            <v>1.07</v>
          </cell>
          <cell r="H152" t="str">
            <v>C4563</v>
          </cell>
          <cell r="I152">
            <v>0.91</v>
          </cell>
          <cell r="J152">
            <v>1</v>
          </cell>
          <cell r="K152">
            <v>0.91</v>
          </cell>
          <cell r="L152">
            <v>0.91400000000000003</v>
          </cell>
          <cell r="M152">
            <v>1.0049999999999999</v>
          </cell>
          <cell r="N152">
            <v>1.82</v>
          </cell>
          <cell r="O152">
            <v>1.8280000000000001</v>
          </cell>
          <cell r="P152">
            <v>2.0099999999999998</v>
          </cell>
          <cell r="Q152">
            <v>1.07</v>
          </cell>
          <cell r="R152">
            <v>1.1425000000000001</v>
          </cell>
          <cell r="S152">
            <v>1.2562499999999999</v>
          </cell>
          <cell r="T152">
            <v>2.14</v>
          </cell>
          <cell r="U152">
            <v>2.2850000000000001</v>
          </cell>
          <cell r="V152">
            <v>2.5124999999999997</v>
          </cell>
        </row>
        <row r="153">
          <cell r="B153"/>
          <cell r="D153">
            <v>2</v>
          </cell>
          <cell r="E153" t="str">
            <v>COUDE 90  PVC D63 FEM/FEM</v>
          </cell>
          <cell r="F153">
            <v>0.96</v>
          </cell>
          <cell r="H153" t="str">
            <v>C9063</v>
          </cell>
          <cell r="I153">
            <v>0.77</v>
          </cell>
          <cell r="J153">
            <v>1</v>
          </cell>
          <cell r="K153">
            <v>0.77</v>
          </cell>
          <cell r="L153">
            <v>0.76900000000000002</v>
          </cell>
          <cell r="M153">
            <v>0.84599999999999997</v>
          </cell>
          <cell r="N153">
            <v>1.54</v>
          </cell>
          <cell r="O153">
            <v>1.538</v>
          </cell>
          <cell r="P153">
            <v>1.6919999999999999</v>
          </cell>
          <cell r="Q153">
            <v>0.96</v>
          </cell>
          <cell r="R153">
            <v>0.96125000000000005</v>
          </cell>
          <cell r="S153">
            <v>1.0574999999999999</v>
          </cell>
          <cell r="T153">
            <v>1.92</v>
          </cell>
          <cell r="U153">
            <v>1.9225000000000001</v>
          </cell>
          <cell r="V153">
            <v>2.1149999999999998</v>
          </cell>
        </row>
        <row r="154">
          <cell r="B154"/>
          <cell r="D154">
            <v>1</v>
          </cell>
          <cell r="E154" t="str">
            <v>EMBOUT ADAPTATION 63X50X2</v>
          </cell>
          <cell r="F154">
            <v>0.77</v>
          </cell>
          <cell r="H154" t="str">
            <v>EF63502</v>
          </cell>
          <cell r="I154">
            <v>0.61</v>
          </cell>
          <cell r="J154">
            <v>1</v>
          </cell>
          <cell r="K154">
            <v>0.61</v>
          </cell>
          <cell r="L154">
            <v>0.61299999999999999</v>
          </cell>
          <cell r="M154">
            <v>0.67400000000000004</v>
          </cell>
          <cell r="N154">
            <v>0.61</v>
          </cell>
          <cell r="O154">
            <v>0.61299999999999999</v>
          </cell>
          <cell r="P154">
            <v>0.67400000000000004</v>
          </cell>
          <cell r="Q154">
            <v>0.77</v>
          </cell>
          <cell r="R154">
            <v>0.81529000000000007</v>
          </cell>
          <cell r="S154">
            <v>0.89642000000000011</v>
          </cell>
          <cell r="T154">
            <v>0.77</v>
          </cell>
          <cell r="U154">
            <v>0.81529000000000007</v>
          </cell>
          <cell r="V154">
            <v>0.89642000000000011</v>
          </cell>
        </row>
        <row r="155">
          <cell r="B155"/>
          <cell r="D155">
            <v>1</v>
          </cell>
          <cell r="E155" t="str">
            <v>EMBOUT ADAPTATION 63X50X2</v>
          </cell>
          <cell r="F155">
            <v>0.77</v>
          </cell>
          <cell r="H155" t="str">
            <v>EF63502</v>
          </cell>
          <cell r="I155">
            <v>0.61</v>
          </cell>
          <cell r="J155">
            <v>1</v>
          </cell>
          <cell r="K155">
            <v>0.61</v>
          </cell>
          <cell r="L155">
            <v>0.61299999999999999</v>
          </cell>
          <cell r="M155">
            <v>0.67400000000000004</v>
          </cell>
          <cell r="N155">
            <v>0.61</v>
          </cell>
          <cell r="O155">
            <v>0.61299999999999999</v>
          </cell>
          <cell r="P155">
            <v>0.67400000000000004</v>
          </cell>
          <cell r="Q155">
            <v>0.77</v>
          </cell>
          <cell r="R155">
            <v>0.81529000000000007</v>
          </cell>
          <cell r="S155">
            <v>0.89642000000000011</v>
          </cell>
          <cell r="T155">
            <v>0.77</v>
          </cell>
          <cell r="U155">
            <v>0.81529000000000007</v>
          </cell>
          <cell r="V155">
            <v>0.89642000000000011</v>
          </cell>
        </row>
        <row r="156">
          <cell r="B156"/>
          <cell r="D156">
            <v>1</v>
          </cell>
          <cell r="E156" t="str">
            <v>EMBOUT ADAPTATION 75X63X2</v>
          </cell>
          <cell r="F156">
            <v>1.18</v>
          </cell>
          <cell r="H156" t="str">
            <v>EF75632</v>
          </cell>
          <cell r="I156">
            <v>1.03</v>
          </cell>
          <cell r="J156">
            <v>1</v>
          </cell>
          <cell r="K156">
            <v>1.03</v>
          </cell>
          <cell r="L156">
            <v>1.0329999999999999</v>
          </cell>
          <cell r="M156">
            <v>1.0329999999999999</v>
          </cell>
          <cell r="N156">
            <v>1.03</v>
          </cell>
          <cell r="O156">
            <v>1.0329999999999999</v>
          </cell>
          <cell r="P156">
            <v>1.0329999999999999</v>
          </cell>
          <cell r="Q156">
            <v>1.18</v>
          </cell>
          <cell r="R156">
            <v>1.2912499999999998</v>
          </cell>
          <cell r="S156">
            <v>1.2912499999999998</v>
          </cell>
          <cell r="T156">
            <v>1.18</v>
          </cell>
          <cell r="U156">
            <v>1.2912499999999998</v>
          </cell>
          <cell r="V156">
            <v>1.2912499999999998</v>
          </cell>
        </row>
        <row r="157">
          <cell r="B157"/>
          <cell r="D157">
            <v>1</v>
          </cell>
          <cell r="E157" t="str">
            <v>OVERFLOW ALARM BOX 220V 20M DE CABLE</v>
          </cell>
          <cell r="F157">
            <v>141.36000000000001</v>
          </cell>
          <cell r="H157" t="str">
            <v>MALARME</v>
          </cell>
          <cell r="I157">
            <v>89</v>
          </cell>
          <cell r="J157">
            <v>1</v>
          </cell>
          <cell r="K157">
            <v>89</v>
          </cell>
          <cell r="L157">
            <v>89</v>
          </cell>
          <cell r="M157">
            <v>89</v>
          </cell>
          <cell r="N157">
            <v>89</v>
          </cell>
          <cell r="O157">
            <v>89</v>
          </cell>
          <cell r="P157">
            <v>89</v>
          </cell>
          <cell r="Q157">
            <v>141.36000000000001</v>
          </cell>
          <cell r="R157">
            <v>133.5</v>
          </cell>
          <cell r="S157">
            <v>133.5</v>
          </cell>
          <cell r="T157">
            <v>141.36000000000001</v>
          </cell>
          <cell r="U157">
            <v>133.5</v>
          </cell>
          <cell r="V157">
            <v>133.5</v>
          </cell>
        </row>
        <row r="158">
          <cell r="B158"/>
          <cell r="D158">
            <v>2</v>
          </cell>
          <cell r="E158" t="str">
            <v>CONNECTEUR 3 POLES</v>
          </cell>
          <cell r="F158">
            <v>11.25</v>
          </cell>
          <cell r="H158" t="str">
            <v>MCONECT</v>
          </cell>
          <cell r="I158">
            <v>7.4</v>
          </cell>
          <cell r="J158">
            <v>1</v>
          </cell>
          <cell r="K158">
            <v>7.4</v>
          </cell>
          <cell r="L158">
            <v>7.4</v>
          </cell>
          <cell r="M158">
            <v>7.4</v>
          </cell>
          <cell r="N158">
            <v>14.8</v>
          </cell>
          <cell r="O158">
            <v>14.8</v>
          </cell>
          <cell r="P158">
            <v>14.8</v>
          </cell>
          <cell r="Q158">
            <v>11.25</v>
          </cell>
          <cell r="R158">
            <v>11.100000000000001</v>
          </cell>
          <cell r="S158">
            <v>11.100000000000001</v>
          </cell>
          <cell r="T158">
            <v>22.5</v>
          </cell>
          <cell r="U158">
            <v>22.200000000000003</v>
          </cell>
          <cell r="V158">
            <v>22.200000000000003</v>
          </cell>
        </row>
        <row r="159">
          <cell r="B159"/>
          <cell r="D159">
            <v>1</v>
          </cell>
          <cell r="E159" t="str">
            <v xml:space="preserve">CUVE DE RELEVAGE D600 + COUVERCLE </v>
          </cell>
          <cell r="F159">
            <v>206.99</v>
          </cell>
          <cell r="H159" t="str">
            <v>MCUVE600</v>
          </cell>
          <cell r="I159">
            <v>138.58000000000001</v>
          </cell>
          <cell r="J159">
            <v>1</v>
          </cell>
          <cell r="K159">
            <v>138.58000000000001</v>
          </cell>
          <cell r="L159">
            <v>138.58000000000001</v>
          </cell>
          <cell r="M159">
            <v>138.58000000000001</v>
          </cell>
          <cell r="N159">
            <v>138.58000000000001</v>
          </cell>
          <cell r="O159">
            <v>138.58000000000001</v>
          </cell>
          <cell r="P159">
            <v>138.58000000000001</v>
          </cell>
          <cell r="Q159">
            <v>206.99</v>
          </cell>
          <cell r="R159">
            <v>207.87</v>
          </cell>
          <cell r="S159">
            <v>207.87</v>
          </cell>
          <cell r="T159">
            <v>206.99</v>
          </cell>
          <cell r="U159">
            <v>207.87</v>
          </cell>
          <cell r="V159">
            <v>207.87</v>
          </cell>
        </row>
        <row r="160">
          <cell r="B160"/>
          <cell r="D160">
            <v>1</v>
          </cell>
          <cell r="E160" t="str">
            <v>ELECTROPOMPE DW VOX M 75 D63 FILETE</v>
          </cell>
          <cell r="F160">
            <v>315.06</v>
          </cell>
          <cell r="H160" t="str">
            <v>MDWVOX75</v>
          </cell>
          <cell r="I160">
            <v>235</v>
          </cell>
          <cell r="J160">
            <v>1</v>
          </cell>
          <cell r="K160">
            <v>235</v>
          </cell>
          <cell r="L160">
            <v>235</v>
          </cell>
          <cell r="M160">
            <v>271</v>
          </cell>
          <cell r="N160">
            <v>235</v>
          </cell>
          <cell r="O160">
            <v>235</v>
          </cell>
          <cell r="P160">
            <v>271</v>
          </cell>
          <cell r="Q160">
            <v>315.06</v>
          </cell>
          <cell r="R160">
            <v>312.55</v>
          </cell>
          <cell r="S160">
            <v>360.43</v>
          </cell>
          <cell r="T160">
            <v>315.06</v>
          </cell>
          <cell r="U160">
            <v>312.55</v>
          </cell>
          <cell r="V160">
            <v>360.43</v>
          </cell>
        </row>
        <row r="161">
          <cell r="B161"/>
          <cell r="D161">
            <v>1</v>
          </cell>
          <cell r="E161" t="str">
            <v>JOINT FORSHEDA D100</v>
          </cell>
          <cell r="F161">
            <v>4.87</v>
          </cell>
          <cell r="H161" t="str">
            <v>MJOI100</v>
          </cell>
          <cell r="I161">
            <v>0.94</v>
          </cell>
          <cell r="J161">
            <v>1</v>
          </cell>
          <cell r="K161">
            <v>0.94</v>
          </cell>
          <cell r="L161">
            <v>2.1800000000000002</v>
          </cell>
          <cell r="M161">
            <v>0.94</v>
          </cell>
          <cell r="N161">
            <v>0.94</v>
          </cell>
          <cell r="O161">
            <v>2.1800000000000002</v>
          </cell>
          <cell r="P161">
            <v>0.94</v>
          </cell>
          <cell r="Q161">
            <v>4.87</v>
          </cell>
          <cell r="R161">
            <v>4.9050000000000002</v>
          </cell>
          <cell r="S161">
            <v>2.1149999999999998</v>
          </cell>
          <cell r="T161">
            <v>4.87</v>
          </cell>
          <cell r="U161">
            <v>4.9050000000000002</v>
          </cell>
          <cell r="V161">
            <v>2.1149999999999998</v>
          </cell>
        </row>
        <row r="162">
          <cell r="B162"/>
          <cell r="D162">
            <v>1</v>
          </cell>
          <cell r="E162" t="str">
            <v>JOINT FORSHEDA D50</v>
          </cell>
          <cell r="F162">
            <v>4.9400000000000004</v>
          </cell>
          <cell r="H162" t="str">
            <v>MJOI50</v>
          </cell>
          <cell r="I162">
            <v>2.57</v>
          </cell>
          <cell r="J162">
            <v>1</v>
          </cell>
          <cell r="K162">
            <v>2.57</v>
          </cell>
          <cell r="L162">
            <v>2.57</v>
          </cell>
          <cell r="M162">
            <v>0.92</v>
          </cell>
          <cell r="N162">
            <v>2.57</v>
          </cell>
          <cell r="O162">
            <v>2.57</v>
          </cell>
          <cell r="P162">
            <v>0.92</v>
          </cell>
          <cell r="Q162">
            <v>4.9400000000000004</v>
          </cell>
          <cell r="R162">
            <v>5.7824999999999998</v>
          </cell>
          <cell r="S162">
            <v>2.0700000000000003</v>
          </cell>
          <cell r="T162">
            <v>4.9400000000000004</v>
          </cell>
          <cell r="U162">
            <v>5.7824999999999998</v>
          </cell>
          <cell r="V162">
            <v>2.0700000000000003</v>
          </cell>
        </row>
        <row r="163">
          <cell r="B163"/>
          <cell r="D163">
            <v>3</v>
          </cell>
          <cell r="E163" t="str">
            <v>REHAUSSE DE CUVE DE RELEVAGE D600</v>
          </cell>
          <cell r="F163">
            <v>30.45</v>
          </cell>
          <cell r="H163" t="str">
            <v>MREHASPR</v>
          </cell>
          <cell r="I163">
            <v>0</v>
          </cell>
          <cell r="J163">
            <v>1</v>
          </cell>
          <cell r="K163">
            <v>0</v>
          </cell>
          <cell r="L163">
            <v>0</v>
          </cell>
          <cell r="M163">
            <v>0</v>
          </cell>
          <cell r="N163">
            <v>0</v>
          </cell>
          <cell r="O163">
            <v>0</v>
          </cell>
          <cell r="P163">
            <v>0</v>
          </cell>
          <cell r="Q163">
            <v>30.45</v>
          </cell>
          <cell r="R163">
            <v>0</v>
          </cell>
          <cell r="S163">
            <v>0</v>
          </cell>
          <cell r="T163">
            <v>91.35</v>
          </cell>
          <cell r="U163">
            <v>0</v>
          </cell>
          <cell r="V163">
            <v>0</v>
          </cell>
        </row>
        <row r="164">
          <cell r="B164"/>
          <cell r="D164">
            <v>1.6</v>
          </cell>
          <cell r="E164" t="str">
            <v>TUBE DE 3M PVC PRESSION 63X4.7 PN16</v>
          </cell>
          <cell r="F164">
            <v>12.91</v>
          </cell>
          <cell r="H164" t="str">
            <v>PVC6316</v>
          </cell>
          <cell r="I164">
            <v>4.7300000000000004</v>
          </cell>
          <cell r="J164">
            <v>0.33</v>
          </cell>
          <cell r="K164">
            <v>14.333333333333334</v>
          </cell>
          <cell r="L164">
            <v>4.7320000000000002</v>
          </cell>
          <cell r="M164">
            <v>4.7779999999999996</v>
          </cell>
          <cell r="N164">
            <v>22.933333333333337</v>
          </cell>
          <cell r="O164">
            <v>7.571200000000001</v>
          </cell>
          <cell r="P164">
            <v>7.6448</v>
          </cell>
          <cell r="Q164">
            <v>12.91</v>
          </cell>
          <cell r="R164">
            <v>6.2935600000000003</v>
          </cell>
          <cell r="S164">
            <v>6.3547399999999996</v>
          </cell>
          <cell r="T164">
            <v>20.656000000000002</v>
          </cell>
          <cell r="U164">
            <v>10.069696</v>
          </cell>
          <cell r="V164">
            <v>10.167584</v>
          </cell>
        </row>
        <row r="165">
          <cell r="B165"/>
          <cell r="D165">
            <v>1</v>
          </cell>
          <cell r="E165" t="str">
            <v>VANNE A BILLE FEM/FEM ORION D63</v>
          </cell>
          <cell r="F165">
            <v>9.56</v>
          </cell>
          <cell r="H165" t="str">
            <v>VAC63</v>
          </cell>
          <cell r="I165">
            <v>8.09</v>
          </cell>
          <cell r="J165">
            <v>1</v>
          </cell>
          <cell r="K165">
            <v>8.09</v>
          </cell>
          <cell r="L165">
            <v>8.0869999999999997</v>
          </cell>
          <cell r="M165">
            <v>8.0869999999999997</v>
          </cell>
          <cell r="N165">
            <v>8.09</v>
          </cell>
          <cell r="O165">
            <v>8.0869999999999997</v>
          </cell>
          <cell r="P165">
            <v>8.0869999999999997</v>
          </cell>
          <cell r="Q165">
            <v>9.56</v>
          </cell>
          <cell r="R165">
            <v>10.108750000000001</v>
          </cell>
          <cell r="S165">
            <v>10.108750000000001</v>
          </cell>
          <cell r="T165">
            <v>9.56</v>
          </cell>
          <cell r="U165">
            <v>10.108750000000001</v>
          </cell>
          <cell r="V165">
            <v>10.108750000000001</v>
          </cell>
        </row>
        <row r="166">
          <cell r="B166"/>
          <cell r="D166">
            <v>1</v>
          </cell>
          <cell r="E166" t="str">
            <v>TRAVERSEE DE PAROI 50/63X2</v>
          </cell>
          <cell r="F166">
            <v>9.64</v>
          </cell>
          <cell r="H166" t="str">
            <v>VDL516048</v>
          </cell>
          <cell r="I166">
            <v>7.94</v>
          </cell>
          <cell r="J166">
            <v>1</v>
          </cell>
          <cell r="K166">
            <v>7.94</v>
          </cell>
          <cell r="L166">
            <v>7.9420000000000002</v>
          </cell>
          <cell r="M166">
            <v>7.9420000000000002</v>
          </cell>
          <cell r="N166">
            <v>7.94</v>
          </cell>
          <cell r="O166">
            <v>7.9420000000000002</v>
          </cell>
          <cell r="P166">
            <v>7.9420000000000002</v>
          </cell>
          <cell r="Q166">
            <v>9.64</v>
          </cell>
          <cell r="R166">
            <v>9.9275000000000002</v>
          </cell>
          <cell r="S166">
            <v>9.9275000000000002</v>
          </cell>
          <cell r="T166">
            <v>9.64</v>
          </cell>
          <cell r="U166">
            <v>9.9275000000000002</v>
          </cell>
          <cell r="V166">
            <v>9.9275000000000002</v>
          </cell>
        </row>
        <row r="167">
          <cell r="B167" t="str">
            <v>SPR-2100-63</v>
          </cell>
          <cell r="N167">
            <v>557.02333333333343</v>
          </cell>
          <cell r="O167">
            <v>542.90927999999997</v>
          </cell>
          <cell r="P167">
            <v>576.55088000000012</v>
          </cell>
          <cell r="T167">
            <v>883.48599999999999</v>
          </cell>
          <cell r="U167">
            <v>772.06251600000007</v>
          </cell>
          <cell r="V167">
            <v>814.12016400000016</v>
          </cell>
        </row>
        <row r="168">
          <cell r="B168" t="str">
            <v>0-50</v>
          </cell>
          <cell r="D168">
            <v>2</v>
          </cell>
          <cell r="E168" t="str">
            <v>PRESSE ETOUPE PG13.5 F7MM AVEC CE</v>
          </cell>
          <cell r="F168">
            <v>0.68</v>
          </cell>
          <cell r="H168">
            <v>101006</v>
          </cell>
          <cell r="I168">
            <v>0.23</v>
          </cell>
          <cell r="J168">
            <v>1</v>
          </cell>
          <cell r="K168">
            <v>0.23</v>
          </cell>
          <cell r="L168">
            <v>0.22953999999999999</v>
          </cell>
          <cell r="M168">
            <v>0.22953999999999999</v>
          </cell>
          <cell r="N168">
            <v>0.46</v>
          </cell>
          <cell r="O168">
            <v>0.45907999999999999</v>
          </cell>
          <cell r="P168">
            <v>0.45907999999999999</v>
          </cell>
          <cell r="Q168">
            <v>0.68</v>
          </cell>
          <cell r="R168">
            <v>0.68862000000000001</v>
          </cell>
          <cell r="S168">
            <v>0.68862000000000001</v>
          </cell>
          <cell r="T168">
            <v>1.36</v>
          </cell>
          <cell r="U168">
            <v>1.37724</v>
          </cell>
          <cell r="V168">
            <v>1.37724</v>
          </cell>
        </row>
        <row r="169">
          <cell r="B169" t="str">
            <v>0-50</v>
          </cell>
          <cell r="D169">
            <v>1</v>
          </cell>
          <cell r="E169" t="str">
            <v xml:space="preserve">CROCHET INOX </v>
          </cell>
          <cell r="F169">
            <v>2.2400000000000002</v>
          </cell>
          <cell r="H169">
            <v>101007</v>
          </cell>
          <cell r="I169">
            <v>1.5</v>
          </cell>
          <cell r="J169">
            <v>1</v>
          </cell>
          <cell r="K169">
            <v>1.5</v>
          </cell>
          <cell r="L169">
            <v>1.5</v>
          </cell>
          <cell r="M169">
            <v>1.5</v>
          </cell>
          <cell r="N169">
            <v>1.5</v>
          </cell>
          <cell r="O169">
            <v>1.5</v>
          </cell>
          <cell r="P169">
            <v>1.5</v>
          </cell>
          <cell r="Q169">
            <v>2.2400000000000002</v>
          </cell>
          <cell r="R169">
            <v>2.25</v>
          </cell>
          <cell r="S169">
            <v>2.25</v>
          </cell>
          <cell r="T169">
            <v>2.2400000000000002</v>
          </cell>
          <cell r="U169">
            <v>2.25</v>
          </cell>
          <cell r="V169">
            <v>2.25</v>
          </cell>
        </row>
        <row r="170">
          <cell r="B170" t="str">
            <v>0-50</v>
          </cell>
          <cell r="D170">
            <v>1</v>
          </cell>
          <cell r="E170" t="str">
            <v xml:space="preserve">CLAPET Y D63 </v>
          </cell>
          <cell r="F170">
            <v>39.22</v>
          </cell>
          <cell r="H170">
            <v>1510064</v>
          </cell>
          <cell r="I170">
            <v>24.96</v>
          </cell>
          <cell r="J170">
            <v>1</v>
          </cell>
          <cell r="K170">
            <v>24.96</v>
          </cell>
          <cell r="L170">
            <v>24.954999999999998</v>
          </cell>
          <cell r="M170">
            <v>24.954999999999998</v>
          </cell>
          <cell r="N170">
            <v>24.96</v>
          </cell>
          <cell r="O170">
            <v>24.954999999999998</v>
          </cell>
          <cell r="P170">
            <v>24.954999999999998</v>
          </cell>
          <cell r="Q170">
            <v>39.22</v>
          </cell>
          <cell r="R170">
            <v>37.432499999999997</v>
          </cell>
          <cell r="S170">
            <v>37.432499999999997</v>
          </cell>
          <cell r="T170">
            <v>39.22</v>
          </cell>
          <cell r="U170">
            <v>37.432499999999997</v>
          </cell>
          <cell r="V170">
            <v>37.432499999999997</v>
          </cell>
        </row>
        <row r="171">
          <cell r="B171" t="str">
            <v>0-50</v>
          </cell>
          <cell r="D171">
            <v>0.7</v>
          </cell>
          <cell r="E171" t="str">
            <v>CHAINE INOX DIAM 4 32/8 (LE ML)</v>
          </cell>
          <cell r="F171">
            <v>4.3499999999999996</v>
          </cell>
          <cell r="H171" t="str">
            <v>316L/4404</v>
          </cell>
          <cell r="I171">
            <v>2.9</v>
          </cell>
          <cell r="J171">
            <v>1</v>
          </cell>
          <cell r="K171">
            <v>2.9</v>
          </cell>
          <cell r="L171">
            <v>2.9</v>
          </cell>
          <cell r="M171">
            <v>2.9</v>
          </cell>
          <cell r="N171">
            <v>2.0299999999999998</v>
          </cell>
          <cell r="O171">
            <v>2.0299999999999998</v>
          </cell>
          <cell r="P171">
            <v>2.0299999999999998</v>
          </cell>
          <cell r="Q171">
            <v>4.3499999999999996</v>
          </cell>
          <cell r="R171">
            <v>4.3499999999999996</v>
          </cell>
          <cell r="S171">
            <v>4.3499999999999996</v>
          </cell>
          <cell r="T171">
            <v>3.0449999999999995</v>
          </cell>
          <cell r="U171">
            <v>3.0449999999999995</v>
          </cell>
          <cell r="V171">
            <v>3.0449999999999995</v>
          </cell>
        </row>
        <row r="172">
          <cell r="B172" t="str">
            <v>0-50</v>
          </cell>
          <cell r="D172">
            <v>2</v>
          </cell>
          <cell r="E172" t="str">
            <v>COUDE 45 PVC D63 FEM/FEM</v>
          </cell>
          <cell r="F172">
            <v>1.07</v>
          </cell>
          <cell r="H172" t="str">
            <v>C4563</v>
          </cell>
          <cell r="I172">
            <v>0.91</v>
          </cell>
          <cell r="J172">
            <v>1</v>
          </cell>
          <cell r="K172">
            <v>0.91</v>
          </cell>
          <cell r="L172">
            <v>0.91400000000000003</v>
          </cell>
          <cell r="M172">
            <v>1.0049999999999999</v>
          </cell>
          <cell r="N172">
            <v>1.82</v>
          </cell>
          <cell r="O172">
            <v>1.8280000000000001</v>
          </cell>
          <cell r="P172">
            <v>2.0099999999999998</v>
          </cell>
          <cell r="Q172">
            <v>1.07</v>
          </cell>
          <cell r="R172">
            <v>1.1425000000000001</v>
          </cell>
          <cell r="S172">
            <v>1.2562499999999999</v>
          </cell>
          <cell r="T172">
            <v>2.14</v>
          </cell>
          <cell r="U172">
            <v>2.2850000000000001</v>
          </cell>
          <cell r="V172">
            <v>2.5124999999999997</v>
          </cell>
        </row>
        <row r="173">
          <cell r="B173" t="str">
            <v>0-50</v>
          </cell>
          <cell r="D173">
            <v>2</v>
          </cell>
          <cell r="E173" t="str">
            <v>COUDE 90  PVC D63 FEM/FEM</v>
          </cell>
          <cell r="F173">
            <v>0.96</v>
          </cell>
          <cell r="H173" t="str">
            <v>C9063</v>
          </cell>
          <cell r="I173">
            <v>0.77</v>
          </cell>
          <cell r="J173">
            <v>1</v>
          </cell>
          <cell r="K173">
            <v>0.77</v>
          </cell>
          <cell r="L173">
            <v>0.76900000000000002</v>
          </cell>
          <cell r="M173">
            <v>0.84599999999999997</v>
          </cell>
          <cell r="N173">
            <v>1.54</v>
          </cell>
          <cell r="O173">
            <v>1.538</v>
          </cell>
          <cell r="P173">
            <v>1.6919999999999999</v>
          </cell>
          <cell r="Q173">
            <v>0.96</v>
          </cell>
          <cell r="R173">
            <v>0.96125000000000005</v>
          </cell>
          <cell r="S173">
            <v>1.0574999999999999</v>
          </cell>
          <cell r="T173">
            <v>1.92</v>
          </cell>
          <cell r="U173">
            <v>1.9225000000000001</v>
          </cell>
          <cell r="V173">
            <v>2.1149999999999998</v>
          </cell>
        </row>
        <row r="174">
          <cell r="B174" t="str">
            <v>0-50</v>
          </cell>
          <cell r="D174">
            <v>1</v>
          </cell>
          <cell r="E174" t="str">
            <v>EMBOUT ADAPTATION 63X50X11/2</v>
          </cell>
          <cell r="F174">
            <v>1.5</v>
          </cell>
          <cell r="H174" t="str">
            <v>EF635011/2</v>
          </cell>
          <cell r="I174">
            <v>1</v>
          </cell>
          <cell r="J174">
            <v>1</v>
          </cell>
          <cell r="K174">
            <v>1</v>
          </cell>
          <cell r="L174" t="e">
            <v>#N/A</v>
          </cell>
          <cell r="M174" t="e">
            <v>#N/A</v>
          </cell>
          <cell r="N174">
            <v>1</v>
          </cell>
          <cell r="O174" t="e">
            <v>#N/A</v>
          </cell>
          <cell r="P174" t="e">
            <v>#N/A</v>
          </cell>
          <cell r="Q174">
            <v>1.5</v>
          </cell>
          <cell r="R174" t="e">
            <v>#N/A</v>
          </cell>
          <cell r="S174" t="e">
            <v>#N/A</v>
          </cell>
          <cell r="T174">
            <v>1.5</v>
          </cell>
          <cell r="U174" t="e">
            <v>#N/A</v>
          </cell>
          <cell r="V174" t="e">
            <v>#N/A</v>
          </cell>
        </row>
        <row r="175">
          <cell r="B175" t="str">
            <v>0-50</v>
          </cell>
          <cell r="D175">
            <v>1</v>
          </cell>
          <cell r="E175" t="str">
            <v>EMBOUT ADAPTATION 63X50X2</v>
          </cell>
          <cell r="F175">
            <v>0.77</v>
          </cell>
          <cell r="H175" t="str">
            <v>EF63502</v>
          </cell>
          <cell r="I175">
            <v>0.61</v>
          </cell>
          <cell r="J175">
            <v>1</v>
          </cell>
          <cell r="K175">
            <v>0.61</v>
          </cell>
          <cell r="L175">
            <v>0.61299999999999999</v>
          </cell>
          <cell r="M175">
            <v>0.67400000000000004</v>
          </cell>
          <cell r="N175">
            <v>0.61</v>
          </cell>
          <cell r="O175">
            <v>0.61299999999999999</v>
          </cell>
          <cell r="P175">
            <v>0.67400000000000004</v>
          </cell>
          <cell r="Q175">
            <v>0.77</v>
          </cell>
          <cell r="R175">
            <v>0.81529000000000007</v>
          </cell>
          <cell r="S175">
            <v>0.89642000000000011</v>
          </cell>
          <cell r="T175">
            <v>0.77</v>
          </cell>
          <cell r="U175">
            <v>0.81529000000000007</v>
          </cell>
          <cell r="V175">
            <v>0.89642000000000011</v>
          </cell>
        </row>
        <row r="176">
          <cell r="B176" t="str">
            <v>0-50</v>
          </cell>
          <cell r="D176">
            <v>1</v>
          </cell>
          <cell r="E176" t="str">
            <v>EMBOUT ADAPTATION 75X63X2</v>
          </cell>
          <cell r="F176">
            <v>1.18</v>
          </cell>
          <cell r="H176" t="str">
            <v>EF75632</v>
          </cell>
          <cell r="I176">
            <v>1.03</v>
          </cell>
          <cell r="J176">
            <v>1</v>
          </cell>
          <cell r="K176">
            <v>1.03</v>
          </cell>
          <cell r="L176">
            <v>1.0329999999999999</v>
          </cell>
          <cell r="M176">
            <v>1.0329999999999999</v>
          </cell>
          <cell r="N176">
            <v>1.03</v>
          </cell>
          <cell r="O176">
            <v>1.0329999999999999</v>
          </cell>
          <cell r="P176">
            <v>1.0329999999999999</v>
          </cell>
          <cell r="Q176">
            <v>1.18</v>
          </cell>
          <cell r="R176">
            <v>1.2912499999999998</v>
          </cell>
          <cell r="S176">
            <v>1.2912499999999998</v>
          </cell>
          <cell r="T176">
            <v>1.18</v>
          </cell>
          <cell r="U176">
            <v>1.2912499999999998</v>
          </cell>
          <cell r="V176">
            <v>1.2912499999999998</v>
          </cell>
        </row>
        <row r="177">
          <cell r="B177" t="str">
            <v>0-50</v>
          </cell>
          <cell r="C177" t="str">
            <v>MALARME</v>
          </cell>
          <cell r="D177">
            <v>1</v>
          </cell>
          <cell r="E177" t="str">
            <v>OVERFLOW ALARM BOX 220V 20M DE CABLE</v>
          </cell>
          <cell r="F177">
            <v>141.36000000000001</v>
          </cell>
          <cell r="H177" t="str">
            <v>MALARME</v>
          </cell>
          <cell r="I177">
            <v>89</v>
          </cell>
          <cell r="J177">
            <v>1</v>
          </cell>
          <cell r="K177">
            <v>89</v>
          </cell>
          <cell r="L177">
            <v>89</v>
          </cell>
          <cell r="M177">
            <v>89</v>
          </cell>
          <cell r="N177">
            <v>89</v>
          </cell>
          <cell r="O177">
            <v>89</v>
          </cell>
          <cell r="P177">
            <v>89</v>
          </cell>
          <cell r="Q177">
            <v>141.36000000000001</v>
          </cell>
          <cell r="R177">
            <v>133.5</v>
          </cell>
          <cell r="S177">
            <v>133.5</v>
          </cell>
          <cell r="T177">
            <v>141.36000000000001</v>
          </cell>
          <cell r="U177">
            <v>133.5</v>
          </cell>
          <cell r="V177">
            <v>133.5</v>
          </cell>
        </row>
        <row r="178">
          <cell r="B178" t="str">
            <v>0-50</v>
          </cell>
          <cell r="C178" t="str">
            <v>MCONECT</v>
          </cell>
          <cell r="D178">
            <v>2</v>
          </cell>
          <cell r="E178" t="str">
            <v>CONNECTEUR 3 POLES</v>
          </cell>
          <cell r="F178">
            <v>11.25</v>
          </cell>
          <cell r="H178" t="str">
            <v>MCONECT</v>
          </cell>
          <cell r="I178">
            <v>7.4</v>
          </cell>
          <cell r="J178">
            <v>1</v>
          </cell>
          <cell r="K178">
            <v>7.4</v>
          </cell>
          <cell r="L178">
            <v>7.4</v>
          </cell>
          <cell r="M178">
            <v>7.4</v>
          </cell>
          <cell r="N178">
            <v>14.8</v>
          </cell>
          <cell r="O178">
            <v>14.8</v>
          </cell>
          <cell r="P178">
            <v>14.8</v>
          </cell>
          <cell r="Q178">
            <v>11.25</v>
          </cell>
          <cell r="R178">
            <v>11.100000000000001</v>
          </cell>
          <cell r="S178">
            <v>11.100000000000001</v>
          </cell>
          <cell r="T178">
            <v>22.5</v>
          </cell>
          <cell r="U178">
            <v>22.200000000000003</v>
          </cell>
          <cell r="V178">
            <v>22.200000000000003</v>
          </cell>
        </row>
        <row r="179">
          <cell r="B179" t="str">
            <v>0-50</v>
          </cell>
          <cell r="D179">
            <v>1</v>
          </cell>
          <cell r="E179" t="str">
            <v>JOINT FORSHEDA D100</v>
          </cell>
          <cell r="F179">
            <v>4.87</v>
          </cell>
          <cell r="H179" t="str">
            <v>MJOI100</v>
          </cell>
          <cell r="I179">
            <v>0.94</v>
          </cell>
          <cell r="J179">
            <v>1</v>
          </cell>
          <cell r="K179">
            <v>0.94</v>
          </cell>
          <cell r="L179">
            <v>2.1800000000000002</v>
          </cell>
          <cell r="M179">
            <v>0.94</v>
          </cell>
          <cell r="N179">
            <v>0.94</v>
          </cell>
          <cell r="O179">
            <v>2.1800000000000002</v>
          </cell>
          <cell r="P179">
            <v>0.94</v>
          </cell>
          <cell r="Q179">
            <v>4.87</v>
          </cell>
          <cell r="R179">
            <v>4.9050000000000002</v>
          </cell>
          <cell r="S179">
            <v>2.1149999999999998</v>
          </cell>
          <cell r="T179">
            <v>4.87</v>
          </cell>
          <cell r="U179">
            <v>4.9050000000000002</v>
          </cell>
          <cell r="V179">
            <v>2.1149999999999998</v>
          </cell>
        </row>
        <row r="180">
          <cell r="B180" t="str">
            <v>0-50</v>
          </cell>
          <cell r="D180">
            <v>1</v>
          </cell>
          <cell r="E180" t="str">
            <v>JOINT FORSHEDA D50</v>
          </cell>
          <cell r="F180">
            <v>4.9400000000000004</v>
          </cell>
          <cell r="H180" t="str">
            <v>MJOI50</v>
          </cell>
          <cell r="I180">
            <v>2.57</v>
          </cell>
          <cell r="J180">
            <v>1</v>
          </cell>
          <cell r="K180">
            <v>2.57</v>
          </cell>
          <cell r="L180">
            <v>2.57</v>
          </cell>
          <cell r="M180">
            <v>0.92</v>
          </cell>
          <cell r="N180">
            <v>2.57</v>
          </cell>
          <cell r="O180">
            <v>2.57</v>
          </cell>
          <cell r="P180">
            <v>0.92</v>
          </cell>
          <cell r="Q180">
            <v>4.9400000000000004</v>
          </cell>
          <cell r="R180">
            <v>5.7824999999999998</v>
          </cell>
          <cell r="S180">
            <v>2.0700000000000003</v>
          </cell>
          <cell r="T180">
            <v>4.9400000000000004</v>
          </cell>
          <cell r="U180">
            <v>5.7824999999999998</v>
          </cell>
          <cell r="V180">
            <v>2.0700000000000003</v>
          </cell>
        </row>
        <row r="181">
          <cell r="B181" t="str">
            <v>0-50</v>
          </cell>
          <cell r="D181">
            <v>1</v>
          </cell>
          <cell r="E181" t="str">
            <v>TUBE DE 3M PVC PRESSION 63X4.7 PN16</v>
          </cell>
          <cell r="F181">
            <v>12.91</v>
          </cell>
          <cell r="H181" t="str">
            <v>PVC6316</v>
          </cell>
          <cell r="I181">
            <v>4.7300000000000004</v>
          </cell>
          <cell r="J181">
            <v>0.33</v>
          </cell>
          <cell r="K181">
            <v>14.333333333333334</v>
          </cell>
          <cell r="L181">
            <v>4.7320000000000002</v>
          </cell>
          <cell r="M181">
            <v>4.7779999999999996</v>
          </cell>
          <cell r="N181">
            <v>14.333333333333334</v>
          </cell>
          <cell r="O181">
            <v>4.7320000000000002</v>
          </cell>
          <cell r="P181">
            <v>4.7779999999999996</v>
          </cell>
          <cell r="Q181">
            <v>12.91</v>
          </cell>
          <cell r="R181">
            <v>6.2935600000000003</v>
          </cell>
          <cell r="S181">
            <v>6.3547399999999996</v>
          </cell>
          <cell r="T181">
            <v>12.91</v>
          </cell>
          <cell r="U181">
            <v>6.2935600000000003</v>
          </cell>
          <cell r="V181">
            <v>6.3547399999999996</v>
          </cell>
        </row>
        <row r="182">
          <cell r="B182" t="str">
            <v>0-50</v>
          </cell>
          <cell r="D182">
            <v>1</v>
          </cell>
          <cell r="E182" t="str">
            <v>VANNE A BILLE FEM/FEM ORION D63</v>
          </cell>
          <cell r="F182">
            <v>9.56</v>
          </cell>
          <cell r="H182" t="str">
            <v>VAC63</v>
          </cell>
          <cell r="I182">
            <v>8.09</v>
          </cell>
          <cell r="J182">
            <v>1</v>
          </cell>
          <cell r="K182">
            <v>8.09</v>
          </cell>
          <cell r="L182">
            <v>8.0869999999999997</v>
          </cell>
          <cell r="M182">
            <v>8.0869999999999997</v>
          </cell>
          <cell r="N182">
            <v>8.09</v>
          </cell>
          <cell r="O182">
            <v>8.0869999999999997</v>
          </cell>
          <cell r="P182">
            <v>8.0869999999999997</v>
          </cell>
          <cell r="Q182">
            <v>9.56</v>
          </cell>
          <cell r="R182">
            <v>10.108750000000001</v>
          </cell>
          <cell r="S182">
            <v>10.108750000000001</v>
          </cell>
          <cell r="T182">
            <v>9.56</v>
          </cell>
          <cell r="U182">
            <v>10.108750000000001</v>
          </cell>
          <cell r="V182">
            <v>10.108750000000001</v>
          </cell>
        </row>
        <row r="183">
          <cell r="B183" t="str">
            <v>0-50</v>
          </cell>
          <cell r="D183">
            <v>1</v>
          </cell>
          <cell r="E183" t="str">
            <v>TRAVERSEE DE PAROI 50/63X2</v>
          </cell>
          <cell r="F183">
            <v>9.64</v>
          </cell>
          <cell r="H183" t="str">
            <v>VDL516048</v>
          </cell>
          <cell r="I183">
            <v>7.94</v>
          </cell>
          <cell r="J183">
            <v>1</v>
          </cell>
          <cell r="K183">
            <v>7.94</v>
          </cell>
          <cell r="L183">
            <v>7.9420000000000002</v>
          </cell>
          <cell r="M183">
            <v>7.9420000000000002</v>
          </cell>
          <cell r="N183">
            <v>7.94</v>
          </cell>
          <cell r="O183">
            <v>7.9420000000000002</v>
          </cell>
          <cell r="P183">
            <v>7.9420000000000002</v>
          </cell>
          <cell r="Q183">
            <v>9.64</v>
          </cell>
          <cell r="R183">
            <v>9.9275000000000002</v>
          </cell>
          <cell r="S183">
            <v>9.9275000000000002</v>
          </cell>
          <cell r="T183">
            <v>9.64</v>
          </cell>
          <cell r="U183">
            <v>9.9275000000000002</v>
          </cell>
          <cell r="V183">
            <v>9.9275000000000002</v>
          </cell>
        </row>
        <row r="184">
          <cell r="B184" t="str">
            <v>SPR-900-50</v>
          </cell>
          <cell r="N184">
            <v>172.62333333333333</v>
          </cell>
          <cell r="O184" t="e">
            <v>#N/A</v>
          </cell>
          <cell r="P184" t="e">
            <v>#N/A</v>
          </cell>
          <cell r="T184">
            <v>259.15500000000003</v>
          </cell>
          <cell r="U184" t="e">
            <v>#N/A</v>
          </cell>
          <cell r="V184" t="e">
            <v>#N/A</v>
          </cell>
        </row>
        <row r="185">
          <cell r="B185" t="str">
            <v>0-63</v>
          </cell>
          <cell r="D185">
            <v>2</v>
          </cell>
          <cell r="E185" t="str">
            <v>PRESSE ETOUPE PG13.5 F7MM AVEC CE</v>
          </cell>
          <cell r="F185">
            <v>0.68</v>
          </cell>
          <cell r="H185">
            <v>101006</v>
          </cell>
          <cell r="I185">
            <v>0.23</v>
          </cell>
          <cell r="J185">
            <v>1</v>
          </cell>
          <cell r="K185">
            <v>0.23</v>
          </cell>
          <cell r="L185">
            <v>0.22953999999999999</v>
          </cell>
          <cell r="M185">
            <v>0.22953999999999999</v>
          </cell>
          <cell r="N185">
            <v>0.46</v>
          </cell>
          <cell r="O185">
            <v>0.45907999999999999</v>
          </cell>
          <cell r="P185">
            <v>0.45907999999999999</v>
          </cell>
          <cell r="Q185">
            <v>0.68</v>
          </cell>
          <cell r="R185">
            <v>0.68862000000000001</v>
          </cell>
          <cell r="S185">
            <v>0.68862000000000001</v>
          </cell>
          <cell r="T185">
            <v>1.36</v>
          </cell>
          <cell r="U185">
            <v>1.37724</v>
          </cell>
          <cell r="V185">
            <v>1.37724</v>
          </cell>
        </row>
        <row r="186">
          <cell r="B186" t="str">
            <v>0-63</v>
          </cell>
          <cell r="D186">
            <v>1</v>
          </cell>
          <cell r="E186" t="str">
            <v xml:space="preserve">CROCHET INOX </v>
          </cell>
          <cell r="F186">
            <v>2.2400000000000002</v>
          </cell>
          <cell r="H186">
            <v>101007</v>
          </cell>
          <cell r="I186">
            <v>1.5</v>
          </cell>
          <cell r="J186">
            <v>1</v>
          </cell>
          <cell r="K186">
            <v>1.5</v>
          </cell>
          <cell r="L186">
            <v>1.5</v>
          </cell>
          <cell r="M186">
            <v>1.5</v>
          </cell>
          <cell r="N186">
            <v>1.5</v>
          </cell>
          <cell r="O186">
            <v>1.5</v>
          </cell>
          <cell r="P186">
            <v>1.5</v>
          </cell>
          <cell r="Q186">
            <v>2.2400000000000002</v>
          </cell>
          <cell r="R186">
            <v>2.25</v>
          </cell>
          <cell r="S186">
            <v>2.25</v>
          </cell>
          <cell r="T186">
            <v>2.2400000000000002</v>
          </cell>
          <cell r="U186">
            <v>2.25</v>
          </cell>
          <cell r="V186">
            <v>2.25</v>
          </cell>
        </row>
        <row r="187">
          <cell r="B187" t="str">
            <v>0-63</v>
          </cell>
          <cell r="D187">
            <v>1</v>
          </cell>
          <cell r="E187" t="str">
            <v xml:space="preserve">CLAPET Y D63 </v>
          </cell>
          <cell r="F187">
            <v>39.22</v>
          </cell>
          <cell r="H187">
            <v>1510064</v>
          </cell>
          <cell r="I187">
            <v>24.96</v>
          </cell>
          <cell r="J187">
            <v>1</v>
          </cell>
          <cell r="K187">
            <v>24.96</v>
          </cell>
          <cell r="L187">
            <v>24.954999999999998</v>
          </cell>
          <cell r="M187">
            <v>24.954999999999998</v>
          </cell>
          <cell r="N187">
            <v>24.96</v>
          </cell>
          <cell r="O187">
            <v>24.954999999999998</v>
          </cell>
          <cell r="P187">
            <v>24.954999999999998</v>
          </cell>
          <cell r="Q187">
            <v>39.22</v>
          </cell>
          <cell r="R187">
            <v>37.432499999999997</v>
          </cell>
          <cell r="S187">
            <v>37.432499999999997</v>
          </cell>
          <cell r="T187">
            <v>39.22</v>
          </cell>
          <cell r="U187">
            <v>37.432499999999997</v>
          </cell>
          <cell r="V187">
            <v>37.432499999999997</v>
          </cell>
        </row>
        <row r="188">
          <cell r="B188" t="str">
            <v>0-63</v>
          </cell>
          <cell r="D188">
            <v>0.7</v>
          </cell>
          <cell r="E188" t="str">
            <v>CHAINE INOX DIAM 4 32/8 (LE ML)</v>
          </cell>
          <cell r="F188">
            <v>4.3499999999999996</v>
          </cell>
          <cell r="H188" t="str">
            <v>316L/4404</v>
          </cell>
          <cell r="I188">
            <v>2.9</v>
          </cell>
          <cell r="J188">
            <v>1</v>
          </cell>
          <cell r="K188">
            <v>2.9</v>
          </cell>
          <cell r="L188">
            <v>2.9</v>
          </cell>
          <cell r="M188">
            <v>2.9</v>
          </cell>
          <cell r="N188">
            <v>2.0299999999999998</v>
          </cell>
          <cell r="O188">
            <v>2.0299999999999998</v>
          </cell>
          <cell r="P188">
            <v>2.0299999999999998</v>
          </cell>
          <cell r="Q188">
            <v>4.3499999999999996</v>
          </cell>
          <cell r="R188">
            <v>4.3499999999999996</v>
          </cell>
          <cell r="S188">
            <v>4.3499999999999996</v>
          </cell>
          <cell r="T188">
            <v>3.0449999999999995</v>
          </cell>
          <cell r="U188">
            <v>3.0449999999999995</v>
          </cell>
          <cell r="V188">
            <v>3.0449999999999995</v>
          </cell>
        </row>
        <row r="189">
          <cell r="B189" t="str">
            <v>0-63</v>
          </cell>
          <cell r="D189">
            <v>2</v>
          </cell>
          <cell r="E189" t="str">
            <v>COUDE 45 PVC D63 FEM/FEM</v>
          </cell>
          <cell r="F189">
            <v>1.07</v>
          </cell>
          <cell r="H189" t="str">
            <v>C4563</v>
          </cell>
          <cell r="I189">
            <v>0.91</v>
          </cell>
          <cell r="J189">
            <v>1</v>
          </cell>
          <cell r="K189">
            <v>0.91</v>
          </cell>
          <cell r="L189">
            <v>0.91400000000000003</v>
          </cell>
          <cell r="M189">
            <v>1.0049999999999999</v>
          </cell>
          <cell r="N189">
            <v>1.82</v>
          </cell>
          <cell r="O189">
            <v>1.8280000000000001</v>
          </cell>
          <cell r="P189">
            <v>2.0099999999999998</v>
          </cell>
          <cell r="Q189">
            <v>1.07</v>
          </cell>
          <cell r="R189">
            <v>1.1425000000000001</v>
          </cell>
          <cell r="S189">
            <v>1.2562499999999999</v>
          </cell>
          <cell r="T189">
            <v>2.14</v>
          </cell>
          <cell r="U189">
            <v>2.2850000000000001</v>
          </cell>
          <cell r="V189">
            <v>2.5124999999999997</v>
          </cell>
        </row>
        <row r="190">
          <cell r="B190" t="str">
            <v>0-63</v>
          </cell>
          <cell r="D190">
            <v>2</v>
          </cell>
          <cell r="E190" t="str">
            <v>COUDE 90  PVC D63 FEM/FEM</v>
          </cell>
          <cell r="F190">
            <v>0.96</v>
          </cell>
          <cell r="H190" t="str">
            <v>C9063</v>
          </cell>
          <cell r="I190">
            <v>0.77</v>
          </cell>
          <cell r="J190">
            <v>1</v>
          </cell>
          <cell r="K190">
            <v>0.77</v>
          </cell>
          <cell r="L190">
            <v>0.76900000000000002</v>
          </cell>
          <cell r="M190">
            <v>0.84599999999999997</v>
          </cell>
          <cell r="N190">
            <v>1.54</v>
          </cell>
          <cell r="O190">
            <v>1.538</v>
          </cell>
          <cell r="P190">
            <v>1.6919999999999999</v>
          </cell>
          <cell r="Q190">
            <v>0.96</v>
          </cell>
          <cell r="R190">
            <v>0.96125000000000005</v>
          </cell>
          <cell r="S190">
            <v>1.0574999999999999</v>
          </cell>
          <cell r="T190">
            <v>1.92</v>
          </cell>
          <cell r="U190">
            <v>1.9225000000000001</v>
          </cell>
          <cell r="V190">
            <v>2.1149999999999998</v>
          </cell>
        </row>
        <row r="191">
          <cell r="B191" t="str">
            <v>0-63</v>
          </cell>
          <cell r="D191">
            <v>1</v>
          </cell>
          <cell r="E191" t="str">
            <v>EMBOUT ADAPTATION 63X50X2</v>
          </cell>
          <cell r="F191">
            <v>0.77</v>
          </cell>
          <cell r="H191" t="str">
            <v>EF63502</v>
          </cell>
          <cell r="I191">
            <v>0.61</v>
          </cell>
          <cell r="J191">
            <v>1</v>
          </cell>
          <cell r="K191">
            <v>0.61</v>
          </cell>
          <cell r="L191">
            <v>0.61299999999999999</v>
          </cell>
          <cell r="M191">
            <v>0.67400000000000004</v>
          </cell>
          <cell r="N191">
            <v>0.61</v>
          </cell>
          <cell r="O191">
            <v>0.61299999999999999</v>
          </cell>
          <cell r="P191">
            <v>0.67400000000000004</v>
          </cell>
          <cell r="Q191">
            <v>0.77</v>
          </cell>
          <cell r="R191">
            <v>0.81529000000000007</v>
          </cell>
          <cell r="S191">
            <v>0.89642000000000011</v>
          </cell>
          <cell r="T191">
            <v>0.77</v>
          </cell>
          <cell r="U191">
            <v>0.81529000000000007</v>
          </cell>
          <cell r="V191">
            <v>0.89642000000000011</v>
          </cell>
        </row>
        <row r="192">
          <cell r="B192" t="str">
            <v>0-63</v>
          </cell>
          <cell r="D192">
            <v>1</v>
          </cell>
          <cell r="E192" t="str">
            <v>EMBOUT ADAPTATION 63X50X2</v>
          </cell>
          <cell r="F192">
            <v>0.77</v>
          </cell>
          <cell r="H192" t="str">
            <v>EF63502</v>
          </cell>
          <cell r="I192">
            <v>0.61</v>
          </cell>
          <cell r="J192">
            <v>1</v>
          </cell>
          <cell r="K192">
            <v>0.61</v>
          </cell>
          <cell r="L192">
            <v>0.61299999999999999</v>
          </cell>
          <cell r="M192">
            <v>0.67400000000000004</v>
          </cell>
          <cell r="N192">
            <v>0.61</v>
          </cell>
          <cell r="O192">
            <v>0.61299999999999999</v>
          </cell>
          <cell r="P192">
            <v>0.67400000000000004</v>
          </cell>
          <cell r="Q192">
            <v>0.77</v>
          </cell>
          <cell r="R192">
            <v>0.81529000000000007</v>
          </cell>
          <cell r="S192">
            <v>0.89642000000000011</v>
          </cell>
          <cell r="T192">
            <v>0.77</v>
          </cell>
          <cell r="U192">
            <v>0.81529000000000007</v>
          </cell>
          <cell r="V192">
            <v>0.89642000000000011</v>
          </cell>
        </row>
        <row r="193">
          <cell r="B193" t="str">
            <v>0-63</v>
          </cell>
          <cell r="D193">
            <v>1</v>
          </cell>
          <cell r="E193" t="str">
            <v>EMBOUT ADAPTATION 75X63X2</v>
          </cell>
          <cell r="F193">
            <v>1.18</v>
          </cell>
          <cell r="H193" t="str">
            <v>EF75632</v>
          </cell>
          <cell r="I193">
            <v>1.03</v>
          </cell>
          <cell r="J193">
            <v>1</v>
          </cell>
          <cell r="K193">
            <v>1.03</v>
          </cell>
          <cell r="L193">
            <v>1.0329999999999999</v>
          </cell>
          <cell r="M193">
            <v>1.0329999999999999</v>
          </cell>
          <cell r="N193">
            <v>1.03</v>
          </cell>
          <cell r="O193">
            <v>1.0329999999999999</v>
          </cell>
          <cell r="P193">
            <v>1.0329999999999999</v>
          </cell>
          <cell r="Q193">
            <v>1.18</v>
          </cell>
          <cell r="R193">
            <v>1.2912499999999998</v>
          </cell>
          <cell r="S193">
            <v>1.2912499999999998</v>
          </cell>
          <cell r="T193">
            <v>1.18</v>
          </cell>
          <cell r="U193">
            <v>1.2912499999999998</v>
          </cell>
          <cell r="V193">
            <v>1.2912499999999998</v>
          </cell>
        </row>
        <row r="194">
          <cell r="B194" t="str">
            <v>0-63</v>
          </cell>
          <cell r="C194" t="str">
            <v>MALARME</v>
          </cell>
          <cell r="D194">
            <v>1</v>
          </cell>
          <cell r="E194" t="str">
            <v>OVERFLOW ALARM BOX 220V 20M DE CABLE</v>
          </cell>
          <cell r="F194">
            <v>141.36000000000001</v>
          </cell>
          <cell r="H194" t="str">
            <v>MALARME</v>
          </cell>
          <cell r="I194">
            <v>89</v>
          </cell>
          <cell r="J194">
            <v>1</v>
          </cell>
          <cell r="K194">
            <v>89</v>
          </cell>
          <cell r="L194">
            <v>89</v>
          </cell>
          <cell r="M194">
            <v>89</v>
          </cell>
          <cell r="N194">
            <v>89</v>
          </cell>
          <cell r="O194">
            <v>89</v>
          </cell>
          <cell r="P194">
            <v>89</v>
          </cell>
          <cell r="Q194">
            <v>141.36000000000001</v>
          </cell>
          <cell r="R194">
            <v>133.5</v>
          </cell>
          <cell r="S194">
            <v>133.5</v>
          </cell>
          <cell r="T194">
            <v>141.36000000000001</v>
          </cell>
          <cell r="U194">
            <v>133.5</v>
          </cell>
          <cell r="V194">
            <v>133.5</v>
          </cell>
        </row>
        <row r="195">
          <cell r="B195" t="str">
            <v>0-63</v>
          </cell>
          <cell r="C195" t="str">
            <v>MCONECT</v>
          </cell>
          <cell r="D195">
            <v>2</v>
          </cell>
          <cell r="E195" t="str">
            <v>CONNECTEUR 3 POLES</v>
          </cell>
          <cell r="F195">
            <v>11.25</v>
          </cell>
          <cell r="H195" t="str">
            <v>MCONECT</v>
          </cell>
          <cell r="I195">
            <v>7.4</v>
          </cell>
          <cell r="J195">
            <v>1</v>
          </cell>
          <cell r="K195">
            <v>7.4</v>
          </cell>
          <cell r="L195">
            <v>7.4</v>
          </cell>
          <cell r="M195">
            <v>7.4</v>
          </cell>
          <cell r="N195">
            <v>14.8</v>
          </cell>
          <cell r="O195">
            <v>14.8</v>
          </cell>
          <cell r="P195">
            <v>14.8</v>
          </cell>
          <cell r="Q195">
            <v>11.25</v>
          </cell>
          <cell r="R195">
            <v>11.100000000000001</v>
          </cell>
          <cell r="S195">
            <v>11.100000000000001</v>
          </cell>
          <cell r="T195">
            <v>22.5</v>
          </cell>
          <cell r="U195">
            <v>22.200000000000003</v>
          </cell>
          <cell r="V195">
            <v>22.200000000000003</v>
          </cell>
        </row>
        <row r="196">
          <cell r="B196" t="str">
            <v>0-63</v>
          </cell>
          <cell r="D196">
            <v>1</v>
          </cell>
          <cell r="E196" t="str">
            <v>JOINT FORSHEDA D100</v>
          </cell>
          <cell r="F196">
            <v>4.87</v>
          </cell>
          <cell r="H196" t="str">
            <v>MJOI100</v>
          </cell>
          <cell r="I196">
            <v>0.94</v>
          </cell>
          <cell r="J196">
            <v>1</v>
          </cell>
          <cell r="K196">
            <v>0.94</v>
          </cell>
          <cell r="L196">
            <v>2.1800000000000002</v>
          </cell>
          <cell r="M196">
            <v>0.94</v>
          </cell>
          <cell r="N196">
            <v>0.94</v>
          </cell>
          <cell r="O196">
            <v>2.1800000000000002</v>
          </cell>
          <cell r="P196">
            <v>0.94</v>
          </cell>
          <cell r="Q196">
            <v>4.87</v>
          </cell>
          <cell r="R196">
            <v>4.9050000000000002</v>
          </cell>
          <cell r="S196">
            <v>2.1149999999999998</v>
          </cell>
          <cell r="T196">
            <v>4.87</v>
          </cell>
          <cell r="U196">
            <v>4.9050000000000002</v>
          </cell>
          <cell r="V196">
            <v>2.1149999999999998</v>
          </cell>
        </row>
        <row r="197">
          <cell r="B197" t="str">
            <v>0-63</v>
          </cell>
          <cell r="D197">
            <v>1</v>
          </cell>
          <cell r="E197" t="str">
            <v>JOINT FORSHEDA D50</v>
          </cell>
          <cell r="F197">
            <v>4.9400000000000004</v>
          </cell>
          <cell r="H197" t="str">
            <v>MJOI50</v>
          </cell>
          <cell r="I197">
            <v>2.57</v>
          </cell>
          <cell r="J197">
            <v>1</v>
          </cell>
          <cell r="K197">
            <v>2.57</v>
          </cell>
          <cell r="L197">
            <v>2.57</v>
          </cell>
          <cell r="M197">
            <v>0.92</v>
          </cell>
          <cell r="N197">
            <v>2.57</v>
          </cell>
          <cell r="O197">
            <v>2.57</v>
          </cell>
          <cell r="P197">
            <v>0.92</v>
          </cell>
          <cell r="Q197">
            <v>4.9400000000000004</v>
          </cell>
          <cell r="R197">
            <v>5.7824999999999998</v>
          </cell>
          <cell r="S197">
            <v>2.0700000000000003</v>
          </cell>
          <cell r="T197">
            <v>4.9400000000000004</v>
          </cell>
          <cell r="U197">
            <v>5.7824999999999998</v>
          </cell>
          <cell r="V197">
            <v>2.0700000000000003</v>
          </cell>
        </row>
        <row r="198">
          <cell r="B198" t="str">
            <v>0-63</v>
          </cell>
          <cell r="D198">
            <v>1</v>
          </cell>
          <cell r="E198" t="str">
            <v>TUBE DE 3M PVC PRESSION 63X4.7 PN16</v>
          </cell>
          <cell r="F198">
            <v>12.91</v>
          </cell>
          <cell r="H198" t="str">
            <v>PVC6316</v>
          </cell>
          <cell r="I198">
            <v>4.7300000000000004</v>
          </cell>
          <cell r="J198">
            <v>0.33</v>
          </cell>
          <cell r="K198">
            <v>14.333333333333334</v>
          </cell>
          <cell r="L198">
            <v>4.7320000000000002</v>
          </cell>
          <cell r="M198">
            <v>4.7779999999999996</v>
          </cell>
          <cell r="N198">
            <v>14.333333333333334</v>
          </cell>
          <cell r="O198">
            <v>4.7320000000000002</v>
          </cell>
          <cell r="P198">
            <v>4.7779999999999996</v>
          </cell>
          <cell r="Q198">
            <v>12.91</v>
          </cell>
          <cell r="R198">
            <v>6.2935600000000003</v>
          </cell>
          <cell r="S198">
            <v>6.3547399999999996</v>
          </cell>
          <cell r="T198">
            <v>12.91</v>
          </cell>
          <cell r="U198">
            <v>6.2935600000000003</v>
          </cell>
          <cell r="V198">
            <v>6.3547399999999996</v>
          </cell>
        </row>
        <row r="199">
          <cell r="B199" t="str">
            <v>0-63</v>
          </cell>
          <cell r="D199">
            <v>1</v>
          </cell>
          <cell r="E199" t="str">
            <v>VANNE A BILLE FEM/FEM ORION D63</v>
          </cell>
          <cell r="F199">
            <v>9.56</v>
          </cell>
          <cell r="H199" t="str">
            <v>VAC63</v>
          </cell>
          <cell r="I199">
            <v>8.09</v>
          </cell>
          <cell r="J199">
            <v>1</v>
          </cell>
          <cell r="K199">
            <v>8.09</v>
          </cell>
          <cell r="L199">
            <v>8.0869999999999997</v>
          </cell>
          <cell r="M199">
            <v>8.0869999999999997</v>
          </cell>
          <cell r="N199">
            <v>8.09</v>
          </cell>
          <cell r="O199">
            <v>8.0869999999999997</v>
          </cell>
          <cell r="P199">
            <v>8.0869999999999997</v>
          </cell>
          <cell r="Q199">
            <v>9.56</v>
          </cell>
          <cell r="R199">
            <v>10.108750000000001</v>
          </cell>
          <cell r="S199">
            <v>10.108750000000001</v>
          </cell>
          <cell r="T199">
            <v>9.56</v>
          </cell>
          <cell r="U199">
            <v>10.108750000000001</v>
          </cell>
          <cell r="V199">
            <v>10.108750000000001</v>
          </cell>
        </row>
        <row r="200">
          <cell r="B200" t="str">
            <v>0-63</v>
          </cell>
          <cell r="D200">
            <v>1</v>
          </cell>
          <cell r="E200" t="str">
            <v>TRAVERSEE DE PAROI 50/63X2</v>
          </cell>
          <cell r="F200">
            <v>9.64</v>
          </cell>
          <cell r="H200" t="str">
            <v>VDL516048</v>
          </cell>
          <cell r="I200">
            <v>7.94</v>
          </cell>
          <cell r="J200">
            <v>1</v>
          </cell>
          <cell r="K200">
            <v>7.94</v>
          </cell>
          <cell r="L200">
            <v>7.9420000000000002</v>
          </cell>
          <cell r="M200">
            <v>7.9420000000000002</v>
          </cell>
          <cell r="N200">
            <v>7.94</v>
          </cell>
          <cell r="O200">
            <v>7.9420000000000002</v>
          </cell>
          <cell r="P200">
            <v>7.9420000000000002</v>
          </cell>
          <cell r="Q200">
            <v>9.64</v>
          </cell>
          <cell r="R200">
            <v>9.9275000000000002</v>
          </cell>
          <cell r="S200">
            <v>9.9275000000000002</v>
          </cell>
          <cell r="T200">
            <v>9.64</v>
          </cell>
          <cell r="U200">
            <v>9.9275000000000002</v>
          </cell>
          <cell r="V200">
            <v>9.9275000000000002</v>
          </cell>
        </row>
        <row r="201">
          <cell r="B201" t="str">
            <v>SPR-900-63</v>
          </cell>
          <cell r="N201">
            <v>172.23333333333335</v>
          </cell>
          <cell r="O201">
            <v>163.88007999999999</v>
          </cell>
          <cell r="P201">
            <v>161.49407999999997</v>
          </cell>
          <cell r="T201">
            <v>258.42500000000001</v>
          </cell>
          <cell r="U201">
            <v>243.95138000000003</v>
          </cell>
          <cell r="V201">
            <v>238.09231999999997</v>
          </cell>
        </row>
        <row r="202">
          <cell r="B202" t="str">
            <v>200</v>
          </cell>
          <cell r="D202">
            <v>2</v>
          </cell>
          <cell r="E202" t="str">
            <v>PRESSE ETOUPE PG13.5 F7MM AVEC CE</v>
          </cell>
          <cell r="F202">
            <v>0.68</v>
          </cell>
          <cell r="H202">
            <v>101006</v>
          </cell>
          <cell r="I202">
            <v>0.23</v>
          </cell>
          <cell r="J202">
            <v>1</v>
          </cell>
          <cell r="K202">
            <v>0.23</v>
          </cell>
          <cell r="L202">
            <v>0.22953999999999999</v>
          </cell>
          <cell r="M202">
            <v>0.22953999999999999</v>
          </cell>
          <cell r="N202">
            <v>0.46</v>
          </cell>
          <cell r="O202">
            <v>0.45907999999999999</v>
          </cell>
          <cell r="P202">
            <v>0.45907999999999999</v>
          </cell>
          <cell r="Q202">
            <v>0.68</v>
          </cell>
          <cell r="R202">
            <v>0.68862000000000001</v>
          </cell>
          <cell r="S202">
            <v>0.68862000000000001</v>
          </cell>
          <cell r="T202">
            <v>1.36</v>
          </cell>
          <cell r="U202">
            <v>1.37724</v>
          </cell>
          <cell r="V202">
            <v>1.37724</v>
          </cell>
        </row>
        <row r="203">
          <cell r="B203" t="str">
            <v>200</v>
          </cell>
          <cell r="D203">
            <v>1</v>
          </cell>
          <cell r="E203" t="str">
            <v xml:space="preserve">CROCHET INOX </v>
          </cell>
          <cell r="F203">
            <v>2.2400000000000002</v>
          </cell>
          <cell r="H203">
            <v>101007</v>
          </cell>
          <cell r="I203">
            <v>1.5</v>
          </cell>
          <cell r="J203">
            <v>1</v>
          </cell>
          <cell r="K203">
            <v>1.5</v>
          </cell>
          <cell r="L203">
            <v>1.5</v>
          </cell>
          <cell r="M203">
            <v>1.5</v>
          </cell>
          <cell r="N203">
            <v>1.5</v>
          </cell>
          <cell r="O203">
            <v>1.5</v>
          </cell>
          <cell r="P203">
            <v>1.5</v>
          </cell>
          <cell r="Q203">
            <v>2.2400000000000002</v>
          </cell>
          <cell r="R203">
            <v>2.25</v>
          </cell>
          <cell r="S203">
            <v>2.25</v>
          </cell>
          <cell r="T203">
            <v>2.2400000000000002</v>
          </cell>
          <cell r="U203">
            <v>2.25</v>
          </cell>
          <cell r="V203">
            <v>2.25</v>
          </cell>
        </row>
        <row r="204">
          <cell r="B204" t="str">
            <v>200</v>
          </cell>
          <cell r="D204">
            <v>1</v>
          </cell>
          <cell r="E204" t="str">
            <v xml:space="preserve">CLAPET Y D63 </v>
          </cell>
          <cell r="F204">
            <v>39.22</v>
          </cell>
          <cell r="H204">
            <v>1510064</v>
          </cell>
          <cell r="I204">
            <v>24.96</v>
          </cell>
          <cell r="J204">
            <v>1</v>
          </cell>
          <cell r="K204">
            <v>24.96</v>
          </cell>
          <cell r="L204">
            <v>24.954999999999998</v>
          </cell>
          <cell r="M204">
            <v>24.954999999999998</v>
          </cell>
          <cell r="N204">
            <v>24.96</v>
          </cell>
          <cell r="O204">
            <v>24.954999999999998</v>
          </cell>
          <cell r="P204">
            <v>24.954999999999998</v>
          </cell>
          <cell r="Q204">
            <v>39.22</v>
          </cell>
          <cell r="R204">
            <v>37.432499999999997</v>
          </cell>
          <cell r="S204">
            <v>37.432499999999997</v>
          </cell>
          <cell r="T204">
            <v>39.22</v>
          </cell>
          <cell r="U204">
            <v>37.432499999999997</v>
          </cell>
          <cell r="V204">
            <v>37.432499999999997</v>
          </cell>
        </row>
        <row r="205">
          <cell r="B205" t="str">
            <v>200</v>
          </cell>
          <cell r="D205">
            <v>1</v>
          </cell>
          <cell r="E205" t="str">
            <v>CHAINE INOX DIAM 4 32/8 (LE ML)</v>
          </cell>
          <cell r="F205">
            <v>4.3499999999999996</v>
          </cell>
          <cell r="H205" t="str">
            <v>316L/4404</v>
          </cell>
          <cell r="I205">
            <v>2.9</v>
          </cell>
          <cell r="J205">
            <v>1</v>
          </cell>
          <cell r="K205">
            <v>2.9</v>
          </cell>
          <cell r="L205">
            <v>2.9</v>
          </cell>
          <cell r="M205">
            <v>2.9</v>
          </cell>
          <cell r="N205">
            <v>2.9</v>
          </cell>
          <cell r="O205">
            <v>2.9</v>
          </cell>
          <cell r="P205">
            <v>2.9</v>
          </cell>
          <cell r="Q205">
            <v>4.3499999999999996</v>
          </cell>
          <cell r="R205">
            <v>4.3499999999999996</v>
          </cell>
          <cell r="S205">
            <v>4.3499999999999996</v>
          </cell>
          <cell r="T205">
            <v>4.3499999999999996</v>
          </cell>
          <cell r="U205">
            <v>4.3499999999999996</v>
          </cell>
          <cell r="V205">
            <v>4.3499999999999996</v>
          </cell>
        </row>
        <row r="206">
          <cell r="B206" t="str">
            <v>200</v>
          </cell>
          <cell r="D206">
            <v>2</v>
          </cell>
          <cell r="E206" t="str">
            <v>COUDE 90  PVC D63 FEM/FEM</v>
          </cell>
          <cell r="F206">
            <v>0.96</v>
          </cell>
          <cell r="H206" t="str">
            <v>C9063</v>
          </cell>
          <cell r="I206">
            <v>0.77</v>
          </cell>
          <cell r="J206">
            <v>1</v>
          </cell>
          <cell r="K206">
            <v>0.77</v>
          </cell>
          <cell r="L206">
            <v>0.76900000000000002</v>
          </cell>
          <cell r="M206">
            <v>0.84599999999999997</v>
          </cell>
          <cell r="N206">
            <v>1.54</v>
          </cell>
          <cell r="O206">
            <v>1.538</v>
          </cell>
          <cell r="P206">
            <v>1.6919999999999999</v>
          </cell>
          <cell r="Q206">
            <v>0.96</v>
          </cell>
          <cell r="R206">
            <v>0.96125000000000005</v>
          </cell>
          <cell r="S206">
            <v>1.0574999999999999</v>
          </cell>
          <cell r="T206">
            <v>1.92</v>
          </cell>
          <cell r="U206">
            <v>1.9225000000000001</v>
          </cell>
          <cell r="V206">
            <v>2.1149999999999998</v>
          </cell>
        </row>
        <row r="207">
          <cell r="B207" t="str">
            <v>200</v>
          </cell>
          <cell r="D207">
            <v>2</v>
          </cell>
          <cell r="E207" t="str">
            <v>EMBOUT ADAPTATION 63X50X2</v>
          </cell>
          <cell r="F207">
            <v>0.77</v>
          </cell>
          <cell r="H207" t="str">
            <v>EF63502</v>
          </cell>
          <cell r="I207">
            <v>0.61</v>
          </cell>
          <cell r="J207">
            <v>1</v>
          </cell>
          <cell r="K207">
            <v>0.61</v>
          </cell>
          <cell r="L207">
            <v>0.61299999999999999</v>
          </cell>
          <cell r="M207">
            <v>0.67400000000000004</v>
          </cell>
          <cell r="N207">
            <v>1.22</v>
          </cell>
          <cell r="O207">
            <v>1.226</v>
          </cell>
          <cell r="P207">
            <v>1.3480000000000001</v>
          </cell>
          <cell r="Q207">
            <v>0.77</v>
          </cell>
          <cell r="R207">
            <v>0.81529000000000007</v>
          </cell>
          <cell r="S207">
            <v>0.89642000000000011</v>
          </cell>
          <cell r="T207">
            <v>1.54</v>
          </cell>
          <cell r="U207">
            <v>1.6305800000000001</v>
          </cell>
          <cell r="V207">
            <v>1.7928400000000002</v>
          </cell>
        </row>
        <row r="208">
          <cell r="B208" t="str">
            <v>200</v>
          </cell>
          <cell r="D208">
            <v>1</v>
          </cell>
          <cell r="E208" t="str">
            <v>EMBOUT ADAPTATION 75X63X2</v>
          </cell>
          <cell r="F208">
            <v>1.18</v>
          </cell>
          <cell r="H208" t="str">
            <v>EF75632</v>
          </cell>
          <cell r="I208">
            <v>1.03</v>
          </cell>
          <cell r="J208">
            <v>1</v>
          </cell>
          <cell r="K208">
            <v>1.03</v>
          </cell>
          <cell r="L208">
            <v>1.0329999999999999</v>
          </cell>
          <cell r="M208">
            <v>1.0329999999999999</v>
          </cell>
          <cell r="N208">
            <v>1.03</v>
          </cell>
          <cell r="O208">
            <v>1.0329999999999999</v>
          </cell>
          <cell r="P208">
            <v>1.0329999999999999</v>
          </cell>
          <cell r="Q208">
            <v>1.18</v>
          </cell>
          <cell r="R208">
            <v>1.2912499999999998</v>
          </cell>
          <cell r="S208">
            <v>1.2912499999999998</v>
          </cell>
          <cell r="T208">
            <v>1.18</v>
          </cell>
          <cell r="U208">
            <v>1.2912499999999998</v>
          </cell>
          <cell r="V208">
            <v>1.2912499999999998</v>
          </cell>
        </row>
        <row r="209">
          <cell r="B209" t="str">
            <v>200</v>
          </cell>
          <cell r="D209">
            <v>1</v>
          </cell>
          <cell r="E209" t="str">
            <v>OVERFLOW ALARM BOX 220V 20M DE CABLE</v>
          </cell>
          <cell r="F209">
            <v>141.36000000000001</v>
          </cell>
          <cell r="H209" t="str">
            <v>MALARME</v>
          </cell>
          <cell r="I209">
            <v>89</v>
          </cell>
          <cell r="J209">
            <v>1</v>
          </cell>
          <cell r="K209">
            <v>89</v>
          </cell>
          <cell r="L209">
            <v>89</v>
          </cell>
          <cell r="M209">
            <v>89</v>
          </cell>
          <cell r="N209">
            <v>89</v>
          </cell>
          <cell r="O209">
            <v>89</v>
          </cell>
          <cell r="P209">
            <v>89</v>
          </cell>
          <cell r="Q209">
            <v>141.36000000000001</v>
          </cell>
          <cell r="R209">
            <v>133.5</v>
          </cell>
          <cell r="S209">
            <v>133.5</v>
          </cell>
          <cell r="T209">
            <v>141.36000000000001</v>
          </cell>
          <cell r="U209">
            <v>133.5</v>
          </cell>
          <cell r="V209">
            <v>133.5</v>
          </cell>
        </row>
        <row r="210">
          <cell r="B210" t="str">
            <v>200</v>
          </cell>
          <cell r="D210">
            <v>2</v>
          </cell>
          <cell r="E210" t="str">
            <v>CONNECTEUR 3 POLES</v>
          </cell>
          <cell r="F210">
            <v>11.25</v>
          </cell>
          <cell r="H210" t="str">
            <v>MCONECT</v>
          </cell>
          <cell r="I210">
            <v>7.4</v>
          </cell>
          <cell r="J210">
            <v>1</v>
          </cell>
          <cell r="K210">
            <v>7.4</v>
          </cell>
          <cell r="L210">
            <v>7.4</v>
          </cell>
          <cell r="M210">
            <v>7.4</v>
          </cell>
          <cell r="N210">
            <v>14.8</v>
          </cell>
          <cell r="O210">
            <v>14.8</v>
          </cell>
          <cell r="P210">
            <v>14.8</v>
          </cell>
          <cell r="Q210">
            <v>11.25</v>
          </cell>
          <cell r="R210">
            <v>11.100000000000001</v>
          </cell>
          <cell r="S210">
            <v>11.100000000000001</v>
          </cell>
          <cell r="T210">
            <v>22.5</v>
          </cell>
          <cell r="U210">
            <v>22.200000000000003</v>
          </cell>
          <cell r="V210">
            <v>22.200000000000003</v>
          </cell>
        </row>
        <row r="211">
          <cell r="B211" t="str">
            <v>200</v>
          </cell>
          <cell r="D211">
            <v>1</v>
          </cell>
          <cell r="E211" t="str">
            <v xml:space="preserve">CUVE DE RELEVAGE D800 + COUVERCLE </v>
          </cell>
          <cell r="F211">
            <v>232.7</v>
          </cell>
          <cell r="H211" t="str">
            <v>MCUVE800</v>
          </cell>
          <cell r="I211">
            <v>134.9</v>
          </cell>
          <cell r="J211">
            <v>1</v>
          </cell>
          <cell r="K211">
            <v>134.9</v>
          </cell>
          <cell r="L211">
            <v>134.9</v>
          </cell>
          <cell r="M211">
            <v>134.9</v>
          </cell>
          <cell r="N211">
            <v>134.9</v>
          </cell>
          <cell r="O211">
            <v>134.9</v>
          </cell>
          <cell r="P211">
            <v>134.9</v>
          </cell>
          <cell r="Q211">
            <v>232.7</v>
          </cell>
          <cell r="R211">
            <v>0</v>
          </cell>
          <cell r="S211">
            <v>0</v>
          </cell>
          <cell r="T211">
            <v>232.7</v>
          </cell>
          <cell r="U211">
            <v>0</v>
          </cell>
          <cell r="V211">
            <v>0</v>
          </cell>
        </row>
        <row r="212">
          <cell r="B212" t="str">
            <v>200</v>
          </cell>
          <cell r="D212">
            <v>1</v>
          </cell>
          <cell r="E212" t="str">
            <v>ELECTROPOMPE DW VOX M 75 D63 FILETE</v>
          </cell>
          <cell r="F212">
            <v>315.06</v>
          </cell>
          <cell r="H212" t="str">
            <v>MDWVOX75</v>
          </cell>
          <cell r="I212">
            <v>235</v>
          </cell>
          <cell r="J212">
            <v>1</v>
          </cell>
          <cell r="K212">
            <v>235</v>
          </cell>
          <cell r="L212">
            <v>235</v>
          </cell>
          <cell r="M212">
            <v>271</v>
          </cell>
          <cell r="N212">
            <v>235</v>
          </cell>
          <cell r="O212">
            <v>235</v>
          </cell>
          <cell r="P212">
            <v>271</v>
          </cell>
          <cell r="Q212">
            <v>315.06</v>
          </cell>
          <cell r="R212">
            <v>312.55</v>
          </cell>
          <cell r="S212">
            <v>360.43</v>
          </cell>
          <cell r="T212">
            <v>315.06</v>
          </cell>
          <cell r="U212">
            <v>312.55</v>
          </cell>
          <cell r="V212">
            <v>360.43</v>
          </cell>
        </row>
        <row r="213">
          <cell r="B213" t="str">
            <v>200</v>
          </cell>
          <cell r="D213">
            <v>1</v>
          </cell>
          <cell r="E213" t="str">
            <v>JOINT FORSHEDA D100</v>
          </cell>
          <cell r="F213">
            <v>4.87</v>
          </cell>
          <cell r="H213" t="str">
            <v>MJOI100</v>
          </cell>
          <cell r="I213">
            <v>0.94</v>
          </cell>
          <cell r="J213">
            <v>1</v>
          </cell>
          <cell r="K213">
            <v>0.94</v>
          </cell>
          <cell r="L213">
            <v>2.1800000000000002</v>
          </cell>
          <cell r="M213">
            <v>0.94</v>
          </cell>
          <cell r="N213">
            <v>0.94</v>
          </cell>
          <cell r="O213">
            <v>2.1800000000000002</v>
          </cell>
          <cell r="P213">
            <v>0.94</v>
          </cell>
          <cell r="Q213">
            <v>4.87</v>
          </cell>
          <cell r="R213">
            <v>4.9050000000000002</v>
          </cell>
          <cell r="S213">
            <v>2.1149999999999998</v>
          </cell>
          <cell r="T213">
            <v>4.87</v>
          </cell>
          <cell r="U213">
            <v>4.9050000000000002</v>
          </cell>
          <cell r="V213">
            <v>2.1149999999999998</v>
          </cell>
        </row>
        <row r="214">
          <cell r="B214" t="str">
            <v>200</v>
          </cell>
          <cell r="D214">
            <v>1</v>
          </cell>
          <cell r="E214" t="str">
            <v>JOINT FORSHEDA D50</v>
          </cell>
          <cell r="F214">
            <v>4.9400000000000004</v>
          </cell>
          <cell r="H214" t="str">
            <v>MJOI50</v>
          </cell>
          <cell r="I214">
            <v>2.57</v>
          </cell>
          <cell r="J214">
            <v>1</v>
          </cell>
          <cell r="K214">
            <v>2.57</v>
          </cell>
          <cell r="L214">
            <v>2.57</v>
          </cell>
          <cell r="M214">
            <v>0.92</v>
          </cell>
          <cell r="N214">
            <v>2.57</v>
          </cell>
          <cell r="O214">
            <v>2.57</v>
          </cell>
          <cell r="P214">
            <v>0.92</v>
          </cell>
          <cell r="Q214">
            <v>4.9400000000000004</v>
          </cell>
          <cell r="R214">
            <v>5.7824999999999998</v>
          </cell>
          <cell r="S214">
            <v>2.0700000000000003</v>
          </cell>
          <cell r="T214">
            <v>4.9400000000000004</v>
          </cell>
          <cell r="U214">
            <v>5.7824999999999998</v>
          </cell>
          <cell r="V214">
            <v>2.0700000000000003</v>
          </cell>
        </row>
        <row r="215">
          <cell r="B215" t="str">
            <v>200</v>
          </cell>
          <cell r="D215">
            <v>1</v>
          </cell>
          <cell r="E215" t="str">
            <v>TUBE DE 3M PVC PRESSION 63X4.7 PN16</v>
          </cell>
          <cell r="F215">
            <v>12.91</v>
          </cell>
          <cell r="H215" t="str">
            <v>PVC6316</v>
          </cell>
          <cell r="I215">
            <v>4.7300000000000004</v>
          </cell>
          <cell r="J215">
            <v>0.33</v>
          </cell>
          <cell r="K215">
            <v>14.333333333333334</v>
          </cell>
          <cell r="L215">
            <v>4.7320000000000002</v>
          </cell>
          <cell r="M215">
            <v>4.7779999999999996</v>
          </cell>
          <cell r="N215">
            <v>14.333333333333334</v>
          </cell>
          <cell r="O215">
            <v>4.7320000000000002</v>
          </cell>
          <cell r="P215">
            <v>4.7779999999999996</v>
          </cell>
          <cell r="Q215">
            <v>12.91</v>
          </cell>
          <cell r="R215">
            <v>6.2935600000000003</v>
          </cell>
          <cell r="S215">
            <v>6.3547399999999996</v>
          </cell>
          <cell r="T215">
            <v>12.91</v>
          </cell>
          <cell r="U215">
            <v>6.2935600000000003</v>
          </cell>
          <cell r="V215">
            <v>6.3547399999999996</v>
          </cell>
        </row>
        <row r="216">
          <cell r="B216" t="str">
            <v>200</v>
          </cell>
          <cell r="D216">
            <v>1</v>
          </cell>
          <cell r="E216" t="str">
            <v>VANNE A BILLE FEM/FEM ORION D63</v>
          </cell>
          <cell r="F216">
            <v>9.56</v>
          </cell>
          <cell r="H216" t="str">
            <v>VAC63</v>
          </cell>
          <cell r="I216">
            <v>8.09</v>
          </cell>
          <cell r="J216">
            <v>1</v>
          </cell>
          <cell r="K216">
            <v>8.09</v>
          </cell>
          <cell r="L216">
            <v>8.0869999999999997</v>
          </cell>
          <cell r="M216">
            <v>8.0869999999999997</v>
          </cell>
          <cell r="N216">
            <v>8.09</v>
          </cell>
          <cell r="O216">
            <v>8.0869999999999997</v>
          </cell>
          <cell r="P216">
            <v>8.0869999999999997</v>
          </cell>
          <cell r="Q216">
            <v>9.56</v>
          </cell>
          <cell r="R216">
            <v>10.108750000000001</v>
          </cell>
          <cell r="S216">
            <v>10.108750000000001</v>
          </cell>
          <cell r="T216">
            <v>9.56</v>
          </cell>
          <cell r="U216">
            <v>10.108750000000001</v>
          </cell>
          <cell r="V216">
            <v>10.108750000000001</v>
          </cell>
        </row>
        <row r="217">
          <cell r="B217" t="str">
            <v>200</v>
          </cell>
          <cell r="D217">
            <v>1</v>
          </cell>
          <cell r="E217" t="str">
            <v>TRAVERSEE DE PAROI 50/63X2</v>
          </cell>
          <cell r="F217">
            <v>9.64</v>
          </cell>
          <cell r="H217" t="str">
            <v>VDL516048</v>
          </cell>
          <cell r="I217">
            <v>7.94</v>
          </cell>
          <cell r="J217">
            <v>1</v>
          </cell>
          <cell r="K217">
            <v>7.94</v>
          </cell>
          <cell r="L217">
            <v>7.9420000000000002</v>
          </cell>
          <cell r="M217">
            <v>7.9420000000000002</v>
          </cell>
          <cell r="N217">
            <v>7.94</v>
          </cell>
          <cell r="O217">
            <v>7.9420000000000002</v>
          </cell>
          <cell r="P217">
            <v>7.9420000000000002</v>
          </cell>
          <cell r="Q217">
            <v>9.64</v>
          </cell>
          <cell r="R217">
            <v>9.9275000000000002</v>
          </cell>
          <cell r="S217">
            <v>9.9275000000000002</v>
          </cell>
          <cell r="T217">
            <v>9.64</v>
          </cell>
          <cell r="U217">
            <v>9.9275000000000002</v>
          </cell>
          <cell r="V217">
            <v>9.9275000000000002</v>
          </cell>
        </row>
        <row r="218">
          <cell r="B218" t="str">
            <v>NSPR-1200</v>
          </cell>
          <cell r="N218">
            <v>541.18333333333339</v>
          </cell>
          <cell r="O218">
            <v>532.82208000000003</v>
          </cell>
          <cell r="P218">
            <v>566.25408000000004</v>
          </cell>
          <cell r="T218">
            <v>805.35</v>
          </cell>
          <cell r="U218">
            <v>555.52137999999991</v>
          </cell>
          <cell r="V218">
            <v>597.31482000000005</v>
          </cell>
        </row>
        <row r="219">
          <cell r="B219" t="str">
            <v>500</v>
          </cell>
          <cell r="D219">
            <v>2</v>
          </cell>
          <cell r="E219" t="str">
            <v>PRESSE ETOUPE PG13.5 F7MM AVEC CE</v>
          </cell>
          <cell r="F219">
            <v>0.68</v>
          </cell>
          <cell r="H219">
            <v>101006</v>
          </cell>
          <cell r="I219">
            <v>0.23</v>
          </cell>
          <cell r="J219">
            <v>1</v>
          </cell>
          <cell r="K219">
            <v>0.23</v>
          </cell>
          <cell r="L219">
            <v>0.22953999999999999</v>
          </cell>
          <cell r="M219">
            <v>0.22953999999999999</v>
          </cell>
          <cell r="N219">
            <v>0.46</v>
          </cell>
          <cell r="O219">
            <v>0.45907999999999999</v>
          </cell>
          <cell r="P219">
            <v>0.45907999999999999</v>
          </cell>
          <cell r="Q219">
            <v>0.68</v>
          </cell>
          <cell r="R219">
            <v>0.68862000000000001</v>
          </cell>
          <cell r="S219">
            <v>0.68862000000000001</v>
          </cell>
          <cell r="T219">
            <v>1.36</v>
          </cell>
          <cell r="U219">
            <v>1.37724</v>
          </cell>
          <cell r="V219">
            <v>1.37724</v>
          </cell>
        </row>
        <row r="220">
          <cell r="B220" t="str">
            <v>500</v>
          </cell>
          <cell r="D220">
            <v>1</v>
          </cell>
          <cell r="E220" t="str">
            <v xml:space="preserve">CROCHET INOX </v>
          </cell>
          <cell r="F220">
            <v>2.2400000000000002</v>
          </cell>
          <cell r="H220">
            <v>101007</v>
          </cell>
          <cell r="I220">
            <v>1.5</v>
          </cell>
          <cell r="J220">
            <v>1</v>
          </cell>
          <cell r="K220">
            <v>1.5</v>
          </cell>
          <cell r="L220">
            <v>1.5</v>
          </cell>
          <cell r="M220">
            <v>1.5</v>
          </cell>
          <cell r="N220">
            <v>1.5</v>
          </cell>
          <cell r="O220">
            <v>1.5</v>
          </cell>
          <cell r="P220">
            <v>1.5</v>
          </cell>
          <cell r="Q220">
            <v>2.2400000000000002</v>
          </cell>
          <cell r="R220">
            <v>2.25</v>
          </cell>
          <cell r="S220">
            <v>2.25</v>
          </cell>
          <cell r="T220">
            <v>2.2400000000000002</v>
          </cell>
          <cell r="U220">
            <v>2.25</v>
          </cell>
          <cell r="V220">
            <v>2.25</v>
          </cell>
        </row>
        <row r="221">
          <cell r="B221" t="str">
            <v>500</v>
          </cell>
          <cell r="D221">
            <v>1</v>
          </cell>
          <cell r="E221" t="str">
            <v xml:space="preserve">CLAPET Y D63 </v>
          </cell>
          <cell r="F221">
            <v>39.22</v>
          </cell>
          <cell r="H221">
            <v>1510064</v>
          </cell>
          <cell r="I221">
            <v>24.96</v>
          </cell>
          <cell r="J221">
            <v>1</v>
          </cell>
          <cell r="K221">
            <v>24.96</v>
          </cell>
          <cell r="L221">
            <v>24.954999999999998</v>
          </cell>
          <cell r="M221">
            <v>24.954999999999998</v>
          </cell>
          <cell r="N221">
            <v>24.96</v>
          </cell>
          <cell r="O221">
            <v>24.954999999999998</v>
          </cell>
          <cell r="P221">
            <v>24.954999999999998</v>
          </cell>
          <cell r="Q221">
            <v>39.22</v>
          </cell>
          <cell r="R221">
            <v>37.432499999999997</v>
          </cell>
          <cell r="S221">
            <v>37.432499999999997</v>
          </cell>
          <cell r="T221">
            <v>39.22</v>
          </cell>
          <cell r="U221">
            <v>37.432499999999997</v>
          </cell>
          <cell r="V221">
            <v>37.432499999999997</v>
          </cell>
        </row>
        <row r="222">
          <cell r="B222" t="str">
            <v>500</v>
          </cell>
          <cell r="D222">
            <v>1.2</v>
          </cell>
          <cell r="E222" t="str">
            <v>CHAINE INOX DIAM 4 32/8 (LE ML)</v>
          </cell>
          <cell r="F222">
            <v>4.3499999999999996</v>
          </cell>
          <cell r="H222" t="str">
            <v>316L/4404</v>
          </cell>
          <cell r="I222">
            <v>2.9</v>
          </cell>
          <cell r="J222">
            <v>1</v>
          </cell>
          <cell r="K222">
            <v>2.9</v>
          </cell>
          <cell r="L222">
            <v>2.9</v>
          </cell>
          <cell r="M222">
            <v>2.9</v>
          </cell>
          <cell r="N222">
            <v>3.48</v>
          </cell>
          <cell r="O222">
            <v>3.48</v>
          </cell>
          <cell r="P222">
            <v>3.48</v>
          </cell>
          <cell r="Q222">
            <v>4.3499999999999996</v>
          </cell>
          <cell r="R222">
            <v>4.3499999999999996</v>
          </cell>
          <cell r="S222">
            <v>4.3499999999999996</v>
          </cell>
          <cell r="T222">
            <v>5.22</v>
          </cell>
          <cell r="U222">
            <v>5.22</v>
          </cell>
          <cell r="V222">
            <v>5.22</v>
          </cell>
        </row>
        <row r="223">
          <cell r="B223" t="str">
            <v>500</v>
          </cell>
          <cell r="D223">
            <v>2</v>
          </cell>
          <cell r="E223" t="str">
            <v>COUDE 90  PVC D63 FEM/FEM</v>
          </cell>
          <cell r="F223">
            <v>0.96</v>
          </cell>
          <cell r="H223" t="str">
            <v>C9063</v>
          </cell>
          <cell r="I223">
            <v>0.77</v>
          </cell>
          <cell r="J223">
            <v>1</v>
          </cell>
          <cell r="K223">
            <v>0.77</v>
          </cell>
          <cell r="L223">
            <v>0.76900000000000002</v>
          </cell>
          <cell r="M223">
            <v>0.84599999999999997</v>
          </cell>
          <cell r="N223">
            <v>1.54</v>
          </cell>
          <cell r="O223">
            <v>1.538</v>
          </cell>
          <cell r="P223">
            <v>1.6919999999999999</v>
          </cell>
          <cell r="Q223">
            <v>0.96</v>
          </cell>
          <cell r="R223">
            <v>0.96125000000000005</v>
          </cell>
          <cell r="S223">
            <v>1.0574999999999999</v>
          </cell>
          <cell r="T223">
            <v>1.92</v>
          </cell>
          <cell r="U223">
            <v>1.9225000000000001</v>
          </cell>
          <cell r="V223">
            <v>2.1149999999999998</v>
          </cell>
        </row>
        <row r="224">
          <cell r="B224" t="str">
            <v>500</v>
          </cell>
          <cell r="D224">
            <v>2</v>
          </cell>
          <cell r="E224" t="str">
            <v>EMBOUT ADAPTATION 63X50X2</v>
          </cell>
          <cell r="F224">
            <v>0.77</v>
          </cell>
          <cell r="H224" t="str">
            <v>EF63502</v>
          </cell>
          <cell r="I224">
            <v>0.61</v>
          </cell>
          <cell r="J224">
            <v>1</v>
          </cell>
          <cell r="K224">
            <v>0.61</v>
          </cell>
          <cell r="L224">
            <v>0.61299999999999999</v>
          </cell>
          <cell r="M224">
            <v>0.67400000000000004</v>
          </cell>
          <cell r="N224">
            <v>1.22</v>
          </cell>
          <cell r="O224">
            <v>1.226</v>
          </cell>
          <cell r="P224">
            <v>1.3480000000000001</v>
          </cell>
          <cell r="Q224">
            <v>0.77</v>
          </cell>
          <cell r="R224">
            <v>0.81529000000000007</v>
          </cell>
          <cell r="S224">
            <v>0.89642000000000011</v>
          </cell>
          <cell r="T224">
            <v>1.54</v>
          </cell>
          <cell r="U224">
            <v>1.6305800000000001</v>
          </cell>
          <cell r="V224">
            <v>1.7928400000000002</v>
          </cell>
        </row>
        <row r="225">
          <cell r="B225" t="str">
            <v>500</v>
          </cell>
          <cell r="D225">
            <v>1</v>
          </cell>
          <cell r="E225" t="str">
            <v>EMBOUT ADAPTATION 75X63X2</v>
          </cell>
          <cell r="F225">
            <v>1.18</v>
          </cell>
          <cell r="H225" t="str">
            <v>EF75632</v>
          </cell>
          <cell r="I225">
            <v>1.03</v>
          </cell>
          <cell r="J225">
            <v>1</v>
          </cell>
          <cell r="K225">
            <v>1.03</v>
          </cell>
          <cell r="L225">
            <v>1.0329999999999999</v>
          </cell>
          <cell r="M225">
            <v>1.0329999999999999</v>
          </cell>
          <cell r="N225">
            <v>1.03</v>
          </cell>
          <cell r="O225">
            <v>1.0329999999999999</v>
          </cell>
          <cell r="P225">
            <v>1.0329999999999999</v>
          </cell>
          <cell r="Q225">
            <v>1.18</v>
          </cell>
          <cell r="R225">
            <v>1.2912499999999998</v>
          </cell>
          <cell r="S225">
            <v>1.2912499999999998</v>
          </cell>
          <cell r="T225">
            <v>1.18</v>
          </cell>
          <cell r="U225">
            <v>1.2912499999999998</v>
          </cell>
          <cell r="V225">
            <v>1.2912499999999998</v>
          </cell>
        </row>
        <row r="226">
          <cell r="B226" t="str">
            <v>500</v>
          </cell>
          <cell r="D226">
            <v>1</v>
          </cell>
          <cell r="E226" t="str">
            <v>OVERFLOW ALARM BOX 220V 20M DE CABLE</v>
          </cell>
          <cell r="F226">
            <v>141.36000000000001</v>
          </cell>
          <cell r="H226" t="str">
            <v>MALARME</v>
          </cell>
          <cell r="I226">
            <v>89</v>
          </cell>
          <cell r="J226">
            <v>1</v>
          </cell>
          <cell r="K226">
            <v>89</v>
          </cell>
          <cell r="L226">
            <v>89</v>
          </cell>
          <cell r="M226">
            <v>89</v>
          </cell>
          <cell r="N226">
            <v>89</v>
          </cell>
          <cell r="O226">
            <v>89</v>
          </cell>
          <cell r="P226">
            <v>89</v>
          </cell>
          <cell r="Q226">
            <v>141.36000000000001</v>
          </cell>
          <cell r="R226">
            <v>133.5</v>
          </cell>
          <cell r="S226">
            <v>133.5</v>
          </cell>
          <cell r="T226">
            <v>141.36000000000001</v>
          </cell>
          <cell r="U226">
            <v>133.5</v>
          </cell>
          <cell r="V226">
            <v>133.5</v>
          </cell>
        </row>
        <row r="227">
          <cell r="B227" t="str">
            <v>500</v>
          </cell>
          <cell r="D227">
            <v>2</v>
          </cell>
          <cell r="E227" t="str">
            <v>CONNECTEUR 3 POLES</v>
          </cell>
          <cell r="F227">
            <v>11.25</v>
          </cell>
          <cell r="H227" t="str">
            <v>MCONECT</v>
          </cell>
          <cell r="I227">
            <v>7.4</v>
          </cell>
          <cell r="J227">
            <v>1</v>
          </cell>
          <cell r="K227">
            <v>7.4</v>
          </cell>
          <cell r="L227">
            <v>7.4</v>
          </cell>
          <cell r="M227">
            <v>7.4</v>
          </cell>
          <cell r="N227">
            <v>14.8</v>
          </cell>
          <cell r="O227">
            <v>14.8</v>
          </cell>
          <cell r="P227">
            <v>14.8</v>
          </cell>
          <cell r="Q227">
            <v>11.25</v>
          </cell>
          <cell r="R227">
            <v>11.100000000000001</v>
          </cell>
          <cell r="S227">
            <v>11.100000000000001</v>
          </cell>
          <cell r="T227">
            <v>22.5</v>
          </cell>
          <cell r="U227">
            <v>22.200000000000003</v>
          </cell>
          <cell r="V227">
            <v>22.200000000000003</v>
          </cell>
        </row>
        <row r="228">
          <cell r="B228" t="str">
            <v>500</v>
          </cell>
          <cell r="D228">
            <v>1</v>
          </cell>
          <cell r="E228" t="str">
            <v xml:space="preserve">CUVE DE RELEVAGE D800 + COUVERCLE </v>
          </cell>
          <cell r="F228">
            <v>232.7</v>
          </cell>
          <cell r="H228" t="str">
            <v>MCUVE800</v>
          </cell>
          <cell r="I228">
            <v>134.9</v>
          </cell>
          <cell r="J228">
            <v>1</v>
          </cell>
          <cell r="K228">
            <v>134.9</v>
          </cell>
          <cell r="L228">
            <v>134.9</v>
          </cell>
          <cell r="M228">
            <v>134.9</v>
          </cell>
          <cell r="N228">
            <v>134.9</v>
          </cell>
          <cell r="O228">
            <v>134.9</v>
          </cell>
          <cell r="P228">
            <v>134.9</v>
          </cell>
          <cell r="Q228">
            <v>232.7</v>
          </cell>
          <cell r="R228">
            <v>0</v>
          </cell>
          <cell r="S228">
            <v>0</v>
          </cell>
          <cell r="T228">
            <v>232.7</v>
          </cell>
          <cell r="U228">
            <v>0</v>
          </cell>
          <cell r="V228">
            <v>0</v>
          </cell>
        </row>
        <row r="229">
          <cell r="B229" t="str">
            <v>500</v>
          </cell>
          <cell r="D229">
            <v>1</v>
          </cell>
          <cell r="E229" t="str">
            <v>ELECTROPOMPE DW VOX M 75 D63 FILETE</v>
          </cell>
          <cell r="F229">
            <v>315.06</v>
          </cell>
          <cell r="H229" t="str">
            <v>MDWVOX75</v>
          </cell>
          <cell r="I229">
            <v>235</v>
          </cell>
          <cell r="J229">
            <v>1</v>
          </cell>
          <cell r="K229">
            <v>235</v>
          </cell>
          <cell r="L229">
            <v>235</v>
          </cell>
          <cell r="M229">
            <v>271</v>
          </cell>
          <cell r="N229">
            <v>235</v>
          </cell>
          <cell r="O229">
            <v>235</v>
          </cell>
          <cell r="P229">
            <v>271</v>
          </cell>
          <cell r="Q229">
            <v>315.06</v>
          </cell>
          <cell r="R229">
            <v>312.55</v>
          </cell>
          <cell r="S229">
            <v>360.43</v>
          </cell>
          <cell r="T229">
            <v>315.06</v>
          </cell>
          <cell r="U229">
            <v>312.55</v>
          </cell>
          <cell r="V229">
            <v>360.43</v>
          </cell>
        </row>
        <row r="230">
          <cell r="B230" t="str">
            <v>500</v>
          </cell>
          <cell r="D230">
            <v>1</v>
          </cell>
          <cell r="E230" t="str">
            <v>JOINT FORSHEDA D100</v>
          </cell>
          <cell r="F230">
            <v>4.87</v>
          </cell>
          <cell r="H230" t="str">
            <v>MJOI100</v>
          </cell>
          <cell r="I230">
            <v>0.94</v>
          </cell>
          <cell r="J230">
            <v>1</v>
          </cell>
          <cell r="K230">
            <v>0.94</v>
          </cell>
          <cell r="L230">
            <v>2.1800000000000002</v>
          </cell>
          <cell r="M230">
            <v>0.94</v>
          </cell>
          <cell r="N230">
            <v>0.94</v>
          </cell>
          <cell r="O230">
            <v>2.1800000000000002</v>
          </cell>
          <cell r="P230">
            <v>0.94</v>
          </cell>
          <cell r="Q230">
            <v>4.87</v>
          </cell>
          <cell r="R230">
            <v>4.9050000000000002</v>
          </cell>
          <cell r="S230">
            <v>2.1149999999999998</v>
          </cell>
          <cell r="T230">
            <v>4.87</v>
          </cell>
          <cell r="U230">
            <v>4.9050000000000002</v>
          </cell>
          <cell r="V230">
            <v>2.1149999999999998</v>
          </cell>
        </row>
        <row r="231">
          <cell r="B231" t="str">
            <v>500</v>
          </cell>
          <cell r="D231">
            <v>1</v>
          </cell>
          <cell r="E231" t="str">
            <v>JOINT FORSHEDA D50</v>
          </cell>
          <cell r="F231">
            <v>4.9400000000000004</v>
          </cell>
          <cell r="H231" t="str">
            <v>MJOI50</v>
          </cell>
          <cell r="I231">
            <v>2.57</v>
          </cell>
          <cell r="J231">
            <v>1</v>
          </cell>
          <cell r="K231">
            <v>2.57</v>
          </cell>
          <cell r="L231">
            <v>2.57</v>
          </cell>
          <cell r="M231">
            <v>0.92</v>
          </cell>
          <cell r="N231">
            <v>2.57</v>
          </cell>
          <cell r="O231">
            <v>2.57</v>
          </cell>
          <cell r="P231">
            <v>0.92</v>
          </cell>
          <cell r="Q231">
            <v>4.9400000000000004</v>
          </cell>
          <cell r="R231">
            <v>5.7824999999999998</v>
          </cell>
          <cell r="S231">
            <v>2.0700000000000003</v>
          </cell>
          <cell r="T231">
            <v>4.9400000000000004</v>
          </cell>
          <cell r="U231">
            <v>5.7824999999999998</v>
          </cell>
          <cell r="V231">
            <v>2.0700000000000003</v>
          </cell>
        </row>
        <row r="232">
          <cell r="B232" t="str">
            <v>500</v>
          </cell>
          <cell r="D232">
            <v>1</v>
          </cell>
          <cell r="E232" t="str">
            <v>REHAUSSE CUVE RELEVAGE DIAM800</v>
          </cell>
          <cell r="F232">
            <v>0</v>
          </cell>
          <cell r="H232" t="str">
            <v>MREHANSPR</v>
          </cell>
          <cell r="I232">
            <v>0</v>
          </cell>
          <cell r="J232">
            <v>0</v>
          </cell>
          <cell r="K232" t="e">
            <v>#DIV/0!</v>
          </cell>
          <cell r="L232" t="e">
            <v>#N/A</v>
          </cell>
          <cell r="M232" t="e">
            <v>#N/A</v>
          </cell>
          <cell r="N232" t="e">
            <v>#DIV/0!</v>
          </cell>
          <cell r="O232" t="e">
            <v>#N/A</v>
          </cell>
          <cell r="P232" t="e">
            <v>#N/A</v>
          </cell>
          <cell r="Q232">
            <v>0</v>
          </cell>
          <cell r="R232" t="e">
            <v>#N/A</v>
          </cell>
          <cell r="S232" t="e">
            <v>#N/A</v>
          </cell>
          <cell r="T232">
            <v>0</v>
          </cell>
          <cell r="U232" t="e">
            <v>#N/A</v>
          </cell>
          <cell r="V232" t="e">
            <v>#N/A</v>
          </cell>
        </row>
        <row r="233">
          <cell r="B233" t="str">
            <v>500</v>
          </cell>
          <cell r="D233">
            <v>1</v>
          </cell>
          <cell r="E233" t="str">
            <v>TUBE DE 3M PVC PRESSION 63X4.7 PN16</v>
          </cell>
          <cell r="F233">
            <v>12.91</v>
          </cell>
          <cell r="H233" t="str">
            <v>PVC6316</v>
          </cell>
          <cell r="I233">
            <v>4.7300000000000004</v>
          </cell>
          <cell r="J233">
            <v>0.33</v>
          </cell>
          <cell r="K233">
            <v>14.333333333333334</v>
          </cell>
          <cell r="L233">
            <v>4.7320000000000002</v>
          </cell>
          <cell r="M233">
            <v>4.7779999999999996</v>
          </cell>
          <cell r="N233">
            <v>14.333333333333334</v>
          </cell>
          <cell r="O233">
            <v>4.7320000000000002</v>
          </cell>
          <cell r="P233">
            <v>4.7779999999999996</v>
          </cell>
          <cell r="Q233">
            <v>12.91</v>
          </cell>
          <cell r="R233">
            <v>6.2935600000000003</v>
          </cell>
          <cell r="S233">
            <v>6.3547399999999996</v>
          </cell>
          <cell r="T233">
            <v>12.91</v>
          </cell>
          <cell r="U233">
            <v>6.2935600000000003</v>
          </cell>
          <cell r="V233">
            <v>6.3547399999999996</v>
          </cell>
        </row>
        <row r="234">
          <cell r="B234" t="str">
            <v>500</v>
          </cell>
          <cell r="D234">
            <v>1</v>
          </cell>
          <cell r="E234" t="str">
            <v>VANNE A BILLE FEM/FEM ORION D63</v>
          </cell>
          <cell r="F234">
            <v>9.56</v>
          </cell>
          <cell r="H234" t="str">
            <v>VAC63</v>
          </cell>
          <cell r="I234">
            <v>8.09</v>
          </cell>
          <cell r="J234">
            <v>1</v>
          </cell>
          <cell r="K234">
            <v>8.09</v>
          </cell>
          <cell r="L234">
            <v>8.0869999999999997</v>
          </cell>
          <cell r="M234">
            <v>8.0869999999999997</v>
          </cell>
          <cell r="N234">
            <v>8.09</v>
          </cell>
          <cell r="O234">
            <v>8.0869999999999997</v>
          </cell>
          <cell r="P234">
            <v>8.0869999999999997</v>
          </cell>
          <cell r="Q234">
            <v>9.56</v>
          </cell>
          <cell r="R234">
            <v>10.108750000000001</v>
          </cell>
          <cell r="S234">
            <v>10.108750000000001</v>
          </cell>
          <cell r="T234">
            <v>9.56</v>
          </cell>
          <cell r="U234">
            <v>10.108750000000001</v>
          </cell>
          <cell r="V234">
            <v>10.108750000000001</v>
          </cell>
        </row>
        <row r="235">
          <cell r="B235" t="str">
            <v>500</v>
          </cell>
          <cell r="D235">
            <v>1</v>
          </cell>
          <cell r="E235" t="str">
            <v>TRAVERSEE DE PAROI 50/63X2</v>
          </cell>
          <cell r="F235">
            <v>9.64</v>
          </cell>
          <cell r="H235" t="str">
            <v>VDL516048</v>
          </cell>
          <cell r="I235">
            <v>7.94</v>
          </cell>
          <cell r="J235">
            <v>1</v>
          </cell>
          <cell r="K235">
            <v>7.94</v>
          </cell>
          <cell r="L235">
            <v>7.9420000000000002</v>
          </cell>
          <cell r="M235">
            <v>7.9420000000000002</v>
          </cell>
          <cell r="N235">
            <v>7.94</v>
          </cell>
          <cell r="O235">
            <v>7.9420000000000002</v>
          </cell>
          <cell r="P235">
            <v>7.9420000000000002</v>
          </cell>
          <cell r="Q235">
            <v>9.64</v>
          </cell>
          <cell r="R235">
            <v>9.9275000000000002</v>
          </cell>
          <cell r="S235">
            <v>9.9275000000000002</v>
          </cell>
          <cell r="T235">
            <v>9.64</v>
          </cell>
          <cell r="U235">
            <v>9.9275000000000002</v>
          </cell>
          <cell r="V235">
            <v>9.9275000000000002</v>
          </cell>
        </row>
        <row r="236">
          <cell r="B236" t="str">
            <v>NSPR-1500</v>
          </cell>
          <cell r="N236" t="e">
            <v>#DIV/0!</v>
          </cell>
          <cell r="O236" t="e">
            <v>#N/A</v>
          </cell>
          <cell r="P236" t="e">
            <v>#N/A</v>
          </cell>
          <cell r="T236">
            <v>806.21999999999991</v>
          </cell>
          <cell r="U236" t="e">
            <v>#N/A</v>
          </cell>
          <cell r="V236" t="e">
            <v>#N/A</v>
          </cell>
        </row>
        <row r="237">
          <cell r="B237" t="str">
            <v>500-PA</v>
          </cell>
          <cell r="D237">
            <v>2</v>
          </cell>
          <cell r="E237" t="str">
            <v>PRESSE ETOUPE PG13.5 F7MM AVEC CE</v>
          </cell>
          <cell r="F237">
            <v>0.68</v>
          </cell>
          <cell r="H237">
            <v>101006</v>
          </cell>
          <cell r="I237">
            <v>0.23</v>
          </cell>
          <cell r="J237">
            <v>1</v>
          </cell>
          <cell r="K237">
            <v>0.23</v>
          </cell>
          <cell r="L237">
            <v>0.22953999999999999</v>
          </cell>
          <cell r="M237">
            <v>0.22953999999999999</v>
          </cell>
          <cell r="N237">
            <v>0.46</v>
          </cell>
          <cell r="O237">
            <v>0.45907999999999999</v>
          </cell>
          <cell r="P237">
            <v>0.45907999999999999</v>
          </cell>
          <cell r="Q237">
            <v>0.68</v>
          </cell>
          <cell r="R237">
            <v>0.68862000000000001</v>
          </cell>
          <cell r="S237">
            <v>0.68862000000000001</v>
          </cell>
          <cell r="T237">
            <v>1.36</v>
          </cell>
          <cell r="U237">
            <v>1.37724</v>
          </cell>
          <cell r="V237">
            <v>1.37724</v>
          </cell>
        </row>
        <row r="238">
          <cell r="B238" t="str">
            <v>500-PA</v>
          </cell>
          <cell r="D238">
            <v>1</v>
          </cell>
          <cell r="E238" t="str">
            <v xml:space="preserve">CROCHET INOX </v>
          </cell>
          <cell r="F238">
            <v>2.2400000000000002</v>
          </cell>
          <cell r="H238">
            <v>101007</v>
          </cell>
          <cell r="I238">
            <v>1.5</v>
          </cell>
          <cell r="J238">
            <v>1</v>
          </cell>
          <cell r="K238">
            <v>1.5</v>
          </cell>
          <cell r="L238">
            <v>1.5</v>
          </cell>
          <cell r="M238">
            <v>1.5</v>
          </cell>
          <cell r="N238">
            <v>1.5</v>
          </cell>
          <cell r="O238">
            <v>1.5</v>
          </cell>
          <cell r="P238">
            <v>1.5</v>
          </cell>
          <cell r="Q238">
            <v>2.2400000000000002</v>
          </cell>
          <cell r="R238">
            <v>2.25</v>
          </cell>
          <cell r="S238">
            <v>2.25</v>
          </cell>
          <cell r="T238">
            <v>2.2400000000000002</v>
          </cell>
          <cell r="U238">
            <v>2.25</v>
          </cell>
          <cell r="V238">
            <v>2.25</v>
          </cell>
        </row>
        <row r="239">
          <cell r="B239" t="str">
            <v>500-PA</v>
          </cell>
          <cell r="D239">
            <v>1</v>
          </cell>
          <cell r="E239" t="str">
            <v xml:space="preserve">CLAPET Y D63 </v>
          </cell>
          <cell r="F239">
            <v>39.22</v>
          </cell>
          <cell r="H239">
            <v>1510064</v>
          </cell>
          <cell r="I239">
            <v>24.96</v>
          </cell>
          <cell r="J239">
            <v>1</v>
          </cell>
          <cell r="K239">
            <v>24.96</v>
          </cell>
          <cell r="L239">
            <v>24.954999999999998</v>
          </cell>
          <cell r="M239">
            <v>24.954999999999998</v>
          </cell>
          <cell r="N239">
            <v>24.96</v>
          </cell>
          <cell r="O239">
            <v>24.954999999999998</v>
          </cell>
          <cell r="P239">
            <v>24.954999999999998</v>
          </cell>
          <cell r="Q239">
            <v>39.22</v>
          </cell>
          <cell r="R239">
            <v>37.432499999999997</v>
          </cell>
          <cell r="S239">
            <v>37.432499999999997</v>
          </cell>
          <cell r="T239">
            <v>39.22</v>
          </cell>
          <cell r="U239">
            <v>37.432499999999997</v>
          </cell>
          <cell r="V239">
            <v>37.432499999999997</v>
          </cell>
        </row>
        <row r="240">
          <cell r="B240" t="str">
            <v>500-PA</v>
          </cell>
          <cell r="D240">
            <v>1.1000000000000001</v>
          </cell>
          <cell r="E240" t="str">
            <v>TUBE INOX DIAM26.9X1.6 (LE ML)</v>
          </cell>
          <cell r="F240">
            <v>7.41</v>
          </cell>
          <cell r="H240" t="str">
            <v>304L/4307</v>
          </cell>
          <cell r="I240">
            <v>5.99</v>
          </cell>
          <cell r="J240">
            <v>1</v>
          </cell>
          <cell r="K240">
            <v>5.99</v>
          </cell>
          <cell r="L240">
            <v>5.99</v>
          </cell>
          <cell r="M240">
            <v>5.99</v>
          </cell>
          <cell r="N240">
            <v>6.5890000000000004</v>
          </cell>
          <cell r="O240">
            <v>6.5890000000000004</v>
          </cell>
          <cell r="P240">
            <v>6.5890000000000004</v>
          </cell>
          <cell r="Q240">
            <v>7.41</v>
          </cell>
          <cell r="R240">
            <v>7.4875000000000007</v>
          </cell>
          <cell r="S240">
            <v>7.4875000000000007</v>
          </cell>
          <cell r="T240">
            <v>8.1510000000000016</v>
          </cell>
          <cell r="U240">
            <v>8.2362500000000018</v>
          </cell>
          <cell r="V240">
            <v>8.2362500000000018</v>
          </cell>
        </row>
        <row r="241">
          <cell r="B241" t="str">
            <v>500-PA</v>
          </cell>
          <cell r="D241">
            <v>1.2</v>
          </cell>
          <cell r="E241" t="str">
            <v>CHAINE INOX DIAM 4 32/8 (LE ML)</v>
          </cell>
          <cell r="F241">
            <v>4.3499999999999996</v>
          </cell>
          <cell r="H241" t="str">
            <v>316L/4404</v>
          </cell>
          <cell r="I241">
            <v>2.9</v>
          </cell>
          <cell r="J241">
            <v>1</v>
          </cell>
          <cell r="K241">
            <v>2.9</v>
          </cell>
          <cell r="L241">
            <v>2.9</v>
          </cell>
          <cell r="M241">
            <v>2.9</v>
          </cell>
          <cell r="N241">
            <v>3.48</v>
          </cell>
          <cell r="O241">
            <v>3.48</v>
          </cell>
          <cell r="P241">
            <v>3.48</v>
          </cell>
          <cell r="Q241">
            <v>4.3499999999999996</v>
          </cell>
          <cell r="R241">
            <v>4.3499999999999996</v>
          </cell>
          <cell r="S241">
            <v>4.3499999999999996</v>
          </cell>
          <cell r="T241">
            <v>5.22</v>
          </cell>
          <cell r="U241">
            <v>5.22</v>
          </cell>
          <cell r="V241">
            <v>5.22</v>
          </cell>
        </row>
        <row r="242">
          <cell r="B242" t="str">
            <v>500-PA</v>
          </cell>
          <cell r="D242">
            <v>2</v>
          </cell>
          <cell r="E242" t="str">
            <v>COUDE 90  PVC D63 FEM/FEM</v>
          </cell>
          <cell r="F242">
            <v>0.96</v>
          </cell>
          <cell r="H242" t="str">
            <v>C9063</v>
          </cell>
          <cell r="I242">
            <v>0.77</v>
          </cell>
          <cell r="J242">
            <v>1</v>
          </cell>
          <cell r="K242">
            <v>0.77</v>
          </cell>
          <cell r="L242">
            <v>0.76900000000000002</v>
          </cell>
          <cell r="M242">
            <v>0.84599999999999997</v>
          </cell>
          <cell r="N242">
            <v>1.54</v>
          </cell>
          <cell r="O242">
            <v>1.538</v>
          </cell>
          <cell r="P242">
            <v>1.6919999999999999</v>
          </cell>
          <cell r="Q242">
            <v>0.96</v>
          </cell>
          <cell r="R242">
            <v>0.96125000000000005</v>
          </cell>
          <cell r="S242">
            <v>1.0574999999999999</v>
          </cell>
          <cell r="T242">
            <v>1.92</v>
          </cell>
          <cell r="U242">
            <v>1.9225000000000001</v>
          </cell>
          <cell r="V242">
            <v>2.1149999999999998</v>
          </cell>
        </row>
        <row r="243">
          <cell r="B243" t="str">
            <v>500-PA</v>
          </cell>
          <cell r="D243">
            <v>2</v>
          </cell>
          <cell r="E243" t="str">
            <v>EMBOUT ADAPTATION 63X50X2</v>
          </cell>
          <cell r="F243">
            <v>0.77</v>
          </cell>
          <cell r="H243" t="str">
            <v>EF63502</v>
          </cell>
          <cell r="I243">
            <v>0.61</v>
          </cell>
          <cell r="J243">
            <v>1</v>
          </cell>
          <cell r="K243">
            <v>0.61</v>
          </cell>
          <cell r="L243">
            <v>0.61299999999999999</v>
          </cell>
          <cell r="M243">
            <v>0.67400000000000004</v>
          </cell>
          <cell r="N243">
            <v>1.22</v>
          </cell>
          <cell r="O243">
            <v>1.226</v>
          </cell>
          <cell r="P243">
            <v>1.3480000000000001</v>
          </cell>
          <cell r="Q243">
            <v>0.77</v>
          </cell>
          <cell r="R243">
            <v>0.81529000000000007</v>
          </cell>
          <cell r="S243">
            <v>0.89642000000000011</v>
          </cell>
          <cell r="T243">
            <v>1.54</v>
          </cell>
          <cell r="U243">
            <v>1.6305800000000001</v>
          </cell>
          <cell r="V243">
            <v>1.7928400000000002</v>
          </cell>
        </row>
        <row r="244">
          <cell r="B244" t="str">
            <v>500-PA</v>
          </cell>
          <cell r="D244">
            <v>1</v>
          </cell>
          <cell r="E244" t="str">
            <v>EMBOUT ADAPTATION 75X63X2</v>
          </cell>
          <cell r="F244">
            <v>1.18</v>
          </cell>
          <cell r="H244" t="str">
            <v>EF75632</v>
          </cell>
          <cell r="I244">
            <v>1.03</v>
          </cell>
          <cell r="J244">
            <v>1</v>
          </cell>
          <cell r="K244">
            <v>1.03</v>
          </cell>
          <cell r="L244">
            <v>1.0329999999999999</v>
          </cell>
          <cell r="M244">
            <v>1.0329999999999999</v>
          </cell>
          <cell r="N244">
            <v>1.03</v>
          </cell>
          <cell r="O244">
            <v>1.0329999999999999</v>
          </cell>
          <cell r="P244">
            <v>1.0329999999999999</v>
          </cell>
          <cell r="Q244">
            <v>1.18</v>
          </cell>
          <cell r="R244">
            <v>1.2912499999999998</v>
          </cell>
          <cell r="S244">
            <v>1.2912499999999998</v>
          </cell>
          <cell r="T244">
            <v>1.18</v>
          </cell>
          <cell r="U244">
            <v>1.2912499999999998</v>
          </cell>
          <cell r="V244">
            <v>1.2912499999999998</v>
          </cell>
        </row>
        <row r="245">
          <cell r="B245" t="str">
            <v>500-PA</v>
          </cell>
          <cell r="D245">
            <v>1</v>
          </cell>
          <cell r="E245" t="str">
            <v>OVERFLOW ALARM BOX 220V 20M DE CABLE</v>
          </cell>
          <cell r="F245">
            <v>141.36000000000001</v>
          </cell>
          <cell r="H245" t="str">
            <v>MALARME</v>
          </cell>
          <cell r="I245">
            <v>89</v>
          </cell>
          <cell r="J245">
            <v>1</v>
          </cell>
          <cell r="K245">
            <v>89</v>
          </cell>
          <cell r="L245">
            <v>89</v>
          </cell>
          <cell r="M245">
            <v>89</v>
          </cell>
          <cell r="N245">
            <v>89</v>
          </cell>
          <cell r="O245">
            <v>89</v>
          </cell>
          <cell r="P245">
            <v>89</v>
          </cell>
          <cell r="Q245">
            <v>141.36000000000001</v>
          </cell>
          <cell r="R245">
            <v>133.5</v>
          </cell>
          <cell r="S245">
            <v>133.5</v>
          </cell>
          <cell r="T245">
            <v>141.36000000000001</v>
          </cell>
          <cell r="U245">
            <v>133.5</v>
          </cell>
          <cell r="V245">
            <v>133.5</v>
          </cell>
        </row>
        <row r="246">
          <cell r="B246" t="str">
            <v>500-PA</v>
          </cell>
          <cell r="D246">
            <v>2</v>
          </cell>
          <cell r="E246" t="str">
            <v>CONNECTEUR 3 POLES</v>
          </cell>
          <cell r="F246">
            <v>11.25</v>
          </cell>
          <cell r="H246" t="str">
            <v>MCONECT</v>
          </cell>
          <cell r="I246">
            <v>7.4</v>
          </cell>
          <cell r="J246">
            <v>1</v>
          </cell>
          <cell r="K246">
            <v>7.4</v>
          </cell>
          <cell r="L246">
            <v>7.4</v>
          </cell>
          <cell r="M246">
            <v>7.4</v>
          </cell>
          <cell r="N246">
            <v>14.8</v>
          </cell>
          <cell r="O246">
            <v>14.8</v>
          </cell>
          <cell r="P246">
            <v>14.8</v>
          </cell>
          <cell r="Q246">
            <v>11.25</v>
          </cell>
          <cell r="R246">
            <v>11.100000000000001</v>
          </cell>
          <cell r="S246">
            <v>11.100000000000001</v>
          </cell>
          <cell r="T246">
            <v>22.5</v>
          </cell>
          <cell r="U246">
            <v>22.200000000000003</v>
          </cell>
          <cell r="V246">
            <v>22.200000000000003</v>
          </cell>
        </row>
        <row r="247">
          <cell r="B247" t="str">
            <v>500-PA</v>
          </cell>
          <cell r="D247">
            <v>1</v>
          </cell>
          <cell r="E247" t="str">
            <v xml:space="preserve">CUVE DE RELEVAGE D800 + COUVERCLE </v>
          </cell>
          <cell r="F247">
            <v>232.7</v>
          </cell>
          <cell r="H247" t="str">
            <v>MCUVE800</v>
          </cell>
          <cell r="I247">
            <v>134.9</v>
          </cell>
          <cell r="J247">
            <v>1</v>
          </cell>
          <cell r="K247">
            <v>134.9</v>
          </cell>
          <cell r="L247">
            <v>134.9</v>
          </cell>
          <cell r="M247">
            <v>134.9</v>
          </cell>
          <cell r="N247">
            <v>134.9</v>
          </cell>
          <cell r="O247">
            <v>134.9</v>
          </cell>
          <cell r="P247">
            <v>134.9</v>
          </cell>
          <cell r="Q247">
            <v>232.7</v>
          </cell>
          <cell r="R247">
            <v>0</v>
          </cell>
          <cell r="S247">
            <v>0</v>
          </cell>
          <cell r="T247">
            <v>232.7</v>
          </cell>
          <cell r="U247">
            <v>0</v>
          </cell>
          <cell r="V247">
            <v>0</v>
          </cell>
        </row>
        <row r="248">
          <cell r="B248" t="str">
            <v>500-PA</v>
          </cell>
          <cell r="D248">
            <v>1</v>
          </cell>
          <cell r="E248" t="str">
            <v>ELECTROPOMPE DW VOX M 75 D63 FILETE</v>
          </cell>
          <cell r="F248">
            <v>315.06</v>
          </cell>
          <cell r="H248" t="str">
            <v>MDWVOX75</v>
          </cell>
          <cell r="I248">
            <v>235</v>
          </cell>
          <cell r="J248">
            <v>1</v>
          </cell>
          <cell r="K248">
            <v>235</v>
          </cell>
          <cell r="L248">
            <v>235</v>
          </cell>
          <cell r="M248">
            <v>271</v>
          </cell>
          <cell r="N248">
            <v>235</v>
          </cell>
          <cell r="O248">
            <v>235</v>
          </cell>
          <cell r="P248">
            <v>271</v>
          </cell>
          <cell r="Q248">
            <v>315.06</v>
          </cell>
          <cell r="R248">
            <v>312.55</v>
          </cell>
          <cell r="S248">
            <v>360.43</v>
          </cell>
          <cell r="T248">
            <v>315.06</v>
          </cell>
          <cell r="U248">
            <v>312.55</v>
          </cell>
          <cell r="V248">
            <v>360.43</v>
          </cell>
        </row>
        <row r="249">
          <cell r="B249" t="str">
            <v>500-PA</v>
          </cell>
          <cell r="D249">
            <v>1</v>
          </cell>
          <cell r="E249" t="str">
            <v>JOINT FORSHEDA D100</v>
          </cell>
          <cell r="F249">
            <v>4.87</v>
          </cell>
          <cell r="H249" t="str">
            <v>MJOI100</v>
          </cell>
          <cell r="I249">
            <v>0.94</v>
          </cell>
          <cell r="J249">
            <v>1</v>
          </cell>
          <cell r="K249">
            <v>0.94</v>
          </cell>
          <cell r="L249">
            <v>2.1800000000000002</v>
          </cell>
          <cell r="M249">
            <v>0.94</v>
          </cell>
          <cell r="N249">
            <v>0.94</v>
          </cell>
          <cell r="O249">
            <v>2.1800000000000002</v>
          </cell>
          <cell r="P249">
            <v>0.94</v>
          </cell>
          <cell r="Q249">
            <v>4.87</v>
          </cell>
          <cell r="R249">
            <v>4.9050000000000002</v>
          </cell>
          <cell r="S249">
            <v>2.1149999999999998</v>
          </cell>
          <cell r="T249">
            <v>4.87</v>
          </cell>
          <cell r="U249">
            <v>4.9050000000000002</v>
          </cell>
          <cell r="V249">
            <v>2.1149999999999998</v>
          </cell>
        </row>
        <row r="250">
          <cell r="B250" t="str">
            <v>500-PA</v>
          </cell>
          <cell r="D250">
            <v>1</v>
          </cell>
          <cell r="E250" t="str">
            <v>JOINT FORSHEDA D50</v>
          </cell>
          <cell r="F250">
            <v>4.9400000000000004</v>
          </cell>
          <cell r="H250" t="str">
            <v>MJOI50</v>
          </cell>
          <cell r="I250">
            <v>2.57</v>
          </cell>
          <cell r="J250">
            <v>1</v>
          </cell>
          <cell r="K250">
            <v>2.57</v>
          </cell>
          <cell r="L250">
            <v>2.57</v>
          </cell>
          <cell r="M250">
            <v>0.92</v>
          </cell>
          <cell r="N250">
            <v>2.57</v>
          </cell>
          <cell r="O250">
            <v>2.57</v>
          </cell>
          <cell r="P250">
            <v>0.92</v>
          </cell>
          <cell r="Q250">
            <v>4.9400000000000004</v>
          </cell>
          <cell r="R250">
            <v>5.7824999999999998</v>
          </cell>
          <cell r="S250">
            <v>2.0700000000000003</v>
          </cell>
          <cell r="T250">
            <v>4.9400000000000004</v>
          </cell>
          <cell r="U250">
            <v>5.7824999999999998</v>
          </cell>
          <cell r="V250">
            <v>2.0700000000000003</v>
          </cell>
        </row>
        <row r="251">
          <cell r="B251" t="str">
            <v>500-PA</v>
          </cell>
          <cell r="D251">
            <v>1</v>
          </cell>
          <cell r="E251" t="str">
            <v>PIED D'ASSISE POUR BARRES DE GUIDAGE D63</v>
          </cell>
          <cell r="F251">
            <v>83.19</v>
          </cell>
          <cell r="H251" t="str">
            <v>MPA</v>
          </cell>
          <cell r="I251">
            <v>63.5</v>
          </cell>
          <cell r="J251">
            <v>1</v>
          </cell>
          <cell r="K251">
            <v>63.5</v>
          </cell>
          <cell r="L251">
            <v>63.5</v>
          </cell>
          <cell r="M251">
            <v>71</v>
          </cell>
          <cell r="N251">
            <v>63.5</v>
          </cell>
          <cell r="O251">
            <v>63.5</v>
          </cell>
          <cell r="P251">
            <v>71</v>
          </cell>
          <cell r="Q251">
            <v>83.19</v>
          </cell>
          <cell r="R251">
            <v>84.454999999999998</v>
          </cell>
          <cell r="S251">
            <v>94.43</v>
          </cell>
          <cell r="T251">
            <v>83.19</v>
          </cell>
          <cell r="U251">
            <v>84.454999999999998</v>
          </cell>
          <cell r="V251">
            <v>94.43</v>
          </cell>
        </row>
        <row r="252">
          <cell r="B252" t="str">
            <v>500-PA</v>
          </cell>
          <cell r="D252">
            <v>1</v>
          </cell>
          <cell r="E252" t="str">
            <v>REHAUSSE CUVE RELEVAGE DIAM800</v>
          </cell>
          <cell r="F252">
            <v>0</v>
          </cell>
          <cell r="H252" t="str">
            <v>MREHANSPR</v>
          </cell>
          <cell r="I252">
            <v>0</v>
          </cell>
          <cell r="J252">
            <v>0</v>
          </cell>
          <cell r="K252" t="e">
            <v>#DIV/0!</v>
          </cell>
          <cell r="L252" t="e">
            <v>#N/A</v>
          </cell>
          <cell r="M252" t="e">
            <v>#N/A</v>
          </cell>
          <cell r="N252" t="e">
            <v>#DIV/0!</v>
          </cell>
          <cell r="O252" t="e">
            <v>#N/A</v>
          </cell>
          <cell r="P252" t="e">
            <v>#N/A</v>
          </cell>
          <cell r="Q252">
            <v>0</v>
          </cell>
          <cell r="R252" t="e">
            <v>#N/A</v>
          </cell>
          <cell r="S252" t="e">
            <v>#N/A</v>
          </cell>
          <cell r="T252">
            <v>0</v>
          </cell>
          <cell r="U252" t="e">
            <v>#N/A</v>
          </cell>
          <cell r="V252" t="e">
            <v>#N/A</v>
          </cell>
        </row>
        <row r="253">
          <cell r="B253" t="str">
            <v>500-PA</v>
          </cell>
          <cell r="D253">
            <v>1</v>
          </cell>
          <cell r="E253" t="str">
            <v xml:space="preserve">SUPPORT BAS INOX </v>
          </cell>
          <cell r="F253">
            <v>21.71</v>
          </cell>
          <cell r="H253" t="str">
            <v>MTOLE1</v>
          </cell>
          <cell r="I253">
            <v>17.73</v>
          </cell>
          <cell r="J253">
            <v>1</v>
          </cell>
          <cell r="K253">
            <v>17.73</v>
          </cell>
          <cell r="L253">
            <v>17.73</v>
          </cell>
          <cell r="M253">
            <v>17.73</v>
          </cell>
          <cell r="N253">
            <v>17.73</v>
          </cell>
          <cell r="O253">
            <v>17.73</v>
          </cell>
          <cell r="P253">
            <v>17.73</v>
          </cell>
          <cell r="Q253">
            <v>21.71</v>
          </cell>
          <cell r="R253">
            <v>22.162500000000001</v>
          </cell>
          <cell r="S253">
            <v>22.162500000000001</v>
          </cell>
          <cell r="T253">
            <v>21.71</v>
          </cell>
          <cell r="U253">
            <v>22.162500000000001</v>
          </cell>
          <cell r="V253">
            <v>22.162500000000001</v>
          </cell>
        </row>
        <row r="254">
          <cell r="B254" t="str">
            <v>500-PA</v>
          </cell>
          <cell r="D254">
            <v>1</v>
          </cell>
          <cell r="E254" t="str">
            <v>SUPPORT HAUT INOX 575MM</v>
          </cell>
          <cell r="F254">
            <v>18.489999999999998</v>
          </cell>
          <cell r="H254" t="str">
            <v>MTOLE2</v>
          </cell>
          <cell r="I254">
            <v>13.05</v>
          </cell>
          <cell r="J254">
            <v>1</v>
          </cell>
          <cell r="K254">
            <v>13.05</v>
          </cell>
          <cell r="L254">
            <v>13.05</v>
          </cell>
          <cell r="M254">
            <v>13.05</v>
          </cell>
          <cell r="N254">
            <v>13.05</v>
          </cell>
          <cell r="O254">
            <v>13.05</v>
          </cell>
          <cell r="P254">
            <v>13.05</v>
          </cell>
          <cell r="Q254">
            <v>18.489999999999998</v>
          </cell>
          <cell r="R254">
            <v>19.575000000000003</v>
          </cell>
          <cell r="S254">
            <v>19.575000000000003</v>
          </cell>
          <cell r="T254">
            <v>18.489999999999998</v>
          </cell>
          <cell r="U254">
            <v>19.575000000000003</v>
          </cell>
          <cell r="V254">
            <v>19.575000000000003</v>
          </cell>
        </row>
        <row r="255">
          <cell r="B255" t="str">
            <v>500-PA</v>
          </cell>
          <cell r="D255">
            <v>1</v>
          </cell>
          <cell r="E255" t="str">
            <v>TUBE DE 3M PVC PRESSION 63X4.7 PN16</v>
          </cell>
          <cell r="F255">
            <v>12.91</v>
          </cell>
          <cell r="H255" t="str">
            <v>PVC6316</v>
          </cell>
          <cell r="I255">
            <v>4.7300000000000004</v>
          </cell>
          <cell r="J255">
            <v>0.33</v>
          </cell>
          <cell r="K255">
            <v>14.333333333333334</v>
          </cell>
          <cell r="L255">
            <v>4.7320000000000002</v>
          </cell>
          <cell r="M255">
            <v>4.7779999999999996</v>
          </cell>
          <cell r="N255">
            <v>14.333333333333334</v>
          </cell>
          <cell r="O255">
            <v>4.7320000000000002</v>
          </cell>
          <cell r="P255">
            <v>4.7779999999999996</v>
          </cell>
          <cell r="Q255">
            <v>12.91</v>
          </cell>
          <cell r="R255">
            <v>6.2935600000000003</v>
          </cell>
          <cell r="S255">
            <v>6.3547399999999996</v>
          </cell>
          <cell r="T255">
            <v>12.91</v>
          </cell>
          <cell r="U255">
            <v>6.2935600000000003</v>
          </cell>
          <cell r="V255">
            <v>6.3547399999999996</v>
          </cell>
        </row>
        <row r="256">
          <cell r="B256" t="str">
            <v>500-PA</v>
          </cell>
          <cell r="D256">
            <v>1</v>
          </cell>
          <cell r="E256" t="str">
            <v>VANNE A BILLE FEM/FEM ORION D63</v>
          </cell>
          <cell r="F256">
            <v>9.56</v>
          </cell>
          <cell r="H256" t="str">
            <v>VAC63</v>
          </cell>
          <cell r="I256">
            <v>8.09</v>
          </cell>
          <cell r="J256">
            <v>1</v>
          </cell>
          <cell r="K256">
            <v>8.09</v>
          </cell>
          <cell r="L256">
            <v>8.0869999999999997</v>
          </cell>
          <cell r="M256">
            <v>8.0869999999999997</v>
          </cell>
          <cell r="N256">
            <v>8.09</v>
          </cell>
          <cell r="O256">
            <v>8.0869999999999997</v>
          </cell>
          <cell r="P256">
            <v>8.0869999999999997</v>
          </cell>
          <cell r="Q256">
            <v>9.56</v>
          </cell>
          <cell r="R256">
            <v>10.108750000000001</v>
          </cell>
          <cell r="S256">
            <v>10.108750000000001</v>
          </cell>
          <cell r="T256">
            <v>9.56</v>
          </cell>
          <cell r="U256">
            <v>10.108750000000001</v>
          </cell>
          <cell r="V256">
            <v>10.108750000000001</v>
          </cell>
        </row>
        <row r="257">
          <cell r="B257" t="str">
            <v>500-PA</v>
          </cell>
          <cell r="D257">
            <v>1</v>
          </cell>
          <cell r="E257" t="str">
            <v>TRAVERSEE DE PAROI 50/63X2</v>
          </cell>
          <cell r="F257">
            <v>9.64</v>
          </cell>
          <cell r="H257" t="str">
            <v>VDL516048</v>
          </cell>
          <cell r="I257">
            <v>7.94</v>
          </cell>
          <cell r="J257">
            <v>1</v>
          </cell>
          <cell r="K257">
            <v>7.94</v>
          </cell>
          <cell r="L257">
            <v>7.9420000000000002</v>
          </cell>
          <cell r="M257">
            <v>7.9420000000000002</v>
          </cell>
          <cell r="N257">
            <v>7.94</v>
          </cell>
          <cell r="O257">
            <v>7.9420000000000002</v>
          </cell>
          <cell r="P257">
            <v>7.9420000000000002</v>
          </cell>
          <cell r="Q257">
            <v>9.64</v>
          </cell>
          <cell r="R257">
            <v>9.9275000000000002</v>
          </cell>
          <cell r="S257">
            <v>9.9275000000000002</v>
          </cell>
          <cell r="T257">
            <v>9.64</v>
          </cell>
          <cell r="U257">
            <v>9.9275000000000002</v>
          </cell>
          <cell r="V257">
            <v>9.9275000000000002</v>
          </cell>
        </row>
        <row r="258">
          <cell r="B258" t="str">
            <v>NSPR-1500-PA</v>
          </cell>
          <cell r="N258" t="e">
            <v>#DIV/0!</v>
          </cell>
          <cell r="O258" t="e">
            <v>#N/A</v>
          </cell>
          <cell r="P258" t="e">
            <v>#N/A</v>
          </cell>
          <cell r="T258">
            <v>937.76099999999997</v>
          </cell>
          <cell r="U258" t="e">
            <v>#N/A</v>
          </cell>
          <cell r="V258" t="e">
            <v>#N/A</v>
          </cell>
        </row>
        <row r="259">
          <cell r="B259" t="str">
            <v>00</v>
          </cell>
          <cell r="D259">
            <v>2</v>
          </cell>
          <cell r="E259" t="str">
            <v>PRESSE ETOUPE PG13.5 F7MM AVEC CE</v>
          </cell>
          <cell r="F259">
            <v>0.68</v>
          </cell>
          <cell r="H259">
            <v>101006</v>
          </cell>
          <cell r="I259">
            <v>0.23</v>
          </cell>
          <cell r="J259">
            <v>1</v>
          </cell>
          <cell r="K259">
            <v>0.23</v>
          </cell>
          <cell r="L259">
            <v>0.22953999999999999</v>
          </cell>
          <cell r="M259">
            <v>0.22953999999999999</v>
          </cell>
          <cell r="N259">
            <v>0.46</v>
          </cell>
          <cell r="O259">
            <v>0.45907999999999999</v>
          </cell>
          <cell r="P259">
            <v>0.45907999999999999</v>
          </cell>
          <cell r="Q259">
            <v>0.68</v>
          </cell>
          <cell r="R259">
            <v>0.68862000000000001</v>
          </cell>
          <cell r="S259">
            <v>0.68862000000000001</v>
          </cell>
          <cell r="T259">
            <v>1.36</v>
          </cell>
          <cell r="U259">
            <v>1.37724</v>
          </cell>
          <cell r="V259">
            <v>1.37724</v>
          </cell>
        </row>
        <row r="260">
          <cell r="B260" t="str">
            <v>00</v>
          </cell>
          <cell r="D260">
            <v>1</v>
          </cell>
          <cell r="E260" t="str">
            <v xml:space="preserve">CROCHET INOX </v>
          </cell>
          <cell r="F260">
            <v>2.2400000000000002</v>
          </cell>
          <cell r="H260">
            <v>101007</v>
          </cell>
          <cell r="I260">
            <v>1.5</v>
          </cell>
          <cell r="J260">
            <v>1</v>
          </cell>
          <cell r="K260">
            <v>1.5</v>
          </cell>
          <cell r="L260">
            <v>1.5</v>
          </cell>
          <cell r="M260">
            <v>1.5</v>
          </cell>
          <cell r="N260">
            <v>1.5</v>
          </cell>
          <cell r="O260">
            <v>1.5</v>
          </cell>
          <cell r="P260">
            <v>1.5</v>
          </cell>
          <cell r="Q260">
            <v>2.2400000000000002</v>
          </cell>
          <cell r="R260">
            <v>2.25</v>
          </cell>
          <cell r="S260">
            <v>2.25</v>
          </cell>
          <cell r="T260">
            <v>2.2400000000000002</v>
          </cell>
          <cell r="U260">
            <v>2.25</v>
          </cell>
          <cell r="V260">
            <v>2.25</v>
          </cell>
        </row>
        <row r="261">
          <cell r="B261" t="str">
            <v>00</v>
          </cell>
          <cell r="D261">
            <v>1</v>
          </cell>
          <cell r="E261" t="str">
            <v xml:space="preserve">CLAPET Y D63 </v>
          </cell>
          <cell r="F261">
            <v>39.22</v>
          </cell>
          <cell r="H261">
            <v>1510064</v>
          </cell>
          <cell r="I261">
            <v>24.96</v>
          </cell>
          <cell r="J261">
            <v>1</v>
          </cell>
          <cell r="K261">
            <v>24.96</v>
          </cell>
          <cell r="L261">
            <v>24.954999999999998</v>
          </cell>
          <cell r="M261">
            <v>24.954999999999998</v>
          </cell>
          <cell r="N261">
            <v>24.96</v>
          </cell>
          <cell r="O261">
            <v>24.954999999999998</v>
          </cell>
          <cell r="P261">
            <v>24.954999999999998</v>
          </cell>
          <cell r="Q261">
            <v>39.22</v>
          </cell>
          <cell r="R261">
            <v>37.432499999999997</v>
          </cell>
          <cell r="S261">
            <v>37.432499999999997</v>
          </cell>
          <cell r="T261">
            <v>39.22</v>
          </cell>
          <cell r="U261">
            <v>37.432499999999997</v>
          </cell>
          <cell r="V261">
            <v>37.432499999999997</v>
          </cell>
        </row>
        <row r="262">
          <cell r="B262" t="str">
            <v>00</v>
          </cell>
          <cell r="D262">
            <v>0.7</v>
          </cell>
          <cell r="E262" t="str">
            <v>CHAINE INOX DIAM 4 32/8 (LE ML)</v>
          </cell>
          <cell r="F262">
            <v>4.3499999999999996</v>
          </cell>
          <cell r="H262" t="str">
            <v>316L/4404</v>
          </cell>
          <cell r="I262">
            <v>2.9</v>
          </cell>
          <cell r="J262">
            <v>1</v>
          </cell>
          <cell r="K262">
            <v>2.9</v>
          </cell>
          <cell r="L262">
            <v>2.9</v>
          </cell>
          <cell r="M262">
            <v>2.9</v>
          </cell>
          <cell r="N262">
            <v>2.0299999999999998</v>
          </cell>
          <cell r="O262">
            <v>2.0299999999999998</v>
          </cell>
          <cell r="P262">
            <v>2.0299999999999998</v>
          </cell>
          <cell r="Q262">
            <v>4.3499999999999996</v>
          </cell>
          <cell r="R262">
            <v>4.3499999999999996</v>
          </cell>
          <cell r="S262">
            <v>4.3499999999999996</v>
          </cell>
          <cell r="T262">
            <v>3.0449999999999995</v>
          </cell>
          <cell r="U262">
            <v>3.0449999999999995</v>
          </cell>
          <cell r="V262">
            <v>3.0449999999999995</v>
          </cell>
        </row>
        <row r="263">
          <cell r="B263" t="str">
            <v>00</v>
          </cell>
          <cell r="D263">
            <v>2</v>
          </cell>
          <cell r="E263" t="str">
            <v>COUDE 90  PVC D63 FEM/FEM</v>
          </cell>
          <cell r="F263">
            <v>0.96</v>
          </cell>
          <cell r="H263" t="str">
            <v>C9063</v>
          </cell>
          <cell r="I263">
            <v>0.77</v>
          </cell>
          <cell r="J263">
            <v>1</v>
          </cell>
          <cell r="K263">
            <v>0.77</v>
          </cell>
          <cell r="L263">
            <v>0.76900000000000002</v>
          </cell>
          <cell r="M263">
            <v>0.84599999999999997</v>
          </cell>
          <cell r="N263">
            <v>1.54</v>
          </cell>
          <cell r="O263">
            <v>1.538</v>
          </cell>
          <cell r="P263">
            <v>1.6919999999999999</v>
          </cell>
          <cell r="Q263">
            <v>0.96</v>
          </cell>
          <cell r="R263">
            <v>0.96125000000000005</v>
          </cell>
          <cell r="S263">
            <v>1.0574999999999999</v>
          </cell>
          <cell r="T263">
            <v>1.92</v>
          </cell>
          <cell r="U263">
            <v>1.9225000000000001</v>
          </cell>
          <cell r="V263">
            <v>2.1149999999999998</v>
          </cell>
        </row>
        <row r="264">
          <cell r="B264" t="str">
            <v>00</v>
          </cell>
          <cell r="D264">
            <v>2</v>
          </cell>
          <cell r="E264" t="str">
            <v>EMBOUT ADAPTATION 63X50X2</v>
          </cell>
          <cell r="F264">
            <v>0.77</v>
          </cell>
          <cell r="H264" t="str">
            <v>EF63502</v>
          </cell>
          <cell r="I264">
            <v>0.61</v>
          </cell>
          <cell r="J264">
            <v>1</v>
          </cell>
          <cell r="K264">
            <v>0.61</v>
          </cell>
          <cell r="L264">
            <v>0.61299999999999999</v>
          </cell>
          <cell r="M264">
            <v>0.67400000000000004</v>
          </cell>
          <cell r="N264">
            <v>1.22</v>
          </cell>
          <cell r="O264">
            <v>1.226</v>
          </cell>
          <cell r="P264">
            <v>1.3480000000000001</v>
          </cell>
          <cell r="Q264">
            <v>0.77</v>
          </cell>
          <cell r="R264">
            <v>0.81529000000000007</v>
          </cell>
          <cell r="S264">
            <v>0.89642000000000011</v>
          </cell>
          <cell r="T264">
            <v>1.54</v>
          </cell>
          <cell r="U264">
            <v>1.6305800000000001</v>
          </cell>
          <cell r="V264">
            <v>1.7928400000000002</v>
          </cell>
        </row>
        <row r="265">
          <cell r="B265" t="str">
            <v>00</v>
          </cell>
          <cell r="D265">
            <v>1</v>
          </cell>
          <cell r="E265" t="str">
            <v>EMBOUT ADAPTATION 75X63X2</v>
          </cell>
          <cell r="F265">
            <v>1.18</v>
          </cell>
          <cell r="H265" t="str">
            <v>EF75632</v>
          </cell>
          <cell r="I265">
            <v>1.03</v>
          </cell>
          <cell r="J265">
            <v>1</v>
          </cell>
          <cell r="K265">
            <v>1.03</v>
          </cell>
          <cell r="L265">
            <v>1.0329999999999999</v>
          </cell>
          <cell r="M265">
            <v>1.0329999999999999</v>
          </cell>
          <cell r="N265">
            <v>1.03</v>
          </cell>
          <cell r="O265">
            <v>1.0329999999999999</v>
          </cell>
          <cell r="P265">
            <v>1.0329999999999999</v>
          </cell>
          <cell r="Q265">
            <v>1.18</v>
          </cell>
          <cell r="R265">
            <v>1.2912499999999998</v>
          </cell>
          <cell r="S265">
            <v>1.2912499999999998</v>
          </cell>
          <cell r="T265">
            <v>1.18</v>
          </cell>
          <cell r="U265">
            <v>1.2912499999999998</v>
          </cell>
          <cell r="V265">
            <v>1.2912499999999998</v>
          </cell>
        </row>
        <row r="266">
          <cell r="B266" t="str">
            <v>00</v>
          </cell>
          <cell r="D266">
            <v>1</v>
          </cell>
          <cell r="E266" t="str">
            <v>OVERFLOW ALARM BOX 220V 20M DE CABLE</v>
          </cell>
          <cell r="F266">
            <v>141.36000000000001</v>
          </cell>
          <cell r="H266" t="str">
            <v>MALARME</v>
          </cell>
          <cell r="I266">
            <v>89</v>
          </cell>
          <cell r="J266">
            <v>1</v>
          </cell>
          <cell r="K266">
            <v>89</v>
          </cell>
          <cell r="L266">
            <v>89</v>
          </cell>
          <cell r="M266">
            <v>89</v>
          </cell>
          <cell r="N266">
            <v>89</v>
          </cell>
          <cell r="O266">
            <v>89</v>
          </cell>
          <cell r="P266">
            <v>89</v>
          </cell>
          <cell r="Q266">
            <v>141.36000000000001</v>
          </cell>
          <cell r="R266">
            <v>133.5</v>
          </cell>
          <cell r="S266">
            <v>133.5</v>
          </cell>
          <cell r="T266">
            <v>141.36000000000001</v>
          </cell>
          <cell r="U266">
            <v>133.5</v>
          </cell>
          <cell r="V266">
            <v>133.5</v>
          </cell>
        </row>
        <row r="267">
          <cell r="B267" t="str">
            <v>00</v>
          </cell>
          <cell r="D267">
            <v>2</v>
          </cell>
          <cell r="E267" t="str">
            <v>CONNECTEUR 3 POLES</v>
          </cell>
          <cell r="F267">
            <v>11.25</v>
          </cell>
          <cell r="H267" t="str">
            <v>MCONECT</v>
          </cell>
          <cell r="I267">
            <v>7.4</v>
          </cell>
          <cell r="J267">
            <v>1</v>
          </cell>
          <cell r="K267">
            <v>7.4</v>
          </cell>
          <cell r="L267">
            <v>7.4</v>
          </cell>
          <cell r="M267">
            <v>7.4</v>
          </cell>
          <cell r="N267">
            <v>14.8</v>
          </cell>
          <cell r="O267">
            <v>14.8</v>
          </cell>
          <cell r="P267">
            <v>14.8</v>
          </cell>
          <cell r="Q267">
            <v>11.25</v>
          </cell>
          <cell r="R267">
            <v>11.100000000000001</v>
          </cell>
          <cell r="S267">
            <v>11.100000000000001</v>
          </cell>
          <cell r="T267">
            <v>22.5</v>
          </cell>
          <cell r="U267">
            <v>22.200000000000003</v>
          </cell>
          <cell r="V267">
            <v>22.200000000000003</v>
          </cell>
        </row>
        <row r="268">
          <cell r="B268" t="str">
            <v>00</v>
          </cell>
          <cell r="D268">
            <v>1</v>
          </cell>
          <cell r="E268" t="str">
            <v xml:space="preserve">CUVE DE RELEVAGE D800 + COUVERCLE </v>
          </cell>
          <cell r="F268">
            <v>232.7</v>
          </cell>
          <cell r="H268" t="str">
            <v>MCUVE800</v>
          </cell>
          <cell r="I268">
            <v>134.9</v>
          </cell>
          <cell r="J268">
            <v>1</v>
          </cell>
          <cell r="K268">
            <v>134.9</v>
          </cell>
          <cell r="L268">
            <v>134.9</v>
          </cell>
          <cell r="M268">
            <v>134.9</v>
          </cell>
          <cell r="N268">
            <v>134.9</v>
          </cell>
          <cell r="O268">
            <v>134.9</v>
          </cell>
          <cell r="P268">
            <v>134.9</v>
          </cell>
          <cell r="Q268">
            <v>232.7</v>
          </cell>
          <cell r="R268">
            <v>0</v>
          </cell>
          <cell r="S268">
            <v>0</v>
          </cell>
          <cell r="T268">
            <v>232.7</v>
          </cell>
          <cell r="U268">
            <v>0</v>
          </cell>
          <cell r="V268">
            <v>0</v>
          </cell>
        </row>
        <row r="269">
          <cell r="B269" t="str">
            <v>00</v>
          </cell>
          <cell r="D269">
            <v>1</v>
          </cell>
          <cell r="E269" t="str">
            <v>ELECTROPOMPE DW VOX M 75 D63 FILETE</v>
          </cell>
          <cell r="F269">
            <v>315.06</v>
          </cell>
          <cell r="H269" t="str">
            <v>MDWVOX75</v>
          </cell>
          <cell r="I269">
            <v>235</v>
          </cell>
          <cell r="J269">
            <v>1</v>
          </cell>
          <cell r="K269">
            <v>235</v>
          </cell>
          <cell r="L269">
            <v>235</v>
          </cell>
          <cell r="M269">
            <v>271</v>
          </cell>
          <cell r="N269">
            <v>235</v>
          </cell>
          <cell r="O269">
            <v>235</v>
          </cell>
          <cell r="P269">
            <v>271</v>
          </cell>
          <cell r="Q269">
            <v>315.06</v>
          </cell>
          <cell r="R269">
            <v>312.55</v>
          </cell>
          <cell r="S269">
            <v>360.43</v>
          </cell>
          <cell r="T269">
            <v>315.06</v>
          </cell>
          <cell r="U269">
            <v>312.55</v>
          </cell>
          <cell r="V269">
            <v>360.43</v>
          </cell>
        </row>
        <row r="270">
          <cell r="B270" t="str">
            <v>00</v>
          </cell>
          <cell r="D270">
            <v>1</v>
          </cell>
          <cell r="E270" t="str">
            <v>JOINT FORSHEDA D100</v>
          </cell>
          <cell r="F270">
            <v>4.87</v>
          </cell>
          <cell r="H270" t="str">
            <v>MJOI100</v>
          </cell>
          <cell r="I270">
            <v>0.94</v>
          </cell>
          <cell r="J270">
            <v>1</v>
          </cell>
          <cell r="K270">
            <v>0.94</v>
          </cell>
          <cell r="L270">
            <v>2.1800000000000002</v>
          </cell>
          <cell r="M270">
            <v>0.94</v>
          </cell>
          <cell r="N270">
            <v>0.94</v>
          </cell>
          <cell r="O270">
            <v>2.1800000000000002</v>
          </cell>
          <cell r="P270">
            <v>0.94</v>
          </cell>
          <cell r="Q270">
            <v>4.87</v>
          </cell>
          <cell r="R270">
            <v>4.9050000000000002</v>
          </cell>
          <cell r="S270">
            <v>2.1149999999999998</v>
          </cell>
          <cell r="T270">
            <v>4.87</v>
          </cell>
          <cell r="U270">
            <v>4.9050000000000002</v>
          </cell>
          <cell r="V270">
            <v>2.1149999999999998</v>
          </cell>
        </row>
        <row r="271">
          <cell r="B271" t="str">
            <v>00</v>
          </cell>
          <cell r="D271">
            <v>1</v>
          </cell>
          <cell r="E271" t="str">
            <v>JOINT FORSHEDA D50</v>
          </cell>
          <cell r="F271">
            <v>4.9400000000000004</v>
          </cell>
          <cell r="H271" t="str">
            <v>MJOI50</v>
          </cell>
          <cell r="I271">
            <v>2.57</v>
          </cell>
          <cell r="J271">
            <v>1</v>
          </cell>
          <cell r="K271">
            <v>2.57</v>
          </cell>
          <cell r="L271">
            <v>2.57</v>
          </cell>
          <cell r="M271">
            <v>0.92</v>
          </cell>
          <cell r="N271">
            <v>2.57</v>
          </cell>
          <cell r="O271">
            <v>2.57</v>
          </cell>
          <cell r="P271">
            <v>0.92</v>
          </cell>
          <cell r="Q271">
            <v>4.9400000000000004</v>
          </cell>
          <cell r="R271">
            <v>5.7824999999999998</v>
          </cell>
          <cell r="S271">
            <v>2.0700000000000003</v>
          </cell>
          <cell r="T271">
            <v>4.9400000000000004</v>
          </cell>
          <cell r="U271">
            <v>5.7824999999999998</v>
          </cell>
          <cell r="V271">
            <v>2.0700000000000003</v>
          </cell>
        </row>
        <row r="272">
          <cell r="B272" t="str">
            <v>00</v>
          </cell>
          <cell r="D272">
            <v>0.5</v>
          </cell>
          <cell r="E272" t="str">
            <v>TUBE DE 3M PVC PRESSION 63X4.7 PN16</v>
          </cell>
          <cell r="F272">
            <v>12.91</v>
          </cell>
          <cell r="H272" t="str">
            <v>PVC6316</v>
          </cell>
          <cell r="I272">
            <v>4.7300000000000004</v>
          </cell>
          <cell r="J272">
            <v>0.33</v>
          </cell>
          <cell r="K272">
            <v>14.333333333333334</v>
          </cell>
          <cell r="L272">
            <v>4.7320000000000002</v>
          </cell>
          <cell r="M272">
            <v>4.7779999999999996</v>
          </cell>
          <cell r="N272">
            <v>7.166666666666667</v>
          </cell>
          <cell r="O272">
            <v>2.3660000000000001</v>
          </cell>
          <cell r="P272">
            <v>2.3889999999999998</v>
          </cell>
          <cell r="Q272">
            <v>12.91</v>
          </cell>
          <cell r="R272">
            <v>6.2935600000000003</v>
          </cell>
          <cell r="S272">
            <v>6.3547399999999996</v>
          </cell>
          <cell r="T272">
            <v>6.4550000000000001</v>
          </cell>
          <cell r="U272">
            <v>3.1467800000000001</v>
          </cell>
          <cell r="V272">
            <v>3.1773699999999998</v>
          </cell>
        </row>
        <row r="273">
          <cell r="B273" t="str">
            <v>00</v>
          </cell>
          <cell r="D273">
            <v>1</v>
          </cell>
          <cell r="E273" t="str">
            <v>VANNE A BILLE FEM/FEM ORION D63</v>
          </cell>
          <cell r="F273">
            <v>9.56</v>
          </cell>
          <cell r="H273" t="str">
            <v>VAC63</v>
          </cell>
          <cell r="I273">
            <v>8.09</v>
          </cell>
          <cell r="J273">
            <v>1</v>
          </cell>
          <cell r="K273">
            <v>8.09</v>
          </cell>
          <cell r="L273">
            <v>8.0869999999999997</v>
          </cell>
          <cell r="M273">
            <v>8.0869999999999997</v>
          </cell>
          <cell r="N273">
            <v>8.09</v>
          </cell>
          <cell r="O273">
            <v>8.0869999999999997</v>
          </cell>
          <cell r="P273">
            <v>8.0869999999999997</v>
          </cell>
          <cell r="Q273">
            <v>9.56</v>
          </cell>
          <cell r="R273">
            <v>10.108750000000001</v>
          </cell>
          <cell r="S273">
            <v>10.108750000000001</v>
          </cell>
          <cell r="T273">
            <v>9.56</v>
          </cell>
          <cell r="U273">
            <v>10.108750000000001</v>
          </cell>
          <cell r="V273">
            <v>10.108750000000001</v>
          </cell>
        </row>
        <row r="274">
          <cell r="B274" t="str">
            <v>00</v>
          </cell>
          <cell r="D274">
            <v>1</v>
          </cell>
          <cell r="E274" t="str">
            <v>TRAVERSEE DE PAROI 50/63X2</v>
          </cell>
          <cell r="F274">
            <v>9.64</v>
          </cell>
          <cell r="H274" t="str">
            <v>VDL516048</v>
          </cell>
          <cell r="I274">
            <v>7.94</v>
          </cell>
          <cell r="J274">
            <v>1</v>
          </cell>
          <cell r="K274">
            <v>7.94</v>
          </cell>
          <cell r="L274">
            <v>7.9420000000000002</v>
          </cell>
          <cell r="M274">
            <v>7.9420000000000002</v>
          </cell>
          <cell r="N274">
            <v>7.94</v>
          </cell>
          <cell r="O274">
            <v>7.9420000000000002</v>
          </cell>
          <cell r="P274">
            <v>7.9420000000000002</v>
          </cell>
          <cell r="Q274">
            <v>9.64</v>
          </cell>
          <cell r="R274">
            <v>9.9275000000000002</v>
          </cell>
          <cell r="S274">
            <v>9.9275000000000002</v>
          </cell>
          <cell r="T274">
            <v>9.64</v>
          </cell>
          <cell r="U274">
            <v>9.9275000000000002</v>
          </cell>
          <cell r="V274">
            <v>9.9275000000000002</v>
          </cell>
        </row>
        <row r="275">
          <cell r="B275" t="str">
            <v>NSPR-900</v>
          </cell>
          <cell r="N275">
            <v>533.14666666666676</v>
          </cell>
          <cell r="O275">
            <v>529.58608000000004</v>
          </cell>
          <cell r="P275">
            <v>562.99508000000003</v>
          </cell>
          <cell r="T275">
            <v>797.59</v>
          </cell>
          <cell r="U275">
            <v>551.06960000000004</v>
          </cell>
          <cell r="V275">
            <v>592.83244999999999</v>
          </cell>
        </row>
        <row r="276">
          <cell r="B276" t="str">
            <v>800</v>
          </cell>
          <cell r="D276">
            <v>2</v>
          </cell>
          <cell r="E276" t="str">
            <v>PRESSE ETOUPE PG13.5 F7MM AVEC CE</v>
          </cell>
          <cell r="F276">
            <v>0.68</v>
          </cell>
          <cell r="H276">
            <v>101006</v>
          </cell>
          <cell r="I276">
            <v>0.23</v>
          </cell>
          <cell r="J276">
            <v>1</v>
          </cell>
          <cell r="K276">
            <v>0.23</v>
          </cell>
          <cell r="L276">
            <v>0.22953999999999999</v>
          </cell>
          <cell r="M276">
            <v>0.22953999999999999</v>
          </cell>
          <cell r="N276">
            <v>0.46</v>
          </cell>
          <cell r="O276">
            <v>0.45907999999999999</v>
          </cell>
          <cell r="P276">
            <v>0.45907999999999999</v>
          </cell>
          <cell r="Q276">
            <v>0.68</v>
          </cell>
          <cell r="R276">
            <v>0.68862000000000001</v>
          </cell>
          <cell r="S276">
            <v>0.68862000000000001</v>
          </cell>
          <cell r="T276">
            <v>1.36</v>
          </cell>
          <cell r="U276">
            <v>1.37724</v>
          </cell>
          <cell r="V276">
            <v>1.37724</v>
          </cell>
        </row>
        <row r="277">
          <cell r="B277" t="str">
            <v>800</v>
          </cell>
          <cell r="D277">
            <v>1</v>
          </cell>
          <cell r="E277" t="str">
            <v xml:space="preserve">CROCHET INOX </v>
          </cell>
          <cell r="F277">
            <v>2.2400000000000002</v>
          </cell>
          <cell r="H277">
            <v>101007</v>
          </cell>
          <cell r="I277">
            <v>1.5</v>
          </cell>
          <cell r="J277">
            <v>1</v>
          </cell>
          <cell r="K277">
            <v>1.5</v>
          </cell>
          <cell r="L277">
            <v>1.5</v>
          </cell>
          <cell r="M277">
            <v>1.5</v>
          </cell>
          <cell r="N277">
            <v>1.5</v>
          </cell>
          <cell r="O277">
            <v>1.5</v>
          </cell>
          <cell r="P277">
            <v>1.5</v>
          </cell>
          <cell r="Q277">
            <v>2.2400000000000002</v>
          </cell>
          <cell r="R277">
            <v>2.25</v>
          </cell>
          <cell r="S277">
            <v>2.25</v>
          </cell>
          <cell r="T277">
            <v>2.2400000000000002</v>
          </cell>
          <cell r="U277">
            <v>2.25</v>
          </cell>
          <cell r="V277">
            <v>2.25</v>
          </cell>
        </row>
        <row r="278">
          <cell r="B278" t="str">
            <v>800</v>
          </cell>
          <cell r="D278">
            <v>1</v>
          </cell>
          <cell r="E278" t="str">
            <v xml:space="preserve">CLAPET Y D63 </v>
          </cell>
          <cell r="F278">
            <v>39.22</v>
          </cell>
          <cell r="H278">
            <v>1510064</v>
          </cell>
          <cell r="I278">
            <v>24.96</v>
          </cell>
          <cell r="J278">
            <v>1</v>
          </cell>
          <cell r="K278">
            <v>24.96</v>
          </cell>
          <cell r="L278">
            <v>24.954999999999998</v>
          </cell>
          <cell r="M278">
            <v>24.954999999999998</v>
          </cell>
          <cell r="N278">
            <v>24.96</v>
          </cell>
          <cell r="O278">
            <v>24.954999999999998</v>
          </cell>
          <cell r="P278">
            <v>24.954999999999998</v>
          </cell>
          <cell r="Q278">
            <v>39.22</v>
          </cell>
          <cell r="R278">
            <v>37.432499999999997</v>
          </cell>
          <cell r="S278">
            <v>37.432499999999997</v>
          </cell>
          <cell r="T278">
            <v>39.22</v>
          </cell>
          <cell r="U278">
            <v>37.432499999999997</v>
          </cell>
          <cell r="V278">
            <v>37.432499999999997</v>
          </cell>
        </row>
        <row r="279">
          <cell r="B279" t="str">
            <v>800</v>
          </cell>
          <cell r="D279">
            <v>1.5</v>
          </cell>
          <cell r="E279" t="str">
            <v>CHAINE INOX DIAM 4 32/8 (LE ML)</v>
          </cell>
          <cell r="F279">
            <v>4.3499999999999996</v>
          </cell>
          <cell r="H279" t="str">
            <v>316L/4404</v>
          </cell>
          <cell r="I279">
            <v>2.9</v>
          </cell>
          <cell r="J279">
            <v>1</v>
          </cell>
          <cell r="K279">
            <v>2.9</v>
          </cell>
          <cell r="L279">
            <v>2.9</v>
          </cell>
          <cell r="M279">
            <v>2.9</v>
          </cell>
          <cell r="N279">
            <v>4.3499999999999996</v>
          </cell>
          <cell r="O279">
            <v>4.3499999999999996</v>
          </cell>
          <cell r="P279">
            <v>4.3499999999999996</v>
          </cell>
          <cell r="Q279">
            <v>4.3499999999999996</v>
          </cell>
          <cell r="R279">
            <v>4.3499999999999996</v>
          </cell>
          <cell r="S279">
            <v>4.3499999999999996</v>
          </cell>
          <cell r="T279">
            <v>6.5249999999999995</v>
          </cell>
          <cell r="U279">
            <v>6.5249999999999995</v>
          </cell>
          <cell r="V279">
            <v>6.5249999999999995</v>
          </cell>
        </row>
        <row r="280">
          <cell r="B280" t="str">
            <v>800</v>
          </cell>
          <cell r="D280">
            <v>2</v>
          </cell>
          <cell r="E280" t="str">
            <v>COUDE 90  PVC D63 FEM/FEM</v>
          </cell>
          <cell r="F280">
            <v>0.96</v>
          </cell>
          <cell r="H280" t="str">
            <v>C9063</v>
          </cell>
          <cell r="I280">
            <v>0.77</v>
          </cell>
          <cell r="J280">
            <v>1</v>
          </cell>
          <cell r="K280">
            <v>0.77</v>
          </cell>
          <cell r="L280">
            <v>0.76900000000000002</v>
          </cell>
          <cell r="M280">
            <v>0.84599999999999997</v>
          </cell>
          <cell r="N280">
            <v>1.54</v>
          </cell>
          <cell r="O280">
            <v>1.538</v>
          </cell>
          <cell r="P280">
            <v>1.6919999999999999</v>
          </cell>
          <cell r="Q280">
            <v>0.96</v>
          </cell>
          <cell r="R280">
            <v>0.96125000000000005</v>
          </cell>
          <cell r="S280">
            <v>1.0574999999999999</v>
          </cell>
          <cell r="T280">
            <v>1.92</v>
          </cell>
          <cell r="U280">
            <v>1.9225000000000001</v>
          </cell>
          <cell r="V280">
            <v>2.1149999999999998</v>
          </cell>
        </row>
        <row r="281">
          <cell r="B281" t="str">
            <v>800</v>
          </cell>
          <cell r="D281">
            <v>2</v>
          </cell>
          <cell r="E281" t="str">
            <v>EMBOUT ADAPTATION 63X50X2</v>
          </cell>
          <cell r="F281">
            <v>0.77</v>
          </cell>
          <cell r="H281" t="str">
            <v>EF63502</v>
          </cell>
          <cell r="I281">
            <v>0.61</v>
          </cell>
          <cell r="J281">
            <v>1</v>
          </cell>
          <cell r="K281">
            <v>0.61</v>
          </cell>
          <cell r="L281">
            <v>0.61299999999999999</v>
          </cell>
          <cell r="M281">
            <v>0.67400000000000004</v>
          </cell>
          <cell r="N281">
            <v>1.22</v>
          </cell>
          <cell r="O281">
            <v>1.226</v>
          </cell>
          <cell r="P281">
            <v>1.3480000000000001</v>
          </cell>
          <cell r="Q281">
            <v>0.77</v>
          </cell>
          <cell r="R281">
            <v>0.81529000000000007</v>
          </cell>
          <cell r="S281">
            <v>0.89642000000000011</v>
          </cell>
          <cell r="T281">
            <v>1.54</v>
          </cell>
          <cell r="U281">
            <v>1.6305800000000001</v>
          </cell>
          <cell r="V281">
            <v>1.7928400000000002</v>
          </cell>
        </row>
        <row r="282">
          <cell r="B282" t="str">
            <v>800</v>
          </cell>
          <cell r="D282">
            <v>1</v>
          </cell>
          <cell r="E282" t="str">
            <v>EMBOUT ADAPTATION 75X63X2</v>
          </cell>
          <cell r="F282">
            <v>1.18</v>
          </cell>
          <cell r="H282" t="str">
            <v>EF75632</v>
          </cell>
          <cell r="I282">
            <v>1.03</v>
          </cell>
          <cell r="J282">
            <v>1</v>
          </cell>
          <cell r="K282">
            <v>1.03</v>
          </cell>
          <cell r="L282">
            <v>1.0329999999999999</v>
          </cell>
          <cell r="M282">
            <v>1.0329999999999999</v>
          </cell>
          <cell r="N282">
            <v>1.03</v>
          </cell>
          <cell r="O282">
            <v>1.0329999999999999</v>
          </cell>
          <cell r="P282">
            <v>1.0329999999999999</v>
          </cell>
          <cell r="Q282">
            <v>1.18</v>
          </cell>
          <cell r="R282">
            <v>1.2912499999999998</v>
          </cell>
          <cell r="S282">
            <v>1.2912499999999998</v>
          </cell>
          <cell r="T282">
            <v>1.18</v>
          </cell>
          <cell r="U282">
            <v>1.2912499999999998</v>
          </cell>
          <cell r="V282">
            <v>1.2912499999999998</v>
          </cell>
        </row>
        <row r="283">
          <cell r="B283" t="str">
            <v>800</v>
          </cell>
          <cell r="D283">
            <v>1</v>
          </cell>
          <cell r="E283" t="str">
            <v>OVERFLOW ALARM BOX 220V 20M DE CABLE</v>
          </cell>
          <cell r="F283">
            <v>141.36000000000001</v>
          </cell>
          <cell r="H283" t="str">
            <v>MALARME</v>
          </cell>
          <cell r="I283">
            <v>89</v>
          </cell>
          <cell r="J283">
            <v>1</v>
          </cell>
          <cell r="K283">
            <v>89</v>
          </cell>
          <cell r="L283">
            <v>89</v>
          </cell>
          <cell r="M283">
            <v>89</v>
          </cell>
          <cell r="N283">
            <v>89</v>
          </cell>
          <cell r="O283">
            <v>89</v>
          </cell>
          <cell r="P283">
            <v>89</v>
          </cell>
          <cell r="Q283">
            <v>141.36000000000001</v>
          </cell>
          <cell r="R283">
            <v>133.5</v>
          </cell>
          <cell r="S283">
            <v>133.5</v>
          </cell>
          <cell r="T283">
            <v>141.36000000000001</v>
          </cell>
          <cell r="U283">
            <v>133.5</v>
          </cell>
          <cell r="V283">
            <v>133.5</v>
          </cell>
        </row>
        <row r="284">
          <cell r="B284" t="str">
            <v>800</v>
          </cell>
          <cell r="D284">
            <v>2</v>
          </cell>
          <cell r="E284" t="str">
            <v>CONNECTEUR 3 POLES</v>
          </cell>
          <cell r="F284">
            <v>11.25</v>
          </cell>
          <cell r="H284" t="str">
            <v>MCONECT</v>
          </cell>
          <cell r="I284">
            <v>7.4</v>
          </cell>
          <cell r="J284">
            <v>1</v>
          </cell>
          <cell r="K284">
            <v>7.4</v>
          </cell>
          <cell r="L284">
            <v>7.4</v>
          </cell>
          <cell r="M284">
            <v>7.4</v>
          </cell>
          <cell r="N284">
            <v>14.8</v>
          </cell>
          <cell r="O284">
            <v>14.8</v>
          </cell>
          <cell r="P284">
            <v>14.8</v>
          </cell>
          <cell r="Q284">
            <v>11.25</v>
          </cell>
          <cell r="R284">
            <v>11.100000000000001</v>
          </cell>
          <cell r="S284">
            <v>11.100000000000001</v>
          </cell>
          <cell r="T284">
            <v>22.5</v>
          </cell>
          <cell r="U284">
            <v>22.200000000000003</v>
          </cell>
          <cell r="V284">
            <v>22.200000000000003</v>
          </cell>
        </row>
        <row r="285">
          <cell r="B285" t="str">
            <v>800</v>
          </cell>
          <cell r="D285">
            <v>1</v>
          </cell>
          <cell r="E285" t="str">
            <v xml:space="preserve">CUVE DE RELEVAGE D800 + COUVERCLE </v>
          </cell>
          <cell r="F285">
            <v>232.7</v>
          </cell>
          <cell r="H285" t="str">
            <v>MCUVE800</v>
          </cell>
          <cell r="I285">
            <v>134.9</v>
          </cell>
          <cell r="J285">
            <v>1</v>
          </cell>
          <cell r="K285">
            <v>134.9</v>
          </cell>
          <cell r="L285">
            <v>134.9</v>
          </cell>
          <cell r="M285">
            <v>134.9</v>
          </cell>
          <cell r="N285">
            <v>134.9</v>
          </cell>
          <cell r="O285">
            <v>134.9</v>
          </cell>
          <cell r="P285">
            <v>134.9</v>
          </cell>
          <cell r="Q285">
            <v>232.7</v>
          </cell>
          <cell r="R285">
            <v>0</v>
          </cell>
          <cell r="S285">
            <v>0</v>
          </cell>
          <cell r="T285">
            <v>232.7</v>
          </cell>
          <cell r="U285">
            <v>0</v>
          </cell>
          <cell r="V285">
            <v>0</v>
          </cell>
        </row>
        <row r="286">
          <cell r="B286" t="str">
            <v>800</v>
          </cell>
          <cell r="D286">
            <v>1</v>
          </cell>
          <cell r="E286" t="str">
            <v>ELECTROPOMPE DW VOX M 75 D63 FILETE</v>
          </cell>
          <cell r="F286">
            <v>315.06</v>
          </cell>
          <cell r="H286" t="str">
            <v>MDWVOX75</v>
          </cell>
          <cell r="I286">
            <v>235</v>
          </cell>
          <cell r="J286">
            <v>1</v>
          </cell>
          <cell r="K286">
            <v>235</v>
          </cell>
          <cell r="L286">
            <v>235</v>
          </cell>
          <cell r="M286">
            <v>271</v>
          </cell>
          <cell r="N286">
            <v>235</v>
          </cell>
          <cell r="O286">
            <v>235</v>
          </cell>
          <cell r="P286">
            <v>271</v>
          </cell>
          <cell r="Q286">
            <v>315.06</v>
          </cell>
          <cell r="R286">
            <v>312.55</v>
          </cell>
          <cell r="S286">
            <v>360.43</v>
          </cell>
          <cell r="T286">
            <v>315.06</v>
          </cell>
          <cell r="U286">
            <v>312.55</v>
          </cell>
          <cell r="V286">
            <v>360.43</v>
          </cell>
        </row>
        <row r="287">
          <cell r="B287" t="str">
            <v>800</v>
          </cell>
          <cell r="D287">
            <v>1</v>
          </cell>
          <cell r="E287" t="str">
            <v>JOINT FORSHEDA D100</v>
          </cell>
          <cell r="F287">
            <v>4.87</v>
          </cell>
          <cell r="H287" t="str">
            <v>MJOI100</v>
          </cell>
          <cell r="I287">
            <v>0.94</v>
          </cell>
          <cell r="J287">
            <v>1</v>
          </cell>
          <cell r="K287">
            <v>0.94</v>
          </cell>
          <cell r="L287">
            <v>2.1800000000000002</v>
          </cell>
          <cell r="M287">
            <v>0.94</v>
          </cell>
          <cell r="N287">
            <v>0.94</v>
          </cell>
          <cell r="O287">
            <v>2.1800000000000002</v>
          </cell>
          <cell r="P287">
            <v>0.94</v>
          </cell>
          <cell r="Q287">
            <v>4.87</v>
          </cell>
          <cell r="R287">
            <v>4.9050000000000002</v>
          </cell>
          <cell r="S287">
            <v>2.1149999999999998</v>
          </cell>
          <cell r="T287">
            <v>4.87</v>
          </cell>
          <cell r="U287">
            <v>4.9050000000000002</v>
          </cell>
          <cell r="V287">
            <v>2.1149999999999998</v>
          </cell>
        </row>
        <row r="288">
          <cell r="B288" t="str">
            <v>800</v>
          </cell>
          <cell r="D288">
            <v>1</v>
          </cell>
          <cell r="E288" t="str">
            <v>JOINT FORSHEDA D50</v>
          </cell>
          <cell r="F288">
            <v>4.9400000000000004</v>
          </cell>
          <cell r="H288" t="str">
            <v>MJOI50</v>
          </cell>
          <cell r="I288">
            <v>2.57</v>
          </cell>
          <cell r="J288">
            <v>1</v>
          </cell>
          <cell r="K288">
            <v>2.57</v>
          </cell>
          <cell r="L288">
            <v>2.57</v>
          </cell>
          <cell r="M288">
            <v>0.92</v>
          </cell>
          <cell r="N288">
            <v>2.57</v>
          </cell>
          <cell r="O288">
            <v>2.57</v>
          </cell>
          <cell r="P288">
            <v>0.92</v>
          </cell>
          <cell r="Q288">
            <v>4.9400000000000004</v>
          </cell>
          <cell r="R288">
            <v>5.7824999999999998</v>
          </cell>
          <cell r="S288">
            <v>2.0700000000000003</v>
          </cell>
          <cell r="T288">
            <v>4.9400000000000004</v>
          </cell>
          <cell r="U288">
            <v>5.7824999999999998</v>
          </cell>
          <cell r="V288">
            <v>2.0700000000000003</v>
          </cell>
        </row>
        <row r="289">
          <cell r="B289" t="str">
            <v>800</v>
          </cell>
          <cell r="D289">
            <v>2</v>
          </cell>
          <cell r="E289" t="str">
            <v>REHAUSSE CUVE RELEVAGE DIAM800</v>
          </cell>
          <cell r="F289">
            <v>0</v>
          </cell>
          <cell r="H289" t="str">
            <v>MREHANSPR</v>
          </cell>
          <cell r="I289">
            <v>0</v>
          </cell>
          <cell r="J289">
            <v>0</v>
          </cell>
          <cell r="K289" t="e">
            <v>#DIV/0!</v>
          </cell>
          <cell r="L289" t="e">
            <v>#N/A</v>
          </cell>
          <cell r="M289" t="e">
            <v>#N/A</v>
          </cell>
          <cell r="N289" t="e">
            <v>#DIV/0!</v>
          </cell>
          <cell r="O289" t="e">
            <v>#N/A</v>
          </cell>
          <cell r="P289" t="e">
            <v>#N/A</v>
          </cell>
          <cell r="Q289">
            <v>0</v>
          </cell>
          <cell r="R289" t="e">
            <v>#N/A</v>
          </cell>
          <cell r="S289" t="e">
            <v>#N/A</v>
          </cell>
          <cell r="T289">
            <v>0</v>
          </cell>
          <cell r="U289" t="e">
            <v>#N/A</v>
          </cell>
          <cell r="V289" t="e">
            <v>#N/A</v>
          </cell>
        </row>
        <row r="290">
          <cell r="B290" t="str">
            <v>800</v>
          </cell>
          <cell r="D290">
            <v>1</v>
          </cell>
          <cell r="E290" t="str">
            <v>TUBE DE 3M PVC PRESSION 63X4.7 PN16</v>
          </cell>
          <cell r="F290">
            <v>12.91</v>
          </cell>
          <cell r="H290" t="str">
            <v>PVC6316</v>
          </cell>
          <cell r="I290">
            <v>4.7300000000000004</v>
          </cell>
          <cell r="J290">
            <v>0.33</v>
          </cell>
          <cell r="K290">
            <v>14.333333333333334</v>
          </cell>
          <cell r="L290">
            <v>4.7320000000000002</v>
          </cell>
          <cell r="M290">
            <v>4.7779999999999996</v>
          </cell>
          <cell r="N290">
            <v>14.333333333333334</v>
          </cell>
          <cell r="O290">
            <v>4.7320000000000002</v>
          </cell>
          <cell r="P290">
            <v>4.7779999999999996</v>
          </cell>
          <cell r="Q290">
            <v>12.91</v>
          </cell>
          <cell r="R290">
            <v>6.2935600000000003</v>
          </cell>
          <cell r="S290">
            <v>6.3547399999999996</v>
          </cell>
          <cell r="T290">
            <v>12.91</v>
          </cell>
          <cell r="U290">
            <v>6.2935600000000003</v>
          </cell>
          <cell r="V290">
            <v>6.3547399999999996</v>
          </cell>
        </row>
        <row r="291">
          <cell r="B291" t="str">
            <v>800</v>
          </cell>
          <cell r="D291">
            <v>1</v>
          </cell>
          <cell r="E291" t="str">
            <v>VANNE A BILLE FEM/FEM ORION D63</v>
          </cell>
          <cell r="F291">
            <v>9.56</v>
          </cell>
          <cell r="H291" t="str">
            <v>VAC63</v>
          </cell>
          <cell r="I291">
            <v>8.09</v>
          </cell>
          <cell r="J291">
            <v>1</v>
          </cell>
          <cell r="K291">
            <v>8.09</v>
          </cell>
          <cell r="L291">
            <v>8.0869999999999997</v>
          </cell>
          <cell r="M291">
            <v>8.0869999999999997</v>
          </cell>
          <cell r="N291">
            <v>8.09</v>
          </cell>
          <cell r="O291">
            <v>8.0869999999999997</v>
          </cell>
          <cell r="P291">
            <v>8.0869999999999997</v>
          </cell>
          <cell r="Q291">
            <v>9.56</v>
          </cell>
          <cell r="R291">
            <v>10.108750000000001</v>
          </cell>
          <cell r="S291">
            <v>10.108750000000001</v>
          </cell>
          <cell r="T291">
            <v>9.56</v>
          </cell>
          <cell r="U291">
            <v>10.108750000000001</v>
          </cell>
          <cell r="V291">
            <v>10.108750000000001</v>
          </cell>
        </row>
        <row r="292">
          <cell r="B292" t="str">
            <v>800</v>
          </cell>
          <cell r="D292">
            <v>1</v>
          </cell>
          <cell r="E292" t="str">
            <v>TRAVERSEE DE PAROI 50/63X2</v>
          </cell>
          <cell r="F292">
            <v>9.64</v>
          </cell>
          <cell r="H292" t="str">
            <v>VDL516048</v>
          </cell>
          <cell r="I292">
            <v>7.94</v>
          </cell>
          <cell r="J292">
            <v>1</v>
          </cell>
          <cell r="K292">
            <v>7.94</v>
          </cell>
          <cell r="L292">
            <v>7.9420000000000002</v>
          </cell>
          <cell r="M292">
            <v>7.9420000000000002</v>
          </cell>
          <cell r="N292">
            <v>7.94</v>
          </cell>
          <cell r="O292">
            <v>7.9420000000000002</v>
          </cell>
          <cell r="P292">
            <v>7.9420000000000002</v>
          </cell>
          <cell r="Q292">
            <v>9.64</v>
          </cell>
          <cell r="R292">
            <v>9.9275000000000002</v>
          </cell>
          <cell r="S292">
            <v>9.9275000000000002</v>
          </cell>
          <cell r="T292">
            <v>9.64</v>
          </cell>
          <cell r="U292">
            <v>9.9275000000000002</v>
          </cell>
          <cell r="V292">
            <v>9.9275000000000002</v>
          </cell>
        </row>
        <row r="293">
          <cell r="B293" t="str">
            <v>NSPR-1800</v>
          </cell>
          <cell r="N293" t="e">
            <v>#DIV/0!</v>
          </cell>
          <cell r="O293" t="e">
            <v>#N/A</v>
          </cell>
          <cell r="P293" t="e">
            <v>#N/A</v>
          </cell>
          <cell r="T293">
            <v>807.52499999999998</v>
          </cell>
          <cell r="U293" t="e">
            <v>#N/A</v>
          </cell>
          <cell r="V293" t="e">
            <v>#N/A</v>
          </cell>
        </row>
        <row r="294">
          <cell r="B294" t="str">
            <v>100</v>
          </cell>
          <cell r="D294">
            <v>2</v>
          </cell>
          <cell r="E294" t="str">
            <v>PRESSE ETOUPE PG13.5 F7MM AVEC CE</v>
          </cell>
          <cell r="F294">
            <v>0.68</v>
          </cell>
          <cell r="H294">
            <v>101006</v>
          </cell>
          <cell r="I294">
            <v>0.23</v>
          </cell>
          <cell r="J294">
            <v>1</v>
          </cell>
          <cell r="K294">
            <v>0.23</v>
          </cell>
          <cell r="L294">
            <v>0.22953999999999999</v>
          </cell>
          <cell r="M294">
            <v>0.22953999999999999</v>
          </cell>
          <cell r="N294">
            <v>0.46</v>
          </cell>
          <cell r="O294">
            <v>0.45907999999999999</v>
          </cell>
          <cell r="P294">
            <v>0.45907999999999999</v>
          </cell>
          <cell r="Q294">
            <v>0.68</v>
          </cell>
          <cell r="R294">
            <v>0.68862000000000001</v>
          </cell>
          <cell r="S294">
            <v>0.68862000000000001</v>
          </cell>
          <cell r="T294">
            <v>1.36</v>
          </cell>
          <cell r="U294">
            <v>1.37724</v>
          </cell>
          <cell r="V294">
            <v>1.37724</v>
          </cell>
        </row>
        <row r="295">
          <cell r="B295" t="str">
            <v>100</v>
          </cell>
          <cell r="D295">
            <v>1</v>
          </cell>
          <cell r="E295" t="str">
            <v xml:space="preserve">CROCHET INOX </v>
          </cell>
          <cell r="F295">
            <v>2.2400000000000002</v>
          </cell>
          <cell r="H295">
            <v>101007</v>
          </cell>
          <cell r="I295">
            <v>1.5</v>
          </cell>
          <cell r="J295">
            <v>1</v>
          </cell>
          <cell r="K295">
            <v>1.5</v>
          </cell>
          <cell r="L295">
            <v>1.5</v>
          </cell>
          <cell r="M295">
            <v>1.5</v>
          </cell>
          <cell r="N295">
            <v>1.5</v>
          </cell>
          <cell r="O295">
            <v>1.5</v>
          </cell>
          <cell r="P295">
            <v>1.5</v>
          </cell>
          <cell r="Q295">
            <v>2.2400000000000002</v>
          </cell>
          <cell r="R295">
            <v>2.25</v>
          </cell>
          <cell r="S295">
            <v>2.25</v>
          </cell>
          <cell r="T295">
            <v>2.2400000000000002</v>
          </cell>
          <cell r="U295">
            <v>2.25</v>
          </cell>
          <cell r="V295">
            <v>2.25</v>
          </cell>
        </row>
        <row r="296">
          <cell r="B296" t="str">
            <v>100</v>
          </cell>
          <cell r="D296">
            <v>1</v>
          </cell>
          <cell r="E296" t="str">
            <v xml:space="preserve">CLAPET Y D63 </v>
          </cell>
          <cell r="F296">
            <v>39.22</v>
          </cell>
          <cell r="H296">
            <v>1510064</v>
          </cell>
          <cell r="I296">
            <v>24.96</v>
          </cell>
          <cell r="J296">
            <v>1</v>
          </cell>
          <cell r="K296">
            <v>24.96</v>
          </cell>
          <cell r="L296">
            <v>24.954999999999998</v>
          </cell>
          <cell r="M296">
            <v>24.954999999999998</v>
          </cell>
          <cell r="N296">
            <v>24.96</v>
          </cell>
          <cell r="O296">
            <v>24.954999999999998</v>
          </cell>
          <cell r="P296">
            <v>24.954999999999998</v>
          </cell>
          <cell r="Q296">
            <v>39.22</v>
          </cell>
          <cell r="R296">
            <v>37.432499999999997</v>
          </cell>
          <cell r="S296">
            <v>37.432499999999997</v>
          </cell>
          <cell r="T296">
            <v>39.22</v>
          </cell>
          <cell r="U296">
            <v>37.432499999999997</v>
          </cell>
          <cell r="V296">
            <v>37.432499999999997</v>
          </cell>
        </row>
        <row r="297">
          <cell r="B297" t="str">
            <v>100</v>
          </cell>
          <cell r="D297">
            <v>1.8</v>
          </cell>
          <cell r="E297" t="str">
            <v>CHAINE INOX DIAM 4 32/8 (LE ML)</v>
          </cell>
          <cell r="F297">
            <v>4.3499999999999996</v>
          </cell>
          <cell r="H297" t="str">
            <v>316L/4404</v>
          </cell>
          <cell r="I297">
            <v>2.9</v>
          </cell>
          <cell r="J297">
            <v>1</v>
          </cell>
          <cell r="K297">
            <v>2.9</v>
          </cell>
          <cell r="L297">
            <v>2.9</v>
          </cell>
          <cell r="M297">
            <v>2.9</v>
          </cell>
          <cell r="N297">
            <v>5.22</v>
          </cell>
          <cell r="O297">
            <v>5.22</v>
          </cell>
          <cell r="P297">
            <v>5.22</v>
          </cell>
          <cell r="Q297">
            <v>4.3499999999999996</v>
          </cell>
          <cell r="R297">
            <v>4.3499999999999996</v>
          </cell>
          <cell r="S297">
            <v>4.3499999999999996</v>
          </cell>
          <cell r="T297">
            <v>7.8299999999999992</v>
          </cell>
          <cell r="U297">
            <v>7.8299999999999992</v>
          </cell>
          <cell r="V297">
            <v>7.8299999999999992</v>
          </cell>
        </row>
        <row r="298">
          <cell r="B298" t="str">
            <v>100</v>
          </cell>
          <cell r="D298">
            <v>2</v>
          </cell>
          <cell r="E298" t="str">
            <v>COUDE 90  PVC D63 FEM/FEM</v>
          </cell>
          <cell r="F298">
            <v>0.96</v>
          </cell>
          <cell r="H298" t="str">
            <v>C9063</v>
          </cell>
          <cell r="I298">
            <v>0.77</v>
          </cell>
          <cell r="J298">
            <v>1</v>
          </cell>
          <cell r="K298">
            <v>0.77</v>
          </cell>
          <cell r="L298">
            <v>0.76900000000000002</v>
          </cell>
          <cell r="M298">
            <v>0.84599999999999997</v>
          </cell>
          <cell r="N298">
            <v>1.54</v>
          </cell>
          <cell r="O298">
            <v>1.538</v>
          </cell>
          <cell r="P298">
            <v>1.6919999999999999</v>
          </cell>
          <cell r="Q298">
            <v>0.96</v>
          </cell>
          <cell r="R298">
            <v>0.96125000000000005</v>
          </cell>
          <cell r="S298">
            <v>1.0574999999999999</v>
          </cell>
          <cell r="T298">
            <v>1.92</v>
          </cell>
          <cell r="U298">
            <v>1.9225000000000001</v>
          </cell>
          <cell r="V298">
            <v>2.1149999999999998</v>
          </cell>
        </row>
        <row r="299">
          <cell r="B299" t="str">
            <v>100</v>
          </cell>
          <cell r="D299">
            <v>2</v>
          </cell>
          <cell r="E299" t="str">
            <v>EMBOUT ADAPTATION 63X50X2</v>
          </cell>
          <cell r="F299">
            <v>0.77</v>
          </cell>
          <cell r="H299" t="str">
            <v>EF63502</v>
          </cell>
          <cell r="I299">
            <v>0.61</v>
          </cell>
          <cell r="J299">
            <v>1</v>
          </cell>
          <cell r="K299">
            <v>0.61</v>
          </cell>
          <cell r="L299">
            <v>0.61299999999999999</v>
          </cell>
          <cell r="M299">
            <v>0.67400000000000004</v>
          </cell>
          <cell r="N299">
            <v>1.22</v>
          </cell>
          <cell r="O299">
            <v>1.226</v>
          </cell>
          <cell r="P299">
            <v>1.3480000000000001</v>
          </cell>
          <cell r="Q299">
            <v>0.77</v>
          </cell>
          <cell r="R299">
            <v>0.81529000000000007</v>
          </cell>
          <cell r="S299">
            <v>0.89642000000000011</v>
          </cell>
          <cell r="T299">
            <v>1.54</v>
          </cell>
          <cell r="U299">
            <v>1.6305800000000001</v>
          </cell>
          <cell r="V299">
            <v>1.7928400000000002</v>
          </cell>
        </row>
        <row r="300">
          <cell r="B300" t="str">
            <v>100</v>
          </cell>
          <cell r="D300">
            <v>1</v>
          </cell>
          <cell r="E300" t="str">
            <v>EMBOUT ADAPTATION 75X63X2</v>
          </cell>
          <cell r="F300">
            <v>1.18</v>
          </cell>
          <cell r="H300" t="str">
            <v>EF75632</v>
          </cell>
          <cell r="I300">
            <v>1.03</v>
          </cell>
          <cell r="J300">
            <v>1</v>
          </cell>
          <cell r="K300">
            <v>1.03</v>
          </cell>
          <cell r="L300">
            <v>1.0329999999999999</v>
          </cell>
          <cell r="M300">
            <v>1.0329999999999999</v>
          </cell>
          <cell r="N300">
            <v>1.03</v>
          </cell>
          <cell r="O300">
            <v>1.0329999999999999</v>
          </cell>
          <cell r="P300">
            <v>1.0329999999999999</v>
          </cell>
          <cell r="Q300">
            <v>1.18</v>
          </cell>
          <cell r="R300">
            <v>1.2912499999999998</v>
          </cell>
          <cell r="S300">
            <v>1.2912499999999998</v>
          </cell>
          <cell r="T300">
            <v>1.18</v>
          </cell>
          <cell r="U300">
            <v>1.2912499999999998</v>
          </cell>
          <cell r="V300">
            <v>1.2912499999999998</v>
          </cell>
        </row>
        <row r="301">
          <cell r="B301" t="str">
            <v>100</v>
          </cell>
          <cell r="D301">
            <v>1</v>
          </cell>
          <cell r="E301" t="str">
            <v>OVERFLOW ALARM BOX 220V 20M DE CABLE</v>
          </cell>
          <cell r="F301">
            <v>141.36000000000001</v>
          </cell>
          <cell r="H301" t="str">
            <v>MALARME</v>
          </cell>
          <cell r="I301">
            <v>89</v>
          </cell>
          <cell r="J301">
            <v>1</v>
          </cell>
          <cell r="K301">
            <v>89</v>
          </cell>
          <cell r="L301">
            <v>89</v>
          </cell>
          <cell r="M301">
            <v>89</v>
          </cell>
          <cell r="N301">
            <v>89</v>
          </cell>
          <cell r="O301">
            <v>89</v>
          </cell>
          <cell r="P301">
            <v>89</v>
          </cell>
          <cell r="Q301">
            <v>141.36000000000001</v>
          </cell>
          <cell r="R301">
            <v>133.5</v>
          </cell>
          <cell r="S301">
            <v>133.5</v>
          </cell>
          <cell r="T301">
            <v>141.36000000000001</v>
          </cell>
          <cell r="U301">
            <v>133.5</v>
          </cell>
          <cell r="V301">
            <v>133.5</v>
          </cell>
        </row>
        <row r="302">
          <cell r="B302" t="str">
            <v>100</v>
          </cell>
          <cell r="D302">
            <v>2</v>
          </cell>
          <cell r="E302" t="str">
            <v>CONNECTEUR 3 POLES</v>
          </cell>
          <cell r="F302">
            <v>11.25</v>
          </cell>
          <cell r="H302" t="str">
            <v>MCONECT</v>
          </cell>
          <cell r="I302">
            <v>7.4</v>
          </cell>
          <cell r="J302">
            <v>1</v>
          </cell>
          <cell r="K302">
            <v>7.4</v>
          </cell>
          <cell r="L302">
            <v>7.4</v>
          </cell>
          <cell r="M302">
            <v>7.4</v>
          </cell>
          <cell r="N302">
            <v>14.8</v>
          </cell>
          <cell r="O302">
            <v>14.8</v>
          </cell>
          <cell r="P302">
            <v>14.8</v>
          </cell>
          <cell r="Q302">
            <v>11.25</v>
          </cell>
          <cell r="R302">
            <v>11.100000000000001</v>
          </cell>
          <cell r="S302">
            <v>11.100000000000001</v>
          </cell>
          <cell r="T302">
            <v>22.5</v>
          </cell>
          <cell r="U302">
            <v>22.200000000000003</v>
          </cell>
          <cell r="V302">
            <v>22.200000000000003</v>
          </cell>
        </row>
        <row r="303">
          <cell r="B303" t="str">
            <v>100</v>
          </cell>
          <cell r="D303">
            <v>1</v>
          </cell>
          <cell r="E303" t="str">
            <v xml:space="preserve">CUVE DE RELEVAGE D800 + COUVERCLE </v>
          </cell>
          <cell r="F303">
            <v>232.7</v>
          </cell>
          <cell r="H303" t="str">
            <v>MCUVE800</v>
          </cell>
          <cell r="I303">
            <v>134.9</v>
          </cell>
          <cell r="J303">
            <v>1</v>
          </cell>
          <cell r="K303">
            <v>134.9</v>
          </cell>
          <cell r="L303">
            <v>134.9</v>
          </cell>
          <cell r="M303">
            <v>134.9</v>
          </cell>
          <cell r="N303">
            <v>134.9</v>
          </cell>
          <cell r="O303">
            <v>134.9</v>
          </cell>
          <cell r="P303">
            <v>134.9</v>
          </cell>
          <cell r="Q303">
            <v>232.7</v>
          </cell>
          <cell r="R303">
            <v>0</v>
          </cell>
          <cell r="S303">
            <v>0</v>
          </cell>
          <cell r="T303">
            <v>232.7</v>
          </cell>
          <cell r="U303">
            <v>0</v>
          </cell>
          <cell r="V303">
            <v>0</v>
          </cell>
        </row>
        <row r="304">
          <cell r="B304" t="str">
            <v>100</v>
          </cell>
          <cell r="D304">
            <v>1</v>
          </cell>
          <cell r="E304" t="str">
            <v>ELECTROPOMPE DW VOX M 75 D63 FILETE</v>
          </cell>
          <cell r="F304">
            <v>315.06</v>
          </cell>
          <cell r="H304" t="str">
            <v>MDWVOX75</v>
          </cell>
          <cell r="I304">
            <v>235</v>
          </cell>
          <cell r="J304">
            <v>1</v>
          </cell>
          <cell r="K304">
            <v>235</v>
          </cell>
          <cell r="L304">
            <v>235</v>
          </cell>
          <cell r="M304">
            <v>271</v>
          </cell>
          <cell r="N304">
            <v>235</v>
          </cell>
          <cell r="O304">
            <v>235</v>
          </cell>
          <cell r="P304">
            <v>271</v>
          </cell>
          <cell r="Q304">
            <v>315.06</v>
          </cell>
          <cell r="R304">
            <v>312.55</v>
          </cell>
          <cell r="S304">
            <v>360.43</v>
          </cell>
          <cell r="T304">
            <v>315.06</v>
          </cell>
          <cell r="U304">
            <v>312.55</v>
          </cell>
          <cell r="V304">
            <v>360.43</v>
          </cell>
        </row>
        <row r="305">
          <cell r="B305" t="str">
            <v>100</v>
          </cell>
          <cell r="D305">
            <v>1</v>
          </cell>
          <cell r="E305" t="str">
            <v>JOINT FORSHEDA D100</v>
          </cell>
          <cell r="F305">
            <v>4.87</v>
          </cell>
          <cell r="H305" t="str">
            <v>MJOI100</v>
          </cell>
          <cell r="I305">
            <v>0.94</v>
          </cell>
          <cell r="J305">
            <v>1</v>
          </cell>
          <cell r="K305">
            <v>0.94</v>
          </cell>
          <cell r="L305">
            <v>2.1800000000000002</v>
          </cell>
          <cell r="M305">
            <v>0.94</v>
          </cell>
          <cell r="N305">
            <v>0.94</v>
          </cell>
          <cell r="O305">
            <v>2.1800000000000002</v>
          </cell>
          <cell r="P305">
            <v>0.94</v>
          </cell>
          <cell r="Q305">
            <v>4.87</v>
          </cell>
          <cell r="R305">
            <v>4.9050000000000002</v>
          </cell>
          <cell r="S305">
            <v>2.1149999999999998</v>
          </cell>
          <cell r="T305">
            <v>4.87</v>
          </cell>
          <cell r="U305">
            <v>4.9050000000000002</v>
          </cell>
          <cell r="V305">
            <v>2.1149999999999998</v>
          </cell>
        </row>
        <row r="306">
          <cell r="B306" t="str">
            <v>100</v>
          </cell>
          <cell r="D306">
            <v>1</v>
          </cell>
          <cell r="E306" t="str">
            <v>JOINT FORSHEDA D50</v>
          </cell>
          <cell r="F306">
            <v>4.9400000000000004</v>
          </cell>
          <cell r="H306" t="str">
            <v>MJOI50</v>
          </cell>
          <cell r="I306">
            <v>2.57</v>
          </cell>
          <cell r="J306">
            <v>1</v>
          </cell>
          <cell r="K306">
            <v>2.57</v>
          </cell>
          <cell r="L306">
            <v>2.57</v>
          </cell>
          <cell r="M306">
            <v>0.92</v>
          </cell>
          <cell r="N306">
            <v>2.57</v>
          </cell>
          <cell r="O306">
            <v>2.57</v>
          </cell>
          <cell r="P306">
            <v>0.92</v>
          </cell>
          <cell r="Q306">
            <v>4.9400000000000004</v>
          </cell>
          <cell r="R306">
            <v>5.7824999999999998</v>
          </cell>
          <cell r="S306">
            <v>2.0700000000000003</v>
          </cell>
          <cell r="T306">
            <v>4.9400000000000004</v>
          </cell>
          <cell r="U306">
            <v>5.7824999999999998</v>
          </cell>
          <cell r="V306">
            <v>2.0700000000000003</v>
          </cell>
        </row>
        <row r="307">
          <cell r="B307" t="str">
            <v>100</v>
          </cell>
          <cell r="D307">
            <v>3</v>
          </cell>
          <cell r="E307" t="str">
            <v>REHAUSSE CUVE RELEVAGE DIAM800</v>
          </cell>
          <cell r="F307">
            <v>0</v>
          </cell>
          <cell r="H307" t="str">
            <v>MREHANSPR</v>
          </cell>
          <cell r="I307">
            <v>0</v>
          </cell>
          <cell r="J307">
            <v>0</v>
          </cell>
          <cell r="K307" t="e">
            <v>#DIV/0!</v>
          </cell>
          <cell r="L307" t="e">
            <v>#N/A</v>
          </cell>
          <cell r="M307" t="e">
            <v>#N/A</v>
          </cell>
          <cell r="N307" t="e">
            <v>#DIV/0!</v>
          </cell>
          <cell r="O307" t="e">
            <v>#N/A</v>
          </cell>
          <cell r="P307" t="e">
            <v>#N/A</v>
          </cell>
          <cell r="Q307">
            <v>0</v>
          </cell>
          <cell r="R307" t="e">
            <v>#N/A</v>
          </cell>
          <cell r="S307" t="e">
            <v>#N/A</v>
          </cell>
          <cell r="T307">
            <v>0</v>
          </cell>
          <cell r="U307" t="e">
            <v>#N/A</v>
          </cell>
          <cell r="V307" t="e">
            <v>#N/A</v>
          </cell>
        </row>
        <row r="308">
          <cell r="B308" t="str">
            <v>100</v>
          </cell>
          <cell r="D308">
            <v>1.5</v>
          </cell>
          <cell r="E308" t="str">
            <v>TUBE DE 3M PVC PRESSION 63X4.7 PN16</v>
          </cell>
          <cell r="F308">
            <v>12.91</v>
          </cell>
          <cell r="H308" t="str">
            <v>PVC6316</v>
          </cell>
          <cell r="I308">
            <v>4.7300000000000004</v>
          </cell>
          <cell r="J308">
            <v>0.33</v>
          </cell>
          <cell r="K308">
            <v>14.333333333333334</v>
          </cell>
          <cell r="L308">
            <v>4.7320000000000002</v>
          </cell>
          <cell r="M308">
            <v>4.7779999999999996</v>
          </cell>
          <cell r="N308">
            <v>21.5</v>
          </cell>
          <cell r="O308">
            <v>7.0980000000000008</v>
          </cell>
          <cell r="P308">
            <v>7.1669999999999998</v>
          </cell>
          <cell r="Q308">
            <v>12.91</v>
          </cell>
          <cell r="R308">
            <v>6.2935600000000003</v>
          </cell>
          <cell r="S308">
            <v>6.3547399999999996</v>
          </cell>
          <cell r="T308">
            <v>19.365000000000002</v>
          </cell>
          <cell r="U308">
            <v>9.4403400000000008</v>
          </cell>
          <cell r="V308">
            <v>9.5321099999999994</v>
          </cell>
        </row>
        <row r="309">
          <cell r="B309" t="str">
            <v>100</v>
          </cell>
          <cell r="D309">
            <v>1</v>
          </cell>
          <cell r="E309" t="str">
            <v>VANNE A BILLE FEM/FEM ORION D63</v>
          </cell>
          <cell r="F309">
            <v>9.56</v>
          </cell>
          <cell r="H309" t="str">
            <v>VAC63</v>
          </cell>
          <cell r="I309">
            <v>8.09</v>
          </cell>
          <cell r="J309">
            <v>1</v>
          </cell>
          <cell r="K309">
            <v>8.09</v>
          </cell>
          <cell r="L309">
            <v>8.0869999999999997</v>
          </cell>
          <cell r="M309">
            <v>8.0869999999999997</v>
          </cell>
          <cell r="N309">
            <v>8.09</v>
          </cell>
          <cell r="O309">
            <v>8.0869999999999997</v>
          </cell>
          <cell r="P309">
            <v>8.0869999999999997</v>
          </cell>
          <cell r="Q309">
            <v>9.56</v>
          </cell>
          <cell r="R309">
            <v>10.108750000000001</v>
          </cell>
          <cell r="S309">
            <v>10.108750000000001</v>
          </cell>
          <cell r="T309">
            <v>9.56</v>
          </cell>
          <cell r="U309">
            <v>10.108750000000001</v>
          </cell>
          <cell r="V309">
            <v>10.108750000000001</v>
          </cell>
        </row>
        <row r="310">
          <cell r="B310" t="str">
            <v>100</v>
          </cell>
          <cell r="D310">
            <v>1</v>
          </cell>
          <cell r="E310" t="str">
            <v>TRAVERSEE DE PAROI 50/63X2</v>
          </cell>
          <cell r="F310">
            <v>9.64</v>
          </cell>
          <cell r="H310" t="str">
            <v>VDL516048</v>
          </cell>
          <cell r="I310">
            <v>7.94</v>
          </cell>
          <cell r="J310">
            <v>1</v>
          </cell>
          <cell r="K310">
            <v>7.94</v>
          </cell>
          <cell r="L310">
            <v>7.9420000000000002</v>
          </cell>
          <cell r="M310">
            <v>7.9420000000000002</v>
          </cell>
          <cell r="N310">
            <v>7.94</v>
          </cell>
          <cell r="O310">
            <v>7.9420000000000002</v>
          </cell>
          <cell r="P310">
            <v>7.9420000000000002</v>
          </cell>
          <cell r="Q310">
            <v>9.64</v>
          </cell>
          <cell r="R310">
            <v>9.9275000000000002</v>
          </cell>
          <cell r="S310">
            <v>9.9275000000000002</v>
          </cell>
          <cell r="T310">
            <v>9.64</v>
          </cell>
          <cell r="U310">
            <v>9.9275000000000002</v>
          </cell>
          <cell r="V310">
            <v>9.9275000000000002</v>
          </cell>
        </row>
        <row r="311">
          <cell r="B311" t="str">
            <v>NSPR-2100</v>
          </cell>
          <cell r="N311" t="e">
            <v>#DIV/0!</v>
          </cell>
          <cell r="O311" t="e">
            <v>#N/A</v>
          </cell>
          <cell r="P311" t="e">
            <v>#N/A</v>
          </cell>
          <cell r="T311">
            <v>815.28500000000008</v>
          </cell>
          <cell r="U311" t="e">
            <v>#N/A</v>
          </cell>
          <cell r="V311" t="e">
            <v>#N/A</v>
          </cell>
        </row>
        <row r="312">
          <cell r="B312" t="str">
            <v>800-PA</v>
          </cell>
          <cell r="D312">
            <v>2</v>
          </cell>
          <cell r="E312" t="str">
            <v>PRESSE ETOUPE PG13.5 F7MM AVEC CE</v>
          </cell>
          <cell r="F312">
            <v>0.68</v>
          </cell>
          <cell r="H312">
            <v>101006</v>
          </cell>
          <cell r="I312">
            <v>0.23</v>
          </cell>
          <cell r="J312">
            <v>1</v>
          </cell>
          <cell r="K312">
            <v>0.23</v>
          </cell>
          <cell r="L312">
            <v>0.22953999999999999</v>
          </cell>
          <cell r="M312">
            <v>0.22953999999999999</v>
          </cell>
          <cell r="N312">
            <v>0.46</v>
          </cell>
          <cell r="O312">
            <v>0.45907999999999999</v>
          </cell>
          <cell r="P312">
            <v>0.45907999999999999</v>
          </cell>
          <cell r="Q312">
            <v>0.68</v>
          </cell>
          <cell r="R312">
            <v>0.68862000000000001</v>
          </cell>
          <cell r="S312">
            <v>0.68862000000000001</v>
          </cell>
          <cell r="T312">
            <v>1.36</v>
          </cell>
          <cell r="U312">
            <v>1.37724</v>
          </cell>
          <cell r="V312">
            <v>1.37724</v>
          </cell>
        </row>
        <row r="313">
          <cell r="B313" t="str">
            <v>800-PA</v>
          </cell>
          <cell r="D313">
            <v>1</v>
          </cell>
          <cell r="E313" t="str">
            <v xml:space="preserve">CROCHET INOX </v>
          </cell>
          <cell r="F313">
            <v>2.2400000000000002</v>
          </cell>
          <cell r="H313">
            <v>101007</v>
          </cell>
          <cell r="I313">
            <v>1.5</v>
          </cell>
          <cell r="J313">
            <v>1</v>
          </cell>
          <cell r="K313">
            <v>1.5</v>
          </cell>
          <cell r="L313">
            <v>1.5</v>
          </cell>
          <cell r="M313">
            <v>1.5</v>
          </cell>
          <cell r="N313">
            <v>1.5</v>
          </cell>
          <cell r="O313">
            <v>1.5</v>
          </cell>
          <cell r="P313">
            <v>1.5</v>
          </cell>
          <cell r="Q313">
            <v>2.2400000000000002</v>
          </cell>
          <cell r="R313">
            <v>2.25</v>
          </cell>
          <cell r="S313">
            <v>2.25</v>
          </cell>
          <cell r="T313">
            <v>2.2400000000000002</v>
          </cell>
          <cell r="U313">
            <v>2.25</v>
          </cell>
          <cell r="V313">
            <v>2.25</v>
          </cell>
        </row>
        <row r="314">
          <cell r="B314" t="str">
            <v>800-PA</v>
          </cell>
          <cell r="D314">
            <v>1</v>
          </cell>
          <cell r="E314" t="str">
            <v xml:space="preserve">CLAPET Y D63 </v>
          </cell>
          <cell r="F314">
            <v>39.22</v>
          </cell>
          <cell r="H314">
            <v>1510064</v>
          </cell>
          <cell r="I314">
            <v>24.96</v>
          </cell>
          <cell r="J314">
            <v>1</v>
          </cell>
          <cell r="K314">
            <v>24.96</v>
          </cell>
          <cell r="L314">
            <v>24.954999999999998</v>
          </cell>
          <cell r="M314">
            <v>24.954999999999998</v>
          </cell>
          <cell r="N314">
            <v>24.96</v>
          </cell>
          <cell r="O314">
            <v>24.954999999999998</v>
          </cell>
          <cell r="P314">
            <v>24.954999999999998</v>
          </cell>
          <cell r="Q314">
            <v>39.22</v>
          </cell>
          <cell r="R314">
            <v>37.432499999999997</v>
          </cell>
          <cell r="S314">
            <v>37.432499999999997</v>
          </cell>
          <cell r="T314">
            <v>39.22</v>
          </cell>
          <cell r="U314">
            <v>37.432499999999997</v>
          </cell>
          <cell r="V314">
            <v>37.432499999999997</v>
          </cell>
        </row>
        <row r="315">
          <cell r="B315" t="str">
            <v>800-PA</v>
          </cell>
          <cell r="D315">
            <v>1.4</v>
          </cell>
          <cell r="E315" t="str">
            <v>TUBE INOX DIAM26.9X1.6 (LE ML)</v>
          </cell>
          <cell r="F315">
            <v>7.41</v>
          </cell>
          <cell r="H315" t="str">
            <v>304L/4307</v>
          </cell>
          <cell r="I315">
            <v>5.99</v>
          </cell>
          <cell r="J315">
            <v>1</v>
          </cell>
          <cell r="K315">
            <v>5.99</v>
          </cell>
          <cell r="L315">
            <v>5.99</v>
          </cell>
          <cell r="M315">
            <v>5.99</v>
          </cell>
          <cell r="N315">
            <v>8.3859999999999992</v>
          </cell>
          <cell r="O315">
            <v>8.3859999999999992</v>
          </cell>
          <cell r="P315">
            <v>8.3859999999999992</v>
          </cell>
          <cell r="Q315">
            <v>7.41</v>
          </cell>
          <cell r="R315">
            <v>7.4875000000000007</v>
          </cell>
          <cell r="S315">
            <v>7.4875000000000007</v>
          </cell>
          <cell r="T315">
            <v>10.373999999999999</v>
          </cell>
          <cell r="U315">
            <v>10.4825</v>
          </cell>
          <cell r="V315">
            <v>10.4825</v>
          </cell>
        </row>
        <row r="316">
          <cell r="B316" t="str">
            <v>800-PA</v>
          </cell>
          <cell r="D316">
            <v>1.5</v>
          </cell>
          <cell r="E316" t="str">
            <v>CHAINE INOX DIAM 4 32/8 (LE ML)</v>
          </cell>
          <cell r="F316">
            <v>4.3499999999999996</v>
          </cell>
          <cell r="H316" t="str">
            <v>316L/4404</v>
          </cell>
          <cell r="I316">
            <v>2.9</v>
          </cell>
          <cell r="J316">
            <v>1</v>
          </cell>
          <cell r="K316">
            <v>2.9</v>
          </cell>
          <cell r="L316">
            <v>2.9</v>
          </cell>
          <cell r="M316">
            <v>2.9</v>
          </cell>
          <cell r="N316">
            <v>4.3499999999999996</v>
          </cell>
          <cell r="O316">
            <v>4.3499999999999996</v>
          </cell>
          <cell r="P316">
            <v>4.3499999999999996</v>
          </cell>
          <cell r="Q316">
            <v>4.3499999999999996</v>
          </cell>
          <cell r="R316">
            <v>4.3499999999999996</v>
          </cell>
          <cell r="S316">
            <v>4.3499999999999996</v>
          </cell>
          <cell r="T316">
            <v>6.5249999999999995</v>
          </cell>
          <cell r="U316">
            <v>6.5249999999999995</v>
          </cell>
          <cell r="V316">
            <v>6.5249999999999995</v>
          </cell>
        </row>
        <row r="317">
          <cell r="B317" t="str">
            <v>800-PA</v>
          </cell>
          <cell r="D317">
            <v>2</v>
          </cell>
          <cell r="E317" t="str">
            <v>COUDE 90  PVC D63 FEM/FEM</v>
          </cell>
          <cell r="F317">
            <v>0.96</v>
          </cell>
          <cell r="H317" t="str">
            <v>C9063</v>
          </cell>
          <cell r="I317">
            <v>0.77</v>
          </cell>
          <cell r="J317">
            <v>1</v>
          </cell>
          <cell r="K317">
            <v>0.77</v>
          </cell>
          <cell r="L317">
            <v>0.76900000000000002</v>
          </cell>
          <cell r="M317">
            <v>0.84599999999999997</v>
          </cell>
          <cell r="N317">
            <v>1.54</v>
          </cell>
          <cell r="O317">
            <v>1.538</v>
          </cell>
          <cell r="P317">
            <v>1.6919999999999999</v>
          </cell>
          <cell r="Q317">
            <v>0.96</v>
          </cell>
          <cell r="R317">
            <v>0.96125000000000005</v>
          </cell>
          <cell r="S317">
            <v>1.0574999999999999</v>
          </cell>
          <cell r="T317">
            <v>1.92</v>
          </cell>
          <cell r="U317">
            <v>1.9225000000000001</v>
          </cell>
          <cell r="V317">
            <v>2.1149999999999998</v>
          </cell>
        </row>
        <row r="318">
          <cell r="B318" t="str">
            <v>800-PA</v>
          </cell>
          <cell r="D318">
            <v>2</v>
          </cell>
          <cell r="E318" t="str">
            <v>EMBOUT ADAPTATION 63X50X2</v>
          </cell>
          <cell r="F318">
            <v>0.77</v>
          </cell>
          <cell r="H318" t="str">
            <v>EF63502</v>
          </cell>
          <cell r="I318">
            <v>0.61</v>
          </cell>
          <cell r="J318">
            <v>1</v>
          </cell>
          <cell r="K318">
            <v>0.61</v>
          </cell>
          <cell r="L318">
            <v>0.61299999999999999</v>
          </cell>
          <cell r="M318">
            <v>0.67400000000000004</v>
          </cell>
          <cell r="N318">
            <v>1.22</v>
          </cell>
          <cell r="O318">
            <v>1.226</v>
          </cell>
          <cell r="P318">
            <v>1.3480000000000001</v>
          </cell>
          <cell r="Q318">
            <v>0.77</v>
          </cell>
          <cell r="R318">
            <v>0.81529000000000007</v>
          </cell>
          <cell r="S318">
            <v>0.89642000000000011</v>
          </cell>
          <cell r="T318">
            <v>1.54</v>
          </cell>
          <cell r="U318">
            <v>1.6305800000000001</v>
          </cell>
          <cell r="V318">
            <v>1.7928400000000002</v>
          </cell>
        </row>
        <row r="319">
          <cell r="B319" t="str">
            <v>800-PA</v>
          </cell>
          <cell r="D319">
            <v>1</v>
          </cell>
          <cell r="E319" t="str">
            <v>EMBOUT ADAPTATION 75X63X2</v>
          </cell>
          <cell r="F319">
            <v>1.18</v>
          </cell>
          <cell r="H319" t="str">
            <v>EF75632</v>
          </cell>
          <cell r="I319">
            <v>1.03</v>
          </cell>
          <cell r="J319">
            <v>1</v>
          </cell>
          <cell r="K319">
            <v>1.03</v>
          </cell>
          <cell r="L319">
            <v>1.0329999999999999</v>
          </cell>
          <cell r="M319">
            <v>1.0329999999999999</v>
          </cell>
          <cell r="N319">
            <v>1.03</v>
          </cell>
          <cell r="O319">
            <v>1.0329999999999999</v>
          </cell>
          <cell r="P319">
            <v>1.0329999999999999</v>
          </cell>
          <cell r="Q319">
            <v>1.18</v>
          </cell>
          <cell r="R319">
            <v>1.2912499999999998</v>
          </cell>
          <cell r="S319">
            <v>1.2912499999999998</v>
          </cell>
          <cell r="T319">
            <v>1.18</v>
          </cell>
          <cell r="U319">
            <v>1.2912499999999998</v>
          </cell>
          <cell r="V319">
            <v>1.2912499999999998</v>
          </cell>
        </row>
        <row r="320">
          <cell r="B320" t="str">
            <v>800-PA</v>
          </cell>
          <cell r="D320">
            <v>1</v>
          </cell>
          <cell r="E320" t="str">
            <v>OVERFLOW ALARM BOX 220V 20M DE CABLE</v>
          </cell>
          <cell r="F320">
            <v>141.36000000000001</v>
          </cell>
          <cell r="H320" t="str">
            <v>MALARME</v>
          </cell>
          <cell r="I320">
            <v>89</v>
          </cell>
          <cell r="J320">
            <v>1</v>
          </cell>
          <cell r="K320">
            <v>89</v>
          </cell>
          <cell r="L320">
            <v>89</v>
          </cell>
          <cell r="M320">
            <v>89</v>
          </cell>
          <cell r="N320">
            <v>89</v>
          </cell>
          <cell r="O320">
            <v>89</v>
          </cell>
          <cell r="P320">
            <v>89</v>
          </cell>
          <cell r="Q320">
            <v>141.36000000000001</v>
          </cell>
          <cell r="R320">
            <v>133.5</v>
          </cell>
          <cell r="S320">
            <v>133.5</v>
          </cell>
          <cell r="T320">
            <v>141.36000000000001</v>
          </cell>
          <cell r="U320">
            <v>133.5</v>
          </cell>
          <cell r="V320">
            <v>133.5</v>
          </cell>
        </row>
        <row r="321">
          <cell r="B321" t="str">
            <v>800-PA</v>
          </cell>
          <cell r="D321">
            <v>2</v>
          </cell>
          <cell r="E321" t="str">
            <v>CONNECTEUR 3 POLES</v>
          </cell>
          <cell r="F321">
            <v>11.25</v>
          </cell>
          <cell r="H321" t="str">
            <v>MCONECT</v>
          </cell>
          <cell r="I321">
            <v>7.4</v>
          </cell>
          <cell r="J321">
            <v>1</v>
          </cell>
          <cell r="K321">
            <v>7.4</v>
          </cell>
          <cell r="L321">
            <v>7.4</v>
          </cell>
          <cell r="M321">
            <v>7.4</v>
          </cell>
          <cell r="N321">
            <v>14.8</v>
          </cell>
          <cell r="O321">
            <v>14.8</v>
          </cell>
          <cell r="P321">
            <v>14.8</v>
          </cell>
          <cell r="Q321">
            <v>11.25</v>
          </cell>
          <cell r="R321">
            <v>11.100000000000001</v>
          </cell>
          <cell r="S321">
            <v>11.100000000000001</v>
          </cell>
          <cell r="T321">
            <v>22.5</v>
          </cell>
          <cell r="U321">
            <v>22.200000000000003</v>
          </cell>
          <cell r="V321">
            <v>22.200000000000003</v>
          </cell>
        </row>
        <row r="322">
          <cell r="B322" t="str">
            <v>800-PA</v>
          </cell>
          <cell r="D322">
            <v>1</v>
          </cell>
          <cell r="E322" t="str">
            <v xml:space="preserve">CUVE DE RELEVAGE D800 + COUVERCLE </v>
          </cell>
          <cell r="F322">
            <v>232.7</v>
          </cell>
          <cell r="H322" t="str">
            <v>MCUVE800</v>
          </cell>
          <cell r="I322">
            <v>134.9</v>
          </cell>
          <cell r="J322">
            <v>1</v>
          </cell>
          <cell r="K322">
            <v>134.9</v>
          </cell>
          <cell r="L322">
            <v>134.9</v>
          </cell>
          <cell r="M322">
            <v>134.9</v>
          </cell>
          <cell r="N322">
            <v>134.9</v>
          </cell>
          <cell r="O322">
            <v>134.9</v>
          </cell>
          <cell r="P322">
            <v>134.9</v>
          </cell>
          <cell r="Q322">
            <v>232.7</v>
          </cell>
          <cell r="R322">
            <v>0</v>
          </cell>
          <cell r="S322">
            <v>0</v>
          </cell>
          <cell r="T322">
            <v>232.7</v>
          </cell>
          <cell r="U322">
            <v>0</v>
          </cell>
          <cell r="V322">
            <v>0</v>
          </cell>
        </row>
        <row r="323">
          <cell r="B323" t="str">
            <v>800-PA</v>
          </cell>
          <cell r="D323">
            <v>1</v>
          </cell>
          <cell r="E323" t="str">
            <v>ELECTROPOMPE DW VOX M 75 D63 FILETE</v>
          </cell>
          <cell r="F323">
            <v>315.06</v>
          </cell>
          <cell r="H323" t="str">
            <v>MDWVOX75</v>
          </cell>
          <cell r="I323">
            <v>235</v>
          </cell>
          <cell r="J323">
            <v>1</v>
          </cell>
          <cell r="K323">
            <v>235</v>
          </cell>
          <cell r="L323">
            <v>235</v>
          </cell>
          <cell r="M323">
            <v>271</v>
          </cell>
          <cell r="N323">
            <v>235</v>
          </cell>
          <cell r="O323">
            <v>235</v>
          </cell>
          <cell r="P323">
            <v>271</v>
          </cell>
          <cell r="Q323">
            <v>315.06</v>
          </cell>
          <cell r="R323">
            <v>312.55</v>
          </cell>
          <cell r="S323">
            <v>360.43</v>
          </cell>
          <cell r="T323">
            <v>315.06</v>
          </cell>
          <cell r="U323">
            <v>312.55</v>
          </cell>
          <cell r="V323">
            <v>360.43</v>
          </cell>
        </row>
        <row r="324">
          <cell r="B324" t="str">
            <v>800-PA</v>
          </cell>
          <cell r="D324">
            <v>1</v>
          </cell>
          <cell r="E324" t="str">
            <v>JOINT FORSHEDA D100</v>
          </cell>
          <cell r="F324">
            <v>4.87</v>
          </cell>
          <cell r="H324" t="str">
            <v>MJOI100</v>
          </cell>
          <cell r="I324">
            <v>0.94</v>
          </cell>
          <cell r="J324">
            <v>1</v>
          </cell>
          <cell r="K324">
            <v>0.94</v>
          </cell>
          <cell r="L324">
            <v>2.1800000000000002</v>
          </cell>
          <cell r="M324">
            <v>0.94</v>
          </cell>
          <cell r="N324">
            <v>0.94</v>
          </cell>
          <cell r="O324">
            <v>2.1800000000000002</v>
          </cell>
          <cell r="P324">
            <v>0.94</v>
          </cell>
          <cell r="Q324">
            <v>4.87</v>
          </cell>
          <cell r="R324">
            <v>4.9050000000000002</v>
          </cell>
          <cell r="S324">
            <v>2.1149999999999998</v>
          </cell>
          <cell r="T324">
            <v>4.87</v>
          </cell>
          <cell r="U324">
            <v>4.9050000000000002</v>
          </cell>
          <cell r="V324">
            <v>2.1149999999999998</v>
          </cell>
        </row>
        <row r="325">
          <cell r="B325" t="str">
            <v>800-PA</v>
          </cell>
          <cell r="D325">
            <v>1</v>
          </cell>
          <cell r="E325" t="str">
            <v>JOINT FORSHEDA D50</v>
          </cell>
          <cell r="F325">
            <v>4.9400000000000004</v>
          </cell>
          <cell r="H325" t="str">
            <v>MJOI50</v>
          </cell>
          <cell r="I325">
            <v>2.57</v>
          </cell>
          <cell r="J325">
            <v>1</v>
          </cell>
          <cell r="K325">
            <v>2.57</v>
          </cell>
          <cell r="L325">
            <v>2.57</v>
          </cell>
          <cell r="M325">
            <v>0.92</v>
          </cell>
          <cell r="N325">
            <v>2.57</v>
          </cell>
          <cell r="O325">
            <v>2.57</v>
          </cell>
          <cell r="P325">
            <v>0.92</v>
          </cell>
          <cell r="Q325">
            <v>4.9400000000000004</v>
          </cell>
          <cell r="R325">
            <v>5.7824999999999998</v>
          </cell>
          <cell r="S325">
            <v>2.0700000000000003</v>
          </cell>
          <cell r="T325">
            <v>4.9400000000000004</v>
          </cell>
          <cell r="U325">
            <v>5.7824999999999998</v>
          </cell>
          <cell r="V325">
            <v>2.0700000000000003</v>
          </cell>
        </row>
        <row r="326">
          <cell r="B326" t="str">
            <v>800-PA</v>
          </cell>
          <cell r="D326">
            <v>1</v>
          </cell>
          <cell r="E326" t="str">
            <v>PIED D'ASSISE POUR BARRES DE GUIDAGE D63</v>
          </cell>
          <cell r="F326">
            <v>83.19</v>
          </cell>
          <cell r="H326" t="str">
            <v>MPA</v>
          </cell>
          <cell r="I326">
            <v>63.5</v>
          </cell>
          <cell r="J326">
            <v>1</v>
          </cell>
          <cell r="K326">
            <v>63.5</v>
          </cell>
          <cell r="L326">
            <v>63.5</v>
          </cell>
          <cell r="M326">
            <v>71</v>
          </cell>
          <cell r="N326">
            <v>63.5</v>
          </cell>
          <cell r="O326">
            <v>63.5</v>
          </cell>
          <cell r="P326">
            <v>71</v>
          </cell>
          <cell r="Q326">
            <v>83.19</v>
          </cell>
          <cell r="R326">
            <v>84.454999999999998</v>
          </cell>
          <cell r="S326">
            <v>94.43</v>
          </cell>
          <cell r="T326">
            <v>83.19</v>
          </cell>
          <cell r="U326">
            <v>84.454999999999998</v>
          </cell>
          <cell r="V326">
            <v>94.43</v>
          </cell>
        </row>
        <row r="327">
          <cell r="B327" t="str">
            <v>800-PA</v>
          </cell>
          <cell r="D327">
            <v>2</v>
          </cell>
          <cell r="E327" t="str">
            <v>REHAUSSE CUVE RELEVAGE DIAM800</v>
          </cell>
          <cell r="F327">
            <v>0</v>
          </cell>
          <cell r="H327" t="str">
            <v>MREHANSPR</v>
          </cell>
          <cell r="I327">
            <v>0</v>
          </cell>
          <cell r="J327">
            <v>0</v>
          </cell>
          <cell r="K327" t="e">
            <v>#DIV/0!</v>
          </cell>
          <cell r="L327" t="e">
            <v>#N/A</v>
          </cell>
          <cell r="M327" t="e">
            <v>#N/A</v>
          </cell>
          <cell r="N327" t="e">
            <v>#DIV/0!</v>
          </cell>
          <cell r="O327" t="e">
            <v>#N/A</v>
          </cell>
          <cell r="P327" t="e">
            <v>#N/A</v>
          </cell>
          <cell r="Q327">
            <v>0</v>
          </cell>
          <cell r="R327" t="e">
            <v>#N/A</v>
          </cell>
          <cell r="S327" t="e">
            <v>#N/A</v>
          </cell>
          <cell r="T327">
            <v>0</v>
          </cell>
          <cell r="U327" t="e">
            <v>#N/A</v>
          </cell>
          <cell r="V327" t="e">
            <v>#N/A</v>
          </cell>
        </row>
        <row r="328">
          <cell r="B328" t="str">
            <v>800-PA</v>
          </cell>
          <cell r="D328">
            <v>1</v>
          </cell>
          <cell r="E328" t="str">
            <v xml:space="preserve">SUPPORT BAS INOX </v>
          </cell>
          <cell r="F328">
            <v>21.71</v>
          </cell>
          <cell r="H328" t="str">
            <v>MTOLE1</v>
          </cell>
          <cell r="I328">
            <v>17.73</v>
          </cell>
          <cell r="J328">
            <v>1</v>
          </cell>
          <cell r="K328">
            <v>17.73</v>
          </cell>
          <cell r="L328">
            <v>17.73</v>
          </cell>
          <cell r="M328">
            <v>17.73</v>
          </cell>
          <cell r="N328">
            <v>17.73</v>
          </cell>
          <cell r="O328">
            <v>17.73</v>
          </cell>
          <cell r="P328">
            <v>17.73</v>
          </cell>
          <cell r="Q328">
            <v>21.71</v>
          </cell>
          <cell r="R328">
            <v>22.162500000000001</v>
          </cell>
          <cell r="S328">
            <v>22.162500000000001</v>
          </cell>
          <cell r="T328">
            <v>21.71</v>
          </cell>
          <cell r="U328">
            <v>22.162500000000001</v>
          </cell>
          <cell r="V328">
            <v>22.162500000000001</v>
          </cell>
        </row>
        <row r="329">
          <cell r="B329" t="str">
            <v>800-PA</v>
          </cell>
          <cell r="D329">
            <v>1</v>
          </cell>
          <cell r="E329" t="str">
            <v>SUPPORT HAUT INOX 575MM</v>
          </cell>
          <cell r="F329">
            <v>18.489999999999998</v>
          </cell>
          <cell r="H329" t="str">
            <v>MTOLE2</v>
          </cell>
          <cell r="I329">
            <v>13.05</v>
          </cell>
          <cell r="J329">
            <v>1</v>
          </cell>
          <cell r="K329">
            <v>13.05</v>
          </cell>
          <cell r="L329">
            <v>13.05</v>
          </cell>
          <cell r="M329">
            <v>13.05</v>
          </cell>
          <cell r="N329">
            <v>13.05</v>
          </cell>
          <cell r="O329">
            <v>13.05</v>
          </cell>
          <cell r="P329">
            <v>13.05</v>
          </cell>
          <cell r="Q329">
            <v>18.489999999999998</v>
          </cell>
          <cell r="R329">
            <v>19.575000000000003</v>
          </cell>
          <cell r="S329">
            <v>19.575000000000003</v>
          </cell>
          <cell r="T329">
            <v>18.489999999999998</v>
          </cell>
          <cell r="U329">
            <v>19.575000000000003</v>
          </cell>
          <cell r="V329">
            <v>19.575000000000003</v>
          </cell>
        </row>
        <row r="330">
          <cell r="B330" t="str">
            <v>800-PA</v>
          </cell>
          <cell r="D330">
            <v>1</v>
          </cell>
          <cell r="E330" t="str">
            <v>TUBE DE 3M PVC PRESSION 63X4.7 PN16</v>
          </cell>
          <cell r="F330">
            <v>12.91</v>
          </cell>
          <cell r="H330" t="str">
            <v>PVC6316</v>
          </cell>
          <cell r="I330">
            <v>4.7300000000000004</v>
          </cell>
          <cell r="J330">
            <v>0.33</v>
          </cell>
          <cell r="K330">
            <v>14.333333333333334</v>
          </cell>
          <cell r="L330">
            <v>4.7320000000000002</v>
          </cell>
          <cell r="M330">
            <v>4.7779999999999996</v>
          </cell>
          <cell r="N330">
            <v>14.333333333333334</v>
          </cell>
          <cell r="O330">
            <v>4.7320000000000002</v>
          </cell>
          <cell r="P330">
            <v>4.7779999999999996</v>
          </cell>
          <cell r="Q330">
            <v>12.91</v>
          </cell>
          <cell r="R330">
            <v>6.2935600000000003</v>
          </cell>
          <cell r="S330">
            <v>6.3547399999999996</v>
          </cell>
          <cell r="T330">
            <v>12.91</v>
          </cell>
          <cell r="U330">
            <v>6.2935600000000003</v>
          </cell>
          <cell r="V330">
            <v>6.3547399999999996</v>
          </cell>
        </row>
        <row r="331">
          <cell r="B331" t="str">
            <v>800-PA</v>
          </cell>
          <cell r="D331">
            <v>1</v>
          </cell>
          <cell r="E331" t="str">
            <v>VANNE A BILLE FEM/FEM ORION D63</v>
          </cell>
          <cell r="F331">
            <v>9.56</v>
          </cell>
          <cell r="H331" t="str">
            <v>VAC63</v>
          </cell>
          <cell r="I331">
            <v>8.09</v>
          </cell>
          <cell r="J331">
            <v>1</v>
          </cell>
          <cell r="K331">
            <v>8.09</v>
          </cell>
          <cell r="L331">
            <v>8.0869999999999997</v>
          </cell>
          <cell r="M331">
            <v>8.0869999999999997</v>
          </cell>
          <cell r="N331">
            <v>8.09</v>
          </cell>
          <cell r="O331">
            <v>8.0869999999999997</v>
          </cell>
          <cell r="P331">
            <v>8.0869999999999997</v>
          </cell>
          <cell r="Q331">
            <v>9.56</v>
          </cell>
          <cell r="R331">
            <v>10.108750000000001</v>
          </cell>
          <cell r="S331">
            <v>10.108750000000001</v>
          </cell>
          <cell r="T331">
            <v>9.56</v>
          </cell>
          <cell r="U331">
            <v>10.108750000000001</v>
          </cell>
          <cell r="V331">
            <v>10.108750000000001</v>
          </cell>
        </row>
        <row r="332">
          <cell r="B332" t="str">
            <v>800-PA</v>
          </cell>
          <cell r="D332">
            <v>1</v>
          </cell>
          <cell r="E332" t="str">
            <v>TRAVERSEE DE PAROI 50/63X2</v>
          </cell>
          <cell r="F332">
            <v>9.64</v>
          </cell>
          <cell r="H332" t="str">
            <v>VDL516048</v>
          </cell>
          <cell r="I332">
            <v>7.94</v>
          </cell>
          <cell r="J332">
            <v>1</v>
          </cell>
          <cell r="K332">
            <v>7.94</v>
          </cell>
          <cell r="L332">
            <v>7.9420000000000002</v>
          </cell>
          <cell r="M332">
            <v>7.9420000000000002</v>
          </cell>
          <cell r="N332">
            <v>7.94</v>
          </cell>
          <cell r="O332">
            <v>7.9420000000000002</v>
          </cell>
          <cell r="P332">
            <v>7.9420000000000002</v>
          </cell>
          <cell r="Q332">
            <v>9.64</v>
          </cell>
          <cell r="R332">
            <v>9.9275000000000002</v>
          </cell>
          <cell r="S332">
            <v>9.9275000000000002</v>
          </cell>
          <cell r="T332">
            <v>9.64</v>
          </cell>
          <cell r="U332">
            <v>9.9275000000000002</v>
          </cell>
          <cell r="V332">
            <v>9.9275000000000002</v>
          </cell>
        </row>
        <row r="333">
          <cell r="B333" t="str">
            <v>NSPR-1800-PA</v>
          </cell>
          <cell r="N333" t="e">
            <v>#DIV/0!</v>
          </cell>
          <cell r="O333" t="e">
            <v>#N/A</v>
          </cell>
          <cell r="P333" t="e">
            <v>#N/A</v>
          </cell>
          <cell r="T333">
            <v>941.28899999999999</v>
          </cell>
          <cell r="U333" t="e">
            <v>#N/A</v>
          </cell>
          <cell r="V333" t="e">
            <v>#N/A</v>
          </cell>
        </row>
        <row r="334">
          <cell r="B334" t="str">
            <v>100-PA</v>
          </cell>
          <cell r="D334">
            <v>2</v>
          </cell>
          <cell r="E334" t="str">
            <v>PRESSE ETOUPE PG13.5 F7MM AVEC CE</v>
          </cell>
          <cell r="F334">
            <v>0.68</v>
          </cell>
          <cell r="H334">
            <v>101006</v>
          </cell>
          <cell r="I334">
            <v>0.23</v>
          </cell>
          <cell r="J334">
            <v>1</v>
          </cell>
          <cell r="K334">
            <v>0.23</v>
          </cell>
          <cell r="L334">
            <v>0.22953999999999999</v>
          </cell>
          <cell r="M334">
            <v>0.22953999999999999</v>
          </cell>
          <cell r="N334">
            <v>0.46</v>
          </cell>
          <cell r="O334">
            <v>0.45907999999999999</v>
          </cell>
          <cell r="P334">
            <v>0.45907999999999999</v>
          </cell>
          <cell r="Q334">
            <v>0.68</v>
          </cell>
          <cell r="R334">
            <v>0.68862000000000001</v>
          </cell>
          <cell r="S334">
            <v>0.68862000000000001</v>
          </cell>
          <cell r="T334">
            <v>1.36</v>
          </cell>
          <cell r="U334">
            <v>1.37724</v>
          </cell>
          <cell r="V334">
            <v>1.37724</v>
          </cell>
        </row>
        <row r="335">
          <cell r="B335" t="str">
            <v>100-PA</v>
          </cell>
          <cell r="D335">
            <v>1</v>
          </cell>
          <cell r="E335" t="str">
            <v xml:space="preserve">CROCHET INOX </v>
          </cell>
          <cell r="F335">
            <v>2.2400000000000002</v>
          </cell>
          <cell r="H335">
            <v>101007</v>
          </cell>
          <cell r="I335">
            <v>1.5</v>
          </cell>
          <cell r="J335">
            <v>1</v>
          </cell>
          <cell r="K335">
            <v>1.5</v>
          </cell>
          <cell r="L335">
            <v>1.5</v>
          </cell>
          <cell r="M335">
            <v>1.5</v>
          </cell>
          <cell r="N335">
            <v>1.5</v>
          </cell>
          <cell r="O335">
            <v>1.5</v>
          </cell>
          <cell r="P335">
            <v>1.5</v>
          </cell>
          <cell r="Q335">
            <v>2.2400000000000002</v>
          </cell>
          <cell r="R335">
            <v>2.25</v>
          </cell>
          <cell r="S335">
            <v>2.25</v>
          </cell>
          <cell r="T335">
            <v>2.2400000000000002</v>
          </cell>
          <cell r="U335">
            <v>2.25</v>
          </cell>
          <cell r="V335">
            <v>2.25</v>
          </cell>
        </row>
        <row r="336">
          <cell r="B336" t="str">
            <v>100-PA</v>
          </cell>
          <cell r="D336">
            <v>1</v>
          </cell>
          <cell r="E336" t="str">
            <v xml:space="preserve">CLAPET Y D63 </v>
          </cell>
          <cell r="F336">
            <v>39.22</v>
          </cell>
          <cell r="H336">
            <v>1510064</v>
          </cell>
          <cell r="I336">
            <v>24.96</v>
          </cell>
          <cell r="J336">
            <v>1</v>
          </cell>
          <cell r="K336">
            <v>24.96</v>
          </cell>
          <cell r="L336">
            <v>24.954999999999998</v>
          </cell>
          <cell r="M336">
            <v>24.954999999999998</v>
          </cell>
          <cell r="N336">
            <v>24.96</v>
          </cell>
          <cell r="O336">
            <v>24.954999999999998</v>
          </cell>
          <cell r="P336">
            <v>24.954999999999998</v>
          </cell>
          <cell r="Q336">
            <v>39.22</v>
          </cell>
          <cell r="R336">
            <v>37.432499999999997</v>
          </cell>
          <cell r="S336">
            <v>37.432499999999997</v>
          </cell>
          <cell r="T336">
            <v>39.22</v>
          </cell>
          <cell r="U336">
            <v>37.432499999999997</v>
          </cell>
          <cell r="V336">
            <v>37.432499999999997</v>
          </cell>
        </row>
        <row r="337">
          <cell r="B337" t="str">
            <v>100-PA</v>
          </cell>
          <cell r="D337">
            <v>1.7</v>
          </cell>
          <cell r="E337" t="str">
            <v>TUBE INOX DIAM26.9X1.6 (LE ML)</v>
          </cell>
          <cell r="F337">
            <v>7.41</v>
          </cell>
          <cell r="H337" t="str">
            <v>304L/4307</v>
          </cell>
          <cell r="I337">
            <v>5.99</v>
          </cell>
          <cell r="J337">
            <v>1</v>
          </cell>
          <cell r="K337">
            <v>5.99</v>
          </cell>
          <cell r="L337">
            <v>5.99</v>
          </cell>
          <cell r="M337">
            <v>5.99</v>
          </cell>
          <cell r="N337">
            <v>10.183</v>
          </cell>
          <cell r="O337">
            <v>10.183</v>
          </cell>
          <cell r="P337">
            <v>10.183</v>
          </cell>
          <cell r="Q337">
            <v>7.41</v>
          </cell>
          <cell r="R337">
            <v>7.4875000000000007</v>
          </cell>
          <cell r="S337">
            <v>7.4875000000000007</v>
          </cell>
          <cell r="T337">
            <v>12.597</v>
          </cell>
          <cell r="U337">
            <v>12.728750000000002</v>
          </cell>
          <cell r="V337">
            <v>12.728750000000002</v>
          </cell>
        </row>
        <row r="338">
          <cell r="B338" t="str">
            <v>100-PA</v>
          </cell>
          <cell r="D338">
            <v>1.8</v>
          </cell>
          <cell r="E338" t="str">
            <v>CHAINE INOX DIAM 4 32/8 (LE ML)</v>
          </cell>
          <cell r="F338">
            <v>4.3499999999999996</v>
          </cell>
          <cell r="H338" t="str">
            <v>316L/4404</v>
          </cell>
          <cell r="I338">
            <v>2.9</v>
          </cell>
          <cell r="J338">
            <v>1</v>
          </cell>
          <cell r="K338">
            <v>2.9</v>
          </cell>
          <cell r="L338">
            <v>2.9</v>
          </cell>
          <cell r="M338">
            <v>2.9</v>
          </cell>
          <cell r="N338">
            <v>5.22</v>
          </cell>
          <cell r="O338">
            <v>5.22</v>
          </cell>
          <cell r="P338">
            <v>5.22</v>
          </cell>
          <cell r="Q338">
            <v>4.3499999999999996</v>
          </cell>
          <cell r="R338">
            <v>4.3499999999999996</v>
          </cell>
          <cell r="S338">
            <v>4.3499999999999996</v>
          </cell>
          <cell r="T338">
            <v>7.8299999999999992</v>
          </cell>
          <cell r="U338">
            <v>7.8299999999999992</v>
          </cell>
          <cell r="V338">
            <v>7.8299999999999992</v>
          </cell>
        </row>
        <row r="339">
          <cell r="B339" t="str">
            <v>100-PA</v>
          </cell>
          <cell r="D339">
            <v>2</v>
          </cell>
          <cell r="E339" t="str">
            <v>COUDE 90  PVC D63 FEM/FEM</v>
          </cell>
          <cell r="F339">
            <v>0.96</v>
          </cell>
          <cell r="H339" t="str">
            <v>C9063</v>
          </cell>
          <cell r="I339">
            <v>0.77</v>
          </cell>
          <cell r="J339">
            <v>1</v>
          </cell>
          <cell r="K339">
            <v>0.77</v>
          </cell>
          <cell r="L339">
            <v>0.76900000000000002</v>
          </cell>
          <cell r="M339">
            <v>0.84599999999999997</v>
          </cell>
          <cell r="N339">
            <v>1.54</v>
          </cell>
          <cell r="O339">
            <v>1.538</v>
          </cell>
          <cell r="P339">
            <v>1.6919999999999999</v>
          </cell>
          <cell r="Q339">
            <v>0.96</v>
          </cell>
          <cell r="R339">
            <v>0.96125000000000005</v>
          </cell>
          <cell r="S339">
            <v>1.0574999999999999</v>
          </cell>
          <cell r="T339">
            <v>1.92</v>
          </cell>
          <cell r="U339">
            <v>1.9225000000000001</v>
          </cell>
          <cell r="V339">
            <v>2.1149999999999998</v>
          </cell>
        </row>
        <row r="340">
          <cell r="B340" t="str">
            <v>100-PA</v>
          </cell>
          <cell r="D340">
            <v>2</v>
          </cell>
          <cell r="E340" t="str">
            <v>EMBOUT ADAPTATION 63X50X2</v>
          </cell>
          <cell r="F340">
            <v>0.77</v>
          </cell>
          <cell r="H340" t="str">
            <v>EF63502</v>
          </cell>
          <cell r="I340">
            <v>0.61</v>
          </cell>
          <cell r="J340">
            <v>1</v>
          </cell>
          <cell r="K340">
            <v>0.61</v>
          </cell>
          <cell r="L340">
            <v>0.61299999999999999</v>
          </cell>
          <cell r="M340">
            <v>0.67400000000000004</v>
          </cell>
          <cell r="N340">
            <v>1.22</v>
          </cell>
          <cell r="O340">
            <v>1.226</v>
          </cell>
          <cell r="P340">
            <v>1.3480000000000001</v>
          </cell>
          <cell r="Q340">
            <v>0.77</v>
          </cell>
          <cell r="R340">
            <v>0.81529000000000007</v>
          </cell>
          <cell r="S340">
            <v>0.89642000000000011</v>
          </cell>
          <cell r="T340">
            <v>1.54</v>
          </cell>
          <cell r="U340">
            <v>1.6305800000000001</v>
          </cell>
          <cell r="V340">
            <v>1.7928400000000002</v>
          </cell>
        </row>
        <row r="341">
          <cell r="B341" t="str">
            <v>100-PA</v>
          </cell>
          <cell r="D341">
            <v>1</v>
          </cell>
          <cell r="E341" t="str">
            <v>EMBOUT ADAPTATION 75X63X2</v>
          </cell>
          <cell r="F341">
            <v>1.18</v>
          </cell>
          <cell r="H341" t="str">
            <v>EF75632</v>
          </cell>
          <cell r="I341">
            <v>1.03</v>
          </cell>
          <cell r="J341">
            <v>1</v>
          </cell>
          <cell r="K341">
            <v>1.03</v>
          </cell>
          <cell r="L341">
            <v>1.0329999999999999</v>
          </cell>
          <cell r="M341">
            <v>1.0329999999999999</v>
          </cell>
          <cell r="N341">
            <v>1.03</v>
          </cell>
          <cell r="O341">
            <v>1.0329999999999999</v>
          </cell>
          <cell r="P341">
            <v>1.0329999999999999</v>
          </cell>
          <cell r="Q341">
            <v>1.18</v>
          </cell>
          <cell r="R341">
            <v>1.2912499999999998</v>
          </cell>
          <cell r="S341">
            <v>1.2912499999999998</v>
          </cell>
          <cell r="T341">
            <v>1.18</v>
          </cell>
          <cell r="U341">
            <v>1.2912499999999998</v>
          </cell>
          <cell r="V341">
            <v>1.2912499999999998</v>
          </cell>
        </row>
        <row r="342">
          <cell r="B342" t="str">
            <v>100-PA</v>
          </cell>
          <cell r="D342">
            <v>1</v>
          </cell>
          <cell r="E342" t="str">
            <v>OVERFLOW ALARM BOX 220V 20M DE CABLE</v>
          </cell>
          <cell r="F342">
            <v>141.36000000000001</v>
          </cell>
          <cell r="H342" t="str">
            <v>MALARME</v>
          </cell>
          <cell r="I342">
            <v>89</v>
          </cell>
          <cell r="J342">
            <v>1</v>
          </cell>
          <cell r="K342">
            <v>89</v>
          </cell>
          <cell r="L342">
            <v>89</v>
          </cell>
          <cell r="M342">
            <v>89</v>
          </cell>
          <cell r="N342">
            <v>89</v>
          </cell>
          <cell r="O342">
            <v>89</v>
          </cell>
          <cell r="P342">
            <v>89</v>
          </cell>
          <cell r="Q342">
            <v>141.36000000000001</v>
          </cell>
          <cell r="R342">
            <v>133.5</v>
          </cell>
          <cell r="S342">
            <v>133.5</v>
          </cell>
          <cell r="T342">
            <v>141.36000000000001</v>
          </cell>
          <cell r="U342">
            <v>133.5</v>
          </cell>
          <cell r="V342">
            <v>133.5</v>
          </cell>
        </row>
        <row r="343">
          <cell r="B343" t="str">
            <v>100-PA</v>
          </cell>
          <cell r="D343">
            <v>2</v>
          </cell>
          <cell r="E343" t="str">
            <v>CONNECTEUR 3 POLES</v>
          </cell>
          <cell r="F343">
            <v>11.25</v>
          </cell>
          <cell r="H343" t="str">
            <v>MCONECT</v>
          </cell>
          <cell r="I343">
            <v>7.4</v>
          </cell>
          <cell r="J343">
            <v>1</v>
          </cell>
          <cell r="K343">
            <v>7.4</v>
          </cell>
          <cell r="L343">
            <v>7.4</v>
          </cell>
          <cell r="M343">
            <v>7.4</v>
          </cell>
          <cell r="N343">
            <v>14.8</v>
          </cell>
          <cell r="O343">
            <v>14.8</v>
          </cell>
          <cell r="P343">
            <v>14.8</v>
          </cell>
          <cell r="Q343">
            <v>11.25</v>
          </cell>
          <cell r="R343">
            <v>11.100000000000001</v>
          </cell>
          <cell r="S343">
            <v>11.100000000000001</v>
          </cell>
          <cell r="T343">
            <v>22.5</v>
          </cell>
          <cell r="U343">
            <v>22.200000000000003</v>
          </cell>
          <cell r="V343">
            <v>22.200000000000003</v>
          </cell>
        </row>
        <row r="344">
          <cell r="B344" t="str">
            <v>100-PA</v>
          </cell>
          <cell r="D344">
            <v>1</v>
          </cell>
          <cell r="E344" t="str">
            <v xml:space="preserve">CUVE DE RELEVAGE D800 + COUVERCLE </v>
          </cell>
          <cell r="F344">
            <v>232.7</v>
          </cell>
          <cell r="H344" t="str">
            <v>MCUVE800</v>
          </cell>
          <cell r="I344">
            <v>134.9</v>
          </cell>
          <cell r="J344">
            <v>1</v>
          </cell>
          <cell r="K344">
            <v>134.9</v>
          </cell>
          <cell r="L344">
            <v>134.9</v>
          </cell>
          <cell r="M344">
            <v>134.9</v>
          </cell>
          <cell r="N344">
            <v>134.9</v>
          </cell>
          <cell r="O344">
            <v>134.9</v>
          </cell>
          <cell r="P344">
            <v>134.9</v>
          </cell>
          <cell r="Q344">
            <v>232.7</v>
          </cell>
          <cell r="R344">
            <v>0</v>
          </cell>
          <cell r="S344">
            <v>0</v>
          </cell>
          <cell r="T344">
            <v>232.7</v>
          </cell>
          <cell r="U344">
            <v>0</v>
          </cell>
          <cell r="V344">
            <v>0</v>
          </cell>
        </row>
        <row r="345">
          <cell r="B345" t="str">
            <v>100-PA</v>
          </cell>
          <cell r="D345">
            <v>1</v>
          </cell>
          <cell r="E345" t="str">
            <v>ELECTROPOMPE DW VOX M 75 D63 FILETE</v>
          </cell>
          <cell r="F345">
            <v>315.06</v>
          </cell>
          <cell r="H345" t="str">
            <v>MDWVOX75</v>
          </cell>
          <cell r="I345">
            <v>235</v>
          </cell>
          <cell r="J345">
            <v>1</v>
          </cell>
          <cell r="K345">
            <v>235</v>
          </cell>
          <cell r="L345">
            <v>235</v>
          </cell>
          <cell r="M345">
            <v>271</v>
          </cell>
          <cell r="N345">
            <v>235</v>
          </cell>
          <cell r="O345">
            <v>235</v>
          </cell>
          <cell r="P345">
            <v>271</v>
          </cell>
          <cell r="Q345">
            <v>315.06</v>
          </cell>
          <cell r="R345">
            <v>312.55</v>
          </cell>
          <cell r="S345">
            <v>360.43</v>
          </cell>
          <cell r="T345">
            <v>315.06</v>
          </cell>
          <cell r="U345">
            <v>312.55</v>
          </cell>
          <cell r="V345">
            <v>360.43</v>
          </cell>
        </row>
        <row r="346">
          <cell r="B346" t="str">
            <v>100-PA</v>
          </cell>
          <cell r="D346">
            <v>1</v>
          </cell>
          <cell r="E346" t="str">
            <v>JOINT FORSHEDA D100</v>
          </cell>
          <cell r="F346">
            <v>4.87</v>
          </cell>
          <cell r="H346" t="str">
            <v>MJOI100</v>
          </cell>
          <cell r="I346">
            <v>0.94</v>
          </cell>
          <cell r="J346">
            <v>1</v>
          </cell>
          <cell r="K346">
            <v>0.94</v>
          </cell>
          <cell r="L346">
            <v>2.1800000000000002</v>
          </cell>
          <cell r="M346">
            <v>0.94</v>
          </cell>
          <cell r="N346">
            <v>0.94</v>
          </cell>
          <cell r="O346">
            <v>2.1800000000000002</v>
          </cell>
          <cell r="P346">
            <v>0.94</v>
          </cell>
          <cell r="Q346">
            <v>4.87</v>
          </cell>
          <cell r="R346">
            <v>4.9050000000000002</v>
          </cell>
          <cell r="S346">
            <v>2.1149999999999998</v>
          </cell>
          <cell r="T346">
            <v>4.87</v>
          </cell>
          <cell r="U346">
            <v>4.9050000000000002</v>
          </cell>
          <cell r="V346">
            <v>2.1149999999999998</v>
          </cell>
        </row>
        <row r="347">
          <cell r="B347" t="str">
            <v>100-PA</v>
          </cell>
          <cell r="D347">
            <v>1</v>
          </cell>
          <cell r="E347" t="str">
            <v>JOINT FORSHEDA D50</v>
          </cell>
          <cell r="F347">
            <v>4.9400000000000004</v>
          </cell>
          <cell r="H347" t="str">
            <v>MJOI50</v>
          </cell>
          <cell r="I347">
            <v>2.57</v>
          </cell>
          <cell r="J347">
            <v>1</v>
          </cell>
          <cell r="K347">
            <v>2.57</v>
          </cell>
          <cell r="L347">
            <v>2.57</v>
          </cell>
          <cell r="M347">
            <v>0.92</v>
          </cell>
          <cell r="N347">
            <v>2.57</v>
          </cell>
          <cell r="O347">
            <v>2.57</v>
          </cell>
          <cell r="P347">
            <v>0.92</v>
          </cell>
          <cell r="Q347">
            <v>4.9400000000000004</v>
          </cell>
          <cell r="R347">
            <v>5.7824999999999998</v>
          </cell>
          <cell r="S347">
            <v>2.0700000000000003</v>
          </cell>
          <cell r="T347">
            <v>4.9400000000000004</v>
          </cell>
          <cell r="U347">
            <v>5.7824999999999998</v>
          </cell>
          <cell r="V347">
            <v>2.0700000000000003</v>
          </cell>
        </row>
        <row r="348">
          <cell r="B348" t="str">
            <v>100-PA</v>
          </cell>
          <cell r="D348">
            <v>1</v>
          </cell>
          <cell r="E348" t="str">
            <v>PIED D'ASSISE POUR BARRES DE GUIDAGE D63</v>
          </cell>
          <cell r="F348">
            <v>83.19</v>
          </cell>
          <cell r="H348" t="str">
            <v>MPA</v>
          </cell>
          <cell r="I348">
            <v>63.5</v>
          </cell>
          <cell r="J348">
            <v>1</v>
          </cell>
          <cell r="K348">
            <v>63.5</v>
          </cell>
          <cell r="L348">
            <v>63.5</v>
          </cell>
          <cell r="M348">
            <v>71</v>
          </cell>
          <cell r="N348">
            <v>63.5</v>
          </cell>
          <cell r="O348">
            <v>63.5</v>
          </cell>
          <cell r="P348">
            <v>71</v>
          </cell>
          <cell r="Q348">
            <v>83.19</v>
          </cell>
          <cell r="R348">
            <v>84.454999999999998</v>
          </cell>
          <cell r="S348">
            <v>94.43</v>
          </cell>
          <cell r="T348">
            <v>83.19</v>
          </cell>
          <cell r="U348">
            <v>84.454999999999998</v>
          </cell>
          <cell r="V348">
            <v>94.43</v>
          </cell>
        </row>
        <row r="349">
          <cell r="B349" t="str">
            <v>100-PA</v>
          </cell>
          <cell r="D349">
            <v>3</v>
          </cell>
          <cell r="E349" t="str">
            <v>REHAUSSE CUVE RELEVAGE DIAM800</v>
          </cell>
          <cell r="F349">
            <v>0</v>
          </cell>
          <cell r="H349" t="str">
            <v>MREHANSPR</v>
          </cell>
          <cell r="I349">
            <v>0</v>
          </cell>
          <cell r="J349">
            <v>0</v>
          </cell>
          <cell r="K349" t="e">
            <v>#DIV/0!</v>
          </cell>
          <cell r="L349" t="e">
            <v>#N/A</v>
          </cell>
          <cell r="M349" t="e">
            <v>#N/A</v>
          </cell>
          <cell r="N349" t="e">
            <v>#DIV/0!</v>
          </cell>
          <cell r="O349" t="e">
            <v>#N/A</v>
          </cell>
          <cell r="P349" t="e">
            <v>#N/A</v>
          </cell>
          <cell r="Q349">
            <v>0</v>
          </cell>
          <cell r="R349" t="e">
            <v>#N/A</v>
          </cell>
          <cell r="S349" t="e">
            <v>#N/A</v>
          </cell>
          <cell r="T349">
            <v>0</v>
          </cell>
          <cell r="U349" t="e">
            <v>#N/A</v>
          </cell>
          <cell r="V349" t="e">
            <v>#N/A</v>
          </cell>
        </row>
        <row r="350">
          <cell r="B350" t="str">
            <v>100-PA</v>
          </cell>
          <cell r="D350">
            <v>1</v>
          </cell>
          <cell r="E350" t="str">
            <v xml:space="preserve">SUPPORT BAS INOX </v>
          </cell>
          <cell r="F350">
            <v>21.71</v>
          </cell>
          <cell r="H350" t="str">
            <v>MTOLE1</v>
          </cell>
          <cell r="I350">
            <v>17.73</v>
          </cell>
          <cell r="J350">
            <v>1</v>
          </cell>
          <cell r="K350">
            <v>17.73</v>
          </cell>
          <cell r="L350">
            <v>17.73</v>
          </cell>
          <cell r="M350">
            <v>17.73</v>
          </cell>
          <cell r="N350">
            <v>17.73</v>
          </cell>
          <cell r="O350">
            <v>17.73</v>
          </cell>
          <cell r="P350">
            <v>17.73</v>
          </cell>
          <cell r="Q350">
            <v>21.71</v>
          </cell>
          <cell r="R350">
            <v>22.162500000000001</v>
          </cell>
          <cell r="S350">
            <v>22.162500000000001</v>
          </cell>
          <cell r="T350">
            <v>21.71</v>
          </cell>
          <cell r="U350">
            <v>22.162500000000001</v>
          </cell>
          <cell r="V350">
            <v>22.162500000000001</v>
          </cell>
        </row>
        <row r="351">
          <cell r="B351" t="str">
            <v>100-PA</v>
          </cell>
          <cell r="D351">
            <v>1</v>
          </cell>
          <cell r="E351" t="str">
            <v>SUPPORT HAUT INOX 575MM</v>
          </cell>
          <cell r="F351">
            <v>18.489999999999998</v>
          </cell>
          <cell r="H351" t="str">
            <v>MTOLE2</v>
          </cell>
          <cell r="I351">
            <v>13.05</v>
          </cell>
          <cell r="J351">
            <v>1</v>
          </cell>
          <cell r="K351">
            <v>13.05</v>
          </cell>
          <cell r="L351">
            <v>13.05</v>
          </cell>
          <cell r="M351">
            <v>13.05</v>
          </cell>
          <cell r="N351">
            <v>13.05</v>
          </cell>
          <cell r="O351">
            <v>13.05</v>
          </cell>
          <cell r="P351">
            <v>13.05</v>
          </cell>
          <cell r="Q351">
            <v>18.489999999999998</v>
          </cell>
          <cell r="R351">
            <v>19.575000000000003</v>
          </cell>
          <cell r="S351">
            <v>19.575000000000003</v>
          </cell>
          <cell r="T351">
            <v>18.489999999999998</v>
          </cell>
          <cell r="U351">
            <v>19.575000000000003</v>
          </cell>
          <cell r="V351">
            <v>19.575000000000003</v>
          </cell>
        </row>
        <row r="352">
          <cell r="B352" t="str">
            <v>100-PA</v>
          </cell>
          <cell r="D352">
            <v>1.5</v>
          </cell>
          <cell r="E352" t="str">
            <v>TUBE DE 3M PVC PRESSION 63X4.7 PN16</v>
          </cell>
          <cell r="F352">
            <v>12.91</v>
          </cell>
          <cell r="H352" t="str">
            <v>PVC6316</v>
          </cell>
          <cell r="I352">
            <v>4.7300000000000004</v>
          </cell>
          <cell r="J352">
            <v>0.33</v>
          </cell>
          <cell r="K352">
            <v>14.333333333333334</v>
          </cell>
          <cell r="L352">
            <v>4.7320000000000002</v>
          </cell>
          <cell r="M352">
            <v>4.7779999999999996</v>
          </cell>
          <cell r="N352">
            <v>21.5</v>
          </cell>
          <cell r="O352">
            <v>7.0980000000000008</v>
          </cell>
          <cell r="P352">
            <v>7.1669999999999998</v>
          </cell>
          <cell r="Q352">
            <v>12.91</v>
          </cell>
          <cell r="R352">
            <v>6.2935600000000003</v>
          </cell>
          <cell r="S352">
            <v>6.3547399999999996</v>
          </cell>
          <cell r="T352">
            <v>19.365000000000002</v>
          </cell>
          <cell r="U352">
            <v>9.4403400000000008</v>
          </cell>
          <cell r="V352">
            <v>9.5321099999999994</v>
          </cell>
        </row>
        <row r="353">
          <cell r="B353" t="str">
            <v>100-PA</v>
          </cell>
          <cell r="D353">
            <v>1</v>
          </cell>
          <cell r="E353" t="str">
            <v>VANNE A BILLE FEM/FEM ORION D63</v>
          </cell>
          <cell r="F353">
            <v>9.56</v>
          </cell>
          <cell r="H353" t="str">
            <v>VAC63</v>
          </cell>
          <cell r="I353">
            <v>8.09</v>
          </cell>
          <cell r="J353">
            <v>1</v>
          </cell>
          <cell r="K353">
            <v>8.09</v>
          </cell>
          <cell r="L353">
            <v>8.0869999999999997</v>
          </cell>
          <cell r="M353">
            <v>8.0869999999999997</v>
          </cell>
          <cell r="N353">
            <v>8.09</v>
          </cell>
          <cell r="O353">
            <v>8.0869999999999997</v>
          </cell>
          <cell r="P353">
            <v>8.0869999999999997</v>
          </cell>
          <cell r="Q353">
            <v>9.56</v>
          </cell>
          <cell r="R353">
            <v>10.108750000000001</v>
          </cell>
          <cell r="S353">
            <v>10.108750000000001</v>
          </cell>
          <cell r="T353">
            <v>9.56</v>
          </cell>
          <cell r="U353">
            <v>10.108750000000001</v>
          </cell>
          <cell r="V353">
            <v>10.108750000000001</v>
          </cell>
        </row>
        <row r="354">
          <cell r="B354" t="str">
            <v>100-PA</v>
          </cell>
          <cell r="D354">
            <v>1</v>
          </cell>
          <cell r="E354" t="str">
            <v>TRAVERSEE DE PAROI 50/63X2</v>
          </cell>
          <cell r="F354">
            <v>9.64</v>
          </cell>
          <cell r="H354" t="str">
            <v>VDL516048</v>
          </cell>
          <cell r="I354">
            <v>7.94</v>
          </cell>
          <cell r="J354">
            <v>1</v>
          </cell>
          <cell r="K354">
            <v>7.94</v>
          </cell>
          <cell r="L354">
            <v>7.9420000000000002</v>
          </cell>
          <cell r="M354">
            <v>7.9420000000000002</v>
          </cell>
          <cell r="N354">
            <v>7.94</v>
          </cell>
          <cell r="O354">
            <v>7.9420000000000002</v>
          </cell>
          <cell r="P354">
            <v>7.9420000000000002</v>
          </cell>
          <cell r="Q354">
            <v>9.64</v>
          </cell>
          <cell r="R354">
            <v>9.9275000000000002</v>
          </cell>
          <cell r="S354">
            <v>9.9275000000000002</v>
          </cell>
          <cell r="T354">
            <v>9.64</v>
          </cell>
          <cell r="U354">
            <v>9.9275000000000002</v>
          </cell>
          <cell r="V354">
            <v>9.9275000000000002</v>
          </cell>
        </row>
        <row r="355">
          <cell r="B355" t="str">
            <v>NSPR-2100-PA</v>
          </cell>
          <cell r="N355" t="e">
            <v>#DIV/0!</v>
          </cell>
          <cell r="O355" t="e">
            <v>#N/A</v>
          </cell>
          <cell r="P355" t="e">
            <v>#N/A</v>
          </cell>
          <cell r="T355">
            <v>951.27200000000005</v>
          </cell>
          <cell r="U355" t="e">
            <v>#N/A</v>
          </cell>
          <cell r="V355" t="e">
            <v>#N/A</v>
          </cell>
        </row>
        <row r="356">
          <cell r="B356" t="str">
            <v>AUTO</v>
          </cell>
          <cell r="D356">
            <v>1</v>
          </cell>
          <cell r="E356" t="str">
            <v>BOITIER ELECTRIQUE KIT GRAVITAIRE AUTO</v>
          </cell>
          <cell r="F356">
            <v>540</v>
          </cell>
          <cell r="H356" t="str">
            <v>BOITIER</v>
          </cell>
          <cell r="I356">
            <v>450</v>
          </cell>
          <cell r="J356">
            <v>1</v>
          </cell>
          <cell r="K356">
            <v>450</v>
          </cell>
          <cell r="L356" t="e">
            <v>#N/A</v>
          </cell>
          <cell r="M356" t="e">
            <v>#N/A</v>
          </cell>
          <cell r="N356">
            <v>450</v>
          </cell>
          <cell r="O356" t="e">
            <v>#N/A</v>
          </cell>
          <cell r="P356" t="e">
            <v>#N/A</v>
          </cell>
          <cell r="Q356">
            <v>540</v>
          </cell>
          <cell r="R356" t="e">
            <v>#N/A</v>
          </cell>
          <cell r="S356" t="e">
            <v>#N/A</v>
          </cell>
          <cell r="T356">
            <v>540</v>
          </cell>
          <cell r="U356" t="e">
            <v>#N/A</v>
          </cell>
          <cell r="V356" t="e">
            <v>#N/A</v>
          </cell>
        </row>
        <row r="357">
          <cell r="B357" t="str">
            <v>AUTO</v>
          </cell>
          <cell r="D357">
            <v>2</v>
          </cell>
          <cell r="E357" t="str">
            <v>VANNE GUILLOTINE D110</v>
          </cell>
          <cell r="F357">
            <v>90</v>
          </cell>
          <cell r="H357" t="str">
            <v>MVANGUI110</v>
          </cell>
          <cell r="I357">
            <v>63.66</v>
          </cell>
          <cell r="J357">
            <v>1</v>
          </cell>
          <cell r="K357">
            <v>63.66</v>
          </cell>
          <cell r="L357">
            <v>63.66</v>
          </cell>
          <cell r="M357">
            <v>63.66</v>
          </cell>
          <cell r="N357">
            <v>127.32</v>
          </cell>
          <cell r="O357">
            <v>127.32</v>
          </cell>
          <cell r="P357">
            <v>127.32</v>
          </cell>
          <cell r="Q357">
            <v>90</v>
          </cell>
          <cell r="R357">
            <v>95.49</v>
          </cell>
          <cell r="S357">
            <v>95.49</v>
          </cell>
          <cell r="T357">
            <v>180</v>
          </cell>
          <cell r="U357">
            <v>190.98</v>
          </cell>
          <cell r="V357">
            <v>190.98</v>
          </cell>
        </row>
        <row r="358">
          <cell r="B358" t="str">
            <v>AUTO</v>
          </cell>
          <cell r="D358">
            <v>2</v>
          </cell>
          <cell r="E358" t="str">
            <v>VERIN ELECTRIQUE POUR VANNE 110 GRAVITAIRE</v>
          </cell>
          <cell r="F358">
            <v>300</v>
          </cell>
          <cell r="H358" t="str">
            <v>VERIN</v>
          </cell>
          <cell r="I358">
            <v>250</v>
          </cell>
          <cell r="J358">
            <v>1</v>
          </cell>
          <cell r="K358">
            <v>250</v>
          </cell>
          <cell r="L358" t="e">
            <v>#N/A</v>
          </cell>
          <cell r="M358" t="e">
            <v>#N/A</v>
          </cell>
          <cell r="N358">
            <v>500</v>
          </cell>
          <cell r="O358" t="e">
            <v>#N/A</v>
          </cell>
          <cell r="P358" t="e">
            <v>#N/A</v>
          </cell>
          <cell r="Q358">
            <v>300</v>
          </cell>
          <cell r="R358" t="e">
            <v>#N/A</v>
          </cell>
          <cell r="S358" t="e">
            <v>#N/A</v>
          </cell>
          <cell r="T358">
            <v>600</v>
          </cell>
          <cell r="U358" t="e">
            <v>#N/A</v>
          </cell>
          <cell r="V358" t="e">
            <v>#N/A</v>
          </cell>
        </row>
        <row r="359">
          <cell r="B359" t="str">
            <v>AUTO</v>
          </cell>
          <cell r="D359">
            <v>4</v>
          </cell>
          <cell r="E359" t="str">
            <v>REDUCTION 110 100</v>
          </cell>
          <cell r="F359">
            <v>4.63</v>
          </cell>
          <cell r="H359" t="str">
            <v>V10</v>
          </cell>
          <cell r="I359">
            <v>2.63</v>
          </cell>
          <cell r="J359">
            <v>1</v>
          </cell>
          <cell r="K359">
            <v>2.63</v>
          </cell>
          <cell r="L359">
            <v>2.63</v>
          </cell>
          <cell r="M359">
            <v>2.63</v>
          </cell>
          <cell r="N359">
            <v>10.52</v>
          </cell>
          <cell r="O359">
            <v>10.52</v>
          </cell>
          <cell r="P359">
            <v>10.52</v>
          </cell>
          <cell r="Q359">
            <v>4.7300000000000004</v>
          </cell>
          <cell r="R359">
            <v>5.26</v>
          </cell>
          <cell r="S359">
            <v>5.26</v>
          </cell>
          <cell r="T359">
            <v>18.920000000000002</v>
          </cell>
          <cell r="U359">
            <v>21.04</v>
          </cell>
          <cell r="V359">
            <v>21.04</v>
          </cell>
        </row>
        <row r="360">
          <cell r="B360" t="str">
            <v>KITGRVAUTO</v>
          </cell>
          <cell r="N360">
            <v>1087.8399999999999</v>
          </cell>
          <cell r="O360" t="e">
            <v>#N/A</v>
          </cell>
          <cell r="P360" t="e">
            <v>#N/A</v>
          </cell>
          <cell r="T360">
            <v>1338.92</v>
          </cell>
          <cell r="U360" t="e">
            <v>#N/A</v>
          </cell>
          <cell r="V360" t="e">
            <v>#N/A</v>
          </cell>
        </row>
        <row r="361">
          <cell r="B361" t="str">
            <v>00-50</v>
          </cell>
          <cell r="D361">
            <v>2</v>
          </cell>
          <cell r="E361" t="str">
            <v>PRESSE ETOUPE PG13.5 F7MM AVEC CE</v>
          </cell>
          <cell r="F361">
            <v>0.68</v>
          </cell>
          <cell r="H361">
            <v>101006</v>
          </cell>
          <cell r="I361">
            <v>0.23</v>
          </cell>
          <cell r="J361">
            <v>1</v>
          </cell>
          <cell r="K361">
            <v>0.23</v>
          </cell>
          <cell r="L361">
            <v>0.22953999999999999</v>
          </cell>
          <cell r="M361">
            <v>0.22953999999999999</v>
          </cell>
          <cell r="N361">
            <v>0.46</v>
          </cell>
          <cell r="O361">
            <v>0.45907999999999999</v>
          </cell>
          <cell r="P361">
            <v>0.45907999999999999</v>
          </cell>
          <cell r="Q361">
            <v>0.68</v>
          </cell>
          <cell r="R361">
            <v>0.68862000000000001</v>
          </cell>
          <cell r="S361">
            <v>0.68862000000000001</v>
          </cell>
          <cell r="T361">
            <v>1.36</v>
          </cell>
          <cell r="U361">
            <v>1.37724</v>
          </cell>
          <cell r="V361">
            <v>1.37724</v>
          </cell>
        </row>
        <row r="362">
          <cell r="B362" t="str">
            <v>00-50</v>
          </cell>
          <cell r="D362">
            <v>1</v>
          </cell>
          <cell r="E362" t="str">
            <v xml:space="preserve">CROCHET INOX </v>
          </cell>
          <cell r="F362">
            <v>2.2400000000000002</v>
          </cell>
          <cell r="H362">
            <v>101007</v>
          </cell>
          <cell r="I362">
            <v>1.5</v>
          </cell>
          <cell r="J362">
            <v>1</v>
          </cell>
          <cell r="K362">
            <v>1.5</v>
          </cell>
          <cell r="L362">
            <v>1.5</v>
          </cell>
          <cell r="M362">
            <v>1.5</v>
          </cell>
          <cell r="N362">
            <v>1.5</v>
          </cell>
          <cell r="O362">
            <v>1.5</v>
          </cell>
          <cell r="P362">
            <v>1.5</v>
          </cell>
          <cell r="Q362">
            <v>2.2400000000000002</v>
          </cell>
          <cell r="R362">
            <v>2.25</v>
          </cell>
          <cell r="S362">
            <v>2.25</v>
          </cell>
          <cell r="T362">
            <v>2.2400000000000002</v>
          </cell>
          <cell r="U362">
            <v>2.25</v>
          </cell>
          <cell r="V362">
            <v>2.25</v>
          </cell>
        </row>
        <row r="363">
          <cell r="B363" t="str">
            <v>00-50</v>
          </cell>
          <cell r="D363">
            <v>1</v>
          </cell>
          <cell r="E363" t="str">
            <v>CHAINE INOX DIAM 4 32/8 (LE ML)</v>
          </cell>
          <cell r="F363">
            <v>4.3499999999999996</v>
          </cell>
          <cell r="H363" t="str">
            <v>316L/4404</v>
          </cell>
          <cell r="I363">
            <v>2.9</v>
          </cell>
          <cell r="J363">
            <v>1</v>
          </cell>
          <cell r="K363">
            <v>2.9</v>
          </cell>
          <cell r="L363">
            <v>2.9</v>
          </cell>
          <cell r="M363">
            <v>2.9</v>
          </cell>
          <cell r="N363">
            <v>2.9</v>
          </cell>
          <cell r="O363">
            <v>2.9</v>
          </cell>
          <cell r="P363">
            <v>2.9</v>
          </cell>
          <cell r="Q363">
            <v>4.3499999999999996</v>
          </cell>
          <cell r="R363">
            <v>4.3499999999999996</v>
          </cell>
          <cell r="S363">
            <v>4.3499999999999996</v>
          </cell>
          <cell r="T363">
            <v>4.3499999999999996</v>
          </cell>
          <cell r="U363">
            <v>4.3499999999999996</v>
          </cell>
          <cell r="V363">
            <v>4.3499999999999996</v>
          </cell>
        </row>
        <row r="364">
          <cell r="B364" t="str">
            <v>00-50</v>
          </cell>
          <cell r="D364">
            <v>2</v>
          </cell>
          <cell r="E364" t="str">
            <v>COUDE 45 PVC D63 FEM/FEM</v>
          </cell>
          <cell r="F364">
            <v>1.07</v>
          </cell>
          <cell r="H364" t="str">
            <v>C4563</v>
          </cell>
          <cell r="I364">
            <v>0.91</v>
          </cell>
          <cell r="J364">
            <v>1</v>
          </cell>
          <cell r="K364">
            <v>0.91</v>
          </cell>
          <cell r="L364">
            <v>0.91400000000000003</v>
          </cell>
          <cell r="M364">
            <v>1.0049999999999999</v>
          </cell>
          <cell r="N364">
            <v>1.82</v>
          </cell>
          <cell r="O364">
            <v>1.8280000000000001</v>
          </cell>
          <cell r="P364">
            <v>2.0099999999999998</v>
          </cell>
          <cell r="Q364">
            <v>1.07</v>
          </cell>
          <cell r="R364">
            <v>1.1425000000000001</v>
          </cell>
          <cell r="S364">
            <v>1.2562499999999999</v>
          </cell>
          <cell r="T364">
            <v>2.14</v>
          </cell>
          <cell r="U364">
            <v>2.2850000000000001</v>
          </cell>
          <cell r="V364">
            <v>2.5124999999999997</v>
          </cell>
        </row>
        <row r="365">
          <cell r="B365" t="str">
            <v>00-50</v>
          </cell>
          <cell r="D365">
            <v>2</v>
          </cell>
          <cell r="E365" t="str">
            <v>COUDE 90  PVC D63 FEM/FEM</v>
          </cell>
          <cell r="F365">
            <v>0.96</v>
          </cell>
          <cell r="H365" t="str">
            <v>C9063</v>
          </cell>
          <cell r="I365">
            <v>0.77</v>
          </cell>
          <cell r="J365">
            <v>1</v>
          </cell>
          <cell r="K365">
            <v>0.77</v>
          </cell>
          <cell r="L365">
            <v>0.76900000000000002</v>
          </cell>
          <cell r="M365">
            <v>0.84599999999999997</v>
          </cell>
          <cell r="N365">
            <v>1.54</v>
          </cell>
          <cell r="O365">
            <v>1.538</v>
          </cell>
          <cell r="P365">
            <v>1.6919999999999999</v>
          </cell>
          <cell r="Q365">
            <v>0.96</v>
          </cell>
          <cell r="R365">
            <v>0.96125000000000005</v>
          </cell>
          <cell r="S365">
            <v>1.0574999999999999</v>
          </cell>
          <cell r="T365">
            <v>1.92</v>
          </cell>
          <cell r="U365">
            <v>1.9225000000000001</v>
          </cell>
          <cell r="V365">
            <v>2.1149999999999998</v>
          </cell>
        </row>
        <row r="366">
          <cell r="B366" t="str">
            <v>00-50</v>
          </cell>
          <cell r="D366">
            <v>1</v>
          </cell>
          <cell r="E366" t="str">
            <v>EMBOUT ADAPTATION 63X50X11/2</v>
          </cell>
          <cell r="F366">
            <v>1.5</v>
          </cell>
          <cell r="H366" t="str">
            <v>EF635011/2</v>
          </cell>
          <cell r="I366">
            <v>1</v>
          </cell>
          <cell r="J366">
            <v>1</v>
          </cell>
          <cell r="K366">
            <v>1</v>
          </cell>
          <cell r="L366" t="e">
            <v>#N/A</v>
          </cell>
          <cell r="M366" t="e">
            <v>#N/A</v>
          </cell>
          <cell r="N366">
            <v>1</v>
          </cell>
          <cell r="O366" t="e">
            <v>#N/A</v>
          </cell>
          <cell r="P366" t="e">
            <v>#N/A</v>
          </cell>
          <cell r="Q366">
            <v>1.5</v>
          </cell>
          <cell r="R366" t="e">
            <v>#N/A</v>
          </cell>
          <cell r="S366" t="e">
            <v>#N/A</v>
          </cell>
          <cell r="T366">
            <v>1.5</v>
          </cell>
          <cell r="U366" t="e">
            <v>#N/A</v>
          </cell>
          <cell r="V366" t="e">
            <v>#N/A</v>
          </cell>
        </row>
        <row r="367">
          <cell r="B367" t="str">
            <v>00-50</v>
          </cell>
          <cell r="D367">
            <v>1</v>
          </cell>
          <cell r="E367" t="str">
            <v>EMBOUT ADAPTATION 63X50X2</v>
          </cell>
          <cell r="F367">
            <v>0.77</v>
          </cell>
          <cell r="H367" t="str">
            <v>EF63502</v>
          </cell>
          <cell r="I367">
            <v>0.61</v>
          </cell>
          <cell r="J367">
            <v>1</v>
          </cell>
          <cell r="K367">
            <v>0.61</v>
          </cell>
          <cell r="L367">
            <v>0.61299999999999999</v>
          </cell>
          <cell r="M367">
            <v>0.67400000000000004</v>
          </cell>
          <cell r="N367">
            <v>0.61</v>
          </cell>
          <cell r="O367">
            <v>0.61299999999999999</v>
          </cell>
          <cell r="P367">
            <v>0.67400000000000004</v>
          </cell>
          <cell r="Q367">
            <v>0.77</v>
          </cell>
          <cell r="R367">
            <v>0.81529000000000007</v>
          </cell>
          <cell r="S367">
            <v>0.89642000000000011</v>
          </cell>
          <cell r="T367">
            <v>0.77</v>
          </cell>
          <cell r="U367">
            <v>0.81529000000000007</v>
          </cell>
          <cell r="V367">
            <v>0.89642000000000011</v>
          </cell>
        </row>
        <row r="368">
          <cell r="B368" t="str">
            <v>00-50</v>
          </cell>
          <cell r="D368">
            <v>1</v>
          </cell>
          <cell r="E368" t="str">
            <v>EMBOUT ADAPTATION 75X63X2</v>
          </cell>
          <cell r="F368">
            <v>1.18</v>
          </cell>
          <cell r="H368" t="str">
            <v>EF75632</v>
          </cell>
          <cell r="I368">
            <v>1.03</v>
          </cell>
          <cell r="J368">
            <v>1</v>
          </cell>
          <cell r="K368">
            <v>1.03</v>
          </cell>
          <cell r="L368">
            <v>1.0329999999999999</v>
          </cell>
          <cell r="M368">
            <v>1.0329999999999999</v>
          </cell>
          <cell r="N368">
            <v>1.03</v>
          </cell>
          <cell r="O368">
            <v>1.0329999999999999</v>
          </cell>
          <cell r="P368">
            <v>1.0329999999999999</v>
          </cell>
          <cell r="Q368">
            <v>1.18</v>
          </cell>
          <cell r="R368">
            <v>1.2912499999999998</v>
          </cell>
          <cell r="S368">
            <v>1.2912499999999998</v>
          </cell>
          <cell r="T368">
            <v>1.18</v>
          </cell>
          <cell r="U368">
            <v>1.2912499999999998</v>
          </cell>
          <cell r="V368">
            <v>1.2912499999999998</v>
          </cell>
        </row>
        <row r="369">
          <cell r="B369" t="str">
            <v>00-50</v>
          </cell>
          <cell r="C369" t="str">
            <v>MALARME</v>
          </cell>
          <cell r="D369">
            <v>1</v>
          </cell>
          <cell r="E369" t="str">
            <v>OVERFLOW ALARM BOX 220V 20M DE CABLE</v>
          </cell>
          <cell r="F369">
            <v>141.36000000000001</v>
          </cell>
          <cell r="H369" t="str">
            <v>MALARME</v>
          </cell>
          <cell r="I369">
            <v>89</v>
          </cell>
          <cell r="J369">
            <v>1</v>
          </cell>
          <cell r="K369">
            <v>89</v>
          </cell>
          <cell r="L369">
            <v>89</v>
          </cell>
          <cell r="M369">
            <v>89</v>
          </cell>
          <cell r="N369">
            <v>89</v>
          </cell>
          <cell r="O369">
            <v>89</v>
          </cell>
          <cell r="P369">
            <v>89</v>
          </cell>
          <cell r="Q369">
            <v>141.36000000000001</v>
          </cell>
          <cell r="R369">
            <v>133.5</v>
          </cell>
          <cell r="S369">
            <v>133.5</v>
          </cell>
          <cell r="T369">
            <v>141.36000000000001</v>
          </cell>
          <cell r="U369">
            <v>133.5</v>
          </cell>
          <cell r="V369">
            <v>133.5</v>
          </cell>
        </row>
        <row r="370">
          <cell r="B370" t="str">
            <v>00-50</v>
          </cell>
          <cell r="C370" t="str">
            <v>MCONECT</v>
          </cell>
          <cell r="D370">
            <v>2</v>
          </cell>
          <cell r="E370" t="str">
            <v>CONNECTEUR 3 POLES</v>
          </cell>
          <cell r="F370">
            <v>11.25</v>
          </cell>
          <cell r="H370" t="str">
            <v>MCONECT</v>
          </cell>
          <cell r="I370">
            <v>7.4</v>
          </cell>
          <cell r="J370">
            <v>1</v>
          </cell>
          <cell r="K370">
            <v>7.4</v>
          </cell>
          <cell r="L370">
            <v>7.4</v>
          </cell>
          <cell r="M370">
            <v>7.4</v>
          </cell>
          <cell r="N370">
            <v>14.8</v>
          </cell>
          <cell r="O370">
            <v>14.8</v>
          </cell>
          <cell r="P370">
            <v>14.8</v>
          </cell>
          <cell r="Q370">
            <v>11.25</v>
          </cell>
          <cell r="R370">
            <v>11.100000000000001</v>
          </cell>
          <cell r="S370">
            <v>11.100000000000001</v>
          </cell>
          <cell r="T370">
            <v>22.5</v>
          </cell>
          <cell r="U370">
            <v>22.200000000000003</v>
          </cell>
          <cell r="V370">
            <v>22.200000000000003</v>
          </cell>
        </row>
        <row r="371">
          <cell r="B371" t="str">
            <v>00-50</v>
          </cell>
          <cell r="D371">
            <v>1</v>
          </cell>
          <cell r="E371" t="str">
            <v>JOINT FORSHEDA D100</v>
          </cell>
          <cell r="F371">
            <v>4.87</v>
          </cell>
          <cell r="H371" t="str">
            <v>MJOI100</v>
          </cell>
          <cell r="I371">
            <v>0.94</v>
          </cell>
          <cell r="J371">
            <v>1</v>
          </cell>
          <cell r="K371">
            <v>0.94</v>
          </cell>
          <cell r="L371">
            <v>2.1800000000000002</v>
          </cell>
          <cell r="M371">
            <v>0.94</v>
          </cell>
          <cell r="N371">
            <v>0.94</v>
          </cell>
          <cell r="O371">
            <v>2.1800000000000002</v>
          </cell>
          <cell r="P371">
            <v>0.94</v>
          </cell>
          <cell r="Q371">
            <v>4.87</v>
          </cell>
          <cell r="R371">
            <v>4.9050000000000002</v>
          </cell>
          <cell r="S371">
            <v>2.1149999999999998</v>
          </cell>
          <cell r="T371">
            <v>4.87</v>
          </cell>
          <cell r="U371">
            <v>4.9050000000000002</v>
          </cell>
          <cell r="V371">
            <v>2.1149999999999998</v>
          </cell>
        </row>
        <row r="372">
          <cell r="B372" t="str">
            <v>00-50</v>
          </cell>
          <cell r="D372">
            <v>1</v>
          </cell>
          <cell r="E372" t="str">
            <v>JOINT FORSHEDA D50</v>
          </cell>
          <cell r="F372">
            <v>4.9400000000000004</v>
          </cell>
          <cell r="H372" t="str">
            <v>MJOI50</v>
          </cell>
          <cell r="I372">
            <v>2.57</v>
          </cell>
          <cell r="J372">
            <v>1</v>
          </cell>
          <cell r="K372">
            <v>2.57</v>
          </cell>
          <cell r="L372">
            <v>2.57</v>
          </cell>
          <cell r="M372">
            <v>0.92</v>
          </cell>
          <cell r="N372">
            <v>2.57</v>
          </cell>
          <cell r="O372">
            <v>2.57</v>
          </cell>
          <cell r="P372">
            <v>0.92</v>
          </cell>
          <cell r="Q372">
            <v>4.9400000000000004</v>
          </cell>
          <cell r="R372">
            <v>5.7824999999999998</v>
          </cell>
          <cell r="S372">
            <v>2.0700000000000003</v>
          </cell>
          <cell r="T372">
            <v>4.9400000000000004</v>
          </cell>
          <cell r="U372">
            <v>5.7824999999999998</v>
          </cell>
          <cell r="V372">
            <v>2.0700000000000003</v>
          </cell>
        </row>
        <row r="373">
          <cell r="B373" t="str">
            <v>00-50</v>
          </cell>
          <cell r="D373">
            <v>1</v>
          </cell>
          <cell r="E373" t="str">
            <v>TUBE DE 3M PVC PRESSION 63X4.7 PN16</v>
          </cell>
          <cell r="F373">
            <v>12.91</v>
          </cell>
          <cell r="H373" t="str">
            <v>PVC6316</v>
          </cell>
          <cell r="I373">
            <v>4.7300000000000004</v>
          </cell>
          <cell r="J373">
            <v>0.33</v>
          </cell>
          <cell r="K373">
            <v>14.333333333333334</v>
          </cell>
          <cell r="L373">
            <v>4.7320000000000002</v>
          </cell>
          <cell r="M373">
            <v>4.7779999999999996</v>
          </cell>
          <cell r="N373">
            <v>14.333333333333334</v>
          </cell>
          <cell r="O373">
            <v>4.7320000000000002</v>
          </cell>
          <cell r="P373">
            <v>4.7779999999999996</v>
          </cell>
          <cell r="Q373">
            <v>12.91</v>
          </cell>
          <cell r="R373">
            <v>6.2935600000000003</v>
          </cell>
          <cell r="S373">
            <v>6.3547399999999996</v>
          </cell>
          <cell r="T373">
            <v>12.91</v>
          </cell>
          <cell r="U373">
            <v>6.2935600000000003</v>
          </cell>
          <cell r="V373">
            <v>6.3547399999999996</v>
          </cell>
        </row>
        <row r="374">
          <cell r="B374" t="str">
            <v>00-50</v>
          </cell>
          <cell r="D374">
            <v>1</v>
          </cell>
          <cell r="E374" t="str">
            <v>VANNE A BILLE FEM/FEM ORION D63</v>
          </cell>
          <cell r="F374">
            <v>9.56</v>
          </cell>
          <cell r="H374" t="str">
            <v>VAC63</v>
          </cell>
          <cell r="I374">
            <v>8.09</v>
          </cell>
          <cell r="J374">
            <v>1</v>
          </cell>
          <cell r="K374">
            <v>8.09</v>
          </cell>
          <cell r="L374">
            <v>8.0869999999999997</v>
          </cell>
          <cell r="M374">
            <v>8.0869999999999997</v>
          </cell>
          <cell r="N374">
            <v>8.09</v>
          </cell>
          <cell r="O374">
            <v>8.0869999999999997</v>
          </cell>
          <cell r="P374">
            <v>8.0869999999999997</v>
          </cell>
          <cell r="Q374">
            <v>9.56</v>
          </cell>
          <cell r="R374">
            <v>10.108750000000001</v>
          </cell>
          <cell r="S374">
            <v>10.108750000000001</v>
          </cell>
          <cell r="T374">
            <v>9.56</v>
          </cell>
          <cell r="U374">
            <v>10.108750000000001</v>
          </cell>
          <cell r="V374">
            <v>10.108750000000001</v>
          </cell>
        </row>
        <row r="375">
          <cell r="B375" t="str">
            <v>00-50</v>
          </cell>
          <cell r="D375">
            <v>1</v>
          </cell>
          <cell r="E375" t="str">
            <v>TRAVERSEE DE PAROI 50/63X2</v>
          </cell>
          <cell r="F375">
            <v>9.64</v>
          </cell>
          <cell r="H375" t="str">
            <v>VDL516048</v>
          </cell>
          <cell r="I375">
            <v>7.94</v>
          </cell>
          <cell r="J375">
            <v>1</v>
          </cell>
          <cell r="K375">
            <v>7.94</v>
          </cell>
          <cell r="L375">
            <v>7.9420000000000002</v>
          </cell>
          <cell r="M375">
            <v>7.9420000000000002</v>
          </cell>
          <cell r="N375">
            <v>7.94</v>
          </cell>
          <cell r="O375">
            <v>7.9420000000000002</v>
          </cell>
          <cell r="P375">
            <v>7.9420000000000002</v>
          </cell>
          <cell r="Q375">
            <v>9.64</v>
          </cell>
          <cell r="R375">
            <v>9.9275000000000002</v>
          </cell>
          <cell r="S375">
            <v>9.9275000000000002</v>
          </cell>
          <cell r="T375">
            <v>9.64</v>
          </cell>
          <cell r="U375">
            <v>9.9275000000000002</v>
          </cell>
          <cell r="V375">
            <v>9.9275000000000002</v>
          </cell>
        </row>
        <row r="376">
          <cell r="B376" t="str">
            <v>SPR-1200-50</v>
          </cell>
          <cell r="N376">
            <v>148.53333333333333</v>
          </cell>
          <cell r="O376" t="e">
            <v>#N/A</v>
          </cell>
          <cell r="P376" t="e">
            <v>#N/A</v>
          </cell>
          <cell r="T376">
            <v>221.24</v>
          </cell>
          <cell r="U376" t="e">
            <v>#N/A</v>
          </cell>
          <cell r="V376" t="e">
            <v>#N/A</v>
          </cell>
        </row>
        <row r="377">
          <cell r="B377" t="str">
            <v>ALVA</v>
          </cell>
          <cell r="D377">
            <v>1</v>
          </cell>
          <cell r="E377" t="str">
            <v>BOULON 6X30</v>
          </cell>
          <cell r="F377">
            <v>0.54</v>
          </cell>
          <cell r="H377">
            <v>96625</v>
          </cell>
          <cell r="I377">
            <v>0.36</v>
          </cell>
          <cell r="J377">
            <v>1</v>
          </cell>
          <cell r="K377">
            <v>0.36</v>
          </cell>
          <cell r="L377">
            <v>0.36299999999999999</v>
          </cell>
          <cell r="M377">
            <v>0.36299999999999999</v>
          </cell>
          <cell r="N377">
            <v>0.36</v>
          </cell>
          <cell r="O377">
            <v>0.36299999999999999</v>
          </cell>
          <cell r="P377">
            <v>0.36299999999999999</v>
          </cell>
          <cell r="Q377">
            <v>0.54</v>
          </cell>
          <cell r="R377">
            <v>0.54449999999999998</v>
          </cell>
          <cell r="S377">
            <v>0.54449999999999998</v>
          </cell>
          <cell r="T377">
            <v>0.54</v>
          </cell>
          <cell r="U377">
            <v>0.54449999999999998</v>
          </cell>
          <cell r="V377">
            <v>0.54449999999999998</v>
          </cell>
        </row>
        <row r="378">
          <cell r="B378" t="str">
            <v>ALVA</v>
          </cell>
          <cell r="D378">
            <v>1</v>
          </cell>
          <cell r="E378" t="str">
            <v>ECROU 6X30</v>
          </cell>
          <cell r="F378">
            <v>0.54</v>
          </cell>
          <cell r="H378">
            <v>3916</v>
          </cell>
          <cell r="I378">
            <v>0.36</v>
          </cell>
          <cell r="J378">
            <v>1</v>
          </cell>
          <cell r="K378">
            <v>0.36</v>
          </cell>
          <cell r="L378">
            <v>0.36299999999999999</v>
          </cell>
          <cell r="M378">
            <v>0.36299999999999999</v>
          </cell>
          <cell r="N378">
            <v>0.36</v>
          </cell>
          <cell r="O378">
            <v>0.36299999999999999</v>
          </cell>
          <cell r="P378">
            <v>0.36299999999999999</v>
          </cell>
          <cell r="Q378">
            <v>0.54</v>
          </cell>
          <cell r="R378">
            <v>0.54449999999999998</v>
          </cell>
          <cell r="S378">
            <v>0.54449999999999998</v>
          </cell>
          <cell r="T378">
            <v>0.54</v>
          </cell>
          <cell r="U378">
            <v>0.54449999999999998</v>
          </cell>
          <cell r="V378">
            <v>0.54449999999999998</v>
          </cell>
        </row>
        <row r="379">
          <cell r="B379" t="str">
            <v>BARREGALVA</v>
          </cell>
          <cell r="N379">
            <v>0.72</v>
          </cell>
          <cell r="O379">
            <v>0.72599999999999998</v>
          </cell>
          <cell r="P379">
            <v>0.72599999999999998</v>
          </cell>
          <cell r="T379">
            <v>1.08</v>
          </cell>
          <cell r="U379">
            <v>1.089</v>
          </cell>
          <cell r="V379">
            <v>1.089</v>
          </cell>
        </row>
        <row r="380">
          <cell r="B380" t="str">
            <v>00-63</v>
          </cell>
          <cell r="D380">
            <v>2</v>
          </cell>
          <cell r="E380" t="str">
            <v>PRESSE ETOUPE PG13.5 F7MM AVEC CE</v>
          </cell>
          <cell r="F380">
            <v>0.68</v>
          </cell>
          <cell r="H380">
            <v>101006</v>
          </cell>
          <cell r="I380">
            <v>0.23</v>
          </cell>
          <cell r="J380">
            <v>1</v>
          </cell>
          <cell r="K380">
            <v>0.23</v>
          </cell>
          <cell r="L380">
            <v>0.22953999999999999</v>
          </cell>
          <cell r="M380">
            <v>0.22953999999999999</v>
          </cell>
          <cell r="N380">
            <v>0.46</v>
          </cell>
          <cell r="O380">
            <v>0.45907999999999999</v>
          </cell>
          <cell r="P380">
            <v>0.45907999999999999</v>
          </cell>
          <cell r="Q380">
            <v>0.68</v>
          </cell>
          <cell r="R380">
            <v>0.68862000000000001</v>
          </cell>
          <cell r="S380">
            <v>0.68862000000000001</v>
          </cell>
          <cell r="T380">
            <v>1.36</v>
          </cell>
          <cell r="U380">
            <v>1.37724</v>
          </cell>
          <cell r="V380">
            <v>1.37724</v>
          </cell>
        </row>
        <row r="381">
          <cell r="B381" t="str">
            <v>00-63</v>
          </cell>
          <cell r="D381">
            <v>1</v>
          </cell>
          <cell r="E381" t="str">
            <v xml:space="preserve">CROCHET INOX </v>
          </cell>
          <cell r="F381">
            <v>2.2400000000000002</v>
          </cell>
          <cell r="H381">
            <v>101007</v>
          </cell>
          <cell r="I381">
            <v>1.5</v>
          </cell>
          <cell r="J381">
            <v>1</v>
          </cell>
          <cell r="K381">
            <v>1.5</v>
          </cell>
          <cell r="L381">
            <v>1.5</v>
          </cell>
          <cell r="M381">
            <v>1.5</v>
          </cell>
          <cell r="N381">
            <v>1.5</v>
          </cell>
          <cell r="O381">
            <v>1.5</v>
          </cell>
          <cell r="P381">
            <v>1.5</v>
          </cell>
          <cell r="Q381">
            <v>2.2400000000000002</v>
          </cell>
          <cell r="R381">
            <v>2.25</v>
          </cell>
          <cell r="S381">
            <v>2.25</v>
          </cell>
          <cell r="T381">
            <v>2.2400000000000002</v>
          </cell>
          <cell r="U381">
            <v>2.25</v>
          </cell>
          <cell r="V381">
            <v>2.25</v>
          </cell>
        </row>
        <row r="382">
          <cell r="B382" t="str">
            <v>00-63</v>
          </cell>
          <cell r="D382">
            <v>1</v>
          </cell>
          <cell r="E382" t="str">
            <v xml:space="preserve">CLAPET Y D63 </v>
          </cell>
          <cell r="F382">
            <v>39.22</v>
          </cell>
          <cell r="H382">
            <v>1510064</v>
          </cell>
          <cell r="I382">
            <v>24.96</v>
          </cell>
          <cell r="J382">
            <v>1</v>
          </cell>
          <cell r="K382">
            <v>24.96</v>
          </cell>
          <cell r="L382">
            <v>24.954999999999998</v>
          </cell>
          <cell r="M382">
            <v>24.954999999999998</v>
          </cell>
          <cell r="N382">
            <v>24.96</v>
          </cell>
          <cell r="O382">
            <v>24.954999999999998</v>
          </cell>
          <cell r="P382">
            <v>24.954999999999998</v>
          </cell>
          <cell r="Q382">
            <v>39.22</v>
          </cell>
          <cell r="R382">
            <v>37.432499999999997</v>
          </cell>
          <cell r="S382">
            <v>37.432499999999997</v>
          </cell>
          <cell r="T382">
            <v>39.22</v>
          </cell>
          <cell r="U382">
            <v>37.432499999999997</v>
          </cell>
          <cell r="V382">
            <v>37.432499999999997</v>
          </cell>
        </row>
        <row r="383">
          <cell r="B383" t="str">
            <v>00-63</v>
          </cell>
          <cell r="D383">
            <v>1</v>
          </cell>
          <cell r="E383" t="str">
            <v>CHAINE INOX DIAM 4 32/8 (LE ML)</v>
          </cell>
          <cell r="F383">
            <v>4.3499999999999996</v>
          </cell>
          <cell r="H383" t="str">
            <v>316L/4404</v>
          </cell>
          <cell r="I383">
            <v>2.9</v>
          </cell>
          <cell r="J383">
            <v>1</v>
          </cell>
          <cell r="K383">
            <v>2.9</v>
          </cell>
          <cell r="L383">
            <v>2.9</v>
          </cell>
          <cell r="M383">
            <v>2.9</v>
          </cell>
          <cell r="N383">
            <v>2.9</v>
          </cell>
          <cell r="O383">
            <v>2.9</v>
          </cell>
          <cell r="P383">
            <v>2.9</v>
          </cell>
          <cell r="Q383">
            <v>4.3499999999999996</v>
          </cell>
          <cell r="R383">
            <v>4.3499999999999996</v>
          </cell>
          <cell r="S383">
            <v>4.3499999999999996</v>
          </cell>
          <cell r="T383">
            <v>4.3499999999999996</v>
          </cell>
          <cell r="U383">
            <v>4.3499999999999996</v>
          </cell>
          <cell r="V383">
            <v>4.3499999999999996</v>
          </cell>
        </row>
        <row r="384">
          <cell r="B384" t="str">
            <v>00-63</v>
          </cell>
          <cell r="D384">
            <v>2</v>
          </cell>
          <cell r="E384" t="str">
            <v>COUDE 45 PVC D63 FEM/FEM</v>
          </cell>
          <cell r="F384">
            <v>1.07</v>
          </cell>
          <cell r="H384" t="str">
            <v>C4563</v>
          </cell>
          <cell r="I384">
            <v>0.91</v>
          </cell>
          <cell r="J384">
            <v>1</v>
          </cell>
          <cell r="K384">
            <v>0.91</v>
          </cell>
          <cell r="L384">
            <v>0.91400000000000003</v>
          </cell>
          <cell r="M384">
            <v>1.0049999999999999</v>
          </cell>
          <cell r="N384">
            <v>1.82</v>
          </cell>
          <cell r="O384">
            <v>1.8280000000000001</v>
          </cell>
          <cell r="P384">
            <v>2.0099999999999998</v>
          </cell>
          <cell r="Q384">
            <v>1.07</v>
          </cell>
          <cell r="R384">
            <v>1.1425000000000001</v>
          </cell>
          <cell r="S384">
            <v>1.2562499999999999</v>
          </cell>
          <cell r="T384">
            <v>2.14</v>
          </cell>
          <cell r="U384">
            <v>2.2850000000000001</v>
          </cell>
          <cell r="V384">
            <v>2.5124999999999997</v>
          </cell>
        </row>
        <row r="385">
          <cell r="B385" t="str">
            <v>00-63</v>
          </cell>
          <cell r="D385">
            <v>2</v>
          </cell>
          <cell r="E385" t="str">
            <v>COUDE 90  PVC D63 FEM/FEM</v>
          </cell>
          <cell r="F385">
            <v>0.96</v>
          </cell>
          <cell r="H385" t="str">
            <v>C9063</v>
          </cell>
          <cell r="I385">
            <v>0.77</v>
          </cell>
          <cell r="J385">
            <v>1</v>
          </cell>
          <cell r="K385">
            <v>0.77</v>
          </cell>
          <cell r="L385">
            <v>0.76900000000000002</v>
          </cell>
          <cell r="M385">
            <v>0.84599999999999997</v>
          </cell>
          <cell r="N385">
            <v>1.54</v>
          </cell>
          <cell r="O385">
            <v>1.538</v>
          </cell>
          <cell r="P385">
            <v>1.6919999999999999</v>
          </cell>
          <cell r="Q385">
            <v>0.96</v>
          </cell>
          <cell r="R385">
            <v>0.96125000000000005</v>
          </cell>
          <cell r="S385">
            <v>1.0574999999999999</v>
          </cell>
          <cell r="T385">
            <v>1.92</v>
          </cell>
          <cell r="U385">
            <v>1.9225000000000001</v>
          </cell>
          <cell r="V385">
            <v>2.1149999999999998</v>
          </cell>
        </row>
        <row r="386">
          <cell r="B386" t="str">
            <v>00-63</v>
          </cell>
          <cell r="D386">
            <v>1</v>
          </cell>
          <cell r="E386" t="str">
            <v>EMBOUT ADAPTATION 63X50X2</v>
          </cell>
          <cell r="F386">
            <v>0.77</v>
          </cell>
          <cell r="H386" t="str">
            <v>EF63502</v>
          </cell>
          <cell r="I386">
            <v>0.61</v>
          </cell>
          <cell r="J386">
            <v>1</v>
          </cell>
          <cell r="K386">
            <v>0.61</v>
          </cell>
          <cell r="L386">
            <v>0.61299999999999999</v>
          </cell>
          <cell r="M386">
            <v>0.67400000000000004</v>
          </cell>
          <cell r="N386">
            <v>0.61</v>
          </cell>
          <cell r="O386">
            <v>0.61299999999999999</v>
          </cell>
          <cell r="P386">
            <v>0.67400000000000004</v>
          </cell>
          <cell r="Q386">
            <v>0.77</v>
          </cell>
          <cell r="R386">
            <v>0.81529000000000007</v>
          </cell>
          <cell r="S386">
            <v>0.89642000000000011</v>
          </cell>
          <cell r="T386">
            <v>0.77</v>
          </cell>
          <cell r="U386">
            <v>0.81529000000000007</v>
          </cell>
          <cell r="V386">
            <v>0.89642000000000011</v>
          </cell>
        </row>
        <row r="387">
          <cell r="B387" t="str">
            <v>00-63</v>
          </cell>
          <cell r="D387">
            <v>1</v>
          </cell>
          <cell r="E387" t="str">
            <v>FLOTTEUR JAUNE 20M DE CABLE+LEST</v>
          </cell>
          <cell r="F387">
            <v>38.61</v>
          </cell>
          <cell r="H387" t="str">
            <v>BIPSTOP</v>
          </cell>
          <cell r="I387">
            <v>26.4</v>
          </cell>
          <cell r="J387">
            <v>1</v>
          </cell>
          <cell r="K387">
            <v>26.4</v>
          </cell>
          <cell r="L387">
            <v>26.4</v>
          </cell>
          <cell r="M387">
            <v>26.4</v>
          </cell>
          <cell r="N387">
            <v>26.4</v>
          </cell>
          <cell r="O387">
            <v>26.4</v>
          </cell>
          <cell r="P387">
            <v>26.4</v>
          </cell>
          <cell r="Q387">
            <v>38.61</v>
          </cell>
          <cell r="R387">
            <v>39.599999999999994</v>
          </cell>
          <cell r="S387">
            <v>39.599999999999994</v>
          </cell>
          <cell r="T387">
            <v>38.61</v>
          </cell>
          <cell r="U387">
            <v>39.599999999999994</v>
          </cell>
          <cell r="V387">
            <v>39.599999999999994</v>
          </cell>
        </row>
        <row r="388">
          <cell r="B388" t="str">
            <v>00-63</v>
          </cell>
          <cell r="D388">
            <v>1</v>
          </cell>
          <cell r="E388" t="str">
            <v>TOLE SUPPORT FLOTTEUR ALARME</v>
          </cell>
          <cell r="F388">
            <v>4.1900000000000004</v>
          </cell>
          <cell r="H388" t="str">
            <v>MTOLE4</v>
          </cell>
          <cell r="I388">
            <v>2.99</v>
          </cell>
          <cell r="J388">
            <v>1</v>
          </cell>
          <cell r="K388">
            <v>2.99</v>
          </cell>
          <cell r="L388">
            <v>2.99</v>
          </cell>
          <cell r="M388">
            <v>2.99</v>
          </cell>
          <cell r="N388">
            <v>2.99</v>
          </cell>
          <cell r="O388">
            <v>2.99</v>
          </cell>
          <cell r="P388">
            <v>2.99</v>
          </cell>
          <cell r="Q388">
            <v>4.1900000000000004</v>
          </cell>
          <cell r="R388">
            <v>4.4850000000000003</v>
          </cell>
          <cell r="S388">
            <v>4.4850000000000003</v>
          </cell>
          <cell r="T388">
            <v>4.1900000000000004</v>
          </cell>
          <cell r="U388">
            <v>4.4850000000000003</v>
          </cell>
          <cell r="V388">
            <v>4.4850000000000003</v>
          </cell>
        </row>
        <row r="389">
          <cell r="B389" t="str">
            <v>00-63</v>
          </cell>
          <cell r="D389">
            <v>1</v>
          </cell>
          <cell r="E389" t="str">
            <v xml:space="preserve">CUVE DE RELEVAGE D600 + COUVERCLE </v>
          </cell>
          <cell r="F389">
            <v>206.99</v>
          </cell>
          <cell r="H389" t="str">
            <v>MCUVE600</v>
          </cell>
          <cell r="I389">
            <v>138.58000000000001</v>
          </cell>
          <cell r="J389">
            <v>1</v>
          </cell>
          <cell r="K389">
            <v>138.58000000000001</v>
          </cell>
          <cell r="L389">
            <v>138.58000000000001</v>
          </cell>
          <cell r="M389">
            <v>138.58000000000001</v>
          </cell>
          <cell r="N389">
            <v>138.58000000000001</v>
          </cell>
          <cell r="O389">
            <v>138.58000000000001</v>
          </cell>
          <cell r="P389">
            <v>138.58000000000001</v>
          </cell>
          <cell r="Q389">
            <v>206.99</v>
          </cell>
          <cell r="R389">
            <v>207.87</v>
          </cell>
          <cell r="S389">
            <v>207.87</v>
          </cell>
          <cell r="T389">
            <v>206.99</v>
          </cell>
          <cell r="U389">
            <v>207.87</v>
          </cell>
          <cell r="V389">
            <v>207.87</v>
          </cell>
        </row>
        <row r="390">
          <cell r="B390" t="str">
            <v>00-63</v>
          </cell>
          <cell r="D390">
            <v>1</v>
          </cell>
          <cell r="E390" t="str">
            <v>DW VOX 75 A 20M DE CABLE</v>
          </cell>
          <cell r="F390">
            <v>330.98</v>
          </cell>
          <cell r="H390" t="str">
            <v>7122000003A</v>
          </cell>
          <cell r="I390">
            <v>247</v>
          </cell>
          <cell r="J390">
            <v>1</v>
          </cell>
          <cell r="K390">
            <v>247</v>
          </cell>
          <cell r="L390">
            <v>247</v>
          </cell>
          <cell r="M390">
            <v>285</v>
          </cell>
          <cell r="N390">
            <v>247</v>
          </cell>
          <cell r="O390">
            <v>247</v>
          </cell>
          <cell r="P390">
            <v>285</v>
          </cell>
          <cell r="Q390">
            <v>330.98</v>
          </cell>
          <cell r="R390">
            <v>370.5</v>
          </cell>
          <cell r="S390">
            <v>427.5</v>
          </cell>
          <cell r="T390">
            <v>330.98</v>
          </cell>
          <cell r="U390">
            <v>370.5</v>
          </cell>
          <cell r="V390">
            <v>427.5</v>
          </cell>
        </row>
        <row r="391">
          <cell r="B391" t="str">
            <v>00-63</v>
          </cell>
          <cell r="D391">
            <v>1</v>
          </cell>
          <cell r="E391" t="str">
            <v>JOINT FORSHEDA D100</v>
          </cell>
          <cell r="F391">
            <v>4.87</v>
          </cell>
          <cell r="H391" t="str">
            <v>MJOI100</v>
          </cell>
          <cell r="I391">
            <v>0.94</v>
          </cell>
          <cell r="J391">
            <v>1</v>
          </cell>
          <cell r="K391">
            <v>0.94</v>
          </cell>
          <cell r="L391">
            <v>2.1800000000000002</v>
          </cell>
          <cell r="M391">
            <v>0.94</v>
          </cell>
          <cell r="N391">
            <v>0.94</v>
          </cell>
          <cell r="O391">
            <v>2.1800000000000002</v>
          </cell>
          <cell r="P391">
            <v>0.94</v>
          </cell>
          <cell r="Q391">
            <v>4.87</v>
          </cell>
          <cell r="R391">
            <v>4.9050000000000002</v>
          </cell>
          <cell r="S391">
            <v>2.1149999999999998</v>
          </cell>
          <cell r="T391">
            <v>4.87</v>
          </cell>
          <cell r="U391">
            <v>4.9050000000000002</v>
          </cell>
          <cell r="V391">
            <v>2.1149999999999998</v>
          </cell>
        </row>
        <row r="392">
          <cell r="B392" t="str">
            <v>00-63</v>
          </cell>
          <cell r="D392">
            <v>1</v>
          </cell>
          <cell r="E392" t="str">
            <v>JOINT FORSHEDA D50</v>
          </cell>
          <cell r="F392">
            <v>4.9400000000000004</v>
          </cell>
          <cell r="H392" t="str">
            <v>MJOI50</v>
          </cell>
          <cell r="I392">
            <v>2.57</v>
          </cell>
          <cell r="J392">
            <v>1</v>
          </cell>
          <cell r="K392">
            <v>2.57</v>
          </cell>
          <cell r="L392">
            <v>2.57</v>
          </cell>
          <cell r="M392">
            <v>0.92</v>
          </cell>
          <cell r="N392">
            <v>2.57</v>
          </cell>
          <cell r="O392">
            <v>2.57</v>
          </cell>
          <cell r="P392">
            <v>0.92</v>
          </cell>
          <cell r="Q392">
            <v>4.9400000000000004</v>
          </cell>
          <cell r="R392">
            <v>5.7824999999999998</v>
          </cell>
          <cell r="S392">
            <v>2.0700000000000003</v>
          </cell>
          <cell r="T392">
            <v>4.9400000000000004</v>
          </cell>
          <cell r="U392">
            <v>5.7824999999999998</v>
          </cell>
          <cell r="V392">
            <v>2.0700000000000003</v>
          </cell>
        </row>
        <row r="393">
          <cell r="B393" t="str">
            <v>00-63</v>
          </cell>
          <cell r="D393">
            <v>1</v>
          </cell>
          <cell r="E393" t="str">
            <v>TUBE DE 3M PVC PRESSION 63X4.7 PN16</v>
          </cell>
          <cell r="F393">
            <v>12.91</v>
          </cell>
          <cell r="H393" t="str">
            <v>PVC6316</v>
          </cell>
          <cell r="I393">
            <v>4.7300000000000004</v>
          </cell>
          <cell r="J393">
            <v>0.33</v>
          </cell>
          <cell r="K393">
            <v>14.333333333333334</v>
          </cell>
          <cell r="L393">
            <v>4.7320000000000002</v>
          </cell>
          <cell r="M393">
            <v>4.7779999999999996</v>
          </cell>
          <cell r="N393">
            <v>14.333333333333334</v>
          </cell>
          <cell r="O393">
            <v>4.7320000000000002</v>
          </cell>
          <cell r="P393">
            <v>4.7779999999999996</v>
          </cell>
          <cell r="Q393">
            <v>12.91</v>
          </cell>
          <cell r="R393">
            <v>6.2935600000000003</v>
          </cell>
          <cell r="S393">
            <v>6.3547399999999996</v>
          </cell>
          <cell r="T393">
            <v>12.91</v>
          </cell>
          <cell r="U393">
            <v>6.2935600000000003</v>
          </cell>
          <cell r="V393">
            <v>6.3547399999999996</v>
          </cell>
        </row>
        <row r="394">
          <cell r="B394" t="str">
            <v>00-63</v>
          </cell>
          <cell r="D394">
            <v>1</v>
          </cell>
          <cell r="E394" t="str">
            <v>VANNE A BILLE FEM/FEM ORION D63</v>
          </cell>
          <cell r="F394">
            <v>9.56</v>
          </cell>
          <cell r="H394" t="str">
            <v>VAC63</v>
          </cell>
          <cell r="I394">
            <v>8.09</v>
          </cell>
          <cell r="J394">
            <v>1</v>
          </cell>
          <cell r="K394">
            <v>8.09</v>
          </cell>
          <cell r="L394">
            <v>8.0869999999999997</v>
          </cell>
          <cell r="M394">
            <v>8.0869999999999997</v>
          </cell>
          <cell r="N394">
            <v>8.09</v>
          </cell>
          <cell r="O394">
            <v>8.0869999999999997</v>
          </cell>
          <cell r="P394">
            <v>8.0869999999999997</v>
          </cell>
          <cell r="Q394">
            <v>9.56</v>
          </cell>
          <cell r="R394">
            <v>10.108750000000001</v>
          </cell>
          <cell r="S394">
            <v>10.108750000000001</v>
          </cell>
          <cell r="T394">
            <v>9.56</v>
          </cell>
          <cell r="U394">
            <v>10.108750000000001</v>
          </cell>
          <cell r="V394">
            <v>10.108750000000001</v>
          </cell>
        </row>
        <row r="395">
          <cell r="B395" t="str">
            <v>00-63</v>
          </cell>
          <cell r="D395">
            <v>1</v>
          </cell>
          <cell r="E395" t="str">
            <v>TRAVERSEE DE PAROI 50/63X2</v>
          </cell>
          <cell r="F395">
            <v>9.64</v>
          </cell>
          <cell r="H395" t="str">
            <v>VDL516048</v>
          </cell>
          <cell r="I395">
            <v>7.94</v>
          </cell>
          <cell r="J395">
            <v>1</v>
          </cell>
          <cell r="K395">
            <v>7.94</v>
          </cell>
          <cell r="L395">
            <v>7.9420000000000002</v>
          </cell>
          <cell r="M395">
            <v>7.9420000000000002</v>
          </cell>
          <cell r="N395">
            <v>7.94</v>
          </cell>
          <cell r="O395">
            <v>7.9420000000000002</v>
          </cell>
          <cell r="P395">
            <v>7.9420000000000002</v>
          </cell>
          <cell r="Q395">
            <v>9.64</v>
          </cell>
          <cell r="R395">
            <v>9.9275000000000002</v>
          </cell>
          <cell r="S395">
            <v>9.9275000000000002</v>
          </cell>
          <cell r="T395">
            <v>9.64</v>
          </cell>
          <cell r="U395">
            <v>9.9275000000000002</v>
          </cell>
          <cell r="V395">
            <v>9.9275000000000002</v>
          </cell>
        </row>
        <row r="396">
          <cell r="B396" t="str">
            <v>00-63</v>
          </cell>
          <cell r="D396">
            <v>1</v>
          </cell>
          <cell r="E396" t="str">
            <v>AERATEUR A MEMBRANE D 50</v>
          </cell>
          <cell r="F396">
            <v>11.02</v>
          </cell>
          <cell r="H396" t="str">
            <v>EAM324050</v>
          </cell>
          <cell r="I396">
            <v>6.11</v>
          </cell>
          <cell r="J396">
            <v>1</v>
          </cell>
          <cell r="K396">
            <v>6.11</v>
          </cell>
          <cell r="L396">
            <v>6.1130000000000004</v>
          </cell>
          <cell r="M396">
            <v>7.19</v>
          </cell>
          <cell r="N396">
            <v>6.11</v>
          </cell>
          <cell r="O396">
            <v>6.1130000000000004</v>
          </cell>
          <cell r="P396">
            <v>7.19</v>
          </cell>
          <cell r="Q396">
            <v>11.22</v>
          </cell>
          <cell r="R396">
            <v>12.226000000000001</v>
          </cell>
          <cell r="S396">
            <v>14.38</v>
          </cell>
          <cell r="T396">
            <v>11.22</v>
          </cell>
          <cell r="U396">
            <v>12.226000000000001</v>
          </cell>
          <cell r="V396">
            <v>14.38</v>
          </cell>
        </row>
        <row r="397">
          <cell r="B397" t="str">
            <v>00-63</v>
          </cell>
          <cell r="D397">
            <v>1</v>
          </cell>
          <cell r="E397" t="str">
            <v>COUDE 90 PVC D50 FEM/FEM</v>
          </cell>
          <cell r="F397">
            <v>0.47</v>
          </cell>
          <cell r="H397" t="str">
            <v>C9050</v>
          </cell>
          <cell r="I397">
            <v>0.4</v>
          </cell>
          <cell r="J397">
            <v>1</v>
          </cell>
          <cell r="K397">
            <v>0.4</v>
          </cell>
          <cell r="L397">
            <v>0.39700000000000002</v>
          </cell>
          <cell r="M397">
            <v>0.437</v>
          </cell>
          <cell r="N397">
            <v>0.4</v>
          </cell>
          <cell r="O397">
            <v>0.39700000000000002</v>
          </cell>
          <cell r="P397">
            <v>0.437</v>
          </cell>
          <cell r="Q397">
            <v>0.47</v>
          </cell>
          <cell r="R397">
            <v>0.49625000000000002</v>
          </cell>
          <cell r="S397">
            <v>0.54625000000000001</v>
          </cell>
          <cell r="T397">
            <v>0.47</v>
          </cell>
          <cell r="U397">
            <v>0.49625000000000002</v>
          </cell>
          <cell r="V397">
            <v>0.54625000000000001</v>
          </cell>
        </row>
        <row r="398">
          <cell r="B398" t="str">
            <v>00-63</v>
          </cell>
          <cell r="D398">
            <v>1</v>
          </cell>
          <cell r="E398" t="str">
            <v>MANCHON FEM/FEM A COLLER D50</v>
          </cell>
          <cell r="F398">
            <v>0.44</v>
          </cell>
          <cell r="H398" t="str">
            <v>M50</v>
          </cell>
          <cell r="I398">
            <v>0.34</v>
          </cell>
          <cell r="J398">
            <v>1</v>
          </cell>
          <cell r="K398">
            <v>0.34</v>
          </cell>
          <cell r="L398">
            <v>0.33900000000000002</v>
          </cell>
          <cell r="M398">
            <v>0.42199999999999999</v>
          </cell>
          <cell r="N398">
            <v>0.34</v>
          </cell>
          <cell r="O398">
            <v>0.33900000000000002</v>
          </cell>
          <cell r="P398">
            <v>0.42199999999999999</v>
          </cell>
          <cell r="Q398">
            <v>0.44</v>
          </cell>
          <cell r="R398">
            <v>0.45087000000000005</v>
          </cell>
          <cell r="S398">
            <v>0.56125999999999998</v>
          </cell>
          <cell r="T398">
            <v>0.44</v>
          </cell>
          <cell r="U398">
            <v>0.45087000000000005</v>
          </cell>
          <cell r="V398">
            <v>0.56125999999999998</v>
          </cell>
        </row>
        <row r="399">
          <cell r="B399" t="str">
            <v>00-63</v>
          </cell>
          <cell r="D399">
            <v>1</v>
          </cell>
          <cell r="E399" t="str">
            <v>COFFRET ALARME ET PROTECTION RELEVAGE</v>
          </cell>
          <cell r="F399">
            <v>139.16999999999999</v>
          </cell>
          <cell r="H399" t="str">
            <v>MCOFPRO</v>
          </cell>
          <cell r="I399">
            <v>88.935500000000005</v>
          </cell>
          <cell r="J399">
            <v>1</v>
          </cell>
          <cell r="K399">
            <v>88.935500000000005</v>
          </cell>
          <cell r="L399">
            <v>88.936256</v>
          </cell>
          <cell r="M399">
            <v>90.786255999999995</v>
          </cell>
          <cell r="N399">
            <v>88.935500000000005</v>
          </cell>
          <cell r="O399">
            <v>88.936256</v>
          </cell>
          <cell r="P399">
            <v>90.786255999999995</v>
          </cell>
          <cell r="Q399">
            <v>160.19999999999999</v>
          </cell>
          <cell r="R399">
            <v>144.33635149999998</v>
          </cell>
          <cell r="S399">
            <v>147.29635150000001</v>
          </cell>
          <cell r="T399">
            <v>160.19999999999999</v>
          </cell>
          <cell r="U399">
            <v>144.33635149999998</v>
          </cell>
          <cell r="V399">
            <v>147.29635150000001</v>
          </cell>
        </row>
        <row r="400">
          <cell r="B400" t="str">
            <v>SPR-1200-63</v>
          </cell>
          <cell r="N400">
            <v>578.41883333333328</v>
          </cell>
          <cell r="O400">
            <v>570.05933600000003</v>
          </cell>
          <cell r="P400">
            <v>608.6623360000001</v>
          </cell>
          <cell r="T400">
            <v>847.02</v>
          </cell>
          <cell r="U400">
            <v>867.41431149999994</v>
          </cell>
          <cell r="V400">
            <v>923.74851150000006</v>
          </cell>
        </row>
        <row r="401">
          <cell r="B401" t="str">
            <v>L</v>
          </cell>
          <cell r="D401">
            <v>1</v>
          </cell>
          <cell r="E401" t="str">
            <v>COUDE SIMPLE MF 45 D.50</v>
          </cell>
          <cell r="F401">
            <v>1.19</v>
          </cell>
          <cell r="H401" t="str">
            <v>CJ4</v>
          </cell>
          <cell r="I401">
            <v>0.79</v>
          </cell>
          <cell r="J401">
            <v>1</v>
          </cell>
          <cell r="K401">
            <v>0.79</v>
          </cell>
          <cell r="L401">
            <v>0.79</v>
          </cell>
          <cell r="M401">
            <v>0.79</v>
          </cell>
          <cell r="N401">
            <v>0.79</v>
          </cell>
          <cell r="O401">
            <v>0.79</v>
          </cell>
          <cell r="P401">
            <v>0.79</v>
          </cell>
          <cell r="Q401">
            <v>1.19</v>
          </cell>
          <cell r="R401">
            <v>1.1850000000000001</v>
          </cell>
          <cell r="S401">
            <v>1.1850000000000001</v>
          </cell>
          <cell r="T401">
            <v>1.19</v>
          </cell>
          <cell r="U401">
            <v>1.1850000000000001</v>
          </cell>
          <cell r="V401">
            <v>1.1850000000000001</v>
          </cell>
        </row>
        <row r="402">
          <cell r="B402" t="str">
            <v>L</v>
          </cell>
          <cell r="D402">
            <v>1</v>
          </cell>
          <cell r="E402" t="str">
            <v>COUDE SIMPLE MF 87 30 D50</v>
          </cell>
          <cell r="F402">
            <v>1.74</v>
          </cell>
          <cell r="H402" t="str">
            <v>CJ8</v>
          </cell>
          <cell r="I402">
            <v>1.1599999999999999</v>
          </cell>
          <cell r="J402">
            <v>1</v>
          </cell>
          <cell r="K402">
            <v>1.1599999999999999</v>
          </cell>
          <cell r="L402">
            <v>1.1599999999999999</v>
          </cell>
          <cell r="M402">
            <v>1.1599999999999999</v>
          </cell>
          <cell r="N402">
            <v>1.1599999999999999</v>
          </cell>
          <cell r="O402">
            <v>1.1599999999999999</v>
          </cell>
          <cell r="P402">
            <v>1.1599999999999999</v>
          </cell>
          <cell r="Q402">
            <v>1.74</v>
          </cell>
          <cell r="R402">
            <v>1.7399999999999998</v>
          </cell>
          <cell r="S402">
            <v>1.7399999999999998</v>
          </cell>
          <cell r="T402">
            <v>1.74</v>
          </cell>
          <cell r="U402">
            <v>1.7399999999999998</v>
          </cell>
          <cell r="V402">
            <v>1.7399999999999998</v>
          </cell>
        </row>
        <row r="403">
          <cell r="B403" t="str">
            <v>L</v>
          </cell>
          <cell r="D403">
            <v>1</v>
          </cell>
          <cell r="E403" t="str">
            <v>MANCHON DE DILATATION SIMPLE MF D50</v>
          </cell>
          <cell r="F403">
            <v>5.28</v>
          </cell>
          <cell r="H403" t="str">
            <v>MJ</v>
          </cell>
          <cell r="I403">
            <v>4.0599999999999996</v>
          </cell>
          <cell r="J403">
            <v>1</v>
          </cell>
          <cell r="K403">
            <v>4.0599999999999996</v>
          </cell>
          <cell r="L403">
            <v>4.0599999999999996</v>
          </cell>
          <cell r="M403">
            <v>4.0599999999999996</v>
          </cell>
          <cell r="N403">
            <v>4.0599999999999996</v>
          </cell>
          <cell r="O403">
            <v>4.0599999999999996</v>
          </cell>
          <cell r="P403">
            <v>4.0599999999999996</v>
          </cell>
          <cell r="Q403">
            <v>5.28</v>
          </cell>
          <cell r="R403">
            <v>5.3997999999999999</v>
          </cell>
          <cell r="S403">
            <v>5.3997999999999999</v>
          </cell>
          <cell r="T403">
            <v>5.28</v>
          </cell>
          <cell r="U403">
            <v>5.3997999999999999</v>
          </cell>
          <cell r="V403">
            <v>5.3997999999999999</v>
          </cell>
        </row>
        <row r="404">
          <cell r="B404" t="str">
            <v>L</v>
          </cell>
          <cell r="C404" t="str">
            <v>MJOI50</v>
          </cell>
          <cell r="D404">
            <v>1</v>
          </cell>
          <cell r="E404" t="str">
            <v>JOINT FORSHEDA D50</v>
          </cell>
          <cell r="F404">
            <v>4.9400000000000004</v>
          </cell>
          <cell r="H404" t="str">
            <v>MJOI50</v>
          </cell>
          <cell r="I404">
            <v>2.57</v>
          </cell>
          <cell r="J404">
            <v>1</v>
          </cell>
          <cell r="K404">
            <v>2.57</v>
          </cell>
          <cell r="L404">
            <v>2.57</v>
          </cell>
          <cell r="M404">
            <v>0.92</v>
          </cell>
          <cell r="N404">
            <v>2.57</v>
          </cell>
          <cell r="O404">
            <v>2.57</v>
          </cell>
          <cell r="P404">
            <v>0.92</v>
          </cell>
          <cell r="Q404">
            <v>4.9400000000000004</v>
          </cell>
          <cell r="R404">
            <v>5.7824999999999998</v>
          </cell>
          <cell r="S404">
            <v>2.0700000000000003</v>
          </cell>
          <cell r="T404">
            <v>4.9400000000000004</v>
          </cell>
          <cell r="U404">
            <v>5.7824999999999998</v>
          </cell>
          <cell r="V404">
            <v>2.0700000000000003</v>
          </cell>
        </row>
        <row r="405">
          <cell r="B405" t="str">
            <v>L</v>
          </cell>
          <cell r="C405" t="str">
            <v>MPVC50</v>
          </cell>
          <cell r="D405">
            <v>1</v>
          </cell>
          <cell r="E405" t="str">
            <v>TUYAU PVC D50 (PORTION)</v>
          </cell>
          <cell r="F405">
            <v>0</v>
          </cell>
          <cell r="H405" t="str">
            <v>MPVC50</v>
          </cell>
          <cell r="I405">
            <v>0</v>
          </cell>
          <cell r="J405">
            <v>0</v>
          </cell>
          <cell r="K405" t="e">
            <v>#DIV/0!</v>
          </cell>
          <cell r="L405">
            <v>2.2080000000000002</v>
          </cell>
          <cell r="M405">
            <v>2.2080000000000002</v>
          </cell>
          <cell r="N405" t="e">
            <v>#DIV/0!</v>
          </cell>
          <cell r="O405">
            <v>2.2080000000000002</v>
          </cell>
          <cell r="P405">
            <v>2.2080000000000002</v>
          </cell>
          <cell r="Q405">
            <v>0</v>
          </cell>
          <cell r="R405">
            <v>3.3120000000000003</v>
          </cell>
          <cell r="S405">
            <v>3.3120000000000003</v>
          </cell>
          <cell r="T405">
            <v>0</v>
          </cell>
          <cell r="U405">
            <v>3.3120000000000003</v>
          </cell>
          <cell r="V405">
            <v>3.3120000000000003</v>
          </cell>
        </row>
        <row r="406">
          <cell r="B406" t="str">
            <v>L</v>
          </cell>
          <cell r="C406" t="str">
            <v>MVANGUI50</v>
          </cell>
          <cell r="D406">
            <v>1</v>
          </cell>
          <cell r="E406" t="str">
            <v>VANNE GUILLOTINE D50</v>
          </cell>
          <cell r="F406">
            <v>24</v>
          </cell>
          <cell r="H406" t="str">
            <v>MVANGUI50</v>
          </cell>
          <cell r="I406">
            <v>17.39</v>
          </cell>
          <cell r="J406">
            <v>1</v>
          </cell>
          <cell r="K406">
            <v>17.39</v>
          </cell>
          <cell r="L406">
            <v>17.39</v>
          </cell>
          <cell r="M406">
            <v>17.39</v>
          </cell>
          <cell r="N406">
            <v>17.39</v>
          </cell>
          <cell r="O406">
            <v>17.39</v>
          </cell>
          <cell r="P406">
            <v>17.39</v>
          </cell>
          <cell r="Q406">
            <v>24</v>
          </cell>
          <cell r="R406">
            <v>26.085000000000001</v>
          </cell>
          <cell r="S406">
            <v>26.085000000000001</v>
          </cell>
          <cell r="T406">
            <v>24</v>
          </cell>
          <cell r="U406">
            <v>26.085000000000001</v>
          </cell>
          <cell r="V406">
            <v>26.085000000000001</v>
          </cell>
        </row>
        <row r="407">
          <cell r="B407" t="str">
            <v>L</v>
          </cell>
          <cell r="D407">
            <v>1</v>
          </cell>
          <cell r="E407" t="str">
            <v>REDUCTION 100 50</v>
          </cell>
          <cell r="F407">
            <v>4.18</v>
          </cell>
          <cell r="H407" t="str">
            <v>T5</v>
          </cell>
          <cell r="I407">
            <v>1.64</v>
          </cell>
          <cell r="J407">
            <v>1</v>
          </cell>
          <cell r="K407">
            <v>1.64</v>
          </cell>
          <cell r="L407">
            <v>1.64</v>
          </cell>
          <cell r="M407">
            <v>1.64</v>
          </cell>
          <cell r="N407">
            <v>1.64</v>
          </cell>
          <cell r="O407">
            <v>1.64</v>
          </cell>
          <cell r="P407">
            <v>1.64</v>
          </cell>
          <cell r="Q407">
            <v>4.26</v>
          </cell>
          <cell r="R407">
            <v>4.92</v>
          </cell>
          <cell r="S407">
            <v>4.92</v>
          </cell>
          <cell r="T407">
            <v>4.26</v>
          </cell>
          <cell r="U407">
            <v>4.92</v>
          </cell>
          <cell r="V407">
            <v>4.92</v>
          </cell>
        </row>
        <row r="408">
          <cell r="B408" t="str">
            <v>L</v>
          </cell>
          <cell r="D408">
            <v>1</v>
          </cell>
          <cell r="E408" t="str">
            <v xml:space="preserve">TE DE PIED DE BICHE D50 </v>
          </cell>
          <cell r="F408">
            <v>6.34</v>
          </cell>
          <cell r="H408" t="str">
            <v>TJ18</v>
          </cell>
          <cell r="I408">
            <v>2.4500000000000002</v>
          </cell>
          <cell r="J408">
            <v>1</v>
          </cell>
          <cell r="K408">
            <v>2.4500000000000002</v>
          </cell>
          <cell r="L408">
            <v>2.4500000000000002</v>
          </cell>
          <cell r="M408">
            <v>2.4500000000000002</v>
          </cell>
          <cell r="N408">
            <v>2.4500000000000002</v>
          </cell>
          <cell r="O408">
            <v>2.4500000000000002</v>
          </cell>
          <cell r="P408">
            <v>2.4500000000000002</v>
          </cell>
          <cell r="Q408">
            <v>6.37</v>
          </cell>
          <cell r="R408">
            <v>7.3500000000000005</v>
          </cell>
          <cell r="S408">
            <v>7.3500000000000005</v>
          </cell>
          <cell r="T408">
            <v>6.37</v>
          </cell>
          <cell r="U408">
            <v>7.3500000000000005</v>
          </cell>
          <cell r="V408">
            <v>7.3500000000000005</v>
          </cell>
        </row>
        <row r="409">
          <cell r="B409" t="str">
            <v>PTUYCOL</v>
          </cell>
          <cell r="N409" t="e">
            <v>#DIV/0!</v>
          </cell>
          <cell r="O409">
            <v>32.268000000000001</v>
          </cell>
          <cell r="P409">
            <v>30.617999999999999</v>
          </cell>
          <cell r="T409">
            <v>47.78</v>
          </cell>
          <cell r="U409">
            <v>55.774300000000004</v>
          </cell>
          <cell r="V409">
            <v>52.061800000000005</v>
          </cell>
        </row>
        <row r="410">
          <cell r="B410" t="str">
            <v>1</v>
          </cell>
          <cell r="C410" t="str">
            <v>MJOI100</v>
          </cell>
          <cell r="D410">
            <v>1</v>
          </cell>
          <cell r="E410" t="str">
            <v>JOINT FORSHEDA D100</v>
          </cell>
          <cell r="F410">
            <v>4.87</v>
          </cell>
          <cell r="H410" t="str">
            <v>MJOI100</v>
          </cell>
          <cell r="I410">
            <v>0.94</v>
          </cell>
          <cell r="J410">
            <v>1</v>
          </cell>
          <cell r="K410">
            <v>0.94</v>
          </cell>
          <cell r="L410">
            <v>2.1800000000000002</v>
          </cell>
          <cell r="M410">
            <v>0.94</v>
          </cell>
          <cell r="N410">
            <v>0.94</v>
          </cell>
          <cell r="O410">
            <v>2.1800000000000002</v>
          </cell>
          <cell r="P410">
            <v>0.94</v>
          </cell>
          <cell r="Q410">
            <v>4.87</v>
          </cell>
          <cell r="R410">
            <v>4.9050000000000002</v>
          </cell>
          <cell r="S410">
            <v>2.1149999999999998</v>
          </cell>
          <cell r="T410">
            <v>4.87</v>
          </cell>
          <cell r="U410">
            <v>4.9050000000000002</v>
          </cell>
          <cell r="V410">
            <v>2.1149999999999998</v>
          </cell>
        </row>
        <row r="411">
          <cell r="B411" t="str">
            <v>1</v>
          </cell>
          <cell r="C411" t="str">
            <v>MJOI50</v>
          </cell>
          <cell r="D411">
            <v>1</v>
          </cell>
          <cell r="E411" t="str">
            <v>JOINT FORSHEDA D50</v>
          </cell>
          <cell r="F411">
            <v>4.9400000000000004</v>
          </cell>
          <cell r="H411" t="str">
            <v>MJOI50</v>
          </cell>
          <cell r="I411">
            <v>2.57</v>
          </cell>
          <cell r="J411">
            <v>1</v>
          </cell>
          <cell r="K411">
            <v>2.57</v>
          </cell>
          <cell r="L411">
            <v>2.57</v>
          </cell>
          <cell r="M411">
            <v>0.92</v>
          </cell>
          <cell r="N411">
            <v>2.57</v>
          </cell>
          <cell r="O411">
            <v>2.57</v>
          </cell>
          <cell r="P411">
            <v>0.92</v>
          </cell>
          <cell r="Q411">
            <v>4.9400000000000004</v>
          </cell>
          <cell r="R411">
            <v>5.7824999999999998</v>
          </cell>
          <cell r="S411">
            <v>2.0700000000000003</v>
          </cell>
          <cell r="T411">
            <v>4.9400000000000004</v>
          </cell>
          <cell r="U411">
            <v>5.7824999999999998</v>
          </cell>
          <cell r="V411">
            <v>2.0700000000000003</v>
          </cell>
        </row>
        <row r="412">
          <cell r="B412" t="str">
            <v>1</v>
          </cell>
          <cell r="C412" t="str">
            <v>MJOI63</v>
          </cell>
          <cell r="D412">
            <v>3</v>
          </cell>
          <cell r="E412" t="str">
            <v>JOINT FORSHEDA D63</v>
          </cell>
          <cell r="F412">
            <v>4.9400000000000004</v>
          </cell>
          <cell r="H412" t="str">
            <v>MJOI63</v>
          </cell>
          <cell r="I412">
            <v>2.21</v>
          </cell>
          <cell r="J412">
            <v>1</v>
          </cell>
          <cell r="K412">
            <v>2.21</v>
          </cell>
          <cell r="L412">
            <v>2.21</v>
          </cell>
          <cell r="M412">
            <v>0.92</v>
          </cell>
          <cell r="N412">
            <v>6.63</v>
          </cell>
          <cell r="O412">
            <v>6.63</v>
          </cell>
          <cell r="P412">
            <v>2.7600000000000002</v>
          </cell>
          <cell r="Q412">
            <v>4.9400000000000004</v>
          </cell>
          <cell r="R412">
            <v>4.9725000000000001</v>
          </cell>
          <cell r="S412">
            <v>2.0700000000000003</v>
          </cell>
          <cell r="T412">
            <v>14.82</v>
          </cell>
          <cell r="U412">
            <v>14.9175</v>
          </cell>
          <cell r="V412">
            <v>6.2100000000000009</v>
          </cell>
        </row>
        <row r="413">
          <cell r="B413" t="str">
            <v>1</v>
          </cell>
          <cell r="C413" t="str">
            <v>MPVC50</v>
          </cell>
          <cell r="D413">
            <v>1</v>
          </cell>
          <cell r="E413" t="str">
            <v>TUYAU PVC D50 (PORTION)</v>
          </cell>
          <cell r="F413">
            <v>0</v>
          </cell>
          <cell r="H413" t="str">
            <v>MPVC50</v>
          </cell>
          <cell r="I413">
            <v>0</v>
          </cell>
          <cell r="J413">
            <v>0</v>
          </cell>
          <cell r="K413" t="e">
            <v>#DIV/0!</v>
          </cell>
          <cell r="L413">
            <v>2.2080000000000002</v>
          </cell>
          <cell r="M413">
            <v>2.2080000000000002</v>
          </cell>
          <cell r="N413" t="e">
            <v>#DIV/0!</v>
          </cell>
          <cell r="O413">
            <v>2.2080000000000002</v>
          </cell>
          <cell r="P413">
            <v>2.2080000000000002</v>
          </cell>
          <cell r="Q413">
            <v>0</v>
          </cell>
          <cell r="R413">
            <v>3.3120000000000003</v>
          </cell>
          <cell r="S413">
            <v>3.3120000000000003</v>
          </cell>
          <cell r="T413">
            <v>0</v>
          </cell>
          <cell r="U413">
            <v>3.3120000000000003</v>
          </cell>
          <cell r="V413">
            <v>3.3120000000000003</v>
          </cell>
        </row>
        <row r="414">
          <cell r="B414" t="str">
            <v>1</v>
          </cell>
          <cell r="C414" t="str">
            <v>MREHA</v>
          </cell>
          <cell r="D414">
            <v>1</v>
          </cell>
          <cell r="E414" t="str">
            <v>REHAUSSE PETIT REGARD CARREE</v>
          </cell>
          <cell r="F414">
            <v>32.479999999999997</v>
          </cell>
          <cell r="H414" t="str">
            <v>MREHA</v>
          </cell>
          <cell r="I414">
            <v>16</v>
          </cell>
          <cell r="J414">
            <v>1</v>
          </cell>
          <cell r="K414">
            <v>16</v>
          </cell>
          <cell r="L414">
            <v>16</v>
          </cell>
          <cell r="M414">
            <v>16</v>
          </cell>
          <cell r="N414">
            <v>16</v>
          </cell>
          <cell r="O414">
            <v>16</v>
          </cell>
          <cell r="P414">
            <v>16</v>
          </cell>
          <cell r="Q414">
            <v>32.479999999999997</v>
          </cell>
          <cell r="R414">
            <v>32</v>
          </cell>
          <cell r="S414">
            <v>32</v>
          </cell>
          <cell r="T414">
            <v>32.479999999999997</v>
          </cell>
          <cell r="U414">
            <v>32</v>
          </cell>
          <cell r="V414">
            <v>32</v>
          </cell>
        </row>
        <row r="415">
          <cell r="B415" t="str">
            <v>1</v>
          </cell>
          <cell r="C415" t="str">
            <v>MREHA</v>
          </cell>
          <cell r="D415">
            <v>1</v>
          </cell>
          <cell r="E415" t="str">
            <v>REHAUSSE PETIT REGARD CARREE</v>
          </cell>
          <cell r="F415">
            <v>32.479999999999997</v>
          </cell>
          <cell r="H415" t="str">
            <v>MREHA</v>
          </cell>
          <cell r="I415">
            <v>16</v>
          </cell>
          <cell r="J415">
            <v>1</v>
          </cell>
          <cell r="K415">
            <v>16</v>
          </cell>
          <cell r="L415">
            <v>16</v>
          </cell>
          <cell r="M415">
            <v>16</v>
          </cell>
          <cell r="N415">
            <v>16</v>
          </cell>
          <cell r="O415">
            <v>16</v>
          </cell>
          <cell r="P415">
            <v>16</v>
          </cell>
          <cell r="Q415">
            <v>32.479999999999997</v>
          </cell>
          <cell r="R415">
            <v>32</v>
          </cell>
          <cell r="S415">
            <v>32</v>
          </cell>
          <cell r="T415">
            <v>32.479999999999997</v>
          </cell>
          <cell r="U415">
            <v>32</v>
          </cell>
          <cell r="V415">
            <v>32</v>
          </cell>
        </row>
        <row r="416">
          <cell r="B416" t="str">
            <v>1</v>
          </cell>
          <cell r="C416" t="str">
            <v>MTOILE</v>
          </cell>
          <cell r="D416">
            <v>2</v>
          </cell>
          <cell r="E416" t="str">
            <v>JARDIFEUTRE DALLE 110 X 110CM</v>
          </cell>
          <cell r="F416">
            <v>6.17</v>
          </cell>
          <cell r="H416" t="str">
            <v>MTOILE</v>
          </cell>
          <cell r="I416">
            <v>2.12</v>
          </cell>
          <cell r="J416">
            <v>1</v>
          </cell>
          <cell r="K416">
            <v>2.12</v>
          </cell>
          <cell r="L416">
            <v>2.12</v>
          </cell>
          <cell r="M416">
            <v>2.12</v>
          </cell>
          <cell r="N416">
            <v>4.24</v>
          </cell>
          <cell r="O416">
            <v>4.24</v>
          </cell>
          <cell r="P416">
            <v>4.24</v>
          </cell>
          <cell r="Q416">
            <v>6.17</v>
          </cell>
          <cell r="R416">
            <v>6.36</v>
          </cell>
          <cell r="S416">
            <v>6.36</v>
          </cell>
          <cell r="T416">
            <v>12.34</v>
          </cell>
          <cell r="U416">
            <v>12.72</v>
          </cell>
          <cell r="V416">
            <v>12.72</v>
          </cell>
        </row>
        <row r="417">
          <cell r="B417" t="str">
            <v>1</v>
          </cell>
          <cell r="C417" t="str">
            <v>MVANGUI50</v>
          </cell>
          <cell r="D417">
            <v>1</v>
          </cell>
          <cell r="E417" t="str">
            <v>VANNE GUILLOTINE D50</v>
          </cell>
          <cell r="F417">
            <v>24</v>
          </cell>
          <cell r="H417" t="str">
            <v>MVANGUI50</v>
          </cell>
          <cell r="I417">
            <v>17.39</v>
          </cell>
          <cell r="J417">
            <v>1</v>
          </cell>
          <cell r="K417">
            <v>17.39</v>
          </cell>
          <cell r="L417">
            <v>17.39</v>
          </cell>
          <cell r="M417">
            <v>17.39</v>
          </cell>
          <cell r="N417">
            <v>17.39</v>
          </cell>
          <cell r="O417">
            <v>17.39</v>
          </cell>
          <cell r="P417">
            <v>17.39</v>
          </cell>
          <cell r="Q417">
            <v>24</v>
          </cell>
          <cell r="R417">
            <v>26.085000000000001</v>
          </cell>
          <cell r="S417">
            <v>26.085000000000001</v>
          </cell>
          <cell r="T417">
            <v>24</v>
          </cell>
          <cell r="U417">
            <v>26.085000000000001</v>
          </cell>
          <cell r="V417">
            <v>26.085000000000001</v>
          </cell>
        </row>
        <row r="418">
          <cell r="B418" t="str">
            <v>1</v>
          </cell>
          <cell r="C418" t="str">
            <v>MVANGUI63</v>
          </cell>
          <cell r="D418">
            <v>2</v>
          </cell>
          <cell r="E418" t="str">
            <v>VANNE GUILLOTINE D63</v>
          </cell>
          <cell r="F418">
            <v>35</v>
          </cell>
          <cell r="H418" t="str">
            <v>MVANGUI63</v>
          </cell>
          <cell r="I418">
            <v>23.42</v>
          </cell>
          <cell r="J418">
            <v>1</v>
          </cell>
          <cell r="K418">
            <v>23.42</v>
          </cell>
          <cell r="L418">
            <v>23.42</v>
          </cell>
          <cell r="M418">
            <v>23.42</v>
          </cell>
          <cell r="N418">
            <v>46.84</v>
          </cell>
          <cell r="O418">
            <v>46.84</v>
          </cell>
          <cell r="P418">
            <v>46.84</v>
          </cell>
          <cell r="Q418">
            <v>35</v>
          </cell>
          <cell r="R418">
            <v>35.130000000000003</v>
          </cell>
          <cell r="S418">
            <v>35.130000000000003</v>
          </cell>
          <cell r="T418">
            <v>70</v>
          </cell>
          <cell r="U418">
            <v>70.260000000000005</v>
          </cell>
          <cell r="V418">
            <v>70.260000000000005</v>
          </cell>
        </row>
        <row r="419">
          <cell r="B419" t="str">
            <v>KITFVR1</v>
          </cell>
          <cell r="N419" t="e">
            <v>#DIV/0!</v>
          </cell>
          <cell r="O419">
            <v>114.05800000000001</v>
          </cell>
          <cell r="P419">
            <v>107.298</v>
          </cell>
          <cell r="T419">
            <v>195.93</v>
          </cell>
          <cell r="U419">
            <v>201.98200000000003</v>
          </cell>
          <cell r="V419">
            <v>186.77199999999999</v>
          </cell>
        </row>
        <row r="420">
          <cell r="B420" t="str">
            <v>SG</v>
          </cell>
          <cell r="C420" t="str">
            <v>MBOUC</v>
          </cell>
          <cell r="D420">
            <v>1</v>
          </cell>
          <cell r="E420" t="str">
            <v>BOUCHON D50</v>
          </cell>
          <cell r="F420">
            <v>1.07</v>
          </cell>
          <cell r="H420" t="str">
            <v>MBOUC</v>
          </cell>
          <cell r="I420">
            <v>0.9</v>
          </cell>
          <cell r="J420">
            <v>1</v>
          </cell>
          <cell r="K420">
            <v>0.9</v>
          </cell>
          <cell r="L420">
            <v>0.9</v>
          </cell>
          <cell r="M420">
            <v>0.9</v>
          </cell>
          <cell r="N420">
            <v>0.9</v>
          </cell>
          <cell r="O420">
            <v>0.9</v>
          </cell>
          <cell r="P420">
            <v>0.9</v>
          </cell>
          <cell r="Q420">
            <v>1.07</v>
          </cell>
          <cell r="R420">
            <v>1.125</v>
          </cell>
          <cell r="S420">
            <v>1.125</v>
          </cell>
          <cell r="T420">
            <v>1.07</v>
          </cell>
          <cell r="U420">
            <v>1.125</v>
          </cell>
          <cell r="V420">
            <v>1.125</v>
          </cell>
        </row>
        <row r="421">
          <cell r="B421" t="str">
            <v>SG</v>
          </cell>
          <cell r="C421" t="str">
            <v>MREGASG</v>
          </cell>
          <cell r="D421">
            <v>1</v>
          </cell>
          <cell r="E421" t="str">
            <v>REGARD HEXAGONAL SORTIE GAUCHE</v>
          </cell>
          <cell r="F421">
            <v>0</v>
          </cell>
          <cell r="H421" t="str">
            <v>MREGASG</v>
          </cell>
          <cell r="I421">
            <v>0</v>
          </cell>
          <cell r="J421">
            <v>0</v>
          </cell>
          <cell r="K421" t="e">
            <v>#DIV/0!</v>
          </cell>
          <cell r="L421" t="e">
            <v>#N/A</v>
          </cell>
          <cell r="M421" t="e">
            <v>#N/A</v>
          </cell>
          <cell r="N421" t="e">
            <v>#DIV/0!</v>
          </cell>
          <cell r="O421" t="e">
            <v>#N/A</v>
          </cell>
          <cell r="P421" t="e">
            <v>#N/A</v>
          </cell>
          <cell r="Q421">
            <v>0</v>
          </cell>
          <cell r="R421" t="e">
            <v>#N/A</v>
          </cell>
          <cell r="S421" t="e">
            <v>#N/A</v>
          </cell>
          <cell r="T421">
            <v>0</v>
          </cell>
          <cell r="U421" t="e">
            <v>#N/A</v>
          </cell>
          <cell r="V421" t="e">
            <v>#N/A</v>
          </cell>
        </row>
        <row r="422">
          <cell r="B422" t="str">
            <v>SG</v>
          </cell>
          <cell r="C422" t="str">
            <v>MY100</v>
          </cell>
          <cell r="D422">
            <v>1</v>
          </cell>
          <cell r="E422" t="str">
            <v>Y 100 GRAVITAIRE</v>
          </cell>
          <cell r="F422">
            <v>5.55</v>
          </cell>
          <cell r="H422" t="str">
            <v>MY100</v>
          </cell>
          <cell r="I422">
            <v>2.85</v>
          </cell>
          <cell r="J422">
            <v>1</v>
          </cell>
          <cell r="K422">
            <v>2.85</v>
          </cell>
          <cell r="L422">
            <v>2.85</v>
          </cell>
          <cell r="M422">
            <v>2.85</v>
          </cell>
          <cell r="N422">
            <v>2.85</v>
          </cell>
          <cell r="O422">
            <v>2.85</v>
          </cell>
          <cell r="P422">
            <v>2.85</v>
          </cell>
          <cell r="Q422">
            <v>5.55</v>
          </cell>
          <cell r="R422">
            <v>5.7</v>
          </cell>
          <cell r="S422">
            <v>5.7</v>
          </cell>
          <cell r="T422">
            <v>5.55</v>
          </cell>
          <cell r="U422">
            <v>5.7</v>
          </cell>
          <cell r="V422">
            <v>5.7</v>
          </cell>
        </row>
        <row r="423">
          <cell r="B423" t="str">
            <v>KITFVGSG</v>
          </cell>
          <cell r="N423" t="e">
            <v>#DIV/0!</v>
          </cell>
          <cell r="O423" t="e">
            <v>#N/A</v>
          </cell>
          <cell r="P423" t="e">
            <v>#N/A</v>
          </cell>
          <cell r="T423">
            <v>6.62</v>
          </cell>
          <cell r="U423" t="e">
            <v>#N/A</v>
          </cell>
          <cell r="V423" t="e">
            <v>#N/A</v>
          </cell>
        </row>
        <row r="424">
          <cell r="B424" t="str">
            <v>STALL</v>
          </cell>
          <cell r="D424">
            <v>1</v>
          </cell>
          <cell r="E424" t="str">
            <v>BANNIERE RECTO/VERSO</v>
          </cell>
          <cell r="F424">
            <v>38.96</v>
          </cell>
          <cell r="H424" t="str">
            <v>BANNIERE</v>
          </cell>
          <cell r="I424">
            <v>29.97</v>
          </cell>
          <cell r="J424">
            <v>1</v>
          </cell>
          <cell r="K424">
            <v>29.97</v>
          </cell>
          <cell r="L424">
            <v>29.97</v>
          </cell>
          <cell r="M424">
            <v>29.97</v>
          </cell>
          <cell r="N424">
            <v>29.97</v>
          </cell>
          <cell r="O424">
            <v>29.97</v>
          </cell>
          <cell r="P424">
            <v>29.97</v>
          </cell>
          <cell r="Q424">
            <v>38.96</v>
          </cell>
          <cell r="R424">
            <v>39.860100000000003</v>
          </cell>
          <cell r="S424">
            <v>39.860100000000003</v>
          </cell>
          <cell r="T424">
            <v>38.96</v>
          </cell>
          <cell r="U424">
            <v>39.860100000000003</v>
          </cell>
          <cell r="V424">
            <v>39.860100000000003</v>
          </cell>
        </row>
        <row r="425">
          <cell r="B425" t="str">
            <v>STALL</v>
          </cell>
          <cell r="D425">
            <v>1</v>
          </cell>
          <cell r="E425" t="str">
            <v>BOOK REALISATIONS / GUIDE TECHNIQUE DE MO</v>
          </cell>
          <cell r="F425">
            <v>3454.99</v>
          </cell>
          <cell r="H425" t="str">
            <v>BOOKGUIDEMO</v>
          </cell>
          <cell r="I425">
            <v>0</v>
          </cell>
          <cell r="J425">
            <v>0</v>
          </cell>
          <cell r="K425" t="e">
            <v>#DIV/0!</v>
          </cell>
          <cell r="L425" t="e">
            <v>#N/A</v>
          </cell>
          <cell r="M425" t="e">
            <v>#N/A</v>
          </cell>
          <cell r="N425" t="e">
            <v>#DIV/0!</v>
          </cell>
          <cell r="O425" t="e">
            <v>#N/A</v>
          </cell>
          <cell r="P425" t="e">
            <v>#N/A</v>
          </cell>
          <cell r="Q425">
            <v>3454.99</v>
          </cell>
          <cell r="R425" t="e">
            <v>#N/A</v>
          </cell>
          <cell r="S425" t="e">
            <v>#N/A</v>
          </cell>
          <cell r="T425">
            <v>3454.99</v>
          </cell>
          <cell r="U425" t="e">
            <v>#N/A</v>
          </cell>
          <cell r="V425" t="e">
            <v>#N/A</v>
          </cell>
        </row>
        <row r="426">
          <cell r="B426" t="str">
            <v>STALL</v>
          </cell>
          <cell r="D426">
            <v>1</v>
          </cell>
          <cell r="E426" t="str">
            <v>CLE USB 4 GO</v>
          </cell>
          <cell r="F426">
            <v>9.43</v>
          </cell>
          <cell r="H426" t="str">
            <v>CLE</v>
          </cell>
          <cell r="I426">
            <v>7.18</v>
          </cell>
          <cell r="J426">
            <v>1</v>
          </cell>
          <cell r="K426">
            <v>7.18</v>
          </cell>
          <cell r="L426">
            <v>7.18</v>
          </cell>
          <cell r="M426">
            <v>7.18</v>
          </cell>
          <cell r="N426">
            <v>7.18</v>
          </cell>
          <cell r="O426">
            <v>7.18</v>
          </cell>
          <cell r="P426">
            <v>7.18</v>
          </cell>
          <cell r="Q426">
            <v>9.43</v>
          </cell>
          <cell r="R426">
            <v>9.5494000000000003</v>
          </cell>
          <cell r="S426">
            <v>9.5494000000000003</v>
          </cell>
          <cell r="T426">
            <v>9.43</v>
          </cell>
          <cell r="U426">
            <v>9.5494000000000003</v>
          </cell>
          <cell r="V426">
            <v>9.5494000000000003</v>
          </cell>
        </row>
        <row r="427">
          <cell r="B427" t="str">
            <v>STALL</v>
          </cell>
          <cell r="D427">
            <v>1</v>
          </cell>
          <cell r="E427" t="str">
            <v xml:space="preserve">FICHES A5 FV </v>
          </cell>
          <cell r="F427">
            <v>0.46</v>
          </cell>
          <cell r="H427" t="str">
            <v>FICHEFV</v>
          </cell>
          <cell r="I427">
            <v>0</v>
          </cell>
          <cell r="J427">
            <v>0</v>
          </cell>
          <cell r="K427" t="e">
            <v>#DIV/0!</v>
          </cell>
          <cell r="L427" t="e">
            <v>#N/A</v>
          </cell>
          <cell r="M427" t="e">
            <v>#N/A</v>
          </cell>
          <cell r="N427" t="e">
            <v>#DIV/0!</v>
          </cell>
          <cell r="O427" t="e">
            <v>#N/A</v>
          </cell>
          <cell r="P427" t="e">
            <v>#N/A</v>
          </cell>
          <cell r="Q427">
            <v>0.46</v>
          </cell>
          <cell r="R427" t="e">
            <v>#N/A</v>
          </cell>
          <cell r="S427" t="e">
            <v>#N/A</v>
          </cell>
          <cell r="T427">
            <v>0.46</v>
          </cell>
          <cell r="U427" t="e">
            <v>#N/A</v>
          </cell>
          <cell r="V427" t="e">
            <v>#N/A</v>
          </cell>
        </row>
        <row r="428">
          <cell r="B428" t="str">
            <v>STALL</v>
          </cell>
          <cell r="D428">
            <v>1</v>
          </cell>
          <cell r="E428" t="str">
            <v>FICHES A5 FVFH</v>
          </cell>
          <cell r="F428">
            <v>5.1760000000000002</v>
          </cell>
          <cell r="H428" t="str">
            <v>FICHEFVFH</v>
          </cell>
          <cell r="I428">
            <v>0</v>
          </cell>
          <cell r="J428">
            <v>0</v>
          </cell>
          <cell r="K428" t="e">
            <v>#DIV/0!</v>
          </cell>
          <cell r="L428" t="e">
            <v>#N/A</v>
          </cell>
          <cell r="M428" t="e">
            <v>#N/A</v>
          </cell>
          <cell r="N428" t="e">
            <v>#DIV/0!</v>
          </cell>
          <cell r="O428" t="e">
            <v>#N/A</v>
          </cell>
          <cell r="P428" t="e">
            <v>#N/A</v>
          </cell>
          <cell r="Q428">
            <v>5.18</v>
          </cell>
          <cell r="R428" t="e">
            <v>#N/A</v>
          </cell>
          <cell r="S428" t="e">
            <v>#N/A</v>
          </cell>
          <cell r="T428">
            <v>5.18</v>
          </cell>
          <cell r="U428" t="e">
            <v>#N/A</v>
          </cell>
          <cell r="V428" t="e">
            <v>#N/A</v>
          </cell>
        </row>
        <row r="429">
          <cell r="B429" t="str">
            <v>STALL</v>
          </cell>
          <cell r="D429">
            <v>1</v>
          </cell>
          <cell r="E429" t="str">
            <v>PLAQUETTES JARDIN DASSAINISSEMENT</v>
          </cell>
          <cell r="F429">
            <v>10.18</v>
          </cell>
          <cell r="H429" t="str">
            <v>PLAQUETTES</v>
          </cell>
          <cell r="I429">
            <v>6.61</v>
          </cell>
          <cell r="J429">
            <v>1</v>
          </cell>
          <cell r="K429">
            <v>6.61</v>
          </cell>
          <cell r="L429">
            <v>6.61</v>
          </cell>
          <cell r="M429">
            <v>6.61</v>
          </cell>
          <cell r="N429">
            <v>6.61</v>
          </cell>
          <cell r="O429">
            <v>6.61</v>
          </cell>
          <cell r="P429">
            <v>6.61</v>
          </cell>
          <cell r="Q429">
            <v>10.18</v>
          </cell>
          <cell r="R429">
            <v>8.7913000000000014</v>
          </cell>
          <cell r="S429">
            <v>8.7913000000000014</v>
          </cell>
          <cell r="T429">
            <v>10.18</v>
          </cell>
          <cell r="U429">
            <v>8.7913000000000014</v>
          </cell>
          <cell r="V429">
            <v>8.7913000000000014</v>
          </cell>
        </row>
        <row r="430">
          <cell r="B430" t="str">
            <v>STALL</v>
          </cell>
          <cell r="D430">
            <v>1</v>
          </cell>
          <cell r="E430" t="str">
            <v>ROLL UP AQUATIRIS</v>
          </cell>
          <cell r="F430">
            <v>55.19</v>
          </cell>
          <cell r="H430" t="str">
            <v>ROLLUP</v>
          </cell>
          <cell r="I430">
            <v>42.45</v>
          </cell>
          <cell r="J430">
            <v>1</v>
          </cell>
          <cell r="K430">
            <v>42.45</v>
          </cell>
          <cell r="L430">
            <v>42.45</v>
          </cell>
          <cell r="M430">
            <v>42.45</v>
          </cell>
          <cell r="N430">
            <v>42.45</v>
          </cell>
          <cell r="O430">
            <v>42.45</v>
          </cell>
          <cell r="P430">
            <v>42.45</v>
          </cell>
          <cell r="Q430">
            <v>55.19</v>
          </cell>
          <cell r="R430">
            <v>56.458500000000008</v>
          </cell>
          <cell r="S430">
            <v>56.458500000000008</v>
          </cell>
          <cell r="T430">
            <v>55.19</v>
          </cell>
          <cell r="U430">
            <v>56.458500000000008</v>
          </cell>
          <cell r="V430">
            <v>56.458500000000008</v>
          </cell>
        </row>
        <row r="431">
          <cell r="B431" t="str">
            <v>PACKINSTALL</v>
          </cell>
          <cell r="N431" t="e">
            <v>#DIV/0!</v>
          </cell>
          <cell r="O431" t="e">
            <v>#N/A</v>
          </cell>
          <cell r="P431" t="e">
            <v>#N/A</v>
          </cell>
          <cell r="T431">
            <v>3574.3899999999994</v>
          </cell>
          <cell r="U431" t="e">
            <v>#N/A</v>
          </cell>
          <cell r="V431" t="e">
            <v>#N/A</v>
          </cell>
        </row>
        <row r="432">
          <cell r="B432" t="str">
            <v>CLAP2</v>
          </cell>
          <cell r="D432">
            <v>0.25</v>
          </cell>
          <cell r="E432" t="str">
            <v>TUYAU PVC D 100</v>
          </cell>
          <cell r="F432">
            <v>2.85</v>
          </cell>
          <cell r="H432" t="str">
            <v>1111011A</v>
          </cell>
          <cell r="I432">
            <v>2.19</v>
          </cell>
          <cell r="J432">
            <v>1</v>
          </cell>
          <cell r="K432">
            <v>2.19</v>
          </cell>
          <cell r="L432">
            <v>2.19</v>
          </cell>
          <cell r="M432">
            <v>2.19</v>
          </cell>
          <cell r="N432">
            <v>0.54749999999999999</v>
          </cell>
          <cell r="O432">
            <v>0.54749999999999999</v>
          </cell>
          <cell r="P432">
            <v>0.54749999999999999</v>
          </cell>
          <cell r="Q432">
            <v>2.85</v>
          </cell>
          <cell r="R432">
            <v>2.9127000000000001</v>
          </cell>
          <cell r="S432">
            <v>2.9127000000000001</v>
          </cell>
          <cell r="T432">
            <v>0.71250000000000002</v>
          </cell>
          <cell r="U432">
            <v>0.72817500000000002</v>
          </cell>
          <cell r="V432">
            <v>0.72817500000000002</v>
          </cell>
        </row>
        <row r="433">
          <cell r="B433" t="str">
            <v>CLAP2</v>
          </cell>
          <cell r="D433">
            <v>1</v>
          </cell>
          <cell r="E433" t="str">
            <v>BAC DEGRAISSEUR 200L</v>
          </cell>
          <cell r="F433">
            <v>136.5</v>
          </cell>
          <cell r="H433" t="str">
            <v>BACDEG200</v>
          </cell>
          <cell r="I433">
            <v>91</v>
          </cell>
          <cell r="J433">
            <v>1</v>
          </cell>
          <cell r="K433">
            <v>91</v>
          </cell>
          <cell r="L433" t="e">
            <v>#N/A</v>
          </cell>
          <cell r="M433" t="e">
            <v>#N/A</v>
          </cell>
          <cell r="N433">
            <v>91</v>
          </cell>
          <cell r="O433" t="e">
            <v>#N/A</v>
          </cell>
          <cell r="P433" t="e">
            <v>#N/A</v>
          </cell>
          <cell r="Q433">
            <v>136.5</v>
          </cell>
          <cell r="R433" t="e">
            <v>#N/A</v>
          </cell>
          <cell r="S433" t="e">
            <v>#N/A</v>
          </cell>
          <cell r="T433">
            <v>136.5</v>
          </cell>
          <cell r="U433" t="e">
            <v>#N/A</v>
          </cell>
          <cell r="V433" t="e">
            <v>#N/A</v>
          </cell>
        </row>
        <row r="434">
          <cell r="B434" t="str">
            <v>CLAP2</v>
          </cell>
          <cell r="D434">
            <v>1</v>
          </cell>
          <cell r="E434" t="str">
            <v>CLAPET  INOX  AIMANTE DN 100</v>
          </cell>
          <cell r="F434">
            <v>630</v>
          </cell>
          <cell r="H434" t="str">
            <v>CLAPETINOX</v>
          </cell>
          <cell r="I434">
            <v>384</v>
          </cell>
          <cell r="J434">
            <v>1</v>
          </cell>
          <cell r="K434">
            <v>384</v>
          </cell>
          <cell r="L434">
            <v>384</v>
          </cell>
          <cell r="M434">
            <v>384</v>
          </cell>
          <cell r="N434">
            <v>384</v>
          </cell>
          <cell r="O434">
            <v>384</v>
          </cell>
          <cell r="P434">
            <v>384</v>
          </cell>
          <cell r="Q434">
            <v>630</v>
          </cell>
          <cell r="R434">
            <v>672</v>
          </cell>
          <cell r="S434">
            <v>672</v>
          </cell>
          <cell r="T434">
            <v>630</v>
          </cell>
          <cell r="U434">
            <v>672</v>
          </cell>
          <cell r="V434">
            <v>672</v>
          </cell>
        </row>
        <row r="435">
          <cell r="B435" t="str">
            <v>CLAP2</v>
          </cell>
          <cell r="D435">
            <v>1</v>
          </cell>
          <cell r="E435" t="str">
            <v>REGARD EN CUNETTE AVEC COUVERCLE</v>
          </cell>
          <cell r="F435">
            <v>107.62</v>
          </cell>
          <cell r="H435" t="str">
            <v>COL01</v>
          </cell>
          <cell r="I435">
            <v>58.9</v>
          </cell>
          <cell r="J435">
            <v>1</v>
          </cell>
          <cell r="K435">
            <v>58.9</v>
          </cell>
          <cell r="L435">
            <v>58.9</v>
          </cell>
          <cell r="M435">
            <v>58.9</v>
          </cell>
          <cell r="N435">
            <v>58.9</v>
          </cell>
          <cell r="O435">
            <v>58.9</v>
          </cell>
          <cell r="P435">
            <v>58.9</v>
          </cell>
          <cell r="Q435">
            <v>107.62</v>
          </cell>
          <cell r="R435">
            <v>117.8</v>
          </cell>
          <cell r="S435">
            <v>117.8</v>
          </cell>
          <cell r="T435">
            <v>107.62</v>
          </cell>
          <cell r="U435">
            <v>117.8</v>
          </cell>
          <cell r="V435">
            <v>117.8</v>
          </cell>
        </row>
        <row r="436">
          <cell r="B436" t="str">
            <v>CLAP2</v>
          </cell>
          <cell r="D436">
            <v>1</v>
          </cell>
          <cell r="E436" t="str">
            <v>COUDE 45 PVC EVAC MF D100</v>
          </cell>
          <cell r="F436">
            <v>1.87</v>
          </cell>
          <cell r="H436" t="str">
            <v>ENFC45MF100</v>
          </cell>
          <cell r="I436">
            <v>1.1399999999999999</v>
          </cell>
          <cell r="J436">
            <v>1</v>
          </cell>
          <cell r="K436">
            <v>1.1399999999999999</v>
          </cell>
          <cell r="L436">
            <v>1.141</v>
          </cell>
          <cell r="M436">
            <v>1.141</v>
          </cell>
          <cell r="N436">
            <v>1.1399999999999999</v>
          </cell>
          <cell r="O436">
            <v>1.141</v>
          </cell>
          <cell r="P436">
            <v>1.141</v>
          </cell>
          <cell r="Q436">
            <v>2.06</v>
          </cell>
          <cell r="R436">
            <v>2.282</v>
          </cell>
          <cell r="S436">
            <v>2.282</v>
          </cell>
          <cell r="T436">
            <v>2.06</v>
          </cell>
          <cell r="U436">
            <v>2.282</v>
          </cell>
          <cell r="V436">
            <v>2.282</v>
          </cell>
        </row>
        <row r="437">
          <cell r="B437" t="str">
            <v>CLAP2</v>
          </cell>
          <cell r="D437">
            <v>1</v>
          </cell>
          <cell r="E437" t="str">
            <v>CULOTTE PVC EVAC 45 FF D100</v>
          </cell>
          <cell r="F437">
            <v>2.91</v>
          </cell>
          <cell r="H437" t="str">
            <v>ENFCS45100</v>
          </cell>
          <cell r="I437">
            <v>2.38</v>
          </cell>
          <cell r="J437">
            <v>1</v>
          </cell>
          <cell r="K437">
            <v>2.38</v>
          </cell>
          <cell r="L437">
            <v>2.3809999999999998</v>
          </cell>
          <cell r="M437">
            <v>2.2839999999999998</v>
          </cell>
          <cell r="N437">
            <v>2.38</v>
          </cell>
          <cell r="O437">
            <v>2.3809999999999998</v>
          </cell>
          <cell r="P437">
            <v>2.2839999999999998</v>
          </cell>
          <cell r="Q437">
            <v>3.13</v>
          </cell>
          <cell r="R437">
            <v>3.1667299999999998</v>
          </cell>
          <cell r="S437">
            <v>3.0377199999999998</v>
          </cell>
          <cell r="T437">
            <v>3.13</v>
          </cell>
          <cell r="U437">
            <v>3.1667299999999998</v>
          </cell>
          <cell r="V437">
            <v>3.0377199999999998</v>
          </cell>
        </row>
        <row r="438">
          <cell r="B438" t="str">
            <v>CLAP2</v>
          </cell>
          <cell r="D438">
            <v>1</v>
          </cell>
          <cell r="E438" t="str">
            <v>FLOTTEUR POUR CHASSE A CLAPET</v>
          </cell>
          <cell r="F438">
            <v>75</v>
          </cell>
          <cell r="H438" t="str">
            <v>FLOTCLAP</v>
          </cell>
          <cell r="I438">
            <v>50</v>
          </cell>
          <cell r="J438">
            <v>1</v>
          </cell>
          <cell r="K438">
            <v>50</v>
          </cell>
          <cell r="L438">
            <v>50</v>
          </cell>
          <cell r="M438">
            <v>50</v>
          </cell>
          <cell r="N438">
            <v>50</v>
          </cell>
          <cell r="O438">
            <v>50</v>
          </cell>
          <cell r="P438">
            <v>50</v>
          </cell>
          <cell r="Q438">
            <v>75</v>
          </cell>
          <cell r="R438">
            <v>75</v>
          </cell>
          <cell r="S438">
            <v>75</v>
          </cell>
          <cell r="T438">
            <v>75</v>
          </cell>
          <cell r="U438">
            <v>75</v>
          </cell>
          <cell r="V438">
            <v>75</v>
          </cell>
        </row>
        <row r="439">
          <cell r="B439" t="str">
            <v>CLAP2</v>
          </cell>
          <cell r="D439">
            <v>2</v>
          </cell>
          <cell r="E439" t="str">
            <v>MANCHON DILATATION FF PVC EVAC D100</v>
          </cell>
          <cell r="F439">
            <v>7</v>
          </cell>
          <cell r="H439" t="str">
            <v>M2TJ</v>
          </cell>
          <cell r="I439">
            <v>3.22</v>
          </cell>
          <cell r="J439">
            <v>1</v>
          </cell>
          <cell r="K439">
            <v>3.22</v>
          </cell>
          <cell r="L439">
            <v>3.22</v>
          </cell>
          <cell r="M439">
            <v>3.22</v>
          </cell>
          <cell r="N439">
            <v>6.44</v>
          </cell>
          <cell r="O439">
            <v>6.44</v>
          </cell>
          <cell r="P439">
            <v>6.44</v>
          </cell>
          <cell r="Q439">
            <v>8.0500000000000007</v>
          </cell>
          <cell r="R439">
            <v>8.0500000000000007</v>
          </cell>
          <cell r="S439">
            <v>8.0500000000000007</v>
          </cell>
          <cell r="T439">
            <v>16.100000000000001</v>
          </cell>
          <cell r="U439">
            <v>16.100000000000001</v>
          </cell>
          <cell r="V439">
            <v>16.100000000000001</v>
          </cell>
        </row>
        <row r="440">
          <cell r="B440" t="str">
            <v>CLAP2</v>
          </cell>
          <cell r="D440">
            <v>3</v>
          </cell>
          <cell r="E440" t="str">
            <v>JOINT FORSHEDA D100</v>
          </cell>
          <cell r="F440">
            <v>4.87</v>
          </cell>
          <cell r="H440" t="str">
            <v>MJOI100</v>
          </cell>
          <cell r="I440">
            <v>0.94</v>
          </cell>
          <cell r="J440">
            <v>1</v>
          </cell>
          <cell r="K440">
            <v>0.94</v>
          </cell>
          <cell r="L440">
            <v>2.1800000000000002</v>
          </cell>
          <cell r="M440">
            <v>0.94</v>
          </cell>
          <cell r="N440">
            <v>2.82</v>
          </cell>
          <cell r="O440">
            <v>6.5400000000000009</v>
          </cell>
          <cell r="P440">
            <v>2.82</v>
          </cell>
          <cell r="Q440">
            <v>4.87</v>
          </cell>
          <cell r="R440">
            <v>4.9050000000000002</v>
          </cell>
          <cell r="S440">
            <v>2.1149999999999998</v>
          </cell>
          <cell r="T440">
            <v>14.61</v>
          </cell>
          <cell r="U440">
            <v>14.715</v>
          </cell>
          <cell r="V440">
            <v>6.3449999999999989</v>
          </cell>
        </row>
        <row r="441">
          <cell r="B441" t="str">
            <v>CLAP2</v>
          </cell>
          <cell r="D441">
            <v>1</v>
          </cell>
          <cell r="E441" t="str">
            <v>JOINT FORSHEDA D63</v>
          </cell>
          <cell r="F441">
            <v>4.9400000000000004</v>
          </cell>
          <cell r="H441" t="str">
            <v>MJOI63</v>
          </cell>
          <cell r="I441">
            <v>2.21</v>
          </cell>
          <cell r="J441">
            <v>1</v>
          </cell>
          <cell r="K441">
            <v>2.21</v>
          </cell>
          <cell r="L441">
            <v>2.21</v>
          </cell>
          <cell r="M441">
            <v>0.92</v>
          </cell>
          <cell r="N441">
            <v>2.21</v>
          </cell>
          <cell r="O441">
            <v>2.21</v>
          </cell>
          <cell r="P441">
            <v>0.92</v>
          </cell>
          <cell r="Q441">
            <v>4.9400000000000004</v>
          </cell>
          <cell r="R441">
            <v>4.9725000000000001</v>
          </cell>
          <cell r="S441">
            <v>2.0700000000000003</v>
          </cell>
          <cell r="T441">
            <v>4.9400000000000004</v>
          </cell>
          <cell r="U441">
            <v>4.9725000000000001</v>
          </cell>
          <cell r="V441">
            <v>2.0700000000000003</v>
          </cell>
        </row>
        <row r="442">
          <cell r="B442" t="str">
            <v>CLAP2</v>
          </cell>
          <cell r="D442">
            <v>1</v>
          </cell>
          <cell r="E442" t="str">
            <v>CHAPEAU D63 AVEC MOUSTIQUAIRE</v>
          </cell>
          <cell r="F442">
            <v>17.510000000000002</v>
          </cell>
          <cell r="H442" t="str">
            <v>CC6M</v>
          </cell>
          <cell r="I442">
            <v>11.67</v>
          </cell>
          <cell r="J442">
            <v>1</v>
          </cell>
          <cell r="K442">
            <v>11.67</v>
          </cell>
          <cell r="L442">
            <v>11.67</v>
          </cell>
          <cell r="M442">
            <v>11.67</v>
          </cell>
          <cell r="N442">
            <v>11.67</v>
          </cell>
          <cell r="O442">
            <v>11.67</v>
          </cell>
          <cell r="P442">
            <v>11.67</v>
          </cell>
          <cell r="Q442">
            <v>17.510000000000002</v>
          </cell>
          <cell r="R442">
            <v>17.504999999999999</v>
          </cell>
          <cell r="S442">
            <v>17.504999999999999</v>
          </cell>
          <cell r="T442">
            <v>17.510000000000002</v>
          </cell>
          <cell r="U442">
            <v>17.504999999999999</v>
          </cell>
          <cell r="V442">
            <v>17.504999999999999</v>
          </cell>
        </row>
        <row r="443">
          <cell r="B443" t="str">
            <v>CLAP2</v>
          </cell>
          <cell r="D443">
            <v>0.45</v>
          </cell>
          <cell r="E443" t="str">
            <v>MAIN D'OEUVRE ATELIER</v>
          </cell>
          <cell r="F443">
            <v>75</v>
          </cell>
          <cell r="H443" t="str">
            <v>MOAT</v>
          </cell>
          <cell r="I443">
            <v>50</v>
          </cell>
          <cell r="J443">
            <v>1</v>
          </cell>
          <cell r="K443">
            <v>50</v>
          </cell>
          <cell r="L443">
            <v>50</v>
          </cell>
          <cell r="M443">
            <v>50</v>
          </cell>
          <cell r="N443">
            <v>22.5</v>
          </cell>
          <cell r="O443">
            <v>22.5</v>
          </cell>
          <cell r="P443">
            <v>22.5</v>
          </cell>
          <cell r="Q443">
            <v>75</v>
          </cell>
          <cell r="R443">
            <v>75</v>
          </cell>
          <cell r="S443">
            <v>75</v>
          </cell>
          <cell r="T443">
            <v>33.75</v>
          </cell>
          <cell r="U443">
            <v>33.75</v>
          </cell>
          <cell r="V443">
            <v>33.75</v>
          </cell>
        </row>
        <row r="444">
          <cell r="B444" t="str">
            <v>CHASSECLAP2</v>
          </cell>
          <cell r="N444">
            <v>633.60750000000007</v>
          </cell>
          <cell r="O444" t="e">
            <v>#N/A</v>
          </cell>
          <cell r="P444" t="e">
            <v>#N/A</v>
          </cell>
          <cell r="T444">
            <v>1041.9324999999999</v>
          </cell>
          <cell r="U444" t="e">
            <v>#N/A</v>
          </cell>
          <cell r="V444" t="e">
            <v>#N/A</v>
          </cell>
        </row>
        <row r="445">
          <cell r="B445" t="str">
            <v>CLAP3</v>
          </cell>
          <cell r="D445">
            <v>0.25</v>
          </cell>
          <cell r="E445" t="str">
            <v>TUYAU PVC D 100</v>
          </cell>
          <cell r="F445">
            <v>2.85</v>
          </cell>
          <cell r="H445" t="str">
            <v>1111011A</v>
          </cell>
          <cell r="I445">
            <v>2.19</v>
          </cell>
          <cell r="J445">
            <v>1</v>
          </cell>
          <cell r="K445">
            <v>2.19</v>
          </cell>
          <cell r="L445">
            <v>2.19</v>
          </cell>
          <cell r="M445">
            <v>2.19</v>
          </cell>
          <cell r="N445">
            <v>0.54749999999999999</v>
          </cell>
          <cell r="O445">
            <v>0.54749999999999999</v>
          </cell>
          <cell r="P445">
            <v>0.54749999999999999</v>
          </cell>
          <cell r="Q445">
            <v>2.85</v>
          </cell>
          <cell r="R445">
            <v>2.9127000000000001</v>
          </cell>
          <cell r="S445">
            <v>2.9127000000000001</v>
          </cell>
          <cell r="T445">
            <v>0.71250000000000002</v>
          </cell>
          <cell r="U445">
            <v>0.72817500000000002</v>
          </cell>
          <cell r="V445">
            <v>0.72817500000000002</v>
          </cell>
        </row>
        <row r="446">
          <cell r="B446" t="str">
            <v>CLAP3</v>
          </cell>
          <cell r="D446">
            <v>1</v>
          </cell>
          <cell r="E446" t="str">
            <v>BAC DEGRAISSEUR 500L</v>
          </cell>
          <cell r="F446">
            <v>253.5</v>
          </cell>
          <cell r="H446" t="str">
            <v>BACDEG500</v>
          </cell>
          <cell r="I446">
            <v>169</v>
          </cell>
          <cell r="J446">
            <v>1</v>
          </cell>
          <cell r="K446">
            <v>169</v>
          </cell>
          <cell r="L446" t="e">
            <v>#N/A</v>
          </cell>
          <cell r="M446" t="e">
            <v>#N/A</v>
          </cell>
          <cell r="N446">
            <v>169</v>
          </cell>
          <cell r="O446" t="e">
            <v>#N/A</v>
          </cell>
          <cell r="P446" t="e">
            <v>#N/A</v>
          </cell>
          <cell r="Q446">
            <v>253.5</v>
          </cell>
          <cell r="R446" t="e">
            <v>#N/A</v>
          </cell>
          <cell r="S446" t="e">
            <v>#N/A</v>
          </cell>
          <cell r="T446">
            <v>253.5</v>
          </cell>
          <cell r="U446" t="e">
            <v>#N/A</v>
          </cell>
          <cell r="V446" t="e">
            <v>#N/A</v>
          </cell>
        </row>
        <row r="447">
          <cell r="B447" t="str">
            <v>CLAP3</v>
          </cell>
          <cell r="D447">
            <v>1</v>
          </cell>
          <cell r="E447" t="str">
            <v>CLAPET  INOX  AIMANTE DN 100</v>
          </cell>
          <cell r="F447">
            <v>630</v>
          </cell>
          <cell r="H447" t="str">
            <v>CLAPETINOX</v>
          </cell>
          <cell r="I447">
            <v>384</v>
          </cell>
          <cell r="J447">
            <v>1</v>
          </cell>
          <cell r="K447">
            <v>384</v>
          </cell>
          <cell r="L447">
            <v>384</v>
          </cell>
          <cell r="M447">
            <v>384</v>
          </cell>
          <cell r="N447">
            <v>384</v>
          </cell>
          <cell r="O447">
            <v>384</v>
          </cell>
          <cell r="P447">
            <v>384</v>
          </cell>
          <cell r="Q447">
            <v>630</v>
          </cell>
          <cell r="R447">
            <v>672</v>
          </cell>
          <cell r="S447">
            <v>672</v>
          </cell>
          <cell r="T447">
            <v>630</v>
          </cell>
          <cell r="U447">
            <v>672</v>
          </cell>
          <cell r="V447">
            <v>672</v>
          </cell>
        </row>
        <row r="448">
          <cell r="B448" t="str">
            <v>CLAP3</v>
          </cell>
          <cell r="D448">
            <v>1</v>
          </cell>
          <cell r="E448" t="str">
            <v>REGARD EN CUNETTE AVEC COUVERCLE</v>
          </cell>
          <cell r="F448">
            <v>107.62</v>
          </cell>
          <cell r="H448" t="str">
            <v>COL01</v>
          </cell>
          <cell r="I448">
            <v>58.9</v>
          </cell>
          <cell r="J448">
            <v>1</v>
          </cell>
          <cell r="K448">
            <v>58.9</v>
          </cell>
          <cell r="L448">
            <v>58.9</v>
          </cell>
          <cell r="M448">
            <v>58.9</v>
          </cell>
          <cell r="N448">
            <v>58.9</v>
          </cell>
          <cell r="O448">
            <v>58.9</v>
          </cell>
          <cell r="P448">
            <v>58.9</v>
          </cell>
          <cell r="Q448">
            <v>107.62</v>
          </cell>
          <cell r="R448">
            <v>117.8</v>
          </cell>
          <cell r="S448">
            <v>117.8</v>
          </cell>
          <cell r="T448">
            <v>107.62</v>
          </cell>
          <cell r="U448">
            <v>117.8</v>
          </cell>
          <cell r="V448">
            <v>117.8</v>
          </cell>
        </row>
        <row r="449">
          <cell r="B449" t="str">
            <v>CLAP3</v>
          </cell>
          <cell r="D449">
            <v>1</v>
          </cell>
          <cell r="E449" t="str">
            <v>COUDE 45 PVC EVAC MF D100</v>
          </cell>
          <cell r="F449">
            <v>1.87</v>
          </cell>
          <cell r="H449" t="str">
            <v>ENFC45MF100</v>
          </cell>
          <cell r="I449">
            <v>1.1399999999999999</v>
          </cell>
          <cell r="J449">
            <v>1</v>
          </cell>
          <cell r="K449">
            <v>1.1399999999999999</v>
          </cell>
          <cell r="L449">
            <v>1.141</v>
          </cell>
          <cell r="M449">
            <v>1.141</v>
          </cell>
          <cell r="N449">
            <v>1.1399999999999999</v>
          </cell>
          <cell r="O449">
            <v>1.141</v>
          </cell>
          <cell r="P449">
            <v>1.141</v>
          </cell>
          <cell r="Q449">
            <v>2.06</v>
          </cell>
          <cell r="R449">
            <v>2.282</v>
          </cell>
          <cell r="S449">
            <v>2.282</v>
          </cell>
          <cell r="T449">
            <v>2.06</v>
          </cell>
          <cell r="U449">
            <v>2.282</v>
          </cell>
          <cell r="V449">
            <v>2.282</v>
          </cell>
        </row>
        <row r="450">
          <cell r="B450" t="str">
            <v>CLAP3</v>
          </cell>
          <cell r="D450">
            <v>1</v>
          </cell>
          <cell r="E450" t="str">
            <v>CULOTTE PVC EVAC 45 FF D100</v>
          </cell>
          <cell r="F450">
            <v>2.91</v>
          </cell>
          <cell r="H450" t="str">
            <v>ENFCS45100</v>
          </cell>
          <cell r="I450">
            <v>2.38</v>
          </cell>
          <cell r="J450">
            <v>1</v>
          </cell>
          <cell r="K450">
            <v>2.38</v>
          </cell>
          <cell r="L450">
            <v>2.3809999999999998</v>
          </cell>
          <cell r="M450">
            <v>2.2839999999999998</v>
          </cell>
          <cell r="N450">
            <v>2.38</v>
          </cell>
          <cell r="O450">
            <v>2.3809999999999998</v>
          </cell>
          <cell r="P450">
            <v>2.2839999999999998</v>
          </cell>
          <cell r="Q450">
            <v>3.13</v>
          </cell>
          <cell r="R450">
            <v>3.1667299999999998</v>
          </cell>
          <cell r="S450">
            <v>3.0377199999999998</v>
          </cell>
          <cell r="T450">
            <v>3.13</v>
          </cell>
          <cell r="U450">
            <v>3.1667299999999998</v>
          </cell>
          <cell r="V450">
            <v>3.0377199999999998</v>
          </cell>
        </row>
        <row r="451">
          <cell r="B451" t="str">
            <v>CLAP3</v>
          </cell>
          <cell r="D451">
            <v>1</v>
          </cell>
          <cell r="E451" t="str">
            <v>FLOTTEUR POUR CHASSE A CLAPET</v>
          </cell>
          <cell r="F451">
            <v>75</v>
          </cell>
          <cell r="H451" t="str">
            <v>FLOTCLAP</v>
          </cell>
          <cell r="I451">
            <v>50</v>
          </cell>
          <cell r="J451">
            <v>1</v>
          </cell>
          <cell r="K451">
            <v>50</v>
          </cell>
          <cell r="L451">
            <v>50</v>
          </cell>
          <cell r="M451">
            <v>50</v>
          </cell>
          <cell r="N451">
            <v>50</v>
          </cell>
          <cell r="O451">
            <v>50</v>
          </cell>
          <cell r="P451">
            <v>50</v>
          </cell>
          <cell r="Q451">
            <v>75</v>
          </cell>
          <cell r="R451">
            <v>75</v>
          </cell>
          <cell r="S451">
            <v>75</v>
          </cell>
          <cell r="T451">
            <v>75</v>
          </cell>
          <cell r="U451">
            <v>75</v>
          </cell>
          <cell r="V451">
            <v>75</v>
          </cell>
        </row>
        <row r="452">
          <cell r="B452" t="str">
            <v>CLAP3</v>
          </cell>
          <cell r="D452">
            <v>2</v>
          </cell>
          <cell r="E452" t="str">
            <v>MANCHON DILATATION FF PVC EVAC D100</v>
          </cell>
          <cell r="F452">
            <v>7</v>
          </cell>
          <cell r="H452" t="str">
            <v>M2TJ</v>
          </cell>
          <cell r="I452">
            <v>3.22</v>
          </cell>
          <cell r="J452">
            <v>1</v>
          </cell>
          <cell r="K452">
            <v>3.22</v>
          </cell>
          <cell r="L452">
            <v>3.22</v>
          </cell>
          <cell r="M452">
            <v>3.22</v>
          </cell>
          <cell r="N452">
            <v>6.44</v>
          </cell>
          <cell r="O452">
            <v>6.44</v>
          </cell>
          <cell r="P452">
            <v>6.44</v>
          </cell>
          <cell r="Q452">
            <v>8.0500000000000007</v>
          </cell>
          <cell r="R452">
            <v>8.0500000000000007</v>
          </cell>
          <cell r="S452">
            <v>8.0500000000000007</v>
          </cell>
          <cell r="T452">
            <v>16.100000000000001</v>
          </cell>
          <cell r="U452">
            <v>16.100000000000001</v>
          </cell>
          <cell r="V452">
            <v>16.100000000000001</v>
          </cell>
        </row>
        <row r="453">
          <cell r="B453" t="str">
            <v>CLAP3</v>
          </cell>
          <cell r="D453">
            <v>3</v>
          </cell>
          <cell r="E453" t="str">
            <v>JOINT FORSHEDA D100</v>
          </cell>
          <cell r="F453">
            <v>4.87</v>
          </cell>
          <cell r="H453" t="str">
            <v>MJOI100</v>
          </cell>
          <cell r="I453">
            <v>0.94</v>
          </cell>
          <cell r="J453">
            <v>1</v>
          </cell>
          <cell r="K453">
            <v>0.94</v>
          </cell>
          <cell r="L453">
            <v>2.1800000000000002</v>
          </cell>
          <cell r="M453">
            <v>0.94</v>
          </cell>
          <cell r="N453">
            <v>2.82</v>
          </cell>
          <cell r="O453">
            <v>6.5400000000000009</v>
          </cell>
          <cell r="P453">
            <v>2.82</v>
          </cell>
          <cell r="Q453">
            <v>4.87</v>
          </cell>
          <cell r="R453">
            <v>4.9050000000000002</v>
          </cell>
          <cell r="S453">
            <v>2.1149999999999998</v>
          </cell>
          <cell r="T453">
            <v>14.61</v>
          </cell>
          <cell r="U453">
            <v>14.715</v>
          </cell>
          <cell r="V453">
            <v>6.3449999999999989</v>
          </cell>
        </row>
        <row r="454">
          <cell r="B454" t="str">
            <v>CLAP3</v>
          </cell>
          <cell r="D454">
            <v>1</v>
          </cell>
          <cell r="E454" t="str">
            <v>JOINT FORSHEDA D63</v>
          </cell>
          <cell r="F454">
            <v>4.9400000000000004</v>
          </cell>
          <cell r="H454" t="str">
            <v>MJOI63</v>
          </cell>
          <cell r="I454">
            <v>2.21</v>
          </cell>
          <cell r="J454">
            <v>1</v>
          </cell>
          <cell r="K454">
            <v>2.21</v>
          </cell>
          <cell r="L454">
            <v>2.21</v>
          </cell>
          <cell r="M454">
            <v>0.92</v>
          </cell>
          <cell r="N454">
            <v>2.21</v>
          </cell>
          <cell r="O454">
            <v>2.21</v>
          </cell>
          <cell r="P454">
            <v>0.92</v>
          </cell>
          <cell r="Q454">
            <v>4.9400000000000004</v>
          </cell>
          <cell r="R454">
            <v>4.9725000000000001</v>
          </cell>
          <cell r="S454">
            <v>2.0700000000000003</v>
          </cell>
          <cell r="T454">
            <v>4.9400000000000004</v>
          </cell>
          <cell r="U454">
            <v>4.9725000000000001</v>
          </cell>
          <cell r="V454">
            <v>2.0700000000000003</v>
          </cell>
        </row>
        <row r="455">
          <cell r="B455" t="str">
            <v>CLAP3</v>
          </cell>
          <cell r="D455">
            <v>1</v>
          </cell>
          <cell r="E455" t="str">
            <v>CHAPEAU D63 AVEC MOUSTIQUAIRE</v>
          </cell>
          <cell r="F455">
            <v>17.510000000000002</v>
          </cell>
          <cell r="H455" t="str">
            <v>CC6M</v>
          </cell>
          <cell r="I455">
            <v>11.67</v>
          </cell>
          <cell r="J455">
            <v>1</v>
          </cell>
          <cell r="K455">
            <v>11.67</v>
          </cell>
          <cell r="L455">
            <v>11.67</v>
          </cell>
          <cell r="M455">
            <v>11.67</v>
          </cell>
          <cell r="N455">
            <v>11.67</v>
          </cell>
          <cell r="O455">
            <v>11.67</v>
          </cell>
          <cell r="P455">
            <v>11.67</v>
          </cell>
          <cell r="Q455">
            <v>17.510000000000002</v>
          </cell>
          <cell r="R455">
            <v>17.504999999999999</v>
          </cell>
          <cell r="S455">
            <v>17.504999999999999</v>
          </cell>
          <cell r="T455">
            <v>17.510000000000002</v>
          </cell>
          <cell r="U455">
            <v>17.504999999999999</v>
          </cell>
          <cell r="V455">
            <v>17.504999999999999</v>
          </cell>
        </row>
        <row r="456">
          <cell r="B456" t="str">
            <v>CLAP3</v>
          </cell>
          <cell r="D456">
            <v>0.45</v>
          </cell>
          <cell r="E456" t="str">
            <v>MAIN D'OEUVRE ATELIER</v>
          </cell>
          <cell r="F456">
            <v>75</v>
          </cell>
          <cell r="H456" t="str">
            <v>MOAT</v>
          </cell>
          <cell r="I456">
            <v>50</v>
          </cell>
          <cell r="J456">
            <v>1</v>
          </cell>
          <cell r="K456">
            <v>50</v>
          </cell>
          <cell r="L456">
            <v>50</v>
          </cell>
          <cell r="M456">
            <v>50</v>
          </cell>
          <cell r="N456">
            <v>22.5</v>
          </cell>
          <cell r="O456">
            <v>22.5</v>
          </cell>
          <cell r="P456">
            <v>22.5</v>
          </cell>
          <cell r="Q456">
            <v>75</v>
          </cell>
          <cell r="R456">
            <v>75</v>
          </cell>
          <cell r="S456">
            <v>75</v>
          </cell>
          <cell r="T456">
            <v>33.75</v>
          </cell>
          <cell r="U456">
            <v>33.75</v>
          </cell>
          <cell r="V456">
            <v>33.75</v>
          </cell>
        </row>
        <row r="457">
          <cell r="B457" t="str">
            <v>CHASSECLAP3</v>
          </cell>
          <cell r="N457">
            <v>711.60750000000007</v>
          </cell>
          <cell r="O457" t="e">
            <v>#N/A</v>
          </cell>
          <cell r="P457" t="e">
            <v>#N/A</v>
          </cell>
          <cell r="T457">
            <v>1158.9324999999999</v>
          </cell>
          <cell r="U457" t="e">
            <v>#N/A</v>
          </cell>
          <cell r="V457" t="e">
            <v>#N/A</v>
          </cell>
        </row>
        <row r="458">
          <cell r="B458" t="str">
            <v>HA</v>
          </cell>
          <cell r="C458" t="str">
            <v>VCHARP8X140</v>
          </cell>
          <cell r="D458">
            <v>4</v>
          </cell>
          <cell r="E458" t="str">
            <v>VIS CHARPENTE 8X140 INOX A2 TX40</v>
          </cell>
          <cell r="F458">
            <v>0.54900000000000004</v>
          </cell>
          <cell r="H458" t="str">
            <v>VCHARP8X140</v>
          </cell>
          <cell r="I458">
            <v>0.37</v>
          </cell>
          <cell r="J458">
            <v>1</v>
          </cell>
          <cell r="K458">
            <v>0.37</v>
          </cell>
          <cell r="L458">
            <v>0.36599999999999999</v>
          </cell>
          <cell r="M458">
            <v>0.36599999999999999</v>
          </cell>
          <cell r="N458">
            <v>1.48</v>
          </cell>
          <cell r="O458">
            <v>1.464</v>
          </cell>
          <cell r="P458">
            <v>1.464</v>
          </cell>
          <cell r="Q458">
            <v>0.54900000000000004</v>
          </cell>
          <cell r="R458">
            <v>0.54899999999999993</v>
          </cell>
          <cell r="S458">
            <v>0.54899999999999993</v>
          </cell>
          <cell r="T458">
            <v>2.1960000000000002</v>
          </cell>
          <cell r="U458">
            <v>2.1959999999999997</v>
          </cell>
          <cell r="V458">
            <v>2.1959999999999997</v>
          </cell>
        </row>
        <row r="459">
          <cell r="B459" t="str">
            <v>HA</v>
          </cell>
          <cell r="C459">
            <v>8110608018</v>
          </cell>
          <cell r="D459">
            <v>12</v>
          </cell>
          <cell r="E459" t="str">
            <v>VIS CHARPENTE 6X80 INOX  A2 TORX T25</v>
          </cell>
          <cell r="F459">
            <v>0.28199999999999997</v>
          </cell>
          <cell r="H459">
            <v>8110608018</v>
          </cell>
          <cell r="I459">
            <v>0.17</v>
          </cell>
          <cell r="J459">
            <v>1</v>
          </cell>
          <cell r="K459">
            <v>0.17</v>
          </cell>
          <cell r="L459">
            <v>0.16700000000000001</v>
          </cell>
          <cell r="M459">
            <v>0.16700000000000001</v>
          </cell>
          <cell r="N459">
            <v>2.04</v>
          </cell>
          <cell r="O459">
            <v>2.004</v>
          </cell>
          <cell r="P459">
            <v>2.004</v>
          </cell>
          <cell r="Q459">
            <v>0.28199999999999997</v>
          </cell>
          <cell r="R459">
            <v>0.2505</v>
          </cell>
          <cell r="S459">
            <v>0.2505</v>
          </cell>
          <cell r="T459">
            <v>3.3839999999999995</v>
          </cell>
          <cell r="U459">
            <v>3.0060000000000002</v>
          </cell>
          <cell r="V459">
            <v>3.0060000000000002</v>
          </cell>
        </row>
        <row r="460">
          <cell r="B460" t="str">
            <v>HA</v>
          </cell>
          <cell r="C460" t="str">
            <v>C501151800</v>
          </cell>
          <cell r="D460">
            <v>0.25</v>
          </cell>
          <cell r="E460" t="str">
            <v>BASTAINGS 50X115 (1.80 ML)</v>
          </cell>
          <cell r="F460">
            <v>13.19</v>
          </cell>
          <cell r="H460" t="str">
            <v>C501151800</v>
          </cell>
          <cell r="I460">
            <v>14.87</v>
          </cell>
          <cell r="J460">
            <v>1.8</v>
          </cell>
          <cell r="K460">
            <v>8.2611111111111111</v>
          </cell>
          <cell r="L460">
            <v>8.26</v>
          </cell>
          <cell r="M460">
            <v>10.92</v>
          </cell>
          <cell r="N460">
            <v>2.0652777777777778</v>
          </cell>
          <cell r="O460">
            <v>2.0649999999999999</v>
          </cell>
          <cell r="P460">
            <v>2.73</v>
          </cell>
          <cell r="Q460">
            <v>13.19</v>
          </cell>
          <cell r="R460">
            <v>12.39</v>
          </cell>
          <cell r="S460">
            <v>16.38</v>
          </cell>
          <cell r="T460">
            <v>3.2974999999999999</v>
          </cell>
          <cell r="U460">
            <v>3.0975000000000001</v>
          </cell>
          <cell r="V460">
            <v>4.0949999999999998</v>
          </cell>
        </row>
        <row r="461">
          <cell r="B461" t="str">
            <v>HA</v>
          </cell>
          <cell r="C461" t="str">
            <v>C70701800</v>
          </cell>
          <cell r="D461">
            <v>1.44</v>
          </cell>
          <cell r="E461" t="str">
            <v>CHEVRON 70X70 1.80 ML</v>
          </cell>
          <cell r="F461">
            <v>11.27</v>
          </cell>
          <cell r="H461" t="str">
            <v>C70701800</v>
          </cell>
          <cell r="I461">
            <v>7.05</v>
          </cell>
          <cell r="J461">
            <v>1</v>
          </cell>
          <cell r="K461">
            <v>7.05</v>
          </cell>
          <cell r="L461">
            <v>7.05</v>
          </cell>
          <cell r="M461">
            <v>7.4</v>
          </cell>
          <cell r="N461">
            <v>10.151999999999999</v>
          </cell>
          <cell r="O461">
            <v>10.151999999999999</v>
          </cell>
          <cell r="P461">
            <v>10.656000000000001</v>
          </cell>
          <cell r="Q461">
            <v>11.27</v>
          </cell>
          <cell r="R461">
            <v>8.8125</v>
          </cell>
          <cell r="S461">
            <v>9.25</v>
          </cell>
          <cell r="T461">
            <v>16.2288</v>
          </cell>
          <cell r="U461">
            <v>12.69</v>
          </cell>
          <cell r="V461">
            <v>13.32</v>
          </cell>
        </row>
        <row r="462">
          <cell r="B462" t="str">
            <v>HA</v>
          </cell>
          <cell r="C462" t="str">
            <v>ECOP2</v>
          </cell>
          <cell r="D462">
            <v>2</v>
          </cell>
          <cell r="E462" t="str">
            <v>ECOPLANC 2M</v>
          </cell>
          <cell r="F462">
            <v>20.91</v>
          </cell>
          <cell r="H462" t="str">
            <v>ECOP2</v>
          </cell>
          <cell r="I462">
            <v>14.64</v>
          </cell>
          <cell r="J462">
            <v>1</v>
          </cell>
          <cell r="K462">
            <v>14.64</v>
          </cell>
          <cell r="L462">
            <v>14.64</v>
          </cell>
          <cell r="M462">
            <v>15.811200000000001</v>
          </cell>
          <cell r="N462">
            <v>29.28</v>
          </cell>
          <cell r="O462">
            <v>29.28</v>
          </cell>
          <cell r="P462">
            <v>31.622400000000003</v>
          </cell>
          <cell r="Q462">
            <v>20.91</v>
          </cell>
          <cell r="R462">
            <v>21.96</v>
          </cell>
          <cell r="S462">
            <v>23.716800000000003</v>
          </cell>
          <cell r="T462">
            <v>41.82</v>
          </cell>
          <cell r="U462">
            <v>43.92</v>
          </cell>
          <cell r="V462">
            <v>47.433600000000006</v>
          </cell>
        </row>
        <row r="463">
          <cell r="B463" t="str">
            <v>PCLC8EHA</v>
          </cell>
          <cell r="N463">
            <v>45.017277777777778</v>
          </cell>
          <cell r="O463">
            <v>44.965000000000003</v>
          </cell>
          <cell r="P463">
            <v>48.476399999999998</v>
          </cell>
          <cell r="T463">
            <v>66.926299999999998</v>
          </cell>
          <cell r="U463">
            <v>64.909500000000008</v>
          </cell>
          <cell r="V463">
            <v>70.050600000000003</v>
          </cell>
        </row>
        <row r="464">
          <cell r="B464" t="str">
            <v>HB</v>
          </cell>
          <cell r="C464" t="str">
            <v>VCHARP8X140</v>
          </cell>
          <cell r="D464">
            <v>4</v>
          </cell>
          <cell r="E464" t="str">
            <v>VIS CHARPENTE 8X140 INOX A2 TX40</v>
          </cell>
          <cell r="F464">
            <v>0.54900000000000004</v>
          </cell>
          <cell r="H464" t="str">
            <v>VCHARP8X140</v>
          </cell>
          <cell r="I464">
            <v>0.37</v>
          </cell>
          <cell r="J464">
            <v>1</v>
          </cell>
          <cell r="K464">
            <v>0.37</v>
          </cell>
          <cell r="L464">
            <v>0.36599999999999999</v>
          </cell>
          <cell r="M464">
            <v>0.36599999999999999</v>
          </cell>
          <cell r="N464">
            <v>1.48</v>
          </cell>
          <cell r="O464">
            <v>1.464</v>
          </cell>
          <cell r="P464">
            <v>1.464</v>
          </cell>
          <cell r="Q464">
            <v>0.54900000000000004</v>
          </cell>
          <cell r="R464">
            <v>0.54899999999999993</v>
          </cell>
          <cell r="S464">
            <v>0.54899999999999993</v>
          </cell>
          <cell r="T464">
            <v>2.1960000000000002</v>
          </cell>
          <cell r="U464">
            <v>2.1959999999999997</v>
          </cell>
          <cell r="V464">
            <v>2.1959999999999997</v>
          </cell>
        </row>
        <row r="465">
          <cell r="B465" t="str">
            <v>HB</v>
          </cell>
          <cell r="C465">
            <v>8110608018</v>
          </cell>
          <cell r="D465">
            <v>8</v>
          </cell>
          <cell r="E465" t="str">
            <v>VIS CHARPENTE 6X80 INOX  A2 TORX T25</v>
          </cell>
          <cell r="F465">
            <v>0.28199999999999997</v>
          </cell>
          <cell r="H465">
            <v>8110608018</v>
          </cell>
          <cell r="I465">
            <v>0.17</v>
          </cell>
          <cell r="J465">
            <v>1</v>
          </cell>
          <cell r="K465">
            <v>0.17</v>
          </cell>
          <cell r="L465">
            <v>0.16700000000000001</v>
          </cell>
          <cell r="M465">
            <v>0.16700000000000001</v>
          </cell>
          <cell r="N465">
            <v>1.36</v>
          </cell>
          <cell r="O465">
            <v>1.3360000000000001</v>
          </cell>
          <cell r="P465">
            <v>1.3360000000000001</v>
          </cell>
          <cell r="Q465">
            <v>0.28199999999999997</v>
          </cell>
          <cell r="R465">
            <v>0.2505</v>
          </cell>
          <cell r="S465">
            <v>0.2505</v>
          </cell>
          <cell r="T465">
            <v>2.2559999999999998</v>
          </cell>
          <cell r="U465">
            <v>2.004</v>
          </cell>
          <cell r="V465">
            <v>2.004</v>
          </cell>
        </row>
        <row r="466">
          <cell r="B466" t="str">
            <v>HB</v>
          </cell>
          <cell r="C466" t="str">
            <v>C70701800</v>
          </cell>
          <cell r="D466">
            <v>1.1100000000000001</v>
          </cell>
          <cell r="E466" t="str">
            <v>CHEVRON 70X70 1.80 ML</v>
          </cell>
          <cell r="F466">
            <v>11.27</v>
          </cell>
          <cell r="H466" t="str">
            <v>C70701800</v>
          </cell>
          <cell r="I466">
            <v>7.05</v>
          </cell>
          <cell r="J466">
            <v>1</v>
          </cell>
          <cell r="K466">
            <v>7.05</v>
          </cell>
          <cell r="L466">
            <v>7.05</v>
          </cell>
          <cell r="M466">
            <v>7.4</v>
          </cell>
          <cell r="N466">
            <v>7.8255000000000008</v>
          </cell>
          <cell r="O466">
            <v>7.8255000000000008</v>
          </cell>
          <cell r="P466">
            <v>8.2140000000000004</v>
          </cell>
          <cell r="Q466">
            <v>11.27</v>
          </cell>
          <cell r="R466">
            <v>8.8125</v>
          </cell>
          <cell r="S466">
            <v>9.25</v>
          </cell>
          <cell r="T466">
            <v>12.5097</v>
          </cell>
          <cell r="U466">
            <v>9.7818750000000012</v>
          </cell>
          <cell r="V466">
            <v>10.2675</v>
          </cell>
        </row>
        <row r="467">
          <cell r="B467" t="str">
            <v>HB</v>
          </cell>
          <cell r="C467" t="str">
            <v>ECOP2</v>
          </cell>
          <cell r="D467">
            <v>1</v>
          </cell>
          <cell r="E467" t="str">
            <v>ECOPLANC 2M</v>
          </cell>
          <cell r="F467">
            <v>20.91</v>
          </cell>
          <cell r="H467" t="str">
            <v>ECOP2</v>
          </cell>
          <cell r="I467">
            <v>14.64</v>
          </cell>
          <cell r="J467">
            <v>1</v>
          </cell>
          <cell r="K467">
            <v>14.64</v>
          </cell>
          <cell r="L467">
            <v>14.64</v>
          </cell>
          <cell r="M467">
            <v>15.811200000000001</v>
          </cell>
          <cell r="N467">
            <v>14.64</v>
          </cell>
          <cell r="O467">
            <v>14.64</v>
          </cell>
          <cell r="P467">
            <v>15.811200000000001</v>
          </cell>
          <cell r="Q467">
            <v>20.91</v>
          </cell>
          <cell r="R467">
            <v>21.96</v>
          </cell>
          <cell r="S467">
            <v>23.716800000000003</v>
          </cell>
          <cell r="T467">
            <v>20.91</v>
          </cell>
          <cell r="U467">
            <v>21.96</v>
          </cell>
          <cell r="V467">
            <v>23.716800000000003</v>
          </cell>
        </row>
        <row r="468">
          <cell r="B468" t="str">
            <v>PCLC8EHB</v>
          </cell>
          <cell r="N468">
            <v>25.305500000000002</v>
          </cell>
          <cell r="O468">
            <v>25.265500000000003</v>
          </cell>
          <cell r="P468">
            <v>26.825200000000002</v>
          </cell>
          <cell r="T468">
            <v>37.871700000000004</v>
          </cell>
          <cell r="U468">
            <v>35.941875000000003</v>
          </cell>
          <cell r="V468">
            <v>38.1843</v>
          </cell>
        </row>
        <row r="469">
          <cell r="B469" t="str">
            <v>HR1</v>
          </cell>
          <cell r="C469">
            <v>8412602518</v>
          </cell>
          <cell r="D469">
            <v>1</v>
          </cell>
          <cell r="E469" t="str">
            <v>VIS METAUX  A2 TH M6X25</v>
          </cell>
          <cell r="F469">
            <v>0.05</v>
          </cell>
          <cell r="H469">
            <v>8412602518</v>
          </cell>
          <cell r="I469">
            <v>7.04</v>
          </cell>
          <cell r="J469">
            <v>200</v>
          </cell>
          <cell r="K469">
            <v>3.5200000000000002E-2</v>
          </cell>
          <cell r="L469">
            <v>3.5200000000000002E-2</v>
          </cell>
          <cell r="M469">
            <v>3.5200000000000002E-2</v>
          </cell>
          <cell r="N469">
            <v>3.5200000000000002E-2</v>
          </cell>
          <cell r="O469">
            <v>3.5200000000000002E-2</v>
          </cell>
          <cell r="P469">
            <v>3.5200000000000002E-2</v>
          </cell>
          <cell r="Q469">
            <v>0.05</v>
          </cell>
          <cell r="R469">
            <v>5.28E-2</v>
          </cell>
          <cell r="S469">
            <v>5.28E-2</v>
          </cell>
          <cell r="T469">
            <v>0.05</v>
          </cell>
          <cell r="U469">
            <v>5.28E-2</v>
          </cell>
          <cell r="V469">
            <v>5.28E-2</v>
          </cell>
        </row>
        <row r="470">
          <cell r="B470" t="str">
            <v>KITFVFHR1</v>
          </cell>
          <cell r="N470">
            <v>3.5200000000000002E-2</v>
          </cell>
          <cell r="O470">
            <v>3.5200000000000002E-2</v>
          </cell>
          <cell r="P470">
            <v>3.5200000000000002E-2</v>
          </cell>
          <cell r="T470">
            <v>0.05</v>
          </cell>
          <cell r="U470">
            <v>5.28E-2</v>
          </cell>
          <cell r="V470">
            <v>5.28E-2</v>
          </cell>
        </row>
        <row r="471">
          <cell r="B471" t="str">
            <v>EHA</v>
          </cell>
          <cell r="C471">
            <v>8110608018</v>
          </cell>
          <cell r="D471">
            <v>14</v>
          </cell>
          <cell r="E471" t="str">
            <v>VIS CHARPENTE 6X80 INOX  A2 TORX T25</v>
          </cell>
          <cell r="F471">
            <v>0.28199999999999997</v>
          </cell>
          <cell r="H471">
            <v>8110608018</v>
          </cell>
          <cell r="I471">
            <v>0.17</v>
          </cell>
          <cell r="J471">
            <v>1</v>
          </cell>
          <cell r="K471">
            <v>0.17</v>
          </cell>
          <cell r="L471">
            <v>0.16700000000000001</v>
          </cell>
          <cell r="M471">
            <v>0.16700000000000001</v>
          </cell>
          <cell r="N471">
            <v>2.3800000000000003</v>
          </cell>
          <cell r="O471">
            <v>2.3380000000000001</v>
          </cell>
          <cell r="P471">
            <v>2.3380000000000001</v>
          </cell>
          <cell r="Q471">
            <v>0.28199999999999997</v>
          </cell>
          <cell r="R471">
            <v>0.2505</v>
          </cell>
          <cell r="S471">
            <v>0.2505</v>
          </cell>
          <cell r="T471">
            <v>3.9479999999999995</v>
          </cell>
          <cell r="U471">
            <v>3.5070000000000001</v>
          </cell>
          <cell r="V471">
            <v>3.5070000000000001</v>
          </cell>
        </row>
        <row r="472">
          <cell r="B472" t="str">
            <v>EHA</v>
          </cell>
          <cell r="C472" t="str">
            <v>VCHARP8X140</v>
          </cell>
          <cell r="D472">
            <v>4</v>
          </cell>
          <cell r="E472" t="str">
            <v>VIS CHARPENTE 8X140 INOX A2 TX40</v>
          </cell>
          <cell r="F472">
            <v>0.54900000000000004</v>
          </cell>
          <cell r="H472" t="str">
            <v>VCHARP8X140</v>
          </cell>
          <cell r="I472">
            <v>0.37</v>
          </cell>
          <cell r="J472">
            <v>1</v>
          </cell>
          <cell r="K472">
            <v>0.37</v>
          </cell>
          <cell r="L472">
            <v>0.36599999999999999</v>
          </cell>
          <cell r="M472">
            <v>0.36599999999999999</v>
          </cell>
          <cell r="N472">
            <v>1.48</v>
          </cell>
          <cell r="O472">
            <v>1.464</v>
          </cell>
          <cell r="P472">
            <v>1.464</v>
          </cell>
          <cell r="Q472">
            <v>0.54900000000000004</v>
          </cell>
          <cell r="R472">
            <v>0.54899999999999993</v>
          </cell>
          <cell r="S472">
            <v>0.54899999999999993</v>
          </cell>
          <cell r="T472">
            <v>2.1960000000000002</v>
          </cell>
          <cell r="U472">
            <v>2.1959999999999997</v>
          </cell>
          <cell r="V472">
            <v>2.1959999999999997</v>
          </cell>
        </row>
        <row r="473">
          <cell r="B473" t="str">
            <v>EHA</v>
          </cell>
          <cell r="C473" t="str">
            <v>C501151800</v>
          </cell>
          <cell r="D473">
            <v>0.25</v>
          </cell>
          <cell r="E473" t="str">
            <v>BASTAINGS 50X115 (1.80 ML)</v>
          </cell>
          <cell r="F473">
            <v>13.19</v>
          </cell>
          <cell r="H473" t="str">
            <v>C501151800</v>
          </cell>
          <cell r="I473">
            <v>14.87</v>
          </cell>
          <cell r="J473">
            <v>1.8</v>
          </cell>
          <cell r="K473">
            <v>8.2611111111111111</v>
          </cell>
          <cell r="L473">
            <v>8.26</v>
          </cell>
          <cell r="M473">
            <v>10.92</v>
          </cell>
          <cell r="N473">
            <v>2.0652777777777778</v>
          </cell>
          <cell r="O473">
            <v>2.0649999999999999</v>
          </cell>
          <cell r="P473">
            <v>2.73</v>
          </cell>
          <cell r="Q473">
            <v>13.19</v>
          </cell>
          <cell r="R473">
            <v>12.39</v>
          </cell>
          <cell r="S473">
            <v>16.38</v>
          </cell>
          <cell r="T473">
            <v>3.2974999999999999</v>
          </cell>
          <cell r="U473">
            <v>3.0975000000000001</v>
          </cell>
          <cell r="V473">
            <v>4.0949999999999998</v>
          </cell>
        </row>
        <row r="474">
          <cell r="B474" t="str">
            <v>EHA</v>
          </cell>
          <cell r="C474" t="str">
            <v>C70701800</v>
          </cell>
          <cell r="D474">
            <v>1.78</v>
          </cell>
          <cell r="E474" t="str">
            <v>CHEVRON 70X70 1.80 ML</v>
          </cell>
          <cell r="F474">
            <v>11.27</v>
          </cell>
          <cell r="H474" t="str">
            <v>C70701800</v>
          </cell>
          <cell r="I474">
            <v>7.05</v>
          </cell>
          <cell r="J474">
            <v>1</v>
          </cell>
          <cell r="K474">
            <v>7.05</v>
          </cell>
          <cell r="L474">
            <v>7.05</v>
          </cell>
          <cell r="M474">
            <v>7.4</v>
          </cell>
          <cell r="N474">
            <v>12.548999999999999</v>
          </cell>
          <cell r="O474">
            <v>12.548999999999999</v>
          </cell>
          <cell r="P474">
            <v>13.172000000000001</v>
          </cell>
          <cell r="Q474">
            <v>11.27</v>
          </cell>
          <cell r="R474">
            <v>8.8125</v>
          </cell>
          <cell r="S474">
            <v>9.25</v>
          </cell>
          <cell r="T474">
            <v>20.060600000000001</v>
          </cell>
          <cell r="U474">
            <v>15.686249999999999</v>
          </cell>
          <cell r="V474">
            <v>16.465</v>
          </cell>
        </row>
        <row r="475">
          <cell r="B475" t="str">
            <v>EHA</v>
          </cell>
          <cell r="C475" t="str">
            <v>ECOP2.5</v>
          </cell>
          <cell r="D475">
            <v>2</v>
          </cell>
          <cell r="E475" t="str">
            <v>ECOPLANC 2M50</v>
          </cell>
          <cell r="F475">
            <v>26.09</v>
          </cell>
          <cell r="H475" t="str">
            <v>ECOP2.5</v>
          </cell>
          <cell r="I475">
            <v>18.27</v>
          </cell>
          <cell r="J475">
            <v>1</v>
          </cell>
          <cell r="K475">
            <v>18.27</v>
          </cell>
          <cell r="L475">
            <v>18.27</v>
          </cell>
          <cell r="M475">
            <v>19.7316</v>
          </cell>
          <cell r="N475">
            <v>36.54</v>
          </cell>
          <cell r="O475">
            <v>36.54</v>
          </cell>
          <cell r="P475">
            <v>39.463200000000001</v>
          </cell>
          <cell r="Q475">
            <v>26.09</v>
          </cell>
          <cell r="R475">
            <v>27.405000000000001</v>
          </cell>
          <cell r="S475">
            <v>29.5974</v>
          </cell>
          <cell r="T475">
            <v>52.18</v>
          </cell>
          <cell r="U475">
            <v>54.81</v>
          </cell>
          <cell r="V475">
            <v>59.194800000000001</v>
          </cell>
        </row>
        <row r="476">
          <cell r="B476" t="str">
            <v>PCLC10EHA</v>
          </cell>
          <cell r="N476">
            <v>55.014277777777778</v>
          </cell>
          <cell r="O476">
            <v>54.956000000000003</v>
          </cell>
          <cell r="P476">
            <v>59.167200000000001</v>
          </cell>
          <cell r="T476">
            <v>81.682099999999991</v>
          </cell>
          <cell r="U476">
            <v>79.296750000000003</v>
          </cell>
          <cell r="V476">
            <v>85.457799999999992</v>
          </cell>
        </row>
        <row r="477">
          <cell r="B477" t="str">
            <v>6</v>
          </cell>
          <cell r="C477" t="str">
            <v>MBAR203</v>
          </cell>
          <cell r="D477">
            <v>1</v>
          </cell>
          <cell r="E477" t="str">
            <v>BARRE GALVA EN T SUR MESURE 2M03</v>
          </cell>
          <cell r="F477">
            <v>34.299999999999997</v>
          </cell>
          <cell r="H477" t="str">
            <v>MBAR203</v>
          </cell>
          <cell r="I477">
            <v>39.5</v>
          </cell>
          <cell r="J477">
            <v>1</v>
          </cell>
          <cell r="K477">
            <v>39.5</v>
          </cell>
          <cell r="L477">
            <v>39.5</v>
          </cell>
          <cell r="M477">
            <v>39.5</v>
          </cell>
          <cell r="N477">
            <v>39.5</v>
          </cell>
          <cell r="O477">
            <v>39.5</v>
          </cell>
          <cell r="P477">
            <v>39.5</v>
          </cell>
          <cell r="Q477">
            <v>34.299999999999997</v>
          </cell>
          <cell r="R477">
            <v>59.25</v>
          </cell>
          <cell r="S477">
            <v>47.4</v>
          </cell>
          <cell r="T477">
            <v>34.299999999999997</v>
          </cell>
          <cell r="U477">
            <v>59.25</v>
          </cell>
          <cell r="V477">
            <v>47.4</v>
          </cell>
        </row>
        <row r="478">
          <cell r="B478" t="str">
            <v>MBAR166</v>
          </cell>
          <cell r="N478">
            <v>39.5</v>
          </cell>
          <cell r="O478">
            <v>39.5</v>
          </cell>
          <cell r="P478">
            <v>39.5</v>
          </cell>
          <cell r="T478">
            <v>34.299999999999997</v>
          </cell>
          <cell r="U478">
            <v>59.25</v>
          </cell>
          <cell r="V478">
            <v>47.4</v>
          </cell>
        </row>
        <row r="479">
          <cell r="B479" t="str">
            <v/>
          </cell>
          <cell r="C479" t="str">
            <v>MGRILLE5X5V4</v>
          </cell>
          <cell r="D479">
            <v>3</v>
          </cell>
          <cell r="E479" t="str">
            <v>GRILLE MAILLE 5X5 GALVA CAILLEBOTIS 1MX1.25M</v>
          </cell>
          <cell r="F479">
            <v>49.77</v>
          </cell>
          <cell r="H479" t="str">
            <v>MGRILLE5X5V4</v>
          </cell>
          <cell r="I479">
            <v>35.299999999999997</v>
          </cell>
          <cell r="J479">
            <v>1</v>
          </cell>
          <cell r="K479">
            <v>35.299999999999997</v>
          </cell>
          <cell r="L479">
            <v>35.299999999999997</v>
          </cell>
          <cell r="M479">
            <v>35.299999999999997</v>
          </cell>
          <cell r="N479">
            <v>105.89999999999999</v>
          </cell>
          <cell r="O479">
            <v>105.89999999999999</v>
          </cell>
          <cell r="P479">
            <v>105.89999999999999</v>
          </cell>
          <cell r="Q479">
            <v>49.77</v>
          </cell>
          <cell r="R479">
            <v>52.949999999999996</v>
          </cell>
          <cell r="S479">
            <v>52.949999999999996</v>
          </cell>
          <cell r="T479">
            <v>149.31</v>
          </cell>
          <cell r="U479">
            <v>158.85</v>
          </cell>
          <cell r="V479">
            <v>158.85</v>
          </cell>
        </row>
        <row r="480">
          <cell r="B480" t="str">
            <v/>
          </cell>
          <cell r="C480" t="str">
            <v>MGRILLE5X5V3</v>
          </cell>
          <cell r="D480">
            <v>9</v>
          </cell>
          <cell r="E480" t="str">
            <v>GRILLE MAILLE 5X5 GALVA CAILLEBOTIS 1MX1M</v>
          </cell>
          <cell r="F480">
            <v>40.47</v>
          </cell>
          <cell r="H480" t="str">
            <v>MGRILLE5X5V3</v>
          </cell>
          <cell r="I480">
            <v>28.7</v>
          </cell>
          <cell r="J480">
            <v>1</v>
          </cell>
          <cell r="K480">
            <v>28.7</v>
          </cell>
          <cell r="L480">
            <v>28.7</v>
          </cell>
          <cell r="M480">
            <v>28.7</v>
          </cell>
          <cell r="N480">
            <v>258.3</v>
          </cell>
          <cell r="O480">
            <v>258.3</v>
          </cell>
          <cell r="P480">
            <v>258.3</v>
          </cell>
          <cell r="Q480">
            <v>40.47</v>
          </cell>
          <cell r="R480">
            <v>43.05</v>
          </cell>
          <cell r="S480">
            <v>43.05</v>
          </cell>
          <cell r="T480">
            <v>364.23</v>
          </cell>
          <cell r="U480">
            <v>387.45</v>
          </cell>
          <cell r="V480">
            <v>387.45</v>
          </cell>
        </row>
        <row r="481">
          <cell r="B481" t="str">
            <v/>
          </cell>
          <cell r="C481" t="str">
            <v>MBAR303</v>
          </cell>
          <cell r="D481">
            <v>3</v>
          </cell>
          <cell r="E481" t="str">
            <v>BARRE GALVA EN T SUR MESURE 3M03</v>
          </cell>
          <cell r="F481">
            <v>68.17</v>
          </cell>
          <cell r="H481" t="str">
            <v>MBAR303</v>
          </cell>
          <cell r="I481">
            <v>48.69</v>
          </cell>
          <cell r="J481">
            <v>1</v>
          </cell>
          <cell r="K481">
            <v>48.69</v>
          </cell>
          <cell r="L481">
            <v>48.69</v>
          </cell>
          <cell r="M481">
            <v>48.69</v>
          </cell>
          <cell r="N481">
            <v>146.07</v>
          </cell>
          <cell r="O481">
            <v>146.07</v>
          </cell>
          <cell r="P481">
            <v>146.07</v>
          </cell>
          <cell r="Q481">
            <v>68.17</v>
          </cell>
          <cell r="R481">
            <v>73.034999999999997</v>
          </cell>
          <cell r="S481">
            <v>73.034999999999997</v>
          </cell>
          <cell r="T481">
            <v>204.51</v>
          </cell>
          <cell r="U481">
            <v>219.10499999999999</v>
          </cell>
          <cell r="V481">
            <v>219.10499999999999</v>
          </cell>
        </row>
        <row r="482">
          <cell r="B482" t="str">
            <v>KGRSP</v>
          </cell>
          <cell r="N482">
            <v>510.27</v>
          </cell>
          <cell r="O482">
            <v>510.27</v>
          </cell>
          <cell r="P482">
            <v>510.27</v>
          </cell>
          <cell r="T482">
            <v>718.05</v>
          </cell>
          <cell r="U482">
            <v>765.40499999999997</v>
          </cell>
          <cell r="V482">
            <v>765.40499999999997</v>
          </cell>
        </row>
        <row r="483">
          <cell r="B483" t="str">
            <v>AQUA</v>
          </cell>
          <cell r="C483" t="str">
            <v>CHASSE01</v>
          </cell>
          <cell r="D483">
            <v>1</v>
          </cell>
          <cell r="E483" t="str">
            <v>BASSIN DE CHASSE AQUATIRIS</v>
          </cell>
          <cell r="F483">
            <v>213</v>
          </cell>
          <cell r="H483" t="str">
            <v>CHASSE01</v>
          </cell>
          <cell r="I483">
            <v>142</v>
          </cell>
          <cell r="J483">
            <v>1</v>
          </cell>
          <cell r="K483">
            <v>142</v>
          </cell>
          <cell r="L483">
            <v>142</v>
          </cell>
          <cell r="M483">
            <v>142</v>
          </cell>
          <cell r="N483">
            <v>142</v>
          </cell>
          <cell r="O483">
            <v>142</v>
          </cell>
          <cell r="P483">
            <v>142</v>
          </cell>
          <cell r="Q483">
            <v>213</v>
          </cell>
          <cell r="R483">
            <v>213</v>
          </cell>
          <cell r="S483">
            <v>213</v>
          </cell>
          <cell r="T483">
            <v>213</v>
          </cell>
          <cell r="U483">
            <v>213</v>
          </cell>
          <cell r="V483">
            <v>213</v>
          </cell>
        </row>
        <row r="484">
          <cell r="B484" t="str">
            <v>AQUA</v>
          </cell>
          <cell r="C484" t="str">
            <v>flot01</v>
          </cell>
          <cell r="D484">
            <v>1</v>
          </cell>
          <cell r="E484" t="str">
            <v>FLOTTEUR DE CHASSE A AUGET BASCULANT</v>
          </cell>
          <cell r="F484">
            <v>24</v>
          </cell>
          <cell r="H484" t="str">
            <v>flot01</v>
          </cell>
          <cell r="I484">
            <v>16</v>
          </cell>
          <cell r="J484">
            <v>1</v>
          </cell>
          <cell r="K484">
            <v>16</v>
          </cell>
          <cell r="L484">
            <v>16</v>
          </cell>
          <cell r="M484">
            <v>16</v>
          </cell>
          <cell r="N484">
            <v>16</v>
          </cell>
          <cell r="O484">
            <v>16</v>
          </cell>
          <cell r="P484">
            <v>16</v>
          </cell>
          <cell r="Q484">
            <v>24</v>
          </cell>
          <cell r="R484">
            <v>24</v>
          </cell>
          <cell r="S484">
            <v>24</v>
          </cell>
          <cell r="T484">
            <v>24</v>
          </cell>
          <cell r="U484">
            <v>24</v>
          </cell>
          <cell r="V484">
            <v>24</v>
          </cell>
        </row>
        <row r="485">
          <cell r="B485" t="str">
            <v>AQUA</v>
          </cell>
          <cell r="C485" t="str">
            <v>ACCESSCHASSE</v>
          </cell>
          <cell r="D485">
            <v>1</v>
          </cell>
          <cell r="E485" t="str">
            <v>PORTE A BASCULE CHASSE + ACCESSOIRES</v>
          </cell>
          <cell r="F485">
            <v>90</v>
          </cell>
          <cell r="H485" t="str">
            <v>ACCESSCHASSE</v>
          </cell>
          <cell r="I485">
            <v>60</v>
          </cell>
          <cell r="J485">
            <v>1</v>
          </cell>
          <cell r="K485">
            <v>60</v>
          </cell>
          <cell r="L485">
            <v>60</v>
          </cell>
          <cell r="M485">
            <v>60</v>
          </cell>
          <cell r="N485">
            <v>60</v>
          </cell>
          <cell r="O485">
            <v>60</v>
          </cell>
          <cell r="P485">
            <v>60</v>
          </cell>
          <cell r="Q485">
            <v>90</v>
          </cell>
          <cell r="R485">
            <v>90</v>
          </cell>
          <cell r="S485">
            <v>90</v>
          </cell>
          <cell r="T485">
            <v>90</v>
          </cell>
          <cell r="U485">
            <v>90</v>
          </cell>
          <cell r="V485">
            <v>90</v>
          </cell>
        </row>
        <row r="486">
          <cell r="B486" t="str">
            <v>AQUA</v>
          </cell>
          <cell r="C486" t="str">
            <v>MJOI100</v>
          </cell>
          <cell r="D486">
            <v>1</v>
          </cell>
          <cell r="E486" t="str">
            <v>JOINT FORSHEDA D100</v>
          </cell>
          <cell r="F486">
            <v>4.87</v>
          </cell>
          <cell r="H486" t="str">
            <v>MJOI100</v>
          </cell>
          <cell r="I486">
            <v>0.94</v>
          </cell>
          <cell r="J486">
            <v>1</v>
          </cell>
          <cell r="K486">
            <v>0.94</v>
          </cell>
          <cell r="L486">
            <v>2.1800000000000002</v>
          </cell>
          <cell r="M486">
            <v>0.94</v>
          </cell>
          <cell r="N486">
            <v>0.94</v>
          </cell>
          <cell r="O486">
            <v>2.1800000000000002</v>
          </cell>
          <cell r="P486">
            <v>0.94</v>
          </cell>
          <cell r="Q486">
            <v>4.87</v>
          </cell>
          <cell r="R486">
            <v>4.9050000000000002</v>
          </cell>
          <cell r="S486">
            <v>2.1149999999999998</v>
          </cell>
          <cell r="T486">
            <v>4.87</v>
          </cell>
          <cell r="U486">
            <v>4.9050000000000002</v>
          </cell>
          <cell r="V486">
            <v>2.1149999999999998</v>
          </cell>
        </row>
        <row r="487">
          <cell r="B487" t="str">
            <v>AQUA</v>
          </cell>
          <cell r="C487" t="str">
            <v>M2TJ</v>
          </cell>
          <cell r="D487">
            <v>1</v>
          </cell>
          <cell r="E487" t="str">
            <v>MANCHON DILATATION FF PVC EVAC D100</v>
          </cell>
          <cell r="F487">
            <v>7</v>
          </cell>
          <cell r="H487" t="str">
            <v>M2TJ</v>
          </cell>
          <cell r="I487">
            <v>3.22</v>
          </cell>
          <cell r="J487">
            <v>1</v>
          </cell>
          <cell r="K487">
            <v>3.22</v>
          </cell>
          <cell r="L487">
            <v>3.22</v>
          </cell>
          <cell r="M487">
            <v>3.22</v>
          </cell>
          <cell r="N487">
            <v>3.22</v>
          </cell>
          <cell r="O487">
            <v>3.22</v>
          </cell>
          <cell r="P487">
            <v>3.22</v>
          </cell>
          <cell r="Q487">
            <v>8.0500000000000007</v>
          </cell>
          <cell r="R487">
            <v>8.0500000000000007</v>
          </cell>
          <cell r="S487">
            <v>8.0500000000000007</v>
          </cell>
          <cell r="T487">
            <v>8.0500000000000007</v>
          </cell>
          <cell r="U487">
            <v>8.0500000000000007</v>
          </cell>
          <cell r="V487">
            <v>8.0500000000000007</v>
          </cell>
        </row>
        <row r="488">
          <cell r="B488" t="str">
            <v>AQUA</v>
          </cell>
          <cell r="C488" t="str">
            <v>MOAT</v>
          </cell>
          <cell r="D488">
            <v>2.54</v>
          </cell>
          <cell r="E488" t="str">
            <v>MAIN D'OEUVRE ATELIER</v>
          </cell>
          <cell r="F488">
            <v>75</v>
          </cell>
          <cell r="H488" t="str">
            <v>MOAT</v>
          </cell>
          <cell r="I488">
            <v>50</v>
          </cell>
          <cell r="J488">
            <v>1</v>
          </cell>
          <cell r="K488">
            <v>50</v>
          </cell>
          <cell r="L488">
            <v>50</v>
          </cell>
          <cell r="M488">
            <v>50</v>
          </cell>
          <cell r="N488">
            <v>127</v>
          </cell>
          <cell r="O488">
            <v>127</v>
          </cell>
          <cell r="P488">
            <v>127</v>
          </cell>
          <cell r="Q488">
            <v>75</v>
          </cell>
          <cell r="R488">
            <v>75</v>
          </cell>
          <cell r="S488">
            <v>75</v>
          </cell>
          <cell r="T488">
            <v>190.5</v>
          </cell>
          <cell r="U488">
            <v>190.5</v>
          </cell>
          <cell r="V488">
            <v>190.5</v>
          </cell>
        </row>
        <row r="489">
          <cell r="B489" t="str">
            <v>CHASSEAQUA</v>
          </cell>
          <cell r="N489">
            <v>349.15999999999997</v>
          </cell>
          <cell r="O489">
            <v>350.4</v>
          </cell>
          <cell r="P489">
            <v>349.15999999999997</v>
          </cell>
          <cell r="T489">
            <v>530.42000000000007</v>
          </cell>
          <cell r="U489">
            <v>530.45499999999993</v>
          </cell>
          <cell r="V489">
            <v>527.66499999999996</v>
          </cell>
        </row>
        <row r="490">
          <cell r="B490" t="str">
            <v>CLAP</v>
          </cell>
          <cell r="C490" t="str">
            <v>1111011A</v>
          </cell>
          <cell r="D490">
            <v>0.25</v>
          </cell>
          <cell r="E490" t="str">
            <v>TUYAU PVC D 100</v>
          </cell>
          <cell r="F490">
            <v>2.85</v>
          </cell>
          <cell r="H490" t="str">
            <v>1111011A</v>
          </cell>
          <cell r="I490">
            <v>2.19</v>
          </cell>
          <cell r="J490">
            <v>1</v>
          </cell>
          <cell r="K490">
            <v>2.19</v>
          </cell>
          <cell r="L490">
            <v>2.19</v>
          </cell>
          <cell r="M490">
            <v>2.19</v>
          </cell>
          <cell r="N490">
            <v>0.54749999999999999</v>
          </cell>
          <cell r="O490">
            <v>0.54749999999999999</v>
          </cell>
          <cell r="P490">
            <v>0.54749999999999999</v>
          </cell>
          <cell r="Q490">
            <v>2.85</v>
          </cell>
          <cell r="R490">
            <v>2.9127000000000001</v>
          </cell>
          <cell r="S490">
            <v>2.9127000000000001</v>
          </cell>
          <cell r="T490">
            <v>0.71250000000000002</v>
          </cell>
          <cell r="U490">
            <v>0.72817500000000002</v>
          </cell>
          <cell r="V490">
            <v>0.72817500000000002</v>
          </cell>
        </row>
        <row r="491">
          <cell r="B491" t="str">
            <v>CLAP</v>
          </cell>
          <cell r="C491" t="str">
            <v>CLAPETINOX</v>
          </cell>
          <cell r="D491">
            <v>1</v>
          </cell>
          <cell r="E491" t="str">
            <v>CLAPET  INOX  AIMANTE DN 100</v>
          </cell>
          <cell r="F491">
            <v>630</v>
          </cell>
          <cell r="H491" t="str">
            <v>CLAPETINOX</v>
          </cell>
          <cell r="I491">
            <v>384</v>
          </cell>
          <cell r="J491">
            <v>1</v>
          </cell>
          <cell r="K491">
            <v>384</v>
          </cell>
          <cell r="L491">
            <v>384</v>
          </cell>
          <cell r="M491">
            <v>384</v>
          </cell>
          <cell r="N491">
            <v>384</v>
          </cell>
          <cell r="O491">
            <v>384</v>
          </cell>
          <cell r="P491">
            <v>384</v>
          </cell>
          <cell r="Q491">
            <v>630</v>
          </cell>
          <cell r="R491">
            <v>672</v>
          </cell>
          <cell r="S491">
            <v>672</v>
          </cell>
          <cell r="T491">
            <v>630</v>
          </cell>
          <cell r="U491">
            <v>672</v>
          </cell>
          <cell r="V491">
            <v>672</v>
          </cell>
        </row>
        <row r="492">
          <cell r="B492" t="str">
            <v>CLAP</v>
          </cell>
          <cell r="C492" t="str">
            <v>COL01</v>
          </cell>
          <cell r="D492">
            <v>2</v>
          </cell>
          <cell r="E492" t="str">
            <v>REGARD EN CUNETTE AVEC COUVERCLE</v>
          </cell>
          <cell r="F492">
            <v>107.62</v>
          </cell>
          <cell r="H492" t="str">
            <v>COL01</v>
          </cell>
          <cell r="I492">
            <v>58.9</v>
          </cell>
          <cell r="J492">
            <v>1</v>
          </cell>
          <cell r="K492">
            <v>58.9</v>
          </cell>
          <cell r="L492">
            <v>58.9</v>
          </cell>
          <cell r="M492">
            <v>58.9</v>
          </cell>
          <cell r="N492">
            <v>117.8</v>
          </cell>
          <cell r="O492">
            <v>117.8</v>
          </cell>
          <cell r="P492">
            <v>117.8</v>
          </cell>
          <cell r="Q492">
            <v>107.62</v>
          </cell>
          <cell r="R492">
            <v>117.8</v>
          </cell>
          <cell r="S492">
            <v>117.8</v>
          </cell>
          <cell r="T492">
            <v>215.24</v>
          </cell>
          <cell r="U492">
            <v>235.6</v>
          </cell>
          <cell r="V492">
            <v>235.6</v>
          </cell>
        </row>
        <row r="493">
          <cell r="B493" t="str">
            <v>CLAP</v>
          </cell>
          <cell r="C493" t="str">
            <v>ENFC45MF100</v>
          </cell>
          <cell r="D493">
            <v>1</v>
          </cell>
          <cell r="E493" t="str">
            <v>COUDE 45 PVC EVAC MF D100</v>
          </cell>
          <cell r="F493">
            <v>1.87</v>
          </cell>
          <cell r="H493" t="str">
            <v>ENFC45MF100</v>
          </cell>
          <cell r="I493">
            <v>1.1399999999999999</v>
          </cell>
          <cell r="J493">
            <v>1</v>
          </cell>
          <cell r="K493">
            <v>1.1399999999999999</v>
          </cell>
          <cell r="L493">
            <v>1.141</v>
          </cell>
          <cell r="M493">
            <v>1.141</v>
          </cell>
          <cell r="N493">
            <v>1.1399999999999999</v>
          </cell>
          <cell r="O493">
            <v>1.141</v>
          </cell>
          <cell r="P493">
            <v>1.141</v>
          </cell>
          <cell r="Q493">
            <v>2.06</v>
          </cell>
          <cell r="R493">
            <v>2.282</v>
          </cell>
          <cell r="S493">
            <v>2.282</v>
          </cell>
          <cell r="T493">
            <v>2.06</v>
          </cell>
          <cell r="U493">
            <v>2.282</v>
          </cell>
          <cell r="V493">
            <v>2.282</v>
          </cell>
        </row>
        <row r="494">
          <cell r="B494" t="str">
            <v>CLAP</v>
          </cell>
          <cell r="C494" t="str">
            <v>ENFCS45100</v>
          </cell>
          <cell r="D494">
            <v>1</v>
          </cell>
          <cell r="E494" t="str">
            <v>CULOTTE PVC EVAC 45 FF D100</v>
          </cell>
          <cell r="F494">
            <v>2.91</v>
          </cell>
          <cell r="H494" t="str">
            <v>ENFCS45100</v>
          </cell>
          <cell r="I494">
            <v>2.38</v>
          </cell>
          <cell r="J494">
            <v>1</v>
          </cell>
          <cell r="K494">
            <v>2.38</v>
          </cell>
          <cell r="L494">
            <v>2.3809999999999998</v>
          </cell>
          <cell r="M494">
            <v>2.2839999999999998</v>
          </cell>
          <cell r="N494">
            <v>2.38</v>
          </cell>
          <cell r="O494">
            <v>2.3809999999999998</v>
          </cell>
          <cell r="P494">
            <v>2.2839999999999998</v>
          </cell>
          <cell r="Q494">
            <v>3.13</v>
          </cell>
          <cell r="R494">
            <v>3.1667299999999998</v>
          </cell>
          <cell r="S494">
            <v>3.0377199999999998</v>
          </cell>
          <cell r="T494">
            <v>3.13</v>
          </cell>
          <cell r="U494">
            <v>3.1667299999999998</v>
          </cell>
          <cell r="V494">
            <v>3.0377199999999998</v>
          </cell>
        </row>
        <row r="495">
          <cell r="B495" t="str">
            <v>CLAP</v>
          </cell>
          <cell r="C495" t="str">
            <v>M2TJ</v>
          </cell>
          <cell r="D495">
            <v>3</v>
          </cell>
          <cell r="E495" t="str">
            <v>MANCHON DILATATION FF PVC EVAC D100</v>
          </cell>
          <cell r="F495">
            <v>7</v>
          </cell>
          <cell r="H495" t="str">
            <v>M2TJ</v>
          </cell>
          <cell r="I495">
            <v>3.22</v>
          </cell>
          <cell r="J495">
            <v>1</v>
          </cell>
          <cell r="K495">
            <v>3.22</v>
          </cell>
          <cell r="L495">
            <v>3.22</v>
          </cell>
          <cell r="M495">
            <v>3.22</v>
          </cell>
          <cell r="N495">
            <v>9.66</v>
          </cell>
          <cell r="O495">
            <v>9.66</v>
          </cell>
          <cell r="P495">
            <v>9.66</v>
          </cell>
          <cell r="Q495">
            <v>8.0500000000000007</v>
          </cell>
          <cell r="R495">
            <v>8.0500000000000007</v>
          </cell>
          <cell r="S495">
            <v>8.0500000000000007</v>
          </cell>
          <cell r="T495">
            <v>24.150000000000002</v>
          </cell>
          <cell r="U495">
            <v>24.150000000000002</v>
          </cell>
          <cell r="V495">
            <v>24.150000000000002</v>
          </cell>
        </row>
        <row r="496">
          <cell r="B496" t="str">
            <v>CLAP</v>
          </cell>
          <cell r="C496" t="str">
            <v>MJOI100</v>
          </cell>
          <cell r="D496">
            <v>3</v>
          </cell>
          <cell r="E496" t="str">
            <v>JOINT FORSHEDA D100</v>
          </cell>
          <cell r="F496">
            <v>4.87</v>
          </cell>
          <cell r="H496" t="str">
            <v>MJOI100</v>
          </cell>
          <cell r="I496">
            <v>0.94</v>
          </cell>
          <cell r="J496">
            <v>1</v>
          </cell>
          <cell r="K496">
            <v>0.94</v>
          </cell>
          <cell r="L496">
            <v>2.1800000000000002</v>
          </cell>
          <cell r="M496">
            <v>0.94</v>
          </cell>
          <cell r="N496">
            <v>2.82</v>
          </cell>
          <cell r="O496">
            <v>6.5400000000000009</v>
          </cell>
          <cell r="P496">
            <v>2.82</v>
          </cell>
          <cell r="Q496">
            <v>4.87</v>
          </cell>
          <cell r="R496">
            <v>4.9050000000000002</v>
          </cell>
          <cell r="S496">
            <v>2.1149999999999998</v>
          </cell>
          <cell r="T496">
            <v>14.61</v>
          </cell>
          <cell r="U496">
            <v>14.715</v>
          </cell>
          <cell r="V496">
            <v>6.3449999999999989</v>
          </cell>
        </row>
        <row r="497">
          <cell r="B497" t="str">
            <v>CLAP</v>
          </cell>
          <cell r="C497" t="str">
            <v>MOAT</v>
          </cell>
          <cell r="D497">
            <v>0.45</v>
          </cell>
          <cell r="E497" t="str">
            <v>MAIN D'OEUVRE ATELIER</v>
          </cell>
          <cell r="F497">
            <v>75</v>
          </cell>
          <cell r="H497" t="str">
            <v>MOAT</v>
          </cell>
          <cell r="I497">
            <v>50</v>
          </cell>
          <cell r="J497">
            <v>1</v>
          </cell>
          <cell r="K497">
            <v>50</v>
          </cell>
          <cell r="L497">
            <v>50</v>
          </cell>
          <cell r="M497">
            <v>50</v>
          </cell>
          <cell r="N497">
            <v>22.5</v>
          </cell>
          <cell r="O497">
            <v>22.5</v>
          </cell>
          <cell r="P497">
            <v>22.5</v>
          </cell>
          <cell r="Q497">
            <v>75</v>
          </cell>
          <cell r="R497">
            <v>75</v>
          </cell>
          <cell r="S497">
            <v>75</v>
          </cell>
          <cell r="T497">
            <v>33.75</v>
          </cell>
          <cell r="U497">
            <v>33.75</v>
          </cell>
          <cell r="V497">
            <v>33.75</v>
          </cell>
        </row>
        <row r="498">
          <cell r="B498" t="str">
            <v>CHASSECLAP</v>
          </cell>
          <cell r="N498">
            <v>540.84750000000008</v>
          </cell>
          <cell r="O498">
            <v>544.56949999999995</v>
          </cell>
          <cell r="P498">
            <v>540.75250000000005</v>
          </cell>
          <cell r="T498">
            <v>923.65249999999992</v>
          </cell>
          <cell r="U498">
            <v>986.39190500000007</v>
          </cell>
          <cell r="V498">
            <v>977.89289500000007</v>
          </cell>
        </row>
        <row r="499">
          <cell r="B499" t="str">
            <v>L20</v>
          </cell>
          <cell r="C499" t="str">
            <v>MOAT</v>
          </cell>
          <cell r="D499">
            <v>0.01</v>
          </cell>
          <cell r="E499" t="str">
            <v>MAIN D'OEUVRE ATELIER</v>
          </cell>
          <cell r="F499">
            <v>75</v>
          </cell>
          <cell r="H499" t="str">
            <v>MOAT</v>
          </cell>
          <cell r="I499">
            <v>50</v>
          </cell>
          <cell r="J499">
            <v>1</v>
          </cell>
          <cell r="K499">
            <v>50</v>
          </cell>
          <cell r="L499">
            <v>50</v>
          </cell>
          <cell r="M499">
            <v>50</v>
          </cell>
          <cell r="N499">
            <v>0.5</v>
          </cell>
          <cell r="O499">
            <v>0.5</v>
          </cell>
          <cell r="P499">
            <v>0.5</v>
          </cell>
          <cell r="Q499">
            <v>75</v>
          </cell>
          <cell r="R499">
            <v>75</v>
          </cell>
          <cell r="S499">
            <v>75</v>
          </cell>
          <cell r="T499">
            <v>0.75</v>
          </cell>
          <cell r="U499">
            <v>0.75</v>
          </cell>
          <cell r="V499">
            <v>0.75</v>
          </cell>
        </row>
        <row r="500">
          <cell r="B500" t="str">
            <v>MPVC50L20</v>
          </cell>
          <cell r="N500">
            <v>0.5</v>
          </cell>
          <cell r="O500">
            <v>0.5</v>
          </cell>
          <cell r="P500">
            <v>0.5</v>
          </cell>
          <cell r="T500">
            <v>0.75</v>
          </cell>
          <cell r="U500">
            <v>0.75</v>
          </cell>
          <cell r="V500">
            <v>0.75</v>
          </cell>
        </row>
        <row r="501">
          <cell r="B501" t="str">
            <v>L16</v>
          </cell>
          <cell r="C501" t="str">
            <v>MOAT</v>
          </cell>
          <cell r="D501">
            <v>0.01</v>
          </cell>
          <cell r="E501" t="str">
            <v>MAIN D'OEUVRE ATELIER</v>
          </cell>
          <cell r="F501">
            <v>75</v>
          </cell>
          <cell r="H501" t="str">
            <v>MOAT</v>
          </cell>
          <cell r="I501">
            <v>50</v>
          </cell>
          <cell r="J501">
            <v>1</v>
          </cell>
          <cell r="K501">
            <v>50</v>
          </cell>
          <cell r="L501">
            <v>50</v>
          </cell>
          <cell r="M501">
            <v>50</v>
          </cell>
          <cell r="N501">
            <v>0.5</v>
          </cell>
          <cell r="O501">
            <v>0.5</v>
          </cell>
          <cell r="P501">
            <v>0.5</v>
          </cell>
          <cell r="Q501">
            <v>75</v>
          </cell>
          <cell r="R501">
            <v>75</v>
          </cell>
          <cell r="S501">
            <v>75</v>
          </cell>
          <cell r="T501">
            <v>0.75</v>
          </cell>
          <cell r="U501">
            <v>0.75</v>
          </cell>
          <cell r="V501">
            <v>0.75</v>
          </cell>
        </row>
        <row r="502">
          <cell r="B502" t="str">
            <v>MPVC50L16</v>
          </cell>
          <cell r="N502">
            <v>0.5</v>
          </cell>
          <cell r="O502">
            <v>0.5</v>
          </cell>
          <cell r="P502">
            <v>0.5</v>
          </cell>
          <cell r="T502">
            <v>0.75</v>
          </cell>
          <cell r="U502">
            <v>0.75</v>
          </cell>
          <cell r="V502">
            <v>0.75</v>
          </cell>
        </row>
        <row r="503">
          <cell r="B503" t="str">
            <v>L10</v>
          </cell>
          <cell r="C503" t="str">
            <v>MOAT</v>
          </cell>
          <cell r="D503">
            <v>0.01</v>
          </cell>
          <cell r="E503" t="str">
            <v>MAIN D'OEUVRE ATELIER</v>
          </cell>
          <cell r="F503">
            <v>75</v>
          </cell>
          <cell r="H503" t="str">
            <v>MOAT</v>
          </cell>
          <cell r="I503">
            <v>50</v>
          </cell>
          <cell r="J503">
            <v>1</v>
          </cell>
          <cell r="K503">
            <v>50</v>
          </cell>
          <cell r="L503">
            <v>50</v>
          </cell>
          <cell r="M503">
            <v>50</v>
          </cell>
          <cell r="N503">
            <v>0.5</v>
          </cell>
          <cell r="O503">
            <v>0.5</v>
          </cell>
          <cell r="P503">
            <v>0.5</v>
          </cell>
          <cell r="Q503">
            <v>75</v>
          </cell>
          <cell r="R503">
            <v>75</v>
          </cell>
          <cell r="S503">
            <v>75</v>
          </cell>
          <cell r="T503">
            <v>0.75</v>
          </cell>
          <cell r="U503">
            <v>0.75</v>
          </cell>
          <cell r="V503">
            <v>0.75</v>
          </cell>
        </row>
        <row r="504">
          <cell r="B504" t="str">
            <v>MPVC50L10</v>
          </cell>
          <cell r="N504">
            <v>0.5</v>
          </cell>
          <cell r="O504">
            <v>0.5</v>
          </cell>
          <cell r="P504">
            <v>0.5</v>
          </cell>
          <cell r="T504">
            <v>0.75</v>
          </cell>
          <cell r="U504">
            <v>0.75</v>
          </cell>
          <cell r="V504">
            <v>0.75</v>
          </cell>
        </row>
        <row r="505">
          <cell r="B505" t="str">
            <v>01</v>
          </cell>
          <cell r="C505">
            <v>490743</v>
          </cell>
          <cell r="D505">
            <v>0.18</v>
          </cell>
          <cell r="E505" t="str">
            <v>JOINT PROFILE T1</v>
          </cell>
          <cell r="F505">
            <v>2.89</v>
          </cell>
          <cell r="H505">
            <v>490743</v>
          </cell>
          <cell r="I505">
            <v>1.93</v>
          </cell>
          <cell r="J505">
            <v>1</v>
          </cell>
          <cell r="K505">
            <v>1.93</v>
          </cell>
          <cell r="L505">
            <v>1.9279999999999999</v>
          </cell>
          <cell r="M505">
            <v>1.9279999999999999</v>
          </cell>
          <cell r="N505">
            <v>0.34739999999999999</v>
          </cell>
          <cell r="O505">
            <v>0.34703999999999996</v>
          </cell>
          <cell r="P505">
            <v>0.34703999999999996</v>
          </cell>
          <cell r="Q505">
            <v>2.89</v>
          </cell>
          <cell r="R505">
            <v>2.8919999999999999</v>
          </cell>
          <cell r="S505">
            <v>2.8919999999999999</v>
          </cell>
          <cell r="T505">
            <v>0.5202</v>
          </cell>
          <cell r="U505">
            <v>0.52055999999999991</v>
          </cell>
          <cell r="V505">
            <v>0.52055999999999991</v>
          </cell>
        </row>
        <row r="506">
          <cell r="B506" t="str">
            <v>01</v>
          </cell>
          <cell r="C506">
            <v>490749</v>
          </cell>
          <cell r="D506">
            <v>0.43</v>
          </cell>
          <cell r="E506" t="str">
            <v xml:space="preserve">JOINT PROFILE T7 </v>
          </cell>
          <cell r="F506">
            <v>2.4500000000000002</v>
          </cell>
          <cell r="H506">
            <v>490749</v>
          </cell>
          <cell r="I506">
            <v>1.63</v>
          </cell>
          <cell r="J506">
            <v>1</v>
          </cell>
          <cell r="K506">
            <v>1.63</v>
          </cell>
          <cell r="L506">
            <v>1.6319999999999999</v>
          </cell>
          <cell r="M506">
            <v>1.6319999999999999</v>
          </cell>
          <cell r="N506">
            <v>0.70089999999999997</v>
          </cell>
          <cell r="O506">
            <v>0.70175999999999994</v>
          </cell>
          <cell r="P506">
            <v>0.70175999999999994</v>
          </cell>
          <cell r="Q506">
            <v>2.4500000000000002</v>
          </cell>
          <cell r="R506">
            <v>2.448</v>
          </cell>
          <cell r="S506">
            <v>2.448</v>
          </cell>
          <cell r="T506">
            <v>1.0535000000000001</v>
          </cell>
          <cell r="U506">
            <v>1.05264</v>
          </cell>
          <cell r="V506">
            <v>1.05264</v>
          </cell>
        </row>
        <row r="507">
          <cell r="B507" t="str">
            <v>01</v>
          </cell>
          <cell r="C507" t="str">
            <v>DIG01</v>
          </cell>
          <cell r="D507">
            <v>1</v>
          </cell>
          <cell r="E507" t="str">
            <v>REGARD GRAVITAIRE DOUBLE SORTIE + COUVERCLE</v>
          </cell>
          <cell r="F507">
            <v>105.96</v>
          </cell>
          <cell r="H507" t="str">
            <v>DIG01</v>
          </cell>
          <cell r="I507">
            <v>58</v>
          </cell>
          <cell r="J507">
            <v>1</v>
          </cell>
          <cell r="K507">
            <v>58</v>
          </cell>
          <cell r="L507">
            <v>58</v>
          </cell>
          <cell r="M507">
            <v>58</v>
          </cell>
          <cell r="N507">
            <v>58</v>
          </cell>
          <cell r="O507">
            <v>58</v>
          </cell>
          <cell r="P507">
            <v>58</v>
          </cell>
          <cell r="Q507">
            <v>105.96</v>
          </cell>
          <cell r="R507">
            <v>116</v>
          </cell>
          <cell r="S507">
            <v>116</v>
          </cell>
          <cell r="T507">
            <v>105.96</v>
          </cell>
          <cell r="U507">
            <v>116</v>
          </cell>
          <cell r="V507">
            <v>116</v>
          </cell>
        </row>
        <row r="508">
          <cell r="B508" t="str">
            <v>01</v>
          </cell>
          <cell r="C508" t="str">
            <v>M2TJ</v>
          </cell>
          <cell r="D508">
            <v>2</v>
          </cell>
          <cell r="E508" t="str">
            <v>MANCHON DILATATION FF PVC EVAC D100</v>
          </cell>
          <cell r="F508">
            <v>7</v>
          </cell>
          <cell r="H508" t="str">
            <v>M2TJ</v>
          </cell>
          <cell r="I508">
            <v>3.22</v>
          </cell>
          <cell r="J508">
            <v>1</v>
          </cell>
          <cell r="K508">
            <v>3.22</v>
          </cell>
          <cell r="L508">
            <v>3.22</v>
          </cell>
          <cell r="M508">
            <v>3.22</v>
          </cell>
          <cell r="N508">
            <v>6.44</v>
          </cell>
          <cell r="O508">
            <v>6.44</v>
          </cell>
          <cell r="P508">
            <v>6.44</v>
          </cell>
          <cell r="Q508">
            <v>8.0500000000000007</v>
          </cell>
          <cell r="R508">
            <v>8.0500000000000007</v>
          </cell>
          <cell r="S508">
            <v>8.0500000000000007</v>
          </cell>
          <cell r="T508">
            <v>16.100000000000001</v>
          </cell>
          <cell r="U508">
            <v>16.100000000000001</v>
          </cell>
          <cell r="V508">
            <v>16.100000000000001</v>
          </cell>
        </row>
        <row r="509">
          <cell r="B509" t="str">
            <v>01</v>
          </cell>
          <cell r="C509" t="str">
            <v>MJOI100</v>
          </cell>
          <cell r="D509">
            <v>1</v>
          </cell>
          <cell r="E509" t="str">
            <v>JOINT FORSHEDA D100</v>
          </cell>
          <cell r="F509">
            <v>4.87</v>
          </cell>
          <cell r="H509" t="str">
            <v>MJOI100</v>
          </cell>
          <cell r="I509">
            <v>0.94</v>
          </cell>
          <cell r="J509">
            <v>1</v>
          </cell>
          <cell r="K509">
            <v>0.94</v>
          </cell>
          <cell r="L509">
            <v>2.1800000000000002</v>
          </cell>
          <cell r="M509">
            <v>0.94</v>
          </cell>
          <cell r="N509">
            <v>0.94</v>
          </cell>
          <cell r="O509">
            <v>2.1800000000000002</v>
          </cell>
          <cell r="P509">
            <v>0.94</v>
          </cell>
          <cell r="Q509">
            <v>4.87</v>
          </cell>
          <cell r="R509">
            <v>4.9050000000000002</v>
          </cell>
          <cell r="S509">
            <v>2.1149999999999998</v>
          </cell>
          <cell r="T509">
            <v>4.87</v>
          </cell>
          <cell r="U509">
            <v>4.9050000000000002</v>
          </cell>
          <cell r="V509">
            <v>2.1149999999999998</v>
          </cell>
        </row>
        <row r="510">
          <cell r="B510" t="str">
            <v>01</v>
          </cell>
          <cell r="C510" t="str">
            <v>MOAT</v>
          </cell>
          <cell r="D510">
            <v>0.24</v>
          </cell>
          <cell r="E510" t="str">
            <v>MAIN D'OEUVRE ATELIER</v>
          </cell>
          <cell r="F510">
            <v>75</v>
          </cell>
          <cell r="H510" t="str">
            <v>MOAT</v>
          </cell>
          <cell r="I510">
            <v>50</v>
          </cell>
          <cell r="J510">
            <v>1</v>
          </cell>
          <cell r="K510">
            <v>50</v>
          </cell>
          <cell r="L510">
            <v>50</v>
          </cell>
          <cell r="M510">
            <v>50</v>
          </cell>
          <cell r="N510">
            <v>12</v>
          </cell>
          <cell r="O510">
            <v>12</v>
          </cell>
          <cell r="P510">
            <v>12</v>
          </cell>
          <cell r="Q510">
            <v>75</v>
          </cell>
          <cell r="R510">
            <v>75</v>
          </cell>
          <cell r="S510">
            <v>75</v>
          </cell>
          <cell r="T510">
            <v>18</v>
          </cell>
          <cell r="U510">
            <v>18</v>
          </cell>
          <cell r="V510">
            <v>18</v>
          </cell>
        </row>
        <row r="511">
          <cell r="B511" t="str">
            <v>01</v>
          </cell>
          <cell r="C511" t="str">
            <v>MVANINOX</v>
          </cell>
          <cell r="D511">
            <v>1</v>
          </cell>
          <cell r="E511" t="str">
            <v>VANNE INOX</v>
          </cell>
          <cell r="F511">
            <v>38.549999999999997</v>
          </cell>
          <cell r="H511" t="str">
            <v>MVANINOX</v>
          </cell>
          <cell r="I511">
            <v>45.5</v>
          </cell>
          <cell r="J511">
            <v>1</v>
          </cell>
          <cell r="K511">
            <v>45.5</v>
          </cell>
          <cell r="L511">
            <v>45.5</v>
          </cell>
          <cell r="M511">
            <v>45.5</v>
          </cell>
          <cell r="N511">
            <v>45.5</v>
          </cell>
          <cell r="O511">
            <v>45.5</v>
          </cell>
          <cell r="P511">
            <v>45.5</v>
          </cell>
          <cell r="Q511">
            <v>38.549999999999997</v>
          </cell>
          <cell r="R511">
            <v>56.875</v>
          </cell>
          <cell r="S511">
            <v>56.875</v>
          </cell>
          <cell r="T511">
            <v>38.549999999999997</v>
          </cell>
          <cell r="U511">
            <v>56.875</v>
          </cell>
          <cell r="V511">
            <v>56.875</v>
          </cell>
        </row>
        <row r="512">
          <cell r="B512" t="str">
            <v>KITDIG01</v>
          </cell>
          <cell r="N512">
            <v>123.92829999999999</v>
          </cell>
          <cell r="O512">
            <v>125.1688</v>
          </cell>
          <cell r="P512">
            <v>123.9288</v>
          </cell>
          <cell r="T512">
            <v>185.05369999999999</v>
          </cell>
          <cell r="U512">
            <v>213.45320000000001</v>
          </cell>
          <cell r="V512">
            <v>210.66320000000002</v>
          </cell>
        </row>
        <row r="513">
          <cell r="B513" t="str">
            <v/>
          </cell>
          <cell r="C513" t="str">
            <v>EF75632</v>
          </cell>
          <cell r="D513">
            <v>1</v>
          </cell>
          <cell r="E513" t="str">
            <v>EMBOUT ADAPTATION 75X63X2</v>
          </cell>
          <cell r="F513">
            <v>1.18</v>
          </cell>
          <cell r="H513" t="str">
            <v>EF75632</v>
          </cell>
          <cell r="I513">
            <v>1.03</v>
          </cell>
          <cell r="J513">
            <v>1</v>
          </cell>
          <cell r="K513">
            <v>1.03</v>
          </cell>
          <cell r="L513">
            <v>1.0329999999999999</v>
          </cell>
          <cell r="M513">
            <v>1.0329999999999999</v>
          </cell>
          <cell r="N513">
            <v>1.03</v>
          </cell>
          <cell r="O513">
            <v>1.0329999999999999</v>
          </cell>
          <cell r="P513">
            <v>1.0329999999999999</v>
          </cell>
          <cell r="Q513">
            <v>1.18</v>
          </cell>
          <cell r="R513">
            <v>1.2912499999999998</v>
          </cell>
          <cell r="S513">
            <v>1.2912499999999998</v>
          </cell>
          <cell r="T513">
            <v>1.18</v>
          </cell>
          <cell r="U513">
            <v>1.2912499999999998</v>
          </cell>
          <cell r="V513">
            <v>1.2912499999999998</v>
          </cell>
        </row>
        <row r="514">
          <cell r="B514" t="str">
            <v/>
          </cell>
          <cell r="C514" t="str">
            <v>MOAT</v>
          </cell>
          <cell r="D514">
            <v>0.06</v>
          </cell>
          <cell r="E514" t="str">
            <v>MAIN D'OEUVRE ATELIER</v>
          </cell>
          <cell r="F514">
            <v>75</v>
          </cell>
          <cell r="H514" t="str">
            <v>MOAT</v>
          </cell>
          <cell r="I514">
            <v>50</v>
          </cell>
          <cell r="J514">
            <v>1</v>
          </cell>
          <cell r="K514">
            <v>50</v>
          </cell>
          <cell r="L514">
            <v>50</v>
          </cell>
          <cell r="M514">
            <v>50</v>
          </cell>
          <cell r="N514">
            <v>3</v>
          </cell>
          <cell r="O514">
            <v>3</v>
          </cell>
          <cell r="P514">
            <v>3</v>
          </cell>
          <cell r="Q514">
            <v>75</v>
          </cell>
          <cell r="R514">
            <v>75</v>
          </cell>
          <cell r="S514">
            <v>75</v>
          </cell>
          <cell r="T514">
            <v>4.5</v>
          </cell>
          <cell r="U514">
            <v>4.5</v>
          </cell>
          <cell r="V514">
            <v>4.5</v>
          </cell>
        </row>
        <row r="515">
          <cell r="B515" t="str">
            <v/>
          </cell>
          <cell r="C515" t="str">
            <v>URT632</v>
          </cell>
          <cell r="D515">
            <v>1</v>
          </cell>
          <cell r="E515" t="str">
            <v>RACCORD TARAUDE COMPRESSION _ 63X2'</v>
          </cell>
          <cell r="F515">
            <v>5.22</v>
          </cell>
          <cell r="H515" t="str">
            <v>URT632</v>
          </cell>
          <cell r="I515">
            <v>3.68</v>
          </cell>
          <cell r="J515">
            <v>1</v>
          </cell>
          <cell r="K515">
            <v>3.68</v>
          </cell>
          <cell r="L515">
            <v>3.6829999999999998</v>
          </cell>
          <cell r="M515">
            <v>4.0880000000000001</v>
          </cell>
          <cell r="N515">
            <v>3.68</v>
          </cell>
          <cell r="O515">
            <v>3.6829999999999998</v>
          </cell>
          <cell r="P515">
            <v>4.0880000000000001</v>
          </cell>
          <cell r="Q515">
            <v>5.22</v>
          </cell>
          <cell r="R515">
            <v>5.5244999999999997</v>
          </cell>
          <cell r="S515">
            <v>6.1319999999999997</v>
          </cell>
          <cell r="T515">
            <v>5.22</v>
          </cell>
          <cell r="U515">
            <v>5.5244999999999997</v>
          </cell>
          <cell r="V515">
            <v>6.1319999999999997</v>
          </cell>
        </row>
        <row r="516">
          <cell r="B516" t="str">
            <v>MRAC63</v>
          </cell>
          <cell r="N516">
            <v>7.7100000000000009</v>
          </cell>
          <cell r="O516">
            <v>7.7159999999999993</v>
          </cell>
          <cell r="P516">
            <v>8.1209999999999987</v>
          </cell>
          <cell r="T516">
            <v>10.899999999999999</v>
          </cell>
          <cell r="U516">
            <v>11.31575</v>
          </cell>
          <cell r="V516">
            <v>11.923249999999999</v>
          </cell>
        </row>
        <row r="517">
          <cell r="B517" t="str">
            <v/>
          </cell>
          <cell r="C517" t="str">
            <v>EF63502</v>
          </cell>
          <cell r="D517">
            <v>1</v>
          </cell>
          <cell r="E517" t="str">
            <v>EMBOUT ADAPTATION 63X50X2</v>
          </cell>
          <cell r="F517">
            <v>0.77</v>
          </cell>
          <cell r="H517" t="str">
            <v>EF63502</v>
          </cell>
          <cell r="I517">
            <v>0.61</v>
          </cell>
          <cell r="J517">
            <v>1</v>
          </cell>
          <cell r="K517">
            <v>0.61</v>
          </cell>
          <cell r="L517">
            <v>0.61299999999999999</v>
          </cell>
          <cell r="M517">
            <v>0.67400000000000004</v>
          </cell>
          <cell r="N517">
            <v>0.61</v>
          </cell>
          <cell r="O517">
            <v>0.61299999999999999</v>
          </cell>
          <cell r="P517">
            <v>0.67400000000000004</v>
          </cell>
          <cell r="Q517">
            <v>0.77</v>
          </cell>
          <cell r="R517">
            <v>0.81529000000000007</v>
          </cell>
          <cell r="S517">
            <v>0.89642000000000011</v>
          </cell>
          <cell r="T517">
            <v>0.77</v>
          </cell>
          <cell r="U517">
            <v>0.81529000000000007</v>
          </cell>
          <cell r="V517">
            <v>0.89642000000000011</v>
          </cell>
        </row>
        <row r="518">
          <cell r="B518" t="str">
            <v/>
          </cell>
          <cell r="C518" t="str">
            <v>MOAT</v>
          </cell>
          <cell r="D518">
            <v>0.06</v>
          </cell>
          <cell r="E518" t="str">
            <v>MAIN D'OEUVRE ATELIER</v>
          </cell>
          <cell r="F518">
            <v>75</v>
          </cell>
          <cell r="H518" t="str">
            <v>MOAT</v>
          </cell>
          <cell r="I518">
            <v>50</v>
          </cell>
          <cell r="J518">
            <v>1</v>
          </cell>
          <cell r="K518">
            <v>50</v>
          </cell>
          <cell r="L518">
            <v>50</v>
          </cell>
          <cell r="M518">
            <v>50</v>
          </cell>
          <cell r="N518">
            <v>3</v>
          </cell>
          <cell r="O518">
            <v>3</v>
          </cell>
          <cell r="P518">
            <v>3</v>
          </cell>
          <cell r="Q518">
            <v>75</v>
          </cell>
          <cell r="R518">
            <v>75</v>
          </cell>
          <cell r="S518">
            <v>75</v>
          </cell>
          <cell r="T518">
            <v>4.5</v>
          </cell>
          <cell r="U518">
            <v>4.5</v>
          </cell>
          <cell r="V518">
            <v>4.5</v>
          </cell>
        </row>
        <row r="519">
          <cell r="B519" t="str">
            <v/>
          </cell>
          <cell r="C519" t="str">
            <v>URT502</v>
          </cell>
          <cell r="D519">
            <v>1</v>
          </cell>
          <cell r="E519" t="str">
            <v>RACCORD TARAUDE COMPRESSION _ 50X2'</v>
          </cell>
          <cell r="F519">
            <v>3.24</v>
          </cell>
          <cell r="H519" t="str">
            <v>URT502</v>
          </cell>
          <cell r="I519">
            <v>2.35</v>
          </cell>
          <cell r="J519">
            <v>1</v>
          </cell>
          <cell r="K519">
            <v>2.35</v>
          </cell>
          <cell r="L519">
            <v>2.351</v>
          </cell>
          <cell r="M519">
            <v>2.61</v>
          </cell>
          <cell r="N519">
            <v>2.35</v>
          </cell>
          <cell r="O519">
            <v>2.351</v>
          </cell>
          <cell r="P519">
            <v>2.61</v>
          </cell>
          <cell r="Q519">
            <v>3.24</v>
          </cell>
          <cell r="R519">
            <v>3.5265</v>
          </cell>
          <cell r="S519">
            <v>3.915</v>
          </cell>
          <cell r="T519">
            <v>3.24</v>
          </cell>
          <cell r="U519">
            <v>3.5265</v>
          </cell>
          <cell r="V519">
            <v>3.915</v>
          </cell>
        </row>
        <row r="520">
          <cell r="B520" t="str">
            <v>MRAC50</v>
          </cell>
          <cell r="N520">
            <v>5.96</v>
          </cell>
          <cell r="O520">
            <v>5.9640000000000004</v>
          </cell>
          <cell r="P520">
            <v>6.2839999999999998</v>
          </cell>
          <cell r="T520">
            <v>8.51</v>
          </cell>
          <cell r="U520">
            <v>8.8417899999999996</v>
          </cell>
          <cell r="V520">
            <v>9.31142</v>
          </cell>
        </row>
        <row r="521">
          <cell r="B521" t="str">
            <v>HD63</v>
          </cell>
          <cell r="C521" t="str">
            <v>SOROFLEX63/25</v>
          </cell>
          <cell r="D521">
            <v>0.6</v>
          </cell>
          <cell r="E521" t="str">
            <v>COURONNE PVC SOUPLE D63 25M</v>
          </cell>
          <cell r="F521">
            <v>94.25</v>
          </cell>
          <cell r="H521" t="str">
            <v>SOROFLEX63/25</v>
          </cell>
          <cell r="I521">
            <v>5.38</v>
          </cell>
          <cell r="J521">
            <v>0.04</v>
          </cell>
          <cell r="K521">
            <v>134.5</v>
          </cell>
          <cell r="L521">
            <v>5.37</v>
          </cell>
          <cell r="M521">
            <v>5.37</v>
          </cell>
          <cell r="N521">
            <v>80.7</v>
          </cell>
          <cell r="O521">
            <v>3.222</v>
          </cell>
          <cell r="P521">
            <v>3.222</v>
          </cell>
          <cell r="Q521">
            <v>94.25</v>
          </cell>
          <cell r="R521">
            <v>7.1421000000000001</v>
          </cell>
          <cell r="S521">
            <v>7.1421000000000001</v>
          </cell>
          <cell r="T521">
            <v>56.55</v>
          </cell>
          <cell r="U521">
            <v>4.2852600000000001</v>
          </cell>
          <cell r="V521">
            <v>4.2852600000000001</v>
          </cell>
        </row>
        <row r="522">
          <cell r="B522" t="str">
            <v>HD63</v>
          </cell>
          <cell r="C522" t="str">
            <v>UM63</v>
          </cell>
          <cell r="D522">
            <v>1</v>
          </cell>
          <cell r="E522" t="str">
            <v>MANCHON A COMPRESSION PE/PVC</v>
          </cell>
          <cell r="F522">
            <v>12.04</v>
          </cell>
          <cell r="H522" t="str">
            <v>UM63</v>
          </cell>
          <cell r="I522">
            <v>5.05</v>
          </cell>
          <cell r="J522">
            <v>1</v>
          </cell>
          <cell r="K522">
            <v>5.05</v>
          </cell>
          <cell r="L522">
            <v>5.0540000000000003</v>
          </cell>
          <cell r="M522">
            <v>5.61</v>
          </cell>
          <cell r="N522">
            <v>5.05</v>
          </cell>
          <cell r="O522">
            <v>5.0540000000000003</v>
          </cell>
          <cell r="P522">
            <v>5.61</v>
          </cell>
          <cell r="Q522">
            <v>12.04</v>
          </cell>
          <cell r="R522">
            <v>12.635000000000002</v>
          </cell>
          <cell r="S522">
            <v>14.025</v>
          </cell>
          <cell r="T522">
            <v>12.04</v>
          </cell>
          <cell r="U522">
            <v>12.635000000000002</v>
          </cell>
          <cell r="V522">
            <v>14.025</v>
          </cell>
        </row>
        <row r="523">
          <cell r="B523" t="str">
            <v>HD63</v>
          </cell>
          <cell r="C523" t="str">
            <v>MOAT</v>
          </cell>
          <cell r="D523">
            <v>0.1</v>
          </cell>
          <cell r="E523" t="str">
            <v>MAIN D'OEUVRE ATELIER</v>
          </cell>
          <cell r="F523">
            <v>75</v>
          </cell>
          <cell r="H523" t="str">
            <v>MOAT</v>
          </cell>
          <cell r="I523">
            <v>50</v>
          </cell>
          <cell r="J523">
            <v>1</v>
          </cell>
          <cell r="K523">
            <v>50</v>
          </cell>
          <cell r="L523">
            <v>50</v>
          </cell>
          <cell r="M523">
            <v>50</v>
          </cell>
          <cell r="N523">
            <v>5</v>
          </cell>
          <cell r="O523">
            <v>5</v>
          </cell>
          <cell r="P523">
            <v>5</v>
          </cell>
          <cell r="Q523">
            <v>75</v>
          </cell>
          <cell r="R523">
            <v>75</v>
          </cell>
          <cell r="S523">
            <v>75</v>
          </cell>
          <cell r="T523">
            <v>7.5</v>
          </cell>
          <cell r="U523">
            <v>7.5</v>
          </cell>
          <cell r="V523">
            <v>7.5</v>
          </cell>
        </row>
        <row r="524">
          <cell r="B524" t="str">
            <v>HD63</v>
          </cell>
          <cell r="C524" t="str">
            <v>URT632</v>
          </cell>
          <cell r="D524">
            <v>1</v>
          </cell>
          <cell r="E524" t="str">
            <v>RACCORD TARAUDE COMPRESSION _ 63X2'</v>
          </cell>
          <cell r="F524">
            <v>5.22</v>
          </cell>
          <cell r="H524" t="str">
            <v>URT632</v>
          </cell>
          <cell r="I524">
            <v>3.68</v>
          </cell>
          <cell r="J524">
            <v>1</v>
          </cell>
          <cell r="K524">
            <v>3.68</v>
          </cell>
          <cell r="L524">
            <v>3.6829999999999998</v>
          </cell>
          <cell r="M524">
            <v>4.0880000000000001</v>
          </cell>
          <cell r="N524">
            <v>3.68</v>
          </cell>
          <cell r="O524">
            <v>3.6829999999999998</v>
          </cell>
          <cell r="P524">
            <v>4.0880000000000001</v>
          </cell>
          <cell r="Q524">
            <v>5.22</v>
          </cell>
          <cell r="R524">
            <v>5.5244999999999997</v>
          </cell>
          <cell r="S524">
            <v>6.1319999999999997</v>
          </cell>
          <cell r="T524">
            <v>5.22</v>
          </cell>
          <cell r="U524">
            <v>5.5244999999999997</v>
          </cell>
          <cell r="V524">
            <v>6.1319999999999997</v>
          </cell>
        </row>
        <row r="525">
          <cell r="B525" t="str">
            <v>MRACPEHD63</v>
          </cell>
          <cell r="N525">
            <v>94.43</v>
          </cell>
          <cell r="O525">
            <v>16.959</v>
          </cell>
          <cell r="P525">
            <v>17.920000000000002</v>
          </cell>
          <cell r="T525">
            <v>81.31</v>
          </cell>
          <cell r="U525">
            <v>29.944760000000002</v>
          </cell>
          <cell r="V525">
            <v>31.942259999999997</v>
          </cell>
        </row>
        <row r="526">
          <cell r="B526" t="str">
            <v>H</v>
          </cell>
          <cell r="C526">
            <v>8412602518</v>
          </cell>
          <cell r="D526">
            <v>10</v>
          </cell>
          <cell r="E526" t="str">
            <v>VIS METAUX  A2 TH M6X25</v>
          </cell>
          <cell r="F526">
            <v>0.05</v>
          </cell>
          <cell r="H526">
            <v>8412602518</v>
          </cell>
          <cell r="I526">
            <v>7.04</v>
          </cell>
          <cell r="J526">
            <v>200</v>
          </cell>
          <cell r="K526">
            <v>3.5200000000000002E-2</v>
          </cell>
          <cell r="L526">
            <v>3.5200000000000002E-2</v>
          </cell>
          <cell r="M526">
            <v>3.5200000000000002E-2</v>
          </cell>
          <cell r="N526">
            <v>0.35200000000000004</v>
          </cell>
          <cell r="O526">
            <v>0.35200000000000004</v>
          </cell>
          <cell r="P526">
            <v>0.35200000000000004</v>
          </cell>
          <cell r="Q526">
            <v>0.05</v>
          </cell>
          <cell r="R526">
            <v>5.28E-2</v>
          </cell>
          <cell r="S526">
            <v>5.28E-2</v>
          </cell>
          <cell r="T526">
            <v>0.5</v>
          </cell>
          <cell r="U526">
            <v>0.52800000000000002</v>
          </cell>
          <cell r="V526">
            <v>0.52800000000000002</v>
          </cell>
        </row>
        <row r="527">
          <cell r="B527" t="str">
            <v>H</v>
          </cell>
          <cell r="C527">
            <v>8434000618</v>
          </cell>
          <cell r="D527">
            <v>10</v>
          </cell>
          <cell r="E527" t="str">
            <v>ECROU FREIN A2 M6 WAX</v>
          </cell>
          <cell r="F527">
            <v>0.02</v>
          </cell>
          <cell r="H527">
            <v>8434000618</v>
          </cell>
          <cell r="I527">
            <v>8.3000000000000007</v>
          </cell>
          <cell r="J527">
            <v>500</v>
          </cell>
          <cell r="K527">
            <v>1.66E-2</v>
          </cell>
          <cell r="L527">
            <v>1.66E-2</v>
          </cell>
          <cell r="M527">
            <v>1.66E-2</v>
          </cell>
          <cell r="N527">
            <v>0.16600000000000001</v>
          </cell>
          <cell r="O527">
            <v>0.16600000000000001</v>
          </cell>
          <cell r="P527">
            <v>0.16600000000000001</v>
          </cell>
          <cell r="Q527">
            <v>0.02</v>
          </cell>
          <cell r="R527">
            <v>2.0750000000000001E-2</v>
          </cell>
          <cell r="S527">
            <v>2.0750000000000001E-2</v>
          </cell>
          <cell r="T527">
            <v>0.2</v>
          </cell>
          <cell r="U527">
            <v>0.20750000000000002</v>
          </cell>
          <cell r="V527">
            <v>0.20750000000000002</v>
          </cell>
        </row>
        <row r="528">
          <cell r="B528" t="str">
            <v>H</v>
          </cell>
          <cell r="C528">
            <v>8710605018</v>
          </cell>
          <cell r="D528">
            <v>10</v>
          </cell>
          <cell r="E528" t="str">
            <v>VIS PENTURE 6X50 T30 INOX  A2</v>
          </cell>
          <cell r="F528">
            <v>0.3</v>
          </cell>
          <cell r="H528">
            <v>8710605018</v>
          </cell>
          <cell r="I528">
            <v>0.11</v>
          </cell>
          <cell r="J528">
            <v>1</v>
          </cell>
          <cell r="K528">
            <v>0.11</v>
          </cell>
          <cell r="L528">
            <v>0.108</v>
          </cell>
          <cell r="M528">
            <v>0.108</v>
          </cell>
          <cell r="N528">
            <v>1.1000000000000001</v>
          </cell>
          <cell r="O528">
            <v>1.08</v>
          </cell>
          <cell r="P528">
            <v>1.08</v>
          </cell>
          <cell r="Q528">
            <v>0.3</v>
          </cell>
          <cell r="R528">
            <v>0.16200000000000001</v>
          </cell>
          <cell r="S528">
            <v>0.16200000000000001</v>
          </cell>
          <cell r="T528">
            <v>3</v>
          </cell>
          <cell r="U528">
            <v>1.62</v>
          </cell>
          <cell r="V528">
            <v>1.62</v>
          </cell>
        </row>
        <row r="529">
          <cell r="B529" t="str">
            <v>H</v>
          </cell>
          <cell r="C529" t="str">
            <v>RTCALE</v>
          </cell>
          <cell r="D529">
            <v>36</v>
          </cell>
          <cell r="E529" t="str">
            <v>CALE CAOUTCHOUC BRUT 8 X 90</v>
          </cell>
          <cell r="F529">
            <v>0.8</v>
          </cell>
          <cell r="H529" t="str">
            <v>RTCALE</v>
          </cell>
          <cell r="I529">
            <v>0.52</v>
          </cell>
          <cell r="J529">
            <v>1</v>
          </cell>
          <cell r="K529">
            <v>0.52</v>
          </cell>
          <cell r="L529">
            <v>0.51800000000000002</v>
          </cell>
          <cell r="M529">
            <v>0.51800000000000002</v>
          </cell>
          <cell r="N529">
            <v>18.72</v>
          </cell>
          <cell r="O529">
            <v>18.648</v>
          </cell>
          <cell r="P529">
            <v>18.648</v>
          </cell>
          <cell r="Q529">
            <v>0.8</v>
          </cell>
          <cell r="R529">
            <v>0.77700000000000002</v>
          </cell>
          <cell r="S529">
            <v>0.77700000000000002</v>
          </cell>
          <cell r="T529">
            <v>28.8</v>
          </cell>
          <cell r="U529">
            <v>27.972000000000001</v>
          </cell>
          <cell r="V529">
            <v>27.972000000000001</v>
          </cell>
        </row>
        <row r="530">
          <cell r="B530" t="str">
            <v>H</v>
          </cell>
          <cell r="C530">
            <v>8210707018</v>
          </cell>
          <cell r="D530">
            <v>47</v>
          </cell>
          <cell r="E530" t="str">
            <v>VIS PENTURE TORX T30 INOX A2 7X70</v>
          </cell>
          <cell r="F530">
            <v>0.158</v>
          </cell>
          <cell r="H530">
            <v>8210707018</v>
          </cell>
          <cell r="I530">
            <v>0.11</v>
          </cell>
          <cell r="J530">
            <v>1</v>
          </cell>
          <cell r="K530">
            <v>0.11</v>
          </cell>
          <cell r="L530">
            <v>0.1056</v>
          </cell>
          <cell r="M530">
            <v>0.1056</v>
          </cell>
          <cell r="N530">
            <v>5.17</v>
          </cell>
          <cell r="O530">
            <v>4.9631999999999996</v>
          </cell>
          <cell r="P530">
            <v>4.9631999999999996</v>
          </cell>
          <cell r="Q530">
            <v>0.12</v>
          </cell>
          <cell r="R530">
            <v>0.15839999999999999</v>
          </cell>
          <cell r="S530">
            <v>0.15839999999999999</v>
          </cell>
          <cell r="T530">
            <v>5.64</v>
          </cell>
          <cell r="U530">
            <v>7.444799999999999</v>
          </cell>
          <cell r="V530">
            <v>7.444799999999999</v>
          </cell>
        </row>
        <row r="531">
          <cell r="B531" t="str">
            <v>H</v>
          </cell>
          <cell r="C531">
            <v>8110608018</v>
          </cell>
          <cell r="D531">
            <v>110</v>
          </cell>
          <cell r="E531" t="str">
            <v>VIS CHARPENTE 6X80 INOX  A2 TORX T25</v>
          </cell>
          <cell r="F531">
            <v>0.28199999999999997</v>
          </cell>
          <cell r="H531">
            <v>8110608018</v>
          </cell>
          <cell r="I531">
            <v>0.17</v>
          </cell>
          <cell r="J531">
            <v>1</v>
          </cell>
          <cell r="K531">
            <v>0.17</v>
          </cell>
          <cell r="L531">
            <v>0.16700000000000001</v>
          </cell>
          <cell r="M531">
            <v>0.16700000000000001</v>
          </cell>
          <cell r="N531">
            <v>18.700000000000003</v>
          </cell>
          <cell r="O531">
            <v>18.37</v>
          </cell>
          <cell r="P531">
            <v>18.37</v>
          </cell>
          <cell r="Q531">
            <v>0.28199999999999997</v>
          </cell>
          <cell r="R531">
            <v>0.2505</v>
          </cell>
          <cell r="S531">
            <v>0.2505</v>
          </cell>
          <cell r="T531">
            <v>31.019999999999996</v>
          </cell>
          <cell r="U531">
            <v>27.555</v>
          </cell>
          <cell r="V531">
            <v>27.555</v>
          </cell>
        </row>
        <row r="532">
          <cell r="B532" t="str">
            <v>H</v>
          </cell>
          <cell r="C532" t="str">
            <v>VCHARP8X140</v>
          </cell>
          <cell r="D532">
            <v>4</v>
          </cell>
          <cell r="E532" t="str">
            <v>VIS CHARPENTE 8X140 INOX A2 TX40</v>
          </cell>
          <cell r="F532">
            <v>0.54900000000000004</v>
          </cell>
          <cell r="H532" t="str">
            <v>VCHARP8X140</v>
          </cell>
          <cell r="I532">
            <v>0.37</v>
          </cell>
          <cell r="J532">
            <v>1</v>
          </cell>
          <cell r="K532">
            <v>0.37</v>
          </cell>
          <cell r="L532">
            <v>0.36599999999999999</v>
          </cell>
          <cell r="M532">
            <v>0.36599999999999999</v>
          </cell>
          <cell r="N532">
            <v>1.48</v>
          </cell>
          <cell r="O532">
            <v>1.464</v>
          </cell>
          <cell r="P532">
            <v>1.464</v>
          </cell>
          <cell r="Q532">
            <v>0.54900000000000004</v>
          </cell>
          <cell r="R532">
            <v>0.54899999999999993</v>
          </cell>
          <cell r="S532">
            <v>0.54899999999999993</v>
          </cell>
          <cell r="T532">
            <v>2.1960000000000002</v>
          </cell>
          <cell r="U532">
            <v>2.1959999999999997</v>
          </cell>
          <cell r="V532">
            <v>2.1959999999999997</v>
          </cell>
        </row>
        <row r="533">
          <cell r="B533" t="str">
            <v>H</v>
          </cell>
          <cell r="C533" t="str">
            <v>VCHARP8X160</v>
          </cell>
          <cell r="D533">
            <v>4</v>
          </cell>
          <cell r="E533" t="str">
            <v>VIS CHARPENTE 8X160 INOX A2 TX 40</v>
          </cell>
          <cell r="F533">
            <v>0.78</v>
          </cell>
          <cell r="H533" t="str">
            <v>VCHARP8X160</v>
          </cell>
          <cell r="I533">
            <v>1.05</v>
          </cell>
          <cell r="J533">
            <v>1</v>
          </cell>
          <cell r="K533">
            <v>1.05</v>
          </cell>
          <cell r="L533">
            <v>1.0529999999999999</v>
          </cell>
          <cell r="M533">
            <v>1.0529999999999999</v>
          </cell>
          <cell r="N533">
            <v>4.2</v>
          </cell>
          <cell r="O533">
            <v>4.2119999999999997</v>
          </cell>
          <cell r="P533">
            <v>4.2119999999999997</v>
          </cell>
          <cell r="Q533">
            <v>0.78</v>
          </cell>
          <cell r="R533">
            <v>1.5794999999999999</v>
          </cell>
          <cell r="S533">
            <v>1.5794999999999999</v>
          </cell>
          <cell r="T533">
            <v>3.12</v>
          </cell>
          <cell r="U533">
            <v>6.3179999999999996</v>
          </cell>
          <cell r="V533">
            <v>6.3179999999999996</v>
          </cell>
        </row>
        <row r="534">
          <cell r="B534" t="str">
            <v>H</v>
          </cell>
          <cell r="C534" t="str">
            <v>C501151800</v>
          </cell>
          <cell r="D534">
            <v>4</v>
          </cell>
          <cell r="E534" t="str">
            <v>BASTAINGS 50X115 (1.80 ML)</v>
          </cell>
          <cell r="F534">
            <v>13.19</v>
          </cell>
          <cell r="H534" t="str">
            <v>C501151800</v>
          </cell>
          <cell r="I534">
            <v>14.87</v>
          </cell>
          <cell r="J534">
            <v>1.8</v>
          </cell>
          <cell r="K534">
            <v>8.2611111111111111</v>
          </cell>
          <cell r="L534">
            <v>8.26</v>
          </cell>
          <cell r="M534">
            <v>10.92</v>
          </cell>
          <cell r="N534">
            <v>33.044444444444444</v>
          </cell>
          <cell r="O534">
            <v>33.04</v>
          </cell>
          <cell r="P534">
            <v>43.68</v>
          </cell>
          <cell r="Q534">
            <v>13.19</v>
          </cell>
          <cell r="R534">
            <v>12.39</v>
          </cell>
          <cell r="S534">
            <v>16.38</v>
          </cell>
          <cell r="T534">
            <v>52.76</v>
          </cell>
          <cell r="U534">
            <v>49.56</v>
          </cell>
          <cell r="V534">
            <v>65.52</v>
          </cell>
        </row>
        <row r="535">
          <cell r="B535" t="str">
            <v>H</v>
          </cell>
          <cell r="C535" t="str">
            <v>C70701800</v>
          </cell>
          <cell r="D535">
            <v>14.44</v>
          </cell>
          <cell r="E535" t="str">
            <v>CHEVRON 70X70 1.80 ML</v>
          </cell>
          <cell r="F535">
            <v>11.27</v>
          </cell>
          <cell r="H535" t="str">
            <v>C70701800</v>
          </cell>
          <cell r="I535">
            <v>7.05</v>
          </cell>
          <cell r="J535">
            <v>1</v>
          </cell>
          <cell r="K535">
            <v>7.05</v>
          </cell>
          <cell r="L535">
            <v>7.05</v>
          </cell>
          <cell r="M535">
            <v>7.4</v>
          </cell>
          <cell r="N535">
            <v>101.80199999999999</v>
          </cell>
          <cell r="O535">
            <v>101.80199999999999</v>
          </cell>
          <cell r="P535">
            <v>106.85599999999999</v>
          </cell>
          <cell r="Q535">
            <v>11.27</v>
          </cell>
          <cell r="R535">
            <v>8.8125</v>
          </cell>
          <cell r="S535">
            <v>9.25</v>
          </cell>
          <cell r="T535">
            <v>162.7388</v>
          </cell>
          <cell r="U535">
            <v>127.2525</v>
          </cell>
          <cell r="V535">
            <v>133.57</v>
          </cell>
        </row>
        <row r="536">
          <cell r="B536" t="str">
            <v>H</v>
          </cell>
          <cell r="C536" t="str">
            <v>ECOP2.5</v>
          </cell>
          <cell r="D536">
            <v>1</v>
          </cell>
          <cell r="E536" t="str">
            <v>ECOPLANC 2M50</v>
          </cell>
          <cell r="F536">
            <v>26.09</v>
          </cell>
          <cell r="H536" t="str">
            <v>ECOP2.5</v>
          </cell>
          <cell r="I536">
            <v>18.27</v>
          </cell>
          <cell r="J536">
            <v>1</v>
          </cell>
          <cell r="K536">
            <v>18.27</v>
          </cell>
          <cell r="L536">
            <v>18.27</v>
          </cell>
          <cell r="M536">
            <v>19.7316</v>
          </cell>
          <cell r="N536">
            <v>18.27</v>
          </cell>
          <cell r="O536">
            <v>18.27</v>
          </cell>
          <cell r="P536">
            <v>19.7316</v>
          </cell>
          <cell r="Q536">
            <v>26.09</v>
          </cell>
          <cell r="R536">
            <v>27.405000000000001</v>
          </cell>
          <cell r="S536">
            <v>29.5974</v>
          </cell>
          <cell r="T536">
            <v>26.09</v>
          </cell>
          <cell r="U536">
            <v>27.405000000000001</v>
          </cell>
          <cell r="V536">
            <v>29.5974</v>
          </cell>
        </row>
        <row r="537">
          <cell r="B537" t="str">
            <v>H</v>
          </cell>
          <cell r="C537" t="str">
            <v>ECOP2.5</v>
          </cell>
          <cell r="D537">
            <v>1</v>
          </cell>
          <cell r="E537" t="str">
            <v>ECOPLANC 2M50</v>
          </cell>
          <cell r="F537">
            <v>26.09</v>
          </cell>
          <cell r="H537" t="str">
            <v>ECOP2.5</v>
          </cell>
          <cell r="I537">
            <v>18.27</v>
          </cell>
          <cell r="J537">
            <v>1</v>
          </cell>
          <cell r="K537">
            <v>18.27</v>
          </cell>
          <cell r="L537">
            <v>18.27</v>
          </cell>
          <cell r="M537">
            <v>19.7316</v>
          </cell>
          <cell r="N537">
            <v>18.27</v>
          </cell>
          <cell r="O537">
            <v>18.27</v>
          </cell>
          <cell r="P537">
            <v>19.7316</v>
          </cell>
          <cell r="Q537">
            <v>26.09</v>
          </cell>
          <cell r="R537">
            <v>27.405000000000001</v>
          </cell>
          <cell r="S537">
            <v>29.5974</v>
          </cell>
          <cell r="T537">
            <v>26.09</v>
          </cell>
          <cell r="U537">
            <v>27.405000000000001</v>
          </cell>
          <cell r="V537">
            <v>29.5974</v>
          </cell>
        </row>
        <row r="538">
          <cell r="B538" t="str">
            <v>H</v>
          </cell>
          <cell r="C538" t="str">
            <v>PAN2110</v>
          </cell>
          <cell r="D538">
            <v>4</v>
          </cell>
          <cell r="E538" t="str">
            <v>PANNEAU PVC 1000 X 2110 MM</v>
          </cell>
          <cell r="F538">
            <v>45.2</v>
          </cell>
          <cell r="H538" t="str">
            <v>PAN2110</v>
          </cell>
          <cell r="I538">
            <v>33.590000000000003</v>
          </cell>
          <cell r="J538">
            <v>1</v>
          </cell>
          <cell r="K538">
            <v>33.590000000000003</v>
          </cell>
          <cell r="L538">
            <v>33.594949999999997</v>
          </cell>
          <cell r="M538">
            <v>33.594949999999997</v>
          </cell>
          <cell r="N538">
            <v>134.36000000000001</v>
          </cell>
          <cell r="O538">
            <v>134.37979999999999</v>
          </cell>
          <cell r="P538">
            <v>134.37979999999999</v>
          </cell>
          <cell r="Q538">
            <v>45.2</v>
          </cell>
          <cell r="R538">
            <v>50.392424999999996</v>
          </cell>
          <cell r="S538">
            <v>50.392424999999996</v>
          </cell>
          <cell r="T538">
            <v>180.8</v>
          </cell>
          <cell r="U538">
            <v>201.56969999999998</v>
          </cell>
          <cell r="V538">
            <v>201.56969999999998</v>
          </cell>
        </row>
        <row r="539">
          <cell r="B539" t="str">
            <v>H</v>
          </cell>
          <cell r="C539" t="str">
            <v>PAN2525</v>
          </cell>
          <cell r="D539">
            <v>4</v>
          </cell>
          <cell r="E539" t="str">
            <v>PANNEAU PVC 1000 X 2525 MM</v>
          </cell>
          <cell r="F539">
            <v>54.09</v>
          </cell>
          <cell r="H539" t="str">
            <v>PAN2525</v>
          </cell>
          <cell r="I539">
            <v>40.21</v>
          </cell>
          <cell r="J539">
            <v>1</v>
          </cell>
          <cell r="K539">
            <v>40.21</v>
          </cell>
          <cell r="L539">
            <v>40.206900000000005</v>
          </cell>
          <cell r="M539">
            <v>40.206900000000005</v>
          </cell>
          <cell r="N539">
            <v>160.84</v>
          </cell>
          <cell r="O539">
            <v>160.82760000000002</v>
          </cell>
          <cell r="P539">
            <v>160.82760000000002</v>
          </cell>
          <cell r="Q539">
            <v>54.09</v>
          </cell>
          <cell r="R539">
            <v>60.310350000000007</v>
          </cell>
          <cell r="S539">
            <v>60.310350000000007</v>
          </cell>
          <cell r="T539">
            <v>216.36</v>
          </cell>
          <cell r="U539">
            <v>241.24140000000003</v>
          </cell>
          <cell r="V539">
            <v>241.24140000000003</v>
          </cell>
        </row>
        <row r="540">
          <cell r="B540" t="str">
            <v>H</v>
          </cell>
          <cell r="C540" t="str">
            <v>T403</v>
          </cell>
          <cell r="D540">
            <v>8</v>
          </cell>
          <cell r="E540" t="str">
            <v>TE ALU 40/40/3 ML</v>
          </cell>
          <cell r="F540">
            <v>7.95</v>
          </cell>
          <cell r="H540" t="str">
            <v>T403</v>
          </cell>
          <cell r="I540">
            <v>3.29</v>
          </cell>
          <cell r="J540">
            <v>6.06</v>
          </cell>
          <cell r="K540">
            <v>0.54290429042904298</v>
          </cell>
          <cell r="L540">
            <v>3.29</v>
          </cell>
          <cell r="M540">
            <v>3.29</v>
          </cell>
          <cell r="N540">
            <v>4.3432343234323438</v>
          </cell>
          <cell r="O540">
            <v>26.32</v>
          </cell>
          <cell r="P540">
            <v>26.32</v>
          </cell>
          <cell r="Q540">
            <v>7.95</v>
          </cell>
          <cell r="R540">
            <v>8.2249999999999996</v>
          </cell>
          <cell r="S540">
            <v>8.2249999999999996</v>
          </cell>
          <cell r="T540">
            <v>63.6</v>
          </cell>
          <cell r="U540">
            <v>65.8</v>
          </cell>
          <cell r="V540">
            <v>65.8</v>
          </cell>
        </row>
        <row r="541">
          <cell r="B541" t="str">
            <v>H</v>
          </cell>
          <cell r="C541" t="str">
            <v>CE403</v>
          </cell>
          <cell r="D541">
            <v>10</v>
          </cell>
          <cell r="E541" t="str">
            <v>CORNIERE ALU 40/40/3 ML</v>
          </cell>
          <cell r="F541">
            <v>7.55</v>
          </cell>
          <cell r="H541" t="str">
            <v>CE403</v>
          </cell>
          <cell r="I541">
            <v>3.32</v>
          </cell>
          <cell r="J541">
            <v>6.06</v>
          </cell>
          <cell r="K541">
            <v>0.54785478547854782</v>
          </cell>
          <cell r="L541">
            <v>3.29</v>
          </cell>
          <cell r="M541">
            <v>3.32</v>
          </cell>
          <cell r="N541">
            <v>5.4785478547854787</v>
          </cell>
          <cell r="O541">
            <v>32.9</v>
          </cell>
          <cell r="P541">
            <v>33.199999999999996</v>
          </cell>
          <cell r="Q541">
            <v>7.55</v>
          </cell>
          <cell r="R541">
            <v>8.2249999999999996</v>
          </cell>
          <cell r="S541">
            <v>8.2999999999999989</v>
          </cell>
          <cell r="T541">
            <v>75.5</v>
          </cell>
          <cell r="U541">
            <v>82.25</v>
          </cell>
          <cell r="V541">
            <v>82.999999999999986</v>
          </cell>
        </row>
        <row r="542">
          <cell r="B542" t="str">
            <v>H</v>
          </cell>
          <cell r="C542" t="str">
            <v>MOAT</v>
          </cell>
          <cell r="D542">
            <v>7.61</v>
          </cell>
          <cell r="E542" t="str">
            <v>MAIN D'OEUVRE ATELIER</v>
          </cell>
          <cell r="F542">
            <v>75</v>
          </cell>
          <cell r="H542" t="str">
            <v>MOAT</v>
          </cell>
          <cell r="I542">
            <v>50</v>
          </cell>
          <cell r="J542">
            <v>1</v>
          </cell>
          <cell r="K542">
            <v>50</v>
          </cell>
          <cell r="L542">
            <v>50</v>
          </cell>
          <cell r="M542">
            <v>50</v>
          </cell>
          <cell r="N542">
            <v>380.5</v>
          </cell>
          <cell r="O542">
            <v>380.5</v>
          </cell>
          <cell r="P542">
            <v>380.5</v>
          </cell>
          <cell r="Q542">
            <v>75</v>
          </cell>
          <cell r="R542">
            <v>75</v>
          </cell>
          <cell r="S542">
            <v>75</v>
          </cell>
          <cell r="T542">
            <v>570.75</v>
          </cell>
          <cell r="U542">
            <v>570.75</v>
          </cell>
          <cell r="V542">
            <v>570.75</v>
          </cell>
        </row>
        <row r="543">
          <cell r="B543" t="str">
            <v>PCR10EH</v>
          </cell>
          <cell r="N543">
            <v>906.79622662266229</v>
          </cell>
          <cell r="O543">
            <v>955.56460000000004</v>
          </cell>
          <cell r="P543">
            <v>974.48180000000013</v>
          </cell>
          <cell r="T543">
            <v>1449.1648</v>
          </cell>
          <cell r="U543">
            <v>1467.0749000000001</v>
          </cell>
          <cell r="V543">
            <v>1494.4872</v>
          </cell>
        </row>
        <row r="544">
          <cell r="B544" t="str">
            <v>H</v>
          </cell>
          <cell r="C544">
            <v>8412602518</v>
          </cell>
          <cell r="D544">
            <v>10</v>
          </cell>
          <cell r="E544" t="str">
            <v>VIS METAUX  A2 TH M6X25</v>
          </cell>
          <cell r="F544">
            <v>0.05</v>
          </cell>
          <cell r="H544">
            <v>8412602518</v>
          </cell>
          <cell r="I544">
            <v>7.04</v>
          </cell>
          <cell r="J544">
            <v>200</v>
          </cell>
          <cell r="K544">
            <v>3.5200000000000002E-2</v>
          </cell>
          <cell r="L544">
            <v>3.5200000000000002E-2</v>
          </cell>
          <cell r="M544">
            <v>3.5200000000000002E-2</v>
          </cell>
          <cell r="N544">
            <v>0.35200000000000004</v>
          </cell>
          <cell r="O544">
            <v>0.35200000000000004</v>
          </cell>
          <cell r="P544">
            <v>0.35200000000000004</v>
          </cell>
          <cell r="Q544">
            <v>0.05</v>
          </cell>
          <cell r="R544">
            <v>5.28E-2</v>
          </cell>
          <cell r="S544">
            <v>5.28E-2</v>
          </cell>
          <cell r="T544">
            <v>0.5</v>
          </cell>
          <cell r="U544">
            <v>0.52800000000000002</v>
          </cell>
          <cell r="V544">
            <v>0.52800000000000002</v>
          </cell>
        </row>
        <row r="545">
          <cell r="B545" t="str">
            <v>H</v>
          </cell>
          <cell r="C545">
            <v>8434000618</v>
          </cell>
          <cell r="D545">
            <v>10</v>
          </cell>
          <cell r="E545" t="str">
            <v>ECROU FREIN A2 M6 WAX</v>
          </cell>
          <cell r="F545">
            <v>0.02</v>
          </cell>
          <cell r="H545">
            <v>8434000618</v>
          </cell>
          <cell r="I545">
            <v>8.3000000000000007</v>
          </cell>
          <cell r="J545">
            <v>500</v>
          </cell>
          <cell r="K545">
            <v>1.66E-2</v>
          </cell>
          <cell r="L545">
            <v>1.66E-2</v>
          </cell>
          <cell r="M545">
            <v>1.66E-2</v>
          </cell>
          <cell r="N545">
            <v>0.16600000000000001</v>
          </cell>
          <cell r="O545">
            <v>0.16600000000000001</v>
          </cell>
          <cell r="P545">
            <v>0.16600000000000001</v>
          </cell>
          <cell r="Q545">
            <v>0.02</v>
          </cell>
          <cell r="R545">
            <v>2.0750000000000001E-2</v>
          </cell>
          <cell r="S545">
            <v>2.0750000000000001E-2</v>
          </cell>
          <cell r="T545">
            <v>0.2</v>
          </cell>
          <cell r="U545">
            <v>0.20750000000000002</v>
          </cell>
          <cell r="V545">
            <v>0.20750000000000002</v>
          </cell>
        </row>
        <row r="546">
          <cell r="B546" t="str">
            <v>H</v>
          </cell>
          <cell r="C546">
            <v>8710605018</v>
          </cell>
          <cell r="D546">
            <v>10</v>
          </cell>
          <cell r="E546" t="str">
            <v>VIS PENTURE 6X50 T30 INOX  A2</v>
          </cell>
          <cell r="F546">
            <v>0.3</v>
          </cell>
          <cell r="H546">
            <v>8710605018</v>
          </cell>
          <cell r="I546">
            <v>0.11</v>
          </cell>
          <cell r="J546">
            <v>1</v>
          </cell>
          <cell r="K546">
            <v>0.11</v>
          </cell>
          <cell r="L546">
            <v>0.108</v>
          </cell>
          <cell r="M546">
            <v>0.108</v>
          </cell>
          <cell r="N546">
            <v>1.1000000000000001</v>
          </cell>
          <cell r="O546">
            <v>1.08</v>
          </cell>
          <cell r="P546">
            <v>1.08</v>
          </cell>
          <cell r="Q546">
            <v>0.3</v>
          </cell>
          <cell r="R546">
            <v>0.16200000000000001</v>
          </cell>
          <cell r="S546">
            <v>0.16200000000000001</v>
          </cell>
          <cell r="T546">
            <v>3</v>
          </cell>
          <cell r="U546">
            <v>1.62</v>
          </cell>
          <cell r="V546">
            <v>1.62</v>
          </cell>
        </row>
        <row r="547">
          <cell r="B547" t="str">
            <v>H</v>
          </cell>
          <cell r="C547" t="str">
            <v>RTCALE</v>
          </cell>
          <cell r="D547">
            <v>36</v>
          </cell>
          <cell r="E547" t="str">
            <v>CALE CAOUTCHOUC BRUT 8 X 90</v>
          </cell>
          <cell r="F547">
            <v>0.8</v>
          </cell>
          <cell r="H547" t="str">
            <v>RTCALE</v>
          </cell>
          <cell r="I547">
            <v>0.52</v>
          </cell>
          <cell r="J547">
            <v>1</v>
          </cell>
          <cell r="K547">
            <v>0.52</v>
          </cell>
          <cell r="L547">
            <v>0.51800000000000002</v>
          </cell>
          <cell r="M547">
            <v>0.51800000000000002</v>
          </cell>
          <cell r="N547">
            <v>18.72</v>
          </cell>
          <cell r="O547">
            <v>18.648</v>
          </cell>
          <cell r="P547">
            <v>18.648</v>
          </cell>
          <cell r="Q547">
            <v>0.8</v>
          </cell>
          <cell r="R547">
            <v>0.77700000000000002</v>
          </cell>
          <cell r="S547">
            <v>0.77700000000000002</v>
          </cell>
          <cell r="T547">
            <v>28.8</v>
          </cell>
          <cell r="U547">
            <v>27.972000000000001</v>
          </cell>
          <cell r="V547">
            <v>27.972000000000001</v>
          </cell>
        </row>
        <row r="548">
          <cell r="B548" t="str">
            <v>H</v>
          </cell>
          <cell r="C548">
            <v>8210707018</v>
          </cell>
          <cell r="D548">
            <v>47</v>
          </cell>
          <cell r="E548" t="str">
            <v>VIS PENTURE TORX T30 INOX A2 7X70</v>
          </cell>
          <cell r="F548">
            <v>0.158</v>
          </cell>
          <cell r="H548">
            <v>8210707018</v>
          </cell>
          <cell r="I548">
            <v>0.11</v>
          </cell>
          <cell r="J548">
            <v>1</v>
          </cell>
          <cell r="K548">
            <v>0.11</v>
          </cell>
          <cell r="L548">
            <v>0.1056</v>
          </cell>
          <cell r="M548">
            <v>0.1056</v>
          </cell>
          <cell r="N548">
            <v>5.17</v>
          </cell>
          <cell r="O548">
            <v>4.9631999999999996</v>
          </cell>
          <cell r="P548">
            <v>4.9631999999999996</v>
          </cell>
          <cell r="Q548">
            <v>0.12</v>
          </cell>
          <cell r="R548">
            <v>0.15839999999999999</v>
          </cell>
          <cell r="S548">
            <v>0.15839999999999999</v>
          </cell>
          <cell r="T548">
            <v>5.64</v>
          </cell>
          <cell r="U548">
            <v>7.444799999999999</v>
          </cell>
          <cell r="V548">
            <v>7.444799999999999</v>
          </cell>
        </row>
        <row r="549">
          <cell r="B549" t="str">
            <v>H</v>
          </cell>
          <cell r="C549">
            <v>8210603018</v>
          </cell>
          <cell r="D549">
            <v>16</v>
          </cell>
          <cell r="E549" t="str">
            <v>VIS PENTURE 6X30 T30 INOX  A2</v>
          </cell>
          <cell r="F549">
            <v>6.8000000000000005E-2</v>
          </cell>
          <cell r="H549">
            <v>8210603018</v>
          </cell>
          <cell r="I549">
            <v>0.11</v>
          </cell>
          <cell r="J549">
            <v>1</v>
          </cell>
          <cell r="K549">
            <v>0.11</v>
          </cell>
          <cell r="L549">
            <v>0.108</v>
          </cell>
          <cell r="M549">
            <v>0.108</v>
          </cell>
          <cell r="N549">
            <v>1.76</v>
          </cell>
          <cell r="O549">
            <v>1.728</v>
          </cell>
          <cell r="P549">
            <v>1.728</v>
          </cell>
          <cell r="Q549">
            <v>6.8000000000000005E-2</v>
          </cell>
          <cell r="R549">
            <v>0.16200000000000001</v>
          </cell>
          <cell r="S549">
            <v>0.16200000000000001</v>
          </cell>
          <cell r="T549">
            <v>1.0880000000000001</v>
          </cell>
          <cell r="U549">
            <v>2.5920000000000001</v>
          </cell>
          <cell r="V549">
            <v>2.5920000000000001</v>
          </cell>
        </row>
        <row r="550">
          <cell r="B550" t="str">
            <v>H</v>
          </cell>
          <cell r="C550">
            <v>8110608018</v>
          </cell>
          <cell r="D550">
            <v>140</v>
          </cell>
          <cell r="E550" t="str">
            <v>VIS CHARPENTE 6X80 INOX  A2 TORX T25</v>
          </cell>
          <cell r="F550">
            <v>0.28199999999999997</v>
          </cell>
          <cell r="H550">
            <v>8110608018</v>
          </cell>
          <cell r="I550">
            <v>0.17</v>
          </cell>
          <cell r="J550">
            <v>1</v>
          </cell>
          <cell r="K550">
            <v>0.17</v>
          </cell>
          <cell r="L550">
            <v>0.16700000000000001</v>
          </cell>
          <cell r="M550">
            <v>0.16700000000000001</v>
          </cell>
          <cell r="N550">
            <v>23.8</v>
          </cell>
          <cell r="O550">
            <v>23.380000000000003</v>
          </cell>
          <cell r="P550">
            <v>23.380000000000003</v>
          </cell>
          <cell r="Q550">
            <v>0.28199999999999997</v>
          </cell>
          <cell r="R550">
            <v>0.2505</v>
          </cell>
          <cell r="S550">
            <v>0.2505</v>
          </cell>
          <cell r="T550">
            <v>39.479999999999997</v>
          </cell>
          <cell r="U550">
            <v>35.07</v>
          </cell>
          <cell r="V550">
            <v>35.07</v>
          </cell>
        </row>
        <row r="551">
          <cell r="B551" t="str">
            <v>H</v>
          </cell>
          <cell r="C551" t="str">
            <v>VCHARP8X140</v>
          </cell>
          <cell r="D551">
            <v>4</v>
          </cell>
          <cell r="E551" t="str">
            <v>VIS CHARPENTE 8X140 INOX A2 TX40</v>
          </cell>
          <cell r="F551">
            <v>0.54900000000000004</v>
          </cell>
          <cell r="H551" t="str">
            <v>VCHARP8X140</v>
          </cell>
          <cell r="I551">
            <v>0.37</v>
          </cell>
          <cell r="J551">
            <v>1</v>
          </cell>
          <cell r="K551">
            <v>0.37</v>
          </cell>
          <cell r="L551">
            <v>0.36599999999999999</v>
          </cell>
          <cell r="M551">
            <v>0.36599999999999999</v>
          </cell>
          <cell r="N551">
            <v>1.48</v>
          </cell>
          <cell r="O551">
            <v>1.464</v>
          </cell>
          <cell r="P551">
            <v>1.464</v>
          </cell>
          <cell r="Q551">
            <v>0.54900000000000004</v>
          </cell>
          <cell r="R551">
            <v>0.54899999999999993</v>
          </cell>
          <cell r="S551">
            <v>0.54899999999999993</v>
          </cell>
          <cell r="T551">
            <v>2.1960000000000002</v>
          </cell>
          <cell r="U551">
            <v>2.1959999999999997</v>
          </cell>
          <cell r="V551">
            <v>2.1959999999999997</v>
          </cell>
        </row>
        <row r="552">
          <cell r="B552" t="str">
            <v>H</v>
          </cell>
          <cell r="C552" t="str">
            <v>VCHARP8X160</v>
          </cell>
          <cell r="D552">
            <v>4</v>
          </cell>
          <cell r="E552" t="str">
            <v>VIS CHARPENTE 8X160 INOX A2 TX 40</v>
          </cell>
          <cell r="F552">
            <v>0.78</v>
          </cell>
          <cell r="H552" t="str">
            <v>VCHARP8X160</v>
          </cell>
          <cell r="I552">
            <v>1.05</v>
          </cell>
          <cell r="J552">
            <v>1</v>
          </cell>
          <cell r="K552">
            <v>1.05</v>
          </cell>
          <cell r="L552">
            <v>1.0529999999999999</v>
          </cell>
          <cell r="M552">
            <v>1.0529999999999999</v>
          </cell>
          <cell r="N552">
            <v>4.2</v>
          </cell>
          <cell r="O552">
            <v>4.2119999999999997</v>
          </cell>
          <cell r="P552">
            <v>4.2119999999999997</v>
          </cell>
          <cell r="Q552">
            <v>0.78</v>
          </cell>
          <cell r="R552">
            <v>1.5794999999999999</v>
          </cell>
          <cell r="S552">
            <v>1.5794999999999999</v>
          </cell>
          <cell r="T552">
            <v>3.12</v>
          </cell>
          <cell r="U552">
            <v>6.3179999999999996</v>
          </cell>
          <cell r="V552">
            <v>6.3179999999999996</v>
          </cell>
        </row>
        <row r="553">
          <cell r="B553" t="str">
            <v>H</v>
          </cell>
          <cell r="C553" t="str">
            <v>C501151800</v>
          </cell>
          <cell r="D553">
            <v>5</v>
          </cell>
          <cell r="E553" t="str">
            <v>BASTAINGS 50X115 (1.80 ML)</v>
          </cell>
          <cell r="F553">
            <v>13.19</v>
          </cell>
          <cell r="H553" t="str">
            <v>C501151800</v>
          </cell>
          <cell r="I553">
            <v>14.87</v>
          </cell>
          <cell r="J553">
            <v>1.8</v>
          </cell>
          <cell r="K553">
            <v>8.2611111111111111</v>
          </cell>
          <cell r="L553">
            <v>8.26</v>
          </cell>
          <cell r="M553">
            <v>10.92</v>
          </cell>
          <cell r="N553">
            <v>41.305555555555557</v>
          </cell>
          <cell r="O553">
            <v>41.3</v>
          </cell>
          <cell r="P553">
            <v>54.6</v>
          </cell>
          <cell r="Q553">
            <v>13.19</v>
          </cell>
          <cell r="R553">
            <v>12.39</v>
          </cell>
          <cell r="S553">
            <v>16.38</v>
          </cell>
          <cell r="T553">
            <v>65.95</v>
          </cell>
          <cell r="U553">
            <v>61.95</v>
          </cell>
          <cell r="V553">
            <v>81.899999999999991</v>
          </cell>
        </row>
        <row r="554">
          <cell r="B554" t="str">
            <v>H</v>
          </cell>
          <cell r="C554" t="str">
            <v>C70701800</v>
          </cell>
          <cell r="D554">
            <v>16.11</v>
          </cell>
          <cell r="E554" t="str">
            <v>CHEVRON 70X70 1.80 ML</v>
          </cell>
          <cell r="F554">
            <v>11.27</v>
          </cell>
          <cell r="H554" t="str">
            <v>C70701800</v>
          </cell>
          <cell r="I554">
            <v>7.05</v>
          </cell>
          <cell r="J554">
            <v>1</v>
          </cell>
          <cell r="K554">
            <v>7.05</v>
          </cell>
          <cell r="L554">
            <v>7.05</v>
          </cell>
          <cell r="M554">
            <v>7.4</v>
          </cell>
          <cell r="N554">
            <v>113.57549999999999</v>
          </cell>
          <cell r="O554">
            <v>113.57549999999999</v>
          </cell>
          <cell r="P554">
            <v>119.214</v>
          </cell>
          <cell r="Q554">
            <v>11.27</v>
          </cell>
          <cell r="R554">
            <v>8.8125</v>
          </cell>
          <cell r="S554">
            <v>9.25</v>
          </cell>
          <cell r="T554">
            <v>181.55969999999999</v>
          </cell>
          <cell r="U554">
            <v>141.96937499999999</v>
          </cell>
          <cell r="V554">
            <v>149.01749999999998</v>
          </cell>
        </row>
        <row r="555">
          <cell r="B555" t="str">
            <v>H</v>
          </cell>
          <cell r="C555" t="str">
            <v>ECOP2.5</v>
          </cell>
          <cell r="D555">
            <v>1</v>
          </cell>
          <cell r="E555" t="str">
            <v>ECOPLANC 2M50</v>
          </cell>
          <cell r="F555">
            <v>26.09</v>
          </cell>
          <cell r="H555" t="str">
            <v>ECOP2.5</v>
          </cell>
          <cell r="I555">
            <v>18.27</v>
          </cell>
          <cell r="J555">
            <v>1</v>
          </cell>
          <cell r="K555">
            <v>18.27</v>
          </cell>
          <cell r="L555">
            <v>18.27</v>
          </cell>
          <cell r="M555">
            <v>19.7316</v>
          </cell>
          <cell r="N555">
            <v>18.27</v>
          </cell>
          <cell r="O555">
            <v>18.27</v>
          </cell>
          <cell r="P555">
            <v>19.7316</v>
          </cell>
          <cell r="Q555">
            <v>26.09</v>
          </cell>
          <cell r="R555">
            <v>27.405000000000001</v>
          </cell>
          <cell r="S555">
            <v>29.5974</v>
          </cell>
          <cell r="T555">
            <v>26.09</v>
          </cell>
          <cell r="U555">
            <v>27.405000000000001</v>
          </cell>
          <cell r="V555">
            <v>29.5974</v>
          </cell>
        </row>
        <row r="556">
          <cell r="B556" t="str">
            <v>H</v>
          </cell>
          <cell r="C556" t="str">
            <v>ECOP2.5</v>
          </cell>
          <cell r="D556">
            <v>1</v>
          </cell>
          <cell r="E556" t="str">
            <v>ECOPLANC 2M50</v>
          </cell>
          <cell r="F556">
            <v>26.09</v>
          </cell>
          <cell r="H556" t="str">
            <v>ECOP2.5</v>
          </cell>
          <cell r="I556">
            <v>18.27</v>
          </cell>
          <cell r="J556">
            <v>1</v>
          </cell>
          <cell r="K556">
            <v>18.27</v>
          </cell>
          <cell r="L556">
            <v>18.27</v>
          </cell>
          <cell r="M556">
            <v>19.7316</v>
          </cell>
          <cell r="N556">
            <v>18.27</v>
          </cell>
          <cell r="O556">
            <v>18.27</v>
          </cell>
          <cell r="P556">
            <v>19.7316</v>
          </cell>
          <cell r="Q556">
            <v>26.09</v>
          </cell>
          <cell r="R556">
            <v>27.405000000000001</v>
          </cell>
          <cell r="S556">
            <v>29.5974</v>
          </cell>
          <cell r="T556">
            <v>26.09</v>
          </cell>
          <cell r="U556">
            <v>27.405000000000001</v>
          </cell>
          <cell r="V556">
            <v>29.5974</v>
          </cell>
        </row>
        <row r="557">
          <cell r="B557" t="str">
            <v>H</v>
          </cell>
          <cell r="C557" t="str">
            <v>PAN2110</v>
          </cell>
          <cell r="D557">
            <v>4</v>
          </cell>
          <cell r="E557" t="str">
            <v>PANNEAU PVC 1000 X 2110 MM</v>
          </cell>
          <cell r="F557">
            <v>45.2</v>
          </cell>
          <cell r="H557" t="str">
            <v>PAN2110</v>
          </cell>
          <cell r="I557">
            <v>33.590000000000003</v>
          </cell>
          <cell r="J557">
            <v>1</v>
          </cell>
          <cell r="K557">
            <v>33.590000000000003</v>
          </cell>
          <cell r="L557">
            <v>33.594949999999997</v>
          </cell>
          <cell r="M557">
            <v>33.594949999999997</v>
          </cell>
          <cell r="N557">
            <v>134.36000000000001</v>
          </cell>
          <cell r="O557">
            <v>134.37979999999999</v>
          </cell>
          <cell r="P557">
            <v>134.37979999999999</v>
          </cell>
          <cell r="Q557">
            <v>45.2</v>
          </cell>
          <cell r="R557">
            <v>50.392424999999996</v>
          </cell>
          <cell r="S557">
            <v>50.392424999999996</v>
          </cell>
          <cell r="T557">
            <v>180.8</v>
          </cell>
          <cell r="U557">
            <v>201.56969999999998</v>
          </cell>
          <cell r="V557">
            <v>201.56969999999998</v>
          </cell>
        </row>
        <row r="558">
          <cell r="B558" t="str">
            <v>H</v>
          </cell>
          <cell r="C558" t="str">
            <v>EXPAN2110</v>
          </cell>
          <cell r="D558">
            <v>4</v>
          </cell>
          <cell r="E558" t="str">
            <v>RALLONGE PVC 200 X 2110 MM</v>
          </cell>
          <cell r="F558">
            <v>10.32</v>
          </cell>
          <cell r="H558" t="str">
            <v>EXPAN2110</v>
          </cell>
          <cell r="I558">
            <v>7.67</v>
          </cell>
          <cell r="J558">
            <v>1</v>
          </cell>
          <cell r="K558">
            <v>7.67</v>
          </cell>
          <cell r="L558">
            <v>7.6711999999999998</v>
          </cell>
          <cell r="M558">
            <v>7.6711999999999998</v>
          </cell>
          <cell r="N558">
            <v>30.68</v>
          </cell>
          <cell r="O558">
            <v>30.684799999999999</v>
          </cell>
          <cell r="P558">
            <v>30.684799999999999</v>
          </cell>
          <cell r="Q558">
            <v>10.32</v>
          </cell>
          <cell r="R558">
            <v>11.5068</v>
          </cell>
          <cell r="S558">
            <v>11.5068</v>
          </cell>
          <cell r="T558">
            <v>41.28</v>
          </cell>
          <cell r="U558">
            <v>46.027200000000001</v>
          </cell>
          <cell r="V558">
            <v>46.027200000000001</v>
          </cell>
        </row>
        <row r="559">
          <cell r="B559" t="str">
            <v>H</v>
          </cell>
          <cell r="C559" t="str">
            <v>PROFILH2110</v>
          </cell>
          <cell r="D559">
            <v>4</v>
          </cell>
          <cell r="E559" t="str">
            <v>PROFIL H 2110</v>
          </cell>
          <cell r="F559">
            <v>6.62</v>
          </cell>
          <cell r="H559" t="str">
            <v>PROFILH2110</v>
          </cell>
          <cell r="I559">
            <v>4.92</v>
          </cell>
          <cell r="J559">
            <v>1</v>
          </cell>
          <cell r="K559">
            <v>4.92</v>
          </cell>
          <cell r="L559">
            <v>4.9171500000000004</v>
          </cell>
          <cell r="M559">
            <v>4.9171500000000004</v>
          </cell>
          <cell r="N559">
            <v>19.68</v>
          </cell>
          <cell r="O559">
            <v>19.668600000000001</v>
          </cell>
          <cell r="P559">
            <v>19.668600000000001</v>
          </cell>
          <cell r="Q559">
            <v>6.62</v>
          </cell>
          <cell r="R559">
            <v>7.375725000000001</v>
          </cell>
          <cell r="S559">
            <v>7.375725000000001</v>
          </cell>
          <cell r="T559">
            <v>26.48</v>
          </cell>
          <cell r="U559">
            <v>29.502900000000004</v>
          </cell>
          <cell r="V559">
            <v>29.502900000000004</v>
          </cell>
        </row>
        <row r="560">
          <cell r="B560" t="str">
            <v>H</v>
          </cell>
          <cell r="C560" t="str">
            <v>PAN2525</v>
          </cell>
          <cell r="D560">
            <v>4</v>
          </cell>
          <cell r="E560" t="str">
            <v>PANNEAU PVC 1000 X 2525 MM</v>
          </cell>
          <cell r="F560">
            <v>54.09</v>
          </cell>
          <cell r="H560" t="str">
            <v>PAN2525</v>
          </cell>
          <cell r="I560">
            <v>40.21</v>
          </cell>
          <cell r="J560">
            <v>1</v>
          </cell>
          <cell r="K560">
            <v>40.21</v>
          </cell>
          <cell r="L560">
            <v>40.206900000000005</v>
          </cell>
          <cell r="M560">
            <v>40.206900000000005</v>
          </cell>
          <cell r="N560">
            <v>160.84</v>
          </cell>
          <cell r="O560">
            <v>160.82760000000002</v>
          </cell>
          <cell r="P560">
            <v>160.82760000000002</v>
          </cell>
          <cell r="Q560">
            <v>54.09</v>
          </cell>
          <cell r="R560">
            <v>60.310350000000007</v>
          </cell>
          <cell r="S560">
            <v>60.310350000000007</v>
          </cell>
          <cell r="T560">
            <v>216.36</v>
          </cell>
          <cell r="U560">
            <v>241.24140000000003</v>
          </cell>
          <cell r="V560">
            <v>241.24140000000003</v>
          </cell>
        </row>
        <row r="561">
          <cell r="B561" t="str">
            <v>H</v>
          </cell>
          <cell r="C561" t="str">
            <v>EXPAN2525</v>
          </cell>
          <cell r="D561">
            <v>4</v>
          </cell>
          <cell r="E561" t="str">
            <v>RALLONGE PVC 200 X 2525 MM</v>
          </cell>
          <cell r="F561">
            <v>12.35</v>
          </cell>
          <cell r="H561" t="str">
            <v>EXPAN2525</v>
          </cell>
          <cell r="I561">
            <v>9.18</v>
          </cell>
          <cell r="J561">
            <v>1</v>
          </cell>
          <cell r="K561">
            <v>9.18</v>
          </cell>
          <cell r="L561">
            <v>9.1764500000000009</v>
          </cell>
          <cell r="M561">
            <v>9.1764500000000009</v>
          </cell>
          <cell r="N561">
            <v>36.72</v>
          </cell>
          <cell r="O561">
            <v>36.705800000000004</v>
          </cell>
          <cell r="P561">
            <v>36.705800000000004</v>
          </cell>
          <cell r="Q561">
            <v>12.35</v>
          </cell>
          <cell r="R561">
            <v>13.764675</v>
          </cell>
          <cell r="S561">
            <v>13.764675</v>
          </cell>
          <cell r="T561">
            <v>49.4</v>
          </cell>
          <cell r="U561">
            <v>55.058700000000002</v>
          </cell>
          <cell r="V561">
            <v>55.058700000000002</v>
          </cell>
        </row>
        <row r="562">
          <cell r="B562" t="str">
            <v>H</v>
          </cell>
          <cell r="C562" t="str">
            <v>PROFILH2525</v>
          </cell>
          <cell r="D562">
            <v>4</v>
          </cell>
          <cell r="E562" t="str">
            <v>PROFIL H 2525</v>
          </cell>
          <cell r="F562">
            <v>7.92</v>
          </cell>
          <cell r="H562" t="str">
            <v>PROFILH2525</v>
          </cell>
          <cell r="I562">
            <v>5.89</v>
          </cell>
          <cell r="J562">
            <v>1</v>
          </cell>
          <cell r="K562">
            <v>5.89</v>
          </cell>
          <cell r="L562">
            <v>5.8872</v>
          </cell>
          <cell r="M562">
            <v>5.8872</v>
          </cell>
          <cell r="N562">
            <v>23.56</v>
          </cell>
          <cell r="O562">
            <v>23.5488</v>
          </cell>
          <cell r="P562">
            <v>23.5488</v>
          </cell>
          <cell r="Q562">
            <v>7.92</v>
          </cell>
          <cell r="R562">
            <v>8.8308</v>
          </cell>
          <cell r="S562">
            <v>8.8308</v>
          </cell>
          <cell r="T562">
            <v>31.68</v>
          </cell>
          <cell r="U562">
            <v>35.3232</v>
          </cell>
          <cell r="V562">
            <v>35.3232</v>
          </cell>
        </row>
        <row r="563">
          <cell r="B563" t="str">
            <v>H</v>
          </cell>
          <cell r="C563" t="str">
            <v>T403</v>
          </cell>
          <cell r="D563">
            <v>8</v>
          </cell>
          <cell r="E563" t="str">
            <v>TE ALU 40/40/3 ML</v>
          </cell>
          <cell r="F563">
            <v>7.95</v>
          </cell>
          <cell r="H563" t="str">
            <v>T403</v>
          </cell>
          <cell r="I563">
            <v>3.29</v>
          </cell>
          <cell r="J563">
            <v>6.06</v>
          </cell>
          <cell r="K563">
            <v>0.54290429042904298</v>
          </cell>
          <cell r="L563">
            <v>3.29</v>
          </cell>
          <cell r="M563">
            <v>3.29</v>
          </cell>
          <cell r="N563">
            <v>4.3432343234323438</v>
          </cell>
          <cell r="O563">
            <v>26.32</v>
          </cell>
          <cell r="P563">
            <v>26.32</v>
          </cell>
          <cell r="Q563">
            <v>7.95</v>
          </cell>
          <cell r="R563">
            <v>8.2249999999999996</v>
          </cell>
          <cell r="S563">
            <v>8.2249999999999996</v>
          </cell>
          <cell r="T563">
            <v>63.6</v>
          </cell>
          <cell r="U563">
            <v>65.8</v>
          </cell>
          <cell r="V563">
            <v>65.8</v>
          </cell>
        </row>
        <row r="564">
          <cell r="B564" t="str">
            <v>H</v>
          </cell>
          <cell r="C564" t="str">
            <v>CE403</v>
          </cell>
          <cell r="D564">
            <v>10</v>
          </cell>
          <cell r="E564" t="str">
            <v>CORNIERE ALU 40/40/3 ML</v>
          </cell>
          <cell r="F564">
            <v>7.55</v>
          </cell>
          <cell r="H564" t="str">
            <v>CE403</v>
          </cell>
          <cell r="I564">
            <v>3.32</v>
          </cell>
          <cell r="J564">
            <v>6.06</v>
          </cell>
          <cell r="K564">
            <v>0.54785478547854782</v>
          </cell>
          <cell r="L564">
            <v>3.29</v>
          </cell>
          <cell r="M564">
            <v>3.32</v>
          </cell>
          <cell r="N564">
            <v>5.4785478547854787</v>
          </cell>
          <cell r="O564">
            <v>32.9</v>
          </cell>
          <cell r="P564">
            <v>33.199999999999996</v>
          </cell>
          <cell r="Q564">
            <v>7.55</v>
          </cell>
          <cell r="R564">
            <v>8.2249999999999996</v>
          </cell>
          <cell r="S564">
            <v>8.2999999999999989</v>
          </cell>
          <cell r="T564">
            <v>75.5</v>
          </cell>
          <cell r="U564">
            <v>82.25</v>
          </cell>
          <cell r="V564">
            <v>82.999999999999986</v>
          </cell>
        </row>
        <row r="565">
          <cell r="B565" t="str">
            <v>H</v>
          </cell>
          <cell r="C565" t="str">
            <v>MOAT</v>
          </cell>
          <cell r="D565">
            <v>7.61</v>
          </cell>
          <cell r="E565" t="str">
            <v>MAIN D'OEUVRE ATELIER</v>
          </cell>
          <cell r="F565">
            <v>75</v>
          </cell>
          <cell r="H565" t="str">
            <v>MOAT</v>
          </cell>
          <cell r="I565">
            <v>50</v>
          </cell>
          <cell r="J565">
            <v>1</v>
          </cell>
          <cell r="K565">
            <v>50</v>
          </cell>
          <cell r="L565">
            <v>50</v>
          </cell>
          <cell r="M565">
            <v>50</v>
          </cell>
          <cell r="N565">
            <v>380.5</v>
          </cell>
          <cell r="O565">
            <v>380.5</v>
          </cell>
          <cell r="P565">
            <v>380.5</v>
          </cell>
          <cell r="Q565">
            <v>75</v>
          </cell>
          <cell r="R565">
            <v>75</v>
          </cell>
          <cell r="S565">
            <v>75</v>
          </cell>
          <cell r="T565">
            <v>570.75</v>
          </cell>
          <cell r="U565">
            <v>570.75</v>
          </cell>
          <cell r="V565">
            <v>570.75</v>
          </cell>
        </row>
        <row r="566">
          <cell r="B566" t="str">
            <v>PCG10EH</v>
          </cell>
          <cell r="N566">
            <v>1044.3308377337735</v>
          </cell>
          <cell r="O566">
            <v>1092.9441000000002</v>
          </cell>
          <cell r="P566">
            <v>1115.1058000000003</v>
          </cell>
          <cell r="T566">
            <v>1639.5636999999999</v>
          </cell>
          <cell r="U566">
            <v>1670.2007749999998</v>
          </cell>
          <cell r="V566">
            <v>1702.3336999999999</v>
          </cell>
        </row>
        <row r="567">
          <cell r="B567" t="str">
            <v>HA</v>
          </cell>
          <cell r="C567">
            <v>8412602518</v>
          </cell>
          <cell r="D567">
            <v>6</v>
          </cell>
          <cell r="E567" t="str">
            <v>VIS METAUX  A2 TH M6X25</v>
          </cell>
          <cell r="F567">
            <v>0.05</v>
          </cell>
          <cell r="H567">
            <v>8412602518</v>
          </cell>
          <cell r="I567">
            <v>7.04</v>
          </cell>
          <cell r="J567">
            <v>200</v>
          </cell>
          <cell r="K567">
            <v>3.5200000000000002E-2</v>
          </cell>
          <cell r="L567">
            <v>3.5200000000000002E-2</v>
          </cell>
          <cell r="M567">
            <v>3.5200000000000002E-2</v>
          </cell>
          <cell r="N567">
            <v>0.2112</v>
          </cell>
          <cell r="O567">
            <v>0.2112</v>
          </cell>
          <cell r="P567">
            <v>0.2112</v>
          </cell>
          <cell r="Q567">
            <v>0.05</v>
          </cell>
          <cell r="R567">
            <v>5.28E-2</v>
          </cell>
          <cell r="S567">
            <v>5.28E-2</v>
          </cell>
          <cell r="T567">
            <v>0.30000000000000004</v>
          </cell>
          <cell r="U567">
            <v>0.31679999999999997</v>
          </cell>
          <cell r="V567">
            <v>0.31679999999999997</v>
          </cell>
        </row>
        <row r="568">
          <cell r="B568" t="str">
            <v>HA</v>
          </cell>
          <cell r="C568">
            <v>8434000618</v>
          </cell>
          <cell r="D568">
            <v>6</v>
          </cell>
          <cell r="E568" t="str">
            <v>ECROU FREIN A2 M6 WAX</v>
          </cell>
          <cell r="F568">
            <v>0.02</v>
          </cell>
          <cell r="H568">
            <v>8434000618</v>
          </cell>
          <cell r="I568">
            <v>8.3000000000000007</v>
          </cell>
          <cell r="J568">
            <v>500</v>
          </cell>
          <cell r="K568">
            <v>1.66E-2</v>
          </cell>
          <cell r="L568">
            <v>1.66E-2</v>
          </cell>
          <cell r="M568">
            <v>1.66E-2</v>
          </cell>
          <cell r="N568">
            <v>9.9599999999999994E-2</v>
          </cell>
          <cell r="O568">
            <v>9.9599999999999994E-2</v>
          </cell>
          <cell r="P568">
            <v>9.9599999999999994E-2</v>
          </cell>
          <cell r="Q568">
            <v>0.02</v>
          </cell>
          <cell r="R568">
            <v>2.0750000000000001E-2</v>
          </cell>
          <cell r="S568">
            <v>2.0750000000000001E-2</v>
          </cell>
          <cell r="T568">
            <v>0.12</v>
          </cell>
          <cell r="U568">
            <v>0.1245</v>
          </cell>
          <cell r="V568">
            <v>0.1245</v>
          </cell>
        </row>
        <row r="569">
          <cell r="B569" t="str">
            <v>HA</v>
          </cell>
          <cell r="C569" t="str">
            <v>RTCALE</v>
          </cell>
          <cell r="D569">
            <v>40</v>
          </cell>
          <cell r="E569" t="str">
            <v>CALE CAOUTCHOUC BRUT 8 X 90</v>
          </cell>
          <cell r="F569">
            <v>0.8</v>
          </cell>
          <cell r="H569" t="str">
            <v>RTCALE</v>
          </cell>
          <cell r="I569">
            <v>0.52</v>
          </cell>
          <cell r="J569">
            <v>1</v>
          </cell>
          <cell r="K569">
            <v>0.52</v>
          </cell>
          <cell r="L569">
            <v>0.51800000000000002</v>
          </cell>
          <cell r="M569">
            <v>0.51800000000000002</v>
          </cell>
          <cell r="N569">
            <v>20.8</v>
          </cell>
          <cell r="O569">
            <v>20.72</v>
          </cell>
          <cell r="P569">
            <v>20.72</v>
          </cell>
          <cell r="Q569">
            <v>0.8</v>
          </cell>
          <cell r="R569">
            <v>0.77700000000000002</v>
          </cell>
          <cell r="S569">
            <v>0.77700000000000002</v>
          </cell>
          <cell r="T569">
            <v>32</v>
          </cell>
          <cell r="U569">
            <v>31.080000000000002</v>
          </cell>
          <cell r="V569">
            <v>31.080000000000002</v>
          </cell>
        </row>
        <row r="570">
          <cell r="B570" t="str">
            <v>HA</v>
          </cell>
          <cell r="C570">
            <v>8710605018</v>
          </cell>
          <cell r="D570">
            <v>6</v>
          </cell>
          <cell r="E570" t="str">
            <v>VIS PENTURE 6X50 T30 INOX  A2</v>
          </cell>
          <cell r="F570">
            <v>0.3</v>
          </cell>
          <cell r="H570">
            <v>8710605018</v>
          </cell>
          <cell r="I570">
            <v>0.11</v>
          </cell>
          <cell r="J570">
            <v>1</v>
          </cell>
          <cell r="K570">
            <v>0.11</v>
          </cell>
          <cell r="L570">
            <v>0.108</v>
          </cell>
          <cell r="M570">
            <v>0.108</v>
          </cell>
          <cell r="N570">
            <v>0.66</v>
          </cell>
          <cell r="O570">
            <v>0.64800000000000002</v>
          </cell>
          <cell r="P570">
            <v>0.64800000000000002</v>
          </cell>
          <cell r="Q570">
            <v>0.3</v>
          </cell>
          <cell r="R570">
            <v>0.16200000000000001</v>
          </cell>
          <cell r="S570">
            <v>0.16200000000000001</v>
          </cell>
          <cell r="T570">
            <v>1.7999999999999998</v>
          </cell>
          <cell r="U570">
            <v>0.97199999999999998</v>
          </cell>
          <cell r="V570">
            <v>0.97199999999999998</v>
          </cell>
        </row>
        <row r="571">
          <cell r="B571" t="str">
            <v>HA</v>
          </cell>
          <cell r="C571">
            <v>8110608018</v>
          </cell>
          <cell r="D571">
            <v>175</v>
          </cell>
          <cell r="E571" t="str">
            <v>VIS CHARPENTE 6X80 INOX  A2 TORX T25</v>
          </cell>
          <cell r="F571">
            <v>0.28199999999999997</v>
          </cell>
          <cell r="H571">
            <v>8110608018</v>
          </cell>
          <cell r="I571">
            <v>0.17</v>
          </cell>
          <cell r="J571">
            <v>1</v>
          </cell>
          <cell r="K571">
            <v>0.17</v>
          </cell>
          <cell r="L571">
            <v>0.16700000000000001</v>
          </cell>
          <cell r="M571">
            <v>0.16700000000000001</v>
          </cell>
          <cell r="N571">
            <v>29.750000000000004</v>
          </cell>
          <cell r="O571">
            <v>29.225000000000001</v>
          </cell>
          <cell r="P571">
            <v>29.225000000000001</v>
          </cell>
          <cell r="Q571">
            <v>0.28199999999999997</v>
          </cell>
          <cell r="R571">
            <v>0.2505</v>
          </cell>
          <cell r="S571">
            <v>0.2505</v>
          </cell>
          <cell r="T571">
            <v>49.349999999999994</v>
          </cell>
          <cell r="U571">
            <v>43.837499999999999</v>
          </cell>
          <cell r="V571">
            <v>43.837499999999999</v>
          </cell>
        </row>
        <row r="572">
          <cell r="B572" t="str">
            <v>HA</v>
          </cell>
          <cell r="C572" t="str">
            <v>VCHARP8X140</v>
          </cell>
          <cell r="D572">
            <v>4</v>
          </cell>
          <cell r="E572" t="str">
            <v>VIS CHARPENTE 8X140 INOX A2 TX40</v>
          </cell>
          <cell r="F572">
            <v>0.54900000000000004</v>
          </cell>
          <cell r="H572" t="str">
            <v>VCHARP8X140</v>
          </cell>
          <cell r="I572">
            <v>0.37</v>
          </cell>
          <cell r="J572">
            <v>1</v>
          </cell>
          <cell r="K572">
            <v>0.37</v>
          </cell>
          <cell r="L572">
            <v>0.36599999999999999</v>
          </cell>
          <cell r="M572">
            <v>0.36599999999999999</v>
          </cell>
          <cell r="N572">
            <v>1.48</v>
          </cell>
          <cell r="O572">
            <v>1.464</v>
          </cell>
          <cell r="P572">
            <v>1.464</v>
          </cell>
          <cell r="Q572">
            <v>0.54900000000000004</v>
          </cell>
          <cell r="R572">
            <v>0.54899999999999993</v>
          </cell>
          <cell r="S572">
            <v>0.54899999999999993</v>
          </cell>
          <cell r="T572">
            <v>2.1960000000000002</v>
          </cell>
          <cell r="U572">
            <v>2.1959999999999997</v>
          </cell>
          <cell r="V572">
            <v>2.1959999999999997</v>
          </cell>
        </row>
        <row r="573">
          <cell r="B573" t="str">
            <v>HA</v>
          </cell>
          <cell r="C573" t="str">
            <v>VCHARP8X160</v>
          </cell>
          <cell r="D573">
            <v>4</v>
          </cell>
          <cell r="E573" t="str">
            <v>VIS CHARPENTE 8X160 INOX A2 TX 40</v>
          </cell>
          <cell r="F573">
            <v>0.78</v>
          </cell>
          <cell r="H573" t="str">
            <v>VCHARP8X160</v>
          </cell>
          <cell r="I573">
            <v>1.05</v>
          </cell>
          <cell r="J573">
            <v>1</v>
          </cell>
          <cell r="K573">
            <v>1.05</v>
          </cell>
          <cell r="L573">
            <v>1.0529999999999999</v>
          </cell>
          <cell r="M573">
            <v>1.0529999999999999</v>
          </cell>
          <cell r="N573">
            <v>4.2</v>
          </cell>
          <cell r="O573">
            <v>4.2119999999999997</v>
          </cell>
          <cell r="P573">
            <v>4.2119999999999997</v>
          </cell>
          <cell r="Q573">
            <v>0.78</v>
          </cell>
          <cell r="R573">
            <v>1.5794999999999999</v>
          </cell>
          <cell r="S573">
            <v>1.5794999999999999</v>
          </cell>
          <cell r="T573">
            <v>3.12</v>
          </cell>
          <cell r="U573">
            <v>6.3179999999999996</v>
          </cell>
          <cell r="V573">
            <v>6.3179999999999996</v>
          </cell>
        </row>
        <row r="574">
          <cell r="B574" t="str">
            <v>HA</v>
          </cell>
          <cell r="C574">
            <v>8210603018</v>
          </cell>
          <cell r="D574">
            <v>32</v>
          </cell>
          <cell r="E574" t="str">
            <v>VIS PENTURE 6X30 T30 INOX  A2</v>
          </cell>
          <cell r="F574">
            <v>6.8000000000000005E-2</v>
          </cell>
          <cell r="H574">
            <v>8210603018</v>
          </cell>
          <cell r="I574">
            <v>0.11</v>
          </cell>
          <cell r="J574">
            <v>1</v>
          </cell>
          <cell r="K574">
            <v>0.11</v>
          </cell>
          <cell r="L574">
            <v>0.108</v>
          </cell>
          <cell r="M574">
            <v>0.108</v>
          </cell>
          <cell r="N574">
            <v>3.52</v>
          </cell>
          <cell r="O574">
            <v>3.456</v>
          </cell>
          <cell r="P574">
            <v>3.456</v>
          </cell>
          <cell r="Q574">
            <v>6.8000000000000005E-2</v>
          </cell>
          <cell r="R574">
            <v>0.16200000000000001</v>
          </cell>
          <cell r="S574">
            <v>0.16200000000000001</v>
          </cell>
          <cell r="T574">
            <v>2.1760000000000002</v>
          </cell>
          <cell r="U574">
            <v>5.1840000000000002</v>
          </cell>
          <cell r="V574">
            <v>5.1840000000000002</v>
          </cell>
        </row>
        <row r="575">
          <cell r="B575" t="str">
            <v>HA</v>
          </cell>
          <cell r="C575">
            <v>8210707018</v>
          </cell>
          <cell r="D575">
            <v>44</v>
          </cell>
          <cell r="E575" t="str">
            <v>VIS PENTURE TORX T30 INOX A2 7X70</v>
          </cell>
          <cell r="F575">
            <v>0.158</v>
          </cell>
          <cell r="H575">
            <v>8210707018</v>
          </cell>
          <cell r="I575">
            <v>0.11</v>
          </cell>
          <cell r="J575">
            <v>1</v>
          </cell>
          <cell r="K575">
            <v>0.11</v>
          </cell>
          <cell r="L575">
            <v>0.1056</v>
          </cell>
          <cell r="M575">
            <v>0.1056</v>
          </cell>
          <cell r="N575">
            <v>4.84</v>
          </cell>
          <cell r="O575">
            <v>4.6463999999999999</v>
          </cell>
          <cell r="P575">
            <v>4.6463999999999999</v>
          </cell>
          <cell r="Q575">
            <v>0.12</v>
          </cell>
          <cell r="R575">
            <v>0.15839999999999999</v>
          </cell>
          <cell r="S575">
            <v>0.15839999999999999</v>
          </cell>
          <cell r="T575">
            <v>5.2799999999999994</v>
          </cell>
          <cell r="U575">
            <v>6.9695999999999998</v>
          </cell>
          <cell r="V575">
            <v>6.9695999999999998</v>
          </cell>
        </row>
        <row r="576">
          <cell r="B576" t="str">
            <v>HA</v>
          </cell>
          <cell r="C576" t="str">
            <v>C501151800</v>
          </cell>
          <cell r="D576">
            <v>7.5</v>
          </cell>
          <cell r="E576" t="str">
            <v>BASTAINGS 50X115 (1.80 ML)</v>
          </cell>
          <cell r="F576">
            <v>13.19</v>
          </cell>
          <cell r="H576" t="str">
            <v>C501151800</v>
          </cell>
          <cell r="I576">
            <v>14.87</v>
          </cell>
          <cell r="J576">
            <v>1.8</v>
          </cell>
          <cell r="K576">
            <v>8.2611111111111111</v>
          </cell>
          <cell r="L576">
            <v>8.26</v>
          </cell>
          <cell r="M576">
            <v>10.92</v>
          </cell>
          <cell r="N576">
            <v>61.958333333333336</v>
          </cell>
          <cell r="O576">
            <v>61.949999999999996</v>
          </cell>
          <cell r="P576">
            <v>81.900000000000006</v>
          </cell>
          <cell r="Q576">
            <v>13.19</v>
          </cell>
          <cell r="R576">
            <v>12.39</v>
          </cell>
          <cell r="S576">
            <v>16.38</v>
          </cell>
          <cell r="T576">
            <v>98.924999999999997</v>
          </cell>
          <cell r="U576">
            <v>92.925000000000011</v>
          </cell>
          <cell r="V576">
            <v>122.85</v>
          </cell>
        </row>
        <row r="577">
          <cell r="B577" t="str">
            <v>HA</v>
          </cell>
          <cell r="C577" t="str">
            <v>C70701800</v>
          </cell>
          <cell r="D577">
            <v>20</v>
          </cell>
          <cell r="E577" t="str">
            <v>CHEVRON 70X70 1.80 ML</v>
          </cell>
          <cell r="F577">
            <v>11.27</v>
          </cell>
          <cell r="H577" t="str">
            <v>C70701800</v>
          </cell>
          <cell r="I577">
            <v>7.05</v>
          </cell>
          <cell r="J577">
            <v>1</v>
          </cell>
          <cell r="K577">
            <v>7.05</v>
          </cell>
          <cell r="L577">
            <v>7.05</v>
          </cell>
          <cell r="M577">
            <v>7.4</v>
          </cell>
          <cell r="N577">
            <v>141</v>
          </cell>
          <cell r="O577">
            <v>141</v>
          </cell>
          <cell r="P577">
            <v>148</v>
          </cell>
          <cell r="Q577">
            <v>11.27</v>
          </cell>
          <cell r="R577">
            <v>8.8125</v>
          </cell>
          <cell r="S577">
            <v>9.25</v>
          </cell>
          <cell r="T577">
            <v>225.39999999999998</v>
          </cell>
          <cell r="U577">
            <v>176.25</v>
          </cell>
          <cell r="V577">
            <v>185</v>
          </cell>
        </row>
        <row r="578">
          <cell r="B578" t="str">
            <v>HA</v>
          </cell>
          <cell r="C578" t="str">
            <v>CE403</v>
          </cell>
          <cell r="D578">
            <v>4</v>
          </cell>
          <cell r="E578" t="str">
            <v>CORNIERE ALU 40/40/3 ML</v>
          </cell>
          <cell r="F578">
            <v>7.55</v>
          </cell>
          <cell r="H578" t="str">
            <v>CE403</v>
          </cell>
          <cell r="I578">
            <v>3.32</v>
          </cell>
          <cell r="J578">
            <v>6.06</v>
          </cell>
          <cell r="K578">
            <v>0.54785478547854782</v>
          </cell>
          <cell r="L578">
            <v>3.29</v>
          </cell>
          <cell r="M578">
            <v>3.32</v>
          </cell>
          <cell r="N578">
            <v>2.1914191419141913</v>
          </cell>
          <cell r="O578">
            <v>13.16</v>
          </cell>
          <cell r="P578">
            <v>13.28</v>
          </cell>
          <cell r="Q578">
            <v>7.55</v>
          </cell>
          <cell r="R578">
            <v>8.2249999999999996</v>
          </cell>
          <cell r="S578">
            <v>8.2999999999999989</v>
          </cell>
          <cell r="T578">
            <v>30.2</v>
          </cell>
          <cell r="U578">
            <v>32.9</v>
          </cell>
          <cell r="V578">
            <v>33.199999999999996</v>
          </cell>
        </row>
        <row r="579">
          <cell r="B579" t="str">
            <v>HA</v>
          </cell>
          <cell r="C579" t="str">
            <v>ECOP2</v>
          </cell>
          <cell r="D579">
            <v>2</v>
          </cell>
          <cell r="E579" t="str">
            <v>ECOPLANC 2M</v>
          </cell>
          <cell r="F579">
            <v>20.91</v>
          </cell>
          <cell r="H579" t="str">
            <v>ECOP2</v>
          </cell>
          <cell r="I579">
            <v>14.64</v>
          </cell>
          <cell r="J579">
            <v>1</v>
          </cell>
          <cell r="K579">
            <v>14.64</v>
          </cell>
          <cell r="L579">
            <v>14.64</v>
          </cell>
          <cell r="M579">
            <v>15.811200000000001</v>
          </cell>
          <cell r="N579">
            <v>29.28</v>
          </cell>
          <cell r="O579">
            <v>29.28</v>
          </cell>
          <cell r="P579">
            <v>31.622400000000003</v>
          </cell>
          <cell r="Q579">
            <v>20.91</v>
          </cell>
          <cell r="R579">
            <v>21.96</v>
          </cell>
          <cell r="S579">
            <v>23.716800000000003</v>
          </cell>
          <cell r="T579">
            <v>41.82</v>
          </cell>
          <cell r="U579">
            <v>43.92</v>
          </cell>
          <cell r="V579">
            <v>47.433600000000006</v>
          </cell>
        </row>
        <row r="580">
          <cell r="B580" t="str">
            <v>HA</v>
          </cell>
          <cell r="C580" t="str">
            <v>EXPAN2005</v>
          </cell>
          <cell r="D580">
            <v>4</v>
          </cell>
          <cell r="E580" t="str">
            <v>RALLONGE PVC 200 X 2005 MM</v>
          </cell>
          <cell r="F580">
            <v>9.81</v>
          </cell>
          <cell r="H580" t="str">
            <v>EXPAN2005</v>
          </cell>
          <cell r="I580">
            <v>7.29</v>
          </cell>
          <cell r="J580">
            <v>1</v>
          </cell>
          <cell r="K580">
            <v>7.29</v>
          </cell>
          <cell r="L580">
            <v>7.2920999999999996</v>
          </cell>
          <cell r="M580">
            <v>7.2920999999999996</v>
          </cell>
          <cell r="N580">
            <v>29.16</v>
          </cell>
          <cell r="O580">
            <v>29.168399999999998</v>
          </cell>
          <cell r="P580">
            <v>29.168399999999998</v>
          </cell>
          <cell r="Q580">
            <v>9.81</v>
          </cell>
          <cell r="R580">
            <v>10.93815</v>
          </cell>
          <cell r="S580">
            <v>10.93815</v>
          </cell>
          <cell r="T580">
            <v>39.24</v>
          </cell>
          <cell r="U580">
            <v>43.752600000000001</v>
          </cell>
          <cell r="V580">
            <v>43.752600000000001</v>
          </cell>
        </row>
        <row r="581">
          <cell r="B581" t="str">
            <v>HA</v>
          </cell>
          <cell r="C581" t="str">
            <v>EXPAN2025</v>
          </cell>
          <cell r="D581">
            <v>2</v>
          </cell>
          <cell r="E581" t="str">
            <v>RALLONGE PVC 200 X 2025 MM</v>
          </cell>
          <cell r="F581">
            <v>9.9</v>
          </cell>
          <cell r="H581" t="str">
            <v>EXPAN2025</v>
          </cell>
          <cell r="I581">
            <v>7.36</v>
          </cell>
          <cell r="J581">
            <v>1</v>
          </cell>
          <cell r="K581">
            <v>7.36</v>
          </cell>
          <cell r="L581">
            <v>7.359</v>
          </cell>
          <cell r="M581">
            <v>7.359</v>
          </cell>
          <cell r="N581">
            <v>14.72</v>
          </cell>
          <cell r="O581">
            <v>14.718</v>
          </cell>
          <cell r="P581">
            <v>14.718</v>
          </cell>
          <cell r="Q581">
            <v>9.9</v>
          </cell>
          <cell r="R581">
            <v>11.038499999999999</v>
          </cell>
          <cell r="S581">
            <v>11.038499999999999</v>
          </cell>
          <cell r="T581">
            <v>19.8</v>
          </cell>
          <cell r="U581">
            <v>22.076999999999998</v>
          </cell>
          <cell r="V581">
            <v>22.076999999999998</v>
          </cell>
        </row>
        <row r="582">
          <cell r="B582" t="str">
            <v>HA</v>
          </cell>
          <cell r="C582" t="str">
            <v>EXPAN2110</v>
          </cell>
          <cell r="D582">
            <v>4</v>
          </cell>
          <cell r="E582" t="str">
            <v>RALLONGE PVC 200 X 2110 MM</v>
          </cell>
          <cell r="F582">
            <v>10.32</v>
          </cell>
          <cell r="H582" t="str">
            <v>EXPAN2110</v>
          </cell>
          <cell r="I582">
            <v>7.67</v>
          </cell>
          <cell r="J582">
            <v>1</v>
          </cell>
          <cell r="K582">
            <v>7.67</v>
          </cell>
          <cell r="L582">
            <v>7.6711999999999998</v>
          </cell>
          <cell r="M582">
            <v>7.6711999999999998</v>
          </cell>
          <cell r="N582">
            <v>30.68</v>
          </cell>
          <cell r="O582">
            <v>30.684799999999999</v>
          </cell>
          <cell r="P582">
            <v>30.684799999999999</v>
          </cell>
          <cell r="Q582">
            <v>10.32</v>
          </cell>
          <cell r="R582">
            <v>11.5068</v>
          </cell>
          <cell r="S582">
            <v>11.5068</v>
          </cell>
          <cell r="T582">
            <v>41.28</v>
          </cell>
          <cell r="U582">
            <v>46.027200000000001</v>
          </cell>
          <cell r="V582">
            <v>46.027200000000001</v>
          </cell>
        </row>
        <row r="583">
          <cell r="B583" t="str">
            <v>HA</v>
          </cell>
          <cell r="C583" t="str">
            <v>MOAT</v>
          </cell>
          <cell r="D583">
            <v>8.7100000000000009</v>
          </cell>
          <cell r="E583" t="str">
            <v>MAIN D'OEUVRE ATELIER</v>
          </cell>
          <cell r="F583">
            <v>75</v>
          </cell>
          <cell r="H583" t="str">
            <v>MOAT</v>
          </cell>
          <cell r="I583">
            <v>50</v>
          </cell>
          <cell r="J583">
            <v>1</v>
          </cell>
          <cell r="K583">
            <v>50</v>
          </cell>
          <cell r="L583">
            <v>50</v>
          </cell>
          <cell r="M583">
            <v>50</v>
          </cell>
          <cell r="N583">
            <v>435.50000000000006</v>
          </cell>
          <cell r="O583">
            <v>435.50000000000006</v>
          </cell>
          <cell r="P583">
            <v>435.50000000000006</v>
          </cell>
          <cell r="Q583">
            <v>75</v>
          </cell>
          <cell r="R583">
            <v>75</v>
          </cell>
          <cell r="S583">
            <v>75</v>
          </cell>
          <cell r="T583">
            <v>653.25000000000011</v>
          </cell>
          <cell r="U583">
            <v>653.25000000000011</v>
          </cell>
          <cell r="V583">
            <v>653.25000000000011</v>
          </cell>
        </row>
        <row r="584">
          <cell r="B584" t="str">
            <v>HA</v>
          </cell>
          <cell r="C584" t="str">
            <v>PAN2005</v>
          </cell>
          <cell r="D584">
            <v>4</v>
          </cell>
          <cell r="E584" t="str">
            <v>PANNEAU PVC 1000 X 2005 MM</v>
          </cell>
          <cell r="F584">
            <v>42.95</v>
          </cell>
          <cell r="H584" t="str">
            <v>PAN2005</v>
          </cell>
          <cell r="I584">
            <v>31.92</v>
          </cell>
          <cell r="J584">
            <v>1</v>
          </cell>
          <cell r="K584">
            <v>31.92</v>
          </cell>
          <cell r="L584">
            <v>31.922449999999998</v>
          </cell>
          <cell r="M584">
            <v>31.922449999999998</v>
          </cell>
          <cell r="N584">
            <v>127.68</v>
          </cell>
          <cell r="O584">
            <v>127.68979999999999</v>
          </cell>
          <cell r="P584">
            <v>127.68979999999999</v>
          </cell>
          <cell r="Q584">
            <v>42.95</v>
          </cell>
          <cell r="R584">
            <v>47.883674999999997</v>
          </cell>
          <cell r="S584">
            <v>47.883674999999997</v>
          </cell>
          <cell r="T584">
            <v>171.8</v>
          </cell>
          <cell r="U584">
            <v>191.53469999999999</v>
          </cell>
          <cell r="V584">
            <v>191.53469999999999</v>
          </cell>
        </row>
        <row r="585">
          <cell r="B585" t="str">
            <v>HA</v>
          </cell>
          <cell r="C585" t="str">
            <v>PAN2025</v>
          </cell>
          <cell r="D585">
            <v>2</v>
          </cell>
          <cell r="E585" t="str">
            <v>PANNEAU PVC 1000 X 2025 MM</v>
          </cell>
          <cell r="F585">
            <v>43.38</v>
          </cell>
          <cell r="H585" t="str">
            <v>PAN2025</v>
          </cell>
          <cell r="I585">
            <v>32.25</v>
          </cell>
          <cell r="J585">
            <v>1</v>
          </cell>
          <cell r="K585">
            <v>32.25</v>
          </cell>
          <cell r="L585">
            <v>32.245800000000003</v>
          </cell>
          <cell r="M585">
            <v>32.245800000000003</v>
          </cell>
          <cell r="N585">
            <v>64.5</v>
          </cell>
          <cell r="O585">
            <v>64.491600000000005</v>
          </cell>
          <cell r="P585">
            <v>64.491600000000005</v>
          </cell>
          <cell r="Q585">
            <v>43.38</v>
          </cell>
          <cell r="R585">
            <v>48.368700000000004</v>
          </cell>
          <cell r="S585">
            <v>48.368700000000004</v>
          </cell>
          <cell r="T585">
            <v>86.76</v>
          </cell>
          <cell r="U585">
            <v>96.737400000000008</v>
          </cell>
          <cell r="V585">
            <v>96.737400000000008</v>
          </cell>
        </row>
        <row r="586">
          <cell r="B586" t="str">
            <v>HA</v>
          </cell>
          <cell r="C586" t="str">
            <v>PAN2110</v>
          </cell>
          <cell r="D586">
            <v>4</v>
          </cell>
          <cell r="E586" t="str">
            <v>PANNEAU PVC 1000 X 2110 MM</v>
          </cell>
          <cell r="F586">
            <v>45.2</v>
          </cell>
          <cell r="H586" t="str">
            <v>PAN2110</v>
          </cell>
          <cell r="I586">
            <v>33.590000000000003</v>
          </cell>
          <cell r="J586">
            <v>1</v>
          </cell>
          <cell r="K586">
            <v>33.590000000000003</v>
          </cell>
          <cell r="L586">
            <v>33.594949999999997</v>
          </cell>
          <cell r="M586">
            <v>33.594949999999997</v>
          </cell>
          <cell r="N586">
            <v>134.36000000000001</v>
          </cell>
          <cell r="O586">
            <v>134.37979999999999</v>
          </cell>
          <cell r="P586">
            <v>134.37979999999999</v>
          </cell>
          <cell r="Q586">
            <v>45.2</v>
          </cell>
          <cell r="R586">
            <v>50.392424999999996</v>
          </cell>
          <cell r="S586">
            <v>50.392424999999996</v>
          </cell>
          <cell r="T586">
            <v>180.8</v>
          </cell>
          <cell r="U586">
            <v>201.56969999999998</v>
          </cell>
          <cell r="V586">
            <v>201.56969999999998</v>
          </cell>
        </row>
        <row r="587">
          <cell r="B587" t="str">
            <v>HA</v>
          </cell>
          <cell r="C587" t="str">
            <v>PROFILH2005</v>
          </cell>
          <cell r="D587">
            <v>4</v>
          </cell>
          <cell r="E587" t="str">
            <v>PROFIL H 2005</v>
          </cell>
          <cell r="F587">
            <v>6.29</v>
          </cell>
          <cell r="H587" t="str">
            <v>PROFILH2005</v>
          </cell>
          <cell r="I587">
            <v>4.67</v>
          </cell>
          <cell r="J587">
            <v>1</v>
          </cell>
          <cell r="K587">
            <v>4.67</v>
          </cell>
          <cell r="L587">
            <v>4.6718500000000001</v>
          </cell>
          <cell r="M587">
            <v>4.6718500000000001</v>
          </cell>
          <cell r="N587">
            <v>18.68</v>
          </cell>
          <cell r="O587">
            <v>18.6874</v>
          </cell>
          <cell r="P587">
            <v>18.6874</v>
          </cell>
          <cell r="Q587">
            <v>6.29</v>
          </cell>
          <cell r="R587">
            <v>7.0077750000000005</v>
          </cell>
          <cell r="S587">
            <v>7.0077750000000005</v>
          </cell>
          <cell r="T587">
            <v>25.16</v>
          </cell>
          <cell r="U587">
            <v>28.031100000000002</v>
          </cell>
          <cell r="V587">
            <v>28.031100000000002</v>
          </cell>
        </row>
        <row r="588">
          <cell r="B588" t="str">
            <v>HA</v>
          </cell>
          <cell r="C588" t="str">
            <v>PROFILH2025</v>
          </cell>
          <cell r="D588">
            <v>2</v>
          </cell>
          <cell r="E588" t="str">
            <v>PROFIL H 2025</v>
          </cell>
          <cell r="F588">
            <v>6.35</v>
          </cell>
          <cell r="H588" t="str">
            <v>PROFILH2025</v>
          </cell>
          <cell r="I588">
            <v>4.72</v>
          </cell>
          <cell r="J588">
            <v>1</v>
          </cell>
          <cell r="K588">
            <v>4.72</v>
          </cell>
          <cell r="L588">
            <v>4.71645</v>
          </cell>
          <cell r="M588">
            <v>4.71645</v>
          </cell>
          <cell r="N588">
            <v>9.44</v>
          </cell>
          <cell r="O588">
            <v>9.4329000000000001</v>
          </cell>
          <cell r="P588">
            <v>9.4329000000000001</v>
          </cell>
          <cell r="Q588">
            <v>6.35</v>
          </cell>
          <cell r="R588">
            <v>7.074675</v>
          </cell>
          <cell r="S588">
            <v>7.074675</v>
          </cell>
          <cell r="T588">
            <v>12.7</v>
          </cell>
          <cell r="U588">
            <v>14.14935</v>
          </cell>
          <cell r="V588">
            <v>14.14935</v>
          </cell>
        </row>
        <row r="589">
          <cell r="B589" t="str">
            <v>HA</v>
          </cell>
          <cell r="C589" t="str">
            <v>PROFILH2110</v>
          </cell>
          <cell r="D589">
            <v>4</v>
          </cell>
          <cell r="E589" t="str">
            <v>PROFIL H 2110</v>
          </cell>
          <cell r="F589">
            <v>6.62</v>
          </cell>
          <cell r="H589" t="str">
            <v>PROFILH2110</v>
          </cell>
          <cell r="I589">
            <v>4.92</v>
          </cell>
          <cell r="J589">
            <v>1</v>
          </cell>
          <cell r="K589">
            <v>4.92</v>
          </cell>
          <cell r="L589">
            <v>4.9171500000000004</v>
          </cell>
          <cell r="M589">
            <v>4.9171500000000004</v>
          </cell>
          <cell r="N589">
            <v>19.68</v>
          </cell>
          <cell r="O589">
            <v>19.668600000000001</v>
          </cell>
          <cell r="P589">
            <v>19.668600000000001</v>
          </cell>
          <cell r="Q589">
            <v>6.62</v>
          </cell>
          <cell r="R589">
            <v>7.375725000000001</v>
          </cell>
          <cell r="S589">
            <v>7.375725000000001</v>
          </cell>
          <cell r="T589">
            <v>26.48</v>
          </cell>
          <cell r="U589">
            <v>29.502900000000004</v>
          </cell>
          <cell r="V589">
            <v>29.502900000000004</v>
          </cell>
        </row>
        <row r="590">
          <cell r="B590" t="str">
            <v>HA</v>
          </cell>
          <cell r="C590" t="str">
            <v>T403</v>
          </cell>
          <cell r="D590">
            <v>12</v>
          </cell>
          <cell r="E590" t="str">
            <v>TE ALU 40/40/3 ML</v>
          </cell>
          <cell r="F590">
            <v>7.95</v>
          </cell>
          <cell r="H590" t="str">
            <v>T403</v>
          </cell>
          <cell r="I590">
            <v>3.29</v>
          </cell>
          <cell r="J590">
            <v>6.06</v>
          </cell>
          <cell r="K590">
            <v>0.54290429042904298</v>
          </cell>
          <cell r="L590">
            <v>3.29</v>
          </cell>
          <cell r="M590">
            <v>3.29</v>
          </cell>
          <cell r="N590">
            <v>6.5148514851485153</v>
          </cell>
          <cell r="O590">
            <v>39.480000000000004</v>
          </cell>
          <cell r="P590">
            <v>39.480000000000004</v>
          </cell>
          <cell r="Q590">
            <v>7.95</v>
          </cell>
          <cell r="R590">
            <v>8.2249999999999996</v>
          </cell>
          <cell r="S590">
            <v>8.2249999999999996</v>
          </cell>
          <cell r="T590">
            <v>95.4</v>
          </cell>
          <cell r="U590">
            <v>98.699999999999989</v>
          </cell>
          <cell r="V590">
            <v>98.699999999999989</v>
          </cell>
        </row>
        <row r="591">
          <cell r="B591" t="str">
            <v>PCG12EHA</v>
          </cell>
          <cell r="N591">
            <v>1190.9054039603966</v>
          </cell>
          <cell r="O591">
            <v>1233.9735000000001</v>
          </cell>
          <cell r="P591">
            <v>1263.3859</v>
          </cell>
          <cell r="T591">
            <v>1845.3570000000002</v>
          </cell>
          <cell r="U591">
            <v>1868.3253499999998</v>
          </cell>
          <cell r="V591">
            <v>1910.8139499999997</v>
          </cell>
        </row>
        <row r="592">
          <cell r="B592" t="str">
            <v>HB</v>
          </cell>
          <cell r="C592">
            <v>8412602518</v>
          </cell>
          <cell r="D592">
            <v>4</v>
          </cell>
          <cell r="E592" t="str">
            <v>VIS METAUX  A2 TH M6X25</v>
          </cell>
          <cell r="F592">
            <v>0.05</v>
          </cell>
          <cell r="H592">
            <v>8412602518</v>
          </cell>
          <cell r="I592">
            <v>7.04</v>
          </cell>
          <cell r="J592">
            <v>200</v>
          </cell>
          <cell r="K592">
            <v>3.5200000000000002E-2</v>
          </cell>
          <cell r="L592">
            <v>3.5200000000000002E-2</v>
          </cell>
          <cell r="M592">
            <v>3.5200000000000002E-2</v>
          </cell>
          <cell r="N592">
            <v>0.14080000000000001</v>
          </cell>
          <cell r="O592">
            <v>0.14080000000000001</v>
          </cell>
          <cell r="P592">
            <v>0.14080000000000001</v>
          </cell>
          <cell r="Q592">
            <v>0.05</v>
          </cell>
          <cell r="R592">
            <v>5.28E-2</v>
          </cell>
          <cell r="S592">
            <v>5.28E-2</v>
          </cell>
          <cell r="T592">
            <v>0.2</v>
          </cell>
          <cell r="U592">
            <v>0.2112</v>
          </cell>
          <cell r="V592">
            <v>0.2112</v>
          </cell>
        </row>
        <row r="593">
          <cell r="B593" t="str">
            <v>HB</v>
          </cell>
          <cell r="C593">
            <v>8434000618</v>
          </cell>
          <cell r="D593">
            <v>4</v>
          </cell>
          <cell r="E593" t="str">
            <v>ECROU FREIN A2 M6 WAX</v>
          </cell>
          <cell r="F593">
            <v>0.02</v>
          </cell>
          <cell r="H593">
            <v>8434000618</v>
          </cell>
          <cell r="I593">
            <v>8.3000000000000007</v>
          </cell>
          <cell r="J593">
            <v>500</v>
          </cell>
          <cell r="K593">
            <v>1.66E-2</v>
          </cell>
          <cell r="L593">
            <v>1.66E-2</v>
          </cell>
          <cell r="M593">
            <v>1.66E-2</v>
          </cell>
          <cell r="N593">
            <v>6.6400000000000001E-2</v>
          </cell>
          <cell r="O593">
            <v>6.6400000000000001E-2</v>
          </cell>
          <cell r="P593">
            <v>6.6400000000000001E-2</v>
          </cell>
          <cell r="Q593">
            <v>0.02</v>
          </cell>
          <cell r="R593">
            <v>2.0750000000000001E-2</v>
          </cell>
          <cell r="S593">
            <v>2.0750000000000001E-2</v>
          </cell>
          <cell r="T593">
            <v>0.08</v>
          </cell>
          <cell r="U593">
            <v>8.3000000000000004E-2</v>
          </cell>
          <cell r="V593">
            <v>8.3000000000000004E-2</v>
          </cell>
        </row>
        <row r="594">
          <cell r="B594" t="str">
            <v>HB</v>
          </cell>
          <cell r="C594" t="str">
            <v>RTCALE</v>
          </cell>
          <cell r="D594">
            <v>44</v>
          </cell>
          <cell r="E594" t="str">
            <v>CALE CAOUTCHOUC BRUT 8 X 90</v>
          </cell>
          <cell r="F594">
            <v>0.8</v>
          </cell>
          <cell r="H594" t="str">
            <v>RTCALE</v>
          </cell>
          <cell r="I594">
            <v>0.52</v>
          </cell>
          <cell r="J594">
            <v>1</v>
          </cell>
          <cell r="K594">
            <v>0.52</v>
          </cell>
          <cell r="L594">
            <v>0.51800000000000002</v>
          </cell>
          <cell r="M594">
            <v>0.51800000000000002</v>
          </cell>
          <cell r="N594">
            <v>22.880000000000003</v>
          </cell>
          <cell r="O594">
            <v>22.792000000000002</v>
          </cell>
          <cell r="P594">
            <v>22.792000000000002</v>
          </cell>
          <cell r="Q594">
            <v>0.8</v>
          </cell>
          <cell r="R594">
            <v>0.77700000000000002</v>
          </cell>
          <cell r="S594">
            <v>0.77700000000000002</v>
          </cell>
          <cell r="T594">
            <v>35.200000000000003</v>
          </cell>
          <cell r="U594">
            <v>34.188000000000002</v>
          </cell>
          <cell r="V594">
            <v>34.188000000000002</v>
          </cell>
        </row>
        <row r="595">
          <cell r="B595" t="str">
            <v>HB</v>
          </cell>
          <cell r="C595">
            <v>8710605018</v>
          </cell>
          <cell r="D595">
            <v>4</v>
          </cell>
          <cell r="E595" t="str">
            <v>VIS PENTURE 6X50 T30 INOX  A2</v>
          </cell>
          <cell r="F595">
            <v>0.3</v>
          </cell>
          <cell r="H595">
            <v>8710605018</v>
          </cell>
          <cell r="I595">
            <v>0.11</v>
          </cell>
          <cell r="J595">
            <v>1</v>
          </cell>
          <cell r="K595">
            <v>0.11</v>
          </cell>
          <cell r="L595">
            <v>0.108</v>
          </cell>
          <cell r="M595">
            <v>0.108</v>
          </cell>
          <cell r="N595">
            <v>0.44</v>
          </cell>
          <cell r="O595">
            <v>0.432</v>
          </cell>
          <cell r="P595">
            <v>0.432</v>
          </cell>
          <cell r="Q595">
            <v>0.3</v>
          </cell>
          <cell r="R595">
            <v>0.16200000000000001</v>
          </cell>
          <cell r="S595">
            <v>0.16200000000000001</v>
          </cell>
          <cell r="T595">
            <v>1.2</v>
          </cell>
          <cell r="U595">
            <v>0.64800000000000002</v>
          </cell>
          <cell r="V595">
            <v>0.64800000000000002</v>
          </cell>
        </row>
        <row r="596">
          <cell r="B596" t="str">
            <v>HB</v>
          </cell>
          <cell r="C596">
            <v>8110608018</v>
          </cell>
          <cell r="D596">
            <v>200</v>
          </cell>
          <cell r="E596" t="str">
            <v>VIS CHARPENTE 6X80 INOX  A2 TORX T25</v>
          </cell>
          <cell r="F596">
            <v>0.28199999999999997</v>
          </cell>
          <cell r="H596">
            <v>8110608018</v>
          </cell>
          <cell r="I596">
            <v>0.17</v>
          </cell>
          <cell r="J596">
            <v>1</v>
          </cell>
          <cell r="K596">
            <v>0.17</v>
          </cell>
          <cell r="L596">
            <v>0.16700000000000001</v>
          </cell>
          <cell r="M596">
            <v>0.16700000000000001</v>
          </cell>
          <cell r="N596">
            <v>34</v>
          </cell>
          <cell r="O596">
            <v>33.4</v>
          </cell>
          <cell r="P596">
            <v>33.4</v>
          </cell>
          <cell r="Q596">
            <v>0.28199999999999997</v>
          </cell>
          <cell r="R596">
            <v>0.2505</v>
          </cell>
          <cell r="S596">
            <v>0.2505</v>
          </cell>
          <cell r="T596">
            <v>56.399999999999991</v>
          </cell>
          <cell r="U596">
            <v>50.1</v>
          </cell>
          <cell r="V596">
            <v>50.1</v>
          </cell>
        </row>
        <row r="597">
          <cell r="B597" t="str">
            <v>HB</v>
          </cell>
          <cell r="C597" t="str">
            <v>VCHARP8X140</v>
          </cell>
          <cell r="D597">
            <v>4</v>
          </cell>
          <cell r="E597" t="str">
            <v>VIS CHARPENTE 8X140 INOX A2 TX40</v>
          </cell>
          <cell r="F597">
            <v>0.54900000000000004</v>
          </cell>
          <cell r="H597" t="str">
            <v>VCHARP8X140</v>
          </cell>
          <cell r="I597">
            <v>0.37</v>
          </cell>
          <cell r="J597">
            <v>1</v>
          </cell>
          <cell r="K597">
            <v>0.37</v>
          </cell>
          <cell r="L597">
            <v>0.36599999999999999</v>
          </cell>
          <cell r="M597">
            <v>0.36599999999999999</v>
          </cell>
          <cell r="N597">
            <v>1.48</v>
          </cell>
          <cell r="O597">
            <v>1.464</v>
          </cell>
          <cell r="P597">
            <v>1.464</v>
          </cell>
          <cell r="Q597">
            <v>0.54900000000000004</v>
          </cell>
          <cell r="R597">
            <v>0.54899999999999993</v>
          </cell>
          <cell r="S597">
            <v>0.54899999999999993</v>
          </cell>
          <cell r="T597">
            <v>2.1960000000000002</v>
          </cell>
          <cell r="U597">
            <v>2.1959999999999997</v>
          </cell>
          <cell r="V597">
            <v>2.1959999999999997</v>
          </cell>
        </row>
        <row r="598">
          <cell r="B598" t="str">
            <v>HB</v>
          </cell>
          <cell r="C598" t="str">
            <v>VCHARP8X160</v>
          </cell>
          <cell r="D598">
            <v>4</v>
          </cell>
          <cell r="E598" t="str">
            <v>VIS CHARPENTE 8X160 INOX A2 TX 40</v>
          </cell>
          <cell r="F598">
            <v>0.78</v>
          </cell>
          <cell r="H598" t="str">
            <v>VCHARP8X160</v>
          </cell>
          <cell r="I598">
            <v>1.05</v>
          </cell>
          <cell r="J598">
            <v>1</v>
          </cell>
          <cell r="K598">
            <v>1.05</v>
          </cell>
          <cell r="L598">
            <v>1.0529999999999999</v>
          </cell>
          <cell r="M598">
            <v>1.0529999999999999</v>
          </cell>
          <cell r="N598">
            <v>4.2</v>
          </cell>
          <cell r="O598">
            <v>4.2119999999999997</v>
          </cell>
          <cell r="P598">
            <v>4.2119999999999997</v>
          </cell>
          <cell r="Q598">
            <v>0.78</v>
          </cell>
          <cell r="R598">
            <v>1.5794999999999999</v>
          </cell>
          <cell r="S598">
            <v>1.5794999999999999</v>
          </cell>
          <cell r="T598">
            <v>3.12</v>
          </cell>
          <cell r="U598">
            <v>6.3179999999999996</v>
          </cell>
          <cell r="V598">
            <v>6.3179999999999996</v>
          </cell>
        </row>
        <row r="599">
          <cell r="B599" t="str">
            <v>HB</v>
          </cell>
          <cell r="C599">
            <v>8210603018</v>
          </cell>
          <cell r="D599">
            <v>16</v>
          </cell>
          <cell r="E599" t="str">
            <v>VIS PENTURE 6X30 T30 INOX  A2</v>
          </cell>
          <cell r="F599">
            <v>6.8000000000000005E-2</v>
          </cell>
          <cell r="H599">
            <v>8210603018</v>
          </cell>
          <cell r="I599">
            <v>0.11</v>
          </cell>
          <cell r="J599">
            <v>1</v>
          </cell>
          <cell r="K599">
            <v>0.11</v>
          </cell>
          <cell r="L599">
            <v>0.108</v>
          </cell>
          <cell r="M599">
            <v>0.108</v>
          </cell>
          <cell r="N599">
            <v>1.76</v>
          </cell>
          <cell r="O599">
            <v>1.728</v>
          </cell>
          <cell r="P599">
            <v>1.728</v>
          </cell>
          <cell r="Q599">
            <v>6.8000000000000005E-2</v>
          </cell>
          <cell r="R599">
            <v>0.16200000000000001</v>
          </cell>
          <cell r="S599">
            <v>0.16200000000000001</v>
          </cell>
          <cell r="T599">
            <v>1.0880000000000001</v>
          </cell>
          <cell r="U599">
            <v>2.5920000000000001</v>
          </cell>
          <cell r="V599">
            <v>2.5920000000000001</v>
          </cell>
        </row>
        <row r="600">
          <cell r="B600" t="str">
            <v>HB</v>
          </cell>
          <cell r="C600">
            <v>8210707018</v>
          </cell>
          <cell r="D600">
            <v>41</v>
          </cell>
          <cell r="E600" t="str">
            <v>VIS PENTURE TORX T30 INOX A2 7X70</v>
          </cell>
          <cell r="F600">
            <v>0.158</v>
          </cell>
          <cell r="H600">
            <v>8210707018</v>
          </cell>
          <cell r="I600">
            <v>0.11</v>
          </cell>
          <cell r="J600">
            <v>1</v>
          </cell>
          <cell r="K600">
            <v>0.11</v>
          </cell>
          <cell r="L600">
            <v>0.1056</v>
          </cell>
          <cell r="M600">
            <v>0.1056</v>
          </cell>
          <cell r="N600">
            <v>4.51</v>
          </cell>
          <cell r="O600">
            <v>4.3296000000000001</v>
          </cell>
          <cell r="P600">
            <v>4.3296000000000001</v>
          </cell>
          <cell r="Q600">
            <v>0.12</v>
          </cell>
          <cell r="R600">
            <v>0.15839999999999999</v>
          </cell>
          <cell r="S600">
            <v>0.15839999999999999</v>
          </cell>
          <cell r="T600">
            <v>4.92</v>
          </cell>
          <cell r="U600">
            <v>6.4943999999999997</v>
          </cell>
          <cell r="V600">
            <v>6.4943999999999997</v>
          </cell>
        </row>
        <row r="601">
          <cell r="B601" t="str">
            <v>HB</v>
          </cell>
          <cell r="C601" t="str">
            <v>C501151800</v>
          </cell>
          <cell r="D601">
            <v>10</v>
          </cell>
          <cell r="E601" t="str">
            <v>BASTAINGS 50X115 (1.80 ML)</v>
          </cell>
          <cell r="F601">
            <v>13.19</v>
          </cell>
          <cell r="H601" t="str">
            <v>C501151800</v>
          </cell>
          <cell r="I601">
            <v>14.87</v>
          </cell>
          <cell r="J601">
            <v>1.8</v>
          </cell>
          <cell r="K601">
            <v>8.2611111111111111</v>
          </cell>
          <cell r="L601">
            <v>8.26</v>
          </cell>
          <cell r="M601">
            <v>10.92</v>
          </cell>
          <cell r="N601">
            <v>82.611111111111114</v>
          </cell>
          <cell r="O601">
            <v>82.6</v>
          </cell>
          <cell r="P601">
            <v>109.2</v>
          </cell>
          <cell r="Q601">
            <v>13.19</v>
          </cell>
          <cell r="R601">
            <v>12.39</v>
          </cell>
          <cell r="S601">
            <v>16.38</v>
          </cell>
          <cell r="T601">
            <v>131.9</v>
          </cell>
          <cell r="U601">
            <v>123.9</v>
          </cell>
          <cell r="V601">
            <v>163.79999999999998</v>
          </cell>
        </row>
        <row r="602">
          <cell r="B602" t="str">
            <v>HB</v>
          </cell>
          <cell r="C602" t="str">
            <v>C70701800</v>
          </cell>
          <cell r="D602">
            <v>19.440000000000001</v>
          </cell>
          <cell r="E602" t="str">
            <v>CHEVRON 70X70 1.80 ML</v>
          </cell>
          <cell r="F602">
            <v>11.27</v>
          </cell>
          <cell r="H602" t="str">
            <v>C70701800</v>
          </cell>
          <cell r="I602">
            <v>7.05</v>
          </cell>
          <cell r="J602">
            <v>1</v>
          </cell>
          <cell r="K602">
            <v>7.05</v>
          </cell>
          <cell r="L602">
            <v>7.05</v>
          </cell>
          <cell r="M602">
            <v>7.4</v>
          </cell>
          <cell r="N602">
            <v>137.05199999999999</v>
          </cell>
          <cell r="O602">
            <v>137.05199999999999</v>
          </cell>
          <cell r="P602">
            <v>143.85600000000002</v>
          </cell>
          <cell r="Q602">
            <v>11.27</v>
          </cell>
          <cell r="R602">
            <v>8.8125</v>
          </cell>
          <cell r="S602">
            <v>9.25</v>
          </cell>
          <cell r="T602">
            <v>219.08879999999999</v>
          </cell>
          <cell r="U602">
            <v>171.315</v>
          </cell>
          <cell r="V602">
            <v>179.82000000000002</v>
          </cell>
        </row>
        <row r="603">
          <cell r="B603" t="str">
            <v>HB</v>
          </cell>
          <cell r="C603" t="str">
            <v>CE403</v>
          </cell>
          <cell r="D603">
            <v>6</v>
          </cell>
          <cell r="E603" t="str">
            <v>CORNIERE ALU 40/40/3 ML</v>
          </cell>
          <cell r="F603">
            <v>7.55</v>
          </cell>
          <cell r="H603" t="str">
            <v>CE403</v>
          </cell>
          <cell r="I603">
            <v>3.32</v>
          </cell>
          <cell r="J603">
            <v>6.06</v>
          </cell>
          <cell r="K603">
            <v>0.54785478547854782</v>
          </cell>
          <cell r="L603">
            <v>3.29</v>
          </cell>
          <cell r="M603">
            <v>3.32</v>
          </cell>
          <cell r="N603">
            <v>3.2871287128712869</v>
          </cell>
          <cell r="O603">
            <v>19.740000000000002</v>
          </cell>
          <cell r="P603">
            <v>19.919999999999998</v>
          </cell>
          <cell r="Q603">
            <v>7.55</v>
          </cell>
          <cell r="R603">
            <v>8.2249999999999996</v>
          </cell>
          <cell r="S603">
            <v>8.2999999999999989</v>
          </cell>
          <cell r="T603">
            <v>45.3</v>
          </cell>
          <cell r="U603">
            <v>49.349999999999994</v>
          </cell>
          <cell r="V603">
            <v>49.8</v>
          </cell>
        </row>
        <row r="604">
          <cell r="B604" t="str">
            <v>HB</v>
          </cell>
          <cell r="C604" t="str">
            <v>ECOPML</v>
          </cell>
          <cell r="D604">
            <v>3</v>
          </cell>
          <cell r="E604" t="str">
            <v>ECOPLANC AU ML</v>
          </cell>
          <cell r="F604">
            <v>10.98</v>
          </cell>
          <cell r="H604" t="str">
            <v>ECOPML</v>
          </cell>
          <cell r="I604">
            <v>7.32</v>
          </cell>
          <cell r="J604">
            <v>1</v>
          </cell>
          <cell r="K604">
            <v>7.32</v>
          </cell>
          <cell r="L604">
            <v>7.32</v>
          </cell>
          <cell r="M604">
            <v>7.9056000000000006</v>
          </cell>
          <cell r="N604">
            <v>21.96</v>
          </cell>
          <cell r="O604">
            <v>21.96</v>
          </cell>
          <cell r="P604">
            <v>23.716800000000003</v>
          </cell>
          <cell r="Q604">
            <v>10.98</v>
          </cell>
          <cell r="R604">
            <v>10.98</v>
          </cell>
          <cell r="S604">
            <v>11.858400000000001</v>
          </cell>
          <cell r="T604">
            <v>32.94</v>
          </cell>
          <cell r="U604">
            <v>32.94</v>
          </cell>
          <cell r="V604">
            <v>35.575200000000002</v>
          </cell>
        </row>
        <row r="605">
          <cell r="B605" t="str">
            <v>HB</v>
          </cell>
          <cell r="C605" t="str">
            <v>EXPAN1515</v>
          </cell>
          <cell r="D605">
            <v>4</v>
          </cell>
          <cell r="E605" t="str">
            <v>RALLONGE PVC 200 X 1515 MM</v>
          </cell>
          <cell r="F605">
            <v>7.41</v>
          </cell>
          <cell r="H605" t="str">
            <v>EXPAN1515</v>
          </cell>
          <cell r="I605">
            <v>5.51</v>
          </cell>
          <cell r="J605">
            <v>1</v>
          </cell>
          <cell r="K605">
            <v>5.51</v>
          </cell>
          <cell r="L605">
            <v>5.5081000000000007</v>
          </cell>
          <cell r="M605">
            <v>5.5081000000000007</v>
          </cell>
          <cell r="N605">
            <v>22.04</v>
          </cell>
          <cell r="O605">
            <v>22.032400000000003</v>
          </cell>
          <cell r="P605">
            <v>22.032400000000003</v>
          </cell>
          <cell r="Q605">
            <v>7.41</v>
          </cell>
          <cell r="R605">
            <v>8.2621500000000019</v>
          </cell>
          <cell r="S605">
            <v>8.2621500000000019</v>
          </cell>
          <cell r="T605">
            <v>29.64</v>
          </cell>
          <cell r="U605">
            <v>33.048600000000008</v>
          </cell>
          <cell r="V605">
            <v>33.048600000000008</v>
          </cell>
        </row>
        <row r="606">
          <cell r="B606" t="str">
            <v>HB</v>
          </cell>
          <cell r="C606" t="str">
            <v>EXPAN2005</v>
          </cell>
          <cell r="D606">
            <v>4</v>
          </cell>
          <cell r="E606" t="str">
            <v>RALLONGE PVC 200 X 2005 MM</v>
          </cell>
          <cell r="F606">
            <v>9.81</v>
          </cell>
          <cell r="H606" t="str">
            <v>EXPAN2005</v>
          </cell>
          <cell r="I606">
            <v>7.29</v>
          </cell>
          <cell r="J606">
            <v>1</v>
          </cell>
          <cell r="K606">
            <v>7.29</v>
          </cell>
          <cell r="L606">
            <v>7.2920999999999996</v>
          </cell>
          <cell r="M606">
            <v>7.2920999999999996</v>
          </cell>
          <cell r="N606">
            <v>29.16</v>
          </cell>
          <cell r="O606">
            <v>29.168399999999998</v>
          </cell>
          <cell r="P606">
            <v>29.168399999999998</v>
          </cell>
          <cell r="Q606">
            <v>9.81</v>
          </cell>
          <cell r="R606">
            <v>10.93815</v>
          </cell>
          <cell r="S606">
            <v>10.93815</v>
          </cell>
          <cell r="T606">
            <v>39.24</v>
          </cell>
          <cell r="U606">
            <v>43.752600000000001</v>
          </cell>
          <cell r="V606">
            <v>43.752600000000001</v>
          </cell>
        </row>
        <row r="607">
          <cell r="B607" t="str">
            <v>HB</v>
          </cell>
          <cell r="C607" t="str">
            <v>EXPAN2110</v>
          </cell>
          <cell r="D607">
            <v>4</v>
          </cell>
          <cell r="E607" t="str">
            <v>RALLONGE PVC 200 X 2110 MM</v>
          </cell>
          <cell r="F607">
            <v>10.32</v>
          </cell>
          <cell r="H607" t="str">
            <v>EXPAN2110</v>
          </cell>
          <cell r="I607">
            <v>7.67</v>
          </cell>
          <cell r="J607">
            <v>1</v>
          </cell>
          <cell r="K607">
            <v>7.67</v>
          </cell>
          <cell r="L607">
            <v>7.6711999999999998</v>
          </cell>
          <cell r="M607">
            <v>7.6711999999999998</v>
          </cell>
          <cell r="N607">
            <v>30.68</v>
          </cell>
          <cell r="O607">
            <v>30.684799999999999</v>
          </cell>
          <cell r="P607">
            <v>30.684799999999999</v>
          </cell>
          <cell r="Q607">
            <v>10.32</v>
          </cell>
          <cell r="R607">
            <v>11.5068</v>
          </cell>
          <cell r="S607">
            <v>11.5068</v>
          </cell>
          <cell r="T607">
            <v>41.28</v>
          </cell>
          <cell r="U607">
            <v>46.027200000000001</v>
          </cell>
          <cell r="V607">
            <v>46.027200000000001</v>
          </cell>
        </row>
        <row r="608">
          <cell r="B608" t="str">
            <v>HB</v>
          </cell>
          <cell r="C608" t="str">
            <v>MOAT</v>
          </cell>
          <cell r="D608">
            <v>8.8800000000000008</v>
          </cell>
          <cell r="E608" t="str">
            <v>MAIN D'OEUVRE ATELIER</v>
          </cell>
          <cell r="F608">
            <v>75</v>
          </cell>
          <cell r="H608" t="str">
            <v>MOAT</v>
          </cell>
          <cell r="I608">
            <v>50</v>
          </cell>
          <cell r="J608">
            <v>1</v>
          </cell>
          <cell r="K608">
            <v>50</v>
          </cell>
          <cell r="L608">
            <v>50</v>
          </cell>
          <cell r="M608">
            <v>50</v>
          </cell>
          <cell r="N608">
            <v>444.00000000000006</v>
          </cell>
          <cell r="O608">
            <v>444.00000000000006</v>
          </cell>
          <cell r="P608">
            <v>444.00000000000006</v>
          </cell>
          <cell r="Q608">
            <v>75</v>
          </cell>
          <cell r="R608">
            <v>75</v>
          </cell>
          <cell r="S608">
            <v>75</v>
          </cell>
          <cell r="T608">
            <v>666.00000000000011</v>
          </cell>
          <cell r="U608">
            <v>666.00000000000011</v>
          </cell>
          <cell r="V608">
            <v>666.00000000000011</v>
          </cell>
        </row>
        <row r="609">
          <cell r="B609" t="str">
            <v>HB</v>
          </cell>
          <cell r="C609" t="str">
            <v>PAN1515</v>
          </cell>
          <cell r="D609">
            <v>4</v>
          </cell>
          <cell r="E609" t="str">
            <v>PANNEAU PVC 1000 X 1515 MM</v>
          </cell>
          <cell r="F609">
            <v>32.450000000000003</v>
          </cell>
          <cell r="H609" t="str">
            <v>PAN1515</v>
          </cell>
          <cell r="I609">
            <v>24.12</v>
          </cell>
          <cell r="J609">
            <v>1</v>
          </cell>
          <cell r="K609">
            <v>24.12</v>
          </cell>
          <cell r="L609">
            <v>24.117449999999998</v>
          </cell>
          <cell r="M609">
            <v>24.117449999999998</v>
          </cell>
          <cell r="N609">
            <v>96.48</v>
          </cell>
          <cell r="O609">
            <v>96.469799999999992</v>
          </cell>
          <cell r="P609">
            <v>96.469799999999992</v>
          </cell>
          <cell r="Q609">
            <v>32.450000000000003</v>
          </cell>
          <cell r="R609">
            <v>36.176175000000001</v>
          </cell>
          <cell r="S609">
            <v>36.176175000000001</v>
          </cell>
          <cell r="T609">
            <v>129.80000000000001</v>
          </cell>
          <cell r="U609">
            <v>144.7047</v>
          </cell>
          <cell r="V609">
            <v>144.7047</v>
          </cell>
        </row>
        <row r="610">
          <cell r="B610" t="str">
            <v>HB</v>
          </cell>
          <cell r="C610" t="str">
            <v>PAN2005</v>
          </cell>
          <cell r="D610">
            <v>4</v>
          </cell>
          <cell r="E610" t="str">
            <v>PANNEAU PVC 1000 X 2005 MM</v>
          </cell>
          <cell r="F610">
            <v>42.95</v>
          </cell>
          <cell r="H610" t="str">
            <v>PAN2005</v>
          </cell>
          <cell r="I610">
            <v>31.92</v>
          </cell>
          <cell r="J610">
            <v>1</v>
          </cell>
          <cell r="K610">
            <v>31.92</v>
          </cell>
          <cell r="L610">
            <v>31.922449999999998</v>
          </cell>
          <cell r="M610">
            <v>31.922449999999998</v>
          </cell>
          <cell r="N610">
            <v>127.68</v>
          </cell>
          <cell r="O610">
            <v>127.68979999999999</v>
          </cell>
          <cell r="P610">
            <v>127.68979999999999</v>
          </cell>
          <cell r="Q610">
            <v>42.95</v>
          </cell>
          <cell r="R610">
            <v>47.883674999999997</v>
          </cell>
          <cell r="S610">
            <v>47.883674999999997</v>
          </cell>
          <cell r="T610">
            <v>171.8</v>
          </cell>
          <cell r="U610">
            <v>191.53469999999999</v>
          </cell>
          <cell r="V610">
            <v>191.53469999999999</v>
          </cell>
        </row>
        <row r="611">
          <cell r="B611" t="str">
            <v>HB</v>
          </cell>
          <cell r="C611" t="str">
            <v>PAN2110</v>
          </cell>
          <cell r="D611">
            <v>4</v>
          </cell>
          <cell r="E611" t="str">
            <v>PANNEAU PVC 1000 X 2110 MM</v>
          </cell>
          <cell r="F611">
            <v>45.2</v>
          </cell>
          <cell r="H611" t="str">
            <v>PAN2110</v>
          </cell>
          <cell r="I611">
            <v>33.590000000000003</v>
          </cell>
          <cell r="J611">
            <v>1</v>
          </cell>
          <cell r="K611">
            <v>33.590000000000003</v>
          </cell>
          <cell r="L611">
            <v>33.594949999999997</v>
          </cell>
          <cell r="M611">
            <v>33.594949999999997</v>
          </cell>
          <cell r="N611">
            <v>134.36000000000001</v>
          </cell>
          <cell r="O611">
            <v>134.37979999999999</v>
          </cell>
          <cell r="P611">
            <v>134.37979999999999</v>
          </cell>
          <cell r="Q611">
            <v>45.2</v>
          </cell>
          <cell r="R611">
            <v>50.392424999999996</v>
          </cell>
          <cell r="S611">
            <v>50.392424999999996</v>
          </cell>
          <cell r="T611">
            <v>180.8</v>
          </cell>
          <cell r="U611">
            <v>201.56969999999998</v>
          </cell>
          <cell r="V611">
            <v>201.56969999999998</v>
          </cell>
        </row>
        <row r="612">
          <cell r="B612" t="str">
            <v>HB</v>
          </cell>
          <cell r="C612" t="str">
            <v>PROFILH1515</v>
          </cell>
          <cell r="D612">
            <v>4</v>
          </cell>
          <cell r="E612" t="str">
            <v>PROFIL H 1515</v>
          </cell>
          <cell r="F612">
            <v>4.76</v>
          </cell>
          <cell r="H612" t="str">
            <v>PROFILH1515</v>
          </cell>
          <cell r="I612">
            <v>3.54</v>
          </cell>
          <cell r="J612">
            <v>1</v>
          </cell>
          <cell r="K612">
            <v>3.54</v>
          </cell>
          <cell r="L612">
            <v>3.5345499999999999</v>
          </cell>
          <cell r="M612">
            <v>3.5345499999999999</v>
          </cell>
          <cell r="N612">
            <v>14.16</v>
          </cell>
          <cell r="O612">
            <v>14.138199999999999</v>
          </cell>
          <cell r="P612">
            <v>14.138199999999999</v>
          </cell>
          <cell r="Q612">
            <v>4.76</v>
          </cell>
          <cell r="R612">
            <v>5.301825</v>
          </cell>
          <cell r="S612">
            <v>5.301825</v>
          </cell>
          <cell r="T612">
            <v>19.04</v>
          </cell>
          <cell r="U612">
            <v>21.2073</v>
          </cell>
          <cell r="V612">
            <v>21.2073</v>
          </cell>
        </row>
        <row r="613">
          <cell r="B613" t="str">
            <v>HB</v>
          </cell>
          <cell r="C613" t="str">
            <v>PROFILH2005</v>
          </cell>
          <cell r="D613">
            <v>4</v>
          </cell>
          <cell r="E613" t="str">
            <v>PROFIL H 2005</v>
          </cell>
          <cell r="F613">
            <v>6.29</v>
          </cell>
          <cell r="H613" t="str">
            <v>PROFILH2005</v>
          </cell>
          <cell r="I613">
            <v>4.67</v>
          </cell>
          <cell r="J613">
            <v>1</v>
          </cell>
          <cell r="K613">
            <v>4.67</v>
          </cell>
          <cell r="L613">
            <v>4.6718500000000001</v>
          </cell>
          <cell r="M613">
            <v>4.6718500000000001</v>
          </cell>
          <cell r="N613">
            <v>18.68</v>
          </cell>
          <cell r="O613">
            <v>18.6874</v>
          </cell>
          <cell r="P613">
            <v>18.6874</v>
          </cell>
          <cell r="Q613">
            <v>6.29</v>
          </cell>
          <cell r="R613">
            <v>7.0077750000000005</v>
          </cell>
          <cell r="S613">
            <v>7.0077750000000005</v>
          </cell>
          <cell r="T613">
            <v>25.16</v>
          </cell>
          <cell r="U613">
            <v>28.031100000000002</v>
          </cell>
          <cell r="V613">
            <v>28.031100000000002</v>
          </cell>
        </row>
        <row r="614">
          <cell r="B614" t="str">
            <v>HB</v>
          </cell>
          <cell r="C614" t="str">
            <v>PROFILH2110</v>
          </cell>
          <cell r="D614">
            <v>4</v>
          </cell>
          <cell r="E614" t="str">
            <v>PROFIL H 2110</v>
          </cell>
          <cell r="F614">
            <v>6.62</v>
          </cell>
          <cell r="H614" t="str">
            <v>PROFILH2110</v>
          </cell>
          <cell r="I614">
            <v>4.92</v>
          </cell>
          <cell r="J614">
            <v>1</v>
          </cell>
          <cell r="K614">
            <v>4.92</v>
          </cell>
          <cell r="L614">
            <v>4.9171500000000004</v>
          </cell>
          <cell r="M614">
            <v>4.9171500000000004</v>
          </cell>
          <cell r="N614">
            <v>19.68</v>
          </cell>
          <cell r="O614">
            <v>19.668600000000001</v>
          </cell>
          <cell r="P614">
            <v>19.668600000000001</v>
          </cell>
          <cell r="Q614">
            <v>6.62</v>
          </cell>
          <cell r="R614">
            <v>7.375725000000001</v>
          </cell>
          <cell r="S614">
            <v>7.375725000000001</v>
          </cell>
          <cell r="T614">
            <v>26.48</v>
          </cell>
          <cell r="U614">
            <v>29.502900000000004</v>
          </cell>
          <cell r="V614">
            <v>29.502900000000004</v>
          </cell>
        </row>
        <row r="615">
          <cell r="B615" t="str">
            <v>HB</v>
          </cell>
          <cell r="C615" t="str">
            <v>T403</v>
          </cell>
          <cell r="D615">
            <v>16</v>
          </cell>
          <cell r="E615" t="str">
            <v>TE ALU 40/40/3 ML</v>
          </cell>
          <cell r="F615">
            <v>7.95</v>
          </cell>
          <cell r="H615" t="str">
            <v>T403</v>
          </cell>
          <cell r="I615">
            <v>3.29</v>
          </cell>
          <cell r="J615">
            <v>6.06</v>
          </cell>
          <cell r="K615">
            <v>0.54290429042904298</v>
          </cell>
          <cell r="L615">
            <v>3.29</v>
          </cell>
          <cell r="M615">
            <v>3.29</v>
          </cell>
          <cell r="N615">
            <v>8.6864686468646877</v>
          </cell>
          <cell r="O615">
            <v>52.64</v>
          </cell>
          <cell r="P615">
            <v>52.64</v>
          </cell>
          <cell r="Q615">
            <v>7.95</v>
          </cell>
          <cell r="R615">
            <v>8.2249999999999996</v>
          </cell>
          <cell r="S615">
            <v>8.2249999999999996</v>
          </cell>
          <cell r="T615">
            <v>127.2</v>
          </cell>
          <cell r="U615">
            <v>131.6</v>
          </cell>
          <cell r="V615">
            <v>131.6</v>
          </cell>
        </row>
        <row r="616">
          <cell r="B616" t="str">
            <v>PCG12EHB</v>
          </cell>
          <cell r="N616">
            <v>1259.9939084708474</v>
          </cell>
          <cell r="O616">
            <v>1319.4760000000001</v>
          </cell>
          <cell r="P616">
            <v>1354.8168000000001</v>
          </cell>
          <cell r="T616">
            <v>1990.0728000000001</v>
          </cell>
          <cell r="U616">
            <v>2017.3144</v>
          </cell>
          <cell r="V616">
            <v>2068.8045999999999</v>
          </cell>
        </row>
        <row r="617">
          <cell r="B617" t="str">
            <v>HB</v>
          </cell>
          <cell r="C617">
            <v>8412602518</v>
          </cell>
          <cell r="D617">
            <v>6</v>
          </cell>
          <cell r="E617" t="str">
            <v>VIS METAUX  A2 TH M6X25</v>
          </cell>
          <cell r="F617">
            <v>0.05</v>
          </cell>
          <cell r="H617">
            <v>8412602518</v>
          </cell>
          <cell r="I617">
            <v>7.04</v>
          </cell>
          <cell r="J617">
            <v>200</v>
          </cell>
          <cell r="K617">
            <v>3.5200000000000002E-2</v>
          </cell>
          <cell r="L617">
            <v>3.5200000000000002E-2</v>
          </cell>
          <cell r="M617">
            <v>3.5200000000000002E-2</v>
          </cell>
          <cell r="N617">
            <v>0.2112</v>
          </cell>
          <cell r="O617">
            <v>0.2112</v>
          </cell>
          <cell r="P617">
            <v>0.2112</v>
          </cell>
          <cell r="Q617">
            <v>0.05</v>
          </cell>
          <cell r="R617">
            <v>5.28E-2</v>
          </cell>
          <cell r="S617">
            <v>5.28E-2</v>
          </cell>
          <cell r="T617">
            <v>0.30000000000000004</v>
          </cell>
          <cell r="U617">
            <v>0.31679999999999997</v>
          </cell>
          <cell r="V617">
            <v>0.31679999999999997</v>
          </cell>
        </row>
        <row r="618">
          <cell r="B618" t="str">
            <v>HB</v>
          </cell>
          <cell r="C618">
            <v>8434000618</v>
          </cell>
          <cell r="D618">
            <v>6</v>
          </cell>
          <cell r="E618" t="str">
            <v>ECROU FREIN A2 M6 WAX</v>
          </cell>
          <cell r="F618">
            <v>0.02</v>
          </cell>
          <cell r="H618">
            <v>8434000618</v>
          </cell>
          <cell r="I618">
            <v>8.3000000000000007</v>
          </cell>
          <cell r="J618">
            <v>500</v>
          </cell>
          <cell r="K618">
            <v>1.66E-2</v>
          </cell>
          <cell r="L618">
            <v>1.66E-2</v>
          </cell>
          <cell r="M618">
            <v>1.66E-2</v>
          </cell>
          <cell r="N618">
            <v>9.9599999999999994E-2</v>
          </cell>
          <cell r="O618">
            <v>9.9599999999999994E-2</v>
          </cell>
          <cell r="P618">
            <v>9.9599999999999994E-2</v>
          </cell>
          <cell r="Q618">
            <v>0.02</v>
          </cell>
          <cell r="R618">
            <v>2.0750000000000001E-2</v>
          </cell>
          <cell r="S618">
            <v>2.0750000000000001E-2</v>
          </cell>
          <cell r="T618">
            <v>0.12</v>
          </cell>
          <cell r="U618">
            <v>0.1245</v>
          </cell>
          <cell r="V618">
            <v>0.1245</v>
          </cell>
        </row>
        <row r="619">
          <cell r="B619" t="str">
            <v>HB</v>
          </cell>
          <cell r="C619" t="str">
            <v>RTCALE</v>
          </cell>
          <cell r="D619">
            <v>44</v>
          </cell>
          <cell r="E619" t="str">
            <v>CALE CAOUTCHOUC BRUT 8 X 90</v>
          </cell>
          <cell r="F619">
            <v>0.8</v>
          </cell>
          <cell r="H619" t="str">
            <v>RTCALE</v>
          </cell>
          <cell r="I619">
            <v>0.52</v>
          </cell>
          <cell r="J619">
            <v>1</v>
          </cell>
          <cell r="K619">
            <v>0.52</v>
          </cell>
          <cell r="L619">
            <v>0.51800000000000002</v>
          </cell>
          <cell r="M619">
            <v>0.51800000000000002</v>
          </cell>
          <cell r="N619">
            <v>22.880000000000003</v>
          </cell>
          <cell r="O619">
            <v>22.792000000000002</v>
          </cell>
          <cell r="P619">
            <v>22.792000000000002</v>
          </cell>
          <cell r="Q619">
            <v>0.8</v>
          </cell>
          <cell r="R619">
            <v>0.77700000000000002</v>
          </cell>
          <cell r="S619">
            <v>0.77700000000000002</v>
          </cell>
          <cell r="T619">
            <v>35.200000000000003</v>
          </cell>
          <cell r="U619">
            <v>34.188000000000002</v>
          </cell>
          <cell r="V619">
            <v>34.188000000000002</v>
          </cell>
        </row>
        <row r="620">
          <cell r="B620" t="str">
            <v>HB</v>
          </cell>
          <cell r="C620">
            <v>8710605018</v>
          </cell>
          <cell r="D620">
            <v>6</v>
          </cell>
          <cell r="E620" t="str">
            <v>VIS PENTURE 6X50 T30 INOX  A2</v>
          </cell>
          <cell r="F620">
            <v>0.3</v>
          </cell>
          <cell r="H620">
            <v>8710605018</v>
          </cell>
          <cell r="I620">
            <v>0.11</v>
          </cell>
          <cell r="J620">
            <v>1</v>
          </cell>
          <cell r="K620">
            <v>0.11</v>
          </cell>
          <cell r="L620">
            <v>0.108</v>
          </cell>
          <cell r="M620">
            <v>0.108</v>
          </cell>
          <cell r="N620">
            <v>0.66</v>
          </cell>
          <cell r="O620">
            <v>0.64800000000000002</v>
          </cell>
          <cell r="P620">
            <v>0.64800000000000002</v>
          </cell>
          <cell r="Q620">
            <v>0.3</v>
          </cell>
          <cell r="R620">
            <v>0.16200000000000001</v>
          </cell>
          <cell r="S620">
            <v>0.16200000000000001</v>
          </cell>
          <cell r="T620">
            <v>1.7999999999999998</v>
          </cell>
          <cell r="U620">
            <v>0.97199999999999998</v>
          </cell>
          <cell r="V620">
            <v>0.97199999999999998</v>
          </cell>
        </row>
        <row r="621">
          <cell r="B621" t="str">
            <v>HB</v>
          </cell>
          <cell r="C621">
            <v>8110608018</v>
          </cell>
          <cell r="D621">
            <v>200</v>
          </cell>
          <cell r="E621" t="str">
            <v>VIS CHARPENTE 6X80 INOX  A2 TORX T25</v>
          </cell>
          <cell r="F621">
            <v>0.28199999999999997</v>
          </cell>
          <cell r="H621">
            <v>8110608018</v>
          </cell>
          <cell r="I621">
            <v>0.17</v>
          </cell>
          <cell r="J621">
            <v>1</v>
          </cell>
          <cell r="K621">
            <v>0.17</v>
          </cell>
          <cell r="L621">
            <v>0.16700000000000001</v>
          </cell>
          <cell r="M621">
            <v>0.16700000000000001</v>
          </cell>
          <cell r="N621">
            <v>34</v>
          </cell>
          <cell r="O621">
            <v>33.4</v>
          </cell>
          <cell r="P621">
            <v>33.4</v>
          </cell>
          <cell r="Q621">
            <v>0.28199999999999997</v>
          </cell>
          <cell r="R621">
            <v>0.2505</v>
          </cell>
          <cell r="S621">
            <v>0.2505</v>
          </cell>
          <cell r="T621">
            <v>56.399999999999991</v>
          </cell>
          <cell r="U621">
            <v>50.1</v>
          </cell>
          <cell r="V621">
            <v>50.1</v>
          </cell>
        </row>
        <row r="622">
          <cell r="B622" t="str">
            <v>HB</v>
          </cell>
          <cell r="C622" t="str">
            <v>VCHARP8X140</v>
          </cell>
          <cell r="D622">
            <v>4</v>
          </cell>
          <cell r="E622" t="str">
            <v>VIS CHARPENTE 8X140 INOX A2 TX40</v>
          </cell>
          <cell r="F622">
            <v>0.54900000000000004</v>
          </cell>
          <cell r="H622" t="str">
            <v>VCHARP8X140</v>
          </cell>
          <cell r="I622">
            <v>0.37</v>
          </cell>
          <cell r="J622">
            <v>1</v>
          </cell>
          <cell r="K622">
            <v>0.37</v>
          </cell>
          <cell r="L622">
            <v>0.36599999999999999</v>
          </cell>
          <cell r="M622">
            <v>0.36599999999999999</v>
          </cell>
          <cell r="N622">
            <v>1.48</v>
          </cell>
          <cell r="O622">
            <v>1.464</v>
          </cell>
          <cell r="P622">
            <v>1.464</v>
          </cell>
          <cell r="Q622">
            <v>0.54900000000000004</v>
          </cell>
          <cell r="R622">
            <v>0.54899999999999993</v>
          </cell>
          <cell r="S622">
            <v>0.54899999999999993</v>
          </cell>
          <cell r="T622">
            <v>2.1960000000000002</v>
          </cell>
          <cell r="U622">
            <v>2.1959999999999997</v>
          </cell>
          <cell r="V622">
            <v>2.1959999999999997</v>
          </cell>
        </row>
        <row r="623">
          <cell r="B623" t="str">
            <v>HB</v>
          </cell>
          <cell r="C623" t="str">
            <v>VCHARP8X160</v>
          </cell>
          <cell r="D623">
            <v>4</v>
          </cell>
          <cell r="E623" t="str">
            <v>VIS CHARPENTE 8X160 INOX A2 TX 40</v>
          </cell>
          <cell r="F623">
            <v>0.78</v>
          </cell>
          <cell r="H623" t="str">
            <v>VCHARP8X160</v>
          </cell>
          <cell r="I623">
            <v>1.05</v>
          </cell>
          <cell r="J623">
            <v>1</v>
          </cell>
          <cell r="K623">
            <v>1.05</v>
          </cell>
          <cell r="L623">
            <v>1.0529999999999999</v>
          </cell>
          <cell r="M623">
            <v>1.0529999999999999</v>
          </cell>
          <cell r="N623">
            <v>4.2</v>
          </cell>
          <cell r="O623">
            <v>4.2119999999999997</v>
          </cell>
          <cell r="P623">
            <v>4.2119999999999997</v>
          </cell>
          <cell r="Q623">
            <v>0.78</v>
          </cell>
          <cell r="R623">
            <v>1.5794999999999999</v>
          </cell>
          <cell r="S623">
            <v>1.5794999999999999</v>
          </cell>
          <cell r="T623">
            <v>3.12</v>
          </cell>
          <cell r="U623">
            <v>6.3179999999999996</v>
          </cell>
          <cell r="V623">
            <v>6.3179999999999996</v>
          </cell>
        </row>
        <row r="624">
          <cell r="B624" t="str">
            <v>HB</v>
          </cell>
          <cell r="C624">
            <v>8210603018</v>
          </cell>
          <cell r="D624">
            <v>24</v>
          </cell>
          <cell r="E624" t="str">
            <v>VIS PENTURE 6X30 T30 INOX  A2</v>
          </cell>
          <cell r="F624">
            <v>6.8000000000000005E-2</v>
          </cell>
          <cell r="H624">
            <v>8210603018</v>
          </cell>
          <cell r="I624">
            <v>0.11</v>
          </cell>
          <cell r="J624">
            <v>1</v>
          </cell>
          <cell r="K624">
            <v>0.11</v>
          </cell>
          <cell r="L624">
            <v>0.108</v>
          </cell>
          <cell r="M624">
            <v>0.108</v>
          </cell>
          <cell r="N624">
            <v>2.64</v>
          </cell>
          <cell r="O624">
            <v>2.5920000000000001</v>
          </cell>
          <cell r="P624">
            <v>2.5920000000000001</v>
          </cell>
          <cell r="Q624">
            <v>6.8000000000000005E-2</v>
          </cell>
          <cell r="R624">
            <v>0.16200000000000001</v>
          </cell>
          <cell r="S624">
            <v>0.16200000000000001</v>
          </cell>
          <cell r="T624">
            <v>1.6320000000000001</v>
          </cell>
          <cell r="U624">
            <v>3.8879999999999999</v>
          </cell>
          <cell r="V624">
            <v>3.8879999999999999</v>
          </cell>
        </row>
        <row r="625">
          <cell r="B625" t="str">
            <v>HB</v>
          </cell>
          <cell r="C625">
            <v>8210707018</v>
          </cell>
          <cell r="D625">
            <v>49</v>
          </cell>
          <cell r="E625" t="str">
            <v>VIS PENTURE TORX T30 INOX A2 7X70</v>
          </cell>
          <cell r="F625">
            <v>0.158</v>
          </cell>
          <cell r="H625">
            <v>8210707018</v>
          </cell>
          <cell r="I625">
            <v>0.11</v>
          </cell>
          <cell r="J625">
            <v>1</v>
          </cell>
          <cell r="K625">
            <v>0.11</v>
          </cell>
          <cell r="L625">
            <v>0.1056</v>
          </cell>
          <cell r="M625">
            <v>0.1056</v>
          </cell>
          <cell r="N625">
            <v>5.39</v>
          </cell>
          <cell r="O625">
            <v>5.1744000000000003</v>
          </cell>
          <cell r="P625">
            <v>5.1744000000000003</v>
          </cell>
          <cell r="Q625">
            <v>0.12</v>
          </cell>
          <cell r="R625">
            <v>0.15839999999999999</v>
          </cell>
          <cell r="S625">
            <v>0.15839999999999999</v>
          </cell>
          <cell r="T625">
            <v>5.88</v>
          </cell>
          <cell r="U625">
            <v>7.7615999999999996</v>
          </cell>
          <cell r="V625">
            <v>7.7615999999999996</v>
          </cell>
        </row>
        <row r="626">
          <cell r="B626" t="str">
            <v>HB</v>
          </cell>
          <cell r="C626" t="str">
            <v>C501151800</v>
          </cell>
          <cell r="D626">
            <v>7.5</v>
          </cell>
          <cell r="E626" t="str">
            <v>BASTAINGS 50X115 (1.80 ML)</v>
          </cell>
          <cell r="F626">
            <v>13.19</v>
          </cell>
          <cell r="H626" t="str">
            <v>C501151800</v>
          </cell>
          <cell r="I626">
            <v>14.87</v>
          </cell>
          <cell r="J626">
            <v>1.8</v>
          </cell>
          <cell r="K626">
            <v>8.2611111111111111</v>
          </cell>
          <cell r="L626">
            <v>8.26</v>
          </cell>
          <cell r="M626">
            <v>10.92</v>
          </cell>
          <cell r="N626">
            <v>61.958333333333336</v>
          </cell>
          <cell r="O626">
            <v>61.949999999999996</v>
          </cell>
          <cell r="P626">
            <v>81.900000000000006</v>
          </cell>
          <cell r="Q626">
            <v>13.19</v>
          </cell>
          <cell r="R626">
            <v>12.39</v>
          </cell>
          <cell r="S626">
            <v>16.38</v>
          </cell>
          <cell r="T626">
            <v>98.924999999999997</v>
          </cell>
          <cell r="U626">
            <v>92.925000000000011</v>
          </cell>
          <cell r="V626">
            <v>122.85</v>
          </cell>
        </row>
        <row r="627">
          <cell r="B627" t="str">
            <v>HB</v>
          </cell>
          <cell r="C627" t="str">
            <v>C70701800</v>
          </cell>
          <cell r="D627">
            <v>21.11</v>
          </cell>
          <cell r="E627" t="str">
            <v>CHEVRON 70X70 1.80 ML</v>
          </cell>
          <cell r="F627">
            <v>11.27</v>
          </cell>
          <cell r="H627" t="str">
            <v>C70701800</v>
          </cell>
          <cell r="I627">
            <v>7.05</v>
          </cell>
          <cell r="J627">
            <v>1</v>
          </cell>
          <cell r="K627">
            <v>7.05</v>
          </cell>
          <cell r="L627">
            <v>7.05</v>
          </cell>
          <cell r="M627">
            <v>7.4</v>
          </cell>
          <cell r="N627">
            <v>148.82550000000001</v>
          </cell>
          <cell r="O627">
            <v>148.82550000000001</v>
          </cell>
          <cell r="P627">
            <v>156.214</v>
          </cell>
          <cell r="Q627">
            <v>11.27</v>
          </cell>
          <cell r="R627">
            <v>8.8125</v>
          </cell>
          <cell r="S627">
            <v>9.25</v>
          </cell>
          <cell r="T627">
            <v>237.90969999999999</v>
          </cell>
          <cell r="U627">
            <v>186.03187499999999</v>
          </cell>
          <cell r="V627">
            <v>195.26749999999998</v>
          </cell>
        </row>
        <row r="628">
          <cell r="B628" t="str">
            <v>HB</v>
          </cell>
          <cell r="C628" t="str">
            <v>CE403</v>
          </cell>
          <cell r="D628">
            <v>7</v>
          </cell>
          <cell r="E628" t="str">
            <v>CORNIERE ALU 40/40/3 ML</v>
          </cell>
          <cell r="F628">
            <v>7.55</v>
          </cell>
          <cell r="H628" t="str">
            <v>CE403</v>
          </cell>
          <cell r="I628">
            <v>3.32</v>
          </cell>
          <cell r="J628">
            <v>6.06</v>
          </cell>
          <cell r="K628">
            <v>0.54785478547854782</v>
          </cell>
          <cell r="L628">
            <v>3.29</v>
          </cell>
          <cell r="M628">
            <v>3.32</v>
          </cell>
          <cell r="N628">
            <v>3.8349834983498345</v>
          </cell>
          <cell r="O628">
            <v>23.03</v>
          </cell>
          <cell r="P628">
            <v>23.24</v>
          </cell>
          <cell r="Q628">
            <v>7.55</v>
          </cell>
          <cell r="R628">
            <v>8.2249999999999996</v>
          </cell>
          <cell r="S628">
            <v>8.2999999999999989</v>
          </cell>
          <cell r="T628">
            <v>52.85</v>
          </cell>
          <cell r="U628">
            <v>57.574999999999996</v>
          </cell>
          <cell r="V628">
            <v>58.099999999999994</v>
          </cell>
        </row>
        <row r="629">
          <cell r="B629" t="str">
            <v>HB</v>
          </cell>
          <cell r="C629" t="str">
            <v>ECOP2</v>
          </cell>
          <cell r="D629">
            <v>2</v>
          </cell>
          <cell r="E629" t="str">
            <v>ECOPLANC 2M</v>
          </cell>
          <cell r="F629">
            <v>20.91</v>
          </cell>
          <cell r="H629" t="str">
            <v>ECOP2</v>
          </cell>
          <cell r="I629">
            <v>14.64</v>
          </cell>
          <cell r="J629">
            <v>1</v>
          </cell>
          <cell r="K629">
            <v>14.64</v>
          </cell>
          <cell r="L629">
            <v>14.64</v>
          </cell>
          <cell r="M629">
            <v>15.811200000000001</v>
          </cell>
          <cell r="N629">
            <v>29.28</v>
          </cell>
          <cell r="O629">
            <v>29.28</v>
          </cell>
          <cell r="P629">
            <v>31.622400000000003</v>
          </cell>
          <cell r="Q629">
            <v>20.91</v>
          </cell>
          <cell r="R629">
            <v>21.96</v>
          </cell>
          <cell r="S629">
            <v>23.716800000000003</v>
          </cell>
          <cell r="T629">
            <v>41.82</v>
          </cell>
          <cell r="U629">
            <v>43.92</v>
          </cell>
          <cell r="V629">
            <v>47.433600000000006</v>
          </cell>
        </row>
        <row r="630">
          <cell r="B630" t="str">
            <v>HB</v>
          </cell>
          <cell r="C630" t="str">
            <v>EXPAN2005</v>
          </cell>
          <cell r="D630">
            <v>2</v>
          </cell>
          <cell r="E630" t="str">
            <v>RALLONGE PVC 200 X 2005 MM</v>
          </cell>
          <cell r="F630">
            <v>9.81</v>
          </cell>
          <cell r="H630" t="str">
            <v>EXPAN2005</v>
          </cell>
          <cell r="I630">
            <v>7.29</v>
          </cell>
          <cell r="J630">
            <v>1</v>
          </cell>
          <cell r="K630">
            <v>7.29</v>
          </cell>
          <cell r="L630">
            <v>7.2920999999999996</v>
          </cell>
          <cell r="M630">
            <v>7.2920999999999996</v>
          </cell>
          <cell r="N630">
            <v>14.58</v>
          </cell>
          <cell r="O630">
            <v>14.584199999999999</v>
          </cell>
          <cell r="P630">
            <v>14.584199999999999</v>
          </cell>
          <cell r="Q630">
            <v>9.81</v>
          </cell>
          <cell r="R630">
            <v>10.93815</v>
          </cell>
          <cell r="S630">
            <v>10.93815</v>
          </cell>
          <cell r="T630">
            <v>19.62</v>
          </cell>
          <cell r="U630">
            <v>21.876300000000001</v>
          </cell>
          <cell r="V630">
            <v>21.876300000000001</v>
          </cell>
        </row>
        <row r="631">
          <cell r="B631" t="str">
            <v>HB</v>
          </cell>
          <cell r="C631" t="str">
            <v>EXPAN2025</v>
          </cell>
          <cell r="D631">
            <v>4</v>
          </cell>
          <cell r="E631" t="str">
            <v>RALLONGE PVC 200 X 2025 MM</v>
          </cell>
          <cell r="F631">
            <v>9.9</v>
          </cell>
          <cell r="H631" t="str">
            <v>EXPAN2025</v>
          </cell>
          <cell r="I631">
            <v>7.36</v>
          </cell>
          <cell r="J631">
            <v>1</v>
          </cell>
          <cell r="K631">
            <v>7.36</v>
          </cell>
          <cell r="L631">
            <v>7.359</v>
          </cell>
          <cell r="M631">
            <v>7.359</v>
          </cell>
          <cell r="N631">
            <v>29.44</v>
          </cell>
          <cell r="O631">
            <v>29.436</v>
          </cell>
          <cell r="P631">
            <v>29.436</v>
          </cell>
          <cell r="Q631">
            <v>9.9</v>
          </cell>
          <cell r="R631">
            <v>11.038499999999999</v>
          </cell>
          <cell r="S631">
            <v>11.038499999999999</v>
          </cell>
          <cell r="T631">
            <v>39.6</v>
          </cell>
          <cell r="U631">
            <v>44.153999999999996</v>
          </cell>
          <cell r="V631">
            <v>44.153999999999996</v>
          </cell>
        </row>
        <row r="632">
          <cell r="B632" t="str">
            <v>HB</v>
          </cell>
          <cell r="C632" t="str">
            <v>EXPAN2220</v>
          </cell>
          <cell r="D632">
            <v>2</v>
          </cell>
          <cell r="E632" t="str">
            <v>RALLONGE PVC 200 X 2220 MM</v>
          </cell>
          <cell r="F632">
            <v>10.86</v>
          </cell>
          <cell r="H632" t="str">
            <v>EXPAN2220</v>
          </cell>
          <cell r="I632">
            <v>8.07</v>
          </cell>
          <cell r="J632">
            <v>1</v>
          </cell>
          <cell r="K632">
            <v>8.07</v>
          </cell>
          <cell r="L632">
            <v>8.0725999999999996</v>
          </cell>
          <cell r="M632">
            <v>8.0725999999999996</v>
          </cell>
          <cell r="N632">
            <v>16.14</v>
          </cell>
          <cell r="O632">
            <v>16.145199999999999</v>
          </cell>
          <cell r="P632">
            <v>16.145199999999999</v>
          </cell>
          <cell r="Q632">
            <v>10.86</v>
          </cell>
          <cell r="R632">
            <v>12.108899999999998</v>
          </cell>
          <cell r="S632">
            <v>12.108899999999998</v>
          </cell>
          <cell r="T632">
            <v>21.72</v>
          </cell>
          <cell r="U632">
            <v>24.217799999999997</v>
          </cell>
          <cell r="V632">
            <v>24.217799999999997</v>
          </cell>
        </row>
        <row r="633">
          <cell r="B633" t="str">
            <v>HB</v>
          </cell>
          <cell r="C633" t="str">
            <v>EXPAN2505</v>
          </cell>
          <cell r="D633">
            <v>4</v>
          </cell>
          <cell r="E633" t="str">
            <v>RALLONGE PVC 200 X 2505 MM</v>
          </cell>
          <cell r="F633">
            <v>12.26</v>
          </cell>
          <cell r="H633" t="str">
            <v>EXPAN2505</v>
          </cell>
          <cell r="I633">
            <v>9.11</v>
          </cell>
          <cell r="J633">
            <v>1</v>
          </cell>
          <cell r="K633">
            <v>9.11</v>
          </cell>
          <cell r="L633">
            <v>9.1095500000000005</v>
          </cell>
          <cell r="M633">
            <v>9.1095500000000005</v>
          </cell>
          <cell r="N633">
            <v>36.44</v>
          </cell>
          <cell r="O633">
            <v>36.438200000000002</v>
          </cell>
          <cell r="P633">
            <v>36.438200000000002</v>
          </cell>
          <cell r="Q633">
            <v>12.26</v>
          </cell>
          <cell r="R633">
            <v>13.664325000000002</v>
          </cell>
          <cell r="S633">
            <v>13.664325000000002</v>
          </cell>
          <cell r="T633">
            <v>49.04</v>
          </cell>
          <cell r="U633">
            <v>54.657300000000006</v>
          </cell>
          <cell r="V633">
            <v>54.657300000000006</v>
          </cell>
        </row>
        <row r="634">
          <cell r="B634" t="str">
            <v>HB</v>
          </cell>
          <cell r="C634" t="str">
            <v>MOAT</v>
          </cell>
          <cell r="D634">
            <v>7.34</v>
          </cell>
          <cell r="E634" t="str">
            <v>MAIN D'OEUVRE ATELIER</v>
          </cell>
          <cell r="F634">
            <v>75</v>
          </cell>
          <cell r="H634" t="str">
            <v>MOAT</v>
          </cell>
          <cell r="I634">
            <v>50</v>
          </cell>
          <cell r="J634">
            <v>1</v>
          </cell>
          <cell r="K634">
            <v>50</v>
          </cell>
          <cell r="L634">
            <v>50</v>
          </cell>
          <cell r="M634">
            <v>50</v>
          </cell>
          <cell r="N634">
            <v>367</v>
          </cell>
          <cell r="O634">
            <v>367</v>
          </cell>
          <cell r="P634">
            <v>367</v>
          </cell>
          <cell r="Q634">
            <v>75</v>
          </cell>
          <cell r="R634">
            <v>75</v>
          </cell>
          <cell r="S634">
            <v>75</v>
          </cell>
          <cell r="T634">
            <v>550.5</v>
          </cell>
          <cell r="U634">
            <v>550.5</v>
          </cell>
          <cell r="V634">
            <v>550.5</v>
          </cell>
        </row>
        <row r="635">
          <cell r="B635" t="str">
            <v>HB</v>
          </cell>
          <cell r="C635" t="str">
            <v>PAN2005</v>
          </cell>
          <cell r="D635">
            <v>2</v>
          </cell>
          <cell r="E635" t="str">
            <v>PANNEAU PVC 1000 X 2005 MM</v>
          </cell>
          <cell r="F635">
            <v>42.95</v>
          </cell>
          <cell r="H635" t="str">
            <v>PAN2005</v>
          </cell>
          <cell r="I635">
            <v>31.92</v>
          </cell>
          <cell r="J635">
            <v>1</v>
          </cell>
          <cell r="K635">
            <v>31.92</v>
          </cell>
          <cell r="L635">
            <v>31.922449999999998</v>
          </cell>
          <cell r="M635">
            <v>31.922449999999998</v>
          </cell>
          <cell r="N635">
            <v>63.84</v>
          </cell>
          <cell r="O635">
            <v>63.844899999999996</v>
          </cell>
          <cell r="P635">
            <v>63.844899999999996</v>
          </cell>
          <cell r="Q635">
            <v>42.95</v>
          </cell>
          <cell r="R635">
            <v>47.883674999999997</v>
          </cell>
          <cell r="S635">
            <v>47.883674999999997</v>
          </cell>
          <cell r="T635">
            <v>85.9</v>
          </cell>
          <cell r="U635">
            <v>95.767349999999993</v>
          </cell>
          <cell r="V635">
            <v>95.767349999999993</v>
          </cell>
        </row>
        <row r="636">
          <cell r="B636" t="str">
            <v>HB</v>
          </cell>
          <cell r="C636" t="str">
            <v>PAN2025</v>
          </cell>
          <cell r="D636">
            <v>4</v>
          </cell>
          <cell r="E636" t="str">
            <v>PANNEAU PVC 1000 X 2025 MM</v>
          </cell>
          <cell r="F636">
            <v>43.38</v>
          </cell>
          <cell r="H636" t="str">
            <v>PAN2025</v>
          </cell>
          <cell r="I636">
            <v>32.25</v>
          </cell>
          <cell r="J636">
            <v>1</v>
          </cell>
          <cell r="K636">
            <v>32.25</v>
          </cell>
          <cell r="L636">
            <v>32.245800000000003</v>
          </cell>
          <cell r="M636">
            <v>32.245800000000003</v>
          </cell>
          <cell r="N636">
            <v>129</v>
          </cell>
          <cell r="O636">
            <v>128.98320000000001</v>
          </cell>
          <cell r="P636">
            <v>128.98320000000001</v>
          </cell>
          <cell r="Q636">
            <v>43.38</v>
          </cell>
          <cell r="R636">
            <v>48.368700000000004</v>
          </cell>
          <cell r="S636">
            <v>48.368700000000004</v>
          </cell>
          <cell r="T636">
            <v>173.52</v>
          </cell>
          <cell r="U636">
            <v>193.47480000000002</v>
          </cell>
          <cell r="V636">
            <v>193.47480000000002</v>
          </cell>
        </row>
        <row r="637">
          <cell r="B637" t="str">
            <v>HB</v>
          </cell>
          <cell r="C637" t="str">
            <v>PAN2220</v>
          </cell>
          <cell r="D637">
            <v>2</v>
          </cell>
          <cell r="E637" t="str">
            <v>PANNEAU PVC 1000 X 2220 MM</v>
          </cell>
          <cell r="F637">
            <v>47.55</v>
          </cell>
          <cell r="H637" t="str">
            <v>PAN2220</v>
          </cell>
          <cell r="I637">
            <v>35.35</v>
          </cell>
          <cell r="J637">
            <v>1</v>
          </cell>
          <cell r="K637">
            <v>35.35</v>
          </cell>
          <cell r="L637">
            <v>35.345500000000001</v>
          </cell>
          <cell r="M637">
            <v>35.345500000000001</v>
          </cell>
          <cell r="N637">
            <v>70.7</v>
          </cell>
          <cell r="O637">
            <v>70.691000000000003</v>
          </cell>
          <cell r="P637">
            <v>70.691000000000003</v>
          </cell>
          <cell r="Q637">
            <v>47.55</v>
          </cell>
          <cell r="R637">
            <v>53.018250000000002</v>
          </cell>
          <cell r="S637">
            <v>53.018250000000002</v>
          </cell>
          <cell r="T637">
            <v>95.1</v>
          </cell>
          <cell r="U637">
            <v>106.0365</v>
          </cell>
          <cell r="V637">
            <v>106.0365</v>
          </cell>
        </row>
        <row r="638">
          <cell r="B638" t="str">
            <v>HB</v>
          </cell>
          <cell r="C638" t="str">
            <v>PAN2505</v>
          </cell>
          <cell r="D638">
            <v>4</v>
          </cell>
          <cell r="E638" t="str">
            <v>PANNEAU PVC 1000 X 2505 MM</v>
          </cell>
          <cell r="F638">
            <v>53.66</v>
          </cell>
          <cell r="H638" t="str">
            <v>PAN2505</v>
          </cell>
          <cell r="I638">
            <v>39.880000000000003</v>
          </cell>
          <cell r="J638">
            <v>1</v>
          </cell>
          <cell r="K638">
            <v>39.880000000000003</v>
          </cell>
          <cell r="L638">
            <v>39.883550000000007</v>
          </cell>
          <cell r="M638">
            <v>39.883550000000007</v>
          </cell>
          <cell r="N638">
            <v>159.52000000000001</v>
          </cell>
          <cell r="O638">
            <v>159.53420000000003</v>
          </cell>
          <cell r="P638">
            <v>159.53420000000003</v>
          </cell>
          <cell r="Q638">
            <v>53.66</v>
          </cell>
          <cell r="R638">
            <v>59.825325000000007</v>
          </cell>
          <cell r="S638">
            <v>59.825325000000007</v>
          </cell>
          <cell r="T638">
            <v>214.64</v>
          </cell>
          <cell r="U638">
            <v>239.30130000000003</v>
          </cell>
          <cell r="V638">
            <v>239.30130000000003</v>
          </cell>
        </row>
        <row r="639">
          <cell r="B639" t="str">
            <v>HB</v>
          </cell>
          <cell r="C639" t="str">
            <v>PROFILH2005</v>
          </cell>
          <cell r="D639">
            <v>2</v>
          </cell>
          <cell r="E639" t="str">
            <v>PROFIL H 2005</v>
          </cell>
          <cell r="F639">
            <v>6.29</v>
          </cell>
          <cell r="H639" t="str">
            <v>PROFILH2005</v>
          </cell>
          <cell r="I639">
            <v>4.67</v>
          </cell>
          <cell r="J639">
            <v>1</v>
          </cell>
          <cell r="K639">
            <v>4.67</v>
          </cell>
          <cell r="L639">
            <v>4.6718500000000001</v>
          </cell>
          <cell r="M639">
            <v>4.6718500000000001</v>
          </cell>
          <cell r="N639">
            <v>9.34</v>
          </cell>
          <cell r="O639">
            <v>9.3437000000000001</v>
          </cell>
          <cell r="P639">
            <v>9.3437000000000001</v>
          </cell>
          <cell r="Q639">
            <v>6.29</v>
          </cell>
          <cell r="R639">
            <v>7.0077750000000005</v>
          </cell>
          <cell r="S639">
            <v>7.0077750000000005</v>
          </cell>
          <cell r="T639">
            <v>12.58</v>
          </cell>
          <cell r="U639">
            <v>14.015550000000001</v>
          </cell>
          <cell r="V639">
            <v>14.015550000000001</v>
          </cell>
        </row>
        <row r="640">
          <cell r="B640" t="str">
            <v>HB</v>
          </cell>
          <cell r="C640" t="str">
            <v>PROFILH2025</v>
          </cell>
          <cell r="D640">
            <v>4</v>
          </cell>
          <cell r="E640" t="str">
            <v>PROFIL H 2025</v>
          </cell>
          <cell r="F640">
            <v>6.35</v>
          </cell>
          <cell r="H640" t="str">
            <v>PROFILH2025</v>
          </cell>
          <cell r="I640">
            <v>4.72</v>
          </cell>
          <cell r="J640">
            <v>1</v>
          </cell>
          <cell r="K640">
            <v>4.72</v>
          </cell>
          <cell r="L640">
            <v>4.71645</v>
          </cell>
          <cell r="M640">
            <v>4.71645</v>
          </cell>
          <cell r="N640">
            <v>18.88</v>
          </cell>
          <cell r="O640">
            <v>18.8658</v>
          </cell>
          <cell r="P640">
            <v>18.8658</v>
          </cell>
          <cell r="Q640">
            <v>6.35</v>
          </cell>
          <cell r="R640">
            <v>7.074675</v>
          </cell>
          <cell r="S640">
            <v>7.074675</v>
          </cell>
          <cell r="T640">
            <v>25.4</v>
          </cell>
          <cell r="U640">
            <v>28.2987</v>
          </cell>
          <cell r="V640">
            <v>28.2987</v>
          </cell>
        </row>
        <row r="641">
          <cell r="B641" t="str">
            <v>HB</v>
          </cell>
          <cell r="C641" t="str">
            <v>PROFILH2220</v>
          </cell>
          <cell r="D641">
            <v>2</v>
          </cell>
          <cell r="E641" t="str">
            <v>PROFIL H 2220</v>
          </cell>
          <cell r="F641">
            <v>6.96</v>
          </cell>
          <cell r="H641" t="str">
            <v>PROFILH2220</v>
          </cell>
          <cell r="I641">
            <v>5.17</v>
          </cell>
          <cell r="J641">
            <v>1</v>
          </cell>
          <cell r="K641">
            <v>5.17</v>
          </cell>
          <cell r="L641">
            <v>5.1735999999999995</v>
          </cell>
          <cell r="M641">
            <v>5.1735999999999995</v>
          </cell>
          <cell r="N641">
            <v>10.34</v>
          </cell>
          <cell r="O641">
            <v>10.347199999999999</v>
          </cell>
          <cell r="P641">
            <v>10.347199999999999</v>
          </cell>
          <cell r="Q641">
            <v>6.96</v>
          </cell>
          <cell r="R641">
            <v>7.7603999999999989</v>
          </cell>
          <cell r="S641">
            <v>7.7603999999999989</v>
          </cell>
          <cell r="T641">
            <v>13.92</v>
          </cell>
          <cell r="U641">
            <v>15.520799999999998</v>
          </cell>
          <cell r="V641">
            <v>15.520799999999998</v>
          </cell>
        </row>
        <row r="642">
          <cell r="B642" t="str">
            <v>HB</v>
          </cell>
          <cell r="C642" t="str">
            <v>PROFILH2505</v>
          </cell>
          <cell r="D642">
            <v>4</v>
          </cell>
          <cell r="E642" t="str">
            <v>PROFIL H 2505</v>
          </cell>
          <cell r="F642">
            <v>7.85</v>
          </cell>
          <cell r="H642" t="str">
            <v>PROFILH2505</v>
          </cell>
          <cell r="I642">
            <v>5.83</v>
          </cell>
          <cell r="J642">
            <v>1</v>
          </cell>
          <cell r="K642">
            <v>5.83</v>
          </cell>
          <cell r="L642">
            <v>5.8314500000000002</v>
          </cell>
          <cell r="M642">
            <v>5.8314500000000002</v>
          </cell>
          <cell r="N642">
            <v>23.32</v>
          </cell>
          <cell r="O642">
            <v>23.325800000000001</v>
          </cell>
          <cell r="P642">
            <v>23.325800000000001</v>
          </cell>
          <cell r="Q642">
            <v>7.85</v>
          </cell>
          <cell r="R642">
            <v>8.7471750000000004</v>
          </cell>
          <cell r="S642">
            <v>8.7471750000000004</v>
          </cell>
          <cell r="T642">
            <v>31.4</v>
          </cell>
          <cell r="U642">
            <v>34.988700000000001</v>
          </cell>
          <cell r="V642">
            <v>34.988700000000001</v>
          </cell>
        </row>
        <row r="643">
          <cell r="B643" t="str">
            <v>HB</v>
          </cell>
          <cell r="C643" t="str">
            <v>T403</v>
          </cell>
          <cell r="D643">
            <v>14</v>
          </cell>
          <cell r="E643" t="str">
            <v>TE ALU 40/40/3 ML</v>
          </cell>
          <cell r="F643">
            <v>7.95</v>
          </cell>
          <cell r="H643" t="str">
            <v>T403</v>
          </cell>
          <cell r="I643">
            <v>3.29</v>
          </cell>
          <cell r="J643">
            <v>6.06</v>
          </cell>
          <cell r="K643">
            <v>0.54290429042904298</v>
          </cell>
          <cell r="L643">
            <v>3.29</v>
          </cell>
          <cell r="M643">
            <v>3.29</v>
          </cell>
          <cell r="N643">
            <v>7.6006600660066015</v>
          </cell>
          <cell r="O643">
            <v>46.06</v>
          </cell>
          <cell r="P643">
            <v>46.06</v>
          </cell>
          <cell r="Q643">
            <v>7.95</v>
          </cell>
          <cell r="R643">
            <v>8.2249999999999996</v>
          </cell>
          <cell r="S643">
            <v>8.2249999999999996</v>
          </cell>
          <cell r="T643">
            <v>111.3</v>
          </cell>
          <cell r="U643">
            <v>115.14999999999999</v>
          </cell>
          <cell r="V643">
            <v>115.14999999999999</v>
          </cell>
        </row>
        <row r="644">
          <cell r="B644" t="str">
            <v>PCG14EHB</v>
          </cell>
          <cell r="N644">
            <v>1271.6002768976896</v>
          </cell>
          <cell r="O644">
            <v>1328.2780999999998</v>
          </cell>
          <cell r="P644">
            <v>1358.1689999999999</v>
          </cell>
          <cell r="T644">
            <v>1982.3927000000001</v>
          </cell>
          <cell r="U644">
            <v>2024.2758750000003</v>
          </cell>
          <cell r="V644">
            <v>2067.4751000000001</v>
          </cell>
        </row>
        <row r="645">
          <cell r="B645" t="str">
            <v>H</v>
          </cell>
          <cell r="C645">
            <v>8412602518</v>
          </cell>
          <cell r="D645">
            <v>6</v>
          </cell>
          <cell r="E645" t="str">
            <v>VIS METAUX  A2 TH M6X25</v>
          </cell>
          <cell r="F645">
            <v>0.05</v>
          </cell>
          <cell r="H645">
            <v>8412602518</v>
          </cell>
          <cell r="I645">
            <v>7.04</v>
          </cell>
          <cell r="J645">
            <v>200</v>
          </cell>
          <cell r="K645">
            <v>3.5200000000000002E-2</v>
          </cell>
          <cell r="L645">
            <v>3.5200000000000002E-2</v>
          </cell>
          <cell r="M645">
            <v>3.5200000000000002E-2</v>
          </cell>
          <cell r="N645">
            <v>0.2112</v>
          </cell>
          <cell r="O645">
            <v>0.2112</v>
          </cell>
          <cell r="P645">
            <v>0.2112</v>
          </cell>
          <cell r="Q645">
            <v>0.05</v>
          </cell>
          <cell r="R645">
            <v>5.28E-2</v>
          </cell>
          <cell r="S645">
            <v>5.28E-2</v>
          </cell>
          <cell r="T645">
            <v>0.30000000000000004</v>
          </cell>
          <cell r="U645">
            <v>0.31679999999999997</v>
          </cell>
          <cell r="V645">
            <v>0.31679999999999997</v>
          </cell>
        </row>
        <row r="646">
          <cell r="B646" t="str">
            <v>H</v>
          </cell>
          <cell r="C646">
            <v>8434000618</v>
          </cell>
          <cell r="D646">
            <v>6</v>
          </cell>
          <cell r="E646" t="str">
            <v>ECROU FREIN A2 M6 WAX</v>
          </cell>
          <cell r="F646">
            <v>0.02</v>
          </cell>
          <cell r="H646">
            <v>8434000618</v>
          </cell>
          <cell r="I646">
            <v>8.3000000000000007</v>
          </cell>
          <cell r="J646">
            <v>500</v>
          </cell>
          <cell r="K646">
            <v>1.66E-2</v>
          </cell>
          <cell r="L646">
            <v>1.66E-2</v>
          </cell>
          <cell r="M646">
            <v>1.66E-2</v>
          </cell>
          <cell r="N646">
            <v>9.9599999999999994E-2</v>
          </cell>
          <cell r="O646">
            <v>9.9599999999999994E-2</v>
          </cell>
          <cell r="P646">
            <v>9.9599999999999994E-2</v>
          </cell>
          <cell r="Q646">
            <v>0.02</v>
          </cell>
          <cell r="R646">
            <v>2.0750000000000001E-2</v>
          </cell>
          <cell r="S646">
            <v>2.0750000000000001E-2</v>
          </cell>
          <cell r="T646">
            <v>0.12</v>
          </cell>
          <cell r="U646">
            <v>0.1245</v>
          </cell>
          <cell r="V646">
            <v>0.1245</v>
          </cell>
        </row>
        <row r="647">
          <cell r="B647" t="str">
            <v>H</v>
          </cell>
          <cell r="C647" t="str">
            <v>RTCALE</v>
          </cell>
          <cell r="D647">
            <v>48</v>
          </cell>
          <cell r="E647" t="str">
            <v>CALE CAOUTCHOUC BRUT 8 X 90</v>
          </cell>
          <cell r="F647">
            <v>0.8</v>
          </cell>
          <cell r="H647" t="str">
            <v>RTCALE</v>
          </cell>
          <cell r="I647">
            <v>0.52</v>
          </cell>
          <cell r="J647">
            <v>1</v>
          </cell>
          <cell r="K647">
            <v>0.52</v>
          </cell>
          <cell r="L647">
            <v>0.51800000000000002</v>
          </cell>
          <cell r="M647">
            <v>0.51800000000000002</v>
          </cell>
          <cell r="N647">
            <v>24.96</v>
          </cell>
          <cell r="O647">
            <v>24.864000000000001</v>
          </cell>
          <cell r="P647">
            <v>24.864000000000001</v>
          </cell>
          <cell r="Q647">
            <v>0.8</v>
          </cell>
          <cell r="R647">
            <v>0.77700000000000002</v>
          </cell>
          <cell r="S647">
            <v>0.77700000000000002</v>
          </cell>
          <cell r="T647">
            <v>38.400000000000006</v>
          </cell>
          <cell r="U647">
            <v>37.295999999999999</v>
          </cell>
          <cell r="V647">
            <v>37.295999999999999</v>
          </cell>
        </row>
        <row r="648">
          <cell r="B648" t="str">
            <v>H</v>
          </cell>
          <cell r="C648">
            <v>8710605018</v>
          </cell>
          <cell r="D648">
            <v>6</v>
          </cell>
          <cell r="E648" t="str">
            <v>VIS PENTURE 6X50 T30 INOX  A2</v>
          </cell>
          <cell r="F648">
            <v>0.3</v>
          </cell>
          <cell r="H648">
            <v>8710605018</v>
          </cell>
          <cell r="I648">
            <v>0.11</v>
          </cell>
          <cell r="J648">
            <v>1</v>
          </cell>
          <cell r="K648">
            <v>0.11</v>
          </cell>
          <cell r="L648">
            <v>0.108</v>
          </cell>
          <cell r="M648">
            <v>0.108</v>
          </cell>
          <cell r="N648">
            <v>0.66</v>
          </cell>
          <cell r="O648">
            <v>0.64800000000000002</v>
          </cell>
          <cell r="P648">
            <v>0.64800000000000002</v>
          </cell>
          <cell r="Q648">
            <v>0.3</v>
          </cell>
          <cell r="R648">
            <v>0.16200000000000001</v>
          </cell>
          <cell r="S648">
            <v>0.16200000000000001</v>
          </cell>
          <cell r="T648">
            <v>1.7999999999999998</v>
          </cell>
          <cell r="U648">
            <v>0.97199999999999998</v>
          </cell>
          <cell r="V648">
            <v>0.97199999999999998</v>
          </cell>
        </row>
        <row r="649">
          <cell r="B649" t="str">
            <v>H</v>
          </cell>
          <cell r="C649">
            <v>8110608018</v>
          </cell>
          <cell r="D649">
            <v>200</v>
          </cell>
          <cell r="E649" t="str">
            <v>VIS CHARPENTE 6X80 INOX  A2 TORX T25</v>
          </cell>
          <cell r="F649">
            <v>0.28199999999999997</v>
          </cell>
          <cell r="H649">
            <v>8110608018</v>
          </cell>
          <cell r="I649">
            <v>0.17</v>
          </cell>
          <cell r="J649">
            <v>1</v>
          </cell>
          <cell r="K649">
            <v>0.17</v>
          </cell>
          <cell r="L649">
            <v>0.16700000000000001</v>
          </cell>
          <cell r="M649">
            <v>0.16700000000000001</v>
          </cell>
          <cell r="N649">
            <v>34</v>
          </cell>
          <cell r="O649">
            <v>33.4</v>
          </cell>
          <cell r="P649">
            <v>33.4</v>
          </cell>
          <cell r="Q649">
            <v>0.28199999999999997</v>
          </cell>
          <cell r="R649">
            <v>0.2505</v>
          </cell>
          <cell r="S649">
            <v>0.2505</v>
          </cell>
          <cell r="T649">
            <v>56.399999999999991</v>
          </cell>
          <cell r="U649">
            <v>50.1</v>
          </cell>
          <cell r="V649">
            <v>50.1</v>
          </cell>
        </row>
        <row r="650">
          <cell r="B650" t="str">
            <v>H</v>
          </cell>
          <cell r="C650" t="str">
            <v>VCHARP8X140</v>
          </cell>
          <cell r="D650">
            <v>4</v>
          </cell>
          <cell r="E650" t="str">
            <v>VIS CHARPENTE 8X140 INOX A2 TX40</v>
          </cell>
          <cell r="F650">
            <v>0.54900000000000004</v>
          </cell>
          <cell r="H650" t="str">
            <v>VCHARP8X140</v>
          </cell>
          <cell r="I650">
            <v>0.37</v>
          </cell>
          <cell r="J650">
            <v>1</v>
          </cell>
          <cell r="K650">
            <v>0.37</v>
          </cell>
          <cell r="L650">
            <v>0.36599999999999999</v>
          </cell>
          <cell r="M650">
            <v>0.36599999999999999</v>
          </cell>
          <cell r="N650">
            <v>1.48</v>
          </cell>
          <cell r="O650">
            <v>1.464</v>
          </cell>
          <cell r="P650">
            <v>1.464</v>
          </cell>
          <cell r="Q650">
            <v>0.54900000000000004</v>
          </cell>
          <cell r="R650">
            <v>0.54899999999999993</v>
          </cell>
          <cell r="S650">
            <v>0.54899999999999993</v>
          </cell>
          <cell r="T650">
            <v>2.1960000000000002</v>
          </cell>
          <cell r="U650">
            <v>2.1959999999999997</v>
          </cell>
          <cell r="V650">
            <v>2.1959999999999997</v>
          </cell>
        </row>
        <row r="651">
          <cell r="B651" t="str">
            <v>H</v>
          </cell>
          <cell r="C651" t="str">
            <v>VCHARP8X160</v>
          </cell>
          <cell r="D651">
            <v>4</v>
          </cell>
          <cell r="E651" t="str">
            <v>VIS CHARPENTE 8X160 INOX A2 TX 40</v>
          </cell>
          <cell r="F651">
            <v>0.78</v>
          </cell>
          <cell r="H651" t="str">
            <v>VCHARP8X160</v>
          </cell>
          <cell r="I651">
            <v>1.05</v>
          </cell>
          <cell r="J651">
            <v>1</v>
          </cell>
          <cell r="K651">
            <v>1.05</v>
          </cell>
          <cell r="L651">
            <v>1.0529999999999999</v>
          </cell>
          <cell r="M651">
            <v>1.0529999999999999</v>
          </cell>
          <cell r="N651">
            <v>4.2</v>
          </cell>
          <cell r="O651">
            <v>4.2119999999999997</v>
          </cell>
          <cell r="P651">
            <v>4.2119999999999997</v>
          </cell>
          <cell r="Q651">
            <v>0.78</v>
          </cell>
          <cell r="R651">
            <v>1.5794999999999999</v>
          </cell>
          <cell r="S651">
            <v>1.5794999999999999</v>
          </cell>
          <cell r="T651">
            <v>3.12</v>
          </cell>
          <cell r="U651">
            <v>6.3179999999999996</v>
          </cell>
          <cell r="V651">
            <v>6.3179999999999996</v>
          </cell>
        </row>
        <row r="652">
          <cell r="B652" t="str">
            <v>H</v>
          </cell>
          <cell r="C652">
            <v>8210603018</v>
          </cell>
          <cell r="D652">
            <v>32</v>
          </cell>
          <cell r="E652" t="str">
            <v>VIS PENTURE 6X30 T30 INOX  A2</v>
          </cell>
          <cell r="F652">
            <v>6.8000000000000005E-2</v>
          </cell>
          <cell r="H652">
            <v>8210603018</v>
          </cell>
          <cell r="I652">
            <v>0.11</v>
          </cell>
          <cell r="J652">
            <v>1</v>
          </cell>
          <cell r="K652">
            <v>0.11</v>
          </cell>
          <cell r="L652">
            <v>0.108</v>
          </cell>
          <cell r="M652">
            <v>0.108</v>
          </cell>
          <cell r="N652">
            <v>3.52</v>
          </cell>
          <cell r="O652">
            <v>3.456</v>
          </cell>
          <cell r="P652">
            <v>3.456</v>
          </cell>
          <cell r="Q652">
            <v>6.8000000000000005E-2</v>
          </cell>
          <cell r="R652">
            <v>0.16200000000000001</v>
          </cell>
          <cell r="S652">
            <v>0.16200000000000001</v>
          </cell>
          <cell r="T652">
            <v>2.1760000000000002</v>
          </cell>
          <cell r="U652">
            <v>5.1840000000000002</v>
          </cell>
          <cell r="V652">
            <v>5.1840000000000002</v>
          </cell>
        </row>
        <row r="653">
          <cell r="B653" t="str">
            <v>H</v>
          </cell>
          <cell r="C653">
            <v>8210707018</v>
          </cell>
          <cell r="D653">
            <v>46</v>
          </cell>
          <cell r="E653" t="str">
            <v>VIS PENTURE TORX T30 INOX A2 7X70</v>
          </cell>
          <cell r="F653">
            <v>0.158</v>
          </cell>
          <cell r="H653">
            <v>8210707018</v>
          </cell>
          <cell r="I653">
            <v>0.11</v>
          </cell>
          <cell r="J653">
            <v>1</v>
          </cell>
          <cell r="K653">
            <v>0.11</v>
          </cell>
          <cell r="L653">
            <v>0.1056</v>
          </cell>
          <cell r="M653">
            <v>0.1056</v>
          </cell>
          <cell r="N653">
            <v>5.0599999999999996</v>
          </cell>
          <cell r="O653">
            <v>4.8575999999999997</v>
          </cell>
          <cell r="P653">
            <v>4.8575999999999997</v>
          </cell>
          <cell r="Q653">
            <v>0.12</v>
          </cell>
          <cell r="R653">
            <v>0.15839999999999999</v>
          </cell>
          <cell r="S653">
            <v>0.15839999999999999</v>
          </cell>
          <cell r="T653">
            <v>5.52</v>
          </cell>
          <cell r="U653">
            <v>7.2863999999999995</v>
          </cell>
          <cell r="V653">
            <v>7.2863999999999995</v>
          </cell>
        </row>
        <row r="654">
          <cell r="B654" t="str">
            <v>H</v>
          </cell>
          <cell r="C654" t="str">
            <v>C501151800</v>
          </cell>
          <cell r="D654">
            <v>10</v>
          </cell>
          <cell r="E654" t="str">
            <v>BASTAINGS 50X115 (1.80 ML)</v>
          </cell>
          <cell r="F654">
            <v>13.19</v>
          </cell>
          <cell r="H654" t="str">
            <v>C501151800</v>
          </cell>
          <cell r="I654">
            <v>14.87</v>
          </cell>
          <cell r="J654">
            <v>1.8</v>
          </cell>
          <cell r="K654">
            <v>8.2611111111111111</v>
          </cell>
          <cell r="L654">
            <v>8.26</v>
          </cell>
          <cell r="M654">
            <v>10.92</v>
          </cell>
          <cell r="N654">
            <v>82.611111111111114</v>
          </cell>
          <cell r="O654">
            <v>82.6</v>
          </cell>
          <cell r="P654">
            <v>109.2</v>
          </cell>
          <cell r="Q654">
            <v>13.19</v>
          </cell>
          <cell r="R654">
            <v>12.39</v>
          </cell>
          <cell r="S654">
            <v>16.38</v>
          </cell>
          <cell r="T654">
            <v>131.9</v>
          </cell>
          <cell r="U654">
            <v>123.9</v>
          </cell>
          <cell r="V654">
            <v>163.79999999999998</v>
          </cell>
        </row>
        <row r="655">
          <cell r="B655" t="str">
            <v>H</v>
          </cell>
          <cell r="C655" t="str">
            <v>C70701800</v>
          </cell>
          <cell r="D655">
            <v>22.22</v>
          </cell>
          <cell r="E655" t="str">
            <v>CHEVRON 70X70 1.80 ML</v>
          </cell>
          <cell r="F655">
            <v>11.27</v>
          </cell>
          <cell r="H655" t="str">
            <v>C70701800</v>
          </cell>
          <cell r="I655">
            <v>7.05</v>
          </cell>
          <cell r="J655">
            <v>1</v>
          </cell>
          <cell r="K655">
            <v>7.05</v>
          </cell>
          <cell r="L655">
            <v>7.05</v>
          </cell>
          <cell r="M655">
            <v>7.4</v>
          </cell>
          <cell r="N655">
            <v>156.65099999999998</v>
          </cell>
          <cell r="O655">
            <v>156.65099999999998</v>
          </cell>
          <cell r="P655">
            <v>164.428</v>
          </cell>
          <cell r="Q655">
            <v>11.27</v>
          </cell>
          <cell r="R655">
            <v>8.8125</v>
          </cell>
          <cell r="S655">
            <v>9.25</v>
          </cell>
          <cell r="T655">
            <v>250.41939999999997</v>
          </cell>
          <cell r="U655">
            <v>195.81375</v>
          </cell>
          <cell r="V655">
            <v>205.535</v>
          </cell>
        </row>
        <row r="656">
          <cell r="B656" t="str">
            <v>H</v>
          </cell>
          <cell r="C656" t="str">
            <v>CE403</v>
          </cell>
          <cell r="D656">
            <v>16</v>
          </cell>
          <cell r="E656" t="str">
            <v>CORNIERE ALU 40/40/3 ML</v>
          </cell>
          <cell r="F656">
            <v>7.55</v>
          </cell>
          <cell r="H656" t="str">
            <v>CE403</v>
          </cell>
          <cell r="I656">
            <v>3.32</v>
          </cell>
          <cell r="J656">
            <v>6.06</v>
          </cell>
          <cell r="K656">
            <v>0.54785478547854782</v>
          </cell>
          <cell r="L656">
            <v>3.29</v>
          </cell>
          <cell r="M656">
            <v>3.32</v>
          </cell>
          <cell r="N656">
            <v>8.7656765676567652</v>
          </cell>
          <cell r="O656">
            <v>52.64</v>
          </cell>
          <cell r="P656">
            <v>53.12</v>
          </cell>
          <cell r="Q656">
            <v>7.55</v>
          </cell>
          <cell r="R656">
            <v>8.2249999999999996</v>
          </cell>
          <cell r="S656">
            <v>8.2999999999999989</v>
          </cell>
          <cell r="T656">
            <v>120.8</v>
          </cell>
          <cell r="U656">
            <v>131.6</v>
          </cell>
          <cell r="V656">
            <v>132.79999999999998</v>
          </cell>
        </row>
        <row r="657">
          <cell r="B657" t="str">
            <v>H</v>
          </cell>
          <cell r="C657" t="str">
            <v>ECOP2</v>
          </cell>
          <cell r="D657">
            <v>2</v>
          </cell>
          <cell r="E657" t="str">
            <v>ECOPLANC 2M</v>
          </cell>
          <cell r="F657">
            <v>20.91</v>
          </cell>
          <cell r="H657" t="str">
            <v>ECOP2</v>
          </cell>
          <cell r="I657">
            <v>14.64</v>
          </cell>
          <cell r="J657">
            <v>1</v>
          </cell>
          <cell r="K657">
            <v>14.64</v>
          </cell>
          <cell r="L657">
            <v>14.64</v>
          </cell>
          <cell r="M657">
            <v>15.811200000000001</v>
          </cell>
          <cell r="N657">
            <v>29.28</v>
          </cell>
          <cell r="O657">
            <v>29.28</v>
          </cell>
          <cell r="P657">
            <v>31.622400000000003</v>
          </cell>
          <cell r="Q657">
            <v>20.91</v>
          </cell>
          <cell r="R657">
            <v>21.96</v>
          </cell>
          <cell r="S657">
            <v>23.716800000000003</v>
          </cell>
          <cell r="T657">
            <v>41.82</v>
          </cell>
          <cell r="U657">
            <v>43.92</v>
          </cell>
          <cell r="V657">
            <v>47.433600000000006</v>
          </cell>
        </row>
        <row r="658">
          <cell r="B658" t="str">
            <v>H</v>
          </cell>
          <cell r="C658" t="str">
            <v>EXPAN2005</v>
          </cell>
          <cell r="D658">
            <v>8</v>
          </cell>
          <cell r="E658" t="str">
            <v>RALLONGE PVC 200 X 2005 MM</v>
          </cell>
          <cell r="F658">
            <v>9.81</v>
          </cell>
          <cell r="H658" t="str">
            <v>EXPAN2005</v>
          </cell>
          <cell r="I658">
            <v>7.29</v>
          </cell>
          <cell r="J658">
            <v>1</v>
          </cell>
          <cell r="K658">
            <v>7.29</v>
          </cell>
          <cell r="L658">
            <v>7.2920999999999996</v>
          </cell>
          <cell r="M658">
            <v>7.2920999999999996</v>
          </cell>
          <cell r="N658">
            <v>58.32</v>
          </cell>
          <cell r="O658">
            <v>58.336799999999997</v>
          </cell>
          <cell r="P658">
            <v>58.336799999999997</v>
          </cell>
          <cell r="Q658">
            <v>9.81</v>
          </cell>
          <cell r="R658">
            <v>10.93815</v>
          </cell>
          <cell r="S658">
            <v>10.93815</v>
          </cell>
          <cell r="T658">
            <v>78.48</v>
          </cell>
          <cell r="U658">
            <v>87.505200000000002</v>
          </cell>
          <cell r="V658">
            <v>87.505200000000002</v>
          </cell>
        </row>
        <row r="659">
          <cell r="B659" t="str">
            <v>H</v>
          </cell>
          <cell r="C659" t="str">
            <v>EXPAN2025</v>
          </cell>
          <cell r="D659">
            <v>2</v>
          </cell>
          <cell r="E659" t="str">
            <v>RALLONGE PVC 200 X 2025 MM</v>
          </cell>
          <cell r="F659">
            <v>9.9</v>
          </cell>
          <cell r="H659" t="str">
            <v>EXPAN2025</v>
          </cell>
          <cell r="I659">
            <v>7.36</v>
          </cell>
          <cell r="J659">
            <v>1</v>
          </cell>
          <cell r="K659">
            <v>7.36</v>
          </cell>
          <cell r="L659">
            <v>7.359</v>
          </cell>
          <cell r="M659">
            <v>7.359</v>
          </cell>
          <cell r="N659">
            <v>14.72</v>
          </cell>
          <cell r="O659">
            <v>14.718</v>
          </cell>
          <cell r="P659">
            <v>14.718</v>
          </cell>
          <cell r="Q659">
            <v>9.9</v>
          </cell>
          <cell r="R659">
            <v>11.038499999999999</v>
          </cell>
          <cell r="S659">
            <v>11.038499999999999</v>
          </cell>
          <cell r="T659">
            <v>19.8</v>
          </cell>
          <cell r="U659">
            <v>22.076999999999998</v>
          </cell>
          <cell r="V659">
            <v>22.076999999999998</v>
          </cell>
        </row>
        <row r="660">
          <cell r="B660" t="str">
            <v>H</v>
          </cell>
          <cell r="C660" t="str">
            <v>EXPAN2220</v>
          </cell>
          <cell r="D660">
            <v>2</v>
          </cell>
          <cell r="E660" t="str">
            <v>RALLONGE PVC 200 X 2220 MM</v>
          </cell>
          <cell r="F660">
            <v>10.86</v>
          </cell>
          <cell r="H660" t="str">
            <v>EXPAN2220</v>
          </cell>
          <cell r="I660">
            <v>8.07</v>
          </cell>
          <cell r="J660">
            <v>1</v>
          </cell>
          <cell r="K660">
            <v>8.07</v>
          </cell>
          <cell r="L660">
            <v>8.0725999999999996</v>
          </cell>
          <cell r="M660">
            <v>8.0725999999999996</v>
          </cell>
          <cell r="N660">
            <v>16.14</v>
          </cell>
          <cell r="O660">
            <v>16.145199999999999</v>
          </cell>
          <cell r="P660">
            <v>16.145199999999999</v>
          </cell>
          <cell r="Q660">
            <v>10.86</v>
          </cell>
          <cell r="R660">
            <v>12.108899999999998</v>
          </cell>
          <cell r="S660">
            <v>12.108899999999998</v>
          </cell>
          <cell r="T660">
            <v>21.72</v>
          </cell>
          <cell r="U660">
            <v>24.217799999999997</v>
          </cell>
          <cell r="V660">
            <v>24.217799999999997</v>
          </cell>
        </row>
        <row r="661">
          <cell r="B661" t="str">
            <v>H</v>
          </cell>
          <cell r="C661" t="str">
            <v>MOAT</v>
          </cell>
          <cell r="D661">
            <v>12.67</v>
          </cell>
          <cell r="E661" t="str">
            <v>MAIN D'OEUVRE ATELIER</v>
          </cell>
          <cell r="F661">
            <v>75</v>
          </cell>
          <cell r="H661" t="str">
            <v>MOAT</v>
          </cell>
          <cell r="I661">
            <v>50</v>
          </cell>
          <cell r="J661">
            <v>1</v>
          </cell>
          <cell r="K661">
            <v>50</v>
          </cell>
          <cell r="L661">
            <v>50</v>
          </cell>
          <cell r="M661">
            <v>50</v>
          </cell>
          <cell r="N661">
            <v>633.5</v>
          </cell>
          <cell r="O661">
            <v>633.5</v>
          </cell>
          <cell r="P661">
            <v>633.5</v>
          </cell>
          <cell r="Q661">
            <v>75</v>
          </cell>
          <cell r="R661">
            <v>75</v>
          </cell>
          <cell r="S661">
            <v>75</v>
          </cell>
          <cell r="T661">
            <v>950.25</v>
          </cell>
          <cell r="U661">
            <v>950.25</v>
          </cell>
          <cell r="V661">
            <v>950.25</v>
          </cell>
        </row>
        <row r="662">
          <cell r="B662" t="str">
            <v>H</v>
          </cell>
          <cell r="C662" t="str">
            <v>PAN2005</v>
          </cell>
          <cell r="D662">
            <v>8</v>
          </cell>
          <cell r="E662" t="str">
            <v>PANNEAU PVC 1000 X 2005 MM</v>
          </cell>
          <cell r="F662">
            <v>42.95</v>
          </cell>
          <cell r="H662" t="str">
            <v>PAN2005</v>
          </cell>
          <cell r="I662">
            <v>31.92</v>
          </cell>
          <cell r="J662">
            <v>1</v>
          </cell>
          <cell r="K662">
            <v>31.92</v>
          </cell>
          <cell r="L662">
            <v>31.922449999999998</v>
          </cell>
          <cell r="M662">
            <v>31.922449999999998</v>
          </cell>
          <cell r="N662">
            <v>255.36</v>
          </cell>
          <cell r="O662">
            <v>255.37959999999998</v>
          </cell>
          <cell r="P662">
            <v>255.37959999999998</v>
          </cell>
          <cell r="Q662">
            <v>42.95</v>
          </cell>
          <cell r="R662">
            <v>47.883674999999997</v>
          </cell>
          <cell r="S662">
            <v>47.883674999999997</v>
          </cell>
          <cell r="T662">
            <v>343.6</v>
          </cell>
          <cell r="U662">
            <v>383.06939999999997</v>
          </cell>
          <cell r="V662">
            <v>383.06939999999997</v>
          </cell>
        </row>
        <row r="663">
          <cell r="B663" t="str">
            <v>H</v>
          </cell>
          <cell r="C663" t="str">
            <v>PAN2025</v>
          </cell>
          <cell r="D663">
            <v>2</v>
          </cell>
          <cell r="E663" t="str">
            <v>PANNEAU PVC 1000 X 2025 MM</v>
          </cell>
          <cell r="F663">
            <v>43.38</v>
          </cell>
          <cell r="H663" t="str">
            <v>PAN2025</v>
          </cell>
          <cell r="I663">
            <v>32.25</v>
          </cell>
          <cell r="J663">
            <v>1</v>
          </cell>
          <cell r="K663">
            <v>32.25</v>
          </cell>
          <cell r="L663">
            <v>32.245800000000003</v>
          </cell>
          <cell r="M663">
            <v>32.245800000000003</v>
          </cell>
          <cell r="N663">
            <v>64.5</v>
          </cell>
          <cell r="O663">
            <v>64.491600000000005</v>
          </cell>
          <cell r="P663">
            <v>64.491600000000005</v>
          </cell>
          <cell r="Q663">
            <v>43.38</v>
          </cell>
          <cell r="R663">
            <v>48.368700000000004</v>
          </cell>
          <cell r="S663">
            <v>48.368700000000004</v>
          </cell>
          <cell r="T663">
            <v>86.76</v>
          </cell>
          <cell r="U663">
            <v>96.737400000000008</v>
          </cell>
          <cell r="V663">
            <v>96.737400000000008</v>
          </cell>
        </row>
        <row r="664">
          <cell r="B664" t="str">
            <v>H</v>
          </cell>
          <cell r="C664" t="str">
            <v>PAN2220</v>
          </cell>
          <cell r="D664">
            <v>2</v>
          </cell>
          <cell r="E664" t="str">
            <v>PANNEAU PVC 1000 X 2220 MM</v>
          </cell>
          <cell r="F664">
            <v>47.55</v>
          </cell>
          <cell r="H664" t="str">
            <v>PAN2220</v>
          </cell>
          <cell r="I664">
            <v>35.35</v>
          </cell>
          <cell r="J664">
            <v>1</v>
          </cell>
          <cell r="K664">
            <v>35.35</v>
          </cell>
          <cell r="L664">
            <v>35.345500000000001</v>
          </cell>
          <cell r="M664">
            <v>35.345500000000001</v>
          </cell>
          <cell r="N664">
            <v>70.7</v>
          </cell>
          <cell r="O664">
            <v>70.691000000000003</v>
          </cell>
          <cell r="P664">
            <v>70.691000000000003</v>
          </cell>
          <cell r="Q664">
            <v>47.55</v>
          </cell>
          <cell r="R664">
            <v>53.018250000000002</v>
          </cell>
          <cell r="S664">
            <v>53.018250000000002</v>
          </cell>
          <cell r="T664">
            <v>95.1</v>
          </cell>
          <cell r="U664">
            <v>106.0365</v>
          </cell>
          <cell r="V664">
            <v>106.0365</v>
          </cell>
        </row>
        <row r="665">
          <cell r="B665" t="str">
            <v>H</v>
          </cell>
          <cell r="C665" t="str">
            <v>PROFILH2005</v>
          </cell>
          <cell r="D665">
            <v>8</v>
          </cell>
          <cell r="E665" t="str">
            <v>PROFIL H 2005</v>
          </cell>
          <cell r="F665">
            <v>6.29</v>
          </cell>
          <cell r="H665" t="str">
            <v>PROFILH2005</v>
          </cell>
          <cell r="I665">
            <v>4.67</v>
          </cell>
          <cell r="J665">
            <v>1</v>
          </cell>
          <cell r="K665">
            <v>4.67</v>
          </cell>
          <cell r="L665">
            <v>4.6718500000000001</v>
          </cell>
          <cell r="M665">
            <v>4.6718500000000001</v>
          </cell>
          <cell r="N665">
            <v>37.36</v>
          </cell>
          <cell r="O665">
            <v>37.3748</v>
          </cell>
          <cell r="P665">
            <v>37.3748</v>
          </cell>
          <cell r="Q665">
            <v>6.29</v>
          </cell>
          <cell r="R665">
            <v>7.0077750000000005</v>
          </cell>
          <cell r="S665">
            <v>7.0077750000000005</v>
          </cell>
          <cell r="T665">
            <v>50.32</v>
          </cell>
          <cell r="U665">
            <v>56.062200000000004</v>
          </cell>
          <cell r="V665">
            <v>56.062200000000004</v>
          </cell>
        </row>
        <row r="666">
          <cell r="B666" t="str">
            <v>H</v>
          </cell>
          <cell r="C666" t="str">
            <v>PROFILH2025</v>
          </cell>
          <cell r="D666">
            <v>2</v>
          </cell>
          <cell r="E666" t="str">
            <v>PROFIL H 2025</v>
          </cell>
          <cell r="F666">
            <v>6.35</v>
          </cell>
          <cell r="H666" t="str">
            <v>PROFILH2025</v>
          </cell>
          <cell r="I666">
            <v>4.72</v>
          </cell>
          <cell r="J666">
            <v>1</v>
          </cell>
          <cell r="K666">
            <v>4.72</v>
          </cell>
          <cell r="L666">
            <v>4.71645</v>
          </cell>
          <cell r="M666">
            <v>4.71645</v>
          </cell>
          <cell r="N666">
            <v>9.44</v>
          </cell>
          <cell r="O666">
            <v>9.4329000000000001</v>
          </cell>
          <cell r="P666">
            <v>9.4329000000000001</v>
          </cell>
          <cell r="Q666">
            <v>6.35</v>
          </cell>
          <cell r="R666">
            <v>7.074675</v>
          </cell>
          <cell r="S666">
            <v>7.074675</v>
          </cell>
          <cell r="T666">
            <v>12.7</v>
          </cell>
          <cell r="U666">
            <v>14.14935</v>
          </cell>
          <cell r="V666">
            <v>14.14935</v>
          </cell>
        </row>
        <row r="667">
          <cell r="B667" t="str">
            <v>H</v>
          </cell>
          <cell r="C667" t="str">
            <v>PROFILH2220</v>
          </cell>
          <cell r="D667">
            <v>2</v>
          </cell>
          <cell r="E667" t="str">
            <v>PROFIL H 2220</v>
          </cell>
          <cell r="F667">
            <v>6.96</v>
          </cell>
          <cell r="H667" t="str">
            <v>PROFILH2220</v>
          </cell>
          <cell r="I667">
            <v>5.17</v>
          </cell>
          <cell r="J667">
            <v>1</v>
          </cell>
          <cell r="K667">
            <v>5.17</v>
          </cell>
          <cell r="L667">
            <v>5.1735999999999995</v>
          </cell>
          <cell r="M667">
            <v>5.1735999999999995</v>
          </cell>
          <cell r="N667">
            <v>10.34</v>
          </cell>
          <cell r="O667">
            <v>10.347199999999999</v>
          </cell>
          <cell r="P667">
            <v>10.347199999999999</v>
          </cell>
          <cell r="Q667">
            <v>6.96</v>
          </cell>
          <cell r="R667">
            <v>7.7603999999999989</v>
          </cell>
          <cell r="S667">
            <v>7.7603999999999989</v>
          </cell>
          <cell r="T667">
            <v>13.92</v>
          </cell>
          <cell r="U667">
            <v>15.520799999999998</v>
          </cell>
          <cell r="V667">
            <v>15.520799999999998</v>
          </cell>
        </row>
        <row r="668">
          <cell r="B668" t="str">
            <v>H</v>
          </cell>
          <cell r="C668" t="str">
            <v>T403</v>
          </cell>
          <cell r="D668">
            <v>8</v>
          </cell>
          <cell r="E668" t="str">
            <v>TE ALU 40/40/3 ML</v>
          </cell>
          <cell r="F668">
            <v>7.95</v>
          </cell>
          <cell r="H668" t="str">
            <v>T403</v>
          </cell>
          <cell r="I668">
            <v>3.29</v>
          </cell>
          <cell r="J668">
            <v>6.06</v>
          </cell>
          <cell r="K668">
            <v>0.54290429042904298</v>
          </cell>
          <cell r="L668">
            <v>3.29</v>
          </cell>
          <cell r="M668">
            <v>3.29</v>
          </cell>
          <cell r="N668">
            <v>4.3432343234323438</v>
          </cell>
          <cell r="O668">
            <v>26.32</v>
          </cell>
          <cell r="P668">
            <v>26.32</v>
          </cell>
          <cell r="Q668">
            <v>7.95</v>
          </cell>
          <cell r="R668">
            <v>8.2249999999999996</v>
          </cell>
          <cell r="S668">
            <v>8.2249999999999996</v>
          </cell>
          <cell r="T668">
            <v>63.6</v>
          </cell>
          <cell r="U668">
            <v>65.8</v>
          </cell>
          <cell r="V668">
            <v>65.8</v>
          </cell>
        </row>
        <row r="669">
          <cell r="B669" t="str">
            <v>PCG16EH</v>
          </cell>
          <cell r="N669">
            <v>1526.2218220022</v>
          </cell>
          <cell r="O669">
            <v>1591.1205</v>
          </cell>
          <cell r="P669">
            <v>1628.3199</v>
          </cell>
          <cell r="T669">
            <v>2391.2213999999999</v>
          </cell>
          <cell r="U669">
            <v>2426.4530999999997</v>
          </cell>
          <cell r="V669">
            <v>2480.7879499999999</v>
          </cell>
        </row>
        <row r="670">
          <cell r="B670" t="str">
            <v>HA</v>
          </cell>
          <cell r="C670">
            <v>8412602518</v>
          </cell>
          <cell r="D670">
            <v>6</v>
          </cell>
          <cell r="E670" t="str">
            <v>VIS METAUX  A2 TH M6X25</v>
          </cell>
          <cell r="F670">
            <v>0.05</v>
          </cell>
          <cell r="H670">
            <v>8412602518</v>
          </cell>
          <cell r="I670">
            <v>7.04</v>
          </cell>
          <cell r="J670">
            <v>200</v>
          </cell>
          <cell r="K670">
            <v>3.5200000000000002E-2</v>
          </cell>
          <cell r="L670">
            <v>3.5200000000000002E-2</v>
          </cell>
          <cell r="M670">
            <v>3.5200000000000002E-2</v>
          </cell>
          <cell r="N670">
            <v>0.2112</v>
          </cell>
          <cell r="O670">
            <v>0.2112</v>
          </cell>
          <cell r="P670">
            <v>0.2112</v>
          </cell>
          <cell r="Q670">
            <v>0.05</v>
          </cell>
          <cell r="R670">
            <v>5.28E-2</v>
          </cell>
          <cell r="S670">
            <v>5.28E-2</v>
          </cell>
          <cell r="T670">
            <v>0.30000000000000004</v>
          </cell>
          <cell r="U670">
            <v>0.31679999999999997</v>
          </cell>
          <cell r="V670">
            <v>0.31679999999999997</v>
          </cell>
        </row>
        <row r="671">
          <cell r="B671" t="str">
            <v>HA</v>
          </cell>
          <cell r="C671">
            <v>8434000618</v>
          </cell>
          <cell r="D671">
            <v>6</v>
          </cell>
          <cell r="E671" t="str">
            <v>ECROU FREIN A2 M6 WAX</v>
          </cell>
          <cell r="F671">
            <v>0.02</v>
          </cell>
          <cell r="H671">
            <v>8434000618</v>
          </cell>
          <cell r="I671">
            <v>8.3000000000000007</v>
          </cell>
          <cell r="J671">
            <v>500</v>
          </cell>
          <cell r="K671">
            <v>1.66E-2</v>
          </cell>
          <cell r="L671">
            <v>1.66E-2</v>
          </cell>
          <cell r="M671">
            <v>1.66E-2</v>
          </cell>
          <cell r="N671">
            <v>9.9599999999999994E-2</v>
          </cell>
          <cell r="O671">
            <v>9.9599999999999994E-2</v>
          </cell>
          <cell r="P671">
            <v>9.9599999999999994E-2</v>
          </cell>
          <cell r="Q671">
            <v>0.02</v>
          </cell>
          <cell r="R671">
            <v>2.0750000000000001E-2</v>
          </cell>
          <cell r="S671">
            <v>2.0750000000000001E-2</v>
          </cell>
          <cell r="T671">
            <v>0.12</v>
          </cell>
          <cell r="U671">
            <v>0.1245</v>
          </cell>
          <cell r="V671">
            <v>0.1245</v>
          </cell>
        </row>
        <row r="672">
          <cell r="B672" t="str">
            <v>HA</v>
          </cell>
          <cell r="C672" t="str">
            <v>RTCALE</v>
          </cell>
          <cell r="D672">
            <v>50</v>
          </cell>
          <cell r="E672" t="str">
            <v>CALE CAOUTCHOUC BRUT 8 X 90</v>
          </cell>
          <cell r="F672">
            <v>0.8</v>
          </cell>
          <cell r="H672" t="str">
            <v>RTCALE</v>
          </cell>
          <cell r="I672">
            <v>0.52</v>
          </cell>
          <cell r="J672">
            <v>1</v>
          </cell>
          <cell r="K672">
            <v>0.52</v>
          </cell>
          <cell r="L672">
            <v>0.51800000000000002</v>
          </cell>
          <cell r="M672">
            <v>0.51800000000000002</v>
          </cell>
          <cell r="N672">
            <v>26</v>
          </cell>
          <cell r="O672">
            <v>25.900000000000002</v>
          </cell>
          <cell r="P672">
            <v>25.900000000000002</v>
          </cell>
          <cell r="Q672">
            <v>0.8</v>
          </cell>
          <cell r="R672">
            <v>0.77700000000000002</v>
          </cell>
          <cell r="S672">
            <v>0.77700000000000002</v>
          </cell>
          <cell r="T672">
            <v>40</v>
          </cell>
          <cell r="U672">
            <v>38.85</v>
          </cell>
          <cell r="V672">
            <v>38.85</v>
          </cell>
        </row>
        <row r="673">
          <cell r="B673" t="str">
            <v>HA</v>
          </cell>
          <cell r="C673">
            <v>8710605018</v>
          </cell>
          <cell r="D673">
            <v>6</v>
          </cell>
          <cell r="E673" t="str">
            <v>VIS PENTURE 6X50 T30 INOX  A2</v>
          </cell>
          <cell r="F673">
            <v>0.3</v>
          </cell>
          <cell r="H673">
            <v>8710605018</v>
          </cell>
          <cell r="I673">
            <v>0.11</v>
          </cell>
          <cell r="J673">
            <v>1</v>
          </cell>
          <cell r="K673">
            <v>0.11</v>
          </cell>
          <cell r="L673">
            <v>0.108</v>
          </cell>
          <cell r="M673">
            <v>0.108</v>
          </cell>
          <cell r="N673">
            <v>0.66</v>
          </cell>
          <cell r="O673">
            <v>0.64800000000000002</v>
          </cell>
          <cell r="P673">
            <v>0.64800000000000002</v>
          </cell>
          <cell r="Q673">
            <v>0.3</v>
          </cell>
          <cell r="R673">
            <v>0.16200000000000001</v>
          </cell>
          <cell r="S673">
            <v>0.16200000000000001</v>
          </cell>
          <cell r="T673">
            <v>1.7999999999999998</v>
          </cell>
          <cell r="U673">
            <v>0.97199999999999998</v>
          </cell>
          <cell r="V673">
            <v>0.97199999999999998</v>
          </cell>
        </row>
        <row r="674">
          <cell r="B674" t="str">
            <v>HA</v>
          </cell>
          <cell r="C674">
            <v>8110608018</v>
          </cell>
          <cell r="D674">
            <v>200</v>
          </cell>
          <cell r="E674" t="str">
            <v>VIS CHARPENTE 6X80 INOX  A2 TORX T25</v>
          </cell>
          <cell r="F674">
            <v>0.28199999999999997</v>
          </cell>
          <cell r="H674">
            <v>8110608018</v>
          </cell>
          <cell r="I674">
            <v>0.17</v>
          </cell>
          <cell r="J674">
            <v>1</v>
          </cell>
          <cell r="K674">
            <v>0.17</v>
          </cell>
          <cell r="L674">
            <v>0.16700000000000001</v>
          </cell>
          <cell r="M674">
            <v>0.16700000000000001</v>
          </cell>
          <cell r="N674">
            <v>34</v>
          </cell>
          <cell r="O674">
            <v>33.4</v>
          </cell>
          <cell r="P674">
            <v>33.4</v>
          </cell>
          <cell r="Q674">
            <v>0.28199999999999997</v>
          </cell>
          <cell r="R674">
            <v>0.2505</v>
          </cell>
          <cell r="S674">
            <v>0.2505</v>
          </cell>
          <cell r="T674">
            <v>56.399999999999991</v>
          </cell>
          <cell r="U674">
            <v>50.1</v>
          </cell>
          <cell r="V674">
            <v>50.1</v>
          </cell>
        </row>
        <row r="675">
          <cell r="B675" t="str">
            <v>HA</v>
          </cell>
          <cell r="C675" t="str">
            <v>VCHARP8X140</v>
          </cell>
          <cell r="D675">
            <v>4</v>
          </cell>
          <cell r="E675" t="str">
            <v>VIS CHARPENTE 8X140 INOX A2 TX40</v>
          </cell>
          <cell r="F675">
            <v>0.54900000000000004</v>
          </cell>
          <cell r="H675" t="str">
            <v>VCHARP8X140</v>
          </cell>
          <cell r="I675">
            <v>0.37</v>
          </cell>
          <cell r="J675">
            <v>1</v>
          </cell>
          <cell r="K675">
            <v>0.37</v>
          </cell>
          <cell r="L675">
            <v>0.36599999999999999</v>
          </cell>
          <cell r="M675">
            <v>0.36599999999999999</v>
          </cell>
          <cell r="N675">
            <v>1.48</v>
          </cell>
          <cell r="O675">
            <v>1.464</v>
          </cell>
          <cell r="P675">
            <v>1.464</v>
          </cell>
          <cell r="Q675">
            <v>0.54900000000000004</v>
          </cell>
          <cell r="R675">
            <v>0.54899999999999993</v>
          </cell>
          <cell r="S675">
            <v>0.54899999999999993</v>
          </cell>
          <cell r="T675">
            <v>2.1960000000000002</v>
          </cell>
          <cell r="U675">
            <v>2.1959999999999997</v>
          </cell>
          <cell r="V675">
            <v>2.1959999999999997</v>
          </cell>
        </row>
        <row r="676">
          <cell r="B676" t="str">
            <v>HA</v>
          </cell>
          <cell r="C676" t="str">
            <v>VCHARP8X160</v>
          </cell>
          <cell r="D676">
            <v>4</v>
          </cell>
          <cell r="E676" t="str">
            <v>VIS CHARPENTE 8X160 INOX A2 TX 40</v>
          </cell>
          <cell r="F676">
            <v>0.78</v>
          </cell>
          <cell r="H676" t="str">
            <v>VCHARP8X160</v>
          </cell>
          <cell r="I676">
            <v>1.05</v>
          </cell>
          <cell r="J676">
            <v>1</v>
          </cell>
          <cell r="K676">
            <v>1.05</v>
          </cell>
          <cell r="L676">
            <v>1.0529999999999999</v>
          </cell>
          <cell r="M676">
            <v>1.0529999999999999</v>
          </cell>
          <cell r="N676">
            <v>4.2</v>
          </cell>
          <cell r="O676">
            <v>4.2119999999999997</v>
          </cell>
          <cell r="P676">
            <v>4.2119999999999997</v>
          </cell>
          <cell r="Q676">
            <v>0.78</v>
          </cell>
          <cell r="R676">
            <v>1.5794999999999999</v>
          </cell>
          <cell r="S676">
            <v>1.5794999999999999</v>
          </cell>
          <cell r="T676">
            <v>3.12</v>
          </cell>
          <cell r="U676">
            <v>6.3179999999999996</v>
          </cell>
          <cell r="V676">
            <v>6.3179999999999996</v>
          </cell>
        </row>
        <row r="677">
          <cell r="B677" t="str">
            <v>HA</v>
          </cell>
          <cell r="C677">
            <v>8210603018</v>
          </cell>
          <cell r="D677">
            <v>20</v>
          </cell>
          <cell r="E677" t="str">
            <v>VIS PENTURE 6X30 T30 INOX  A2</v>
          </cell>
          <cell r="F677">
            <v>6.8000000000000005E-2</v>
          </cell>
          <cell r="H677">
            <v>8210603018</v>
          </cell>
          <cell r="I677">
            <v>0.11</v>
          </cell>
          <cell r="J677">
            <v>1</v>
          </cell>
          <cell r="K677">
            <v>0.11</v>
          </cell>
          <cell r="L677">
            <v>0.108</v>
          </cell>
          <cell r="M677">
            <v>0.108</v>
          </cell>
          <cell r="N677">
            <v>2.2000000000000002</v>
          </cell>
          <cell r="O677">
            <v>2.16</v>
          </cell>
          <cell r="P677">
            <v>2.16</v>
          </cell>
          <cell r="Q677">
            <v>6.8000000000000005E-2</v>
          </cell>
          <cell r="R677">
            <v>0.16200000000000001</v>
          </cell>
          <cell r="S677">
            <v>0.16200000000000001</v>
          </cell>
          <cell r="T677">
            <v>1.36</v>
          </cell>
          <cell r="U677">
            <v>3.24</v>
          </cell>
          <cell r="V677">
            <v>3.24</v>
          </cell>
        </row>
        <row r="678">
          <cell r="B678" t="str">
            <v>HA</v>
          </cell>
          <cell r="C678">
            <v>8210707018</v>
          </cell>
          <cell r="D678">
            <v>48</v>
          </cell>
          <cell r="E678" t="str">
            <v>VIS PENTURE TORX T30 INOX A2 7X70</v>
          </cell>
          <cell r="F678">
            <v>0.158</v>
          </cell>
          <cell r="H678">
            <v>8210707018</v>
          </cell>
          <cell r="I678">
            <v>0.11</v>
          </cell>
          <cell r="J678">
            <v>1</v>
          </cell>
          <cell r="K678">
            <v>0.11</v>
          </cell>
          <cell r="L678">
            <v>0.1056</v>
          </cell>
          <cell r="M678">
            <v>0.1056</v>
          </cell>
          <cell r="N678">
            <v>5.28</v>
          </cell>
          <cell r="O678">
            <v>5.0687999999999995</v>
          </cell>
          <cell r="P678">
            <v>5.0687999999999995</v>
          </cell>
          <cell r="Q678">
            <v>0.12</v>
          </cell>
          <cell r="R678">
            <v>0.15839999999999999</v>
          </cell>
          <cell r="S678">
            <v>0.15839999999999999</v>
          </cell>
          <cell r="T678">
            <v>5.76</v>
          </cell>
          <cell r="U678">
            <v>7.6031999999999993</v>
          </cell>
          <cell r="V678">
            <v>7.6031999999999993</v>
          </cell>
        </row>
        <row r="679">
          <cell r="B679" t="str">
            <v>HA</v>
          </cell>
          <cell r="C679" t="str">
            <v>C501151800</v>
          </cell>
          <cell r="D679">
            <v>10</v>
          </cell>
          <cell r="E679" t="str">
            <v>BASTAINGS 50X115 (1.80 ML)</v>
          </cell>
          <cell r="F679">
            <v>13.19</v>
          </cell>
          <cell r="H679" t="str">
            <v>C501151800</v>
          </cell>
          <cell r="I679">
            <v>14.87</v>
          </cell>
          <cell r="J679">
            <v>1.8</v>
          </cell>
          <cell r="K679">
            <v>8.2611111111111111</v>
          </cell>
          <cell r="L679">
            <v>8.26</v>
          </cell>
          <cell r="M679">
            <v>10.92</v>
          </cell>
          <cell r="N679">
            <v>82.611111111111114</v>
          </cell>
          <cell r="O679">
            <v>82.6</v>
          </cell>
          <cell r="P679">
            <v>109.2</v>
          </cell>
          <cell r="Q679">
            <v>13.19</v>
          </cell>
          <cell r="R679">
            <v>12.39</v>
          </cell>
          <cell r="S679">
            <v>16.38</v>
          </cell>
          <cell r="T679">
            <v>131.9</v>
          </cell>
          <cell r="U679">
            <v>123.9</v>
          </cell>
          <cell r="V679">
            <v>163.79999999999998</v>
          </cell>
        </row>
        <row r="680">
          <cell r="B680" t="str">
            <v>HA</v>
          </cell>
          <cell r="C680" t="str">
            <v>C70701800</v>
          </cell>
          <cell r="D680">
            <v>22.78</v>
          </cell>
          <cell r="E680" t="str">
            <v>CHEVRON 70X70 1.80 ML</v>
          </cell>
          <cell r="F680">
            <v>11.27</v>
          </cell>
          <cell r="H680" t="str">
            <v>C70701800</v>
          </cell>
          <cell r="I680">
            <v>7.05</v>
          </cell>
          <cell r="J680">
            <v>1</v>
          </cell>
          <cell r="K680">
            <v>7.05</v>
          </cell>
          <cell r="L680">
            <v>7.05</v>
          </cell>
          <cell r="M680">
            <v>7.4</v>
          </cell>
          <cell r="N680">
            <v>160.59900000000002</v>
          </cell>
          <cell r="O680">
            <v>160.59900000000002</v>
          </cell>
          <cell r="P680">
            <v>168.572</v>
          </cell>
          <cell r="Q680">
            <v>11.27</v>
          </cell>
          <cell r="R680">
            <v>8.8125</v>
          </cell>
          <cell r="S680">
            <v>9.25</v>
          </cell>
          <cell r="T680">
            <v>256.73059999999998</v>
          </cell>
          <cell r="U680">
            <v>200.74875</v>
          </cell>
          <cell r="V680">
            <v>210.715</v>
          </cell>
        </row>
        <row r="681">
          <cell r="B681" t="str">
            <v>HA</v>
          </cell>
          <cell r="C681" t="str">
            <v>CE403</v>
          </cell>
          <cell r="D681">
            <v>9</v>
          </cell>
          <cell r="E681" t="str">
            <v>CORNIERE ALU 40/40/3 ML</v>
          </cell>
          <cell r="F681">
            <v>7.55</v>
          </cell>
          <cell r="H681" t="str">
            <v>CE403</v>
          </cell>
          <cell r="I681">
            <v>3.32</v>
          </cell>
          <cell r="J681">
            <v>6.06</v>
          </cell>
          <cell r="K681">
            <v>0.54785478547854782</v>
          </cell>
          <cell r="L681">
            <v>3.29</v>
          </cell>
          <cell r="M681">
            <v>3.32</v>
          </cell>
          <cell r="N681">
            <v>4.9306930693069306</v>
          </cell>
          <cell r="O681">
            <v>29.61</v>
          </cell>
          <cell r="P681">
            <v>29.88</v>
          </cell>
          <cell r="Q681">
            <v>7.55</v>
          </cell>
          <cell r="R681">
            <v>8.2249999999999996</v>
          </cell>
          <cell r="S681">
            <v>8.2999999999999989</v>
          </cell>
          <cell r="T681">
            <v>67.95</v>
          </cell>
          <cell r="U681">
            <v>74.024999999999991</v>
          </cell>
          <cell r="V681">
            <v>74.699999999999989</v>
          </cell>
        </row>
        <row r="682">
          <cell r="B682" t="str">
            <v>HA</v>
          </cell>
          <cell r="C682" t="str">
            <v>ECOP2</v>
          </cell>
          <cell r="D682">
            <v>1</v>
          </cell>
          <cell r="E682" t="str">
            <v>ECOPLANC 2M</v>
          </cell>
          <cell r="F682">
            <v>20.91</v>
          </cell>
          <cell r="H682" t="str">
            <v>ECOP2</v>
          </cell>
          <cell r="I682">
            <v>14.64</v>
          </cell>
          <cell r="J682">
            <v>1</v>
          </cell>
          <cell r="K682">
            <v>14.64</v>
          </cell>
          <cell r="L682">
            <v>14.64</v>
          </cell>
          <cell r="M682">
            <v>15.811200000000001</v>
          </cell>
          <cell r="N682">
            <v>14.64</v>
          </cell>
          <cell r="O682">
            <v>14.64</v>
          </cell>
          <cell r="P682">
            <v>15.811200000000001</v>
          </cell>
          <cell r="Q682">
            <v>20.91</v>
          </cell>
          <cell r="R682">
            <v>21.96</v>
          </cell>
          <cell r="S682">
            <v>23.716800000000003</v>
          </cell>
          <cell r="T682">
            <v>20.91</v>
          </cell>
          <cell r="U682">
            <v>21.96</v>
          </cell>
          <cell r="V682">
            <v>23.716800000000003</v>
          </cell>
        </row>
        <row r="683">
          <cell r="B683" t="str">
            <v>HA</v>
          </cell>
          <cell r="C683" t="str">
            <v>ECOP2.5</v>
          </cell>
          <cell r="D683">
            <v>1</v>
          </cell>
          <cell r="E683" t="str">
            <v>ECOPLANC 2M50</v>
          </cell>
          <cell r="F683">
            <v>26.09</v>
          </cell>
          <cell r="H683" t="str">
            <v>ECOP2.5</v>
          </cell>
          <cell r="I683">
            <v>18.27</v>
          </cell>
          <cell r="J683">
            <v>1</v>
          </cell>
          <cell r="K683">
            <v>18.27</v>
          </cell>
          <cell r="L683">
            <v>18.27</v>
          </cell>
          <cell r="M683">
            <v>19.7316</v>
          </cell>
          <cell r="N683">
            <v>18.27</v>
          </cell>
          <cell r="O683">
            <v>18.27</v>
          </cell>
          <cell r="P683">
            <v>19.7316</v>
          </cell>
          <cell r="Q683">
            <v>26.09</v>
          </cell>
          <cell r="R683">
            <v>27.405000000000001</v>
          </cell>
          <cell r="S683">
            <v>29.5974</v>
          </cell>
          <cell r="T683">
            <v>26.09</v>
          </cell>
          <cell r="U683">
            <v>27.405000000000001</v>
          </cell>
          <cell r="V683">
            <v>29.5974</v>
          </cell>
        </row>
        <row r="684">
          <cell r="B684" t="str">
            <v>HA</v>
          </cell>
          <cell r="C684" t="str">
            <v>EXPAN2005</v>
          </cell>
          <cell r="D684">
            <v>6</v>
          </cell>
          <cell r="E684" t="str">
            <v>RALLONGE PVC 200 X 2005 MM</v>
          </cell>
          <cell r="F684">
            <v>9.81</v>
          </cell>
          <cell r="H684" t="str">
            <v>EXPAN2005</v>
          </cell>
          <cell r="I684">
            <v>7.29</v>
          </cell>
          <cell r="J684">
            <v>1</v>
          </cell>
          <cell r="K684">
            <v>7.29</v>
          </cell>
          <cell r="L684">
            <v>7.2920999999999996</v>
          </cell>
          <cell r="M684">
            <v>7.2920999999999996</v>
          </cell>
          <cell r="N684">
            <v>43.74</v>
          </cell>
          <cell r="O684">
            <v>43.752600000000001</v>
          </cell>
          <cell r="P684">
            <v>43.752600000000001</v>
          </cell>
          <cell r="Q684">
            <v>9.81</v>
          </cell>
          <cell r="R684">
            <v>10.93815</v>
          </cell>
          <cell r="S684">
            <v>10.93815</v>
          </cell>
          <cell r="T684">
            <v>58.86</v>
          </cell>
          <cell r="U684">
            <v>65.628900000000002</v>
          </cell>
          <cell r="V684">
            <v>65.628900000000002</v>
          </cell>
        </row>
        <row r="685">
          <cell r="B685" t="str">
            <v>HA</v>
          </cell>
          <cell r="C685" t="str">
            <v>EXPAN2110</v>
          </cell>
          <cell r="D685">
            <v>2</v>
          </cell>
          <cell r="E685" t="str">
            <v>RALLONGE PVC 200 X 2110 MM</v>
          </cell>
          <cell r="F685">
            <v>10.32</v>
          </cell>
          <cell r="H685" t="str">
            <v>EXPAN2110</v>
          </cell>
          <cell r="I685">
            <v>7.67</v>
          </cell>
          <cell r="J685">
            <v>1</v>
          </cell>
          <cell r="K685">
            <v>7.67</v>
          </cell>
          <cell r="L685">
            <v>7.6711999999999998</v>
          </cell>
          <cell r="M685">
            <v>7.6711999999999998</v>
          </cell>
          <cell r="N685">
            <v>15.34</v>
          </cell>
          <cell r="O685">
            <v>15.3424</v>
          </cell>
          <cell r="P685">
            <v>15.3424</v>
          </cell>
          <cell r="Q685">
            <v>10.32</v>
          </cell>
          <cell r="R685">
            <v>11.5068</v>
          </cell>
          <cell r="S685">
            <v>11.5068</v>
          </cell>
          <cell r="T685">
            <v>20.64</v>
          </cell>
          <cell r="U685">
            <v>23.0136</v>
          </cell>
          <cell r="V685">
            <v>23.0136</v>
          </cell>
        </row>
        <row r="686">
          <cell r="B686" t="str">
            <v>HA</v>
          </cell>
          <cell r="C686" t="str">
            <v>EXPAN2525</v>
          </cell>
          <cell r="D686">
            <v>2</v>
          </cell>
          <cell r="E686" t="str">
            <v>RALLONGE PVC 200 X 2525 MM</v>
          </cell>
          <cell r="F686">
            <v>12.35</v>
          </cell>
          <cell r="H686" t="str">
            <v>EXPAN2525</v>
          </cell>
          <cell r="I686">
            <v>9.18</v>
          </cell>
          <cell r="J686">
            <v>1</v>
          </cell>
          <cell r="K686">
            <v>9.18</v>
          </cell>
          <cell r="L686">
            <v>9.1764500000000009</v>
          </cell>
          <cell r="M686">
            <v>9.1764500000000009</v>
          </cell>
          <cell r="N686">
            <v>18.36</v>
          </cell>
          <cell r="O686">
            <v>18.352900000000002</v>
          </cell>
          <cell r="P686">
            <v>18.352900000000002</v>
          </cell>
          <cell r="Q686">
            <v>12.35</v>
          </cell>
          <cell r="R686">
            <v>13.764675</v>
          </cell>
          <cell r="S686">
            <v>13.764675</v>
          </cell>
          <cell r="T686">
            <v>24.7</v>
          </cell>
          <cell r="U686">
            <v>27.529350000000001</v>
          </cell>
          <cell r="V686">
            <v>27.529350000000001</v>
          </cell>
        </row>
        <row r="687">
          <cell r="B687" t="str">
            <v>HA</v>
          </cell>
          <cell r="C687" t="str">
            <v>MOAT</v>
          </cell>
          <cell r="D687">
            <v>14.86</v>
          </cell>
          <cell r="E687" t="str">
            <v>MAIN D'OEUVRE ATELIER</v>
          </cell>
          <cell r="F687">
            <v>75</v>
          </cell>
          <cell r="H687" t="str">
            <v>MOAT</v>
          </cell>
          <cell r="I687">
            <v>50</v>
          </cell>
          <cell r="J687">
            <v>1</v>
          </cell>
          <cell r="K687">
            <v>50</v>
          </cell>
          <cell r="L687">
            <v>50</v>
          </cell>
          <cell r="M687">
            <v>50</v>
          </cell>
          <cell r="N687">
            <v>743</v>
          </cell>
          <cell r="O687">
            <v>743</v>
          </cell>
          <cell r="P687">
            <v>743</v>
          </cell>
          <cell r="Q687">
            <v>75</v>
          </cell>
          <cell r="R687">
            <v>75</v>
          </cell>
          <cell r="S687">
            <v>75</v>
          </cell>
          <cell r="T687">
            <v>1114.5</v>
          </cell>
          <cell r="U687">
            <v>1114.5</v>
          </cell>
          <cell r="V687">
            <v>1114.5</v>
          </cell>
        </row>
        <row r="688">
          <cell r="B688" t="str">
            <v>HA</v>
          </cell>
          <cell r="C688" t="str">
            <v>PAN2005</v>
          </cell>
          <cell r="D688">
            <v>6</v>
          </cell>
          <cell r="E688" t="str">
            <v>PANNEAU PVC 1000 X 2005 MM</v>
          </cell>
          <cell r="F688">
            <v>42.95</v>
          </cell>
          <cell r="H688" t="str">
            <v>PAN2005</v>
          </cell>
          <cell r="I688">
            <v>31.92</v>
          </cell>
          <cell r="J688">
            <v>1</v>
          </cell>
          <cell r="K688">
            <v>31.92</v>
          </cell>
          <cell r="L688">
            <v>31.922449999999998</v>
          </cell>
          <cell r="M688">
            <v>31.922449999999998</v>
          </cell>
          <cell r="N688">
            <v>191.52</v>
          </cell>
          <cell r="O688">
            <v>191.53469999999999</v>
          </cell>
          <cell r="P688">
            <v>191.53469999999999</v>
          </cell>
          <cell r="Q688">
            <v>42.95</v>
          </cell>
          <cell r="R688">
            <v>47.883674999999997</v>
          </cell>
          <cell r="S688">
            <v>47.883674999999997</v>
          </cell>
          <cell r="T688">
            <v>257.70000000000005</v>
          </cell>
          <cell r="U688">
            <v>287.30205000000001</v>
          </cell>
          <cell r="V688">
            <v>287.30205000000001</v>
          </cell>
        </row>
        <row r="689">
          <cell r="B689" t="str">
            <v>HA</v>
          </cell>
          <cell r="C689" t="str">
            <v>PAN2110</v>
          </cell>
          <cell r="D689">
            <v>2</v>
          </cell>
          <cell r="E689" t="str">
            <v>PANNEAU PVC 1000 X 2110 MM</v>
          </cell>
          <cell r="F689">
            <v>45.2</v>
          </cell>
          <cell r="H689" t="str">
            <v>PAN2110</v>
          </cell>
          <cell r="I689">
            <v>33.590000000000003</v>
          </cell>
          <cell r="J689">
            <v>1</v>
          </cell>
          <cell r="K689">
            <v>33.590000000000003</v>
          </cell>
          <cell r="L689">
            <v>33.594949999999997</v>
          </cell>
          <cell r="M689">
            <v>33.594949999999997</v>
          </cell>
          <cell r="N689">
            <v>67.180000000000007</v>
          </cell>
          <cell r="O689">
            <v>67.189899999999994</v>
          </cell>
          <cell r="P689">
            <v>67.189899999999994</v>
          </cell>
          <cell r="Q689">
            <v>45.2</v>
          </cell>
          <cell r="R689">
            <v>50.392424999999996</v>
          </cell>
          <cell r="S689">
            <v>50.392424999999996</v>
          </cell>
          <cell r="T689">
            <v>90.4</v>
          </cell>
          <cell r="U689">
            <v>100.78484999999999</v>
          </cell>
          <cell r="V689">
            <v>100.78484999999999</v>
          </cell>
        </row>
        <row r="690">
          <cell r="B690" t="str">
            <v>HA</v>
          </cell>
          <cell r="C690" t="str">
            <v>PAN2525</v>
          </cell>
          <cell r="D690">
            <v>2</v>
          </cell>
          <cell r="E690" t="str">
            <v>PANNEAU PVC 1000 X 2525 MM</v>
          </cell>
          <cell r="F690">
            <v>54.09</v>
          </cell>
          <cell r="H690" t="str">
            <v>PAN2525</v>
          </cell>
          <cell r="I690">
            <v>40.21</v>
          </cell>
          <cell r="J690">
            <v>1</v>
          </cell>
          <cell r="K690">
            <v>40.21</v>
          </cell>
          <cell r="L690">
            <v>40.206900000000005</v>
          </cell>
          <cell r="M690">
            <v>40.206900000000005</v>
          </cell>
          <cell r="N690">
            <v>80.42</v>
          </cell>
          <cell r="O690">
            <v>80.413800000000009</v>
          </cell>
          <cell r="P690">
            <v>80.413800000000009</v>
          </cell>
          <cell r="Q690">
            <v>54.09</v>
          </cell>
          <cell r="R690">
            <v>60.310350000000007</v>
          </cell>
          <cell r="S690">
            <v>60.310350000000007</v>
          </cell>
          <cell r="T690">
            <v>108.18</v>
          </cell>
          <cell r="U690">
            <v>120.62070000000001</v>
          </cell>
          <cell r="V690">
            <v>120.62070000000001</v>
          </cell>
        </row>
        <row r="691">
          <cell r="B691" t="str">
            <v>HA</v>
          </cell>
          <cell r="C691" t="str">
            <v>PROFILH2005</v>
          </cell>
          <cell r="D691">
            <v>6</v>
          </cell>
          <cell r="E691" t="str">
            <v>PROFIL H 2005</v>
          </cell>
          <cell r="F691">
            <v>6.29</v>
          </cell>
          <cell r="H691" t="str">
            <v>PROFILH2005</v>
          </cell>
          <cell r="I691">
            <v>4.67</v>
          </cell>
          <cell r="J691">
            <v>1</v>
          </cell>
          <cell r="K691">
            <v>4.67</v>
          </cell>
          <cell r="L691">
            <v>4.6718500000000001</v>
          </cell>
          <cell r="M691">
            <v>4.6718500000000001</v>
          </cell>
          <cell r="N691">
            <v>28.02</v>
          </cell>
          <cell r="O691">
            <v>28.031100000000002</v>
          </cell>
          <cell r="P691">
            <v>28.031100000000002</v>
          </cell>
          <cell r="Q691">
            <v>6.29</v>
          </cell>
          <cell r="R691">
            <v>7.0077750000000005</v>
          </cell>
          <cell r="S691">
            <v>7.0077750000000005</v>
          </cell>
          <cell r="T691">
            <v>37.74</v>
          </cell>
          <cell r="U691">
            <v>42.04665</v>
          </cell>
          <cell r="V691">
            <v>42.04665</v>
          </cell>
        </row>
        <row r="692">
          <cell r="B692" t="str">
            <v>HA</v>
          </cell>
          <cell r="C692" t="str">
            <v>PROFILH2110</v>
          </cell>
          <cell r="D692">
            <v>2</v>
          </cell>
          <cell r="E692" t="str">
            <v>PROFIL H 2110</v>
          </cell>
          <cell r="F692">
            <v>6.62</v>
          </cell>
          <cell r="H692" t="str">
            <v>PROFILH2110</v>
          </cell>
          <cell r="I692">
            <v>4.92</v>
          </cell>
          <cell r="J692">
            <v>1</v>
          </cell>
          <cell r="K692">
            <v>4.92</v>
          </cell>
          <cell r="L692">
            <v>4.9171500000000004</v>
          </cell>
          <cell r="M692">
            <v>4.9171500000000004</v>
          </cell>
          <cell r="N692">
            <v>9.84</v>
          </cell>
          <cell r="O692">
            <v>9.8343000000000007</v>
          </cell>
          <cell r="P692">
            <v>9.8343000000000007</v>
          </cell>
          <cell r="Q692">
            <v>6.62</v>
          </cell>
          <cell r="R692">
            <v>7.375725000000001</v>
          </cell>
          <cell r="S692">
            <v>7.375725000000001</v>
          </cell>
          <cell r="T692">
            <v>13.24</v>
          </cell>
          <cell r="U692">
            <v>14.751450000000002</v>
          </cell>
          <cell r="V692">
            <v>14.751450000000002</v>
          </cell>
        </row>
        <row r="693">
          <cell r="B693" t="str">
            <v>HA</v>
          </cell>
          <cell r="C693" t="str">
            <v>PROFILH2525</v>
          </cell>
          <cell r="D693">
            <v>2</v>
          </cell>
          <cell r="E693" t="str">
            <v>PROFIL H 2525</v>
          </cell>
          <cell r="F693">
            <v>7.92</v>
          </cell>
          <cell r="H693" t="str">
            <v>PROFILH2525</v>
          </cell>
          <cell r="I693">
            <v>5.89</v>
          </cell>
          <cell r="J693">
            <v>1</v>
          </cell>
          <cell r="K693">
            <v>5.89</v>
          </cell>
          <cell r="L693">
            <v>5.8872</v>
          </cell>
          <cell r="M693">
            <v>5.8872</v>
          </cell>
          <cell r="N693">
            <v>11.78</v>
          </cell>
          <cell r="O693">
            <v>11.7744</v>
          </cell>
          <cell r="P693">
            <v>11.7744</v>
          </cell>
          <cell r="Q693">
            <v>7.92</v>
          </cell>
          <cell r="R693">
            <v>8.8308</v>
          </cell>
          <cell r="S693">
            <v>8.8308</v>
          </cell>
          <cell r="T693">
            <v>15.84</v>
          </cell>
          <cell r="U693">
            <v>17.6616</v>
          </cell>
          <cell r="V693">
            <v>17.6616</v>
          </cell>
        </row>
        <row r="694">
          <cell r="B694" t="str">
            <v>HA</v>
          </cell>
          <cell r="C694" t="str">
            <v>T403</v>
          </cell>
          <cell r="D694">
            <v>16</v>
          </cell>
          <cell r="E694" t="str">
            <v>TE ALU 40/40/3 ML</v>
          </cell>
          <cell r="F694">
            <v>7.95</v>
          </cell>
          <cell r="H694" t="str">
            <v>T403</v>
          </cell>
          <cell r="I694">
            <v>3.29</v>
          </cell>
          <cell r="J694">
            <v>6.06</v>
          </cell>
          <cell r="K694">
            <v>0.54290429042904298</v>
          </cell>
          <cell r="L694">
            <v>3.29</v>
          </cell>
          <cell r="M694">
            <v>3.29</v>
          </cell>
          <cell r="N694">
            <v>8.6864686468646877</v>
          </cell>
          <cell r="O694">
            <v>52.64</v>
          </cell>
          <cell r="P694">
            <v>52.64</v>
          </cell>
          <cell r="Q694">
            <v>7.95</v>
          </cell>
          <cell r="R694">
            <v>8.2249999999999996</v>
          </cell>
          <cell r="S694">
            <v>8.2249999999999996</v>
          </cell>
          <cell r="T694">
            <v>127.2</v>
          </cell>
          <cell r="U694">
            <v>131.6</v>
          </cell>
          <cell r="V694">
            <v>131.6</v>
          </cell>
        </row>
        <row r="695">
          <cell r="B695" t="str">
            <v>PCG18EHA</v>
          </cell>
          <cell r="N695">
            <v>1573.0680728272828</v>
          </cell>
          <cell r="O695">
            <v>1640.7487000000001</v>
          </cell>
          <cell r="P695">
            <v>1678.2245</v>
          </cell>
          <cell r="T695">
            <v>2483.6365999999998</v>
          </cell>
          <cell r="U695">
            <v>2503.1983999999998</v>
          </cell>
          <cell r="V695">
            <v>2557.68885</v>
          </cell>
        </row>
        <row r="696">
          <cell r="B696" t="str">
            <v>HB</v>
          </cell>
          <cell r="C696">
            <v>8412602518</v>
          </cell>
          <cell r="D696">
            <v>8</v>
          </cell>
          <cell r="E696" t="str">
            <v>VIS METAUX  A2 TH M6X25</v>
          </cell>
          <cell r="F696">
            <v>0.05</v>
          </cell>
          <cell r="H696">
            <v>8412602518</v>
          </cell>
          <cell r="I696">
            <v>7.04</v>
          </cell>
          <cell r="J696">
            <v>200</v>
          </cell>
          <cell r="K696">
            <v>3.5200000000000002E-2</v>
          </cell>
          <cell r="L696">
            <v>3.5200000000000002E-2</v>
          </cell>
          <cell r="M696">
            <v>3.5200000000000002E-2</v>
          </cell>
          <cell r="N696">
            <v>0.28160000000000002</v>
          </cell>
          <cell r="O696">
            <v>0.28160000000000002</v>
          </cell>
          <cell r="P696">
            <v>0.28160000000000002</v>
          </cell>
          <cell r="Q696">
            <v>0.05</v>
          </cell>
          <cell r="R696">
            <v>5.28E-2</v>
          </cell>
          <cell r="S696">
            <v>5.28E-2</v>
          </cell>
          <cell r="T696">
            <v>0.4</v>
          </cell>
          <cell r="U696">
            <v>0.4224</v>
          </cell>
          <cell r="V696">
            <v>0.4224</v>
          </cell>
        </row>
        <row r="697">
          <cell r="B697" t="str">
            <v>HB</v>
          </cell>
          <cell r="C697">
            <v>8434000618</v>
          </cell>
          <cell r="D697">
            <v>8</v>
          </cell>
          <cell r="E697" t="str">
            <v>ECROU FREIN A2 M6 WAX</v>
          </cell>
          <cell r="F697">
            <v>0.02</v>
          </cell>
          <cell r="H697">
            <v>8434000618</v>
          </cell>
          <cell r="I697">
            <v>8.3000000000000007</v>
          </cell>
          <cell r="J697">
            <v>500</v>
          </cell>
          <cell r="K697">
            <v>1.66E-2</v>
          </cell>
          <cell r="L697">
            <v>1.66E-2</v>
          </cell>
          <cell r="M697">
            <v>1.66E-2</v>
          </cell>
          <cell r="N697">
            <v>0.1328</v>
          </cell>
          <cell r="O697">
            <v>0.1328</v>
          </cell>
          <cell r="P697">
            <v>0.1328</v>
          </cell>
          <cell r="Q697">
            <v>0.02</v>
          </cell>
          <cell r="R697">
            <v>2.0750000000000001E-2</v>
          </cell>
          <cell r="S697">
            <v>2.0750000000000001E-2</v>
          </cell>
          <cell r="T697">
            <v>0.16</v>
          </cell>
          <cell r="U697">
            <v>0.16600000000000001</v>
          </cell>
          <cell r="V697">
            <v>0.16600000000000001</v>
          </cell>
        </row>
        <row r="698">
          <cell r="B698" t="str">
            <v>HB</v>
          </cell>
          <cell r="C698" t="str">
            <v>RTCALE</v>
          </cell>
          <cell r="D698">
            <v>52</v>
          </cell>
          <cell r="E698" t="str">
            <v>CALE CAOUTCHOUC BRUT 8 X 90</v>
          </cell>
          <cell r="F698">
            <v>0.8</v>
          </cell>
          <cell r="H698" t="str">
            <v>RTCALE</v>
          </cell>
          <cell r="I698">
            <v>0.52</v>
          </cell>
          <cell r="J698">
            <v>1</v>
          </cell>
          <cell r="K698">
            <v>0.52</v>
          </cell>
          <cell r="L698">
            <v>0.51800000000000002</v>
          </cell>
          <cell r="M698">
            <v>0.51800000000000002</v>
          </cell>
          <cell r="N698">
            <v>27.04</v>
          </cell>
          <cell r="O698">
            <v>26.936</v>
          </cell>
          <cell r="P698">
            <v>26.936</v>
          </cell>
          <cell r="Q698">
            <v>0.8</v>
          </cell>
          <cell r="R698">
            <v>0.77700000000000002</v>
          </cell>
          <cell r="S698">
            <v>0.77700000000000002</v>
          </cell>
          <cell r="T698">
            <v>41.6</v>
          </cell>
          <cell r="U698">
            <v>40.404000000000003</v>
          </cell>
          <cell r="V698">
            <v>40.404000000000003</v>
          </cell>
        </row>
        <row r="699">
          <cell r="B699" t="str">
            <v>HB</v>
          </cell>
          <cell r="C699">
            <v>8710605018</v>
          </cell>
          <cell r="D699">
            <v>8</v>
          </cell>
          <cell r="E699" t="str">
            <v>VIS PENTURE 6X50 T30 INOX  A2</v>
          </cell>
          <cell r="F699">
            <v>0.3</v>
          </cell>
          <cell r="H699">
            <v>8710605018</v>
          </cell>
          <cell r="I699">
            <v>0.11</v>
          </cell>
          <cell r="J699">
            <v>1</v>
          </cell>
          <cell r="K699">
            <v>0.11</v>
          </cell>
          <cell r="L699">
            <v>0.108</v>
          </cell>
          <cell r="M699">
            <v>0.108</v>
          </cell>
          <cell r="N699">
            <v>0.88</v>
          </cell>
          <cell r="O699">
            <v>0.86399999999999999</v>
          </cell>
          <cell r="P699">
            <v>0.86399999999999999</v>
          </cell>
          <cell r="Q699">
            <v>0.3</v>
          </cell>
          <cell r="R699">
            <v>0.16200000000000001</v>
          </cell>
          <cell r="S699">
            <v>0.16200000000000001</v>
          </cell>
          <cell r="T699">
            <v>2.4</v>
          </cell>
          <cell r="U699">
            <v>1.296</v>
          </cell>
          <cell r="V699">
            <v>1.296</v>
          </cell>
        </row>
        <row r="700">
          <cell r="B700" t="str">
            <v>HB</v>
          </cell>
          <cell r="C700">
            <v>8110608018</v>
          </cell>
          <cell r="D700">
            <v>200</v>
          </cell>
          <cell r="E700" t="str">
            <v>VIS CHARPENTE 6X80 INOX  A2 TORX T25</v>
          </cell>
          <cell r="F700">
            <v>0.28199999999999997</v>
          </cell>
          <cell r="H700">
            <v>8110608018</v>
          </cell>
          <cell r="I700">
            <v>0.17</v>
          </cell>
          <cell r="J700">
            <v>1</v>
          </cell>
          <cell r="K700">
            <v>0.17</v>
          </cell>
          <cell r="L700">
            <v>0.16700000000000001</v>
          </cell>
          <cell r="M700">
            <v>0.16700000000000001</v>
          </cell>
          <cell r="N700">
            <v>34</v>
          </cell>
          <cell r="O700">
            <v>33.4</v>
          </cell>
          <cell r="P700">
            <v>33.4</v>
          </cell>
          <cell r="Q700">
            <v>0.28199999999999997</v>
          </cell>
          <cell r="R700">
            <v>0.2505</v>
          </cell>
          <cell r="S700">
            <v>0.2505</v>
          </cell>
          <cell r="T700">
            <v>56.399999999999991</v>
          </cell>
          <cell r="U700">
            <v>50.1</v>
          </cell>
          <cell r="V700">
            <v>50.1</v>
          </cell>
        </row>
        <row r="701">
          <cell r="B701" t="str">
            <v>HB</v>
          </cell>
          <cell r="C701" t="str">
            <v>VCHARP8X140</v>
          </cell>
          <cell r="D701">
            <v>4</v>
          </cell>
          <cell r="E701" t="str">
            <v>VIS CHARPENTE 8X140 INOX A2 TX40</v>
          </cell>
          <cell r="F701">
            <v>0.54900000000000004</v>
          </cell>
          <cell r="H701" t="str">
            <v>VCHARP8X140</v>
          </cell>
          <cell r="I701">
            <v>0.37</v>
          </cell>
          <cell r="J701">
            <v>1</v>
          </cell>
          <cell r="K701">
            <v>0.37</v>
          </cell>
          <cell r="L701">
            <v>0.36599999999999999</v>
          </cell>
          <cell r="M701">
            <v>0.36599999999999999</v>
          </cell>
          <cell r="N701">
            <v>1.48</v>
          </cell>
          <cell r="O701">
            <v>1.464</v>
          </cell>
          <cell r="P701">
            <v>1.464</v>
          </cell>
          <cell r="Q701">
            <v>0.54900000000000004</v>
          </cell>
          <cell r="R701">
            <v>0.54899999999999993</v>
          </cell>
          <cell r="S701">
            <v>0.54899999999999993</v>
          </cell>
          <cell r="T701">
            <v>2.1960000000000002</v>
          </cell>
          <cell r="U701">
            <v>2.1959999999999997</v>
          </cell>
          <cell r="V701">
            <v>2.1959999999999997</v>
          </cell>
        </row>
        <row r="702">
          <cell r="B702" t="str">
            <v>HB</v>
          </cell>
          <cell r="C702" t="str">
            <v>VCHARP8X160</v>
          </cell>
          <cell r="D702">
            <v>4</v>
          </cell>
          <cell r="E702" t="str">
            <v>VIS CHARPENTE 8X160 INOX A2 TX 40</v>
          </cell>
          <cell r="F702">
            <v>0.78</v>
          </cell>
          <cell r="H702" t="str">
            <v>VCHARP8X160</v>
          </cell>
          <cell r="I702">
            <v>1.05</v>
          </cell>
          <cell r="J702">
            <v>1</v>
          </cell>
          <cell r="K702">
            <v>1.05</v>
          </cell>
          <cell r="L702">
            <v>1.0529999999999999</v>
          </cell>
          <cell r="M702">
            <v>1.0529999999999999</v>
          </cell>
          <cell r="N702">
            <v>4.2</v>
          </cell>
          <cell r="O702">
            <v>4.2119999999999997</v>
          </cell>
          <cell r="P702">
            <v>4.2119999999999997</v>
          </cell>
          <cell r="Q702">
            <v>0.78</v>
          </cell>
          <cell r="R702">
            <v>1.5794999999999999</v>
          </cell>
          <cell r="S702">
            <v>1.5794999999999999</v>
          </cell>
          <cell r="T702">
            <v>3.12</v>
          </cell>
          <cell r="U702">
            <v>6.3179999999999996</v>
          </cell>
          <cell r="V702">
            <v>6.3179999999999996</v>
          </cell>
        </row>
        <row r="703">
          <cell r="B703" t="str">
            <v>HB</v>
          </cell>
          <cell r="C703">
            <v>8210603018</v>
          </cell>
          <cell r="D703">
            <v>24</v>
          </cell>
          <cell r="E703" t="str">
            <v>VIS PENTURE 6X30 T30 INOX  A2</v>
          </cell>
          <cell r="F703">
            <v>6.8000000000000005E-2</v>
          </cell>
          <cell r="H703">
            <v>8210603018</v>
          </cell>
          <cell r="I703">
            <v>0.11</v>
          </cell>
          <cell r="J703">
            <v>1</v>
          </cell>
          <cell r="K703">
            <v>0.11</v>
          </cell>
          <cell r="L703">
            <v>0.108</v>
          </cell>
          <cell r="M703">
            <v>0.108</v>
          </cell>
          <cell r="N703">
            <v>2.64</v>
          </cell>
          <cell r="O703">
            <v>2.5920000000000001</v>
          </cell>
          <cell r="P703">
            <v>2.5920000000000001</v>
          </cell>
          <cell r="Q703">
            <v>6.8000000000000005E-2</v>
          </cell>
          <cell r="R703">
            <v>0.16200000000000001</v>
          </cell>
          <cell r="S703">
            <v>0.16200000000000001</v>
          </cell>
          <cell r="T703">
            <v>1.6320000000000001</v>
          </cell>
          <cell r="U703">
            <v>3.8879999999999999</v>
          </cell>
          <cell r="V703">
            <v>3.8879999999999999</v>
          </cell>
        </row>
        <row r="704">
          <cell r="B704" t="str">
            <v>HB</v>
          </cell>
          <cell r="C704">
            <v>8210707018</v>
          </cell>
          <cell r="D704">
            <v>51</v>
          </cell>
          <cell r="E704" t="str">
            <v>VIS PENTURE TORX T30 INOX A2 7X70</v>
          </cell>
          <cell r="F704">
            <v>0.158</v>
          </cell>
          <cell r="H704">
            <v>8210707018</v>
          </cell>
          <cell r="I704">
            <v>0.11</v>
          </cell>
          <cell r="J704">
            <v>1</v>
          </cell>
          <cell r="K704">
            <v>0.11</v>
          </cell>
          <cell r="L704">
            <v>0.1056</v>
          </cell>
          <cell r="M704">
            <v>0.1056</v>
          </cell>
          <cell r="N704">
            <v>5.61</v>
          </cell>
          <cell r="O704">
            <v>5.3856000000000002</v>
          </cell>
          <cell r="P704">
            <v>5.3856000000000002</v>
          </cell>
          <cell r="Q704">
            <v>0.12</v>
          </cell>
          <cell r="R704">
            <v>0.15839999999999999</v>
          </cell>
          <cell r="S704">
            <v>0.15839999999999999</v>
          </cell>
          <cell r="T704">
            <v>6.12</v>
          </cell>
          <cell r="U704">
            <v>8.0783999999999985</v>
          </cell>
          <cell r="V704">
            <v>8.0783999999999985</v>
          </cell>
        </row>
        <row r="705">
          <cell r="B705" t="str">
            <v>HB</v>
          </cell>
          <cell r="C705" t="str">
            <v>C501151800</v>
          </cell>
          <cell r="D705">
            <v>10</v>
          </cell>
          <cell r="E705" t="str">
            <v>BASTAINGS 50X115 (1.80 ML)</v>
          </cell>
          <cell r="F705">
            <v>13.19</v>
          </cell>
          <cell r="H705" t="str">
            <v>C501151800</v>
          </cell>
          <cell r="I705">
            <v>14.87</v>
          </cell>
          <cell r="J705">
            <v>1.8</v>
          </cell>
          <cell r="K705">
            <v>8.2611111111111111</v>
          </cell>
          <cell r="L705">
            <v>8.26</v>
          </cell>
          <cell r="M705">
            <v>10.92</v>
          </cell>
          <cell r="N705">
            <v>82.611111111111114</v>
          </cell>
          <cell r="O705">
            <v>82.6</v>
          </cell>
          <cell r="P705">
            <v>109.2</v>
          </cell>
          <cell r="Q705">
            <v>13.19</v>
          </cell>
          <cell r="R705">
            <v>12.39</v>
          </cell>
          <cell r="S705">
            <v>16.38</v>
          </cell>
          <cell r="T705">
            <v>131.9</v>
          </cell>
          <cell r="U705">
            <v>123.9</v>
          </cell>
          <cell r="V705">
            <v>163.79999999999998</v>
          </cell>
        </row>
        <row r="706">
          <cell r="B706" t="str">
            <v>HB</v>
          </cell>
          <cell r="C706" t="str">
            <v>C70701800</v>
          </cell>
          <cell r="D706">
            <v>23.89</v>
          </cell>
          <cell r="E706" t="str">
            <v>CHEVRON 70X70 1.80 ML</v>
          </cell>
          <cell r="F706">
            <v>11.27</v>
          </cell>
          <cell r="H706" t="str">
            <v>C70701800</v>
          </cell>
          <cell r="I706">
            <v>7.05</v>
          </cell>
          <cell r="J706">
            <v>1</v>
          </cell>
          <cell r="K706">
            <v>7.05</v>
          </cell>
          <cell r="L706">
            <v>7.05</v>
          </cell>
          <cell r="M706">
            <v>7.4</v>
          </cell>
          <cell r="N706">
            <v>168.42449999999999</v>
          </cell>
          <cell r="O706">
            <v>168.42449999999999</v>
          </cell>
          <cell r="P706">
            <v>176.786</v>
          </cell>
          <cell r="Q706">
            <v>11.27</v>
          </cell>
          <cell r="R706">
            <v>8.8125</v>
          </cell>
          <cell r="S706">
            <v>9.25</v>
          </cell>
          <cell r="T706">
            <v>269.24029999999999</v>
          </cell>
          <cell r="U706">
            <v>210.53062500000001</v>
          </cell>
          <cell r="V706">
            <v>220.98250000000002</v>
          </cell>
        </row>
        <row r="707">
          <cell r="B707" t="str">
            <v>HB</v>
          </cell>
          <cell r="C707" t="str">
            <v>CE403</v>
          </cell>
          <cell r="D707">
            <v>10</v>
          </cell>
          <cell r="E707" t="str">
            <v>CORNIERE ALU 40/40/3 ML</v>
          </cell>
          <cell r="F707">
            <v>7.55</v>
          </cell>
          <cell r="H707" t="str">
            <v>CE403</v>
          </cell>
          <cell r="I707">
            <v>3.32</v>
          </cell>
          <cell r="J707">
            <v>6.06</v>
          </cell>
          <cell r="K707">
            <v>0.54785478547854782</v>
          </cell>
          <cell r="L707">
            <v>3.29</v>
          </cell>
          <cell r="M707">
            <v>3.32</v>
          </cell>
          <cell r="N707">
            <v>5.4785478547854787</v>
          </cell>
          <cell r="O707">
            <v>32.9</v>
          </cell>
          <cell r="P707">
            <v>33.199999999999996</v>
          </cell>
          <cell r="Q707">
            <v>7.55</v>
          </cell>
          <cell r="R707">
            <v>8.2249999999999996</v>
          </cell>
          <cell r="S707">
            <v>8.2999999999999989</v>
          </cell>
          <cell r="T707">
            <v>75.5</v>
          </cell>
          <cell r="U707">
            <v>82.25</v>
          </cell>
          <cell r="V707">
            <v>82.999999999999986</v>
          </cell>
        </row>
        <row r="708">
          <cell r="B708" t="str">
            <v>HB</v>
          </cell>
          <cell r="C708" t="str">
            <v>ECOP2.5</v>
          </cell>
          <cell r="D708">
            <v>2</v>
          </cell>
          <cell r="E708" t="str">
            <v>ECOPLANC 2M50</v>
          </cell>
          <cell r="F708">
            <v>26.09</v>
          </cell>
          <cell r="H708" t="str">
            <v>ECOP2.5</v>
          </cell>
          <cell r="I708">
            <v>18.27</v>
          </cell>
          <cell r="J708">
            <v>1</v>
          </cell>
          <cell r="K708">
            <v>18.27</v>
          </cell>
          <cell r="L708">
            <v>18.27</v>
          </cell>
          <cell r="M708">
            <v>19.7316</v>
          </cell>
          <cell r="N708">
            <v>36.54</v>
          </cell>
          <cell r="O708">
            <v>36.54</v>
          </cell>
          <cell r="P708">
            <v>39.463200000000001</v>
          </cell>
          <cell r="Q708">
            <v>26.09</v>
          </cell>
          <cell r="R708">
            <v>27.405000000000001</v>
          </cell>
          <cell r="S708">
            <v>29.5974</v>
          </cell>
          <cell r="T708">
            <v>52.18</v>
          </cell>
          <cell r="U708">
            <v>54.81</v>
          </cell>
          <cell r="V708">
            <v>59.194800000000001</v>
          </cell>
        </row>
        <row r="709">
          <cell r="B709" t="str">
            <v>HB</v>
          </cell>
          <cell r="C709" t="str">
            <v>EXPAN2005</v>
          </cell>
          <cell r="D709">
            <v>4</v>
          </cell>
          <cell r="E709" t="str">
            <v>RALLONGE PVC 200 X 2005 MM</v>
          </cell>
          <cell r="F709">
            <v>9.81</v>
          </cell>
          <cell r="H709" t="str">
            <v>EXPAN2005</v>
          </cell>
          <cell r="I709">
            <v>7.29</v>
          </cell>
          <cell r="J709">
            <v>1</v>
          </cell>
          <cell r="K709">
            <v>7.29</v>
          </cell>
          <cell r="L709">
            <v>7.2920999999999996</v>
          </cell>
          <cell r="M709">
            <v>7.2920999999999996</v>
          </cell>
          <cell r="N709">
            <v>29.16</v>
          </cell>
          <cell r="O709">
            <v>29.168399999999998</v>
          </cell>
          <cell r="P709">
            <v>29.168399999999998</v>
          </cell>
          <cell r="Q709">
            <v>9.81</v>
          </cell>
          <cell r="R709">
            <v>10.93815</v>
          </cell>
          <cell r="S709">
            <v>10.93815</v>
          </cell>
          <cell r="T709">
            <v>39.24</v>
          </cell>
          <cell r="U709">
            <v>43.752600000000001</v>
          </cell>
          <cell r="V709">
            <v>43.752600000000001</v>
          </cell>
        </row>
        <row r="710">
          <cell r="B710" t="str">
            <v>HB</v>
          </cell>
          <cell r="C710" t="str">
            <v>EXPAN2110</v>
          </cell>
          <cell r="D710">
            <v>4</v>
          </cell>
          <cell r="E710" t="str">
            <v>RALLONGE PVC 200 X 2110 MM</v>
          </cell>
          <cell r="F710">
            <v>10.32</v>
          </cell>
          <cell r="H710" t="str">
            <v>EXPAN2110</v>
          </cell>
          <cell r="I710">
            <v>7.67</v>
          </cell>
          <cell r="J710">
            <v>1</v>
          </cell>
          <cell r="K710">
            <v>7.67</v>
          </cell>
          <cell r="L710">
            <v>7.6711999999999998</v>
          </cell>
          <cell r="M710">
            <v>7.6711999999999998</v>
          </cell>
          <cell r="N710">
            <v>30.68</v>
          </cell>
          <cell r="O710">
            <v>30.684799999999999</v>
          </cell>
          <cell r="P710">
            <v>30.684799999999999</v>
          </cell>
          <cell r="Q710">
            <v>10.32</v>
          </cell>
          <cell r="R710">
            <v>11.5068</v>
          </cell>
          <cell r="S710">
            <v>11.5068</v>
          </cell>
          <cell r="T710">
            <v>41.28</v>
          </cell>
          <cell r="U710">
            <v>46.027200000000001</v>
          </cell>
          <cell r="V710">
            <v>46.027200000000001</v>
          </cell>
        </row>
        <row r="711">
          <cell r="B711" t="str">
            <v>HB</v>
          </cell>
          <cell r="C711" t="str">
            <v>EXPAN2525</v>
          </cell>
          <cell r="D711">
            <v>4</v>
          </cell>
          <cell r="E711" t="str">
            <v>RALLONGE PVC 200 X 2525 MM</v>
          </cell>
          <cell r="F711">
            <v>12.35</v>
          </cell>
          <cell r="H711" t="str">
            <v>EXPAN2525</v>
          </cell>
          <cell r="I711">
            <v>9.18</v>
          </cell>
          <cell r="J711">
            <v>1</v>
          </cell>
          <cell r="K711">
            <v>9.18</v>
          </cell>
          <cell r="L711">
            <v>9.1764500000000009</v>
          </cell>
          <cell r="M711">
            <v>9.1764500000000009</v>
          </cell>
          <cell r="N711">
            <v>36.72</v>
          </cell>
          <cell r="O711">
            <v>36.705800000000004</v>
          </cell>
          <cell r="P711">
            <v>36.705800000000004</v>
          </cell>
          <cell r="Q711">
            <v>12.35</v>
          </cell>
          <cell r="R711">
            <v>13.764675</v>
          </cell>
          <cell r="S711">
            <v>13.764675</v>
          </cell>
          <cell r="T711">
            <v>49.4</v>
          </cell>
          <cell r="U711">
            <v>55.058700000000002</v>
          </cell>
          <cell r="V711">
            <v>55.058700000000002</v>
          </cell>
        </row>
        <row r="712">
          <cell r="B712" t="str">
            <v>HB</v>
          </cell>
          <cell r="C712" t="str">
            <v>MOAT</v>
          </cell>
          <cell r="D712">
            <v>13.89</v>
          </cell>
          <cell r="E712" t="str">
            <v>MAIN D'OEUVRE ATELIER</v>
          </cell>
          <cell r="F712">
            <v>75</v>
          </cell>
          <cell r="H712" t="str">
            <v>MOAT</v>
          </cell>
          <cell r="I712">
            <v>50</v>
          </cell>
          <cell r="J712">
            <v>1</v>
          </cell>
          <cell r="K712">
            <v>50</v>
          </cell>
          <cell r="L712">
            <v>50</v>
          </cell>
          <cell r="M712">
            <v>50</v>
          </cell>
          <cell r="N712">
            <v>694.5</v>
          </cell>
          <cell r="O712">
            <v>694.5</v>
          </cell>
          <cell r="P712">
            <v>694.5</v>
          </cell>
          <cell r="Q712">
            <v>75</v>
          </cell>
          <cell r="R712">
            <v>75</v>
          </cell>
          <cell r="S712">
            <v>75</v>
          </cell>
          <cell r="T712">
            <v>1041.75</v>
          </cell>
          <cell r="U712">
            <v>1041.75</v>
          </cell>
          <cell r="V712">
            <v>1041.75</v>
          </cell>
        </row>
        <row r="713">
          <cell r="B713" t="str">
            <v>HB</v>
          </cell>
          <cell r="C713" t="str">
            <v>PAN2005</v>
          </cell>
          <cell r="D713">
            <v>4</v>
          </cell>
          <cell r="E713" t="str">
            <v>PANNEAU PVC 1000 X 2005 MM</v>
          </cell>
          <cell r="F713">
            <v>42.95</v>
          </cell>
          <cell r="H713" t="str">
            <v>PAN2005</v>
          </cell>
          <cell r="I713">
            <v>31.92</v>
          </cell>
          <cell r="J713">
            <v>1</v>
          </cell>
          <cell r="K713">
            <v>31.92</v>
          </cell>
          <cell r="L713">
            <v>31.922449999999998</v>
          </cell>
          <cell r="M713">
            <v>31.922449999999998</v>
          </cell>
          <cell r="N713">
            <v>127.68</v>
          </cell>
          <cell r="O713">
            <v>127.68979999999999</v>
          </cell>
          <cell r="P713">
            <v>127.68979999999999</v>
          </cell>
          <cell r="Q713">
            <v>42.95</v>
          </cell>
          <cell r="R713">
            <v>47.883674999999997</v>
          </cell>
          <cell r="S713">
            <v>47.883674999999997</v>
          </cell>
          <cell r="T713">
            <v>171.8</v>
          </cell>
          <cell r="U713">
            <v>191.53469999999999</v>
          </cell>
          <cell r="V713">
            <v>191.53469999999999</v>
          </cell>
        </row>
        <row r="714">
          <cell r="B714" t="str">
            <v>HB</v>
          </cell>
          <cell r="C714" t="str">
            <v>PAN2110</v>
          </cell>
          <cell r="D714">
            <v>4</v>
          </cell>
          <cell r="E714" t="str">
            <v>PANNEAU PVC 1000 X 2110 MM</v>
          </cell>
          <cell r="F714">
            <v>45.2</v>
          </cell>
          <cell r="H714" t="str">
            <v>PAN2110</v>
          </cell>
          <cell r="I714">
            <v>33.590000000000003</v>
          </cell>
          <cell r="J714">
            <v>1</v>
          </cell>
          <cell r="K714">
            <v>33.590000000000003</v>
          </cell>
          <cell r="L714">
            <v>33.594949999999997</v>
          </cell>
          <cell r="M714">
            <v>33.594949999999997</v>
          </cell>
          <cell r="N714">
            <v>134.36000000000001</v>
          </cell>
          <cell r="O714">
            <v>134.37979999999999</v>
          </cell>
          <cell r="P714">
            <v>134.37979999999999</v>
          </cell>
          <cell r="Q714">
            <v>45.2</v>
          </cell>
          <cell r="R714">
            <v>50.392424999999996</v>
          </cell>
          <cell r="S714">
            <v>50.392424999999996</v>
          </cell>
          <cell r="T714">
            <v>180.8</v>
          </cell>
          <cell r="U714">
            <v>201.56969999999998</v>
          </cell>
          <cell r="V714">
            <v>201.56969999999998</v>
          </cell>
        </row>
        <row r="715">
          <cell r="B715" t="str">
            <v>HB</v>
          </cell>
          <cell r="C715" t="str">
            <v>PAN2525</v>
          </cell>
          <cell r="D715">
            <v>4</v>
          </cell>
          <cell r="E715" t="str">
            <v>PANNEAU PVC 1000 X 2525 MM</v>
          </cell>
          <cell r="F715">
            <v>54.09</v>
          </cell>
          <cell r="H715" t="str">
            <v>PAN2525</v>
          </cell>
          <cell r="I715">
            <v>40.21</v>
          </cell>
          <cell r="J715">
            <v>1</v>
          </cell>
          <cell r="K715">
            <v>40.21</v>
          </cell>
          <cell r="L715">
            <v>40.206900000000005</v>
          </cell>
          <cell r="M715">
            <v>40.206900000000005</v>
          </cell>
          <cell r="N715">
            <v>160.84</v>
          </cell>
          <cell r="O715">
            <v>160.82760000000002</v>
          </cell>
          <cell r="P715">
            <v>160.82760000000002</v>
          </cell>
          <cell r="Q715">
            <v>54.09</v>
          </cell>
          <cell r="R715">
            <v>60.310350000000007</v>
          </cell>
          <cell r="S715">
            <v>60.310350000000007</v>
          </cell>
          <cell r="T715">
            <v>216.36</v>
          </cell>
          <cell r="U715">
            <v>241.24140000000003</v>
          </cell>
          <cell r="V715">
            <v>241.24140000000003</v>
          </cell>
        </row>
        <row r="716">
          <cell r="B716" t="str">
            <v>HB</v>
          </cell>
          <cell r="C716" t="str">
            <v>PROFILH2005</v>
          </cell>
          <cell r="D716">
            <v>4</v>
          </cell>
          <cell r="E716" t="str">
            <v>PROFIL H 2005</v>
          </cell>
          <cell r="F716">
            <v>6.29</v>
          </cell>
          <cell r="H716" t="str">
            <v>PROFILH2005</v>
          </cell>
          <cell r="I716">
            <v>4.67</v>
          </cell>
          <cell r="J716">
            <v>1</v>
          </cell>
          <cell r="K716">
            <v>4.67</v>
          </cell>
          <cell r="L716">
            <v>4.6718500000000001</v>
          </cell>
          <cell r="M716">
            <v>4.6718500000000001</v>
          </cell>
          <cell r="N716">
            <v>18.68</v>
          </cell>
          <cell r="O716">
            <v>18.6874</v>
          </cell>
          <cell r="P716">
            <v>18.6874</v>
          </cell>
          <cell r="Q716">
            <v>6.29</v>
          </cell>
          <cell r="R716">
            <v>7.0077750000000005</v>
          </cell>
          <cell r="S716">
            <v>7.0077750000000005</v>
          </cell>
          <cell r="T716">
            <v>25.16</v>
          </cell>
          <cell r="U716">
            <v>28.031100000000002</v>
          </cell>
          <cell r="V716">
            <v>28.031100000000002</v>
          </cell>
        </row>
        <row r="717">
          <cell r="B717" t="str">
            <v>HB</v>
          </cell>
          <cell r="C717" t="str">
            <v>PROFILH2110</v>
          </cell>
          <cell r="D717">
            <v>4</v>
          </cell>
          <cell r="E717" t="str">
            <v>PROFIL H 2110</v>
          </cell>
          <cell r="F717">
            <v>6.62</v>
          </cell>
          <cell r="H717" t="str">
            <v>PROFILH2110</v>
          </cell>
          <cell r="I717">
            <v>4.92</v>
          </cell>
          <cell r="J717">
            <v>1</v>
          </cell>
          <cell r="K717">
            <v>4.92</v>
          </cell>
          <cell r="L717">
            <v>4.9171500000000004</v>
          </cell>
          <cell r="M717">
            <v>4.9171500000000004</v>
          </cell>
          <cell r="N717">
            <v>19.68</v>
          </cell>
          <cell r="O717">
            <v>19.668600000000001</v>
          </cell>
          <cell r="P717">
            <v>19.668600000000001</v>
          </cell>
          <cell r="Q717">
            <v>6.62</v>
          </cell>
          <cell r="R717">
            <v>7.375725000000001</v>
          </cell>
          <cell r="S717">
            <v>7.375725000000001</v>
          </cell>
          <cell r="T717">
            <v>26.48</v>
          </cell>
          <cell r="U717">
            <v>29.502900000000004</v>
          </cell>
          <cell r="V717">
            <v>29.502900000000004</v>
          </cell>
        </row>
        <row r="718">
          <cell r="B718" t="str">
            <v>HB</v>
          </cell>
          <cell r="C718" t="str">
            <v>PROFILH2525</v>
          </cell>
          <cell r="D718">
            <v>4</v>
          </cell>
          <cell r="E718" t="str">
            <v>PROFIL H 2525</v>
          </cell>
          <cell r="F718">
            <v>7.92</v>
          </cell>
          <cell r="H718" t="str">
            <v>PROFILH2525</v>
          </cell>
          <cell r="I718">
            <v>5.89</v>
          </cell>
          <cell r="J718">
            <v>1</v>
          </cell>
          <cell r="K718">
            <v>5.89</v>
          </cell>
          <cell r="L718">
            <v>5.8872</v>
          </cell>
          <cell r="M718">
            <v>5.8872</v>
          </cell>
          <cell r="N718">
            <v>23.56</v>
          </cell>
          <cell r="O718">
            <v>23.5488</v>
          </cell>
          <cell r="P718">
            <v>23.5488</v>
          </cell>
          <cell r="Q718">
            <v>7.92</v>
          </cell>
          <cell r="R718">
            <v>8.8308</v>
          </cell>
          <cell r="S718">
            <v>8.8308</v>
          </cell>
          <cell r="T718">
            <v>31.68</v>
          </cell>
          <cell r="U718">
            <v>35.3232</v>
          </cell>
          <cell r="V718">
            <v>35.3232</v>
          </cell>
        </row>
        <row r="719">
          <cell r="B719" t="str">
            <v>HB</v>
          </cell>
          <cell r="C719" t="str">
            <v>T403</v>
          </cell>
          <cell r="D719">
            <v>16</v>
          </cell>
          <cell r="E719" t="str">
            <v>TE ALU 40/40/3 ML</v>
          </cell>
          <cell r="F719">
            <v>7.95</v>
          </cell>
          <cell r="H719" t="str">
            <v>T403</v>
          </cell>
          <cell r="I719">
            <v>3.29</v>
          </cell>
          <cell r="J719">
            <v>6.06</v>
          </cell>
          <cell r="K719">
            <v>0.54290429042904298</v>
          </cell>
          <cell r="L719">
            <v>3.29</v>
          </cell>
          <cell r="M719">
            <v>3.29</v>
          </cell>
          <cell r="N719">
            <v>8.6864686468646877</v>
          </cell>
          <cell r="O719">
            <v>52.64</v>
          </cell>
          <cell r="P719">
            <v>52.64</v>
          </cell>
          <cell r="Q719">
            <v>7.95</v>
          </cell>
          <cell r="R719">
            <v>8.2249999999999996</v>
          </cell>
          <cell r="S719">
            <v>8.2249999999999996</v>
          </cell>
          <cell r="T719">
            <v>127.2</v>
          </cell>
          <cell r="U719">
            <v>131.6</v>
          </cell>
          <cell r="V719">
            <v>131.6</v>
          </cell>
        </row>
        <row r="720">
          <cell r="B720" t="str">
            <v>PCG20EHB</v>
          </cell>
          <cell r="N720">
            <v>1653.8650276127612</v>
          </cell>
          <cell r="O720">
            <v>1724.2335</v>
          </cell>
          <cell r="P720">
            <v>1762.4182000000003</v>
          </cell>
          <cell r="T720">
            <v>2593.9982999999997</v>
          </cell>
          <cell r="U720">
            <v>2629.7509249999998</v>
          </cell>
          <cell r="V720">
            <v>2685.2375999999995</v>
          </cell>
        </row>
        <row r="721">
          <cell r="B721" t="str">
            <v>B</v>
          </cell>
          <cell r="C721">
            <v>8412602518</v>
          </cell>
          <cell r="D721">
            <v>10</v>
          </cell>
          <cell r="E721" t="str">
            <v>VIS METAUX  A2 TH M6X25</v>
          </cell>
          <cell r="F721">
            <v>0.05</v>
          </cell>
          <cell r="H721">
            <v>8412602518</v>
          </cell>
          <cell r="I721">
            <v>7.04</v>
          </cell>
          <cell r="J721">
            <v>200</v>
          </cell>
          <cell r="K721">
            <v>3.5200000000000002E-2</v>
          </cell>
          <cell r="L721">
            <v>3.5200000000000002E-2</v>
          </cell>
          <cell r="M721">
            <v>3.5200000000000002E-2</v>
          </cell>
          <cell r="N721">
            <v>0.35200000000000004</v>
          </cell>
          <cell r="O721">
            <v>0.35200000000000004</v>
          </cell>
          <cell r="P721">
            <v>0.35200000000000004</v>
          </cell>
          <cell r="Q721">
            <v>0.05</v>
          </cell>
          <cell r="R721">
            <v>5.28E-2</v>
          </cell>
          <cell r="S721">
            <v>5.28E-2</v>
          </cell>
          <cell r="T721">
            <v>0.5</v>
          </cell>
          <cell r="U721">
            <v>0.52800000000000002</v>
          </cell>
          <cell r="V721">
            <v>0.52800000000000002</v>
          </cell>
        </row>
        <row r="722">
          <cell r="B722" t="str">
            <v>B</v>
          </cell>
          <cell r="C722">
            <v>8434000618</v>
          </cell>
          <cell r="D722">
            <v>10</v>
          </cell>
          <cell r="E722" t="str">
            <v>ECROU FREIN A2 M6 WAX</v>
          </cell>
          <cell r="F722">
            <v>0.02</v>
          </cell>
          <cell r="H722">
            <v>8434000618</v>
          </cell>
          <cell r="I722">
            <v>8.3000000000000007</v>
          </cell>
          <cell r="J722">
            <v>500</v>
          </cell>
          <cell r="K722">
            <v>1.66E-2</v>
          </cell>
          <cell r="L722">
            <v>1.66E-2</v>
          </cell>
          <cell r="M722">
            <v>1.66E-2</v>
          </cell>
          <cell r="N722">
            <v>0.16600000000000001</v>
          </cell>
          <cell r="O722">
            <v>0.16600000000000001</v>
          </cell>
          <cell r="P722">
            <v>0.16600000000000001</v>
          </cell>
          <cell r="Q722">
            <v>0.02</v>
          </cell>
          <cell r="R722">
            <v>2.0750000000000001E-2</v>
          </cell>
          <cell r="S722">
            <v>2.0750000000000001E-2</v>
          </cell>
          <cell r="T722">
            <v>0.2</v>
          </cell>
          <cell r="U722">
            <v>0.20750000000000002</v>
          </cell>
          <cell r="V722">
            <v>0.20750000000000002</v>
          </cell>
        </row>
        <row r="723">
          <cell r="B723" t="str">
            <v>B</v>
          </cell>
          <cell r="C723" t="str">
            <v>RTCALE</v>
          </cell>
          <cell r="D723">
            <v>32</v>
          </cell>
          <cell r="E723" t="str">
            <v>CALE CAOUTCHOUC BRUT 8 X 90</v>
          </cell>
          <cell r="F723">
            <v>0.8</v>
          </cell>
          <cell r="H723" t="str">
            <v>RTCALE</v>
          </cell>
          <cell r="I723">
            <v>0.52</v>
          </cell>
          <cell r="J723">
            <v>1</v>
          </cell>
          <cell r="K723">
            <v>0.52</v>
          </cell>
          <cell r="L723">
            <v>0.51800000000000002</v>
          </cell>
          <cell r="M723">
            <v>0.51800000000000002</v>
          </cell>
          <cell r="N723">
            <v>16.64</v>
          </cell>
          <cell r="O723">
            <v>16.576000000000001</v>
          </cell>
          <cell r="P723">
            <v>16.576000000000001</v>
          </cell>
          <cell r="Q723">
            <v>0.8</v>
          </cell>
          <cell r="R723">
            <v>0.77700000000000002</v>
          </cell>
          <cell r="S723">
            <v>0.77700000000000002</v>
          </cell>
          <cell r="T723">
            <v>25.6</v>
          </cell>
          <cell r="U723">
            <v>24.864000000000001</v>
          </cell>
          <cell r="V723">
            <v>24.864000000000001</v>
          </cell>
        </row>
        <row r="724">
          <cell r="B724" t="str">
            <v>B</v>
          </cell>
          <cell r="C724">
            <v>8710605018</v>
          </cell>
          <cell r="D724">
            <v>10</v>
          </cell>
          <cell r="E724" t="str">
            <v>VIS PENTURE 6X50 T30 INOX  A2</v>
          </cell>
          <cell r="F724">
            <v>0.3</v>
          </cell>
          <cell r="H724">
            <v>8710605018</v>
          </cell>
          <cell r="I724">
            <v>0.11</v>
          </cell>
          <cell r="J724">
            <v>1</v>
          </cell>
          <cell r="K724">
            <v>0.11</v>
          </cell>
          <cell r="L724">
            <v>0.108</v>
          </cell>
          <cell r="M724">
            <v>0.108</v>
          </cell>
          <cell r="N724">
            <v>1.1000000000000001</v>
          </cell>
          <cell r="O724">
            <v>1.08</v>
          </cell>
          <cell r="P724">
            <v>1.08</v>
          </cell>
          <cell r="Q724">
            <v>0.3</v>
          </cell>
          <cell r="R724">
            <v>0.16200000000000001</v>
          </cell>
          <cell r="S724">
            <v>0.16200000000000001</v>
          </cell>
          <cell r="T724">
            <v>3</v>
          </cell>
          <cell r="U724">
            <v>1.62</v>
          </cell>
          <cell r="V724">
            <v>1.62</v>
          </cell>
        </row>
        <row r="725">
          <cell r="B725" t="str">
            <v>B</v>
          </cell>
          <cell r="C725">
            <v>8110608018</v>
          </cell>
          <cell r="D725">
            <v>128</v>
          </cell>
          <cell r="E725" t="str">
            <v>VIS CHARPENTE 6X80 INOX  A2 TORX T25</v>
          </cell>
          <cell r="F725">
            <v>0.28199999999999997</v>
          </cell>
          <cell r="H725">
            <v>8110608018</v>
          </cell>
          <cell r="I725">
            <v>0.17</v>
          </cell>
          <cell r="J725">
            <v>1</v>
          </cell>
          <cell r="K725">
            <v>0.17</v>
          </cell>
          <cell r="L725">
            <v>0.16700000000000001</v>
          </cell>
          <cell r="M725">
            <v>0.16700000000000001</v>
          </cell>
          <cell r="N725">
            <v>21.76</v>
          </cell>
          <cell r="O725">
            <v>21.376000000000001</v>
          </cell>
          <cell r="P725">
            <v>21.376000000000001</v>
          </cell>
          <cell r="Q725">
            <v>0.28199999999999997</v>
          </cell>
          <cell r="R725">
            <v>0.2505</v>
          </cell>
          <cell r="S725">
            <v>0.2505</v>
          </cell>
          <cell r="T725">
            <v>36.095999999999997</v>
          </cell>
          <cell r="U725">
            <v>32.064</v>
          </cell>
          <cell r="V725">
            <v>32.064</v>
          </cell>
        </row>
        <row r="726">
          <cell r="B726" t="str">
            <v>B</v>
          </cell>
          <cell r="C726" t="str">
            <v>VCHARP8X140</v>
          </cell>
          <cell r="D726">
            <v>4</v>
          </cell>
          <cell r="E726" t="str">
            <v>VIS CHARPENTE 8X140 INOX A2 TX40</v>
          </cell>
          <cell r="F726">
            <v>0.54900000000000004</v>
          </cell>
          <cell r="H726" t="str">
            <v>VCHARP8X140</v>
          </cell>
          <cell r="I726">
            <v>0.37</v>
          </cell>
          <cell r="J726">
            <v>1</v>
          </cell>
          <cell r="K726">
            <v>0.37</v>
          </cell>
          <cell r="L726">
            <v>0.36599999999999999</v>
          </cell>
          <cell r="M726">
            <v>0.36599999999999999</v>
          </cell>
          <cell r="N726">
            <v>1.48</v>
          </cell>
          <cell r="O726">
            <v>1.464</v>
          </cell>
          <cell r="P726">
            <v>1.464</v>
          </cell>
          <cell r="Q726">
            <v>0.54900000000000004</v>
          </cell>
          <cell r="R726">
            <v>0.54899999999999993</v>
          </cell>
          <cell r="S726">
            <v>0.54899999999999993</v>
          </cell>
          <cell r="T726">
            <v>2.1960000000000002</v>
          </cell>
          <cell r="U726">
            <v>2.1959999999999997</v>
          </cell>
          <cell r="V726">
            <v>2.1959999999999997</v>
          </cell>
        </row>
        <row r="727">
          <cell r="B727" t="str">
            <v>B</v>
          </cell>
          <cell r="C727" t="str">
            <v>VCHARP8X160</v>
          </cell>
          <cell r="D727">
            <v>4</v>
          </cell>
          <cell r="E727" t="str">
            <v>VIS CHARPENTE 8X160 INOX A2 TX 40</v>
          </cell>
          <cell r="F727">
            <v>0.78</v>
          </cell>
          <cell r="H727" t="str">
            <v>VCHARP8X160</v>
          </cell>
          <cell r="I727">
            <v>1.05</v>
          </cell>
          <cell r="J727">
            <v>1</v>
          </cell>
          <cell r="K727">
            <v>1.05</v>
          </cell>
          <cell r="L727">
            <v>1.0529999999999999</v>
          </cell>
          <cell r="M727">
            <v>1.0529999999999999</v>
          </cell>
          <cell r="N727">
            <v>4.2</v>
          </cell>
          <cell r="O727">
            <v>4.2119999999999997</v>
          </cell>
          <cell r="P727">
            <v>4.2119999999999997</v>
          </cell>
          <cell r="Q727">
            <v>0.78</v>
          </cell>
          <cell r="R727">
            <v>1.5794999999999999</v>
          </cell>
          <cell r="S727">
            <v>1.5794999999999999</v>
          </cell>
          <cell r="T727">
            <v>3.12</v>
          </cell>
          <cell r="U727">
            <v>6.3179999999999996</v>
          </cell>
          <cell r="V727">
            <v>6.3179999999999996</v>
          </cell>
        </row>
        <row r="728">
          <cell r="B728" t="str">
            <v>B</v>
          </cell>
          <cell r="C728">
            <v>8210707018</v>
          </cell>
          <cell r="D728">
            <v>42</v>
          </cell>
          <cell r="E728" t="str">
            <v>VIS PENTURE TORX T30 INOX A2 7X70</v>
          </cell>
          <cell r="F728">
            <v>0.158</v>
          </cell>
          <cell r="H728">
            <v>8210707018</v>
          </cell>
          <cell r="I728">
            <v>0.11</v>
          </cell>
          <cell r="J728">
            <v>1</v>
          </cell>
          <cell r="K728">
            <v>0.11</v>
          </cell>
          <cell r="L728">
            <v>0.1056</v>
          </cell>
          <cell r="M728">
            <v>0.1056</v>
          </cell>
          <cell r="N728">
            <v>4.62</v>
          </cell>
          <cell r="O728">
            <v>4.4352</v>
          </cell>
          <cell r="P728">
            <v>4.4352</v>
          </cell>
          <cell r="Q728">
            <v>0.12</v>
          </cell>
          <cell r="R728">
            <v>0.15839999999999999</v>
          </cell>
          <cell r="S728">
            <v>0.15839999999999999</v>
          </cell>
          <cell r="T728">
            <v>5.04</v>
          </cell>
          <cell r="U728">
            <v>6.6527999999999992</v>
          </cell>
          <cell r="V728">
            <v>6.6527999999999992</v>
          </cell>
        </row>
        <row r="729">
          <cell r="B729" t="str">
            <v>B</v>
          </cell>
          <cell r="C729" t="str">
            <v>C501151800</v>
          </cell>
          <cell r="D729">
            <v>5</v>
          </cell>
          <cell r="E729" t="str">
            <v>BASTAINGS 50X115 (1.80 ML)</v>
          </cell>
          <cell r="F729">
            <v>13.19</v>
          </cell>
          <cell r="H729" t="str">
            <v>C501151800</v>
          </cell>
          <cell r="I729">
            <v>14.87</v>
          </cell>
          <cell r="J729">
            <v>1.8</v>
          </cell>
          <cell r="K729">
            <v>8.2611111111111111</v>
          </cell>
          <cell r="L729">
            <v>8.26</v>
          </cell>
          <cell r="M729">
            <v>10.92</v>
          </cell>
          <cell r="N729">
            <v>41.305555555555557</v>
          </cell>
          <cell r="O729">
            <v>41.3</v>
          </cell>
          <cell r="P729">
            <v>54.6</v>
          </cell>
          <cell r="Q729">
            <v>13.19</v>
          </cell>
          <cell r="R729">
            <v>12.39</v>
          </cell>
          <cell r="S729">
            <v>16.38</v>
          </cell>
          <cell r="T729">
            <v>65.95</v>
          </cell>
          <cell r="U729">
            <v>61.95</v>
          </cell>
          <cell r="V729">
            <v>81.899999999999991</v>
          </cell>
        </row>
        <row r="730">
          <cell r="B730" t="str">
            <v>B</v>
          </cell>
          <cell r="C730" t="str">
            <v>C70701800</v>
          </cell>
          <cell r="D730">
            <v>14.44</v>
          </cell>
          <cell r="E730" t="str">
            <v>CHEVRON 70X70 1.80 ML</v>
          </cell>
          <cell r="F730">
            <v>11.27</v>
          </cell>
          <cell r="H730" t="str">
            <v>C70701800</v>
          </cell>
          <cell r="I730">
            <v>7.05</v>
          </cell>
          <cell r="J730">
            <v>1</v>
          </cell>
          <cell r="K730">
            <v>7.05</v>
          </cell>
          <cell r="L730">
            <v>7.05</v>
          </cell>
          <cell r="M730">
            <v>7.4</v>
          </cell>
          <cell r="N730">
            <v>101.80199999999999</v>
          </cell>
          <cell r="O730">
            <v>101.80199999999999</v>
          </cell>
          <cell r="P730">
            <v>106.85599999999999</v>
          </cell>
          <cell r="Q730">
            <v>11.27</v>
          </cell>
          <cell r="R730">
            <v>8.8125</v>
          </cell>
          <cell r="S730">
            <v>9.25</v>
          </cell>
          <cell r="T730">
            <v>162.7388</v>
          </cell>
          <cell r="U730">
            <v>127.2525</v>
          </cell>
          <cell r="V730">
            <v>133.57</v>
          </cell>
        </row>
        <row r="731">
          <cell r="B731" t="str">
            <v>B</v>
          </cell>
          <cell r="C731" t="str">
            <v>CE403</v>
          </cell>
          <cell r="D731">
            <v>12</v>
          </cell>
          <cell r="E731" t="str">
            <v>CORNIERE ALU 40/40/3 ML</v>
          </cell>
          <cell r="F731">
            <v>7.55</v>
          </cell>
          <cell r="H731" t="str">
            <v>CE403</v>
          </cell>
          <cell r="I731">
            <v>3.32</v>
          </cell>
          <cell r="J731">
            <v>6.06</v>
          </cell>
          <cell r="K731">
            <v>0.54785478547854782</v>
          </cell>
          <cell r="L731">
            <v>3.29</v>
          </cell>
          <cell r="M731">
            <v>3.32</v>
          </cell>
          <cell r="N731">
            <v>6.5742574257425739</v>
          </cell>
          <cell r="O731">
            <v>39.480000000000004</v>
          </cell>
          <cell r="P731">
            <v>39.839999999999996</v>
          </cell>
          <cell r="Q731">
            <v>7.55</v>
          </cell>
          <cell r="R731">
            <v>8.2249999999999996</v>
          </cell>
          <cell r="S731">
            <v>8.2999999999999989</v>
          </cell>
          <cell r="T731">
            <v>90.6</v>
          </cell>
          <cell r="U731">
            <v>98.699999999999989</v>
          </cell>
          <cell r="V731">
            <v>99.6</v>
          </cell>
        </row>
        <row r="732">
          <cell r="B732" t="str">
            <v>B</v>
          </cell>
          <cell r="C732" t="str">
            <v>ECOP2</v>
          </cell>
          <cell r="D732">
            <v>1</v>
          </cell>
          <cell r="E732" t="str">
            <v>ECOPLANC 2M</v>
          </cell>
          <cell r="F732">
            <v>20.91</v>
          </cell>
          <cell r="H732" t="str">
            <v>ECOP2</v>
          </cell>
          <cell r="I732">
            <v>14.64</v>
          </cell>
          <cell r="J732">
            <v>1</v>
          </cell>
          <cell r="K732">
            <v>14.64</v>
          </cell>
          <cell r="L732">
            <v>14.64</v>
          </cell>
          <cell r="M732">
            <v>15.811200000000001</v>
          </cell>
          <cell r="N732">
            <v>14.64</v>
          </cell>
          <cell r="O732">
            <v>14.64</v>
          </cell>
          <cell r="P732">
            <v>15.811200000000001</v>
          </cell>
          <cell r="Q732">
            <v>20.91</v>
          </cell>
          <cell r="R732">
            <v>21.96</v>
          </cell>
          <cell r="S732">
            <v>23.716800000000003</v>
          </cell>
          <cell r="T732">
            <v>20.91</v>
          </cell>
          <cell r="U732">
            <v>21.96</v>
          </cell>
          <cell r="V732">
            <v>23.716800000000003</v>
          </cell>
        </row>
        <row r="733">
          <cell r="B733" t="str">
            <v>B</v>
          </cell>
          <cell r="C733" t="str">
            <v>EXPAN2005</v>
          </cell>
          <cell r="D733">
            <v>2</v>
          </cell>
          <cell r="E733" t="str">
            <v>RALLONGE PVC 200 X 2005 MM</v>
          </cell>
          <cell r="F733">
            <v>9.81</v>
          </cell>
          <cell r="H733" t="str">
            <v>EXPAN2005</v>
          </cell>
          <cell r="I733">
            <v>7.29</v>
          </cell>
          <cell r="J733">
            <v>1</v>
          </cell>
          <cell r="K733">
            <v>7.29</v>
          </cell>
          <cell r="L733">
            <v>7.2920999999999996</v>
          </cell>
          <cell r="M733">
            <v>7.2920999999999996</v>
          </cell>
          <cell r="N733">
            <v>14.58</v>
          </cell>
          <cell r="O733">
            <v>14.584199999999999</v>
          </cell>
          <cell r="P733">
            <v>14.584199999999999</v>
          </cell>
          <cell r="Q733">
            <v>9.81</v>
          </cell>
          <cell r="R733">
            <v>10.93815</v>
          </cell>
          <cell r="S733">
            <v>10.93815</v>
          </cell>
          <cell r="T733">
            <v>19.62</v>
          </cell>
          <cell r="U733">
            <v>21.876300000000001</v>
          </cell>
          <cell r="V733">
            <v>21.876300000000001</v>
          </cell>
        </row>
        <row r="734">
          <cell r="B734" t="str">
            <v>B</v>
          </cell>
          <cell r="C734" t="str">
            <v>EXPAN2025</v>
          </cell>
          <cell r="D734">
            <v>4</v>
          </cell>
          <cell r="E734" t="str">
            <v>RALLONGE PVC 200 X 2025 MM</v>
          </cell>
          <cell r="F734">
            <v>9.9</v>
          </cell>
          <cell r="H734" t="str">
            <v>EXPAN2025</v>
          </cell>
          <cell r="I734">
            <v>7.36</v>
          </cell>
          <cell r="J734">
            <v>1</v>
          </cell>
          <cell r="K734">
            <v>7.36</v>
          </cell>
          <cell r="L734">
            <v>7.359</v>
          </cell>
          <cell r="M734">
            <v>7.359</v>
          </cell>
          <cell r="N734">
            <v>29.44</v>
          </cell>
          <cell r="O734">
            <v>29.436</v>
          </cell>
          <cell r="P734">
            <v>29.436</v>
          </cell>
          <cell r="Q734">
            <v>9.9</v>
          </cell>
          <cell r="R734">
            <v>11.038499999999999</v>
          </cell>
          <cell r="S734">
            <v>11.038499999999999</v>
          </cell>
          <cell r="T734">
            <v>39.6</v>
          </cell>
          <cell r="U734">
            <v>44.153999999999996</v>
          </cell>
          <cell r="V734">
            <v>44.153999999999996</v>
          </cell>
        </row>
        <row r="735">
          <cell r="B735" t="str">
            <v>B</v>
          </cell>
          <cell r="C735" t="str">
            <v>EXPAN2220</v>
          </cell>
          <cell r="D735">
            <v>2</v>
          </cell>
          <cell r="E735" t="str">
            <v>RALLONGE PVC 200 X 2220 MM</v>
          </cell>
          <cell r="F735">
            <v>10.86</v>
          </cell>
          <cell r="H735" t="str">
            <v>EXPAN2220</v>
          </cell>
          <cell r="I735">
            <v>8.07</v>
          </cell>
          <cell r="J735">
            <v>1</v>
          </cell>
          <cell r="K735">
            <v>8.07</v>
          </cell>
          <cell r="L735">
            <v>8.0725999999999996</v>
          </cell>
          <cell r="M735">
            <v>8.0725999999999996</v>
          </cell>
          <cell r="N735">
            <v>16.14</v>
          </cell>
          <cell r="O735">
            <v>16.145199999999999</v>
          </cell>
          <cell r="P735">
            <v>16.145199999999999</v>
          </cell>
          <cell r="Q735">
            <v>10.86</v>
          </cell>
          <cell r="R735">
            <v>12.108899999999998</v>
          </cell>
          <cell r="S735">
            <v>12.108899999999998</v>
          </cell>
          <cell r="T735">
            <v>21.72</v>
          </cell>
          <cell r="U735">
            <v>24.217799999999997</v>
          </cell>
          <cell r="V735">
            <v>24.217799999999997</v>
          </cell>
        </row>
        <row r="736">
          <cell r="B736" t="str">
            <v>B</v>
          </cell>
          <cell r="C736" t="str">
            <v>MOAT</v>
          </cell>
          <cell r="D736">
            <v>5.1100000000000003</v>
          </cell>
          <cell r="E736" t="str">
            <v>MAIN D'OEUVRE ATELIER</v>
          </cell>
          <cell r="F736">
            <v>75</v>
          </cell>
          <cell r="H736" t="str">
            <v>MOAT</v>
          </cell>
          <cell r="I736">
            <v>50</v>
          </cell>
          <cell r="J736">
            <v>1</v>
          </cell>
          <cell r="K736">
            <v>50</v>
          </cell>
          <cell r="L736">
            <v>50</v>
          </cell>
          <cell r="M736">
            <v>50</v>
          </cell>
          <cell r="N736">
            <v>255.50000000000003</v>
          </cell>
          <cell r="O736">
            <v>255.50000000000003</v>
          </cell>
          <cell r="P736">
            <v>255.50000000000003</v>
          </cell>
          <cell r="Q736">
            <v>75</v>
          </cell>
          <cell r="R736">
            <v>75</v>
          </cell>
          <cell r="S736">
            <v>75</v>
          </cell>
          <cell r="T736">
            <v>383.25</v>
          </cell>
          <cell r="U736">
            <v>383.25</v>
          </cell>
          <cell r="V736">
            <v>383.25</v>
          </cell>
        </row>
        <row r="737">
          <cell r="B737" t="str">
            <v>B</v>
          </cell>
          <cell r="C737" t="str">
            <v>PAN2005</v>
          </cell>
          <cell r="D737">
            <v>2</v>
          </cell>
          <cell r="E737" t="str">
            <v>PANNEAU PVC 1000 X 2005 MM</v>
          </cell>
          <cell r="F737">
            <v>42.95</v>
          </cell>
          <cell r="H737" t="str">
            <v>PAN2005</v>
          </cell>
          <cell r="I737">
            <v>31.92</v>
          </cell>
          <cell r="J737">
            <v>1</v>
          </cell>
          <cell r="K737">
            <v>31.92</v>
          </cell>
          <cell r="L737">
            <v>31.922449999999998</v>
          </cell>
          <cell r="M737">
            <v>31.922449999999998</v>
          </cell>
          <cell r="N737">
            <v>63.84</v>
          </cell>
          <cell r="O737">
            <v>63.844899999999996</v>
          </cell>
          <cell r="P737">
            <v>63.844899999999996</v>
          </cell>
          <cell r="Q737">
            <v>42.95</v>
          </cell>
          <cell r="R737">
            <v>47.883674999999997</v>
          </cell>
          <cell r="S737">
            <v>47.883674999999997</v>
          </cell>
          <cell r="T737">
            <v>85.9</v>
          </cell>
          <cell r="U737">
            <v>95.767349999999993</v>
          </cell>
          <cell r="V737">
            <v>95.767349999999993</v>
          </cell>
        </row>
        <row r="738">
          <cell r="B738" t="str">
            <v>B</v>
          </cell>
          <cell r="C738" t="str">
            <v>PAN2025</v>
          </cell>
          <cell r="D738">
            <v>4</v>
          </cell>
          <cell r="E738" t="str">
            <v>PANNEAU PVC 1000 X 2025 MM</v>
          </cell>
          <cell r="F738">
            <v>43.38</v>
          </cell>
          <cell r="H738" t="str">
            <v>PAN2025</v>
          </cell>
          <cell r="I738">
            <v>32.25</v>
          </cell>
          <cell r="J738">
            <v>1</v>
          </cell>
          <cell r="K738">
            <v>32.25</v>
          </cell>
          <cell r="L738">
            <v>32.245800000000003</v>
          </cell>
          <cell r="M738">
            <v>32.245800000000003</v>
          </cell>
          <cell r="N738">
            <v>129</v>
          </cell>
          <cell r="O738">
            <v>128.98320000000001</v>
          </cell>
          <cell r="P738">
            <v>128.98320000000001</v>
          </cell>
          <cell r="Q738">
            <v>43.38</v>
          </cell>
          <cell r="R738">
            <v>48.368700000000004</v>
          </cell>
          <cell r="S738">
            <v>48.368700000000004</v>
          </cell>
          <cell r="T738">
            <v>173.52</v>
          </cell>
          <cell r="U738">
            <v>193.47480000000002</v>
          </cell>
          <cell r="V738">
            <v>193.47480000000002</v>
          </cell>
        </row>
        <row r="739">
          <cell r="B739" t="str">
            <v>B</v>
          </cell>
          <cell r="C739" t="str">
            <v>PAN2220</v>
          </cell>
          <cell r="D739">
            <v>2</v>
          </cell>
          <cell r="E739" t="str">
            <v>PANNEAU PVC 1000 X 2220 MM</v>
          </cell>
          <cell r="F739">
            <v>47.55</v>
          </cell>
          <cell r="H739" t="str">
            <v>PAN2220</v>
          </cell>
          <cell r="I739">
            <v>35.35</v>
          </cell>
          <cell r="J739">
            <v>1</v>
          </cell>
          <cell r="K739">
            <v>35.35</v>
          </cell>
          <cell r="L739">
            <v>35.345500000000001</v>
          </cell>
          <cell r="M739">
            <v>35.345500000000001</v>
          </cell>
          <cell r="N739">
            <v>70.7</v>
          </cell>
          <cell r="O739">
            <v>70.691000000000003</v>
          </cell>
          <cell r="P739">
            <v>70.691000000000003</v>
          </cell>
          <cell r="Q739">
            <v>47.55</v>
          </cell>
          <cell r="R739">
            <v>53.018250000000002</v>
          </cell>
          <cell r="S739">
            <v>53.018250000000002</v>
          </cell>
          <cell r="T739">
            <v>95.1</v>
          </cell>
          <cell r="U739">
            <v>106.0365</v>
          </cell>
          <cell r="V739">
            <v>106.0365</v>
          </cell>
        </row>
        <row r="740">
          <cell r="B740" t="str">
            <v>B</v>
          </cell>
          <cell r="C740" t="str">
            <v>PROFILH2005</v>
          </cell>
          <cell r="D740">
            <v>2</v>
          </cell>
          <cell r="E740" t="str">
            <v>PROFIL H 2005</v>
          </cell>
          <cell r="F740">
            <v>6.29</v>
          </cell>
          <cell r="H740" t="str">
            <v>PROFILH2005</v>
          </cell>
          <cell r="I740">
            <v>4.67</v>
          </cell>
          <cell r="J740">
            <v>1</v>
          </cell>
          <cell r="K740">
            <v>4.67</v>
          </cell>
          <cell r="L740">
            <v>4.6718500000000001</v>
          </cell>
          <cell r="M740">
            <v>4.6718500000000001</v>
          </cell>
          <cell r="N740">
            <v>9.34</v>
          </cell>
          <cell r="O740">
            <v>9.3437000000000001</v>
          </cell>
          <cell r="P740">
            <v>9.3437000000000001</v>
          </cell>
          <cell r="Q740">
            <v>6.29</v>
          </cell>
          <cell r="R740">
            <v>7.0077750000000005</v>
          </cell>
          <cell r="S740">
            <v>7.0077750000000005</v>
          </cell>
          <cell r="T740">
            <v>12.58</v>
          </cell>
          <cell r="U740">
            <v>14.015550000000001</v>
          </cell>
          <cell r="V740">
            <v>14.015550000000001</v>
          </cell>
        </row>
        <row r="741">
          <cell r="B741" t="str">
            <v>B</v>
          </cell>
          <cell r="C741" t="str">
            <v>PROFILH2025</v>
          </cell>
          <cell r="D741">
            <v>4</v>
          </cell>
          <cell r="E741" t="str">
            <v>PROFIL H 2025</v>
          </cell>
          <cell r="F741">
            <v>6.35</v>
          </cell>
          <cell r="H741" t="str">
            <v>PROFILH2025</v>
          </cell>
          <cell r="I741">
            <v>4.72</v>
          </cell>
          <cell r="J741">
            <v>1</v>
          </cell>
          <cell r="K741">
            <v>4.72</v>
          </cell>
          <cell r="L741">
            <v>4.71645</v>
          </cell>
          <cell r="M741">
            <v>4.71645</v>
          </cell>
          <cell r="N741">
            <v>18.88</v>
          </cell>
          <cell r="O741">
            <v>18.8658</v>
          </cell>
          <cell r="P741">
            <v>18.8658</v>
          </cell>
          <cell r="Q741">
            <v>6.35</v>
          </cell>
          <cell r="R741">
            <v>7.074675</v>
          </cell>
          <cell r="S741">
            <v>7.074675</v>
          </cell>
          <cell r="T741">
            <v>25.4</v>
          </cell>
          <cell r="U741">
            <v>28.2987</v>
          </cell>
          <cell r="V741">
            <v>28.2987</v>
          </cell>
        </row>
        <row r="742">
          <cell r="B742" t="str">
            <v>B</v>
          </cell>
          <cell r="C742" t="str">
            <v>PROFILH2220</v>
          </cell>
          <cell r="D742">
            <v>2</v>
          </cell>
          <cell r="E742" t="str">
            <v>PROFIL H 2220</v>
          </cell>
          <cell r="F742">
            <v>6.96</v>
          </cell>
          <cell r="H742" t="str">
            <v>PROFILH2220</v>
          </cell>
          <cell r="I742">
            <v>5.17</v>
          </cell>
          <cell r="J742">
            <v>1</v>
          </cell>
          <cell r="K742">
            <v>5.17</v>
          </cell>
          <cell r="L742">
            <v>5.1735999999999995</v>
          </cell>
          <cell r="M742">
            <v>5.1735999999999995</v>
          </cell>
          <cell r="N742">
            <v>10.34</v>
          </cell>
          <cell r="O742">
            <v>10.347199999999999</v>
          </cell>
          <cell r="P742">
            <v>10.347199999999999</v>
          </cell>
          <cell r="Q742">
            <v>6.96</v>
          </cell>
          <cell r="R742">
            <v>7.7603999999999989</v>
          </cell>
          <cell r="S742">
            <v>7.7603999999999989</v>
          </cell>
          <cell r="T742">
            <v>13.92</v>
          </cell>
          <cell r="U742">
            <v>15.520799999999998</v>
          </cell>
          <cell r="V742">
            <v>15.520799999999998</v>
          </cell>
        </row>
        <row r="743">
          <cell r="B743" t="str">
            <v>B</v>
          </cell>
          <cell r="C743" t="str">
            <v>T403</v>
          </cell>
          <cell r="D743">
            <v>4</v>
          </cell>
          <cell r="E743" t="str">
            <v>TE ALU 40/40/3 ML</v>
          </cell>
          <cell r="F743">
            <v>7.95</v>
          </cell>
          <cell r="H743" t="str">
            <v>T403</v>
          </cell>
          <cell r="I743">
            <v>3.29</v>
          </cell>
          <cell r="J743">
            <v>6.06</v>
          </cell>
          <cell r="K743">
            <v>0.54290429042904298</v>
          </cell>
          <cell r="L743">
            <v>3.29</v>
          </cell>
          <cell r="M743">
            <v>3.29</v>
          </cell>
          <cell r="N743">
            <v>2.1716171617161719</v>
          </cell>
          <cell r="O743">
            <v>13.16</v>
          </cell>
          <cell r="P743">
            <v>13.16</v>
          </cell>
          <cell r="Q743">
            <v>7.95</v>
          </cell>
          <cell r="R743">
            <v>8.2249999999999996</v>
          </cell>
          <cell r="S743">
            <v>8.2249999999999996</v>
          </cell>
          <cell r="T743">
            <v>31.8</v>
          </cell>
          <cell r="U743">
            <v>32.9</v>
          </cell>
          <cell r="V743">
            <v>32.9</v>
          </cell>
        </row>
        <row r="744">
          <cell r="B744" t="str">
            <v>PCG6EHB</v>
          </cell>
          <cell r="N744">
            <v>834.57143014301448</v>
          </cell>
          <cell r="O744">
            <v>877.78440000000001</v>
          </cell>
          <cell r="P744">
            <v>897.66960000000017</v>
          </cell>
          <cell r="T744">
            <v>1318.3607999999999</v>
          </cell>
          <cell r="U744">
            <v>1343.8246000000001</v>
          </cell>
          <cell r="V744">
            <v>1372.7489000000003</v>
          </cell>
        </row>
        <row r="745">
          <cell r="B745" t="str">
            <v>A</v>
          </cell>
          <cell r="C745">
            <v>8412602518</v>
          </cell>
          <cell r="D745">
            <v>4</v>
          </cell>
          <cell r="E745" t="str">
            <v>VIS METAUX  A2 TH M6X25</v>
          </cell>
          <cell r="F745">
            <v>0.05</v>
          </cell>
          <cell r="H745">
            <v>8412602518</v>
          </cell>
          <cell r="I745">
            <v>7.04</v>
          </cell>
          <cell r="J745">
            <v>200</v>
          </cell>
          <cell r="K745">
            <v>3.5200000000000002E-2</v>
          </cell>
          <cell r="L745">
            <v>3.5200000000000002E-2</v>
          </cell>
          <cell r="M745">
            <v>3.5200000000000002E-2</v>
          </cell>
          <cell r="N745">
            <v>0.14080000000000001</v>
          </cell>
          <cell r="O745">
            <v>0.14080000000000001</v>
          </cell>
          <cell r="P745">
            <v>0.14080000000000001</v>
          </cell>
          <cell r="Q745">
            <v>0.05</v>
          </cell>
          <cell r="R745">
            <v>5.28E-2</v>
          </cell>
          <cell r="S745">
            <v>5.28E-2</v>
          </cell>
          <cell r="T745">
            <v>0.2</v>
          </cell>
          <cell r="U745">
            <v>0.2112</v>
          </cell>
          <cell r="V745">
            <v>0.2112</v>
          </cell>
        </row>
        <row r="746">
          <cell r="B746" t="str">
            <v>A</v>
          </cell>
          <cell r="C746">
            <v>8434000618</v>
          </cell>
          <cell r="D746">
            <v>4</v>
          </cell>
          <cell r="E746" t="str">
            <v>ECROU FREIN A2 M6 WAX</v>
          </cell>
          <cell r="F746">
            <v>0.02</v>
          </cell>
          <cell r="H746">
            <v>8434000618</v>
          </cell>
          <cell r="I746">
            <v>8.3000000000000007</v>
          </cell>
          <cell r="J746">
            <v>500</v>
          </cell>
          <cell r="K746">
            <v>1.66E-2</v>
          </cell>
          <cell r="L746">
            <v>1.66E-2</v>
          </cell>
          <cell r="M746">
            <v>1.66E-2</v>
          </cell>
          <cell r="N746">
            <v>6.6400000000000001E-2</v>
          </cell>
          <cell r="O746">
            <v>6.6400000000000001E-2</v>
          </cell>
          <cell r="P746">
            <v>6.6400000000000001E-2</v>
          </cell>
          <cell r="Q746">
            <v>0.02</v>
          </cell>
          <cell r="R746">
            <v>2.0750000000000001E-2</v>
          </cell>
          <cell r="S746">
            <v>2.0750000000000001E-2</v>
          </cell>
          <cell r="T746">
            <v>0.08</v>
          </cell>
          <cell r="U746">
            <v>8.3000000000000004E-2</v>
          </cell>
          <cell r="V746">
            <v>8.3000000000000004E-2</v>
          </cell>
        </row>
        <row r="747">
          <cell r="B747" t="str">
            <v>A</v>
          </cell>
          <cell r="C747" t="str">
            <v>RTCALE</v>
          </cell>
          <cell r="D747">
            <v>28</v>
          </cell>
          <cell r="E747" t="str">
            <v>CALE CAOUTCHOUC BRUT 8 X 90</v>
          </cell>
          <cell r="F747">
            <v>0.8</v>
          </cell>
          <cell r="H747" t="str">
            <v>RTCALE</v>
          </cell>
          <cell r="I747">
            <v>0.52</v>
          </cell>
          <cell r="J747">
            <v>1</v>
          </cell>
          <cell r="K747">
            <v>0.52</v>
          </cell>
          <cell r="L747">
            <v>0.51800000000000002</v>
          </cell>
          <cell r="M747">
            <v>0.51800000000000002</v>
          </cell>
          <cell r="N747">
            <v>14.56</v>
          </cell>
          <cell r="O747">
            <v>14.504000000000001</v>
          </cell>
          <cell r="P747">
            <v>14.504000000000001</v>
          </cell>
          <cell r="Q747">
            <v>0.8</v>
          </cell>
          <cell r="R747">
            <v>0.77700000000000002</v>
          </cell>
          <cell r="S747">
            <v>0.77700000000000002</v>
          </cell>
          <cell r="T747">
            <v>22.400000000000002</v>
          </cell>
          <cell r="U747">
            <v>21.756</v>
          </cell>
          <cell r="V747">
            <v>21.756</v>
          </cell>
        </row>
        <row r="748">
          <cell r="B748" t="str">
            <v>A</v>
          </cell>
          <cell r="C748">
            <v>8710605018</v>
          </cell>
          <cell r="D748">
            <v>4</v>
          </cell>
          <cell r="E748" t="str">
            <v>VIS PENTURE 6X50 T30 INOX  A2</v>
          </cell>
          <cell r="F748">
            <v>0.3</v>
          </cell>
          <cell r="H748">
            <v>8710605018</v>
          </cell>
          <cell r="I748">
            <v>0.11</v>
          </cell>
          <cell r="J748">
            <v>1</v>
          </cell>
          <cell r="K748">
            <v>0.11</v>
          </cell>
          <cell r="L748">
            <v>0.108</v>
          </cell>
          <cell r="M748">
            <v>0.108</v>
          </cell>
          <cell r="N748">
            <v>0.44</v>
          </cell>
          <cell r="O748">
            <v>0.432</v>
          </cell>
          <cell r="P748">
            <v>0.432</v>
          </cell>
          <cell r="Q748">
            <v>0.3</v>
          </cell>
          <cell r="R748">
            <v>0.16200000000000001</v>
          </cell>
          <cell r="S748">
            <v>0.16200000000000001</v>
          </cell>
          <cell r="T748">
            <v>1.2</v>
          </cell>
          <cell r="U748">
            <v>0.64800000000000002</v>
          </cell>
          <cell r="V748">
            <v>0.64800000000000002</v>
          </cell>
        </row>
        <row r="749">
          <cell r="B749" t="str">
            <v>A</v>
          </cell>
          <cell r="C749">
            <v>8110608018</v>
          </cell>
          <cell r="D749">
            <v>115</v>
          </cell>
          <cell r="E749" t="str">
            <v>VIS CHARPENTE 6X80 INOX  A2 TORX T25</v>
          </cell>
          <cell r="F749">
            <v>0.28199999999999997</v>
          </cell>
          <cell r="H749">
            <v>8110608018</v>
          </cell>
          <cell r="I749">
            <v>0.17</v>
          </cell>
          <cell r="J749">
            <v>1</v>
          </cell>
          <cell r="K749">
            <v>0.17</v>
          </cell>
          <cell r="L749">
            <v>0.16700000000000001</v>
          </cell>
          <cell r="M749">
            <v>0.16700000000000001</v>
          </cell>
          <cell r="N749">
            <v>19.55</v>
          </cell>
          <cell r="O749">
            <v>19.205000000000002</v>
          </cell>
          <cell r="P749">
            <v>19.205000000000002</v>
          </cell>
          <cell r="Q749">
            <v>0.28199999999999997</v>
          </cell>
          <cell r="R749">
            <v>0.2505</v>
          </cell>
          <cell r="S749">
            <v>0.2505</v>
          </cell>
          <cell r="T749">
            <v>32.43</v>
          </cell>
          <cell r="U749">
            <v>28.807500000000001</v>
          </cell>
          <cell r="V749">
            <v>28.807500000000001</v>
          </cell>
        </row>
        <row r="750">
          <cell r="B750" t="str">
            <v>A</v>
          </cell>
          <cell r="C750" t="str">
            <v>VCHARP8X140</v>
          </cell>
          <cell r="D750">
            <v>4</v>
          </cell>
          <cell r="E750" t="str">
            <v>VIS CHARPENTE 8X140 INOX A2 TX40</v>
          </cell>
          <cell r="F750">
            <v>0.54900000000000004</v>
          </cell>
          <cell r="H750" t="str">
            <v>VCHARP8X140</v>
          </cell>
          <cell r="I750">
            <v>0.37</v>
          </cell>
          <cell r="J750">
            <v>1</v>
          </cell>
          <cell r="K750">
            <v>0.37</v>
          </cell>
          <cell r="L750">
            <v>0.36599999999999999</v>
          </cell>
          <cell r="M750">
            <v>0.36599999999999999</v>
          </cell>
          <cell r="N750">
            <v>1.48</v>
          </cell>
          <cell r="O750">
            <v>1.464</v>
          </cell>
          <cell r="P750">
            <v>1.464</v>
          </cell>
          <cell r="Q750">
            <v>0.54900000000000004</v>
          </cell>
          <cell r="R750">
            <v>0.54899999999999993</v>
          </cell>
          <cell r="S750">
            <v>0.54899999999999993</v>
          </cell>
          <cell r="T750">
            <v>2.1960000000000002</v>
          </cell>
          <cell r="U750">
            <v>2.1959999999999997</v>
          </cell>
          <cell r="V750">
            <v>2.1959999999999997</v>
          </cell>
        </row>
        <row r="751">
          <cell r="B751" t="str">
            <v>A</v>
          </cell>
          <cell r="C751" t="str">
            <v>VCHARP8X160</v>
          </cell>
          <cell r="D751">
            <v>4</v>
          </cell>
          <cell r="E751" t="str">
            <v>VIS CHARPENTE 8X160 INOX A2 TX 40</v>
          </cell>
          <cell r="F751">
            <v>0.78</v>
          </cell>
          <cell r="H751" t="str">
            <v>VCHARP8X160</v>
          </cell>
          <cell r="I751">
            <v>1.05</v>
          </cell>
          <cell r="J751">
            <v>1</v>
          </cell>
          <cell r="K751">
            <v>1.05</v>
          </cell>
          <cell r="L751">
            <v>1.0529999999999999</v>
          </cell>
          <cell r="M751">
            <v>1.0529999999999999</v>
          </cell>
          <cell r="N751">
            <v>4.2</v>
          </cell>
          <cell r="O751">
            <v>4.2119999999999997</v>
          </cell>
          <cell r="P751">
            <v>4.2119999999999997</v>
          </cell>
          <cell r="Q751">
            <v>0.78</v>
          </cell>
          <cell r="R751">
            <v>1.5794999999999999</v>
          </cell>
          <cell r="S751">
            <v>1.5794999999999999</v>
          </cell>
          <cell r="T751">
            <v>3.12</v>
          </cell>
          <cell r="U751">
            <v>6.3179999999999996</v>
          </cell>
          <cell r="V751">
            <v>6.3179999999999996</v>
          </cell>
        </row>
        <row r="752">
          <cell r="B752" t="str">
            <v>A</v>
          </cell>
          <cell r="C752">
            <v>8210603018</v>
          </cell>
          <cell r="D752">
            <v>16</v>
          </cell>
          <cell r="E752" t="str">
            <v>VIS PENTURE 6X30 T30 INOX  A2</v>
          </cell>
          <cell r="F752">
            <v>6.8000000000000005E-2</v>
          </cell>
          <cell r="H752">
            <v>8210603018</v>
          </cell>
          <cell r="I752">
            <v>0.11</v>
          </cell>
          <cell r="J752">
            <v>1</v>
          </cell>
          <cell r="K752">
            <v>0.11</v>
          </cell>
          <cell r="L752">
            <v>0.108</v>
          </cell>
          <cell r="M752">
            <v>0.108</v>
          </cell>
          <cell r="N752">
            <v>1.76</v>
          </cell>
          <cell r="O752">
            <v>1.728</v>
          </cell>
          <cell r="P752">
            <v>1.728</v>
          </cell>
          <cell r="Q752">
            <v>6.8000000000000005E-2</v>
          </cell>
          <cell r="R752">
            <v>0.16200000000000001</v>
          </cell>
          <cell r="S752">
            <v>0.16200000000000001</v>
          </cell>
          <cell r="T752">
            <v>1.0880000000000001</v>
          </cell>
          <cell r="U752">
            <v>2.5920000000000001</v>
          </cell>
          <cell r="V752">
            <v>2.5920000000000001</v>
          </cell>
        </row>
        <row r="753">
          <cell r="B753" t="str">
            <v>A</v>
          </cell>
          <cell r="C753">
            <v>8210707018</v>
          </cell>
          <cell r="D753">
            <v>37</v>
          </cell>
          <cell r="E753" t="str">
            <v>VIS PENTURE TORX T30 INOX A2 7X70</v>
          </cell>
          <cell r="F753">
            <v>0.158</v>
          </cell>
          <cell r="H753">
            <v>8210707018</v>
          </cell>
          <cell r="I753">
            <v>0.11</v>
          </cell>
          <cell r="J753">
            <v>1</v>
          </cell>
          <cell r="K753">
            <v>0.11</v>
          </cell>
          <cell r="L753">
            <v>0.1056</v>
          </cell>
          <cell r="M753">
            <v>0.1056</v>
          </cell>
          <cell r="N753">
            <v>4.07</v>
          </cell>
          <cell r="O753">
            <v>3.9072</v>
          </cell>
          <cell r="P753">
            <v>3.9072</v>
          </cell>
          <cell r="Q753">
            <v>0.12</v>
          </cell>
          <cell r="R753">
            <v>0.15839999999999999</v>
          </cell>
          <cell r="S753">
            <v>0.15839999999999999</v>
          </cell>
          <cell r="T753">
            <v>4.4399999999999995</v>
          </cell>
          <cell r="U753">
            <v>5.8607999999999993</v>
          </cell>
          <cell r="V753">
            <v>5.8607999999999993</v>
          </cell>
        </row>
        <row r="754">
          <cell r="B754" t="str">
            <v>A</v>
          </cell>
          <cell r="C754" t="str">
            <v>C501151800</v>
          </cell>
          <cell r="D754">
            <v>5.5</v>
          </cell>
          <cell r="E754" t="str">
            <v>BASTAINGS 50X115 (1.80 ML)</v>
          </cell>
          <cell r="F754">
            <v>13.19</v>
          </cell>
          <cell r="H754" t="str">
            <v>C501151800</v>
          </cell>
          <cell r="I754">
            <v>14.87</v>
          </cell>
          <cell r="J754">
            <v>1.8</v>
          </cell>
          <cell r="K754">
            <v>8.2611111111111111</v>
          </cell>
          <cell r="L754">
            <v>8.26</v>
          </cell>
          <cell r="M754">
            <v>10.92</v>
          </cell>
          <cell r="N754">
            <v>45.43611111111111</v>
          </cell>
          <cell r="O754">
            <v>45.43</v>
          </cell>
          <cell r="P754">
            <v>60.06</v>
          </cell>
          <cell r="Q754">
            <v>13.19</v>
          </cell>
          <cell r="R754">
            <v>12.39</v>
          </cell>
          <cell r="S754">
            <v>16.38</v>
          </cell>
          <cell r="T754">
            <v>72.545000000000002</v>
          </cell>
          <cell r="U754">
            <v>68.14500000000001</v>
          </cell>
          <cell r="V754">
            <v>90.089999999999989</v>
          </cell>
        </row>
        <row r="755">
          <cell r="B755" t="str">
            <v>A</v>
          </cell>
          <cell r="C755" t="str">
            <v>C70701800</v>
          </cell>
          <cell r="D755">
            <v>13.89</v>
          </cell>
          <cell r="E755" t="str">
            <v>CHEVRON 70X70 1.80 ML</v>
          </cell>
          <cell r="F755">
            <v>11.27</v>
          </cell>
          <cell r="H755" t="str">
            <v>C70701800</v>
          </cell>
          <cell r="I755">
            <v>7.05</v>
          </cell>
          <cell r="J755">
            <v>1</v>
          </cell>
          <cell r="K755">
            <v>7.05</v>
          </cell>
          <cell r="L755">
            <v>7.05</v>
          </cell>
          <cell r="M755">
            <v>7.4</v>
          </cell>
          <cell r="N755">
            <v>97.924499999999995</v>
          </cell>
          <cell r="O755">
            <v>97.924499999999995</v>
          </cell>
          <cell r="P755">
            <v>102.78600000000002</v>
          </cell>
          <cell r="Q755">
            <v>11.27</v>
          </cell>
          <cell r="R755">
            <v>8.8125</v>
          </cell>
          <cell r="S755">
            <v>9.25</v>
          </cell>
          <cell r="T755">
            <v>156.5403</v>
          </cell>
          <cell r="U755">
            <v>122.405625</v>
          </cell>
          <cell r="V755">
            <v>128.48250000000002</v>
          </cell>
        </row>
        <row r="756">
          <cell r="B756" t="str">
            <v>A</v>
          </cell>
          <cell r="C756" t="str">
            <v>CE403</v>
          </cell>
          <cell r="D756">
            <v>6</v>
          </cell>
          <cell r="E756" t="str">
            <v>CORNIERE ALU 40/40/3 ML</v>
          </cell>
          <cell r="F756">
            <v>7.55</v>
          </cell>
          <cell r="H756" t="str">
            <v>CE403</v>
          </cell>
          <cell r="I756">
            <v>3.32</v>
          </cell>
          <cell r="J756">
            <v>6.06</v>
          </cell>
          <cell r="K756">
            <v>0.54785478547854782</v>
          </cell>
          <cell r="L756">
            <v>3.29</v>
          </cell>
          <cell r="M756">
            <v>3.32</v>
          </cell>
          <cell r="N756">
            <v>3.2871287128712869</v>
          </cell>
          <cell r="O756">
            <v>19.740000000000002</v>
          </cell>
          <cell r="P756">
            <v>19.919999999999998</v>
          </cell>
          <cell r="Q756">
            <v>7.55</v>
          </cell>
          <cell r="R756">
            <v>8.2249999999999996</v>
          </cell>
          <cell r="S756">
            <v>8.2999999999999989</v>
          </cell>
          <cell r="T756">
            <v>45.3</v>
          </cell>
          <cell r="U756">
            <v>49.349999999999994</v>
          </cell>
          <cell r="V756">
            <v>49.8</v>
          </cell>
        </row>
        <row r="757">
          <cell r="B757" t="str">
            <v>A</v>
          </cell>
          <cell r="C757" t="str">
            <v>ECOPML</v>
          </cell>
          <cell r="D757">
            <v>3</v>
          </cell>
          <cell r="E757" t="str">
            <v>ECOPLANC AU ML</v>
          </cell>
          <cell r="F757">
            <v>10.98</v>
          </cell>
          <cell r="H757" t="str">
            <v>ECOPML</v>
          </cell>
          <cell r="I757">
            <v>7.32</v>
          </cell>
          <cell r="J757">
            <v>1</v>
          </cell>
          <cell r="K757">
            <v>7.32</v>
          </cell>
          <cell r="L757">
            <v>7.32</v>
          </cell>
          <cell r="M757">
            <v>7.9056000000000006</v>
          </cell>
          <cell r="N757">
            <v>21.96</v>
          </cell>
          <cell r="O757">
            <v>21.96</v>
          </cell>
          <cell r="P757">
            <v>23.716800000000003</v>
          </cell>
          <cell r="Q757">
            <v>10.98</v>
          </cell>
          <cell r="R757">
            <v>10.98</v>
          </cell>
          <cell r="S757">
            <v>11.858400000000001</v>
          </cell>
          <cell r="T757">
            <v>32.94</v>
          </cell>
          <cell r="U757">
            <v>32.94</v>
          </cell>
          <cell r="V757">
            <v>35.575200000000002</v>
          </cell>
        </row>
        <row r="758">
          <cell r="B758" t="str">
            <v>A</v>
          </cell>
          <cell r="C758" t="str">
            <v>EXPAN1515</v>
          </cell>
          <cell r="D758">
            <v>2</v>
          </cell>
          <cell r="E758" t="str">
            <v>RALLONGE PVC 200 X 1515 MM</v>
          </cell>
          <cell r="F758">
            <v>7.41</v>
          </cell>
          <cell r="H758" t="str">
            <v>EXPAN1515</v>
          </cell>
          <cell r="I758">
            <v>5.51</v>
          </cell>
          <cell r="J758">
            <v>1</v>
          </cell>
          <cell r="K758">
            <v>5.51</v>
          </cell>
          <cell r="L758">
            <v>5.5081000000000007</v>
          </cell>
          <cell r="M758">
            <v>5.5081000000000007</v>
          </cell>
          <cell r="N758">
            <v>11.02</v>
          </cell>
          <cell r="O758">
            <v>11.016200000000001</v>
          </cell>
          <cell r="P758">
            <v>11.016200000000001</v>
          </cell>
          <cell r="Q758">
            <v>7.41</v>
          </cell>
          <cell r="R758">
            <v>8.2621500000000019</v>
          </cell>
          <cell r="S758">
            <v>8.2621500000000019</v>
          </cell>
          <cell r="T758">
            <v>14.82</v>
          </cell>
          <cell r="U758">
            <v>16.524300000000004</v>
          </cell>
          <cell r="V758">
            <v>16.524300000000004</v>
          </cell>
        </row>
        <row r="759">
          <cell r="B759" t="str">
            <v>A</v>
          </cell>
          <cell r="C759" t="str">
            <v>EXPAN2110</v>
          </cell>
          <cell r="D759">
            <v>4</v>
          </cell>
          <cell r="E759" t="str">
            <v>RALLONGE PVC 200 X 2110 MM</v>
          </cell>
          <cell r="F759">
            <v>10.32</v>
          </cell>
          <cell r="H759" t="str">
            <v>EXPAN2110</v>
          </cell>
          <cell r="I759">
            <v>7.67</v>
          </cell>
          <cell r="J759">
            <v>1</v>
          </cell>
          <cell r="K759">
            <v>7.67</v>
          </cell>
          <cell r="L759">
            <v>7.6711999999999998</v>
          </cell>
          <cell r="M759">
            <v>7.6711999999999998</v>
          </cell>
          <cell r="N759">
            <v>30.68</v>
          </cell>
          <cell r="O759">
            <v>30.684799999999999</v>
          </cell>
          <cell r="P759">
            <v>30.684799999999999</v>
          </cell>
          <cell r="Q759">
            <v>10.32</v>
          </cell>
          <cell r="R759">
            <v>11.5068</v>
          </cell>
          <cell r="S759">
            <v>11.5068</v>
          </cell>
          <cell r="T759">
            <v>41.28</v>
          </cell>
          <cell r="U759">
            <v>46.027200000000001</v>
          </cell>
          <cell r="V759">
            <v>46.027200000000001</v>
          </cell>
        </row>
        <row r="760">
          <cell r="B760" t="str">
            <v>A</v>
          </cell>
          <cell r="C760" t="str">
            <v>MOAT</v>
          </cell>
          <cell r="D760">
            <v>5.8</v>
          </cell>
          <cell r="E760" t="str">
            <v>MAIN D'OEUVRE ATELIER</v>
          </cell>
          <cell r="F760">
            <v>75</v>
          </cell>
          <cell r="H760" t="str">
            <v>MOAT</v>
          </cell>
          <cell r="I760">
            <v>50</v>
          </cell>
          <cell r="J760">
            <v>1</v>
          </cell>
          <cell r="K760">
            <v>50</v>
          </cell>
          <cell r="L760">
            <v>50</v>
          </cell>
          <cell r="M760">
            <v>50</v>
          </cell>
          <cell r="N760">
            <v>290</v>
          </cell>
          <cell r="O760">
            <v>290</v>
          </cell>
          <cell r="P760">
            <v>290</v>
          </cell>
          <cell r="Q760">
            <v>75</v>
          </cell>
          <cell r="R760">
            <v>75</v>
          </cell>
          <cell r="S760">
            <v>75</v>
          </cell>
          <cell r="T760">
            <v>435</v>
          </cell>
          <cell r="U760">
            <v>435</v>
          </cell>
          <cell r="V760">
            <v>435</v>
          </cell>
        </row>
        <row r="761">
          <cell r="B761" t="str">
            <v>A</v>
          </cell>
          <cell r="C761" t="str">
            <v>PAN1515</v>
          </cell>
          <cell r="D761">
            <v>2</v>
          </cell>
          <cell r="E761" t="str">
            <v>PANNEAU PVC 1000 X 1515 MM</v>
          </cell>
          <cell r="F761">
            <v>32.450000000000003</v>
          </cell>
          <cell r="H761" t="str">
            <v>PAN1515</v>
          </cell>
          <cell r="I761">
            <v>24.12</v>
          </cell>
          <cell r="J761">
            <v>1</v>
          </cell>
          <cell r="K761">
            <v>24.12</v>
          </cell>
          <cell r="L761">
            <v>24.117449999999998</v>
          </cell>
          <cell r="M761">
            <v>24.117449999999998</v>
          </cell>
          <cell r="N761">
            <v>48.24</v>
          </cell>
          <cell r="O761">
            <v>48.234899999999996</v>
          </cell>
          <cell r="P761">
            <v>48.234899999999996</v>
          </cell>
          <cell r="Q761">
            <v>32.450000000000003</v>
          </cell>
          <cell r="R761">
            <v>36.176175000000001</v>
          </cell>
          <cell r="S761">
            <v>36.176175000000001</v>
          </cell>
          <cell r="T761">
            <v>64.900000000000006</v>
          </cell>
          <cell r="U761">
            <v>72.352350000000001</v>
          </cell>
          <cell r="V761">
            <v>72.352350000000001</v>
          </cell>
        </row>
        <row r="762">
          <cell r="B762" t="str">
            <v>A</v>
          </cell>
          <cell r="C762" t="str">
            <v>PAN2110</v>
          </cell>
          <cell r="D762">
            <v>4</v>
          </cell>
          <cell r="E762" t="str">
            <v>PANNEAU PVC 1000 X 2110 MM</v>
          </cell>
          <cell r="F762">
            <v>45.2</v>
          </cell>
          <cell r="H762" t="str">
            <v>PAN2110</v>
          </cell>
          <cell r="I762">
            <v>33.590000000000003</v>
          </cell>
          <cell r="J762">
            <v>1</v>
          </cell>
          <cell r="K762">
            <v>33.590000000000003</v>
          </cell>
          <cell r="L762">
            <v>33.594949999999997</v>
          </cell>
          <cell r="M762">
            <v>33.594949999999997</v>
          </cell>
          <cell r="N762">
            <v>134.36000000000001</v>
          </cell>
          <cell r="O762">
            <v>134.37979999999999</v>
          </cell>
          <cell r="P762">
            <v>134.37979999999999</v>
          </cell>
          <cell r="Q762">
            <v>45.2</v>
          </cell>
          <cell r="R762">
            <v>50.392424999999996</v>
          </cell>
          <cell r="S762">
            <v>50.392424999999996</v>
          </cell>
          <cell r="T762">
            <v>180.8</v>
          </cell>
          <cell r="U762">
            <v>201.56969999999998</v>
          </cell>
          <cell r="V762">
            <v>201.56969999999998</v>
          </cell>
        </row>
        <row r="763">
          <cell r="B763" t="str">
            <v>A</v>
          </cell>
          <cell r="C763" t="str">
            <v>PROFILH1515</v>
          </cell>
          <cell r="D763">
            <v>2</v>
          </cell>
          <cell r="E763" t="str">
            <v>PROFIL H 1515</v>
          </cell>
          <cell r="F763">
            <v>4.76</v>
          </cell>
          <cell r="H763" t="str">
            <v>PROFILH1515</v>
          </cell>
          <cell r="I763">
            <v>3.54</v>
          </cell>
          <cell r="J763">
            <v>1</v>
          </cell>
          <cell r="K763">
            <v>3.54</v>
          </cell>
          <cell r="L763">
            <v>3.5345499999999999</v>
          </cell>
          <cell r="M763">
            <v>3.5345499999999999</v>
          </cell>
          <cell r="N763">
            <v>7.08</v>
          </cell>
          <cell r="O763">
            <v>7.0690999999999997</v>
          </cell>
          <cell r="P763">
            <v>7.0690999999999997</v>
          </cell>
          <cell r="Q763">
            <v>4.76</v>
          </cell>
          <cell r="R763">
            <v>5.301825</v>
          </cell>
          <cell r="S763">
            <v>5.301825</v>
          </cell>
          <cell r="T763">
            <v>9.52</v>
          </cell>
          <cell r="U763">
            <v>10.60365</v>
          </cell>
          <cell r="V763">
            <v>10.60365</v>
          </cell>
        </row>
        <row r="764">
          <cell r="B764" t="str">
            <v>A</v>
          </cell>
          <cell r="C764" t="str">
            <v>PROFILH2110</v>
          </cell>
          <cell r="D764">
            <v>4</v>
          </cell>
          <cell r="E764" t="str">
            <v>PROFIL H 2110</v>
          </cell>
          <cell r="F764">
            <v>6.62</v>
          </cell>
          <cell r="H764" t="str">
            <v>PROFILH2110</v>
          </cell>
          <cell r="I764">
            <v>4.92</v>
          </cell>
          <cell r="J764">
            <v>1</v>
          </cell>
          <cell r="K764">
            <v>4.92</v>
          </cell>
          <cell r="L764">
            <v>4.9171500000000004</v>
          </cell>
          <cell r="M764">
            <v>4.9171500000000004</v>
          </cell>
          <cell r="N764">
            <v>19.68</v>
          </cell>
          <cell r="O764">
            <v>19.668600000000001</v>
          </cell>
          <cell r="P764">
            <v>19.668600000000001</v>
          </cell>
          <cell r="Q764">
            <v>6.62</v>
          </cell>
          <cell r="R764">
            <v>7.375725000000001</v>
          </cell>
          <cell r="S764">
            <v>7.375725000000001</v>
          </cell>
          <cell r="T764">
            <v>26.48</v>
          </cell>
          <cell r="U764">
            <v>29.502900000000004</v>
          </cell>
          <cell r="V764">
            <v>29.502900000000004</v>
          </cell>
        </row>
        <row r="765">
          <cell r="B765" t="str">
            <v>A</v>
          </cell>
          <cell r="C765" t="str">
            <v>T403</v>
          </cell>
          <cell r="D765">
            <v>8</v>
          </cell>
          <cell r="E765" t="str">
            <v>TE ALU 40/40/3 ML</v>
          </cell>
          <cell r="F765">
            <v>7.95</v>
          </cell>
          <cell r="H765" t="str">
            <v>T403</v>
          </cell>
          <cell r="I765">
            <v>3.29</v>
          </cell>
          <cell r="J765">
            <v>6.06</v>
          </cell>
          <cell r="K765">
            <v>0.54290429042904298</v>
          </cell>
          <cell r="L765">
            <v>3.29</v>
          </cell>
          <cell r="M765">
            <v>3.29</v>
          </cell>
          <cell r="N765">
            <v>4.3432343234323438</v>
          </cell>
          <cell r="O765">
            <v>26.32</v>
          </cell>
          <cell r="P765">
            <v>26.32</v>
          </cell>
          <cell r="Q765">
            <v>7.95</v>
          </cell>
          <cell r="R765">
            <v>8.2249999999999996</v>
          </cell>
          <cell r="S765">
            <v>8.2249999999999996</v>
          </cell>
          <cell r="T765">
            <v>63.6</v>
          </cell>
          <cell r="U765">
            <v>65.8</v>
          </cell>
          <cell r="V765">
            <v>65.8</v>
          </cell>
        </row>
        <row r="766">
          <cell r="B766" t="str">
            <v>PCG6EHA</v>
          </cell>
          <cell r="N766">
            <v>760.2781741474148</v>
          </cell>
          <cell r="O766">
            <v>798.08730000000014</v>
          </cell>
          <cell r="P766">
            <v>819.51560000000018</v>
          </cell>
          <cell r="T766">
            <v>1210.8792999999998</v>
          </cell>
          <cell r="U766">
            <v>1218.6932249999998</v>
          </cell>
          <cell r="V766">
            <v>1249.8002999999999</v>
          </cell>
        </row>
        <row r="767">
          <cell r="B767" t="str">
            <v>B36</v>
          </cell>
          <cell r="C767" t="str">
            <v>C70701800</v>
          </cell>
          <cell r="D767">
            <v>0.2</v>
          </cell>
          <cell r="E767" t="str">
            <v>CHEVRON 70X70 1.80 ML</v>
          </cell>
          <cell r="F767">
            <v>11.27</v>
          </cell>
          <cell r="H767" t="str">
            <v>C70701800</v>
          </cell>
          <cell r="I767">
            <v>7.05</v>
          </cell>
          <cell r="J767">
            <v>1</v>
          </cell>
          <cell r="K767">
            <v>7.05</v>
          </cell>
          <cell r="L767">
            <v>7.05</v>
          </cell>
          <cell r="M767">
            <v>7.4</v>
          </cell>
          <cell r="N767">
            <v>1.4100000000000001</v>
          </cell>
          <cell r="O767">
            <v>1.4100000000000001</v>
          </cell>
          <cell r="P767">
            <v>1.4800000000000002</v>
          </cell>
          <cell r="Q767">
            <v>11.27</v>
          </cell>
          <cell r="R767">
            <v>8.8125</v>
          </cell>
          <cell r="S767">
            <v>9.25</v>
          </cell>
          <cell r="T767">
            <v>2.254</v>
          </cell>
          <cell r="U767">
            <v>1.7625000000000002</v>
          </cell>
          <cell r="V767">
            <v>1.85</v>
          </cell>
        </row>
        <row r="768">
          <cell r="B768" t="str">
            <v>B36</v>
          </cell>
          <cell r="C768" t="str">
            <v>MOAT</v>
          </cell>
          <cell r="D768">
            <v>0.03</v>
          </cell>
          <cell r="E768" t="str">
            <v>MAIN D'OEUVRE ATELIER</v>
          </cell>
          <cell r="F768">
            <v>75</v>
          </cell>
          <cell r="H768" t="str">
            <v>MOAT</v>
          </cell>
          <cell r="I768">
            <v>50</v>
          </cell>
          <cell r="J768">
            <v>1</v>
          </cell>
          <cell r="K768">
            <v>50</v>
          </cell>
          <cell r="L768">
            <v>50</v>
          </cell>
          <cell r="M768">
            <v>50</v>
          </cell>
          <cell r="N768">
            <v>1.5</v>
          </cell>
          <cell r="O768">
            <v>1.5</v>
          </cell>
          <cell r="P768">
            <v>1.5</v>
          </cell>
          <cell r="Q768">
            <v>75</v>
          </cell>
          <cell r="R768">
            <v>75</v>
          </cell>
          <cell r="S768">
            <v>75</v>
          </cell>
          <cell r="T768">
            <v>2.25</v>
          </cell>
          <cell r="U768">
            <v>2.25</v>
          </cell>
          <cell r="V768">
            <v>2.25</v>
          </cell>
        </row>
        <row r="769">
          <cell r="B769" t="str">
            <v>C7070LB36</v>
          </cell>
          <cell r="N769">
            <v>2.91</v>
          </cell>
          <cell r="O769">
            <v>2.91</v>
          </cell>
          <cell r="P769">
            <v>2.9800000000000004</v>
          </cell>
          <cell r="T769">
            <v>4.5039999999999996</v>
          </cell>
          <cell r="U769">
            <v>4.0125000000000002</v>
          </cell>
          <cell r="V769">
            <v>4.0999999999999996</v>
          </cell>
        </row>
        <row r="770">
          <cell r="B770" t="str">
            <v/>
          </cell>
          <cell r="C770">
            <v>8412602518</v>
          </cell>
          <cell r="D770">
            <v>2</v>
          </cell>
          <cell r="E770" t="str">
            <v>VIS METAUX  A2 TH M6X25</v>
          </cell>
          <cell r="F770">
            <v>0.05</v>
          </cell>
          <cell r="H770">
            <v>8412602518</v>
          </cell>
          <cell r="I770">
            <v>7.04</v>
          </cell>
          <cell r="J770">
            <v>200</v>
          </cell>
          <cell r="K770">
            <v>3.5200000000000002E-2</v>
          </cell>
          <cell r="L770">
            <v>3.5200000000000002E-2</v>
          </cell>
          <cell r="M770">
            <v>3.5200000000000002E-2</v>
          </cell>
          <cell r="N770">
            <v>7.0400000000000004E-2</v>
          </cell>
          <cell r="O770">
            <v>7.0400000000000004E-2</v>
          </cell>
          <cell r="P770">
            <v>7.0400000000000004E-2</v>
          </cell>
          <cell r="Q770">
            <v>0.05</v>
          </cell>
          <cell r="R770">
            <v>5.28E-2</v>
          </cell>
          <cell r="S770">
            <v>5.28E-2</v>
          </cell>
          <cell r="T770">
            <v>0.1</v>
          </cell>
          <cell r="U770">
            <v>0.1056</v>
          </cell>
          <cell r="V770">
            <v>0.1056</v>
          </cell>
        </row>
        <row r="771">
          <cell r="B771" t="str">
            <v/>
          </cell>
          <cell r="C771">
            <v>8434000618</v>
          </cell>
          <cell r="D771">
            <v>2</v>
          </cell>
          <cell r="E771" t="str">
            <v>ECROU FREIN A2 M6 WAX</v>
          </cell>
          <cell r="F771">
            <v>0.02</v>
          </cell>
          <cell r="H771">
            <v>8434000618</v>
          </cell>
          <cell r="I771">
            <v>8.3000000000000007</v>
          </cell>
          <cell r="J771">
            <v>500</v>
          </cell>
          <cell r="K771">
            <v>1.66E-2</v>
          </cell>
          <cell r="L771">
            <v>1.66E-2</v>
          </cell>
          <cell r="M771">
            <v>1.66E-2</v>
          </cell>
          <cell r="N771">
            <v>3.32E-2</v>
          </cell>
          <cell r="O771">
            <v>3.32E-2</v>
          </cell>
          <cell r="P771">
            <v>3.32E-2</v>
          </cell>
          <cell r="Q771">
            <v>0.02</v>
          </cell>
          <cell r="R771">
            <v>2.0750000000000001E-2</v>
          </cell>
          <cell r="S771">
            <v>2.0750000000000001E-2</v>
          </cell>
          <cell r="T771">
            <v>0.04</v>
          </cell>
          <cell r="U771">
            <v>4.1500000000000002E-2</v>
          </cell>
          <cell r="V771">
            <v>4.1500000000000002E-2</v>
          </cell>
        </row>
        <row r="772">
          <cell r="B772" t="str">
            <v/>
          </cell>
          <cell r="C772" t="str">
            <v>RTCALE</v>
          </cell>
          <cell r="D772">
            <v>29</v>
          </cell>
          <cell r="E772" t="str">
            <v>CALE CAOUTCHOUC BRUT 8 X 90</v>
          </cell>
          <cell r="F772">
            <v>0.8</v>
          </cell>
          <cell r="H772" t="str">
            <v>RTCALE</v>
          </cell>
          <cell r="I772">
            <v>0.52</v>
          </cell>
          <cell r="J772">
            <v>1</v>
          </cell>
          <cell r="K772">
            <v>0.52</v>
          </cell>
          <cell r="L772">
            <v>0.51800000000000002</v>
          </cell>
          <cell r="M772">
            <v>0.51800000000000002</v>
          </cell>
          <cell r="N772">
            <v>15.08</v>
          </cell>
          <cell r="O772">
            <v>15.022</v>
          </cell>
          <cell r="P772">
            <v>15.022</v>
          </cell>
          <cell r="Q772">
            <v>0.8</v>
          </cell>
          <cell r="R772">
            <v>0.77700000000000002</v>
          </cell>
          <cell r="S772">
            <v>0.77700000000000002</v>
          </cell>
          <cell r="T772">
            <v>23.200000000000003</v>
          </cell>
          <cell r="U772">
            <v>22.533000000000001</v>
          </cell>
          <cell r="V772">
            <v>22.533000000000001</v>
          </cell>
        </row>
        <row r="773">
          <cell r="B773" t="str">
            <v/>
          </cell>
          <cell r="C773">
            <v>8710605018</v>
          </cell>
          <cell r="D773">
            <v>2</v>
          </cell>
          <cell r="E773" t="str">
            <v>VIS PENTURE 6X50 T30 INOX  A2</v>
          </cell>
          <cell r="F773">
            <v>0.3</v>
          </cell>
          <cell r="H773">
            <v>8710605018</v>
          </cell>
          <cell r="I773">
            <v>0.11</v>
          </cell>
          <cell r="J773">
            <v>1</v>
          </cell>
          <cell r="K773">
            <v>0.11</v>
          </cell>
          <cell r="L773">
            <v>0.108</v>
          </cell>
          <cell r="M773">
            <v>0.108</v>
          </cell>
          <cell r="N773">
            <v>0.22</v>
          </cell>
          <cell r="O773">
            <v>0.216</v>
          </cell>
          <cell r="P773">
            <v>0.216</v>
          </cell>
          <cell r="Q773">
            <v>0.3</v>
          </cell>
          <cell r="R773">
            <v>0.16200000000000001</v>
          </cell>
          <cell r="S773">
            <v>0.16200000000000001</v>
          </cell>
          <cell r="T773">
            <v>0.6</v>
          </cell>
          <cell r="U773">
            <v>0.32400000000000001</v>
          </cell>
          <cell r="V773">
            <v>0.32400000000000001</v>
          </cell>
        </row>
        <row r="774">
          <cell r="B774" t="str">
            <v/>
          </cell>
          <cell r="C774">
            <v>8110608018</v>
          </cell>
          <cell r="D774">
            <v>100</v>
          </cell>
          <cell r="E774" t="str">
            <v>VIS CHARPENTE 6X80 INOX  A2 TORX T25</v>
          </cell>
          <cell r="F774">
            <v>0.28199999999999997</v>
          </cell>
          <cell r="H774">
            <v>8110608018</v>
          </cell>
          <cell r="I774">
            <v>0.17</v>
          </cell>
          <cell r="J774">
            <v>1</v>
          </cell>
          <cell r="K774">
            <v>0.17</v>
          </cell>
          <cell r="L774">
            <v>0.16700000000000001</v>
          </cell>
          <cell r="M774">
            <v>0.16700000000000001</v>
          </cell>
          <cell r="N774">
            <v>17</v>
          </cell>
          <cell r="O774">
            <v>16.7</v>
          </cell>
          <cell r="P774">
            <v>16.7</v>
          </cell>
          <cell r="Q774">
            <v>0.28199999999999997</v>
          </cell>
          <cell r="R774">
            <v>0.2505</v>
          </cell>
          <cell r="S774">
            <v>0.2505</v>
          </cell>
          <cell r="T774">
            <v>28.199999999999996</v>
          </cell>
          <cell r="U774">
            <v>25.05</v>
          </cell>
          <cell r="V774">
            <v>25.05</v>
          </cell>
        </row>
        <row r="775">
          <cell r="B775" t="str">
            <v/>
          </cell>
          <cell r="C775" t="str">
            <v>VCHARP8X140</v>
          </cell>
          <cell r="D775">
            <v>4</v>
          </cell>
          <cell r="E775" t="str">
            <v>VIS CHARPENTE 8X140 INOX A2 TX40</v>
          </cell>
          <cell r="F775">
            <v>0.54900000000000004</v>
          </cell>
          <cell r="H775" t="str">
            <v>VCHARP8X140</v>
          </cell>
          <cell r="I775">
            <v>0.37</v>
          </cell>
          <cell r="J775">
            <v>1</v>
          </cell>
          <cell r="K775">
            <v>0.37</v>
          </cell>
          <cell r="L775">
            <v>0.36599999999999999</v>
          </cell>
          <cell r="M775">
            <v>0.36599999999999999</v>
          </cell>
          <cell r="N775">
            <v>1.48</v>
          </cell>
          <cell r="O775">
            <v>1.464</v>
          </cell>
          <cell r="P775">
            <v>1.464</v>
          </cell>
          <cell r="Q775">
            <v>0.54900000000000004</v>
          </cell>
          <cell r="R775">
            <v>0.54899999999999993</v>
          </cell>
          <cell r="S775">
            <v>0.54899999999999993</v>
          </cell>
          <cell r="T775">
            <v>2.1960000000000002</v>
          </cell>
          <cell r="U775">
            <v>2.1959999999999997</v>
          </cell>
          <cell r="V775">
            <v>2.1959999999999997</v>
          </cell>
        </row>
        <row r="776">
          <cell r="B776" t="str">
            <v/>
          </cell>
          <cell r="C776" t="str">
            <v>VCHARP8X160</v>
          </cell>
          <cell r="D776">
            <v>4</v>
          </cell>
          <cell r="E776" t="str">
            <v>VIS CHARPENTE 8X160 INOX A2 TX 40</v>
          </cell>
          <cell r="F776">
            <v>0.78</v>
          </cell>
          <cell r="H776" t="str">
            <v>VCHARP8X160</v>
          </cell>
          <cell r="I776">
            <v>1.05</v>
          </cell>
          <cell r="J776">
            <v>1</v>
          </cell>
          <cell r="K776">
            <v>1.05</v>
          </cell>
          <cell r="L776">
            <v>1.0529999999999999</v>
          </cell>
          <cell r="M776">
            <v>1.0529999999999999</v>
          </cell>
          <cell r="N776">
            <v>4.2</v>
          </cell>
          <cell r="O776">
            <v>4.2119999999999997</v>
          </cell>
          <cell r="P776">
            <v>4.2119999999999997</v>
          </cell>
          <cell r="Q776">
            <v>0.78</v>
          </cell>
          <cell r="R776">
            <v>1.5794999999999999</v>
          </cell>
          <cell r="S776">
            <v>1.5794999999999999</v>
          </cell>
          <cell r="T776">
            <v>3.12</v>
          </cell>
          <cell r="U776">
            <v>6.3179999999999996</v>
          </cell>
          <cell r="V776">
            <v>6.3179999999999996</v>
          </cell>
        </row>
        <row r="777">
          <cell r="B777" t="str">
            <v/>
          </cell>
          <cell r="C777" t="str">
            <v>C501151800</v>
          </cell>
          <cell r="D777">
            <v>2.34</v>
          </cell>
          <cell r="E777" t="str">
            <v>BASTAINGS 50X115 (1.80 ML)</v>
          </cell>
          <cell r="F777">
            <v>13.19</v>
          </cell>
          <cell r="H777" t="str">
            <v>C501151800</v>
          </cell>
          <cell r="I777">
            <v>14.87</v>
          </cell>
          <cell r="J777">
            <v>1.8</v>
          </cell>
          <cell r="K777">
            <v>8.2611111111111111</v>
          </cell>
          <cell r="L777">
            <v>8.26</v>
          </cell>
          <cell r="M777">
            <v>10.92</v>
          </cell>
          <cell r="N777">
            <v>19.331</v>
          </cell>
          <cell r="O777">
            <v>19.328399999999998</v>
          </cell>
          <cell r="P777">
            <v>25.552799999999998</v>
          </cell>
          <cell r="Q777">
            <v>13.19</v>
          </cell>
          <cell r="R777">
            <v>12.39</v>
          </cell>
          <cell r="S777">
            <v>16.38</v>
          </cell>
          <cell r="T777">
            <v>30.864599999999996</v>
          </cell>
          <cell r="U777">
            <v>28.992599999999999</v>
          </cell>
          <cell r="V777">
            <v>38.329199999999993</v>
          </cell>
        </row>
        <row r="778">
          <cell r="B778" t="str">
            <v/>
          </cell>
          <cell r="C778" t="str">
            <v>C70701800</v>
          </cell>
          <cell r="D778">
            <v>11.6</v>
          </cell>
          <cell r="E778" t="str">
            <v>CHEVRON 70X70 1.80 ML</v>
          </cell>
          <cell r="F778">
            <v>11.27</v>
          </cell>
          <cell r="H778" t="str">
            <v>C70701800</v>
          </cell>
          <cell r="I778">
            <v>7.05</v>
          </cell>
          <cell r="J778">
            <v>1</v>
          </cell>
          <cell r="K778">
            <v>7.05</v>
          </cell>
          <cell r="L778">
            <v>7.05</v>
          </cell>
          <cell r="M778">
            <v>7.4</v>
          </cell>
          <cell r="N778">
            <v>81.78</v>
          </cell>
          <cell r="O778">
            <v>81.78</v>
          </cell>
          <cell r="P778">
            <v>85.84</v>
          </cell>
          <cell r="Q778">
            <v>11.27</v>
          </cell>
          <cell r="R778">
            <v>8.8125</v>
          </cell>
          <cell r="S778">
            <v>9.25</v>
          </cell>
          <cell r="T778">
            <v>130.732</v>
          </cell>
          <cell r="U778">
            <v>102.22499999999999</v>
          </cell>
          <cell r="V778">
            <v>107.3</v>
          </cell>
        </row>
        <row r="779">
          <cell r="B779" t="str">
            <v/>
          </cell>
          <cell r="C779" t="str">
            <v>CE403</v>
          </cell>
          <cell r="D779">
            <v>4.9800000000000004</v>
          </cell>
          <cell r="E779" t="str">
            <v>CORNIERE ALU 40/40/3 ML</v>
          </cell>
          <cell r="F779">
            <v>7.55</v>
          </cell>
          <cell r="H779" t="str">
            <v>CE403</v>
          </cell>
          <cell r="I779">
            <v>3.32</v>
          </cell>
          <cell r="J779">
            <v>6.06</v>
          </cell>
          <cell r="K779">
            <v>0.54785478547854782</v>
          </cell>
          <cell r="L779">
            <v>3.29</v>
          </cell>
          <cell r="M779">
            <v>3.32</v>
          </cell>
          <cell r="N779">
            <v>2.7283168316831685</v>
          </cell>
          <cell r="O779">
            <v>16.3842</v>
          </cell>
          <cell r="P779">
            <v>16.5336</v>
          </cell>
          <cell r="Q779">
            <v>7.55</v>
          </cell>
          <cell r="R779">
            <v>8.2249999999999996</v>
          </cell>
          <cell r="S779">
            <v>8.2999999999999989</v>
          </cell>
          <cell r="T779">
            <v>37.599000000000004</v>
          </cell>
          <cell r="U779">
            <v>40.960500000000003</v>
          </cell>
          <cell r="V779">
            <v>41.333999999999996</v>
          </cell>
        </row>
        <row r="780">
          <cell r="B780" t="str">
            <v/>
          </cell>
          <cell r="C780" t="str">
            <v>ECOP2.5</v>
          </cell>
          <cell r="D780">
            <v>1</v>
          </cell>
          <cell r="E780" t="str">
            <v>ECOPLANC 2M50</v>
          </cell>
          <cell r="F780">
            <v>26.09</v>
          </cell>
          <cell r="H780" t="str">
            <v>ECOP2.5</v>
          </cell>
          <cell r="I780">
            <v>18.27</v>
          </cell>
          <cell r="J780">
            <v>1</v>
          </cell>
          <cell r="K780">
            <v>18.27</v>
          </cell>
          <cell r="L780">
            <v>18.27</v>
          </cell>
          <cell r="M780">
            <v>19.7316</v>
          </cell>
          <cell r="N780">
            <v>18.27</v>
          </cell>
          <cell r="O780">
            <v>18.27</v>
          </cell>
          <cell r="P780">
            <v>19.7316</v>
          </cell>
          <cell r="Q780">
            <v>26.09</v>
          </cell>
          <cell r="R780">
            <v>27.405000000000001</v>
          </cell>
          <cell r="S780">
            <v>29.5974</v>
          </cell>
          <cell r="T780">
            <v>26.09</v>
          </cell>
          <cell r="U780">
            <v>27.405000000000001</v>
          </cell>
          <cell r="V780">
            <v>29.5974</v>
          </cell>
        </row>
        <row r="781">
          <cell r="B781" t="str">
            <v/>
          </cell>
          <cell r="C781" t="str">
            <v>MOAT</v>
          </cell>
          <cell r="D781">
            <v>5.94</v>
          </cell>
          <cell r="E781" t="str">
            <v>MAIN D'OEUVRE ATELIER</v>
          </cell>
          <cell r="F781">
            <v>75</v>
          </cell>
          <cell r="H781" t="str">
            <v>MOAT</v>
          </cell>
          <cell r="I781">
            <v>50</v>
          </cell>
          <cell r="J781">
            <v>1</v>
          </cell>
          <cell r="K781">
            <v>50</v>
          </cell>
          <cell r="L781">
            <v>50</v>
          </cell>
          <cell r="M781">
            <v>50</v>
          </cell>
          <cell r="N781">
            <v>297</v>
          </cell>
          <cell r="O781">
            <v>297</v>
          </cell>
          <cell r="P781">
            <v>297</v>
          </cell>
          <cell r="Q781">
            <v>75</v>
          </cell>
          <cell r="R781">
            <v>75</v>
          </cell>
          <cell r="S781">
            <v>75</v>
          </cell>
          <cell r="T781">
            <v>445.50000000000006</v>
          </cell>
          <cell r="U781">
            <v>445.50000000000006</v>
          </cell>
          <cell r="V781">
            <v>445.50000000000006</v>
          </cell>
        </row>
        <row r="782">
          <cell r="B782" t="str">
            <v/>
          </cell>
          <cell r="C782" t="str">
            <v>PAN2110</v>
          </cell>
          <cell r="D782">
            <v>4</v>
          </cell>
          <cell r="E782" t="str">
            <v>PANNEAU PVC 1000 X 2110 MM</v>
          </cell>
          <cell r="F782">
            <v>45.2</v>
          </cell>
          <cell r="H782" t="str">
            <v>PAN2110</v>
          </cell>
          <cell r="I782">
            <v>33.590000000000003</v>
          </cell>
          <cell r="J782">
            <v>1</v>
          </cell>
          <cell r="K782">
            <v>33.590000000000003</v>
          </cell>
          <cell r="L782">
            <v>33.594949999999997</v>
          </cell>
          <cell r="M782">
            <v>33.594949999999997</v>
          </cell>
          <cell r="N782">
            <v>134.36000000000001</v>
          </cell>
          <cell r="O782">
            <v>134.37979999999999</v>
          </cell>
          <cell r="P782">
            <v>134.37979999999999</v>
          </cell>
          <cell r="Q782">
            <v>45.2</v>
          </cell>
          <cell r="R782">
            <v>50.392424999999996</v>
          </cell>
          <cell r="S782">
            <v>50.392424999999996</v>
          </cell>
          <cell r="T782">
            <v>180.8</v>
          </cell>
          <cell r="U782">
            <v>201.56969999999998</v>
          </cell>
          <cell r="V782">
            <v>201.56969999999998</v>
          </cell>
        </row>
        <row r="783">
          <cell r="B783" t="str">
            <v/>
          </cell>
          <cell r="C783" t="str">
            <v>PAN2505</v>
          </cell>
          <cell r="D783">
            <v>2</v>
          </cell>
          <cell r="E783" t="str">
            <v>PANNEAU PVC 1000 X 2505 MM</v>
          </cell>
          <cell r="F783">
            <v>53.66</v>
          </cell>
          <cell r="H783" t="str">
            <v>PAN2505</v>
          </cell>
          <cell r="I783">
            <v>39.880000000000003</v>
          </cell>
          <cell r="J783">
            <v>1</v>
          </cell>
          <cell r="K783">
            <v>39.880000000000003</v>
          </cell>
          <cell r="L783">
            <v>39.883550000000007</v>
          </cell>
          <cell r="M783">
            <v>39.883550000000007</v>
          </cell>
          <cell r="N783">
            <v>79.760000000000005</v>
          </cell>
          <cell r="O783">
            <v>79.767100000000013</v>
          </cell>
          <cell r="P783">
            <v>79.767100000000013</v>
          </cell>
          <cell r="Q783">
            <v>53.66</v>
          </cell>
          <cell r="R783">
            <v>59.825325000000007</v>
          </cell>
          <cell r="S783">
            <v>59.825325000000007</v>
          </cell>
          <cell r="T783">
            <v>107.32</v>
          </cell>
          <cell r="U783">
            <v>119.65065000000001</v>
          </cell>
          <cell r="V783">
            <v>119.65065000000001</v>
          </cell>
        </row>
        <row r="784">
          <cell r="B784" t="str">
            <v/>
          </cell>
          <cell r="C784" t="str">
            <v>T403</v>
          </cell>
          <cell r="D784">
            <v>7.96</v>
          </cell>
          <cell r="E784" t="str">
            <v>TE ALU 40/40/3 ML</v>
          </cell>
          <cell r="F784">
            <v>7.95</v>
          </cell>
          <cell r="H784" t="str">
            <v>T403</v>
          </cell>
          <cell r="I784">
            <v>3.29</v>
          </cell>
          <cell r="J784">
            <v>6.06</v>
          </cell>
          <cell r="K784">
            <v>0.54290429042904298</v>
          </cell>
          <cell r="L784">
            <v>3.29</v>
          </cell>
          <cell r="M784">
            <v>3.29</v>
          </cell>
          <cell r="N784">
            <v>4.321518151815182</v>
          </cell>
          <cell r="O784">
            <v>26.188400000000001</v>
          </cell>
          <cell r="P784">
            <v>26.188400000000001</v>
          </cell>
          <cell r="Q784">
            <v>7.95</v>
          </cell>
          <cell r="R784">
            <v>8.2249999999999996</v>
          </cell>
          <cell r="S784">
            <v>8.2249999999999996</v>
          </cell>
          <cell r="T784">
            <v>63.282000000000004</v>
          </cell>
          <cell r="U784">
            <v>65.471000000000004</v>
          </cell>
          <cell r="V784">
            <v>65.471000000000004</v>
          </cell>
        </row>
        <row r="785">
          <cell r="B785" t="str">
            <v>PCG5EH</v>
          </cell>
          <cell r="N785">
            <v>675.63443498349841</v>
          </cell>
          <cell r="O785">
            <v>710.81550000000004</v>
          </cell>
          <cell r="P785">
            <v>722.71090000000004</v>
          </cell>
          <cell r="T785">
            <v>1079.6435999999999</v>
          </cell>
          <cell r="U785">
            <v>1088.3425500000001</v>
          </cell>
          <cell r="V785">
            <v>1105.32005</v>
          </cell>
        </row>
        <row r="786">
          <cell r="B786" t="str">
            <v/>
          </cell>
          <cell r="C786">
            <v>8412602518</v>
          </cell>
          <cell r="D786">
            <v>4</v>
          </cell>
          <cell r="E786" t="str">
            <v>VIS METAUX  A2 TH M6X25</v>
          </cell>
          <cell r="F786">
            <v>0.05</v>
          </cell>
          <cell r="H786">
            <v>8412602518</v>
          </cell>
          <cell r="I786">
            <v>7.04</v>
          </cell>
          <cell r="J786">
            <v>200</v>
          </cell>
          <cell r="K786">
            <v>3.5200000000000002E-2</v>
          </cell>
          <cell r="L786">
            <v>3.5200000000000002E-2</v>
          </cell>
          <cell r="M786">
            <v>3.5200000000000002E-2</v>
          </cell>
          <cell r="N786">
            <v>0.14080000000000001</v>
          </cell>
          <cell r="O786">
            <v>0.14080000000000001</v>
          </cell>
          <cell r="P786">
            <v>0.14080000000000001</v>
          </cell>
          <cell r="Q786">
            <v>0.05</v>
          </cell>
          <cell r="R786">
            <v>5.28E-2</v>
          </cell>
          <cell r="S786">
            <v>5.28E-2</v>
          </cell>
          <cell r="T786">
            <v>0.2</v>
          </cell>
          <cell r="U786">
            <v>0.2112</v>
          </cell>
          <cell r="V786">
            <v>0.2112</v>
          </cell>
        </row>
        <row r="787">
          <cell r="B787" t="str">
            <v/>
          </cell>
          <cell r="C787">
            <v>8434000618</v>
          </cell>
          <cell r="D787">
            <v>4</v>
          </cell>
          <cell r="E787" t="str">
            <v>ECROU FREIN A2 M6 WAX</v>
          </cell>
          <cell r="F787">
            <v>0.02</v>
          </cell>
          <cell r="H787">
            <v>8434000618</v>
          </cell>
          <cell r="I787">
            <v>8.3000000000000007</v>
          </cell>
          <cell r="J787">
            <v>500</v>
          </cell>
          <cell r="K787">
            <v>1.66E-2</v>
          </cell>
          <cell r="L787">
            <v>1.66E-2</v>
          </cell>
          <cell r="M787">
            <v>1.66E-2</v>
          </cell>
          <cell r="N787">
            <v>6.6400000000000001E-2</v>
          </cell>
          <cell r="O787">
            <v>6.6400000000000001E-2</v>
          </cell>
          <cell r="P787">
            <v>6.6400000000000001E-2</v>
          </cell>
          <cell r="Q787">
            <v>0.02</v>
          </cell>
          <cell r="R787">
            <v>2.0750000000000001E-2</v>
          </cell>
          <cell r="S787">
            <v>2.0750000000000001E-2</v>
          </cell>
          <cell r="T787">
            <v>0.08</v>
          </cell>
          <cell r="U787">
            <v>8.3000000000000004E-2</v>
          </cell>
          <cell r="V787">
            <v>8.3000000000000004E-2</v>
          </cell>
        </row>
        <row r="788">
          <cell r="B788" t="str">
            <v/>
          </cell>
          <cell r="C788" t="str">
            <v>RTCALE</v>
          </cell>
          <cell r="D788">
            <v>30</v>
          </cell>
          <cell r="E788" t="str">
            <v>CALE CAOUTCHOUC BRUT 8 X 90</v>
          </cell>
          <cell r="F788">
            <v>0.8</v>
          </cell>
          <cell r="H788" t="str">
            <v>RTCALE</v>
          </cell>
          <cell r="I788">
            <v>0.52</v>
          </cell>
          <cell r="J788">
            <v>1</v>
          </cell>
          <cell r="K788">
            <v>0.52</v>
          </cell>
          <cell r="L788">
            <v>0.51800000000000002</v>
          </cell>
          <cell r="M788">
            <v>0.51800000000000002</v>
          </cell>
          <cell r="N788">
            <v>15.600000000000001</v>
          </cell>
          <cell r="O788">
            <v>15.540000000000001</v>
          </cell>
          <cell r="P788">
            <v>15.540000000000001</v>
          </cell>
          <cell r="Q788">
            <v>0.8</v>
          </cell>
          <cell r="R788">
            <v>0.77700000000000002</v>
          </cell>
          <cell r="S788">
            <v>0.77700000000000002</v>
          </cell>
          <cell r="T788">
            <v>24</v>
          </cell>
          <cell r="U788">
            <v>23.310000000000002</v>
          </cell>
          <cell r="V788">
            <v>23.310000000000002</v>
          </cell>
        </row>
        <row r="789">
          <cell r="B789" t="str">
            <v/>
          </cell>
          <cell r="C789">
            <v>8710605018</v>
          </cell>
          <cell r="D789">
            <v>4</v>
          </cell>
          <cell r="E789" t="str">
            <v>VIS PENTURE 6X50 T30 INOX  A2</v>
          </cell>
          <cell r="F789">
            <v>0.3</v>
          </cell>
          <cell r="H789">
            <v>8710605018</v>
          </cell>
          <cell r="I789">
            <v>0.11</v>
          </cell>
          <cell r="J789">
            <v>1</v>
          </cell>
          <cell r="K789">
            <v>0.11</v>
          </cell>
          <cell r="L789">
            <v>0.108</v>
          </cell>
          <cell r="M789">
            <v>0.108</v>
          </cell>
          <cell r="N789">
            <v>0.44</v>
          </cell>
          <cell r="O789">
            <v>0.432</v>
          </cell>
          <cell r="P789">
            <v>0.432</v>
          </cell>
          <cell r="Q789">
            <v>0.3</v>
          </cell>
          <cell r="R789">
            <v>0.16200000000000001</v>
          </cell>
          <cell r="S789">
            <v>0.16200000000000001</v>
          </cell>
          <cell r="T789">
            <v>1.2</v>
          </cell>
          <cell r="U789">
            <v>0.64800000000000002</v>
          </cell>
          <cell r="V789">
            <v>0.64800000000000002</v>
          </cell>
        </row>
        <row r="790">
          <cell r="B790" t="str">
            <v/>
          </cell>
          <cell r="C790">
            <v>8110608018</v>
          </cell>
          <cell r="D790">
            <v>130</v>
          </cell>
          <cell r="E790" t="str">
            <v>VIS CHARPENTE 6X80 INOX  A2 TORX T25</v>
          </cell>
          <cell r="F790">
            <v>0.28199999999999997</v>
          </cell>
          <cell r="H790">
            <v>8110608018</v>
          </cell>
          <cell r="I790">
            <v>0.17</v>
          </cell>
          <cell r="J790">
            <v>1</v>
          </cell>
          <cell r="K790">
            <v>0.17</v>
          </cell>
          <cell r="L790">
            <v>0.16700000000000001</v>
          </cell>
          <cell r="M790">
            <v>0.16700000000000001</v>
          </cell>
          <cell r="N790">
            <v>22.1</v>
          </cell>
          <cell r="O790">
            <v>21.71</v>
          </cell>
          <cell r="P790">
            <v>21.71</v>
          </cell>
          <cell r="Q790">
            <v>0.28199999999999997</v>
          </cell>
          <cell r="R790">
            <v>0.2505</v>
          </cell>
          <cell r="S790">
            <v>0.2505</v>
          </cell>
          <cell r="T790">
            <v>36.659999999999997</v>
          </cell>
          <cell r="U790">
            <v>32.564999999999998</v>
          </cell>
          <cell r="V790">
            <v>32.564999999999998</v>
          </cell>
        </row>
        <row r="791">
          <cell r="B791" t="str">
            <v/>
          </cell>
          <cell r="C791" t="str">
            <v>VCHARP8X140</v>
          </cell>
          <cell r="D791">
            <v>4</v>
          </cell>
          <cell r="E791" t="str">
            <v>VIS CHARPENTE 8X140 INOX A2 TX40</v>
          </cell>
          <cell r="F791">
            <v>0.54900000000000004</v>
          </cell>
          <cell r="H791" t="str">
            <v>VCHARP8X140</v>
          </cell>
          <cell r="I791">
            <v>0.37</v>
          </cell>
          <cell r="J791">
            <v>1</v>
          </cell>
          <cell r="K791">
            <v>0.37</v>
          </cell>
          <cell r="L791">
            <v>0.36599999999999999</v>
          </cell>
          <cell r="M791">
            <v>0.36599999999999999</v>
          </cell>
          <cell r="N791">
            <v>1.48</v>
          </cell>
          <cell r="O791">
            <v>1.464</v>
          </cell>
          <cell r="P791">
            <v>1.464</v>
          </cell>
          <cell r="Q791">
            <v>0.54900000000000004</v>
          </cell>
          <cell r="R791">
            <v>0.54899999999999993</v>
          </cell>
          <cell r="S791">
            <v>0.54899999999999993</v>
          </cell>
          <cell r="T791">
            <v>2.1960000000000002</v>
          </cell>
          <cell r="U791">
            <v>2.1959999999999997</v>
          </cell>
          <cell r="V791">
            <v>2.1959999999999997</v>
          </cell>
        </row>
        <row r="792">
          <cell r="B792" t="str">
            <v/>
          </cell>
          <cell r="C792" t="str">
            <v>VCHARP8X160</v>
          </cell>
          <cell r="D792">
            <v>4</v>
          </cell>
          <cell r="E792" t="str">
            <v>VIS CHARPENTE 8X160 INOX A2 TX 40</v>
          </cell>
          <cell r="F792">
            <v>0.78</v>
          </cell>
          <cell r="H792" t="str">
            <v>VCHARP8X160</v>
          </cell>
          <cell r="I792">
            <v>1.05</v>
          </cell>
          <cell r="J792">
            <v>1</v>
          </cell>
          <cell r="K792">
            <v>1.05</v>
          </cell>
          <cell r="L792">
            <v>1.0529999999999999</v>
          </cell>
          <cell r="M792">
            <v>1.0529999999999999</v>
          </cell>
          <cell r="N792">
            <v>4.2</v>
          </cell>
          <cell r="O792">
            <v>4.2119999999999997</v>
          </cell>
          <cell r="P792">
            <v>4.2119999999999997</v>
          </cell>
          <cell r="Q792">
            <v>0.78</v>
          </cell>
          <cell r="R792">
            <v>1.5794999999999999</v>
          </cell>
          <cell r="S792">
            <v>1.5794999999999999</v>
          </cell>
          <cell r="T792">
            <v>3.12</v>
          </cell>
          <cell r="U792">
            <v>6.3179999999999996</v>
          </cell>
          <cell r="V792">
            <v>6.3179999999999996</v>
          </cell>
        </row>
        <row r="793">
          <cell r="B793" t="str">
            <v/>
          </cell>
          <cell r="C793">
            <v>8210603018</v>
          </cell>
          <cell r="D793">
            <v>16</v>
          </cell>
          <cell r="E793" t="str">
            <v>VIS PENTURE 6X30 T30 INOX  A2</v>
          </cell>
          <cell r="F793">
            <v>6.8000000000000005E-2</v>
          </cell>
          <cell r="H793">
            <v>8210603018</v>
          </cell>
          <cell r="I793">
            <v>0.11</v>
          </cell>
          <cell r="J793">
            <v>1</v>
          </cell>
          <cell r="K793">
            <v>0.11</v>
          </cell>
          <cell r="L793">
            <v>0.108</v>
          </cell>
          <cell r="M793">
            <v>0.108</v>
          </cell>
          <cell r="N793">
            <v>1.76</v>
          </cell>
          <cell r="O793">
            <v>1.728</v>
          </cell>
          <cell r="P793">
            <v>1.728</v>
          </cell>
          <cell r="Q793">
            <v>6.8000000000000005E-2</v>
          </cell>
          <cell r="R793">
            <v>0.16200000000000001</v>
          </cell>
          <cell r="S793">
            <v>0.16200000000000001</v>
          </cell>
          <cell r="T793">
            <v>1.0880000000000001</v>
          </cell>
          <cell r="U793">
            <v>2.5920000000000001</v>
          </cell>
          <cell r="V793">
            <v>2.5920000000000001</v>
          </cell>
        </row>
        <row r="794">
          <cell r="B794" t="str">
            <v/>
          </cell>
          <cell r="C794">
            <v>8210707018</v>
          </cell>
          <cell r="D794">
            <v>39</v>
          </cell>
          <cell r="E794" t="str">
            <v>VIS PENTURE TORX T30 INOX A2 7X70</v>
          </cell>
          <cell r="F794">
            <v>0.158</v>
          </cell>
          <cell r="H794">
            <v>8210707018</v>
          </cell>
          <cell r="I794">
            <v>0.11</v>
          </cell>
          <cell r="J794">
            <v>1</v>
          </cell>
          <cell r="K794">
            <v>0.11</v>
          </cell>
          <cell r="L794">
            <v>0.1056</v>
          </cell>
          <cell r="M794">
            <v>0.1056</v>
          </cell>
          <cell r="N794">
            <v>4.29</v>
          </cell>
          <cell r="O794">
            <v>4.1184000000000003</v>
          </cell>
          <cell r="P794">
            <v>4.1184000000000003</v>
          </cell>
          <cell r="Q794">
            <v>0.12</v>
          </cell>
          <cell r="R794">
            <v>0.15839999999999999</v>
          </cell>
          <cell r="S794">
            <v>0.15839999999999999</v>
          </cell>
          <cell r="T794">
            <v>4.68</v>
          </cell>
          <cell r="U794">
            <v>6.1775999999999991</v>
          </cell>
          <cell r="V794">
            <v>6.1775999999999991</v>
          </cell>
        </row>
        <row r="795">
          <cell r="B795" t="str">
            <v/>
          </cell>
          <cell r="C795" t="str">
            <v>C501151800</v>
          </cell>
          <cell r="D795">
            <v>5</v>
          </cell>
          <cell r="E795" t="str">
            <v>BASTAINGS 50X115 (1.80 ML)</v>
          </cell>
          <cell r="F795">
            <v>13.19</v>
          </cell>
          <cell r="H795" t="str">
            <v>C501151800</v>
          </cell>
          <cell r="I795">
            <v>14.87</v>
          </cell>
          <cell r="J795">
            <v>1.8</v>
          </cell>
          <cell r="K795">
            <v>8.2611111111111111</v>
          </cell>
          <cell r="L795">
            <v>8.26</v>
          </cell>
          <cell r="M795">
            <v>10.92</v>
          </cell>
          <cell r="N795">
            <v>41.305555555555557</v>
          </cell>
          <cell r="O795">
            <v>41.3</v>
          </cell>
          <cell r="P795">
            <v>54.6</v>
          </cell>
          <cell r="Q795">
            <v>13.19</v>
          </cell>
          <cell r="R795">
            <v>12.39</v>
          </cell>
          <cell r="S795">
            <v>16.38</v>
          </cell>
          <cell r="T795">
            <v>65.95</v>
          </cell>
          <cell r="U795">
            <v>61.95</v>
          </cell>
          <cell r="V795">
            <v>81.899999999999991</v>
          </cell>
        </row>
        <row r="796">
          <cell r="B796" t="str">
            <v/>
          </cell>
          <cell r="C796" t="str">
            <v>C70701800</v>
          </cell>
          <cell r="D796">
            <v>14.44</v>
          </cell>
          <cell r="E796" t="str">
            <v>CHEVRON 70X70 1.80 ML</v>
          </cell>
          <cell r="F796">
            <v>11.27</v>
          </cell>
          <cell r="H796" t="str">
            <v>C70701800</v>
          </cell>
          <cell r="I796">
            <v>7.05</v>
          </cell>
          <cell r="J796">
            <v>1</v>
          </cell>
          <cell r="K796">
            <v>7.05</v>
          </cell>
          <cell r="L796">
            <v>7.05</v>
          </cell>
          <cell r="M796">
            <v>7.4</v>
          </cell>
          <cell r="N796">
            <v>101.80199999999999</v>
          </cell>
          <cell r="O796">
            <v>101.80199999999999</v>
          </cell>
          <cell r="P796">
            <v>106.85599999999999</v>
          </cell>
          <cell r="Q796">
            <v>11.27</v>
          </cell>
          <cell r="R796">
            <v>8.8125</v>
          </cell>
          <cell r="S796">
            <v>9.25</v>
          </cell>
          <cell r="T796">
            <v>162.7388</v>
          </cell>
          <cell r="U796">
            <v>127.2525</v>
          </cell>
          <cell r="V796">
            <v>133.57</v>
          </cell>
        </row>
        <row r="797">
          <cell r="B797" t="str">
            <v/>
          </cell>
          <cell r="C797" t="str">
            <v>CE403</v>
          </cell>
          <cell r="D797">
            <v>7</v>
          </cell>
          <cell r="E797" t="str">
            <v>CORNIERE ALU 40/40/3 ML</v>
          </cell>
          <cell r="F797">
            <v>7.55</v>
          </cell>
          <cell r="H797" t="str">
            <v>CE403</v>
          </cell>
          <cell r="I797">
            <v>3.32</v>
          </cell>
          <cell r="J797">
            <v>6.06</v>
          </cell>
          <cell r="K797">
            <v>0.54785478547854782</v>
          </cell>
          <cell r="L797">
            <v>3.29</v>
          </cell>
          <cell r="M797">
            <v>3.32</v>
          </cell>
          <cell r="N797">
            <v>3.8349834983498345</v>
          </cell>
          <cell r="O797">
            <v>23.03</v>
          </cell>
          <cell r="P797">
            <v>23.24</v>
          </cell>
          <cell r="Q797">
            <v>7.55</v>
          </cell>
          <cell r="R797">
            <v>8.2249999999999996</v>
          </cell>
          <cell r="S797">
            <v>8.2999999999999989</v>
          </cell>
          <cell r="T797">
            <v>52.85</v>
          </cell>
          <cell r="U797">
            <v>57.574999999999996</v>
          </cell>
          <cell r="V797">
            <v>58.099999999999994</v>
          </cell>
        </row>
        <row r="798">
          <cell r="B798" t="str">
            <v/>
          </cell>
          <cell r="C798" t="str">
            <v>ECOP2</v>
          </cell>
          <cell r="D798">
            <v>1</v>
          </cell>
          <cell r="E798" t="str">
            <v>ECOPLANC 2M</v>
          </cell>
          <cell r="F798">
            <v>20.91</v>
          </cell>
          <cell r="H798" t="str">
            <v>ECOP2</v>
          </cell>
          <cell r="I798">
            <v>14.64</v>
          </cell>
          <cell r="J798">
            <v>1</v>
          </cell>
          <cell r="K798">
            <v>14.64</v>
          </cell>
          <cell r="L798">
            <v>14.64</v>
          </cell>
          <cell r="M798">
            <v>15.811200000000001</v>
          </cell>
          <cell r="N798">
            <v>14.64</v>
          </cell>
          <cell r="O798">
            <v>14.64</v>
          </cell>
          <cell r="P798">
            <v>15.811200000000001</v>
          </cell>
          <cell r="Q798">
            <v>20.91</v>
          </cell>
          <cell r="R798">
            <v>21.96</v>
          </cell>
          <cell r="S798">
            <v>23.716800000000003</v>
          </cell>
          <cell r="T798">
            <v>20.91</v>
          </cell>
          <cell r="U798">
            <v>21.96</v>
          </cell>
          <cell r="V798">
            <v>23.716800000000003</v>
          </cell>
        </row>
        <row r="799">
          <cell r="B799" t="str">
            <v/>
          </cell>
          <cell r="C799" t="str">
            <v>ECOP2.5</v>
          </cell>
          <cell r="D799">
            <v>1</v>
          </cell>
          <cell r="E799" t="str">
            <v>ECOPLANC 2M50</v>
          </cell>
          <cell r="F799">
            <v>26.09</v>
          </cell>
          <cell r="H799" t="str">
            <v>ECOP2.5</v>
          </cell>
          <cell r="I799">
            <v>18.27</v>
          </cell>
          <cell r="J799">
            <v>1</v>
          </cell>
          <cell r="K799">
            <v>18.27</v>
          </cell>
          <cell r="L799">
            <v>18.27</v>
          </cell>
          <cell r="M799">
            <v>19.7316</v>
          </cell>
          <cell r="N799">
            <v>18.27</v>
          </cell>
          <cell r="O799">
            <v>18.27</v>
          </cell>
          <cell r="P799">
            <v>19.7316</v>
          </cell>
          <cell r="Q799">
            <v>26.09</v>
          </cell>
          <cell r="R799">
            <v>27.405000000000001</v>
          </cell>
          <cell r="S799">
            <v>29.5974</v>
          </cell>
          <cell r="T799">
            <v>26.09</v>
          </cell>
          <cell r="U799">
            <v>27.405000000000001</v>
          </cell>
          <cell r="V799">
            <v>29.5974</v>
          </cell>
        </row>
        <row r="800">
          <cell r="B800" t="str">
            <v/>
          </cell>
          <cell r="C800" t="str">
            <v>EXPAN1515</v>
          </cell>
          <cell r="D800">
            <v>2</v>
          </cell>
          <cell r="E800" t="str">
            <v>RALLONGE PVC 200 X 1515 MM</v>
          </cell>
          <cell r="F800">
            <v>7.41</v>
          </cell>
          <cell r="H800" t="str">
            <v>EXPAN1515</v>
          </cell>
          <cell r="I800">
            <v>5.51</v>
          </cell>
          <cell r="J800">
            <v>1</v>
          </cell>
          <cell r="K800">
            <v>5.51</v>
          </cell>
          <cell r="L800">
            <v>5.5081000000000007</v>
          </cell>
          <cell r="M800">
            <v>5.5081000000000007</v>
          </cell>
          <cell r="N800">
            <v>11.02</v>
          </cell>
          <cell r="O800">
            <v>11.016200000000001</v>
          </cell>
          <cell r="P800">
            <v>11.016200000000001</v>
          </cell>
          <cell r="Q800">
            <v>7.41</v>
          </cell>
          <cell r="R800">
            <v>8.2621500000000019</v>
          </cell>
          <cell r="S800">
            <v>8.2621500000000019</v>
          </cell>
          <cell r="T800">
            <v>14.82</v>
          </cell>
          <cell r="U800">
            <v>16.524300000000004</v>
          </cell>
          <cell r="V800">
            <v>16.524300000000004</v>
          </cell>
        </row>
        <row r="801">
          <cell r="B801" t="str">
            <v/>
          </cell>
          <cell r="C801" t="str">
            <v>EXPAN2005</v>
          </cell>
          <cell r="D801">
            <v>2</v>
          </cell>
          <cell r="E801" t="str">
            <v>RALLONGE PVC 200 X 2005 MM</v>
          </cell>
          <cell r="F801">
            <v>9.81</v>
          </cell>
          <cell r="H801" t="str">
            <v>EXPAN2005</v>
          </cell>
          <cell r="I801">
            <v>7.29</v>
          </cell>
          <cell r="J801">
            <v>1</v>
          </cell>
          <cell r="K801">
            <v>7.29</v>
          </cell>
          <cell r="L801">
            <v>7.2920999999999996</v>
          </cell>
          <cell r="M801">
            <v>7.2920999999999996</v>
          </cell>
          <cell r="N801">
            <v>14.58</v>
          </cell>
          <cell r="O801">
            <v>14.584199999999999</v>
          </cell>
          <cell r="P801">
            <v>14.584199999999999</v>
          </cell>
          <cell r="Q801">
            <v>9.81</v>
          </cell>
          <cell r="R801">
            <v>10.93815</v>
          </cell>
          <cell r="S801">
            <v>10.93815</v>
          </cell>
          <cell r="T801">
            <v>19.62</v>
          </cell>
          <cell r="U801">
            <v>21.876300000000001</v>
          </cell>
          <cell r="V801">
            <v>21.876300000000001</v>
          </cell>
        </row>
        <row r="802">
          <cell r="B802" t="str">
            <v/>
          </cell>
          <cell r="C802" t="str">
            <v>EXPAN2110</v>
          </cell>
          <cell r="D802">
            <v>4</v>
          </cell>
          <cell r="E802" t="str">
            <v>RALLONGE PVC 200 X 2110 MM</v>
          </cell>
          <cell r="F802">
            <v>10.32</v>
          </cell>
          <cell r="H802" t="str">
            <v>EXPAN2110</v>
          </cell>
          <cell r="I802">
            <v>7.67</v>
          </cell>
          <cell r="J802">
            <v>1</v>
          </cell>
          <cell r="K802">
            <v>7.67</v>
          </cell>
          <cell r="L802">
            <v>7.6711999999999998</v>
          </cell>
          <cell r="M802">
            <v>7.6711999999999998</v>
          </cell>
          <cell r="N802">
            <v>30.68</v>
          </cell>
          <cell r="O802">
            <v>30.684799999999999</v>
          </cell>
          <cell r="P802">
            <v>30.684799999999999</v>
          </cell>
          <cell r="Q802">
            <v>10.32</v>
          </cell>
          <cell r="R802">
            <v>11.5068</v>
          </cell>
          <cell r="S802">
            <v>11.5068</v>
          </cell>
          <cell r="T802">
            <v>41.28</v>
          </cell>
          <cell r="U802">
            <v>46.027200000000001</v>
          </cell>
          <cell r="V802">
            <v>46.027200000000001</v>
          </cell>
        </row>
        <row r="803">
          <cell r="B803" t="str">
            <v/>
          </cell>
          <cell r="C803" t="str">
            <v>MOAT</v>
          </cell>
          <cell r="D803">
            <v>5.75</v>
          </cell>
          <cell r="E803" t="str">
            <v>MAIN D'OEUVRE ATELIER</v>
          </cell>
          <cell r="F803">
            <v>75</v>
          </cell>
          <cell r="H803" t="str">
            <v>MOAT</v>
          </cell>
          <cell r="I803">
            <v>50</v>
          </cell>
          <cell r="J803">
            <v>1</v>
          </cell>
          <cell r="K803">
            <v>50</v>
          </cell>
          <cell r="L803">
            <v>50</v>
          </cell>
          <cell r="M803">
            <v>50</v>
          </cell>
          <cell r="N803">
            <v>287.5</v>
          </cell>
          <cell r="O803">
            <v>287.5</v>
          </cell>
          <cell r="P803">
            <v>287.5</v>
          </cell>
          <cell r="Q803">
            <v>75</v>
          </cell>
          <cell r="R803">
            <v>75</v>
          </cell>
          <cell r="S803">
            <v>75</v>
          </cell>
          <cell r="T803">
            <v>431.25</v>
          </cell>
          <cell r="U803">
            <v>431.25</v>
          </cell>
          <cell r="V803">
            <v>431.25</v>
          </cell>
        </row>
        <row r="804">
          <cell r="B804" t="str">
            <v/>
          </cell>
          <cell r="C804" t="str">
            <v>PAN1515</v>
          </cell>
          <cell r="D804">
            <v>2</v>
          </cell>
          <cell r="E804" t="str">
            <v>PANNEAU PVC 1000 X 1515 MM</v>
          </cell>
          <cell r="F804">
            <v>32.450000000000003</v>
          </cell>
          <cell r="H804" t="str">
            <v>PAN1515</v>
          </cell>
          <cell r="I804">
            <v>24.12</v>
          </cell>
          <cell r="J804">
            <v>1</v>
          </cell>
          <cell r="K804">
            <v>24.12</v>
          </cell>
          <cell r="L804">
            <v>24.117449999999998</v>
          </cell>
          <cell r="M804">
            <v>24.117449999999998</v>
          </cell>
          <cell r="N804">
            <v>48.24</v>
          </cell>
          <cell r="O804">
            <v>48.234899999999996</v>
          </cell>
          <cell r="P804">
            <v>48.234899999999996</v>
          </cell>
          <cell r="Q804">
            <v>32.450000000000003</v>
          </cell>
          <cell r="R804">
            <v>36.176175000000001</v>
          </cell>
          <cell r="S804">
            <v>36.176175000000001</v>
          </cell>
          <cell r="T804">
            <v>64.900000000000006</v>
          </cell>
          <cell r="U804">
            <v>72.352350000000001</v>
          </cell>
          <cell r="V804">
            <v>72.352350000000001</v>
          </cell>
        </row>
        <row r="805">
          <cell r="B805" t="str">
            <v/>
          </cell>
          <cell r="C805" t="str">
            <v>PAN2005</v>
          </cell>
          <cell r="D805">
            <v>2</v>
          </cell>
          <cell r="E805" t="str">
            <v>PANNEAU PVC 1000 X 2005 MM</v>
          </cell>
          <cell r="F805">
            <v>42.95</v>
          </cell>
          <cell r="H805" t="str">
            <v>PAN2005</v>
          </cell>
          <cell r="I805">
            <v>31.92</v>
          </cell>
          <cell r="J805">
            <v>1</v>
          </cell>
          <cell r="K805">
            <v>31.92</v>
          </cell>
          <cell r="L805">
            <v>31.922449999999998</v>
          </cell>
          <cell r="M805">
            <v>31.922449999999998</v>
          </cell>
          <cell r="N805">
            <v>63.84</v>
          </cell>
          <cell r="O805">
            <v>63.844899999999996</v>
          </cell>
          <cell r="P805">
            <v>63.844899999999996</v>
          </cell>
          <cell r="Q805">
            <v>42.95</v>
          </cell>
          <cell r="R805">
            <v>47.883674999999997</v>
          </cell>
          <cell r="S805">
            <v>47.883674999999997</v>
          </cell>
          <cell r="T805">
            <v>85.9</v>
          </cell>
          <cell r="U805">
            <v>95.767349999999993</v>
          </cell>
          <cell r="V805">
            <v>95.767349999999993</v>
          </cell>
        </row>
        <row r="806">
          <cell r="B806" t="str">
            <v/>
          </cell>
          <cell r="C806" t="str">
            <v>PAN2110</v>
          </cell>
          <cell r="D806">
            <v>4</v>
          </cell>
          <cell r="E806" t="str">
            <v>PANNEAU PVC 1000 X 2110 MM</v>
          </cell>
          <cell r="F806">
            <v>45.2</v>
          </cell>
          <cell r="H806" t="str">
            <v>PAN2110</v>
          </cell>
          <cell r="I806">
            <v>33.590000000000003</v>
          </cell>
          <cell r="J806">
            <v>1</v>
          </cell>
          <cell r="K806">
            <v>33.590000000000003</v>
          </cell>
          <cell r="L806">
            <v>33.594949999999997</v>
          </cell>
          <cell r="M806">
            <v>33.594949999999997</v>
          </cell>
          <cell r="N806">
            <v>134.36000000000001</v>
          </cell>
          <cell r="O806">
            <v>134.37979999999999</v>
          </cell>
          <cell r="P806">
            <v>134.37979999999999</v>
          </cell>
          <cell r="Q806">
            <v>45.2</v>
          </cell>
          <cell r="R806">
            <v>50.392424999999996</v>
          </cell>
          <cell r="S806">
            <v>50.392424999999996</v>
          </cell>
          <cell r="T806">
            <v>180.8</v>
          </cell>
          <cell r="U806">
            <v>201.56969999999998</v>
          </cell>
          <cell r="V806">
            <v>201.56969999999998</v>
          </cell>
        </row>
        <row r="807">
          <cell r="B807" t="str">
            <v/>
          </cell>
          <cell r="C807" t="str">
            <v>PROFILH1515</v>
          </cell>
          <cell r="D807">
            <v>2</v>
          </cell>
          <cell r="E807" t="str">
            <v>PROFIL H 1515</v>
          </cell>
          <cell r="F807">
            <v>4.76</v>
          </cell>
          <cell r="H807" t="str">
            <v>PROFILH1515</v>
          </cell>
          <cell r="I807">
            <v>3.54</v>
          </cell>
          <cell r="J807">
            <v>1</v>
          </cell>
          <cell r="K807">
            <v>3.54</v>
          </cell>
          <cell r="L807">
            <v>3.5345499999999999</v>
          </cell>
          <cell r="M807">
            <v>3.5345499999999999</v>
          </cell>
          <cell r="N807">
            <v>7.08</v>
          </cell>
          <cell r="O807">
            <v>7.0690999999999997</v>
          </cell>
          <cell r="P807">
            <v>7.0690999999999997</v>
          </cell>
          <cell r="Q807">
            <v>4.76</v>
          </cell>
          <cell r="R807">
            <v>5.301825</v>
          </cell>
          <cell r="S807">
            <v>5.301825</v>
          </cell>
          <cell r="T807">
            <v>9.52</v>
          </cell>
          <cell r="U807">
            <v>10.60365</v>
          </cell>
          <cell r="V807">
            <v>10.60365</v>
          </cell>
        </row>
        <row r="808">
          <cell r="B808" t="str">
            <v/>
          </cell>
          <cell r="C808" t="str">
            <v>PROFILH2005</v>
          </cell>
          <cell r="D808">
            <v>2</v>
          </cell>
          <cell r="E808" t="str">
            <v>PROFIL H 2005</v>
          </cell>
          <cell r="F808">
            <v>6.29</v>
          </cell>
          <cell r="H808" t="str">
            <v>PROFILH2005</v>
          </cell>
          <cell r="I808">
            <v>4.67</v>
          </cell>
          <cell r="J808">
            <v>1</v>
          </cell>
          <cell r="K808">
            <v>4.67</v>
          </cell>
          <cell r="L808">
            <v>4.6718500000000001</v>
          </cell>
          <cell r="M808">
            <v>4.6718500000000001</v>
          </cell>
          <cell r="N808">
            <v>9.34</v>
          </cell>
          <cell r="O808">
            <v>9.3437000000000001</v>
          </cell>
          <cell r="P808">
            <v>9.3437000000000001</v>
          </cell>
          <cell r="Q808">
            <v>6.29</v>
          </cell>
          <cell r="R808">
            <v>7.0077750000000005</v>
          </cell>
          <cell r="S808">
            <v>7.0077750000000005</v>
          </cell>
          <cell r="T808">
            <v>12.58</v>
          </cell>
          <cell r="U808">
            <v>14.015550000000001</v>
          </cell>
          <cell r="V808">
            <v>14.015550000000001</v>
          </cell>
        </row>
        <row r="809">
          <cell r="B809" t="str">
            <v/>
          </cell>
          <cell r="C809" t="str">
            <v>PROFILH2110</v>
          </cell>
          <cell r="D809">
            <v>4</v>
          </cell>
          <cell r="E809" t="str">
            <v>PROFIL H 2110</v>
          </cell>
          <cell r="F809">
            <v>6.62</v>
          </cell>
          <cell r="H809" t="str">
            <v>PROFILH2110</v>
          </cell>
          <cell r="I809">
            <v>4.92</v>
          </cell>
          <cell r="J809">
            <v>1</v>
          </cell>
          <cell r="K809">
            <v>4.92</v>
          </cell>
          <cell r="L809">
            <v>4.9171500000000004</v>
          </cell>
          <cell r="M809">
            <v>4.9171500000000004</v>
          </cell>
          <cell r="N809">
            <v>19.68</v>
          </cell>
          <cell r="O809">
            <v>19.668600000000001</v>
          </cell>
          <cell r="P809">
            <v>19.668600000000001</v>
          </cell>
          <cell r="Q809">
            <v>6.62</v>
          </cell>
          <cell r="R809">
            <v>7.375725000000001</v>
          </cell>
          <cell r="S809">
            <v>7.375725000000001</v>
          </cell>
          <cell r="T809">
            <v>26.48</v>
          </cell>
          <cell r="U809">
            <v>29.502900000000004</v>
          </cell>
          <cell r="V809">
            <v>29.502900000000004</v>
          </cell>
        </row>
        <row r="810">
          <cell r="B810" t="str">
            <v/>
          </cell>
          <cell r="C810" t="str">
            <v>T403</v>
          </cell>
          <cell r="D810">
            <v>8</v>
          </cell>
          <cell r="E810" t="str">
            <v>TE ALU 40/40/3 ML</v>
          </cell>
          <cell r="F810">
            <v>7.95</v>
          </cell>
          <cell r="H810" t="str">
            <v>T403</v>
          </cell>
          <cell r="I810">
            <v>3.29</v>
          </cell>
          <cell r="J810">
            <v>6.06</v>
          </cell>
          <cell r="K810">
            <v>0.54290429042904298</v>
          </cell>
          <cell r="L810">
            <v>3.29</v>
          </cell>
          <cell r="M810">
            <v>3.29</v>
          </cell>
          <cell r="N810">
            <v>4.3432343234323438</v>
          </cell>
          <cell r="O810">
            <v>26.32</v>
          </cell>
          <cell r="P810">
            <v>26.32</v>
          </cell>
          <cell r="Q810">
            <v>7.95</v>
          </cell>
          <cell r="R810">
            <v>8.2249999999999996</v>
          </cell>
          <cell r="S810">
            <v>8.2249999999999996</v>
          </cell>
          <cell r="T810">
            <v>63.6</v>
          </cell>
          <cell r="U810">
            <v>65.8</v>
          </cell>
          <cell r="V810">
            <v>65.8</v>
          </cell>
        </row>
        <row r="811">
          <cell r="B811" t="str">
            <v>PCG7EH</v>
          </cell>
          <cell r="N811">
            <v>860.5929733773379</v>
          </cell>
          <cell r="O811">
            <v>901.09980000000007</v>
          </cell>
          <cell r="P811">
            <v>922.29660000000001</v>
          </cell>
          <cell r="T811">
            <v>1352.5127999999997</v>
          </cell>
          <cell r="U811">
            <v>1375.5326</v>
          </cell>
          <cell r="V811">
            <v>1406.2743</v>
          </cell>
        </row>
        <row r="812">
          <cell r="B812" t="str">
            <v/>
          </cell>
          <cell r="C812">
            <v>8412602518</v>
          </cell>
          <cell r="D812">
            <v>6</v>
          </cell>
          <cell r="E812" t="str">
            <v>VIS METAUX  A2 TH M6X25</v>
          </cell>
          <cell r="F812">
            <v>0.05</v>
          </cell>
          <cell r="H812">
            <v>8412602518</v>
          </cell>
          <cell r="I812">
            <v>7.04</v>
          </cell>
          <cell r="J812">
            <v>200</v>
          </cell>
          <cell r="K812">
            <v>3.5200000000000002E-2</v>
          </cell>
          <cell r="L812">
            <v>3.5200000000000002E-2</v>
          </cell>
          <cell r="M812">
            <v>3.5200000000000002E-2</v>
          </cell>
          <cell r="N812">
            <v>0.2112</v>
          </cell>
          <cell r="O812">
            <v>0.2112</v>
          </cell>
          <cell r="P812">
            <v>0.2112</v>
          </cell>
          <cell r="Q812">
            <v>0.05</v>
          </cell>
          <cell r="R812">
            <v>5.28E-2</v>
          </cell>
          <cell r="S812">
            <v>5.28E-2</v>
          </cell>
          <cell r="T812">
            <v>0.30000000000000004</v>
          </cell>
          <cell r="U812">
            <v>0.31679999999999997</v>
          </cell>
          <cell r="V812">
            <v>0.31679999999999997</v>
          </cell>
        </row>
        <row r="813">
          <cell r="B813" t="str">
            <v/>
          </cell>
          <cell r="C813">
            <v>8434000618</v>
          </cell>
          <cell r="D813">
            <v>6</v>
          </cell>
          <cell r="E813" t="str">
            <v>ECROU FREIN A2 M6 WAX</v>
          </cell>
          <cell r="F813">
            <v>0.02</v>
          </cell>
          <cell r="H813">
            <v>8434000618</v>
          </cell>
          <cell r="I813">
            <v>8.3000000000000007</v>
          </cell>
          <cell r="J813">
            <v>500</v>
          </cell>
          <cell r="K813">
            <v>1.66E-2</v>
          </cell>
          <cell r="L813">
            <v>1.66E-2</v>
          </cell>
          <cell r="M813">
            <v>1.66E-2</v>
          </cell>
          <cell r="N813">
            <v>9.9599999999999994E-2</v>
          </cell>
          <cell r="O813">
            <v>9.9599999999999994E-2</v>
          </cell>
          <cell r="P813">
            <v>9.9599999999999994E-2</v>
          </cell>
          <cell r="Q813">
            <v>0.02</v>
          </cell>
          <cell r="R813">
            <v>2.0750000000000001E-2</v>
          </cell>
          <cell r="S813">
            <v>2.0750000000000001E-2</v>
          </cell>
          <cell r="T813">
            <v>0.12</v>
          </cell>
          <cell r="U813">
            <v>0.1245</v>
          </cell>
          <cell r="V813">
            <v>0.1245</v>
          </cell>
        </row>
        <row r="814">
          <cell r="B814" t="str">
            <v/>
          </cell>
          <cell r="C814">
            <v>8710605018</v>
          </cell>
          <cell r="D814">
            <v>6</v>
          </cell>
          <cell r="E814" t="str">
            <v>VIS PENTURE 6X50 T30 INOX  A2</v>
          </cell>
          <cell r="F814">
            <v>0.3</v>
          </cell>
          <cell r="H814">
            <v>8710605018</v>
          </cell>
          <cell r="I814">
            <v>0.11</v>
          </cell>
          <cell r="J814">
            <v>1</v>
          </cell>
          <cell r="K814">
            <v>0.11</v>
          </cell>
          <cell r="L814">
            <v>0.108</v>
          </cell>
          <cell r="M814">
            <v>0.108</v>
          </cell>
          <cell r="N814">
            <v>0.66</v>
          </cell>
          <cell r="O814">
            <v>0.64800000000000002</v>
          </cell>
          <cell r="P814">
            <v>0.64800000000000002</v>
          </cell>
          <cell r="Q814">
            <v>0.3</v>
          </cell>
          <cell r="R814">
            <v>0.16200000000000001</v>
          </cell>
          <cell r="S814">
            <v>0.16200000000000001</v>
          </cell>
          <cell r="T814">
            <v>1.7999999999999998</v>
          </cell>
          <cell r="U814">
            <v>0.97199999999999998</v>
          </cell>
          <cell r="V814">
            <v>0.97199999999999998</v>
          </cell>
        </row>
        <row r="815">
          <cell r="B815" t="str">
            <v/>
          </cell>
          <cell r="C815" t="str">
            <v>RTCALE</v>
          </cell>
          <cell r="D815">
            <v>32</v>
          </cell>
          <cell r="E815" t="str">
            <v>CALE CAOUTCHOUC BRUT 8 X 90</v>
          </cell>
          <cell r="F815">
            <v>0.8</v>
          </cell>
          <cell r="H815" t="str">
            <v>RTCALE</v>
          </cell>
          <cell r="I815">
            <v>0.52</v>
          </cell>
          <cell r="J815">
            <v>1</v>
          </cell>
          <cell r="K815">
            <v>0.52</v>
          </cell>
          <cell r="L815">
            <v>0.51800000000000002</v>
          </cell>
          <cell r="M815">
            <v>0.51800000000000002</v>
          </cell>
          <cell r="N815">
            <v>16.64</v>
          </cell>
          <cell r="O815">
            <v>16.576000000000001</v>
          </cell>
          <cell r="P815">
            <v>16.576000000000001</v>
          </cell>
          <cell r="Q815">
            <v>0.8</v>
          </cell>
          <cell r="R815">
            <v>0.77700000000000002</v>
          </cell>
          <cell r="S815">
            <v>0.77700000000000002</v>
          </cell>
          <cell r="T815">
            <v>25.6</v>
          </cell>
          <cell r="U815">
            <v>24.864000000000001</v>
          </cell>
          <cell r="V815">
            <v>24.864000000000001</v>
          </cell>
        </row>
        <row r="816">
          <cell r="B816" t="str">
            <v/>
          </cell>
          <cell r="C816">
            <v>8210707018</v>
          </cell>
          <cell r="D816">
            <v>42</v>
          </cell>
          <cell r="E816" t="str">
            <v>VIS PENTURE TORX T30 INOX A2 7X70</v>
          </cell>
          <cell r="F816">
            <v>0.158</v>
          </cell>
          <cell r="H816">
            <v>8210707018</v>
          </cell>
          <cell r="I816">
            <v>0.11</v>
          </cell>
          <cell r="J816">
            <v>1</v>
          </cell>
          <cell r="K816">
            <v>0.11</v>
          </cell>
          <cell r="L816">
            <v>0.1056</v>
          </cell>
          <cell r="M816">
            <v>0.1056</v>
          </cell>
          <cell r="N816">
            <v>4.62</v>
          </cell>
          <cell r="O816">
            <v>4.4352</v>
          </cell>
          <cell r="P816">
            <v>4.4352</v>
          </cell>
          <cell r="Q816">
            <v>0.12</v>
          </cell>
          <cell r="R816">
            <v>0.15839999999999999</v>
          </cell>
          <cell r="S816">
            <v>0.15839999999999999</v>
          </cell>
          <cell r="T816">
            <v>5.04</v>
          </cell>
          <cell r="U816">
            <v>6.6527999999999992</v>
          </cell>
          <cell r="V816">
            <v>6.6527999999999992</v>
          </cell>
        </row>
        <row r="817">
          <cell r="B817" t="str">
            <v/>
          </cell>
          <cell r="C817">
            <v>8210603018</v>
          </cell>
          <cell r="D817">
            <v>16</v>
          </cell>
          <cell r="E817" t="str">
            <v>VIS PENTURE 6X30 T30 INOX  A2</v>
          </cell>
          <cell r="F817">
            <v>6.8000000000000005E-2</v>
          </cell>
          <cell r="H817">
            <v>8210603018</v>
          </cell>
          <cell r="I817">
            <v>0.11</v>
          </cell>
          <cell r="J817">
            <v>1</v>
          </cell>
          <cell r="K817">
            <v>0.11</v>
          </cell>
          <cell r="L817">
            <v>0.108</v>
          </cell>
          <cell r="M817">
            <v>0.108</v>
          </cell>
          <cell r="N817">
            <v>1.76</v>
          </cell>
          <cell r="O817">
            <v>1.728</v>
          </cell>
          <cell r="P817">
            <v>1.728</v>
          </cell>
          <cell r="Q817">
            <v>6.8000000000000005E-2</v>
          </cell>
          <cell r="R817">
            <v>0.16200000000000001</v>
          </cell>
          <cell r="S817">
            <v>0.16200000000000001</v>
          </cell>
          <cell r="T817">
            <v>1.0880000000000001</v>
          </cell>
          <cell r="U817">
            <v>2.5920000000000001</v>
          </cell>
          <cell r="V817">
            <v>2.5920000000000001</v>
          </cell>
        </row>
        <row r="818">
          <cell r="B818" t="str">
            <v/>
          </cell>
          <cell r="C818">
            <v>8110608018</v>
          </cell>
          <cell r="D818">
            <v>130</v>
          </cell>
          <cell r="E818" t="str">
            <v>VIS CHARPENTE 6X80 INOX  A2 TORX T25</v>
          </cell>
          <cell r="F818">
            <v>0.28199999999999997</v>
          </cell>
          <cell r="H818">
            <v>8110608018</v>
          </cell>
          <cell r="I818">
            <v>0.17</v>
          </cell>
          <cell r="J818">
            <v>1</v>
          </cell>
          <cell r="K818">
            <v>0.17</v>
          </cell>
          <cell r="L818">
            <v>0.16700000000000001</v>
          </cell>
          <cell r="M818">
            <v>0.16700000000000001</v>
          </cell>
          <cell r="N818">
            <v>22.1</v>
          </cell>
          <cell r="O818">
            <v>21.71</v>
          </cell>
          <cell r="P818">
            <v>21.71</v>
          </cell>
          <cell r="Q818">
            <v>0.28199999999999997</v>
          </cell>
          <cell r="R818">
            <v>0.2505</v>
          </cell>
          <cell r="S818">
            <v>0.2505</v>
          </cell>
          <cell r="T818">
            <v>36.659999999999997</v>
          </cell>
          <cell r="U818">
            <v>32.564999999999998</v>
          </cell>
          <cell r="V818">
            <v>32.564999999999998</v>
          </cell>
        </row>
        <row r="819">
          <cell r="B819" t="str">
            <v/>
          </cell>
          <cell r="C819" t="str">
            <v>VCHARP8X140</v>
          </cell>
          <cell r="D819">
            <v>4</v>
          </cell>
          <cell r="E819" t="str">
            <v>VIS CHARPENTE 8X140 INOX A2 TX40</v>
          </cell>
          <cell r="F819">
            <v>0.54900000000000004</v>
          </cell>
          <cell r="H819" t="str">
            <v>VCHARP8X140</v>
          </cell>
          <cell r="I819">
            <v>0.37</v>
          </cell>
          <cell r="J819">
            <v>1</v>
          </cell>
          <cell r="K819">
            <v>0.37</v>
          </cell>
          <cell r="L819">
            <v>0.36599999999999999</v>
          </cell>
          <cell r="M819">
            <v>0.36599999999999999</v>
          </cell>
          <cell r="N819">
            <v>1.48</v>
          </cell>
          <cell r="O819">
            <v>1.464</v>
          </cell>
          <cell r="P819">
            <v>1.464</v>
          </cell>
          <cell r="Q819">
            <v>0.54900000000000004</v>
          </cell>
          <cell r="R819">
            <v>0.54899999999999993</v>
          </cell>
          <cell r="S819">
            <v>0.54899999999999993</v>
          </cell>
          <cell r="T819">
            <v>2.1960000000000002</v>
          </cell>
          <cell r="U819">
            <v>2.1959999999999997</v>
          </cell>
          <cell r="V819">
            <v>2.1959999999999997</v>
          </cell>
        </row>
        <row r="820">
          <cell r="B820" t="str">
            <v/>
          </cell>
          <cell r="C820" t="str">
            <v>VCHARP8X160</v>
          </cell>
          <cell r="D820">
            <v>4</v>
          </cell>
          <cell r="E820" t="str">
            <v>VIS CHARPENTE 8X160 INOX A2 TX 40</v>
          </cell>
          <cell r="F820">
            <v>0.78</v>
          </cell>
          <cell r="H820" t="str">
            <v>VCHARP8X160</v>
          </cell>
          <cell r="I820">
            <v>1.05</v>
          </cell>
          <cell r="J820">
            <v>1</v>
          </cell>
          <cell r="K820">
            <v>1.05</v>
          </cell>
          <cell r="L820">
            <v>1.0529999999999999</v>
          </cell>
          <cell r="M820">
            <v>1.0529999999999999</v>
          </cell>
          <cell r="N820">
            <v>4.2</v>
          </cell>
          <cell r="O820">
            <v>4.2119999999999997</v>
          </cell>
          <cell r="P820">
            <v>4.2119999999999997</v>
          </cell>
          <cell r="Q820">
            <v>0.78</v>
          </cell>
          <cell r="R820">
            <v>1.5794999999999999</v>
          </cell>
          <cell r="S820">
            <v>1.5794999999999999</v>
          </cell>
          <cell r="T820">
            <v>3.12</v>
          </cell>
          <cell r="U820">
            <v>6.3179999999999996</v>
          </cell>
          <cell r="V820">
            <v>6.3179999999999996</v>
          </cell>
        </row>
        <row r="821">
          <cell r="B821" t="str">
            <v/>
          </cell>
          <cell r="C821" t="str">
            <v>C501151800</v>
          </cell>
          <cell r="D821">
            <v>5</v>
          </cell>
          <cell r="E821" t="str">
            <v>BASTAINGS 50X115 (1.80 ML)</v>
          </cell>
          <cell r="F821">
            <v>13.19</v>
          </cell>
          <cell r="H821" t="str">
            <v>C501151800</v>
          </cell>
          <cell r="I821">
            <v>14.87</v>
          </cell>
          <cell r="J821">
            <v>1.8</v>
          </cell>
          <cell r="K821">
            <v>8.2611111111111111</v>
          </cell>
          <cell r="L821">
            <v>8.26</v>
          </cell>
          <cell r="M821">
            <v>10.92</v>
          </cell>
          <cell r="N821">
            <v>41.305555555555557</v>
          </cell>
          <cell r="O821">
            <v>41.3</v>
          </cell>
          <cell r="P821">
            <v>54.6</v>
          </cell>
          <cell r="Q821">
            <v>13.19</v>
          </cell>
          <cell r="R821">
            <v>12.39</v>
          </cell>
          <cell r="S821">
            <v>16.38</v>
          </cell>
          <cell r="T821">
            <v>65.95</v>
          </cell>
          <cell r="U821">
            <v>61.95</v>
          </cell>
          <cell r="V821">
            <v>81.899999999999991</v>
          </cell>
        </row>
        <row r="822">
          <cell r="B822" t="str">
            <v/>
          </cell>
          <cell r="C822" t="str">
            <v>C70701800</v>
          </cell>
          <cell r="D822">
            <v>15</v>
          </cell>
          <cell r="E822" t="str">
            <v>CHEVRON 70X70 1.80 ML</v>
          </cell>
          <cell r="F822">
            <v>11.27</v>
          </cell>
          <cell r="H822" t="str">
            <v>C70701800</v>
          </cell>
          <cell r="I822">
            <v>7.05</v>
          </cell>
          <cell r="J822">
            <v>1</v>
          </cell>
          <cell r="K822">
            <v>7.05</v>
          </cell>
          <cell r="L822">
            <v>7.05</v>
          </cell>
          <cell r="M822">
            <v>7.4</v>
          </cell>
          <cell r="N822">
            <v>105.75</v>
          </cell>
          <cell r="O822">
            <v>105.75</v>
          </cell>
          <cell r="P822">
            <v>111</v>
          </cell>
          <cell r="Q822">
            <v>11.27</v>
          </cell>
          <cell r="R822">
            <v>8.8125</v>
          </cell>
          <cell r="S822">
            <v>9.25</v>
          </cell>
          <cell r="T822">
            <v>169.04999999999998</v>
          </cell>
          <cell r="U822">
            <v>132.1875</v>
          </cell>
          <cell r="V822">
            <v>138.75</v>
          </cell>
        </row>
        <row r="823">
          <cell r="B823" t="str">
            <v/>
          </cell>
          <cell r="C823" t="str">
            <v>ECOP2.5</v>
          </cell>
          <cell r="D823">
            <v>1</v>
          </cell>
          <cell r="E823" t="str">
            <v>ECOPLANC 2M50</v>
          </cell>
          <cell r="F823">
            <v>26.09</v>
          </cell>
          <cell r="H823" t="str">
            <v>ECOP2.5</v>
          </cell>
          <cell r="I823">
            <v>18.27</v>
          </cell>
          <cell r="J823">
            <v>1</v>
          </cell>
          <cell r="K823">
            <v>18.27</v>
          </cell>
          <cell r="L823">
            <v>18.27</v>
          </cell>
          <cell r="M823">
            <v>19.7316</v>
          </cell>
          <cell r="N823">
            <v>18.27</v>
          </cell>
          <cell r="O823">
            <v>18.27</v>
          </cell>
          <cell r="P823">
            <v>19.7316</v>
          </cell>
          <cell r="Q823">
            <v>26.09</v>
          </cell>
          <cell r="R823">
            <v>27.405000000000001</v>
          </cell>
          <cell r="S823">
            <v>29.5974</v>
          </cell>
          <cell r="T823">
            <v>26.09</v>
          </cell>
          <cell r="U823">
            <v>27.405000000000001</v>
          </cell>
          <cell r="V823">
            <v>29.5974</v>
          </cell>
        </row>
        <row r="824">
          <cell r="B824" t="str">
            <v/>
          </cell>
          <cell r="C824" t="str">
            <v>ECOP2</v>
          </cell>
          <cell r="D824">
            <v>1</v>
          </cell>
          <cell r="E824" t="str">
            <v>ECOPLANC 2M</v>
          </cell>
          <cell r="F824">
            <v>20.91</v>
          </cell>
          <cell r="H824" t="str">
            <v>ECOP2</v>
          </cell>
          <cell r="I824">
            <v>14.64</v>
          </cell>
          <cell r="J824">
            <v>1</v>
          </cell>
          <cell r="K824">
            <v>14.64</v>
          </cell>
          <cell r="L824">
            <v>14.64</v>
          </cell>
          <cell r="M824">
            <v>15.811200000000001</v>
          </cell>
          <cell r="N824">
            <v>14.64</v>
          </cell>
          <cell r="O824">
            <v>14.64</v>
          </cell>
          <cell r="P824">
            <v>15.811200000000001</v>
          </cell>
          <cell r="Q824">
            <v>20.91</v>
          </cell>
          <cell r="R824">
            <v>21.96</v>
          </cell>
          <cell r="S824">
            <v>23.716800000000003</v>
          </cell>
          <cell r="T824">
            <v>20.91</v>
          </cell>
          <cell r="U824">
            <v>21.96</v>
          </cell>
          <cell r="V824">
            <v>23.716800000000003</v>
          </cell>
        </row>
        <row r="825">
          <cell r="B825" t="str">
            <v/>
          </cell>
          <cell r="C825" t="str">
            <v>PAN2110</v>
          </cell>
          <cell r="D825">
            <v>4</v>
          </cell>
          <cell r="E825" t="str">
            <v>PANNEAU PVC 1000 X 2110 MM</v>
          </cell>
          <cell r="F825">
            <v>45.2</v>
          </cell>
          <cell r="H825" t="str">
            <v>PAN2110</v>
          </cell>
          <cell r="I825">
            <v>33.590000000000003</v>
          </cell>
          <cell r="J825">
            <v>1</v>
          </cell>
          <cell r="K825">
            <v>33.590000000000003</v>
          </cell>
          <cell r="L825">
            <v>33.594949999999997</v>
          </cell>
          <cell r="M825">
            <v>33.594949999999997</v>
          </cell>
          <cell r="N825">
            <v>134.36000000000001</v>
          </cell>
          <cell r="O825">
            <v>134.37979999999999</v>
          </cell>
          <cell r="P825">
            <v>134.37979999999999</v>
          </cell>
          <cell r="Q825">
            <v>45.2</v>
          </cell>
          <cell r="R825">
            <v>50.392424999999996</v>
          </cell>
          <cell r="S825">
            <v>50.392424999999996</v>
          </cell>
          <cell r="T825">
            <v>180.8</v>
          </cell>
          <cell r="U825">
            <v>201.56969999999998</v>
          </cell>
          <cell r="V825">
            <v>201.56969999999998</v>
          </cell>
        </row>
        <row r="826">
          <cell r="B826" t="str">
            <v/>
          </cell>
          <cell r="C826" t="str">
            <v>EXPAN2110</v>
          </cell>
          <cell r="D826">
            <v>4</v>
          </cell>
          <cell r="E826" t="str">
            <v>RALLONGE PVC 200 X 2110 MM</v>
          </cell>
          <cell r="F826">
            <v>10.32</v>
          </cell>
          <cell r="H826" t="str">
            <v>EXPAN2110</v>
          </cell>
          <cell r="I826">
            <v>7.67</v>
          </cell>
          <cell r="J826">
            <v>1</v>
          </cell>
          <cell r="K826">
            <v>7.67</v>
          </cell>
          <cell r="L826">
            <v>7.6711999999999998</v>
          </cell>
          <cell r="M826">
            <v>7.6711999999999998</v>
          </cell>
          <cell r="N826">
            <v>30.68</v>
          </cell>
          <cell r="O826">
            <v>30.684799999999999</v>
          </cell>
          <cell r="P826">
            <v>30.684799999999999</v>
          </cell>
          <cell r="Q826">
            <v>10.32</v>
          </cell>
          <cell r="R826">
            <v>11.5068</v>
          </cell>
          <cell r="S826">
            <v>11.5068</v>
          </cell>
          <cell r="T826">
            <v>41.28</v>
          </cell>
          <cell r="U826">
            <v>46.027200000000001</v>
          </cell>
          <cell r="V826">
            <v>46.027200000000001</v>
          </cell>
        </row>
        <row r="827">
          <cell r="B827" t="str">
            <v/>
          </cell>
          <cell r="C827" t="str">
            <v>PROFILH2110</v>
          </cell>
          <cell r="D827">
            <v>4</v>
          </cell>
          <cell r="E827" t="str">
            <v>PROFIL H 2110</v>
          </cell>
          <cell r="F827">
            <v>6.62</v>
          </cell>
          <cell r="H827" t="str">
            <v>PROFILH2110</v>
          </cell>
          <cell r="I827">
            <v>4.92</v>
          </cell>
          <cell r="J827">
            <v>1</v>
          </cell>
          <cell r="K827">
            <v>4.92</v>
          </cell>
          <cell r="L827">
            <v>4.9171500000000004</v>
          </cell>
          <cell r="M827">
            <v>4.9171500000000004</v>
          </cell>
          <cell r="N827">
            <v>19.68</v>
          </cell>
          <cell r="O827">
            <v>19.668600000000001</v>
          </cell>
          <cell r="P827">
            <v>19.668600000000001</v>
          </cell>
          <cell r="Q827">
            <v>6.62</v>
          </cell>
          <cell r="R827">
            <v>7.375725000000001</v>
          </cell>
          <cell r="S827">
            <v>7.375725000000001</v>
          </cell>
          <cell r="T827">
            <v>26.48</v>
          </cell>
          <cell r="U827">
            <v>29.502900000000004</v>
          </cell>
          <cell r="V827">
            <v>29.502900000000004</v>
          </cell>
        </row>
        <row r="828">
          <cell r="B828" t="str">
            <v/>
          </cell>
          <cell r="C828" t="str">
            <v>PAN2005</v>
          </cell>
          <cell r="D828">
            <v>2</v>
          </cell>
          <cell r="E828" t="str">
            <v>PANNEAU PVC 1000 X 2005 MM</v>
          </cell>
          <cell r="F828">
            <v>42.95</v>
          </cell>
          <cell r="H828" t="str">
            <v>PAN2005</v>
          </cell>
          <cell r="I828">
            <v>31.92</v>
          </cell>
          <cell r="J828">
            <v>1</v>
          </cell>
          <cell r="K828">
            <v>31.92</v>
          </cell>
          <cell r="L828">
            <v>31.922449999999998</v>
          </cell>
          <cell r="M828">
            <v>31.922449999999998</v>
          </cell>
          <cell r="N828">
            <v>63.84</v>
          </cell>
          <cell r="O828">
            <v>63.844899999999996</v>
          </cell>
          <cell r="P828">
            <v>63.844899999999996</v>
          </cell>
          <cell r="Q828">
            <v>42.95</v>
          </cell>
          <cell r="R828">
            <v>47.883674999999997</v>
          </cell>
          <cell r="S828">
            <v>47.883674999999997</v>
          </cell>
          <cell r="T828">
            <v>85.9</v>
          </cell>
          <cell r="U828">
            <v>95.767349999999993</v>
          </cell>
          <cell r="V828">
            <v>95.767349999999993</v>
          </cell>
        </row>
        <row r="829">
          <cell r="B829" t="str">
            <v/>
          </cell>
          <cell r="C829" t="str">
            <v>EXPAN2005</v>
          </cell>
          <cell r="D829">
            <v>2</v>
          </cell>
          <cell r="E829" t="str">
            <v>RALLONGE PVC 200 X 2005 MM</v>
          </cell>
          <cell r="F829">
            <v>9.81</v>
          </cell>
          <cell r="H829" t="str">
            <v>EXPAN2005</v>
          </cell>
          <cell r="I829">
            <v>7.29</v>
          </cell>
          <cell r="J829">
            <v>1</v>
          </cell>
          <cell r="K829">
            <v>7.29</v>
          </cell>
          <cell r="L829">
            <v>7.2920999999999996</v>
          </cell>
          <cell r="M829">
            <v>7.2920999999999996</v>
          </cell>
          <cell r="N829">
            <v>14.58</v>
          </cell>
          <cell r="O829">
            <v>14.584199999999999</v>
          </cell>
          <cell r="P829">
            <v>14.584199999999999</v>
          </cell>
          <cell r="Q829">
            <v>9.81</v>
          </cell>
          <cell r="R829">
            <v>10.93815</v>
          </cell>
          <cell r="S829">
            <v>10.93815</v>
          </cell>
          <cell r="T829">
            <v>19.62</v>
          </cell>
          <cell r="U829">
            <v>21.876300000000001</v>
          </cell>
          <cell r="V829">
            <v>21.876300000000001</v>
          </cell>
        </row>
        <row r="830">
          <cell r="B830" t="str">
            <v/>
          </cell>
          <cell r="C830" t="str">
            <v>PROFILH2005</v>
          </cell>
          <cell r="D830">
            <v>2</v>
          </cell>
          <cell r="E830" t="str">
            <v>PROFIL H 2005</v>
          </cell>
          <cell r="F830">
            <v>6.29</v>
          </cell>
          <cell r="H830" t="str">
            <v>PROFILH2005</v>
          </cell>
          <cell r="I830">
            <v>4.67</v>
          </cell>
          <cell r="J830">
            <v>1</v>
          </cell>
          <cell r="K830">
            <v>4.67</v>
          </cell>
          <cell r="L830">
            <v>4.6718500000000001</v>
          </cell>
          <cell r="M830">
            <v>4.6718500000000001</v>
          </cell>
          <cell r="N830">
            <v>9.34</v>
          </cell>
          <cell r="O830">
            <v>9.3437000000000001</v>
          </cell>
          <cell r="P830">
            <v>9.3437000000000001</v>
          </cell>
          <cell r="Q830">
            <v>6.29</v>
          </cell>
          <cell r="R830">
            <v>7.0077750000000005</v>
          </cell>
          <cell r="S830">
            <v>7.0077750000000005</v>
          </cell>
          <cell r="T830">
            <v>12.58</v>
          </cell>
          <cell r="U830">
            <v>14.015550000000001</v>
          </cell>
          <cell r="V830">
            <v>14.015550000000001</v>
          </cell>
        </row>
        <row r="831">
          <cell r="B831" t="str">
            <v/>
          </cell>
          <cell r="C831" t="str">
            <v>PAN2025</v>
          </cell>
          <cell r="D831">
            <v>2</v>
          </cell>
          <cell r="E831" t="str">
            <v>PANNEAU PVC 1000 X 2025 MM</v>
          </cell>
          <cell r="F831">
            <v>43.38</v>
          </cell>
          <cell r="H831" t="str">
            <v>PAN2025</v>
          </cell>
          <cell r="I831">
            <v>32.25</v>
          </cell>
          <cell r="J831">
            <v>1</v>
          </cell>
          <cell r="K831">
            <v>32.25</v>
          </cell>
          <cell r="L831">
            <v>32.245800000000003</v>
          </cell>
          <cell r="M831">
            <v>32.245800000000003</v>
          </cell>
          <cell r="N831">
            <v>64.5</v>
          </cell>
          <cell r="O831">
            <v>64.491600000000005</v>
          </cell>
          <cell r="P831">
            <v>64.491600000000005</v>
          </cell>
          <cell r="Q831">
            <v>43.38</v>
          </cell>
          <cell r="R831">
            <v>48.368700000000004</v>
          </cell>
          <cell r="S831">
            <v>48.368700000000004</v>
          </cell>
          <cell r="T831">
            <v>86.76</v>
          </cell>
          <cell r="U831">
            <v>96.737400000000008</v>
          </cell>
          <cell r="V831">
            <v>96.737400000000008</v>
          </cell>
        </row>
        <row r="832">
          <cell r="B832" t="str">
            <v/>
          </cell>
          <cell r="C832" t="str">
            <v>EXPAN2025</v>
          </cell>
          <cell r="D832">
            <v>2</v>
          </cell>
          <cell r="E832" t="str">
            <v>RALLONGE PVC 200 X 2025 MM</v>
          </cell>
          <cell r="F832">
            <v>9.9</v>
          </cell>
          <cell r="H832" t="str">
            <v>EXPAN2025</v>
          </cell>
          <cell r="I832">
            <v>7.36</v>
          </cell>
          <cell r="J832">
            <v>1</v>
          </cell>
          <cell r="K832">
            <v>7.36</v>
          </cell>
          <cell r="L832">
            <v>7.359</v>
          </cell>
          <cell r="M832">
            <v>7.359</v>
          </cell>
          <cell r="N832">
            <v>14.72</v>
          </cell>
          <cell r="O832">
            <v>14.718</v>
          </cell>
          <cell r="P832">
            <v>14.718</v>
          </cell>
          <cell r="Q832">
            <v>9.9</v>
          </cell>
          <cell r="R832">
            <v>11.038499999999999</v>
          </cell>
          <cell r="S832">
            <v>11.038499999999999</v>
          </cell>
          <cell r="T832">
            <v>19.8</v>
          </cell>
          <cell r="U832">
            <v>22.076999999999998</v>
          </cell>
          <cell r="V832">
            <v>22.076999999999998</v>
          </cell>
        </row>
        <row r="833">
          <cell r="B833" t="str">
            <v/>
          </cell>
          <cell r="C833" t="str">
            <v>PROFILH2025</v>
          </cell>
          <cell r="D833">
            <v>2</v>
          </cell>
          <cell r="E833" t="str">
            <v>PROFIL H 2025</v>
          </cell>
          <cell r="F833">
            <v>6.35</v>
          </cell>
          <cell r="H833" t="str">
            <v>PROFILH2025</v>
          </cell>
          <cell r="I833">
            <v>4.72</v>
          </cell>
          <cell r="J833">
            <v>1</v>
          </cell>
          <cell r="K833">
            <v>4.72</v>
          </cell>
          <cell r="L833">
            <v>4.71645</v>
          </cell>
          <cell r="M833">
            <v>4.71645</v>
          </cell>
          <cell r="N833">
            <v>9.44</v>
          </cell>
          <cell r="O833">
            <v>9.4329000000000001</v>
          </cell>
          <cell r="P833">
            <v>9.4329000000000001</v>
          </cell>
          <cell r="Q833">
            <v>6.35</v>
          </cell>
          <cell r="R833">
            <v>7.074675</v>
          </cell>
          <cell r="S833">
            <v>7.074675</v>
          </cell>
          <cell r="T833">
            <v>12.7</v>
          </cell>
          <cell r="U833">
            <v>14.14935</v>
          </cell>
          <cell r="V833">
            <v>14.14935</v>
          </cell>
        </row>
        <row r="834">
          <cell r="B834" t="str">
            <v/>
          </cell>
          <cell r="C834" t="str">
            <v>T403</v>
          </cell>
          <cell r="D834">
            <v>8</v>
          </cell>
          <cell r="E834" t="str">
            <v>TE ALU 40/40/3 ML</v>
          </cell>
          <cell r="F834">
            <v>7.95</v>
          </cell>
          <cell r="H834" t="str">
            <v>T403</v>
          </cell>
          <cell r="I834">
            <v>3.29</v>
          </cell>
          <cell r="J834">
            <v>6.06</v>
          </cell>
          <cell r="K834">
            <v>0.54290429042904298</v>
          </cell>
          <cell r="L834">
            <v>3.29</v>
          </cell>
          <cell r="M834">
            <v>3.29</v>
          </cell>
          <cell r="N834">
            <v>4.3432343234323438</v>
          </cell>
          <cell r="O834">
            <v>26.32</v>
          </cell>
          <cell r="P834">
            <v>26.32</v>
          </cell>
          <cell r="Q834">
            <v>7.95</v>
          </cell>
          <cell r="R834">
            <v>8.2249999999999996</v>
          </cell>
          <cell r="S834">
            <v>8.2249999999999996</v>
          </cell>
          <cell r="T834">
            <v>63.6</v>
          </cell>
          <cell r="U834">
            <v>65.8</v>
          </cell>
          <cell r="V834">
            <v>65.8</v>
          </cell>
        </row>
        <row r="835">
          <cell r="B835" t="str">
            <v/>
          </cell>
          <cell r="C835" t="str">
            <v>CE403</v>
          </cell>
          <cell r="D835">
            <v>8</v>
          </cell>
          <cell r="E835" t="str">
            <v>CORNIERE ALU 40/40/3 ML</v>
          </cell>
          <cell r="F835">
            <v>7.55</v>
          </cell>
          <cell r="H835" t="str">
            <v>CE403</v>
          </cell>
          <cell r="I835">
            <v>3.32</v>
          </cell>
          <cell r="J835">
            <v>6.06</v>
          </cell>
          <cell r="K835">
            <v>0.54785478547854782</v>
          </cell>
          <cell r="L835">
            <v>3.29</v>
          </cell>
          <cell r="M835">
            <v>3.32</v>
          </cell>
          <cell r="N835">
            <v>4.3828382838283826</v>
          </cell>
          <cell r="O835">
            <v>26.32</v>
          </cell>
          <cell r="P835">
            <v>26.56</v>
          </cell>
          <cell r="Q835">
            <v>7.55</v>
          </cell>
          <cell r="R835">
            <v>8.2249999999999996</v>
          </cell>
          <cell r="S835">
            <v>8.2999999999999989</v>
          </cell>
          <cell r="T835">
            <v>60.4</v>
          </cell>
          <cell r="U835">
            <v>65.8</v>
          </cell>
          <cell r="V835">
            <v>66.399999999999991</v>
          </cell>
        </row>
        <row r="836">
          <cell r="B836" t="str">
            <v/>
          </cell>
          <cell r="C836" t="str">
            <v>MOAT</v>
          </cell>
          <cell r="D836">
            <v>6.22</v>
          </cell>
          <cell r="E836" t="str">
            <v>MAIN D'OEUVRE ATELIER</v>
          </cell>
          <cell r="F836">
            <v>75</v>
          </cell>
          <cell r="H836" t="str">
            <v>MOAT</v>
          </cell>
          <cell r="I836">
            <v>50</v>
          </cell>
          <cell r="J836">
            <v>1</v>
          </cell>
          <cell r="K836">
            <v>50</v>
          </cell>
          <cell r="L836">
            <v>50</v>
          </cell>
          <cell r="M836">
            <v>50</v>
          </cell>
          <cell r="N836">
            <v>311</v>
          </cell>
          <cell r="O836">
            <v>311</v>
          </cell>
          <cell r="P836">
            <v>311</v>
          </cell>
          <cell r="Q836">
            <v>75</v>
          </cell>
          <cell r="R836">
            <v>75</v>
          </cell>
          <cell r="S836">
            <v>75</v>
          </cell>
          <cell r="T836">
            <v>466.5</v>
          </cell>
          <cell r="U836">
            <v>466.5</v>
          </cell>
          <cell r="V836">
            <v>466.5</v>
          </cell>
        </row>
        <row r="837">
          <cell r="B837" t="str">
            <v>PCG8EH</v>
          </cell>
          <cell r="N837">
            <v>912.60242816281641</v>
          </cell>
          <cell r="O837">
            <v>955.8325000000001</v>
          </cell>
          <cell r="P837">
            <v>977.25530000000003</v>
          </cell>
          <cell r="T837">
            <v>1434.3440000000001</v>
          </cell>
          <cell r="U837">
            <v>1459.9263499999997</v>
          </cell>
          <cell r="V837">
            <v>1490.9880499999997</v>
          </cell>
        </row>
        <row r="838">
          <cell r="B838" t="str">
            <v/>
          </cell>
          <cell r="C838">
            <v>8412602518</v>
          </cell>
          <cell r="D838">
            <v>8</v>
          </cell>
          <cell r="E838" t="str">
            <v>VIS METAUX  A2 TH M6X25</v>
          </cell>
          <cell r="F838">
            <v>0.05</v>
          </cell>
          <cell r="H838">
            <v>8412602518</v>
          </cell>
          <cell r="I838">
            <v>7.04</v>
          </cell>
          <cell r="J838">
            <v>200</v>
          </cell>
          <cell r="K838">
            <v>3.5200000000000002E-2</v>
          </cell>
          <cell r="L838">
            <v>3.5200000000000002E-2</v>
          </cell>
          <cell r="M838">
            <v>3.5200000000000002E-2</v>
          </cell>
          <cell r="N838">
            <v>0.28160000000000002</v>
          </cell>
          <cell r="O838">
            <v>0.28160000000000002</v>
          </cell>
          <cell r="P838">
            <v>0.28160000000000002</v>
          </cell>
          <cell r="Q838">
            <v>0.05</v>
          </cell>
          <cell r="R838">
            <v>5.28E-2</v>
          </cell>
          <cell r="S838">
            <v>5.28E-2</v>
          </cell>
          <cell r="T838">
            <v>0.4</v>
          </cell>
          <cell r="U838">
            <v>0.4224</v>
          </cell>
          <cell r="V838">
            <v>0.4224</v>
          </cell>
        </row>
        <row r="839">
          <cell r="B839" t="str">
            <v/>
          </cell>
          <cell r="C839">
            <v>8434000618</v>
          </cell>
          <cell r="D839">
            <v>8</v>
          </cell>
          <cell r="E839" t="str">
            <v>ECROU FREIN A2 M6 WAX</v>
          </cell>
          <cell r="F839">
            <v>0.02</v>
          </cell>
          <cell r="H839">
            <v>8434000618</v>
          </cell>
          <cell r="I839">
            <v>8.3000000000000007</v>
          </cell>
          <cell r="J839">
            <v>500</v>
          </cell>
          <cell r="K839">
            <v>1.66E-2</v>
          </cell>
          <cell r="L839">
            <v>1.66E-2</v>
          </cell>
          <cell r="M839">
            <v>1.66E-2</v>
          </cell>
          <cell r="N839">
            <v>0.1328</v>
          </cell>
          <cell r="O839">
            <v>0.1328</v>
          </cell>
          <cell r="P839">
            <v>0.1328</v>
          </cell>
          <cell r="Q839">
            <v>0.02</v>
          </cell>
          <cell r="R839">
            <v>2.0750000000000001E-2</v>
          </cell>
          <cell r="S839">
            <v>2.0750000000000001E-2</v>
          </cell>
          <cell r="T839">
            <v>0.16</v>
          </cell>
          <cell r="U839">
            <v>0.16600000000000001</v>
          </cell>
          <cell r="V839">
            <v>0.16600000000000001</v>
          </cell>
        </row>
        <row r="840">
          <cell r="B840" t="str">
            <v/>
          </cell>
          <cell r="C840" t="str">
            <v>RTCALE</v>
          </cell>
          <cell r="D840">
            <v>34</v>
          </cell>
          <cell r="E840" t="str">
            <v>CALE CAOUTCHOUC BRUT 8 X 90</v>
          </cell>
          <cell r="F840">
            <v>0.8</v>
          </cell>
          <cell r="H840" t="str">
            <v>RTCALE</v>
          </cell>
          <cell r="I840">
            <v>0.52</v>
          </cell>
          <cell r="J840">
            <v>1</v>
          </cell>
          <cell r="K840">
            <v>0.52</v>
          </cell>
          <cell r="L840">
            <v>0.51800000000000002</v>
          </cell>
          <cell r="M840">
            <v>0.51800000000000002</v>
          </cell>
          <cell r="N840">
            <v>17.68</v>
          </cell>
          <cell r="O840">
            <v>17.612000000000002</v>
          </cell>
          <cell r="P840">
            <v>17.612000000000002</v>
          </cell>
          <cell r="Q840">
            <v>0.8</v>
          </cell>
          <cell r="R840">
            <v>0.77700000000000002</v>
          </cell>
          <cell r="S840">
            <v>0.77700000000000002</v>
          </cell>
          <cell r="T840">
            <v>27.200000000000003</v>
          </cell>
          <cell r="U840">
            <v>26.417999999999999</v>
          </cell>
          <cell r="V840">
            <v>26.417999999999999</v>
          </cell>
        </row>
        <row r="841">
          <cell r="B841" t="str">
            <v/>
          </cell>
          <cell r="C841">
            <v>8710605018</v>
          </cell>
          <cell r="D841">
            <v>8</v>
          </cell>
          <cell r="E841" t="str">
            <v>VIS PENTURE 6X50 T30 INOX  A2</v>
          </cell>
          <cell r="F841">
            <v>0.3</v>
          </cell>
          <cell r="H841">
            <v>8710605018</v>
          </cell>
          <cell r="I841">
            <v>0.11</v>
          </cell>
          <cell r="J841">
            <v>1</v>
          </cell>
          <cell r="K841">
            <v>0.11</v>
          </cell>
          <cell r="L841">
            <v>0.108</v>
          </cell>
          <cell r="M841">
            <v>0.108</v>
          </cell>
          <cell r="N841">
            <v>0.88</v>
          </cell>
          <cell r="O841">
            <v>0.86399999999999999</v>
          </cell>
          <cell r="P841">
            <v>0.86399999999999999</v>
          </cell>
          <cell r="Q841">
            <v>0.3</v>
          </cell>
          <cell r="R841">
            <v>0.16200000000000001</v>
          </cell>
          <cell r="S841">
            <v>0.16200000000000001</v>
          </cell>
          <cell r="T841">
            <v>2.4</v>
          </cell>
          <cell r="U841">
            <v>1.296</v>
          </cell>
          <cell r="V841">
            <v>1.296</v>
          </cell>
        </row>
        <row r="842">
          <cell r="B842" t="str">
            <v/>
          </cell>
          <cell r="C842">
            <v>8110608018</v>
          </cell>
          <cell r="D842">
            <v>130</v>
          </cell>
          <cell r="E842" t="str">
            <v>VIS CHARPENTE 6X80 INOX  A2 TORX T25</v>
          </cell>
          <cell r="F842">
            <v>0.28199999999999997</v>
          </cell>
          <cell r="H842">
            <v>8110608018</v>
          </cell>
          <cell r="I842">
            <v>0.17</v>
          </cell>
          <cell r="J842">
            <v>1</v>
          </cell>
          <cell r="K842">
            <v>0.17</v>
          </cell>
          <cell r="L842">
            <v>0.16700000000000001</v>
          </cell>
          <cell r="M842">
            <v>0.16700000000000001</v>
          </cell>
          <cell r="N842">
            <v>22.1</v>
          </cell>
          <cell r="O842">
            <v>21.71</v>
          </cell>
          <cell r="P842">
            <v>21.71</v>
          </cell>
          <cell r="Q842">
            <v>0.28199999999999997</v>
          </cell>
          <cell r="R842">
            <v>0.2505</v>
          </cell>
          <cell r="S842">
            <v>0.2505</v>
          </cell>
          <cell r="T842">
            <v>36.659999999999997</v>
          </cell>
          <cell r="U842">
            <v>32.564999999999998</v>
          </cell>
          <cell r="V842">
            <v>32.564999999999998</v>
          </cell>
        </row>
        <row r="843">
          <cell r="B843" t="str">
            <v/>
          </cell>
          <cell r="C843" t="str">
            <v>VCHARP8X140</v>
          </cell>
          <cell r="D843">
            <v>4</v>
          </cell>
          <cell r="E843" t="str">
            <v>VIS CHARPENTE 8X140 INOX A2 TX40</v>
          </cell>
          <cell r="F843">
            <v>0.54900000000000004</v>
          </cell>
          <cell r="H843" t="str">
            <v>VCHARP8X140</v>
          </cell>
          <cell r="I843">
            <v>0.37</v>
          </cell>
          <cell r="J843">
            <v>1</v>
          </cell>
          <cell r="K843">
            <v>0.37</v>
          </cell>
          <cell r="L843">
            <v>0.36599999999999999</v>
          </cell>
          <cell r="M843">
            <v>0.36599999999999999</v>
          </cell>
          <cell r="N843">
            <v>1.48</v>
          </cell>
          <cell r="O843">
            <v>1.464</v>
          </cell>
          <cell r="P843">
            <v>1.464</v>
          </cell>
          <cell r="Q843">
            <v>0.54900000000000004</v>
          </cell>
          <cell r="R843">
            <v>0.54899999999999993</v>
          </cell>
          <cell r="S843">
            <v>0.54899999999999993</v>
          </cell>
          <cell r="T843">
            <v>2.1960000000000002</v>
          </cell>
          <cell r="U843">
            <v>2.1959999999999997</v>
          </cell>
          <cell r="V843">
            <v>2.1959999999999997</v>
          </cell>
        </row>
        <row r="844">
          <cell r="B844" t="str">
            <v/>
          </cell>
          <cell r="C844" t="str">
            <v>VCHARP8X160</v>
          </cell>
          <cell r="D844">
            <v>4</v>
          </cell>
          <cell r="E844" t="str">
            <v>VIS CHARPENTE 8X160 INOX A2 TX 40</v>
          </cell>
          <cell r="F844">
            <v>0.78</v>
          </cell>
          <cell r="H844" t="str">
            <v>VCHARP8X160</v>
          </cell>
          <cell r="I844">
            <v>1.05</v>
          </cell>
          <cell r="J844">
            <v>1</v>
          </cell>
          <cell r="K844">
            <v>1.05</v>
          </cell>
          <cell r="L844">
            <v>1.0529999999999999</v>
          </cell>
          <cell r="M844">
            <v>1.0529999999999999</v>
          </cell>
          <cell r="N844">
            <v>4.2</v>
          </cell>
          <cell r="O844">
            <v>4.2119999999999997</v>
          </cell>
          <cell r="P844">
            <v>4.2119999999999997</v>
          </cell>
          <cell r="Q844">
            <v>0.78</v>
          </cell>
          <cell r="R844">
            <v>1.5794999999999999</v>
          </cell>
          <cell r="S844">
            <v>1.5794999999999999</v>
          </cell>
          <cell r="T844">
            <v>3.12</v>
          </cell>
          <cell r="U844">
            <v>6.3179999999999996</v>
          </cell>
          <cell r="V844">
            <v>6.3179999999999996</v>
          </cell>
        </row>
        <row r="845">
          <cell r="B845" t="str">
            <v/>
          </cell>
          <cell r="C845">
            <v>8210603018</v>
          </cell>
          <cell r="D845">
            <v>16</v>
          </cell>
          <cell r="E845" t="str">
            <v>VIS PENTURE 6X30 T30 INOX  A2</v>
          </cell>
          <cell r="F845">
            <v>6.8000000000000005E-2</v>
          </cell>
          <cell r="H845">
            <v>8210603018</v>
          </cell>
          <cell r="I845">
            <v>0.11</v>
          </cell>
          <cell r="J845">
            <v>1</v>
          </cell>
          <cell r="K845">
            <v>0.11</v>
          </cell>
          <cell r="L845">
            <v>0.108</v>
          </cell>
          <cell r="M845">
            <v>0.108</v>
          </cell>
          <cell r="N845">
            <v>1.76</v>
          </cell>
          <cell r="O845">
            <v>1.728</v>
          </cell>
          <cell r="P845">
            <v>1.728</v>
          </cell>
          <cell r="Q845">
            <v>6.8000000000000005E-2</v>
          </cell>
          <cell r="R845">
            <v>0.16200000000000001</v>
          </cell>
          <cell r="S845">
            <v>0.16200000000000001</v>
          </cell>
          <cell r="T845">
            <v>1.0880000000000001</v>
          </cell>
          <cell r="U845">
            <v>2.5920000000000001</v>
          </cell>
          <cell r="V845">
            <v>2.5920000000000001</v>
          </cell>
        </row>
        <row r="846">
          <cell r="B846" t="str">
            <v/>
          </cell>
          <cell r="C846">
            <v>8210707018</v>
          </cell>
          <cell r="D846">
            <v>44</v>
          </cell>
          <cell r="E846" t="str">
            <v>VIS PENTURE TORX T30 INOX A2 7X70</v>
          </cell>
          <cell r="F846">
            <v>0.158</v>
          </cell>
          <cell r="H846">
            <v>8210707018</v>
          </cell>
          <cell r="I846">
            <v>0.11</v>
          </cell>
          <cell r="J846">
            <v>1</v>
          </cell>
          <cell r="K846">
            <v>0.11</v>
          </cell>
          <cell r="L846">
            <v>0.1056</v>
          </cell>
          <cell r="M846">
            <v>0.1056</v>
          </cell>
          <cell r="N846">
            <v>4.84</v>
          </cell>
          <cell r="O846">
            <v>4.6463999999999999</v>
          </cell>
          <cell r="P846">
            <v>4.6463999999999999</v>
          </cell>
          <cell r="Q846">
            <v>0.12</v>
          </cell>
          <cell r="R846">
            <v>0.15839999999999999</v>
          </cell>
          <cell r="S846">
            <v>0.15839999999999999</v>
          </cell>
          <cell r="T846">
            <v>5.2799999999999994</v>
          </cell>
          <cell r="U846">
            <v>6.9695999999999998</v>
          </cell>
          <cell r="V846">
            <v>6.9695999999999998</v>
          </cell>
        </row>
        <row r="847">
          <cell r="B847" t="str">
            <v/>
          </cell>
          <cell r="C847" t="str">
            <v>C501151800</v>
          </cell>
          <cell r="D847">
            <v>5</v>
          </cell>
          <cell r="E847" t="str">
            <v>BASTAINGS 50X115 (1.80 ML)</v>
          </cell>
          <cell r="F847">
            <v>13.19</v>
          </cell>
          <cell r="H847" t="str">
            <v>C501151800</v>
          </cell>
          <cell r="I847">
            <v>14.87</v>
          </cell>
          <cell r="J847">
            <v>1.8</v>
          </cell>
          <cell r="K847">
            <v>8.2611111111111111</v>
          </cell>
          <cell r="L847">
            <v>8.26</v>
          </cell>
          <cell r="M847">
            <v>10.92</v>
          </cell>
          <cell r="N847">
            <v>41.305555555555557</v>
          </cell>
          <cell r="O847">
            <v>41.3</v>
          </cell>
          <cell r="P847">
            <v>54.6</v>
          </cell>
          <cell r="Q847">
            <v>13.19</v>
          </cell>
          <cell r="R847">
            <v>12.39</v>
          </cell>
          <cell r="S847">
            <v>16.38</v>
          </cell>
          <cell r="T847">
            <v>65.95</v>
          </cell>
          <cell r="U847">
            <v>61.95</v>
          </cell>
          <cell r="V847">
            <v>81.899999999999991</v>
          </cell>
        </row>
        <row r="848">
          <cell r="B848" t="str">
            <v/>
          </cell>
          <cell r="C848" t="str">
            <v>C70701800</v>
          </cell>
          <cell r="D848">
            <v>15.56</v>
          </cell>
          <cell r="E848" t="str">
            <v>CHEVRON 70X70 1.80 ML</v>
          </cell>
          <cell r="F848">
            <v>11.27</v>
          </cell>
          <cell r="H848" t="str">
            <v>C70701800</v>
          </cell>
          <cell r="I848">
            <v>7.05</v>
          </cell>
          <cell r="J848">
            <v>1</v>
          </cell>
          <cell r="K848">
            <v>7.05</v>
          </cell>
          <cell r="L848">
            <v>7.05</v>
          </cell>
          <cell r="M848">
            <v>7.4</v>
          </cell>
          <cell r="N848">
            <v>109.69800000000001</v>
          </cell>
          <cell r="O848">
            <v>109.69800000000001</v>
          </cell>
          <cell r="P848">
            <v>115.14400000000001</v>
          </cell>
          <cell r="Q848">
            <v>11.27</v>
          </cell>
          <cell r="R848">
            <v>8.8125</v>
          </cell>
          <cell r="S848">
            <v>9.25</v>
          </cell>
          <cell r="T848">
            <v>175.3612</v>
          </cell>
          <cell r="U848">
            <v>137.1225</v>
          </cell>
          <cell r="V848">
            <v>143.93</v>
          </cell>
        </row>
        <row r="849">
          <cell r="B849" t="str">
            <v/>
          </cell>
          <cell r="C849" t="str">
            <v>CE403</v>
          </cell>
          <cell r="D849">
            <v>9</v>
          </cell>
          <cell r="E849" t="str">
            <v>CORNIERE ALU 40/40/3 ML</v>
          </cell>
          <cell r="F849">
            <v>7.55</v>
          </cell>
          <cell r="H849" t="str">
            <v>CE403</v>
          </cell>
          <cell r="I849">
            <v>3.32</v>
          </cell>
          <cell r="J849">
            <v>6.06</v>
          </cell>
          <cell r="K849">
            <v>0.54785478547854782</v>
          </cell>
          <cell r="L849">
            <v>3.29</v>
          </cell>
          <cell r="M849">
            <v>3.32</v>
          </cell>
          <cell r="N849">
            <v>4.9306930693069306</v>
          </cell>
          <cell r="O849">
            <v>29.61</v>
          </cell>
          <cell r="P849">
            <v>29.88</v>
          </cell>
          <cell r="Q849">
            <v>7.55</v>
          </cell>
          <cell r="R849">
            <v>8.2249999999999996</v>
          </cell>
          <cell r="S849">
            <v>8.2999999999999989</v>
          </cell>
          <cell r="T849">
            <v>67.95</v>
          </cell>
          <cell r="U849">
            <v>74.024999999999991</v>
          </cell>
          <cell r="V849">
            <v>74.699999999999989</v>
          </cell>
        </row>
        <row r="850">
          <cell r="B850" t="str">
            <v/>
          </cell>
          <cell r="C850" t="str">
            <v>ECOP2</v>
          </cell>
          <cell r="D850">
            <v>1</v>
          </cell>
          <cell r="E850" t="str">
            <v>ECOPLANC 2M</v>
          </cell>
          <cell r="F850">
            <v>20.91</v>
          </cell>
          <cell r="H850" t="str">
            <v>ECOP2</v>
          </cell>
          <cell r="I850">
            <v>14.64</v>
          </cell>
          <cell r="J850">
            <v>1</v>
          </cell>
          <cell r="K850">
            <v>14.64</v>
          </cell>
          <cell r="L850">
            <v>14.64</v>
          </cell>
          <cell r="M850">
            <v>15.811200000000001</v>
          </cell>
          <cell r="N850">
            <v>14.64</v>
          </cell>
          <cell r="O850">
            <v>14.64</v>
          </cell>
          <cell r="P850">
            <v>15.811200000000001</v>
          </cell>
          <cell r="Q850">
            <v>20.91</v>
          </cell>
          <cell r="R850">
            <v>21.96</v>
          </cell>
          <cell r="S850">
            <v>23.716800000000003</v>
          </cell>
          <cell r="T850">
            <v>20.91</v>
          </cell>
          <cell r="U850">
            <v>21.96</v>
          </cell>
          <cell r="V850">
            <v>23.716800000000003</v>
          </cell>
        </row>
        <row r="851">
          <cell r="B851" t="str">
            <v/>
          </cell>
          <cell r="C851" t="str">
            <v>ECOP2.5</v>
          </cell>
          <cell r="D851">
            <v>1</v>
          </cell>
          <cell r="E851" t="str">
            <v>ECOPLANC 2M50</v>
          </cell>
          <cell r="F851">
            <v>26.09</v>
          </cell>
          <cell r="H851" t="str">
            <v>ECOP2.5</v>
          </cell>
          <cell r="I851">
            <v>18.27</v>
          </cell>
          <cell r="J851">
            <v>1</v>
          </cell>
          <cell r="K851">
            <v>18.27</v>
          </cell>
          <cell r="L851">
            <v>18.27</v>
          </cell>
          <cell r="M851">
            <v>19.7316</v>
          </cell>
          <cell r="N851">
            <v>18.27</v>
          </cell>
          <cell r="O851">
            <v>18.27</v>
          </cell>
          <cell r="P851">
            <v>19.7316</v>
          </cell>
          <cell r="Q851">
            <v>26.09</v>
          </cell>
          <cell r="R851">
            <v>27.405000000000001</v>
          </cell>
          <cell r="S851">
            <v>29.5974</v>
          </cell>
          <cell r="T851">
            <v>26.09</v>
          </cell>
          <cell r="U851">
            <v>27.405000000000001</v>
          </cell>
          <cell r="V851">
            <v>29.5974</v>
          </cell>
        </row>
        <row r="852">
          <cell r="B852" t="str">
            <v/>
          </cell>
          <cell r="C852" t="str">
            <v>EXPAN2005</v>
          </cell>
          <cell r="D852">
            <v>2</v>
          </cell>
          <cell r="E852" t="str">
            <v>RALLONGE PVC 200 X 2005 MM</v>
          </cell>
          <cell r="F852">
            <v>9.81</v>
          </cell>
          <cell r="H852" t="str">
            <v>EXPAN2005</v>
          </cell>
          <cell r="I852">
            <v>7.29</v>
          </cell>
          <cell r="J852">
            <v>1</v>
          </cell>
          <cell r="K852">
            <v>7.29</v>
          </cell>
          <cell r="L852">
            <v>7.2920999999999996</v>
          </cell>
          <cell r="M852">
            <v>7.2920999999999996</v>
          </cell>
          <cell r="N852">
            <v>14.58</v>
          </cell>
          <cell r="O852">
            <v>14.584199999999999</v>
          </cell>
          <cell r="P852">
            <v>14.584199999999999</v>
          </cell>
          <cell r="Q852">
            <v>9.81</v>
          </cell>
          <cell r="R852">
            <v>10.93815</v>
          </cell>
          <cell r="S852">
            <v>10.93815</v>
          </cell>
          <cell r="T852">
            <v>19.62</v>
          </cell>
          <cell r="U852">
            <v>21.876300000000001</v>
          </cell>
          <cell r="V852">
            <v>21.876300000000001</v>
          </cell>
        </row>
        <row r="853">
          <cell r="B853" t="str">
            <v/>
          </cell>
          <cell r="C853" t="str">
            <v>EXPAN2110</v>
          </cell>
          <cell r="D853">
            <v>4</v>
          </cell>
          <cell r="E853" t="str">
            <v>RALLONGE PVC 200 X 2110 MM</v>
          </cell>
          <cell r="F853">
            <v>10.32</v>
          </cell>
          <cell r="H853" t="str">
            <v>EXPAN2110</v>
          </cell>
          <cell r="I853">
            <v>7.67</v>
          </cell>
          <cell r="J853">
            <v>1</v>
          </cell>
          <cell r="K853">
            <v>7.67</v>
          </cell>
          <cell r="L853">
            <v>7.6711999999999998</v>
          </cell>
          <cell r="M853">
            <v>7.6711999999999998</v>
          </cell>
          <cell r="N853">
            <v>30.68</v>
          </cell>
          <cell r="O853">
            <v>30.684799999999999</v>
          </cell>
          <cell r="P853">
            <v>30.684799999999999</v>
          </cell>
          <cell r="Q853">
            <v>10.32</v>
          </cell>
          <cell r="R853">
            <v>11.5068</v>
          </cell>
          <cell r="S853">
            <v>11.5068</v>
          </cell>
          <cell r="T853">
            <v>41.28</v>
          </cell>
          <cell r="U853">
            <v>46.027200000000001</v>
          </cell>
          <cell r="V853">
            <v>46.027200000000001</v>
          </cell>
        </row>
        <row r="854">
          <cell r="B854" t="str">
            <v/>
          </cell>
          <cell r="C854" t="str">
            <v>EXPAN2525</v>
          </cell>
          <cell r="D854">
            <v>2</v>
          </cell>
          <cell r="E854" t="str">
            <v>RALLONGE PVC 200 X 2525 MM</v>
          </cell>
          <cell r="F854">
            <v>12.35</v>
          </cell>
          <cell r="H854" t="str">
            <v>EXPAN2525</v>
          </cell>
          <cell r="I854">
            <v>9.18</v>
          </cell>
          <cell r="J854">
            <v>1</v>
          </cell>
          <cell r="K854">
            <v>9.18</v>
          </cell>
          <cell r="L854">
            <v>9.1764500000000009</v>
          </cell>
          <cell r="M854">
            <v>9.1764500000000009</v>
          </cell>
          <cell r="N854">
            <v>18.36</v>
          </cell>
          <cell r="O854">
            <v>18.352900000000002</v>
          </cell>
          <cell r="P854">
            <v>18.352900000000002</v>
          </cell>
          <cell r="Q854">
            <v>12.35</v>
          </cell>
          <cell r="R854">
            <v>13.764675</v>
          </cell>
          <cell r="S854">
            <v>13.764675</v>
          </cell>
          <cell r="T854">
            <v>24.7</v>
          </cell>
          <cell r="U854">
            <v>27.529350000000001</v>
          </cell>
          <cell r="V854">
            <v>27.529350000000001</v>
          </cell>
        </row>
        <row r="855">
          <cell r="B855" t="str">
            <v/>
          </cell>
          <cell r="C855" t="str">
            <v>MOAT</v>
          </cell>
          <cell r="D855">
            <v>6.43</v>
          </cell>
          <cell r="E855" t="str">
            <v>MAIN D'OEUVRE ATELIER</v>
          </cell>
          <cell r="F855">
            <v>75</v>
          </cell>
          <cell r="H855" t="str">
            <v>MOAT</v>
          </cell>
          <cell r="I855">
            <v>50</v>
          </cell>
          <cell r="J855">
            <v>1</v>
          </cell>
          <cell r="K855">
            <v>50</v>
          </cell>
          <cell r="L855">
            <v>50</v>
          </cell>
          <cell r="M855">
            <v>50</v>
          </cell>
          <cell r="N855">
            <v>321.5</v>
          </cell>
          <cell r="O855">
            <v>321.5</v>
          </cell>
          <cell r="P855">
            <v>321.5</v>
          </cell>
          <cell r="Q855">
            <v>75</v>
          </cell>
          <cell r="R855">
            <v>75</v>
          </cell>
          <cell r="S855">
            <v>75</v>
          </cell>
          <cell r="T855">
            <v>482.25</v>
          </cell>
          <cell r="U855">
            <v>482.25</v>
          </cell>
          <cell r="V855">
            <v>482.25</v>
          </cell>
        </row>
        <row r="856">
          <cell r="B856" t="str">
            <v/>
          </cell>
          <cell r="C856" t="str">
            <v>PAN2005</v>
          </cell>
          <cell r="D856">
            <v>2</v>
          </cell>
          <cell r="E856" t="str">
            <v>PANNEAU PVC 1000 X 2005 MM</v>
          </cell>
          <cell r="F856">
            <v>42.95</v>
          </cell>
          <cell r="H856" t="str">
            <v>PAN2005</v>
          </cell>
          <cell r="I856">
            <v>31.92</v>
          </cell>
          <cell r="J856">
            <v>1</v>
          </cell>
          <cell r="K856">
            <v>31.92</v>
          </cell>
          <cell r="L856">
            <v>31.922449999999998</v>
          </cell>
          <cell r="M856">
            <v>31.922449999999998</v>
          </cell>
          <cell r="N856">
            <v>63.84</v>
          </cell>
          <cell r="O856">
            <v>63.844899999999996</v>
          </cell>
          <cell r="P856">
            <v>63.844899999999996</v>
          </cell>
          <cell r="Q856">
            <v>42.95</v>
          </cell>
          <cell r="R856">
            <v>47.883674999999997</v>
          </cell>
          <cell r="S856">
            <v>47.883674999999997</v>
          </cell>
          <cell r="T856">
            <v>85.9</v>
          </cell>
          <cell r="U856">
            <v>95.767349999999993</v>
          </cell>
          <cell r="V856">
            <v>95.767349999999993</v>
          </cell>
        </row>
        <row r="857">
          <cell r="B857" t="str">
            <v/>
          </cell>
          <cell r="C857" t="str">
            <v>PAN2110</v>
          </cell>
          <cell r="D857">
            <v>4</v>
          </cell>
          <cell r="E857" t="str">
            <v>PANNEAU PVC 1000 X 2110 MM</v>
          </cell>
          <cell r="F857">
            <v>45.2</v>
          </cell>
          <cell r="H857" t="str">
            <v>PAN2110</v>
          </cell>
          <cell r="I857">
            <v>33.590000000000003</v>
          </cell>
          <cell r="J857">
            <v>1</v>
          </cell>
          <cell r="K857">
            <v>33.590000000000003</v>
          </cell>
          <cell r="L857">
            <v>33.594949999999997</v>
          </cell>
          <cell r="M857">
            <v>33.594949999999997</v>
          </cell>
          <cell r="N857">
            <v>134.36000000000001</v>
          </cell>
          <cell r="O857">
            <v>134.37979999999999</v>
          </cell>
          <cell r="P857">
            <v>134.37979999999999</v>
          </cell>
          <cell r="Q857">
            <v>45.2</v>
          </cell>
          <cell r="R857">
            <v>50.392424999999996</v>
          </cell>
          <cell r="S857">
            <v>50.392424999999996</v>
          </cell>
          <cell r="T857">
            <v>180.8</v>
          </cell>
          <cell r="U857">
            <v>201.56969999999998</v>
          </cell>
          <cell r="V857">
            <v>201.56969999999998</v>
          </cell>
        </row>
        <row r="858">
          <cell r="B858" t="str">
            <v/>
          </cell>
          <cell r="C858" t="str">
            <v>PAN2525</v>
          </cell>
          <cell r="D858">
            <v>2</v>
          </cell>
          <cell r="E858" t="str">
            <v>PANNEAU PVC 1000 X 2525 MM</v>
          </cell>
          <cell r="F858">
            <v>54.09</v>
          </cell>
          <cell r="H858" t="str">
            <v>PAN2525</v>
          </cell>
          <cell r="I858">
            <v>40.21</v>
          </cell>
          <cell r="J858">
            <v>1</v>
          </cell>
          <cell r="K858">
            <v>40.21</v>
          </cell>
          <cell r="L858">
            <v>40.206900000000005</v>
          </cell>
          <cell r="M858">
            <v>40.206900000000005</v>
          </cell>
          <cell r="N858">
            <v>80.42</v>
          </cell>
          <cell r="O858">
            <v>80.413800000000009</v>
          </cell>
          <cell r="P858">
            <v>80.413800000000009</v>
          </cell>
          <cell r="Q858">
            <v>54.09</v>
          </cell>
          <cell r="R858">
            <v>60.310350000000007</v>
          </cell>
          <cell r="S858">
            <v>60.310350000000007</v>
          </cell>
          <cell r="T858">
            <v>108.18</v>
          </cell>
          <cell r="U858">
            <v>120.62070000000001</v>
          </cell>
          <cell r="V858">
            <v>120.62070000000001</v>
          </cell>
        </row>
        <row r="859">
          <cell r="B859" t="str">
            <v/>
          </cell>
          <cell r="C859" t="str">
            <v>PROFILH2005</v>
          </cell>
          <cell r="D859">
            <v>2</v>
          </cell>
          <cell r="E859" t="str">
            <v>PROFIL H 2005</v>
          </cell>
          <cell r="F859">
            <v>6.29</v>
          </cell>
          <cell r="H859" t="str">
            <v>PROFILH2005</v>
          </cell>
          <cell r="I859">
            <v>4.67</v>
          </cell>
          <cell r="J859">
            <v>1</v>
          </cell>
          <cell r="K859">
            <v>4.67</v>
          </cell>
          <cell r="L859">
            <v>4.6718500000000001</v>
          </cell>
          <cell r="M859">
            <v>4.6718500000000001</v>
          </cell>
          <cell r="N859">
            <v>9.34</v>
          </cell>
          <cell r="O859">
            <v>9.3437000000000001</v>
          </cell>
          <cell r="P859">
            <v>9.3437000000000001</v>
          </cell>
          <cell r="Q859">
            <v>6.29</v>
          </cell>
          <cell r="R859">
            <v>7.0077750000000005</v>
          </cell>
          <cell r="S859">
            <v>7.0077750000000005</v>
          </cell>
          <cell r="T859">
            <v>12.58</v>
          </cell>
          <cell r="U859">
            <v>14.015550000000001</v>
          </cell>
          <cell r="V859">
            <v>14.015550000000001</v>
          </cell>
        </row>
        <row r="860">
          <cell r="B860" t="str">
            <v/>
          </cell>
          <cell r="C860" t="str">
            <v>PROFILH2110</v>
          </cell>
          <cell r="D860">
            <v>4</v>
          </cell>
          <cell r="E860" t="str">
            <v>PROFIL H 2110</v>
          </cell>
          <cell r="F860">
            <v>6.62</v>
          </cell>
          <cell r="H860" t="str">
            <v>PROFILH2110</v>
          </cell>
          <cell r="I860">
            <v>4.92</v>
          </cell>
          <cell r="J860">
            <v>1</v>
          </cell>
          <cell r="K860">
            <v>4.92</v>
          </cell>
          <cell r="L860">
            <v>4.9171500000000004</v>
          </cell>
          <cell r="M860">
            <v>4.9171500000000004</v>
          </cell>
          <cell r="N860">
            <v>19.68</v>
          </cell>
          <cell r="O860">
            <v>19.668600000000001</v>
          </cell>
          <cell r="P860">
            <v>19.668600000000001</v>
          </cell>
          <cell r="Q860">
            <v>6.62</v>
          </cell>
          <cell r="R860">
            <v>7.375725000000001</v>
          </cell>
          <cell r="S860">
            <v>7.375725000000001</v>
          </cell>
          <cell r="T860">
            <v>26.48</v>
          </cell>
          <cell r="U860">
            <v>29.502900000000004</v>
          </cell>
          <cell r="V860">
            <v>29.502900000000004</v>
          </cell>
        </row>
        <row r="861">
          <cell r="B861" t="str">
            <v/>
          </cell>
          <cell r="C861" t="str">
            <v>PROFILH2525</v>
          </cell>
          <cell r="D861">
            <v>2</v>
          </cell>
          <cell r="E861" t="str">
            <v>PROFIL H 2525</v>
          </cell>
          <cell r="F861">
            <v>7.92</v>
          </cell>
          <cell r="H861" t="str">
            <v>PROFILH2525</v>
          </cell>
          <cell r="I861">
            <v>5.89</v>
          </cell>
          <cell r="J861">
            <v>1</v>
          </cell>
          <cell r="K861">
            <v>5.89</v>
          </cell>
          <cell r="L861">
            <v>5.8872</v>
          </cell>
          <cell r="M861">
            <v>5.8872</v>
          </cell>
          <cell r="N861">
            <v>11.78</v>
          </cell>
          <cell r="O861">
            <v>11.7744</v>
          </cell>
          <cell r="P861">
            <v>11.7744</v>
          </cell>
          <cell r="Q861">
            <v>7.92</v>
          </cell>
          <cell r="R861">
            <v>8.8308</v>
          </cell>
          <cell r="S861">
            <v>8.8308</v>
          </cell>
          <cell r="T861">
            <v>15.84</v>
          </cell>
          <cell r="U861">
            <v>17.6616</v>
          </cell>
          <cell r="V861">
            <v>17.6616</v>
          </cell>
        </row>
        <row r="862">
          <cell r="B862" t="str">
            <v/>
          </cell>
          <cell r="C862" t="str">
            <v>T403</v>
          </cell>
          <cell r="D862">
            <v>8</v>
          </cell>
          <cell r="E862" t="str">
            <v>TE ALU 40/40/3 ML</v>
          </cell>
          <cell r="F862">
            <v>7.95</v>
          </cell>
          <cell r="H862" t="str">
            <v>T403</v>
          </cell>
          <cell r="I862">
            <v>3.29</v>
          </cell>
          <cell r="J862">
            <v>6.06</v>
          </cell>
          <cell r="K862">
            <v>0.54290429042904298</v>
          </cell>
          <cell r="L862">
            <v>3.29</v>
          </cell>
          <cell r="M862">
            <v>3.29</v>
          </cell>
          <cell r="N862">
            <v>4.3432343234323438</v>
          </cell>
          <cell r="O862">
            <v>26.32</v>
          </cell>
          <cell r="P862">
            <v>26.32</v>
          </cell>
          <cell r="Q862">
            <v>7.95</v>
          </cell>
          <cell r="R862">
            <v>8.2249999999999996</v>
          </cell>
          <cell r="S862">
            <v>8.2249999999999996</v>
          </cell>
          <cell r="T862">
            <v>63.6</v>
          </cell>
          <cell r="U862">
            <v>65.8</v>
          </cell>
          <cell r="V862">
            <v>65.8</v>
          </cell>
        </row>
        <row r="863">
          <cell r="B863" t="str">
            <v>PCG9EH</v>
          </cell>
          <cell r="N863">
            <v>951.08188294829495</v>
          </cell>
          <cell r="O863">
            <v>997.03590000000008</v>
          </cell>
          <cell r="P863">
            <v>1018.6847</v>
          </cell>
          <cell r="T863">
            <v>1495.9951999999998</v>
          </cell>
          <cell r="U863">
            <v>1524.0261499999999</v>
          </cell>
          <cell r="V863">
            <v>1555.4078499999998</v>
          </cell>
        </row>
        <row r="864">
          <cell r="B864" t="str">
            <v/>
          </cell>
          <cell r="C864" t="str">
            <v>CC10M</v>
          </cell>
          <cell r="D864">
            <v>1</v>
          </cell>
          <cell r="E864" t="str">
            <v>CHAPEAU D100</v>
          </cell>
          <cell r="F864">
            <v>24.03</v>
          </cell>
          <cell r="H864" t="str">
            <v>CC10M</v>
          </cell>
          <cell r="I864">
            <v>15.6</v>
          </cell>
          <cell r="J864">
            <v>1</v>
          </cell>
          <cell r="K864">
            <v>15.6</v>
          </cell>
          <cell r="L864">
            <v>15.6</v>
          </cell>
          <cell r="M864">
            <v>15.6</v>
          </cell>
          <cell r="N864">
            <v>15.6</v>
          </cell>
          <cell r="O864">
            <v>15.6</v>
          </cell>
          <cell r="P864">
            <v>15.6</v>
          </cell>
          <cell r="Q864">
            <v>24.03</v>
          </cell>
          <cell r="R864">
            <v>23.4</v>
          </cell>
          <cell r="S864">
            <v>23.4</v>
          </cell>
          <cell r="T864">
            <v>24.03</v>
          </cell>
          <cell r="U864">
            <v>23.4</v>
          </cell>
          <cell r="V864">
            <v>23.4</v>
          </cell>
        </row>
        <row r="865">
          <cell r="B865" t="str">
            <v/>
          </cell>
          <cell r="C865" t="str">
            <v>ODPRO</v>
          </cell>
          <cell r="D865">
            <v>1.7</v>
          </cell>
          <cell r="E865" t="str">
            <v>DRAIN EPANDAGE ODPRO VERT D100</v>
          </cell>
          <cell r="F865">
            <v>4.01</v>
          </cell>
          <cell r="H865" t="str">
            <v>ODPRO</v>
          </cell>
          <cell r="I865">
            <v>2.67</v>
          </cell>
          <cell r="J865">
            <v>1</v>
          </cell>
          <cell r="K865">
            <v>2.67</v>
          </cell>
          <cell r="L865">
            <v>2.67</v>
          </cell>
          <cell r="M865">
            <v>2.67</v>
          </cell>
          <cell r="N865">
            <v>4.5389999999999997</v>
          </cell>
          <cell r="O865">
            <v>4.5389999999999997</v>
          </cell>
          <cell r="P865">
            <v>4.5389999999999997</v>
          </cell>
          <cell r="Q865">
            <v>4.01</v>
          </cell>
          <cell r="R865">
            <v>4.0049999999999999</v>
          </cell>
          <cell r="S865">
            <v>4.0049999999999999</v>
          </cell>
          <cell r="T865">
            <v>6.8169999999999993</v>
          </cell>
          <cell r="U865">
            <v>6.8084999999999996</v>
          </cell>
          <cell r="V865">
            <v>6.8084999999999996</v>
          </cell>
        </row>
        <row r="866">
          <cell r="B866" t="str">
            <v/>
          </cell>
          <cell r="C866" t="str">
            <v>1111011A</v>
          </cell>
          <cell r="D866">
            <v>0.6</v>
          </cell>
          <cell r="E866" t="str">
            <v>TUYAU PVC D 100</v>
          </cell>
          <cell r="F866">
            <v>2.85</v>
          </cell>
          <cell r="H866" t="str">
            <v>1111011A</v>
          </cell>
          <cell r="I866">
            <v>2.19</v>
          </cell>
          <cell r="J866">
            <v>1</v>
          </cell>
          <cell r="K866">
            <v>2.19</v>
          </cell>
          <cell r="L866">
            <v>2.19</v>
          </cell>
          <cell r="M866">
            <v>2.19</v>
          </cell>
          <cell r="N866">
            <v>1.3139999999999998</v>
          </cell>
          <cell r="O866">
            <v>1.3139999999999998</v>
          </cell>
          <cell r="P866">
            <v>1.3139999999999998</v>
          </cell>
          <cell r="Q866">
            <v>2.85</v>
          </cell>
          <cell r="R866">
            <v>2.9127000000000001</v>
          </cell>
          <cell r="S866">
            <v>2.9127000000000001</v>
          </cell>
          <cell r="T866">
            <v>1.71</v>
          </cell>
          <cell r="U866">
            <v>1.74762</v>
          </cell>
          <cell r="V866">
            <v>1.74762</v>
          </cell>
        </row>
        <row r="867">
          <cell r="B867" t="str">
            <v/>
          </cell>
          <cell r="C867" t="str">
            <v>ENFC45MF100</v>
          </cell>
          <cell r="D867">
            <v>1</v>
          </cell>
          <cell r="E867" t="str">
            <v>COUDE 45 PVC EVAC MF D100</v>
          </cell>
          <cell r="F867">
            <v>1.87</v>
          </cell>
          <cell r="H867" t="str">
            <v>ENFC45MF100</v>
          </cell>
          <cell r="I867">
            <v>1.1399999999999999</v>
          </cell>
          <cell r="J867">
            <v>1</v>
          </cell>
          <cell r="K867">
            <v>1.1399999999999999</v>
          </cell>
          <cell r="L867">
            <v>1.141</v>
          </cell>
          <cell r="M867">
            <v>1.141</v>
          </cell>
          <cell r="N867">
            <v>1.1399999999999999</v>
          </cell>
          <cell r="O867">
            <v>1.141</v>
          </cell>
          <cell r="P867">
            <v>1.141</v>
          </cell>
          <cell r="Q867">
            <v>2.06</v>
          </cell>
          <cell r="R867">
            <v>2.282</v>
          </cell>
          <cell r="S867">
            <v>2.282</v>
          </cell>
          <cell r="T867">
            <v>2.06</v>
          </cell>
          <cell r="U867">
            <v>2.282</v>
          </cell>
          <cell r="V867">
            <v>2.282</v>
          </cell>
        </row>
        <row r="868">
          <cell r="B868" t="str">
            <v/>
          </cell>
          <cell r="C868" t="str">
            <v>ENFC45100</v>
          </cell>
          <cell r="D868">
            <v>1</v>
          </cell>
          <cell r="E868" t="str">
            <v>COUDE 45 FF PVC EVAC D100</v>
          </cell>
          <cell r="F868">
            <v>1.87</v>
          </cell>
          <cell r="H868" t="str">
            <v>ENFC45100</v>
          </cell>
          <cell r="I868">
            <v>1.48</v>
          </cell>
          <cell r="J868">
            <v>1</v>
          </cell>
          <cell r="K868">
            <v>1.48</v>
          </cell>
          <cell r="L868">
            <v>1.4830000000000001</v>
          </cell>
          <cell r="M868">
            <v>1.492</v>
          </cell>
          <cell r="N868">
            <v>1.48</v>
          </cell>
          <cell r="O868">
            <v>1.4830000000000001</v>
          </cell>
          <cell r="P868">
            <v>1.492</v>
          </cell>
          <cell r="Q868">
            <v>2.0099999999999998</v>
          </cell>
          <cell r="R868">
            <v>2.2244999999999999</v>
          </cell>
          <cell r="S868">
            <v>2.238</v>
          </cell>
          <cell r="T868">
            <v>2.0099999999999998</v>
          </cell>
          <cell r="U868">
            <v>2.2244999999999999</v>
          </cell>
          <cell r="V868">
            <v>2.238</v>
          </cell>
        </row>
        <row r="869">
          <cell r="B869" t="str">
            <v/>
          </cell>
          <cell r="C869" t="str">
            <v>ENFM100</v>
          </cell>
          <cell r="D869">
            <v>1</v>
          </cell>
          <cell r="E869" t="str">
            <v>MANCHON A BUTEE FF PVC EVAC D100</v>
          </cell>
          <cell r="F869">
            <v>1.34</v>
          </cell>
          <cell r="H869" t="str">
            <v>ENFM100</v>
          </cell>
          <cell r="I869">
            <v>0.65</v>
          </cell>
          <cell r="J869">
            <v>1</v>
          </cell>
          <cell r="K869">
            <v>0.65</v>
          </cell>
          <cell r="L869">
            <v>0.64500000000000002</v>
          </cell>
          <cell r="M869">
            <v>0.63700000000000001</v>
          </cell>
          <cell r="N869">
            <v>0.65</v>
          </cell>
          <cell r="O869">
            <v>0.64500000000000002</v>
          </cell>
          <cell r="P869">
            <v>0.63700000000000001</v>
          </cell>
          <cell r="Q869">
            <v>1.43</v>
          </cell>
          <cell r="R869">
            <v>1.29</v>
          </cell>
          <cell r="S869">
            <v>1.274</v>
          </cell>
          <cell r="T869">
            <v>1.43</v>
          </cell>
          <cell r="U869">
            <v>1.29</v>
          </cell>
          <cell r="V869">
            <v>1.274</v>
          </cell>
        </row>
        <row r="870">
          <cell r="B870" t="str">
            <v/>
          </cell>
          <cell r="C870">
            <v>2146332</v>
          </cell>
          <cell r="D870">
            <v>8</v>
          </cell>
          <cell r="E870" t="str">
            <v>VIS ZEBRA AUTOFORANTE</v>
          </cell>
          <cell r="F870">
            <v>0.33</v>
          </cell>
          <cell r="H870">
            <v>2146332</v>
          </cell>
          <cell r="I870">
            <v>0.17</v>
          </cell>
          <cell r="J870">
            <v>1</v>
          </cell>
          <cell r="K870">
            <v>0.17</v>
          </cell>
          <cell r="L870">
            <v>0.16500000000000001</v>
          </cell>
          <cell r="M870">
            <v>0.16500000000000001</v>
          </cell>
          <cell r="N870">
            <v>1.36</v>
          </cell>
          <cell r="O870">
            <v>1.32</v>
          </cell>
          <cell r="P870">
            <v>1.32</v>
          </cell>
          <cell r="Q870">
            <v>0.33</v>
          </cell>
          <cell r="R870">
            <v>0.33</v>
          </cell>
          <cell r="S870">
            <v>0.33</v>
          </cell>
          <cell r="T870">
            <v>2.64</v>
          </cell>
          <cell r="U870">
            <v>2.64</v>
          </cell>
          <cell r="V870">
            <v>2.64</v>
          </cell>
        </row>
        <row r="871">
          <cell r="B871" t="str">
            <v/>
          </cell>
          <cell r="C871" t="str">
            <v>MJOI100</v>
          </cell>
          <cell r="D871">
            <v>1</v>
          </cell>
          <cell r="E871" t="str">
            <v>JOINT FORSHEDA D100</v>
          </cell>
          <cell r="F871">
            <v>4.87</v>
          </cell>
          <cell r="H871" t="str">
            <v>MJOI100</v>
          </cell>
          <cell r="I871">
            <v>0.94</v>
          </cell>
          <cell r="J871">
            <v>1</v>
          </cell>
          <cell r="K871">
            <v>0.94</v>
          </cell>
          <cell r="L871">
            <v>2.1800000000000002</v>
          </cell>
          <cell r="M871">
            <v>0.94</v>
          </cell>
          <cell r="N871">
            <v>0.94</v>
          </cell>
          <cell r="O871">
            <v>2.1800000000000002</v>
          </cell>
          <cell r="P871">
            <v>0.94</v>
          </cell>
          <cell r="Q871">
            <v>4.87</v>
          </cell>
          <cell r="R871">
            <v>4.9050000000000002</v>
          </cell>
          <cell r="S871">
            <v>2.1149999999999998</v>
          </cell>
          <cell r="T871">
            <v>4.87</v>
          </cell>
          <cell r="U871">
            <v>4.9050000000000002</v>
          </cell>
          <cell r="V871">
            <v>2.1149999999999998</v>
          </cell>
        </row>
        <row r="872">
          <cell r="B872" t="str">
            <v/>
          </cell>
          <cell r="C872" t="str">
            <v>MOAT</v>
          </cell>
          <cell r="D872">
            <v>0.15</v>
          </cell>
          <cell r="E872" t="str">
            <v>MAIN D'OEUVRE ATELIER</v>
          </cell>
          <cell r="F872">
            <v>75</v>
          </cell>
          <cell r="H872" t="str">
            <v>MOAT</v>
          </cell>
          <cell r="I872">
            <v>50</v>
          </cell>
          <cell r="J872">
            <v>1</v>
          </cell>
          <cell r="K872">
            <v>50</v>
          </cell>
          <cell r="L872">
            <v>50</v>
          </cell>
          <cell r="M872">
            <v>50</v>
          </cell>
          <cell r="N872">
            <v>7.5</v>
          </cell>
          <cell r="O872">
            <v>7.5</v>
          </cell>
          <cell r="P872">
            <v>7.5</v>
          </cell>
          <cell r="Q872">
            <v>75</v>
          </cell>
          <cell r="R872">
            <v>75</v>
          </cell>
          <cell r="S872">
            <v>75</v>
          </cell>
          <cell r="T872">
            <v>11.25</v>
          </cell>
          <cell r="U872">
            <v>11.25</v>
          </cell>
          <cell r="V872">
            <v>11.25</v>
          </cell>
        </row>
        <row r="873">
          <cell r="B873" t="str">
            <v>ZDR1</v>
          </cell>
          <cell r="N873">
            <v>34.522999999999996</v>
          </cell>
          <cell r="O873">
            <v>35.722000000000001</v>
          </cell>
          <cell r="P873">
            <v>34.483000000000004</v>
          </cell>
          <cell r="T873">
            <v>56.817</v>
          </cell>
          <cell r="U873">
            <v>56.547619999999995</v>
          </cell>
          <cell r="V873">
            <v>53.755119999999998</v>
          </cell>
        </row>
        <row r="874">
          <cell r="B874" t="str">
            <v/>
          </cell>
          <cell r="C874">
            <v>2146332</v>
          </cell>
          <cell r="D874">
            <v>16</v>
          </cell>
          <cell r="E874" t="str">
            <v>VIS ZEBRA AUTOFORANTE</v>
          </cell>
          <cell r="F874">
            <v>0.33</v>
          </cell>
          <cell r="H874">
            <v>2146332</v>
          </cell>
          <cell r="I874">
            <v>0.17</v>
          </cell>
          <cell r="J874">
            <v>1</v>
          </cell>
          <cell r="K874">
            <v>0.17</v>
          </cell>
          <cell r="L874">
            <v>0.16500000000000001</v>
          </cell>
          <cell r="M874">
            <v>0.16500000000000001</v>
          </cell>
          <cell r="N874">
            <v>2.72</v>
          </cell>
          <cell r="O874">
            <v>2.64</v>
          </cell>
          <cell r="P874">
            <v>2.64</v>
          </cell>
          <cell r="Q874">
            <v>0.33</v>
          </cell>
          <cell r="R874">
            <v>0.33</v>
          </cell>
          <cell r="S874">
            <v>0.33</v>
          </cell>
          <cell r="T874">
            <v>5.28</v>
          </cell>
          <cell r="U874">
            <v>5.28</v>
          </cell>
          <cell r="V874">
            <v>5.28</v>
          </cell>
        </row>
        <row r="875">
          <cell r="B875" t="str">
            <v/>
          </cell>
          <cell r="C875" t="str">
            <v>1111011A</v>
          </cell>
          <cell r="D875">
            <v>1.2</v>
          </cell>
          <cell r="E875" t="str">
            <v>TUYAU PVC D 100</v>
          </cell>
          <cell r="F875">
            <v>2.85</v>
          </cell>
          <cell r="H875" t="str">
            <v>1111011A</v>
          </cell>
          <cell r="I875">
            <v>2.19</v>
          </cell>
          <cell r="J875">
            <v>1</v>
          </cell>
          <cell r="K875">
            <v>2.19</v>
          </cell>
          <cell r="L875">
            <v>2.19</v>
          </cell>
          <cell r="M875">
            <v>2.19</v>
          </cell>
          <cell r="N875">
            <v>2.6279999999999997</v>
          </cell>
          <cell r="O875">
            <v>2.6279999999999997</v>
          </cell>
          <cell r="P875">
            <v>2.6279999999999997</v>
          </cell>
          <cell r="Q875">
            <v>2.85</v>
          </cell>
          <cell r="R875">
            <v>2.9127000000000001</v>
          </cell>
          <cell r="S875">
            <v>2.9127000000000001</v>
          </cell>
          <cell r="T875">
            <v>3.42</v>
          </cell>
          <cell r="U875">
            <v>3.4952399999999999</v>
          </cell>
          <cell r="V875">
            <v>3.4952399999999999</v>
          </cell>
        </row>
        <row r="876">
          <cell r="B876" t="str">
            <v/>
          </cell>
          <cell r="C876" t="str">
            <v>CC10M</v>
          </cell>
          <cell r="D876">
            <v>2</v>
          </cell>
          <cell r="E876" t="str">
            <v>CHAPEAU D100</v>
          </cell>
          <cell r="F876">
            <v>24.03</v>
          </cell>
          <cell r="H876" t="str">
            <v>CC10M</v>
          </cell>
          <cell r="I876">
            <v>15.6</v>
          </cell>
          <cell r="J876">
            <v>1</v>
          </cell>
          <cell r="K876">
            <v>15.6</v>
          </cell>
          <cell r="L876">
            <v>15.6</v>
          </cell>
          <cell r="M876">
            <v>15.6</v>
          </cell>
          <cell r="N876">
            <v>31.2</v>
          </cell>
          <cell r="O876">
            <v>31.2</v>
          </cell>
          <cell r="P876">
            <v>31.2</v>
          </cell>
          <cell r="Q876">
            <v>24.03</v>
          </cell>
          <cell r="R876">
            <v>23.4</v>
          </cell>
          <cell r="S876">
            <v>23.4</v>
          </cell>
          <cell r="T876">
            <v>48.06</v>
          </cell>
          <cell r="U876">
            <v>46.8</v>
          </cell>
          <cell r="V876">
            <v>46.8</v>
          </cell>
        </row>
        <row r="877">
          <cell r="B877" t="str">
            <v/>
          </cell>
          <cell r="C877" t="str">
            <v>ENFC45100</v>
          </cell>
          <cell r="D877">
            <v>2</v>
          </cell>
          <cell r="E877" t="str">
            <v>COUDE 45 FF PVC EVAC D100</v>
          </cell>
          <cell r="F877">
            <v>1.87</v>
          </cell>
          <cell r="H877" t="str">
            <v>ENFC45100</v>
          </cell>
          <cell r="I877">
            <v>1.48</v>
          </cell>
          <cell r="J877">
            <v>1</v>
          </cell>
          <cell r="K877">
            <v>1.48</v>
          </cell>
          <cell r="L877">
            <v>1.4830000000000001</v>
          </cell>
          <cell r="M877">
            <v>1.492</v>
          </cell>
          <cell r="N877">
            <v>2.96</v>
          </cell>
          <cell r="O877">
            <v>2.9660000000000002</v>
          </cell>
          <cell r="P877">
            <v>2.984</v>
          </cell>
          <cell r="Q877">
            <v>2.0099999999999998</v>
          </cell>
          <cell r="R877">
            <v>2.2244999999999999</v>
          </cell>
          <cell r="S877">
            <v>2.238</v>
          </cell>
          <cell r="T877">
            <v>4.0199999999999996</v>
          </cell>
          <cell r="U877">
            <v>4.4489999999999998</v>
          </cell>
          <cell r="V877">
            <v>4.476</v>
          </cell>
        </row>
        <row r="878">
          <cell r="B878" t="str">
            <v/>
          </cell>
          <cell r="C878" t="str">
            <v>ENFC45MF100</v>
          </cell>
          <cell r="D878">
            <v>2</v>
          </cell>
          <cell r="E878" t="str">
            <v>COUDE 45 PVC EVAC MF D100</v>
          </cell>
          <cell r="F878">
            <v>1.87</v>
          </cell>
          <cell r="H878" t="str">
            <v>ENFC45MF100</v>
          </cell>
          <cell r="I878">
            <v>1.1399999999999999</v>
          </cell>
          <cell r="J878">
            <v>1</v>
          </cell>
          <cell r="K878">
            <v>1.1399999999999999</v>
          </cell>
          <cell r="L878">
            <v>1.141</v>
          </cell>
          <cell r="M878">
            <v>1.141</v>
          </cell>
          <cell r="N878">
            <v>2.2799999999999998</v>
          </cell>
          <cell r="O878">
            <v>2.282</v>
          </cell>
          <cell r="P878">
            <v>2.282</v>
          </cell>
          <cell r="Q878">
            <v>2.06</v>
          </cell>
          <cell r="R878">
            <v>2.282</v>
          </cell>
          <cell r="S878">
            <v>2.282</v>
          </cell>
          <cell r="T878">
            <v>4.12</v>
          </cell>
          <cell r="U878">
            <v>4.5640000000000001</v>
          </cell>
          <cell r="V878">
            <v>4.5640000000000001</v>
          </cell>
        </row>
        <row r="879">
          <cell r="B879" t="str">
            <v/>
          </cell>
          <cell r="C879" t="str">
            <v>ENFM100</v>
          </cell>
          <cell r="D879">
            <v>2</v>
          </cell>
          <cell r="E879" t="str">
            <v>MANCHON A BUTEE FF PVC EVAC D100</v>
          </cell>
          <cell r="F879">
            <v>1.34</v>
          </cell>
          <cell r="H879" t="str">
            <v>ENFM100</v>
          </cell>
          <cell r="I879">
            <v>0.65</v>
          </cell>
          <cell r="J879">
            <v>1</v>
          </cell>
          <cell r="K879">
            <v>0.65</v>
          </cell>
          <cell r="L879">
            <v>0.64500000000000002</v>
          </cell>
          <cell r="M879">
            <v>0.63700000000000001</v>
          </cell>
          <cell r="N879">
            <v>1.3</v>
          </cell>
          <cell r="O879">
            <v>1.29</v>
          </cell>
          <cell r="P879">
            <v>1.274</v>
          </cell>
          <cell r="Q879">
            <v>1.43</v>
          </cell>
          <cell r="R879">
            <v>1.29</v>
          </cell>
          <cell r="S879">
            <v>1.274</v>
          </cell>
          <cell r="T879">
            <v>2.86</v>
          </cell>
          <cell r="U879">
            <v>2.58</v>
          </cell>
          <cell r="V879">
            <v>2.548</v>
          </cell>
        </row>
        <row r="880">
          <cell r="B880" t="str">
            <v/>
          </cell>
          <cell r="C880" t="str">
            <v>MJOI100</v>
          </cell>
          <cell r="D880">
            <v>2</v>
          </cell>
          <cell r="E880" t="str">
            <v>JOINT FORSHEDA D100</v>
          </cell>
          <cell r="F880">
            <v>4.87</v>
          </cell>
          <cell r="H880" t="str">
            <v>MJOI100</v>
          </cell>
          <cell r="I880">
            <v>0.94</v>
          </cell>
          <cell r="J880">
            <v>1</v>
          </cell>
          <cell r="K880">
            <v>0.94</v>
          </cell>
          <cell r="L880">
            <v>2.1800000000000002</v>
          </cell>
          <cell r="M880">
            <v>0.94</v>
          </cell>
          <cell r="N880">
            <v>1.88</v>
          </cell>
          <cell r="O880">
            <v>4.3600000000000003</v>
          </cell>
          <cell r="P880">
            <v>1.88</v>
          </cell>
          <cell r="Q880">
            <v>4.87</v>
          </cell>
          <cell r="R880">
            <v>4.9050000000000002</v>
          </cell>
          <cell r="S880">
            <v>2.1149999999999998</v>
          </cell>
          <cell r="T880">
            <v>9.74</v>
          </cell>
          <cell r="U880">
            <v>9.81</v>
          </cell>
          <cell r="V880">
            <v>4.2299999999999995</v>
          </cell>
        </row>
        <row r="881">
          <cell r="B881" t="str">
            <v/>
          </cell>
          <cell r="C881" t="str">
            <v>MOAT</v>
          </cell>
          <cell r="D881">
            <v>0.3</v>
          </cell>
          <cell r="E881" t="str">
            <v>MAIN D'OEUVRE ATELIER</v>
          </cell>
          <cell r="F881">
            <v>75</v>
          </cell>
          <cell r="H881" t="str">
            <v>MOAT</v>
          </cell>
          <cell r="I881">
            <v>50</v>
          </cell>
          <cell r="J881">
            <v>1</v>
          </cell>
          <cell r="K881">
            <v>50</v>
          </cell>
          <cell r="L881">
            <v>50</v>
          </cell>
          <cell r="M881">
            <v>50</v>
          </cell>
          <cell r="N881">
            <v>15</v>
          </cell>
          <cell r="O881">
            <v>15</v>
          </cell>
          <cell r="P881">
            <v>15</v>
          </cell>
          <cell r="Q881">
            <v>75</v>
          </cell>
          <cell r="R881">
            <v>75</v>
          </cell>
          <cell r="S881">
            <v>75</v>
          </cell>
          <cell r="T881">
            <v>22.5</v>
          </cell>
          <cell r="U881">
            <v>22.5</v>
          </cell>
          <cell r="V881">
            <v>22.5</v>
          </cell>
        </row>
        <row r="882">
          <cell r="B882" t="str">
            <v/>
          </cell>
          <cell r="C882" t="str">
            <v>ODPRO</v>
          </cell>
          <cell r="D882">
            <v>3.4</v>
          </cell>
          <cell r="E882" t="str">
            <v>DRAIN EPANDAGE ODPRO VERT D100</v>
          </cell>
          <cell r="F882">
            <v>4.01</v>
          </cell>
          <cell r="H882" t="str">
            <v>ODPRO</v>
          </cell>
          <cell r="I882">
            <v>2.67</v>
          </cell>
          <cell r="J882">
            <v>1</v>
          </cell>
          <cell r="K882">
            <v>2.67</v>
          </cell>
          <cell r="L882">
            <v>2.67</v>
          </cell>
          <cell r="M882">
            <v>2.67</v>
          </cell>
          <cell r="N882">
            <v>9.0779999999999994</v>
          </cell>
          <cell r="O882">
            <v>9.0779999999999994</v>
          </cell>
          <cell r="P882">
            <v>9.0779999999999994</v>
          </cell>
          <cell r="Q882">
            <v>4.01</v>
          </cell>
          <cell r="R882">
            <v>4.0049999999999999</v>
          </cell>
          <cell r="S882">
            <v>4.0049999999999999</v>
          </cell>
          <cell r="T882">
            <v>13.633999999999999</v>
          </cell>
          <cell r="U882">
            <v>13.616999999999999</v>
          </cell>
          <cell r="V882">
            <v>13.616999999999999</v>
          </cell>
        </row>
        <row r="883">
          <cell r="B883" t="str">
            <v>ZDR2</v>
          </cell>
          <cell r="N883">
            <v>69.046000000000006</v>
          </cell>
          <cell r="O883">
            <v>71.443999999999988</v>
          </cell>
          <cell r="P883">
            <v>68.965999999999994</v>
          </cell>
          <cell r="T883">
            <v>113.634</v>
          </cell>
          <cell r="U883">
            <v>113.09523999999999</v>
          </cell>
          <cell r="V883">
            <v>107.51024000000001</v>
          </cell>
        </row>
        <row r="884">
          <cell r="B884" t="str">
            <v>EH</v>
          </cell>
          <cell r="C884">
            <v>8110608018</v>
          </cell>
          <cell r="D884">
            <v>14</v>
          </cell>
          <cell r="E884" t="str">
            <v>VIS CHARPENTE 6X80 INOX  A2 TORX T25</v>
          </cell>
          <cell r="F884">
            <v>0.28199999999999997</v>
          </cell>
          <cell r="H884">
            <v>8110608018</v>
          </cell>
          <cell r="I884">
            <v>0.17</v>
          </cell>
          <cell r="J884">
            <v>1</v>
          </cell>
          <cell r="K884">
            <v>0.17</v>
          </cell>
          <cell r="L884">
            <v>0.16700000000000001</v>
          </cell>
          <cell r="M884">
            <v>0.16700000000000001</v>
          </cell>
          <cell r="N884">
            <v>2.3800000000000003</v>
          </cell>
          <cell r="O884">
            <v>2.3380000000000001</v>
          </cell>
          <cell r="P884">
            <v>2.3380000000000001</v>
          </cell>
          <cell r="Q884">
            <v>0.28199999999999997</v>
          </cell>
          <cell r="R884">
            <v>0.2505</v>
          </cell>
          <cell r="S884">
            <v>0.2505</v>
          </cell>
          <cell r="T884">
            <v>3.9479999999999995</v>
          </cell>
          <cell r="U884">
            <v>3.5070000000000001</v>
          </cell>
          <cell r="V884">
            <v>3.5070000000000001</v>
          </cell>
        </row>
        <row r="885">
          <cell r="B885" t="str">
            <v>EH</v>
          </cell>
          <cell r="C885" t="str">
            <v>VCHARP8X140</v>
          </cell>
          <cell r="D885">
            <v>4</v>
          </cell>
          <cell r="E885" t="str">
            <v>VIS CHARPENTE 8X140 INOX A2 TX40</v>
          </cell>
          <cell r="F885">
            <v>0.54900000000000004</v>
          </cell>
          <cell r="H885" t="str">
            <v>VCHARP8X140</v>
          </cell>
          <cell r="I885">
            <v>0.37</v>
          </cell>
          <cell r="J885">
            <v>1</v>
          </cell>
          <cell r="K885">
            <v>0.37</v>
          </cell>
          <cell r="L885">
            <v>0.36599999999999999</v>
          </cell>
          <cell r="M885">
            <v>0.36599999999999999</v>
          </cell>
          <cell r="N885">
            <v>1.48</v>
          </cell>
          <cell r="O885">
            <v>1.464</v>
          </cell>
          <cell r="P885">
            <v>1.464</v>
          </cell>
          <cell r="Q885">
            <v>0.54900000000000004</v>
          </cell>
          <cell r="R885">
            <v>0.54899999999999993</v>
          </cell>
          <cell r="S885">
            <v>0.54899999999999993</v>
          </cell>
          <cell r="T885">
            <v>2.1960000000000002</v>
          </cell>
          <cell r="U885">
            <v>2.1959999999999997</v>
          </cell>
          <cell r="V885">
            <v>2.1959999999999997</v>
          </cell>
        </row>
        <row r="886">
          <cell r="B886" t="str">
            <v>EH</v>
          </cell>
          <cell r="C886" t="str">
            <v>C501151800</v>
          </cell>
          <cell r="D886">
            <v>0.25</v>
          </cell>
          <cell r="E886" t="str">
            <v>BASTAINGS 50X115 (1.80 ML)</v>
          </cell>
          <cell r="F886">
            <v>13.19</v>
          </cell>
          <cell r="H886" t="str">
            <v>C501151800</v>
          </cell>
          <cell r="I886">
            <v>14.87</v>
          </cell>
          <cell r="J886">
            <v>1.8</v>
          </cell>
          <cell r="K886">
            <v>8.2611111111111111</v>
          </cell>
          <cell r="L886">
            <v>8.26</v>
          </cell>
          <cell r="M886">
            <v>10.92</v>
          </cell>
          <cell r="N886">
            <v>2.0652777777777778</v>
          </cell>
          <cell r="O886">
            <v>2.0649999999999999</v>
          </cell>
          <cell r="P886">
            <v>2.73</v>
          </cell>
          <cell r="Q886">
            <v>13.19</v>
          </cell>
          <cell r="R886">
            <v>12.39</v>
          </cell>
          <cell r="S886">
            <v>16.38</v>
          </cell>
          <cell r="T886">
            <v>3.2974999999999999</v>
          </cell>
          <cell r="U886">
            <v>3.0975000000000001</v>
          </cell>
          <cell r="V886">
            <v>4.0949999999999998</v>
          </cell>
        </row>
        <row r="887">
          <cell r="B887" t="str">
            <v>EH</v>
          </cell>
          <cell r="C887" t="str">
            <v>C70701800</v>
          </cell>
          <cell r="D887">
            <v>1.78</v>
          </cell>
          <cell r="E887" t="str">
            <v>CHEVRON 70X70 1.80 ML</v>
          </cell>
          <cell r="F887">
            <v>11.27</v>
          </cell>
          <cell r="H887" t="str">
            <v>C70701800</v>
          </cell>
          <cell r="I887">
            <v>7.05</v>
          </cell>
          <cell r="J887">
            <v>1</v>
          </cell>
          <cell r="K887">
            <v>7.05</v>
          </cell>
          <cell r="L887">
            <v>7.05</v>
          </cell>
          <cell r="M887">
            <v>7.4</v>
          </cell>
          <cell r="N887">
            <v>12.548999999999999</v>
          </cell>
          <cell r="O887">
            <v>12.548999999999999</v>
          </cell>
          <cell r="P887">
            <v>13.172000000000001</v>
          </cell>
          <cell r="Q887">
            <v>11.27</v>
          </cell>
          <cell r="R887">
            <v>8.8125</v>
          </cell>
          <cell r="S887">
            <v>9.25</v>
          </cell>
          <cell r="T887">
            <v>20.060600000000001</v>
          </cell>
          <cell r="U887">
            <v>15.686249999999999</v>
          </cell>
          <cell r="V887">
            <v>16.465</v>
          </cell>
        </row>
        <row r="888">
          <cell r="B888" t="str">
            <v>EH</v>
          </cell>
          <cell r="C888" t="str">
            <v>ECOP2.5</v>
          </cell>
          <cell r="D888">
            <v>2</v>
          </cell>
          <cell r="E888" t="str">
            <v>ECOPLANC 2M50</v>
          </cell>
          <cell r="F888">
            <v>26.09</v>
          </cell>
          <cell r="H888" t="str">
            <v>ECOP2.5</v>
          </cell>
          <cell r="I888">
            <v>18.27</v>
          </cell>
          <cell r="J888">
            <v>1</v>
          </cell>
          <cell r="K888">
            <v>18.27</v>
          </cell>
          <cell r="L888">
            <v>18.27</v>
          </cell>
          <cell r="M888">
            <v>19.7316</v>
          </cell>
          <cell r="N888">
            <v>36.54</v>
          </cell>
          <cell r="O888">
            <v>36.54</v>
          </cell>
          <cell r="P888">
            <v>39.463200000000001</v>
          </cell>
          <cell r="Q888">
            <v>26.09</v>
          </cell>
          <cell r="R888">
            <v>27.405000000000001</v>
          </cell>
          <cell r="S888">
            <v>29.5974</v>
          </cell>
          <cell r="T888">
            <v>52.18</v>
          </cell>
          <cell r="U888">
            <v>54.81</v>
          </cell>
          <cell r="V888">
            <v>59.194800000000001</v>
          </cell>
        </row>
        <row r="889">
          <cell r="B889" t="str">
            <v>EH</v>
          </cell>
          <cell r="C889" t="str">
            <v>MOAT</v>
          </cell>
          <cell r="D889">
            <v>7.0000000000000007E-2</v>
          </cell>
          <cell r="E889" t="str">
            <v>MAIN D'OEUVRE ATELIER</v>
          </cell>
          <cell r="F889">
            <v>75</v>
          </cell>
          <cell r="H889" t="str">
            <v>MOAT</v>
          </cell>
          <cell r="I889">
            <v>50</v>
          </cell>
          <cell r="J889">
            <v>1</v>
          </cell>
          <cell r="K889">
            <v>50</v>
          </cell>
          <cell r="L889">
            <v>50</v>
          </cell>
          <cell r="M889">
            <v>50</v>
          </cell>
          <cell r="N889">
            <v>3.5000000000000004</v>
          </cell>
          <cell r="O889">
            <v>3.5000000000000004</v>
          </cell>
          <cell r="P889">
            <v>3.5000000000000004</v>
          </cell>
          <cell r="Q889">
            <v>75</v>
          </cell>
          <cell r="R889">
            <v>75</v>
          </cell>
          <cell r="S889">
            <v>75</v>
          </cell>
          <cell r="T889">
            <v>5.2500000000000009</v>
          </cell>
          <cell r="U889">
            <v>5.2500000000000009</v>
          </cell>
          <cell r="V889">
            <v>5.2500000000000009</v>
          </cell>
        </row>
        <row r="890">
          <cell r="B890" t="str">
            <v>PCLC10EH</v>
          </cell>
          <cell r="N890">
            <v>58.514277777777778</v>
          </cell>
          <cell r="O890">
            <v>58.456000000000003</v>
          </cell>
          <cell r="P890">
            <v>62.667200000000001</v>
          </cell>
          <cell r="T890">
            <v>86.932099999999991</v>
          </cell>
          <cell r="U890">
            <v>84.546750000000003</v>
          </cell>
          <cell r="V890">
            <v>90.707799999999992</v>
          </cell>
        </row>
        <row r="891">
          <cell r="B891" t="str">
            <v>EHB</v>
          </cell>
          <cell r="C891">
            <v>8110608018</v>
          </cell>
          <cell r="D891">
            <v>8</v>
          </cell>
          <cell r="E891" t="str">
            <v>VIS CHARPENTE 6X80 INOX  A2 TORX T25</v>
          </cell>
          <cell r="F891">
            <v>0.28199999999999997</v>
          </cell>
          <cell r="H891">
            <v>8110608018</v>
          </cell>
          <cell r="I891">
            <v>0.17</v>
          </cell>
          <cell r="J891">
            <v>1</v>
          </cell>
          <cell r="K891">
            <v>0.17</v>
          </cell>
          <cell r="L891">
            <v>0.16700000000000001</v>
          </cell>
          <cell r="M891">
            <v>0.16700000000000001</v>
          </cell>
          <cell r="N891">
            <v>1.36</v>
          </cell>
          <cell r="O891">
            <v>1.3360000000000001</v>
          </cell>
          <cell r="P891">
            <v>1.3360000000000001</v>
          </cell>
          <cell r="Q891">
            <v>0.28199999999999997</v>
          </cell>
          <cell r="R891">
            <v>0.2505</v>
          </cell>
          <cell r="S891">
            <v>0.2505</v>
          </cell>
          <cell r="T891">
            <v>2.2559999999999998</v>
          </cell>
          <cell r="U891">
            <v>2.004</v>
          </cell>
          <cell r="V891">
            <v>2.004</v>
          </cell>
        </row>
        <row r="892">
          <cell r="B892" t="str">
            <v>EHB</v>
          </cell>
          <cell r="C892" t="str">
            <v>VCHARP8X140</v>
          </cell>
          <cell r="D892">
            <v>4</v>
          </cell>
          <cell r="E892" t="str">
            <v>VIS CHARPENTE 8X140 INOX A2 TX40</v>
          </cell>
          <cell r="F892">
            <v>0.54900000000000004</v>
          </cell>
          <cell r="H892" t="str">
            <v>VCHARP8X140</v>
          </cell>
          <cell r="I892">
            <v>0.37</v>
          </cell>
          <cell r="J892">
            <v>1</v>
          </cell>
          <cell r="K892">
            <v>0.37</v>
          </cell>
          <cell r="L892">
            <v>0.36599999999999999</v>
          </cell>
          <cell r="M892">
            <v>0.36599999999999999</v>
          </cell>
          <cell r="N892">
            <v>1.48</v>
          </cell>
          <cell r="O892">
            <v>1.464</v>
          </cell>
          <cell r="P892">
            <v>1.464</v>
          </cell>
          <cell r="Q892">
            <v>0.54900000000000004</v>
          </cell>
          <cell r="R892">
            <v>0.54899999999999993</v>
          </cell>
          <cell r="S892">
            <v>0.54899999999999993</v>
          </cell>
          <cell r="T892">
            <v>2.1960000000000002</v>
          </cell>
          <cell r="U892">
            <v>2.1959999999999997</v>
          </cell>
          <cell r="V892">
            <v>2.1959999999999997</v>
          </cell>
        </row>
        <row r="893">
          <cell r="B893" t="str">
            <v>EHB</v>
          </cell>
          <cell r="C893" t="str">
            <v>C70701800</v>
          </cell>
          <cell r="D893">
            <v>1.1100000000000001</v>
          </cell>
          <cell r="E893" t="str">
            <v>CHEVRON 70X70 1.80 ML</v>
          </cell>
          <cell r="F893">
            <v>11.27</v>
          </cell>
          <cell r="H893" t="str">
            <v>C70701800</v>
          </cell>
          <cell r="I893">
            <v>7.05</v>
          </cell>
          <cell r="J893">
            <v>1</v>
          </cell>
          <cell r="K893">
            <v>7.05</v>
          </cell>
          <cell r="L893">
            <v>7.05</v>
          </cell>
          <cell r="M893">
            <v>7.4</v>
          </cell>
          <cell r="N893">
            <v>7.8255000000000008</v>
          </cell>
          <cell r="O893">
            <v>7.8255000000000008</v>
          </cell>
          <cell r="P893">
            <v>8.2140000000000004</v>
          </cell>
          <cell r="Q893">
            <v>11.27</v>
          </cell>
          <cell r="R893">
            <v>8.8125</v>
          </cell>
          <cell r="S893">
            <v>9.25</v>
          </cell>
          <cell r="T893">
            <v>12.5097</v>
          </cell>
          <cell r="U893">
            <v>9.7818750000000012</v>
          </cell>
          <cell r="V893">
            <v>10.2675</v>
          </cell>
        </row>
        <row r="894">
          <cell r="B894" t="str">
            <v>EHB</v>
          </cell>
          <cell r="C894" t="str">
            <v>ECOP2</v>
          </cell>
          <cell r="D894">
            <v>1</v>
          </cell>
          <cell r="E894" t="str">
            <v>ECOPLANC 2M</v>
          </cell>
          <cell r="F894">
            <v>20.91</v>
          </cell>
          <cell r="H894" t="str">
            <v>ECOP2</v>
          </cell>
          <cell r="I894">
            <v>14.64</v>
          </cell>
          <cell r="J894">
            <v>1</v>
          </cell>
          <cell r="K894">
            <v>14.64</v>
          </cell>
          <cell r="L894">
            <v>14.64</v>
          </cell>
          <cell r="M894">
            <v>15.811200000000001</v>
          </cell>
          <cell r="N894">
            <v>14.64</v>
          </cell>
          <cell r="O894">
            <v>14.64</v>
          </cell>
          <cell r="P894">
            <v>15.811200000000001</v>
          </cell>
          <cell r="Q894">
            <v>20.91</v>
          </cell>
          <cell r="R894">
            <v>21.96</v>
          </cell>
          <cell r="S894">
            <v>23.716800000000003</v>
          </cell>
          <cell r="T894">
            <v>20.91</v>
          </cell>
          <cell r="U894">
            <v>21.96</v>
          </cell>
          <cell r="V894">
            <v>23.716800000000003</v>
          </cell>
        </row>
        <row r="895">
          <cell r="B895" t="str">
            <v>EHB</v>
          </cell>
          <cell r="C895" t="str">
            <v>MOAT</v>
          </cell>
          <cell r="D895">
            <v>0.02</v>
          </cell>
          <cell r="E895" t="str">
            <v>MAIN D'OEUVRE ATELIER</v>
          </cell>
          <cell r="F895">
            <v>75</v>
          </cell>
          <cell r="H895" t="str">
            <v>MOAT</v>
          </cell>
          <cell r="I895">
            <v>50</v>
          </cell>
          <cell r="J895">
            <v>1</v>
          </cell>
          <cell r="K895">
            <v>50</v>
          </cell>
          <cell r="L895">
            <v>50</v>
          </cell>
          <cell r="M895">
            <v>50</v>
          </cell>
          <cell r="N895">
            <v>1</v>
          </cell>
          <cell r="O895">
            <v>1</v>
          </cell>
          <cell r="P895">
            <v>1</v>
          </cell>
          <cell r="Q895">
            <v>75</v>
          </cell>
          <cell r="R895">
            <v>75</v>
          </cell>
          <cell r="S895">
            <v>75</v>
          </cell>
          <cell r="T895">
            <v>1.5</v>
          </cell>
          <cell r="U895">
            <v>1.5</v>
          </cell>
          <cell r="V895">
            <v>1.5</v>
          </cell>
        </row>
        <row r="896">
          <cell r="B896" t="str">
            <v>PCLC10EHB</v>
          </cell>
          <cell r="N896">
            <v>26.305500000000002</v>
          </cell>
          <cell r="O896">
            <v>26.265500000000003</v>
          </cell>
          <cell r="P896">
            <v>27.825200000000002</v>
          </cell>
          <cell r="T896">
            <v>39.371700000000004</v>
          </cell>
          <cell r="U896">
            <v>37.441875000000003</v>
          </cell>
          <cell r="V896">
            <v>39.6843</v>
          </cell>
        </row>
        <row r="897">
          <cell r="B897" t="str">
            <v>EHA</v>
          </cell>
          <cell r="C897">
            <v>8110608018</v>
          </cell>
          <cell r="D897">
            <v>12</v>
          </cell>
          <cell r="E897" t="str">
            <v>VIS CHARPENTE 6X80 INOX  A2 TORX T25</v>
          </cell>
          <cell r="F897">
            <v>0.28199999999999997</v>
          </cell>
          <cell r="H897">
            <v>8110608018</v>
          </cell>
          <cell r="I897">
            <v>0.17</v>
          </cell>
          <cell r="J897">
            <v>1</v>
          </cell>
          <cell r="K897">
            <v>0.17</v>
          </cell>
          <cell r="L897">
            <v>0.16700000000000001</v>
          </cell>
          <cell r="M897">
            <v>0.16700000000000001</v>
          </cell>
          <cell r="N897">
            <v>2.04</v>
          </cell>
          <cell r="O897">
            <v>2.004</v>
          </cell>
          <cell r="P897">
            <v>2.004</v>
          </cell>
          <cell r="Q897">
            <v>0.28199999999999997</v>
          </cell>
          <cell r="R897">
            <v>0.2505</v>
          </cell>
          <cell r="S897">
            <v>0.2505</v>
          </cell>
          <cell r="T897">
            <v>3.3839999999999995</v>
          </cell>
          <cell r="U897">
            <v>3.0060000000000002</v>
          </cell>
          <cell r="V897">
            <v>3.0060000000000002</v>
          </cell>
        </row>
        <row r="898">
          <cell r="B898" t="str">
            <v>EHA</v>
          </cell>
          <cell r="C898" t="str">
            <v>VCHARP8X140</v>
          </cell>
          <cell r="D898">
            <v>4</v>
          </cell>
          <cell r="E898" t="str">
            <v>VIS CHARPENTE 8X140 INOX A2 TX40</v>
          </cell>
          <cell r="F898">
            <v>0.54900000000000004</v>
          </cell>
          <cell r="H898" t="str">
            <v>VCHARP8X140</v>
          </cell>
          <cell r="I898">
            <v>0.37</v>
          </cell>
          <cell r="J898">
            <v>1</v>
          </cell>
          <cell r="K898">
            <v>0.37</v>
          </cell>
          <cell r="L898">
            <v>0.36599999999999999</v>
          </cell>
          <cell r="M898">
            <v>0.36599999999999999</v>
          </cell>
          <cell r="N898">
            <v>1.48</v>
          </cell>
          <cell r="O898">
            <v>1.464</v>
          </cell>
          <cell r="P898">
            <v>1.464</v>
          </cell>
          <cell r="Q898">
            <v>0.54900000000000004</v>
          </cell>
          <cell r="R898">
            <v>0.54899999999999993</v>
          </cell>
          <cell r="S898">
            <v>0.54899999999999993</v>
          </cell>
          <cell r="T898">
            <v>2.1960000000000002</v>
          </cell>
          <cell r="U898">
            <v>2.1959999999999997</v>
          </cell>
          <cell r="V898">
            <v>2.1959999999999997</v>
          </cell>
        </row>
        <row r="899">
          <cell r="B899" t="str">
            <v>EHA</v>
          </cell>
          <cell r="C899" t="str">
            <v>C501151800</v>
          </cell>
          <cell r="D899">
            <v>0.25</v>
          </cell>
          <cell r="E899" t="str">
            <v>BASTAINGS 50X115 (1.80 ML)</v>
          </cell>
          <cell r="F899">
            <v>13.19</v>
          </cell>
          <cell r="H899" t="str">
            <v>C501151800</v>
          </cell>
          <cell r="I899">
            <v>14.87</v>
          </cell>
          <cell r="J899">
            <v>1.8</v>
          </cell>
          <cell r="K899">
            <v>8.2611111111111111</v>
          </cell>
          <cell r="L899">
            <v>8.26</v>
          </cell>
          <cell r="M899">
            <v>10.92</v>
          </cell>
          <cell r="N899">
            <v>2.0652777777777778</v>
          </cell>
          <cell r="O899">
            <v>2.0649999999999999</v>
          </cell>
          <cell r="P899">
            <v>2.73</v>
          </cell>
          <cell r="Q899">
            <v>13.19</v>
          </cell>
          <cell r="R899">
            <v>12.39</v>
          </cell>
          <cell r="S899">
            <v>16.38</v>
          </cell>
          <cell r="T899">
            <v>3.2974999999999999</v>
          </cell>
          <cell r="U899">
            <v>3.0975000000000001</v>
          </cell>
          <cell r="V899">
            <v>4.0949999999999998</v>
          </cell>
        </row>
        <row r="900">
          <cell r="B900" t="str">
            <v>EHA</v>
          </cell>
          <cell r="C900" t="str">
            <v>C70701800</v>
          </cell>
          <cell r="D900">
            <v>3.94</v>
          </cell>
          <cell r="E900" t="str">
            <v>CHEVRON 70X70 1.80 ML</v>
          </cell>
          <cell r="F900">
            <v>11.27</v>
          </cell>
          <cell r="H900" t="str">
            <v>C70701800</v>
          </cell>
          <cell r="I900">
            <v>7.05</v>
          </cell>
          <cell r="J900">
            <v>1</v>
          </cell>
          <cell r="K900">
            <v>7.05</v>
          </cell>
          <cell r="L900">
            <v>7.05</v>
          </cell>
          <cell r="M900">
            <v>7.4</v>
          </cell>
          <cell r="N900">
            <v>27.776999999999997</v>
          </cell>
          <cell r="O900">
            <v>27.776999999999997</v>
          </cell>
          <cell r="P900">
            <v>29.156000000000002</v>
          </cell>
          <cell r="Q900">
            <v>11.27</v>
          </cell>
          <cell r="R900">
            <v>8.8125</v>
          </cell>
          <cell r="S900">
            <v>9.25</v>
          </cell>
          <cell r="T900">
            <v>44.403799999999997</v>
          </cell>
          <cell r="U900">
            <v>34.721249999999998</v>
          </cell>
          <cell r="V900">
            <v>36.445</v>
          </cell>
        </row>
        <row r="901">
          <cell r="B901" t="str">
            <v>EHA</v>
          </cell>
          <cell r="C901" t="str">
            <v>ECOP2</v>
          </cell>
          <cell r="D901">
            <v>2</v>
          </cell>
          <cell r="E901" t="str">
            <v>ECOPLANC 2M</v>
          </cell>
          <cell r="F901">
            <v>20.91</v>
          </cell>
          <cell r="H901" t="str">
            <v>ECOP2</v>
          </cell>
          <cell r="I901">
            <v>14.64</v>
          </cell>
          <cell r="J901">
            <v>1</v>
          </cell>
          <cell r="K901">
            <v>14.64</v>
          </cell>
          <cell r="L901">
            <v>14.64</v>
          </cell>
          <cell r="M901">
            <v>15.811200000000001</v>
          </cell>
          <cell r="N901">
            <v>29.28</v>
          </cell>
          <cell r="O901">
            <v>29.28</v>
          </cell>
          <cell r="P901">
            <v>31.622400000000003</v>
          </cell>
          <cell r="Q901">
            <v>20.91</v>
          </cell>
          <cell r="R901">
            <v>21.96</v>
          </cell>
          <cell r="S901">
            <v>23.716800000000003</v>
          </cell>
          <cell r="T901">
            <v>41.82</v>
          </cell>
          <cell r="U901">
            <v>43.92</v>
          </cell>
          <cell r="V901">
            <v>47.433600000000006</v>
          </cell>
        </row>
        <row r="902">
          <cell r="B902" t="str">
            <v>EHA</v>
          </cell>
          <cell r="C902" t="str">
            <v>MOAT</v>
          </cell>
          <cell r="D902">
            <v>7.0000000000000007E-2</v>
          </cell>
          <cell r="E902" t="str">
            <v>MAIN D'OEUVRE ATELIER</v>
          </cell>
          <cell r="F902">
            <v>75</v>
          </cell>
          <cell r="H902" t="str">
            <v>MOAT</v>
          </cell>
          <cell r="I902">
            <v>50</v>
          </cell>
          <cell r="J902">
            <v>1</v>
          </cell>
          <cell r="K902">
            <v>50</v>
          </cell>
          <cell r="L902">
            <v>50</v>
          </cell>
          <cell r="M902">
            <v>50</v>
          </cell>
          <cell r="N902">
            <v>3.5000000000000004</v>
          </cell>
          <cell r="O902">
            <v>3.5000000000000004</v>
          </cell>
          <cell r="P902">
            <v>3.5000000000000004</v>
          </cell>
          <cell r="Q902">
            <v>75</v>
          </cell>
          <cell r="R902">
            <v>75</v>
          </cell>
          <cell r="S902">
            <v>75</v>
          </cell>
          <cell r="T902">
            <v>5.2500000000000009</v>
          </cell>
          <cell r="U902">
            <v>5.2500000000000009</v>
          </cell>
          <cell r="V902">
            <v>5.2500000000000009</v>
          </cell>
        </row>
        <row r="903">
          <cell r="B903" t="str">
            <v>PCLC12EHA</v>
          </cell>
          <cell r="N903">
            <v>66.142277777777778</v>
          </cell>
          <cell r="O903">
            <v>66.09</v>
          </cell>
          <cell r="P903">
            <v>70.476399999999998</v>
          </cell>
          <cell r="T903">
            <v>100.35129999999999</v>
          </cell>
          <cell r="U903">
            <v>92.190750000000008</v>
          </cell>
          <cell r="V903">
            <v>98.425600000000003</v>
          </cell>
        </row>
        <row r="904">
          <cell r="B904" t="str">
            <v>EHB</v>
          </cell>
          <cell r="C904">
            <v>8110608018</v>
          </cell>
          <cell r="D904">
            <v>10</v>
          </cell>
          <cell r="E904" t="str">
            <v>VIS CHARPENTE 6X80 INOX  A2 TORX T25</v>
          </cell>
          <cell r="F904">
            <v>0.28199999999999997</v>
          </cell>
          <cell r="H904">
            <v>8110608018</v>
          </cell>
          <cell r="I904">
            <v>0.17</v>
          </cell>
          <cell r="J904">
            <v>1</v>
          </cell>
          <cell r="K904">
            <v>0.17</v>
          </cell>
          <cell r="L904">
            <v>0.16700000000000001</v>
          </cell>
          <cell r="M904">
            <v>0.16700000000000001</v>
          </cell>
          <cell r="N904">
            <v>1.7000000000000002</v>
          </cell>
          <cell r="O904">
            <v>1.6700000000000002</v>
          </cell>
          <cell r="P904">
            <v>1.6700000000000002</v>
          </cell>
          <cell r="Q904">
            <v>0.28199999999999997</v>
          </cell>
          <cell r="R904">
            <v>0.2505</v>
          </cell>
          <cell r="S904">
            <v>0.2505</v>
          </cell>
          <cell r="T904">
            <v>2.82</v>
          </cell>
          <cell r="U904">
            <v>2.5049999999999999</v>
          </cell>
          <cell r="V904">
            <v>2.5049999999999999</v>
          </cell>
        </row>
        <row r="905">
          <cell r="B905" t="str">
            <v>EHB</v>
          </cell>
          <cell r="C905" t="str">
            <v>VCHARP8X140</v>
          </cell>
          <cell r="D905">
            <v>4</v>
          </cell>
          <cell r="E905" t="str">
            <v>VIS CHARPENTE 8X140 INOX A2 TX40</v>
          </cell>
          <cell r="F905">
            <v>0.54900000000000004</v>
          </cell>
          <cell r="H905" t="str">
            <v>VCHARP8X140</v>
          </cell>
          <cell r="I905">
            <v>0.37</v>
          </cell>
          <cell r="J905">
            <v>1</v>
          </cell>
          <cell r="K905">
            <v>0.37</v>
          </cell>
          <cell r="L905">
            <v>0.36599999999999999</v>
          </cell>
          <cell r="M905">
            <v>0.36599999999999999</v>
          </cell>
          <cell r="N905">
            <v>1.48</v>
          </cell>
          <cell r="O905">
            <v>1.464</v>
          </cell>
          <cell r="P905">
            <v>1.464</v>
          </cell>
          <cell r="Q905">
            <v>0.54900000000000004</v>
          </cell>
          <cell r="R905">
            <v>0.54899999999999993</v>
          </cell>
          <cell r="S905">
            <v>0.54899999999999993</v>
          </cell>
          <cell r="T905">
            <v>2.1960000000000002</v>
          </cell>
          <cell r="U905">
            <v>2.1959999999999997</v>
          </cell>
          <cell r="V905">
            <v>2.1959999999999997</v>
          </cell>
        </row>
        <row r="906">
          <cell r="B906" t="str">
            <v>EHB</v>
          </cell>
          <cell r="C906" t="str">
            <v>C501151800</v>
          </cell>
          <cell r="D906">
            <v>0.25</v>
          </cell>
          <cell r="E906" t="str">
            <v>BASTAINGS 50X115 (1.80 ML)</v>
          </cell>
          <cell r="F906">
            <v>13.19</v>
          </cell>
          <cell r="H906" t="str">
            <v>C501151800</v>
          </cell>
          <cell r="I906">
            <v>14.87</v>
          </cell>
          <cell r="J906">
            <v>1.8</v>
          </cell>
          <cell r="K906">
            <v>8.2611111111111111</v>
          </cell>
          <cell r="L906">
            <v>8.26</v>
          </cell>
          <cell r="M906">
            <v>10.92</v>
          </cell>
          <cell r="N906">
            <v>2.0652777777777778</v>
          </cell>
          <cell r="O906">
            <v>2.0649999999999999</v>
          </cell>
          <cell r="P906">
            <v>2.73</v>
          </cell>
          <cell r="Q906">
            <v>13.19</v>
          </cell>
          <cell r="R906">
            <v>12.39</v>
          </cell>
          <cell r="S906">
            <v>16.38</v>
          </cell>
          <cell r="T906">
            <v>3.2974999999999999</v>
          </cell>
          <cell r="U906">
            <v>3.0975000000000001</v>
          </cell>
          <cell r="V906">
            <v>4.0949999999999998</v>
          </cell>
        </row>
        <row r="907">
          <cell r="B907" t="str">
            <v>EHB</v>
          </cell>
          <cell r="C907" t="str">
            <v>C70701800</v>
          </cell>
          <cell r="D907">
            <v>1.1100000000000001</v>
          </cell>
          <cell r="E907" t="str">
            <v>CHEVRON 70X70 1.80 ML</v>
          </cell>
          <cell r="F907">
            <v>11.27</v>
          </cell>
          <cell r="H907" t="str">
            <v>C70701800</v>
          </cell>
          <cell r="I907">
            <v>7.05</v>
          </cell>
          <cell r="J907">
            <v>1</v>
          </cell>
          <cell r="K907">
            <v>7.05</v>
          </cell>
          <cell r="L907">
            <v>7.05</v>
          </cell>
          <cell r="M907">
            <v>7.4</v>
          </cell>
          <cell r="N907">
            <v>7.8255000000000008</v>
          </cell>
          <cell r="O907">
            <v>7.8255000000000008</v>
          </cell>
          <cell r="P907">
            <v>8.2140000000000004</v>
          </cell>
          <cell r="Q907">
            <v>11.27</v>
          </cell>
          <cell r="R907">
            <v>8.8125</v>
          </cell>
          <cell r="S907">
            <v>9.25</v>
          </cell>
          <cell r="T907">
            <v>12.5097</v>
          </cell>
          <cell r="U907">
            <v>9.7818750000000012</v>
          </cell>
          <cell r="V907">
            <v>10.2675</v>
          </cell>
        </row>
        <row r="908">
          <cell r="B908" t="str">
            <v>EHB</v>
          </cell>
          <cell r="C908" t="str">
            <v>ECOPML</v>
          </cell>
          <cell r="D908">
            <v>3</v>
          </cell>
          <cell r="E908" t="str">
            <v>ECOPLANC AU ML</v>
          </cell>
          <cell r="F908">
            <v>10.98</v>
          </cell>
          <cell r="H908" t="str">
            <v>ECOPML</v>
          </cell>
          <cell r="I908">
            <v>7.32</v>
          </cell>
          <cell r="J908">
            <v>1</v>
          </cell>
          <cell r="K908">
            <v>7.32</v>
          </cell>
          <cell r="L908">
            <v>7.32</v>
          </cell>
          <cell r="M908">
            <v>7.9056000000000006</v>
          </cell>
          <cell r="N908">
            <v>21.96</v>
          </cell>
          <cell r="O908">
            <v>21.96</v>
          </cell>
          <cell r="P908">
            <v>23.716800000000003</v>
          </cell>
          <cell r="Q908">
            <v>10.98</v>
          </cell>
          <cell r="R908">
            <v>10.98</v>
          </cell>
          <cell r="S908">
            <v>11.858400000000001</v>
          </cell>
          <cell r="T908">
            <v>32.94</v>
          </cell>
          <cell r="U908">
            <v>32.94</v>
          </cell>
          <cell r="V908">
            <v>35.575200000000002</v>
          </cell>
        </row>
        <row r="909">
          <cell r="B909" t="str">
            <v>PCLC12EHB</v>
          </cell>
          <cell r="N909">
            <v>35.030777777777779</v>
          </cell>
          <cell r="O909">
            <v>34.984499999999997</v>
          </cell>
          <cell r="P909">
            <v>37.794800000000002</v>
          </cell>
          <cell r="T909">
            <v>53.763199999999998</v>
          </cell>
          <cell r="U909">
            <v>50.520375000000001</v>
          </cell>
          <cell r="V909">
            <v>54.6387</v>
          </cell>
        </row>
        <row r="910">
          <cell r="B910" t="str">
            <v>EHA</v>
          </cell>
          <cell r="C910">
            <v>8110608018</v>
          </cell>
          <cell r="D910">
            <v>12</v>
          </cell>
          <cell r="E910" t="str">
            <v>VIS CHARPENTE 6X80 INOX  A2 TORX T25</v>
          </cell>
          <cell r="F910">
            <v>0.28199999999999997</v>
          </cell>
          <cell r="H910">
            <v>8110608018</v>
          </cell>
          <cell r="I910">
            <v>0.17</v>
          </cell>
          <cell r="J910">
            <v>1</v>
          </cell>
          <cell r="K910">
            <v>0.17</v>
          </cell>
          <cell r="L910">
            <v>0.16700000000000001</v>
          </cell>
          <cell r="M910">
            <v>0.16700000000000001</v>
          </cell>
          <cell r="N910">
            <v>2.04</v>
          </cell>
          <cell r="O910">
            <v>2.004</v>
          </cell>
          <cell r="P910">
            <v>2.004</v>
          </cell>
          <cell r="Q910">
            <v>0.28199999999999997</v>
          </cell>
          <cell r="R910">
            <v>0.2505</v>
          </cell>
          <cell r="S910">
            <v>0.2505</v>
          </cell>
          <cell r="T910">
            <v>3.3839999999999995</v>
          </cell>
          <cell r="U910">
            <v>3.0060000000000002</v>
          </cell>
          <cell r="V910">
            <v>3.0060000000000002</v>
          </cell>
        </row>
        <row r="911">
          <cell r="B911" t="str">
            <v>EHA</v>
          </cell>
          <cell r="C911" t="str">
            <v>VCHARP8X140</v>
          </cell>
          <cell r="D911">
            <v>4</v>
          </cell>
          <cell r="E911" t="str">
            <v>VIS CHARPENTE 8X140 INOX A2 TX40</v>
          </cell>
          <cell r="F911">
            <v>0.54900000000000004</v>
          </cell>
          <cell r="H911" t="str">
            <v>VCHARP8X140</v>
          </cell>
          <cell r="I911">
            <v>0.37</v>
          </cell>
          <cell r="J911">
            <v>1</v>
          </cell>
          <cell r="K911">
            <v>0.37</v>
          </cell>
          <cell r="L911">
            <v>0.36599999999999999</v>
          </cell>
          <cell r="M911">
            <v>0.36599999999999999</v>
          </cell>
          <cell r="N911">
            <v>1.48</v>
          </cell>
          <cell r="O911">
            <v>1.464</v>
          </cell>
          <cell r="P911">
            <v>1.464</v>
          </cell>
          <cell r="Q911">
            <v>0.54900000000000004</v>
          </cell>
          <cell r="R911">
            <v>0.54899999999999993</v>
          </cell>
          <cell r="S911">
            <v>0.54899999999999993</v>
          </cell>
          <cell r="T911">
            <v>2.1960000000000002</v>
          </cell>
          <cell r="U911">
            <v>2.1959999999999997</v>
          </cell>
          <cell r="V911">
            <v>2.1959999999999997</v>
          </cell>
        </row>
        <row r="912">
          <cell r="B912" t="str">
            <v>EHA</v>
          </cell>
          <cell r="C912" t="str">
            <v>C501151800</v>
          </cell>
          <cell r="D912">
            <v>0.25</v>
          </cell>
          <cell r="E912" t="str">
            <v>BASTAINGS 50X115 (1.80 ML)</v>
          </cell>
          <cell r="F912">
            <v>13.19</v>
          </cell>
          <cell r="H912" t="str">
            <v>C501151800</v>
          </cell>
          <cell r="I912">
            <v>14.87</v>
          </cell>
          <cell r="J912">
            <v>1.8</v>
          </cell>
          <cell r="K912">
            <v>8.2611111111111111</v>
          </cell>
          <cell r="L912">
            <v>8.26</v>
          </cell>
          <cell r="M912">
            <v>10.92</v>
          </cell>
          <cell r="N912">
            <v>2.0652777777777778</v>
          </cell>
          <cell r="O912">
            <v>2.0649999999999999</v>
          </cell>
          <cell r="P912">
            <v>2.73</v>
          </cell>
          <cell r="Q912">
            <v>13.19</v>
          </cell>
          <cell r="R912">
            <v>12.39</v>
          </cell>
          <cell r="S912">
            <v>16.38</v>
          </cell>
          <cell r="T912">
            <v>3.2974999999999999</v>
          </cell>
          <cell r="U912">
            <v>3.0975000000000001</v>
          </cell>
          <cell r="V912">
            <v>4.0949999999999998</v>
          </cell>
        </row>
        <row r="913">
          <cell r="B913" t="str">
            <v>EHA</v>
          </cell>
          <cell r="C913" t="str">
            <v>C70701800</v>
          </cell>
          <cell r="D913">
            <v>4.0599999999999996</v>
          </cell>
          <cell r="E913" t="str">
            <v>CHEVRON 70X70 1.80 ML</v>
          </cell>
          <cell r="F913">
            <v>11.27</v>
          </cell>
          <cell r="H913" t="str">
            <v>C70701800</v>
          </cell>
          <cell r="I913">
            <v>7.05</v>
          </cell>
          <cell r="J913">
            <v>1</v>
          </cell>
          <cell r="K913">
            <v>7.05</v>
          </cell>
          <cell r="L913">
            <v>7.05</v>
          </cell>
          <cell r="M913">
            <v>7.4</v>
          </cell>
          <cell r="N913">
            <v>28.622999999999998</v>
          </cell>
          <cell r="O913">
            <v>28.622999999999998</v>
          </cell>
          <cell r="P913">
            <v>30.043999999999997</v>
          </cell>
          <cell r="Q913">
            <v>11.27</v>
          </cell>
          <cell r="R913">
            <v>8.8125</v>
          </cell>
          <cell r="S913">
            <v>9.25</v>
          </cell>
          <cell r="T913">
            <v>45.756199999999993</v>
          </cell>
          <cell r="U913">
            <v>35.778749999999995</v>
          </cell>
          <cell r="V913">
            <v>37.555</v>
          </cell>
        </row>
        <row r="914">
          <cell r="B914" t="str">
            <v>EHA</v>
          </cell>
          <cell r="C914" t="str">
            <v>ECOP2</v>
          </cell>
          <cell r="D914">
            <v>1</v>
          </cell>
          <cell r="E914" t="str">
            <v>ECOPLANC 2M</v>
          </cell>
          <cell r="F914">
            <v>20.91</v>
          </cell>
          <cell r="H914" t="str">
            <v>ECOP2</v>
          </cell>
          <cell r="I914">
            <v>14.64</v>
          </cell>
          <cell r="J914">
            <v>1</v>
          </cell>
          <cell r="K914">
            <v>14.64</v>
          </cell>
          <cell r="L914">
            <v>14.64</v>
          </cell>
          <cell r="M914">
            <v>15.811200000000001</v>
          </cell>
          <cell r="N914">
            <v>14.64</v>
          </cell>
          <cell r="O914">
            <v>14.64</v>
          </cell>
          <cell r="P914">
            <v>15.811200000000001</v>
          </cell>
          <cell r="Q914">
            <v>20.91</v>
          </cell>
          <cell r="R914">
            <v>21.96</v>
          </cell>
          <cell r="S914">
            <v>23.716800000000003</v>
          </cell>
          <cell r="T914">
            <v>20.91</v>
          </cell>
          <cell r="U914">
            <v>21.96</v>
          </cell>
          <cell r="V914">
            <v>23.716800000000003</v>
          </cell>
        </row>
        <row r="915">
          <cell r="B915" t="str">
            <v>EHA</v>
          </cell>
          <cell r="C915" t="str">
            <v>ECOPML</v>
          </cell>
          <cell r="D915">
            <v>1.5</v>
          </cell>
          <cell r="E915" t="str">
            <v>ECOPLANC AU ML</v>
          </cell>
          <cell r="F915">
            <v>10.98</v>
          </cell>
          <cell r="H915" t="str">
            <v>ECOPML</v>
          </cell>
          <cell r="I915">
            <v>7.32</v>
          </cell>
          <cell r="J915">
            <v>1</v>
          </cell>
          <cell r="K915">
            <v>7.32</v>
          </cell>
          <cell r="L915">
            <v>7.32</v>
          </cell>
          <cell r="M915">
            <v>7.9056000000000006</v>
          </cell>
          <cell r="N915">
            <v>10.98</v>
          </cell>
          <cell r="O915">
            <v>10.98</v>
          </cell>
          <cell r="P915">
            <v>11.858400000000001</v>
          </cell>
          <cell r="Q915">
            <v>10.98</v>
          </cell>
          <cell r="R915">
            <v>10.98</v>
          </cell>
          <cell r="S915">
            <v>11.858400000000001</v>
          </cell>
          <cell r="T915">
            <v>16.47</v>
          </cell>
          <cell r="U915">
            <v>16.47</v>
          </cell>
          <cell r="V915">
            <v>17.787600000000001</v>
          </cell>
        </row>
        <row r="916">
          <cell r="B916" t="str">
            <v>EHA</v>
          </cell>
          <cell r="C916" t="str">
            <v>MOAT</v>
          </cell>
          <cell r="D916">
            <v>0.04</v>
          </cell>
          <cell r="E916" t="str">
            <v>MAIN D'OEUVRE ATELIER</v>
          </cell>
          <cell r="F916">
            <v>75</v>
          </cell>
          <cell r="H916" t="str">
            <v>MOAT</v>
          </cell>
          <cell r="I916">
            <v>50</v>
          </cell>
          <cell r="J916">
            <v>1</v>
          </cell>
          <cell r="K916">
            <v>50</v>
          </cell>
          <cell r="L916">
            <v>50</v>
          </cell>
          <cell r="M916">
            <v>50</v>
          </cell>
          <cell r="N916">
            <v>2</v>
          </cell>
          <cell r="O916">
            <v>2</v>
          </cell>
          <cell r="P916">
            <v>2</v>
          </cell>
          <cell r="Q916">
            <v>75</v>
          </cell>
          <cell r="R916">
            <v>75</v>
          </cell>
          <cell r="S916">
            <v>75</v>
          </cell>
          <cell r="T916">
            <v>3</v>
          </cell>
          <cell r="U916">
            <v>3</v>
          </cell>
          <cell r="V916">
            <v>3</v>
          </cell>
        </row>
        <row r="917">
          <cell r="B917" t="str">
            <v>PCLC14EHA</v>
          </cell>
          <cell r="N917">
            <v>61.828277777777771</v>
          </cell>
          <cell r="O917">
            <v>61.775999999999996</v>
          </cell>
          <cell r="P917">
            <v>65.911599999999993</v>
          </cell>
          <cell r="T917">
            <v>95.013699999999986</v>
          </cell>
          <cell r="U917">
            <v>85.508250000000004</v>
          </cell>
          <cell r="V917">
            <v>91.356400000000008</v>
          </cell>
        </row>
        <row r="918">
          <cell r="B918" t="str">
            <v>EHB</v>
          </cell>
          <cell r="C918">
            <v>8110608018</v>
          </cell>
          <cell r="D918">
            <v>12</v>
          </cell>
          <cell r="E918" t="str">
            <v>VIS CHARPENTE 6X80 INOX  A2 TORX T25</v>
          </cell>
          <cell r="F918">
            <v>0.28199999999999997</v>
          </cell>
          <cell r="H918">
            <v>8110608018</v>
          </cell>
          <cell r="I918">
            <v>0.17</v>
          </cell>
          <cell r="J918">
            <v>1</v>
          </cell>
          <cell r="K918">
            <v>0.17</v>
          </cell>
          <cell r="L918">
            <v>0.16700000000000001</v>
          </cell>
          <cell r="M918">
            <v>0.16700000000000001</v>
          </cell>
          <cell r="N918">
            <v>2.04</v>
          </cell>
          <cell r="O918">
            <v>2.004</v>
          </cell>
          <cell r="P918">
            <v>2.004</v>
          </cell>
          <cell r="Q918">
            <v>0.28199999999999997</v>
          </cell>
          <cell r="R918">
            <v>0.2505</v>
          </cell>
          <cell r="S918">
            <v>0.2505</v>
          </cell>
          <cell r="T918">
            <v>3.3839999999999995</v>
          </cell>
          <cell r="U918">
            <v>3.0060000000000002</v>
          </cell>
          <cell r="V918">
            <v>3.0060000000000002</v>
          </cell>
        </row>
        <row r="919">
          <cell r="B919" t="str">
            <v>EHB</v>
          </cell>
          <cell r="C919" t="str">
            <v>VCHARP8X140</v>
          </cell>
          <cell r="D919">
            <v>4</v>
          </cell>
          <cell r="E919" t="str">
            <v>VIS CHARPENTE 8X140 INOX A2 TX40</v>
          </cell>
          <cell r="F919">
            <v>0.54900000000000004</v>
          </cell>
          <cell r="H919" t="str">
            <v>VCHARP8X140</v>
          </cell>
          <cell r="I919">
            <v>0.37</v>
          </cell>
          <cell r="J919">
            <v>1</v>
          </cell>
          <cell r="K919">
            <v>0.37</v>
          </cell>
          <cell r="L919">
            <v>0.36599999999999999</v>
          </cell>
          <cell r="M919">
            <v>0.36599999999999999</v>
          </cell>
          <cell r="N919">
            <v>1.48</v>
          </cell>
          <cell r="O919">
            <v>1.464</v>
          </cell>
          <cell r="P919">
            <v>1.464</v>
          </cell>
          <cell r="Q919">
            <v>0.54900000000000004</v>
          </cell>
          <cell r="R919">
            <v>0.54899999999999993</v>
          </cell>
          <cell r="S919">
            <v>0.54899999999999993</v>
          </cell>
          <cell r="T919">
            <v>2.1960000000000002</v>
          </cell>
          <cell r="U919">
            <v>2.1959999999999997</v>
          </cell>
          <cell r="V919">
            <v>2.1959999999999997</v>
          </cell>
        </row>
        <row r="920">
          <cell r="B920" t="str">
            <v>EHB</v>
          </cell>
          <cell r="C920" t="str">
            <v>C501151800</v>
          </cell>
          <cell r="D920">
            <v>0.25</v>
          </cell>
          <cell r="E920" t="str">
            <v>BASTAINGS 50X115 (1.80 ML)</v>
          </cell>
          <cell r="F920">
            <v>13.19</v>
          </cell>
          <cell r="H920" t="str">
            <v>C501151800</v>
          </cell>
          <cell r="I920">
            <v>14.87</v>
          </cell>
          <cell r="J920">
            <v>1.8</v>
          </cell>
          <cell r="K920">
            <v>8.2611111111111111</v>
          </cell>
          <cell r="L920">
            <v>8.26</v>
          </cell>
          <cell r="M920">
            <v>10.92</v>
          </cell>
          <cell r="N920">
            <v>2.0652777777777778</v>
          </cell>
          <cell r="O920">
            <v>2.0649999999999999</v>
          </cell>
          <cell r="P920">
            <v>2.73</v>
          </cell>
          <cell r="Q920">
            <v>13.19</v>
          </cell>
          <cell r="R920">
            <v>12.39</v>
          </cell>
          <cell r="S920">
            <v>16.38</v>
          </cell>
          <cell r="T920">
            <v>3.2974999999999999</v>
          </cell>
          <cell r="U920">
            <v>3.0975000000000001</v>
          </cell>
          <cell r="V920">
            <v>4.0949999999999998</v>
          </cell>
        </row>
        <row r="921">
          <cell r="B921" t="str">
            <v>EHB</v>
          </cell>
          <cell r="C921" t="str">
            <v>C70701800</v>
          </cell>
          <cell r="D921">
            <v>4.0599999999999996</v>
          </cell>
          <cell r="E921" t="str">
            <v>CHEVRON 70X70 1.80 ML</v>
          </cell>
          <cell r="F921">
            <v>11.27</v>
          </cell>
          <cell r="H921" t="str">
            <v>C70701800</v>
          </cell>
          <cell r="I921">
            <v>7.05</v>
          </cell>
          <cell r="J921">
            <v>1</v>
          </cell>
          <cell r="K921">
            <v>7.05</v>
          </cell>
          <cell r="L921">
            <v>7.05</v>
          </cell>
          <cell r="M921">
            <v>7.4</v>
          </cell>
          <cell r="N921">
            <v>28.622999999999998</v>
          </cell>
          <cell r="O921">
            <v>28.622999999999998</v>
          </cell>
          <cell r="P921">
            <v>30.043999999999997</v>
          </cell>
          <cell r="Q921">
            <v>11.27</v>
          </cell>
          <cell r="R921">
            <v>8.8125</v>
          </cell>
          <cell r="S921">
            <v>9.25</v>
          </cell>
          <cell r="T921">
            <v>45.756199999999993</v>
          </cell>
          <cell r="U921">
            <v>35.778749999999995</v>
          </cell>
          <cell r="V921">
            <v>37.555</v>
          </cell>
        </row>
        <row r="922">
          <cell r="B922" t="str">
            <v>EHB</v>
          </cell>
          <cell r="C922" t="str">
            <v>ECOP2</v>
          </cell>
          <cell r="D922">
            <v>2</v>
          </cell>
          <cell r="E922" t="str">
            <v>ECOPLANC 2M</v>
          </cell>
          <cell r="F922">
            <v>20.91</v>
          </cell>
          <cell r="H922" t="str">
            <v>ECOP2</v>
          </cell>
          <cell r="I922">
            <v>14.64</v>
          </cell>
          <cell r="J922">
            <v>1</v>
          </cell>
          <cell r="K922">
            <v>14.64</v>
          </cell>
          <cell r="L922">
            <v>14.64</v>
          </cell>
          <cell r="M922">
            <v>15.811200000000001</v>
          </cell>
          <cell r="N922">
            <v>29.28</v>
          </cell>
          <cell r="O922">
            <v>29.28</v>
          </cell>
          <cell r="P922">
            <v>31.622400000000003</v>
          </cell>
          <cell r="Q922">
            <v>20.91</v>
          </cell>
          <cell r="R922">
            <v>21.96</v>
          </cell>
          <cell r="S922">
            <v>23.716800000000003</v>
          </cell>
          <cell r="T922">
            <v>41.82</v>
          </cell>
          <cell r="U922">
            <v>43.92</v>
          </cell>
          <cell r="V922">
            <v>47.433600000000006</v>
          </cell>
        </row>
        <row r="923">
          <cell r="B923" t="str">
            <v>EHB</v>
          </cell>
          <cell r="C923" t="str">
            <v>MOAT</v>
          </cell>
          <cell r="D923">
            <v>0.06</v>
          </cell>
          <cell r="E923" t="str">
            <v>MAIN D'OEUVRE ATELIER</v>
          </cell>
          <cell r="F923">
            <v>75</v>
          </cell>
          <cell r="H923" t="str">
            <v>MOAT</v>
          </cell>
          <cell r="I923">
            <v>50</v>
          </cell>
          <cell r="J923">
            <v>1</v>
          </cell>
          <cell r="K923">
            <v>50</v>
          </cell>
          <cell r="L923">
            <v>50</v>
          </cell>
          <cell r="M923">
            <v>50</v>
          </cell>
          <cell r="N923">
            <v>3</v>
          </cell>
          <cell r="O923">
            <v>3</v>
          </cell>
          <cell r="P923">
            <v>3</v>
          </cell>
          <cell r="Q923">
            <v>75</v>
          </cell>
          <cell r="R923">
            <v>75</v>
          </cell>
          <cell r="S923">
            <v>75</v>
          </cell>
          <cell r="T923">
            <v>4.5</v>
          </cell>
          <cell r="U923">
            <v>4.5</v>
          </cell>
          <cell r="V923">
            <v>4.5</v>
          </cell>
        </row>
        <row r="924">
          <cell r="B924" t="str">
            <v>PCLC14EHB</v>
          </cell>
          <cell r="N924">
            <v>66.488277777777768</v>
          </cell>
          <cell r="O924">
            <v>66.436000000000007</v>
          </cell>
          <cell r="P924">
            <v>70.864400000000003</v>
          </cell>
          <cell r="T924">
            <v>100.9537</v>
          </cell>
          <cell r="U924">
            <v>92.498249999999999</v>
          </cell>
          <cell r="V924">
            <v>98.785600000000017</v>
          </cell>
        </row>
        <row r="925">
          <cell r="B925" t="str">
            <v>EH</v>
          </cell>
          <cell r="C925">
            <v>8110608018</v>
          </cell>
          <cell r="D925">
            <v>12</v>
          </cell>
          <cell r="E925" t="str">
            <v>VIS CHARPENTE 6X80 INOX  A2 TORX T25</v>
          </cell>
          <cell r="F925">
            <v>0.28199999999999997</v>
          </cell>
          <cell r="H925">
            <v>8110608018</v>
          </cell>
          <cell r="I925">
            <v>0.17</v>
          </cell>
          <cell r="J925">
            <v>1</v>
          </cell>
          <cell r="K925">
            <v>0.17</v>
          </cell>
          <cell r="L925">
            <v>0.16700000000000001</v>
          </cell>
          <cell r="M925">
            <v>0.16700000000000001</v>
          </cell>
          <cell r="N925">
            <v>2.04</v>
          </cell>
          <cell r="O925">
            <v>2.004</v>
          </cell>
          <cell r="P925">
            <v>2.004</v>
          </cell>
          <cell r="Q925">
            <v>0.28199999999999997</v>
          </cell>
          <cell r="R925">
            <v>0.2505</v>
          </cell>
          <cell r="S925">
            <v>0.2505</v>
          </cell>
          <cell r="T925">
            <v>3.3839999999999995</v>
          </cell>
          <cell r="U925">
            <v>3.0060000000000002</v>
          </cell>
          <cell r="V925">
            <v>3.0060000000000002</v>
          </cell>
        </row>
        <row r="926">
          <cell r="B926" t="str">
            <v>EH</v>
          </cell>
          <cell r="C926" t="str">
            <v>VCHARP8X140</v>
          </cell>
          <cell r="D926">
            <v>4</v>
          </cell>
          <cell r="E926" t="str">
            <v>VIS CHARPENTE 8X140 INOX A2 TX40</v>
          </cell>
          <cell r="F926">
            <v>0.54900000000000004</v>
          </cell>
          <cell r="H926" t="str">
            <v>VCHARP8X140</v>
          </cell>
          <cell r="I926">
            <v>0.37</v>
          </cell>
          <cell r="J926">
            <v>1</v>
          </cell>
          <cell r="K926">
            <v>0.37</v>
          </cell>
          <cell r="L926">
            <v>0.36599999999999999</v>
          </cell>
          <cell r="M926">
            <v>0.36599999999999999</v>
          </cell>
          <cell r="N926">
            <v>1.48</v>
          </cell>
          <cell r="O926">
            <v>1.464</v>
          </cell>
          <cell r="P926">
            <v>1.464</v>
          </cell>
          <cell r="Q926">
            <v>0.54900000000000004</v>
          </cell>
          <cell r="R926">
            <v>0.54899999999999993</v>
          </cell>
          <cell r="S926">
            <v>0.54899999999999993</v>
          </cell>
          <cell r="T926">
            <v>2.1960000000000002</v>
          </cell>
          <cell r="U926">
            <v>2.1959999999999997</v>
          </cell>
          <cell r="V926">
            <v>2.1959999999999997</v>
          </cell>
        </row>
        <row r="927">
          <cell r="B927" t="str">
            <v>EH</v>
          </cell>
          <cell r="C927" t="str">
            <v>C501151800</v>
          </cell>
          <cell r="D927">
            <v>0.25</v>
          </cell>
          <cell r="E927" t="str">
            <v>BASTAINGS 50X115 (1.80 ML)</v>
          </cell>
          <cell r="F927">
            <v>13.19</v>
          </cell>
          <cell r="H927" t="str">
            <v>C501151800</v>
          </cell>
          <cell r="I927">
            <v>14.87</v>
          </cell>
          <cell r="J927">
            <v>1.8</v>
          </cell>
          <cell r="K927">
            <v>8.2611111111111111</v>
          </cell>
          <cell r="L927">
            <v>8.26</v>
          </cell>
          <cell r="M927">
            <v>10.92</v>
          </cell>
          <cell r="N927">
            <v>2.0652777777777778</v>
          </cell>
          <cell r="O927">
            <v>2.0649999999999999</v>
          </cell>
          <cell r="P927">
            <v>2.73</v>
          </cell>
          <cell r="Q927">
            <v>13.19</v>
          </cell>
          <cell r="R927">
            <v>12.39</v>
          </cell>
          <cell r="S927">
            <v>16.38</v>
          </cell>
          <cell r="T927">
            <v>3.2974999999999999</v>
          </cell>
          <cell r="U927">
            <v>3.0975000000000001</v>
          </cell>
          <cell r="V927">
            <v>4.0949999999999998</v>
          </cell>
        </row>
        <row r="928">
          <cell r="B928" t="str">
            <v>EH</v>
          </cell>
          <cell r="C928" t="str">
            <v>C70701800</v>
          </cell>
          <cell r="D928">
            <v>4.0599999999999996</v>
          </cell>
          <cell r="E928" t="str">
            <v>CHEVRON 70X70 1.80 ML</v>
          </cell>
          <cell r="F928">
            <v>11.27</v>
          </cell>
          <cell r="H928" t="str">
            <v>C70701800</v>
          </cell>
          <cell r="I928">
            <v>7.05</v>
          </cell>
          <cell r="J928">
            <v>1</v>
          </cell>
          <cell r="K928">
            <v>7.05</v>
          </cell>
          <cell r="L928">
            <v>7.05</v>
          </cell>
          <cell r="M928">
            <v>7.4</v>
          </cell>
          <cell r="N928">
            <v>28.622999999999998</v>
          </cell>
          <cell r="O928">
            <v>28.622999999999998</v>
          </cell>
          <cell r="P928">
            <v>30.043999999999997</v>
          </cell>
          <cell r="Q928">
            <v>11.27</v>
          </cell>
          <cell r="R928">
            <v>8.8125</v>
          </cell>
          <cell r="S928">
            <v>9.25</v>
          </cell>
          <cell r="T928">
            <v>45.756199999999993</v>
          </cell>
          <cell r="U928">
            <v>35.778749999999995</v>
          </cell>
          <cell r="V928">
            <v>37.555</v>
          </cell>
        </row>
        <row r="929">
          <cell r="B929" t="str">
            <v>EH</v>
          </cell>
          <cell r="C929" t="str">
            <v>ECOP2</v>
          </cell>
          <cell r="D929">
            <v>2</v>
          </cell>
          <cell r="E929" t="str">
            <v>ECOPLANC 2M</v>
          </cell>
          <cell r="F929">
            <v>20.91</v>
          </cell>
          <cell r="H929" t="str">
            <v>ECOP2</v>
          </cell>
          <cell r="I929">
            <v>14.64</v>
          </cell>
          <cell r="J929">
            <v>1</v>
          </cell>
          <cell r="K929">
            <v>14.64</v>
          </cell>
          <cell r="L929">
            <v>14.64</v>
          </cell>
          <cell r="M929">
            <v>15.811200000000001</v>
          </cell>
          <cell r="N929">
            <v>29.28</v>
          </cell>
          <cell r="O929">
            <v>29.28</v>
          </cell>
          <cell r="P929">
            <v>31.622400000000003</v>
          </cell>
          <cell r="Q929">
            <v>20.91</v>
          </cell>
          <cell r="R929">
            <v>21.96</v>
          </cell>
          <cell r="S929">
            <v>23.716800000000003</v>
          </cell>
          <cell r="T929">
            <v>41.82</v>
          </cell>
          <cell r="U929">
            <v>43.92</v>
          </cell>
          <cell r="V929">
            <v>47.433600000000006</v>
          </cell>
        </row>
        <row r="930">
          <cell r="B930" t="str">
            <v>EH</v>
          </cell>
          <cell r="C930" t="str">
            <v>MOAT</v>
          </cell>
          <cell r="D930">
            <v>0.06</v>
          </cell>
          <cell r="E930" t="str">
            <v>MAIN D'OEUVRE ATELIER</v>
          </cell>
          <cell r="F930">
            <v>75</v>
          </cell>
          <cell r="H930" t="str">
            <v>MOAT</v>
          </cell>
          <cell r="I930">
            <v>50</v>
          </cell>
          <cell r="J930">
            <v>1</v>
          </cell>
          <cell r="K930">
            <v>50</v>
          </cell>
          <cell r="L930">
            <v>50</v>
          </cell>
          <cell r="M930">
            <v>50</v>
          </cell>
          <cell r="N930">
            <v>3</v>
          </cell>
          <cell r="O930">
            <v>3</v>
          </cell>
          <cell r="P930">
            <v>3</v>
          </cell>
          <cell r="Q930">
            <v>75</v>
          </cell>
          <cell r="R930">
            <v>75</v>
          </cell>
          <cell r="S930">
            <v>75</v>
          </cell>
          <cell r="T930">
            <v>4.5</v>
          </cell>
          <cell r="U930">
            <v>4.5</v>
          </cell>
          <cell r="V930">
            <v>4.5</v>
          </cell>
        </row>
        <row r="931">
          <cell r="B931" t="str">
            <v>PCLC16EH</v>
          </cell>
          <cell r="N931">
            <v>66.488277777777768</v>
          </cell>
          <cell r="O931">
            <v>66.436000000000007</v>
          </cell>
          <cell r="P931">
            <v>70.864400000000003</v>
          </cell>
          <cell r="T931">
            <v>100.9537</v>
          </cell>
          <cell r="U931">
            <v>92.498249999999999</v>
          </cell>
          <cell r="V931">
            <v>98.785600000000017</v>
          </cell>
        </row>
        <row r="932">
          <cell r="B932" t="str">
            <v>EHA</v>
          </cell>
          <cell r="C932">
            <v>8110608018</v>
          </cell>
          <cell r="D932">
            <v>12</v>
          </cell>
          <cell r="E932" t="str">
            <v>VIS CHARPENTE 6X80 INOX  A2 TORX T25</v>
          </cell>
          <cell r="F932">
            <v>0.28199999999999997</v>
          </cell>
          <cell r="H932">
            <v>8110608018</v>
          </cell>
          <cell r="I932">
            <v>0.17</v>
          </cell>
          <cell r="J932">
            <v>1</v>
          </cell>
          <cell r="K932">
            <v>0.17</v>
          </cell>
          <cell r="L932">
            <v>0.16700000000000001</v>
          </cell>
          <cell r="M932">
            <v>0.16700000000000001</v>
          </cell>
          <cell r="N932">
            <v>2.04</v>
          </cell>
          <cell r="O932">
            <v>2.004</v>
          </cell>
          <cell r="P932">
            <v>2.004</v>
          </cell>
          <cell r="Q932">
            <v>0.28199999999999997</v>
          </cell>
          <cell r="R932">
            <v>0.2505</v>
          </cell>
          <cell r="S932">
            <v>0.2505</v>
          </cell>
          <cell r="T932">
            <v>3.3839999999999995</v>
          </cell>
          <cell r="U932">
            <v>3.0060000000000002</v>
          </cell>
          <cell r="V932">
            <v>3.0060000000000002</v>
          </cell>
        </row>
        <row r="933">
          <cell r="B933" t="str">
            <v>EHA</v>
          </cell>
          <cell r="C933" t="str">
            <v>VCHARP8X140</v>
          </cell>
          <cell r="D933">
            <v>4</v>
          </cell>
          <cell r="E933" t="str">
            <v>VIS CHARPENTE 8X140 INOX A2 TX40</v>
          </cell>
          <cell r="F933">
            <v>0.54900000000000004</v>
          </cell>
          <cell r="H933" t="str">
            <v>VCHARP8X140</v>
          </cell>
          <cell r="I933">
            <v>0.37</v>
          </cell>
          <cell r="J933">
            <v>1</v>
          </cell>
          <cell r="K933">
            <v>0.37</v>
          </cell>
          <cell r="L933">
            <v>0.36599999999999999</v>
          </cell>
          <cell r="M933">
            <v>0.36599999999999999</v>
          </cell>
          <cell r="N933">
            <v>1.48</v>
          </cell>
          <cell r="O933">
            <v>1.464</v>
          </cell>
          <cell r="P933">
            <v>1.464</v>
          </cell>
          <cell r="Q933">
            <v>0.54900000000000004</v>
          </cell>
          <cell r="R933">
            <v>0.54899999999999993</v>
          </cell>
          <cell r="S933">
            <v>0.54899999999999993</v>
          </cell>
          <cell r="T933">
            <v>2.1960000000000002</v>
          </cell>
          <cell r="U933">
            <v>2.1959999999999997</v>
          </cell>
          <cell r="V933">
            <v>2.1959999999999997</v>
          </cell>
        </row>
        <row r="934">
          <cell r="B934" t="str">
            <v>EHA</v>
          </cell>
          <cell r="C934" t="str">
            <v>C501151800</v>
          </cell>
          <cell r="D934">
            <v>0.25</v>
          </cell>
          <cell r="E934" t="str">
            <v>BASTAINGS 50X115 (1.80 ML)</v>
          </cell>
          <cell r="F934">
            <v>13.19</v>
          </cell>
          <cell r="H934" t="str">
            <v>C501151800</v>
          </cell>
          <cell r="I934">
            <v>14.87</v>
          </cell>
          <cell r="J934">
            <v>1.8</v>
          </cell>
          <cell r="K934">
            <v>8.2611111111111111</v>
          </cell>
          <cell r="L934">
            <v>8.26</v>
          </cell>
          <cell r="M934">
            <v>10.92</v>
          </cell>
          <cell r="N934">
            <v>2.0652777777777778</v>
          </cell>
          <cell r="O934">
            <v>2.0649999999999999</v>
          </cell>
          <cell r="P934">
            <v>2.73</v>
          </cell>
          <cell r="Q934">
            <v>13.19</v>
          </cell>
          <cell r="R934">
            <v>12.39</v>
          </cell>
          <cell r="S934">
            <v>16.38</v>
          </cell>
          <cell r="T934">
            <v>3.2974999999999999</v>
          </cell>
          <cell r="U934">
            <v>3.0975000000000001</v>
          </cell>
          <cell r="V934">
            <v>4.0949999999999998</v>
          </cell>
        </row>
        <row r="935">
          <cell r="B935" t="str">
            <v>EHA</v>
          </cell>
          <cell r="C935" t="str">
            <v>C70701800</v>
          </cell>
          <cell r="D935">
            <v>4.0599999999999996</v>
          </cell>
          <cell r="E935" t="str">
            <v>CHEVRON 70X70 1.80 ML</v>
          </cell>
          <cell r="F935">
            <v>11.27</v>
          </cell>
          <cell r="H935" t="str">
            <v>C70701800</v>
          </cell>
          <cell r="I935">
            <v>7.05</v>
          </cell>
          <cell r="J935">
            <v>1</v>
          </cell>
          <cell r="K935">
            <v>7.05</v>
          </cell>
          <cell r="L935">
            <v>7.05</v>
          </cell>
          <cell r="M935">
            <v>7.4</v>
          </cell>
          <cell r="N935">
            <v>28.622999999999998</v>
          </cell>
          <cell r="O935">
            <v>28.622999999999998</v>
          </cell>
          <cell r="P935">
            <v>30.043999999999997</v>
          </cell>
          <cell r="Q935">
            <v>11.27</v>
          </cell>
          <cell r="R935">
            <v>8.8125</v>
          </cell>
          <cell r="S935">
            <v>9.25</v>
          </cell>
          <cell r="T935">
            <v>45.756199999999993</v>
          </cell>
          <cell r="U935">
            <v>35.778749999999995</v>
          </cell>
          <cell r="V935">
            <v>37.555</v>
          </cell>
        </row>
        <row r="936">
          <cell r="B936" t="str">
            <v>EHA</v>
          </cell>
          <cell r="C936" t="str">
            <v>ECOP2</v>
          </cell>
          <cell r="D936">
            <v>1</v>
          </cell>
          <cell r="E936" t="str">
            <v>ECOPLANC 2M</v>
          </cell>
          <cell r="F936">
            <v>20.91</v>
          </cell>
          <cell r="H936" t="str">
            <v>ECOP2</v>
          </cell>
          <cell r="I936">
            <v>14.64</v>
          </cell>
          <cell r="J936">
            <v>1</v>
          </cell>
          <cell r="K936">
            <v>14.64</v>
          </cell>
          <cell r="L936">
            <v>14.64</v>
          </cell>
          <cell r="M936">
            <v>15.811200000000001</v>
          </cell>
          <cell r="N936">
            <v>14.64</v>
          </cell>
          <cell r="O936">
            <v>14.64</v>
          </cell>
          <cell r="P936">
            <v>15.811200000000001</v>
          </cell>
          <cell r="Q936">
            <v>20.91</v>
          </cell>
          <cell r="R936">
            <v>21.96</v>
          </cell>
          <cell r="S936">
            <v>23.716800000000003</v>
          </cell>
          <cell r="T936">
            <v>20.91</v>
          </cell>
          <cell r="U936">
            <v>21.96</v>
          </cell>
          <cell r="V936">
            <v>23.716800000000003</v>
          </cell>
        </row>
        <row r="937">
          <cell r="B937" t="str">
            <v>EHA</v>
          </cell>
          <cell r="C937" t="str">
            <v>ECOP2.5</v>
          </cell>
          <cell r="D937">
            <v>1</v>
          </cell>
          <cell r="E937" t="str">
            <v>ECOPLANC 2M50</v>
          </cell>
          <cell r="F937">
            <v>26.09</v>
          </cell>
          <cell r="H937" t="str">
            <v>ECOP2.5</v>
          </cell>
          <cell r="I937">
            <v>18.27</v>
          </cell>
          <cell r="J937">
            <v>1</v>
          </cell>
          <cell r="K937">
            <v>18.27</v>
          </cell>
          <cell r="L937">
            <v>18.27</v>
          </cell>
          <cell r="M937">
            <v>19.7316</v>
          </cell>
          <cell r="N937">
            <v>18.27</v>
          </cell>
          <cell r="O937">
            <v>18.27</v>
          </cell>
          <cell r="P937">
            <v>19.7316</v>
          </cell>
          <cell r="Q937">
            <v>26.09</v>
          </cell>
          <cell r="R937">
            <v>27.405000000000001</v>
          </cell>
          <cell r="S937">
            <v>29.5974</v>
          </cell>
          <cell r="T937">
            <v>26.09</v>
          </cell>
          <cell r="U937">
            <v>27.405000000000001</v>
          </cell>
          <cell r="V937">
            <v>29.5974</v>
          </cell>
        </row>
        <row r="938">
          <cell r="B938" t="str">
            <v>EHA</v>
          </cell>
          <cell r="C938" t="str">
            <v>MOAT</v>
          </cell>
          <cell r="D938">
            <v>0.06</v>
          </cell>
          <cell r="E938" t="str">
            <v>MAIN D'OEUVRE ATELIER</v>
          </cell>
          <cell r="F938">
            <v>75</v>
          </cell>
          <cell r="H938" t="str">
            <v>MOAT</v>
          </cell>
          <cell r="I938">
            <v>50</v>
          </cell>
          <cell r="J938">
            <v>1</v>
          </cell>
          <cell r="K938">
            <v>50</v>
          </cell>
          <cell r="L938">
            <v>50</v>
          </cell>
          <cell r="M938">
            <v>50</v>
          </cell>
          <cell r="N938">
            <v>3</v>
          </cell>
          <cell r="O938">
            <v>3</v>
          </cell>
          <cell r="P938">
            <v>3</v>
          </cell>
          <cell r="Q938">
            <v>75</v>
          </cell>
          <cell r="R938">
            <v>75</v>
          </cell>
          <cell r="S938">
            <v>75</v>
          </cell>
          <cell r="T938">
            <v>4.5</v>
          </cell>
          <cell r="U938">
            <v>4.5</v>
          </cell>
          <cell r="V938">
            <v>4.5</v>
          </cell>
        </row>
        <row r="939">
          <cell r="B939" t="str">
            <v>PCLC18EHA</v>
          </cell>
          <cell r="N939">
            <v>70.118277777777777</v>
          </cell>
          <cell r="O939">
            <v>70.066000000000003</v>
          </cell>
          <cell r="P939">
            <v>74.78479999999999</v>
          </cell>
          <cell r="T939">
            <v>106.13369999999999</v>
          </cell>
          <cell r="U939">
            <v>97.943250000000006</v>
          </cell>
          <cell r="V939">
            <v>104.6662</v>
          </cell>
        </row>
        <row r="940">
          <cell r="B940" t="str">
            <v>EHB</v>
          </cell>
          <cell r="C940">
            <v>8110608018</v>
          </cell>
          <cell r="D940">
            <v>14</v>
          </cell>
          <cell r="E940" t="str">
            <v>VIS CHARPENTE 6X80 INOX  A2 TORX T25</v>
          </cell>
          <cell r="F940">
            <v>0.28199999999999997</v>
          </cell>
          <cell r="H940">
            <v>8110608018</v>
          </cell>
          <cell r="I940">
            <v>0.17</v>
          </cell>
          <cell r="J940">
            <v>1</v>
          </cell>
          <cell r="K940">
            <v>0.17</v>
          </cell>
          <cell r="L940">
            <v>0.16700000000000001</v>
          </cell>
          <cell r="M940">
            <v>0.16700000000000001</v>
          </cell>
          <cell r="N940">
            <v>2.3800000000000003</v>
          </cell>
          <cell r="O940">
            <v>2.3380000000000001</v>
          </cell>
          <cell r="P940">
            <v>2.3380000000000001</v>
          </cell>
          <cell r="Q940">
            <v>0.28199999999999997</v>
          </cell>
          <cell r="R940">
            <v>0.2505</v>
          </cell>
          <cell r="S940">
            <v>0.2505</v>
          </cell>
          <cell r="T940">
            <v>3.9479999999999995</v>
          </cell>
          <cell r="U940">
            <v>3.5070000000000001</v>
          </cell>
          <cell r="V940">
            <v>3.5070000000000001</v>
          </cell>
        </row>
        <row r="941">
          <cell r="B941" t="str">
            <v>EHB</v>
          </cell>
          <cell r="C941" t="str">
            <v>VCHARP8X140</v>
          </cell>
          <cell r="D941">
            <v>4</v>
          </cell>
          <cell r="E941" t="str">
            <v>VIS CHARPENTE 8X140 INOX A2 TX40</v>
          </cell>
          <cell r="F941">
            <v>0.54900000000000004</v>
          </cell>
          <cell r="H941" t="str">
            <v>VCHARP8X140</v>
          </cell>
          <cell r="I941">
            <v>0.37</v>
          </cell>
          <cell r="J941">
            <v>1</v>
          </cell>
          <cell r="K941">
            <v>0.37</v>
          </cell>
          <cell r="L941">
            <v>0.36599999999999999</v>
          </cell>
          <cell r="M941">
            <v>0.36599999999999999</v>
          </cell>
          <cell r="N941">
            <v>1.48</v>
          </cell>
          <cell r="O941">
            <v>1.464</v>
          </cell>
          <cell r="P941">
            <v>1.464</v>
          </cell>
          <cell r="Q941">
            <v>0.54900000000000004</v>
          </cell>
          <cell r="R941">
            <v>0.54899999999999993</v>
          </cell>
          <cell r="S941">
            <v>0.54899999999999993</v>
          </cell>
          <cell r="T941">
            <v>2.1960000000000002</v>
          </cell>
          <cell r="U941">
            <v>2.1959999999999997</v>
          </cell>
          <cell r="V941">
            <v>2.1959999999999997</v>
          </cell>
        </row>
        <row r="942">
          <cell r="B942" t="str">
            <v>EHB</v>
          </cell>
          <cell r="C942" t="str">
            <v>C501151800</v>
          </cell>
          <cell r="D942">
            <v>0.25</v>
          </cell>
          <cell r="E942" t="str">
            <v>BASTAINGS 50X115 (1.80 ML)</v>
          </cell>
          <cell r="F942">
            <v>13.19</v>
          </cell>
          <cell r="H942" t="str">
            <v>C501151800</v>
          </cell>
          <cell r="I942">
            <v>14.87</v>
          </cell>
          <cell r="J942">
            <v>1.8</v>
          </cell>
          <cell r="K942">
            <v>8.2611111111111111</v>
          </cell>
          <cell r="L942">
            <v>8.26</v>
          </cell>
          <cell r="M942">
            <v>10.92</v>
          </cell>
          <cell r="N942">
            <v>2.0652777777777778</v>
          </cell>
          <cell r="O942">
            <v>2.0649999999999999</v>
          </cell>
          <cell r="P942">
            <v>2.73</v>
          </cell>
          <cell r="Q942">
            <v>13.19</v>
          </cell>
          <cell r="R942">
            <v>12.39</v>
          </cell>
          <cell r="S942">
            <v>16.38</v>
          </cell>
          <cell r="T942">
            <v>3.2974999999999999</v>
          </cell>
          <cell r="U942">
            <v>3.0975000000000001</v>
          </cell>
          <cell r="V942">
            <v>4.0949999999999998</v>
          </cell>
        </row>
        <row r="943">
          <cell r="B943" t="str">
            <v>EHB</v>
          </cell>
          <cell r="C943" t="str">
            <v>C70701800</v>
          </cell>
          <cell r="D943">
            <v>4.4400000000000004</v>
          </cell>
          <cell r="E943" t="str">
            <v>CHEVRON 70X70 1.80 ML</v>
          </cell>
          <cell r="F943">
            <v>11.27</v>
          </cell>
          <cell r="H943" t="str">
            <v>C70701800</v>
          </cell>
          <cell r="I943">
            <v>7.05</v>
          </cell>
          <cell r="J943">
            <v>1</v>
          </cell>
          <cell r="K943">
            <v>7.05</v>
          </cell>
          <cell r="L943">
            <v>7.05</v>
          </cell>
          <cell r="M943">
            <v>7.4</v>
          </cell>
          <cell r="N943">
            <v>31.302000000000003</v>
          </cell>
          <cell r="O943">
            <v>31.302000000000003</v>
          </cell>
          <cell r="P943">
            <v>32.856000000000002</v>
          </cell>
          <cell r="Q943">
            <v>11.27</v>
          </cell>
          <cell r="R943">
            <v>8.8125</v>
          </cell>
          <cell r="S943">
            <v>9.25</v>
          </cell>
          <cell r="T943">
            <v>50.038800000000002</v>
          </cell>
          <cell r="U943">
            <v>39.127500000000005</v>
          </cell>
          <cell r="V943">
            <v>41.07</v>
          </cell>
        </row>
        <row r="944">
          <cell r="B944" t="str">
            <v>EHB</v>
          </cell>
          <cell r="C944" t="str">
            <v>ECOP2.5</v>
          </cell>
          <cell r="D944">
            <v>2</v>
          </cell>
          <cell r="E944" t="str">
            <v>ECOPLANC 2M50</v>
          </cell>
          <cell r="F944">
            <v>26.09</v>
          </cell>
          <cell r="H944" t="str">
            <v>ECOP2.5</v>
          </cell>
          <cell r="I944">
            <v>18.27</v>
          </cell>
          <cell r="J944">
            <v>1</v>
          </cell>
          <cell r="K944">
            <v>18.27</v>
          </cell>
          <cell r="L944">
            <v>18.27</v>
          </cell>
          <cell r="M944">
            <v>19.7316</v>
          </cell>
          <cell r="N944">
            <v>36.54</v>
          </cell>
          <cell r="O944">
            <v>36.54</v>
          </cell>
          <cell r="P944">
            <v>39.463200000000001</v>
          </cell>
          <cell r="Q944">
            <v>26.09</v>
          </cell>
          <cell r="R944">
            <v>27.405000000000001</v>
          </cell>
          <cell r="S944">
            <v>29.5974</v>
          </cell>
          <cell r="T944">
            <v>52.18</v>
          </cell>
          <cell r="U944">
            <v>54.81</v>
          </cell>
          <cell r="V944">
            <v>59.194800000000001</v>
          </cell>
        </row>
        <row r="945">
          <cell r="B945" t="str">
            <v>EHB</v>
          </cell>
          <cell r="C945" t="str">
            <v>MOAT</v>
          </cell>
          <cell r="D945">
            <v>0.06</v>
          </cell>
          <cell r="E945" t="str">
            <v>MAIN D'OEUVRE ATELIER</v>
          </cell>
          <cell r="F945">
            <v>75</v>
          </cell>
          <cell r="H945" t="str">
            <v>MOAT</v>
          </cell>
          <cell r="I945">
            <v>50</v>
          </cell>
          <cell r="J945">
            <v>1</v>
          </cell>
          <cell r="K945">
            <v>50</v>
          </cell>
          <cell r="L945">
            <v>50</v>
          </cell>
          <cell r="M945">
            <v>50</v>
          </cell>
          <cell r="N945">
            <v>3</v>
          </cell>
          <cell r="O945">
            <v>3</v>
          </cell>
          <cell r="P945">
            <v>3</v>
          </cell>
          <cell r="Q945">
            <v>75</v>
          </cell>
          <cell r="R945">
            <v>75</v>
          </cell>
          <cell r="S945">
            <v>75</v>
          </cell>
          <cell r="T945">
            <v>4.5</v>
          </cell>
          <cell r="U945">
            <v>4.5</v>
          </cell>
          <cell r="V945">
            <v>4.5</v>
          </cell>
        </row>
        <row r="946">
          <cell r="B946" t="str">
            <v>PCLC20EHB</v>
          </cell>
          <cell r="N946">
            <v>76.767277777777778</v>
          </cell>
          <cell r="O946">
            <v>76.709000000000003</v>
          </cell>
          <cell r="P946">
            <v>81.851200000000006</v>
          </cell>
          <cell r="T946">
            <v>116.16030000000001</v>
          </cell>
          <cell r="U946">
            <v>107.238</v>
          </cell>
          <cell r="V946">
            <v>114.5628</v>
          </cell>
        </row>
        <row r="947">
          <cell r="B947" t="str">
            <v>H</v>
          </cell>
          <cell r="C947">
            <v>8110608018</v>
          </cell>
          <cell r="D947">
            <v>6</v>
          </cell>
          <cell r="E947" t="str">
            <v>VIS CHARPENTE 6X80 INOX  A2 TORX T25</v>
          </cell>
          <cell r="F947">
            <v>0.28199999999999997</v>
          </cell>
          <cell r="H947">
            <v>8110608018</v>
          </cell>
          <cell r="I947">
            <v>0.17</v>
          </cell>
          <cell r="J947">
            <v>1</v>
          </cell>
          <cell r="K947">
            <v>0.17</v>
          </cell>
          <cell r="L947">
            <v>0.16700000000000001</v>
          </cell>
          <cell r="M947">
            <v>0.16700000000000001</v>
          </cell>
          <cell r="N947">
            <v>1.02</v>
          </cell>
          <cell r="O947">
            <v>1.002</v>
          </cell>
          <cell r="P947">
            <v>1.002</v>
          </cell>
          <cell r="Q947">
            <v>0.28199999999999997</v>
          </cell>
          <cell r="R947">
            <v>0.2505</v>
          </cell>
          <cell r="S947">
            <v>0.2505</v>
          </cell>
          <cell r="T947">
            <v>1.6919999999999997</v>
          </cell>
          <cell r="U947">
            <v>1.5030000000000001</v>
          </cell>
          <cell r="V947">
            <v>1.5030000000000001</v>
          </cell>
        </row>
        <row r="948">
          <cell r="B948" t="str">
            <v>H</v>
          </cell>
          <cell r="C948" t="str">
            <v>VCHARP8X140</v>
          </cell>
          <cell r="D948">
            <v>4</v>
          </cell>
          <cell r="E948" t="str">
            <v>VIS CHARPENTE 8X140 INOX A2 TX40</v>
          </cell>
          <cell r="F948">
            <v>0.54900000000000004</v>
          </cell>
          <cell r="H948" t="str">
            <v>VCHARP8X140</v>
          </cell>
          <cell r="I948">
            <v>0.37</v>
          </cell>
          <cell r="J948">
            <v>1</v>
          </cell>
          <cell r="K948">
            <v>0.37</v>
          </cell>
          <cell r="L948">
            <v>0.36599999999999999</v>
          </cell>
          <cell r="M948">
            <v>0.36599999999999999</v>
          </cell>
          <cell r="N948">
            <v>1.48</v>
          </cell>
          <cell r="O948">
            <v>1.464</v>
          </cell>
          <cell r="P948">
            <v>1.464</v>
          </cell>
          <cell r="Q948">
            <v>0.54900000000000004</v>
          </cell>
          <cell r="R948">
            <v>0.54899999999999993</v>
          </cell>
          <cell r="S948">
            <v>0.54899999999999993</v>
          </cell>
          <cell r="T948">
            <v>2.1960000000000002</v>
          </cell>
          <cell r="U948">
            <v>2.1959999999999997</v>
          </cell>
          <cell r="V948">
            <v>2.1959999999999997</v>
          </cell>
        </row>
        <row r="949">
          <cell r="B949" t="str">
            <v>H</v>
          </cell>
          <cell r="C949" t="str">
            <v>C70701800</v>
          </cell>
          <cell r="D949">
            <v>0.78</v>
          </cell>
          <cell r="E949" t="str">
            <v>CHEVRON 70X70 1.80 ML</v>
          </cell>
          <cell r="F949">
            <v>11.27</v>
          </cell>
          <cell r="H949" t="str">
            <v>C70701800</v>
          </cell>
          <cell r="I949">
            <v>7.05</v>
          </cell>
          <cell r="J949">
            <v>1</v>
          </cell>
          <cell r="K949">
            <v>7.05</v>
          </cell>
          <cell r="L949">
            <v>7.05</v>
          </cell>
          <cell r="M949">
            <v>7.4</v>
          </cell>
          <cell r="N949">
            <v>5.4989999999999997</v>
          </cell>
          <cell r="O949">
            <v>5.4989999999999997</v>
          </cell>
          <cell r="P949">
            <v>5.7720000000000002</v>
          </cell>
          <cell r="Q949">
            <v>11.27</v>
          </cell>
          <cell r="R949">
            <v>8.8125</v>
          </cell>
          <cell r="S949">
            <v>9.25</v>
          </cell>
          <cell r="T949">
            <v>8.7905999999999995</v>
          </cell>
          <cell r="U949">
            <v>6.8737500000000002</v>
          </cell>
          <cell r="V949">
            <v>7.2149999999999999</v>
          </cell>
        </row>
        <row r="950">
          <cell r="B950" t="str">
            <v>H</v>
          </cell>
          <cell r="C950" t="str">
            <v>ECOP2</v>
          </cell>
          <cell r="D950">
            <v>1</v>
          </cell>
          <cell r="E950" t="str">
            <v>ECOPLANC 2M</v>
          </cell>
          <cell r="F950">
            <v>20.91</v>
          </cell>
          <cell r="H950" t="str">
            <v>ECOP2</v>
          </cell>
          <cell r="I950">
            <v>14.64</v>
          </cell>
          <cell r="J950">
            <v>1</v>
          </cell>
          <cell r="K950">
            <v>14.64</v>
          </cell>
          <cell r="L950">
            <v>14.64</v>
          </cell>
          <cell r="M950">
            <v>15.811200000000001</v>
          </cell>
          <cell r="N950">
            <v>14.64</v>
          </cell>
          <cell r="O950">
            <v>14.64</v>
          </cell>
          <cell r="P950">
            <v>15.811200000000001</v>
          </cell>
          <cell r="Q950">
            <v>20.91</v>
          </cell>
          <cell r="R950">
            <v>21.96</v>
          </cell>
          <cell r="S950">
            <v>23.716800000000003</v>
          </cell>
          <cell r="T950">
            <v>20.91</v>
          </cell>
          <cell r="U950">
            <v>21.96</v>
          </cell>
          <cell r="V950">
            <v>23.716800000000003</v>
          </cell>
        </row>
        <row r="951">
          <cell r="B951" t="str">
            <v>H</v>
          </cell>
          <cell r="C951" t="str">
            <v>MOAT</v>
          </cell>
          <cell r="D951">
            <v>0.02</v>
          </cell>
          <cell r="E951" t="str">
            <v>MAIN D'OEUVRE ATELIER</v>
          </cell>
          <cell r="F951">
            <v>75</v>
          </cell>
          <cell r="H951" t="str">
            <v>MOAT</v>
          </cell>
          <cell r="I951">
            <v>50</v>
          </cell>
          <cell r="J951">
            <v>1</v>
          </cell>
          <cell r="K951">
            <v>50</v>
          </cell>
          <cell r="L951">
            <v>50</v>
          </cell>
          <cell r="M951">
            <v>50</v>
          </cell>
          <cell r="N951">
            <v>1</v>
          </cell>
          <cell r="O951">
            <v>1</v>
          </cell>
          <cell r="P951">
            <v>1</v>
          </cell>
          <cell r="Q951">
            <v>75</v>
          </cell>
          <cell r="R951">
            <v>75</v>
          </cell>
          <cell r="S951">
            <v>75</v>
          </cell>
          <cell r="T951">
            <v>1.5</v>
          </cell>
          <cell r="U951">
            <v>1.5</v>
          </cell>
          <cell r="V951">
            <v>1.5</v>
          </cell>
        </row>
        <row r="952">
          <cell r="B952" t="str">
            <v>PCLC3EH</v>
          </cell>
          <cell r="N952">
            <v>23.638999999999999</v>
          </cell>
          <cell r="O952">
            <v>23.605</v>
          </cell>
          <cell r="P952">
            <v>25.049199999999999</v>
          </cell>
          <cell r="T952">
            <v>35.0886</v>
          </cell>
          <cell r="U952">
            <v>34.03275</v>
          </cell>
          <cell r="V952">
            <v>36.130800000000001</v>
          </cell>
        </row>
        <row r="953">
          <cell r="B953" t="str">
            <v>H</v>
          </cell>
          <cell r="C953">
            <v>8110608018</v>
          </cell>
          <cell r="D953">
            <v>6</v>
          </cell>
          <cell r="E953" t="str">
            <v>VIS CHARPENTE 6X80 INOX  A2 TORX T25</v>
          </cell>
          <cell r="F953">
            <v>0.28199999999999997</v>
          </cell>
          <cell r="H953">
            <v>8110608018</v>
          </cell>
          <cell r="I953">
            <v>0.17</v>
          </cell>
          <cell r="J953">
            <v>1</v>
          </cell>
          <cell r="K953">
            <v>0.17</v>
          </cell>
          <cell r="L953">
            <v>0.16700000000000001</v>
          </cell>
          <cell r="M953">
            <v>0.16700000000000001</v>
          </cell>
          <cell r="N953">
            <v>1.02</v>
          </cell>
          <cell r="O953">
            <v>1.002</v>
          </cell>
          <cell r="P953">
            <v>1.002</v>
          </cell>
          <cell r="Q953">
            <v>0.28199999999999997</v>
          </cell>
          <cell r="R953">
            <v>0.2505</v>
          </cell>
          <cell r="S953">
            <v>0.2505</v>
          </cell>
          <cell r="T953">
            <v>1.6919999999999997</v>
          </cell>
          <cell r="U953">
            <v>1.5030000000000001</v>
          </cell>
          <cell r="V953">
            <v>1.5030000000000001</v>
          </cell>
        </row>
        <row r="954">
          <cell r="B954" t="str">
            <v>H</v>
          </cell>
          <cell r="C954" t="str">
            <v>VCHARP8X140</v>
          </cell>
          <cell r="D954">
            <v>4</v>
          </cell>
          <cell r="E954" t="str">
            <v>VIS CHARPENTE 8X140 INOX A2 TX40</v>
          </cell>
          <cell r="F954">
            <v>0.54900000000000004</v>
          </cell>
          <cell r="H954" t="str">
            <v>VCHARP8X140</v>
          </cell>
          <cell r="I954">
            <v>0.37</v>
          </cell>
          <cell r="J954">
            <v>1</v>
          </cell>
          <cell r="K954">
            <v>0.37</v>
          </cell>
          <cell r="L954">
            <v>0.36599999999999999</v>
          </cell>
          <cell r="M954">
            <v>0.36599999999999999</v>
          </cell>
          <cell r="N954">
            <v>1.48</v>
          </cell>
          <cell r="O954">
            <v>1.464</v>
          </cell>
          <cell r="P954">
            <v>1.464</v>
          </cell>
          <cell r="Q954">
            <v>0.54900000000000004</v>
          </cell>
          <cell r="R954">
            <v>0.54899999999999993</v>
          </cell>
          <cell r="S954">
            <v>0.54899999999999993</v>
          </cell>
          <cell r="T954">
            <v>2.1960000000000002</v>
          </cell>
          <cell r="U954">
            <v>2.1959999999999997</v>
          </cell>
          <cell r="V954">
            <v>2.1959999999999997</v>
          </cell>
        </row>
        <row r="955">
          <cell r="B955" t="str">
            <v>H</v>
          </cell>
          <cell r="C955" t="str">
            <v>C70701800</v>
          </cell>
          <cell r="D955">
            <v>0.78</v>
          </cell>
          <cell r="E955" t="str">
            <v>CHEVRON 70X70 1.80 ML</v>
          </cell>
          <cell r="F955">
            <v>11.27</v>
          </cell>
          <cell r="H955" t="str">
            <v>C70701800</v>
          </cell>
          <cell r="I955">
            <v>7.05</v>
          </cell>
          <cell r="J955">
            <v>1</v>
          </cell>
          <cell r="K955">
            <v>7.05</v>
          </cell>
          <cell r="L955">
            <v>7.05</v>
          </cell>
          <cell r="M955">
            <v>7.4</v>
          </cell>
          <cell r="N955">
            <v>5.4989999999999997</v>
          </cell>
          <cell r="O955">
            <v>5.4989999999999997</v>
          </cell>
          <cell r="P955">
            <v>5.7720000000000002</v>
          </cell>
          <cell r="Q955">
            <v>11.27</v>
          </cell>
          <cell r="R955">
            <v>8.8125</v>
          </cell>
          <cell r="S955">
            <v>9.25</v>
          </cell>
          <cell r="T955">
            <v>8.7905999999999995</v>
          </cell>
          <cell r="U955">
            <v>6.8737500000000002</v>
          </cell>
          <cell r="V955">
            <v>7.2149999999999999</v>
          </cell>
        </row>
        <row r="956">
          <cell r="B956" t="str">
            <v>H</v>
          </cell>
          <cell r="C956" t="str">
            <v>ECOP2</v>
          </cell>
          <cell r="D956">
            <v>1</v>
          </cell>
          <cell r="E956" t="str">
            <v>ECOPLANC 2M</v>
          </cell>
          <cell r="F956">
            <v>20.91</v>
          </cell>
          <cell r="H956" t="str">
            <v>ECOP2</v>
          </cell>
          <cell r="I956">
            <v>14.64</v>
          </cell>
          <cell r="J956">
            <v>1</v>
          </cell>
          <cell r="K956">
            <v>14.64</v>
          </cell>
          <cell r="L956">
            <v>14.64</v>
          </cell>
          <cell r="M956">
            <v>15.811200000000001</v>
          </cell>
          <cell r="N956">
            <v>14.64</v>
          </cell>
          <cell r="O956">
            <v>14.64</v>
          </cell>
          <cell r="P956">
            <v>15.811200000000001</v>
          </cell>
          <cell r="Q956">
            <v>20.91</v>
          </cell>
          <cell r="R956">
            <v>21.96</v>
          </cell>
          <cell r="S956">
            <v>23.716800000000003</v>
          </cell>
          <cell r="T956">
            <v>20.91</v>
          </cell>
          <cell r="U956">
            <v>21.96</v>
          </cell>
          <cell r="V956">
            <v>23.716800000000003</v>
          </cell>
        </row>
        <row r="957">
          <cell r="B957" t="str">
            <v>H</v>
          </cell>
          <cell r="C957" t="str">
            <v>MOAT</v>
          </cell>
          <cell r="D957">
            <v>0.02</v>
          </cell>
          <cell r="E957" t="str">
            <v>MAIN D'OEUVRE ATELIER</v>
          </cell>
          <cell r="F957">
            <v>75</v>
          </cell>
          <cell r="H957" t="str">
            <v>MOAT</v>
          </cell>
          <cell r="I957">
            <v>50</v>
          </cell>
          <cell r="J957">
            <v>1</v>
          </cell>
          <cell r="K957">
            <v>50</v>
          </cell>
          <cell r="L957">
            <v>50</v>
          </cell>
          <cell r="M957">
            <v>50</v>
          </cell>
          <cell r="N957">
            <v>1</v>
          </cell>
          <cell r="O957">
            <v>1</v>
          </cell>
          <cell r="P957">
            <v>1</v>
          </cell>
          <cell r="Q957">
            <v>75</v>
          </cell>
          <cell r="R957">
            <v>75</v>
          </cell>
          <cell r="S957">
            <v>75</v>
          </cell>
          <cell r="T957">
            <v>1.5</v>
          </cell>
          <cell r="U957">
            <v>1.5</v>
          </cell>
          <cell r="V957">
            <v>1.5</v>
          </cell>
        </row>
        <row r="958">
          <cell r="B958" t="str">
            <v>PCLC4EH</v>
          </cell>
          <cell r="N958">
            <v>23.638999999999999</v>
          </cell>
          <cell r="O958">
            <v>23.605</v>
          </cell>
          <cell r="P958">
            <v>25.049199999999999</v>
          </cell>
          <cell r="T958">
            <v>35.0886</v>
          </cell>
          <cell r="U958">
            <v>34.03275</v>
          </cell>
          <cell r="V958">
            <v>36.130800000000001</v>
          </cell>
        </row>
        <row r="959">
          <cell r="B959" t="str">
            <v>H</v>
          </cell>
          <cell r="C959">
            <v>8110608018</v>
          </cell>
          <cell r="D959">
            <v>6</v>
          </cell>
          <cell r="E959" t="str">
            <v>VIS CHARPENTE 6X80 INOX  A2 TORX T25</v>
          </cell>
          <cell r="F959">
            <v>0.28199999999999997</v>
          </cell>
          <cell r="H959">
            <v>8110608018</v>
          </cell>
          <cell r="I959">
            <v>0.17</v>
          </cell>
          <cell r="J959">
            <v>1</v>
          </cell>
          <cell r="K959">
            <v>0.17</v>
          </cell>
          <cell r="L959">
            <v>0.16700000000000001</v>
          </cell>
          <cell r="M959">
            <v>0.16700000000000001</v>
          </cell>
          <cell r="N959">
            <v>1.02</v>
          </cell>
          <cell r="O959">
            <v>1.002</v>
          </cell>
          <cell r="P959">
            <v>1.002</v>
          </cell>
          <cell r="Q959">
            <v>0.28199999999999997</v>
          </cell>
          <cell r="R959">
            <v>0.2505</v>
          </cell>
          <cell r="S959">
            <v>0.2505</v>
          </cell>
          <cell r="T959">
            <v>1.6919999999999997</v>
          </cell>
          <cell r="U959">
            <v>1.5030000000000001</v>
          </cell>
          <cell r="V959">
            <v>1.5030000000000001</v>
          </cell>
        </row>
        <row r="960">
          <cell r="B960" t="str">
            <v>H</v>
          </cell>
          <cell r="C960" t="str">
            <v>VCHARP8X140</v>
          </cell>
          <cell r="D960">
            <v>4</v>
          </cell>
          <cell r="E960" t="str">
            <v>VIS CHARPENTE 8X140 INOX A2 TX40</v>
          </cell>
          <cell r="F960">
            <v>0.54900000000000004</v>
          </cell>
          <cell r="H960" t="str">
            <v>VCHARP8X140</v>
          </cell>
          <cell r="I960">
            <v>0.37</v>
          </cell>
          <cell r="J960">
            <v>1</v>
          </cell>
          <cell r="K960">
            <v>0.37</v>
          </cell>
          <cell r="L960">
            <v>0.36599999999999999</v>
          </cell>
          <cell r="M960">
            <v>0.36599999999999999</v>
          </cell>
          <cell r="N960">
            <v>1.48</v>
          </cell>
          <cell r="O960">
            <v>1.464</v>
          </cell>
          <cell r="P960">
            <v>1.464</v>
          </cell>
          <cell r="Q960">
            <v>0.54900000000000004</v>
          </cell>
          <cell r="R960">
            <v>0.54899999999999993</v>
          </cell>
          <cell r="S960">
            <v>0.54899999999999993</v>
          </cell>
          <cell r="T960">
            <v>2.1960000000000002</v>
          </cell>
          <cell r="U960">
            <v>2.1959999999999997</v>
          </cell>
          <cell r="V960">
            <v>2.1959999999999997</v>
          </cell>
        </row>
        <row r="961">
          <cell r="B961" t="str">
            <v>H</v>
          </cell>
          <cell r="C961" t="str">
            <v>C70701800</v>
          </cell>
          <cell r="D961">
            <v>0.78</v>
          </cell>
          <cell r="E961" t="str">
            <v>CHEVRON 70X70 1.80 ML</v>
          </cell>
          <cell r="F961">
            <v>11.27</v>
          </cell>
          <cell r="H961" t="str">
            <v>C70701800</v>
          </cell>
          <cell r="I961">
            <v>7.05</v>
          </cell>
          <cell r="J961">
            <v>1</v>
          </cell>
          <cell r="K961">
            <v>7.05</v>
          </cell>
          <cell r="L961">
            <v>7.05</v>
          </cell>
          <cell r="M961">
            <v>7.4</v>
          </cell>
          <cell r="N961">
            <v>5.4989999999999997</v>
          </cell>
          <cell r="O961">
            <v>5.4989999999999997</v>
          </cell>
          <cell r="P961">
            <v>5.7720000000000002</v>
          </cell>
          <cell r="Q961">
            <v>11.27</v>
          </cell>
          <cell r="R961">
            <v>8.8125</v>
          </cell>
          <cell r="S961">
            <v>9.25</v>
          </cell>
          <cell r="T961">
            <v>8.7905999999999995</v>
          </cell>
          <cell r="U961">
            <v>6.8737500000000002</v>
          </cell>
          <cell r="V961">
            <v>7.2149999999999999</v>
          </cell>
        </row>
        <row r="962">
          <cell r="B962" t="str">
            <v>H</v>
          </cell>
          <cell r="C962" t="str">
            <v>ECOP2.5</v>
          </cell>
          <cell r="D962">
            <v>1</v>
          </cell>
          <cell r="E962" t="str">
            <v>ECOPLANC 2M50</v>
          </cell>
          <cell r="F962">
            <v>26.09</v>
          </cell>
          <cell r="H962" t="str">
            <v>ECOP2.5</v>
          </cell>
          <cell r="I962">
            <v>18.27</v>
          </cell>
          <cell r="J962">
            <v>1</v>
          </cell>
          <cell r="K962">
            <v>18.27</v>
          </cell>
          <cell r="L962">
            <v>18.27</v>
          </cell>
          <cell r="M962">
            <v>19.7316</v>
          </cell>
          <cell r="N962">
            <v>18.27</v>
          </cell>
          <cell r="O962">
            <v>18.27</v>
          </cell>
          <cell r="P962">
            <v>19.7316</v>
          </cell>
          <cell r="Q962">
            <v>26.09</v>
          </cell>
          <cell r="R962">
            <v>27.405000000000001</v>
          </cell>
          <cell r="S962">
            <v>29.5974</v>
          </cell>
          <cell r="T962">
            <v>26.09</v>
          </cell>
          <cell r="U962">
            <v>27.405000000000001</v>
          </cell>
          <cell r="V962">
            <v>29.5974</v>
          </cell>
        </row>
        <row r="963">
          <cell r="B963" t="str">
            <v>H</v>
          </cell>
          <cell r="C963" t="str">
            <v>MOAT</v>
          </cell>
          <cell r="D963">
            <v>0.01</v>
          </cell>
          <cell r="E963" t="str">
            <v>MAIN D'OEUVRE ATELIER</v>
          </cell>
          <cell r="F963">
            <v>75</v>
          </cell>
          <cell r="H963" t="str">
            <v>MOAT</v>
          </cell>
          <cell r="I963">
            <v>50</v>
          </cell>
          <cell r="J963">
            <v>1</v>
          </cell>
          <cell r="K963">
            <v>50</v>
          </cell>
          <cell r="L963">
            <v>50</v>
          </cell>
          <cell r="M963">
            <v>50</v>
          </cell>
          <cell r="N963">
            <v>0.5</v>
          </cell>
          <cell r="O963">
            <v>0.5</v>
          </cell>
          <cell r="P963">
            <v>0.5</v>
          </cell>
          <cell r="Q963">
            <v>75</v>
          </cell>
          <cell r="R963">
            <v>75</v>
          </cell>
          <cell r="S963">
            <v>75</v>
          </cell>
          <cell r="T963">
            <v>0.75</v>
          </cell>
          <cell r="U963">
            <v>0.75</v>
          </cell>
          <cell r="V963">
            <v>0.75</v>
          </cell>
        </row>
        <row r="964">
          <cell r="B964" t="str">
            <v>PCLC5EH</v>
          </cell>
          <cell r="N964">
            <v>26.768999999999998</v>
          </cell>
          <cell r="O964">
            <v>26.734999999999999</v>
          </cell>
          <cell r="P964">
            <v>28.4696</v>
          </cell>
          <cell r="T964">
            <v>39.518599999999999</v>
          </cell>
          <cell r="U964">
            <v>38.72775</v>
          </cell>
          <cell r="V964">
            <v>41.261400000000002</v>
          </cell>
        </row>
        <row r="965">
          <cell r="B965" t="str">
            <v>HA</v>
          </cell>
          <cell r="C965">
            <v>8110608018</v>
          </cell>
          <cell r="D965">
            <v>10</v>
          </cell>
          <cell r="E965" t="str">
            <v>VIS CHARPENTE 6X80 INOX  A2 TORX T25</v>
          </cell>
          <cell r="F965">
            <v>0.28199999999999997</v>
          </cell>
          <cell r="H965">
            <v>8110608018</v>
          </cell>
          <cell r="I965">
            <v>0.17</v>
          </cell>
          <cell r="J965">
            <v>1</v>
          </cell>
          <cell r="K965">
            <v>0.17</v>
          </cell>
          <cell r="L965">
            <v>0.16700000000000001</v>
          </cell>
          <cell r="M965">
            <v>0.16700000000000001</v>
          </cell>
          <cell r="N965">
            <v>1.7000000000000002</v>
          </cell>
          <cell r="O965">
            <v>1.6700000000000002</v>
          </cell>
          <cell r="P965">
            <v>1.6700000000000002</v>
          </cell>
          <cell r="Q965">
            <v>0.28199999999999997</v>
          </cell>
          <cell r="R965">
            <v>0.2505</v>
          </cell>
          <cell r="S965">
            <v>0.2505</v>
          </cell>
          <cell r="T965">
            <v>2.82</v>
          </cell>
          <cell r="U965">
            <v>2.5049999999999999</v>
          </cell>
          <cell r="V965">
            <v>2.5049999999999999</v>
          </cell>
        </row>
        <row r="966">
          <cell r="B966" t="str">
            <v>HA</v>
          </cell>
          <cell r="C966" t="str">
            <v>VCHARP8X140</v>
          </cell>
          <cell r="D966">
            <v>4</v>
          </cell>
          <cell r="E966" t="str">
            <v>VIS CHARPENTE 8X140 INOX A2 TX40</v>
          </cell>
          <cell r="F966">
            <v>0.54900000000000004</v>
          </cell>
          <cell r="H966" t="str">
            <v>VCHARP8X140</v>
          </cell>
          <cell r="I966">
            <v>0.37</v>
          </cell>
          <cell r="J966">
            <v>1</v>
          </cell>
          <cell r="K966">
            <v>0.37</v>
          </cell>
          <cell r="L966">
            <v>0.36599999999999999</v>
          </cell>
          <cell r="M966">
            <v>0.36599999999999999</v>
          </cell>
          <cell r="N966">
            <v>1.48</v>
          </cell>
          <cell r="O966">
            <v>1.464</v>
          </cell>
          <cell r="P966">
            <v>1.464</v>
          </cell>
          <cell r="Q966">
            <v>0.54900000000000004</v>
          </cell>
          <cell r="R966">
            <v>0.54899999999999993</v>
          </cell>
          <cell r="S966">
            <v>0.54899999999999993</v>
          </cell>
          <cell r="T966">
            <v>2.1960000000000002</v>
          </cell>
          <cell r="U966">
            <v>2.1959999999999997</v>
          </cell>
          <cell r="V966">
            <v>2.1959999999999997</v>
          </cell>
        </row>
        <row r="967">
          <cell r="B967" t="str">
            <v>HA</v>
          </cell>
          <cell r="C967" t="str">
            <v>C501151800</v>
          </cell>
          <cell r="D967">
            <v>0.25</v>
          </cell>
          <cell r="E967" t="str">
            <v>BASTAINGS 50X115 (1.80 ML)</v>
          </cell>
          <cell r="F967">
            <v>13.19</v>
          </cell>
          <cell r="H967" t="str">
            <v>C501151800</v>
          </cell>
          <cell r="I967">
            <v>14.87</v>
          </cell>
          <cell r="J967">
            <v>1.8</v>
          </cell>
          <cell r="K967">
            <v>8.2611111111111111</v>
          </cell>
          <cell r="L967">
            <v>8.26</v>
          </cell>
          <cell r="M967">
            <v>10.92</v>
          </cell>
          <cell r="N967">
            <v>2.0652777777777778</v>
          </cell>
          <cell r="O967">
            <v>2.0649999999999999</v>
          </cell>
          <cell r="P967">
            <v>2.73</v>
          </cell>
          <cell r="Q967">
            <v>13.19</v>
          </cell>
          <cell r="R967">
            <v>12.39</v>
          </cell>
          <cell r="S967">
            <v>16.38</v>
          </cell>
          <cell r="T967">
            <v>3.2974999999999999</v>
          </cell>
          <cell r="U967">
            <v>3.0975000000000001</v>
          </cell>
          <cell r="V967">
            <v>4.0949999999999998</v>
          </cell>
        </row>
        <row r="968">
          <cell r="B968" t="str">
            <v>HA</v>
          </cell>
          <cell r="C968" t="str">
            <v>C70701800</v>
          </cell>
          <cell r="D968">
            <v>1.1100000000000001</v>
          </cell>
          <cell r="E968" t="str">
            <v>CHEVRON 70X70 1.80 ML</v>
          </cell>
          <cell r="F968">
            <v>11.27</v>
          </cell>
          <cell r="H968" t="str">
            <v>C70701800</v>
          </cell>
          <cell r="I968">
            <v>7.05</v>
          </cell>
          <cell r="J968">
            <v>1</v>
          </cell>
          <cell r="K968">
            <v>7.05</v>
          </cell>
          <cell r="L968">
            <v>7.05</v>
          </cell>
          <cell r="M968">
            <v>7.4</v>
          </cell>
          <cell r="N968">
            <v>7.8255000000000008</v>
          </cell>
          <cell r="O968">
            <v>7.8255000000000008</v>
          </cell>
          <cell r="P968">
            <v>8.2140000000000004</v>
          </cell>
          <cell r="Q968">
            <v>11.27</v>
          </cell>
          <cell r="R968">
            <v>8.8125</v>
          </cell>
          <cell r="S968">
            <v>9.25</v>
          </cell>
          <cell r="T968">
            <v>12.5097</v>
          </cell>
          <cell r="U968">
            <v>9.7818750000000012</v>
          </cell>
          <cell r="V968">
            <v>10.2675</v>
          </cell>
        </row>
        <row r="969">
          <cell r="B969" t="str">
            <v>HA</v>
          </cell>
          <cell r="C969" t="str">
            <v>ECOPML</v>
          </cell>
          <cell r="D969">
            <v>3</v>
          </cell>
          <cell r="E969" t="str">
            <v>ECOPLANC AU ML</v>
          </cell>
          <cell r="F969">
            <v>10.98</v>
          </cell>
          <cell r="H969" t="str">
            <v>ECOPML</v>
          </cell>
          <cell r="I969">
            <v>7.32</v>
          </cell>
          <cell r="J969">
            <v>1</v>
          </cell>
          <cell r="K969">
            <v>7.32</v>
          </cell>
          <cell r="L969">
            <v>7.32</v>
          </cell>
          <cell r="M969">
            <v>7.9056000000000006</v>
          </cell>
          <cell r="N969">
            <v>21.96</v>
          </cell>
          <cell r="O969">
            <v>21.96</v>
          </cell>
          <cell r="P969">
            <v>23.716800000000003</v>
          </cell>
          <cell r="Q969">
            <v>10.98</v>
          </cell>
          <cell r="R969">
            <v>10.98</v>
          </cell>
          <cell r="S969">
            <v>11.858400000000001</v>
          </cell>
          <cell r="T969">
            <v>32.94</v>
          </cell>
          <cell r="U969">
            <v>32.94</v>
          </cell>
          <cell r="V969">
            <v>35.575200000000002</v>
          </cell>
        </row>
        <row r="970">
          <cell r="B970" t="str">
            <v>PCLC6EHA</v>
          </cell>
          <cell r="N970">
            <v>35.030777777777779</v>
          </cell>
          <cell r="O970">
            <v>34.984499999999997</v>
          </cell>
          <cell r="P970">
            <v>37.794800000000002</v>
          </cell>
          <cell r="T970">
            <v>53.763199999999998</v>
          </cell>
          <cell r="U970">
            <v>50.520375000000001</v>
          </cell>
          <cell r="V970">
            <v>54.6387</v>
          </cell>
        </row>
        <row r="971">
          <cell r="B971" t="str">
            <v>HB</v>
          </cell>
          <cell r="C971">
            <v>8110608018</v>
          </cell>
          <cell r="D971">
            <v>8</v>
          </cell>
          <cell r="E971" t="str">
            <v>VIS CHARPENTE 6X80 INOX  A2 TORX T25</v>
          </cell>
          <cell r="F971">
            <v>0.28199999999999997</v>
          </cell>
          <cell r="H971">
            <v>8110608018</v>
          </cell>
          <cell r="I971">
            <v>0.17</v>
          </cell>
          <cell r="J971">
            <v>1</v>
          </cell>
          <cell r="K971">
            <v>0.17</v>
          </cell>
          <cell r="L971">
            <v>0.16700000000000001</v>
          </cell>
          <cell r="M971">
            <v>0.16700000000000001</v>
          </cell>
          <cell r="N971">
            <v>1.36</v>
          </cell>
          <cell r="O971">
            <v>1.3360000000000001</v>
          </cell>
          <cell r="P971">
            <v>1.3360000000000001</v>
          </cell>
          <cell r="Q971">
            <v>0.28199999999999997</v>
          </cell>
          <cell r="R971">
            <v>0.2505</v>
          </cell>
          <cell r="S971">
            <v>0.2505</v>
          </cell>
          <cell r="T971">
            <v>2.2559999999999998</v>
          </cell>
          <cell r="U971">
            <v>2.004</v>
          </cell>
          <cell r="V971">
            <v>2.004</v>
          </cell>
        </row>
        <row r="972">
          <cell r="B972" t="str">
            <v>HB</v>
          </cell>
          <cell r="C972" t="str">
            <v>VCHARP8X140</v>
          </cell>
          <cell r="D972">
            <v>4</v>
          </cell>
          <cell r="E972" t="str">
            <v>VIS CHARPENTE 8X140 INOX A2 TX40</v>
          </cell>
          <cell r="F972">
            <v>0.54900000000000004</v>
          </cell>
          <cell r="H972" t="str">
            <v>VCHARP8X140</v>
          </cell>
          <cell r="I972">
            <v>0.37</v>
          </cell>
          <cell r="J972">
            <v>1</v>
          </cell>
          <cell r="K972">
            <v>0.37</v>
          </cell>
          <cell r="L972">
            <v>0.36599999999999999</v>
          </cell>
          <cell r="M972">
            <v>0.36599999999999999</v>
          </cell>
          <cell r="N972">
            <v>1.48</v>
          </cell>
          <cell r="O972">
            <v>1.464</v>
          </cell>
          <cell r="P972">
            <v>1.464</v>
          </cell>
          <cell r="Q972">
            <v>0.54900000000000004</v>
          </cell>
          <cell r="R972">
            <v>0.54899999999999993</v>
          </cell>
          <cell r="S972">
            <v>0.54899999999999993</v>
          </cell>
          <cell r="T972">
            <v>2.1960000000000002</v>
          </cell>
          <cell r="U972">
            <v>2.1959999999999997</v>
          </cell>
          <cell r="V972">
            <v>2.1959999999999997</v>
          </cell>
        </row>
        <row r="973">
          <cell r="B973" t="str">
            <v>HB</v>
          </cell>
          <cell r="C973" t="str">
            <v>C70701800</v>
          </cell>
          <cell r="D973">
            <v>1.1100000000000001</v>
          </cell>
          <cell r="E973" t="str">
            <v>CHEVRON 70X70 1.80 ML</v>
          </cell>
          <cell r="F973">
            <v>11.27</v>
          </cell>
          <cell r="H973" t="str">
            <v>C70701800</v>
          </cell>
          <cell r="I973">
            <v>7.05</v>
          </cell>
          <cell r="J973">
            <v>1</v>
          </cell>
          <cell r="K973">
            <v>7.05</v>
          </cell>
          <cell r="L973">
            <v>7.05</v>
          </cell>
          <cell r="M973">
            <v>7.4</v>
          </cell>
          <cell r="N973">
            <v>7.8255000000000008</v>
          </cell>
          <cell r="O973">
            <v>7.8255000000000008</v>
          </cell>
          <cell r="P973">
            <v>8.2140000000000004</v>
          </cell>
          <cell r="Q973">
            <v>11.27</v>
          </cell>
          <cell r="R973">
            <v>8.8125</v>
          </cell>
          <cell r="S973">
            <v>9.25</v>
          </cell>
          <cell r="T973">
            <v>12.5097</v>
          </cell>
          <cell r="U973">
            <v>9.7818750000000012</v>
          </cell>
          <cell r="V973">
            <v>10.2675</v>
          </cell>
        </row>
        <row r="974">
          <cell r="B974" t="str">
            <v>HB</v>
          </cell>
          <cell r="C974" t="str">
            <v>ECOP2</v>
          </cell>
          <cell r="D974">
            <v>1</v>
          </cell>
          <cell r="E974" t="str">
            <v>ECOPLANC 2M</v>
          </cell>
          <cell r="F974">
            <v>20.91</v>
          </cell>
          <cell r="H974" t="str">
            <v>ECOP2</v>
          </cell>
          <cell r="I974">
            <v>14.64</v>
          </cell>
          <cell r="J974">
            <v>1</v>
          </cell>
          <cell r="K974">
            <v>14.64</v>
          </cell>
          <cell r="L974">
            <v>14.64</v>
          </cell>
          <cell r="M974">
            <v>15.811200000000001</v>
          </cell>
          <cell r="N974">
            <v>14.64</v>
          </cell>
          <cell r="O974">
            <v>14.64</v>
          </cell>
          <cell r="P974">
            <v>15.811200000000001</v>
          </cell>
          <cell r="Q974">
            <v>20.91</v>
          </cell>
          <cell r="R974">
            <v>21.96</v>
          </cell>
          <cell r="S974">
            <v>23.716800000000003</v>
          </cell>
          <cell r="T974">
            <v>20.91</v>
          </cell>
          <cell r="U974">
            <v>21.96</v>
          </cell>
          <cell r="V974">
            <v>23.716800000000003</v>
          </cell>
        </row>
        <row r="975">
          <cell r="B975" t="str">
            <v>HB</v>
          </cell>
          <cell r="C975" t="str">
            <v>MOAT</v>
          </cell>
          <cell r="D975">
            <v>0.02</v>
          </cell>
          <cell r="E975" t="str">
            <v>MAIN D'OEUVRE ATELIER</v>
          </cell>
          <cell r="F975">
            <v>75</v>
          </cell>
          <cell r="H975" t="str">
            <v>MOAT</v>
          </cell>
          <cell r="I975">
            <v>50</v>
          </cell>
          <cell r="J975">
            <v>1</v>
          </cell>
          <cell r="K975">
            <v>50</v>
          </cell>
          <cell r="L975">
            <v>50</v>
          </cell>
          <cell r="M975">
            <v>50</v>
          </cell>
          <cell r="N975">
            <v>1</v>
          </cell>
          <cell r="O975">
            <v>1</v>
          </cell>
          <cell r="P975">
            <v>1</v>
          </cell>
          <cell r="Q975">
            <v>75</v>
          </cell>
          <cell r="R975">
            <v>75</v>
          </cell>
          <cell r="S975">
            <v>75</v>
          </cell>
          <cell r="T975">
            <v>1.5</v>
          </cell>
          <cell r="U975">
            <v>1.5</v>
          </cell>
          <cell r="V975">
            <v>1.5</v>
          </cell>
        </row>
        <row r="976">
          <cell r="B976" t="str">
            <v>PCLC6EHB</v>
          </cell>
          <cell r="N976">
            <v>26.305500000000002</v>
          </cell>
          <cell r="O976">
            <v>26.265500000000003</v>
          </cell>
          <cell r="P976">
            <v>27.825200000000002</v>
          </cell>
          <cell r="T976">
            <v>39.371700000000004</v>
          </cell>
          <cell r="U976">
            <v>37.441875000000003</v>
          </cell>
          <cell r="V976">
            <v>39.6843</v>
          </cell>
        </row>
        <row r="977">
          <cell r="B977" t="str">
            <v>H</v>
          </cell>
          <cell r="C977">
            <v>8110608018</v>
          </cell>
          <cell r="D977">
            <v>12</v>
          </cell>
          <cell r="E977" t="str">
            <v>VIS CHARPENTE 6X80 INOX  A2 TORX T25</v>
          </cell>
          <cell r="F977">
            <v>0.28199999999999997</v>
          </cell>
          <cell r="H977">
            <v>8110608018</v>
          </cell>
          <cell r="I977">
            <v>0.17</v>
          </cell>
          <cell r="J977">
            <v>1</v>
          </cell>
          <cell r="K977">
            <v>0.17</v>
          </cell>
          <cell r="L977">
            <v>0.16700000000000001</v>
          </cell>
          <cell r="M977">
            <v>0.16700000000000001</v>
          </cell>
          <cell r="N977">
            <v>2.04</v>
          </cell>
          <cell r="O977">
            <v>2.004</v>
          </cell>
          <cell r="P977">
            <v>2.004</v>
          </cell>
          <cell r="Q977">
            <v>0.28199999999999997</v>
          </cell>
          <cell r="R977">
            <v>0.2505</v>
          </cell>
          <cell r="S977">
            <v>0.2505</v>
          </cell>
          <cell r="T977">
            <v>3.3839999999999995</v>
          </cell>
          <cell r="U977">
            <v>3.0060000000000002</v>
          </cell>
          <cell r="V977">
            <v>3.0060000000000002</v>
          </cell>
        </row>
        <row r="978">
          <cell r="B978" t="str">
            <v>H</v>
          </cell>
          <cell r="C978" t="str">
            <v>VCHARP8X140</v>
          </cell>
          <cell r="D978">
            <v>4</v>
          </cell>
          <cell r="E978" t="str">
            <v>VIS CHARPENTE 8X140 INOX A2 TX40</v>
          </cell>
          <cell r="F978">
            <v>0.54900000000000004</v>
          </cell>
          <cell r="H978" t="str">
            <v>VCHARP8X140</v>
          </cell>
          <cell r="I978">
            <v>0.37</v>
          </cell>
          <cell r="J978">
            <v>1</v>
          </cell>
          <cell r="K978">
            <v>0.37</v>
          </cell>
          <cell r="L978">
            <v>0.36599999999999999</v>
          </cell>
          <cell r="M978">
            <v>0.36599999999999999</v>
          </cell>
          <cell r="N978">
            <v>1.48</v>
          </cell>
          <cell r="O978">
            <v>1.464</v>
          </cell>
          <cell r="P978">
            <v>1.464</v>
          </cell>
          <cell r="Q978">
            <v>0.54900000000000004</v>
          </cell>
          <cell r="R978">
            <v>0.54899999999999993</v>
          </cell>
          <cell r="S978">
            <v>0.54899999999999993</v>
          </cell>
          <cell r="T978">
            <v>2.1960000000000002</v>
          </cell>
          <cell r="U978">
            <v>2.1959999999999997</v>
          </cell>
          <cell r="V978">
            <v>2.1959999999999997</v>
          </cell>
        </row>
        <row r="979">
          <cell r="B979" t="str">
            <v>H</v>
          </cell>
          <cell r="C979" t="str">
            <v>C501151800</v>
          </cell>
          <cell r="D979">
            <v>0.25</v>
          </cell>
          <cell r="E979" t="str">
            <v>BASTAINGS 50X115 (1.80 ML)</v>
          </cell>
          <cell r="F979">
            <v>13.19</v>
          </cell>
          <cell r="H979" t="str">
            <v>C501151800</v>
          </cell>
          <cell r="I979">
            <v>14.87</v>
          </cell>
          <cell r="J979">
            <v>1.8</v>
          </cell>
          <cell r="K979">
            <v>8.2611111111111111</v>
          </cell>
          <cell r="L979">
            <v>8.26</v>
          </cell>
          <cell r="M979">
            <v>10.92</v>
          </cell>
          <cell r="N979">
            <v>2.0652777777777778</v>
          </cell>
          <cell r="O979">
            <v>2.0649999999999999</v>
          </cell>
          <cell r="P979">
            <v>2.73</v>
          </cell>
          <cell r="Q979">
            <v>13.19</v>
          </cell>
          <cell r="R979">
            <v>12.39</v>
          </cell>
          <cell r="S979">
            <v>16.38</v>
          </cell>
          <cell r="T979">
            <v>3.2974999999999999</v>
          </cell>
          <cell r="U979">
            <v>3.0975000000000001</v>
          </cell>
          <cell r="V979">
            <v>4.0949999999999998</v>
          </cell>
        </row>
        <row r="980">
          <cell r="B980" t="str">
            <v>H</v>
          </cell>
          <cell r="C980" t="str">
            <v>C70701800</v>
          </cell>
          <cell r="D980">
            <v>1.44</v>
          </cell>
          <cell r="E980" t="str">
            <v>CHEVRON 70X70 1.80 ML</v>
          </cell>
          <cell r="F980">
            <v>11.27</v>
          </cell>
          <cell r="H980" t="str">
            <v>C70701800</v>
          </cell>
          <cell r="I980">
            <v>7.05</v>
          </cell>
          <cell r="J980">
            <v>1</v>
          </cell>
          <cell r="K980">
            <v>7.05</v>
          </cell>
          <cell r="L980">
            <v>7.05</v>
          </cell>
          <cell r="M980">
            <v>7.4</v>
          </cell>
          <cell r="N980">
            <v>10.151999999999999</v>
          </cell>
          <cell r="O980">
            <v>10.151999999999999</v>
          </cell>
          <cell r="P980">
            <v>10.656000000000001</v>
          </cell>
          <cell r="Q980">
            <v>11.27</v>
          </cell>
          <cell r="R980">
            <v>8.8125</v>
          </cell>
          <cell r="S980">
            <v>9.25</v>
          </cell>
          <cell r="T980">
            <v>16.2288</v>
          </cell>
          <cell r="U980">
            <v>12.69</v>
          </cell>
          <cell r="V980">
            <v>13.32</v>
          </cell>
        </row>
        <row r="981">
          <cell r="B981" t="str">
            <v>H</v>
          </cell>
          <cell r="C981" t="str">
            <v>ECOP2</v>
          </cell>
          <cell r="D981">
            <v>1</v>
          </cell>
          <cell r="E981" t="str">
            <v>ECOPLANC 2M</v>
          </cell>
          <cell r="F981">
            <v>20.91</v>
          </cell>
          <cell r="H981" t="str">
            <v>ECOP2</v>
          </cell>
          <cell r="I981">
            <v>14.64</v>
          </cell>
          <cell r="J981">
            <v>1</v>
          </cell>
          <cell r="K981">
            <v>14.64</v>
          </cell>
          <cell r="L981">
            <v>14.64</v>
          </cell>
          <cell r="M981">
            <v>15.811200000000001</v>
          </cell>
          <cell r="N981">
            <v>14.64</v>
          </cell>
          <cell r="O981">
            <v>14.64</v>
          </cell>
          <cell r="P981">
            <v>15.811200000000001</v>
          </cell>
          <cell r="Q981">
            <v>20.91</v>
          </cell>
          <cell r="R981">
            <v>21.96</v>
          </cell>
          <cell r="S981">
            <v>23.716800000000003</v>
          </cell>
          <cell r="T981">
            <v>20.91</v>
          </cell>
          <cell r="U981">
            <v>21.96</v>
          </cell>
          <cell r="V981">
            <v>23.716800000000003</v>
          </cell>
        </row>
        <row r="982">
          <cell r="B982" t="str">
            <v>H</v>
          </cell>
          <cell r="C982" t="str">
            <v>ECOPML</v>
          </cell>
          <cell r="D982">
            <v>1.5</v>
          </cell>
          <cell r="E982" t="str">
            <v>ECOPLANC AU ML</v>
          </cell>
          <cell r="F982">
            <v>10.98</v>
          </cell>
          <cell r="H982" t="str">
            <v>ECOPML</v>
          </cell>
          <cell r="I982">
            <v>7.32</v>
          </cell>
          <cell r="J982">
            <v>1</v>
          </cell>
          <cell r="K982">
            <v>7.32</v>
          </cell>
          <cell r="L982">
            <v>7.32</v>
          </cell>
          <cell r="M982">
            <v>7.9056000000000006</v>
          </cell>
          <cell r="N982">
            <v>10.98</v>
          </cell>
          <cell r="O982">
            <v>10.98</v>
          </cell>
          <cell r="P982">
            <v>11.858400000000001</v>
          </cell>
          <cell r="Q982">
            <v>10.98</v>
          </cell>
          <cell r="R982">
            <v>10.98</v>
          </cell>
          <cell r="S982">
            <v>11.858400000000001</v>
          </cell>
          <cell r="T982">
            <v>16.47</v>
          </cell>
          <cell r="U982">
            <v>16.47</v>
          </cell>
          <cell r="V982">
            <v>17.787600000000001</v>
          </cell>
        </row>
        <row r="983">
          <cell r="B983" t="str">
            <v>PCLC7EH</v>
          </cell>
          <cell r="N983">
            <v>41.357277777777782</v>
          </cell>
          <cell r="O983">
            <v>41.305</v>
          </cell>
          <cell r="P983">
            <v>44.523600000000002</v>
          </cell>
          <cell r="T983">
            <v>62.4863</v>
          </cell>
          <cell r="U983">
            <v>59.419499999999999</v>
          </cell>
          <cell r="V983">
            <v>64.121400000000008</v>
          </cell>
        </row>
        <row r="984">
          <cell r="B984" t="str">
            <v>H</v>
          </cell>
          <cell r="C984" t="str">
            <v>VCHARP8X140</v>
          </cell>
          <cell r="D984">
            <v>4</v>
          </cell>
          <cell r="E984" t="str">
            <v>VIS CHARPENTE 8X140 INOX A2 TX40</v>
          </cell>
          <cell r="F984">
            <v>0.54900000000000004</v>
          </cell>
          <cell r="H984" t="str">
            <v>VCHARP8X140</v>
          </cell>
          <cell r="I984">
            <v>0.37</v>
          </cell>
          <cell r="J984">
            <v>1</v>
          </cell>
          <cell r="K984">
            <v>0.37</v>
          </cell>
          <cell r="L984">
            <v>0.36599999999999999</v>
          </cell>
          <cell r="M984">
            <v>0.36599999999999999</v>
          </cell>
          <cell r="N984">
            <v>1.48</v>
          </cell>
          <cell r="O984">
            <v>1.464</v>
          </cell>
          <cell r="P984">
            <v>1.464</v>
          </cell>
          <cell r="Q984">
            <v>0.54900000000000004</v>
          </cell>
          <cell r="R984">
            <v>0.54899999999999993</v>
          </cell>
          <cell r="S984">
            <v>0.54899999999999993</v>
          </cell>
          <cell r="T984">
            <v>2.1960000000000002</v>
          </cell>
          <cell r="U984">
            <v>2.1959999999999997</v>
          </cell>
          <cell r="V984">
            <v>2.1959999999999997</v>
          </cell>
        </row>
        <row r="985">
          <cell r="B985" t="str">
            <v>H</v>
          </cell>
          <cell r="C985">
            <v>8110608018</v>
          </cell>
          <cell r="D985">
            <v>12</v>
          </cell>
          <cell r="E985" t="str">
            <v>VIS CHARPENTE 6X80 INOX  A2 TORX T25</v>
          </cell>
          <cell r="F985">
            <v>0.28199999999999997</v>
          </cell>
          <cell r="H985">
            <v>8110608018</v>
          </cell>
          <cell r="I985">
            <v>0.17</v>
          </cell>
          <cell r="J985">
            <v>1</v>
          </cell>
          <cell r="K985">
            <v>0.17</v>
          </cell>
          <cell r="L985">
            <v>0.16700000000000001</v>
          </cell>
          <cell r="M985">
            <v>0.16700000000000001</v>
          </cell>
          <cell r="N985">
            <v>2.04</v>
          </cell>
          <cell r="O985">
            <v>2.004</v>
          </cell>
          <cell r="P985">
            <v>2.004</v>
          </cell>
          <cell r="Q985">
            <v>0.28199999999999997</v>
          </cell>
          <cell r="R985">
            <v>0.2505</v>
          </cell>
          <cell r="S985">
            <v>0.2505</v>
          </cell>
          <cell r="T985">
            <v>3.3839999999999995</v>
          </cell>
          <cell r="U985">
            <v>3.0060000000000002</v>
          </cell>
          <cell r="V985">
            <v>3.0060000000000002</v>
          </cell>
        </row>
        <row r="986">
          <cell r="B986" t="str">
            <v>H</v>
          </cell>
          <cell r="C986" t="str">
            <v>C501151800</v>
          </cell>
          <cell r="D986">
            <v>0.25</v>
          </cell>
          <cell r="E986" t="str">
            <v>BASTAINGS 50X115 (1.80 ML)</v>
          </cell>
          <cell r="F986">
            <v>13.19</v>
          </cell>
          <cell r="H986" t="str">
            <v>C501151800</v>
          </cell>
          <cell r="I986">
            <v>14.87</v>
          </cell>
          <cell r="J986">
            <v>1.8</v>
          </cell>
          <cell r="K986">
            <v>8.2611111111111111</v>
          </cell>
          <cell r="L986">
            <v>8.26</v>
          </cell>
          <cell r="M986">
            <v>10.92</v>
          </cell>
          <cell r="N986">
            <v>2.0652777777777778</v>
          </cell>
          <cell r="O986">
            <v>2.0649999999999999</v>
          </cell>
          <cell r="P986">
            <v>2.73</v>
          </cell>
          <cell r="Q986">
            <v>13.19</v>
          </cell>
          <cell r="R986">
            <v>12.39</v>
          </cell>
          <cell r="S986">
            <v>16.38</v>
          </cell>
          <cell r="T986">
            <v>3.2974999999999999</v>
          </cell>
          <cell r="U986">
            <v>3.0975000000000001</v>
          </cell>
          <cell r="V986">
            <v>4.0949999999999998</v>
          </cell>
        </row>
        <row r="987">
          <cell r="B987" t="str">
            <v>H</v>
          </cell>
          <cell r="C987" t="str">
            <v>C70701800</v>
          </cell>
          <cell r="D987">
            <v>1.44</v>
          </cell>
          <cell r="E987" t="str">
            <v>CHEVRON 70X70 1.80 ML</v>
          </cell>
          <cell r="F987">
            <v>11.27</v>
          </cell>
          <cell r="H987" t="str">
            <v>C70701800</v>
          </cell>
          <cell r="I987">
            <v>7.05</v>
          </cell>
          <cell r="J987">
            <v>1</v>
          </cell>
          <cell r="K987">
            <v>7.05</v>
          </cell>
          <cell r="L987">
            <v>7.05</v>
          </cell>
          <cell r="M987">
            <v>7.4</v>
          </cell>
          <cell r="N987">
            <v>10.151999999999999</v>
          </cell>
          <cell r="O987">
            <v>10.151999999999999</v>
          </cell>
          <cell r="P987">
            <v>10.656000000000001</v>
          </cell>
          <cell r="Q987">
            <v>11.27</v>
          </cell>
          <cell r="R987">
            <v>8.8125</v>
          </cell>
          <cell r="S987">
            <v>9.25</v>
          </cell>
          <cell r="T987">
            <v>16.2288</v>
          </cell>
          <cell r="U987">
            <v>12.69</v>
          </cell>
          <cell r="V987">
            <v>13.32</v>
          </cell>
        </row>
        <row r="988">
          <cell r="B988" t="str">
            <v>H</v>
          </cell>
          <cell r="C988" t="str">
            <v>ECOP2</v>
          </cell>
          <cell r="D988">
            <v>2</v>
          </cell>
          <cell r="E988" t="str">
            <v>ECOPLANC 2M</v>
          </cell>
          <cell r="F988">
            <v>20.91</v>
          </cell>
          <cell r="H988" t="str">
            <v>ECOP2</v>
          </cell>
          <cell r="I988">
            <v>14.64</v>
          </cell>
          <cell r="J988">
            <v>1</v>
          </cell>
          <cell r="K988">
            <v>14.64</v>
          </cell>
          <cell r="L988">
            <v>14.64</v>
          </cell>
          <cell r="M988">
            <v>15.811200000000001</v>
          </cell>
          <cell r="N988">
            <v>29.28</v>
          </cell>
          <cell r="O988">
            <v>29.28</v>
          </cell>
          <cell r="P988">
            <v>31.622400000000003</v>
          </cell>
          <cell r="Q988">
            <v>20.91</v>
          </cell>
          <cell r="R988">
            <v>21.96</v>
          </cell>
          <cell r="S988">
            <v>23.716800000000003</v>
          </cell>
          <cell r="T988">
            <v>41.82</v>
          </cell>
          <cell r="U988">
            <v>43.92</v>
          </cell>
          <cell r="V988">
            <v>47.433600000000006</v>
          </cell>
        </row>
        <row r="989">
          <cell r="B989" t="str">
            <v>H</v>
          </cell>
          <cell r="C989" t="str">
            <v>MOAT</v>
          </cell>
          <cell r="D989">
            <v>0.05</v>
          </cell>
          <cell r="E989" t="str">
            <v>MAIN D'OEUVRE ATELIER</v>
          </cell>
          <cell r="F989">
            <v>75</v>
          </cell>
          <cell r="H989" t="str">
            <v>MOAT</v>
          </cell>
          <cell r="I989">
            <v>50</v>
          </cell>
          <cell r="J989">
            <v>1</v>
          </cell>
          <cell r="K989">
            <v>50</v>
          </cell>
          <cell r="L989">
            <v>50</v>
          </cell>
          <cell r="M989">
            <v>50</v>
          </cell>
          <cell r="N989">
            <v>2.5</v>
          </cell>
          <cell r="O989">
            <v>2.5</v>
          </cell>
          <cell r="P989">
            <v>2.5</v>
          </cell>
          <cell r="Q989">
            <v>75</v>
          </cell>
          <cell r="R989">
            <v>75</v>
          </cell>
          <cell r="S989">
            <v>75</v>
          </cell>
          <cell r="T989">
            <v>3.75</v>
          </cell>
          <cell r="U989">
            <v>3.75</v>
          </cell>
          <cell r="V989">
            <v>3.75</v>
          </cell>
        </row>
        <row r="990">
          <cell r="B990" t="str">
            <v>PCLC8EH</v>
          </cell>
          <cell r="N990">
            <v>47.517277777777778</v>
          </cell>
          <cell r="O990">
            <v>47.465000000000003</v>
          </cell>
          <cell r="P990">
            <v>50.976399999999998</v>
          </cell>
          <cell r="T990">
            <v>70.676299999999998</v>
          </cell>
          <cell r="U990">
            <v>68.659500000000008</v>
          </cell>
          <cell r="V990">
            <v>73.800600000000003</v>
          </cell>
        </row>
        <row r="991">
          <cell r="B991" t="str">
            <v>H</v>
          </cell>
          <cell r="C991">
            <v>8110608018</v>
          </cell>
          <cell r="D991">
            <v>12</v>
          </cell>
          <cell r="E991" t="str">
            <v>VIS CHARPENTE 6X80 INOX  A2 TORX T25</v>
          </cell>
          <cell r="F991">
            <v>0.28199999999999997</v>
          </cell>
          <cell r="H991">
            <v>8110608018</v>
          </cell>
          <cell r="I991">
            <v>0.17</v>
          </cell>
          <cell r="J991">
            <v>1</v>
          </cell>
          <cell r="K991">
            <v>0.17</v>
          </cell>
          <cell r="L991">
            <v>0.16700000000000001</v>
          </cell>
          <cell r="M991">
            <v>0.16700000000000001</v>
          </cell>
          <cell r="N991">
            <v>2.04</v>
          </cell>
          <cell r="O991">
            <v>2.004</v>
          </cell>
          <cell r="P991">
            <v>2.004</v>
          </cell>
          <cell r="Q991">
            <v>0.28199999999999997</v>
          </cell>
          <cell r="R991">
            <v>0.2505</v>
          </cell>
          <cell r="S991">
            <v>0.2505</v>
          </cell>
          <cell r="T991">
            <v>3.3839999999999995</v>
          </cell>
          <cell r="U991">
            <v>3.0060000000000002</v>
          </cell>
          <cell r="V991">
            <v>3.0060000000000002</v>
          </cell>
        </row>
        <row r="992">
          <cell r="B992" t="str">
            <v>H</v>
          </cell>
          <cell r="C992" t="str">
            <v>VCHARP8X140</v>
          </cell>
          <cell r="D992">
            <v>4</v>
          </cell>
          <cell r="E992" t="str">
            <v>VIS CHARPENTE 8X140 INOX A2 TX40</v>
          </cell>
          <cell r="F992">
            <v>0.54900000000000004</v>
          </cell>
          <cell r="H992" t="str">
            <v>VCHARP8X140</v>
          </cell>
          <cell r="I992">
            <v>0.37</v>
          </cell>
          <cell r="J992">
            <v>1</v>
          </cell>
          <cell r="K992">
            <v>0.37</v>
          </cell>
          <cell r="L992">
            <v>0.36599999999999999</v>
          </cell>
          <cell r="M992">
            <v>0.36599999999999999</v>
          </cell>
          <cell r="N992">
            <v>1.48</v>
          </cell>
          <cell r="O992">
            <v>1.464</v>
          </cell>
          <cell r="P992">
            <v>1.464</v>
          </cell>
          <cell r="Q992">
            <v>0.54900000000000004</v>
          </cell>
          <cell r="R992">
            <v>0.54899999999999993</v>
          </cell>
          <cell r="S992">
            <v>0.54899999999999993</v>
          </cell>
          <cell r="T992">
            <v>2.1960000000000002</v>
          </cell>
          <cell r="U992">
            <v>2.1959999999999997</v>
          </cell>
          <cell r="V992">
            <v>2.1959999999999997</v>
          </cell>
        </row>
        <row r="993">
          <cell r="B993" t="str">
            <v>H</v>
          </cell>
          <cell r="C993" t="str">
            <v>C501151800</v>
          </cell>
          <cell r="D993">
            <v>0.25</v>
          </cell>
          <cell r="E993" t="str">
            <v>BASTAINGS 50X115 (1.80 ML)</v>
          </cell>
          <cell r="F993">
            <v>13.19</v>
          </cell>
          <cell r="H993" t="str">
            <v>C501151800</v>
          </cell>
          <cell r="I993">
            <v>14.87</v>
          </cell>
          <cell r="J993">
            <v>1.8</v>
          </cell>
          <cell r="K993">
            <v>8.2611111111111111</v>
          </cell>
          <cell r="L993">
            <v>8.26</v>
          </cell>
          <cell r="M993">
            <v>10.92</v>
          </cell>
          <cell r="N993">
            <v>2.0652777777777778</v>
          </cell>
          <cell r="O993">
            <v>2.0649999999999999</v>
          </cell>
          <cell r="P993">
            <v>2.73</v>
          </cell>
          <cell r="Q993">
            <v>13.19</v>
          </cell>
          <cell r="R993">
            <v>12.39</v>
          </cell>
          <cell r="S993">
            <v>16.38</v>
          </cell>
          <cell r="T993">
            <v>3.2974999999999999</v>
          </cell>
          <cell r="U993">
            <v>3.0975000000000001</v>
          </cell>
          <cell r="V993">
            <v>4.0949999999999998</v>
          </cell>
        </row>
        <row r="994">
          <cell r="B994" t="str">
            <v>H</v>
          </cell>
          <cell r="C994" t="str">
            <v>C70701800</v>
          </cell>
          <cell r="D994">
            <v>1.44</v>
          </cell>
          <cell r="E994" t="str">
            <v>CHEVRON 70X70 1.80 ML</v>
          </cell>
          <cell r="F994">
            <v>11.27</v>
          </cell>
          <cell r="H994" t="str">
            <v>C70701800</v>
          </cell>
          <cell r="I994">
            <v>7.05</v>
          </cell>
          <cell r="J994">
            <v>1</v>
          </cell>
          <cell r="K994">
            <v>7.05</v>
          </cell>
          <cell r="L994">
            <v>7.05</v>
          </cell>
          <cell r="M994">
            <v>7.4</v>
          </cell>
          <cell r="N994">
            <v>10.151999999999999</v>
          </cell>
          <cell r="O994">
            <v>10.151999999999999</v>
          </cell>
          <cell r="P994">
            <v>10.656000000000001</v>
          </cell>
          <cell r="Q994">
            <v>11.27</v>
          </cell>
          <cell r="R994">
            <v>8.8125</v>
          </cell>
          <cell r="S994">
            <v>9.25</v>
          </cell>
          <cell r="T994">
            <v>16.2288</v>
          </cell>
          <cell r="U994">
            <v>12.69</v>
          </cell>
          <cell r="V994">
            <v>13.32</v>
          </cell>
        </row>
        <row r="995">
          <cell r="B995" t="str">
            <v>H</v>
          </cell>
          <cell r="C995" t="str">
            <v>ECOP2</v>
          </cell>
          <cell r="D995">
            <v>1</v>
          </cell>
          <cell r="E995" t="str">
            <v>ECOPLANC 2M</v>
          </cell>
          <cell r="F995">
            <v>20.91</v>
          </cell>
          <cell r="H995" t="str">
            <v>ECOP2</v>
          </cell>
          <cell r="I995">
            <v>14.64</v>
          </cell>
          <cell r="J995">
            <v>1</v>
          </cell>
          <cell r="K995">
            <v>14.64</v>
          </cell>
          <cell r="L995">
            <v>14.64</v>
          </cell>
          <cell r="M995">
            <v>15.811200000000001</v>
          </cell>
          <cell r="N995">
            <v>14.64</v>
          </cell>
          <cell r="O995">
            <v>14.64</v>
          </cell>
          <cell r="P995">
            <v>15.811200000000001</v>
          </cell>
          <cell r="Q995">
            <v>20.91</v>
          </cell>
          <cell r="R995">
            <v>21.96</v>
          </cell>
          <cell r="S995">
            <v>23.716800000000003</v>
          </cell>
          <cell r="T995">
            <v>20.91</v>
          </cell>
          <cell r="U995">
            <v>21.96</v>
          </cell>
          <cell r="V995">
            <v>23.716800000000003</v>
          </cell>
        </row>
        <row r="996">
          <cell r="B996" t="str">
            <v>H</v>
          </cell>
          <cell r="C996" t="str">
            <v>ECOP2.5</v>
          </cell>
          <cell r="D996">
            <v>1</v>
          </cell>
          <cell r="E996" t="str">
            <v>ECOPLANC 2M50</v>
          </cell>
          <cell r="F996">
            <v>26.09</v>
          </cell>
          <cell r="H996" t="str">
            <v>ECOP2.5</v>
          </cell>
          <cell r="I996">
            <v>18.27</v>
          </cell>
          <cell r="J996">
            <v>1</v>
          </cell>
          <cell r="K996">
            <v>18.27</v>
          </cell>
          <cell r="L996">
            <v>18.27</v>
          </cell>
          <cell r="M996">
            <v>19.7316</v>
          </cell>
          <cell r="N996">
            <v>18.27</v>
          </cell>
          <cell r="O996">
            <v>18.27</v>
          </cell>
          <cell r="P996">
            <v>19.7316</v>
          </cell>
          <cell r="Q996">
            <v>26.09</v>
          </cell>
          <cell r="R996">
            <v>27.405000000000001</v>
          </cell>
          <cell r="S996">
            <v>29.5974</v>
          </cell>
          <cell r="T996">
            <v>26.09</v>
          </cell>
          <cell r="U996">
            <v>27.405000000000001</v>
          </cell>
          <cell r="V996">
            <v>29.5974</v>
          </cell>
        </row>
        <row r="997">
          <cell r="B997" t="str">
            <v>PCLC9EH</v>
          </cell>
          <cell r="N997">
            <v>48.647277777777774</v>
          </cell>
          <cell r="O997">
            <v>48.594999999999999</v>
          </cell>
          <cell r="P997">
            <v>52.396799999999999</v>
          </cell>
          <cell r="T997">
            <v>72.106300000000005</v>
          </cell>
          <cell r="U997">
            <v>70.354500000000002</v>
          </cell>
          <cell r="V997">
            <v>75.931200000000004</v>
          </cell>
        </row>
        <row r="998">
          <cell r="B998" t="str">
            <v>EH</v>
          </cell>
          <cell r="C998">
            <v>8110608018</v>
          </cell>
          <cell r="D998">
            <v>5</v>
          </cell>
          <cell r="E998" t="str">
            <v>VIS CHARPENTE 6X80 INOX  A2 TORX T25</v>
          </cell>
          <cell r="F998">
            <v>0.28199999999999997</v>
          </cell>
          <cell r="H998">
            <v>8110608018</v>
          </cell>
          <cell r="I998">
            <v>0.17</v>
          </cell>
          <cell r="J998">
            <v>1</v>
          </cell>
          <cell r="K998">
            <v>0.17</v>
          </cell>
          <cell r="L998">
            <v>0.16700000000000001</v>
          </cell>
          <cell r="M998">
            <v>0.16700000000000001</v>
          </cell>
          <cell r="N998">
            <v>0.85000000000000009</v>
          </cell>
          <cell r="O998">
            <v>0.83500000000000008</v>
          </cell>
          <cell r="P998">
            <v>0.83500000000000008</v>
          </cell>
          <cell r="Q998">
            <v>0.28199999999999997</v>
          </cell>
          <cell r="R998">
            <v>0.2505</v>
          </cell>
          <cell r="S998">
            <v>0.2505</v>
          </cell>
          <cell r="T998">
            <v>1.41</v>
          </cell>
          <cell r="U998">
            <v>1.2524999999999999</v>
          </cell>
          <cell r="V998">
            <v>1.2524999999999999</v>
          </cell>
        </row>
        <row r="999">
          <cell r="B999" t="str">
            <v>EH</v>
          </cell>
          <cell r="C999" t="str">
            <v>C70701800</v>
          </cell>
          <cell r="D999">
            <v>0.44</v>
          </cell>
          <cell r="E999" t="str">
            <v>CHEVRON 70X70 1.80 ML</v>
          </cell>
          <cell r="F999">
            <v>11.27</v>
          </cell>
          <cell r="H999" t="str">
            <v>C70701800</v>
          </cell>
          <cell r="I999">
            <v>7.05</v>
          </cell>
          <cell r="J999">
            <v>1</v>
          </cell>
          <cell r="K999">
            <v>7.05</v>
          </cell>
          <cell r="L999">
            <v>7.05</v>
          </cell>
          <cell r="M999">
            <v>7.4</v>
          </cell>
          <cell r="N999">
            <v>3.1019999999999999</v>
          </cell>
          <cell r="O999">
            <v>3.1019999999999999</v>
          </cell>
          <cell r="P999">
            <v>3.2560000000000002</v>
          </cell>
          <cell r="Q999">
            <v>11.27</v>
          </cell>
          <cell r="R999">
            <v>8.8125</v>
          </cell>
          <cell r="S999">
            <v>9.25</v>
          </cell>
          <cell r="T999">
            <v>4.9588000000000001</v>
          </cell>
          <cell r="U999">
            <v>3.8774999999999999</v>
          </cell>
          <cell r="V999">
            <v>4.07</v>
          </cell>
        </row>
        <row r="1000">
          <cell r="B1000" t="str">
            <v>EH</v>
          </cell>
          <cell r="C1000" t="str">
            <v>ECOP2.5</v>
          </cell>
          <cell r="D1000">
            <v>1</v>
          </cell>
          <cell r="E1000" t="str">
            <v>ECOPLANC 2M50</v>
          </cell>
          <cell r="F1000">
            <v>26.09</v>
          </cell>
          <cell r="H1000" t="str">
            <v>ECOP2.5</v>
          </cell>
          <cell r="I1000">
            <v>18.27</v>
          </cell>
          <cell r="J1000">
            <v>1</v>
          </cell>
          <cell r="K1000">
            <v>18.27</v>
          </cell>
          <cell r="L1000">
            <v>18.27</v>
          </cell>
          <cell r="M1000">
            <v>19.7316</v>
          </cell>
          <cell r="N1000">
            <v>18.27</v>
          </cell>
          <cell r="O1000">
            <v>18.27</v>
          </cell>
          <cell r="P1000">
            <v>19.7316</v>
          </cell>
          <cell r="Q1000">
            <v>26.09</v>
          </cell>
          <cell r="R1000">
            <v>27.405000000000001</v>
          </cell>
          <cell r="S1000">
            <v>29.5974</v>
          </cell>
          <cell r="T1000">
            <v>26.09</v>
          </cell>
          <cell r="U1000">
            <v>27.405000000000001</v>
          </cell>
          <cell r="V1000">
            <v>29.5974</v>
          </cell>
        </row>
        <row r="1001">
          <cell r="B1001" t="str">
            <v>EH</v>
          </cell>
          <cell r="C1001" t="str">
            <v>MOAT</v>
          </cell>
          <cell r="D1001">
            <v>0.03</v>
          </cell>
          <cell r="E1001" t="str">
            <v>MAIN D'OEUVRE ATELIER</v>
          </cell>
          <cell r="F1001">
            <v>75</v>
          </cell>
          <cell r="H1001" t="str">
            <v>MOAT</v>
          </cell>
          <cell r="I1001">
            <v>50</v>
          </cell>
          <cell r="J1001">
            <v>1</v>
          </cell>
          <cell r="K1001">
            <v>50</v>
          </cell>
          <cell r="L1001">
            <v>50</v>
          </cell>
          <cell r="M1001">
            <v>50</v>
          </cell>
          <cell r="N1001">
            <v>1.5</v>
          </cell>
          <cell r="O1001">
            <v>1.5</v>
          </cell>
          <cell r="P1001">
            <v>1.5</v>
          </cell>
          <cell r="Q1001">
            <v>75</v>
          </cell>
          <cell r="R1001">
            <v>75</v>
          </cell>
          <cell r="S1001">
            <v>75</v>
          </cell>
          <cell r="T1001">
            <v>2.25</v>
          </cell>
          <cell r="U1001">
            <v>2.25</v>
          </cell>
          <cell r="V1001">
            <v>2.25</v>
          </cell>
        </row>
        <row r="1002">
          <cell r="B1002" t="str">
            <v>PCLCB3EH</v>
          </cell>
          <cell r="N1002">
            <v>23.722000000000001</v>
          </cell>
          <cell r="O1002">
            <v>23.707000000000001</v>
          </cell>
          <cell r="P1002">
            <v>25.322600000000001</v>
          </cell>
          <cell r="T1002">
            <v>34.708799999999997</v>
          </cell>
          <cell r="U1002">
            <v>34.785000000000004</v>
          </cell>
          <cell r="V1002">
            <v>37.169899999999998</v>
          </cell>
        </row>
        <row r="1003">
          <cell r="B1003" t="str">
            <v>HA</v>
          </cell>
          <cell r="C1003">
            <v>8412602518</v>
          </cell>
          <cell r="D1003">
            <v>6</v>
          </cell>
          <cell r="E1003" t="str">
            <v>VIS METAUX  A2 TH M6X25</v>
          </cell>
          <cell r="F1003">
            <v>0.05</v>
          </cell>
          <cell r="H1003">
            <v>8412602518</v>
          </cell>
          <cell r="I1003">
            <v>7.04</v>
          </cell>
          <cell r="J1003">
            <v>200</v>
          </cell>
          <cell r="K1003">
            <v>3.5200000000000002E-2</v>
          </cell>
          <cell r="L1003">
            <v>3.5200000000000002E-2</v>
          </cell>
          <cell r="M1003">
            <v>3.5200000000000002E-2</v>
          </cell>
          <cell r="N1003">
            <v>0.2112</v>
          </cell>
          <cell r="O1003">
            <v>0.2112</v>
          </cell>
          <cell r="P1003">
            <v>0.2112</v>
          </cell>
          <cell r="Q1003">
            <v>0.05</v>
          </cell>
          <cell r="R1003">
            <v>5.28E-2</v>
          </cell>
          <cell r="S1003">
            <v>5.28E-2</v>
          </cell>
          <cell r="T1003">
            <v>0.30000000000000004</v>
          </cell>
          <cell r="U1003">
            <v>0.31679999999999997</v>
          </cell>
          <cell r="V1003">
            <v>0.31679999999999997</v>
          </cell>
        </row>
        <row r="1004">
          <cell r="B1004" t="str">
            <v>HA</v>
          </cell>
          <cell r="C1004">
            <v>8434000618</v>
          </cell>
          <cell r="D1004">
            <v>6</v>
          </cell>
          <cell r="E1004" t="str">
            <v>ECROU FREIN A2 M6 WAX</v>
          </cell>
          <cell r="F1004">
            <v>0.02</v>
          </cell>
          <cell r="H1004">
            <v>8434000618</v>
          </cell>
          <cell r="I1004">
            <v>8.3000000000000007</v>
          </cell>
          <cell r="J1004">
            <v>500</v>
          </cell>
          <cell r="K1004">
            <v>1.66E-2</v>
          </cell>
          <cell r="L1004">
            <v>1.66E-2</v>
          </cell>
          <cell r="M1004">
            <v>1.66E-2</v>
          </cell>
          <cell r="N1004">
            <v>9.9599999999999994E-2</v>
          </cell>
          <cell r="O1004">
            <v>9.9599999999999994E-2</v>
          </cell>
          <cell r="P1004">
            <v>9.9599999999999994E-2</v>
          </cell>
          <cell r="Q1004">
            <v>0.02</v>
          </cell>
          <cell r="R1004">
            <v>2.0750000000000001E-2</v>
          </cell>
          <cell r="S1004">
            <v>2.0750000000000001E-2</v>
          </cell>
          <cell r="T1004">
            <v>0.12</v>
          </cell>
          <cell r="U1004">
            <v>0.1245</v>
          </cell>
          <cell r="V1004">
            <v>0.1245</v>
          </cell>
        </row>
        <row r="1005">
          <cell r="B1005" t="str">
            <v>HA</v>
          </cell>
          <cell r="C1005" t="str">
            <v>RTCALE</v>
          </cell>
          <cell r="D1005">
            <v>40</v>
          </cell>
          <cell r="E1005" t="str">
            <v>CALE CAOUTCHOUC BRUT 8 X 90</v>
          </cell>
          <cell r="F1005">
            <v>0.8</v>
          </cell>
          <cell r="H1005" t="str">
            <v>RTCALE</v>
          </cell>
          <cell r="I1005">
            <v>0.52</v>
          </cell>
          <cell r="J1005">
            <v>1</v>
          </cell>
          <cell r="K1005">
            <v>0.52</v>
          </cell>
          <cell r="L1005">
            <v>0.51800000000000002</v>
          </cell>
          <cell r="M1005">
            <v>0.51800000000000002</v>
          </cell>
          <cell r="N1005">
            <v>20.8</v>
          </cell>
          <cell r="O1005">
            <v>20.72</v>
          </cell>
          <cell r="P1005">
            <v>20.72</v>
          </cell>
          <cell r="Q1005">
            <v>0.8</v>
          </cell>
          <cell r="R1005">
            <v>0.77700000000000002</v>
          </cell>
          <cell r="S1005">
            <v>0.77700000000000002</v>
          </cell>
          <cell r="T1005">
            <v>32</v>
          </cell>
          <cell r="U1005">
            <v>31.080000000000002</v>
          </cell>
          <cell r="V1005">
            <v>31.080000000000002</v>
          </cell>
        </row>
        <row r="1006">
          <cell r="B1006" t="str">
            <v>HA</v>
          </cell>
          <cell r="C1006">
            <v>8710605018</v>
          </cell>
          <cell r="D1006">
            <v>6</v>
          </cell>
          <cell r="E1006" t="str">
            <v>VIS PENTURE 6X50 T30 INOX  A2</v>
          </cell>
          <cell r="F1006">
            <v>0.3</v>
          </cell>
          <cell r="H1006">
            <v>8710605018</v>
          </cell>
          <cell r="I1006">
            <v>0.11</v>
          </cell>
          <cell r="J1006">
            <v>1</v>
          </cell>
          <cell r="K1006">
            <v>0.11</v>
          </cell>
          <cell r="L1006">
            <v>0.108</v>
          </cell>
          <cell r="M1006">
            <v>0.108</v>
          </cell>
          <cell r="N1006">
            <v>0.66</v>
          </cell>
          <cell r="O1006">
            <v>0.64800000000000002</v>
          </cell>
          <cell r="P1006">
            <v>0.64800000000000002</v>
          </cell>
          <cell r="Q1006">
            <v>0.3</v>
          </cell>
          <cell r="R1006">
            <v>0.16200000000000001</v>
          </cell>
          <cell r="S1006">
            <v>0.16200000000000001</v>
          </cell>
          <cell r="T1006">
            <v>1.7999999999999998</v>
          </cell>
          <cell r="U1006">
            <v>0.97199999999999998</v>
          </cell>
          <cell r="V1006">
            <v>0.97199999999999998</v>
          </cell>
        </row>
        <row r="1007">
          <cell r="B1007" t="str">
            <v>HA</v>
          </cell>
          <cell r="C1007">
            <v>8110608018</v>
          </cell>
          <cell r="D1007">
            <v>145</v>
          </cell>
          <cell r="E1007" t="str">
            <v>VIS CHARPENTE 6X80 INOX  A2 TORX T25</v>
          </cell>
          <cell r="F1007">
            <v>0.28199999999999997</v>
          </cell>
          <cell r="H1007">
            <v>8110608018</v>
          </cell>
          <cell r="I1007">
            <v>0.17</v>
          </cell>
          <cell r="J1007">
            <v>1</v>
          </cell>
          <cell r="K1007">
            <v>0.17</v>
          </cell>
          <cell r="L1007">
            <v>0.16700000000000001</v>
          </cell>
          <cell r="M1007">
            <v>0.16700000000000001</v>
          </cell>
          <cell r="N1007">
            <v>24.650000000000002</v>
          </cell>
          <cell r="O1007">
            <v>24.215</v>
          </cell>
          <cell r="P1007">
            <v>24.215</v>
          </cell>
          <cell r="Q1007">
            <v>0.28199999999999997</v>
          </cell>
          <cell r="R1007">
            <v>0.2505</v>
          </cell>
          <cell r="S1007">
            <v>0.2505</v>
          </cell>
          <cell r="T1007">
            <v>40.889999999999993</v>
          </cell>
          <cell r="U1007">
            <v>36.322499999999998</v>
          </cell>
          <cell r="V1007">
            <v>36.322499999999998</v>
          </cell>
        </row>
        <row r="1008">
          <cell r="B1008" t="str">
            <v>HA</v>
          </cell>
          <cell r="C1008" t="str">
            <v>VCHARP8X140</v>
          </cell>
          <cell r="D1008">
            <v>4</v>
          </cell>
          <cell r="E1008" t="str">
            <v>VIS CHARPENTE 8X140 INOX A2 TX40</v>
          </cell>
          <cell r="F1008">
            <v>0.54900000000000004</v>
          </cell>
          <cell r="H1008" t="str">
            <v>VCHARP8X140</v>
          </cell>
          <cell r="I1008">
            <v>0.37</v>
          </cell>
          <cell r="J1008">
            <v>1</v>
          </cell>
          <cell r="K1008">
            <v>0.37</v>
          </cell>
          <cell r="L1008">
            <v>0.36599999999999999</v>
          </cell>
          <cell r="M1008">
            <v>0.36599999999999999</v>
          </cell>
          <cell r="N1008">
            <v>1.48</v>
          </cell>
          <cell r="O1008">
            <v>1.464</v>
          </cell>
          <cell r="P1008">
            <v>1.464</v>
          </cell>
          <cell r="Q1008">
            <v>0.54900000000000004</v>
          </cell>
          <cell r="R1008">
            <v>0.54899999999999993</v>
          </cell>
          <cell r="S1008">
            <v>0.54899999999999993</v>
          </cell>
          <cell r="T1008">
            <v>2.1960000000000002</v>
          </cell>
          <cell r="U1008">
            <v>2.1959999999999997</v>
          </cell>
          <cell r="V1008">
            <v>2.1959999999999997</v>
          </cell>
        </row>
        <row r="1009">
          <cell r="B1009" t="str">
            <v>HA</v>
          </cell>
          <cell r="C1009" t="str">
            <v>VCHARP8X160</v>
          </cell>
          <cell r="D1009">
            <v>4</v>
          </cell>
          <cell r="E1009" t="str">
            <v>VIS CHARPENTE 8X160 INOX A2 TX 40</v>
          </cell>
          <cell r="F1009">
            <v>0.78</v>
          </cell>
          <cell r="H1009" t="str">
            <v>VCHARP8X160</v>
          </cell>
          <cell r="I1009">
            <v>1.05</v>
          </cell>
          <cell r="J1009">
            <v>1</v>
          </cell>
          <cell r="K1009">
            <v>1.05</v>
          </cell>
          <cell r="L1009">
            <v>1.0529999999999999</v>
          </cell>
          <cell r="M1009">
            <v>1.0529999999999999</v>
          </cell>
          <cell r="N1009">
            <v>4.2</v>
          </cell>
          <cell r="O1009">
            <v>4.2119999999999997</v>
          </cell>
          <cell r="P1009">
            <v>4.2119999999999997</v>
          </cell>
          <cell r="Q1009">
            <v>0.78</v>
          </cell>
          <cell r="R1009">
            <v>1.5794999999999999</v>
          </cell>
          <cell r="S1009">
            <v>1.5794999999999999</v>
          </cell>
          <cell r="T1009">
            <v>3.12</v>
          </cell>
          <cell r="U1009">
            <v>6.3179999999999996</v>
          </cell>
          <cell r="V1009">
            <v>6.3179999999999996</v>
          </cell>
        </row>
        <row r="1010">
          <cell r="B1010" t="str">
            <v>HA</v>
          </cell>
          <cell r="C1010">
            <v>8210707018</v>
          </cell>
          <cell r="D1010">
            <v>40</v>
          </cell>
          <cell r="E1010" t="str">
            <v>VIS PENTURE TORX T30 INOX A2 7X70</v>
          </cell>
          <cell r="F1010">
            <v>0.158</v>
          </cell>
          <cell r="H1010">
            <v>8210707018</v>
          </cell>
          <cell r="I1010">
            <v>0.11</v>
          </cell>
          <cell r="J1010">
            <v>1</v>
          </cell>
          <cell r="K1010">
            <v>0.11</v>
          </cell>
          <cell r="L1010">
            <v>0.1056</v>
          </cell>
          <cell r="M1010">
            <v>0.1056</v>
          </cell>
          <cell r="N1010">
            <v>4.4000000000000004</v>
          </cell>
          <cell r="O1010">
            <v>4.2240000000000002</v>
          </cell>
          <cell r="P1010">
            <v>4.2240000000000002</v>
          </cell>
          <cell r="Q1010">
            <v>0.12</v>
          </cell>
          <cell r="R1010">
            <v>0.15839999999999999</v>
          </cell>
          <cell r="S1010">
            <v>0.15839999999999999</v>
          </cell>
          <cell r="T1010">
            <v>4.8</v>
          </cell>
          <cell r="U1010">
            <v>6.3359999999999994</v>
          </cell>
          <cell r="V1010">
            <v>6.3359999999999994</v>
          </cell>
        </row>
        <row r="1011">
          <cell r="B1011" t="str">
            <v>HA</v>
          </cell>
          <cell r="C1011" t="str">
            <v>C501151800</v>
          </cell>
          <cell r="D1011">
            <v>6</v>
          </cell>
          <cell r="E1011" t="str">
            <v>BASTAINGS 50X115 (1.80 ML)</v>
          </cell>
          <cell r="F1011">
            <v>13.19</v>
          </cell>
          <cell r="H1011" t="str">
            <v>C501151800</v>
          </cell>
          <cell r="I1011">
            <v>14.87</v>
          </cell>
          <cell r="J1011">
            <v>1.8</v>
          </cell>
          <cell r="K1011">
            <v>8.2611111111111111</v>
          </cell>
          <cell r="L1011">
            <v>8.26</v>
          </cell>
          <cell r="M1011">
            <v>10.92</v>
          </cell>
          <cell r="N1011">
            <v>49.566666666666663</v>
          </cell>
          <cell r="O1011">
            <v>49.56</v>
          </cell>
          <cell r="P1011">
            <v>65.52</v>
          </cell>
          <cell r="Q1011">
            <v>13.19</v>
          </cell>
          <cell r="R1011">
            <v>12.39</v>
          </cell>
          <cell r="S1011">
            <v>16.38</v>
          </cell>
          <cell r="T1011">
            <v>79.14</v>
          </cell>
          <cell r="U1011">
            <v>74.34</v>
          </cell>
          <cell r="V1011">
            <v>98.28</v>
          </cell>
        </row>
        <row r="1012">
          <cell r="B1012" t="str">
            <v>HA</v>
          </cell>
          <cell r="C1012" t="str">
            <v>C70701800</v>
          </cell>
          <cell r="D1012">
            <v>18.89</v>
          </cell>
          <cell r="E1012" t="str">
            <v>CHEVRON 70X70 1.80 ML</v>
          </cell>
          <cell r="F1012">
            <v>11.27</v>
          </cell>
          <cell r="H1012" t="str">
            <v>C70701800</v>
          </cell>
          <cell r="I1012">
            <v>7.05</v>
          </cell>
          <cell r="J1012">
            <v>1</v>
          </cell>
          <cell r="K1012">
            <v>7.05</v>
          </cell>
          <cell r="L1012">
            <v>7.05</v>
          </cell>
          <cell r="M1012">
            <v>7.4</v>
          </cell>
          <cell r="N1012">
            <v>133.17449999999999</v>
          </cell>
          <cell r="O1012">
            <v>133.17449999999999</v>
          </cell>
          <cell r="P1012">
            <v>139.786</v>
          </cell>
          <cell r="Q1012">
            <v>11.27</v>
          </cell>
          <cell r="R1012">
            <v>8.8125</v>
          </cell>
          <cell r="S1012">
            <v>9.25</v>
          </cell>
          <cell r="T1012">
            <v>212.8903</v>
          </cell>
          <cell r="U1012">
            <v>166.46812500000001</v>
          </cell>
          <cell r="V1012">
            <v>174.73250000000002</v>
          </cell>
        </row>
        <row r="1013">
          <cell r="B1013" t="str">
            <v>HA</v>
          </cell>
          <cell r="C1013" t="str">
            <v>CE403</v>
          </cell>
          <cell r="D1013">
            <v>4</v>
          </cell>
          <cell r="E1013" t="str">
            <v>CORNIERE ALU 40/40/3 ML</v>
          </cell>
          <cell r="F1013">
            <v>7.55</v>
          </cell>
          <cell r="H1013" t="str">
            <v>CE403</v>
          </cell>
          <cell r="I1013">
            <v>3.32</v>
          </cell>
          <cell r="J1013">
            <v>6.06</v>
          </cell>
          <cell r="K1013">
            <v>0.54785478547854782</v>
          </cell>
          <cell r="L1013">
            <v>3.29</v>
          </cell>
          <cell r="M1013">
            <v>3.32</v>
          </cell>
          <cell r="N1013">
            <v>2.1914191419141913</v>
          </cell>
          <cell r="O1013">
            <v>13.16</v>
          </cell>
          <cell r="P1013">
            <v>13.28</v>
          </cell>
          <cell r="Q1013">
            <v>7.55</v>
          </cell>
          <cell r="R1013">
            <v>8.2249999999999996</v>
          </cell>
          <cell r="S1013">
            <v>8.2999999999999989</v>
          </cell>
          <cell r="T1013">
            <v>30.2</v>
          </cell>
          <cell r="U1013">
            <v>32.9</v>
          </cell>
          <cell r="V1013">
            <v>33.199999999999996</v>
          </cell>
        </row>
        <row r="1014">
          <cell r="B1014" t="str">
            <v>HA</v>
          </cell>
          <cell r="C1014" t="str">
            <v>ECOP2</v>
          </cell>
          <cell r="D1014">
            <v>2</v>
          </cell>
          <cell r="E1014" t="str">
            <v>ECOPLANC 2M</v>
          </cell>
          <cell r="F1014">
            <v>20.91</v>
          </cell>
          <cell r="H1014" t="str">
            <v>ECOP2</v>
          </cell>
          <cell r="I1014">
            <v>14.64</v>
          </cell>
          <cell r="J1014">
            <v>1</v>
          </cell>
          <cell r="K1014">
            <v>14.64</v>
          </cell>
          <cell r="L1014">
            <v>14.64</v>
          </cell>
          <cell r="M1014">
            <v>15.811200000000001</v>
          </cell>
          <cell r="N1014">
            <v>29.28</v>
          </cell>
          <cell r="O1014">
            <v>29.28</v>
          </cell>
          <cell r="P1014">
            <v>31.622400000000003</v>
          </cell>
          <cell r="Q1014">
            <v>20.91</v>
          </cell>
          <cell r="R1014">
            <v>21.96</v>
          </cell>
          <cell r="S1014">
            <v>23.716800000000003</v>
          </cell>
          <cell r="T1014">
            <v>41.82</v>
          </cell>
          <cell r="U1014">
            <v>43.92</v>
          </cell>
          <cell r="V1014">
            <v>47.433600000000006</v>
          </cell>
        </row>
        <row r="1015">
          <cell r="B1015" t="str">
            <v>HA</v>
          </cell>
          <cell r="C1015" t="str">
            <v>MOAT</v>
          </cell>
          <cell r="D1015">
            <v>10.199999999999999</v>
          </cell>
          <cell r="E1015" t="str">
            <v>MAIN D'OEUVRE ATELIER</v>
          </cell>
          <cell r="F1015">
            <v>75</v>
          </cell>
          <cell r="H1015" t="str">
            <v>MOAT</v>
          </cell>
          <cell r="I1015">
            <v>50</v>
          </cell>
          <cell r="J1015">
            <v>1</v>
          </cell>
          <cell r="K1015">
            <v>50</v>
          </cell>
          <cell r="L1015">
            <v>50</v>
          </cell>
          <cell r="M1015">
            <v>50</v>
          </cell>
          <cell r="N1015">
            <v>509.99999999999994</v>
          </cell>
          <cell r="O1015">
            <v>509.99999999999994</v>
          </cell>
          <cell r="P1015">
            <v>509.99999999999994</v>
          </cell>
          <cell r="Q1015">
            <v>75</v>
          </cell>
          <cell r="R1015">
            <v>75</v>
          </cell>
          <cell r="S1015">
            <v>75</v>
          </cell>
          <cell r="T1015">
            <v>765</v>
          </cell>
          <cell r="U1015">
            <v>765</v>
          </cell>
          <cell r="V1015">
            <v>765</v>
          </cell>
        </row>
        <row r="1016">
          <cell r="B1016" t="str">
            <v>HA</v>
          </cell>
          <cell r="C1016" t="str">
            <v>PAN2005</v>
          </cell>
          <cell r="D1016">
            <v>4</v>
          </cell>
          <cell r="E1016" t="str">
            <v>PANNEAU PVC 1000 X 2005 MM</v>
          </cell>
          <cell r="F1016">
            <v>42.95</v>
          </cell>
          <cell r="H1016" t="str">
            <v>PAN2005</v>
          </cell>
          <cell r="I1016">
            <v>31.92</v>
          </cell>
          <cell r="J1016">
            <v>1</v>
          </cell>
          <cell r="K1016">
            <v>31.92</v>
          </cell>
          <cell r="L1016">
            <v>31.922449999999998</v>
          </cell>
          <cell r="M1016">
            <v>31.922449999999998</v>
          </cell>
          <cell r="N1016">
            <v>127.68</v>
          </cell>
          <cell r="O1016">
            <v>127.68979999999999</v>
          </cell>
          <cell r="P1016">
            <v>127.68979999999999</v>
          </cell>
          <cell r="Q1016">
            <v>42.95</v>
          </cell>
          <cell r="R1016">
            <v>47.883674999999997</v>
          </cell>
          <cell r="S1016">
            <v>47.883674999999997</v>
          </cell>
          <cell r="T1016">
            <v>171.8</v>
          </cell>
          <cell r="U1016">
            <v>191.53469999999999</v>
          </cell>
          <cell r="V1016">
            <v>191.53469999999999</v>
          </cell>
        </row>
        <row r="1017">
          <cell r="B1017" t="str">
            <v>HA</v>
          </cell>
          <cell r="C1017" t="str">
            <v>PAN2025</v>
          </cell>
          <cell r="D1017">
            <v>2</v>
          </cell>
          <cell r="E1017" t="str">
            <v>PANNEAU PVC 1000 X 2025 MM</v>
          </cell>
          <cell r="F1017">
            <v>43.38</v>
          </cell>
          <cell r="H1017" t="str">
            <v>PAN2025</v>
          </cell>
          <cell r="I1017">
            <v>32.25</v>
          </cell>
          <cell r="J1017">
            <v>1</v>
          </cell>
          <cell r="K1017">
            <v>32.25</v>
          </cell>
          <cell r="L1017">
            <v>32.245800000000003</v>
          </cell>
          <cell r="M1017">
            <v>32.245800000000003</v>
          </cell>
          <cell r="N1017">
            <v>64.5</v>
          </cell>
          <cell r="O1017">
            <v>64.491600000000005</v>
          </cell>
          <cell r="P1017">
            <v>64.491600000000005</v>
          </cell>
          <cell r="Q1017">
            <v>43.38</v>
          </cell>
          <cell r="R1017">
            <v>48.368700000000004</v>
          </cell>
          <cell r="S1017">
            <v>48.368700000000004</v>
          </cell>
          <cell r="T1017">
            <v>86.76</v>
          </cell>
          <cell r="U1017">
            <v>96.737400000000008</v>
          </cell>
          <cell r="V1017">
            <v>96.737400000000008</v>
          </cell>
        </row>
        <row r="1018">
          <cell r="B1018" t="str">
            <v>HA</v>
          </cell>
          <cell r="C1018" t="str">
            <v>PAN2110</v>
          </cell>
          <cell r="D1018">
            <v>4</v>
          </cell>
          <cell r="E1018" t="str">
            <v>PANNEAU PVC 1000 X 2110 MM</v>
          </cell>
          <cell r="F1018">
            <v>45.2</v>
          </cell>
          <cell r="H1018" t="str">
            <v>PAN2110</v>
          </cell>
          <cell r="I1018">
            <v>33.590000000000003</v>
          </cell>
          <cell r="J1018">
            <v>1</v>
          </cell>
          <cell r="K1018">
            <v>33.590000000000003</v>
          </cell>
          <cell r="L1018">
            <v>33.594949999999997</v>
          </cell>
          <cell r="M1018">
            <v>33.594949999999997</v>
          </cell>
          <cell r="N1018">
            <v>134.36000000000001</v>
          </cell>
          <cell r="O1018">
            <v>134.37979999999999</v>
          </cell>
          <cell r="P1018">
            <v>134.37979999999999</v>
          </cell>
          <cell r="Q1018">
            <v>45.2</v>
          </cell>
          <cell r="R1018">
            <v>50.392424999999996</v>
          </cell>
          <cell r="S1018">
            <v>50.392424999999996</v>
          </cell>
          <cell r="T1018">
            <v>180.8</v>
          </cell>
          <cell r="U1018">
            <v>201.56969999999998</v>
          </cell>
          <cell r="V1018">
            <v>201.56969999999998</v>
          </cell>
        </row>
        <row r="1019">
          <cell r="B1019" t="str">
            <v>HA</v>
          </cell>
          <cell r="C1019" t="str">
            <v>T403</v>
          </cell>
          <cell r="D1019">
            <v>12</v>
          </cell>
          <cell r="E1019" t="str">
            <v>TE ALU 40/40/3 ML</v>
          </cell>
          <cell r="F1019">
            <v>7.95</v>
          </cell>
          <cell r="H1019" t="str">
            <v>T403</v>
          </cell>
          <cell r="I1019">
            <v>3.29</v>
          </cell>
          <cell r="J1019">
            <v>6.06</v>
          </cell>
          <cell r="K1019">
            <v>0.54290429042904298</v>
          </cell>
          <cell r="L1019">
            <v>3.29</v>
          </cell>
          <cell r="M1019">
            <v>3.29</v>
          </cell>
          <cell r="N1019">
            <v>6.5148514851485153</v>
          </cell>
          <cell r="O1019">
            <v>39.480000000000004</v>
          </cell>
          <cell r="P1019">
            <v>39.480000000000004</v>
          </cell>
          <cell r="Q1019">
            <v>7.95</v>
          </cell>
          <cell r="R1019">
            <v>8.2249999999999996</v>
          </cell>
          <cell r="S1019">
            <v>8.2249999999999996</v>
          </cell>
          <cell r="T1019">
            <v>95.4</v>
          </cell>
          <cell r="U1019">
            <v>98.699999999999989</v>
          </cell>
          <cell r="V1019">
            <v>98.699999999999989</v>
          </cell>
        </row>
        <row r="1020">
          <cell r="B1020" t="str">
            <v>PCR12EHA</v>
          </cell>
          <cell r="N1020">
            <v>1113.7682372937293</v>
          </cell>
          <cell r="O1020">
            <v>1157.0094999999999</v>
          </cell>
          <cell r="P1020">
            <v>1182.0433999999998</v>
          </cell>
          <cell r="T1020">
            <v>1749.0363</v>
          </cell>
          <cell r="U1020">
            <v>1754.8357249999999</v>
          </cell>
          <cell r="V1020">
            <v>1790.8537000000001</v>
          </cell>
        </row>
        <row r="1021">
          <cell r="B1021" t="str">
            <v>HB</v>
          </cell>
          <cell r="C1021">
            <v>8412602518</v>
          </cell>
          <cell r="D1021">
            <v>4</v>
          </cell>
          <cell r="E1021" t="str">
            <v>VIS METAUX  A2 TH M6X25</v>
          </cell>
          <cell r="F1021">
            <v>0.05</v>
          </cell>
          <cell r="H1021">
            <v>8412602518</v>
          </cell>
          <cell r="I1021">
            <v>7.04</v>
          </cell>
          <cell r="J1021">
            <v>200</v>
          </cell>
          <cell r="K1021">
            <v>3.5200000000000002E-2</v>
          </cell>
          <cell r="L1021">
            <v>3.5200000000000002E-2</v>
          </cell>
          <cell r="M1021">
            <v>3.5200000000000002E-2</v>
          </cell>
          <cell r="N1021">
            <v>0.14080000000000001</v>
          </cell>
          <cell r="O1021">
            <v>0.14080000000000001</v>
          </cell>
          <cell r="P1021">
            <v>0.14080000000000001</v>
          </cell>
          <cell r="Q1021">
            <v>0.05</v>
          </cell>
          <cell r="R1021">
            <v>5.28E-2</v>
          </cell>
          <cell r="S1021">
            <v>5.28E-2</v>
          </cell>
          <cell r="T1021">
            <v>0.2</v>
          </cell>
          <cell r="U1021">
            <v>0.2112</v>
          </cell>
          <cell r="V1021">
            <v>0.2112</v>
          </cell>
        </row>
        <row r="1022">
          <cell r="B1022" t="str">
            <v>HB</v>
          </cell>
          <cell r="C1022">
            <v>8434000618</v>
          </cell>
          <cell r="D1022">
            <v>4</v>
          </cell>
          <cell r="E1022" t="str">
            <v>ECROU FREIN A2 M6 WAX</v>
          </cell>
          <cell r="F1022">
            <v>0.02</v>
          </cell>
          <cell r="H1022">
            <v>8434000618</v>
          </cell>
          <cell r="I1022">
            <v>8.3000000000000007</v>
          </cell>
          <cell r="J1022">
            <v>500</v>
          </cell>
          <cell r="K1022">
            <v>1.66E-2</v>
          </cell>
          <cell r="L1022">
            <v>1.66E-2</v>
          </cell>
          <cell r="M1022">
            <v>1.66E-2</v>
          </cell>
          <cell r="N1022">
            <v>6.6400000000000001E-2</v>
          </cell>
          <cell r="O1022">
            <v>6.6400000000000001E-2</v>
          </cell>
          <cell r="P1022">
            <v>6.6400000000000001E-2</v>
          </cell>
          <cell r="Q1022">
            <v>0.02</v>
          </cell>
          <cell r="R1022">
            <v>2.0750000000000001E-2</v>
          </cell>
          <cell r="S1022">
            <v>2.0750000000000001E-2</v>
          </cell>
          <cell r="T1022">
            <v>0.08</v>
          </cell>
          <cell r="U1022">
            <v>8.3000000000000004E-2</v>
          </cell>
          <cell r="V1022">
            <v>8.3000000000000004E-2</v>
          </cell>
        </row>
        <row r="1023">
          <cell r="B1023" t="str">
            <v>HB</v>
          </cell>
          <cell r="C1023" t="str">
            <v>RTCALE</v>
          </cell>
          <cell r="D1023">
            <v>44</v>
          </cell>
          <cell r="E1023" t="str">
            <v>CALE CAOUTCHOUC BRUT 8 X 90</v>
          </cell>
          <cell r="F1023">
            <v>0.8</v>
          </cell>
          <cell r="H1023" t="str">
            <v>RTCALE</v>
          </cell>
          <cell r="I1023">
            <v>0.52</v>
          </cell>
          <cell r="J1023">
            <v>1</v>
          </cell>
          <cell r="K1023">
            <v>0.52</v>
          </cell>
          <cell r="L1023">
            <v>0.51800000000000002</v>
          </cell>
          <cell r="M1023">
            <v>0.51800000000000002</v>
          </cell>
          <cell r="N1023">
            <v>22.880000000000003</v>
          </cell>
          <cell r="O1023">
            <v>22.792000000000002</v>
          </cell>
          <cell r="P1023">
            <v>22.792000000000002</v>
          </cell>
          <cell r="Q1023">
            <v>0.8</v>
          </cell>
          <cell r="R1023">
            <v>0.77700000000000002</v>
          </cell>
          <cell r="S1023">
            <v>0.77700000000000002</v>
          </cell>
          <cell r="T1023">
            <v>35.200000000000003</v>
          </cell>
          <cell r="U1023">
            <v>34.188000000000002</v>
          </cell>
          <cell r="V1023">
            <v>34.188000000000002</v>
          </cell>
        </row>
        <row r="1024">
          <cell r="B1024" t="str">
            <v>HB</v>
          </cell>
          <cell r="C1024">
            <v>8710605018</v>
          </cell>
          <cell r="D1024">
            <v>4</v>
          </cell>
          <cell r="E1024" t="str">
            <v>VIS PENTURE 6X50 T30 INOX  A2</v>
          </cell>
          <cell r="F1024">
            <v>0.3</v>
          </cell>
          <cell r="H1024">
            <v>8710605018</v>
          </cell>
          <cell r="I1024">
            <v>0.11</v>
          </cell>
          <cell r="J1024">
            <v>1</v>
          </cell>
          <cell r="K1024">
            <v>0.11</v>
          </cell>
          <cell r="L1024">
            <v>0.108</v>
          </cell>
          <cell r="M1024">
            <v>0.108</v>
          </cell>
          <cell r="N1024">
            <v>0.44</v>
          </cell>
          <cell r="O1024">
            <v>0.432</v>
          </cell>
          <cell r="P1024">
            <v>0.432</v>
          </cell>
          <cell r="Q1024">
            <v>0.3</v>
          </cell>
          <cell r="R1024">
            <v>0.16200000000000001</v>
          </cell>
          <cell r="S1024">
            <v>0.16200000000000001</v>
          </cell>
          <cell r="T1024">
            <v>1.2</v>
          </cell>
          <cell r="U1024">
            <v>0.64800000000000002</v>
          </cell>
          <cell r="V1024">
            <v>0.64800000000000002</v>
          </cell>
        </row>
        <row r="1025">
          <cell r="B1025" t="str">
            <v>HB</v>
          </cell>
          <cell r="C1025">
            <v>8110608018</v>
          </cell>
          <cell r="D1025">
            <v>170</v>
          </cell>
          <cell r="E1025" t="str">
            <v>VIS CHARPENTE 6X80 INOX  A2 TORX T25</v>
          </cell>
          <cell r="F1025">
            <v>0.28199999999999997</v>
          </cell>
          <cell r="H1025">
            <v>8110608018</v>
          </cell>
          <cell r="I1025">
            <v>0.17</v>
          </cell>
          <cell r="J1025">
            <v>1</v>
          </cell>
          <cell r="K1025">
            <v>0.17</v>
          </cell>
          <cell r="L1025">
            <v>0.16700000000000001</v>
          </cell>
          <cell r="M1025">
            <v>0.16700000000000001</v>
          </cell>
          <cell r="N1025">
            <v>28.900000000000002</v>
          </cell>
          <cell r="O1025">
            <v>28.39</v>
          </cell>
          <cell r="P1025">
            <v>28.39</v>
          </cell>
          <cell r="Q1025">
            <v>0.28199999999999997</v>
          </cell>
          <cell r="R1025">
            <v>0.2505</v>
          </cell>
          <cell r="S1025">
            <v>0.2505</v>
          </cell>
          <cell r="T1025">
            <v>47.94</v>
          </cell>
          <cell r="U1025">
            <v>42.585000000000001</v>
          </cell>
          <cell r="V1025">
            <v>42.585000000000001</v>
          </cell>
        </row>
        <row r="1026">
          <cell r="B1026" t="str">
            <v>HB</v>
          </cell>
          <cell r="C1026" t="str">
            <v>VCHARP8X140</v>
          </cell>
          <cell r="D1026">
            <v>4</v>
          </cell>
          <cell r="E1026" t="str">
            <v>VIS CHARPENTE 8X140 INOX A2 TX40</v>
          </cell>
          <cell r="F1026">
            <v>0.54900000000000004</v>
          </cell>
          <cell r="H1026" t="str">
            <v>VCHARP8X140</v>
          </cell>
          <cell r="I1026">
            <v>0.37</v>
          </cell>
          <cell r="J1026">
            <v>1</v>
          </cell>
          <cell r="K1026">
            <v>0.37</v>
          </cell>
          <cell r="L1026">
            <v>0.36599999999999999</v>
          </cell>
          <cell r="M1026">
            <v>0.36599999999999999</v>
          </cell>
          <cell r="N1026">
            <v>1.48</v>
          </cell>
          <cell r="O1026">
            <v>1.464</v>
          </cell>
          <cell r="P1026">
            <v>1.464</v>
          </cell>
          <cell r="Q1026">
            <v>0.54900000000000004</v>
          </cell>
          <cell r="R1026">
            <v>0.54899999999999993</v>
          </cell>
          <cell r="S1026">
            <v>0.54899999999999993</v>
          </cell>
          <cell r="T1026">
            <v>2.1960000000000002</v>
          </cell>
          <cell r="U1026">
            <v>2.1959999999999997</v>
          </cell>
          <cell r="V1026">
            <v>2.1959999999999997</v>
          </cell>
        </row>
        <row r="1027">
          <cell r="B1027" t="str">
            <v>HB</v>
          </cell>
          <cell r="C1027" t="str">
            <v>VCHARP8X160</v>
          </cell>
          <cell r="D1027">
            <v>4</v>
          </cell>
          <cell r="E1027" t="str">
            <v>VIS CHARPENTE 8X160 INOX A2 TX 40</v>
          </cell>
          <cell r="F1027">
            <v>0.78</v>
          </cell>
          <cell r="H1027" t="str">
            <v>VCHARP8X160</v>
          </cell>
          <cell r="I1027">
            <v>1.05</v>
          </cell>
          <cell r="J1027">
            <v>1</v>
          </cell>
          <cell r="K1027">
            <v>1.05</v>
          </cell>
          <cell r="L1027">
            <v>1.0529999999999999</v>
          </cell>
          <cell r="M1027">
            <v>1.0529999999999999</v>
          </cell>
          <cell r="N1027">
            <v>4.2</v>
          </cell>
          <cell r="O1027">
            <v>4.2119999999999997</v>
          </cell>
          <cell r="P1027">
            <v>4.2119999999999997</v>
          </cell>
          <cell r="Q1027">
            <v>0.78</v>
          </cell>
          <cell r="R1027">
            <v>1.5794999999999999</v>
          </cell>
          <cell r="S1027">
            <v>1.5794999999999999</v>
          </cell>
          <cell r="T1027">
            <v>3.12</v>
          </cell>
          <cell r="U1027">
            <v>6.3179999999999996</v>
          </cell>
          <cell r="V1027">
            <v>6.3179999999999996</v>
          </cell>
        </row>
        <row r="1028">
          <cell r="B1028" t="str">
            <v>HB</v>
          </cell>
          <cell r="C1028">
            <v>8210707018</v>
          </cell>
          <cell r="D1028">
            <v>37</v>
          </cell>
          <cell r="E1028" t="str">
            <v>VIS PENTURE TORX T30 INOX A2 7X70</v>
          </cell>
          <cell r="F1028">
            <v>0.158</v>
          </cell>
          <cell r="H1028">
            <v>8210707018</v>
          </cell>
          <cell r="I1028">
            <v>0.11</v>
          </cell>
          <cell r="J1028">
            <v>1</v>
          </cell>
          <cell r="K1028">
            <v>0.11</v>
          </cell>
          <cell r="L1028">
            <v>0.1056</v>
          </cell>
          <cell r="M1028">
            <v>0.1056</v>
          </cell>
          <cell r="N1028">
            <v>4.07</v>
          </cell>
          <cell r="O1028">
            <v>3.9072</v>
          </cell>
          <cell r="P1028">
            <v>3.9072</v>
          </cell>
          <cell r="Q1028">
            <v>0.12</v>
          </cell>
          <cell r="R1028">
            <v>0.15839999999999999</v>
          </cell>
          <cell r="S1028">
            <v>0.15839999999999999</v>
          </cell>
          <cell r="T1028">
            <v>4.4399999999999995</v>
          </cell>
          <cell r="U1028">
            <v>5.8607999999999993</v>
          </cell>
          <cell r="V1028">
            <v>5.8607999999999993</v>
          </cell>
        </row>
        <row r="1029">
          <cell r="B1029" t="str">
            <v>HB</v>
          </cell>
          <cell r="C1029" t="str">
            <v>C501151800</v>
          </cell>
          <cell r="D1029">
            <v>8</v>
          </cell>
          <cell r="E1029" t="str">
            <v>BASTAINGS 50X115 (1.80 ML)</v>
          </cell>
          <cell r="F1029">
            <v>13.19</v>
          </cell>
          <cell r="H1029" t="str">
            <v>C501151800</v>
          </cell>
          <cell r="I1029">
            <v>14.87</v>
          </cell>
          <cell r="J1029">
            <v>1.8</v>
          </cell>
          <cell r="K1029">
            <v>8.2611111111111111</v>
          </cell>
          <cell r="L1029">
            <v>8.26</v>
          </cell>
          <cell r="M1029">
            <v>10.92</v>
          </cell>
          <cell r="N1029">
            <v>66.088888888888889</v>
          </cell>
          <cell r="O1029">
            <v>66.08</v>
          </cell>
          <cell r="P1029">
            <v>87.36</v>
          </cell>
          <cell r="Q1029">
            <v>13.19</v>
          </cell>
          <cell r="R1029">
            <v>12.39</v>
          </cell>
          <cell r="S1029">
            <v>16.38</v>
          </cell>
          <cell r="T1029">
            <v>105.52</v>
          </cell>
          <cell r="U1029">
            <v>99.12</v>
          </cell>
          <cell r="V1029">
            <v>131.04</v>
          </cell>
        </row>
        <row r="1030">
          <cell r="B1030" t="str">
            <v>HB</v>
          </cell>
          <cell r="C1030" t="str">
            <v>C70701800</v>
          </cell>
          <cell r="D1030">
            <v>17.22</v>
          </cell>
          <cell r="E1030" t="str">
            <v>CHEVRON 70X70 1.80 ML</v>
          </cell>
          <cell r="F1030">
            <v>11.27</v>
          </cell>
          <cell r="H1030" t="str">
            <v>C70701800</v>
          </cell>
          <cell r="I1030">
            <v>7.05</v>
          </cell>
          <cell r="J1030">
            <v>1</v>
          </cell>
          <cell r="K1030">
            <v>7.05</v>
          </cell>
          <cell r="L1030">
            <v>7.05</v>
          </cell>
          <cell r="M1030">
            <v>7.4</v>
          </cell>
          <cell r="N1030">
            <v>121.40099999999998</v>
          </cell>
          <cell r="O1030">
            <v>121.40099999999998</v>
          </cell>
          <cell r="P1030">
            <v>127.428</v>
          </cell>
          <cell r="Q1030">
            <v>11.27</v>
          </cell>
          <cell r="R1030">
            <v>8.8125</v>
          </cell>
          <cell r="S1030">
            <v>9.25</v>
          </cell>
          <cell r="T1030">
            <v>194.06939999999997</v>
          </cell>
          <cell r="U1030">
            <v>151.75125</v>
          </cell>
          <cell r="V1030">
            <v>159.285</v>
          </cell>
        </row>
        <row r="1031">
          <cell r="B1031" t="str">
            <v>HB</v>
          </cell>
          <cell r="C1031" t="str">
            <v>CE403</v>
          </cell>
          <cell r="D1031">
            <v>6</v>
          </cell>
          <cell r="E1031" t="str">
            <v>CORNIERE ALU 40/40/3 ML</v>
          </cell>
          <cell r="F1031">
            <v>7.55</v>
          </cell>
          <cell r="H1031" t="str">
            <v>CE403</v>
          </cell>
          <cell r="I1031">
            <v>3.32</v>
          </cell>
          <cell r="J1031">
            <v>6.06</v>
          </cell>
          <cell r="K1031">
            <v>0.54785478547854782</v>
          </cell>
          <cell r="L1031">
            <v>3.29</v>
          </cell>
          <cell r="M1031">
            <v>3.32</v>
          </cell>
          <cell r="N1031">
            <v>3.2871287128712869</v>
          </cell>
          <cell r="O1031">
            <v>19.740000000000002</v>
          </cell>
          <cell r="P1031">
            <v>19.919999999999998</v>
          </cell>
          <cell r="Q1031">
            <v>7.55</v>
          </cell>
          <cell r="R1031">
            <v>8.2249999999999996</v>
          </cell>
          <cell r="S1031">
            <v>8.2999999999999989</v>
          </cell>
          <cell r="T1031">
            <v>45.3</v>
          </cell>
          <cell r="U1031">
            <v>49.349999999999994</v>
          </cell>
          <cell r="V1031">
            <v>49.8</v>
          </cell>
        </row>
        <row r="1032">
          <cell r="B1032" t="str">
            <v>HB</v>
          </cell>
          <cell r="C1032" t="str">
            <v>ECOPML</v>
          </cell>
          <cell r="D1032">
            <v>3</v>
          </cell>
          <cell r="E1032" t="str">
            <v>ECOPLANC AU ML</v>
          </cell>
          <cell r="F1032">
            <v>10.98</v>
          </cell>
          <cell r="H1032" t="str">
            <v>ECOPML</v>
          </cell>
          <cell r="I1032">
            <v>7.32</v>
          </cell>
          <cell r="J1032">
            <v>1</v>
          </cell>
          <cell r="K1032">
            <v>7.32</v>
          </cell>
          <cell r="L1032">
            <v>7.32</v>
          </cell>
          <cell r="M1032">
            <v>7.9056000000000006</v>
          </cell>
          <cell r="N1032">
            <v>21.96</v>
          </cell>
          <cell r="O1032">
            <v>21.96</v>
          </cell>
          <cell r="P1032">
            <v>23.716800000000003</v>
          </cell>
          <cell r="Q1032">
            <v>10.98</v>
          </cell>
          <cell r="R1032">
            <v>10.98</v>
          </cell>
          <cell r="S1032">
            <v>11.858400000000001</v>
          </cell>
          <cell r="T1032">
            <v>32.94</v>
          </cell>
          <cell r="U1032">
            <v>32.94</v>
          </cell>
          <cell r="V1032">
            <v>35.575200000000002</v>
          </cell>
        </row>
        <row r="1033">
          <cell r="B1033" t="str">
            <v>HB</v>
          </cell>
          <cell r="C1033" t="str">
            <v>MOAT</v>
          </cell>
          <cell r="D1033">
            <v>11.06</v>
          </cell>
          <cell r="E1033" t="str">
            <v>MAIN D'OEUVRE ATELIER</v>
          </cell>
          <cell r="F1033">
            <v>75</v>
          </cell>
          <cell r="H1033" t="str">
            <v>MOAT</v>
          </cell>
          <cell r="I1033">
            <v>50</v>
          </cell>
          <cell r="J1033">
            <v>1</v>
          </cell>
          <cell r="K1033">
            <v>50</v>
          </cell>
          <cell r="L1033">
            <v>50</v>
          </cell>
          <cell r="M1033">
            <v>50</v>
          </cell>
          <cell r="N1033">
            <v>553</v>
          </cell>
          <cell r="O1033">
            <v>553</v>
          </cell>
          <cell r="P1033">
            <v>553</v>
          </cell>
          <cell r="Q1033">
            <v>75</v>
          </cell>
          <cell r="R1033">
            <v>75</v>
          </cell>
          <cell r="S1033">
            <v>75</v>
          </cell>
          <cell r="T1033">
            <v>829.5</v>
          </cell>
          <cell r="U1033">
            <v>829.5</v>
          </cell>
          <cell r="V1033">
            <v>829.5</v>
          </cell>
        </row>
        <row r="1034">
          <cell r="B1034" t="str">
            <v>HB</v>
          </cell>
          <cell r="C1034" t="str">
            <v>PAN1515</v>
          </cell>
          <cell r="D1034">
            <v>4</v>
          </cell>
          <cell r="E1034" t="str">
            <v>PANNEAU PVC 1000 X 1515 MM</v>
          </cell>
          <cell r="F1034">
            <v>32.450000000000003</v>
          </cell>
          <cell r="H1034" t="str">
            <v>PAN1515</v>
          </cell>
          <cell r="I1034">
            <v>24.12</v>
          </cell>
          <cell r="J1034">
            <v>1</v>
          </cell>
          <cell r="K1034">
            <v>24.12</v>
          </cell>
          <cell r="L1034">
            <v>24.117449999999998</v>
          </cell>
          <cell r="M1034">
            <v>24.117449999999998</v>
          </cell>
          <cell r="N1034">
            <v>96.48</v>
          </cell>
          <cell r="O1034">
            <v>96.469799999999992</v>
          </cell>
          <cell r="P1034">
            <v>96.469799999999992</v>
          </cell>
          <cell r="Q1034">
            <v>32.450000000000003</v>
          </cell>
          <cell r="R1034">
            <v>36.176175000000001</v>
          </cell>
          <cell r="S1034">
            <v>36.176175000000001</v>
          </cell>
          <cell r="T1034">
            <v>129.80000000000001</v>
          </cell>
          <cell r="U1034">
            <v>144.7047</v>
          </cell>
          <cell r="V1034">
            <v>144.7047</v>
          </cell>
        </row>
        <row r="1035">
          <cell r="B1035" t="str">
            <v>HB</v>
          </cell>
          <cell r="C1035" t="str">
            <v>PAN2005</v>
          </cell>
          <cell r="D1035">
            <v>4</v>
          </cell>
          <cell r="E1035" t="str">
            <v>PANNEAU PVC 1000 X 2005 MM</v>
          </cell>
          <cell r="F1035">
            <v>42.95</v>
          </cell>
          <cell r="H1035" t="str">
            <v>PAN2005</v>
          </cell>
          <cell r="I1035">
            <v>31.92</v>
          </cell>
          <cell r="J1035">
            <v>1</v>
          </cell>
          <cell r="K1035">
            <v>31.92</v>
          </cell>
          <cell r="L1035">
            <v>31.922449999999998</v>
          </cell>
          <cell r="M1035">
            <v>31.922449999999998</v>
          </cell>
          <cell r="N1035">
            <v>127.68</v>
          </cell>
          <cell r="O1035">
            <v>127.68979999999999</v>
          </cell>
          <cell r="P1035">
            <v>127.68979999999999</v>
          </cell>
          <cell r="Q1035">
            <v>42.95</v>
          </cell>
          <cell r="R1035">
            <v>47.883674999999997</v>
          </cell>
          <cell r="S1035">
            <v>47.883674999999997</v>
          </cell>
          <cell r="T1035">
            <v>171.8</v>
          </cell>
          <cell r="U1035">
            <v>191.53469999999999</v>
          </cell>
          <cell r="V1035">
            <v>191.53469999999999</v>
          </cell>
        </row>
        <row r="1036">
          <cell r="B1036" t="str">
            <v>HB</v>
          </cell>
          <cell r="C1036" t="str">
            <v>PAN2110</v>
          </cell>
          <cell r="D1036">
            <v>4</v>
          </cell>
          <cell r="E1036" t="str">
            <v>PANNEAU PVC 1000 X 2110 MM</v>
          </cell>
          <cell r="F1036">
            <v>45.2</v>
          </cell>
          <cell r="H1036" t="str">
            <v>PAN2110</v>
          </cell>
          <cell r="I1036">
            <v>33.590000000000003</v>
          </cell>
          <cell r="J1036">
            <v>1</v>
          </cell>
          <cell r="K1036">
            <v>33.590000000000003</v>
          </cell>
          <cell r="L1036">
            <v>33.594949999999997</v>
          </cell>
          <cell r="M1036">
            <v>33.594949999999997</v>
          </cell>
          <cell r="N1036">
            <v>134.36000000000001</v>
          </cell>
          <cell r="O1036">
            <v>134.37979999999999</v>
          </cell>
          <cell r="P1036">
            <v>134.37979999999999</v>
          </cell>
          <cell r="Q1036">
            <v>45.2</v>
          </cell>
          <cell r="R1036">
            <v>50.392424999999996</v>
          </cell>
          <cell r="S1036">
            <v>50.392424999999996</v>
          </cell>
          <cell r="T1036">
            <v>180.8</v>
          </cell>
          <cell r="U1036">
            <v>201.56969999999998</v>
          </cell>
          <cell r="V1036">
            <v>201.56969999999998</v>
          </cell>
        </row>
        <row r="1037">
          <cell r="B1037" t="str">
            <v>HB</v>
          </cell>
          <cell r="C1037" t="str">
            <v>T403</v>
          </cell>
          <cell r="D1037">
            <v>16</v>
          </cell>
          <cell r="E1037" t="str">
            <v>TE ALU 40/40/3 ML</v>
          </cell>
          <cell r="F1037">
            <v>7.95</v>
          </cell>
          <cell r="H1037" t="str">
            <v>T403</v>
          </cell>
          <cell r="I1037">
            <v>3.29</v>
          </cell>
          <cell r="J1037">
            <v>6.06</v>
          </cell>
          <cell r="K1037">
            <v>0.54290429042904298</v>
          </cell>
          <cell r="L1037">
            <v>3.29</v>
          </cell>
          <cell r="M1037">
            <v>3.29</v>
          </cell>
          <cell r="N1037">
            <v>8.6864686468646877</v>
          </cell>
          <cell r="O1037">
            <v>52.64</v>
          </cell>
          <cell r="P1037">
            <v>52.64</v>
          </cell>
          <cell r="Q1037">
            <v>7.95</v>
          </cell>
          <cell r="R1037">
            <v>8.2249999999999996</v>
          </cell>
          <cell r="S1037">
            <v>8.2249999999999996</v>
          </cell>
          <cell r="T1037">
            <v>127.2</v>
          </cell>
          <cell r="U1037">
            <v>131.6</v>
          </cell>
          <cell r="V1037">
            <v>131.6</v>
          </cell>
        </row>
        <row r="1038">
          <cell r="B1038" t="str">
            <v>PCR12EHB</v>
          </cell>
          <cell r="N1038">
            <v>1195.1206862486251</v>
          </cell>
          <cell r="O1038">
            <v>1254.7647999999999</v>
          </cell>
          <cell r="P1038">
            <v>1284.0086000000001</v>
          </cell>
          <cell r="T1038">
            <v>1911.3054</v>
          </cell>
          <cell r="U1038">
            <v>1924.1603499999999</v>
          </cell>
          <cell r="V1038">
            <v>1966.6992999999998</v>
          </cell>
        </row>
        <row r="1039">
          <cell r="B1039" t="str">
            <v>HB</v>
          </cell>
          <cell r="C1039">
            <v>8412602518</v>
          </cell>
          <cell r="D1039">
            <v>6</v>
          </cell>
          <cell r="E1039" t="str">
            <v>VIS METAUX  A2 TH M6X25</v>
          </cell>
          <cell r="F1039">
            <v>0.05</v>
          </cell>
          <cell r="H1039">
            <v>8412602518</v>
          </cell>
          <cell r="I1039">
            <v>7.04</v>
          </cell>
          <cell r="J1039">
            <v>200</v>
          </cell>
          <cell r="K1039">
            <v>3.5200000000000002E-2</v>
          </cell>
          <cell r="L1039">
            <v>3.5200000000000002E-2</v>
          </cell>
          <cell r="M1039">
            <v>3.5200000000000002E-2</v>
          </cell>
          <cell r="N1039">
            <v>0.2112</v>
          </cell>
          <cell r="O1039">
            <v>0.2112</v>
          </cell>
          <cell r="P1039">
            <v>0.2112</v>
          </cell>
          <cell r="Q1039">
            <v>0.05</v>
          </cell>
          <cell r="R1039">
            <v>5.28E-2</v>
          </cell>
          <cell r="S1039">
            <v>5.28E-2</v>
          </cell>
          <cell r="T1039">
            <v>0.30000000000000004</v>
          </cell>
          <cell r="U1039">
            <v>0.31679999999999997</v>
          </cell>
          <cell r="V1039">
            <v>0.31679999999999997</v>
          </cell>
        </row>
        <row r="1040">
          <cell r="B1040" t="str">
            <v>HB</v>
          </cell>
          <cell r="C1040">
            <v>8434000618</v>
          </cell>
          <cell r="D1040">
            <v>6</v>
          </cell>
          <cell r="E1040" t="str">
            <v>ECROU FREIN A2 M6 WAX</v>
          </cell>
          <cell r="F1040">
            <v>0.02</v>
          </cell>
          <cell r="H1040">
            <v>8434000618</v>
          </cell>
          <cell r="I1040">
            <v>8.3000000000000007</v>
          </cell>
          <cell r="J1040">
            <v>500</v>
          </cell>
          <cell r="K1040">
            <v>1.66E-2</v>
          </cell>
          <cell r="L1040">
            <v>1.66E-2</v>
          </cell>
          <cell r="M1040">
            <v>1.66E-2</v>
          </cell>
          <cell r="N1040">
            <v>9.9599999999999994E-2</v>
          </cell>
          <cell r="O1040">
            <v>9.9599999999999994E-2</v>
          </cell>
          <cell r="P1040">
            <v>9.9599999999999994E-2</v>
          </cell>
          <cell r="Q1040">
            <v>0.02</v>
          </cell>
          <cell r="R1040">
            <v>2.0750000000000001E-2</v>
          </cell>
          <cell r="S1040">
            <v>2.0750000000000001E-2</v>
          </cell>
          <cell r="T1040">
            <v>0.12</v>
          </cell>
          <cell r="U1040">
            <v>0.1245</v>
          </cell>
          <cell r="V1040">
            <v>0.1245</v>
          </cell>
        </row>
        <row r="1041">
          <cell r="B1041" t="str">
            <v>HB</v>
          </cell>
          <cell r="C1041" t="str">
            <v>RTCALE</v>
          </cell>
          <cell r="D1041">
            <v>44</v>
          </cell>
          <cell r="E1041" t="str">
            <v>CALE CAOUTCHOUC BRUT 8 X 90</v>
          </cell>
          <cell r="F1041">
            <v>0.8</v>
          </cell>
          <cell r="H1041" t="str">
            <v>RTCALE</v>
          </cell>
          <cell r="I1041">
            <v>0.52</v>
          </cell>
          <cell r="J1041">
            <v>1</v>
          </cell>
          <cell r="K1041">
            <v>0.52</v>
          </cell>
          <cell r="L1041">
            <v>0.51800000000000002</v>
          </cell>
          <cell r="M1041">
            <v>0.51800000000000002</v>
          </cell>
          <cell r="N1041">
            <v>22.880000000000003</v>
          </cell>
          <cell r="O1041">
            <v>22.792000000000002</v>
          </cell>
          <cell r="P1041">
            <v>22.792000000000002</v>
          </cell>
          <cell r="Q1041">
            <v>0.8</v>
          </cell>
          <cell r="R1041">
            <v>0.77700000000000002</v>
          </cell>
          <cell r="S1041">
            <v>0.77700000000000002</v>
          </cell>
          <cell r="T1041">
            <v>35.200000000000003</v>
          </cell>
          <cell r="U1041">
            <v>34.188000000000002</v>
          </cell>
          <cell r="V1041">
            <v>34.188000000000002</v>
          </cell>
        </row>
        <row r="1042">
          <cell r="B1042" t="str">
            <v>HB</v>
          </cell>
          <cell r="C1042">
            <v>8710605018</v>
          </cell>
          <cell r="D1042">
            <v>6</v>
          </cell>
          <cell r="E1042" t="str">
            <v>VIS PENTURE 6X50 T30 INOX  A2</v>
          </cell>
          <cell r="F1042">
            <v>0.3</v>
          </cell>
          <cell r="H1042">
            <v>8710605018</v>
          </cell>
          <cell r="I1042">
            <v>0.11</v>
          </cell>
          <cell r="J1042">
            <v>1</v>
          </cell>
          <cell r="K1042">
            <v>0.11</v>
          </cell>
          <cell r="L1042">
            <v>0.108</v>
          </cell>
          <cell r="M1042">
            <v>0.108</v>
          </cell>
          <cell r="N1042">
            <v>0.66</v>
          </cell>
          <cell r="O1042">
            <v>0.64800000000000002</v>
          </cell>
          <cell r="P1042">
            <v>0.64800000000000002</v>
          </cell>
          <cell r="Q1042">
            <v>0.3</v>
          </cell>
          <cell r="R1042">
            <v>0.16200000000000001</v>
          </cell>
          <cell r="S1042">
            <v>0.16200000000000001</v>
          </cell>
          <cell r="T1042">
            <v>1.7999999999999998</v>
          </cell>
          <cell r="U1042">
            <v>0.97199999999999998</v>
          </cell>
          <cell r="V1042">
            <v>0.97199999999999998</v>
          </cell>
        </row>
        <row r="1043">
          <cell r="B1043" t="str">
            <v>HB</v>
          </cell>
          <cell r="C1043">
            <v>8110608018</v>
          </cell>
          <cell r="D1043">
            <v>150</v>
          </cell>
          <cell r="E1043" t="str">
            <v>VIS CHARPENTE 6X80 INOX  A2 TORX T25</v>
          </cell>
          <cell r="F1043">
            <v>0.28199999999999997</v>
          </cell>
          <cell r="H1043">
            <v>8110608018</v>
          </cell>
          <cell r="I1043">
            <v>0.17</v>
          </cell>
          <cell r="J1043">
            <v>1</v>
          </cell>
          <cell r="K1043">
            <v>0.17</v>
          </cell>
          <cell r="L1043">
            <v>0.16700000000000001</v>
          </cell>
          <cell r="M1043">
            <v>0.16700000000000001</v>
          </cell>
          <cell r="N1043">
            <v>25.500000000000004</v>
          </cell>
          <cell r="O1043">
            <v>25.05</v>
          </cell>
          <cell r="P1043">
            <v>25.05</v>
          </cell>
          <cell r="Q1043">
            <v>0.28199999999999997</v>
          </cell>
          <cell r="R1043">
            <v>0.2505</v>
          </cell>
          <cell r="S1043">
            <v>0.2505</v>
          </cell>
          <cell r="T1043">
            <v>42.3</v>
          </cell>
          <cell r="U1043">
            <v>37.575000000000003</v>
          </cell>
          <cell r="V1043">
            <v>37.575000000000003</v>
          </cell>
        </row>
        <row r="1044">
          <cell r="B1044" t="str">
            <v>HB</v>
          </cell>
          <cell r="C1044" t="str">
            <v>VCHARP8X140</v>
          </cell>
          <cell r="D1044">
            <v>4</v>
          </cell>
          <cell r="E1044" t="str">
            <v>VIS CHARPENTE 8X140 INOX A2 TX40</v>
          </cell>
          <cell r="F1044">
            <v>0.54900000000000004</v>
          </cell>
          <cell r="H1044" t="str">
            <v>VCHARP8X140</v>
          </cell>
          <cell r="I1044">
            <v>0.37</v>
          </cell>
          <cell r="J1044">
            <v>1</v>
          </cell>
          <cell r="K1044">
            <v>0.37</v>
          </cell>
          <cell r="L1044">
            <v>0.36599999999999999</v>
          </cell>
          <cell r="M1044">
            <v>0.36599999999999999</v>
          </cell>
          <cell r="N1044">
            <v>1.48</v>
          </cell>
          <cell r="O1044">
            <v>1.464</v>
          </cell>
          <cell r="P1044">
            <v>1.464</v>
          </cell>
          <cell r="Q1044">
            <v>0.54900000000000004</v>
          </cell>
          <cell r="R1044">
            <v>0.54899999999999993</v>
          </cell>
          <cell r="S1044">
            <v>0.54899999999999993</v>
          </cell>
          <cell r="T1044">
            <v>2.1960000000000002</v>
          </cell>
          <cell r="U1044">
            <v>2.1959999999999997</v>
          </cell>
          <cell r="V1044">
            <v>2.1959999999999997</v>
          </cell>
        </row>
        <row r="1045">
          <cell r="B1045" t="str">
            <v>HB</v>
          </cell>
          <cell r="C1045" t="str">
            <v>VCHARP8X160</v>
          </cell>
          <cell r="D1045">
            <v>4</v>
          </cell>
          <cell r="E1045" t="str">
            <v>VIS CHARPENTE 8X160 INOX A2 TX 40</v>
          </cell>
          <cell r="F1045">
            <v>0.78</v>
          </cell>
          <cell r="H1045" t="str">
            <v>VCHARP8X160</v>
          </cell>
          <cell r="I1045">
            <v>1.05</v>
          </cell>
          <cell r="J1045">
            <v>1</v>
          </cell>
          <cell r="K1045">
            <v>1.05</v>
          </cell>
          <cell r="L1045">
            <v>1.0529999999999999</v>
          </cell>
          <cell r="M1045">
            <v>1.0529999999999999</v>
          </cell>
          <cell r="N1045">
            <v>4.2</v>
          </cell>
          <cell r="O1045">
            <v>4.2119999999999997</v>
          </cell>
          <cell r="P1045">
            <v>4.2119999999999997</v>
          </cell>
          <cell r="Q1045">
            <v>0.78</v>
          </cell>
          <cell r="R1045">
            <v>1.5794999999999999</v>
          </cell>
          <cell r="S1045">
            <v>1.5794999999999999</v>
          </cell>
          <cell r="T1045">
            <v>3.12</v>
          </cell>
          <cell r="U1045">
            <v>6.3179999999999996</v>
          </cell>
          <cell r="V1045">
            <v>6.3179999999999996</v>
          </cell>
        </row>
        <row r="1046">
          <cell r="B1046" t="str">
            <v>HB</v>
          </cell>
          <cell r="C1046">
            <v>8210707018</v>
          </cell>
          <cell r="D1046">
            <v>45</v>
          </cell>
          <cell r="E1046" t="str">
            <v>VIS PENTURE TORX T30 INOX A2 7X70</v>
          </cell>
          <cell r="F1046">
            <v>0.158</v>
          </cell>
          <cell r="H1046">
            <v>8210707018</v>
          </cell>
          <cell r="I1046">
            <v>0.11</v>
          </cell>
          <cell r="J1046">
            <v>1</v>
          </cell>
          <cell r="K1046">
            <v>0.11</v>
          </cell>
          <cell r="L1046">
            <v>0.1056</v>
          </cell>
          <cell r="M1046">
            <v>0.1056</v>
          </cell>
          <cell r="N1046">
            <v>4.95</v>
          </cell>
          <cell r="O1046">
            <v>4.7519999999999998</v>
          </cell>
          <cell r="P1046">
            <v>4.7519999999999998</v>
          </cell>
          <cell r="Q1046">
            <v>0.12</v>
          </cell>
          <cell r="R1046">
            <v>0.15839999999999999</v>
          </cell>
          <cell r="S1046">
            <v>0.15839999999999999</v>
          </cell>
          <cell r="T1046">
            <v>5.3999999999999995</v>
          </cell>
          <cell r="U1046">
            <v>7.1279999999999992</v>
          </cell>
          <cell r="V1046">
            <v>7.1279999999999992</v>
          </cell>
        </row>
        <row r="1047">
          <cell r="B1047" t="str">
            <v>HB</v>
          </cell>
          <cell r="C1047" t="str">
            <v>C501151800</v>
          </cell>
          <cell r="D1047">
            <v>6</v>
          </cell>
          <cell r="E1047" t="str">
            <v>BASTAINGS 50X115 (1.80 ML)</v>
          </cell>
          <cell r="F1047">
            <v>13.19</v>
          </cell>
          <cell r="H1047" t="str">
            <v>C501151800</v>
          </cell>
          <cell r="I1047">
            <v>14.87</v>
          </cell>
          <cell r="J1047">
            <v>1.8</v>
          </cell>
          <cell r="K1047">
            <v>8.2611111111111111</v>
          </cell>
          <cell r="L1047">
            <v>8.26</v>
          </cell>
          <cell r="M1047">
            <v>10.92</v>
          </cell>
          <cell r="N1047">
            <v>49.566666666666663</v>
          </cell>
          <cell r="O1047">
            <v>49.56</v>
          </cell>
          <cell r="P1047">
            <v>65.52</v>
          </cell>
          <cell r="Q1047">
            <v>13.19</v>
          </cell>
          <cell r="R1047">
            <v>12.39</v>
          </cell>
          <cell r="S1047">
            <v>16.38</v>
          </cell>
          <cell r="T1047">
            <v>79.14</v>
          </cell>
          <cell r="U1047">
            <v>74.34</v>
          </cell>
          <cell r="V1047">
            <v>98.28</v>
          </cell>
        </row>
        <row r="1048">
          <cell r="B1048" t="str">
            <v>HB</v>
          </cell>
          <cell r="C1048" t="str">
            <v>C70701800</v>
          </cell>
          <cell r="D1048">
            <v>20</v>
          </cell>
          <cell r="E1048" t="str">
            <v>CHEVRON 70X70 1.80 ML</v>
          </cell>
          <cell r="F1048">
            <v>11.27</v>
          </cell>
          <cell r="H1048" t="str">
            <v>C70701800</v>
          </cell>
          <cell r="I1048">
            <v>7.05</v>
          </cell>
          <cell r="J1048">
            <v>1</v>
          </cell>
          <cell r="K1048">
            <v>7.05</v>
          </cell>
          <cell r="L1048">
            <v>7.05</v>
          </cell>
          <cell r="M1048">
            <v>7.4</v>
          </cell>
          <cell r="N1048">
            <v>141</v>
          </cell>
          <cell r="O1048">
            <v>141</v>
          </cell>
          <cell r="P1048">
            <v>148</v>
          </cell>
          <cell r="Q1048">
            <v>11.27</v>
          </cell>
          <cell r="R1048">
            <v>8.8125</v>
          </cell>
          <cell r="S1048">
            <v>9.25</v>
          </cell>
          <cell r="T1048">
            <v>225.39999999999998</v>
          </cell>
          <cell r="U1048">
            <v>176.25</v>
          </cell>
          <cell r="V1048">
            <v>185</v>
          </cell>
        </row>
        <row r="1049">
          <cell r="B1049" t="str">
            <v>HB</v>
          </cell>
          <cell r="C1049" t="str">
            <v>CE403</v>
          </cell>
          <cell r="D1049">
            <v>7</v>
          </cell>
          <cell r="E1049" t="str">
            <v>CORNIERE ALU 40/40/3 ML</v>
          </cell>
          <cell r="F1049">
            <v>7.55</v>
          </cell>
          <cell r="H1049" t="str">
            <v>CE403</v>
          </cell>
          <cell r="I1049">
            <v>3.32</v>
          </cell>
          <cell r="J1049">
            <v>6.06</v>
          </cell>
          <cell r="K1049">
            <v>0.54785478547854782</v>
          </cell>
          <cell r="L1049">
            <v>3.29</v>
          </cell>
          <cell r="M1049">
            <v>3.32</v>
          </cell>
          <cell r="N1049">
            <v>3.8349834983498345</v>
          </cell>
          <cell r="O1049">
            <v>23.03</v>
          </cell>
          <cell r="P1049">
            <v>23.24</v>
          </cell>
          <cell r="Q1049">
            <v>7.55</v>
          </cell>
          <cell r="R1049">
            <v>8.2249999999999996</v>
          </cell>
          <cell r="S1049">
            <v>8.2999999999999989</v>
          </cell>
          <cell r="T1049">
            <v>52.85</v>
          </cell>
          <cell r="U1049">
            <v>57.574999999999996</v>
          </cell>
          <cell r="V1049">
            <v>58.099999999999994</v>
          </cell>
        </row>
        <row r="1050">
          <cell r="B1050" t="str">
            <v>HB</v>
          </cell>
          <cell r="C1050" t="str">
            <v>ECOP2</v>
          </cell>
          <cell r="D1050">
            <v>2</v>
          </cell>
          <cell r="E1050" t="str">
            <v>ECOPLANC 2M</v>
          </cell>
          <cell r="F1050">
            <v>20.91</v>
          </cell>
          <cell r="H1050" t="str">
            <v>ECOP2</v>
          </cell>
          <cell r="I1050">
            <v>14.64</v>
          </cell>
          <cell r="J1050">
            <v>1</v>
          </cell>
          <cell r="K1050">
            <v>14.64</v>
          </cell>
          <cell r="L1050">
            <v>14.64</v>
          </cell>
          <cell r="M1050">
            <v>15.811200000000001</v>
          </cell>
          <cell r="N1050">
            <v>29.28</v>
          </cell>
          <cell r="O1050">
            <v>29.28</v>
          </cell>
          <cell r="P1050">
            <v>31.622400000000003</v>
          </cell>
          <cell r="Q1050">
            <v>20.91</v>
          </cell>
          <cell r="R1050">
            <v>21.96</v>
          </cell>
          <cell r="S1050">
            <v>23.716800000000003</v>
          </cell>
          <cell r="T1050">
            <v>41.82</v>
          </cell>
          <cell r="U1050">
            <v>43.92</v>
          </cell>
          <cell r="V1050">
            <v>47.433600000000006</v>
          </cell>
        </row>
        <row r="1051">
          <cell r="B1051" t="str">
            <v>HB</v>
          </cell>
          <cell r="C1051" t="str">
            <v>MOAT</v>
          </cell>
          <cell r="D1051">
            <v>9.41</v>
          </cell>
          <cell r="E1051" t="str">
            <v>MAIN D'OEUVRE ATELIER</v>
          </cell>
          <cell r="F1051">
            <v>75</v>
          </cell>
          <cell r="H1051" t="str">
            <v>MOAT</v>
          </cell>
          <cell r="I1051">
            <v>50</v>
          </cell>
          <cell r="J1051">
            <v>1</v>
          </cell>
          <cell r="K1051">
            <v>50</v>
          </cell>
          <cell r="L1051">
            <v>50</v>
          </cell>
          <cell r="M1051">
            <v>50</v>
          </cell>
          <cell r="N1051">
            <v>470.5</v>
          </cell>
          <cell r="O1051">
            <v>470.5</v>
          </cell>
          <cell r="P1051">
            <v>470.5</v>
          </cell>
          <cell r="Q1051">
            <v>75</v>
          </cell>
          <cell r="R1051">
            <v>75</v>
          </cell>
          <cell r="S1051">
            <v>75</v>
          </cell>
          <cell r="T1051">
            <v>705.75</v>
          </cell>
          <cell r="U1051">
            <v>705.75</v>
          </cell>
          <cell r="V1051">
            <v>705.75</v>
          </cell>
        </row>
        <row r="1052">
          <cell r="B1052" t="str">
            <v>HB</v>
          </cell>
          <cell r="C1052" t="str">
            <v>PAN2005</v>
          </cell>
          <cell r="D1052">
            <v>2</v>
          </cell>
          <cell r="E1052" t="str">
            <v>PANNEAU PVC 1000 X 2005 MM</v>
          </cell>
          <cell r="F1052">
            <v>42.95</v>
          </cell>
          <cell r="H1052" t="str">
            <v>PAN2005</v>
          </cell>
          <cell r="I1052">
            <v>31.92</v>
          </cell>
          <cell r="J1052">
            <v>1</v>
          </cell>
          <cell r="K1052">
            <v>31.92</v>
          </cell>
          <cell r="L1052">
            <v>31.922449999999998</v>
          </cell>
          <cell r="M1052">
            <v>31.922449999999998</v>
          </cell>
          <cell r="N1052">
            <v>63.84</v>
          </cell>
          <cell r="O1052">
            <v>63.844899999999996</v>
          </cell>
          <cell r="P1052">
            <v>63.844899999999996</v>
          </cell>
          <cell r="Q1052">
            <v>42.95</v>
          </cell>
          <cell r="R1052">
            <v>47.883674999999997</v>
          </cell>
          <cell r="S1052">
            <v>47.883674999999997</v>
          </cell>
          <cell r="T1052">
            <v>85.9</v>
          </cell>
          <cell r="U1052">
            <v>95.767349999999993</v>
          </cell>
          <cell r="V1052">
            <v>95.767349999999993</v>
          </cell>
        </row>
        <row r="1053">
          <cell r="B1053" t="str">
            <v>HB</v>
          </cell>
          <cell r="C1053" t="str">
            <v>PAN2025</v>
          </cell>
          <cell r="D1053">
            <v>4</v>
          </cell>
          <cell r="E1053" t="str">
            <v>PANNEAU PVC 1000 X 2025 MM</v>
          </cell>
          <cell r="F1053">
            <v>43.38</v>
          </cell>
          <cell r="H1053" t="str">
            <v>PAN2025</v>
          </cell>
          <cell r="I1053">
            <v>32.25</v>
          </cell>
          <cell r="J1053">
            <v>1</v>
          </cell>
          <cell r="K1053">
            <v>32.25</v>
          </cell>
          <cell r="L1053">
            <v>32.245800000000003</v>
          </cell>
          <cell r="M1053">
            <v>32.245800000000003</v>
          </cell>
          <cell r="N1053">
            <v>129</v>
          </cell>
          <cell r="O1053">
            <v>128.98320000000001</v>
          </cell>
          <cell r="P1053">
            <v>128.98320000000001</v>
          </cell>
          <cell r="Q1053">
            <v>43.38</v>
          </cell>
          <cell r="R1053">
            <v>48.368700000000004</v>
          </cell>
          <cell r="S1053">
            <v>48.368700000000004</v>
          </cell>
          <cell r="T1053">
            <v>173.52</v>
          </cell>
          <cell r="U1053">
            <v>193.47480000000002</v>
          </cell>
          <cell r="V1053">
            <v>193.47480000000002</v>
          </cell>
        </row>
        <row r="1054">
          <cell r="B1054" t="str">
            <v>HB</v>
          </cell>
          <cell r="C1054" t="str">
            <v>PAN2220</v>
          </cell>
          <cell r="D1054">
            <v>2</v>
          </cell>
          <cell r="E1054" t="str">
            <v>PANNEAU PVC 1000 X 2220 MM</v>
          </cell>
          <cell r="F1054">
            <v>47.55</v>
          </cell>
          <cell r="H1054" t="str">
            <v>PAN2220</v>
          </cell>
          <cell r="I1054">
            <v>35.35</v>
          </cell>
          <cell r="J1054">
            <v>1</v>
          </cell>
          <cell r="K1054">
            <v>35.35</v>
          </cell>
          <cell r="L1054">
            <v>35.345500000000001</v>
          </cell>
          <cell r="M1054">
            <v>35.345500000000001</v>
          </cell>
          <cell r="N1054">
            <v>70.7</v>
          </cell>
          <cell r="O1054">
            <v>70.691000000000003</v>
          </cell>
          <cell r="P1054">
            <v>70.691000000000003</v>
          </cell>
          <cell r="Q1054">
            <v>47.55</v>
          </cell>
          <cell r="R1054">
            <v>53.018250000000002</v>
          </cell>
          <cell r="S1054">
            <v>53.018250000000002</v>
          </cell>
          <cell r="T1054">
            <v>95.1</v>
          </cell>
          <cell r="U1054">
            <v>106.0365</v>
          </cell>
          <cell r="V1054">
            <v>106.0365</v>
          </cell>
        </row>
        <row r="1055">
          <cell r="B1055" t="str">
            <v>HB</v>
          </cell>
          <cell r="C1055" t="str">
            <v>PAN2505</v>
          </cell>
          <cell r="D1055">
            <v>4</v>
          </cell>
          <cell r="E1055" t="str">
            <v>PANNEAU PVC 1000 X 2505 MM</v>
          </cell>
          <cell r="F1055">
            <v>53.66</v>
          </cell>
          <cell r="H1055" t="str">
            <v>PAN2505</v>
          </cell>
          <cell r="I1055">
            <v>39.880000000000003</v>
          </cell>
          <cell r="J1055">
            <v>1</v>
          </cell>
          <cell r="K1055">
            <v>39.880000000000003</v>
          </cell>
          <cell r="L1055">
            <v>39.883550000000007</v>
          </cell>
          <cell r="M1055">
            <v>39.883550000000007</v>
          </cell>
          <cell r="N1055">
            <v>159.52000000000001</v>
          </cell>
          <cell r="O1055">
            <v>159.53420000000003</v>
          </cell>
          <cell r="P1055">
            <v>159.53420000000003</v>
          </cell>
          <cell r="Q1055">
            <v>53.66</v>
          </cell>
          <cell r="R1055">
            <v>59.825325000000007</v>
          </cell>
          <cell r="S1055">
            <v>59.825325000000007</v>
          </cell>
          <cell r="T1055">
            <v>214.64</v>
          </cell>
          <cell r="U1055">
            <v>239.30130000000003</v>
          </cell>
          <cell r="V1055">
            <v>239.30130000000003</v>
          </cell>
        </row>
        <row r="1056">
          <cell r="B1056" t="str">
            <v>HB</v>
          </cell>
          <cell r="C1056" t="str">
            <v>T403</v>
          </cell>
          <cell r="D1056">
            <v>14</v>
          </cell>
          <cell r="E1056" t="str">
            <v>TE ALU 40/40/3 ML</v>
          </cell>
          <cell r="F1056">
            <v>7.95</v>
          </cell>
          <cell r="H1056" t="str">
            <v>T403</v>
          </cell>
          <cell r="I1056">
            <v>3.29</v>
          </cell>
          <cell r="J1056">
            <v>6.06</v>
          </cell>
          <cell r="K1056">
            <v>0.54290429042904298</v>
          </cell>
          <cell r="L1056">
            <v>3.29</v>
          </cell>
          <cell r="M1056">
            <v>3.29</v>
          </cell>
          <cell r="N1056">
            <v>7.6006600660066015</v>
          </cell>
          <cell r="O1056">
            <v>46.06</v>
          </cell>
          <cell r="P1056">
            <v>46.06</v>
          </cell>
          <cell r="Q1056">
            <v>7.95</v>
          </cell>
          <cell r="R1056">
            <v>8.2249999999999996</v>
          </cell>
          <cell r="S1056">
            <v>8.2249999999999996</v>
          </cell>
          <cell r="T1056">
            <v>111.3</v>
          </cell>
          <cell r="U1056">
            <v>115.14999999999999</v>
          </cell>
          <cell r="V1056">
            <v>115.14999999999999</v>
          </cell>
        </row>
        <row r="1057">
          <cell r="B1057" t="str">
            <v>PCR14EHB</v>
          </cell>
          <cell r="N1057">
            <v>1184.8231102310233</v>
          </cell>
          <cell r="O1057">
            <v>1241.7121</v>
          </cell>
          <cell r="P1057">
            <v>1267.2245</v>
          </cell>
          <cell r="T1057">
            <v>1875.856</v>
          </cell>
          <cell r="U1057">
            <v>1896.3832500000001</v>
          </cell>
          <cell r="V1057">
            <v>1933.1118500000002</v>
          </cell>
        </row>
        <row r="1058">
          <cell r="B1058" t="str">
            <v>H</v>
          </cell>
          <cell r="C1058">
            <v>8412602518</v>
          </cell>
          <cell r="D1058">
            <v>6</v>
          </cell>
          <cell r="E1058" t="str">
            <v>VIS METAUX  A2 TH M6X25</v>
          </cell>
          <cell r="F1058">
            <v>0.05</v>
          </cell>
          <cell r="H1058">
            <v>8412602518</v>
          </cell>
          <cell r="I1058">
            <v>7.04</v>
          </cell>
          <cell r="J1058">
            <v>200</v>
          </cell>
          <cell r="K1058">
            <v>3.5200000000000002E-2</v>
          </cell>
          <cell r="L1058">
            <v>3.5200000000000002E-2</v>
          </cell>
          <cell r="M1058">
            <v>3.5200000000000002E-2</v>
          </cell>
          <cell r="N1058">
            <v>0.2112</v>
          </cell>
          <cell r="O1058">
            <v>0.2112</v>
          </cell>
          <cell r="P1058">
            <v>0.2112</v>
          </cell>
          <cell r="Q1058">
            <v>0.05</v>
          </cell>
          <cell r="R1058">
            <v>5.28E-2</v>
          </cell>
          <cell r="S1058">
            <v>5.28E-2</v>
          </cell>
          <cell r="T1058">
            <v>0.30000000000000004</v>
          </cell>
          <cell r="U1058">
            <v>0.31679999999999997</v>
          </cell>
          <cell r="V1058">
            <v>0.31679999999999997</v>
          </cell>
        </row>
        <row r="1059">
          <cell r="B1059" t="str">
            <v>H</v>
          </cell>
          <cell r="C1059">
            <v>8434000618</v>
          </cell>
          <cell r="D1059">
            <v>6</v>
          </cell>
          <cell r="E1059" t="str">
            <v>ECROU FREIN A2 M6 WAX</v>
          </cell>
          <cell r="F1059">
            <v>0.02</v>
          </cell>
          <cell r="H1059">
            <v>8434000618</v>
          </cell>
          <cell r="I1059">
            <v>8.3000000000000007</v>
          </cell>
          <cell r="J1059">
            <v>500</v>
          </cell>
          <cell r="K1059">
            <v>1.66E-2</v>
          </cell>
          <cell r="L1059">
            <v>1.66E-2</v>
          </cell>
          <cell r="M1059">
            <v>1.66E-2</v>
          </cell>
          <cell r="N1059">
            <v>9.9599999999999994E-2</v>
          </cell>
          <cell r="O1059">
            <v>9.9599999999999994E-2</v>
          </cell>
          <cell r="P1059">
            <v>9.9599999999999994E-2</v>
          </cell>
          <cell r="Q1059">
            <v>0.02</v>
          </cell>
          <cell r="R1059">
            <v>2.0750000000000001E-2</v>
          </cell>
          <cell r="S1059">
            <v>2.0750000000000001E-2</v>
          </cell>
          <cell r="T1059">
            <v>0.12</v>
          </cell>
          <cell r="U1059">
            <v>0.1245</v>
          </cell>
          <cell r="V1059">
            <v>0.1245</v>
          </cell>
        </row>
        <row r="1060">
          <cell r="B1060" t="str">
            <v>H</v>
          </cell>
          <cell r="C1060" t="str">
            <v>RTCALE</v>
          </cell>
          <cell r="D1060">
            <v>48</v>
          </cell>
          <cell r="E1060" t="str">
            <v>CALE CAOUTCHOUC BRUT 8 X 90</v>
          </cell>
          <cell r="F1060">
            <v>0.8</v>
          </cell>
          <cell r="H1060" t="str">
            <v>RTCALE</v>
          </cell>
          <cell r="I1060">
            <v>0.52</v>
          </cell>
          <cell r="J1060">
            <v>1</v>
          </cell>
          <cell r="K1060">
            <v>0.52</v>
          </cell>
          <cell r="L1060">
            <v>0.51800000000000002</v>
          </cell>
          <cell r="M1060">
            <v>0.51800000000000002</v>
          </cell>
          <cell r="N1060">
            <v>24.96</v>
          </cell>
          <cell r="O1060">
            <v>24.864000000000001</v>
          </cell>
          <cell r="P1060">
            <v>24.864000000000001</v>
          </cell>
          <cell r="Q1060">
            <v>0.8</v>
          </cell>
          <cell r="R1060">
            <v>0.77700000000000002</v>
          </cell>
          <cell r="S1060">
            <v>0.77700000000000002</v>
          </cell>
          <cell r="T1060">
            <v>38.400000000000006</v>
          </cell>
          <cell r="U1060">
            <v>37.295999999999999</v>
          </cell>
          <cell r="V1060">
            <v>37.295999999999999</v>
          </cell>
        </row>
        <row r="1061">
          <cell r="B1061" t="str">
            <v>H</v>
          </cell>
          <cell r="C1061">
            <v>8710605018</v>
          </cell>
          <cell r="D1061">
            <v>6</v>
          </cell>
          <cell r="E1061" t="str">
            <v>VIS PENTURE 6X50 T30 INOX  A2</v>
          </cell>
          <cell r="F1061">
            <v>0.3</v>
          </cell>
          <cell r="H1061">
            <v>8710605018</v>
          </cell>
          <cell r="I1061">
            <v>0.11</v>
          </cell>
          <cell r="J1061">
            <v>1</v>
          </cell>
          <cell r="K1061">
            <v>0.11</v>
          </cell>
          <cell r="L1061">
            <v>0.108</v>
          </cell>
          <cell r="M1061">
            <v>0.108</v>
          </cell>
          <cell r="N1061">
            <v>0.66</v>
          </cell>
          <cell r="O1061">
            <v>0.64800000000000002</v>
          </cell>
          <cell r="P1061">
            <v>0.64800000000000002</v>
          </cell>
          <cell r="Q1061">
            <v>0.3</v>
          </cell>
          <cell r="R1061">
            <v>0.16200000000000001</v>
          </cell>
          <cell r="S1061">
            <v>0.16200000000000001</v>
          </cell>
          <cell r="T1061">
            <v>1.7999999999999998</v>
          </cell>
          <cell r="U1061">
            <v>0.97199999999999998</v>
          </cell>
          <cell r="V1061">
            <v>0.97199999999999998</v>
          </cell>
        </row>
        <row r="1062">
          <cell r="B1062" t="str">
            <v>H</v>
          </cell>
          <cell r="C1062">
            <v>8110608018</v>
          </cell>
          <cell r="D1062">
            <v>175</v>
          </cell>
          <cell r="E1062" t="str">
            <v>VIS CHARPENTE 6X80 INOX  A2 TORX T25</v>
          </cell>
          <cell r="F1062">
            <v>0.28199999999999997</v>
          </cell>
          <cell r="H1062">
            <v>8110608018</v>
          </cell>
          <cell r="I1062">
            <v>0.17</v>
          </cell>
          <cell r="J1062">
            <v>1</v>
          </cell>
          <cell r="K1062">
            <v>0.17</v>
          </cell>
          <cell r="L1062">
            <v>0.16700000000000001</v>
          </cell>
          <cell r="M1062">
            <v>0.16700000000000001</v>
          </cell>
          <cell r="N1062">
            <v>29.750000000000004</v>
          </cell>
          <cell r="O1062">
            <v>29.225000000000001</v>
          </cell>
          <cell r="P1062">
            <v>29.225000000000001</v>
          </cell>
          <cell r="Q1062">
            <v>0.28199999999999997</v>
          </cell>
          <cell r="R1062">
            <v>0.2505</v>
          </cell>
          <cell r="S1062">
            <v>0.2505</v>
          </cell>
          <cell r="T1062">
            <v>49.349999999999994</v>
          </cell>
          <cell r="U1062">
            <v>43.837499999999999</v>
          </cell>
          <cell r="V1062">
            <v>43.837499999999999</v>
          </cell>
        </row>
        <row r="1063">
          <cell r="B1063" t="str">
            <v>H</v>
          </cell>
          <cell r="C1063" t="str">
            <v>VCHARP8X140</v>
          </cell>
          <cell r="D1063">
            <v>4</v>
          </cell>
          <cell r="E1063" t="str">
            <v>VIS CHARPENTE 8X140 INOX A2 TX40</v>
          </cell>
          <cell r="F1063">
            <v>0.54900000000000004</v>
          </cell>
          <cell r="H1063" t="str">
            <v>VCHARP8X140</v>
          </cell>
          <cell r="I1063">
            <v>0.37</v>
          </cell>
          <cell r="J1063">
            <v>1</v>
          </cell>
          <cell r="K1063">
            <v>0.37</v>
          </cell>
          <cell r="L1063">
            <v>0.36599999999999999</v>
          </cell>
          <cell r="M1063">
            <v>0.36599999999999999</v>
          </cell>
          <cell r="N1063">
            <v>1.48</v>
          </cell>
          <cell r="O1063">
            <v>1.464</v>
          </cell>
          <cell r="P1063">
            <v>1.464</v>
          </cell>
          <cell r="Q1063">
            <v>0.54900000000000004</v>
          </cell>
          <cell r="R1063">
            <v>0.54899999999999993</v>
          </cell>
          <cell r="S1063">
            <v>0.54899999999999993</v>
          </cell>
          <cell r="T1063">
            <v>2.1960000000000002</v>
          </cell>
          <cell r="U1063">
            <v>2.1959999999999997</v>
          </cell>
          <cell r="V1063">
            <v>2.1959999999999997</v>
          </cell>
        </row>
        <row r="1064">
          <cell r="B1064" t="str">
            <v>H</v>
          </cell>
          <cell r="C1064" t="str">
            <v>VCHARP8X160</v>
          </cell>
          <cell r="D1064">
            <v>4</v>
          </cell>
          <cell r="E1064" t="str">
            <v>VIS CHARPENTE 8X160 INOX A2 TX 40</v>
          </cell>
          <cell r="F1064">
            <v>0.78</v>
          </cell>
          <cell r="H1064" t="str">
            <v>VCHARP8X160</v>
          </cell>
          <cell r="I1064">
            <v>1.05</v>
          </cell>
          <cell r="J1064">
            <v>1</v>
          </cell>
          <cell r="K1064">
            <v>1.05</v>
          </cell>
          <cell r="L1064">
            <v>1.0529999999999999</v>
          </cell>
          <cell r="M1064">
            <v>1.0529999999999999</v>
          </cell>
          <cell r="N1064">
            <v>4.2</v>
          </cell>
          <cell r="O1064">
            <v>4.2119999999999997</v>
          </cell>
          <cell r="P1064">
            <v>4.2119999999999997</v>
          </cell>
          <cell r="Q1064">
            <v>0.78</v>
          </cell>
          <cell r="R1064">
            <v>1.5794999999999999</v>
          </cell>
          <cell r="S1064">
            <v>1.5794999999999999</v>
          </cell>
          <cell r="T1064">
            <v>3.12</v>
          </cell>
          <cell r="U1064">
            <v>6.3179999999999996</v>
          </cell>
          <cell r="V1064">
            <v>6.3179999999999996</v>
          </cell>
        </row>
        <row r="1065">
          <cell r="B1065" t="str">
            <v>H</v>
          </cell>
          <cell r="C1065">
            <v>8210707018</v>
          </cell>
          <cell r="D1065">
            <v>42</v>
          </cell>
          <cell r="E1065" t="str">
            <v>VIS PENTURE TORX T30 INOX A2 7X70</v>
          </cell>
          <cell r="F1065">
            <v>0.158</v>
          </cell>
          <cell r="H1065">
            <v>8210707018</v>
          </cell>
          <cell r="I1065">
            <v>0.11</v>
          </cell>
          <cell r="J1065">
            <v>1</v>
          </cell>
          <cell r="K1065">
            <v>0.11</v>
          </cell>
          <cell r="L1065">
            <v>0.1056</v>
          </cell>
          <cell r="M1065">
            <v>0.1056</v>
          </cell>
          <cell r="N1065">
            <v>4.62</v>
          </cell>
          <cell r="O1065">
            <v>4.4352</v>
          </cell>
          <cell r="P1065">
            <v>4.4352</v>
          </cell>
          <cell r="Q1065">
            <v>0.12</v>
          </cell>
          <cell r="R1065">
            <v>0.15839999999999999</v>
          </cell>
          <cell r="S1065">
            <v>0.15839999999999999</v>
          </cell>
          <cell r="T1065">
            <v>5.04</v>
          </cell>
          <cell r="U1065">
            <v>6.6527999999999992</v>
          </cell>
          <cell r="V1065">
            <v>6.6527999999999992</v>
          </cell>
        </row>
        <row r="1066">
          <cell r="B1066" t="str">
            <v>H</v>
          </cell>
          <cell r="C1066" t="str">
            <v>C501151800</v>
          </cell>
          <cell r="D1066">
            <v>8</v>
          </cell>
          <cell r="E1066" t="str">
            <v>BASTAINGS 50X115 (1.80 ML)</v>
          </cell>
          <cell r="F1066">
            <v>13.19</v>
          </cell>
          <cell r="H1066" t="str">
            <v>C501151800</v>
          </cell>
          <cell r="I1066">
            <v>14.87</v>
          </cell>
          <cell r="J1066">
            <v>1.8</v>
          </cell>
          <cell r="K1066">
            <v>8.2611111111111111</v>
          </cell>
          <cell r="L1066">
            <v>8.26</v>
          </cell>
          <cell r="M1066">
            <v>10.92</v>
          </cell>
          <cell r="N1066">
            <v>66.088888888888889</v>
          </cell>
          <cell r="O1066">
            <v>66.08</v>
          </cell>
          <cell r="P1066">
            <v>87.36</v>
          </cell>
          <cell r="Q1066">
            <v>13.19</v>
          </cell>
          <cell r="R1066">
            <v>12.39</v>
          </cell>
          <cell r="S1066">
            <v>16.38</v>
          </cell>
          <cell r="T1066">
            <v>105.52</v>
          </cell>
          <cell r="U1066">
            <v>99.12</v>
          </cell>
          <cell r="V1066">
            <v>131.04</v>
          </cell>
        </row>
        <row r="1067">
          <cell r="B1067" t="str">
            <v>H</v>
          </cell>
          <cell r="C1067" t="str">
            <v>C70701800</v>
          </cell>
          <cell r="D1067">
            <v>21.11</v>
          </cell>
          <cell r="E1067" t="str">
            <v>CHEVRON 70X70 1.80 ML</v>
          </cell>
          <cell r="F1067">
            <v>11.27</v>
          </cell>
          <cell r="H1067" t="str">
            <v>C70701800</v>
          </cell>
          <cell r="I1067">
            <v>7.05</v>
          </cell>
          <cell r="J1067">
            <v>1</v>
          </cell>
          <cell r="K1067">
            <v>7.05</v>
          </cell>
          <cell r="L1067">
            <v>7.05</v>
          </cell>
          <cell r="M1067">
            <v>7.4</v>
          </cell>
          <cell r="N1067">
            <v>148.82550000000001</v>
          </cell>
          <cell r="O1067">
            <v>148.82550000000001</v>
          </cell>
          <cell r="P1067">
            <v>156.214</v>
          </cell>
          <cell r="Q1067">
            <v>11.27</v>
          </cell>
          <cell r="R1067">
            <v>8.8125</v>
          </cell>
          <cell r="S1067">
            <v>9.25</v>
          </cell>
          <cell r="T1067">
            <v>237.90969999999999</v>
          </cell>
          <cell r="U1067">
            <v>186.03187499999999</v>
          </cell>
          <cell r="V1067">
            <v>195.26749999999998</v>
          </cell>
        </row>
        <row r="1068">
          <cell r="B1068" t="str">
            <v>H</v>
          </cell>
          <cell r="C1068" t="str">
            <v>CE403</v>
          </cell>
          <cell r="D1068">
            <v>16</v>
          </cell>
          <cell r="E1068" t="str">
            <v>CORNIERE ALU 40/40/3 ML</v>
          </cell>
          <cell r="F1068">
            <v>7.55</v>
          </cell>
          <cell r="H1068" t="str">
            <v>CE403</v>
          </cell>
          <cell r="I1068">
            <v>3.32</v>
          </cell>
          <cell r="J1068">
            <v>6.06</v>
          </cell>
          <cell r="K1068">
            <v>0.54785478547854782</v>
          </cell>
          <cell r="L1068">
            <v>3.29</v>
          </cell>
          <cell r="M1068">
            <v>3.32</v>
          </cell>
          <cell r="N1068">
            <v>8.7656765676567652</v>
          </cell>
          <cell r="O1068">
            <v>52.64</v>
          </cell>
          <cell r="P1068">
            <v>53.12</v>
          </cell>
          <cell r="Q1068">
            <v>7.55</v>
          </cell>
          <cell r="R1068">
            <v>8.2249999999999996</v>
          </cell>
          <cell r="S1068">
            <v>8.2999999999999989</v>
          </cell>
          <cell r="T1068">
            <v>120.8</v>
          </cell>
          <cell r="U1068">
            <v>131.6</v>
          </cell>
          <cell r="V1068">
            <v>132.79999999999998</v>
          </cell>
        </row>
        <row r="1069">
          <cell r="B1069" t="str">
            <v>H</v>
          </cell>
          <cell r="C1069" t="str">
            <v>ECOP2</v>
          </cell>
          <cell r="D1069">
            <v>2</v>
          </cell>
          <cell r="E1069" t="str">
            <v>ECOPLANC 2M</v>
          </cell>
          <cell r="F1069">
            <v>20.91</v>
          </cell>
          <cell r="H1069" t="str">
            <v>ECOP2</v>
          </cell>
          <cell r="I1069">
            <v>14.64</v>
          </cell>
          <cell r="J1069">
            <v>1</v>
          </cell>
          <cell r="K1069">
            <v>14.64</v>
          </cell>
          <cell r="L1069">
            <v>14.64</v>
          </cell>
          <cell r="M1069">
            <v>15.811200000000001</v>
          </cell>
          <cell r="N1069">
            <v>29.28</v>
          </cell>
          <cell r="O1069">
            <v>29.28</v>
          </cell>
          <cell r="P1069">
            <v>31.622400000000003</v>
          </cell>
          <cell r="Q1069">
            <v>20.91</v>
          </cell>
          <cell r="R1069">
            <v>21.96</v>
          </cell>
          <cell r="S1069">
            <v>23.716800000000003</v>
          </cell>
          <cell r="T1069">
            <v>41.82</v>
          </cell>
          <cell r="U1069">
            <v>43.92</v>
          </cell>
          <cell r="V1069">
            <v>47.433600000000006</v>
          </cell>
        </row>
        <row r="1070">
          <cell r="B1070" t="str">
            <v>H</v>
          </cell>
          <cell r="C1070" t="str">
            <v>MOAT</v>
          </cell>
          <cell r="D1070">
            <v>14.71</v>
          </cell>
          <cell r="E1070" t="str">
            <v>MAIN D'OEUVRE ATELIER</v>
          </cell>
          <cell r="F1070">
            <v>75</v>
          </cell>
          <cell r="H1070" t="str">
            <v>MOAT</v>
          </cell>
          <cell r="I1070">
            <v>50</v>
          </cell>
          <cell r="J1070">
            <v>1</v>
          </cell>
          <cell r="K1070">
            <v>50</v>
          </cell>
          <cell r="L1070">
            <v>50</v>
          </cell>
          <cell r="M1070">
            <v>50</v>
          </cell>
          <cell r="N1070">
            <v>735.5</v>
          </cell>
          <cell r="O1070">
            <v>735.5</v>
          </cell>
          <cell r="P1070">
            <v>735.5</v>
          </cell>
          <cell r="Q1070">
            <v>75</v>
          </cell>
          <cell r="R1070">
            <v>75</v>
          </cell>
          <cell r="S1070">
            <v>75</v>
          </cell>
          <cell r="T1070">
            <v>1103.25</v>
          </cell>
          <cell r="U1070">
            <v>1103.25</v>
          </cell>
          <cell r="V1070">
            <v>1103.25</v>
          </cell>
        </row>
        <row r="1071">
          <cell r="B1071" t="str">
            <v>H</v>
          </cell>
          <cell r="C1071" t="str">
            <v>PAN2005</v>
          </cell>
          <cell r="D1071">
            <v>8</v>
          </cell>
          <cell r="E1071" t="str">
            <v>PANNEAU PVC 1000 X 2005 MM</v>
          </cell>
          <cell r="F1071">
            <v>42.95</v>
          </cell>
          <cell r="H1071" t="str">
            <v>PAN2005</v>
          </cell>
          <cell r="I1071">
            <v>31.92</v>
          </cell>
          <cell r="J1071">
            <v>1</v>
          </cell>
          <cell r="K1071">
            <v>31.92</v>
          </cell>
          <cell r="L1071">
            <v>31.922449999999998</v>
          </cell>
          <cell r="M1071">
            <v>31.922449999999998</v>
          </cell>
          <cell r="N1071">
            <v>255.36</v>
          </cell>
          <cell r="O1071">
            <v>255.37959999999998</v>
          </cell>
          <cell r="P1071">
            <v>255.37959999999998</v>
          </cell>
          <cell r="Q1071">
            <v>42.95</v>
          </cell>
          <cell r="R1071">
            <v>47.883674999999997</v>
          </cell>
          <cell r="S1071">
            <v>47.883674999999997</v>
          </cell>
          <cell r="T1071">
            <v>343.6</v>
          </cell>
          <cell r="U1071">
            <v>383.06939999999997</v>
          </cell>
          <cell r="V1071">
            <v>383.06939999999997</v>
          </cell>
        </row>
        <row r="1072">
          <cell r="B1072" t="str">
            <v>H</v>
          </cell>
          <cell r="C1072" t="str">
            <v>PAN2025</v>
          </cell>
          <cell r="D1072">
            <v>2</v>
          </cell>
          <cell r="E1072" t="str">
            <v>PANNEAU PVC 1000 X 2025 MM</v>
          </cell>
          <cell r="F1072">
            <v>43.38</v>
          </cell>
          <cell r="H1072" t="str">
            <v>PAN2025</v>
          </cell>
          <cell r="I1072">
            <v>32.25</v>
          </cell>
          <cell r="J1072">
            <v>1</v>
          </cell>
          <cell r="K1072">
            <v>32.25</v>
          </cell>
          <cell r="L1072">
            <v>32.245800000000003</v>
          </cell>
          <cell r="M1072">
            <v>32.245800000000003</v>
          </cell>
          <cell r="N1072">
            <v>64.5</v>
          </cell>
          <cell r="O1072">
            <v>64.491600000000005</v>
          </cell>
          <cell r="P1072">
            <v>64.491600000000005</v>
          </cell>
          <cell r="Q1072">
            <v>43.38</v>
          </cell>
          <cell r="R1072">
            <v>48.368700000000004</v>
          </cell>
          <cell r="S1072">
            <v>48.368700000000004</v>
          </cell>
          <cell r="T1072">
            <v>86.76</v>
          </cell>
          <cell r="U1072">
            <v>96.737400000000008</v>
          </cell>
          <cell r="V1072">
            <v>96.737400000000008</v>
          </cell>
        </row>
        <row r="1073">
          <cell r="B1073" t="str">
            <v>H</v>
          </cell>
          <cell r="C1073" t="str">
            <v>PAN2220</v>
          </cell>
          <cell r="D1073">
            <v>2</v>
          </cell>
          <cell r="E1073" t="str">
            <v>PANNEAU PVC 1000 X 2220 MM</v>
          </cell>
          <cell r="F1073">
            <v>47.55</v>
          </cell>
          <cell r="H1073" t="str">
            <v>PAN2220</v>
          </cell>
          <cell r="I1073">
            <v>35.35</v>
          </cell>
          <cell r="J1073">
            <v>1</v>
          </cell>
          <cell r="K1073">
            <v>35.35</v>
          </cell>
          <cell r="L1073">
            <v>35.345500000000001</v>
          </cell>
          <cell r="M1073">
            <v>35.345500000000001</v>
          </cell>
          <cell r="N1073">
            <v>70.7</v>
          </cell>
          <cell r="O1073">
            <v>70.691000000000003</v>
          </cell>
          <cell r="P1073">
            <v>70.691000000000003</v>
          </cell>
          <cell r="Q1073">
            <v>47.55</v>
          </cell>
          <cell r="R1073">
            <v>53.018250000000002</v>
          </cell>
          <cell r="S1073">
            <v>53.018250000000002</v>
          </cell>
          <cell r="T1073">
            <v>95.1</v>
          </cell>
          <cell r="U1073">
            <v>106.0365</v>
          </cell>
          <cell r="V1073">
            <v>106.0365</v>
          </cell>
        </row>
        <row r="1074">
          <cell r="B1074" t="str">
            <v>H</v>
          </cell>
          <cell r="C1074" t="str">
            <v>T403</v>
          </cell>
          <cell r="D1074">
            <v>8</v>
          </cell>
          <cell r="E1074" t="str">
            <v>TE ALU 40/40/3 ML</v>
          </cell>
          <cell r="F1074">
            <v>7.95</v>
          </cell>
          <cell r="H1074" t="str">
            <v>T403</v>
          </cell>
          <cell r="I1074">
            <v>3.29</v>
          </cell>
          <cell r="J1074">
            <v>6.06</v>
          </cell>
          <cell r="K1074">
            <v>0.54290429042904298</v>
          </cell>
          <cell r="L1074">
            <v>3.29</v>
          </cell>
          <cell r="M1074">
            <v>3.29</v>
          </cell>
          <cell r="N1074">
            <v>4.3432343234323438</v>
          </cell>
          <cell r="O1074">
            <v>26.32</v>
          </cell>
          <cell r="P1074">
            <v>26.32</v>
          </cell>
          <cell r="Q1074">
            <v>7.95</v>
          </cell>
          <cell r="R1074">
            <v>8.2249999999999996</v>
          </cell>
          <cell r="S1074">
            <v>8.2249999999999996</v>
          </cell>
          <cell r="T1074">
            <v>63.6</v>
          </cell>
          <cell r="U1074">
            <v>65.8</v>
          </cell>
          <cell r="V1074">
            <v>65.8</v>
          </cell>
        </row>
        <row r="1075">
          <cell r="B1075" t="str">
            <v>PCR16EH</v>
          </cell>
          <cell r="N1075">
            <v>1449.344099779978</v>
          </cell>
          <cell r="O1075">
            <v>1514.3667</v>
          </cell>
          <cell r="P1075">
            <v>1545.8576</v>
          </cell>
          <cell r="T1075">
            <v>2298.6857</v>
          </cell>
          <cell r="U1075">
            <v>2313.2787750000002</v>
          </cell>
          <cell r="V1075">
            <v>2359.1480000000001</v>
          </cell>
        </row>
        <row r="1076">
          <cell r="B1076" t="str">
            <v>HA</v>
          </cell>
          <cell r="C1076">
            <v>8412602518</v>
          </cell>
          <cell r="D1076">
            <v>6</v>
          </cell>
          <cell r="E1076" t="str">
            <v>VIS METAUX  A2 TH M6X25</v>
          </cell>
          <cell r="F1076">
            <v>0.05</v>
          </cell>
          <cell r="H1076">
            <v>8412602518</v>
          </cell>
          <cell r="I1076">
            <v>7.04</v>
          </cell>
          <cell r="J1076">
            <v>200</v>
          </cell>
          <cell r="K1076">
            <v>3.5200000000000002E-2</v>
          </cell>
          <cell r="L1076">
            <v>3.5200000000000002E-2</v>
          </cell>
          <cell r="M1076">
            <v>3.5200000000000002E-2</v>
          </cell>
          <cell r="N1076">
            <v>0.2112</v>
          </cell>
          <cell r="O1076">
            <v>0.2112</v>
          </cell>
          <cell r="P1076">
            <v>0.2112</v>
          </cell>
          <cell r="Q1076">
            <v>0.05</v>
          </cell>
          <cell r="R1076">
            <v>5.28E-2</v>
          </cell>
          <cell r="S1076">
            <v>5.28E-2</v>
          </cell>
          <cell r="T1076">
            <v>0.30000000000000004</v>
          </cell>
          <cell r="U1076">
            <v>0.31679999999999997</v>
          </cell>
          <cell r="V1076">
            <v>0.31679999999999997</v>
          </cell>
        </row>
        <row r="1077">
          <cell r="B1077" t="str">
            <v>HA</v>
          </cell>
          <cell r="C1077">
            <v>8434000618</v>
          </cell>
          <cell r="D1077">
            <v>6</v>
          </cell>
          <cell r="E1077" t="str">
            <v>ECROU FREIN A2 M6 WAX</v>
          </cell>
          <cell r="F1077">
            <v>0.02</v>
          </cell>
          <cell r="H1077">
            <v>8434000618</v>
          </cell>
          <cell r="I1077">
            <v>8.3000000000000007</v>
          </cell>
          <cell r="J1077">
            <v>500</v>
          </cell>
          <cell r="K1077">
            <v>1.66E-2</v>
          </cell>
          <cell r="L1077">
            <v>1.66E-2</v>
          </cell>
          <cell r="M1077">
            <v>1.66E-2</v>
          </cell>
          <cell r="N1077">
            <v>9.9599999999999994E-2</v>
          </cell>
          <cell r="O1077">
            <v>9.9599999999999994E-2</v>
          </cell>
          <cell r="P1077">
            <v>9.9599999999999994E-2</v>
          </cell>
          <cell r="Q1077">
            <v>0.02</v>
          </cell>
          <cell r="R1077">
            <v>2.0750000000000001E-2</v>
          </cell>
          <cell r="S1077">
            <v>2.0750000000000001E-2</v>
          </cell>
          <cell r="T1077">
            <v>0.12</v>
          </cell>
          <cell r="U1077">
            <v>0.1245</v>
          </cell>
          <cell r="V1077">
            <v>0.1245</v>
          </cell>
        </row>
        <row r="1078">
          <cell r="B1078" t="str">
            <v>HA</v>
          </cell>
          <cell r="C1078" t="str">
            <v>RTCALE</v>
          </cell>
          <cell r="D1078">
            <v>50</v>
          </cell>
          <cell r="E1078" t="str">
            <v>CALE CAOUTCHOUC BRUT 8 X 90</v>
          </cell>
          <cell r="F1078">
            <v>0.8</v>
          </cell>
          <cell r="H1078" t="str">
            <v>RTCALE</v>
          </cell>
          <cell r="I1078">
            <v>0.52</v>
          </cell>
          <cell r="J1078">
            <v>1</v>
          </cell>
          <cell r="K1078">
            <v>0.52</v>
          </cell>
          <cell r="L1078">
            <v>0.51800000000000002</v>
          </cell>
          <cell r="M1078">
            <v>0.51800000000000002</v>
          </cell>
          <cell r="N1078">
            <v>26</v>
          </cell>
          <cell r="O1078">
            <v>25.900000000000002</v>
          </cell>
          <cell r="P1078">
            <v>25.900000000000002</v>
          </cell>
          <cell r="Q1078">
            <v>0.8</v>
          </cell>
          <cell r="R1078">
            <v>0.77700000000000002</v>
          </cell>
          <cell r="S1078">
            <v>0.77700000000000002</v>
          </cell>
          <cell r="T1078">
            <v>40</v>
          </cell>
          <cell r="U1078">
            <v>38.85</v>
          </cell>
          <cell r="V1078">
            <v>38.85</v>
          </cell>
        </row>
        <row r="1079">
          <cell r="B1079" t="str">
            <v>HA</v>
          </cell>
          <cell r="C1079">
            <v>8710605018</v>
          </cell>
          <cell r="D1079">
            <v>6</v>
          </cell>
          <cell r="E1079" t="str">
            <v>VIS PENTURE 6X50 T30 INOX  A2</v>
          </cell>
          <cell r="F1079">
            <v>0.3</v>
          </cell>
          <cell r="H1079">
            <v>8710605018</v>
          </cell>
          <cell r="I1079">
            <v>0.11</v>
          </cell>
          <cell r="J1079">
            <v>1</v>
          </cell>
          <cell r="K1079">
            <v>0.11</v>
          </cell>
          <cell r="L1079">
            <v>0.108</v>
          </cell>
          <cell r="M1079">
            <v>0.108</v>
          </cell>
          <cell r="N1079">
            <v>0.66</v>
          </cell>
          <cell r="O1079">
            <v>0.64800000000000002</v>
          </cell>
          <cell r="P1079">
            <v>0.64800000000000002</v>
          </cell>
          <cell r="Q1079">
            <v>0.3</v>
          </cell>
          <cell r="R1079">
            <v>0.16200000000000001</v>
          </cell>
          <cell r="S1079">
            <v>0.16200000000000001</v>
          </cell>
          <cell r="T1079">
            <v>1.7999999999999998</v>
          </cell>
          <cell r="U1079">
            <v>0.97199999999999998</v>
          </cell>
          <cell r="V1079">
            <v>0.97199999999999998</v>
          </cell>
        </row>
        <row r="1080">
          <cell r="B1080" t="str">
            <v>HA</v>
          </cell>
          <cell r="C1080">
            <v>8110608018</v>
          </cell>
          <cell r="D1080">
            <v>178</v>
          </cell>
          <cell r="E1080" t="str">
            <v>VIS CHARPENTE 6X80 INOX  A2 TORX T25</v>
          </cell>
          <cell r="F1080">
            <v>0.28199999999999997</v>
          </cell>
          <cell r="H1080">
            <v>8110608018</v>
          </cell>
          <cell r="I1080">
            <v>0.17</v>
          </cell>
          <cell r="J1080">
            <v>1</v>
          </cell>
          <cell r="K1080">
            <v>0.17</v>
          </cell>
          <cell r="L1080">
            <v>0.16700000000000001</v>
          </cell>
          <cell r="M1080">
            <v>0.16700000000000001</v>
          </cell>
          <cell r="N1080">
            <v>30.26</v>
          </cell>
          <cell r="O1080">
            <v>29.726000000000003</v>
          </cell>
          <cell r="P1080">
            <v>29.726000000000003</v>
          </cell>
          <cell r="Q1080">
            <v>0.28199999999999997</v>
          </cell>
          <cell r="R1080">
            <v>0.2505</v>
          </cell>
          <cell r="S1080">
            <v>0.2505</v>
          </cell>
          <cell r="T1080">
            <v>50.195999999999998</v>
          </cell>
          <cell r="U1080">
            <v>44.588999999999999</v>
          </cell>
          <cell r="V1080">
            <v>44.588999999999999</v>
          </cell>
        </row>
        <row r="1081">
          <cell r="B1081" t="str">
            <v>HA</v>
          </cell>
          <cell r="C1081" t="str">
            <v>VCHARP8X140</v>
          </cell>
          <cell r="D1081">
            <v>4</v>
          </cell>
          <cell r="E1081" t="str">
            <v>VIS CHARPENTE 8X140 INOX A2 TX40</v>
          </cell>
          <cell r="F1081">
            <v>0.54900000000000004</v>
          </cell>
          <cell r="H1081" t="str">
            <v>VCHARP8X140</v>
          </cell>
          <cell r="I1081">
            <v>0.37</v>
          </cell>
          <cell r="J1081">
            <v>1</v>
          </cell>
          <cell r="K1081">
            <v>0.37</v>
          </cell>
          <cell r="L1081">
            <v>0.36599999999999999</v>
          </cell>
          <cell r="M1081">
            <v>0.36599999999999999</v>
          </cell>
          <cell r="N1081">
            <v>1.48</v>
          </cell>
          <cell r="O1081">
            <v>1.464</v>
          </cell>
          <cell r="P1081">
            <v>1.464</v>
          </cell>
          <cell r="Q1081">
            <v>0.54900000000000004</v>
          </cell>
          <cell r="R1081">
            <v>0.54899999999999993</v>
          </cell>
          <cell r="S1081">
            <v>0.54899999999999993</v>
          </cell>
          <cell r="T1081">
            <v>2.1960000000000002</v>
          </cell>
          <cell r="U1081">
            <v>2.1959999999999997</v>
          </cell>
          <cell r="V1081">
            <v>2.1959999999999997</v>
          </cell>
        </row>
        <row r="1082">
          <cell r="B1082" t="str">
            <v>HA</v>
          </cell>
          <cell r="C1082" t="str">
            <v>VCHARP8X160</v>
          </cell>
          <cell r="D1082">
            <v>4</v>
          </cell>
          <cell r="E1082" t="str">
            <v>VIS CHARPENTE 8X160 INOX A2 TX 40</v>
          </cell>
          <cell r="F1082">
            <v>0.78</v>
          </cell>
          <cell r="H1082" t="str">
            <v>VCHARP8X160</v>
          </cell>
          <cell r="I1082">
            <v>1.05</v>
          </cell>
          <cell r="J1082">
            <v>1</v>
          </cell>
          <cell r="K1082">
            <v>1.05</v>
          </cell>
          <cell r="L1082">
            <v>1.0529999999999999</v>
          </cell>
          <cell r="M1082">
            <v>1.0529999999999999</v>
          </cell>
          <cell r="N1082">
            <v>4.2</v>
          </cell>
          <cell r="O1082">
            <v>4.2119999999999997</v>
          </cell>
          <cell r="P1082">
            <v>4.2119999999999997</v>
          </cell>
          <cell r="Q1082">
            <v>0.78</v>
          </cell>
          <cell r="R1082">
            <v>1.5794999999999999</v>
          </cell>
          <cell r="S1082">
            <v>1.5794999999999999</v>
          </cell>
          <cell r="T1082">
            <v>3.12</v>
          </cell>
          <cell r="U1082">
            <v>6.3179999999999996</v>
          </cell>
          <cell r="V1082">
            <v>6.3179999999999996</v>
          </cell>
        </row>
        <row r="1083">
          <cell r="B1083" t="str">
            <v>HA</v>
          </cell>
          <cell r="C1083">
            <v>8210707018</v>
          </cell>
          <cell r="D1083">
            <v>44</v>
          </cell>
          <cell r="E1083" t="str">
            <v>VIS PENTURE TORX T30 INOX A2 7X70</v>
          </cell>
          <cell r="F1083">
            <v>0.158</v>
          </cell>
          <cell r="H1083">
            <v>8210707018</v>
          </cell>
          <cell r="I1083">
            <v>0.11</v>
          </cell>
          <cell r="J1083">
            <v>1</v>
          </cell>
          <cell r="K1083">
            <v>0.11</v>
          </cell>
          <cell r="L1083">
            <v>0.1056</v>
          </cell>
          <cell r="M1083">
            <v>0.1056</v>
          </cell>
          <cell r="N1083">
            <v>4.84</v>
          </cell>
          <cell r="O1083">
            <v>4.6463999999999999</v>
          </cell>
          <cell r="P1083">
            <v>4.6463999999999999</v>
          </cell>
          <cell r="Q1083">
            <v>0.12</v>
          </cell>
          <cell r="R1083">
            <v>0.15839999999999999</v>
          </cell>
          <cell r="S1083">
            <v>0.15839999999999999</v>
          </cell>
          <cell r="T1083">
            <v>5.2799999999999994</v>
          </cell>
          <cell r="U1083">
            <v>6.9695999999999998</v>
          </cell>
          <cell r="V1083">
            <v>6.9695999999999998</v>
          </cell>
        </row>
        <row r="1084">
          <cell r="B1084" t="str">
            <v>HA</v>
          </cell>
          <cell r="C1084" t="str">
            <v>C501151800</v>
          </cell>
          <cell r="D1084">
            <v>8</v>
          </cell>
          <cell r="E1084" t="str">
            <v>BASTAINGS 50X115 (1.80 ML)</v>
          </cell>
          <cell r="F1084">
            <v>13.19</v>
          </cell>
          <cell r="H1084" t="str">
            <v>C501151800</v>
          </cell>
          <cell r="I1084">
            <v>14.87</v>
          </cell>
          <cell r="J1084">
            <v>1.8</v>
          </cell>
          <cell r="K1084">
            <v>8.2611111111111111</v>
          </cell>
          <cell r="L1084">
            <v>8.26</v>
          </cell>
          <cell r="M1084">
            <v>10.92</v>
          </cell>
          <cell r="N1084">
            <v>66.088888888888889</v>
          </cell>
          <cell r="O1084">
            <v>66.08</v>
          </cell>
          <cell r="P1084">
            <v>87.36</v>
          </cell>
          <cell r="Q1084">
            <v>13.19</v>
          </cell>
          <cell r="R1084">
            <v>12.39</v>
          </cell>
          <cell r="S1084">
            <v>16.38</v>
          </cell>
          <cell r="T1084">
            <v>105.52</v>
          </cell>
          <cell r="U1084">
            <v>99.12</v>
          </cell>
          <cell r="V1084">
            <v>131.04</v>
          </cell>
        </row>
        <row r="1085">
          <cell r="B1085" t="str">
            <v>HA</v>
          </cell>
          <cell r="C1085" t="str">
            <v>C70701800</v>
          </cell>
          <cell r="D1085">
            <v>21.67</v>
          </cell>
          <cell r="E1085" t="str">
            <v>CHEVRON 70X70 1.80 ML</v>
          </cell>
          <cell r="F1085">
            <v>11.27</v>
          </cell>
          <cell r="H1085" t="str">
            <v>C70701800</v>
          </cell>
          <cell r="I1085">
            <v>7.05</v>
          </cell>
          <cell r="J1085">
            <v>1</v>
          </cell>
          <cell r="K1085">
            <v>7.05</v>
          </cell>
          <cell r="L1085">
            <v>7.05</v>
          </cell>
          <cell r="M1085">
            <v>7.4</v>
          </cell>
          <cell r="N1085">
            <v>152.77350000000001</v>
          </cell>
          <cell r="O1085">
            <v>152.77350000000001</v>
          </cell>
          <cell r="P1085">
            <v>160.35800000000003</v>
          </cell>
          <cell r="Q1085">
            <v>11.27</v>
          </cell>
          <cell r="R1085">
            <v>8.8125</v>
          </cell>
          <cell r="S1085">
            <v>9.25</v>
          </cell>
          <cell r="T1085">
            <v>244.2209</v>
          </cell>
          <cell r="U1085">
            <v>190.96687500000002</v>
          </cell>
          <cell r="V1085">
            <v>200.44750000000002</v>
          </cell>
        </row>
        <row r="1086">
          <cell r="B1086" t="str">
            <v>HA</v>
          </cell>
          <cell r="C1086" t="str">
            <v>CE403</v>
          </cell>
          <cell r="D1086">
            <v>9</v>
          </cell>
          <cell r="E1086" t="str">
            <v>CORNIERE ALU 40/40/3 ML</v>
          </cell>
          <cell r="F1086">
            <v>7.55</v>
          </cell>
          <cell r="H1086" t="str">
            <v>CE403</v>
          </cell>
          <cell r="I1086">
            <v>3.32</v>
          </cell>
          <cell r="J1086">
            <v>6.06</v>
          </cell>
          <cell r="K1086">
            <v>0.54785478547854782</v>
          </cell>
          <cell r="L1086">
            <v>3.29</v>
          </cell>
          <cell r="M1086">
            <v>3.32</v>
          </cell>
          <cell r="N1086">
            <v>4.9306930693069306</v>
          </cell>
          <cell r="O1086">
            <v>29.61</v>
          </cell>
          <cell r="P1086">
            <v>29.88</v>
          </cell>
          <cell r="Q1086">
            <v>7.55</v>
          </cell>
          <cell r="R1086">
            <v>8.2249999999999996</v>
          </cell>
          <cell r="S1086">
            <v>8.2999999999999989</v>
          </cell>
          <cell r="T1086">
            <v>67.95</v>
          </cell>
          <cell r="U1086">
            <v>74.024999999999991</v>
          </cell>
          <cell r="V1086">
            <v>74.699999999999989</v>
          </cell>
        </row>
        <row r="1087">
          <cell r="B1087" t="str">
            <v>HA</v>
          </cell>
          <cell r="C1087" t="str">
            <v>ECOP2</v>
          </cell>
          <cell r="D1087">
            <v>1</v>
          </cell>
          <cell r="E1087" t="str">
            <v>ECOPLANC 2M</v>
          </cell>
          <cell r="F1087">
            <v>20.91</v>
          </cell>
          <cell r="H1087" t="str">
            <v>ECOP2</v>
          </cell>
          <cell r="I1087">
            <v>14.64</v>
          </cell>
          <cell r="J1087">
            <v>1</v>
          </cell>
          <cell r="K1087">
            <v>14.64</v>
          </cell>
          <cell r="L1087">
            <v>14.64</v>
          </cell>
          <cell r="M1087">
            <v>15.811200000000001</v>
          </cell>
          <cell r="N1087">
            <v>14.64</v>
          </cell>
          <cell r="O1087">
            <v>14.64</v>
          </cell>
          <cell r="P1087">
            <v>15.811200000000001</v>
          </cell>
          <cell r="Q1087">
            <v>20.91</v>
          </cell>
          <cell r="R1087">
            <v>21.96</v>
          </cell>
          <cell r="S1087">
            <v>23.716800000000003</v>
          </cell>
          <cell r="T1087">
            <v>20.91</v>
          </cell>
          <cell r="U1087">
            <v>21.96</v>
          </cell>
          <cell r="V1087">
            <v>23.716800000000003</v>
          </cell>
        </row>
        <row r="1088">
          <cell r="B1088" t="str">
            <v>HA</v>
          </cell>
          <cell r="C1088" t="str">
            <v>ECOP2.5</v>
          </cell>
          <cell r="D1088">
            <v>1</v>
          </cell>
          <cell r="E1088" t="str">
            <v>ECOPLANC 2M50</v>
          </cell>
          <cell r="F1088">
            <v>26.09</v>
          </cell>
          <cell r="H1088" t="str">
            <v>ECOP2.5</v>
          </cell>
          <cell r="I1088">
            <v>18.27</v>
          </cell>
          <cell r="J1088">
            <v>1</v>
          </cell>
          <cell r="K1088">
            <v>18.27</v>
          </cell>
          <cell r="L1088">
            <v>18.27</v>
          </cell>
          <cell r="M1088">
            <v>19.7316</v>
          </cell>
          <cell r="N1088">
            <v>18.27</v>
          </cell>
          <cell r="O1088">
            <v>18.27</v>
          </cell>
          <cell r="P1088">
            <v>19.7316</v>
          </cell>
          <cell r="Q1088">
            <v>26.09</v>
          </cell>
          <cell r="R1088">
            <v>27.405000000000001</v>
          </cell>
          <cell r="S1088">
            <v>29.5974</v>
          </cell>
          <cell r="T1088">
            <v>26.09</v>
          </cell>
          <cell r="U1088">
            <v>27.405000000000001</v>
          </cell>
          <cell r="V1088">
            <v>29.5974</v>
          </cell>
        </row>
        <row r="1089">
          <cell r="B1089" t="str">
            <v>HA</v>
          </cell>
          <cell r="C1089" t="str">
            <v>MOAT</v>
          </cell>
          <cell r="D1089">
            <v>16.34</v>
          </cell>
          <cell r="E1089" t="str">
            <v>MAIN D'OEUVRE ATELIER</v>
          </cell>
          <cell r="F1089">
            <v>75</v>
          </cell>
          <cell r="H1089" t="str">
            <v>MOAT</v>
          </cell>
          <cell r="I1089">
            <v>50</v>
          </cell>
          <cell r="J1089">
            <v>1</v>
          </cell>
          <cell r="K1089">
            <v>50</v>
          </cell>
          <cell r="L1089">
            <v>50</v>
          </cell>
          <cell r="M1089">
            <v>50</v>
          </cell>
          <cell r="N1089">
            <v>817</v>
          </cell>
          <cell r="O1089">
            <v>817</v>
          </cell>
          <cell r="P1089">
            <v>817</v>
          </cell>
          <cell r="Q1089">
            <v>75</v>
          </cell>
          <cell r="R1089">
            <v>75</v>
          </cell>
          <cell r="S1089">
            <v>75</v>
          </cell>
          <cell r="T1089">
            <v>1225.5</v>
          </cell>
          <cell r="U1089">
            <v>1225.5</v>
          </cell>
          <cell r="V1089">
            <v>1225.5</v>
          </cell>
        </row>
        <row r="1090">
          <cell r="B1090" t="str">
            <v>HA</v>
          </cell>
          <cell r="C1090" t="str">
            <v>PAN2005</v>
          </cell>
          <cell r="D1090">
            <v>6</v>
          </cell>
          <cell r="E1090" t="str">
            <v>PANNEAU PVC 1000 X 2005 MM</v>
          </cell>
          <cell r="F1090">
            <v>42.95</v>
          </cell>
          <cell r="H1090" t="str">
            <v>PAN2005</v>
          </cell>
          <cell r="I1090">
            <v>31.92</v>
          </cell>
          <cell r="J1090">
            <v>1</v>
          </cell>
          <cell r="K1090">
            <v>31.92</v>
          </cell>
          <cell r="L1090">
            <v>31.922449999999998</v>
          </cell>
          <cell r="M1090">
            <v>31.922449999999998</v>
          </cell>
          <cell r="N1090">
            <v>191.52</v>
          </cell>
          <cell r="O1090">
            <v>191.53469999999999</v>
          </cell>
          <cell r="P1090">
            <v>191.53469999999999</v>
          </cell>
          <cell r="Q1090">
            <v>42.95</v>
          </cell>
          <cell r="R1090">
            <v>47.883674999999997</v>
          </cell>
          <cell r="S1090">
            <v>47.883674999999997</v>
          </cell>
          <cell r="T1090">
            <v>257.70000000000005</v>
          </cell>
          <cell r="U1090">
            <v>287.30205000000001</v>
          </cell>
          <cell r="V1090">
            <v>287.30205000000001</v>
          </cell>
        </row>
        <row r="1091">
          <cell r="B1091" t="str">
            <v>HA</v>
          </cell>
          <cell r="C1091" t="str">
            <v>PAN2110</v>
          </cell>
          <cell r="D1091">
            <v>2</v>
          </cell>
          <cell r="E1091" t="str">
            <v>PANNEAU PVC 1000 X 2110 MM</v>
          </cell>
          <cell r="F1091">
            <v>45.2</v>
          </cell>
          <cell r="H1091" t="str">
            <v>PAN2110</v>
          </cell>
          <cell r="I1091">
            <v>33.590000000000003</v>
          </cell>
          <cell r="J1091">
            <v>1</v>
          </cell>
          <cell r="K1091">
            <v>33.590000000000003</v>
          </cell>
          <cell r="L1091">
            <v>33.594949999999997</v>
          </cell>
          <cell r="M1091">
            <v>33.594949999999997</v>
          </cell>
          <cell r="N1091">
            <v>67.180000000000007</v>
          </cell>
          <cell r="O1091">
            <v>67.189899999999994</v>
          </cell>
          <cell r="P1091">
            <v>67.189899999999994</v>
          </cell>
          <cell r="Q1091">
            <v>45.2</v>
          </cell>
          <cell r="R1091">
            <v>50.392424999999996</v>
          </cell>
          <cell r="S1091">
            <v>50.392424999999996</v>
          </cell>
          <cell r="T1091">
            <v>90.4</v>
          </cell>
          <cell r="U1091">
            <v>100.78484999999999</v>
          </cell>
          <cell r="V1091">
            <v>100.78484999999999</v>
          </cell>
        </row>
        <row r="1092">
          <cell r="B1092" t="str">
            <v>HA</v>
          </cell>
          <cell r="C1092" t="str">
            <v>PAN2525</v>
          </cell>
          <cell r="D1092">
            <v>2</v>
          </cell>
          <cell r="E1092" t="str">
            <v>PANNEAU PVC 1000 X 2525 MM</v>
          </cell>
          <cell r="F1092">
            <v>54.09</v>
          </cell>
          <cell r="H1092" t="str">
            <v>PAN2525</v>
          </cell>
          <cell r="I1092">
            <v>40.21</v>
          </cell>
          <cell r="J1092">
            <v>1</v>
          </cell>
          <cell r="K1092">
            <v>40.21</v>
          </cell>
          <cell r="L1092">
            <v>40.206900000000005</v>
          </cell>
          <cell r="M1092">
            <v>40.206900000000005</v>
          </cell>
          <cell r="N1092">
            <v>80.42</v>
          </cell>
          <cell r="O1092">
            <v>80.413800000000009</v>
          </cell>
          <cell r="P1092">
            <v>80.413800000000009</v>
          </cell>
          <cell r="Q1092">
            <v>54.09</v>
          </cell>
          <cell r="R1092">
            <v>60.310350000000007</v>
          </cell>
          <cell r="S1092">
            <v>60.310350000000007</v>
          </cell>
          <cell r="T1092">
            <v>108.18</v>
          </cell>
          <cell r="U1092">
            <v>120.62070000000001</v>
          </cell>
          <cell r="V1092">
            <v>120.62070000000001</v>
          </cell>
        </row>
        <row r="1093">
          <cell r="B1093" t="str">
            <v>HA</v>
          </cell>
          <cell r="C1093" t="str">
            <v>T403</v>
          </cell>
          <cell r="D1093">
            <v>16</v>
          </cell>
          <cell r="E1093" t="str">
            <v>TE ALU 40/40/3 ML</v>
          </cell>
          <cell r="F1093">
            <v>7.95</v>
          </cell>
          <cell r="H1093" t="str">
            <v>T403</v>
          </cell>
          <cell r="I1093">
            <v>3.29</v>
          </cell>
          <cell r="J1093">
            <v>6.06</v>
          </cell>
          <cell r="K1093">
            <v>0.54290429042904298</v>
          </cell>
          <cell r="L1093">
            <v>3.29</v>
          </cell>
          <cell r="M1093">
            <v>3.29</v>
          </cell>
          <cell r="N1093">
            <v>8.6864686468646877</v>
          </cell>
          <cell r="O1093">
            <v>52.64</v>
          </cell>
          <cell r="P1093">
            <v>52.64</v>
          </cell>
          <cell r="Q1093">
            <v>7.95</v>
          </cell>
          <cell r="R1093">
            <v>8.2249999999999996</v>
          </cell>
          <cell r="S1093">
            <v>8.2249999999999996</v>
          </cell>
          <cell r="T1093">
            <v>127.2</v>
          </cell>
          <cell r="U1093">
            <v>131.6</v>
          </cell>
          <cell r="V1093">
            <v>131.6</v>
          </cell>
        </row>
        <row r="1094">
          <cell r="B1094" t="str">
            <v>PCR18EHA</v>
          </cell>
          <cell r="N1094">
            <v>1489.2603506050607</v>
          </cell>
          <cell r="O1094">
            <v>1557.0591000000002</v>
          </cell>
          <cell r="P1094">
            <v>1588.8264000000001</v>
          </cell>
          <cell r="T1094">
            <v>2376.6828999999998</v>
          </cell>
          <cell r="U1094">
            <v>2379.6203749999995</v>
          </cell>
          <cell r="V1094">
            <v>2425.6451999999999</v>
          </cell>
        </row>
        <row r="1095">
          <cell r="B1095" t="str">
            <v>HB</v>
          </cell>
          <cell r="C1095">
            <v>8412602518</v>
          </cell>
          <cell r="D1095">
            <v>8</v>
          </cell>
          <cell r="E1095" t="str">
            <v>VIS METAUX  A2 TH M6X25</v>
          </cell>
          <cell r="F1095">
            <v>0.05</v>
          </cell>
          <cell r="H1095">
            <v>8412602518</v>
          </cell>
          <cell r="I1095">
            <v>7.04</v>
          </cell>
          <cell r="J1095">
            <v>200</v>
          </cell>
          <cell r="K1095">
            <v>3.5200000000000002E-2</v>
          </cell>
          <cell r="L1095">
            <v>3.5200000000000002E-2</v>
          </cell>
          <cell r="M1095">
            <v>3.5200000000000002E-2</v>
          </cell>
          <cell r="N1095">
            <v>0.28160000000000002</v>
          </cell>
          <cell r="O1095">
            <v>0.28160000000000002</v>
          </cell>
          <cell r="P1095">
            <v>0.28160000000000002</v>
          </cell>
          <cell r="Q1095">
            <v>0.05</v>
          </cell>
          <cell r="R1095">
            <v>5.28E-2</v>
          </cell>
          <cell r="S1095">
            <v>5.28E-2</v>
          </cell>
          <cell r="T1095">
            <v>0.4</v>
          </cell>
          <cell r="U1095">
            <v>0.4224</v>
          </cell>
          <cell r="V1095">
            <v>0.4224</v>
          </cell>
        </row>
        <row r="1096">
          <cell r="B1096" t="str">
            <v>HB</v>
          </cell>
          <cell r="C1096">
            <v>8434000618</v>
          </cell>
          <cell r="D1096">
            <v>8</v>
          </cell>
          <cell r="E1096" t="str">
            <v>ECROU FREIN A2 M6 WAX</v>
          </cell>
          <cell r="F1096">
            <v>0.02</v>
          </cell>
          <cell r="H1096">
            <v>8434000618</v>
          </cell>
          <cell r="I1096">
            <v>8.3000000000000007</v>
          </cell>
          <cell r="J1096">
            <v>500</v>
          </cell>
          <cell r="K1096">
            <v>1.66E-2</v>
          </cell>
          <cell r="L1096">
            <v>1.66E-2</v>
          </cell>
          <cell r="M1096">
            <v>1.66E-2</v>
          </cell>
          <cell r="N1096">
            <v>0.1328</v>
          </cell>
          <cell r="O1096">
            <v>0.1328</v>
          </cell>
          <cell r="P1096">
            <v>0.1328</v>
          </cell>
          <cell r="Q1096">
            <v>0.02</v>
          </cell>
          <cell r="R1096">
            <v>2.0750000000000001E-2</v>
          </cell>
          <cell r="S1096">
            <v>2.0750000000000001E-2</v>
          </cell>
          <cell r="T1096">
            <v>0.16</v>
          </cell>
          <cell r="U1096">
            <v>0.16600000000000001</v>
          </cell>
          <cell r="V1096">
            <v>0.16600000000000001</v>
          </cell>
        </row>
        <row r="1097">
          <cell r="B1097" t="str">
            <v>HB</v>
          </cell>
          <cell r="C1097" t="str">
            <v>RTCALE</v>
          </cell>
          <cell r="D1097">
            <v>52</v>
          </cell>
          <cell r="E1097" t="str">
            <v>CALE CAOUTCHOUC BRUT 8 X 90</v>
          </cell>
          <cell r="F1097">
            <v>0.8</v>
          </cell>
          <cell r="H1097" t="str">
            <v>RTCALE</v>
          </cell>
          <cell r="I1097">
            <v>0.52</v>
          </cell>
          <cell r="J1097">
            <v>1</v>
          </cell>
          <cell r="K1097">
            <v>0.52</v>
          </cell>
          <cell r="L1097">
            <v>0.51800000000000002</v>
          </cell>
          <cell r="M1097">
            <v>0.51800000000000002</v>
          </cell>
          <cell r="N1097">
            <v>27.04</v>
          </cell>
          <cell r="O1097">
            <v>26.936</v>
          </cell>
          <cell r="P1097">
            <v>26.936</v>
          </cell>
          <cell r="Q1097">
            <v>0.8</v>
          </cell>
          <cell r="R1097">
            <v>0.77700000000000002</v>
          </cell>
          <cell r="S1097">
            <v>0.77700000000000002</v>
          </cell>
          <cell r="T1097">
            <v>41.6</v>
          </cell>
          <cell r="U1097">
            <v>40.404000000000003</v>
          </cell>
          <cell r="V1097">
            <v>40.404000000000003</v>
          </cell>
        </row>
        <row r="1098">
          <cell r="B1098" t="str">
            <v>HB</v>
          </cell>
          <cell r="C1098">
            <v>8710605018</v>
          </cell>
          <cell r="D1098">
            <v>8</v>
          </cell>
          <cell r="E1098" t="str">
            <v>VIS PENTURE 6X50 T30 INOX  A2</v>
          </cell>
          <cell r="F1098">
            <v>0.3</v>
          </cell>
          <cell r="H1098">
            <v>8710605018</v>
          </cell>
          <cell r="I1098">
            <v>0.11</v>
          </cell>
          <cell r="J1098">
            <v>1</v>
          </cell>
          <cell r="K1098">
            <v>0.11</v>
          </cell>
          <cell r="L1098">
            <v>0.108</v>
          </cell>
          <cell r="M1098">
            <v>0.108</v>
          </cell>
          <cell r="N1098">
            <v>0.88</v>
          </cell>
          <cell r="O1098">
            <v>0.86399999999999999</v>
          </cell>
          <cell r="P1098">
            <v>0.86399999999999999</v>
          </cell>
          <cell r="Q1098">
            <v>0.3</v>
          </cell>
          <cell r="R1098">
            <v>0.16200000000000001</v>
          </cell>
          <cell r="S1098">
            <v>0.16200000000000001</v>
          </cell>
          <cell r="T1098">
            <v>2.4</v>
          </cell>
          <cell r="U1098">
            <v>1.296</v>
          </cell>
          <cell r="V1098">
            <v>1.296</v>
          </cell>
        </row>
        <row r="1099">
          <cell r="B1099" t="str">
            <v>HB</v>
          </cell>
          <cell r="C1099">
            <v>8110608018</v>
          </cell>
          <cell r="D1099">
            <v>183</v>
          </cell>
          <cell r="E1099" t="str">
            <v>VIS CHARPENTE 6X80 INOX  A2 TORX T25</v>
          </cell>
          <cell r="F1099">
            <v>0.28199999999999997</v>
          </cell>
          <cell r="H1099">
            <v>8110608018</v>
          </cell>
          <cell r="I1099">
            <v>0.17</v>
          </cell>
          <cell r="J1099">
            <v>1</v>
          </cell>
          <cell r="K1099">
            <v>0.17</v>
          </cell>
          <cell r="L1099">
            <v>0.16700000000000001</v>
          </cell>
          <cell r="M1099">
            <v>0.16700000000000001</v>
          </cell>
          <cell r="N1099">
            <v>31.110000000000003</v>
          </cell>
          <cell r="O1099">
            <v>30.561000000000003</v>
          </cell>
          <cell r="P1099">
            <v>30.561000000000003</v>
          </cell>
          <cell r="Q1099">
            <v>0.28199999999999997</v>
          </cell>
          <cell r="R1099">
            <v>0.2505</v>
          </cell>
          <cell r="S1099">
            <v>0.2505</v>
          </cell>
          <cell r="T1099">
            <v>51.605999999999995</v>
          </cell>
          <cell r="U1099">
            <v>45.841500000000003</v>
          </cell>
          <cell r="V1099">
            <v>45.841500000000003</v>
          </cell>
        </row>
        <row r="1100">
          <cell r="B1100" t="str">
            <v>HB</v>
          </cell>
          <cell r="C1100" t="str">
            <v>VCHARP8X140</v>
          </cell>
          <cell r="D1100">
            <v>4</v>
          </cell>
          <cell r="E1100" t="str">
            <v>VIS CHARPENTE 8X140 INOX A2 TX40</v>
          </cell>
          <cell r="F1100">
            <v>0.54900000000000004</v>
          </cell>
          <cell r="H1100" t="str">
            <v>VCHARP8X140</v>
          </cell>
          <cell r="I1100">
            <v>0.37</v>
          </cell>
          <cell r="J1100">
            <v>1</v>
          </cell>
          <cell r="K1100">
            <v>0.37</v>
          </cell>
          <cell r="L1100">
            <v>0.36599999999999999</v>
          </cell>
          <cell r="M1100">
            <v>0.36599999999999999</v>
          </cell>
          <cell r="N1100">
            <v>1.48</v>
          </cell>
          <cell r="O1100">
            <v>1.464</v>
          </cell>
          <cell r="P1100">
            <v>1.464</v>
          </cell>
          <cell r="Q1100">
            <v>0.54900000000000004</v>
          </cell>
          <cell r="R1100">
            <v>0.54899999999999993</v>
          </cell>
          <cell r="S1100">
            <v>0.54899999999999993</v>
          </cell>
          <cell r="T1100">
            <v>2.1960000000000002</v>
          </cell>
          <cell r="U1100">
            <v>2.1959999999999997</v>
          </cell>
          <cell r="V1100">
            <v>2.1959999999999997</v>
          </cell>
        </row>
        <row r="1101">
          <cell r="B1101" t="str">
            <v>HB</v>
          </cell>
          <cell r="C1101" t="str">
            <v>VCHARP8X160</v>
          </cell>
          <cell r="D1101">
            <v>4</v>
          </cell>
          <cell r="E1101" t="str">
            <v>VIS CHARPENTE 8X160 INOX A2 TX 40</v>
          </cell>
          <cell r="F1101">
            <v>0.78</v>
          </cell>
          <cell r="H1101" t="str">
            <v>VCHARP8X160</v>
          </cell>
          <cell r="I1101">
            <v>1.05</v>
          </cell>
          <cell r="J1101">
            <v>1</v>
          </cell>
          <cell r="K1101">
            <v>1.05</v>
          </cell>
          <cell r="L1101">
            <v>1.0529999999999999</v>
          </cell>
          <cell r="M1101">
            <v>1.0529999999999999</v>
          </cell>
          <cell r="N1101">
            <v>4.2</v>
          </cell>
          <cell r="O1101">
            <v>4.2119999999999997</v>
          </cell>
          <cell r="P1101">
            <v>4.2119999999999997</v>
          </cell>
          <cell r="Q1101">
            <v>0.78</v>
          </cell>
          <cell r="R1101">
            <v>1.5794999999999999</v>
          </cell>
          <cell r="S1101">
            <v>1.5794999999999999</v>
          </cell>
          <cell r="T1101">
            <v>3.12</v>
          </cell>
          <cell r="U1101">
            <v>6.3179999999999996</v>
          </cell>
          <cell r="V1101">
            <v>6.3179999999999996</v>
          </cell>
        </row>
        <row r="1102">
          <cell r="B1102" t="str">
            <v>HB</v>
          </cell>
          <cell r="C1102">
            <v>8210707018</v>
          </cell>
          <cell r="D1102">
            <v>47</v>
          </cell>
          <cell r="E1102" t="str">
            <v>VIS PENTURE TORX T30 INOX A2 7X70</v>
          </cell>
          <cell r="F1102">
            <v>0.158</v>
          </cell>
          <cell r="H1102">
            <v>8210707018</v>
          </cell>
          <cell r="I1102">
            <v>0.11</v>
          </cell>
          <cell r="J1102">
            <v>1</v>
          </cell>
          <cell r="K1102">
            <v>0.11</v>
          </cell>
          <cell r="L1102">
            <v>0.1056</v>
          </cell>
          <cell r="M1102">
            <v>0.1056</v>
          </cell>
          <cell r="N1102">
            <v>5.17</v>
          </cell>
          <cell r="O1102">
            <v>4.9631999999999996</v>
          </cell>
          <cell r="P1102">
            <v>4.9631999999999996</v>
          </cell>
          <cell r="Q1102">
            <v>0.12</v>
          </cell>
          <cell r="R1102">
            <v>0.15839999999999999</v>
          </cell>
          <cell r="S1102">
            <v>0.15839999999999999</v>
          </cell>
          <cell r="T1102">
            <v>5.64</v>
          </cell>
          <cell r="U1102">
            <v>7.444799999999999</v>
          </cell>
          <cell r="V1102">
            <v>7.444799999999999</v>
          </cell>
        </row>
        <row r="1103">
          <cell r="B1103" t="str">
            <v>HB</v>
          </cell>
          <cell r="C1103" t="str">
            <v>C501151800</v>
          </cell>
          <cell r="D1103">
            <v>8</v>
          </cell>
          <cell r="E1103" t="str">
            <v>BASTAINGS 50X115 (1.80 ML)</v>
          </cell>
          <cell r="F1103">
            <v>13.19</v>
          </cell>
          <cell r="H1103" t="str">
            <v>C501151800</v>
          </cell>
          <cell r="I1103">
            <v>14.87</v>
          </cell>
          <cell r="J1103">
            <v>1.8</v>
          </cell>
          <cell r="K1103">
            <v>8.2611111111111111</v>
          </cell>
          <cell r="L1103">
            <v>8.26</v>
          </cell>
          <cell r="M1103">
            <v>10.92</v>
          </cell>
          <cell r="N1103">
            <v>66.088888888888889</v>
          </cell>
          <cell r="O1103">
            <v>66.08</v>
          </cell>
          <cell r="P1103">
            <v>87.36</v>
          </cell>
          <cell r="Q1103">
            <v>13.19</v>
          </cell>
          <cell r="R1103">
            <v>12.39</v>
          </cell>
          <cell r="S1103">
            <v>16.38</v>
          </cell>
          <cell r="T1103">
            <v>105.52</v>
          </cell>
          <cell r="U1103">
            <v>99.12</v>
          </cell>
          <cell r="V1103">
            <v>131.04</v>
          </cell>
        </row>
        <row r="1104">
          <cell r="B1104" t="str">
            <v>HB</v>
          </cell>
          <cell r="C1104" t="str">
            <v>C70701800</v>
          </cell>
          <cell r="D1104">
            <v>22.78</v>
          </cell>
          <cell r="E1104" t="str">
            <v>CHEVRON 70X70 1.80 ML</v>
          </cell>
          <cell r="F1104">
            <v>11.27</v>
          </cell>
          <cell r="H1104" t="str">
            <v>C70701800</v>
          </cell>
          <cell r="I1104">
            <v>7.05</v>
          </cell>
          <cell r="J1104">
            <v>1</v>
          </cell>
          <cell r="K1104">
            <v>7.05</v>
          </cell>
          <cell r="L1104">
            <v>7.05</v>
          </cell>
          <cell r="M1104">
            <v>7.4</v>
          </cell>
          <cell r="N1104">
            <v>160.59900000000002</v>
          </cell>
          <cell r="O1104">
            <v>160.59900000000002</v>
          </cell>
          <cell r="P1104">
            <v>168.572</v>
          </cell>
          <cell r="Q1104">
            <v>11.27</v>
          </cell>
          <cell r="R1104">
            <v>8.8125</v>
          </cell>
          <cell r="S1104">
            <v>9.25</v>
          </cell>
          <cell r="T1104">
            <v>256.73059999999998</v>
          </cell>
          <cell r="U1104">
            <v>200.74875</v>
          </cell>
          <cell r="V1104">
            <v>210.715</v>
          </cell>
        </row>
        <row r="1105">
          <cell r="B1105" t="str">
            <v>HB</v>
          </cell>
          <cell r="C1105" t="str">
            <v>CE403</v>
          </cell>
          <cell r="D1105">
            <v>10</v>
          </cell>
          <cell r="E1105" t="str">
            <v>CORNIERE ALU 40/40/3 ML</v>
          </cell>
          <cell r="F1105">
            <v>7.55</v>
          </cell>
          <cell r="H1105" t="str">
            <v>CE403</v>
          </cell>
          <cell r="I1105">
            <v>3.32</v>
          </cell>
          <cell r="J1105">
            <v>6.06</v>
          </cell>
          <cell r="K1105">
            <v>0.54785478547854782</v>
          </cell>
          <cell r="L1105">
            <v>3.29</v>
          </cell>
          <cell r="M1105">
            <v>3.32</v>
          </cell>
          <cell r="N1105">
            <v>5.4785478547854787</v>
          </cell>
          <cell r="O1105">
            <v>32.9</v>
          </cell>
          <cell r="P1105">
            <v>33.199999999999996</v>
          </cell>
          <cell r="Q1105">
            <v>7.55</v>
          </cell>
          <cell r="R1105">
            <v>8.2249999999999996</v>
          </cell>
          <cell r="S1105">
            <v>8.2999999999999989</v>
          </cell>
          <cell r="T1105">
            <v>75.5</v>
          </cell>
          <cell r="U1105">
            <v>82.25</v>
          </cell>
          <cell r="V1105">
            <v>82.999999999999986</v>
          </cell>
        </row>
        <row r="1106">
          <cell r="B1106" t="str">
            <v>HB</v>
          </cell>
          <cell r="C1106" t="str">
            <v>ECOP2.5</v>
          </cell>
          <cell r="D1106">
            <v>2</v>
          </cell>
          <cell r="E1106" t="str">
            <v>ECOPLANC 2M50</v>
          </cell>
          <cell r="F1106">
            <v>26.09</v>
          </cell>
          <cell r="H1106" t="str">
            <v>ECOP2.5</v>
          </cell>
          <cell r="I1106">
            <v>18.27</v>
          </cell>
          <cell r="J1106">
            <v>1</v>
          </cell>
          <cell r="K1106">
            <v>18.27</v>
          </cell>
          <cell r="L1106">
            <v>18.27</v>
          </cell>
          <cell r="M1106">
            <v>19.7316</v>
          </cell>
          <cell r="N1106">
            <v>36.54</v>
          </cell>
          <cell r="O1106">
            <v>36.54</v>
          </cell>
          <cell r="P1106">
            <v>39.463200000000001</v>
          </cell>
          <cell r="Q1106">
            <v>26.09</v>
          </cell>
          <cell r="R1106">
            <v>27.405000000000001</v>
          </cell>
          <cell r="S1106">
            <v>29.5974</v>
          </cell>
          <cell r="T1106">
            <v>52.18</v>
          </cell>
          <cell r="U1106">
            <v>54.81</v>
          </cell>
          <cell r="V1106">
            <v>59.194800000000001</v>
          </cell>
        </row>
        <row r="1107">
          <cell r="B1107" t="str">
            <v>HB</v>
          </cell>
          <cell r="C1107" t="str">
            <v>MOAT</v>
          </cell>
          <cell r="D1107">
            <v>15.71</v>
          </cell>
          <cell r="E1107" t="str">
            <v>MAIN D'OEUVRE ATELIER</v>
          </cell>
          <cell r="F1107">
            <v>75</v>
          </cell>
          <cell r="H1107" t="str">
            <v>MOAT</v>
          </cell>
          <cell r="I1107">
            <v>50</v>
          </cell>
          <cell r="J1107">
            <v>1</v>
          </cell>
          <cell r="K1107">
            <v>50</v>
          </cell>
          <cell r="L1107">
            <v>50</v>
          </cell>
          <cell r="M1107">
            <v>50</v>
          </cell>
          <cell r="N1107">
            <v>785.5</v>
          </cell>
          <cell r="O1107">
            <v>785.5</v>
          </cell>
          <cell r="P1107">
            <v>785.5</v>
          </cell>
          <cell r="Q1107">
            <v>75</v>
          </cell>
          <cell r="R1107">
            <v>75</v>
          </cell>
          <cell r="S1107">
            <v>75</v>
          </cell>
          <cell r="T1107">
            <v>1178.25</v>
          </cell>
          <cell r="U1107">
            <v>1178.25</v>
          </cell>
          <cell r="V1107">
            <v>1178.25</v>
          </cell>
        </row>
        <row r="1108">
          <cell r="B1108" t="str">
            <v>HB</v>
          </cell>
          <cell r="C1108" t="str">
            <v>PAN2005</v>
          </cell>
          <cell r="D1108">
            <v>4</v>
          </cell>
          <cell r="E1108" t="str">
            <v>PANNEAU PVC 1000 X 2005 MM</v>
          </cell>
          <cell r="F1108">
            <v>42.95</v>
          </cell>
          <cell r="H1108" t="str">
            <v>PAN2005</v>
          </cell>
          <cell r="I1108">
            <v>31.92</v>
          </cell>
          <cell r="J1108">
            <v>1</v>
          </cell>
          <cell r="K1108">
            <v>31.92</v>
          </cell>
          <cell r="L1108">
            <v>31.922449999999998</v>
          </cell>
          <cell r="M1108">
            <v>31.922449999999998</v>
          </cell>
          <cell r="N1108">
            <v>127.68</v>
          </cell>
          <cell r="O1108">
            <v>127.68979999999999</v>
          </cell>
          <cell r="P1108">
            <v>127.68979999999999</v>
          </cell>
          <cell r="Q1108">
            <v>42.95</v>
          </cell>
          <cell r="R1108">
            <v>47.883674999999997</v>
          </cell>
          <cell r="S1108">
            <v>47.883674999999997</v>
          </cell>
          <cell r="T1108">
            <v>171.8</v>
          </cell>
          <cell r="U1108">
            <v>191.53469999999999</v>
          </cell>
          <cell r="V1108">
            <v>191.53469999999999</v>
          </cell>
        </row>
        <row r="1109">
          <cell r="B1109" t="str">
            <v>HB</v>
          </cell>
          <cell r="C1109" t="str">
            <v>PAN2110</v>
          </cell>
          <cell r="D1109">
            <v>4</v>
          </cell>
          <cell r="E1109" t="str">
            <v>PANNEAU PVC 1000 X 2110 MM</v>
          </cell>
          <cell r="F1109">
            <v>45.2</v>
          </cell>
          <cell r="H1109" t="str">
            <v>PAN2110</v>
          </cell>
          <cell r="I1109">
            <v>33.590000000000003</v>
          </cell>
          <cell r="J1109">
            <v>1</v>
          </cell>
          <cell r="K1109">
            <v>33.590000000000003</v>
          </cell>
          <cell r="L1109">
            <v>33.594949999999997</v>
          </cell>
          <cell r="M1109">
            <v>33.594949999999997</v>
          </cell>
          <cell r="N1109">
            <v>134.36000000000001</v>
          </cell>
          <cell r="O1109">
            <v>134.37979999999999</v>
          </cell>
          <cell r="P1109">
            <v>134.37979999999999</v>
          </cell>
          <cell r="Q1109">
            <v>45.2</v>
          </cell>
          <cell r="R1109">
            <v>50.392424999999996</v>
          </cell>
          <cell r="S1109">
            <v>50.392424999999996</v>
          </cell>
          <cell r="T1109">
            <v>180.8</v>
          </cell>
          <cell r="U1109">
            <v>201.56969999999998</v>
          </cell>
          <cell r="V1109">
            <v>201.56969999999998</v>
          </cell>
        </row>
        <row r="1110">
          <cell r="B1110" t="str">
            <v>HB</v>
          </cell>
          <cell r="C1110" t="str">
            <v>PAN2525</v>
          </cell>
          <cell r="D1110">
            <v>4</v>
          </cell>
          <cell r="E1110" t="str">
            <v>PANNEAU PVC 1000 X 2525 MM</v>
          </cell>
          <cell r="F1110">
            <v>54.09</v>
          </cell>
          <cell r="H1110" t="str">
            <v>PAN2525</v>
          </cell>
          <cell r="I1110">
            <v>40.21</v>
          </cell>
          <cell r="J1110">
            <v>1</v>
          </cell>
          <cell r="K1110">
            <v>40.21</v>
          </cell>
          <cell r="L1110">
            <v>40.206900000000005</v>
          </cell>
          <cell r="M1110">
            <v>40.206900000000005</v>
          </cell>
          <cell r="N1110">
            <v>160.84</v>
          </cell>
          <cell r="O1110">
            <v>160.82760000000002</v>
          </cell>
          <cell r="P1110">
            <v>160.82760000000002</v>
          </cell>
          <cell r="Q1110">
            <v>54.09</v>
          </cell>
          <cell r="R1110">
            <v>60.310350000000007</v>
          </cell>
          <cell r="S1110">
            <v>60.310350000000007</v>
          </cell>
          <cell r="T1110">
            <v>216.36</v>
          </cell>
          <cell r="U1110">
            <v>241.24140000000003</v>
          </cell>
          <cell r="V1110">
            <v>241.24140000000003</v>
          </cell>
        </row>
        <row r="1111">
          <cell r="B1111" t="str">
            <v>HB</v>
          </cell>
          <cell r="C1111" t="str">
            <v>T403</v>
          </cell>
          <cell r="D1111">
            <v>16</v>
          </cell>
          <cell r="E1111" t="str">
            <v>TE ALU 40/40/3 ML</v>
          </cell>
          <cell r="F1111">
            <v>7.95</v>
          </cell>
          <cell r="H1111" t="str">
            <v>T403</v>
          </cell>
          <cell r="I1111">
            <v>3.29</v>
          </cell>
          <cell r="J1111">
            <v>6.06</v>
          </cell>
          <cell r="K1111">
            <v>0.54290429042904298</v>
          </cell>
          <cell r="L1111">
            <v>3.29</v>
          </cell>
          <cell r="M1111">
            <v>3.29</v>
          </cell>
          <cell r="N1111">
            <v>8.6864686468646877</v>
          </cell>
          <cell r="O1111">
            <v>52.64</v>
          </cell>
          <cell r="P1111">
            <v>52.64</v>
          </cell>
          <cell r="Q1111">
            <v>7.95</v>
          </cell>
          <cell r="R1111">
            <v>8.2249999999999996</v>
          </cell>
          <cell r="S1111">
            <v>8.2249999999999996</v>
          </cell>
          <cell r="T1111">
            <v>127.2</v>
          </cell>
          <cell r="U1111">
            <v>131.6</v>
          </cell>
          <cell r="V1111">
            <v>131.6</v>
          </cell>
        </row>
        <row r="1112">
          <cell r="B1112" t="str">
            <v>PCR20EHB</v>
          </cell>
          <cell r="N1112">
            <v>1556.0673053905391</v>
          </cell>
          <cell r="O1112">
            <v>1626.5708</v>
          </cell>
          <cell r="P1112">
            <v>1659.047</v>
          </cell>
          <cell r="T1112">
            <v>2471.4625999999998</v>
          </cell>
          <cell r="U1112">
            <v>2485.2132499999998</v>
          </cell>
          <cell r="V1112">
            <v>2532.2342999999996</v>
          </cell>
        </row>
        <row r="1113">
          <cell r="B1113" t="str">
            <v/>
          </cell>
          <cell r="C1113">
            <v>8412602518</v>
          </cell>
          <cell r="D1113">
            <v>2</v>
          </cell>
          <cell r="E1113" t="str">
            <v>VIS METAUX  A2 TH M6X25</v>
          </cell>
          <cell r="F1113">
            <v>0.05</v>
          </cell>
          <cell r="H1113">
            <v>8412602518</v>
          </cell>
          <cell r="I1113">
            <v>7.04</v>
          </cell>
          <cell r="J1113">
            <v>200</v>
          </cell>
          <cell r="K1113">
            <v>3.5200000000000002E-2</v>
          </cell>
          <cell r="L1113">
            <v>3.5200000000000002E-2</v>
          </cell>
          <cell r="M1113">
            <v>3.5200000000000002E-2</v>
          </cell>
          <cell r="N1113">
            <v>7.0400000000000004E-2</v>
          </cell>
          <cell r="O1113">
            <v>7.0400000000000004E-2</v>
          </cell>
          <cell r="P1113">
            <v>7.0400000000000004E-2</v>
          </cell>
          <cell r="Q1113">
            <v>0.05</v>
          </cell>
          <cell r="R1113">
            <v>5.28E-2</v>
          </cell>
          <cell r="S1113">
            <v>5.28E-2</v>
          </cell>
          <cell r="T1113">
            <v>0.1</v>
          </cell>
          <cell r="U1113">
            <v>0.1056</v>
          </cell>
          <cell r="V1113">
            <v>0.1056</v>
          </cell>
        </row>
        <row r="1114">
          <cell r="B1114" t="str">
            <v/>
          </cell>
          <cell r="C1114">
            <v>8434000618</v>
          </cell>
          <cell r="D1114">
            <v>2</v>
          </cell>
          <cell r="E1114" t="str">
            <v>ECROU FREIN A2 M6 WAX</v>
          </cell>
          <cell r="F1114">
            <v>0.02</v>
          </cell>
          <cell r="H1114">
            <v>8434000618</v>
          </cell>
          <cell r="I1114">
            <v>8.3000000000000007</v>
          </cell>
          <cell r="J1114">
            <v>500</v>
          </cell>
          <cell r="K1114">
            <v>1.66E-2</v>
          </cell>
          <cell r="L1114">
            <v>1.66E-2</v>
          </cell>
          <cell r="M1114">
            <v>1.66E-2</v>
          </cell>
          <cell r="N1114">
            <v>3.32E-2</v>
          </cell>
          <cell r="O1114">
            <v>3.32E-2</v>
          </cell>
          <cell r="P1114">
            <v>3.32E-2</v>
          </cell>
          <cell r="Q1114">
            <v>0.02</v>
          </cell>
          <cell r="R1114">
            <v>2.0750000000000001E-2</v>
          </cell>
          <cell r="S1114">
            <v>2.0750000000000001E-2</v>
          </cell>
          <cell r="T1114">
            <v>0.04</v>
          </cell>
          <cell r="U1114">
            <v>4.1500000000000002E-2</v>
          </cell>
          <cell r="V1114">
            <v>4.1500000000000002E-2</v>
          </cell>
        </row>
        <row r="1115">
          <cell r="B1115" t="str">
            <v/>
          </cell>
          <cell r="C1115" t="str">
            <v>RTCALE</v>
          </cell>
          <cell r="D1115">
            <v>22</v>
          </cell>
          <cell r="E1115" t="str">
            <v>CALE CAOUTCHOUC BRUT 8 X 90</v>
          </cell>
          <cell r="F1115">
            <v>0.8</v>
          </cell>
          <cell r="H1115" t="str">
            <v>RTCALE</v>
          </cell>
          <cell r="I1115">
            <v>0.52</v>
          </cell>
          <cell r="J1115">
            <v>1</v>
          </cell>
          <cell r="K1115">
            <v>0.52</v>
          </cell>
          <cell r="L1115">
            <v>0.51800000000000002</v>
          </cell>
          <cell r="M1115">
            <v>0.51800000000000002</v>
          </cell>
          <cell r="N1115">
            <v>11.440000000000001</v>
          </cell>
          <cell r="O1115">
            <v>11.396000000000001</v>
          </cell>
          <cell r="P1115">
            <v>11.396000000000001</v>
          </cell>
          <cell r="Q1115">
            <v>0.8</v>
          </cell>
          <cell r="R1115">
            <v>0.77700000000000002</v>
          </cell>
          <cell r="S1115">
            <v>0.77700000000000002</v>
          </cell>
          <cell r="T1115">
            <v>17.600000000000001</v>
          </cell>
          <cell r="U1115">
            <v>17.094000000000001</v>
          </cell>
          <cell r="V1115">
            <v>17.094000000000001</v>
          </cell>
        </row>
        <row r="1116">
          <cell r="B1116" t="str">
            <v/>
          </cell>
          <cell r="C1116">
            <v>8710605018</v>
          </cell>
          <cell r="D1116">
            <v>1</v>
          </cell>
          <cell r="E1116" t="str">
            <v>VIS PENTURE 6X50 T30 INOX  A2</v>
          </cell>
          <cell r="F1116">
            <v>0.3</v>
          </cell>
          <cell r="H1116">
            <v>8710605018</v>
          </cell>
          <cell r="I1116">
            <v>0.11</v>
          </cell>
          <cell r="J1116">
            <v>1</v>
          </cell>
          <cell r="K1116">
            <v>0.11</v>
          </cell>
          <cell r="L1116">
            <v>0.108</v>
          </cell>
          <cell r="M1116">
            <v>0.108</v>
          </cell>
          <cell r="N1116">
            <v>0.11</v>
          </cell>
          <cell r="O1116">
            <v>0.108</v>
          </cell>
          <cell r="P1116">
            <v>0.108</v>
          </cell>
          <cell r="Q1116">
            <v>0.3</v>
          </cell>
          <cell r="R1116">
            <v>0.16200000000000001</v>
          </cell>
          <cell r="S1116">
            <v>0.16200000000000001</v>
          </cell>
          <cell r="T1116">
            <v>0.3</v>
          </cell>
          <cell r="U1116">
            <v>0.16200000000000001</v>
          </cell>
          <cell r="V1116">
            <v>0.16200000000000001</v>
          </cell>
        </row>
        <row r="1117">
          <cell r="B1117" t="str">
            <v/>
          </cell>
          <cell r="C1117">
            <v>8110608018</v>
          </cell>
          <cell r="D1117">
            <v>80</v>
          </cell>
          <cell r="E1117" t="str">
            <v>VIS CHARPENTE 6X80 INOX  A2 TORX T25</v>
          </cell>
          <cell r="F1117">
            <v>0.28199999999999997</v>
          </cell>
          <cell r="H1117">
            <v>8110608018</v>
          </cell>
          <cell r="I1117">
            <v>0.17</v>
          </cell>
          <cell r="J1117">
            <v>1</v>
          </cell>
          <cell r="K1117">
            <v>0.17</v>
          </cell>
          <cell r="L1117">
            <v>0.16700000000000001</v>
          </cell>
          <cell r="M1117">
            <v>0.16700000000000001</v>
          </cell>
          <cell r="N1117">
            <v>13.600000000000001</v>
          </cell>
          <cell r="O1117">
            <v>13.360000000000001</v>
          </cell>
          <cell r="P1117">
            <v>13.360000000000001</v>
          </cell>
          <cell r="Q1117">
            <v>0.28199999999999997</v>
          </cell>
          <cell r="R1117">
            <v>0.2505</v>
          </cell>
          <cell r="S1117">
            <v>0.2505</v>
          </cell>
          <cell r="T1117">
            <v>22.56</v>
          </cell>
          <cell r="U1117">
            <v>20.04</v>
          </cell>
          <cell r="V1117">
            <v>20.04</v>
          </cell>
        </row>
        <row r="1118">
          <cell r="B1118" t="str">
            <v/>
          </cell>
          <cell r="C1118" t="str">
            <v>VCHARP8X140</v>
          </cell>
          <cell r="D1118">
            <v>4</v>
          </cell>
          <cell r="E1118" t="str">
            <v>VIS CHARPENTE 8X140 INOX A2 TX40</v>
          </cell>
          <cell r="F1118">
            <v>0.54900000000000004</v>
          </cell>
          <cell r="H1118" t="str">
            <v>VCHARP8X140</v>
          </cell>
          <cell r="I1118">
            <v>0.37</v>
          </cell>
          <cell r="J1118">
            <v>1</v>
          </cell>
          <cell r="K1118">
            <v>0.37</v>
          </cell>
          <cell r="L1118">
            <v>0.36599999999999999</v>
          </cell>
          <cell r="M1118">
            <v>0.36599999999999999</v>
          </cell>
          <cell r="N1118">
            <v>1.48</v>
          </cell>
          <cell r="O1118">
            <v>1.464</v>
          </cell>
          <cell r="P1118">
            <v>1.464</v>
          </cell>
          <cell r="Q1118">
            <v>0.54900000000000004</v>
          </cell>
          <cell r="R1118">
            <v>0.54899999999999993</v>
          </cell>
          <cell r="S1118">
            <v>0.54899999999999993</v>
          </cell>
          <cell r="T1118">
            <v>2.1960000000000002</v>
          </cell>
          <cell r="U1118">
            <v>2.1959999999999997</v>
          </cell>
          <cell r="V1118">
            <v>2.1959999999999997</v>
          </cell>
        </row>
        <row r="1119">
          <cell r="B1119" t="str">
            <v/>
          </cell>
          <cell r="C1119" t="str">
            <v>VCHARP8X160</v>
          </cell>
          <cell r="D1119">
            <v>4</v>
          </cell>
          <cell r="E1119" t="str">
            <v>VIS CHARPENTE 8X160 INOX A2 TX 40</v>
          </cell>
          <cell r="F1119">
            <v>0.78</v>
          </cell>
          <cell r="H1119" t="str">
            <v>VCHARP8X160</v>
          </cell>
          <cell r="I1119">
            <v>1.05</v>
          </cell>
          <cell r="J1119">
            <v>1</v>
          </cell>
          <cell r="K1119">
            <v>1.05</v>
          </cell>
          <cell r="L1119">
            <v>1.0529999999999999</v>
          </cell>
          <cell r="M1119">
            <v>1.0529999999999999</v>
          </cell>
          <cell r="N1119">
            <v>4.2</v>
          </cell>
          <cell r="O1119">
            <v>4.2119999999999997</v>
          </cell>
          <cell r="P1119">
            <v>4.2119999999999997</v>
          </cell>
          <cell r="Q1119">
            <v>0.78</v>
          </cell>
          <cell r="R1119">
            <v>1.5794999999999999</v>
          </cell>
          <cell r="S1119">
            <v>1.5794999999999999</v>
          </cell>
          <cell r="T1119">
            <v>3.12</v>
          </cell>
          <cell r="U1119">
            <v>6.3179999999999996</v>
          </cell>
          <cell r="V1119">
            <v>6.3179999999999996</v>
          </cell>
        </row>
        <row r="1120">
          <cell r="B1120" t="str">
            <v/>
          </cell>
          <cell r="C1120">
            <v>8210707018</v>
          </cell>
          <cell r="D1120">
            <v>36</v>
          </cell>
          <cell r="E1120" t="str">
            <v>VIS PENTURE TORX T30 INOX A2 7X70</v>
          </cell>
          <cell r="F1120">
            <v>0.158</v>
          </cell>
          <cell r="H1120">
            <v>8210707018</v>
          </cell>
          <cell r="I1120">
            <v>0.11</v>
          </cell>
          <cell r="J1120">
            <v>1</v>
          </cell>
          <cell r="K1120">
            <v>0.11</v>
          </cell>
          <cell r="L1120">
            <v>0.1056</v>
          </cell>
          <cell r="M1120">
            <v>0.1056</v>
          </cell>
          <cell r="N1120">
            <v>3.96</v>
          </cell>
          <cell r="O1120">
            <v>3.8016000000000001</v>
          </cell>
          <cell r="P1120">
            <v>3.8016000000000001</v>
          </cell>
          <cell r="Q1120">
            <v>0.12</v>
          </cell>
          <cell r="R1120">
            <v>0.15839999999999999</v>
          </cell>
          <cell r="S1120">
            <v>0.15839999999999999</v>
          </cell>
          <cell r="T1120">
            <v>4.32</v>
          </cell>
          <cell r="U1120">
            <v>5.702399999999999</v>
          </cell>
          <cell r="V1120">
            <v>5.702399999999999</v>
          </cell>
        </row>
        <row r="1121">
          <cell r="B1121" t="str">
            <v/>
          </cell>
          <cell r="C1121" t="str">
            <v>C501151800</v>
          </cell>
          <cell r="D1121">
            <v>2</v>
          </cell>
          <cell r="E1121" t="str">
            <v>BASTAINGS 50X115 (1.80 ML)</v>
          </cell>
          <cell r="F1121">
            <v>13.19</v>
          </cell>
          <cell r="H1121" t="str">
            <v>C501151800</v>
          </cell>
          <cell r="I1121">
            <v>14.87</v>
          </cell>
          <cell r="J1121">
            <v>1.8</v>
          </cell>
          <cell r="K1121">
            <v>8.2611111111111111</v>
          </cell>
          <cell r="L1121">
            <v>8.26</v>
          </cell>
          <cell r="M1121">
            <v>10.92</v>
          </cell>
          <cell r="N1121">
            <v>16.522222222222222</v>
          </cell>
          <cell r="O1121">
            <v>16.52</v>
          </cell>
          <cell r="P1121">
            <v>21.84</v>
          </cell>
          <cell r="Q1121">
            <v>13.19</v>
          </cell>
          <cell r="R1121">
            <v>12.39</v>
          </cell>
          <cell r="S1121">
            <v>16.38</v>
          </cell>
          <cell r="T1121">
            <v>26.38</v>
          </cell>
          <cell r="U1121">
            <v>24.78</v>
          </cell>
          <cell r="V1121">
            <v>32.76</v>
          </cell>
        </row>
        <row r="1122">
          <cell r="B1122" t="str">
            <v/>
          </cell>
          <cell r="C1122" t="str">
            <v>C70701800</v>
          </cell>
          <cell r="D1122">
            <v>9.44</v>
          </cell>
          <cell r="E1122" t="str">
            <v>CHEVRON 70X70 1.80 ML</v>
          </cell>
          <cell r="F1122">
            <v>11.27</v>
          </cell>
          <cell r="H1122" t="str">
            <v>C70701800</v>
          </cell>
          <cell r="I1122">
            <v>7.05</v>
          </cell>
          <cell r="J1122">
            <v>1</v>
          </cell>
          <cell r="K1122">
            <v>7.05</v>
          </cell>
          <cell r="L1122">
            <v>7.05</v>
          </cell>
          <cell r="M1122">
            <v>7.4</v>
          </cell>
          <cell r="N1122">
            <v>66.551999999999992</v>
          </cell>
          <cell r="O1122">
            <v>66.551999999999992</v>
          </cell>
          <cell r="P1122">
            <v>69.855999999999995</v>
          </cell>
          <cell r="Q1122">
            <v>11.27</v>
          </cell>
          <cell r="R1122">
            <v>8.8125</v>
          </cell>
          <cell r="S1122">
            <v>9.25</v>
          </cell>
          <cell r="T1122">
            <v>106.38879999999999</v>
          </cell>
          <cell r="U1122">
            <v>83.19</v>
          </cell>
          <cell r="V1122">
            <v>87.32</v>
          </cell>
        </row>
        <row r="1123">
          <cell r="B1123" t="str">
            <v/>
          </cell>
          <cell r="C1123" t="str">
            <v>CE403</v>
          </cell>
          <cell r="D1123">
            <v>4</v>
          </cell>
          <cell r="E1123" t="str">
            <v>CORNIERE ALU 40/40/3 ML</v>
          </cell>
          <cell r="F1123">
            <v>7.55</v>
          </cell>
          <cell r="H1123" t="str">
            <v>CE403</v>
          </cell>
          <cell r="I1123">
            <v>3.32</v>
          </cell>
          <cell r="J1123">
            <v>6.06</v>
          </cell>
          <cell r="K1123">
            <v>0.54785478547854782</v>
          </cell>
          <cell r="L1123">
            <v>3.29</v>
          </cell>
          <cell r="M1123">
            <v>3.32</v>
          </cell>
          <cell r="N1123">
            <v>2.1914191419141913</v>
          </cell>
          <cell r="O1123">
            <v>13.16</v>
          </cell>
          <cell r="P1123">
            <v>13.28</v>
          </cell>
          <cell r="Q1123">
            <v>7.55</v>
          </cell>
          <cell r="R1123">
            <v>8.2249999999999996</v>
          </cell>
          <cell r="S1123">
            <v>8.2999999999999989</v>
          </cell>
          <cell r="T1123">
            <v>30.2</v>
          </cell>
          <cell r="U1123">
            <v>32.9</v>
          </cell>
          <cell r="V1123">
            <v>33.199999999999996</v>
          </cell>
        </row>
        <row r="1124">
          <cell r="B1124" t="str">
            <v/>
          </cell>
          <cell r="C1124" t="str">
            <v>ECOP2</v>
          </cell>
          <cell r="D1124">
            <v>1</v>
          </cell>
          <cell r="E1124" t="str">
            <v>ECOPLANC 2M</v>
          </cell>
          <cell r="F1124">
            <v>20.91</v>
          </cell>
          <cell r="H1124" t="str">
            <v>ECOP2</v>
          </cell>
          <cell r="I1124">
            <v>14.64</v>
          </cell>
          <cell r="J1124">
            <v>1</v>
          </cell>
          <cell r="K1124">
            <v>14.64</v>
          </cell>
          <cell r="L1124">
            <v>14.64</v>
          </cell>
          <cell r="M1124">
            <v>15.811200000000001</v>
          </cell>
          <cell r="N1124">
            <v>14.64</v>
          </cell>
          <cell r="O1124">
            <v>14.64</v>
          </cell>
          <cell r="P1124">
            <v>15.811200000000001</v>
          </cell>
          <cell r="Q1124">
            <v>20.91</v>
          </cell>
          <cell r="R1124">
            <v>21.96</v>
          </cell>
          <cell r="S1124">
            <v>23.716800000000003</v>
          </cell>
          <cell r="T1124">
            <v>20.91</v>
          </cell>
          <cell r="U1124">
            <v>21.96</v>
          </cell>
          <cell r="V1124">
            <v>23.716800000000003</v>
          </cell>
        </row>
        <row r="1125">
          <cell r="B1125" t="str">
            <v/>
          </cell>
          <cell r="C1125" t="str">
            <v>MOAT</v>
          </cell>
          <cell r="D1125">
            <v>2.76</v>
          </cell>
          <cell r="E1125" t="str">
            <v>MAIN D'OEUVRE ATELIER</v>
          </cell>
          <cell r="F1125">
            <v>75</v>
          </cell>
          <cell r="H1125" t="str">
            <v>MOAT</v>
          </cell>
          <cell r="I1125">
            <v>50</v>
          </cell>
          <cell r="J1125">
            <v>1</v>
          </cell>
          <cell r="K1125">
            <v>50</v>
          </cell>
          <cell r="L1125">
            <v>50</v>
          </cell>
          <cell r="M1125">
            <v>50</v>
          </cell>
          <cell r="N1125">
            <v>138</v>
          </cell>
          <cell r="O1125">
            <v>138</v>
          </cell>
          <cell r="P1125">
            <v>138</v>
          </cell>
          <cell r="Q1125">
            <v>75</v>
          </cell>
          <cell r="R1125">
            <v>75</v>
          </cell>
          <cell r="S1125">
            <v>75</v>
          </cell>
          <cell r="T1125">
            <v>206.99999999999997</v>
          </cell>
          <cell r="U1125">
            <v>206.99999999999997</v>
          </cell>
          <cell r="V1125">
            <v>206.99999999999997</v>
          </cell>
        </row>
        <row r="1126">
          <cell r="B1126" t="str">
            <v/>
          </cell>
          <cell r="C1126" t="str">
            <v>EXPAN1515</v>
          </cell>
          <cell r="D1126">
            <v>4</v>
          </cell>
          <cell r="E1126" t="str">
            <v>RALLONGE PVC 200 X 1515 MM</v>
          </cell>
          <cell r="F1126">
            <v>7.41</v>
          </cell>
          <cell r="H1126" t="str">
            <v>EXPAN1515</v>
          </cell>
          <cell r="I1126">
            <v>5.51</v>
          </cell>
          <cell r="J1126">
            <v>1</v>
          </cell>
          <cell r="K1126">
            <v>5.51</v>
          </cell>
          <cell r="L1126">
            <v>5.5081000000000007</v>
          </cell>
          <cell r="M1126">
            <v>5.5081000000000007</v>
          </cell>
          <cell r="N1126">
            <v>22.04</v>
          </cell>
          <cell r="O1126">
            <v>22.032400000000003</v>
          </cell>
          <cell r="P1126">
            <v>22.032400000000003</v>
          </cell>
          <cell r="Q1126">
            <v>7.41</v>
          </cell>
          <cell r="R1126">
            <v>8.2621500000000019</v>
          </cell>
          <cell r="S1126">
            <v>8.2621500000000019</v>
          </cell>
          <cell r="T1126">
            <v>29.64</v>
          </cell>
          <cell r="U1126">
            <v>33.048600000000008</v>
          </cell>
          <cell r="V1126">
            <v>33.048600000000008</v>
          </cell>
        </row>
        <row r="1127">
          <cell r="B1127" t="str">
            <v/>
          </cell>
          <cell r="C1127" t="str">
            <v>PROFILH1515</v>
          </cell>
          <cell r="D1127">
            <v>4</v>
          </cell>
          <cell r="E1127" t="str">
            <v>PROFIL H 1515</v>
          </cell>
          <cell r="F1127">
            <v>4.76</v>
          </cell>
          <cell r="H1127" t="str">
            <v>PROFILH1515</v>
          </cell>
          <cell r="I1127">
            <v>3.54</v>
          </cell>
          <cell r="J1127">
            <v>1</v>
          </cell>
          <cell r="K1127">
            <v>3.54</v>
          </cell>
          <cell r="L1127">
            <v>3.5345499999999999</v>
          </cell>
          <cell r="M1127">
            <v>3.5345499999999999</v>
          </cell>
          <cell r="N1127">
            <v>14.16</v>
          </cell>
          <cell r="O1127">
            <v>14.138199999999999</v>
          </cell>
          <cell r="P1127">
            <v>14.138199999999999</v>
          </cell>
          <cell r="Q1127">
            <v>4.76</v>
          </cell>
          <cell r="R1127">
            <v>5.301825</v>
          </cell>
          <cell r="S1127">
            <v>5.301825</v>
          </cell>
          <cell r="T1127">
            <v>19.04</v>
          </cell>
          <cell r="U1127">
            <v>21.2073</v>
          </cell>
          <cell r="V1127">
            <v>21.2073</v>
          </cell>
        </row>
        <row r="1128">
          <cell r="B1128" t="str">
            <v/>
          </cell>
          <cell r="C1128" t="str">
            <v>PAN1515</v>
          </cell>
          <cell r="D1128">
            <v>4</v>
          </cell>
          <cell r="E1128" t="str">
            <v>PANNEAU PVC 1000 X 1515 MM</v>
          </cell>
          <cell r="F1128">
            <v>32.450000000000003</v>
          </cell>
          <cell r="H1128" t="str">
            <v>PAN1515</v>
          </cell>
          <cell r="I1128">
            <v>24.12</v>
          </cell>
          <cell r="J1128">
            <v>1</v>
          </cell>
          <cell r="K1128">
            <v>24.12</v>
          </cell>
          <cell r="L1128">
            <v>24.117449999999998</v>
          </cell>
          <cell r="M1128">
            <v>24.117449999999998</v>
          </cell>
          <cell r="N1128">
            <v>96.48</v>
          </cell>
          <cell r="O1128">
            <v>96.469799999999992</v>
          </cell>
          <cell r="P1128">
            <v>96.469799999999992</v>
          </cell>
          <cell r="Q1128">
            <v>32.450000000000003</v>
          </cell>
          <cell r="R1128">
            <v>36.176175000000001</v>
          </cell>
          <cell r="S1128">
            <v>36.176175000000001</v>
          </cell>
          <cell r="T1128">
            <v>129.80000000000001</v>
          </cell>
          <cell r="U1128">
            <v>144.7047</v>
          </cell>
          <cell r="V1128">
            <v>144.7047</v>
          </cell>
        </row>
        <row r="1129">
          <cell r="B1129" t="str">
            <v/>
          </cell>
          <cell r="C1129" t="str">
            <v>EXPAN2220</v>
          </cell>
          <cell r="D1129">
            <v>2</v>
          </cell>
          <cell r="E1129" t="str">
            <v>RALLONGE PVC 200 X 2220 MM</v>
          </cell>
          <cell r="F1129">
            <v>10.86</v>
          </cell>
          <cell r="H1129" t="str">
            <v>EXPAN2220</v>
          </cell>
          <cell r="I1129">
            <v>8.07</v>
          </cell>
          <cell r="J1129">
            <v>1</v>
          </cell>
          <cell r="K1129">
            <v>8.07</v>
          </cell>
          <cell r="L1129">
            <v>8.0725999999999996</v>
          </cell>
          <cell r="M1129">
            <v>8.0725999999999996</v>
          </cell>
          <cell r="N1129">
            <v>16.14</v>
          </cell>
          <cell r="O1129">
            <v>16.145199999999999</v>
          </cell>
          <cell r="P1129">
            <v>16.145199999999999</v>
          </cell>
          <cell r="Q1129">
            <v>10.86</v>
          </cell>
          <cell r="R1129">
            <v>12.108899999999998</v>
          </cell>
          <cell r="S1129">
            <v>12.108899999999998</v>
          </cell>
          <cell r="T1129">
            <v>21.72</v>
          </cell>
          <cell r="U1129">
            <v>24.217799999999997</v>
          </cell>
          <cell r="V1129">
            <v>24.217799999999997</v>
          </cell>
        </row>
        <row r="1130">
          <cell r="B1130" t="str">
            <v/>
          </cell>
          <cell r="C1130" t="str">
            <v>PROFILH2220</v>
          </cell>
          <cell r="D1130">
            <v>2</v>
          </cell>
          <cell r="E1130" t="str">
            <v>PROFIL H 2220</v>
          </cell>
          <cell r="F1130">
            <v>6.96</v>
          </cell>
          <cell r="H1130" t="str">
            <v>PROFILH2220</v>
          </cell>
          <cell r="I1130">
            <v>5.17</v>
          </cell>
          <cell r="J1130">
            <v>1</v>
          </cell>
          <cell r="K1130">
            <v>5.17</v>
          </cell>
          <cell r="L1130">
            <v>5.1735999999999995</v>
          </cell>
          <cell r="M1130">
            <v>5.1735999999999995</v>
          </cell>
          <cell r="N1130">
            <v>10.34</v>
          </cell>
          <cell r="O1130">
            <v>10.347199999999999</v>
          </cell>
          <cell r="P1130">
            <v>10.347199999999999</v>
          </cell>
          <cell r="Q1130">
            <v>6.96</v>
          </cell>
          <cell r="R1130">
            <v>7.7603999999999989</v>
          </cell>
          <cell r="S1130">
            <v>7.7603999999999989</v>
          </cell>
          <cell r="T1130">
            <v>13.92</v>
          </cell>
          <cell r="U1130">
            <v>15.520799999999998</v>
          </cell>
          <cell r="V1130">
            <v>15.520799999999998</v>
          </cell>
        </row>
        <row r="1131">
          <cell r="B1131" t="str">
            <v/>
          </cell>
          <cell r="C1131" t="str">
            <v>PAN2220</v>
          </cell>
          <cell r="D1131">
            <v>2</v>
          </cell>
          <cell r="E1131" t="str">
            <v>PANNEAU PVC 1000 X 2220 MM</v>
          </cell>
          <cell r="F1131">
            <v>47.55</v>
          </cell>
          <cell r="H1131" t="str">
            <v>PAN2220</v>
          </cell>
          <cell r="I1131">
            <v>35.35</v>
          </cell>
          <cell r="J1131">
            <v>1</v>
          </cell>
          <cell r="K1131">
            <v>35.35</v>
          </cell>
          <cell r="L1131">
            <v>35.345500000000001</v>
          </cell>
          <cell r="M1131">
            <v>35.345500000000001</v>
          </cell>
          <cell r="N1131">
            <v>70.7</v>
          </cell>
          <cell r="O1131">
            <v>70.691000000000003</v>
          </cell>
          <cell r="P1131">
            <v>70.691000000000003</v>
          </cell>
          <cell r="Q1131">
            <v>47.55</v>
          </cell>
          <cell r="R1131">
            <v>53.018250000000002</v>
          </cell>
          <cell r="S1131">
            <v>53.018250000000002</v>
          </cell>
          <cell r="T1131">
            <v>95.1</v>
          </cell>
          <cell r="U1131">
            <v>106.0365</v>
          </cell>
          <cell r="V1131">
            <v>106.0365</v>
          </cell>
        </row>
        <row r="1132">
          <cell r="B1132" t="str">
            <v/>
          </cell>
          <cell r="C1132" t="str">
            <v>T403</v>
          </cell>
          <cell r="D1132">
            <v>6</v>
          </cell>
          <cell r="E1132" t="str">
            <v>TE ALU 40/40/3 ML</v>
          </cell>
          <cell r="F1132">
            <v>7.95</v>
          </cell>
          <cell r="H1132" t="str">
            <v>T403</v>
          </cell>
          <cell r="I1132">
            <v>3.29</v>
          </cell>
          <cell r="J1132">
            <v>6.06</v>
          </cell>
          <cell r="K1132">
            <v>0.54290429042904298</v>
          </cell>
          <cell r="L1132">
            <v>3.29</v>
          </cell>
          <cell r="M1132">
            <v>3.29</v>
          </cell>
          <cell r="N1132">
            <v>3.2574257425742577</v>
          </cell>
          <cell r="O1132">
            <v>19.740000000000002</v>
          </cell>
          <cell r="P1132">
            <v>19.740000000000002</v>
          </cell>
          <cell r="Q1132">
            <v>7.95</v>
          </cell>
          <cell r="R1132">
            <v>8.2249999999999996</v>
          </cell>
          <cell r="S1132">
            <v>8.2249999999999996</v>
          </cell>
          <cell r="T1132">
            <v>47.7</v>
          </cell>
          <cell r="U1132">
            <v>49.349999999999994</v>
          </cell>
          <cell r="V1132">
            <v>49.349999999999994</v>
          </cell>
        </row>
        <row r="1133">
          <cell r="B1133" t="str">
            <v>PCG3EH</v>
          </cell>
          <cell r="N1133">
            <v>505.91666710671063</v>
          </cell>
          <cell r="O1133">
            <v>532.88099999999997</v>
          </cell>
          <cell r="P1133">
            <v>542.7962</v>
          </cell>
          <cell r="T1133">
            <v>798.03480000000002</v>
          </cell>
          <cell r="U1133">
            <v>815.57520000000011</v>
          </cell>
          <cell r="V1133">
            <v>829.74200000000008</v>
          </cell>
        </row>
        <row r="1134">
          <cell r="B1134" t="str">
            <v/>
          </cell>
          <cell r="C1134">
            <v>8412602518</v>
          </cell>
          <cell r="D1134">
            <v>2</v>
          </cell>
          <cell r="E1134" t="str">
            <v>VIS METAUX  A2 TH M6X25</v>
          </cell>
          <cell r="F1134">
            <v>0.05</v>
          </cell>
          <cell r="H1134">
            <v>8412602518</v>
          </cell>
          <cell r="I1134">
            <v>7.04</v>
          </cell>
          <cell r="J1134">
            <v>200</v>
          </cell>
          <cell r="K1134">
            <v>3.5200000000000002E-2</v>
          </cell>
          <cell r="L1134">
            <v>3.5200000000000002E-2</v>
          </cell>
          <cell r="M1134">
            <v>3.5200000000000002E-2</v>
          </cell>
          <cell r="N1134">
            <v>7.0400000000000004E-2</v>
          </cell>
          <cell r="O1134">
            <v>7.0400000000000004E-2</v>
          </cell>
          <cell r="P1134">
            <v>7.0400000000000004E-2</v>
          </cell>
          <cell r="Q1134">
            <v>0.05</v>
          </cell>
          <cell r="R1134">
            <v>5.28E-2</v>
          </cell>
          <cell r="S1134">
            <v>5.28E-2</v>
          </cell>
          <cell r="T1134">
            <v>0.1</v>
          </cell>
          <cell r="U1134">
            <v>0.1056</v>
          </cell>
          <cell r="V1134">
            <v>0.1056</v>
          </cell>
        </row>
        <row r="1135">
          <cell r="B1135" t="str">
            <v/>
          </cell>
          <cell r="C1135">
            <v>8434000618</v>
          </cell>
          <cell r="D1135">
            <v>2</v>
          </cell>
          <cell r="E1135" t="str">
            <v>ECROU FREIN A2 M6 WAX</v>
          </cell>
          <cell r="F1135">
            <v>0.02</v>
          </cell>
          <cell r="H1135">
            <v>8434000618</v>
          </cell>
          <cell r="I1135">
            <v>8.3000000000000007</v>
          </cell>
          <cell r="J1135">
            <v>500</v>
          </cell>
          <cell r="K1135">
            <v>1.66E-2</v>
          </cell>
          <cell r="L1135">
            <v>1.66E-2</v>
          </cell>
          <cell r="M1135">
            <v>1.66E-2</v>
          </cell>
          <cell r="N1135">
            <v>3.32E-2</v>
          </cell>
          <cell r="O1135">
            <v>3.32E-2</v>
          </cell>
          <cell r="P1135">
            <v>3.32E-2</v>
          </cell>
          <cell r="Q1135">
            <v>0.02</v>
          </cell>
          <cell r="R1135">
            <v>2.0750000000000001E-2</v>
          </cell>
          <cell r="S1135">
            <v>2.0750000000000001E-2</v>
          </cell>
          <cell r="T1135">
            <v>0.04</v>
          </cell>
          <cell r="U1135">
            <v>4.1500000000000002E-2</v>
          </cell>
          <cell r="V1135">
            <v>4.1500000000000002E-2</v>
          </cell>
        </row>
        <row r="1136">
          <cell r="B1136" t="str">
            <v/>
          </cell>
          <cell r="C1136" t="str">
            <v>RTCALE</v>
          </cell>
          <cell r="D1136">
            <v>22</v>
          </cell>
          <cell r="E1136" t="str">
            <v>CALE CAOUTCHOUC BRUT 8 X 90</v>
          </cell>
          <cell r="F1136">
            <v>0.8</v>
          </cell>
          <cell r="H1136" t="str">
            <v>RTCALE</v>
          </cell>
          <cell r="I1136">
            <v>0.52</v>
          </cell>
          <cell r="J1136">
            <v>1</v>
          </cell>
          <cell r="K1136">
            <v>0.52</v>
          </cell>
          <cell r="L1136">
            <v>0.51800000000000002</v>
          </cell>
          <cell r="M1136">
            <v>0.51800000000000002</v>
          </cell>
          <cell r="N1136">
            <v>11.440000000000001</v>
          </cell>
          <cell r="O1136">
            <v>11.396000000000001</v>
          </cell>
          <cell r="P1136">
            <v>11.396000000000001</v>
          </cell>
          <cell r="Q1136">
            <v>0.8</v>
          </cell>
          <cell r="R1136">
            <v>0.77700000000000002</v>
          </cell>
          <cell r="S1136">
            <v>0.77700000000000002</v>
          </cell>
          <cell r="T1136">
            <v>17.600000000000001</v>
          </cell>
          <cell r="U1136">
            <v>17.094000000000001</v>
          </cell>
          <cell r="V1136">
            <v>17.094000000000001</v>
          </cell>
        </row>
        <row r="1137">
          <cell r="B1137" t="str">
            <v/>
          </cell>
          <cell r="C1137">
            <v>8710605018</v>
          </cell>
          <cell r="D1137">
            <v>1</v>
          </cell>
          <cell r="E1137" t="str">
            <v>VIS PENTURE 6X50 T30 INOX  A2</v>
          </cell>
          <cell r="F1137">
            <v>0.3</v>
          </cell>
          <cell r="H1137">
            <v>8710605018</v>
          </cell>
          <cell r="I1137">
            <v>0.11</v>
          </cell>
          <cell r="J1137">
            <v>1</v>
          </cell>
          <cell r="K1137">
            <v>0.11</v>
          </cell>
          <cell r="L1137">
            <v>0.108</v>
          </cell>
          <cell r="M1137">
            <v>0.108</v>
          </cell>
          <cell r="N1137">
            <v>0.11</v>
          </cell>
          <cell r="O1137">
            <v>0.108</v>
          </cell>
          <cell r="P1137">
            <v>0.108</v>
          </cell>
          <cell r="Q1137">
            <v>0.3</v>
          </cell>
          <cell r="R1137">
            <v>0.16200000000000001</v>
          </cell>
          <cell r="S1137">
            <v>0.16200000000000001</v>
          </cell>
          <cell r="T1137">
            <v>0.3</v>
          </cell>
          <cell r="U1137">
            <v>0.16200000000000001</v>
          </cell>
          <cell r="V1137">
            <v>0.16200000000000001</v>
          </cell>
        </row>
        <row r="1138">
          <cell r="B1138" t="str">
            <v/>
          </cell>
          <cell r="C1138">
            <v>8110608018</v>
          </cell>
          <cell r="D1138">
            <v>70</v>
          </cell>
          <cell r="E1138" t="str">
            <v>VIS CHARPENTE 6X80 INOX  A2 TORX T25</v>
          </cell>
          <cell r="F1138">
            <v>0.28199999999999997</v>
          </cell>
          <cell r="H1138">
            <v>8110608018</v>
          </cell>
          <cell r="I1138">
            <v>0.17</v>
          </cell>
          <cell r="J1138">
            <v>1</v>
          </cell>
          <cell r="K1138">
            <v>0.17</v>
          </cell>
          <cell r="L1138">
            <v>0.16700000000000001</v>
          </cell>
          <cell r="M1138">
            <v>0.16700000000000001</v>
          </cell>
          <cell r="N1138">
            <v>11.9</v>
          </cell>
          <cell r="O1138">
            <v>11.690000000000001</v>
          </cell>
          <cell r="P1138">
            <v>11.690000000000001</v>
          </cell>
          <cell r="Q1138">
            <v>0.28199999999999997</v>
          </cell>
          <cell r="R1138">
            <v>0.2505</v>
          </cell>
          <cell r="S1138">
            <v>0.2505</v>
          </cell>
          <cell r="T1138">
            <v>19.739999999999998</v>
          </cell>
          <cell r="U1138">
            <v>17.535</v>
          </cell>
          <cell r="V1138">
            <v>17.535</v>
          </cell>
        </row>
        <row r="1139">
          <cell r="B1139" t="str">
            <v/>
          </cell>
          <cell r="C1139" t="str">
            <v>VCHARP8X140</v>
          </cell>
          <cell r="D1139">
            <v>4</v>
          </cell>
          <cell r="E1139" t="str">
            <v>VIS CHARPENTE 8X140 INOX A2 TX40</v>
          </cell>
          <cell r="F1139">
            <v>0.54900000000000004</v>
          </cell>
          <cell r="H1139" t="str">
            <v>VCHARP8X140</v>
          </cell>
          <cell r="I1139">
            <v>0.37</v>
          </cell>
          <cell r="J1139">
            <v>1</v>
          </cell>
          <cell r="K1139">
            <v>0.37</v>
          </cell>
          <cell r="L1139">
            <v>0.36599999999999999</v>
          </cell>
          <cell r="M1139">
            <v>0.36599999999999999</v>
          </cell>
          <cell r="N1139">
            <v>1.48</v>
          </cell>
          <cell r="O1139">
            <v>1.464</v>
          </cell>
          <cell r="P1139">
            <v>1.464</v>
          </cell>
          <cell r="Q1139">
            <v>0.54900000000000004</v>
          </cell>
          <cell r="R1139">
            <v>0.54899999999999993</v>
          </cell>
          <cell r="S1139">
            <v>0.54899999999999993</v>
          </cell>
          <cell r="T1139">
            <v>2.1960000000000002</v>
          </cell>
          <cell r="U1139">
            <v>2.1959999999999997</v>
          </cell>
          <cell r="V1139">
            <v>2.1959999999999997</v>
          </cell>
        </row>
        <row r="1140">
          <cell r="B1140" t="str">
            <v/>
          </cell>
          <cell r="C1140" t="str">
            <v>VCHARP8X160</v>
          </cell>
          <cell r="D1140">
            <v>4</v>
          </cell>
          <cell r="E1140" t="str">
            <v>VIS CHARPENTE 8X160 INOX A2 TX 40</v>
          </cell>
          <cell r="F1140">
            <v>0.78</v>
          </cell>
          <cell r="H1140" t="str">
            <v>VCHARP8X160</v>
          </cell>
          <cell r="I1140">
            <v>1.05</v>
          </cell>
          <cell r="J1140">
            <v>1</v>
          </cell>
          <cell r="K1140">
            <v>1.05</v>
          </cell>
          <cell r="L1140">
            <v>1.0529999999999999</v>
          </cell>
          <cell r="M1140">
            <v>1.0529999999999999</v>
          </cell>
          <cell r="N1140">
            <v>4.2</v>
          </cell>
          <cell r="O1140">
            <v>4.2119999999999997</v>
          </cell>
          <cell r="P1140">
            <v>4.2119999999999997</v>
          </cell>
          <cell r="Q1140">
            <v>0.78</v>
          </cell>
          <cell r="R1140">
            <v>1.5794999999999999</v>
          </cell>
          <cell r="S1140">
            <v>1.5794999999999999</v>
          </cell>
          <cell r="T1140">
            <v>3.12</v>
          </cell>
          <cell r="U1140">
            <v>6.3179999999999996</v>
          </cell>
          <cell r="V1140">
            <v>6.3179999999999996</v>
          </cell>
        </row>
        <row r="1141">
          <cell r="B1141" t="str">
            <v/>
          </cell>
          <cell r="C1141">
            <v>8210707018</v>
          </cell>
          <cell r="D1141">
            <v>36</v>
          </cell>
          <cell r="E1141" t="str">
            <v>VIS PENTURE TORX T30 INOX A2 7X70</v>
          </cell>
          <cell r="F1141">
            <v>0.158</v>
          </cell>
          <cell r="H1141">
            <v>8210707018</v>
          </cell>
          <cell r="I1141">
            <v>0.11</v>
          </cell>
          <cell r="J1141">
            <v>1</v>
          </cell>
          <cell r="K1141">
            <v>0.11</v>
          </cell>
          <cell r="L1141">
            <v>0.1056</v>
          </cell>
          <cell r="M1141">
            <v>0.1056</v>
          </cell>
          <cell r="N1141">
            <v>3.96</v>
          </cell>
          <cell r="O1141">
            <v>3.8016000000000001</v>
          </cell>
          <cell r="P1141">
            <v>3.8016000000000001</v>
          </cell>
          <cell r="Q1141">
            <v>0.12</v>
          </cell>
          <cell r="R1141">
            <v>0.15839999999999999</v>
          </cell>
          <cell r="S1141">
            <v>0.15839999999999999</v>
          </cell>
          <cell r="T1141">
            <v>4.32</v>
          </cell>
          <cell r="U1141">
            <v>5.702399999999999</v>
          </cell>
          <cell r="V1141">
            <v>5.702399999999999</v>
          </cell>
        </row>
        <row r="1142">
          <cell r="B1142" t="str">
            <v/>
          </cell>
          <cell r="C1142" t="str">
            <v>C501151800</v>
          </cell>
          <cell r="D1142">
            <v>2</v>
          </cell>
          <cell r="E1142" t="str">
            <v>BASTAINGS 50X115 (1.80 ML)</v>
          </cell>
          <cell r="F1142">
            <v>13.19</v>
          </cell>
          <cell r="H1142" t="str">
            <v>C501151800</v>
          </cell>
          <cell r="I1142">
            <v>14.87</v>
          </cell>
          <cell r="J1142">
            <v>1.8</v>
          </cell>
          <cell r="K1142">
            <v>8.2611111111111111</v>
          </cell>
          <cell r="L1142">
            <v>8.26</v>
          </cell>
          <cell r="M1142">
            <v>10.92</v>
          </cell>
          <cell r="N1142">
            <v>16.522222222222222</v>
          </cell>
          <cell r="O1142">
            <v>16.52</v>
          </cell>
          <cell r="P1142">
            <v>21.84</v>
          </cell>
          <cell r="Q1142">
            <v>13.19</v>
          </cell>
          <cell r="R1142">
            <v>12.39</v>
          </cell>
          <cell r="S1142">
            <v>16.38</v>
          </cell>
          <cell r="T1142">
            <v>26.38</v>
          </cell>
          <cell r="U1142">
            <v>24.78</v>
          </cell>
          <cell r="V1142">
            <v>32.76</v>
          </cell>
        </row>
        <row r="1143">
          <cell r="B1143" t="str">
            <v/>
          </cell>
          <cell r="C1143" t="str">
            <v>C70701800</v>
          </cell>
          <cell r="D1143">
            <v>9.44</v>
          </cell>
          <cell r="E1143" t="str">
            <v>CHEVRON 70X70 1.80 ML</v>
          </cell>
          <cell r="F1143">
            <v>11.27</v>
          </cell>
          <cell r="H1143" t="str">
            <v>C70701800</v>
          </cell>
          <cell r="I1143">
            <v>7.05</v>
          </cell>
          <cell r="J1143">
            <v>1</v>
          </cell>
          <cell r="K1143">
            <v>7.05</v>
          </cell>
          <cell r="L1143">
            <v>7.05</v>
          </cell>
          <cell r="M1143">
            <v>7.4</v>
          </cell>
          <cell r="N1143">
            <v>66.551999999999992</v>
          </cell>
          <cell r="O1143">
            <v>66.551999999999992</v>
          </cell>
          <cell r="P1143">
            <v>69.855999999999995</v>
          </cell>
          <cell r="Q1143">
            <v>11.27</v>
          </cell>
          <cell r="R1143">
            <v>8.8125</v>
          </cell>
          <cell r="S1143">
            <v>9.25</v>
          </cell>
          <cell r="T1143">
            <v>106.38879999999999</v>
          </cell>
          <cell r="U1143">
            <v>83.19</v>
          </cell>
          <cell r="V1143">
            <v>87.32</v>
          </cell>
        </row>
        <row r="1144">
          <cell r="B1144" t="str">
            <v/>
          </cell>
          <cell r="C1144" t="str">
            <v>CE403</v>
          </cell>
          <cell r="D1144">
            <v>4</v>
          </cell>
          <cell r="E1144" t="str">
            <v>CORNIERE ALU 40/40/3 ML</v>
          </cell>
          <cell r="F1144">
            <v>7.55</v>
          </cell>
          <cell r="H1144" t="str">
            <v>CE403</v>
          </cell>
          <cell r="I1144">
            <v>3.32</v>
          </cell>
          <cell r="J1144">
            <v>6.06</v>
          </cell>
          <cell r="K1144">
            <v>0.54785478547854782</v>
          </cell>
          <cell r="L1144">
            <v>3.29</v>
          </cell>
          <cell r="M1144">
            <v>3.32</v>
          </cell>
          <cell r="N1144">
            <v>2.1914191419141913</v>
          </cell>
          <cell r="O1144">
            <v>13.16</v>
          </cell>
          <cell r="P1144">
            <v>13.28</v>
          </cell>
          <cell r="Q1144">
            <v>7.55</v>
          </cell>
          <cell r="R1144">
            <v>8.2249999999999996</v>
          </cell>
          <cell r="S1144">
            <v>8.2999999999999989</v>
          </cell>
          <cell r="T1144">
            <v>30.2</v>
          </cell>
          <cell r="U1144">
            <v>32.9</v>
          </cell>
          <cell r="V1144">
            <v>33.199999999999996</v>
          </cell>
        </row>
        <row r="1145">
          <cell r="B1145" t="str">
            <v/>
          </cell>
          <cell r="C1145" t="str">
            <v>ECOP2</v>
          </cell>
          <cell r="D1145">
            <v>1</v>
          </cell>
          <cell r="E1145" t="str">
            <v>ECOPLANC 2M</v>
          </cell>
          <cell r="F1145">
            <v>20.91</v>
          </cell>
          <cell r="H1145" t="str">
            <v>ECOP2</v>
          </cell>
          <cell r="I1145">
            <v>14.64</v>
          </cell>
          <cell r="J1145">
            <v>1</v>
          </cell>
          <cell r="K1145">
            <v>14.64</v>
          </cell>
          <cell r="L1145">
            <v>14.64</v>
          </cell>
          <cell r="M1145">
            <v>15.811200000000001</v>
          </cell>
          <cell r="N1145">
            <v>14.64</v>
          </cell>
          <cell r="O1145">
            <v>14.64</v>
          </cell>
          <cell r="P1145">
            <v>15.811200000000001</v>
          </cell>
          <cell r="Q1145">
            <v>20.91</v>
          </cell>
          <cell r="R1145">
            <v>21.96</v>
          </cell>
          <cell r="S1145">
            <v>23.716800000000003</v>
          </cell>
          <cell r="T1145">
            <v>20.91</v>
          </cell>
          <cell r="U1145">
            <v>21.96</v>
          </cell>
          <cell r="V1145">
            <v>23.716800000000003</v>
          </cell>
        </row>
        <row r="1146">
          <cell r="B1146" t="str">
            <v/>
          </cell>
          <cell r="C1146" t="str">
            <v>MOAT</v>
          </cell>
          <cell r="D1146">
            <v>2.76</v>
          </cell>
          <cell r="E1146" t="str">
            <v>MAIN D'OEUVRE ATELIER</v>
          </cell>
          <cell r="F1146">
            <v>75</v>
          </cell>
          <cell r="H1146" t="str">
            <v>MOAT</v>
          </cell>
          <cell r="I1146">
            <v>50</v>
          </cell>
          <cell r="J1146">
            <v>1</v>
          </cell>
          <cell r="K1146">
            <v>50</v>
          </cell>
          <cell r="L1146">
            <v>50</v>
          </cell>
          <cell r="M1146">
            <v>50</v>
          </cell>
          <cell r="N1146">
            <v>138</v>
          </cell>
          <cell r="O1146">
            <v>138</v>
          </cell>
          <cell r="P1146">
            <v>138</v>
          </cell>
          <cell r="Q1146">
            <v>75</v>
          </cell>
          <cell r="R1146">
            <v>75</v>
          </cell>
          <cell r="S1146">
            <v>75</v>
          </cell>
          <cell r="T1146">
            <v>206.99999999999997</v>
          </cell>
          <cell r="U1146">
            <v>206.99999999999997</v>
          </cell>
          <cell r="V1146">
            <v>206.99999999999997</v>
          </cell>
        </row>
        <row r="1147">
          <cell r="B1147" t="str">
            <v/>
          </cell>
          <cell r="C1147" t="str">
            <v>PAN1515</v>
          </cell>
          <cell r="D1147">
            <v>4</v>
          </cell>
          <cell r="E1147" t="str">
            <v>PANNEAU PVC 1000 X 1515 MM</v>
          </cell>
          <cell r="F1147">
            <v>32.450000000000003</v>
          </cell>
          <cell r="H1147" t="str">
            <v>PAN1515</v>
          </cell>
          <cell r="I1147">
            <v>24.12</v>
          </cell>
          <cell r="J1147">
            <v>1</v>
          </cell>
          <cell r="K1147">
            <v>24.12</v>
          </cell>
          <cell r="L1147">
            <v>24.117449999999998</v>
          </cell>
          <cell r="M1147">
            <v>24.117449999999998</v>
          </cell>
          <cell r="N1147">
            <v>96.48</v>
          </cell>
          <cell r="O1147">
            <v>96.469799999999992</v>
          </cell>
          <cell r="P1147">
            <v>96.469799999999992</v>
          </cell>
          <cell r="Q1147">
            <v>32.450000000000003</v>
          </cell>
          <cell r="R1147">
            <v>36.176175000000001</v>
          </cell>
          <cell r="S1147">
            <v>36.176175000000001</v>
          </cell>
          <cell r="T1147">
            <v>129.80000000000001</v>
          </cell>
          <cell r="U1147">
            <v>144.7047</v>
          </cell>
          <cell r="V1147">
            <v>144.7047</v>
          </cell>
        </row>
        <row r="1148">
          <cell r="B1148" t="str">
            <v/>
          </cell>
          <cell r="C1148" t="str">
            <v>PAN2220</v>
          </cell>
          <cell r="D1148">
            <v>2</v>
          </cell>
          <cell r="E1148" t="str">
            <v>PANNEAU PVC 1000 X 2220 MM</v>
          </cell>
          <cell r="F1148">
            <v>47.55</v>
          </cell>
          <cell r="H1148" t="str">
            <v>PAN2220</v>
          </cell>
          <cell r="I1148">
            <v>35.35</v>
          </cell>
          <cell r="J1148">
            <v>1</v>
          </cell>
          <cell r="K1148">
            <v>35.35</v>
          </cell>
          <cell r="L1148">
            <v>35.345500000000001</v>
          </cell>
          <cell r="M1148">
            <v>35.345500000000001</v>
          </cell>
          <cell r="N1148">
            <v>70.7</v>
          </cell>
          <cell r="O1148">
            <v>70.691000000000003</v>
          </cell>
          <cell r="P1148">
            <v>70.691000000000003</v>
          </cell>
          <cell r="Q1148">
            <v>47.55</v>
          </cell>
          <cell r="R1148">
            <v>53.018250000000002</v>
          </cell>
          <cell r="S1148">
            <v>53.018250000000002</v>
          </cell>
          <cell r="T1148">
            <v>95.1</v>
          </cell>
          <cell r="U1148">
            <v>106.0365</v>
          </cell>
          <cell r="V1148">
            <v>106.0365</v>
          </cell>
        </row>
        <row r="1149">
          <cell r="B1149" t="str">
            <v/>
          </cell>
          <cell r="C1149" t="str">
            <v>T403</v>
          </cell>
          <cell r="D1149">
            <v>6</v>
          </cell>
          <cell r="E1149" t="str">
            <v>TE ALU 40/40/3 ML</v>
          </cell>
          <cell r="F1149">
            <v>7.95</v>
          </cell>
          <cell r="H1149" t="str">
            <v>T403</v>
          </cell>
          <cell r="I1149">
            <v>3.29</v>
          </cell>
          <cell r="J1149">
            <v>6.06</v>
          </cell>
          <cell r="K1149">
            <v>0.54290429042904298</v>
          </cell>
          <cell r="L1149">
            <v>3.29</v>
          </cell>
          <cell r="M1149">
            <v>3.29</v>
          </cell>
          <cell r="N1149">
            <v>3.2574257425742577</v>
          </cell>
          <cell r="O1149">
            <v>19.740000000000002</v>
          </cell>
          <cell r="P1149">
            <v>19.740000000000002</v>
          </cell>
          <cell r="Q1149">
            <v>7.95</v>
          </cell>
          <cell r="R1149">
            <v>8.2249999999999996</v>
          </cell>
          <cell r="S1149">
            <v>8.2249999999999996</v>
          </cell>
          <cell r="T1149">
            <v>47.7</v>
          </cell>
          <cell r="U1149">
            <v>49.349999999999994</v>
          </cell>
          <cell r="V1149">
            <v>49.349999999999994</v>
          </cell>
        </row>
        <row r="1150">
          <cell r="B1150" t="str">
            <v>PCR3EH</v>
          </cell>
          <cell r="N1150">
            <v>441.53666710671069</v>
          </cell>
          <cell r="O1150">
            <v>468.548</v>
          </cell>
          <cell r="P1150">
            <v>478.46320000000003</v>
          </cell>
          <cell r="T1150">
            <v>710.89480000000003</v>
          </cell>
          <cell r="U1150">
            <v>719.0757000000001</v>
          </cell>
          <cell r="V1150">
            <v>733.24250000000006</v>
          </cell>
        </row>
        <row r="1151">
          <cell r="B1151" t="str">
            <v/>
          </cell>
          <cell r="C1151">
            <v>8412602518</v>
          </cell>
          <cell r="D1151">
            <v>2</v>
          </cell>
          <cell r="E1151" t="str">
            <v>VIS METAUX  A2 TH M6X25</v>
          </cell>
          <cell r="F1151">
            <v>0.05</v>
          </cell>
          <cell r="H1151">
            <v>8412602518</v>
          </cell>
          <cell r="I1151">
            <v>7.04</v>
          </cell>
          <cell r="J1151">
            <v>200</v>
          </cell>
          <cell r="K1151">
            <v>3.5200000000000002E-2</v>
          </cell>
          <cell r="L1151">
            <v>3.5200000000000002E-2</v>
          </cell>
          <cell r="M1151">
            <v>3.5200000000000002E-2</v>
          </cell>
          <cell r="N1151">
            <v>7.0400000000000004E-2</v>
          </cell>
          <cell r="O1151">
            <v>7.0400000000000004E-2</v>
          </cell>
          <cell r="P1151">
            <v>7.0400000000000004E-2</v>
          </cell>
          <cell r="Q1151">
            <v>0.05</v>
          </cell>
          <cell r="R1151">
            <v>5.28E-2</v>
          </cell>
          <cell r="S1151">
            <v>5.28E-2</v>
          </cell>
          <cell r="T1151">
            <v>0.1</v>
          </cell>
          <cell r="U1151">
            <v>0.1056</v>
          </cell>
          <cell r="V1151">
            <v>0.1056</v>
          </cell>
        </row>
        <row r="1152">
          <cell r="B1152" t="str">
            <v/>
          </cell>
          <cell r="C1152">
            <v>8434000618</v>
          </cell>
          <cell r="D1152">
            <v>2</v>
          </cell>
          <cell r="E1152" t="str">
            <v>ECROU FREIN A2 M6 WAX</v>
          </cell>
          <cell r="F1152">
            <v>0.02</v>
          </cell>
          <cell r="H1152">
            <v>8434000618</v>
          </cell>
          <cell r="I1152">
            <v>8.3000000000000007</v>
          </cell>
          <cell r="J1152">
            <v>500</v>
          </cell>
          <cell r="K1152">
            <v>1.66E-2</v>
          </cell>
          <cell r="L1152">
            <v>1.66E-2</v>
          </cell>
          <cell r="M1152">
            <v>1.66E-2</v>
          </cell>
          <cell r="N1152">
            <v>3.32E-2</v>
          </cell>
          <cell r="O1152">
            <v>3.32E-2</v>
          </cell>
          <cell r="P1152">
            <v>3.32E-2</v>
          </cell>
          <cell r="Q1152">
            <v>0.02</v>
          </cell>
          <cell r="R1152">
            <v>2.0750000000000001E-2</v>
          </cell>
          <cell r="S1152">
            <v>2.0750000000000001E-2</v>
          </cell>
          <cell r="T1152">
            <v>0.04</v>
          </cell>
          <cell r="U1152">
            <v>4.1500000000000002E-2</v>
          </cell>
          <cell r="V1152">
            <v>4.1500000000000002E-2</v>
          </cell>
        </row>
        <row r="1153">
          <cell r="B1153" t="str">
            <v/>
          </cell>
          <cell r="C1153" t="str">
            <v>RTCALE</v>
          </cell>
          <cell r="D1153">
            <v>26</v>
          </cell>
          <cell r="E1153" t="str">
            <v>CALE CAOUTCHOUC BRUT 8 X 90</v>
          </cell>
          <cell r="F1153">
            <v>0.8</v>
          </cell>
          <cell r="H1153" t="str">
            <v>RTCALE</v>
          </cell>
          <cell r="I1153">
            <v>0.52</v>
          </cell>
          <cell r="J1153">
            <v>1</v>
          </cell>
          <cell r="K1153">
            <v>0.52</v>
          </cell>
          <cell r="L1153">
            <v>0.51800000000000002</v>
          </cell>
          <cell r="M1153">
            <v>0.51800000000000002</v>
          </cell>
          <cell r="N1153">
            <v>13.52</v>
          </cell>
          <cell r="O1153">
            <v>13.468</v>
          </cell>
          <cell r="P1153">
            <v>13.468</v>
          </cell>
          <cell r="Q1153">
            <v>0.8</v>
          </cell>
          <cell r="R1153">
            <v>0.77700000000000002</v>
          </cell>
          <cell r="S1153">
            <v>0.77700000000000002</v>
          </cell>
          <cell r="T1153">
            <v>20.8</v>
          </cell>
          <cell r="U1153">
            <v>20.202000000000002</v>
          </cell>
          <cell r="V1153">
            <v>20.202000000000002</v>
          </cell>
        </row>
        <row r="1154">
          <cell r="B1154" t="str">
            <v/>
          </cell>
          <cell r="C1154">
            <v>8710605018</v>
          </cell>
          <cell r="D1154">
            <v>2</v>
          </cell>
          <cell r="E1154" t="str">
            <v>VIS PENTURE 6X50 T30 INOX  A2</v>
          </cell>
          <cell r="F1154">
            <v>0.3</v>
          </cell>
          <cell r="H1154">
            <v>8710605018</v>
          </cell>
          <cell r="I1154">
            <v>0.11</v>
          </cell>
          <cell r="J1154">
            <v>1</v>
          </cell>
          <cell r="K1154">
            <v>0.11</v>
          </cell>
          <cell r="L1154">
            <v>0.108</v>
          </cell>
          <cell r="M1154">
            <v>0.108</v>
          </cell>
          <cell r="N1154">
            <v>0.22</v>
          </cell>
          <cell r="O1154">
            <v>0.216</v>
          </cell>
          <cell r="P1154">
            <v>0.216</v>
          </cell>
          <cell r="Q1154">
            <v>0.3</v>
          </cell>
          <cell r="R1154">
            <v>0.16200000000000001</v>
          </cell>
          <cell r="S1154">
            <v>0.16200000000000001</v>
          </cell>
          <cell r="T1154">
            <v>0.6</v>
          </cell>
          <cell r="U1154">
            <v>0.32400000000000001</v>
          </cell>
          <cell r="V1154">
            <v>0.32400000000000001</v>
          </cell>
        </row>
        <row r="1155">
          <cell r="B1155" t="str">
            <v/>
          </cell>
          <cell r="C1155">
            <v>8110608018</v>
          </cell>
          <cell r="D1155">
            <v>100</v>
          </cell>
          <cell r="E1155" t="str">
            <v>VIS CHARPENTE 6X80 INOX  A2 TORX T25</v>
          </cell>
          <cell r="F1155">
            <v>0.28199999999999997</v>
          </cell>
          <cell r="H1155">
            <v>8110608018</v>
          </cell>
          <cell r="I1155">
            <v>0.17</v>
          </cell>
          <cell r="J1155">
            <v>1</v>
          </cell>
          <cell r="K1155">
            <v>0.17</v>
          </cell>
          <cell r="L1155">
            <v>0.16700000000000001</v>
          </cell>
          <cell r="M1155">
            <v>0.16700000000000001</v>
          </cell>
          <cell r="N1155">
            <v>17</v>
          </cell>
          <cell r="O1155">
            <v>16.7</v>
          </cell>
          <cell r="P1155">
            <v>16.7</v>
          </cell>
          <cell r="Q1155">
            <v>0.28199999999999997</v>
          </cell>
          <cell r="R1155">
            <v>0.2505</v>
          </cell>
          <cell r="S1155">
            <v>0.2505</v>
          </cell>
          <cell r="T1155">
            <v>28.199999999999996</v>
          </cell>
          <cell r="U1155">
            <v>25.05</v>
          </cell>
          <cell r="V1155">
            <v>25.05</v>
          </cell>
        </row>
        <row r="1156">
          <cell r="B1156" t="str">
            <v/>
          </cell>
          <cell r="C1156" t="str">
            <v>VCHARP8X140</v>
          </cell>
          <cell r="D1156">
            <v>4</v>
          </cell>
          <cell r="E1156" t="str">
            <v>VIS CHARPENTE 8X140 INOX A2 TX40</v>
          </cell>
          <cell r="F1156">
            <v>0.54900000000000004</v>
          </cell>
          <cell r="H1156" t="str">
            <v>VCHARP8X140</v>
          </cell>
          <cell r="I1156">
            <v>0.37</v>
          </cell>
          <cell r="J1156">
            <v>1</v>
          </cell>
          <cell r="K1156">
            <v>0.37</v>
          </cell>
          <cell r="L1156">
            <v>0.36599999999999999</v>
          </cell>
          <cell r="M1156">
            <v>0.36599999999999999</v>
          </cell>
          <cell r="N1156">
            <v>1.48</v>
          </cell>
          <cell r="O1156">
            <v>1.464</v>
          </cell>
          <cell r="P1156">
            <v>1.464</v>
          </cell>
          <cell r="Q1156">
            <v>0.54900000000000004</v>
          </cell>
          <cell r="R1156">
            <v>0.54899999999999993</v>
          </cell>
          <cell r="S1156">
            <v>0.54899999999999993</v>
          </cell>
          <cell r="T1156">
            <v>2.1960000000000002</v>
          </cell>
          <cell r="U1156">
            <v>2.1959999999999997</v>
          </cell>
          <cell r="V1156">
            <v>2.1959999999999997</v>
          </cell>
        </row>
        <row r="1157">
          <cell r="B1157" t="str">
            <v/>
          </cell>
          <cell r="C1157" t="str">
            <v>VCHARP8X160</v>
          </cell>
          <cell r="D1157">
            <v>4</v>
          </cell>
          <cell r="E1157" t="str">
            <v>VIS CHARPENTE 8X160 INOX A2 TX 40</v>
          </cell>
          <cell r="F1157">
            <v>0.78</v>
          </cell>
          <cell r="H1157" t="str">
            <v>VCHARP8X160</v>
          </cell>
          <cell r="I1157">
            <v>1.05</v>
          </cell>
          <cell r="J1157">
            <v>1</v>
          </cell>
          <cell r="K1157">
            <v>1.05</v>
          </cell>
          <cell r="L1157">
            <v>1.0529999999999999</v>
          </cell>
          <cell r="M1157">
            <v>1.0529999999999999</v>
          </cell>
          <cell r="N1157">
            <v>4.2</v>
          </cell>
          <cell r="O1157">
            <v>4.2119999999999997</v>
          </cell>
          <cell r="P1157">
            <v>4.2119999999999997</v>
          </cell>
          <cell r="Q1157">
            <v>0.78</v>
          </cell>
          <cell r="R1157">
            <v>1.5794999999999999</v>
          </cell>
          <cell r="S1157">
            <v>1.5794999999999999</v>
          </cell>
          <cell r="T1157">
            <v>3.12</v>
          </cell>
          <cell r="U1157">
            <v>6.3179999999999996</v>
          </cell>
          <cell r="V1157">
            <v>6.3179999999999996</v>
          </cell>
        </row>
        <row r="1158">
          <cell r="B1158" t="str">
            <v/>
          </cell>
          <cell r="C1158">
            <v>8210707018</v>
          </cell>
          <cell r="D1158">
            <v>33</v>
          </cell>
          <cell r="E1158" t="str">
            <v>VIS PENTURE TORX T30 INOX A2 7X70</v>
          </cell>
          <cell r="F1158">
            <v>0.158</v>
          </cell>
          <cell r="H1158">
            <v>8210707018</v>
          </cell>
          <cell r="I1158">
            <v>0.11</v>
          </cell>
          <cell r="J1158">
            <v>1</v>
          </cell>
          <cell r="K1158">
            <v>0.11</v>
          </cell>
          <cell r="L1158">
            <v>0.1056</v>
          </cell>
          <cell r="M1158">
            <v>0.1056</v>
          </cell>
          <cell r="N1158">
            <v>3.63</v>
          </cell>
          <cell r="O1158">
            <v>3.4847999999999999</v>
          </cell>
          <cell r="P1158">
            <v>3.4847999999999999</v>
          </cell>
          <cell r="Q1158">
            <v>0.12</v>
          </cell>
          <cell r="R1158">
            <v>0.15839999999999999</v>
          </cell>
          <cell r="S1158">
            <v>0.15839999999999999</v>
          </cell>
          <cell r="T1158">
            <v>3.96</v>
          </cell>
          <cell r="U1158">
            <v>5.2271999999999998</v>
          </cell>
          <cell r="V1158">
            <v>5.2271999999999998</v>
          </cell>
        </row>
        <row r="1159">
          <cell r="B1159" t="str">
            <v/>
          </cell>
          <cell r="C1159" t="str">
            <v>C501151800</v>
          </cell>
          <cell r="D1159">
            <v>2</v>
          </cell>
          <cell r="E1159" t="str">
            <v>BASTAINGS 50X115 (1.80 ML)</v>
          </cell>
          <cell r="F1159">
            <v>13.19</v>
          </cell>
          <cell r="H1159" t="str">
            <v>C501151800</v>
          </cell>
          <cell r="I1159">
            <v>14.87</v>
          </cell>
          <cell r="J1159">
            <v>1.8</v>
          </cell>
          <cell r="K1159">
            <v>8.2611111111111111</v>
          </cell>
          <cell r="L1159">
            <v>8.26</v>
          </cell>
          <cell r="M1159">
            <v>10.92</v>
          </cell>
          <cell r="N1159">
            <v>16.522222222222222</v>
          </cell>
          <cell r="O1159">
            <v>16.52</v>
          </cell>
          <cell r="P1159">
            <v>21.84</v>
          </cell>
          <cell r="Q1159">
            <v>13.19</v>
          </cell>
          <cell r="R1159">
            <v>12.39</v>
          </cell>
          <cell r="S1159">
            <v>16.38</v>
          </cell>
          <cell r="T1159">
            <v>26.38</v>
          </cell>
          <cell r="U1159">
            <v>24.78</v>
          </cell>
          <cell r="V1159">
            <v>32.76</v>
          </cell>
        </row>
        <row r="1160">
          <cell r="B1160" t="str">
            <v/>
          </cell>
          <cell r="C1160" t="str">
            <v>C70701800</v>
          </cell>
          <cell r="D1160">
            <v>11.39</v>
          </cell>
          <cell r="E1160" t="str">
            <v>CHEVRON 70X70 1.80 ML</v>
          </cell>
          <cell r="F1160">
            <v>11.27</v>
          </cell>
          <cell r="H1160" t="str">
            <v>C70701800</v>
          </cell>
          <cell r="I1160">
            <v>7.05</v>
          </cell>
          <cell r="J1160">
            <v>1</v>
          </cell>
          <cell r="K1160">
            <v>7.05</v>
          </cell>
          <cell r="L1160">
            <v>7.05</v>
          </cell>
          <cell r="M1160">
            <v>7.4</v>
          </cell>
          <cell r="N1160">
            <v>80.299500000000009</v>
          </cell>
          <cell r="O1160">
            <v>80.299500000000009</v>
          </cell>
          <cell r="P1160">
            <v>84.286000000000001</v>
          </cell>
          <cell r="Q1160">
            <v>11.27</v>
          </cell>
          <cell r="R1160">
            <v>8.8125</v>
          </cell>
          <cell r="S1160">
            <v>9.25</v>
          </cell>
          <cell r="T1160">
            <v>128.36529999999999</v>
          </cell>
          <cell r="U1160">
            <v>100.374375</v>
          </cell>
          <cell r="V1160">
            <v>105.3575</v>
          </cell>
        </row>
        <row r="1161">
          <cell r="B1161" t="str">
            <v/>
          </cell>
          <cell r="C1161" t="str">
            <v>CE403</v>
          </cell>
          <cell r="D1161">
            <v>5</v>
          </cell>
          <cell r="E1161" t="str">
            <v>CORNIERE ALU 40/40/3 ML</v>
          </cell>
          <cell r="F1161">
            <v>7.55</v>
          </cell>
          <cell r="H1161" t="str">
            <v>CE403</v>
          </cell>
          <cell r="I1161">
            <v>3.32</v>
          </cell>
          <cell r="J1161">
            <v>6.06</v>
          </cell>
          <cell r="K1161">
            <v>0.54785478547854782</v>
          </cell>
          <cell r="L1161">
            <v>3.29</v>
          </cell>
          <cell r="M1161">
            <v>3.32</v>
          </cell>
          <cell r="N1161">
            <v>2.7392739273927393</v>
          </cell>
          <cell r="O1161">
            <v>16.45</v>
          </cell>
          <cell r="P1161">
            <v>16.599999999999998</v>
          </cell>
          <cell r="Q1161">
            <v>7.55</v>
          </cell>
          <cell r="R1161">
            <v>8.2249999999999996</v>
          </cell>
          <cell r="S1161">
            <v>8.2999999999999989</v>
          </cell>
          <cell r="T1161">
            <v>37.75</v>
          </cell>
          <cell r="U1161">
            <v>41.125</v>
          </cell>
          <cell r="V1161">
            <v>41.499999999999993</v>
          </cell>
        </row>
        <row r="1162">
          <cell r="B1162" t="str">
            <v/>
          </cell>
          <cell r="C1162" t="str">
            <v>ECOP2.5</v>
          </cell>
          <cell r="D1162">
            <v>1</v>
          </cell>
          <cell r="E1162" t="str">
            <v>ECOPLANC 2M50</v>
          </cell>
          <cell r="F1162">
            <v>26.09</v>
          </cell>
          <cell r="H1162" t="str">
            <v>ECOP2.5</v>
          </cell>
          <cell r="I1162">
            <v>18.27</v>
          </cell>
          <cell r="J1162">
            <v>1</v>
          </cell>
          <cell r="K1162">
            <v>18.27</v>
          </cell>
          <cell r="L1162">
            <v>18.27</v>
          </cell>
          <cell r="M1162">
            <v>19.7316</v>
          </cell>
          <cell r="N1162">
            <v>18.27</v>
          </cell>
          <cell r="O1162">
            <v>18.27</v>
          </cell>
          <cell r="P1162">
            <v>19.7316</v>
          </cell>
          <cell r="Q1162">
            <v>26.09</v>
          </cell>
          <cell r="R1162">
            <v>27.405000000000001</v>
          </cell>
          <cell r="S1162">
            <v>29.5974</v>
          </cell>
          <cell r="T1162">
            <v>26.09</v>
          </cell>
          <cell r="U1162">
            <v>27.405000000000001</v>
          </cell>
          <cell r="V1162">
            <v>29.5974</v>
          </cell>
        </row>
        <row r="1163">
          <cell r="B1163" t="str">
            <v/>
          </cell>
          <cell r="C1163" t="str">
            <v>MOAT</v>
          </cell>
          <cell r="D1163">
            <v>4.58</v>
          </cell>
          <cell r="E1163" t="str">
            <v>MAIN D'OEUVRE ATELIER</v>
          </cell>
          <cell r="F1163">
            <v>75</v>
          </cell>
          <cell r="H1163" t="str">
            <v>MOAT</v>
          </cell>
          <cell r="I1163">
            <v>50</v>
          </cell>
          <cell r="J1163">
            <v>1</v>
          </cell>
          <cell r="K1163">
            <v>50</v>
          </cell>
          <cell r="L1163">
            <v>50</v>
          </cell>
          <cell r="M1163">
            <v>50</v>
          </cell>
          <cell r="N1163">
            <v>229</v>
          </cell>
          <cell r="O1163">
            <v>229</v>
          </cell>
          <cell r="P1163">
            <v>229</v>
          </cell>
          <cell r="Q1163">
            <v>75</v>
          </cell>
          <cell r="R1163">
            <v>75</v>
          </cell>
          <cell r="S1163">
            <v>75</v>
          </cell>
          <cell r="T1163">
            <v>343.5</v>
          </cell>
          <cell r="U1163">
            <v>343.5</v>
          </cell>
          <cell r="V1163">
            <v>343.5</v>
          </cell>
        </row>
        <row r="1164">
          <cell r="B1164" t="str">
            <v/>
          </cell>
          <cell r="C1164" t="str">
            <v>PAN2110</v>
          </cell>
          <cell r="D1164">
            <v>4</v>
          </cell>
          <cell r="E1164" t="str">
            <v>PANNEAU PVC 1000 X 2110 MM</v>
          </cell>
          <cell r="F1164">
            <v>45.2</v>
          </cell>
          <cell r="H1164" t="str">
            <v>PAN2110</v>
          </cell>
          <cell r="I1164">
            <v>33.590000000000003</v>
          </cell>
          <cell r="J1164">
            <v>1</v>
          </cell>
          <cell r="K1164">
            <v>33.590000000000003</v>
          </cell>
          <cell r="L1164">
            <v>33.594949999999997</v>
          </cell>
          <cell r="M1164">
            <v>33.594949999999997</v>
          </cell>
          <cell r="N1164">
            <v>134.36000000000001</v>
          </cell>
          <cell r="O1164">
            <v>134.37979999999999</v>
          </cell>
          <cell r="P1164">
            <v>134.37979999999999</v>
          </cell>
          <cell r="Q1164">
            <v>45.2</v>
          </cell>
          <cell r="R1164">
            <v>50.392424999999996</v>
          </cell>
          <cell r="S1164">
            <v>50.392424999999996</v>
          </cell>
          <cell r="T1164">
            <v>180.8</v>
          </cell>
          <cell r="U1164">
            <v>201.56969999999998</v>
          </cell>
          <cell r="V1164">
            <v>201.56969999999998</v>
          </cell>
        </row>
        <row r="1165">
          <cell r="B1165" t="str">
            <v/>
          </cell>
          <cell r="C1165" t="str">
            <v>PAN2525</v>
          </cell>
          <cell r="D1165">
            <v>2</v>
          </cell>
          <cell r="E1165" t="str">
            <v>PANNEAU PVC 1000 X 2525 MM</v>
          </cell>
          <cell r="F1165">
            <v>54.09</v>
          </cell>
          <cell r="H1165" t="str">
            <v>PAN2525</v>
          </cell>
          <cell r="I1165">
            <v>40.21</v>
          </cell>
          <cell r="J1165">
            <v>1</v>
          </cell>
          <cell r="K1165">
            <v>40.21</v>
          </cell>
          <cell r="L1165">
            <v>40.206900000000005</v>
          </cell>
          <cell r="M1165">
            <v>40.206900000000005</v>
          </cell>
          <cell r="N1165">
            <v>80.42</v>
          </cell>
          <cell r="O1165">
            <v>80.413800000000009</v>
          </cell>
          <cell r="P1165">
            <v>80.413800000000009</v>
          </cell>
          <cell r="Q1165">
            <v>54.09</v>
          </cell>
          <cell r="R1165">
            <v>60.310350000000007</v>
          </cell>
          <cell r="S1165">
            <v>60.310350000000007</v>
          </cell>
          <cell r="T1165">
            <v>108.18</v>
          </cell>
          <cell r="U1165">
            <v>120.62070000000001</v>
          </cell>
          <cell r="V1165">
            <v>120.62070000000001</v>
          </cell>
        </row>
        <row r="1166">
          <cell r="B1166" t="str">
            <v/>
          </cell>
          <cell r="C1166" t="str">
            <v>T403</v>
          </cell>
          <cell r="D1166">
            <v>8</v>
          </cell>
          <cell r="E1166" t="str">
            <v>TE ALU 40/40/3 ML</v>
          </cell>
          <cell r="F1166">
            <v>7.95</v>
          </cell>
          <cell r="H1166" t="str">
            <v>T403</v>
          </cell>
          <cell r="I1166">
            <v>3.29</v>
          </cell>
          <cell r="J1166">
            <v>6.06</v>
          </cell>
          <cell r="K1166">
            <v>0.54290429042904298</v>
          </cell>
          <cell r="L1166">
            <v>3.29</v>
          </cell>
          <cell r="M1166">
            <v>3.29</v>
          </cell>
          <cell r="N1166">
            <v>4.3432343234323438</v>
          </cell>
          <cell r="O1166">
            <v>26.32</v>
          </cell>
          <cell r="P1166">
            <v>26.32</v>
          </cell>
          <cell r="Q1166">
            <v>7.95</v>
          </cell>
          <cell r="R1166">
            <v>8.2249999999999996</v>
          </cell>
          <cell r="S1166">
            <v>8.2249999999999996</v>
          </cell>
          <cell r="T1166">
            <v>63.6</v>
          </cell>
          <cell r="U1166">
            <v>65.8</v>
          </cell>
          <cell r="V1166">
            <v>65.8</v>
          </cell>
        </row>
        <row r="1167">
          <cell r="B1167" t="str">
            <v>PCR5EH</v>
          </cell>
          <cell r="N1167">
            <v>606.10783047304733</v>
          </cell>
          <cell r="O1167">
            <v>641.30150000000015</v>
          </cell>
          <cell r="P1167">
            <v>652.21960000000001</v>
          </cell>
          <cell r="T1167">
            <v>973.68130000000008</v>
          </cell>
          <cell r="U1167">
            <v>984.63907500000005</v>
          </cell>
          <cell r="V1167">
            <v>1000.1696000000001</v>
          </cell>
        </row>
        <row r="1168">
          <cell r="B1168" t="str">
            <v>A</v>
          </cell>
          <cell r="C1168">
            <v>8412602518</v>
          </cell>
          <cell r="D1168">
            <v>4</v>
          </cell>
          <cell r="E1168" t="str">
            <v>VIS METAUX  A2 TH M6X25</v>
          </cell>
          <cell r="F1168">
            <v>0.05</v>
          </cell>
          <cell r="H1168">
            <v>8412602518</v>
          </cell>
          <cell r="I1168">
            <v>7.04</v>
          </cell>
          <cell r="J1168">
            <v>200</v>
          </cell>
          <cell r="K1168">
            <v>3.5200000000000002E-2</v>
          </cell>
          <cell r="L1168">
            <v>3.5200000000000002E-2</v>
          </cell>
          <cell r="M1168">
            <v>3.5200000000000002E-2</v>
          </cell>
          <cell r="N1168">
            <v>0.14080000000000001</v>
          </cell>
          <cell r="O1168">
            <v>0.14080000000000001</v>
          </cell>
          <cell r="P1168">
            <v>0.14080000000000001</v>
          </cell>
          <cell r="Q1168">
            <v>0.05</v>
          </cell>
          <cell r="R1168">
            <v>5.28E-2</v>
          </cell>
          <cell r="S1168">
            <v>5.28E-2</v>
          </cell>
          <cell r="T1168">
            <v>0.2</v>
          </cell>
          <cell r="U1168">
            <v>0.2112</v>
          </cell>
          <cell r="V1168">
            <v>0.2112</v>
          </cell>
        </row>
        <row r="1169">
          <cell r="B1169" t="str">
            <v>A</v>
          </cell>
          <cell r="C1169">
            <v>8434000618</v>
          </cell>
          <cell r="D1169">
            <v>4</v>
          </cell>
          <cell r="E1169" t="str">
            <v>ECROU FREIN A2 M6 WAX</v>
          </cell>
          <cell r="F1169">
            <v>0.02</v>
          </cell>
          <cell r="H1169">
            <v>8434000618</v>
          </cell>
          <cell r="I1169">
            <v>8.3000000000000007</v>
          </cell>
          <cell r="J1169">
            <v>500</v>
          </cell>
          <cell r="K1169">
            <v>1.66E-2</v>
          </cell>
          <cell r="L1169">
            <v>1.66E-2</v>
          </cell>
          <cell r="M1169">
            <v>1.66E-2</v>
          </cell>
          <cell r="N1169">
            <v>6.6400000000000001E-2</v>
          </cell>
          <cell r="O1169">
            <v>6.6400000000000001E-2</v>
          </cell>
          <cell r="P1169">
            <v>6.6400000000000001E-2</v>
          </cell>
          <cell r="Q1169">
            <v>0.02</v>
          </cell>
          <cell r="R1169">
            <v>2.0750000000000001E-2</v>
          </cell>
          <cell r="S1169">
            <v>2.0750000000000001E-2</v>
          </cell>
          <cell r="T1169">
            <v>0.08</v>
          </cell>
          <cell r="U1169">
            <v>8.3000000000000004E-2</v>
          </cell>
          <cell r="V1169">
            <v>8.3000000000000004E-2</v>
          </cell>
        </row>
        <row r="1170">
          <cell r="B1170" t="str">
            <v>A</v>
          </cell>
          <cell r="C1170" t="str">
            <v>RTCALE</v>
          </cell>
          <cell r="D1170">
            <v>28</v>
          </cell>
          <cell r="E1170" t="str">
            <v>CALE CAOUTCHOUC BRUT 8 X 90</v>
          </cell>
          <cell r="F1170">
            <v>0.8</v>
          </cell>
          <cell r="H1170" t="str">
            <v>RTCALE</v>
          </cell>
          <cell r="I1170">
            <v>0.52</v>
          </cell>
          <cell r="J1170">
            <v>1</v>
          </cell>
          <cell r="K1170">
            <v>0.52</v>
          </cell>
          <cell r="L1170">
            <v>0.51800000000000002</v>
          </cell>
          <cell r="M1170">
            <v>0.51800000000000002</v>
          </cell>
          <cell r="N1170">
            <v>14.56</v>
          </cell>
          <cell r="O1170">
            <v>14.504000000000001</v>
          </cell>
          <cell r="P1170">
            <v>14.504000000000001</v>
          </cell>
          <cell r="Q1170">
            <v>0.8</v>
          </cell>
          <cell r="R1170">
            <v>0.77700000000000002</v>
          </cell>
          <cell r="S1170">
            <v>0.77700000000000002</v>
          </cell>
          <cell r="T1170">
            <v>22.400000000000002</v>
          </cell>
          <cell r="U1170">
            <v>21.756</v>
          </cell>
          <cell r="V1170">
            <v>21.756</v>
          </cell>
        </row>
        <row r="1171">
          <cell r="B1171" t="str">
            <v>A</v>
          </cell>
          <cell r="C1171">
            <v>8710605018</v>
          </cell>
          <cell r="D1171">
            <v>4</v>
          </cell>
          <cell r="E1171" t="str">
            <v>VIS PENTURE 6X50 T30 INOX  A2</v>
          </cell>
          <cell r="F1171">
            <v>0.3</v>
          </cell>
          <cell r="H1171">
            <v>8710605018</v>
          </cell>
          <cell r="I1171">
            <v>0.11</v>
          </cell>
          <cell r="J1171">
            <v>1</v>
          </cell>
          <cell r="K1171">
            <v>0.11</v>
          </cell>
          <cell r="L1171">
            <v>0.108</v>
          </cell>
          <cell r="M1171">
            <v>0.108</v>
          </cell>
          <cell r="N1171">
            <v>0.44</v>
          </cell>
          <cell r="O1171">
            <v>0.432</v>
          </cell>
          <cell r="P1171">
            <v>0.432</v>
          </cell>
          <cell r="Q1171">
            <v>0.3</v>
          </cell>
          <cell r="R1171">
            <v>0.16200000000000001</v>
          </cell>
          <cell r="S1171">
            <v>0.16200000000000001</v>
          </cell>
          <cell r="T1171">
            <v>1.2</v>
          </cell>
          <cell r="U1171">
            <v>0.64800000000000002</v>
          </cell>
          <cell r="V1171">
            <v>0.64800000000000002</v>
          </cell>
        </row>
        <row r="1172">
          <cell r="B1172" t="str">
            <v>A</v>
          </cell>
          <cell r="C1172">
            <v>8110608018</v>
          </cell>
          <cell r="D1172">
            <v>103</v>
          </cell>
          <cell r="E1172" t="str">
            <v>VIS CHARPENTE 6X80 INOX  A2 TORX T25</v>
          </cell>
          <cell r="F1172">
            <v>0.28199999999999997</v>
          </cell>
          <cell r="H1172">
            <v>8110608018</v>
          </cell>
          <cell r="I1172">
            <v>0.17</v>
          </cell>
          <cell r="J1172">
            <v>1</v>
          </cell>
          <cell r="K1172">
            <v>0.17</v>
          </cell>
          <cell r="L1172">
            <v>0.16700000000000001</v>
          </cell>
          <cell r="M1172">
            <v>0.16700000000000001</v>
          </cell>
          <cell r="N1172">
            <v>17.510000000000002</v>
          </cell>
          <cell r="O1172">
            <v>17.201000000000001</v>
          </cell>
          <cell r="P1172">
            <v>17.201000000000001</v>
          </cell>
          <cell r="Q1172">
            <v>0.28199999999999997</v>
          </cell>
          <cell r="R1172">
            <v>0.2505</v>
          </cell>
          <cell r="S1172">
            <v>0.2505</v>
          </cell>
          <cell r="T1172">
            <v>29.045999999999996</v>
          </cell>
          <cell r="U1172">
            <v>25.801500000000001</v>
          </cell>
          <cell r="V1172">
            <v>25.801500000000001</v>
          </cell>
        </row>
        <row r="1173">
          <cell r="B1173" t="str">
            <v>A</v>
          </cell>
          <cell r="C1173" t="str">
            <v>VCHARP8X140</v>
          </cell>
          <cell r="D1173">
            <v>4</v>
          </cell>
          <cell r="E1173" t="str">
            <v>VIS CHARPENTE 8X140 INOX A2 TX40</v>
          </cell>
          <cell r="F1173">
            <v>0.54900000000000004</v>
          </cell>
          <cell r="H1173" t="str">
            <v>VCHARP8X140</v>
          </cell>
          <cell r="I1173">
            <v>0.37</v>
          </cell>
          <cell r="J1173">
            <v>1</v>
          </cell>
          <cell r="K1173">
            <v>0.37</v>
          </cell>
          <cell r="L1173">
            <v>0.36599999999999999</v>
          </cell>
          <cell r="M1173">
            <v>0.36599999999999999</v>
          </cell>
          <cell r="N1173">
            <v>1.48</v>
          </cell>
          <cell r="O1173">
            <v>1.464</v>
          </cell>
          <cell r="P1173">
            <v>1.464</v>
          </cell>
          <cell r="Q1173">
            <v>0.54900000000000004</v>
          </cell>
          <cell r="R1173">
            <v>0.54899999999999993</v>
          </cell>
          <cell r="S1173">
            <v>0.54899999999999993</v>
          </cell>
          <cell r="T1173">
            <v>2.1960000000000002</v>
          </cell>
          <cell r="U1173">
            <v>2.1959999999999997</v>
          </cell>
          <cell r="V1173">
            <v>2.1959999999999997</v>
          </cell>
        </row>
        <row r="1174">
          <cell r="B1174" t="str">
            <v>A</v>
          </cell>
          <cell r="C1174" t="str">
            <v>VCHARP8X160</v>
          </cell>
          <cell r="D1174">
            <v>4</v>
          </cell>
          <cell r="E1174" t="str">
            <v>VIS CHARPENTE 8X160 INOX A2 TX 40</v>
          </cell>
          <cell r="F1174">
            <v>0.78</v>
          </cell>
          <cell r="H1174" t="str">
            <v>VCHARP8X160</v>
          </cell>
          <cell r="I1174">
            <v>1.05</v>
          </cell>
          <cell r="J1174">
            <v>1</v>
          </cell>
          <cell r="K1174">
            <v>1.05</v>
          </cell>
          <cell r="L1174">
            <v>1.0529999999999999</v>
          </cell>
          <cell r="M1174">
            <v>1.0529999999999999</v>
          </cell>
          <cell r="N1174">
            <v>4.2</v>
          </cell>
          <cell r="O1174">
            <v>4.2119999999999997</v>
          </cell>
          <cell r="P1174">
            <v>4.2119999999999997</v>
          </cell>
          <cell r="Q1174">
            <v>0.78</v>
          </cell>
          <cell r="R1174">
            <v>1.5794999999999999</v>
          </cell>
          <cell r="S1174">
            <v>1.5794999999999999</v>
          </cell>
          <cell r="T1174">
            <v>3.12</v>
          </cell>
          <cell r="U1174">
            <v>6.3179999999999996</v>
          </cell>
          <cell r="V1174">
            <v>6.3179999999999996</v>
          </cell>
        </row>
        <row r="1175">
          <cell r="B1175" t="str">
            <v>A</v>
          </cell>
          <cell r="C1175">
            <v>8210707018</v>
          </cell>
          <cell r="D1175">
            <v>38</v>
          </cell>
          <cell r="E1175" t="str">
            <v>VIS PENTURE TORX T30 INOX A2 7X70</v>
          </cell>
          <cell r="F1175">
            <v>0.158</v>
          </cell>
          <cell r="H1175">
            <v>8210707018</v>
          </cell>
          <cell r="I1175">
            <v>0.11</v>
          </cell>
          <cell r="J1175">
            <v>1</v>
          </cell>
          <cell r="K1175">
            <v>0.11</v>
          </cell>
          <cell r="L1175">
            <v>0.1056</v>
          </cell>
          <cell r="M1175">
            <v>0.1056</v>
          </cell>
          <cell r="N1175">
            <v>4.18</v>
          </cell>
          <cell r="O1175">
            <v>4.0128000000000004</v>
          </cell>
          <cell r="P1175">
            <v>4.0128000000000004</v>
          </cell>
          <cell r="Q1175">
            <v>0.12</v>
          </cell>
          <cell r="R1175">
            <v>0.15839999999999999</v>
          </cell>
          <cell r="S1175">
            <v>0.15839999999999999</v>
          </cell>
          <cell r="T1175">
            <v>4.5599999999999996</v>
          </cell>
          <cell r="U1175">
            <v>6.0191999999999997</v>
          </cell>
          <cell r="V1175">
            <v>6.0191999999999997</v>
          </cell>
        </row>
        <row r="1176">
          <cell r="B1176" t="str">
            <v>A</v>
          </cell>
          <cell r="C1176" t="str">
            <v>C501151800</v>
          </cell>
          <cell r="D1176">
            <v>4</v>
          </cell>
          <cell r="E1176" t="str">
            <v>BASTAINGS 50X115 (1.80 ML)</v>
          </cell>
          <cell r="F1176">
            <v>13.19</v>
          </cell>
          <cell r="H1176" t="str">
            <v>C501151800</v>
          </cell>
          <cell r="I1176">
            <v>14.87</v>
          </cell>
          <cell r="J1176">
            <v>1.8</v>
          </cell>
          <cell r="K1176">
            <v>8.2611111111111111</v>
          </cell>
          <cell r="L1176">
            <v>8.26</v>
          </cell>
          <cell r="M1176">
            <v>10.92</v>
          </cell>
          <cell r="N1176">
            <v>33.044444444444444</v>
          </cell>
          <cell r="O1176">
            <v>33.04</v>
          </cell>
          <cell r="P1176">
            <v>43.68</v>
          </cell>
          <cell r="Q1176">
            <v>13.19</v>
          </cell>
          <cell r="R1176">
            <v>12.39</v>
          </cell>
          <cell r="S1176">
            <v>16.38</v>
          </cell>
          <cell r="T1176">
            <v>52.76</v>
          </cell>
          <cell r="U1176">
            <v>49.56</v>
          </cell>
          <cell r="V1176">
            <v>65.52</v>
          </cell>
        </row>
        <row r="1177">
          <cell r="B1177" t="str">
            <v>A</v>
          </cell>
          <cell r="C1177" t="str">
            <v>C70701800</v>
          </cell>
          <cell r="D1177">
            <v>12.22</v>
          </cell>
          <cell r="E1177" t="str">
            <v>CHEVRON 70X70 1.80 ML</v>
          </cell>
          <cell r="F1177">
            <v>11.27</v>
          </cell>
          <cell r="H1177" t="str">
            <v>C70701800</v>
          </cell>
          <cell r="I1177">
            <v>7.05</v>
          </cell>
          <cell r="J1177">
            <v>1</v>
          </cell>
          <cell r="K1177">
            <v>7.05</v>
          </cell>
          <cell r="L1177">
            <v>7.05</v>
          </cell>
          <cell r="M1177">
            <v>7.4</v>
          </cell>
          <cell r="N1177">
            <v>86.150999999999996</v>
          </cell>
          <cell r="O1177">
            <v>86.150999999999996</v>
          </cell>
          <cell r="P1177">
            <v>90.428000000000011</v>
          </cell>
          <cell r="Q1177">
            <v>11.27</v>
          </cell>
          <cell r="R1177">
            <v>8.8125</v>
          </cell>
          <cell r="S1177">
            <v>9.25</v>
          </cell>
          <cell r="T1177">
            <v>137.71940000000001</v>
          </cell>
          <cell r="U1177">
            <v>107.68875</v>
          </cell>
          <cell r="V1177">
            <v>113.03500000000001</v>
          </cell>
        </row>
        <row r="1178">
          <cell r="B1178" t="str">
            <v>A</v>
          </cell>
          <cell r="C1178" t="str">
            <v>CE403</v>
          </cell>
          <cell r="D1178">
            <v>6</v>
          </cell>
          <cell r="E1178" t="str">
            <v>CORNIERE ALU 40/40/3 ML</v>
          </cell>
          <cell r="F1178">
            <v>7.55</v>
          </cell>
          <cell r="H1178" t="str">
            <v>CE403</v>
          </cell>
          <cell r="I1178">
            <v>3.32</v>
          </cell>
          <cell r="J1178">
            <v>6.06</v>
          </cell>
          <cell r="K1178">
            <v>0.54785478547854782</v>
          </cell>
          <cell r="L1178">
            <v>3.29</v>
          </cell>
          <cell r="M1178">
            <v>3.32</v>
          </cell>
          <cell r="N1178">
            <v>3.2871287128712869</v>
          </cell>
          <cell r="O1178">
            <v>19.740000000000002</v>
          </cell>
          <cell r="P1178">
            <v>19.919999999999998</v>
          </cell>
          <cell r="Q1178">
            <v>7.55</v>
          </cell>
          <cell r="R1178">
            <v>8.2249999999999996</v>
          </cell>
          <cell r="S1178">
            <v>8.2999999999999989</v>
          </cell>
          <cell r="T1178">
            <v>45.3</v>
          </cell>
          <cell r="U1178">
            <v>49.349999999999994</v>
          </cell>
          <cell r="V1178">
            <v>49.8</v>
          </cell>
        </row>
        <row r="1179">
          <cell r="B1179" t="str">
            <v>A</v>
          </cell>
          <cell r="C1179" t="str">
            <v>ECOPML</v>
          </cell>
          <cell r="D1179">
            <v>3</v>
          </cell>
          <cell r="E1179" t="str">
            <v>ECOPLANC AU ML</v>
          </cell>
          <cell r="F1179">
            <v>10.98</v>
          </cell>
          <cell r="H1179" t="str">
            <v>ECOPML</v>
          </cell>
          <cell r="I1179">
            <v>7.32</v>
          </cell>
          <cell r="J1179">
            <v>1</v>
          </cell>
          <cell r="K1179">
            <v>7.32</v>
          </cell>
          <cell r="L1179">
            <v>7.32</v>
          </cell>
          <cell r="M1179">
            <v>7.9056000000000006</v>
          </cell>
          <cell r="N1179">
            <v>21.96</v>
          </cell>
          <cell r="O1179">
            <v>21.96</v>
          </cell>
          <cell r="P1179">
            <v>23.716800000000003</v>
          </cell>
          <cell r="Q1179">
            <v>10.98</v>
          </cell>
          <cell r="R1179">
            <v>10.98</v>
          </cell>
          <cell r="S1179">
            <v>11.858400000000001</v>
          </cell>
          <cell r="T1179">
            <v>32.94</v>
          </cell>
          <cell r="U1179">
            <v>32.94</v>
          </cell>
          <cell r="V1179">
            <v>35.575200000000002</v>
          </cell>
        </row>
        <row r="1180">
          <cell r="B1180" t="str">
            <v>A</v>
          </cell>
          <cell r="C1180" t="str">
            <v>MOAT</v>
          </cell>
          <cell r="D1180">
            <v>6.55</v>
          </cell>
          <cell r="E1180" t="str">
            <v>MAIN D'OEUVRE ATELIER</v>
          </cell>
          <cell r="F1180">
            <v>75</v>
          </cell>
          <cell r="H1180" t="str">
            <v>MOAT</v>
          </cell>
          <cell r="I1180">
            <v>50</v>
          </cell>
          <cell r="J1180">
            <v>1</v>
          </cell>
          <cell r="K1180">
            <v>50</v>
          </cell>
          <cell r="L1180">
            <v>50</v>
          </cell>
          <cell r="M1180">
            <v>50</v>
          </cell>
          <cell r="N1180">
            <v>327.5</v>
          </cell>
          <cell r="O1180">
            <v>327.5</v>
          </cell>
          <cell r="P1180">
            <v>327.5</v>
          </cell>
          <cell r="Q1180">
            <v>75</v>
          </cell>
          <cell r="R1180">
            <v>75</v>
          </cell>
          <cell r="S1180">
            <v>75</v>
          </cell>
          <cell r="T1180">
            <v>491.25</v>
          </cell>
          <cell r="U1180">
            <v>491.25</v>
          </cell>
          <cell r="V1180">
            <v>491.25</v>
          </cell>
        </row>
        <row r="1181">
          <cell r="B1181" t="str">
            <v>A</v>
          </cell>
          <cell r="C1181" t="str">
            <v>PAN1515</v>
          </cell>
          <cell r="D1181">
            <v>2</v>
          </cell>
          <cell r="E1181" t="str">
            <v>PANNEAU PVC 1000 X 1515 MM</v>
          </cell>
          <cell r="F1181">
            <v>32.450000000000003</v>
          </cell>
          <cell r="H1181" t="str">
            <v>PAN1515</v>
          </cell>
          <cell r="I1181">
            <v>24.12</v>
          </cell>
          <cell r="J1181">
            <v>1</v>
          </cell>
          <cell r="K1181">
            <v>24.12</v>
          </cell>
          <cell r="L1181">
            <v>24.117449999999998</v>
          </cell>
          <cell r="M1181">
            <v>24.117449999999998</v>
          </cell>
          <cell r="N1181">
            <v>48.24</v>
          </cell>
          <cell r="O1181">
            <v>48.234899999999996</v>
          </cell>
          <cell r="P1181">
            <v>48.234899999999996</v>
          </cell>
          <cell r="Q1181">
            <v>32.450000000000003</v>
          </cell>
          <cell r="R1181">
            <v>36.176175000000001</v>
          </cell>
          <cell r="S1181">
            <v>36.176175000000001</v>
          </cell>
          <cell r="T1181">
            <v>64.900000000000006</v>
          </cell>
          <cell r="U1181">
            <v>72.352350000000001</v>
          </cell>
          <cell r="V1181">
            <v>72.352350000000001</v>
          </cell>
        </row>
        <row r="1182">
          <cell r="B1182" t="str">
            <v>A</v>
          </cell>
          <cell r="C1182" t="str">
            <v>PAN2110</v>
          </cell>
          <cell r="D1182">
            <v>4</v>
          </cell>
          <cell r="E1182" t="str">
            <v>PANNEAU PVC 1000 X 2110 MM</v>
          </cell>
          <cell r="F1182">
            <v>45.2</v>
          </cell>
          <cell r="H1182" t="str">
            <v>PAN2110</v>
          </cell>
          <cell r="I1182">
            <v>33.590000000000003</v>
          </cell>
          <cell r="J1182">
            <v>1</v>
          </cell>
          <cell r="K1182">
            <v>33.590000000000003</v>
          </cell>
          <cell r="L1182">
            <v>33.594949999999997</v>
          </cell>
          <cell r="M1182">
            <v>33.594949999999997</v>
          </cell>
          <cell r="N1182">
            <v>134.36000000000001</v>
          </cell>
          <cell r="O1182">
            <v>134.37979999999999</v>
          </cell>
          <cell r="P1182">
            <v>134.37979999999999</v>
          </cell>
          <cell r="Q1182">
            <v>45.2</v>
          </cell>
          <cell r="R1182">
            <v>50.392424999999996</v>
          </cell>
          <cell r="S1182">
            <v>50.392424999999996</v>
          </cell>
          <cell r="T1182">
            <v>180.8</v>
          </cell>
          <cell r="U1182">
            <v>201.56969999999998</v>
          </cell>
          <cell r="V1182">
            <v>201.56969999999998</v>
          </cell>
        </row>
        <row r="1183">
          <cell r="B1183" t="str">
            <v>A</v>
          </cell>
          <cell r="C1183" t="str">
            <v>T403</v>
          </cell>
          <cell r="D1183">
            <v>8</v>
          </cell>
          <cell r="E1183" t="str">
            <v>TE ALU 40/40/3 ML</v>
          </cell>
          <cell r="F1183">
            <v>7.95</v>
          </cell>
          <cell r="H1183" t="str">
            <v>T403</v>
          </cell>
          <cell r="I1183">
            <v>3.29</v>
          </cell>
          <cell r="J1183">
            <v>6.06</v>
          </cell>
          <cell r="K1183">
            <v>0.54290429042904298</v>
          </cell>
          <cell r="L1183">
            <v>3.29</v>
          </cell>
          <cell r="M1183">
            <v>3.29</v>
          </cell>
          <cell r="N1183">
            <v>4.3432343234323438</v>
          </cell>
          <cell r="O1183">
            <v>26.32</v>
          </cell>
          <cell r="P1183">
            <v>26.32</v>
          </cell>
          <cell r="Q1183">
            <v>7.95</v>
          </cell>
          <cell r="R1183">
            <v>8.2249999999999996</v>
          </cell>
          <cell r="S1183">
            <v>8.2249999999999996</v>
          </cell>
          <cell r="T1183">
            <v>63.6</v>
          </cell>
          <cell r="U1183">
            <v>65.8</v>
          </cell>
          <cell r="V1183">
            <v>65.8</v>
          </cell>
        </row>
        <row r="1184">
          <cell r="B1184" t="str">
            <v>PCR6EHA</v>
          </cell>
          <cell r="N1184">
            <v>701.46300748074816</v>
          </cell>
          <cell r="O1184">
            <v>739.35870000000011</v>
          </cell>
          <cell r="P1184">
            <v>756.2125000000002</v>
          </cell>
          <cell r="T1184">
            <v>1132.0714</v>
          </cell>
          <cell r="U1184">
            <v>1133.5436999999999</v>
          </cell>
          <cell r="V1184">
            <v>1157.9351499999998</v>
          </cell>
        </row>
        <row r="1185">
          <cell r="B1185" t="str">
            <v>B</v>
          </cell>
          <cell r="C1185">
            <v>8412602518</v>
          </cell>
          <cell r="D1185">
            <v>10</v>
          </cell>
          <cell r="E1185" t="str">
            <v>VIS METAUX  A2 TH M6X25</v>
          </cell>
          <cell r="F1185">
            <v>0.05</v>
          </cell>
          <cell r="H1185">
            <v>8412602518</v>
          </cell>
          <cell r="I1185">
            <v>7.04</v>
          </cell>
          <cell r="J1185">
            <v>200</v>
          </cell>
          <cell r="K1185">
            <v>3.5200000000000002E-2</v>
          </cell>
          <cell r="L1185">
            <v>3.5200000000000002E-2</v>
          </cell>
          <cell r="M1185">
            <v>3.5200000000000002E-2</v>
          </cell>
          <cell r="N1185">
            <v>0.35200000000000004</v>
          </cell>
          <cell r="O1185">
            <v>0.35200000000000004</v>
          </cell>
          <cell r="P1185">
            <v>0.35200000000000004</v>
          </cell>
          <cell r="Q1185">
            <v>0.05</v>
          </cell>
          <cell r="R1185">
            <v>5.28E-2</v>
          </cell>
          <cell r="S1185">
            <v>5.28E-2</v>
          </cell>
          <cell r="T1185">
            <v>0.5</v>
          </cell>
          <cell r="U1185">
            <v>0.52800000000000002</v>
          </cell>
          <cell r="V1185">
            <v>0.52800000000000002</v>
          </cell>
        </row>
        <row r="1186">
          <cell r="B1186" t="str">
            <v>B</v>
          </cell>
          <cell r="C1186">
            <v>8434000618</v>
          </cell>
          <cell r="D1186">
            <v>10</v>
          </cell>
          <cell r="E1186" t="str">
            <v>ECROU FREIN A2 M6 WAX</v>
          </cell>
          <cell r="F1186">
            <v>0.02</v>
          </cell>
          <cell r="H1186">
            <v>8434000618</v>
          </cell>
          <cell r="I1186">
            <v>8.3000000000000007</v>
          </cell>
          <cell r="J1186">
            <v>500</v>
          </cell>
          <cell r="K1186">
            <v>1.66E-2</v>
          </cell>
          <cell r="L1186">
            <v>1.66E-2</v>
          </cell>
          <cell r="M1186">
            <v>1.66E-2</v>
          </cell>
          <cell r="N1186">
            <v>0.16600000000000001</v>
          </cell>
          <cell r="O1186">
            <v>0.16600000000000001</v>
          </cell>
          <cell r="P1186">
            <v>0.16600000000000001</v>
          </cell>
          <cell r="Q1186">
            <v>0.02</v>
          </cell>
          <cell r="R1186">
            <v>2.0750000000000001E-2</v>
          </cell>
          <cell r="S1186">
            <v>2.0750000000000001E-2</v>
          </cell>
          <cell r="T1186">
            <v>0.2</v>
          </cell>
          <cell r="U1186">
            <v>0.20750000000000002</v>
          </cell>
          <cell r="V1186">
            <v>0.20750000000000002</v>
          </cell>
        </row>
        <row r="1187">
          <cell r="B1187" t="str">
            <v>B</v>
          </cell>
          <cell r="C1187" t="str">
            <v>RTCALE</v>
          </cell>
          <cell r="D1187">
            <v>32</v>
          </cell>
          <cell r="E1187" t="str">
            <v>CALE CAOUTCHOUC BRUT 8 X 90</v>
          </cell>
          <cell r="F1187">
            <v>0.8</v>
          </cell>
          <cell r="H1187" t="str">
            <v>RTCALE</v>
          </cell>
          <cell r="I1187">
            <v>0.52</v>
          </cell>
          <cell r="J1187">
            <v>1</v>
          </cell>
          <cell r="K1187">
            <v>0.52</v>
          </cell>
          <cell r="L1187">
            <v>0.51800000000000002</v>
          </cell>
          <cell r="M1187">
            <v>0.51800000000000002</v>
          </cell>
          <cell r="N1187">
            <v>16.64</v>
          </cell>
          <cell r="O1187">
            <v>16.576000000000001</v>
          </cell>
          <cell r="P1187">
            <v>16.576000000000001</v>
          </cell>
          <cell r="Q1187">
            <v>0.8</v>
          </cell>
          <cell r="R1187">
            <v>0.77700000000000002</v>
          </cell>
          <cell r="S1187">
            <v>0.77700000000000002</v>
          </cell>
          <cell r="T1187">
            <v>25.6</v>
          </cell>
          <cell r="U1187">
            <v>24.864000000000001</v>
          </cell>
          <cell r="V1187">
            <v>24.864000000000001</v>
          </cell>
        </row>
        <row r="1188">
          <cell r="B1188" t="str">
            <v>B</v>
          </cell>
          <cell r="C1188">
            <v>8710605018</v>
          </cell>
          <cell r="D1188">
            <v>10</v>
          </cell>
          <cell r="E1188" t="str">
            <v>VIS PENTURE 6X50 T30 INOX  A2</v>
          </cell>
          <cell r="F1188">
            <v>0.3</v>
          </cell>
          <cell r="H1188">
            <v>8710605018</v>
          </cell>
          <cell r="I1188">
            <v>0.11</v>
          </cell>
          <cell r="J1188">
            <v>1</v>
          </cell>
          <cell r="K1188">
            <v>0.11</v>
          </cell>
          <cell r="L1188">
            <v>0.108</v>
          </cell>
          <cell r="M1188">
            <v>0.108</v>
          </cell>
          <cell r="N1188">
            <v>1.1000000000000001</v>
          </cell>
          <cell r="O1188">
            <v>1.08</v>
          </cell>
          <cell r="P1188">
            <v>1.08</v>
          </cell>
          <cell r="Q1188">
            <v>0.3</v>
          </cell>
          <cell r="R1188">
            <v>0.16200000000000001</v>
          </cell>
          <cell r="S1188">
            <v>0.16200000000000001</v>
          </cell>
          <cell r="T1188">
            <v>3</v>
          </cell>
          <cell r="U1188">
            <v>1.62</v>
          </cell>
          <cell r="V1188">
            <v>1.62</v>
          </cell>
        </row>
        <row r="1189">
          <cell r="B1189" t="str">
            <v>B</v>
          </cell>
          <cell r="C1189">
            <v>8110608018</v>
          </cell>
          <cell r="D1189">
            <v>105</v>
          </cell>
          <cell r="E1189" t="str">
            <v>VIS CHARPENTE 6X80 INOX  A2 TORX T25</v>
          </cell>
          <cell r="F1189">
            <v>0.28199999999999997</v>
          </cell>
          <cell r="H1189">
            <v>8110608018</v>
          </cell>
          <cell r="I1189">
            <v>0.17</v>
          </cell>
          <cell r="J1189">
            <v>1</v>
          </cell>
          <cell r="K1189">
            <v>0.17</v>
          </cell>
          <cell r="L1189">
            <v>0.16700000000000001</v>
          </cell>
          <cell r="M1189">
            <v>0.16700000000000001</v>
          </cell>
          <cell r="N1189">
            <v>17.850000000000001</v>
          </cell>
          <cell r="O1189">
            <v>17.535</v>
          </cell>
          <cell r="P1189">
            <v>17.535</v>
          </cell>
          <cell r="Q1189">
            <v>0.28199999999999997</v>
          </cell>
          <cell r="R1189">
            <v>0.2505</v>
          </cell>
          <cell r="S1189">
            <v>0.2505</v>
          </cell>
          <cell r="T1189">
            <v>29.609999999999996</v>
          </cell>
          <cell r="U1189">
            <v>26.302499999999998</v>
          </cell>
          <cell r="V1189">
            <v>26.302499999999998</v>
          </cell>
        </row>
        <row r="1190">
          <cell r="B1190" t="str">
            <v>B</v>
          </cell>
          <cell r="C1190" t="str">
            <v>VCHARP8X140</v>
          </cell>
          <cell r="D1190">
            <v>4</v>
          </cell>
          <cell r="E1190" t="str">
            <v>VIS CHARPENTE 8X140 INOX A2 TX40</v>
          </cell>
          <cell r="F1190">
            <v>0.54900000000000004</v>
          </cell>
          <cell r="H1190" t="str">
            <v>VCHARP8X140</v>
          </cell>
          <cell r="I1190">
            <v>0.37</v>
          </cell>
          <cell r="J1190">
            <v>1</v>
          </cell>
          <cell r="K1190">
            <v>0.37</v>
          </cell>
          <cell r="L1190">
            <v>0.36599999999999999</v>
          </cell>
          <cell r="M1190">
            <v>0.36599999999999999</v>
          </cell>
          <cell r="N1190">
            <v>1.48</v>
          </cell>
          <cell r="O1190">
            <v>1.464</v>
          </cell>
          <cell r="P1190">
            <v>1.464</v>
          </cell>
          <cell r="Q1190">
            <v>0.54900000000000004</v>
          </cell>
          <cell r="R1190">
            <v>0.54899999999999993</v>
          </cell>
          <cell r="S1190">
            <v>0.54899999999999993</v>
          </cell>
          <cell r="T1190">
            <v>2.1960000000000002</v>
          </cell>
          <cell r="U1190">
            <v>2.1959999999999997</v>
          </cell>
          <cell r="V1190">
            <v>2.1959999999999997</v>
          </cell>
        </row>
        <row r="1191">
          <cell r="B1191" t="str">
            <v>B</v>
          </cell>
          <cell r="C1191" t="str">
            <v>VCHARP8X160</v>
          </cell>
          <cell r="D1191">
            <v>4</v>
          </cell>
          <cell r="E1191" t="str">
            <v>VIS CHARPENTE 8X160 INOX A2 TX 40</v>
          </cell>
          <cell r="F1191">
            <v>0.78</v>
          </cell>
          <cell r="H1191" t="str">
            <v>VCHARP8X160</v>
          </cell>
          <cell r="I1191">
            <v>1.05</v>
          </cell>
          <cell r="J1191">
            <v>1</v>
          </cell>
          <cell r="K1191">
            <v>1.05</v>
          </cell>
          <cell r="L1191">
            <v>1.0529999999999999</v>
          </cell>
          <cell r="M1191">
            <v>1.0529999999999999</v>
          </cell>
          <cell r="N1191">
            <v>4.2</v>
          </cell>
          <cell r="O1191">
            <v>4.2119999999999997</v>
          </cell>
          <cell r="P1191">
            <v>4.2119999999999997</v>
          </cell>
          <cell r="Q1191">
            <v>0.78</v>
          </cell>
          <cell r="R1191">
            <v>1.5794999999999999</v>
          </cell>
          <cell r="S1191">
            <v>1.5794999999999999</v>
          </cell>
          <cell r="T1191">
            <v>3.12</v>
          </cell>
          <cell r="U1191">
            <v>6.3179999999999996</v>
          </cell>
          <cell r="V1191">
            <v>6.3179999999999996</v>
          </cell>
        </row>
        <row r="1192">
          <cell r="B1192" t="str">
            <v>B</v>
          </cell>
          <cell r="C1192">
            <v>8210707018</v>
          </cell>
          <cell r="D1192">
            <v>40</v>
          </cell>
          <cell r="E1192" t="str">
            <v>VIS PENTURE TORX T30 INOX A2 7X70</v>
          </cell>
          <cell r="F1192">
            <v>0.158</v>
          </cell>
          <cell r="H1192">
            <v>8210707018</v>
          </cell>
          <cell r="I1192">
            <v>0.11</v>
          </cell>
          <cell r="J1192">
            <v>1</v>
          </cell>
          <cell r="K1192">
            <v>0.11</v>
          </cell>
          <cell r="L1192">
            <v>0.1056</v>
          </cell>
          <cell r="M1192">
            <v>0.1056</v>
          </cell>
          <cell r="N1192">
            <v>4.4000000000000004</v>
          </cell>
          <cell r="O1192">
            <v>4.2240000000000002</v>
          </cell>
          <cell r="P1192">
            <v>4.2240000000000002</v>
          </cell>
          <cell r="Q1192">
            <v>0.12</v>
          </cell>
          <cell r="R1192">
            <v>0.15839999999999999</v>
          </cell>
          <cell r="S1192">
            <v>0.15839999999999999</v>
          </cell>
          <cell r="T1192">
            <v>4.8</v>
          </cell>
          <cell r="U1192">
            <v>6.3359999999999994</v>
          </cell>
          <cell r="V1192">
            <v>6.3359999999999994</v>
          </cell>
        </row>
        <row r="1193">
          <cell r="B1193" t="str">
            <v>B</v>
          </cell>
          <cell r="C1193" t="str">
            <v>C501151800</v>
          </cell>
          <cell r="D1193">
            <v>4</v>
          </cell>
          <cell r="E1193" t="str">
            <v>BASTAINGS 50X115 (1.80 ML)</v>
          </cell>
          <cell r="F1193">
            <v>13.19</v>
          </cell>
          <cell r="H1193" t="str">
            <v>C501151800</v>
          </cell>
          <cell r="I1193">
            <v>14.87</v>
          </cell>
          <cell r="J1193">
            <v>1.8</v>
          </cell>
          <cell r="K1193">
            <v>8.2611111111111111</v>
          </cell>
          <cell r="L1193">
            <v>8.26</v>
          </cell>
          <cell r="M1193">
            <v>10.92</v>
          </cell>
          <cell r="N1193">
            <v>33.044444444444444</v>
          </cell>
          <cell r="O1193">
            <v>33.04</v>
          </cell>
          <cell r="P1193">
            <v>43.68</v>
          </cell>
          <cell r="Q1193">
            <v>13.19</v>
          </cell>
          <cell r="R1193">
            <v>12.39</v>
          </cell>
          <cell r="S1193">
            <v>16.38</v>
          </cell>
          <cell r="T1193">
            <v>52.76</v>
          </cell>
          <cell r="U1193">
            <v>49.56</v>
          </cell>
          <cell r="V1193">
            <v>65.52</v>
          </cell>
        </row>
        <row r="1194">
          <cell r="B1194" t="str">
            <v>B</v>
          </cell>
          <cell r="C1194" t="str">
            <v>C70701800</v>
          </cell>
          <cell r="D1194">
            <v>13.33</v>
          </cell>
          <cell r="E1194" t="str">
            <v>CHEVRON 70X70 1.80 ML</v>
          </cell>
          <cell r="F1194">
            <v>11.27</v>
          </cell>
          <cell r="H1194" t="str">
            <v>C70701800</v>
          </cell>
          <cell r="I1194">
            <v>7.05</v>
          </cell>
          <cell r="J1194">
            <v>1</v>
          </cell>
          <cell r="K1194">
            <v>7.05</v>
          </cell>
          <cell r="L1194">
            <v>7.05</v>
          </cell>
          <cell r="M1194">
            <v>7.4</v>
          </cell>
          <cell r="N1194">
            <v>93.976500000000001</v>
          </cell>
          <cell r="O1194">
            <v>93.976500000000001</v>
          </cell>
          <cell r="P1194">
            <v>98.64200000000001</v>
          </cell>
          <cell r="Q1194">
            <v>11.27</v>
          </cell>
          <cell r="R1194">
            <v>8.8125</v>
          </cell>
          <cell r="S1194">
            <v>9.25</v>
          </cell>
          <cell r="T1194">
            <v>150.22909999999999</v>
          </cell>
          <cell r="U1194">
            <v>117.470625</v>
          </cell>
          <cell r="V1194">
            <v>123.30249999999999</v>
          </cell>
        </row>
        <row r="1195">
          <cell r="B1195" t="str">
            <v>B</v>
          </cell>
          <cell r="C1195" t="str">
            <v>CE403</v>
          </cell>
          <cell r="D1195">
            <v>12</v>
          </cell>
          <cell r="E1195" t="str">
            <v>CORNIERE ALU 40/40/3 ML</v>
          </cell>
          <cell r="F1195">
            <v>7.55</v>
          </cell>
          <cell r="H1195" t="str">
            <v>CE403</v>
          </cell>
          <cell r="I1195">
            <v>3.32</v>
          </cell>
          <cell r="J1195">
            <v>6.06</v>
          </cell>
          <cell r="K1195">
            <v>0.54785478547854782</v>
          </cell>
          <cell r="L1195">
            <v>3.29</v>
          </cell>
          <cell r="M1195">
            <v>3.32</v>
          </cell>
          <cell r="N1195">
            <v>6.5742574257425739</v>
          </cell>
          <cell r="O1195">
            <v>39.480000000000004</v>
          </cell>
          <cell r="P1195">
            <v>39.839999999999996</v>
          </cell>
          <cell r="Q1195">
            <v>7.55</v>
          </cell>
          <cell r="R1195">
            <v>8.2249999999999996</v>
          </cell>
          <cell r="S1195">
            <v>8.2999999999999989</v>
          </cell>
          <cell r="T1195">
            <v>90.6</v>
          </cell>
          <cell r="U1195">
            <v>98.699999999999989</v>
          </cell>
          <cell r="V1195">
            <v>99.6</v>
          </cell>
        </row>
        <row r="1196">
          <cell r="B1196" t="str">
            <v>B</v>
          </cell>
          <cell r="C1196" t="str">
            <v>ECOP2</v>
          </cell>
          <cell r="D1196">
            <v>1</v>
          </cell>
          <cell r="E1196" t="str">
            <v>ECOPLANC 2M</v>
          </cell>
          <cell r="F1196">
            <v>20.91</v>
          </cell>
          <cell r="H1196" t="str">
            <v>ECOP2</v>
          </cell>
          <cell r="I1196">
            <v>14.64</v>
          </cell>
          <cell r="J1196">
            <v>1</v>
          </cell>
          <cell r="K1196">
            <v>14.64</v>
          </cell>
          <cell r="L1196">
            <v>14.64</v>
          </cell>
          <cell r="M1196">
            <v>15.811200000000001</v>
          </cell>
          <cell r="N1196">
            <v>14.64</v>
          </cell>
          <cell r="O1196">
            <v>14.64</v>
          </cell>
          <cell r="P1196">
            <v>15.811200000000001</v>
          </cell>
          <cell r="Q1196">
            <v>20.91</v>
          </cell>
          <cell r="R1196">
            <v>21.96</v>
          </cell>
          <cell r="S1196">
            <v>23.716800000000003</v>
          </cell>
          <cell r="T1196">
            <v>20.91</v>
          </cell>
          <cell r="U1196">
            <v>21.96</v>
          </cell>
          <cell r="V1196">
            <v>23.716800000000003</v>
          </cell>
        </row>
        <row r="1197">
          <cell r="B1197" t="str">
            <v>B</v>
          </cell>
          <cell r="C1197" t="str">
            <v>MOAT</v>
          </cell>
          <cell r="D1197">
            <v>5.98</v>
          </cell>
          <cell r="E1197" t="str">
            <v>MAIN D'OEUVRE ATELIER</v>
          </cell>
          <cell r="F1197">
            <v>75</v>
          </cell>
          <cell r="H1197" t="str">
            <v>MOAT</v>
          </cell>
          <cell r="I1197">
            <v>50</v>
          </cell>
          <cell r="J1197">
            <v>1</v>
          </cell>
          <cell r="K1197">
            <v>50</v>
          </cell>
          <cell r="L1197">
            <v>50</v>
          </cell>
          <cell r="M1197">
            <v>50</v>
          </cell>
          <cell r="N1197">
            <v>299</v>
          </cell>
          <cell r="O1197">
            <v>299</v>
          </cell>
          <cell r="P1197">
            <v>299</v>
          </cell>
          <cell r="Q1197">
            <v>75</v>
          </cell>
          <cell r="R1197">
            <v>75</v>
          </cell>
          <cell r="S1197">
            <v>75</v>
          </cell>
          <cell r="T1197">
            <v>448.50000000000006</v>
          </cell>
          <cell r="U1197">
            <v>448.50000000000006</v>
          </cell>
          <cell r="V1197">
            <v>448.50000000000006</v>
          </cell>
        </row>
        <row r="1198">
          <cell r="B1198" t="str">
            <v>B</v>
          </cell>
          <cell r="C1198" t="str">
            <v>PAN2005</v>
          </cell>
          <cell r="D1198">
            <v>2</v>
          </cell>
          <cell r="E1198" t="str">
            <v>PANNEAU PVC 1000 X 2005 MM</v>
          </cell>
          <cell r="F1198">
            <v>42.95</v>
          </cell>
          <cell r="H1198" t="str">
            <v>PAN2005</v>
          </cell>
          <cell r="I1198">
            <v>31.92</v>
          </cell>
          <cell r="J1198">
            <v>1</v>
          </cell>
          <cell r="K1198">
            <v>31.92</v>
          </cell>
          <cell r="L1198">
            <v>31.922449999999998</v>
          </cell>
          <cell r="M1198">
            <v>31.922449999999998</v>
          </cell>
          <cell r="N1198">
            <v>63.84</v>
          </cell>
          <cell r="O1198">
            <v>63.844899999999996</v>
          </cell>
          <cell r="P1198">
            <v>63.844899999999996</v>
          </cell>
          <cell r="Q1198">
            <v>42.95</v>
          </cell>
          <cell r="R1198">
            <v>47.883674999999997</v>
          </cell>
          <cell r="S1198">
            <v>47.883674999999997</v>
          </cell>
          <cell r="T1198">
            <v>85.9</v>
          </cell>
          <cell r="U1198">
            <v>95.767349999999993</v>
          </cell>
          <cell r="V1198">
            <v>95.767349999999993</v>
          </cell>
        </row>
        <row r="1199">
          <cell r="B1199" t="str">
            <v>B</v>
          </cell>
          <cell r="C1199" t="str">
            <v>PAN2025</v>
          </cell>
          <cell r="D1199">
            <v>4</v>
          </cell>
          <cell r="E1199" t="str">
            <v>PANNEAU PVC 1000 X 2025 MM</v>
          </cell>
          <cell r="F1199">
            <v>43.38</v>
          </cell>
          <cell r="H1199" t="str">
            <v>PAN2025</v>
          </cell>
          <cell r="I1199">
            <v>32.25</v>
          </cell>
          <cell r="J1199">
            <v>1</v>
          </cell>
          <cell r="K1199">
            <v>32.25</v>
          </cell>
          <cell r="L1199">
            <v>32.245800000000003</v>
          </cell>
          <cell r="M1199">
            <v>32.245800000000003</v>
          </cell>
          <cell r="N1199">
            <v>129</v>
          </cell>
          <cell r="O1199">
            <v>128.98320000000001</v>
          </cell>
          <cell r="P1199">
            <v>128.98320000000001</v>
          </cell>
          <cell r="Q1199">
            <v>43.38</v>
          </cell>
          <cell r="R1199">
            <v>48.368700000000004</v>
          </cell>
          <cell r="S1199">
            <v>48.368700000000004</v>
          </cell>
          <cell r="T1199">
            <v>173.52</v>
          </cell>
          <cell r="U1199">
            <v>193.47480000000002</v>
          </cell>
          <cell r="V1199">
            <v>193.47480000000002</v>
          </cell>
        </row>
        <row r="1200">
          <cell r="B1200" t="str">
            <v>B</v>
          </cell>
          <cell r="C1200" t="str">
            <v>PAN2220</v>
          </cell>
          <cell r="D1200">
            <v>2</v>
          </cell>
          <cell r="E1200" t="str">
            <v>PANNEAU PVC 1000 X 2220 MM</v>
          </cell>
          <cell r="F1200">
            <v>47.55</v>
          </cell>
          <cell r="H1200" t="str">
            <v>PAN2220</v>
          </cell>
          <cell r="I1200">
            <v>35.35</v>
          </cell>
          <cell r="J1200">
            <v>1</v>
          </cell>
          <cell r="K1200">
            <v>35.35</v>
          </cell>
          <cell r="L1200">
            <v>35.345500000000001</v>
          </cell>
          <cell r="M1200">
            <v>35.345500000000001</v>
          </cell>
          <cell r="N1200">
            <v>70.7</v>
          </cell>
          <cell r="O1200">
            <v>70.691000000000003</v>
          </cell>
          <cell r="P1200">
            <v>70.691000000000003</v>
          </cell>
          <cell r="Q1200">
            <v>47.55</v>
          </cell>
          <cell r="R1200">
            <v>53.018250000000002</v>
          </cell>
          <cell r="S1200">
            <v>53.018250000000002</v>
          </cell>
          <cell r="T1200">
            <v>95.1</v>
          </cell>
          <cell r="U1200">
            <v>106.0365</v>
          </cell>
          <cell r="V1200">
            <v>106.0365</v>
          </cell>
        </row>
        <row r="1201">
          <cell r="B1201" t="str">
            <v>B</v>
          </cell>
          <cell r="C1201" t="str">
            <v>T403</v>
          </cell>
          <cell r="D1201">
            <v>4</v>
          </cell>
          <cell r="E1201" t="str">
            <v>TE ALU 40/40/3 ML</v>
          </cell>
          <cell r="F1201">
            <v>7.95</v>
          </cell>
          <cell r="H1201" t="str">
            <v>T403</v>
          </cell>
          <cell r="I1201">
            <v>3.29</v>
          </cell>
          <cell r="J1201">
            <v>6.06</v>
          </cell>
          <cell r="K1201">
            <v>0.54290429042904298</v>
          </cell>
          <cell r="L1201">
            <v>3.29</v>
          </cell>
          <cell r="M1201">
            <v>3.29</v>
          </cell>
          <cell r="N1201">
            <v>2.1716171617161719</v>
          </cell>
          <cell r="O1201">
            <v>13.16</v>
          </cell>
          <cell r="P1201">
            <v>13.16</v>
          </cell>
          <cell r="Q1201">
            <v>7.95</v>
          </cell>
          <cell r="R1201">
            <v>8.2249999999999996</v>
          </cell>
          <cell r="S1201">
            <v>8.2249999999999996</v>
          </cell>
          <cell r="T1201">
            <v>31.8</v>
          </cell>
          <cell r="U1201">
            <v>32.9</v>
          </cell>
          <cell r="V1201">
            <v>32.9</v>
          </cell>
        </row>
        <row r="1202">
          <cell r="B1202" t="str">
            <v>PCR6EHB</v>
          </cell>
          <cell r="N1202">
            <v>759.13481903190325</v>
          </cell>
          <cell r="O1202">
            <v>802.42460000000005</v>
          </cell>
          <cell r="P1202">
            <v>819.26130000000012</v>
          </cell>
          <cell r="T1202">
            <v>1218.3451</v>
          </cell>
          <cell r="U1202">
            <v>1232.7412750000001</v>
          </cell>
          <cell r="V1202">
            <v>1257.18995</v>
          </cell>
        </row>
        <row r="1203">
          <cell r="B1203" t="str">
            <v/>
          </cell>
          <cell r="C1203">
            <v>8412602518</v>
          </cell>
          <cell r="D1203">
            <v>4</v>
          </cell>
          <cell r="E1203" t="str">
            <v>VIS METAUX  A2 TH M6X25</v>
          </cell>
          <cell r="F1203">
            <v>0.05</v>
          </cell>
          <cell r="H1203">
            <v>8412602518</v>
          </cell>
          <cell r="I1203">
            <v>7.04</v>
          </cell>
          <cell r="J1203">
            <v>200</v>
          </cell>
          <cell r="K1203">
            <v>3.5200000000000002E-2</v>
          </cell>
          <cell r="L1203">
            <v>3.5200000000000002E-2</v>
          </cell>
          <cell r="M1203">
            <v>3.5200000000000002E-2</v>
          </cell>
          <cell r="N1203">
            <v>0.14080000000000001</v>
          </cell>
          <cell r="O1203">
            <v>0.14080000000000001</v>
          </cell>
          <cell r="P1203">
            <v>0.14080000000000001</v>
          </cell>
          <cell r="Q1203">
            <v>0.05</v>
          </cell>
          <cell r="R1203">
            <v>5.28E-2</v>
          </cell>
          <cell r="S1203">
            <v>5.28E-2</v>
          </cell>
          <cell r="T1203">
            <v>0.2</v>
          </cell>
          <cell r="U1203">
            <v>0.2112</v>
          </cell>
          <cell r="V1203">
            <v>0.2112</v>
          </cell>
        </row>
        <row r="1204">
          <cell r="B1204" t="str">
            <v/>
          </cell>
          <cell r="C1204">
            <v>8434000618</v>
          </cell>
          <cell r="D1204">
            <v>4</v>
          </cell>
          <cell r="E1204" t="str">
            <v>ECROU FREIN A2 M6 WAX</v>
          </cell>
          <cell r="F1204">
            <v>0.02</v>
          </cell>
          <cell r="H1204">
            <v>8434000618</v>
          </cell>
          <cell r="I1204">
            <v>8.3000000000000007</v>
          </cell>
          <cell r="J1204">
            <v>500</v>
          </cell>
          <cell r="K1204">
            <v>1.66E-2</v>
          </cell>
          <cell r="L1204">
            <v>1.66E-2</v>
          </cell>
          <cell r="M1204">
            <v>1.66E-2</v>
          </cell>
          <cell r="N1204">
            <v>6.6400000000000001E-2</v>
          </cell>
          <cell r="O1204">
            <v>6.6400000000000001E-2</v>
          </cell>
          <cell r="P1204">
            <v>6.6400000000000001E-2</v>
          </cell>
          <cell r="Q1204">
            <v>0.02</v>
          </cell>
          <cell r="R1204">
            <v>2.0750000000000001E-2</v>
          </cell>
          <cell r="S1204">
            <v>2.0750000000000001E-2</v>
          </cell>
          <cell r="T1204">
            <v>0.08</v>
          </cell>
          <cell r="U1204">
            <v>8.3000000000000004E-2</v>
          </cell>
          <cell r="V1204">
            <v>8.3000000000000004E-2</v>
          </cell>
        </row>
        <row r="1205">
          <cell r="B1205" t="str">
            <v/>
          </cell>
          <cell r="C1205" t="str">
            <v>RTCALE</v>
          </cell>
          <cell r="D1205">
            <v>30</v>
          </cell>
          <cell r="E1205" t="str">
            <v>CALE CAOUTCHOUC BRUT 8 X 90</v>
          </cell>
          <cell r="F1205">
            <v>0.8</v>
          </cell>
          <cell r="H1205" t="str">
            <v>RTCALE</v>
          </cell>
          <cell r="I1205">
            <v>0.52</v>
          </cell>
          <cell r="J1205">
            <v>1</v>
          </cell>
          <cell r="K1205">
            <v>0.52</v>
          </cell>
          <cell r="L1205">
            <v>0.51800000000000002</v>
          </cell>
          <cell r="M1205">
            <v>0.51800000000000002</v>
          </cell>
          <cell r="N1205">
            <v>15.600000000000001</v>
          </cell>
          <cell r="O1205">
            <v>15.540000000000001</v>
          </cell>
          <cell r="P1205">
            <v>15.540000000000001</v>
          </cell>
          <cell r="Q1205">
            <v>0.8</v>
          </cell>
          <cell r="R1205">
            <v>0.77700000000000002</v>
          </cell>
          <cell r="S1205">
            <v>0.77700000000000002</v>
          </cell>
          <cell r="T1205">
            <v>24</v>
          </cell>
          <cell r="U1205">
            <v>23.310000000000002</v>
          </cell>
          <cell r="V1205">
            <v>23.310000000000002</v>
          </cell>
        </row>
        <row r="1206">
          <cell r="B1206" t="str">
            <v/>
          </cell>
          <cell r="C1206">
            <v>8710605018</v>
          </cell>
          <cell r="D1206">
            <v>4</v>
          </cell>
          <cell r="E1206" t="str">
            <v>VIS PENTURE 6X50 T30 INOX  A2</v>
          </cell>
          <cell r="F1206">
            <v>0.3</v>
          </cell>
          <cell r="H1206">
            <v>8710605018</v>
          </cell>
          <cell r="I1206">
            <v>0.11</v>
          </cell>
          <cell r="J1206">
            <v>1</v>
          </cell>
          <cell r="K1206">
            <v>0.11</v>
          </cell>
          <cell r="L1206">
            <v>0.108</v>
          </cell>
          <cell r="M1206">
            <v>0.108</v>
          </cell>
          <cell r="N1206">
            <v>0.44</v>
          </cell>
          <cell r="O1206">
            <v>0.432</v>
          </cell>
          <cell r="P1206">
            <v>0.432</v>
          </cell>
          <cell r="Q1206">
            <v>0.3</v>
          </cell>
          <cell r="R1206">
            <v>0.16200000000000001</v>
          </cell>
          <cell r="S1206">
            <v>0.16200000000000001</v>
          </cell>
          <cell r="T1206">
            <v>1.2</v>
          </cell>
          <cell r="U1206">
            <v>0.64800000000000002</v>
          </cell>
          <cell r="V1206">
            <v>0.64800000000000002</v>
          </cell>
        </row>
        <row r="1207">
          <cell r="B1207" t="str">
            <v/>
          </cell>
          <cell r="C1207">
            <v>8110608018</v>
          </cell>
          <cell r="D1207">
            <v>110</v>
          </cell>
          <cell r="E1207" t="str">
            <v>VIS CHARPENTE 6X80 INOX  A2 TORX T25</v>
          </cell>
          <cell r="F1207">
            <v>0.28199999999999997</v>
          </cell>
          <cell r="H1207">
            <v>8110608018</v>
          </cell>
          <cell r="I1207">
            <v>0.17</v>
          </cell>
          <cell r="J1207">
            <v>1</v>
          </cell>
          <cell r="K1207">
            <v>0.17</v>
          </cell>
          <cell r="L1207">
            <v>0.16700000000000001</v>
          </cell>
          <cell r="M1207">
            <v>0.16700000000000001</v>
          </cell>
          <cell r="N1207">
            <v>18.700000000000003</v>
          </cell>
          <cell r="O1207">
            <v>18.37</v>
          </cell>
          <cell r="P1207">
            <v>18.37</v>
          </cell>
          <cell r="Q1207">
            <v>0.28199999999999997</v>
          </cell>
          <cell r="R1207">
            <v>0.2505</v>
          </cell>
          <cell r="S1207">
            <v>0.2505</v>
          </cell>
          <cell r="T1207">
            <v>31.019999999999996</v>
          </cell>
          <cell r="U1207">
            <v>27.555</v>
          </cell>
          <cell r="V1207">
            <v>27.555</v>
          </cell>
        </row>
        <row r="1208">
          <cell r="B1208" t="str">
            <v/>
          </cell>
          <cell r="C1208" t="str">
            <v>VCHARP8X140</v>
          </cell>
          <cell r="D1208">
            <v>4</v>
          </cell>
          <cell r="E1208" t="str">
            <v>VIS CHARPENTE 8X140 INOX A2 TX40</v>
          </cell>
          <cell r="F1208">
            <v>0.54900000000000004</v>
          </cell>
          <cell r="H1208" t="str">
            <v>VCHARP8X140</v>
          </cell>
          <cell r="I1208">
            <v>0.37</v>
          </cell>
          <cell r="J1208">
            <v>1</v>
          </cell>
          <cell r="K1208">
            <v>0.37</v>
          </cell>
          <cell r="L1208">
            <v>0.36599999999999999</v>
          </cell>
          <cell r="M1208">
            <v>0.36599999999999999</v>
          </cell>
          <cell r="N1208">
            <v>1.48</v>
          </cell>
          <cell r="O1208">
            <v>1.464</v>
          </cell>
          <cell r="P1208">
            <v>1.464</v>
          </cell>
          <cell r="Q1208">
            <v>0.54900000000000004</v>
          </cell>
          <cell r="R1208">
            <v>0.54899999999999993</v>
          </cell>
          <cell r="S1208">
            <v>0.54899999999999993</v>
          </cell>
          <cell r="T1208">
            <v>2.1960000000000002</v>
          </cell>
          <cell r="U1208">
            <v>2.1959999999999997</v>
          </cell>
          <cell r="V1208">
            <v>2.1959999999999997</v>
          </cell>
        </row>
        <row r="1209">
          <cell r="B1209" t="str">
            <v/>
          </cell>
          <cell r="C1209" t="str">
            <v>VCHARP8X160</v>
          </cell>
          <cell r="D1209">
            <v>4</v>
          </cell>
          <cell r="E1209" t="str">
            <v>VIS CHARPENTE 8X160 INOX A2 TX 40</v>
          </cell>
          <cell r="F1209">
            <v>0.78</v>
          </cell>
          <cell r="H1209" t="str">
            <v>VCHARP8X160</v>
          </cell>
          <cell r="I1209">
            <v>1.05</v>
          </cell>
          <cell r="J1209">
            <v>1</v>
          </cell>
          <cell r="K1209">
            <v>1.05</v>
          </cell>
          <cell r="L1209">
            <v>1.0529999999999999</v>
          </cell>
          <cell r="M1209">
            <v>1.0529999999999999</v>
          </cell>
          <cell r="N1209">
            <v>4.2</v>
          </cell>
          <cell r="O1209">
            <v>4.2119999999999997</v>
          </cell>
          <cell r="P1209">
            <v>4.2119999999999997</v>
          </cell>
          <cell r="Q1209">
            <v>0.78</v>
          </cell>
          <cell r="R1209">
            <v>1.5794999999999999</v>
          </cell>
          <cell r="S1209">
            <v>1.5794999999999999</v>
          </cell>
          <cell r="T1209">
            <v>3.12</v>
          </cell>
          <cell r="U1209">
            <v>6.3179999999999996</v>
          </cell>
          <cell r="V1209">
            <v>6.3179999999999996</v>
          </cell>
        </row>
        <row r="1210">
          <cell r="B1210" t="str">
            <v/>
          </cell>
          <cell r="C1210">
            <v>8210707018</v>
          </cell>
          <cell r="D1210">
            <v>43</v>
          </cell>
          <cell r="E1210" t="str">
            <v>VIS PENTURE TORX T30 INOX A2 7X70</v>
          </cell>
          <cell r="F1210">
            <v>0.158</v>
          </cell>
          <cell r="H1210">
            <v>8210707018</v>
          </cell>
          <cell r="I1210">
            <v>0.11</v>
          </cell>
          <cell r="J1210">
            <v>1</v>
          </cell>
          <cell r="K1210">
            <v>0.11</v>
          </cell>
          <cell r="L1210">
            <v>0.1056</v>
          </cell>
          <cell r="M1210">
            <v>0.1056</v>
          </cell>
          <cell r="N1210">
            <v>4.7300000000000004</v>
          </cell>
          <cell r="O1210">
            <v>4.5407999999999999</v>
          </cell>
          <cell r="P1210">
            <v>4.5407999999999999</v>
          </cell>
          <cell r="Q1210">
            <v>0.12</v>
          </cell>
          <cell r="R1210">
            <v>0.15839999999999999</v>
          </cell>
          <cell r="S1210">
            <v>0.15839999999999999</v>
          </cell>
          <cell r="T1210">
            <v>5.16</v>
          </cell>
          <cell r="U1210">
            <v>6.8111999999999995</v>
          </cell>
          <cell r="V1210">
            <v>6.8111999999999995</v>
          </cell>
        </row>
        <row r="1211">
          <cell r="B1211" t="str">
            <v/>
          </cell>
          <cell r="C1211" t="str">
            <v>C501151800</v>
          </cell>
          <cell r="D1211">
            <v>4</v>
          </cell>
          <cell r="E1211" t="str">
            <v>BASTAINGS 50X115 (1.80 ML)</v>
          </cell>
          <cell r="F1211">
            <v>13.19</v>
          </cell>
          <cell r="H1211" t="str">
            <v>C501151800</v>
          </cell>
          <cell r="I1211">
            <v>14.87</v>
          </cell>
          <cell r="J1211">
            <v>1.8</v>
          </cell>
          <cell r="K1211">
            <v>8.2611111111111111</v>
          </cell>
          <cell r="L1211">
            <v>8.26</v>
          </cell>
          <cell r="M1211">
            <v>10.92</v>
          </cell>
          <cell r="N1211">
            <v>33.044444444444444</v>
          </cell>
          <cell r="O1211">
            <v>33.04</v>
          </cell>
          <cell r="P1211">
            <v>43.68</v>
          </cell>
          <cell r="Q1211">
            <v>13.19</v>
          </cell>
          <cell r="R1211">
            <v>12.39</v>
          </cell>
          <cell r="S1211">
            <v>16.38</v>
          </cell>
          <cell r="T1211">
            <v>52.76</v>
          </cell>
          <cell r="U1211">
            <v>49.56</v>
          </cell>
          <cell r="V1211">
            <v>65.52</v>
          </cell>
        </row>
        <row r="1212">
          <cell r="B1212" t="str">
            <v/>
          </cell>
          <cell r="C1212" t="str">
            <v>C70701800</v>
          </cell>
          <cell r="D1212">
            <v>13.06</v>
          </cell>
          <cell r="E1212" t="str">
            <v>CHEVRON 70X70 1.80 ML</v>
          </cell>
          <cell r="F1212">
            <v>11.27</v>
          </cell>
          <cell r="H1212" t="str">
            <v>C70701800</v>
          </cell>
          <cell r="I1212">
            <v>7.05</v>
          </cell>
          <cell r="J1212">
            <v>1</v>
          </cell>
          <cell r="K1212">
            <v>7.05</v>
          </cell>
          <cell r="L1212">
            <v>7.05</v>
          </cell>
          <cell r="M1212">
            <v>7.4</v>
          </cell>
          <cell r="N1212">
            <v>92.073000000000008</v>
          </cell>
          <cell r="O1212">
            <v>92.073000000000008</v>
          </cell>
          <cell r="P1212">
            <v>96.644000000000005</v>
          </cell>
          <cell r="Q1212">
            <v>11.27</v>
          </cell>
          <cell r="R1212">
            <v>8.8125</v>
          </cell>
          <cell r="S1212">
            <v>9.25</v>
          </cell>
          <cell r="T1212">
            <v>147.18620000000001</v>
          </cell>
          <cell r="U1212">
            <v>115.09125</v>
          </cell>
          <cell r="V1212">
            <v>120.80500000000001</v>
          </cell>
        </row>
        <row r="1213">
          <cell r="B1213" t="str">
            <v/>
          </cell>
          <cell r="C1213" t="str">
            <v>CE403</v>
          </cell>
          <cell r="D1213">
            <v>7</v>
          </cell>
          <cell r="E1213" t="str">
            <v>CORNIERE ALU 40/40/3 ML</v>
          </cell>
          <cell r="F1213">
            <v>7.55</v>
          </cell>
          <cell r="H1213" t="str">
            <v>CE403</v>
          </cell>
          <cell r="I1213">
            <v>3.32</v>
          </cell>
          <cell r="J1213">
            <v>6.06</v>
          </cell>
          <cell r="K1213">
            <v>0.54785478547854782</v>
          </cell>
          <cell r="L1213">
            <v>3.29</v>
          </cell>
          <cell r="M1213">
            <v>3.32</v>
          </cell>
          <cell r="N1213">
            <v>3.8349834983498345</v>
          </cell>
          <cell r="O1213">
            <v>23.03</v>
          </cell>
          <cell r="P1213">
            <v>23.24</v>
          </cell>
          <cell r="Q1213">
            <v>7.55</v>
          </cell>
          <cell r="R1213">
            <v>8.2249999999999996</v>
          </cell>
          <cell r="S1213">
            <v>8.2999999999999989</v>
          </cell>
          <cell r="T1213">
            <v>52.85</v>
          </cell>
          <cell r="U1213">
            <v>57.574999999999996</v>
          </cell>
          <cell r="V1213">
            <v>58.099999999999994</v>
          </cell>
        </row>
        <row r="1214">
          <cell r="B1214" t="str">
            <v/>
          </cell>
          <cell r="C1214" t="str">
            <v>ECOP2</v>
          </cell>
          <cell r="D1214">
            <v>1</v>
          </cell>
          <cell r="E1214" t="str">
            <v>ECOPLANC 2M</v>
          </cell>
          <cell r="F1214">
            <v>20.91</v>
          </cell>
          <cell r="H1214" t="str">
            <v>ECOP2</v>
          </cell>
          <cell r="I1214">
            <v>14.64</v>
          </cell>
          <cell r="J1214">
            <v>1</v>
          </cell>
          <cell r="K1214">
            <v>14.64</v>
          </cell>
          <cell r="L1214">
            <v>14.64</v>
          </cell>
          <cell r="M1214">
            <v>15.811200000000001</v>
          </cell>
          <cell r="N1214">
            <v>14.64</v>
          </cell>
          <cell r="O1214">
            <v>14.64</v>
          </cell>
          <cell r="P1214">
            <v>15.811200000000001</v>
          </cell>
          <cell r="Q1214">
            <v>20.91</v>
          </cell>
          <cell r="R1214">
            <v>21.96</v>
          </cell>
          <cell r="S1214">
            <v>23.716800000000003</v>
          </cell>
          <cell r="T1214">
            <v>20.91</v>
          </cell>
          <cell r="U1214">
            <v>21.96</v>
          </cell>
          <cell r="V1214">
            <v>23.716800000000003</v>
          </cell>
        </row>
        <row r="1215">
          <cell r="B1215" t="str">
            <v/>
          </cell>
          <cell r="C1215" t="str">
            <v>ECOP2.5</v>
          </cell>
          <cell r="D1215">
            <v>1</v>
          </cell>
          <cell r="E1215" t="str">
            <v>ECOPLANC 2M50</v>
          </cell>
          <cell r="F1215">
            <v>26.09</v>
          </cell>
          <cell r="H1215" t="str">
            <v>ECOP2.5</v>
          </cell>
          <cell r="I1215">
            <v>18.27</v>
          </cell>
          <cell r="J1215">
            <v>1</v>
          </cell>
          <cell r="K1215">
            <v>18.27</v>
          </cell>
          <cell r="L1215">
            <v>18.27</v>
          </cell>
          <cell r="M1215">
            <v>19.7316</v>
          </cell>
          <cell r="N1215">
            <v>18.27</v>
          </cell>
          <cell r="O1215">
            <v>18.27</v>
          </cell>
          <cell r="P1215">
            <v>19.7316</v>
          </cell>
          <cell r="Q1215">
            <v>26.09</v>
          </cell>
          <cell r="R1215">
            <v>27.405000000000001</v>
          </cell>
          <cell r="S1215">
            <v>29.5974</v>
          </cell>
          <cell r="T1215">
            <v>26.09</v>
          </cell>
          <cell r="U1215">
            <v>27.405000000000001</v>
          </cell>
          <cell r="V1215">
            <v>29.5974</v>
          </cell>
        </row>
        <row r="1216">
          <cell r="B1216" t="str">
            <v/>
          </cell>
          <cell r="C1216" t="str">
            <v>MOAT</v>
          </cell>
          <cell r="D1216">
            <v>6.7</v>
          </cell>
          <cell r="E1216" t="str">
            <v>MAIN D'OEUVRE ATELIER</v>
          </cell>
          <cell r="F1216">
            <v>75</v>
          </cell>
          <cell r="H1216" t="str">
            <v>MOAT</v>
          </cell>
          <cell r="I1216">
            <v>50</v>
          </cell>
          <cell r="J1216">
            <v>1</v>
          </cell>
          <cell r="K1216">
            <v>50</v>
          </cell>
          <cell r="L1216">
            <v>50</v>
          </cell>
          <cell r="M1216">
            <v>50</v>
          </cell>
          <cell r="N1216">
            <v>335</v>
          </cell>
          <cell r="O1216">
            <v>335</v>
          </cell>
          <cell r="P1216">
            <v>335</v>
          </cell>
          <cell r="Q1216">
            <v>75</v>
          </cell>
          <cell r="R1216">
            <v>75</v>
          </cell>
          <cell r="S1216">
            <v>75</v>
          </cell>
          <cell r="T1216">
            <v>502.5</v>
          </cell>
          <cell r="U1216">
            <v>502.5</v>
          </cell>
          <cell r="V1216">
            <v>502.5</v>
          </cell>
        </row>
        <row r="1217">
          <cell r="B1217" t="str">
            <v/>
          </cell>
          <cell r="C1217" t="str">
            <v>PAN1515</v>
          </cell>
          <cell r="D1217">
            <v>2</v>
          </cell>
          <cell r="E1217" t="str">
            <v>PANNEAU PVC 1000 X 1515 MM</v>
          </cell>
          <cell r="F1217">
            <v>32.450000000000003</v>
          </cell>
          <cell r="H1217" t="str">
            <v>PAN1515</v>
          </cell>
          <cell r="I1217">
            <v>24.12</v>
          </cell>
          <cell r="J1217">
            <v>1</v>
          </cell>
          <cell r="K1217">
            <v>24.12</v>
          </cell>
          <cell r="L1217">
            <v>24.117449999999998</v>
          </cell>
          <cell r="M1217">
            <v>24.117449999999998</v>
          </cell>
          <cell r="N1217">
            <v>48.24</v>
          </cell>
          <cell r="O1217">
            <v>48.234899999999996</v>
          </cell>
          <cell r="P1217">
            <v>48.234899999999996</v>
          </cell>
          <cell r="Q1217">
            <v>32.450000000000003</v>
          </cell>
          <cell r="R1217">
            <v>36.176175000000001</v>
          </cell>
          <cell r="S1217">
            <v>36.176175000000001</v>
          </cell>
          <cell r="T1217">
            <v>64.900000000000006</v>
          </cell>
          <cell r="U1217">
            <v>72.352350000000001</v>
          </cell>
          <cell r="V1217">
            <v>72.352350000000001</v>
          </cell>
        </row>
        <row r="1218">
          <cell r="B1218" t="str">
            <v/>
          </cell>
          <cell r="C1218" t="str">
            <v>PAN2005</v>
          </cell>
          <cell r="D1218">
            <v>2</v>
          </cell>
          <cell r="E1218" t="str">
            <v>PANNEAU PVC 1000 X 2005 MM</v>
          </cell>
          <cell r="F1218">
            <v>42.95</v>
          </cell>
          <cell r="H1218" t="str">
            <v>PAN2005</v>
          </cell>
          <cell r="I1218">
            <v>31.92</v>
          </cell>
          <cell r="J1218">
            <v>1</v>
          </cell>
          <cell r="K1218">
            <v>31.92</v>
          </cell>
          <cell r="L1218">
            <v>31.922449999999998</v>
          </cell>
          <cell r="M1218">
            <v>31.922449999999998</v>
          </cell>
          <cell r="N1218">
            <v>63.84</v>
          </cell>
          <cell r="O1218">
            <v>63.844899999999996</v>
          </cell>
          <cell r="P1218">
            <v>63.844899999999996</v>
          </cell>
          <cell r="Q1218">
            <v>42.95</v>
          </cell>
          <cell r="R1218">
            <v>47.883674999999997</v>
          </cell>
          <cell r="S1218">
            <v>47.883674999999997</v>
          </cell>
          <cell r="T1218">
            <v>85.9</v>
          </cell>
          <cell r="U1218">
            <v>95.767349999999993</v>
          </cell>
          <cell r="V1218">
            <v>95.767349999999993</v>
          </cell>
        </row>
        <row r="1219">
          <cell r="B1219" t="str">
            <v/>
          </cell>
          <cell r="C1219" t="str">
            <v>PAN2110</v>
          </cell>
          <cell r="D1219">
            <v>4</v>
          </cell>
          <cell r="E1219" t="str">
            <v>PANNEAU PVC 1000 X 2110 MM</v>
          </cell>
          <cell r="F1219">
            <v>45.2</v>
          </cell>
          <cell r="H1219" t="str">
            <v>PAN2110</v>
          </cell>
          <cell r="I1219">
            <v>33.590000000000003</v>
          </cell>
          <cell r="J1219">
            <v>1</v>
          </cell>
          <cell r="K1219">
            <v>33.590000000000003</v>
          </cell>
          <cell r="L1219">
            <v>33.594949999999997</v>
          </cell>
          <cell r="M1219">
            <v>33.594949999999997</v>
          </cell>
          <cell r="N1219">
            <v>134.36000000000001</v>
          </cell>
          <cell r="O1219">
            <v>134.37979999999999</v>
          </cell>
          <cell r="P1219">
            <v>134.37979999999999</v>
          </cell>
          <cell r="Q1219">
            <v>45.2</v>
          </cell>
          <cell r="R1219">
            <v>50.392424999999996</v>
          </cell>
          <cell r="S1219">
            <v>50.392424999999996</v>
          </cell>
          <cell r="T1219">
            <v>180.8</v>
          </cell>
          <cell r="U1219">
            <v>201.56969999999998</v>
          </cell>
          <cell r="V1219">
            <v>201.56969999999998</v>
          </cell>
        </row>
        <row r="1220">
          <cell r="B1220" t="str">
            <v/>
          </cell>
          <cell r="C1220" t="str">
            <v>T403</v>
          </cell>
          <cell r="D1220">
            <v>8</v>
          </cell>
          <cell r="E1220" t="str">
            <v>TE ALU 40/40/3 ML</v>
          </cell>
          <cell r="F1220">
            <v>7.95</v>
          </cell>
          <cell r="H1220" t="str">
            <v>T403</v>
          </cell>
          <cell r="I1220">
            <v>3.29</v>
          </cell>
          <cell r="J1220">
            <v>6.06</v>
          </cell>
          <cell r="K1220">
            <v>0.54290429042904298</v>
          </cell>
          <cell r="L1220">
            <v>3.29</v>
          </cell>
          <cell r="M1220">
            <v>3.29</v>
          </cell>
          <cell r="N1220">
            <v>4.3432343234323438</v>
          </cell>
          <cell r="O1220">
            <v>26.32</v>
          </cell>
          <cell r="P1220">
            <v>26.32</v>
          </cell>
          <cell r="Q1220">
            <v>7.95</v>
          </cell>
          <cell r="R1220">
            <v>8.2249999999999996</v>
          </cell>
          <cell r="S1220">
            <v>8.2249999999999996</v>
          </cell>
          <cell r="T1220">
            <v>63.6</v>
          </cell>
          <cell r="U1220">
            <v>65.8</v>
          </cell>
          <cell r="V1220">
            <v>65.8</v>
          </cell>
        </row>
        <row r="1221">
          <cell r="B1221" t="str">
            <v>PCR7EH</v>
          </cell>
          <cell r="N1221">
            <v>793.00286226622677</v>
          </cell>
          <cell r="O1221">
            <v>833.59860000000015</v>
          </cell>
          <cell r="P1221">
            <v>851.65240000000006</v>
          </cell>
          <cell r="T1221">
            <v>1264.4721999999999</v>
          </cell>
          <cell r="U1221">
            <v>1276.7130499999998</v>
          </cell>
          <cell r="V1221">
            <v>1302.8609999999999</v>
          </cell>
        </row>
        <row r="1222">
          <cell r="B1222" t="str">
            <v/>
          </cell>
          <cell r="C1222">
            <v>8412602518</v>
          </cell>
          <cell r="D1222">
            <v>6</v>
          </cell>
          <cell r="E1222" t="str">
            <v>VIS METAUX  A2 TH M6X25</v>
          </cell>
          <cell r="F1222">
            <v>0.05</v>
          </cell>
          <cell r="H1222">
            <v>8412602518</v>
          </cell>
          <cell r="I1222">
            <v>7.04</v>
          </cell>
          <cell r="J1222">
            <v>200</v>
          </cell>
          <cell r="K1222">
            <v>3.5200000000000002E-2</v>
          </cell>
          <cell r="L1222">
            <v>3.5200000000000002E-2</v>
          </cell>
          <cell r="M1222">
            <v>3.5200000000000002E-2</v>
          </cell>
          <cell r="N1222">
            <v>0.2112</v>
          </cell>
          <cell r="O1222">
            <v>0.2112</v>
          </cell>
          <cell r="P1222">
            <v>0.2112</v>
          </cell>
          <cell r="Q1222">
            <v>0.05</v>
          </cell>
          <cell r="R1222">
            <v>5.28E-2</v>
          </cell>
          <cell r="S1222">
            <v>5.28E-2</v>
          </cell>
          <cell r="T1222">
            <v>0.30000000000000004</v>
          </cell>
          <cell r="U1222">
            <v>0.31679999999999997</v>
          </cell>
          <cell r="V1222">
            <v>0.31679999999999997</v>
          </cell>
        </row>
        <row r="1223">
          <cell r="B1223" t="str">
            <v/>
          </cell>
          <cell r="C1223">
            <v>8434000618</v>
          </cell>
          <cell r="D1223">
            <v>6</v>
          </cell>
          <cell r="E1223" t="str">
            <v>ECROU FREIN A2 M6 WAX</v>
          </cell>
          <cell r="F1223">
            <v>0.02</v>
          </cell>
          <cell r="H1223">
            <v>8434000618</v>
          </cell>
          <cell r="I1223">
            <v>8.3000000000000007</v>
          </cell>
          <cell r="J1223">
            <v>500</v>
          </cell>
          <cell r="K1223">
            <v>1.66E-2</v>
          </cell>
          <cell r="L1223">
            <v>1.66E-2</v>
          </cell>
          <cell r="M1223">
            <v>1.66E-2</v>
          </cell>
          <cell r="N1223">
            <v>9.9599999999999994E-2</v>
          </cell>
          <cell r="O1223">
            <v>9.9599999999999994E-2</v>
          </cell>
          <cell r="P1223">
            <v>9.9599999999999994E-2</v>
          </cell>
          <cell r="Q1223">
            <v>0.02</v>
          </cell>
          <cell r="R1223">
            <v>2.0750000000000001E-2</v>
          </cell>
          <cell r="S1223">
            <v>2.0750000000000001E-2</v>
          </cell>
          <cell r="T1223">
            <v>0.12</v>
          </cell>
          <cell r="U1223">
            <v>0.1245</v>
          </cell>
          <cell r="V1223">
            <v>0.1245</v>
          </cell>
        </row>
        <row r="1224">
          <cell r="B1224" t="str">
            <v/>
          </cell>
          <cell r="C1224">
            <v>8710605018</v>
          </cell>
          <cell r="D1224">
            <v>6</v>
          </cell>
          <cell r="E1224" t="str">
            <v>VIS PENTURE 6X50 T30 INOX  A2</v>
          </cell>
          <cell r="F1224">
            <v>0.3</v>
          </cell>
          <cell r="H1224">
            <v>8710605018</v>
          </cell>
          <cell r="I1224">
            <v>0.11</v>
          </cell>
          <cell r="J1224">
            <v>1</v>
          </cell>
          <cell r="K1224">
            <v>0.11</v>
          </cell>
          <cell r="L1224">
            <v>0.108</v>
          </cell>
          <cell r="M1224">
            <v>0.108</v>
          </cell>
          <cell r="N1224">
            <v>0.66</v>
          </cell>
          <cell r="O1224">
            <v>0.64800000000000002</v>
          </cell>
          <cell r="P1224">
            <v>0.64800000000000002</v>
          </cell>
          <cell r="Q1224">
            <v>0.3</v>
          </cell>
          <cell r="R1224">
            <v>0.16200000000000001</v>
          </cell>
          <cell r="S1224">
            <v>0.16200000000000001</v>
          </cell>
          <cell r="T1224">
            <v>1.7999999999999998</v>
          </cell>
          <cell r="U1224">
            <v>0.97199999999999998</v>
          </cell>
          <cell r="V1224">
            <v>0.97199999999999998</v>
          </cell>
        </row>
        <row r="1225">
          <cell r="B1225" t="str">
            <v/>
          </cell>
          <cell r="C1225" t="str">
            <v>RTCALE</v>
          </cell>
          <cell r="D1225">
            <v>32</v>
          </cell>
          <cell r="E1225" t="str">
            <v>CALE CAOUTCHOUC BRUT 8 X 90</v>
          </cell>
          <cell r="F1225">
            <v>0.8</v>
          </cell>
          <cell r="H1225" t="str">
            <v>RTCALE</v>
          </cell>
          <cell r="I1225">
            <v>0.52</v>
          </cell>
          <cell r="J1225">
            <v>1</v>
          </cell>
          <cell r="K1225">
            <v>0.52</v>
          </cell>
          <cell r="L1225">
            <v>0.51800000000000002</v>
          </cell>
          <cell r="M1225">
            <v>0.51800000000000002</v>
          </cell>
          <cell r="N1225">
            <v>16.64</v>
          </cell>
          <cell r="O1225">
            <v>16.576000000000001</v>
          </cell>
          <cell r="P1225">
            <v>16.576000000000001</v>
          </cell>
          <cell r="Q1225">
            <v>0.8</v>
          </cell>
          <cell r="R1225">
            <v>0.77700000000000002</v>
          </cell>
          <cell r="S1225">
            <v>0.77700000000000002</v>
          </cell>
          <cell r="T1225">
            <v>25.6</v>
          </cell>
          <cell r="U1225">
            <v>24.864000000000001</v>
          </cell>
          <cell r="V1225">
            <v>24.864000000000001</v>
          </cell>
        </row>
        <row r="1226">
          <cell r="B1226" t="str">
            <v/>
          </cell>
          <cell r="C1226">
            <v>8210707018</v>
          </cell>
          <cell r="D1226">
            <v>38</v>
          </cell>
          <cell r="E1226" t="str">
            <v>VIS PENTURE TORX T30 INOX A2 7X70</v>
          </cell>
          <cell r="F1226">
            <v>0.158</v>
          </cell>
          <cell r="H1226">
            <v>8210707018</v>
          </cell>
          <cell r="I1226">
            <v>0.11</v>
          </cell>
          <cell r="J1226">
            <v>1</v>
          </cell>
          <cell r="K1226">
            <v>0.11</v>
          </cell>
          <cell r="L1226">
            <v>0.1056</v>
          </cell>
          <cell r="M1226">
            <v>0.1056</v>
          </cell>
          <cell r="N1226">
            <v>4.18</v>
          </cell>
          <cell r="O1226">
            <v>4.0128000000000004</v>
          </cell>
          <cell r="P1226">
            <v>4.0128000000000004</v>
          </cell>
          <cell r="Q1226">
            <v>0.12</v>
          </cell>
          <cell r="R1226">
            <v>0.15839999999999999</v>
          </cell>
          <cell r="S1226">
            <v>0.15839999999999999</v>
          </cell>
          <cell r="T1226">
            <v>4.5599999999999996</v>
          </cell>
          <cell r="U1226">
            <v>6.0191999999999997</v>
          </cell>
          <cell r="V1226">
            <v>6.0191999999999997</v>
          </cell>
        </row>
        <row r="1227">
          <cell r="B1227" t="str">
            <v/>
          </cell>
          <cell r="C1227">
            <v>8110608018</v>
          </cell>
          <cell r="D1227">
            <v>115</v>
          </cell>
          <cell r="E1227" t="str">
            <v>VIS CHARPENTE 6X80 INOX  A2 TORX T25</v>
          </cell>
          <cell r="F1227">
            <v>0.28199999999999997</v>
          </cell>
          <cell r="H1227">
            <v>8110608018</v>
          </cell>
          <cell r="I1227">
            <v>0.17</v>
          </cell>
          <cell r="J1227">
            <v>1</v>
          </cell>
          <cell r="K1227">
            <v>0.17</v>
          </cell>
          <cell r="L1227">
            <v>0.16700000000000001</v>
          </cell>
          <cell r="M1227">
            <v>0.16700000000000001</v>
          </cell>
          <cell r="N1227">
            <v>19.55</v>
          </cell>
          <cell r="O1227">
            <v>19.205000000000002</v>
          </cell>
          <cell r="P1227">
            <v>19.205000000000002</v>
          </cell>
          <cell r="Q1227">
            <v>0.28199999999999997</v>
          </cell>
          <cell r="R1227">
            <v>0.2505</v>
          </cell>
          <cell r="S1227">
            <v>0.2505</v>
          </cell>
          <cell r="T1227">
            <v>32.43</v>
          </cell>
          <cell r="U1227">
            <v>28.807500000000001</v>
          </cell>
          <cell r="V1227">
            <v>28.807500000000001</v>
          </cell>
        </row>
        <row r="1228">
          <cell r="B1228" t="str">
            <v/>
          </cell>
          <cell r="C1228" t="str">
            <v>VCHARP8X140</v>
          </cell>
          <cell r="D1228">
            <v>4</v>
          </cell>
          <cell r="E1228" t="str">
            <v>VIS CHARPENTE 8X140 INOX A2 TX40</v>
          </cell>
          <cell r="F1228">
            <v>0.54900000000000004</v>
          </cell>
          <cell r="H1228" t="str">
            <v>VCHARP8X140</v>
          </cell>
          <cell r="I1228">
            <v>0.37</v>
          </cell>
          <cell r="J1228">
            <v>1</v>
          </cell>
          <cell r="K1228">
            <v>0.37</v>
          </cell>
          <cell r="L1228">
            <v>0.36599999999999999</v>
          </cell>
          <cell r="M1228">
            <v>0.36599999999999999</v>
          </cell>
          <cell r="N1228">
            <v>1.48</v>
          </cell>
          <cell r="O1228">
            <v>1.464</v>
          </cell>
          <cell r="P1228">
            <v>1.464</v>
          </cell>
          <cell r="Q1228">
            <v>0.54900000000000004</v>
          </cell>
          <cell r="R1228">
            <v>0.54899999999999993</v>
          </cell>
          <cell r="S1228">
            <v>0.54899999999999993</v>
          </cell>
          <cell r="T1228">
            <v>2.1960000000000002</v>
          </cell>
          <cell r="U1228">
            <v>2.1959999999999997</v>
          </cell>
          <cell r="V1228">
            <v>2.1959999999999997</v>
          </cell>
        </row>
        <row r="1229">
          <cell r="B1229" t="str">
            <v/>
          </cell>
          <cell r="C1229" t="str">
            <v>VCHARP8X160</v>
          </cell>
          <cell r="D1229">
            <v>4</v>
          </cell>
          <cell r="E1229" t="str">
            <v>VIS CHARPENTE 8X160 INOX A2 TX 40</v>
          </cell>
          <cell r="F1229">
            <v>0.78</v>
          </cell>
          <cell r="H1229" t="str">
            <v>VCHARP8X160</v>
          </cell>
          <cell r="I1229">
            <v>1.05</v>
          </cell>
          <cell r="J1229">
            <v>1</v>
          </cell>
          <cell r="K1229">
            <v>1.05</v>
          </cell>
          <cell r="L1229">
            <v>1.0529999999999999</v>
          </cell>
          <cell r="M1229">
            <v>1.0529999999999999</v>
          </cell>
          <cell r="N1229">
            <v>4.2</v>
          </cell>
          <cell r="O1229">
            <v>4.2119999999999997</v>
          </cell>
          <cell r="P1229">
            <v>4.2119999999999997</v>
          </cell>
          <cell r="Q1229">
            <v>0.78</v>
          </cell>
          <cell r="R1229">
            <v>1.5794999999999999</v>
          </cell>
          <cell r="S1229">
            <v>1.5794999999999999</v>
          </cell>
          <cell r="T1229">
            <v>3.12</v>
          </cell>
          <cell r="U1229">
            <v>6.3179999999999996</v>
          </cell>
          <cell r="V1229">
            <v>6.3179999999999996</v>
          </cell>
        </row>
        <row r="1230">
          <cell r="B1230" t="str">
            <v/>
          </cell>
          <cell r="C1230" t="str">
            <v>C501151800</v>
          </cell>
          <cell r="D1230">
            <v>4</v>
          </cell>
          <cell r="E1230" t="str">
            <v>BASTAINGS 50X115 (1.80 ML)</v>
          </cell>
          <cell r="F1230">
            <v>13.19</v>
          </cell>
          <cell r="H1230" t="str">
            <v>C501151800</v>
          </cell>
          <cell r="I1230">
            <v>14.87</v>
          </cell>
          <cell r="J1230">
            <v>1.8</v>
          </cell>
          <cell r="K1230">
            <v>8.2611111111111111</v>
          </cell>
          <cell r="L1230">
            <v>8.26</v>
          </cell>
          <cell r="M1230">
            <v>10.92</v>
          </cell>
          <cell r="N1230">
            <v>33.044444444444444</v>
          </cell>
          <cell r="O1230">
            <v>33.04</v>
          </cell>
          <cell r="P1230">
            <v>43.68</v>
          </cell>
          <cell r="Q1230">
            <v>13.19</v>
          </cell>
          <cell r="R1230">
            <v>12.39</v>
          </cell>
          <cell r="S1230">
            <v>16.38</v>
          </cell>
          <cell r="T1230">
            <v>52.76</v>
          </cell>
          <cell r="U1230">
            <v>49.56</v>
          </cell>
          <cell r="V1230">
            <v>65.52</v>
          </cell>
        </row>
        <row r="1231">
          <cell r="B1231" t="str">
            <v/>
          </cell>
          <cell r="C1231" t="str">
            <v>C70701800</v>
          </cell>
          <cell r="D1231">
            <v>13.89</v>
          </cell>
          <cell r="E1231" t="str">
            <v>CHEVRON 70X70 1.80 ML</v>
          </cell>
          <cell r="F1231">
            <v>11.27</v>
          </cell>
          <cell r="H1231" t="str">
            <v>C70701800</v>
          </cell>
          <cell r="I1231">
            <v>7.05</v>
          </cell>
          <cell r="J1231">
            <v>1</v>
          </cell>
          <cell r="K1231">
            <v>7.05</v>
          </cell>
          <cell r="L1231">
            <v>7.05</v>
          </cell>
          <cell r="M1231">
            <v>7.4</v>
          </cell>
          <cell r="N1231">
            <v>97.924499999999995</v>
          </cell>
          <cell r="O1231">
            <v>97.924499999999995</v>
          </cell>
          <cell r="P1231">
            <v>102.78600000000002</v>
          </cell>
          <cell r="Q1231">
            <v>11.27</v>
          </cell>
          <cell r="R1231">
            <v>8.8125</v>
          </cell>
          <cell r="S1231">
            <v>9.25</v>
          </cell>
          <cell r="T1231">
            <v>156.5403</v>
          </cell>
          <cell r="U1231">
            <v>122.405625</v>
          </cell>
          <cell r="V1231">
            <v>128.48250000000002</v>
          </cell>
        </row>
        <row r="1232">
          <cell r="B1232" t="str">
            <v/>
          </cell>
          <cell r="C1232" t="str">
            <v>ECOP2.5</v>
          </cell>
          <cell r="D1232">
            <v>1</v>
          </cell>
          <cell r="E1232" t="str">
            <v>ECOPLANC 2M50</v>
          </cell>
          <cell r="F1232">
            <v>26.09</v>
          </cell>
          <cell r="H1232" t="str">
            <v>ECOP2.5</v>
          </cell>
          <cell r="I1232">
            <v>18.27</v>
          </cell>
          <cell r="J1232">
            <v>1</v>
          </cell>
          <cell r="K1232">
            <v>18.27</v>
          </cell>
          <cell r="L1232">
            <v>18.27</v>
          </cell>
          <cell r="M1232">
            <v>19.7316</v>
          </cell>
          <cell r="N1232">
            <v>18.27</v>
          </cell>
          <cell r="O1232">
            <v>18.27</v>
          </cell>
          <cell r="P1232">
            <v>19.7316</v>
          </cell>
          <cell r="Q1232">
            <v>26.09</v>
          </cell>
          <cell r="R1232">
            <v>27.405000000000001</v>
          </cell>
          <cell r="S1232">
            <v>29.5974</v>
          </cell>
          <cell r="T1232">
            <v>26.09</v>
          </cell>
          <cell r="U1232">
            <v>27.405000000000001</v>
          </cell>
          <cell r="V1232">
            <v>29.5974</v>
          </cell>
        </row>
        <row r="1233">
          <cell r="B1233" t="str">
            <v/>
          </cell>
          <cell r="C1233" t="str">
            <v>ECOP2</v>
          </cell>
          <cell r="D1233">
            <v>1</v>
          </cell>
          <cell r="E1233" t="str">
            <v>ECOPLANC 2M</v>
          </cell>
          <cell r="F1233">
            <v>20.91</v>
          </cell>
          <cell r="H1233" t="str">
            <v>ECOP2</v>
          </cell>
          <cell r="I1233">
            <v>14.64</v>
          </cell>
          <cell r="J1233">
            <v>1</v>
          </cell>
          <cell r="K1233">
            <v>14.64</v>
          </cell>
          <cell r="L1233">
            <v>14.64</v>
          </cell>
          <cell r="M1233">
            <v>15.811200000000001</v>
          </cell>
          <cell r="N1233">
            <v>14.64</v>
          </cell>
          <cell r="O1233">
            <v>14.64</v>
          </cell>
          <cell r="P1233">
            <v>15.811200000000001</v>
          </cell>
          <cell r="Q1233">
            <v>20.91</v>
          </cell>
          <cell r="R1233">
            <v>21.96</v>
          </cell>
          <cell r="S1233">
            <v>23.716800000000003</v>
          </cell>
          <cell r="T1233">
            <v>20.91</v>
          </cell>
          <cell r="U1233">
            <v>21.96</v>
          </cell>
          <cell r="V1233">
            <v>23.716800000000003</v>
          </cell>
        </row>
        <row r="1234">
          <cell r="B1234" t="str">
            <v/>
          </cell>
          <cell r="C1234" t="str">
            <v>PAN2110</v>
          </cell>
          <cell r="D1234">
            <v>4</v>
          </cell>
          <cell r="E1234" t="str">
            <v>PANNEAU PVC 1000 X 2110 MM</v>
          </cell>
          <cell r="F1234">
            <v>45.2</v>
          </cell>
          <cell r="H1234" t="str">
            <v>PAN2110</v>
          </cell>
          <cell r="I1234">
            <v>33.590000000000003</v>
          </cell>
          <cell r="J1234">
            <v>1</v>
          </cell>
          <cell r="K1234">
            <v>33.590000000000003</v>
          </cell>
          <cell r="L1234">
            <v>33.594949999999997</v>
          </cell>
          <cell r="M1234">
            <v>33.594949999999997</v>
          </cell>
          <cell r="N1234">
            <v>134.36000000000001</v>
          </cell>
          <cell r="O1234">
            <v>134.37979999999999</v>
          </cell>
          <cell r="P1234">
            <v>134.37979999999999</v>
          </cell>
          <cell r="Q1234">
            <v>45.2</v>
          </cell>
          <cell r="R1234">
            <v>50.392424999999996</v>
          </cell>
          <cell r="S1234">
            <v>50.392424999999996</v>
          </cell>
          <cell r="T1234">
            <v>180.8</v>
          </cell>
          <cell r="U1234">
            <v>201.56969999999998</v>
          </cell>
          <cell r="V1234">
            <v>201.56969999999998</v>
          </cell>
        </row>
        <row r="1235">
          <cell r="B1235" t="str">
            <v/>
          </cell>
          <cell r="C1235" t="str">
            <v>PAN2005</v>
          </cell>
          <cell r="D1235">
            <v>2</v>
          </cell>
          <cell r="E1235" t="str">
            <v>PANNEAU PVC 1000 X 2005 MM</v>
          </cell>
          <cell r="F1235">
            <v>42.95</v>
          </cell>
          <cell r="H1235" t="str">
            <v>PAN2005</v>
          </cell>
          <cell r="I1235">
            <v>31.92</v>
          </cell>
          <cell r="J1235">
            <v>1</v>
          </cell>
          <cell r="K1235">
            <v>31.92</v>
          </cell>
          <cell r="L1235">
            <v>31.922449999999998</v>
          </cell>
          <cell r="M1235">
            <v>31.922449999999998</v>
          </cell>
          <cell r="N1235">
            <v>63.84</v>
          </cell>
          <cell r="O1235">
            <v>63.844899999999996</v>
          </cell>
          <cell r="P1235">
            <v>63.844899999999996</v>
          </cell>
          <cell r="Q1235">
            <v>42.95</v>
          </cell>
          <cell r="R1235">
            <v>47.883674999999997</v>
          </cell>
          <cell r="S1235">
            <v>47.883674999999997</v>
          </cell>
          <cell r="T1235">
            <v>85.9</v>
          </cell>
          <cell r="U1235">
            <v>95.767349999999993</v>
          </cell>
          <cell r="V1235">
            <v>95.767349999999993</v>
          </cell>
        </row>
        <row r="1236">
          <cell r="B1236" t="str">
            <v/>
          </cell>
          <cell r="C1236" t="str">
            <v>PAN2025</v>
          </cell>
          <cell r="D1236">
            <v>2</v>
          </cell>
          <cell r="E1236" t="str">
            <v>PANNEAU PVC 1000 X 2025 MM</v>
          </cell>
          <cell r="F1236">
            <v>43.38</v>
          </cell>
          <cell r="H1236" t="str">
            <v>PAN2025</v>
          </cell>
          <cell r="I1236">
            <v>32.25</v>
          </cell>
          <cell r="J1236">
            <v>1</v>
          </cell>
          <cell r="K1236">
            <v>32.25</v>
          </cell>
          <cell r="L1236">
            <v>32.245800000000003</v>
          </cell>
          <cell r="M1236">
            <v>32.245800000000003</v>
          </cell>
          <cell r="N1236">
            <v>64.5</v>
          </cell>
          <cell r="O1236">
            <v>64.491600000000005</v>
          </cell>
          <cell r="P1236">
            <v>64.491600000000005</v>
          </cell>
          <cell r="Q1236">
            <v>43.38</v>
          </cell>
          <cell r="R1236">
            <v>48.368700000000004</v>
          </cell>
          <cell r="S1236">
            <v>48.368700000000004</v>
          </cell>
          <cell r="T1236">
            <v>86.76</v>
          </cell>
          <cell r="U1236">
            <v>96.737400000000008</v>
          </cell>
          <cell r="V1236">
            <v>96.737400000000008</v>
          </cell>
        </row>
        <row r="1237">
          <cell r="B1237" t="str">
            <v/>
          </cell>
          <cell r="C1237" t="str">
            <v>T403</v>
          </cell>
          <cell r="D1237">
            <v>8</v>
          </cell>
          <cell r="E1237" t="str">
            <v>TE ALU 40/40/3 ML</v>
          </cell>
          <cell r="F1237">
            <v>7.95</v>
          </cell>
          <cell r="H1237" t="str">
            <v>T403</v>
          </cell>
          <cell r="I1237">
            <v>3.29</v>
          </cell>
          <cell r="J1237">
            <v>6.06</v>
          </cell>
          <cell r="K1237">
            <v>0.54290429042904298</v>
          </cell>
          <cell r="L1237">
            <v>3.29</v>
          </cell>
          <cell r="M1237">
            <v>3.29</v>
          </cell>
          <cell r="N1237">
            <v>4.3432343234323438</v>
          </cell>
          <cell r="O1237">
            <v>26.32</v>
          </cell>
          <cell r="P1237">
            <v>26.32</v>
          </cell>
          <cell r="Q1237">
            <v>7.95</v>
          </cell>
          <cell r="R1237">
            <v>8.2249999999999996</v>
          </cell>
          <cell r="S1237">
            <v>8.2249999999999996</v>
          </cell>
          <cell r="T1237">
            <v>63.6</v>
          </cell>
          <cell r="U1237">
            <v>65.8</v>
          </cell>
          <cell r="V1237">
            <v>65.8</v>
          </cell>
        </row>
        <row r="1238">
          <cell r="B1238" t="str">
            <v/>
          </cell>
          <cell r="C1238" t="str">
            <v>CE403</v>
          </cell>
          <cell r="D1238">
            <v>8</v>
          </cell>
          <cell r="E1238" t="str">
            <v>CORNIERE ALU 40/40/3 ML</v>
          </cell>
          <cell r="F1238">
            <v>7.55</v>
          </cell>
          <cell r="H1238" t="str">
            <v>CE403</v>
          </cell>
          <cell r="I1238">
            <v>3.32</v>
          </cell>
          <cell r="J1238">
            <v>6.06</v>
          </cell>
          <cell r="K1238">
            <v>0.54785478547854782</v>
          </cell>
          <cell r="L1238">
            <v>3.29</v>
          </cell>
          <cell r="M1238">
            <v>3.32</v>
          </cell>
          <cell r="N1238">
            <v>4.3828382838283826</v>
          </cell>
          <cell r="O1238">
            <v>26.32</v>
          </cell>
          <cell r="P1238">
            <v>26.56</v>
          </cell>
          <cell r="Q1238">
            <v>7.55</v>
          </cell>
          <cell r="R1238">
            <v>8.2249999999999996</v>
          </cell>
          <cell r="S1238">
            <v>8.2999999999999989</v>
          </cell>
          <cell r="T1238">
            <v>60.4</v>
          </cell>
          <cell r="U1238">
            <v>65.8</v>
          </cell>
          <cell r="V1238">
            <v>66.399999999999991</v>
          </cell>
        </row>
        <row r="1239">
          <cell r="B1239" t="str">
            <v/>
          </cell>
          <cell r="C1239" t="str">
            <v>MOAT</v>
          </cell>
          <cell r="D1239">
            <v>7.06</v>
          </cell>
          <cell r="E1239" t="str">
            <v>MAIN D'OEUVRE ATELIER</v>
          </cell>
          <cell r="F1239">
            <v>75</v>
          </cell>
          <cell r="H1239" t="str">
            <v>MOAT</v>
          </cell>
          <cell r="I1239">
            <v>50</v>
          </cell>
          <cell r="J1239">
            <v>1</v>
          </cell>
          <cell r="K1239">
            <v>50</v>
          </cell>
          <cell r="L1239">
            <v>50</v>
          </cell>
          <cell r="M1239">
            <v>50</v>
          </cell>
          <cell r="N1239">
            <v>353</v>
          </cell>
          <cell r="O1239">
            <v>353</v>
          </cell>
          <cell r="P1239">
            <v>353</v>
          </cell>
          <cell r="Q1239">
            <v>75</v>
          </cell>
          <cell r="R1239">
            <v>75</v>
          </cell>
          <cell r="S1239">
            <v>75</v>
          </cell>
          <cell r="T1239">
            <v>529.5</v>
          </cell>
          <cell r="U1239">
            <v>529.5</v>
          </cell>
          <cell r="V1239">
            <v>529.5</v>
          </cell>
        </row>
        <row r="1240">
          <cell r="B1240" t="str">
            <v>PCR8EH</v>
          </cell>
          <cell r="N1240">
            <v>835.32581705170514</v>
          </cell>
          <cell r="O1240">
            <v>878.65940000000001</v>
          </cell>
          <cell r="P1240">
            <v>897.03370000000007</v>
          </cell>
          <cell r="T1240">
            <v>1333.3863000000001</v>
          </cell>
          <cell r="U1240">
            <v>1346.1230749999997</v>
          </cell>
          <cell r="V1240">
            <v>1372.7091499999997</v>
          </cell>
        </row>
        <row r="1241">
          <cell r="B1241" t="str">
            <v/>
          </cell>
          <cell r="C1241">
            <v>8412602518</v>
          </cell>
          <cell r="D1241">
            <v>8</v>
          </cell>
          <cell r="E1241" t="str">
            <v>VIS METAUX  A2 TH M6X25</v>
          </cell>
          <cell r="F1241">
            <v>0.05</v>
          </cell>
          <cell r="H1241">
            <v>8412602518</v>
          </cell>
          <cell r="I1241">
            <v>7.04</v>
          </cell>
          <cell r="J1241">
            <v>200</v>
          </cell>
          <cell r="K1241">
            <v>3.5200000000000002E-2</v>
          </cell>
          <cell r="L1241">
            <v>3.5200000000000002E-2</v>
          </cell>
          <cell r="M1241">
            <v>3.5200000000000002E-2</v>
          </cell>
          <cell r="N1241">
            <v>0.28160000000000002</v>
          </cell>
          <cell r="O1241">
            <v>0.28160000000000002</v>
          </cell>
          <cell r="P1241">
            <v>0.28160000000000002</v>
          </cell>
          <cell r="Q1241">
            <v>0.05</v>
          </cell>
          <cell r="R1241">
            <v>5.28E-2</v>
          </cell>
          <cell r="S1241">
            <v>5.28E-2</v>
          </cell>
          <cell r="T1241">
            <v>0.4</v>
          </cell>
          <cell r="U1241">
            <v>0.4224</v>
          </cell>
          <cell r="V1241">
            <v>0.4224</v>
          </cell>
        </row>
        <row r="1242">
          <cell r="B1242" t="str">
            <v/>
          </cell>
          <cell r="C1242">
            <v>8434000618</v>
          </cell>
          <cell r="D1242">
            <v>8</v>
          </cell>
          <cell r="E1242" t="str">
            <v>ECROU FREIN A2 M6 WAX</v>
          </cell>
          <cell r="F1242">
            <v>0.02</v>
          </cell>
          <cell r="H1242">
            <v>8434000618</v>
          </cell>
          <cell r="I1242">
            <v>8.3000000000000007</v>
          </cell>
          <cell r="J1242">
            <v>500</v>
          </cell>
          <cell r="K1242">
            <v>1.66E-2</v>
          </cell>
          <cell r="L1242">
            <v>1.66E-2</v>
          </cell>
          <cell r="M1242">
            <v>1.66E-2</v>
          </cell>
          <cell r="N1242">
            <v>0.1328</v>
          </cell>
          <cell r="O1242">
            <v>0.1328</v>
          </cell>
          <cell r="P1242">
            <v>0.1328</v>
          </cell>
          <cell r="Q1242">
            <v>0.02</v>
          </cell>
          <cell r="R1242">
            <v>2.0750000000000001E-2</v>
          </cell>
          <cell r="S1242">
            <v>2.0750000000000001E-2</v>
          </cell>
          <cell r="T1242">
            <v>0.16</v>
          </cell>
          <cell r="U1242">
            <v>0.16600000000000001</v>
          </cell>
          <cell r="V1242">
            <v>0.16600000000000001</v>
          </cell>
        </row>
        <row r="1243">
          <cell r="B1243" t="str">
            <v/>
          </cell>
          <cell r="C1243" t="str">
            <v>RTCALE</v>
          </cell>
          <cell r="D1243">
            <v>34</v>
          </cell>
          <cell r="E1243" t="str">
            <v>CALE CAOUTCHOUC BRUT 8 X 90</v>
          </cell>
          <cell r="F1243">
            <v>0.8</v>
          </cell>
          <cell r="H1243" t="str">
            <v>RTCALE</v>
          </cell>
          <cell r="I1243">
            <v>0.52</v>
          </cell>
          <cell r="J1243">
            <v>1</v>
          </cell>
          <cell r="K1243">
            <v>0.52</v>
          </cell>
          <cell r="L1243">
            <v>0.51800000000000002</v>
          </cell>
          <cell r="M1243">
            <v>0.51800000000000002</v>
          </cell>
          <cell r="N1243">
            <v>17.68</v>
          </cell>
          <cell r="O1243">
            <v>17.612000000000002</v>
          </cell>
          <cell r="P1243">
            <v>17.612000000000002</v>
          </cell>
          <cell r="Q1243">
            <v>0.8</v>
          </cell>
          <cell r="R1243">
            <v>0.77700000000000002</v>
          </cell>
          <cell r="S1243">
            <v>0.77700000000000002</v>
          </cell>
          <cell r="T1243">
            <v>27.200000000000003</v>
          </cell>
          <cell r="U1243">
            <v>26.417999999999999</v>
          </cell>
          <cell r="V1243">
            <v>26.417999999999999</v>
          </cell>
        </row>
        <row r="1244">
          <cell r="B1244" t="str">
            <v/>
          </cell>
          <cell r="C1244">
            <v>8710605018</v>
          </cell>
          <cell r="D1244">
            <v>8</v>
          </cell>
          <cell r="E1244" t="str">
            <v>VIS PENTURE 6X50 T30 INOX  A2</v>
          </cell>
          <cell r="F1244">
            <v>0.3</v>
          </cell>
          <cell r="H1244">
            <v>8710605018</v>
          </cell>
          <cell r="I1244">
            <v>0.11</v>
          </cell>
          <cell r="J1244">
            <v>1</v>
          </cell>
          <cell r="K1244">
            <v>0.11</v>
          </cell>
          <cell r="L1244">
            <v>0.108</v>
          </cell>
          <cell r="M1244">
            <v>0.108</v>
          </cell>
          <cell r="N1244">
            <v>0.88</v>
          </cell>
          <cell r="O1244">
            <v>0.86399999999999999</v>
          </cell>
          <cell r="P1244">
            <v>0.86399999999999999</v>
          </cell>
          <cell r="Q1244">
            <v>0.3</v>
          </cell>
          <cell r="R1244">
            <v>0.16200000000000001</v>
          </cell>
          <cell r="S1244">
            <v>0.16200000000000001</v>
          </cell>
          <cell r="T1244">
            <v>2.4</v>
          </cell>
          <cell r="U1244">
            <v>1.296</v>
          </cell>
          <cell r="V1244">
            <v>1.296</v>
          </cell>
        </row>
        <row r="1245">
          <cell r="B1245" t="str">
            <v/>
          </cell>
          <cell r="C1245">
            <v>8110608018</v>
          </cell>
          <cell r="D1245">
            <v>115</v>
          </cell>
          <cell r="E1245" t="str">
            <v>VIS CHARPENTE 6X80 INOX  A2 TORX T25</v>
          </cell>
          <cell r="F1245">
            <v>0.28199999999999997</v>
          </cell>
          <cell r="H1245">
            <v>8110608018</v>
          </cell>
          <cell r="I1245">
            <v>0.17</v>
          </cell>
          <cell r="J1245">
            <v>1</v>
          </cell>
          <cell r="K1245">
            <v>0.17</v>
          </cell>
          <cell r="L1245">
            <v>0.16700000000000001</v>
          </cell>
          <cell r="M1245">
            <v>0.16700000000000001</v>
          </cell>
          <cell r="N1245">
            <v>19.55</v>
          </cell>
          <cell r="O1245">
            <v>19.205000000000002</v>
          </cell>
          <cell r="P1245">
            <v>19.205000000000002</v>
          </cell>
          <cell r="Q1245">
            <v>0.28199999999999997</v>
          </cell>
          <cell r="R1245">
            <v>0.2505</v>
          </cell>
          <cell r="S1245">
            <v>0.2505</v>
          </cell>
          <cell r="T1245">
            <v>32.43</v>
          </cell>
          <cell r="U1245">
            <v>28.807500000000001</v>
          </cell>
          <cell r="V1245">
            <v>28.807500000000001</v>
          </cell>
        </row>
        <row r="1246">
          <cell r="B1246" t="str">
            <v/>
          </cell>
          <cell r="C1246" t="str">
            <v>VCHARP8X140</v>
          </cell>
          <cell r="D1246">
            <v>4</v>
          </cell>
          <cell r="E1246" t="str">
            <v>VIS CHARPENTE 8X140 INOX A2 TX40</v>
          </cell>
          <cell r="F1246">
            <v>0.54900000000000004</v>
          </cell>
          <cell r="H1246" t="str">
            <v>VCHARP8X140</v>
          </cell>
          <cell r="I1246">
            <v>0.37</v>
          </cell>
          <cell r="J1246">
            <v>1</v>
          </cell>
          <cell r="K1246">
            <v>0.37</v>
          </cell>
          <cell r="L1246">
            <v>0.36599999999999999</v>
          </cell>
          <cell r="M1246">
            <v>0.36599999999999999</v>
          </cell>
          <cell r="N1246">
            <v>1.48</v>
          </cell>
          <cell r="O1246">
            <v>1.464</v>
          </cell>
          <cell r="P1246">
            <v>1.464</v>
          </cell>
          <cell r="Q1246">
            <v>0.54900000000000004</v>
          </cell>
          <cell r="R1246">
            <v>0.54899999999999993</v>
          </cell>
          <cell r="S1246">
            <v>0.54899999999999993</v>
          </cell>
          <cell r="T1246">
            <v>2.1960000000000002</v>
          </cell>
          <cell r="U1246">
            <v>2.1959999999999997</v>
          </cell>
          <cell r="V1246">
            <v>2.1959999999999997</v>
          </cell>
        </row>
        <row r="1247">
          <cell r="B1247" t="str">
            <v/>
          </cell>
          <cell r="C1247" t="str">
            <v>VCHARP8X160</v>
          </cell>
          <cell r="D1247">
            <v>4</v>
          </cell>
          <cell r="E1247" t="str">
            <v>VIS CHARPENTE 8X160 INOX A2 TX 40</v>
          </cell>
          <cell r="F1247">
            <v>0.78</v>
          </cell>
          <cell r="H1247" t="str">
            <v>VCHARP8X160</v>
          </cell>
          <cell r="I1247">
            <v>1.05</v>
          </cell>
          <cell r="J1247">
            <v>1</v>
          </cell>
          <cell r="K1247">
            <v>1.05</v>
          </cell>
          <cell r="L1247">
            <v>1.0529999999999999</v>
          </cell>
          <cell r="M1247">
            <v>1.0529999999999999</v>
          </cell>
          <cell r="N1247">
            <v>4.2</v>
          </cell>
          <cell r="O1247">
            <v>4.2119999999999997</v>
          </cell>
          <cell r="P1247">
            <v>4.2119999999999997</v>
          </cell>
          <cell r="Q1247">
            <v>0.78</v>
          </cell>
          <cell r="R1247">
            <v>1.5794999999999999</v>
          </cell>
          <cell r="S1247">
            <v>1.5794999999999999</v>
          </cell>
          <cell r="T1247">
            <v>3.12</v>
          </cell>
          <cell r="U1247">
            <v>6.3179999999999996</v>
          </cell>
          <cell r="V1247">
            <v>6.3179999999999996</v>
          </cell>
        </row>
        <row r="1248">
          <cell r="B1248" t="str">
            <v/>
          </cell>
          <cell r="C1248">
            <v>8210707018</v>
          </cell>
          <cell r="D1248">
            <v>40</v>
          </cell>
          <cell r="E1248" t="str">
            <v>VIS PENTURE TORX T30 INOX A2 7X70</v>
          </cell>
          <cell r="F1248">
            <v>0.158</v>
          </cell>
          <cell r="H1248">
            <v>8210707018</v>
          </cell>
          <cell r="I1248">
            <v>0.11</v>
          </cell>
          <cell r="J1248">
            <v>1</v>
          </cell>
          <cell r="K1248">
            <v>0.11</v>
          </cell>
          <cell r="L1248">
            <v>0.1056</v>
          </cell>
          <cell r="M1248">
            <v>0.1056</v>
          </cell>
          <cell r="N1248">
            <v>4.4000000000000004</v>
          </cell>
          <cell r="O1248">
            <v>4.2240000000000002</v>
          </cell>
          <cell r="P1248">
            <v>4.2240000000000002</v>
          </cell>
          <cell r="Q1248">
            <v>0.12</v>
          </cell>
          <cell r="R1248">
            <v>0.15839999999999999</v>
          </cell>
          <cell r="S1248">
            <v>0.15839999999999999</v>
          </cell>
          <cell r="T1248">
            <v>4.8</v>
          </cell>
          <cell r="U1248">
            <v>6.3359999999999994</v>
          </cell>
          <cell r="V1248">
            <v>6.3359999999999994</v>
          </cell>
        </row>
        <row r="1249">
          <cell r="B1249" t="str">
            <v/>
          </cell>
          <cell r="C1249" t="str">
            <v>C501151800</v>
          </cell>
          <cell r="D1249">
            <v>4</v>
          </cell>
          <cell r="E1249" t="str">
            <v>BASTAINGS 50X115 (1.80 ML)</v>
          </cell>
          <cell r="F1249">
            <v>13.19</v>
          </cell>
          <cell r="H1249" t="str">
            <v>C501151800</v>
          </cell>
          <cell r="I1249">
            <v>14.87</v>
          </cell>
          <cell r="J1249">
            <v>1.8</v>
          </cell>
          <cell r="K1249">
            <v>8.2611111111111111</v>
          </cell>
          <cell r="L1249">
            <v>8.26</v>
          </cell>
          <cell r="M1249">
            <v>10.92</v>
          </cell>
          <cell r="N1249">
            <v>33.044444444444444</v>
          </cell>
          <cell r="O1249">
            <v>33.04</v>
          </cell>
          <cell r="P1249">
            <v>43.68</v>
          </cell>
          <cell r="Q1249">
            <v>13.19</v>
          </cell>
          <cell r="R1249">
            <v>12.39</v>
          </cell>
          <cell r="S1249">
            <v>16.38</v>
          </cell>
          <cell r="T1249">
            <v>52.76</v>
          </cell>
          <cell r="U1249">
            <v>49.56</v>
          </cell>
          <cell r="V1249">
            <v>65.52</v>
          </cell>
        </row>
        <row r="1250">
          <cell r="B1250" t="str">
            <v/>
          </cell>
          <cell r="C1250" t="str">
            <v>C70701800</v>
          </cell>
          <cell r="D1250">
            <v>14.44</v>
          </cell>
          <cell r="E1250" t="str">
            <v>CHEVRON 70X70 1.80 ML</v>
          </cell>
          <cell r="F1250">
            <v>11.27</v>
          </cell>
          <cell r="H1250" t="str">
            <v>C70701800</v>
          </cell>
          <cell r="I1250">
            <v>7.05</v>
          </cell>
          <cell r="J1250">
            <v>1</v>
          </cell>
          <cell r="K1250">
            <v>7.05</v>
          </cell>
          <cell r="L1250">
            <v>7.05</v>
          </cell>
          <cell r="M1250">
            <v>7.4</v>
          </cell>
          <cell r="N1250">
            <v>101.80199999999999</v>
          </cell>
          <cell r="O1250">
            <v>101.80199999999999</v>
          </cell>
          <cell r="P1250">
            <v>106.85599999999999</v>
          </cell>
          <cell r="Q1250">
            <v>11.27</v>
          </cell>
          <cell r="R1250">
            <v>8.8125</v>
          </cell>
          <cell r="S1250">
            <v>9.25</v>
          </cell>
          <cell r="T1250">
            <v>162.7388</v>
          </cell>
          <cell r="U1250">
            <v>127.2525</v>
          </cell>
          <cell r="V1250">
            <v>133.57</v>
          </cell>
        </row>
        <row r="1251">
          <cell r="B1251" t="str">
            <v/>
          </cell>
          <cell r="C1251" t="str">
            <v>CE403</v>
          </cell>
          <cell r="D1251">
            <v>9</v>
          </cell>
          <cell r="E1251" t="str">
            <v>CORNIERE ALU 40/40/3 ML</v>
          </cell>
          <cell r="F1251">
            <v>7.55</v>
          </cell>
          <cell r="H1251" t="str">
            <v>CE403</v>
          </cell>
          <cell r="I1251">
            <v>3.32</v>
          </cell>
          <cell r="J1251">
            <v>6.06</v>
          </cell>
          <cell r="K1251">
            <v>0.54785478547854782</v>
          </cell>
          <cell r="L1251">
            <v>3.29</v>
          </cell>
          <cell r="M1251">
            <v>3.32</v>
          </cell>
          <cell r="N1251">
            <v>4.9306930693069306</v>
          </cell>
          <cell r="O1251">
            <v>29.61</v>
          </cell>
          <cell r="P1251">
            <v>29.88</v>
          </cell>
          <cell r="Q1251">
            <v>7.55</v>
          </cell>
          <cell r="R1251">
            <v>8.2249999999999996</v>
          </cell>
          <cell r="S1251">
            <v>8.2999999999999989</v>
          </cell>
          <cell r="T1251">
            <v>67.95</v>
          </cell>
          <cell r="U1251">
            <v>74.024999999999991</v>
          </cell>
          <cell r="V1251">
            <v>74.699999999999989</v>
          </cell>
        </row>
        <row r="1252">
          <cell r="B1252" t="str">
            <v/>
          </cell>
          <cell r="C1252" t="str">
            <v>ECOP2</v>
          </cell>
          <cell r="D1252">
            <v>1</v>
          </cell>
          <cell r="E1252" t="str">
            <v>ECOPLANC 2M</v>
          </cell>
          <cell r="F1252">
            <v>20.91</v>
          </cell>
          <cell r="H1252" t="str">
            <v>ECOP2</v>
          </cell>
          <cell r="I1252">
            <v>14.64</v>
          </cell>
          <cell r="J1252">
            <v>1</v>
          </cell>
          <cell r="K1252">
            <v>14.64</v>
          </cell>
          <cell r="L1252">
            <v>14.64</v>
          </cell>
          <cell r="M1252">
            <v>15.811200000000001</v>
          </cell>
          <cell r="N1252">
            <v>14.64</v>
          </cell>
          <cell r="O1252">
            <v>14.64</v>
          </cell>
          <cell r="P1252">
            <v>15.811200000000001</v>
          </cell>
          <cell r="Q1252">
            <v>20.91</v>
          </cell>
          <cell r="R1252">
            <v>21.96</v>
          </cell>
          <cell r="S1252">
            <v>23.716800000000003</v>
          </cell>
          <cell r="T1252">
            <v>20.91</v>
          </cell>
          <cell r="U1252">
            <v>21.96</v>
          </cell>
          <cell r="V1252">
            <v>23.716800000000003</v>
          </cell>
        </row>
        <row r="1253">
          <cell r="B1253" t="str">
            <v/>
          </cell>
          <cell r="C1253" t="str">
            <v>ECOP2.5</v>
          </cell>
          <cell r="D1253">
            <v>1</v>
          </cell>
          <cell r="E1253" t="str">
            <v>ECOPLANC 2M50</v>
          </cell>
          <cell r="F1253">
            <v>26.09</v>
          </cell>
          <cell r="H1253" t="str">
            <v>ECOP2.5</v>
          </cell>
          <cell r="I1253">
            <v>18.27</v>
          </cell>
          <cell r="J1253">
            <v>1</v>
          </cell>
          <cell r="K1253">
            <v>18.27</v>
          </cell>
          <cell r="L1253">
            <v>18.27</v>
          </cell>
          <cell r="M1253">
            <v>19.7316</v>
          </cell>
          <cell r="N1253">
            <v>18.27</v>
          </cell>
          <cell r="O1253">
            <v>18.27</v>
          </cell>
          <cell r="P1253">
            <v>19.7316</v>
          </cell>
          <cell r="Q1253">
            <v>26.09</v>
          </cell>
          <cell r="R1253">
            <v>27.405000000000001</v>
          </cell>
          <cell r="S1253">
            <v>29.5974</v>
          </cell>
          <cell r="T1253">
            <v>26.09</v>
          </cell>
          <cell r="U1253">
            <v>27.405000000000001</v>
          </cell>
          <cell r="V1253">
            <v>29.5974</v>
          </cell>
        </row>
        <row r="1254">
          <cell r="B1254" t="str">
            <v/>
          </cell>
          <cell r="C1254" t="str">
            <v>MOAT</v>
          </cell>
          <cell r="D1254">
            <v>7.37</v>
          </cell>
          <cell r="E1254" t="str">
            <v>MAIN D'OEUVRE ATELIER</v>
          </cell>
          <cell r="F1254">
            <v>75</v>
          </cell>
          <cell r="H1254" t="str">
            <v>MOAT</v>
          </cell>
          <cell r="I1254">
            <v>50</v>
          </cell>
          <cell r="J1254">
            <v>1</v>
          </cell>
          <cell r="K1254">
            <v>50</v>
          </cell>
          <cell r="L1254">
            <v>50</v>
          </cell>
          <cell r="M1254">
            <v>50</v>
          </cell>
          <cell r="N1254">
            <v>368.5</v>
          </cell>
          <cell r="O1254">
            <v>368.5</v>
          </cell>
          <cell r="P1254">
            <v>368.5</v>
          </cell>
          <cell r="Q1254">
            <v>75</v>
          </cell>
          <cell r="R1254">
            <v>75</v>
          </cell>
          <cell r="S1254">
            <v>75</v>
          </cell>
          <cell r="T1254">
            <v>552.75</v>
          </cell>
          <cell r="U1254">
            <v>552.75</v>
          </cell>
          <cell r="V1254">
            <v>552.75</v>
          </cell>
        </row>
        <row r="1255">
          <cell r="B1255" t="str">
            <v/>
          </cell>
          <cell r="C1255" t="str">
            <v>PAN2005</v>
          </cell>
          <cell r="D1255">
            <v>2</v>
          </cell>
          <cell r="E1255" t="str">
            <v>PANNEAU PVC 1000 X 2005 MM</v>
          </cell>
          <cell r="F1255">
            <v>42.95</v>
          </cell>
          <cell r="H1255" t="str">
            <v>PAN2005</v>
          </cell>
          <cell r="I1255">
            <v>31.92</v>
          </cell>
          <cell r="J1255">
            <v>1</v>
          </cell>
          <cell r="K1255">
            <v>31.92</v>
          </cell>
          <cell r="L1255">
            <v>31.922449999999998</v>
          </cell>
          <cell r="M1255">
            <v>31.922449999999998</v>
          </cell>
          <cell r="N1255">
            <v>63.84</v>
          </cell>
          <cell r="O1255">
            <v>63.844899999999996</v>
          </cell>
          <cell r="P1255">
            <v>63.844899999999996</v>
          </cell>
          <cell r="Q1255">
            <v>42.95</v>
          </cell>
          <cell r="R1255">
            <v>47.883674999999997</v>
          </cell>
          <cell r="S1255">
            <v>47.883674999999997</v>
          </cell>
          <cell r="T1255">
            <v>85.9</v>
          </cell>
          <cell r="U1255">
            <v>95.767349999999993</v>
          </cell>
          <cell r="V1255">
            <v>95.767349999999993</v>
          </cell>
        </row>
        <row r="1256">
          <cell r="B1256" t="str">
            <v/>
          </cell>
          <cell r="C1256" t="str">
            <v>PAN2110</v>
          </cell>
          <cell r="D1256">
            <v>4</v>
          </cell>
          <cell r="E1256" t="str">
            <v>PANNEAU PVC 1000 X 2110 MM</v>
          </cell>
          <cell r="F1256">
            <v>45.2</v>
          </cell>
          <cell r="H1256" t="str">
            <v>PAN2110</v>
          </cell>
          <cell r="I1256">
            <v>33.590000000000003</v>
          </cell>
          <cell r="J1256">
            <v>1</v>
          </cell>
          <cell r="K1256">
            <v>33.590000000000003</v>
          </cell>
          <cell r="L1256">
            <v>33.594949999999997</v>
          </cell>
          <cell r="M1256">
            <v>33.594949999999997</v>
          </cell>
          <cell r="N1256">
            <v>134.36000000000001</v>
          </cell>
          <cell r="O1256">
            <v>134.37979999999999</v>
          </cell>
          <cell r="P1256">
            <v>134.37979999999999</v>
          </cell>
          <cell r="Q1256">
            <v>45.2</v>
          </cell>
          <cell r="R1256">
            <v>50.392424999999996</v>
          </cell>
          <cell r="S1256">
            <v>50.392424999999996</v>
          </cell>
          <cell r="T1256">
            <v>180.8</v>
          </cell>
          <cell r="U1256">
            <v>201.56969999999998</v>
          </cell>
          <cell r="V1256">
            <v>201.56969999999998</v>
          </cell>
        </row>
        <row r="1257">
          <cell r="B1257" t="str">
            <v/>
          </cell>
          <cell r="C1257" t="str">
            <v>PAN2525</v>
          </cell>
          <cell r="D1257">
            <v>2</v>
          </cell>
          <cell r="E1257" t="str">
            <v>PANNEAU PVC 1000 X 2525 MM</v>
          </cell>
          <cell r="F1257">
            <v>54.09</v>
          </cell>
          <cell r="H1257" t="str">
            <v>PAN2525</v>
          </cell>
          <cell r="I1257">
            <v>40.21</v>
          </cell>
          <cell r="J1257">
            <v>1</v>
          </cell>
          <cell r="K1257">
            <v>40.21</v>
          </cell>
          <cell r="L1257">
            <v>40.206900000000005</v>
          </cell>
          <cell r="M1257">
            <v>40.206900000000005</v>
          </cell>
          <cell r="N1257">
            <v>80.42</v>
          </cell>
          <cell r="O1257">
            <v>80.413800000000009</v>
          </cell>
          <cell r="P1257">
            <v>80.413800000000009</v>
          </cell>
          <cell r="Q1257">
            <v>54.09</v>
          </cell>
          <cell r="R1257">
            <v>60.310350000000007</v>
          </cell>
          <cell r="S1257">
            <v>60.310350000000007</v>
          </cell>
          <cell r="T1257">
            <v>108.18</v>
          </cell>
          <cell r="U1257">
            <v>120.62070000000001</v>
          </cell>
          <cell r="V1257">
            <v>120.62070000000001</v>
          </cell>
        </row>
        <row r="1258">
          <cell r="B1258" t="str">
            <v/>
          </cell>
          <cell r="C1258" t="str">
            <v>T403</v>
          </cell>
          <cell r="D1258">
            <v>8</v>
          </cell>
          <cell r="E1258" t="str">
            <v>TE ALU 40/40/3 ML</v>
          </cell>
          <cell r="F1258">
            <v>7.95</v>
          </cell>
          <cell r="H1258" t="str">
            <v>T403</v>
          </cell>
          <cell r="I1258">
            <v>3.29</v>
          </cell>
          <cell r="J1258">
            <v>6.06</v>
          </cell>
          <cell r="K1258">
            <v>0.54290429042904298</v>
          </cell>
          <cell r="L1258">
            <v>3.29</v>
          </cell>
          <cell r="M1258">
            <v>3.29</v>
          </cell>
          <cell r="N1258">
            <v>4.3432343234323438</v>
          </cell>
          <cell r="O1258">
            <v>26.32</v>
          </cell>
          <cell r="P1258">
            <v>26.32</v>
          </cell>
          <cell r="Q1258">
            <v>7.95</v>
          </cell>
          <cell r="R1258">
            <v>8.2249999999999996</v>
          </cell>
          <cell r="S1258">
            <v>8.2249999999999996</v>
          </cell>
          <cell r="T1258">
            <v>63.6</v>
          </cell>
          <cell r="U1258">
            <v>65.8</v>
          </cell>
          <cell r="V1258">
            <v>65.8</v>
          </cell>
        </row>
        <row r="1259">
          <cell r="B1259" t="str">
            <v>PCR9EH</v>
          </cell>
          <cell r="N1259">
            <v>872.75477183718374</v>
          </cell>
          <cell r="O1259">
            <v>918.81589999999994</v>
          </cell>
          <cell r="P1259">
            <v>937.41269999999997</v>
          </cell>
          <cell r="T1259">
            <v>1394.3848</v>
          </cell>
          <cell r="U1259">
            <v>1408.6701499999997</v>
          </cell>
          <cell r="V1259">
            <v>1435.5718499999998</v>
          </cell>
        </row>
        <row r="1260">
          <cell r="B1260" t="str">
            <v>2100</v>
          </cell>
          <cell r="C1260">
            <v>8434000618</v>
          </cell>
          <cell r="D1260">
            <v>1</v>
          </cell>
          <cell r="E1260" t="str">
            <v>ECROU FREIN A2 M6 WAX</v>
          </cell>
          <cell r="F1260">
            <v>0.02</v>
          </cell>
          <cell r="H1260">
            <v>8434000618</v>
          </cell>
          <cell r="I1260">
            <v>8.3000000000000007</v>
          </cell>
          <cell r="J1260">
            <v>500</v>
          </cell>
          <cell r="K1260">
            <v>1.66E-2</v>
          </cell>
          <cell r="L1260">
            <v>1.66E-2</v>
          </cell>
          <cell r="M1260">
            <v>1.66E-2</v>
          </cell>
          <cell r="N1260">
            <v>1.66E-2</v>
          </cell>
          <cell r="O1260">
            <v>1.66E-2</v>
          </cell>
          <cell r="P1260">
            <v>1.66E-2</v>
          </cell>
          <cell r="Q1260">
            <v>0.02</v>
          </cell>
          <cell r="R1260">
            <v>2.0750000000000001E-2</v>
          </cell>
          <cell r="S1260">
            <v>2.0750000000000001E-2</v>
          </cell>
          <cell r="T1260">
            <v>0.02</v>
          </cell>
          <cell r="U1260">
            <v>2.0750000000000001E-2</v>
          </cell>
          <cell r="V1260">
            <v>2.0750000000000001E-2</v>
          </cell>
        </row>
        <row r="1261">
          <cell r="B1261" t="str">
            <v>2100</v>
          </cell>
          <cell r="C1261" t="str">
            <v>RONDETD6</v>
          </cell>
          <cell r="D1261">
            <v>1</v>
          </cell>
          <cell r="E1261" t="str">
            <v>RONDELLE EPDM INOX 5.5/6.3*25</v>
          </cell>
          <cell r="F1261">
            <v>1.9E-2</v>
          </cell>
          <cell r="H1261" t="str">
            <v>RONDETD6</v>
          </cell>
          <cell r="I1261">
            <v>0.13</v>
          </cell>
          <cell r="J1261">
            <v>1</v>
          </cell>
          <cell r="K1261">
            <v>0.13</v>
          </cell>
          <cell r="L1261">
            <v>0.12720000000000001</v>
          </cell>
          <cell r="M1261">
            <v>0.12720000000000001</v>
          </cell>
          <cell r="N1261">
            <v>0.13</v>
          </cell>
          <cell r="O1261">
            <v>0.12720000000000001</v>
          </cell>
          <cell r="P1261">
            <v>0.12720000000000001</v>
          </cell>
          <cell r="Q1261">
            <v>1.9E-2</v>
          </cell>
          <cell r="R1261">
            <v>0.19080000000000003</v>
          </cell>
          <cell r="S1261">
            <v>0.19080000000000003</v>
          </cell>
          <cell r="T1261">
            <v>1.9E-2</v>
          </cell>
          <cell r="U1261">
            <v>0.19080000000000003</v>
          </cell>
          <cell r="V1261">
            <v>0.19080000000000003</v>
          </cell>
        </row>
        <row r="1262">
          <cell r="B1262" t="str">
            <v>2100</v>
          </cell>
          <cell r="C1262" t="str">
            <v>316L/4404</v>
          </cell>
          <cell r="D1262">
            <v>1.8</v>
          </cell>
          <cell r="E1262" t="str">
            <v>CHAINE INOX DIAM 4 32/8 (LE ML)</v>
          </cell>
          <cell r="F1262">
            <v>4.3499999999999996</v>
          </cell>
          <cell r="H1262" t="str">
            <v>316L/4404</v>
          </cell>
          <cell r="I1262">
            <v>2.9</v>
          </cell>
          <cell r="J1262">
            <v>1</v>
          </cell>
          <cell r="K1262">
            <v>2.9</v>
          </cell>
          <cell r="L1262">
            <v>2.9</v>
          </cell>
          <cell r="M1262">
            <v>2.9</v>
          </cell>
          <cell r="N1262">
            <v>5.22</v>
          </cell>
          <cell r="O1262">
            <v>5.22</v>
          </cell>
          <cell r="P1262">
            <v>5.22</v>
          </cell>
          <cell r="Q1262">
            <v>4.3499999999999996</v>
          </cell>
          <cell r="R1262">
            <v>4.3499999999999996</v>
          </cell>
          <cell r="S1262">
            <v>4.3499999999999996</v>
          </cell>
          <cell r="T1262">
            <v>7.8299999999999992</v>
          </cell>
          <cell r="U1262">
            <v>7.8299999999999992</v>
          </cell>
          <cell r="V1262">
            <v>7.8299999999999992</v>
          </cell>
        </row>
        <row r="1263">
          <cell r="B1263" t="str">
            <v>2100</v>
          </cell>
          <cell r="C1263">
            <v>8535000618</v>
          </cell>
          <cell r="D1263">
            <v>1</v>
          </cell>
          <cell r="E1263" t="str">
            <v>RONDELLE PLATE M6X24X1.2 LL A2</v>
          </cell>
          <cell r="F1263">
            <v>0.05</v>
          </cell>
          <cell r="H1263">
            <v>8535000618</v>
          </cell>
          <cell r="I1263">
            <v>3.0000000000000001E-3</v>
          </cell>
          <cell r="J1263">
            <v>1</v>
          </cell>
          <cell r="K1263">
            <v>3.0000000000000001E-3</v>
          </cell>
          <cell r="L1263">
            <v>3.04E-2</v>
          </cell>
          <cell r="M1263">
            <v>3.04E-2</v>
          </cell>
          <cell r="N1263">
            <v>3.0000000000000001E-3</v>
          </cell>
          <cell r="O1263">
            <v>3.04E-2</v>
          </cell>
          <cell r="P1263">
            <v>3.04E-2</v>
          </cell>
          <cell r="Q1263">
            <v>0.05</v>
          </cell>
          <cell r="R1263">
            <v>5.3199999999999997E-2</v>
          </cell>
          <cell r="S1263">
            <v>5.3199999999999997E-2</v>
          </cell>
          <cell r="T1263">
            <v>0.05</v>
          </cell>
          <cell r="U1263">
            <v>5.3199999999999997E-2</v>
          </cell>
          <cell r="V1263">
            <v>5.3199999999999997E-2</v>
          </cell>
        </row>
        <row r="1264">
          <cell r="B1264" t="str">
            <v>2100</v>
          </cell>
          <cell r="C1264">
            <v>101007</v>
          </cell>
          <cell r="D1264">
            <v>1</v>
          </cell>
          <cell r="E1264" t="str">
            <v xml:space="preserve">CROCHET INOX </v>
          </cell>
          <cell r="F1264">
            <v>2.2400000000000002</v>
          </cell>
          <cell r="H1264">
            <v>101007</v>
          </cell>
          <cell r="I1264">
            <v>1.5</v>
          </cell>
          <cell r="J1264">
            <v>1</v>
          </cell>
          <cell r="K1264">
            <v>1.5</v>
          </cell>
          <cell r="L1264">
            <v>1.5</v>
          </cell>
          <cell r="M1264">
            <v>1.5</v>
          </cell>
          <cell r="N1264">
            <v>1.5</v>
          </cell>
          <cell r="O1264">
            <v>1.5</v>
          </cell>
          <cell r="P1264">
            <v>1.5</v>
          </cell>
          <cell r="Q1264">
            <v>2.2400000000000002</v>
          </cell>
          <cell r="R1264">
            <v>2.25</v>
          </cell>
          <cell r="S1264">
            <v>2.25</v>
          </cell>
          <cell r="T1264">
            <v>2.2400000000000002</v>
          </cell>
          <cell r="U1264">
            <v>2.25</v>
          </cell>
          <cell r="V1264">
            <v>2.25</v>
          </cell>
        </row>
        <row r="1265">
          <cell r="B1265" t="str">
            <v>2100</v>
          </cell>
          <cell r="C1265">
            <v>101006</v>
          </cell>
          <cell r="D1265">
            <v>1</v>
          </cell>
          <cell r="E1265" t="str">
            <v>PRESSE ETOUPE PG13.5 F7MM AVEC CE</v>
          </cell>
          <cell r="F1265">
            <v>0.68</v>
          </cell>
          <cell r="H1265">
            <v>101006</v>
          </cell>
          <cell r="I1265">
            <v>0.23</v>
          </cell>
          <cell r="J1265">
            <v>1</v>
          </cell>
          <cell r="K1265">
            <v>0.23</v>
          </cell>
          <cell r="L1265">
            <v>0.22953999999999999</v>
          </cell>
          <cell r="M1265">
            <v>0.22953999999999999</v>
          </cell>
          <cell r="N1265">
            <v>0.23</v>
          </cell>
          <cell r="O1265">
            <v>0.22953999999999999</v>
          </cell>
          <cell r="P1265">
            <v>0.22953999999999999</v>
          </cell>
          <cell r="Q1265">
            <v>0.68</v>
          </cell>
          <cell r="R1265">
            <v>0.68862000000000001</v>
          </cell>
          <cell r="S1265">
            <v>0.68862000000000001</v>
          </cell>
          <cell r="T1265">
            <v>0.68</v>
          </cell>
          <cell r="U1265">
            <v>0.68862000000000001</v>
          </cell>
          <cell r="V1265">
            <v>0.68862000000000001</v>
          </cell>
        </row>
        <row r="1266">
          <cell r="B1266" t="str">
            <v>2100</v>
          </cell>
          <cell r="C1266">
            <v>1510041</v>
          </cell>
          <cell r="D1266">
            <v>1</v>
          </cell>
          <cell r="E1266" t="str">
            <v>CLAPET Y D40</v>
          </cell>
          <cell r="F1266">
            <v>20.309999999999999</v>
          </cell>
          <cell r="H1266">
            <v>1510041</v>
          </cell>
          <cell r="I1266">
            <v>12.92</v>
          </cell>
          <cell r="J1266">
            <v>1</v>
          </cell>
          <cell r="K1266">
            <v>12.92</v>
          </cell>
          <cell r="L1266">
            <v>12.923999999999999</v>
          </cell>
          <cell r="M1266">
            <v>12.923999999999999</v>
          </cell>
          <cell r="N1266">
            <v>12.92</v>
          </cell>
          <cell r="O1266">
            <v>12.923999999999999</v>
          </cell>
          <cell r="P1266">
            <v>12.923999999999999</v>
          </cell>
          <cell r="Q1266">
            <v>20.309999999999999</v>
          </cell>
          <cell r="R1266">
            <v>19.385999999999999</v>
          </cell>
          <cell r="S1266">
            <v>19.385999999999999</v>
          </cell>
          <cell r="T1266">
            <v>20.309999999999999</v>
          </cell>
          <cell r="U1266">
            <v>19.385999999999999</v>
          </cell>
          <cell r="V1266">
            <v>19.385999999999999</v>
          </cell>
        </row>
        <row r="1267">
          <cell r="B1267" t="str">
            <v>2100</v>
          </cell>
          <cell r="C1267" t="str">
            <v>C9040</v>
          </cell>
          <cell r="D1267">
            <v>1</v>
          </cell>
          <cell r="E1267" t="str">
            <v>COUDE 90 PVC D40 FEM/FEM</v>
          </cell>
          <cell r="F1267">
            <v>0.6</v>
          </cell>
          <cell r="H1267" t="str">
            <v>C9040</v>
          </cell>
          <cell r="I1267">
            <v>0.49</v>
          </cell>
          <cell r="J1267">
            <v>1</v>
          </cell>
          <cell r="K1267">
            <v>0.49</v>
          </cell>
          <cell r="L1267">
            <v>0.49299999999999999</v>
          </cell>
          <cell r="M1267">
            <v>0.54200000000000004</v>
          </cell>
          <cell r="N1267">
            <v>0.49</v>
          </cell>
          <cell r="O1267">
            <v>0.49299999999999999</v>
          </cell>
          <cell r="P1267">
            <v>0.54200000000000004</v>
          </cell>
          <cell r="Q1267">
            <v>0.6</v>
          </cell>
          <cell r="R1267">
            <v>0.61624999999999996</v>
          </cell>
          <cell r="S1267">
            <v>0.67749999999999999</v>
          </cell>
          <cell r="T1267">
            <v>0.6</v>
          </cell>
          <cell r="U1267">
            <v>0.61624999999999996</v>
          </cell>
          <cell r="V1267">
            <v>0.67749999999999999</v>
          </cell>
        </row>
        <row r="1268">
          <cell r="B1268" t="str">
            <v>2100</v>
          </cell>
          <cell r="C1268" t="str">
            <v>EF504011/4</v>
          </cell>
          <cell r="D1268">
            <v>1</v>
          </cell>
          <cell r="E1268" t="str">
            <v>EMBOUT ADAPTATION 40X50X1 1/4</v>
          </cell>
          <cell r="F1268">
            <v>1.19</v>
          </cell>
          <cell r="H1268" t="str">
            <v>EF504011/4</v>
          </cell>
          <cell r="I1268">
            <v>0.79</v>
          </cell>
          <cell r="J1268">
            <v>1</v>
          </cell>
          <cell r="K1268">
            <v>0.79</v>
          </cell>
          <cell r="L1268">
            <v>0.79</v>
          </cell>
          <cell r="M1268">
            <v>0.79</v>
          </cell>
          <cell r="N1268">
            <v>0.79</v>
          </cell>
          <cell r="O1268">
            <v>0.79</v>
          </cell>
          <cell r="P1268">
            <v>0.79</v>
          </cell>
          <cell r="Q1268">
            <v>1.19</v>
          </cell>
          <cell r="R1268">
            <v>1.1850000000000001</v>
          </cell>
          <cell r="S1268">
            <v>1.1850000000000001</v>
          </cell>
          <cell r="T1268">
            <v>1.19</v>
          </cell>
          <cell r="U1268">
            <v>1.1850000000000001</v>
          </cell>
          <cell r="V1268">
            <v>1.1850000000000001</v>
          </cell>
        </row>
        <row r="1269">
          <cell r="B1269" t="str">
            <v>2100</v>
          </cell>
          <cell r="C1269" t="str">
            <v>MCUVE600</v>
          </cell>
          <cell r="D1269">
            <v>1</v>
          </cell>
          <cell r="E1269" t="str">
            <v xml:space="preserve">CUVE DE RELEVAGE D600 + COUVERCLE </v>
          </cell>
          <cell r="F1269">
            <v>206.99</v>
          </cell>
          <cell r="H1269" t="str">
            <v>MCUVE600</v>
          </cell>
          <cell r="I1269">
            <v>138.58000000000001</v>
          </cell>
          <cell r="J1269">
            <v>1</v>
          </cell>
          <cell r="K1269">
            <v>138.58000000000001</v>
          </cell>
          <cell r="L1269">
            <v>138.58000000000001</v>
          </cell>
          <cell r="M1269">
            <v>138.58000000000001</v>
          </cell>
          <cell r="N1269">
            <v>138.58000000000001</v>
          </cell>
          <cell r="O1269">
            <v>138.58000000000001</v>
          </cell>
          <cell r="P1269">
            <v>138.58000000000001</v>
          </cell>
          <cell r="Q1269">
            <v>206.99</v>
          </cell>
          <cell r="R1269">
            <v>207.87</v>
          </cell>
          <cell r="S1269">
            <v>207.87</v>
          </cell>
          <cell r="T1269">
            <v>206.99</v>
          </cell>
          <cell r="U1269">
            <v>207.87</v>
          </cell>
          <cell r="V1269">
            <v>207.87</v>
          </cell>
        </row>
        <row r="1270">
          <cell r="B1270" t="str">
            <v>2100</v>
          </cell>
          <cell r="C1270" t="str">
            <v>MJOI100</v>
          </cell>
          <cell r="D1270">
            <v>1</v>
          </cell>
          <cell r="E1270" t="str">
            <v>JOINT FORSHEDA D100</v>
          </cell>
          <cell r="F1270">
            <v>4.87</v>
          </cell>
          <cell r="H1270" t="str">
            <v>MJOI100</v>
          </cell>
          <cell r="I1270">
            <v>0.94</v>
          </cell>
          <cell r="J1270">
            <v>1</v>
          </cell>
          <cell r="K1270">
            <v>0.94</v>
          </cell>
          <cell r="L1270">
            <v>2.1800000000000002</v>
          </cell>
          <cell r="M1270">
            <v>0.94</v>
          </cell>
          <cell r="N1270">
            <v>0.94</v>
          </cell>
          <cell r="O1270">
            <v>2.1800000000000002</v>
          </cell>
          <cell r="P1270">
            <v>0.94</v>
          </cell>
          <cell r="Q1270">
            <v>4.87</v>
          </cell>
          <cell r="R1270">
            <v>4.9050000000000002</v>
          </cell>
          <cell r="S1270">
            <v>2.1149999999999998</v>
          </cell>
          <cell r="T1270">
            <v>4.87</v>
          </cell>
          <cell r="U1270">
            <v>4.9050000000000002</v>
          </cell>
          <cell r="V1270">
            <v>2.1149999999999998</v>
          </cell>
        </row>
        <row r="1271">
          <cell r="B1271" t="str">
            <v>2100</v>
          </cell>
          <cell r="C1271" t="str">
            <v>MOAT</v>
          </cell>
          <cell r="D1271">
            <v>1.33</v>
          </cell>
          <cell r="E1271" t="str">
            <v>MAIN D'OEUVRE ATELIER</v>
          </cell>
          <cell r="F1271">
            <v>75</v>
          </cell>
          <cell r="H1271" t="str">
            <v>MOAT</v>
          </cell>
          <cell r="I1271">
            <v>50</v>
          </cell>
          <cell r="J1271">
            <v>1</v>
          </cell>
          <cell r="K1271">
            <v>50</v>
          </cell>
          <cell r="L1271">
            <v>50</v>
          </cell>
          <cell r="M1271">
            <v>50</v>
          </cell>
          <cell r="N1271">
            <v>66.5</v>
          </cell>
          <cell r="O1271">
            <v>66.5</v>
          </cell>
          <cell r="P1271">
            <v>66.5</v>
          </cell>
          <cell r="Q1271">
            <v>75</v>
          </cell>
          <cell r="R1271">
            <v>75</v>
          </cell>
          <cell r="S1271">
            <v>75</v>
          </cell>
          <cell r="T1271">
            <v>99.75</v>
          </cell>
          <cell r="U1271">
            <v>99.75</v>
          </cell>
          <cell r="V1271">
            <v>99.75</v>
          </cell>
        </row>
        <row r="1272">
          <cell r="B1272" t="str">
            <v>2100</v>
          </cell>
          <cell r="C1272" t="str">
            <v>MOPTIMA</v>
          </cell>
          <cell r="D1272">
            <v>1</v>
          </cell>
          <cell r="E1272" t="str">
            <v>ELECTROPOMPE OPTIMA  EAUX CLAIRES</v>
          </cell>
          <cell r="F1272">
            <v>119.89</v>
          </cell>
          <cell r="H1272" t="str">
            <v>MOPTIMA</v>
          </cell>
          <cell r="I1272">
            <v>83</v>
          </cell>
          <cell r="J1272">
            <v>1</v>
          </cell>
          <cell r="K1272">
            <v>83</v>
          </cell>
          <cell r="L1272">
            <v>83</v>
          </cell>
          <cell r="M1272">
            <v>88</v>
          </cell>
          <cell r="N1272">
            <v>83</v>
          </cell>
          <cell r="O1272">
            <v>83</v>
          </cell>
          <cell r="P1272">
            <v>88</v>
          </cell>
          <cell r="Q1272">
            <v>119.89</v>
          </cell>
          <cell r="R1272">
            <v>124.5</v>
          </cell>
          <cell r="S1272">
            <v>132</v>
          </cell>
          <cell r="T1272">
            <v>119.89</v>
          </cell>
          <cell r="U1272">
            <v>124.5</v>
          </cell>
          <cell r="V1272">
            <v>132</v>
          </cell>
        </row>
        <row r="1273">
          <cell r="B1273" t="str">
            <v>2100</v>
          </cell>
          <cell r="C1273" t="str">
            <v>MREHA600</v>
          </cell>
          <cell r="D1273">
            <v>3</v>
          </cell>
          <cell r="E1273" t="str">
            <v>REHAUSSE POSTE DE RELEVAGE D600 + JOINT VIS</v>
          </cell>
          <cell r="F1273">
            <v>59.85</v>
          </cell>
          <cell r="H1273" t="str">
            <v>MREHA600</v>
          </cell>
          <cell r="I1273">
            <v>39.9</v>
          </cell>
          <cell r="J1273">
            <v>1</v>
          </cell>
          <cell r="K1273">
            <v>39.9</v>
          </cell>
          <cell r="L1273">
            <v>39.9</v>
          </cell>
          <cell r="M1273">
            <v>39.9</v>
          </cell>
          <cell r="N1273">
            <v>119.69999999999999</v>
          </cell>
          <cell r="O1273">
            <v>119.69999999999999</v>
          </cell>
          <cell r="P1273">
            <v>119.69999999999999</v>
          </cell>
          <cell r="Q1273">
            <v>59.85</v>
          </cell>
          <cell r="R1273">
            <v>59.849999999999994</v>
          </cell>
          <cell r="S1273">
            <v>59.849999999999994</v>
          </cell>
          <cell r="T1273">
            <v>179.55</v>
          </cell>
          <cell r="U1273">
            <v>179.54999999999998</v>
          </cell>
          <cell r="V1273">
            <v>179.54999999999998</v>
          </cell>
        </row>
        <row r="1274">
          <cell r="B1274" t="str">
            <v>2100</v>
          </cell>
          <cell r="C1274" t="str">
            <v>PVC4016</v>
          </cell>
          <cell r="D1274">
            <v>1.6</v>
          </cell>
          <cell r="E1274" t="str">
            <v>TUBE PVC PRESSION 40X3 PN16</v>
          </cell>
          <cell r="F1274">
            <v>5.59</v>
          </cell>
          <cell r="H1274" t="str">
            <v>PVC4016</v>
          </cell>
          <cell r="I1274">
            <v>1.99</v>
          </cell>
          <cell r="J1274">
            <v>0.33</v>
          </cell>
          <cell r="K1274">
            <v>6.0303030303030303</v>
          </cell>
          <cell r="L1274">
            <v>1.9910000000000001</v>
          </cell>
          <cell r="M1274">
            <v>2.1579999999999999</v>
          </cell>
          <cell r="N1274">
            <v>9.6484848484848484</v>
          </cell>
          <cell r="O1274">
            <v>3.1856000000000004</v>
          </cell>
          <cell r="P1274">
            <v>3.4527999999999999</v>
          </cell>
          <cell r="Q1274">
            <v>5.59</v>
          </cell>
          <cell r="R1274">
            <v>2.6480300000000003</v>
          </cell>
          <cell r="S1274">
            <v>2.8701400000000001</v>
          </cell>
          <cell r="T1274">
            <v>8.9440000000000008</v>
          </cell>
          <cell r="U1274">
            <v>4.2368480000000011</v>
          </cell>
          <cell r="V1274">
            <v>4.5922240000000007</v>
          </cell>
        </row>
        <row r="1275">
          <cell r="B1275" t="str">
            <v>2100</v>
          </cell>
          <cell r="C1275" t="str">
            <v>VAC40</v>
          </cell>
          <cell r="D1275">
            <v>1</v>
          </cell>
          <cell r="E1275" t="str">
            <v>VANNE A BOISSEAU A COLLER PVC PRESSION _ 40</v>
          </cell>
          <cell r="F1275">
            <v>6.93</v>
          </cell>
          <cell r="H1275" t="str">
            <v>VAC40</v>
          </cell>
          <cell r="I1275">
            <v>5.89</v>
          </cell>
          <cell r="J1275">
            <v>1</v>
          </cell>
          <cell r="K1275">
            <v>5.89</v>
          </cell>
          <cell r="L1275">
            <v>5.5890000000000004</v>
          </cell>
          <cell r="M1275">
            <v>5.79</v>
          </cell>
          <cell r="N1275">
            <v>5.89</v>
          </cell>
          <cell r="O1275">
            <v>5.5890000000000004</v>
          </cell>
          <cell r="P1275">
            <v>5.79</v>
          </cell>
          <cell r="Q1275">
            <v>8.84</v>
          </cell>
          <cell r="R1275">
            <v>6.9862500000000001</v>
          </cell>
          <cell r="S1275">
            <v>7.2374999999999998</v>
          </cell>
          <cell r="T1275">
            <v>8.84</v>
          </cell>
          <cell r="U1275">
            <v>6.9862500000000001</v>
          </cell>
          <cell r="V1275">
            <v>7.2374999999999998</v>
          </cell>
        </row>
        <row r="1276">
          <cell r="B1276" t="str">
            <v>2100</v>
          </cell>
          <cell r="C1276" t="str">
            <v>VDL516041</v>
          </cell>
          <cell r="D1276">
            <v>1</v>
          </cell>
          <cell r="E1276" t="str">
            <v>TRAVERSEE DE PAROI 40/50X1 3/4</v>
          </cell>
          <cell r="F1276">
            <v>8.51</v>
          </cell>
          <cell r="H1276" t="str">
            <v>VDL516041</v>
          </cell>
          <cell r="I1276">
            <v>7.02</v>
          </cell>
          <cell r="J1276">
            <v>1</v>
          </cell>
          <cell r="K1276">
            <v>7.02</v>
          </cell>
          <cell r="L1276">
            <v>7.0179999999999998</v>
          </cell>
          <cell r="M1276">
            <v>7.0179999999999998</v>
          </cell>
          <cell r="N1276">
            <v>7.02</v>
          </cell>
          <cell r="O1276">
            <v>7.0179999999999998</v>
          </cell>
          <cell r="P1276">
            <v>7.0179999999999998</v>
          </cell>
          <cell r="Q1276">
            <v>8.51</v>
          </cell>
          <cell r="R1276">
            <v>8.7724999999999991</v>
          </cell>
          <cell r="S1276">
            <v>8.7724999999999991</v>
          </cell>
          <cell r="T1276">
            <v>8.51</v>
          </cell>
          <cell r="U1276">
            <v>8.7724999999999991</v>
          </cell>
          <cell r="V1276">
            <v>8.7724999999999991</v>
          </cell>
        </row>
        <row r="1277">
          <cell r="B1277" t="str">
            <v>ECSPR-2100</v>
          </cell>
          <cell r="N1277">
            <v>452.57808484848482</v>
          </cell>
          <cell r="O1277">
            <v>447.08333999999996</v>
          </cell>
          <cell r="P1277">
            <v>451.36054000000001</v>
          </cell>
          <cell r="T1277">
            <v>670.28300000000002</v>
          </cell>
          <cell r="U1277">
            <v>668.79121800000007</v>
          </cell>
          <cell r="V1277">
            <v>674.16909399999997</v>
          </cell>
        </row>
        <row r="1278">
          <cell r="B1278" t="str">
            <v>0V100BG</v>
          </cell>
          <cell r="C1278">
            <v>101006</v>
          </cell>
          <cell r="D1278">
            <v>1</v>
          </cell>
          <cell r="E1278" t="str">
            <v>PRESSE ETOUPE PG13.5 F7MM AVEC CE</v>
          </cell>
          <cell r="F1278">
            <v>0.68</v>
          </cell>
          <cell r="H1278">
            <v>101006</v>
          </cell>
          <cell r="I1278">
            <v>0.23</v>
          </cell>
          <cell r="J1278">
            <v>1</v>
          </cell>
          <cell r="K1278">
            <v>0.23</v>
          </cell>
          <cell r="L1278">
            <v>0.22953999999999999</v>
          </cell>
          <cell r="M1278">
            <v>0.22953999999999999</v>
          </cell>
          <cell r="N1278">
            <v>0.23</v>
          </cell>
          <cell r="O1278">
            <v>0.22953999999999999</v>
          </cell>
          <cell r="P1278">
            <v>0.22953999999999999</v>
          </cell>
          <cell r="Q1278">
            <v>0.68</v>
          </cell>
          <cell r="R1278">
            <v>0.68862000000000001</v>
          </cell>
          <cell r="S1278">
            <v>0.68862000000000001</v>
          </cell>
          <cell r="T1278">
            <v>0.68</v>
          </cell>
          <cell r="U1278">
            <v>0.68862000000000001</v>
          </cell>
          <cell r="V1278">
            <v>0.68862000000000001</v>
          </cell>
        </row>
        <row r="1279">
          <cell r="B1279" t="str">
            <v>0V100BG</v>
          </cell>
          <cell r="C1279" t="str">
            <v>FLPG13</v>
          </cell>
          <cell r="D1279">
            <v>2</v>
          </cell>
          <cell r="E1279" t="str">
            <v>PRESSE ETOUPE PG13 FILETAGE LONG</v>
          </cell>
          <cell r="F1279">
            <v>0.90200000000000002</v>
          </cell>
          <cell r="H1279" t="str">
            <v>FLPG13</v>
          </cell>
          <cell r="I1279">
            <v>0.6</v>
          </cell>
          <cell r="J1279">
            <v>1</v>
          </cell>
          <cell r="K1279">
            <v>0.6</v>
          </cell>
          <cell r="L1279">
            <v>0.60099999999999998</v>
          </cell>
          <cell r="M1279">
            <v>0.60099999999999998</v>
          </cell>
          <cell r="N1279">
            <v>1.2</v>
          </cell>
          <cell r="O1279">
            <v>1.202</v>
          </cell>
          <cell r="P1279">
            <v>1.202</v>
          </cell>
          <cell r="Q1279">
            <v>0.90200000000000002</v>
          </cell>
          <cell r="R1279">
            <v>0.90149999999999997</v>
          </cell>
          <cell r="S1279">
            <v>0.90149999999999997</v>
          </cell>
          <cell r="T1279">
            <v>1.804</v>
          </cell>
          <cell r="U1279">
            <v>1.8029999999999999</v>
          </cell>
          <cell r="V1279">
            <v>1.8029999999999999</v>
          </cell>
        </row>
        <row r="1280">
          <cell r="B1280" t="str">
            <v>0V100BG</v>
          </cell>
          <cell r="C1280" t="str">
            <v>ECROUPG13</v>
          </cell>
          <cell r="D1280">
            <v>2</v>
          </cell>
          <cell r="E1280" t="str">
            <v>ECROU PE POUR PRESSE ETOUPE PG13</v>
          </cell>
          <cell r="F1280">
            <v>0.08</v>
          </cell>
          <cell r="H1280" t="str">
            <v>ECROUPG13</v>
          </cell>
          <cell r="I1280">
            <v>7.0000000000000007E-2</v>
          </cell>
          <cell r="J1280">
            <v>1</v>
          </cell>
          <cell r="K1280">
            <v>7.0000000000000007E-2</v>
          </cell>
          <cell r="L1280">
            <v>7.1999999999999995E-2</v>
          </cell>
          <cell r="M1280">
            <v>7.1999999999999995E-2</v>
          </cell>
          <cell r="N1280">
            <v>0.14000000000000001</v>
          </cell>
          <cell r="O1280">
            <v>0.14399999999999999</v>
          </cell>
          <cell r="P1280">
            <v>0.14399999999999999</v>
          </cell>
          <cell r="Q1280">
            <v>0.08</v>
          </cell>
          <cell r="R1280">
            <v>0.10799999999999998</v>
          </cell>
          <cell r="S1280">
            <v>0.10799999999999998</v>
          </cell>
          <cell r="T1280">
            <v>0.16</v>
          </cell>
          <cell r="U1280">
            <v>0.21599999999999997</v>
          </cell>
          <cell r="V1280">
            <v>0.21599999999999997</v>
          </cell>
        </row>
        <row r="1281">
          <cell r="B1281" t="str">
            <v>0V100BG</v>
          </cell>
          <cell r="C1281">
            <v>1510064</v>
          </cell>
          <cell r="D1281">
            <v>1</v>
          </cell>
          <cell r="E1281" t="str">
            <v xml:space="preserve">CLAPET Y D63 </v>
          </cell>
          <cell r="F1281">
            <v>39.22</v>
          </cell>
          <cell r="H1281">
            <v>1510064</v>
          </cell>
          <cell r="I1281">
            <v>24.96</v>
          </cell>
          <cell r="J1281">
            <v>1</v>
          </cell>
          <cell r="K1281">
            <v>24.96</v>
          </cell>
          <cell r="L1281">
            <v>24.954999999999998</v>
          </cell>
          <cell r="M1281">
            <v>24.954999999999998</v>
          </cell>
          <cell r="N1281">
            <v>24.96</v>
          </cell>
          <cell r="O1281">
            <v>24.954999999999998</v>
          </cell>
          <cell r="P1281">
            <v>24.954999999999998</v>
          </cell>
          <cell r="Q1281">
            <v>39.22</v>
          </cell>
          <cell r="R1281">
            <v>37.432499999999997</v>
          </cell>
          <cell r="S1281">
            <v>37.432499999999997</v>
          </cell>
          <cell r="T1281">
            <v>39.22</v>
          </cell>
          <cell r="U1281">
            <v>37.432499999999997</v>
          </cell>
          <cell r="V1281">
            <v>37.432499999999997</v>
          </cell>
        </row>
        <row r="1282">
          <cell r="B1282" t="str">
            <v>0V100BG</v>
          </cell>
          <cell r="C1282" t="str">
            <v>304L/4307</v>
          </cell>
          <cell r="D1282">
            <v>1</v>
          </cell>
          <cell r="E1282" t="str">
            <v>TUBE INOX DIAM26.9X1.6 (LE ML)</v>
          </cell>
          <cell r="F1282">
            <v>7.41</v>
          </cell>
          <cell r="H1282" t="str">
            <v>304L/4307</v>
          </cell>
          <cell r="I1282">
            <v>5.99</v>
          </cell>
          <cell r="J1282">
            <v>1</v>
          </cell>
          <cell r="K1282">
            <v>5.99</v>
          </cell>
          <cell r="L1282">
            <v>5.99</v>
          </cell>
          <cell r="M1282">
            <v>5.99</v>
          </cell>
          <cell r="N1282">
            <v>5.99</v>
          </cell>
          <cell r="O1282">
            <v>5.99</v>
          </cell>
          <cell r="P1282">
            <v>5.99</v>
          </cell>
          <cell r="Q1282">
            <v>7.41</v>
          </cell>
          <cell r="R1282">
            <v>7.4875000000000007</v>
          </cell>
          <cell r="S1282">
            <v>7.4875000000000007</v>
          </cell>
          <cell r="T1282">
            <v>7.41</v>
          </cell>
          <cell r="U1282">
            <v>7.4875000000000007</v>
          </cell>
          <cell r="V1282">
            <v>7.4875000000000007</v>
          </cell>
        </row>
        <row r="1283">
          <cell r="B1283" t="str">
            <v>0V100BG</v>
          </cell>
          <cell r="C1283" t="str">
            <v>BIPSTOP</v>
          </cell>
          <cell r="D1283">
            <v>1</v>
          </cell>
          <cell r="E1283" t="str">
            <v>FLOTTEUR JAUNE 20M DE CABLE+LEST</v>
          </cell>
          <cell r="F1283">
            <v>38.61</v>
          </cell>
          <cell r="H1283" t="str">
            <v>BIPSTOP</v>
          </cell>
          <cell r="I1283">
            <v>26.4</v>
          </cell>
          <cell r="J1283">
            <v>1</v>
          </cell>
          <cell r="K1283">
            <v>26.4</v>
          </cell>
          <cell r="L1283">
            <v>26.4</v>
          </cell>
          <cell r="M1283">
            <v>26.4</v>
          </cell>
          <cell r="N1283">
            <v>26.4</v>
          </cell>
          <cell r="O1283">
            <v>26.4</v>
          </cell>
          <cell r="P1283">
            <v>26.4</v>
          </cell>
          <cell r="Q1283">
            <v>38.61</v>
          </cell>
          <cell r="R1283">
            <v>39.599999999999994</v>
          </cell>
          <cell r="S1283">
            <v>39.599999999999994</v>
          </cell>
          <cell r="T1283">
            <v>38.61</v>
          </cell>
          <cell r="U1283">
            <v>39.599999999999994</v>
          </cell>
          <cell r="V1283">
            <v>39.599999999999994</v>
          </cell>
        </row>
        <row r="1284">
          <cell r="B1284" t="str">
            <v>0V100BG</v>
          </cell>
          <cell r="C1284" t="str">
            <v>C9063</v>
          </cell>
          <cell r="D1284">
            <v>2</v>
          </cell>
          <cell r="E1284" t="str">
            <v>COUDE 90  PVC D63 FEM/FEM</v>
          </cell>
          <cell r="F1284">
            <v>0.96</v>
          </cell>
          <cell r="H1284" t="str">
            <v>C9063</v>
          </cell>
          <cell r="I1284">
            <v>0.77</v>
          </cell>
          <cell r="J1284">
            <v>1</v>
          </cell>
          <cell r="K1284">
            <v>0.77</v>
          </cell>
          <cell r="L1284">
            <v>0.76900000000000002</v>
          </cell>
          <cell r="M1284">
            <v>0.84599999999999997</v>
          </cell>
          <cell r="N1284">
            <v>1.54</v>
          </cell>
          <cell r="O1284">
            <v>1.538</v>
          </cell>
          <cell r="P1284">
            <v>1.6919999999999999</v>
          </cell>
          <cell r="Q1284">
            <v>0.96</v>
          </cell>
          <cell r="R1284">
            <v>0.96125000000000005</v>
          </cell>
          <cell r="S1284">
            <v>1.0574999999999999</v>
          </cell>
          <cell r="T1284">
            <v>1.92</v>
          </cell>
          <cell r="U1284">
            <v>1.9225000000000001</v>
          </cell>
          <cell r="V1284">
            <v>2.1149999999999998</v>
          </cell>
        </row>
        <row r="1285">
          <cell r="B1285" t="str">
            <v>0V100BG</v>
          </cell>
          <cell r="C1285" t="str">
            <v>C90MF6350</v>
          </cell>
          <cell r="D1285">
            <v>1</v>
          </cell>
          <cell r="E1285" t="str">
            <v>COUDE 90 REDUIT M/F 63X50</v>
          </cell>
          <cell r="F1285">
            <v>3.76</v>
          </cell>
          <cell r="H1285" t="str">
            <v>C90MF6350</v>
          </cell>
          <cell r="I1285">
            <v>2.13</v>
          </cell>
          <cell r="J1285">
            <v>1</v>
          </cell>
          <cell r="K1285">
            <v>2.13</v>
          </cell>
          <cell r="L1285">
            <v>2.13</v>
          </cell>
          <cell r="M1285">
            <v>2.5049999999999999</v>
          </cell>
          <cell r="N1285">
            <v>2.13</v>
          </cell>
          <cell r="O1285">
            <v>2.13</v>
          </cell>
          <cell r="P1285">
            <v>2.5049999999999999</v>
          </cell>
          <cell r="Q1285">
            <v>3.76</v>
          </cell>
          <cell r="R1285">
            <v>4.26</v>
          </cell>
          <cell r="S1285">
            <v>5.01</v>
          </cell>
          <cell r="T1285">
            <v>3.76</v>
          </cell>
          <cell r="U1285">
            <v>4.26</v>
          </cell>
          <cell r="V1285">
            <v>5.01</v>
          </cell>
        </row>
        <row r="1286">
          <cell r="B1286" t="str">
            <v>0V100BG</v>
          </cell>
          <cell r="C1286" t="str">
            <v>CUVE1200</v>
          </cell>
          <cell r="D1286">
            <v>1</v>
          </cell>
          <cell r="E1286" t="str">
            <v>CUVE RELEVAGE HT1200</v>
          </cell>
          <cell r="F1286">
            <v>226.44</v>
          </cell>
          <cell r="H1286" t="str">
            <v>CUVE1200</v>
          </cell>
          <cell r="I1286">
            <v>148</v>
          </cell>
          <cell r="J1286">
            <v>1</v>
          </cell>
          <cell r="K1286">
            <v>148</v>
          </cell>
          <cell r="L1286">
            <v>148</v>
          </cell>
          <cell r="M1286">
            <v>148</v>
          </cell>
          <cell r="N1286">
            <v>148</v>
          </cell>
          <cell r="O1286">
            <v>148</v>
          </cell>
          <cell r="P1286">
            <v>148</v>
          </cell>
          <cell r="Q1286">
            <v>226.44</v>
          </cell>
          <cell r="R1286">
            <v>222</v>
          </cell>
          <cell r="S1286">
            <v>222</v>
          </cell>
          <cell r="T1286">
            <v>226.44</v>
          </cell>
          <cell r="U1286">
            <v>222</v>
          </cell>
          <cell r="V1286">
            <v>222</v>
          </cell>
        </row>
        <row r="1287">
          <cell r="B1287" t="str">
            <v>0V100BG</v>
          </cell>
          <cell r="C1287" t="str">
            <v>EF63502</v>
          </cell>
          <cell r="D1287">
            <v>1</v>
          </cell>
          <cell r="E1287" t="str">
            <v>EMBOUT ADAPTATION 63X50X2</v>
          </cell>
          <cell r="F1287">
            <v>0.77</v>
          </cell>
          <cell r="H1287" t="str">
            <v>EF63502</v>
          </cell>
          <cell r="I1287">
            <v>0.61</v>
          </cell>
          <cell r="J1287">
            <v>1</v>
          </cell>
          <cell r="K1287">
            <v>0.61</v>
          </cell>
          <cell r="L1287">
            <v>0.61299999999999999</v>
          </cell>
          <cell r="M1287">
            <v>0.67400000000000004</v>
          </cell>
          <cell r="N1287">
            <v>0.61</v>
          </cell>
          <cell r="O1287">
            <v>0.61299999999999999</v>
          </cell>
          <cell r="P1287">
            <v>0.67400000000000004</v>
          </cell>
          <cell r="Q1287">
            <v>0.77</v>
          </cell>
          <cell r="R1287">
            <v>0.81529000000000007</v>
          </cell>
          <cell r="S1287">
            <v>0.89642000000000011</v>
          </cell>
          <cell r="T1287">
            <v>0.77</v>
          </cell>
          <cell r="U1287">
            <v>0.81529000000000007</v>
          </cell>
          <cell r="V1287">
            <v>0.89642000000000011</v>
          </cell>
        </row>
        <row r="1288">
          <cell r="B1288" t="str">
            <v>0V100BG</v>
          </cell>
          <cell r="C1288">
            <v>7214321415</v>
          </cell>
          <cell r="D1288">
            <v>1</v>
          </cell>
          <cell r="E1288" t="str">
            <v>LIEN DE SERRAGE 3.2X142 NYL P6.6 NOIR</v>
          </cell>
          <cell r="F1288">
            <v>0.1</v>
          </cell>
          <cell r="H1288">
            <v>7214321415</v>
          </cell>
          <cell r="I1288">
            <v>0</v>
          </cell>
          <cell r="J1288">
            <v>100</v>
          </cell>
          <cell r="K1288">
            <v>0</v>
          </cell>
          <cell r="L1288">
            <v>1.9300000000000001E-2</v>
          </cell>
          <cell r="M1288">
            <v>1.7100000000000001E-2</v>
          </cell>
          <cell r="N1288">
            <v>0</v>
          </cell>
          <cell r="O1288">
            <v>1.9300000000000001E-2</v>
          </cell>
          <cell r="P1288">
            <v>1.7100000000000001E-2</v>
          </cell>
          <cell r="Q1288">
            <v>0.1</v>
          </cell>
          <cell r="R1288">
            <v>2.8950000000000004E-2</v>
          </cell>
          <cell r="S1288">
            <v>2.5649999999999999E-2</v>
          </cell>
          <cell r="T1288">
            <v>0.1</v>
          </cell>
          <cell r="U1288">
            <v>2.8950000000000004E-2</v>
          </cell>
          <cell r="V1288">
            <v>2.5649999999999999E-2</v>
          </cell>
        </row>
        <row r="1289">
          <cell r="B1289" t="str">
            <v>0V100BG</v>
          </cell>
          <cell r="C1289" t="str">
            <v>MDWVOX100</v>
          </cell>
          <cell r="D1289">
            <v>1</v>
          </cell>
          <cell r="E1289" t="str">
            <v>ELECTROPOMPE DW VOX M 100 D63 FILETE</v>
          </cell>
          <cell r="F1289">
            <v>431.65</v>
          </cell>
          <cell r="H1289" t="str">
            <v>MDWVOX100</v>
          </cell>
          <cell r="I1289">
            <v>313</v>
          </cell>
          <cell r="J1289">
            <v>1</v>
          </cell>
          <cell r="K1289">
            <v>313</v>
          </cell>
          <cell r="L1289">
            <v>313</v>
          </cell>
          <cell r="M1289">
            <v>313</v>
          </cell>
          <cell r="N1289">
            <v>313</v>
          </cell>
          <cell r="O1289">
            <v>313</v>
          </cell>
          <cell r="P1289">
            <v>313</v>
          </cell>
          <cell r="Q1289">
            <v>431.65</v>
          </cell>
          <cell r="R1289">
            <v>469.5</v>
          </cell>
          <cell r="S1289">
            <v>469.5</v>
          </cell>
          <cell r="T1289">
            <v>431.65</v>
          </cell>
          <cell r="U1289">
            <v>469.5</v>
          </cell>
          <cell r="V1289">
            <v>469.5</v>
          </cell>
        </row>
        <row r="1290">
          <cell r="B1290" t="str">
            <v>0V100BG</v>
          </cell>
          <cell r="C1290" t="str">
            <v>MJOI100</v>
          </cell>
          <cell r="D1290">
            <v>1</v>
          </cell>
          <cell r="E1290" t="str">
            <v>JOINT FORSHEDA D100</v>
          </cell>
          <cell r="F1290">
            <v>4.87</v>
          </cell>
          <cell r="H1290" t="str">
            <v>MJOI100</v>
          </cell>
          <cell r="I1290">
            <v>0.94</v>
          </cell>
          <cell r="J1290">
            <v>1</v>
          </cell>
          <cell r="K1290">
            <v>0.94</v>
          </cell>
          <cell r="L1290">
            <v>2.1800000000000002</v>
          </cell>
          <cell r="M1290">
            <v>0.94</v>
          </cell>
          <cell r="N1290">
            <v>0.94</v>
          </cell>
          <cell r="O1290">
            <v>2.1800000000000002</v>
          </cell>
          <cell r="P1290">
            <v>0.94</v>
          </cell>
          <cell r="Q1290">
            <v>4.87</v>
          </cell>
          <cell r="R1290">
            <v>4.9050000000000002</v>
          </cell>
          <cell r="S1290">
            <v>2.1149999999999998</v>
          </cell>
          <cell r="T1290">
            <v>4.87</v>
          </cell>
          <cell r="U1290">
            <v>4.9050000000000002</v>
          </cell>
          <cell r="V1290">
            <v>2.1149999999999998</v>
          </cell>
        </row>
        <row r="1291">
          <cell r="B1291" t="str">
            <v>0V100BG</v>
          </cell>
          <cell r="C1291" t="str">
            <v>MJOI63</v>
          </cell>
          <cell r="D1291">
            <v>1</v>
          </cell>
          <cell r="E1291" t="str">
            <v>JOINT FORSHEDA D63</v>
          </cell>
          <cell r="F1291">
            <v>4.9400000000000004</v>
          </cell>
          <cell r="H1291" t="str">
            <v>MJOI63</v>
          </cell>
          <cell r="I1291">
            <v>2.21</v>
          </cell>
          <cell r="J1291">
            <v>1</v>
          </cell>
          <cell r="K1291">
            <v>2.21</v>
          </cell>
          <cell r="L1291">
            <v>2.21</v>
          </cell>
          <cell r="M1291">
            <v>0.92</v>
          </cell>
          <cell r="N1291">
            <v>2.21</v>
          </cell>
          <cell r="O1291">
            <v>2.21</v>
          </cell>
          <cell r="P1291">
            <v>0.92</v>
          </cell>
          <cell r="Q1291">
            <v>4.9400000000000004</v>
          </cell>
          <cell r="R1291">
            <v>4.9725000000000001</v>
          </cell>
          <cell r="S1291">
            <v>2.0700000000000003</v>
          </cell>
          <cell r="T1291">
            <v>4.9400000000000004</v>
          </cell>
          <cell r="U1291">
            <v>4.9725000000000001</v>
          </cell>
          <cell r="V1291">
            <v>2.0700000000000003</v>
          </cell>
        </row>
        <row r="1292">
          <cell r="B1292" t="str">
            <v>0V100BG</v>
          </cell>
          <cell r="C1292" t="str">
            <v>MM63</v>
          </cell>
          <cell r="D1292">
            <v>1</v>
          </cell>
          <cell r="E1292" t="str">
            <v>MANCHON SORTIE POSTE RELEVAGE PVC PRES D63</v>
          </cell>
          <cell r="F1292">
            <v>1.1000000000000001</v>
          </cell>
          <cell r="H1292" t="str">
            <v>MM63</v>
          </cell>
          <cell r="I1292">
            <v>1.1100000000000001</v>
          </cell>
          <cell r="J1292">
            <v>1</v>
          </cell>
          <cell r="K1292">
            <v>1.1100000000000001</v>
          </cell>
          <cell r="L1292">
            <v>1.1060000000000001</v>
          </cell>
          <cell r="M1292">
            <v>1.2170000000000001</v>
          </cell>
          <cell r="N1292">
            <v>1.1100000000000001</v>
          </cell>
          <cell r="O1292">
            <v>1.1060000000000001</v>
          </cell>
          <cell r="P1292">
            <v>1.2170000000000001</v>
          </cell>
          <cell r="Q1292">
            <v>1.27</v>
          </cell>
          <cell r="R1292">
            <v>1.3825000000000001</v>
          </cell>
          <cell r="S1292">
            <v>1.5212500000000002</v>
          </cell>
          <cell r="T1292">
            <v>1.27</v>
          </cell>
          <cell r="U1292">
            <v>1.3825000000000001</v>
          </cell>
          <cell r="V1292">
            <v>1.5212500000000002</v>
          </cell>
        </row>
        <row r="1293">
          <cell r="B1293" t="str">
            <v>0V100BG</v>
          </cell>
          <cell r="C1293" t="str">
            <v>MOAT</v>
          </cell>
          <cell r="D1293">
            <v>0.89</v>
          </cell>
          <cell r="E1293" t="str">
            <v>MAIN D'OEUVRE ATELIER</v>
          </cell>
          <cell r="F1293">
            <v>75</v>
          </cell>
          <cell r="H1293" t="str">
            <v>MOAT</v>
          </cell>
          <cell r="I1293">
            <v>50</v>
          </cell>
          <cell r="J1293">
            <v>1</v>
          </cell>
          <cell r="K1293">
            <v>50</v>
          </cell>
          <cell r="L1293">
            <v>50</v>
          </cell>
          <cell r="M1293">
            <v>50</v>
          </cell>
          <cell r="N1293">
            <v>44.5</v>
          </cell>
          <cell r="O1293">
            <v>44.5</v>
          </cell>
          <cell r="P1293">
            <v>44.5</v>
          </cell>
          <cell r="Q1293">
            <v>75</v>
          </cell>
          <cell r="R1293">
            <v>75</v>
          </cell>
          <cell r="S1293">
            <v>75</v>
          </cell>
          <cell r="T1293">
            <v>66.75</v>
          </cell>
          <cell r="U1293">
            <v>66.75</v>
          </cell>
          <cell r="V1293">
            <v>66.75</v>
          </cell>
        </row>
        <row r="1294">
          <cell r="B1294" t="str">
            <v>0V100BG</v>
          </cell>
          <cell r="C1294" t="str">
            <v>MPA</v>
          </cell>
          <cell r="D1294">
            <v>1</v>
          </cell>
          <cell r="E1294" t="str">
            <v>PIED D'ASSISE POUR BARRES DE GUIDAGE D63</v>
          </cell>
          <cell r="F1294">
            <v>83.19</v>
          </cell>
          <cell r="H1294" t="str">
            <v>MPA</v>
          </cell>
          <cell r="I1294">
            <v>63.5</v>
          </cell>
          <cell r="J1294">
            <v>1</v>
          </cell>
          <cell r="K1294">
            <v>63.5</v>
          </cell>
          <cell r="L1294">
            <v>63.5</v>
          </cell>
          <cell r="M1294">
            <v>71</v>
          </cell>
          <cell r="N1294">
            <v>63.5</v>
          </cell>
          <cell r="O1294">
            <v>63.5</v>
          </cell>
          <cell r="P1294">
            <v>71</v>
          </cell>
          <cell r="Q1294">
            <v>83.19</v>
          </cell>
          <cell r="R1294">
            <v>84.454999999999998</v>
          </cell>
          <cell r="S1294">
            <v>94.43</v>
          </cell>
          <cell r="T1294">
            <v>83.19</v>
          </cell>
          <cell r="U1294">
            <v>84.454999999999998</v>
          </cell>
          <cell r="V1294">
            <v>94.43</v>
          </cell>
        </row>
        <row r="1295">
          <cell r="B1295" t="str">
            <v>0V100BG</v>
          </cell>
          <cell r="C1295" t="str">
            <v>MTOLE1</v>
          </cell>
          <cell r="D1295">
            <v>1</v>
          </cell>
          <cell r="E1295" t="str">
            <v xml:space="preserve">SUPPORT BAS INOX </v>
          </cell>
          <cell r="F1295">
            <v>21.71</v>
          </cell>
          <cell r="H1295" t="str">
            <v>MTOLE1</v>
          </cell>
          <cell r="I1295">
            <v>17.73</v>
          </cell>
          <cell r="J1295">
            <v>1</v>
          </cell>
          <cell r="K1295">
            <v>17.73</v>
          </cell>
          <cell r="L1295">
            <v>17.73</v>
          </cell>
          <cell r="M1295">
            <v>17.73</v>
          </cell>
          <cell r="N1295">
            <v>17.73</v>
          </cell>
          <cell r="O1295">
            <v>17.73</v>
          </cell>
          <cell r="P1295">
            <v>17.73</v>
          </cell>
          <cell r="Q1295">
            <v>21.71</v>
          </cell>
          <cell r="R1295">
            <v>22.162500000000001</v>
          </cell>
          <cell r="S1295">
            <v>22.162500000000001</v>
          </cell>
          <cell r="T1295">
            <v>21.71</v>
          </cell>
          <cell r="U1295">
            <v>22.162500000000001</v>
          </cell>
          <cell r="V1295">
            <v>22.162500000000001</v>
          </cell>
        </row>
        <row r="1296">
          <cell r="B1296" t="str">
            <v>0V100BG</v>
          </cell>
          <cell r="C1296" t="str">
            <v>MTOLE3</v>
          </cell>
          <cell r="D1296">
            <v>1</v>
          </cell>
          <cell r="E1296" t="str">
            <v>SUPPORT HAUT INOX 510MM</v>
          </cell>
          <cell r="F1296">
            <v>19.91</v>
          </cell>
          <cell r="H1296" t="str">
            <v>MTOLE3</v>
          </cell>
          <cell r="I1296">
            <v>12.16</v>
          </cell>
          <cell r="J1296">
            <v>1</v>
          </cell>
          <cell r="K1296">
            <v>12.16</v>
          </cell>
          <cell r="L1296">
            <v>12.16</v>
          </cell>
          <cell r="M1296">
            <v>12.16</v>
          </cell>
          <cell r="N1296">
            <v>12.16</v>
          </cell>
          <cell r="O1296">
            <v>12.16</v>
          </cell>
          <cell r="P1296">
            <v>12.16</v>
          </cell>
          <cell r="Q1296">
            <v>19.91</v>
          </cell>
          <cell r="R1296">
            <v>21.28</v>
          </cell>
          <cell r="S1296">
            <v>21.28</v>
          </cell>
          <cell r="T1296">
            <v>19.91</v>
          </cell>
          <cell r="U1296">
            <v>21.28</v>
          </cell>
          <cell r="V1296">
            <v>21.28</v>
          </cell>
        </row>
        <row r="1297">
          <cell r="B1297" t="str">
            <v>0V100BG</v>
          </cell>
          <cell r="C1297" t="str">
            <v>MTOLE4</v>
          </cell>
          <cell r="D1297">
            <v>1</v>
          </cell>
          <cell r="E1297" t="str">
            <v>TOLE SUPPORT FLOTTEUR ALARME</v>
          </cell>
          <cell r="F1297">
            <v>4.1900000000000004</v>
          </cell>
          <cell r="H1297" t="str">
            <v>MTOLE4</v>
          </cell>
          <cell r="I1297">
            <v>2.99</v>
          </cell>
          <cell r="J1297">
            <v>1</v>
          </cell>
          <cell r="K1297">
            <v>2.99</v>
          </cell>
          <cell r="L1297">
            <v>2.99</v>
          </cell>
          <cell r="M1297">
            <v>2.99</v>
          </cell>
          <cell r="N1297">
            <v>2.99</v>
          </cell>
          <cell r="O1297">
            <v>2.99</v>
          </cell>
          <cell r="P1297">
            <v>2.99</v>
          </cell>
          <cell r="Q1297">
            <v>4.1900000000000004</v>
          </cell>
          <cell r="R1297">
            <v>4.4850000000000003</v>
          </cell>
          <cell r="S1297">
            <v>4.4850000000000003</v>
          </cell>
          <cell r="T1297">
            <v>4.1900000000000004</v>
          </cell>
          <cell r="U1297">
            <v>4.4850000000000003</v>
          </cell>
          <cell r="V1297">
            <v>4.4850000000000003</v>
          </cell>
        </row>
        <row r="1298">
          <cell r="B1298" t="str">
            <v>0V100BG</v>
          </cell>
          <cell r="C1298" t="str">
            <v>PVC6316</v>
          </cell>
          <cell r="D1298">
            <v>1</v>
          </cell>
          <cell r="E1298" t="str">
            <v>TUBE DE 3M PVC PRESSION 63X4.7 PN16</v>
          </cell>
          <cell r="F1298">
            <v>12.91</v>
          </cell>
          <cell r="H1298" t="str">
            <v>PVC6316</v>
          </cell>
          <cell r="I1298">
            <v>4.7300000000000004</v>
          </cell>
          <cell r="J1298">
            <v>0.33</v>
          </cell>
          <cell r="K1298">
            <v>14.333333333333334</v>
          </cell>
          <cell r="L1298">
            <v>4.7320000000000002</v>
          </cell>
          <cell r="M1298">
            <v>4.7779999999999996</v>
          </cell>
          <cell r="N1298">
            <v>14.333333333333334</v>
          </cell>
          <cell r="O1298">
            <v>4.7320000000000002</v>
          </cell>
          <cell r="P1298">
            <v>4.7779999999999996</v>
          </cell>
          <cell r="Q1298">
            <v>12.91</v>
          </cell>
          <cell r="R1298">
            <v>6.2935600000000003</v>
          </cell>
          <cell r="S1298">
            <v>6.3547399999999996</v>
          </cell>
          <cell r="T1298">
            <v>12.91</v>
          </cell>
          <cell r="U1298">
            <v>6.2935600000000003</v>
          </cell>
          <cell r="V1298">
            <v>6.3547399999999996</v>
          </cell>
        </row>
        <row r="1299">
          <cell r="B1299" t="str">
            <v>0V100BG</v>
          </cell>
          <cell r="C1299" t="str">
            <v>VAC63</v>
          </cell>
          <cell r="D1299">
            <v>1</v>
          </cell>
          <cell r="E1299" t="str">
            <v>VANNE A BILLE FEM/FEM ORION D63</v>
          </cell>
          <cell r="F1299">
            <v>9.56</v>
          </cell>
          <cell r="H1299" t="str">
            <v>VAC63</v>
          </cell>
          <cell r="I1299">
            <v>8.09</v>
          </cell>
          <cell r="J1299">
            <v>1</v>
          </cell>
          <cell r="K1299">
            <v>8.09</v>
          </cell>
          <cell r="L1299">
            <v>8.0869999999999997</v>
          </cell>
          <cell r="M1299">
            <v>8.0869999999999997</v>
          </cell>
          <cell r="N1299">
            <v>8.09</v>
          </cell>
          <cell r="O1299">
            <v>8.0869999999999997</v>
          </cell>
          <cell r="P1299">
            <v>8.0869999999999997</v>
          </cell>
          <cell r="Q1299">
            <v>9.56</v>
          </cell>
          <cell r="R1299">
            <v>10.108750000000001</v>
          </cell>
          <cell r="S1299">
            <v>10.108750000000001</v>
          </cell>
          <cell r="T1299">
            <v>9.56</v>
          </cell>
          <cell r="U1299">
            <v>10.108750000000001</v>
          </cell>
          <cell r="V1299">
            <v>10.108750000000001</v>
          </cell>
        </row>
        <row r="1300">
          <cell r="B1300" t="str">
            <v>0V100BG</v>
          </cell>
          <cell r="C1300" t="str">
            <v>VDL516048</v>
          </cell>
          <cell r="D1300">
            <v>1</v>
          </cell>
          <cell r="E1300" t="str">
            <v>TRAVERSEE DE PAROI 50/63X2</v>
          </cell>
          <cell r="F1300">
            <v>9.64</v>
          </cell>
          <cell r="H1300" t="str">
            <v>VDL516048</v>
          </cell>
          <cell r="I1300">
            <v>7.94</v>
          </cell>
          <cell r="J1300">
            <v>1</v>
          </cell>
          <cell r="K1300">
            <v>7.94</v>
          </cell>
          <cell r="L1300">
            <v>7.9420000000000002</v>
          </cell>
          <cell r="M1300">
            <v>7.9420000000000002</v>
          </cell>
          <cell r="N1300">
            <v>7.94</v>
          </cell>
          <cell r="O1300">
            <v>7.9420000000000002</v>
          </cell>
          <cell r="P1300">
            <v>7.9420000000000002</v>
          </cell>
          <cell r="Q1300">
            <v>9.64</v>
          </cell>
          <cell r="R1300">
            <v>9.9275000000000002</v>
          </cell>
          <cell r="S1300">
            <v>9.9275000000000002</v>
          </cell>
          <cell r="T1300">
            <v>9.64</v>
          </cell>
          <cell r="U1300">
            <v>9.9275000000000002</v>
          </cell>
          <cell r="V1300">
            <v>9.9275000000000002</v>
          </cell>
        </row>
        <row r="1301">
          <cell r="B1301" t="str">
            <v>0V100BG</v>
          </cell>
          <cell r="C1301">
            <v>8412802518</v>
          </cell>
          <cell r="D1301">
            <v>6</v>
          </cell>
          <cell r="E1301" t="str">
            <v>VIS METAUX  A2 TH M8X25</v>
          </cell>
          <cell r="F1301">
            <v>7.0000000000000007E-2</v>
          </cell>
          <cell r="H1301">
            <v>8412802518</v>
          </cell>
          <cell r="I1301">
            <v>7.08</v>
          </cell>
          <cell r="J1301">
            <v>100</v>
          </cell>
          <cell r="K1301">
            <v>7.0800000000000002E-2</v>
          </cell>
          <cell r="L1301">
            <v>7.0800000000000002E-2</v>
          </cell>
          <cell r="M1301">
            <v>7.0800000000000002E-2</v>
          </cell>
          <cell r="N1301">
            <v>0.42480000000000001</v>
          </cell>
          <cell r="O1301">
            <v>0.42480000000000001</v>
          </cell>
          <cell r="P1301">
            <v>0.42480000000000001</v>
          </cell>
          <cell r="Q1301">
            <v>7.0000000000000007E-2</v>
          </cell>
          <cell r="R1301">
            <v>8.8499999999999995E-2</v>
          </cell>
          <cell r="S1301">
            <v>8.8499999999999995E-2</v>
          </cell>
          <cell r="T1301">
            <v>0.42000000000000004</v>
          </cell>
          <cell r="U1301">
            <v>0.53099999999999992</v>
          </cell>
          <cell r="V1301">
            <v>0.53099999999999992</v>
          </cell>
        </row>
        <row r="1302">
          <cell r="B1302" t="str">
            <v>0V100BG</v>
          </cell>
          <cell r="C1302" t="str">
            <v>ECRBM8</v>
          </cell>
          <cell r="D1302">
            <v>2</v>
          </cell>
          <cell r="E1302" t="str">
            <v>ECROU BORGNE M8 INOX A4</v>
          </cell>
          <cell r="F1302">
            <v>0.27400000000000002</v>
          </cell>
          <cell r="H1302" t="str">
            <v>ECRBM8</v>
          </cell>
          <cell r="I1302">
            <v>0.09</v>
          </cell>
          <cell r="J1302">
            <v>1</v>
          </cell>
          <cell r="K1302">
            <v>0.09</v>
          </cell>
          <cell r="L1302">
            <v>8.6599999999999996E-2</v>
          </cell>
          <cell r="M1302">
            <v>8.6599999999999996E-2</v>
          </cell>
          <cell r="N1302">
            <v>0.18</v>
          </cell>
          <cell r="O1302">
            <v>0.17319999999999999</v>
          </cell>
          <cell r="P1302">
            <v>0.17319999999999999</v>
          </cell>
          <cell r="Q1302">
            <v>0.27400000000000002</v>
          </cell>
          <cell r="R1302">
            <v>0.12989999999999999</v>
          </cell>
          <cell r="S1302">
            <v>0.12989999999999999</v>
          </cell>
          <cell r="T1302">
            <v>0.54800000000000004</v>
          </cell>
          <cell r="U1302">
            <v>0.25979999999999998</v>
          </cell>
          <cell r="V1302">
            <v>0.25979999999999998</v>
          </cell>
        </row>
        <row r="1303">
          <cell r="B1303" t="str">
            <v>0V100BG</v>
          </cell>
          <cell r="C1303">
            <v>8534000818</v>
          </cell>
          <cell r="D1303">
            <v>8</v>
          </cell>
          <cell r="E1303" t="str">
            <v>RONDELLE PLATE M8X22X1.5 L A2</v>
          </cell>
          <cell r="F1303">
            <v>0.05</v>
          </cell>
          <cell r="H1303">
            <v>8534000818</v>
          </cell>
          <cell r="I1303">
            <v>2.9000000000000001E-2</v>
          </cell>
          <cell r="J1303">
            <v>1</v>
          </cell>
          <cell r="K1303">
            <v>2.9000000000000001E-2</v>
          </cell>
          <cell r="L1303">
            <v>2.9399999999999999E-2</v>
          </cell>
          <cell r="M1303">
            <v>2.9399999999999999E-2</v>
          </cell>
          <cell r="N1303">
            <v>0.23200000000000001</v>
          </cell>
          <cell r="O1303">
            <v>0.23519999999999999</v>
          </cell>
          <cell r="P1303">
            <v>0.23519999999999999</v>
          </cell>
          <cell r="Q1303">
            <v>0.05</v>
          </cell>
          <cell r="R1303">
            <v>5.1449999999999996E-2</v>
          </cell>
          <cell r="S1303">
            <v>5.1449999999999996E-2</v>
          </cell>
          <cell r="T1303">
            <v>0.4</v>
          </cell>
          <cell r="U1303">
            <v>0.41159999999999997</v>
          </cell>
          <cell r="V1303">
            <v>0.41159999999999997</v>
          </cell>
        </row>
        <row r="1304">
          <cell r="B1304" t="str">
            <v>0V100BG</v>
          </cell>
          <cell r="C1304" t="str">
            <v>MPLATINE</v>
          </cell>
          <cell r="D1304">
            <v>1</v>
          </cell>
          <cell r="E1304" t="str">
            <v>PLATINES INOX POUR BG</v>
          </cell>
          <cell r="F1304">
            <v>6.1349999999999998</v>
          </cell>
          <cell r="H1304" t="str">
            <v>MPLATINE</v>
          </cell>
          <cell r="I1304">
            <v>4.09</v>
          </cell>
          <cell r="J1304">
            <v>1</v>
          </cell>
          <cell r="K1304">
            <v>4.09</v>
          </cell>
          <cell r="L1304">
            <v>4.09</v>
          </cell>
          <cell r="M1304">
            <v>4.09</v>
          </cell>
          <cell r="N1304">
            <v>4.09</v>
          </cell>
          <cell r="O1304">
            <v>4.09</v>
          </cell>
          <cell r="P1304">
            <v>4.09</v>
          </cell>
          <cell r="Q1304">
            <v>6.1349999999999998</v>
          </cell>
          <cell r="R1304">
            <v>6.1349999999999998</v>
          </cell>
          <cell r="S1304">
            <v>6.1349999999999998</v>
          </cell>
          <cell r="T1304">
            <v>6.1349999999999998</v>
          </cell>
          <cell r="U1304">
            <v>6.1349999999999998</v>
          </cell>
          <cell r="V1304">
            <v>6.1349999999999998</v>
          </cell>
        </row>
        <row r="1305">
          <cell r="B1305" t="str">
            <v>0V100BG</v>
          </cell>
          <cell r="C1305" t="str">
            <v>RONDN24</v>
          </cell>
          <cell r="D1305">
            <v>2</v>
          </cell>
          <cell r="E1305" t="str">
            <v>RONDELLE PLATE NYLON 8X24X2 L</v>
          </cell>
          <cell r="F1305">
            <v>0.1</v>
          </cell>
          <cell r="H1305" t="str">
            <v>RONDN24</v>
          </cell>
          <cell r="I1305">
            <v>0.05</v>
          </cell>
          <cell r="J1305">
            <v>1</v>
          </cell>
          <cell r="K1305">
            <v>0.05</v>
          </cell>
          <cell r="L1305">
            <v>5.0999999999999997E-2</v>
          </cell>
          <cell r="M1305">
            <v>5.0999999999999997E-2</v>
          </cell>
          <cell r="N1305">
            <v>0.1</v>
          </cell>
          <cell r="O1305">
            <v>0.10199999999999999</v>
          </cell>
          <cell r="P1305">
            <v>0.10199999999999999</v>
          </cell>
          <cell r="Q1305">
            <v>0.2</v>
          </cell>
          <cell r="R1305">
            <v>0.10199999999999999</v>
          </cell>
          <cell r="S1305">
            <v>0.10199999999999999</v>
          </cell>
          <cell r="T1305">
            <v>0.4</v>
          </cell>
          <cell r="U1305">
            <v>0.20399999999999999</v>
          </cell>
          <cell r="V1305">
            <v>0.20399999999999999</v>
          </cell>
        </row>
        <row r="1306">
          <cell r="B1306" t="str">
            <v>0V100BG</v>
          </cell>
          <cell r="C1306">
            <v>101007</v>
          </cell>
          <cell r="D1306">
            <v>1</v>
          </cell>
          <cell r="E1306" t="str">
            <v xml:space="preserve">CROCHET INOX </v>
          </cell>
          <cell r="F1306">
            <v>2.2400000000000002</v>
          </cell>
          <cell r="H1306">
            <v>101007</v>
          </cell>
          <cell r="I1306">
            <v>1.5</v>
          </cell>
          <cell r="J1306">
            <v>1</v>
          </cell>
          <cell r="K1306">
            <v>1.5</v>
          </cell>
          <cell r="L1306">
            <v>1.5</v>
          </cell>
          <cell r="M1306">
            <v>1.5</v>
          </cell>
          <cell r="N1306">
            <v>1.5</v>
          </cell>
          <cell r="O1306">
            <v>1.5</v>
          </cell>
          <cell r="P1306">
            <v>1.5</v>
          </cell>
          <cell r="Q1306">
            <v>2.2400000000000002</v>
          </cell>
          <cell r="R1306">
            <v>2.25</v>
          </cell>
          <cell r="S1306">
            <v>2.25</v>
          </cell>
          <cell r="T1306">
            <v>2.2400000000000002</v>
          </cell>
          <cell r="U1306">
            <v>2.25</v>
          </cell>
          <cell r="V1306">
            <v>2.25</v>
          </cell>
        </row>
        <row r="1307">
          <cell r="B1307" t="str">
            <v>0V100BG</v>
          </cell>
          <cell r="C1307" t="str">
            <v>MCOFPRO</v>
          </cell>
          <cell r="D1307">
            <v>1</v>
          </cell>
          <cell r="E1307" t="str">
            <v>COFFRET ALARME ET PROTECTION RELEVAGE</v>
          </cell>
          <cell r="F1307">
            <v>139.16999999999999</v>
          </cell>
          <cell r="H1307" t="str">
            <v>MCOFPRO</v>
          </cell>
          <cell r="I1307">
            <v>88.935500000000005</v>
          </cell>
          <cell r="J1307">
            <v>1</v>
          </cell>
          <cell r="K1307">
            <v>88.935500000000005</v>
          </cell>
          <cell r="L1307">
            <v>88.936256</v>
          </cell>
          <cell r="M1307">
            <v>90.786255999999995</v>
          </cell>
          <cell r="N1307">
            <v>88.935500000000005</v>
          </cell>
          <cell r="O1307">
            <v>88.936256</v>
          </cell>
          <cell r="P1307">
            <v>90.786255999999995</v>
          </cell>
          <cell r="Q1307">
            <v>160.19999999999999</v>
          </cell>
          <cell r="R1307">
            <v>144.33635149999998</v>
          </cell>
          <cell r="S1307">
            <v>147.29635150000001</v>
          </cell>
          <cell r="T1307">
            <v>160.19999999999999</v>
          </cell>
          <cell r="U1307">
            <v>144.33635149999998</v>
          </cell>
          <cell r="V1307">
            <v>147.29635150000001</v>
          </cell>
        </row>
        <row r="1308">
          <cell r="B1308" t="str">
            <v>0V100BG</v>
          </cell>
          <cell r="C1308" t="str">
            <v>316L/4404</v>
          </cell>
          <cell r="D1308">
            <v>0.75</v>
          </cell>
          <cell r="E1308" t="str">
            <v>CHAINE INOX DIAM 4 32/8 (LE ML)</v>
          </cell>
          <cell r="F1308">
            <v>4.3499999999999996</v>
          </cell>
          <cell r="H1308" t="str">
            <v>316L/4404</v>
          </cell>
          <cell r="I1308">
            <v>2.9</v>
          </cell>
          <cell r="J1308">
            <v>1</v>
          </cell>
          <cell r="K1308">
            <v>2.9</v>
          </cell>
          <cell r="L1308">
            <v>2.9</v>
          </cell>
          <cell r="M1308">
            <v>2.9</v>
          </cell>
          <cell r="N1308">
            <v>2.1749999999999998</v>
          </cell>
          <cell r="O1308">
            <v>2.1749999999999998</v>
          </cell>
          <cell r="P1308">
            <v>2.1749999999999998</v>
          </cell>
          <cell r="Q1308">
            <v>4.3499999999999996</v>
          </cell>
          <cell r="R1308">
            <v>4.3499999999999996</v>
          </cell>
          <cell r="S1308">
            <v>4.3499999999999996</v>
          </cell>
          <cell r="T1308">
            <v>3.2624999999999997</v>
          </cell>
          <cell r="U1308">
            <v>3.2624999999999997</v>
          </cell>
          <cell r="V1308">
            <v>3.2624999999999997</v>
          </cell>
        </row>
        <row r="1309">
          <cell r="B1309" t="str">
            <v>0V100BG</v>
          </cell>
          <cell r="C1309" t="str">
            <v>GPR</v>
          </cell>
          <cell r="D1309">
            <v>1</v>
          </cell>
          <cell r="E1309" t="str">
            <v>GUIDE POSTES DE RELEVAGE</v>
          </cell>
          <cell r="F1309">
            <v>0.4</v>
          </cell>
          <cell r="H1309" t="str">
            <v>GPR</v>
          </cell>
          <cell r="I1309">
            <v>0.2</v>
          </cell>
          <cell r="J1309">
            <v>1</v>
          </cell>
          <cell r="K1309">
            <v>0.2</v>
          </cell>
          <cell r="L1309">
            <v>0.2</v>
          </cell>
          <cell r="M1309">
            <v>0.2</v>
          </cell>
          <cell r="N1309">
            <v>0.2</v>
          </cell>
          <cell r="O1309">
            <v>0.2</v>
          </cell>
          <cell r="P1309">
            <v>0.2</v>
          </cell>
          <cell r="Q1309">
            <v>0.4</v>
          </cell>
          <cell r="R1309">
            <v>0</v>
          </cell>
          <cell r="S1309">
            <v>0.4</v>
          </cell>
          <cell r="T1309">
            <v>0.4</v>
          </cell>
          <cell r="U1309">
            <v>0</v>
          </cell>
          <cell r="V1309">
            <v>0.4</v>
          </cell>
        </row>
        <row r="1310">
          <cell r="B1310" t="str">
            <v>0V100BG</v>
          </cell>
          <cell r="C1310">
            <v>9600000618</v>
          </cell>
          <cell r="D1310">
            <v>1</v>
          </cell>
          <cell r="E1310" t="str">
            <v>MANILLE INOX</v>
          </cell>
          <cell r="F1310">
            <v>1.57</v>
          </cell>
          <cell r="H1310">
            <v>9600000618</v>
          </cell>
          <cell r="I1310">
            <v>0.8</v>
          </cell>
          <cell r="J1310">
            <v>1</v>
          </cell>
          <cell r="K1310">
            <v>0.8</v>
          </cell>
          <cell r="L1310">
            <v>0.80289999999999995</v>
          </cell>
          <cell r="M1310">
            <v>0.80289999999999995</v>
          </cell>
          <cell r="N1310">
            <v>0.8</v>
          </cell>
          <cell r="O1310">
            <v>0.80289999999999995</v>
          </cell>
          <cell r="P1310">
            <v>0.80289999999999995</v>
          </cell>
          <cell r="Q1310">
            <v>1.57</v>
          </cell>
          <cell r="R1310">
            <v>1.6057999999999999</v>
          </cell>
          <cell r="S1310">
            <v>1.6057999999999999</v>
          </cell>
          <cell r="T1310">
            <v>1.57</v>
          </cell>
          <cell r="U1310">
            <v>1.6057999999999999</v>
          </cell>
          <cell r="V1310">
            <v>1.6057999999999999</v>
          </cell>
        </row>
        <row r="1311">
          <cell r="B1311" t="str">
            <v>0V100BG</v>
          </cell>
          <cell r="C1311" t="str">
            <v>CC6M</v>
          </cell>
          <cell r="D1311">
            <v>1</v>
          </cell>
          <cell r="E1311" t="str">
            <v>CHAPEAU D63 AVEC MOUSTIQUAIRE</v>
          </cell>
          <cell r="F1311">
            <v>17.510000000000002</v>
          </cell>
          <cell r="H1311" t="str">
            <v>CC6M</v>
          </cell>
          <cell r="I1311">
            <v>11.67</v>
          </cell>
          <cell r="J1311">
            <v>1</v>
          </cell>
          <cell r="K1311">
            <v>11.67</v>
          </cell>
          <cell r="L1311">
            <v>11.67</v>
          </cell>
          <cell r="M1311">
            <v>11.67</v>
          </cell>
          <cell r="N1311">
            <v>11.67</v>
          </cell>
          <cell r="O1311">
            <v>11.67</v>
          </cell>
          <cell r="P1311">
            <v>11.67</v>
          </cell>
          <cell r="Q1311">
            <v>17.510000000000002</v>
          </cell>
          <cell r="R1311">
            <v>17.504999999999999</v>
          </cell>
          <cell r="S1311">
            <v>17.504999999999999</v>
          </cell>
          <cell r="T1311">
            <v>17.510000000000002</v>
          </cell>
          <cell r="U1311">
            <v>17.504999999999999</v>
          </cell>
          <cell r="V1311">
            <v>17.504999999999999</v>
          </cell>
        </row>
        <row r="1312">
          <cell r="B1312" t="str">
            <v>0V100BG</v>
          </cell>
          <cell r="C1312" t="str">
            <v>ENFC30MF100</v>
          </cell>
          <cell r="D1312">
            <v>1</v>
          </cell>
          <cell r="E1312" t="str">
            <v>COUDE 30 MF PVC EVAC D100</v>
          </cell>
          <cell r="F1312">
            <v>2.31</v>
          </cell>
          <cell r="H1312" t="str">
            <v>ENFC30MF100</v>
          </cell>
          <cell r="I1312">
            <v>1.72</v>
          </cell>
          <cell r="J1312">
            <v>1</v>
          </cell>
          <cell r="K1312">
            <v>1.72</v>
          </cell>
          <cell r="L1312">
            <v>1.7150000000000001</v>
          </cell>
          <cell r="M1312">
            <v>1.635</v>
          </cell>
          <cell r="N1312">
            <v>1.72</v>
          </cell>
          <cell r="O1312">
            <v>1.7150000000000001</v>
          </cell>
          <cell r="P1312">
            <v>1.635</v>
          </cell>
          <cell r="Q1312">
            <v>2.31</v>
          </cell>
          <cell r="R1312">
            <v>2.5725000000000002</v>
          </cell>
          <cell r="S1312">
            <v>2.4525000000000001</v>
          </cell>
          <cell r="T1312">
            <v>2.31</v>
          </cell>
          <cell r="U1312">
            <v>2.5725000000000002</v>
          </cell>
          <cell r="V1312">
            <v>2.4525000000000001</v>
          </cell>
        </row>
        <row r="1313">
          <cell r="B1313" t="str">
            <v>0V100BG</v>
          </cell>
          <cell r="C1313">
            <v>8434000818</v>
          </cell>
          <cell r="D1313">
            <v>8</v>
          </cell>
          <cell r="E1313" t="str">
            <v>ECROU FREIN A2 M8 WAX</v>
          </cell>
          <cell r="F1313">
            <v>0.04</v>
          </cell>
          <cell r="H1313">
            <v>8434000818</v>
          </cell>
          <cell r="I1313">
            <v>8.34</v>
          </cell>
          <cell r="J1313">
            <v>200</v>
          </cell>
          <cell r="K1313">
            <v>4.1700000000000001E-2</v>
          </cell>
          <cell r="L1313">
            <v>4.1700000000000001E-2</v>
          </cell>
          <cell r="M1313">
            <v>4.1700000000000001E-2</v>
          </cell>
          <cell r="N1313">
            <v>0.33360000000000001</v>
          </cell>
          <cell r="O1313">
            <v>0.33360000000000001</v>
          </cell>
          <cell r="P1313">
            <v>0.33360000000000001</v>
          </cell>
          <cell r="Q1313">
            <v>0.04</v>
          </cell>
          <cell r="R1313">
            <v>5.2125000000000005E-2</v>
          </cell>
          <cell r="S1313">
            <v>5.2125000000000005E-2</v>
          </cell>
          <cell r="T1313">
            <v>0.32</v>
          </cell>
          <cell r="U1313">
            <v>0.41700000000000004</v>
          </cell>
          <cell r="V1313">
            <v>0.41700000000000004</v>
          </cell>
        </row>
        <row r="1314">
          <cell r="B1314" t="str">
            <v>0V100BG</v>
          </cell>
          <cell r="C1314">
            <v>8434000618</v>
          </cell>
          <cell r="D1314">
            <v>1</v>
          </cell>
          <cell r="E1314" t="str">
            <v>ECROU FREIN A2 M6 WAX</v>
          </cell>
          <cell r="F1314">
            <v>0.02</v>
          </cell>
          <cell r="H1314">
            <v>8434000618</v>
          </cell>
          <cell r="I1314">
            <v>8.3000000000000007</v>
          </cell>
          <cell r="J1314">
            <v>500</v>
          </cell>
          <cell r="K1314">
            <v>1.66E-2</v>
          </cell>
          <cell r="L1314">
            <v>1.66E-2</v>
          </cell>
          <cell r="M1314">
            <v>1.66E-2</v>
          </cell>
          <cell r="N1314">
            <v>1.66E-2</v>
          </cell>
          <cell r="O1314">
            <v>1.66E-2</v>
          </cell>
          <cell r="P1314">
            <v>1.66E-2</v>
          </cell>
          <cell r="Q1314">
            <v>0.02</v>
          </cell>
          <cell r="R1314">
            <v>2.0750000000000001E-2</v>
          </cell>
          <cell r="S1314">
            <v>2.0750000000000001E-2</v>
          </cell>
          <cell r="T1314">
            <v>0.02</v>
          </cell>
          <cell r="U1314">
            <v>2.0750000000000001E-2</v>
          </cell>
          <cell r="V1314">
            <v>2.0750000000000001E-2</v>
          </cell>
        </row>
        <row r="1315">
          <cell r="B1315" t="str">
            <v>0V100BG</v>
          </cell>
          <cell r="C1315" t="str">
            <v>RONDETD6</v>
          </cell>
          <cell r="D1315">
            <v>1</v>
          </cell>
          <cell r="E1315" t="str">
            <v>RONDELLE EPDM INOX 5.5/6.3*25</v>
          </cell>
          <cell r="F1315">
            <v>1.9E-2</v>
          </cell>
          <cell r="H1315" t="str">
            <v>RONDETD6</v>
          </cell>
          <cell r="I1315">
            <v>0.13</v>
          </cell>
          <cell r="J1315">
            <v>1</v>
          </cell>
          <cell r="K1315">
            <v>0.13</v>
          </cell>
          <cell r="L1315">
            <v>0.12720000000000001</v>
          </cell>
          <cell r="M1315">
            <v>0.12720000000000001</v>
          </cell>
          <cell r="N1315">
            <v>0.13</v>
          </cell>
          <cell r="O1315">
            <v>0.12720000000000001</v>
          </cell>
          <cell r="P1315">
            <v>0.12720000000000001</v>
          </cell>
          <cell r="Q1315">
            <v>1.9E-2</v>
          </cell>
          <cell r="R1315">
            <v>0.19080000000000003</v>
          </cell>
          <cell r="S1315">
            <v>0.19080000000000003</v>
          </cell>
          <cell r="T1315">
            <v>1.9E-2</v>
          </cell>
          <cell r="U1315">
            <v>0.19080000000000003</v>
          </cell>
          <cell r="V1315">
            <v>0.19080000000000003</v>
          </cell>
        </row>
        <row r="1316">
          <cell r="B1316" t="str">
            <v>0V100BG</v>
          </cell>
          <cell r="C1316">
            <v>8535000618</v>
          </cell>
          <cell r="D1316">
            <v>1</v>
          </cell>
          <cell r="E1316" t="str">
            <v>RONDELLE PLATE M6X24X1.2 LL A2</v>
          </cell>
          <cell r="F1316">
            <v>0.05</v>
          </cell>
          <cell r="H1316">
            <v>8535000618</v>
          </cell>
          <cell r="I1316">
            <v>3.0000000000000001E-3</v>
          </cell>
          <cell r="J1316">
            <v>1</v>
          </cell>
          <cell r="K1316">
            <v>3.0000000000000001E-3</v>
          </cell>
          <cell r="L1316">
            <v>3.04E-2</v>
          </cell>
          <cell r="M1316">
            <v>3.04E-2</v>
          </cell>
          <cell r="N1316">
            <v>3.0000000000000001E-3</v>
          </cell>
          <cell r="O1316">
            <v>3.04E-2</v>
          </cell>
          <cell r="P1316">
            <v>3.04E-2</v>
          </cell>
          <cell r="Q1316">
            <v>0.05</v>
          </cell>
          <cell r="R1316">
            <v>5.3199999999999997E-2</v>
          </cell>
          <cell r="S1316">
            <v>5.3199999999999997E-2</v>
          </cell>
          <cell r="T1316">
            <v>0.05</v>
          </cell>
          <cell r="U1316">
            <v>5.3199999999999997E-2</v>
          </cell>
          <cell r="V1316">
            <v>5.3199999999999997E-2</v>
          </cell>
        </row>
        <row r="1317">
          <cell r="B1317" t="str">
            <v>0V100BG</v>
          </cell>
          <cell r="C1317" t="str">
            <v>BOUL8x70</v>
          </cell>
          <cell r="D1317">
            <v>2</v>
          </cell>
          <cell r="E1317" t="str">
            <v>CORPS BOULON FIL. PARTIEL TH M8X70 INOX  A4</v>
          </cell>
          <cell r="F1317">
            <v>0.128</v>
          </cell>
          <cell r="H1317" t="str">
            <v>BOUL8x70</v>
          </cell>
          <cell r="I1317">
            <v>0.21</v>
          </cell>
          <cell r="J1317">
            <v>1</v>
          </cell>
          <cell r="K1317">
            <v>0.21</v>
          </cell>
          <cell r="L1317">
            <v>0.2054</v>
          </cell>
          <cell r="M1317">
            <v>0.2054</v>
          </cell>
          <cell r="N1317">
            <v>0.42</v>
          </cell>
          <cell r="O1317">
            <v>0.4108</v>
          </cell>
          <cell r="P1317">
            <v>0.4108</v>
          </cell>
          <cell r="Q1317">
            <v>0.128</v>
          </cell>
          <cell r="R1317">
            <v>0</v>
          </cell>
          <cell r="S1317">
            <v>0</v>
          </cell>
          <cell r="T1317">
            <v>0.25600000000000001</v>
          </cell>
          <cell r="U1317">
            <v>0</v>
          </cell>
          <cell r="V1317">
            <v>0</v>
          </cell>
        </row>
        <row r="1318">
          <cell r="B1318" t="str">
            <v>SPR1200V100BG</v>
          </cell>
          <cell r="N1318">
            <v>812.63383333333365</v>
          </cell>
          <cell r="O1318">
            <v>804.30079599999988</v>
          </cell>
          <cell r="P1318">
            <v>811.78559599999994</v>
          </cell>
          <cell r="T1318">
            <v>1187.5245</v>
          </cell>
          <cell r="U1318">
            <v>1202.2319715000003</v>
          </cell>
          <cell r="V1318">
            <v>1210.9747315</v>
          </cell>
        </row>
        <row r="1319">
          <cell r="B1319" t="str">
            <v>0V150</v>
          </cell>
          <cell r="C1319">
            <v>101006</v>
          </cell>
          <cell r="D1319">
            <v>1</v>
          </cell>
          <cell r="E1319" t="str">
            <v>PRESSE ETOUPE PG13.5 F7MM AVEC CE</v>
          </cell>
          <cell r="F1319">
            <v>0.68</v>
          </cell>
          <cell r="H1319">
            <v>101006</v>
          </cell>
          <cell r="I1319">
            <v>0.23</v>
          </cell>
          <cell r="J1319">
            <v>1</v>
          </cell>
          <cell r="K1319">
            <v>0.23</v>
          </cell>
          <cell r="L1319">
            <v>0.22953999999999999</v>
          </cell>
          <cell r="M1319">
            <v>0.22953999999999999</v>
          </cell>
          <cell r="N1319">
            <v>0.23</v>
          </cell>
          <cell r="O1319">
            <v>0.22953999999999999</v>
          </cell>
          <cell r="P1319">
            <v>0.22953999999999999</v>
          </cell>
          <cell r="Q1319">
            <v>0.68</v>
          </cell>
          <cell r="R1319">
            <v>0.68862000000000001</v>
          </cell>
          <cell r="S1319">
            <v>0.68862000000000001</v>
          </cell>
          <cell r="T1319">
            <v>0.68</v>
          </cell>
          <cell r="U1319">
            <v>0.68862000000000001</v>
          </cell>
          <cell r="V1319">
            <v>0.68862000000000001</v>
          </cell>
        </row>
        <row r="1320">
          <cell r="B1320" t="str">
            <v>0V150</v>
          </cell>
          <cell r="C1320" t="str">
            <v>FLPG13</v>
          </cell>
          <cell r="D1320">
            <v>2</v>
          </cell>
          <cell r="E1320" t="str">
            <v>PRESSE ETOUPE PG13 FILETAGE LONG</v>
          </cell>
          <cell r="F1320">
            <v>0.90200000000000002</v>
          </cell>
          <cell r="H1320" t="str">
            <v>FLPG13</v>
          </cell>
          <cell r="I1320">
            <v>0.6</v>
          </cell>
          <cell r="J1320">
            <v>1</v>
          </cell>
          <cell r="K1320">
            <v>0.6</v>
          </cell>
          <cell r="L1320">
            <v>0.60099999999999998</v>
          </cell>
          <cell r="M1320">
            <v>0.60099999999999998</v>
          </cell>
          <cell r="N1320">
            <v>1.2</v>
          </cell>
          <cell r="O1320">
            <v>1.202</v>
          </cell>
          <cell r="P1320">
            <v>1.202</v>
          </cell>
          <cell r="Q1320">
            <v>0.90200000000000002</v>
          </cell>
          <cell r="R1320">
            <v>0.90149999999999997</v>
          </cell>
          <cell r="S1320">
            <v>0.90149999999999997</v>
          </cell>
          <cell r="T1320">
            <v>1.804</v>
          </cell>
          <cell r="U1320">
            <v>1.8029999999999999</v>
          </cell>
          <cell r="V1320">
            <v>1.8029999999999999</v>
          </cell>
        </row>
        <row r="1321">
          <cell r="B1321" t="str">
            <v>0V150</v>
          </cell>
          <cell r="C1321" t="str">
            <v>ECROUPG13</v>
          </cell>
          <cell r="D1321">
            <v>2</v>
          </cell>
          <cell r="E1321" t="str">
            <v>ECROU PE POUR PRESSE ETOUPE PG13</v>
          </cell>
          <cell r="F1321">
            <v>0.08</v>
          </cell>
          <cell r="H1321" t="str">
            <v>ECROUPG13</v>
          </cell>
          <cell r="I1321">
            <v>7.0000000000000007E-2</v>
          </cell>
          <cell r="J1321">
            <v>1</v>
          </cell>
          <cell r="K1321">
            <v>7.0000000000000007E-2</v>
          </cell>
          <cell r="L1321">
            <v>7.1999999999999995E-2</v>
          </cell>
          <cell r="M1321">
            <v>7.1999999999999995E-2</v>
          </cell>
          <cell r="N1321">
            <v>0.14000000000000001</v>
          </cell>
          <cell r="O1321">
            <v>0.14399999999999999</v>
          </cell>
          <cell r="P1321">
            <v>0.14399999999999999</v>
          </cell>
          <cell r="Q1321">
            <v>0.08</v>
          </cell>
          <cell r="R1321">
            <v>0.10799999999999998</v>
          </cell>
          <cell r="S1321">
            <v>0.10799999999999998</v>
          </cell>
          <cell r="T1321">
            <v>0.16</v>
          </cell>
          <cell r="U1321">
            <v>0.21599999999999997</v>
          </cell>
          <cell r="V1321">
            <v>0.21599999999999997</v>
          </cell>
        </row>
        <row r="1322">
          <cell r="B1322" t="str">
            <v>0V150</v>
          </cell>
          <cell r="C1322">
            <v>1510064</v>
          </cell>
          <cell r="D1322">
            <v>1</v>
          </cell>
          <cell r="E1322" t="str">
            <v xml:space="preserve">CLAPET Y D63 </v>
          </cell>
          <cell r="F1322">
            <v>39.22</v>
          </cell>
          <cell r="H1322">
            <v>1510064</v>
          </cell>
          <cell r="I1322">
            <v>24.96</v>
          </cell>
          <cell r="J1322">
            <v>1</v>
          </cell>
          <cell r="K1322">
            <v>24.96</v>
          </cell>
          <cell r="L1322">
            <v>24.954999999999998</v>
          </cell>
          <cell r="M1322">
            <v>24.954999999999998</v>
          </cell>
          <cell r="N1322">
            <v>24.96</v>
          </cell>
          <cell r="O1322">
            <v>24.954999999999998</v>
          </cell>
          <cell r="P1322">
            <v>24.954999999999998</v>
          </cell>
          <cell r="Q1322">
            <v>39.22</v>
          </cell>
          <cell r="R1322">
            <v>37.432499999999997</v>
          </cell>
          <cell r="S1322">
            <v>37.432499999999997</v>
          </cell>
          <cell r="T1322">
            <v>39.22</v>
          </cell>
          <cell r="U1322">
            <v>37.432499999999997</v>
          </cell>
          <cell r="V1322">
            <v>37.432499999999997</v>
          </cell>
        </row>
        <row r="1323">
          <cell r="B1323" t="str">
            <v>0V150</v>
          </cell>
          <cell r="C1323" t="str">
            <v>BIPSTOP</v>
          </cell>
          <cell r="D1323">
            <v>1</v>
          </cell>
          <cell r="E1323" t="str">
            <v>FLOTTEUR JAUNE 20M DE CABLE+LEST</v>
          </cell>
          <cell r="F1323">
            <v>38.61</v>
          </cell>
          <cell r="H1323" t="str">
            <v>BIPSTOP</v>
          </cell>
          <cell r="I1323">
            <v>26.4</v>
          </cell>
          <cell r="J1323">
            <v>1</v>
          </cell>
          <cell r="K1323">
            <v>26.4</v>
          </cell>
          <cell r="L1323">
            <v>26.4</v>
          </cell>
          <cell r="M1323">
            <v>26.4</v>
          </cell>
          <cell r="N1323">
            <v>26.4</v>
          </cell>
          <cell r="O1323">
            <v>26.4</v>
          </cell>
          <cell r="P1323">
            <v>26.4</v>
          </cell>
          <cell r="Q1323">
            <v>38.61</v>
          </cell>
          <cell r="R1323">
            <v>39.599999999999994</v>
          </cell>
          <cell r="S1323">
            <v>39.599999999999994</v>
          </cell>
          <cell r="T1323">
            <v>38.61</v>
          </cell>
          <cell r="U1323">
            <v>39.599999999999994</v>
          </cell>
          <cell r="V1323">
            <v>39.599999999999994</v>
          </cell>
        </row>
        <row r="1324">
          <cell r="B1324" t="str">
            <v>0V150</v>
          </cell>
          <cell r="C1324" t="str">
            <v>C9063</v>
          </cell>
          <cell r="D1324">
            <v>2</v>
          </cell>
          <cell r="E1324" t="str">
            <v>COUDE 90  PVC D63 FEM/FEM</v>
          </cell>
          <cell r="F1324">
            <v>0.96</v>
          </cell>
          <cell r="H1324" t="str">
            <v>C9063</v>
          </cell>
          <cell r="I1324">
            <v>0.77</v>
          </cell>
          <cell r="J1324">
            <v>1</v>
          </cell>
          <cell r="K1324">
            <v>0.77</v>
          </cell>
          <cell r="L1324">
            <v>0.76900000000000002</v>
          </cell>
          <cell r="M1324">
            <v>0.84599999999999997</v>
          </cell>
          <cell r="N1324">
            <v>1.54</v>
          </cell>
          <cell r="O1324">
            <v>1.538</v>
          </cell>
          <cell r="P1324">
            <v>1.6919999999999999</v>
          </cell>
          <cell r="Q1324">
            <v>0.96</v>
          </cell>
          <cell r="R1324">
            <v>0.96125000000000005</v>
          </cell>
          <cell r="S1324">
            <v>1.0574999999999999</v>
          </cell>
          <cell r="T1324">
            <v>1.92</v>
          </cell>
          <cell r="U1324">
            <v>1.9225000000000001</v>
          </cell>
          <cell r="V1324">
            <v>2.1149999999999998</v>
          </cell>
        </row>
        <row r="1325">
          <cell r="B1325" t="str">
            <v>0V150</v>
          </cell>
          <cell r="C1325" t="str">
            <v>C90MF6350</v>
          </cell>
          <cell r="D1325">
            <v>1</v>
          </cell>
          <cell r="E1325" t="str">
            <v>COUDE 90 REDUIT M/F 63X50</v>
          </cell>
          <cell r="F1325">
            <v>3.76</v>
          </cell>
          <cell r="H1325" t="str">
            <v>C90MF6350</v>
          </cell>
          <cell r="I1325">
            <v>2.13</v>
          </cell>
          <cell r="J1325">
            <v>1</v>
          </cell>
          <cell r="K1325">
            <v>2.13</v>
          </cell>
          <cell r="L1325">
            <v>2.13</v>
          </cell>
          <cell r="M1325">
            <v>2.5049999999999999</v>
          </cell>
          <cell r="N1325">
            <v>2.13</v>
          </cell>
          <cell r="O1325">
            <v>2.13</v>
          </cell>
          <cell r="P1325">
            <v>2.5049999999999999</v>
          </cell>
          <cell r="Q1325">
            <v>3.76</v>
          </cell>
          <cell r="R1325">
            <v>4.26</v>
          </cell>
          <cell r="S1325">
            <v>5.01</v>
          </cell>
          <cell r="T1325">
            <v>3.76</v>
          </cell>
          <cell r="U1325">
            <v>4.26</v>
          </cell>
          <cell r="V1325">
            <v>5.01</v>
          </cell>
        </row>
        <row r="1326">
          <cell r="B1326" t="str">
            <v>0V150</v>
          </cell>
          <cell r="C1326" t="str">
            <v>CUVE1200</v>
          </cell>
          <cell r="D1326">
            <v>1</v>
          </cell>
          <cell r="E1326" t="str">
            <v>CUVE RELEVAGE HT1200</v>
          </cell>
          <cell r="F1326">
            <v>226.44</v>
          </cell>
          <cell r="H1326" t="str">
            <v>CUVE1200</v>
          </cell>
          <cell r="I1326">
            <v>148</v>
          </cell>
          <cell r="J1326">
            <v>1</v>
          </cell>
          <cell r="K1326">
            <v>148</v>
          </cell>
          <cell r="L1326">
            <v>148</v>
          </cell>
          <cell r="M1326">
            <v>148</v>
          </cell>
          <cell r="N1326">
            <v>148</v>
          </cell>
          <cell r="O1326">
            <v>148</v>
          </cell>
          <cell r="P1326">
            <v>148</v>
          </cell>
          <cell r="Q1326">
            <v>226.44</v>
          </cell>
          <cell r="R1326">
            <v>222</v>
          </cell>
          <cell r="S1326">
            <v>222</v>
          </cell>
          <cell r="T1326">
            <v>226.44</v>
          </cell>
          <cell r="U1326">
            <v>222</v>
          </cell>
          <cell r="V1326">
            <v>222</v>
          </cell>
        </row>
        <row r="1327">
          <cell r="B1327" t="str">
            <v>0V150</v>
          </cell>
          <cell r="C1327" t="str">
            <v>EF63502</v>
          </cell>
          <cell r="D1327">
            <v>1</v>
          </cell>
          <cell r="E1327" t="str">
            <v>EMBOUT ADAPTATION 63X50X2</v>
          </cell>
          <cell r="F1327">
            <v>0.77</v>
          </cell>
          <cell r="H1327" t="str">
            <v>EF63502</v>
          </cell>
          <cell r="I1327">
            <v>0.61</v>
          </cell>
          <cell r="J1327">
            <v>1</v>
          </cell>
          <cell r="K1327">
            <v>0.61</v>
          </cell>
          <cell r="L1327">
            <v>0.61299999999999999</v>
          </cell>
          <cell r="M1327">
            <v>0.67400000000000004</v>
          </cell>
          <cell r="N1327">
            <v>0.61</v>
          </cell>
          <cell r="O1327">
            <v>0.61299999999999999</v>
          </cell>
          <cell r="P1327">
            <v>0.67400000000000004</v>
          </cell>
          <cell r="Q1327">
            <v>0.77</v>
          </cell>
          <cell r="R1327">
            <v>0.81529000000000007</v>
          </cell>
          <cell r="S1327">
            <v>0.89642000000000011</v>
          </cell>
          <cell r="T1327">
            <v>0.77</v>
          </cell>
          <cell r="U1327">
            <v>0.81529000000000007</v>
          </cell>
          <cell r="V1327">
            <v>0.89642000000000011</v>
          </cell>
        </row>
        <row r="1328">
          <cell r="B1328" t="str">
            <v>0V150</v>
          </cell>
          <cell r="C1328">
            <v>7214321415</v>
          </cell>
          <cell r="D1328">
            <v>1</v>
          </cell>
          <cell r="E1328" t="str">
            <v>LIEN DE SERRAGE 3.2X142 NYL P6.6 NOIR</v>
          </cell>
          <cell r="F1328">
            <v>0.1</v>
          </cell>
          <cell r="H1328">
            <v>7214321415</v>
          </cell>
          <cell r="I1328">
            <v>0</v>
          </cell>
          <cell r="J1328">
            <v>100</v>
          </cell>
          <cell r="K1328">
            <v>0</v>
          </cell>
          <cell r="L1328">
            <v>1.9300000000000001E-2</v>
          </cell>
          <cell r="M1328">
            <v>1.7100000000000001E-2</v>
          </cell>
          <cell r="N1328">
            <v>0</v>
          </cell>
          <cell r="O1328">
            <v>1.9300000000000001E-2</v>
          </cell>
          <cell r="P1328">
            <v>1.7100000000000001E-2</v>
          </cell>
          <cell r="Q1328">
            <v>0.1</v>
          </cell>
          <cell r="R1328">
            <v>2.8950000000000004E-2</v>
          </cell>
          <cell r="S1328">
            <v>2.5649999999999999E-2</v>
          </cell>
          <cell r="T1328">
            <v>0.1</v>
          </cell>
          <cell r="U1328">
            <v>2.8950000000000004E-2</v>
          </cell>
          <cell r="V1328">
            <v>2.5649999999999999E-2</v>
          </cell>
        </row>
        <row r="1329">
          <cell r="B1329" t="str">
            <v>0V150</v>
          </cell>
          <cell r="C1329" t="str">
            <v>MDWVOX150</v>
          </cell>
          <cell r="D1329">
            <v>1</v>
          </cell>
          <cell r="E1329" t="str">
            <v>ELECTROPOMPE DW VOX M 150 D63 FILETE</v>
          </cell>
          <cell r="F1329">
            <v>441.73</v>
          </cell>
          <cell r="H1329" t="str">
            <v>MDWVOX150</v>
          </cell>
          <cell r="I1329">
            <v>320</v>
          </cell>
          <cell r="J1329">
            <v>1</v>
          </cell>
          <cell r="K1329">
            <v>320</v>
          </cell>
          <cell r="L1329">
            <v>320</v>
          </cell>
          <cell r="M1329">
            <v>333</v>
          </cell>
          <cell r="N1329">
            <v>320</v>
          </cell>
          <cell r="O1329">
            <v>320</v>
          </cell>
          <cell r="P1329">
            <v>333</v>
          </cell>
          <cell r="Q1329">
            <v>441.73</v>
          </cell>
          <cell r="R1329">
            <v>480</v>
          </cell>
          <cell r="S1329">
            <v>499.5</v>
          </cell>
          <cell r="T1329">
            <v>441.73</v>
          </cell>
          <cell r="U1329">
            <v>480</v>
          </cell>
          <cell r="V1329">
            <v>499.5</v>
          </cell>
        </row>
        <row r="1330">
          <cell r="B1330" t="str">
            <v>0V150</v>
          </cell>
          <cell r="C1330" t="str">
            <v>MJOI100</v>
          </cell>
          <cell r="D1330">
            <v>1</v>
          </cell>
          <cell r="E1330" t="str">
            <v>JOINT FORSHEDA D100</v>
          </cell>
          <cell r="F1330">
            <v>4.87</v>
          </cell>
          <cell r="H1330" t="str">
            <v>MJOI100</v>
          </cell>
          <cell r="I1330">
            <v>0.94</v>
          </cell>
          <cell r="J1330">
            <v>1</v>
          </cell>
          <cell r="K1330">
            <v>0.94</v>
          </cell>
          <cell r="L1330">
            <v>2.1800000000000002</v>
          </cell>
          <cell r="M1330">
            <v>0.94</v>
          </cell>
          <cell r="N1330">
            <v>0.94</v>
          </cell>
          <cell r="O1330">
            <v>2.1800000000000002</v>
          </cell>
          <cell r="P1330">
            <v>0.94</v>
          </cell>
          <cell r="Q1330">
            <v>4.87</v>
          </cell>
          <cell r="R1330">
            <v>4.9050000000000002</v>
          </cell>
          <cell r="S1330">
            <v>2.1149999999999998</v>
          </cell>
          <cell r="T1330">
            <v>4.87</v>
          </cell>
          <cell r="U1330">
            <v>4.9050000000000002</v>
          </cell>
          <cell r="V1330">
            <v>2.1149999999999998</v>
          </cell>
        </row>
        <row r="1331">
          <cell r="B1331" t="str">
            <v>0V150</v>
          </cell>
          <cell r="C1331" t="str">
            <v>MJOI63</v>
          </cell>
          <cell r="D1331">
            <v>1</v>
          </cell>
          <cell r="E1331" t="str">
            <v>JOINT FORSHEDA D63</v>
          </cell>
          <cell r="F1331">
            <v>4.9400000000000004</v>
          </cell>
          <cell r="H1331" t="str">
            <v>MJOI63</v>
          </cell>
          <cell r="I1331">
            <v>2.21</v>
          </cell>
          <cell r="J1331">
            <v>1</v>
          </cell>
          <cell r="K1331">
            <v>2.21</v>
          </cell>
          <cell r="L1331">
            <v>2.21</v>
          </cell>
          <cell r="M1331">
            <v>0.92</v>
          </cell>
          <cell r="N1331">
            <v>2.21</v>
          </cell>
          <cell r="O1331">
            <v>2.21</v>
          </cell>
          <cell r="P1331">
            <v>0.92</v>
          </cell>
          <cell r="Q1331">
            <v>4.9400000000000004</v>
          </cell>
          <cell r="R1331">
            <v>4.9725000000000001</v>
          </cell>
          <cell r="S1331">
            <v>2.0700000000000003</v>
          </cell>
          <cell r="T1331">
            <v>4.9400000000000004</v>
          </cell>
          <cell r="U1331">
            <v>4.9725000000000001</v>
          </cell>
          <cell r="V1331">
            <v>2.0700000000000003</v>
          </cell>
        </row>
        <row r="1332">
          <cell r="B1332" t="str">
            <v>0V150</v>
          </cell>
          <cell r="C1332" t="str">
            <v>MM63</v>
          </cell>
          <cell r="D1332">
            <v>1</v>
          </cell>
          <cell r="E1332" t="str">
            <v>MANCHON SORTIE POSTE RELEVAGE PVC PRES D63</v>
          </cell>
          <cell r="F1332">
            <v>1.1000000000000001</v>
          </cell>
          <cell r="H1332" t="str">
            <v>MM63</v>
          </cell>
          <cell r="I1332">
            <v>1.1100000000000001</v>
          </cell>
          <cell r="J1332">
            <v>1</v>
          </cell>
          <cell r="K1332">
            <v>1.1100000000000001</v>
          </cell>
          <cell r="L1332">
            <v>1.1060000000000001</v>
          </cell>
          <cell r="M1332">
            <v>1.2170000000000001</v>
          </cell>
          <cell r="N1332">
            <v>1.1100000000000001</v>
          </cell>
          <cell r="O1332">
            <v>1.1060000000000001</v>
          </cell>
          <cell r="P1332">
            <v>1.2170000000000001</v>
          </cell>
          <cell r="Q1332">
            <v>1.27</v>
          </cell>
          <cell r="R1332">
            <v>1.3825000000000001</v>
          </cell>
          <cell r="S1332">
            <v>1.5212500000000002</v>
          </cell>
          <cell r="T1332">
            <v>1.27</v>
          </cell>
          <cell r="U1332">
            <v>1.3825000000000001</v>
          </cell>
          <cell r="V1332">
            <v>1.5212500000000002</v>
          </cell>
        </row>
        <row r="1333">
          <cell r="B1333" t="str">
            <v>0V150</v>
          </cell>
          <cell r="C1333" t="str">
            <v>MOAT</v>
          </cell>
          <cell r="D1333">
            <v>1.17</v>
          </cell>
          <cell r="E1333" t="str">
            <v>MAIN D'OEUVRE ATELIER</v>
          </cell>
          <cell r="F1333">
            <v>75</v>
          </cell>
          <cell r="H1333" t="str">
            <v>MOAT</v>
          </cell>
          <cell r="I1333">
            <v>50</v>
          </cell>
          <cell r="J1333">
            <v>1</v>
          </cell>
          <cell r="K1333">
            <v>50</v>
          </cell>
          <cell r="L1333">
            <v>50</v>
          </cell>
          <cell r="M1333">
            <v>50</v>
          </cell>
          <cell r="N1333">
            <v>58.5</v>
          </cell>
          <cell r="O1333">
            <v>58.5</v>
          </cell>
          <cell r="P1333">
            <v>58.5</v>
          </cell>
          <cell r="Q1333">
            <v>75</v>
          </cell>
          <cell r="R1333">
            <v>75</v>
          </cell>
          <cell r="S1333">
            <v>75</v>
          </cell>
          <cell r="T1333">
            <v>87.75</v>
          </cell>
          <cell r="U1333">
            <v>87.75</v>
          </cell>
          <cell r="V1333">
            <v>87.75</v>
          </cell>
        </row>
        <row r="1334">
          <cell r="B1334" t="str">
            <v>0V150</v>
          </cell>
          <cell r="C1334" t="str">
            <v>MTOLE4</v>
          </cell>
          <cell r="D1334">
            <v>1</v>
          </cell>
          <cell r="E1334" t="str">
            <v>TOLE SUPPORT FLOTTEUR ALARME</v>
          </cell>
          <cell r="F1334">
            <v>4.1900000000000004</v>
          </cell>
          <cell r="H1334" t="str">
            <v>MTOLE4</v>
          </cell>
          <cell r="I1334">
            <v>2.99</v>
          </cell>
          <cell r="J1334">
            <v>1</v>
          </cell>
          <cell r="K1334">
            <v>2.99</v>
          </cell>
          <cell r="L1334">
            <v>2.99</v>
          </cell>
          <cell r="M1334">
            <v>2.99</v>
          </cell>
          <cell r="N1334">
            <v>2.99</v>
          </cell>
          <cell r="O1334">
            <v>2.99</v>
          </cell>
          <cell r="P1334">
            <v>2.99</v>
          </cell>
          <cell r="Q1334">
            <v>4.1900000000000004</v>
          </cell>
          <cell r="R1334">
            <v>4.4850000000000003</v>
          </cell>
          <cell r="S1334">
            <v>4.4850000000000003</v>
          </cell>
          <cell r="T1334">
            <v>4.1900000000000004</v>
          </cell>
          <cell r="U1334">
            <v>4.4850000000000003</v>
          </cell>
          <cell r="V1334">
            <v>4.4850000000000003</v>
          </cell>
        </row>
        <row r="1335">
          <cell r="B1335" t="str">
            <v>0V150</v>
          </cell>
          <cell r="C1335" t="str">
            <v>PVC6316</v>
          </cell>
          <cell r="D1335">
            <v>1</v>
          </cell>
          <cell r="E1335" t="str">
            <v>TUBE DE 3M PVC PRESSION 63X4.7 PN16</v>
          </cell>
          <cell r="F1335">
            <v>12.91</v>
          </cell>
          <cell r="H1335" t="str">
            <v>PVC6316</v>
          </cell>
          <cell r="I1335">
            <v>4.7300000000000004</v>
          </cell>
          <cell r="J1335">
            <v>0.33</v>
          </cell>
          <cell r="K1335">
            <v>14.333333333333334</v>
          </cell>
          <cell r="L1335">
            <v>4.7320000000000002</v>
          </cell>
          <cell r="M1335">
            <v>4.7779999999999996</v>
          </cell>
          <cell r="N1335">
            <v>14.333333333333334</v>
          </cell>
          <cell r="O1335">
            <v>4.7320000000000002</v>
          </cell>
          <cell r="P1335">
            <v>4.7779999999999996</v>
          </cell>
          <cell r="Q1335">
            <v>12.91</v>
          </cell>
          <cell r="R1335">
            <v>6.2935600000000003</v>
          </cell>
          <cell r="S1335">
            <v>6.3547399999999996</v>
          </cell>
          <cell r="T1335">
            <v>12.91</v>
          </cell>
          <cell r="U1335">
            <v>6.2935600000000003</v>
          </cell>
          <cell r="V1335">
            <v>6.3547399999999996</v>
          </cell>
        </row>
        <row r="1336">
          <cell r="B1336" t="str">
            <v>0V150</v>
          </cell>
          <cell r="C1336" t="str">
            <v>VAC63</v>
          </cell>
          <cell r="D1336">
            <v>1</v>
          </cell>
          <cell r="E1336" t="str">
            <v>VANNE A BILLE FEM/FEM ORION D63</v>
          </cell>
          <cell r="F1336">
            <v>9.56</v>
          </cell>
          <cell r="H1336" t="str">
            <v>VAC63</v>
          </cell>
          <cell r="I1336">
            <v>8.09</v>
          </cell>
          <cell r="J1336">
            <v>1</v>
          </cell>
          <cell r="K1336">
            <v>8.09</v>
          </cell>
          <cell r="L1336">
            <v>8.0869999999999997</v>
          </cell>
          <cell r="M1336">
            <v>8.0869999999999997</v>
          </cell>
          <cell r="N1336">
            <v>8.09</v>
          </cell>
          <cell r="O1336">
            <v>8.0869999999999997</v>
          </cell>
          <cell r="P1336">
            <v>8.0869999999999997</v>
          </cell>
          <cell r="Q1336">
            <v>9.56</v>
          </cell>
          <cell r="R1336">
            <v>10.108750000000001</v>
          </cell>
          <cell r="S1336">
            <v>10.108750000000001</v>
          </cell>
          <cell r="T1336">
            <v>9.56</v>
          </cell>
          <cell r="U1336">
            <v>10.108750000000001</v>
          </cell>
          <cell r="V1336">
            <v>10.108750000000001</v>
          </cell>
        </row>
        <row r="1337">
          <cell r="B1337" t="str">
            <v>0V150</v>
          </cell>
          <cell r="C1337" t="str">
            <v>VDL516048</v>
          </cell>
          <cell r="D1337">
            <v>1</v>
          </cell>
          <cell r="E1337" t="str">
            <v>TRAVERSEE DE PAROI 50/63X2</v>
          </cell>
          <cell r="F1337">
            <v>9.64</v>
          </cell>
          <cell r="H1337" t="str">
            <v>VDL516048</v>
          </cell>
          <cell r="I1337">
            <v>7.94</v>
          </cell>
          <cell r="J1337">
            <v>1</v>
          </cell>
          <cell r="K1337">
            <v>7.94</v>
          </cell>
          <cell r="L1337">
            <v>7.9420000000000002</v>
          </cell>
          <cell r="M1337">
            <v>7.9420000000000002</v>
          </cell>
          <cell r="N1337">
            <v>7.94</v>
          </cell>
          <cell r="O1337">
            <v>7.9420000000000002</v>
          </cell>
          <cell r="P1337">
            <v>7.9420000000000002</v>
          </cell>
          <cell r="Q1337">
            <v>9.64</v>
          </cell>
          <cell r="R1337">
            <v>9.9275000000000002</v>
          </cell>
          <cell r="S1337">
            <v>9.9275000000000002</v>
          </cell>
          <cell r="T1337">
            <v>9.64</v>
          </cell>
          <cell r="U1337">
            <v>9.9275000000000002</v>
          </cell>
          <cell r="V1337">
            <v>9.9275000000000002</v>
          </cell>
        </row>
        <row r="1338">
          <cell r="B1338" t="str">
            <v>0V150</v>
          </cell>
          <cell r="C1338">
            <v>101007</v>
          </cell>
          <cell r="D1338">
            <v>1</v>
          </cell>
          <cell r="E1338" t="str">
            <v xml:space="preserve">CROCHET INOX </v>
          </cell>
          <cell r="F1338">
            <v>2.2400000000000002</v>
          </cell>
          <cell r="H1338">
            <v>101007</v>
          </cell>
          <cell r="I1338">
            <v>1.5</v>
          </cell>
          <cell r="J1338">
            <v>1</v>
          </cell>
          <cell r="K1338">
            <v>1.5</v>
          </cell>
          <cell r="L1338">
            <v>1.5</v>
          </cell>
          <cell r="M1338">
            <v>1.5</v>
          </cell>
          <cell r="N1338">
            <v>1.5</v>
          </cell>
          <cell r="O1338">
            <v>1.5</v>
          </cell>
          <cell r="P1338">
            <v>1.5</v>
          </cell>
          <cell r="Q1338">
            <v>2.2400000000000002</v>
          </cell>
          <cell r="R1338">
            <v>2.25</v>
          </cell>
          <cell r="S1338">
            <v>2.25</v>
          </cell>
          <cell r="T1338">
            <v>2.2400000000000002</v>
          </cell>
          <cell r="U1338">
            <v>2.25</v>
          </cell>
          <cell r="V1338">
            <v>2.25</v>
          </cell>
        </row>
        <row r="1339">
          <cell r="B1339" t="str">
            <v>0V150</v>
          </cell>
          <cell r="C1339" t="str">
            <v>MCOFPRO</v>
          </cell>
          <cell r="D1339">
            <v>1</v>
          </cell>
          <cell r="E1339" t="str">
            <v>COFFRET ALARME ET PROTECTION RELEVAGE</v>
          </cell>
          <cell r="F1339">
            <v>139.16999999999999</v>
          </cell>
          <cell r="H1339" t="str">
            <v>MCOFPRO</v>
          </cell>
          <cell r="I1339">
            <v>88.935500000000005</v>
          </cell>
          <cell r="J1339">
            <v>1</v>
          </cell>
          <cell r="K1339">
            <v>88.935500000000005</v>
          </cell>
          <cell r="L1339">
            <v>88.936256</v>
          </cell>
          <cell r="M1339">
            <v>90.786255999999995</v>
          </cell>
          <cell r="N1339">
            <v>88.935500000000005</v>
          </cell>
          <cell r="O1339">
            <v>88.936256</v>
          </cell>
          <cell r="P1339">
            <v>90.786255999999995</v>
          </cell>
          <cell r="Q1339">
            <v>160.19999999999999</v>
          </cell>
          <cell r="R1339">
            <v>144.33635149999998</v>
          </cell>
          <cell r="S1339">
            <v>147.29635150000001</v>
          </cell>
          <cell r="T1339">
            <v>160.19999999999999</v>
          </cell>
          <cell r="U1339">
            <v>144.33635149999998</v>
          </cell>
          <cell r="V1339">
            <v>147.29635150000001</v>
          </cell>
        </row>
        <row r="1340">
          <cell r="B1340" t="str">
            <v>0V150</v>
          </cell>
          <cell r="C1340">
            <v>9600000618</v>
          </cell>
          <cell r="D1340">
            <v>1</v>
          </cell>
          <cell r="E1340" t="str">
            <v>MANILLE INOX</v>
          </cell>
          <cell r="F1340">
            <v>1.57</v>
          </cell>
          <cell r="H1340">
            <v>9600000618</v>
          </cell>
          <cell r="I1340">
            <v>0.8</v>
          </cell>
          <cell r="J1340">
            <v>1</v>
          </cell>
          <cell r="K1340">
            <v>0.8</v>
          </cell>
          <cell r="L1340">
            <v>0.80289999999999995</v>
          </cell>
          <cell r="M1340">
            <v>0.80289999999999995</v>
          </cell>
          <cell r="N1340">
            <v>0.8</v>
          </cell>
          <cell r="O1340">
            <v>0.80289999999999995</v>
          </cell>
          <cell r="P1340">
            <v>0.80289999999999995</v>
          </cell>
          <cell r="Q1340">
            <v>1.57</v>
          </cell>
          <cell r="R1340">
            <v>1.6057999999999999</v>
          </cell>
          <cell r="S1340">
            <v>1.6057999999999999</v>
          </cell>
          <cell r="T1340">
            <v>1.57</v>
          </cell>
          <cell r="U1340">
            <v>1.6057999999999999</v>
          </cell>
          <cell r="V1340">
            <v>1.6057999999999999</v>
          </cell>
        </row>
        <row r="1341">
          <cell r="B1341" t="str">
            <v>0V150</v>
          </cell>
          <cell r="C1341" t="str">
            <v>316L/4404</v>
          </cell>
          <cell r="D1341">
            <v>0.75</v>
          </cell>
          <cell r="E1341" t="str">
            <v>CHAINE INOX DIAM 4 32/8 (LE ML)</v>
          </cell>
          <cell r="F1341">
            <v>4.3499999999999996</v>
          </cell>
          <cell r="H1341" t="str">
            <v>316L/4404</v>
          </cell>
          <cell r="I1341">
            <v>2.9</v>
          </cell>
          <cell r="J1341">
            <v>1</v>
          </cell>
          <cell r="K1341">
            <v>2.9</v>
          </cell>
          <cell r="L1341">
            <v>2.9</v>
          </cell>
          <cell r="M1341">
            <v>2.9</v>
          </cell>
          <cell r="N1341">
            <v>2.1749999999999998</v>
          </cell>
          <cell r="O1341">
            <v>2.1749999999999998</v>
          </cell>
          <cell r="P1341">
            <v>2.1749999999999998</v>
          </cell>
          <cell r="Q1341">
            <v>4.3499999999999996</v>
          </cell>
          <cell r="R1341">
            <v>4.3499999999999996</v>
          </cell>
          <cell r="S1341">
            <v>4.3499999999999996</v>
          </cell>
          <cell r="T1341">
            <v>3.2624999999999997</v>
          </cell>
          <cell r="U1341">
            <v>3.2624999999999997</v>
          </cell>
          <cell r="V1341">
            <v>3.2624999999999997</v>
          </cell>
        </row>
        <row r="1342">
          <cell r="B1342" t="str">
            <v>0V150</v>
          </cell>
          <cell r="C1342" t="str">
            <v>GPR</v>
          </cell>
          <cell r="D1342">
            <v>1</v>
          </cell>
          <cell r="E1342" t="str">
            <v>GUIDE POSTES DE RELEVAGE</v>
          </cell>
          <cell r="F1342">
            <v>0.4</v>
          </cell>
          <cell r="H1342" t="str">
            <v>GPR</v>
          </cell>
          <cell r="I1342">
            <v>0.2</v>
          </cell>
          <cell r="J1342">
            <v>1</v>
          </cell>
          <cell r="K1342">
            <v>0.2</v>
          </cell>
          <cell r="L1342">
            <v>0.2</v>
          </cell>
          <cell r="M1342">
            <v>0.2</v>
          </cell>
          <cell r="N1342">
            <v>0.2</v>
          </cell>
          <cell r="O1342">
            <v>0.2</v>
          </cell>
          <cell r="P1342">
            <v>0.2</v>
          </cell>
          <cell r="Q1342">
            <v>0.4</v>
          </cell>
          <cell r="R1342">
            <v>0</v>
          </cell>
          <cell r="S1342">
            <v>0.4</v>
          </cell>
          <cell r="T1342">
            <v>0.4</v>
          </cell>
          <cell r="U1342">
            <v>0</v>
          </cell>
          <cell r="V1342">
            <v>0.4</v>
          </cell>
        </row>
        <row r="1343">
          <cell r="B1343" t="str">
            <v>0V150</v>
          </cell>
          <cell r="C1343" t="str">
            <v>CC6M</v>
          </cell>
          <cell r="D1343">
            <v>1</v>
          </cell>
          <cell r="E1343" t="str">
            <v>CHAPEAU D63 AVEC MOUSTIQUAIRE</v>
          </cell>
          <cell r="F1343">
            <v>17.510000000000002</v>
          </cell>
          <cell r="H1343" t="str">
            <v>CC6M</v>
          </cell>
          <cell r="I1343">
            <v>11.67</v>
          </cell>
          <cell r="J1343">
            <v>1</v>
          </cell>
          <cell r="K1343">
            <v>11.67</v>
          </cell>
          <cell r="L1343">
            <v>11.67</v>
          </cell>
          <cell r="M1343">
            <v>11.67</v>
          </cell>
          <cell r="N1343">
            <v>11.67</v>
          </cell>
          <cell r="O1343">
            <v>11.67</v>
          </cell>
          <cell r="P1343">
            <v>11.67</v>
          </cell>
          <cell r="Q1343">
            <v>17.510000000000002</v>
          </cell>
          <cell r="R1343">
            <v>17.504999999999999</v>
          </cell>
          <cell r="S1343">
            <v>17.504999999999999</v>
          </cell>
          <cell r="T1343">
            <v>17.510000000000002</v>
          </cell>
          <cell r="U1343">
            <v>17.504999999999999</v>
          </cell>
          <cell r="V1343">
            <v>17.504999999999999</v>
          </cell>
        </row>
        <row r="1344">
          <cell r="B1344" t="str">
            <v>0V150</v>
          </cell>
          <cell r="C1344" t="str">
            <v>ENFC30MF100</v>
          </cell>
          <cell r="D1344">
            <v>1</v>
          </cell>
          <cell r="E1344" t="str">
            <v>COUDE 30 MF PVC EVAC D100</v>
          </cell>
          <cell r="F1344">
            <v>2.31</v>
          </cell>
          <cell r="H1344" t="str">
            <v>ENFC30MF100</v>
          </cell>
          <cell r="I1344">
            <v>1.72</v>
          </cell>
          <cell r="J1344">
            <v>1</v>
          </cell>
          <cell r="K1344">
            <v>1.72</v>
          </cell>
          <cell r="L1344">
            <v>1.7150000000000001</v>
          </cell>
          <cell r="M1344">
            <v>1.635</v>
          </cell>
          <cell r="N1344">
            <v>1.72</v>
          </cell>
          <cell r="O1344">
            <v>1.7150000000000001</v>
          </cell>
          <cell r="P1344">
            <v>1.635</v>
          </cell>
          <cell r="Q1344">
            <v>2.31</v>
          </cell>
          <cell r="R1344">
            <v>2.5725000000000002</v>
          </cell>
          <cell r="S1344">
            <v>2.4525000000000001</v>
          </cell>
          <cell r="T1344">
            <v>2.31</v>
          </cell>
          <cell r="U1344">
            <v>2.5725000000000002</v>
          </cell>
          <cell r="V1344">
            <v>2.4525000000000001</v>
          </cell>
        </row>
        <row r="1345">
          <cell r="B1345" t="str">
            <v>0V150</v>
          </cell>
          <cell r="C1345">
            <v>8434000618</v>
          </cell>
          <cell r="D1345">
            <v>1</v>
          </cell>
          <cell r="E1345" t="str">
            <v>ECROU FREIN A2 M6 WAX</v>
          </cell>
          <cell r="F1345">
            <v>0.02</v>
          </cell>
          <cell r="H1345">
            <v>8434000618</v>
          </cell>
          <cell r="I1345">
            <v>8.3000000000000007</v>
          </cell>
          <cell r="J1345">
            <v>500</v>
          </cell>
          <cell r="K1345">
            <v>1.66E-2</v>
          </cell>
          <cell r="L1345">
            <v>1.66E-2</v>
          </cell>
          <cell r="M1345">
            <v>1.66E-2</v>
          </cell>
          <cell r="N1345">
            <v>1.66E-2</v>
          </cell>
          <cell r="O1345">
            <v>1.66E-2</v>
          </cell>
          <cell r="P1345">
            <v>1.66E-2</v>
          </cell>
          <cell r="Q1345">
            <v>0.02</v>
          </cell>
          <cell r="R1345">
            <v>2.0750000000000001E-2</v>
          </cell>
          <cell r="S1345">
            <v>2.0750000000000001E-2</v>
          </cell>
          <cell r="T1345">
            <v>0.02</v>
          </cell>
          <cell r="U1345">
            <v>2.0750000000000001E-2</v>
          </cell>
          <cell r="V1345">
            <v>2.0750000000000001E-2</v>
          </cell>
        </row>
        <row r="1346">
          <cell r="B1346" t="str">
            <v>0V150</v>
          </cell>
          <cell r="C1346" t="str">
            <v>RONDETD6</v>
          </cell>
          <cell r="D1346">
            <v>2</v>
          </cell>
          <cell r="E1346" t="str">
            <v>RONDELLE EPDM INOX 5.5/6.3*25</v>
          </cell>
          <cell r="F1346">
            <v>1.9E-2</v>
          </cell>
          <cell r="H1346" t="str">
            <v>RONDETD6</v>
          </cell>
          <cell r="I1346">
            <v>0.13</v>
          </cell>
          <cell r="J1346">
            <v>1</v>
          </cell>
          <cell r="K1346">
            <v>0.13</v>
          </cell>
          <cell r="L1346">
            <v>0.12720000000000001</v>
          </cell>
          <cell r="M1346">
            <v>0.12720000000000001</v>
          </cell>
          <cell r="N1346">
            <v>0.26</v>
          </cell>
          <cell r="O1346">
            <v>0.25440000000000002</v>
          </cell>
          <cell r="P1346">
            <v>0.25440000000000002</v>
          </cell>
          <cell r="Q1346">
            <v>1.9E-2</v>
          </cell>
          <cell r="R1346">
            <v>0.19080000000000003</v>
          </cell>
          <cell r="S1346">
            <v>0.19080000000000003</v>
          </cell>
          <cell r="T1346">
            <v>3.7999999999999999E-2</v>
          </cell>
          <cell r="U1346">
            <v>0.38160000000000005</v>
          </cell>
          <cell r="V1346">
            <v>0.38160000000000005</v>
          </cell>
        </row>
        <row r="1347">
          <cell r="B1347" t="str">
            <v>0V150</v>
          </cell>
          <cell r="C1347">
            <v>8535000618</v>
          </cell>
          <cell r="D1347">
            <v>1</v>
          </cell>
          <cell r="E1347" t="str">
            <v>RONDELLE PLATE M6X24X1.2 LL A2</v>
          </cell>
          <cell r="F1347">
            <v>0.05</v>
          </cell>
          <cell r="H1347">
            <v>8535000618</v>
          </cell>
          <cell r="I1347">
            <v>3.0000000000000001E-3</v>
          </cell>
          <cell r="J1347">
            <v>1</v>
          </cell>
          <cell r="K1347">
            <v>3.0000000000000001E-3</v>
          </cell>
          <cell r="L1347">
            <v>3.04E-2</v>
          </cell>
          <cell r="M1347">
            <v>3.04E-2</v>
          </cell>
          <cell r="N1347">
            <v>3.0000000000000001E-3</v>
          </cell>
          <cell r="O1347">
            <v>3.04E-2</v>
          </cell>
          <cell r="P1347">
            <v>3.04E-2</v>
          </cell>
          <cell r="Q1347">
            <v>0.05</v>
          </cell>
          <cell r="R1347">
            <v>5.3199999999999997E-2</v>
          </cell>
          <cell r="S1347">
            <v>5.3199999999999997E-2</v>
          </cell>
          <cell r="T1347">
            <v>0.05</v>
          </cell>
          <cell r="U1347">
            <v>5.3199999999999997E-2</v>
          </cell>
          <cell r="V1347">
            <v>5.3199999999999997E-2</v>
          </cell>
        </row>
        <row r="1348">
          <cell r="B1348" t="str">
            <v>SPR1200V150</v>
          </cell>
          <cell r="N1348">
            <v>728.60343333333367</v>
          </cell>
          <cell r="O1348">
            <v>720.27839599999993</v>
          </cell>
          <cell r="P1348">
            <v>733.26319599999999</v>
          </cell>
          <cell r="T1348">
            <v>1077.9244999999999</v>
          </cell>
          <cell r="U1348">
            <v>1090.5793715</v>
          </cell>
          <cell r="V1348">
            <v>1108.8471315000004</v>
          </cell>
        </row>
        <row r="1349">
          <cell r="B1349" t="str">
            <v>0V150BG</v>
          </cell>
          <cell r="C1349">
            <v>101006</v>
          </cell>
          <cell r="D1349">
            <v>1</v>
          </cell>
          <cell r="E1349" t="str">
            <v>PRESSE ETOUPE PG13.5 F7MM AVEC CE</v>
          </cell>
          <cell r="F1349">
            <v>0.68</v>
          </cell>
          <cell r="H1349">
            <v>101006</v>
          </cell>
          <cell r="I1349">
            <v>0.23</v>
          </cell>
          <cell r="J1349">
            <v>1</v>
          </cell>
          <cell r="K1349">
            <v>0.23</v>
          </cell>
          <cell r="L1349">
            <v>0.22953999999999999</v>
          </cell>
          <cell r="M1349">
            <v>0.22953999999999999</v>
          </cell>
          <cell r="N1349">
            <v>0.23</v>
          </cell>
          <cell r="O1349">
            <v>0.22953999999999999</v>
          </cell>
          <cell r="P1349">
            <v>0.22953999999999999</v>
          </cell>
          <cell r="Q1349">
            <v>0.68</v>
          </cell>
          <cell r="R1349">
            <v>0.68862000000000001</v>
          </cell>
          <cell r="S1349">
            <v>0.68862000000000001</v>
          </cell>
          <cell r="T1349">
            <v>0.68</v>
          </cell>
          <cell r="U1349">
            <v>0.68862000000000001</v>
          </cell>
          <cell r="V1349">
            <v>0.68862000000000001</v>
          </cell>
        </row>
        <row r="1350">
          <cell r="B1350" t="str">
            <v>0V150BG</v>
          </cell>
          <cell r="C1350" t="str">
            <v>FLPG13</v>
          </cell>
          <cell r="D1350">
            <v>2</v>
          </cell>
          <cell r="E1350" t="str">
            <v>PRESSE ETOUPE PG13 FILETAGE LONG</v>
          </cell>
          <cell r="F1350">
            <v>0.90200000000000002</v>
          </cell>
          <cell r="H1350" t="str">
            <v>FLPG13</v>
          </cell>
          <cell r="I1350">
            <v>0.6</v>
          </cell>
          <cell r="J1350">
            <v>1</v>
          </cell>
          <cell r="K1350">
            <v>0.6</v>
          </cell>
          <cell r="L1350">
            <v>0.60099999999999998</v>
          </cell>
          <cell r="M1350">
            <v>0.60099999999999998</v>
          </cell>
          <cell r="N1350">
            <v>1.2</v>
          </cell>
          <cell r="O1350">
            <v>1.202</v>
          </cell>
          <cell r="P1350">
            <v>1.202</v>
          </cell>
          <cell r="Q1350">
            <v>0.90200000000000002</v>
          </cell>
          <cell r="R1350">
            <v>0.90149999999999997</v>
          </cell>
          <cell r="S1350">
            <v>0.90149999999999997</v>
          </cell>
          <cell r="T1350">
            <v>1.804</v>
          </cell>
          <cell r="U1350">
            <v>1.8029999999999999</v>
          </cell>
          <cell r="V1350">
            <v>1.8029999999999999</v>
          </cell>
        </row>
        <row r="1351">
          <cell r="B1351" t="str">
            <v>0V150BG</v>
          </cell>
          <cell r="C1351" t="str">
            <v>ECROUPG13</v>
          </cell>
          <cell r="D1351">
            <v>2</v>
          </cell>
          <cell r="E1351" t="str">
            <v>ECROU PE POUR PRESSE ETOUPE PG13</v>
          </cell>
          <cell r="F1351">
            <v>0.08</v>
          </cell>
          <cell r="H1351" t="str">
            <v>ECROUPG13</v>
          </cell>
          <cell r="I1351">
            <v>7.0000000000000007E-2</v>
          </cell>
          <cell r="J1351">
            <v>1</v>
          </cell>
          <cell r="K1351">
            <v>7.0000000000000007E-2</v>
          </cell>
          <cell r="L1351">
            <v>7.1999999999999995E-2</v>
          </cell>
          <cell r="M1351">
            <v>7.1999999999999995E-2</v>
          </cell>
          <cell r="N1351">
            <v>0.14000000000000001</v>
          </cell>
          <cell r="O1351">
            <v>0.14399999999999999</v>
          </cell>
          <cell r="P1351">
            <v>0.14399999999999999</v>
          </cell>
          <cell r="Q1351">
            <v>0.08</v>
          </cell>
          <cell r="R1351">
            <v>0.10799999999999998</v>
          </cell>
          <cell r="S1351">
            <v>0.10799999999999998</v>
          </cell>
          <cell r="T1351">
            <v>0.16</v>
          </cell>
          <cell r="U1351">
            <v>0.21599999999999997</v>
          </cell>
          <cell r="V1351">
            <v>0.21599999999999997</v>
          </cell>
        </row>
        <row r="1352">
          <cell r="B1352" t="str">
            <v>0V150BG</v>
          </cell>
          <cell r="C1352">
            <v>1510064</v>
          </cell>
          <cell r="D1352">
            <v>1</v>
          </cell>
          <cell r="E1352" t="str">
            <v xml:space="preserve">CLAPET Y D63 </v>
          </cell>
          <cell r="F1352">
            <v>39.22</v>
          </cell>
          <cell r="H1352">
            <v>1510064</v>
          </cell>
          <cell r="I1352">
            <v>24.96</v>
          </cell>
          <cell r="J1352">
            <v>1</v>
          </cell>
          <cell r="K1352">
            <v>24.96</v>
          </cell>
          <cell r="L1352">
            <v>24.954999999999998</v>
          </cell>
          <cell r="M1352">
            <v>24.954999999999998</v>
          </cell>
          <cell r="N1352">
            <v>24.96</v>
          </cell>
          <cell r="O1352">
            <v>24.954999999999998</v>
          </cell>
          <cell r="P1352">
            <v>24.954999999999998</v>
          </cell>
          <cell r="Q1352">
            <v>39.22</v>
          </cell>
          <cell r="R1352">
            <v>37.432499999999997</v>
          </cell>
          <cell r="S1352">
            <v>37.432499999999997</v>
          </cell>
          <cell r="T1352">
            <v>39.22</v>
          </cell>
          <cell r="U1352">
            <v>37.432499999999997</v>
          </cell>
          <cell r="V1352">
            <v>37.432499999999997</v>
          </cell>
        </row>
        <row r="1353">
          <cell r="B1353" t="str">
            <v>0V150BG</v>
          </cell>
          <cell r="C1353" t="str">
            <v>304L/4307</v>
          </cell>
          <cell r="D1353">
            <v>1.6</v>
          </cell>
          <cell r="E1353" t="str">
            <v>TUBE INOX DIAM26.9X1.6 (LE ML)</v>
          </cell>
          <cell r="F1353">
            <v>7.41</v>
          </cell>
          <cell r="H1353" t="str">
            <v>304L/4307</v>
          </cell>
          <cell r="I1353">
            <v>5.99</v>
          </cell>
          <cell r="J1353">
            <v>1</v>
          </cell>
          <cell r="K1353">
            <v>5.99</v>
          </cell>
          <cell r="L1353">
            <v>5.99</v>
          </cell>
          <cell r="M1353">
            <v>5.99</v>
          </cell>
          <cell r="N1353">
            <v>9.5840000000000014</v>
          </cell>
          <cell r="O1353">
            <v>9.5840000000000014</v>
          </cell>
          <cell r="P1353">
            <v>9.5840000000000014</v>
          </cell>
          <cell r="Q1353">
            <v>7.41</v>
          </cell>
          <cell r="R1353">
            <v>7.4875000000000007</v>
          </cell>
          <cell r="S1353">
            <v>7.4875000000000007</v>
          </cell>
          <cell r="T1353">
            <v>11.856000000000002</v>
          </cell>
          <cell r="U1353">
            <v>11.980000000000002</v>
          </cell>
          <cell r="V1353">
            <v>11.980000000000002</v>
          </cell>
        </row>
        <row r="1354">
          <cell r="B1354" t="str">
            <v>0V150BG</v>
          </cell>
          <cell r="C1354">
            <v>9600000618</v>
          </cell>
          <cell r="D1354">
            <v>1</v>
          </cell>
          <cell r="E1354" t="str">
            <v>MANILLE INOX</v>
          </cell>
          <cell r="F1354">
            <v>1.57</v>
          </cell>
          <cell r="H1354">
            <v>9600000618</v>
          </cell>
          <cell r="I1354">
            <v>0.8</v>
          </cell>
          <cell r="J1354">
            <v>1</v>
          </cell>
          <cell r="K1354">
            <v>0.8</v>
          </cell>
          <cell r="L1354">
            <v>0.80289999999999995</v>
          </cell>
          <cell r="M1354">
            <v>0.80289999999999995</v>
          </cell>
          <cell r="N1354">
            <v>0.8</v>
          </cell>
          <cell r="O1354">
            <v>0.80289999999999995</v>
          </cell>
          <cell r="P1354">
            <v>0.80289999999999995</v>
          </cell>
          <cell r="Q1354">
            <v>1.57</v>
          </cell>
          <cell r="R1354">
            <v>1.6057999999999999</v>
          </cell>
          <cell r="S1354">
            <v>1.6057999999999999</v>
          </cell>
          <cell r="T1354">
            <v>1.57</v>
          </cell>
          <cell r="U1354">
            <v>1.6057999999999999</v>
          </cell>
          <cell r="V1354">
            <v>1.6057999999999999</v>
          </cell>
        </row>
        <row r="1355">
          <cell r="B1355" t="str">
            <v>0V150BG</v>
          </cell>
          <cell r="C1355" t="str">
            <v>BIPSTOP</v>
          </cell>
          <cell r="D1355">
            <v>1</v>
          </cell>
          <cell r="E1355" t="str">
            <v>FLOTTEUR JAUNE 20M DE CABLE+LEST</v>
          </cell>
          <cell r="F1355">
            <v>38.61</v>
          </cell>
          <cell r="H1355" t="str">
            <v>BIPSTOP</v>
          </cell>
          <cell r="I1355">
            <v>26.4</v>
          </cell>
          <cell r="J1355">
            <v>1</v>
          </cell>
          <cell r="K1355">
            <v>26.4</v>
          </cell>
          <cell r="L1355">
            <v>26.4</v>
          </cell>
          <cell r="M1355">
            <v>26.4</v>
          </cell>
          <cell r="N1355">
            <v>26.4</v>
          </cell>
          <cell r="O1355">
            <v>26.4</v>
          </cell>
          <cell r="P1355">
            <v>26.4</v>
          </cell>
          <cell r="Q1355">
            <v>38.61</v>
          </cell>
          <cell r="R1355">
            <v>39.599999999999994</v>
          </cell>
          <cell r="S1355">
            <v>39.599999999999994</v>
          </cell>
          <cell r="T1355">
            <v>38.61</v>
          </cell>
          <cell r="U1355">
            <v>39.599999999999994</v>
          </cell>
          <cell r="V1355">
            <v>39.599999999999994</v>
          </cell>
        </row>
        <row r="1356">
          <cell r="B1356" t="str">
            <v>0V150BG</v>
          </cell>
          <cell r="C1356" t="str">
            <v>C9063</v>
          </cell>
          <cell r="D1356">
            <v>2</v>
          </cell>
          <cell r="E1356" t="str">
            <v>COUDE 90  PVC D63 FEM/FEM</v>
          </cell>
          <cell r="F1356">
            <v>0.96</v>
          </cell>
          <cell r="H1356" t="str">
            <v>C9063</v>
          </cell>
          <cell r="I1356">
            <v>0.77</v>
          </cell>
          <cell r="J1356">
            <v>1</v>
          </cell>
          <cell r="K1356">
            <v>0.77</v>
          </cell>
          <cell r="L1356">
            <v>0.76900000000000002</v>
          </cell>
          <cell r="M1356">
            <v>0.84599999999999997</v>
          </cell>
          <cell r="N1356">
            <v>1.54</v>
          </cell>
          <cell r="O1356">
            <v>1.538</v>
          </cell>
          <cell r="P1356">
            <v>1.6919999999999999</v>
          </cell>
          <cell r="Q1356">
            <v>0.96</v>
          </cell>
          <cell r="R1356">
            <v>0.96125000000000005</v>
          </cell>
          <cell r="S1356">
            <v>1.0574999999999999</v>
          </cell>
          <cell r="T1356">
            <v>1.92</v>
          </cell>
          <cell r="U1356">
            <v>1.9225000000000001</v>
          </cell>
          <cell r="V1356">
            <v>2.1149999999999998</v>
          </cell>
        </row>
        <row r="1357">
          <cell r="B1357" t="str">
            <v>0V150BG</v>
          </cell>
          <cell r="C1357" t="str">
            <v>C90MF6350</v>
          </cell>
          <cell r="D1357">
            <v>1</v>
          </cell>
          <cell r="E1357" t="str">
            <v>COUDE 90 REDUIT M/F 63X50</v>
          </cell>
          <cell r="F1357">
            <v>3.76</v>
          </cell>
          <cell r="H1357" t="str">
            <v>C90MF6350</v>
          </cell>
          <cell r="I1357">
            <v>2.13</v>
          </cell>
          <cell r="J1357">
            <v>1</v>
          </cell>
          <cell r="K1357">
            <v>2.13</v>
          </cell>
          <cell r="L1357">
            <v>2.13</v>
          </cell>
          <cell r="M1357">
            <v>2.5049999999999999</v>
          </cell>
          <cell r="N1357">
            <v>2.13</v>
          </cell>
          <cell r="O1357">
            <v>2.13</v>
          </cell>
          <cell r="P1357">
            <v>2.5049999999999999</v>
          </cell>
          <cell r="Q1357">
            <v>3.76</v>
          </cell>
          <cell r="R1357">
            <v>4.26</v>
          </cell>
          <cell r="S1357">
            <v>5.01</v>
          </cell>
          <cell r="T1357">
            <v>3.76</v>
          </cell>
          <cell r="U1357">
            <v>4.26</v>
          </cell>
          <cell r="V1357">
            <v>5.01</v>
          </cell>
        </row>
        <row r="1358">
          <cell r="B1358" t="str">
            <v>0V150BG</v>
          </cell>
          <cell r="C1358" t="str">
            <v>CUVE1200</v>
          </cell>
          <cell r="D1358">
            <v>1</v>
          </cell>
          <cell r="E1358" t="str">
            <v>CUVE RELEVAGE HT1200</v>
          </cell>
          <cell r="F1358">
            <v>226.44</v>
          </cell>
          <cell r="H1358" t="str">
            <v>CUVE1200</v>
          </cell>
          <cell r="I1358">
            <v>148</v>
          </cell>
          <cell r="J1358">
            <v>1</v>
          </cell>
          <cell r="K1358">
            <v>148</v>
          </cell>
          <cell r="L1358">
            <v>148</v>
          </cell>
          <cell r="M1358">
            <v>148</v>
          </cell>
          <cell r="N1358">
            <v>148</v>
          </cell>
          <cell r="O1358">
            <v>148</v>
          </cell>
          <cell r="P1358">
            <v>148</v>
          </cell>
          <cell r="Q1358">
            <v>226.44</v>
          </cell>
          <cell r="R1358">
            <v>222</v>
          </cell>
          <cell r="S1358">
            <v>222</v>
          </cell>
          <cell r="T1358">
            <v>226.44</v>
          </cell>
          <cell r="U1358">
            <v>222</v>
          </cell>
          <cell r="V1358">
            <v>222</v>
          </cell>
        </row>
        <row r="1359">
          <cell r="B1359" t="str">
            <v>0V150BG</v>
          </cell>
          <cell r="C1359" t="str">
            <v>EF63502</v>
          </cell>
          <cell r="D1359">
            <v>1</v>
          </cell>
          <cell r="E1359" t="str">
            <v>EMBOUT ADAPTATION 63X50X2</v>
          </cell>
          <cell r="F1359">
            <v>0.77</v>
          </cell>
          <cell r="H1359" t="str">
            <v>EF63502</v>
          </cell>
          <cell r="I1359">
            <v>0.61</v>
          </cell>
          <cell r="J1359">
            <v>1</v>
          </cell>
          <cell r="K1359">
            <v>0.61</v>
          </cell>
          <cell r="L1359">
            <v>0.61299999999999999</v>
          </cell>
          <cell r="M1359">
            <v>0.67400000000000004</v>
          </cell>
          <cell r="N1359">
            <v>0.61</v>
          </cell>
          <cell r="O1359">
            <v>0.61299999999999999</v>
          </cell>
          <cell r="P1359">
            <v>0.67400000000000004</v>
          </cell>
          <cell r="Q1359">
            <v>0.77</v>
          </cell>
          <cell r="R1359">
            <v>0.81529000000000007</v>
          </cell>
          <cell r="S1359">
            <v>0.89642000000000011</v>
          </cell>
          <cell r="T1359">
            <v>0.77</v>
          </cell>
          <cell r="U1359">
            <v>0.81529000000000007</v>
          </cell>
          <cell r="V1359">
            <v>0.89642000000000011</v>
          </cell>
        </row>
        <row r="1360">
          <cell r="B1360" t="str">
            <v>0V150BG</v>
          </cell>
          <cell r="C1360">
            <v>7214321415</v>
          </cell>
          <cell r="D1360">
            <v>1</v>
          </cell>
          <cell r="E1360" t="str">
            <v>LIEN DE SERRAGE 3.2X142 NYL P6.6 NOIR</v>
          </cell>
          <cell r="F1360">
            <v>0.1</v>
          </cell>
          <cell r="H1360">
            <v>7214321415</v>
          </cell>
          <cell r="I1360">
            <v>0</v>
          </cell>
          <cell r="J1360">
            <v>100</v>
          </cell>
          <cell r="K1360">
            <v>0</v>
          </cell>
          <cell r="L1360">
            <v>1.9300000000000001E-2</v>
          </cell>
          <cell r="M1360">
            <v>1.7100000000000001E-2</v>
          </cell>
          <cell r="N1360">
            <v>0</v>
          </cell>
          <cell r="O1360">
            <v>1.9300000000000001E-2</v>
          </cell>
          <cell r="P1360">
            <v>1.7100000000000001E-2</v>
          </cell>
          <cell r="Q1360">
            <v>0.1</v>
          </cell>
          <cell r="R1360">
            <v>2.8950000000000004E-2</v>
          </cell>
          <cell r="S1360">
            <v>2.5649999999999999E-2</v>
          </cell>
          <cell r="T1360">
            <v>0.1</v>
          </cell>
          <cell r="U1360">
            <v>2.8950000000000004E-2</v>
          </cell>
          <cell r="V1360">
            <v>2.5649999999999999E-2</v>
          </cell>
        </row>
        <row r="1361">
          <cell r="B1361" t="str">
            <v>0V150BG</v>
          </cell>
          <cell r="C1361" t="str">
            <v>MDWVOX150</v>
          </cell>
          <cell r="D1361">
            <v>1</v>
          </cell>
          <cell r="E1361" t="str">
            <v>ELECTROPOMPE DW VOX M 150 D63 FILETE</v>
          </cell>
          <cell r="F1361">
            <v>441.73</v>
          </cell>
          <cell r="H1361" t="str">
            <v>MDWVOX150</v>
          </cell>
          <cell r="I1361">
            <v>320</v>
          </cell>
          <cell r="J1361">
            <v>1</v>
          </cell>
          <cell r="K1361">
            <v>320</v>
          </cell>
          <cell r="L1361">
            <v>320</v>
          </cell>
          <cell r="M1361">
            <v>333</v>
          </cell>
          <cell r="N1361">
            <v>320</v>
          </cell>
          <cell r="O1361">
            <v>320</v>
          </cell>
          <cell r="P1361">
            <v>333</v>
          </cell>
          <cell r="Q1361">
            <v>441.73</v>
          </cell>
          <cell r="R1361">
            <v>480</v>
          </cell>
          <cell r="S1361">
            <v>499.5</v>
          </cell>
          <cell r="T1361">
            <v>441.73</v>
          </cell>
          <cell r="U1361">
            <v>480</v>
          </cell>
          <cell r="V1361">
            <v>499.5</v>
          </cell>
        </row>
        <row r="1362">
          <cell r="B1362" t="str">
            <v>0V150BG</v>
          </cell>
          <cell r="C1362" t="str">
            <v>MJOI100</v>
          </cell>
          <cell r="D1362">
            <v>1</v>
          </cell>
          <cell r="E1362" t="str">
            <v>JOINT FORSHEDA D100</v>
          </cell>
          <cell r="F1362">
            <v>4.87</v>
          </cell>
          <cell r="H1362" t="str">
            <v>MJOI100</v>
          </cell>
          <cell r="I1362">
            <v>0.94</v>
          </cell>
          <cell r="J1362">
            <v>1</v>
          </cell>
          <cell r="K1362">
            <v>0.94</v>
          </cell>
          <cell r="L1362">
            <v>2.1800000000000002</v>
          </cell>
          <cell r="M1362">
            <v>0.94</v>
          </cell>
          <cell r="N1362">
            <v>0.94</v>
          </cell>
          <cell r="O1362">
            <v>2.1800000000000002</v>
          </cell>
          <cell r="P1362">
            <v>0.94</v>
          </cell>
          <cell r="Q1362">
            <v>4.87</v>
          </cell>
          <cell r="R1362">
            <v>4.9050000000000002</v>
          </cell>
          <cell r="S1362">
            <v>2.1149999999999998</v>
          </cell>
          <cell r="T1362">
            <v>4.87</v>
          </cell>
          <cell r="U1362">
            <v>4.9050000000000002</v>
          </cell>
          <cell r="V1362">
            <v>2.1149999999999998</v>
          </cell>
        </row>
        <row r="1363">
          <cell r="B1363" t="str">
            <v>0V150BG</v>
          </cell>
          <cell r="C1363" t="str">
            <v>MJOI63</v>
          </cell>
          <cell r="D1363">
            <v>1</v>
          </cell>
          <cell r="E1363" t="str">
            <v>JOINT FORSHEDA D63</v>
          </cell>
          <cell r="F1363">
            <v>4.9400000000000004</v>
          </cell>
          <cell r="H1363" t="str">
            <v>MJOI63</v>
          </cell>
          <cell r="I1363">
            <v>2.21</v>
          </cell>
          <cell r="J1363">
            <v>1</v>
          </cell>
          <cell r="K1363">
            <v>2.21</v>
          </cell>
          <cell r="L1363">
            <v>2.21</v>
          </cell>
          <cell r="M1363">
            <v>0.92</v>
          </cell>
          <cell r="N1363">
            <v>2.21</v>
          </cell>
          <cell r="O1363">
            <v>2.21</v>
          </cell>
          <cell r="P1363">
            <v>0.92</v>
          </cell>
          <cell r="Q1363">
            <v>4.9400000000000004</v>
          </cell>
          <cell r="R1363">
            <v>4.9725000000000001</v>
          </cell>
          <cell r="S1363">
            <v>2.0700000000000003</v>
          </cell>
          <cell r="T1363">
            <v>4.9400000000000004</v>
          </cell>
          <cell r="U1363">
            <v>4.9725000000000001</v>
          </cell>
          <cell r="V1363">
            <v>2.0700000000000003</v>
          </cell>
        </row>
        <row r="1364">
          <cell r="B1364" t="str">
            <v>0V150BG</v>
          </cell>
          <cell r="C1364" t="str">
            <v>MM63</v>
          </cell>
          <cell r="D1364">
            <v>1</v>
          </cell>
          <cell r="E1364" t="str">
            <v>MANCHON SORTIE POSTE RELEVAGE PVC PRES D63</v>
          </cell>
          <cell r="F1364">
            <v>1.1000000000000001</v>
          </cell>
          <cell r="H1364" t="str">
            <v>MM63</v>
          </cell>
          <cell r="I1364">
            <v>1.1100000000000001</v>
          </cell>
          <cell r="J1364">
            <v>1</v>
          </cell>
          <cell r="K1364">
            <v>1.1100000000000001</v>
          </cell>
          <cell r="L1364">
            <v>1.1060000000000001</v>
          </cell>
          <cell r="M1364">
            <v>1.2170000000000001</v>
          </cell>
          <cell r="N1364">
            <v>1.1100000000000001</v>
          </cell>
          <cell r="O1364">
            <v>1.1060000000000001</v>
          </cell>
          <cell r="P1364">
            <v>1.2170000000000001</v>
          </cell>
          <cell r="Q1364">
            <v>1.27</v>
          </cell>
          <cell r="R1364">
            <v>1.3825000000000001</v>
          </cell>
          <cell r="S1364">
            <v>1.5212500000000002</v>
          </cell>
          <cell r="T1364">
            <v>1.27</v>
          </cell>
          <cell r="U1364">
            <v>1.3825000000000001</v>
          </cell>
          <cell r="V1364">
            <v>1.5212500000000002</v>
          </cell>
        </row>
        <row r="1365">
          <cell r="B1365" t="str">
            <v>0V150BG</v>
          </cell>
          <cell r="C1365" t="str">
            <v>MOAT</v>
          </cell>
          <cell r="D1365">
            <v>0.82</v>
          </cell>
          <cell r="E1365" t="str">
            <v>MAIN D'OEUVRE ATELIER</v>
          </cell>
          <cell r="F1365">
            <v>75</v>
          </cell>
          <cell r="H1365" t="str">
            <v>MOAT</v>
          </cell>
          <cell r="I1365">
            <v>50</v>
          </cell>
          <cell r="J1365">
            <v>1</v>
          </cell>
          <cell r="K1365">
            <v>50</v>
          </cell>
          <cell r="L1365">
            <v>50</v>
          </cell>
          <cell r="M1365">
            <v>50</v>
          </cell>
          <cell r="N1365">
            <v>41</v>
          </cell>
          <cell r="O1365">
            <v>41</v>
          </cell>
          <cell r="P1365">
            <v>41</v>
          </cell>
          <cell r="Q1365">
            <v>75</v>
          </cell>
          <cell r="R1365">
            <v>75</v>
          </cell>
          <cell r="S1365">
            <v>75</v>
          </cell>
          <cell r="T1365">
            <v>61.499999999999993</v>
          </cell>
          <cell r="U1365">
            <v>61.499999999999993</v>
          </cell>
          <cell r="V1365">
            <v>61.499999999999993</v>
          </cell>
        </row>
        <row r="1366">
          <cell r="B1366" t="str">
            <v>0V150BG</v>
          </cell>
          <cell r="C1366" t="str">
            <v>MPA</v>
          </cell>
          <cell r="D1366">
            <v>1</v>
          </cell>
          <cell r="E1366" t="str">
            <v>PIED D'ASSISE POUR BARRES DE GUIDAGE D63</v>
          </cell>
          <cell r="F1366">
            <v>83.19</v>
          </cell>
          <cell r="H1366" t="str">
            <v>MPA</v>
          </cell>
          <cell r="I1366">
            <v>63.5</v>
          </cell>
          <cell r="J1366">
            <v>1</v>
          </cell>
          <cell r="K1366">
            <v>63.5</v>
          </cell>
          <cell r="L1366">
            <v>63.5</v>
          </cell>
          <cell r="M1366">
            <v>71</v>
          </cell>
          <cell r="N1366">
            <v>63.5</v>
          </cell>
          <cell r="O1366">
            <v>63.5</v>
          </cell>
          <cell r="P1366">
            <v>71</v>
          </cell>
          <cell r="Q1366">
            <v>83.19</v>
          </cell>
          <cell r="R1366">
            <v>84.454999999999998</v>
          </cell>
          <cell r="S1366">
            <v>94.43</v>
          </cell>
          <cell r="T1366">
            <v>83.19</v>
          </cell>
          <cell r="U1366">
            <v>84.454999999999998</v>
          </cell>
          <cell r="V1366">
            <v>94.43</v>
          </cell>
        </row>
        <row r="1367">
          <cell r="B1367" t="str">
            <v>0V150BG</v>
          </cell>
          <cell r="C1367" t="str">
            <v>MTOLE1</v>
          </cell>
          <cell r="D1367">
            <v>1</v>
          </cell>
          <cell r="E1367" t="str">
            <v xml:space="preserve">SUPPORT BAS INOX </v>
          </cell>
          <cell r="F1367">
            <v>21.71</v>
          </cell>
          <cell r="H1367" t="str">
            <v>MTOLE1</v>
          </cell>
          <cell r="I1367">
            <v>17.73</v>
          </cell>
          <cell r="J1367">
            <v>1</v>
          </cell>
          <cell r="K1367">
            <v>17.73</v>
          </cell>
          <cell r="L1367">
            <v>17.73</v>
          </cell>
          <cell r="M1367">
            <v>17.73</v>
          </cell>
          <cell r="N1367">
            <v>17.73</v>
          </cell>
          <cell r="O1367">
            <v>17.73</v>
          </cell>
          <cell r="P1367">
            <v>17.73</v>
          </cell>
          <cell r="Q1367">
            <v>21.71</v>
          </cell>
          <cell r="R1367">
            <v>22.162500000000001</v>
          </cell>
          <cell r="S1367">
            <v>22.162500000000001</v>
          </cell>
          <cell r="T1367">
            <v>21.71</v>
          </cell>
          <cell r="U1367">
            <v>22.162500000000001</v>
          </cell>
          <cell r="V1367">
            <v>22.162500000000001</v>
          </cell>
        </row>
        <row r="1368">
          <cell r="B1368" t="str">
            <v>0V150BG</v>
          </cell>
          <cell r="C1368" t="str">
            <v>MTOLE3</v>
          </cell>
          <cell r="D1368">
            <v>1</v>
          </cell>
          <cell r="E1368" t="str">
            <v>SUPPORT HAUT INOX 510MM</v>
          </cell>
          <cell r="F1368">
            <v>19.91</v>
          </cell>
          <cell r="H1368" t="str">
            <v>MTOLE3</v>
          </cell>
          <cell r="I1368">
            <v>12.16</v>
          </cell>
          <cell r="J1368">
            <v>1</v>
          </cell>
          <cell r="K1368">
            <v>12.16</v>
          </cell>
          <cell r="L1368">
            <v>12.16</v>
          </cell>
          <cell r="M1368">
            <v>12.16</v>
          </cell>
          <cell r="N1368">
            <v>12.16</v>
          </cell>
          <cell r="O1368">
            <v>12.16</v>
          </cell>
          <cell r="P1368">
            <v>12.16</v>
          </cell>
          <cell r="Q1368">
            <v>19.91</v>
          </cell>
          <cell r="R1368">
            <v>21.28</v>
          </cell>
          <cell r="S1368">
            <v>21.28</v>
          </cell>
          <cell r="T1368">
            <v>19.91</v>
          </cell>
          <cell r="U1368">
            <v>21.28</v>
          </cell>
          <cell r="V1368">
            <v>21.28</v>
          </cell>
        </row>
        <row r="1369">
          <cell r="B1369" t="str">
            <v>0V150BG</v>
          </cell>
          <cell r="C1369" t="str">
            <v>MTOLE4</v>
          </cell>
          <cell r="D1369">
            <v>1</v>
          </cell>
          <cell r="E1369" t="str">
            <v>TOLE SUPPORT FLOTTEUR ALARME</v>
          </cell>
          <cell r="F1369">
            <v>4.1900000000000004</v>
          </cell>
          <cell r="H1369" t="str">
            <v>MTOLE4</v>
          </cell>
          <cell r="I1369">
            <v>2.99</v>
          </cell>
          <cell r="J1369">
            <v>1</v>
          </cell>
          <cell r="K1369">
            <v>2.99</v>
          </cell>
          <cell r="L1369">
            <v>2.99</v>
          </cell>
          <cell r="M1369">
            <v>2.99</v>
          </cell>
          <cell r="N1369">
            <v>2.99</v>
          </cell>
          <cell r="O1369">
            <v>2.99</v>
          </cell>
          <cell r="P1369">
            <v>2.99</v>
          </cell>
          <cell r="Q1369">
            <v>4.1900000000000004</v>
          </cell>
          <cell r="R1369">
            <v>4.4850000000000003</v>
          </cell>
          <cell r="S1369">
            <v>4.4850000000000003</v>
          </cell>
          <cell r="T1369">
            <v>4.1900000000000004</v>
          </cell>
          <cell r="U1369">
            <v>4.4850000000000003</v>
          </cell>
          <cell r="V1369">
            <v>4.4850000000000003</v>
          </cell>
        </row>
        <row r="1370">
          <cell r="B1370" t="str">
            <v>0V150BG</v>
          </cell>
          <cell r="C1370" t="str">
            <v>PVC6316</v>
          </cell>
          <cell r="D1370">
            <v>1</v>
          </cell>
          <cell r="E1370" t="str">
            <v>TUBE DE 3M PVC PRESSION 63X4.7 PN16</v>
          </cell>
          <cell r="F1370">
            <v>12.91</v>
          </cell>
          <cell r="H1370" t="str">
            <v>PVC6316</v>
          </cell>
          <cell r="I1370">
            <v>4.7300000000000004</v>
          </cell>
          <cell r="J1370">
            <v>0.33</v>
          </cell>
          <cell r="K1370">
            <v>14.333333333333334</v>
          </cell>
          <cell r="L1370">
            <v>4.7320000000000002</v>
          </cell>
          <cell r="M1370">
            <v>4.7779999999999996</v>
          </cell>
          <cell r="N1370">
            <v>14.333333333333334</v>
          </cell>
          <cell r="O1370">
            <v>4.7320000000000002</v>
          </cell>
          <cell r="P1370">
            <v>4.7779999999999996</v>
          </cell>
          <cell r="Q1370">
            <v>12.91</v>
          </cell>
          <cell r="R1370">
            <v>6.2935600000000003</v>
          </cell>
          <cell r="S1370">
            <v>6.3547399999999996</v>
          </cell>
          <cell r="T1370">
            <v>12.91</v>
          </cell>
          <cell r="U1370">
            <v>6.2935600000000003</v>
          </cell>
          <cell r="V1370">
            <v>6.3547399999999996</v>
          </cell>
        </row>
        <row r="1371">
          <cell r="B1371" t="str">
            <v>0V150BG</v>
          </cell>
          <cell r="C1371" t="str">
            <v>VAC63</v>
          </cell>
          <cell r="D1371">
            <v>1</v>
          </cell>
          <cell r="E1371" t="str">
            <v>VANNE A BILLE FEM/FEM ORION D63</v>
          </cell>
          <cell r="F1371">
            <v>9.56</v>
          </cell>
          <cell r="H1371" t="str">
            <v>VAC63</v>
          </cell>
          <cell r="I1371">
            <v>8.09</v>
          </cell>
          <cell r="J1371">
            <v>1</v>
          </cell>
          <cell r="K1371">
            <v>8.09</v>
          </cell>
          <cell r="L1371">
            <v>8.0869999999999997</v>
          </cell>
          <cell r="M1371">
            <v>8.0869999999999997</v>
          </cell>
          <cell r="N1371">
            <v>8.09</v>
          </cell>
          <cell r="O1371">
            <v>8.0869999999999997</v>
          </cell>
          <cell r="P1371">
            <v>8.0869999999999997</v>
          </cell>
          <cell r="Q1371">
            <v>9.56</v>
          </cell>
          <cell r="R1371">
            <v>10.108750000000001</v>
          </cell>
          <cell r="S1371">
            <v>10.108750000000001</v>
          </cell>
          <cell r="T1371">
            <v>9.56</v>
          </cell>
          <cell r="U1371">
            <v>10.108750000000001</v>
          </cell>
          <cell r="V1371">
            <v>10.108750000000001</v>
          </cell>
        </row>
        <row r="1372">
          <cell r="B1372" t="str">
            <v>0V150BG</v>
          </cell>
          <cell r="C1372" t="str">
            <v>VDL516048</v>
          </cell>
          <cell r="D1372">
            <v>1</v>
          </cell>
          <cell r="E1372" t="str">
            <v>TRAVERSEE DE PAROI 50/63X2</v>
          </cell>
          <cell r="F1372">
            <v>9.64</v>
          </cell>
          <cell r="H1372" t="str">
            <v>VDL516048</v>
          </cell>
          <cell r="I1372">
            <v>7.94</v>
          </cell>
          <cell r="J1372">
            <v>1</v>
          </cell>
          <cell r="K1372">
            <v>7.94</v>
          </cell>
          <cell r="L1372">
            <v>7.9420000000000002</v>
          </cell>
          <cell r="M1372">
            <v>7.9420000000000002</v>
          </cell>
          <cell r="N1372">
            <v>7.94</v>
          </cell>
          <cell r="O1372">
            <v>7.9420000000000002</v>
          </cell>
          <cell r="P1372">
            <v>7.9420000000000002</v>
          </cell>
          <cell r="Q1372">
            <v>9.64</v>
          </cell>
          <cell r="R1372">
            <v>9.9275000000000002</v>
          </cell>
          <cell r="S1372">
            <v>9.9275000000000002</v>
          </cell>
          <cell r="T1372">
            <v>9.64</v>
          </cell>
          <cell r="U1372">
            <v>9.9275000000000002</v>
          </cell>
          <cell r="V1372">
            <v>9.9275000000000002</v>
          </cell>
        </row>
        <row r="1373">
          <cell r="B1373" t="str">
            <v>0V150BG</v>
          </cell>
          <cell r="C1373">
            <v>8412802518</v>
          </cell>
          <cell r="D1373">
            <v>6</v>
          </cell>
          <cell r="E1373" t="str">
            <v>VIS METAUX  A2 TH M8X25</v>
          </cell>
          <cell r="F1373">
            <v>7.0000000000000007E-2</v>
          </cell>
          <cell r="H1373">
            <v>8412802518</v>
          </cell>
          <cell r="I1373">
            <v>7.08</v>
          </cell>
          <cell r="J1373">
            <v>100</v>
          </cell>
          <cell r="K1373">
            <v>7.0800000000000002E-2</v>
          </cell>
          <cell r="L1373">
            <v>7.0800000000000002E-2</v>
          </cell>
          <cell r="M1373">
            <v>7.0800000000000002E-2</v>
          </cell>
          <cell r="N1373">
            <v>0.42480000000000001</v>
          </cell>
          <cell r="O1373">
            <v>0.42480000000000001</v>
          </cell>
          <cell r="P1373">
            <v>0.42480000000000001</v>
          </cell>
          <cell r="Q1373">
            <v>7.0000000000000007E-2</v>
          </cell>
          <cell r="R1373">
            <v>8.8499999999999995E-2</v>
          </cell>
          <cell r="S1373">
            <v>8.8499999999999995E-2</v>
          </cell>
          <cell r="T1373">
            <v>0.42000000000000004</v>
          </cell>
          <cell r="U1373">
            <v>0.53099999999999992</v>
          </cell>
          <cell r="V1373">
            <v>0.53099999999999992</v>
          </cell>
        </row>
        <row r="1374">
          <cell r="B1374" t="str">
            <v>0V150BG</v>
          </cell>
          <cell r="C1374" t="str">
            <v>ECRBM8</v>
          </cell>
          <cell r="D1374">
            <v>2</v>
          </cell>
          <cell r="E1374" t="str">
            <v>ECROU BORGNE M8 INOX A4</v>
          </cell>
          <cell r="F1374">
            <v>0.27400000000000002</v>
          </cell>
          <cell r="H1374" t="str">
            <v>ECRBM8</v>
          </cell>
          <cell r="I1374">
            <v>0.09</v>
          </cell>
          <cell r="J1374">
            <v>1</v>
          </cell>
          <cell r="K1374">
            <v>0.09</v>
          </cell>
          <cell r="L1374">
            <v>8.6599999999999996E-2</v>
          </cell>
          <cell r="M1374">
            <v>8.6599999999999996E-2</v>
          </cell>
          <cell r="N1374">
            <v>0.18</v>
          </cell>
          <cell r="O1374">
            <v>0.17319999999999999</v>
          </cell>
          <cell r="P1374">
            <v>0.17319999999999999</v>
          </cell>
          <cell r="Q1374">
            <v>0.27400000000000002</v>
          </cell>
          <cell r="R1374">
            <v>0.12989999999999999</v>
          </cell>
          <cell r="S1374">
            <v>0.12989999999999999</v>
          </cell>
          <cell r="T1374">
            <v>0.54800000000000004</v>
          </cell>
          <cell r="U1374">
            <v>0.25979999999999998</v>
          </cell>
          <cell r="V1374">
            <v>0.25979999999999998</v>
          </cell>
        </row>
        <row r="1375">
          <cell r="B1375" t="str">
            <v>0V150BG</v>
          </cell>
          <cell r="C1375">
            <v>8534000818</v>
          </cell>
          <cell r="D1375">
            <v>8</v>
          </cell>
          <cell r="E1375" t="str">
            <v>RONDELLE PLATE M8X22X1.5 L A2</v>
          </cell>
          <cell r="F1375">
            <v>0.05</v>
          </cell>
          <cell r="H1375">
            <v>8534000818</v>
          </cell>
          <cell r="I1375">
            <v>2.9000000000000001E-2</v>
          </cell>
          <cell r="J1375">
            <v>1</v>
          </cell>
          <cell r="K1375">
            <v>2.9000000000000001E-2</v>
          </cell>
          <cell r="L1375">
            <v>2.9399999999999999E-2</v>
          </cell>
          <cell r="M1375">
            <v>2.9399999999999999E-2</v>
          </cell>
          <cell r="N1375">
            <v>0.23200000000000001</v>
          </cell>
          <cell r="O1375">
            <v>0.23519999999999999</v>
          </cell>
          <cell r="P1375">
            <v>0.23519999999999999</v>
          </cell>
          <cell r="Q1375">
            <v>0.05</v>
          </cell>
          <cell r="R1375">
            <v>5.1449999999999996E-2</v>
          </cell>
          <cell r="S1375">
            <v>5.1449999999999996E-2</v>
          </cell>
          <cell r="T1375">
            <v>0.4</v>
          </cell>
          <cell r="U1375">
            <v>0.41159999999999997</v>
          </cell>
          <cell r="V1375">
            <v>0.41159999999999997</v>
          </cell>
        </row>
        <row r="1376">
          <cell r="B1376" t="str">
            <v>0V150BG</v>
          </cell>
          <cell r="C1376" t="str">
            <v>MPLATINE</v>
          </cell>
          <cell r="D1376">
            <v>1</v>
          </cell>
          <cell r="E1376" t="str">
            <v>PLATINES INOX POUR BG</v>
          </cell>
          <cell r="F1376">
            <v>6.1349999999999998</v>
          </cell>
          <cell r="H1376" t="str">
            <v>MPLATINE</v>
          </cell>
          <cell r="I1376">
            <v>4.09</v>
          </cell>
          <cell r="J1376">
            <v>1</v>
          </cell>
          <cell r="K1376">
            <v>4.09</v>
          </cell>
          <cell r="L1376">
            <v>4.09</v>
          </cell>
          <cell r="M1376">
            <v>4.09</v>
          </cell>
          <cell r="N1376">
            <v>4.09</v>
          </cell>
          <cell r="O1376">
            <v>4.09</v>
          </cell>
          <cell r="P1376">
            <v>4.09</v>
          </cell>
          <cell r="Q1376">
            <v>6.1349999999999998</v>
          </cell>
          <cell r="R1376">
            <v>6.1349999999999998</v>
          </cell>
          <cell r="S1376">
            <v>6.1349999999999998</v>
          </cell>
          <cell r="T1376">
            <v>6.1349999999999998</v>
          </cell>
          <cell r="U1376">
            <v>6.1349999999999998</v>
          </cell>
          <cell r="V1376">
            <v>6.1349999999999998</v>
          </cell>
        </row>
        <row r="1377">
          <cell r="B1377" t="str">
            <v>0V150BG</v>
          </cell>
          <cell r="C1377" t="str">
            <v>RONDN24</v>
          </cell>
          <cell r="D1377">
            <v>2</v>
          </cell>
          <cell r="E1377" t="str">
            <v>RONDELLE PLATE NYLON 8X24X2 L</v>
          </cell>
          <cell r="F1377">
            <v>0.1</v>
          </cell>
          <cell r="H1377" t="str">
            <v>RONDN24</v>
          </cell>
          <cell r="I1377">
            <v>0.05</v>
          </cell>
          <cell r="J1377">
            <v>1</v>
          </cell>
          <cell r="K1377">
            <v>0.05</v>
          </cell>
          <cell r="L1377">
            <v>5.0999999999999997E-2</v>
          </cell>
          <cell r="M1377">
            <v>5.0999999999999997E-2</v>
          </cell>
          <cell r="N1377">
            <v>0.1</v>
          </cell>
          <cell r="O1377">
            <v>0.10199999999999999</v>
          </cell>
          <cell r="P1377">
            <v>0.10199999999999999</v>
          </cell>
          <cell r="Q1377">
            <v>0.2</v>
          </cell>
          <cell r="R1377">
            <v>0.10199999999999999</v>
          </cell>
          <cell r="S1377">
            <v>0.10199999999999999</v>
          </cell>
          <cell r="T1377">
            <v>0.4</v>
          </cell>
          <cell r="U1377">
            <v>0.20399999999999999</v>
          </cell>
          <cell r="V1377">
            <v>0.20399999999999999</v>
          </cell>
        </row>
        <row r="1378">
          <cell r="B1378" t="str">
            <v>0V150BG</v>
          </cell>
          <cell r="C1378">
            <v>101007</v>
          </cell>
          <cell r="D1378">
            <v>1</v>
          </cell>
          <cell r="E1378" t="str">
            <v xml:space="preserve">CROCHET INOX </v>
          </cell>
          <cell r="F1378">
            <v>2.2400000000000002</v>
          </cell>
          <cell r="H1378">
            <v>101007</v>
          </cell>
          <cell r="I1378">
            <v>1.5</v>
          </cell>
          <cell r="J1378">
            <v>1</v>
          </cell>
          <cell r="K1378">
            <v>1.5</v>
          </cell>
          <cell r="L1378">
            <v>1.5</v>
          </cell>
          <cell r="M1378">
            <v>1.5</v>
          </cell>
          <cell r="N1378">
            <v>1.5</v>
          </cell>
          <cell r="O1378">
            <v>1.5</v>
          </cell>
          <cell r="P1378">
            <v>1.5</v>
          </cell>
          <cell r="Q1378">
            <v>2.2400000000000002</v>
          </cell>
          <cell r="R1378">
            <v>2.25</v>
          </cell>
          <cell r="S1378">
            <v>2.25</v>
          </cell>
          <cell r="T1378">
            <v>2.2400000000000002</v>
          </cell>
          <cell r="U1378">
            <v>2.25</v>
          </cell>
          <cell r="V1378">
            <v>2.25</v>
          </cell>
        </row>
        <row r="1379">
          <cell r="B1379" t="str">
            <v>0V150BG</v>
          </cell>
          <cell r="C1379" t="str">
            <v>MCOFPRO</v>
          </cell>
          <cell r="D1379">
            <v>1</v>
          </cell>
          <cell r="E1379" t="str">
            <v>COFFRET ALARME ET PROTECTION RELEVAGE</v>
          </cell>
          <cell r="F1379">
            <v>139.16999999999999</v>
          </cell>
          <cell r="H1379" t="str">
            <v>MCOFPRO</v>
          </cell>
          <cell r="I1379">
            <v>88.935500000000005</v>
          </cell>
          <cell r="J1379">
            <v>1</v>
          </cell>
          <cell r="K1379">
            <v>88.935500000000005</v>
          </cell>
          <cell r="L1379">
            <v>88.936256</v>
          </cell>
          <cell r="M1379">
            <v>90.786255999999995</v>
          </cell>
          <cell r="N1379">
            <v>88.935500000000005</v>
          </cell>
          <cell r="O1379">
            <v>88.936256</v>
          </cell>
          <cell r="P1379">
            <v>90.786255999999995</v>
          </cell>
          <cell r="Q1379">
            <v>160.19999999999999</v>
          </cell>
          <cell r="R1379">
            <v>144.33635149999998</v>
          </cell>
          <cell r="S1379">
            <v>147.29635150000001</v>
          </cell>
          <cell r="T1379">
            <v>160.19999999999999</v>
          </cell>
          <cell r="U1379">
            <v>144.33635149999998</v>
          </cell>
          <cell r="V1379">
            <v>147.29635150000001</v>
          </cell>
        </row>
        <row r="1380">
          <cell r="B1380" t="str">
            <v>0V150BG</v>
          </cell>
          <cell r="C1380" t="str">
            <v>316L/4404</v>
          </cell>
          <cell r="D1380">
            <v>0.75</v>
          </cell>
          <cell r="E1380" t="str">
            <v>CHAINE INOX DIAM 4 32/8 (LE ML)</v>
          </cell>
          <cell r="F1380">
            <v>4.3499999999999996</v>
          </cell>
          <cell r="H1380" t="str">
            <v>316L/4404</v>
          </cell>
          <cell r="I1380">
            <v>2.9</v>
          </cell>
          <cell r="J1380">
            <v>1</v>
          </cell>
          <cell r="K1380">
            <v>2.9</v>
          </cell>
          <cell r="L1380">
            <v>2.9</v>
          </cell>
          <cell r="M1380">
            <v>2.9</v>
          </cell>
          <cell r="N1380">
            <v>2.1749999999999998</v>
          </cell>
          <cell r="O1380">
            <v>2.1749999999999998</v>
          </cell>
          <cell r="P1380">
            <v>2.1749999999999998</v>
          </cell>
          <cell r="Q1380">
            <v>4.3499999999999996</v>
          </cell>
          <cell r="R1380">
            <v>4.3499999999999996</v>
          </cell>
          <cell r="S1380">
            <v>4.3499999999999996</v>
          </cell>
          <cell r="T1380">
            <v>3.2624999999999997</v>
          </cell>
          <cell r="U1380">
            <v>3.2624999999999997</v>
          </cell>
          <cell r="V1380">
            <v>3.2624999999999997</v>
          </cell>
        </row>
        <row r="1381">
          <cell r="B1381" t="str">
            <v>0V150BG</v>
          </cell>
          <cell r="C1381" t="str">
            <v>GPR</v>
          </cell>
          <cell r="D1381">
            <v>1</v>
          </cell>
          <cell r="E1381" t="str">
            <v>GUIDE POSTES DE RELEVAGE</v>
          </cell>
          <cell r="F1381">
            <v>0.4</v>
          </cell>
          <cell r="H1381" t="str">
            <v>GPR</v>
          </cell>
          <cell r="I1381">
            <v>0.2</v>
          </cell>
          <cell r="J1381">
            <v>1</v>
          </cell>
          <cell r="K1381">
            <v>0.2</v>
          </cell>
          <cell r="L1381">
            <v>0.2</v>
          </cell>
          <cell r="M1381">
            <v>0.2</v>
          </cell>
          <cell r="N1381">
            <v>0.2</v>
          </cell>
          <cell r="O1381">
            <v>0.2</v>
          </cell>
          <cell r="P1381">
            <v>0.2</v>
          </cell>
          <cell r="Q1381">
            <v>0.4</v>
          </cell>
          <cell r="R1381">
            <v>0</v>
          </cell>
          <cell r="S1381">
            <v>0.4</v>
          </cell>
          <cell r="T1381">
            <v>0.4</v>
          </cell>
          <cell r="U1381">
            <v>0</v>
          </cell>
          <cell r="V1381">
            <v>0.4</v>
          </cell>
        </row>
        <row r="1382">
          <cell r="B1382" t="str">
            <v>0V150BG</v>
          </cell>
          <cell r="C1382" t="str">
            <v>CC6M</v>
          </cell>
          <cell r="D1382">
            <v>1</v>
          </cell>
          <cell r="E1382" t="str">
            <v>CHAPEAU D63 AVEC MOUSTIQUAIRE</v>
          </cell>
          <cell r="F1382">
            <v>17.510000000000002</v>
          </cell>
          <cell r="H1382" t="str">
            <v>CC6M</v>
          </cell>
          <cell r="I1382">
            <v>11.67</v>
          </cell>
          <cell r="J1382">
            <v>1</v>
          </cell>
          <cell r="K1382">
            <v>11.67</v>
          </cell>
          <cell r="L1382">
            <v>11.67</v>
          </cell>
          <cell r="M1382">
            <v>11.67</v>
          </cell>
          <cell r="N1382">
            <v>11.67</v>
          </cell>
          <cell r="O1382">
            <v>11.67</v>
          </cell>
          <cell r="P1382">
            <v>11.67</v>
          </cell>
          <cell r="Q1382">
            <v>17.510000000000002</v>
          </cell>
          <cell r="R1382">
            <v>17.504999999999999</v>
          </cell>
          <cell r="S1382">
            <v>17.504999999999999</v>
          </cell>
          <cell r="T1382">
            <v>17.510000000000002</v>
          </cell>
          <cell r="U1382">
            <v>17.504999999999999</v>
          </cell>
          <cell r="V1382">
            <v>17.504999999999999</v>
          </cell>
        </row>
        <row r="1383">
          <cell r="B1383" t="str">
            <v>0V150BG</v>
          </cell>
          <cell r="C1383" t="str">
            <v>ENFC30MF100</v>
          </cell>
          <cell r="D1383">
            <v>1</v>
          </cell>
          <cell r="E1383" t="str">
            <v>COUDE 30 MF PVC EVAC D100</v>
          </cell>
          <cell r="F1383">
            <v>2.31</v>
          </cell>
          <cell r="H1383" t="str">
            <v>ENFC30MF100</v>
          </cell>
          <cell r="I1383">
            <v>1.72</v>
          </cell>
          <cell r="J1383">
            <v>1</v>
          </cell>
          <cell r="K1383">
            <v>1.72</v>
          </cell>
          <cell r="L1383">
            <v>1.7150000000000001</v>
          </cell>
          <cell r="M1383">
            <v>1.635</v>
          </cell>
          <cell r="N1383">
            <v>1.72</v>
          </cell>
          <cell r="O1383">
            <v>1.7150000000000001</v>
          </cell>
          <cell r="P1383">
            <v>1.635</v>
          </cell>
          <cell r="Q1383">
            <v>2.31</v>
          </cell>
          <cell r="R1383">
            <v>2.5725000000000002</v>
          </cell>
          <cell r="S1383">
            <v>2.4525000000000001</v>
          </cell>
          <cell r="T1383">
            <v>2.31</v>
          </cell>
          <cell r="U1383">
            <v>2.5725000000000002</v>
          </cell>
          <cell r="V1383">
            <v>2.4525000000000001</v>
          </cell>
        </row>
        <row r="1384">
          <cell r="B1384" t="str">
            <v>0V150BG</v>
          </cell>
          <cell r="C1384">
            <v>8434000818</v>
          </cell>
          <cell r="D1384">
            <v>8</v>
          </cell>
          <cell r="E1384" t="str">
            <v>ECROU FREIN A2 M8 WAX</v>
          </cell>
          <cell r="F1384">
            <v>0.04</v>
          </cell>
          <cell r="H1384">
            <v>8434000818</v>
          </cell>
          <cell r="I1384">
            <v>8.34</v>
          </cell>
          <cell r="J1384">
            <v>200</v>
          </cell>
          <cell r="K1384">
            <v>4.1700000000000001E-2</v>
          </cell>
          <cell r="L1384">
            <v>4.1700000000000001E-2</v>
          </cell>
          <cell r="M1384">
            <v>4.1700000000000001E-2</v>
          </cell>
          <cell r="N1384">
            <v>0.33360000000000001</v>
          </cell>
          <cell r="O1384">
            <v>0.33360000000000001</v>
          </cell>
          <cell r="P1384">
            <v>0.33360000000000001</v>
          </cell>
          <cell r="Q1384">
            <v>0.04</v>
          </cell>
          <cell r="R1384">
            <v>5.2125000000000005E-2</v>
          </cell>
          <cell r="S1384">
            <v>5.2125000000000005E-2</v>
          </cell>
          <cell r="T1384">
            <v>0.32</v>
          </cell>
          <cell r="U1384">
            <v>0.41700000000000004</v>
          </cell>
          <cell r="V1384">
            <v>0.41700000000000004</v>
          </cell>
        </row>
        <row r="1385">
          <cell r="B1385" t="str">
            <v>0V150BG</v>
          </cell>
          <cell r="C1385">
            <v>8434000618</v>
          </cell>
          <cell r="D1385">
            <v>1</v>
          </cell>
          <cell r="E1385" t="str">
            <v>ECROU FREIN A2 M6 WAX</v>
          </cell>
          <cell r="F1385">
            <v>0.02</v>
          </cell>
          <cell r="H1385">
            <v>8434000618</v>
          </cell>
          <cell r="I1385">
            <v>8.3000000000000007</v>
          </cell>
          <cell r="J1385">
            <v>500</v>
          </cell>
          <cell r="K1385">
            <v>1.66E-2</v>
          </cell>
          <cell r="L1385">
            <v>1.66E-2</v>
          </cell>
          <cell r="M1385">
            <v>1.66E-2</v>
          </cell>
          <cell r="N1385">
            <v>1.66E-2</v>
          </cell>
          <cell r="O1385">
            <v>1.66E-2</v>
          </cell>
          <cell r="P1385">
            <v>1.66E-2</v>
          </cell>
          <cell r="Q1385">
            <v>0.02</v>
          </cell>
          <cell r="R1385">
            <v>2.0750000000000001E-2</v>
          </cell>
          <cell r="S1385">
            <v>2.0750000000000001E-2</v>
          </cell>
          <cell r="T1385">
            <v>0.02</v>
          </cell>
          <cell r="U1385">
            <v>2.0750000000000001E-2</v>
          </cell>
          <cell r="V1385">
            <v>2.0750000000000001E-2</v>
          </cell>
        </row>
        <row r="1386">
          <cell r="B1386" t="str">
            <v>0V150BG</v>
          </cell>
          <cell r="C1386" t="str">
            <v>RONDETD6</v>
          </cell>
          <cell r="D1386">
            <v>1</v>
          </cell>
          <cell r="E1386" t="str">
            <v>RONDELLE EPDM INOX 5.5/6.3*25</v>
          </cell>
          <cell r="F1386">
            <v>1.9E-2</v>
          </cell>
          <cell r="H1386" t="str">
            <v>RONDETD6</v>
          </cell>
          <cell r="I1386">
            <v>0.13</v>
          </cell>
          <cell r="J1386">
            <v>1</v>
          </cell>
          <cell r="K1386">
            <v>0.13</v>
          </cell>
          <cell r="L1386">
            <v>0.12720000000000001</v>
          </cell>
          <cell r="M1386">
            <v>0.12720000000000001</v>
          </cell>
          <cell r="N1386">
            <v>0.13</v>
          </cell>
          <cell r="O1386">
            <v>0.12720000000000001</v>
          </cell>
          <cell r="P1386">
            <v>0.12720000000000001</v>
          </cell>
          <cell r="Q1386">
            <v>1.9E-2</v>
          </cell>
          <cell r="R1386">
            <v>0.19080000000000003</v>
          </cell>
          <cell r="S1386">
            <v>0.19080000000000003</v>
          </cell>
          <cell r="T1386">
            <v>1.9E-2</v>
          </cell>
          <cell r="U1386">
            <v>0.19080000000000003</v>
          </cell>
          <cell r="V1386">
            <v>0.19080000000000003</v>
          </cell>
        </row>
        <row r="1387">
          <cell r="B1387" t="str">
            <v>0V150BG</v>
          </cell>
          <cell r="C1387">
            <v>8535000618</v>
          </cell>
          <cell r="D1387">
            <v>1</v>
          </cell>
          <cell r="E1387" t="str">
            <v>RONDELLE PLATE M6X24X1.2 LL A2</v>
          </cell>
          <cell r="F1387">
            <v>0.05</v>
          </cell>
          <cell r="H1387">
            <v>8535000618</v>
          </cell>
          <cell r="I1387">
            <v>3.0000000000000001E-3</v>
          </cell>
          <cell r="J1387">
            <v>1</v>
          </cell>
          <cell r="K1387">
            <v>3.0000000000000001E-3</v>
          </cell>
          <cell r="L1387">
            <v>3.04E-2</v>
          </cell>
          <cell r="M1387">
            <v>3.04E-2</v>
          </cell>
          <cell r="N1387">
            <v>3.0000000000000001E-3</v>
          </cell>
          <cell r="O1387">
            <v>3.04E-2</v>
          </cell>
          <cell r="P1387">
            <v>3.04E-2</v>
          </cell>
          <cell r="Q1387">
            <v>0.05</v>
          </cell>
          <cell r="R1387">
            <v>5.3199999999999997E-2</v>
          </cell>
          <cell r="S1387">
            <v>5.3199999999999997E-2</v>
          </cell>
          <cell r="T1387">
            <v>0.05</v>
          </cell>
          <cell r="U1387">
            <v>5.3199999999999997E-2</v>
          </cell>
          <cell r="V1387">
            <v>5.3199999999999997E-2</v>
          </cell>
        </row>
        <row r="1388">
          <cell r="B1388" t="str">
            <v>0V150BG</v>
          </cell>
          <cell r="C1388" t="str">
            <v>BOUL8x70</v>
          </cell>
          <cell r="D1388">
            <v>2</v>
          </cell>
          <cell r="E1388" t="str">
            <v>CORPS BOULON FIL. PARTIEL TH M8X70 INOX  A4</v>
          </cell>
          <cell r="F1388">
            <v>0.128</v>
          </cell>
          <cell r="H1388" t="str">
            <v>BOUL8x70</v>
          </cell>
          <cell r="I1388">
            <v>0.21</v>
          </cell>
          <cell r="J1388">
            <v>1</v>
          </cell>
          <cell r="K1388">
            <v>0.21</v>
          </cell>
          <cell r="L1388">
            <v>0.2054</v>
          </cell>
          <cell r="M1388">
            <v>0.2054</v>
          </cell>
          <cell r="N1388">
            <v>0.42</v>
          </cell>
          <cell r="O1388">
            <v>0.4108</v>
          </cell>
          <cell r="P1388">
            <v>0.4108</v>
          </cell>
          <cell r="Q1388">
            <v>0.128</v>
          </cell>
          <cell r="R1388">
            <v>0</v>
          </cell>
          <cell r="S1388">
            <v>0</v>
          </cell>
          <cell r="T1388">
            <v>0.25600000000000001</v>
          </cell>
          <cell r="U1388">
            <v>0</v>
          </cell>
          <cell r="V1388">
            <v>0</v>
          </cell>
        </row>
        <row r="1389">
          <cell r="B1389" t="str">
            <v>SPR1200V150BG</v>
          </cell>
          <cell r="N1389">
            <v>819.72783333333371</v>
          </cell>
          <cell r="O1389">
            <v>811.39479599999981</v>
          </cell>
          <cell r="P1389">
            <v>831.87959599999988</v>
          </cell>
          <cell r="T1389">
            <v>1196.8005000000001</v>
          </cell>
          <cell r="U1389">
            <v>1211.9744714999999</v>
          </cell>
          <cell r="V1389">
            <v>1240.2172315000005</v>
          </cell>
        </row>
        <row r="1390">
          <cell r="B1390" t="str">
            <v>0V75</v>
          </cell>
          <cell r="C1390">
            <v>101006</v>
          </cell>
          <cell r="D1390">
            <v>1</v>
          </cell>
          <cell r="E1390" t="str">
            <v>PRESSE ETOUPE PG13.5 F7MM AVEC CE</v>
          </cell>
          <cell r="F1390">
            <v>0.68</v>
          </cell>
          <cell r="H1390">
            <v>101006</v>
          </cell>
          <cell r="I1390">
            <v>0.23</v>
          </cell>
          <cell r="J1390">
            <v>1</v>
          </cell>
          <cell r="K1390">
            <v>0.23</v>
          </cell>
          <cell r="L1390">
            <v>0.22953999999999999</v>
          </cell>
          <cell r="M1390">
            <v>0.22953999999999999</v>
          </cell>
          <cell r="N1390">
            <v>0.23</v>
          </cell>
          <cell r="O1390">
            <v>0.22953999999999999</v>
          </cell>
          <cell r="P1390">
            <v>0.22953999999999999</v>
          </cell>
          <cell r="Q1390">
            <v>0.68</v>
          </cell>
          <cell r="R1390">
            <v>0.68862000000000001</v>
          </cell>
          <cell r="S1390">
            <v>0.68862000000000001</v>
          </cell>
          <cell r="T1390">
            <v>0.68</v>
          </cell>
          <cell r="U1390">
            <v>0.68862000000000001</v>
          </cell>
          <cell r="V1390">
            <v>0.68862000000000001</v>
          </cell>
        </row>
        <row r="1391">
          <cell r="B1391" t="str">
            <v>0V75</v>
          </cell>
          <cell r="C1391" t="str">
            <v>FLPG13</v>
          </cell>
          <cell r="D1391">
            <v>2</v>
          </cell>
          <cell r="E1391" t="str">
            <v>PRESSE ETOUPE PG13 FILETAGE LONG</v>
          </cell>
          <cell r="F1391">
            <v>0.90200000000000002</v>
          </cell>
          <cell r="H1391" t="str">
            <v>FLPG13</v>
          </cell>
          <cell r="I1391">
            <v>0.6</v>
          </cell>
          <cell r="J1391">
            <v>1</v>
          </cell>
          <cell r="K1391">
            <v>0.6</v>
          </cell>
          <cell r="L1391">
            <v>0.60099999999999998</v>
          </cell>
          <cell r="M1391">
            <v>0.60099999999999998</v>
          </cell>
          <cell r="N1391">
            <v>1.2</v>
          </cell>
          <cell r="O1391">
            <v>1.202</v>
          </cell>
          <cell r="P1391">
            <v>1.202</v>
          </cell>
          <cell r="Q1391">
            <v>0.90200000000000002</v>
          </cell>
          <cell r="R1391">
            <v>0.90149999999999997</v>
          </cell>
          <cell r="S1391">
            <v>0.90149999999999997</v>
          </cell>
          <cell r="T1391">
            <v>1.804</v>
          </cell>
          <cell r="U1391">
            <v>1.8029999999999999</v>
          </cell>
          <cell r="V1391">
            <v>1.8029999999999999</v>
          </cell>
        </row>
        <row r="1392">
          <cell r="B1392" t="str">
            <v>0V75</v>
          </cell>
          <cell r="C1392" t="str">
            <v>ECROUPG13</v>
          </cell>
          <cell r="D1392">
            <v>2</v>
          </cell>
          <cell r="E1392" t="str">
            <v>ECROU PE POUR PRESSE ETOUPE PG13</v>
          </cell>
          <cell r="F1392">
            <v>0.08</v>
          </cell>
          <cell r="H1392" t="str">
            <v>ECROUPG13</v>
          </cell>
          <cell r="I1392">
            <v>7.0000000000000007E-2</v>
          </cell>
          <cell r="J1392">
            <v>1</v>
          </cell>
          <cell r="K1392">
            <v>7.0000000000000007E-2</v>
          </cell>
          <cell r="L1392">
            <v>7.1999999999999995E-2</v>
          </cell>
          <cell r="M1392">
            <v>7.1999999999999995E-2</v>
          </cell>
          <cell r="N1392">
            <v>0.14000000000000001</v>
          </cell>
          <cell r="O1392">
            <v>0.14399999999999999</v>
          </cell>
          <cell r="P1392">
            <v>0.14399999999999999</v>
          </cell>
          <cell r="Q1392">
            <v>0.08</v>
          </cell>
          <cell r="R1392">
            <v>0.10799999999999998</v>
          </cell>
          <cell r="S1392">
            <v>0.10799999999999998</v>
          </cell>
          <cell r="T1392">
            <v>0.16</v>
          </cell>
          <cell r="U1392">
            <v>0.21599999999999997</v>
          </cell>
          <cell r="V1392">
            <v>0.21599999999999997</v>
          </cell>
        </row>
        <row r="1393">
          <cell r="B1393" t="str">
            <v>0V75</v>
          </cell>
          <cell r="C1393">
            <v>1510064</v>
          </cell>
          <cell r="D1393">
            <v>1</v>
          </cell>
          <cell r="E1393" t="str">
            <v xml:space="preserve">CLAPET Y D63 </v>
          </cell>
          <cell r="F1393">
            <v>39.22</v>
          </cell>
          <cell r="H1393">
            <v>1510064</v>
          </cell>
          <cell r="I1393">
            <v>24.96</v>
          </cell>
          <cell r="J1393">
            <v>1</v>
          </cell>
          <cell r="K1393">
            <v>24.96</v>
          </cell>
          <cell r="L1393">
            <v>24.954999999999998</v>
          </cell>
          <cell r="M1393">
            <v>24.954999999999998</v>
          </cell>
          <cell r="N1393">
            <v>24.96</v>
          </cell>
          <cell r="O1393">
            <v>24.954999999999998</v>
          </cell>
          <cell r="P1393">
            <v>24.954999999999998</v>
          </cell>
          <cell r="Q1393">
            <v>39.22</v>
          </cell>
          <cell r="R1393">
            <v>37.432499999999997</v>
          </cell>
          <cell r="S1393">
            <v>37.432499999999997</v>
          </cell>
          <cell r="T1393">
            <v>39.22</v>
          </cell>
          <cell r="U1393">
            <v>37.432499999999997</v>
          </cell>
          <cell r="V1393">
            <v>37.432499999999997</v>
          </cell>
        </row>
        <row r="1394">
          <cell r="B1394" t="str">
            <v>0V75</v>
          </cell>
          <cell r="C1394" t="str">
            <v>7122000003A</v>
          </cell>
          <cell r="D1394">
            <v>1</v>
          </cell>
          <cell r="E1394" t="str">
            <v>DW VOX 75 A 20M DE CABLE</v>
          </cell>
          <cell r="F1394">
            <v>330.98</v>
          </cell>
          <cell r="H1394" t="str">
            <v>7122000003A</v>
          </cell>
          <cell r="I1394">
            <v>247</v>
          </cell>
          <cell r="J1394">
            <v>1</v>
          </cell>
          <cell r="K1394">
            <v>247</v>
          </cell>
          <cell r="L1394">
            <v>247</v>
          </cell>
          <cell r="M1394">
            <v>285</v>
          </cell>
          <cell r="N1394">
            <v>247</v>
          </cell>
          <cell r="O1394">
            <v>247</v>
          </cell>
          <cell r="P1394">
            <v>285</v>
          </cell>
          <cell r="Q1394">
            <v>330.98</v>
          </cell>
          <cell r="R1394">
            <v>370.5</v>
          </cell>
          <cell r="S1394">
            <v>427.5</v>
          </cell>
          <cell r="T1394">
            <v>330.98</v>
          </cell>
          <cell r="U1394">
            <v>370.5</v>
          </cell>
          <cell r="V1394">
            <v>427.5</v>
          </cell>
        </row>
        <row r="1395">
          <cell r="B1395" t="str">
            <v>0V75</v>
          </cell>
          <cell r="C1395">
            <v>9600000618</v>
          </cell>
          <cell r="D1395">
            <v>1</v>
          </cell>
          <cell r="E1395" t="str">
            <v>MANILLE INOX</v>
          </cell>
          <cell r="F1395">
            <v>1.57</v>
          </cell>
          <cell r="H1395">
            <v>9600000618</v>
          </cell>
          <cell r="I1395">
            <v>0.8</v>
          </cell>
          <cell r="J1395">
            <v>1</v>
          </cell>
          <cell r="K1395">
            <v>0.8</v>
          </cell>
          <cell r="L1395">
            <v>0.80289999999999995</v>
          </cell>
          <cell r="M1395">
            <v>0.80289999999999995</v>
          </cell>
          <cell r="N1395">
            <v>0.8</v>
          </cell>
          <cell r="O1395">
            <v>0.80289999999999995</v>
          </cell>
          <cell r="P1395">
            <v>0.80289999999999995</v>
          </cell>
          <cell r="Q1395">
            <v>1.57</v>
          </cell>
          <cell r="R1395">
            <v>1.6057999999999999</v>
          </cell>
          <cell r="S1395">
            <v>1.6057999999999999</v>
          </cell>
          <cell r="T1395">
            <v>1.57</v>
          </cell>
          <cell r="U1395">
            <v>1.6057999999999999</v>
          </cell>
          <cell r="V1395">
            <v>1.6057999999999999</v>
          </cell>
        </row>
        <row r="1396">
          <cell r="B1396" t="str">
            <v>0V75</v>
          </cell>
          <cell r="C1396" t="str">
            <v>BIPSTOP</v>
          </cell>
          <cell r="D1396">
            <v>1</v>
          </cell>
          <cell r="E1396" t="str">
            <v>FLOTTEUR JAUNE 20M DE CABLE+LEST</v>
          </cell>
          <cell r="F1396">
            <v>38.61</v>
          </cell>
          <cell r="H1396" t="str">
            <v>BIPSTOP</v>
          </cell>
          <cell r="I1396">
            <v>26.4</v>
          </cell>
          <cell r="J1396">
            <v>1</v>
          </cell>
          <cell r="K1396">
            <v>26.4</v>
          </cell>
          <cell r="L1396">
            <v>26.4</v>
          </cell>
          <cell r="M1396">
            <v>26.4</v>
          </cell>
          <cell r="N1396">
            <v>26.4</v>
          </cell>
          <cell r="O1396">
            <v>26.4</v>
          </cell>
          <cell r="P1396">
            <v>26.4</v>
          </cell>
          <cell r="Q1396">
            <v>38.61</v>
          </cell>
          <cell r="R1396">
            <v>39.599999999999994</v>
          </cell>
          <cell r="S1396">
            <v>39.599999999999994</v>
          </cell>
          <cell r="T1396">
            <v>38.61</v>
          </cell>
          <cell r="U1396">
            <v>39.599999999999994</v>
          </cell>
          <cell r="V1396">
            <v>39.599999999999994</v>
          </cell>
        </row>
        <row r="1397">
          <cell r="B1397" t="str">
            <v>0V75</v>
          </cell>
          <cell r="C1397" t="str">
            <v>C9063</v>
          </cell>
          <cell r="D1397">
            <v>2</v>
          </cell>
          <cell r="E1397" t="str">
            <v>COUDE 90  PVC D63 FEM/FEM</v>
          </cell>
          <cell r="F1397">
            <v>0.96</v>
          </cell>
          <cell r="H1397" t="str">
            <v>C9063</v>
          </cell>
          <cell r="I1397">
            <v>0.77</v>
          </cell>
          <cell r="J1397">
            <v>1</v>
          </cell>
          <cell r="K1397">
            <v>0.77</v>
          </cell>
          <cell r="L1397">
            <v>0.76900000000000002</v>
          </cell>
          <cell r="M1397">
            <v>0.84599999999999997</v>
          </cell>
          <cell r="N1397">
            <v>1.54</v>
          </cell>
          <cell r="O1397">
            <v>1.538</v>
          </cell>
          <cell r="P1397">
            <v>1.6919999999999999</v>
          </cell>
          <cell r="Q1397">
            <v>0.96</v>
          </cell>
          <cell r="R1397">
            <v>0.96125000000000005</v>
          </cell>
          <cell r="S1397">
            <v>1.0574999999999999</v>
          </cell>
          <cell r="T1397">
            <v>1.92</v>
          </cell>
          <cell r="U1397">
            <v>1.9225000000000001</v>
          </cell>
          <cell r="V1397">
            <v>2.1149999999999998</v>
          </cell>
        </row>
        <row r="1398">
          <cell r="B1398" t="str">
            <v>0V75</v>
          </cell>
          <cell r="C1398" t="str">
            <v>C90MF6350</v>
          </cell>
          <cell r="D1398">
            <v>1</v>
          </cell>
          <cell r="E1398" t="str">
            <v>COUDE 90 REDUIT M/F 63X50</v>
          </cell>
          <cell r="F1398">
            <v>3.76</v>
          </cell>
          <cell r="H1398" t="str">
            <v>C90MF6350</v>
          </cell>
          <cell r="I1398">
            <v>2.13</v>
          </cell>
          <cell r="J1398">
            <v>1</v>
          </cell>
          <cell r="K1398">
            <v>2.13</v>
          </cell>
          <cell r="L1398">
            <v>2.13</v>
          </cell>
          <cell r="M1398">
            <v>2.5049999999999999</v>
          </cell>
          <cell r="N1398">
            <v>2.13</v>
          </cell>
          <cell r="O1398">
            <v>2.13</v>
          </cell>
          <cell r="P1398">
            <v>2.5049999999999999</v>
          </cell>
          <cell r="Q1398">
            <v>3.76</v>
          </cell>
          <cell r="R1398">
            <v>4.26</v>
          </cell>
          <cell r="S1398">
            <v>5.01</v>
          </cell>
          <cell r="T1398">
            <v>3.76</v>
          </cell>
          <cell r="U1398">
            <v>4.26</v>
          </cell>
          <cell r="V1398">
            <v>5.01</v>
          </cell>
        </row>
        <row r="1399">
          <cell r="B1399" t="str">
            <v>0V75</v>
          </cell>
          <cell r="C1399" t="str">
            <v>CUVE1200</v>
          </cell>
          <cell r="D1399">
            <v>1</v>
          </cell>
          <cell r="E1399" t="str">
            <v>CUVE RELEVAGE HT1200</v>
          </cell>
          <cell r="F1399">
            <v>226.44</v>
          </cell>
          <cell r="H1399" t="str">
            <v>CUVE1200</v>
          </cell>
          <cell r="I1399">
            <v>148</v>
          </cell>
          <cell r="J1399">
            <v>1</v>
          </cell>
          <cell r="K1399">
            <v>148</v>
          </cell>
          <cell r="L1399">
            <v>148</v>
          </cell>
          <cell r="M1399">
            <v>148</v>
          </cell>
          <cell r="N1399">
            <v>148</v>
          </cell>
          <cell r="O1399">
            <v>148</v>
          </cell>
          <cell r="P1399">
            <v>148</v>
          </cell>
          <cell r="Q1399">
            <v>226.44</v>
          </cell>
          <cell r="R1399">
            <v>222</v>
          </cell>
          <cell r="S1399">
            <v>222</v>
          </cell>
          <cell r="T1399">
            <v>226.44</v>
          </cell>
          <cell r="U1399">
            <v>222</v>
          </cell>
          <cell r="V1399">
            <v>222</v>
          </cell>
        </row>
        <row r="1400">
          <cell r="B1400" t="str">
            <v>0V75</v>
          </cell>
          <cell r="C1400" t="str">
            <v>EF63502</v>
          </cell>
          <cell r="D1400">
            <v>1</v>
          </cell>
          <cell r="E1400" t="str">
            <v>EMBOUT ADAPTATION 63X50X2</v>
          </cell>
          <cell r="F1400">
            <v>0.77</v>
          </cell>
          <cell r="H1400" t="str">
            <v>EF63502</v>
          </cell>
          <cell r="I1400">
            <v>0.61</v>
          </cell>
          <cell r="J1400">
            <v>1</v>
          </cell>
          <cell r="K1400">
            <v>0.61</v>
          </cell>
          <cell r="L1400">
            <v>0.61299999999999999</v>
          </cell>
          <cell r="M1400">
            <v>0.67400000000000004</v>
          </cell>
          <cell r="N1400">
            <v>0.61</v>
          </cell>
          <cell r="O1400">
            <v>0.61299999999999999</v>
          </cell>
          <cell r="P1400">
            <v>0.67400000000000004</v>
          </cell>
          <cell r="Q1400">
            <v>0.77</v>
          </cell>
          <cell r="R1400">
            <v>0.81529000000000007</v>
          </cell>
          <cell r="S1400">
            <v>0.89642000000000011</v>
          </cell>
          <cell r="T1400">
            <v>0.77</v>
          </cell>
          <cell r="U1400">
            <v>0.81529000000000007</v>
          </cell>
          <cell r="V1400">
            <v>0.89642000000000011</v>
          </cell>
        </row>
        <row r="1401">
          <cell r="B1401" t="str">
            <v>0V75</v>
          </cell>
          <cell r="C1401">
            <v>7214321415</v>
          </cell>
          <cell r="D1401">
            <v>1</v>
          </cell>
          <cell r="E1401" t="str">
            <v>LIEN DE SERRAGE 3.2X142 NYL P6.6 NOIR</v>
          </cell>
          <cell r="F1401">
            <v>0.1</v>
          </cell>
          <cell r="H1401">
            <v>7214321415</v>
          </cell>
          <cell r="I1401">
            <v>0</v>
          </cell>
          <cell r="J1401">
            <v>100</v>
          </cell>
          <cell r="K1401">
            <v>0</v>
          </cell>
          <cell r="L1401">
            <v>1.9300000000000001E-2</v>
          </cell>
          <cell r="M1401">
            <v>1.7100000000000001E-2</v>
          </cell>
          <cell r="N1401">
            <v>0</v>
          </cell>
          <cell r="O1401">
            <v>1.9300000000000001E-2</v>
          </cell>
          <cell r="P1401">
            <v>1.7100000000000001E-2</v>
          </cell>
          <cell r="Q1401">
            <v>0.1</v>
          </cell>
          <cell r="R1401">
            <v>2.8950000000000004E-2</v>
          </cell>
          <cell r="S1401">
            <v>2.5649999999999999E-2</v>
          </cell>
          <cell r="T1401">
            <v>0.1</v>
          </cell>
          <cell r="U1401">
            <v>2.8950000000000004E-2</v>
          </cell>
          <cell r="V1401">
            <v>2.5649999999999999E-2</v>
          </cell>
        </row>
        <row r="1402">
          <cell r="B1402" t="str">
            <v>0V75</v>
          </cell>
          <cell r="C1402" t="str">
            <v>MJOI100</v>
          </cell>
          <cell r="D1402">
            <v>1</v>
          </cell>
          <cell r="E1402" t="str">
            <v>JOINT FORSHEDA D100</v>
          </cell>
          <cell r="F1402">
            <v>4.87</v>
          </cell>
          <cell r="H1402" t="str">
            <v>MJOI100</v>
          </cell>
          <cell r="I1402">
            <v>0.94</v>
          </cell>
          <cell r="J1402">
            <v>1</v>
          </cell>
          <cell r="K1402">
            <v>0.94</v>
          </cell>
          <cell r="L1402">
            <v>2.1800000000000002</v>
          </cell>
          <cell r="M1402">
            <v>0.94</v>
          </cell>
          <cell r="N1402">
            <v>0.94</v>
          </cell>
          <cell r="O1402">
            <v>2.1800000000000002</v>
          </cell>
          <cell r="P1402">
            <v>0.94</v>
          </cell>
          <cell r="Q1402">
            <v>4.87</v>
          </cell>
          <cell r="R1402">
            <v>4.9050000000000002</v>
          </cell>
          <cell r="S1402">
            <v>2.1149999999999998</v>
          </cell>
          <cell r="T1402">
            <v>4.87</v>
          </cell>
          <cell r="U1402">
            <v>4.9050000000000002</v>
          </cell>
          <cell r="V1402">
            <v>2.1149999999999998</v>
          </cell>
        </row>
        <row r="1403">
          <cell r="B1403" t="str">
            <v>0V75</v>
          </cell>
          <cell r="C1403" t="str">
            <v>MJOI63</v>
          </cell>
          <cell r="D1403">
            <v>1</v>
          </cell>
          <cell r="E1403" t="str">
            <v>JOINT FORSHEDA D63</v>
          </cell>
          <cell r="F1403">
            <v>4.9400000000000004</v>
          </cell>
          <cell r="H1403" t="str">
            <v>MJOI63</v>
          </cell>
          <cell r="I1403">
            <v>2.21</v>
          </cell>
          <cell r="J1403">
            <v>1</v>
          </cell>
          <cell r="K1403">
            <v>2.21</v>
          </cell>
          <cell r="L1403">
            <v>2.21</v>
          </cell>
          <cell r="M1403">
            <v>0.92</v>
          </cell>
          <cell r="N1403">
            <v>2.21</v>
          </cell>
          <cell r="O1403">
            <v>2.21</v>
          </cell>
          <cell r="P1403">
            <v>0.92</v>
          </cell>
          <cell r="Q1403">
            <v>4.9400000000000004</v>
          </cell>
          <cell r="R1403">
            <v>4.9725000000000001</v>
          </cell>
          <cell r="S1403">
            <v>2.0700000000000003</v>
          </cell>
          <cell r="T1403">
            <v>4.9400000000000004</v>
          </cell>
          <cell r="U1403">
            <v>4.9725000000000001</v>
          </cell>
          <cell r="V1403">
            <v>2.0700000000000003</v>
          </cell>
        </row>
        <row r="1404">
          <cell r="B1404" t="str">
            <v>0V75</v>
          </cell>
          <cell r="C1404" t="str">
            <v>MM63</v>
          </cell>
          <cell r="D1404">
            <v>1</v>
          </cell>
          <cell r="E1404" t="str">
            <v>MANCHON SORTIE POSTE RELEVAGE PVC PRES D63</v>
          </cell>
          <cell r="F1404">
            <v>1.1000000000000001</v>
          </cell>
          <cell r="H1404" t="str">
            <v>MM63</v>
          </cell>
          <cell r="I1404">
            <v>1.1100000000000001</v>
          </cell>
          <cell r="J1404">
            <v>1</v>
          </cell>
          <cell r="K1404">
            <v>1.1100000000000001</v>
          </cell>
          <cell r="L1404">
            <v>1.1060000000000001</v>
          </cell>
          <cell r="M1404">
            <v>1.2170000000000001</v>
          </cell>
          <cell r="N1404">
            <v>1.1100000000000001</v>
          </cell>
          <cell r="O1404">
            <v>1.1060000000000001</v>
          </cell>
          <cell r="P1404">
            <v>1.2170000000000001</v>
          </cell>
          <cell r="Q1404">
            <v>1.27</v>
          </cell>
          <cell r="R1404">
            <v>1.3825000000000001</v>
          </cell>
          <cell r="S1404">
            <v>1.5212500000000002</v>
          </cell>
          <cell r="T1404">
            <v>1.27</v>
          </cell>
          <cell r="U1404">
            <v>1.3825000000000001</v>
          </cell>
          <cell r="V1404">
            <v>1.5212500000000002</v>
          </cell>
        </row>
        <row r="1405">
          <cell r="B1405" t="str">
            <v>0V75</v>
          </cell>
          <cell r="C1405" t="str">
            <v>MOAT</v>
          </cell>
          <cell r="D1405">
            <v>1.22</v>
          </cell>
          <cell r="E1405" t="str">
            <v>MAIN D'OEUVRE ATELIER</v>
          </cell>
          <cell r="F1405">
            <v>75</v>
          </cell>
          <cell r="H1405" t="str">
            <v>MOAT</v>
          </cell>
          <cell r="I1405">
            <v>50</v>
          </cell>
          <cell r="J1405">
            <v>1</v>
          </cell>
          <cell r="K1405">
            <v>50</v>
          </cell>
          <cell r="L1405">
            <v>50</v>
          </cell>
          <cell r="M1405">
            <v>50</v>
          </cell>
          <cell r="N1405">
            <v>61</v>
          </cell>
          <cell r="O1405">
            <v>61</v>
          </cell>
          <cell r="P1405">
            <v>61</v>
          </cell>
          <cell r="Q1405">
            <v>75</v>
          </cell>
          <cell r="R1405">
            <v>75</v>
          </cell>
          <cell r="S1405">
            <v>75</v>
          </cell>
          <cell r="T1405">
            <v>91.5</v>
          </cell>
          <cell r="U1405">
            <v>91.5</v>
          </cell>
          <cell r="V1405">
            <v>91.5</v>
          </cell>
        </row>
        <row r="1406">
          <cell r="B1406" t="str">
            <v>0V75</v>
          </cell>
          <cell r="C1406" t="str">
            <v>MTOLE4</v>
          </cell>
          <cell r="D1406">
            <v>1</v>
          </cell>
          <cell r="E1406" t="str">
            <v>TOLE SUPPORT FLOTTEUR ALARME</v>
          </cell>
          <cell r="F1406">
            <v>4.1900000000000004</v>
          </cell>
          <cell r="H1406" t="str">
            <v>MTOLE4</v>
          </cell>
          <cell r="I1406">
            <v>2.99</v>
          </cell>
          <cell r="J1406">
            <v>1</v>
          </cell>
          <cell r="K1406">
            <v>2.99</v>
          </cell>
          <cell r="L1406">
            <v>2.99</v>
          </cell>
          <cell r="M1406">
            <v>2.99</v>
          </cell>
          <cell r="N1406">
            <v>2.99</v>
          </cell>
          <cell r="O1406">
            <v>2.99</v>
          </cell>
          <cell r="P1406">
            <v>2.99</v>
          </cell>
          <cell r="Q1406">
            <v>4.1900000000000004</v>
          </cell>
          <cell r="R1406">
            <v>4.4850000000000003</v>
          </cell>
          <cell r="S1406">
            <v>4.4850000000000003</v>
          </cell>
          <cell r="T1406">
            <v>4.1900000000000004</v>
          </cell>
          <cell r="U1406">
            <v>4.4850000000000003</v>
          </cell>
          <cell r="V1406">
            <v>4.4850000000000003</v>
          </cell>
        </row>
        <row r="1407">
          <cell r="B1407" t="str">
            <v>0V75</v>
          </cell>
          <cell r="C1407" t="str">
            <v>PVC6316</v>
          </cell>
          <cell r="D1407">
            <v>1</v>
          </cell>
          <cell r="E1407" t="str">
            <v>TUBE DE 3M PVC PRESSION 63X4.7 PN16</v>
          </cell>
          <cell r="F1407">
            <v>12.91</v>
          </cell>
          <cell r="H1407" t="str">
            <v>PVC6316</v>
          </cell>
          <cell r="I1407">
            <v>4.7300000000000004</v>
          </cell>
          <cell r="J1407">
            <v>0.33</v>
          </cell>
          <cell r="K1407">
            <v>14.333333333333334</v>
          </cell>
          <cell r="L1407">
            <v>4.7320000000000002</v>
          </cell>
          <cell r="M1407">
            <v>4.7779999999999996</v>
          </cell>
          <cell r="N1407">
            <v>14.333333333333334</v>
          </cell>
          <cell r="O1407">
            <v>4.7320000000000002</v>
          </cell>
          <cell r="P1407">
            <v>4.7779999999999996</v>
          </cell>
          <cell r="Q1407">
            <v>12.91</v>
          </cell>
          <cell r="R1407">
            <v>6.2935600000000003</v>
          </cell>
          <cell r="S1407">
            <v>6.3547399999999996</v>
          </cell>
          <cell r="T1407">
            <v>12.91</v>
          </cell>
          <cell r="U1407">
            <v>6.2935600000000003</v>
          </cell>
          <cell r="V1407">
            <v>6.3547399999999996</v>
          </cell>
        </row>
        <row r="1408">
          <cell r="B1408" t="str">
            <v>0V75</v>
          </cell>
          <cell r="C1408" t="str">
            <v>VAC63</v>
          </cell>
          <cell r="D1408">
            <v>1</v>
          </cell>
          <cell r="E1408" t="str">
            <v>VANNE A BILLE FEM/FEM ORION D63</v>
          </cell>
          <cell r="F1408">
            <v>9.56</v>
          </cell>
          <cell r="H1408" t="str">
            <v>VAC63</v>
          </cell>
          <cell r="I1408">
            <v>8.09</v>
          </cell>
          <cell r="J1408">
            <v>1</v>
          </cell>
          <cell r="K1408">
            <v>8.09</v>
          </cell>
          <cell r="L1408">
            <v>8.0869999999999997</v>
          </cell>
          <cell r="M1408">
            <v>8.0869999999999997</v>
          </cell>
          <cell r="N1408">
            <v>8.09</v>
          </cell>
          <cell r="O1408">
            <v>8.0869999999999997</v>
          </cell>
          <cell r="P1408">
            <v>8.0869999999999997</v>
          </cell>
          <cell r="Q1408">
            <v>9.56</v>
          </cell>
          <cell r="R1408">
            <v>10.108750000000001</v>
          </cell>
          <cell r="S1408">
            <v>10.108750000000001</v>
          </cell>
          <cell r="T1408">
            <v>9.56</v>
          </cell>
          <cell r="U1408">
            <v>10.108750000000001</v>
          </cell>
          <cell r="V1408">
            <v>10.108750000000001</v>
          </cell>
        </row>
        <row r="1409">
          <cell r="B1409" t="str">
            <v>0V75</v>
          </cell>
          <cell r="C1409" t="str">
            <v>VDL516048</v>
          </cell>
          <cell r="D1409">
            <v>1</v>
          </cell>
          <cell r="E1409" t="str">
            <v>TRAVERSEE DE PAROI 50/63X2</v>
          </cell>
          <cell r="F1409">
            <v>9.64</v>
          </cell>
          <cell r="H1409" t="str">
            <v>VDL516048</v>
          </cell>
          <cell r="I1409">
            <v>7.94</v>
          </cell>
          <cell r="J1409">
            <v>1</v>
          </cell>
          <cell r="K1409">
            <v>7.94</v>
          </cell>
          <cell r="L1409">
            <v>7.9420000000000002</v>
          </cell>
          <cell r="M1409">
            <v>7.9420000000000002</v>
          </cell>
          <cell r="N1409">
            <v>7.94</v>
          </cell>
          <cell r="O1409">
            <v>7.9420000000000002</v>
          </cell>
          <cell r="P1409">
            <v>7.9420000000000002</v>
          </cell>
          <cell r="Q1409">
            <v>9.64</v>
          </cell>
          <cell r="R1409">
            <v>9.9275000000000002</v>
          </cell>
          <cell r="S1409">
            <v>9.9275000000000002</v>
          </cell>
          <cell r="T1409">
            <v>9.64</v>
          </cell>
          <cell r="U1409">
            <v>9.9275000000000002</v>
          </cell>
          <cell r="V1409">
            <v>9.9275000000000002</v>
          </cell>
        </row>
        <row r="1410">
          <cell r="B1410" t="str">
            <v>0V75</v>
          </cell>
          <cell r="C1410" t="str">
            <v>CC6M</v>
          </cell>
          <cell r="D1410">
            <v>1</v>
          </cell>
          <cell r="E1410" t="str">
            <v>CHAPEAU D63 AVEC MOUSTIQUAIRE</v>
          </cell>
          <cell r="F1410">
            <v>17.510000000000002</v>
          </cell>
          <cell r="H1410" t="str">
            <v>CC6M</v>
          </cell>
          <cell r="I1410">
            <v>11.67</v>
          </cell>
          <cell r="J1410">
            <v>1</v>
          </cell>
          <cell r="K1410">
            <v>11.67</v>
          </cell>
          <cell r="L1410">
            <v>11.67</v>
          </cell>
          <cell r="M1410">
            <v>11.67</v>
          </cell>
          <cell r="N1410">
            <v>11.67</v>
          </cell>
          <cell r="O1410">
            <v>11.67</v>
          </cell>
          <cell r="P1410">
            <v>11.67</v>
          </cell>
          <cell r="Q1410">
            <v>17.510000000000002</v>
          </cell>
          <cell r="R1410">
            <v>17.504999999999999</v>
          </cell>
          <cell r="S1410">
            <v>17.504999999999999</v>
          </cell>
          <cell r="T1410">
            <v>17.510000000000002</v>
          </cell>
          <cell r="U1410">
            <v>17.504999999999999</v>
          </cell>
          <cell r="V1410">
            <v>17.504999999999999</v>
          </cell>
        </row>
        <row r="1411">
          <cell r="B1411" t="str">
            <v>0V75</v>
          </cell>
          <cell r="C1411">
            <v>101007</v>
          </cell>
          <cell r="D1411">
            <v>1</v>
          </cell>
          <cell r="E1411" t="str">
            <v xml:space="preserve">CROCHET INOX </v>
          </cell>
          <cell r="F1411">
            <v>2.2400000000000002</v>
          </cell>
          <cell r="H1411">
            <v>101007</v>
          </cell>
          <cell r="I1411">
            <v>1.5</v>
          </cell>
          <cell r="J1411">
            <v>1</v>
          </cell>
          <cell r="K1411">
            <v>1.5</v>
          </cell>
          <cell r="L1411">
            <v>1.5</v>
          </cell>
          <cell r="M1411">
            <v>1.5</v>
          </cell>
          <cell r="N1411">
            <v>1.5</v>
          </cell>
          <cell r="O1411">
            <v>1.5</v>
          </cell>
          <cell r="P1411">
            <v>1.5</v>
          </cell>
          <cell r="Q1411">
            <v>2.2400000000000002</v>
          </cell>
          <cell r="R1411">
            <v>2.25</v>
          </cell>
          <cell r="S1411">
            <v>2.25</v>
          </cell>
          <cell r="T1411">
            <v>2.2400000000000002</v>
          </cell>
          <cell r="U1411">
            <v>2.25</v>
          </cell>
          <cell r="V1411">
            <v>2.25</v>
          </cell>
        </row>
        <row r="1412">
          <cell r="B1412" t="str">
            <v>0V75</v>
          </cell>
          <cell r="C1412" t="str">
            <v>MCOFPRO</v>
          </cell>
          <cell r="D1412">
            <v>1</v>
          </cell>
          <cell r="E1412" t="str">
            <v>COFFRET ALARME ET PROTECTION RELEVAGE</v>
          </cell>
          <cell r="F1412">
            <v>139.16999999999999</v>
          </cell>
          <cell r="H1412" t="str">
            <v>MCOFPRO</v>
          </cell>
          <cell r="I1412">
            <v>88.935500000000005</v>
          </cell>
          <cell r="J1412">
            <v>1</v>
          </cell>
          <cell r="K1412">
            <v>88.935500000000005</v>
          </cell>
          <cell r="L1412">
            <v>88.936256</v>
          </cell>
          <cell r="M1412">
            <v>90.786255999999995</v>
          </cell>
          <cell r="N1412">
            <v>88.935500000000005</v>
          </cell>
          <cell r="O1412">
            <v>88.936256</v>
          </cell>
          <cell r="P1412">
            <v>90.786255999999995</v>
          </cell>
          <cell r="Q1412">
            <v>160.19999999999999</v>
          </cell>
          <cell r="R1412">
            <v>144.33635149999998</v>
          </cell>
          <cell r="S1412">
            <v>147.29635150000001</v>
          </cell>
          <cell r="T1412">
            <v>160.19999999999999</v>
          </cell>
          <cell r="U1412">
            <v>144.33635149999998</v>
          </cell>
          <cell r="V1412">
            <v>147.29635150000001</v>
          </cell>
        </row>
        <row r="1413">
          <cell r="B1413" t="str">
            <v>0V75</v>
          </cell>
          <cell r="C1413" t="str">
            <v>316L/4404</v>
          </cell>
          <cell r="D1413">
            <v>0.75</v>
          </cell>
          <cell r="E1413" t="str">
            <v>CHAINE INOX DIAM 4 32/8 (LE ML)</v>
          </cell>
          <cell r="F1413">
            <v>4.3499999999999996</v>
          </cell>
          <cell r="H1413" t="str">
            <v>316L/4404</v>
          </cell>
          <cell r="I1413">
            <v>2.9</v>
          </cell>
          <cell r="J1413">
            <v>1</v>
          </cell>
          <cell r="K1413">
            <v>2.9</v>
          </cell>
          <cell r="L1413">
            <v>2.9</v>
          </cell>
          <cell r="M1413">
            <v>2.9</v>
          </cell>
          <cell r="N1413">
            <v>2.1749999999999998</v>
          </cell>
          <cell r="O1413">
            <v>2.1749999999999998</v>
          </cell>
          <cell r="P1413">
            <v>2.1749999999999998</v>
          </cell>
          <cell r="Q1413">
            <v>4.3499999999999996</v>
          </cell>
          <cell r="R1413">
            <v>4.3499999999999996</v>
          </cell>
          <cell r="S1413">
            <v>4.3499999999999996</v>
          </cell>
          <cell r="T1413">
            <v>3.2624999999999997</v>
          </cell>
          <cell r="U1413">
            <v>3.2624999999999997</v>
          </cell>
          <cell r="V1413">
            <v>3.2624999999999997</v>
          </cell>
        </row>
        <row r="1414">
          <cell r="B1414" t="str">
            <v>0V75</v>
          </cell>
          <cell r="C1414" t="str">
            <v>GPR</v>
          </cell>
          <cell r="D1414">
            <v>1</v>
          </cell>
          <cell r="E1414" t="str">
            <v>GUIDE POSTES DE RELEVAGE</v>
          </cell>
          <cell r="F1414">
            <v>0.4</v>
          </cell>
          <cell r="H1414" t="str">
            <v>GPR</v>
          </cell>
          <cell r="I1414">
            <v>0.2</v>
          </cell>
          <cell r="J1414">
            <v>1</v>
          </cell>
          <cell r="K1414">
            <v>0.2</v>
          </cell>
          <cell r="L1414">
            <v>0.2</v>
          </cell>
          <cell r="M1414">
            <v>0.2</v>
          </cell>
          <cell r="N1414">
            <v>0.2</v>
          </cell>
          <cell r="O1414">
            <v>0.2</v>
          </cell>
          <cell r="P1414">
            <v>0.2</v>
          </cell>
          <cell r="Q1414">
            <v>0.4</v>
          </cell>
          <cell r="R1414">
            <v>0</v>
          </cell>
          <cell r="S1414">
            <v>0.4</v>
          </cell>
          <cell r="T1414">
            <v>0.4</v>
          </cell>
          <cell r="U1414">
            <v>0</v>
          </cell>
          <cell r="V1414">
            <v>0.4</v>
          </cell>
        </row>
        <row r="1415">
          <cell r="B1415" t="str">
            <v>0V75</v>
          </cell>
          <cell r="C1415" t="str">
            <v>ENFC30MF100</v>
          </cell>
          <cell r="D1415">
            <v>1</v>
          </cell>
          <cell r="E1415" t="str">
            <v>COUDE 30 MF PVC EVAC D100</v>
          </cell>
          <cell r="F1415">
            <v>2.31</v>
          </cell>
          <cell r="H1415" t="str">
            <v>ENFC30MF100</v>
          </cell>
          <cell r="I1415">
            <v>1.72</v>
          </cell>
          <cell r="J1415">
            <v>1</v>
          </cell>
          <cell r="K1415">
            <v>1.72</v>
          </cell>
          <cell r="L1415">
            <v>1.7150000000000001</v>
          </cell>
          <cell r="M1415">
            <v>1.635</v>
          </cell>
          <cell r="N1415">
            <v>1.72</v>
          </cell>
          <cell r="O1415">
            <v>1.7150000000000001</v>
          </cell>
          <cell r="P1415">
            <v>1.635</v>
          </cell>
          <cell r="Q1415">
            <v>2.31</v>
          </cell>
          <cell r="R1415">
            <v>2.5725000000000002</v>
          </cell>
          <cell r="S1415">
            <v>2.4525000000000001</v>
          </cell>
          <cell r="T1415">
            <v>2.31</v>
          </cell>
          <cell r="U1415">
            <v>2.5725000000000002</v>
          </cell>
          <cell r="V1415">
            <v>2.4525000000000001</v>
          </cell>
        </row>
        <row r="1416">
          <cell r="B1416" t="str">
            <v>0V75</v>
          </cell>
          <cell r="C1416">
            <v>8434000618</v>
          </cell>
          <cell r="D1416">
            <v>1</v>
          </cell>
          <cell r="E1416" t="str">
            <v>ECROU FREIN A2 M6 WAX</v>
          </cell>
          <cell r="F1416">
            <v>0.02</v>
          </cell>
          <cell r="H1416">
            <v>8434000618</v>
          </cell>
          <cell r="I1416">
            <v>8.3000000000000007</v>
          </cell>
          <cell r="J1416">
            <v>500</v>
          </cell>
          <cell r="K1416">
            <v>1.66E-2</v>
          </cell>
          <cell r="L1416">
            <v>1.66E-2</v>
          </cell>
          <cell r="M1416">
            <v>1.66E-2</v>
          </cell>
          <cell r="N1416">
            <v>1.66E-2</v>
          </cell>
          <cell r="O1416">
            <v>1.66E-2</v>
          </cell>
          <cell r="P1416">
            <v>1.66E-2</v>
          </cell>
          <cell r="Q1416">
            <v>0.02</v>
          </cell>
          <cell r="R1416">
            <v>2.0750000000000001E-2</v>
          </cell>
          <cell r="S1416">
            <v>2.0750000000000001E-2</v>
          </cell>
          <cell r="T1416">
            <v>0.02</v>
          </cell>
          <cell r="U1416">
            <v>2.0750000000000001E-2</v>
          </cell>
          <cell r="V1416">
            <v>2.0750000000000001E-2</v>
          </cell>
        </row>
        <row r="1417">
          <cell r="B1417" t="str">
            <v>0V75</v>
          </cell>
          <cell r="C1417" t="str">
            <v>RONDETD6</v>
          </cell>
          <cell r="D1417">
            <v>2</v>
          </cell>
          <cell r="E1417" t="str">
            <v>RONDELLE EPDM INOX 5.5/6.3*25</v>
          </cell>
          <cell r="F1417">
            <v>1.9E-2</v>
          </cell>
          <cell r="H1417" t="str">
            <v>RONDETD6</v>
          </cell>
          <cell r="I1417">
            <v>0.13</v>
          </cell>
          <cell r="J1417">
            <v>1</v>
          </cell>
          <cell r="K1417">
            <v>0.13</v>
          </cell>
          <cell r="L1417">
            <v>0.12720000000000001</v>
          </cell>
          <cell r="M1417">
            <v>0.12720000000000001</v>
          </cell>
          <cell r="N1417">
            <v>0.26</v>
          </cell>
          <cell r="O1417">
            <v>0.25440000000000002</v>
          </cell>
          <cell r="P1417">
            <v>0.25440000000000002</v>
          </cell>
          <cell r="Q1417">
            <v>1.9E-2</v>
          </cell>
          <cell r="R1417">
            <v>0.19080000000000003</v>
          </cell>
          <cell r="S1417">
            <v>0.19080000000000003</v>
          </cell>
          <cell r="T1417">
            <v>3.7999999999999999E-2</v>
          </cell>
          <cell r="U1417">
            <v>0.38160000000000005</v>
          </cell>
          <cell r="V1417">
            <v>0.38160000000000005</v>
          </cell>
        </row>
        <row r="1418">
          <cell r="B1418" t="str">
            <v>0V75</v>
          </cell>
          <cell r="C1418">
            <v>8535000618</v>
          </cell>
          <cell r="D1418">
            <v>1</v>
          </cell>
          <cell r="E1418" t="str">
            <v>RONDELLE PLATE M6X24X1.2 LL A2</v>
          </cell>
          <cell r="F1418">
            <v>0.05</v>
          </cell>
          <cell r="H1418">
            <v>8535000618</v>
          </cell>
          <cell r="I1418">
            <v>3.0000000000000001E-3</v>
          </cell>
          <cell r="J1418">
            <v>1</v>
          </cell>
          <cell r="K1418">
            <v>3.0000000000000001E-3</v>
          </cell>
          <cell r="L1418">
            <v>3.04E-2</v>
          </cell>
          <cell r="M1418">
            <v>3.04E-2</v>
          </cell>
          <cell r="N1418">
            <v>3.0000000000000001E-3</v>
          </cell>
          <cell r="O1418">
            <v>3.04E-2</v>
          </cell>
          <cell r="P1418">
            <v>3.04E-2</v>
          </cell>
          <cell r="Q1418">
            <v>0.05</v>
          </cell>
          <cell r="R1418">
            <v>5.3199999999999997E-2</v>
          </cell>
          <cell r="S1418">
            <v>5.3199999999999997E-2</v>
          </cell>
          <cell r="T1418">
            <v>0.05</v>
          </cell>
          <cell r="U1418">
            <v>5.3199999999999997E-2</v>
          </cell>
          <cell r="V1418">
            <v>5.3199999999999997E-2</v>
          </cell>
        </row>
        <row r="1419">
          <cell r="B1419" t="str">
            <v>SPR1200V75</v>
          </cell>
          <cell r="N1419">
            <v>658.10343333333356</v>
          </cell>
          <cell r="O1419">
            <v>649.77839599999993</v>
          </cell>
          <cell r="P1419">
            <v>687.76319599999999</v>
          </cell>
          <cell r="T1419">
            <v>970.92449999999997</v>
          </cell>
          <cell r="U1419">
            <v>984.82937149999998</v>
          </cell>
          <cell r="V1419">
            <v>1040.5971315000004</v>
          </cell>
        </row>
        <row r="1420">
          <cell r="B1420" t="str">
            <v>0V75BG</v>
          </cell>
          <cell r="C1420">
            <v>101006</v>
          </cell>
          <cell r="D1420">
            <v>1</v>
          </cell>
          <cell r="E1420" t="str">
            <v>PRESSE ETOUPE PG13.5 F7MM AVEC CE</v>
          </cell>
          <cell r="F1420">
            <v>0.68</v>
          </cell>
          <cell r="H1420">
            <v>101006</v>
          </cell>
          <cell r="I1420">
            <v>0.23</v>
          </cell>
          <cell r="J1420">
            <v>1</v>
          </cell>
          <cell r="K1420">
            <v>0.23</v>
          </cell>
          <cell r="L1420">
            <v>0.22953999999999999</v>
          </cell>
          <cell r="M1420">
            <v>0.22953999999999999</v>
          </cell>
          <cell r="N1420">
            <v>0.23</v>
          </cell>
          <cell r="O1420">
            <v>0.22953999999999999</v>
          </cell>
          <cell r="P1420">
            <v>0.22953999999999999</v>
          </cell>
          <cell r="Q1420">
            <v>0.68</v>
          </cell>
          <cell r="R1420">
            <v>0.68862000000000001</v>
          </cell>
          <cell r="S1420">
            <v>0.68862000000000001</v>
          </cell>
          <cell r="T1420">
            <v>0.68</v>
          </cell>
          <cell r="U1420">
            <v>0.68862000000000001</v>
          </cell>
          <cell r="V1420">
            <v>0.68862000000000001</v>
          </cell>
        </row>
        <row r="1421">
          <cell r="B1421" t="str">
            <v>0V75BG</v>
          </cell>
          <cell r="C1421" t="str">
            <v>FLPG13</v>
          </cell>
          <cell r="D1421">
            <v>2</v>
          </cell>
          <cell r="E1421" t="str">
            <v>PRESSE ETOUPE PG13 FILETAGE LONG</v>
          </cell>
          <cell r="F1421">
            <v>0.90200000000000002</v>
          </cell>
          <cell r="H1421" t="str">
            <v>FLPG13</v>
          </cell>
          <cell r="I1421">
            <v>0.6</v>
          </cell>
          <cell r="J1421">
            <v>1</v>
          </cell>
          <cell r="K1421">
            <v>0.6</v>
          </cell>
          <cell r="L1421">
            <v>0.60099999999999998</v>
          </cell>
          <cell r="M1421">
            <v>0.60099999999999998</v>
          </cell>
          <cell r="N1421">
            <v>1.2</v>
          </cell>
          <cell r="O1421">
            <v>1.202</v>
          </cell>
          <cell r="P1421">
            <v>1.202</v>
          </cell>
          <cell r="Q1421">
            <v>0.90200000000000002</v>
          </cell>
          <cell r="R1421">
            <v>0.90149999999999997</v>
          </cell>
          <cell r="S1421">
            <v>0.90149999999999997</v>
          </cell>
          <cell r="T1421">
            <v>1.804</v>
          </cell>
          <cell r="U1421">
            <v>1.8029999999999999</v>
          </cell>
          <cell r="V1421">
            <v>1.8029999999999999</v>
          </cell>
        </row>
        <row r="1422">
          <cell r="B1422" t="str">
            <v>0V75BG</v>
          </cell>
          <cell r="C1422" t="str">
            <v>ECROUPG13</v>
          </cell>
          <cell r="D1422">
            <v>2</v>
          </cell>
          <cell r="E1422" t="str">
            <v>ECROU PE POUR PRESSE ETOUPE PG13</v>
          </cell>
          <cell r="F1422">
            <v>0.08</v>
          </cell>
          <cell r="H1422" t="str">
            <v>ECROUPG13</v>
          </cell>
          <cell r="I1422">
            <v>7.0000000000000007E-2</v>
          </cell>
          <cell r="J1422">
            <v>1</v>
          </cell>
          <cell r="K1422">
            <v>7.0000000000000007E-2</v>
          </cell>
          <cell r="L1422">
            <v>7.1999999999999995E-2</v>
          </cell>
          <cell r="M1422">
            <v>7.1999999999999995E-2</v>
          </cell>
          <cell r="N1422">
            <v>0.14000000000000001</v>
          </cell>
          <cell r="O1422">
            <v>0.14399999999999999</v>
          </cell>
          <cell r="P1422">
            <v>0.14399999999999999</v>
          </cell>
          <cell r="Q1422">
            <v>0.08</v>
          </cell>
          <cell r="R1422">
            <v>0.10799999999999998</v>
          </cell>
          <cell r="S1422">
            <v>0.10799999999999998</v>
          </cell>
          <cell r="T1422">
            <v>0.16</v>
          </cell>
          <cell r="U1422">
            <v>0.21599999999999997</v>
          </cell>
          <cell r="V1422">
            <v>0.21599999999999997</v>
          </cell>
        </row>
        <row r="1423">
          <cell r="B1423" t="str">
            <v>0V75BG</v>
          </cell>
          <cell r="C1423">
            <v>1510064</v>
          </cell>
          <cell r="D1423">
            <v>1</v>
          </cell>
          <cell r="E1423" t="str">
            <v xml:space="preserve">CLAPET Y D63 </v>
          </cell>
          <cell r="F1423">
            <v>39.22</v>
          </cell>
          <cell r="H1423">
            <v>1510064</v>
          </cell>
          <cell r="I1423">
            <v>24.96</v>
          </cell>
          <cell r="J1423">
            <v>1</v>
          </cell>
          <cell r="K1423">
            <v>24.96</v>
          </cell>
          <cell r="L1423">
            <v>24.954999999999998</v>
          </cell>
          <cell r="M1423">
            <v>24.954999999999998</v>
          </cell>
          <cell r="N1423">
            <v>24.96</v>
          </cell>
          <cell r="O1423">
            <v>24.954999999999998</v>
          </cell>
          <cell r="P1423">
            <v>24.954999999999998</v>
          </cell>
          <cell r="Q1423">
            <v>39.22</v>
          </cell>
          <cell r="R1423">
            <v>37.432499999999997</v>
          </cell>
          <cell r="S1423">
            <v>37.432499999999997</v>
          </cell>
          <cell r="T1423">
            <v>39.22</v>
          </cell>
          <cell r="U1423">
            <v>37.432499999999997</v>
          </cell>
          <cell r="V1423">
            <v>37.432499999999997</v>
          </cell>
        </row>
        <row r="1424">
          <cell r="B1424" t="str">
            <v>0V75BG</v>
          </cell>
          <cell r="C1424" t="str">
            <v>304L/4307</v>
          </cell>
          <cell r="D1424">
            <v>1.6</v>
          </cell>
          <cell r="E1424" t="str">
            <v>TUBE INOX DIAM26.9X1.6 (LE ML)</v>
          </cell>
          <cell r="F1424">
            <v>7.41</v>
          </cell>
          <cell r="H1424" t="str">
            <v>304L/4307</v>
          </cell>
          <cell r="I1424">
            <v>5.99</v>
          </cell>
          <cell r="J1424">
            <v>1</v>
          </cell>
          <cell r="K1424">
            <v>5.99</v>
          </cell>
          <cell r="L1424">
            <v>5.99</v>
          </cell>
          <cell r="M1424">
            <v>5.99</v>
          </cell>
          <cell r="N1424">
            <v>9.5840000000000014</v>
          </cell>
          <cell r="O1424">
            <v>9.5840000000000014</v>
          </cell>
          <cell r="P1424">
            <v>9.5840000000000014</v>
          </cell>
          <cell r="Q1424">
            <v>7.41</v>
          </cell>
          <cell r="R1424">
            <v>7.4875000000000007</v>
          </cell>
          <cell r="S1424">
            <v>7.4875000000000007</v>
          </cell>
          <cell r="T1424">
            <v>11.856000000000002</v>
          </cell>
          <cell r="U1424">
            <v>11.980000000000002</v>
          </cell>
          <cell r="V1424">
            <v>11.980000000000002</v>
          </cell>
        </row>
        <row r="1425">
          <cell r="B1425" t="str">
            <v>0V75BG</v>
          </cell>
          <cell r="C1425" t="str">
            <v>7122000003A</v>
          </cell>
          <cell r="D1425">
            <v>1</v>
          </cell>
          <cell r="E1425" t="str">
            <v>DW VOX 75 A 20M DE CABLE</v>
          </cell>
          <cell r="F1425">
            <v>330.98</v>
          </cell>
          <cell r="H1425" t="str">
            <v>7122000003A</v>
          </cell>
          <cell r="I1425">
            <v>247</v>
          </cell>
          <cell r="J1425">
            <v>1</v>
          </cell>
          <cell r="K1425">
            <v>247</v>
          </cell>
          <cell r="L1425">
            <v>247</v>
          </cell>
          <cell r="M1425">
            <v>285</v>
          </cell>
          <cell r="N1425">
            <v>247</v>
          </cell>
          <cell r="O1425">
            <v>247</v>
          </cell>
          <cell r="P1425">
            <v>285</v>
          </cell>
          <cell r="Q1425">
            <v>330.98</v>
          </cell>
          <cell r="R1425">
            <v>370.5</v>
          </cell>
          <cell r="S1425">
            <v>427.5</v>
          </cell>
          <cell r="T1425">
            <v>330.98</v>
          </cell>
          <cell r="U1425">
            <v>370.5</v>
          </cell>
          <cell r="V1425">
            <v>427.5</v>
          </cell>
        </row>
        <row r="1426">
          <cell r="B1426" t="str">
            <v>0V75BG</v>
          </cell>
          <cell r="C1426">
            <v>9600000618</v>
          </cell>
          <cell r="D1426">
            <v>1</v>
          </cell>
          <cell r="E1426" t="str">
            <v>MANILLE INOX</v>
          </cell>
          <cell r="F1426">
            <v>1.57</v>
          </cell>
          <cell r="H1426">
            <v>9600000618</v>
          </cell>
          <cell r="I1426">
            <v>0.8</v>
          </cell>
          <cell r="J1426">
            <v>1</v>
          </cell>
          <cell r="K1426">
            <v>0.8</v>
          </cell>
          <cell r="L1426">
            <v>0.80289999999999995</v>
          </cell>
          <cell r="M1426">
            <v>0.80289999999999995</v>
          </cell>
          <cell r="N1426">
            <v>0.8</v>
          </cell>
          <cell r="O1426">
            <v>0.80289999999999995</v>
          </cell>
          <cell r="P1426">
            <v>0.80289999999999995</v>
          </cell>
          <cell r="Q1426">
            <v>1.57</v>
          </cell>
          <cell r="R1426">
            <v>1.6057999999999999</v>
          </cell>
          <cell r="S1426">
            <v>1.6057999999999999</v>
          </cell>
          <cell r="T1426">
            <v>1.57</v>
          </cell>
          <cell r="U1426">
            <v>1.6057999999999999</v>
          </cell>
          <cell r="V1426">
            <v>1.6057999999999999</v>
          </cell>
        </row>
        <row r="1427">
          <cell r="B1427" t="str">
            <v>0V75BG</v>
          </cell>
          <cell r="C1427" t="str">
            <v>BIPSTOP</v>
          </cell>
          <cell r="D1427">
            <v>1</v>
          </cell>
          <cell r="E1427" t="str">
            <v>FLOTTEUR JAUNE 20M DE CABLE+LEST</v>
          </cell>
          <cell r="F1427">
            <v>38.61</v>
          </cell>
          <cell r="H1427" t="str">
            <v>BIPSTOP</v>
          </cell>
          <cell r="I1427">
            <v>26.4</v>
          </cell>
          <cell r="J1427">
            <v>1</v>
          </cell>
          <cell r="K1427">
            <v>26.4</v>
          </cell>
          <cell r="L1427">
            <v>26.4</v>
          </cell>
          <cell r="M1427">
            <v>26.4</v>
          </cell>
          <cell r="N1427">
            <v>26.4</v>
          </cell>
          <cell r="O1427">
            <v>26.4</v>
          </cell>
          <cell r="P1427">
            <v>26.4</v>
          </cell>
          <cell r="Q1427">
            <v>38.61</v>
          </cell>
          <cell r="R1427">
            <v>39.599999999999994</v>
          </cell>
          <cell r="S1427">
            <v>39.599999999999994</v>
          </cell>
          <cell r="T1427">
            <v>38.61</v>
          </cell>
          <cell r="U1427">
            <v>39.599999999999994</v>
          </cell>
          <cell r="V1427">
            <v>39.599999999999994</v>
          </cell>
        </row>
        <row r="1428">
          <cell r="B1428" t="str">
            <v>0V75BG</v>
          </cell>
          <cell r="C1428" t="str">
            <v>C9063</v>
          </cell>
          <cell r="D1428">
            <v>2</v>
          </cell>
          <cell r="E1428" t="str">
            <v>COUDE 90  PVC D63 FEM/FEM</v>
          </cell>
          <cell r="F1428">
            <v>0.96</v>
          </cell>
          <cell r="H1428" t="str">
            <v>C9063</v>
          </cell>
          <cell r="I1428">
            <v>0.77</v>
          </cell>
          <cell r="J1428">
            <v>1</v>
          </cell>
          <cell r="K1428">
            <v>0.77</v>
          </cell>
          <cell r="L1428">
            <v>0.76900000000000002</v>
          </cell>
          <cell r="M1428">
            <v>0.84599999999999997</v>
          </cell>
          <cell r="N1428">
            <v>1.54</v>
          </cell>
          <cell r="O1428">
            <v>1.538</v>
          </cell>
          <cell r="P1428">
            <v>1.6919999999999999</v>
          </cell>
          <cell r="Q1428">
            <v>0.96</v>
          </cell>
          <cell r="R1428">
            <v>0.96125000000000005</v>
          </cell>
          <cell r="S1428">
            <v>1.0574999999999999</v>
          </cell>
          <cell r="T1428">
            <v>1.92</v>
          </cell>
          <cell r="U1428">
            <v>1.9225000000000001</v>
          </cell>
          <cell r="V1428">
            <v>2.1149999999999998</v>
          </cell>
        </row>
        <row r="1429">
          <cell r="B1429" t="str">
            <v>0V75BG</v>
          </cell>
          <cell r="C1429" t="str">
            <v>C90MF6350</v>
          </cell>
          <cell r="D1429">
            <v>1</v>
          </cell>
          <cell r="E1429" t="str">
            <v>COUDE 90 REDUIT M/F 63X50</v>
          </cell>
          <cell r="F1429">
            <v>3.76</v>
          </cell>
          <cell r="H1429" t="str">
            <v>C90MF6350</v>
          </cell>
          <cell r="I1429">
            <v>2.13</v>
          </cell>
          <cell r="J1429">
            <v>1</v>
          </cell>
          <cell r="K1429">
            <v>2.13</v>
          </cell>
          <cell r="L1429">
            <v>2.13</v>
          </cell>
          <cell r="M1429">
            <v>2.5049999999999999</v>
          </cell>
          <cell r="N1429">
            <v>2.13</v>
          </cell>
          <cell r="O1429">
            <v>2.13</v>
          </cell>
          <cell r="P1429">
            <v>2.5049999999999999</v>
          </cell>
          <cell r="Q1429">
            <v>3.76</v>
          </cell>
          <cell r="R1429">
            <v>4.26</v>
          </cell>
          <cell r="S1429">
            <v>5.01</v>
          </cell>
          <cell r="T1429">
            <v>3.76</v>
          </cell>
          <cell r="U1429">
            <v>4.26</v>
          </cell>
          <cell r="V1429">
            <v>5.01</v>
          </cell>
        </row>
        <row r="1430">
          <cell r="B1430" t="str">
            <v>0V75BG</v>
          </cell>
          <cell r="C1430" t="str">
            <v>CUVE1200</v>
          </cell>
          <cell r="D1430">
            <v>1</v>
          </cell>
          <cell r="E1430" t="str">
            <v>CUVE RELEVAGE HT1200</v>
          </cell>
          <cell r="F1430">
            <v>226.44</v>
          </cell>
          <cell r="H1430" t="str">
            <v>CUVE1200</v>
          </cell>
          <cell r="I1430">
            <v>148</v>
          </cell>
          <cell r="J1430">
            <v>1</v>
          </cell>
          <cell r="K1430">
            <v>148</v>
          </cell>
          <cell r="L1430">
            <v>148</v>
          </cell>
          <cell r="M1430">
            <v>148</v>
          </cell>
          <cell r="N1430">
            <v>148</v>
          </cell>
          <cell r="O1430">
            <v>148</v>
          </cell>
          <cell r="P1430">
            <v>148</v>
          </cell>
          <cell r="Q1430">
            <v>226.44</v>
          </cell>
          <cell r="R1430">
            <v>222</v>
          </cell>
          <cell r="S1430">
            <v>222</v>
          </cell>
          <cell r="T1430">
            <v>226.44</v>
          </cell>
          <cell r="U1430">
            <v>222</v>
          </cell>
          <cell r="V1430">
            <v>222</v>
          </cell>
        </row>
        <row r="1431">
          <cell r="B1431" t="str">
            <v>0V75BG</v>
          </cell>
          <cell r="C1431" t="str">
            <v>EF63502</v>
          </cell>
          <cell r="D1431">
            <v>1</v>
          </cell>
          <cell r="E1431" t="str">
            <v>EMBOUT ADAPTATION 63X50X2</v>
          </cell>
          <cell r="F1431">
            <v>0.77</v>
          </cell>
          <cell r="H1431" t="str">
            <v>EF63502</v>
          </cell>
          <cell r="I1431">
            <v>0.61</v>
          </cell>
          <cell r="J1431">
            <v>1</v>
          </cell>
          <cell r="K1431">
            <v>0.61</v>
          </cell>
          <cell r="L1431">
            <v>0.61299999999999999</v>
          </cell>
          <cell r="M1431">
            <v>0.67400000000000004</v>
          </cell>
          <cell r="N1431">
            <v>0.61</v>
          </cell>
          <cell r="O1431">
            <v>0.61299999999999999</v>
          </cell>
          <cell r="P1431">
            <v>0.67400000000000004</v>
          </cell>
          <cell r="Q1431">
            <v>0.77</v>
          </cell>
          <cell r="R1431">
            <v>0.81529000000000007</v>
          </cell>
          <cell r="S1431">
            <v>0.89642000000000011</v>
          </cell>
          <cell r="T1431">
            <v>0.77</v>
          </cell>
          <cell r="U1431">
            <v>0.81529000000000007</v>
          </cell>
          <cell r="V1431">
            <v>0.89642000000000011</v>
          </cell>
        </row>
        <row r="1432">
          <cell r="B1432" t="str">
            <v>0V75BG</v>
          </cell>
          <cell r="C1432">
            <v>7214321415</v>
          </cell>
          <cell r="D1432">
            <v>1</v>
          </cell>
          <cell r="E1432" t="str">
            <v>LIEN DE SERRAGE 3.2X142 NYL P6.6 NOIR</v>
          </cell>
          <cell r="F1432">
            <v>0.1</v>
          </cell>
          <cell r="H1432">
            <v>7214321415</v>
          </cell>
          <cell r="I1432">
            <v>0</v>
          </cell>
          <cell r="J1432">
            <v>100</v>
          </cell>
          <cell r="K1432">
            <v>0</v>
          </cell>
          <cell r="L1432">
            <v>1.9300000000000001E-2</v>
          </cell>
          <cell r="M1432">
            <v>1.7100000000000001E-2</v>
          </cell>
          <cell r="N1432">
            <v>0</v>
          </cell>
          <cell r="O1432">
            <v>1.9300000000000001E-2</v>
          </cell>
          <cell r="P1432">
            <v>1.7100000000000001E-2</v>
          </cell>
          <cell r="Q1432">
            <v>0.1</v>
          </cell>
          <cell r="R1432">
            <v>2.8950000000000004E-2</v>
          </cell>
          <cell r="S1432">
            <v>2.5649999999999999E-2</v>
          </cell>
          <cell r="T1432">
            <v>0.1</v>
          </cell>
          <cell r="U1432">
            <v>2.8950000000000004E-2</v>
          </cell>
          <cell r="V1432">
            <v>2.5649999999999999E-2</v>
          </cell>
        </row>
        <row r="1433">
          <cell r="B1433" t="str">
            <v>0V75BG</v>
          </cell>
          <cell r="C1433" t="str">
            <v>MJOI100</v>
          </cell>
          <cell r="D1433">
            <v>1</v>
          </cell>
          <cell r="E1433" t="str">
            <v>JOINT FORSHEDA D100</v>
          </cell>
          <cell r="F1433">
            <v>4.87</v>
          </cell>
          <cell r="H1433" t="str">
            <v>MJOI100</v>
          </cell>
          <cell r="I1433">
            <v>0.94</v>
          </cell>
          <cell r="J1433">
            <v>1</v>
          </cell>
          <cell r="K1433">
            <v>0.94</v>
          </cell>
          <cell r="L1433">
            <v>2.1800000000000002</v>
          </cell>
          <cell r="M1433">
            <v>0.94</v>
          </cell>
          <cell r="N1433">
            <v>0.94</v>
          </cell>
          <cell r="O1433">
            <v>2.1800000000000002</v>
          </cell>
          <cell r="P1433">
            <v>0.94</v>
          </cell>
          <cell r="Q1433">
            <v>4.87</v>
          </cell>
          <cell r="R1433">
            <v>4.9050000000000002</v>
          </cell>
          <cell r="S1433">
            <v>2.1149999999999998</v>
          </cell>
          <cell r="T1433">
            <v>4.87</v>
          </cell>
          <cell r="U1433">
            <v>4.9050000000000002</v>
          </cell>
          <cell r="V1433">
            <v>2.1149999999999998</v>
          </cell>
        </row>
        <row r="1434">
          <cell r="B1434" t="str">
            <v>0V75BG</v>
          </cell>
          <cell r="C1434" t="str">
            <v>MJOI63</v>
          </cell>
          <cell r="D1434">
            <v>1</v>
          </cell>
          <cell r="E1434" t="str">
            <v>JOINT FORSHEDA D63</v>
          </cell>
          <cell r="F1434">
            <v>4.9400000000000004</v>
          </cell>
          <cell r="H1434" t="str">
            <v>MJOI63</v>
          </cell>
          <cell r="I1434">
            <v>2.21</v>
          </cell>
          <cell r="J1434">
            <v>1</v>
          </cell>
          <cell r="K1434">
            <v>2.21</v>
          </cell>
          <cell r="L1434">
            <v>2.21</v>
          </cell>
          <cell r="M1434">
            <v>0.92</v>
          </cell>
          <cell r="N1434">
            <v>2.21</v>
          </cell>
          <cell r="O1434">
            <v>2.21</v>
          </cell>
          <cell r="P1434">
            <v>0.92</v>
          </cell>
          <cell r="Q1434">
            <v>4.9400000000000004</v>
          </cell>
          <cell r="R1434">
            <v>4.9725000000000001</v>
          </cell>
          <cell r="S1434">
            <v>2.0700000000000003</v>
          </cell>
          <cell r="T1434">
            <v>4.9400000000000004</v>
          </cell>
          <cell r="U1434">
            <v>4.9725000000000001</v>
          </cell>
          <cell r="V1434">
            <v>2.0700000000000003</v>
          </cell>
        </row>
        <row r="1435">
          <cell r="B1435" t="str">
            <v>0V75BG</v>
          </cell>
          <cell r="C1435" t="str">
            <v>MM63</v>
          </cell>
          <cell r="D1435">
            <v>1</v>
          </cell>
          <cell r="E1435" t="str">
            <v>MANCHON SORTIE POSTE RELEVAGE PVC PRES D63</v>
          </cell>
          <cell r="F1435">
            <v>1.1000000000000001</v>
          </cell>
          <cell r="H1435" t="str">
            <v>MM63</v>
          </cell>
          <cell r="I1435">
            <v>1.1100000000000001</v>
          </cell>
          <cell r="J1435">
            <v>1</v>
          </cell>
          <cell r="K1435">
            <v>1.1100000000000001</v>
          </cell>
          <cell r="L1435">
            <v>1.1060000000000001</v>
          </cell>
          <cell r="M1435">
            <v>1.2170000000000001</v>
          </cell>
          <cell r="N1435">
            <v>1.1100000000000001</v>
          </cell>
          <cell r="O1435">
            <v>1.1060000000000001</v>
          </cell>
          <cell r="P1435">
            <v>1.2170000000000001</v>
          </cell>
          <cell r="Q1435">
            <v>1.27</v>
          </cell>
          <cell r="R1435">
            <v>1.3825000000000001</v>
          </cell>
          <cell r="S1435">
            <v>1.5212500000000002</v>
          </cell>
          <cell r="T1435">
            <v>1.27</v>
          </cell>
          <cell r="U1435">
            <v>1.3825000000000001</v>
          </cell>
          <cell r="V1435">
            <v>1.5212500000000002</v>
          </cell>
        </row>
        <row r="1436">
          <cell r="B1436" t="str">
            <v>0V75BG</v>
          </cell>
          <cell r="C1436" t="str">
            <v>MOAT</v>
          </cell>
          <cell r="D1436">
            <v>0.83</v>
          </cell>
          <cell r="E1436" t="str">
            <v>MAIN D'OEUVRE ATELIER</v>
          </cell>
          <cell r="F1436">
            <v>75</v>
          </cell>
          <cell r="H1436" t="str">
            <v>MOAT</v>
          </cell>
          <cell r="I1436">
            <v>50</v>
          </cell>
          <cell r="J1436">
            <v>1</v>
          </cell>
          <cell r="K1436">
            <v>50</v>
          </cell>
          <cell r="L1436">
            <v>50</v>
          </cell>
          <cell r="M1436">
            <v>50</v>
          </cell>
          <cell r="N1436">
            <v>41.5</v>
          </cell>
          <cell r="O1436">
            <v>41.5</v>
          </cell>
          <cell r="P1436">
            <v>41.5</v>
          </cell>
          <cell r="Q1436">
            <v>75</v>
          </cell>
          <cell r="R1436">
            <v>75</v>
          </cell>
          <cell r="S1436">
            <v>75</v>
          </cell>
          <cell r="T1436">
            <v>62.25</v>
          </cell>
          <cell r="U1436">
            <v>62.25</v>
          </cell>
          <cell r="V1436">
            <v>62.25</v>
          </cell>
        </row>
        <row r="1437">
          <cell r="B1437" t="str">
            <v>0V75BG</v>
          </cell>
          <cell r="C1437" t="str">
            <v>MPA</v>
          </cell>
          <cell r="D1437">
            <v>1</v>
          </cell>
          <cell r="E1437" t="str">
            <v>PIED D'ASSISE POUR BARRES DE GUIDAGE D63</v>
          </cell>
          <cell r="F1437">
            <v>83.19</v>
          </cell>
          <cell r="H1437" t="str">
            <v>MPA</v>
          </cell>
          <cell r="I1437">
            <v>63.5</v>
          </cell>
          <cell r="J1437">
            <v>1</v>
          </cell>
          <cell r="K1437">
            <v>63.5</v>
          </cell>
          <cell r="L1437">
            <v>63.5</v>
          </cell>
          <cell r="M1437">
            <v>71</v>
          </cell>
          <cell r="N1437">
            <v>63.5</v>
          </cell>
          <cell r="O1437">
            <v>63.5</v>
          </cell>
          <cell r="P1437">
            <v>71</v>
          </cell>
          <cell r="Q1437">
            <v>83.19</v>
          </cell>
          <cell r="R1437">
            <v>84.454999999999998</v>
          </cell>
          <cell r="S1437">
            <v>94.43</v>
          </cell>
          <cell r="T1437">
            <v>83.19</v>
          </cell>
          <cell r="U1437">
            <v>84.454999999999998</v>
          </cell>
          <cell r="V1437">
            <v>94.43</v>
          </cell>
        </row>
        <row r="1438">
          <cell r="B1438" t="str">
            <v>0V75BG</v>
          </cell>
          <cell r="C1438" t="str">
            <v>MTOLE1</v>
          </cell>
          <cell r="D1438">
            <v>1</v>
          </cell>
          <cell r="E1438" t="str">
            <v xml:space="preserve">SUPPORT BAS INOX </v>
          </cell>
          <cell r="F1438">
            <v>21.71</v>
          </cell>
          <cell r="H1438" t="str">
            <v>MTOLE1</v>
          </cell>
          <cell r="I1438">
            <v>17.73</v>
          </cell>
          <cell r="J1438">
            <v>1</v>
          </cell>
          <cell r="K1438">
            <v>17.73</v>
          </cell>
          <cell r="L1438">
            <v>17.73</v>
          </cell>
          <cell r="M1438">
            <v>17.73</v>
          </cell>
          <cell r="N1438">
            <v>17.73</v>
          </cell>
          <cell r="O1438">
            <v>17.73</v>
          </cell>
          <cell r="P1438">
            <v>17.73</v>
          </cell>
          <cell r="Q1438">
            <v>21.71</v>
          </cell>
          <cell r="R1438">
            <v>22.162500000000001</v>
          </cell>
          <cell r="S1438">
            <v>22.162500000000001</v>
          </cell>
          <cell r="T1438">
            <v>21.71</v>
          </cell>
          <cell r="U1438">
            <v>22.162500000000001</v>
          </cell>
          <cell r="V1438">
            <v>22.162500000000001</v>
          </cell>
        </row>
        <row r="1439">
          <cell r="B1439" t="str">
            <v>0V75BG</v>
          </cell>
          <cell r="C1439" t="str">
            <v>MTOLE3</v>
          </cell>
          <cell r="D1439">
            <v>1</v>
          </cell>
          <cell r="E1439" t="str">
            <v>SUPPORT HAUT INOX 510MM</v>
          </cell>
          <cell r="F1439">
            <v>19.91</v>
          </cell>
          <cell r="H1439" t="str">
            <v>MTOLE3</v>
          </cell>
          <cell r="I1439">
            <v>12.16</v>
          </cell>
          <cell r="J1439">
            <v>1</v>
          </cell>
          <cell r="K1439">
            <v>12.16</v>
          </cell>
          <cell r="L1439">
            <v>12.16</v>
          </cell>
          <cell r="M1439">
            <v>12.16</v>
          </cell>
          <cell r="N1439">
            <v>12.16</v>
          </cell>
          <cell r="O1439">
            <v>12.16</v>
          </cell>
          <cell r="P1439">
            <v>12.16</v>
          </cell>
          <cell r="Q1439">
            <v>19.91</v>
          </cell>
          <cell r="R1439">
            <v>21.28</v>
          </cell>
          <cell r="S1439">
            <v>21.28</v>
          </cell>
          <cell r="T1439">
            <v>19.91</v>
          </cell>
          <cell r="U1439">
            <v>21.28</v>
          </cell>
          <cell r="V1439">
            <v>21.28</v>
          </cell>
        </row>
        <row r="1440">
          <cell r="B1440" t="str">
            <v>0V75BG</v>
          </cell>
          <cell r="C1440" t="str">
            <v>MTOLE4</v>
          </cell>
          <cell r="D1440">
            <v>1</v>
          </cell>
          <cell r="E1440" t="str">
            <v>TOLE SUPPORT FLOTTEUR ALARME</v>
          </cell>
          <cell r="F1440">
            <v>4.1900000000000004</v>
          </cell>
          <cell r="H1440" t="str">
            <v>MTOLE4</v>
          </cell>
          <cell r="I1440">
            <v>2.99</v>
          </cell>
          <cell r="J1440">
            <v>1</v>
          </cell>
          <cell r="K1440">
            <v>2.99</v>
          </cell>
          <cell r="L1440">
            <v>2.99</v>
          </cell>
          <cell r="M1440">
            <v>2.99</v>
          </cell>
          <cell r="N1440">
            <v>2.99</v>
          </cell>
          <cell r="O1440">
            <v>2.99</v>
          </cell>
          <cell r="P1440">
            <v>2.99</v>
          </cell>
          <cell r="Q1440">
            <v>4.1900000000000004</v>
          </cell>
          <cell r="R1440">
            <v>4.4850000000000003</v>
          </cell>
          <cell r="S1440">
            <v>4.4850000000000003</v>
          </cell>
          <cell r="T1440">
            <v>4.1900000000000004</v>
          </cell>
          <cell r="U1440">
            <v>4.4850000000000003</v>
          </cell>
          <cell r="V1440">
            <v>4.4850000000000003</v>
          </cell>
        </row>
        <row r="1441">
          <cell r="B1441" t="str">
            <v>0V75BG</v>
          </cell>
          <cell r="C1441" t="str">
            <v>PVC6316</v>
          </cell>
          <cell r="D1441">
            <v>1</v>
          </cell>
          <cell r="E1441" t="str">
            <v>TUBE DE 3M PVC PRESSION 63X4.7 PN16</v>
          </cell>
          <cell r="F1441">
            <v>12.91</v>
          </cell>
          <cell r="H1441" t="str">
            <v>PVC6316</v>
          </cell>
          <cell r="I1441">
            <v>4.7300000000000004</v>
          </cell>
          <cell r="J1441">
            <v>0.33</v>
          </cell>
          <cell r="K1441">
            <v>14.333333333333334</v>
          </cell>
          <cell r="L1441">
            <v>4.7320000000000002</v>
          </cell>
          <cell r="M1441">
            <v>4.7779999999999996</v>
          </cell>
          <cell r="N1441">
            <v>14.333333333333334</v>
          </cell>
          <cell r="O1441">
            <v>4.7320000000000002</v>
          </cell>
          <cell r="P1441">
            <v>4.7779999999999996</v>
          </cell>
          <cell r="Q1441">
            <v>12.91</v>
          </cell>
          <cell r="R1441">
            <v>6.2935600000000003</v>
          </cell>
          <cell r="S1441">
            <v>6.3547399999999996</v>
          </cell>
          <cell r="T1441">
            <v>12.91</v>
          </cell>
          <cell r="U1441">
            <v>6.2935600000000003</v>
          </cell>
          <cell r="V1441">
            <v>6.3547399999999996</v>
          </cell>
        </row>
        <row r="1442">
          <cell r="B1442" t="str">
            <v>0V75BG</v>
          </cell>
          <cell r="C1442" t="str">
            <v>VAC63</v>
          </cell>
          <cell r="D1442">
            <v>1</v>
          </cell>
          <cell r="E1442" t="str">
            <v>VANNE A BILLE FEM/FEM ORION D63</v>
          </cell>
          <cell r="F1442">
            <v>9.56</v>
          </cell>
          <cell r="H1442" t="str">
            <v>VAC63</v>
          </cell>
          <cell r="I1442">
            <v>8.09</v>
          </cell>
          <cell r="J1442">
            <v>1</v>
          </cell>
          <cell r="K1442">
            <v>8.09</v>
          </cell>
          <cell r="L1442">
            <v>8.0869999999999997</v>
          </cell>
          <cell r="M1442">
            <v>8.0869999999999997</v>
          </cell>
          <cell r="N1442">
            <v>8.09</v>
          </cell>
          <cell r="O1442">
            <v>8.0869999999999997</v>
          </cell>
          <cell r="P1442">
            <v>8.0869999999999997</v>
          </cell>
          <cell r="Q1442">
            <v>9.56</v>
          </cell>
          <cell r="R1442">
            <v>10.108750000000001</v>
          </cell>
          <cell r="S1442">
            <v>10.108750000000001</v>
          </cell>
          <cell r="T1442">
            <v>9.56</v>
          </cell>
          <cell r="U1442">
            <v>10.108750000000001</v>
          </cell>
          <cell r="V1442">
            <v>10.108750000000001</v>
          </cell>
        </row>
        <row r="1443">
          <cell r="B1443" t="str">
            <v>0V75BG</v>
          </cell>
          <cell r="C1443" t="str">
            <v>VDL516048</v>
          </cell>
          <cell r="D1443">
            <v>1</v>
          </cell>
          <cell r="E1443" t="str">
            <v>TRAVERSEE DE PAROI 50/63X2</v>
          </cell>
          <cell r="F1443">
            <v>9.64</v>
          </cell>
          <cell r="H1443" t="str">
            <v>VDL516048</v>
          </cell>
          <cell r="I1443">
            <v>7.94</v>
          </cell>
          <cell r="J1443">
            <v>1</v>
          </cell>
          <cell r="K1443">
            <v>7.94</v>
          </cell>
          <cell r="L1443">
            <v>7.9420000000000002</v>
          </cell>
          <cell r="M1443">
            <v>7.9420000000000002</v>
          </cell>
          <cell r="N1443">
            <v>7.94</v>
          </cell>
          <cell r="O1443">
            <v>7.9420000000000002</v>
          </cell>
          <cell r="P1443">
            <v>7.9420000000000002</v>
          </cell>
          <cell r="Q1443">
            <v>9.64</v>
          </cell>
          <cell r="R1443">
            <v>9.9275000000000002</v>
          </cell>
          <cell r="S1443">
            <v>9.9275000000000002</v>
          </cell>
          <cell r="T1443">
            <v>9.64</v>
          </cell>
          <cell r="U1443">
            <v>9.9275000000000002</v>
          </cell>
          <cell r="V1443">
            <v>9.9275000000000002</v>
          </cell>
        </row>
        <row r="1444">
          <cell r="B1444" t="str">
            <v>0V75BG</v>
          </cell>
          <cell r="C1444">
            <v>8412802518</v>
          </cell>
          <cell r="D1444">
            <v>6</v>
          </cell>
          <cell r="E1444" t="str">
            <v>VIS METAUX  A2 TH M8X25</v>
          </cell>
          <cell r="F1444">
            <v>7.0000000000000007E-2</v>
          </cell>
          <cell r="H1444">
            <v>8412802518</v>
          </cell>
          <cell r="I1444">
            <v>7.08</v>
          </cell>
          <cell r="J1444">
            <v>100</v>
          </cell>
          <cell r="K1444">
            <v>7.0800000000000002E-2</v>
          </cell>
          <cell r="L1444">
            <v>7.0800000000000002E-2</v>
          </cell>
          <cell r="M1444">
            <v>7.0800000000000002E-2</v>
          </cell>
          <cell r="N1444">
            <v>0.42480000000000001</v>
          </cell>
          <cell r="O1444">
            <v>0.42480000000000001</v>
          </cell>
          <cell r="P1444">
            <v>0.42480000000000001</v>
          </cell>
          <cell r="Q1444">
            <v>7.0000000000000007E-2</v>
          </cell>
          <cell r="R1444">
            <v>8.8499999999999995E-2</v>
          </cell>
          <cell r="S1444">
            <v>8.8499999999999995E-2</v>
          </cell>
          <cell r="T1444">
            <v>0.42000000000000004</v>
          </cell>
          <cell r="U1444">
            <v>0.53099999999999992</v>
          </cell>
          <cell r="V1444">
            <v>0.53099999999999992</v>
          </cell>
        </row>
        <row r="1445">
          <cell r="B1445" t="str">
            <v>0V75BG</v>
          </cell>
          <cell r="C1445" t="str">
            <v>ECRBM8</v>
          </cell>
          <cell r="D1445">
            <v>2</v>
          </cell>
          <cell r="E1445" t="str">
            <v>ECROU BORGNE M8 INOX A4</v>
          </cell>
          <cell r="F1445">
            <v>0.27400000000000002</v>
          </cell>
          <cell r="H1445" t="str">
            <v>ECRBM8</v>
          </cell>
          <cell r="I1445">
            <v>0.09</v>
          </cell>
          <cell r="J1445">
            <v>1</v>
          </cell>
          <cell r="K1445">
            <v>0.09</v>
          </cell>
          <cell r="L1445">
            <v>8.6599999999999996E-2</v>
          </cell>
          <cell r="M1445">
            <v>8.6599999999999996E-2</v>
          </cell>
          <cell r="N1445">
            <v>0.18</v>
          </cell>
          <cell r="O1445">
            <v>0.17319999999999999</v>
          </cell>
          <cell r="P1445">
            <v>0.17319999999999999</v>
          </cell>
          <cell r="Q1445">
            <v>0.27400000000000002</v>
          </cell>
          <cell r="R1445">
            <v>0.12989999999999999</v>
          </cell>
          <cell r="S1445">
            <v>0.12989999999999999</v>
          </cell>
          <cell r="T1445">
            <v>0.54800000000000004</v>
          </cell>
          <cell r="U1445">
            <v>0.25979999999999998</v>
          </cell>
          <cell r="V1445">
            <v>0.25979999999999998</v>
          </cell>
        </row>
        <row r="1446">
          <cell r="B1446" t="str">
            <v>0V75BG</v>
          </cell>
          <cell r="C1446">
            <v>8534000818</v>
          </cell>
          <cell r="D1446">
            <v>8</v>
          </cell>
          <cell r="E1446" t="str">
            <v>RONDELLE PLATE M8X22X1.5 L A2</v>
          </cell>
          <cell r="F1446">
            <v>0.05</v>
          </cell>
          <cell r="H1446">
            <v>8534000818</v>
          </cell>
          <cell r="I1446">
            <v>2.9000000000000001E-2</v>
          </cell>
          <cell r="J1446">
            <v>1</v>
          </cell>
          <cell r="K1446">
            <v>2.9000000000000001E-2</v>
          </cell>
          <cell r="L1446">
            <v>2.9399999999999999E-2</v>
          </cell>
          <cell r="M1446">
            <v>2.9399999999999999E-2</v>
          </cell>
          <cell r="N1446">
            <v>0.23200000000000001</v>
          </cell>
          <cell r="O1446">
            <v>0.23519999999999999</v>
          </cell>
          <cell r="P1446">
            <v>0.23519999999999999</v>
          </cell>
          <cell r="Q1446">
            <v>0.05</v>
          </cell>
          <cell r="R1446">
            <v>5.1449999999999996E-2</v>
          </cell>
          <cell r="S1446">
            <v>5.1449999999999996E-2</v>
          </cell>
          <cell r="T1446">
            <v>0.4</v>
          </cell>
          <cell r="U1446">
            <v>0.41159999999999997</v>
          </cell>
          <cell r="V1446">
            <v>0.41159999999999997</v>
          </cell>
        </row>
        <row r="1447">
          <cell r="B1447" t="str">
            <v>0V75BG</v>
          </cell>
          <cell r="C1447" t="str">
            <v>MPLATINE</v>
          </cell>
          <cell r="D1447">
            <v>1</v>
          </cell>
          <cell r="E1447" t="str">
            <v>PLATINES INOX POUR BG</v>
          </cell>
          <cell r="F1447">
            <v>6.1349999999999998</v>
          </cell>
          <cell r="H1447" t="str">
            <v>MPLATINE</v>
          </cell>
          <cell r="I1447">
            <v>4.09</v>
          </cell>
          <cell r="J1447">
            <v>1</v>
          </cell>
          <cell r="K1447">
            <v>4.09</v>
          </cell>
          <cell r="L1447">
            <v>4.09</v>
          </cell>
          <cell r="M1447">
            <v>4.09</v>
          </cell>
          <cell r="N1447">
            <v>4.09</v>
          </cell>
          <cell r="O1447">
            <v>4.09</v>
          </cell>
          <cell r="P1447">
            <v>4.09</v>
          </cell>
          <cell r="Q1447">
            <v>6.1349999999999998</v>
          </cell>
          <cell r="R1447">
            <v>6.1349999999999998</v>
          </cell>
          <cell r="S1447">
            <v>6.1349999999999998</v>
          </cell>
          <cell r="T1447">
            <v>6.1349999999999998</v>
          </cell>
          <cell r="U1447">
            <v>6.1349999999999998</v>
          </cell>
          <cell r="V1447">
            <v>6.1349999999999998</v>
          </cell>
        </row>
        <row r="1448">
          <cell r="B1448" t="str">
            <v>0V75BG</v>
          </cell>
          <cell r="C1448" t="str">
            <v>RONDN24</v>
          </cell>
          <cell r="D1448">
            <v>2</v>
          </cell>
          <cell r="E1448" t="str">
            <v>RONDELLE PLATE NYLON 8X24X2 L</v>
          </cell>
          <cell r="F1448">
            <v>0.1</v>
          </cell>
          <cell r="H1448" t="str">
            <v>RONDN24</v>
          </cell>
          <cell r="I1448">
            <v>0.05</v>
          </cell>
          <cell r="J1448">
            <v>1</v>
          </cell>
          <cell r="K1448">
            <v>0.05</v>
          </cell>
          <cell r="L1448">
            <v>5.0999999999999997E-2</v>
          </cell>
          <cell r="M1448">
            <v>5.0999999999999997E-2</v>
          </cell>
          <cell r="N1448">
            <v>0.1</v>
          </cell>
          <cell r="O1448">
            <v>0.10199999999999999</v>
          </cell>
          <cell r="P1448">
            <v>0.10199999999999999</v>
          </cell>
          <cell r="Q1448">
            <v>0.2</v>
          </cell>
          <cell r="R1448">
            <v>0.10199999999999999</v>
          </cell>
          <cell r="S1448">
            <v>0.10199999999999999</v>
          </cell>
          <cell r="T1448">
            <v>0.4</v>
          </cell>
          <cell r="U1448">
            <v>0.20399999999999999</v>
          </cell>
          <cell r="V1448">
            <v>0.20399999999999999</v>
          </cell>
        </row>
        <row r="1449">
          <cell r="B1449" t="str">
            <v>0V75BG</v>
          </cell>
          <cell r="C1449" t="str">
            <v>CC6M</v>
          </cell>
          <cell r="D1449">
            <v>1</v>
          </cell>
          <cell r="E1449" t="str">
            <v>CHAPEAU D63 AVEC MOUSTIQUAIRE</v>
          </cell>
          <cell r="F1449">
            <v>17.510000000000002</v>
          </cell>
          <cell r="H1449" t="str">
            <v>CC6M</v>
          </cell>
          <cell r="I1449">
            <v>11.67</v>
          </cell>
          <cell r="J1449">
            <v>1</v>
          </cell>
          <cell r="K1449">
            <v>11.67</v>
          </cell>
          <cell r="L1449">
            <v>11.67</v>
          </cell>
          <cell r="M1449">
            <v>11.67</v>
          </cell>
          <cell r="N1449">
            <v>11.67</v>
          </cell>
          <cell r="O1449">
            <v>11.67</v>
          </cell>
          <cell r="P1449">
            <v>11.67</v>
          </cell>
          <cell r="Q1449">
            <v>17.510000000000002</v>
          </cell>
          <cell r="R1449">
            <v>17.504999999999999</v>
          </cell>
          <cell r="S1449">
            <v>17.504999999999999</v>
          </cell>
          <cell r="T1449">
            <v>17.510000000000002</v>
          </cell>
          <cell r="U1449">
            <v>17.504999999999999</v>
          </cell>
          <cell r="V1449">
            <v>17.504999999999999</v>
          </cell>
        </row>
        <row r="1450">
          <cell r="B1450" t="str">
            <v>0V75BG</v>
          </cell>
          <cell r="C1450">
            <v>101007</v>
          </cell>
          <cell r="D1450">
            <v>1</v>
          </cell>
          <cell r="E1450" t="str">
            <v xml:space="preserve">CROCHET INOX </v>
          </cell>
          <cell r="F1450">
            <v>2.2400000000000002</v>
          </cell>
          <cell r="H1450">
            <v>101007</v>
          </cell>
          <cell r="I1450">
            <v>1.5</v>
          </cell>
          <cell r="J1450">
            <v>1</v>
          </cell>
          <cell r="K1450">
            <v>1.5</v>
          </cell>
          <cell r="L1450">
            <v>1.5</v>
          </cell>
          <cell r="M1450">
            <v>1.5</v>
          </cell>
          <cell r="N1450">
            <v>1.5</v>
          </cell>
          <cell r="O1450">
            <v>1.5</v>
          </cell>
          <cell r="P1450">
            <v>1.5</v>
          </cell>
          <cell r="Q1450">
            <v>2.2400000000000002</v>
          </cell>
          <cell r="R1450">
            <v>2.25</v>
          </cell>
          <cell r="S1450">
            <v>2.25</v>
          </cell>
          <cell r="T1450">
            <v>2.2400000000000002</v>
          </cell>
          <cell r="U1450">
            <v>2.25</v>
          </cell>
          <cell r="V1450">
            <v>2.25</v>
          </cell>
        </row>
        <row r="1451">
          <cell r="B1451" t="str">
            <v>0V75BG</v>
          </cell>
          <cell r="C1451" t="str">
            <v>MCOFPRO</v>
          </cell>
          <cell r="D1451">
            <v>1</v>
          </cell>
          <cell r="E1451" t="str">
            <v>COFFRET ALARME ET PROTECTION RELEVAGE</v>
          </cell>
          <cell r="F1451">
            <v>139.16999999999999</v>
          </cell>
          <cell r="H1451" t="str">
            <v>MCOFPRO</v>
          </cell>
          <cell r="I1451">
            <v>88.935500000000005</v>
          </cell>
          <cell r="J1451">
            <v>1</v>
          </cell>
          <cell r="K1451">
            <v>88.935500000000005</v>
          </cell>
          <cell r="L1451">
            <v>88.936256</v>
          </cell>
          <cell r="M1451">
            <v>90.786255999999995</v>
          </cell>
          <cell r="N1451">
            <v>88.935500000000005</v>
          </cell>
          <cell r="O1451">
            <v>88.936256</v>
          </cell>
          <cell r="P1451">
            <v>90.786255999999995</v>
          </cell>
          <cell r="Q1451">
            <v>160.19999999999999</v>
          </cell>
          <cell r="R1451">
            <v>144.33635149999998</v>
          </cell>
          <cell r="S1451">
            <v>147.29635150000001</v>
          </cell>
          <cell r="T1451">
            <v>160.19999999999999</v>
          </cell>
          <cell r="U1451">
            <v>144.33635149999998</v>
          </cell>
          <cell r="V1451">
            <v>147.29635150000001</v>
          </cell>
        </row>
        <row r="1452">
          <cell r="B1452" t="str">
            <v>0V75BG</v>
          </cell>
          <cell r="C1452" t="str">
            <v>316L/4404</v>
          </cell>
          <cell r="D1452">
            <v>1</v>
          </cell>
          <cell r="E1452" t="str">
            <v>CHAINE INOX DIAM 4 32/8 (LE ML)</v>
          </cell>
          <cell r="F1452">
            <v>4.3499999999999996</v>
          </cell>
          <cell r="H1452" t="str">
            <v>316L/4404</v>
          </cell>
          <cell r="I1452">
            <v>2.9</v>
          </cell>
          <cell r="J1452">
            <v>1</v>
          </cell>
          <cell r="K1452">
            <v>2.9</v>
          </cell>
          <cell r="L1452">
            <v>2.9</v>
          </cell>
          <cell r="M1452">
            <v>2.9</v>
          </cell>
          <cell r="N1452">
            <v>2.9</v>
          </cell>
          <cell r="O1452">
            <v>2.9</v>
          </cell>
          <cell r="P1452">
            <v>2.9</v>
          </cell>
          <cell r="Q1452">
            <v>4.3499999999999996</v>
          </cell>
          <cell r="R1452">
            <v>4.3499999999999996</v>
          </cell>
          <cell r="S1452">
            <v>4.3499999999999996</v>
          </cell>
          <cell r="T1452">
            <v>4.3499999999999996</v>
          </cell>
          <cell r="U1452">
            <v>4.3499999999999996</v>
          </cell>
          <cell r="V1452">
            <v>4.3499999999999996</v>
          </cell>
        </row>
        <row r="1453">
          <cell r="B1453" t="str">
            <v>0V75BG</v>
          </cell>
          <cell r="C1453" t="str">
            <v>GPR</v>
          </cell>
          <cell r="D1453">
            <v>1</v>
          </cell>
          <cell r="E1453" t="str">
            <v>GUIDE POSTES DE RELEVAGE</v>
          </cell>
          <cell r="F1453">
            <v>0.4</v>
          </cell>
          <cell r="H1453" t="str">
            <v>GPR</v>
          </cell>
          <cell r="I1453">
            <v>0.2</v>
          </cell>
          <cell r="J1453">
            <v>1</v>
          </cell>
          <cell r="K1453">
            <v>0.2</v>
          </cell>
          <cell r="L1453">
            <v>0.2</v>
          </cell>
          <cell r="M1453">
            <v>0.2</v>
          </cell>
          <cell r="N1453">
            <v>0.2</v>
          </cell>
          <cell r="O1453">
            <v>0.2</v>
          </cell>
          <cell r="P1453">
            <v>0.2</v>
          </cell>
          <cell r="Q1453">
            <v>0.4</v>
          </cell>
          <cell r="R1453">
            <v>0</v>
          </cell>
          <cell r="S1453">
            <v>0.4</v>
          </cell>
          <cell r="T1453">
            <v>0.4</v>
          </cell>
          <cell r="U1453">
            <v>0</v>
          </cell>
          <cell r="V1453">
            <v>0.4</v>
          </cell>
        </row>
        <row r="1454">
          <cell r="B1454" t="str">
            <v>0V75BG</v>
          </cell>
          <cell r="C1454" t="str">
            <v>ENFC30MF100</v>
          </cell>
          <cell r="D1454">
            <v>1</v>
          </cell>
          <cell r="E1454" t="str">
            <v>COUDE 30 MF PVC EVAC D100</v>
          </cell>
          <cell r="F1454">
            <v>2.31</v>
          </cell>
          <cell r="H1454" t="str">
            <v>ENFC30MF100</v>
          </cell>
          <cell r="I1454">
            <v>1.72</v>
          </cell>
          <cell r="J1454">
            <v>1</v>
          </cell>
          <cell r="K1454">
            <v>1.72</v>
          </cell>
          <cell r="L1454">
            <v>1.7150000000000001</v>
          </cell>
          <cell r="M1454">
            <v>1.635</v>
          </cell>
          <cell r="N1454">
            <v>1.72</v>
          </cell>
          <cell r="O1454">
            <v>1.7150000000000001</v>
          </cell>
          <cell r="P1454">
            <v>1.635</v>
          </cell>
          <cell r="Q1454">
            <v>2.31</v>
          </cell>
          <cell r="R1454">
            <v>2.5725000000000002</v>
          </cell>
          <cell r="S1454">
            <v>2.4525000000000001</v>
          </cell>
          <cell r="T1454">
            <v>2.31</v>
          </cell>
          <cell r="U1454">
            <v>2.5725000000000002</v>
          </cell>
          <cell r="V1454">
            <v>2.4525000000000001</v>
          </cell>
        </row>
        <row r="1455">
          <cell r="B1455" t="str">
            <v>0V75BG</v>
          </cell>
          <cell r="C1455">
            <v>8434000818</v>
          </cell>
          <cell r="D1455">
            <v>8</v>
          </cell>
          <cell r="E1455" t="str">
            <v>ECROU FREIN A2 M8 WAX</v>
          </cell>
          <cell r="F1455">
            <v>0.04</v>
          </cell>
          <cell r="H1455">
            <v>8434000818</v>
          </cell>
          <cell r="I1455">
            <v>8.34</v>
          </cell>
          <cell r="J1455">
            <v>200</v>
          </cell>
          <cell r="K1455">
            <v>4.1700000000000001E-2</v>
          </cell>
          <cell r="L1455">
            <v>4.1700000000000001E-2</v>
          </cell>
          <cell r="M1455">
            <v>4.1700000000000001E-2</v>
          </cell>
          <cell r="N1455">
            <v>0.33360000000000001</v>
          </cell>
          <cell r="O1455">
            <v>0.33360000000000001</v>
          </cell>
          <cell r="P1455">
            <v>0.33360000000000001</v>
          </cell>
          <cell r="Q1455">
            <v>0.04</v>
          </cell>
          <cell r="R1455">
            <v>5.2125000000000005E-2</v>
          </cell>
          <cell r="S1455">
            <v>5.2125000000000005E-2</v>
          </cell>
          <cell r="T1455">
            <v>0.32</v>
          </cell>
          <cell r="U1455">
            <v>0.41700000000000004</v>
          </cell>
          <cell r="V1455">
            <v>0.41700000000000004</v>
          </cell>
        </row>
        <row r="1456">
          <cell r="B1456" t="str">
            <v>0V75BG</v>
          </cell>
          <cell r="C1456">
            <v>8434000618</v>
          </cell>
          <cell r="D1456">
            <v>1</v>
          </cell>
          <cell r="E1456" t="str">
            <v>ECROU FREIN A2 M6 WAX</v>
          </cell>
          <cell r="F1456">
            <v>0.02</v>
          </cell>
          <cell r="H1456">
            <v>8434000618</v>
          </cell>
          <cell r="I1456">
            <v>8.3000000000000007</v>
          </cell>
          <cell r="J1456">
            <v>500</v>
          </cell>
          <cell r="K1456">
            <v>1.66E-2</v>
          </cell>
          <cell r="L1456">
            <v>1.66E-2</v>
          </cell>
          <cell r="M1456">
            <v>1.66E-2</v>
          </cell>
          <cell r="N1456">
            <v>1.66E-2</v>
          </cell>
          <cell r="O1456">
            <v>1.66E-2</v>
          </cell>
          <cell r="P1456">
            <v>1.66E-2</v>
          </cell>
          <cell r="Q1456">
            <v>0.02</v>
          </cell>
          <cell r="R1456">
            <v>2.0750000000000001E-2</v>
          </cell>
          <cell r="S1456">
            <v>2.0750000000000001E-2</v>
          </cell>
          <cell r="T1456">
            <v>0.02</v>
          </cell>
          <cell r="U1456">
            <v>2.0750000000000001E-2</v>
          </cell>
          <cell r="V1456">
            <v>2.0750000000000001E-2</v>
          </cell>
        </row>
        <row r="1457">
          <cell r="B1457" t="str">
            <v>0V75BG</v>
          </cell>
          <cell r="C1457" t="str">
            <v>RONDETD6</v>
          </cell>
          <cell r="D1457">
            <v>1</v>
          </cell>
          <cell r="E1457" t="str">
            <v>RONDELLE EPDM INOX 5.5/6.3*25</v>
          </cell>
          <cell r="F1457">
            <v>1.9E-2</v>
          </cell>
          <cell r="H1457" t="str">
            <v>RONDETD6</v>
          </cell>
          <cell r="I1457">
            <v>0.13</v>
          </cell>
          <cell r="J1457">
            <v>1</v>
          </cell>
          <cell r="K1457">
            <v>0.13</v>
          </cell>
          <cell r="L1457">
            <v>0.12720000000000001</v>
          </cell>
          <cell r="M1457">
            <v>0.12720000000000001</v>
          </cell>
          <cell r="N1457">
            <v>0.13</v>
          </cell>
          <cell r="O1457">
            <v>0.12720000000000001</v>
          </cell>
          <cell r="P1457">
            <v>0.12720000000000001</v>
          </cell>
          <cell r="Q1457">
            <v>1.9E-2</v>
          </cell>
          <cell r="R1457">
            <v>0.19080000000000003</v>
          </cell>
          <cell r="S1457">
            <v>0.19080000000000003</v>
          </cell>
          <cell r="T1457">
            <v>1.9E-2</v>
          </cell>
          <cell r="U1457">
            <v>0.19080000000000003</v>
          </cell>
          <cell r="V1457">
            <v>0.19080000000000003</v>
          </cell>
        </row>
        <row r="1458">
          <cell r="B1458" t="str">
            <v>0V75BG</v>
          </cell>
          <cell r="C1458">
            <v>8535000618</v>
          </cell>
          <cell r="D1458">
            <v>1</v>
          </cell>
          <cell r="E1458" t="str">
            <v>RONDELLE PLATE M6X24X1.2 LL A2</v>
          </cell>
          <cell r="F1458">
            <v>0.05</v>
          </cell>
          <cell r="H1458">
            <v>8535000618</v>
          </cell>
          <cell r="I1458">
            <v>3.0000000000000001E-3</v>
          </cell>
          <cell r="J1458">
            <v>1</v>
          </cell>
          <cell r="K1458">
            <v>3.0000000000000001E-3</v>
          </cell>
          <cell r="L1458">
            <v>3.04E-2</v>
          </cell>
          <cell r="M1458">
            <v>3.04E-2</v>
          </cell>
          <cell r="N1458">
            <v>3.0000000000000001E-3</v>
          </cell>
          <cell r="O1458">
            <v>3.04E-2</v>
          </cell>
          <cell r="P1458">
            <v>3.04E-2</v>
          </cell>
          <cell r="Q1458">
            <v>0.05</v>
          </cell>
          <cell r="R1458">
            <v>5.3199999999999997E-2</v>
          </cell>
          <cell r="S1458">
            <v>5.3199999999999997E-2</v>
          </cell>
          <cell r="T1458">
            <v>0.05</v>
          </cell>
          <cell r="U1458">
            <v>5.3199999999999997E-2</v>
          </cell>
          <cell r="V1458">
            <v>5.3199999999999997E-2</v>
          </cell>
        </row>
        <row r="1459">
          <cell r="B1459" t="str">
            <v>0V75BG</v>
          </cell>
          <cell r="C1459" t="str">
            <v>BOUL8x70</v>
          </cell>
          <cell r="D1459">
            <v>2</v>
          </cell>
          <cell r="E1459" t="str">
            <v>CORPS BOULON FIL. PARTIEL TH M8X70 INOX  A4</v>
          </cell>
          <cell r="F1459">
            <v>0.128</v>
          </cell>
          <cell r="H1459" t="str">
            <v>BOUL8x70</v>
          </cell>
          <cell r="I1459">
            <v>0.21</v>
          </cell>
          <cell r="J1459">
            <v>1</v>
          </cell>
          <cell r="K1459">
            <v>0.21</v>
          </cell>
          <cell r="L1459">
            <v>0.2054</v>
          </cell>
          <cell r="M1459">
            <v>0.2054</v>
          </cell>
          <cell r="N1459">
            <v>0.42</v>
          </cell>
          <cell r="O1459">
            <v>0.4108</v>
          </cell>
          <cell r="P1459">
            <v>0.4108</v>
          </cell>
          <cell r="Q1459">
            <v>0.128</v>
          </cell>
          <cell r="R1459">
            <v>0</v>
          </cell>
          <cell r="S1459">
            <v>0</v>
          </cell>
          <cell r="T1459">
            <v>0.25600000000000001</v>
          </cell>
          <cell r="U1459">
            <v>0</v>
          </cell>
          <cell r="V1459">
            <v>0</v>
          </cell>
        </row>
        <row r="1460">
          <cell r="B1460" t="str">
            <v>SPR1200V75BG</v>
          </cell>
          <cell r="N1460">
            <v>747.95283333333361</v>
          </cell>
          <cell r="O1460">
            <v>739.61979599999995</v>
          </cell>
          <cell r="P1460">
            <v>785.1045959999999</v>
          </cell>
          <cell r="T1460">
            <v>1087.8879999999999</v>
          </cell>
          <cell r="U1460">
            <v>1104.3119714999998</v>
          </cell>
          <cell r="V1460">
            <v>1170.0547315000001</v>
          </cell>
        </row>
        <row r="1461">
          <cell r="B1461" t="str">
            <v>0V100</v>
          </cell>
          <cell r="C1461">
            <v>101006</v>
          </cell>
          <cell r="D1461">
            <v>1</v>
          </cell>
          <cell r="E1461" t="str">
            <v>PRESSE ETOUPE PG13.5 F7MM AVEC CE</v>
          </cell>
          <cell r="F1461">
            <v>0.68</v>
          </cell>
          <cell r="H1461">
            <v>101006</v>
          </cell>
          <cell r="I1461">
            <v>0.23</v>
          </cell>
          <cell r="J1461">
            <v>1</v>
          </cell>
          <cell r="K1461">
            <v>0.23</v>
          </cell>
          <cell r="L1461">
            <v>0.22953999999999999</v>
          </cell>
          <cell r="M1461">
            <v>0.22953999999999999</v>
          </cell>
          <cell r="N1461">
            <v>0.23</v>
          </cell>
          <cell r="O1461">
            <v>0.22953999999999999</v>
          </cell>
          <cell r="P1461">
            <v>0.22953999999999999</v>
          </cell>
          <cell r="Q1461">
            <v>0.68</v>
          </cell>
          <cell r="R1461">
            <v>0.68862000000000001</v>
          </cell>
          <cell r="S1461">
            <v>0.68862000000000001</v>
          </cell>
          <cell r="T1461">
            <v>0.68</v>
          </cell>
          <cell r="U1461">
            <v>0.68862000000000001</v>
          </cell>
          <cell r="V1461">
            <v>0.68862000000000001</v>
          </cell>
        </row>
        <row r="1462">
          <cell r="B1462" t="str">
            <v>0V100</v>
          </cell>
          <cell r="C1462" t="str">
            <v>FLPG13</v>
          </cell>
          <cell r="D1462">
            <v>2</v>
          </cell>
          <cell r="E1462" t="str">
            <v>PRESSE ETOUPE PG13 FILETAGE LONG</v>
          </cell>
          <cell r="F1462">
            <v>0.90200000000000002</v>
          </cell>
          <cell r="H1462" t="str">
            <v>FLPG13</v>
          </cell>
          <cell r="I1462">
            <v>0.6</v>
          </cell>
          <cell r="J1462">
            <v>1</v>
          </cell>
          <cell r="K1462">
            <v>0.6</v>
          </cell>
          <cell r="L1462">
            <v>0.60099999999999998</v>
          </cell>
          <cell r="M1462">
            <v>0.60099999999999998</v>
          </cell>
          <cell r="N1462">
            <v>1.2</v>
          </cell>
          <cell r="O1462">
            <v>1.202</v>
          </cell>
          <cell r="P1462">
            <v>1.202</v>
          </cell>
          <cell r="Q1462">
            <v>0.90200000000000002</v>
          </cell>
          <cell r="R1462">
            <v>0.90149999999999997</v>
          </cell>
          <cell r="S1462">
            <v>0.90149999999999997</v>
          </cell>
          <cell r="T1462">
            <v>1.804</v>
          </cell>
          <cell r="U1462">
            <v>1.8029999999999999</v>
          </cell>
          <cell r="V1462">
            <v>1.8029999999999999</v>
          </cell>
        </row>
        <row r="1463">
          <cell r="B1463" t="str">
            <v>0V100</v>
          </cell>
          <cell r="C1463" t="str">
            <v>ECROUPG13</v>
          </cell>
          <cell r="D1463">
            <v>2</v>
          </cell>
          <cell r="E1463" t="str">
            <v>ECROU PE POUR PRESSE ETOUPE PG13</v>
          </cell>
          <cell r="F1463">
            <v>0.08</v>
          </cell>
          <cell r="H1463" t="str">
            <v>ECROUPG13</v>
          </cell>
          <cell r="I1463">
            <v>7.0000000000000007E-2</v>
          </cell>
          <cell r="J1463">
            <v>1</v>
          </cell>
          <cell r="K1463">
            <v>7.0000000000000007E-2</v>
          </cell>
          <cell r="L1463">
            <v>7.1999999999999995E-2</v>
          </cell>
          <cell r="M1463">
            <v>7.1999999999999995E-2</v>
          </cell>
          <cell r="N1463">
            <v>0.14000000000000001</v>
          </cell>
          <cell r="O1463">
            <v>0.14399999999999999</v>
          </cell>
          <cell r="P1463">
            <v>0.14399999999999999</v>
          </cell>
          <cell r="Q1463">
            <v>0.08</v>
          </cell>
          <cell r="R1463">
            <v>0.10799999999999998</v>
          </cell>
          <cell r="S1463">
            <v>0.10799999999999998</v>
          </cell>
          <cell r="T1463">
            <v>0.16</v>
          </cell>
          <cell r="U1463">
            <v>0.21599999999999997</v>
          </cell>
          <cell r="V1463">
            <v>0.21599999999999997</v>
          </cell>
        </row>
        <row r="1464">
          <cell r="B1464" t="str">
            <v>0V100</v>
          </cell>
          <cell r="C1464">
            <v>1510064</v>
          </cell>
          <cell r="D1464">
            <v>1</v>
          </cell>
          <cell r="E1464" t="str">
            <v xml:space="preserve">CLAPET Y D63 </v>
          </cell>
          <cell r="F1464">
            <v>39.22</v>
          </cell>
          <cell r="H1464">
            <v>1510064</v>
          </cell>
          <cell r="I1464">
            <v>24.96</v>
          </cell>
          <cell r="J1464">
            <v>1</v>
          </cell>
          <cell r="K1464">
            <v>24.96</v>
          </cell>
          <cell r="L1464">
            <v>24.954999999999998</v>
          </cell>
          <cell r="M1464">
            <v>24.954999999999998</v>
          </cell>
          <cell r="N1464">
            <v>24.96</v>
          </cell>
          <cell r="O1464">
            <v>24.954999999999998</v>
          </cell>
          <cell r="P1464">
            <v>24.954999999999998</v>
          </cell>
          <cell r="Q1464">
            <v>39.22</v>
          </cell>
          <cell r="R1464">
            <v>37.432499999999997</v>
          </cell>
          <cell r="S1464">
            <v>37.432499999999997</v>
          </cell>
          <cell r="T1464">
            <v>39.22</v>
          </cell>
          <cell r="U1464">
            <v>37.432499999999997</v>
          </cell>
          <cell r="V1464">
            <v>37.432499999999997</v>
          </cell>
        </row>
        <row r="1465">
          <cell r="B1465" t="str">
            <v>0V100</v>
          </cell>
          <cell r="C1465" t="str">
            <v>BIPSTOP</v>
          </cell>
          <cell r="D1465">
            <v>1</v>
          </cell>
          <cell r="E1465" t="str">
            <v>FLOTTEUR JAUNE 20M DE CABLE+LEST</v>
          </cell>
          <cell r="F1465">
            <v>38.61</v>
          </cell>
          <cell r="H1465" t="str">
            <v>BIPSTOP</v>
          </cell>
          <cell r="I1465">
            <v>26.4</v>
          </cell>
          <cell r="J1465">
            <v>1</v>
          </cell>
          <cell r="K1465">
            <v>26.4</v>
          </cell>
          <cell r="L1465">
            <v>26.4</v>
          </cell>
          <cell r="M1465">
            <v>26.4</v>
          </cell>
          <cell r="N1465">
            <v>26.4</v>
          </cell>
          <cell r="O1465">
            <v>26.4</v>
          </cell>
          <cell r="P1465">
            <v>26.4</v>
          </cell>
          <cell r="Q1465">
            <v>38.61</v>
          </cell>
          <cell r="R1465">
            <v>39.599999999999994</v>
          </cell>
          <cell r="S1465">
            <v>39.599999999999994</v>
          </cell>
          <cell r="T1465">
            <v>38.61</v>
          </cell>
          <cell r="U1465">
            <v>39.599999999999994</v>
          </cell>
          <cell r="V1465">
            <v>39.599999999999994</v>
          </cell>
        </row>
        <row r="1466">
          <cell r="B1466" t="str">
            <v>0V100</v>
          </cell>
          <cell r="C1466" t="str">
            <v>C9063</v>
          </cell>
          <cell r="D1466">
            <v>2</v>
          </cell>
          <cell r="E1466" t="str">
            <v>COUDE 90  PVC D63 FEM/FEM</v>
          </cell>
          <cell r="F1466">
            <v>0.96</v>
          </cell>
          <cell r="H1466" t="str">
            <v>C9063</v>
          </cell>
          <cell r="I1466">
            <v>0.77</v>
          </cell>
          <cell r="J1466">
            <v>1</v>
          </cell>
          <cell r="K1466">
            <v>0.77</v>
          </cell>
          <cell r="L1466">
            <v>0.76900000000000002</v>
          </cell>
          <cell r="M1466">
            <v>0.84599999999999997</v>
          </cell>
          <cell r="N1466">
            <v>1.54</v>
          </cell>
          <cell r="O1466">
            <v>1.538</v>
          </cell>
          <cell r="P1466">
            <v>1.6919999999999999</v>
          </cell>
          <cell r="Q1466">
            <v>0.96</v>
          </cell>
          <cell r="R1466">
            <v>0.96125000000000005</v>
          </cell>
          <cell r="S1466">
            <v>1.0574999999999999</v>
          </cell>
          <cell r="T1466">
            <v>1.92</v>
          </cell>
          <cell r="U1466">
            <v>1.9225000000000001</v>
          </cell>
          <cell r="V1466">
            <v>2.1149999999999998</v>
          </cell>
        </row>
        <row r="1467">
          <cell r="B1467" t="str">
            <v>0V100</v>
          </cell>
          <cell r="C1467" t="str">
            <v>C90MF6350</v>
          </cell>
          <cell r="D1467">
            <v>1</v>
          </cell>
          <cell r="E1467" t="str">
            <v>COUDE 90 REDUIT M/F 63X50</v>
          </cell>
          <cell r="F1467">
            <v>3.76</v>
          </cell>
          <cell r="H1467" t="str">
            <v>C90MF6350</v>
          </cell>
          <cell r="I1467">
            <v>2.13</v>
          </cell>
          <cell r="J1467">
            <v>1</v>
          </cell>
          <cell r="K1467">
            <v>2.13</v>
          </cell>
          <cell r="L1467">
            <v>2.13</v>
          </cell>
          <cell r="M1467">
            <v>2.5049999999999999</v>
          </cell>
          <cell r="N1467">
            <v>2.13</v>
          </cell>
          <cell r="O1467">
            <v>2.13</v>
          </cell>
          <cell r="P1467">
            <v>2.5049999999999999</v>
          </cell>
          <cell r="Q1467">
            <v>3.76</v>
          </cell>
          <cell r="R1467">
            <v>4.26</v>
          </cell>
          <cell r="S1467">
            <v>5.01</v>
          </cell>
          <cell r="T1467">
            <v>3.76</v>
          </cell>
          <cell r="U1467">
            <v>4.26</v>
          </cell>
          <cell r="V1467">
            <v>5.01</v>
          </cell>
        </row>
        <row r="1468">
          <cell r="B1468" t="str">
            <v>0V100</v>
          </cell>
          <cell r="C1468" t="str">
            <v>CUVE1500</v>
          </cell>
          <cell r="D1468">
            <v>1</v>
          </cell>
          <cell r="E1468" t="str">
            <v>CUVE RELEVAGE HT1500</v>
          </cell>
          <cell r="F1468">
            <v>277.7</v>
          </cell>
          <cell r="H1468" t="str">
            <v>CUVE1500</v>
          </cell>
          <cell r="I1468">
            <v>181.5</v>
          </cell>
          <cell r="J1468">
            <v>1</v>
          </cell>
          <cell r="K1468">
            <v>181.5</v>
          </cell>
          <cell r="L1468">
            <v>181.5</v>
          </cell>
          <cell r="M1468">
            <v>181.5</v>
          </cell>
          <cell r="N1468">
            <v>181.5</v>
          </cell>
          <cell r="O1468">
            <v>181.5</v>
          </cell>
          <cell r="P1468">
            <v>181.5</v>
          </cell>
          <cell r="Q1468">
            <v>277.7</v>
          </cell>
          <cell r="R1468">
            <v>272.25</v>
          </cell>
          <cell r="S1468">
            <v>272.25</v>
          </cell>
          <cell r="T1468">
            <v>277.7</v>
          </cell>
          <cell r="U1468">
            <v>272.25</v>
          </cell>
          <cell r="V1468">
            <v>272.25</v>
          </cell>
        </row>
        <row r="1469">
          <cell r="B1469" t="str">
            <v>0V100</v>
          </cell>
          <cell r="C1469" t="str">
            <v>EF63502</v>
          </cell>
          <cell r="D1469">
            <v>1</v>
          </cell>
          <cell r="E1469" t="str">
            <v>EMBOUT ADAPTATION 63X50X2</v>
          </cell>
          <cell r="F1469">
            <v>0.77</v>
          </cell>
          <cell r="H1469" t="str">
            <v>EF63502</v>
          </cell>
          <cell r="I1469">
            <v>0.61</v>
          </cell>
          <cell r="J1469">
            <v>1</v>
          </cell>
          <cell r="K1469">
            <v>0.61</v>
          </cell>
          <cell r="L1469">
            <v>0.61299999999999999</v>
          </cell>
          <cell r="M1469">
            <v>0.67400000000000004</v>
          </cell>
          <cell r="N1469">
            <v>0.61</v>
          </cell>
          <cell r="O1469">
            <v>0.61299999999999999</v>
          </cell>
          <cell r="P1469">
            <v>0.67400000000000004</v>
          </cell>
          <cell r="Q1469">
            <v>0.77</v>
          </cell>
          <cell r="R1469">
            <v>0.81529000000000007</v>
          </cell>
          <cell r="S1469">
            <v>0.89642000000000011</v>
          </cell>
          <cell r="T1469">
            <v>0.77</v>
          </cell>
          <cell r="U1469">
            <v>0.81529000000000007</v>
          </cell>
          <cell r="V1469">
            <v>0.89642000000000011</v>
          </cell>
        </row>
        <row r="1470">
          <cell r="B1470" t="str">
            <v>0V100</v>
          </cell>
          <cell r="C1470">
            <v>7214321415</v>
          </cell>
          <cell r="D1470">
            <v>1</v>
          </cell>
          <cell r="E1470" t="str">
            <v>LIEN DE SERRAGE 3.2X142 NYL P6.6 NOIR</v>
          </cell>
          <cell r="F1470">
            <v>0.1</v>
          </cell>
          <cell r="H1470">
            <v>7214321415</v>
          </cell>
          <cell r="I1470">
            <v>0</v>
          </cell>
          <cell r="J1470">
            <v>100</v>
          </cell>
          <cell r="K1470">
            <v>0</v>
          </cell>
          <cell r="L1470">
            <v>1.9300000000000001E-2</v>
          </cell>
          <cell r="M1470">
            <v>1.7100000000000001E-2</v>
          </cell>
          <cell r="N1470">
            <v>0</v>
          </cell>
          <cell r="O1470">
            <v>1.9300000000000001E-2</v>
          </cell>
          <cell r="P1470">
            <v>1.7100000000000001E-2</v>
          </cell>
          <cell r="Q1470">
            <v>0.1</v>
          </cell>
          <cell r="R1470">
            <v>2.8950000000000004E-2</v>
          </cell>
          <cell r="S1470">
            <v>2.5649999999999999E-2</v>
          </cell>
          <cell r="T1470">
            <v>0.1</v>
          </cell>
          <cell r="U1470">
            <v>2.8950000000000004E-2</v>
          </cell>
          <cell r="V1470">
            <v>2.5649999999999999E-2</v>
          </cell>
        </row>
        <row r="1471">
          <cell r="B1471" t="str">
            <v>0V100</v>
          </cell>
          <cell r="C1471" t="str">
            <v>MDWVOX100</v>
          </cell>
          <cell r="D1471">
            <v>1</v>
          </cell>
          <cell r="E1471" t="str">
            <v>ELECTROPOMPE DW VOX M 100 D63 FILETE</v>
          </cell>
          <cell r="F1471">
            <v>431.65</v>
          </cell>
          <cell r="H1471" t="str">
            <v>MDWVOX100</v>
          </cell>
          <cell r="I1471">
            <v>313</v>
          </cell>
          <cell r="J1471">
            <v>1</v>
          </cell>
          <cell r="K1471">
            <v>313</v>
          </cell>
          <cell r="L1471">
            <v>313</v>
          </cell>
          <cell r="M1471">
            <v>313</v>
          </cell>
          <cell r="N1471">
            <v>313</v>
          </cell>
          <cell r="O1471">
            <v>313</v>
          </cell>
          <cell r="P1471">
            <v>313</v>
          </cell>
          <cell r="Q1471">
            <v>431.65</v>
          </cell>
          <cell r="R1471">
            <v>469.5</v>
          </cell>
          <cell r="S1471">
            <v>469.5</v>
          </cell>
          <cell r="T1471">
            <v>431.65</v>
          </cell>
          <cell r="U1471">
            <v>469.5</v>
          </cell>
          <cell r="V1471">
            <v>469.5</v>
          </cell>
        </row>
        <row r="1472">
          <cell r="B1472" t="str">
            <v>0V100</v>
          </cell>
          <cell r="C1472" t="str">
            <v>MJOI100</v>
          </cell>
          <cell r="D1472">
            <v>1</v>
          </cell>
          <cell r="E1472" t="str">
            <v>JOINT FORSHEDA D100</v>
          </cell>
          <cell r="F1472">
            <v>4.87</v>
          </cell>
          <cell r="H1472" t="str">
            <v>MJOI100</v>
          </cell>
          <cell r="I1472">
            <v>0.94</v>
          </cell>
          <cell r="J1472">
            <v>1</v>
          </cell>
          <cell r="K1472">
            <v>0.94</v>
          </cell>
          <cell r="L1472">
            <v>2.1800000000000002</v>
          </cell>
          <cell r="M1472">
            <v>0.94</v>
          </cell>
          <cell r="N1472">
            <v>0.94</v>
          </cell>
          <cell r="O1472">
            <v>2.1800000000000002</v>
          </cell>
          <cell r="P1472">
            <v>0.94</v>
          </cell>
          <cell r="Q1472">
            <v>4.87</v>
          </cell>
          <cell r="R1472">
            <v>4.9050000000000002</v>
          </cell>
          <cell r="S1472">
            <v>2.1149999999999998</v>
          </cell>
          <cell r="T1472">
            <v>4.87</v>
          </cell>
          <cell r="U1472">
            <v>4.9050000000000002</v>
          </cell>
          <cell r="V1472">
            <v>2.1149999999999998</v>
          </cell>
        </row>
        <row r="1473">
          <cell r="B1473" t="str">
            <v>0V100</v>
          </cell>
          <cell r="C1473" t="str">
            <v>MJOI63</v>
          </cell>
          <cell r="D1473">
            <v>1</v>
          </cell>
          <cell r="E1473" t="str">
            <v>JOINT FORSHEDA D63</v>
          </cell>
          <cell r="F1473">
            <v>4.9400000000000004</v>
          </cell>
          <cell r="H1473" t="str">
            <v>MJOI63</v>
          </cell>
          <cell r="I1473">
            <v>2.21</v>
          </cell>
          <cell r="J1473">
            <v>1</v>
          </cell>
          <cell r="K1473">
            <v>2.21</v>
          </cell>
          <cell r="L1473">
            <v>2.21</v>
          </cell>
          <cell r="M1473">
            <v>0.92</v>
          </cell>
          <cell r="N1473">
            <v>2.21</v>
          </cell>
          <cell r="O1473">
            <v>2.21</v>
          </cell>
          <cell r="P1473">
            <v>0.92</v>
          </cell>
          <cell r="Q1473">
            <v>4.9400000000000004</v>
          </cell>
          <cell r="R1473">
            <v>4.9725000000000001</v>
          </cell>
          <cell r="S1473">
            <v>2.0700000000000003</v>
          </cell>
          <cell r="T1473">
            <v>4.9400000000000004</v>
          </cell>
          <cell r="U1473">
            <v>4.9725000000000001</v>
          </cell>
          <cell r="V1473">
            <v>2.0700000000000003</v>
          </cell>
        </row>
        <row r="1474">
          <cell r="B1474" t="str">
            <v>0V100</v>
          </cell>
          <cell r="C1474" t="str">
            <v>MM63</v>
          </cell>
          <cell r="D1474">
            <v>1</v>
          </cell>
          <cell r="E1474" t="str">
            <v>MANCHON SORTIE POSTE RELEVAGE PVC PRES D63</v>
          </cell>
          <cell r="F1474">
            <v>1.1000000000000001</v>
          </cell>
          <cell r="H1474" t="str">
            <v>MM63</v>
          </cell>
          <cell r="I1474">
            <v>1.1100000000000001</v>
          </cell>
          <cell r="J1474">
            <v>1</v>
          </cell>
          <cell r="K1474">
            <v>1.1100000000000001</v>
          </cell>
          <cell r="L1474">
            <v>1.1060000000000001</v>
          </cell>
          <cell r="M1474">
            <v>1.2170000000000001</v>
          </cell>
          <cell r="N1474">
            <v>1.1100000000000001</v>
          </cell>
          <cell r="O1474">
            <v>1.1060000000000001</v>
          </cell>
          <cell r="P1474">
            <v>1.2170000000000001</v>
          </cell>
          <cell r="Q1474">
            <v>1.27</v>
          </cell>
          <cell r="R1474">
            <v>1.3825000000000001</v>
          </cell>
          <cell r="S1474">
            <v>1.5212500000000002</v>
          </cell>
          <cell r="T1474">
            <v>1.27</v>
          </cell>
          <cell r="U1474">
            <v>1.3825000000000001</v>
          </cell>
          <cell r="V1474">
            <v>1.5212500000000002</v>
          </cell>
        </row>
        <row r="1475">
          <cell r="B1475" t="str">
            <v>0V100</v>
          </cell>
          <cell r="C1475" t="str">
            <v>MOAT</v>
          </cell>
          <cell r="D1475">
            <v>1.17</v>
          </cell>
          <cell r="E1475" t="str">
            <v>MAIN D'OEUVRE ATELIER</v>
          </cell>
          <cell r="F1475">
            <v>75</v>
          </cell>
          <cell r="H1475" t="str">
            <v>MOAT</v>
          </cell>
          <cell r="I1475">
            <v>50</v>
          </cell>
          <cell r="J1475">
            <v>1</v>
          </cell>
          <cell r="K1475">
            <v>50</v>
          </cell>
          <cell r="L1475">
            <v>50</v>
          </cell>
          <cell r="M1475">
            <v>50</v>
          </cell>
          <cell r="N1475">
            <v>58.5</v>
          </cell>
          <cell r="O1475">
            <v>58.5</v>
          </cell>
          <cell r="P1475">
            <v>58.5</v>
          </cell>
          <cell r="Q1475">
            <v>75</v>
          </cell>
          <cell r="R1475">
            <v>75</v>
          </cell>
          <cell r="S1475">
            <v>75</v>
          </cell>
          <cell r="T1475">
            <v>87.75</v>
          </cell>
          <cell r="U1475">
            <v>87.75</v>
          </cell>
          <cell r="V1475">
            <v>87.75</v>
          </cell>
        </row>
        <row r="1476">
          <cell r="B1476" t="str">
            <v>0V100</v>
          </cell>
          <cell r="C1476" t="str">
            <v>MTOLE4</v>
          </cell>
          <cell r="D1476">
            <v>1</v>
          </cell>
          <cell r="E1476" t="str">
            <v>TOLE SUPPORT FLOTTEUR ALARME</v>
          </cell>
          <cell r="F1476">
            <v>4.1900000000000004</v>
          </cell>
          <cell r="H1476" t="str">
            <v>MTOLE4</v>
          </cell>
          <cell r="I1476">
            <v>2.99</v>
          </cell>
          <cell r="J1476">
            <v>1</v>
          </cell>
          <cell r="K1476">
            <v>2.99</v>
          </cell>
          <cell r="L1476">
            <v>2.99</v>
          </cell>
          <cell r="M1476">
            <v>2.99</v>
          </cell>
          <cell r="N1476">
            <v>2.99</v>
          </cell>
          <cell r="O1476">
            <v>2.99</v>
          </cell>
          <cell r="P1476">
            <v>2.99</v>
          </cell>
          <cell r="Q1476">
            <v>4.1900000000000004</v>
          </cell>
          <cell r="R1476">
            <v>4.4850000000000003</v>
          </cell>
          <cell r="S1476">
            <v>4.4850000000000003</v>
          </cell>
          <cell r="T1476">
            <v>4.1900000000000004</v>
          </cell>
          <cell r="U1476">
            <v>4.4850000000000003</v>
          </cell>
          <cell r="V1476">
            <v>4.4850000000000003</v>
          </cell>
        </row>
        <row r="1477">
          <cell r="B1477" t="str">
            <v>0V100</v>
          </cell>
          <cell r="C1477" t="str">
            <v>PVC6316</v>
          </cell>
          <cell r="D1477">
            <v>1.1399999999999999</v>
          </cell>
          <cell r="E1477" t="str">
            <v>TUBE DE 3M PVC PRESSION 63X4.7 PN16</v>
          </cell>
          <cell r="F1477">
            <v>12.91</v>
          </cell>
          <cell r="H1477" t="str">
            <v>PVC6316</v>
          </cell>
          <cell r="I1477">
            <v>4.7300000000000004</v>
          </cell>
          <cell r="J1477">
            <v>0.33</v>
          </cell>
          <cell r="K1477">
            <v>14.333333333333334</v>
          </cell>
          <cell r="L1477">
            <v>4.7320000000000002</v>
          </cell>
          <cell r="M1477">
            <v>4.7779999999999996</v>
          </cell>
          <cell r="N1477">
            <v>16.34</v>
          </cell>
          <cell r="O1477">
            <v>5.3944799999999997</v>
          </cell>
          <cell r="P1477">
            <v>5.4469199999999987</v>
          </cell>
          <cell r="Q1477">
            <v>12.91</v>
          </cell>
          <cell r="R1477">
            <v>6.2935600000000003</v>
          </cell>
          <cell r="S1477">
            <v>6.3547399999999996</v>
          </cell>
          <cell r="T1477">
            <v>14.7174</v>
          </cell>
          <cell r="U1477">
            <v>7.1746583999999993</v>
          </cell>
          <cell r="V1477">
            <v>7.2444035999999992</v>
          </cell>
        </row>
        <row r="1478">
          <cell r="B1478" t="str">
            <v>0V100</v>
          </cell>
          <cell r="C1478" t="str">
            <v>VAC63</v>
          </cell>
          <cell r="D1478">
            <v>1</v>
          </cell>
          <cell r="E1478" t="str">
            <v>VANNE A BILLE FEM/FEM ORION D63</v>
          </cell>
          <cell r="F1478">
            <v>9.56</v>
          </cell>
          <cell r="H1478" t="str">
            <v>VAC63</v>
          </cell>
          <cell r="I1478">
            <v>8.09</v>
          </cell>
          <cell r="J1478">
            <v>1</v>
          </cell>
          <cell r="K1478">
            <v>8.09</v>
          </cell>
          <cell r="L1478">
            <v>8.0869999999999997</v>
          </cell>
          <cell r="M1478">
            <v>8.0869999999999997</v>
          </cell>
          <cell r="N1478">
            <v>8.09</v>
          </cell>
          <cell r="O1478">
            <v>8.0869999999999997</v>
          </cell>
          <cell r="P1478">
            <v>8.0869999999999997</v>
          </cell>
          <cell r="Q1478">
            <v>9.56</v>
          </cell>
          <cell r="R1478">
            <v>10.108750000000001</v>
          </cell>
          <cell r="S1478">
            <v>10.108750000000001</v>
          </cell>
          <cell r="T1478">
            <v>9.56</v>
          </cell>
          <cell r="U1478">
            <v>10.108750000000001</v>
          </cell>
          <cell r="V1478">
            <v>10.108750000000001</v>
          </cell>
        </row>
        <row r="1479">
          <cell r="B1479" t="str">
            <v>0V100</v>
          </cell>
          <cell r="C1479" t="str">
            <v>VDL516048</v>
          </cell>
          <cell r="D1479">
            <v>1</v>
          </cell>
          <cell r="E1479" t="str">
            <v>TRAVERSEE DE PAROI 50/63X2</v>
          </cell>
          <cell r="F1479">
            <v>9.64</v>
          </cell>
          <cell r="H1479" t="str">
            <v>VDL516048</v>
          </cell>
          <cell r="I1479">
            <v>7.94</v>
          </cell>
          <cell r="J1479">
            <v>1</v>
          </cell>
          <cell r="K1479">
            <v>7.94</v>
          </cell>
          <cell r="L1479">
            <v>7.9420000000000002</v>
          </cell>
          <cell r="M1479">
            <v>7.9420000000000002</v>
          </cell>
          <cell r="N1479">
            <v>7.94</v>
          </cell>
          <cell r="O1479">
            <v>7.9420000000000002</v>
          </cell>
          <cell r="P1479">
            <v>7.9420000000000002</v>
          </cell>
          <cell r="Q1479">
            <v>9.64</v>
          </cell>
          <cell r="R1479">
            <v>9.9275000000000002</v>
          </cell>
          <cell r="S1479">
            <v>9.9275000000000002</v>
          </cell>
          <cell r="T1479">
            <v>9.64</v>
          </cell>
          <cell r="U1479">
            <v>9.9275000000000002</v>
          </cell>
          <cell r="V1479">
            <v>9.9275000000000002</v>
          </cell>
        </row>
        <row r="1480">
          <cell r="B1480" t="str">
            <v>0V100</v>
          </cell>
          <cell r="C1480">
            <v>101007</v>
          </cell>
          <cell r="D1480">
            <v>1</v>
          </cell>
          <cell r="E1480" t="str">
            <v xml:space="preserve">CROCHET INOX </v>
          </cell>
          <cell r="F1480">
            <v>2.2400000000000002</v>
          </cell>
          <cell r="H1480">
            <v>101007</v>
          </cell>
          <cell r="I1480">
            <v>1.5</v>
          </cell>
          <cell r="J1480">
            <v>1</v>
          </cell>
          <cell r="K1480">
            <v>1.5</v>
          </cell>
          <cell r="L1480">
            <v>1.5</v>
          </cell>
          <cell r="M1480">
            <v>1.5</v>
          </cell>
          <cell r="N1480">
            <v>1.5</v>
          </cell>
          <cell r="O1480">
            <v>1.5</v>
          </cell>
          <cell r="P1480">
            <v>1.5</v>
          </cell>
          <cell r="Q1480">
            <v>2.2400000000000002</v>
          </cell>
          <cell r="R1480">
            <v>2.25</v>
          </cell>
          <cell r="S1480">
            <v>2.25</v>
          </cell>
          <cell r="T1480">
            <v>2.2400000000000002</v>
          </cell>
          <cell r="U1480">
            <v>2.25</v>
          </cell>
          <cell r="V1480">
            <v>2.25</v>
          </cell>
        </row>
        <row r="1481">
          <cell r="B1481" t="str">
            <v>0V100</v>
          </cell>
          <cell r="C1481" t="str">
            <v>MCOFPRO</v>
          </cell>
          <cell r="D1481">
            <v>1</v>
          </cell>
          <cell r="E1481" t="str">
            <v>COFFRET ALARME ET PROTECTION RELEVAGE</v>
          </cell>
          <cell r="F1481">
            <v>139.16999999999999</v>
          </cell>
          <cell r="H1481" t="str">
            <v>MCOFPRO</v>
          </cell>
          <cell r="I1481">
            <v>88.935500000000005</v>
          </cell>
          <cell r="J1481">
            <v>1</v>
          </cell>
          <cell r="K1481">
            <v>88.935500000000005</v>
          </cell>
          <cell r="L1481">
            <v>88.936256</v>
          </cell>
          <cell r="M1481">
            <v>90.786255999999995</v>
          </cell>
          <cell r="N1481">
            <v>88.935500000000005</v>
          </cell>
          <cell r="O1481">
            <v>88.936256</v>
          </cell>
          <cell r="P1481">
            <v>90.786255999999995</v>
          </cell>
          <cell r="Q1481">
            <v>160.19999999999999</v>
          </cell>
          <cell r="R1481">
            <v>144.33635149999998</v>
          </cell>
          <cell r="S1481">
            <v>147.29635150000001</v>
          </cell>
          <cell r="T1481">
            <v>160.19999999999999</v>
          </cell>
          <cell r="U1481">
            <v>144.33635149999998</v>
          </cell>
          <cell r="V1481">
            <v>147.29635150000001</v>
          </cell>
        </row>
        <row r="1482">
          <cell r="B1482" t="str">
            <v>0V100</v>
          </cell>
          <cell r="C1482">
            <v>9600000618</v>
          </cell>
          <cell r="D1482">
            <v>1</v>
          </cell>
          <cell r="E1482" t="str">
            <v>MANILLE INOX</v>
          </cell>
          <cell r="F1482">
            <v>1.57</v>
          </cell>
          <cell r="H1482">
            <v>9600000618</v>
          </cell>
          <cell r="I1482">
            <v>0.8</v>
          </cell>
          <cell r="J1482">
            <v>1</v>
          </cell>
          <cell r="K1482">
            <v>0.8</v>
          </cell>
          <cell r="L1482">
            <v>0.80289999999999995</v>
          </cell>
          <cell r="M1482">
            <v>0.80289999999999995</v>
          </cell>
          <cell r="N1482">
            <v>0.8</v>
          </cell>
          <cell r="O1482">
            <v>0.80289999999999995</v>
          </cell>
          <cell r="P1482">
            <v>0.80289999999999995</v>
          </cell>
          <cell r="Q1482">
            <v>1.57</v>
          </cell>
          <cell r="R1482">
            <v>1.6057999999999999</v>
          </cell>
          <cell r="S1482">
            <v>1.6057999999999999</v>
          </cell>
          <cell r="T1482">
            <v>1.57</v>
          </cell>
          <cell r="U1482">
            <v>1.6057999999999999</v>
          </cell>
          <cell r="V1482">
            <v>1.6057999999999999</v>
          </cell>
        </row>
        <row r="1483">
          <cell r="B1483" t="str">
            <v>0V100</v>
          </cell>
          <cell r="C1483" t="str">
            <v>316L/4404</v>
          </cell>
          <cell r="D1483">
            <v>1.2</v>
          </cell>
          <cell r="E1483" t="str">
            <v>CHAINE INOX DIAM 4 32/8 (LE ML)</v>
          </cell>
          <cell r="F1483">
            <v>4.3499999999999996</v>
          </cell>
          <cell r="H1483" t="str">
            <v>316L/4404</v>
          </cell>
          <cell r="I1483">
            <v>2.9</v>
          </cell>
          <cell r="J1483">
            <v>1</v>
          </cell>
          <cell r="K1483">
            <v>2.9</v>
          </cell>
          <cell r="L1483">
            <v>2.9</v>
          </cell>
          <cell r="M1483">
            <v>2.9</v>
          </cell>
          <cell r="N1483">
            <v>3.48</v>
          </cell>
          <cell r="O1483">
            <v>3.48</v>
          </cell>
          <cell r="P1483">
            <v>3.48</v>
          </cell>
          <cell r="Q1483">
            <v>4.3499999999999996</v>
          </cell>
          <cell r="R1483">
            <v>4.3499999999999996</v>
          </cell>
          <cell r="S1483">
            <v>4.3499999999999996</v>
          </cell>
          <cell r="T1483">
            <v>5.22</v>
          </cell>
          <cell r="U1483">
            <v>5.22</v>
          </cell>
          <cell r="V1483">
            <v>5.22</v>
          </cell>
        </row>
        <row r="1484">
          <cell r="B1484" t="str">
            <v>0V100</v>
          </cell>
          <cell r="C1484" t="str">
            <v>GPR</v>
          </cell>
          <cell r="D1484">
            <v>1</v>
          </cell>
          <cell r="E1484" t="str">
            <v>GUIDE POSTES DE RELEVAGE</v>
          </cell>
          <cell r="F1484">
            <v>0.4</v>
          </cell>
          <cell r="H1484" t="str">
            <v>GPR</v>
          </cell>
          <cell r="I1484">
            <v>0.2</v>
          </cell>
          <cell r="J1484">
            <v>1</v>
          </cell>
          <cell r="K1484">
            <v>0.2</v>
          </cell>
          <cell r="L1484">
            <v>0.2</v>
          </cell>
          <cell r="M1484">
            <v>0.2</v>
          </cell>
          <cell r="N1484">
            <v>0.2</v>
          </cell>
          <cell r="O1484">
            <v>0.2</v>
          </cell>
          <cell r="P1484">
            <v>0.2</v>
          </cell>
          <cell r="Q1484">
            <v>0.4</v>
          </cell>
          <cell r="R1484">
            <v>0</v>
          </cell>
          <cell r="S1484">
            <v>0.4</v>
          </cell>
          <cell r="T1484">
            <v>0.4</v>
          </cell>
          <cell r="U1484">
            <v>0</v>
          </cell>
          <cell r="V1484">
            <v>0.4</v>
          </cell>
        </row>
        <row r="1485">
          <cell r="B1485" t="str">
            <v>0V100</v>
          </cell>
          <cell r="C1485" t="str">
            <v>CC6M</v>
          </cell>
          <cell r="D1485">
            <v>1</v>
          </cell>
          <cell r="E1485" t="str">
            <v>CHAPEAU D63 AVEC MOUSTIQUAIRE</v>
          </cell>
          <cell r="F1485">
            <v>17.510000000000002</v>
          </cell>
          <cell r="H1485" t="str">
            <v>CC6M</v>
          </cell>
          <cell r="I1485">
            <v>11.67</v>
          </cell>
          <cell r="J1485">
            <v>1</v>
          </cell>
          <cell r="K1485">
            <v>11.67</v>
          </cell>
          <cell r="L1485">
            <v>11.67</v>
          </cell>
          <cell r="M1485">
            <v>11.67</v>
          </cell>
          <cell r="N1485">
            <v>11.67</v>
          </cell>
          <cell r="O1485">
            <v>11.67</v>
          </cell>
          <cell r="P1485">
            <v>11.67</v>
          </cell>
          <cell r="Q1485">
            <v>17.510000000000002</v>
          </cell>
          <cell r="R1485">
            <v>17.504999999999999</v>
          </cell>
          <cell r="S1485">
            <v>17.504999999999999</v>
          </cell>
          <cell r="T1485">
            <v>17.510000000000002</v>
          </cell>
          <cell r="U1485">
            <v>17.504999999999999</v>
          </cell>
          <cell r="V1485">
            <v>17.504999999999999</v>
          </cell>
        </row>
        <row r="1486">
          <cell r="B1486" t="str">
            <v>0V100</v>
          </cell>
          <cell r="C1486" t="str">
            <v>ENFC30MF100</v>
          </cell>
          <cell r="D1486">
            <v>1</v>
          </cell>
          <cell r="E1486" t="str">
            <v>COUDE 30 MF PVC EVAC D100</v>
          </cell>
          <cell r="F1486">
            <v>2.31</v>
          </cell>
          <cell r="H1486" t="str">
            <v>ENFC30MF100</v>
          </cell>
          <cell r="I1486">
            <v>1.72</v>
          </cell>
          <cell r="J1486">
            <v>1</v>
          </cell>
          <cell r="K1486">
            <v>1.72</v>
          </cell>
          <cell r="L1486">
            <v>1.7150000000000001</v>
          </cell>
          <cell r="M1486">
            <v>1.635</v>
          </cell>
          <cell r="N1486">
            <v>1.72</v>
          </cell>
          <cell r="O1486">
            <v>1.7150000000000001</v>
          </cell>
          <cell r="P1486">
            <v>1.635</v>
          </cell>
          <cell r="Q1486">
            <v>2.31</v>
          </cell>
          <cell r="R1486">
            <v>2.5725000000000002</v>
          </cell>
          <cell r="S1486">
            <v>2.4525000000000001</v>
          </cell>
          <cell r="T1486">
            <v>2.31</v>
          </cell>
          <cell r="U1486">
            <v>2.5725000000000002</v>
          </cell>
          <cell r="V1486">
            <v>2.4525000000000001</v>
          </cell>
        </row>
        <row r="1487">
          <cell r="B1487" t="str">
            <v>0V100</v>
          </cell>
          <cell r="C1487">
            <v>8434000618</v>
          </cell>
          <cell r="D1487">
            <v>1</v>
          </cell>
          <cell r="E1487" t="str">
            <v>ECROU FREIN A2 M6 WAX</v>
          </cell>
          <cell r="F1487">
            <v>0.02</v>
          </cell>
          <cell r="H1487">
            <v>8434000618</v>
          </cell>
          <cell r="I1487">
            <v>8.3000000000000007</v>
          </cell>
          <cell r="J1487">
            <v>500</v>
          </cell>
          <cell r="K1487">
            <v>1.66E-2</v>
          </cell>
          <cell r="L1487">
            <v>1.66E-2</v>
          </cell>
          <cell r="M1487">
            <v>1.66E-2</v>
          </cell>
          <cell r="N1487">
            <v>1.66E-2</v>
          </cell>
          <cell r="O1487">
            <v>1.66E-2</v>
          </cell>
          <cell r="P1487">
            <v>1.66E-2</v>
          </cell>
          <cell r="Q1487">
            <v>0.02</v>
          </cell>
          <cell r="R1487">
            <v>2.0750000000000001E-2</v>
          </cell>
          <cell r="S1487">
            <v>2.0750000000000001E-2</v>
          </cell>
          <cell r="T1487">
            <v>0.02</v>
          </cell>
          <cell r="U1487">
            <v>2.0750000000000001E-2</v>
          </cell>
          <cell r="V1487">
            <v>2.0750000000000001E-2</v>
          </cell>
        </row>
        <row r="1488">
          <cell r="B1488" t="str">
            <v>0V100</v>
          </cell>
          <cell r="C1488" t="str">
            <v>RONDETD6</v>
          </cell>
          <cell r="D1488">
            <v>2</v>
          </cell>
          <cell r="E1488" t="str">
            <v>RONDELLE EPDM INOX 5.5/6.3*25</v>
          </cell>
          <cell r="F1488">
            <v>1.9E-2</v>
          </cell>
          <cell r="H1488" t="str">
            <v>RONDETD6</v>
          </cell>
          <cell r="I1488">
            <v>0.13</v>
          </cell>
          <cell r="J1488">
            <v>1</v>
          </cell>
          <cell r="K1488">
            <v>0.13</v>
          </cell>
          <cell r="L1488">
            <v>0.12720000000000001</v>
          </cell>
          <cell r="M1488">
            <v>0.12720000000000001</v>
          </cell>
          <cell r="N1488">
            <v>0.26</v>
          </cell>
          <cell r="O1488">
            <v>0.25440000000000002</v>
          </cell>
          <cell r="P1488">
            <v>0.25440000000000002</v>
          </cell>
          <cell r="Q1488">
            <v>1.9E-2</v>
          </cell>
          <cell r="R1488">
            <v>0.19080000000000003</v>
          </cell>
          <cell r="S1488">
            <v>0.19080000000000003</v>
          </cell>
          <cell r="T1488">
            <v>3.7999999999999999E-2</v>
          </cell>
          <cell r="U1488">
            <v>0.38160000000000005</v>
          </cell>
          <cell r="V1488">
            <v>0.38160000000000005</v>
          </cell>
        </row>
        <row r="1489">
          <cell r="B1489" t="str">
            <v>0V100</v>
          </cell>
          <cell r="C1489">
            <v>8535000618</v>
          </cell>
          <cell r="D1489">
            <v>1</v>
          </cell>
          <cell r="E1489" t="str">
            <v>RONDELLE PLATE M6X24X1.2 LL A2</v>
          </cell>
          <cell r="F1489">
            <v>0.05</v>
          </cell>
          <cell r="H1489">
            <v>8535000618</v>
          </cell>
          <cell r="I1489">
            <v>3.0000000000000001E-3</v>
          </cell>
          <cell r="J1489">
            <v>1</v>
          </cell>
          <cell r="K1489">
            <v>3.0000000000000001E-3</v>
          </cell>
          <cell r="L1489">
            <v>3.04E-2</v>
          </cell>
          <cell r="M1489">
            <v>3.04E-2</v>
          </cell>
          <cell r="N1489">
            <v>3.0000000000000001E-3</v>
          </cell>
          <cell r="O1489">
            <v>3.04E-2</v>
          </cell>
          <cell r="P1489">
            <v>3.04E-2</v>
          </cell>
          <cell r="Q1489">
            <v>0.05</v>
          </cell>
          <cell r="R1489">
            <v>5.3199999999999997E-2</v>
          </cell>
          <cell r="S1489">
            <v>5.3199999999999997E-2</v>
          </cell>
          <cell r="T1489">
            <v>0.05</v>
          </cell>
          <cell r="U1489">
            <v>5.3199999999999997E-2</v>
          </cell>
          <cell r="V1489">
            <v>5.3199999999999997E-2</v>
          </cell>
        </row>
        <row r="1490">
          <cell r="B1490" t="str">
            <v>SPR1500V100</v>
          </cell>
          <cell r="N1490">
            <v>758.41510000000039</v>
          </cell>
          <cell r="O1490">
            <v>748.74587600000007</v>
          </cell>
          <cell r="P1490">
            <v>748.73711600000001</v>
          </cell>
          <cell r="T1490">
            <v>1122.8694</v>
          </cell>
          <cell r="U1490">
            <v>1133.1679699000001</v>
          </cell>
          <cell r="V1490">
            <v>1131.9442951000005</v>
          </cell>
        </row>
        <row r="1491">
          <cell r="B1491" t="str">
            <v>0V100BG</v>
          </cell>
          <cell r="C1491">
            <v>101006</v>
          </cell>
          <cell r="D1491">
            <v>1</v>
          </cell>
          <cell r="E1491" t="str">
            <v>PRESSE ETOUPE PG13.5 F7MM AVEC CE</v>
          </cell>
          <cell r="F1491">
            <v>0.68</v>
          </cell>
          <cell r="H1491">
            <v>101006</v>
          </cell>
          <cell r="I1491">
            <v>0.23</v>
          </cell>
          <cell r="J1491">
            <v>1</v>
          </cell>
          <cell r="K1491">
            <v>0.23</v>
          </cell>
          <cell r="L1491">
            <v>0.22953999999999999</v>
          </cell>
          <cell r="M1491">
            <v>0.22953999999999999</v>
          </cell>
          <cell r="N1491">
            <v>0.23</v>
          </cell>
          <cell r="O1491">
            <v>0.22953999999999999</v>
          </cell>
          <cell r="P1491">
            <v>0.22953999999999999</v>
          </cell>
          <cell r="Q1491">
            <v>0.68</v>
          </cell>
          <cell r="R1491">
            <v>0.68862000000000001</v>
          </cell>
          <cell r="S1491">
            <v>0.68862000000000001</v>
          </cell>
          <cell r="T1491">
            <v>0.68</v>
          </cell>
          <cell r="U1491">
            <v>0.68862000000000001</v>
          </cell>
          <cell r="V1491">
            <v>0.68862000000000001</v>
          </cell>
        </row>
        <row r="1492">
          <cell r="B1492" t="str">
            <v>0V100BG</v>
          </cell>
          <cell r="C1492" t="str">
            <v>FLPG13</v>
          </cell>
          <cell r="D1492">
            <v>2</v>
          </cell>
          <cell r="E1492" t="str">
            <v>PRESSE ETOUPE PG13 FILETAGE LONG</v>
          </cell>
          <cell r="F1492">
            <v>0.90200000000000002</v>
          </cell>
          <cell r="H1492" t="str">
            <v>FLPG13</v>
          </cell>
          <cell r="I1492">
            <v>0.6</v>
          </cell>
          <cell r="J1492">
            <v>1</v>
          </cell>
          <cell r="K1492">
            <v>0.6</v>
          </cell>
          <cell r="L1492">
            <v>0.60099999999999998</v>
          </cell>
          <cell r="M1492">
            <v>0.60099999999999998</v>
          </cell>
          <cell r="N1492">
            <v>1.2</v>
          </cell>
          <cell r="O1492">
            <v>1.202</v>
          </cell>
          <cell r="P1492">
            <v>1.202</v>
          </cell>
          <cell r="Q1492">
            <v>0.90200000000000002</v>
          </cell>
          <cell r="R1492">
            <v>0.90149999999999997</v>
          </cell>
          <cell r="S1492">
            <v>0.90149999999999997</v>
          </cell>
          <cell r="T1492">
            <v>1.804</v>
          </cell>
          <cell r="U1492">
            <v>1.8029999999999999</v>
          </cell>
          <cell r="V1492">
            <v>1.8029999999999999</v>
          </cell>
        </row>
        <row r="1493">
          <cell r="B1493" t="str">
            <v>0V100BG</v>
          </cell>
          <cell r="C1493" t="str">
            <v>ECROUPG13</v>
          </cell>
          <cell r="D1493">
            <v>2</v>
          </cell>
          <cell r="E1493" t="str">
            <v>ECROU PE POUR PRESSE ETOUPE PG13</v>
          </cell>
          <cell r="F1493">
            <v>0.08</v>
          </cell>
          <cell r="H1493" t="str">
            <v>ECROUPG13</v>
          </cell>
          <cell r="I1493">
            <v>7.0000000000000007E-2</v>
          </cell>
          <cell r="J1493">
            <v>1</v>
          </cell>
          <cell r="K1493">
            <v>7.0000000000000007E-2</v>
          </cell>
          <cell r="L1493">
            <v>7.1999999999999995E-2</v>
          </cell>
          <cell r="M1493">
            <v>7.1999999999999995E-2</v>
          </cell>
          <cell r="N1493">
            <v>0.14000000000000001</v>
          </cell>
          <cell r="O1493">
            <v>0.14399999999999999</v>
          </cell>
          <cell r="P1493">
            <v>0.14399999999999999</v>
          </cell>
          <cell r="Q1493">
            <v>0.08</v>
          </cell>
          <cell r="R1493">
            <v>0.10799999999999998</v>
          </cell>
          <cell r="S1493">
            <v>0.10799999999999998</v>
          </cell>
          <cell r="T1493">
            <v>0.16</v>
          </cell>
          <cell r="U1493">
            <v>0.21599999999999997</v>
          </cell>
          <cell r="V1493">
            <v>0.21599999999999997</v>
          </cell>
        </row>
        <row r="1494">
          <cell r="B1494" t="str">
            <v>0V100BG</v>
          </cell>
          <cell r="C1494">
            <v>8412802518</v>
          </cell>
          <cell r="D1494">
            <v>6</v>
          </cell>
          <cell r="E1494" t="str">
            <v>VIS METAUX  A2 TH M8X25</v>
          </cell>
          <cell r="F1494">
            <v>7.0000000000000007E-2</v>
          </cell>
          <cell r="H1494">
            <v>8412802518</v>
          </cell>
          <cell r="I1494">
            <v>7.08</v>
          </cell>
          <cell r="J1494">
            <v>100</v>
          </cell>
          <cell r="K1494">
            <v>7.0800000000000002E-2</v>
          </cell>
          <cell r="L1494">
            <v>7.0800000000000002E-2</v>
          </cell>
          <cell r="M1494">
            <v>7.0800000000000002E-2</v>
          </cell>
          <cell r="N1494">
            <v>0.42480000000000001</v>
          </cell>
          <cell r="O1494">
            <v>0.42480000000000001</v>
          </cell>
          <cell r="P1494">
            <v>0.42480000000000001</v>
          </cell>
          <cell r="Q1494">
            <v>7.0000000000000007E-2</v>
          </cell>
          <cell r="R1494">
            <v>8.8499999999999995E-2</v>
          </cell>
          <cell r="S1494">
            <v>8.8499999999999995E-2</v>
          </cell>
          <cell r="T1494">
            <v>0.42000000000000004</v>
          </cell>
          <cell r="U1494">
            <v>0.53099999999999992</v>
          </cell>
          <cell r="V1494">
            <v>0.53099999999999992</v>
          </cell>
        </row>
        <row r="1495">
          <cell r="B1495" t="str">
            <v>0V100BG</v>
          </cell>
          <cell r="C1495" t="str">
            <v>ECRBM8</v>
          </cell>
          <cell r="D1495">
            <v>2</v>
          </cell>
          <cell r="E1495" t="str">
            <v>ECROU BORGNE M8 INOX A4</v>
          </cell>
          <cell r="F1495">
            <v>0.27400000000000002</v>
          </cell>
          <cell r="H1495" t="str">
            <v>ECRBM8</v>
          </cell>
          <cell r="I1495">
            <v>0.09</v>
          </cell>
          <cell r="J1495">
            <v>1</v>
          </cell>
          <cell r="K1495">
            <v>0.09</v>
          </cell>
          <cell r="L1495">
            <v>8.6599999999999996E-2</v>
          </cell>
          <cell r="M1495">
            <v>8.6599999999999996E-2</v>
          </cell>
          <cell r="N1495">
            <v>0.18</v>
          </cell>
          <cell r="O1495">
            <v>0.17319999999999999</v>
          </cell>
          <cell r="P1495">
            <v>0.17319999999999999</v>
          </cell>
          <cell r="Q1495">
            <v>0.27400000000000002</v>
          </cell>
          <cell r="R1495">
            <v>0.12989999999999999</v>
          </cell>
          <cell r="S1495">
            <v>0.12989999999999999</v>
          </cell>
          <cell r="T1495">
            <v>0.54800000000000004</v>
          </cell>
          <cell r="U1495">
            <v>0.25979999999999998</v>
          </cell>
          <cell r="V1495">
            <v>0.25979999999999998</v>
          </cell>
        </row>
        <row r="1496">
          <cell r="B1496" t="str">
            <v>0V100BG</v>
          </cell>
          <cell r="C1496">
            <v>8534000818</v>
          </cell>
          <cell r="D1496">
            <v>8</v>
          </cell>
          <cell r="E1496" t="str">
            <v>RONDELLE PLATE M8X22X1.5 L A2</v>
          </cell>
          <cell r="F1496">
            <v>0.05</v>
          </cell>
          <cell r="H1496">
            <v>8534000818</v>
          </cell>
          <cell r="I1496">
            <v>2.9000000000000001E-2</v>
          </cell>
          <cell r="J1496">
            <v>1</v>
          </cell>
          <cell r="K1496">
            <v>2.9000000000000001E-2</v>
          </cell>
          <cell r="L1496">
            <v>2.9399999999999999E-2</v>
          </cell>
          <cell r="M1496">
            <v>2.9399999999999999E-2</v>
          </cell>
          <cell r="N1496">
            <v>0.23200000000000001</v>
          </cell>
          <cell r="O1496">
            <v>0.23519999999999999</v>
          </cell>
          <cell r="P1496">
            <v>0.23519999999999999</v>
          </cell>
          <cell r="Q1496">
            <v>0.05</v>
          </cell>
          <cell r="R1496">
            <v>5.1449999999999996E-2</v>
          </cell>
          <cell r="S1496">
            <v>5.1449999999999996E-2</v>
          </cell>
          <cell r="T1496">
            <v>0.4</v>
          </cell>
          <cell r="U1496">
            <v>0.41159999999999997</v>
          </cell>
          <cell r="V1496">
            <v>0.41159999999999997</v>
          </cell>
        </row>
        <row r="1497">
          <cell r="B1497" t="str">
            <v>0V100BG</v>
          </cell>
          <cell r="C1497" t="str">
            <v>MPLATINE</v>
          </cell>
          <cell r="D1497">
            <v>1</v>
          </cell>
          <cell r="E1497" t="str">
            <v>PLATINES INOX POUR BG</v>
          </cell>
          <cell r="F1497">
            <v>6.1349999999999998</v>
          </cell>
          <cell r="H1497" t="str">
            <v>MPLATINE</v>
          </cell>
          <cell r="I1497">
            <v>4.09</v>
          </cell>
          <cell r="J1497">
            <v>1</v>
          </cell>
          <cell r="K1497">
            <v>4.09</v>
          </cell>
          <cell r="L1497">
            <v>4.09</v>
          </cell>
          <cell r="M1497">
            <v>4.09</v>
          </cell>
          <cell r="N1497">
            <v>4.09</v>
          </cell>
          <cell r="O1497">
            <v>4.09</v>
          </cell>
          <cell r="P1497">
            <v>4.09</v>
          </cell>
          <cell r="Q1497">
            <v>6.1349999999999998</v>
          </cell>
          <cell r="R1497">
            <v>6.1349999999999998</v>
          </cell>
          <cell r="S1497">
            <v>6.1349999999999998</v>
          </cell>
          <cell r="T1497">
            <v>6.1349999999999998</v>
          </cell>
          <cell r="U1497">
            <v>6.1349999999999998</v>
          </cell>
          <cell r="V1497">
            <v>6.1349999999999998</v>
          </cell>
        </row>
        <row r="1498">
          <cell r="B1498" t="str">
            <v>0V100BG</v>
          </cell>
          <cell r="C1498" t="str">
            <v>RONDN24</v>
          </cell>
          <cell r="D1498">
            <v>2</v>
          </cell>
          <cell r="E1498" t="str">
            <v>RONDELLE PLATE NYLON 8X24X2 L</v>
          </cell>
          <cell r="F1498">
            <v>0.1</v>
          </cell>
          <cell r="H1498" t="str">
            <v>RONDN24</v>
          </cell>
          <cell r="I1498">
            <v>0.05</v>
          </cell>
          <cell r="J1498">
            <v>1</v>
          </cell>
          <cell r="K1498">
            <v>0.05</v>
          </cell>
          <cell r="L1498">
            <v>5.0999999999999997E-2</v>
          </cell>
          <cell r="M1498">
            <v>5.0999999999999997E-2</v>
          </cell>
          <cell r="N1498">
            <v>0.1</v>
          </cell>
          <cell r="O1498">
            <v>0.10199999999999999</v>
          </cell>
          <cell r="P1498">
            <v>0.10199999999999999</v>
          </cell>
          <cell r="Q1498">
            <v>0.2</v>
          </cell>
          <cell r="R1498">
            <v>0.10199999999999999</v>
          </cell>
          <cell r="S1498">
            <v>0.10199999999999999</v>
          </cell>
          <cell r="T1498">
            <v>0.4</v>
          </cell>
          <cell r="U1498">
            <v>0.20399999999999999</v>
          </cell>
          <cell r="V1498">
            <v>0.20399999999999999</v>
          </cell>
        </row>
        <row r="1499">
          <cell r="B1499" t="str">
            <v>0V100BG</v>
          </cell>
          <cell r="C1499">
            <v>1510064</v>
          </cell>
          <cell r="D1499">
            <v>1</v>
          </cell>
          <cell r="E1499" t="str">
            <v xml:space="preserve">CLAPET Y D63 </v>
          </cell>
          <cell r="F1499">
            <v>39.22</v>
          </cell>
          <cell r="H1499">
            <v>1510064</v>
          </cell>
          <cell r="I1499">
            <v>24.96</v>
          </cell>
          <cell r="J1499">
            <v>1</v>
          </cell>
          <cell r="K1499">
            <v>24.96</v>
          </cell>
          <cell r="L1499">
            <v>24.954999999999998</v>
          </cell>
          <cell r="M1499">
            <v>24.954999999999998</v>
          </cell>
          <cell r="N1499">
            <v>24.96</v>
          </cell>
          <cell r="O1499">
            <v>24.954999999999998</v>
          </cell>
          <cell r="P1499">
            <v>24.954999999999998</v>
          </cell>
          <cell r="Q1499">
            <v>39.22</v>
          </cell>
          <cell r="R1499">
            <v>37.432499999999997</v>
          </cell>
          <cell r="S1499">
            <v>37.432499999999997</v>
          </cell>
          <cell r="T1499">
            <v>39.22</v>
          </cell>
          <cell r="U1499">
            <v>37.432499999999997</v>
          </cell>
          <cell r="V1499">
            <v>37.432499999999997</v>
          </cell>
        </row>
        <row r="1500">
          <cell r="B1500" t="str">
            <v>0V100BG</v>
          </cell>
          <cell r="C1500" t="str">
            <v>304L/4307</v>
          </cell>
          <cell r="D1500">
            <v>1</v>
          </cell>
          <cell r="E1500" t="str">
            <v>TUBE INOX DIAM26.9X1.6 (LE ML)</v>
          </cell>
          <cell r="F1500">
            <v>7.41</v>
          </cell>
          <cell r="H1500" t="str">
            <v>304L/4307</v>
          </cell>
          <cell r="I1500">
            <v>5.99</v>
          </cell>
          <cell r="J1500">
            <v>1</v>
          </cell>
          <cell r="K1500">
            <v>5.99</v>
          </cell>
          <cell r="L1500">
            <v>5.99</v>
          </cell>
          <cell r="M1500">
            <v>5.99</v>
          </cell>
          <cell r="N1500">
            <v>5.99</v>
          </cell>
          <cell r="O1500">
            <v>5.99</v>
          </cell>
          <cell r="P1500">
            <v>5.99</v>
          </cell>
          <cell r="Q1500">
            <v>7.41</v>
          </cell>
          <cell r="R1500">
            <v>7.4875000000000007</v>
          </cell>
          <cell r="S1500">
            <v>7.4875000000000007</v>
          </cell>
          <cell r="T1500">
            <v>7.41</v>
          </cell>
          <cell r="U1500">
            <v>7.4875000000000007</v>
          </cell>
          <cell r="V1500">
            <v>7.4875000000000007</v>
          </cell>
        </row>
        <row r="1501">
          <cell r="B1501" t="str">
            <v>0V100BG</v>
          </cell>
          <cell r="C1501" t="str">
            <v>BIPSTOP</v>
          </cell>
          <cell r="D1501">
            <v>1</v>
          </cell>
          <cell r="E1501" t="str">
            <v>FLOTTEUR JAUNE 20M DE CABLE+LEST</v>
          </cell>
          <cell r="F1501">
            <v>38.61</v>
          </cell>
          <cell r="H1501" t="str">
            <v>BIPSTOP</v>
          </cell>
          <cell r="I1501">
            <v>26.4</v>
          </cell>
          <cell r="J1501">
            <v>1</v>
          </cell>
          <cell r="K1501">
            <v>26.4</v>
          </cell>
          <cell r="L1501">
            <v>26.4</v>
          </cell>
          <cell r="M1501">
            <v>26.4</v>
          </cell>
          <cell r="N1501">
            <v>26.4</v>
          </cell>
          <cell r="O1501">
            <v>26.4</v>
          </cell>
          <cell r="P1501">
            <v>26.4</v>
          </cell>
          <cell r="Q1501">
            <v>38.61</v>
          </cell>
          <cell r="R1501">
            <v>39.599999999999994</v>
          </cell>
          <cell r="S1501">
            <v>39.599999999999994</v>
          </cell>
          <cell r="T1501">
            <v>38.61</v>
          </cell>
          <cell r="U1501">
            <v>39.599999999999994</v>
          </cell>
          <cell r="V1501">
            <v>39.599999999999994</v>
          </cell>
        </row>
        <row r="1502">
          <cell r="B1502" t="str">
            <v>0V100BG</v>
          </cell>
          <cell r="C1502" t="str">
            <v>C9063</v>
          </cell>
          <cell r="D1502">
            <v>2</v>
          </cell>
          <cell r="E1502" t="str">
            <v>COUDE 90  PVC D63 FEM/FEM</v>
          </cell>
          <cell r="F1502">
            <v>0.96</v>
          </cell>
          <cell r="H1502" t="str">
            <v>C9063</v>
          </cell>
          <cell r="I1502">
            <v>0.77</v>
          </cell>
          <cell r="J1502">
            <v>1</v>
          </cell>
          <cell r="K1502">
            <v>0.77</v>
          </cell>
          <cell r="L1502">
            <v>0.76900000000000002</v>
          </cell>
          <cell r="M1502">
            <v>0.84599999999999997</v>
          </cell>
          <cell r="N1502">
            <v>1.54</v>
          </cell>
          <cell r="O1502">
            <v>1.538</v>
          </cell>
          <cell r="P1502">
            <v>1.6919999999999999</v>
          </cell>
          <cell r="Q1502">
            <v>0.96</v>
          </cell>
          <cell r="R1502">
            <v>0.96125000000000005</v>
          </cell>
          <cell r="S1502">
            <v>1.0574999999999999</v>
          </cell>
          <cell r="T1502">
            <v>1.92</v>
          </cell>
          <cell r="U1502">
            <v>1.9225000000000001</v>
          </cell>
          <cell r="V1502">
            <v>2.1149999999999998</v>
          </cell>
        </row>
        <row r="1503">
          <cell r="B1503" t="str">
            <v>0V100BG</v>
          </cell>
          <cell r="C1503" t="str">
            <v>C90MF6350</v>
          </cell>
          <cell r="D1503">
            <v>1</v>
          </cell>
          <cell r="E1503" t="str">
            <v>COUDE 90 REDUIT M/F 63X50</v>
          </cell>
          <cell r="F1503">
            <v>3.76</v>
          </cell>
          <cell r="H1503" t="str">
            <v>C90MF6350</v>
          </cell>
          <cell r="I1503">
            <v>2.13</v>
          </cell>
          <cell r="J1503">
            <v>1</v>
          </cell>
          <cell r="K1503">
            <v>2.13</v>
          </cell>
          <cell r="L1503">
            <v>2.13</v>
          </cell>
          <cell r="M1503">
            <v>2.5049999999999999</v>
          </cell>
          <cell r="N1503">
            <v>2.13</v>
          </cell>
          <cell r="O1503">
            <v>2.13</v>
          </cell>
          <cell r="P1503">
            <v>2.5049999999999999</v>
          </cell>
          <cell r="Q1503">
            <v>3.76</v>
          </cell>
          <cell r="R1503">
            <v>4.26</v>
          </cell>
          <cell r="S1503">
            <v>5.01</v>
          </cell>
          <cell r="T1503">
            <v>3.76</v>
          </cell>
          <cell r="U1503">
            <v>4.26</v>
          </cell>
          <cell r="V1503">
            <v>5.01</v>
          </cell>
        </row>
        <row r="1504">
          <cell r="B1504" t="str">
            <v>0V100BG</v>
          </cell>
          <cell r="C1504" t="str">
            <v>CUVE1500</v>
          </cell>
          <cell r="D1504">
            <v>1</v>
          </cell>
          <cell r="E1504" t="str">
            <v>CUVE RELEVAGE HT1500</v>
          </cell>
          <cell r="F1504">
            <v>277.7</v>
          </cell>
          <cell r="H1504" t="str">
            <v>CUVE1500</v>
          </cell>
          <cell r="I1504">
            <v>181.5</v>
          </cell>
          <cell r="J1504">
            <v>1</v>
          </cell>
          <cell r="K1504">
            <v>181.5</v>
          </cell>
          <cell r="L1504">
            <v>181.5</v>
          </cell>
          <cell r="M1504">
            <v>181.5</v>
          </cell>
          <cell r="N1504">
            <v>181.5</v>
          </cell>
          <cell r="O1504">
            <v>181.5</v>
          </cell>
          <cell r="P1504">
            <v>181.5</v>
          </cell>
          <cell r="Q1504">
            <v>277.7</v>
          </cell>
          <cell r="R1504">
            <v>272.25</v>
          </cell>
          <cell r="S1504">
            <v>272.25</v>
          </cell>
          <cell r="T1504">
            <v>277.7</v>
          </cell>
          <cell r="U1504">
            <v>272.25</v>
          </cell>
          <cell r="V1504">
            <v>272.25</v>
          </cell>
        </row>
        <row r="1505">
          <cell r="B1505" t="str">
            <v>0V100BG</v>
          </cell>
          <cell r="C1505" t="str">
            <v>EF63502</v>
          </cell>
          <cell r="D1505">
            <v>1</v>
          </cell>
          <cell r="E1505" t="str">
            <v>EMBOUT ADAPTATION 63X50X2</v>
          </cell>
          <cell r="F1505">
            <v>0.77</v>
          </cell>
          <cell r="H1505" t="str">
            <v>EF63502</v>
          </cell>
          <cell r="I1505">
            <v>0.61</v>
          </cell>
          <cell r="J1505">
            <v>1</v>
          </cell>
          <cell r="K1505">
            <v>0.61</v>
          </cell>
          <cell r="L1505">
            <v>0.61299999999999999</v>
          </cell>
          <cell r="M1505">
            <v>0.67400000000000004</v>
          </cell>
          <cell r="N1505">
            <v>0.61</v>
          </cell>
          <cell r="O1505">
            <v>0.61299999999999999</v>
          </cell>
          <cell r="P1505">
            <v>0.67400000000000004</v>
          </cell>
          <cell r="Q1505">
            <v>0.77</v>
          </cell>
          <cell r="R1505">
            <v>0.81529000000000007</v>
          </cell>
          <cell r="S1505">
            <v>0.89642000000000011</v>
          </cell>
          <cell r="T1505">
            <v>0.77</v>
          </cell>
          <cell r="U1505">
            <v>0.81529000000000007</v>
          </cell>
          <cell r="V1505">
            <v>0.89642000000000011</v>
          </cell>
        </row>
        <row r="1506">
          <cell r="B1506" t="str">
            <v>0V100BG</v>
          </cell>
          <cell r="C1506">
            <v>7214321415</v>
          </cell>
          <cell r="D1506">
            <v>1</v>
          </cell>
          <cell r="E1506" t="str">
            <v>LIEN DE SERRAGE 3.2X142 NYL P6.6 NOIR</v>
          </cell>
          <cell r="F1506">
            <v>0.1</v>
          </cell>
          <cell r="H1506">
            <v>7214321415</v>
          </cell>
          <cell r="I1506">
            <v>0</v>
          </cell>
          <cell r="J1506">
            <v>100</v>
          </cell>
          <cell r="K1506">
            <v>0</v>
          </cell>
          <cell r="L1506">
            <v>1.9300000000000001E-2</v>
          </cell>
          <cell r="M1506">
            <v>1.7100000000000001E-2</v>
          </cell>
          <cell r="N1506">
            <v>0</v>
          </cell>
          <cell r="O1506">
            <v>1.9300000000000001E-2</v>
          </cell>
          <cell r="P1506">
            <v>1.7100000000000001E-2</v>
          </cell>
          <cell r="Q1506">
            <v>0.1</v>
          </cell>
          <cell r="R1506">
            <v>2.8950000000000004E-2</v>
          </cell>
          <cell r="S1506">
            <v>2.5649999999999999E-2</v>
          </cell>
          <cell r="T1506">
            <v>0.1</v>
          </cell>
          <cell r="U1506">
            <v>2.8950000000000004E-2</v>
          </cell>
          <cell r="V1506">
            <v>2.5649999999999999E-2</v>
          </cell>
        </row>
        <row r="1507">
          <cell r="B1507" t="str">
            <v>0V100BG</v>
          </cell>
          <cell r="C1507" t="str">
            <v>MJOI100</v>
          </cell>
          <cell r="D1507">
            <v>1</v>
          </cell>
          <cell r="E1507" t="str">
            <v>JOINT FORSHEDA D100</v>
          </cell>
          <cell r="F1507">
            <v>4.87</v>
          </cell>
          <cell r="H1507" t="str">
            <v>MJOI100</v>
          </cell>
          <cell r="I1507">
            <v>0.94</v>
          </cell>
          <cell r="J1507">
            <v>1</v>
          </cell>
          <cell r="K1507">
            <v>0.94</v>
          </cell>
          <cell r="L1507">
            <v>2.1800000000000002</v>
          </cell>
          <cell r="M1507">
            <v>0.94</v>
          </cell>
          <cell r="N1507">
            <v>0.94</v>
          </cell>
          <cell r="O1507">
            <v>2.1800000000000002</v>
          </cell>
          <cell r="P1507">
            <v>0.94</v>
          </cell>
          <cell r="Q1507">
            <v>4.87</v>
          </cell>
          <cell r="R1507">
            <v>4.9050000000000002</v>
          </cell>
          <cell r="S1507">
            <v>2.1149999999999998</v>
          </cell>
          <cell r="T1507">
            <v>4.87</v>
          </cell>
          <cell r="U1507">
            <v>4.9050000000000002</v>
          </cell>
          <cell r="V1507">
            <v>2.1149999999999998</v>
          </cell>
        </row>
        <row r="1508">
          <cell r="B1508" t="str">
            <v>0V100BG</v>
          </cell>
          <cell r="C1508" t="str">
            <v>MJOI63</v>
          </cell>
          <cell r="D1508">
            <v>1</v>
          </cell>
          <cell r="E1508" t="str">
            <v>JOINT FORSHEDA D63</v>
          </cell>
          <cell r="F1508">
            <v>4.9400000000000004</v>
          </cell>
          <cell r="H1508" t="str">
            <v>MJOI63</v>
          </cell>
          <cell r="I1508">
            <v>2.21</v>
          </cell>
          <cell r="J1508">
            <v>1</v>
          </cell>
          <cell r="K1508">
            <v>2.21</v>
          </cell>
          <cell r="L1508">
            <v>2.21</v>
          </cell>
          <cell r="M1508">
            <v>0.92</v>
          </cell>
          <cell r="N1508">
            <v>2.21</v>
          </cell>
          <cell r="O1508">
            <v>2.21</v>
          </cell>
          <cell r="P1508">
            <v>0.92</v>
          </cell>
          <cell r="Q1508">
            <v>4.9400000000000004</v>
          </cell>
          <cell r="R1508">
            <v>4.9725000000000001</v>
          </cell>
          <cell r="S1508">
            <v>2.0700000000000003</v>
          </cell>
          <cell r="T1508">
            <v>4.9400000000000004</v>
          </cell>
          <cell r="U1508">
            <v>4.9725000000000001</v>
          </cell>
          <cell r="V1508">
            <v>2.0700000000000003</v>
          </cell>
        </row>
        <row r="1509">
          <cell r="B1509" t="str">
            <v>0V100BG</v>
          </cell>
          <cell r="C1509" t="str">
            <v>MM63</v>
          </cell>
          <cell r="D1509">
            <v>1</v>
          </cell>
          <cell r="E1509" t="str">
            <v>MANCHON SORTIE POSTE RELEVAGE PVC PRES D63</v>
          </cell>
          <cell r="F1509">
            <v>1.1000000000000001</v>
          </cell>
          <cell r="H1509" t="str">
            <v>MM63</v>
          </cell>
          <cell r="I1509">
            <v>1.1100000000000001</v>
          </cell>
          <cell r="J1509">
            <v>1</v>
          </cell>
          <cell r="K1509">
            <v>1.1100000000000001</v>
          </cell>
          <cell r="L1509">
            <v>1.1060000000000001</v>
          </cell>
          <cell r="M1509">
            <v>1.2170000000000001</v>
          </cell>
          <cell r="N1509">
            <v>1.1100000000000001</v>
          </cell>
          <cell r="O1509">
            <v>1.1060000000000001</v>
          </cell>
          <cell r="P1509">
            <v>1.2170000000000001</v>
          </cell>
          <cell r="Q1509">
            <v>1.27</v>
          </cell>
          <cell r="R1509">
            <v>1.3825000000000001</v>
          </cell>
          <cell r="S1509">
            <v>1.5212500000000002</v>
          </cell>
          <cell r="T1509">
            <v>1.27</v>
          </cell>
          <cell r="U1509">
            <v>1.3825000000000001</v>
          </cell>
          <cell r="V1509">
            <v>1.5212500000000002</v>
          </cell>
        </row>
        <row r="1510">
          <cell r="B1510" t="str">
            <v>0V100BG</v>
          </cell>
          <cell r="C1510" t="str">
            <v>MOAT</v>
          </cell>
          <cell r="D1510">
            <v>0.72</v>
          </cell>
          <cell r="E1510" t="str">
            <v>MAIN D'OEUVRE ATELIER</v>
          </cell>
          <cell r="F1510">
            <v>75</v>
          </cell>
          <cell r="H1510" t="str">
            <v>MOAT</v>
          </cell>
          <cell r="I1510">
            <v>50</v>
          </cell>
          <cell r="J1510">
            <v>1</v>
          </cell>
          <cell r="K1510">
            <v>50</v>
          </cell>
          <cell r="L1510">
            <v>50</v>
          </cell>
          <cell r="M1510">
            <v>50</v>
          </cell>
          <cell r="N1510">
            <v>36</v>
          </cell>
          <cell r="O1510">
            <v>36</v>
          </cell>
          <cell r="P1510">
            <v>36</v>
          </cell>
          <cell r="Q1510">
            <v>75</v>
          </cell>
          <cell r="R1510">
            <v>75</v>
          </cell>
          <cell r="S1510">
            <v>75</v>
          </cell>
          <cell r="T1510">
            <v>54</v>
          </cell>
          <cell r="U1510">
            <v>54</v>
          </cell>
          <cell r="V1510">
            <v>54</v>
          </cell>
        </row>
        <row r="1511">
          <cell r="B1511" t="str">
            <v>0V100BG</v>
          </cell>
          <cell r="C1511" t="str">
            <v>MPA</v>
          </cell>
          <cell r="D1511">
            <v>1</v>
          </cell>
          <cell r="E1511" t="str">
            <v>PIED D'ASSISE POUR BARRES DE GUIDAGE D63</v>
          </cell>
          <cell r="F1511">
            <v>83.19</v>
          </cell>
          <cell r="H1511" t="str">
            <v>MPA</v>
          </cell>
          <cell r="I1511">
            <v>63.5</v>
          </cell>
          <cell r="J1511">
            <v>1</v>
          </cell>
          <cell r="K1511">
            <v>63.5</v>
          </cell>
          <cell r="L1511">
            <v>63.5</v>
          </cell>
          <cell r="M1511">
            <v>71</v>
          </cell>
          <cell r="N1511">
            <v>63.5</v>
          </cell>
          <cell r="O1511">
            <v>63.5</v>
          </cell>
          <cell r="P1511">
            <v>71</v>
          </cell>
          <cell r="Q1511">
            <v>83.19</v>
          </cell>
          <cell r="R1511">
            <v>84.454999999999998</v>
          </cell>
          <cell r="S1511">
            <v>94.43</v>
          </cell>
          <cell r="T1511">
            <v>83.19</v>
          </cell>
          <cell r="U1511">
            <v>84.454999999999998</v>
          </cell>
          <cell r="V1511">
            <v>94.43</v>
          </cell>
        </row>
        <row r="1512">
          <cell r="B1512" t="str">
            <v>0V100BG</v>
          </cell>
          <cell r="C1512" t="str">
            <v>MTOLE1</v>
          </cell>
          <cell r="D1512">
            <v>1</v>
          </cell>
          <cell r="E1512" t="str">
            <v xml:space="preserve">SUPPORT BAS INOX </v>
          </cell>
          <cell r="F1512">
            <v>21.71</v>
          </cell>
          <cell r="H1512" t="str">
            <v>MTOLE1</v>
          </cell>
          <cell r="I1512">
            <v>17.73</v>
          </cell>
          <cell r="J1512">
            <v>1</v>
          </cell>
          <cell r="K1512">
            <v>17.73</v>
          </cell>
          <cell r="L1512">
            <v>17.73</v>
          </cell>
          <cell r="M1512">
            <v>17.73</v>
          </cell>
          <cell r="N1512">
            <v>17.73</v>
          </cell>
          <cell r="O1512">
            <v>17.73</v>
          </cell>
          <cell r="P1512">
            <v>17.73</v>
          </cell>
          <cell r="Q1512">
            <v>21.71</v>
          </cell>
          <cell r="R1512">
            <v>22.162500000000001</v>
          </cell>
          <cell r="S1512">
            <v>22.162500000000001</v>
          </cell>
          <cell r="T1512">
            <v>21.71</v>
          </cell>
          <cell r="U1512">
            <v>22.162500000000001</v>
          </cell>
          <cell r="V1512">
            <v>22.162500000000001</v>
          </cell>
        </row>
        <row r="1513">
          <cell r="B1513" t="str">
            <v>0V100BG</v>
          </cell>
          <cell r="C1513" t="str">
            <v>MTOLE3</v>
          </cell>
          <cell r="D1513">
            <v>1</v>
          </cell>
          <cell r="E1513" t="str">
            <v>SUPPORT HAUT INOX 510MM</v>
          </cell>
          <cell r="F1513">
            <v>19.91</v>
          </cell>
          <cell r="H1513" t="str">
            <v>MTOLE3</v>
          </cell>
          <cell r="I1513">
            <v>12.16</v>
          </cell>
          <cell r="J1513">
            <v>1</v>
          </cell>
          <cell r="K1513">
            <v>12.16</v>
          </cell>
          <cell r="L1513">
            <v>12.16</v>
          </cell>
          <cell r="M1513">
            <v>12.16</v>
          </cell>
          <cell r="N1513">
            <v>12.16</v>
          </cell>
          <cell r="O1513">
            <v>12.16</v>
          </cell>
          <cell r="P1513">
            <v>12.16</v>
          </cell>
          <cell r="Q1513">
            <v>19.91</v>
          </cell>
          <cell r="R1513">
            <v>21.28</v>
          </cell>
          <cell r="S1513">
            <v>21.28</v>
          </cell>
          <cell r="T1513">
            <v>19.91</v>
          </cell>
          <cell r="U1513">
            <v>21.28</v>
          </cell>
          <cell r="V1513">
            <v>21.28</v>
          </cell>
        </row>
        <row r="1514">
          <cell r="B1514" t="str">
            <v>0V100BG</v>
          </cell>
          <cell r="C1514" t="str">
            <v>MTOLE4</v>
          </cell>
          <cell r="D1514">
            <v>1</v>
          </cell>
          <cell r="E1514" t="str">
            <v>TOLE SUPPORT FLOTTEUR ALARME</v>
          </cell>
          <cell r="F1514">
            <v>4.1900000000000004</v>
          </cell>
          <cell r="H1514" t="str">
            <v>MTOLE4</v>
          </cell>
          <cell r="I1514">
            <v>2.99</v>
          </cell>
          <cell r="J1514">
            <v>1</v>
          </cell>
          <cell r="K1514">
            <v>2.99</v>
          </cell>
          <cell r="L1514">
            <v>2.99</v>
          </cell>
          <cell r="M1514">
            <v>2.99</v>
          </cell>
          <cell r="N1514">
            <v>2.99</v>
          </cell>
          <cell r="O1514">
            <v>2.99</v>
          </cell>
          <cell r="P1514">
            <v>2.99</v>
          </cell>
          <cell r="Q1514">
            <v>4.1900000000000004</v>
          </cell>
          <cell r="R1514">
            <v>4.4850000000000003</v>
          </cell>
          <cell r="S1514">
            <v>4.4850000000000003</v>
          </cell>
          <cell r="T1514">
            <v>4.1900000000000004</v>
          </cell>
          <cell r="U1514">
            <v>4.4850000000000003</v>
          </cell>
          <cell r="V1514">
            <v>4.4850000000000003</v>
          </cell>
        </row>
        <row r="1515">
          <cell r="B1515" t="str">
            <v>0V100BG</v>
          </cell>
          <cell r="C1515" t="str">
            <v>PVC6316</v>
          </cell>
          <cell r="D1515">
            <v>1</v>
          </cell>
          <cell r="E1515" t="str">
            <v>TUBE DE 3M PVC PRESSION 63X4.7 PN16</v>
          </cell>
          <cell r="F1515">
            <v>12.91</v>
          </cell>
          <cell r="H1515" t="str">
            <v>PVC6316</v>
          </cell>
          <cell r="I1515">
            <v>4.7300000000000004</v>
          </cell>
          <cell r="J1515">
            <v>0.33</v>
          </cell>
          <cell r="K1515">
            <v>14.333333333333334</v>
          </cell>
          <cell r="L1515">
            <v>4.7320000000000002</v>
          </cell>
          <cell r="M1515">
            <v>4.7779999999999996</v>
          </cell>
          <cell r="N1515">
            <v>14.333333333333334</v>
          </cell>
          <cell r="O1515">
            <v>4.7320000000000002</v>
          </cell>
          <cell r="P1515">
            <v>4.7779999999999996</v>
          </cell>
          <cell r="Q1515">
            <v>12.91</v>
          </cell>
          <cell r="R1515">
            <v>6.2935600000000003</v>
          </cell>
          <cell r="S1515">
            <v>6.3547399999999996</v>
          </cell>
          <cell r="T1515">
            <v>12.91</v>
          </cell>
          <cell r="U1515">
            <v>6.2935600000000003</v>
          </cell>
          <cell r="V1515">
            <v>6.3547399999999996</v>
          </cell>
        </row>
        <row r="1516">
          <cell r="B1516" t="str">
            <v>0V100BG</v>
          </cell>
          <cell r="C1516" t="str">
            <v>VAC63</v>
          </cell>
          <cell r="D1516">
            <v>1</v>
          </cell>
          <cell r="E1516" t="str">
            <v>VANNE A BILLE FEM/FEM ORION D63</v>
          </cell>
          <cell r="F1516">
            <v>9.56</v>
          </cell>
          <cell r="H1516" t="str">
            <v>VAC63</v>
          </cell>
          <cell r="I1516">
            <v>8.09</v>
          </cell>
          <cell r="J1516">
            <v>1</v>
          </cell>
          <cell r="K1516">
            <v>8.09</v>
          </cell>
          <cell r="L1516">
            <v>8.0869999999999997</v>
          </cell>
          <cell r="M1516">
            <v>8.0869999999999997</v>
          </cell>
          <cell r="N1516">
            <v>8.09</v>
          </cell>
          <cell r="O1516">
            <v>8.0869999999999997</v>
          </cell>
          <cell r="P1516">
            <v>8.0869999999999997</v>
          </cell>
          <cell r="Q1516">
            <v>9.56</v>
          </cell>
          <cell r="R1516">
            <v>10.108750000000001</v>
          </cell>
          <cell r="S1516">
            <v>10.108750000000001</v>
          </cell>
          <cell r="T1516">
            <v>9.56</v>
          </cell>
          <cell r="U1516">
            <v>10.108750000000001</v>
          </cell>
          <cell r="V1516">
            <v>10.108750000000001</v>
          </cell>
        </row>
        <row r="1517">
          <cell r="B1517" t="str">
            <v>0V100BG</v>
          </cell>
          <cell r="C1517" t="str">
            <v>VDL516048</v>
          </cell>
          <cell r="D1517">
            <v>1</v>
          </cell>
          <cell r="E1517" t="str">
            <v>TRAVERSEE DE PAROI 50/63X2</v>
          </cell>
          <cell r="F1517">
            <v>9.64</v>
          </cell>
          <cell r="H1517" t="str">
            <v>VDL516048</v>
          </cell>
          <cell r="I1517">
            <v>7.94</v>
          </cell>
          <cell r="J1517">
            <v>1</v>
          </cell>
          <cell r="K1517">
            <v>7.94</v>
          </cell>
          <cell r="L1517">
            <v>7.9420000000000002</v>
          </cell>
          <cell r="M1517">
            <v>7.9420000000000002</v>
          </cell>
          <cell r="N1517">
            <v>7.94</v>
          </cell>
          <cell r="O1517">
            <v>7.9420000000000002</v>
          </cell>
          <cell r="P1517">
            <v>7.9420000000000002</v>
          </cell>
          <cell r="Q1517">
            <v>9.64</v>
          </cell>
          <cell r="R1517">
            <v>9.9275000000000002</v>
          </cell>
          <cell r="S1517">
            <v>9.9275000000000002</v>
          </cell>
          <cell r="T1517">
            <v>9.64</v>
          </cell>
          <cell r="U1517">
            <v>9.9275000000000002</v>
          </cell>
          <cell r="V1517">
            <v>9.9275000000000002</v>
          </cell>
        </row>
        <row r="1518">
          <cell r="B1518" t="str">
            <v>0V100BG</v>
          </cell>
          <cell r="C1518" t="str">
            <v>MCOFPRO</v>
          </cell>
          <cell r="D1518">
            <v>1</v>
          </cell>
          <cell r="E1518" t="str">
            <v>COFFRET ALARME ET PROTECTION RELEVAGE</v>
          </cell>
          <cell r="F1518">
            <v>139.16999999999999</v>
          </cell>
          <cell r="H1518" t="str">
            <v>MCOFPRO</v>
          </cell>
          <cell r="I1518">
            <v>88.935500000000005</v>
          </cell>
          <cell r="J1518">
            <v>1</v>
          </cell>
          <cell r="K1518">
            <v>88.935500000000005</v>
          </cell>
          <cell r="L1518">
            <v>88.936256</v>
          </cell>
          <cell r="M1518">
            <v>90.786255999999995</v>
          </cell>
          <cell r="N1518">
            <v>88.935500000000005</v>
          </cell>
          <cell r="O1518">
            <v>88.936256</v>
          </cell>
          <cell r="P1518">
            <v>90.786255999999995</v>
          </cell>
          <cell r="Q1518">
            <v>160.19999999999999</v>
          </cell>
          <cell r="R1518">
            <v>144.33635149999998</v>
          </cell>
          <cell r="S1518">
            <v>147.29635150000001</v>
          </cell>
          <cell r="T1518">
            <v>160.19999999999999</v>
          </cell>
          <cell r="U1518">
            <v>144.33635149999998</v>
          </cell>
          <cell r="V1518">
            <v>147.29635150000001</v>
          </cell>
        </row>
        <row r="1519">
          <cell r="B1519" t="str">
            <v>0V100BG</v>
          </cell>
          <cell r="C1519">
            <v>8434000818</v>
          </cell>
          <cell r="D1519">
            <v>8</v>
          </cell>
          <cell r="E1519" t="str">
            <v>ECROU FREIN A2 M8 WAX</v>
          </cell>
          <cell r="F1519">
            <v>0.04</v>
          </cell>
          <cell r="H1519">
            <v>8434000818</v>
          </cell>
          <cell r="I1519">
            <v>8.34</v>
          </cell>
          <cell r="J1519">
            <v>200</v>
          </cell>
          <cell r="K1519">
            <v>4.1700000000000001E-2</v>
          </cell>
          <cell r="L1519">
            <v>4.1700000000000001E-2</v>
          </cell>
          <cell r="M1519">
            <v>4.1700000000000001E-2</v>
          </cell>
          <cell r="N1519">
            <v>0.33360000000000001</v>
          </cell>
          <cell r="O1519">
            <v>0.33360000000000001</v>
          </cell>
          <cell r="P1519">
            <v>0.33360000000000001</v>
          </cell>
          <cell r="Q1519">
            <v>0.04</v>
          </cell>
          <cell r="R1519">
            <v>5.2125000000000005E-2</v>
          </cell>
          <cell r="S1519">
            <v>5.2125000000000005E-2</v>
          </cell>
          <cell r="T1519">
            <v>0.32</v>
          </cell>
          <cell r="U1519">
            <v>0.41700000000000004</v>
          </cell>
          <cell r="V1519">
            <v>0.41700000000000004</v>
          </cell>
        </row>
        <row r="1520">
          <cell r="B1520" t="str">
            <v>0V100BG</v>
          </cell>
          <cell r="C1520">
            <v>8434000618</v>
          </cell>
          <cell r="D1520">
            <v>1</v>
          </cell>
          <cell r="E1520" t="str">
            <v>ECROU FREIN A2 M6 WAX</v>
          </cell>
          <cell r="F1520">
            <v>0.02</v>
          </cell>
          <cell r="H1520">
            <v>8434000618</v>
          </cell>
          <cell r="I1520">
            <v>8.3000000000000007</v>
          </cell>
          <cell r="J1520">
            <v>500</v>
          </cell>
          <cell r="K1520">
            <v>1.66E-2</v>
          </cell>
          <cell r="L1520">
            <v>1.66E-2</v>
          </cell>
          <cell r="M1520">
            <v>1.66E-2</v>
          </cell>
          <cell r="N1520">
            <v>1.66E-2</v>
          </cell>
          <cell r="O1520">
            <v>1.66E-2</v>
          </cell>
          <cell r="P1520">
            <v>1.66E-2</v>
          </cell>
          <cell r="Q1520">
            <v>0.02</v>
          </cell>
          <cell r="R1520">
            <v>2.0750000000000001E-2</v>
          </cell>
          <cell r="S1520">
            <v>2.0750000000000001E-2</v>
          </cell>
          <cell r="T1520">
            <v>0.02</v>
          </cell>
          <cell r="U1520">
            <v>2.0750000000000001E-2</v>
          </cell>
          <cell r="V1520">
            <v>2.0750000000000001E-2</v>
          </cell>
        </row>
        <row r="1521">
          <cell r="B1521" t="str">
            <v>0V100BG</v>
          </cell>
          <cell r="C1521" t="str">
            <v>RONDETD6</v>
          </cell>
          <cell r="D1521">
            <v>1</v>
          </cell>
          <cell r="E1521" t="str">
            <v>RONDELLE EPDM INOX 5.5/6.3*25</v>
          </cell>
          <cell r="F1521">
            <v>1.9E-2</v>
          </cell>
          <cell r="H1521" t="str">
            <v>RONDETD6</v>
          </cell>
          <cell r="I1521">
            <v>0.13</v>
          </cell>
          <cell r="J1521">
            <v>1</v>
          </cell>
          <cell r="K1521">
            <v>0.13</v>
          </cell>
          <cell r="L1521">
            <v>0.12720000000000001</v>
          </cell>
          <cell r="M1521">
            <v>0.12720000000000001</v>
          </cell>
          <cell r="N1521">
            <v>0.13</v>
          </cell>
          <cell r="O1521">
            <v>0.12720000000000001</v>
          </cell>
          <cell r="P1521">
            <v>0.12720000000000001</v>
          </cell>
          <cell r="Q1521">
            <v>1.9E-2</v>
          </cell>
          <cell r="R1521">
            <v>0.19080000000000003</v>
          </cell>
          <cell r="S1521">
            <v>0.19080000000000003</v>
          </cell>
          <cell r="T1521">
            <v>1.9E-2</v>
          </cell>
          <cell r="U1521">
            <v>0.19080000000000003</v>
          </cell>
          <cell r="V1521">
            <v>0.19080000000000003</v>
          </cell>
        </row>
        <row r="1522">
          <cell r="B1522" t="str">
            <v>0V100BG</v>
          </cell>
          <cell r="C1522">
            <v>8535000618</v>
          </cell>
          <cell r="D1522">
            <v>1</v>
          </cell>
          <cell r="E1522" t="str">
            <v>RONDELLE PLATE M6X24X1.2 LL A2</v>
          </cell>
          <cell r="F1522">
            <v>0.05</v>
          </cell>
          <cell r="H1522">
            <v>8535000618</v>
          </cell>
          <cell r="I1522">
            <v>3.0000000000000001E-3</v>
          </cell>
          <cell r="J1522">
            <v>1</v>
          </cell>
          <cell r="K1522">
            <v>3.0000000000000001E-3</v>
          </cell>
          <cell r="L1522">
            <v>3.04E-2</v>
          </cell>
          <cell r="M1522">
            <v>3.04E-2</v>
          </cell>
          <cell r="N1522">
            <v>3.0000000000000001E-3</v>
          </cell>
          <cell r="O1522">
            <v>3.04E-2</v>
          </cell>
          <cell r="P1522">
            <v>3.04E-2</v>
          </cell>
          <cell r="Q1522">
            <v>0.05</v>
          </cell>
          <cell r="R1522">
            <v>5.3199999999999997E-2</v>
          </cell>
          <cell r="S1522">
            <v>5.3199999999999997E-2</v>
          </cell>
          <cell r="T1522">
            <v>0.05</v>
          </cell>
          <cell r="U1522">
            <v>5.3199999999999997E-2</v>
          </cell>
          <cell r="V1522">
            <v>5.3199999999999997E-2</v>
          </cell>
        </row>
        <row r="1523">
          <cell r="B1523" t="str">
            <v>0V100BG</v>
          </cell>
          <cell r="C1523" t="str">
            <v>BOUL8x70</v>
          </cell>
          <cell r="D1523">
            <v>2</v>
          </cell>
          <cell r="E1523" t="str">
            <v>CORPS BOULON FIL. PARTIEL TH M8X70 INOX  A4</v>
          </cell>
          <cell r="F1523">
            <v>0.128</v>
          </cell>
          <cell r="H1523" t="str">
            <v>BOUL8x70</v>
          </cell>
          <cell r="I1523">
            <v>0.21</v>
          </cell>
          <cell r="J1523">
            <v>1</v>
          </cell>
          <cell r="K1523">
            <v>0.21</v>
          </cell>
          <cell r="L1523">
            <v>0.2054</v>
          </cell>
          <cell r="M1523">
            <v>0.2054</v>
          </cell>
          <cell r="N1523">
            <v>0.42</v>
          </cell>
          <cell r="O1523">
            <v>0.4108</v>
          </cell>
          <cell r="P1523">
            <v>0.4108</v>
          </cell>
          <cell r="Q1523">
            <v>0.128</v>
          </cell>
          <cell r="R1523">
            <v>0</v>
          </cell>
          <cell r="S1523">
            <v>0</v>
          </cell>
          <cell r="T1523">
            <v>0.25600000000000001</v>
          </cell>
          <cell r="U1523">
            <v>0</v>
          </cell>
          <cell r="V1523">
            <v>0</v>
          </cell>
        </row>
        <row r="1524">
          <cell r="B1524" t="str">
            <v>0V100BG</v>
          </cell>
          <cell r="C1524">
            <v>101007</v>
          </cell>
          <cell r="D1524">
            <v>1</v>
          </cell>
          <cell r="E1524" t="str">
            <v xml:space="preserve">CROCHET INOX </v>
          </cell>
          <cell r="F1524">
            <v>2.2400000000000002</v>
          </cell>
          <cell r="H1524">
            <v>101007</v>
          </cell>
          <cell r="I1524">
            <v>1.5</v>
          </cell>
          <cell r="J1524">
            <v>1</v>
          </cell>
          <cell r="K1524">
            <v>1.5</v>
          </cell>
          <cell r="L1524">
            <v>1.5</v>
          </cell>
          <cell r="M1524">
            <v>1.5</v>
          </cell>
          <cell r="N1524">
            <v>1.5</v>
          </cell>
          <cell r="O1524">
            <v>1.5</v>
          </cell>
          <cell r="P1524">
            <v>1.5</v>
          </cell>
          <cell r="Q1524">
            <v>2.2400000000000002</v>
          </cell>
          <cell r="R1524">
            <v>2.25</v>
          </cell>
          <cell r="S1524">
            <v>2.25</v>
          </cell>
          <cell r="T1524">
            <v>2.2400000000000002</v>
          </cell>
          <cell r="U1524">
            <v>2.25</v>
          </cell>
          <cell r="V1524">
            <v>2.25</v>
          </cell>
        </row>
        <row r="1525">
          <cell r="B1525" t="str">
            <v>0V100BG</v>
          </cell>
          <cell r="C1525" t="str">
            <v>316L/4404</v>
          </cell>
          <cell r="D1525">
            <v>1</v>
          </cell>
          <cell r="E1525" t="str">
            <v>CHAINE INOX DIAM 4 32/8 (LE ML)</v>
          </cell>
          <cell r="F1525">
            <v>4.3499999999999996</v>
          </cell>
          <cell r="H1525" t="str">
            <v>316L/4404</v>
          </cell>
          <cell r="I1525">
            <v>2.9</v>
          </cell>
          <cell r="J1525">
            <v>1</v>
          </cell>
          <cell r="K1525">
            <v>2.9</v>
          </cell>
          <cell r="L1525">
            <v>2.9</v>
          </cell>
          <cell r="M1525">
            <v>2.9</v>
          </cell>
          <cell r="N1525">
            <v>2.9</v>
          </cell>
          <cell r="O1525">
            <v>2.9</v>
          </cell>
          <cell r="P1525">
            <v>2.9</v>
          </cell>
          <cell r="Q1525">
            <v>4.3499999999999996</v>
          </cell>
          <cell r="R1525">
            <v>4.3499999999999996</v>
          </cell>
          <cell r="S1525">
            <v>4.3499999999999996</v>
          </cell>
          <cell r="T1525">
            <v>4.3499999999999996</v>
          </cell>
          <cell r="U1525">
            <v>4.3499999999999996</v>
          </cell>
          <cell r="V1525">
            <v>4.3499999999999996</v>
          </cell>
        </row>
        <row r="1526">
          <cell r="B1526" t="str">
            <v>0V100BG</v>
          </cell>
          <cell r="C1526" t="str">
            <v>GPR</v>
          </cell>
          <cell r="D1526">
            <v>1</v>
          </cell>
          <cell r="E1526" t="str">
            <v>GUIDE POSTES DE RELEVAGE</v>
          </cell>
          <cell r="F1526">
            <v>0.4</v>
          </cell>
          <cell r="H1526" t="str">
            <v>GPR</v>
          </cell>
          <cell r="I1526">
            <v>0.2</v>
          </cell>
          <cell r="J1526">
            <v>1</v>
          </cell>
          <cell r="K1526">
            <v>0.2</v>
          </cell>
          <cell r="L1526">
            <v>0.2</v>
          </cell>
          <cell r="M1526">
            <v>0.2</v>
          </cell>
          <cell r="N1526">
            <v>0.2</v>
          </cell>
          <cell r="O1526">
            <v>0.2</v>
          </cell>
          <cell r="P1526">
            <v>0.2</v>
          </cell>
          <cell r="Q1526">
            <v>0.4</v>
          </cell>
          <cell r="R1526">
            <v>0</v>
          </cell>
          <cell r="S1526">
            <v>0.4</v>
          </cell>
          <cell r="T1526">
            <v>0.4</v>
          </cell>
          <cell r="U1526">
            <v>0</v>
          </cell>
          <cell r="V1526">
            <v>0.4</v>
          </cell>
        </row>
        <row r="1527">
          <cell r="B1527" t="str">
            <v>0V100BG</v>
          </cell>
          <cell r="C1527">
            <v>9600000618</v>
          </cell>
          <cell r="D1527">
            <v>1</v>
          </cell>
          <cell r="E1527" t="str">
            <v>MANILLE INOX</v>
          </cell>
          <cell r="F1527">
            <v>1.57</v>
          </cell>
          <cell r="H1527">
            <v>9600000618</v>
          </cell>
          <cell r="I1527">
            <v>0.8</v>
          </cell>
          <cell r="J1527">
            <v>1</v>
          </cell>
          <cell r="K1527">
            <v>0.8</v>
          </cell>
          <cell r="L1527">
            <v>0.80289999999999995</v>
          </cell>
          <cell r="M1527">
            <v>0.80289999999999995</v>
          </cell>
          <cell r="N1527">
            <v>0.8</v>
          </cell>
          <cell r="O1527">
            <v>0.80289999999999995</v>
          </cell>
          <cell r="P1527">
            <v>0.80289999999999995</v>
          </cell>
          <cell r="Q1527">
            <v>1.57</v>
          </cell>
          <cell r="R1527">
            <v>1.6057999999999999</v>
          </cell>
          <cell r="S1527">
            <v>1.6057999999999999</v>
          </cell>
          <cell r="T1527">
            <v>1.57</v>
          </cell>
          <cell r="U1527">
            <v>1.6057999999999999</v>
          </cell>
          <cell r="V1527">
            <v>1.6057999999999999</v>
          </cell>
        </row>
        <row r="1528">
          <cell r="B1528" t="str">
            <v>0V100BG</v>
          </cell>
          <cell r="C1528" t="str">
            <v>CC6M</v>
          </cell>
          <cell r="D1528">
            <v>1</v>
          </cell>
          <cell r="E1528" t="str">
            <v>CHAPEAU D63 AVEC MOUSTIQUAIRE</v>
          </cell>
          <cell r="F1528">
            <v>17.510000000000002</v>
          </cell>
          <cell r="H1528" t="str">
            <v>CC6M</v>
          </cell>
          <cell r="I1528">
            <v>11.67</v>
          </cell>
          <cell r="J1528">
            <v>1</v>
          </cell>
          <cell r="K1528">
            <v>11.67</v>
          </cell>
          <cell r="L1528">
            <v>11.67</v>
          </cell>
          <cell r="M1528">
            <v>11.67</v>
          </cell>
          <cell r="N1528">
            <v>11.67</v>
          </cell>
          <cell r="O1528">
            <v>11.67</v>
          </cell>
          <cell r="P1528">
            <v>11.67</v>
          </cell>
          <cell r="Q1528">
            <v>17.510000000000002</v>
          </cell>
          <cell r="R1528">
            <v>17.504999999999999</v>
          </cell>
          <cell r="S1528">
            <v>17.504999999999999</v>
          </cell>
          <cell r="T1528">
            <v>17.510000000000002</v>
          </cell>
          <cell r="U1528">
            <v>17.504999999999999</v>
          </cell>
          <cell r="V1528">
            <v>17.504999999999999</v>
          </cell>
        </row>
        <row r="1529">
          <cell r="B1529" t="str">
            <v>0V100BG</v>
          </cell>
          <cell r="C1529" t="str">
            <v>ENFC30MF100</v>
          </cell>
          <cell r="D1529">
            <v>1</v>
          </cell>
          <cell r="E1529" t="str">
            <v>COUDE 30 MF PVC EVAC D100</v>
          </cell>
          <cell r="F1529">
            <v>2.31</v>
          </cell>
          <cell r="H1529" t="str">
            <v>ENFC30MF100</v>
          </cell>
          <cell r="I1529">
            <v>1.72</v>
          </cell>
          <cell r="J1529">
            <v>1</v>
          </cell>
          <cell r="K1529">
            <v>1.72</v>
          </cell>
          <cell r="L1529">
            <v>1.7150000000000001</v>
          </cell>
          <cell r="M1529">
            <v>1.635</v>
          </cell>
          <cell r="N1529">
            <v>1.72</v>
          </cell>
          <cell r="O1529">
            <v>1.7150000000000001</v>
          </cell>
          <cell r="P1529">
            <v>1.635</v>
          </cell>
          <cell r="Q1529">
            <v>2.31</v>
          </cell>
          <cell r="R1529">
            <v>2.5725000000000002</v>
          </cell>
          <cell r="S1529">
            <v>2.4525000000000001</v>
          </cell>
          <cell r="T1529">
            <v>2.31</v>
          </cell>
          <cell r="U1529">
            <v>2.5725000000000002</v>
          </cell>
          <cell r="V1529">
            <v>2.4525000000000001</v>
          </cell>
        </row>
        <row r="1530">
          <cell r="B1530" t="str">
            <v>0V100BG</v>
          </cell>
          <cell r="C1530" t="str">
            <v>MDWVOX100</v>
          </cell>
          <cell r="D1530">
            <v>1</v>
          </cell>
          <cell r="E1530" t="str">
            <v>ELECTROPOMPE DW VOX M 100 D63 FILETE</v>
          </cell>
          <cell r="F1530">
            <v>431.65</v>
          </cell>
          <cell r="H1530" t="str">
            <v>MDWVOX100</v>
          </cell>
          <cell r="I1530">
            <v>313</v>
          </cell>
          <cell r="J1530">
            <v>1</v>
          </cell>
          <cell r="K1530">
            <v>313</v>
          </cell>
          <cell r="L1530">
            <v>313</v>
          </cell>
          <cell r="M1530">
            <v>313</v>
          </cell>
          <cell r="N1530">
            <v>313</v>
          </cell>
          <cell r="O1530">
            <v>313</v>
          </cell>
          <cell r="P1530">
            <v>313</v>
          </cell>
          <cell r="Q1530">
            <v>431.65</v>
          </cell>
          <cell r="R1530">
            <v>469.5</v>
          </cell>
          <cell r="S1530">
            <v>469.5</v>
          </cell>
          <cell r="T1530">
            <v>431.65</v>
          </cell>
          <cell r="U1530">
            <v>469.5</v>
          </cell>
          <cell r="V1530">
            <v>469.5</v>
          </cell>
        </row>
        <row r="1531">
          <cell r="B1531" t="str">
            <v>SPR1500V100BG</v>
          </cell>
          <cell r="N1531">
            <v>838.35883333333334</v>
          </cell>
          <cell r="O1531">
            <v>830.02579600000001</v>
          </cell>
          <cell r="P1531">
            <v>837.51059599999996</v>
          </cell>
          <cell r="T1531">
            <v>1227.1219999999998</v>
          </cell>
          <cell r="U1531">
            <v>1240.8194715</v>
          </cell>
          <cell r="V1531">
            <v>1249.5622315000001</v>
          </cell>
        </row>
        <row r="1532">
          <cell r="B1532" t="str">
            <v>0V150</v>
          </cell>
          <cell r="C1532">
            <v>101006</v>
          </cell>
          <cell r="D1532">
            <v>1</v>
          </cell>
          <cell r="E1532" t="str">
            <v>PRESSE ETOUPE PG13.5 F7MM AVEC CE</v>
          </cell>
          <cell r="F1532">
            <v>0.68</v>
          </cell>
          <cell r="H1532">
            <v>101006</v>
          </cell>
          <cell r="I1532">
            <v>0.23</v>
          </cell>
          <cell r="J1532">
            <v>1</v>
          </cell>
          <cell r="K1532">
            <v>0.23</v>
          </cell>
          <cell r="L1532">
            <v>0.22953999999999999</v>
          </cell>
          <cell r="M1532">
            <v>0.22953999999999999</v>
          </cell>
          <cell r="N1532">
            <v>0.23</v>
          </cell>
          <cell r="O1532">
            <v>0.22953999999999999</v>
          </cell>
          <cell r="P1532">
            <v>0.22953999999999999</v>
          </cell>
          <cell r="Q1532">
            <v>0.68</v>
          </cell>
          <cell r="R1532">
            <v>0.68862000000000001</v>
          </cell>
          <cell r="S1532">
            <v>0.68862000000000001</v>
          </cell>
          <cell r="T1532">
            <v>0.68</v>
          </cell>
          <cell r="U1532">
            <v>0.68862000000000001</v>
          </cell>
          <cell r="V1532">
            <v>0.68862000000000001</v>
          </cell>
        </row>
        <row r="1533">
          <cell r="B1533" t="str">
            <v>0V150</v>
          </cell>
          <cell r="C1533" t="str">
            <v>FLPG13</v>
          </cell>
          <cell r="D1533">
            <v>2</v>
          </cell>
          <cell r="E1533" t="str">
            <v>PRESSE ETOUPE PG13 FILETAGE LONG</v>
          </cell>
          <cell r="F1533">
            <v>0.90200000000000002</v>
          </cell>
          <cell r="H1533" t="str">
            <v>FLPG13</v>
          </cell>
          <cell r="I1533">
            <v>0.6</v>
          </cell>
          <cell r="J1533">
            <v>1</v>
          </cell>
          <cell r="K1533">
            <v>0.6</v>
          </cell>
          <cell r="L1533">
            <v>0.60099999999999998</v>
          </cell>
          <cell r="M1533">
            <v>0.60099999999999998</v>
          </cell>
          <cell r="N1533">
            <v>1.2</v>
          </cell>
          <cell r="O1533">
            <v>1.202</v>
          </cell>
          <cell r="P1533">
            <v>1.202</v>
          </cell>
          <cell r="Q1533">
            <v>0.90200000000000002</v>
          </cell>
          <cell r="R1533">
            <v>0.90149999999999997</v>
          </cell>
          <cell r="S1533">
            <v>0.90149999999999997</v>
          </cell>
          <cell r="T1533">
            <v>1.804</v>
          </cell>
          <cell r="U1533">
            <v>1.8029999999999999</v>
          </cell>
          <cell r="V1533">
            <v>1.8029999999999999</v>
          </cell>
        </row>
        <row r="1534">
          <cell r="B1534" t="str">
            <v>0V150</v>
          </cell>
          <cell r="C1534" t="str">
            <v>ECROUPG13</v>
          </cell>
          <cell r="D1534">
            <v>2</v>
          </cell>
          <cell r="E1534" t="str">
            <v>ECROU PE POUR PRESSE ETOUPE PG13</v>
          </cell>
          <cell r="F1534">
            <v>0.08</v>
          </cell>
          <cell r="H1534" t="str">
            <v>ECROUPG13</v>
          </cell>
          <cell r="I1534">
            <v>7.0000000000000007E-2</v>
          </cell>
          <cell r="J1534">
            <v>1</v>
          </cell>
          <cell r="K1534">
            <v>7.0000000000000007E-2</v>
          </cell>
          <cell r="L1534">
            <v>7.1999999999999995E-2</v>
          </cell>
          <cell r="M1534">
            <v>7.1999999999999995E-2</v>
          </cell>
          <cell r="N1534">
            <v>0.14000000000000001</v>
          </cell>
          <cell r="O1534">
            <v>0.14399999999999999</v>
          </cell>
          <cell r="P1534">
            <v>0.14399999999999999</v>
          </cell>
          <cell r="Q1534">
            <v>0.08</v>
          </cell>
          <cell r="R1534">
            <v>0.10799999999999998</v>
          </cell>
          <cell r="S1534">
            <v>0.10799999999999998</v>
          </cell>
          <cell r="T1534">
            <v>0.16</v>
          </cell>
          <cell r="U1534">
            <v>0.21599999999999997</v>
          </cell>
          <cell r="V1534">
            <v>0.21599999999999997</v>
          </cell>
        </row>
        <row r="1535">
          <cell r="B1535" t="str">
            <v>0V150</v>
          </cell>
          <cell r="C1535">
            <v>1510064</v>
          </cell>
          <cell r="D1535">
            <v>1</v>
          </cell>
          <cell r="E1535" t="str">
            <v xml:space="preserve">CLAPET Y D63 </v>
          </cell>
          <cell r="F1535">
            <v>39.22</v>
          </cell>
          <cell r="H1535">
            <v>1510064</v>
          </cell>
          <cell r="I1535">
            <v>24.96</v>
          </cell>
          <cell r="J1535">
            <v>1</v>
          </cell>
          <cell r="K1535">
            <v>24.96</v>
          </cell>
          <cell r="L1535">
            <v>24.954999999999998</v>
          </cell>
          <cell r="M1535">
            <v>24.954999999999998</v>
          </cell>
          <cell r="N1535">
            <v>24.96</v>
          </cell>
          <cell r="O1535">
            <v>24.954999999999998</v>
          </cell>
          <cell r="P1535">
            <v>24.954999999999998</v>
          </cell>
          <cell r="Q1535">
            <v>39.22</v>
          </cell>
          <cell r="R1535">
            <v>37.432499999999997</v>
          </cell>
          <cell r="S1535">
            <v>37.432499999999997</v>
          </cell>
          <cell r="T1535">
            <v>39.22</v>
          </cell>
          <cell r="U1535">
            <v>37.432499999999997</v>
          </cell>
          <cell r="V1535">
            <v>37.432499999999997</v>
          </cell>
        </row>
        <row r="1536">
          <cell r="B1536" t="str">
            <v>0V150</v>
          </cell>
          <cell r="C1536" t="str">
            <v>BIPSTOP</v>
          </cell>
          <cell r="D1536">
            <v>1</v>
          </cell>
          <cell r="E1536" t="str">
            <v>FLOTTEUR JAUNE 20M DE CABLE+LEST</v>
          </cell>
          <cell r="F1536">
            <v>38.61</v>
          </cell>
          <cell r="H1536" t="str">
            <v>BIPSTOP</v>
          </cell>
          <cell r="I1536">
            <v>26.4</v>
          </cell>
          <cell r="J1536">
            <v>1</v>
          </cell>
          <cell r="K1536">
            <v>26.4</v>
          </cell>
          <cell r="L1536">
            <v>26.4</v>
          </cell>
          <cell r="M1536">
            <v>26.4</v>
          </cell>
          <cell r="N1536">
            <v>26.4</v>
          </cell>
          <cell r="O1536">
            <v>26.4</v>
          </cell>
          <cell r="P1536">
            <v>26.4</v>
          </cell>
          <cell r="Q1536">
            <v>38.61</v>
          </cell>
          <cell r="R1536">
            <v>39.599999999999994</v>
          </cell>
          <cell r="S1536">
            <v>39.599999999999994</v>
          </cell>
          <cell r="T1536">
            <v>38.61</v>
          </cell>
          <cell r="U1536">
            <v>39.599999999999994</v>
          </cell>
          <cell r="V1536">
            <v>39.599999999999994</v>
          </cell>
        </row>
        <row r="1537">
          <cell r="B1537" t="str">
            <v>0V150</v>
          </cell>
          <cell r="C1537" t="str">
            <v>C9063</v>
          </cell>
          <cell r="D1537">
            <v>2</v>
          </cell>
          <cell r="E1537" t="str">
            <v>COUDE 90  PVC D63 FEM/FEM</v>
          </cell>
          <cell r="F1537">
            <v>0.96</v>
          </cell>
          <cell r="H1537" t="str">
            <v>C9063</v>
          </cell>
          <cell r="I1537">
            <v>0.77</v>
          </cell>
          <cell r="J1537">
            <v>1</v>
          </cell>
          <cell r="K1537">
            <v>0.77</v>
          </cell>
          <cell r="L1537">
            <v>0.76900000000000002</v>
          </cell>
          <cell r="M1537">
            <v>0.84599999999999997</v>
          </cell>
          <cell r="N1537">
            <v>1.54</v>
          </cell>
          <cell r="O1537">
            <v>1.538</v>
          </cell>
          <cell r="P1537">
            <v>1.6919999999999999</v>
          </cell>
          <cell r="Q1537">
            <v>0.96</v>
          </cell>
          <cell r="R1537">
            <v>0.96125000000000005</v>
          </cell>
          <cell r="S1537">
            <v>1.0574999999999999</v>
          </cell>
          <cell r="T1537">
            <v>1.92</v>
          </cell>
          <cell r="U1537">
            <v>1.9225000000000001</v>
          </cell>
          <cell r="V1537">
            <v>2.1149999999999998</v>
          </cell>
        </row>
        <row r="1538">
          <cell r="B1538" t="str">
            <v>0V150</v>
          </cell>
          <cell r="C1538" t="str">
            <v>C90MF6350</v>
          </cell>
          <cell r="D1538">
            <v>1</v>
          </cell>
          <cell r="E1538" t="str">
            <v>COUDE 90 REDUIT M/F 63X50</v>
          </cell>
          <cell r="F1538">
            <v>3.76</v>
          </cell>
          <cell r="H1538" t="str">
            <v>C90MF6350</v>
          </cell>
          <cell r="I1538">
            <v>2.13</v>
          </cell>
          <cell r="J1538">
            <v>1</v>
          </cell>
          <cell r="K1538">
            <v>2.13</v>
          </cell>
          <cell r="L1538">
            <v>2.13</v>
          </cell>
          <cell r="M1538">
            <v>2.5049999999999999</v>
          </cell>
          <cell r="N1538">
            <v>2.13</v>
          </cell>
          <cell r="O1538">
            <v>2.13</v>
          </cell>
          <cell r="P1538">
            <v>2.5049999999999999</v>
          </cell>
          <cell r="Q1538">
            <v>3.76</v>
          </cell>
          <cell r="R1538">
            <v>4.26</v>
          </cell>
          <cell r="S1538">
            <v>5.01</v>
          </cell>
          <cell r="T1538">
            <v>3.76</v>
          </cell>
          <cell r="U1538">
            <v>4.26</v>
          </cell>
          <cell r="V1538">
            <v>5.01</v>
          </cell>
        </row>
        <row r="1539">
          <cell r="B1539" t="str">
            <v>0V150</v>
          </cell>
          <cell r="C1539" t="str">
            <v>CUVE1500</v>
          </cell>
          <cell r="D1539">
            <v>1</v>
          </cell>
          <cell r="E1539" t="str">
            <v>CUVE RELEVAGE HT1500</v>
          </cell>
          <cell r="F1539">
            <v>277.7</v>
          </cell>
          <cell r="H1539" t="str">
            <v>CUVE1500</v>
          </cell>
          <cell r="I1539">
            <v>181.5</v>
          </cell>
          <cell r="J1539">
            <v>1</v>
          </cell>
          <cell r="K1539">
            <v>181.5</v>
          </cell>
          <cell r="L1539">
            <v>181.5</v>
          </cell>
          <cell r="M1539">
            <v>181.5</v>
          </cell>
          <cell r="N1539">
            <v>181.5</v>
          </cell>
          <cell r="O1539">
            <v>181.5</v>
          </cell>
          <cell r="P1539">
            <v>181.5</v>
          </cell>
          <cell r="Q1539">
            <v>277.7</v>
          </cell>
          <cell r="R1539">
            <v>272.25</v>
          </cell>
          <cell r="S1539">
            <v>272.25</v>
          </cell>
          <cell r="T1539">
            <v>277.7</v>
          </cell>
          <cell r="U1539">
            <v>272.25</v>
          </cell>
          <cell r="V1539">
            <v>272.25</v>
          </cell>
        </row>
        <row r="1540">
          <cell r="B1540" t="str">
            <v>0V150</v>
          </cell>
          <cell r="C1540" t="str">
            <v>EF63502</v>
          </cell>
          <cell r="D1540">
            <v>1</v>
          </cell>
          <cell r="E1540" t="str">
            <v>EMBOUT ADAPTATION 63X50X2</v>
          </cell>
          <cell r="F1540">
            <v>0.77</v>
          </cell>
          <cell r="H1540" t="str">
            <v>EF63502</v>
          </cell>
          <cell r="I1540">
            <v>0.61</v>
          </cell>
          <cell r="J1540">
            <v>1</v>
          </cell>
          <cell r="K1540">
            <v>0.61</v>
          </cell>
          <cell r="L1540">
            <v>0.61299999999999999</v>
          </cell>
          <cell r="M1540">
            <v>0.67400000000000004</v>
          </cell>
          <cell r="N1540">
            <v>0.61</v>
          </cell>
          <cell r="O1540">
            <v>0.61299999999999999</v>
          </cell>
          <cell r="P1540">
            <v>0.67400000000000004</v>
          </cell>
          <cell r="Q1540">
            <v>0.77</v>
          </cell>
          <cell r="R1540">
            <v>0.81529000000000007</v>
          </cell>
          <cell r="S1540">
            <v>0.89642000000000011</v>
          </cell>
          <cell r="T1540">
            <v>0.77</v>
          </cell>
          <cell r="U1540">
            <v>0.81529000000000007</v>
          </cell>
          <cell r="V1540">
            <v>0.89642000000000011</v>
          </cell>
        </row>
        <row r="1541">
          <cell r="B1541" t="str">
            <v>0V150</v>
          </cell>
          <cell r="C1541">
            <v>7214321415</v>
          </cell>
          <cell r="D1541">
            <v>1</v>
          </cell>
          <cell r="E1541" t="str">
            <v>LIEN DE SERRAGE 3.2X142 NYL P6.6 NOIR</v>
          </cell>
          <cell r="F1541">
            <v>0.1</v>
          </cell>
          <cell r="H1541">
            <v>7214321415</v>
          </cell>
          <cell r="I1541">
            <v>0</v>
          </cell>
          <cell r="J1541">
            <v>100</v>
          </cell>
          <cell r="K1541">
            <v>0</v>
          </cell>
          <cell r="L1541">
            <v>1.9300000000000001E-2</v>
          </cell>
          <cell r="M1541">
            <v>1.7100000000000001E-2</v>
          </cell>
          <cell r="N1541">
            <v>0</v>
          </cell>
          <cell r="O1541">
            <v>1.9300000000000001E-2</v>
          </cell>
          <cell r="P1541">
            <v>1.7100000000000001E-2</v>
          </cell>
          <cell r="Q1541">
            <v>0.1</v>
          </cell>
          <cell r="R1541">
            <v>2.8950000000000004E-2</v>
          </cell>
          <cell r="S1541">
            <v>2.5649999999999999E-2</v>
          </cell>
          <cell r="T1541">
            <v>0.1</v>
          </cell>
          <cell r="U1541">
            <v>2.8950000000000004E-2</v>
          </cell>
          <cell r="V1541">
            <v>2.5649999999999999E-2</v>
          </cell>
        </row>
        <row r="1542">
          <cell r="B1542" t="str">
            <v>0V150</v>
          </cell>
          <cell r="C1542" t="str">
            <v>MDWVOX150</v>
          </cell>
          <cell r="D1542">
            <v>1</v>
          </cell>
          <cell r="E1542" t="str">
            <v>ELECTROPOMPE DW VOX M 150 D63 FILETE</v>
          </cell>
          <cell r="F1542">
            <v>441.73</v>
          </cell>
          <cell r="H1542" t="str">
            <v>MDWVOX150</v>
          </cell>
          <cell r="I1542">
            <v>320</v>
          </cell>
          <cell r="J1542">
            <v>1</v>
          </cell>
          <cell r="K1542">
            <v>320</v>
          </cell>
          <cell r="L1542">
            <v>320</v>
          </cell>
          <cell r="M1542">
            <v>333</v>
          </cell>
          <cell r="N1542">
            <v>320</v>
          </cell>
          <cell r="O1542">
            <v>320</v>
          </cell>
          <cell r="P1542">
            <v>333</v>
          </cell>
          <cell r="Q1542">
            <v>441.73</v>
          </cell>
          <cell r="R1542">
            <v>480</v>
          </cell>
          <cell r="S1542">
            <v>499.5</v>
          </cell>
          <cell r="T1542">
            <v>441.73</v>
          </cell>
          <cell r="U1542">
            <v>480</v>
          </cell>
          <cell r="V1542">
            <v>499.5</v>
          </cell>
        </row>
        <row r="1543">
          <cell r="B1543" t="str">
            <v>0V150</v>
          </cell>
          <cell r="C1543" t="str">
            <v>MJOI100</v>
          </cell>
          <cell r="D1543">
            <v>1</v>
          </cell>
          <cell r="E1543" t="str">
            <v>JOINT FORSHEDA D100</v>
          </cell>
          <cell r="F1543">
            <v>4.87</v>
          </cell>
          <cell r="H1543" t="str">
            <v>MJOI100</v>
          </cell>
          <cell r="I1543">
            <v>0.94</v>
          </cell>
          <cell r="J1543">
            <v>1</v>
          </cell>
          <cell r="K1543">
            <v>0.94</v>
          </cell>
          <cell r="L1543">
            <v>2.1800000000000002</v>
          </cell>
          <cell r="M1543">
            <v>0.94</v>
          </cell>
          <cell r="N1543">
            <v>0.94</v>
          </cell>
          <cell r="O1543">
            <v>2.1800000000000002</v>
          </cell>
          <cell r="P1543">
            <v>0.94</v>
          </cell>
          <cell r="Q1543">
            <v>4.87</v>
          </cell>
          <cell r="R1543">
            <v>4.9050000000000002</v>
          </cell>
          <cell r="S1543">
            <v>2.1149999999999998</v>
          </cell>
          <cell r="T1543">
            <v>4.87</v>
          </cell>
          <cell r="U1543">
            <v>4.9050000000000002</v>
          </cell>
          <cell r="V1543">
            <v>2.1149999999999998</v>
          </cell>
        </row>
        <row r="1544">
          <cell r="B1544" t="str">
            <v>0V150</v>
          </cell>
          <cell r="C1544" t="str">
            <v>MJOI63</v>
          </cell>
          <cell r="D1544">
            <v>1</v>
          </cell>
          <cell r="E1544" t="str">
            <v>JOINT FORSHEDA D63</v>
          </cell>
          <cell r="F1544">
            <v>4.9400000000000004</v>
          </cell>
          <cell r="H1544" t="str">
            <v>MJOI63</v>
          </cell>
          <cell r="I1544">
            <v>2.21</v>
          </cell>
          <cell r="J1544">
            <v>1</v>
          </cell>
          <cell r="K1544">
            <v>2.21</v>
          </cell>
          <cell r="L1544">
            <v>2.21</v>
          </cell>
          <cell r="M1544">
            <v>0.92</v>
          </cell>
          <cell r="N1544">
            <v>2.21</v>
          </cell>
          <cell r="O1544">
            <v>2.21</v>
          </cell>
          <cell r="P1544">
            <v>0.92</v>
          </cell>
          <cell r="Q1544">
            <v>4.9400000000000004</v>
          </cell>
          <cell r="R1544">
            <v>4.9725000000000001</v>
          </cell>
          <cell r="S1544">
            <v>2.0700000000000003</v>
          </cell>
          <cell r="T1544">
            <v>4.9400000000000004</v>
          </cell>
          <cell r="U1544">
            <v>4.9725000000000001</v>
          </cell>
          <cell r="V1544">
            <v>2.0700000000000003</v>
          </cell>
        </row>
        <row r="1545">
          <cell r="B1545" t="str">
            <v>0V150</v>
          </cell>
          <cell r="C1545" t="str">
            <v>MM63</v>
          </cell>
          <cell r="D1545">
            <v>1</v>
          </cell>
          <cell r="E1545" t="str">
            <v>MANCHON SORTIE POSTE RELEVAGE PVC PRES D63</v>
          </cell>
          <cell r="F1545">
            <v>1.1000000000000001</v>
          </cell>
          <cell r="H1545" t="str">
            <v>MM63</v>
          </cell>
          <cell r="I1545">
            <v>1.1100000000000001</v>
          </cell>
          <cell r="J1545">
            <v>1</v>
          </cell>
          <cell r="K1545">
            <v>1.1100000000000001</v>
          </cell>
          <cell r="L1545">
            <v>1.1060000000000001</v>
          </cell>
          <cell r="M1545">
            <v>1.2170000000000001</v>
          </cell>
          <cell r="N1545">
            <v>1.1100000000000001</v>
          </cell>
          <cell r="O1545">
            <v>1.1060000000000001</v>
          </cell>
          <cell r="P1545">
            <v>1.2170000000000001</v>
          </cell>
          <cell r="Q1545">
            <v>1.27</v>
          </cell>
          <cell r="R1545">
            <v>1.3825000000000001</v>
          </cell>
          <cell r="S1545">
            <v>1.5212500000000002</v>
          </cell>
          <cell r="T1545">
            <v>1.27</v>
          </cell>
          <cell r="U1545">
            <v>1.3825000000000001</v>
          </cell>
          <cell r="V1545">
            <v>1.5212500000000002</v>
          </cell>
        </row>
        <row r="1546">
          <cell r="B1546" t="str">
            <v>0V150</v>
          </cell>
          <cell r="C1546" t="str">
            <v>MOAT</v>
          </cell>
          <cell r="D1546">
            <v>1.17</v>
          </cell>
          <cell r="E1546" t="str">
            <v>MAIN D'OEUVRE ATELIER</v>
          </cell>
          <cell r="F1546">
            <v>75</v>
          </cell>
          <cell r="H1546" t="str">
            <v>MOAT</v>
          </cell>
          <cell r="I1546">
            <v>50</v>
          </cell>
          <cell r="J1546">
            <v>1</v>
          </cell>
          <cell r="K1546">
            <v>50</v>
          </cell>
          <cell r="L1546">
            <v>50</v>
          </cell>
          <cell r="M1546">
            <v>50</v>
          </cell>
          <cell r="N1546">
            <v>58.5</v>
          </cell>
          <cell r="O1546">
            <v>58.5</v>
          </cell>
          <cell r="P1546">
            <v>58.5</v>
          </cell>
          <cell r="Q1546">
            <v>75</v>
          </cell>
          <cell r="R1546">
            <v>75</v>
          </cell>
          <cell r="S1546">
            <v>75</v>
          </cell>
          <cell r="T1546">
            <v>87.75</v>
          </cell>
          <cell r="U1546">
            <v>87.75</v>
          </cell>
          <cell r="V1546">
            <v>87.75</v>
          </cell>
        </row>
        <row r="1547">
          <cell r="B1547" t="str">
            <v>0V150</v>
          </cell>
          <cell r="C1547" t="str">
            <v>MTOLE4</v>
          </cell>
          <cell r="D1547">
            <v>1</v>
          </cell>
          <cell r="E1547" t="str">
            <v>TOLE SUPPORT FLOTTEUR ALARME</v>
          </cell>
          <cell r="F1547">
            <v>4.1900000000000004</v>
          </cell>
          <cell r="H1547" t="str">
            <v>MTOLE4</v>
          </cell>
          <cell r="I1547">
            <v>2.99</v>
          </cell>
          <cell r="J1547">
            <v>1</v>
          </cell>
          <cell r="K1547">
            <v>2.99</v>
          </cell>
          <cell r="L1547">
            <v>2.99</v>
          </cell>
          <cell r="M1547">
            <v>2.99</v>
          </cell>
          <cell r="N1547">
            <v>2.99</v>
          </cell>
          <cell r="O1547">
            <v>2.99</v>
          </cell>
          <cell r="P1547">
            <v>2.99</v>
          </cell>
          <cell r="Q1547">
            <v>4.1900000000000004</v>
          </cell>
          <cell r="R1547">
            <v>4.4850000000000003</v>
          </cell>
          <cell r="S1547">
            <v>4.4850000000000003</v>
          </cell>
          <cell r="T1547">
            <v>4.1900000000000004</v>
          </cell>
          <cell r="U1547">
            <v>4.4850000000000003</v>
          </cell>
          <cell r="V1547">
            <v>4.4850000000000003</v>
          </cell>
        </row>
        <row r="1548">
          <cell r="B1548" t="str">
            <v>0V150</v>
          </cell>
          <cell r="C1548" t="str">
            <v>PVC6316</v>
          </cell>
          <cell r="D1548">
            <v>1.1399999999999999</v>
          </cell>
          <cell r="E1548" t="str">
            <v>TUBE DE 3M PVC PRESSION 63X4.7 PN16</v>
          </cell>
          <cell r="F1548">
            <v>12.91</v>
          </cell>
          <cell r="H1548" t="str">
            <v>PVC6316</v>
          </cell>
          <cell r="I1548">
            <v>4.7300000000000004</v>
          </cell>
          <cell r="J1548">
            <v>0.33</v>
          </cell>
          <cell r="K1548">
            <v>14.333333333333334</v>
          </cell>
          <cell r="L1548">
            <v>4.7320000000000002</v>
          </cell>
          <cell r="M1548">
            <v>4.7779999999999996</v>
          </cell>
          <cell r="N1548">
            <v>16.34</v>
          </cell>
          <cell r="O1548">
            <v>5.3944799999999997</v>
          </cell>
          <cell r="P1548">
            <v>5.4469199999999987</v>
          </cell>
          <cell r="Q1548">
            <v>12.91</v>
          </cell>
          <cell r="R1548">
            <v>6.2935600000000003</v>
          </cell>
          <cell r="S1548">
            <v>6.3547399999999996</v>
          </cell>
          <cell r="T1548">
            <v>14.7174</v>
          </cell>
          <cell r="U1548">
            <v>7.1746583999999993</v>
          </cell>
          <cell r="V1548">
            <v>7.2444035999999992</v>
          </cell>
        </row>
        <row r="1549">
          <cell r="B1549" t="str">
            <v>0V150</v>
          </cell>
          <cell r="C1549" t="str">
            <v>VAC63</v>
          </cell>
          <cell r="D1549">
            <v>1</v>
          </cell>
          <cell r="E1549" t="str">
            <v>VANNE A BILLE FEM/FEM ORION D63</v>
          </cell>
          <cell r="F1549">
            <v>9.56</v>
          </cell>
          <cell r="H1549" t="str">
            <v>VAC63</v>
          </cell>
          <cell r="I1549">
            <v>8.09</v>
          </cell>
          <cell r="J1549">
            <v>1</v>
          </cell>
          <cell r="K1549">
            <v>8.09</v>
          </cell>
          <cell r="L1549">
            <v>8.0869999999999997</v>
          </cell>
          <cell r="M1549">
            <v>8.0869999999999997</v>
          </cell>
          <cell r="N1549">
            <v>8.09</v>
          </cell>
          <cell r="O1549">
            <v>8.0869999999999997</v>
          </cell>
          <cell r="P1549">
            <v>8.0869999999999997</v>
          </cell>
          <cell r="Q1549">
            <v>9.56</v>
          </cell>
          <cell r="R1549">
            <v>10.108750000000001</v>
          </cell>
          <cell r="S1549">
            <v>10.108750000000001</v>
          </cell>
          <cell r="T1549">
            <v>9.56</v>
          </cell>
          <cell r="U1549">
            <v>10.108750000000001</v>
          </cell>
          <cell r="V1549">
            <v>10.108750000000001</v>
          </cell>
        </row>
        <row r="1550">
          <cell r="B1550" t="str">
            <v>0V150</v>
          </cell>
          <cell r="C1550" t="str">
            <v>VDL516048</v>
          </cell>
          <cell r="D1550">
            <v>1</v>
          </cell>
          <cell r="E1550" t="str">
            <v>TRAVERSEE DE PAROI 50/63X2</v>
          </cell>
          <cell r="F1550">
            <v>9.64</v>
          </cell>
          <cell r="H1550" t="str">
            <v>VDL516048</v>
          </cell>
          <cell r="I1550">
            <v>7.94</v>
          </cell>
          <cell r="J1550">
            <v>1</v>
          </cell>
          <cell r="K1550">
            <v>7.94</v>
          </cell>
          <cell r="L1550">
            <v>7.9420000000000002</v>
          </cell>
          <cell r="M1550">
            <v>7.9420000000000002</v>
          </cell>
          <cell r="N1550">
            <v>7.94</v>
          </cell>
          <cell r="O1550">
            <v>7.9420000000000002</v>
          </cell>
          <cell r="P1550">
            <v>7.9420000000000002</v>
          </cell>
          <cell r="Q1550">
            <v>9.64</v>
          </cell>
          <cell r="R1550">
            <v>9.9275000000000002</v>
          </cell>
          <cell r="S1550">
            <v>9.9275000000000002</v>
          </cell>
          <cell r="T1550">
            <v>9.64</v>
          </cell>
          <cell r="U1550">
            <v>9.9275000000000002</v>
          </cell>
          <cell r="V1550">
            <v>9.9275000000000002</v>
          </cell>
        </row>
        <row r="1551">
          <cell r="B1551" t="str">
            <v>0V150</v>
          </cell>
          <cell r="C1551">
            <v>8434000618</v>
          </cell>
          <cell r="D1551">
            <v>1</v>
          </cell>
          <cell r="E1551" t="str">
            <v>ECROU FREIN A2 M6 WAX</v>
          </cell>
          <cell r="F1551">
            <v>0.02</v>
          </cell>
          <cell r="H1551">
            <v>8434000618</v>
          </cell>
          <cell r="I1551">
            <v>8.3000000000000007</v>
          </cell>
          <cell r="J1551">
            <v>500</v>
          </cell>
          <cell r="K1551">
            <v>1.66E-2</v>
          </cell>
          <cell r="L1551">
            <v>1.66E-2</v>
          </cell>
          <cell r="M1551">
            <v>1.66E-2</v>
          </cell>
          <cell r="N1551">
            <v>1.66E-2</v>
          </cell>
          <cell r="O1551">
            <v>1.66E-2</v>
          </cell>
          <cell r="P1551">
            <v>1.66E-2</v>
          </cell>
          <cell r="Q1551">
            <v>0.02</v>
          </cell>
          <cell r="R1551">
            <v>2.0750000000000001E-2</v>
          </cell>
          <cell r="S1551">
            <v>2.0750000000000001E-2</v>
          </cell>
          <cell r="T1551">
            <v>0.02</v>
          </cell>
          <cell r="U1551">
            <v>2.0750000000000001E-2</v>
          </cell>
          <cell r="V1551">
            <v>2.0750000000000001E-2</v>
          </cell>
        </row>
        <row r="1552">
          <cell r="B1552" t="str">
            <v>0V150</v>
          </cell>
          <cell r="C1552" t="str">
            <v>RONDETD6</v>
          </cell>
          <cell r="D1552">
            <v>2</v>
          </cell>
          <cell r="E1552" t="str">
            <v>RONDELLE EPDM INOX 5.5/6.3*25</v>
          </cell>
          <cell r="F1552">
            <v>1.9E-2</v>
          </cell>
          <cell r="H1552" t="str">
            <v>RONDETD6</v>
          </cell>
          <cell r="I1552">
            <v>0.13</v>
          </cell>
          <cell r="J1552">
            <v>1</v>
          </cell>
          <cell r="K1552">
            <v>0.13</v>
          </cell>
          <cell r="L1552">
            <v>0.12720000000000001</v>
          </cell>
          <cell r="M1552">
            <v>0.12720000000000001</v>
          </cell>
          <cell r="N1552">
            <v>0.26</v>
          </cell>
          <cell r="O1552">
            <v>0.25440000000000002</v>
          </cell>
          <cell r="P1552">
            <v>0.25440000000000002</v>
          </cell>
          <cell r="Q1552">
            <v>1.9E-2</v>
          </cell>
          <cell r="R1552">
            <v>0.19080000000000003</v>
          </cell>
          <cell r="S1552">
            <v>0.19080000000000003</v>
          </cell>
          <cell r="T1552">
            <v>3.7999999999999999E-2</v>
          </cell>
          <cell r="U1552">
            <v>0.38160000000000005</v>
          </cell>
          <cell r="V1552">
            <v>0.38160000000000005</v>
          </cell>
        </row>
        <row r="1553">
          <cell r="B1553" t="str">
            <v>0V150</v>
          </cell>
          <cell r="C1553">
            <v>8535000618</v>
          </cell>
          <cell r="D1553">
            <v>1</v>
          </cell>
          <cell r="E1553" t="str">
            <v>RONDELLE PLATE M6X24X1.2 LL A2</v>
          </cell>
          <cell r="F1553">
            <v>0.05</v>
          </cell>
          <cell r="H1553">
            <v>8535000618</v>
          </cell>
          <cell r="I1553">
            <v>3.0000000000000001E-3</v>
          </cell>
          <cell r="J1553">
            <v>1</v>
          </cell>
          <cell r="K1553">
            <v>3.0000000000000001E-3</v>
          </cell>
          <cell r="L1553">
            <v>3.04E-2</v>
          </cell>
          <cell r="M1553">
            <v>3.04E-2</v>
          </cell>
          <cell r="N1553">
            <v>3.0000000000000001E-3</v>
          </cell>
          <cell r="O1553">
            <v>3.04E-2</v>
          </cell>
          <cell r="P1553">
            <v>3.04E-2</v>
          </cell>
          <cell r="Q1553">
            <v>0.05</v>
          </cell>
          <cell r="R1553">
            <v>5.3199999999999997E-2</v>
          </cell>
          <cell r="S1553">
            <v>5.3199999999999997E-2</v>
          </cell>
          <cell r="T1553">
            <v>0.05</v>
          </cell>
          <cell r="U1553">
            <v>5.3199999999999997E-2</v>
          </cell>
          <cell r="V1553">
            <v>5.3199999999999997E-2</v>
          </cell>
        </row>
        <row r="1554">
          <cell r="B1554" t="str">
            <v>0V150</v>
          </cell>
          <cell r="C1554">
            <v>101007</v>
          </cell>
          <cell r="D1554">
            <v>1</v>
          </cell>
          <cell r="E1554" t="str">
            <v xml:space="preserve">CROCHET INOX </v>
          </cell>
          <cell r="F1554">
            <v>2.2400000000000002</v>
          </cell>
          <cell r="H1554">
            <v>101007</v>
          </cell>
          <cell r="I1554">
            <v>1.5</v>
          </cell>
          <cell r="J1554">
            <v>1</v>
          </cell>
          <cell r="K1554">
            <v>1.5</v>
          </cell>
          <cell r="L1554">
            <v>1.5</v>
          </cell>
          <cell r="M1554">
            <v>1.5</v>
          </cell>
          <cell r="N1554">
            <v>1.5</v>
          </cell>
          <cell r="O1554">
            <v>1.5</v>
          </cell>
          <cell r="P1554">
            <v>1.5</v>
          </cell>
          <cell r="Q1554">
            <v>2.2400000000000002</v>
          </cell>
          <cell r="R1554">
            <v>2.25</v>
          </cell>
          <cell r="S1554">
            <v>2.25</v>
          </cell>
          <cell r="T1554">
            <v>2.2400000000000002</v>
          </cell>
          <cell r="U1554">
            <v>2.25</v>
          </cell>
          <cell r="V1554">
            <v>2.25</v>
          </cell>
        </row>
        <row r="1555">
          <cell r="B1555" t="str">
            <v>0V150</v>
          </cell>
          <cell r="C1555" t="str">
            <v>MCOFPRO</v>
          </cell>
          <cell r="D1555">
            <v>1</v>
          </cell>
          <cell r="E1555" t="str">
            <v>COFFRET ALARME ET PROTECTION RELEVAGE</v>
          </cell>
          <cell r="F1555">
            <v>139.16999999999999</v>
          </cell>
          <cell r="H1555" t="str">
            <v>MCOFPRO</v>
          </cell>
          <cell r="I1555">
            <v>88.935500000000005</v>
          </cell>
          <cell r="J1555">
            <v>1</v>
          </cell>
          <cell r="K1555">
            <v>88.935500000000005</v>
          </cell>
          <cell r="L1555">
            <v>88.936256</v>
          </cell>
          <cell r="M1555">
            <v>90.786255999999995</v>
          </cell>
          <cell r="N1555">
            <v>88.935500000000005</v>
          </cell>
          <cell r="O1555">
            <v>88.936256</v>
          </cell>
          <cell r="P1555">
            <v>90.786255999999995</v>
          </cell>
          <cell r="Q1555">
            <v>160.19999999999999</v>
          </cell>
          <cell r="R1555">
            <v>144.33635149999998</v>
          </cell>
          <cell r="S1555">
            <v>147.29635150000001</v>
          </cell>
          <cell r="T1555">
            <v>160.19999999999999</v>
          </cell>
          <cell r="U1555">
            <v>144.33635149999998</v>
          </cell>
          <cell r="V1555">
            <v>147.29635150000001</v>
          </cell>
        </row>
        <row r="1556">
          <cell r="B1556" t="str">
            <v>0V150</v>
          </cell>
          <cell r="C1556">
            <v>9600000618</v>
          </cell>
          <cell r="D1556">
            <v>1</v>
          </cell>
          <cell r="E1556" t="str">
            <v>MANILLE INOX</v>
          </cell>
          <cell r="F1556">
            <v>1.57</v>
          </cell>
          <cell r="H1556">
            <v>9600000618</v>
          </cell>
          <cell r="I1556">
            <v>0.8</v>
          </cell>
          <cell r="J1556">
            <v>1</v>
          </cell>
          <cell r="K1556">
            <v>0.8</v>
          </cell>
          <cell r="L1556">
            <v>0.80289999999999995</v>
          </cell>
          <cell r="M1556">
            <v>0.80289999999999995</v>
          </cell>
          <cell r="N1556">
            <v>0.8</v>
          </cell>
          <cell r="O1556">
            <v>0.80289999999999995</v>
          </cell>
          <cell r="P1556">
            <v>0.80289999999999995</v>
          </cell>
          <cell r="Q1556">
            <v>1.57</v>
          </cell>
          <cell r="R1556">
            <v>1.6057999999999999</v>
          </cell>
          <cell r="S1556">
            <v>1.6057999999999999</v>
          </cell>
          <cell r="T1556">
            <v>1.57</v>
          </cell>
          <cell r="U1556">
            <v>1.6057999999999999</v>
          </cell>
          <cell r="V1556">
            <v>1.6057999999999999</v>
          </cell>
        </row>
        <row r="1557">
          <cell r="B1557" t="str">
            <v>0V150</v>
          </cell>
          <cell r="C1557" t="str">
            <v>316L/4404</v>
          </cell>
          <cell r="D1557">
            <v>1.2</v>
          </cell>
          <cell r="E1557" t="str">
            <v>CHAINE INOX DIAM 4 32/8 (LE ML)</v>
          </cell>
          <cell r="F1557">
            <v>4.3499999999999996</v>
          </cell>
          <cell r="H1557" t="str">
            <v>316L/4404</v>
          </cell>
          <cell r="I1557">
            <v>2.9</v>
          </cell>
          <cell r="J1557">
            <v>1</v>
          </cell>
          <cell r="K1557">
            <v>2.9</v>
          </cell>
          <cell r="L1557">
            <v>2.9</v>
          </cell>
          <cell r="M1557">
            <v>2.9</v>
          </cell>
          <cell r="N1557">
            <v>3.48</v>
          </cell>
          <cell r="O1557">
            <v>3.48</v>
          </cell>
          <cell r="P1557">
            <v>3.48</v>
          </cell>
          <cell r="Q1557">
            <v>4.3499999999999996</v>
          </cell>
          <cell r="R1557">
            <v>4.3499999999999996</v>
          </cell>
          <cell r="S1557">
            <v>4.3499999999999996</v>
          </cell>
          <cell r="T1557">
            <v>5.22</v>
          </cell>
          <cell r="U1557">
            <v>5.22</v>
          </cell>
          <cell r="V1557">
            <v>5.22</v>
          </cell>
        </row>
        <row r="1558">
          <cell r="B1558" t="str">
            <v>0V150</v>
          </cell>
          <cell r="C1558" t="str">
            <v>GPR</v>
          </cell>
          <cell r="D1558">
            <v>1</v>
          </cell>
          <cell r="E1558" t="str">
            <v>GUIDE POSTES DE RELEVAGE</v>
          </cell>
          <cell r="F1558">
            <v>0.4</v>
          </cell>
          <cell r="H1558" t="str">
            <v>GPR</v>
          </cell>
          <cell r="I1558">
            <v>0.2</v>
          </cell>
          <cell r="J1558">
            <v>1</v>
          </cell>
          <cell r="K1558">
            <v>0.2</v>
          </cell>
          <cell r="L1558">
            <v>0.2</v>
          </cell>
          <cell r="M1558">
            <v>0.2</v>
          </cell>
          <cell r="N1558">
            <v>0.2</v>
          </cell>
          <cell r="O1558">
            <v>0.2</v>
          </cell>
          <cell r="P1558">
            <v>0.2</v>
          </cell>
          <cell r="Q1558">
            <v>0.4</v>
          </cell>
          <cell r="R1558">
            <v>0</v>
          </cell>
          <cell r="S1558">
            <v>0.4</v>
          </cell>
          <cell r="T1558">
            <v>0.4</v>
          </cell>
          <cell r="U1558">
            <v>0</v>
          </cell>
          <cell r="V1558">
            <v>0.4</v>
          </cell>
        </row>
        <row r="1559">
          <cell r="B1559" t="str">
            <v>0V150</v>
          </cell>
          <cell r="C1559" t="str">
            <v>CC6M</v>
          </cell>
          <cell r="D1559">
            <v>1</v>
          </cell>
          <cell r="E1559" t="str">
            <v>CHAPEAU D63 AVEC MOUSTIQUAIRE</v>
          </cell>
          <cell r="F1559">
            <v>17.510000000000002</v>
          </cell>
          <cell r="H1559" t="str">
            <v>CC6M</v>
          </cell>
          <cell r="I1559">
            <v>11.67</v>
          </cell>
          <cell r="J1559">
            <v>1</v>
          </cell>
          <cell r="K1559">
            <v>11.67</v>
          </cell>
          <cell r="L1559">
            <v>11.67</v>
          </cell>
          <cell r="M1559">
            <v>11.67</v>
          </cell>
          <cell r="N1559">
            <v>11.67</v>
          </cell>
          <cell r="O1559">
            <v>11.67</v>
          </cell>
          <cell r="P1559">
            <v>11.67</v>
          </cell>
          <cell r="Q1559">
            <v>17.510000000000002</v>
          </cell>
          <cell r="R1559">
            <v>17.504999999999999</v>
          </cell>
          <cell r="S1559">
            <v>17.504999999999999</v>
          </cell>
          <cell r="T1559">
            <v>17.510000000000002</v>
          </cell>
          <cell r="U1559">
            <v>17.504999999999999</v>
          </cell>
          <cell r="V1559">
            <v>17.504999999999999</v>
          </cell>
        </row>
        <row r="1560">
          <cell r="B1560" t="str">
            <v>0V150</v>
          </cell>
          <cell r="C1560" t="str">
            <v>ENFC30MF100</v>
          </cell>
          <cell r="D1560">
            <v>1</v>
          </cell>
          <cell r="E1560" t="str">
            <v>COUDE 30 MF PVC EVAC D100</v>
          </cell>
          <cell r="F1560">
            <v>2.31</v>
          </cell>
          <cell r="H1560" t="str">
            <v>ENFC30MF100</v>
          </cell>
          <cell r="I1560">
            <v>1.72</v>
          </cell>
          <cell r="J1560">
            <v>1</v>
          </cell>
          <cell r="K1560">
            <v>1.72</v>
          </cell>
          <cell r="L1560">
            <v>1.7150000000000001</v>
          </cell>
          <cell r="M1560">
            <v>1.635</v>
          </cell>
          <cell r="N1560">
            <v>1.72</v>
          </cell>
          <cell r="O1560">
            <v>1.7150000000000001</v>
          </cell>
          <cell r="P1560">
            <v>1.635</v>
          </cell>
          <cell r="Q1560">
            <v>2.31</v>
          </cell>
          <cell r="R1560">
            <v>2.5725000000000002</v>
          </cell>
          <cell r="S1560">
            <v>2.4525000000000001</v>
          </cell>
          <cell r="T1560">
            <v>2.31</v>
          </cell>
          <cell r="U1560">
            <v>2.5725000000000002</v>
          </cell>
          <cell r="V1560">
            <v>2.4525000000000001</v>
          </cell>
        </row>
        <row r="1561">
          <cell r="B1561" t="str">
            <v>SPR1500V150</v>
          </cell>
          <cell r="N1561">
            <v>765.41510000000039</v>
          </cell>
          <cell r="O1561">
            <v>755.74587600000007</v>
          </cell>
          <cell r="P1561">
            <v>768.73711600000001</v>
          </cell>
          <cell r="T1561">
            <v>1132.9494</v>
          </cell>
          <cell r="U1561">
            <v>1143.6679699000001</v>
          </cell>
          <cell r="V1561">
            <v>1161.9442951000005</v>
          </cell>
        </row>
        <row r="1562">
          <cell r="B1562" t="str">
            <v>0V150BG</v>
          </cell>
          <cell r="C1562">
            <v>101006</v>
          </cell>
          <cell r="D1562">
            <v>1</v>
          </cell>
          <cell r="E1562" t="str">
            <v>PRESSE ETOUPE PG13.5 F7MM AVEC CE</v>
          </cell>
          <cell r="F1562">
            <v>0.68</v>
          </cell>
          <cell r="H1562">
            <v>101006</v>
          </cell>
          <cell r="I1562">
            <v>0.23</v>
          </cell>
          <cell r="J1562">
            <v>1</v>
          </cell>
          <cell r="K1562">
            <v>0.23</v>
          </cell>
          <cell r="L1562">
            <v>0.22953999999999999</v>
          </cell>
          <cell r="M1562">
            <v>0.22953999999999999</v>
          </cell>
          <cell r="N1562">
            <v>0.23</v>
          </cell>
          <cell r="O1562">
            <v>0.22953999999999999</v>
          </cell>
          <cell r="P1562">
            <v>0.22953999999999999</v>
          </cell>
          <cell r="Q1562">
            <v>0.68</v>
          </cell>
          <cell r="R1562">
            <v>0.68862000000000001</v>
          </cell>
          <cell r="S1562">
            <v>0.68862000000000001</v>
          </cell>
          <cell r="T1562">
            <v>0.68</v>
          </cell>
          <cell r="U1562">
            <v>0.68862000000000001</v>
          </cell>
          <cell r="V1562">
            <v>0.68862000000000001</v>
          </cell>
        </row>
        <row r="1563">
          <cell r="B1563" t="str">
            <v>0V150BG</v>
          </cell>
          <cell r="C1563" t="str">
            <v>FLPG13</v>
          </cell>
          <cell r="D1563">
            <v>2</v>
          </cell>
          <cell r="E1563" t="str">
            <v>PRESSE ETOUPE PG13 FILETAGE LONG</v>
          </cell>
          <cell r="F1563">
            <v>0.90200000000000002</v>
          </cell>
          <cell r="H1563" t="str">
            <v>FLPG13</v>
          </cell>
          <cell r="I1563">
            <v>0.6</v>
          </cell>
          <cell r="J1563">
            <v>1</v>
          </cell>
          <cell r="K1563">
            <v>0.6</v>
          </cell>
          <cell r="L1563">
            <v>0.60099999999999998</v>
          </cell>
          <cell r="M1563">
            <v>0.60099999999999998</v>
          </cell>
          <cell r="N1563">
            <v>1.2</v>
          </cell>
          <cell r="O1563">
            <v>1.202</v>
          </cell>
          <cell r="P1563">
            <v>1.202</v>
          </cell>
          <cell r="Q1563">
            <v>0.90200000000000002</v>
          </cell>
          <cell r="R1563">
            <v>0.90149999999999997</v>
          </cell>
          <cell r="S1563">
            <v>0.90149999999999997</v>
          </cell>
          <cell r="T1563">
            <v>1.804</v>
          </cell>
          <cell r="U1563">
            <v>1.8029999999999999</v>
          </cell>
          <cell r="V1563">
            <v>1.8029999999999999</v>
          </cell>
        </row>
        <row r="1564">
          <cell r="B1564" t="str">
            <v>0V150BG</v>
          </cell>
          <cell r="C1564" t="str">
            <v>ECROUPG13</v>
          </cell>
          <cell r="D1564">
            <v>2</v>
          </cell>
          <cell r="E1564" t="str">
            <v>ECROU PE POUR PRESSE ETOUPE PG13</v>
          </cell>
          <cell r="F1564">
            <v>0.08</v>
          </cell>
          <cell r="H1564" t="str">
            <v>ECROUPG13</v>
          </cell>
          <cell r="I1564">
            <v>7.0000000000000007E-2</v>
          </cell>
          <cell r="J1564">
            <v>1</v>
          </cell>
          <cell r="K1564">
            <v>7.0000000000000007E-2</v>
          </cell>
          <cell r="L1564">
            <v>7.1999999999999995E-2</v>
          </cell>
          <cell r="M1564">
            <v>7.1999999999999995E-2</v>
          </cell>
          <cell r="N1564">
            <v>0.14000000000000001</v>
          </cell>
          <cell r="O1564">
            <v>0.14399999999999999</v>
          </cell>
          <cell r="P1564">
            <v>0.14399999999999999</v>
          </cell>
          <cell r="Q1564">
            <v>0.08</v>
          </cell>
          <cell r="R1564">
            <v>0.10799999999999998</v>
          </cell>
          <cell r="S1564">
            <v>0.10799999999999998</v>
          </cell>
          <cell r="T1564">
            <v>0.16</v>
          </cell>
          <cell r="U1564">
            <v>0.21599999999999997</v>
          </cell>
          <cell r="V1564">
            <v>0.21599999999999997</v>
          </cell>
        </row>
        <row r="1565">
          <cell r="B1565" t="str">
            <v>0V150BG</v>
          </cell>
          <cell r="C1565">
            <v>8412802518</v>
          </cell>
          <cell r="D1565">
            <v>6</v>
          </cell>
          <cell r="E1565" t="str">
            <v>VIS METAUX  A2 TH M8X25</v>
          </cell>
          <cell r="F1565">
            <v>7.0000000000000007E-2</v>
          </cell>
          <cell r="H1565">
            <v>8412802518</v>
          </cell>
          <cell r="I1565">
            <v>7.08</v>
          </cell>
          <cell r="J1565">
            <v>100</v>
          </cell>
          <cell r="K1565">
            <v>7.0800000000000002E-2</v>
          </cell>
          <cell r="L1565">
            <v>7.0800000000000002E-2</v>
          </cell>
          <cell r="M1565">
            <v>7.0800000000000002E-2</v>
          </cell>
          <cell r="N1565">
            <v>0.42480000000000001</v>
          </cell>
          <cell r="O1565">
            <v>0.42480000000000001</v>
          </cell>
          <cell r="P1565">
            <v>0.42480000000000001</v>
          </cell>
          <cell r="Q1565">
            <v>7.0000000000000007E-2</v>
          </cell>
          <cell r="R1565">
            <v>8.8499999999999995E-2</v>
          </cell>
          <cell r="S1565">
            <v>8.8499999999999995E-2</v>
          </cell>
          <cell r="T1565">
            <v>0.42000000000000004</v>
          </cell>
          <cell r="U1565">
            <v>0.53099999999999992</v>
          </cell>
          <cell r="V1565">
            <v>0.53099999999999992</v>
          </cell>
        </row>
        <row r="1566">
          <cell r="B1566" t="str">
            <v>0V150BG</v>
          </cell>
          <cell r="C1566" t="str">
            <v>ECRBM8</v>
          </cell>
          <cell r="D1566">
            <v>2</v>
          </cell>
          <cell r="E1566" t="str">
            <v>ECROU BORGNE M8 INOX A4</v>
          </cell>
          <cell r="F1566">
            <v>0.27400000000000002</v>
          </cell>
          <cell r="H1566" t="str">
            <v>ECRBM8</v>
          </cell>
          <cell r="I1566">
            <v>0.09</v>
          </cell>
          <cell r="J1566">
            <v>1</v>
          </cell>
          <cell r="K1566">
            <v>0.09</v>
          </cell>
          <cell r="L1566">
            <v>8.6599999999999996E-2</v>
          </cell>
          <cell r="M1566">
            <v>8.6599999999999996E-2</v>
          </cell>
          <cell r="N1566">
            <v>0.18</v>
          </cell>
          <cell r="O1566">
            <v>0.17319999999999999</v>
          </cell>
          <cell r="P1566">
            <v>0.17319999999999999</v>
          </cell>
          <cell r="Q1566">
            <v>0.27400000000000002</v>
          </cell>
          <cell r="R1566">
            <v>0.12989999999999999</v>
          </cell>
          <cell r="S1566">
            <v>0.12989999999999999</v>
          </cell>
          <cell r="T1566">
            <v>0.54800000000000004</v>
          </cell>
          <cell r="U1566">
            <v>0.25979999999999998</v>
          </cell>
          <cell r="V1566">
            <v>0.25979999999999998</v>
          </cell>
        </row>
        <row r="1567">
          <cell r="B1567" t="str">
            <v>0V150BG</v>
          </cell>
          <cell r="C1567">
            <v>8534000818</v>
          </cell>
          <cell r="D1567">
            <v>8</v>
          </cell>
          <cell r="E1567" t="str">
            <v>RONDELLE PLATE M8X22X1.5 L A2</v>
          </cell>
          <cell r="F1567">
            <v>0.05</v>
          </cell>
          <cell r="H1567">
            <v>8534000818</v>
          </cell>
          <cell r="I1567">
            <v>2.9000000000000001E-2</v>
          </cell>
          <cell r="J1567">
            <v>1</v>
          </cell>
          <cell r="K1567">
            <v>2.9000000000000001E-2</v>
          </cell>
          <cell r="L1567">
            <v>2.9399999999999999E-2</v>
          </cell>
          <cell r="M1567">
            <v>2.9399999999999999E-2</v>
          </cell>
          <cell r="N1567">
            <v>0.23200000000000001</v>
          </cell>
          <cell r="O1567">
            <v>0.23519999999999999</v>
          </cell>
          <cell r="P1567">
            <v>0.23519999999999999</v>
          </cell>
          <cell r="Q1567">
            <v>0.05</v>
          </cell>
          <cell r="R1567">
            <v>5.1449999999999996E-2</v>
          </cell>
          <cell r="S1567">
            <v>5.1449999999999996E-2</v>
          </cell>
          <cell r="T1567">
            <v>0.4</v>
          </cell>
          <cell r="U1567">
            <v>0.41159999999999997</v>
          </cell>
          <cell r="V1567">
            <v>0.41159999999999997</v>
          </cell>
        </row>
        <row r="1568">
          <cell r="B1568" t="str">
            <v>0V150BG</v>
          </cell>
          <cell r="C1568" t="str">
            <v>MPLATINE</v>
          </cell>
          <cell r="D1568">
            <v>1</v>
          </cell>
          <cell r="E1568" t="str">
            <v>PLATINES INOX POUR BG</v>
          </cell>
          <cell r="F1568">
            <v>6.1349999999999998</v>
          </cell>
          <cell r="H1568" t="str">
            <v>MPLATINE</v>
          </cell>
          <cell r="I1568">
            <v>4.09</v>
          </cell>
          <cell r="J1568">
            <v>1</v>
          </cell>
          <cell r="K1568">
            <v>4.09</v>
          </cell>
          <cell r="L1568">
            <v>4.09</v>
          </cell>
          <cell r="M1568">
            <v>4.09</v>
          </cell>
          <cell r="N1568">
            <v>4.09</v>
          </cell>
          <cell r="O1568">
            <v>4.09</v>
          </cell>
          <cell r="P1568">
            <v>4.09</v>
          </cell>
          <cell r="Q1568">
            <v>6.1349999999999998</v>
          </cell>
          <cell r="R1568">
            <v>6.1349999999999998</v>
          </cell>
          <cell r="S1568">
            <v>6.1349999999999998</v>
          </cell>
          <cell r="T1568">
            <v>6.1349999999999998</v>
          </cell>
          <cell r="U1568">
            <v>6.1349999999999998</v>
          </cell>
          <cell r="V1568">
            <v>6.1349999999999998</v>
          </cell>
        </row>
        <row r="1569">
          <cell r="B1569" t="str">
            <v>0V150BG</v>
          </cell>
          <cell r="C1569" t="str">
            <v>RONDN24</v>
          </cell>
          <cell r="D1569">
            <v>2</v>
          </cell>
          <cell r="E1569" t="str">
            <v>RONDELLE PLATE NYLON 8X24X2 L</v>
          </cell>
          <cell r="F1569">
            <v>0.1</v>
          </cell>
          <cell r="H1569" t="str">
            <v>RONDN24</v>
          </cell>
          <cell r="I1569">
            <v>0.05</v>
          </cell>
          <cell r="J1569">
            <v>1</v>
          </cell>
          <cell r="K1569">
            <v>0.05</v>
          </cell>
          <cell r="L1569">
            <v>5.0999999999999997E-2</v>
          </cell>
          <cell r="M1569">
            <v>5.0999999999999997E-2</v>
          </cell>
          <cell r="N1569">
            <v>0.1</v>
          </cell>
          <cell r="O1569">
            <v>0.10199999999999999</v>
          </cell>
          <cell r="P1569">
            <v>0.10199999999999999</v>
          </cell>
          <cell r="Q1569">
            <v>0.2</v>
          </cell>
          <cell r="R1569">
            <v>0.10199999999999999</v>
          </cell>
          <cell r="S1569">
            <v>0.10199999999999999</v>
          </cell>
          <cell r="T1569">
            <v>0.4</v>
          </cell>
          <cell r="U1569">
            <v>0.20399999999999999</v>
          </cell>
          <cell r="V1569">
            <v>0.20399999999999999</v>
          </cell>
        </row>
        <row r="1570">
          <cell r="B1570" t="str">
            <v>0V150BG</v>
          </cell>
          <cell r="C1570">
            <v>1510064</v>
          </cell>
          <cell r="D1570">
            <v>1</v>
          </cell>
          <cell r="E1570" t="str">
            <v xml:space="preserve">CLAPET Y D63 </v>
          </cell>
          <cell r="F1570">
            <v>39.22</v>
          </cell>
          <cell r="H1570">
            <v>1510064</v>
          </cell>
          <cell r="I1570">
            <v>24.96</v>
          </cell>
          <cell r="J1570">
            <v>1</v>
          </cell>
          <cell r="K1570">
            <v>24.96</v>
          </cell>
          <cell r="L1570">
            <v>24.954999999999998</v>
          </cell>
          <cell r="M1570">
            <v>24.954999999999998</v>
          </cell>
          <cell r="N1570">
            <v>24.96</v>
          </cell>
          <cell r="O1570">
            <v>24.954999999999998</v>
          </cell>
          <cell r="P1570">
            <v>24.954999999999998</v>
          </cell>
          <cell r="Q1570">
            <v>39.22</v>
          </cell>
          <cell r="R1570">
            <v>37.432499999999997</v>
          </cell>
          <cell r="S1570">
            <v>37.432499999999997</v>
          </cell>
          <cell r="T1570">
            <v>39.22</v>
          </cell>
          <cell r="U1570">
            <v>37.432499999999997</v>
          </cell>
          <cell r="V1570">
            <v>37.432499999999997</v>
          </cell>
        </row>
        <row r="1571">
          <cell r="B1571" t="str">
            <v>0V150BG</v>
          </cell>
          <cell r="C1571" t="str">
            <v>304L/4307</v>
          </cell>
          <cell r="D1571">
            <v>1</v>
          </cell>
          <cell r="E1571" t="str">
            <v>TUBE INOX DIAM26.9X1.6 (LE ML)</v>
          </cell>
          <cell r="F1571">
            <v>7.41</v>
          </cell>
          <cell r="H1571" t="str">
            <v>304L/4307</v>
          </cell>
          <cell r="I1571">
            <v>5.99</v>
          </cell>
          <cell r="J1571">
            <v>1</v>
          </cell>
          <cell r="K1571">
            <v>5.99</v>
          </cell>
          <cell r="L1571">
            <v>5.99</v>
          </cell>
          <cell r="M1571">
            <v>5.99</v>
          </cell>
          <cell r="N1571">
            <v>5.99</v>
          </cell>
          <cell r="O1571">
            <v>5.99</v>
          </cell>
          <cell r="P1571">
            <v>5.99</v>
          </cell>
          <cell r="Q1571">
            <v>7.41</v>
          </cell>
          <cell r="R1571">
            <v>7.4875000000000007</v>
          </cell>
          <cell r="S1571">
            <v>7.4875000000000007</v>
          </cell>
          <cell r="T1571">
            <v>7.41</v>
          </cell>
          <cell r="U1571">
            <v>7.4875000000000007</v>
          </cell>
          <cell r="V1571">
            <v>7.4875000000000007</v>
          </cell>
        </row>
        <row r="1572">
          <cell r="B1572" t="str">
            <v>0V150BG</v>
          </cell>
          <cell r="C1572" t="str">
            <v>BIPSTOP</v>
          </cell>
          <cell r="D1572">
            <v>1</v>
          </cell>
          <cell r="E1572" t="str">
            <v>FLOTTEUR JAUNE 20M DE CABLE+LEST</v>
          </cell>
          <cell r="F1572">
            <v>38.61</v>
          </cell>
          <cell r="H1572" t="str">
            <v>BIPSTOP</v>
          </cell>
          <cell r="I1572">
            <v>26.4</v>
          </cell>
          <cell r="J1572">
            <v>1</v>
          </cell>
          <cell r="K1572">
            <v>26.4</v>
          </cell>
          <cell r="L1572">
            <v>26.4</v>
          </cell>
          <cell r="M1572">
            <v>26.4</v>
          </cell>
          <cell r="N1572">
            <v>26.4</v>
          </cell>
          <cell r="O1572">
            <v>26.4</v>
          </cell>
          <cell r="P1572">
            <v>26.4</v>
          </cell>
          <cell r="Q1572">
            <v>38.61</v>
          </cell>
          <cell r="R1572">
            <v>39.599999999999994</v>
          </cell>
          <cell r="S1572">
            <v>39.599999999999994</v>
          </cell>
          <cell r="T1572">
            <v>38.61</v>
          </cell>
          <cell r="U1572">
            <v>39.599999999999994</v>
          </cell>
          <cell r="V1572">
            <v>39.599999999999994</v>
          </cell>
        </row>
        <row r="1573">
          <cell r="B1573" t="str">
            <v>0V150BG</v>
          </cell>
          <cell r="C1573" t="str">
            <v>C9063</v>
          </cell>
          <cell r="D1573">
            <v>2</v>
          </cell>
          <cell r="E1573" t="str">
            <v>COUDE 90  PVC D63 FEM/FEM</v>
          </cell>
          <cell r="F1573">
            <v>0.96</v>
          </cell>
          <cell r="H1573" t="str">
            <v>C9063</v>
          </cell>
          <cell r="I1573">
            <v>0.77</v>
          </cell>
          <cell r="J1573">
            <v>1</v>
          </cell>
          <cell r="K1573">
            <v>0.77</v>
          </cell>
          <cell r="L1573">
            <v>0.76900000000000002</v>
          </cell>
          <cell r="M1573">
            <v>0.84599999999999997</v>
          </cell>
          <cell r="N1573">
            <v>1.54</v>
          </cell>
          <cell r="O1573">
            <v>1.538</v>
          </cell>
          <cell r="P1573">
            <v>1.6919999999999999</v>
          </cell>
          <cell r="Q1573">
            <v>0.96</v>
          </cell>
          <cell r="R1573">
            <v>0.96125000000000005</v>
          </cell>
          <cell r="S1573">
            <v>1.0574999999999999</v>
          </cell>
          <cell r="T1573">
            <v>1.92</v>
          </cell>
          <cell r="U1573">
            <v>1.9225000000000001</v>
          </cell>
          <cell r="V1573">
            <v>2.1149999999999998</v>
          </cell>
        </row>
        <row r="1574">
          <cell r="B1574" t="str">
            <v>0V150BG</v>
          </cell>
          <cell r="C1574" t="str">
            <v>C90MF6350</v>
          </cell>
          <cell r="D1574">
            <v>1</v>
          </cell>
          <cell r="E1574" t="str">
            <v>COUDE 90 REDUIT M/F 63X50</v>
          </cell>
          <cell r="F1574">
            <v>3.76</v>
          </cell>
          <cell r="H1574" t="str">
            <v>C90MF6350</v>
          </cell>
          <cell r="I1574">
            <v>2.13</v>
          </cell>
          <cell r="J1574">
            <v>1</v>
          </cell>
          <cell r="K1574">
            <v>2.13</v>
          </cell>
          <cell r="L1574">
            <v>2.13</v>
          </cell>
          <cell r="M1574">
            <v>2.5049999999999999</v>
          </cell>
          <cell r="N1574">
            <v>2.13</v>
          </cell>
          <cell r="O1574">
            <v>2.13</v>
          </cell>
          <cell r="P1574">
            <v>2.5049999999999999</v>
          </cell>
          <cell r="Q1574">
            <v>3.76</v>
          </cell>
          <cell r="R1574">
            <v>4.26</v>
          </cell>
          <cell r="S1574">
            <v>5.01</v>
          </cell>
          <cell r="T1574">
            <v>3.76</v>
          </cell>
          <cell r="U1574">
            <v>4.26</v>
          </cell>
          <cell r="V1574">
            <v>5.01</v>
          </cell>
        </row>
        <row r="1575">
          <cell r="B1575" t="str">
            <v>0V150BG</v>
          </cell>
          <cell r="C1575" t="str">
            <v>CUVE1500</v>
          </cell>
          <cell r="D1575">
            <v>1</v>
          </cell>
          <cell r="E1575" t="str">
            <v>CUVE RELEVAGE HT1500</v>
          </cell>
          <cell r="F1575">
            <v>277.7</v>
          </cell>
          <cell r="H1575" t="str">
            <v>CUVE1500</v>
          </cell>
          <cell r="I1575">
            <v>181.5</v>
          </cell>
          <cell r="J1575">
            <v>1</v>
          </cell>
          <cell r="K1575">
            <v>181.5</v>
          </cell>
          <cell r="L1575">
            <v>181.5</v>
          </cell>
          <cell r="M1575">
            <v>181.5</v>
          </cell>
          <cell r="N1575">
            <v>181.5</v>
          </cell>
          <cell r="O1575">
            <v>181.5</v>
          </cell>
          <cell r="P1575">
            <v>181.5</v>
          </cell>
          <cell r="Q1575">
            <v>277.7</v>
          </cell>
          <cell r="R1575">
            <v>272.25</v>
          </cell>
          <cell r="S1575">
            <v>272.25</v>
          </cell>
          <cell r="T1575">
            <v>277.7</v>
          </cell>
          <cell r="U1575">
            <v>272.25</v>
          </cell>
          <cell r="V1575">
            <v>272.25</v>
          </cell>
        </row>
        <row r="1576">
          <cell r="B1576" t="str">
            <v>0V150BG</v>
          </cell>
          <cell r="C1576" t="str">
            <v>EF63502</v>
          </cell>
          <cell r="D1576">
            <v>1</v>
          </cell>
          <cell r="E1576" t="str">
            <v>EMBOUT ADAPTATION 63X50X2</v>
          </cell>
          <cell r="F1576">
            <v>0.77</v>
          </cell>
          <cell r="H1576" t="str">
            <v>EF63502</v>
          </cell>
          <cell r="I1576">
            <v>0.61</v>
          </cell>
          <cell r="J1576">
            <v>1</v>
          </cell>
          <cell r="K1576">
            <v>0.61</v>
          </cell>
          <cell r="L1576">
            <v>0.61299999999999999</v>
          </cell>
          <cell r="M1576">
            <v>0.67400000000000004</v>
          </cell>
          <cell r="N1576">
            <v>0.61</v>
          </cell>
          <cell r="O1576">
            <v>0.61299999999999999</v>
          </cell>
          <cell r="P1576">
            <v>0.67400000000000004</v>
          </cell>
          <cell r="Q1576">
            <v>0.77</v>
          </cell>
          <cell r="R1576">
            <v>0.81529000000000007</v>
          </cell>
          <cell r="S1576">
            <v>0.89642000000000011</v>
          </cell>
          <cell r="T1576">
            <v>0.77</v>
          </cell>
          <cell r="U1576">
            <v>0.81529000000000007</v>
          </cell>
          <cell r="V1576">
            <v>0.89642000000000011</v>
          </cell>
        </row>
        <row r="1577">
          <cell r="B1577" t="str">
            <v>0V150BG</v>
          </cell>
          <cell r="C1577">
            <v>7214321415</v>
          </cell>
          <cell r="D1577">
            <v>1</v>
          </cell>
          <cell r="E1577" t="str">
            <v>LIEN DE SERRAGE 3.2X142 NYL P6.6 NOIR</v>
          </cell>
          <cell r="F1577">
            <v>0.1</v>
          </cell>
          <cell r="H1577">
            <v>7214321415</v>
          </cell>
          <cell r="I1577">
            <v>0</v>
          </cell>
          <cell r="J1577">
            <v>100</v>
          </cell>
          <cell r="K1577">
            <v>0</v>
          </cell>
          <cell r="L1577">
            <v>1.9300000000000001E-2</v>
          </cell>
          <cell r="M1577">
            <v>1.7100000000000001E-2</v>
          </cell>
          <cell r="N1577">
            <v>0</v>
          </cell>
          <cell r="O1577">
            <v>1.9300000000000001E-2</v>
          </cell>
          <cell r="P1577">
            <v>1.7100000000000001E-2</v>
          </cell>
          <cell r="Q1577">
            <v>0.1</v>
          </cell>
          <cell r="R1577">
            <v>2.8950000000000004E-2</v>
          </cell>
          <cell r="S1577">
            <v>2.5649999999999999E-2</v>
          </cell>
          <cell r="T1577">
            <v>0.1</v>
          </cell>
          <cell r="U1577">
            <v>2.8950000000000004E-2</v>
          </cell>
          <cell r="V1577">
            <v>2.5649999999999999E-2</v>
          </cell>
        </row>
        <row r="1578">
          <cell r="B1578" t="str">
            <v>0V150BG</v>
          </cell>
          <cell r="C1578" t="str">
            <v>MDWVOX150</v>
          </cell>
          <cell r="D1578">
            <v>1</v>
          </cell>
          <cell r="E1578" t="str">
            <v>ELECTROPOMPE DW VOX M 150 D63 FILETE</v>
          </cell>
          <cell r="F1578">
            <v>441.73</v>
          </cell>
          <cell r="H1578" t="str">
            <v>MDWVOX150</v>
          </cell>
          <cell r="I1578">
            <v>320</v>
          </cell>
          <cell r="J1578">
            <v>1</v>
          </cell>
          <cell r="K1578">
            <v>320</v>
          </cell>
          <cell r="L1578">
            <v>320</v>
          </cell>
          <cell r="M1578">
            <v>333</v>
          </cell>
          <cell r="N1578">
            <v>320</v>
          </cell>
          <cell r="O1578">
            <v>320</v>
          </cell>
          <cell r="P1578">
            <v>333</v>
          </cell>
          <cell r="Q1578">
            <v>441.73</v>
          </cell>
          <cell r="R1578">
            <v>480</v>
          </cell>
          <cell r="S1578">
            <v>499.5</v>
          </cell>
          <cell r="T1578">
            <v>441.73</v>
          </cell>
          <cell r="U1578">
            <v>480</v>
          </cell>
          <cell r="V1578">
            <v>499.5</v>
          </cell>
        </row>
        <row r="1579">
          <cell r="B1579" t="str">
            <v>0V150BG</v>
          </cell>
          <cell r="C1579" t="str">
            <v>MJOI100</v>
          </cell>
          <cell r="D1579">
            <v>1</v>
          </cell>
          <cell r="E1579" t="str">
            <v>JOINT FORSHEDA D100</v>
          </cell>
          <cell r="F1579">
            <v>4.87</v>
          </cell>
          <cell r="H1579" t="str">
            <v>MJOI100</v>
          </cell>
          <cell r="I1579">
            <v>0.94</v>
          </cell>
          <cell r="J1579">
            <v>1</v>
          </cell>
          <cell r="K1579">
            <v>0.94</v>
          </cell>
          <cell r="L1579">
            <v>2.1800000000000002</v>
          </cell>
          <cell r="M1579">
            <v>0.94</v>
          </cell>
          <cell r="N1579">
            <v>0.94</v>
          </cell>
          <cell r="O1579">
            <v>2.1800000000000002</v>
          </cell>
          <cell r="P1579">
            <v>0.94</v>
          </cell>
          <cell r="Q1579">
            <v>4.87</v>
          </cell>
          <cell r="R1579">
            <v>4.9050000000000002</v>
          </cell>
          <cell r="S1579">
            <v>2.1149999999999998</v>
          </cell>
          <cell r="T1579">
            <v>4.87</v>
          </cell>
          <cell r="U1579">
            <v>4.9050000000000002</v>
          </cell>
          <cell r="V1579">
            <v>2.1149999999999998</v>
          </cell>
        </row>
        <row r="1580">
          <cell r="B1580" t="str">
            <v>0V150BG</v>
          </cell>
          <cell r="C1580" t="str">
            <v>MJOI63</v>
          </cell>
          <cell r="D1580">
            <v>1</v>
          </cell>
          <cell r="E1580" t="str">
            <v>JOINT FORSHEDA D63</v>
          </cell>
          <cell r="F1580">
            <v>4.9400000000000004</v>
          </cell>
          <cell r="H1580" t="str">
            <v>MJOI63</v>
          </cell>
          <cell r="I1580">
            <v>2.21</v>
          </cell>
          <cell r="J1580">
            <v>1</v>
          </cell>
          <cell r="K1580">
            <v>2.21</v>
          </cell>
          <cell r="L1580">
            <v>2.21</v>
          </cell>
          <cell r="M1580">
            <v>0.92</v>
          </cell>
          <cell r="N1580">
            <v>2.21</v>
          </cell>
          <cell r="O1580">
            <v>2.21</v>
          </cell>
          <cell r="P1580">
            <v>0.92</v>
          </cell>
          <cell r="Q1580">
            <v>4.9400000000000004</v>
          </cell>
          <cell r="R1580">
            <v>4.9725000000000001</v>
          </cell>
          <cell r="S1580">
            <v>2.0700000000000003</v>
          </cell>
          <cell r="T1580">
            <v>4.9400000000000004</v>
          </cell>
          <cell r="U1580">
            <v>4.9725000000000001</v>
          </cell>
          <cell r="V1580">
            <v>2.0700000000000003</v>
          </cell>
        </row>
        <row r="1581">
          <cell r="B1581" t="str">
            <v>0V150BG</v>
          </cell>
          <cell r="C1581" t="str">
            <v>MM63</v>
          </cell>
          <cell r="D1581">
            <v>1</v>
          </cell>
          <cell r="E1581" t="str">
            <v>MANCHON SORTIE POSTE RELEVAGE PVC PRES D63</v>
          </cell>
          <cell r="F1581">
            <v>1.1000000000000001</v>
          </cell>
          <cell r="H1581" t="str">
            <v>MM63</v>
          </cell>
          <cell r="I1581">
            <v>1.1100000000000001</v>
          </cell>
          <cell r="J1581">
            <v>1</v>
          </cell>
          <cell r="K1581">
            <v>1.1100000000000001</v>
          </cell>
          <cell r="L1581">
            <v>1.1060000000000001</v>
          </cell>
          <cell r="M1581">
            <v>1.2170000000000001</v>
          </cell>
          <cell r="N1581">
            <v>1.1100000000000001</v>
          </cell>
          <cell r="O1581">
            <v>1.1060000000000001</v>
          </cell>
          <cell r="P1581">
            <v>1.2170000000000001</v>
          </cell>
          <cell r="Q1581">
            <v>1.27</v>
          </cell>
          <cell r="R1581">
            <v>1.3825000000000001</v>
          </cell>
          <cell r="S1581">
            <v>1.5212500000000002</v>
          </cell>
          <cell r="T1581">
            <v>1.27</v>
          </cell>
          <cell r="U1581">
            <v>1.3825000000000001</v>
          </cell>
          <cell r="V1581">
            <v>1.5212500000000002</v>
          </cell>
        </row>
        <row r="1582">
          <cell r="B1582" t="str">
            <v>0V150BG</v>
          </cell>
          <cell r="C1582" t="str">
            <v>MOAT</v>
          </cell>
          <cell r="D1582">
            <v>0.72</v>
          </cell>
          <cell r="E1582" t="str">
            <v>MAIN D'OEUVRE ATELIER</v>
          </cell>
          <cell r="F1582">
            <v>75</v>
          </cell>
          <cell r="H1582" t="str">
            <v>MOAT</v>
          </cell>
          <cell r="I1582">
            <v>50</v>
          </cell>
          <cell r="J1582">
            <v>1</v>
          </cell>
          <cell r="K1582">
            <v>50</v>
          </cell>
          <cell r="L1582">
            <v>50</v>
          </cell>
          <cell r="M1582">
            <v>50</v>
          </cell>
          <cell r="N1582">
            <v>36</v>
          </cell>
          <cell r="O1582">
            <v>36</v>
          </cell>
          <cell r="P1582">
            <v>36</v>
          </cell>
          <cell r="Q1582">
            <v>75</v>
          </cell>
          <cell r="R1582">
            <v>75</v>
          </cell>
          <cell r="S1582">
            <v>75</v>
          </cell>
          <cell r="T1582">
            <v>54</v>
          </cell>
          <cell r="U1582">
            <v>54</v>
          </cell>
          <cell r="V1582">
            <v>54</v>
          </cell>
        </row>
        <row r="1583">
          <cell r="B1583" t="str">
            <v>0V150BG</v>
          </cell>
          <cell r="C1583" t="str">
            <v>MPA</v>
          </cell>
          <cell r="D1583">
            <v>1</v>
          </cell>
          <cell r="E1583" t="str">
            <v>PIED D'ASSISE POUR BARRES DE GUIDAGE D63</v>
          </cell>
          <cell r="F1583">
            <v>83.19</v>
          </cell>
          <cell r="H1583" t="str">
            <v>MPA</v>
          </cell>
          <cell r="I1583">
            <v>63.5</v>
          </cell>
          <cell r="J1583">
            <v>1</v>
          </cell>
          <cell r="K1583">
            <v>63.5</v>
          </cell>
          <cell r="L1583">
            <v>63.5</v>
          </cell>
          <cell r="M1583">
            <v>71</v>
          </cell>
          <cell r="N1583">
            <v>63.5</v>
          </cell>
          <cell r="O1583">
            <v>63.5</v>
          </cell>
          <cell r="P1583">
            <v>71</v>
          </cell>
          <cell r="Q1583">
            <v>83.19</v>
          </cell>
          <cell r="R1583">
            <v>84.454999999999998</v>
          </cell>
          <cell r="S1583">
            <v>94.43</v>
          </cell>
          <cell r="T1583">
            <v>83.19</v>
          </cell>
          <cell r="U1583">
            <v>84.454999999999998</v>
          </cell>
          <cell r="V1583">
            <v>94.43</v>
          </cell>
        </row>
        <row r="1584">
          <cell r="B1584" t="str">
            <v>0V150BG</v>
          </cell>
          <cell r="C1584" t="str">
            <v>MTOLE1</v>
          </cell>
          <cell r="D1584">
            <v>1</v>
          </cell>
          <cell r="E1584" t="str">
            <v xml:space="preserve">SUPPORT BAS INOX </v>
          </cell>
          <cell r="F1584">
            <v>21.71</v>
          </cell>
          <cell r="H1584" t="str">
            <v>MTOLE1</v>
          </cell>
          <cell r="I1584">
            <v>17.73</v>
          </cell>
          <cell r="J1584">
            <v>1</v>
          </cell>
          <cell r="K1584">
            <v>17.73</v>
          </cell>
          <cell r="L1584">
            <v>17.73</v>
          </cell>
          <cell r="M1584">
            <v>17.73</v>
          </cell>
          <cell r="N1584">
            <v>17.73</v>
          </cell>
          <cell r="O1584">
            <v>17.73</v>
          </cell>
          <cell r="P1584">
            <v>17.73</v>
          </cell>
          <cell r="Q1584">
            <v>21.71</v>
          </cell>
          <cell r="R1584">
            <v>22.162500000000001</v>
          </cell>
          <cell r="S1584">
            <v>22.162500000000001</v>
          </cell>
          <cell r="T1584">
            <v>21.71</v>
          </cell>
          <cell r="U1584">
            <v>22.162500000000001</v>
          </cell>
          <cell r="V1584">
            <v>22.162500000000001</v>
          </cell>
        </row>
        <row r="1585">
          <cell r="B1585" t="str">
            <v>0V150BG</v>
          </cell>
          <cell r="C1585" t="str">
            <v>MTOLE3</v>
          </cell>
          <cell r="D1585">
            <v>1</v>
          </cell>
          <cell r="E1585" t="str">
            <v>SUPPORT HAUT INOX 510MM</v>
          </cell>
          <cell r="F1585">
            <v>19.91</v>
          </cell>
          <cell r="H1585" t="str">
            <v>MTOLE3</v>
          </cell>
          <cell r="I1585">
            <v>12.16</v>
          </cell>
          <cell r="J1585">
            <v>1</v>
          </cell>
          <cell r="K1585">
            <v>12.16</v>
          </cell>
          <cell r="L1585">
            <v>12.16</v>
          </cell>
          <cell r="M1585">
            <v>12.16</v>
          </cell>
          <cell r="N1585">
            <v>12.16</v>
          </cell>
          <cell r="O1585">
            <v>12.16</v>
          </cell>
          <cell r="P1585">
            <v>12.16</v>
          </cell>
          <cell r="Q1585">
            <v>19.91</v>
          </cell>
          <cell r="R1585">
            <v>21.28</v>
          </cell>
          <cell r="S1585">
            <v>21.28</v>
          </cell>
          <cell r="T1585">
            <v>19.91</v>
          </cell>
          <cell r="U1585">
            <v>21.28</v>
          </cell>
          <cell r="V1585">
            <v>21.28</v>
          </cell>
        </row>
        <row r="1586">
          <cell r="B1586" t="str">
            <v>0V150BG</v>
          </cell>
          <cell r="C1586" t="str">
            <v>MTOLE4</v>
          </cell>
          <cell r="D1586">
            <v>1</v>
          </cell>
          <cell r="E1586" t="str">
            <v>TOLE SUPPORT FLOTTEUR ALARME</v>
          </cell>
          <cell r="F1586">
            <v>4.1900000000000004</v>
          </cell>
          <cell r="H1586" t="str">
            <v>MTOLE4</v>
          </cell>
          <cell r="I1586">
            <v>2.99</v>
          </cell>
          <cell r="J1586">
            <v>1</v>
          </cell>
          <cell r="K1586">
            <v>2.99</v>
          </cell>
          <cell r="L1586">
            <v>2.99</v>
          </cell>
          <cell r="M1586">
            <v>2.99</v>
          </cell>
          <cell r="N1586">
            <v>2.99</v>
          </cell>
          <cell r="O1586">
            <v>2.99</v>
          </cell>
          <cell r="P1586">
            <v>2.99</v>
          </cell>
          <cell r="Q1586">
            <v>4.1900000000000004</v>
          </cell>
          <cell r="R1586">
            <v>4.4850000000000003</v>
          </cell>
          <cell r="S1586">
            <v>4.4850000000000003</v>
          </cell>
          <cell r="T1586">
            <v>4.1900000000000004</v>
          </cell>
          <cell r="U1586">
            <v>4.4850000000000003</v>
          </cell>
          <cell r="V1586">
            <v>4.4850000000000003</v>
          </cell>
        </row>
        <row r="1587">
          <cell r="B1587" t="str">
            <v>0V150BG</v>
          </cell>
          <cell r="C1587" t="str">
            <v>PVC6316</v>
          </cell>
          <cell r="D1587">
            <v>1</v>
          </cell>
          <cell r="E1587" t="str">
            <v>TUBE DE 3M PVC PRESSION 63X4.7 PN16</v>
          </cell>
          <cell r="F1587">
            <v>12.91</v>
          </cell>
          <cell r="H1587" t="str">
            <v>PVC6316</v>
          </cell>
          <cell r="I1587">
            <v>4.7300000000000004</v>
          </cell>
          <cell r="J1587">
            <v>0.33</v>
          </cell>
          <cell r="K1587">
            <v>14.333333333333334</v>
          </cell>
          <cell r="L1587">
            <v>4.7320000000000002</v>
          </cell>
          <cell r="M1587">
            <v>4.7779999999999996</v>
          </cell>
          <cell r="N1587">
            <v>14.333333333333334</v>
          </cell>
          <cell r="O1587">
            <v>4.7320000000000002</v>
          </cell>
          <cell r="P1587">
            <v>4.7779999999999996</v>
          </cell>
          <cell r="Q1587">
            <v>12.91</v>
          </cell>
          <cell r="R1587">
            <v>6.2935600000000003</v>
          </cell>
          <cell r="S1587">
            <v>6.3547399999999996</v>
          </cell>
          <cell r="T1587">
            <v>12.91</v>
          </cell>
          <cell r="U1587">
            <v>6.2935600000000003</v>
          </cell>
          <cell r="V1587">
            <v>6.3547399999999996</v>
          </cell>
        </row>
        <row r="1588">
          <cell r="B1588" t="str">
            <v>0V150BG</v>
          </cell>
          <cell r="C1588" t="str">
            <v>VAC63</v>
          </cell>
          <cell r="D1588">
            <v>1</v>
          </cell>
          <cell r="E1588" t="str">
            <v>VANNE A BILLE FEM/FEM ORION D63</v>
          </cell>
          <cell r="F1588">
            <v>9.56</v>
          </cell>
          <cell r="H1588" t="str">
            <v>VAC63</v>
          </cell>
          <cell r="I1588">
            <v>8.09</v>
          </cell>
          <cell r="J1588">
            <v>1</v>
          </cell>
          <cell r="K1588">
            <v>8.09</v>
          </cell>
          <cell r="L1588">
            <v>8.0869999999999997</v>
          </cell>
          <cell r="M1588">
            <v>8.0869999999999997</v>
          </cell>
          <cell r="N1588">
            <v>8.09</v>
          </cell>
          <cell r="O1588">
            <v>8.0869999999999997</v>
          </cell>
          <cell r="P1588">
            <v>8.0869999999999997</v>
          </cell>
          <cell r="Q1588">
            <v>9.56</v>
          </cell>
          <cell r="R1588">
            <v>10.108750000000001</v>
          </cell>
          <cell r="S1588">
            <v>10.108750000000001</v>
          </cell>
          <cell r="T1588">
            <v>9.56</v>
          </cell>
          <cell r="U1588">
            <v>10.108750000000001</v>
          </cell>
          <cell r="V1588">
            <v>10.108750000000001</v>
          </cell>
        </row>
        <row r="1589">
          <cell r="B1589" t="str">
            <v>0V150BG</v>
          </cell>
          <cell r="C1589" t="str">
            <v>VDL516048</v>
          </cell>
          <cell r="D1589">
            <v>1</v>
          </cell>
          <cell r="E1589" t="str">
            <v>TRAVERSEE DE PAROI 50/63X2</v>
          </cell>
          <cell r="F1589">
            <v>9.64</v>
          </cell>
          <cell r="H1589" t="str">
            <v>VDL516048</v>
          </cell>
          <cell r="I1589">
            <v>7.94</v>
          </cell>
          <cell r="J1589">
            <v>1</v>
          </cell>
          <cell r="K1589">
            <v>7.94</v>
          </cell>
          <cell r="L1589">
            <v>7.9420000000000002</v>
          </cell>
          <cell r="M1589">
            <v>7.9420000000000002</v>
          </cell>
          <cell r="N1589">
            <v>7.94</v>
          </cell>
          <cell r="O1589">
            <v>7.9420000000000002</v>
          </cell>
          <cell r="P1589">
            <v>7.9420000000000002</v>
          </cell>
          <cell r="Q1589">
            <v>9.64</v>
          </cell>
          <cell r="R1589">
            <v>9.9275000000000002</v>
          </cell>
          <cell r="S1589">
            <v>9.9275000000000002</v>
          </cell>
          <cell r="T1589">
            <v>9.64</v>
          </cell>
          <cell r="U1589">
            <v>9.9275000000000002</v>
          </cell>
          <cell r="V1589">
            <v>9.9275000000000002</v>
          </cell>
        </row>
        <row r="1590">
          <cell r="B1590" t="str">
            <v>0V150BG</v>
          </cell>
          <cell r="C1590" t="str">
            <v>MCOFPRO</v>
          </cell>
          <cell r="D1590">
            <v>1</v>
          </cell>
          <cell r="E1590" t="str">
            <v>COFFRET ALARME ET PROTECTION RELEVAGE</v>
          </cell>
          <cell r="F1590">
            <v>139.16999999999999</v>
          </cell>
          <cell r="H1590" t="str">
            <v>MCOFPRO</v>
          </cell>
          <cell r="I1590">
            <v>88.935500000000005</v>
          </cell>
          <cell r="J1590">
            <v>1</v>
          </cell>
          <cell r="K1590">
            <v>88.935500000000005</v>
          </cell>
          <cell r="L1590">
            <v>88.936256</v>
          </cell>
          <cell r="M1590">
            <v>90.786255999999995</v>
          </cell>
          <cell r="N1590">
            <v>88.935500000000005</v>
          </cell>
          <cell r="O1590">
            <v>88.936256</v>
          </cell>
          <cell r="P1590">
            <v>90.786255999999995</v>
          </cell>
          <cell r="Q1590">
            <v>160.19999999999999</v>
          </cell>
          <cell r="R1590">
            <v>144.33635149999998</v>
          </cell>
          <cell r="S1590">
            <v>147.29635150000001</v>
          </cell>
          <cell r="T1590">
            <v>160.19999999999999</v>
          </cell>
          <cell r="U1590">
            <v>144.33635149999998</v>
          </cell>
          <cell r="V1590">
            <v>147.29635150000001</v>
          </cell>
        </row>
        <row r="1591">
          <cell r="B1591" t="str">
            <v>0V150BG</v>
          </cell>
          <cell r="C1591">
            <v>8434000818</v>
          </cell>
          <cell r="D1591">
            <v>8</v>
          </cell>
          <cell r="E1591" t="str">
            <v>ECROU FREIN A2 M8 WAX</v>
          </cell>
          <cell r="F1591">
            <v>0.04</v>
          </cell>
          <cell r="H1591">
            <v>8434000818</v>
          </cell>
          <cell r="I1591">
            <v>8.34</v>
          </cell>
          <cell r="J1591">
            <v>200</v>
          </cell>
          <cell r="K1591">
            <v>4.1700000000000001E-2</v>
          </cell>
          <cell r="L1591">
            <v>4.1700000000000001E-2</v>
          </cell>
          <cell r="M1591">
            <v>4.1700000000000001E-2</v>
          </cell>
          <cell r="N1591">
            <v>0.33360000000000001</v>
          </cell>
          <cell r="O1591">
            <v>0.33360000000000001</v>
          </cell>
          <cell r="P1591">
            <v>0.33360000000000001</v>
          </cell>
          <cell r="Q1591">
            <v>0.04</v>
          </cell>
          <cell r="R1591">
            <v>5.2125000000000005E-2</v>
          </cell>
          <cell r="S1591">
            <v>5.2125000000000005E-2</v>
          </cell>
          <cell r="T1591">
            <v>0.32</v>
          </cell>
          <cell r="U1591">
            <v>0.41700000000000004</v>
          </cell>
          <cell r="V1591">
            <v>0.41700000000000004</v>
          </cell>
        </row>
        <row r="1592">
          <cell r="B1592" t="str">
            <v>0V150BG</v>
          </cell>
          <cell r="C1592">
            <v>8434000618</v>
          </cell>
          <cell r="D1592">
            <v>1</v>
          </cell>
          <cell r="E1592" t="str">
            <v>ECROU FREIN A2 M6 WAX</v>
          </cell>
          <cell r="F1592">
            <v>0.02</v>
          </cell>
          <cell r="H1592">
            <v>8434000618</v>
          </cell>
          <cell r="I1592">
            <v>8.3000000000000007</v>
          </cell>
          <cell r="J1592">
            <v>500</v>
          </cell>
          <cell r="K1592">
            <v>1.66E-2</v>
          </cell>
          <cell r="L1592">
            <v>1.66E-2</v>
          </cell>
          <cell r="M1592">
            <v>1.66E-2</v>
          </cell>
          <cell r="N1592">
            <v>1.66E-2</v>
          </cell>
          <cell r="O1592">
            <v>1.66E-2</v>
          </cell>
          <cell r="P1592">
            <v>1.66E-2</v>
          </cell>
          <cell r="Q1592">
            <v>0.02</v>
          </cell>
          <cell r="R1592">
            <v>2.0750000000000001E-2</v>
          </cell>
          <cell r="S1592">
            <v>2.0750000000000001E-2</v>
          </cell>
          <cell r="T1592">
            <v>0.02</v>
          </cell>
          <cell r="U1592">
            <v>2.0750000000000001E-2</v>
          </cell>
          <cell r="V1592">
            <v>2.0750000000000001E-2</v>
          </cell>
        </row>
        <row r="1593">
          <cell r="B1593" t="str">
            <v>0V150BG</v>
          </cell>
          <cell r="C1593" t="str">
            <v>RONDETD6</v>
          </cell>
          <cell r="D1593">
            <v>1</v>
          </cell>
          <cell r="E1593" t="str">
            <v>RONDELLE EPDM INOX 5.5/6.3*25</v>
          </cell>
          <cell r="F1593">
            <v>1.9E-2</v>
          </cell>
          <cell r="H1593" t="str">
            <v>RONDETD6</v>
          </cell>
          <cell r="I1593">
            <v>0.13</v>
          </cell>
          <cell r="J1593">
            <v>1</v>
          </cell>
          <cell r="K1593">
            <v>0.13</v>
          </cell>
          <cell r="L1593">
            <v>0.12720000000000001</v>
          </cell>
          <cell r="M1593">
            <v>0.12720000000000001</v>
          </cell>
          <cell r="N1593">
            <v>0.13</v>
          </cell>
          <cell r="O1593">
            <v>0.12720000000000001</v>
          </cell>
          <cell r="P1593">
            <v>0.12720000000000001</v>
          </cell>
          <cell r="Q1593">
            <v>1.9E-2</v>
          </cell>
          <cell r="R1593">
            <v>0.19080000000000003</v>
          </cell>
          <cell r="S1593">
            <v>0.19080000000000003</v>
          </cell>
          <cell r="T1593">
            <v>1.9E-2</v>
          </cell>
          <cell r="U1593">
            <v>0.19080000000000003</v>
          </cell>
          <cell r="V1593">
            <v>0.19080000000000003</v>
          </cell>
        </row>
        <row r="1594">
          <cell r="B1594" t="str">
            <v>0V150BG</v>
          </cell>
          <cell r="C1594">
            <v>8535000618</v>
          </cell>
          <cell r="D1594">
            <v>1</v>
          </cell>
          <cell r="E1594" t="str">
            <v>RONDELLE PLATE M6X24X1.2 LL A2</v>
          </cell>
          <cell r="F1594">
            <v>0.05</v>
          </cell>
          <cell r="H1594">
            <v>8535000618</v>
          </cell>
          <cell r="I1594">
            <v>3.0000000000000001E-3</v>
          </cell>
          <cell r="J1594">
            <v>1</v>
          </cell>
          <cell r="K1594">
            <v>3.0000000000000001E-3</v>
          </cell>
          <cell r="L1594">
            <v>3.04E-2</v>
          </cell>
          <cell r="M1594">
            <v>3.04E-2</v>
          </cell>
          <cell r="N1594">
            <v>3.0000000000000001E-3</v>
          </cell>
          <cell r="O1594">
            <v>3.04E-2</v>
          </cell>
          <cell r="P1594">
            <v>3.04E-2</v>
          </cell>
          <cell r="Q1594">
            <v>0.05</v>
          </cell>
          <cell r="R1594">
            <v>5.3199999999999997E-2</v>
          </cell>
          <cell r="S1594">
            <v>5.3199999999999997E-2</v>
          </cell>
          <cell r="T1594">
            <v>0.05</v>
          </cell>
          <cell r="U1594">
            <v>5.3199999999999997E-2</v>
          </cell>
          <cell r="V1594">
            <v>5.3199999999999997E-2</v>
          </cell>
        </row>
        <row r="1595">
          <cell r="B1595" t="str">
            <v>0V150BG</v>
          </cell>
          <cell r="C1595" t="str">
            <v>BOUL8x70</v>
          </cell>
          <cell r="D1595">
            <v>2</v>
          </cell>
          <cell r="E1595" t="str">
            <v>CORPS BOULON FIL. PARTIEL TH M8X70 INOX  A4</v>
          </cell>
          <cell r="F1595">
            <v>0.128</v>
          </cell>
          <cell r="H1595" t="str">
            <v>BOUL8x70</v>
          </cell>
          <cell r="I1595">
            <v>0.21</v>
          </cell>
          <cell r="J1595">
            <v>1</v>
          </cell>
          <cell r="K1595">
            <v>0.21</v>
          </cell>
          <cell r="L1595">
            <v>0.2054</v>
          </cell>
          <cell r="M1595">
            <v>0.2054</v>
          </cell>
          <cell r="N1595">
            <v>0.42</v>
          </cell>
          <cell r="O1595">
            <v>0.4108</v>
          </cell>
          <cell r="P1595">
            <v>0.4108</v>
          </cell>
          <cell r="Q1595">
            <v>0.128</v>
          </cell>
          <cell r="R1595">
            <v>0</v>
          </cell>
          <cell r="S1595">
            <v>0</v>
          </cell>
          <cell r="T1595">
            <v>0.25600000000000001</v>
          </cell>
          <cell r="U1595">
            <v>0</v>
          </cell>
          <cell r="V1595">
            <v>0</v>
          </cell>
        </row>
        <row r="1596">
          <cell r="B1596" t="str">
            <v>0V150BG</v>
          </cell>
          <cell r="C1596">
            <v>101007</v>
          </cell>
          <cell r="D1596">
            <v>1</v>
          </cell>
          <cell r="E1596" t="str">
            <v xml:space="preserve">CROCHET INOX </v>
          </cell>
          <cell r="F1596">
            <v>2.2400000000000002</v>
          </cell>
          <cell r="H1596">
            <v>101007</v>
          </cell>
          <cell r="I1596">
            <v>1.5</v>
          </cell>
          <cell r="J1596">
            <v>1</v>
          </cell>
          <cell r="K1596">
            <v>1.5</v>
          </cell>
          <cell r="L1596">
            <v>1.5</v>
          </cell>
          <cell r="M1596">
            <v>1.5</v>
          </cell>
          <cell r="N1596">
            <v>1.5</v>
          </cell>
          <cell r="O1596">
            <v>1.5</v>
          </cell>
          <cell r="P1596">
            <v>1.5</v>
          </cell>
          <cell r="Q1596">
            <v>2.2400000000000002</v>
          </cell>
          <cell r="R1596">
            <v>2.25</v>
          </cell>
          <cell r="S1596">
            <v>2.25</v>
          </cell>
          <cell r="T1596">
            <v>2.2400000000000002</v>
          </cell>
          <cell r="U1596">
            <v>2.25</v>
          </cell>
          <cell r="V1596">
            <v>2.25</v>
          </cell>
        </row>
        <row r="1597">
          <cell r="B1597" t="str">
            <v>0V150BG</v>
          </cell>
          <cell r="C1597" t="str">
            <v>316L/4404</v>
          </cell>
          <cell r="D1597">
            <v>1</v>
          </cell>
          <cell r="E1597" t="str">
            <v>CHAINE INOX DIAM 4 32/8 (LE ML)</v>
          </cell>
          <cell r="F1597">
            <v>4.3499999999999996</v>
          </cell>
          <cell r="H1597" t="str">
            <v>316L/4404</v>
          </cell>
          <cell r="I1597">
            <v>2.9</v>
          </cell>
          <cell r="J1597">
            <v>1</v>
          </cell>
          <cell r="K1597">
            <v>2.9</v>
          </cell>
          <cell r="L1597">
            <v>2.9</v>
          </cell>
          <cell r="M1597">
            <v>2.9</v>
          </cell>
          <cell r="N1597">
            <v>2.9</v>
          </cell>
          <cell r="O1597">
            <v>2.9</v>
          </cell>
          <cell r="P1597">
            <v>2.9</v>
          </cell>
          <cell r="Q1597">
            <v>4.3499999999999996</v>
          </cell>
          <cell r="R1597">
            <v>4.3499999999999996</v>
          </cell>
          <cell r="S1597">
            <v>4.3499999999999996</v>
          </cell>
          <cell r="T1597">
            <v>4.3499999999999996</v>
          </cell>
          <cell r="U1597">
            <v>4.3499999999999996</v>
          </cell>
          <cell r="V1597">
            <v>4.3499999999999996</v>
          </cell>
        </row>
        <row r="1598">
          <cell r="B1598" t="str">
            <v>0V150BG</v>
          </cell>
          <cell r="C1598" t="str">
            <v>GPR</v>
          </cell>
          <cell r="D1598">
            <v>1</v>
          </cell>
          <cell r="E1598" t="str">
            <v>GUIDE POSTES DE RELEVAGE</v>
          </cell>
          <cell r="F1598">
            <v>0.4</v>
          </cell>
          <cell r="H1598" t="str">
            <v>GPR</v>
          </cell>
          <cell r="I1598">
            <v>0.2</v>
          </cell>
          <cell r="J1598">
            <v>1</v>
          </cell>
          <cell r="K1598">
            <v>0.2</v>
          </cell>
          <cell r="L1598">
            <v>0.2</v>
          </cell>
          <cell r="M1598">
            <v>0.2</v>
          </cell>
          <cell r="N1598">
            <v>0.2</v>
          </cell>
          <cell r="O1598">
            <v>0.2</v>
          </cell>
          <cell r="P1598">
            <v>0.2</v>
          </cell>
          <cell r="Q1598">
            <v>0.4</v>
          </cell>
          <cell r="R1598">
            <v>0</v>
          </cell>
          <cell r="S1598">
            <v>0.4</v>
          </cell>
          <cell r="T1598">
            <v>0.4</v>
          </cell>
          <cell r="U1598">
            <v>0</v>
          </cell>
          <cell r="V1598">
            <v>0.4</v>
          </cell>
        </row>
        <row r="1599">
          <cell r="B1599" t="str">
            <v>0V150BG</v>
          </cell>
          <cell r="C1599">
            <v>9600000618</v>
          </cell>
          <cell r="D1599">
            <v>1</v>
          </cell>
          <cell r="E1599" t="str">
            <v>MANILLE INOX</v>
          </cell>
          <cell r="F1599">
            <v>1.57</v>
          </cell>
          <cell r="H1599">
            <v>9600000618</v>
          </cell>
          <cell r="I1599">
            <v>0.8</v>
          </cell>
          <cell r="J1599">
            <v>1</v>
          </cell>
          <cell r="K1599">
            <v>0.8</v>
          </cell>
          <cell r="L1599">
            <v>0.80289999999999995</v>
          </cell>
          <cell r="M1599">
            <v>0.80289999999999995</v>
          </cell>
          <cell r="N1599">
            <v>0.8</v>
          </cell>
          <cell r="O1599">
            <v>0.80289999999999995</v>
          </cell>
          <cell r="P1599">
            <v>0.80289999999999995</v>
          </cell>
          <cell r="Q1599">
            <v>1.57</v>
          </cell>
          <cell r="R1599">
            <v>1.6057999999999999</v>
          </cell>
          <cell r="S1599">
            <v>1.6057999999999999</v>
          </cell>
          <cell r="T1599">
            <v>1.57</v>
          </cell>
          <cell r="U1599">
            <v>1.6057999999999999</v>
          </cell>
          <cell r="V1599">
            <v>1.6057999999999999</v>
          </cell>
        </row>
        <row r="1600">
          <cell r="B1600" t="str">
            <v>0V150BG</v>
          </cell>
          <cell r="C1600" t="str">
            <v>CC6M</v>
          </cell>
          <cell r="D1600">
            <v>1</v>
          </cell>
          <cell r="E1600" t="str">
            <v>CHAPEAU D63 AVEC MOUSTIQUAIRE</v>
          </cell>
          <cell r="F1600">
            <v>17.510000000000002</v>
          </cell>
          <cell r="H1600" t="str">
            <v>CC6M</v>
          </cell>
          <cell r="I1600">
            <v>11.67</v>
          </cell>
          <cell r="J1600">
            <v>1</v>
          </cell>
          <cell r="K1600">
            <v>11.67</v>
          </cell>
          <cell r="L1600">
            <v>11.67</v>
          </cell>
          <cell r="M1600">
            <v>11.67</v>
          </cell>
          <cell r="N1600">
            <v>11.67</v>
          </cell>
          <cell r="O1600">
            <v>11.67</v>
          </cell>
          <cell r="P1600">
            <v>11.67</v>
          </cell>
          <cell r="Q1600">
            <v>17.510000000000002</v>
          </cell>
          <cell r="R1600">
            <v>17.504999999999999</v>
          </cell>
          <cell r="S1600">
            <v>17.504999999999999</v>
          </cell>
          <cell r="T1600">
            <v>17.510000000000002</v>
          </cell>
          <cell r="U1600">
            <v>17.504999999999999</v>
          </cell>
          <cell r="V1600">
            <v>17.504999999999999</v>
          </cell>
        </row>
        <row r="1601">
          <cell r="B1601" t="str">
            <v>0V150BG</v>
          </cell>
          <cell r="C1601" t="str">
            <v>ENFC30MF100</v>
          </cell>
          <cell r="D1601">
            <v>1</v>
          </cell>
          <cell r="E1601" t="str">
            <v>COUDE 30 MF PVC EVAC D100</v>
          </cell>
          <cell r="F1601">
            <v>2.31</v>
          </cell>
          <cell r="H1601" t="str">
            <v>ENFC30MF100</v>
          </cell>
          <cell r="I1601">
            <v>1.72</v>
          </cell>
          <cell r="J1601">
            <v>1</v>
          </cell>
          <cell r="K1601">
            <v>1.72</v>
          </cell>
          <cell r="L1601">
            <v>1.7150000000000001</v>
          </cell>
          <cell r="M1601">
            <v>1.635</v>
          </cell>
          <cell r="N1601">
            <v>1.72</v>
          </cell>
          <cell r="O1601">
            <v>1.7150000000000001</v>
          </cell>
          <cell r="P1601">
            <v>1.635</v>
          </cell>
          <cell r="Q1601">
            <v>2.31</v>
          </cell>
          <cell r="R1601">
            <v>2.5725000000000002</v>
          </cell>
          <cell r="S1601">
            <v>2.4525000000000001</v>
          </cell>
          <cell r="T1601">
            <v>2.31</v>
          </cell>
          <cell r="U1601">
            <v>2.5725000000000002</v>
          </cell>
          <cell r="V1601">
            <v>2.4525000000000001</v>
          </cell>
        </row>
        <row r="1602">
          <cell r="B1602" t="str">
            <v>SPR1500V150BG</v>
          </cell>
          <cell r="N1602">
            <v>845.35883333333368</v>
          </cell>
          <cell r="O1602">
            <v>837.02579600000001</v>
          </cell>
          <cell r="P1602">
            <v>857.51059600000008</v>
          </cell>
          <cell r="T1602">
            <v>1237.202</v>
          </cell>
          <cell r="U1602">
            <v>1251.3194715000002</v>
          </cell>
          <cell r="V1602">
            <v>1279.5622315000003</v>
          </cell>
        </row>
        <row r="1603">
          <cell r="B1603" t="str">
            <v>0V75</v>
          </cell>
          <cell r="C1603">
            <v>101006</v>
          </cell>
          <cell r="D1603">
            <v>1</v>
          </cell>
          <cell r="E1603" t="str">
            <v>PRESSE ETOUPE PG13.5 F7MM AVEC CE</v>
          </cell>
          <cell r="F1603">
            <v>0.68</v>
          </cell>
          <cell r="H1603">
            <v>101006</v>
          </cell>
          <cell r="I1603">
            <v>0.23</v>
          </cell>
          <cell r="J1603">
            <v>1</v>
          </cell>
          <cell r="K1603">
            <v>0.23</v>
          </cell>
          <cell r="L1603">
            <v>0.22953999999999999</v>
          </cell>
          <cell r="M1603">
            <v>0.22953999999999999</v>
          </cell>
          <cell r="N1603">
            <v>0.23</v>
          </cell>
          <cell r="O1603">
            <v>0.22953999999999999</v>
          </cell>
          <cell r="P1603">
            <v>0.22953999999999999</v>
          </cell>
          <cell r="Q1603">
            <v>0.68</v>
          </cell>
          <cell r="R1603">
            <v>0.68862000000000001</v>
          </cell>
          <cell r="S1603">
            <v>0.68862000000000001</v>
          </cell>
          <cell r="T1603">
            <v>0.68</v>
          </cell>
          <cell r="U1603">
            <v>0.68862000000000001</v>
          </cell>
          <cell r="V1603">
            <v>0.68862000000000001</v>
          </cell>
        </row>
        <row r="1604">
          <cell r="B1604" t="str">
            <v>0V75</v>
          </cell>
          <cell r="C1604" t="str">
            <v>FLPG13</v>
          </cell>
          <cell r="D1604">
            <v>2</v>
          </cell>
          <cell r="E1604" t="str">
            <v>PRESSE ETOUPE PG13 FILETAGE LONG</v>
          </cell>
          <cell r="F1604">
            <v>0.90200000000000002</v>
          </cell>
          <cell r="H1604" t="str">
            <v>FLPG13</v>
          </cell>
          <cell r="I1604">
            <v>0.6</v>
          </cell>
          <cell r="J1604">
            <v>1</v>
          </cell>
          <cell r="K1604">
            <v>0.6</v>
          </cell>
          <cell r="L1604">
            <v>0.60099999999999998</v>
          </cell>
          <cell r="M1604">
            <v>0.60099999999999998</v>
          </cell>
          <cell r="N1604">
            <v>1.2</v>
          </cell>
          <cell r="O1604">
            <v>1.202</v>
          </cell>
          <cell r="P1604">
            <v>1.202</v>
          </cell>
          <cell r="Q1604">
            <v>0.90200000000000002</v>
          </cell>
          <cell r="R1604">
            <v>0.90149999999999997</v>
          </cell>
          <cell r="S1604">
            <v>0.90149999999999997</v>
          </cell>
          <cell r="T1604">
            <v>1.804</v>
          </cell>
          <cell r="U1604">
            <v>1.8029999999999999</v>
          </cell>
          <cell r="V1604">
            <v>1.8029999999999999</v>
          </cell>
        </row>
        <row r="1605">
          <cell r="B1605" t="str">
            <v>0V75</v>
          </cell>
          <cell r="C1605" t="str">
            <v>ECROUPG13</v>
          </cell>
          <cell r="D1605">
            <v>2</v>
          </cell>
          <cell r="E1605" t="str">
            <v>ECROU PE POUR PRESSE ETOUPE PG13</v>
          </cell>
          <cell r="F1605">
            <v>0.08</v>
          </cell>
          <cell r="H1605" t="str">
            <v>ECROUPG13</v>
          </cell>
          <cell r="I1605">
            <v>7.0000000000000007E-2</v>
          </cell>
          <cell r="J1605">
            <v>1</v>
          </cell>
          <cell r="K1605">
            <v>7.0000000000000007E-2</v>
          </cell>
          <cell r="L1605">
            <v>7.1999999999999995E-2</v>
          </cell>
          <cell r="M1605">
            <v>7.1999999999999995E-2</v>
          </cell>
          <cell r="N1605">
            <v>0.14000000000000001</v>
          </cell>
          <cell r="O1605">
            <v>0.14399999999999999</v>
          </cell>
          <cell r="P1605">
            <v>0.14399999999999999</v>
          </cell>
          <cell r="Q1605">
            <v>0.08</v>
          </cell>
          <cell r="R1605">
            <v>0.10799999999999998</v>
          </cell>
          <cell r="S1605">
            <v>0.10799999999999998</v>
          </cell>
          <cell r="T1605">
            <v>0.16</v>
          </cell>
          <cell r="U1605">
            <v>0.21599999999999997</v>
          </cell>
          <cell r="V1605">
            <v>0.21599999999999997</v>
          </cell>
        </row>
        <row r="1606">
          <cell r="B1606" t="str">
            <v>0V75</v>
          </cell>
          <cell r="C1606">
            <v>1510064</v>
          </cell>
          <cell r="D1606">
            <v>1</v>
          </cell>
          <cell r="E1606" t="str">
            <v xml:space="preserve">CLAPET Y D63 </v>
          </cell>
          <cell r="F1606">
            <v>39.22</v>
          </cell>
          <cell r="H1606">
            <v>1510064</v>
          </cell>
          <cell r="I1606">
            <v>24.96</v>
          </cell>
          <cell r="J1606">
            <v>1</v>
          </cell>
          <cell r="K1606">
            <v>24.96</v>
          </cell>
          <cell r="L1606">
            <v>24.954999999999998</v>
          </cell>
          <cell r="M1606">
            <v>24.954999999999998</v>
          </cell>
          <cell r="N1606">
            <v>24.96</v>
          </cell>
          <cell r="O1606">
            <v>24.954999999999998</v>
          </cell>
          <cell r="P1606">
            <v>24.954999999999998</v>
          </cell>
          <cell r="Q1606">
            <v>39.22</v>
          </cell>
          <cell r="R1606">
            <v>37.432499999999997</v>
          </cell>
          <cell r="S1606">
            <v>37.432499999999997</v>
          </cell>
          <cell r="T1606">
            <v>39.22</v>
          </cell>
          <cell r="U1606">
            <v>37.432499999999997</v>
          </cell>
          <cell r="V1606">
            <v>37.432499999999997</v>
          </cell>
        </row>
        <row r="1607">
          <cell r="B1607" t="str">
            <v>0V75</v>
          </cell>
          <cell r="C1607" t="str">
            <v>7122000003A</v>
          </cell>
          <cell r="D1607">
            <v>1</v>
          </cell>
          <cell r="E1607" t="str">
            <v>DW VOX 75 A 20M DE CABLE</v>
          </cell>
          <cell r="F1607">
            <v>330.98</v>
          </cell>
          <cell r="H1607" t="str">
            <v>7122000003A</v>
          </cell>
          <cell r="I1607">
            <v>247</v>
          </cell>
          <cell r="J1607">
            <v>1</v>
          </cell>
          <cell r="K1607">
            <v>247</v>
          </cell>
          <cell r="L1607">
            <v>247</v>
          </cell>
          <cell r="M1607">
            <v>285</v>
          </cell>
          <cell r="N1607">
            <v>247</v>
          </cell>
          <cell r="O1607">
            <v>247</v>
          </cell>
          <cell r="P1607">
            <v>285</v>
          </cell>
          <cell r="Q1607">
            <v>330.98</v>
          </cell>
          <cell r="R1607">
            <v>370.5</v>
          </cell>
          <cell r="S1607">
            <v>427.5</v>
          </cell>
          <cell r="T1607">
            <v>330.98</v>
          </cell>
          <cell r="U1607">
            <v>370.5</v>
          </cell>
          <cell r="V1607">
            <v>427.5</v>
          </cell>
        </row>
        <row r="1608">
          <cell r="B1608" t="str">
            <v>0V75</v>
          </cell>
          <cell r="C1608">
            <v>9600000618</v>
          </cell>
          <cell r="D1608">
            <v>1</v>
          </cell>
          <cell r="E1608" t="str">
            <v>MANILLE INOX</v>
          </cell>
          <cell r="F1608">
            <v>1.57</v>
          </cell>
          <cell r="H1608">
            <v>9600000618</v>
          </cell>
          <cell r="I1608">
            <v>0.8</v>
          </cell>
          <cell r="J1608">
            <v>1</v>
          </cell>
          <cell r="K1608">
            <v>0.8</v>
          </cell>
          <cell r="L1608">
            <v>0.80289999999999995</v>
          </cell>
          <cell r="M1608">
            <v>0.80289999999999995</v>
          </cell>
          <cell r="N1608">
            <v>0.8</v>
          </cell>
          <cell r="O1608">
            <v>0.80289999999999995</v>
          </cell>
          <cell r="P1608">
            <v>0.80289999999999995</v>
          </cell>
          <cell r="Q1608">
            <v>1.57</v>
          </cell>
          <cell r="R1608">
            <v>1.6057999999999999</v>
          </cell>
          <cell r="S1608">
            <v>1.6057999999999999</v>
          </cell>
          <cell r="T1608">
            <v>1.57</v>
          </cell>
          <cell r="U1608">
            <v>1.6057999999999999</v>
          </cell>
          <cell r="V1608">
            <v>1.6057999999999999</v>
          </cell>
        </row>
        <row r="1609">
          <cell r="B1609" t="str">
            <v>0V75</v>
          </cell>
          <cell r="C1609" t="str">
            <v>BIPSTOP</v>
          </cell>
          <cell r="D1609">
            <v>1</v>
          </cell>
          <cell r="E1609" t="str">
            <v>FLOTTEUR JAUNE 20M DE CABLE+LEST</v>
          </cell>
          <cell r="F1609">
            <v>38.61</v>
          </cell>
          <cell r="H1609" t="str">
            <v>BIPSTOP</v>
          </cell>
          <cell r="I1609">
            <v>26.4</v>
          </cell>
          <cell r="J1609">
            <v>1</v>
          </cell>
          <cell r="K1609">
            <v>26.4</v>
          </cell>
          <cell r="L1609">
            <v>26.4</v>
          </cell>
          <cell r="M1609">
            <v>26.4</v>
          </cell>
          <cell r="N1609">
            <v>26.4</v>
          </cell>
          <cell r="O1609">
            <v>26.4</v>
          </cell>
          <cell r="P1609">
            <v>26.4</v>
          </cell>
          <cell r="Q1609">
            <v>38.61</v>
          </cell>
          <cell r="R1609">
            <v>39.599999999999994</v>
          </cell>
          <cell r="S1609">
            <v>39.599999999999994</v>
          </cell>
          <cell r="T1609">
            <v>38.61</v>
          </cell>
          <cell r="U1609">
            <v>39.599999999999994</v>
          </cell>
          <cell r="V1609">
            <v>39.599999999999994</v>
          </cell>
        </row>
        <row r="1610">
          <cell r="B1610" t="str">
            <v>0V75</v>
          </cell>
          <cell r="C1610" t="str">
            <v>C9063</v>
          </cell>
          <cell r="D1610">
            <v>2</v>
          </cell>
          <cell r="E1610" t="str">
            <v>COUDE 90  PVC D63 FEM/FEM</v>
          </cell>
          <cell r="F1610">
            <v>0.96</v>
          </cell>
          <cell r="H1610" t="str">
            <v>C9063</v>
          </cell>
          <cell r="I1610">
            <v>0.77</v>
          </cell>
          <cell r="J1610">
            <v>1</v>
          </cell>
          <cell r="K1610">
            <v>0.77</v>
          </cell>
          <cell r="L1610">
            <v>0.76900000000000002</v>
          </cell>
          <cell r="M1610">
            <v>0.84599999999999997</v>
          </cell>
          <cell r="N1610">
            <v>1.54</v>
          </cell>
          <cell r="O1610">
            <v>1.538</v>
          </cell>
          <cell r="P1610">
            <v>1.6919999999999999</v>
          </cell>
          <cell r="Q1610">
            <v>0.96</v>
          </cell>
          <cell r="R1610">
            <v>0.96125000000000005</v>
          </cell>
          <cell r="S1610">
            <v>1.0574999999999999</v>
          </cell>
          <cell r="T1610">
            <v>1.92</v>
          </cell>
          <cell r="U1610">
            <v>1.9225000000000001</v>
          </cell>
          <cell r="V1610">
            <v>2.1149999999999998</v>
          </cell>
        </row>
        <row r="1611">
          <cell r="B1611" t="str">
            <v>0V75</v>
          </cell>
          <cell r="C1611" t="str">
            <v>C90MF6350</v>
          </cell>
          <cell r="D1611">
            <v>1</v>
          </cell>
          <cell r="E1611" t="str">
            <v>COUDE 90 REDUIT M/F 63X50</v>
          </cell>
          <cell r="F1611">
            <v>3.76</v>
          </cell>
          <cell r="H1611" t="str">
            <v>C90MF6350</v>
          </cell>
          <cell r="I1611">
            <v>2.13</v>
          </cell>
          <cell r="J1611">
            <v>1</v>
          </cell>
          <cell r="K1611">
            <v>2.13</v>
          </cell>
          <cell r="L1611">
            <v>2.13</v>
          </cell>
          <cell r="M1611">
            <v>2.5049999999999999</v>
          </cell>
          <cell r="N1611">
            <v>2.13</v>
          </cell>
          <cell r="O1611">
            <v>2.13</v>
          </cell>
          <cell r="P1611">
            <v>2.5049999999999999</v>
          </cell>
          <cell r="Q1611">
            <v>3.76</v>
          </cell>
          <cell r="R1611">
            <v>4.26</v>
          </cell>
          <cell r="S1611">
            <v>5.01</v>
          </cell>
          <cell r="T1611">
            <v>3.76</v>
          </cell>
          <cell r="U1611">
            <v>4.26</v>
          </cell>
          <cell r="V1611">
            <v>5.01</v>
          </cell>
        </row>
        <row r="1612">
          <cell r="B1612" t="str">
            <v>0V75</v>
          </cell>
          <cell r="C1612" t="str">
            <v>CUVE1500</v>
          </cell>
          <cell r="D1612">
            <v>1</v>
          </cell>
          <cell r="E1612" t="str">
            <v>CUVE RELEVAGE HT1500</v>
          </cell>
          <cell r="F1612">
            <v>277.7</v>
          </cell>
          <cell r="H1612" t="str">
            <v>CUVE1500</v>
          </cell>
          <cell r="I1612">
            <v>181.5</v>
          </cell>
          <cell r="J1612">
            <v>1</v>
          </cell>
          <cell r="K1612">
            <v>181.5</v>
          </cell>
          <cell r="L1612">
            <v>181.5</v>
          </cell>
          <cell r="M1612">
            <v>181.5</v>
          </cell>
          <cell r="N1612">
            <v>181.5</v>
          </cell>
          <cell r="O1612">
            <v>181.5</v>
          </cell>
          <cell r="P1612">
            <v>181.5</v>
          </cell>
          <cell r="Q1612">
            <v>277.7</v>
          </cell>
          <cell r="R1612">
            <v>272.25</v>
          </cell>
          <cell r="S1612">
            <v>272.25</v>
          </cell>
          <cell r="T1612">
            <v>277.7</v>
          </cell>
          <cell r="U1612">
            <v>272.25</v>
          </cell>
          <cell r="V1612">
            <v>272.25</v>
          </cell>
        </row>
        <row r="1613">
          <cell r="B1613" t="str">
            <v>0V75</v>
          </cell>
          <cell r="C1613" t="str">
            <v>EF63502</v>
          </cell>
          <cell r="D1613">
            <v>1</v>
          </cell>
          <cell r="E1613" t="str">
            <v>EMBOUT ADAPTATION 63X50X2</v>
          </cell>
          <cell r="F1613">
            <v>0.77</v>
          </cell>
          <cell r="H1613" t="str">
            <v>EF63502</v>
          </cell>
          <cell r="I1613">
            <v>0.61</v>
          </cell>
          <cell r="J1613">
            <v>1</v>
          </cell>
          <cell r="K1613">
            <v>0.61</v>
          </cell>
          <cell r="L1613">
            <v>0.61299999999999999</v>
          </cell>
          <cell r="M1613">
            <v>0.67400000000000004</v>
          </cell>
          <cell r="N1613">
            <v>0.61</v>
          </cell>
          <cell r="O1613">
            <v>0.61299999999999999</v>
          </cell>
          <cell r="P1613">
            <v>0.67400000000000004</v>
          </cell>
          <cell r="Q1613">
            <v>0.77</v>
          </cell>
          <cell r="R1613">
            <v>0.81529000000000007</v>
          </cell>
          <cell r="S1613">
            <v>0.89642000000000011</v>
          </cell>
          <cell r="T1613">
            <v>0.77</v>
          </cell>
          <cell r="U1613">
            <v>0.81529000000000007</v>
          </cell>
          <cell r="V1613">
            <v>0.89642000000000011</v>
          </cell>
        </row>
        <row r="1614">
          <cell r="B1614" t="str">
            <v>0V75</v>
          </cell>
          <cell r="C1614">
            <v>7214321415</v>
          </cell>
          <cell r="D1614">
            <v>1</v>
          </cell>
          <cell r="E1614" t="str">
            <v>LIEN DE SERRAGE 3.2X142 NYL P6.6 NOIR</v>
          </cell>
          <cell r="F1614">
            <v>0.1</v>
          </cell>
          <cell r="H1614">
            <v>7214321415</v>
          </cell>
          <cell r="I1614">
            <v>0</v>
          </cell>
          <cell r="J1614">
            <v>100</v>
          </cell>
          <cell r="K1614">
            <v>0</v>
          </cell>
          <cell r="L1614">
            <v>1.9300000000000001E-2</v>
          </cell>
          <cell r="M1614">
            <v>1.7100000000000001E-2</v>
          </cell>
          <cell r="N1614">
            <v>0</v>
          </cell>
          <cell r="O1614">
            <v>1.9300000000000001E-2</v>
          </cell>
          <cell r="P1614">
            <v>1.7100000000000001E-2</v>
          </cell>
          <cell r="Q1614">
            <v>0.1</v>
          </cell>
          <cell r="R1614">
            <v>2.8950000000000004E-2</v>
          </cell>
          <cell r="S1614">
            <v>2.5649999999999999E-2</v>
          </cell>
          <cell r="T1614">
            <v>0.1</v>
          </cell>
          <cell r="U1614">
            <v>2.8950000000000004E-2</v>
          </cell>
          <cell r="V1614">
            <v>2.5649999999999999E-2</v>
          </cell>
        </row>
        <row r="1615">
          <cell r="B1615" t="str">
            <v>0V75</v>
          </cell>
          <cell r="C1615" t="str">
            <v>MJOI100</v>
          </cell>
          <cell r="D1615">
            <v>1</v>
          </cell>
          <cell r="E1615" t="str">
            <v>JOINT FORSHEDA D100</v>
          </cell>
          <cell r="F1615">
            <v>4.87</v>
          </cell>
          <cell r="H1615" t="str">
            <v>MJOI100</v>
          </cell>
          <cell r="I1615">
            <v>0.94</v>
          </cell>
          <cell r="J1615">
            <v>1</v>
          </cell>
          <cell r="K1615">
            <v>0.94</v>
          </cell>
          <cell r="L1615">
            <v>2.1800000000000002</v>
          </cell>
          <cell r="M1615">
            <v>0.94</v>
          </cell>
          <cell r="N1615">
            <v>0.94</v>
          </cell>
          <cell r="O1615">
            <v>2.1800000000000002</v>
          </cell>
          <cell r="P1615">
            <v>0.94</v>
          </cell>
          <cell r="Q1615">
            <v>4.87</v>
          </cell>
          <cell r="R1615">
            <v>4.9050000000000002</v>
          </cell>
          <cell r="S1615">
            <v>2.1149999999999998</v>
          </cell>
          <cell r="T1615">
            <v>4.87</v>
          </cell>
          <cell r="U1615">
            <v>4.9050000000000002</v>
          </cell>
          <cell r="V1615">
            <v>2.1149999999999998</v>
          </cell>
        </row>
        <row r="1616">
          <cell r="B1616" t="str">
            <v>0V75</v>
          </cell>
          <cell r="C1616" t="str">
            <v>MJOI63</v>
          </cell>
          <cell r="D1616">
            <v>1</v>
          </cell>
          <cell r="E1616" t="str">
            <v>JOINT FORSHEDA D63</v>
          </cell>
          <cell r="F1616">
            <v>4.9400000000000004</v>
          </cell>
          <cell r="H1616" t="str">
            <v>MJOI63</v>
          </cell>
          <cell r="I1616">
            <v>2.21</v>
          </cell>
          <cell r="J1616">
            <v>1</v>
          </cell>
          <cell r="K1616">
            <v>2.21</v>
          </cell>
          <cell r="L1616">
            <v>2.21</v>
          </cell>
          <cell r="M1616">
            <v>0.92</v>
          </cell>
          <cell r="N1616">
            <v>2.21</v>
          </cell>
          <cell r="O1616">
            <v>2.21</v>
          </cell>
          <cell r="P1616">
            <v>0.92</v>
          </cell>
          <cell r="Q1616">
            <v>4.9400000000000004</v>
          </cell>
          <cell r="R1616">
            <v>4.9725000000000001</v>
          </cell>
          <cell r="S1616">
            <v>2.0700000000000003</v>
          </cell>
          <cell r="T1616">
            <v>4.9400000000000004</v>
          </cell>
          <cell r="U1616">
            <v>4.9725000000000001</v>
          </cell>
          <cell r="V1616">
            <v>2.0700000000000003</v>
          </cell>
        </row>
        <row r="1617">
          <cell r="B1617" t="str">
            <v>0V75</v>
          </cell>
          <cell r="C1617" t="str">
            <v>MM63</v>
          </cell>
          <cell r="D1617">
            <v>1</v>
          </cell>
          <cell r="E1617" t="str">
            <v>MANCHON SORTIE POSTE RELEVAGE PVC PRES D63</v>
          </cell>
          <cell r="F1617">
            <v>1.1000000000000001</v>
          </cell>
          <cell r="H1617" t="str">
            <v>MM63</v>
          </cell>
          <cell r="I1617">
            <v>1.1100000000000001</v>
          </cell>
          <cell r="J1617">
            <v>1</v>
          </cell>
          <cell r="K1617">
            <v>1.1100000000000001</v>
          </cell>
          <cell r="L1617">
            <v>1.1060000000000001</v>
          </cell>
          <cell r="M1617">
            <v>1.2170000000000001</v>
          </cell>
          <cell r="N1617">
            <v>1.1100000000000001</v>
          </cell>
          <cell r="O1617">
            <v>1.1060000000000001</v>
          </cell>
          <cell r="P1617">
            <v>1.2170000000000001</v>
          </cell>
          <cell r="Q1617">
            <v>1.27</v>
          </cell>
          <cell r="R1617">
            <v>1.3825000000000001</v>
          </cell>
          <cell r="S1617">
            <v>1.5212500000000002</v>
          </cell>
          <cell r="T1617">
            <v>1.27</v>
          </cell>
          <cell r="U1617">
            <v>1.3825000000000001</v>
          </cell>
          <cell r="V1617">
            <v>1.5212500000000002</v>
          </cell>
        </row>
        <row r="1618">
          <cell r="B1618" t="str">
            <v>0V75</v>
          </cell>
          <cell r="C1618" t="str">
            <v>MOAT</v>
          </cell>
          <cell r="D1618">
            <v>1.1599999999999999</v>
          </cell>
          <cell r="E1618" t="str">
            <v>MAIN D'OEUVRE ATELIER</v>
          </cell>
          <cell r="F1618">
            <v>75</v>
          </cell>
          <cell r="H1618" t="str">
            <v>MOAT</v>
          </cell>
          <cell r="I1618">
            <v>50</v>
          </cell>
          <cell r="J1618">
            <v>1</v>
          </cell>
          <cell r="K1618">
            <v>50</v>
          </cell>
          <cell r="L1618">
            <v>50</v>
          </cell>
          <cell r="M1618">
            <v>50</v>
          </cell>
          <cell r="N1618">
            <v>57.999999999999993</v>
          </cell>
          <cell r="O1618">
            <v>57.999999999999993</v>
          </cell>
          <cell r="P1618">
            <v>57.999999999999993</v>
          </cell>
          <cell r="Q1618">
            <v>75</v>
          </cell>
          <cell r="R1618">
            <v>75</v>
          </cell>
          <cell r="S1618">
            <v>75</v>
          </cell>
          <cell r="T1618">
            <v>87</v>
          </cell>
          <cell r="U1618">
            <v>87</v>
          </cell>
          <cell r="V1618">
            <v>87</v>
          </cell>
        </row>
        <row r="1619">
          <cell r="B1619" t="str">
            <v>0V75</v>
          </cell>
          <cell r="C1619" t="str">
            <v>MTOLE4</v>
          </cell>
          <cell r="D1619">
            <v>1</v>
          </cell>
          <cell r="E1619" t="str">
            <v>TOLE SUPPORT FLOTTEUR ALARME</v>
          </cell>
          <cell r="F1619">
            <v>4.1900000000000004</v>
          </cell>
          <cell r="H1619" t="str">
            <v>MTOLE4</v>
          </cell>
          <cell r="I1619">
            <v>2.99</v>
          </cell>
          <cell r="J1619">
            <v>1</v>
          </cell>
          <cell r="K1619">
            <v>2.99</v>
          </cell>
          <cell r="L1619">
            <v>2.99</v>
          </cell>
          <cell r="M1619">
            <v>2.99</v>
          </cell>
          <cell r="N1619">
            <v>2.99</v>
          </cell>
          <cell r="O1619">
            <v>2.99</v>
          </cell>
          <cell r="P1619">
            <v>2.99</v>
          </cell>
          <cell r="Q1619">
            <v>4.1900000000000004</v>
          </cell>
          <cell r="R1619">
            <v>4.4850000000000003</v>
          </cell>
          <cell r="S1619">
            <v>4.4850000000000003</v>
          </cell>
          <cell r="T1619">
            <v>4.1900000000000004</v>
          </cell>
          <cell r="U1619">
            <v>4.4850000000000003</v>
          </cell>
          <cell r="V1619">
            <v>4.4850000000000003</v>
          </cell>
        </row>
        <row r="1620">
          <cell r="B1620" t="str">
            <v>0V75</v>
          </cell>
          <cell r="C1620" t="str">
            <v>PVC6316</v>
          </cell>
          <cell r="D1620">
            <v>1.1399999999999999</v>
          </cell>
          <cell r="E1620" t="str">
            <v>TUBE DE 3M PVC PRESSION 63X4.7 PN16</v>
          </cell>
          <cell r="F1620">
            <v>12.91</v>
          </cell>
          <cell r="H1620" t="str">
            <v>PVC6316</v>
          </cell>
          <cell r="I1620">
            <v>4.7300000000000004</v>
          </cell>
          <cell r="J1620">
            <v>0.33</v>
          </cell>
          <cell r="K1620">
            <v>14.333333333333334</v>
          </cell>
          <cell r="L1620">
            <v>4.7320000000000002</v>
          </cell>
          <cell r="M1620">
            <v>4.7779999999999996</v>
          </cell>
          <cell r="N1620">
            <v>16.34</v>
          </cell>
          <cell r="O1620">
            <v>5.3944799999999997</v>
          </cell>
          <cell r="P1620">
            <v>5.4469199999999987</v>
          </cell>
          <cell r="Q1620">
            <v>12.91</v>
          </cell>
          <cell r="R1620">
            <v>6.2935600000000003</v>
          </cell>
          <cell r="S1620">
            <v>6.3547399999999996</v>
          </cell>
          <cell r="T1620">
            <v>14.7174</v>
          </cell>
          <cell r="U1620">
            <v>7.1746583999999993</v>
          </cell>
          <cell r="V1620">
            <v>7.2444035999999992</v>
          </cell>
        </row>
        <row r="1621">
          <cell r="B1621" t="str">
            <v>0V75</v>
          </cell>
          <cell r="C1621" t="str">
            <v>VAC63</v>
          </cell>
          <cell r="D1621">
            <v>1</v>
          </cell>
          <cell r="E1621" t="str">
            <v>VANNE A BILLE FEM/FEM ORION D63</v>
          </cell>
          <cell r="F1621">
            <v>9.56</v>
          </cell>
          <cell r="H1621" t="str">
            <v>VAC63</v>
          </cell>
          <cell r="I1621">
            <v>8.09</v>
          </cell>
          <cell r="J1621">
            <v>1</v>
          </cell>
          <cell r="K1621">
            <v>8.09</v>
          </cell>
          <cell r="L1621">
            <v>8.0869999999999997</v>
          </cell>
          <cell r="M1621">
            <v>8.0869999999999997</v>
          </cell>
          <cell r="N1621">
            <v>8.09</v>
          </cell>
          <cell r="O1621">
            <v>8.0869999999999997</v>
          </cell>
          <cell r="P1621">
            <v>8.0869999999999997</v>
          </cell>
          <cell r="Q1621">
            <v>9.56</v>
          </cell>
          <cell r="R1621">
            <v>10.108750000000001</v>
          </cell>
          <cell r="S1621">
            <v>10.108750000000001</v>
          </cell>
          <cell r="T1621">
            <v>9.56</v>
          </cell>
          <cell r="U1621">
            <v>10.108750000000001</v>
          </cell>
          <cell r="V1621">
            <v>10.108750000000001</v>
          </cell>
        </row>
        <row r="1622">
          <cell r="B1622" t="str">
            <v>0V75</v>
          </cell>
          <cell r="C1622" t="str">
            <v>VDL516048</v>
          </cell>
          <cell r="D1622">
            <v>1</v>
          </cell>
          <cell r="E1622" t="str">
            <v>TRAVERSEE DE PAROI 50/63X2</v>
          </cell>
          <cell r="F1622">
            <v>9.64</v>
          </cell>
          <cell r="H1622" t="str">
            <v>VDL516048</v>
          </cell>
          <cell r="I1622">
            <v>7.94</v>
          </cell>
          <cell r="J1622">
            <v>1</v>
          </cell>
          <cell r="K1622">
            <v>7.94</v>
          </cell>
          <cell r="L1622">
            <v>7.9420000000000002</v>
          </cell>
          <cell r="M1622">
            <v>7.9420000000000002</v>
          </cell>
          <cell r="N1622">
            <v>7.94</v>
          </cell>
          <cell r="O1622">
            <v>7.9420000000000002</v>
          </cell>
          <cell r="P1622">
            <v>7.9420000000000002</v>
          </cell>
          <cell r="Q1622">
            <v>9.64</v>
          </cell>
          <cell r="R1622">
            <v>9.9275000000000002</v>
          </cell>
          <cell r="S1622">
            <v>9.9275000000000002</v>
          </cell>
          <cell r="T1622">
            <v>9.64</v>
          </cell>
          <cell r="U1622">
            <v>9.9275000000000002</v>
          </cell>
          <cell r="V1622">
            <v>9.9275000000000002</v>
          </cell>
        </row>
        <row r="1623">
          <cell r="B1623" t="str">
            <v>0V75</v>
          </cell>
          <cell r="C1623">
            <v>8434000618</v>
          </cell>
          <cell r="D1623">
            <v>1</v>
          </cell>
          <cell r="E1623" t="str">
            <v>ECROU FREIN A2 M6 WAX</v>
          </cell>
          <cell r="F1623">
            <v>0.02</v>
          </cell>
          <cell r="H1623">
            <v>8434000618</v>
          </cell>
          <cell r="I1623">
            <v>8.3000000000000007</v>
          </cell>
          <cell r="J1623">
            <v>500</v>
          </cell>
          <cell r="K1623">
            <v>1.66E-2</v>
          </cell>
          <cell r="L1623">
            <v>1.66E-2</v>
          </cell>
          <cell r="M1623">
            <v>1.66E-2</v>
          </cell>
          <cell r="N1623">
            <v>1.66E-2</v>
          </cell>
          <cell r="O1623">
            <v>1.66E-2</v>
          </cell>
          <cell r="P1623">
            <v>1.66E-2</v>
          </cell>
          <cell r="Q1623">
            <v>0.02</v>
          </cell>
          <cell r="R1623">
            <v>2.0750000000000001E-2</v>
          </cell>
          <cell r="S1623">
            <v>2.0750000000000001E-2</v>
          </cell>
          <cell r="T1623">
            <v>0.02</v>
          </cell>
          <cell r="U1623">
            <v>2.0750000000000001E-2</v>
          </cell>
          <cell r="V1623">
            <v>2.0750000000000001E-2</v>
          </cell>
        </row>
        <row r="1624">
          <cell r="B1624" t="str">
            <v>0V75</v>
          </cell>
          <cell r="C1624" t="str">
            <v>RONDETD6</v>
          </cell>
          <cell r="D1624">
            <v>2</v>
          </cell>
          <cell r="E1624" t="str">
            <v>RONDELLE EPDM INOX 5.5/6.3*25</v>
          </cell>
          <cell r="F1624">
            <v>1.9E-2</v>
          </cell>
          <cell r="H1624" t="str">
            <v>RONDETD6</v>
          </cell>
          <cell r="I1624">
            <v>0.13</v>
          </cell>
          <cell r="J1624">
            <v>1</v>
          </cell>
          <cell r="K1624">
            <v>0.13</v>
          </cell>
          <cell r="L1624">
            <v>0.12720000000000001</v>
          </cell>
          <cell r="M1624">
            <v>0.12720000000000001</v>
          </cell>
          <cell r="N1624">
            <v>0.26</v>
          </cell>
          <cell r="O1624">
            <v>0.25440000000000002</v>
          </cell>
          <cell r="P1624">
            <v>0.25440000000000002</v>
          </cell>
          <cell r="Q1624">
            <v>1.9E-2</v>
          </cell>
          <cell r="R1624">
            <v>0.19080000000000003</v>
          </cell>
          <cell r="S1624">
            <v>0.19080000000000003</v>
          </cell>
          <cell r="T1624">
            <v>3.7999999999999999E-2</v>
          </cell>
          <cell r="U1624">
            <v>0.38160000000000005</v>
          </cell>
          <cell r="V1624">
            <v>0.38160000000000005</v>
          </cell>
        </row>
        <row r="1625">
          <cell r="B1625" t="str">
            <v>0V75</v>
          </cell>
          <cell r="C1625">
            <v>8535000618</v>
          </cell>
          <cell r="D1625">
            <v>1</v>
          </cell>
          <cell r="E1625" t="str">
            <v>RONDELLE PLATE M6X24X1.2 LL A2</v>
          </cell>
          <cell r="F1625">
            <v>0.05</v>
          </cell>
          <cell r="H1625">
            <v>8535000618</v>
          </cell>
          <cell r="I1625">
            <v>3.0000000000000001E-3</v>
          </cell>
          <cell r="J1625">
            <v>1</v>
          </cell>
          <cell r="K1625">
            <v>3.0000000000000001E-3</v>
          </cell>
          <cell r="L1625">
            <v>3.04E-2</v>
          </cell>
          <cell r="M1625">
            <v>3.04E-2</v>
          </cell>
          <cell r="N1625">
            <v>3.0000000000000001E-3</v>
          </cell>
          <cell r="O1625">
            <v>3.04E-2</v>
          </cell>
          <cell r="P1625">
            <v>3.04E-2</v>
          </cell>
          <cell r="Q1625">
            <v>0.05</v>
          </cell>
          <cell r="R1625">
            <v>5.3199999999999997E-2</v>
          </cell>
          <cell r="S1625">
            <v>5.3199999999999997E-2</v>
          </cell>
          <cell r="T1625">
            <v>0.05</v>
          </cell>
          <cell r="U1625">
            <v>5.3199999999999997E-2</v>
          </cell>
          <cell r="V1625">
            <v>5.3199999999999997E-2</v>
          </cell>
        </row>
        <row r="1626">
          <cell r="B1626" t="str">
            <v>0V75</v>
          </cell>
          <cell r="C1626" t="str">
            <v>CC6M</v>
          </cell>
          <cell r="D1626">
            <v>1</v>
          </cell>
          <cell r="E1626" t="str">
            <v>CHAPEAU D63 AVEC MOUSTIQUAIRE</v>
          </cell>
          <cell r="F1626">
            <v>17.510000000000002</v>
          </cell>
          <cell r="H1626" t="str">
            <v>CC6M</v>
          </cell>
          <cell r="I1626">
            <v>11.67</v>
          </cell>
          <cell r="J1626">
            <v>1</v>
          </cell>
          <cell r="K1626">
            <v>11.67</v>
          </cell>
          <cell r="L1626">
            <v>11.67</v>
          </cell>
          <cell r="M1626">
            <v>11.67</v>
          </cell>
          <cell r="N1626">
            <v>11.67</v>
          </cell>
          <cell r="O1626">
            <v>11.67</v>
          </cell>
          <cell r="P1626">
            <v>11.67</v>
          </cell>
          <cell r="Q1626">
            <v>17.510000000000002</v>
          </cell>
          <cell r="R1626">
            <v>17.504999999999999</v>
          </cell>
          <cell r="S1626">
            <v>17.504999999999999</v>
          </cell>
          <cell r="T1626">
            <v>17.510000000000002</v>
          </cell>
          <cell r="U1626">
            <v>17.504999999999999</v>
          </cell>
          <cell r="V1626">
            <v>17.504999999999999</v>
          </cell>
        </row>
        <row r="1627">
          <cell r="B1627" t="str">
            <v>0V75</v>
          </cell>
          <cell r="C1627">
            <v>101007</v>
          </cell>
          <cell r="D1627">
            <v>1</v>
          </cell>
          <cell r="E1627" t="str">
            <v xml:space="preserve">CROCHET INOX </v>
          </cell>
          <cell r="F1627">
            <v>2.2400000000000002</v>
          </cell>
          <cell r="H1627">
            <v>101007</v>
          </cell>
          <cell r="I1627">
            <v>1.5</v>
          </cell>
          <cell r="J1627">
            <v>1</v>
          </cell>
          <cell r="K1627">
            <v>1.5</v>
          </cell>
          <cell r="L1627">
            <v>1.5</v>
          </cell>
          <cell r="M1627">
            <v>1.5</v>
          </cell>
          <cell r="N1627">
            <v>1.5</v>
          </cell>
          <cell r="O1627">
            <v>1.5</v>
          </cell>
          <cell r="P1627">
            <v>1.5</v>
          </cell>
          <cell r="Q1627">
            <v>2.2400000000000002</v>
          </cell>
          <cell r="R1627">
            <v>2.25</v>
          </cell>
          <cell r="S1627">
            <v>2.25</v>
          </cell>
          <cell r="T1627">
            <v>2.2400000000000002</v>
          </cell>
          <cell r="U1627">
            <v>2.25</v>
          </cell>
          <cell r="V1627">
            <v>2.25</v>
          </cell>
        </row>
        <row r="1628">
          <cell r="B1628" t="str">
            <v>0V75</v>
          </cell>
          <cell r="C1628" t="str">
            <v>MCOFPRO</v>
          </cell>
          <cell r="D1628">
            <v>1</v>
          </cell>
          <cell r="E1628" t="str">
            <v>COFFRET ALARME ET PROTECTION RELEVAGE</v>
          </cell>
          <cell r="F1628">
            <v>139.16999999999999</v>
          </cell>
          <cell r="H1628" t="str">
            <v>MCOFPRO</v>
          </cell>
          <cell r="I1628">
            <v>88.935500000000005</v>
          </cell>
          <cell r="J1628">
            <v>1</v>
          </cell>
          <cell r="K1628">
            <v>88.935500000000005</v>
          </cell>
          <cell r="L1628">
            <v>88.936256</v>
          </cell>
          <cell r="M1628">
            <v>90.786255999999995</v>
          </cell>
          <cell r="N1628">
            <v>88.935500000000005</v>
          </cell>
          <cell r="O1628">
            <v>88.936256</v>
          </cell>
          <cell r="P1628">
            <v>90.786255999999995</v>
          </cell>
          <cell r="Q1628">
            <v>160.19999999999999</v>
          </cell>
          <cell r="R1628">
            <v>144.33635149999998</v>
          </cell>
          <cell r="S1628">
            <v>147.29635150000001</v>
          </cell>
          <cell r="T1628">
            <v>160.19999999999999</v>
          </cell>
          <cell r="U1628">
            <v>144.33635149999998</v>
          </cell>
          <cell r="V1628">
            <v>147.29635150000001</v>
          </cell>
        </row>
        <row r="1629">
          <cell r="B1629" t="str">
            <v>0V75</v>
          </cell>
          <cell r="C1629" t="str">
            <v>316L/4404</v>
          </cell>
          <cell r="D1629">
            <v>1.2</v>
          </cell>
          <cell r="E1629" t="str">
            <v>CHAINE INOX DIAM 4 32/8 (LE ML)</v>
          </cell>
          <cell r="F1629">
            <v>4.3499999999999996</v>
          </cell>
          <cell r="H1629" t="str">
            <v>316L/4404</v>
          </cell>
          <cell r="I1629">
            <v>2.9</v>
          </cell>
          <cell r="J1629">
            <v>1</v>
          </cell>
          <cell r="K1629">
            <v>2.9</v>
          </cell>
          <cell r="L1629">
            <v>2.9</v>
          </cell>
          <cell r="M1629">
            <v>2.9</v>
          </cell>
          <cell r="N1629">
            <v>3.48</v>
          </cell>
          <cell r="O1629">
            <v>3.48</v>
          </cell>
          <cell r="P1629">
            <v>3.48</v>
          </cell>
          <cell r="Q1629">
            <v>4.3499999999999996</v>
          </cell>
          <cell r="R1629">
            <v>4.3499999999999996</v>
          </cell>
          <cell r="S1629">
            <v>4.3499999999999996</v>
          </cell>
          <cell r="T1629">
            <v>5.22</v>
          </cell>
          <cell r="U1629">
            <v>5.22</v>
          </cell>
          <cell r="V1629">
            <v>5.22</v>
          </cell>
        </row>
        <row r="1630">
          <cell r="B1630" t="str">
            <v>0V75</v>
          </cell>
          <cell r="C1630" t="str">
            <v>GPR</v>
          </cell>
          <cell r="D1630">
            <v>1</v>
          </cell>
          <cell r="E1630" t="str">
            <v>GUIDE POSTES DE RELEVAGE</v>
          </cell>
          <cell r="F1630">
            <v>0.4</v>
          </cell>
          <cell r="H1630" t="str">
            <v>GPR</v>
          </cell>
          <cell r="I1630">
            <v>0.2</v>
          </cell>
          <cell r="J1630">
            <v>1</v>
          </cell>
          <cell r="K1630">
            <v>0.2</v>
          </cell>
          <cell r="L1630">
            <v>0.2</v>
          </cell>
          <cell r="M1630">
            <v>0.2</v>
          </cell>
          <cell r="N1630">
            <v>0.2</v>
          </cell>
          <cell r="O1630">
            <v>0.2</v>
          </cell>
          <cell r="P1630">
            <v>0.2</v>
          </cell>
          <cell r="Q1630">
            <v>0.4</v>
          </cell>
          <cell r="R1630">
            <v>0</v>
          </cell>
          <cell r="S1630">
            <v>0.4</v>
          </cell>
          <cell r="T1630">
            <v>0.4</v>
          </cell>
          <cell r="U1630">
            <v>0</v>
          </cell>
          <cell r="V1630">
            <v>0.4</v>
          </cell>
        </row>
        <row r="1631">
          <cell r="B1631" t="str">
            <v>0V75</v>
          </cell>
          <cell r="C1631" t="str">
            <v>ENFC30MF100</v>
          </cell>
          <cell r="D1631">
            <v>1</v>
          </cell>
          <cell r="E1631" t="str">
            <v>COUDE 30 MF PVC EVAC D100</v>
          </cell>
          <cell r="F1631">
            <v>2.31</v>
          </cell>
          <cell r="H1631" t="str">
            <v>ENFC30MF100</v>
          </cell>
          <cell r="I1631">
            <v>1.72</v>
          </cell>
          <cell r="J1631">
            <v>1</v>
          </cell>
          <cell r="K1631">
            <v>1.72</v>
          </cell>
          <cell r="L1631">
            <v>1.7150000000000001</v>
          </cell>
          <cell r="M1631">
            <v>1.635</v>
          </cell>
          <cell r="N1631">
            <v>1.72</v>
          </cell>
          <cell r="O1631">
            <v>1.7150000000000001</v>
          </cell>
          <cell r="P1631">
            <v>1.635</v>
          </cell>
          <cell r="Q1631">
            <v>2.31</v>
          </cell>
          <cell r="R1631">
            <v>2.5725000000000002</v>
          </cell>
          <cell r="S1631">
            <v>2.4525000000000001</v>
          </cell>
          <cell r="T1631">
            <v>2.31</v>
          </cell>
          <cell r="U1631">
            <v>2.5725000000000002</v>
          </cell>
          <cell r="V1631">
            <v>2.4525000000000001</v>
          </cell>
        </row>
        <row r="1632">
          <cell r="B1632" t="str">
            <v>SPR1500V75</v>
          </cell>
          <cell r="N1632">
            <v>691.91510000000028</v>
          </cell>
          <cell r="O1632">
            <v>682.24587600000007</v>
          </cell>
          <cell r="P1632">
            <v>720.23711600000001</v>
          </cell>
          <cell r="T1632">
            <v>1021.4493999999999</v>
          </cell>
          <cell r="U1632">
            <v>1033.4179699000001</v>
          </cell>
          <cell r="V1632">
            <v>1089.1942951000005</v>
          </cell>
        </row>
        <row r="1633">
          <cell r="B1633" t="str">
            <v>0V75BG</v>
          </cell>
          <cell r="C1633">
            <v>101006</v>
          </cell>
          <cell r="D1633">
            <v>1</v>
          </cell>
          <cell r="E1633" t="str">
            <v>PRESSE ETOUPE PG13.5 F7MM AVEC CE</v>
          </cell>
          <cell r="F1633">
            <v>0.68</v>
          </cell>
          <cell r="H1633">
            <v>101006</v>
          </cell>
          <cell r="I1633">
            <v>0.23</v>
          </cell>
          <cell r="J1633">
            <v>1</v>
          </cell>
          <cell r="K1633">
            <v>0.23</v>
          </cell>
          <cell r="L1633">
            <v>0.22953999999999999</v>
          </cell>
          <cell r="M1633">
            <v>0.22953999999999999</v>
          </cell>
          <cell r="N1633">
            <v>0.23</v>
          </cell>
          <cell r="O1633">
            <v>0.22953999999999999</v>
          </cell>
          <cell r="P1633">
            <v>0.22953999999999999</v>
          </cell>
          <cell r="Q1633">
            <v>0.68</v>
          </cell>
          <cell r="R1633">
            <v>0.68862000000000001</v>
          </cell>
          <cell r="S1633">
            <v>0.68862000000000001</v>
          </cell>
          <cell r="T1633">
            <v>0.68</v>
          </cell>
          <cell r="U1633">
            <v>0.68862000000000001</v>
          </cell>
          <cell r="V1633">
            <v>0.68862000000000001</v>
          </cell>
        </row>
        <row r="1634">
          <cell r="B1634" t="str">
            <v>0V75BG</v>
          </cell>
          <cell r="C1634" t="str">
            <v>FLPG13</v>
          </cell>
          <cell r="D1634">
            <v>2</v>
          </cell>
          <cell r="E1634" t="str">
            <v>PRESSE ETOUPE PG13 FILETAGE LONG</v>
          </cell>
          <cell r="F1634">
            <v>0.90200000000000002</v>
          </cell>
          <cell r="H1634" t="str">
            <v>FLPG13</v>
          </cell>
          <cell r="I1634">
            <v>0.6</v>
          </cell>
          <cell r="J1634">
            <v>1</v>
          </cell>
          <cell r="K1634">
            <v>0.6</v>
          </cell>
          <cell r="L1634">
            <v>0.60099999999999998</v>
          </cell>
          <cell r="M1634">
            <v>0.60099999999999998</v>
          </cell>
          <cell r="N1634">
            <v>1.2</v>
          </cell>
          <cell r="O1634">
            <v>1.202</v>
          </cell>
          <cell r="P1634">
            <v>1.202</v>
          </cell>
          <cell r="Q1634">
            <v>0.90200000000000002</v>
          </cell>
          <cell r="R1634">
            <v>0.90149999999999997</v>
          </cell>
          <cell r="S1634">
            <v>0.90149999999999997</v>
          </cell>
          <cell r="T1634">
            <v>1.804</v>
          </cell>
          <cell r="U1634">
            <v>1.8029999999999999</v>
          </cell>
          <cell r="V1634">
            <v>1.8029999999999999</v>
          </cell>
        </row>
        <row r="1635">
          <cell r="B1635" t="str">
            <v>0V75BG</v>
          </cell>
          <cell r="C1635" t="str">
            <v>ECROUPG13</v>
          </cell>
          <cell r="D1635">
            <v>2</v>
          </cell>
          <cell r="E1635" t="str">
            <v>ECROU PE POUR PRESSE ETOUPE PG13</v>
          </cell>
          <cell r="F1635">
            <v>0.08</v>
          </cell>
          <cell r="H1635" t="str">
            <v>ECROUPG13</v>
          </cell>
          <cell r="I1635">
            <v>7.0000000000000007E-2</v>
          </cell>
          <cell r="J1635">
            <v>1</v>
          </cell>
          <cell r="K1635">
            <v>7.0000000000000007E-2</v>
          </cell>
          <cell r="L1635">
            <v>7.1999999999999995E-2</v>
          </cell>
          <cell r="M1635">
            <v>7.1999999999999995E-2</v>
          </cell>
          <cell r="N1635">
            <v>0.14000000000000001</v>
          </cell>
          <cell r="O1635">
            <v>0.14399999999999999</v>
          </cell>
          <cell r="P1635">
            <v>0.14399999999999999</v>
          </cell>
          <cell r="Q1635">
            <v>0.08</v>
          </cell>
          <cell r="R1635">
            <v>0.10799999999999998</v>
          </cell>
          <cell r="S1635">
            <v>0.10799999999999998</v>
          </cell>
          <cell r="T1635">
            <v>0.16</v>
          </cell>
          <cell r="U1635">
            <v>0.21599999999999997</v>
          </cell>
          <cell r="V1635">
            <v>0.21599999999999997</v>
          </cell>
        </row>
        <row r="1636">
          <cell r="B1636" t="str">
            <v>0V75BG</v>
          </cell>
          <cell r="C1636">
            <v>8412802518</v>
          </cell>
          <cell r="D1636">
            <v>6</v>
          </cell>
          <cell r="E1636" t="str">
            <v>VIS METAUX  A2 TH M8X25</v>
          </cell>
          <cell r="F1636">
            <v>7.0000000000000007E-2</v>
          </cell>
          <cell r="H1636">
            <v>8412802518</v>
          </cell>
          <cell r="I1636">
            <v>7.08</v>
          </cell>
          <cell r="J1636">
            <v>100</v>
          </cell>
          <cell r="K1636">
            <v>7.0800000000000002E-2</v>
          </cell>
          <cell r="L1636">
            <v>7.0800000000000002E-2</v>
          </cell>
          <cell r="M1636">
            <v>7.0800000000000002E-2</v>
          </cell>
          <cell r="N1636">
            <v>0.42480000000000001</v>
          </cell>
          <cell r="O1636">
            <v>0.42480000000000001</v>
          </cell>
          <cell r="P1636">
            <v>0.42480000000000001</v>
          </cell>
          <cell r="Q1636">
            <v>7.0000000000000007E-2</v>
          </cell>
          <cell r="R1636">
            <v>8.8499999999999995E-2</v>
          </cell>
          <cell r="S1636">
            <v>8.8499999999999995E-2</v>
          </cell>
          <cell r="T1636">
            <v>0.42000000000000004</v>
          </cell>
          <cell r="U1636">
            <v>0.53099999999999992</v>
          </cell>
          <cell r="V1636">
            <v>0.53099999999999992</v>
          </cell>
        </row>
        <row r="1637">
          <cell r="B1637" t="str">
            <v>0V75BG</v>
          </cell>
          <cell r="C1637" t="str">
            <v>ECRBM8</v>
          </cell>
          <cell r="D1637">
            <v>2</v>
          </cell>
          <cell r="E1637" t="str">
            <v>ECROU BORGNE M8 INOX A4</v>
          </cell>
          <cell r="F1637">
            <v>0.27400000000000002</v>
          </cell>
          <cell r="H1637" t="str">
            <v>ECRBM8</v>
          </cell>
          <cell r="I1637">
            <v>0.09</v>
          </cell>
          <cell r="J1637">
            <v>1</v>
          </cell>
          <cell r="K1637">
            <v>0.09</v>
          </cell>
          <cell r="L1637">
            <v>8.6599999999999996E-2</v>
          </cell>
          <cell r="M1637">
            <v>8.6599999999999996E-2</v>
          </cell>
          <cell r="N1637">
            <v>0.18</v>
          </cell>
          <cell r="O1637">
            <v>0.17319999999999999</v>
          </cell>
          <cell r="P1637">
            <v>0.17319999999999999</v>
          </cell>
          <cell r="Q1637">
            <v>0.27400000000000002</v>
          </cell>
          <cell r="R1637">
            <v>0.12989999999999999</v>
          </cell>
          <cell r="S1637">
            <v>0.12989999999999999</v>
          </cell>
          <cell r="T1637">
            <v>0.54800000000000004</v>
          </cell>
          <cell r="U1637">
            <v>0.25979999999999998</v>
          </cell>
          <cell r="V1637">
            <v>0.25979999999999998</v>
          </cell>
        </row>
        <row r="1638">
          <cell r="B1638" t="str">
            <v>0V75BG</v>
          </cell>
          <cell r="C1638">
            <v>8534000818</v>
          </cell>
          <cell r="D1638">
            <v>8</v>
          </cell>
          <cell r="E1638" t="str">
            <v>RONDELLE PLATE M8X22X1.5 L A2</v>
          </cell>
          <cell r="F1638">
            <v>0.05</v>
          </cell>
          <cell r="H1638">
            <v>8534000818</v>
          </cell>
          <cell r="I1638">
            <v>2.9000000000000001E-2</v>
          </cell>
          <cell r="J1638">
            <v>1</v>
          </cell>
          <cell r="K1638">
            <v>2.9000000000000001E-2</v>
          </cell>
          <cell r="L1638">
            <v>2.9399999999999999E-2</v>
          </cell>
          <cell r="M1638">
            <v>2.9399999999999999E-2</v>
          </cell>
          <cell r="N1638">
            <v>0.23200000000000001</v>
          </cell>
          <cell r="O1638">
            <v>0.23519999999999999</v>
          </cell>
          <cell r="P1638">
            <v>0.23519999999999999</v>
          </cell>
          <cell r="Q1638">
            <v>0.05</v>
          </cell>
          <cell r="R1638">
            <v>5.1449999999999996E-2</v>
          </cell>
          <cell r="S1638">
            <v>5.1449999999999996E-2</v>
          </cell>
          <cell r="T1638">
            <v>0.4</v>
          </cell>
          <cell r="U1638">
            <v>0.41159999999999997</v>
          </cell>
          <cell r="V1638">
            <v>0.41159999999999997</v>
          </cell>
        </row>
        <row r="1639">
          <cell r="B1639" t="str">
            <v>0V75BG</v>
          </cell>
          <cell r="C1639" t="str">
            <v>MPLATINE</v>
          </cell>
          <cell r="D1639">
            <v>1</v>
          </cell>
          <cell r="E1639" t="str">
            <v>PLATINES INOX POUR BG</v>
          </cell>
          <cell r="F1639">
            <v>6.1349999999999998</v>
          </cell>
          <cell r="H1639" t="str">
            <v>MPLATINE</v>
          </cell>
          <cell r="I1639">
            <v>4.09</v>
          </cell>
          <cell r="J1639">
            <v>1</v>
          </cell>
          <cell r="K1639">
            <v>4.09</v>
          </cell>
          <cell r="L1639">
            <v>4.09</v>
          </cell>
          <cell r="M1639">
            <v>4.09</v>
          </cell>
          <cell r="N1639">
            <v>4.09</v>
          </cell>
          <cell r="O1639">
            <v>4.09</v>
          </cell>
          <cell r="P1639">
            <v>4.09</v>
          </cell>
          <cell r="Q1639">
            <v>6.1349999999999998</v>
          </cell>
          <cell r="R1639">
            <v>6.1349999999999998</v>
          </cell>
          <cell r="S1639">
            <v>6.1349999999999998</v>
          </cell>
          <cell r="T1639">
            <v>6.1349999999999998</v>
          </cell>
          <cell r="U1639">
            <v>6.1349999999999998</v>
          </cell>
          <cell r="V1639">
            <v>6.1349999999999998</v>
          </cell>
        </row>
        <row r="1640">
          <cell r="B1640" t="str">
            <v>0V75BG</v>
          </cell>
          <cell r="C1640" t="str">
            <v>RONDN24</v>
          </cell>
          <cell r="D1640">
            <v>2</v>
          </cell>
          <cell r="E1640" t="str">
            <v>RONDELLE PLATE NYLON 8X24X2 L</v>
          </cell>
          <cell r="F1640">
            <v>0.1</v>
          </cell>
          <cell r="H1640" t="str">
            <v>RONDN24</v>
          </cell>
          <cell r="I1640">
            <v>0.05</v>
          </cell>
          <cell r="J1640">
            <v>1</v>
          </cell>
          <cell r="K1640">
            <v>0.05</v>
          </cell>
          <cell r="L1640">
            <v>5.0999999999999997E-2</v>
          </cell>
          <cell r="M1640">
            <v>5.0999999999999997E-2</v>
          </cell>
          <cell r="N1640">
            <v>0.1</v>
          </cell>
          <cell r="O1640">
            <v>0.10199999999999999</v>
          </cell>
          <cell r="P1640">
            <v>0.10199999999999999</v>
          </cell>
          <cell r="Q1640">
            <v>0.2</v>
          </cell>
          <cell r="R1640">
            <v>0.10199999999999999</v>
          </cell>
          <cell r="S1640">
            <v>0.10199999999999999</v>
          </cell>
          <cell r="T1640">
            <v>0.4</v>
          </cell>
          <cell r="U1640">
            <v>0.20399999999999999</v>
          </cell>
          <cell r="V1640">
            <v>0.20399999999999999</v>
          </cell>
        </row>
        <row r="1641">
          <cell r="B1641" t="str">
            <v>0V75BG</v>
          </cell>
          <cell r="C1641">
            <v>1510064</v>
          </cell>
          <cell r="D1641">
            <v>1</v>
          </cell>
          <cell r="E1641" t="str">
            <v xml:space="preserve">CLAPET Y D63 </v>
          </cell>
          <cell r="F1641">
            <v>39.22</v>
          </cell>
          <cell r="H1641">
            <v>1510064</v>
          </cell>
          <cell r="I1641">
            <v>24.96</v>
          </cell>
          <cell r="J1641">
            <v>1</v>
          </cell>
          <cell r="K1641">
            <v>24.96</v>
          </cell>
          <cell r="L1641">
            <v>24.954999999999998</v>
          </cell>
          <cell r="M1641">
            <v>24.954999999999998</v>
          </cell>
          <cell r="N1641">
            <v>24.96</v>
          </cell>
          <cell r="O1641">
            <v>24.954999999999998</v>
          </cell>
          <cell r="P1641">
            <v>24.954999999999998</v>
          </cell>
          <cell r="Q1641">
            <v>39.22</v>
          </cell>
          <cell r="R1641">
            <v>37.432499999999997</v>
          </cell>
          <cell r="S1641">
            <v>37.432499999999997</v>
          </cell>
          <cell r="T1641">
            <v>39.22</v>
          </cell>
          <cell r="U1641">
            <v>37.432499999999997</v>
          </cell>
          <cell r="V1641">
            <v>37.432499999999997</v>
          </cell>
        </row>
        <row r="1642">
          <cell r="B1642" t="str">
            <v>0V75BG</v>
          </cell>
          <cell r="C1642" t="str">
            <v>304L/4307</v>
          </cell>
          <cell r="D1642">
            <v>2.2000000000000002</v>
          </cell>
          <cell r="E1642" t="str">
            <v>TUBE INOX DIAM26.9X1.6 (LE ML)</v>
          </cell>
          <cell r="F1642">
            <v>7.41</v>
          </cell>
          <cell r="H1642" t="str">
            <v>304L/4307</v>
          </cell>
          <cell r="I1642">
            <v>5.99</v>
          </cell>
          <cell r="J1642">
            <v>1</v>
          </cell>
          <cell r="K1642">
            <v>5.99</v>
          </cell>
          <cell r="L1642">
            <v>5.99</v>
          </cell>
          <cell r="M1642">
            <v>5.99</v>
          </cell>
          <cell r="N1642">
            <v>13.178000000000001</v>
          </cell>
          <cell r="O1642">
            <v>13.178000000000001</v>
          </cell>
          <cell r="P1642">
            <v>13.178000000000001</v>
          </cell>
          <cell r="Q1642">
            <v>7.41</v>
          </cell>
          <cell r="R1642">
            <v>7.4875000000000007</v>
          </cell>
          <cell r="S1642">
            <v>7.4875000000000007</v>
          </cell>
          <cell r="T1642">
            <v>16.302000000000003</v>
          </cell>
          <cell r="U1642">
            <v>16.472500000000004</v>
          </cell>
          <cell r="V1642">
            <v>16.472500000000004</v>
          </cell>
        </row>
        <row r="1643">
          <cell r="B1643" t="str">
            <v>0V75BG</v>
          </cell>
          <cell r="C1643" t="str">
            <v>7122000003A</v>
          </cell>
          <cell r="D1643">
            <v>1</v>
          </cell>
          <cell r="E1643" t="str">
            <v>DW VOX 75 A 20M DE CABLE</v>
          </cell>
          <cell r="F1643">
            <v>330.98</v>
          </cell>
          <cell r="H1643" t="str">
            <v>7122000003A</v>
          </cell>
          <cell r="I1643">
            <v>247</v>
          </cell>
          <cell r="J1643">
            <v>1</v>
          </cell>
          <cell r="K1643">
            <v>247</v>
          </cell>
          <cell r="L1643">
            <v>247</v>
          </cell>
          <cell r="M1643">
            <v>285</v>
          </cell>
          <cell r="N1643">
            <v>247</v>
          </cell>
          <cell r="O1643">
            <v>247</v>
          </cell>
          <cell r="P1643">
            <v>285</v>
          </cell>
          <cell r="Q1643">
            <v>330.98</v>
          </cell>
          <cell r="R1643">
            <v>370.5</v>
          </cell>
          <cell r="S1643">
            <v>427.5</v>
          </cell>
          <cell r="T1643">
            <v>330.98</v>
          </cell>
          <cell r="U1643">
            <v>370.5</v>
          </cell>
          <cell r="V1643">
            <v>427.5</v>
          </cell>
        </row>
        <row r="1644">
          <cell r="B1644" t="str">
            <v>0V75BG</v>
          </cell>
          <cell r="C1644" t="str">
            <v>BIPSTOP</v>
          </cell>
          <cell r="D1644">
            <v>1</v>
          </cell>
          <cell r="E1644" t="str">
            <v>FLOTTEUR JAUNE 20M DE CABLE+LEST</v>
          </cell>
          <cell r="F1644">
            <v>38.61</v>
          </cell>
          <cell r="H1644" t="str">
            <v>BIPSTOP</v>
          </cell>
          <cell r="I1644">
            <v>26.4</v>
          </cell>
          <cell r="J1644">
            <v>1</v>
          </cell>
          <cell r="K1644">
            <v>26.4</v>
          </cell>
          <cell r="L1644">
            <v>26.4</v>
          </cell>
          <cell r="M1644">
            <v>26.4</v>
          </cell>
          <cell r="N1644">
            <v>26.4</v>
          </cell>
          <cell r="O1644">
            <v>26.4</v>
          </cell>
          <cell r="P1644">
            <v>26.4</v>
          </cell>
          <cell r="Q1644">
            <v>38.61</v>
          </cell>
          <cell r="R1644">
            <v>39.599999999999994</v>
          </cell>
          <cell r="S1644">
            <v>39.599999999999994</v>
          </cell>
          <cell r="T1644">
            <v>38.61</v>
          </cell>
          <cell r="U1644">
            <v>39.599999999999994</v>
          </cell>
          <cell r="V1644">
            <v>39.599999999999994</v>
          </cell>
        </row>
        <row r="1645">
          <cell r="B1645" t="str">
            <v>0V75BG</v>
          </cell>
          <cell r="C1645" t="str">
            <v>C9063</v>
          </cell>
          <cell r="D1645">
            <v>2</v>
          </cell>
          <cell r="E1645" t="str">
            <v>COUDE 90  PVC D63 FEM/FEM</v>
          </cell>
          <cell r="F1645">
            <v>0.96</v>
          </cell>
          <cell r="H1645" t="str">
            <v>C9063</v>
          </cell>
          <cell r="I1645">
            <v>0.77</v>
          </cell>
          <cell r="J1645">
            <v>1</v>
          </cell>
          <cell r="K1645">
            <v>0.77</v>
          </cell>
          <cell r="L1645">
            <v>0.76900000000000002</v>
          </cell>
          <cell r="M1645">
            <v>0.84599999999999997</v>
          </cell>
          <cell r="N1645">
            <v>1.54</v>
          </cell>
          <cell r="O1645">
            <v>1.538</v>
          </cell>
          <cell r="P1645">
            <v>1.6919999999999999</v>
          </cell>
          <cell r="Q1645">
            <v>0.96</v>
          </cell>
          <cell r="R1645">
            <v>0.96125000000000005</v>
          </cell>
          <cell r="S1645">
            <v>1.0574999999999999</v>
          </cell>
          <cell r="T1645">
            <v>1.92</v>
          </cell>
          <cell r="U1645">
            <v>1.9225000000000001</v>
          </cell>
          <cell r="V1645">
            <v>2.1149999999999998</v>
          </cell>
        </row>
        <row r="1646">
          <cell r="B1646" t="str">
            <v>0V75BG</v>
          </cell>
          <cell r="C1646" t="str">
            <v>C90MF6350</v>
          </cell>
          <cell r="D1646">
            <v>1</v>
          </cell>
          <cell r="E1646" t="str">
            <v>COUDE 90 REDUIT M/F 63X50</v>
          </cell>
          <cell r="F1646">
            <v>3.76</v>
          </cell>
          <cell r="H1646" t="str">
            <v>C90MF6350</v>
          </cell>
          <cell r="I1646">
            <v>2.13</v>
          </cell>
          <cell r="J1646">
            <v>1</v>
          </cell>
          <cell r="K1646">
            <v>2.13</v>
          </cell>
          <cell r="L1646">
            <v>2.13</v>
          </cell>
          <cell r="M1646">
            <v>2.5049999999999999</v>
          </cell>
          <cell r="N1646">
            <v>2.13</v>
          </cell>
          <cell r="O1646">
            <v>2.13</v>
          </cell>
          <cell r="P1646">
            <v>2.5049999999999999</v>
          </cell>
          <cell r="Q1646">
            <v>3.76</v>
          </cell>
          <cell r="R1646">
            <v>4.26</v>
          </cell>
          <cell r="S1646">
            <v>5.01</v>
          </cell>
          <cell r="T1646">
            <v>3.76</v>
          </cell>
          <cell r="U1646">
            <v>4.26</v>
          </cell>
          <cell r="V1646">
            <v>5.01</v>
          </cell>
        </row>
        <row r="1647">
          <cell r="B1647" t="str">
            <v>0V75BG</v>
          </cell>
          <cell r="C1647" t="str">
            <v>CUVE1500</v>
          </cell>
          <cell r="D1647">
            <v>1</v>
          </cell>
          <cell r="E1647" t="str">
            <v>CUVE RELEVAGE HT1500</v>
          </cell>
          <cell r="F1647">
            <v>277.7</v>
          </cell>
          <cell r="H1647" t="str">
            <v>CUVE1500</v>
          </cell>
          <cell r="I1647">
            <v>181.5</v>
          </cell>
          <cell r="J1647">
            <v>1</v>
          </cell>
          <cell r="K1647">
            <v>181.5</v>
          </cell>
          <cell r="L1647">
            <v>181.5</v>
          </cell>
          <cell r="M1647">
            <v>181.5</v>
          </cell>
          <cell r="N1647">
            <v>181.5</v>
          </cell>
          <cell r="O1647">
            <v>181.5</v>
          </cell>
          <cell r="P1647">
            <v>181.5</v>
          </cell>
          <cell r="Q1647">
            <v>277.7</v>
          </cell>
          <cell r="R1647">
            <v>272.25</v>
          </cell>
          <cell r="S1647">
            <v>272.25</v>
          </cell>
          <cell r="T1647">
            <v>277.7</v>
          </cell>
          <cell r="U1647">
            <v>272.25</v>
          </cell>
          <cell r="V1647">
            <v>272.25</v>
          </cell>
        </row>
        <row r="1648">
          <cell r="B1648" t="str">
            <v>0V75BG</v>
          </cell>
          <cell r="C1648" t="str">
            <v>EF63502</v>
          </cell>
          <cell r="D1648">
            <v>1</v>
          </cell>
          <cell r="E1648" t="str">
            <v>EMBOUT ADAPTATION 63X50X2</v>
          </cell>
          <cell r="F1648">
            <v>0.77</v>
          </cell>
          <cell r="H1648" t="str">
            <v>EF63502</v>
          </cell>
          <cell r="I1648">
            <v>0.61</v>
          </cell>
          <cell r="J1648">
            <v>1</v>
          </cell>
          <cell r="K1648">
            <v>0.61</v>
          </cell>
          <cell r="L1648">
            <v>0.61299999999999999</v>
          </cell>
          <cell r="M1648">
            <v>0.67400000000000004</v>
          </cell>
          <cell r="N1648">
            <v>0.61</v>
          </cell>
          <cell r="O1648">
            <v>0.61299999999999999</v>
          </cell>
          <cell r="P1648">
            <v>0.67400000000000004</v>
          </cell>
          <cell r="Q1648">
            <v>0.77</v>
          </cell>
          <cell r="R1648">
            <v>0.81529000000000007</v>
          </cell>
          <cell r="S1648">
            <v>0.89642000000000011</v>
          </cell>
          <cell r="T1648">
            <v>0.77</v>
          </cell>
          <cell r="U1648">
            <v>0.81529000000000007</v>
          </cell>
          <cell r="V1648">
            <v>0.89642000000000011</v>
          </cell>
        </row>
        <row r="1649">
          <cell r="B1649" t="str">
            <v>0V75BG</v>
          </cell>
          <cell r="C1649">
            <v>7214321415</v>
          </cell>
          <cell r="D1649">
            <v>1</v>
          </cell>
          <cell r="E1649" t="str">
            <v>LIEN DE SERRAGE 3.2X142 NYL P6.6 NOIR</v>
          </cell>
          <cell r="F1649">
            <v>0.1</v>
          </cell>
          <cell r="H1649">
            <v>7214321415</v>
          </cell>
          <cell r="I1649">
            <v>0</v>
          </cell>
          <cell r="J1649">
            <v>100</v>
          </cell>
          <cell r="K1649">
            <v>0</v>
          </cell>
          <cell r="L1649">
            <v>1.9300000000000001E-2</v>
          </cell>
          <cell r="M1649">
            <v>1.7100000000000001E-2</v>
          </cell>
          <cell r="N1649">
            <v>0</v>
          </cell>
          <cell r="O1649">
            <v>1.9300000000000001E-2</v>
          </cell>
          <cell r="P1649">
            <v>1.7100000000000001E-2</v>
          </cell>
          <cell r="Q1649">
            <v>0.1</v>
          </cell>
          <cell r="R1649">
            <v>2.8950000000000004E-2</v>
          </cell>
          <cell r="S1649">
            <v>2.5649999999999999E-2</v>
          </cell>
          <cell r="T1649">
            <v>0.1</v>
          </cell>
          <cell r="U1649">
            <v>2.8950000000000004E-2</v>
          </cell>
          <cell r="V1649">
            <v>2.5649999999999999E-2</v>
          </cell>
        </row>
        <row r="1650">
          <cell r="B1650" t="str">
            <v>0V75BG</v>
          </cell>
          <cell r="C1650" t="str">
            <v>MJOI100</v>
          </cell>
          <cell r="D1650">
            <v>1</v>
          </cell>
          <cell r="E1650" t="str">
            <v>JOINT FORSHEDA D100</v>
          </cell>
          <cell r="F1650">
            <v>4.87</v>
          </cell>
          <cell r="H1650" t="str">
            <v>MJOI100</v>
          </cell>
          <cell r="I1650">
            <v>0.94</v>
          </cell>
          <cell r="J1650">
            <v>1</v>
          </cell>
          <cell r="K1650">
            <v>0.94</v>
          </cell>
          <cell r="L1650">
            <v>2.1800000000000002</v>
          </cell>
          <cell r="M1650">
            <v>0.94</v>
          </cell>
          <cell r="N1650">
            <v>0.94</v>
          </cell>
          <cell r="O1650">
            <v>2.1800000000000002</v>
          </cell>
          <cell r="P1650">
            <v>0.94</v>
          </cell>
          <cell r="Q1650">
            <v>4.87</v>
          </cell>
          <cell r="R1650">
            <v>4.9050000000000002</v>
          </cell>
          <cell r="S1650">
            <v>2.1149999999999998</v>
          </cell>
          <cell r="T1650">
            <v>4.87</v>
          </cell>
          <cell r="U1650">
            <v>4.9050000000000002</v>
          </cell>
          <cell r="V1650">
            <v>2.1149999999999998</v>
          </cell>
        </row>
        <row r="1651">
          <cell r="B1651" t="str">
            <v>0V75BG</v>
          </cell>
          <cell r="C1651" t="str">
            <v>MJOI63</v>
          </cell>
          <cell r="D1651">
            <v>1</v>
          </cell>
          <cell r="E1651" t="str">
            <v>JOINT FORSHEDA D63</v>
          </cell>
          <cell r="F1651">
            <v>4.9400000000000004</v>
          </cell>
          <cell r="H1651" t="str">
            <v>MJOI63</v>
          </cell>
          <cell r="I1651">
            <v>2.21</v>
          </cell>
          <cell r="J1651">
            <v>1</v>
          </cell>
          <cell r="K1651">
            <v>2.21</v>
          </cell>
          <cell r="L1651">
            <v>2.21</v>
          </cell>
          <cell r="M1651">
            <v>0.92</v>
          </cell>
          <cell r="N1651">
            <v>2.21</v>
          </cell>
          <cell r="O1651">
            <v>2.21</v>
          </cell>
          <cell r="P1651">
            <v>0.92</v>
          </cell>
          <cell r="Q1651">
            <v>4.9400000000000004</v>
          </cell>
          <cell r="R1651">
            <v>4.9725000000000001</v>
          </cell>
          <cell r="S1651">
            <v>2.0700000000000003</v>
          </cell>
          <cell r="T1651">
            <v>4.9400000000000004</v>
          </cell>
          <cell r="U1651">
            <v>4.9725000000000001</v>
          </cell>
          <cell r="V1651">
            <v>2.0700000000000003</v>
          </cell>
        </row>
        <row r="1652">
          <cell r="B1652" t="str">
            <v>0V75BG</v>
          </cell>
          <cell r="C1652" t="str">
            <v>MM63</v>
          </cell>
          <cell r="D1652">
            <v>1</v>
          </cell>
          <cell r="E1652" t="str">
            <v>MANCHON SORTIE POSTE RELEVAGE PVC PRES D63</v>
          </cell>
          <cell r="F1652">
            <v>1.1000000000000001</v>
          </cell>
          <cell r="H1652" t="str">
            <v>MM63</v>
          </cell>
          <cell r="I1652">
            <v>1.1100000000000001</v>
          </cell>
          <cell r="J1652">
            <v>1</v>
          </cell>
          <cell r="K1652">
            <v>1.1100000000000001</v>
          </cell>
          <cell r="L1652">
            <v>1.1060000000000001</v>
          </cell>
          <cell r="M1652">
            <v>1.2170000000000001</v>
          </cell>
          <cell r="N1652">
            <v>1.1100000000000001</v>
          </cell>
          <cell r="O1652">
            <v>1.1060000000000001</v>
          </cell>
          <cell r="P1652">
            <v>1.2170000000000001</v>
          </cell>
          <cell r="Q1652">
            <v>1.27</v>
          </cell>
          <cell r="R1652">
            <v>1.3825000000000001</v>
          </cell>
          <cell r="S1652">
            <v>1.5212500000000002</v>
          </cell>
          <cell r="T1652">
            <v>1.27</v>
          </cell>
          <cell r="U1652">
            <v>1.3825000000000001</v>
          </cell>
          <cell r="V1652">
            <v>1.5212500000000002</v>
          </cell>
        </row>
        <row r="1653">
          <cell r="B1653" t="str">
            <v>0V75BG</v>
          </cell>
          <cell r="C1653" t="str">
            <v>MOAT</v>
          </cell>
          <cell r="D1653">
            <v>0.72</v>
          </cell>
          <cell r="E1653" t="str">
            <v>MAIN D'OEUVRE ATELIER</v>
          </cell>
          <cell r="F1653">
            <v>75</v>
          </cell>
          <cell r="H1653" t="str">
            <v>MOAT</v>
          </cell>
          <cell r="I1653">
            <v>50</v>
          </cell>
          <cell r="J1653">
            <v>1</v>
          </cell>
          <cell r="K1653">
            <v>50</v>
          </cell>
          <cell r="L1653">
            <v>50</v>
          </cell>
          <cell r="M1653">
            <v>50</v>
          </cell>
          <cell r="N1653">
            <v>36</v>
          </cell>
          <cell r="O1653">
            <v>36</v>
          </cell>
          <cell r="P1653">
            <v>36</v>
          </cell>
          <cell r="Q1653">
            <v>75</v>
          </cell>
          <cell r="R1653">
            <v>75</v>
          </cell>
          <cell r="S1653">
            <v>75</v>
          </cell>
          <cell r="T1653">
            <v>54</v>
          </cell>
          <cell r="U1653">
            <v>54</v>
          </cell>
          <cell r="V1653">
            <v>54</v>
          </cell>
        </row>
        <row r="1654">
          <cell r="B1654" t="str">
            <v>0V75BG</v>
          </cell>
          <cell r="C1654" t="str">
            <v>MPA</v>
          </cell>
          <cell r="D1654">
            <v>1</v>
          </cell>
          <cell r="E1654" t="str">
            <v>PIED D'ASSISE POUR BARRES DE GUIDAGE D63</v>
          </cell>
          <cell r="F1654">
            <v>83.19</v>
          </cell>
          <cell r="H1654" t="str">
            <v>MPA</v>
          </cell>
          <cell r="I1654">
            <v>63.5</v>
          </cell>
          <cell r="J1654">
            <v>1</v>
          </cell>
          <cell r="K1654">
            <v>63.5</v>
          </cell>
          <cell r="L1654">
            <v>63.5</v>
          </cell>
          <cell r="M1654">
            <v>71</v>
          </cell>
          <cell r="N1654">
            <v>63.5</v>
          </cell>
          <cell r="O1654">
            <v>63.5</v>
          </cell>
          <cell r="P1654">
            <v>71</v>
          </cell>
          <cell r="Q1654">
            <v>83.19</v>
          </cell>
          <cell r="R1654">
            <v>84.454999999999998</v>
          </cell>
          <cell r="S1654">
            <v>94.43</v>
          </cell>
          <cell r="T1654">
            <v>83.19</v>
          </cell>
          <cell r="U1654">
            <v>84.454999999999998</v>
          </cell>
          <cell r="V1654">
            <v>94.43</v>
          </cell>
        </row>
        <row r="1655">
          <cell r="B1655" t="str">
            <v>0V75BG</v>
          </cell>
          <cell r="C1655" t="str">
            <v>MTOLE1</v>
          </cell>
          <cell r="D1655">
            <v>1</v>
          </cell>
          <cell r="E1655" t="str">
            <v xml:space="preserve">SUPPORT BAS INOX </v>
          </cell>
          <cell r="F1655">
            <v>21.71</v>
          </cell>
          <cell r="H1655" t="str">
            <v>MTOLE1</v>
          </cell>
          <cell r="I1655">
            <v>17.73</v>
          </cell>
          <cell r="J1655">
            <v>1</v>
          </cell>
          <cell r="K1655">
            <v>17.73</v>
          </cell>
          <cell r="L1655">
            <v>17.73</v>
          </cell>
          <cell r="M1655">
            <v>17.73</v>
          </cell>
          <cell r="N1655">
            <v>17.73</v>
          </cell>
          <cell r="O1655">
            <v>17.73</v>
          </cell>
          <cell r="P1655">
            <v>17.73</v>
          </cell>
          <cell r="Q1655">
            <v>21.71</v>
          </cell>
          <cell r="R1655">
            <v>22.162500000000001</v>
          </cell>
          <cell r="S1655">
            <v>22.162500000000001</v>
          </cell>
          <cell r="T1655">
            <v>21.71</v>
          </cell>
          <cell r="U1655">
            <v>22.162500000000001</v>
          </cell>
          <cell r="V1655">
            <v>22.162500000000001</v>
          </cell>
        </row>
        <row r="1656">
          <cell r="B1656" t="str">
            <v>0V75BG</v>
          </cell>
          <cell r="C1656" t="str">
            <v>MTOLE3</v>
          </cell>
          <cell r="D1656">
            <v>1</v>
          </cell>
          <cell r="E1656" t="str">
            <v>SUPPORT HAUT INOX 510MM</v>
          </cell>
          <cell r="F1656">
            <v>19.91</v>
          </cell>
          <cell r="H1656" t="str">
            <v>MTOLE3</v>
          </cell>
          <cell r="I1656">
            <v>12.16</v>
          </cell>
          <cell r="J1656">
            <v>1</v>
          </cell>
          <cell r="K1656">
            <v>12.16</v>
          </cell>
          <cell r="L1656">
            <v>12.16</v>
          </cell>
          <cell r="M1656">
            <v>12.16</v>
          </cell>
          <cell r="N1656">
            <v>12.16</v>
          </cell>
          <cell r="O1656">
            <v>12.16</v>
          </cell>
          <cell r="P1656">
            <v>12.16</v>
          </cell>
          <cell r="Q1656">
            <v>19.91</v>
          </cell>
          <cell r="R1656">
            <v>21.28</v>
          </cell>
          <cell r="S1656">
            <v>21.28</v>
          </cell>
          <cell r="T1656">
            <v>19.91</v>
          </cell>
          <cell r="U1656">
            <v>21.28</v>
          </cell>
          <cell r="V1656">
            <v>21.28</v>
          </cell>
        </row>
        <row r="1657">
          <cell r="B1657" t="str">
            <v>0V75BG</v>
          </cell>
          <cell r="C1657" t="str">
            <v>MTOLE4</v>
          </cell>
          <cell r="D1657">
            <v>1</v>
          </cell>
          <cell r="E1657" t="str">
            <v>TOLE SUPPORT FLOTTEUR ALARME</v>
          </cell>
          <cell r="F1657">
            <v>4.1900000000000004</v>
          </cell>
          <cell r="H1657" t="str">
            <v>MTOLE4</v>
          </cell>
          <cell r="I1657">
            <v>2.99</v>
          </cell>
          <cell r="J1657">
            <v>1</v>
          </cell>
          <cell r="K1657">
            <v>2.99</v>
          </cell>
          <cell r="L1657">
            <v>2.99</v>
          </cell>
          <cell r="M1657">
            <v>2.99</v>
          </cell>
          <cell r="N1657">
            <v>2.99</v>
          </cell>
          <cell r="O1657">
            <v>2.99</v>
          </cell>
          <cell r="P1657">
            <v>2.99</v>
          </cell>
          <cell r="Q1657">
            <v>4.1900000000000004</v>
          </cell>
          <cell r="R1657">
            <v>4.4850000000000003</v>
          </cell>
          <cell r="S1657">
            <v>4.4850000000000003</v>
          </cell>
          <cell r="T1657">
            <v>4.1900000000000004</v>
          </cell>
          <cell r="U1657">
            <v>4.4850000000000003</v>
          </cell>
          <cell r="V1657">
            <v>4.4850000000000003</v>
          </cell>
        </row>
        <row r="1658">
          <cell r="B1658" t="str">
            <v>0V75BG</v>
          </cell>
          <cell r="C1658" t="str">
            <v>PVC6316</v>
          </cell>
          <cell r="D1658">
            <v>1</v>
          </cell>
          <cell r="E1658" t="str">
            <v>TUBE DE 3M PVC PRESSION 63X4.7 PN16</v>
          </cell>
          <cell r="F1658">
            <v>12.91</v>
          </cell>
          <cell r="H1658" t="str">
            <v>PVC6316</v>
          </cell>
          <cell r="I1658">
            <v>4.7300000000000004</v>
          </cell>
          <cell r="J1658">
            <v>0.33</v>
          </cell>
          <cell r="K1658">
            <v>14.333333333333334</v>
          </cell>
          <cell r="L1658">
            <v>4.7320000000000002</v>
          </cell>
          <cell r="M1658">
            <v>4.7779999999999996</v>
          </cell>
          <cell r="N1658">
            <v>14.333333333333334</v>
          </cell>
          <cell r="O1658">
            <v>4.7320000000000002</v>
          </cell>
          <cell r="P1658">
            <v>4.7779999999999996</v>
          </cell>
          <cell r="Q1658">
            <v>12.91</v>
          </cell>
          <cell r="R1658">
            <v>6.2935600000000003</v>
          </cell>
          <cell r="S1658">
            <v>6.3547399999999996</v>
          </cell>
          <cell r="T1658">
            <v>12.91</v>
          </cell>
          <cell r="U1658">
            <v>6.2935600000000003</v>
          </cell>
          <cell r="V1658">
            <v>6.3547399999999996</v>
          </cell>
        </row>
        <row r="1659">
          <cell r="B1659" t="str">
            <v>0V75BG</v>
          </cell>
          <cell r="C1659" t="str">
            <v>VAC63</v>
          </cell>
          <cell r="D1659">
            <v>1</v>
          </cell>
          <cell r="E1659" t="str">
            <v>VANNE A BILLE FEM/FEM ORION D63</v>
          </cell>
          <cell r="F1659">
            <v>9.56</v>
          </cell>
          <cell r="H1659" t="str">
            <v>VAC63</v>
          </cell>
          <cell r="I1659">
            <v>8.09</v>
          </cell>
          <cell r="J1659">
            <v>1</v>
          </cell>
          <cell r="K1659">
            <v>8.09</v>
          </cell>
          <cell r="L1659">
            <v>8.0869999999999997</v>
          </cell>
          <cell r="M1659">
            <v>8.0869999999999997</v>
          </cell>
          <cell r="N1659">
            <v>8.09</v>
          </cell>
          <cell r="O1659">
            <v>8.0869999999999997</v>
          </cell>
          <cell r="P1659">
            <v>8.0869999999999997</v>
          </cell>
          <cell r="Q1659">
            <v>9.56</v>
          </cell>
          <cell r="R1659">
            <v>10.108750000000001</v>
          </cell>
          <cell r="S1659">
            <v>10.108750000000001</v>
          </cell>
          <cell r="T1659">
            <v>9.56</v>
          </cell>
          <cell r="U1659">
            <v>10.108750000000001</v>
          </cell>
          <cell r="V1659">
            <v>10.108750000000001</v>
          </cell>
        </row>
        <row r="1660">
          <cell r="B1660" t="str">
            <v>0V75BG</v>
          </cell>
          <cell r="C1660" t="str">
            <v>VDL516048</v>
          </cell>
          <cell r="D1660">
            <v>1</v>
          </cell>
          <cell r="E1660" t="str">
            <v>TRAVERSEE DE PAROI 50/63X2</v>
          </cell>
          <cell r="F1660">
            <v>9.64</v>
          </cell>
          <cell r="H1660" t="str">
            <v>VDL516048</v>
          </cell>
          <cell r="I1660">
            <v>7.94</v>
          </cell>
          <cell r="J1660">
            <v>1</v>
          </cell>
          <cell r="K1660">
            <v>7.94</v>
          </cell>
          <cell r="L1660">
            <v>7.9420000000000002</v>
          </cell>
          <cell r="M1660">
            <v>7.9420000000000002</v>
          </cell>
          <cell r="N1660">
            <v>7.94</v>
          </cell>
          <cell r="O1660">
            <v>7.9420000000000002</v>
          </cell>
          <cell r="P1660">
            <v>7.9420000000000002</v>
          </cell>
          <cell r="Q1660">
            <v>9.64</v>
          </cell>
          <cell r="R1660">
            <v>9.9275000000000002</v>
          </cell>
          <cell r="S1660">
            <v>9.9275000000000002</v>
          </cell>
          <cell r="T1660">
            <v>9.64</v>
          </cell>
          <cell r="U1660">
            <v>9.9275000000000002</v>
          </cell>
          <cell r="V1660">
            <v>9.9275000000000002</v>
          </cell>
        </row>
        <row r="1661">
          <cell r="B1661" t="str">
            <v>0V75BG</v>
          </cell>
          <cell r="C1661">
            <v>8434000818</v>
          </cell>
          <cell r="D1661">
            <v>8</v>
          </cell>
          <cell r="E1661" t="str">
            <v>ECROU FREIN A2 M8 WAX</v>
          </cell>
          <cell r="F1661">
            <v>0.04</v>
          </cell>
          <cell r="H1661">
            <v>8434000818</v>
          </cell>
          <cell r="I1661">
            <v>8.34</v>
          </cell>
          <cell r="J1661">
            <v>200</v>
          </cell>
          <cell r="K1661">
            <v>4.1700000000000001E-2</v>
          </cell>
          <cell r="L1661">
            <v>4.1700000000000001E-2</v>
          </cell>
          <cell r="M1661">
            <v>4.1700000000000001E-2</v>
          </cell>
          <cell r="N1661">
            <v>0.33360000000000001</v>
          </cell>
          <cell r="O1661">
            <v>0.33360000000000001</v>
          </cell>
          <cell r="P1661">
            <v>0.33360000000000001</v>
          </cell>
          <cell r="Q1661">
            <v>0.04</v>
          </cell>
          <cell r="R1661">
            <v>5.2125000000000005E-2</v>
          </cell>
          <cell r="S1661">
            <v>5.2125000000000005E-2</v>
          </cell>
          <cell r="T1661">
            <v>0.32</v>
          </cell>
          <cell r="U1661">
            <v>0.41700000000000004</v>
          </cell>
          <cell r="V1661">
            <v>0.41700000000000004</v>
          </cell>
        </row>
        <row r="1662">
          <cell r="B1662" t="str">
            <v>0V75BG</v>
          </cell>
          <cell r="C1662">
            <v>8434000618</v>
          </cell>
          <cell r="D1662">
            <v>1</v>
          </cell>
          <cell r="E1662" t="str">
            <v>ECROU FREIN A2 M6 WAX</v>
          </cell>
          <cell r="F1662">
            <v>0.02</v>
          </cell>
          <cell r="H1662">
            <v>8434000618</v>
          </cell>
          <cell r="I1662">
            <v>8.3000000000000007</v>
          </cell>
          <cell r="J1662">
            <v>500</v>
          </cell>
          <cell r="K1662">
            <v>1.66E-2</v>
          </cell>
          <cell r="L1662">
            <v>1.66E-2</v>
          </cell>
          <cell r="M1662">
            <v>1.66E-2</v>
          </cell>
          <cell r="N1662">
            <v>1.66E-2</v>
          </cell>
          <cell r="O1662">
            <v>1.66E-2</v>
          </cell>
          <cell r="P1662">
            <v>1.66E-2</v>
          </cell>
          <cell r="Q1662">
            <v>0.02</v>
          </cell>
          <cell r="R1662">
            <v>2.0750000000000001E-2</v>
          </cell>
          <cell r="S1662">
            <v>2.0750000000000001E-2</v>
          </cell>
          <cell r="T1662">
            <v>0.02</v>
          </cell>
          <cell r="U1662">
            <v>2.0750000000000001E-2</v>
          </cell>
          <cell r="V1662">
            <v>2.0750000000000001E-2</v>
          </cell>
        </row>
        <row r="1663">
          <cell r="B1663" t="str">
            <v>0V75BG</v>
          </cell>
          <cell r="C1663" t="str">
            <v>RONDETD6</v>
          </cell>
          <cell r="D1663">
            <v>1</v>
          </cell>
          <cell r="E1663" t="str">
            <v>RONDELLE EPDM INOX 5.5/6.3*25</v>
          </cell>
          <cell r="F1663">
            <v>1.9E-2</v>
          </cell>
          <cell r="H1663" t="str">
            <v>RONDETD6</v>
          </cell>
          <cell r="I1663">
            <v>0.13</v>
          </cell>
          <cell r="J1663">
            <v>1</v>
          </cell>
          <cell r="K1663">
            <v>0.13</v>
          </cell>
          <cell r="L1663">
            <v>0.12720000000000001</v>
          </cell>
          <cell r="M1663">
            <v>0.12720000000000001</v>
          </cell>
          <cell r="N1663">
            <v>0.13</v>
          </cell>
          <cell r="O1663">
            <v>0.12720000000000001</v>
          </cell>
          <cell r="P1663">
            <v>0.12720000000000001</v>
          </cell>
          <cell r="Q1663">
            <v>1.9E-2</v>
          </cell>
          <cell r="R1663">
            <v>0.19080000000000003</v>
          </cell>
          <cell r="S1663">
            <v>0.19080000000000003</v>
          </cell>
          <cell r="T1663">
            <v>1.9E-2</v>
          </cell>
          <cell r="U1663">
            <v>0.19080000000000003</v>
          </cell>
          <cell r="V1663">
            <v>0.19080000000000003</v>
          </cell>
        </row>
        <row r="1664">
          <cell r="B1664" t="str">
            <v>0V75BG</v>
          </cell>
          <cell r="C1664">
            <v>8535000618</v>
          </cell>
          <cell r="D1664">
            <v>1</v>
          </cell>
          <cell r="E1664" t="str">
            <v>RONDELLE PLATE M6X24X1.2 LL A2</v>
          </cell>
          <cell r="F1664">
            <v>0.05</v>
          </cell>
          <cell r="H1664">
            <v>8535000618</v>
          </cell>
          <cell r="I1664">
            <v>3.0000000000000001E-3</v>
          </cell>
          <cell r="J1664">
            <v>1</v>
          </cell>
          <cell r="K1664">
            <v>3.0000000000000001E-3</v>
          </cell>
          <cell r="L1664">
            <v>3.04E-2</v>
          </cell>
          <cell r="M1664">
            <v>3.04E-2</v>
          </cell>
          <cell r="N1664">
            <v>3.0000000000000001E-3</v>
          </cell>
          <cell r="O1664">
            <v>3.04E-2</v>
          </cell>
          <cell r="P1664">
            <v>3.04E-2</v>
          </cell>
          <cell r="Q1664">
            <v>0.05</v>
          </cell>
          <cell r="R1664">
            <v>5.3199999999999997E-2</v>
          </cell>
          <cell r="S1664">
            <v>5.3199999999999997E-2</v>
          </cell>
          <cell r="T1664">
            <v>0.05</v>
          </cell>
          <cell r="U1664">
            <v>5.3199999999999997E-2</v>
          </cell>
          <cell r="V1664">
            <v>5.3199999999999997E-2</v>
          </cell>
        </row>
        <row r="1665">
          <cell r="B1665" t="str">
            <v>0V75BG</v>
          </cell>
          <cell r="C1665">
            <v>9600000618</v>
          </cell>
          <cell r="D1665">
            <v>1</v>
          </cell>
          <cell r="E1665" t="str">
            <v>MANILLE INOX</v>
          </cell>
          <cell r="F1665">
            <v>1.57</v>
          </cell>
          <cell r="H1665">
            <v>9600000618</v>
          </cell>
          <cell r="I1665">
            <v>0.8</v>
          </cell>
          <cell r="J1665">
            <v>1</v>
          </cell>
          <cell r="K1665">
            <v>0.8</v>
          </cell>
          <cell r="L1665">
            <v>0.80289999999999995</v>
          </cell>
          <cell r="M1665">
            <v>0.80289999999999995</v>
          </cell>
          <cell r="N1665">
            <v>0.8</v>
          </cell>
          <cell r="O1665">
            <v>0.80289999999999995</v>
          </cell>
          <cell r="P1665">
            <v>0.80289999999999995</v>
          </cell>
          <cell r="Q1665">
            <v>1.57</v>
          </cell>
          <cell r="R1665">
            <v>1.6057999999999999</v>
          </cell>
          <cell r="S1665">
            <v>1.6057999999999999</v>
          </cell>
          <cell r="T1665">
            <v>1.57</v>
          </cell>
          <cell r="U1665">
            <v>1.6057999999999999</v>
          </cell>
          <cell r="V1665">
            <v>1.6057999999999999</v>
          </cell>
        </row>
        <row r="1666">
          <cell r="B1666" t="str">
            <v>0V75BG</v>
          </cell>
          <cell r="C1666" t="str">
            <v>CC6M</v>
          </cell>
          <cell r="D1666">
            <v>1</v>
          </cell>
          <cell r="E1666" t="str">
            <v>CHAPEAU D63 AVEC MOUSTIQUAIRE</v>
          </cell>
          <cell r="F1666">
            <v>17.510000000000002</v>
          </cell>
          <cell r="H1666" t="str">
            <v>CC6M</v>
          </cell>
          <cell r="I1666">
            <v>11.67</v>
          </cell>
          <cell r="J1666">
            <v>1</v>
          </cell>
          <cell r="K1666">
            <v>11.67</v>
          </cell>
          <cell r="L1666">
            <v>11.67</v>
          </cell>
          <cell r="M1666">
            <v>11.67</v>
          </cell>
          <cell r="N1666">
            <v>11.67</v>
          </cell>
          <cell r="O1666">
            <v>11.67</v>
          </cell>
          <cell r="P1666">
            <v>11.67</v>
          </cell>
          <cell r="Q1666">
            <v>17.510000000000002</v>
          </cell>
          <cell r="R1666">
            <v>17.504999999999999</v>
          </cell>
          <cell r="S1666">
            <v>17.504999999999999</v>
          </cell>
          <cell r="T1666">
            <v>17.510000000000002</v>
          </cell>
          <cell r="U1666">
            <v>17.504999999999999</v>
          </cell>
          <cell r="V1666">
            <v>17.504999999999999</v>
          </cell>
        </row>
        <row r="1667">
          <cell r="B1667" t="str">
            <v>0V75BG</v>
          </cell>
          <cell r="C1667">
            <v>101007</v>
          </cell>
          <cell r="D1667">
            <v>1</v>
          </cell>
          <cell r="E1667" t="str">
            <v xml:space="preserve">CROCHET INOX </v>
          </cell>
          <cell r="F1667">
            <v>2.2400000000000002</v>
          </cell>
          <cell r="H1667">
            <v>101007</v>
          </cell>
          <cell r="I1667">
            <v>1.5</v>
          </cell>
          <cell r="J1667">
            <v>1</v>
          </cell>
          <cell r="K1667">
            <v>1.5</v>
          </cell>
          <cell r="L1667">
            <v>1.5</v>
          </cell>
          <cell r="M1667">
            <v>1.5</v>
          </cell>
          <cell r="N1667">
            <v>1.5</v>
          </cell>
          <cell r="O1667">
            <v>1.5</v>
          </cell>
          <cell r="P1667">
            <v>1.5</v>
          </cell>
          <cell r="Q1667">
            <v>2.2400000000000002</v>
          </cell>
          <cell r="R1667">
            <v>2.25</v>
          </cell>
          <cell r="S1667">
            <v>2.25</v>
          </cell>
          <cell r="T1667">
            <v>2.2400000000000002</v>
          </cell>
          <cell r="U1667">
            <v>2.25</v>
          </cell>
          <cell r="V1667">
            <v>2.25</v>
          </cell>
        </row>
        <row r="1668">
          <cell r="B1668" t="str">
            <v>0V75BG</v>
          </cell>
          <cell r="C1668" t="str">
            <v>MCOFPRO</v>
          </cell>
          <cell r="D1668">
            <v>1</v>
          </cell>
          <cell r="E1668" t="str">
            <v>COFFRET ALARME ET PROTECTION RELEVAGE</v>
          </cell>
          <cell r="F1668">
            <v>139.16999999999999</v>
          </cell>
          <cell r="H1668" t="str">
            <v>MCOFPRO</v>
          </cell>
          <cell r="I1668">
            <v>88.935500000000005</v>
          </cell>
          <cell r="J1668">
            <v>1</v>
          </cell>
          <cell r="K1668">
            <v>88.935500000000005</v>
          </cell>
          <cell r="L1668">
            <v>88.936256</v>
          </cell>
          <cell r="M1668">
            <v>90.786255999999995</v>
          </cell>
          <cell r="N1668">
            <v>88.935500000000005</v>
          </cell>
          <cell r="O1668">
            <v>88.936256</v>
          </cell>
          <cell r="P1668">
            <v>90.786255999999995</v>
          </cell>
          <cell r="Q1668">
            <v>160.19999999999999</v>
          </cell>
          <cell r="R1668">
            <v>144.33635149999998</v>
          </cell>
          <cell r="S1668">
            <v>147.29635150000001</v>
          </cell>
          <cell r="T1668">
            <v>160.19999999999999</v>
          </cell>
          <cell r="U1668">
            <v>144.33635149999998</v>
          </cell>
          <cell r="V1668">
            <v>147.29635150000001</v>
          </cell>
        </row>
        <row r="1669">
          <cell r="B1669" t="str">
            <v>0V75BG</v>
          </cell>
          <cell r="C1669" t="str">
            <v>316L/4404</v>
          </cell>
          <cell r="D1669">
            <v>1</v>
          </cell>
          <cell r="E1669" t="str">
            <v>CHAINE INOX DIAM 4 32/8 (LE ML)</v>
          </cell>
          <cell r="F1669">
            <v>4.3499999999999996</v>
          </cell>
          <cell r="H1669" t="str">
            <v>316L/4404</v>
          </cell>
          <cell r="I1669">
            <v>2.9</v>
          </cell>
          <cell r="J1669">
            <v>1</v>
          </cell>
          <cell r="K1669">
            <v>2.9</v>
          </cell>
          <cell r="L1669">
            <v>2.9</v>
          </cell>
          <cell r="M1669">
            <v>2.9</v>
          </cell>
          <cell r="N1669">
            <v>2.9</v>
          </cell>
          <cell r="O1669">
            <v>2.9</v>
          </cell>
          <cell r="P1669">
            <v>2.9</v>
          </cell>
          <cell r="Q1669">
            <v>4.3499999999999996</v>
          </cell>
          <cell r="R1669">
            <v>4.3499999999999996</v>
          </cell>
          <cell r="S1669">
            <v>4.3499999999999996</v>
          </cell>
          <cell r="T1669">
            <v>4.3499999999999996</v>
          </cell>
          <cell r="U1669">
            <v>4.3499999999999996</v>
          </cell>
          <cell r="V1669">
            <v>4.3499999999999996</v>
          </cell>
        </row>
        <row r="1670">
          <cell r="B1670" t="str">
            <v>0V75BG</v>
          </cell>
          <cell r="C1670" t="str">
            <v>GPR</v>
          </cell>
          <cell r="D1670">
            <v>1</v>
          </cell>
          <cell r="E1670" t="str">
            <v>GUIDE POSTES DE RELEVAGE</v>
          </cell>
          <cell r="F1670">
            <v>0.4</v>
          </cell>
          <cell r="H1670" t="str">
            <v>GPR</v>
          </cell>
          <cell r="I1670">
            <v>0.2</v>
          </cell>
          <cell r="J1670">
            <v>1</v>
          </cell>
          <cell r="K1670">
            <v>0.2</v>
          </cell>
          <cell r="L1670">
            <v>0.2</v>
          </cell>
          <cell r="M1670">
            <v>0.2</v>
          </cell>
          <cell r="N1670">
            <v>0.2</v>
          </cell>
          <cell r="O1670">
            <v>0.2</v>
          </cell>
          <cell r="P1670">
            <v>0.2</v>
          </cell>
          <cell r="Q1670">
            <v>0.4</v>
          </cell>
          <cell r="R1670">
            <v>0</v>
          </cell>
          <cell r="S1670">
            <v>0.4</v>
          </cell>
          <cell r="T1670">
            <v>0.4</v>
          </cell>
          <cell r="U1670">
            <v>0</v>
          </cell>
          <cell r="V1670">
            <v>0.4</v>
          </cell>
        </row>
        <row r="1671">
          <cell r="B1671" t="str">
            <v>0V75BG</v>
          </cell>
          <cell r="C1671" t="str">
            <v>ENFC30MF100</v>
          </cell>
          <cell r="D1671">
            <v>1</v>
          </cell>
          <cell r="E1671" t="str">
            <v>COUDE 30 MF PVC EVAC D100</v>
          </cell>
          <cell r="F1671">
            <v>2.31</v>
          </cell>
          <cell r="H1671" t="str">
            <v>ENFC30MF100</v>
          </cell>
          <cell r="I1671">
            <v>1.72</v>
          </cell>
          <cell r="J1671">
            <v>1</v>
          </cell>
          <cell r="K1671">
            <v>1.72</v>
          </cell>
          <cell r="L1671">
            <v>1.7150000000000001</v>
          </cell>
          <cell r="M1671">
            <v>1.635</v>
          </cell>
          <cell r="N1671">
            <v>1.72</v>
          </cell>
          <cell r="O1671">
            <v>1.7150000000000001</v>
          </cell>
          <cell r="P1671">
            <v>1.635</v>
          </cell>
          <cell r="Q1671">
            <v>2.31</v>
          </cell>
          <cell r="R1671">
            <v>2.5725000000000002</v>
          </cell>
          <cell r="S1671">
            <v>2.4525000000000001</v>
          </cell>
          <cell r="T1671">
            <v>2.31</v>
          </cell>
          <cell r="U1671">
            <v>2.5725000000000002</v>
          </cell>
          <cell r="V1671">
            <v>2.4525000000000001</v>
          </cell>
        </row>
        <row r="1672">
          <cell r="B1672" t="str">
            <v>0V75BG</v>
          </cell>
          <cell r="C1672" t="str">
            <v>BOUL8x70</v>
          </cell>
          <cell r="D1672">
            <v>2</v>
          </cell>
          <cell r="E1672" t="str">
            <v>CORPS BOULON FIL. PARTIEL TH M8X70 INOX  A4</v>
          </cell>
          <cell r="F1672">
            <v>0.128</v>
          </cell>
          <cell r="H1672" t="str">
            <v>BOUL8x70</v>
          </cell>
          <cell r="I1672">
            <v>0.21</v>
          </cell>
          <cell r="J1672">
            <v>1</v>
          </cell>
          <cell r="K1672">
            <v>0.21</v>
          </cell>
          <cell r="L1672">
            <v>0.2054</v>
          </cell>
          <cell r="M1672">
            <v>0.2054</v>
          </cell>
          <cell r="N1672">
            <v>0.42</v>
          </cell>
          <cell r="O1672">
            <v>0.4108</v>
          </cell>
          <cell r="P1672">
            <v>0.4108</v>
          </cell>
          <cell r="Q1672">
            <v>0.128</v>
          </cell>
          <cell r="R1672">
            <v>0</v>
          </cell>
          <cell r="S1672">
            <v>0</v>
          </cell>
          <cell r="T1672">
            <v>0.25600000000000001</v>
          </cell>
          <cell r="U1672">
            <v>0</v>
          </cell>
          <cell r="V1672">
            <v>0</v>
          </cell>
        </row>
        <row r="1673">
          <cell r="B1673" t="str">
            <v>SPR1500V75BG</v>
          </cell>
          <cell r="N1673">
            <v>779.54683333333355</v>
          </cell>
          <cell r="O1673">
            <v>771.213796</v>
          </cell>
          <cell r="P1673">
            <v>816.69859600000007</v>
          </cell>
          <cell r="T1673">
            <v>1135.3440000000001</v>
          </cell>
          <cell r="U1673">
            <v>1150.8044714999999</v>
          </cell>
          <cell r="V1673">
            <v>1216.5472315000004</v>
          </cell>
        </row>
        <row r="1674">
          <cell r="B1674" t="str">
            <v>0V100BG</v>
          </cell>
          <cell r="C1674">
            <v>101006</v>
          </cell>
          <cell r="D1674">
            <v>1</v>
          </cell>
          <cell r="E1674" t="str">
            <v>PRESSE ETOUPE PG13.5 F7MM AVEC CE</v>
          </cell>
          <cell r="F1674">
            <v>0.68</v>
          </cell>
          <cell r="H1674">
            <v>101006</v>
          </cell>
          <cell r="I1674">
            <v>0.23</v>
          </cell>
          <cell r="J1674">
            <v>1</v>
          </cell>
          <cell r="K1674">
            <v>0.23</v>
          </cell>
          <cell r="L1674">
            <v>0.22953999999999999</v>
          </cell>
          <cell r="M1674">
            <v>0.22953999999999999</v>
          </cell>
          <cell r="N1674">
            <v>0.23</v>
          </cell>
          <cell r="O1674">
            <v>0.22953999999999999</v>
          </cell>
          <cell r="P1674">
            <v>0.22953999999999999</v>
          </cell>
          <cell r="Q1674">
            <v>0.68</v>
          </cell>
          <cell r="R1674">
            <v>0.68862000000000001</v>
          </cell>
          <cell r="S1674">
            <v>0.68862000000000001</v>
          </cell>
          <cell r="T1674">
            <v>0.68</v>
          </cell>
          <cell r="U1674">
            <v>0.68862000000000001</v>
          </cell>
          <cell r="V1674">
            <v>0.68862000000000001</v>
          </cell>
        </row>
        <row r="1675">
          <cell r="B1675" t="str">
            <v>0V100BG</v>
          </cell>
          <cell r="C1675" t="str">
            <v>FLPG13</v>
          </cell>
          <cell r="D1675">
            <v>2</v>
          </cell>
          <cell r="E1675" t="str">
            <v>PRESSE ETOUPE PG13 FILETAGE LONG</v>
          </cell>
          <cell r="F1675">
            <v>0.90200000000000002</v>
          </cell>
          <cell r="H1675" t="str">
            <v>FLPG13</v>
          </cell>
          <cell r="I1675">
            <v>0.6</v>
          </cell>
          <cell r="J1675">
            <v>1</v>
          </cell>
          <cell r="K1675">
            <v>0.6</v>
          </cell>
          <cell r="L1675">
            <v>0.60099999999999998</v>
          </cell>
          <cell r="M1675">
            <v>0.60099999999999998</v>
          </cell>
          <cell r="N1675">
            <v>1.2</v>
          </cell>
          <cell r="O1675">
            <v>1.202</v>
          </cell>
          <cell r="P1675">
            <v>1.202</v>
          </cell>
          <cell r="Q1675">
            <v>0.90200000000000002</v>
          </cell>
          <cell r="R1675">
            <v>0.90149999999999997</v>
          </cell>
          <cell r="S1675">
            <v>0.90149999999999997</v>
          </cell>
          <cell r="T1675">
            <v>1.804</v>
          </cell>
          <cell r="U1675">
            <v>1.8029999999999999</v>
          </cell>
          <cell r="V1675">
            <v>1.8029999999999999</v>
          </cell>
        </row>
        <row r="1676">
          <cell r="B1676" t="str">
            <v>0V100BG</v>
          </cell>
          <cell r="C1676" t="str">
            <v>ECROUPG13</v>
          </cell>
          <cell r="D1676">
            <v>2</v>
          </cell>
          <cell r="E1676" t="str">
            <v>ECROU PE POUR PRESSE ETOUPE PG13</v>
          </cell>
          <cell r="F1676">
            <v>0.08</v>
          </cell>
          <cell r="H1676" t="str">
            <v>ECROUPG13</v>
          </cell>
          <cell r="I1676">
            <v>7.0000000000000007E-2</v>
          </cell>
          <cell r="J1676">
            <v>1</v>
          </cell>
          <cell r="K1676">
            <v>7.0000000000000007E-2</v>
          </cell>
          <cell r="L1676">
            <v>7.1999999999999995E-2</v>
          </cell>
          <cell r="M1676">
            <v>7.1999999999999995E-2</v>
          </cell>
          <cell r="N1676">
            <v>0.14000000000000001</v>
          </cell>
          <cell r="O1676">
            <v>0.14399999999999999</v>
          </cell>
          <cell r="P1676">
            <v>0.14399999999999999</v>
          </cell>
          <cell r="Q1676">
            <v>0.08</v>
          </cell>
          <cell r="R1676">
            <v>0.10799999999999998</v>
          </cell>
          <cell r="S1676">
            <v>0.10799999999999998</v>
          </cell>
          <cell r="T1676">
            <v>0.16</v>
          </cell>
          <cell r="U1676">
            <v>0.21599999999999997</v>
          </cell>
          <cell r="V1676">
            <v>0.21599999999999997</v>
          </cell>
        </row>
        <row r="1677">
          <cell r="B1677" t="str">
            <v>0V100BG</v>
          </cell>
          <cell r="C1677">
            <v>8534000818</v>
          </cell>
          <cell r="D1677">
            <v>6</v>
          </cell>
          <cell r="E1677" t="str">
            <v>RONDELLE PLATE M8X22X1.5 L A2</v>
          </cell>
          <cell r="F1677">
            <v>0.05</v>
          </cell>
          <cell r="H1677">
            <v>8534000818</v>
          </cell>
          <cell r="I1677">
            <v>2.9000000000000001E-2</v>
          </cell>
          <cell r="J1677">
            <v>1</v>
          </cell>
          <cell r="K1677">
            <v>2.9000000000000001E-2</v>
          </cell>
          <cell r="L1677">
            <v>2.9399999999999999E-2</v>
          </cell>
          <cell r="M1677">
            <v>2.9399999999999999E-2</v>
          </cell>
          <cell r="N1677">
            <v>0.17400000000000002</v>
          </cell>
          <cell r="O1677">
            <v>0.1764</v>
          </cell>
          <cell r="P1677">
            <v>0.1764</v>
          </cell>
          <cell r="Q1677">
            <v>0.05</v>
          </cell>
          <cell r="R1677">
            <v>5.1449999999999996E-2</v>
          </cell>
          <cell r="S1677">
            <v>5.1449999999999996E-2</v>
          </cell>
          <cell r="T1677">
            <v>0.30000000000000004</v>
          </cell>
          <cell r="U1677">
            <v>0.30869999999999997</v>
          </cell>
          <cell r="V1677">
            <v>0.30869999999999997</v>
          </cell>
        </row>
        <row r="1678">
          <cell r="B1678" t="str">
            <v>0V100BG</v>
          </cell>
          <cell r="C1678">
            <v>8412602518</v>
          </cell>
          <cell r="D1678">
            <v>5</v>
          </cell>
          <cell r="E1678" t="str">
            <v>VIS METAUX  A2 TH M6X25</v>
          </cell>
          <cell r="F1678">
            <v>0.05</v>
          </cell>
          <cell r="H1678">
            <v>8412602518</v>
          </cell>
          <cell r="I1678">
            <v>7.04</v>
          </cell>
          <cell r="J1678">
            <v>200</v>
          </cell>
          <cell r="K1678">
            <v>3.5200000000000002E-2</v>
          </cell>
          <cell r="L1678">
            <v>3.5200000000000002E-2</v>
          </cell>
          <cell r="M1678">
            <v>3.5200000000000002E-2</v>
          </cell>
          <cell r="N1678">
            <v>0.17600000000000002</v>
          </cell>
          <cell r="O1678">
            <v>0.17600000000000002</v>
          </cell>
          <cell r="P1678">
            <v>0.17600000000000002</v>
          </cell>
          <cell r="Q1678">
            <v>0.05</v>
          </cell>
          <cell r="R1678">
            <v>5.28E-2</v>
          </cell>
          <cell r="S1678">
            <v>5.28E-2</v>
          </cell>
          <cell r="T1678">
            <v>0.25</v>
          </cell>
          <cell r="U1678">
            <v>0.26400000000000001</v>
          </cell>
          <cell r="V1678">
            <v>0.26400000000000001</v>
          </cell>
        </row>
        <row r="1679">
          <cell r="B1679" t="str">
            <v>0V100BG</v>
          </cell>
          <cell r="C1679">
            <v>8412802518</v>
          </cell>
          <cell r="D1679">
            <v>6</v>
          </cell>
          <cell r="E1679" t="str">
            <v>VIS METAUX  A2 TH M8X25</v>
          </cell>
          <cell r="F1679">
            <v>7.0000000000000007E-2</v>
          </cell>
          <cell r="H1679">
            <v>8412802518</v>
          </cell>
          <cell r="I1679">
            <v>7.08</v>
          </cell>
          <cell r="J1679">
            <v>100</v>
          </cell>
          <cell r="K1679">
            <v>7.0800000000000002E-2</v>
          </cell>
          <cell r="L1679">
            <v>7.0800000000000002E-2</v>
          </cell>
          <cell r="M1679">
            <v>7.0800000000000002E-2</v>
          </cell>
          <cell r="N1679">
            <v>0.42480000000000001</v>
          </cell>
          <cell r="O1679">
            <v>0.42480000000000001</v>
          </cell>
          <cell r="P1679">
            <v>0.42480000000000001</v>
          </cell>
          <cell r="Q1679">
            <v>7.0000000000000007E-2</v>
          </cell>
          <cell r="R1679">
            <v>8.8499999999999995E-2</v>
          </cell>
          <cell r="S1679">
            <v>8.8499999999999995E-2</v>
          </cell>
          <cell r="T1679">
            <v>0.42000000000000004</v>
          </cell>
          <cell r="U1679">
            <v>0.53099999999999992</v>
          </cell>
          <cell r="V1679">
            <v>0.53099999999999992</v>
          </cell>
        </row>
        <row r="1680">
          <cell r="B1680" t="str">
            <v>0V100BG</v>
          </cell>
          <cell r="C1680">
            <v>1510064</v>
          </cell>
          <cell r="D1680">
            <v>1</v>
          </cell>
          <cell r="E1680" t="str">
            <v xml:space="preserve">CLAPET Y D63 </v>
          </cell>
          <cell r="F1680">
            <v>39.22</v>
          </cell>
          <cell r="H1680">
            <v>1510064</v>
          </cell>
          <cell r="I1680">
            <v>24.96</v>
          </cell>
          <cell r="J1680">
            <v>1</v>
          </cell>
          <cell r="K1680">
            <v>24.96</v>
          </cell>
          <cell r="L1680">
            <v>24.954999999999998</v>
          </cell>
          <cell r="M1680">
            <v>24.954999999999998</v>
          </cell>
          <cell r="N1680">
            <v>24.96</v>
          </cell>
          <cell r="O1680">
            <v>24.954999999999998</v>
          </cell>
          <cell r="P1680">
            <v>24.954999999999998</v>
          </cell>
          <cell r="Q1680">
            <v>39.22</v>
          </cell>
          <cell r="R1680">
            <v>37.432499999999997</v>
          </cell>
          <cell r="S1680">
            <v>37.432499999999997</v>
          </cell>
          <cell r="T1680">
            <v>39.22</v>
          </cell>
          <cell r="U1680">
            <v>37.432499999999997</v>
          </cell>
          <cell r="V1680">
            <v>37.432499999999997</v>
          </cell>
        </row>
        <row r="1681">
          <cell r="B1681" t="str">
            <v>0V100BG</v>
          </cell>
          <cell r="C1681" t="str">
            <v>304L/4307</v>
          </cell>
          <cell r="D1681">
            <v>3</v>
          </cell>
          <cell r="E1681" t="str">
            <v>TUBE INOX DIAM26.9X1.6 (LE ML)</v>
          </cell>
          <cell r="F1681">
            <v>7.41</v>
          </cell>
          <cell r="H1681" t="str">
            <v>304L/4307</v>
          </cell>
          <cell r="I1681">
            <v>5.99</v>
          </cell>
          <cell r="J1681">
            <v>1</v>
          </cell>
          <cell r="K1681">
            <v>5.99</v>
          </cell>
          <cell r="L1681">
            <v>5.99</v>
          </cell>
          <cell r="M1681">
            <v>5.99</v>
          </cell>
          <cell r="N1681">
            <v>17.97</v>
          </cell>
          <cell r="O1681">
            <v>17.97</v>
          </cell>
          <cell r="P1681">
            <v>17.97</v>
          </cell>
          <cell r="Q1681">
            <v>7.41</v>
          </cell>
          <cell r="R1681">
            <v>7.4875000000000007</v>
          </cell>
          <cell r="S1681">
            <v>7.4875000000000007</v>
          </cell>
          <cell r="T1681">
            <v>22.23</v>
          </cell>
          <cell r="U1681">
            <v>22.462500000000002</v>
          </cell>
          <cell r="V1681">
            <v>22.462500000000002</v>
          </cell>
        </row>
        <row r="1682">
          <cell r="B1682" t="str">
            <v>0V100BG</v>
          </cell>
          <cell r="C1682" t="str">
            <v>BIPSTOP</v>
          </cell>
          <cell r="D1682">
            <v>1</v>
          </cell>
          <cell r="E1682" t="str">
            <v>FLOTTEUR JAUNE 20M DE CABLE+LEST</v>
          </cell>
          <cell r="F1682">
            <v>38.61</v>
          </cell>
          <cell r="H1682" t="str">
            <v>BIPSTOP</v>
          </cell>
          <cell r="I1682">
            <v>26.4</v>
          </cell>
          <cell r="J1682">
            <v>1</v>
          </cell>
          <cell r="K1682">
            <v>26.4</v>
          </cell>
          <cell r="L1682">
            <v>26.4</v>
          </cell>
          <cell r="M1682">
            <v>26.4</v>
          </cell>
          <cell r="N1682">
            <v>26.4</v>
          </cell>
          <cell r="O1682">
            <v>26.4</v>
          </cell>
          <cell r="P1682">
            <v>26.4</v>
          </cell>
          <cell r="Q1682">
            <v>38.61</v>
          </cell>
          <cell r="R1682">
            <v>39.599999999999994</v>
          </cell>
          <cell r="S1682">
            <v>39.599999999999994</v>
          </cell>
          <cell r="T1682">
            <v>38.61</v>
          </cell>
          <cell r="U1682">
            <v>39.599999999999994</v>
          </cell>
          <cell r="V1682">
            <v>39.599999999999994</v>
          </cell>
        </row>
        <row r="1683">
          <cell r="B1683" t="str">
            <v>0V100BG</v>
          </cell>
          <cell r="C1683" t="str">
            <v>C9063</v>
          </cell>
          <cell r="D1683">
            <v>2</v>
          </cell>
          <cell r="E1683" t="str">
            <v>COUDE 90  PVC D63 FEM/FEM</v>
          </cell>
          <cell r="F1683">
            <v>0.96</v>
          </cell>
          <cell r="H1683" t="str">
            <v>C9063</v>
          </cell>
          <cell r="I1683">
            <v>0.77</v>
          </cell>
          <cell r="J1683">
            <v>1</v>
          </cell>
          <cell r="K1683">
            <v>0.77</v>
          </cell>
          <cell r="L1683">
            <v>0.76900000000000002</v>
          </cell>
          <cell r="M1683">
            <v>0.84599999999999997</v>
          </cell>
          <cell r="N1683">
            <v>1.54</v>
          </cell>
          <cell r="O1683">
            <v>1.538</v>
          </cell>
          <cell r="P1683">
            <v>1.6919999999999999</v>
          </cell>
          <cell r="Q1683">
            <v>0.96</v>
          </cell>
          <cell r="R1683">
            <v>0.96125000000000005</v>
          </cell>
          <cell r="S1683">
            <v>1.0574999999999999</v>
          </cell>
          <cell r="T1683">
            <v>1.92</v>
          </cell>
          <cell r="U1683">
            <v>1.9225000000000001</v>
          </cell>
          <cell r="V1683">
            <v>2.1149999999999998</v>
          </cell>
        </row>
        <row r="1684">
          <cell r="B1684" t="str">
            <v>0V100BG</v>
          </cell>
          <cell r="C1684" t="str">
            <v>C90MF6350</v>
          </cell>
          <cell r="D1684">
            <v>1</v>
          </cell>
          <cell r="E1684" t="str">
            <v>COUDE 90 REDUIT M/F 63X50</v>
          </cell>
          <cell r="F1684">
            <v>3.76</v>
          </cell>
          <cell r="H1684" t="str">
            <v>C90MF6350</v>
          </cell>
          <cell r="I1684">
            <v>2.13</v>
          </cell>
          <cell r="J1684">
            <v>1</v>
          </cell>
          <cell r="K1684">
            <v>2.13</v>
          </cell>
          <cell r="L1684">
            <v>2.13</v>
          </cell>
          <cell r="M1684">
            <v>2.5049999999999999</v>
          </cell>
          <cell r="N1684">
            <v>2.13</v>
          </cell>
          <cell r="O1684">
            <v>2.13</v>
          </cell>
          <cell r="P1684">
            <v>2.5049999999999999</v>
          </cell>
          <cell r="Q1684">
            <v>3.76</v>
          </cell>
          <cell r="R1684">
            <v>4.26</v>
          </cell>
          <cell r="S1684">
            <v>5.01</v>
          </cell>
          <cell r="T1684">
            <v>3.76</v>
          </cell>
          <cell r="U1684">
            <v>4.26</v>
          </cell>
          <cell r="V1684">
            <v>5.01</v>
          </cell>
        </row>
        <row r="1685">
          <cell r="B1685" t="str">
            <v>0V100BG</v>
          </cell>
          <cell r="C1685" t="str">
            <v>CUVE1500</v>
          </cell>
          <cell r="D1685">
            <v>1</v>
          </cell>
          <cell r="E1685" t="str">
            <v>CUVE RELEVAGE HT1500</v>
          </cell>
          <cell r="F1685">
            <v>277.7</v>
          </cell>
          <cell r="H1685" t="str">
            <v>CUVE1500</v>
          </cell>
          <cell r="I1685">
            <v>181.5</v>
          </cell>
          <cell r="J1685">
            <v>1</v>
          </cell>
          <cell r="K1685">
            <v>181.5</v>
          </cell>
          <cell r="L1685">
            <v>181.5</v>
          </cell>
          <cell r="M1685">
            <v>181.5</v>
          </cell>
          <cell r="N1685">
            <v>181.5</v>
          </cell>
          <cell r="O1685">
            <v>181.5</v>
          </cell>
          <cell r="P1685">
            <v>181.5</v>
          </cell>
          <cell r="Q1685">
            <v>277.7</v>
          </cell>
          <cell r="R1685">
            <v>272.25</v>
          </cell>
          <cell r="S1685">
            <v>272.25</v>
          </cell>
          <cell r="T1685">
            <v>277.7</v>
          </cell>
          <cell r="U1685">
            <v>272.25</v>
          </cell>
          <cell r="V1685">
            <v>272.25</v>
          </cell>
        </row>
        <row r="1686">
          <cell r="B1686" t="str">
            <v>0V100BG</v>
          </cell>
          <cell r="C1686" t="str">
            <v>EF63502</v>
          </cell>
          <cell r="D1686">
            <v>1</v>
          </cell>
          <cell r="E1686" t="str">
            <v>EMBOUT ADAPTATION 63X50X2</v>
          </cell>
          <cell r="F1686">
            <v>0.77</v>
          </cell>
          <cell r="H1686" t="str">
            <v>EF63502</v>
          </cell>
          <cell r="I1686">
            <v>0.61</v>
          </cell>
          <cell r="J1686">
            <v>1</v>
          </cell>
          <cell r="K1686">
            <v>0.61</v>
          </cell>
          <cell r="L1686">
            <v>0.61299999999999999</v>
          </cell>
          <cell r="M1686">
            <v>0.67400000000000004</v>
          </cell>
          <cell r="N1686">
            <v>0.61</v>
          </cell>
          <cell r="O1686">
            <v>0.61299999999999999</v>
          </cell>
          <cell r="P1686">
            <v>0.67400000000000004</v>
          </cell>
          <cell r="Q1686">
            <v>0.77</v>
          </cell>
          <cell r="R1686">
            <v>0.81529000000000007</v>
          </cell>
          <cell r="S1686">
            <v>0.89642000000000011</v>
          </cell>
          <cell r="T1686">
            <v>0.77</v>
          </cell>
          <cell r="U1686">
            <v>0.81529000000000007</v>
          </cell>
          <cell r="V1686">
            <v>0.89642000000000011</v>
          </cell>
        </row>
        <row r="1687">
          <cell r="B1687" t="str">
            <v>0V100BG</v>
          </cell>
          <cell r="C1687">
            <v>7214321415</v>
          </cell>
          <cell r="D1687">
            <v>1</v>
          </cell>
          <cell r="E1687" t="str">
            <v>LIEN DE SERRAGE 3.2X142 NYL P6.6 NOIR</v>
          </cell>
          <cell r="F1687">
            <v>0.1</v>
          </cell>
          <cell r="H1687">
            <v>7214321415</v>
          </cell>
          <cell r="I1687">
            <v>0</v>
          </cell>
          <cell r="J1687">
            <v>100</v>
          </cell>
          <cell r="K1687">
            <v>0</v>
          </cell>
          <cell r="L1687">
            <v>1.9300000000000001E-2</v>
          </cell>
          <cell r="M1687">
            <v>1.7100000000000001E-2</v>
          </cell>
          <cell r="N1687">
            <v>0</v>
          </cell>
          <cell r="O1687">
            <v>1.9300000000000001E-2</v>
          </cell>
          <cell r="P1687">
            <v>1.7100000000000001E-2</v>
          </cell>
          <cell r="Q1687">
            <v>0.1</v>
          </cell>
          <cell r="R1687">
            <v>2.8950000000000004E-2</v>
          </cell>
          <cell r="S1687">
            <v>2.5649999999999999E-2</v>
          </cell>
          <cell r="T1687">
            <v>0.1</v>
          </cell>
          <cell r="U1687">
            <v>2.8950000000000004E-2</v>
          </cell>
          <cell r="V1687">
            <v>2.5649999999999999E-2</v>
          </cell>
        </row>
        <row r="1688">
          <cell r="B1688" t="str">
            <v>0V100BG</v>
          </cell>
          <cell r="C1688" t="str">
            <v>MDWVOX100</v>
          </cell>
          <cell r="D1688">
            <v>1</v>
          </cell>
          <cell r="E1688" t="str">
            <v>ELECTROPOMPE DW VOX M 100 D63 FILETE</v>
          </cell>
          <cell r="F1688">
            <v>431.65</v>
          </cell>
          <cell r="H1688" t="str">
            <v>MDWVOX100</v>
          </cell>
          <cell r="I1688">
            <v>313</v>
          </cell>
          <cell r="J1688">
            <v>1</v>
          </cell>
          <cell r="K1688">
            <v>313</v>
          </cell>
          <cell r="L1688">
            <v>313</v>
          </cell>
          <cell r="M1688">
            <v>313</v>
          </cell>
          <cell r="N1688">
            <v>313</v>
          </cell>
          <cell r="O1688">
            <v>313</v>
          </cell>
          <cell r="P1688">
            <v>313</v>
          </cell>
          <cell r="Q1688">
            <v>431.65</v>
          </cell>
          <cell r="R1688">
            <v>469.5</v>
          </cell>
          <cell r="S1688">
            <v>469.5</v>
          </cell>
          <cell r="T1688">
            <v>431.65</v>
          </cell>
          <cell r="U1688">
            <v>469.5</v>
          </cell>
          <cell r="V1688">
            <v>469.5</v>
          </cell>
        </row>
        <row r="1689">
          <cell r="B1689" t="str">
            <v>0V100BG</v>
          </cell>
          <cell r="C1689" t="str">
            <v>MJOI100</v>
          </cell>
          <cell r="D1689">
            <v>1</v>
          </cell>
          <cell r="E1689" t="str">
            <v>JOINT FORSHEDA D100</v>
          </cell>
          <cell r="F1689">
            <v>4.87</v>
          </cell>
          <cell r="H1689" t="str">
            <v>MJOI100</v>
          </cell>
          <cell r="I1689">
            <v>0.94</v>
          </cell>
          <cell r="J1689">
            <v>1</v>
          </cell>
          <cell r="K1689">
            <v>0.94</v>
          </cell>
          <cell r="L1689">
            <v>2.1800000000000002</v>
          </cell>
          <cell r="M1689">
            <v>0.94</v>
          </cell>
          <cell r="N1689">
            <v>0.94</v>
          </cell>
          <cell r="O1689">
            <v>2.1800000000000002</v>
          </cell>
          <cell r="P1689">
            <v>0.94</v>
          </cell>
          <cell r="Q1689">
            <v>4.87</v>
          </cell>
          <cell r="R1689">
            <v>4.9050000000000002</v>
          </cell>
          <cell r="S1689">
            <v>2.1149999999999998</v>
          </cell>
          <cell r="T1689">
            <v>4.87</v>
          </cell>
          <cell r="U1689">
            <v>4.9050000000000002</v>
          </cell>
          <cell r="V1689">
            <v>2.1149999999999998</v>
          </cell>
        </row>
        <row r="1690">
          <cell r="B1690" t="str">
            <v>0V100BG</v>
          </cell>
          <cell r="C1690" t="str">
            <v>MJOI63</v>
          </cell>
          <cell r="D1690">
            <v>1</v>
          </cell>
          <cell r="E1690" t="str">
            <v>JOINT FORSHEDA D63</v>
          </cell>
          <cell r="F1690">
            <v>4.9400000000000004</v>
          </cell>
          <cell r="H1690" t="str">
            <v>MJOI63</v>
          </cell>
          <cell r="I1690">
            <v>2.21</v>
          </cell>
          <cell r="J1690">
            <v>1</v>
          </cell>
          <cell r="K1690">
            <v>2.21</v>
          </cell>
          <cell r="L1690">
            <v>2.21</v>
          </cell>
          <cell r="M1690">
            <v>0.92</v>
          </cell>
          <cell r="N1690">
            <v>2.21</v>
          </cell>
          <cell r="O1690">
            <v>2.21</v>
          </cell>
          <cell r="P1690">
            <v>0.92</v>
          </cell>
          <cell r="Q1690">
            <v>4.9400000000000004</v>
          </cell>
          <cell r="R1690">
            <v>4.9725000000000001</v>
          </cell>
          <cell r="S1690">
            <v>2.0700000000000003</v>
          </cell>
          <cell r="T1690">
            <v>4.9400000000000004</v>
          </cell>
          <cell r="U1690">
            <v>4.9725000000000001</v>
          </cell>
          <cell r="V1690">
            <v>2.0700000000000003</v>
          </cell>
        </row>
        <row r="1691">
          <cell r="B1691" t="str">
            <v>0V100BG</v>
          </cell>
          <cell r="C1691" t="str">
            <v>MM63</v>
          </cell>
          <cell r="D1691">
            <v>1</v>
          </cell>
          <cell r="E1691" t="str">
            <v>MANCHON SORTIE POSTE RELEVAGE PVC PRES D63</v>
          </cell>
          <cell r="F1691">
            <v>1.1000000000000001</v>
          </cell>
          <cell r="H1691" t="str">
            <v>MM63</v>
          </cell>
          <cell r="I1691">
            <v>1.1100000000000001</v>
          </cell>
          <cell r="J1691">
            <v>1</v>
          </cell>
          <cell r="K1691">
            <v>1.1100000000000001</v>
          </cell>
          <cell r="L1691">
            <v>1.1060000000000001</v>
          </cell>
          <cell r="M1691">
            <v>1.2170000000000001</v>
          </cell>
          <cell r="N1691">
            <v>1.1100000000000001</v>
          </cell>
          <cell r="O1691">
            <v>1.1060000000000001</v>
          </cell>
          <cell r="P1691">
            <v>1.2170000000000001</v>
          </cell>
          <cell r="Q1691">
            <v>1.27</v>
          </cell>
          <cell r="R1691">
            <v>1.3825000000000001</v>
          </cell>
          <cell r="S1691">
            <v>1.5212500000000002</v>
          </cell>
          <cell r="T1691">
            <v>1.27</v>
          </cell>
          <cell r="U1691">
            <v>1.3825000000000001</v>
          </cell>
          <cell r="V1691">
            <v>1.5212500000000002</v>
          </cell>
        </row>
        <row r="1692">
          <cell r="B1692" t="str">
            <v>0V100BG</v>
          </cell>
          <cell r="C1692" t="str">
            <v>MOAT</v>
          </cell>
          <cell r="D1692">
            <v>2.16</v>
          </cell>
          <cell r="E1692" t="str">
            <v>MAIN D'OEUVRE ATELIER</v>
          </cell>
          <cell r="F1692">
            <v>75</v>
          </cell>
          <cell r="H1692" t="str">
            <v>MOAT</v>
          </cell>
          <cell r="I1692">
            <v>50</v>
          </cell>
          <cell r="J1692">
            <v>1</v>
          </cell>
          <cell r="K1692">
            <v>50</v>
          </cell>
          <cell r="L1692">
            <v>50</v>
          </cell>
          <cell r="M1692">
            <v>50</v>
          </cell>
          <cell r="N1692">
            <v>108</v>
          </cell>
          <cell r="O1692">
            <v>108</v>
          </cell>
          <cell r="P1692">
            <v>108</v>
          </cell>
          <cell r="Q1692">
            <v>75</v>
          </cell>
          <cell r="R1692">
            <v>75</v>
          </cell>
          <cell r="S1692">
            <v>75</v>
          </cell>
          <cell r="T1692">
            <v>162</v>
          </cell>
          <cell r="U1692">
            <v>162</v>
          </cell>
          <cell r="V1692">
            <v>162</v>
          </cell>
        </row>
        <row r="1693">
          <cell r="B1693" t="str">
            <v>0V100BG</v>
          </cell>
          <cell r="C1693" t="str">
            <v>MPA</v>
          </cell>
          <cell r="D1693">
            <v>1</v>
          </cell>
          <cell r="E1693" t="str">
            <v>PIED D'ASSISE POUR BARRES DE GUIDAGE D63</v>
          </cell>
          <cell r="F1693">
            <v>83.19</v>
          </cell>
          <cell r="H1693" t="str">
            <v>MPA</v>
          </cell>
          <cell r="I1693">
            <v>63.5</v>
          </cell>
          <cell r="J1693">
            <v>1</v>
          </cell>
          <cell r="K1693">
            <v>63.5</v>
          </cell>
          <cell r="L1693">
            <v>63.5</v>
          </cell>
          <cell r="M1693">
            <v>71</v>
          </cell>
          <cell r="N1693">
            <v>63.5</v>
          </cell>
          <cell r="O1693">
            <v>63.5</v>
          </cell>
          <cell r="P1693">
            <v>71</v>
          </cell>
          <cell r="Q1693">
            <v>83.19</v>
          </cell>
          <cell r="R1693">
            <v>84.454999999999998</v>
          </cell>
          <cell r="S1693">
            <v>94.43</v>
          </cell>
          <cell r="T1693">
            <v>83.19</v>
          </cell>
          <cell r="U1693">
            <v>84.454999999999998</v>
          </cell>
          <cell r="V1693">
            <v>94.43</v>
          </cell>
        </row>
        <row r="1694">
          <cell r="B1694" t="str">
            <v>0V100BG</v>
          </cell>
          <cell r="C1694" t="str">
            <v>MTOLE1</v>
          </cell>
          <cell r="D1694">
            <v>1</v>
          </cell>
          <cell r="E1694" t="str">
            <v xml:space="preserve">SUPPORT BAS INOX </v>
          </cell>
          <cell r="F1694">
            <v>21.71</v>
          </cell>
          <cell r="H1694" t="str">
            <v>MTOLE1</v>
          </cell>
          <cell r="I1694">
            <v>17.73</v>
          </cell>
          <cell r="J1694">
            <v>1</v>
          </cell>
          <cell r="K1694">
            <v>17.73</v>
          </cell>
          <cell r="L1694">
            <v>17.73</v>
          </cell>
          <cell r="M1694">
            <v>17.73</v>
          </cell>
          <cell r="N1694">
            <v>17.73</v>
          </cell>
          <cell r="O1694">
            <v>17.73</v>
          </cell>
          <cell r="P1694">
            <v>17.73</v>
          </cell>
          <cell r="Q1694">
            <v>21.71</v>
          </cell>
          <cell r="R1694">
            <v>22.162500000000001</v>
          </cell>
          <cell r="S1694">
            <v>22.162500000000001</v>
          </cell>
          <cell r="T1694">
            <v>21.71</v>
          </cell>
          <cell r="U1694">
            <v>22.162500000000001</v>
          </cell>
          <cell r="V1694">
            <v>22.162500000000001</v>
          </cell>
        </row>
        <row r="1695">
          <cell r="B1695" t="str">
            <v>0V100BG</v>
          </cell>
          <cell r="C1695" t="str">
            <v>MTOLE2</v>
          </cell>
          <cell r="D1695">
            <v>1</v>
          </cell>
          <cell r="E1695" t="str">
            <v>SUPPORT HAUT INOX 575MM</v>
          </cell>
          <cell r="F1695">
            <v>18.489999999999998</v>
          </cell>
          <cell r="H1695" t="str">
            <v>MTOLE2</v>
          </cell>
          <cell r="I1695">
            <v>13.05</v>
          </cell>
          <cell r="J1695">
            <v>1</v>
          </cell>
          <cell r="K1695">
            <v>13.05</v>
          </cell>
          <cell r="L1695">
            <v>13.05</v>
          </cell>
          <cell r="M1695">
            <v>13.05</v>
          </cell>
          <cell r="N1695">
            <v>13.05</v>
          </cell>
          <cell r="O1695">
            <v>13.05</v>
          </cell>
          <cell r="P1695">
            <v>13.05</v>
          </cell>
          <cell r="Q1695">
            <v>18.489999999999998</v>
          </cell>
          <cell r="R1695">
            <v>19.575000000000003</v>
          </cell>
          <cell r="S1695">
            <v>19.575000000000003</v>
          </cell>
          <cell r="T1695">
            <v>18.489999999999998</v>
          </cell>
          <cell r="U1695">
            <v>19.575000000000003</v>
          </cell>
          <cell r="V1695">
            <v>19.575000000000003</v>
          </cell>
        </row>
        <row r="1696">
          <cell r="B1696" t="str">
            <v>0V100BG</v>
          </cell>
          <cell r="C1696" t="str">
            <v>MTOLE4</v>
          </cell>
          <cell r="D1696">
            <v>1</v>
          </cell>
          <cell r="E1696" t="str">
            <v>TOLE SUPPORT FLOTTEUR ALARME</v>
          </cell>
          <cell r="F1696">
            <v>4.1900000000000004</v>
          </cell>
          <cell r="H1696" t="str">
            <v>MTOLE4</v>
          </cell>
          <cell r="I1696">
            <v>2.99</v>
          </cell>
          <cell r="J1696">
            <v>1</v>
          </cell>
          <cell r="K1696">
            <v>2.99</v>
          </cell>
          <cell r="L1696">
            <v>2.99</v>
          </cell>
          <cell r="M1696">
            <v>2.99</v>
          </cell>
          <cell r="N1696">
            <v>2.99</v>
          </cell>
          <cell r="O1696">
            <v>2.99</v>
          </cell>
          <cell r="P1696">
            <v>2.99</v>
          </cell>
          <cell r="Q1696">
            <v>4.1900000000000004</v>
          </cell>
          <cell r="R1696">
            <v>4.4850000000000003</v>
          </cell>
          <cell r="S1696">
            <v>4.4850000000000003</v>
          </cell>
          <cell r="T1696">
            <v>4.1900000000000004</v>
          </cell>
          <cell r="U1696">
            <v>4.4850000000000003</v>
          </cell>
          <cell r="V1696">
            <v>4.4850000000000003</v>
          </cell>
        </row>
        <row r="1697">
          <cell r="B1697" t="str">
            <v>0V100BG</v>
          </cell>
          <cell r="C1697" t="str">
            <v>PVC6316</v>
          </cell>
          <cell r="D1697">
            <v>1</v>
          </cell>
          <cell r="E1697" t="str">
            <v>TUBE DE 3M PVC PRESSION 63X4.7 PN16</v>
          </cell>
          <cell r="F1697">
            <v>12.91</v>
          </cell>
          <cell r="H1697" t="str">
            <v>PVC6316</v>
          </cell>
          <cell r="I1697">
            <v>4.7300000000000004</v>
          </cell>
          <cell r="J1697">
            <v>0.33</v>
          </cell>
          <cell r="K1697">
            <v>14.333333333333334</v>
          </cell>
          <cell r="L1697">
            <v>4.7320000000000002</v>
          </cell>
          <cell r="M1697">
            <v>4.7779999999999996</v>
          </cell>
          <cell r="N1697">
            <v>14.333333333333334</v>
          </cell>
          <cell r="O1697">
            <v>4.7320000000000002</v>
          </cell>
          <cell r="P1697">
            <v>4.7779999999999996</v>
          </cell>
          <cell r="Q1697">
            <v>12.91</v>
          </cell>
          <cell r="R1697">
            <v>6.2935600000000003</v>
          </cell>
          <cell r="S1697">
            <v>6.3547399999999996</v>
          </cell>
          <cell r="T1697">
            <v>12.91</v>
          </cell>
          <cell r="U1697">
            <v>6.2935600000000003</v>
          </cell>
          <cell r="V1697">
            <v>6.3547399999999996</v>
          </cell>
        </row>
        <row r="1698">
          <cell r="B1698" t="str">
            <v>0V100BG</v>
          </cell>
          <cell r="C1698" t="str">
            <v>REHAUS400</v>
          </cell>
          <cell r="D1698">
            <v>1</v>
          </cell>
          <cell r="E1698" t="str">
            <v>REHAUSSE DE CUVE HT400</v>
          </cell>
          <cell r="F1698">
            <v>90.27</v>
          </cell>
          <cell r="H1698" t="str">
            <v>REHAUS400</v>
          </cell>
          <cell r="I1698">
            <v>59</v>
          </cell>
          <cell r="J1698">
            <v>1</v>
          </cell>
          <cell r="K1698">
            <v>59</v>
          </cell>
          <cell r="L1698">
            <v>59</v>
          </cell>
          <cell r="M1698">
            <v>59</v>
          </cell>
          <cell r="N1698">
            <v>59</v>
          </cell>
          <cell r="O1698">
            <v>59</v>
          </cell>
          <cell r="P1698">
            <v>59</v>
          </cell>
          <cell r="Q1698">
            <v>90.27</v>
          </cell>
          <cell r="R1698">
            <v>88.5</v>
          </cell>
          <cell r="S1698">
            <v>88.5</v>
          </cell>
          <cell r="T1698">
            <v>90.27</v>
          </cell>
          <cell r="U1698">
            <v>88.5</v>
          </cell>
          <cell r="V1698">
            <v>88.5</v>
          </cell>
        </row>
        <row r="1699">
          <cell r="B1699" t="str">
            <v>0V100BG</v>
          </cell>
          <cell r="C1699" t="str">
            <v>VAC63</v>
          </cell>
          <cell r="D1699">
            <v>1</v>
          </cell>
          <cell r="E1699" t="str">
            <v>VANNE A BILLE FEM/FEM ORION D63</v>
          </cell>
          <cell r="F1699">
            <v>9.56</v>
          </cell>
          <cell r="H1699" t="str">
            <v>VAC63</v>
          </cell>
          <cell r="I1699">
            <v>8.09</v>
          </cell>
          <cell r="J1699">
            <v>1</v>
          </cell>
          <cell r="K1699">
            <v>8.09</v>
          </cell>
          <cell r="L1699">
            <v>8.0869999999999997</v>
          </cell>
          <cell r="M1699">
            <v>8.0869999999999997</v>
          </cell>
          <cell r="N1699">
            <v>8.09</v>
          </cell>
          <cell r="O1699">
            <v>8.0869999999999997</v>
          </cell>
          <cell r="P1699">
            <v>8.0869999999999997</v>
          </cell>
          <cell r="Q1699">
            <v>9.56</v>
          </cell>
          <cell r="R1699">
            <v>10.108750000000001</v>
          </cell>
          <cell r="S1699">
            <v>10.108750000000001</v>
          </cell>
          <cell r="T1699">
            <v>9.56</v>
          </cell>
          <cell r="U1699">
            <v>10.108750000000001</v>
          </cell>
          <cell r="V1699">
            <v>10.108750000000001</v>
          </cell>
        </row>
        <row r="1700">
          <cell r="B1700" t="str">
            <v>0V100BG</v>
          </cell>
          <cell r="C1700" t="str">
            <v>VDL516048</v>
          </cell>
          <cell r="D1700">
            <v>1</v>
          </cell>
          <cell r="E1700" t="str">
            <v>TRAVERSEE DE PAROI 50/63X2</v>
          </cell>
          <cell r="F1700">
            <v>9.64</v>
          </cell>
          <cell r="H1700" t="str">
            <v>VDL516048</v>
          </cell>
          <cell r="I1700">
            <v>7.94</v>
          </cell>
          <cell r="J1700">
            <v>1</v>
          </cell>
          <cell r="K1700">
            <v>7.94</v>
          </cell>
          <cell r="L1700">
            <v>7.9420000000000002</v>
          </cell>
          <cell r="M1700">
            <v>7.9420000000000002</v>
          </cell>
          <cell r="N1700">
            <v>7.94</v>
          </cell>
          <cell r="O1700">
            <v>7.9420000000000002</v>
          </cell>
          <cell r="P1700">
            <v>7.9420000000000002</v>
          </cell>
          <cell r="Q1700">
            <v>9.64</v>
          </cell>
          <cell r="R1700">
            <v>9.9275000000000002</v>
          </cell>
          <cell r="S1700">
            <v>9.9275000000000002</v>
          </cell>
          <cell r="T1700">
            <v>9.64</v>
          </cell>
          <cell r="U1700">
            <v>9.9275000000000002</v>
          </cell>
          <cell r="V1700">
            <v>9.9275000000000002</v>
          </cell>
        </row>
        <row r="1701">
          <cell r="B1701" t="str">
            <v>0V100BG</v>
          </cell>
          <cell r="C1701" t="str">
            <v>RONDETD6</v>
          </cell>
          <cell r="D1701">
            <v>5</v>
          </cell>
          <cell r="E1701" t="str">
            <v>RONDELLE EPDM INOX 5.5/6.3*25</v>
          </cell>
          <cell r="F1701">
            <v>1.9E-2</v>
          </cell>
          <cell r="H1701" t="str">
            <v>RONDETD6</v>
          </cell>
          <cell r="I1701">
            <v>0.13</v>
          </cell>
          <cell r="J1701">
            <v>1</v>
          </cell>
          <cell r="K1701">
            <v>0.13</v>
          </cell>
          <cell r="L1701">
            <v>0.12720000000000001</v>
          </cell>
          <cell r="M1701">
            <v>0.12720000000000001</v>
          </cell>
          <cell r="N1701">
            <v>0.65</v>
          </cell>
          <cell r="O1701">
            <v>0.63600000000000001</v>
          </cell>
          <cell r="P1701">
            <v>0.63600000000000001</v>
          </cell>
          <cell r="Q1701">
            <v>1.9E-2</v>
          </cell>
          <cell r="R1701">
            <v>0.19080000000000003</v>
          </cell>
          <cell r="S1701">
            <v>0.19080000000000003</v>
          </cell>
          <cell r="T1701">
            <v>9.5000000000000001E-2</v>
          </cell>
          <cell r="U1701">
            <v>0.95400000000000018</v>
          </cell>
          <cell r="V1701">
            <v>0.95400000000000018</v>
          </cell>
        </row>
        <row r="1702">
          <cell r="B1702" t="str">
            <v>0V100BG</v>
          </cell>
          <cell r="C1702">
            <v>8535000618</v>
          </cell>
          <cell r="D1702">
            <v>4</v>
          </cell>
          <cell r="E1702" t="str">
            <v>RONDELLE PLATE M6X24X1.2 LL A2</v>
          </cell>
          <cell r="F1702">
            <v>0.05</v>
          </cell>
          <cell r="H1702">
            <v>8535000618</v>
          </cell>
          <cell r="I1702">
            <v>3.0000000000000001E-3</v>
          </cell>
          <cell r="J1702">
            <v>1</v>
          </cell>
          <cell r="K1702">
            <v>3.0000000000000001E-3</v>
          </cell>
          <cell r="L1702">
            <v>3.04E-2</v>
          </cell>
          <cell r="M1702">
            <v>3.04E-2</v>
          </cell>
          <cell r="N1702">
            <v>1.2E-2</v>
          </cell>
          <cell r="O1702">
            <v>0.1216</v>
          </cell>
          <cell r="P1702">
            <v>0.1216</v>
          </cell>
          <cell r="Q1702">
            <v>0.05</v>
          </cell>
          <cell r="R1702">
            <v>5.3199999999999997E-2</v>
          </cell>
          <cell r="S1702">
            <v>5.3199999999999997E-2</v>
          </cell>
          <cell r="T1702">
            <v>0.2</v>
          </cell>
          <cell r="U1702">
            <v>0.21279999999999999</v>
          </cell>
          <cell r="V1702">
            <v>0.21279999999999999</v>
          </cell>
        </row>
        <row r="1703">
          <cell r="B1703" t="str">
            <v>0V100BG</v>
          </cell>
          <cell r="C1703">
            <v>8434000618</v>
          </cell>
          <cell r="D1703">
            <v>5</v>
          </cell>
          <cell r="E1703" t="str">
            <v>ECROU FREIN A2 M6 WAX</v>
          </cell>
          <cell r="F1703">
            <v>0.02</v>
          </cell>
          <cell r="H1703">
            <v>8434000618</v>
          </cell>
          <cell r="I1703">
            <v>8.3000000000000007</v>
          </cell>
          <cell r="J1703">
            <v>500</v>
          </cell>
          <cell r="K1703">
            <v>1.66E-2</v>
          </cell>
          <cell r="L1703">
            <v>1.66E-2</v>
          </cell>
          <cell r="M1703">
            <v>1.66E-2</v>
          </cell>
          <cell r="N1703">
            <v>8.3000000000000004E-2</v>
          </cell>
          <cell r="O1703">
            <v>8.3000000000000004E-2</v>
          </cell>
          <cell r="P1703">
            <v>8.3000000000000004E-2</v>
          </cell>
          <cell r="Q1703">
            <v>0.02</v>
          </cell>
          <cell r="R1703">
            <v>2.0750000000000001E-2</v>
          </cell>
          <cell r="S1703">
            <v>2.0750000000000001E-2</v>
          </cell>
          <cell r="T1703">
            <v>0.1</v>
          </cell>
          <cell r="U1703">
            <v>0.10375000000000001</v>
          </cell>
          <cell r="V1703">
            <v>0.10375000000000001</v>
          </cell>
        </row>
        <row r="1704">
          <cell r="B1704" t="str">
            <v>0V100BG</v>
          </cell>
          <cell r="C1704">
            <v>101007</v>
          </cell>
          <cell r="D1704">
            <v>1</v>
          </cell>
          <cell r="E1704" t="str">
            <v xml:space="preserve">CROCHET INOX </v>
          </cell>
          <cell r="F1704">
            <v>2.2400000000000002</v>
          </cell>
          <cell r="H1704">
            <v>101007</v>
          </cell>
          <cell r="I1704">
            <v>1.5</v>
          </cell>
          <cell r="J1704">
            <v>1</v>
          </cell>
          <cell r="K1704">
            <v>1.5</v>
          </cell>
          <cell r="L1704">
            <v>1.5</v>
          </cell>
          <cell r="M1704">
            <v>1.5</v>
          </cell>
          <cell r="N1704">
            <v>1.5</v>
          </cell>
          <cell r="O1704">
            <v>1.5</v>
          </cell>
          <cell r="P1704">
            <v>1.5</v>
          </cell>
          <cell r="Q1704">
            <v>2.2400000000000002</v>
          </cell>
          <cell r="R1704">
            <v>2.25</v>
          </cell>
          <cell r="S1704">
            <v>2.25</v>
          </cell>
          <cell r="T1704">
            <v>2.2400000000000002</v>
          </cell>
          <cell r="U1704">
            <v>2.25</v>
          </cell>
          <cell r="V1704">
            <v>2.25</v>
          </cell>
        </row>
        <row r="1705">
          <cell r="B1705" t="str">
            <v>0V100BG</v>
          </cell>
          <cell r="C1705" t="str">
            <v>MCOFPRO</v>
          </cell>
          <cell r="D1705">
            <v>1</v>
          </cell>
          <cell r="E1705" t="str">
            <v>COFFRET ALARME ET PROTECTION RELEVAGE</v>
          </cell>
          <cell r="F1705">
            <v>139.16999999999999</v>
          </cell>
          <cell r="H1705" t="str">
            <v>MCOFPRO</v>
          </cell>
          <cell r="I1705">
            <v>88.935500000000005</v>
          </cell>
          <cell r="J1705">
            <v>1</v>
          </cell>
          <cell r="K1705">
            <v>88.935500000000005</v>
          </cell>
          <cell r="L1705">
            <v>88.936256</v>
          </cell>
          <cell r="M1705">
            <v>90.786255999999995</v>
          </cell>
          <cell r="N1705">
            <v>88.935500000000005</v>
          </cell>
          <cell r="O1705">
            <v>88.936256</v>
          </cell>
          <cell r="P1705">
            <v>90.786255999999995</v>
          </cell>
          <cell r="Q1705">
            <v>160.19999999999999</v>
          </cell>
          <cell r="R1705">
            <v>144.33635149999998</v>
          </cell>
          <cell r="S1705">
            <v>147.29635150000001</v>
          </cell>
          <cell r="T1705">
            <v>160.19999999999999</v>
          </cell>
          <cell r="U1705">
            <v>144.33635149999998</v>
          </cell>
          <cell r="V1705">
            <v>147.29635150000001</v>
          </cell>
        </row>
        <row r="1706">
          <cell r="B1706" t="str">
            <v>0V100BG</v>
          </cell>
          <cell r="C1706" t="str">
            <v>316L/4404</v>
          </cell>
          <cell r="D1706">
            <v>1</v>
          </cell>
          <cell r="E1706" t="str">
            <v>CHAINE INOX DIAM 4 32/8 (LE ML)</v>
          </cell>
          <cell r="F1706">
            <v>4.3499999999999996</v>
          </cell>
          <cell r="H1706" t="str">
            <v>316L/4404</v>
          </cell>
          <cell r="I1706">
            <v>2.9</v>
          </cell>
          <cell r="J1706">
            <v>1</v>
          </cell>
          <cell r="K1706">
            <v>2.9</v>
          </cell>
          <cell r="L1706">
            <v>2.9</v>
          </cell>
          <cell r="M1706">
            <v>2.9</v>
          </cell>
          <cell r="N1706">
            <v>2.9</v>
          </cell>
          <cell r="O1706">
            <v>2.9</v>
          </cell>
          <cell r="P1706">
            <v>2.9</v>
          </cell>
          <cell r="Q1706">
            <v>4.3499999999999996</v>
          </cell>
          <cell r="R1706">
            <v>4.3499999999999996</v>
          </cell>
          <cell r="S1706">
            <v>4.3499999999999996</v>
          </cell>
          <cell r="T1706">
            <v>4.3499999999999996</v>
          </cell>
          <cell r="U1706">
            <v>4.3499999999999996</v>
          </cell>
          <cell r="V1706">
            <v>4.3499999999999996</v>
          </cell>
        </row>
        <row r="1707">
          <cell r="B1707" t="str">
            <v>0V100BG</v>
          </cell>
          <cell r="C1707" t="str">
            <v>GPR</v>
          </cell>
          <cell r="D1707">
            <v>1</v>
          </cell>
          <cell r="E1707" t="str">
            <v>GUIDE POSTES DE RELEVAGE</v>
          </cell>
          <cell r="F1707">
            <v>0.4</v>
          </cell>
          <cell r="H1707" t="str">
            <v>GPR</v>
          </cell>
          <cell r="I1707">
            <v>0.2</v>
          </cell>
          <cell r="J1707">
            <v>1</v>
          </cell>
          <cell r="K1707">
            <v>0.2</v>
          </cell>
          <cell r="L1707">
            <v>0.2</v>
          </cell>
          <cell r="M1707">
            <v>0.2</v>
          </cell>
          <cell r="N1707">
            <v>0.2</v>
          </cell>
          <cell r="O1707">
            <v>0.2</v>
          </cell>
          <cell r="P1707">
            <v>0.2</v>
          </cell>
          <cell r="Q1707">
            <v>0.4</v>
          </cell>
          <cell r="R1707">
            <v>0</v>
          </cell>
          <cell r="S1707">
            <v>0.4</v>
          </cell>
          <cell r="T1707">
            <v>0.4</v>
          </cell>
          <cell r="U1707">
            <v>0</v>
          </cell>
          <cell r="V1707">
            <v>0.4</v>
          </cell>
        </row>
        <row r="1708">
          <cell r="B1708" t="str">
            <v>0V100BG</v>
          </cell>
          <cell r="C1708">
            <v>9600000618</v>
          </cell>
          <cell r="D1708">
            <v>1</v>
          </cell>
          <cell r="E1708" t="str">
            <v>MANILLE INOX</v>
          </cell>
          <cell r="F1708">
            <v>1.57</v>
          </cell>
          <cell r="H1708">
            <v>9600000618</v>
          </cell>
          <cell r="I1708">
            <v>0.8</v>
          </cell>
          <cell r="J1708">
            <v>1</v>
          </cell>
          <cell r="K1708">
            <v>0.8</v>
          </cell>
          <cell r="L1708">
            <v>0.80289999999999995</v>
          </cell>
          <cell r="M1708">
            <v>0.80289999999999995</v>
          </cell>
          <cell r="N1708">
            <v>0.8</v>
          </cell>
          <cell r="O1708">
            <v>0.80289999999999995</v>
          </cell>
          <cell r="P1708">
            <v>0.80289999999999995</v>
          </cell>
          <cell r="Q1708">
            <v>1.57</v>
          </cell>
          <cell r="R1708">
            <v>1.6057999999999999</v>
          </cell>
          <cell r="S1708">
            <v>1.6057999999999999</v>
          </cell>
          <cell r="T1708">
            <v>1.57</v>
          </cell>
          <cell r="U1708">
            <v>1.6057999999999999</v>
          </cell>
          <cell r="V1708">
            <v>1.6057999999999999</v>
          </cell>
        </row>
        <row r="1709">
          <cell r="B1709" t="str">
            <v>0V100BG</v>
          </cell>
          <cell r="C1709" t="str">
            <v>CC6M</v>
          </cell>
          <cell r="D1709">
            <v>1</v>
          </cell>
          <cell r="E1709" t="str">
            <v>CHAPEAU D63 AVEC MOUSTIQUAIRE</v>
          </cell>
          <cell r="F1709">
            <v>17.510000000000002</v>
          </cell>
          <cell r="H1709" t="str">
            <v>CC6M</v>
          </cell>
          <cell r="I1709">
            <v>11.67</v>
          </cell>
          <cell r="J1709">
            <v>1</v>
          </cell>
          <cell r="K1709">
            <v>11.67</v>
          </cell>
          <cell r="L1709">
            <v>11.67</v>
          </cell>
          <cell r="M1709">
            <v>11.67</v>
          </cell>
          <cell r="N1709">
            <v>11.67</v>
          </cell>
          <cell r="O1709">
            <v>11.67</v>
          </cell>
          <cell r="P1709">
            <v>11.67</v>
          </cell>
          <cell r="Q1709">
            <v>17.510000000000002</v>
          </cell>
          <cell r="R1709">
            <v>17.504999999999999</v>
          </cell>
          <cell r="S1709">
            <v>17.504999999999999</v>
          </cell>
          <cell r="T1709">
            <v>17.510000000000002</v>
          </cell>
          <cell r="U1709">
            <v>17.504999999999999</v>
          </cell>
          <cell r="V1709">
            <v>17.504999999999999</v>
          </cell>
        </row>
        <row r="1710">
          <cell r="B1710" t="str">
            <v>0V100BG</v>
          </cell>
          <cell r="C1710" t="str">
            <v>ENFC30MF100</v>
          </cell>
          <cell r="D1710">
            <v>1</v>
          </cell>
          <cell r="E1710" t="str">
            <v>COUDE 30 MF PVC EVAC D100</v>
          </cell>
          <cell r="F1710">
            <v>2.31</v>
          </cell>
          <cell r="H1710" t="str">
            <v>ENFC30MF100</v>
          </cell>
          <cell r="I1710">
            <v>1.72</v>
          </cell>
          <cell r="J1710">
            <v>1</v>
          </cell>
          <cell r="K1710">
            <v>1.72</v>
          </cell>
          <cell r="L1710">
            <v>1.7150000000000001</v>
          </cell>
          <cell r="M1710">
            <v>1.635</v>
          </cell>
          <cell r="N1710">
            <v>1.72</v>
          </cell>
          <cell r="O1710">
            <v>1.7150000000000001</v>
          </cell>
          <cell r="P1710">
            <v>1.635</v>
          </cell>
          <cell r="Q1710">
            <v>2.31</v>
          </cell>
          <cell r="R1710">
            <v>2.5725000000000002</v>
          </cell>
          <cell r="S1710">
            <v>2.4525000000000001</v>
          </cell>
          <cell r="T1710">
            <v>2.31</v>
          </cell>
          <cell r="U1710">
            <v>2.5725000000000002</v>
          </cell>
          <cell r="V1710">
            <v>2.4525000000000001</v>
          </cell>
        </row>
        <row r="1711">
          <cell r="B1711" t="str">
            <v>SPR1900V100BG</v>
          </cell>
          <cell r="N1711">
            <v>977.81863333333342</v>
          </cell>
          <cell r="O1711">
            <v>969.56979599999977</v>
          </cell>
          <cell r="P1711">
            <v>977.05459599999983</v>
          </cell>
          <cell r="T1711">
            <v>1431.5890000000002</v>
          </cell>
          <cell r="U1711">
            <v>1444.7405715</v>
          </cell>
          <cell r="V1711">
            <v>1453.4833315000001</v>
          </cell>
        </row>
        <row r="1712">
          <cell r="B1712" t="str">
            <v>0V150BG</v>
          </cell>
          <cell r="C1712">
            <v>101006</v>
          </cell>
          <cell r="D1712">
            <v>1</v>
          </cell>
          <cell r="E1712" t="str">
            <v>PRESSE ETOUPE PG13.5 F7MM AVEC CE</v>
          </cell>
          <cell r="F1712">
            <v>0.68</v>
          </cell>
          <cell r="H1712">
            <v>101006</v>
          </cell>
          <cell r="I1712">
            <v>0.23</v>
          </cell>
          <cell r="J1712">
            <v>1</v>
          </cell>
          <cell r="K1712">
            <v>0.23</v>
          </cell>
          <cell r="L1712">
            <v>0.22953999999999999</v>
          </cell>
          <cell r="M1712">
            <v>0.22953999999999999</v>
          </cell>
          <cell r="N1712">
            <v>0.23</v>
          </cell>
          <cell r="O1712">
            <v>0.22953999999999999</v>
          </cell>
          <cell r="P1712">
            <v>0.22953999999999999</v>
          </cell>
          <cell r="Q1712">
            <v>0.68</v>
          </cell>
          <cell r="R1712">
            <v>0.68862000000000001</v>
          </cell>
          <cell r="S1712">
            <v>0.68862000000000001</v>
          </cell>
          <cell r="T1712">
            <v>0.68</v>
          </cell>
          <cell r="U1712">
            <v>0.68862000000000001</v>
          </cell>
          <cell r="V1712">
            <v>0.68862000000000001</v>
          </cell>
        </row>
        <row r="1713">
          <cell r="B1713" t="str">
            <v>0V150BG</v>
          </cell>
          <cell r="C1713" t="str">
            <v>FLPG13</v>
          </cell>
          <cell r="D1713">
            <v>2</v>
          </cell>
          <cell r="E1713" t="str">
            <v>PRESSE ETOUPE PG13 FILETAGE LONG</v>
          </cell>
          <cell r="F1713">
            <v>0.90200000000000002</v>
          </cell>
          <cell r="H1713" t="str">
            <v>FLPG13</v>
          </cell>
          <cell r="I1713">
            <v>0.6</v>
          </cell>
          <cell r="J1713">
            <v>1</v>
          </cell>
          <cell r="K1713">
            <v>0.6</v>
          </cell>
          <cell r="L1713">
            <v>0.60099999999999998</v>
          </cell>
          <cell r="M1713">
            <v>0.60099999999999998</v>
          </cell>
          <cell r="N1713">
            <v>1.2</v>
          </cell>
          <cell r="O1713">
            <v>1.202</v>
          </cell>
          <cell r="P1713">
            <v>1.202</v>
          </cell>
          <cell r="Q1713">
            <v>0.90200000000000002</v>
          </cell>
          <cell r="R1713">
            <v>0.90149999999999997</v>
          </cell>
          <cell r="S1713">
            <v>0.90149999999999997</v>
          </cell>
          <cell r="T1713">
            <v>1.804</v>
          </cell>
          <cell r="U1713">
            <v>1.8029999999999999</v>
          </cell>
          <cell r="V1713">
            <v>1.8029999999999999</v>
          </cell>
        </row>
        <row r="1714">
          <cell r="B1714" t="str">
            <v>0V150BG</v>
          </cell>
          <cell r="C1714" t="str">
            <v>ECROUPG13</v>
          </cell>
          <cell r="D1714">
            <v>2</v>
          </cell>
          <cell r="E1714" t="str">
            <v>ECROU PE POUR PRESSE ETOUPE PG13</v>
          </cell>
          <cell r="F1714">
            <v>0.08</v>
          </cell>
          <cell r="H1714" t="str">
            <v>ECROUPG13</v>
          </cell>
          <cell r="I1714">
            <v>7.0000000000000007E-2</v>
          </cell>
          <cell r="J1714">
            <v>1</v>
          </cell>
          <cell r="K1714">
            <v>7.0000000000000007E-2</v>
          </cell>
          <cell r="L1714">
            <v>7.1999999999999995E-2</v>
          </cell>
          <cell r="M1714">
            <v>7.1999999999999995E-2</v>
          </cell>
          <cell r="N1714">
            <v>0.14000000000000001</v>
          </cell>
          <cell r="O1714">
            <v>0.14399999999999999</v>
          </cell>
          <cell r="P1714">
            <v>0.14399999999999999</v>
          </cell>
          <cell r="Q1714">
            <v>0.08</v>
          </cell>
          <cell r="R1714">
            <v>0.10799999999999998</v>
          </cell>
          <cell r="S1714">
            <v>0.10799999999999998</v>
          </cell>
          <cell r="T1714">
            <v>0.16</v>
          </cell>
          <cell r="U1714">
            <v>0.21599999999999997</v>
          </cell>
          <cell r="V1714">
            <v>0.21599999999999997</v>
          </cell>
        </row>
        <row r="1715">
          <cell r="B1715" t="str">
            <v>0V150BG</v>
          </cell>
          <cell r="C1715">
            <v>8534000818</v>
          </cell>
          <cell r="D1715">
            <v>6</v>
          </cell>
          <cell r="E1715" t="str">
            <v>RONDELLE PLATE M8X22X1.5 L A2</v>
          </cell>
          <cell r="F1715">
            <v>0.05</v>
          </cell>
          <cell r="H1715">
            <v>8534000818</v>
          </cell>
          <cell r="I1715">
            <v>2.9000000000000001E-2</v>
          </cell>
          <cell r="J1715">
            <v>1</v>
          </cell>
          <cell r="K1715">
            <v>2.9000000000000001E-2</v>
          </cell>
          <cell r="L1715">
            <v>2.9399999999999999E-2</v>
          </cell>
          <cell r="M1715">
            <v>2.9399999999999999E-2</v>
          </cell>
          <cell r="N1715">
            <v>0.17400000000000002</v>
          </cell>
          <cell r="O1715">
            <v>0.1764</v>
          </cell>
          <cell r="P1715">
            <v>0.1764</v>
          </cell>
          <cell r="Q1715">
            <v>0.05</v>
          </cell>
          <cell r="R1715">
            <v>5.1449999999999996E-2</v>
          </cell>
          <cell r="S1715">
            <v>5.1449999999999996E-2</v>
          </cell>
          <cell r="T1715">
            <v>0.30000000000000004</v>
          </cell>
          <cell r="U1715">
            <v>0.30869999999999997</v>
          </cell>
          <cell r="V1715">
            <v>0.30869999999999997</v>
          </cell>
        </row>
        <row r="1716">
          <cell r="B1716" t="str">
            <v>0V150BG</v>
          </cell>
          <cell r="C1716">
            <v>8412602518</v>
          </cell>
          <cell r="D1716">
            <v>5</v>
          </cell>
          <cell r="E1716" t="str">
            <v>VIS METAUX  A2 TH M6X25</v>
          </cell>
          <cell r="F1716">
            <v>0.05</v>
          </cell>
          <cell r="H1716">
            <v>8412602518</v>
          </cell>
          <cell r="I1716">
            <v>7.04</v>
          </cell>
          <cell r="J1716">
            <v>200</v>
          </cell>
          <cell r="K1716">
            <v>3.5200000000000002E-2</v>
          </cell>
          <cell r="L1716">
            <v>3.5200000000000002E-2</v>
          </cell>
          <cell r="M1716">
            <v>3.5200000000000002E-2</v>
          </cell>
          <cell r="N1716">
            <v>0.17600000000000002</v>
          </cell>
          <cell r="O1716">
            <v>0.17600000000000002</v>
          </cell>
          <cell r="P1716">
            <v>0.17600000000000002</v>
          </cell>
          <cell r="Q1716">
            <v>0.05</v>
          </cell>
          <cell r="R1716">
            <v>5.28E-2</v>
          </cell>
          <cell r="S1716">
            <v>5.28E-2</v>
          </cell>
          <cell r="T1716">
            <v>0.25</v>
          </cell>
          <cell r="U1716">
            <v>0.26400000000000001</v>
          </cell>
          <cell r="V1716">
            <v>0.26400000000000001</v>
          </cell>
        </row>
        <row r="1717">
          <cell r="B1717" t="str">
            <v>0V150BG</v>
          </cell>
          <cell r="C1717">
            <v>8412802518</v>
          </cell>
          <cell r="D1717">
            <v>6</v>
          </cell>
          <cell r="E1717" t="str">
            <v>VIS METAUX  A2 TH M8X25</v>
          </cell>
          <cell r="F1717">
            <v>7.0000000000000007E-2</v>
          </cell>
          <cell r="H1717">
            <v>8412802518</v>
          </cell>
          <cell r="I1717">
            <v>7.08</v>
          </cell>
          <cell r="J1717">
            <v>100</v>
          </cell>
          <cell r="K1717">
            <v>7.0800000000000002E-2</v>
          </cell>
          <cell r="L1717">
            <v>7.0800000000000002E-2</v>
          </cell>
          <cell r="M1717">
            <v>7.0800000000000002E-2</v>
          </cell>
          <cell r="N1717">
            <v>0.42480000000000001</v>
          </cell>
          <cell r="O1717">
            <v>0.42480000000000001</v>
          </cell>
          <cell r="P1717">
            <v>0.42480000000000001</v>
          </cell>
          <cell r="Q1717">
            <v>7.0000000000000007E-2</v>
          </cell>
          <cell r="R1717">
            <v>8.8499999999999995E-2</v>
          </cell>
          <cell r="S1717">
            <v>8.8499999999999995E-2</v>
          </cell>
          <cell r="T1717">
            <v>0.42000000000000004</v>
          </cell>
          <cell r="U1717">
            <v>0.53099999999999992</v>
          </cell>
          <cell r="V1717">
            <v>0.53099999999999992</v>
          </cell>
        </row>
        <row r="1718">
          <cell r="B1718" t="str">
            <v>0V150BG</v>
          </cell>
          <cell r="C1718">
            <v>1510064</v>
          </cell>
          <cell r="D1718">
            <v>1</v>
          </cell>
          <cell r="E1718" t="str">
            <v xml:space="preserve">CLAPET Y D63 </v>
          </cell>
          <cell r="F1718">
            <v>39.22</v>
          </cell>
          <cell r="H1718">
            <v>1510064</v>
          </cell>
          <cell r="I1718">
            <v>24.96</v>
          </cell>
          <cell r="J1718">
            <v>1</v>
          </cell>
          <cell r="K1718">
            <v>24.96</v>
          </cell>
          <cell r="L1718">
            <v>24.954999999999998</v>
          </cell>
          <cell r="M1718">
            <v>24.954999999999998</v>
          </cell>
          <cell r="N1718">
            <v>24.96</v>
          </cell>
          <cell r="O1718">
            <v>24.954999999999998</v>
          </cell>
          <cell r="P1718">
            <v>24.954999999999998</v>
          </cell>
          <cell r="Q1718">
            <v>39.22</v>
          </cell>
          <cell r="R1718">
            <v>37.432499999999997</v>
          </cell>
          <cell r="S1718">
            <v>37.432499999999997</v>
          </cell>
          <cell r="T1718">
            <v>39.22</v>
          </cell>
          <cell r="U1718">
            <v>37.432499999999997</v>
          </cell>
          <cell r="V1718">
            <v>37.432499999999997</v>
          </cell>
        </row>
        <row r="1719">
          <cell r="B1719" t="str">
            <v>0V150BG</v>
          </cell>
          <cell r="C1719" t="str">
            <v>304L/4307</v>
          </cell>
          <cell r="D1719">
            <v>1</v>
          </cell>
          <cell r="E1719" t="str">
            <v>TUBE INOX DIAM26.9X1.6 (LE ML)</v>
          </cell>
          <cell r="F1719">
            <v>7.41</v>
          </cell>
          <cell r="H1719" t="str">
            <v>304L/4307</v>
          </cell>
          <cell r="I1719">
            <v>5.99</v>
          </cell>
          <cell r="J1719">
            <v>1</v>
          </cell>
          <cell r="K1719">
            <v>5.99</v>
          </cell>
          <cell r="L1719">
            <v>5.99</v>
          </cell>
          <cell r="M1719">
            <v>5.99</v>
          </cell>
          <cell r="N1719">
            <v>5.99</v>
          </cell>
          <cell r="O1719">
            <v>5.99</v>
          </cell>
          <cell r="P1719">
            <v>5.99</v>
          </cell>
          <cell r="Q1719">
            <v>7.41</v>
          </cell>
          <cell r="R1719">
            <v>7.4875000000000007</v>
          </cell>
          <cell r="S1719">
            <v>7.4875000000000007</v>
          </cell>
          <cell r="T1719">
            <v>7.41</v>
          </cell>
          <cell r="U1719">
            <v>7.4875000000000007</v>
          </cell>
          <cell r="V1719">
            <v>7.4875000000000007</v>
          </cell>
        </row>
        <row r="1720">
          <cell r="B1720" t="str">
            <v>0V150BG</v>
          </cell>
          <cell r="C1720" t="str">
            <v>BIPSTOP</v>
          </cell>
          <cell r="D1720">
            <v>1</v>
          </cell>
          <cell r="E1720" t="str">
            <v>FLOTTEUR JAUNE 20M DE CABLE+LEST</v>
          </cell>
          <cell r="F1720">
            <v>38.61</v>
          </cell>
          <cell r="H1720" t="str">
            <v>BIPSTOP</v>
          </cell>
          <cell r="I1720">
            <v>26.4</v>
          </cell>
          <cell r="J1720">
            <v>1</v>
          </cell>
          <cell r="K1720">
            <v>26.4</v>
          </cell>
          <cell r="L1720">
            <v>26.4</v>
          </cell>
          <cell r="M1720">
            <v>26.4</v>
          </cell>
          <cell r="N1720">
            <v>26.4</v>
          </cell>
          <cell r="O1720">
            <v>26.4</v>
          </cell>
          <cell r="P1720">
            <v>26.4</v>
          </cell>
          <cell r="Q1720">
            <v>38.61</v>
          </cell>
          <cell r="R1720">
            <v>39.599999999999994</v>
          </cell>
          <cell r="S1720">
            <v>39.599999999999994</v>
          </cell>
          <cell r="T1720">
            <v>38.61</v>
          </cell>
          <cell r="U1720">
            <v>39.599999999999994</v>
          </cell>
          <cell r="V1720">
            <v>39.599999999999994</v>
          </cell>
        </row>
        <row r="1721">
          <cell r="B1721" t="str">
            <v>0V150BG</v>
          </cell>
          <cell r="C1721" t="str">
            <v>C9063</v>
          </cell>
          <cell r="D1721">
            <v>2</v>
          </cell>
          <cell r="E1721" t="str">
            <v>COUDE 90  PVC D63 FEM/FEM</v>
          </cell>
          <cell r="F1721">
            <v>0.96</v>
          </cell>
          <cell r="H1721" t="str">
            <v>C9063</v>
          </cell>
          <cell r="I1721">
            <v>0.77</v>
          </cell>
          <cell r="J1721">
            <v>1</v>
          </cell>
          <cell r="K1721">
            <v>0.77</v>
          </cell>
          <cell r="L1721">
            <v>0.76900000000000002</v>
          </cell>
          <cell r="M1721">
            <v>0.84599999999999997</v>
          </cell>
          <cell r="N1721">
            <v>1.54</v>
          </cell>
          <cell r="O1721">
            <v>1.538</v>
          </cell>
          <cell r="P1721">
            <v>1.6919999999999999</v>
          </cell>
          <cell r="Q1721">
            <v>0.96</v>
          </cell>
          <cell r="R1721">
            <v>0.96125000000000005</v>
          </cell>
          <cell r="S1721">
            <v>1.0574999999999999</v>
          </cell>
          <cell r="T1721">
            <v>1.92</v>
          </cell>
          <cell r="U1721">
            <v>1.9225000000000001</v>
          </cell>
          <cell r="V1721">
            <v>2.1149999999999998</v>
          </cell>
        </row>
        <row r="1722">
          <cell r="B1722" t="str">
            <v>0V150BG</v>
          </cell>
          <cell r="C1722" t="str">
            <v>C90MF6350</v>
          </cell>
          <cell r="D1722">
            <v>1</v>
          </cell>
          <cell r="E1722" t="str">
            <v>COUDE 90 REDUIT M/F 63X50</v>
          </cell>
          <cell r="F1722">
            <v>3.76</v>
          </cell>
          <cell r="H1722" t="str">
            <v>C90MF6350</v>
          </cell>
          <cell r="I1722">
            <v>2.13</v>
          </cell>
          <cell r="J1722">
            <v>1</v>
          </cell>
          <cell r="K1722">
            <v>2.13</v>
          </cell>
          <cell r="L1722">
            <v>2.13</v>
          </cell>
          <cell r="M1722">
            <v>2.5049999999999999</v>
          </cell>
          <cell r="N1722">
            <v>2.13</v>
          </cell>
          <cell r="O1722">
            <v>2.13</v>
          </cell>
          <cell r="P1722">
            <v>2.5049999999999999</v>
          </cell>
          <cell r="Q1722">
            <v>3.76</v>
          </cell>
          <cell r="R1722">
            <v>4.26</v>
          </cell>
          <cell r="S1722">
            <v>5.01</v>
          </cell>
          <cell r="T1722">
            <v>3.76</v>
          </cell>
          <cell r="U1722">
            <v>4.26</v>
          </cell>
          <cell r="V1722">
            <v>5.01</v>
          </cell>
        </row>
        <row r="1723">
          <cell r="B1723" t="str">
            <v>0V150BG</v>
          </cell>
          <cell r="C1723" t="str">
            <v>CUVE1500</v>
          </cell>
          <cell r="D1723">
            <v>1</v>
          </cell>
          <cell r="E1723" t="str">
            <v>CUVE RELEVAGE HT1500</v>
          </cell>
          <cell r="F1723">
            <v>277.7</v>
          </cell>
          <cell r="H1723" t="str">
            <v>CUVE1500</v>
          </cell>
          <cell r="I1723">
            <v>181.5</v>
          </cell>
          <cell r="J1723">
            <v>1</v>
          </cell>
          <cell r="K1723">
            <v>181.5</v>
          </cell>
          <cell r="L1723">
            <v>181.5</v>
          </cell>
          <cell r="M1723">
            <v>181.5</v>
          </cell>
          <cell r="N1723">
            <v>181.5</v>
          </cell>
          <cell r="O1723">
            <v>181.5</v>
          </cell>
          <cell r="P1723">
            <v>181.5</v>
          </cell>
          <cell r="Q1723">
            <v>277.7</v>
          </cell>
          <cell r="R1723">
            <v>272.25</v>
          </cell>
          <cell r="S1723">
            <v>272.25</v>
          </cell>
          <cell r="T1723">
            <v>277.7</v>
          </cell>
          <cell r="U1723">
            <v>272.25</v>
          </cell>
          <cell r="V1723">
            <v>272.25</v>
          </cell>
        </row>
        <row r="1724">
          <cell r="B1724" t="str">
            <v>0V150BG</v>
          </cell>
          <cell r="C1724" t="str">
            <v>EF63502</v>
          </cell>
          <cell r="D1724">
            <v>1</v>
          </cell>
          <cell r="E1724" t="str">
            <v>EMBOUT ADAPTATION 63X50X2</v>
          </cell>
          <cell r="F1724">
            <v>0.77</v>
          </cell>
          <cell r="H1724" t="str">
            <v>EF63502</v>
          </cell>
          <cell r="I1724">
            <v>0.61</v>
          </cell>
          <cell r="J1724">
            <v>1</v>
          </cell>
          <cell r="K1724">
            <v>0.61</v>
          </cell>
          <cell r="L1724">
            <v>0.61299999999999999</v>
          </cell>
          <cell r="M1724">
            <v>0.67400000000000004</v>
          </cell>
          <cell r="N1724">
            <v>0.61</v>
          </cell>
          <cell r="O1724">
            <v>0.61299999999999999</v>
          </cell>
          <cell r="P1724">
            <v>0.67400000000000004</v>
          </cell>
          <cell r="Q1724">
            <v>0.77</v>
          </cell>
          <cell r="R1724">
            <v>0.81529000000000007</v>
          </cell>
          <cell r="S1724">
            <v>0.89642000000000011</v>
          </cell>
          <cell r="T1724">
            <v>0.77</v>
          </cell>
          <cell r="U1724">
            <v>0.81529000000000007</v>
          </cell>
          <cell r="V1724">
            <v>0.89642000000000011</v>
          </cell>
        </row>
        <row r="1725">
          <cell r="B1725" t="str">
            <v>0V150BG</v>
          </cell>
          <cell r="C1725">
            <v>7214321415</v>
          </cell>
          <cell r="D1725">
            <v>1</v>
          </cell>
          <cell r="E1725" t="str">
            <v>LIEN DE SERRAGE 3.2X142 NYL P6.6 NOIR</v>
          </cell>
          <cell r="F1725">
            <v>0.1</v>
          </cell>
          <cell r="H1725">
            <v>7214321415</v>
          </cell>
          <cell r="I1725">
            <v>0</v>
          </cell>
          <cell r="J1725">
            <v>100</v>
          </cell>
          <cell r="K1725">
            <v>0</v>
          </cell>
          <cell r="L1725">
            <v>1.9300000000000001E-2</v>
          </cell>
          <cell r="M1725">
            <v>1.7100000000000001E-2</v>
          </cell>
          <cell r="N1725">
            <v>0</v>
          </cell>
          <cell r="O1725">
            <v>1.9300000000000001E-2</v>
          </cell>
          <cell r="P1725">
            <v>1.7100000000000001E-2</v>
          </cell>
          <cell r="Q1725">
            <v>0.1</v>
          </cell>
          <cell r="R1725">
            <v>2.8950000000000004E-2</v>
          </cell>
          <cell r="S1725">
            <v>2.5649999999999999E-2</v>
          </cell>
          <cell r="T1725">
            <v>0.1</v>
          </cell>
          <cell r="U1725">
            <v>2.8950000000000004E-2</v>
          </cell>
          <cell r="V1725">
            <v>2.5649999999999999E-2</v>
          </cell>
        </row>
        <row r="1726">
          <cell r="B1726" t="str">
            <v>0V150BG</v>
          </cell>
          <cell r="C1726" t="str">
            <v>MDWVOX150</v>
          </cell>
          <cell r="D1726">
            <v>1</v>
          </cell>
          <cell r="E1726" t="str">
            <v>ELECTROPOMPE DW VOX M 150 D63 FILETE</v>
          </cell>
          <cell r="F1726">
            <v>441.73</v>
          </cell>
          <cell r="H1726" t="str">
            <v>MDWVOX150</v>
          </cell>
          <cell r="I1726">
            <v>320</v>
          </cell>
          <cell r="J1726">
            <v>1</v>
          </cell>
          <cell r="K1726">
            <v>320</v>
          </cell>
          <cell r="L1726">
            <v>320</v>
          </cell>
          <cell r="M1726">
            <v>333</v>
          </cell>
          <cell r="N1726">
            <v>320</v>
          </cell>
          <cell r="O1726">
            <v>320</v>
          </cell>
          <cell r="P1726">
            <v>333</v>
          </cell>
          <cell r="Q1726">
            <v>441.73</v>
          </cell>
          <cell r="R1726">
            <v>480</v>
          </cell>
          <cell r="S1726">
            <v>499.5</v>
          </cell>
          <cell r="T1726">
            <v>441.73</v>
          </cell>
          <cell r="U1726">
            <v>480</v>
          </cell>
          <cell r="V1726">
            <v>499.5</v>
          </cell>
        </row>
        <row r="1727">
          <cell r="B1727" t="str">
            <v>0V150BG</v>
          </cell>
          <cell r="C1727" t="str">
            <v>MJOI100</v>
          </cell>
          <cell r="D1727">
            <v>1</v>
          </cell>
          <cell r="E1727" t="str">
            <v>JOINT FORSHEDA D100</v>
          </cell>
          <cell r="F1727">
            <v>4.87</v>
          </cell>
          <cell r="H1727" t="str">
            <v>MJOI100</v>
          </cell>
          <cell r="I1727">
            <v>0.94</v>
          </cell>
          <cell r="J1727">
            <v>1</v>
          </cell>
          <cell r="K1727">
            <v>0.94</v>
          </cell>
          <cell r="L1727">
            <v>2.1800000000000002</v>
          </cell>
          <cell r="M1727">
            <v>0.94</v>
          </cell>
          <cell r="N1727">
            <v>0.94</v>
          </cell>
          <cell r="O1727">
            <v>2.1800000000000002</v>
          </cell>
          <cell r="P1727">
            <v>0.94</v>
          </cell>
          <cell r="Q1727">
            <v>4.87</v>
          </cell>
          <cell r="R1727">
            <v>4.9050000000000002</v>
          </cell>
          <cell r="S1727">
            <v>2.1149999999999998</v>
          </cell>
          <cell r="T1727">
            <v>4.87</v>
          </cell>
          <cell r="U1727">
            <v>4.9050000000000002</v>
          </cell>
          <cell r="V1727">
            <v>2.1149999999999998</v>
          </cell>
        </row>
        <row r="1728">
          <cell r="B1728" t="str">
            <v>0V150BG</v>
          </cell>
          <cell r="C1728" t="str">
            <v>MJOI63</v>
          </cell>
          <cell r="D1728">
            <v>1</v>
          </cell>
          <cell r="E1728" t="str">
            <v>JOINT FORSHEDA D63</v>
          </cell>
          <cell r="F1728">
            <v>4.9400000000000004</v>
          </cell>
          <cell r="H1728" t="str">
            <v>MJOI63</v>
          </cell>
          <cell r="I1728">
            <v>2.21</v>
          </cell>
          <cell r="J1728">
            <v>1</v>
          </cell>
          <cell r="K1728">
            <v>2.21</v>
          </cell>
          <cell r="L1728">
            <v>2.21</v>
          </cell>
          <cell r="M1728">
            <v>0.92</v>
          </cell>
          <cell r="N1728">
            <v>2.21</v>
          </cell>
          <cell r="O1728">
            <v>2.21</v>
          </cell>
          <cell r="P1728">
            <v>0.92</v>
          </cell>
          <cell r="Q1728">
            <v>4.9400000000000004</v>
          </cell>
          <cell r="R1728">
            <v>4.9725000000000001</v>
          </cell>
          <cell r="S1728">
            <v>2.0700000000000003</v>
          </cell>
          <cell r="T1728">
            <v>4.9400000000000004</v>
          </cell>
          <cell r="U1728">
            <v>4.9725000000000001</v>
          </cell>
          <cell r="V1728">
            <v>2.0700000000000003</v>
          </cell>
        </row>
        <row r="1729">
          <cell r="B1729" t="str">
            <v>0V150BG</v>
          </cell>
          <cell r="C1729" t="str">
            <v>MM63</v>
          </cell>
          <cell r="D1729">
            <v>1</v>
          </cell>
          <cell r="E1729" t="str">
            <v>MANCHON SORTIE POSTE RELEVAGE PVC PRES D63</v>
          </cell>
          <cell r="F1729">
            <v>1.1000000000000001</v>
          </cell>
          <cell r="H1729" t="str">
            <v>MM63</v>
          </cell>
          <cell r="I1729">
            <v>1.1100000000000001</v>
          </cell>
          <cell r="J1729">
            <v>1</v>
          </cell>
          <cell r="K1729">
            <v>1.1100000000000001</v>
          </cell>
          <cell r="L1729">
            <v>1.1060000000000001</v>
          </cell>
          <cell r="M1729">
            <v>1.2170000000000001</v>
          </cell>
          <cell r="N1729">
            <v>1.1100000000000001</v>
          </cell>
          <cell r="O1729">
            <v>1.1060000000000001</v>
          </cell>
          <cell r="P1729">
            <v>1.2170000000000001</v>
          </cell>
          <cell r="Q1729">
            <v>1.27</v>
          </cell>
          <cell r="R1729">
            <v>1.3825000000000001</v>
          </cell>
          <cell r="S1729">
            <v>1.5212500000000002</v>
          </cell>
          <cell r="T1729">
            <v>1.27</v>
          </cell>
          <cell r="U1729">
            <v>1.3825000000000001</v>
          </cell>
          <cell r="V1729">
            <v>1.5212500000000002</v>
          </cell>
        </row>
        <row r="1730">
          <cell r="B1730" t="str">
            <v>0V150BG</v>
          </cell>
          <cell r="C1730" t="str">
            <v>MOAT</v>
          </cell>
          <cell r="D1730">
            <v>2.16</v>
          </cell>
          <cell r="E1730" t="str">
            <v>MAIN D'OEUVRE ATELIER</v>
          </cell>
          <cell r="F1730">
            <v>75</v>
          </cell>
          <cell r="H1730" t="str">
            <v>MOAT</v>
          </cell>
          <cell r="I1730">
            <v>50</v>
          </cell>
          <cell r="J1730">
            <v>1</v>
          </cell>
          <cell r="K1730">
            <v>50</v>
          </cell>
          <cell r="L1730">
            <v>50</v>
          </cell>
          <cell r="M1730">
            <v>50</v>
          </cell>
          <cell r="N1730">
            <v>108</v>
          </cell>
          <cell r="O1730">
            <v>108</v>
          </cell>
          <cell r="P1730">
            <v>108</v>
          </cell>
          <cell r="Q1730">
            <v>75</v>
          </cell>
          <cell r="R1730">
            <v>75</v>
          </cell>
          <cell r="S1730">
            <v>75</v>
          </cell>
          <cell r="T1730">
            <v>162</v>
          </cell>
          <cell r="U1730">
            <v>162</v>
          </cell>
          <cell r="V1730">
            <v>162</v>
          </cell>
        </row>
        <row r="1731">
          <cell r="B1731" t="str">
            <v>0V150BG</v>
          </cell>
          <cell r="C1731" t="str">
            <v>MPA</v>
          </cell>
          <cell r="D1731">
            <v>1</v>
          </cell>
          <cell r="E1731" t="str">
            <v>PIED D'ASSISE POUR BARRES DE GUIDAGE D63</v>
          </cell>
          <cell r="F1731">
            <v>83.19</v>
          </cell>
          <cell r="H1731" t="str">
            <v>MPA</v>
          </cell>
          <cell r="I1731">
            <v>63.5</v>
          </cell>
          <cell r="J1731">
            <v>1</v>
          </cell>
          <cell r="K1731">
            <v>63.5</v>
          </cell>
          <cell r="L1731">
            <v>63.5</v>
          </cell>
          <cell r="M1731">
            <v>71</v>
          </cell>
          <cell r="N1731">
            <v>63.5</v>
          </cell>
          <cell r="O1731">
            <v>63.5</v>
          </cell>
          <cell r="P1731">
            <v>71</v>
          </cell>
          <cell r="Q1731">
            <v>83.19</v>
          </cell>
          <cell r="R1731">
            <v>84.454999999999998</v>
          </cell>
          <cell r="S1731">
            <v>94.43</v>
          </cell>
          <cell r="T1731">
            <v>83.19</v>
          </cell>
          <cell r="U1731">
            <v>84.454999999999998</v>
          </cell>
          <cell r="V1731">
            <v>94.43</v>
          </cell>
        </row>
        <row r="1732">
          <cell r="B1732" t="str">
            <v>0V150BG</v>
          </cell>
          <cell r="C1732" t="str">
            <v>MTOLE1</v>
          </cell>
          <cell r="D1732">
            <v>1</v>
          </cell>
          <cell r="E1732" t="str">
            <v xml:space="preserve">SUPPORT BAS INOX </v>
          </cell>
          <cell r="F1732">
            <v>21.71</v>
          </cell>
          <cell r="H1732" t="str">
            <v>MTOLE1</v>
          </cell>
          <cell r="I1732">
            <v>17.73</v>
          </cell>
          <cell r="J1732">
            <v>1</v>
          </cell>
          <cell r="K1732">
            <v>17.73</v>
          </cell>
          <cell r="L1732">
            <v>17.73</v>
          </cell>
          <cell r="M1732">
            <v>17.73</v>
          </cell>
          <cell r="N1732">
            <v>17.73</v>
          </cell>
          <cell r="O1732">
            <v>17.73</v>
          </cell>
          <cell r="P1732">
            <v>17.73</v>
          </cell>
          <cell r="Q1732">
            <v>21.71</v>
          </cell>
          <cell r="R1732">
            <v>22.162500000000001</v>
          </cell>
          <cell r="S1732">
            <v>22.162500000000001</v>
          </cell>
          <cell r="T1732">
            <v>21.71</v>
          </cell>
          <cell r="U1732">
            <v>22.162500000000001</v>
          </cell>
          <cell r="V1732">
            <v>22.162500000000001</v>
          </cell>
        </row>
        <row r="1733">
          <cell r="B1733" t="str">
            <v>0V150BG</v>
          </cell>
          <cell r="C1733" t="str">
            <v>MTOLE2</v>
          </cell>
          <cell r="D1733">
            <v>1</v>
          </cell>
          <cell r="E1733" t="str">
            <v>SUPPORT HAUT INOX 575MM</v>
          </cell>
          <cell r="F1733">
            <v>18.489999999999998</v>
          </cell>
          <cell r="H1733" t="str">
            <v>MTOLE2</v>
          </cell>
          <cell r="I1733">
            <v>13.05</v>
          </cell>
          <cell r="J1733">
            <v>1</v>
          </cell>
          <cell r="K1733">
            <v>13.05</v>
          </cell>
          <cell r="L1733">
            <v>13.05</v>
          </cell>
          <cell r="M1733">
            <v>13.05</v>
          </cell>
          <cell r="N1733">
            <v>13.05</v>
          </cell>
          <cell r="O1733">
            <v>13.05</v>
          </cell>
          <cell r="P1733">
            <v>13.05</v>
          </cell>
          <cell r="Q1733">
            <v>18.489999999999998</v>
          </cell>
          <cell r="R1733">
            <v>19.575000000000003</v>
          </cell>
          <cell r="S1733">
            <v>19.575000000000003</v>
          </cell>
          <cell r="T1733">
            <v>18.489999999999998</v>
          </cell>
          <cell r="U1733">
            <v>19.575000000000003</v>
          </cell>
          <cell r="V1733">
            <v>19.575000000000003</v>
          </cell>
        </row>
        <row r="1734">
          <cell r="B1734" t="str">
            <v>0V150BG</v>
          </cell>
          <cell r="C1734" t="str">
            <v>MTOLE4</v>
          </cell>
          <cell r="D1734">
            <v>1</v>
          </cell>
          <cell r="E1734" t="str">
            <v>TOLE SUPPORT FLOTTEUR ALARME</v>
          </cell>
          <cell r="F1734">
            <v>4.1900000000000004</v>
          </cell>
          <cell r="H1734" t="str">
            <v>MTOLE4</v>
          </cell>
          <cell r="I1734">
            <v>2.99</v>
          </cell>
          <cell r="J1734">
            <v>1</v>
          </cell>
          <cell r="K1734">
            <v>2.99</v>
          </cell>
          <cell r="L1734">
            <v>2.99</v>
          </cell>
          <cell r="M1734">
            <v>2.99</v>
          </cell>
          <cell r="N1734">
            <v>2.99</v>
          </cell>
          <cell r="O1734">
            <v>2.99</v>
          </cell>
          <cell r="P1734">
            <v>2.99</v>
          </cell>
          <cell r="Q1734">
            <v>4.1900000000000004</v>
          </cell>
          <cell r="R1734">
            <v>4.4850000000000003</v>
          </cell>
          <cell r="S1734">
            <v>4.4850000000000003</v>
          </cell>
          <cell r="T1734">
            <v>4.1900000000000004</v>
          </cell>
          <cell r="U1734">
            <v>4.4850000000000003</v>
          </cell>
          <cell r="V1734">
            <v>4.4850000000000003</v>
          </cell>
        </row>
        <row r="1735">
          <cell r="B1735" t="str">
            <v>0V150BG</v>
          </cell>
          <cell r="C1735" t="str">
            <v>PVC6316</v>
          </cell>
          <cell r="D1735">
            <v>1</v>
          </cell>
          <cell r="E1735" t="str">
            <v>TUBE DE 3M PVC PRESSION 63X4.7 PN16</v>
          </cell>
          <cell r="F1735">
            <v>12.91</v>
          </cell>
          <cell r="H1735" t="str">
            <v>PVC6316</v>
          </cell>
          <cell r="I1735">
            <v>4.7300000000000004</v>
          </cell>
          <cell r="J1735">
            <v>0.33</v>
          </cell>
          <cell r="K1735">
            <v>14.333333333333334</v>
          </cell>
          <cell r="L1735">
            <v>4.7320000000000002</v>
          </cell>
          <cell r="M1735">
            <v>4.7779999999999996</v>
          </cell>
          <cell r="N1735">
            <v>14.333333333333334</v>
          </cell>
          <cell r="O1735">
            <v>4.7320000000000002</v>
          </cell>
          <cell r="P1735">
            <v>4.7779999999999996</v>
          </cell>
          <cell r="Q1735">
            <v>12.91</v>
          </cell>
          <cell r="R1735">
            <v>6.2935600000000003</v>
          </cell>
          <cell r="S1735">
            <v>6.3547399999999996</v>
          </cell>
          <cell r="T1735">
            <v>12.91</v>
          </cell>
          <cell r="U1735">
            <v>6.2935600000000003</v>
          </cell>
          <cell r="V1735">
            <v>6.3547399999999996</v>
          </cell>
        </row>
        <row r="1736">
          <cell r="B1736" t="str">
            <v>0V150BG</v>
          </cell>
          <cell r="C1736" t="str">
            <v>REHAUS400</v>
          </cell>
          <cell r="D1736">
            <v>1</v>
          </cell>
          <cell r="E1736" t="str">
            <v>REHAUSSE DE CUVE HT400</v>
          </cell>
          <cell r="F1736">
            <v>90.27</v>
          </cell>
          <cell r="H1736" t="str">
            <v>REHAUS400</v>
          </cell>
          <cell r="I1736">
            <v>59</v>
          </cell>
          <cell r="J1736">
            <v>1</v>
          </cell>
          <cell r="K1736">
            <v>59</v>
          </cell>
          <cell r="L1736">
            <v>59</v>
          </cell>
          <cell r="M1736">
            <v>59</v>
          </cell>
          <cell r="N1736">
            <v>59</v>
          </cell>
          <cell r="O1736">
            <v>59</v>
          </cell>
          <cell r="P1736">
            <v>59</v>
          </cell>
          <cell r="Q1736">
            <v>90.27</v>
          </cell>
          <cell r="R1736">
            <v>88.5</v>
          </cell>
          <cell r="S1736">
            <v>88.5</v>
          </cell>
          <cell r="T1736">
            <v>90.27</v>
          </cell>
          <cell r="U1736">
            <v>88.5</v>
          </cell>
          <cell r="V1736">
            <v>88.5</v>
          </cell>
        </row>
        <row r="1737">
          <cell r="B1737" t="str">
            <v>0V150BG</v>
          </cell>
          <cell r="C1737" t="str">
            <v>VAC63</v>
          </cell>
          <cell r="D1737">
            <v>1</v>
          </cell>
          <cell r="E1737" t="str">
            <v>VANNE A BILLE FEM/FEM ORION D63</v>
          </cell>
          <cell r="F1737">
            <v>9.56</v>
          </cell>
          <cell r="H1737" t="str">
            <v>VAC63</v>
          </cell>
          <cell r="I1737">
            <v>8.09</v>
          </cell>
          <cell r="J1737">
            <v>1</v>
          </cell>
          <cell r="K1737">
            <v>8.09</v>
          </cell>
          <cell r="L1737">
            <v>8.0869999999999997</v>
          </cell>
          <cell r="M1737">
            <v>8.0869999999999997</v>
          </cell>
          <cell r="N1737">
            <v>8.09</v>
          </cell>
          <cell r="O1737">
            <v>8.0869999999999997</v>
          </cell>
          <cell r="P1737">
            <v>8.0869999999999997</v>
          </cell>
          <cell r="Q1737">
            <v>9.56</v>
          </cell>
          <cell r="R1737">
            <v>10.108750000000001</v>
          </cell>
          <cell r="S1737">
            <v>10.108750000000001</v>
          </cell>
          <cell r="T1737">
            <v>9.56</v>
          </cell>
          <cell r="U1737">
            <v>10.108750000000001</v>
          </cell>
          <cell r="V1737">
            <v>10.108750000000001</v>
          </cell>
        </row>
        <row r="1738">
          <cell r="B1738" t="str">
            <v>0V150BG</v>
          </cell>
          <cell r="C1738" t="str">
            <v>VDL516048</v>
          </cell>
          <cell r="D1738">
            <v>1</v>
          </cell>
          <cell r="E1738" t="str">
            <v>TRAVERSEE DE PAROI 50/63X2</v>
          </cell>
          <cell r="F1738">
            <v>9.64</v>
          </cell>
          <cell r="H1738" t="str">
            <v>VDL516048</v>
          </cell>
          <cell r="I1738">
            <v>7.94</v>
          </cell>
          <cell r="J1738">
            <v>1</v>
          </cell>
          <cell r="K1738">
            <v>7.94</v>
          </cell>
          <cell r="L1738">
            <v>7.9420000000000002</v>
          </cell>
          <cell r="M1738">
            <v>7.9420000000000002</v>
          </cell>
          <cell r="N1738">
            <v>7.94</v>
          </cell>
          <cell r="O1738">
            <v>7.9420000000000002</v>
          </cell>
          <cell r="P1738">
            <v>7.9420000000000002</v>
          </cell>
          <cell r="Q1738">
            <v>9.64</v>
          </cell>
          <cell r="R1738">
            <v>9.9275000000000002</v>
          </cell>
          <cell r="S1738">
            <v>9.9275000000000002</v>
          </cell>
          <cell r="T1738">
            <v>9.64</v>
          </cell>
          <cell r="U1738">
            <v>9.9275000000000002</v>
          </cell>
          <cell r="V1738">
            <v>9.9275000000000002</v>
          </cell>
        </row>
        <row r="1739">
          <cell r="B1739" t="str">
            <v>0V150BG</v>
          </cell>
          <cell r="C1739" t="str">
            <v>RONDETD6</v>
          </cell>
          <cell r="D1739">
            <v>5</v>
          </cell>
          <cell r="E1739" t="str">
            <v>RONDELLE EPDM INOX 5.5/6.3*25</v>
          </cell>
          <cell r="F1739">
            <v>1.9E-2</v>
          </cell>
          <cell r="H1739" t="str">
            <v>RONDETD6</v>
          </cell>
          <cell r="I1739">
            <v>0.13</v>
          </cell>
          <cell r="J1739">
            <v>1</v>
          </cell>
          <cell r="K1739">
            <v>0.13</v>
          </cell>
          <cell r="L1739">
            <v>0.12720000000000001</v>
          </cell>
          <cell r="M1739">
            <v>0.12720000000000001</v>
          </cell>
          <cell r="N1739">
            <v>0.65</v>
          </cell>
          <cell r="O1739">
            <v>0.63600000000000001</v>
          </cell>
          <cell r="P1739">
            <v>0.63600000000000001</v>
          </cell>
          <cell r="Q1739">
            <v>1.9E-2</v>
          </cell>
          <cell r="R1739">
            <v>0.19080000000000003</v>
          </cell>
          <cell r="S1739">
            <v>0.19080000000000003</v>
          </cell>
          <cell r="T1739">
            <v>9.5000000000000001E-2</v>
          </cell>
          <cell r="U1739">
            <v>0.95400000000000018</v>
          </cell>
          <cell r="V1739">
            <v>0.95400000000000018</v>
          </cell>
        </row>
        <row r="1740">
          <cell r="B1740" t="str">
            <v>0V150BG</v>
          </cell>
          <cell r="C1740">
            <v>8535000618</v>
          </cell>
          <cell r="D1740">
            <v>4</v>
          </cell>
          <cell r="E1740" t="str">
            <v>RONDELLE PLATE M6X24X1.2 LL A2</v>
          </cell>
          <cell r="F1740">
            <v>0.05</v>
          </cell>
          <cell r="H1740">
            <v>8535000618</v>
          </cell>
          <cell r="I1740">
            <v>3.0000000000000001E-3</v>
          </cell>
          <cell r="J1740">
            <v>1</v>
          </cell>
          <cell r="K1740">
            <v>3.0000000000000001E-3</v>
          </cell>
          <cell r="L1740">
            <v>3.04E-2</v>
          </cell>
          <cell r="M1740">
            <v>3.04E-2</v>
          </cell>
          <cell r="N1740">
            <v>1.2E-2</v>
          </cell>
          <cell r="O1740">
            <v>0.1216</v>
          </cell>
          <cell r="P1740">
            <v>0.1216</v>
          </cell>
          <cell r="Q1740">
            <v>0.05</v>
          </cell>
          <cell r="R1740">
            <v>5.3199999999999997E-2</v>
          </cell>
          <cell r="S1740">
            <v>5.3199999999999997E-2</v>
          </cell>
          <cell r="T1740">
            <v>0.2</v>
          </cell>
          <cell r="U1740">
            <v>0.21279999999999999</v>
          </cell>
          <cell r="V1740">
            <v>0.21279999999999999</v>
          </cell>
        </row>
        <row r="1741">
          <cell r="B1741" t="str">
            <v>0V150BG</v>
          </cell>
          <cell r="C1741">
            <v>8434000618</v>
          </cell>
          <cell r="D1741">
            <v>5</v>
          </cell>
          <cell r="E1741" t="str">
            <v>ECROU FREIN A2 M6 WAX</v>
          </cell>
          <cell r="F1741">
            <v>0.02</v>
          </cell>
          <cell r="H1741">
            <v>8434000618</v>
          </cell>
          <cell r="I1741">
            <v>8.3000000000000007</v>
          </cell>
          <cell r="J1741">
            <v>500</v>
          </cell>
          <cell r="K1741">
            <v>1.66E-2</v>
          </cell>
          <cell r="L1741">
            <v>1.66E-2</v>
          </cell>
          <cell r="M1741">
            <v>1.66E-2</v>
          </cell>
          <cell r="N1741">
            <v>8.3000000000000004E-2</v>
          </cell>
          <cell r="O1741">
            <v>8.3000000000000004E-2</v>
          </cell>
          <cell r="P1741">
            <v>8.3000000000000004E-2</v>
          </cell>
          <cell r="Q1741">
            <v>0.02</v>
          </cell>
          <cell r="R1741">
            <v>2.0750000000000001E-2</v>
          </cell>
          <cell r="S1741">
            <v>2.0750000000000001E-2</v>
          </cell>
          <cell r="T1741">
            <v>0.1</v>
          </cell>
          <cell r="U1741">
            <v>0.10375000000000001</v>
          </cell>
          <cell r="V1741">
            <v>0.10375000000000001</v>
          </cell>
        </row>
        <row r="1742">
          <cell r="B1742" t="str">
            <v>0V150BG</v>
          </cell>
          <cell r="C1742">
            <v>101007</v>
          </cell>
          <cell r="D1742">
            <v>1</v>
          </cell>
          <cell r="E1742" t="str">
            <v xml:space="preserve">CROCHET INOX </v>
          </cell>
          <cell r="F1742">
            <v>2.2400000000000002</v>
          </cell>
          <cell r="H1742">
            <v>101007</v>
          </cell>
          <cell r="I1742">
            <v>1.5</v>
          </cell>
          <cell r="J1742">
            <v>1</v>
          </cell>
          <cell r="K1742">
            <v>1.5</v>
          </cell>
          <cell r="L1742">
            <v>1.5</v>
          </cell>
          <cell r="M1742">
            <v>1.5</v>
          </cell>
          <cell r="N1742">
            <v>1.5</v>
          </cell>
          <cell r="O1742">
            <v>1.5</v>
          </cell>
          <cell r="P1742">
            <v>1.5</v>
          </cell>
          <cell r="Q1742">
            <v>2.2400000000000002</v>
          </cell>
          <cell r="R1742">
            <v>2.25</v>
          </cell>
          <cell r="S1742">
            <v>2.25</v>
          </cell>
          <cell r="T1742">
            <v>2.2400000000000002</v>
          </cell>
          <cell r="U1742">
            <v>2.25</v>
          </cell>
          <cell r="V1742">
            <v>2.25</v>
          </cell>
        </row>
        <row r="1743">
          <cell r="B1743" t="str">
            <v>0V150BG</v>
          </cell>
          <cell r="C1743" t="str">
            <v>MCOFPRO</v>
          </cell>
          <cell r="D1743">
            <v>1</v>
          </cell>
          <cell r="E1743" t="str">
            <v>COFFRET ALARME ET PROTECTION RELEVAGE</v>
          </cell>
          <cell r="F1743">
            <v>139.16999999999999</v>
          </cell>
          <cell r="H1743" t="str">
            <v>MCOFPRO</v>
          </cell>
          <cell r="I1743">
            <v>88.935500000000005</v>
          </cell>
          <cell r="J1743">
            <v>1</v>
          </cell>
          <cell r="K1743">
            <v>88.935500000000005</v>
          </cell>
          <cell r="L1743">
            <v>88.936256</v>
          </cell>
          <cell r="M1743">
            <v>90.786255999999995</v>
          </cell>
          <cell r="N1743">
            <v>88.935500000000005</v>
          </cell>
          <cell r="O1743">
            <v>88.936256</v>
          </cell>
          <cell r="P1743">
            <v>90.786255999999995</v>
          </cell>
          <cell r="Q1743">
            <v>160.19999999999999</v>
          </cell>
          <cell r="R1743">
            <v>144.33635149999998</v>
          </cell>
          <cell r="S1743">
            <v>147.29635150000001</v>
          </cell>
          <cell r="T1743">
            <v>160.19999999999999</v>
          </cell>
          <cell r="U1743">
            <v>144.33635149999998</v>
          </cell>
          <cell r="V1743">
            <v>147.29635150000001</v>
          </cell>
        </row>
        <row r="1744">
          <cell r="B1744" t="str">
            <v>0V150BG</v>
          </cell>
          <cell r="C1744" t="str">
            <v>316L/4404</v>
          </cell>
          <cell r="D1744">
            <v>1</v>
          </cell>
          <cell r="E1744" t="str">
            <v>CHAINE INOX DIAM 4 32/8 (LE ML)</v>
          </cell>
          <cell r="F1744">
            <v>4.3499999999999996</v>
          </cell>
          <cell r="H1744" t="str">
            <v>316L/4404</v>
          </cell>
          <cell r="I1744">
            <v>2.9</v>
          </cell>
          <cell r="J1744">
            <v>1</v>
          </cell>
          <cell r="K1744">
            <v>2.9</v>
          </cell>
          <cell r="L1744">
            <v>2.9</v>
          </cell>
          <cell r="M1744">
            <v>2.9</v>
          </cell>
          <cell r="N1744">
            <v>2.9</v>
          </cell>
          <cell r="O1744">
            <v>2.9</v>
          </cell>
          <cell r="P1744">
            <v>2.9</v>
          </cell>
          <cell r="Q1744">
            <v>4.3499999999999996</v>
          </cell>
          <cell r="R1744">
            <v>4.3499999999999996</v>
          </cell>
          <cell r="S1744">
            <v>4.3499999999999996</v>
          </cell>
          <cell r="T1744">
            <v>4.3499999999999996</v>
          </cell>
          <cell r="U1744">
            <v>4.3499999999999996</v>
          </cell>
          <cell r="V1744">
            <v>4.3499999999999996</v>
          </cell>
        </row>
        <row r="1745">
          <cell r="B1745" t="str">
            <v>0V150BG</v>
          </cell>
          <cell r="C1745" t="str">
            <v>GPR</v>
          </cell>
          <cell r="D1745">
            <v>1</v>
          </cell>
          <cell r="E1745" t="str">
            <v>GUIDE POSTES DE RELEVAGE</v>
          </cell>
          <cell r="F1745">
            <v>0.4</v>
          </cell>
          <cell r="H1745" t="str">
            <v>GPR</v>
          </cell>
          <cell r="I1745">
            <v>0.2</v>
          </cell>
          <cell r="J1745">
            <v>1</v>
          </cell>
          <cell r="K1745">
            <v>0.2</v>
          </cell>
          <cell r="L1745">
            <v>0.2</v>
          </cell>
          <cell r="M1745">
            <v>0.2</v>
          </cell>
          <cell r="N1745">
            <v>0.2</v>
          </cell>
          <cell r="O1745">
            <v>0.2</v>
          </cell>
          <cell r="P1745">
            <v>0.2</v>
          </cell>
          <cell r="Q1745">
            <v>0.4</v>
          </cell>
          <cell r="R1745">
            <v>0</v>
          </cell>
          <cell r="S1745">
            <v>0.4</v>
          </cell>
          <cell r="T1745">
            <v>0.4</v>
          </cell>
          <cell r="U1745">
            <v>0</v>
          </cell>
          <cell r="V1745">
            <v>0.4</v>
          </cell>
        </row>
        <row r="1746">
          <cell r="B1746" t="str">
            <v>0V150BG</v>
          </cell>
          <cell r="C1746">
            <v>9600000618</v>
          </cell>
          <cell r="D1746">
            <v>1</v>
          </cell>
          <cell r="E1746" t="str">
            <v>MANILLE INOX</v>
          </cell>
          <cell r="F1746">
            <v>1.57</v>
          </cell>
          <cell r="H1746">
            <v>9600000618</v>
          </cell>
          <cell r="I1746">
            <v>0.8</v>
          </cell>
          <cell r="J1746">
            <v>1</v>
          </cell>
          <cell r="K1746">
            <v>0.8</v>
          </cell>
          <cell r="L1746">
            <v>0.80289999999999995</v>
          </cell>
          <cell r="M1746">
            <v>0.80289999999999995</v>
          </cell>
          <cell r="N1746">
            <v>0.8</v>
          </cell>
          <cell r="O1746">
            <v>0.80289999999999995</v>
          </cell>
          <cell r="P1746">
            <v>0.80289999999999995</v>
          </cell>
          <cell r="Q1746">
            <v>1.57</v>
          </cell>
          <cell r="R1746">
            <v>1.6057999999999999</v>
          </cell>
          <cell r="S1746">
            <v>1.6057999999999999</v>
          </cell>
          <cell r="T1746">
            <v>1.57</v>
          </cell>
          <cell r="U1746">
            <v>1.6057999999999999</v>
          </cell>
          <cell r="V1746">
            <v>1.6057999999999999</v>
          </cell>
        </row>
        <row r="1747">
          <cell r="B1747" t="str">
            <v>0V150BG</v>
          </cell>
          <cell r="C1747" t="str">
            <v>CC6M</v>
          </cell>
          <cell r="D1747">
            <v>1</v>
          </cell>
          <cell r="E1747" t="str">
            <v>CHAPEAU D63 AVEC MOUSTIQUAIRE</v>
          </cell>
          <cell r="F1747">
            <v>17.510000000000002</v>
          </cell>
          <cell r="H1747" t="str">
            <v>CC6M</v>
          </cell>
          <cell r="I1747">
            <v>11.67</v>
          </cell>
          <cell r="J1747">
            <v>1</v>
          </cell>
          <cell r="K1747">
            <v>11.67</v>
          </cell>
          <cell r="L1747">
            <v>11.67</v>
          </cell>
          <cell r="M1747">
            <v>11.67</v>
          </cell>
          <cell r="N1747">
            <v>11.67</v>
          </cell>
          <cell r="O1747">
            <v>11.67</v>
          </cell>
          <cell r="P1747">
            <v>11.67</v>
          </cell>
          <cell r="Q1747">
            <v>17.510000000000002</v>
          </cell>
          <cell r="R1747">
            <v>17.504999999999999</v>
          </cell>
          <cell r="S1747">
            <v>17.504999999999999</v>
          </cell>
          <cell r="T1747">
            <v>17.510000000000002</v>
          </cell>
          <cell r="U1747">
            <v>17.504999999999999</v>
          </cell>
          <cell r="V1747">
            <v>17.504999999999999</v>
          </cell>
        </row>
        <row r="1748">
          <cell r="B1748" t="str">
            <v>0V150BG</v>
          </cell>
          <cell r="C1748" t="str">
            <v>ENFC30MF100</v>
          </cell>
          <cell r="D1748">
            <v>1</v>
          </cell>
          <cell r="E1748" t="str">
            <v>COUDE 30 MF PVC EVAC D100</v>
          </cell>
          <cell r="F1748">
            <v>2.31</v>
          </cell>
          <cell r="H1748" t="str">
            <v>ENFC30MF100</v>
          </cell>
          <cell r="I1748">
            <v>1.72</v>
          </cell>
          <cell r="J1748">
            <v>1</v>
          </cell>
          <cell r="K1748">
            <v>1.72</v>
          </cell>
          <cell r="L1748">
            <v>1.7150000000000001</v>
          </cell>
          <cell r="M1748">
            <v>1.635</v>
          </cell>
          <cell r="N1748">
            <v>1.72</v>
          </cell>
          <cell r="O1748">
            <v>1.7150000000000001</v>
          </cell>
          <cell r="P1748">
            <v>1.635</v>
          </cell>
          <cell r="Q1748">
            <v>2.31</v>
          </cell>
          <cell r="R1748">
            <v>2.5725000000000002</v>
          </cell>
          <cell r="S1748">
            <v>2.4525000000000001</v>
          </cell>
          <cell r="T1748">
            <v>2.31</v>
          </cell>
          <cell r="U1748">
            <v>2.5725000000000002</v>
          </cell>
          <cell r="V1748">
            <v>2.4525000000000001</v>
          </cell>
        </row>
        <row r="1749">
          <cell r="B1749" t="str">
            <v>SPR1900V150BG</v>
          </cell>
          <cell r="N1749">
            <v>972.83863333333341</v>
          </cell>
          <cell r="O1749">
            <v>964.58979599999975</v>
          </cell>
          <cell r="P1749">
            <v>985.07459599999981</v>
          </cell>
          <cell r="T1749">
            <v>1426.8490000000002</v>
          </cell>
          <cell r="U1749">
            <v>1440.2655715000001</v>
          </cell>
          <cell r="V1749">
            <v>1468.5083315000002</v>
          </cell>
        </row>
        <row r="1750">
          <cell r="B1750" t="str">
            <v>0V75BG</v>
          </cell>
          <cell r="C1750">
            <v>101006</v>
          </cell>
          <cell r="D1750">
            <v>1</v>
          </cell>
          <cell r="E1750" t="str">
            <v>PRESSE ETOUPE PG13.5 F7MM AVEC CE</v>
          </cell>
          <cell r="F1750">
            <v>0.68</v>
          </cell>
          <cell r="H1750">
            <v>101006</v>
          </cell>
          <cell r="I1750">
            <v>0.23</v>
          </cell>
          <cell r="J1750">
            <v>1</v>
          </cell>
          <cell r="K1750">
            <v>0.23</v>
          </cell>
          <cell r="L1750">
            <v>0.22953999999999999</v>
          </cell>
          <cell r="M1750">
            <v>0.22953999999999999</v>
          </cell>
          <cell r="N1750">
            <v>0.23</v>
          </cell>
          <cell r="O1750">
            <v>0.22953999999999999</v>
          </cell>
          <cell r="P1750">
            <v>0.22953999999999999</v>
          </cell>
          <cell r="Q1750">
            <v>0.68</v>
          </cell>
          <cell r="R1750">
            <v>0.68862000000000001</v>
          </cell>
          <cell r="S1750">
            <v>0.68862000000000001</v>
          </cell>
          <cell r="T1750">
            <v>0.68</v>
          </cell>
          <cell r="U1750">
            <v>0.68862000000000001</v>
          </cell>
          <cell r="V1750">
            <v>0.68862000000000001</v>
          </cell>
        </row>
        <row r="1751">
          <cell r="B1751" t="str">
            <v>0V75BG</v>
          </cell>
          <cell r="C1751" t="str">
            <v>FLPG13</v>
          </cell>
          <cell r="D1751">
            <v>2</v>
          </cell>
          <cell r="E1751" t="str">
            <v>PRESSE ETOUPE PG13 FILETAGE LONG</v>
          </cell>
          <cell r="F1751">
            <v>0.90200000000000002</v>
          </cell>
          <cell r="H1751" t="str">
            <v>FLPG13</v>
          </cell>
          <cell r="I1751">
            <v>0.6</v>
          </cell>
          <cell r="J1751">
            <v>1</v>
          </cell>
          <cell r="K1751">
            <v>0.6</v>
          </cell>
          <cell r="L1751">
            <v>0.60099999999999998</v>
          </cell>
          <cell r="M1751">
            <v>0.60099999999999998</v>
          </cell>
          <cell r="N1751">
            <v>1.2</v>
          </cell>
          <cell r="O1751">
            <v>1.202</v>
          </cell>
          <cell r="P1751">
            <v>1.202</v>
          </cell>
          <cell r="Q1751">
            <v>0.90200000000000002</v>
          </cell>
          <cell r="R1751">
            <v>0.90149999999999997</v>
          </cell>
          <cell r="S1751">
            <v>0.90149999999999997</v>
          </cell>
          <cell r="T1751">
            <v>1.804</v>
          </cell>
          <cell r="U1751">
            <v>1.8029999999999999</v>
          </cell>
          <cell r="V1751">
            <v>1.8029999999999999</v>
          </cell>
        </row>
        <row r="1752">
          <cell r="B1752" t="str">
            <v>0V75BG</v>
          </cell>
          <cell r="C1752" t="str">
            <v>ECROUPG13</v>
          </cell>
          <cell r="D1752">
            <v>2</v>
          </cell>
          <cell r="E1752" t="str">
            <v>ECROU PE POUR PRESSE ETOUPE PG13</v>
          </cell>
          <cell r="F1752">
            <v>0.08</v>
          </cell>
          <cell r="H1752" t="str">
            <v>ECROUPG13</v>
          </cell>
          <cell r="I1752">
            <v>7.0000000000000007E-2</v>
          </cell>
          <cell r="J1752">
            <v>1</v>
          </cell>
          <cell r="K1752">
            <v>7.0000000000000007E-2</v>
          </cell>
          <cell r="L1752">
            <v>7.1999999999999995E-2</v>
          </cell>
          <cell r="M1752">
            <v>7.1999999999999995E-2</v>
          </cell>
          <cell r="N1752">
            <v>0.14000000000000001</v>
          </cell>
          <cell r="O1752">
            <v>0.14399999999999999</v>
          </cell>
          <cell r="P1752">
            <v>0.14399999999999999</v>
          </cell>
          <cell r="Q1752">
            <v>0.08</v>
          </cell>
          <cell r="R1752">
            <v>0.10799999999999998</v>
          </cell>
          <cell r="S1752">
            <v>0.10799999999999998</v>
          </cell>
          <cell r="T1752">
            <v>0.16</v>
          </cell>
          <cell r="U1752">
            <v>0.21599999999999997</v>
          </cell>
          <cell r="V1752">
            <v>0.21599999999999997</v>
          </cell>
        </row>
        <row r="1753">
          <cell r="B1753" t="str">
            <v>0V75BG</v>
          </cell>
          <cell r="C1753">
            <v>8534000818</v>
          </cell>
          <cell r="D1753">
            <v>6</v>
          </cell>
          <cell r="E1753" t="str">
            <v>RONDELLE PLATE M8X22X1.5 L A2</v>
          </cell>
          <cell r="F1753">
            <v>0.05</v>
          </cell>
          <cell r="H1753">
            <v>8534000818</v>
          </cell>
          <cell r="I1753">
            <v>2.9000000000000001E-2</v>
          </cell>
          <cell r="J1753">
            <v>1</v>
          </cell>
          <cell r="K1753">
            <v>2.9000000000000001E-2</v>
          </cell>
          <cell r="L1753">
            <v>2.9399999999999999E-2</v>
          </cell>
          <cell r="M1753">
            <v>2.9399999999999999E-2</v>
          </cell>
          <cell r="N1753">
            <v>0.17400000000000002</v>
          </cell>
          <cell r="O1753">
            <v>0.1764</v>
          </cell>
          <cell r="P1753">
            <v>0.1764</v>
          </cell>
          <cell r="Q1753">
            <v>0.05</v>
          </cell>
          <cell r="R1753">
            <v>5.1449999999999996E-2</v>
          </cell>
          <cell r="S1753">
            <v>5.1449999999999996E-2</v>
          </cell>
          <cell r="T1753">
            <v>0.30000000000000004</v>
          </cell>
          <cell r="U1753">
            <v>0.30869999999999997</v>
          </cell>
          <cell r="V1753">
            <v>0.30869999999999997</v>
          </cell>
        </row>
        <row r="1754">
          <cell r="B1754" t="str">
            <v>0V75BG</v>
          </cell>
          <cell r="C1754">
            <v>8412602518</v>
          </cell>
          <cell r="D1754">
            <v>5</v>
          </cell>
          <cell r="E1754" t="str">
            <v>VIS METAUX  A2 TH M6X25</v>
          </cell>
          <cell r="F1754">
            <v>0.05</v>
          </cell>
          <cell r="H1754">
            <v>8412602518</v>
          </cell>
          <cell r="I1754">
            <v>7.04</v>
          </cell>
          <cell r="J1754">
            <v>200</v>
          </cell>
          <cell r="K1754">
            <v>3.5200000000000002E-2</v>
          </cell>
          <cell r="L1754">
            <v>3.5200000000000002E-2</v>
          </cell>
          <cell r="M1754">
            <v>3.5200000000000002E-2</v>
          </cell>
          <cell r="N1754">
            <v>0.17600000000000002</v>
          </cell>
          <cell r="O1754">
            <v>0.17600000000000002</v>
          </cell>
          <cell r="P1754">
            <v>0.17600000000000002</v>
          </cell>
          <cell r="Q1754">
            <v>0.05</v>
          </cell>
          <cell r="R1754">
            <v>5.28E-2</v>
          </cell>
          <cell r="S1754">
            <v>5.28E-2</v>
          </cell>
          <cell r="T1754">
            <v>0.25</v>
          </cell>
          <cell r="U1754">
            <v>0.26400000000000001</v>
          </cell>
          <cell r="V1754">
            <v>0.26400000000000001</v>
          </cell>
        </row>
        <row r="1755">
          <cell r="B1755" t="str">
            <v>0V75BG</v>
          </cell>
          <cell r="C1755">
            <v>8412802518</v>
          </cell>
          <cell r="D1755">
            <v>6</v>
          </cell>
          <cell r="E1755" t="str">
            <v>VIS METAUX  A2 TH M8X25</v>
          </cell>
          <cell r="F1755">
            <v>7.0000000000000007E-2</v>
          </cell>
          <cell r="H1755">
            <v>8412802518</v>
          </cell>
          <cell r="I1755">
            <v>7.08</v>
          </cell>
          <cell r="J1755">
            <v>100</v>
          </cell>
          <cell r="K1755">
            <v>7.0800000000000002E-2</v>
          </cell>
          <cell r="L1755">
            <v>7.0800000000000002E-2</v>
          </cell>
          <cell r="M1755">
            <v>7.0800000000000002E-2</v>
          </cell>
          <cell r="N1755">
            <v>0.42480000000000001</v>
          </cell>
          <cell r="O1755">
            <v>0.42480000000000001</v>
          </cell>
          <cell r="P1755">
            <v>0.42480000000000001</v>
          </cell>
          <cell r="Q1755">
            <v>7.0000000000000007E-2</v>
          </cell>
          <cell r="R1755">
            <v>8.8499999999999995E-2</v>
          </cell>
          <cell r="S1755">
            <v>8.8499999999999995E-2</v>
          </cell>
          <cell r="T1755">
            <v>0.42000000000000004</v>
          </cell>
          <cell r="U1755">
            <v>0.53099999999999992</v>
          </cell>
          <cell r="V1755">
            <v>0.53099999999999992</v>
          </cell>
        </row>
        <row r="1756">
          <cell r="B1756" t="str">
            <v>0V75BG</v>
          </cell>
          <cell r="C1756">
            <v>1510064</v>
          </cell>
          <cell r="D1756">
            <v>1</v>
          </cell>
          <cell r="E1756" t="str">
            <v xml:space="preserve">CLAPET Y D63 </v>
          </cell>
          <cell r="F1756">
            <v>39.22</v>
          </cell>
          <cell r="H1756">
            <v>1510064</v>
          </cell>
          <cell r="I1756">
            <v>24.96</v>
          </cell>
          <cell r="J1756">
            <v>1</v>
          </cell>
          <cell r="K1756">
            <v>24.96</v>
          </cell>
          <cell r="L1756">
            <v>24.954999999999998</v>
          </cell>
          <cell r="M1756">
            <v>24.954999999999998</v>
          </cell>
          <cell r="N1756">
            <v>24.96</v>
          </cell>
          <cell r="O1756">
            <v>24.954999999999998</v>
          </cell>
          <cell r="P1756">
            <v>24.954999999999998</v>
          </cell>
          <cell r="Q1756">
            <v>39.22</v>
          </cell>
          <cell r="R1756">
            <v>37.432499999999997</v>
          </cell>
          <cell r="S1756">
            <v>37.432499999999997</v>
          </cell>
          <cell r="T1756">
            <v>39.22</v>
          </cell>
          <cell r="U1756">
            <v>37.432499999999997</v>
          </cell>
          <cell r="V1756">
            <v>37.432499999999997</v>
          </cell>
        </row>
        <row r="1757">
          <cell r="B1757" t="str">
            <v>0V75BG</v>
          </cell>
          <cell r="C1757" t="str">
            <v>304L/4307</v>
          </cell>
          <cell r="D1757">
            <v>3</v>
          </cell>
          <cell r="E1757" t="str">
            <v>TUBE INOX DIAM26.9X1.6 (LE ML)</v>
          </cell>
          <cell r="F1757">
            <v>7.41</v>
          </cell>
          <cell r="H1757" t="str">
            <v>304L/4307</v>
          </cell>
          <cell r="I1757">
            <v>5.99</v>
          </cell>
          <cell r="J1757">
            <v>1</v>
          </cell>
          <cell r="K1757">
            <v>5.99</v>
          </cell>
          <cell r="L1757">
            <v>5.99</v>
          </cell>
          <cell r="M1757">
            <v>5.99</v>
          </cell>
          <cell r="N1757">
            <v>17.97</v>
          </cell>
          <cell r="O1757">
            <v>17.97</v>
          </cell>
          <cell r="P1757">
            <v>17.97</v>
          </cell>
          <cell r="Q1757">
            <v>7.41</v>
          </cell>
          <cell r="R1757">
            <v>7.4875000000000007</v>
          </cell>
          <cell r="S1757">
            <v>7.4875000000000007</v>
          </cell>
          <cell r="T1757">
            <v>22.23</v>
          </cell>
          <cell r="U1757">
            <v>22.462500000000002</v>
          </cell>
          <cell r="V1757">
            <v>22.462500000000002</v>
          </cell>
        </row>
        <row r="1758">
          <cell r="B1758" t="str">
            <v>0V75BG</v>
          </cell>
          <cell r="C1758" t="str">
            <v>7122000003A</v>
          </cell>
          <cell r="D1758">
            <v>1</v>
          </cell>
          <cell r="E1758" t="str">
            <v>DW VOX 75 A 20M DE CABLE</v>
          </cell>
          <cell r="F1758">
            <v>330.98</v>
          </cell>
          <cell r="H1758" t="str">
            <v>7122000003A</v>
          </cell>
          <cell r="I1758">
            <v>247</v>
          </cell>
          <cell r="J1758">
            <v>1</v>
          </cell>
          <cell r="K1758">
            <v>247</v>
          </cell>
          <cell r="L1758">
            <v>247</v>
          </cell>
          <cell r="M1758">
            <v>285</v>
          </cell>
          <cell r="N1758">
            <v>247</v>
          </cell>
          <cell r="O1758">
            <v>247</v>
          </cell>
          <cell r="P1758">
            <v>285</v>
          </cell>
          <cell r="Q1758">
            <v>330.98</v>
          </cell>
          <cell r="R1758">
            <v>370.5</v>
          </cell>
          <cell r="S1758">
            <v>427.5</v>
          </cell>
          <cell r="T1758">
            <v>330.98</v>
          </cell>
          <cell r="U1758">
            <v>370.5</v>
          </cell>
          <cell r="V1758">
            <v>427.5</v>
          </cell>
        </row>
        <row r="1759">
          <cell r="B1759" t="str">
            <v>0V75BG</v>
          </cell>
          <cell r="C1759" t="str">
            <v>BIPSTOP</v>
          </cell>
          <cell r="D1759">
            <v>1</v>
          </cell>
          <cell r="E1759" t="str">
            <v>FLOTTEUR JAUNE 20M DE CABLE+LEST</v>
          </cell>
          <cell r="F1759">
            <v>38.61</v>
          </cell>
          <cell r="H1759" t="str">
            <v>BIPSTOP</v>
          </cell>
          <cell r="I1759">
            <v>26.4</v>
          </cell>
          <cell r="J1759">
            <v>1</v>
          </cell>
          <cell r="K1759">
            <v>26.4</v>
          </cell>
          <cell r="L1759">
            <v>26.4</v>
          </cell>
          <cell r="M1759">
            <v>26.4</v>
          </cell>
          <cell r="N1759">
            <v>26.4</v>
          </cell>
          <cell r="O1759">
            <v>26.4</v>
          </cell>
          <cell r="P1759">
            <v>26.4</v>
          </cell>
          <cell r="Q1759">
            <v>38.61</v>
          </cell>
          <cell r="R1759">
            <v>39.599999999999994</v>
          </cell>
          <cell r="S1759">
            <v>39.599999999999994</v>
          </cell>
          <cell r="T1759">
            <v>38.61</v>
          </cell>
          <cell r="U1759">
            <v>39.599999999999994</v>
          </cell>
          <cell r="V1759">
            <v>39.599999999999994</v>
          </cell>
        </row>
        <row r="1760">
          <cell r="B1760" t="str">
            <v>0V75BG</v>
          </cell>
          <cell r="C1760" t="str">
            <v>C9063</v>
          </cell>
          <cell r="D1760">
            <v>2</v>
          </cell>
          <cell r="E1760" t="str">
            <v>COUDE 90  PVC D63 FEM/FEM</v>
          </cell>
          <cell r="F1760">
            <v>0.96</v>
          </cell>
          <cell r="H1760" t="str">
            <v>C9063</v>
          </cell>
          <cell r="I1760">
            <v>0.77</v>
          </cell>
          <cell r="J1760">
            <v>1</v>
          </cell>
          <cell r="K1760">
            <v>0.77</v>
          </cell>
          <cell r="L1760">
            <v>0.76900000000000002</v>
          </cell>
          <cell r="M1760">
            <v>0.84599999999999997</v>
          </cell>
          <cell r="N1760">
            <v>1.54</v>
          </cell>
          <cell r="O1760">
            <v>1.538</v>
          </cell>
          <cell r="P1760">
            <v>1.6919999999999999</v>
          </cell>
          <cell r="Q1760">
            <v>0.96</v>
          </cell>
          <cell r="R1760">
            <v>0.96125000000000005</v>
          </cell>
          <cell r="S1760">
            <v>1.0574999999999999</v>
          </cell>
          <cell r="T1760">
            <v>1.92</v>
          </cell>
          <cell r="U1760">
            <v>1.9225000000000001</v>
          </cell>
          <cell r="V1760">
            <v>2.1149999999999998</v>
          </cell>
        </row>
        <row r="1761">
          <cell r="B1761" t="str">
            <v>0V75BG</v>
          </cell>
          <cell r="C1761" t="str">
            <v>C90MF6350</v>
          </cell>
          <cell r="D1761">
            <v>1</v>
          </cell>
          <cell r="E1761" t="str">
            <v>COUDE 90 REDUIT M/F 63X50</v>
          </cell>
          <cell r="F1761">
            <v>3.76</v>
          </cell>
          <cell r="H1761" t="str">
            <v>C90MF6350</v>
          </cell>
          <cell r="I1761">
            <v>2.13</v>
          </cell>
          <cell r="J1761">
            <v>1</v>
          </cell>
          <cell r="K1761">
            <v>2.13</v>
          </cell>
          <cell r="L1761">
            <v>2.13</v>
          </cell>
          <cell r="M1761">
            <v>2.5049999999999999</v>
          </cell>
          <cell r="N1761">
            <v>2.13</v>
          </cell>
          <cell r="O1761">
            <v>2.13</v>
          </cell>
          <cell r="P1761">
            <v>2.5049999999999999</v>
          </cell>
          <cell r="Q1761">
            <v>3.76</v>
          </cell>
          <cell r="R1761">
            <v>4.26</v>
          </cell>
          <cell r="S1761">
            <v>5.01</v>
          </cell>
          <cell r="T1761">
            <v>3.76</v>
          </cell>
          <cell r="U1761">
            <v>4.26</v>
          </cell>
          <cell r="V1761">
            <v>5.01</v>
          </cell>
        </row>
        <row r="1762">
          <cell r="B1762" t="str">
            <v>0V75BG</v>
          </cell>
          <cell r="C1762" t="str">
            <v>CUVE1500</v>
          </cell>
          <cell r="D1762">
            <v>1</v>
          </cell>
          <cell r="E1762" t="str">
            <v>CUVE RELEVAGE HT1500</v>
          </cell>
          <cell r="F1762">
            <v>277.7</v>
          </cell>
          <cell r="H1762" t="str">
            <v>CUVE1500</v>
          </cell>
          <cell r="I1762">
            <v>181.5</v>
          </cell>
          <cell r="J1762">
            <v>1</v>
          </cell>
          <cell r="K1762">
            <v>181.5</v>
          </cell>
          <cell r="L1762">
            <v>181.5</v>
          </cell>
          <cell r="M1762">
            <v>181.5</v>
          </cell>
          <cell r="N1762">
            <v>181.5</v>
          </cell>
          <cell r="O1762">
            <v>181.5</v>
          </cell>
          <cell r="P1762">
            <v>181.5</v>
          </cell>
          <cell r="Q1762">
            <v>277.7</v>
          </cell>
          <cell r="R1762">
            <v>272.25</v>
          </cell>
          <cell r="S1762">
            <v>272.25</v>
          </cell>
          <cell r="T1762">
            <v>277.7</v>
          </cell>
          <cell r="U1762">
            <v>272.25</v>
          </cell>
          <cell r="V1762">
            <v>272.25</v>
          </cell>
        </row>
        <row r="1763">
          <cell r="B1763" t="str">
            <v>0V75BG</v>
          </cell>
          <cell r="C1763" t="str">
            <v>EF63502</v>
          </cell>
          <cell r="D1763">
            <v>1</v>
          </cell>
          <cell r="E1763" t="str">
            <v>EMBOUT ADAPTATION 63X50X2</v>
          </cell>
          <cell r="F1763">
            <v>0.77</v>
          </cell>
          <cell r="H1763" t="str">
            <v>EF63502</v>
          </cell>
          <cell r="I1763">
            <v>0.61</v>
          </cell>
          <cell r="J1763">
            <v>1</v>
          </cell>
          <cell r="K1763">
            <v>0.61</v>
          </cell>
          <cell r="L1763">
            <v>0.61299999999999999</v>
          </cell>
          <cell r="M1763">
            <v>0.67400000000000004</v>
          </cell>
          <cell r="N1763">
            <v>0.61</v>
          </cell>
          <cell r="O1763">
            <v>0.61299999999999999</v>
          </cell>
          <cell r="P1763">
            <v>0.67400000000000004</v>
          </cell>
          <cell r="Q1763">
            <v>0.77</v>
          </cell>
          <cell r="R1763">
            <v>0.81529000000000007</v>
          </cell>
          <cell r="S1763">
            <v>0.89642000000000011</v>
          </cell>
          <cell r="T1763">
            <v>0.77</v>
          </cell>
          <cell r="U1763">
            <v>0.81529000000000007</v>
          </cell>
          <cell r="V1763">
            <v>0.89642000000000011</v>
          </cell>
        </row>
        <row r="1764">
          <cell r="B1764" t="str">
            <v>0V75BG</v>
          </cell>
          <cell r="C1764">
            <v>7214321415</v>
          </cell>
          <cell r="D1764">
            <v>1</v>
          </cell>
          <cell r="E1764" t="str">
            <v>LIEN DE SERRAGE 3.2X142 NYL P6.6 NOIR</v>
          </cell>
          <cell r="F1764">
            <v>0.1</v>
          </cell>
          <cell r="H1764">
            <v>7214321415</v>
          </cell>
          <cell r="I1764">
            <v>0</v>
          </cell>
          <cell r="J1764">
            <v>100</v>
          </cell>
          <cell r="K1764">
            <v>0</v>
          </cell>
          <cell r="L1764">
            <v>1.9300000000000001E-2</v>
          </cell>
          <cell r="M1764">
            <v>1.7100000000000001E-2</v>
          </cell>
          <cell r="N1764">
            <v>0</v>
          </cell>
          <cell r="O1764">
            <v>1.9300000000000001E-2</v>
          </cell>
          <cell r="P1764">
            <v>1.7100000000000001E-2</v>
          </cell>
          <cell r="Q1764">
            <v>0.1</v>
          </cell>
          <cell r="R1764">
            <v>2.8950000000000004E-2</v>
          </cell>
          <cell r="S1764">
            <v>2.5649999999999999E-2</v>
          </cell>
          <cell r="T1764">
            <v>0.1</v>
          </cell>
          <cell r="U1764">
            <v>2.8950000000000004E-2</v>
          </cell>
          <cell r="V1764">
            <v>2.5649999999999999E-2</v>
          </cell>
        </row>
        <row r="1765">
          <cell r="B1765" t="str">
            <v>0V75BG</v>
          </cell>
          <cell r="C1765" t="str">
            <v>MJOI100</v>
          </cell>
          <cell r="D1765">
            <v>1</v>
          </cell>
          <cell r="E1765" t="str">
            <v>JOINT FORSHEDA D100</v>
          </cell>
          <cell r="F1765">
            <v>4.87</v>
          </cell>
          <cell r="H1765" t="str">
            <v>MJOI100</v>
          </cell>
          <cell r="I1765">
            <v>0.94</v>
          </cell>
          <cell r="J1765">
            <v>1</v>
          </cell>
          <cell r="K1765">
            <v>0.94</v>
          </cell>
          <cell r="L1765">
            <v>2.1800000000000002</v>
          </cell>
          <cell r="M1765">
            <v>0.94</v>
          </cell>
          <cell r="N1765">
            <v>0.94</v>
          </cell>
          <cell r="O1765">
            <v>2.1800000000000002</v>
          </cell>
          <cell r="P1765">
            <v>0.94</v>
          </cell>
          <cell r="Q1765">
            <v>4.87</v>
          </cell>
          <cell r="R1765">
            <v>4.9050000000000002</v>
          </cell>
          <cell r="S1765">
            <v>2.1149999999999998</v>
          </cell>
          <cell r="T1765">
            <v>4.87</v>
          </cell>
          <cell r="U1765">
            <v>4.9050000000000002</v>
          </cell>
          <cell r="V1765">
            <v>2.1149999999999998</v>
          </cell>
        </row>
        <row r="1766">
          <cell r="B1766" t="str">
            <v>0V75BG</v>
          </cell>
          <cell r="C1766" t="str">
            <v>MJOI63</v>
          </cell>
          <cell r="D1766">
            <v>1</v>
          </cell>
          <cell r="E1766" t="str">
            <v>JOINT FORSHEDA D63</v>
          </cell>
          <cell r="F1766">
            <v>4.9400000000000004</v>
          </cell>
          <cell r="H1766" t="str">
            <v>MJOI63</v>
          </cell>
          <cell r="I1766">
            <v>2.21</v>
          </cell>
          <cell r="J1766">
            <v>1</v>
          </cell>
          <cell r="K1766">
            <v>2.21</v>
          </cell>
          <cell r="L1766">
            <v>2.21</v>
          </cell>
          <cell r="M1766">
            <v>0.92</v>
          </cell>
          <cell r="N1766">
            <v>2.21</v>
          </cell>
          <cell r="O1766">
            <v>2.21</v>
          </cell>
          <cell r="P1766">
            <v>0.92</v>
          </cell>
          <cell r="Q1766">
            <v>4.9400000000000004</v>
          </cell>
          <cell r="R1766">
            <v>4.9725000000000001</v>
          </cell>
          <cell r="S1766">
            <v>2.0700000000000003</v>
          </cell>
          <cell r="T1766">
            <v>4.9400000000000004</v>
          </cell>
          <cell r="U1766">
            <v>4.9725000000000001</v>
          </cell>
          <cell r="V1766">
            <v>2.0700000000000003</v>
          </cell>
        </row>
        <row r="1767">
          <cell r="B1767" t="str">
            <v>0V75BG</v>
          </cell>
          <cell r="C1767" t="str">
            <v>MM63</v>
          </cell>
          <cell r="D1767">
            <v>1</v>
          </cell>
          <cell r="E1767" t="str">
            <v>MANCHON SORTIE POSTE RELEVAGE PVC PRES D63</v>
          </cell>
          <cell r="F1767">
            <v>1.1000000000000001</v>
          </cell>
          <cell r="H1767" t="str">
            <v>MM63</v>
          </cell>
          <cell r="I1767">
            <v>1.1100000000000001</v>
          </cell>
          <cell r="J1767">
            <v>1</v>
          </cell>
          <cell r="K1767">
            <v>1.1100000000000001</v>
          </cell>
          <cell r="L1767">
            <v>1.1060000000000001</v>
          </cell>
          <cell r="M1767">
            <v>1.2170000000000001</v>
          </cell>
          <cell r="N1767">
            <v>1.1100000000000001</v>
          </cell>
          <cell r="O1767">
            <v>1.1060000000000001</v>
          </cell>
          <cell r="P1767">
            <v>1.2170000000000001</v>
          </cell>
          <cell r="Q1767">
            <v>1.27</v>
          </cell>
          <cell r="R1767">
            <v>1.3825000000000001</v>
          </cell>
          <cell r="S1767">
            <v>1.5212500000000002</v>
          </cell>
          <cell r="T1767">
            <v>1.27</v>
          </cell>
          <cell r="U1767">
            <v>1.3825000000000001</v>
          </cell>
          <cell r="V1767">
            <v>1.5212500000000002</v>
          </cell>
        </row>
        <row r="1768">
          <cell r="B1768" t="str">
            <v>0V75BG</v>
          </cell>
          <cell r="C1768" t="str">
            <v>MOAT</v>
          </cell>
          <cell r="D1768">
            <v>2.16</v>
          </cell>
          <cell r="E1768" t="str">
            <v>MAIN D'OEUVRE ATELIER</v>
          </cell>
          <cell r="F1768">
            <v>75</v>
          </cell>
          <cell r="H1768" t="str">
            <v>MOAT</v>
          </cell>
          <cell r="I1768">
            <v>50</v>
          </cell>
          <cell r="J1768">
            <v>1</v>
          </cell>
          <cell r="K1768">
            <v>50</v>
          </cell>
          <cell r="L1768">
            <v>50</v>
          </cell>
          <cell r="M1768">
            <v>50</v>
          </cell>
          <cell r="N1768">
            <v>108</v>
          </cell>
          <cell r="O1768">
            <v>108</v>
          </cell>
          <cell r="P1768">
            <v>108</v>
          </cell>
          <cell r="Q1768">
            <v>75</v>
          </cell>
          <cell r="R1768">
            <v>75</v>
          </cell>
          <cell r="S1768">
            <v>75</v>
          </cell>
          <cell r="T1768">
            <v>162</v>
          </cell>
          <cell r="U1768">
            <v>162</v>
          </cell>
          <cell r="V1768">
            <v>162</v>
          </cell>
        </row>
        <row r="1769">
          <cell r="B1769" t="str">
            <v>0V75BG</v>
          </cell>
          <cell r="C1769" t="str">
            <v>MPA</v>
          </cell>
          <cell r="D1769">
            <v>1</v>
          </cell>
          <cell r="E1769" t="str">
            <v>PIED D'ASSISE POUR BARRES DE GUIDAGE D63</v>
          </cell>
          <cell r="F1769">
            <v>83.19</v>
          </cell>
          <cell r="H1769" t="str">
            <v>MPA</v>
          </cell>
          <cell r="I1769">
            <v>63.5</v>
          </cell>
          <cell r="J1769">
            <v>1</v>
          </cell>
          <cell r="K1769">
            <v>63.5</v>
          </cell>
          <cell r="L1769">
            <v>63.5</v>
          </cell>
          <cell r="M1769">
            <v>71</v>
          </cell>
          <cell r="N1769">
            <v>63.5</v>
          </cell>
          <cell r="O1769">
            <v>63.5</v>
          </cell>
          <cell r="P1769">
            <v>71</v>
          </cell>
          <cell r="Q1769">
            <v>83.19</v>
          </cell>
          <cell r="R1769">
            <v>84.454999999999998</v>
          </cell>
          <cell r="S1769">
            <v>94.43</v>
          </cell>
          <cell r="T1769">
            <v>83.19</v>
          </cell>
          <cell r="U1769">
            <v>84.454999999999998</v>
          </cell>
          <cell r="V1769">
            <v>94.43</v>
          </cell>
        </row>
        <row r="1770">
          <cell r="B1770" t="str">
            <v>0V75BG</v>
          </cell>
          <cell r="C1770" t="str">
            <v>MTOLE1</v>
          </cell>
          <cell r="D1770">
            <v>1</v>
          </cell>
          <cell r="E1770" t="str">
            <v xml:space="preserve">SUPPORT BAS INOX </v>
          </cell>
          <cell r="F1770">
            <v>21.71</v>
          </cell>
          <cell r="H1770" t="str">
            <v>MTOLE1</v>
          </cell>
          <cell r="I1770">
            <v>17.73</v>
          </cell>
          <cell r="J1770">
            <v>1</v>
          </cell>
          <cell r="K1770">
            <v>17.73</v>
          </cell>
          <cell r="L1770">
            <v>17.73</v>
          </cell>
          <cell r="M1770">
            <v>17.73</v>
          </cell>
          <cell r="N1770">
            <v>17.73</v>
          </cell>
          <cell r="O1770">
            <v>17.73</v>
          </cell>
          <cell r="P1770">
            <v>17.73</v>
          </cell>
          <cell r="Q1770">
            <v>21.71</v>
          </cell>
          <cell r="R1770">
            <v>22.162500000000001</v>
          </cell>
          <cell r="S1770">
            <v>22.162500000000001</v>
          </cell>
          <cell r="T1770">
            <v>21.71</v>
          </cell>
          <cell r="U1770">
            <v>22.162500000000001</v>
          </cell>
          <cell r="V1770">
            <v>22.162500000000001</v>
          </cell>
        </row>
        <row r="1771">
          <cell r="B1771" t="str">
            <v>0V75BG</v>
          </cell>
          <cell r="C1771" t="str">
            <v>MTOLE2</v>
          </cell>
          <cell r="D1771">
            <v>1</v>
          </cell>
          <cell r="E1771" t="str">
            <v>SUPPORT HAUT INOX 575MM</v>
          </cell>
          <cell r="F1771">
            <v>18.489999999999998</v>
          </cell>
          <cell r="H1771" t="str">
            <v>MTOLE2</v>
          </cell>
          <cell r="I1771">
            <v>13.05</v>
          </cell>
          <cell r="J1771">
            <v>1</v>
          </cell>
          <cell r="K1771">
            <v>13.05</v>
          </cell>
          <cell r="L1771">
            <v>13.05</v>
          </cell>
          <cell r="M1771">
            <v>13.05</v>
          </cell>
          <cell r="N1771">
            <v>13.05</v>
          </cell>
          <cell r="O1771">
            <v>13.05</v>
          </cell>
          <cell r="P1771">
            <v>13.05</v>
          </cell>
          <cell r="Q1771">
            <v>18.489999999999998</v>
          </cell>
          <cell r="R1771">
            <v>19.575000000000003</v>
          </cell>
          <cell r="S1771">
            <v>19.575000000000003</v>
          </cell>
          <cell r="T1771">
            <v>18.489999999999998</v>
          </cell>
          <cell r="U1771">
            <v>19.575000000000003</v>
          </cell>
          <cell r="V1771">
            <v>19.575000000000003</v>
          </cell>
        </row>
        <row r="1772">
          <cell r="B1772" t="str">
            <v>0V75BG</v>
          </cell>
          <cell r="C1772" t="str">
            <v>MTOLE4</v>
          </cell>
          <cell r="D1772">
            <v>1</v>
          </cell>
          <cell r="E1772" t="str">
            <v>TOLE SUPPORT FLOTTEUR ALARME</v>
          </cell>
          <cell r="F1772">
            <v>4.1900000000000004</v>
          </cell>
          <cell r="H1772" t="str">
            <v>MTOLE4</v>
          </cell>
          <cell r="I1772">
            <v>2.99</v>
          </cell>
          <cell r="J1772">
            <v>1</v>
          </cell>
          <cell r="K1772">
            <v>2.99</v>
          </cell>
          <cell r="L1772">
            <v>2.99</v>
          </cell>
          <cell r="M1772">
            <v>2.99</v>
          </cell>
          <cell r="N1772">
            <v>2.99</v>
          </cell>
          <cell r="O1772">
            <v>2.99</v>
          </cell>
          <cell r="P1772">
            <v>2.99</v>
          </cell>
          <cell r="Q1772">
            <v>4.1900000000000004</v>
          </cell>
          <cell r="R1772">
            <v>4.4850000000000003</v>
          </cell>
          <cell r="S1772">
            <v>4.4850000000000003</v>
          </cell>
          <cell r="T1772">
            <v>4.1900000000000004</v>
          </cell>
          <cell r="U1772">
            <v>4.4850000000000003</v>
          </cell>
          <cell r="V1772">
            <v>4.4850000000000003</v>
          </cell>
        </row>
        <row r="1773">
          <cell r="B1773" t="str">
            <v>0V75BG</v>
          </cell>
          <cell r="C1773" t="str">
            <v>PVC6316</v>
          </cell>
          <cell r="D1773">
            <v>1</v>
          </cell>
          <cell r="E1773" t="str">
            <v>TUBE DE 3M PVC PRESSION 63X4.7 PN16</v>
          </cell>
          <cell r="F1773">
            <v>12.91</v>
          </cell>
          <cell r="H1773" t="str">
            <v>PVC6316</v>
          </cell>
          <cell r="I1773">
            <v>4.7300000000000004</v>
          </cell>
          <cell r="J1773">
            <v>0.33</v>
          </cell>
          <cell r="K1773">
            <v>14.333333333333334</v>
          </cell>
          <cell r="L1773">
            <v>4.7320000000000002</v>
          </cell>
          <cell r="M1773">
            <v>4.7779999999999996</v>
          </cell>
          <cell r="N1773">
            <v>14.333333333333334</v>
          </cell>
          <cell r="O1773">
            <v>4.7320000000000002</v>
          </cell>
          <cell r="P1773">
            <v>4.7779999999999996</v>
          </cell>
          <cell r="Q1773">
            <v>12.91</v>
          </cell>
          <cell r="R1773">
            <v>6.2935600000000003</v>
          </cell>
          <cell r="S1773">
            <v>6.3547399999999996</v>
          </cell>
          <cell r="T1773">
            <v>12.91</v>
          </cell>
          <cell r="U1773">
            <v>6.2935600000000003</v>
          </cell>
          <cell r="V1773">
            <v>6.3547399999999996</v>
          </cell>
        </row>
        <row r="1774">
          <cell r="B1774" t="str">
            <v>0V75BG</v>
          </cell>
          <cell r="C1774" t="str">
            <v>REHAUS400</v>
          </cell>
          <cell r="D1774">
            <v>1</v>
          </cell>
          <cell r="E1774" t="str">
            <v>REHAUSSE DE CUVE HT400</v>
          </cell>
          <cell r="F1774">
            <v>90.27</v>
          </cell>
          <cell r="H1774" t="str">
            <v>REHAUS400</v>
          </cell>
          <cell r="I1774">
            <v>59</v>
          </cell>
          <cell r="J1774">
            <v>1</v>
          </cell>
          <cell r="K1774">
            <v>59</v>
          </cell>
          <cell r="L1774">
            <v>59</v>
          </cell>
          <cell r="M1774">
            <v>59</v>
          </cell>
          <cell r="N1774">
            <v>59</v>
          </cell>
          <cell r="O1774">
            <v>59</v>
          </cell>
          <cell r="P1774">
            <v>59</v>
          </cell>
          <cell r="Q1774">
            <v>90.27</v>
          </cell>
          <cell r="R1774">
            <v>88.5</v>
          </cell>
          <cell r="S1774">
            <v>88.5</v>
          </cell>
          <cell r="T1774">
            <v>90.27</v>
          </cell>
          <cell r="U1774">
            <v>88.5</v>
          </cell>
          <cell r="V1774">
            <v>88.5</v>
          </cell>
        </row>
        <row r="1775">
          <cell r="B1775" t="str">
            <v>0V75BG</v>
          </cell>
          <cell r="C1775" t="str">
            <v>VAC63</v>
          </cell>
          <cell r="D1775">
            <v>1</v>
          </cell>
          <cell r="E1775" t="str">
            <v>VANNE A BILLE FEM/FEM ORION D63</v>
          </cell>
          <cell r="F1775">
            <v>9.56</v>
          </cell>
          <cell r="H1775" t="str">
            <v>VAC63</v>
          </cell>
          <cell r="I1775">
            <v>8.09</v>
          </cell>
          <cell r="J1775">
            <v>1</v>
          </cell>
          <cell r="K1775">
            <v>8.09</v>
          </cell>
          <cell r="L1775">
            <v>8.0869999999999997</v>
          </cell>
          <cell r="M1775">
            <v>8.0869999999999997</v>
          </cell>
          <cell r="N1775">
            <v>8.09</v>
          </cell>
          <cell r="O1775">
            <v>8.0869999999999997</v>
          </cell>
          <cell r="P1775">
            <v>8.0869999999999997</v>
          </cell>
          <cell r="Q1775">
            <v>9.56</v>
          </cell>
          <cell r="R1775">
            <v>10.108750000000001</v>
          </cell>
          <cell r="S1775">
            <v>10.108750000000001</v>
          </cell>
          <cell r="T1775">
            <v>9.56</v>
          </cell>
          <cell r="U1775">
            <v>10.108750000000001</v>
          </cell>
          <cell r="V1775">
            <v>10.108750000000001</v>
          </cell>
        </row>
        <row r="1776">
          <cell r="B1776" t="str">
            <v>0V75BG</v>
          </cell>
          <cell r="C1776" t="str">
            <v>VDL516048</v>
          </cell>
          <cell r="D1776">
            <v>1</v>
          </cell>
          <cell r="E1776" t="str">
            <v>TRAVERSEE DE PAROI 50/63X2</v>
          </cell>
          <cell r="F1776">
            <v>9.64</v>
          </cell>
          <cell r="H1776" t="str">
            <v>VDL516048</v>
          </cell>
          <cell r="I1776">
            <v>7.94</v>
          </cell>
          <cell r="J1776">
            <v>1</v>
          </cell>
          <cell r="K1776">
            <v>7.94</v>
          </cell>
          <cell r="L1776">
            <v>7.9420000000000002</v>
          </cell>
          <cell r="M1776">
            <v>7.9420000000000002</v>
          </cell>
          <cell r="N1776">
            <v>7.94</v>
          </cell>
          <cell r="O1776">
            <v>7.9420000000000002</v>
          </cell>
          <cell r="P1776">
            <v>7.9420000000000002</v>
          </cell>
          <cell r="Q1776">
            <v>9.64</v>
          </cell>
          <cell r="R1776">
            <v>9.9275000000000002</v>
          </cell>
          <cell r="S1776">
            <v>9.9275000000000002</v>
          </cell>
          <cell r="T1776">
            <v>9.64</v>
          </cell>
          <cell r="U1776">
            <v>9.9275000000000002</v>
          </cell>
          <cell r="V1776">
            <v>9.9275000000000002</v>
          </cell>
        </row>
        <row r="1777">
          <cell r="B1777" t="str">
            <v>0V75BG</v>
          </cell>
          <cell r="C1777" t="str">
            <v>RONDETD6</v>
          </cell>
          <cell r="D1777">
            <v>5</v>
          </cell>
          <cell r="E1777" t="str">
            <v>RONDELLE EPDM INOX 5.5/6.3*25</v>
          </cell>
          <cell r="F1777">
            <v>1.9E-2</v>
          </cell>
          <cell r="H1777" t="str">
            <v>RONDETD6</v>
          </cell>
          <cell r="I1777">
            <v>0.13</v>
          </cell>
          <cell r="J1777">
            <v>1</v>
          </cell>
          <cell r="K1777">
            <v>0.13</v>
          </cell>
          <cell r="L1777">
            <v>0.12720000000000001</v>
          </cell>
          <cell r="M1777">
            <v>0.12720000000000001</v>
          </cell>
          <cell r="N1777">
            <v>0.65</v>
          </cell>
          <cell r="O1777">
            <v>0.63600000000000001</v>
          </cell>
          <cell r="P1777">
            <v>0.63600000000000001</v>
          </cell>
          <cell r="Q1777">
            <v>1.9E-2</v>
          </cell>
          <cell r="R1777">
            <v>0.19080000000000003</v>
          </cell>
          <cell r="S1777">
            <v>0.19080000000000003</v>
          </cell>
          <cell r="T1777">
            <v>9.5000000000000001E-2</v>
          </cell>
          <cell r="U1777">
            <v>0.95400000000000018</v>
          </cell>
          <cell r="V1777">
            <v>0.95400000000000018</v>
          </cell>
        </row>
        <row r="1778">
          <cell r="B1778" t="str">
            <v>0V75BG</v>
          </cell>
          <cell r="C1778">
            <v>8535000618</v>
          </cell>
          <cell r="D1778">
            <v>4</v>
          </cell>
          <cell r="E1778" t="str">
            <v>RONDELLE PLATE M6X24X1.2 LL A2</v>
          </cell>
          <cell r="F1778">
            <v>0.05</v>
          </cell>
          <cell r="H1778">
            <v>8535000618</v>
          </cell>
          <cell r="I1778">
            <v>3.0000000000000001E-3</v>
          </cell>
          <cell r="J1778">
            <v>1</v>
          </cell>
          <cell r="K1778">
            <v>3.0000000000000001E-3</v>
          </cell>
          <cell r="L1778">
            <v>3.04E-2</v>
          </cell>
          <cell r="M1778">
            <v>3.04E-2</v>
          </cell>
          <cell r="N1778">
            <v>1.2E-2</v>
          </cell>
          <cell r="O1778">
            <v>0.1216</v>
          </cell>
          <cell r="P1778">
            <v>0.1216</v>
          </cell>
          <cell r="Q1778">
            <v>0.05</v>
          </cell>
          <cell r="R1778">
            <v>5.3199999999999997E-2</v>
          </cell>
          <cell r="S1778">
            <v>5.3199999999999997E-2</v>
          </cell>
          <cell r="T1778">
            <v>0.2</v>
          </cell>
          <cell r="U1778">
            <v>0.21279999999999999</v>
          </cell>
          <cell r="V1778">
            <v>0.21279999999999999</v>
          </cell>
        </row>
        <row r="1779">
          <cell r="B1779" t="str">
            <v>0V75BG</v>
          </cell>
          <cell r="C1779">
            <v>8434000618</v>
          </cell>
          <cell r="D1779">
            <v>5</v>
          </cell>
          <cell r="E1779" t="str">
            <v>ECROU FREIN A2 M6 WAX</v>
          </cell>
          <cell r="F1779">
            <v>0.02</v>
          </cell>
          <cell r="H1779">
            <v>8434000618</v>
          </cell>
          <cell r="I1779">
            <v>8.3000000000000007</v>
          </cell>
          <cell r="J1779">
            <v>500</v>
          </cell>
          <cell r="K1779">
            <v>1.66E-2</v>
          </cell>
          <cell r="L1779">
            <v>1.66E-2</v>
          </cell>
          <cell r="M1779">
            <v>1.66E-2</v>
          </cell>
          <cell r="N1779">
            <v>8.3000000000000004E-2</v>
          </cell>
          <cell r="O1779">
            <v>8.3000000000000004E-2</v>
          </cell>
          <cell r="P1779">
            <v>8.3000000000000004E-2</v>
          </cell>
          <cell r="Q1779">
            <v>0.02</v>
          </cell>
          <cell r="R1779">
            <v>2.0750000000000001E-2</v>
          </cell>
          <cell r="S1779">
            <v>2.0750000000000001E-2</v>
          </cell>
          <cell r="T1779">
            <v>0.1</v>
          </cell>
          <cell r="U1779">
            <v>0.10375000000000001</v>
          </cell>
          <cell r="V1779">
            <v>0.10375000000000001</v>
          </cell>
        </row>
        <row r="1780">
          <cell r="B1780" t="str">
            <v>0V75BG</v>
          </cell>
          <cell r="C1780">
            <v>9600000618</v>
          </cell>
          <cell r="D1780">
            <v>1</v>
          </cell>
          <cell r="E1780" t="str">
            <v>MANILLE INOX</v>
          </cell>
          <cell r="F1780">
            <v>1.57</v>
          </cell>
          <cell r="H1780">
            <v>9600000618</v>
          </cell>
          <cell r="I1780">
            <v>0.8</v>
          </cell>
          <cell r="J1780">
            <v>1</v>
          </cell>
          <cell r="K1780">
            <v>0.8</v>
          </cell>
          <cell r="L1780">
            <v>0.80289999999999995</v>
          </cell>
          <cell r="M1780">
            <v>0.80289999999999995</v>
          </cell>
          <cell r="N1780">
            <v>0.8</v>
          </cell>
          <cell r="O1780">
            <v>0.80289999999999995</v>
          </cell>
          <cell r="P1780">
            <v>0.80289999999999995</v>
          </cell>
          <cell r="Q1780">
            <v>1.57</v>
          </cell>
          <cell r="R1780">
            <v>1.6057999999999999</v>
          </cell>
          <cell r="S1780">
            <v>1.6057999999999999</v>
          </cell>
          <cell r="T1780">
            <v>1.57</v>
          </cell>
          <cell r="U1780">
            <v>1.6057999999999999</v>
          </cell>
          <cell r="V1780">
            <v>1.6057999999999999</v>
          </cell>
        </row>
        <row r="1781">
          <cell r="B1781" t="str">
            <v>0V75BG</v>
          </cell>
          <cell r="C1781" t="str">
            <v>CC6M</v>
          </cell>
          <cell r="D1781">
            <v>1</v>
          </cell>
          <cell r="E1781" t="str">
            <v>CHAPEAU D63 AVEC MOUSTIQUAIRE</v>
          </cell>
          <cell r="F1781">
            <v>17.510000000000002</v>
          </cell>
          <cell r="H1781" t="str">
            <v>CC6M</v>
          </cell>
          <cell r="I1781">
            <v>11.67</v>
          </cell>
          <cell r="J1781">
            <v>1</v>
          </cell>
          <cell r="K1781">
            <v>11.67</v>
          </cell>
          <cell r="L1781">
            <v>11.67</v>
          </cell>
          <cell r="M1781">
            <v>11.67</v>
          </cell>
          <cell r="N1781">
            <v>11.67</v>
          </cell>
          <cell r="O1781">
            <v>11.67</v>
          </cell>
          <cell r="P1781">
            <v>11.67</v>
          </cell>
          <cell r="Q1781">
            <v>17.510000000000002</v>
          </cell>
          <cell r="R1781">
            <v>17.504999999999999</v>
          </cell>
          <cell r="S1781">
            <v>17.504999999999999</v>
          </cell>
          <cell r="T1781">
            <v>17.510000000000002</v>
          </cell>
          <cell r="U1781">
            <v>17.504999999999999</v>
          </cell>
          <cell r="V1781">
            <v>17.504999999999999</v>
          </cell>
        </row>
        <row r="1782">
          <cell r="B1782" t="str">
            <v>0V75BG</v>
          </cell>
          <cell r="C1782">
            <v>101007</v>
          </cell>
          <cell r="D1782">
            <v>1</v>
          </cell>
          <cell r="E1782" t="str">
            <v xml:space="preserve">CROCHET INOX </v>
          </cell>
          <cell r="F1782">
            <v>2.2400000000000002</v>
          </cell>
          <cell r="H1782">
            <v>101007</v>
          </cell>
          <cell r="I1782">
            <v>1.5</v>
          </cell>
          <cell r="J1782">
            <v>1</v>
          </cell>
          <cell r="K1782">
            <v>1.5</v>
          </cell>
          <cell r="L1782">
            <v>1.5</v>
          </cell>
          <cell r="M1782">
            <v>1.5</v>
          </cell>
          <cell r="N1782">
            <v>1.5</v>
          </cell>
          <cell r="O1782">
            <v>1.5</v>
          </cell>
          <cell r="P1782">
            <v>1.5</v>
          </cell>
          <cell r="Q1782">
            <v>2.2400000000000002</v>
          </cell>
          <cell r="R1782">
            <v>2.25</v>
          </cell>
          <cell r="S1782">
            <v>2.25</v>
          </cell>
          <cell r="T1782">
            <v>2.2400000000000002</v>
          </cell>
          <cell r="U1782">
            <v>2.25</v>
          </cell>
          <cell r="V1782">
            <v>2.25</v>
          </cell>
        </row>
        <row r="1783">
          <cell r="B1783" t="str">
            <v>0V75BG</v>
          </cell>
          <cell r="C1783" t="str">
            <v>MCOFPRO</v>
          </cell>
          <cell r="D1783">
            <v>1</v>
          </cell>
          <cell r="E1783" t="str">
            <v>COFFRET ALARME ET PROTECTION RELEVAGE</v>
          </cell>
          <cell r="F1783">
            <v>139.16999999999999</v>
          </cell>
          <cell r="H1783" t="str">
            <v>MCOFPRO</v>
          </cell>
          <cell r="I1783">
            <v>88.935500000000005</v>
          </cell>
          <cell r="J1783">
            <v>1</v>
          </cell>
          <cell r="K1783">
            <v>88.935500000000005</v>
          </cell>
          <cell r="L1783">
            <v>88.936256</v>
          </cell>
          <cell r="M1783">
            <v>90.786255999999995</v>
          </cell>
          <cell r="N1783">
            <v>88.935500000000005</v>
          </cell>
          <cell r="O1783">
            <v>88.936256</v>
          </cell>
          <cell r="P1783">
            <v>90.786255999999995</v>
          </cell>
          <cell r="Q1783">
            <v>160.19999999999999</v>
          </cell>
          <cell r="R1783">
            <v>144.33635149999998</v>
          </cell>
          <cell r="S1783">
            <v>147.29635150000001</v>
          </cell>
          <cell r="T1783">
            <v>160.19999999999999</v>
          </cell>
          <cell r="U1783">
            <v>144.33635149999998</v>
          </cell>
          <cell r="V1783">
            <v>147.29635150000001</v>
          </cell>
        </row>
        <row r="1784">
          <cell r="B1784" t="str">
            <v>0V75BG</v>
          </cell>
          <cell r="C1784" t="str">
            <v>316L/4404</v>
          </cell>
          <cell r="D1784">
            <v>1.5</v>
          </cell>
          <cell r="E1784" t="str">
            <v>CHAINE INOX DIAM 4 32/8 (LE ML)</v>
          </cell>
          <cell r="F1784">
            <v>4.3499999999999996</v>
          </cell>
          <cell r="H1784" t="str">
            <v>316L/4404</v>
          </cell>
          <cell r="I1784">
            <v>2.9</v>
          </cell>
          <cell r="J1784">
            <v>1</v>
          </cell>
          <cell r="K1784">
            <v>2.9</v>
          </cell>
          <cell r="L1784">
            <v>2.9</v>
          </cell>
          <cell r="M1784">
            <v>2.9</v>
          </cell>
          <cell r="N1784">
            <v>4.3499999999999996</v>
          </cell>
          <cell r="O1784">
            <v>4.3499999999999996</v>
          </cell>
          <cell r="P1784">
            <v>4.3499999999999996</v>
          </cell>
          <cell r="Q1784">
            <v>4.3499999999999996</v>
          </cell>
          <cell r="R1784">
            <v>4.3499999999999996</v>
          </cell>
          <cell r="S1784">
            <v>4.3499999999999996</v>
          </cell>
          <cell r="T1784">
            <v>6.5249999999999995</v>
          </cell>
          <cell r="U1784">
            <v>6.5249999999999995</v>
          </cell>
          <cell r="V1784">
            <v>6.5249999999999995</v>
          </cell>
        </row>
        <row r="1785">
          <cell r="B1785" t="str">
            <v>0V75BG</v>
          </cell>
          <cell r="C1785" t="str">
            <v>GPR</v>
          </cell>
          <cell r="D1785">
            <v>1</v>
          </cell>
          <cell r="E1785" t="str">
            <v>GUIDE POSTES DE RELEVAGE</v>
          </cell>
          <cell r="F1785">
            <v>0.4</v>
          </cell>
          <cell r="H1785" t="str">
            <v>GPR</v>
          </cell>
          <cell r="I1785">
            <v>0.2</v>
          </cell>
          <cell r="J1785">
            <v>1</v>
          </cell>
          <cell r="K1785">
            <v>0.2</v>
          </cell>
          <cell r="L1785">
            <v>0.2</v>
          </cell>
          <cell r="M1785">
            <v>0.2</v>
          </cell>
          <cell r="N1785">
            <v>0.2</v>
          </cell>
          <cell r="O1785">
            <v>0.2</v>
          </cell>
          <cell r="P1785">
            <v>0.2</v>
          </cell>
          <cell r="Q1785">
            <v>0.4</v>
          </cell>
          <cell r="R1785">
            <v>0</v>
          </cell>
          <cell r="S1785">
            <v>0.4</v>
          </cell>
          <cell r="T1785">
            <v>0.4</v>
          </cell>
          <cell r="U1785">
            <v>0</v>
          </cell>
          <cell r="V1785">
            <v>0.4</v>
          </cell>
        </row>
        <row r="1786">
          <cell r="B1786" t="str">
            <v>0V75BG</v>
          </cell>
          <cell r="C1786" t="str">
            <v>ENFC30MF100</v>
          </cell>
          <cell r="D1786">
            <v>1</v>
          </cell>
          <cell r="E1786" t="str">
            <v>COUDE 30 MF PVC EVAC D100</v>
          </cell>
          <cell r="F1786">
            <v>2.31</v>
          </cell>
          <cell r="H1786" t="str">
            <v>ENFC30MF100</v>
          </cell>
          <cell r="I1786">
            <v>1.72</v>
          </cell>
          <cell r="J1786">
            <v>1</v>
          </cell>
          <cell r="K1786">
            <v>1.72</v>
          </cell>
          <cell r="L1786">
            <v>1.7150000000000001</v>
          </cell>
          <cell r="M1786">
            <v>1.635</v>
          </cell>
          <cell r="N1786">
            <v>1.72</v>
          </cell>
          <cell r="O1786">
            <v>1.7150000000000001</v>
          </cell>
          <cell r="P1786">
            <v>1.635</v>
          </cell>
          <cell r="Q1786">
            <v>2.31</v>
          </cell>
          <cell r="R1786">
            <v>2.5725000000000002</v>
          </cell>
          <cell r="S1786">
            <v>2.4525000000000001</v>
          </cell>
          <cell r="T1786">
            <v>2.31</v>
          </cell>
          <cell r="U1786">
            <v>2.5725000000000002</v>
          </cell>
          <cell r="V1786">
            <v>2.4525000000000001</v>
          </cell>
        </row>
        <row r="1787">
          <cell r="B1787" t="str">
            <v>SPR1900V75BG</v>
          </cell>
          <cell r="N1787">
            <v>913.26863333333336</v>
          </cell>
          <cell r="O1787">
            <v>905.01979599999981</v>
          </cell>
          <cell r="P1787">
            <v>950.50459599999988</v>
          </cell>
          <cell r="T1787">
            <v>1333.0940000000003</v>
          </cell>
          <cell r="U1787">
            <v>1347.9155715000004</v>
          </cell>
          <cell r="V1787">
            <v>1413.6583315000005</v>
          </cell>
        </row>
        <row r="1788">
          <cell r="B1788" t="str">
            <v>V100</v>
          </cell>
          <cell r="C1788">
            <v>101006</v>
          </cell>
          <cell r="D1788">
            <v>1</v>
          </cell>
          <cell r="E1788" t="str">
            <v>PRESSE ETOUPE PG13.5 F7MM AVEC CE</v>
          </cell>
          <cell r="F1788">
            <v>0.68</v>
          </cell>
          <cell r="H1788">
            <v>101006</v>
          </cell>
          <cell r="I1788">
            <v>0.23</v>
          </cell>
          <cell r="J1788">
            <v>1</v>
          </cell>
          <cell r="K1788">
            <v>0.23</v>
          </cell>
          <cell r="L1788">
            <v>0.22953999999999999</v>
          </cell>
          <cell r="M1788">
            <v>0.22953999999999999</v>
          </cell>
          <cell r="N1788">
            <v>0.23</v>
          </cell>
          <cell r="O1788">
            <v>0.22953999999999999</v>
          </cell>
          <cell r="P1788">
            <v>0.22953999999999999</v>
          </cell>
          <cell r="Q1788">
            <v>0.68</v>
          </cell>
          <cell r="R1788">
            <v>0.68862000000000001</v>
          </cell>
          <cell r="S1788">
            <v>0.68862000000000001</v>
          </cell>
          <cell r="T1788">
            <v>0.68</v>
          </cell>
          <cell r="U1788">
            <v>0.68862000000000001</v>
          </cell>
          <cell r="V1788">
            <v>0.68862000000000001</v>
          </cell>
        </row>
        <row r="1789">
          <cell r="B1789" t="str">
            <v>V100</v>
          </cell>
          <cell r="C1789" t="str">
            <v>FLPG13</v>
          </cell>
          <cell r="D1789">
            <v>2</v>
          </cell>
          <cell r="E1789" t="str">
            <v>PRESSE ETOUPE PG13 FILETAGE LONG</v>
          </cell>
          <cell r="F1789">
            <v>0.90200000000000002</v>
          </cell>
          <cell r="H1789" t="str">
            <v>FLPG13</v>
          </cell>
          <cell r="I1789">
            <v>0.6</v>
          </cell>
          <cell r="J1789">
            <v>1</v>
          </cell>
          <cell r="K1789">
            <v>0.6</v>
          </cell>
          <cell r="L1789">
            <v>0.60099999999999998</v>
          </cell>
          <cell r="M1789">
            <v>0.60099999999999998</v>
          </cell>
          <cell r="N1789">
            <v>1.2</v>
          </cell>
          <cell r="O1789">
            <v>1.202</v>
          </cell>
          <cell r="P1789">
            <v>1.202</v>
          </cell>
          <cell r="Q1789">
            <v>0.90200000000000002</v>
          </cell>
          <cell r="R1789">
            <v>0.90149999999999997</v>
          </cell>
          <cell r="S1789">
            <v>0.90149999999999997</v>
          </cell>
          <cell r="T1789">
            <v>1.804</v>
          </cell>
          <cell r="U1789">
            <v>1.8029999999999999</v>
          </cell>
          <cell r="V1789">
            <v>1.8029999999999999</v>
          </cell>
        </row>
        <row r="1790">
          <cell r="B1790" t="str">
            <v>V100</v>
          </cell>
          <cell r="C1790" t="str">
            <v>ECROUPG13</v>
          </cell>
          <cell r="D1790">
            <v>2</v>
          </cell>
          <cell r="E1790" t="str">
            <v>ECROU PE POUR PRESSE ETOUPE PG13</v>
          </cell>
          <cell r="F1790">
            <v>0.08</v>
          </cell>
          <cell r="H1790" t="str">
            <v>ECROUPG13</v>
          </cell>
          <cell r="I1790">
            <v>7.0000000000000007E-2</v>
          </cell>
          <cell r="J1790">
            <v>1</v>
          </cell>
          <cell r="K1790">
            <v>7.0000000000000007E-2</v>
          </cell>
          <cell r="L1790">
            <v>7.1999999999999995E-2</v>
          </cell>
          <cell r="M1790">
            <v>7.1999999999999995E-2</v>
          </cell>
          <cell r="N1790">
            <v>0.14000000000000001</v>
          </cell>
          <cell r="O1790">
            <v>0.14399999999999999</v>
          </cell>
          <cell r="P1790">
            <v>0.14399999999999999</v>
          </cell>
          <cell r="Q1790">
            <v>0.08</v>
          </cell>
          <cell r="R1790">
            <v>0.10799999999999998</v>
          </cell>
          <cell r="S1790">
            <v>0.10799999999999998</v>
          </cell>
          <cell r="T1790">
            <v>0.16</v>
          </cell>
          <cell r="U1790">
            <v>0.21599999999999997</v>
          </cell>
          <cell r="V1790">
            <v>0.21599999999999997</v>
          </cell>
        </row>
        <row r="1791">
          <cell r="B1791" t="str">
            <v>V100</v>
          </cell>
          <cell r="C1791">
            <v>1510064</v>
          </cell>
          <cell r="D1791">
            <v>1</v>
          </cell>
          <cell r="E1791" t="str">
            <v xml:space="preserve">CLAPET Y D63 </v>
          </cell>
          <cell r="F1791">
            <v>39.22</v>
          </cell>
          <cell r="H1791">
            <v>1510064</v>
          </cell>
          <cell r="I1791">
            <v>24.96</v>
          </cell>
          <cell r="J1791">
            <v>1</v>
          </cell>
          <cell r="K1791">
            <v>24.96</v>
          </cell>
          <cell r="L1791">
            <v>24.954999999999998</v>
          </cell>
          <cell r="M1791">
            <v>24.954999999999998</v>
          </cell>
          <cell r="N1791">
            <v>24.96</v>
          </cell>
          <cell r="O1791">
            <v>24.954999999999998</v>
          </cell>
          <cell r="P1791">
            <v>24.954999999999998</v>
          </cell>
          <cell r="Q1791">
            <v>39.22</v>
          </cell>
          <cell r="R1791">
            <v>37.432499999999997</v>
          </cell>
          <cell r="S1791">
            <v>37.432499999999997</v>
          </cell>
          <cell r="T1791">
            <v>39.22</v>
          </cell>
          <cell r="U1791">
            <v>37.432499999999997</v>
          </cell>
          <cell r="V1791">
            <v>37.432499999999997</v>
          </cell>
        </row>
        <row r="1792">
          <cell r="B1792" t="str">
            <v>V100</v>
          </cell>
          <cell r="C1792" t="str">
            <v>BIPSTOP</v>
          </cell>
          <cell r="D1792">
            <v>1</v>
          </cell>
          <cell r="E1792" t="str">
            <v>FLOTTEUR JAUNE 20M DE CABLE+LEST</v>
          </cell>
          <cell r="F1792">
            <v>38.61</v>
          </cell>
          <cell r="H1792" t="str">
            <v>BIPSTOP</v>
          </cell>
          <cell r="I1792">
            <v>26.4</v>
          </cell>
          <cell r="J1792">
            <v>1</v>
          </cell>
          <cell r="K1792">
            <v>26.4</v>
          </cell>
          <cell r="L1792">
            <v>26.4</v>
          </cell>
          <cell r="M1792">
            <v>26.4</v>
          </cell>
          <cell r="N1792">
            <v>26.4</v>
          </cell>
          <cell r="O1792">
            <v>26.4</v>
          </cell>
          <cell r="P1792">
            <v>26.4</v>
          </cell>
          <cell r="Q1792">
            <v>38.61</v>
          </cell>
          <cell r="R1792">
            <v>39.599999999999994</v>
          </cell>
          <cell r="S1792">
            <v>39.599999999999994</v>
          </cell>
          <cell r="T1792">
            <v>38.61</v>
          </cell>
          <cell r="U1792">
            <v>39.599999999999994</v>
          </cell>
          <cell r="V1792">
            <v>39.599999999999994</v>
          </cell>
        </row>
        <row r="1793">
          <cell r="B1793" t="str">
            <v>V100</v>
          </cell>
          <cell r="C1793" t="str">
            <v>C9063</v>
          </cell>
          <cell r="D1793">
            <v>2</v>
          </cell>
          <cell r="E1793" t="str">
            <v>COUDE 90  PVC D63 FEM/FEM</v>
          </cell>
          <cell r="F1793">
            <v>0.96</v>
          </cell>
          <cell r="H1793" t="str">
            <v>C9063</v>
          </cell>
          <cell r="I1793">
            <v>0.77</v>
          </cell>
          <cell r="J1793">
            <v>1</v>
          </cell>
          <cell r="K1793">
            <v>0.77</v>
          </cell>
          <cell r="L1793">
            <v>0.76900000000000002</v>
          </cell>
          <cell r="M1793">
            <v>0.84599999999999997</v>
          </cell>
          <cell r="N1793">
            <v>1.54</v>
          </cell>
          <cell r="O1793">
            <v>1.538</v>
          </cell>
          <cell r="P1793">
            <v>1.6919999999999999</v>
          </cell>
          <cell r="Q1793">
            <v>0.96</v>
          </cell>
          <cell r="R1793">
            <v>0.96125000000000005</v>
          </cell>
          <cell r="S1793">
            <v>1.0574999999999999</v>
          </cell>
          <cell r="T1793">
            <v>1.92</v>
          </cell>
          <cell r="U1793">
            <v>1.9225000000000001</v>
          </cell>
          <cell r="V1793">
            <v>2.1149999999999998</v>
          </cell>
        </row>
        <row r="1794">
          <cell r="B1794" t="str">
            <v>V100</v>
          </cell>
          <cell r="C1794" t="str">
            <v>C90MF6350</v>
          </cell>
          <cell r="D1794">
            <v>1</v>
          </cell>
          <cell r="E1794" t="str">
            <v>COUDE 90 REDUIT M/F 63X50</v>
          </cell>
          <cell r="F1794">
            <v>3.76</v>
          </cell>
          <cell r="H1794" t="str">
            <v>C90MF6350</v>
          </cell>
          <cell r="I1794">
            <v>2.13</v>
          </cell>
          <cell r="J1794">
            <v>1</v>
          </cell>
          <cell r="K1794">
            <v>2.13</v>
          </cell>
          <cell r="L1794">
            <v>2.13</v>
          </cell>
          <cell r="M1794">
            <v>2.5049999999999999</v>
          </cell>
          <cell r="N1794">
            <v>2.13</v>
          </cell>
          <cell r="O1794">
            <v>2.13</v>
          </cell>
          <cell r="P1794">
            <v>2.5049999999999999</v>
          </cell>
          <cell r="Q1794">
            <v>3.76</v>
          </cell>
          <cell r="R1794">
            <v>4.26</v>
          </cell>
          <cell r="S1794">
            <v>5.01</v>
          </cell>
          <cell r="T1794">
            <v>3.76</v>
          </cell>
          <cell r="U1794">
            <v>4.26</v>
          </cell>
          <cell r="V1794">
            <v>5.01</v>
          </cell>
        </row>
        <row r="1795">
          <cell r="B1795" t="str">
            <v>V100</v>
          </cell>
          <cell r="C1795" t="str">
            <v>CUVE900</v>
          </cell>
          <cell r="D1795">
            <v>1</v>
          </cell>
          <cell r="E1795" t="str">
            <v>CUVE RELEVAGE HT900</v>
          </cell>
          <cell r="F1795">
            <v>213.44</v>
          </cell>
          <cell r="H1795" t="str">
            <v>CUVE900</v>
          </cell>
          <cell r="I1795">
            <v>139.5</v>
          </cell>
          <cell r="J1795">
            <v>1</v>
          </cell>
          <cell r="K1795">
            <v>139.5</v>
          </cell>
          <cell r="L1795">
            <v>139.5</v>
          </cell>
          <cell r="M1795">
            <v>139.5</v>
          </cell>
          <cell r="N1795">
            <v>139.5</v>
          </cell>
          <cell r="O1795">
            <v>139.5</v>
          </cell>
          <cell r="P1795">
            <v>139.5</v>
          </cell>
          <cell r="Q1795">
            <v>213.44</v>
          </cell>
          <cell r="R1795">
            <v>209.25</v>
          </cell>
          <cell r="S1795">
            <v>209.25</v>
          </cell>
          <cell r="T1795">
            <v>213.44</v>
          </cell>
          <cell r="U1795">
            <v>209.25</v>
          </cell>
          <cell r="V1795">
            <v>209.25</v>
          </cell>
        </row>
        <row r="1796">
          <cell r="B1796" t="str">
            <v>V100</v>
          </cell>
          <cell r="C1796" t="str">
            <v>EF63502</v>
          </cell>
          <cell r="D1796">
            <v>1</v>
          </cell>
          <cell r="E1796" t="str">
            <v>EMBOUT ADAPTATION 63X50X2</v>
          </cell>
          <cell r="F1796">
            <v>0.77</v>
          </cell>
          <cell r="H1796" t="str">
            <v>EF63502</v>
          </cell>
          <cell r="I1796">
            <v>0.61</v>
          </cell>
          <cell r="J1796">
            <v>1</v>
          </cell>
          <cell r="K1796">
            <v>0.61</v>
          </cell>
          <cell r="L1796">
            <v>0.61299999999999999</v>
          </cell>
          <cell r="M1796">
            <v>0.67400000000000004</v>
          </cell>
          <cell r="N1796">
            <v>0.61</v>
          </cell>
          <cell r="O1796">
            <v>0.61299999999999999</v>
          </cell>
          <cell r="P1796">
            <v>0.67400000000000004</v>
          </cell>
          <cell r="Q1796">
            <v>0.77</v>
          </cell>
          <cell r="R1796">
            <v>0.81529000000000007</v>
          </cell>
          <cell r="S1796">
            <v>0.89642000000000011</v>
          </cell>
          <cell r="T1796">
            <v>0.77</v>
          </cell>
          <cell r="U1796">
            <v>0.81529000000000007</v>
          </cell>
          <cell r="V1796">
            <v>0.89642000000000011</v>
          </cell>
        </row>
        <row r="1797">
          <cell r="B1797" t="str">
            <v>V100</v>
          </cell>
          <cell r="C1797">
            <v>7214321415</v>
          </cell>
          <cell r="D1797">
            <v>1</v>
          </cell>
          <cell r="E1797" t="str">
            <v>LIEN DE SERRAGE 3.2X142 NYL P6.6 NOIR</v>
          </cell>
          <cell r="F1797">
            <v>0.1</v>
          </cell>
          <cell r="H1797">
            <v>7214321415</v>
          </cell>
          <cell r="I1797">
            <v>0</v>
          </cell>
          <cell r="J1797">
            <v>100</v>
          </cell>
          <cell r="K1797">
            <v>0</v>
          </cell>
          <cell r="L1797">
            <v>1.9300000000000001E-2</v>
          </cell>
          <cell r="M1797">
            <v>1.7100000000000001E-2</v>
          </cell>
          <cell r="N1797">
            <v>0</v>
          </cell>
          <cell r="O1797">
            <v>1.9300000000000001E-2</v>
          </cell>
          <cell r="P1797">
            <v>1.7100000000000001E-2</v>
          </cell>
          <cell r="Q1797">
            <v>0.1</v>
          </cell>
          <cell r="R1797">
            <v>2.8950000000000004E-2</v>
          </cell>
          <cell r="S1797">
            <v>2.5649999999999999E-2</v>
          </cell>
          <cell r="T1797">
            <v>0.1</v>
          </cell>
          <cell r="U1797">
            <v>2.8950000000000004E-2</v>
          </cell>
          <cell r="V1797">
            <v>2.5649999999999999E-2</v>
          </cell>
        </row>
        <row r="1798">
          <cell r="B1798" t="str">
            <v>V100</v>
          </cell>
          <cell r="C1798" t="str">
            <v>MDWVOX100</v>
          </cell>
          <cell r="D1798">
            <v>1</v>
          </cell>
          <cell r="E1798" t="str">
            <v>ELECTROPOMPE DW VOX M 100 D63 FILETE</v>
          </cell>
          <cell r="F1798">
            <v>431.65</v>
          </cell>
          <cell r="H1798" t="str">
            <v>MDWVOX100</v>
          </cell>
          <cell r="I1798">
            <v>313</v>
          </cell>
          <cell r="J1798">
            <v>1</v>
          </cell>
          <cell r="K1798">
            <v>313</v>
          </cell>
          <cell r="L1798">
            <v>313</v>
          </cell>
          <cell r="M1798">
            <v>313</v>
          </cell>
          <cell r="N1798">
            <v>313</v>
          </cell>
          <cell r="O1798">
            <v>313</v>
          </cell>
          <cell r="P1798">
            <v>313</v>
          </cell>
          <cell r="Q1798">
            <v>431.65</v>
          </cell>
          <cell r="R1798">
            <v>469.5</v>
          </cell>
          <cell r="S1798">
            <v>469.5</v>
          </cell>
          <cell r="T1798">
            <v>431.65</v>
          </cell>
          <cell r="U1798">
            <v>469.5</v>
          </cell>
          <cell r="V1798">
            <v>469.5</v>
          </cell>
        </row>
        <row r="1799">
          <cell r="B1799" t="str">
            <v>V100</v>
          </cell>
          <cell r="C1799" t="str">
            <v>MJOI100</v>
          </cell>
          <cell r="D1799">
            <v>1</v>
          </cell>
          <cell r="E1799" t="str">
            <v>JOINT FORSHEDA D100</v>
          </cell>
          <cell r="F1799">
            <v>4.87</v>
          </cell>
          <cell r="H1799" t="str">
            <v>MJOI100</v>
          </cell>
          <cell r="I1799">
            <v>0.94</v>
          </cell>
          <cell r="J1799">
            <v>1</v>
          </cell>
          <cell r="K1799">
            <v>0.94</v>
          </cell>
          <cell r="L1799">
            <v>2.1800000000000002</v>
          </cell>
          <cell r="M1799">
            <v>0.94</v>
          </cell>
          <cell r="N1799">
            <v>0.94</v>
          </cell>
          <cell r="O1799">
            <v>2.1800000000000002</v>
          </cell>
          <cell r="P1799">
            <v>0.94</v>
          </cell>
          <cell r="Q1799">
            <v>4.87</v>
          </cell>
          <cell r="R1799">
            <v>4.9050000000000002</v>
          </cell>
          <cell r="S1799">
            <v>2.1149999999999998</v>
          </cell>
          <cell r="T1799">
            <v>4.87</v>
          </cell>
          <cell r="U1799">
            <v>4.9050000000000002</v>
          </cell>
          <cell r="V1799">
            <v>2.1149999999999998</v>
          </cell>
        </row>
        <row r="1800">
          <cell r="B1800" t="str">
            <v>V100</v>
          </cell>
          <cell r="C1800" t="str">
            <v>MJOI63</v>
          </cell>
          <cell r="D1800">
            <v>1</v>
          </cell>
          <cell r="E1800" t="str">
            <v>JOINT FORSHEDA D63</v>
          </cell>
          <cell r="F1800">
            <v>4.9400000000000004</v>
          </cell>
          <cell r="H1800" t="str">
            <v>MJOI63</v>
          </cell>
          <cell r="I1800">
            <v>2.21</v>
          </cell>
          <cell r="J1800">
            <v>1</v>
          </cell>
          <cell r="K1800">
            <v>2.21</v>
          </cell>
          <cell r="L1800">
            <v>2.21</v>
          </cell>
          <cell r="M1800">
            <v>0.92</v>
          </cell>
          <cell r="N1800">
            <v>2.21</v>
          </cell>
          <cell r="O1800">
            <v>2.21</v>
          </cell>
          <cell r="P1800">
            <v>0.92</v>
          </cell>
          <cell r="Q1800">
            <v>4.9400000000000004</v>
          </cell>
          <cell r="R1800">
            <v>4.9725000000000001</v>
          </cell>
          <cell r="S1800">
            <v>2.0700000000000003</v>
          </cell>
          <cell r="T1800">
            <v>4.9400000000000004</v>
          </cell>
          <cell r="U1800">
            <v>4.9725000000000001</v>
          </cell>
          <cell r="V1800">
            <v>2.0700000000000003</v>
          </cell>
        </row>
        <row r="1801">
          <cell r="B1801" t="str">
            <v>V100</v>
          </cell>
          <cell r="C1801" t="str">
            <v>MM63</v>
          </cell>
          <cell r="D1801">
            <v>1</v>
          </cell>
          <cell r="E1801" t="str">
            <v>MANCHON SORTIE POSTE RELEVAGE PVC PRES D63</v>
          </cell>
          <cell r="F1801">
            <v>1.1000000000000001</v>
          </cell>
          <cell r="H1801" t="str">
            <v>MM63</v>
          </cell>
          <cell r="I1801">
            <v>1.1100000000000001</v>
          </cell>
          <cell r="J1801">
            <v>1</v>
          </cell>
          <cell r="K1801">
            <v>1.1100000000000001</v>
          </cell>
          <cell r="L1801">
            <v>1.1060000000000001</v>
          </cell>
          <cell r="M1801">
            <v>1.2170000000000001</v>
          </cell>
          <cell r="N1801">
            <v>1.1100000000000001</v>
          </cell>
          <cell r="O1801">
            <v>1.1060000000000001</v>
          </cell>
          <cell r="P1801">
            <v>1.2170000000000001</v>
          </cell>
          <cell r="Q1801">
            <v>1.27</v>
          </cell>
          <cell r="R1801">
            <v>1.3825000000000001</v>
          </cell>
          <cell r="S1801">
            <v>1.5212500000000002</v>
          </cell>
          <cell r="T1801">
            <v>1.27</v>
          </cell>
          <cell r="U1801">
            <v>1.3825000000000001</v>
          </cell>
          <cell r="V1801">
            <v>1.5212500000000002</v>
          </cell>
        </row>
        <row r="1802">
          <cell r="B1802" t="str">
            <v>V100</v>
          </cell>
          <cell r="C1802" t="str">
            <v>MOAT</v>
          </cell>
          <cell r="D1802">
            <v>1.1000000000000001</v>
          </cell>
          <cell r="E1802" t="str">
            <v>MAIN D'OEUVRE ATELIER</v>
          </cell>
          <cell r="F1802">
            <v>75</v>
          </cell>
          <cell r="H1802" t="str">
            <v>MOAT</v>
          </cell>
          <cell r="I1802">
            <v>50</v>
          </cell>
          <cell r="J1802">
            <v>1</v>
          </cell>
          <cell r="K1802">
            <v>50</v>
          </cell>
          <cell r="L1802">
            <v>50</v>
          </cell>
          <cell r="M1802">
            <v>50</v>
          </cell>
          <cell r="N1802">
            <v>55.000000000000007</v>
          </cell>
          <cell r="O1802">
            <v>55.000000000000007</v>
          </cell>
          <cell r="P1802">
            <v>55.000000000000007</v>
          </cell>
          <cell r="Q1802">
            <v>75</v>
          </cell>
          <cell r="R1802">
            <v>75</v>
          </cell>
          <cell r="S1802">
            <v>75</v>
          </cell>
          <cell r="T1802">
            <v>82.5</v>
          </cell>
          <cell r="U1802">
            <v>82.5</v>
          </cell>
          <cell r="V1802">
            <v>82.5</v>
          </cell>
        </row>
        <row r="1803">
          <cell r="B1803" t="str">
            <v>V100</v>
          </cell>
          <cell r="C1803" t="str">
            <v>MTOLE4</v>
          </cell>
          <cell r="D1803">
            <v>1</v>
          </cell>
          <cell r="E1803" t="str">
            <v>TOLE SUPPORT FLOTTEUR ALARME</v>
          </cell>
          <cell r="F1803">
            <v>4.1900000000000004</v>
          </cell>
          <cell r="H1803" t="str">
            <v>MTOLE4</v>
          </cell>
          <cell r="I1803">
            <v>2.99</v>
          </cell>
          <cell r="J1803">
            <v>1</v>
          </cell>
          <cell r="K1803">
            <v>2.99</v>
          </cell>
          <cell r="L1803">
            <v>2.99</v>
          </cell>
          <cell r="M1803">
            <v>2.99</v>
          </cell>
          <cell r="N1803">
            <v>2.99</v>
          </cell>
          <cell r="O1803">
            <v>2.99</v>
          </cell>
          <cell r="P1803">
            <v>2.99</v>
          </cell>
          <cell r="Q1803">
            <v>4.1900000000000004</v>
          </cell>
          <cell r="R1803">
            <v>4.4850000000000003</v>
          </cell>
          <cell r="S1803">
            <v>4.4850000000000003</v>
          </cell>
          <cell r="T1803">
            <v>4.1900000000000004</v>
          </cell>
          <cell r="U1803">
            <v>4.4850000000000003</v>
          </cell>
          <cell r="V1803">
            <v>4.4850000000000003</v>
          </cell>
        </row>
        <row r="1804">
          <cell r="B1804" t="str">
            <v>V100</v>
          </cell>
          <cell r="C1804" t="str">
            <v>PVC6316</v>
          </cell>
          <cell r="D1804">
            <v>1</v>
          </cell>
          <cell r="E1804" t="str">
            <v>TUBE DE 3M PVC PRESSION 63X4.7 PN16</v>
          </cell>
          <cell r="F1804">
            <v>12.91</v>
          </cell>
          <cell r="H1804" t="str">
            <v>PVC6316</v>
          </cell>
          <cell r="I1804">
            <v>4.7300000000000004</v>
          </cell>
          <cell r="J1804">
            <v>0.33</v>
          </cell>
          <cell r="K1804">
            <v>14.333333333333334</v>
          </cell>
          <cell r="L1804">
            <v>4.7320000000000002</v>
          </cell>
          <cell r="M1804">
            <v>4.7779999999999996</v>
          </cell>
          <cell r="N1804">
            <v>14.333333333333334</v>
          </cell>
          <cell r="O1804">
            <v>4.7320000000000002</v>
          </cell>
          <cell r="P1804">
            <v>4.7779999999999996</v>
          </cell>
          <cell r="Q1804">
            <v>12.91</v>
          </cell>
          <cell r="R1804">
            <v>6.2935600000000003</v>
          </cell>
          <cell r="S1804">
            <v>6.3547399999999996</v>
          </cell>
          <cell r="T1804">
            <v>12.91</v>
          </cell>
          <cell r="U1804">
            <v>6.2935600000000003</v>
          </cell>
          <cell r="V1804">
            <v>6.3547399999999996</v>
          </cell>
        </row>
        <row r="1805">
          <cell r="B1805" t="str">
            <v>V100</v>
          </cell>
          <cell r="C1805" t="str">
            <v>VAC63</v>
          </cell>
          <cell r="D1805">
            <v>1</v>
          </cell>
          <cell r="E1805" t="str">
            <v>VANNE A BILLE FEM/FEM ORION D63</v>
          </cell>
          <cell r="F1805">
            <v>9.56</v>
          </cell>
          <cell r="H1805" t="str">
            <v>VAC63</v>
          </cell>
          <cell r="I1805">
            <v>8.09</v>
          </cell>
          <cell r="J1805">
            <v>1</v>
          </cell>
          <cell r="K1805">
            <v>8.09</v>
          </cell>
          <cell r="L1805">
            <v>8.0869999999999997</v>
          </cell>
          <cell r="M1805">
            <v>8.0869999999999997</v>
          </cell>
          <cell r="N1805">
            <v>8.09</v>
          </cell>
          <cell r="O1805">
            <v>8.0869999999999997</v>
          </cell>
          <cell r="P1805">
            <v>8.0869999999999997</v>
          </cell>
          <cell r="Q1805">
            <v>9.56</v>
          </cell>
          <cell r="R1805">
            <v>10.108750000000001</v>
          </cell>
          <cell r="S1805">
            <v>10.108750000000001</v>
          </cell>
          <cell r="T1805">
            <v>9.56</v>
          </cell>
          <cell r="U1805">
            <v>10.108750000000001</v>
          </cell>
          <cell r="V1805">
            <v>10.108750000000001</v>
          </cell>
        </row>
        <row r="1806">
          <cell r="B1806" t="str">
            <v>V100</v>
          </cell>
          <cell r="C1806" t="str">
            <v>VDL516048</v>
          </cell>
          <cell r="D1806">
            <v>1</v>
          </cell>
          <cell r="E1806" t="str">
            <v>TRAVERSEE DE PAROI 50/63X2</v>
          </cell>
          <cell r="F1806">
            <v>9.64</v>
          </cell>
          <cell r="H1806" t="str">
            <v>VDL516048</v>
          </cell>
          <cell r="I1806">
            <v>7.94</v>
          </cell>
          <cell r="J1806">
            <v>1</v>
          </cell>
          <cell r="K1806">
            <v>7.94</v>
          </cell>
          <cell r="L1806">
            <v>7.9420000000000002</v>
          </cell>
          <cell r="M1806">
            <v>7.9420000000000002</v>
          </cell>
          <cell r="N1806">
            <v>7.94</v>
          </cell>
          <cell r="O1806">
            <v>7.9420000000000002</v>
          </cell>
          <cell r="P1806">
            <v>7.9420000000000002</v>
          </cell>
          <cell r="Q1806">
            <v>9.64</v>
          </cell>
          <cell r="R1806">
            <v>9.9275000000000002</v>
          </cell>
          <cell r="S1806">
            <v>9.9275000000000002</v>
          </cell>
          <cell r="T1806">
            <v>9.64</v>
          </cell>
          <cell r="U1806">
            <v>9.9275000000000002</v>
          </cell>
          <cell r="V1806">
            <v>9.9275000000000002</v>
          </cell>
        </row>
        <row r="1807">
          <cell r="B1807" t="str">
            <v>V100</v>
          </cell>
          <cell r="C1807">
            <v>8434000618</v>
          </cell>
          <cell r="D1807">
            <v>1</v>
          </cell>
          <cell r="E1807" t="str">
            <v>ECROU FREIN A2 M6 WAX</v>
          </cell>
          <cell r="F1807">
            <v>0.02</v>
          </cell>
          <cell r="H1807">
            <v>8434000618</v>
          </cell>
          <cell r="I1807">
            <v>8.3000000000000007</v>
          </cell>
          <cell r="J1807">
            <v>500</v>
          </cell>
          <cell r="K1807">
            <v>1.66E-2</v>
          </cell>
          <cell r="L1807">
            <v>1.66E-2</v>
          </cell>
          <cell r="M1807">
            <v>1.66E-2</v>
          </cell>
          <cell r="N1807">
            <v>1.66E-2</v>
          </cell>
          <cell r="O1807">
            <v>1.66E-2</v>
          </cell>
          <cell r="P1807">
            <v>1.66E-2</v>
          </cell>
          <cell r="Q1807">
            <v>0.02</v>
          </cell>
          <cell r="R1807">
            <v>2.0750000000000001E-2</v>
          </cell>
          <cell r="S1807">
            <v>2.0750000000000001E-2</v>
          </cell>
          <cell r="T1807">
            <v>0.02</v>
          </cell>
          <cell r="U1807">
            <v>2.0750000000000001E-2</v>
          </cell>
          <cell r="V1807">
            <v>2.0750000000000001E-2</v>
          </cell>
        </row>
        <row r="1808">
          <cell r="B1808" t="str">
            <v>V100</v>
          </cell>
          <cell r="C1808" t="str">
            <v>RONDETD6</v>
          </cell>
          <cell r="D1808">
            <v>2</v>
          </cell>
          <cell r="E1808" t="str">
            <v>RONDELLE EPDM INOX 5.5/6.3*25</v>
          </cell>
          <cell r="F1808">
            <v>1.9E-2</v>
          </cell>
          <cell r="H1808" t="str">
            <v>RONDETD6</v>
          </cell>
          <cell r="I1808">
            <v>0.13</v>
          </cell>
          <cell r="J1808">
            <v>1</v>
          </cell>
          <cell r="K1808">
            <v>0.13</v>
          </cell>
          <cell r="L1808">
            <v>0.12720000000000001</v>
          </cell>
          <cell r="M1808">
            <v>0.12720000000000001</v>
          </cell>
          <cell r="N1808">
            <v>0.26</v>
          </cell>
          <cell r="O1808">
            <v>0.25440000000000002</v>
          </cell>
          <cell r="P1808">
            <v>0.25440000000000002</v>
          </cell>
          <cell r="Q1808">
            <v>1.9E-2</v>
          </cell>
          <cell r="R1808">
            <v>0.19080000000000003</v>
          </cell>
          <cell r="S1808">
            <v>0.19080000000000003</v>
          </cell>
          <cell r="T1808">
            <v>3.7999999999999999E-2</v>
          </cell>
          <cell r="U1808">
            <v>0.38160000000000005</v>
          </cell>
          <cell r="V1808">
            <v>0.38160000000000005</v>
          </cell>
        </row>
        <row r="1809">
          <cell r="B1809" t="str">
            <v>V100</v>
          </cell>
          <cell r="C1809">
            <v>8535000618</v>
          </cell>
          <cell r="D1809">
            <v>1</v>
          </cell>
          <cell r="E1809" t="str">
            <v>RONDELLE PLATE M6X24X1.2 LL A2</v>
          </cell>
          <cell r="F1809">
            <v>0.05</v>
          </cell>
          <cell r="H1809">
            <v>8535000618</v>
          </cell>
          <cell r="I1809">
            <v>3.0000000000000001E-3</v>
          </cell>
          <cell r="J1809">
            <v>1</v>
          </cell>
          <cell r="K1809">
            <v>3.0000000000000001E-3</v>
          </cell>
          <cell r="L1809">
            <v>3.04E-2</v>
          </cell>
          <cell r="M1809">
            <v>3.04E-2</v>
          </cell>
          <cell r="N1809">
            <v>3.0000000000000001E-3</v>
          </cell>
          <cell r="O1809">
            <v>3.04E-2</v>
          </cell>
          <cell r="P1809">
            <v>3.04E-2</v>
          </cell>
          <cell r="Q1809">
            <v>0.05</v>
          </cell>
          <cell r="R1809">
            <v>5.3199999999999997E-2</v>
          </cell>
          <cell r="S1809">
            <v>5.3199999999999997E-2</v>
          </cell>
          <cell r="T1809">
            <v>0.05</v>
          </cell>
          <cell r="U1809">
            <v>5.3199999999999997E-2</v>
          </cell>
          <cell r="V1809">
            <v>5.3199999999999997E-2</v>
          </cell>
        </row>
        <row r="1810">
          <cell r="B1810" t="str">
            <v>V100</v>
          </cell>
          <cell r="C1810">
            <v>101007</v>
          </cell>
          <cell r="D1810">
            <v>1</v>
          </cell>
          <cell r="E1810" t="str">
            <v xml:space="preserve">CROCHET INOX </v>
          </cell>
          <cell r="F1810">
            <v>2.2400000000000002</v>
          </cell>
          <cell r="H1810">
            <v>101007</v>
          </cell>
          <cell r="I1810">
            <v>1.5</v>
          </cell>
          <cell r="J1810">
            <v>1</v>
          </cell>
          <cell r="K1810">
            <v>1.5</v>
          </cell>
          <cell r="L1810">
            <v>1.5</v>
          </cell>
          <cell r="M1810">
            <v>1.5</v>
          </cell>
          <cell r="N1810">
            <v>1.5</v>
          </cell>
          <cell r="O1810">
            <v>1.5</v>
          </cell>
          <cell r="P1810">
            <v>1.5</v>
          </cell>
          <cell r="Q1810">
            <v>2.2400000000000002</v>
          </cell>
          <cell r="R1810">
            <v>2.25</v>
          </cell>
          <cell r="S1810">
            <v>2.25</v>
          </cell>
          <cell r="T1810">
            <v>2.2400000000000002</v>
          </cell>
          <cell r="U1810">
            <v>2.25</v>
          </cell>
          <cell r="V1810">
            <v>2.25</v>
          </cell>
        </row>
        <row r="1811">
          <cell r="B1811" t="str">
            <v>V100</v>
          </cell>
          <cell r="C1811" t="str">
            <v>MCOFPRO</v>
          </cell>
          <cell r="D1811">
            <v>1</v>
          </cell>
          <cell r="E1811" t="str">
            <v>COFFRET ALARME ET PROTECTION RELEVAGE</v>
          </cell>
          <cell r="F1811">
            <v>139.16999999999999</v>
          </cell>
          <cell r="H1811" t="str">
            <v>MCOFPRO</v>
          </cell>
          <cell r="I1811">
            <v>88.935500000000005</v>
          </cell>
          <cell r="J1811">
            <v>1</v>
          </cell>
          <cell r="K1811">
            <v>88.935500000000005</v>
          </cell>
          <cell r="L1811">
            <v>88.936256</v>
          </cell>
          <cell r="M1811">
            <v>90.786255999999995</v>
          </cell>
          <cell r="N1811">
            <v>88.935500000000005</v>
          </cell>
          <cell r="O1811">
            <v>88.936256</v>
          </cell>
          <cell r="P1811">
            <v>90.786255999999995</v>
          </cell>
          <cell r="Q1811">
            <v>160.19999999999999</v>
          </cell>
          <cell r="R1811">
            <v>144.33635149999998</v>
          </cell>
          <cell r="S1811">
            <v>147.29635150000001</v>
          </cell>
          <cell r="T1811">
            <v>160.19999999999999</v>
          </cell>
          <cell r="U1811">
            <v>144.33635149999998</v>
          </cell>
          <cell r="V1811">
            <v>147.29635150000001</v>
          </cell>
        </row>
        <row r="1812">
          <cell r="B1812" t="str">
            <v>V100</v>
          </cell>
          <cell r="C1812">
            <v>9600000618</v>
          </cell>
          <cell r="D1812">
            <v>1</v>
          </cell>
          <cell r="E1812" t="str">
            <v>MANILLE INOX</v>
          </cell>
          <cell r="F1812">
            <v>1.57</v>
          </cell>
          <cell r="H1812">
            <v>9600000618</v>
          </cell>
          <cell r="I1812">
            <v>0.8</v>
          </cell>
          <cell r="J1812">
            <v>1</v>
          </cell>
          <cell r="K1812">
            <v>0.8</v>
          </cell>
          <cell r="L1812">
            <v>0.80289999999999995</v>
          </cell>
          <cell r="M1812">
            <v>0.80289999999999995</v>
          </cell>
          <cell r="N1812">
            <v>0.8</v>
          </cell>
          <cell r="O1812">
            <v>0.80289999999999995</v>
          </cell>
          <cell r="P1812">
            <v>0.80289999999999995</v>
          </cell>
          <cell r="Q1812">
            <v>1.57</v>
          </cell>
          <cell r="R1812">
            <v>1.6057999999999999</v>
          </cell>
          <cell r="S1812">
            <v>1.6057999999999999</v>
          </cell>
          <cell r="T1812">
            <v>1.57</v>
          </cell>
          <cell r="U1812">
            <v>1.6057999999999999</v>
          </cell>
          <cell r="V1812">
            <v>1.6057999999999999</v>
          </cell>
        </row>
        <row r="1813">
          <cell r="B1813" t="str">
            <v>V100</v>
          </cell>
          <cell r="C1813" t="str">
            <v>316L/4404</v>
          </cell>
          <cell r="D1813">
            <v>0.75</v>
          </cell>
          <cell r="E1813" t="str">
            <v>CHAINE INOX DIAM 4 32/8 (LE ML)</v>
          </cell>
          <cell r="F1813">
            <v>4.3499999999999996</v>
          </cell>
          <cell r="H1813" t="str">
            <v>316L/4404</v>
          </cell>
          <cell r="I1813">
            <v>2.9</v>
          </cell>
          <cell r="J1813">
            <v>1</v>
          </cell>
          <cell r="K1813">
            <v>2.9</v>
          </cell>
          <cell r="L1813">
            <v>2.9</v>
          </cell>
          <cell r="M1813">
            <v>2.9</v>
          </cell>
          <cell r="N1813">
            <v>2.1749999999999998</v>
          </cell>
          <cell r="O1813">
            <v>2.1749999999999998</v>
          </cell>
          <cell r="P1813">
            <v>2.1749999999999998</v>
          </cell>
          <cell r="Q1813">
            <v>4.3499999999999996</v>
          </cell>
          <cell r="R1813">
            <v>4.3499999999999996</v>
          </cell>
          <cell r="S1813">
            <v>4.3499999999999996</v>
          </cell>
          <cell r="T1813">
            <v>3.2624999999999997</v>
          </cell>
          <cell r="U1813">
            <v>3.2624999999999997</v>
          </cell>
          <cell r="V1813">
            <v>3.2624999999999997</v>
          </cell>
        </row>
        <row r="1814">
          <cell r="B1814" t="str">
            <v>V100</v>
          </cell>
          <cell r="C1814" t="str">
            <v>GPR</v>
          </cell>
          <cell r="D1814">
            <v>1</v>
          </cell>
          <cell r="E1814" t="str">
            <v>GUIDE POSTES DE RELEVAGE</v>
          </cell>
          <cell r="F1814">
            <v>0.4</v>
          </cell>
          <cell r="H1814" t="str">
            <v>GPR</v>
          </cell>
          <cell r="I1814">
            <v>0.2</v>
          </cell>
          <cell r="J1814">
            <v>1</v>
          </cell>
          <cell r="K1814">
            <v>0.2</v>
          </cell>
          <cell r="L1814">
            <v>0.2</v>
          </cell>
          <cell r="M1814">
            <v>0.2</v>
          </cell>
          <cell r="N1814">
            <v>0.2</v>
          </cell>
          <cell r="O1814">
            <v>0.2</v>
          </cell>
          <cell r="P1814">
            <v>0.2</v>
          </cell>
          <cell r="Q1814">
            <v>0.4</v>
          </cell>
          <cell r="R1814">
            <v>0</v>
          </cell>
          <cell r="S1814">
            <v>0.4</v>
          </cell>
          <cell r="T1814">
            <v>0.4</v>
          </cell>
          <cell r="U1814">
            <v>0</v>
          </cell>
          <cell r="V1814">
            <v>0.4</v>
          </cell>
        </row>
        <row r="1815">
          <cell r="B1815" t="str">
            <v>V100</v>
          </cell>
          <cell r="C1815" t="str">
            <v>CC6M</v>
          </cell>
          <cell r="D1815">
            <v>1</v>
          </cell>
          <cell r="E1815" t="str">
            <v>CHAPEAU D63 AVEC MOUSTIQUAIRE</v>
          </cell>
          <cell r="F1815">
            <v>17.510000000000002</v>
          </cell>
          <cell r="H1815" t="str">
            <v>CC6M</v>
          </cell>
          <cell r="I1815">
            <v>11.67</v>
          </cell>
          <cell r="J1815">
            <v>1</v>
          </cell>
          <cell r="K1815">
            <v>11.67</v>
          </cell>
          <cell r="L1815">
            <v>11.67</v>
          </cell>
          <cell r="M1815">
            <v>11.67</v>
          </cell>
          <cell r="N1815">
            <v>11.67</v>
          </cell>
          <cell r="O1815">
            <v>11.67</v>
          </cell>
          <cell r="P1815">
            <v>11.67</v>
          </cell>
          <cell r="Q1815">
            <v>17.510000000000002</v>
          </cell>
          <cell r="R1815">
            <v>17.504999999999999</v>
          </cell>
          <cell r="S1815">
            <v>17.504999999999999</v>
          </cell>
          <cell r="T1815">
            <v>17.510000000000002</v>
          </cell>
          <cell r="U1815">
            <v>17.504999999999999</v>
          </cell>
          <cell r="V1815">
            <v>17.504999999999999</v>
          </cell>
        </row>
        <row r="1816">
          <cell r="B1816" t="str">
            <v>V100</v>
          </cell>
          <cell r="C1816" t="str">
            <v>ENFC30MF100</v>
          </cell>
          <cell r="D1816">
            <v>1</v>
          </cell>
          <cell r="E1816" t="str">
            <v>COUDE 30 MF PVC EVAC D100</v>
          </cell>
          <cell r="F1816">
            <v>2.31</v>
          </cell>
          <cell r="H1816" t="str">
            <v>ENFC30MF100</v>
          </cell>
          <cell r="I1816">
            <v>1.72</v>
          </cell>
          <cell r="J1816">
            <v>1</v>
          </cell>
          <cell r="K1816">
            <v>1.72</v>
          </cell>
          <cell r="L1816">
            <v>1.7150000000000001</v>
          </cell>
          <cell r="M1816">
            <v>1.635</v>
          </cell>
          <cell r="N1816">
            <v>1.72</v>
          </cell>
          <cell r="O1816">
            <v>1.7150000000000001</v>
          </cell>
          <cell r="P1816">
            <v>1.635</v>
          </cell>
          <cell r="Q1816">
            <v>2.31</v>
          </cell>
          <cell r="R1816">
            <v>2.5725000000000002</v>
          </cell>
          <cell r="S1816">
            <v>2.4525000000000001</v>
          </cell>
          <cell r="T1816">
            <v>2.31</v>
          </cell>
          <cell r="U1816">
            <v>2.5725000000000002</v>
          </cell>
          <cell r="V1816">
            <v>2.4525000000000001</v>
          </cell>
        </row>
        <row r="1817">
          <cell r="B1817" t="str">
            <v>SPR900V100</v>
          </cell>
          <cell r="N1817">
            <v>709.60343333333356</v>
          </cell>
          <cell r="O1817">
            <v>701.27839599999993</v>
          </cell>
          <cell r="P1817">
            <v>701.26319599999999</v>
          </cell>
          <cell r="T1817">
            <v>1049.5944999999999</v>
          </cell>
          <cell r="U1817">
            <v>1062.0793715000002</v>
          </cell>
          <cell r="V1817">
            <v>1060.8471315000004</v>
          </cell>
        </row>
        <row r="1818">
          <cell r="B1818" t="str">
            <v>V100BG</v>
          </cell>
          <cell r="C1818">
            <v>101006</v>
          </cell>
          <cell r="D1818">
            <v>1</v>
          </cell>
          <cell r="E1818" t="str">
            <v>PRESSE ETOUPE PG13.5 F7MM AVEC CE</v>
          </cell>
          <cell r="F1818">
            <v>0.68</v>
          </cell>
          <cell r="H1818">
            <v>101006</v>
          </cell>
          <cell r="I1818">
            <v>0.23</v>
          </cell>
          <cell r="J1818">
            <v>1</v>
          </cell>
          <cell r="K1818">
            <v>0.23</v>
          </cell>
          <cell r="L1818">
            <v>0.22953999999999999</v>
          </cell>
          <cell r="M1818">
            <v>0.22953999999999999</v>
          </cell>
          <cell r="N1818">
            <v>0.23</v>
          </cell>
          <cell r="O1818">
            <v>0.22953999999999999</v>
          </cell>
          <cell r="P1818">
            <v>0.22953999999999999</v>
          </cell>
          <cell r="Q1818">
            <v>0.68</v>
          </cell>
          <cell r="R1818">
            <v>0.68862000000000001</v>
          </cell>
          <cell r="S1818">
            <v>0.68862000000000001</v>
          </cell>
          <cell r="T1818">
            <v>0.68</v>
          </cell>
          <cell r="U1818">
            <v>0.68862000000000001</v>
          </cell>
          <cell r="V1818">
            <v>0.68862000000000001</v>
          </cell>
        </row>
        <row r="1819">
          <cell r="B1819" t="str">
            <v>V100BG</v>
          </cell>
          <cell r="C1819" t="str">
            <v>FLPG13</v>
          </cell>
          <cell r="D1819">
            <v>2</v>
          </cell>
          <cell r="E1819" t="str">
            <v>PRESSE ETOUPE PG13 FILETAGE LONG</v>
          </cell>
          <cell r="F1819">
            <v>0.90200000000000002</v>
          </cell>
          <cell r="H1819" t="str">
            <v>FLPG13</v>
          </cell>
          <cell r="I1819">
            <v>0.6</v>
          </cell>
          <cell r="J1819">
            <v>1</v>
          </cell>
          <cell r="K1819">
            <v>0.6</v>
          </cell>
          <cell r="L1819">
            <v>0.60099999999999998</v>
          </cell>
          <cell r="M1819">
            <v>0.60099999999999998</v>
          </cell>
          <cell r="N1819">
            <v>1.2</v>
          </cell>
          <cell r="O1819">
            <v>1.202</v>
          </cell>
          <cell r="P1819">
            <v>1.202</v>
          </cell>
          <cell r="Q1819">
            <v>0.90200000000000002</v>
          </cell>
          <cell r="R1819">
            <v>0.90149999999999997</v>
          </cell>
          <cell r="S1819">
            <v>0.90149999999999997</v>
          </cell>
          <cell r="T1819">
            <v>1.804</v>
          </cell>
          <cell r="U1819">
            <v>1.8029999999999999</v>
          </cell>
          <cell r="V1819">
            <v>1.8029999999999999</v>
          </cell>
        </row>
        <row r="1820">
          <cell r="B1820" t="str">
            <v>V100BG</v>
          </cell>
          <cell r="C1820" t="str">
            <v>ECROUPG13</v>
          </cell>
          <cell r="D1820">
            <v>2</v>
          </cell>
          <cell r="E1820" t="str">
            <v>ECROU PE POUR PRESSE ETOUPE PG13</v>
          </cell>
          <cell r="F1820">
            <v>0.08</v>
          </cell>
          <cell r="H1820" t="str">
            <v>ECROUPG13</v>
          </cell>
          <cell r="I1820">
            <v>7.0000000000000007E-2</v>
          </cell>
          <cell r="J1820">
            <v>1</v>
          </cell>
          <cell r="K1820">
            <v>7.0000000000000007E-2</v>
          </cell>
          <cell r="L1820">
            <v>7.1999999999999995E-2</v>
          </cell>
          <cell r="M1820">
            <v>7.1999999999999995E-2</v>
          </cell>
          <cell r="N1820">
            <v>0.14000000000000001</v>
          </cell>
          <cell r="O1820">
            <v>0.14399999999999999</v>
          </cell>
          <cell r="P1820">
            <v>0.14399999999999999</v>
          </cell>
          <cell r="Q1820">
            <v>0.08</v>
          </cell>
          <cell r="R1820">
            <v>0.10799999999999998</v>
          </cell>
          <cell r="S1820">
            <v>0.10799999999999998</v>
          </cell>
          <cell r="T1820">
            <v>0.16</v>
          </cell>
          <cell r="U1820">
            <v>0.21599999999999997</v>
          </cell>
          <cell r="V1820">
            <v>0.21599999999999997</v>
          </cell>
        </row>
        <row r="1821">
          <cell r="B1821" t="str">
            <v>V100BG</v>
          </cell>
          <cell r="C1821">
            <v>8412802518</v>
          </cell>
          <cell r="D1821">
            <v>6</v>
          </cell>
          <cell r="E1821" t="str">
            <v>VIS METAUX  A2 TH M8X25</v>
          </cell>
          <cell r="F1821">
            <v>7.0000000000000007E-2</v>
          </cell>
          <cell r="H1821">
            <v>8412802518</v>
          </cell>
          <cell r="I1821">
            <v>7.08</v>
          </cell>
          <cell r="J1821">
            <v>100</v>
          </cell>
          <cell r="K1821">
            <v>7.0800000000000002E-2</v>
          </cell>
          <cell r="L1821">
            <v>7.0800000000000002E-2</v>
          </cell>
          <cell r="M1821">
            <v>7.0800000000000002E-2</v>
          </cell>
          <cell r="N1821">
            <v>0.42480000000000001</v>
          </cell>
          <cell r="O1821">
            <v>0.42480000000000001</v>
          </cell>
          <cell r="P1821">
            <v>0.42480000000000001</v>
          </cell>
          <cell r="Q1821">
            <v>7.0000000000000007E-2</v>
          </cell>
          <cell r="R1821">
            <v>8.8499999999999995E-2</v>
          </cell>
          <cell r="S1821">
            <v>8.8499999999999995E-2</v>
          </cell>
          <cell r="T1821">
            <v>0.42000000000000004</v>
          </cell>
          <cell r="U1821">
            <v>0.53099999999999992</v>
          </cell>
          <cell r="V1821">
            <v>0.53099999999999992</v>
          </cell>
        </row>
        <row r="1822">
          <cell r="B1822" t="str">
            <v>V100BG</v>
          </cell>
          <cell r="C1822" t="str">
            <v>ECRBM8</v>
          </cell>
          <cell r="D1822">
            <v>2</v>
          </cell>
          <cell r="E1822" t="str">
            <v>ECROU BORGNE M8 INOX A4</v>
          </cell>
          <cell r="F1822">
            <v>0.27400000000000002</v>
          </cell>
          <cell r="H1822" t="str">
            <v>ECRBM8</v>
          </cell>
          <cell r="I1822">
            <v>0.09</v>
          </cell>
          <cell r="J1822">
            <v>1</v>
          </cell>
          <cell r="K1822">
            <v>0.09</v>
          </cell>
          <cell r="L1822">
            <v>8.6599999999999996E-2</v>
          </cell>
          <cell r="M1822">
            <v>8.6599999999999996E-2</v>
          </cell>
          <cell r="N1822">
            <v>0.18</v>
          </cell>
          <cell r="O1822">
            <v>0.17319999999999999</v>
          </cell>
          <cell r="P1822">
            <v>0.17319999999999999</v>
          </cell>
          <cell r="Q1822">
            <v>0.27400000000000002</v>
          </cell>
          <cell r="R1822">
            <v>0.12989999999999999</v>
          </cell>
          <cell r="S1822">
            <v>0.12989999999999999</v>
          </cell>
          <cell r="T1822">
            <v>0.54800000000000004</v>
          </cell>
          <cell r="U1822">
            <v>0.25979999999999998</v>
          </cell>
          <cell r="V1822">
            <v>0.25979999999999998</v>
          </cell>
        </row>
        <row r="1823">
          <cell r="B1823" t="str">
            <v>V100BG</v>
          </cell>
          <cell r="C1823">
            <v>8534000818</v>
          </cell>
          <cell r="D1823">
            <v>8</v>
          </cell>
          <cell r="E1823" t="str">
            <v>RONDELLE PLATE M8X22X1.5 L A2</v>
          </cell>
          <cell r="F1823">
            <v>0.05</v>
          </cell>
          <cell r="H1823">
            <v>8534000818</v>
          </cell>
          <cell r="I1823">
            <v>2.9000000000000001E-2</v>
          </cell>
          <cell r="J1823">
            <v>1</v>
          </cell>
          <cell r="K1823">
            <v>2.9000000000000001E-2</v>
          </cell>
          <cell r="L1823">
            <v>2.9399999999999999E-2</v>
          </cell>
          <cell r="M1823">
            <v>2.9399999999999999E-2</v>
          </cell>
          <cell r="N1823">
            <v>0.23200000000000001</v>
          </cell>
          <cell r="O1823">
            <v>0.23519999999999999</v>
          </cell>
          <cell r="P1823">
            <v>0.23519999999999999</v>
          </cell>
          <cell r="Q1823">
            <v>0.05</v>
          </cell>
          <cell r="R1823">
            <v>5.1449999999999996E-2</v>
          </cell>
          <cell r="S1823">
            <v>5.1449999999999996E-2</v>
          </cell>
          <cell r="T1823">
            <v>0.4</v>
          </cell>
          <cell r="U1823">
            <v>0.41159999999999997</v>
          </cell>
          <cell r="V1823">
            <v>0.41159999999999997</v>
          </cell>
        </row>
        <row r="1824">
          <cell r="B1824" t="str">
            <v>V100BG</v>
          </cell>
          <cell r="C1824" t="str">
            <v>MPLATINE</v>
          </cell>
          <cell r="D1824">
            <v>1</v>
          </cell>
          <cell r="E1824" t="str">
            <v>PLATINES INOX POUR BG</v>
          </cell>
          <cell r="F1824">
            <v>6.1349999999999998</v>
          </cell>
          <cell r="H1824" t="str">
            <v>MPLATINE</v>
          </cell>
          <cell r="I1824">
            <v>4.09</v>
          </cell>
          <cell r="J1824">
            <v>1</v>
          </cell>
          <cell r="K1824">
            <v>4.09</v>
          </cell>
          <cell r="L1824">
            <v>4.09</v>
          </cell>
          <cell r="M1824">
            <v>4.09</v>
          </cell>
          <cell r="N1824">
            <v>4.09</v>
          </cell>
          <cell r="O1824">
            <v>4.09</v>
          </cell>
          <cell r="P1824">
            <v>4.09</v>
          </cell>
          <cell r="Q1824">
            <v>6.1349999999999998</v>
          </cell>
          <cell r="R1824">
            <v>6.1349999999999998</v>
          </cell>
          <cell r="S1824">
            <v>6.1349999999999998</v>
          </cell>
          <cell r="T1824">
            <v>6.1349999999999998</v>
          </cell>
          <cell r="U1824">
            <v>6.1349999999999998</v>
          </cell>
          <cell r="V1824">
            <v>6.1349999999999998</v>
          </cell>
        </row>
        <row r="1825">
          <cell r="B1825" t="str">
            <v>V100BG</v>
          </cell>
          <cell r="C1825" t="str">
            <v>RONDN24</v>
          </cell>
          <cell r="D1825">
            <v>2</v>
          </cell>
          <cell r="E1825" t="str">
            <v>RONDELLE PLATE NYLON 8X24X2 L</v>
          </cell>
          <cell r="F1825">
            <v>0.1</v>
          </cell>
          <cell r="H1825" t="str">
            <v>RONDN24</v>
          </cell>
          <cell r="I1825">
            <v>0.05</v>
          </cell>
          <cell r="J1825">
            <v>1</v>
          </cell>
          <cell r="K1825">
            <v>0.05</v>
          </cell>
          <cell r="L1825">
            <v>5.0999999999999997E-2</v>
          </cell>
          <cell r="M1825">
            <v>5.0999999999999997E-2</v>
          </cell>
          <cell r="N1825">
            <v>0.1</v>
          </cell>
          <cell r="O1825">
            <v>0.10199999999999999</v>
          </cell>
          <cell r="P1825">
            <v>0.10199999999999999</v>
          </cell>
          <cell r="Q1825">
            <v>0.2</v>
          </cell>
          <cell r="R1825">
            <v>0.10199999999999999</v>
          </cell>
          <cell r="S1825">
            <v>0.10199999999999999</v>
          </cell>
          <cell r="T1825">
            <v>0.4</v>
          </cell>
          <cell r="U1825">
            <v>0.20399999999999999</v>
          </cell>
          <cell r="V1825">
            <v>0.20399999999999999</v>
          </cell>
        </row>
        <row r="1826">
          <cell r="B1826" t="str">
            <v>V100BG</v>
          </cell>
          <cell r="C1826">
            <v>1510064</v>
          </cell>
          <cell r="D1826">
            <v>1</v>
          </cell>
          <cell r="E1826" t="str">
            <v xml:space="preserve">CLAPET Y D63 </v>
          </cell>
          <cell r="F1826">
            <v>39.22</v>
          </cell>
          <cell r="H1826">
            <v>1510064</v>
          </cell>
          <cell r="I1826">
            <v>24.96</v>
          </cell>
          <cell r="J1826">
            <v>1</v>
          </cell>
          <cell r="K1826">
            <v>24.96</v>
          </cell>
          <cell r="L1826">
            <v>24.954999999999998</v>
          </cell>
          <cell r="M1826">
            <v>24.954999999999998</v>
          </cell>
          <cell r="N1826">
            <v>24.96</v>
          </cell>
          <cell r="O1826">
            <v>24.954999999999998</v>
          </cell>
          <cell r="P1826">
            <v>24.954999999999998</v>
          </cell>
          <cell r="Q1826">
            <v>39.22</v>
          </cell>
          <cell r="R1826">
            <v>37.432499999999997</v>
          </cell>
          <cell r="S1826">
            <v>37.432499999999997</v>
          </cell>
          <cell r="T1826">
            <v>39.22</v>
          </cell>
          <cell r="U1826">
            <v>37.432499999999997</v>
          </cell>
          <cell r="V1826">
            <v>37.432499999999997</v>
          </cell>
        </row>
        <row r="1827">
          <cell r="B1827" t="str">
            <v>V100BG</v>
          </cell>
          <cell r="C1827" t="str">
            <v>304L/4307</v>
          </cell>
          <cell r="D1827">
            <v>1</v>
          </cell>
          <cell r="E1827" t="str">
            <v>TUBE INOX DIAM26.9X1.6 (LE ML)</v>
          </cell>
          <cell r="F1827">
            <v>7.41</v>
          </cell>
          <cell r="H1827" t="str">
            <v>304L/4307</v>
          </cell>
          <cell r="I1827">
            <v>5.99</v>
          </cell>
          <cell r="J1827">
            <v>1</v>
          </cell>
          <cell r="K1827">
            <v>5.99</v>
          </cell>
          <cell r="L1827">
            <v>5.99</v>
          </cell>
          <cell r="M1827">
            <v>5.99</v>
          </cell>
          <cell r="N1827">
            <v>5.99</v>
          </cell>
          <cell r="O1827">
            <v>5.99</v>
          </cell>
          <cell r="P1827">
            <v>5.99</v>
          </cell>
          <cell r="Q1827">
            <v>7.41</v>
          </cell>
          <cell r="R1827">
            <v>7.4875000000000007</v>
          </cell>
          <cell r="S1827">
            <v>7.4875000000000007</v>
          </cell>
          <cell r="T1827">
            <v>7.41</v>
          </cell>
          <cell r="U1827">
            <v>7.4875000000000007</v>
          </cell>
          <cell r="V1827">
            <v>7.4875000000000007</v>
          </cell>
        </row>
        <row r="1828">
          <cell r="B1828" t="str">
            <v>V100BG</v>
          </cell>
          <cell r="C1828" t="str">
            <v>MDWVOX100</v>
          </cell>
          <cell r="D1828">
            <v>1</v>
          </cell>
          <cell r="E1828" t="str">
            <v>ELECTROPOMPE DW VOX M 100 D63 FILETE</v>
          </cell>
          <cell r="F1828">
            <v>431.65</v>
          </cell>
          <cell r="H1828" t="str">
            <v>MDWVOX100</v>
          </cell>
          <cell r="I1828">
            <v>313</v>
          </cell>
          <cell r="J1828">
            <v>1</v>
          </cell>
          <cell r="K1828">
            <v>313</v>
          </cell>
          <cell r="L1828">
            <v>313</v>
          </cell>
          <cell r="M1828">
            <v>313</v>
          </cell>
          <cell r="N1828">
            <v>313</v>
          </cell>
          <cell r="O1828">
            <v>313</v>
          </cell>
          <cell r="P1828">
            <v>313</v>
          </cell>
          <cell r="Q1828">
            <v>431.65</v>
          </cell>
          <cell r="R1828">
            <v>469.5</v>
          </cell>
          <cell r="S1828">
            <v>469.5</v>
          </cell>
          <cell r="T1828">
            <v>431.65</v>
          </cell>
          <cell r="U1828">
            <v>469.5</v>
          </cell>
          <cell r="V1828">
            <v>469.5</v>
          </cell>
        </row>
        <row r="1829">
          <cell r="B1829" t="str">
            <v>V100BG</v>
          </cell>
          <cell r="C1829">
            <v>9600000618</v>
          </cell>
          <cell r="D1829">
            <v>1</v>
          </cell>
          <cell r="E1829" t="str">
            <v>MANILLE INOX</v>
          </cell>
          <cell r="F1829">
            <v>1.57</v>
          </cell>
          <cell r="H1829">
            <v>9600000618</v>
          </cell>
          <cell r="I1829">
            <v>0.8</v>
          </cell>
          <cell r="J1829">
            <v>1</v>
          </cell>
          <cell r="K1829">
            <v>0.8</v>
          </cell>
          <cell r="L1829">
            <v>0.80289999999999995</v>
          </cell>
          <cell r="M1829">
            <v>0.80289999999999995</v>
          </cell>
          <cell r="N1829">
            <v>0.8</v>
          </cell>
          <cell r="O1829">
            <v>0.80289999999999995</v>
          </cell>
          <cell r="P1829">
            <v>0.80289999999999995</v>
          </cell>
          <cell r="Q1829">
            <v>1.57</v>
          </cell>
          <cell r="R1829">
            <v>1.6057999999999999</v>
          </cell>
          <cell r="S1829">
            <v>1.6057999999999999</v>
          </cell>
          <cell r="T1829">
            <v>1.57</v>
          </cell>
          <cell r="U1829">
            <v>1.6057999999999999</v>
          </cell>
          <cell r="V1829">
            <v>1.6057999999999999</v>
          </cell>
        </row>
        <row r="1830">
          <cell r="B1830" t="str">
            <v>V100BG</v>
          </cell>
          <cell r="C1830" t="str">
            <v>BIPSTOP</v>
          </cell>
          <cell r="D1830">
            <v>1</v>
          </cell>
          <cell r="E1830" t="str">
            <v>FLOTTEUR JAUNE 20M DE CABLE+LEST</v>
          </cell>
          <cell r="F1830">
            <v>38.61</v>
          </cell>
          <cell r="H1830" t="str">
            <v>BIPSTOP</v>
          </cell>
          <cell r="I1830">
            <v>26.4</v>
          </cell>
          <cell r="J1830">
            <v>1</v>
          </cell>
          <cell r="K1830">
            <v>26.4</v>
          </cell>
          <cell r="L1830">
            <v>26.4</v>
          </cell>
          <cell r="M1830">
            <v>26.4</v>
          </cell>
          <cell r="N1830">
            <v>26.4</v>
          </cell>
          <cell r="O1830">
            <v>26.4</v>
          </cell>
          <cell r="P1830">
            <v>26.4</v>
          </cell>
          <cell r="Q1830">
            <v>38.61</v>
          </cell>
          <cell r="R1830">
            <v>39.599999999999994</v>
          </cell>
          <cell r="S1830">
            <v>39.599999999999994</v>
          </cell>
          <cell r="T1830">
            <v>38.61</v>
          </cell>
          <cell r="U1830">
            <v>39.599999999999994</v>
          </cell>
          <cell r="V1830">
            <v>39.599999999999994</v>
          </cell>
        </row>
        <row r="1831">
          <cell r="B1831" t="str">
            <v>V100BG</v>
          </cell>
          <cell r="C1831" t="str">
            <v>C9063</v>
          </cell>
          <cell r="D1831">
            <v>2</v>
          </cell>
          <cell r="E1831" t="str">
            <v>COUDE 90  PVC D63 FEM/FEM</v>
          </cell>
          <cell r="F1831">
            <v>0.96</v>
          </cell>
          <cell r="H1831" t="str">
            <v>C9063</v>
          </cell>
          <cell r="I1831">
            <v>0.77</v>
          </cell>
          <cell r="J1831">
            <v>1</v>
          </cell>
          <cell r="K1831">
            <v>0.77</v>
          </cell>
          <cell r="L1831">
            <v>0.76900000000000002</v>
          </cell>
          <cell r="M1831">
            <v>0.84599999999999997</v>
          </cell>
          <cell r="N1831">
            <v>1.54</v>
          </cell>
          <cell r="O1831">
            <v>1.538</v>
          </cell>
          <cell r="P1831">
            <v>1.6919999999999999</v>
          </cell>
          <cell r="Q1831">
            <v>0.96</v>
          </cell>
          <cell r="R1831">
            <v>0.96125000000000005</v>
          </cell>
          <cell r="S1831">
            <v>1.0574999999999999</v>
          </cell>
          <cell r="T1831">
            <v>1.92</v>
          </cell>
          <cell r="U1831">
            <v>1.9225000000000001</v>
          </cell>
          <cell r="V1831">
            <v>2.1149999999999998</v>
          </cell>
        </row>
        <row r="1832">
          <cell r="B1832" t="str">
            <v>V100BG</v>
          </cell>
          <cell r="C1832" t="str">
            <v>C90MF6350</v>
          </cell>
          <cell r="D1832">
            <v>1</v>
          </cell>
          <cell r="E1832" t="str">
            <v>COUDE 90 REDUIT M/F 63X50</v>
          </cell>
          <cell r="F1832">
            <v>3.76</v>
          </cell>
          <cell r="H1832" t="str">
            <v>C90MF6350</v>
          </cell>
          <cell r="I1832">
            <v>2.13</v>
          </cell>
          <cell r="J1832">
            <v>1</v>
          </cell>
          <cell r="K1832">
            <v>2.13</v>
          </cell>
          <cell r="L1832">
            <v>2.13</v>
          </cell>
          <cell r="M1832">
            <v>2.5049999999999999</v>
          </cell>
          <cell r="N1832">
            <v>2.13</v>
          </cell>
          <cell r="O1832">
            <v>2.13</v>
          </cell>
          <cell r="P1832">
            <v>2.5049999999999999</v>
          </cell>
          <cell r="Q1832">
            <v>3.76</v>
          </cell>
          <cell r="R1832">
            <v>4.26</v>
          </cell>
          <cell r="S1832">
            <v>5.01</v>
          </cell>
          <cell r="T1832">
            <v>3.76</v>
          </cell>
          <cell r="U1832">
            <v>4.26</v>
          </cell>
          <cell r="V1832">
            <v>5.01</v>
          </cell>
        </row>
        <row r="1833">
          <cell r="B1833" t="str">
            <v>V100BG</v>
          </cell>
          <cell r="C1833" t="str">
            <v>CUVE900</v>
          </cell>
          <cell r="D1833">
            <v>1</v>
          </cell>
          <cell r="E1833" t="str">
            <v>CUVE RELEVAGE HT900</v>
          </cell>
          <cell r="F1833">
            <v>213.44</v>
          </cell>
          <cell r="H1833" t="str">
            <v>CUVE900</v>
          </cell>
          <cell r="I1833">
            <v>139.5</v>
          </cell>
          <cell r="J1833">
            <v>1</v>
          </cell>
          <cell r="K1833">
            <v>139.5</v>
          </cell>
          <cell r="L1833">
            <v>139.5</v>
          </cell>
          <cell r="M1833">
            <v>139.5</v>
          </cell>
          <cell r="N1833">
            <v>139.5</v>
          </cell>
          <cell r="O1833">
            <v>139.5</v>
          </cell>
          <cell r="P1833">
            <v>139.5</v>
          </cell>
          <cell r="Q1833">
            <v>213.44</v>
          </cell>
          <cell r="R1833">
            <v>209.25</v>
          </cell>
          <cell r="S1833">
            <v>209.25</v>
          </cell>
          <cell r="T1833">
            <v>213.44</v>
          </cell>
          <cell r="U1833">
            <v>209.25</v>
          </cell>
          <cell r="V1833">
            <v>209.25</v>
          </cell>
        </row>
        <row r="1834">
          <cell r="B1834" t="str">
            <v>V100BG</v>
          </cell>
          <cell r="C1834" t="str">
            <v>EF63502</v>
          </cell>
          <cell r="D1834">
            <v>1</v>
          </cell>
          <cell r="E1834" t="str">
            <v>EMBOUT ADAPTATION 63X50X2</v>
          </cell>
          <cell r="F1834">
            <v>0.77</v>
          </cell>
          <cell r="H1834" t="str">
            <v>EF63502</v>
          </cell>
          <cell r="I1834">
            <v>0.61</v>
          </cell>
          <cell r="J1834">
            <v>1</v>
          </cell>
          <cell r="K1834">
            <v>0.61</v>
          </cell>
          <cell r="L1834">
            <v>0.61299999999999999</v>
          </cell>
          <cell r="M1834">
            <v>0.67400000000000004</v>
          </cell>
          <cell r="N1834">
            <v>0.61</v>
          </cell>
          <cell r="O1834">
            <v>0.61299999999999999</v>
          </cell>
          <cell r="P1834">
            <v>0.67400000000000004</v>
          </cell>
          <cell r="Q1834">
            <v>0.77</v>
          </cell>
          <cell r="R1834">
            <v>0.81529000000000007</v>
          </cell>
          <cell r="S1834">
            <v>0.89642000000000011</v>
          </cell>
          <cell r="T1834">
            <v>0.77</v>
          </cell>
          <cell r="U1834">
            <v>0.81529000000000007</v>
          </cell>
          <cell r="V1834">
            <v>0.89642000000000011</v>
          </cell>
        </row>
        <row r="1835">
          <cell r="B1835" t="str">
            <v>V100BG</v>
          </cell>
          <cell r="C1835">
            <v>7214321415</v>
          </cell>
          <cell r="D1835">
            <v>1</v>
          </cell>
          <cell r="E1835" t="str">
            <v>LIEN DE SERRAGE 3.2X142 NYL P6.6 NOIR</v>
          </cell>
          <cell r="F1835">
            <v>0.1</v>
          </cell>
          <cell r="H1835">
            <v>7214321415</v>
          </cell>
          <cell r="I1835">
            <v>0</v>
          </cell>
          <cell r="J1835">
            <v>100</v>
          </cell>
          <cell r="K1835">
            <v>0</v>
          </cell>
          <cell r="L1835">
            <v>1.9300000000000001E-2</v>
          </cell>
          <cell r="M1835">
            <v>1.7100000000000001E-2</v>
          </cell>
          <cell r="N1835">
            <v>0</v>
          </cell>
          <cell r="O1835">
            <v>1.9300000000000001E-2</v>
          </cell>
          <cell r="P1835">
            <v>1.7100000000000001E-2</v>
          </cell>
          <cell r="Q1835">
            <v>0.1</v>
          </cell>
          <cell r="R1835">
            <v>2.8950000000000004E-2</v>
          </cell>
          <cell r="S1835">
            <v>2.5649999999999999E-2</v>
          </cell>
          <cell r="T1835">
            <v>0.1</v>
          </cell>
          <cell r="U1835">
            <v>2.8950000000000004E-2</v>
          </cell>
          <cell r="V1835">
            <v>2.5649999999999999E-2</v>
          </cell>
        </row>
        <row r="1836">
          <cell r="B1836" t="str">
            <v>V100BG</v>
          </cell>
          <cell r="C1836" t="str">
            <v>MJOI100</v>
          </cell>
          <cell r="D1836">
            <v>1</v>
          </cell>
          <cell r="E1836" t="str">
            <v>JOINT FORSHEDA D100</v>
          </cell>
          <cell r="F1836">
            <v>4.87</v>
          </cell>
          <cell r="H1836" t="str">
            <v>MJOI100</v>
          </cell>
          <cell r="I1836">
            <v>0.94</v>
          </cell>
          <cell r="J1836">
            <v>1</v>
          </cell>
          <cell r="K1836">
            <v>0.94</v>
          </cell>
          <cell r="L1836">
            <v>2.1800000000000002</v>
          </cell>
          <cell r="M1836">
            <v>0.94</v>
          </cell>
          <cell r="N1836">
            <v>0.94</v>
          </cell>
          <cell r="O1836">
            <v>2.1800000000000002</v>
          </cell>
          <cell r="P1836">
            <v>0.94</v>
          </cell>
          <cell r="Q1836">
            <v>4.87</v>
          </cell>
          <cell r="R1836">
            <v>4.9050000000000002</v>
          </cell>
          <cell r="S1836">
            <v>2.1149999999999998</v>
          </cell>
          <cell r="T1836">
            <v>4.87</v>
          </cell>
          <cell r="U1836">
            <v>4.9050000000000002</v>
          </cell>
          <cell r="V1836">
            <v>2.1149999999999998</v>
          </cell>
        </row>
        <row r="1837">
          <cell r="B1837" t="str">
            <v>V100BG</v>
          </cell>
          <cell r="C1837" t="str">
            <v>MJOI63</v>
          </cell>
          <cell r="D1837">
            <v>1</v>
          </cell>
          <cell r="E1837" t="str">
            <v>JOINT FORSHEDA D63</v>
          </cell>
          <cell r="F1837">
            <v>4.9400000000000004</v>
          </cell>
          <cell r="H1837" t="str">
            <v>MJOI63</v>
          </cell>
          <cell r="I1837">
            <v>2.21</v>
          </cell>
          <cell r="J1837">
            <v>1</v>
          </cell>
          <cell r="K1837">
            <v>2.21</v>
          </cell>
          <cell r="L1837">
            <v>2.21</v>
          </cell>
          <cell r="M1837">
            <v>0.92</v>
          </cell>
          <cell r="N1837">
            <v>2.21</v>
          </cell>
          <cell r="O1837">
            <v>2.21</v>
          </cell>
          <cell r="P1837">
            <v>0.92</v>
          </cell>
          <cell r="Q1837">
            <v>4.9400000000000004</v>
          </cell>
          <cell r="R1837">
            <v>4.9725000000000001</v>
          </cell>
          <cell r="S1837">
            <v>2.0700000000000003</v>
          </cell>
          <cell r="T1837">
            <v>4.9400000000000004</v>
          </cell>
          <cell r="U1837">
            <v>4.9725000000000001</v>
          </cell>
          <cell r="V1837">
            <v>2.0700000000000003</v>
          </cell>
        </row>
        <row r="1838">
          <cell r="B1838" t="str">
            <v>V100BG</v>
          </cell>
          <cell r="C1838" t="str">
            <v>MM63</v>
          </cell>
          <cell r="D1838">
            <v>1</v>
          </cell>
          <cell r="E1838" t="str">
            <v>MANCHON SORTIE POSTE RELEVAGE PVC PRES D63</v>
          </cell>
          <cell r="F1838">
            <v>1.1000000000000001</v>
          </cell>
          <cell r="H1838" t="str">
            <v>MM63</v>
          </cell>
          <cell r="I1838">
            <v>1.1100000000000001</v>
          </cell>
          <cell r="J1838">
            <v>1</v>
          </cell>
          <cell r="K1838">
            <v>1.1100000000000001</v>
          </cell>
          <cell r="L1838">
            <v>1.1060000000000001</v>
          </cell>
          <cell r="M1838">
            <v>1.2170000000000001</v>
          </cell>
          <cell r="N1838">
            <v>1.1100000000000001</v>
          </cell>
          <cell r="O1838">
            <v>1.1060000000000001</v>
          </cell>
          <cell r="P1838">
            <v>1.2170000000000001</v>
          </cell>
          <cell r="Q1838">
            <v>1.27</v>
          </cell>
          <cell r="R1838">
            <v>1.3825000000000001</v>
          </cell>
          <cell r="S1838">
            <v>1.5212500000000002</v>
          </cell>
          <cell r="T1838">
            <v>1.27</v>
          </cell>
          <cell r="U1838">
            <v>1.3825000000000001</v>
          </cell>
          <cell r="V1838">
            <v>1.5212500000000002</v>
          </cell>
        </row>
        <row r="1839">
          <cell r="B1839" t="str">
            <v>V100BG</v>
          </cell>
          <cell r="C1839" t="str">
            <v>MPA</v>
          </cell>
          <cell r="D1839">
            <v>1</v>
          </cell>
          <cell r="E1839" t="str">
            <v>PIED D'ASSISE POUR BARRES DE GUIDAGE D63</v>
          </cell>
          <cell r="F1839">
            <v>83.19</v>
          </cell>
          <cell r="H1839" t="str">
            <v>MPA</v>
          </cell>
          <cell r="I1839">
            <v>63.5</v>
          </cell>
          <cell r="J1839">
            <v>1</v>
          </cell>
          <cell r="K1839">
            <v>63.5</v>
          </cell>
          <cell r="L1839">
            <v>63.5</v>
          </cell>
          <cell r="M1839">
            <v>71</v>
          </cell>
          <cell r="N1839">
            <v>63.5</v>
          </cell>
          <cell r="O1839">
            <v>63.5</v>
          </cell>
          <cell r="P1839">
            <v>71</v>
          </cell>
          <cell r="Q1839">
            <v>83.19</v>
          </cell>
          <cell r="R1839">
            <v>84.454999999999998</v>
          </cell>
          <cell r="S1839">
            <v>94.43</v>
          </cell>
          <cell r="T1839">
            <v>83.19</v>
          </cell>
          <cell r="U1839">
            <v>84.454999999999998</v>
          </cell>
          <cell r="V1839">
            <v>94.43</v>
          </cell>
        </row>
        <row r="1840">
          <cell r="B1840" t="str">
            <v>V100BG</v>
          </cell>
          <cell r="C1840" t="str">
            <v>MTOLE1</v>
          </cell>
          <cell r="D1840">
            <v>1</v>
          </cell>
          <cell r="E1840" t="str">
            <v xml:space="preserve">SUPPORT BAS INOX </v>
          </cell>
          <cell r="F1840">
            <v>21.71</v>
          </cell>
          <cell r="H1840" t="str">
            <v>MTOLE1</v>
          </cell>
          <cell r="I1840">
            <v>17.73</v>
          </cell>
          <cell r="J1840">
            <v>1</v>
          </cell>
          <cell r="K1840">
            <v>17.73</v>
          </cell>
          <cell r="L1840">
            <v>17.73</v>
          </cell>
          <cell r="M1840">
            <v>17.73</v>
          </cell>
          <cell r="N1840">
            <v>17.73</v>
          </cell>
          <cell r="O1840">
            <v>17.73</v>
          </cell>
          <cell r="P1840">
            <v>17.73</v>
          </cell>
          <cell r="Q1840">
            <v>21.71</v>
          </cell>
          <cell r="R1840">
            <v>22.162500000000001</v>
          </cell>
          <cell r="S1840">
            <v>22.162500000000001</v>
          </cell>
          <cell r="T1840">
            <v>21.71</v>
          </cell>
          <cell r="U1840">
            <v>22.162500000000001</v>
          </cell>
          <cell r="V1840">
            <v>22.162500000000001</v>
          </cell>
        </row>
        <row r="1841">
          <cell r="B1841" t="str">
            <v>V100BG</v>
          </cell>
          <cell r="C1841" t="str">
            <v>MTOLE3</v>
          </cell>
          <cell r="D1841">
            <v>1</v>
          </cell>
          <cell r="E1841" t="str">
            <v>SUPPORT HAUT INOX 510MM</v>
          </cell>
          <cell r="F1841">
            <v>19.91</v>
          </cell>
          <cell r="H1841" t="str">
            <v>MTOLE3</v>
          </cell>
          <cell r="I1841">
            <v>12.16</v>
          </cell>
          <cell r="J1841">
            <v>1</v>
          </cell>
          <cell r="K1841">
            <v>12.16</v>
          </cell>
          <cell r="L1841">
            <v>12.16</v>
          </cell>
          <cell r="M1841">
            <v>12.16</v>
          </cell>
          <cell r="N1841">
            <v>12.16</v>
          </cell>
          <cell r="O1841">
            <v>12.16</v>
          </cell>
          <cell r="P1841">
            <v>12.16</v>
          </cell>
          <cell r="Q1841">
            <v>19.91</v>
          </cell>
          <cell r="R1841">
            <v>21.28</v>
          </cell>
          <cell r="S1841">
            <v>21.28</v>
          </cell>
          <cell r="T1841">
            <v>19.91</v>
          </cell>
          <cell r="U1841">
            <v>21.28</v>
          </cell>
          <cell r="V1841">
            <v>21.28</v>
          </cell>
        </row>
        <row r="1842">
          <cell r="B1842" t="str">
            <v>V100BG</v>
          </cell>
          <cell r="C1842" t="str">
            <v>MTOLE4</v>
          </cell>
          <cell r="D1842">
            <v>1</v>
          </cell>
          <cell r="E1842" t="str">
            <v>TOLE SUPPORT FLOTTEUR ALARME</v>
          </cell>
          <cell r="F1842">
            <v>4.1900000000000004</v>
          </cell>
          <cell r="H1842" t="str">
            <v>MTOLE4</v>
          </cell>
          <cell r="I1842">
            <v>2.99</v>
          </cell>
          <cell r="J1842">
            <v>1</v>
          </cell>
          <cell r="K1842">
            <v>2.99</v>
          </cell>
          <cell r="L1842">
            <v>2.99</v>
          </cell>
          <cell r="M1842">
            <v>2.99</v>
          </cell>
          <cell r="N1842">
            <v>2.99</v>
          </cell>
          <cell r="O1842">
            <v>2.99</v>
          </cell>
          <cell r="P1842">
            <v>2.99</v>
          </cell>
          <cell r="Q1842">
            <v>4.1900000000000004</v>
          </cell>
          <cell r="R1842">
            <v>4.4850000000000003</v>
          </cell>
          <cell r="S1842">
            <v>4.4850000000000003</v>
          </cell>
          <cell r="T1842">
            <v>4.1900000000000004</v>
          </cell>
          <cell r="U1842">
            <v>4.4850000000000003</v>
          </cell>
          <cell r="V1842">
            <v>4.4850000000000003</v>
          </cell>
        </row>
        <row r="1843">
          <cell r="B1843" t="str">
            <v>V100BG</v>
          </cell>
          <cell r="C1843" t="str">
            <v>VAC63</v>
          </cell>
          <cell r="D1843">
            <v>1</v>
          </cell>
          <cell r="E1843" t="str">
            <v>VANNE A BILLE FEM/FEM ORION D63</v>
          </cell>
          <cell r="F1843">
            <v>9.56</v>
          </cell>
          <cell r="H1843" t="str">
            <v>VAC63</v>
          </cell>
          <cell r="I1843">
            <v>8.09</v>
          </cell>
          <cell r="J1843">
            <v>1</v>
          </cell>
          <cell r="K1843">
            <v>8.09</v>
          </cell>
          <cell r="L1843">
            <v>8.0869999999999997</v>
          </cell>
          <cell r="M1843">
            <v>8.0869999999999997</v>
          </cell>
          <cell r="N1843">
            <v>8.09</v>
          </cell>
          <cell r="O1843">
            <v>8.0869999999999997</v>
          </cell>
          <cell r="P1843">
            <v>8.0869999999999997</v>
          </cell>
          <cell r="Q1843">
            <v>9.56</v>
          </cell>
          <cell r="R1843">
            <v>10.108750000000001</v>
          </cell>
          <cell r="S1843">
            <v>10.108750000000001</v>
          </cell>
          <cell r="T1843">
            <v>9.56</v>
          </cell>
          <cell r="U1843">
            <v>10.108750000000001</v>
          </cell>
          <cell r="V1843">
            <v>10.108750000000001</v>
          </cell>
        </row>
        <row r="1844">
          <cell r="B1844" t="str">
            <v>V100BG</v>
          </cell>
          <cell r="C1844" t="str">
            <v>VDL516048</v>
          </cell>
          <cell r="D1844">
            <v>1</v>
          </cell>
          <cell r="E1844" t="str">
            <v>TRAVERSEE DE PAROI 50/63X2</v>
          </cell>
          <cell r="F1844">
            <v>9.64</v>
          </cell>
          <cell r="H1844" t="str">
            <v>VDL516048</v>
          </cell>
          <cell r="I1844">
            <v>7.94</v>
          </cell>
          <cell r="J1844">
            <v>1</v>
          </cell>
          <cell r="K1844">
            <v>7.94</v>
          </cell>
          <cell r="L1844">
            <v>7.9420000000000002</v>
          </cell>
          <cell r="M1844">
            <v>7.9420000000000002</v>
          </cell>
          <cell r="N1844">
            <v>7.94</v>
          </cell>
          <cell r="O1844">
            <v>7.9420000000000002</v>
          </cell>
          <cell r="P1844">
            <v>7.9420000000000002</v>
          </cell>
          <cell r="Q1844">
            <v>9.64</v>
          </cell>
          <cell r="R1844">
            <v>9.9275000000000002</v>
          </cell>
          <cell r="S1844">
            <v>9.9275000000000002</v>
          </cell>
          <cell r="T1844">
            <v>9.64</v>
          </cell>
          <cell r="U1844">
            <v>9.9275000000000002</v>
          </cell>
          <cell r="V1844">
            <v>9.9275000000000002</v>
          </cell>
        </row>
        <row r="1845">
          <cell r="B1845" t="str">
            <v>V100BG</v>
          </cell>
          <cell r="C1845" t="str">
            <v>MOAT</v>
          </cell>
          <cell r="D1845">
            <v>0.97</v>
          </cell>
          <cell r="E1845" t="str">
            <v>MAIN D'OEUVRE ATELIER</v>
          </cell>
          <cell r="F1845">
            <v>75</v>
          </cell>
          <cell r="H1845" t="str">
            <v>MOAT</v>
          </cell>
          <cell r="I1845">
            <v>50</v>
          </cell>
          <cell r="J1845">
            <v>1</v>
          </cell>
          <cell r="K1845">
            <v>50</v>
          </cell>
          <cell r="L1845">
            <v>50</v>
          </cell>
          <cell r="M1845">
            <v>50</v>
          </cell>
          <cell r="N1845">
            <v>48.5</v>
          </cell>
          <cell r="O1845">
            <v>48.5</v>
          </cell>
          <cell r="P1845">
            <v>48.5</v>
          </cell>
          <cell r="Q1845">
            <v>75</v>
          </cell>
          <cell r="R1845">
            <v>75</v>
          </cell>
          <cell r="S1845">
            <v>75</v>
          </cell>
          <cell r="T1845">
            <v>72.75</v>
          </cell>
          <cell r="U1845">
            <v>72.75</v>
          </cell>
          <cell r="V1845">
            <v>72.75</v>
          </cell>
        </row>
        <row r="1846">
          <cell r="B1846" t="str">
            <v>V100BG</v>
          </cell>
          <cell r="C1846">
            <v>8434000818</v>
          </cell>
          <cell r="D1846">
            <v>8</v>
          </cell>
          <cell r="E1846" t="str">
            <v>ECROU FREIN A2 M8 WAX</v>
          </cell>
          <cell r="F1846">
            <v>0.04</v>
          </cell>
          <cell r="H1846">
            <v>8434000818</v>
          </cell>
          <cell r="I1846">
            <v>8.34</v>
          </cell>
          <cell r="J1846">
            <v>200</v>
          </cell>
          <cell r="K1846">
            <v>4.1700000000000001E-2</v>
          </cell>
          <cell r="L1846">
            <v>4.1700000000000001E-2</v>
          </cell>
          <cell r="M1846">
            <v>4.1700000000000001E-2</v>
          </cell>
          <cell r="N1846">
            <v>0.33360000000000001</v>
          </cell>
          <cell r="O1846">
            <v>0.33360000000000001</v>
          </cell>
          <cell r="P1846">
            <v>0.33360000000000001</v>
          </cell>
          <cell r="Q1846">
            <v>0.04</v>
          </cell>
          <cell r="R1846">
            <v>5.2125000000000005E-2</v>
          </cell>
          <cell r="S1846">
            <v>5.2125000000000005E-2</v>
          </cell>
          <cell r="T1846">
            <v>0.32</v>
          </cell>
          <cell r="U1846">
            <v>0.41700000000000004</v>
          </cell>
          <cell r="V1846">
            <v>0.41700000000000004</v>
          </cell>
        </row>
        <row r="1847">
          <cell r="B1847" t="str">
            <v>V100BG</v>
          </cell>
          <cell r="C1847">
            <v>8434000618</v>
          </cell>
          <cell r="D1847">
            <v>2</v>
          </cell>
          <cell r="E1847" t="str">
            <v>ECROU FREIN A2 M6 WAX</v>
          </cell>
          <cell r="F1847">
            <v>0.02</v>
          </cell>
          <cell r="H1847">
            <v>8434000618</v>
          </cell>
          <cell r="I1847">
            <v>8.3000000000000007</v>
          </cell>
          <cell r="J1847">
            <v>500</v>
          </cell>
          <cell r="K1847">
            <v>1.66E-2</v>
          </cell>
          <cell r="L1847">
            <v>1.66E-2</v>
          </cell>
          <cell r="M1847">
            <v>1.66E-2</v>
          </cell>
          <cell r="N1847">
            <v>3.32E-2</v>
          </cell>
          <cell r="O1847">
            <v>3.32E-2</v>
          </cell>
          <cell r="P1847">
            <v>3.32E-2</v>
          </cell>
          <cell r="Q1847">
            <v>0.02</v>
          </cell>
          <cell r="R1847">
            <v>2.0750000000000001E-2</v>
          </cell>
          <cell r="S1847">
            <v>2.0750000000000001E-2</v>
          </cell>
          <cell r="T1847">
            <v>0.04</v>
          </cell>
          <cell r="U1847">
            <v>4.1500000000000002E-2</v>
          </cell>
          <cell r="V1847">
            <v>4.1500000000000002E-2</v>
          </cell>
        </row>
        <row r="1848">
          <cell r="B1848" t="str">
            <v>V100BG</v>
          </cell>
          <cell r="C1848" t="str">
            <v>RONDETD6</v>
          </cell>
          <cell r="D1848">
            <v>2</v>
          </cell>
          <cell r="E1848" t="str">
            <v>RONDELLE EPDM INOX 5.5/6.3*25</v>
          </cell>
          <cell r="F1848">
            <v>1.9E-2</v>
          </cell>
          <cell r="H1848" t="str">
            <v>RONDETD6</v>
          </cell>
          <cell r="I1848">
            <v>0.13</v>
          </cell>
          <cell r="J1848">
            <v>1</v>
          </cell>
          <cell r="K1848">
            <v>0.13</v>
          </cell>
          <cell r="L1848">
            <v>0.12720000000000001</v>
          </cell>
          <cell r="M1848">
            <v>0.12720000000000001</v>
          </cell>
          <cell r="N1848">
            <v>0.26</v>
          </cell>
          <cell r="O1848">
            <v>0.25440000000000002</v>
          </cell>
          <cell r="P1848">
            <v>0.25440000000000002</v>
          </cell>
          <cell r="Q1848">
            <v>1.9E-2</v>
          </cell>
          <cell r="R1848">
            <v>0.19080000000000003</v>
          </cell>
          <cell r="S1848">
            <v>0.19080000000000003</v>
          </cell>
          <cell r="T1848">
            <v>3.7999999999999999E-2</v>
          </cell>
          <cell r="U1848">
            <v>0.38160000000000005</v>
          </cell>
          <cell r="V1848">
            <v>0.38160000000000005</v>
          </cell>
        </row>
        <row r="1849">
          <cell r="B1849" t="str">
            <v>V100BG</v>
          </cell>
          <cell r="C1849">
            <v>8535000618</v>
          </cell>
          <cell r="D1849">
            <v>1</v>
          </cell>
          <cell r="E1849" t="str">
            <v>RONDELLE PLATE M6X24X1.2 LL A2</v>
          </cell>
          <cell r="F1849">
            <v>0.05</v>
          </cell>
          <cell r="H1849">
            <v>8535000618</v>
          </cell>
          <cell r="I1849">
            <v>3.0000000000000001E-3</v>
          </cell>
          <cell r="J1849">
            <v>1</v>
          </cell>
          <cell r="K1849">
            <v>3.0000000000000001E-3</v>
          </cell>
          <cell r="L1849">
            <v>3.04E-2</v>
          </cell>
          <cell r="M1849">
            <v>3.04E-2</v>
          </cell>
          <cell r="N1849">
            <v>3.0000000000000001E-3</v>
          </cell>
          <cell r="O1849">
            <v>3.04E-2</v>
          </cell>
          <cell r="P1849">
            <v>3.04E-2</v>
          </cell>
          <cell r="Q1849">
            <v>0.05</v>
          </cell>
          <cell r="R1849">
            <v>5.3199999999999997E-2</v>
          </cell>
          <cell r="S1849">
            <v>5.3199999999999997E-2</v>
          </cell>
          <cell r="T1849">
            <v>0.05</v>
          </cell>
          <cell r="U1849">
            <v>5.3199999999999997E-2</v>
          </cell>
          <cell r="V1849">
            <v>5.3199999999999997E-2</v>
          </cell>
        </row>
        <row r="1850">
          <cell r="B1850" t="str">
            <v>V100BG</v>
          </cell>
          <cell r="C1850" t="str">
            <v>BOUL8x70</v>
          </cell>
          <cell r="D1850">
            <v>2</v>
          </cell>
          <cell r="E1850" t="str">
            <v>CORPS BOULON FIL. PARTIEL TH M8X70 INOX  A4</v>
          </cell>
          <cell r="F1850">
            <v>0.128</v>
          </cell>
          <cell r="H1850" t="str">
            <v>BOUL8x70</v>
          </cell>
          <cell r="I1850">
            <v>0.21</v>
          </cell>
          <cell r="J1850">
            <v>1</v>
          </cell>
          <cell r="K1850">
            <v>0.21</v>
          </cell>
          <cell r="L1850">
            <v>0.2054</v>
          </cell>
          <cell r="M1850">
            <v>0.2054</v>
          </cell>
          <cell r="N1850">
            <v>0.42</v>
          </cell>
          <cell r="O1850">
            <v>0.4108</v>
          </cell>
          <cell r="P1850">
            <v>0.4108</v>
          </cell>
          <cell r="Q1850">
            <v>0.128</v>
          </cell>
          <cell r="R1850">
            <v>0</v>
          </cell>
          <cell r="S1850">
            <v>0</v>
          </cell>
          <cell r="T1850">
            <v>0.25600000000000001</v>
          </cell>
          <cell r="U1850">
            <v>0</v>
          </cell>
          <cell r="V1850">
            <v>0</v>
          </cell>
        </row>
        <row r="1851">
          <cell r="B1851" t="str">
            <v>V100BG</v>
          </cell>
          <cell r="C1851">
            <v>101007</v>
          </cell>
          <cell r="D1851">
            <v>1</v>
          </cell>
          <cell r="E1851" t="str">
            <v xml:space="preserve">CROCHET INOX </v>
          </cell>
          <cell r="F1851">
            <v>2.2400000000000002</v>
          </cell>
          <cell r="H1851">
            <v>101007</v>
          </cell>
          <cell r="I1851">
            <v>1.5</v>
          </cell>
          <cell r="J1851">
            <v>1</v>
          </cell>
          <cell r="K1851">
            <v>1.5</v>
          </cell>
          <cell r="L1851">
            <v>1.5</v>
          </cell>
          <cell r="M1851">
            <v>1.5</v>
          </cell>
          <cell r="N1851">
            <v>1.5</v>
          </cell>
          <cell r="O1851">
            <v>1.5</v>
          </cell>
          <cell r="P1851">
            <v>1.5</v>
          </cell>
          <cell r="Q1851">
            <v>2.2400000000000002</v>
          </cell>
          <cell r="R1851">
            <v>2.25</v>
          </cell>
          <cell r="S1851">
            <v>2.25</v>
          </cell>
          <cell r="T1851">
            <v>2.2400000000000002</v>
          </cell>
          <cell r="U1851">
            <v>2.25</v>
          </cell>
          <cell r="V1851">
            <v>2.25</v>
          </cell>
        </row>
        <row r="1852">
          <cell r="B1852" t="str">
            <v>V100BG</v>
          </cell>
          <cell r="C1852" t="str">
            <v>MCOFPRO</v>
          </cell>
          <cell r="D1852">
            <v>1</v>
          </cell>
          <cell r="E1852" t="str">
            <v>COFFRET ALARME ET PROTECTION RELEVAGE</v>
          </cell>
          <cell r="F1852">
            <v>139.16999999999999</v>
          </cell>
          <cell r="H1852" t="str">
            <v>MCOFPRO</v>
          </cell>
          <cell r="I1852">
            <v>88.935500000000005</v>
          </cell>
          <cell r="J1852">
            <v>1</v>
          </cell>
          <cell r="K1852">
            <v>88.935500000000005</v>
          </cell>
          <cell r="L1852">
            <v>88.936256</v>
          </cell>
          <cell r="M1852">
            <v>90.786255999999995</v>
          </cell>
          <cell r="N1852">
            <v>88.935500000000005</v>
          </cell>
          <cell r="O1852">
            <v>88.936256</v>
          </cell>
          <cell r="P1852">
            <v>90.786255999999995</v>
          </cell>
          <cell r="Q1852">
            <v>160.19999999999999</v>
          </cell>
          <cell r="R1852">
            <v>144.33635149999998</v>
          </cell>
          <cell r="S1852">
            <v>147.29635150000001</v>
          </cell>
          <cell r="T1852">
            <v>160.19999999999999</v>
          </cell>
          <cell r="U1852">
            <v>144.33635149999998</v>
          </cell>
          <cell r="V1852">
            <v>147.29635150000001</v>
          </cell>
        </row>
        <row r="1853">
          <cell r="B1853" t="str">
            <v>V100BG</v>
          </cell>
          <cell r="C1853" t="str">
            <v>316L/4404</v>
          </cell>
          <cell r="D1853">
            <v>1</v>
          </cell>
          <cell r="E1853" t="str">
            <v>CHAINE INOX DIAM 4 32/8 (LE ML)</v>
          </cell>
          <cell r="F1853">
            <v>4.3499999999999996</v>
          </cell>
          <cell r="H1853" t="str">
            <v>316L/4404</v>
          </cell>
          <cell r="I1853">
            <v>2.9</v>
          </cell>
          <cell r="J1853">
            <v>1</v>
          </cell>
          <cell r="K1853">
            <v>2.9</v>
          </cell>
          <cell r="L1853">
            <v>2.9</v>
          </cell>
          <cell r="M1853">
            <v>2.9</v>
          </cell>
          <cell r="N1853">
            <v>2.9</v>
          </cell>
          <cell r="O1853">
            <v>2.9</v>
          </cell>
          <cell r="P1853">
            <v>2.9</v>
          </cell>
          <cell r="Q1853">
            <v>4.3499999999999996</v>
          </cell>
          <cell r="R1853">
            <v>4.3499999999999996</v>
          </cell>
          <cell r="S1853">
            <v>4.3499999999999996</v>
          </cell>
          <cell r="T1853">
            <v>4.3499999999999996</v>
          </cell>
          <cell r="U1853">
            <v>4.3499999999999996</v>
          </cell>
          <cell r="V1853">
            <v>4.3499999999999996</v>
          </cell>
        </row>
        <row r="1854">
          <cell r="B1854" t="str">
            <v>V100BG</v>
          </cell>
          <cell r="C1854" t="str">
            <v>GPR</v>
          </cell>
          <cell r="D1854">
            <v>1</v>
          </cell>
          <cell r="E1854" t="str">
            <v>GUIDE POSTES DE RELEVAGE</v>
          </cell>
          <cell r="F1854">
            <v>0.4</v>
          </cell>
          <cell r="H1854" t="str">
            <v>GPR</v>
          </cell>
          <cell r="I1854">
            <v>0.2</v>
          </cell>
          <cell r="J1854">
            <v>1</v>
          </cell>
          <cell r="K1854">
            <v>0.2</v>
          </cell>
          <cell r="L1854">
            <v>0.2</v>
          </cell>
          <cell r="M1854">
            <v>0.2</v>
          </cell>
          <cell r="N1854">
            <v>0.2</v>
          </cell>
          <cell r="O1854">
            <v>0.2</v>
          </cell>
          <cell r="P1854">
            <v>0.2</v>
          </cell>
          <cell r="Q1854">
            <v>0.4</v>
          </cell>
          <cell r="R1854">
            <v>0</v>
          </cell>
          <cell r="S1854">
            <v>0.4</v>
          </cell>
          <cell r="T1854">
            <v>0.4</v>
          </cell>
          <cell r="U1854">
            <v>0</v>
          </cell>
          <cell r="V1854">
            <v>0.4</v>
          </cell>
        </row>
        <row r="1855">
          <cell r="B1855" t="str">
            <v>V100BG</v>
          </cell>
          <cell r="C1855" t="str">
            <v>PVC6316</v>
          </cell>
          <cell r="D1855">
            <v>1</v>
          </cell>
          <cell r="E1855" t="str">
            <v>TUBE DE 3M PVC PRESSION 63X4.7 PN16</v>
          </cell>
          <cell r="F1855">
            <v>12.91</v>
          </cell>
          <cell r="H1855" t="str">
            <v>PVC6316</v>
          </cell>
          <cell r="I1855">
            <v>4.7300000000000004</v>
          </cell>
          <cell r="J1855">
            <v>0.33</v>
          </cell>
          <cell r="K1855">
            <v>14.333333333333334</v>
          </cell>
          <cell r="L1855">
            <v>4.7320000000000002</v>
          </cell>
          <cell r="M1855">
            <v>4.7779999999999996</v>
          </cell>
          <cell r="N1855">
            <v>14.333333333333334</v>
          </cell>
          <cell r="O1855">
            <v>4.7320000000000002</v>
          </cell>
          <cell r="P1855">
            <v>4.7779999999999996</v>
          </cell>
          <cell r="Q1855">
            <v>12.91</v>
          </cell>
          <cell r="R1855">
            <v>6.2935600000000003</v>
          </cell>
          <cell r="S1855">
            <v>6.3547399999999996</v>
          </cell>
          <cell r="T1855">
            <v>12.91</v>
          </cell>
          <cell r="U1855">
            <v>6.2935600000000003</v>
          </cell>
          <cell r="V1855">
            <v>6.3547399999999996</v>
          </cell>
        </row>
        <row r="1856">
          <cell r="B1856" t="str">
            <v>V100BG</v>
          </cell>
          <cell r="C1856" t="str">
            <v>CC6M</v>
          </cell>
          <cell r="D1856">
            <v>1</v>
          </cell>
          <cell r="E1856" t="str">
            <v>CHAPEAU D63 AVEC MOUSTIQUAIRE</v>
          </cell>
          <cell r="F1856">
            <v>17.510000000000002</v>
          </cell>
          <cell r="H1856" t="str">
            <v>CC6M</v>
          </cell>
          <cell r="I1856">
            <v>11.67</v>
          </cell>
          <cell r="J1856">
            <v>1</v>
          </cell>
          <cell r="K1856">
            <v>11.67</v>
          </cell>
          <cell r="L1856">
            <v>11.67</v>
          </cell>
          <cell r="M1856">
            <v>11.67</v>
          </cell>
          <cell r="N1856">
            <v>11.67</v>
          </cell>
          <cell r="O1856">
            <v>11.67</v>
          </cell>
          <cell r="P1856">
            <v>11.67</v>
          </cell>
          <cell r="Q1856">
            <v>17.510000000000002</v>
          </cell>
          <cell r="R1856">
            <v>17.504999999999999</v>
          </cell>
          <cell r="S1856">
            <v>17.504999999999999</v>
          </cell>
          <cell r="T1856">
            <v>17.510000000000002</v>
          </cell>
          <cell r="U1856">
            <v>17.504999999999999</v>
          </cell>
          <cell r="V1856">
            <v>17.504999999999999</v>
          </cell>
        </row>
        <row r="1857">
          <cell r="B1857" t="str">
            <v>V100BG</v>
          </cell>
          <cell r="C1857" t="str">
            <v>ENFC30MF100</v>
          </cell>
          <cell r="D1857">
            <v>1</v>
          </cell>
          <cell r="E1857" t="str">
            <v>COUDE 30 MF PVC EVAC D100</v>
          </cell>
          <cell r="F1857">
            <v>2.31</v>
          </cell>
          <cell r="H1857" t="str">
            <v>ENFC30MF100</v>
          </cell>
          <cell r="I1857">
            <v>1.72</v>
          </cell>
          <cell r="J1857">
            <v>1</v>
          </cell>
          <cell r="K1857">
            <v>1.72</v>
          </cell>
          <cell r="L1857">
            <v>1.7150000000000001</v>
          </cell>
          <cell r="M1857">
            <v>1.635</v>
          </cell>
          <cell r="N1857">
            <v>1.72</v>
          </cell>
          <cell r="O1857">
            <v>1.7150000000000001</v>
          </cell>
          <cell r="P1857">
            <v>1.635</v>
          </cell>
          <cell r="Q1857">
            <v>2.31</v>
          </cell>
          <cell r="R1857">
            <v>2.5725000000000002</v>
          </cell>
          <cell r="S1857">
            <v>2.4525000000000001</v>
          </cell>
          <cell r="T1857">
            <v>2.31</v>
          </cell>
          <cell r="U1857">
            <v>2.5725000000000002</v>
          </cell>
          <cell r="V1857">
            <v>2.4525000000000001</v>
          </cell>
        </row>
        <row r="1858">
          <cell r="B1858" t="str">
            <v>SPR900V100BG</v>
          </cell>
          <cell r="N1858">
            <v>809.0054333333336</v>
          </cell>
          <cell r="O1858">
            <v>800.66959600000007</v>
          </cell>
          <cell r="P1858">
            <v>808.15439600000002</v>
          </cell>
          <cell r="T1858">
            <v>1181.6510000000001</v>
          </cell>
          <cell r="U1858">
            <v>1196.7810215000002</v>
          </cell>
          <cell r="V1858">
            <v>1205.5237815000005</v>
          </cell>
        </row>
        <row r="1859">
          <cell r="B1859" t="str">
            <v>V150</v>
          </cell>
          <cell r="C1859">
            <v>101006</v>
          </cell>
          <cell r="D1859">
            <v>1</v>
          </cell>
          <cell r="E1859" t="str">
            <v>PRESSE ETOUPE PG13.5 F7MM AVEC CE</v>
          </cell>
          <cell r="F1859">
            <v>0.68</v>
          </cell>
          <cell r="H1859">
            <v>101006</v>
          </cell>
          <cell r="I1859">
            <v>0.23</v>
          </cell>
          <cell r="J1859">
            <v>1</v>
          </cell>
          <cell r="K1859">
            <v>0.23</v>
          </cell>
          <cell r="L1859">
            <v>0.22953999999999999</v>
          </cell>
          <cell r="M1859">
            <v>0.22953999999999999</v>
          </cell>
          <cell r="N1859">
            <v>0.23</v>
          </cell>
          <cell r="O1859">
            <v>0.22953999999999999</v>
          </cell>
          <cell r="P1859">
            <v>0.22953999999999999</v>
          </cell>
          <cell r="Q1859">
            <v>0.68</v>
          </cell>
          <cell r="R1859">
            <v>0.68862000000000001</v>
          </cell>
          <cell r="S1859">
            <v>0.68862000000000001</v>
          </cell>
          <cell r="T1859">
            <v>0.68</v>
          </cell>
          <cell r="U1859">
            <v>0.68862000000000001</v>
          </cell>
          <cell r="V1859">
            <v>0.68862000000000001</v>
          </cell>
        </row>
        <row r="1860">
          <cell r="B1860" t="str">
            <v>V150</v>
          </cell>
          <cell r="C1860" t="str">
            <v>FLPG13</v>
          </cell>
          <cell r="D1860">
            <v>2</v>
          </cell>
          <cell r="E1860" t="str">
            <v>PRESSE ETOUPE PG13 FILETAGE LONG</v>
          </cell>
          <cell r="F1860">
            <v>0.90200000000000002</v>
          </cell>
          <cell r="H1860" t="str">
            <v>FLPG13</v>
          </cell>
          <cell r="I1860">
            <v>0.6</v>
          </cell>
          <cell r="J1860">
            <v>1</v>
          </cell>
          <cell r="K1860">
            <v>0.6</v>
          </cell>
          <cell r="L1860">
            <v>0.60099999999999998</v>
          </cell>
          <cell r="M1860">
            <v>0.60099999999999998</v>
          </cell>
          <cell r="N1860">
            <v>1.2</v>
          </cell>
          <cell r="O1860">
            <v>1.202</v>
          </cell>
          <cell r="P1860">
            <v>1.202</v>
          </cell>
          <cell r="Q1860">
            <v>0.90200000000000002</v>
          </cell>
          <cell r="R1860">
            <v>0.90149999999999997</v>
          </cell>
          <cell r="S1860">
            <v>0.90149999999999997</v>
          </cell>
          <cell r="T1860">
            <v>1.804</v>
          </cell>
          <cell r="U1860">
            <v>1.8029999999999999</v>
          </cell>
          <cell r="V1860">
            <v>1.8029999999999999</v>
          </cell>
        </row>
        <row r="1861">
          <cell r="B1861" t="str">
            <v>V150</v>
          </cell>
          <cell r="C1861" t="str">
            <v>ECROUPG13</v>
          </cell>
          <cell r="D1861">
            <v>2</v>
          </cell>
          <cell r="E1861" t="str">
            <v>ECROU PE POUR PRESSE ETOUPE PG13</v>
          </cell>
          <cell r="F1861">
            <v>0.08</v>
          </cell>
          <cell r="H1861" t="str">
            <v>ECROUPG13</v>
          </cell>
          <cell r="I1861">
            <v>7.0000000000000007E-2</v>
          </cell>
          <cell r="J1861">
            <v>1</v>
          </cell>
          <cell r="K1861">
            <v>7.0000000000000007E-2</v>
          </cell>
          <cell r="L1861">
            <v>7.1999999999999995E-2</v>
          </cell>
          <cell r="M1861">
            <v>7.1999999999999995E-2</v>
          </cell>
          <cell r="N1861">
            <v>0.14000000000000001</v>
          </cell>
          <cell r="O1861">
            <v>0.14399999999999999</v>
          </cell>
          <cell r="P1861">
            <v>0.14399999999999999</v>
          </cell>
          <cell r="Q1861">
            <v>0.08</v>
          </cell>
          <cell r="R1861">
            <v>0.10799999999999998</v>
          </cell>
          <cell r="S1861">
            <v>0.10799999999999998</v>
          </cell>
          <cell r="T1861">
            <v>0.16</v>
          </cell>
          <cell r="U1861">
            <v>0.21599999999999997</v>
          </cell>
          <cell r="V1861">
            <v>0.21599999999999997</v>
          </cell>
        </row>
        <row r="1862">
          <cell r="B1862" t="str">
            <v>V150</v>
          </cell>
          <cell r="C1862">
            <v>1510064</v>
          </cell>
          <cell r="D1862">
            <v>1</v>
          </cell>
          <cell r="E1862" t="str">
            <v xml:space="preserve">CLAPET Y D63 </v>
          </cell>
          <cell r="F1862">
            <v>39.22</v>
          </cell>
          <cell r="H1862">
            <v>1510064</v>
          </cell>
          <cell r="I1862">
            <v>24.96</v>
          </cell>
          <cell r="J1862">
            <v>1</v>
          </cell>
          <cell r="K1862">
            <v>24.96</v>
          </cell>
          <cell r="L1862">
            <v>24.954999999999998</v>
          </cell>
          <cell r="M1862">
            <v>24.954999999999998</v>
          </cell>
          <cell r="N1862">
            <v>24.96</v>
          </cell>
          <cell r="O1862">
            <v>24.954999999999998</v>
          </cell>
          <cell r="P1862">
            <v>24.954999999999998</v>
          </cell>
          <cell r="Q1862">
            <v>39.22</v>
          </cell>
          <cell r="R1862">
            <v>37.432499999999997</v>
          </cell>
          <cell r="S1862">
            <v>37.432499999999997</v>
          </cell>
          <cell r="T1862">
            <v>39.22</v>
          </cell>
          <cell r="U1862">
            <v>37.432499999999997</v>
          </cell>
          <cell r="V1862">
            <v>37.432499999999997</v>
          </cell>
        </row>
        <row r="1863">
          <cell r="B1863" t="str">
            <v>V150</v>
          </cell>
          <cell r="C1863" t="str">
            <v>BIPSTOP</v>
          </cell>
          <cell r="D1863">
            <v>1</v>
          </cell>
          <cell r="E1863" t="str">
            <v>FLOTTEUR JAUNE 20M DE CABLE+LEST</v>
          </cell>
          <cell r="F1863">
            <v>38.61</v>
          </cell>
          <cell r="H1863" t="str">
            <v>BIPSTOP</v>
          </cell>
          <cell r="I1863">
            <v>26.4</v>
          </cell>
          <cell r="J1863">
            <v>1</v>
          </cell>
          <cell r="K1863">
            <v>26.4</v>
          </cell>
          <cell r="L1863">
            <v>26.4</v>
          </cell>
          <cell r="M1863">
            <v>26.4</v>
          </cell>
          <cell r="N1863">
            <v>26.4</v>
          </cell>
          <cell r="O1863">
            <v>26.4</v>
          </cell>
          <cell r="P1863">
            <v>26.4</v>
          </cell>
          <cell r="Q1863">
            <v>38.61</v>
          </cell>
          <cell r="R1863">
            <v>39.599999999999994</v>
          </cell>
          <cell r="S1863">
            <v>39.599999999999994</v>
          </cell>
          <cell r="T1863">
            <v>38.61</v>
          </cell>
          <cell r="U1863">
            <v>39.599999999999994</v>
          </cell>
          <cell r="V1863">
            <v>39.599999999999994</v>
          </cell>
        </row>
        <row r="1864">
          <cell r="B1864" t="str">
            <v>V150</v>
          </cell>
          <cell r="C1864" t="str">
            <v>C9063</v>
          </cell>
          <cell r="D1864">
            <v>2</v>
          </cell>
          <cell r="E1864" t="str">
            <v>COUDE 90  PVC D63 FEM/FEM</v>
          </cell>
          <cell r="F1864">
            <v>0.96</v>
          </cell>
          <cell r="H1864" t="str">
            <v>C9063</v>
          </cell>
          <cell r="I1864">
            <v>0.77</v>
          </cell>
          <cell r="J1864">
            <v>1</v>
          </cell>
          <cell r="K1864">
            <v>0.77</v>
          </cell>
          <cell r="L1864">
            <v>0.76900000000000002</v>
          </cell>
          <cell r="M1864">
            <v>0.84599999999999997</v>
          </cell>
          <cell r="N1864">
            <v>1.54</v>
          </cell>
          <cell r="O1864">
            <v>1.538</v>
          </cell>
          <cell r="P1864">
            <v>1.6919999999999999</v>
          </cell>
          <cell r="Q1864">
            <v>0.96</v>
          </cell>
          <cell r="R1864">
            <v>0.96125000000000005</v>
          </cell>
          <cell r="S1864">
            <v>1.0574999999999999</v>
          </cell>
          <cell r="T1864">
            <v>1.92</v>
          </cell>
          <cell r="U1864">
            <v>1.9225000000000001</v>
          </cell>
          <cell r="V1864">
            <v>2.1149999999999998</v>
          </cell>
        </row>
        <row r="1865">
          <cell r="B1865" t="str">
            <v>V150</v>
          </cell>
          <cell r="C1865" t="str">
            <v>C90MF6350</v>
          </cell>
          <cell r="D1865">
            <v>1</v>
          </cell>
          <cell r="E1865" t="str">
            <v>COUDE 90 REDUIT M/F 63X50</v>
          </cell>
          <cell r="F1865">
            <v>3.76</v>
          </cell>
          <cell r="H1865" t="str">
            <v>C90MF6350</v>
          </cell>
          <cell r="I1865">
            <v>2.13</v>
          </cell>
          <cell r="J1865">
            <v>1</v>
          </cell>
          <cell r="K1865">
            <v>2.13</v>
          </cell>
          <cell r="L1865">
            <v>2.13</v>
          </cell>
          <cell r="M1865">
            <v>2.5049999999999999</v>
          </cell>
          <cell r="N1865">
            <v>2.13</v>
          </cell>
          <cell r="O1865">
            <v>2.13</v>
          </cell>
          <cell r="P1865">
            <v>2.5049999999999999</v>
          </cell>
          <cell r="Q1865">
            <v>3.76</v>
          </cell>
          <cell r="R1865">
            <v>4.26</v>
          </cell>
          <cell r="S1865">
            <v>5.01</v>
          </cell>
          <cell r="T1865">
            <v>3.76</v>
          </cell>
          <cell r="U1865">
            <v>4.26</v>
          </cell>
          <cell r="V1865">
            <v>5.01</v>
          </cell>
        </row>
        <row r="1866">
          <cell r="B1866" t="str">
            <v>V150</v>
          </cell>
          <cell r="C1866" t="str">
            <v>CUVE900</v>
          </cell>
          <cell r="D1866">
            <v>1</v>
          </cell>
          <cell r="E1866" t="str">
            <v>CUVE RELEVAGE HT900</v>
          </cell>
          <cell r="F1866">
            <v>213.44</v>
          </cell>
          <cell r="H1866" t="str">
            <v>CUVE900</v>
          </cell>
          <cell r="I1866">
            <v>139.5</v>
          </cell>
          <cell r="J1866">
            <v>1</v>
          </cell>
          <cell r="K1866">
            <v>139.5</v>
          </cell>
          <cell r="L1866">
            <v>139.5</v>
          </cell>
          <cell r="M1866">
            <v>139.5</v>
          </cell>
          <cell r="N1866">
            <v>139.5</v>
          </cell>
          <cell r="O1866">
            <v>139.5</v>
          </cell>
          <cell r="P1866">
            <v>139.5</v>
          </cell>
          <cell r="Q1866">
            <v>213.44</v>
          </cell>
          <cell r="R1866">
            <v>209.25</v>
          </cell>
          <cell r="S1866">
            <v>209.25</v>
          </cell>
          <cell r="T1866">
            <v>213.44</v>
          </cell>
          <cell r="U1866">
            <v>209.25</v>
          </cell>
          <cell r="V1866">
            <v>209.25</v>
          </cell>
        </row>
        <row r="1867">
          <cell r="B1867" t="str">
            <v>V150</v>
          </cell>
          <cell r="C1867" t="str">
            <v>EF63502</v>
          </cell>
          <cell r="D1867">
            <v>1</v>
          </cell>
          <cell r="E1867" t="str">
            <v>EMBOUT ADAPTATION 63X50X2</v>
          </cell>
          <cell r="F1867">
            <v>0.77</v>
          </cell>
          <cell r="H1867" t="str">
            <v>EF63502</v>
          </cell>
          <cell r="I1867">
            <v>0.61</v>
          </cell>
          <cell r="J1867">
            <v>1</v>
          </cell>
          <cell r="K1867">
            <v>0.61</v>
          </cell>
          <cell r="L1867">
            <v>0.61299999999999999</v>
          </cell>
          <cell r="M1867">
            <v>0.67400000000000004</v>
          </cell>
          <cell r="N1867">
            <v>0.61</v>
          </cell>
          <cell r="O1867">
            <v>0.61299999999999999</v>
          </cell>
          <cell r="P1867">
            <v>0.67400000000000004</v>
          </cell>
          <cell r="Q1867">
            <v>0.77</v>
          </cell>
          <cell r="R1867">
            <v>0.81529000000000007</v>
          </cell>
          <cell r="S1867">
            <v>0.89642000000000011</v>
          </cell>
          <cell r="T1867">
            <v>0.77</v>
          </cell>
          <cell r="U1867">
            <v>0.81529000000000007</v>
          </cell>
          <cell r="V1867">
            <v>0.89642000000000011</v>
          </cell>
        </row>
        <row r="1868">
          <cell r="B1868" t="str">
            <v>V150</v>
          </cell>
          <cell r="C1868">
            <v>7214321415</v>
          </cell>
          <cell r="D1868">
            <v>1</v>
          </cell>
          <cell r="E1868" t="str">
            <v>LIEN DE SERRAGE 3.2X142 NYL P6.6 NOIR</v>
          </cell>
          <cell r="F1868">
            <v>0.1</v>
          </cell>
          <cell r="H1868">
            <v>7214321415</v>
          </cell>
          <cell r="I1868">
            <v>0</v>
          </cell>
          <cell r="J1868">
            <v>100</v>
          </cell>
          <cell r="K1868">
            <v>0</v>
          </cell>
          <cell r="L1868">
            <v>1.9300000000000001E-2</v>
          </cell>
          <cell r="M1868">
            <v>1.7100000000000001E-2</v>
          </cell>
          <cell r="N1868">
            <v>0</v>
          </cell>
          <cell r="O1868">
            <v>1.9300000000000001E-2</v>
          </cell>
          <cell r="P1868">
            <v>1.7100000000000001E-2</v>
          </cell>
          <cell r="Q1868">
            <v>0.1</v>
          </cell>
          <cell r="R1868">
            <v>2.8950000000000004E-2</v>
          </cell>
          <cell r="S1868">
            <v>2.5649999999999999E-2</v>
          </cell>
          <cell r="T1868">
            <v>0.1</v>
          </cell>
          <cell r="U1868">
            <v>2.8950000000000004E-2</v>
          </cell>
          <cell r="V1868">
            <v>2.5649999999999999E-2</v>
          </cell>
        </row>
        <row r="1869">
          <cell r="B1869" t="str">
            <v>V150</v>
          </cell>
          <cell r="C1869" t="str">
            <v>MDWVOX150</v>
          </cell>
          <cell r="D1869">
            <v>1</v>
          </cell>
          <cell r="E1869" t="str">
            <v>ELECTROPOMPE DW VOX M 150 D63 FILETE</v>
          </cell>
          <cell r="F1869">
            <v>441.73</v>
          </cell>
          <cell r="H1869" t="str">
            <v>MDWVOX150</v>
          </cell>
          <cell r="I1869">
            <v>320</v>
          </cell>
          <cell r="J1869">
            <v>1</v>
          </cell>
          <cell r="K1869">
            <v>320</v>
          </cell>
          <cell r="L1869">
            <v>320</v>
          </cell>
          <cell r="M1869">
            <v>333</v>
          </cell>
          <cell r="N1869">
            <v>320</v>
          </cell>
          <cell r="O1869">
            <v>320</v>
          </cell>
          <cell r="P1869">
            <v>333</v>
          </cell>
          <cell r="Q1869">
            <v>441.73</v>
          </cell>
          <cell r="R1869">
            <v>480</v>
          </cell>
          <cell r="S1869">
            <v>499.5</v>
          </cell>
          <cell r="T1869">
            <v>441.73</v>
          </cell>
          <cell r="U1869">
            <v>480</v>
          </cell>
          <cell r="V1869">
            <v>499.5</v>
          </cell>
        </row>
        <row r="1870">
          <cell r="B1870" t="str">
            <v>V150</v>
          </cell>
          <cell r="C1870" t="str">
            <v>MJOI100</v>
          </cell>
          <cell r="D1870">
            <v>1</v>
          </cell>
          <cell r="E1870" t="str">
            <v>JOINT FORSHEDA D100</v>
          </cell>
          <cell r="F1870">
            <v>4.87</v>
          </cell>
          <cell r="H1870" t="str">
            <v>MJOI100</v>
          </cell>
          <cell r="I1870">
            <v>0.94</v>
          </cell>
          <cell r="J1870">
            <v>1</v>
          </cell>
          <cell r="K1870">
            <v>0.94</v>
          </cell>
          <cell r="L1870">
            <v>2.1800000000000002</v>
          </cell>
          <cell r="M1870">
            <v>0.94</v>
          </cell>
          <cell r="N1870">
            <v>0.94</v>
          </cell>
          <cell r="O1870">
            <v>2.1800000000000002</v>
          </cell>
          <cell r="P1870">
            <v>0.94</v>
          </cell>
          <cell r="Q1870">
            <v>4.87</v>
          </cell>
          <cell r="R1870">
            <v>4.9050000000000002</v>
          </cell>
          <cell r="S1870">
            <v>2.1149999999999998</v>
          </cell>
          <cell r="T1870">
            <v>4.87</v>
          </cell>
          <cell r="U1870">
            <v>4.9050000000000002</v>
          </cell>
          <cell r="V1870">
            <v>2.1149999999999998</v>
          </cell>
        </row>
        <row r="1871">
          <cell r="B1871" t="str">
            <v>V150</v>
          </cell>
          <cell r="C1871" t="str">
            <v>MJOI63</v>
          </cell>
          <cell r="D1871">
            <v>1</v>
          </cell>
          <cell r="E1871" t="str">
            <v>JOINT FORSHEDA D63</v>
          </cell>
          <cell r="F1871">
            <v>4.9400000000000004</v>
          </cell>
          <cell r="H1871" t="str">
            <v>MJOI63</v>
          </cell>
          <cell r="I1871">
            <v>2.21</v>
          </cell>
          <cell r="J1871">
            <v>1</v>
          </cell>
          <cell r="K1871">
            <v>2.21</v>
          </cell>
          <cell r="L1871">
            <v>2.21</v>
          </cell>
          <cell r="M1871">
            <v>0.92</v>
          </cell>
          <cell r="N1871">
            <v>2.21</v>
          </cell>
          <cell r="O1871">
            <v>2.21</v>
          </cell>
          <cell r="P1871">
            <v>0.92</v>
          </cell>
          <cell r="Q1871">
            <v>4.9400000000000004</v>
          </cell>
          <cell r="R1871">
            <v>4.9725000000000001</v>
          </cell>
          <cell r="S1871">
            <v>2.0700000000000003</v>
          </cell>
          <cell r="T1871">
            <v>4.9400000000000004</v>
          </cell>
          <cell r="U1871">
            <v>4.9725000000000001</v>
          </cell>
          <cell r="V1871">
            <v>2.0700000000000003</v>
          </cell>
        </row>
        <row r="1872">
          <cell r="B1872" t="str">
            <v>V150</v>
          </cell>
          <cell r="C1872" t="str">
            <v>MM63</v>
          </cell>
          <cell r="D1872">
            <v>1</v>
          </cell>
          <cell r="E1872" t="str">
            <v>MANCHON SORTIE POSTE RELEVAGE PVC PRES D63</v>
          </cell>
          <cell r="F1872">
            <v>1.1000000000000001</v>
          </cell>
          <cell r="H1872" t="str">
            <v>MM63</v>
          </cell>
          <cell r="I1872">
            <v>1.1100000000000001</v>
          </cell>
          <cell r="J1872">
            <v>1</v>
          </cell>
          <cell r="K1872">
            <v>1.1100000000000001</v>
          </cell>
          <cell r="L1872">
            <v>1.1060000000000001</v>
          </cell>
          <cell r="M1872">
            <v>1.2170000000000001</v>
          </cell>
          <cell r="N1872">
            <v>1.1100000000000001</v>
          </cell>
          <cell r="O1872">
            <v>1.1060000000000001</v>
          </cell>
          <cell r="P1872">
            <v>1.2170000000000001</v>
          </cell>
          <cell r="Q1872">
            <v>1.27</v>
          </cell>
          <cell r="R1872">
            <v>1.3825000000000001</v>
          </cell>
          <cell r="S1872">
            <v>1.5212500000000002</v>
          </cell>
          <cell r="T1872">
            <v>1.27</v>
          </cell>
          <cell r="U1872">
            <v>1.3825000000000001</v>
          </cell>
          <cell r="V1872">
            <v>1.5212500000000002</v>
          </cell>
        </row>
        <row r="1873">
          <cell r="B1873" t="str">
            <v>V150</v>
          </cell>
          <cell r="C1873" t="str">
            <v>MOAT</v>
          </cell>
          <cell r="D1873">
            <v>1.1000000000000001</v>
          </cell>
          <cell r="E1873" t="str">
            <v>MAIN D'OEUVRE ATELIER</v>
          </cell>
          <cell r="F1873">
            <v>75</v>
          </cell>
          <cell r="H1873" t="str">
            <v>MOAT</v>
          </cell>
          <cell r="I1873">
            <v>50</v>
          </cell>
          <cell r="J1873">
            <v>1</v>
          </cell>
          <cell r="K1873">
            <v>50</v>
          </cell>
          <cell r="L1873">
            <v>50</v>
          </cell>
          <cell r="M1873">
            <v>50</v>
          </cell>
          <cell r="N1873">
            <v>55.000000000000007</v>
          </cell>
          <cell r="O1873">
            <v>55.000000000000007</v>
          </cell>
          <cell r="P1873">
            <v>55.000000000000007</v>
          </cell>
          <cell r="Q1873">
            <v>75</v>
          </cell>
          <cell r="R1873">
            <v>75</v>
          </cell>
          <cell r="S1873">
            <v>75</v>
          </cell>
          <cell r="T1873">
            <v>82.5</v>
          </cell>
          <cell r="U1873">
            <v>82.5</v>
          </cell>
          <cell r="V1873">
            <v>82.5</v>
          </cell>
        </row>
        <row r="1874">
          <cell r="B1874" t="str">
            <v>V150</v>
          </cell>
          <cell r="C1874" t="str">
            <v>MTOLE4</v>
          </cell>
          <cell r="D1874">
            <v>1</v>
          </cell>
          <cell r="E1874" t="str">
            <v>TOLE SUPPORT FLOTTEUR ALARME</v>
          </cell>
          <cell r="F1874">
            <v>4.1900000000000004</v>
          </cell>
          <cell r="H1874" t="str">
            <v>MTOLE4</v>
          </cell>
          <cell r="I1874">
            <v>2.99</v>
          </cell>
          <cell r="J1874">
            <v>1</v>
          </cell>
          <cell r="K1874">
            <v>2.99</v>
          </cell>
          <cell r="L1874">
            <v>2.99</v>
          </cell>
          <cell r="M1874">
            <v>2.99</v>
          </cell>
          <cell r="N1874">
            <v>2.99</v>
          </cell>
          <cell r="O1874">
            <v>2.99</v>
          </cell>
          <cell r="P1874">
            <v>2.99</v>
          </cell>
          <cell r="Q1874">
            <v>4.1900000000000004</v>
          </cell>
          <cell r="R1874">
            <v>4.4850000000000003</v>
          </cell>
          <cell r="S1874">
            <v>4.4850000000000003</v>
          </cell>
          <cell r="T1874">
            <v>4.1900000000000004</v>
          </cell>
          <cell r="U1874">
            <v>4.4850000000000003</v>
          </cell>
          <cell r="V1874">
            <v>4.4850000000000003</v>
          </cell>
        </row>
        <row r="1875">
          <cell r="B1875" t="str">
            <v>V150</v>
          </cell>
          <cell r="C1875" t="str">
            <v>PVC6316</v>
          </cell>
          <cell r="D1875">
            <v>1</v>
          </cell>
          <cell r="E1875" t="str">
            <v>TUBE DE 3M PVC PRESSION 63X4.7 PN16</v>
          </cell>
          <cell r="F1875">
            <v>12.91</v>
          </cell>
          <cell r="H1875" t="str">
            <v>PVC6316</v>
          </cell>
          <cell r="I1875">
            <v>4.7300000000000004</v>
          </cell>
          <cell r="J1875">
            <v>0.33</v>
          </cell>
          <cell r="K1875">
            <v>14.333333333333334</v>
          </cell>
          <cell r="L1875">
            <v>4.7320000000000002</v>
          </cell>
          <cell r="M1875">
            <v>4.7779999999999996</v>
          </cell>
          <cell r="N1875">
            <v>14.333333333333334</v>
          </cell>
          <cell r="O1875">
            <v>4.7320000000000002</v>
          </cell>
          <cell r="P1875">
            <v>4.7779999999999996</v>
          </cell>
          <cell r="Q1875">
            <v>12.91</v>
          </cell>
          <cell r="R1875">
            <v>6.2935600000000003</v>
          </cell>
          <cell r="S1875">
            <v>6.3547399999999996</v>
          </cell>
          <cell r="T1875">
            <v>12.91</v>
          </cell>
          <cell r="U1875">
            <v>6.2935600000000003</v>
          </cell>
          <cell r="V1875">
            <v>6.3547399999999996</v>
          </cell>
        </row>
        <row r="1876">
          <cell r="B1876" t="str">
            <v>V150</v>
          </cell>
          <cell r="C1876" t="str">
            <v>VAC63</v>
          </cell>
          <cell r="D1876">
            <v>1</v>
          </cell>
          <cell r="E1876" t="str">
            <v>VANNE A BILLE FEM/FEM ORION D63</v>
          </cell>
          <cell r="F1876">
            <v>9.56</v>
          </cell>
          <cell r="H1876" t="str">
            <v>VAC63</v>
          </cell>
          <cell r="I1876">
            <v>8.09</v>
          </cell>
          <cell r="J1876">
            <v>1</v>
          </cell>
          <cell r="K1876">
            <v>8.09</v>
          </cell>
          <cell r="L1876">
            <v>8.0869999999999997</v>
          </cell>
          <cell r="M1876">
            <v>8.0869999999999997</v>
          </cell>
          <cell r="N1876">
            <v>8.09</v>
          </cell>
          <cell r="O1876">
            <v>8.0869999999999997</v>
          </cell>
          <cell r="P1876">
            <v>8.0869999999999997</v>
          </cell>
          <cell r="Q1876">
            <v>9.56</v>
          </cell>
          <cell r="R1876">
            <v>10.108750000000001</v>
          </cell>
          <cell r="S1876">
            <v>10.108750000000001</v>
          </cell>
          <cell r="T1876">
            <v>9.56</v>
          </cell>
          <cell r="U1876">
            <v>10.108750000000001</v>
          </cell>
          <cell r="V1876">
            <v>10.108750000000001</v>
          </cell>
        </row>
        <row r="1877">
          <cell r="B1877" t="str">
            <v>V150</v>
          </cell>
          <cell r="C1877" t="str">
            <v>VDL516048</v>
          </cell>
          <cell r="D1877">
            <v>1</v>
          </cell>
          <cell r="E1877" t="str">
            <v>TRAVERSEE DE PAROI 50/63X2</v>
          </cell>
          <cell r="F1877">
            <v>9.64</v>
          </cell>
          <cell r="H1877" t="str">
            <v>VDL516048</v>
          </cell>
          <cell r="I1877">
            <v>7.94</v>
          </cell>
          <cell r="J1877">
            <v>1</v>
          </cell>
          <cell r="K1877">
            <v>7.94</v>
          </cell>
          <cell r="L1877">
            <v>7.9420000000000002</v>
          </cell>
          <cell r="M1877">
            <v>7.9420000000000002</v>
          </cell>
          <cell r="N1877">
            <v>7.94</v>
          </cell>
          <cell r="O1877">
            <v>7.9420000000000002</v>
          </cell>
          <cell r="P1877">
            <v>7.9420000000000002</v>
          </cell>
          <cell r="Q1877">
            <v>9.64</v>
          </cell>
          <cell r="R1877">
            <v>9.9275000000000002</v>
          </cell>
          <cell r="S1877">
            <v>9.9275000000000002</v>
          </cell>
          <cell r="T1877">
            <v>9.64</v>
          </cell>
          <cell r="U1877">
            <v>9.9275000000000002</v>
          </cell>
          <cell r="V1877">
            <v>9.9275000000000002</v>
          </cell>
        </row>
        <row r="1878">
          <cell r="B1878" t="str">
            <v>V150</v>
          </cell>
          <cell r="C1878">
            <v>8434000618</v>
          </cell>
          <cell r="D1878">
            <v>1</v>
          </cell>
          <cell r="E1878" t="str">
            <v>ECROU FREIN A2 M6 WAX</v>
          </cell>
          <cell r="F1878">
            <v>0.02</v>
          </cell>
          <cell r="H1878">
            <v>8434000618</v>
          </cell>
          <cell r="I1878">
            <v>8.3000000000000007</v>
          </cell>
          <cell r="J1878">
            <v>500</v>
          </cell>
          <cell r="K1878">
            <v>1.66E-2</v>
          </cell>
          <cell r="L1878">
            <v>1.66E-2</v>
          </cell>
          <cell r="M1878">
            <v>1.66E-2</v>
          </cell>
          <cell r="N1878">
            <v>1.66E-2</v>
          </cell>
          <cell r="O1878">
            <v>1.66E-2</v>
          </cell>
          <cell r="P1878">
            <v>1.66E-2</v>
          </cell>
          <cell r="Q1878">
            <v>0.02</v>
          </cell>
          <cell r="R1878">
            <v>2.0750000000000001E-2</v>
          </cell>
          <cell r="S1878">
            <v>2.0750000000000001E-2</v>
          </cell>
          <cell r="T1878">
            <v>0.02</v>
          </cell>
          <cell r="U1878">
            <v>2.0750000000000001E-2</v>
          </cell>
          <cell r="V1878">
            <v>2.0750000000000001E-2</v>
          </cell>
        </row>
        <row r="1879">
          <cell r="B1879" t="str">
            <v>V150</v>
          </cell>
          <cell r="C1879" t="str">
            <v>RONDETD6</v>
          </cell>
          <cell r="D1879">
            <v>2</v>
          </cell>
          <cell r="E1879" t="str">
            <v>RONDELLE EPDM INOX 5.5/6.3*25</v>
          </cell>
          <cell r="F1879">
            <v>1.9E-2</v>
          </cell>
          <cell r="H1879" t="str">
            <v>RONDETD6</v>
          </cell>
          <cell r="I1879">
            <v>0.13</v>
          </cell>
          <cell r="J1879">
            <v>1</v>
          </cell>
          <cell r="K1879">
            <v>0.13</v>
          </cell>
          <cell r="L1879">
            <v>0.12720000000000001</v>
          </cell>
          <cell r="M1879">
            <v>0.12720000000000001</v>
          </cell>
          <cell r="N1879">
            <v>0.26</v>
          </cell>
          <cell r="O1879">
            <v>0.25440000000000002</v>
          </cell>
          <cell r="P1879">
            <v>0.25440000000000002</v>
          </cell>
          <cell r="Q1879">
            <v>1.9E-2</v>
          </cell>
          <cell r="R1879">
            <v>0.19080000000000003</v>
          </cell>
          <cell r="S1879">
            <v>0.19080000000000003</v>
          </cell>
          <cell r="T1879">
            <v>3.7999999999999999E-2</v>
          </cell>
          <cell r="U1879">
            <v>0.38160000000000005</v>
          </cell>
          <cell r="V1879">
            <v>0.38160000000000005</v>
          </cell>
        </row>
        <row r="1880">
          <cell r="B1880" t="str">
            <v>V150</v>
          </cell>
          <cell r="C1880">
            <v>8535000618</v>
          </cell>
          <cell r="D1880">
            <v>1</v>
          </cell>
          <cell r="E1880" t="str">
            <v>RONDELLE PLATE M6X24X1.2 LL A2</v>
          </cell>
          <cell r="F1880">
            <v>0.05</v>
          </cell>
          <cell r="H1880">
            <v>8535000618</v>
          </cell>
          <cell r="I1880">
            <v>3.0000000000000001E-3</v>
          </cell>
          <cell r="J1880">
            <v>1</v>
          </cell>
          <cell r="K1880">
            <v>3.0000000000000001E-3</v>
          </cell>
          <cell r="L1880">
            <v>3.04E-2</v>
          </cell>
          <cell r="M1880">
            <v>3.04E-2</v>
          </cell>
          <cell r="N1880">
            <v>3.0000000000000001E-3</v>
          </cell>
          <cell r="O1880">
            <v>3.04E-2</v>
          </cell>
          <cell r="P1880">
            <v>3.04E-2</v>
          </cell>
          <cell r="Q1880">
            <v>0.05</v>
          </cell>
          <cell r="R1880">
            <v>5.3199999999999997E-2</v>
          </cell>
          <cell r="S1880">
            <v>5.3199999999999997E-2</v>
          </cell>
          <cell r="T1880">
            <v>0.05</v>
          </cell>
          <cell r="U1880">
            <v>5.3199999999999997E-2</v>
          </cell>
          <cell r="V1880">
            <v>5.3199999999999997E-2</v>
          </cell>
        </row>
        <row r="1881">
          <cell r="B1881" t="str">
            <v>V150</v>
          </cell>
          <cell r="C1881">
            <v>101007</v>
          </cell>
          <cell r="D1881">
            <v>1</v>
          </cell>
          <cell r="E1881" t="str">
            <v xml:space="preserve">CROCHET INOX </v>
          </cell>
          <cell r="F1881">
            <v>2.2400000000000002</v>
          </cell>
          <cell r="H1881">
            <v>101007</v>
          </cell>
          <cell r="I1881">
            <v>1.5</v>
          </cell>
          <cell r="J1881">
            <v>1</v>
          </cell>
          <cell r="K1881">
            <v>1.5</v>
          </cell>
          <cell r="L1881">
            <v>1.5</v>
          </cell>
          <cell r="M1881">
            <v>1.5</v>
          </cell>
          <cell r="N1881">
            <v>1.5</v>
          </cell>
          <cell r="O1881">
            <v>1.5</v>
          </cell>
          <cell r="P1881">
            <v>1.5</v>
          </cell>
          <cell r="Q1881">
            <v>2.2400000000000002</v>
          </cell>
          <cell r="R1881">
            <v>2.25</v>
          </cell>
          <cell r="S1881">
            <v>2.25</v>
          </cell>
          <cell r="T1881">
            <v>2.2400000000000002</v>
          </cell>
          <cell r="U1881">
            <v>2.25</v>
          </cell>
          <cell r="V1881">
            <v>2.25</v>
          </cell>
        </row>
        <row r="1882">
          <cell r="B1882" t="str">
            <v>V150</v>
          </cell>
          <cell r="C1882" t="str">
            <v>MCOFPRO</v>
          </cell>
          <cell r="D1882">
            <v>1</v>
          </cell>
          <cell r="E1882" t="str">
            <v>COFFRET ALARME ET PROTECTION RELEVAGE</v>
          </cell>
          <cell r="F1882">
            <v>139.16999999999999</v>
          </cell>
          <cell r="H1882" t="str">
            <v>MCOFPRO</v>
          </cell>
          <cell r="I1882">
            <v>88.935500000000005</v>
          </cell>
          <cell r="J1882">
            <v>1</v>
          </cell>
          <cell r="K1882">
            <v>88.935500000000005</v>
          </cell>
          <cell r="L1882">
            <v>88.936256</v>
          </cell>
          <cell r="M1882">
            <v>90.786255999999995</v>
          </cell>
          <cell r="N1882">
            <v>88.935500000000005</v>
          </cell>
          <cell r="O1882">
            <v>88.936256</v>
          </cell>
          <cell r="P1882">
            <v>90.786255999999995</v>
          </cell>
          <cell r="Q1882">
            <v>160.19999999999999</v>
          </cell>
          <cell r="R1882">
            <v>144.33635149999998</v>
          </cell>
          <cell r="S1882">
            <v>147.29635150000001</v>
          </cell>
          <cell r="T1882">
            <v>160.19999999999999</v>
          </cell>
          <cell r="U1882">
            <v>144.33635149999998</v>
          </cell>
          <cell r="V1882">
            <v>147.29635150000001</v>
          </cell>
        </row>
        <row r="1883">
          <cell r="B1883" t="str">
            <v>V150</v>
          </cell>
          <cell r="C1883">
            <v>9600000618</v>
          </cell>
          <cell r="D1883">
            <v>1</v>
          </cell>
          <cell r="E1883" t="str">
            <v>MANILLE INOX</v>
          </cell>
          <cell r="F1883">
            <v>1.57</v>
          </cell>
          <cell r="H1883">
            <v>9600000618</v>
          </cell>
          <cell r="I1883">
            <v>0.8</v>
          </cell>
          <cell r="J1883">
            <v>1</v>
          </cell>
          <cell r="K1883">
            <v>0.8</v>
          </cell>
          <cell r="L1883">
            <v>0.80289999999999995</v>
          </cell>
          <cell r="M1883">
            <v>0.80289999999999995</v>
          </cell>
          <cell r="N1883">
            <v>0.8</v>
          </cell>
          <cell r="O1883">
            <v>0.80289999999999995</v>
          </cell>
          <cell r="P1883">
            <v>0.80289999999999995</v>
          </cell>
          <cell r="Q1883">
            <v>1.57</v>
          </cell>
          <cell r="R1883">
            <v>1.6057999999999999</v>
          </cell>
          <cell r="S1883">
            <v>1.6057999999999999</v>
          </cell>
          <cell r="T1883">
            <v>1.57</v>
          </cell>
          <cell r="U1883">
            <v>1.6057999999999999</v>
          </cell>
          <cell r="V1883">
            <v>1.6057999999999999</v>
          </cell>
        </row>
        <row r="1884">
          <cell r="B1884" t="str">
            <v>V150</v>
          </cell>
          <cell r="C1884" t="str">
            <v>316L/4404</v>
          </cell>
          <cell r="D1884">
            <v>0.75</v>
          </cell>
          <cell r="E1884" t="str">
            <v>CHAINE INOX DIAM 4 32/8 (LE ML)</v>
          </cell>
          <cell r="F1884">
            <v>4.3499999999999996</v>
          </cell>
          <cell r="H1884" t="str">
            <v>316L/4404</v>
          </cell>
          <cell r="I1884">
            <v>2.9</v>
          </cell>
          <cell r="J1884">
            <v>1</v>
          </cell>
          <cell r="K1884">
            <v>2.9</v>
          </cell>
          <cell r="L1884">
            <v>2.9</v>
          </cell>
          <cell r="M1884">
            <v>2.9</v>
          </cell>
          <cell r="N1884">
            <v>2.1749999999999998</v>
          </cell>
          <cell r="O1884">
            <v>2.1749999999999998</v>
          </cell>
          <cell r="P1884">
            <v>2.1749999999999998</v>
          </cell>
          <cell r="Q1884">
            <v>4.3499999999999996</v>
          </cell>
          <cell r="R1884">
            <v>4.3499999999999996</v>
          </cell>
          <cell r="S1884">
            <v>4.3499999999999996</v>
          </cell>
          <cell r="T1884">
            <v>3.2624999999999997</v>
          </cell>
          <cell r="U1884">
            <v>3.2624999999999997</v>
          </cell>
          <cell r="V1884">
            <v>3.2624999999999997</v>
          </cell>
        </row>
        <row r="1885">
          <cell r="B1885" t="str">
            <v>V150</v>
          </cell>
          <cell r="C1885" t="str">
            <v>GPR</v>
          </cell>
          <cell r="D1885">
            <v>1</v>
          </cell>
          <cell r="E1885" t="str">
            <v>GUIDE POSTES DE RELEVAGE</v>
          </cell>
          <cell r="F1885">
            <v>0.4</v>
          </cell>
          <cell r="H1885" t="str">
            <v>GPR</v>
          </cell>
          <cell r="I1885">
            <v>0.2</v>
          </cell>
          <cell r="J1885">
            <v>1</v>
          </cell>
          <cell r="K1885">
            <v>0.2</v>
          </cell>
          <cell r="L1885">
            <v>0.2</v>
          </cell>
          <cell r="M1885">
            <v>0.2</v>
          </cell>
          <cell r="N1885">
            <v>0.2</v>
          </cell>
          <cell r="O1885">
            <v>0.2</v>
          </cell>
          <cell r="P1885">
            <v>0.2</v>
          </cell>
          <cell r="Q1885">
            <v>0.4</v>
          </cell>
          <cell r="R1885">
            <v>0</v>
          </cell>
          <cell r="S1885">
            <v>0.4</v>
          </cell>
          <cell r="T1885">
            <v>0.4</v>
          </cell>
          <cell r="U1885">
            <v>0</v>
          </cell>
          <cell r="V1885">
            <v>0.4</v>
          </cell>
        </row>
        <row r="1886">
          <cell r="B1886" t="str">
            <v>V150</v>
          </cell>
          <cell r="C1886" t="str">
            <v>CC6M</v>
          </cell>
          <cell r="D1886">
            <v>1</v>
          </cell>
          <cell r="E1886" t="str">
            <v>CHAPEAU D63 AVEC MOUSTIQUAIRE</v>
          </cell>
          <cell r="F1886">
            <v>17.510000000000002</v>
          </cell>
          <cell r="H1886" t="str">
            <v>CC6M</v>
          </cell>
          <cell r="I1886">
            <v>11.67</v>
          </cell>
          <cell r="J1886">
            <v>1</v>
          </cell>
          <cell r="K1886">
            <v>11.67</v>
          </cell>
          <cell r="L1886">
            <v>11.67</v>
          </cell>
          <cell r="M1886">
            <v>11.67</v>
          </cell>
          <cell r="N1886">
            <v>11.67</v>
          </cell>
          <cell r="O1886">
            <v>11.67</v>
          </cell>
          <cell r="P1886">
            <v>11.67</v>
          </cell>
          <cell r="Q1886">
            <v>17.510000000000002</v>
          </cell>
          <cell r="R1886">
            <v>17.504999999999999</v>
          </cell>
          <cell r="S1886">
            <v>17.504999999999999</v>
          </cell>
          <cell r="T1886">
            <v>17.510000000000002</v>
          </cell>
          <cell r="U1886">
            <v>17.504999999999999</v>
          </cell>
          <cell r="V1886">
            <v>17.504999999999999</v>
          </cell>
        </row>
        <row r="1887">
          <cell r="B1887" t="str">
            <v>V150</v>
          </cell>
          <cell r="C1887" t="str">
            <v>ENFC30MF100</v>
          </cell>
          <cell r="D1887">
            <v>1</v>
          </cell>
          <cell r="E1887" t="str">
            <v>COUDE 30 MF PVC EVAC D100</v>
          </cell>
          <cell r="F1887">
            <v>2.31</v>
          </cell>
          <cell r="H1887" t="str">
            <v>ENFC30MF100</v>
          </cell>
          <cell r="I1887">
            <v>1.72</v>
          </cell>
          <cell r="J1887">
            <v>1</v>
          </cell>
          <cell r="K1887">
            <v>1.72</v>
          </cell>
          <cell r="L1887">
            <v>1.7150000000000001</v>
          </cell>
          <cell r="M1887">
            <v>1.635</v>
          </cell>
          <cell r="N1887">
            <v>1.72</v>
          </cell>
          <cell r="O1887">
            <v>1.7150000000000001</v>
          </cell>
          <cell r="P1887">
            <v>1.635</v>
          </cell>
          <cell r="Q1887">
            <v>2.31</v>
          </cell>
          <cell r="R1887">
            <v>2.5725000000000002</v>
          </cell>
          <cell r="S1887">
            <v>2.4525000000000001</v>
          </cell>
          <cell r="T1887">
            <v>2.31</v>
          </cell>
          <cell r="U1887">
            <v>2.5725000000000002</v>
          </cell>
          <cell r="V1887">
            <v>2.4525000000000001</v>
          </cell>
        </row>
        <row r="1888">
          <cell r="B1888" t="str">
            <v>SPR900V150</v>
          </cell>
          <cell r="N1888">
            <v>716.60343333333367</v>
          </cell>
          <cell r="O1888">
            <v>708.27839599999993</v>
          </cell>
          <cell r="P1888">
            <v>721.26319599999999</v>
          </cell>
          <cell r="T1888">
            <v>1059.6744999999999</v>
          </cell>
          <cell r="U1888">
            <v>1072.5793715000002</v>
          </cell>
          <cell r="V1888">
            <v>1090.8471315000004</v>
          </cell>
        </row>
        <row r="1889">
          <cell r="B1889" t="str">
            <v>HA</v>
          </cell>
          <cell r="C1889">
            <v>8412602518</v>
          </cell>
          <cell r="D1889">
            <v>6</v>
          </cell>
          <cell r="E1889" t="str">
            <v>VIS METAUX  A2 TH M6X25</v>
          </cell>
          <cell r="F1889">
            <v>0.05</v>
          </cell>
          <cell r="H1889">
            <v>8412602518</v>
          </cell>
          <cell r="I1889">
            <v>7.04</v>
          </cell>
          <cell r="J1889">
            <v>200</v>
          </cell>
          <cell r="K1889">
            <v>3.5200000000000002E-2</v>
          </cell>
          <cell r="L1889">
            <v>3.5200000000000002E-2</v>
          </cell>
          <cell r="M1889">
            <v>3.5200000000000002E-2</v>
          </cell>
          <cell r="N1889">
            <v>0.2112</v>
          </cell>
          <cell r="O1889">
            <v>0.2112</v>
          </cell>
          <cell r="P1889">
            <v>0.2112</v>
          </cell>
          <cell r="Q1889">
            <v>0.05</v>
          </cell>
          <cell r="R1889">
            <v>5.28E-2</v>
          </cell>
          <cell r="S1889">
            <v>5.28E-2</v>
          </cell>
          <cell r="T1889">
            <v>0.30000000000000004</v>
          </cell>
          <cell r="U1889">
            <v>0.31679999999999997</v>
          </cell>
          <cell r="V1889">
            <v>0.31679999999999997</v>
          </cell>
        </row>
        <row r="1890">
          <cell r="B1890" t="str">
            <v>HA</v>
          </cell>
          <cell r="C1890">
            <v>8434000618</v>
          </cell>
          <cell r="D1890">
            <v>6</v>
          </cell>
          <cell r="E1890" t="str">
            <v>ECROU FREIN A2 M6 WAX</v>
          </cell>
          <cell r="F1890">
            <v>0.02</v>
          </cell>
          <cell r="H1890">
            <v>8434000618</v>
          </cell>
          <cell r="I1890">
            <v>8.3000000000000007</v>
          </cell>
          <cell r="J1890">
            <v>500</v>
          </cell>
          <cell r="K1890">
            <v>1.66E-2</v>
          </cell>
          <cell r="L1890">
            <v>1.66E-2</v>
          </cell>
          <cell r="M1890">
            <v>1.66E-2</v>
          </cell>
          <cell r="N1890">
            <v>9.9599999999999994E-2</v>
          </cell>
          <cell r="O1890">
            <v>9.9599999999999994E-2</v>
          </cell>
          <cell r="P1890">
            <v>9.9599999999999994E-2</v>
          </cell>
          <cell r="Q1890">
            <v>0.02</v>
          </cell>
          <cell r="R1890">
            <v>2.0750000000000001E-2</v>
          </cell>
          <cell r="S1890">
            <v>2.0750000000000001E-2</v>
          </cell>
          <cell r="T1890">
            <v>0.12</v>
          </cell>
          <cell r="U1890">
            <v>0.1245</v>
          </cell>
          <cell r="V1890">
            <v>0.1245</v>
          </cell>
        </row>
        <row r="1891">
          <cell r="B1891" t="str">
            <v>HA</v>
          </cell>
          <cell r="C1891" t="str">
            <v>RTCALE</v>
          </cell>
          <cell r="D1891">
            <v>46</v>
          </cell>
          <cell r="E1891" t="str">
            <v>CALE CAOUTCHOUC BRUT 8 X 90</v>
          </cell>
          <cell r="F1891">
            <v>0.8</v>
          </cell>
          <cell r="H1891" t="str">
            <v>RTCALE</v>
          </cell>
          <cell r="I1891">
            <v>0.52</v>
          </cell>
          <cell r="J1891">
            <v>1</v>
          </cell>
          <cell r="K1891">
            <v>0.52</v>
          </cell>
          <cell r="L1891">
            <v>0.51800000000000002</v>
          </cell>
          <cell r="M1891">
            <v>0.51800000000000002</v>
          </cell>
          <cell r="N1891">
            <v>23.92</v>
          </cell>
          <cell r="O1891">
            <v>23.827999999999999</v>
          </cell>
          <cell r="P1891">
            <v>23.827999999999999</v>
          </cell>
          <cell r="Q1891">
            <v>0.8</v>
          </cell>
          <cell r="R1891">
            <v>0.77700000000000002</v>
          </cell>
          <cell r="S1891">
            <v>0.77700000000000002</v>
          </cell>
          <cell r="T1891">
            <v>36.800000000000004</v>
          </cell>
          <cell r="U1891">
            <v>35.742000000000004</v>
          </cell>
          <cell r="V1891">
            <v>35.742000000000004</v>
          </cell>
        </row>
        <row r="1892">
          <cell r="B1892" t="str">
            <v>HA</v>
          </cell>
          <cell r="C1892">
            <v>8710605018</v>
          </cell>
          <cell r="D1892">
            <v>6</v>
          </cell>
          <cell r="E1892" t="str">
            <v>VIS PENTURE 6X50 T30 INOX  A2</v>
          </cell>
          <cell r="F1892">
            <v>0.3</v>
          </cell>
          <cell r="H1892">
            <v>8710605018</v>
          </cell>
          <cell r="I1892">
            <v>0.11</v>
          </cell>
          <cell r="J1892">
            <v>1</v>
          </cell>
          <cell r="K1892">
            <v>0.11</v>
          </cell>
          <cell r="L1892">
            <v>0.108</v>
          </cell>
          <cell r="M1892">
            <v>0.108</v>
          </cell>
          <cell r="N1892">
            <v>0.66</v>
          </cell>
          <cell r="O1892">
            <v>0.64800000000000002</v>
          </cell>
          <cell r="P1892">
            <v>0.64800000000000002</v>
          </cell>
          <cell r="Q1892">
            <v>0.3</v>
          </cell>
          <cell r="R1892">
            <v>0.16200000000000001</v>
          </cell>
          <cell r="S1892">
            <v>0.16200000000000001</v>
          </cell>
          <cell r="T1892">
            <v>1.7999999999999998</v>
          </cell>
          <cell r="U1892">
            <v>0.97199999999999998</v>
          </cell>
          <cell r="V1892">
            <v>0.97199999999999998</v>
          </cell>
        </row>
        <row r="1893">
          <cell r="B1893" t="str">
            <v>HA</v>
          </cell>
          <cell r="C1893">
            <v>8110608018</v>
          </cell>
          <cell r="D1893">
            <v>171</v>
          </cell>
          <cell r="E1893" t="str">
            <v>VIS CHARPENTE 6X80 INOX  A2 TORX T25</v>
          </cell>
          <cell r="F1893">
            <v>0.28199999999999997</v>
          </cell>
          <cell r="H1893">
            <v>8110608018</v>
          </cell>
          <cell r="I1893">
            <v>0.17</v>
          </cell>
          <cell r="J1893">
            <v>1</v>
          </cell>
          <cell r="K1893">
            <v>0.17</v>
          </cell>
          <cell r="L1893">
            <v>0.16700000000000001</v>
          </cell>
          <cell r="M1893">
            <v>0.16700000000000001</v>
          </cell>
          <cell r="N1893">
            <v>29.070000000000004</v>
          </cell>
          <cell r="O1893">
            <v>28.557000000000002</v>
          </cell>
          <cell r="P1893">
            <v>28.557000000000002</v>
          </cell>
          <cell r="Q1893">
            <v>0.28199999999999997</v>
          </cell>
          <cell r="R1893">
            <v>0.2505</v>
          </cell>
          <cell r="S1893">
            <v>0.2505</v>
          </cell>
          <cell r="T1893">
            <v>48.221999999999994</v>
          </cell>
          <cell r="U1893">
            <v>42.835500000000003</v>
          </cell>
          <cell r="V1893">
            <v>42.835500000000003</v>
          </cell>
        </row>
        <row r="1894">
          <cell r="B1894" t="str">
            <v>HA</v>
          </cell>
          <cell r="C1894" t="str">
            <v>VCHARP8X140</v>
          </cell>
          <cell r="D1894">
            <v>4</v>
          </cell>
          <cell r="E1894" t="str">
            <v>VIS CHARPENTE 8X140 INOX A2 TX40</v>
          </cell>
          <cell r="F1894">
            <v>0.54900000000000004</v>
          </cell>
          <cell r="H1894" t="str">
            <v>VCHARP8X140</v>
          </cell>
          <cell r="I1894">
            <v>0.37</v>
          </cell>
          <cell r="J1894">
            <v>1</v>
          </cell>
          <cell r="K1894">
            <v>0.37</v>
          </cell>
          <cell r="L1894">
            <v>0.36599999999999999</v>
          </cell>
          <cell r="M1894">
            <v>0.36599999999999999</v>
          </cell>
          <cell r="N1894">
            <v>1.48</v>
          </cell>
          <cell r="O1894">
            <v>1.464</v>
          </cell>
          <cell r="P1894">
            <v>1.464</v>
          </cell>
          <cell r="Q1894">
            <v>0.54900000000000004</v>
          </cell>
          <cell r="R1894">
            <v>0.54899999999999993</v>
          </cell>
          <cell r="S1894">
            <v>0.54899999999999993</v>
          </cell>
          <cell r="T1894">
            <v>2.1960000000000002</v>
          </cell>
          <cell r="U1894">
            <v>2.1959999999999997</v>
          </cell>
          <cell r="V1894">
            <v>2.1959999999999997</v>
          </cell>
        </row>
        <row r="1895">
          <cell r="B1895" t="str">
            <v>HA</v>
          </cell>
          <cell r="C1895" t="str">
            <v>VCHARP8X160</v>
          </cell>
          <cell r="D1895">
            <v>4</v>
          </cell>
          <cell r="E1895" t="str">
            <v>VIS CHARPENTE 8X160 INOX A2 TX 40</v>
          </cell>
          <cell r="F1895">
            <v>0.78</v>
          </cell>
          <cell r="H1895" t="str">
            <v>VCHARP8X160</v>
          </cell>
          <cell r="I1895">
            <v>1.05</v>
          </cell>
          <cell r="J1895">
            <v>1</v>
          </cell>
          <cell r="K1895">
            <v>1.05</v>
          </cell>
          <cell r="L1895">
            <v>1.0529999999999999</v>
          </cell>
          <cell r="M1895">
            <v>1.0529999999999999</v>
          </cell>
          <cell r="N1895">
            <v>4.2</v>
          </cell>
          <cell r="O1895">
            <v>4.2119999999999997</v>
          </cell>
          <cell r="P1895">
            <v>4.2119999999999997</v>
          </cell>
          <cell r="Q1895">
            <v>0.78</v>
          </cell>
          <cell r="R1895">
            <v>1.5794999999999999</v>
          </cell>
          <cell r="S1895">
            <v>1.5794999999999999</v>
          </cell>
          <cell r="T1895">
            <v>3.12</v>
          </cell>
          <cell r="U1895">
            <v>6.3179999999999996</v>
          </cell>
          <cell r="V1895">
            <v>6.3179999999999996</v>
          </cell>
        </row>
        <row r="1896">
          <cell r="B1896" t="str">
            <v>HA</v>
          </cell>
          <cell r="C1896">
            <v>8210707018</v>
          </cell>
          <cell r="D1896">
            <v>39</v>
          </cell>
          <cell r="E1896" t="str">
            <v>VIS PENTURE TORX T30 INOX A2 7X70</v>
          </cell>
          <cell r="F1896">
            <v>0.158</v>
          </cell>
          <cell r="H1896">
            <v>8210707018</v>
          </cell>
          <cell r="I1896">
            <v>0.11</v>
          </cell>
          <cell r="J1896">
            <v>1</v>
          </cell>
          <cell r="K1896">
            <v>0.11</v>
          </cell>
          <cell r="L1896">
            <v>0.1056</v>
          </cell>
          <cell r="M1896">
            <v>0.1056</v>
          </cell>
          <cell r="N1896">
            <v>4.29</v>
          </cell>
          <cell r="O1896">
            <v>4.1184000000000003</v>
          </cell>
          <cell r="P1896">
            <v>4.1184000000000003</v>
          </cell>
          <cell r="Q1896">
            <v>0.12</v>
          </cell>
          <cell r="R1896">
            <v>0.15839999999999999</v>
          </cell>
          <cell r="S1896">
            <v>0.15839999999999999</v>
          </cell>
          <cell r="T1896">
            <v>4.68</v>
          </cell>
          <cell r="U1896">
            <v>6.1775999999999991</v>
          </cell>
          <cell r="V1896">
            <v>6.1775999999999991</v>
          </cell>
        </row>
        <row r="1897">
          <cell r="B1897" t="str">
            <v>HA</v>
          </cell>
          <cell r="C1897" t="str">
            <v>C501151800</v>
          </cell>
          <cell r="D1897">
            <v>8</v>
          </cell>
          <cell r="E1897" t="str">
            <v>BASTAINGS 50X115 (1.80 ML)</v>
          </cell>
          <cell r="F1897">
            <v>13.19</v>
          </cell>
          <cell r="H1897" t="str">
            <v>C501151800</v>
          </cell>
          <cell r="I1897">
            <v>14.87</v>
          </cell>
          <cell r="J1897">
            <v>1.8</v>
          </cell>
          <cell r="K1897">
            <v>8.2611111111111111</v>
          </cell>
          <cell r="L1897">
            <v>8.26</v>
          </cell>
          <cell r="M1897">
            <v>10.92</v>
          </cell>
          <cell r="N1897">
            <v>66.088888888888889</v>
          </cell>
          <cell r="O1897">
            <v>66.08</v>
          </cell>
          <cell r="P1897">
            <v>87.36</v>
          </cell>
          <cell r="Q1897">
            <v>13.19</v>
          </cell>
          <cell r="R1897">
            <v>12.39</v>
          </cell>
          <cell r="S1897">
            <v>16.38</v>
          </cell>
          <cell r="T1897">
            <v>105.52</v>
          </cell>
          <cell r="U1897">
            <v>99.12</v>
          </cell>
          <cell r="V1897">
            <v>131.04</v>
          </cell>
        </row>
        <row r="1898">
          <cell r="B1898" t="str">
            <v>HA</v>
          </cell>
          <cell r="C1898" t="str">
            <v>C70701800</v>
          </cell>
          <cell r="D1898">
            <v>20.56</v>
          </cell>
          <cell r="E1898" t="str">
            <v>CHEVRON 70X70 1.80 ML</v>
          </cell>
          <cell r="F1898">
            <v>11.27</v>
          </cell>
          <cell r="H1898" t="str">
            <v>C70701800</v>
          </cell>
          <cell r="I1898">
            <v>7.05</v>
          </cell>
          <cell r="J1898">
            <v>1</v>
          </cell>
          <cell r="K1898">
            <v>7.05</v>
          </cell>
          <cell r="L1898">
            <v>7.05</v>
          </cell>
          <cell r="M1898">
            <v>7.4</v>
          </cell>
          <cell r="N1898">
            <v>144.94799999999998</v>
          </cell>
          <cell r="O1898">
            <v>144.94799999999998</v>
          </cell>
          <cell r="P1898">
            <v>152.14400000000001</v>
          </cell>
          <cell r="Q1898">
            <v>11.27</v>
          </cell>
          <cell r="R1898">
            <v>8.8125</v>
          </cell>
          <cell r="S1898">
            <v>9.25</v>
          </cell>
          <cell r="T1898">
            <v>231.71119999999999</v>
          </cell>
          <cell r="U1898">
            <v>181.185</v>
          </cell>
          <cell r="V1898">
            <v>190.17999999999998</v>
          </cell>
        </row>
        <row r="1899">
          <cell r="B1899" t="str">
            <v>HA</v>
          </cell>
          <cell r="C1899" t="str">
            <v>CE403</v>
          </cell>
          <cell r="D1899">
            <v>7</v>
          </cell>
          <cell r="E1899" t="str">
            <v>CORNIERE ALU 40/40/3 ML</v>
          </cell>
          <cell r="F1899">
            <v>7.55</v>
          </cell>
          <cell r="H1899" t="str">
            <v>CE403</v>
          </cell>
          <cell r="I1899">
            <v>3.32</v>
          </cell>
          <cell r="J1899">
            <v>6.06</v>
          </cell>
          <cell r="K1899">
            <v>0.54785478547854782</v>
          </cell>
          <cell r="L1899">
            <v>3.29</v>
          </cell>
          <cell r="M1899">
            <v>3.32</v>
          </cell>
          <cell r="N1899">
            <v>3.8349834983498345</v>
          </cell>
          <cell r="O1899">
            <v>23.03</v>
          </cell>
          <cell r="P1899">
            <v>23.24</v>
          </cell>
          <cell r="Q1899">
            <v>7.55</v>
          </cell>
          <cell r="R1899">
            <v>8.2249999999999996</v>
          </cell>
          <cell r="S1899">
            <v>8.2999999999999989</v>
          </cell>
          <cell r="T1899">
            <v>52.85</v>
          </cell>
          <cell r="U1899">
            <v>57.574999999999996</v>
          </cell>
          <cell r="V1899">
            <v>58.099999999999994</v>
          </cell>
        </row>
        <row r="1900">
          <cell r="B1900" t="str">
            <v>HA</v>
          </cell>
          <cell r="C1900" t="str">
            <v>ECOP2</v>
          </cell>
          <cell r="D1900">
            <v>1</v>
          </cell>
          <cell r="E1900" t="str">
            <v>ECOPLANC 2M</v>
          </cell>
          <cell r="F1900">
            <v>20.91</v>
          </cell>
          <cell r="H1900" t="str">
            <v>ECOP2</v>
          </cell>
          <cell r="I1900">
            <v>14.64</v>
          </cell>
          <cell r="J1900">
            <v>1</v>
          </cell>
          <cell r="K1900">
            <v>14.64</v>
          </cell>
          <cell r="L1900">
            <v>14.64</v>
          </cell>
          <cell r="M1900">
            <v>15.811200000000001</v>
          </cell>
          <cell r="N1900">
            <v>14.64</v>
          </cell>
          <cell r="O1900">
            <v>14.64</v>
          </cell>
          <cell r="P1900">
            <v>15.811200000000001</v>
          </cell>
          <cell r="Q1900">
            <v>20.91</v>
          </cell>
          <cell r="R1900">
            <v>21.96</v>
          </cell>
          <cell r="S1900">
            <v>23.716800000000003</v>
          </cell>
          <cell r="T1900">
            <v>20.91</v>
          </cell>
          <cell r="U1900">
            <v>21.96</v>
          </cell>
          <cell r="V1900">
            <v>23.716800000000003</v>
          </cell>
        </row>
        <row r="1901">
          <cell r="B1901" t="str">
            <v>HA</v>
          </cell>
          <cell r="C1901" t="str">
            <v>ECOPML</v>
          </cell>
          <cell r="D1901">
            <v>1.5</v>
          </cell>
          <cell r="E1901" t="str">
            <v>ECOPLANC AU ML</v>
          </cell>
          <cell r="F1901">
            <v>10.98</v>
          </cell>
          <cell r="H1901" t="str">
            <v>ECOPML</v>
          </cell>
          <cell r="I1901">
            <v>7.32</v>
          </cell>
          <cell r="J1901">
            <v>1</v>
          </cell>
          <cell r="K1901">
            <v>7.32</v>
          </cell>
          <cell r="L1901">
            <v>7.32</v>
          </cell>
          <cell r="M1901">
            <v>7.9056000000000006</v>
          </cell>
          <cell r="N1901">
            <v>10.98</v>
          </cell>
          <cell r="O1901">
            <v>10.98</v>
          </cell>
          <cell r="P1901">
            <v>11.858400000000001</v>
          </cell>
          <cell r="Q1901">
            <v>10.98</v>
          </cell>
          <cell r="R1901">
            <v>10.98</v>
          </cell>
          <cell r="S1901">
            <v>11.858400000000001</v>
          </cell>
          <cell r="T1901">
            <v>16.47</v>
          </cell>
          <cell r="U1901">
            <v>16.47</v>
          </cell>
          <cell r="V1901">
            <v>17.787600000000001</v>
          </cell>
        </row>
        <row r="1902">
          <cell r="B1902" t="str">
            <v>HA</v>
          </cell>
          <cell r="C1902" t="str">
            <v>MOAT</v>
          </cell>
          <cell r="D1902">
            <v>10.72</v>
          </cell>
          <cell r="E1902" t="str">
            <v>MAIN D'OEUVRE ATELIER</v>
          </cell>
          <cell r="F1902">
            <v>75</v>
          </cell>
          <cell r="H1902" t="str">
            <v>MOAT</v>
          </cell>
          <cell r="I1902">
            <v>50</v>
          </cell>
          <cell r="J1902">
            <v>1</v>
          </cell>
          <cell r="K1902">
            <v>50</v>
          </cell>
          <cell r="L1902">
            <v>50</v>
          </cell>
          <cell r="M1902">
            <v>50</v>
          </cell>
          <cell r="N1902">
            <v>536</v>
          </cell>
          <cell r="O1902">
            <v>536</v>
          </cell>
          <cell r="P1902">
            <v>536</v>
          </cell>
          <cell r="Q1902">
            <v>75</v>
          </cell>
          <cell r="R1902">
            <v>75</v>
          </cell>
          <cell r="S1902">
            <v>75</v>
          </cell>
          <cell r="T1902">
            <v>804</v>
          </cell>
          <cell r="U1902">
            <v>804</v>
          </cell>
          <cell r="V1902">
            <v>804</v>
          </cell>
        </row>
        <row r="1903">
          <cell r="B1903" t="str">
            <v>HA</v>
          </cell>
          <cell r="C1903" t="str">
            <v>PAN1515</v>
          </cell>
          <cell r="D1903">
            <v>4</v>
          </cell>
          <cell r="E1903" t="str">
            <v>PANNEAU PVC 1000 X 1515 MM</v>
          </cell>
          <cell r="F1903">
            <v>32.450000000000003</v>
          </cell>
          <cell r="H1903" t="str">
            <v>PAN1515</v>
          </cell>
          <cell r="I1903">
            <v>24.12</v>
          </cell>
          <cell r="J1903">
            <v>1</v>
          </cell>
          <cell r="K1903">
            <v>24.12</v>
          </cell>
          <cell r="L1903">
            <v>24.117449999999998</v>
          </cell>
          <cell r="M1903">
            <v>24.117449999999998</v>
          </cell>
          <cell r="N1903">
            <v>96.48</v>
          </cell>
          <cell r="O1903">
            <v>96.469799999999992</v>
          </cell>
          <cell r="P1903">
            <v>96.469799999999992</v>
          </cell>
          <cell r="Q1903">
            <v>32.450000000000003</v>
          </cell>
          <cell r="R1903">
            <v>36.176175000000001</v>
          </cell>
          <cell r="S1903">
            <v>36.176175000000001</v>
          </cell>
          <cell r="T1903">
            <v>129.80000000000001</v>
          </cell>
          <cell r="U1903">
            <v>144.7047</v>
          </cell>
          <cell r="V1903">
            <v>144.7047</v>
          </cell>
        </row>
        <row r="1904">
          <cell r="B1904" t="str">
            <v>HA</v>
          </cell>
          <cell r="C1904" t="str">
            <v>PAN2005</v>
          </cell>
          <cell r="D1904">
            <v>8</v>
          </cell>
          <cell r="E1904" t="str">
            <v>PANNEAU PVC 1000 X 2005 MM</v>
          </cell>
          <cell r="F1904">
            <v>42.95</v>
          </cell>
          <cell r="H1904" t="str">
            <v>PAN2005</v>
          </cell>
          <cell r="I1904">
            <v>31.92</v>
          </cell>
          <cell r="J1904">
            <v>1</v>
          </cell>
          <cell r="K1904">
            <v>31.92</v>
          </cell>
          <cell r="L1904">
            <v>31.922449999999998</v>
          </cell>
          <cell r="M1904">
            <v>31.922449999999998</v>
          </cell>
          <cell r="N1904">
            <v>255.36</v>
          </cell>
          <cell r="O1904">
            <v>255.37959999999998</v>
          </cell>
          <cell r="P1904">
            <v>255.37959999999998</v>
          </cell>
          <cell r="Q1904">
            <v>42.95</v>
          </cell>
          <cell r="R1904">
            <v>47.883674999999997</v>
          </cell>
          <cell r="S1904">
            <v>47.883674999999997</v>
          </cell>
          <cell r="T1904">
            <v>343.6</v>
          </cell>
          <cell r="U1904">
            <v>383.06939999999997</v>
          </cell>
          <cell r="V1904">
            <v>383.06939999999997</v>
          </cell>
        </row>
        <row r="1905">
          <cell r="B1905" t="str">
            <v>HA</v>
          </cell>
          <cell r="C1905" t="str">
            <v>PAN2110</v>
          </cell>
          <cell r="D1905">
            <v>4</v>
          </cell>
          <cell r="E1905" t="str">
            <v>PANNEAU PVC 1000 X 2110 MM</v>
          </cell>
          <cell r="F1905">
            <v>45.2</v>
          </cell>
          <cell r="H1905" t="str">
            <v>PAN2110</v>
          </cell>
          <cell r="I1905">
            <v>33.590000000000003</v>
          </cell>
          <cell r="J1905">
            <v>1</v>
          </cell>
          <cell r="K1905">
            <v>33.590000000000003</v>
          </cell>
          <cell r="L1905">
            <v>33.594949999999997</v>
          </cell>
          <cell r="M1905">
            <v>33.594949999999997</v>
          </cell>
          <cell r="N1905">
            <v>134.36000000000001</v>
          </cell>
          <cell r="O1905">
            <v>134.37979999999999</v>
          </cell>
          <cell r="P1905">
            <v>134.37979999999999</v>
          </cell>
          <cell r="Q1905">
            <v>45.2</v>
          </cell>
          <cell r="R1905">
            <v>50.392424999999996</v>
          </cell>
          <cell r="S1905">
            <v>50.392424999999996</v>
          </cell>
          <cell r="T1905">
            <v>180.8</v>
          </cell>
          <cell r="U1905">
            <v>201.56969999999998</v>
          </cell>
          <cell r="V1905">
            <v>201.56969999999998</v>
          </cell>
        </row>
        <row r="1906">
          <cell r="B1906" t="str">
            <v>HA</v>
          </cell>
          <cell r="C1906" t="str">
            <v>T403</v>
          </cell>
          <cell r="D1906">
            <v>16</v>
          </cell>
          <cell r="E1906" t="str">
            <v>TE ALU 40/40/3 ML</v>
          </cell>
          <cell r="F1906">
            <v>7.95</v>
          </cell>
          <cell r="H1906" t="str">
            <v>T403</v>
          </cell>
          <cell r="I1906">
            <v>3.29</v>
          </cell>
          <cell r="J1906">
            <v>6.06</v>
          </cell>
          <cell r="K1906">
            <v>0.54290429042904298</v>
          </cell>
          <cell r="L1906">
            <v>3.29</v>
          </cell>
          <cell r="M1906">
            <v>3.29</v>
          </cell>
          <cell r="N1906">
            <v>8.6864686468646877</v>
          </cell>
          <cell r="O1906">
            <v>52.64</v>
          </cell>
          <cell r="P1906">
            <v>52.64</v>
          </cell>
          <cell r="Q1906">
            <v>7.95</v>
          </cell>
          <cell r="R1906">
            <v>8.2249999999999996</v>
          </cell>
          <cell r="S1906">
            <v>8.2249999999999996</v>
          </cell>
          <cell r="T1906">
            <v>127.2</v>
          </cell>
          <cell r="U1906">
            <v>131.6</v>
          </cell>
          <cell r="V1906">
            <v>131.6</v>
          </cell>
        </row>
        <row r="1907">
          <cell r="B1907" t="str">
            <v>PCR14EHA</v>
          </cell>
          <cell r="N1907">
            <v>1335.3091410341035</v>
          </cell>
          <cell r="O1907">
            <v>1397.6853999999998</v>
          </cell>
          <cell r="P1907">
            <v>1428.4209999999998</v>
          </cell>
          <cell r="T1907">
            <v>2110.0992000000001</v>
          </cell>
          <cell r="U1907">
            <v>2135.9362000000001</v>
          </cell>
          <cell r="V1907">
            <v>2180.4506000000001</v>
          </cell>
        </row>
        <row r="1908">
          <cell r="B1908" t="str">
            <v>HA</v>
          </cell>
          <cell r="C1908">
            <v>8412602518</v>
          </cell>
          <cell r="D1908">
            <v>6</v>
          </cell>
          <cell r="E1908" t="str">
            <v>VIS METAUX  A2 TH M6X25</v>
          </cell>
          <cell r="F1908">
            <v>0.05</v>
          </cell>
          <cell r="H1908">
            <v>8412602518</v>
          </cell>
          <cell r="I1908">
            <v>7.04</v>
          </cell>
          <cell r="J1908">
            <v>200</v>
          </cell>
          <cell r="K1908">
            <v>3.5200000000000002E-2</v>
          </cell>
          <cell r="L1908">
            <v>3.5200000000000002E-2</v>
          </cell>
          <cell r="M1908">
            <v>3.5200000000000002E-2</v>
          </cell>
          <cell r="N1908">
            <v>0.2112</v>
          </cell>
          <cell r="O1908">
            <v>0.2112</v>
          </cell>
          <cell r="P1908">
            <v>0.2112</v>
          </cell>
          <cell r="Q1908">
            <v>0.05</v>
          </cell>
          <cell r="R1908">
            <v>5.28E-2</v>
          </cell>
          <cell r="S1908">
            <v>5.28E-2</v>
          </cell>
          <cell r="T1908">
            <v>0.30000000000000004</v>
          </cell>
          <cell r="U1908">
            <v>0.31679999999999997</v>
          </cell>
          <cell r="V1908">
            <v>0.31679999999999997</v>
          </cell>
        </row>
        <row r="1909">
          <cell r="B1909" t="str">
            <v>HA</v>
          </cell>
          <cell r="C1909">
            <v>8434000618</v>
          </cell>
          <cell r="D1909">
            <v>6</v>
          </cell>
          <cell r="E1909" t="str">
            <v>ECROU FREIN A2 M6 WAX</v>
          </cell>
          <cell r="F1909">
            <v>0.02</v>
          </cell>
          <cell r="H1909">
            <v>8434000618</v>
          </cell>
          <cell r="I1909">
            <v>8.3000000000000007</v>
          </cell>
          <cell r="J1909">
            <v>500</v>
          </cell>
          <cell r="K1909">
            <v>1.66E-2</v>
          </cell>
          <cell r="L1909">
            <v>1.66E-2</v>
          </cell>
          <cell r="M1909">
            <v>1.66E-2</v>
          </cell>
          <cell r="N1909">
            <v>9.9599999999999994E-2</v>
          </cell>
          <cell r="O1909">
            <v>9.9599999999999994E-2</v>
          </cell>
          <cell r="P1909">
            <v>9.9599999999999994E-2</v>
          </cell>
          <cell r="Q1909">
            <v>0.02</v>
          </cell>
          <cell r="R1909">
            <v>2.0750000000000001E-2</v>
          </cell>
          <cell r="S1909">
            <v>2.0750000000000001E-2</v>
          </cell>
          <cell r="T1909">
            <v>0.12</v>
          </cell>
          <cell r="U1909">
            <v>0.1245</v>
          </cell>
          <cell r="V1909">
            <v>0.1245</v>
          </cell>
        </row>
        <row r="1910">
          <cell r="B1910" t="str">
            <v>HA</v>
          </cell>
          <cell r="C1910" t="str">
            <v>RTCALE</v>
          </cell>
          <cell r="D1910">
            <v>46</v>
          </cell>
          <cell r="E1910" t="str">
            <v>CALE CAOUTCHOUC BRUT 8 X 90</v>
          </cell>
          <cell r="F1910">
            <v>0.8</v>
          </cell>
          <cell r="H1910" t="str">
            <v>RTCALE</v>
          </cell>
          <cell r="I1910">
            <v>0.52</v>
          </cell>
          <cell r="J1910">
            <v>1</v>
          </cell>
          <cell r="K1910">
            <v>0.52</v>
          </cell>
          <cell r="L1910">
            <v>0.51800000000000002</v>
          </cell>
          <cell r="M1910">
            <v>0.51800000000000002</v>
          </cell>
          <cell r="N1910">
            <v>23.92</v>
          </cell>
          <cell r="O1910">
            <v>23.827999999999999</v>
          </cell>
          <cell r="P1910">
            <v>23.827999999999999</v>
          </cell>
          <cell r="Q1910">
            <v>0.8</v>
          </cell>
          <cell r="R1910">
            <v>0.77700000000000002</v>
          </cell>
          <cell r="S1910">
            <v>0.77700000000000002</v>
          </cell>
          <cell r="T1910">
            <v>36.800000000000004</v>
          </cell>
          <cell r="U1910">
            <v>35.742000000000004</v>
          </cell>
          <cell r="V1910">
            <v>35.742000000000004</v>
          </cell>
        </row>
        <row r="1911">
          <cell r="B1911" t="str">
            <v>HA</v>
          </cell>
          <cell r="C1911">
            <v>8710605018</v>
          </cell>
          <cell r="D1911">
            <v>6</v>
          </cell>
          <cell r="E1911" t="str">
            <v>VIS PENTURE 6X50 T30 INOX  A2</v>
          </cell>
          <cell r="F1911">
            <v>0.3</v>
          </cell>
          <cell r="H1911">
            <v>8710605018</v>
          </cell>
          <cell r="I1911">
            <v>0.11</v>
          </cell>
          <cell r="J1911">
            <v>1</v>
          </cell>
          <cell r="K1911">
            <v>0.11</v>
          </cell>
          <cell r="L1911">
            <v>0.108</v>
          </cell>
          <cell r="M1911">
            <v>0.108</v>
          </cell>
          <cell r="N1911">
            <v>0.66</v>
          </cell>
          <cell r="O1911">
            <v>0.64800000000000002</v>
          </cell>
          <cell r="P1911">
            <v>0.64800000000000002</v>
          </cell>
          <cell r="Q1911">
            <v>0.3</v>
          </cell>
          <cell r="R1911">
            <v>0.16200000000000001</v>
          </cell>
          <cell r="S1911">
            <v>0.16200000000000001</v>
          </cell>
          <cell r="T1911">
            <v>1.7999999999999998</v>
          </cell>
          <cell r="U1911">
            <v>0.97199999999999998</v>
          </cell>
          <cell r="V1911">
            <v>0.97199999999999998</v>
          </cell>
        </row>
        <row r="1912">
          <cell r="B1912" t="str">
            <v>HA</v>
          </cell>
          <cell r="C1912">
            <v>8110608018</v>
          </cell>
          <cell r="D1912">
            <v>200</v>
          </cell>
          <cell r="E1912" t="str">
            <v>VIS CHARPENTE 6X80 INOX  A2 TORX T25</v>
          </cell>
          <cell r="F1912">
            <v>0.28199999999999997</v>
          </cell>
          <cell r="H1912">
            <v>8110608018</v>
          </cell>
          <cell r="I1912">
            <v>0.17</v>
          </cell>
          <cell r="J1912">
            <v>1</v>
          </cell>
          <cell r="K1912">
            <v>0.17</v>
          </cell>
          <cell r="L1912">
            <v>0.16700000000000001</v>
          </cell>
          <cell r="M1912">
            <v>0.16700000000000001</v>
          </cell>
          <cell r="N1912">
            <v>34</v>
          </cell>
          <cell r="O1912">
            <v>33.4</v>
          </cell>
          <cell r="P1912">
            <v>33.4</v>
          </cell>
          <cell r="Q1912">
            <v>0.28199999999999997</v>
          </cell>
          <cell r="R1912">
            <v>0.2505</v>
          </cell>
          <cell r="S1912">
            <v>0.2505</v>
          </cell>
          <cell r="T1912">
            <v>56.399999999999991</v>
          </cell>
          <cell r="U1912">
            <v>50.1</v>
          </cell>
          <cell r="V1912">
            <v>50.1</v>
          </cell>
        </row>
        <row r="1913">
          <cell r="B1913" t="str">
            <v>HA</v>
          </cell>
          <cell r="C1913" t="str">
            <v>VCHARP8X140</v>
          </cell>
          <cell r="D1913">
            <v>4</v>
          </cell>
          <cell r="E1913" t="str">
            <v>VIS CHARPENTE 8X140 INOX A2 TX40</v>
          </cell>
          <cell r="F1913">
            <v>0.54900000000000004</v>
          </cell>
          <cell r="H1913" t="str">
            <v>VCHARP8X140</v>
          </cell>
          <cell r="I1913">
            <v>0.37</v>
          </cell>
          <cell r="J1913">
            <v>1</v>
          </cell>
          <cell r="K1913">
            <v>0.37</v>
          </cell>
          <cell r="L1913">
            <v>0.36599999999999999</v>
          </cell>
          <cell r="M1913">
            <v>0.36599999999999999</v>
          </cell>
          <cell r="N1913">
            <v>1.48</v>
          </cell>
          <cell r="O1913">
            <v>1.464</v>
          </cell>
          <cell r="P1913">
            <v>1.464</v>
          </cell>
          <cell r="Q1913">
            <v>0.54900000000000004</v>
          </cell>
          <cell r="R1913">
            <v>0.54899999999999993</v>
          </cell>
          <cell r="S1913">
            <v>0.54899999999999993</v>
          </cell>
          <cell r="T1913">
            <v>2.1960000000000002</v>
          </cell>
          <cell r="U1913">
            <v>2.1959999999999997</v>
          </cell>
          <cell r="V1913">
            <v>2.1959999999999997</v>
          </cell>
        </row>
        <row r="1914">
          <cell r="B1914" t="str">
            <v>HA</v>
          </cell>
          <cell r="C1914" t="str">
            <v>VCHARP8X160</v>
          </cell>
          <cell r="D1914">
            <v>4</v>
          </cell>
          <cell r="E1914" t="str">
            <v>VIS CHARPENTE 8X160 INOX A2 TX 40</v>
          </cell>
          <cell r="F1914">
            <v>0.78</v>
          </cell>
          <cell r="H1914" t="str">
            <v>VCHARP8X160</v>
          </cell>
          <cell r="I1914">
            <v>1.05</v>
          </cell>
          <cell r="J1914">
            <v>1</v>
          </cell>
          <cell r="K1914">
            <v>1.05</v>
          </cell>
          <cell r="L1914">
            <v>1.0529999999999999</v>
          </cell>
          <cell r="M1914">
            <v>1.0529999999999999</v>
          </cell>
          <cell r="N1914">
            <v>4.2</v>
          </cell>
          <cell r="O1914">
            <v>4.2119999999999997</v>
          </cell>
          <cell r="P1914">
            <v>4.2119999999999997</v>
          </cell>
          <cell r="Q1914">
            <v>0.78</v>
          </cell>
          <cell r="R1914">
            <v>1.5794999999999999</v>
          </cell>
          <cell r="S1914">
            <v>1.5794999999999999</v>
          </cell>
          <cell r="T1914">
            <v>3.12</v>
          </cell>
          <cell r="U1914">
            <v>6.3179999999999996</v>
          </cell>
          <cell r="V1914">
            <v>6.3179999999999996</v>
          </cell>
        </row>
        <row r="1915">
          <cell r="B1915" t="str">
            <v>HA</v>
          </cell>
          <cell r="C1915">
            <v>8210603018</v>
          </cell>
          <cell r="D1915">
            <v>32</v>
          </cell>
          <cell r="E1915" t="str">
            <v>VIS PENTURE 6X30 T30 INOX  A2</v>
          </cell>
          <cell r="F1915">
            <v>6.8000000000000005E-2</v>
          </cell>
          <cell r="H1915">
            <v>8210603018</v>
          </cell>
          <cell r="I1915">
            <v>0.11</v>
          </cell>
          <cell r="J1915">
            <v>1</v>
          </cell>
          <cell r="K1915">
            <v>0.11</v>
          </cell>
          <cell r="L1915">
            <v>0.108</v>
          </cell>
          <cell r="M1915">
            <v>0.108</v>
          </cell>
          <cell r="N1915">
            <v>3.52</v>
          </cell>
          <cell r="O1915">
            <v>3.456</v>
          </cell>
          <cell r="P1915">
            <v>3.456</v>
          </cell>
          <cell r="Q1915">
            <v>6.8000000000000005E-2</v>
          </cell>
          <cell r="R1915">
            <v>0.16200000000000001</v>
          </cell>
          <cell r="S1915">
            <v>0.16200000000000001</v>
          </cell>
          <cell r="T1915">
            <v>2.1760000000000002</v>
          </cell>
          <cell r="U1915">
            <v>5.1840000000000002</v>
          </cell>
          <cell r="V1915">
            <v>5.1840000000000002</v>
          </cell>
        </row>
        <row r="1916">
          <cell r="B1916" t="str">
            <v>HA</v>
          </cell>
          <cell r="C1916">
            <v>8210707018</v>
          </cell>
          <cell r="D1916">
            <v>43</v>
          </cell>
          <cell r="E1916" t="str">
            <v>VIS PENTURE TORX T30 INOX A2 7X70</v>
          </cell>
          <cell r="F1916">
            <v>0.158</v>
          </cell>
          <cell r="H1916">
            <v>8210707018</v>
          </cell>
          <cell r="I1916">
            <v>0.11</v>
          </cell>
          <cell r="J1916">
            <v>1</v>
          </cell>
          <cell r="K1916">
            <v>0.11</v>
          </cell>
          <cell r="L1916">
            <v>0.1056</v>
          </cell>
          <cell r="M1916">
            <v>0.1056</v>
          </cell>
          <cell r="N1916">
            <v>4.7300000000000004</v>
          </cell>
          <cell r="O1916">
            <v>4.5407999999999999</v>
          </cell>
          <cell r="P1916">
            <v>4.5407999999999999</v>
          </cell>
          <cell r="Q1916">
            <v>0.12</v>
          </cell>
          <cell r="R1916">
            <v>0.15839999999999999</v>
          </cell>
          <cell r="S1916">
            <v>0.15839999999999999</v>
          </cell>
          <cell r="T1916">
            <v>5.16</v>
          </cell>
          <cell r="U1916">
            <v>6.8111999999999995</v>
          </cell>
          <cell r="V1916">
            <v>6.8111999999999995</v>
          </cell>
        </row>
        <row r="1917">
          <cell r="B1917" t="str">
            <v>HA</v>
          </cell>
          <cell r="C1917" t="str">
            <v>C501151800</v>
          </cell>
          <cell r="D1917">
            <v>10</v>
          </cell>
          <cell r="E1917" t="str">
            <v>BASTAINGS 50X115 (1.80 ML)</v>
          </cell>
          <cell r="F1917">
            <v>13.19</v>
          </cell>
          <cell r="H1917" t="str">
            <v>C501151800</v>
          </cell>
          <cell r="I1917">
            <v>14.87</v>
          </cell>
          <cell r="J1917">
            <v>1.8</v>
          </cell>
          <cell r="K1917">
            <v>8.2611111111111111</v>
          </cell>
          <cell r="L1917">
            <v>8.26</v>
          </cell>
          <cell r="M1917">
            <v>10.92</v>
          </cell>
          <cell r="N1917">
            <v>82.611111111111114</v>
          </cell>
          <cell r="O1917">
            <v>82.6</v>
          </cell>
          <cell r="P1917">
            <v>109.2</v>
          </cell>
          <cell r="Q1917">
            <v>13.19</v>
          </cell>
          <cell r="R1917">
            <v>12.39</v>
          </cell>
          <cell r="S1917">
            <v>16.38</v>
          </cell>
          <cell r="T1917">
            <v>131.9</v>
          </cell>
          <cell r="U1917">
            <v>123.9</v>
          </cell>
          <cell r="V1917">
            <v>163.79999999999998</v>
          </cell>
        </row>
        <row r="1918">
          <cell r="B1918" t="str">
            <v>HA</v>
          </cell>
          <cell r="C1918" t="str">
            <v>C70701800</v>
          </cell>
          <cell r="D1918">
            <v>21.67</v>
          </cell>
          <cell r="E1918" t="str">
            <v>CHEVRON 70X70 1.80 ML</v>
          </cell>
          <cell r="F1918">
            <v>11.27</v>
          </cell>
          <cell r="H1918" t="str">
            <v>C70701800</v>
          </cell>
          <cell r="I1918">
            <v>7.05</v>
          </cell>
          <cell r="J1918">
            <v>1</v>
          </cell>
          <cell r="K1918">
            <v>7.05</v>
          </cell>
          <cell r="L1918">
            <v>7.05</v>
          </cell>
          <cell r="M1918">
            <v>7.4</v>
          </cell>
          <cell r="N1918">
            <v>152.77350000000001</v>
          </cell>
          <cell r="O1918">
            <v>152.77350000000001</v>
          </cell>
          <cell r="P1918">
            <v>160.35800000000003</v>
          </cell>
          <cell r="Q1918">
            <v>11.27</v>
          </cell>
          <cell r="R1918">
            <v>8.8125</v>
          </cell>
          <cell r="S1918">
            <v>9.25</v>
          </cell>
          <cell r="T1918">
            <v>244.2209</v>
          </cell>
          <cell r="U1918">
            <v>190.96687500000002</v>
          </cell>
          <cell r="V1918">
            <v>200.44750000000002</v>
          </cell>
        </row>
        <row r="1919">
          <cell r="B1919" t="str">
            <v>HA</v>
          </cell>
          <cell r="C1919" t="str">
            <v>CE403</v>
          </cell>
          <cell r="D1919">
            <v>7</v>
          </cell>
          <cell r="E1919" t="str">
            <v>CORNIERE ALU 40/40/3 ML</v>
          </cell>
          <cell r="F1919">
            <v>7.55</v>
          </cell>
          <cell r="H1919" t="str">
            <v>CE403</v>
          </cell>
          <cell r="I1919">
            <v>3.32</v>
          </cell>
          <cell r="J1919">
            <v>6.06</v>
          </cell>
          <cell r="K1919">
            <v>0.54785478547854782</v>
          </cell>
          <cell r="L1919">
            <v>3.29</v>
          </cell>
          <cell r="M1919">
            <v>3.32</v>
          </cell>
          <cell r="N1919">
            <v>3.8349834983498345</v>
          </cell>
          <cell r="O1919">
            <v>23.03</v>
          </cell>
          <cell r="P1919">
            <v>23.24</v>
          </cell>
          <cell r="Q1919">
            <v>7.55</v>
          </cell>
          <cell r="R1919">
            <v>8.2249999999999996</v>
          </cell>
          <cell r="S1919">
            <v>8.2999999999999989</v>
          </cell>
          <cell r="T1919">
            <v>52.85</v>
          </cell>
          <cell r="U1919">
            <v>57.574999999999996</v>
          </cell>
          <cell r="V1919">
            <v>58.099999999999994</v>
          </cell>
        </row>
        <row r="1920">
          <cell r="B1920" t="str">
            <v>HA</v>
          </cell>
          <cell r="C1920" t="str">
            <v>ECOP2</v>
          </cell>
          <cell r="D1920">
            <v>1</v>
          </cell>
          <cell r="E1920" t="str">
            <v>ECOPLANC 2M</v>
          </cell>
          <cell r="F1920">
            <v>20.91</v>
          </cell>
          <cell r="H1920" t="str">
            <v>ECOP2</v>
          </cell>
          <cell r="I1920">
            <v>14.64</v>
          </cell>
          <cell r="J1920">
            <v>1</v>
          </cell>
          <cell r="K1920">
            <v>14.64</v>
          </cell>
          <cell r="L1920">
            <v>14.64</v>
          </cell>
          <cell r="M1920">
            <v>15.811200000000001</v>
          </cell>
          <cell r="N1920">
            <v>14.64</v>
          </cell>
          <cell r="O1920">
            <v>14.64</v>
          </cell>
          <cell r="P1920">
            <v>15.811200000000001</v>
          </cell>
          <cell r="Q1920">
            <v>20.91</v>
          </cell>
          <cell r="R1920">
            <v>21.96</v>
          </cell>
          <cell r="S1920">
            <v>23.716800000000003</v>
          </cell>
          <cell r="T1920">
            <v>20.91</v>
          </cell>
          <cell r="U1920">
            <v>21.96</v>
          </cell>
          <cell r="V1920">
            <v>23.716800000000003</v>
          </cell>
        </row>
        <row r="1921">
          <cell r="B1921" t="str">
            <v>HA</v>
          </cell>
          <cell r="C1921" t="str">
            <v>ECOPML</v>
          </cell>
          <cell r="D1921">
            <v>1.5</v>
          </cell>
          <cell r="E1921" t="str">
            <v>ECOPLANC AU ML</v>
          </cell>
          <cell r="F1921">
            <v>10.98</v>
          </cell>
          <cell r="H1921" t="str">
            <v>ECOPML</v>
          </cell>
          <cell r="I1921">
            <v>7.32</v>
          </cell>
          <cell r="J1921">
            <v>1</v>
          </cell>
          <cell r="K1921">
            <v>7.32</v>
          </cell>
          <cell r="L1921">
            <v>7.32</v>
          </cell>
          <cell r="M1921">
            <v>7.9056000000000006</v>
          </cell>
          <cell r="N1921">
            <v>10.98</v>
          </cell>
          <cell r="O1921">
            <v>10.98</v>
          </cell>
          <cell r="P1921">
            <v>11.858400000000001</v>
          </cell>
          <cell r="Q1921">
            <v>10.98</v>
          </cell>
          <cell r="R1921">
            <v>10.98</v>
          </cell>
          <cell r="S1921">
            <v>11.858400000000001</v>
          </cell>
          <cell r="T1921">
            <v>16.47</v>
          </cell>
          <cell r="U1921">
            <v>16.47</v>
          </cell>
          <cell r="V1921">
            <v>17.787600000000001</v>
          </cell>
        </row>
        <row r="1922">
          <cell r="B1922" t="str">
            <v>HA</v>
          </cell>
          <cell r="C1922" t="str">
            <v>EXPAN1515</v>
          </cell>
          <cell r="D1922">
            <v>4</v>
          </cell>
          <cell r="E1922" t="str">
            <v>RALLONGE PVC 200 X 1515 MM</v>
          </cell>
          <cell r="F1922">
            <v>7.41</v>
          </cell>
          <cell r="H1922" t="str">
            <v>EXPAN1515</v>
          </cell>
          <cell r="I1922">
            <v>5.51</v>
          </cell>
          <cell r="J1922">
            <v>1</v>
          </cell>
          <cell r="K1922">
            <v>5.51</v>
          </cell>
          <cell r="L1922">
            <v>5.5081000000000007</v>
          </cell>
          <cell r="M1922">
            <v>5.5081000000000007</v>
          </cell>
          <cell r="N1922">
            <v>22.04</v>
          </cell>
          <cell r="O1922">
            <v>22.032400000000003</v>
          </cell>
          <cell r="P1922">
            <v>22.032400000000003</v>
          </cell>
          <cell r="Q1922">
            <v>7.41</v>
          </cell>
          <cell r="R1922">
            <v>8.2621500000000019</v>
          </cell>
          <cell r="S1922">
            <v>8.2621500000000019</v>
          </cell>
          <cell r="T1922">
            <v>29.64</v>
          </cell>
          <cell r="U1922">
            <v>33.048600000000008</v>
          </cell>
          <cell r="V1922">
            <v>33.048600000000008</v>
          </cell>
        </row>
        <row r="1923">
          <cell r="B1923" t="str">
            <v>HA</v>
          </cell>
          <cell r="C1923" t="str">
            <v>EXPAN2005</v>
          </cell>
          <cell r="D1923">
            <v>8</v>
          </cell>
          <cell r="E1923" t="str">
            <v>RALLONGE PVC 200 X 2005 MM</v>
          </cell>
          <cell r="F1923">
            <v>9.81</v>
          </cell>
          <cell r="H1923" t="str">
            <v>EXPAN2005</v>
          </cell>
          <cell r="I1923">
            <v>7.29</v>
          </cell>
          <cell r="J1923">
            <v>1</v>
          </cell>
          <cell r="K1923">
            <v>7.29</v>
          </cell>
          <cell r="L1923">
            <v>7.2920999999999996</v>
          </cell>
          <cell r="M1923">
            <v>7.2920999999999996</v>
          </cell>
          <cell r="N1923">
            <v>58.32</v>
          </cell>
          <cell r="O1923">
            <v>58.336799999999997</v>
          </cell>
          <cell r="P1923">
            <v>58.336799999999997</v>
          </cell>
          <cell r="Q1923">
            <v>9.81</v>
          </cell>
          <cell r="R1923">
            <v>10.93815</v>
          </cell>
          <cell r="S1923">
            <v>10.93815</v>
          </cell>
          <cell r="T1923">
            <v>78.48</v>
          </cell>
          <cell r="U1923">
            <v>87.505200000000002</v>
          </cell>
          <cell r="V1923">
            <v>87.505200000000002</v>
          </cell>
        </row>
        <row r="1924">
          <cell r="B1924" t="str">
            <v>HA</v>
          </cell>
          <cell r="C1924" t="str">
            <v>EXPAN2110</v>
          </cell>
          <cell r="D1924">
            <v>4</v>
          </cell>
          <cell r="E1924" t="str">
            <v>RALLONGE PVC 200 X 2110 MM</v>
          </cell>
          <cell r="F1924">
            <v>10.32</v>
          </cell>
          <cell r="H1924" t="str">
            <v>EXPAN2110</v>
          </cell>
          <cell r="I1924">
            <v>7.67</v>
          </cell>
          <cell r="J1924">
            <v>1</v>
          </cell>
          <cell r="K1924">
            <v>7.67</v>
          </cell>
          <cell r="L1924">
            <v>7.6711999999999998</v>
          </cell>
          <cell r="M1924">
            <v>7.6711999999999998</v>
          </cell>
          <cell r="N1924">
            <v>30.68</v>
          </cell>
          <cell r="O1924">
            <v>30.684799999999999</v>
          </cell>
          <cell r="P1924">
            <v>30.684799999999999</v>
          </cell>
          <cell r="Q1924">
            <v>10.32</v>
          </cell>
          <cell r="R1924">
            <v>11.5068</v>
          </cell>
          <cell r="S1924">
            <v>11.5068</v>
          </cell>
          <cell r="T1924">
            <v>41.28</v>
          </cell>
          <cell r="U1924">
            <v>46.027200000000001</v>
          </cell>
          <cell r="V1924">
            <v>46.027200000000001</v>
          </cell>
        </row>
        <row r="1925">
          <cell r="B1925" t="str">
            <v>HA</v>
          </cell>
          <cell r="C1925" t="str">
            <v>MOAT</v>
          </cell>
          <cell r="D1925">
            <v>8.43</v>
          </cell>
          <cell r="E1925" t="str">
            <v>MAIN D'OEUVRE ATELIER</v>
          </cell>
          <cell r="F1925">
            <v>75</v>
          </cell>
          <cell r="H1925" t="str">
            <v>MOAT</v>
          </cell>
          <cell r="I1925">
            <v>50</v>
          </cell>
          <cell r="J1925">
            <v>1</v>
          </cell>
          <cell r="K1925">
            <v>50</v>
          </cell>
          <cell r="L1925">
            <v>50</v>
          </cell>
          <cell r="M1925">
            <v>50</v>
          </cell>
          <cell r="N1925">
            <v>421.5</v>
          </cell>
          <cell r="O1925">
            <v>421.5</v>
          </cell>
          <cell r="P1925">
            <v>421.5</v>
          </cell>
          <cell r="Q1925">
            <v>75</v>
          </cell>
          <cell r="R1925">
            <v>75</v>
          </cell>
          <cell r="S1925">
            <v>75</v>
          </cell>
          <cell r="T1925">
            <v>632.25</v>
          </cell>
          <cell r="U1925">
            <v>632.25</v>
          </cell>
          <cell r="V1925">
            <v>632.25</v>
          </cell>
        </row>
        <row r="1926">
          <cell r="B1926" t="str">
            <v>HA</v>
          </cell>
          <cell r="C1926" t="str">
            <v>PAN1515</v>
          </cell>
          <cell r="D1926">
            <v>4</v>
          </cell>
          <cell r="E1926" t="str">
            <v>PANNEAU PVC 1000 X 1515 MM</v>
          </cell>
          <cell r="F1926">
            <v>32.450000000000003</v>
          </cell>
          <cell r="H1926" t="str">
            <v>PAN1515</v>
          </cell>
          <cell r="I1926">
            <v>24.12</v>
          </cell>
          <cell r="J1926">
            <v>1</v>
          </cell>
          <cell r="K1926">
            <v>24.12</v>
          </cell>
          <cell r="L1926">
            <v>24.117449999999998</v>
          </cell>
          <cell r="M1926">
            <v>24.117449999999998</v>
          </cell>
          <cell r="N1926">
            <v>96.48</v>
          </cell>
          <cell r="O1926">
            <v>96.469799999999992</v>
          </cell>
          <cell r="P1926">
            <v>96.469799999999992</v>
          </cell>
          <cell r="Q1926">
            <v>32.450000000000003</v>
          </cell>
          <cell r="R1926">
            <v>36.176175000000001</v>
          </cell>
          <cell r="S1926">
            <v>36.176175000000001</v>
          </cell>
          <cell r="T1926">
            <v>129.80000000000001</v>
          </cell>
          <cell r="U1926">
            <v>144.7047</v>
          </cell>
          <cell r="V1926">
            <v>144.7047</v>
          </cell>
        </row>
        <row r="1927">
          <cell r="B1927" t="str">
            <v>HA</v>
          </cell>
          <cell r="C1927" t="str">
            <v>PAN2005</v>
          </cell>
          <cell r="D1927">
            <v>8</v>
          </cell>
          <cell r="E1927" t="str">
            <v>PANNEAU PVC 1000 X 2005 MM</v>
          </cell>
          <cell r="F1927">
            <v>42.95</v>
          </cell>
          <cell r="H1927" t="str">
            <v>PAN2005</v>
          </cell>
          <cell r="I1927">
            <v>31.92</v>
          </cell>
          <cell r="J1927">
            <v>1</v>
          </cell>
          <cell r="K1927">
            <v>31.92</v>
          </cell>
          <cell r="L1927">
            <v>31.922449999999998</v>
          </cell>
          <cell r="M1927">
            <v>31.922449999999998</v>
          </cell>
          <cell r="N1927">
            <v>255.36</v>
          </cell>
          <cell r="O1927">
            <v>255.37959999999998</v>
          </cell>
          <cell r="P1927">
            <v>255.37959999999998</v>
          </cell>
          <cell r="Q1927">
            <v>42.95</v>
          </cell>
          <cell r="R1927">
            <v>47.883674999999997</v>
          </cell>
          <cell r="S1927">
            <v>47.883674999999997</v>
          </cell>
          <cell r="T1927">
            <v>343.6</v>
          </cell>
          <cell r="U1927">
            <v>383.06939999999997</v>
          </cell>
          <cell r="V1927">
            <v>383.06939999999997</v>
          </cell>
        </row>
        <row r="1928">
          <cell r="B1928" t="str">
            <v>HA</v>
          </cell>
          <cell r="C1928" t="str">
            <v>PAN2110</v>
          </cell>
          <cell r="D1928">
            <v>4</v>
          </cell>
          <cell r="E1928" t="str">
            <v>PANNEAU PVC 1000 X 2110 MM</v>
          </cell>
          <cell r="F1928">
            <v>45.2</v>
          </cell>
          <cell r="H1928" t="str">
            <v>PAN2110</v>
          </cell>
          <cell r="I1928">
            <v>33.590000000000003</v>
          </cell>
          <cell r="J1928">
            <v>1</v>
          </cell>
          <cell r="K1928">
            <v>33.590000000000003</v>
          </cell>
          <cell r="L1928">
            <v>33.594949999999997</v>
          </cell>
          <cell r="M1928">
            <v>33.594949999999997</v>
          </cell>
          <cell r="N1928">
            <v>134.36000000000001</v>
          </cell>
          <cell r="O1928">
            <v>134.37979999999999</v>
          </cell>
          <cell r="P1928">
            <v>134.37979999999999</v>
          </cell>
          <cell r="Q1928">
            <v>45.2</v>
          </cell>
          <cell r="R1928">
            <v>50.392424999999996</v>
          </cell>
          <cell r="S1928">
            <v>50.392424999999996</v>
          </cell>
          <cell r="T1928">
            <v>180.8</v>
          </cell>
          <cell r="U1928">
            <v>201.56969999999998</v>
          </cell>
          <cell r="V1928">
            <v>201.56969999999998</v>
          </cell>
        </row>
        <row r="1929">
          <cell r="B1929" t="str">
            <v>HA</v>
          </cell>
          <cell r="C1929" t="str">
            <v>PROFILH1515</v>
          </cell>
          <cell r="D1929">
            <v>4</v>
          </cell>
          <cell r="E1929" t="str">
            <v>PROFIL H 1515</v>
          </cell>
          <cell r="F1929">
            <v>4.76</v>
          </cell>
          <cell r="H1929" t="str">
            <v>PROFILH1515</v>
          </cell>
          <cell r="I1929">
            <v>3.54</v>
          </cell>
          <cell r="J1929">
            <v>1</v>
          </cell>
          <cell r="K1929">
            <v>3.54</v>
          </cell>
          <cell r="L1929">
            <v>3.5345499999999999</v>
          </cell>
          <cell r="M1929">
            <v>3.5345499999999999</v>
          </cell>
          <cell r="N1929">
            <v>14.16</v>
          </cell>
          <cell r="O1929">
            <v>14.138199999999999</v>
          </cell>
          <cell r="P1929">
            <v>14.138199999999999</v>
          </cell>
          <cell r="Q1929">
            <v>4.76</v>
          </cell>
          <cell r="R1929">
            <v>5.301825</v>
          </cell>
          <cell r="S1929">
            <v>5.301825</v>
          </cell>
          <cell r="T1929">
            <v>19.04</v>
          </cell>
          <cell r="U1929">
            <v>21.2073</v>
          </cell>
          <cell r="V1929">
            <v>21.2073</v>
          </cell>
        </row>
        <row r="1930">
          <cell r="B1930" t="str">
            <v>HA</v>
          </cell>
          <cell r="C1930" t="str">
            <v>PROFILH2005</v>
          </cell>
          <cell r="D1930">
            <v>8</v>
          </cell>
          <cell r="E1930" t="str">
            <v>PROFIL H 2005</v>
          </cell>
          <cell r="F1930">
            <v>6.29</v>
          </cell>
          <cell r="H1930" t="str">
            <v>PROFILH2005</v>
          </cell>
          <cell r="I1930">
            <v>4.67</v>
          </cell>
          <cell r="J1930">
            <v>1</v>
          </cell>
          <cell r="K1930">
            <v>4.67</v>
          </cell>
          <cell r="L1930">
            <v>4.6718500000000001</v>
          </cell>
          <cell r="M1930">
            <v>4.6718500000000001</v>
          </cell>
          <cell r="N1930">
            <v>37.36</v>
          </cell>
          <cell r="O1930">
            <v>37.3748</v>
          </cell>
          <cell r="P1930">
            <v>37.3748</v>
          </cell>
          <cell r="Q1930">
            <v>6.29</v>
          </cell>
          <cell r="R1930">
            <v>7.0077750000000005</v>
          </cell>
          <cell r="S1930">
            <v>7.0077750000000005</v>
          </cell>
          <cell r="T1930">
            <v>50.32</v>
          </cell>
          <cell r="U1930">
            <v>56.062200000000004</v>
          </cell>
          <cell r="V1930">
            <v>56.062200000000004</v>
          </cell>
        </row>
        <row r="1931">
          <cell r="B1931" t="str">
            <v>HA</v>
          </cell>
          <cell r="C1931" t="str">
            <v>PROFILH2110</v>
          </cell>
          <cell r="D1931">
            <v>4</v>
          </cell>
          <cell r="E1931" t="str">
            <v>PROFIL H 2110</v>
          </cell>
          <cell r="F1931">
            <v>6.62</v>
          </cell>
          <cell r="H1931" t="str">
            <v>PROFILH2110</v>
          </cell>
          <cell r="I1931">
            <v>4.92</v>
          </cell>
          <cell r="J1931">
            <v>1</v>
          </cell>
          <cell r="K1931">
            <v>4.92</v>
          </cell>
          <cell r="L1931">
            <v>4.9171500000000004</v>
          </cell>
          <cell r="M1931">
            <v>4.9171500000000004</v>
          </cell>
          <cell r="N1931">
            <v>19.68</v>
          </cell>
          <cell r="O1931">
            <v>19.668600000000001</v>
          </cell>
          <cell r="P1931">
            <v>19.668600000000001</v>
          </cell>
          <cell r="Q1931">
            <v>6.62</v>
          </cell>
          <cell r="R1931">
            <v>7.375725000000001</v>
          </cell>
          <cell r="S1931">
            <v>7.375725000000001</v>
          </cell>
          <cell r="T1931">
            <v>26.48</v>
          </cell>
          <cell r="U1931">
            <v>29.502900000000004</v>
          </cell>
          <cell r="V1931">
            <v>29.502900000000004</v>
          </cell>
        </row>
        <row r="1932">
          <cell r="B1932" t="str">
            <v>HA</v>
          </cell>
          <cell r="C1932" t="str">
            <v>T403</v>
          </cell>
          <cell r="D1932">
            <v>16</v>
          </cell>
          <cell r="E1932" t="str">
            <v>TE ALU 40/40/3 ML</v>
          </cell>
          <cell r="F1932">
            <v>7.95</v>
          </cell>
          <cell r="H1932" t="str">
            <v>T403</v>
          </cell>
          <cell r="I1932">
            <v>3.29</v>
          </cell>
          <cell r="J1932">
            <v>6.06</v>
          </cell>
          <cell r="K1932">
            <v>0.54290429042904298</v>
          </cell>
          <cell r="L1932">
            <v>3.29</v>
          </cell>
          <cell r="M1932">
            <v>3.29</v>
          </cell>
          <cell r="N1932">
            <v>8.6864686468646877</v>
          </cell>
          <cell r="O1932">
            <v>52.64</v>
          </cell>
          <cell r="P1932">
            <v>52.64</v>
          </cell>
          <cell r="Q1932">
            <v>7.95</v>
          </cell>
          <cell r="R1932">
            <v>8.2249999999999996</v>
          </cell>
          <cell r="S1932">
            <v>8.2249999999999996</v>
          </cell>
          <cell r="T1932">
            <v>127.2</v>
          </cell>
          <cell r="U1932">
            <v>131.6</v>
          </cell>
          <cell r="V1932">
            <v>131.6</v>
          </cell>
        </row>
        <row r="1933">
          <cell r="B1933" t="str">
            <v>PCG14EHA</v>
          </cell>
          <cell r="N1933">
            <v>1436.2868632563261</v>
          </cell>
          <cell r="O1933">
            <v>1498.4879000000001</v>
          </cell>
          <cell r="P1933">
            <v>1534.932</v>
          </cell>
          <cell r="T1933">
            <v>2233.3128999999999</v>
          </cell>
          <cell r="U1933">
            <v>2285.1835749999996</v>
          </cell>
          <cell r="V1933">
            <v>2338.1635999999999</v>
          </cell>
        </row>
        <row r="1934">
          <cell r="B1934" t="str">
            <v>EXD6306M</v>
          </cell>
          <cell r="C1934" t="str">
            <v>SOROFLEX63/25</v>
          </cell>
          <cell r="D1934">
            <v>0.02</v>
          </cell>
          <cell r="E1934" t="str">
            <v>COURONNE PVC SOUPLE D63 25M</v>
          </cell>
          <cell r="F1934">
            <v>94.25</v>
          </cell>
          <cell r="H1934" t="str">
            <v>SOROFLEX63/25</v>
          </cell>
          <cell r="I1934">
            <v>5.38</v>
          </cell>
          <cell r="J1934">
            <v>0.04</v>
          </cell>
          <cell r="K1934">
            <v>134.5</v>
          </cell>
          <cell r="L1934">
            <v>5.37</v>
          </cell>
          <cell r="M1934">
            <v>5.37</v>
          </cell>
          <cell r="N1934">
            <v>2.69</v>
          </cell>
          <cell r="O1934">
            <v>0.10740000000000001</v>
          </cell>
          <cell r="P1934">
            <v>0.10740000000000001</v>
          </cell>
          <cell r="Q1934">
            <v>94.25</v>
          </cell>
          <cell r="R1934">
            <v>7.1421000000000001</v>
          </cell>
          <cell r="S1934">
            <v>7.1421000000000001</v>
          </cell>
          <cell r="T1934">
            <v>1.885</v>
          </cell>
          <cell r="U1934">
            <v>0.142842</v>
          </cell>
          <cell r="V1934">
            <v>0.142842</v>
          </cell>
        </row>
        <row r="1935">
          <cell r="B1935" t="str">
            <v>EXD6306M</v>
          </cell>
          <cell r="C1935" t="str">
            <v>MOAT</v>
          </cell>
          <cell r="D1935">
            <v>0.04</v>
          </cell>
          <cell r="E1935" t="str">
            <v>MAIN D'OEUVRE ATELIER</v>
          </cell>
          <cell r="F1935">
            <v>75</v>
          </cell>
          <cell r="H1935" t="str">
            <v>MOAT</v>
          </cell>
          <cell r="I1935">
            <v>50</v>
          </cell>
          <cell r="J1935">
            <v>1</v>
          </cell>
          <cell r="K1935">
            <v>50</v>
          </cell>
          <cell r="L1935">
            <v>50</v>
          </cell>
          <cell r="M1935">
            <v>50</v>
          </cell>
          <cell r="N1935">
            <v>2</v>
          </cell>
          <cell r="O1935">
            <v>2</v>
          </cell>
          <cell r="P1935">
            <v>2</v>
          </cell>
          <cell r="Q1935">
            <v>75</v>
          </cell>
          <cell r="R1935">
            <v>75</v>
          </cell>
          <cell r="S1935">
            <v>75</v>
          </cell>
          <cell r="T1935">
            <v>3</v>
          </cell>
          <cell r="U1935">
            <v>3</v>
          </cell>
          <cell r="V1935">
            <v>3</v>
          </cell>
        </row>
        <row r="1936">
          <cell r="B1936" t="str">
            <v>SOROFLEXD6306M</v>
          </cell>
          <cell r="N1936">
            <v>4.6899999999999995</v>
          </cell>
          <cell r="O1936">
            <v>2.1074000000000002</v>
          </cell>
          <cell r="P1936">
            <v>2.1074000000000002</v>
          </cell>
          <cell r="T1936">
            <v>4.8849999999999998</v>
          </cell>
          <cell r="U1936">
            <v>3.1428419999999999</v>
          </cell>
          <cell r="V1936">
            <v>3.1428419999999999</v>
          </cell>
        </row>
        <row r="1937">
          <cell r="B1937" t="str">
            <v>HD50</v>
          </cell>
          <cell r="C1937" t="str">
            <v>UMR6350</v>
          </cell>
          <cell r="D1937">
            <v>1</v>
          </cell>
          <cell r="E1937" t="str">
            <v>MANCHON REDUIT 63/50</v>
          </cell>
          <cell r="F1937">
            <v>9.06</v>
          </cell>
          <cell r="H1937" t="str">
            <v>UMR6350</v>
          </cell>
          <cell r="I1937">
            <v>5.59</v>
          </cell>
          <cell r="J1937">
            <v>1</v>
          </cell>
          <cell r="K1937">
            <v>5.59</v>
          </cell>
          <cell r="L1937">
            <v>5.5940000000000003</v>
          </cell>
          <cell r="M1937">
            <v>5.7649999999999997</v>
          </cell>
          <cell r="N1937">
            <v>5.59</v>
          </cell>
          <cell r="O1937">
            <v>5.5940000000000003</v>
          </cell>
          <cell r="P1937">
            <v>5.7649999999999997</v>
          </cell>
          <cell r="Q1937">
            <v>9.06</v>
          </cell>
          <cell r="R1937">
            <v>9.7895000000000003</v>
          </cell>
          <cell r="S1937">
            <v>10.088749999999999</v>
          </cell>
          <cell r="T1937">
            <v>9.06</v>
          </cell>
          <cell r="U1937">
            <v>9.7895000000000003</v>
          </cell>
          <cell r="V1937">
            <v>10.088749999999999</v>
          </cell>
        </row>
        <row r="1938">
          <cell r="B1938" t="str">
            <v>HD50</v>
          </cell>
          <cell r="C1938" t="str">
            <v>SOROFLEXD6306M</v>
          </cell>
          <cell r="D1938">
            <v>1</v>
          </cell>
          <cell r="E1938" t="str">
            <v>TUYAU PVC SOUPLE D63 0.6 ML</v>
          </cell>
          <cell r="F1938">
            <v>94.25</v>
          </cell>
          <cell r="H1938" t="str">
            <v>SOROFLEXD6306M</v>
          </cell>
          <cell r="I1938">
            <v>2.13</v>
          </cell>
          <cell r="J1938">
            <v>1</v>
          </cell>
          <cell r="K1938">
            <v>2.13</v>
          </cell>
          <cell r="L1938">
            <v>2.13</v>
          </cell>
          <cell r="M1938">
            <v>2.13</v>
          </cell>
          <cell r="N1938">
            <v>2.13</v>
          </cell>
          <cell r="O1938">
            <v>2.13</v>
          </cell>
          <cell r="P1938">
            <v>2.13</v>
          </cell>
          <cell r="Q1938">
            <v>94.25</v>
          </cell>
          <cell r="R1938">
            <v>2.8329</v>
          </cell>
          <cell r="S1938">
            <v>2.8329</v>
          </cell>
          <cell r="T1938">
            <v>94.25</v>
          </cell>
          <cell r="U1938">
            <v>2.8329</v>
          </cell>
          <cell r="V1938">
            <v>2.8329</v>
          </cell>
        </row>
        <row r="1939">
          <cell r="B1939" t="str">
            <v>HD50</v>
          </cell>
          <cell r="C1939" t="str">
            <v>URT632</v>
          </cell>
          <cell r="D1939">
            <v>1</v>
          </cell>
          <cell r="E1939" t="str">
            <v>RACCORD TARAUDE COMPRESSION _ 63X2'</v>
          </cell>
          <cell r="F1939">
            <v>5.22</v>
          </cell>
          <cell r="H1939" t="str">
            <v>URT632</v>
          </cell>
          <cell r="I1939">
            <v>3.68</v>
          </cell>
          <cell r="J1939">
            <v>1</v>
          </cell>
          <cell r="K1939">
            <v>3.68</v>
          </cell>
          <cell r="L1939">
            <v>3.6829999999999998</v>
          </cell>
          <cell r="M1939">
            <v>4.0880000000000001</v>
          </cell>
          <cell r="N1939">
            <v>3.68</v>
          </cell>
          <cell r="O1939">
            <v>3.6829999999999998</v>
          </cell>
          <cell r="P1939">
            <v>4.0880000000000001</v>
          </cell>
          <cell r="Q1939">
            <v>5.22</v>
          </cell>
          <cell r="R1939">
            <v>5.5244999999999997</v>
          </cell>
          <cell r="S1939">
            <v>6.1319999999999997</v>
          </cell>
          <cell r="T1939">
            <v>5.22</v>
          </cell>
          <cell r="U1939">
            <v>5.5244999999999997</v>
          </cell>
          <cell r="V1939">
            <v>6.1319999999999997</v>
          </cell>
        </row>
        <row r="1940">
          <cell r="B1940" t="str">
            <v>HD50</v>
          </cell>
          <cell r="C1940" t="str">
            <v>MOAT</v>
          </cell>
          <cell r="D1940">
            <v>0.1</v>
          </cell>
          <cell r="E1940" t="str">
            <v>MAIN D'OEUVRE ATELIER</v>
          </cell>
          <cell r="F1940">
            <v>75</v>
          </cell>
          <cell r="H1940" t="str">
            <v>MOAT</v>
          </cell>
          <cell r="I1940">
            <v>50</v>
          </cell>
          <cell r="J1940">
            <v>1</v>
          </cell>
          <cell r="K1940">
            <v>50</v>
          </cell>
          <cell r="L1940">
            <v>50</v>
          </cell>
          <cell r="M1940">
            <v>50</v>
          </cell>
          <cell r="N1940">
            <v>5</v>
          </cell>
          <cell r="O1940">
            <v>5</v>
          </cell>
          <cell r="P1940">
            <v>5</v>
          </cell>
          <cell r="Q1940">
            <v>75</v>
          </cell>
          <cell r="R1940">
            <v>75</v>
          </cell>
          <cell r="S1940">
            <v>75</v>
          </cell>
          <cell r="T1940">
            <v>7.5</v>
          </cell>
          <cell r="U1940">
            <v>7.5</v>
          </cell>
          <cell r="V1940">
            <v>7.5</v>
          </cell>
        </row>
        <row r="1941">
          <cell r="B1941" t="str">
            <v>MRACPEHD50</v>
          </cell>
          <cell r="N1941">
            <v>16.399999999999999</v>
          </cell>
          <cell r="O1941">
            <v>16.407</v>
          </cell>
          <cell r="P1941">
            <v>16.983000000000001</v>
          </cell>
          <cell r="T1941">
            <v>116.03</v>
          </cell>
          <cell r="U1941">
            <v>25.646900000000002</v>
          </cell>
          <cell r="V1941">
            <v>26.553649999999998</v>
          </cell>
        </row>
        <row r="1942">
          <cell r="B1942" t="str">
            <v>V150BG</v>
          </cell>
          <cell r="C1942" t="str">
            <v>MJOI63</v>
          </cell>
          <cell r="D1942">
            <v>1</v>
          </cell>
          <cell r="E1942" t="str">
            <v>PRESSE ETOUPE PG13.5 F7MM AVEC CE</v>
          </cell>
          <cell r="F1942">
            <v>0.68</v>
          </cell>
          <cell r="H1942">
            <v>101006</v>
          </cell>
          <cell r="I1942">
            <v>0.23</v>
          </cell>
          <cell r="J1942">
            <v>1</v>
          </cell>
          <cell r="K1942">
            <v>0.23</v>
          </cell>
          <cell r="L1942">
            <v>0.22953999999999999</v>
          </cell>
          <cell r="M1942">
            <v>0.22953999999999999</v>
          </cell>
          <cell r="N1942">
            <v>0.23</v>
          </cell>
          <cell r="O1942">
            <v>0.22953999999999999</v>
          </cell>
          <cell r="P1942">
            <v>0.22953999999999999</v>
          </cell>
          <cell r="Q1942">
            <v>0.68</v>
          </cell>
          <cell r="R1942">
            <v>0.68862000000000001</v>
          </cell>
          <cell r="S1942">
            <v>0.68862000000000001</v>
          </cell>
          <cell r="T1942">
            <v>0.68</v>
          </cell>
          <cell r="U1942">
            <v>0.68862000000000001</v>
          </cell>
          <cell r="V1942">
            <v>0.68862000000000001</v>
          </cell>
        </row>
        <row r="1943">
          <cell r="B1943" t="str">
            <v>V150BG</v>
          </cell>
          <cell r="C1943" t="str">
            <v>MM63</v>
          </cell>
          <cell r="D1943">
            <v>2</v>
          </cell>
          <cell r="E1943" t="str">
            <v>PRESSE ETOUPE PG13 FILETAGE LONG</v>
          </cell>
          <cell r="F1943">
            <v>0.90200000000000002</v>
          </cell>
          <cell r="H1943" t="str">
            <v>FLPG13</v>
          </cell>
          <cell r="I1943">
            <v>0.6</v>
          </cell>
          <cell r="J1943">
            <v>1</v>
          </cell>
          <cell r="K1943">
            <v>0.6</v>
          </cell>
          <cell r="L1943">
            <v>0.60099999999999998</v>
          </cell>
          <cell r="M1943">
            <v>0.60099999999999998</v>
          </cell>
          <cell r="N1943">
            <v>1.2</v>
          </cell>
          <cell r="O1943">
            <v>1.202</v>
          </cell>
          <cell r="P1943">
            <v>1.202</v>
          </cell>
          <cell r="Q1943">
            <v>0.90200000000000002</v>
          </cell>
          <cell r="R1943">
            <v>0.90149999999999997</v>
          </cell>
          <cell r="S1943">
            <v>0.90149999999999997</v>
          </cell>
          <cell r="T1943">
            <v>1.804</v>
          </cell>
          <cell r="U1943">
            <v>1.8029999999999999</v>
          </cell>
          <cell r="V1943">
            <v>1.8029999999999999</v>
          </cell>
        </row>
        <row r="1944">
          <cell r="B1944" t="str">
            <v>V150BG</v>
          </cell>
          <cell r="C1944" t="str">
            <v>MPA</v>
          </cell>
          <cell r="D1944">
            <v>2</v>
          </cell>
          <cell r="E1944" t="str">
            <v>ECROU PE POUR PRESSE ETOUPE PG13</v>
          </cell>
          <cell r="F1944">
            <v>0.08</v>
          </cell>
          <cell r="H1944" t="str">
            <v>ECROUPG13</v>
          </cell>
          <cell r="I1944">
            <v>7.0000000000000007E-2</v>
          </cell>
          <cell r="J1944">
            <v>1</v>
          </cell>
          <cell r="K1944">
            <v>7.0000000000000007E-2</v>
          </cell>
          <cell r="L1944">
            <v>7.1999999999999995E-2</v>
          </cell>
          <cell r="M1944">
            <v>7.1999999999999995E-2</v>
          </cell>
          <cell r="N1944">
            <v>0.14000000000000001</v>
          </cell>
          <cell r="O1944">
            <v>0.14399999999999999</v>
          </cell>
          <cell r="P1944">
            <v>0.14399999999999999</v>
          </cell>
          <cell r="Q1944">
            <v>0.08</v>
          </cell>
          <cell r="R1944">
            <v>0.10799999999999998</v>
          </cell>
          <cell r="S1944">
            <v>0.10799999999999998</v>
          </cell>
          <cell r="T1944">
            <v>0.16</v>
          </cell>
          <cell r="U1944">
            <v>0.21599999999999997</v>
          </cell>
          <cell r="V1944">
            <v>0.21599999999999997</v>
          </cell>
        </row>
        <row r="1945">
          <cell r="B1945" t="str">
            <v>V150BG</v>
          </cell>
          <cell r="C1945" t="str">
            <v>MTOLE1</v>
          </cell>
          <cell r="D1945">
            <v>6</v>
          </cell>
          <cell r="E1945" t="str">
            <v>VIS METAUX  A2 TH M8X25</v>
          </cell>
          <cell r="F1945">
            <v>7.0000000000000007E-2</v>
          </cell>
          <cell r="H1945">
            <v>8412802518</v>
          </cell>
          <cell r="I1945">
            <v>7.08</v>
          </cell>
          <cell r="J1945">
            <v>100</v>
          </cell>
          <cell r="K1945">
            <v>7.0800000000000002E-2</v>
          </cell>
          <cell r="L1945">
            <v>7.0800000000000002E-2</v>
          </cell>
          <cell r="M1945">
            <v>7.0800000000000002E-2</v>
          </cell>
          <cell r="N1945">
            <v>0.42480000000000001</v>
          </cell>
          <cell r="O1945">
            <v>0.42480000000000001</v>
          </cell>
          <cell r="P1945">
            <v>0.42480000000000001</v>
          </cell>
          <cell r="Q1945">
            <v>7.0000000000000007E-2</v>
          </cell>
          <cell r="R1945">
            <v>8.8499999999999995E-2</v>
          </cell>
          <cell r="S1945">
            <v>8.8499999999999995E-2</v>
          </cell>
          <cell r="T1945">
            <v>0.42000000000000004</v>
          </cell>
          <cell r="U1945">
            <v>0.53099999999999992</v>
          </cell>
          <cell r="V1945">
            <v>0.53099999999999992</v>
          </cell>
        </row>
        <row r="1946">
          <cell r="B1946" t="str">
            <v>V150BG</v>
          </cell>
          <cell r="C1946" t="str">
            <v>MTOLE3</v>
          </cell>
          <cell r="D1946">
            <v>2</v>
          </cell>
          <cell r="E1946" t="str">
            <v>ECROU BORGNE M8 INOX A4</v>
          </cell>
          <cell r="F1946">
            <v>0.27400000000000002</v>
          </cell>
          <cell r="H1946" t="str">
            <v>ECRBM8</v>
          </cell>
          <cell r="I1946">
            <v>0.09</v>
          </cell>
          <cell r="J1946">
            <v>1</v>
          </cell>
          <cell r="K1946">
            <v>0.09</v>
          </cell>
          <cell r="L1946">
            <v>8.6599999999999996E-2</v>
          </cell>
          <cell r="M1946">
            <v>8.6599999999999996E-2</v>
          </cell>
          <cell r="N1946">
            <v>0.18</v>
          </cell>
          <cell r="O1946">
            <v>0.17319999999999999</v>
          </cell>
          <cell r="P1946">
            <v>0.17319999999999999</v>
          </cell>
          <cell r="Q1946">
            <v>0.27400000000000002</v>
          </cell>
          <cell r="R1946">
            <v>0.12989999999999999</v>
          </cell>
          <cell r="S1946">
            <v>0.12989999999999999</v>
          </cell>
          <cell r="T1946">
            <v>0.54800000000000004</v>
          </cell>
          <cell r="U1946">
            <v>0.25979999999999998</v>
          </cell>
          <cell r="V1946">
            <v>0.25979999999999998</v>
          </cell>
        </row>
        <row r="1947">
          <cell r="B1947" t="str">
            <v>V150BG</v>
          </cell>
          <cell r="C1947" t="str">
            <v>MTOLE4</v>
          </cell>
          <cell r="D1947">
            <v>8</v>
          </cell>
          <cell r="E1947" t="str">
            <v>RONDELLE PLATE M8X22X1.5 L A2</v>
          </cell>
          <cell r="F1947">
            <v>0.05</v>
          </cell>
          <cell r="H1947">
            <v>8534000818</v>
          </cell>
          <cell r="I1947">
            <v>2.9000000000000001E-2</v>
          </cell>
          <cell r="J1947">
            <v>1</v>
          </cell>
          <cell r="K1947">
            <v>2.9000000000000001E-2</v>
          </cell>
          <cell r="L1947">
            <v>2.9399999999999999E-2</v>
          </cell>
          <cell r="M1947">
            <v>2.9399999999999999E-2</v>
          </cell>
          <cell r="N1947">
            <v>0.23200000000000001</v>
          </cell>
          <cell r="O1947">
            <v>0.23519999999999999</v>
          </cell>
          <cell r="P1947">
            <v>0.23519999999999999</v>
          </cell>
          <cell r="Q1947">
            <v>0.05</v>
          </cell>
          <cell r="R1947">
            <v>5.1449999999999996E-2</v>
          </cell>
          <cell r="S1947">
            <v>5.1449999999999996E-2</v>
          </cell>
          <cell r="T1947">
            <v>0.4</v>
          </cell>
          <cell r="U1947">
            <v>0.41159999999999997</v>
          </cell>
          <cell r="V1947">
            <v>0.41159999999999997</v>
          </cell>
        </row>
        <row r="1948">
          <cell r="B1948" t="str">
            <v>V150BG</v>
          </cell>
          <cell r="C1948" t="str">
            <v>VAC63</v>
          </cell>
          <cell r="D1948">
            <v>1</v>
          </cell>
          <cell r="E1948" t="str">
            <v>PLATINES INOX POUR BG</v>
          </cell>
          <cell r="F1948">
            <v>6.1349999999999998</v>
          </cell>
          <cell r="H1948" t="str">
            <v>MPLATINE</v>
          </cell>
          <cell r="I1948">
            <v>4.09</v>
          </cell>
          <cell r="J1948">
            <v>1</v>
          </cell>
          <cell r="K1948">
            <v>4.09</v>
          </cell>
          <cell r="L1948">
            <v>4.09</v>
          </cell>
          <cell r="M1948">
            <v>4.09</v>
          </cell>
          <cell r="N1948">
            <v>4.09</v>
          </cell>
          <cell r="O1948">
            <v>4.09</v>
          </cell>
          <cell r="P1948">
            <v>4.09</v>
          </cell>
          <cell r="Q1948">
            <v>6.1349999999999998</v>
          </cell>
          <cell r="R1948">
            <v>6.1349999999999998</v>
          </cell>
          <cell r="S1948">
            <v>6.1349999999999998</v>
          </cell>
          <cell r="T1948">
            <v>6.1349999999999998</v>
          </cell>
          <cell r="U1948">
            <v>6.1349999999999998</v>
          </cell>
          <cell r="V1948">
            <v>6.1349999999999998</v>
          </cell>
        </row>
        <row r="1949">
          <cell r="B1949" t="str">
            <v>V150BG</v>
          </cell>
          <cell r="C1949" t="str">
            <v>VDL516048</v>
          </cell>
          <cell r="D1949">
            <v>2</v>
          </cell>
          <cell r="E1949" t="str">
            <v>RONDELLE PLATE NYLON 8X24X2 L</v>
          </cell>
          <cell r="F1949">
            <v>0.1</v>
          </cell>
          <cell r="H1949" t="str">
            <v>RONDN24</v>
          </cell>
          <cell r="I1949">
            <v>0.05</v>
          </cell>
          <cell r="J1949">
            <v>1</v>
          </cell>
          <cell r="K1949">
            <v>0.05</v>
          </cell>
          <cell r="L1949">
            <v>5.0999999999999997E-2</v>
          </cell>
          <cell r="M1949">
            <v>5.0999999999999997E-2</v>
          </cell>
          <cell r="N1949">
            <v>0.1</v>
          </cell>
          <cell r="O1949">
            <v>0.10199999999999999</v>
          </cell>
          <cell r="P1949">
            <v>0.10199999999999999</v>
          </cell>
          <cell r="Q1949">
            <v>0.2</v>
          </cell>
          <cell r="R1949">
            <v>0.10199999999999999</v>
          </cell>
          <cell r="S1949">
            <v>0.10199999999999999</v>
          </cell>
          <cell r="T1949">
            <v>0.4</v>
          </cell>
          <cell r="U1949">
            <v>0.20399999999999999</v>
          </cell>
          <cell r="V1949">
            <v>0.20399999999999999</v>
          </cell>
        </row>
        <row r="1950">
          <cell r="B1950" t="str">
            <v>V150BG</v>
          </cell>
          <cell r="C1950" t="str">
            <v>MOAT</v>
          </cell>
          <cell r="D1950">
            <v>1</v>
          </cell>
          <cell r="E1950" t="str">
            <v xml:space="preserve">CLAPET Y D63 </v>
          </cell>
          <cell r="F1950">
            <v>39.22</v>
          </cell>
          <cell r="H1950">
            <v>1510064</v>
          </cell>
          <cell r="I1950">
            <v>24.96</v>
          </cell>
          <cell r="J1950">
            <v>1</v>
          </cell>
          <cell r="K1950">
            <v>24.96</v>
          </cell>
          <cell r="L1950">
            <v>24.954999999999998</v>
          </cell>
          <cell r="M1950">
            <v>24.954999999999998</v>
          </cell>
          <cell r="N1950">
            <v>24.96</v>
          </cell>
          <cell r="O1950">
            <v>24.954999999999998</v>
          </cell>
          <cell r="P1950">
            <v>24.954999999999998</v>
          </cell>
          <cell r="Q1950">
            <v>39.22</v>
          </cell>
          <cell r="R1950">
            <v>37.432499999999997</v>
          </cell>
          <cell r="S1950">
            <v>37.432499999999997</v>
          </cell>
          <cell r="T1950">
            <v>39.22</v>
          </cell>
          <cell r="U1950">
            <v>37.432499999999997</v>
          </cell>
          <cell r="V1950">
            <v>37.432499999999997</v>
          </cell>
        </row>
        <row r="1951">
          <cell r="B1951" t="str">
            <v>V150BG</v>
          </cell>
          <cell r="C1951">
            <v>8434000818</v>
          </cell>
          <cell r="D1951">
            <v>1</v>
          </cell>
          <cell r="E1951" t="str">
            <v>TUBE INOX DIAM26.9X1.6 (LE ML)</v>
          </cell>
          <cell r="F1951">
            <v>7.41</v>
          </cell>
          <cell r="H1951" t="str">
            <v>304L/4307</v>
          </cell>
          <cell r="I1951">
            <v>5.99</v>
          </cell>
          <cell r="J1951">
            <v>1</v>
          </cell>
          <cell r="K1951">
            <v>5.99</v>
          </cell>
          <cell r="L1951">
            <v>5.99</v>
          </cell>
          <cell r="M1951">
            <v>5.99</v>
          </cell>
          <cell r="N1951">
            <v>5.99</v>
          </cell>
          <cell r="O1951">
            <v>5.99</v>
          </cell>
          <cell r="P1951">
            <v>5.99</v>
          </cell>
          <cell r="Q1951">
            <v>7.41</v>
          </cell>
          <cell r="R1951">
            <v>7.4875000000000007</v>
          </cell>
          <cell r="S1951">
            <v>7.4875000000000007</v>
          </cell>
          <cell r="T1951">
            <v>7.41</v>
          </cell>
          <cell r="U1951">
            <v>7.4875000000000007</v>
          </cell>
          <cell r="V1951">
            <v>7.4875000000000007</v>
          </cell>
        </row>
        <row r="1952">
          <cell r="B1952" t="str">
            <v>V150BG</v>
          </cell>
          <cell r="C1952">
            <v>8434000618</v>
          </cell>
          <cell r="D1952">
            <v>1</v>
          </cell>
          <cell r="E1952" t="str">
            <v>ELECTROPOMPE DW VOX M 150 D63 FILETE</v>
          </cell>
          <cell r="F1952">
            <v>441.73</v>
          </cell>
          <cell r="H1952" t="str">
            <v>MDWVOX150</v>
          </cell>
          <cell r="I1952">
            <v>320</v>
          </cell>
          <cell r="J1952">
            <v>1</v>
          </cell>
          <cell r="K1952">
            <v>320</v>
          </cell>
          <cell r="L1952">
            <v>320</v>
          </cell>
          <cell r="M1952">
            <v>333</v>
          </cell>
          <cell r="N1952">
            <v>320</v>
          </cell>
          <cell r="O1952">
            <v>320</v>
          </cell>
          <cell r="P1952">
            <v>333</v>
          </cell>
          <cell r="Q1952">
            <v>441.73</v>
          </cell>
          <cell r="R1952">
            <v>480</v>
          </cell>
          <cell r="S1952">
            <v>499.5</v>
          </cell>
          <cell r="T1952">
            <v>441.73</v>
          </cell>
          <cell r="U1952">
            <v>480</v>
          </cell>
          <cell r="V1952">
            <v>499.5</v>
          </cell>
        </row>
        <row r="1953">
          <cell r="B1953" t="str">
            <v>V150BG</v>
          </cell>
          <cell r="C1953" t="str">
            <v>RONDETD6</v>
          </cell>
          <cell r="D1953">
            <v>1</v>
          </cell>
          <cell r="E1953" t="str">
            <v>MANILLE INOX</v>
          </cell>
          <cell r="F1953">
            <v>1.57</v>
          </cell>
          <cell r="H1953">
            <v>9600000618</v>
          </cell>
          <cell r="I1953">
            <v>0.8</v>
          </cell>
          <cell r="J1953">
            <v>1</v>
          </cell>
          <cell r="K1953">
            <v>0.8</v>
          </cell>
          <cell r="L1953">
            <v>0.80289999999999995</v>
          </cell>
          <cell r="M1953">
            <v>0.80289999999999995</v>
          </cell>
          <cell r="N1953">
            <v>0.8</v>
          </cell>
          <cell r="O1953">
            <v>0.80289999999999995</v>
          </cell>
          <cell r="P1953">
            <v>0.80289999999999995</v>
          </cell>
          <cell r="Q1953">
            <v>1.57</v>
          </cell>
          <cell r="R1953">
            <v>1.6057999999999999</v>
          </cell>
          <cell r="S1953">
            <v>1.6057999999999999</v>
          </cell>
          <cell r="T1953">
            <v>1.57</v>
          </cell>
          <cell r="U1953">
            <v>1.6057999999999999</v>
          </cell>
          <cell r="V1953">
            <v>1.6057999999999999</v>
          </cell>
        </row>
        <row r="1954">
          <cell r="B1954" t="str">
            <v>V150BG</v>
          </cell>
          <cell r="C1954">
            <v>8535000618</v>
          </cell>
          <cell r="D1954">
            <v>1</v>
          </cell>
          <cell r="E1954" t="str">
            <v>FLOTTEUR JAUNE 20M DE CABLE+LEST</v>
          </cell>
          <cell r="F1954">
            <v>38.61</v>
          </cell>
          <cell r="H1954" t="str">
            <v>BIPSTOP</v>
          </cell>
          <cell r="I1954">
            <v>26.4</v>
          </cell>
          <cell r="J1954">
            <v>1</v>
          </cell>
          <cell r="K1954">
            <v>26.4</v>
          </cell>
          <cell r="L1954">
            <v>26.4</v>
          </cell>
          <cell r="M1954">
            <v>26.4</v>
          </cell>
          <cell r="N1954">
            <v>26.4</v>
          </cell>
          <cell r="O1954">
            <v>26.4</v>
          </cell>
          <cell r="P1954">
            <v>26.4</v>
          </cell>
          <cell r="Q1954">
            <v>38.61</v>
          </cell>
          <cell r="R1954">
            <v>39.599999999999994</v>
          </cell>
          <cell r="S1954">
            <v>39.599999999999994</v>
          </cell>
          <cell r="T1954">
            <v>38.61</v>
          </cell>
          <cell r="U1954">
            <v>39.599999999999994</v>
          </cell>
          <cell r="V1954">
            <v>39.599999999999994</v>
          </cell>
        </row>
        <row r="1955">
          <cell r="B1955" t="str">
            <v>V150BG</v>
          </cell>
          <cell r="C1955" t="str">
            <v>BOUL8x70</v>
          </cell>
          <cell r="D1955">
            <v>2</v>
          </cell>
          <cell r="E1955" t="str">
            <v>COUDE 90  PVC D63 FEM/FEM</v>
          </cell>
          <cell r="F1955">
            <v>0.96</v>
          </cell>
          <cell r="H1955" t="str">
            <v>C9063</v>
          </cell>
          <cell r="I1955">
            <v>0.77</v>
          </cell>
          <cell r="J1955">
            <v>1</v>
          </cell>
          <cell r="K1955">
            <v>0.77</v>
          </cell>
          <cell r="L1955">
            <v>0.76900000000000002</v>
          </cell>
          <cell r="M1955">
            <v>0.84599999999999997</v>
          </cell>
          <cell r="N1955">
            <v>1.54</v>
          </cell>
          <cell r="O1955">
            <v>1.538</v>
          </cell>
          <cell r="P1955">
            <v>1.6919999999999999</v>
          </cell>
          <cell r="Q1955">
            <v>0.96</v>
          </cell>
          <cell r="R1955">
            <v>0.96125000000000005</v>
          </cell>
          <cell r="S1955">
            <v>1.0574999999999999</v>
          </cell>
          <cell r="T1955">
            <v>1.92</v>
          </cell>
          <cell r="U1955">
            <v>1.9225000000000001</v>
          </cell>
          <cell r="V1955">
            <v>2.1149999999999998</v>
          </cell>
        </row>
        <row r="1956">
          <cell r="B1956" t="str">
            <v>V150BG</v>
          </cell>
          <cell r="C1956">
            <v>101007</v>
          </cell>
          <cell r="D1956">
            <v>1</v>
          </cell>
          <cell r="E1956" t="str">
            <v>COUDE 90 REDUIT M/F 63X50</v>
          </cell>
          <cell r="F1956">
            <v>3.76</v>
          </cell>
          <cell r="H1956" t="str">
            <v>C90MF6350</v>
          </cell>
          <cell r="I1956">
            <v>2.13</v>
          </cell>
          <cell r="J1956">
            <v>1</v>
          </cell>
          <cell r="K1956">
            <v>2.13</v>
          </cell>
          <cell r="L1956">
            <v>2.13</v>
          </cell>
          <cell r="M1956">
            <v>2.5049999999999999</v>
          </cell>
          <cell r="N1956">
            <v>2.13</v>
          </cell>
          <cell r="O1956">
            <v>2.13</v>
          </cell>
          <cell r="P1956">
            <v>2.5049999999999999</v>
          </cell>
          <cell r="Q1956">
            <v>3.76</v>
          </cell>
          <cell r="R1956">
            <v>4.26</v>
          </cell>
          <cell r="S1956">
            <v>5.01</v>
          </cell>
          <cell r="T1956">
            <v>3.76</v>
          </cell>
          <cell r="U1956">
            <v>4.26</v>
          </cell>
          <cell r="V1956">
            <v>5.01</v>
          </cell>
        </row>
        <row r="1957">
          <cell r="B1957" t="str">
            <v>V150BG</v>
          </cell>
          <cell r="C1957" t="str">
            <v>MCOFPRO</v>
          </cell>
          <cell r="D1957">
            <v>1</v>
          </cell>
          <cell r="E1957" t="str">
            <v>CUVE RELEVAGE HT900</v>
          </cell>
          <cell r="F1957">
            <v>213.44</v>
          </cell>
          <cell r="H1957" t="str">
            <v>CUVE900</v>
          </cell>
          <cell r="I1957">
            <v>139.5</v>
          </cell>
          <cell r="J1957">
            <v>1</v>
          </cell>
          <cell r="K1957">
            <v>139.5</v>
          </cell>
          <cell r="L1957">
            <v>139.5</v>
          </cell>
          <cell r="M1957">
            <v>139.5</v>
          </cell>
          <cell r="N1957">
            <v>139.5</v>
          </cell>
          <cell r="O1957">
            <v>139.5</v>
          </cell>
          <cell r="P1957">
            <v>139.5</v>
          </cell>
          <cell r="Q1957">
            <v>213.44</v>
          </cell>
          <cell r="R1957">
            <v>209.25</v>
          </cell>
          <cell r="S1957">
            <v>209.25</v>
          </cell>
          <cell r="T1957">
            <v>213.44</v>
          </cell>
          <cell r="U1957">
            <v>209.25</v>
          </cell>
          <cell r="V1957">
            <v>209.25</v>
          </cell>
        </row>
        <row r="1958">
          <cell r="B1958" t="str">
            <v>V150BG</v>
          </cell>
          <cell r="C1958" t="str">
            <v>316L/4404</v>
          </cell>
          <cell r="D1958">
            <v>1</v>
          </cell>
          <cell r="E1958" t="str">
            <v>EMBOUT ADAPTATION 63X50X2</v>
          </cell>
          <cell r="F1958">
            <v>0.77</v>
          </cell>
          <cell r="H1958" t="str">
            <v>EF63502</v>
          </cell>
          <cell r="I1958">
            <v>0.61</v>
          </cell>
          <cell r="J1958">
            <v>1</v>
          </cell>
          <cell r="K1958">
            <v>0.61</v>
          </cell>
          <cell r="L1958">
            <v>0.61299999999999999</v>
          </cell>
          <cell r="M1958">
            <v>0.67400000000000004</v>
          </cell>
          <cell r="N1958">
            <v>0.61</v>
          </cell>
          <cell r="O1958">
            <v>0.61299999999999999</v>
          </cell>
          <cell r="P1958">
            <v>0.67400000000000004</v>
          </cell>
          <cell r="Q1958">
            <v>0.77</v>
          </cell>
          <cell r="R1958">
            <v>0.81529000000000007</v>
          </cell>
          <cell r="S1958">
            <v>0.89642000000000011</v>
          </cell>
          <cell r="T1958">
            <v>0.77</v>
          </cell>
          <cell r="U1958">
            <v>0.81529000000000007</v>
          </cell>
          <cell r="V1958">
            <v>0.89642000000000011</v>
          </cell>
        </row>
        <row r="1959">
          <cell r="B1959" t="str">
            <v>V150BG</v>
          </cell>
          <cell r="C1959" t="str">
            <v>GPR</v>
          </cell>
          <cell r="D1959">
            <v>1</v>
          </cell>
          <cell r="E1959" t="str">
            <v>LIEN DE SERRAGE 3.2X142 NYL P6.6 NOIR</v>
          </cell>
          <cell r="F1959">
            <v>0.1</v>
          </cell>
          <cell r="H1959">
            <v>7214321415</v>
          </cell>
          <cell r="I1959">
            <v>0</v>
          </cell>
          <cell r="J1959">
            <v>100</v>
          </cell>
          <cell r="K1959">
            <v>0</v>
          </cell>
          <cell r="L1959">
            <v>1.9300000000000001E-2</v>
          </cell>
          <cell r="M1959">
            <v>1.7100000000000001E-2</v>
          </cell>
          <cell r="N1959">
            <v>0</v>
          </cell>
          <cell r="O1959">
            <v>1.9300000000000001E-2</v>
          </cell>
          <cell r="P1959">
            <v>1.7100000000000001E-2</v>
          </cell>
          <cell r="Q1959">
            <v>0.1</v>
          </cell>
          <cell r="R1959">
            <v>2.8950000000000004E-2</v>
          </cell>
          <cell r="S1959">
            <v>2.5649999999999999E-2</v>
          </cell>
          <cell r="T1959">
            <v>0.1</v>
          </cell>
          <cell r="U1959">
            <v>2.8950000000000004E-2</v>
          </cell>
          <cell r="V1959">
            <v>2.5649999999999999E-2</v>
          </cell>
        </row>
        <row r="1960">
          <cell r="B1960" t="str">
            <v>V150BG</v>
          </cell>
          <cell r="C1960" t="str">
            <v>PVC6316</v>
          </cell>
          <cell r="D1960">
            <v>1</v>
          </cell>
          <cell r="E1960" t="str">
            <v>JOINT FORSHEDA D100</v>
          </cell>
          <cell r="F1960">
            <v>4.87</v>
          </cell>
          <cell r="H1960" t="str">
            <v>MJOI100</v>
          </cell>
          <cell r="I1960">
            <v>0.94</v>
          </cell>
          <cell r="J1960">
            <v>1</v>
          </cell>
          <cell r="K1960">
            <v>0.94</v>
          </cell>
          <cell r="L1960">
            <v>2.1800000000000002</v>
          </cell>
          <cell r="M1960">
            <v>0.94</v>
          </cell>
          <cell r="N1960">
            <v>0.94</v>
          </cell>
          <cell r="O1960">
            <v>2.1800000000000002</v>
          </cell>
          <cell r="P1960">
            <v>0.94</v>
          </cell>
          <cell r="Q1960">
            <v>4.87</v>
          </cell>
          <cell r="R1960">
            <v>4.9050000000000002</v>
          </cell>
          <cell r="S1960">
            <v>2.1149999999999998</v>
          </cell>
          <cell r="T1960">
            <v>4.87</v>
          </cell>
          <cell r="U1960">
            <v>4.9050000000000002</v>
          </cell>
          <cell r="V1960">
            <v>2.1149999999999998</v>
          </cell>
        </row>
        <row r="1961">
          <cell r="B1961" t="str">
            <v>V150BG</v>
          </cell>
          <cell r="C1961" t="str">
            <v>CC6M</v>
          </cell>
          <cell r="D1961">
            <v>1</v>
          </cell>
          <cell r="E1961" t="str">
            <v>JOINT FORSHEDA D63</v>
          </cell>
          <cell r="F1961">
            <v>4.9400000000000004</v>
          </cell>
          <cell r="H1961" t="str">
            <v>MJOI63</v>
          </cell>
          <cell r="I1961">
            <v>2.21</v>
          </cell>
          <cell r="J1961">
            <v>1</v>
          </cell>
          <cell r="K1961">
            <v>2.21</v>
          </cell>
          <cell r="L1961">
            <v>2.21</v>
          </cell>
          <cell r="M1961">
            <v>0.92</v>
          </cell>
          <cell r="N1961">
            <v>2.21</v>
          </cell>
          <cell r="O1961">
            <v>2.21</v>
          </cell>
          <cell r="P1961">
            <v>0.92</v>
          </cell>
          <cell r="Q1961">
            <v>4.9400000000000004</v>
          </cell>
          <cell r="R1961">
            <v>4.9725000000000001</v>
          </cell>
          <cell r="S1961">
            <v>2.0700000000000003</v>
          </cell>
          <cell r="T1961">
            <v>4.9400000000000004</v>
          </cell>
          <cell r="U1961">
            <v>4.9725000000000001</v>
          </cell>
          <cell r="V1961">
            <v>2.0700000000000003</v>
          </cell>
        </row>
        <row r="1962">
          <cell r="B1962" t="str">
            <v>V150BG</v>
          </cell>
          <cell r="D1962">
            <v>1</v>
          </cell>
          <cell r="E1962" t="str">
            <v>MANCHON SORTIE POSTE RELEVAGE PVC PRES D63</v>
          </cell>
          <cell r="F1962">
            <v>1.1000000000000001</v>
          </cell>
          <cell r="H1962" t="str">
            <v>MM63</v>
          </cell>
          <cell r="I1962">
            <v>1.1100000000000001</v>
          </cell>
          <cell r="J1962">
            <v>1</v>
          </cell>
          <cell r="K1962">
            <v>1.1100000000000001</v>
          </cell>
          <cell r="L1962">
            <v>1.1060000000000001</v>
          </cell>
          <cell r="M1962">
            <v>1.2170000000000001</v>
          </cell>
          <cell r="N1962">
            <v>1.1100000000000001</v>
          </cell>
          <cell r="O1962">
            <v>1.1060000000000001</v>
          </cell>
          <cell r="P1962">
            <v>1.2170000000000001</v>
          </cell>
          <cell r="Q1962">
            <v>1.27</v>
          </cell>
          <cell r="R1962">
            <v>1.3825000000000001</v>
          </cell>
          <cell r="S1962">
            <v>1.5212500000000002</v>
          </cell>
          <cell r="T1962">
            <v>1.27</v>
          </cell>
          <cell r="U1962">
            <v>1.3825000000000001</v>
          </cell>
          <cell r="V1962">
            <v>1.5212500000000002</v>
          </cell>
        </row>
        <row r="1963">
          <cell r="B1963" t="str">
            <v>V150BG</v>
          </cell>
          <cell r="D1963">
            <v>1</v>
          </cell>
          <cell r="E1963" t="str">
            <v>PIED D'ASSISE POUR BARRES DE GUIDAGE D63</v>
          </cell>
          <cell r="F1963">
            <v>83.19</v>
          </cell>
          <cell r="H1963" t="str">
            <v>MPA</v>
          </cell>
          <cell r="I1963">
            <v>63.5</v>
          </cell>
          <cell r="J1963">
            <v>1</v>
          </cell>
          <cell r="K1963">
            <v>63.5</v>
          </cell>
          <cell r="L1963">
            <v>63.5</v>
          </cell>
          <cell r="M1963">
            <v>71</v>
          </cell>
          <cell r="N1963">
            <v>63.5</v>
          </cell>
          <cell r="O1963">
            <v>63.5</v>
          </cell>
          <cell r="P1963">
            <v>71</v>
          </cell>
          <cell r="Q1963">
            <v>83.19</v>
          </cell>
          <cell r="R1963">
            <v>84.454999999999998</v>
          </cell>
          <cell r="S1963">
            <v>94.43</v>
          </cell>
          <cell r="T1963">
            <v>83.19</v>
          </cell>
          <cell r="U1963">
            <v>84.454999999999998</v>
          </cell>
          <cell r="V1963">
            <v>94.43</v>
          </cell>
        </row>
        <row r="1964">
          <cell r="B1964" t="str">
            <v>V150BG</v>
          </cell>
          <cell r="D1964">
            <v>1</v>
          </cell>
          <cell r="E1964" t="str">
            <v xml:space="preserve">SUPPORT BAS INOX </v>
          </cell>
          <cell r="F1964">
            <v>21.71</v>
          </cell>
          <cell r="H1964" t="str">
            <v>MTOLE1</v>
          </cell>
          <cell r="I1964">
            <v>17.73</v>
          </cell>
          <cell r="J1964">
            <v>1</v>
          </cell>
          <cell r="K1964">
            <v>17.73</v>
          </cell>
          <cell r="L1964">
            <v>17.73</v>
          </cell>
          <cell r="M1964">
            <v>17.73</v>
          </cell>
          <cell r="N1964">
            <v>17.73</v>
          </cell>
          <cell r="O1964">
            <v>17.73</v>
          </cell>
          <cell r="P1964">
            <v>17.73</v>
          </cell>
          <cell r="Q1964">
            <v>21.71</v>
          </cell>
          <cell r="R1964">
            <v>22.162500000000001</v>
          </cell>
          <cell r="S1964">
            <v>22.162500000000001</v>
          </cell>
          <cell r="T1964">
            <v>21.71</v>
          </cell>
          <cell r="U1964">
            <v>22.162500000000001</v>
          </cell>
          <cell r="V1964">
            <v>22.162500000000001</v>
          </cell>
        </row>
        <row r="1965">
          <cell r="B1965" t="str">
            <v>V150BG</v>
          </cell>
          <cell r="D1965">
            <v>1</v>
          </cell>
          <cell r="E1965" t="str">
            <v>SUPPORT HAUT INOX 510MM</v>
          </cell>
          <cell r="F1965">
            <v>19.91</v>
          </cell>
          <cell r="H1965" t="str">
            <v>MTOLE3</v>
          </cell>
          <cell r="I1965">
            <v>12.16</v>
          </cell>
          <cell r="J1965">
            <v>1</v>
          </cell>
          <cell r="K1965">
            <v>12.16</v>
          </cell>
          <cell r="L1965">
            <v>12.16</v>
          </cell>
          <cell r="M1965">
            <v>12.16</v>
          </cell>
          <cell r="N1965">
            <v>12.16</v>
          </cell>
          <cell r="O1965">
            <v>12.16</v>
          </cell>
          <cell r="P1965">
            <v>12.16</v>
          </cell>
          <cell r="Q1965">
            <v>19.91</v>
          </cell>
          <cell r="R1965">
            <v>21.28</v>
          </cell>
          <cell r="S1965">
            <v>21.28</v>
          </cell>
          <cell r="T1965">
            <v>19.91</v>
          </cell>
          <cell r="U1965">
            <v>21.28</v>
          </cell>
          <cell r="V1965">
            <v>21.28</v>
          </cell>
        </row>
        <row r="1966">
          <cell r="B1966" t="str">
            <v>V150BG</v>
          </cell>
          <cell r="D1966">
            <v>1</v>
          </cell>
          <cell r="E1966" t="str">
            <v>TOLE SUPPORT FLOTTEUR ALARME</v>
          </cell>
          <cell r="F1966">
            <v>4.1900000000000004</v>
          </cell>
          <cell r="H1966" t="str">
            <v>MTOLE4</v>
          </cell>
          <cell r="I1966">
            <v>2.99</v>
          </cell>
          <cell r="J1966">
            <v>1</v>
          </cell>
          <cell r="K1966">
            <v>2.99</v>
          </cell>
          <cell r="L1966">
            <v>2.99</v>
          </cell>
          <cell r="M1966">
            <v>2.99</v>
          </cell>
          <cell r="N1966">
            <v>2.99</v>
          </cell>
          <cell r="O1966">
            <v>2.99</v>
          </cell>
          <cell r="P1966">
            <v>2.99</v>
          </cell>
          <cell r="Q1966">
            <v>4.1900000000000004</v>
          </cell>
          <cell r="R1966">
            <v>4.4850000000000003</v>
          </cell>
          <cell r="S1966">
            <v>4.4850000000000003</v>
          </cell>
          <cell r="T1966">
            <v>4.1900000000000004</v>
          </cell>
          <cell r="U1966">
            <v>4.4850000000000003</v>
          </cell>
          <cell r="V1966">
            <v>4.4850000000000003</v>
          </cell>
        </row>
        <row r="1967">
          <cell r="B1967" t="str">
            <v>V150BG</v>
          </cell>
          <cell r="D1967">
            <v>1</v>
          </cell>
          <cell r="E1967" t="str">
            <v>VANNE A BILLE FEM/FEM ORION D63</v>
          </cell>
          <cell r="F1967">
            <v>9.56</v>
          </cell>
          <cell r="H1967" t="str">
            <v>VAC63</v>
          </cell>
          <cell r="I1967">
            <v>8.09</v>
          </cell>
          <cell r="J1967">
            <v>1</v>
          </cell>
          <cell r="K1967">
            <v>8.09</v>
          </cell>
          <cell r="L1967">
            <v>8.0869999999999997</v>
          </cell>
          <cell r="M1967">
            <v>8.0869999999999997</v>
          </cell>
          <cell r="N1967">
            <v>8.09</v>
          </cell>
          <cell r="O1967">
            <v>8.0869999999999997</v>
          </cell>
          <cell r="P1967">
            <v>8.0869999999999997</v>
          </cell>
          <cell r="Q1967">
            <v>9.56</v>
          </cell>
          <cell r="R1967">
            <v>10.108750000000001</v>
          </cell>
          <cell r="S1967">
            <v>10.108750000000001</v>
          </cell>
          <cell r="T1967">
            <v>9.56</v>
          </cell>
          <cell r="U1967">
            <v>10.108750000000001</v>
          </cell>
          <cell r="V1967">
            <v>10.108750000000001</v>
          </cell>
        </row>
        <row r="1968">
          <cell r="B1968" t="str">
            <v>V150BG</v>
          </cell>
          <cell r="D1968">
            <v>1</v>
          </cell>
          <cell r="E1968" t="str">
            <v>TRAVERSEE DE PAROI 50/63X2</v>
          </cell>
          <cell r="F1968">
            <v>9.64</v>
          </cell>
          <cell r="H1968" t="str">
            <v>VDL516048</v>
          </cell>
          <cell r="I1968">
            <v>7.94</v>
          </cell>
          <cell r="J1968">
            <v>1</v>
          </cell>
          <cell r="K1968">
            <v>7.94</v>
          </cell>
          <cell r="L1968">
            <v>7.9420000000000002</v>
          </cell>
          <cell r="M1968">
            <v>7.9420000000000002</v>
          </cell>
          <cell r="N1968">
            <v>7.94</v>
          </cell>
          <cell r="O1968">
            <v>7.9420000000000002</v>
          </cell>
          <cell r="P1968">
            <v>7.9420000000000002</v>
          </cell>
          <cell r="Q1968">
            <v>9.64</v>
          </cell>
          <cell r="R1968">
            <v>9.9275000000000002</v>
          </cell>
          <cell r="S1968">
            <v>9.9275000000000002</v>
          </cell>
          <cell r="T1968">
            <v>9.64</v>
          </cell>
          <cell r="U1968">
            <v>9.9275000000000002</v>
          </cell>
          <cell r="V1968">
            <v>9.9275000000000002</v>
          </cell>
        </row>
        <row r="1969">
          <cell r="B1969" t="str">
            <v>V150BG</v>
          </cell>
          <cell r="D1969">
            <v>0.97</v>
          </cell>
          <cell r="E1969" t="str">
            <v>MAIN D'OEUVRE ATELIER</v>
          </cell>
          <cell r="F1969">
            <v>75</v>
          </cell>
          <cell r="H1969" t="str">
            <v>MOAT</v>
          </cell>
          <cell r="I1969">
            <v>50</v>
          </cell>
          <cell r="J1969">
            <v>1</v>
          </cell>
          <cell r="K1969">
            <v>50</v>
          </cell>
          <cell r="L1969">
            <v>50</v>
          </cell>
          <cell r="M1969">
            <v>50</v>
          </cell>
          <cell r="N1969">
            <v>48.5</v>
          </cell>
          <cell r="O1969">
            <v>48.5</v>
          </cell>
          <cell r="P1969">
            <v>48.5</v>
          </cell>
          <cell r="Q1969">
            <v>75</v>
          </cell>
          <cell r="R1969">
            <v>75</v>
          </cell>
          <cell r="S1969">
            <v>75</v>
          </cell>
          <cell r="T1969">
            <v>72.75</v>
          </cell>
          <cell r="U1969">
            <v>72.75</v>
          </cell>
          <cell r="V1969">
            <v>72.75</v>
          </cell>
        </row>
        <row r="1970">
          <cell r="B1970" t="str">
            <v>V150BG</v>
          </cell>
          <cell r="D1970">
            <v>8</v>
          </cell>
          <cell r="E1970" t="str">
            <v>ECROU FREIN A2 M8 WAX</v>
          </cell>
          <cell r="F1970">
            <v>0.04</v>
          </cell>
          <cell r="H1970">
            <v>8434000818</v>
          </cell>
          <cell r="I1970">
            <v>8.34</v>
          </cell>
          <cell r="J1970">
            <v>200</v>
          </cell>
          <cell r="K1970">
            <v>4.1700000000000001E-2</v>
          </cell>
          <cell r="L1970">
            <v>4.1700000000000001E-2</v>
          </cell>
          <cell r="M1970">
            <v>4.1700000000000001E-2</v>
          </cell>
          <cell r="N1970">
            <v>0.33360000000000001</v>
          </cell>
          <cell r="O1970">
            <v>0.33360000000000001</v>
          </cell>
          <cell r="P1970">
            <v>0.33360000000000001</v>
          </cell>
          <cell r="Q1970">
            <v>0.04</v>
          </cell>
          <cell r="R1970">
            <v>5.2125000000000005E-2</v>
          </cell>
          <cell r="S1970">
            <v>5.2125000000000005E-2</v>
          </cell>
          <cell r="T1970">
            <v>0.32</v>
          </cell>
          <cell r="U1970">
            <v>0.41700000000000004</v>
          </cell>
          <cell r="V1970">
            <v>0.41700000000000004</v>
          </cell>
        </row>
        <row r="1971">
          <cell r="B1971" t="str">
            <v>V150BG</v>
          </cell>
          <cell r="D1971">
            <v>2</v>
          </cell>
          <cell r="E1971" t="str">
            <v>ECROU FREIN A2 M6 WAX</v>
          </cell>
          <cell r="F1971">
            <v>0.02</v>
          </cell>
          <cell r="H1971">
            <v>8434000618</v>
          </cell>
          <cell r="I1971">
            <v>8.3000000000000007</v>
          </cell>
          <cell r="J1971">
            <v>500</v>
          </cell>
          <cell r="K1971">
            <v>1.66E-2</v>
          </cell>
          <cell r="L1971">
            <v>1.66E-2</v>
          </cell>
          <cell r="M1971">
            <v>1.66E-2</v>
          </cell>
          <cell r="N1971">
            <v>3.32E-2</v>
          </cell>
          <cell r="O1971">
            <v>3.32E-2</v>
          </cell>
          <cell r="P1971">
            <v>3.32E-2</v>
          </cell>
          <cell r="Q1971">
            <v>0.02</v>
          </cell>
          <cell r="R1971">
            <v>2.0750000000000001E-2</v>
          </cell>
          <cell r="S1971">
            <v>2.0750000000000001E-2</v>
          </cell>
          <cell r="T1971">
            <v>0.04</v>
          </cell>
          <cell r="U1971">
            <v>4.1500000000000002E-2</v>
          </cell>
          <cell r="V1971">
            <v>4.1500000000000002E-2</v>
          </cell>
        </row>
        <row r="1972">
          <cell r="B1972" t="str">
            <v>V150BG</v>
          </cell>
          <cell r="D1972">
            <v>2</v>
          </cell>
          <cell r="E1972" t="str">
            <v>RONDELLE EPDM INOX 5.5/6.3*25</v>
          </cell>
          <cell r="F1972">
            <v>1.9E-2</v>
          </cell>
          <cell r="H1972" t="str">
            <v>RONDETD6</v>
          </cell>
          <cell r="I1972">
            <v>0.13</v>
          </cell>
          <cell r="J1972">
            <v>1</v>
          </cell>
          <cell r="K1972">
            <v>0.13</v>
          </cell>
          <cell r="L1972">
            <v>0.12720000000000001</v>
          </cell>
          <cell r="M1972">
            <v>0.12720000000000001</v>
          </cell>
          <cell r="N1972">
            <v>0.26</v>
          </cell>
          <cell r="O1972">
            <v>0.25440000000000002</v>
          </cell>
          <cell r="P1972">
            <v>0.25440000000000002</v>
          </cell>
          <cell r="Q1972">
            <v>1.9E-2</v>
          </cell>
          <cell r="R1972">
            <v>0.19080000000000003</v>
          </cell>
          <cell r="S1972">
            <v>0.19080000000000003</v>
          </cell>
          <cell r="T1972">
            <v>3.7999999999999999E-2</v>
          </cell>
          <cell r="U1972">
            <v>0.38160000000000005</v>
          </cell>
          <cell r="V1972">
            <v>0.38160000000000005</v>
          </cell>
        </row>
        <row r="1973">
          <cell r="B1973" t="str">
            <v>V150BG</v>
          </cell>
          <cell r="D1973">
            <v>1</v>
          </cell>
          <cell r="E1973" t="str">
            <v>RONDELLE PLATE M6X24X1.2 LL A2</v>
          </cell>
          <cell r="F1973">
            <v>0.05</v>
          </cell>
          <cell r="H1973">
            <v>8535000618</v>
          </cell>
          <cell r="I1973">
            <v>3.0000000000000001E-3</v>
          </cell>
          <cell r="J1973">
            <v>1</v>
          </cell>
          <cell r="K1973">
            <v>3.0000000000000001E-3</v>
          </cell>
          <cell r="L1973">
            <v>3.04E-2</v>
          </cell>
          <cell r="M1973">
            <v>3.04E-2</v>
          </cell>
          <cell r="N1973">
            <v>3.0000000000000001E-3</v>
          </cell>
          <cell r="O1973">
            <v>3.04E-2</v>
          </cell>
          <cell r="P1973">
            <v>3.04E-2</v>
          </cell>
          <cell r="Q1973">
            <v>0.05</v>
          </cell>
          <cell r="R1973">
            <v>5.3199999999999997E-2</v>
          </cell>
          <cell r="S1973">
            <v>5.3199999999999997E-2</v>
          </cell>
          <cell r="T1973">
            <v>0.05</v>
          </cell>
          <cell r="U1973">
            <v>5.3199999999999997E-2</v>
          </cell>
          <cell r="V1973">
            <v>5.3199999999999997E-2</v>
          </cell>
        </row>
        <row r="1974">
          <cell r="B1974" t="str">
            <v>V150BG</v>
          </cell>
          <cell r="D1974">
            <v>2</v>
          </cell>
          <cell r="E1974" t="str">
            <v>CORPS BOULON FIL. PARTIEL TH M8X70 INOX  A4</v>
          </cell>
          <cell r="F1974">
            <v>0.128</v>
          </cell>
          <cell r="H1974" t="str">
            <v>BOUL8x70</v>
          </cell>
          <cell r="I1974">
            <v>0.21</v>
          </cell>
          <cell r="J1974">
            <v>1</v>
          </cell>
          <cell r="K1974">
            <v>0.21</v>
          </cell>
          <cell r="L1974">
            <v>0.2054</v>
          </cell>
          <cell r="M1974">
            <v>0.2054</v>
          </cell>
          <cell r="N1974">
            <v>0.42</v>
          </cell>
          <cell r="O1974">
            <v>0.4108</v>
          </cell>
          <cell r="P1974">
            <v>0.4108</v>
          </cell>
          <cell r="Q1974">
            <v>0.128</v>
          </cell>
          <cell r="R1974">
            <v>0</v>
          </cell>
          <cell r="S1974">
            <v>0</v>
          </cell>
          <cell r="T1974">
            <v>0.25600000000000001</v>
          </cell>
          <cell r="U1974">
            <v>0</v>
          </cell>
          <cell r="V1974">
            <v>0</v>
          </cell>
        </row>
        <row r="1975">
          <cell r="B1975" t="str">
            <v>V150BG</v>
          </cell>
          <cell r="D1975">
            <v>1</v>
          </cell>
          <cell r="E1975" t="str">
            <v xml:space="preserve">CROCHET INOX </v>
          </cell>
          <cell r="F1975">
            <v>2.2400000000000002</v>
          </cell>
          <cell r="H1975">
            <v>101007</v>
          </cell>
          <cell r="I1975">
            <v>1.5</v>
          </cell>
          <cell r="J1975">
            <v>1</v>
          </cell>
          <cell r="K1975">
            <v>1.5</v>
          </cell>
          <cell r="L1975">
            <v>1.5</v>
          </cell>
          <cell r="M1975">
            <v>1.5</v>
          </cell>
          <cell r="N1975">
            <v>1.5</v>
          </cell>
          <cell r="O1975">
            <v>1.5</v>
          </cell>
          <cell r="P1975">
            <v>1.5</v>
          </cell>
          <cell r="Q1975">
            <v>2.2400000000000002</v>
          </cell>
          <cell r="R1975">
            <v>2.25</v>
          </cell>
          <cell r="S1975">
            <v>2.25</v>
          </cell>
          <cell r="T1975">
            <v>2.2400000000000002</v>
          </cell>
          <cell r="U1975">
            <v>2.25</v>
          </cell>
          <cell r="V1975">
            <v>2.25</v>
          </cell>
        </row>
        <row r="1976">
          <cell r="B1976" t="str">
            <v>V150BG</v>
          </cell>
          <cell r="D1976">
            <v>1</v>
          </cell>
          <cell r="E1976" t="str">
            <v>COFFRET ALARME ET PROTECTION RELEVAGE</v>
          </cell>
          <cell r="F1976">
            <v>139.16999999999999</v>
          </cell>
          <cell r="H1976" t="str">
            <v>MCOFPRO</v>
          </cell>
          <cell r="I1976">
            <v>88.935500000000005</v>
          </cell>
          <cell r="J1976">
            <v>1</v>
          </cell>
          <cell r="K1976">
            <v>88.935500000000005</v>
          </cell>
          <cell r="L1976">
            <v>88.936256</v>
          </cell>
          <cell r="M1976">
            <v>90.786255999999995</v>
          </cell>
          <cell r="N1976">
            <v>88.935500000000005</v>
          </cell>
          <cell r="O1976">
            <v>88.936256</v>
          </cell>
          <cell r="P1976">
            <v>90.786255999999995</v>
          </cell>
          <cell r="Q1976">
            <v>160.19999999999999</v>
          </cell>
          <cell r="R1976">
            <v>144.33635149999998</v>
          </cell>
          <cell r="S1976">
            <v>147.29635150000001</v>
          </cell>
          <cell r="T1976">
            <v>160.19999999999999</v>
          </cell>
          <cell r="U1976">
            <v>144.33635149999998</v>
          </cell>
          <cell r="V1976">
            <v>147.29635150000001</v>
          </cell>
        </row>
        <row r="1977">
          <cell r="B1977" t="str">
            <v>V150BG</v>
          </cell>
          <cell r="D1977">
            <v>1</v>
          </cell>
          <cell r="E1977" t="str">
            <v>CHAINE INOX DIAM 4 32/8 (LE ML)</v>
          </cell>
          <cell r="F1977">
            <v>4.3499999999999996</v>
          </cell>
          <cell r="H1977" t="str">
            <v>316L/4404</v>
          </cell>
          <cell r="I1977">
            <v>2.9</v>
          </cell>
          <cell r="J1977">
            <v>1</v>
          </cell>
          <cell r="K1977">
            <v>2.9</v>
          </cell>
          <cell r="L1977">
            <v>2.9</v>
          </cell>
          <cell r="M1977">
            <v>2.9</v>
          </cell>
          <cell r="N1977">
            <v>2.9</v>
          </cell>
          <cell r="O1977">
            <v>2.9</v>
          </cell>
          <cell r="P1977">
            <v>2.9</v>
          </cell>
          <cell r="Q1977">
            <v>4.3499999999999996</v>
          </cell>
          <cell r="R1977">
            <v>4.3499999999999996</v>
          </cell>
          <cell r="S1977">
            <v>4.3499999999999996</v>
          </cell>
          <cell r="T1977">
            <v>4.3499999999999996</v>
          </cell>
          <cell r="U1977">
            <v>4.3499999999999996</v>
          </cell>
          <cell r="V1977">
            <v>4.3499999999999996</v>
          </cell>
        </row>
        <row r="1978">
          <cell r="B1978" t="str">
            <v>V150BG</v>
          </cell>
          <cell r="D1978">
            <v>1</v>
          </cell>
          <cell r="E1978" t="str">
            <v>GUIDE POSTES DE RELEVAGE</v>
          </cell>
          <cell r="F1978">
            <v>0.4</v>
          </cell>
          <cell r="H1978" t="str">
            <v>GPR</v>
          </cell>
          <cell r="I1978">
            <v>0.2</v>
          </cell>
          <cell r="J1978">
            <v>1</v>
          </cell>
          <cell r="K1978">
            <v>0.2</v>
          </cell>
          <cell r="L1978">
            <v>0.2</v>
          </cell>
          <cell r="M1978">
            <v>0.2</v>
          </cell>
          <cell r="N1978">
            <v>0.2</v>
          </cell>
          <cell r="O1978">
            <v>0.2</v>
          </cell>
          <cell r="P1978">
            <v>0.2</v>
          </cell>
          <cell r="Q1978">
            <v>0.4</v>
          </cell>
          <cell r="R1978">
            <v>0</v>
          </cell>
          <cell r="S1978">
            <v>0.4</v>
          </cell>
          <cell r="T1978">
            <v>0.4</v>
          </cell>
          <cell r="U1978">
            <v>0</v>
          </cell>
          <cell r="V1978">
            <v>0.4</v>
          </cell>
        </row>
        <row r="1979">
          <cell r="B1979" t="str">
            <v>V150BG</v>
          </cell>
          <cell r="D1979">
            <v>1</v>
          </cell>
          <cell r="E1979" t="str">
            <v>TUBE DE 3M PVC PRESSION 63X4.7 PN16</v>
          </cell>
          <cell r="F1979">
            <v>12.91</v>
          </cell>
          <cell r="H1979" t="str">
            <v>PVC6316</v>
          </cell>
          <cell r="I1979">
            <v>4.7300000000000004</v>
          </cell>
          <cell r="J1979">
            <v>0.33</v>
          </cell>
          <cell r="K1979">
            <v>14.333333333333334</v>
          </cell>
          <cell r="L1979">
            <v>4.7320000000000002</v>
          </cell>
          <cell r="M1979">
            <v>4.7779999999999996</v>
          </cell>
          <cell r="N1979">
            <v>14.333333333333334</v>
          </cell>
          <cell r="O1979">
            <v>4.7320000000000002</v>
          </cell>
          <cell r="P1979">
            <v>4.7779999999999996</v>
          </cell>
          <cell r="Q1979">
            <v>12.91</v>
          </cell>
          <cell r="R1979">
            <v>6.2935600000000003</v>
          </cell>
          <cell r="S1979">
            <v>6.3547399999999996</v>
          </cell>
          <cell r="T1979">
            <v>12.91</v>
          </cell>
          <cell r="U1979">
            <v>6.2935600000000003</v>
          </cell>
          <cell r="V1979">
            <v>6.3547399999999996</v>
          </cell>
        </row>
        <row r="1980">
          <cell r="B1980" t="str">
            <v>V150BG</v>
          </cell>
          <cell r="D1980">
            <v>1</v>
          </cell>
          <cell r="E1980" t="str">
            <v>CHAPEAU D63 AVEC MOUSTIQUAIRE</v>
          </cell>
          <cell r="F1980">
            <v>17.510000000000002</v>
          </cell>
          <cell r="H1980" t="str">
            <v>CC6M</v>
          </cell>
          <cell r="I1980">
            <v>11.67</v>
          </cell>
          <cell r="J1980">
            <v>1</v>
          </cell>
          <cell r="K1980">
            <v>11.67</v>
          </cell>
          <cell r="L1980">
            <v>11.67</v>
          </cell>
          <cell r="M1980">
            <v>11.67</v>
          </cell>
          <cell r="N1980">
            <v>11.67</v>
          </cell>
          <cell r="O1980">
            <v>11.67</v>
          </cell>
          <cell r="P1980">
            <v>11.67</v>
          </cell>
          <cell r="Q1980">
            <v>17.510000000000002</v>
          </cell>
          <cell r="R1980">
            <v>17.504999999999999</v>
          </cell>
          <cell r="S1980">
            <v>17.504999999999999</v>
          </cell>
          <cell r="T1980">
            <v>17.510000000000002</v>
          </cell>
          <cell r="U1980">
            <v>17.504999999999999</v>
          </cell>
          <cell r="V1980">
            <v>17.504999999999999</v>
          </cell>
        </row>
        <row r="1981">
          <cell r="B1981" t="str">
            <v>V150BG</v>
          </cell>
          <cell r="D1981">
            <v>1</v>
          </cell>
          <cell r="E1981" t="str">
            <v>COUDE 30 MF PVC EVAC D100</v>
          </cell>
          <cell r="F1981">
            <v>2.31</v>
          </cell>
          <cell r="H1981" t="str">
            <v>ENFC30MF100</v>
          </cell>
          <cell r="I1981">
            <v>1.72</v>
          </cell>
          <cell r="J1981">
            <v>1</v>
          </cell>
          <cell r="K1981">
            <v>1.72</v>
          </cell>
          <cell r="L1981">
            <v>1.7150000000000001</v>
          </cell>
          <cell r="M1981">
            <v>1.635</v>
          </cell>
          <cell r="N1981">
            <v>1.72</v>
          </cell>
          <cell r="O1981">
            <v>1.7150000000000001</v>
          </cell>
          <cell r="P1981">
            <v>1.635</v>
          </cell>
          <cell r="Q1981">
            <v>2.31</v>
          </cell>
          <cell r="R1981">
            <v>2.5725000000000002</v>
          </cell>
          <cell r="S1981">
            <v>2.4525000000000001</v>
          </cell>
          <cell r="T1981">
            <v>2.31</v>
          </cell>
          <cell r="U1981">
            <v>2.5725000000000002</v>
          </cell>
          <cell r="V1981">
            <v>2.4525000000000001</v>
          </cell>
        </row>
        <row r="1982">
          <cell r="B1982" t="str">
            <v>SPR900V150BG</v>
          </cell>
          <cell r="N1982">
            <v>816.0054333333336</v>
          </cell>
          <cell r="O1982">
            <v>807.66959600000007</v>
          </cell>
          <cell r="P1982">
            <v>828.15439600000002</v>
          </cell>
          <cell r="T1982">
            <v>1191.731</v>
          </cell>
          <cell r="U1982">
            <v>1207.2810215000002</v>
          </cell>
          <cell r="V1982">
            <v>1235.5237815000005</v>
          </cell>
        </row>
        <row r="1983">
          <cell r="B1983" t="str">
            <v/>
          </cell>
          <cell r="C1983" t="str">
            <v>MJOI100</v>
          </cell>
          <cell r="D1983">
            <v>1</v>
          </cell>
          <cell r="E1983" t="str">
            <v>JOINT FORSHEDA D100</v>
          </cell>
          <cell r="F1983">
            <v>4.87</v>
          </cell>
          <cell r="H1983" t="str">
            <v>MJOI100</v>
          </cell>
          <cell r="I1983">
            <v>0.94</v>
          </cell>
          <cell r="J1983">
            <v>1</v>
          </cell>
          <cell r="K1983">
            <v>0.94</v>
          </cell>
          <cell r="L1983">
            <v>2.1800000000000002</v>
          </cell>
          <cell r="M1983">
            <v>0.94</v>
          </cell>
          <cell r="N1983">
            <v>0.94</v>
          </cell>
          <cell r="O1983">
            <v>2.1800000000000002</v>
          </cell>
          <cell r="P1983">
            <v>0.94</v>
          </cell>
          <cell r="Q1983">
            <v>4.87</v>
          </cell>
          <cell r="R1983">
            <v>4.9050000000000002</v>
          </cell>
          <cell r="S1983">
            <v>2.1149999999999998</v>
          </cell>
          <cell r="T1983">
            <v>4.87</v>
          </cell>
          <cell r="U1983">
            <v>4.9050000000000002</v>
          </cell>
          <cell r="V1983">
            <v>2.1149999999999998</v>
          </cell>
        </row>
        <row r="1984">
          <cell r="B1984" t="str">
            <v>KITFVR</v>
          </cell>
          <cell r="N1984">
            <v>0.94</v>
          </cell>
          <cell r="O1984">
            <v>2.1800000000000002</v>
          </cell>
          <cell r="P1984">
            <v>0.94</v>
          </cell>
          <cell r="T1984">
            <v>4.87</v>
          </cell>
          <cell r="U1984">
            <v>4.9050000000000002</v>
          </cell>
          <cell r="V1984">
            <v>2.1149999999999998</v>
          </cell>
        </row>
        <row r="1985">
          <cell r="B1985" t="str">
            <v/>
          </cell>
          <cell r="C1985" t="str">
            <v>PL-CLIENT</v>
          </cell>
          <cell r="D1985">
            <v>1</v>
          </cell>
          <cell r="E1985" t="str">
            <v>PLAQUETTE CLIENTELE</v>
          </cell>
          <cell r="F1985">
            <v>4.74</v>
          </cell>
          <cell r="H1985" t="str">
            <v>PL-CLIENT</v>
          </cell>
          <cell r="I1985">
            <v>3.9</v>
          </cell>
          <cell r="J1985">
            <v>1</v>
          </cell>
          <cell r="K1985">
            <v>3.9</v>
          </cell>
          <cell r="L1985">
            <v>3.9</v>
          </cell>
          <cell r="M1985">
            <v>3.9</v>
          </cell>
          <cell r="N1985">
            <v>3.9</v>
          </cell>
          <cell r="O1985">
            <v>3.9</v>
          </cell>
          <cell r="P1985">
            <v>3.9</v>
          </cell>
          <cell r="Q1985">
            <v>4.74</v>
          </cell>
          <cell r="R1985">
            <v>4.875</v>
          </cell>
          <cell r="S1985">
            <v>4.875</v>
          </cell>
          <cell r="T1985">
            <v>4.74</v>
          </cell>
          <cell r="U1985">
            <v>4.875</v>
          </cell>
          <cell r="V1985">
            <v>4.875</v>
          </cell>
        </row>
        <row r="1986">
          <cell r="B1986" t="str">
            <v/>
          </cell>
          <cell r="C1986" t="str">
            <v>PLAQUETTES</v>
          </cell>
          <cell r="D1986">
            <v>1</v>
          </cell>
          <cell r="E1986" t="str">
            <v>PLAQUETTES JARDIN DASSAINISSEMENT</v>
          </cell>
          <cell r="F1986">
            <v>10.18</v>
          </cell>
          <cell r="H1986" t="str">
            <v>PLAQUETTES</v>
          </cell>
          <cell r="I1986">
            <v>6.61</v>
          </cell>
          <cell r="J1986">
            <v>1</v>
          </cell>
          <cell r="K1986">
            <v>6.61</v>
          </cell>
          <cell r="L1986">
            <v>6.61</v>
          </cell>
          <cell r="M1986">
            <v>6.61</v>
          </cell>
          <cell r="N1986">
            <v>6.61</v>
          </cell>
          <cell r="O1986">
            <v>6.61</v>
          </cell>
          <cell r="P1986">
            <v>6.61</v>
          </cell>
          <cell r="Q1986">
            <v>10.18</v>
          </cell>
          <cell r="R1986">
            <v>8.7913000000000014</v>
          </cell>
          <cell r="S1986">
            <v>8.7913000000000014</v>
          </cell>
          <cell r="T1986">
            <v>10.18</v>
          </cell>
          <cell r="U1986">
            <v>8.7913000000000014</v>
          </cell>
          <cell r="V1986">
            <v>8.7913000000000014</v>
          </cell>
        </row>
        <row r="1987">
          <cell r="B1987" t="str">
            <v/>
          </cell>
          <cell r="C1987" t="str">
            <v>ROLLUP</v>
          </cell>
          <cell r="D1987">
            <v>1</v>
          </cell>
          <cell r="E1987" t="str">
            <v>ROLL UP AQUATIRIS</v>
          </cell>
          <cell r="F1987">
            <v>55.19</v>
          </cell>
          <cell r="H1987" t="str">
            <v>ROLLUP</v>
          </cell>
          <cell r="I1987">
            <v>42.45</v>
          </cell>
          <cell r="J1987">
            <v>1</v>
          </cell>
          <cell r="K1987">
            <v>42.45</v>
          </cell>
          <cell r="L1987">
            <v>42.45</v>
          </cell>
          <cell r="M1987">
            <v>42.45</v>
          </cell>
          <cell r="N1987">
            <v>42.45</v>
          </cell>
          <cell r="O1987">
            <v>42.45</v>
          </cell>
          <cell r="P1987">
            <v>42.45</v>
          </cell>
          <cell r="Q1987">
            <v>55.19</v>
          </cell>
          <cell r="R1987">
            <v>56.458500000000008</v>
          </cell>
          <cell r="S1987">
            <v>56.458500000000008</v>
          </cell>
          <cell r="T1987">
            <v>55.19</v>
          </cell>
          <cell r="U1987">
            <v>56.458500000000008</v>
          </cell>
          <cell r="V1987">
            <v>56.458500000000008</v>
          </cell>
        </row>
        <row r="1988">
          <cell r="B1988" t="str">
            <v/>
          </cell>
          <cell r="C1988" t="str">
            <v>TURBOCAD</v>
          </cell>
          <cell r="D1988">
            <v>1</v>
          </cell>
          <cell r="E1988" t="str">
            <v>TURBOCAD</v>
          </cell>
          <cell r="F1988">
            <v>199</v>
          </cell>
          <cell r="H1988" t="str">
            <v>TURBOCAD</v>
          </cell>
          <cell r="I1988">
            <v>99.16</v>
          </cell>
          <cell r="J1988">
            <v>1</v>
          </cell>
          <cell r="K1988">
            <v>99.16</v>
          </cell>
          <cell r="L1988">
            <v>99.16</v>
          </cell>
          <cell r="M1988">
            <v>99.16</v>
          </cell>
          <cell r="N1988">
            <v>99.16</v>
          </cell>
          <cell r="O1988">
            <v>99.16</v>
          </cell>
          <cell r="P1988">
            <v>99.16</v>
          </cell>
          <cell r="Q1988">
            <v>199</v>
          </cell>
          <cell r="R1988">
            <v>198.32</v>
          </cell>
          <cell r="S1988">
            <v>198.32</v>
          </cell>
          <cell r="T1988">
            <v>199</v>
          </cell>
          <cell r="U1988">
            <v>198.32</v>
          </cell>
          <cell r="V1988">
            <v>198.32</v>
          </cell>
        </row>
        <row r="1989">
          <cell r="B1989" t="str">
            <v>PACKBE</v>
          </cell>
          <cell r="N1989">
            <v>152.12</v>
          </cell>
          <cell r="O1989">
            <v>152.12</v>
          </cell>
          <cell r="P1989">
            <v>152.12</v>
          </cell>
          <cell r="T1989">
            <v>269.11</v>
          </cell>
          <cell r="U1989">
            <v>268.44479999999999</v>
          </cell>
          <cell r="V1989">
            <v>268.44479999999999</v>
          </cell>
        </row>
        <row r="1990">
          <cell r="B1990" t="str">
            <v>V75</v>
          </cell>
          <cell r="C1990" t="str">
            <v>EF63502</v>
          </cell>
          <cell r="D1990">
            <v>1</v>
          </cell>
          <cell r="E1990" t="str">
            <v>PRESSE ETOUPE PG13.5 F7MM AVEC CE</v>
          </cell>
          <cell r="F1990">
            <v>0.68</v>
          </cell>
          <cell r="H1990">
            <v>101006</v>
          </cell>
          <cell r="I1990">
            <v>0.23</v>
          </cell>
          <cell r="J1990">
            <v>1</v>
          </cell>
          <cell r="K1990">
            <v>0.23</v>
          </cell>
          <cell r="L1990">
            <v>0.22953999999999999</v>
          </cell>
          <cell r="M1990">
            <v>0.22953999999999999</v>
          </cell>
          <cell r="N1990">
            <v>0.23</v>
          </cell>
          <cell r="O1990">
            <v>0.22953999999999999</v>
          </cell>
          <cell r="P1990">
            <v>0.22953999999999999</v>
          </cell>
          <cell r="Q1990">
            <v>0.68</v>
          </cell>
          <cell r="R1990">
            <v>0.68862000000000001</v>
          </cell>
          <cell r="S1990">
            <v>0.68862000000000001</v>
          </cell>
          <cell r="T1990">
            <v>0.68</v>
          </cell>
          <cell r="U1990">
            <v>0.68862000000000001</v>
          </cell>
          <cell r="V1990">
            <v>0.68862000000000001</v>
          </cell>
        </row>
        <row r="1991">
          <cell r="B1991" t="str">
            <v>V75</v>
          </cell>
          <cell r="C1991" t="str">
            <v>MJOI100</v>
          </cell>
          <cell r="D1991">
            <v>2</v>
          </cell>
          <cell r="E1991" t="str">
            <v>PRESSE ETOUPE PG13 FILETAGE LONG</v>
          </cell>
          <cell r="F1991">
            <v>0.90200000000000002</v>
          </cell>
          <cell r="H1991" t="str">
            <v>FLPG13</v>
          </cell>
          <cell r="I1991">
            <v>0.6</v>
          </cell>
          <cell r="J1991">
            <v>1</v>
          </cell>
          <cell r="K1991">
            <v>0.6</v>
          </cell>
          <cell r="L1991">
            <v>0.60099999999999998</v>
          </cell>
          <cell r="M1991">
            <v>0.60099999999999998</v>
          </cell>
          <cell r="N1991">
            <v>1.2</v>
          </cell>
          <cell r="O1991">
            <v>1.202</v>
          </cell>
          <cell r="P1991">
            <v>1.202</v>
          </cell>
          <cell r="Q1991">
            <v>0.90200000000000002</v>
          </cell>
          <cell r="R1991">
            <v>0.90149999999999997</v>
          </cell>
          <cell r="S1991">
            <v>0.90149999999999997</v>
          </cell>
          <cell r="T1991">
            <v>1.804</v>
          </cell>
          <cell r="U1991">
            <v>1.8029999999999999</v>
          </cell>
          <cell r="V1991">
            <v>1.8029999999999999</v>
          </cell>
        </row>
        <row r="1992">
          <cell r="B1992" t="str">
            <v>V75</v>
          </cell>
          <cell r="C1992" t="str">
            <v>MJOI63</v>
          </cell>
          <cell r="D1992">
            <v>2</v>
          </cell>
          <cell r="E1992" t="str">
            <v>ECROU PE POUR PRESSE ETOUPE PG13</v>
          </cell>
          <cell r="F1992">
            <v>0.08</v>
          </cell>
          <cell r="H1992" t="str">
            <v>ECROUPG13</v>
          </cell>
          <cell r="I1992">
            <v>7.0000000000000007E-2</v>
          </cell>
          <cell r="J1992">
            <v>1</v>
          </cell>
          <cell r="K1992">
            <v>7.0000000000000007E-2</v>
          </cell>
          <cell r="L1992">
            <v>7.1999999999999995E-2</v>
          </cell>
          <cell r="M1992">
            <v>7.1999999999999995E-2</v>
          </cell>
          <cell r="N1992">
            <v>0.14000000000000001</v>
          </cell>
          <cell r="O1992">
            <v>0.14399999999999999</v>
          </cell>
          <cell r="P1992">
            <v>0.14399999999999999</v>
          </cell>
          <cell r="Q1992">
            <v>0.08</v>
          </cell>
          <cell r="R1992">
            <v>0.10799999999999998</v>
          </cell>
          <cell r="S1992">
            <v>0.10799999999999998</v>
          </cell>
          <cell r="T1992">
            <v>0.16</v>
          </cell>
          <cell r="U1992">
            <v>0.21599999999999997</v>
          </cell>
          <cell r="V1992">
            <v>0.21599999999999997</v>
          </cell>
        </row>
        <row r="1993">
          <cell r="B1993" t="str">
            <v>V75</v>
          </cell>
          <cell r="C1993">
            <v>7214321415</v>
          </cell>
          <cell r="D1993">
            <v>1</v>
          </cell>
          <cell r="E1993" t="str">
            <v xml:space="preserve">CLAPET Y D63 </v>
          </cell>
          <cell r="F1993">
            <v>39.22</v>
          </cell>
          <cell r="H1993">
            <v>1510064</v>
          </cell>
          <cell r="I1993">
            <v>24.96</v>
          </cell>
          <cell r="J1993">
            <v>1</v>
          </cell>
          <cell r="K1993">
            <v>24.96</v>
          </cell>
          <cell r="L1993">
            <v>24.954999999999998</v>
          </cell>
          <cell r="M1993">
            <v>24.954999999999998</v>
          </cell>
          <cell r="N1993">
            <v>24.96</v>
          </cell>
          <cell r="O1993">
            <v>24.954999999999998</v>
          </cell>
          <cell r="P1993">
            <v>24.954999999999998</v>
          </cell>
          <cell r="Q1993">
            <v>39.22</v>
          </cell>
          <cell r="R1993">
            <v>37.432499999999997</v>
          </cell>
          <cell r="S1993">
            <v>37.432499999999997</v>
          </cell>
          <cell r="T1993">
            <v>39.22</v>
          </cell>
          <cell r="U1993">
            <v>37.432499999999997</v>
          </cell>
          <cell r="V1993">
            <v>37.432499999999997</v>
          </cell>
        </row>
        <row r="1994">
          <cell r="B1994" t="str">
            <v>V75</v>
          </cell>
          <cell r="C1994" t="str">
            <v>MOAT</v>
          </cell>
          <cell r="D1994">
            <v>1</v>
          </cell>
          <cell r="E1994" t="str">
            <v>FLOTTEUR JAUNE 20M DE CABLE+LEST</v>
          </cell>
          <cell r="F1994">
            <v>38.61</v>
          </cell>
          <cell r="H1994" t="str">
            <v>BIPSTOP</v>
          </cell>
          <cell r="I1994">
            <v>26.4</v>
          </cell>
          <cell r="J1994">
            <v>1</v>
          </cell>
          <cell r="K1994">
            <v>26.4</v>
          </cell>
          <cell r="L1994">
            <v>26.4</v>
          </cell>
          <cell r="M1994">
            <v>26.4</v>
          </cell>
          <cell r="N1994">
            <v>26.4</v>
          </cell>
          <cell r="O1994">
            <v>26.4</v>
          </cell>
          <cell r="P1994">
            <v>26.4</v>
          </cell>
          <cell r="Q1994">
            <v>38.61</v>
          </cell>
          <cell r="R1994">
            <v>39.599999999999994</v>
          </cell>
          <cell r="S1994">
            <v>39.599999999999994</v>
          </cell>
          <cell r="T1994">
            <v>38.61</v>
          </cell>
          <cell r="U1994">
            <v>39.599999999999994</v>
          </cell>
          <cell r="V1994">
            <v>39.599999999999994</v>
          </cell>
        </row>
        <row r="1995">
          <cell r="B1995" t="str">
            <v>V75</v>
          </cell>
          <cell r="C1995" t="str">
            <v>MCOFPRO</v>
          </cell>
          <cell r="D1995">
            <v>2</v>
          </cell>
          <cell r="E1995" t="str">
            <v>COUDE 90  PVC D63 FEM/FEM</v>
          </cell>
          <cell r="F1995">
            <v>0.96</v>
          </cell>
          <cell r="H1995" t="str">
            <v>C9063</v>
          </cell>
          <cell r="I1995">
            <v>0.77</v>
          </cell>
          <cell r="J1995">
            <v>1</v>
          </cell>
          <cell r="K1995">
            <v>0.77</v>
          </cell>
          <cell r="L1995">
            <v>0.76900000000000002</v>
          </cell>
          <cell r="M1995">
            <v>0.84599999999999997</v>
          </cell>
          <cell r="N1995">
            <v>1.54</v>
          </cell>
          <cell r="O1995">
            <v>1.538</v>
          </cell>
          <cell r="P1995">
            <v>1.6919999999999999</v>
          </cell>
          <cell r="Q1995">
            <v>0.96</v>
          </cell>
          <cell r="R1995">
            <v>0.96125000000000005</v>
          </cell>
          <cell r="S1995">
            <v>1.0574999999999999</v>
          </cell>
          <cell r="T1995">
            <v>1.92</v>
          </cell>
          <cell r="U1995">
            <v>1.9225000000000001</v>
          </cell>
          <cell r="V1995">
            <v>2.1149999999999998</v>
          </cell>
        </row>
        <row r="1996">
          <cell r="B1996" t="str">
            <v>V75</v>
          </cell>
          <cell r="C1996" t="str">
            <v>316L/4404</v>
          </cell>
          <cell r="D1996">
            <v>1</v>
          </cell>
          <cell r="E1996" t="str">
            <v>COUDE 90 REDUIT M/F 63X50</v>
          </cell>
          <cell r="F1996">
            <v>3.76</v>
          </cell>
          <cell r="H1996" t="str">
            <v>C90MF6350</v>
          </cell>
          <cell r="I1996">
            <v>2.13</v>
          </cell>
          <cell r="J1996">
            <v>1</v>
          </cell>
          <cell r="K1996">
            <v>2.13</v>
          </cell>
          <cell r="L1996">
            <v>2.13</v>
          </cell>
          <cell r="M1996">
            <v>2.5049999999999999</v>
          </cell>
          <cell r="N1996">
            <v>2.13</v>
          </cell>
          <cell r="O1996">
            <v>2.13</v>
          </cell>
          <cell r="P1996">
            <v>2.5049999999999999</v>
          </cell>
          <cell r="Q1996">
            <v>3.76</v>
          </cell>
          <cell r="R1996">
            <v>4.26</v>
          </cell>
          <cell r="S1996">
            <v>5.01</v>
          </cell>
          <cell r="T1996">
            <v>3.76</v>
          </cell>
          <cell r="U1996">
            <v>4.26</v>
          </cell>
          <cell r="V1996">
            <v>5.01</v>
          </cell>
        </row>
        <row r="1997">
          <cell r="B1997" t="str">
            <v>V75</v>
          </cell>
          <cell r="C1997" t="str">
            <v>CC6M</v>
          </cell>
          <cell r="D1997">
            <v>1</v>
          </cell>
          <cell r="E1997" t="str">
            <v>CUVE RELEVAGE HT900</v>
          </cell>
          <cell r="F1997">
            <v>213.44</v>
          </cell>
          <cell r="H1997" t="str">
            <v>CUVE900</v>
          </cell>
          <cell r="I1997">
            <v>139.5</v>
          </cell>
          <cell r="J1997">
            <v>1</v>
          </cell>
          <cell r="K1997">
            <v>139.5</v>
          </cell>
          <cell r="L1997">
            <v>139.5</v>
          </cell>
          <cell r="M1997">
            <v>139.5</v>
          </cell>
          <cell r="N1997">
            <v>139.5</v>
          </cell>
          <cell r="O1997">
            <v>139.5</v>
          </cell>
          <cell r="P1997">
            <v>139.5</v>
          </cell>
          <cell r="Q1997">
            <v>213.44</v>
          </cell>
          <cell r="R1997">
            <v>209.25</v>
          </cell>
          <cell r="S1997">
            <v>209.25</v>
          </cell>
          <cell r="T1997">
            <v>213.44</v>
          </cell>
          <cell r="U1997">
            <v>209.25</v>
          </cell>
          <cell r="V1997">
            <v>209.25</v>
          </cell>
        </row>
        <row r="1998">
          <cell r="B1998" t="str">
            <v>V75</v>
          </cell>
          <cell r="C1998">
            <v>101007</v>
          </cell>
          <cell r="D1998">
            <v>1</v>
          </cell>
          <cell r="E1998" t="str">
            <v>EMBOUT ADAPTATION 63X50X2</v>
          </cell>
          <cell r="F1998">
            <v>0.77</v>
          </cell>
          <cell r="H1998" t="str">
            <v>EF63502</v>
          </cell>
          <cell r="I1998">
            <v>0.61</v>
          </cell>
          <cell r="J1998">
            <v>1</v>
          </cell>
          <cell r="K1998">
            <v>0.61</v>
          </cell>
          <cell r="L1998">
            <v>0.61299999999999999</v>
          </cell>
          <cell r="M1998">
            <v>0.67400000000000004</v>
          </cell>
          <cell r="N1998">
            <v>0.61</v>
          </cell>
          <cell r="O1998">
            <v>0.61299999999999999</v>
          </cell>
          <cell r="P1998">
            <v>0.67400000000000004</v>
          </cell>
          <cell r="Q1998">
            <v>0.77</v>
          </cell>
          <cell r="R1998">
            <v>0.81529000000000007</v>
          </cell>
          <cell r="S1998">
            <v>0.89642000000000011</v>
          </cell>
          <cell r="T1998">
            <v>0.77</v>
          </cell>
          <cell r="U1998">
            <v>0.81529000000000007</v>
          </cell>
          <cell r="V1998">
            <v>0.89642000000000011</v>
          </cell>
        </row>
        <row r="1999">
          <cell r="B1999" t="str">
            <v>V75</v>
          </cell>
          <cell r="C1999" t="str">
            <v>GPR</v>
          </cell>
          <cell r="D1999">
            <v>1</v>
          </cell>
          <cell r="E1999" t="str">
            <v>LIEN DE SERRAGE 3.2X142 NYL P6.6 NOIR</v>
          </cell>
          <cell r="F1999">
            <v>0.1</v>
          </cell>
          <cell r="H1999">
            <v>7214321415</v>
          </cell>
          <cell r="I1999">
            <v>0</v>
          </cell>
          <cell r="J1999">
            <v>100</v>
          </cell>
          <cell r="K1999">
            <v>0</v>
          </cell>
          <cell r="L1999">
            <v>1.9300000000000001E-2</v>
          </cell>
          <cell r="M1999">
            <v>1.7100000000000001E-2</v>
          </cell>
          <cell r="N1999">
            <v>0</v>
          </cell>
          <cell r="O1999">
            <v>1.9300000000000001E-2</v>
          </cell>
          <cell r="P1999">
            <v>1.7100000000000001E-2</v>
          </cell>
          <cell r="Q1999">
            <v>0.1</v>
          </cell>
          <cell r="R1999">
            <v>2.8950000000000004E-2</v>
          </cell>
          <cell r="S1999">
            <v>2.5649999999999999E-2</v>
          </cell>
          <cell r="T1999">
            <v>0.1</v>
          </cell>
          <cell r="U1999">
            <v>2.8950000000000004E-2</v>
          </cell>
          <cell r="V1999">
            <v>2.5649999999999999E-2</v>
          </cell>
        </row>
        <row r="2000">
          <cell r="B2000" t="str">
            <v>V75</v>
          </cell>
          <cell r="C2000" t="str">
            <v>ENFC30MF100</v>
          </cell>
          <cell r="D2000">
            <v>1</v>
          </cell>
          <cell r="E2000" t="str">
            <v>DW VOX 75 A 20M DE CABLE</v>
          </cell>
          <cell r="F2000">
            <v>330.98</v>
          </cell>
          <cell r="H2000" t="str">
            <v>7122000003A</v>
          </cell>
          <cell r="I2000">
            <v>247</v>
          </cell>
          <cell r="J2000">
            <v>1</v>
          </cell>
          <cell r="K2000">
            <v>247</v>
          </cell>
          <cell r="L2000">
            <v>247</v>
          </cell>
          <cell r="M2000">
            <v>285</v>
          </cell>
          <cell r="N2000">
            <v>247</v>
          </cell>
          <cell r="O2000">
            <v>247</v>
          </cell>
          <cell r="P2000">
            <v>285</v>
          </cell>
          <cell r="Q2000">
            <v>330.98</v>
          </cell>
          <cell r="R2000">
            <v>370.5</v>
          </cell>
          <cell r="S2000">
            <v>427.5</v>
          </cell>
          <cell r="T2000">
            <v>330.98</v>
          </cell>
          <cell r="U2000">
            <v>370.5</v>
          </cell>
          <cell r="V2000">
            <v>427.5</v>
          </cell>
        </row>
        <row r="2001">
          <cell r="B2001" t="str">
            <v>V75</v>
          </cell>
          <cell r="C2001">
            <v>8434000618</v>
          </cell>
          <cell r="D2001">
            <v>1</v>
          </cell>
          <cell r="E2001" t="str">
            <v>JOINT FORSHEDA D100</v>
          </cell>
          <cell r="F2001">
            <v>4.87</v>
          </cell>
          <cell r="H2001" t="str">
            <v>MJOI100</v>
          </cell>
          <cell r="I2001">
            <v>0.94</v>
          </cell>
          <cell r="J2001">
            <v>1</v>
          </cell>
          <cell r="K2001">
            <v>0.94</v>
          </cell>
          <cell r="L2001">
            <v>2.1800000000000002</v>
          </cell>
          <cell r="M2001">
            <v>0.94</v>
          </cell>
          <cell r="N2001">
            <v>0.94</v>
          </cell>
          <cell r="O2001">
            <v>2.1800000000000002</v>
          </cell>
          <cell r="P2001">
            <v>0.94</v>
          </cell>
          <cell r="Q2001">
            <v>4.87</v>
          </cell>
          <cell r="R2001">
            <v>4.9050000000000002</v>
          </cell>
          <cell r="S2001">
            <v>2.1149999999999998</v>
          </cell>
          <cell r="T2001">
            <v>4.87</v>
          </cell>
          <cell r="U2001">
            <v>4.9050000000000002</v>
          </cell>
          <cell r="V2001">
            <v>2.1149999999999998</v>
          </cell>
        </row>
        <row r="2002">
          <cell r="B2002" t="str">
            <v>V75</v>
          </cell>
          <cell r="C2002" t="str">
            <v>RONDETD6</v>
          </cell>
          <cell r="D2002">
            <v>1</v>
          </cell>
          <cell r="E2002" t="str">
            <v>JOINT FORSHEDA D63</v>
          </cell>
          <cell r="F2002">
            <v>4.9400000000000004</v>
          </cell>
          <cell r="H2002" t="str">
            <v>MJOI63</v>
          </cell>
          <cell r="I2002">
            <v>2.21</v>
          </cell>
          <cell r="J2002">
            <v>1</v>
          </cell>
          <cell r="K2002">
            <v>2.21</v>
          </cell>
          <cell r="L2002">
            <v>2.21</v>
          </cell>
          <cell r="M2002">
            <v>0.92</v>
          </cell>
          <cell r="N2002">
            <v>2.21</v>
          </cell>
          <cell r="O2002">
            <v>2.21</v>
          </cell>
          <cell r="P2002">
            <v>0.92</v>
          </cell>
          <cell r="Q2002">
            <v>4.9400000000000004</v>
          </cell>
          <cell r="R2002">
            <v>4.9725000000000001</v>
          </cell>
          <cell r="S2002">
            <v>2.0700000000000003</v>
          </cell>
          <cell r="T2002">
            <v>4.9400000000000004</v>
          </cell>
          <cell r="U2002">
            <v>4.9725000000000001</v>
          </cell>
          <cell r="V2002">
            <v>2.0700000000000003</v>
          </cell>
        </row>
        <row r="2003">
          <cell r="B2003" t="str">
            <v>V75</v>
          </cell>
          <cell r="D2003">
            <v>1</v>
          </cell>
          <cell r="E2003" t="str">
            <v>MANCHON SORTIE POSTE RELEVAGE PVC PRES D63</v>
          </cell>
          <cell r="F2003">
            <v>1.1000000000000001</v>
          </cell>
          <cell r="H2003" t="str">
            <v>MM63</v>
          </cell>
          <cell r="I2003">
            <v>1.1100000000000001</v>
          </cell>
          <cell r="J2003">
            <v>1</v>
          </cell>
          <cell r="K2003">
            <v>1.1100000000000001</v>
          </cell>
          <cell r="L2003">
            <v>1.1060000000000001</v>
          </cell>
          <cell r="M2003">
            <v>1.2170000000000001</v>
          </cell>
          <cell r="N2003">
            <v>1.1100000000000001</v>
          </cell>
          <cell r="O2003">
            <v>1.1060000000000001</v>
          </cell>
          <cell r="P2003">
            <v>1.2170000000000001</v>
          </cell>
          <cell r="Q2003">
            <v>1.27</v>
          </cell>
          <cell r="R2003">
            <v>1.3825000000000001</v>
          </cell>
          <cell r="S2003">
            <v>1.5212500000000002</v>
          </cell>
          <cell r="T2003">
            <v>1.27</v>
          </cell>
          <cell r="U2003">
            <v>1.3825000000000001</v>
          </cell>
          <cell r="V2003">
            <v>1.5212500000000002</v>
          </cell>
        </row>
        <row r="2004">
          <cell r="B2004" t="str">
            <v>V75</v>
          </cell>
          <cell r="D2004">
            <v>1.1000000000000001</v>
          </cell>
          <cell r="E2004" t="str">
            <v>MAIN D'OEUVRE ATELIER</v>
          </cell>
          <cell r="F2004">
            <v>75</v>
          </cell>
          <cell r="H2004" t="str">
            <v>MOAT</v>
          </cell>
          <cell r="I2004">
            <v>50</v>
          </cell>
          <cell r="J2004">
            <v>1</v>
          </cell>
          <cell r="K2004">
            <v>50</v>
          </cell>
          <cell r="L2004">
            <v>50</v>
          </cell>
          <cell r="M2004">
            <v>50</v>
          </cell>
          <cell r="N2004">
            <v>55.000000000000007</v>
          </cell>
          <cell r="O2004">
            <v>55.000000000000007</v>
          </cell>
          <cell r="P2004">
            <v>55.000000000000007</v>
          </cell>
          <cell r="Q2004">
            <v>75</v>
          </cell>
          <cell r="R2004">
            <v>75</v>
          </cell>
          <cell r="S2004">
            <v>75</v>
          </cell>
          <cell r="T2004">
            <v>82.5</v>
          </cell>
          <cell r="U2004">
            <v>82.5</v>
          </cell>
          <cell r="V2004">
            <v>82.5</v>
          </cell>
        </row>
        <row r="2005">
          <cell r="B2005" t="str">
            <v>V75</v>
          </cell>
          <cell r="D2005">
            <v>1</v>
          </cell>
          <cell r="E2005" t="str">
            <v>TOLE SUPPORT FLOTTEUR ALARME</v>
          </cell>
          <cell r="F2005">
            <v>4.1900000000000004</v>
          </cell>
          <cell r="H2005" t="str">
            <v>MTOLE4</v>
          </cell>
          <cell r="I2005">
            <v>2.99</v>
          </cell>
          <cell r="J2005">
            <v>1</v>
          </cell>
          <cell r="K2005">
            <v>2.99</v>
          </cell>
          <cell r="L2005">
            <v>2.99</v>
          </cell>
          <cell r="M2005">
            <v>2.99</v>
          </cell>
          <cell r="N2005">
            <v>2.99</v>
          </cell>
          <cell r="O2005">
            <v>2.99</v>
          </cell>
          <cell r="P2005">
            <v>2.99</v>
          </cell>
          <cell r="Q2005">
            <v>4.1900000000000004</v>
          </cell>
          <cell r="R2005">
            <v>4.4850000000000003</v>
          </cell>
          <cell r="S2005">
            <v>4.4850000000000003</v>
          </cell>
          <cell r="T2005">
            <v>4.1900000000000004</v>
          </cell>
          <cell r="U2005">
            <v>4.4850000000000003</v>
          </cell>
          <cell r="V2005">
            <v>4.4850000000000003</v>
          </cell>
        </row>
        <row r="2006">
          <cell r="B2006" t="str">
            <v>V75</v>
          </cell>
          <cell r="D2006">
            <v>1</v>
          </cell>
          <cell r="E2006" t="str">
            <v>TUBE DE 3M PVC PRESSION 63X4.7 PN16</v>
          </cell>
          <cell r="F2006">
            <v>12.91</v>
          </cell>
          <cell r="H2006" t="str">
            <v>PVC6316</v>
          </cell>
          <cell r="I2006">
            <v>4.7300000000000004</v>
          </cell>
          <cell r="J2006">
            <v>0.33</v>
          </cell>
          <cell r="K2006">
            <v>14.333333333333334</v>
          </cell>
          <cell r="L2006">
            <v>4.7320000000000002</v>
          </cell>
          <cell r="M2006">
            <v>4.7779999999999996</v>
          </cell>
          <cell r="N2006">
            <v>14.333333333333334</v>
          </cell>
          <cell r="O2006">
            <v>4.7320000000000002</v>
          </cell>
          <cell r="P2006">
            <v>4.7779999999999996</v>
          </cell>
          <cell r="Q2006">
            <v>12.91</v>
          </cell>
          <cell r="R2006">
            <v>6.2935600000000003</v>
          </cell>
          <cell r="S2006">
            <v>6.3547399999999996</v>
          </cell>
          <cell r="T2006">
            <v>12.91</v>
          </cell>
          <cell r="U2006">
            <v>6.2935600000000003</v>
          </cell>
          <cell r="V2006">
            <v>6.3547399999999996</v>
          </cell>
        </row>
        <row r="2007">
          <cell r="B2007" t="str">
            <v>V75</v>
          </cell>
          <cell r="D2007">
            <v>1</v>
          </cell>
          <cell r="E2007" t="str">
            <v>VANNE A BILLE FEM/FEM ORION D63</v>
          </cell>
          <cell r="F2007">
            <v>9.56</v>
          </cell>
          <cell r="H2007" t="str">
            <v>VAC63</v>
          </cell>
          <cell r="I2007">
            <v>8.09</v>
          </cell>
          <cell r="J2007">
            <v>1</v>
          </cell>
          <cell r="K2007">
            <v>8.09</v>
          </cell>
          <cell r="L2007">
            <v>8.0869999999999997</v>
          </cell>
          <cell r="M2007">
            <v>8.0869999999999997</v>
          </cell>
          <cell r="N2007">
            <v>8.09</v>
          </cell>
          <cell r="O2007">
            <v>8.0869999999999997</v>
          </cell>
          <cell r="P2007">
            <v>8.0869999999999997</v>
          </cell>
          <cell r="Q2007">
            <v>9.56</v>
          </cell>
          <cell r="R2007">
            <v>10.108750000000001</v>
          </cell>
          <cell r="S2007">
            <v>10.108750000000001</v>
          </cell>
          <cell r="T2007">
            <v>9.56</v>
          </cell>
          <cell r="U2007">
            <v>10.108750000000001</v>
          </cell>
          <cell r="V2007">
            <v>10.108750000000001</v>
          </cell>
        </row>
        <row r="2008">
          <cell r="B2008" t="str">
            <v>V75</v>
          </cell>
          <cell r="D2008">
            <v>1</v>
          </cell>
          <cell r="E2008" t="str">
            <v>TRAVERSEE DE PAROI 50/63X2</v>
          </cell>
          <cell r="F2008">
            <v>9.64</v>
          </cell>
          <cell r="H2008" t="str">
            <v>VDL516048</v>
          </cell>
          <cell r="I2008">
            <v>7.94</v>
          </cell>
          <cell r="J2008">
            <v>1</v>
          </cell>
          <cell r="K2008">
            <v>7.94</v>
          </cell>
          <cell r="L2008">
            <v>7.9420000000000002</v>
          </cell>
          <cell r="M2008">
            <v>7.9420000000000002</v>
          </cell>
          <cell r="N2008">
            <v>7.94</v>
          </cell>
          <cell r="O2008">
            <v>7.9420000000000002</v>
          </cell>
          <cell r="P2008">
            <v>7.9420000000000002</v>
          </cell>
          <cell r="Q2008">
            <v>9.64</v>
          </cell>
          <cell r="R2008">
            <v>9.9275000000000002</v>
          </cell>
          <cell r="S2008">
            <v>9.9275000000000002</v>
          </cell>
          <cell r="T2008">
            <v>9.64</v>
          </cell>
          <cell r="U2008">
            <v>9.9275000000000002</v>
          </cell>
          <cell r="V2008">
            <v>9.9275000000000002</v>
          </cell>
        </row>
        <row r="2009">
          <cell r="B2009" t="str">
            <v>V75</v>
          </cell>
          <cell r="D2009">
            <v>1</v>
          </cell>
          <cell r="E2009" t="str">
            <v>ECROU FREIN A2 M6 WAX</v>
          </cell>
          <cell r="F2009">
            <v>0.02</v>
          </cell>
          <cell r="H2009">
            <v>8434000618</v>
          </cell>
          <cell r="I2009">
            <v>8.3000000000000007</v>
          </cell>
          <cell r="J2009">
            <v>500</v>
          </cell>
          <cell r="K2009">
            <v>1.66E-2</v>
          </cell>
          <cell r="L2009">
            <v>1.66E-2</v>
          </cell>
          <cell r="M2009">
            <v>1.66E-2</v>
          </cell>
          <cell r="N2009">
            <v>1.66E-2</v>
          </cell>
          <cell r="O2009">
            <v>1.66E-2</v>
          </cell>
          <cell r="P2009">
            <v>1.66E-2</v>
          </cell>
          <cell r="Q2009">
            <v>0.02</v>
          </cell>
          <cell r="R2009">
            <v>2.0750000000000001E-2</v>
          </cell>
          <cell r="S2009">
            <v>2.0750000000000001E-2</v>
          </cell>
          <cell r="T2009">
            <v>0.02</v>
          </cell>
          <cell r="U2009">
            <v>2.0750000000000001E-2</v>
          </cell>
          <cell r="V2009">
            <v>2.0750000000000001E-2</v>
          </cell>
        </row>
        <row r="2010">
          <cell r="B2010" t="str">
            <v>V75</v>
          </cell>
          <cell r="D2010">
            <v>2</v>
          </cell>
          <cell r="E2010" t="str">
            <v>RONDELLE EPDM INOX 5.5/6.3*25</v>
          </cell>
          <cell r="F2010">
            <v>1.9E-2</v>
          </cell>
          <cell r="H2010" t="str">
            <v>RONDETD6</v>
          </cell>
          <cell r="I2010">
            <v>0.13</v>
          </cell>
          <cell r="J2010">
            <v>1</v>
          </cell>
          <cell r="K2010">
            <v>0.13</v>
          </cell>
          <cell r="L2010">
            <v>0.12720000000000001</v>
          </cell>
          <cell r="M2010">
            <v>0.12720000000000001</v>
          </cell>
          <cell r="N2010">
            <v>0.26</v>
          </cell>
          <cell r="O2010">
            <v>0.25440000000000002</v>
          </cell>
          <cell r="P2010">
            <v>0.25440000000000002</v>
          </cell>
          <cell r="Q2010">
            <v>1.9E-2</v>
          </cell>
          <cell r="R2010">
            <v>0.19080000000000003</v>
          </cell>
          <cell r="S2010">
            <v>0.19080000000000003</v>
          </cell>
          <cell r="T2010">
            <v>3.7999999999999999E-2</v>
          </cell>
          <cell r="U2010">
            <v>0.38160000000000005</v>
          </cell>
          <cell r="V2010">
            <v>0.38160000000000005</v>
          </cell>
        </row>
        <row r="2011">
          <cell r="B2011" t="str">
            <v>V75</v>
          </cell>
          <cell r="D2011">
            <v>1</v>
          </cell>
          <cell r="E2011" t="str">
            <v>RONDELLE PLATE M6X24X1.2 LL A2</v>
          </cell>
          <cell r="F2011">
            <v>0.05</v>
          </cell>
          <cell r="H2011">
            <v>8535000618</v>
          </cell>
          <cell r="I2011">
            <v>3.0000000000000001E-3</v>
          </cell>
          <cell r="J2011">
            <v>1</v>
          </cell>
          <cell r="K2011">
            <v>3.0000000000000001E-3</v>
          </cell>
          <cell r="L2011">
            <v>3.04E-2</v>
          </cell>
          <cell r="M2011">
            <v>3.04E-2</v>
          </cell>
          <cell r="N2011">
            <v>3.0000000000000001E-3</v>
          </cell>
          <cell r="O2011">
            <v>3.04E-2</v>
          </cell>
          <cell r="P2011">
            <v>3.04E-2</v>
          </cell>
          <cell r="Q2011">
            <v>0.05</v>
          </cell>
          <cell r="R2011">
            <v>5.3199999999999997E-2</v>
          </cell>
          <cell r="S2011">
            <v>5.3199999999999997E-2</v>
          </cell>
          <cell r="T2011">
            <v>0.05</v>
          </cell>
          <cell r="U2011">
            <v>5.3199999999999997E-2</v>
          </cell>
          <cell r="V2011">
            <v>5.3199999999999997E-2</v>
          </cell>
        </row>
        <row r="2012">
          <cell r="B2012" t="str">
            <v>V75</v>
          </cell>
          <cell r="D2012">
            <v>1</v>
          </cell>
          <cell r="E2012" t="str">
            <v xml:space="preserve">CROCHET INOX </v>
          </cell>
          <cell r="F2012">
            <v>2.2400000000000002</v>
          </cell>
          <cell r="H2012">
            <v>101007</v>
          </cell>
          <cell r="I2012">
            <v>1.5</v>
          </cell>
          <cell r="J2012">
            <v>1</v>
          </cell>
          <cell r="K2012">
            <v>1.5</v>
          </cell>
          <cell r="L2012">
            <v>1.5</v>
          </cell>
          <cell r="M2012">
            <v>1.5</v>
          </cell>
          <cell r="N2012">
            <v>1.5</v>
          </cell>
          <cell r="O2012">
            <v>1.5</v>
          </cell>
          <cell r="P2012">
            <v>1.5</v>
          </cell>
          <cell r="Q2012">
            <v>2.2400000000000002</v>
          </cell>
          <cell r="R2012">
            <v>2.25</v>
          </cell>
          <cell r="S2012">
            <v>2.25</v>
          </cell>
          <cell r="T2012">
            <v>2.2400000000000002</v>
          </cell>
          <cell r="U2012">
            <v>2.25</v>
          </cell>
          <cell r="V2012">
            <v>2.25</v>
          </cell>
        </row>
        <row r="2013">
          <cell r="B2013" t="str">
            <v>V75</v>
          </cell>
          <cell r="D2013">
            <v>1</v>
          </cell>
          <cell r="E2013" t="str">
            <v>COFFRET ALARME ET PROTECTION RELEVAGE</v>
          </cell>
          <cell r="F2013">
            <v>139.16999999999999</v>
          </cell>
          <cell r="H2013" t="str">
            <v>MCOFPRO</v>
          </cell>
          <cell r="I2013">
            <v>88.935500000000005</v>
          </cell>
          <cell r="J2013">
            <v>1</v>
          </cell>
          <cell r="K2013">
            <v>88.935500000000005</v>
          </cell>
          <cell r="L2013">
            <v>88.935500000000005</v>
          </cell>
          <cell r="M2013">
            <v>88.935500000000005</v>
          </cell>
          <cell r="N2013">
            <v>88.935500000000005</v>
          </cell>
          <cell r="O2013">
            <v>88.935500000000005</v>
          </cell>
          <cell r="P2013">
            <v>88.935500000000005</v>
          </cell>
          <cell r="Q2013">
            <v>160.19999999999999</v>
          </cell>
          <cell r="R2013">
            <v>160.19999999999999</v>
          </cell>
          <cell r="S2013">
            <v>160.19999999999999</v>
          </cell>
          <cell r="T2013">
            <v>160.19999999999999</v>
          </cell>
          <cell r="U2013">
            <v>160.19999999999999</v>
          </cell>
          <cell r="V2013">
            <v>160.19999999999999</v>
          </cell>
        </row>
        <row r="2014">
          <cell r="B2014" t="str">
            <v>V75</v>
          </cell>
          <cell r="D2014">
            <v>1</v>
          </cell>
          <cell r="E2014" t="str">
            <v>MANILLE INOX</v>
          </cell>
          <cell r="F2014">
            <v>1.57</v>
          </cell>
          <cell r="H2014">
            <v>9600000618</v>
          </cell>
          <cell r="I2014">
            <v>0.8</v>
          </cell>
          <cell r="J2014">
            <v>1</v>
          </cell>
          <cell r="K2014">
            <v>0.8</v>
          </cell>
          <cell r="L2014">
            <v>0.80289999999999995</v>
          </cell>
          <cell r="M2014">
            <v>0.80289999999999995</v>
          </cell>
          <cell r="N2014">
            <v>0.8</v>
          </cell>
          <cell r="O2014">
            <v>0.80289999999999995</v>
          </cell>
          <cell r="P2014">
            <v>0.80289999999999995</v>
          </cell>
          <cell r="Q2014">
            <v>1.57</v>
          </cell>
          <cell r="R2014">
            <v>1.6057999999999999</v>
          </cell>
          <cell r="S2014">
            <v>1.6057999999999999</v>
          </cell>
          <cell r="T2014">
            <v>1.57</v>
          </cell>
          <cell r="U2014">
            <v>1.6057999999999999</v>
          </cell>
          <cell r="V2014">
            <v>1.6057999999999999</v>
          </cell>
        </row>
        <row r="2015">
          <cell r="B2015" t="str">
            <v>V75</v>
          </cell>
          <cell r="D2015">
            <v>0.75</v>
          </cell>
          <cell r="E2015" t="str">
            <v>CHAINE INOX DIAM 4 32/8 (LE ML)</v>
          </cell>
          <cell r="F2015">
            <v>4.3499999999999996</v>
          </cell>
          <cell r="H2015" t="str">
            <v>316L/4404</v>
          </cell>
          <cell r="I2015">
            <v>2.9</v>
          </cell>
          <cell r="J2015">
            <v>1</v>
          </cell>
          <cell r="K2015">
            <v>2.9</v>
          </cell>
          <cell r="L2015">
            <v>2.9</v>
          </cell>
          <cell r="M2015">
            <v>2.9</v>
          </cell>
          <cell r="N2015">
            <v>2.1749999999999998</v>
          </cell>
          <cell r="O2015">
            <v>2.1749999999999998</v>
          </cell>
          <cell r="P2015">
            <v>2.1749999999999998</v>
          </cell>
          <cell r="Q2015">
            <v>4.3499999999999996</v>
          </cell>
          <cell r="R2015">
            <v>4.3499999999999996</v>
          </cell>
          <cell r="S2015">
            <v>4.3499999999999996</v>
          </cell>
          <cell r="T2015">
            <v>3.2624999999999997</v>
          </cell>
          <cell r="U2015">
            <v>3.2624999999999997</v>
          </cell>
          <cell r="V2015">
            <v>3.2624999999999997</v>
          </cell>
        </row>
        <row r="2016">
          <cell r="B2016" t="str">
            <v>V75</v>
          </cell>
          <cell r="D2016">
            <v>1</v>
          </cell>
          <cell r="E2016" t="str">
            <v>GUIDE POSTES DE RELEVAGE</v>
          </cell>
          <cell r="F2016">
            <v>0.4</v>
          </cell>
          <cell r="H2016" t="str">
            <v>GPR</v>
          </cell>
          <cell r="I2016">
            <v>0.2</v>
          </cell>
          <cell r="J2016">
            <v>1</v>
          </cell>
          <cell r="K2016">
            <v>0.2</v>
          </cell>
          <cell r="L2016">
            <v>0.2</v>
          </cell>
          <cell r="M2016">
            <v>0.2</v>
          </cell>
          <cell r="N2016">
            <v>0.2</v>
          </cell>
          <cell r="O2016">
            <v>0.2</v>
          </cell>
          <cell r="P2016">
            <v>0.2</v>
          </cell>
          <cell r="Q2016">
            <v>0.4</v>
          </cell>
          <cell r="R2016">
            <v>0</v>
          </cell>
          <cell r="S2016">
            <v>0.4</v>
          </cell>
          <cell r="T2016">
            <v>0.4</v>
          </cell>
          <cell r="U2016">
            <v>0</v>
          </cell>
          <cell r="V2016">
            <v>0.4</v>
          </cell>
        </row>
        <row r="2017">
          <cell r="B2017" t="str">
            <v>V75</v>
          </cell>
          <cell r="D2017">
            <v>1</v>
          </cell>
          <cell r="E2017" t="str">
            <v>CHAPEAU D63 AVEC MOUSTIQUAIRE</v>
          </cell>
          <cell r="F2017">
            <v>17.510000000000002</v>
          </cell>
          <cell r="H2017" t="str">
            <v>CC6M</v>
          </cell>
          <cell r="I2017">
            <v>11.67</v>
          </cell>
          <cell r="J2017">
            <v>1</v>
          </cell>
          <cell r="K2017">
            <v>11.67</v>
          </cell>
          <cell r="L2017">
            <v>11.67</v>
          </cell>
          <cell r="M2017">
            <v>11.67</v>
          </cell>
          <cell r="N2017">
            <v>11.67</v>
          </cell>
          <cell r="O2017">
            <v>11.67</v>
          </cell>
          <cell r="P2017">
            <v>11.67</v>
          </cell>
          <cell r="Q2017">
            <v>17.510000000000002</v>
          </cell>
          <cell r="R2017">
            <v>17.504999999999999</v>
          </cell>
          <cell r="S2017">
            <v>17.504999999999999</v>
          </cell>
          <cell r="T2017">
            <v>17.510000000000002</v>
          </cell>
          <cell r="U2017">
            <v>17.504999999999999</v>
          </cell>
          <cell r="V2017">
            <v>17.504999999999999</v>
          </cell>
        </row>
        <row r="2018">
          <cell r="B2018" t="str">
            <v>V75</v>
          </cell>
          <cell r="D2018">
            <v>1</v>
          </cell>
          <cell r="E2018" t="str">
            <v>COUDE 30 MF PVC EVAC D100</v>
          </cell>
          <cell r="F2018">
            <v>2.31</v>
          </cell>
          <cell r="H2018" t="str">
            <v>ENFC30MF100</v>
          </cell>
          <cell r="I2018">
            <v>1.72</v>
          </cell>
          <cell r="J2018">
            <v>1</v>
          </cell>
          <cell r="K2018">
            <v>1.72</v>
          </cell>
          <cell r="L2018">
            <v>1.7150000000000001</v>
          </cell>
          <cell r="M2018">
            <v>1.635</v>
          </cell>
          <cell r="N2018">
            <v>1.72</v>
          </cell>
          <cell r="O2018">
            <v>1.7150000000000001</v>
          </cell>
          <cell r="P2018">
            <v>1.635</v>
          </cell>
          <cell r="Q2018">
            <v>2.31</v>
          </cell>
          <cell r="R2018">
            <v>2.5725000000000002</v>
          </cell>
          <cell r="S2018">
            <v>2.4525000000000001</v>
          </cell>
          <cell r="T2018">
            <v>2.31</v>
          </cell>
          <cell r="U2018">
            <v>2.5725000000000002</v>
          </cell>
          <cell r="V2018">
            <v>2.4525000000000001</v>
          </cell>
        </row>
        <row r="2019">
          <cell r="B2019" t="str">
            <v>SPR900V75</v>
          </cell>
          <cell r="N2019">
            <v>643.60343333333356</v>
          </cell>
          <cell r="O2019">
            <v>635.27764000000013</v>
          </cell>
          <cell r="P2019">
            <v>671.41244000000017</v>
          </cell>
          <cell r="T2019">
            <v>948.92449999999985</v>
          </cell>
          <cell r="U2019">
            <v>978.94302000000005</v>
          </cell>
          <cell r="V2019">
            <v>1031.7507800000003</v>
          </cell>
        </row>
        <row r="2020">
          <cell r="B2020" t="str">
            <v>0</v>
          </cell>
          <cell r="C2020" t="str">
            <v>T403</v>
          </cell>
          <cell r="D2020">
            <v>2</v>
          </cell>
          <cell r="E2020" t="str">
            <v>TE ALU 40/40/3 ML</v>
          </cell>
          <cell r="F2020">
            <v>7.95</v>
          </cell>
          <cell r="H2020" t="str">
            <v>T403</v>
          </cell>
          <cell r="I2020">
            <v>3.29</v>
          </cell>
          <cell r="J2020">
            <v>6.06</v>
          </cell>
          <cell r="K2020">
            <v>0.54290429042904298</v>
          </cell>
          <cell r="L2020">
            <v>3.29</v>
          </cell>
          <cell r="M2020">
            <v>3.29</v>
          </cell>
          <cell r="N2020">
            <v>1.085808580858086</v>
          </cell>
          <cell r="O2020">
            <v>6.58</v>
          </cell>
          <cell r="P2020">
            <v>6.58</v>
          </cell>
          <cell r="Q2020">
            <v>7.95</v>
          </cell>
          <cell r="R2020">
            <v>8.2249999999999996</v>
          </cell>
          <cell r="S2020">
            <v>8.2249999999999996</v>
          </cell>
          <cell r="T2020">
            <v>15.9</v>
          </cell>
          <cell r="U2020">
            <v>16.45</v>
          </cell>
          <cell r="V2020">
            <v>16.45</v>
          </cell>
        </row>
        <row r="2021">
          <cell r="B2021" t="str">
            <v>T403L20</v>
          </cell>
          <cell r="N2021">
            <v>1.085808580858086</v>
          </cell>
          <cell r="O2021">
            <v>6.58</v>
          </cell>
          <cell r="P2021">
            <v>6.58</v>
          </cell>
          <cell r="T2021">
            <v>15.9</v>
          </cell>
          <cell r="U2021">
            <v>16.45</v>
          </cell>
          <cell r="V2021">
            <v>16.45</v>
          </cell>
        </row>
        <row r="2022">
          <cell r="B2022" t="str">
            <v>5</v>
          </cell>
          <cell r="C2022" t="str">
            <v>T403</v>
          </cell>
          <cell r="D2022">
            <v>1.5</v>
          </cell>
          <cell r="E2022" t="str">
            <v>TE ALU 40/40/3 ML</v>
          </cell>
          <cell r="F2022">
            <v>7.95</v>
          </cell>
          <cell r="H2022" t="str">
            <v>T403</v>
          </cell>
          <cell r="I2022">
            <v>3.29</v>
          </cell>
          <cell r="J2022">
            <v>6.06</v>
          </cell>
          <cell r="K2022">
            <v>0.54290429042904298</v>
          </cell>
          <cell r="L2022">
            <v>3.29</v>
          </cell>
          <cell r="M2022">
            <v>3.29</v>
          </cell>
          <cell r="N2022">
            <v>0.81435643564356441</v>
          </cell>
          <cell r="O2022">
            <v>4.9350000000000005</v>
          </cell>
          <cell r="P2022">
            <v>4.9350000000000005</v>
          </cell>
          <cell r="Q2022">
            <v>7.95</v>
          </cell>
          <cell r="R2022">
            <v>8.2249999999999996</v>
          </cell>
          <cell r="S2022">
            <v>8.2249999999999996</v>
          </cell>
          <cell r="T2022">
            <v>11.925000000000001</v>
          </cell>
          <cell r="U2022">
            <v>12.337499999999999</v>
          </cell>
          <cell r="V2022">
            <v>12.337499999999999</v>
          </cell>
        </row>
        <row r="2023">
          <cell r="B2023" t="str">
            <v>T403L15</v>
          </cell>
          <cell r="N2023">
            <v>0.81435643564356441</v>
          </cell>
          <cell r="O2023">
            <v>4.9350000000000005</v>
          </cell>
          <cell r="P2023">
            <v>4.9350000000000005</v>
          </cell>
          <cell r="T2023">
            <v>11.925000000000001</v>
          </cell>
          <cell r="U2023">
            <v>12.337499999999999</v>
          </cell>
          <cell r="V2023">
            <v>12.337499999999999</v>
          </cell>
        </row>
        <row r="2024">
          <cell r="B2024" t="str">
            <v>15</v>
          </cell>
          <cell r="C2024" t="str">
            <v>CE403</v>
          </cell>
          <cell r="D2024">
            <v>1.5</v>
          </cell>
          <cell r="E2024" t="str">
            <v>CORNIERE ALU 40/40/3 ML</v>
          </cell>
          <cell r="F2024">
            <v>7.55</v>
          </cell>
          <cell r="H2024" t="str">
            <v>CE403</v>
          </cell>
          <cell r="I2024">
            <v>3.32</v>
          </cell>
          <cell r="J2024">
            <v>6.06</v>
          </cell>
          <cell r="K2024">
            <v>0.54785478547854782</v>
          </cell>
          <cell r="L2024">
            <v>3.29</v>
          </cell>
          <cell r="M2024">
            <v>3.32</v>
          </cell>
          <cell r="N2024">
            <v>0.82178217821782173</v>
          </cell>
          <cell r="O2024">
            <v>4.9350000000000005</v>
          </cell>
          <cell r="P2024">
            <v>4.9799999999999995</v>
          </cell>
          <cell r="Q2024">
            <v>7.55</v>
          </cell>
          <cell r="R2024">
            <v>8.2249999999999996</v>
          </cell>
          <cell r="S2024">
            <v>8.2999999999999989</v>
          </cell>
          <cell r="T2024">
            <v>11.324999999999999</v>
          </cell>
          <cell r="U2024">
            <v>12.337499999999999</v>
          </cell>
          <cell r="V2024">
            <v>12.45</v>
          </cell>
        </row>
        <row r="2025">
          <cell r="B2025" t="str">
            <v>15</v>
          </cell>
          <cell r="C2025" t="str">
            <v>MOAT</v>
          </cell>
          <cell r="D2025">
            <v>0.05</v>
          </cell>
          <cell r="E2025" t="str">
            <v>MAIN D'OEUVRE ATELIER</v>
          </cell>
          <cell r="F2025">
            <v>75</v>
          </cell>
          <cell r="H2025" t="str">
            <v>MOAT</v>
          </cell>
          <cell r="I2025">
            <v>50</v>
          </cell>
          <cell r="J2025">
            <v>1</v>
          </cell>
          <cell r="K2025">
            <v>50</v>
          </cell>
          <cell r="L2025">
            <v>50</v>
          </cell>
          <cell r="M2025">
            <v>50</v>
          </cell>
          <cell r="N2025">
            <v>2.5</v>
          </cell>
          <cell r="O2025">
            <v>2.5</v>
          </cell>
          <cell r="P2025">
            <v>2.5</v>
          </cell>
          <cell r="Q2025">
            <v>75</v>
          </cell>
          <cell r="R2025">
            <v>75</v>
          </cell>
          <cell r="S2025">
            <v>75</v>
          </cell>
          <cell r="T2025">
            <v>3.75</v>
          </cell>
          <cell r="U2025">
            <v>3.75</v>
          </cell>
          <cell r="V2025">
            <v>3.75</v>
          </cell>
        </row>
        <row r="2026">
          <cell r="B2026" t="str">
            <v>CE403L15</v>
          </cell>
          <cell r="N2026">
            <v>3.3217821782178216</v>
          </cell>
          <cell r="O2026">
            <v>7.4350000000000005</v>
          </cell>
          <cell r="P2026">
            <v>7.4799999999999995</v>
          </cell>
          <cell r="T2026">
            <v>15.074999999999999</v>
          </cell>
          <cell r="U2026">
            <v>16.087499999999999</v>
          </cell>
          <cell r="V2026">
            <v>16.2</v>
          </cell>
        </row>
        <row r="2027">
          <cell r="B2027" t="str">
            <v>20</v>
          </cell>
          <cell r="C2027" t="str">
            <v>MOAT</v>
          </cell>
          <cell r="D2027">
            <v>0.05</v>
          </cell>
          <cell r="E2027" t="str">
            <v>MAIN D'OEUVRE ATELIER</v>
          </cell>
          <cell r="F2027">
            <v>75</v>
          </cell>
          <cell r="H2027" t="str">
            <v>MOAT</v>
          </cell>
          <cell r="I2027">
            <v>50</v>
          </cell>
          <cell r="J2027">
            <v>1</v>
          </cell>
          <cell r="K2027">
            <v>50</v>
          </cell>
          <cell r="L2027">
            <v>50</v>
          </cell>
          <cell r="M2027">
            <v>50</v>
          </cell>
          <cell r="N2027">
            <v>2.5</v>
          </cell>
          <cell r="O2027">
            <v>2.5</v>
          </cell>
          <cell r="P2027">
            <v>2.5</v>
          </cell>
          <cell r="Q2027">
            <v>75</v>
          </cell>
          <cell r="R2027">
            <v>75</v>
          </cell>
          <cell r="S2027">
            <v>75</v>
          </cell>
          <cell r="T2027">
            <v>3.75</v>
          </cell>
          <cell r="U2027">
            <v>3.75</v>
          </cell>
          <cell r="V2027">
            <v>3.75</v>
          </cell>
        </row>
        <row r="2028">
          <cell r="B2028" t="str">
            <v>20</v>
          </cell>
          <cell r="C2028" t="str">
            <v>CE403</v>
          </cell>
          <cell r="D2028">
            <v>2</v>
          </cell>
          <cell r="E2028" t="str">
            <v>CORNIERE ALU 40/40/3 ML</v>
          </cell>
          <cell r="F2028">
            <v>7.55</v>
          </cell>
          <cell r="H2028" t="str">
            <v>CE403</v>
          </cell>
          <cell r="I2028">
            <v>3.32</v>
          </cell>
          <cell r="J2028">
            <v>6.06</v>
          </cell>
          <cell r="K2028">
            <v>0.54785478547854782</v>
          </cell>
          <cell r="L2028">
            <v>3.29</v>
          </cell>
          <cell r="M2028">
            <v>3.32</v>
          </cell>
          <cell r="N2028">
            <v>1.0957095709570956</v>
          </cell>
          <cell r="O2028">
            <v>6.58</v>
          </cell>
          <cell r="P2028">
            <v>6.64</v>
          </cell>
          <cell r="Q2028">
            <v>7.55</v>
          </cell>
          <cell r="R2028">
            <v>8.2249999999999996</v>
          </cell>
          <cell r="S2028">
            <v>8.2999999999999989</v>
          </cell>
          <cell r="T2028">
            <v>15.1</v>
          </cell>
          <cell r="U2028">
            <v>16.45</v>
          </cell>
          <cell r="V2028">
            <v>16.599999999999998</v>
          </cell>
        </row>
        <row r="2029">
          <cell r="B2029" t="str">
            <v>CE403L20</v>
          </cell>
          <cell r="N2029">
            <v>3.5957095709570956</v>
          </cell>
          <cell r="O2029">
            <v>9.08</v>
          </cell>
          <cell r="P2029">
            <v>9.14</v>
          </cell>
          <cell r="T2029">
            <v>18.850000000000001</v>
          </cell>
          <cell r="U2029">
            <v>20.2</v>
          </cell>
          <cell r="V2029">
            <v>20.349999999999998</v>
          </cell>
        </row>
        <row r="2030">
          <cell r="B2030" t="str">
            <v>63</v>
          </cell>
          <cell r="C2030" t="str">
            <v>ODPRO</v>
          </cell>
          <cell r="D2030">
            <v>2</v>
          </cell>
          <cell r="E2030" t="str">
            <v>DRAIN EPANDAGE ODPRO VERT D100</v>
          </cell>
          <cell r="F2030">
            <v>4.01</v>
          </cell>
          <cell r="H2030" t="str">
            <v>ODPRO</v>
          </cell>
          <cell r="I2030">
            <v>2.67</v>
          </cell>
          <cell r="J2030">
            <v>1</v>
          </cell>
          <cell r="K2030">
            <v>2.67</v>
          </cell>
          <cell r="L2030">
            <v>2.67</v>
          </cell>
          <cell r="M2030">
            <v>2.67</v>
          </cell>
          <cell r="N2030">
            <v>5.34</v>
          </cell>
          <cell r="O2030">
            <v>5.34</v>
          </cell>
          <cell r="P2030">
            <v>5.34</v>
          </cell>
          <cell r="Q2030">
            <v>4.01</v>
          </cell>
          <cell r="R2030">
            <v>4.0049999999999999</v>
          </cell>
          <cell r="S2030">
            <v>4.0049999999999999</v>
          </cell>
          <cell r="T2030">
            <v>8.02</v>
          </cell>
          <cell r="U2030">
            <v>8.01</v>
          </cell>
          <cell r="V2030">
            <v>8.01</v>
          </cell>
        </row>
        <row r="2031">
          <cell r="B2031" t="str">
            <v>63</v>
          </cell>
          <cell r="C2031" t="str">
            <v>MOAT</v>
          </cell>
          <cell r="D2031">
            <v>0.02</v>
          </cell>
          <cell r="E2031" t="str">
            <v>MAIN D'OEUVRE ATELIER</v>
          </cell>
          <cell r="F2031">
            <v>75</v>
          </cell>
          <cell r="H2031" t="str">
            <v>MOAT</v>
          </cell>
          <cell r="I2031">
            <v>50</v>
          </cell>
          <cell r="J2031">
            <v>1</v>
          </cell>
          <cell r="K2031">
            <v>50</v>
          </cell>
          <cell r="L2031">
            <v>50</v>
          </cell>
          <cell r="M2031">
            <v>50</v>
          </cell>
          <cell r="N2031">
            <v>1</v>
          </cell>
          <cell r="O2031">
            <v>1</v>
          </cell>
          <cell r="P2031">
            <v>1</v>
          </cell>
          <cell r="Q2031">
            <v>75</v>
          </cell>
          <cell r="R2031">
            <v>75</v>
          </cell>
          <cell r="S2031">
            <v>75</v>
          </cell>
          <cell r="T2031">
            <v>1.5</v>
          </cell>
          <cell r="U2031">
            <v>1.5</v>
          </cell>
          <cell r="V2031">
            <v>1.5</v>
          </cell>
        </row>
        <row r="2032">
          <cell r="B2032" t="str">
            <v>ODPRO163</v>
          </cell>
          <cell r="N2032">
            <v>6.34</v>
          </cell>
          <cell r="O2032">
            <v>6.34</v>
          </cell>
          <cell r="P2032">
            <v>6.34</v>
          </cell>
          <cell r="T2032">
            <v>9.52</v>
          </cell>
          <cell r="U2032">
            <v>9.51</v>
          </cell>
          <cell r="V2032">
            <v>9.51</v>
          </cell>
        </row>
        <row r="2033">
          <cell r="B2033" t="str">
            <v>00L68</v>
          </cell>
          <cell r="C2033" t="str">
            <v>1111011A</v>
          </cell>
          <cell r="D2033">
            <v>0.68</v>
          </cell>
          <cell r="E2033" t="str">
            <v>TUYAU PVC D 100</v>
          </cell>
          <cell r="F2033">
            <v>2.85</v>
          </cell>
          <cell r="H2033" t="str">
            <v>1111011A</v>
          </cell>
          <cell r="I2033">
            <v>2.19</v>
          </cell>
          <cell r="J2033">
            <v>1</v>
          </cell>
          <cell r="K2033">
            <v>2.19</v>
          </cell>
          <cell r="L2033">
            <v>2.19</v>
          </cell>
          <cell r="M2033">
            <v>2.19</v>
          </cell>
          <cell r="N2033">
            <v>1.4892000000000001</v>
          </cell>
          <cell r="O2033">
            <v>1.4892000000000001</v>
          </cell>
          <cell r="P2033">
            <v>1.4892000000000001</v>
          </cell>
          <cell r="Q2033">
            <v>2.85</v>
          </cell>
          <cell r="R2033">
            <v>2.9127000000000001</v>
          </cell>
          <cell r="S2033">
            <v>2.9127000000000001</v>
          </cell>
          <cell r="T2033">
            <v>1.9380000000000002</v>
          </cell>
          <cell r="U2033">
            <v>1.9806360000000003</v>
          </cell>
          <cell r="V2033">
            <v>1.9806360000000003</v>
          </cell>
        </row>
        <row r="2034">
          <cell r="B2034" t="str">
            <v>00L68</v>
          </cell>
          <cell r="C2034" t="str">
            <v>MOAT</v>
          </cell>
          <cell r="D2034">
            <v>0.02</v>
          </cell>
          <cell r="E2034" t="str">
            <v>MAIN D'OEUVRE ATELIER</v>
          </cell>
          <cell r="F2034">
            <v>75</v>
          </cell>
          <cell r="H2034" t="str">
            <v>MOAT</v>
          </cell>
          <cell r="I2034">
            <v>50</v>
          </cell>
          <cell r="J2034">
            <v>1</v>
          </cell>
          <cell r="K2034">
            <v>50</v>
          </cell>
          <cell r="L2034">
            <v>50</v>
          </cell>
          <cell r="M2034">
            <v>50</v>
          </cell>
          <cell r="N2034">
            <v>1</v>
          </cell>
          <cell r="O2034">
            <v>1</v>
          </cell>
          <cell r="P2034">
            <v>1</v>
          </cell>
          <cell r="Q2034">
            <v>75</v>
          </cell>
          <cell r="R2034">
            <v>75</v>
          </cell>
          <cell r="S2034">
            <v>75</v>
          </cell>
          <cell r="T2034">
            <v>1.5</v>
          </cell>
          <cell r="U2034">
            <v>1.5</v>
          </cell>
          <cell r="V2034">
            <v>1.5</v>
          </cell>
        </row>
        <row r="2035">
          <cell r="B2035" t="str">
            <v>TPVCD100L68</v>
          </cell>
          <cell r="N2035">
            <v>2.4892000000000003</v>
          </cell>
          <cell r="O2035">
            <v>2.4892000000000003</v>
          </cell>
          <cell r="P2035">
            <v>2.4892000000000003</v>
          </cell>
          <cell r="T2035">
            <v>3.4380000000000002</v>
          </cell>
          <cell r="U2035">
            <v>3.4806360000000005</v>
          </cell>
          <cell r="V2035">
            <v>3.4806360000000005</v>
          </cell>
        </row>
        <row r="2036">
          <cell r="B2036" t="str">
            <v/>
          </cell>
          <cell r="C2036" t="str">
            <v>ODPRO163</v>
          </cell>
          <cell r="D2036">
            <v>2</v>
          </cell>
          <cell r="E2036" t="str">
            <v>DRAIN EPANDAGE ODPRO VERT D100 L=163 CM</v>
          </cell>
          <cell r="F2036">
            <v>9</v>
          </cell>
          <cell r="H2036" t="str">
            <v>ODPRO163</v>
          </cell>
          <cell r="I2036">
            <v>6.34</v>
          </cell>
          <cell r="J2036">
            <v>1</v>
          </cell>
          <cell r="K2036">
            <v>6.34</v>
          </cell>
          <cell r="L2036">
            <v>6.34</v>
          </cell>
          <cell r="M2036">
            <v>6.34</v>
          </cell>
          <cell r="N2036">
            <v>12.68</v>
          </cell>
          <cell r="O2036">
            <v>12.68</v>
          </cell>
          <cell r="P2036">
            <v>12.68</v>
          </cell>
          <cell r="Q2036">
            <v>9</v>
          </cell>
          <cell r="R2036">
            <v>9.51</v>
          </cell>
          <cell r="S2036">
            <v>9.51</v>
          </cell>
          <cell r="T2036">
            <v>18</v>
          </cell>
          <cell r="U2036">
            <v>19.02</v>
          </cell>
          <cell r="V2036">
            <v>19.02</v>
          </cell>
        </row>
        <row r="2037">
          <cell r="B2037" t="str">
            <v/>
          </cell>
          <cell r="C2037" t="str">
            <v>TPVCD100L60</v>
          </cell>
          <cell r="D2037">
            <v>2</v>
          </cell>
          <cell r="E2037" t="str">
            <v>TUYAU PVC D 100 L=60 CM</v>
          </cell>
          <cell r="F2037">
            <v>1.5</v>
          </cell>
          <cell r="H2037" t="str">
            <v>TPVCD100L60</v>
          </cell>
          <cell r="I2037">
            <v>11.314</v>
          </cell>
          <cell r="J2037">
            <v>1</v>
          </cell>
          <cell r="K2037">
            <v>11.314</v>
          </cell>
          <cell r="L2037">
            <v>2.3140000000000001</v>
          </cell>
          <cell r="M2037">
            <v>2.3140000000000001</v>
          </cell>
          <cell r="N2037">
            <v>22.628</v>
          </cell>
          <cell r="O2037">
            <v>4.6280000000000001</v>
          </cell>
          <cell r="P2037">
            <v>4.6280000000000001</v>
          </cell>
          <cell r="Q2037">
            <v>1.5</v>
          </cell>
          <cell r="R2037">
            <v>2.8925000000000001</v>
          </cell>
          <cell r="S2037">
            <v>2.8925000000000001</v>
          </cell>
          <cell r="T2037">
            <v>3</v>
          </cell>
          <cell r="U2037">
            <v>5.7850000000000001</v>
          </cell>
          <cell r="V2037">
            <v>5.7850000000000001</v>
          </cell>
        </row>
        <row r="2038">
          <cell r="B2038" t="str">
            <v/>
          </cell>
          <cell r="C2038" t="str">
            <v>CC10M</v>
          </cell>
          <cell r="D2038">
            <v>2</v>
          </cell>
          <cell r="E2038" t="str">
            <v>CHAPEAU D100</v>
          </cell>
          <cell r="F2038">
            <v>24.03</v>
          </cell>
          <cell r="H2038" t="str">
            <v>CC10M</v>
          </cell>
          <cell r="I2038">
            <v>15.6</v>
          </cell>
          <cell r="J2038">
            <v>1</v>
          </cell>
          <cell r="K2038">
            <v>15.6</v>
          </cell>
          <cell r="L2038">
            <v>15.6</v>
          </cell>
          <cell r="M2038">
            <v>15.6</v>
          </cell>
          <cell r="N2038">
            <v>31.2</v>
          </cell>
          <cell r="O2038">
            <v>31.2</v>
          </cell>
          <cell r="P2038">
            <v>31.2</v>
          </cell>
          <cell r="Q2038">
            <v>24.03</v>
          </cell>
          <cell r="R2038">
            <v>23.4</v>
          </cell>
          <cell r="S2038">
            <v>23.4</v>
          </cell>
          <cell r="T2038">
            <v>48.06</v>
          </cell>
          <cell r="U2038">
            <v>46.8</v>
          </cell>
          <cell r="V2038">
            <v>46.8</v>
          </cell>
        </row>
        <row r="2039">
          <cell r="B2039" t="str">
            <v/>
          </cell>
          <cell r="C2039" t="str">
            <v>ENFC45MF100</v>
          </cell>
          <cell r="D2039">
            <v>2</v>
          </cell>
          <cell r="E2039" t="str">
            <v>COUDE 45 PVC EVAC MF D100</v>
          </cell>
          <cell r="F2039">
            <v>1.87</v>
          </cell>
          <cell r="H2039" t="str">
            <v>ENFC45MF100</v>
          </cell>
          <cell r="I2039">
            <v>1.1399999999999999</v>
          </cell>
          <cell r="J2039">
            <v>1</v>
          </cell>
          <cell r="K2039">
            <v>1.1399999999999999</v>
          </cell>
          <cell r="L2039">
            <v>1.141</v>
          </cell>
          <cell r="M2039">
            <v>1.141</v>
          </cell>
          <cell r="N2039">
            <v>2.2799999999999998</v>
          </cell>
          <cell r="O2039">
            <v>2.282</v>
          </cell>
          <cell r="P2039">
            <v>2.282</v>
          </cell>
          <cell r="Q2039">
            <v>2.06</v>
          </cell>
          <cell r="R2039">
            <v>2.282</v>
          </cell>
          <cell r="S2039">
            <v>2.282</v>
          </cell>
          <cell r="T2039">
            <v>4.12</v>
          </cell>
          <cell r="U2039">
            <v>4.5640000000000001</v>
          </cell>
          <cell r="V2039">
            <v>4.5640000000000001</v>
          </cell>
        </row>
        <row r="2040">
          <cell r="B2040" t="str">
            <v/>
          </cell>
          <cell r="C2040" t="str">
            <v>ENFC45100</v>
          </cell>
          <cell r="D2040">
            <v>2</v>
          </cell>
          <cell r="E2040" t="str">
            <v>COUDE 45 FF PVC EVAC D100</v>
          </cell>
          <cell r="F2040">
            <v>1.87</v>
          </cell>
          <cell r="H2040" t="str">
            <v>ENFC45100</v>
          </cell>
          <cell r="I2040">
            <v>1.48</v>
          </cell>
          <cell r="J2040">
            <v>1</v>
          </cell>
          <cell r="K2040">
            <v>1.48</v>
          </cell>
          <cell r="L2040">
            <v>1.4830000000000001</v>
          </cell>
          <cell r="M2040">
            <v>1.492</v>
          </cell>
          <cell r="N2040">
            <v>2.96</v>
          </cell>
          <cell r="O2040">
            <v>2.9660000000000002</v>
          </cell>
          <cell r="P2040">
            <v>2.984</v>
          </cell>
          <cell r="Q2040">
            <v>2.0099999999999998</v>
          </cell>
          <cell r="R2040">
            <v>2.2244999999999999</v>
          </cell>
          <cell r="S2040">
            <v>2.238</v>
          </cell>
          <cell r="T2040">
            <v>4.0199999999999996</v>
          </cell>
          <cell r="U2040">
            <v>4.4489999999999998</v>
          </cell>
          <cell r="V2040">
            <v>4.476</v>
          </cell>
        </row>
        <row r="2041">
          <cell r="B2041" t="str">
            <v/>
          </cell>
          <cell r="C2041" t="str">
            <v>ENFCS87100</v>
          </cell>
          <cell r="D2041">
            <v>1</v>
          </cell>
          <cell r="E2041" t="str">
            <v>CULOTTE Y 8730 FF D100</v>
          </cell>
          <cell r="F2041">
            <v>2.56</v>
          </cell>
          <cell r="H2041" t="str">
            <v>ENFCS87100</v>
          </cell>
          <cell r="I2041">
            <v>1.98</v>
          </cell>
          <cell r="J2041">
            <v>1</v>
          </cell>
          <cell r="K2041">
            <v>1.98</v>
          </cell>
          <cell r="L2041">
            <v>1.9830000000000001</v>
          </cell>
          <cell r="M2041">
            <v>1.93</v>
          </cell>
          <cell r="N2041">
            <v>1.98</v>
          </cell>
          <cell r="O2041">
            <v>1.9830000000000001</v>
          </cell>
          <cell r="P2041">
            <v>1.93</v>
          </cell>
          <cell r="Q2041">
            <v>2.75</v>
          </cell>
          <cell r="R2041">
            <v>2.9744999999999999</v>
          </cell>
          <cell r="S2041">
            <v>2.895</v>
          </cell>
          <cell r="T2041">
            <v>2.75</v>
          </cell>
          <cell r="U2041">
            <v>2.9744999999999999</v>
          </cell>
          <cell r="V2041">
            <v>2.895</v>
          </cell>
        </row>
        <row r="2042">
          <cell r="B2042" t="str">
            <v>DFVC</v>
          </cell>
          <cell r="N2042">
            <v>73.727999999999994</v>
          </cell>
          <cell r="O2042">
            <v>55.73899999999999</v>
          </cell>
          <cell r="P2042">
            <v>55.703999999999994</v>
          </cell>
          <cell r="T2042">
            <v>79.95</v>
          </cell>
          <cell r="U2042">
            <v>83.592499999999987</v>
          </cell>
          <cell r="V2042">
            <v>83.539999999999978</v>
          </cell>
        </row>
        <row r="2043">
          <cell r="B2043" t="str">
            <v/>
          </cell>
          <cell r="C2043" t="str">
            <v>TPVCD100L60</v>
          </cell>
          <cell r="D2043">
            <v>1</v>
          </cell>
          <cell r="E2043" t="str">
            <v>TUYAU PVC D 100 L=60 CM</v>
          </cell>
          <cell r="F2043">
            <v>1.5</v>
          </cell>
          <cell r="H2043" t="str">
            <v>TPVCD100L60</v>
          </cell>
          <cell r="I2043">
            <v>11.314</v>
          </cell>
          <cell r="J2043">
            <v>1</v>
          </cell>
          <cell r="K2043">
            <v>11.314</v>
          </cell>
          <cell r="L2043">
            <v>2.3140000000000001</v>
          </cell>
          <cell r="M2043">
            <v>2.3140000000000001</v>
          </cell>
          <cell r="N2043">
            <v>11.314</v>
          </cell>
          <cell r="O2043">
            <v>2.3140000000000001</v>
          </cell>
          <cell r="P2043">
            <v>2.3140000000000001</v>
          </cell>
          <cell r="Q2043">
            <v>1.5</v>
          </cell>
          <cell r="R2043">
            <v>2.8925000000000001</v>
          </cell>
          <cell r="S2043">
            <v>2.8925000000000001</v>
          </cell>
          <cell r="T2043">
            <v>1.5</v>
          </cell>
          <cell r="U2043">
            <v>2.8925000000000001</v>
          </cell>
          <cell r="V2043">
            <v>2.8925000000000001</v>
          </cell>
        </row>
        <row r="2044">
          <cell r="B2044" t="str">
            <v/>
          </cell>
          <cell r="C2044" t="str">
            <v>TPVCD100L68</v>
          </cell>
          <cell r="D2044">
            <v>1</v>
          </cell>
          <cell r="E2044" t="str">
            <v>TUYAU PVC D 100 L=68 CM</v>
          </cell>
          <cell r="F2044">
            <v>1.6</v>
          </cell>
          <cell r="H2044" t="str">
            <v>TPVCD100L68</v>
          </cell>
          <cell r="I2044">
            <v>2.4892000000000003</v>
          </cell>
          <cell r="J2044">
            <v>1</v>
          </cell>
          <cell r="K2044">
            <v>2.4892000000000003</v>
          </cell>
          <cell r="L2044">
            <v>2.4889999999999999</v>
          </cell>
          <cell r="M2044">
            <v>2.4889999999999999</v>
          </cell>
          <cell r="N2044">
            <v>2.4892000000000003</v>
          </cell>
          <cell r="O2044">
            <v>2.4889999999999999</v>
          </cell>
          <cell r="P2044">
            <v>2.4889999999999999</v>
          </cell>
          <cell r="Q2044">
            <v>1.6</v>
          </cell>
          <cell r="R2044">
            <v>3.1112500000000001</v>
          </cell>
          <cell r="S2044">
            <v>3.1112500000000001</v>
          </cell>
          <cell r="T2044">
            <v>1.6</v>
          </cell>
          <cell r="U2044">
            <v>3.1112500000000001</v>
          </cell>
          <cell r="V2044">
            <v>3.1112500000000001</v>
          </cell>
        </row>
        <row r="2045">
          <cell r="B2045" t="str">
            <v/>
          </cell>
          <cell r="C2045" t="str">
            <v>CC10M</v>
          </cell>
          <cell r="D2045">
            <v>2</v>
          </cell>
          <cell r="E2045" t="str">
            <v>CHAPEAU D100</v>
          </cell>
          <cell r="F2045">
            <v>24.03</v>
          </cell>
          <cell r="H2045" t="str">
            <v>CC10M</v>
          </cell>
          <cell r="I2045">
            <v>15.6</v>
          </cell>
          <cell r="J2045">
            <v>1</v>
          </cell>
          <cell r="K2045">
            <v>15.6</v>
          </cell>
          <cell r="L2045">
            <v>15.6</v>
          </cell>
          <cell r="M2045">
            <v>15.6</v>
          </cell>
          <cell r="N2045">
            <v>31.2</v>
          </cell>
          <cell r="O2045">
            <v>31.2</v>
          </cell>
          <cell r="P2045">
            <v>31.2</v>
          </cell>
          <cell r="Q2045">
            <v>24.03</v>
          </cell>
          <cell r="R2045">
            <v>23.4</v>
          </cell>
          <cell r="S2045">
            <v>23.4</v>
          </cell>
          <cell r="T2045">
            <v>48.06</v>
          </cell>
          <cell r="U2045">
            <v>46.8</v>
          </cell>
          <cell r="V2045">
            <v>46.8</v>
          </cell>
        </row>
        <row r="2046">
          <cell r="B2046" t="str">
            <v/>
          </cell>
          <cell r="C2046" t="str">
            <v>ENFC45100</v>
          </cell>
          <cell r="D2046">
            <v>1</v>
          </cell>
          <cell r="E2046" t="str">
            <v>COUDE 45 FF PVC EVAC D100</v>
          </cell>
          <cell r="F2046">
            <v>1.87</v>
          </cell>
          <cell r="H2046" t="str">
            <v>ENFC45100</v>
          </cell>
          <cell r="I2046">
            <v>1.48</v>
          </cell>
          <cell r="J2046">
            <v>1</v>
          </cell>
          <cell r="K2046">
            <v>1.48</v>
          </cell>
          <cell r="L2046">
            <v>1.4830000000000001</v>
          </cell>
          <cell r="M2046">
            <v>1.492</v>
          </cell>
          <cell r="N2046">
            <v>1.48</v>
          </cell>
          <cell r="O2046">
            <v>1.4830000000000001</v>
          </cell>
          <cell r="P2046">
            <v>1.492</v>
          </cell>
          <cell r="Q2046">
            <v>2.0099999999999998</v>
          </cell>
          <cell r="R2046">
            <v>2.2244999999999999</v>
          </cell>
          <cell r="S2046">
            <v>2.238</v>
          </cell>
          <cell r="T2046">
            <v>2.0099999999999998</v>
          </cell>
          <cell r="U2046">
            <v>2.2244999999999999</v>
          </cell>
          <cell r="V2046">
            <v>2.238</v>
          </cell>
        </row>
        <row r="2047">
          <cell r="B2047" t="str">
            <v/>
          </cell>
          <cell r="C2047" t="str">
            <v>ENFC45MF100</v>
          </cell>
          <cell r="D2047">
            <v>2</v>
          </cell>
          <cell r="E2047" t="str">
            <v>COUDE 45 PVC EVAC MF D100</v>
          </cell>
          <cell r="F2047">
            <v>1.87</v>
          </cell>
          <cell r="H2047" t="str">
            <v>ENFC45MF100</v>
          </cell>
          <cell r="I2047">
            <v>1.1399999999999999</v>
          </cell>
          <cell r="J2047">
            <v>1</v>
          </cell>
          <cell r="K2047">
            <v>1.1399999999999999</v>
          </cell>
          <cell r="L2047">
            <v>1.141</v>
          </cell>
          <cell r="M2047">
            <v>1.141</v>
          </cell>
          <cell r="N2047">
            <v>2.2799999999999998</v>
          </cell>
          <cell r="O2047">
            <v>2.282</v>
          </cell>
          <cell r="P2047">
            <v>2.282</v>
          </cell>
          <cell r="Q2047">
            <v>2.06</v>
          </cell>
          <cell r="R2047">
            <v>2.282</v>
          </cell>
          <cell r="S2047">
            <v>2.282</v>
          </cell>
          <cell r="T2047">
            <v>4.12</v>
          </cell>
          <cell r="U2047">
            <v>4.5640000000000001</v>
          </cell>
          <cell r="V2047">
            <v>4.5640000000000001</v>
          </cell>
        </row>
        <row r="2048">
          <cell r="B2048" t="str">
            <v/>
          </cell>
          <cell r="C2048" t="str">
            <v>ENFM100</v>
          </cell>
          <cell r="D2048">
            <v>2</v>
          </cell>
          <cell r="E2048" t="str">
            <v>MANCHON A BUTEE FF PVC EVAC D100</v>
          </cell>
          <cell r="F2048">
            <v>1.34</v>
          </cell>
          <cell r="H2048" t="str">
            <v>ENFM100</v>
          </cell>
          <cell r="I2048">
            <v>0.65</v>
          </cell>
          <cell r="J2048">
            <v>1</v>
          </cell>
          <cell r="K2048">
            <v>0.65</v>
          </cell>
          <cell r="L2048">
            <v>0.64500000000000002</v>
          </cell>
          <cell r="M2048">
            <v>0.63700000000000001</v>
          </cell>
          <cell r="N2048">
            <v>1.3</v>
          </cell>
          <cell r="O2048">
            <v>1.29</v>
          </cell>
          <cell r="P2048">
            <v>1.274</v>
          </cell>
          <cell r="Q2048">
            <v>1.43</v>
          </cell>
          <cell r="R2048">
            <v>1.29</v>
          </cell>
          <cell r="S2048">
            <v>1.274</v>
          </cell>
          <cell r="T2048">
            <v>2.86</v>
          </cell>
          <cell r="U2048">
            <v>2.58</v>
          </cell>
          <cell r="V2048">
            <v>2.548</v>
          </cell>
        </row>
        <row r="2049">
          <cell r="B2049" t="str">
            <v/>
          </cell>
          <cell r="C2049" t="str">
            <v>ODPRO</v>
          </cell>
          <cell r="D2049">
            <v>4</v>
          </cell>
          <cell r="E2049" t="str">
            <v>DRAIN EPANDAGE ODPRO VERT D100</v>
          </cell>
          <cell r="F2049">
            <v>4.01</v>
          </cell>
          <cell r="H2049" t="str">
            <v>ODPRO</v>
          </cell>
          <cell r="I2049">
            <v>2.67</v>
          </cell>
          <cell r="J2049">
            <v>1</v>
          </cell>
          <cell r="K2049">
            <v>2.67</v>
          </cell>
          <cell r="L2049">
            <v>2.67</v>
          </cell>
          <cell r="M2049">
            <v>2.67</v>
          </cell>
          <cell r="N2049">
            <v>10.68</v>
          </cell>
          <cell r="O2049">
            <v>10.68</v>
          </cell>
          <cell r="P2049">
            <v>10.68</v>
          </cell>
          <cell r="Q2049">
            <v>4.01</v>
          </cell>
          <cell r="R2049">
            <v>4.0049999999999999</v>
          </cell>
          <cell r="S2049">
            <v>4.0049999999999999</v>
          </cell>
          <cell r="T2049">
            <v>16.04</v>
          </cell>
          <cell r="U2049">
            <v>16.02</v>
          </cell>
          <cell r="V2049">
            <v>16.02</v>
          </cell>
        </row>
        <row r="2050">
          <cell r="B2050" t="str">
            <v/>
          </cell>
          <cell r="C2050" t="str">
            <v>ENFCS45100</v>
          </cell>
          <cell r="D2050">
            <v>1</v>
          </cell>
          <cell r="E2050" t="str">
            <v>CULOTTE PVC EVAC 45 FF D100</v>
          </cell>
          <cell r="F2050">
            <v>2.91</v>
          </cell>
          <cell r="H2050" t="str">
            <v>ENFCS45100</v>
          </cell>
          <cell r="I2050">
            <v>2.38</v>
          </cell>
          <cell r="J2050">
            <v>1</v>
          </cell>
          <cell r="K2050">
            <v>2.38</v>
          </cell>
          <cell r="L2050">
            <v>2.3809999999999998</v>
          </cell>
          <cell r="M2050">
            <v>2.2839999999999998</v>
          </cell>
          <cell r="N2050">
            <v>2.38</v>
          </cell>
          <cell r="O2050">
            <v>2.3809999999999998</v>
          </cell>
          <cell r="P2050">
            <v>2.2839999999999998</v>
          </cell>
          <cell r="Q2050">
            <v>3.13</v>
          </cell>
          <cell r="R2050">
            <v>3.1667299999999998</v>
          </cell>
          <cell r="S2050">
            <v>3.0377199999999998</v>
          </cell>
          <cell r="T2050">
            <v>3.13</v>
          </cell>
          <cell r="U2050">
            <v>3.1667299999999998</v>
          </cell>
          <cell r="V2050">
            <v>3.0377199999999998</v>
          </cell>
        </row>
        <row r="2051">
          <cell r="B2051" t="str">
            <v>DFVL</v>
          </cell>
          <cell r="N2051">
            <v>63.123199999999997</v>
          </cell>
          <cell r="O2051">
            <v>54.119</v>
          </cell>
          <cell r="P2051">
            <v>54.015000000000001</v>
          </cell>
          <cell r="T2051">
            <v>79.319999999999993</v>
          </cell>
          <cell r="U2051">
            <v>81.358979999999988</v>
          </cell>
          <cell r="V2051">
            <v>81.211469999999991</v>
          </cell>
        </row>
        <row r="2052">
          <cell r="B2052" t="str">
            <v>/EC</v>
          </cell>
          <cell r="C2052" t="str">
            <v>URT50112</v>
          </cell>
          <cell r="D2052">
            <v>1</v>
          </cell>
          <cell r="E2052" t="str">
            <v>RACCORD TARAUDE COMPRESSION _ 50X1 1/2</v>
          </cell>
          <cell r="F2052">
            <v>4</v>
          </cell>
          <cell r="H2052" t="str">
            <v>URT50112</v>
          </cell>
          <cell r="I2052">
            <v>2.5099999999999998</v>
          </cell>
          <cell r="J2052">
            <v>1</v>
          </cell>
          <cell r="K2052">
            <v>2.5099999999999998</v>
          </cell>
          <cell r="L2052">
            <v>2.5139999999999998</v>
          </cell>
          <cell r="M2052">
            <v>2.9580000000000002</v>
          </cell>
          <cell r="N2052">
            <v>2.5099999999999998</v>
          </cell>
          <cell r="O2052">
            <v>2.5139999999999998</v>
          </cell>
          <cell r="P2052">
            <v>2.9580000000000002</v>
          </cell>
          <cell r="Q2052">
            <v>4</v>
          </cell>
          <cell r="R2052">
            <v>4.3994999999999997</v>
          </cell>
          <cell r="S2052">
            <v>5.1765000000000008</v>
          </cell>
          <cell r="T2052">
            <v>4</v>
          </cell>
          <cell r="U2052">
            <v>4.3994999999999997</v>
          </cell>
          <cell r="V2052">
            <v>5.1765000000000008</v>
          </cell>
        </row>
        <row r="2053">
          <cell r="B2053" t="str">
            <v>/EC</v>
          </cell>
          <cell r="C2053" t="str">
            <v>EF635011/2</v>
          </cell>
          <cell r="D2053">
            <v>1</v>
          </cell>
          <cell r="E2053" t="str">
            <v>EMBOUT ADAPTATION 63X50X11/2</v>
          </cell>
          <cell r="F2053">
            <v>1.5</v>
          </cell>
          <cell r="H2053" t="str">
            <v>EF635011/2</v>
          </cell>
          <cell r="I2053">
            <v>1</v>
          </cell>
          <cell r="J2053">
            <v>1</v>
          </cell>
          <cell r="K2053">
            <v>1</v>
          </cell>
          <cell r="L2053" t="e">
            <v>#N/A</v>
          </cell>
          <cell r="M2053" t="e">
            <v>#N/A</v>
          </cell>
          <cell r="N2053">
            <v>1</v>
          </cell>
          <cell r="O2053" t="e">
            <v>#N/A</v>
          </cell>
          <cell r="P2053" t="e">
            <v>#N/A</v>
          </cell>
          <cell r="Q2053">
            <v>1.5</v>
          </cell>
          <cell r="R2053" t="e">
            <v>#N/A</v>
          </cell>
          <cell r="S2053" t="e">
            <v>#N/A</v>
          </cell>
          <cell r="T2053">
            <v>1.5</v>
          </cell>
          <cell r="U2053" t="e">
            <v>#N/A</v>
          </cell>
          <cell r="V2053" t="e">
            <v>#N/A</v>
          </cell>
        </row>
        <row r="2054">
          <cell r="B2054" t="str">
            <v>/EC</v>
          </cell>
          <cell r="C2054" t="str">
            <v>MOAT</v>
          </cell>
          <cell r="D2054">
            <v>0.05</v>
          </cell>
          <cell r="E2054" t="str">
            <v>MAIN D'OEUVRE ATELIER</v>
          </cell>
          <cell r="F2054">
            <v>75</v>
          </cell>
          <cell r="H2054" t="str">
            <v>MOAT</v>
          </cell>
          <cell r="I2054">
            <v>50</v>
          </cell>
          <cell r="J2054">
            <v>1</v>
          </cell>
          <cell r="K2054">
            <v>50</v>
          </cell>
          <cell r="L2054">
            <v>50</v>
          </cell>
          <cell r="M2054">
            <v>50</v>
          </cell>
          <cell r="N2054">
            <v>2.5</v>
          </cell>
          <cell r="O2054">
            <v>2.5</v>
          </cell>
          <cell r="P2054">
            <v>2.5</v>
          </cell>
          <cell r="Q2054">
            <v>75</v>
          </cell>
          <cell r="R2054">
            <v>75</v>
          </cell>
          <cell r="S2054">
            <v>75</v>
          </cell>
          <cell r="T2054">
            <v>3.75</v>
          </cell>
          <cell r="U2054">
            <v>3.75</v>
          </cell>
          <cell r="V2054">
            <v>3.75</v>
          </cell>
        </row>
        <row r="2055">
          <cell r="B2055" t="str">
            <v>MRAC50/EC</v>
          </cell>
          <cell r="N2055">
            <v>6.01</v>
          </cell>
          <cell r="O2055" t="e">
            <v>#N/A</v>
          </cell>
          <cell r="P2055" t="e">
            <v>#N/A</v>
          </cell>
          <cell r="T2055">
            <v>9.25</v>
          </cell>
          <cell r="U2055" t="e">
            <v>#N/A</v>
          </cell>
          <cell r="V2055" t="e">
            <v>#N/A</v>
          </cell>
        </row>
        <row r="2056">
          <cell r="B2056" t="str">
            <v/>
          </cell>
          <cell r="C2056">
            <v>8434000618</v>
          </cell>
          <cell r="D2056">
            <v>6</v>
          </cell>
          <cell r="E2056" t="str">
            <v>ECROU FREIN A2 M6 WAX</v>
          </cell>
          <cell r="F2056">
            <v>0.02</v>
          </cell>
          <cell r="H2056">
            <v>8434000618</v>
          </cell>
          <cell r="I2056">
            <v>8.3000000000000007</v>
          </cell>
          <cell r="J2056">
            <v>500</v>
          </cell>
          <cell r="K2056">
            <v>1.66E-2</v>
          </cell>
          <cell r="L2056">
            <v>1.66E-2</v>
          </cell>
          <cell r="M2056">
            <v>1.66E-2</v>
          </cell>
          <cell r="N2056">
            <v>9.9599999999999994E-2</v>
          </cell>
          <cell r="O2056">
            <v>9.9599999999999994E-2</v>
          </cell>
          <cell r="P2056">
            <v>9.9599999999999994E-2</v>
          </cell>
          <cell r="Q2056">
            <v>0.02</v>
          </cell>
          <cell r="R2056">
            <v>2.0750000000000001E-2</v>
          </cell>
          <cell r="S2056">
            <v>2.0750000000000001E-2</v>
          </cell>
          <cell r="T2056">
            <v>0.12</v>
          </cell>
          <cell r="U2056">
            <v>0.1245</v>
          </cell>
          <cell r="V2056">
            <v>0.1245</v>
          </cell>
        </row>
        <row r="2057">
          <cell r="B2057" t="str">
            <v/>
          </cell>
          <cell r="C2057">
            <v>8110608018</v>
          </cell>
          <cell r="D2057">
            <v>50</v>
          </cell>
          <cell r="E2057" t="str">
            <v>VIS CHARPENTE 6X80 INOX  A2 TORX T25</v>
          </cell>
          <cell r="F2057">
            <v>0.28199999999999997</v>
          </cell>
          <cell r="H2057">
            <v>8110608018</v>
          </cell>
          <cell r="I2057">
            <v>0.17</v>
          </cell>
          <cell r="J2057">
            <v>1</v>
          </cell>
          <cell r="K2057">
            <v>0.17</v>
          </cell>
          <cell r="L2057">
            <v>0.16700000000000001</v>
          </cell>
          <cell r="M2057">
            <v>0.16700000000000001</v>
          </cell>
          <cell r="N2057">
            <v>8.5</v>
          </cell>
          <cell r="O2057">
            <v>8.35</v>
          </cell>
          <cell r="P2057">
            <v>8.35</v>
          </cell>
          <cell r="Q2057">
            <v>0.28199999999999997</v>
          </cell>
          <cell r="R2057">
            <v>0.2505</v>
          </cell>
          <cell r="S2057">
            <v>0.2505</v>
          </cell>
          <cell r="T2057">
            <v>14.099999999999998</v>
          </cell>
          <cell r="U2057">
            <v>12.525</v>
          </cell>
          <cell r="V2057">
            <v>12.525</v>
          </cell>
        </row>
        <row r="2058">
          <cell r="B2058" t="str">
            <v/>
          </cell>
          <cell r="C2058" t="str">
            <v>VCHARP8X140</v>
          </cell>
          <cell r="D2058">
            <v>4</v>
          </cell>
          <cell r="E2058" t="str">
            <v>VIS CHARPENTE 8X140 INOX A2 TX40</v>
          </cell>
          <cell r="F2058">
            <v>0.54900000000000004</v>
          </cell>
          <cell r="H2058" t="str">
            <v>VCHARP8X140</v>
          </cell>
          <cell r="I2058">
            <v>0.37</v>
          </cell>
          <cell r="J2058">
            <v>1</v>
          </cell>
          <cell r="K2058">
            <v>0.37</v>
          </cell>
          <cell r="L2058">
            <v>0.36599999999999999</v>
          </cell>
          <cell r="M2058">
            <v>0.36599999999999999</v>
          </cell>
          <cell r="N2058">
            <v>1.48</v>
          </cell>
          <cell r="O2058">
            <v>1.464</v>
          </cell>
          <cell r="P2058">
            <v>1.464</v>
          </cell>
          <cell r="Q2058">
            <v>0.54900000000000004</v>
          </cell>
          <cell r="R2058">
            <v>0.54899999999999993</v>
          </cell>
          <cell r="S2058">
            <v>0.54899999999999993</v>
          </cell>
          <cell r="T2058">
            <v>2.1960000000000002</v>
          </cell>
          <cell r="U2058">
            <v>2.1959999999999997</v>
          </cell>
          <cell r="V2058">
            <v>2.1959999999999997</v>
          </cell>
        </row>
        <row r="2059">
          <cell r="B2059" t="str">
            <v/>
          </cell>
          <cell r="C2059" t="str">
            <v>VCHARP8X160</v>
          </cell>
          <cell r="D2059">
            <v>4</v>
          </cell>
          <cell r="E2059" t="str">
            <v>VIS CHARPENTE 8X160 INOX A2 TX 40</v>
          </cell>
          <cell r="F2059">
            <v>0.78</v>
          </cell>
          <cell r="H2059" t="str">
            <v>VCHARP8X160</v>
          </cell>
          <cell r="I2059">
            <v>1.05</v>
          </cell>
          <cell r="J2059">
            <v>1</v>
          </cell>
          <cell r="K2059">
            <v>1.05</v>
          </cell>
          <cell r="L2059">
            <v>1.0529999999999999</v>
          </cell>
          <cell r="M2059">
            <v>1.0529999999999999</v>
          </cell>
          <cell r="N2059">
            <v>4.2</v>
          </cell>
          <cell r="O2059">
            <v>4.2119999999999997</v>
          </cell>
          <cell r="P2059">
            <v>4.2119999999999997</v>
          </cell>
          <cell r="Q2059">
            <v>0.78</v>
          </cell>
          <cell r="R2059">
            <v>1.5794999999999999</v>
          </cell>
          <cell r="S2059">
            <v>1.5794999999999999</v>
          </cell>
          <cell r="T2059">
            <v>3.12</v>
          </cell>
          <cell r="U2059">
            <v>6.3179999999999996</v>
          </cell>
          <cell r="V2059">
            <v>6.3179999999999996</v>
          </cell>
        </row>
        <row r="2060">
          <cell r="B2060" t="str">
            <v/>
          </cell>
          <cell r="C2060">
            <v>8210707018</v>
          </cell>
          <cell r="D2060">
            <v>30</v>
          </cell>
          <cell r="E2060" t="str">
            <v>VIS PENTURE TORX T30 INOX A2 7X70</v>
          </cell>
          <cell r="F2060">
            <v>0.158</v>
          </cell>
          <cell r="H2060">
            <v>8210707018</v>
          </cell>
          <cell r="I2060">
            <v>0.11</v>
          </cell>
          <cell r="J2060">
            <v>1</v>
          </cell>
          <cell r="K2060">
            <v>0.11</v>
          </cell>
          <cell r="L2060">
            <v>0.1056</v>
          </cell>
          <cell r="M2060">
            <v>0.1056</v>
          </cell>
          <cell r="N2060">
            <v>3.3</v>
          </cell>
          <cell r="O2060">
            <v>3.1680000000000001</v>
          </cell>
          <cell r="P2060">
            <v>3.1680000000000001</v>
          </cell>
          <cell r="Q2060">
            <v>0.12</v>
          </cell>
          <cell r="R2060">
            <v>0.15839999999999999</v>
          </cell>
          <cell r="S2060">
            <v>0.15839999999999999</v>
          </cell>
          <cell r="T2060">
            <v>3.5999999999999996</v>
          </cell>
          <cell r="U2060">
            <v>4.7519999999999998</v>
          </cell>
          <cell r="V2060">
            <v>4.7519999999999998</v>
          </cell>
        </row>
        <row r="2061">
          <cell r="B2061" t="str">
            <v/>
          </cell>
          <cell r="C2061">
            <v>8412602518</v>
          </cell>
          <cell r="D2061">
            <v>6</v>
          </cell>
          <cell r="E2061" t="str">
            <v>VIS METAUX  A2 TH M6X25</v>
          </cell>
          <cell r="F2061">
            <v>0.05</v>
          </cell>
          <cell r="H2061">
            <v>8412602518</v>
          </cell>
          <cell r="I2061">
            <v>7.04</v>
          </cell>
          <cell r="J2061">
            <v>200</v>
          </cell>
          <cell r="K2061">
            <v>3.5200000000000002E-2</v>
          </cell>
          <cell r="L2061">
            <v>3.5200000000000002E-2</v>
          </cell>
          <cell r="M2061">
            <v>3.5200000000000002E-2</v>
          </cell>
          <cell r="N2061">
            <v>0.2112</v>
          </cell>
          <cell r="O2061">
            <v>0.2112</v>
          </cell>
          <cell r="P2061">
            <v>0.2112</v>
          </cell>
          <cell r="Q2061">
            <v>0.05</v>
          </cell>
          <cell r="R2061">
            <v>5.28E-2</v>
          </cell>
          <cell r="S2061">
            <v>5.28E-2</v>
          </cell>
          <cell r="T2061">
            <v>0.30000000000000004</v>
          </cell>
          <cell r="U2061">
            <v>0.31679999999999997</v>
          </cell>
          <cell r="V2061">
            <v>0.31679999999999997</v>
          </cell>
        </row>
        <row r="2062">
          <cell r="B2062" t="str">
            <v/>
          </cell>
          <cell r="C2062" t="str">
            <v>C70701800</v>
          </cell>
          <cell r="D2062">
            <v>8.89</v>
          </cell>
          <cell r="E2062" t="str">
            <v>CHEVRON 70X70 1.80 ML</v>
          </cell>
          <cell r="F2062">
            <v>11.27</v>
          </cell>
          <cell r="H2062" t="str">
            <v>C70701800</v>
          </cell>
          <cell r="I2062">
            <v>7.05</v>
          </cell>
          <cell r="J2062">
            <v>1</v>
          </cell>
          <cell r="K2062">
            <v>7.05</v>
          </cell>
          <cell r="L2062">
            <v>7.05</v>
          </cell>
          <cell r="M2062">
            <v>7.4</v>
          </cell>
          <cell r="N2062">
            <v>62.674500000000002</v>
          </cell>
          <cell r="O2062">
            <v>62.674500000000002</v>
          </cell>
          <cell r="P2062">
            <v>65.786000000000001</v>
          </cell>
          <cell r="Q2062">
            <v>11.27</v>
          </cell>
          <cell r="R2062">
            <v>8.8125</v>
          </cell>
          <cell r="S2062">
            <v>9.25</v>
          </cell>
          <cell r="T2062">
            <v>100.19030000000001</v>
          </cell>
          <cell r="U2062">
            <v>78.343125000000001</v>
          </cell>
          <cell r="V2062">
            <v>82.232500000000002</v>
          </cell>
        </row>
        <row r="2063">
          <cell r="B2063" t="str">
            <v/>
          </cell>
          <cell r="C2063" t="str">
            <v>CE403</v>
          </cell>
          <cell r="D2063">
            <v>3.5</v>
          </cell>
          <cell r="E2063" t="str">
            <v>CORNIERE ALU 40/40/3 ML</v>
          </cell>
          <cell r="F2063">
            <v>7.55</v>
          </cell>
          <cell r="H2063" t="str">
            <v>CE403</v>
          </cell>
          <cell r="I2063">
            <v>3.32</v>
          </cell>
          <cell r="J2063">
            <v>6.06</v>
          </cell>
          <cell r="K2063">
            <v>0.54785478547854782</v>
          </cell>
          <cell r="L2063">
            <v>3.29</v>
          </cell>
          <cell r="M2063">
            <v>3.32</v>
          </cell>
          <cell r="N2063">
            <v>1.9174917491749173</v>
          </cell>
          <cell r="O2063">
            <v>11.515000000000001</v>
          </cell>
          <cell r="P2063">
            <v>11.62</v>
          </cell>
          <cell r="Q2063">
            <v>7.55</v>
          </cell>
          <cell r="R2063">
            <v>8.2249999999999996</v>
          </cell>
          <cell r="S2063">
            <v>8.2999999999999989</v>
          </cell>
          <cell r="T2063">
            <v>26.425000000000001</v>
          </cell>
          <cell r="U2063">
            <v>28.787499999999998</v>
          </cell>
          <cell r="V2063">
            <v>29.049999999999997</v>
          </cell>
        </row>
        <row r="2064">
          <cell r="B2064" t="str">
            <v/>
          </cell>
          <cell r="C2064" t="str">
            <v>ECOP2</v>
          </cell>
          <cell r="D2064">
            <v>1</v>
          </cell>
          <cell r="E2064" t="str">
            <v>ECOPLANC 2M</v>
          </cell>
          <cell r="F2064">
            <v>20.91</v>
          </cell>
          <cell r="H2064" t="str">
            <v>ECOP2</v>
          </cell>
          <cell r="I2064">
            <v>14.64</v>
          </cell>
          <cell r="J2064">
            <v>1</v>
          </cell>
          <cell r="K2064">
            <v>14.64</v>
          </cell>
          <cell r="L2064">
            <v>14.64</v>
          </cell>
          <cell r="M2064">
            <v>15.811200000000001</v>
          </cell>
          <cell r="N2064">
            <v>14.64</v>
          </cell>
          <cell r="O2064">
            <v>14.64</v>
          </cell>
          <cell r="P2064">
            <v>15.811200000000001</v>
          </cell>
          <cell r="Q2064">
            <v>20.91</v>
          </cell>
          <cell r="R2064">
            <v>21.96</v>
          </cell>
          <cell r="S2064">
            <v>23.716800000000003</v>
          </cell>
          <cell r="T2064">
            <v>20.91</v>
          </cell>
          <cell r="U2064">
            <v>21.96</v>
          </cell>
          <cell r="V2064">
            <v>23.716800000000003</v>
          </cell>
        </row>
        <row r="2065">
          <cell r="B2065" t="str">
            <v/>
          </cell>
          <cell r="C2065" t="str">
            <v>MOAT</v>
          </cell>
          <cell r="D2065">
            <v>2.5</v>
          </cell>
          <cell r="E2065" t="str">
            <v>MAIN D'OEUVRE ATELIER</v>
          </cell>
          <cell r="F2065">
            <v>75</v>
          </cell>
          <cell r="H2065" t="str">
            <v>MOAT</v>
          </cell>
          <cell r="I2065">
            <v>50</v>
          </cell>
          <cell r="J2065">
            <v>1</v>
          </cell>
          <cell r="K2065">
            <v>50</v>
          </cell>
          <cell r="L2065">
            <v>50</v>
          </cell>
          <cell r="M2065">
            <v>50</v>
          </cell>
          <cell r="N2065">
            <v>125</v>
          </cell>
          <cell r="O2065">
            <v>125</v>
          </cell>
          <cell r="P2065">
            <v>125</v>
          </cell>
          <cell r="Q2065">
            <v>75</v>
          </cell>
          <cell r="R2065">
            <v>75</v>
          </cell>
          <cell r="S2065">
            <v>75</v>
          </cell>
          <cell r="T2065">
            <v>187.5</v>
          </cell>
          <cell r="U2065">
            <v>187.5</v>
          </cell>
          <cell r="V2065">
            <v>187.5</v>
          </cell>
        </row>
        <row r="2066">
          <cell r="B2066" t="str">
            <v/>
          </cell>
          <cell r="C2066" t="str">
            <v>PAN2525</v>
          </cell>
          <cell r="D2066">
            <v>2</v>
          </cell>
          <cell r="E2066" t="str">
            <v>PANNEAU PVC 1000 X 2525 MM</v>
          </cell>
          <cell r="F2066">
            <v>54.09</v>
          </cell>
          <cell r="H2066" t="str">
            <v>PAN2525</v>
          </cell>
          <cell r="I2066">
            <v>40.21</v>
          </cell>
          <cell r="J2066">
            <v>1</v>
          </cell>
          <cell r="K2066">
            <v>40.21</v>
          </cell>
          <cell r="L2066">
            <v>40.206900000000005</v>
          </cell>
          <cell r="M2066">
            <v>40.206900000000005</v>
          </cell>
          <cell r="N2066">
            <v>80.42</v>
          </cell>
          <cell r="O2066">
            <v>80.413800000000009</v>
          </cell>
          <cell r="P2066">
            <v>80.413800000000009</v>
          </cell>
          <cell r="Q2066">
            <v>54.09</v>
          </cell>
          <cell r="R2066">
            <v>60.310350000000007</v>
          </cell>
          <cell r="S2066">
            <v>60.310350000000007</v>
          </cell>
          <cell r="T2066">
            <v>108.18</v>
          </cell>
          <cell r="U2066">
            <v>120.62070000000001</v>
          </cell>
          <cell r="V2066">
            <v>120.62070000000001</v>
          </cell>
        </row>
        <row r="2067">
          <cell r="B2067" t="str">
            <v/>
          </cell>
          <cell r="C2067" t="str">
            <v>RTCALE</v>
          </cell>
          <cell r="D2067">
            <v>20</v>
          </cell>
          <cell r="E2067" t="str">
            <v>CALE CAOUTCHOUC BRUT 8 X 90</v>
          </cell>
          <cell r="F2067">
            <v>0.8</v>
          </cell>
          <cell r="H2067" t="str">
            <v>RTCALE</v>
          </cell>
          <cell r="I2067">
            <v>0.52</v>
          </cell>
          <cell r="J2067">
            <v>1</v>
          </cell>
          <cell r="K2067">
            <v>0.52</v>
          </cell>
          <cell r="L2067">
            <v>0.51800000000000002</v>
          </cell>
          <cell r="M2067">
            <v>0.51800000000000002</v>
          </cell>
          <cell r="N2067">
            <v>10.4</v>
          </cell>
          <cell r="O2067">
            <v>10.36</v>
          </cell>
          <cell r="P2067">
            <v>10.36</v>
          </cell>
          <cell r="Q2067">
            <v>0.8</v>
          </cell>
          <cell r="R2067">
            <v>0.77700000000000002</v>
          </cell>
          <cell r="S2067">
            <v>0.77700000000000002</v>
          </cell>
          <cell r="T2067">
            <v>16</v>
          </cell>
          <cell r="U2067">
            <v>15.540000000000001</v>
          </cell>
          <cell r="V2067">
            <v>15.540000000000001</v>
          </cell>
        </row>
        <row r="2068">
          <cell r="B2068" t="str">
            <v/>
          </cell>
          <cell r="C2068" t="str">
            <v>T403</v>
          </cell>
          <cell r="D2068">
            <v>5</v>
          </cell>
          <cell r="E2068" t="str">
            <v>TE ALU 40/40/3 ML</v>
          </cell>
          <cell r="F2068">
            <v>7.95</v>
          </cell>
          <cell r="H2068" t="str">
            <v>T403</v>
          </cell>
          <cell r="I2068">
            <v>3.29</v>
          </cell>
          <cell r="J2068">
            <v>6.06</v>
          </cell>
          <cell r="K2068">
            <v>0.54290429042904298</v>
          </cell>
          <cell r="L2068">
            <v>3.29</v>
          </cell>
          <cell r="M2068">
            <v>3.29</v>
          </cell>
          <cell r="N2068">
            <v>2.714521452145215</v>
          </cell>
          <cell r="O2068">
            <v>16.45</v>
          </cell>
          <cell r="P2068">
            <v>16.45</v>
          </cell>
          <cell r="Q2068">
            <v>7.95</v>
          </cell>
          <cell r="R2068">
            <v>8.2249999999999996</v>
          </cell>
          <cell r="S2068">
            <v>8.2249999999999996</v>
          </cell>
          <cell r="T2068">
            <v>39.75</v>
          </cell>
          <cell r="U2068">
            <v>41.125</v>
          </cell>
          <cell r="V2068">
            <v>41.125</v>
          </cell>
        </row>
        <row r="2069">
          <cell r="B2069" t="str">
            <v>PCR2EH</v>
          </cell>
          <cell r="N2069">
            <v>315.55731320132014</v>
          </cell>
          <cell r="O2069">
            <v>338.55810000000002</v>
          </cell>
          <cell r="P2069">
            <v>342.94580000000002</v>
          </cell>
          <cell r="T2069">
            <v>522.3913</v>
          </cell>
          <cell r="U2069">
            <v>520.10862500000007</v>
          </cell>
          <cell r="V2069">
            <v>526.01729999999998</v>
          </cell>
        </row>
        <row r="2070">
          <cell r="B2070" t="str">
            <v>H2.5X1.6</v>
          </cell>
          <cell r="C2070" t="str">
            <v>MTRAV110</v>
          </cell>
          <cell r="D2070">
            <v>1</v>
          </cell>
          <cell r="E2070" t="str">
            <v>TRAVERSEE DE PAROI D110</v>
          </cell>
          <cell r="F2070">
            <v>16.5</v>
          </cell>
          <cell r="H2070" t="str">
            <v>MTRAV110</v>
          </cell>
          <cell r="I2070">
            <v>13.85</v>
          </cell>
          <cell r="J2070">
            <v>1</v>
          </cell>
          <cell r="K2070">
            <v>13.85</v>
          </cell>
          <cell r="L2070">
            <v>13.85</v>
          </cell>
          <cell r="M2070">
            <v>13.85</v>
          </cell>
          <cell r="N2070">
            <v>13.85</v>
          </cell>
          <cell r="O2070">
            <v>13.85</v>
          </cell>
          <cell r="P2070">
            <v>13.85</v>
          </cell>
          <cell r="Q2070">
            <v>20.78</v>
          </cell>
          <cell r="R2070">
            <v>20.774999999999999</v>
          </cell>
          <cell r="S2070">
            <v>20.774999999999999</v>
          </cell>
          <cell r="T2070">
            <v>20.78</v>
          </cell>
          <cell r="U2070">
            <v>20.774999999999999</v>
          </cell>
          <cell r="V2070">
            <v>20.774999999999999</v>
          </cell>
        </row>
        <row r="2071">
          <cell r="B2071" t="str">
            <v>H2.5X1.6</v>
          </cell>
          <cell r="C2071" t="str">
            <v>SFV2EH</v>
          </cell>
          <cell r="D2071">
            <v>1</v>
          </cell>
          <cell r="E2071" t="str">
            <v>FILTRE VERTICAL 2EH 1.52MM</v>
          </cell>
          <cell r="F2071">
            <v>309.75</v>
          </cell>
          <cell r="H2071" t="str">
            <v>SFV2EH</v>
          </cell>
          <cell r="I2071">
            <v>234.67</v>
          </cell>
          <cell r="J2071">
            <v>1</v>
          </cell>
          <cell r="K2071">
            <v>234.67</v>
          </cell>
          <cell r="L2071">
            <v>234.67</v>
          </cell>
          <cell r="M2071">
            <v>293.33749999999998</v>
          </cell>
          <cell r="N2071">
            <v>234.67</v>
          </cell>
          <cell r="O2071">
            <v>234.67</v>
          </cell>
          <cell r="P2071">
            <v>293.33749999999998</v>
          </cell>
          <cell r="Q2071">
            <v>309.75</v>
          </cell>
          <cell r="R2071">
            <v>312.11110000000002</v>
          </cell>
          <cell r="S2071">
            <v>390.13887499999998</v>
          </cell>
          <cell r="T2071">
            <v>309.75</v>
          </cell>
          <cell r="U2071">
            <v>312.11110000000002</v>
          </cell>
          <cell r="V2071">
            <v>390.13887499999998</v>
          </cell>
        </row>
        <row r="2072">
          <cell r="B2072" t="str">
            <v>H2.5X1.6</v>
          </cell>
          <cell r="C2072" t="str">
            <v>V10</v>
          </cell>
          <cell r="D2072">
            <v>2</v>
          </cell>
          <cell r="E2072" t="str">
            <v>REDUCTION 110 100</v>
          </cell>
          <cell r="F2072">
            <v>4.63</v>
          </cell>
          <cell r="H2072" t="str">
            <v>V10</v>
          </cell>
          <cell r="I2072">
            <v>2.63</v>
          </cell>
          <cell r="J2072">
            <v>1</v>
          </cell>
          <cell r="K2072">
            <v>2.63</v>
          </cell>
          <cell r="L2072">
            <v>2.63</v>
          </cell>
          <cell r="M2072">
            <v>2.63</v>
          </cell>
          <cell r="N2072">
            <v>5.26</v>
          </cell>
          <cell r="O2072">
            <v>5.26</v>
          </cell>
          <cell r="P2072">
            <v>5.26</v>
          </cell>
          <cell r="Q2072">
            <v>4.7300000000000004</v>
          </cell>
          <cell r="R2072">
            <v>5.26</v>
          </cell>
          <cell r="S2072">
            <v>5.26</v>
          </cell>
          <cell r="T2072">
            <v>9.4600000000000009</v>
          </cell>
          <cell r="U2072">
            <v>10.52</v>
          </cell>
          <cell r="V2072">
            <v>10.52</v>
          </cell>
        </row>
        <row r="2073">
          <cell r="B2073" t="str">
            <v>H2.5X1.6</v>
          </cell>
          <cell r="C2073" t="str">
            <v>MGRILLE5X5</v>
          </cell>
          <cell r="D2073">
            <v>2</v>
          </cell>
          <cell r="E2073" t="str">
            <v>GRILLE MAILLE 5X5 GALVA CAILLEBOTIS 2310X810</v>
          </cell>
          <cell r="F2073">
            <v>59.78</v>
          </cell>
          <cell r="H2073" t="str">
            <v>MGRILLE5X5</v>
          </cell>
          <cell r="I2073">
            <v>42.4</v>
          </cell>
          <cell r="J2073">
            <v>1</v>
          </cell>
          <cell r="K2073">
            <v>42.4</v>
          </cell>
          <cell r="L2073">
            <v>42.4</v>
          </cell>
          <cell r="M2073">
            <v>42.4</v>
          </cell>
          <cell r="N2073">
            <v>84.8</v>
          </cell>
          <cell r="O2073">
            <v>84.8</v>
          </cell>
          <cell r="P2073">
            <v>84.8</v>
          </cell>
          <cell r="Q2073">
            <v>59.78</v>
          </cell>
          <cell r="R2073">
            <v>63.599999999999994</v>
          </cell>
          <cell r="S2073">
            <v>63.599999999999994</v>
          </cell>
          <cell r="T2073">
            <v>119.56</v>
          </cell>
          <cell r="U2073">
            <v>127.19999999999999</v>
          </cell>
          <cell r="V2073">
            <v>127.19999999999999</v>
          </cell>
        </row>
        <row r="2074">
          <cell r="B2074" t="str">
            <v>H2.5X1.6</v>
          </cell>
          <cell r="C2074" t="str">
            <v>MBAR166</v>
          </cell>
          <cell r="D2074">
            <v>3</v>
          </cell>
          <cell r="E2074" t="str">
            <v>BARRE GALVA EN T SUR MESURE 1M66</v>
          </cell>
          <cell r="F2074">
            <v>31.49</v>
          </cell>
          <cell r="H2074" t="str">
            <v>MBAR166</v>
          </cell>
          <cell r="I2074">
            <v>37</v>
          </cell>
          <cell r="J2074">
            <v>1</v>
          </cell>
          <cell r="K2074">
            <v>37</v>
          </cell>
          <cell r="L2074">
            <v>22.8</v>
          </cell>
          <cell r="M2074">
            <v>22.8</v>
          </cell>
          <cell r="N2074">
            <v>111</v>
          </cell>
          <cell r="O2074">
            <v>68.400000000000006</v>
          </cell>
          <cell r="P2074">
            <v>68.400000000000006</v>
          </cell>
          <cell r="Q2074">
            <v>31.49</v>
          </cell>
          <cell r="R2074">
            <v>34.200000000000003</v>
          </cell>
          <cell r="S2074">
            <v>34.200000000000003</v>
          </cell>
          <cell r="T2074">
            <v>94.47</v>
          </cell>
          <cell r="U2074">
            <v>102.60000000000001</v>
          </cell>
          <cell r="V2074">
            <v>102.60000000000001</v>
          </cell>
        </row>
        <row r="2075">
          <cell r="B2075" t="str">
            <v>PXFV2EH2.5X1.6</v>
          </cell>
          <cell r="N2075">
            <v>449.58</v>
          </cell>
          <cell r="O2075">
            <v>406.98</v>
          </cell>
          <cell r="P2075">
            <v>465.64750000000004</v>
          </cell>
          <cell r="T2075">
            <v>554.02</v>
          </cell>
          <cell r="U2075">
            <v>573.20609999999999</v>
          </cell>
          <cell r="V2075">
            <v>651.23387500000001</v>
          </cell>
        </row>
        <row r="2076">
          <cell r="B2076" t="str">
            <v>INY</v>
          </cell>
          <cell r="C2076" t="str">
            <v>MJOI50</v>
          </cell>
          <cell r="D2076">
            <v>1</v>
          </cell>
          <cell r="E2076" t="str">
            <v>JOINT FORSHEDA D50</v>
          </cell>
          <cell r="F2076">
            <v>4.9400000000000004</v>
          </cell>
          <cell r="H2076" t="str">
            <v>MJOI50</v>
          </cell>
          <cell r="I2076">
            <v>2.57</v>
          </cell>
          <cell r="J2076">
            <v>1</v>
          </cell>
          <cell r="K2076">
            <v>2.57</v>
          </cell>
          <cell r="L2076">
            <v>2.57</v>
          </cell>
          <cell r="M2076">
            <v>0.92</v>
          </cell>
          <cell r="N2076">
            <v>2.57</v>
          </cell>
          <cell r="O2076">
            <v>2.57</v>
          </cell>
          <cell r="P2076">
            <v>0.92</v>
          </cell>
          <cell r="Q2076">
            <v>4.9400000000000004</v>
          </cell>
          <cell r="R2076">
            <v>5.7824999999999998</v>
          </cell>
          <cell r="S2076">
            <v>2.0700000000000003</v>
          </cell>
          <cell r="T2076">
            <v>4.9400000000000004</v>
          </cell>
          <cell r="U2076">
            <v>5.7824999999999998</v>
          </cell>
          <cell r="V2076">
            <v>2.0700000000000003</v>
          </cell>
        </row>
        <row r="2077">
          <cell r="B2077" t="str">
            <v>INY</v>
          </cell>
          <cell r="C2077" t="str">
            <v>PEHD1250</v>
          </cell>
          <cell r="D2077">
            <v>1</v>
          </cell>
          <cell r="E2077" t="str">
            <v>PLAQUE DE FOND D1250</v>
          </cell>
          <cell r="F2077">
            <v>60</v>
          </cell>
          <cell r="H2077" t="str">
            <v>PEHD1250</v>
          </cell>
          <cell r="I2077">
            <v>134.29</v>
          </cell>
          <cell r="J2077">
            <v>1</v>
          </cell>
          <cell r="K2077">
            <v>134.29</v>
          </cell>
          <cell r="L2077">
            <v>134.29</v>
          </cell>
          <cell r="M2077">
            <v>145.03319999999999</v>
          </cell>
          <cell r="N2077">
            <v>134.29</v>
          </cell>
          <cell r="O2077">
            <v>134.29</v>
          </cell>
          <cell r="P2077">
            <v>145.03319999999999</v>
          </cell>
          <cell r="Q2077">
            <v>60</v>
          </cell>
          <cell r="R2077">
            <v>201.435</v>
          </cell>
          <cell r="S2077">
            <v>217.5498</v>
          </cell>
          <cell r="T2077">
            <v>60</v>
          </cell>
          <cell r="U2077">
            <v>201.435</v>
          </cell>
          <cell r="V2077">
            <v>217.5498</v>
          </cell>
        </row>
        <row r="2078">
          <cell r="B2078" t="str">
            <v>INY</v>
          </cell>
          <cell r="C2078" t="str">
            <v>PVC5016</v>
          </cell>
          <cell r="D2078">
            <v>1</v>
          </cell>
          <cell r="E2078" t="str">
            <v>TUBE PVC PRESSION A COLLER  D50 EN 3M</v>
          </cell>
          <cell r="F2078">
            <v>7.83</v>
          </cell>
          <cell r="H2078" t="str">
            <v>PVC5016</v>
          </cell>
          <cell r="I2078">
            <v>3.03</v>
          </cell>
          <cell r="J2078">
            <v>0.33</v>
          </cell>
          <cell r="K2078">
            <v>9.1818181818181817</v>
          </cell>
          <cell r="L2078">
            <v>3.0249999999999999</v>
          </cell>
          <cell r="M2078">
            <v>3.0249999999999999</v>
          </cell>
          <cell r="N2078">
            <v>9.1818181818181817</v>
          </cell>
          <cell r="O2078">
            <v>3.0249999999999999</v>
          </cell>
          <cell r="P2078">
            <v>3.0249999999999999</v>
          </cell>
          <cell r="Q2078">
            <v>7.83</v>
          </cell>
          <cell r="R2078">
            <v>8.3187499999999996</v>
          </cell>
          <cell r="S2078">
            <v>8.3187499999999996</v>
          </cell>
          <cell r="T2078">
            <v>7.83</v>
          </cell>
          <cell r="U2078">
            <v>8.3187499999999996</v>
          </cell>
          <cell r="V2078">
            <v>8.3187499999999996</v>
          </cell>
        </row>
        <row r="2079">
          <cell r="B2079" t="str">
            <v>INY</v>
          </cell>
          <cell r="C2079" t="str">
            <v>T9050</v>
          </cell>
          <cell r="D2079">
            <v>1</v>
          </cell>
          <cell r="E2079" t="str">
            <v>TE DE PRESSION D50</v>
          </cell>
          <cell r="F2079">
            <v>0.8</v>
          </cell>
          <cell r="H2079" t="str">
            <v>T9050</v>
          </cell>
          <cell r="I2079">
            <v>0.7</v>
          </cell>
          <cell r="J2079">
            <v>1</v>
          </cell>
          <cell r="K2079">
            <v>0.7</v>
          </cell>
          <cell r="L2079">
            <v>0.69799999999999995</v>
          </cell>
          <cell r="M2079">
            <v>0.69799999999999995</v>
          </cell>
          <cell r="N2079">
            <v>0.7</v>
          </cell>
          <cell r="O2079">
            <v>0.69799999999999995</v>
          </cell>
          <cell r="P2079">
            <v>0.69799999999999995</v>
          </cell>
          <cell r="Q2079">
            <v>0.8</v>
          </cell>
          <cell r="R2079">
            <v>0.87249999999999994</v>
          </cell>
          <cell r="S2079">
            <v>0.87249999999999994</v>
          </cell>
          <cell r="T2079">
            <v>0.8</v>
          </cell>
          <cell r="U2079">
            <v>0.87249999999999994</v>
          </cell>
          <cell r="V2079">
            <v>0.87249999999999994</v>
          </cell>
        </row>
        <row r="2080">
          <cell r="B2080" t="str">
            <v>INY</v>
          </cell>
          <cell r="C2080" t="str">
            <v>M50</v>
          </cell>
          <cell r="D2080">
            <v>1</v>
          </cell>
          <cell r="E2080" t="str">
            <v>MANCHON FEM/FEM A COLLER D50</v>
          </cell>
          <cell r="F2080">
            <v>0.44</v>
          </cell>
          <cell r="H2080" t="str">
            <v>M50</v>
          </cell>
          <cell r="I2080">
            <v>0.34</v>
          </cell>
          <cell r="J2080">
            <v>1</v>
          </cell>
          <cell r="K2080">
            <v>0.34</v>
          </cell>
          <cell r="L2080">
            <v>0.33900000000000002</v>
          </cell>
          <cell r="M2080">
            <v>0.42199999999999999</v>
          </cell>
          <cell r="N2080">
            <v>0.34</v>
          </cell>
          <cell r="O2080">
            <v>0.33900000000000002</v>
          </cell>
          <cell r="P2080">
            <v>0.42199999999999999</v>
          </cell>
          <cell r="Q2080">
            <v>0.44</v>
          </cell>
          <cell r="R2080">
            <v>0.45087000000000005</v>
          </cell>
          <cell r="S2080">
            <v>0.56125999999999998</v>
          </cell>
          <cell r="T2080">
            <v>0.44</v>
          </cell>
          <cell r="U2080">
            <v>0.45087000000000005</v>
          </cell>
          <cell r="V2080">
            <v>0.56125999999999998</v>
          </cell>
        </row>
        <row r="2081">
          <cell r="B2081" t="str">
            <v>INY</v>
          </cell>
          <cell r="C2081" t="str">
            <v>MOAT</v>
          </cell>
          <cell r="D2081">
            <v>1</v>
          </cell>
          <cell r="E2081" t="str">
            <v>MAIN D'OEUVRE ATELIER</v>
          </cell>
          <cell r="F2081">
            <v>75</v>
          </cell>
          <cell r="H2081" t="str">
            <v>MOAT</v>
          </cell>
          <cell r="I2081">
            <v>50</v>
          </cell>
          <cell r="J2081">
            <v>1</v>
          </cell>
          <cell r="K2081">
            <v>50</v>
          </cell>
          <cell r="L2081">
            <v>50</v>
          </cell>
          <cell r="M2081">
            <v>50</v>
          </cell>
          <cell r="N2081">
            <v>50</v>
          </cell>
          <cell r="O2081">
            <v>50</v>
          </cell>
          <cell r="P2081">
            <v>50</v>
          </cell>
          <cell r="Q2081">
            <v>75</v>
          </cell>
          <cell r="R2081">
            <v>75</v>
          </cell>
          <cell r="S2081">
            <v>75</v>
          </cell>
          <cell r="T2081">
            <v>75</v>
          </cell>
          <cell r="U2081">
            <v>75</v>
          </cell>
          <cell r="V2081">
            <v>75</v>
          </cell>
        </row>
        <row r="2082">
          <cell r="B2082" t="str">
            <v>PHYTOTINY</v>
          </cell>
          <cell r="N2082">
            <v>197.08181818181816</v>
          </cell>
          <cell r="O2082">
            <v>190.922</v>
          </cell>
          <cell r="P2082">
            <v>200.09819999999999</v>
          </cell>
          <cell r="T2082">
            <v>149.01</v>
          </cell>
          <cell r="U2082">
            <v>291.85962000000001</v>
          </cell>
          <cell r="V2082">
            <v>304.37230999999997</v>
          </cell>
        </row>
        <row r="2083">
          <cell r="B2083" t="str">
            <v>8X2</v>
          </cell>
          <cell r="C2083" t="str">
            <v>MBAR206</v>
          </cell>
          <cell r="D2083">
            <v>7</v>
          </cell>
          <cell r="E2083" t="str">
            <v>BARRE PROFIL T GALVA 2M06</v>
          </cell>
          <cell r="F2083">
            <v>55.3</v>
          </cell>
          <cell r="H2083" t="str">
            <v>MBAR206</v>
          </cell>
          <cell r="I2083">
            <v>39.5</v>
          </cell>
          <cell r="J2083">
            <v>1</v>
          </cell>
          <cell r="K2083">
            <v>39.5</v>
          </cell>
          <cell r="L2083">
            <v>39.5</v>
          </cell>
          <cell r="M2083">
            <v>39.5</v>
          </cell>
          <cell r="N2083">
            <v>276.5</v>
          </cell>
          <cell r="O2083">
            <v>276.5</v>
          </cell>
          <cell r="P2083">
            <v>276.5</v>
          </cell>
          <cell r="Q2083">
            <v>55.3</v>
          </cell>
          <cell r="R2083">
            <v>59.25</v>
          </cell>
          <cell r="S2083">
            <v>59.25</v>
          </cell>
          <cell r="T2083">
            <v>387.09999999999997</v>
          </cell>
          <cell r="U2083">
            <v>414.75</v>
          </cell>
          <cell r="V2083">
            <v>414.75</v>
          </cell>
        </row>
        <row r="2084">
          <cell r="B2084" t="str">
            <v>8X2</v>
          </cell>
          <cell r="C2084" t="str">
            <v>MGRILLE5X5V3</v>
          </cell>
          <cell r="D2084">
            <v>16</v>
          </cell>
          <cell r="E2084" t="str">
            <v>GRILLE MAILLE 5X5 GALVA CAILLEBOTIS 1MX1M</v>
          </cell>
          <cell r="F2084">
            <v>40.47</v>
          </cell>
          <cell r="H2084" t="str">
            <v>MGRILLE5X5V3</v>
          </cell>
          <cell r="I2084">
            <v>28.7</v>
          </cell>
          <cell r="J2084">
            <v>1</v>
          </cell>
          <cell r="K2084">
            <v>28.7</v>
          </cell>
          <cell r="L2084">
            <v>28.7</v>
          </cell>
          <cell r="M2084">
            <v>28.7</v>
          </cell>
          <cell r="N2084">
            <v>459.2</v>
          </cell>
          <cell r="O2084">
            <v>459.2</v>
          </cell>
          <cell r="P2084">
            <v>459.2</v>
          </cell>
          <cell r="Q2084">
            <v>40.47</v>
          </cell>
          <cell r="R2084">
            <v>43.05</v>
          </cell>
          <cell r="S2084">
            <v>43.05</v>
          </cell>
          <cell r="T2084">
            <v>647.52</v>
          </cell>
          <cell r="U2084">
            <v>688.8</v>
          </cell>
          <cell r="V2084">
            <v>688.8</v>
          </cell>
        </row>
        <row r="2085">
          <cell r="B2085" t="str">
            <v>PSR8EH8X2</v>
          </cell>
          <cell r="N2085">
            <v>735.7</v>
          </cell>
          <cell r="O2085">
            <v>735.7</v>
          </cell>
          <cell r="P2085">
            <v>735.7</v>
          </cell>
          <cell r="T2085">
            <v>1034.6199999999999</v>
          </cell>
          <cell r="U2085">
            <v>1103.55</v>
          </cell>
          <cell r="V2085">
            <v>1103.55</v>
          </cell>
        </row>
        <row r="2086">
          <cell r="B2086" t="str">
            <v>H</v>
          </cell>
          <cell r="C2086" t="str">
            <v>MFH12EH</v>
          </cell>
          <cell r="D2086">
            <v>1</v>
          </cell>
          <cell r="E2086" t="str">
            <v>FILTRE HORIZONTAL 12EH</v>
          </cell>
          <cell r="F2086">
            <v>762.83</v>
          </cell>
          <cell r="H2086" t="str">
            <v>MFH12EH</v>
          </cell>
          <cell r="I2086">
            <v>571.66</v>
          </cell>
          <cell r="J2086">
            <v>1</v>
          </cell>
          <cell r="K2086">
            <v>571.66</v>
          </cell>
          <cell r="L2086">
            <v>571.66</v>
          </cell>
          <cell r="M2086">
            <v>714.57499999999993</v>
          </cell>
          <cell r="N2086">
            <v>571.66</v>
          </cell>
          <cell r="O2086">
            <v>571.66</v>
          </cell>
          <cell r="P2086">
            <v>714.57499999999993</v>
          </cell>
          <cell r="Q2086">
            <v>762.83</v>
          </cell>
          <cell r="R2086">
            <v>760.30780000000004</v>
          </cell>
          <cell r="S2086">
            <v>950.38474999999994</v>
          </cell>
          <cell r="T2086">
            <v>762.83</v>
          </cell>
          <cell r="U2086">
            <v>760.30780000000004</v>
          </cell>
          <cell r="V2086">
            <v>950.38474999999994</v>
          </cell>
        </row>
        <row r="2087">
          <cell r="B2087" t="str">
            <v>H</v>
          </cell>
          <cell r="C2087" t="str">
            <v>MTRAV50</v>
          </cell>
          <cell r="D2087">
            <v>1</v>
          </cell>
          <cell r="E2087" t="str">
            <v>TRAVERSEE DE PAROI D50</v>
          </cell>
          <cell r="F2087">
            <v>9.9</v>
          </cell>
          <cell r="H2087" t="str">
            <v>MTRAV50</v>
          </cell>
          <cell r="I2087">
            <v>9.4499999999999993</v>
          </cell>
          <cell r="J2087">
            <v>1</v>
          </cell>
          <cell r="K2087">
            <v>9.4499999999999993</v>
          </cell>
          <cell r="L2087">
            <v>9.4499999999999993</v>
          </cell>
          <cell r="M2087">
            <v>9.4499999999999993</v>
          </cell>
          <cell r="N2087">
            <v>9.4499999999999993</v>
          </cell>
          <cell r="O2087">
            <v>9.4499999999999993</v>
          </cell>
          <cell r="P2087">
            <v>9.4499999999999993</v>
          </cell>
          <cell r="Q2087">
            <v>13.28</v>
          </cell>
          <cell r="R2087">
            <v>14.174999999999999</v>
          </cell>
          <cell r="S2087">
            <v>14.174999999999999</v>
          </cell>
          <cell r="T2087">
            <v>13.28</v>
          </cell>
          <cell r="U2087">
            <v>14.174999999999999</v>
          </cell>
          <cell r="V2087">
            <v>14.174999999999999</v>
          </cell>
        </row>
        <row r="2088">
          <cell r="B2088" t="str">
            <v>PFH12EH</v>
          </cell>
          <cell r="N2088">
            <v>581.11</v>
          </cell>
          <cell r="O2088">
            <v>581.11</v>
          </cell>
          <cell r="P2088">
            <v>724.02499999999998</v>
          </cell>
          <cell r="T2088">
            <v>776.11</v>
          </cell>
          <cell r="U2088">
            <v>774.4828</v>
          </cell>
          <cell r="V2088">
            <v>964.55974999999989</v>
          </cell>
        </row>
        <row r="2089">
          <cell r="B2089" t="str">
            <v>H</v>
          </cell>
          <cell r="C2089" t="str">
            <v>MFH16EH</v>
          </cell>
          <cell r="D2089">
            <v>1</v>
          </cell>
          <cell r="E2089" t="str">
            <v>FILTRE HORIZONTAL 16EH</v>
          </cell>
          <cell r="F2089">
            <v>967.71</v>
          </cell>
          <cell r="H2089" t="str">
            <v>MFH16EH</v>
          </cell>
          <cell r="I2089">
            <v>687.9</v>
          </cell>
          <cell r="J2089">
            <v>1</v>
          </cell>
          <cell r="K2089">
            <v>687.9</v>
          </cell>
          <cell r="L2089">
            <v>687.9</v>
          </cell>
          <cell r="M2089">
            <v>859.875</v>
          </cell>
          <cell r="N2089">
            <v>687.9</v>
          </cell>
          <cell r="O2089">
            <v>687.9</v>
          </cell>
          <cell r="P2089">
            <v>859.875</v>
          </cell>
          <cell r="Q2089">
            <v>967.71</v>
          </cell>
          <cell r="R2089">
            <v>914.90700000000004</v>
          </cell>
          <cell r="S2089">
            <v>1143.63375</v>
          </cell>
          <cell r="T2089">
            <v>967.71</v>
          </cell>
          <cell r="U2089">
            <v>914.90700000000004</v>
          </cell>
          <cell r="V2089">
            <v>1143.63375</v>
          </cell>
        </row>
        <row r="2090">
          <cell r="B2090" t="str">
            <v>H</v>
          </cell>
          <cell r="C2090" t="str">
            <v>MTRAV50</v>
          </cell>
          <cell r="D2090">
            <v>1</v>
          </cell>
          <cell r="E2090" t="str">
            <v>TRAVERSEE DE PAROI D50</v>
          </cell>
          <cell r="F2090">
            <v>9.9</v>
          </cell>
          <cell r="H2090" t="str">
            <v>MTRAV50</v>
          </cell>
          <cell r="I2090">
            <v>9.4499999999999993</v>
          </cell>
          <cell r="J2090">
            <v>1</v>
          </cell>
          <cell r="K2090">
            <v>9.4499999999999993</v>
          </cell>
          <cell r="L2090">
            <v>9.4499999999999993</v>
          </cell>
          <cell r="M2090">
            <v>9.4499999999999993</v>
          </cell>
          <cell r="N2090">
            <v>9.4499999999999993</v>
          </cell>
          <cell r="O2090">
            <v>9.4499999999999993</v>
          </cell>
          <cell r="P2090">
            <v>9.4499999999999993</v>
          </cell>
          <cell r="Q2090">
            <v>13.28</v>
          </cell>
          <cell r="R2090">
            <v>14.174999999999999</v>
          </cell>
          <cell r="S2090">
            <v>14.174999999999999</v>
          </cell>
          <cell r="T2090">
            <v>13.28</v>
          </cell>
          <cell r="U2090">
            <v>14.174999999999999</v>
          </cell>
          <cell r="V2090">
            <v>14.174999999999999</v>
          </cell>
        </row>
        <row r="2091">
          <cell r="B2091" t="str">
            <v>PFH16EH</v>
          </cell>
          <cell r="N2091">
            <v>697.35</v>
          </cell>
          <cell r="O2091">
            <v>697.35</v>
          </cell>
          <cell r="P2091">
            <v>869.32500000000005</v>
          </cell>
          <cell r="T2091">
            <v>980.99</v>
          </cell>
          <cell r="U2091">
            <v>929.08199999999999</v>
          </cell>
          <cell r="V2091">
            <v>1157.8087499999999</v>
          </cell>
        </row>
        <row r="2092">
          <cell r="B2092" t="str">
            <v>H</v>
          </cell>
          <cell r="C2092" t="str">
            <v>MFH20EH</v>
          </cell>
          <cell r="D2092">
            <v>1</v>
          </cell>
          <cell r="E2092" t="str">
            <v>FILTRE HORIZONTAL 20EH</v>
          </cell>
          <cell r="F2092">
            <v>1107.06</v>
          </cell>
          <cell r="H2092" t="str">
            <v>MFH20EH</v>
          </cell>
          <cell r="I2092">
            <v>788.1</v>
          </cell>
          <cell r="J2092">
            <v>1</v>
          </cell>
          <cell r="K2092">
            <v>788.1</v>
          </cell>
          <cell r="L2092">
            <v>788.1</v>
          </cell>
          <cell r="M2092">
            <v>985.125</v>
          </cell>
          <cell r="N2092">
            <v>788.1</v>
          </cell>
          <cell r="O2092">
            <v>788.1</v>
          </cell>
          <cell r="P2092">
            <v>985.125</v>
          </cell>
          <cell r="Q2092">
            <v>1107.06</v>
          </cell>
          <cell r="R2092">
            <v>1048.173</v>
          </cell>
          <cell r="S2092">
            <v>1310.2162500000002</v>
          </cell>
          <cell r="T2092">
            <v>1107.06</v>
          </cell>
          <cell r="U2092">
            <v>1048.173</v>
          </cell>
          <cell r="V2092">
            <v>1310.2162500000002</v>
          </cell>
        </row>
        <row r="2093">
          <cell r="B2093" t="str">
            <v>H</v>
          </cell>
          <cell r="C2093" t="str">
            <v>MTRAV50</v>
          </cell>
          <cell r="D2093">
            <v>1</v>
          </cell>
          <cell r="E2093" t="str">
            <v>TRAVERSEE DE PAROI D50</v>
          </cell>
          <cell r="F2093">
            <v>9.9</v>
          </cell>
          <cell r="H2093" t="str">
            <v>MTRAV50</v>
          </cell>
          <cell r="I2093">
            <v>9.4499999999999993</v>
          </cell>
          <cell r="J2093">
            <v>1</v>
          </cell>
          <cell r="K2093">
            <v>9.4499999999999993</v>
          </cell>
          <cell r="L2093">
            <v>9.4499999999999993</v>
          </cell>
          <cell r="M2093">
            <v>9.4499999999999993</v>
          </cell>
          <cell r="N2093">
            <v>9.4499999999999993</v>
          </cell>
          <cell r="O2093">
            <v>9.4499999999999993</v>
          </cell>
          <cell r="P2093">
            <v>9.4499999999999993</v>
          </cell>
          <cell r="Q2093">
            <v>13.28</v>
          </cell>
          <cell r="R2093">
            <v>14.174999999999999</v>
          </cell>
          <cell r="S2093">
            <v>14.174999999999999</v>
          </cell>
          <cell r="T2093">
            <v>13.28</v>
          </cell>
          <cell r="U2093">
            <v>14.174999999999999</v>
          </cell>
          <cell r="V2093">
            <v>14.174999999999999</v>
          </cell>
        </row>
        <row r="2094">
          <cell r="B2094" t="str">
            <v>PFH20EH</v>
          </cell>
          <cell r="N2094">
            <v>797.55000000000007</v>
          </cell>
          <cell r="O2094">
            <v>797.55000000000007</v>
          </cell>
          <cell r="P2094">
            <v>994.57500000000005</v>
          </cell>
          <cell r="T2094">
            <v>1120.3399999999999</v>
          </cell>
          <cell r="U2094">
            <v>1062.348</v>
          </cell>
          <cell r="V2094">
            <v>1324.3912500000001</v>
          </cell>
        </row>
        <row r="2095">
          <cell r="B2095" t="str">
            <v>H2.5X1.6</v>
          </cell>
          <cell r="C2095" t="str">
            <v>MTRAV110</v>
          </cell>
          <cell r="D2095">
            <v>1</v>
          </cell>
          <cell r="E2095" t="str">
            <v>TRAVERSEE DE PAROI D110</v>
          </cell>
          <cell r="F2095">
            <v>16.5</v>
          </cell>
          <cell r="H2095" t="str">
            <v>MTRAV110</v>
          </cell>
          <cell r="I2095">
            <v>13.85</v>
          </cell>
          <cell r="J2095">
            <v>1</v>
          </cell>
          <cell r="K2095">
            <v>13.85</v>
          </cell>
          <cell r="L2095">
            <v>13.85</v>
          </cell>
          <cell r="M2095">
            <v>13.85</v>
          </cell>
          <cell r="N2095">
            <v>13.85</v>
          </cell>
          <cell r="O2095">
            <v>13.85</v>
          </cell>
          <cell r="P2095">
            <v>13.85</v>
          </cell>
          <cell r="Q2095">
            <v>20.78</v>
          </cell>
          <cell r="R2095">
            <v>20.774999999999999</v>
          </cell>
          <cell r="S2095">
            <v>20.774999999999999</v>
          </cell>
          <cell r="T2095">
            <v>20.78</v>
          </cell>
          <cell r="U2095">
            <v>20.774999999999999</v>
          </cell>
          <cell r="V2095">
            <v>20.774999999999999</v>
          </cell>
        </row>
        <row r="2096">
          <cell r="B2096" t="str">
            <v>H2.5X1.6</v>
          </cell>
          <cell r="C2096" t="str">
            <v>SFV2EH</v>
          </cell>
          <cell r="D2096">
            <v>1</v>
          </cell>
          <cell r="E2096" t="str">
            <v>FILTRE VERTICAL 2EH 1.52MM</v>
          </cell>
          <cell r="F2096">
            <v>309.75</v>
          </cell>
          <cell r="H2096" t="str">
            <v>SFV2EH</v>
          </cell>
          <cell r="I2096">
            <v>234.67</v>
          </cell>
          <cell r="J2096">
            <v>1</v>
          </cell>
          <cell r="K2096">
            <v>234.67</v>
          </cell>
          <cell r="L2096">
            <v>234.67</v>
          </cell>
          <cell r="M2096">
            <v>293.33749999999998</v>
          </cell>
          <cell r="N2096">
            <v>234.67</v>
          </cell>
          <cell r="O2096">
            <v>234.67</v>
          </cell>
          <cell r="P2096">
            <v>293.33749999999998</v>
          </cell>
          <cell r="Q2096">
            <v>309.75</v>
          </cell>
          <cell r="R2096">
            <v>312.11110000000002</v>
          </cell>
          <cell r="S2096">
            <v>390.13887499999998</v>
          </cell>
          <cell r="T2096">
            <v>309.75</v>
          </cell>
          <cell r="U2096">
            <v>312.11110000000002</v>
          </cell>
          <cell r="V2096">
            <v>390.13887499999998</v>
          </cell>
        </row>
        <row r="2097">
          <cell r="B2097" t="str">
            <v>H2.5X1.6</v>
          </cell>
          <cell r="C2097" t="str">
            <v>V10</v>
          </cell>
          <cell r="D2097">
            <v>2</v>
          </cell>
          <cell r="E2097" t="str">
            <v>REDUCTION 110 100</v>
          </cell>
          <cell r="F2097">
            <v>4.63</v>
          </cell>
          <cell r="H2097" t="str">
            <v>V10</v>
          </cell>
          <cell r="I2097">
            <v>2.63</v>
          </cell>
          <cell r="J2097">
            <v>1</v>
          </cell>
          <cell r="K2097">
            <v>2.63</v>
          </cell>
          <cell r="L2097">
            <v>2.63</v>
          </cell>
          <cell r="M2097">
            <v>2.63</v>
          </cell>
          <cell r="N2097">
            <v>5.26</v>
          </cell>
          <cell r="O2097">
            <v>5.26</v>
          </cell>
          <cell r="P2097">
            <v>5.26</v>
          </cell>
          <cell r="Q2097">
            <v>4.7300000000000004</v>
          </cell>
          <cell r="R2097">
            <v>5.26</v>
          </cell>
          <cell r="S2097">
            <v>5.26</v>
          </cell>
          <cell r="T2097">
            <v>9.4600000000000009</v>
          </cell>
          <cell r="U2097">
            <v>10.52</v>
          </cell>
          <cell r="V2097">
            <v>10.52</v>
          </cell>
        </row>
        <row r="2098">
          <cell r="B2098" t="str">
            <v>PSFV2EH2.5X1.6</v>
          </cell>
          <cell r="N2098">
            <v>253.77999999999997</v>
          </cell>
          <cell r="O2098">
            <v>253.77999999999997</v>
          </cell>
          <cell r="P2098">
            <v>312.44749999999999</v>
          </cell>
          <cell r="T2098">
            <v>339.98999999999995</v>
          </cell>
          <cell r="U2098">
            <v>343.40609999999998</v>
          </cell>
          <cell r="V2098">
            <v>421.43387499999994</v>
          </cell>
        </row>
        <row r="2099">
          <cell r="B2099" t="str">
            <v>8X140B50</v>
          </cell>
          <cell r="C2099" t="str">
            <v>VCHARP8X140</v>
          </cell>
          <cell r="D2099">
            <v>50</v>
          </cell>
          <cell r="E2099" t="str">
            <v>VIS CHARPENTE 8X140 INOX A2 TX40</v>
          </cell>
          <cell r="F2099">
            <v>0.54900000000000004</v>
          </cell>
          <cell r="H2099" t="str">
            <v>VCHARP8X140</v>
          </cell>
          <cell r="I2099">
            <v>0.37</v>
          </cell>
          <cell r="J2099">
            <v>1</v>
          </cell>
          <cell r="K2099">
            <v>0.37</v>
          </cell>
          <cell r="L2099">
            <v>0.36599999999999999</v>
          </cell>
          <cell r="M2099">
            <v>0.36599999999999999</v>
          </cell>
          <cell r="N2099">
            <v>18.5</v>
          </cell>
          <cell r="O2099">
            <v>18.3</v>
          </cell>
          <cell r="P2099">
            <v>18.3</v>
          </cell>
          <cell r="Q2099">
            <v>0.54900000000000004</v>
          </cell>
          <cell r="R2099">
            <v>0.54899999999999993</v>
          </cell>
          <cell r="S2099">
            <v>0.54899999999999993</v>
          </cell>
          <cell r="T2099">
            <v>27.450000000000003</v>
          </cell>
          <cell r="U2099">
            <v>27.449999999999996</v>
          </cell>
          <cell r="V2099">
            <v>27.449999999999996</v>
          </cell>
        </row>
        <row r="2100">
          <cell r="B2100" t="str">
            <v>VCHARP8X140B50</v>
          </cell>
          <cell r="N2100">
            <v>18.5</v>
          </cell>
          <cell r="O2100">
            <v>18.3</v>
          </cell>
          <cell r="P2100">
            <v>18.3</v>
          </cell>
          <cell r="T2100">
            <v>27.450000000000003</v>
          </cell>
          <cell r="U2100">
            <v>27.449999999999996</v>
          </cell>
          <cell r="V2100">
            <v>27.449999999999996</v>
          </cell>
        </row>
        <row r="2101">
          <cell r="B2101" t="str">
            <v>X70B100</v>
          </cell>
          <cell r="C2101">
            <v>8210707018</v>
          </cell>
          <cell r="D2101">
            <v>100</v>
          </cell>
          <cell r="E2101" t="str">
            <v>VIS PENTURE TORX T30 INOX A2 7X70</v>
          </cell>
          <cell r="F2101">
            <v>0.158</v>
          </cell>
          <cell r="H2101">
            <v>8210707018</v>
          </cell>
          <cell r="I2101">
            <v>0.11</v>
          </cell>
          <cell r="J2101">
            <v>1</v>
          </cell>
          <cell r="K2101">
            <v>0.11</v>
          </cell>
          <cell r="L2101">
            <v>0.1056</v>
          </cell>
          <cell r="M2101">
            <v>0.1056</v>
          </cell>
          <cell r="N2101">
            <v>11</v>
          </cell>
          <cell r="O2101">
            <v>10.56</v>
          </cell>
          <cell r="P2101">
            <v>10.56</v>
          </cell>
          <cell r="Q2101">
            <v>0.12</v>
          </cell>
          <cell r="R2101">
            <v>0.15839999999999999</v>
          </cell>
          <cell r="S2101">
            <v>0.15839999999999999</v>
          </cell>
          <cell r="T2101">
            <v>12</v>
          </cell>
          <cell r="U2101">
            <v>15.839999999999998</v>
          </cell>
          <cell r="V2101">
            <v>15.839999999999998</v>
          </cell>
        </row>
        <row r="2102">
          <cell r="B2102" t="str">
            <v>VPENT7X70B100</v>
          </cell>
          <cell r="N2102">
            <v>11</v>
          </cell>
          <cell r="O2102">
            <v>10.56</v>
          </cell>
          <cell r="P2102">
            <v>10.56</v>
          </cell>
          <cell r="T2102">
            <v>12</v>
          </cell>
          <cell r="U2102">
            <v>15.839999999999998</v>
          </cell>
          <cell r="V2102">
            <v>15.839999999999998</v>
          </cell>
        </row>
        <row r="2103">
          <cell r="B2103" t="str">
            <v>03</v>
          </cell>
          <cell r="C2103" t="str">
            <v>MTOILE</v>
          </cell>
          <cell r="D2103">
            <v>2</v>
          </cell>
          <cell r="E2103" t="str">
            <v>JARDIFEUTRE DALLE 110 X 110CM</v>
          </cell>
          <cell r="F2103">
            <v>6.17</v>
          </cell>
          <cell r="H2103" t="str">
            <v>MTOILE</v>
          </cell>
          <cell r="I2103">
            <v>2.12</v>
          </cell>
          <cell r="J2103">
            <v>1</v>
          </cell>
          <cell r="K2103">
            <v>2.12</v>
          </cell>
          <cell r="L2103">
            <v>2.12</v>
          </cell>
          <cell r="M2103">
            <v>2.12</v>
          </cell>
          <cell r="N2103">
            <v>4.24</v>
          </cell>
          <cell r="O2103">
            <v>4.24</v>
          </cell>
          <cell r="P2103">
            <v>4.24</v>
          </cell>
          <cell r="Q2103">
            <v>6.17</v>
          </cell>
          <cell r="R2103">
            <v>6.36</v>
          </cell>
          <cell r="S2103">
            <v>6.36</v>
          </cell>
          <cell r="T2103">
            <v>12.34</v>
          </cell>
          <cell r="U2103">
            <v>12.72</v>
          </cell>
          <cell r="V2103">
            <v>12.72</v>
          </cell>
        </row>
        <row r="2104">
          <cell r="B2104" t="str">
            <v>03</v>
          </cell>
          <cell r="C2104" t="str">
            <v>TOB03</v>
          </cell>
          <cell r="D2104">
            <v>2</v>
          </cell>
          <cell r="E2104" t="str">
            <v>REPARTITEUR</v>
          </cell>
          <cell r="F2104">
            <v>55.83</v>
          </cell>
          <cell r="H2104" t="str">
            <v>TOB03</v>
          </cell>
          <cell r="I2104">
            <v>27.5</v>
          </cell>
          <cell r="J2104">
            <v>1</v>
          </cell>
          <cell r="K2104">
            <v>27.5</v>
          </cell>
          <cell r="L2104">
            <v>27.5</v>
          </cell>
          <cell r="M2104">
            <v>27.5</v>
          </cell>
          <cell r="N2104">
            <v>55</v>
          </cell>
          <cell r="O2104">
            <v>55</v>
          </cell>
          <cell r="P2104">
            <v>55</v>
          </cell>
          <cell r="Q2104">
            <v>55.83</v>
          </cell>
          <cell r="R2104">
            <v>55</v>
          </cell>
          <cell r="S2104">
            <v>55</v>
          </cell>
          <cell r="T2104">
            <v>111.66</v>
          </cell>
          <cell r="U2104">
            <v>110</v>
          </cell>
          <cell r="V2104">
            <v>110</v>
          </cell>
        </row>
        <row r="2105">
          <cell r="B2105" t="str">
            <v>KITTOB03</v>
          </cell>
          <cell r="N2105">
            <v>59.24</v>
          </cell>
          <cell r="O2105">
            <v>59.24</v>
          </cell>
          <cell r="P2105">
            <v>59.24</v>
          </cell>
          <cell r="T2105">
            <v>124</v>
          </cell>
          <cell r="U2105">
            <v>122.72</v>
          </cell>
          <cell r="V2105">
            <v>122.72</v>
          </cell>
        </row>
        <row r="2106">
          <cell r="B2106" t="str">
            <v>4X2</v>
          </cell>
          <cell r="C2106" t="str">
            <v>MBAR203</v>
          </cell>
          <cell r="D2106">
            <v>2</v>
          </cell>
          <cell r="E2106" t="str">
            <v>BARRE GALVA EN T SUR MESURE 2M03</v>
          </cell>
          <cell r="F2106">
            <v>34.299999999999997</v>
          </cell>
          <cell r="H2106" t="str">
            <v>MBAR203</v>
          </cell>
          <cell r="I2106">
            <v>39.5</v>
          </cell>
          <cell r="J2106">
            <v>1</v>
          </cell>
          <cell r="K2106">
            <v>39.5</v>
          </cell>
          <cell r="L2106">
            <v>39.5</v>
          </cell>
          <cell r="M2106">
            <v>39.5</v>
          </cell>
          <cell r="N2106">
            <v>79</v>
          </cell>
          <cell r="O2106">
            <v>79</v>
          </cell>
          <cell r="P2106">
            <v>79</v>
          </cell>
          <cell r="Q2106">
            <v>34.299999999999997</v>
          </cell>
          <cell r="R2106">
            <v>59.25</v>
          </cell>
          <cell r="S2106">
            <v>47.4</v>
          </cell>
          <cell r="T2106">
            <v>68.599999999999994</v>
          </cell>
          <cell r="U2106">
            <v>118.5</v>
          </cell>
          <cell r="V2106">
            <v>94.8</v>
          </cell>
        </row>
        <row r="2107">
          <cell r="B2107" t="str">
            <v>4X2</v>
          </cell>
          <cell r="C2107" t="str">
            <v>MGRILLE5X5V3</v>
          </cell>
          <cell r="D2107">
            <v>8</v>
          </cell>
          <cell r="E2107" t="str">
            <v>GRILLE MAILLE 5X5 GALVA CAILLEBOTIS 1MX1M</v>
          </cell>
          <cell r="F2107">
            <v>40.47</v>
          </cell>
          <cell r="H2107" t="str">
            <v>MGRILLE5X5V3</v>
          </cell>
          <cell r="I2107">
            <v>28.7</v>
          </cell>
          <cell r="J2107">
            <v>1</v>
          </cell>
          <cell r="K2107">
            <v>28.7</v>
          </cell>
          <cell r="L2107">
            <v>28.7</v>
          </cell>
          <cell r="M2107">
            <v>28.7</v>
          </cell>
          <cell r="N2107">
            <v>229.6</v>
          </cell>
          <cell r="O2107">
            <v>229.6</v>
          </cell>
          <cell r="P2107">
            <v>229.6</v>
          </cell>
          <cell r="Q2107">
            <v>40.47</v>
          </cell>
          <cell r="R2107">
            <v>43.05</v>
          </cell>
          <cell r="S2107">
            <v>43.05</v>
          </cell>
          <cell r="T2107">
            <v>323.76</v>
          </cell>
          <cell r="U2107">
            <v>344.4</v>
          </cell>
          <cell r="V2107">
            <v>344.4</v>
          </cell>
        </row>
        <row r="2108">
          <cell r="B2108" t="str">
            <v>PSR4EH4X2</v>
          </cell>
          <cell r="N2108">
            <v>308.60000000000002</v>
          </cell>
          <cell r="O2108">
            <v>308.60000000000002</v>
          </cell>
          <cell r="P2108">
            <v>308.60000000000002</v>
          </cell>
          <cell r="T2108">
            <v>392.36</v>
          </cell>
          <cell r="U2108">
            <v>462.9</v>
          </cell>
          <cell r="V2108">
            <v>439.2</v>
          </cell>
        </row>
        <row r="2109">
          <cell r="B2109" t="str">
            <v>X30B100</v>
          </cell>
          <cell r="C2109">
            <v>8210603018</v>
          </cell>
          <cell r="D2109">
            <v>100</v>
          </cell>
          <cell r="E2109" t="str">
            <v>VIS PENTURE 6X30 T30 INOX  A2</v>
          </cell>
          <cell r="F2109">
            <v>6.8000000000000005E-2</v>
          </cell>
          <cell r="H2109">
            <v>8210603018</v>
          </cell>
          <cell r="I2109">
            <v>0.11</v>
          </cell>
          <cell r="J2109">
            <v>1</v>
          </cell>
          <cell r="K2109">
            <v>0.11</v>
          </cell>
          <cell r="L2109">
            <v>0.108</v>
          </cell>
          <cell r="M2109">
            <v>0.108</v>
          </cell>
          <cell r="N2109">
            <v>11</v>
          </cell>
          <cell r="O2109">
            <v>10.8</v>
          </cell>
          <cell r="P2109">
            <v>10.8</v>
          </cell>
          <cell r="Q2109">
            <v>6.8000000000000005E-2</v>
          </cell>
          <cell r="R2109">
            <v>0.16200000000000001</v>
          </cell>
          <cell r="S2109">
            <v>0.16200000000000001</v>
          </cell>
          <cell r="T2109">
            <v>6.8000000000000007</v>
          </cell>
          <cell r="U2109">
            <v>16.2</v>
          </cell>
          <cell r="V2109">
            <v>16.2</v>
          </cell>
        </row>
        <row r="2110">
          <cell r="B2110" t="str">
            <v>VPENT6X30B100</v>
          </cell>
          <cell r="N2110">
            <v>11</v>
          </cell>
          <cell r="O2110">
            <v>10.8</v>
          </cell>
          <cell r="P2110">
            <v>10.8</v>
          </cell>
          <cell r="T2110">
            <v>6.8000000000000007</v>
          </cell>
          <cell r="U2110">
            <v>16.2</v>
          </cell>
          <cell r="V2110">
            <v>16.2</v>
          </cell>
        </row>
        <row r="2111">
          <cell r="B2111" t="str">
            <v>H9x4</v>
          </cell>
          <cell r="C2111" t="str">
            <v>MTRAV110</v>
          </cell>
          <cell r="D2111">
            <v>1</v>
          </cell>
          <cell r="E2111" t="str">
            <v>TRAVERSEE DE PAROI D110</v>
          </cell>
          <cell r="F2111">
            <v>16.5</v>
          </cell>
          <cell r="H2111" t="str">
            <v>MTRAV110</v>
          </cell>
          <cell r="I2111">
            <v>13.85</v>
          </cell>
          <cell r="J2111">
            <v>1</v>
          </cell>
          <cell r="K2111">
            <v>13.85</v>
          </cell>
          <cell r="L2111">
            <v>13.85</v>
          </cell>
          <cell r="M2111">
            <v>13.85</v>
          </cell>
          <cell r="N2111">
            <v>13.85</v>
          </cell>
          <cell r="O2111">
            <v>13.85</v>
          </cell>
          <cell r="P2111">
            <v>13.85</v>
          </cell>
          <cell r="Q2111">
            <v>20.78</v>
          </cell>
          <cell r="R2111">
            <v>20.774999999999999</v>
          </cell>
          <cell r="S2111">
            <v>20.774999999999999</v>
          </cell>
          <cell r="T2111">
            <v>20.78</v>
          </cell>
          <cell r="U2111">
            <v>20.774999999999999</v>
          </cell>
          <cell r="V2111">
            <v>20.774999999999999</v>
          </cell>
        </row>
        <row r="2112">
          <cell r="B2112" t="str">
            <v>H9x4</v>
          </cell>
          <cell r="C2112" t="str">
            <v>SFV18EH9X4</v>
          </cell>
          <cell r="D2112">
            <v>1</v>
          </cell>
          <cell r="E2112" t="str">
            <v>FILTRE VERTICAL 18EH 9X4</v>
          </cell>
          <cell r="F2112">
            <v>1271.77</v>
          </cell>
          <cell r="H2112" t="str">
            <v>SFV18EH9X4</v>
          </cell>
          <cell r="I2112">
            <v>963.46</v>
          </cell>
          <cell r="J2112">
            <v>1</v>
          </cell>
          <cell r="K2112">
            <v>963.46</v>
          </cell>
          <cell r="L2112">
            <v>963.46</v>
          </cell>
          <cell r="M2112">
            <v>1204.325</v>
          </cell>
          <cell r="N2112">
            <v>963.46</v>
          </cell>
          <cell r="O2112">
            <v>963.46</v>
          </cell>
          <cell r="P2112">
            <v>1204.325</v>
          </cell>
          <cell r="Q2112">
            <v>1271.77</v>
          </cell>
          <cell r="R2112">
            <v>1281.4018000000001</v>
          </cell>
          <cell r="S2112">
            <v>1601.7522500000002</v>
          </cell>
          <cell r="T2112">
            <v>1271.77</v>
          </cell>
          <cell r="U2112">
            <v>1281.4018000000001</v>
          </cell>
          <cell r="V2112">
            <v>1601.7522500000002</v>
          </cell>
        </row>
        <row r="2113">
          <cell r="B2113" t="str">
            <v>H9x4</v>
          </cell>
          <cell r="C2113" t="str">
            <v>V10</v>
          </cell>
          <cell r="D2113">
            <v>2</v>
          </cell>
          <cell r="E2113" t="str">
            <v>REDUCTION 110 100</v>
          </cell>
          <cell r="F2113">
            <v>4.63</v>
          </cell>
          <cell r="H2113" t="str">
            <v>V10</v>
          </cell>
          <cell r="I2113">
            <v>2.63</v>
          </cell>
          <cell r="J2113">
            <v>1</v>
          </cell>
          <cell r="K2113">
            <v>2.63</v>
          </cell>
          <cell r="L2113">
            <v>2.63</v>
          </cell>
          <cell r="M2113">
            <v>2.63</v>
          </cell>
          <cell r="N2113">
            <v>5.26</v>
          </cell>
          <cell r="O2113">
            <v>5.26</v>
          </cell>
          <cell r="P2113">
            <v>5.26</v>
          </cell>
          <cell r="Q2113">
            <v>4.7300000000000004</v>
          </cell>
          <cell r="R2113">
            <v>5.26</v>
          </cell>
          <cell r="S2113">
            <v>5.26</v>
          </cell>
          <cell r="T2113">
            <v>9.4600000000000009</v>
          </cell>
          <cell r="U2113">
            <v>10.52</v>
          </cell>
          <cell r="V2113">
            <v>10.52</v>
          </cell>
        </row>
        <row r="2114">
          <cell r="B2114" t="str">
            <v>PFV18EH9x4</v>
          </cell>
          <cell r="N2114">
            <v>982.57</v>
          </cell>
          <cell r="O2114">
            <v>982.57</v>
          </cell>
          <cell r="P2114">
            <v>1223.4349999999999</v>
          </cell>
          <cell r="T2114">
            <v>1302.01</v>
          </cell>
          <cell r="U2114">
            <v>1312.6968000000002</v>
          </cell>
          <cell r="V2114">
            <v>1633.0472500000003</v>
          </cell>
        </row>
        <row r="2115">
          <cell r="B2115" t="str">
            <v>H8x4.5</v>
          </cell>
          <cell r="C2115" t="str">
            <v>MTRAV110</v>
          </cell>
          <cell r="D2115">
            <v>1</v>
          </cell>
          <cell r="E2115" t="str">
            <v>TRAVERSEE DE PAROI D110</v>
          </cell>
          <cell r="F2115">
            <v>16.5</v>
          </cell>
          <cell r="H2115" t="str">
            <v>MTRAV110</v>
          </cell>
          <cell r="I2115">
            <v>13.85</v>
          </cell>
          <cell r="J2115">
            <v>1</v>
          </cell>
          <cell r="K2115">
            <v>13.85</v>
          </cell>
          <cell r="L2115">
            <v>13.85</v>
          </cell>
          <cell r="M2115">
            <v>13.85</v>
          </cell>
          <cell r="N2115">
            <v>13.85</v>
          </cell>
          <cell r="O2115">
            <v>13.85</v>
          </cell>
          <cell r="P2115">
            <v>13.85</v>
          </cell>
          <cell r="Q2115">
            <v>20.78</v>
          </cell>
          <cell r="R2115">
            <v>20.774999999999999</v>
          </cell>
          <cell r="S2115">
            <v>20.774999999999999</v>
          </cell>
          <cell r="T2115">
            <v>20.78</v>
          </cell>
          <cell r="U2115">
            <v>20.774999999999999</v>
          </cell>
          <cell r="V2115">
            <v>20.774999999999999</v>
          </cell>
        </row>
        <row r="2116">
          <cell r="B2116" t="str">
            <v>H8x4.5</v>
          </cell>
          <cell r="C2116" t="str">
            <v>SFV18EH8X4.5</v>
          </cell>
          <cell r="D2116">
            <v>1</v>
          </cell>
          <cell r="E2116" t="str">
            <v>FILTRE VERTICAL 18EH 8X4.5 1.52MM</v>
          </cell>
          <cell r="F2116">
            <v>1289.6099999999999</v>
          </cell>
          <cell r="H2116" t="str">
            <v>SFV18EH8X4.5</v>
          </cell>
          <cell r="I2116">
            <v>976.98</v>
          </cell>
          <cell r="J2116">
            <v>1</v>
          </cell>
          <cell r="K2116">
            <v>976.98</v>
          </cell>
          <cell r="L2116">
            <v>976.98</v>
          </cell>
          <cell r="M2116">
            <v>1221.2249999999999</v>
          </cell>
          <cell r="N2116">
            <v>976.98</v>
          </cell>
          <cell r="O2116">
            <v>976.98</v>
          </cell>
          <cell r="P2116">
            <v>1221.2249999999999</v>
          </cell>
          <cell r="Q2116">
            <v>1289.6099999999999</v>
          </cell>
          <cell r="R2116">
            <v>1299.3834000000002</v>
          </cell>
          <cell r="S2116">
            <v>1624.2292499999999</v>
          </cell>
          <cell r="T2116">
            <v>1289.6099999999999</v>
          </cell>
          <cell r="U2116">
            <v>1299.3834000000002</v>
          </cell>
          <cell r="V2116">
            <v>1624.2292499999999</v>
          </cell>
        </row>
        <row r="2117">
          <cell r="B2117" t="str">
            <v>H8x4.5</v>
          </cell>
          <cell r="C2117" t="str">
            <v>V10</v>
          </cell>
          <cell r="D2117">
            <v>2</v>
          </cell>
          <cell r="E2117" t="str">
            <v>REDUCTION 110 100</v>
          </cell>
          <cell r="F2117">
            <v>4.63</v>
          </cell>
          <cell r="H2117" t="str">
            <v>V10</v>
          </cell>
          <cell r="I2117">
            <v>2.63</v>
          </cell>
          <cell r="J2117">
            <v>1</v>
          </cell>
          <cell r="K2117">
            <v>2.63</v>
          </cell>
          <cell r="L2117">
            <v>2.63</v>
          </cell>
          <cell r="M2117">
            <v>2.63</v>
          </cell>
          <cell r="N2117">
            <v>5.26</v>
          </cell>
          <cell r="O2117">
            <v>5.26</v>
          </cell>
          <cell r="P2117">
            <v>5.26</v>
          </cell>
          <cell r="Q2117">
            <v>4.7300000000000004</v>
          </cell>
          <cell r="R2117">
            <v>5.26</v>
          </cell>
          <cell r="S2117">
            <v>5.26</v>
          </cell>
          <cell r="T2117">
            <v>9.4600000000000009</v>
          </cell>
          <cell r="U2117">
            <v>10.52</v>
          </cell>
          <cell r="V2117">
            <v>10.52</v>
          </cell>
        </row>
        <row r="2118">
          <cell r="B2118" t="str">
            <v>PFV18EH8x4.5</v>
          </cell>
          <cell r="N2118">
            <v>996.09</v>
          </cell>
          <cell r="O2118">
            <v>996.09</v>
          </cell>
          <cell r="P2118">
            <v>1240.3349999999998</v>
          </cell>
          <cell r="T2118">
            <v>1319.85</v>
          </cell>
          <cell r="U2118">
            <v>1330.6784000000002</v>
          </cell>
          <cell r="V2118">
            <v>1655.5242499999999</v>
          </cell>
        </row>
        <row r="2119">
          <cell r="B2119" t="str">
            <v>H8x3.5</v>
          </cell>
          <cell r="C2119" t="str">
            <v>MTRAV110</v>
          </cell>
          <cell r="D2119">
            <v>1</v>
          </cell>
          <cell r="E2119" t="str">
            <v>TRAVERSEE DE PAROI D110</v>
          </cell>
          <cell r="F2119">
            <v>16.5</v>
          </cell>
          <cell r="H2119" t="str">
            <v>MTRAV110</v>
          </cell>
          <cell r="I2119">
            <v>13.85</v>
          </cell>
          <cell r="J2119">
            <v>1</v>
          </cell>
          <cell r="K2119">
            <v>13.85</v>
          </cell>
          <cell r="L2119">
            <v>13.85</v>
          </cell>
          <cell r="M2119">
            <v>13.85</v>
          </cell>
          <cell r="N2119">
            <v>13.85</v>
          </cell>
          <cell r="O2119">
            <v>13.85</v>
          </cell>
          <cell r="P2119">
            <v>13.85</v>
          </cell>
          <cell r="Q2119">
            <v>20.78</v>
          </cell>
          <cell r="R2119">
            <v>20.774999999999999</v>
          </cell>
          <cell r="S2119">
            <v>20.774999999999999</v>
          </cell>
          <cell r="T2119">
            <v>20.78</v>
          </cell>
          <cell r="U2119">
            <v>20.774999999999999</v>
          </cell>
          <cell r="V2119">
            <v>20.774999999999999</v>
          </cell>
        </row>
        <row r="2120">
          <cell r="B2120" t="str">
            <v>H8x3.5</v>
          </cell>
          <cell r="C2120" t="str">
            <v>SFV14EH8x3.5</v>
          </cell>
          <cell r="D2120">
            <v>1</v>
          </cell>
          <cell r="E2120" t="str">
            <v>FILTRE VERTICAL 14EH 8X3.5 1.52MM</v>
          </cell>
          <cell r="F2120">
            <v>1030.77</v>
          </cell>
          <cell r="H2120" t="str">
            <v>SFV14EH8x3.5</v>
          </cell>
          <cell r="I2120">
            <v>780.89</v>
          </cell>
          <cell r="J2120">
            <v>1</v>
          </cell>
          <cell r="K2120">
            <v>780.89</v>
          </cell>
          <cell r="L2120">
            <v>780.89</v>
          </cell>
          <cell r="M2120">
            <v>976.11249999999995</v>
          </cell>
          <cell r="N2120">
            <v>780.89</v>
          </cell>
          <cell r="O2120">
            <v>780.89</v>
          </cell>
          <cell r="P2120">
            <v>976.11249999999995</v>
          </cell>
          <cell r="Q2120">
            <v>1030.77</v>
          </cell>
          <cell r="R2120">
            <v>1038.5837000000001</v>
          </cell>
          <cell r="S2120">
            <v>1298.2296249999999</v>
          </cell>
          <cell r="T2120">
            <v>1030.77</v>
          </cell>
          <cell r="U2120">
            <v>1038.5837000000001</v>
          </cell>
          <cell r="V2120">
            <v>1298.2296249999999</v>
          </cell>
        </row>
        <row r="2121">
          <cell r="B2121" t="str">
            <v>H8x3.5</v>
          </cell>
          <cell r="C2121" t="str">
            <v>V10</v>
          </cell>
          <cell r="D2121">
            <v>2</v>
          </cell>
          <cell r="E2121" t="str">
            <v>REDUCTION 110 100</v>
          </cell>
          <cell r="F2121">
            <v>4.63</v>
          </cell>
          <cell r="H2121" t="str">
            <v>V10</v>
          </cell>
          <cell r="I2121">
            <v>2.63</v>
          </cell>
          <cell r="J2121">
            <v>1</v>
          </cell>
          <cell r="K2121">
            <v>2.63</v>
          </cell>
          <cell r="L2121">
            <v>2.63</v>
          </cell>
          <cell r="M2121">
            <v>2.63</v>
          </cell>
          <cell r="N2121">
            <v>5.26</v>
          </cell>
          <cell r="O2121">
            <v>5.26</v>
          </cell>
          <cell r="P2121">
            <v>5.26</v>
          </cell>
          <cell r="Q2121">
            <v>4.7300000000000004</v>
          </cell>
          <cell r="R2121">
            <v>5.26</v>
          </cell>
          <cell r="S2121">
            <v>5.26</v>
          </cell>
          <cell r="T2121">
            <v>9.4600000000000009</v>
          </cell>
          <cell r="U2121">
            <v>10.52</v>
          </cell>
          <cell r="V2121">
            <v>10.52</v>
          </cell>
        </row>
        <row r="2122">
          <cell r="B2122" t="str">
            <v>PFV14EH8x3.5</v>
          </cell>
          <cell r="N2122">
            <v>800</v>
          </cell>
          <cell r="O2122">
            <v>800</v>
          </cell>
          <cell r="P2122">
            <v>995.22249999999997</v>
          </cell>
          <cell r="T2122">
            <v>1061.01</v>
          </cell>
          <cell r="U2122">
            <v>1069.8787000000002</v>
          </cell>
          <cell r="V2122">
            <v>1329.524625</v>
          </cell>
        </row>
        <row r="2123">
          <cell r="B2123" t="str">
            <v>ANG63</v>
          </cell>
          <cell r="C2123" t="str">
            <v>T9063</v>
          </cell>
          <cell r="D2123">
            <v>1</v>
          </cell>
          <cell r="E2123" t="str">
            <v>TE DE PRESSION D63</v>
          </cell>
          <cell r="F2123">
            <v>1.3</v>
          </cell>
          <cell r="H2123" t="str">
            <v>T9063</v>
          </cell>
          <cell r="I2123">
            <v>1.1200000000000001</v>
          </cell>
          <cell r="J2123">
            <v>1</v>
          </cell>
          <cell r="K2123">
            <v>1.1200000000000001</v>
          </cell>
          <cell r="L2123">
            <v>1.119</v>
          </cell>
          <cell r="M2123">
            <v>1.2310000000000001</v>
          </cell>
          <cell r="N2123">
            <v>1.1200000000000001</v>
          </cell>
          <cell r="O2123">
            <v>1.119</v>
          </cell>
          <cell r="P2123">
            <v>1.2310000000000001</v>
          </cell>
          <cell r="Q2123">
            <v>1.3</v>
          </cell>
          <cell r="R2123">
            <v>1.48827</v>
          </cell>
          <cell r="S2123">
            <v>1.6372300000000002</v>
          </cell>
          <cell r="T2123">
            <v>1.3</v>
          </cell>
          <cell r="U2123">
            <v>1.48827</v>
          </cell>
          <cell r="V2123">
            <v>1.6372300000000002</v>
          </cell>
        </row>
        <row r="2124">
          <cell r="B2124" t="str">
            <v>ANG63</v>
          </cell>
          <cell r="C2124" t="str">
            <v>MVANGUI63</v>
          </cell>
          <cell r="D2124">
            <v>2</v>
          </cell>
          <cell r="E2124" t="str">
            <v>VANNE GUILLOTINE D63</v>
          </cell>
          <cell r="F2124">
            <v>35</v>
          </cell>
          <cell r="H2124" t="str">
            <v>MVANGUI63</v>
          </cell>
          <cell r="I2124">
            <v>23.42</v>
          </cell>
          <cell r="J2124">
            <v>1</v>
          </cell>
          <cell r="K2124">
            <v>23.42</v>
          </cell>
          <cell r="L2124">
            <v>23.42</v>
          </cell>
          <cell r="M2124">
            <v>23.42</v>
          </cell>
          <cell r="N2124">
            <v>46.84</v>
          </cell>
          <cell r="O2124">
            <v>46.84</v>
          </cell>
          <cell r="P2124">
            <v>46.84</v>
          </cell>
          <cell r="Q2124">
            <v>35</v>
          </cell>
          <cell r="R2124">
            <v>35.130000000000003</v>
          </cell>
          <cell r="S2124">
            <v>35.130000000000003</v>
          </cell>
          <cell r="T2124">
            <v>70</v>
          </cell>
          <cell r="U2124">
            <v>70.260000000000005</v>
          </cell>
          <cell r="V2124">
            <v>70.260000000000005</v>
          </cell>
        </row>
        <row r="2125">
          <cell r="B2125" t="str">
            <v>ANG63</v>
          </cell>
          <cell r="C2125" t="str">
            <v>MJOI63</v>
          </cell>
          <cell r="D2125">
            <v>3</v>
          </cell>
          <cell r="E2125" t="str">
            <v>JOINT FORSHEDA D63</v>
          </cell>
          <cell r="F2125">
            <v>4.9400000000000004</v>
          </cell>
          <cell r="H2125" t="str">
            <v>MJOI63</v>
          </cell>
          <cell r="I2125">
            <v>2.21</v>
          </cell>
          <cell r="J2125">
            <v>1</v>
          </cell>
          <cell r="K2125">
            <v>2.21</v>
          </cell>
          <cell r="L2125">
            <v>2.21</v>
          </cell>
          <cell r="M2125">
            <v>0.92</v>
          </cell>
          <cell r="N2125">
            <v>6.63</v>
          </cell>
          <cell r="O2125">
            <v>6.63</v>
          </cell>
          <cell r="P2125">
            <v>2.7600000000000002</v>
          </cell>
          <cell r="Q2125">
            <v>4.9400000000000004</v>
          </cell>
          <cell r="R2125">
            <v>4.9725000000000001</v>
          </cell>
          <cell r="S2125">
            <v>2.0700000000000003</v>
          </cell>
          <cell r="T2125">
            <v>14.82</v>
          </cell>
          <cell r="U2125">
            <v>14.9175</v>
          </cell>
          <cell r="V2125">
            <v>6.2100000000000009</v>
          </cell>
        </row>
        <row r="2126">
          <cell r="B2126" t="str">
            <v>ANG63</v>
          </cell>
          <cell r="C2126" t="str">
            <v>DIR02</v>
          </cell>
          <cell r="D2126">
            <v>1</v>
          </cell>
          <cell r="E2126" t="str">
            <v>GRAND REGARD + COUVERCLE</v>
          </cell>
          <cell r="F2126">
            <v>100.31</v>
          </cell>
          <cell r="H2126" t="str">
            <v>DIR02</v>
          </cell>
          <cell r="I2126">
            <v>54.9</v>
          </cell>
          <cell r="J2126">
            <v>1</v>
          </cell>
          <cell r="K2126">
            <v>54.9</v>
          </cell>
          <cell r="L2126">
            <v>54.9</v>
          </cell>
          <cell r="M2126">
            <v>54.9</v>
          </cell>
          <cell r="N2126">
            <v>54.9</v>
          </cell>
          <cell r="O2126">
            <v>54.9</v>
          </cell>
          <cell r="P2126">
            <v>54.9</v>
          </cell>
          <cell r="Q2126">
            <v>100.31</v>
          </cell>
          <cell r="R2126">
            <v>109.8</v>
          </cell>
          <cell r="S2126">
            <v>109.8</v>
          </cell>
          <cell r="T2126">
            <v>100.31</v>
          </cell>
          <cell r="U2126">
            <v>109.8</v>
          </cell>
          <cell r="V2126">
            <v>109.8</v>
          </cell>
        </row>
        <row r="2127">
          <cell r="B2127" t="str">
            <v>DIR02VANG63</v>
          </cell>
          <cell r="N2127">
            <v>109.49000000000001</v>
          </cell>
          <cell r="O2127">
            <v>109.489</v>
          </cell>
          <cell r="P2127">
            <v>105.73099999999999</v>
          </cell>
          <cell r="T2127">
            <v>186.43</v>
          </cell>
          <cell r="U2127">
            <v>196.46577000000002</v>
          </cell>
          <cell r="V2127">
            <v>187.90723000000003</v>
          </cell>
        </row>
        <row r="2128">
          <cell r="B2128" t="str">
            <v>VAN110</v>
          </cell>
          <cell r="C2128" t="str">
            <v>MVANGUI110</v>
          </cell>
          <cell r="D2128">
            <v>2</v>
          </cell>
          <cell r="E2128" t="str">
            <v>VANNE GUILLOTINE D110</v>
          </cell>
          <cell r="F2128">
            <v>90</v>
          </cell>
          <cell r="H2128" t="str">
            <v>MVANGUI110</v>
          </cell>
          <cell r="I2128">
            <v>63.66</v>
          </cell>
          <cell r="J2128">
            <v>1</v>
          </cell>
          <cell r="K2128">
            <v>63.66</v>
          </cell>
          <cell r="L2128">
            <v>63.66</v>
          </cell>
          <cell r="M2128">
            <v>63.66</v>
          </cell>
          <cell r="N2128">
            <v>127.32</v>
          </cell>
          <cell r="O2128">
            <v>127.32</v>
          </cell>
          <cell r="P2128">
            <v>127.32</v>
          </cell>
          <cell r="Q2128">
            <v>90</v>
          </cell>
          <cell r="R2128">
            <v>95.49</v>
          </cell>
          <cell r="S2128">
            <v>95.49</v>
          </cell>
          <cell r="T2128">
            <v>180</v>
          </cell>
          <cell r="U2128">
            <v>190.98</v>
          </cell>
          <cell r="V2128">
            <v>190.98</v>
          </cell>
        </row>
        <row r="2129">
          <cell r="B2129" t="str">
            <v>VAN110</v>
          </cell>
          <cell r="C2129" t="str">
            <v>V10</v>
          </cell>
          <cell r="D2129">
            <v>4</v>
          </cell>
          <cell r="E2129" t="str">
            <v>REDUCTION 110 100</v>
          </cell>
          <cell r="F2129">
            <v>4.63</v>
          </cell>
          <cell r="H2129" t="str">
            <v>V10</v>
          </cell>
          <cell r="I2129">
            <v>2.63</v>
          </cell>
          <cell r="J2129">
            <v>1</v>
          </cell>
          <cell r="K2129">
            <v>2.63</v>
          </cell>
          <cell r="L2129">
            <v>2.63</v>
          </cell>
          <cell r="M2129">
            <v>2.63</v>
          </cell>
          <cell r="N2129">
            <v>10.52</v>
          </cell>
          <cell r="O2129">
            <v>10.52</v>
          </cell>
          <cell r="P2129">
            <v>10.52</v>
          </cell>
          <cell r="Q2129">
            <v>4.7300000000000004</v>
          </cell>
          <cell r="R2129">
            <v>5.26</v>
          </cell>
          <cell r="S2129">
            <v>5.26</v>
          </cell>
          <cell r="T2129">
            <v>18.920000000000002</v>
          </cell>
          <cell r="U2129">
            <v>21.04</v>
          </cell>
          <cell r="V2129">
            <v>21.04</v>
          </cell>
        </row>
        <row r="2130">
          <cell r="B2130" t="str">
            <v>KITFVGVAN110</v>
          </cell>
          <cell r="N2130">
            <v>137.84</v>
          </cell>
          <cell r="O2130">
            <v>137.84</v>
          </cell>
          <cell r="P2130">
            <v>137.84</v>
          </cell>
          <cell r="T2130">
            <v>198.92000000000002</v>
          </cell>
          <cell r="U2130">
            <v>212.01999999999998</v>
          </cell>
          <cell r="V2130">
            <v>212.01999999999998</v>
          </cell>
        </row>
        <row r="2131">
          <cell r="B2131" t="str">
            <v>4x2.5</v>
          </cell>
          <cell r="C2131" t="str">
            <v>V10</v>
          </cell>
          <cell r="D2131">
            <v>2</v>
          </cell>
          <cell r="E2131" t="str">
            <v>REDUCTION 110 100</v>
          </cell>
          <cell r="F2131">
            <v>4.63</v>
          </cell>
          <cell r="H2131" t="str">
            <v>V10</v>
          </cell>
          <cell r="I2131">
            <v>2.63</v>
          </cell>
          <cell r="J2131">
            <v>1</v>
          </cell>
          <cell r="K2131">
            <v>2.63</v>
          </cell>
          <cell r="L2131">
            <v>2.63</v>
          </cell>
          <cell r="M2131">
            <v>2.63</v>
          </cell>
          <cell r="N2131">
            <v>5.26</v>
          </cell>
          <cell r="O2131">
            <v>5.26</v>
          </cell>
          <cell r="P2131">
            <v>5.26</v>
          </cell>
          <cell r="Q2131">
            <v>4.7300000000000004</v>
          </cell>
          <cell r="R2131">
            <v>5.26</v>
          </cell>
          <cell r="S2131">
            <v>5.26</v>
          </cell>
          <cell r="T2131">
            <v>9.4600000000000009</v>
          </cell>
          <cell r="U2131">
            <v>10.52</v>
          </cell>
          <cell r="V2131">
            <v>10.52</v>
          </cell>
        </row>
        <row r="2132">
          <cell r="B2132" t="str">
            <v>4x2.5</v>
          </cell>
          <cell r="C2132" t="str">
            <v>MTRAV110</v>
          </cell>
          <cell r="D2132">
            <v>1</v>
          </cell>
          <cell r="E2132" t="str">
            <v>TRAVERSEE DE PAROI D110</v>
          </cell>
          <cell r="F2132">
            <v>16.5</v>
          </cell>
          <cell r="H2132" t="str">
            <v>MTRAV110</v>
          </cell>
          <cell r="I2132">
            <v>13.85</v>
          </cell>
          <cell r="J2132">
            <v>1</v>
          </cell>
          <cell r="K2132">
            <v>13.85</v>
          </cell>
          <cell r="L2132">
            <v>13.85</v>
          </cell>
          <cell r="M2132">
            <v>13.85</v>
          </cell>
          <cell r="N2132">
            <v>13.85</v>
          </cell>
          <cell r="O2132">
            <v>13.85</v>
          </cell>
          <cell r="P2132">
            <v>13.85</v>
          </cell>
          <cell r="Q2132">
            <v>20.78</v>
          </cell>
          <cell r="R2132">
            <v>20.774999999999999</v>
          </cell>
          <cell r="S2132">
            <v>20.774999999999999</v>
          </cell>
          <cell r="T2132">
            <v>20.78</v>
          </cell>
          <cell r="U2132">
            <v>20.774999999999999</v>
          </cell>
          <cell r="V2132">
            <v>20.774999999999999</v>
          </cell>
        </row>
        <row r="2133">
          <cell r="B2133" t="str">
            <v>4x2.5</v>
          </cell>
          <cell r="C2133" t="str">
            <v>SFV5EH</v>
          </cell>
          <cell r="D2133">
            <v>1</v>
          </cell>
          <cell r="E2133" t="str">
            <v>FILTRE VERTICAL 5EH 1.52MM</v>
          </cell>
          <cell r="F2133">
            <v>519.85</v>
          </cell>
          <cell r="H2133" t="str">
            <v>SFV5EH</v>
          </cell>
          <cell r="I2133">
            <v>393.83</v>
          </cell>
          <cell r="J2133">
            <v>1</v>
          </cell>
          <cell r="K2133">
            <v>393.83</v>
          </cell>
          <cell r="L2133">
            <v>393.82839999999999</v>
          </cell>
          <cell r="M2133">
            <v>492.28549999999996</v>
          </cell>
          <cell r="N2133">
            <v>393.83</v>
          </cell>
          <cell r="O2133">
            <v>393.82839999999999</v>
          </cell>
          <cell r="P2133">
            <v>492.28549999999996</v>
          </cell>
          <cell r="Q2133">
            <v>519.85</v>
          </cell>
          <cell r="R2133">
            <v>523.79177200000004</v>
          </cell>
          <cell r="S2133">
            <v>654.73971499999993</v>
          </cell>
          <cell r="T2133">
            <v>519.85</v>
          </cell>
          <cell r="U2133">
            <v>523.79177200000004</v>
          </cell>
          <cell r="V2133">
            <v>654.73971499999993</v>
          </cell>
        </row>
        <row r="2134">
          <cell r="B2134" t="str">
            <v>PFV5EH4x2.5</v>
          </cell>
          <cell r="N2134">
            <v>412.94</v>
          </cell>
          <cell r="O2134">
            <v>412.9384</v>
          </cell>
          <cell r="P2134">
            <v>511.39549999999997</v>
          </cell>
          <cell r="T2134">
            <v>550.09</v>
          </cell>
          <cell r="U2134">
            <v>555.086772</v>
          </cell>
          <cell r="V2134">
            <v>686.03471499999989</v>
          </cell>
        </row>
        <row r="2135">
          <cell r="B2135" t="str">
            <v>4x3</v>
          </cell>
          <cell r="C2135" t="str">
            <v>MTRAV110</v>
          </cell>
          <cell r="D2135">
            <v>1</v>
          </cell>
          <cell r="E2135" t="str">
            <v>TRAVERSEE DE PAROI D110</v>
          </cell>
          <cell r="F2135">
            <v>16.5</v>
          </cell>
          <cell r="H2135" t="str">
            <v>MTRAV110</v>
          </cell>
          <cell r="I2135">
            <v>13.85</v>
          </cell>
          <cell r="J2135">
            <v>1</v>
          </cell>
          <cell r="K2135">
            <v>13.85</v>
          </cell>
          <cell r="L2135">
            <v>13.85</v>
          </cell>
          <cell r="M2135">
            <v>13.85</v>
          </cell>
          <cell r="N2135">
            <v>13.85</v>
          </cell>
          <cell r="O2135">
            <v>13.85</v>
          </cell>
          <cell r="P2135">
            <v>13.85</v>
          </cell>
          <cell r="Q2135">
            <v>20.78</v>
          </cell>
          <cell r="R2135">
            <v>20.774999999999999</v>
          </cell>
          <cell r="S2135">
            <v>20.774999999999999</v>
          </cell>
          <cell r="T2135">
            <v>20.78</v>
          </cell>
          <cell r="U2135">
            <v>20.774999999999999</v>
          </cell>
          <cell r="V2135">
            <v>20.774999999999999</v>
          </cell>
        </row>
        <row r="2136">
          <cell r="B2136" t="str">
            <v>4x3</v>
          </cell>
          <cell r="C2136" t="str">
            <v>SFV6EH4X3</v>
          </cell>
          <cell r="D2136">
            <v>1</v>
          </cell>
          <cell r="E2136" t="str">
            <v>FILTRE VERTICAL 6EH 4X3 1.52MM</v>
          </cell>
          <cell r="F2136">
            <v>624.22</v>
          </cell>
          <cell r="H2136" t="str">
            <v>SFV6EH4X3</v>
          </cell>
          <cell r="I2136">
            <v>472.89</v>
          </cell>
          <cell r="J2136">
            <v>1</v>
          </cell>
          <cell r="K2136">
            <v>472.89</v>
          </cell>
          <cell r="L2136">
            <v>472.89</v>
          </cell>
          <cell r="M2136">
            <v>591.11249999999995</v>
          </cell>
          <cell r="N2136">
            <v>472.89</v>
          </cell>
          <cell r="O2136">
            <v>472.89</v>
          </cell>
          <cell r="P2136">
            <v>591.11249999999995</v>
          </cell>
          <cell r="Q2136">
            <v>624.22</v>
          </cell>
          <cell r="R2136">
            <v>628.94370000000004</v>
          </cell>
          <cell r="S2136">
            <v>786.17962499999999</v>
          </cell>
          <cell r="T2136">
            <v>624.22</v>
          </cell>
          <cell r="U2136">
            <v>628.94370000000004</v>
          </cell>
          <cell r="V2136">
            <v>786.17962499999999</v>
          </cell>
        </row>
        <row r="2137">
          <cell r="B2137" t="str">
            <v>4x3</v>
          </cell>
          <cell r="C2137" t="str">
            <v>V10</v>
          </cell>
          <cell r="D2137">
            <v>2</v>
          </cell>
          <cell r="E2137" t="str">
            <v>REDUCTION 110 100</v>
          </cell>
          <cell r="F2137">
            <v>4.63</v>
          </cell>
          <cell r="H2137" t="str">
            <v>V10</v>
          </cell>
          <cell r="I2137">
            <v>2.63</v>
          </cell>
          <cell r="J2137">
            <v>1</v>
          </cell>
          <cell r="K2137">
            <v>2.63</v>
          </cell>
          <cell r="L2137">
            <v>2.63</v>
          </cell>
          <cell r="M2137">
            <v>2.63</v>
          </cell>
          <cell r="N2137">
            <v>5.26</v>
          </cell>
          <cell r="O2137">
            <v>5.26</v>
          </cell>
          <cell r="P2137">
            <v>5.26</v>
          </cell>
          <cell r="Q2137">
            <v>4.7300000000000004</v>
          </cell>
          <cell r="R2137">
            <v>5.26</v>
          </cell>
          <cell r="S2137">
            <v>5.26</v>
          </cell>
          <cell r="T2137">
            <v>9.4600000000000009</v>
          </cell>
          <cell r="U2137">
            <v>10.52</v>
          </cell>
          <cell r="V2137">
            <v>10.52</v>
          </cell>
        </row>
        <row r="2138">
          <cell r="B2138" t="str">
            <v>PFV6EH4x3</v>
          </cell>
          <cell r="N2138">
            <v>492</v>
          </cell>
          <cell r="O2138">
            <v>492</v>
          </cell>
          <cell r="P2138">
            <v>610.22249999999997</v>
          </cell>
          <cell r="T2138">
            <v>654.46</v>
          </cell>
          <cell r="U2138">
            <v>660.23869999999999</v>
          </cell>
          <cell r="V2138">
            <v>817.47462499999995</v>
          </cell>
        </row>
        <row r="2139">
          <cell r="B2139" t="str">
            <v>4x3.5</v>
          </cell>
          <cell r="C2139" t="str">
            <v>MTRAV110</v>
          </cell>
          <cell r="D2139">
            <v>1</v>
          </cell>
          <cell r="E2139" t="str">
            <v>TRAVERSEE DE PAROI D110</v>
          </cell>
          <cell r="F2139">
            <v>16.5</v>
          </cell>
          <cell r="H2139" t="str">
            <v>MTRAV110</v>
          </cell>
          <cell r="I2139">
            <v>13.85</v>
          </cell>
          <cell r="J2139">
            <v>1</v>
          </cell>
          <cell r="K2139">
            <v>13.85</v>
          </cell>
          <cell r="L2139">
            <v>13.85</v>
          </cell>
          <cell r="M2139">
            <v>13.85</v>
          </cell>
          <cell r="N2139">
            <v>13.85</v>
          </cell>
          <cell r="O2139">
            <v>13.85</v>
          </cell>
          <cell r="P2139">
            <v>13.85</v>
          </cell>
          <cell r="Q2139">
            <v>20.78</v>
          </cell>
          <cell r="R2139">
            <v>20.774999999999999</v>
          </cell>
          <cell r="S2139">
            <v>20.774999999999999</v>
          </cell>
          <cell r="T2139">
            <v>20.78</v>
          </cell>
          <cell r="U2139">
            <v>20.774999999999999</v>
          </cell>
          <cell r="V2139">
            <v>20.774999999999999</v>
          </cell>
        </row>
        <row r="2140">
          <cell r="B2140" t="str">
            <v>4x3.5</v>
          </cell>
          <cell r="C2140" t="str">
            <v>SFV7EH4X3.5</v>
          </cell>
          <cell r="D2140">
            <v>1</v>
          </cell>
          <cell r="E2140" t="str">
            <v>FILTRE VERTICAL 7EH 4X3.5 1.52MM</v>
          </cell>
          <cell r="F2140">
            <v>628.11</v>
          </cell>
          <cell r="H2140" t="str">
            <v>SFV7EH4X3.5</v>
          </cell>
          <cell r="I2140">
            <v>475.84</v>
          </cell>
          <cell r="J2140">
            <v>1</v>
          </cell>
          <cell r="K2140">
            <v>475.84</v>
          </cell>
          <cell r="L2140">
            <v>475.84</v>
          </cell>
          <cell r="M2140">
            <v>594.79999999999995</v>
          </cell>
          <cell r="N2140">
            <v>475.84</v>
          </cell>
          <cell r="O2140">
            <v>475.84</v>
          </cell>
          <cell r="P2140">
            <v>594.79999999999995</v>
          </cell>
          <cell r="Q2140">
            <v>628.11</v>
          </cell>
          <cell r="R2140">
            <v>632.86720000000003</v>
          </cell>
          <cell r="S2140">
            <v>791.08399999999995</v>
          </cell>
          <cell r="T2140">
            <v>628.11</v>
          </cell>
          <cell r="U2140">
            <v>632.86720000000003</v>
          </cell>
          <cell r="V2140">
            <v>791.08399999999995</v>
          </cell>
        </row>
        <row r="2141">
          <cell r="B2141" t="str">
            <v>4x3.5</v>
          </cell>
          <cell r="C2141" t="str">
            <v>V10</v>
          </cell>
          <cell r="D2141">
            <v>2</v>
          </cell>
          <cell r="E2141" t="str">
            <v>REDUCTION 110 100</v>
          </cell>
          <cell r="F2141">
            <v>4.63</v>
          </cell>
          <cell r="H2141" t="str">
            <v>V10</v>
          </cell>
          <cell r="I2141">
            <v>2.63</v>
          </cell>
          <cell r="J2141">
            <v>1</v>
          </cell>
          <cell r="K2141">
            <v>2.63</v>
          </cell>
          <cell r="L2141">
            <v>2.63</v>
          </cell>
          <cell r="M2141">
            <v>2.63</v>
          </cell>
          <cell r="N2141">
            <v>5.26</v>
          </cell>
          <cell r="O2141">
            <v>5.26</v>
          </cell>
          <cell r="P2141">
            <v>5.26</v>
          </cell>
          <cell r="Q2141">
            <v>4.7300000000000004</v>
          </cell>
          <cell r="R2141">
            <v>5.26</v>
          </cell>
          <cell r="S2141">
            <v>5.26</v>
          </cell>
          <cell r="T2141">
            <v>9.4600000000000009</v>
          </cell>
          <cell r="U2141">
            <v>10.52</v>
          </cell>
          <cell r="V2141">
            <v>10.52</v>
          </cell>
        </row>
        <row r="2142">
          <cell r="B2142" t="str">
            <v>PFV7EH4x3.5</v>
          </cell>
          <cell r="N2142">
            <v>494.95</v>
          </cell>
          <cell r="O2142">
            <v>494.95</v>
          </cell>
          <cell r="P2142">
            <v>613.91</v>
          </cell>
          <cell r="T2142">
            <v>658.35</v>
          </cell>
          <cell r="U2142">
            <v>664.16219999999998</v>
          </cell>
          <cell r="V2142">
            <v>822.37899999999991</v>
          </cell>
        </row>
        <row r="2143">
          <cell r="B2143" t="str">
            <v>H7x4</v>
          </cell>
          <cell r="C2143" t="str">
            <v>MTRAV110</v>
          </cell>
          <cell r="D2143">
            <v>1</v>
          </cell>
          <cell r="E2143" t="str">
            <v>TRAVERSEE DE PAROI D110</v>
          </cell>
          <cell r="F2143">
            <v>16.5</v>
          </cell>
          <cell r="H2143" t="str">
            <v>MTRAV110</v>
          </cell>
          <cell r="I2143">
            <v>13.85</v>
          </cell>
          <cell r="J2143">
            <v>1</v>
          </cell>
          <cell r="K2143">
            <v>13.85</v>
          </cell>
          <cell r="L2143">
            <v>13.85</v>
          </cell>
          <cell r="M2143">
            <v>13.85</v>
          </cell>
          <cell r="N2143">
            <v>13.85</v>
          </cell>
          <cell r="O2143">
            <v>13.85</v>
          </cell>
          <cell r="P2143">
            <v>13.85</v>
          </cell>
          <cell r="Q2143">
            <v>20.78</v>
          </cell>
          <cell r="R2143">
            <v>20.774999999999999</v>
          </cell>
          <cell r="S2143">
            <v>20.774999999999999</v>
          </cell>
          <cell r="T2143">
            <v>20.78</v>
          </cell>
          <cell r="U2143">
            <v>20.774999999999999</v>
          </cell>
          <cell r="V2143">
            <v>20.774999999999999</v>
          </cell>
        </row>
        <row r="2144">
          <cell r="B2144" t="str">
            <v>H7x4</v>
          </cell>
          <cell r="C2144" t="str">
            <v>SFV14EH7X4</v>
          </cell>
          <cell r="D2144">
            <v>1</v>
          </cell>
          <cell r="E2144" t="str">
            <v>FILTRE VERTICAL 14EH 7X4 1.52MM</v>
          </cell>
          <cell r="F2144">
            <v>1155.4000000000001</v>
          </cell>
          <cell r="H2144" t="str">
            <v>SFV14EH7X4</v>
          </cell>
          <cell r="I2144">
            <v>875.31</v>
          </cell>
          <cell r="J2144">
            <v>1</v>
          </cell>
          <cell r="K2144">
            <v>875.31</v>
          </cell>
          <cell r="L2144">
            <v>875.31</v>
          </cell>
          <cell r="M2144">
            <v>1094.1374999999998</v>
          </cell>
          <cell r="N2144">
            <v>875.31</v>
          </cell>
          <cell r="O2144">
            <v>875.31</v>
          </cell>
          <cell r="P2144">
            <v>1094.1374999999998</v>
          </cell>
          <cell r="Q2144">
            <v>1155.4000000000001</v>
          </cell>
          <cell r="R2144">
            <v>1164.1623</v>
          </cell>
          <cell r="S2144">
            <v>1455.2028749999999</v>
          </cell>
          <cell r="T2144">
            <v>1155.4000000000001</v>
          </cell>
          <cell r="U2144">
            <v>1164.1623</v>
          </cell>
          <cell r="V2144">
            <v>1455.2028749999999</v>
          </cell>
        </row>
        <row r="2145">
          <cell r="B2145" t="str">
            <v>H7x4</v>
          </cell>
          <cell r="C2145" t="str">
            <v>V10</v>
          </cell>
          <cell r="D2145">
            <v>2</v>
          </cell>
          <cell r="E2145" t="str">
            <v>REDUCTION 110 100</v>
          </cell>
          <cell r="F2145">
            <v>4.63</v>
          </cell>
          <cell r="H2145" t="str">
            <v>V10</v>
          </cell>
          <cell r="I2145">
            <v>2.63</v>
          </cell>
          <cell r="J2145">
            <v>1</v>
          </cell>
          <cell r="K2145">
            <v>2.63</v>
          </cell>
          <cell r="L2145">
            <v>2.63</v>
          </cell>
          <cell r="M2145">
            <v>2.63</v>
          </cell>
          <cell r="N2145">
            <v>5.26</v>
          </cell>
          <cell r="O2145">
            <v>5.26</v>
          </cell>
          <cell r="P2145">
            <v>5.26</v>
          </cell>
          <cell r="Q2145">
            <v>4.7300000000000004</v>
          </cell>
          <cell r="R2145">
            <v>5.26</v>
          </cell>
          <cell r="S2145">
            <v>5.26</v>
          </cell>
          <cell r="T2145">
            <v>9.4600000000000009</v>
          </cell>
          <cell r="U2145">
            <v>10.52</v>
          </cell>
          <cell r="V2145">
            <v>10.52</v>
          </cell>
        </row>
        <row r="2146">
          <cell r="B2146" t="str">
            <v>PFV14EH7x4</v>
          </cell>
          <cell r="N2146">
            <v>894.42</v>
          </cell>
          <cell r="O2146">
            <v>894.42</v>
          </cell>
          <cell r="P2146">
            <v>1113.2474999999997</v>
          </cell>
          <cell r="T2146">
            <v>1185.6400000000001</v>
          </cell>
          <cell r="U2146">
            <v>1195.4573</v>
          </cell>
          <cell r="V2146">
            <v>1486.497875</v>
          </cell>
        </row>
        <row r="2147">
          <cell r="B2147" t="str">
            <v>4x4.5</v>
          </cell>
          <cell r="C2147" t="str">
            <v>MTRAV110</v>
          </cell>
          <cell r="D2147">
            <v>1</v>
          </cell>
          <cell r="E2147" t="str">
            <v>TRAVERSEE DE PAROI D110</v>
          </cell>
          <cell r="F2147">
            <v>16.5</v>
          </cell>
          <cell r="H2147" t="str">
            <v>MTRAV110</v>
          </cell>
          <cell r="I2147">
            <v>13.85</v>
          </cell>
          <cell r="J2147">
            <v>1</v>
          </cell>
          <cell r="K2147">
            <v>13.85</v>
          </cell>
          <cell r="L2147">
            <v>13.85</v>
          </cell>
          <cell r="M2147">
            <v>13.85</v>
          </cell>
          <cell r="N2147">
            <v>13.85</v>
          </cell>
          <cell r="O2147">
            <v>13.85</v>
          </cell>
          <cell r="P2147">
            <v>13.85</v>
          </cell>
          <cell r="Q2147">
            <v>20.78</v>
          </cell>
          <cell r="R2147">
            <v>20.774999999999999</v>
          </cell>
          <cell r="S2147">
            <v>20.774999999999999</v>
          </cell>
          <cell r="T2147">
            <v>20.78</v>
          </cell>
          <cell r="U2147">
            <v>20.774999999999999</v>
          </cell>
          <cell r="V2147">
            <v>20.774999999999999</v>
          </cell>
        </row>
        <row r="2148">
          <cell r="B2148" t="str">
            <v>4x4.5</v>
          </cell>
          <cell r="C2148" t="str">
            <v>SFV9EH4X4.5</v>
          </cell>
          <cell r="D2148">
            <v>1</v>
          </cell>
          <cell r="E2148" t="str">
            <v>FILTRE VERTICAL 9EH 4X3.5 1.52MM</v>
          </cell>
          <cell r="F2148">
            <v>785.61</v>
          </cell>
          <cell r="H2148" t="str">
            <v>SFV9EH4X4.5</v>
          </cell>
          <cell r="I2148">
            <v>595.16</v>
          </cell>
          <cell r="J2148">
            <v>1</v>
          </cell>
          <cell r="K2148">
            <v>595.16</v>
          </cell>
          <cell r="L2148">
            <v>595.16</v>
          </cell>
          <cell r="M2148">
            <v>743.94999999999993</v>
          </cell>
          <cell r="N2148">
            <v>595.16</v>
          </cell>
          <cell r="O2148">
            <v>595.16</v>
          </cell>
          <cell r="P2148">
            <v>743.94999999999993</v>
          </cell>
          <cell r="Q2148">
            <v>785.61</v>
          </cell>
          <cell r="R2148">
            <v>791.56280000000004</v>
          </cell>
          <cell r="S2148">
            <v>989.45349999999996</v>
          </cell>
          <cell r="T2148">
            <v>785.61</v>
          </cell>
          <cell r="U2148">
            <v>791.56280000000004</v>
          </cell>
          <cell r="V2148">
            <v>989.45349999999996</v>
          </cell>
        </row>
        <row r="2149">
          <cell r="B2149" t="str">
            <v>4x4.5</v>
          </cell>
          <cell r="C2149" t="str">
            <v>V10</v>
          </cell>
          <cell r="D2149">
            <v>2</v>
          </cell>
          <cell r="E2149" t="str">
            <v>REDUCTION 110 100</v>
          </cell>
          <cell r="F2149">
            <v>4.63</v>
          </cell>
          <cell r="H2149" t="str">
            <v>V10</v>
          </cell>
          <cell r="I2149">
            <v>2.63</v>
          </cell>
          <cell r="J2149">
            <v>1</v>
          </cell>
          <cell r="K2149">
            <v>2.63</v>
          </cell>
          <cell r="L2149">
            <v>2.63</v>
          </cell>
          <cell r="M2149">
            <v>2.63</v>
          </cell>
          <cell r="N2149">
            <v>5.26</v>
          </cell>
          <cell r="O2149">
            <v>5.26</v>
          </cell>
          <cell r="P2149">
            <v>5.26</v>
          </cell>
          <cell r="Q2149">
            <v>4.7300000000000004</v>
          </cell>
          <cell r="R2149">
            <v>5.26</v>
          </cell>
          <cell r="S2149">
            <v>5.26</v>
          </cell>
          <cell r="T2149">
            <v>9.4600000000000009</v>
          </cell>
          <cell r="U2149">
            <v>10.52</v>
          </cell>
          <cell r="V2149">
            <v>10.52</v>
          </cell>
        </row>
        <row r="2150">
          <cell r="B2150" t="str">
            <v>PFV9EH4x4.5</v>
          </cell>
          <cell r="N2150">
            <v>614.27</v>
          </cell>
          <cell r="O2150">
            <v>614.27</v>
          </cell>
          <cell r="P2150">
            <v>763.06</v>
          </cell>
          <cell r="T2150">
            <v>815.85</v>
          </cell>
          <cell r="U2150">
            <v>822.8578</v>
          </cell>
          <cell r="V2150">
            <v>1020.7484999999999</v>
          </cell>
        </row>
        <row r="2151">
          <cell r="B2151" t="str">
            <v>H4x5</v>
          </cell>
          <cell r="C2151" t="str">
            <v>MTRAV110</v>
          </cell>
          <cell r="D2151">
            <v>1</v>
          </cell>
          <cell r="E2151" t="str">
            <v>TRAVERSEE DE PAROI D110</v>
          </cell>
          <cell r="F2151">
            <v>16.5</v>
          </cell>
          <cell r="H2151" t="str">
            <v>MTRAV110</v>
          </cell>
          <cell r="I2151">
            <v>13.85</v>
          </cell>
          <cell r="J2151">
            <v>1</v>
          </cell>
          <cell r="K2151">
            <v>13.85</v>
          </cell>
          <cell r="L2151">
            <v>13.85</v>
          </cell>
          <cell r="M2151">
            <v>13.85</v>
          </cell>
          <cell r="N2151">
            <v>13.85</v>
          </cell>
          <cell r="O2151">
            <v>13.85</v>
          </cell>
          <cell r="P2151">
            <v>13.85</v>
          </cell>
          <cell r="Q2151">
            <v>20.78</v>
          </cell>
          <cell r="R2151">
            <v>20.774999999999999</v>
          </cell>
          <cell r="S2151">
            <v>20.774999999999999</v>
          </cell>
          <cell r="T2151">
            <v>20.78</v>
          </cell>
          <cell r="U2151">
            <v>20.774999999999999</v>
          </cell>
          <cell r="V2151">
            <v>20.774999999999999</v>
          </cell>
        </row>
        <row r="2152">
          <cell r="B2152" t="str">
            <v>H4x5</v>
          </cell>
          <cell r="C2152" t="str">
            <v>SFV10EH4X5</v>
          </cell>
          <cell r="D2152">
            <v>1</v>
          </cell>
          <cell r="E2152" t="str">
            <v>FILTRE VERTICAL 10EH 4X5 1.52MM</v>
          </cell>
          <cell r="F2152">
            <v>789.5</v>
          </cell>
          <cell r="H2152" t="str">
            <v>SFV10EH4X5</v>
          </cell>
          <cell r="I2152">
            <v>598.11</v>
          </cell>
          <cell r="J2152">
            <v>1</v>
          </cell>
          <cell r="K2152">
            <v>598.11</v>
          </cell>
          <cell r="L2152">
            <v>598.11</v>
          </cell>
          <cell r="M2152">
            <v>747.63750000000005</v>
          </cell>
          <cell r="N2152">
            <v>598.11</v>
          </cell>
          <cell r="O2152">
            <v>598.11</v>
          </cell>
          <cell r="P2152">
            <v>747.63750000000005</v>
          </cell>
          <cell r="Q2152">
            <v>789.5</v>
          </cell>
          <cell r="R2152">
            <v>795.48630000000003</v>
          </cell>
          <cell r="S2152">
            <v>994.35787500000015</v>
          </cell>
          <cell r="T2152">
            <v>789.5</v>
          </cell>
          <cell r="U2152">
            <v>795.48630000000003</v>
          </cell>
          <cell r="V2152">
            <v>994.35787500000015</v>
          </cell>
        </row>
        <row r="2153">
          <cell r="B2153" t="str">
            <v>H4x5</v>
          </cell>
          <cell r="C2153" t="str">
            <v>V10</v>
          </cell>
          <cell r="D2153">
            <v>2</v>
          </cell>
          <cell r="E2153" t="str">
            <v>REDUCTION 110 100</v>
          </cell>
          <cell r="F2153">
            <v>4.63</v>
          </cell>
          <cell r="H2153" t="str">
            <v>V10</v>
          </cell>
          <cell r="I2153">
            <v>2.63</v>
          </cell>
          <cell r="J2153">
            <v>1</v>
          </cell>
          <cell r="K2153">
            <v>2.63</v>
          </cell>
          <cell r="L2153">
            <v>2.63</v>
          </cell>
          <cell r="M2153">
            <v>2.63</v>
          </cell>
          <cell r="N2153">
            <v>5.26</v>
          </cell>
          <cell r="O2153">
            <v>5.26</v>
          </cell>
          <cell r="P2153">
            <v>5.26</v>
          </cell>
          <cell r="Q2153">
            <v>4.7300000000000004</v>
          </cell>
          <cell r="R2153">
            <v>5.26</v>
          </cell>
          <cell r="S2153">
            <v>5.26</v>
          </cell>
          <cell r="T2153">
            <v>9.4600000000000009</v>
          </cell>
          <cell r="U2153">
            <v>10.52</v>
          </cell>
          <cell r="V2153">
            <v>10.52</v>
          </cell>
        </row>
        <row r="2154">
          <cell r="B2154" t="str">
            <v>PFV10EH4x5</v>
          </cell>
          <cell r="N2154">
            <v>617.22</v>
          </cell>
          <cell r="O2154">
            <v>617.22</v>
          </cell>
          <cell r="P2154">
            <v>766.74750000000006</v>
          </cell>
          <cell r="T2154">
            <v>819.74</v>
          </cell>
          <cell r="U2154">
            <v>826.78129999999999</v>
          </cell>
          <cell r="V2154">
            <v>1025.6528750000002</v>
          </cell>
        </row>
        <row r="2155">
          <cell r="B2155" t="str">
            <v>6x2</v>
          </cell>
          <cell r="C2155" t="str">
            <v>MTRAV110</v>
          </cell>
          <cell r="D2155">
            <v>1</v>
          </cell>
          <cell r="E2155" t="str">
            <v>TRAVERSEE DE PAROI D110</v>
          </cell>
          <cell r="F2155">
            <v>16.5</v>
          </cell>
          <cell r="H2155" t="str">
            <v>MTRAV110</v>
          </cell>
          <cell r="I2155">
            <v>13.85</v>
          </cell>
          <cell r="J2155">
            <v>1</v>
          </cell>
          <cell r="K2155">
            <v>13.85</v>
          </cell>
          <cell r="L2155">
            <v>13.85</v>
          </cell>
          <cell r="M2155">
            <v>13.85</v>
          </cell>
          <cell r="N2155">
            <v>13.85</v>
          </cell>
          <cell r="O2155">
            <v>13.85</v>
          </cell>
          <cell r="P2155">
            <v>13.85</v>
          </cell>
          <cell r="Q2155">
            <v>20.78</v>
          </cell>
          <cell r="R2155">
            <v>20.774999999999999</v>
          </cell>
          <cell r="S2155">
            <v>20.774999999999999</v>
          </cell>
          <cell r="T2155">
            <v>20.78</v>
          </cell>
          <cell r="U2155">
            <v>20.774999999999999</v>
          </cell>
          <cell r="V2155">
            <v>20.774999999999999</v>
          </cell>
        </row>
        <row r="2156">
          <cell r="B2156" t="str">
            <v>6x2</v>
          </cell>
          <cell r="C2156" t="str">
            <v>SFV6EH6X2</v>
          </cell>
          <cell r="D2156">
            <v>1</v>
          </cell>
          <cell r="E2156" t="str">
            <v>FILTRE VERTICAL 6EH 6X2 1.52MM</v>
          </cell>
          <cell r="F2156">
            <v>602.51</v>
          </cell>
          <cell r="H2156" t="str">
            <v>SFV6EH6X2</v>
          </cell>
          <cell r="I2156">
            <v>456.44</v>
          </cell>
          <cell r="J2156">
            <v>1</v>
          </cell>
          <cell r="K2156">
            <v>456.44</v>
          </cell>
          <cell r="L2156">
            <v>456.44</v>
          </cell>
          <cell r="M2156">
            <v>570.54999999999995</v>
          </cell>
          <cell r="N2156">
            <v>456.44</v>
          </cell>
          <cell r="O2156">
            <v>456.44</v>
          </cell>
          <cell r="P2156">
            <v>570.54999999999995</v>
          </cell>
          <cell r="Q2156">
            <v>602.51</v>
          </cell>
          <cell r="R2156">
            <v>607.0652</v>
          </cell>
          <cell r="S2156">
            <v>758.83150000000001</v>
          </cell>
          <cell r="T2156">
            <v>602.51</v>
          </cell>
          <cell r="U2156">
            <v>607.0652</v>
          </cell>
          <cell r="V2156">
            <v>758.83150000000001</v>
          </cell>
        </row>
        <row r="2157">
          <cell r="B2157" t="str">
            <v>6x2</v>
          </cell>
          <cell r="C2157" t="str">
            <v>V10</v>
          </cell>
          <cell r="D2157">
            <v>2</v>
          </cell>
          <cell r="E2157" t="str">
            <v>REDUCTION 110 100</v>
          </cell>
          <cell r="F2157">
            <v>4.63</v>
          </cell>
          <cell r="H2157" t="str">
            <v>V10</v>
          </cell>
          <cell r="I2157">
            <v>2.63</v>
          </cell>
          <cell r="J2157">
            <v>1</v>
          </cell>
          <cell r="K2157">
            <v>2.63</v>
          </cell>
          <cell r="L2157">
            <v>2.63</v>
          </cell>
          <cell r="M2157">
            <v>2.63</v>
          </cell>
          <cell r="N2157">
            <v>5.26</v>
          </cell>
          <cell r="O2157">
            <v>5.26</v>
          </cell>
          <cell r="P2157">
            <v>5.26</v>
          </cell>
          <cell r="Q2157">
            <v>4.7300000000000004</v>
          </cell>
          <cell r="R2157">
            <v>5.26</v>
          </cell>
          <cell r="S2157">
            <v>5.26</v>
          </cell>
          <cell r="T2157">
            <v>9.4600000000000009</v>
          </cell>
          <cell r="U2157">
            <v>10.52</v>
          </cell>
          <cell r="V2157">
            <v>10.52</v>
          </cell>
        </row>
        <row r="2158">
          <cell r="B2158" t="str">
            <v>PFV6EH6x2</v>
          </cell>
          <cell r="N2158">
            <v>475.55</v>
          </cell>
          <cell r="O2158">
            <v>475.55</v>
          </cell>
          <cell r="P2158">
            <v>589.66</v>
          </cell>
          <cell r="T2158">
            <v>632.75</v>
          </cell>
          <cell r="U2158">
            <v>638.36019999999996</v>
          </cell>
          <cell r="V2158">
            <v>790.12649999999996</v>
          </cell>
        </row>
        <row r="2159">
          <cell r="B2159" t="str">
            <v>6X80B100</v>
          </cell>
          <cell r="C2159">
            <v>8110608018</v>
          </cell>
          <cell r="D2159">
            <v>100</v>
          </cell>
          <cell r="E2159" t="str">
            <v>VIS CHARPENTE 6X80 INOX  A2 TORX T25</v>
          </cell>
          <cell r="F2159">
            <v>0.28199999999999997</v>
          </cell>
          <cell r="H2159">
            <v>8110608018</v>
          </cell>
          <cell r="I2159">
            <v>0.17</v>
          </cell>
          <cell r="J2159">
            <v>1</v>
          </cell>
          <cell r="K2159">
            <v>0.17</v>
          </cell>
          <cell r="L2159">
            <v>0.16700000000000001</v>
          </cell>
          <cell r="M2159">
            <v>0.16700000000000001</v>
          </cell>
          <cell r="N2159">
            <v>17</v>
          </cell>
          <cell r="O2159">
            <v>16.7</v>
          </cell>
          <cell r="P2159">
            <v>16.7</v>
          </cell>
          <cell r="Q2159">
            <v>0.28199999999999997</v>
          </cell>
          <cell r="R2159">
            <v>0.2505</v>
          </cell>
          <cell r="S2159">
            <v>0.2505</v>
          </cell>
          <cell r="T2159">
            <v>28.199999999999996</v>
          </cell>
          <cell r="U2159">
            <v>25.05</v>
          </cell>
          <cell r="V2159">
            <v>25.05</v>
          </cell>
        </row>
        <row r="2160">
          <cell r="B2160" t="str">
            <v>VCHARP6X80B100</v>
          </cell>
          <cell r="N2160">
            <v>17</v>
          </cell>
          <cell r="O2160">
            <v>16.7</v>
          </cell>
          <cell r="P2160">
            <v>16.7</v>
          </cell>
          <cell r="T2160">
            <v>28.199999999999996</v>
          </cell>
          <cell r="U2160">
            <v>25.05</v>
          </cell>
          <cell r="V2160">
            <v>25.05</v>
          </cell>
        </row>
        <row r="2161">
          <cell r="B2161" t="str">
            <v>8x1.5</v>
          </cell>
          <cell r="C2161" t="str">
            <v>MFV6EH8*1.5</v>
          </cell>
          <cell r="D2161">
            <v>1</v>
          </cell>
          <cell r="E2161" t="str">
            <v>FILTRE VERTICAL 6EH (4.27MX10.80M)</v>
          </cell>
          <cell r="F2161">
            <v>570.45000000000005</v>
          </cell>
          <cell r="H2161" t="str">
            <v>MFV6EH8*1.5</v>
          </cell>
          <cell r="I2161">
            <v>407.7</v>
          </cell>
          <cell r="J2161">
            <v>1</v>
          </cell>
          <cell r="K2161">
            <v>407.7</v>
          </cell>
          <cell r="L2161">
            <v>407.7</v>
          </cell>
          <cell r="M2161">
            <v>407.7</v>
          </cell>
          <cell r="N2161">
            <v>407.7</v>
          </cell>
          <cell r="O2161">
            <v>407.7</v>
          </cell>
          <cell r="P2161">
            <v>407.7</v>
          </cell>
          <cell r="Q2161">
            <v>570.45000000000005</v>
          </cell>
          <cell r="R2161">
            <v>542.24099999999999</v>
          </cell>
          <cell r="S2161">
            <v>542.24099999999999</v>
          </cell>
          <cell r="T2161">
            <v>570.45000000000005</v>
          </cell>
          <cell r="U2161">
            <v>542.24099999999999</v>
          </cell>
          <cell r="V2161">
            <v>542.24099999999999</v>
          </cell>
        </row>
        <row r="2162">
          <cell r="B2162" t="str">
            <v>8x1.5</v>
          </cell>
          <cell r="C2162" t="str">
            <v>MTRAV110</v>
          </cell>
          <cell r="D2162">
            <v>1</v>
          </cell>
          <cell r="E2162" t="str">
            <v>TRAVERSEE DE PAROI D110</v>
          </cell>
          <cell r="F2162">
            <v>16.5</v>
          </cell>
          <cell r="H2162" t="str">
            <v>MTRAV110</v>
          </cell>
          <cell r="I2162">
            <v>13.85</v>
          </cell>
          <cell r="J2162">
            <v>1</v>
          </cell>
          <cell r="K2162">
            <v>13.85</v>
          </cell>
          <cell r="L2162">
            <v>13.85</v>
          </cell>
          <cell r="M2162">
            <v>13.85</v>
          </cell>
          <cell r="N2162">
            <v>13.85</v>
          </cell>
          <cell r="O2162">
            <v>13.85</v>
          </cell>
          <cell r="P2162">
            <v>13.85</v>
          </cell>
          <cell r="Q2162">
            <v>20.78</v>
          </cell>
          <cell r="R2162">
            <v>20.774999999999999</v>
          </cell>
          <cell r="S2162">
            <v>20.774999999999999</v>
          </cell>
          <cell r="T2162">
            <v>20.78</v>
          </cell>
          <cell r="U2162">
            <v>20.774999999999999</v>
          </cell>
          <cell r="V2162">
            <v>20.774999999999999</v>
          </cell>
        </row>
        <row r="2163">
          <cell r="B2163" t="str">
            <v>8x1.5</v>
          </cell>
          <cell r="C2163" t="str">
            <v>V10</v>
          </cell>
          <cell r="D2163">
            <v>2</v>
          </cell>
          <cell r="E2163" t="str">
            <v>REDUCTION 110 100</v>
          </cell>
          <cell r="F2163">
            <v>4.63</v>
          </cell>
          <cell r="H2163" t="str">
            <v>V10</v>
          </cell>
          <cell r="I2163">
            <v>2.63</v>
          </cell>
          <cell r="J2163">
            <v>1</v>
          </cell>
          <cell r="K2163">
            <v>2.63</v>
          </cell>
          <cell r="L2163">
            <v>2.63</v>
          </cell>
          <cell r="M2163">
            <v>2.63</v>
          </cell>
          <cell r="N2163">
            <v>5.26</v>
          </cell>
          <cell r="O2163">
            <v>5.26</v>
          </cell>
          <cell r="P2163">
            <v>5.26</v>
          </cell>
          <cell r="Q2163">
            <v>4.7300000000000004</v>
          </cell>
          <cell r="R2163">
            <v>5.26</v>
          </cell>
          <cell r="S2163">
            <v>5.26</v>
          </cell>
          <cell r="T2163">
            <v>9.4600000000000009</v>
          </cell>
          <cell r="U2163">
            <v>10.52</v>
          </cell>
          <cell r="V2163">
            <v>10.52</v>
          </cell>
        </row>
        <row r="2164">
          <cell r="B2164" t="str">
            <v>PFV6EH8x1.5</v>
          </cell>
          <cell r="N2164">
            <v>426.81</v>
          </cell>
          <cell r="O2164">
            <v>426.81</v>
          </cell>
          <cell r="P2164">
            <v>426.81</v>
          </cell>
          <cell r="T2164">
            <v>600.69000000000005</v>
          </cell>
          <cell r="U2164">
            <v>573.53599999999994</v>
          </cell>
          <cell r="V2164">
            <v>573.53599999999994</v>
          </cell>
        </row>
        <row r="2165">
          <cell r="B2165" t="str">
            <v>3x2</v>
          </cell>
          <cell r="C2165" t="str">
            <v>MTRAV110</v>
          </cell>
          <cell r="D2165">
            <v>1</v>
          </cell>
          <cell r="E2165" t="str">
            <v>TRAVERSEE DE PAROI D110</v>
          </cell>
          <cell r="F2165">
            <v>16.5</v>
          </cell>
          <cell r="H2165" t="str">
            <v>MTRAV110</v>
          </cell>
          <cell r="I2165">
            <v>13.85</v>
          </cell>
          <cell r="J2165">
            <v>1</v>
          </cell>
          <cell r="K2165">
            <v>13.85</v>
          </cell>
          <cell r="L2165">
            <v>13.85</v>
          </cell>
          <cell r="M2165">
            <v>13.85</v>
          </cell>
          <cell r="N2165">
            <v>13.85</v>
          </cell>
          <cell r="O2165">
            <v>13.85</v>
          </cell>
          <cell r="P2165">
            <v>13.85</v>
          </cell>
          <cell r="Q2165">
            <v>20.78</v>
          </cell>
          <cell r="R2165">
            <v>20.774999999999999</v>
          </cell>
          <cell r="S2165">
            <v>20.774999999999999</v>
          </cell>
          <cell r="T2165">
            <v>20.78</v>
          </cell>
          <cell r="U2165">
            <v>20.774999999999999</v>
          </cell>
          <cell r="V2165">
            <v>20.774999999999999</v>
          </cell>
        </row>
        <row r="2166">
          <cell r="B2166" t="str">
            <v>3x2</v>
          </cell>
          <cell r="C2166" t="str">
            <v>SFV3EH</v>
          </cell>
          <cell r="D2166">
            <v>1</v>
          </cell>
          <cell r="E2166" t="str">
            <v>FILTRE VERTICAL 3EH 1.52MM</v>
          </cell>
          <cell r="F2166">
            <v>380.05</v>
          </cell>
          <cell r="H2166" t="str">
            <v>SFV3EH</v>
          </cell>
          <cell r="I2166">
            <v>287.92</v>
          </cell>
          <cell r="J2166">
            <v>1</v>
          </cell>
          <cell r="K2166">
            <v>287.92</v>
          </cell>
          <cell r="L2166">
            <v>287.91669999999999</v>
          </cell>
          <cell r="M2166">
            <v>359.89587499999999</v>
          </cell>
          <cell r="N2166">
            <v>287.92</v>
          </cell>
          <cell r="O2166">
            <v>287.91669999999999</v>
          </cell>
          <cell r="P2166">
            <v>359.89587499999999</v>
          </cell>
          <cell r="Q2166">
            <v>380.05</v>
          </cell>
          <cell r="R2166">
            <v>382.92921100000001</v>
          </cell>
          <cell r="S2166">
            <v>478.66151375000004</v>
          </cell>
          <cell r="T2166">
            <v>380.05</v>
          </cell>
          <cell r="U2166">
            <v>382.92921100000001</v>
          </cell>
          <cell r="V2166">
            <v>478.66151375000004</v>
          </cell>
        </row>
        <row r="2167">
          <cell r="B2167" t="str">
            <v>3x2</v>
          </cell>
          <cell r="C2167" t="str">
            <v>V10</v>
          </cell>
          <cell r="D2167">
            <v>2</v>
          </cell>
          <cell r="E2167" t="str">
            <v>REDUCTION 110 100</v>
          </cell>
          <cell r="F2167">
            <v>4.63</v>
          </cell>
          <cell r="H2167" t="str">
            <v>V10</v>
          </cell>
          <cell r="I2167">
            <v>2.63</v>
          </cell>
          <cell r="J2167">
            <v>1</v>
          </cell>
          <cell r="K2167">
            <v>2.63</v>
          </cell>
          <cell r="L2167">
            <v>2.63</v>
          </cell>
          <cell r="M2167">
            <v>2.63</v>
          </cell>
          <cell r="N2167">
            <v>5.26</v>
          </cell>
          <cell r="O2167">
            <v>5.26</v>
          </cell>
          <cell r="P2167">
            <v>5.26</v>
          </cell>
          <cell r="Q2167">
            <v>4.7300000000000004</v>
          </cell>
          <cell r="R2167">
            <v>5.26</v>
          </cell>
          <cell r="S2167">
            <v>5.26</v>
          </cell>
          <cell r="T2167">
            <v>9.4600000000000009</v>
          </cell>
          <cell r="U2167">
            <v>10.52</v>
          </cell>
          <cell r="V2167">
            <v>10.52</v>
          </cell>
        </row>
        <row r="2168">
          <cell r="B2168" t="str">
            <v>PFV3EH3x2</v>
          </cell>
          <cell r="N2168">
            <v>307.03000000000003</v>
          </cell>
          <cell r="O2168">
            <v>307.02670000000001</v>
          </cell>
          <cell r="P2168">
            <v>379.005875</v>
          </cell>
          <cell r="T2168">
            <v>410.29</v>
          </cell>
          <cell r="U2168">
            <v>414.22421099999997</v>
          </cell>
          <cell r="V2168">
            <v>509.95651375</v>
          </cell>
        </row>
        <row r="2169">
          <cell r="B2169" t="str">
            <v>4x2</v>
          </cell>
          <cell r="C2169" t="str">
            <v>MTRAV110</v>
          </cell>
          <cell r="D2169">
            <v>1</v>
          </cell>
          <cell r="E2169" t="str">
            <v>TRAVERSEE DE PAROI D110</v>
          </cell>
          <cell r="F2169">
            <v>16.5</v>
          </cell>
          <cell r="H2169" t="str">
            <v>MTRAV110</v>
          </cell>
          <cell r="I2169">
            <v>13.85</v>
          </cell>
          <cell r="J2169">
            <v>1</v>
          </cell>
          <cell r="K2169">
            <v>13.85</v>
          </cell>
          <cell r="L2169">
            <v>13.85</v>
          </cell>
          <cell r="M2169">
            <v>13.85</v>
          </cell>
          <cell r="N2169">
            <v>13.85</v>
          </cell>
          <cell r="O2169">
            <v>13.85</v>
          </cell>
          <cell r="P2169">
            <v>13.85</v>
          </cell>
          <cell r="Q2169">
            <v>20.78</v>
          </cell>
          <cell r="R2169">
            <v>20.774999999999999</v>
          </cell>
          <cell r="S2169">
            <v>20.774999999999999</v>
          </cell>
          <cell r="T2169">
            <v>20.78</v>
          </cell>
          <cell r="U2169">
            <v>20.774999999999999</v>
          </cell>
          <cell r="V2169">
            <v>20.774999999999999</v>
          </cell>
        </row>
        <row r="2170">
          <cell r="B2170" t="str">
            <v>4x2</v>
          </cell>
          <cell r="C2170" t="str">
            <v>SFV4EH</v>
          </cell>
          <cell r="D2170">
            <v>1</v>
          </cell>
          <cell r="E2170" t="str">
            <v>FILTRE VERTICAL 4EH 1.52MM</v>
          </cell>
          <cell r="F2170">
            <v>465.73</v>
          </cell>
          <cell r="H2170" t="str">
            <v>SFV4EH</v>
          </cell>
          <cell r="I2170">
            <v>352.82</v>
          </cell>
          <cell r="J2170">
            <v>1</v>
          </cell>
          <cell r="K2170">
            <v>352.82</v>
          </cell>
          <cell r="L2170">
            <v>352.82339999999999</v>
          </cell>
          <cell r="M2170">
            <v>441.02924999999999</v>
          </cell>
          <cell r="N2170">
            <v>352.82</v>
          </cell>
          <cell r="O2170">
            <v>352.82339999999999</v>
          </cell>
          <cell r="P2170">
            <v>441.02924999999999</v>
          </cell>
          <cell r="Q2170">
            <v>465.73</v>
          </cell>
          <cell r="R2170">
            <v>469.25512200000003</v>
          </cell>
          <cell r="S2170">
            <v>586.56890250000004</v>
          </cell>
          <cell r="T2170">
            <v>465.73</v>
          </cell>
          <cell r="U2170">
            <v>469.25512200000003</v>
          </cell>
          <cell r="V2170">
            <v>586.56890250000004</v>
          </cell>
        </row>
        <row r="2171">
          <cell r="B2171" t="str">
            <v>4x2</v>
          </cell>
          <cell r="C2171" t="str">
            <v>V10</v>
          </cell>
          <cell r="D2171">
            <v>2</v>
          </cell>
          <cell r="E2171" t="str">
            <v>REDUCTION 110 100</v>
          </cell>
          <cell r="F2171">
            <v>4.63</v>
          </cell>
          <cell r="H2171" t="str">
            <v>V10</v>
          </cell>
          <cell r="I2171">
            <v>2.63</v>
          </cell>
          <cell r="J2171">
            <v>1</v>
          </cell>
          <cell r="K2171">
            <v>2.63</v>
          </cell>
          <cell r="L2171">
            <v>2.63</v>
          </cell>
          <cell r="M2171">
            <v>2.63</v>
          </cell>
          <cell r="N2171">
            <v>5.26</v>
          </cell>
          <cell r="O2171">
            <v>5.26</v>
          </cell>
          <cell r="P2171">
            <v>5.26</v>
          </cell>
          <cell r="Q2171">
            <v>4.7300000000000004</v>
          </cell>
          <cell r="R2171">
            <v>5.26</v>
          </cell>
          <cell r="S2171">
            <v>5.26</v>
          </cell>
          <cell r="T2171">
            <v>9.4600000000000009</v>
          </cell>
          <cell r="U2171">
            <v>10.52</v>
          </cell>
          <cell r="V2171">
            <v>10.52</v>
          </cell>
        </row>
        <row r="2172">
          <cell r="B2172" t="str">
            <v>PFV4EH4x2</v>
          </cell>
          <cell r="N2172">
            <v>371.93</v>
          </cell>
          <cell r="O2172">
            <v>371.93340000000001</v>
          </cell>
          <cell r="P2172">
            <v>460.13925</v>
          </cell>
          <cell r="T2172">
            <v>495.96999999999997</v>
          </cell>
          <cell r="U2172">
            <v>500.55012199999999</v>
          </cell>
          <cell r="V2172">
            <v>617.86390249999999</v>
          </cell>
        </row>
        <row r="2173">
          <cell r="B2173" t="str">
            <v>4x4</v>
          </cell>
          <cell r="C2173" t="str">
            <v>MTRAV110</v>
          </cell>
          <cell r="D2173">
            <v>1</v>
          </cell>
          <cell r="E2173" t="str">
            <v>TRAVERSEE DE PAROI D110</v>
          </cell>
          <cell r="F2173">
            <v>16.5</v>
          </cell>
          <cell r="H2173" t="str">
            <v>MTRAV110</v>
          </cell>
          <cell r="I2173">
            <v>13.85</v>
          </cell>
          <cell r="J2173">
            <v>1</v>
          </cell>
          <cell r="K2173">
            <v>13.85</v>
          </cell>
          <cell r="L2173">
            <v>13.85</v>
          </cell>
          <cell r="M2173">
            <v>13.85</v>
          </cell>
          <cell r="N2173">
            <v>13.85</v>
          </cell>
          <cell r="O2173">
            <v>13.85</v>
          </cell>
          <cell r="P2173">
            <v>13.85</v>
          </cell>
          <cell r="Q2173">
            <v>20.78</v>
          </cell>
          <cell r="R2173">
            <v>20.774999999999999</v>
          </cell>
          <cell r="S2173">
            <v>20.774999999999999</v>
          </cell>
          <cell r="T2173">
            <v>20.78</v>
          </cell>
          <cell r="U2173">
            <v>20.774999999999999</v>
          </cell>
          <cell r="V2173">
            <v>20.774999999999999</v>
          </cell>
        </row>
        <row r="2174">
          <cell r="B2174" t="str">
            <v>4x4</v>
          </cell>
          <cell r="C2174" t="str">
            <v>SFV8EH4X4</v>
          </cell>
          <cell r="D2174">
            <v>1</v>
          </cell>
          <cell r="E2174" t="str">
            <v>FILTRE VERTICAL 8EH 4X4 1.52MM</v>
          </cell>
          <cell r="F2174">
            <v>781.73</v>
          </cell>
          <cell r="H2174" t="str">
            <v>SFV8EH4X4</v>
          </cell>
          <cell r="I2174">
            <v>592.22</v>
          </cell>
          <cell r="J2174">
            <v>1</v>
          </cell>
          <cell r="K2174">
            <v>592.22</v>
          </cell>
          <cell r="L2174">
            <v>592.22</v>
          </cell>
          <cell r="M2174">
            <v>740.27500000000009</v>
          </cell>
          <cell r="N2174">
            <v>592.22</v>
          </cell>
          <cell r="O2174">
            <v>592.22</v>
          </cell>
          <cell r="P2174">
            <v>740.27500000000009</v>
          </cell>
          <cell r="Q2174">
            <v>781.73</v>
          </cell>
          <cell r="R2174">
            <v>787.65260000000012</v>
          </cell>
          <cell r="S2174">
            <v>984.56575000000021</v>
          </cell>
          <cell r="T2174">
            <v>781.73</v>
          </cell>
          <cell r="U2174">
            <v>787.65260000000012</v>
          </cell>
          <cell r="V2174">
            <v>984.56575000000021</v>
          </cell>
        </row>
        <row r="2175">
          <cell r="B2175" t="str">
            <v>4x4</v>
          </cell>
          <cell r="C2175" t="str">
            <v>V10</v>
          </cell>
          <cell r="D2175">
            <v>2</v>
          </cell>
          <cell r="E2175" t="str">
            <v>REDUCTION 110 100</v>
          </cell>
          <cell r="F2175">
            <v>4.63</v>
          </cell>
          <cell r="H2175" t="str">
            <v>V10</v>
          </cell>
          <cell r="I2175">
            <v>2.63</v>
          </cell>
          <cell r="J2175">
            <v>1</v>
          </cell>
          <cell r="K2175">
            <v>2.63</v>
          </cell>
          <cell r="L2175">
            <v>2.63</v>
          </cell>
          <cell r="M2175">
            <v>2.63</v>
          </cell>
          <cell r="N2175">
            <v>5.26</v>
          </cell>
          <cell r="O2175">
            <v>5.26</v>
          </cell>
          <cell r="P2175">
            <v>5.26</v>
          </cell>
          <cell r="Q2175">
            <v>4.7300000000000004</v>
          </cell>
          <cell r="R2175">
            <v>5.26</v>
          </cell>
          <cell r="S2175">
            <v>5.26</v>
          </cell>
          <cell r="T2175">
            <v>9.4600000000000009</v>
          </cell>
          <cell r="U2175">
            <v>10.52</v>
          </cell>
          <cell r="V2175">
            <v>10.52</v>
          </cell>
        </row>
        <row r="2176">
          <cell r="B2176" t="str">
            <v>PFV8EH4x4</v>
          </cell>
          <cell r="N2176">
            <v>611.33000000000004</v>
          </cell>
          <cell r="O2176">
            <v>611.33000000000004</v>
          </cell>
          <cell r="P2176">
            <v>759.3850000000001</v>
          </cell>
          <cell r="T2176">
            <v>811.97</v>
          </cell>
          <cell r="U2176">
            <v>818.94760000000008</v>
          </cell>
          <cell r="V2176">
            <v>1015.8607500000002</v>
          </cell>
        </row>
        <row r="2177">
          <cell r="B2177" t="str">
            <v>8x2</v>
          </cell>
          <cell r="C2177" t="str">
            <v>MTRAV110</v>
          </cell>
          <cell r="D2177">
            <v>1</v>
          </cell>
          <cell r="E2177" t="str">
            <v>TRAVERSEE DE PAROI D110</v>
          </cell>
          <cell r="F2177">
            <v>16.5</v>
          </cell>
          <cell r="H2177" t="str">
            <v>MTRAV110</v>
          </cell>
          <cell r="I2177">
            <v>13.85</v>
          </cell>
          <cell r="J2177">
            <v>1</v>
          </cell>
          <cell r="K2177">
            <v>13.85</v>
          </cell>
          <cell r="L2177">
            <v>13.85</v>
          </cell>
          <cell r="M2177">
            <v>13.85</v>
          </cell>
          <cell r="N2177">
            <v>13.85</v>
          </cell>
          <cell r="O2177">
            <v>13.85</v>
          </cell>
          <cell r="P2177">
            <v>13.85</v>
          </cell>
          <cell r="Q2177">
            <v>20.78</v>
          </cell>
          <cell r="R2177">
            <v>20.774999999999999</v>
          </cell>
          <cell r="S2177">
            <v>20.774999999999999</v>
          </cell>
          <cell r="T2177">
            <v>20.78</v>
          </cell>
          <cell r="U2177">
            <v>20.774999999999999</v>
          </cell>
          <cell r="V2177">
            <v>20.774999999999999</v>
          </cell>
        </row>
        <row r="2178">
          <cell r="B2178" t="str">
            <v>8x2</v>
          </cell>
          <cell r="C2178" t="str">
            <v>SFV8EH8X2</v>
          </cell>
          <cell r="D2178">
            <v>1</v>
          </cell>
          <cell r="E2178" t="str">
            <v>FILTRE VERTICAL 8EH 8X2 1.52MM</v>
          </cell>
          <cell r="F2178">
            <v>762.56</v>
          </cell>
          <cell r="H2178" t="str">
            <v>SFV8EH8X2</v>
          </cell>
          <cell r="I2178">
            <v>577.70000000000005</v>
          </cell>
          <cell r="J2178">
            <v>1</v>
          </cell>
          <cell r="K2178">
            <v>577.70000000000005</v>
          </cell>
          <cell r="L2178">
            <v>577.70000000000005</v>
          </cell>
          <cell r="M2178">
            <v>722.125</v>
          </cell>
          <cell r="N2178">
            <v>577.70000000000005</v>
          </cell>
          <cell r="O2178">
            <v>577.70000000000005</v>
          </cell>
          <cell r="P2178">
            <v>722.125</v>
          </cell>
          <cell r="Q2178">
            <v>762.56</v>
          </cell>
          <cell r="R2178">
            <v>768.34100000000012</v>
          </cell>
          <cell r="S2178">
            <v>960.4262500000001</v>
          </cell>
          <cell r="T2178">
            <v>762.56</v>
          </cell>
          <cell r="U2178">
            <v>768.34100000000012</v>
          </cell>
          <cell r="V2178">
            <v>960.4262500000001</v>
          </cell>
        </row>
        <row r="2179">
          <cell r="B2179" t="str">
            <v>8x2</v>
          </cell>
          <cell r="C2179" t="str">
            <v>V10</v>
          </cell>
          <cell r="D2179">
            <v>2</v>
          </cell>
          <cell r="E2179" t="str">
            <v>REDUCTION 110 100</v>
          </cell>
          <cell r="F2179">
            <v>4.63</v>
          </cell>
          <cell r="H2179" t="str">
            <v>V10</v>
          </cell>
          <cell r="I2179">
            <v>2.63</v>
          </cell>
          <cell r="J2179">
            <v>1</v>
          </cell>
          <cell r="K2179">
            <v>2.63</v>
          </cell>
          <cell r="L2179">
            <v>2.63</v>
          </cell>
          <cell r="M2179">
            <v>2.63</v>
          </cell>
          <cell r="N2179">
            <v>5.26</v>
          </cell>
          <cell r="O2179">
            <v>5.26</v>
          </cell>
          <cell r="P2179">
            <v>5.26</v>
          </cell>
          <cell r="Q2179">
            <v>4.7300000000000004</v>
          </cell>
          <cell r="R2179">
            <v>5.26</v>
          </cell>
          <cell r="S2179">
            <v>5.26</v>
          </cell>
          <cell r="T2179">
            <v>9.4600000000000009</v>
          </cell>
          <cell r="U2179">
            <v>10.52</v>
          </cell>
          <cell r="V2179">
            <v>10.52</v>
          </cell>
        </row>
        <row r="2180">
          <cell r="B2180" t="str">
            <v>PFV8EH8x2</v>
          </cell>
          <cell r="N2180">
            <v>596.81000000000006</v>
          </cell>
          <cell r="O2180">
            <v>596.81000000000006</v>
          </cell>
          <cell r="P2180">
            <v>741.23500000000001</v>
          </cell>
          <cell r="T2180">
            <v>792.8</v>
          </cell>
          <cell r="U2180">
            <v>799.63600000000008</v>
          </cell>
          <cell r="V2180">
            <v>991.72125000000005</v>
          </cell>
        </row>
        <row r="2181">
          <cell r="B2181" t="str">
            <v>H8x2.5</v>
          </cell>
          <cell r="C2181" t="str">
            <v>MTRAV110</v>
          </cell>
          <cell r="D2181">
            <v>1</v>
          </cell>
          <cell r="E2181" t="str">
            <v>TRAVERSEE DE PAROI D110</v>
          </cell>
          <cell r="F2181">
            <v>16.5</v>
          </cell>
          <cell r="H2181" t="str">
            <v>MTRAV110</v>
          </cell>
          <cell r="I2181">
            <v>13.85</v>
          </cell>
          <cell r="J2181">
            <v>1</v>
          </cell>
          <cell r="K2181">
            <v>13.85</v>
          </cell>
          <cell r="L2181">
            <v>13.85</v>
          </cell>
          <cell r="M2181">
            <v>13.85</v>
          </cell>
          <cell r="N2181">
            <v>13.85</v>
          </cell>
          <cell r="O2181">
            <v>13.85</v>
          </cell>
          <cell r="P2181">
            <v>13.85</v>
          </cell>
          <cell r="Q2181">
            <v>20.78</v>
          </cell>
          <cell r="R2181">
            <v>20.774999999999999</v>
          </cell>
          <cell r="S2181">
            <v>20.774999999999999</v>
          </cell>
          <cell r="T2181">
            <v>20.78</v>
          </cell>
          <cell r="U2181">
            <v>20.774999999999999</v>
          </cell>
          <cell r="V2181">
            <v>20.774999999999999</v>
          </cell>
        </row>
        <row r="2182">
          <cell r="B2182" t="str">
            <v>H8x2.5</v>
          </cell>
          <cell r="C2182" t="str">
            <v>SFV10EH8X2.5</v>
          </cell>
          <cell r="D2182">
            <v>1</v>
          </cell>
          <cell r="E2182" t="str">
            <v>FILTRE VERTICAL 10EH 8X2.5</v>
          </cell>
          <cell r="F2182">
            <v>844.77</v>
          </cell>
          <cell r="H2182" t="str">
            <v>SFV10EH8X2.5</v>
          </cell>
          <cell r="I2182">
            <v>639.98</v>
          </cell>
          <cell r="J2182">
            <v>1</v>
          </cell>
          <cell r="K2182">
            <v>639.98</v>
          </cell>
          <cell r="L2182">
            <v>639.98</v>
          </cell>
          <cell r="M2182">
            <v>799.97500000000002</v>
          </cell>
          <cell r="N2182">
            <v>639.98</v>
          </cell>
          <cell r="O2182">
            <v>639.98</v>
          </cell>
          <cell r="P2182">
            <v>799.97500000000002</v>
          </cell>
          <cell r="Q2182">
            <v>844.77</v>
          </cell>
          <cell r="R2182">
            <v>851.17340000000002</v>
          </cell>
          <cell r="S2182">
            <v>1063.96675</v>
          </cell>
          <cell r="T2182">
            <v>844.77</v>
          </cell>
          <cell r="U2182">
            <v>851.17340000000002</v>
          </cell>
          <cell r="V2182">
            <v>1063.96675</v>
          </cell>
        </row>
        <row r="2183">
          <cell r="B2183" t="str">
            <v>H8x2.5</v>
          </cell>
          <cell r="C2183" t="str">
            <v>V10</v>
          </cell>
          <cell r="D2183">
            <v>2</v>
          </cell>
          <cell r="E2183" t="str">
            <v>REDUCTION 110 100</v>
          </cell>
          <cell r="F2183">
            <v>4.63</v>
          </cell>
          <cell r="H2183" t="str">
            <v>V10</v>
          </cell>
          <cell r="I2183">
            <v>2.63</v>
          </cell>
          <cell r="J2183">
            <v>1</v>
          </cell>
          <cell r="K2183">
            <v>2.63</v>
          </cell>
          <cell r="L2183">
            <v>2.63</v>
          </cell>
          <cell r="M2183">
            <v>2.63</v>
          </cell>
          <cell r="N2183">
            <v>5.26</v>
          </cell>
          <cell r="O2183">
            <v>5.26</v>
          </cell>
          <cell r="P2183">
            <v>5.26</v>
          </cell>
          <cell r="Q2183">
            <v>4.7300000000000004</v>
          </cell>
          <cell r="R2183">
            <v>5.26</v>
          </cell>
          <cell r="S2183">
            <v>5.26</v>
          </cell>
          <cell r="T2183">
            <v>9.4600000000000009</v>
          </cell>
          <cell r="U2183">
            <v>10.52</v>
          </cell>
          <cell r="V2183">
            <v>10.52</v>
          </cell>
        </row>
        <row r="2184">
          <cell r="B2184" t="str">
            <v>PFV10EH8x2.5</v>
          </cell>
          <cell r="N2184">
            <v>659.09</v>
          </cell>
          <cell r="O2184">
            <v>659.09</v>
          </cell>
          <cell r="P2184">
            <v>819.08500000000004</v>
          </cell>
          <cell r="T2184">
            <v>875.01</v>
          </cell>
          <cell r="U2184">
            <v>882.46839999999997</v>
          </cell>
          <cell r="V2184">
            <v>1095.2617500000001</v>
          </cell>
        </row>
        <row r="2185">
          <cell r="B2185" t="str">
            <v>H6x4</v>
          </cell>
          <cell r="C2185" t="str">
            <v>MTRAV110</v>
          </cell>
          <cell r="D2185">
            <v>1</v>
          </cell>
          <cell r="E2185" t="str">
            <v>TRAVERSEE DE PAROI D110</v>
          </cell>
          <cell r="F2185">
            <v>16.5</v>
          </cell>
          <cell r="H2185" t="str">
            <v>MTRAV110</v>
          </cell>
          <cell r="I2185">
            <v>13.85</v>
          </cell>
          <cell r="J2185">
            <v>1</v>
          </cell>
          <cell r="K2185">
            <v>13.85</v>
          </cell>
          <cell r="L2185">
            <v>13.85</v>
          </cell>
          <cell r="M2185">
            <v>13.85</v>
          </cell>
          <cell r="N2185">
            <v>13.85</v>
          </cell>
          <cell r="O2185">
            <v>13.85</v>
          </cell>
          <cell r="P2185">
            <v>13.85</v>
          </cell>
          <cell r="Q2185">
            <v>20.78</v>
          </cell>
          <cell r="R2185">
            <v>20.774999999999999</v>
          </cell>
          <cell r="S2185">
            <v>20.774999999999999</v>
          </cell>
          <cell r="T2185">
            <v>20.78</v>
          </cell>
          <cell r="U2185">
            <v>20.774999999999999</v>
          </cell>
          <cell r="V2185">
            <v>20.774999999999999</v>
          </cell>
        </row>
        <row r="2186">
          <cell r="B2186" t="str">
            <v>H6x4</v>
          </cell>
          <cell r="C2186" t="str">
            <v>SFV12EH6X4</v>
          </cell>
          <cell r="D2186">
            <v>1</v>
          </cell>
          <cell r="E2186" t="str">
            <v>FILTRE VERTICAL 12EH 6X4 1.52MM</v>
          </cell>
          <cell r="F2186">
            <v>897.8</v>
          </cell>
          <cell r="H2186" t="str">
            <v>SFV12EH6X4</v>
          </cell>
          <cell r="I2186">
            <v>680.15</v>
          </cell>
          <cell r="J2186">
            <v>1</v>
          </cell>
          <cell r="K2186">
            <v>680.15</v>
          </cell>
          <cell r="L2186">
            <v>680.15</v>
          </cell>
          <cell r="M2186">
            <v>850.1875</v>
          </cell>
          <cell r="N2186">
            <v>680.15</v>
          </cell>
          <cell r="O2186">
            <v>680.15</v>
          </cell>
          <cell r="P2186">
            <v>850.1875</v>
          </cell>
          <cell r="Q2186">
            <v>897.8</v>
          </cell>
          <cell r="R2186">
            <v>904.59950000000003</v>
          </cell>
          <cell r="S2186">
            <v>1130.7493750000001</v>
          </cell>
          <cell r="T2186">
            <v>897.8</v>
          </cell>
          <cell r="U2186">
            <v>904.59950000000003</v>
          </cell>
          <cell r="V2186">
            <v>1130.7493750000001</v>
          </cell>
        </row>
        <row r="2187">
          <cell r="B2187" t="str">
            <v>H6x4</v>
          </cell>
          <cell r="C2187" t="str">
            <v>V10</v>
          </cell>
          <cell r="D2187">
            <v>2</v>
          </cell>
          <cell r="E2187" t="str">
            <v>REDUCTION 110 100</v>
          </cell>
          <cell r="F2187">
            <v>4.63</v>
          </cell>
          <cell r="H2187" t="str">
            <v>V10</v>
          </cell>
          <cell r="I2187">
            <v>2.63</v>
          </cell>
          <cell r="J2187">
            <v>1</v>
          </cell>
          <cell r="K2187">
            <v>2.63</v>
          </cell>
          <cell r="L2187">
            <v>2.63</v>
          </cell>
          <cell r="M2187">
            <v>2.63</v>
          </cell>
          <cell r="N2187">
            <v>5.26</v>
          </cell>
          <cell r="O2187">
            <v>5.26</v>
          </cell>
          <cell r="P2187">
            <v>5.26</v>
          </cell>
          <cell r="Q2187">
            <v>4.7300000000000004</v>
          </cell>
          <cell r="R2187">
            <v>5.26</v>
          </cell>
          <cell r="S2187">
            <v>5.26</v>
          </cell>
          <cell r="T2187">
            <v>9.4600000000000009</v>
          </cell>
          <cell r="U2187">
            <v>10.52</v>
          </cell>
          <cell r="V2187">
            <v>10.52</v>
          </cell>
        </row>
        <row r="2188">
          <cell r="B2188" t="str">
            <v>PFV12EH6x4</v>
          </cell>
          <cell r="N2188">
            <v>699.26</v>
          </cell>
          <cell r="O2188">
            <v>699.26</v>
          </cell>
          <cell r="P2188">
            <v>869.29750000000001</v>
          </cell>
          <cell r="T2188">
            <v>928.04</v>
          </cell>
          <cell r="U2188">
            <v>935.89449999999999</v>
          </cell>
          <cell r="V2188">
            <v>1162.0443750000002</v>
          </cell>
        </row>
        <row r="2189">
          <cell r="B2189" t="str">
            <v>H8x3</v>
          </cell>
          <cell r="C2189" t="str">
            <v>MTRAV110</v>
          </cell>
          <cell r="D2189">
            <v>1</v>
          </cell>
          <cell r="E2189" t="str">
            <v>TRAVERSEE DE PAROI D110</v>
          </cell>
          <cell r="F2189">
            <v>16.5</v>
          </cell>
          <cell r="H2189" t="str">
            <v>MTRAV110</v>
          </cell>
          <cell r="I2189">
            <v>13.85</v>
          </cell>
          <cell r="J2189">
            <v>1</v>
          </cell>
          <cell r="K2189">
            <v>13.85</v>
          </cell>
          <cell r="L2189">
            <v>13.85</v>
          </cell>
          <cell r="M2189">
            <v>13.85</v>
          </cell>
          <cell r="N2189">
            <v>13.85</v>
          </cell>
          <cell r="O2189">
            <v>13.85</v>
          </cell>
          <cell r="P2189">
            <v>13.85</v>
          </cell>
          <cell r="Q2189">
            <v>20.78</v>
          </cell>
          <cell r="R2189">
            <v>20.774999999999999</v>
          </cell>
          <cell r="S2189">
            <v>20.774999999999999</v>
          </cell>
          <cell r="T2189">
            <v>20.78</v>
          </cell>
          <cell r="U2189">
            <v>20.774999999999999</v>
          </cell>
          <cell r="V2189">
            <v>20.774999999999999</v>
          </cell>
        </row>
        <row r="2190">
          <cell r="B2190" t="str">
            <v>H8x3</v>
          </cell>
          <cell r="C2190" t="str">
            <v>SFV12EH8X3</v>
          </cell>
          <cell r="D2190">
            <v>1</v>
          </cell>
          <cell r="E2190" t="str">
            <v>FILTRE VERTICAL 12EH 8X3 1.52MM</v>
          </cell>
          <cell r="F2190">
            <v>1022.99</v>
          </cell>
          <cell r="H2190" t="str">
            <v>SFV12EH8X3</v>
          </cell>
          <cell r="I2190">
            <v>775</v>
          </cell>
          <cell r="J2190">
            <v>1</v>
          </cell>
          <cell r="K2190">
            <v>775</v>
          </cell>
          <cell r="L2190">
            <v>775</v>
          </cell>
          <cell r="M2190">
            <v>968.75</v>
          </cell>
          <cell r="N2190">
            <v>775</v>
          </cell>
          <cell r="O2190">
            <v>775</v>
          </cell>
          <cell r="P2190">
            <v>968.75</v>
          </cell>
          <cell r="Q2190">
            <v>1022.99</v>
          </cell>
          <cell r="R2190">
            <v>1030.75</v>
          </cell>
          <cell r="S2190">
            <v>1288.4375</v>
          </cell>
          <cell r="T2190">
            <v>1022.99</v>
          </cell>
          <cell r="U2190">
            <v>1030.75</v>
          </cell>
          <cell r="V2190">
            <v>1288.4375</v>
          </cell>
        </row>
        <row r="2191">
          <cell r="B2191" t="str">
            <v>H8x3</v>
          </cell>
          <cell r="C2191" t="str">
            <v>V10</v>
          </cell>
          <cell r="D2191">
            <v>2</v>
          </cell>
          <cell r="E2191" t="str">
            <v>REDUCTION 110 100</v>
          </cell>
          <cell r="F2191">
            <v>4.63</v>
          </cell>
          <cell r="H2191" t="str">
            <v>V10</v>
          </cell>
          <cell r="I2191">
            <v>2.63</v>
          </cell>
          <cell r="J2191">
            <v>1</v>
          </cell>
          <cell r="K2191">
            <v>2.63</v>
          </cell>
          <cell r="L2191">
            <v>2.63</v>
          </cell>
          <cell r="M2191">
            <v>2.63</v>
          </cell>
          <cell r="N2191">
            <v>5.26</v>
          </cell>
          <cell r="O2191">
            <v>5.26</v>
          </cell>
          <cell r="P2191">
            <v>5.26</v>
          </cell>
          <cell r="Q2191">
            <v>4.7300000000000004</v>
          </cell>
          <cell r="R2191">
            <v>5.26</v>
          </cell>
          <cell r="S2191">
            <v>5.26</v>
          </cell>
          <cell r="T2191">
            <v>9.4600000000000009</v>
          </cell>
          <cell r="U2191">
            <v>10.52</v>
          </cell>
          <cell r="V2191">
            <v>10.52</v>
          </cell>
        </row>
        <row r="2192">
          <cell r="B2192" t="str">
            <v>PFV12EH8x3</v>
          </cell>
          <cell r="N2192">
            <v>794.11</v>
          </cell>
          <cell r="O2192">
            <v>794.11</v>
          </cell>
          <cell r="P2192">
            <v>987.86</v>
          </cell>
          <cell r="T2192">
            <v>1053.23</v>
          </cell>
          <cell r="U2192">
            <v>1062.0450000000001</v>
          </cell>
          <cell r="V2192">
            <v>1319.7325000000001</v>
          </cell>
        </row>
        <row r="2193">
          <cell r="B2193" t="str">
            <v>H8x4</v>
          </cell>
          <cell r="C2193" t="str">
            <v>MTRAV110</v>
          </cell>
          <cell r="D2193">
            <v>1</v>
          </cell>
          <cell r="E2193" t="str">
            <v>TRAVERSEE DE PAROI D110</v>
          </cell>
          <cell r="F2193">
            <v>16.5</v>
          </cell>
          <cell r="H2193" t="str">
            <v>MTRAV110</v>
          </cell>
          <cell r="I2193">
            <v>13.85</v>
          </cell>
          <cell r="J2193">
            <v>1</v>
          </cell>
          <cell r="K2193">
            <v>13.85</v>
          </cell>
          <cell r="L2193">
            <v>13.85</v>
          </cell>
          <cell r="M2193">
            <v>13.85</v>
          </cell>
          <cell r="N2193">
            <v>13.85</v>
          </cell>
          <cell r="O2193">
            <v>13.85</v>
          </cell>
          <cell r="P2193">
            <v>13.85</v>
          </cell>
          <cell r="Q2193">
            <v>20.78</v>
          </cell>
          <cell r="R2193">
            <v>20.774999999999999</v>
          </cell>
          <cell r="S2193">
            <v>20.774999999999999</v>
          </cell>
          <cell r="T2193">
            <v>20.78</v>
          </cell>
          <cell r="U2193">
            <v>20.774999999999999</v>
          </cell>
          <cell r="V2193">
            <v>20.774999999999999</v>
          </cell>
        </row>
        <row r="2194">
          <cell r="B2194" t="str">
            <v>H8x4</v>
          </cell>
          <cell r="C2194" t="str">
            <v>SFV16EH8X4</v>
          </cell>
          <cell r="D2194">
            <v>1</v>
          </cell>
          <cell r="E2194" t="str">
            <v>FILTRE VERTICAL 16EH 8X4 1.52MM</v>
          </cell>
          <cell r="F2194">
            <v>1281.83</v>
          </cell>
          <cell r="H2194" t="str">
            <v>SFV16EH8X4</v>
          </cell>
          <cell r="I2194">
            <v>971.09</v>
          </cell>
          <cell r="J2194">
            <v>1</v>
          </cell>
          <cell r="K2194">
            <v>971.09</v>
          </cell>
          <cell r="L2194">
            <v>971.09</v>
          </cell>
          <cell r="M2194">
            <v>1213.8625</v>
          </cell>
          <cell r="N2194">
            <v>971.09</v>
          </cell>
          <cell r="O2194">
            <v>971.09</v>
          </cell>
          <cell r="P2194">
            <v>1213.8625</v>
          </cell>
          <cell r="Q2194">
            <v>1281.83</v>
          </cell>
          <cell r="R2194">
            <v>1291.5497</v>
          </cell>
          <cell r="S2194">
            <v>1614.4371249999999</v>
          </cell>
          <cell r="T2194">
            <v>1281.83</v>
          </cell>
          <cell r="U2194">
            <v>1291.5497</v>
          </cell>
          <cell r="V2194">
            <v>1614.4371249999999</v>
          </cell>
        </row>
        <row r="2195">
          <cell r="B2195" t="str">
            <v>H8x4</v>
          </cell>
          <cell r="C2195" t="str">
            <v>V10</v>
          </cell>
          <cell r="D2195">
            <v>2</v>
          </cell>
          <cell r="E2195" t="str">
            <v>REDUCTION 110 100</v>
          </cell>
          <cell r="F2195">
            <v>4.63</v>
          </cell>
          <cell r="H2195" t="str">
            <v>V10</v>
          </cell>
          <cell r="I2195">
            <v>2.63</v>
          </cell>
          <cell r="J2195">
            <v>1</v>
          </cell>
          <cell r="K2195">
            <v>2.63</v>
          </cell>
          <cell r="L2195">
            <v>2.63</v>
          </cell>
          <cell r="M2195">
            <v>2.63</v>
          </cell>
          <cell r="N2195">
            <v>5.26</v>
          </cell>
          <cell r="O2195">
            <v>5.26</v>
          </cell>
          <cell r="P2195">
            <v>5.26</v>
          </cell>
          <cell r="Q2195">
            <v>4.7300000000000004</v>
          </cell>
          <cell r="R2195">
            <v>5.26</v>
          </cell>
          <cell r="S2195">
            <v>5.26</v>
          </cell>
          <cell r="T2195">
            <v>9.4600000000000009</v>
          </cell>
          <cell r="U2195">
            <v>10.52</v>
          </cell>
          <cell r="V2195">
            <v>10.52</v>
          </cell>
        </row>
        <row r="2196">
          <cell r="B2196" t="str">
            <v>PFV16EH8x4</v>
          </cell>
          <cell r="N2196">
            <v>990.2</v>
          </cell>
          <cell r="O2196">
            <v>990.2</v>
          </cell>
          <cell r="P2196">
            <v>1232.9724999999999</v>
          </cell>
          <cell r="T2196">
            <v>1312.07</v>
          </cell>
          <cell r="U2196">
            <v>1322.8447000000001</v>
          </cell>
          <cell r="V2196">
            <v>1645.732125</v>
          </cell>
        </row>
        <row r="2197">
          <cell r="B2197" t="str">
            <v>H8x5</v>
          </cell>
          <cell r="C2197" t="str">
            <v>MTRAV110</v>
          </cell>
          <cell r="D2197">
            <v>1</v>
          </cell>
          <cell r="E2197" t="str">
            <v>TRAVERSEE DE PAROI D110</v>
          </cell>
          <cell r="F2197">
            <v>16.5</v>
          </cell>
          <cell r="H2197" t="str">
            <v>MTRAV110</v>
          </cell>
          <cell r="I2197">
            <v>13.85</v>
          </cell>
          <cell r="J2197">
            <v>1</v>
          </cell>
          <cell r="K2197">
            <v>13.85</v>
          </cell>
          <cell r="L2197">
            <v>13.85</v>
          </cell>
          <cell r="M2197">
            <v>13.85</v>
          </cell>
          <cell r="N2197">
            <v>13.85</v>
          </cell>
          <cell r="O2197">
            <v>13.85</v>
          </cell>
          <cell r="P2197">
            <v>13.85</v>
          </cell>
          <cell r="Q2197">
            <v>20.78</v>
          </cell>
          <cell r="R2197">
            <v>20.774999999999999</v>
          </cell>
          <cell r="S2197">
            <v>20.774999999999999</v>
          </cell>
          <cell r="T2197">
            <v>20.78</v>
          </cell>
          <cell r="U2197">
            <v>20.774999999999999</v>
          </cell>
          <cell r="V2197">
            <v>20.774999999999999</v>
          </cell>
        </row>
        <row r="2198">
          <cell r="B2198" t="str">
            <v>H8x5</v>
          </cell>
          <cell r="C2198" t="str">
            <v>SFV20EH8X5</v>
          </cell>
          <cell r="D2198">
            <v>1</v>
          </cell>
          <cell r="E2198" t="str">
            <v>FILTRE VERTICAL 20EH 8X5 1.52MM</v>
          </cell>
          <cell r="F2198">
            <v>1281.83</v>
          </cell>
          <cell r="H2198" t="str">
            <v>SFV20EH8X5</v>
          </cell>
          <cell r="I2198">
            <v>971.09</v>
          </cell>
          <cell r="J2198">
            <v>1</v>
          </cell>
          <cell r="K2198">
            <v>971.09</v>
          </cell>
          <cell r="L2198">
            <v>971.09</v>
          </cell>
          <cell r="M2198">
            <v>1213.8625</v>
          </cell>
          <cell r="N2198">
            <v>971.09</v>
          </cell>
          <cell r="O2198">
            <v>971.09</v>
          </cell>
          <cell r="P2198">
            <v>1213.8625</v>
          </cell>
          <cell r="Q2198">
            <v>1281.83</v>
          </cell>
          <cell r="R2198">
            <v>1291.5497</v>
          </cell>
          <cell r="S2198">
            <v>1614.4371249999999</v>
          </cell>
          <cell r="T2198">
            <v>1281.83</v>
          </cell>
          <cell r="U2198">
            <v>1291.5497</v>
          </cell>
          <cell r="V2198">
            <v>1614.4371249999999</v>
          </cell>
        </row>
        <row r="2199">
          <cell r="B2199" t="str">
            <v>H8x5</v>
          </cell>
          <cell r="C2199" t="str">
            <v>V10</v>
          </cell>
          <cell r="D2199">
            <v>2</v>
          </cell>
          <cell r="E2199" t="str">
            <v>REDUCTION 110 100</v>
          </cell>
          <cell r="F2199">
            <v>4.63</v>
          </cell>
          <cell r="H2199" t="str">
            <v>V10</v>
          </cell>
          <cell r="I2199">
            <v>2.63</v>
          </cell>
          <cell r="J2199">
            <v>1</v>
          </cell>
          <cell r="K2199">
            <v>2.63</v>
          </cell>
          <cell r="L2199">
            <v>2.63</v>
          </cell>
          <cell r="M2199">
            <v>2.63</v>
          </cell>
          <cell r="N2199">
            <v>5.26</v>
          </cell>
          <cell r="O2199">
            <v>5.26</v>
          </cell>
          <cell r="P2199">
            <v>5.26</v>
          </cell>
          <cell r="Q2199">
            <v>4.7300000000000004</v>
          </cell>
          <cell r="R2199">
            <v>5.26</v>
          </cell>
          <cell r="S2199">
            <v>5.26</v>
          </cell>
          <cell r="T2199">
            <v>9.4600000000000009</v>
          </cell>
          <cell r="U2199">
            <v>10.52</v>
          </cell>
          <cell r="V2199">
            <v>10.52</v>
          </cell>
        </row>
        <row r="2200">
          <cell r="B2200" t="str">
            <v>PFV20EH8x5</v>
          </cell>
          <cell r="N2200">
            <v>990.2</v>
          </cell>
          <cell r="O2200">
            <v>990.2</v>
          </cell>
          <cell r="P2200">
            <v>1232.9724999999999</v>
          </cell>
          <cell r="T2200">
            <v>1312.07</v>
          </cell>
          <cell r="U2200">
            <v>1322.8447000000001</v>
          </cell>
          <cell r="V2200">
            <v>1645.732125</v>
          </cell>
        </row>
        <row r="2201">
          <cell r="B2201" t="str">
            <v>H10x4</v>
          </cell>
          <cell r="C2201" t="str">
            <v>MTRAV110</v>
          </cell>
          <cell r="D2201">
            <v>1</v>
          </cell>
          <cell r="E2201" t="str">
            <v>TRAVERSEE DE PAROI D110</v>
          </cell>
          <cell r="F2201">
            <v>16.5</v>
          </cell>
          <cell r="H2201" t="str">
            <v>MTRAV110</v>
          </cell>
          <cell r="I2201">
            <v>13.85</v>
          </cell>
          <cell r="J2201">
            <v>1</v>
          </cell>
          <cell r="K2201">
            <v>13.85</v>
          </cell>
          <cell r="L2201">
            <v>13.85</v>
          </cell>
          <cell r="M2201">
            <v>13.85</v>
          </cell>
          <cell r="N2201">
            <v>13.85</v>
          </cell>
          <cell r="O2201">
            <v>13.85</v>
          </cell>
          <cell r="P2201">
            <v>13.85</v>
          </cell>
          <cell r="Q2201">
            <v>20.78</v>
          </cell>
          <cell r="R2201">
            <v>20.774999999999999</v>
          </cell>
          <cell r="S2201">
            <v>20.774999999999999</v>
          </cell>
          <cell r="T2201">
            <v>20.78</v>
          </cell>
          <cell r="U2201">
            <v>20.774999999999999</v>
          </cell>
          <cell r="V2201">
            <v>20.774999999999999</v>
          </cell>
        </row>
        <row r="2202">
          <cell r="B2202" t="str">
            <v>H10x4</v>
          </cell>
          <cell r="C2202" t="str">
            <v>SFV20EH10X4</v>
          </cell>
          <cell r="D2202">
            <v>1</v>
          </cell>
          <cell r="E2202" t="str">
            <v>FILTRE VERTICAL 20EH 10X4 1.52MM</v>
          </cell>
          <cell r="F2202">
            <v>1496.96</v>
          </cell>
          <cell r="H2202" t="str">
            <v>SFV20EH10X4</v>
          </cell>
          <cell r="I2202">
            <v>1134.06</v>
          </cell>
          <cell r="J2202">
            <v>1</v>
          </cell>
          <cell r="K2202">
            <v>1134.06</v>
          </cell>
          <cell r="L2202">
            <v>1134.06</v>
          </cell>
          <cell r="M2202">
            <v>1417.5749999999998</v>
          </cell>
          <cell r="N2202">
            <v>1134.06</v>
          </cell>
          <cell r="O2202">
            <v>1134.06</v>
          </cell>
          <cell r="P2202">
            <v>1417.5749999999998</v>
          </cell>
          <cell r="Q2202">
            <v>1496.96</v>
          </cell>
          <cell r="R2202">
            <v>1508.2998</v>
          </cell>
          <cell r="S2202">
            <v>1885.3747499999999</v>
          </cell>
          <cell r="T2202">
            <v>1496.96</v>
          </cell>
          <cell r="U2202">
            <v>1508.2998</v>
          </cell>
          <cell r="V2202">
            <v>1885.3747499999999</v>
          </cell>
        </row>
        <row r="2203">
          <cell r="B2203" t="str">
            <v>H10x4</v>
          </cell>
          <cell r="C2203" t="str">
            <v>V10</v>
          </cell>
          <cell r="D2203">
            <v>2</v>
          </cell>
          <cell r="E2203" t="str">
            <v>REDUCTION 110 100</v>
          </cell>
          <cell r="F2203">
            <v>4.63</v>
          </cell>
          <cell r="H2203" t="str">
            <v>V10</v>
          </cell>
          <cell r="I2203">
            <v>2.63</v>
          </cell>
          <cell r="J2203">
            <v>1</v>
          </cell>
          <cell r="K2203">
            <v>2.63</v>
          </cell>
          <cell r="L2203">
            <v>2.63</v>
          </cell>
          <cell r="M2203">
            <v>2.63</v>
          </cell>
          <cell r="N2203">
            <v>5.26</v>
          </cell>
          <cell r="O2203">
            <v>5.26</v>
          </cell>
          <cell r="P2203">
            <v>5.26</v>
          </cell>
          <cell r="Q2203">
            <v>4.7300000000000004</v>
          </cell>
          <cell r="R2203">
            <v>5.26</v>
          </cell>
          <cell r="S2203">
            <v>5.26</v>
          </cell>
          <cell r="T2203">
            <v>9.4600000000000009</v>
          </cell>
          <cell r="U2203">
            <v>10.52</v>
          </cell>
          <cell r="V2203">
            <v>10.52</v>
          </cell>
        </row>
        <row r="2204">
          <cell r="B2204" t="str">
            <v>PFV20EH10x4</v>
          </cell>
          <cell r="N2204">
            <v>1153.1699999999998</v>
          </cell>
          <cell r="O2204">
            <v>1153.1699999999998</v>
          </cell>
          <cell r="P2204">
            <v>1436.6849999999997</v>
          </cell>
          <cell r="T2204">
            <v>1527.2</v>
          </cell>
          <cell r="U2204">
            <v>1539.5948000000001</v>
          </cell>
          <cell r="V2204">
            <v>1916.66975</v>
          </cell>
        </row>
        <row r="2205">
          <cell r="B2205" t="str">
            <v/>
          </cell>
          <cell r="C2205" t="str">
            <v>MFH3EH</v>
          </cell>
          <cell r="D2205">
            <v>1</v>
          </cell>
          <cell r="E2205" t="str">
            <v>FILTRE HORIZONTAL 3EH 1.10MM</v>
          </cell>
          <cell r="F2205">
            <v>272.89</v>
          </cell>
          <cell r="H2205" t="str">
            <v>MFH3EH</v>
          </cell>
          <cell r="I2205">
            <v>202.56</v>
          </cell>
          <cell r="J2205">
            <v>1</v>
          </cell>
          <cell r="K2205">
            <v>202.56</v>
          </cell>
          <cell r="L2205">
            <v>202.56</v>
          </cell>
          <cell r="M2205">
            <v>253.2</v>
          </cell>
          <cell r="N2205">
            <v>202.56</v>
          </cell>
          <cell r="O2205">
            <v>202.56</v>
          </cell>
          <cell r="P2205">
            <v>253.2</v>
          </cell>
          <cell r="Q2205">
            <v>272.89</v>
          </cell>
          <cell r="R2205">
            <v>269.40480000000002</v>
          </cell>
          <cell r="S2205">
            <v>336.75600000000003</v>
          </cell>
          <cell r="T2205">
            <v>272.89</v>
          </cell>
          <cell r="U2205">
            <v>269.40480000000002</v>
          </cell>
          <cell r="V2205">
            <v>336.75600000000003</v>
          </cell>
        </row>
        <row r="2206">
          <cell r="B2206" t="str">
            <v/>
          </cell>
          <cell r="C2206" t="str">
            <v>MTRAV50</v>
          </cell>
          <cell r="D2206">
            <v>1</v>
          </cell>
          <cell r="E2206" t="str">
            <v>TRAVERSEE DE PAROI D50</v>
          </cell>
          <cell r="F2206">
            <v>9.9</v>
          </cell>
          <cell r="H2206" t="str">
            <v>MTRAV50</v>
          </cell>
          <cell r="I2206">
            <v>9.4499999999999993</v>
          </cell>
          <cell r="J2206">
            <v>1</v>
          </cell>
          <cell r="K2206">
            <v>9.4499999999999993</v>
          </cell>
          <cell r="L2206">
            <v>9.4499999999999993</v>
          </cell>
          <cell r="M2206">
            <v>9.4499999999999993</v>
          </cell>
          <cell r="N2206">
            <v>9.4499999999999993</v>
          </cell>
          <cell r="O2206">
            <v>9.4499999999999993</v>
          </cell>
          <cell r="P2206">
            <v>9.4499999999999993</v>
          </cell>
          <cell r="Q2206">
            <v>13.28</v>
          </cell>
          <cell r="R2206">
            <v>14.174999999999999</v>
          </cell>
          <cell r="S2206">
            <v>14.174999999999999</v>
          </cell>
          <cell r="T2206">
            <v>13.28</v>
          </cell>
          <cell r="U2206">
            <v>14.174999999999999</v>
          </cell>
          <cell r="V2206">
            <v>14.174999999999999</v>
          </cell>
        </row>
        <row r="2207">
          <cell r="B2207" t="str">
            <v>PFH3EH</v>
          </cell>
          <cell r="N2207">
            <v>212.01</v>
          </cell>
          <cell r="O2207">
            <v>212.01</v>
          </cell>
          <cell r="P2207">
            <v>262.64999999999998</v>
          </cell>
          <cell r="T2207">
            <v>286.16999999999996</v>
          </cell>
          <cell r="U2207">
            <v>283.57980000000003</v>
          </cell>
          <cell r="V2207">
            <v>350.93100000000004</v>
          </cell>
        </row>
        <row r="2208">
          <cell r="B2208" t="str">
            <v/>
          </cell>
          <cell r="C2208" t="str">
            <v>MFH4EH</v>
          </cell>
          <cell r="D2208">
            <v>1</v>
          </cell>
          <cell r="E2208" t="str">
            <v>FILTRE HORIZONTAL 4EH</v>
          </cell>
          <cell r="F2208">
            <v>279.8</v>
          </cell>
          <cell r="H2208" t="str">
            <v>MFH4EH</v>
          </cell>
          <cell r="I2208">
            <v>227.04</v>
          </cell>
          <cell r="J2208">
            <v>1</v>
          </cell>
          <cell r="K2208">
            <v>227.04</v>
          </cell>
          <cell r="L2208">
            <v>227.04</v>
          </cell>
          <cell r="M2208">
            <v>283.8</v>
          </cell>
          <cell r="N2208">
            <v>227.04</v>
          </cell>
          <cell r="O2208">
            <v>227.04</v>
          </cell>
          <cell r="P2208">
            <v>283.8</v>
          </cell>
          <cell r="Q2208">
            <v>279.8</v>
          </cell>
          <cell r="R2208">
            <v>301.96320000000003</v>
          </cell>
          <cell r="S2208">
            <v>377.45400000000001</v>
          </cell>
          <cell r="T2208">
            <v>279.8</v>
          </cell>
          <cell r="U2208">
            <v>301.96320000000003</v>
          </cell>
          <cell r="V2208">
            <v>377.45400000000001</v>
          </cell>
        </row>
        <row r="2209">
          <cell r="B2209" t="str">
            <v/>
          </cell>
          <cell r="C2209" t="str">
            <v>MTRAV50</v>
          </cell>
          <cell r="D2209">
            <v>1</v>
          </cell>
          <cell r="E2209" t="str">
            <v>TRAVERSEE DE PAROI D50</v>
          </cell>
          <cell r="F2209">
            <v>9.9</v>
          </cell>
          <cell r="H2209" t="str">
            <v>MTRAV50</v>
          </cell>
          <cell r="I2209">
            <v>9.4499999999999993</v>
          </cell>
          <cell r="J2209">
            <v>1</v>
          </cell>
          <cell r="K2209">
            <v>9.4499999999999993</v>
          </cell>
          <cell r="L2209">
            <v>9.4499999999999993</v>
          </cell>
          <cell r="M2209">
            <v>9.4499999999999993</v>
          </cell>
          <cell r="N2209">
            <v>9.4499999999999993</v>
          </cell>
          <cell r="O2209">
            <v>9.4499999999999993</v>
          </cell>
          <cell r="P2209">
            <v>9.4499999999999993</v>
          </cell>
          <cell r="Q2209">
            <v>13.28</v>
          </cell>
          <cell r="R2209">
            <v>14.174999999999999</v>
          </cell>
          <cell r="S2209">
            <v>14.174999999999999</v>
          </cell>
          <cell r="T2209">
            <v>13.28</v>
          </cell>
          <cell r="U2209">
            <v>14.174999999999999</v>
          </cell>
          <cell r="V2209">
            <v>14.174999999999999</v>
          </cell>
        </row>
        <row r="2210">
          <cell r="B2210" t="str">
            <v>PFH4EH</v>
          </cell>
          <cell r="N2210">
            <v>236.48999999999998</v>
          </cell>
          <cell r="O2210">
            <v>236.48999999999998</v>
          </cell>
          <cell r="P2210">
            <v>293.25</v>
          </cell>
          <cell r="T2210">
            <v>293.08</v>
          </cell>
          <cell r="U2210">
            <v>316.13820000000004</v>
          </cell>
          <cell r="V2210">
            <v>391.62900000000002</v>
          </cell>
        </row>
        <row r="2211">
          <cell r="B2211" t="str">
            <v/>
          </cell>
          <cell r="C2211" t="str">
            <v>MFH5EH</v>
          </cell>
          <cell r="D2211">
            <v>1</v>
          </cell>
          <cell r="E2211" t="str">
            <v>FILTRE HORIZONTAL 5EH</v>
          </cell>
          <cell r="F2211">
            <v>331.59</v>
          </cell>
          <cell r="H2211" t="str">
            <v>MFH5EH</v>
          </cell>
          <cell r="I2211">
            <v>268.42</v>
          </cell>
          <cell r="J2211">
            <v>1</v>
          </cell>
          <cell r="K2211">
            <v>268.42</v>
          </cell>
          <cell r="L2211">
            <v>268.42</v>
          </cell>
          <cell r="M2211">
            <v>335.52500000000003</v>
          </cell>
          <cell r="N2211">
            <v>268.42</v>
          </cell>
          <cell r="O2211">
            <v>268.42</v>
          </cell>
          <cell r="P2211">
            <v>335.52500000000003</v>
          </cell>
          <cell r="Q2211">
            <v>331.59</v>
          </cell>
          <cell r="R2211">
            <v>356.99860000000007</v>
          </cell>
          <cell r="S2211">
            <v>446.24825000000004</v>
          </cell>
          <cell r="T2211">
            <v>331.59</v>
          </cell>
          <cell r="U2211">
            <v>356.99860000000007</v>
          </cell>
          <cell r="V2211">
            <v>446.24825000000004</v>
          </cell>
        </row>
        <row r="2212">
          <cell r="B2212" t="str">
            <v/>
          </cell>
          <cell r="C2212" t="str">
            <v>MTRAV50</v>
          </cell>
          <cell r="D2212">
            <v>1</v>
          </cell>
          <cell r="E2212" t="str">
            <v>TRAVERSEE DE PAROI D50</v>
          </cell>
          <cell r="F2212">
            <v>9.9</v>
          </cell>
          <cell r="H2212" t="str">
            <v>MTRAV50</v>
          </cell>
          <cell r="I2212">
            <v>9.4499999999999993</v>
          </cell>
          <cell r="J2212">
            <v>1</v>
          </cell>
          <cell r="K2212">
            <v>9.4499999999999993</v>
          </cell>
          <cell r="L2212">
            <v>9.4499999999999993</v>
          </cell>
          <cell r="M2212">
            <v>9.4499999999999993</v>
          </cell>
          <cell r="N2212">
            <v>9.4499999999999993</v>
          </cell>
          <cell r="O2212">
            <v>9.4499999999999993</v>
          </cell>
          <cell r="P2212">
            <v>9.4499999999999993</v>
          </cell>
          <cell r="Q2212">
            <v>13.28</v>
          </cell>
          <cell r="R2212">
            <v>14.174999999999999</v>
          </cell>
          <cell r="S2212">
            <v>14.174999999999999</v>
          </cell>
          <cell r="T2212">
            <v>13.28</v>
          </cell>
          <cell r="U2212">
            <v>14.174999999999999</v>
          </cell>
          <cell r="V2212">
            <v>14.174999999999999</v>
          </cell>
        </row>
        <row r="2213">
          <cell r="B2213" t="str">
            <v>PFH5EH</v>
          </cell>
          <cell r="N2213">
            <v>277.87</v>
          </cell>
          <cell r="O2213">
            <v>277.87</v>
          </cell>
          <cell r="P2213">
            <v>344.97500000000002</v>
          </cell>
          <cell r="T2213">
            <v>344.86999999999995</v>
          </cell>
          <cell r="U2213">
            <v>371.17360000000008</v>
          </cell>
          <cell r="V2213">
            <v>460.42325000000005</v>
          </cell>
        </row>
        <row r="2214">
          <cell r="B2214" t="str">
            <v/>
          </cell>
          <cell r="C2214" t="str">
            <v>MFH6EH</v>
          </cell>
          <cell r="D2214">
            <v>1</v>
          </cell>
          <cell r="E2214" t="str">
            <v>FILTRE HORIZONTAL 6EH</v>
          </cell>
          <cell r="F2214">
            <v>452.87</v>
          </cell>
          <cell r="H2214" t="str">
            <v>MFH6EH</v>
          </cell>
          <cell r="I2214">
            <v>317.49</v>
          </cell>
          <cell r="J2214">
            <v>1</v>
          </cell>
          <cell r="K2214">
            <v>317.49</v>
          </cell>
          <cell r="L2214">
            <v>317.49</v>
          </cell>
          <cell r="M2214">
            <v>396.86250000000001</v>
          </cell>
          <cell r="N2214">
            <v>317.49</v>
          </cell>
          <cell r="O2214">
            <v>317.49</v>
          </cell>
          <cell r="P2214">
            <v>396.86250000000001</v>
          </cell>
          <cell r="Q2214">
            <v>452.87</v>
          </cell>
          <cell r="R2214">
            <v>422.26170000000002</v>
          </cell>
          <cell r="S2214">
            <v>527.82712500000002</v>
          </cell>
          <cell r="T2214">
            <v>452.87</v>
          </cell>
          <cell r="U2214">
            <v>422.26170000000002</v>
          </cell>
          <cell r="V2214">
            <v>527.82712500000002</v>
          </cell>
        </row>
        <row r="2215">
          <cell r="B2215" t="str">
            <v/>
          </cell>
          <cell r="C2215" t="str">
            <v>MTRAV50</v>
          </cell>
          <cell r="D2215">
            <v>1</v>
          </cell>
          <cell r="E2215" t="str">
            <v>TRAVERSEE DE PAROI D50</v>
          </cell>
          <cell r="F2215">
            <v>9.9</v>
          </cell>
          <cell r="H2215" t="str">
            <v>MTRAV50</v>
          </cell>
          <cell r="I2215">
            <v>9.4499999999999993</v>
          </cell>
          <cell r="J2215">
            <v>1</v>
          </cell>
          <cell r="K2215">
            <v>9.4499999999999993</v>
          </cell>
          <cell r="L2215">
            <v>9.4499999999999993</v>
          </cell>
          <cell r="M2215">
            <v>9.4499999999999993</v>
          </cell>
          <cell r="N2215">
            <v>9.4499999999999993</v>
          </cell>
          <cell r="O2215">
            <v>9.4499999999999993</v>
          </cell>
          <cell r="P2215">
            <v>9.4499999999999993</v>
          </cell>
          <cell r="Q2215">
            <v>13.28</v>
          </cell>
          <cell r="R2215">
            <v>14.174999999999999</v>
          </cell>
          <cell r="S2215">
            <v>14.174999999999999</v>
          </cell>
          <cell r="T2215">
            <v>13.28</v>
          </cell>
          <cell r="U2215">
            <v>14.174999999999999</v>
          </cell>
          <cell r="V2215">
            <v>14.174999999999999</v>
          </cell>
        </row>
        <row r="2216">
          <cell r="B2216" t="str">
            <v>PFH6EH</v>
          </cell>
          <cell r="N2216">
            <v>326.94</v>
          </cell>
          <cell r="O2216">
            <v>326.94</v>
          </cell>
          <cell r="P2216">
            <v>406.3125</v>
          </cell>
          <cell r="T2216">
            <v>466.15</v>
          </cell>
          <cell r="U2216">
            <v>436.43670000000003</v>
          </cell>
          <cell r="V2216">
            <v>542.00212499999998</v>
          </cell>
        </row>
        <row r="2217">
          <cell r="B2217" t="str">
            <v/>
          </cell>
          <cell r="C2217" t="str">
            <v>MFH8EH</v>
          </cell>
          <cell r="D2217">
            <v>1</v>
          </cell>
          <cell r="E2217" t="str">
            <v>FILTRE HORIZONTAL 8EH</v>
          </cell>
          <cell r="F2217">
            <v>575.08000000000004</v>
          </cell>
          <cell r="H2217" t="str">
            <v>MFH8EH</v>
          </cell>
          <cell r="I2217">
            <v>400.26</v>
          </cell>
          <cell r="J2217">
            <v>1</v>
          </cell>
          <cell r="K2217">
            <v>400.26</v>
          </cell>
          <cell r="L2217">
            <v>400.26</v>
          </cell>
          <cell r="M2217">
            <v>500.32499999999999</v>
          </cell>
          <cell r="N2217">
            <v>400.26</v>
          </cell>
          <cell r="O2217">
            <v>400.26</v>
          </cell>
          <cell r="P2217">
            <v>500.32499999999999</v>
          </cell>
          <cell r="Q2217">
            <v>575.08000000000004</v>
          </cell>
          <cell r="R2217">
            <v>532.34580000000005</v>
          </cell>
          <cell r="S2217">
            <v>665.43225000000007</v>
          </cell>
          <cell r="T2217">
            <v>575.08000000000004</v>
          </cell>
          <cell r="U2217">
            <v>532.34580000000005</v>
          </cell>
          <cell r="V2217">
            <v>665.43225000000007</v>
          </cell>
        </row>
        <row r="2218">
          <cell r="B2218" t="str">
            <v/>
          </cell>
          <cell r="C2218" t="str">
            <v>MTRAV50</v>
          </cell>
          <cell r="D2218">
            <v>1</v>
          </cell>
          <cell r="E2218" t="str">
            <v>TRAVERSEE DE PAROI D50</v>
          </cell>
          <cell r="F2218">
            <v>9.9</v>
          </cell>
          <cell r="H2218" t="str">
            <v>MTRAV50</v>
          </cell>
          <cell r="I2218">
            <v>9.4499999999999993</v>
          </cell>
          <cell r="J2218">
            <v>1</v>
          </cell>
          <cell r="K2218">
            <v>9.4499999999999993</v>
          </cell>
          <cell r="L2218">
            <v>9.4499999999999993</v>
          </cell>
          <cell r="M2218">
            <v>9.4499999999999993</v>
          </cell>
          <cell r="N2218">
            <v>9.4499999999999993</v>
          </cell>
          <cell r="O2218">
            <v>9.4499999999999993</v>
          </cell>
          <cell r="P2218">
            <v>9.4499999999999993</v>
          </cell>
          <cell r="Q2218">
            <v>13.28</v>
          </cell>
          <cell r="R2218">
            <v>14.174999999999999</v>
          </cell>
          <cell r="S2218">
            <v>14.174999999999999</v>
          </cell>
          <cell r="T2218">
            <v>13.28</v>
          </cell>
          <cell r="U2218">
            <v>14.174999999999999</v>
          </cell>
          <cell r="V2218">
            <v>14.174999999999999</v>
          </cell>
        </row>
        <row r="2219">
          <cell r="B2219" t="str">
            <v>PFH8EH</v>
          </cell>
          <cell r="N2219">
            <v>409.71</v>
          </cell>
          <cell r="O2219">
            <v>409.71</v>
          </cell>
          <cell r="P2219">
            <v>509.77499999999998</v>
          </cell>
          <cell r="T2219">
            <v>588.36</v>
          </cell>
          <cell r="U2219">
            <v>546.52080000000001</v>
          </cell>
          <cell r="V2219">
            <v>679.60725000000002</v>
          </cell>
        </row>
        <row r="2220">
          <cell r="B2220" t="str">
            <v>01</v>
          </cell>
          <cell r="C2220" t="str">
            <v>CJ4</v>
          </cell>
          <cell r="D2220">
            <v>1</v>
          </cell>
          <cell r="E2220" t="str">
            <v>COUDE SIMPLE MF 45 D.50</v>
          </cell>
          <cell r="F2220">
            <v>1.19</v>
          </cell>
          <cell r="H2220" t="str">
            <v>CJ4</v>
          </cell>
          <cell r="I2220">
            <v>0.79</v>
          </cell>
          <cell r="J2220">
            <v>1</v>
          </cell>
          <cell r="K2220">
            <v>0.79</v>
          </cell>
          <cell r="L2220">
            <v>0.79</v>
          </cell>
          <cell r="M2220">
            <v>0.79</v>
          </cell>
          <cell r="N2220">
            <v>0.79</v>
          </cell>
          <cell r="O2220">
            <v>0.79</v>
          </cell>
          <cell r="P2220">
            <v>0.79</v>
          </cell>
          <cell r="Q2220">
            <v>1.19</v>
          </cell>
          <cell r="R2220">
            <v>1.1850000000000001</v>
          </cell>
          <cell r="S2220">
            <v>1.1850000000000001</v>
          </cell>
          <cell r="T2220">
            <v>1.19</v>
          </cell>
          <cell r="U2220">
            <v>1.1850000000000001</v>
          </cell>
          <cell r="V2220">
            <v>1.1850000000000001</v>
          </cell>
        </row>
        <row r="2221">
          <cell r="B2221" t="str">
            <v>01</v>
          </cell>
          <cell r="C2221" t="str">
            <v>CJ8</v>
          </cell>
          <cell r="D2221">
            <v>1</v>
          </cell>
          <cell r="E2221" t="str">
            <v>COUDE SIMPLE MF 87 30 D50</v>
          </cell>
          <cell r="F2221">
            <v>1.74</v>
          </cell>
          <cell r="H2221" t="str">
            <v>CJ8</v>
          </cell>
          <cell r="I2221">
            <v>1.1599999999999999</v>
          </cell>
          <cell r="J2221">
            <v>1</v>
          </cell>
          <cell r="K2221">
            <v>1.1599999999999999</v>
          </cell>
          <cell r="L2221">
            <v>1.1599999999999999</v>
          </cell>
          <cell r="M2221">
            <v>1.1599999999999999</v>
          </cell>
          <cell r="N2221">
            <v>1.1599999999999999</v>
          </cell>
          <cell r="O2221">
            <v>1.1599999999999999</v>
          </cell>
          <cell r="P2221">
            <v>1.1599999999999999</v>
          </cell>
          <cell r="Q2221">
            <v>1.74</v>
          </cell>
          <cell r="R2221">
            <v>1.7399999999999998</v>
          </cell>
          <cell r="S2221">
            <v>1.7399999999999998</v>
          </cell>
          <cell r="T2221">
            <v>1.74</v>
          </cell>
          <cell r="U2221">
            <v>1.7399999999999998</v>
          </cell>
          <cell r="V2221">
            <v>1.7399999999999998</v>
          </cell>
        </row>
        <row r="2222">
          <cell r="B2222" t="str">
            <v>01</v>
          </cell>
          <cell r="C2222" t="str">
            <v>COL01</v>
          </cell>
          <cell r="D2222">
            <v>1</v>
          </cell>
          <cell r="E2222" t="str">
            <v>REGARD EN CUNETTE AVEC COUVERCLE</v>
          </cell>
          <cell r="F2222">
            <v>107.62</v>
          </cell>
          <cell r="H2222" t="str">
            <v>COL01</v>
          </cell>
          <cell r="I2222">
            <v>58.9</v>
          </cell>
          <cell r="J2222">
            <v>1</v>
          </cell>
          <cell r="K2222">
            <v>58.9</v>
          </cell>
          <cell r="L2222">
            <v>58.9</v>
          </cell>
          <cell r="M2222">
            <v>58.9</v>
          </cell>
          <cell r="N2222">
            <v>58.9</v>
          </cell>
          <cell r="O2222">
            <v>58.9</v>
          </cell>
          <cell r="P2222">
            <v>58.9</v>
          </cell>
          <cell r="Q2222">
            <v>107.62</v>
          </cell>
          <cell r="R2222">
            <v>117.8</v>
          </cell>
          <cell r="S2222">
            <v>117.8</v>
          </cell>
          <cell r="T2222">
            <v>107.62</v>
          </cell>
          <cell r="U2222">
            <v>117.8</v>
          </cell>
          <cell r="V2222">
            <v>117.8</v>
          </cell>
        </row>
        <row r="2223">
          <cell r="B2223" t="str">
            <v>01</v>
          </cell>
          <cell r="C2223" t="str">
            <v>M2TJ</v>
          </cell>
          <cell r="D2223">
            <v>1</v>
          </cell>
          <cell r="E2223" t="str">
            <v>MANCHON DILATATION FF PVC EVAC D100</v>
          </cell>
          <cell r="F2223">
            <v>7</v>
          </cell>
          <cell r="H2223" t="str">
            <v>M2TJ</v>
          </cell>
          <cell r="I2223">
            <v>3.22</v>
          </cell>
          <cell r="J2223">
            <v>1</v>
          </cell>
          <cell r="K2223">
            <v>3.22</v>
          </cell>
          <cell r="L2223">
            <v>3.22</v>
          </cell>
          <cell r="M2223">
            <v>3.22</v>
          </cell>
          <cell r="N2223">
            <v>3.22</v>
          </cell>
          <cell r="O2223">
            <v>3.22</v>
          </cell>
          <cell r="P2223">
            <v>3.22</v>
          </cell>
          <cell r="Q2223">
            <v>8.0500000000000007</v>
          </cell>
          <cell r="R2223">
            <v>8.0500000000000007</v>
          </cell>
          <cell r="S2223">
            <v>8.0500000000000007</v>
          </cell>
          <cell r="T2223">
            <v>8.0500000000000007</v>
          </cell>
          <cell r="U2223">
            <v>8.0500000000000007</v>
          </cell>
          <cell r="V2223">
            <v>8.0500000000000007</v>
          </cell>
        </row>
        <row r="2224">
          <cell r="B2224" t="str">
            <v>01</v>
          </cell>
          <cell r="C2224" t="str">
            <v>MJ</v>
          </cell>
          <cell r="D2224">
            <v>1</v>
          </cell>
          <cell r="E2224" t="str">
            <v>MANCHON DE DILATATION SIMPLE MF D50</v>
          </cell>
          <cell r="F2224">
            <v>5.28</v>
          </cell>
          <cell r="H2224" t="str">
            <v>MJ</v>
          </cell>
          <cell r="I2224">
            <v>4.0599999999999996</v>
          </cell>
          <cell r="J2224">
            <v>1</v>
          </cell>
          <cell r="K2224">
            <v>4.0599999999999996</v>
          </cell>
          <cell r="L2224">
            <v>4.0599999999999996</v>
          </cell>
          <cell r="M2224">
            <v>4.0599999999999996</v>
          </cell>
          <cell r="N2224">
            <v>4.0599999999999996</v>
          </cell>
          <cell r="O2224">
            <v>4.0599999999999996</v>
          </cell>
          <cell r="P2224">
            <v>4.0599999999999996</v>
          </cell>
          <cell r="Q2224">
            <v>5.28</v>
          </cell>
          <cell r="R2224">
            <v>5.3997999999999999</v>
          </cell>
          <cell r="S2224">
            <v>5.3997999999999999</v>
          </cell>
          <cell r="T2224">
            <v>5.28</v>
          </cell>
          <cell r="U2224">
            <v>5.3997999999999999</v>
          </cell>
          <cell r="V2224">
            <v>5.3997999999999999</v>
          </cell>
        </row>
        <row r="2225">
          <cell r="B2225" t="str">
            <v>01</v>
          </cell>
          <cell r="C2225" t="str">
            <v>MJOI50</v>
          </cell>
          <cell r="D2225">
            <v>1</v>
          </cell>
          <cell r="E2225" t="str">
            <v>JOINT FORSHEDA D50</v>
          </cell>
          <cell r="F2225">
            <v>4.9400000000000004</v>
          </cell>
          <cell r="H2225" t="str">
            <v>MJOI50</v>
          </cell>
          <cell r="I2225">
            <v>2.57</v>
          </cell>
          <cell r="J2225">
            <v>1</v>
          </cell>
          <cell r="K2225">
            <v>2.57</v>
          </cell>
          <cell r="L2225">
            <v>2.57</v>
          </cell>
          <cell r="M2225">
            <v>0.92</v>
          </cell>
          <cell r="N2225">
            <v>2.57</v>
          </cell>
          <cell r="O2225">
            <v>2.57</v>
          </cell>
          <cell r="P2225">
            <v>0.92</v>
          </cell>
          <cell r="Q2225">
            <v>4.9400000000000004</v>
          </cell>
          <cell r="R2225">
            <v>5.7824999999999998</v>
          </cell>
          <cell r="S2225">
            <v>2.0700000000000003</v>
          </cell>
          <cell r="T2225">
            <v>4.9400000000000004</v>
          </cell>
          <cell r="U2225">
            <v>5.7824999999999998</v>
          </cell>
          <cell r="V2225">
            <v>2.0700000000000003</v>
          </cell>
        </row>
        <row r="2226">
          <cell r="B2226" t="str">
            <v>01</v>
          </cell>
          <cell r="C2226" t="str">
            <v>MPVC50L20</v>
          </cell>
          <cell r="D2226">
            <v>1</v>
          </cell>
          <cell r="E2226" t="str">
            <v>TUYAU PVC EVAC D50 L=20 cm</v>
          </cell>
          <cell r="F2226">
            <v>1</v>
          </cell>
          <cell r="H2226" t="str">
            <v>MPVC50L20</v>
          </cell>
          <cell r="I2226">
            <v>0.5</v>
          </cell>
          <cell r="J2226">
            <v>1</v>
          </cell>
          <cell r="K2226">
            <v>0.5</v>
          </cell>
          <cell r="L2226">
            <v>0.62155000000000005</v>
          </cell>
          <cell r="M2226">
            <v>0.62155000000000005</v>
          </cell>
          <cell r="N2226">
            <v>0.5</v>
          </cell>
          <cell r="O2226">
            <v>0.62155000000000005</v>
          </cell>
          <cell r="P2226">
            <v>0.62155000000000005</v>
          </cell>
          <cell r="Q2226">
            <v>1</v>
          </cell>
          <cell r="R2226">
            <v>0.82666150000000016</v>
          </cell>
          <cell r="S2226">
            <v>0.82666150000000016</v>
          </cell>
          <cell r="T2226">
            <v>1</v>
          </cell>
          <cell r="U2226">
            <v>0.82666150000000016</v>
          </cell>
          <cell r="V2226">
            <v>0.82666150000000016</v>
          </cell>
        </row>
        <row r="2227">
          <cell r="B2227" t="str">
            <v>01</v>
          </cell>
          <cell r="C2227" t="str">
            <v>MPVC50L16</v>
          </cell>
          <cell r="D2227">
            <v>1</v>
          </cell>
          <cell r="E2227" t="str">
            <v>TUYAU PVC EVAC D50 L=16 cm</v>
          </cell>
          <cell r="F2227">
            <v>1</v>
          </cell>
          <cell r="H2227" t="str">
            <v>MPVC50L16</v>
          </cell>
          <cell r="I2227">
            <v>0.5</v>
          </cell>
          <cell r="J2227">
            <v>1</v>
          </cell>
          <cell r="K2227">
            <v>0.5</v>
          </cell>
          <cell r="L2227">
            <v>0.59723999999999999</v>
          </cell>
          <cell r="M2227">
            <v>0.59723999999999999</v>
          </cell>
          <cell r="N2227">
            <v>0.5</v>
          </cell>
          <cell r="O2227">
            <v>0.59723999999999999</v>
          </cell>
          <cell r="P2227">
            <v>0.59723999999999999</v>
          </cell>
          <cell r="Q2227">
            <v>1</v>
          </cell>
          <cell r="R2227">
            <v>0.74655000000000005</v>
          </cell>
          <cell r="S2227">
            <v>0.74655000000000005</v>
          </cell>
          <cell r="T2227">
            <v>1</v>
          </cell>
          <cell r="U2227">
            <v>0.74655000000000005</v>
          </cell>
          <cell r="V2227">
            <v>0.74655000000000005</v>
          </cell>
        </row>
        <row r="2228">
          <cell r="B2228" t="str">
            <v>01</v>
          </cell>
          <cell r="C2228" t="str">
            <v>MPVC50L10</v>
          </cell>
          <cell r="D2228">
            <v>1</v>
          </cell>
          <cell r="E2228" t="str">
            <v>TUYAU PVC EVAC D50 L=10 cm</v>
          </cell>
          <cell r="F2228">
            <v>0</v>
          </cell>
          <cell r="H2228" t="str">
            <v>MPVC50L10</v>
          </cell>
          <cell r="I2228">
            <v>0.5</v>
          </cell>
          <cell r="J2228">
            <v>1</v>
          </cell>
          <cell r="K2228">
            <v>0.5</v>
          </cell>
          <cell r="L2228">
            <v>0.56077500000000002</v>
          </cell>
          <cell r="M2228">
            <v>0.56077500000000002</v>
          </cell>
          <cell r="N2228">
            <v>0.5</v>
          </cell>
          <cell r="O2228">
            <v>0.56077500000000002</v>
          </cell>
          <cell r="P2228">
            <v>0.56077500000000002</v>
          </cell>
          <cell r="Q2228">
            <v>0</v>
          </cell>
          <cell r="R2228">
            <v>0.70096875000000003</v>
          </cell>
          <cell r="S2228">
            <v>0.70096875000000003</v>
          </cell>
          <cell r="T2228">
            <v>0</v>
          </cell>
          <cell r="U2228">
            <v>0.70096875000000003</v>
          </cell>
          <cell r="V2228">
            <v>0.70096875000000003</v>
          </cell>
        </row>
        <row r="2229">
          <cell r="B2229" t="str">
            <v>01</v>
          </cell>
          <cell r="C2229" t="str">
            <v>MVANGUI50</v>
          </cell>
          <cell r="D2229">
            <v>1</v>
          </cell>
          <cell r="E2229" t="str">
            <v>VANNE GUILLOTINE D50</v>
          </cell>
          <cell r="F2229">
            <v>24</v>
          </cell>
          <cell r="H2229" t="str">
            <v>MVANGUI50</v>
          </cell>
          <cell r="I2229">
            <v>17.39</v>
          </cell>
          <cell r="J2229">
            <v>1</v>
          </cell>
          <cell r="K2229">
            <v>17.39</v>
          </cell>
          <cell r="L2229">
            <v>17.39</v>
          </cell>
          <cell r="M2229">
            <v>17.39</v>
          </cell>
          <cell r="N2229">
            <v>17.39</v>
          </cell>
          <cell r="O2229">
            <v>17.39</v>
          </cell>
          <cell r="P2229">
            <v>17.39</v>
          </cell>
          <cell r="Q2229">
            <v>24</v>
          </cell>
          <cell r="R2229">
            <v>26.085000000000001</v>
          </cell>
          <cell r="S2229">
            <v>26.085000000000001</v>
          </cell>
          <cell r="T2229">
            <v>24</v>
          </cell>
          <cell r="U2229">
            <v>26.085000000000001</v>
          </cell>
          <cell r="V2229">
            <v>26.085000000000001</v>
          </cell>
        </row>
        <row r="2230">
          <cell r="B2230" t="str">
            <v>01</v>
          </cell>
          <cell r="C2230" t="str">
            <v>T5</v>
          </cell>
          <cell r="D2230">
            <v>1</v>
          </cell>
          <cell r="E2230" t="str">
            <v>REDUCTION 100 50</v>
          </cell>
          <cell r="F2230">
            <v>4.18</v>
          </cell>
          <cell r="H2230" t="str">
            <v>T5</v>
          </cell>
          <cell r="I2230">
            <v>1.64</v>
          </cell>
          <cell r="J2230">
            <v>1</v>
          </cell>
          <cell r="K2230">
            <v>1.64</v>
          </cell>
          <cell r="L2230">
            <v>1.64</v>
          </cell>
          <cell r="M2230">
            <v>1.64</v>
          </cell>
          <cell r="N2230">
            <v>1.64</v>
          </cell>
          <cell r="O2230">
            <v>1.64</v>
          </cell>
          <cell r="P2230">
            <v>1.64</v>
          </cell>
          <cell r="Q2230">
            <v>4.26</v>
          </cell>
          <cell r="R2230">
            <v>4.92</v>
          </cell>
          <cell r="S2230">
            <v>4.92</v>
          </cell>
          <cell r="T2230">
            <v>4.26</v>
          </cell>
          <cell r="U2230">
            <v>4.92</v>
          </cell>
          <cell r="V2230">
            <v>4.92</v>
          </cell>
        </row>
        <row r="2231">
          <cell r="B2231" t="str">
            <v>01</v>
          </cell>
          <cell r="C2231" t="str">
            <v>TJ18</v>
          </cell>
          <cell r="D2231">
            <v>1</v>
          </cell>
          <cell r="E2231" t="str">
            <v xml:space="preserve">TE DE PIED DE BICHE D50 </v>
          </cell>
          <cell r="F2231">
            <v>6.34</v>
          </cell>
          <cell r="H2231" t="str">
            <v>TJ18</v>
          </cell>
          <cell r="I2231">
            <v>2.4500000000000002</v>
          </cell>
          <cell r="J2231">
            <v>1</v>
          </cell>
          <cell r="K2231">
            <v>2.4500000000000002</v>
          </cell>
          <cell r="L2231">
            <v>2.4500000000000002</v>
          </cell>
          <cell r="M2231">
            <v>2.4500000000000002</v>
          </cell>
          <cell r="N2231">
            <v>2.4500000000000002</v>
          </cell>
          <cell r="O2231">
            <v>2.4500000000000002</v>
          </cell>
          <cell r="P2231">
            <v>2.4500000000000002</v>
          </cell>
          <cell r="Q2231">
            <v>6.37</v>
          </cell>
          <cell r="R2231">
            <v>7.3500000000000005</v>
          </cell>
          <cell r="S2231">
            <v>7.3500000000000005</v>
          </cell>
          <cell r="T2231">
            <v>6.37</v>
          </cell>
          <cell r="U2231">
            <v>7.3500000000000005</v>
          </cell>
          <cell r="V2231">
            <v>7.3500000000000005</v>
          </cell>
        </row>
        <row r="2232">
          <cell r="B2232" t="str">
            <v>KITCOL01</v>
          </cell>
          <cell r="N2232">
            <v>93.68</v>
          </cell>
          <cell r="O2232">
            <v>93.959565000000012</v>
          </cell>
          <cell r="P2232">
            <v>92.309565000000021</v>
          </cell>
          <cell r="T2232">
            <v>165.45000000000002</v>
          </cell>
          <cell r="U2232">
            <v>180.58648024999999</v>
          </cell>
          <cell r="V2232">
            <v>176.87398024999999</v>
          </cell>
        </row>
        <row r="2233">
          <cell r="B2233" t="str">
            <v>ANG50</v>
          </cell>
          <cell r="C2233" t="str">
            <v>DIR01</v>
          </cell>
          <cell r="D2233">
            <v>1</v>
          </cell>
          <cell r="E2233" t="str">
            <v>PETIT REGARD + COUVERCLE (HEXAGONAL)</v>
          </cell>
          <cell r="F2233">
            <v>71.05</v>
          </cell>
          <cell r="H2233" t="str">
            <v>DIR01</v>
          </cell>
          <cell r="I2233">
            <v>35</v>
          </cell>
          <cell r="J2233">
            <v>1</v>
          </cell>
          <cell r="K2233">
            <v>35</v>
          </cell>
          <cell r="L2233">
            <v>35</v>
          </cell>
          <cell r="M2233">
            <v>35</v>
          </cell>
          <cell r="N2233">
            <v>35</v>
          </cell>
          <cell r="O2233">
            <v>35</v>
          </cell>
          <cell r="P2233">
            <v>35</v>
          </cell>
          <cell r="Q2233">
            <v>71.05</v>
          </cell>
          <cell r="R2233">
            <v>70</v>
          </cell>
          <cell r="S2233">
            <v>70</v>
          </cell>
          <cell r="T2233">
            <v>71.05</v>
          </cell>
          <cell r="U2233">
            <v>70</v>
          </cell>
          <cell r="V2233">
            <v>70</v>
          </cell>
        </row>
        <row r="2234">
          <cell r="B2234" t="str">
            <v>ANG50</v>
          </cell>
          <cell r="C2234" t="str">
            <v>MJOI50</v>
          </cell>
          <cell r="D2234">
            <v>3</v>
          </cell>
          <cell r="E2234" t="str">
            <v>JOINT FORSHEDA D50</v>
          </cell>
          <cell r="F2234">
            <v>4.9400000000000004</v>
          </cell>
          <cell r="H2234" t="str">
            <v>MJOI50</v>
          </cell>
          <cell r="I2234">
            <v>2.57</v>
          </cell>
          <cell r="J2234">
            <v>1</v>
          </cell>
          <cell r="K2234">
            <v>2.57</v>
          </cell>
          <cell r="L2234">
            <v>2.57</v>
          </cell>
          <cell r="M2234">
            <v>0.92</v>
          </cell>
          <cell r="N2234">
            <v>7.7099999999999991</v>
          </cell>
          <cell r="O2234">
            <v>7.7099999999999991</v>
          </cell>
          <cell r="P2234">
            <v>2.7600000000000002</v>
          </cell>
          <cell r="Q2234">
            <v>4.9400000000000004</v>
          </cell>
          <cell r="R2234">
            <v>5.7824999999999998</v>
          </cell>
          <cell r="S2234">
            <v>2.0700000000000003</v>
          </cell>
          <cell r="T2234">
            <v>14.82</v>
          </cell>
          <cell r="U2234">
            <v>17.3475</v>
          </cell>
          <cell r="V2234">
            <v>6.2100000000000009</v>
          </cell>
        </row>
        <row r="2235">
          <cell r="B2235" t="str">
            <v>ANG50</v>
          </cell>
          <cell r="C2235" t="str">
            <v>MVANGUI50</v>
          </cell>
          <cell r="D2235">
            <v>2</v>
          </cell>
          <cell r="E2235" t="str">
            <v>VANNE GUILLOTINE D50</v>
          </cell>
          <cell r="F2235">
            <v>24</v>
          </cell>
          <cell r="H2235" t="str">
            <v>MVANGUI50</v>
          </cell>
          <cell r="I2235">
            <v>17.39</v>
          </cell>
          <cell r="J2235">
            <v>1</v>
          </cell>
          <cell r="K2235">
            <v>17.39</v>
          </cell>
          <cell r="L2235">
            <v>17.39</v>
          </cell>
          <cell r="M2235">
            <v>17.39</v>
          </cell>
          <cell r="N2235">
            <v>34.78</v>
          </cell>
          <cell r="O2235">
            <v>34.78</v>
          </cell>
          <cell r="P2235">
            <v>34.78</v>
          </cell>
          <cell r="Q2235">
            <v>24</v>
          </cell>
          <cell r="R2235">
            <v>26.085000000000001</v>
          </cell>
          <cell r="S2235">
            <v>26.085000000000001</v>
          </cell>
          <cell r="T2235">
            <v>48</v>
          </cell>
          <cell r="U2235">
            <v>52.17</v>
          </cell>
          <cell r="V2235">
            <v>52.17</v>
          </cell>
        </row>
        <row r="2236">
          <cell r="B2236" t="str">
            <v>ANG50</v>
          </cell>
          <cell r="C2236" t="str">
            <v>T9050</v>
          </cell>
          <cell r="D2236">
            <v>1</v>
          </cell>
          <cell r="E2236" t="str">
            <v>TE DE PRESSION D50</v>
          </cell>
          <cell r="F2236">
            <v>0.8</v>
          </cell>
          <cell r="H2236" t="str">
            <v>T9050</v>
          </cell>
          <cell r="I2236">
            <v>0.7</v>
          </cell>
          <cell r="J2236">
            <v>1</v>
          </cell>
          <cell r="K2236">
            <v>0.7</v>
          </cell>
          <cell r="L2236">
            <v>0.69799999999999995</v>
          </cell>
          <cell r="M2236">
            <v>0.69799999999999995</v>
          </cell>
          <cell r="N2236">
            <v>0.7</v>
          </cell>
          <cell r="O2236">
            <v>0.69799999999999995</v>
          </cell>
          <cell r="P2236">
            <v>0.69799999999999995</v>
          </cell>
          <cell r="Q2236">
            <v>0.8</v>
          </cell>
          <cell r="R2236">
            <v>0.87249999999999994</v>
          </cell>
          <cell r="S2236">
            <v>0.87249999999999994</v>
          </cell>
          <cell r="T2236">
            <v>0.8</v>
          </cell>
          <cell r="U2236">
            <v>0.87249999999999994</v>
          </cell>
          <cell r="V2236">
            <v>0.87249999999999994</v>
          </cell>
        </row>
        <row r="2237">
          <cell r="B2237" t="str">
            <v>DIR01VANG50</v>
          </cell>
          <cell r="N2237">
            <v>78.190000000000012</v>
          </cell>
          <cell r="O2237">
            <v>78.188000000000002</v>
          </cell>
          <cell r="P2237">
            <v>73.237999999999985</v>
          </cell>
          <cell r="T2237">
            <v>134.67000000000002</v>
          </cell>
          <cell r="U2237">
            <v>140.38999999999999</v>
          </cell>
          <cell r="V2237">
            <v>129.2525</v>
          </cell>
        </row>
        <row r="2238">
          <cell r="B2238" t="str">
            <v>V50</v>
          </cell>
          <cell r="C2238" t="str">
            <v>DIR01</v>
          </cell>
          <cell r="D2238">
            <v>1</v>
          </cell>
          <cell r="E2238" t="str">
            <v>PETIT REGARD + COUVERCLE (HEXAGONAL)</v>
          </cell>
          <cell r="F2238">
            <v>71.05</v>
          </cell>
          <cell r="H2238" t="str">
            <v>DIR01</v>
          </cell>
          <cell r="I2238">
            <v>35</v>
          </cell>
          <cell r="J2238">
            <v>1</v>
          </cell>
          <cell r="K2238">
            <v>35</v>
          </cell>
          <cell r="L2238">
            <v>35</v>
          </cell>
          <cell r="M2238">
            <v>35</v>
          </cell>
          <cell r="N2238">
            <v>35</v>
          </cell>
          <cell r="O2238">
            <v>35</v>
          </cell>
          <cell r="P2238">
            <v>35</v>
          </cell>
          <cell r="Q2238">
            <v>71.05</v>
          </cell>
          <cell r="R2238">
            <v>70</v>
          </cell>
          <cell r="S2238">
            <v>70</v>
          </cell>
          <cell r="T2238">
            <v>71.05</v>
          </cell>
          <cell r="U2238">
            <v>70</v>
          </cell>
          <cell r="V2238">
            <v>70</v>
          </cell>
        </row>
        <row r="2239">
          <cell r="B2239" t="str">
            <v>V50</v>
          </cell>
          <cell r="C2239" t="str">
            <v>MJOI50</v>
          </cell>
          <cell r="D2239">
            <v>3</v>
          </cell>
          <cell r="E2239" t="str">
            <v>JOINT FORSHEDA D50</v>
          </cell>
          <cell r="F2239">
            <v>4.9400000000000004</v>
          </cell>
          <cell r="H2239" t="str">
            <v>MJOI50</v>
          </cell>
          <cell r="I2239">
            <v>2.57</v>
          </cell>
          <cell r="J2239">
            <v>1</v>
          </cell>
          <cell r="K2239">
            <v>2.57</v>
          </cell>
          <cell r="L2239">
            <v>2.57</v>
          </cell>
          <cell r="M2239">
            <v>0.92</v>
          </cell>
          <cell r="N2239">
            <v>7.7099999999999991</v>
          </cell>
          <cell r="O2239">
            <v>7.7099999999999991</v>
          </cell>
          <cell r="P2239">
            <v>2.7600000000000002</v>
          </cell>
          <cell r="Q2239">
            <v>4.9400000000000004</v>
          </cell>
          <cell r="R2239">
            <v>5.7824999999999998</v>
          </cell>
          <cell r="S2239">
            <v>2.0700000000000003</v>
          </cell>
          <cell r="T2239">
            <v>14.82</v>
          </cell>
          <cell r="U2239">
            <v>17.3475</v>
          </cell>
          <cell r="V2239">
            <v>6.2100000000000009</v>
          </cell>
        </row>
        <row r="2240">
          <cell r="B2240" t="str">
            <v>V50</v>
          </cell>
          <cell r="C2240" t="str">
            <v>MVAN3V50</v>
          </cell>
          <cell r="D2240">
            <v>1</v>
          </cell>
          <cell r="E2240" t="str">
            <v>VANNES 3 VOIES D50</v>
          </cell>
          <cell r="F2240">
            <v>97.13</v>
          </cell>
          <cell r="H2240" t="str">
            <v>MVAN3V50</v>
          </cell>
          <cell r="I2240">
            <v>75.8</v>
          </cell>
          <cell r="J2240">
            <v>1</v>
          </cell>
          <cell r="K2240">
            <v>75.8</v>
          </cell>
          <cell r="L2240">
            <v>75.8</v>
          </cell>
          <cell r="M2240">
            <v>78.831999999999994</v>
          </cell>
          <cell r="N2240">
            <v>75.8</v>
          </cell>
          <cell r="O2240">
            <v>75.8</v>
          </cell>
          <cell r="P2240">
            <v>78.831999999999994</v>
          </cell>
          <cell r="Q2240">
            <v>97.13</v>
          </cell>
          <cell r="R2240">
            <v>100.81400000000001</v>
          </cell>
          <cell r="S2240">
            <v>104.84656</v>
          </cell>
          <cell r="T2240">
            <v>97.13</v>
          </cell>
          <cell r="U2240">
            <v>100.81400000000001</v>
          </cell>
          <cell r="V2240">
            <v>104.84656</v>
          </cell>
        </row>
        <row r="2241">
          <cell r="B2241" t="str">
            <v>DIR013V50</v>
          </cell>
          <cell r="N2241">
            <v>118.50999999999999</v>
          </cell>
          <cell r="O2241">
            <v>118.50999999999999</v>
          </cell>
          <cell r="P2241">
            <v>116.59199999999998</v>
          </cell>
          <cell r="T2241">
            <v>183</v>
          </cell>
          <cell r="U2241">
            <v>188.16149999999999</v>
          </cell>
          <cell r="V2241">
            <v>181.05655999999999</v>
          </cell>
        </row>
        <row r="2242">
          <cell r="B2242" t="str">
            <v>V63</v>
          </cell>
          <cell r="C2242" t="str">
            <v>DIR01</v>
          </cell>
          <cell r="D2242">
            <v>1</v>
          </cell>
          <cell r="E2242" t="str">
            <v>PETIT REGARD + COUVERCLE (HEXAGONAL)</v>
          </cell>
          <cell r="F2242">
            <v>71.05</v>
          </cell>
          <cell r="H2242" t="str">
            <v>DIR01</v>
          </cell>
          <cell r="I2242">
            <v>35</v>
          </cell>
          <cell r="J2242">
            <v>1</v>
          </cell>
          <cell r="K2242">
            <v>35</v>
          </cell>
          <cell r="L2242">
            <v>35</v>
          </cell>
          <cell r="M2242">
            <v>35</v>
          </cell>
          <cell r="N2242">
            <v>35</v>
          </cell>
          <cell r="O2242">
            <v>35</v>
          </cell>
          <cell r="P2242">
            <v>35</v>
          </cell>
          <cell r="Q2242">
            <v>71.05</v>
          </cell>
          <cell r="R2242">
            <v>70</v>
          </cell>
          <cell r="S2242">
            <v>70</v>
          </cell>
          <cell r="T2242">
            <v>71.05</v>
          </cell>
          <cell r="U2242">
            <v>70</v>
          </cell>
          <cell r="V2242">
            <v>70</v>
          </cell>
        </row>
        <row r="2243">
          <cell r="B2243" t="str">
            <v>V63</v>
          </cell>
          <cell r="C2243" t="str">
            <v>MJOI63</v>
          </cell>
          <cell r="D2243">
            <v>3</v>
          </cell>
          <cell r="E2243" t="str">
            <v>JOINT FORSHEDA D63</v>
          </cell>
          <cell r="F2243">
            <v>4.9400000000000004</v>
          </cell>
          <cell r="H2243" t="str">
            <v>MJOI63</v>
          </cell>
          <cell r="I2243">
            <v>2.21</v>
          </cell>
          <cell r="J2243">
            <v>1</v>
          </cell>
          <cell r="K2243">
            <v>2.21</v>
          </cell>
          <cell r="L2243">
            <v>2.21</v>
          </cell>
          <cell r="M2243">
            <v>0.92</v>
          </cell>
          <cell r="N2243">
            <v>6.63</v>
          </cell>
          <cell r="O2243">
            <v>6.63</v>
          </cell>
          <cell r="P2243">
            <v>2.7600000000000002</v>
          </cell>
          <cell r="Q2243">
            <v>4.9400000000000004</v>
          </cell>
          <cell r="R2243">
            <v>4.9725000000000001</v>
          </cell>
          <cell r="S2243">
            <v>2.0700000000000003</v>
          </cell>
          <cell r="T2243">
            <v>14.82</v>
          </cell>
          <cell r="U2243">
            <v>14.9175</v>
          </cell>
          <cell r="V2243">
            <v>6.2100000000000009</v>
          </cell>
        </row>
        <row r="2244">
          <cell r="B2244" t="str">
            <v>V63</v>
          </cell>
          <cell r="C2244" t="str">
            <v>MVAN3V63</v>
          </cell>
          <cell r="D2244">
            <v>1</v>
          </cell>
          <cell r="E2244" t="str">
            <v>VANNE 3 VOIES  MANUELLE D63</v>
          </cell>
          <cell r="F2244">
            <v>111.83</v>
          </cell>
          <cell r="H2244" t="str">
            <v>MVAN3V63</v>
          </cell>
          <cell r="I2244">
            <v>84.99</v>
          </cell>
          <cell r="J2244">
            <v>1</v>
          </cell>
          <cell r="K2244">
            <v>84.99</v>
          </cell>
          <cell r="L2244">
            <v>84.99</v>
          </cell>
          <cell r="M2244">
            <v>110.16</v>
          </cell>
          <cell r="N2244">
            <v>84.99</v>
          </cell>
          <cell r="O2244">
            <v>84.99</v>
          </cell>
          <cell r="P2244">
            <v>110.16</v>
          </cell>
          <cell r="Q2244">
            <v>111.83</v>
          </cell>
          <cell r="R2244">
            <v>113.0367</v>
          </cell>
          <cell r="S2244">
            <v>146.5128</v>
          </cell>
          <cell r="T2244">
            <v>111.83</v>
          </cell>
          <cell r="U2244">
            <v>113.0367</v>
          </cell>
          <cell r="V2244">
            <v>146.5128</v>
          </cell>
        </row>
        <row r="2245">
          <cell r="B2245" t="str">
            <v>DIR013V63</v>
          </cell>
          <cell r="N2245">
            <v>126.62</v>
          </cell>
          <cell r="O2245">
            <v>126.62</v>
          </cell>
          <cell r="P2245">
            <v>147.91999999999999</v>
          </cell>
          <cell r="T2245">
            <v>197.7</v>
          </cell>
          <cell r="U2245">
            <v>197.95420000000001</v>
          </cell>
          <cell r="V2245">
            <v>222.72280000000001</v>
          </cell>
        </row>
        <row r="2246">
          <cell r="B2246" t="str">
            <v>VMHI50</v>
          </cell>
          <cell r="C2246" t="str">
            <v>DIR02</v>
          </cell>
          <cell r="D2246">
            <v>1</v>
          </cell>
          <cell r="E2246" t="str">
            <v>GRAND REGARD + COUVERCLE</v>
          </cell>
          <cell r="F2246">
            <v>100.31</v>
          </cell>
          <cell r="H2246" t="str">
            <v>DIR02</v>
          </cell>
          <cell r="I2246">
            <v>54.9</v>
          </cell>
          <cell r="J2246">
            <v>1</v>
          </cell>
          <cell r="K2246">
            <v>54.9</v>
          </cell>
          <cell r="L2246">
            <v>54.9</v>
          </cell>
          <cell r="M2246">
            <v>54.9</v>
          </cell>
          <cell r="N2246">
            <v>54.9</v>
          </cell>
          <cell r="O2246">
            <v>54.9</v>
          </cell>
          <cell r="P2246">
            <v>54.9</v>
          </cell>
          <cell r="Q2246">
            <v>100.31</v>
          </cell>
          <cell r="R2246">
            <v>109.8</v>
          </cell>
          <cell r="S2246">
            <v>109.8</v>
          </cell>
          <cell r="T2246">
            <v>100.31</v>
          </cell>
          <cell r="U2246">
            <v>109.8</v>
          </cell>
          <cell r="V2246">
            <v>109.8</v>
          </cell>
        </row>
        <row r="2247">
          <cell r="B2247" t="str">
            <v>VMHI50</v>
          </cell>
          <cell r="C2247" t="str">
            <v>MJOI50</v>
          </cell>
          <cell r="D2247">
            <v>3</v>
          </cell>
          <cell r="E2247" t="str">
            <v>JOINT FORSHEDA D50</v>
          </cell>
          <cell r="F2247">
            <v>4.9400000000000004</v>
          </cell>
          <cell r="H2247" t="str">
            <v>MJOI50</v>
          </cell>
          <cell r="I2247">
            <v>2.57</v>
          </cell>
          <cell r="J2247">
            <v>1</v>
          </cell>
          <cell r="K2247">
            <v>2.57</v>
          </cell>
          <cell r="L2247">
            <v>2.57</v>
          </cell>
          <cell r="M2247">
            <v>0.92</v>
          </cell>
          <cell r="N2247">
            <v>7.7099999999999991</v>
          </cell>
          <cell r="O2247">
            <v>7.7099999999999991</v>
          </cell>
          <cell r="P2247">
            <v>2.7600000000000002</v>
          </cell>
          <cell r="Q2247">
            <v>4.9400000000000004</v>
          </cell>
          <cell r="R2247">
            <v>5.7824999999999998</v>
          </cell>
          <cell r="S2247">
            <v>2.0700000000000003</v>
          </cell>
          <cell r="T2247">
            <v>14.82</v>
          </cell>
          <cell r="U2247">
            <v>17.3475</v>
          </cell>
          <cell r="V2247">
            <v>6.2100000000000009</v>
          </cell>
        </row>
        <row r="2248">
          <cell r="B2248" t="str">
            <v>VMHI50</v>
          </cell>
          <cell r="C2248" t="str">
            <v>MJOI50</v>
          </cell>
          <cell r="D2248">
            <v>1</v>
          </cell>
          <cell r="E2248" t="str">
            <v>JOINT FORSHEDA D50</v>
          </cell>
          <cell r="F2248">
            <v>4.9400000000000004</v>
          </cell>
          <cell r="H2248" t="str">
            <v>MJOI50</v>
          </cell>
          <cell r="I2248">
            <v>2.57</v>
          </cell>
          <cell r="J2248">
            <v>1</v>
          </cell>
          <cell r="K2248">
            <v>2.57</v>
          </cell>
          <cell r="L2248">
            <v>2.57</v>
          </cell>
          <cell r="M2248">
            <v>0.92</v>
          </cell>
          <cell r="N2248">
            <v>2.57</v>
          </cell>
          <cell r="O2248">
            <v>2.57</v>
          </cell>
          <cell r="P2248">
            <v>0.92</v>
          </cell>
          <cell r="Q2248">
            <v>4.9400000000000004</v>
          </cell>
          <cell r="R2248">
            <v>5.7824999999999998</v>
          </cell>
          <cell r="S2248">
            <v>2.0700000000000003</v>
          </cell>
          <cell r="T2248">
            <v>4.9400000000000004</v>
          </cell>
          <cell r="U2248">
            <v>5.7824999999999998</v>
          </cell>
          <cell r="V2248">
            <v>2.0700000000000003</v>
          </cell>
        </row>
        <row r="2249">
          <cell r="B2249" t="str">
            <v>VMHI50</v>
          </cell>
          <cell r="C2249" t="str">
            <v>MVAN3VMHI50</v>
          </cell>
          <cell r="D2249">
            <v>1</v>
          </cell>
          <cell r="E2249" t="str">
            <v>VANNES 3 VOIES MOTORISEE HORLOGE INTEGRE D50</v>
          </cell>
          <cell r="F2249">
            <v>594.83000000000004</v>
          </cell>
          <cell r="H2249" t="str">
            <v>MVAN3VMHI50</v>
          </cell>
          <cell r="I2249">
            <v>491.6</v>
          </cell>
          <cell r="J2249">
            <v>1</v>
          </cell>
          <cell r="K2249">
            <v>491.6</v>
          </cell>
          <cell r="L2249">
            <v>491.6</v>
          </cell>
          <cell r="M2249">
            <v>575.4</v>
          </cell>
          <cell r="N2249">
            <v>491.6</v>
          </cell>
          <cell r="O2249">
            <v>491.6</v>
          </cell>
          <cell r="P2249">
            <v>575.4</v>
          </cell>
          <cell r="Q2249">
            <v>594.83000000000004</v>
          </cell>
          <cell r="R2249">
            <v>653.82800000000009</v>
          </cell>
          <cell r="S2249">
            <v>765.28200000000004</v>
          </cell>
          <cell r="T2249">
            <v>594.83000000000004</v>
          </cell>
          <cell r="U2249">
            <v>653.82800000000009</v>
          </cell>
          <cell r="V2249">
            <v>765.28200000000004</v>
          </cell>
        </row>
        <row r="2250">
          <cell r="B2250" t="str">
            <v>DIR023VMHI50</v>
          </cell>
          <cell r="N2250">
            <v>556.78</v>
          </cell>
          <cell r="O2250">
            <v>556.78</v>
          </cell>
          <cell r="P2250">
            <v>633.98</v>
          </cell>
          <cell r="T2250">
            <v>714.90000000000009</v>
          </cell>
          <cell r="U2250">
            <v>786.75800000000004</v>
          </cell>
          <cell r="V2250">
            <v>883.36200000000008</v>
          </cell>
        </row>
        <row r="2251">
          <cell r="B2251" t="str">
            <v>VMHI63</v>
          </cell>
          <cell r="C2251" t="str">
            <v>DIR02</v>
          </cell>
          <cell r="D2251">
            <v>1</v>
          </cell>
          <cell r="E2251" t="str">
            <v>GRAND REGARD + COUVERCLE</v>
          </cell>
          <cell r="F2251">
            <v>100.31</v>
          </cell>
          <cell r="H2251" t="str">
            <v>DIR02</v>
          </cell>
          <cell r="I2251">
            <v>54.9</v>
          </cell>
          <cell r="J2251">
            <v>1</v>
          </cell>
          <cell r="K2251">
            <v>54.9</v>
          </cell>
          <cell r="L2251">
            <v>54.9</v>
          </cell>
          <cell r="M2251">
            <v>54.9</v>
          </cell>
          <cell r="N2251">
            <v>54.9</v>
          </cell>
          <cell r="O2251">
            <v>54.9</v>
          </cell>
          <cell r="P2251">
            <v>54.9</v>
          </cell>
          <cell r="Q2251">
            <v>100.31</v>
          </cell>
          <cell r="R2251">
            <v>109.8</v>
          </cell>
          <cell r="S2251">
            <v>109.8</v>
          </cell>
          <cell r="T2251">
            <v>100.31</v>
          </cell>
          <cell r="U2251">
            <v>109.8</v>
          </cell>
          <cell r="V2251">
            <v>109.8</v>
          </cell>
        </row>
        <row r="2252">
          <cell r="B2252" t="str">
            <v>VMHI63</v>
          </cell>
          <cell r="C2252" t="str">
            <v>MJOI50</v>
          </cell>
          <cell r="D2252">
            <v>1</v>
          </cell>
          <cell r="E2252" t="str">
            <v>JOINT FORSHEDA D50</v>
          </cell>
          <cell r="F2252">
            <v>4.9400000000000004</v>
          </cell>
          <cell r="H2252" t="str">
            <v>MJOI50</v>
          </cell>
          <cell r="I2252">
            <v>2.57</v>
          </cell>
          <cell r="J2252">
            <v>1</v>
          </cell>
          <cell r="K2252">
            <v>2.57</v>
          </cell>
          <cell r="L2252">
            <v>2.57</v>
          </cell>
          <cell r="M2252">
            <v>0.92</v>
          </cell>
          <cell r="N2252">
            <v>2.57</v>
          </cell>
          <cell r="O2252">
            <v>2.57</v>
          </cell>
          <cell r="P2252">
            <v>0.92</v>
          </cell>
          <cell r="Q2252">
            <v>4.9400000000000004</v>
          </cell>
          <cell r="R2252">
            <v>5.7824999999999998</v>
          </cell>
          <cell r="S2252">
            <v>2.0700000000000003</v>
          </cell>
          <cell r="T2252">
            <v>4.9400000000000004</v>
          </cell>
          <cell r="U2252">
            <v>5.7824999999999998</v>
          </cell>
          <cell r="V2252">
            <v>2.0700000000000003</v>
          </cell>
        </row>
        <row r="2253">
          <cell r="B2253" t="str">
            <v>VMHI63</v>
          </cell>
          <cell r="C2253" t="str">
            <v>MJOI63</v>
          </cell>
          <cell r="D2253">
            <v>3</v>
          </cell>
          <cell r="E2253" t="str">
            <v>JOINT FORSHEDA D63</v>
          </cell>
          <cell r="F2253">
            <v>4.9400000000000004</v>
          </cell>
          <cell r="H2253" t="str">
            <v>MJOI63</v>
          </cell>
          <cell r="I2253">
            <v>2.21</v>
          </cell>
          <cell r="J2253">
            <v>1</v>
          </cell>
          <cell r="K2253">
            <v>2.21</v>
          </cell>
          <cell r="L2253">
            <v>2.21</v>
          </cell>
          <cell r="M2253">
            <v>0.92</v>
          </cell>
          <cell r="N2253">
            <v>6.63</v>
          </cell>
          <cell r="O2253">
            <v>6.63</v>
          </cell>
          <cell r="P2253">
            <v>2.7600000000000002</v>
          </cell>
          <cell r="Q2253">
            <v>4.9400000000000004</v>
          </cell>
          <cell r="R2253">
            <v>4.9725000000000001</v>
          </cell>
          <cell r="S2253">
            <v>2.0700000000000003</v>
          </cell>
          <cell r="T2253">
            <v>14.82</v>
          </cell>
          <cell r="U2253">
            <v>14.9175</v>
          </cell>
          <cell r="V2253">
            <v>6.2100000000000009</v>
          </cell>
        </row>
        <row r="2254">
          <cell r="B2254" t="str">
            <v>VMHI63</v>
          </cell>
          <cell r="C2254" t="str">
            <v>MVAN3VMHI63</v>
          </cell>
          <cell r="D2254">
            <v>1</v>
          </cell>
          <cell r="E2254" t="str">
            <v>VANNE 3 VOIES MOTORISEE HORLOGE INTEGRE D63</v>
          </cell>
          <cell r="F2254">
            <v>640.38</v>
          </cell>
          <cell r="H2254" t="str">
            <v>MVAN3VMHI63</v>
          </cell>
          <cell r="I2254">
            <v>524.19000000000005</v>
          </cell>
          <cell r="J2254">
            <v>1</v>
          </cell>
          <cell r="K2254">
            <v>524.19000000000005</v>
          </cell>
          <cell r="L2254">
            <v>524.19000000000005</v>
          </cell>
          <cell r="M2254">
            <v>589.95000000000005</v>
          </cell>
          <cell r="N2254">
            <v>524.19000000000005</v>
          </cell>
          <cell r="O2254">
            <v>524.19000000000005</v>
          </cell>
          <cell r="P2254">
            <v>589.95000000000005</v>
          </cell>
          <cell r="Q2254">
            <v>640.38</v>
          </cell>
          <cell r="R2254">
            <v>697.17270000000008</v>
          </cell>
          <cell r="S2254">
            <v>784.63350000000014</v>
          </cell>
          <cell r="T2254">
            <v>640.38</v>
          </cell>
          <cell r="U2254">
            <v>697.17270000000008</v>
          </cell>
          <cell r="V2254">
            <v>784.63350000000014</v>
          </cell>
        </row>
        <row r="2255">
          <cell r="B2255" t="str">
            <v>DIR023VMHI63</v>
          </cell>
          <cell r="N2255">
            <v>588.29000000000008</v>
          </cell>
          <cell r="O2255">
            <v>588.29000000000008</v>
          </cell>
          <cell r="P2255">
            <v>648.53000000000009</v>
          </cell>
          <cell r="T2255">
            <v>760.45</v>
          </cell>
          <cell r="U2255">
            <v>827.67270000000008</v>
          </cell>
          <cell r="V2255">
            <v>902.71350000000018</v>
          </cell>
        </row>
        <row r="2256">
          <cell r="B2256" t="str">
            <v>RV</v>
          </cell>
          <cell r="C2256" t="str">
            <v>MCOUVDIR01</v>
          </cell>
          <cell r="D2256">
            <v>1</v>
          </cell>
          <cell r="E2256" t="str">
            <v>COUVERCLE AQUATIRIS POUR PETIT REGARD CARRE</v>
          </cell>
          <cell r="F2256">
            <v>20.3</v>
          </cell>
          <cell r="H2256" t="str">
            <v>MCOUVDIR01</v>
          </cell>
          <cell r="I2256">
            <v>10.5</v>
          </cell>
          <cell r="J2256">
            <v>1</v>
          </cell>
          <cell r="K2256">
            <v>10.5</v>
          </cell>
          <cell r="L2256">
            <v>10.5</v>
          </cell>
          <cell r="M2256">
            <v>10.5</v>
          </cell>
          <cell r="N2256">
            <v>10.5</v>
          </cell>
          <cell r="O2256">
            <v>10.5</v>
          </cell>
          <cell r="P2256">
            <v>10.5</v>
          </cell>
          <cell r="Q2256">
            <v>21.32</v>
          </cell>
          <cell r="R2256">
            <v>21</v>
          </cell>
          <cell r="S2256">
            <v>21</v>
          </cell>
          <cell r="T2256">
            <v>21.32</v>
          </cell>
          <cell r="U2256">
            <v>21</v>
          </cell>
          <cell r="V2256">
            <v>21</v>
          </cell>
        </row>
        <row r="2257">
          <cell r="B2257" t="str">
            <v>RV</v>
          </cell>
          <cell r="C2257" t="str">
            <v>MREHA</v>
          </cell>
          <cell r="D2257">
            <v>1</v>
          </cell>
          <cell r="E2257" t="str">
            <v>REHAUSSE PETIT REGARD CARREE</v>
          </cell>
          <cell r="F2257">
            <v>32.479999999999997</v>
          </cell>
          <cell r="H2257" t="str">
            <v>MREHA</v>
          </cell>
          <cell r="I2257">
            <v>16</v>
          </cell>
          <cell r="J2257">
            <v>1</v>
          </cell>
          <cell r="K2257">
            <v>16</v>
          </cell>
          <cell r="L2257">
            <v>16</v>
          </cell>
          <cell r="M2257">
            <v>16</v>
          </cell>
          <cell r="N2257">
            <v>16</v>
          </cell>
          <cell r="O2257">
            <v>16</v>
          </cell>
          <cell r="P2257">
            <v>16</v>
          </cell>
          <cell r="Q2257">
            <v>32.479999999999997</v>
          </cell>
          <cell r="R2257">
            <v>32</v>
          </cell>
          <cell r="S2257">
            <v>32</v>
          </cell>
          <cell r="T2257">
            <v>32.479999999999997</v>
          </cell>
          <cell r="U2257">
            <v>32</v>
          </cell>
          <cell r="V2257">
            <v>32</v>
          </cell>
        </row>
        <row r="2258">
          <cell r="B2258" t="str">
            <v>PREGAZRV</v>
          </cell>
          <cell r="N2258">
            <v>26.5</v>
          </cell>
          <cell r="O2258">
            <v>26.5</v>
          </cell>
          <cell r="P2258">
            <v>26.5</v>
          </cell>
          <cell r="T2258">
            <v>53.8</v>
          </cell>
          <cell r="U2258">
            <v>53</v>
          </cell>
          <cell r="V2258">
            <v>53</v>
          </cell>
        </row>
        <row r="2259">
          <cell r="B2259" t="str">
            <v/>
          </cell>
          <cell r="C2259" t="str">
            <v>MBAC2.5</v>
          </cell>
          <cell r="D2259">
            <v>2</v>
          </cell>
          <cell r="E2259" t="str">
            <v>BAC PEHD 2.5EH</v>
          </cell>
          <cell r="F2259">
            <v>565.5</v>
          </cell>
          <cell r="H2259" t="str">
            <v>MBAC2.5</v>
          </cell>
          <cell r="I2259">
            <v>555.64</v>
          </cell>
          <cell r="J2259">
            <v>1</v>
          </cell>
          <cell r="K2259">
            <v>555.64</v>
          </cell>
          <cell r="L2259">
            <v>555.64</v>
          </cell>
          <cell r="M2259">
            <v>555.64</v>
          </cell>
          <cell r="N2259">
            <v>1111.28</v>
          </cell>
          <cell r="O2259">
            <v>1111.28</v>
          </cell>
          <cell r="P2259">
            <v>1111.28</v>
          </cell>
          <cell r="Q2259">
            <v>565.5</v>
          </cell>
          <cell r="R2259">
            <v>833.46</v>
          </cell>
          <cell r="S2259">
            <v>833.46</v>
          </cell>
          <cell r="T2259">
            <v>1131</v>
          </cell>
          <cell r="U2259">
            <v>1666.92</v>
          </cell>
          <cell r="V2259">
            <v>1666.92</v>
          </cell>
        </row>
        <row r="2260">
          <cell r="B2260" t="str">
            <v/>
          </cell>
          <cell r="C2260" t="str">
            <v>MBARRE2.5</v>
          </cell>
          <cell r="D2260">
            <v>4</v>
          </cell>
          <cell r="E2260" t="str">
            <v>BARRE DE RENFORT POUR BAC 2.5 EH</v>
          </cell>
          <cell r="F2260">
            <v>38.799999999999997</v>
          </cell>
          <cell r="H2260" t="str">
            <v>MBARRE2.5</v>
          </cell>
          <cell r="I2260">
            <v>35</v>
          </cell>
          <cell r="J2260">
            <v>1</v>
          </cell>
          <cell r="K2260">
            <v>35</v>
          </cell>
          <cell r="L2260">
            <v>35</v>
          </cell>
          <cell r="M2260">
            <v>35</v>
          </cell>
          <cell r="N2260">
            <v>140</v>
          </cell>
          <cell r="O2260">
            <v>140</v>
          </cell>
          <cell r="P2260">
            <v>140</v>
          </cell>
          <cell r="Q2260">
            <v>38.799999999999997</v>
          </cell>
          <cell r="R2260">
            <v>52.5</v>
          </cell>
          <cell r="S2260">
            <v>52.5</v>
          </cell>
          <cell r="T2260">
            <v>155.19999999999999</v>
          </cell>
          <cell r="U2260">
            <v>210</v>
          </cell>
          <cell r="V2260">
            <v>210</v>
          </cell>
        </row>
        <row r="2261">
          <cell r="B2261" t="str">
            <v/>
          </cell>
          <cell r="C2261" t="str">
            <v>MGRILLE5X5</v>
          </cell>
          <cell r="D2261">
            <v>6</v>
          </cell>
          <cell r="E2261" t="str">
            <v>GRILLE MAILLE 5X5 GALVA CAILLEBOTIS 2310X810</v>
          </cell>
          <cell r="F2261">
            <v>59.78</v>
          </cell>
          <cell r="H2261" t="str">
            <v>MGRILLE5X5</v>
          </cell>
          <cell r="I2261">
            <v>42.4</v>
          </cell>
          <cell r="J2261">
            <v>1</v>
          </cell>
          <cell r="K2261">
            <v>42.4</v>
          </cell>
          <cell r="L2261">
            <v>42.4</v>
          </cell>
          <cell r="M2261">
            <v>42.4</v>
          </cell>
          <cell r="N2261">
            <v>254.39999999999998</v>
          </cell>
          <cell r="O2261">
            <v>254.39999999999998</v>
          </cell>
          <cell r="P2261">
            <v>254.39999999999998</v>
          </cell>
          <cell r="Q2261">
            <v>59.78</v>
          </cell>
          <cell r="R2261">
            <v>63.599999999999994</v>
          </cell>
          <cell r="S2261">
            <v>63.599999999999994</v>
          </cell>
          <cell r="T2261">
            <v>358.68</v>
          </cell>
          <cell r="U2261">
            <v>381.59999999999997</v>
          </cell>
          <cell r="V2261">
            <v>381.59999999999997</v>
          </cell>
        </row>
        <row r="2262">
          <cell r="B2262" t="str">
            <v/>
          </cell>
          <cell r="C2262" t="str">
            <v>MJOI100</v>
          </cell>
          <cell r="D2262">
            <v>2</v>
          </cell>
          <cell r="E2262" t="str">
            <v>JOINT FORSHEDA D100</v>
          </cell>
          <cell r="F2262">
            <v>4.87</v>
          </cell>
          <cell r="H2262" t="str">
            <v>MJOI100</v>
          </cell>
          <cell r="I2262">
            <v>0.94</v>
          </cell>
          <cell r="J2262">
            <v>1</v>
          </cell>
          <cell r="K2262">
            <v>0.94</v>
          </cell>
          <cell r="L2262">
            <v>2.1800000000000002</v>
          </cell>
          <cell r="M2262">
            <v>0.94</v>
          </cell>
          <cell r="N2262">
            <v>1.88</v>
          </cell>
          <cell r="O2262">
            <v>4.3600000000000003</v>
          </cell>
          <cell r="P2262">
            <v>1.88</v>
          </cell>
          <cell r="Q2262">
            <v>4.87</v>
          </cell>
          <cell r="R2262">
            <v>4.9050000000000002</v>
          </cell>
          <cell r="S2262">
            <v>2.1149999999999998</v>
          </cell>
          <cell r="T2262">
            <v>9.74</v>
          </cell>
          <cell r="U2262">
            <v>9.81</v>
          </cell>
          <cell r="V2262">
            <v>4.2299999999999995</v>
          </cell>
        </row>
        <row r="2263">
          <cell r="B2263" t="str">
            <v/>
          </cell>
          <cell r="C2263" t="str">
            <v>ZDR2</v>
          </cell>
          <cell r="D2263">
            <v>1</v>
          </cell>
          <cell r="E2263" t="str">
            <v>KIT DRAINAGE VENTILATION BAC 5 - 6 EH</v>
          </cell>
          <cell r="F2263">
            <v>105.94</v>
          </cell>
          <cell r="H2263" t="str">
            <v>ZDR2</v>
          </cell>
          <cell r="I2263">
            <v>69.046000000000006</v>
          </cell>
          <cell r="J2263">
            <v>1</v>
          </cell>
          <cell r="K2263">
            <v>69.046000000000006</v>
          </cell>
          <cell r="L2263">
            <v>71.443999999999988</v>
          </cell>
          <cell r="M2263">
            <v>68.965999999999994</v>
          </cell>
          <cell r="N2263">
            <v>69.046000000000006</v>
          </cell>
          <cell r="O2263">
            <v>71.443999999999988</v>
          </cell>
          <cell r="P2263">
            <v>68.965999999999994</v>
          </cell>
          <cell r="Q2263">
            <v>105.94</v>
          </cell>
          <cell r="R2263">
            <v>113.09523999999999</v>
          </cell>
          <cell r="S2263">
            <v>107.51024000000001</v>
          </cell>
          <cell r="T2263">
            <v>105.94</v>
          </cell>
          <cell r="U2263">
            <v>113.09523999999999</v>
          </cell>
          <cell r="V2263">
            <v>107.51024000000001</v>
          </cell>
        </row>
        <row r="2264">
          <cell r="B2264" t="str">
            <v>BFV5EH</v>
          </cell>
          <cell r="N2264">
            <v>1576.606</v>
          </cell>
          <cell r="O2264">
            <v>1581.4839999999997</v>
          </cell>
          <cell r="P2264">
            <v>1576.5259999999998</v>
          </cell>
          <cell r="T2264">
            <v>1760.5600000000002</v>
          </cell>
          <cell r="U2264">
            <v>2381.42524</v>
          </cell>
          <cell r="V2264">
            <v>2370.2602400000001</v>
          </cell>
        </row>
        <row r="2265">
          <cell r="B2265" t="str">
            <v/>
          </cell>
          <cell r="C2265" t="str">
            <v>MBAC3</v>
          </cell>
          <cell r="D2265">
            <v>2</v>
          </cell>
          <cell r="E2265" t="str">
            <v>BAC PEHD 3EH</v>
          </cell>
          <cell r="F2265">
            <v>658.56</v>
          </cell>
          <cell r="H2265" t="str">
            <v>MBAC3</v>
          </cell>
          <cell r="I2265">
            <v>637.44000000000005</v>
          </cell>
          <cell r="J2265">
            <v>1</v>
          </cell>
          <cell r="K2265">
            <v>637.44000000000005</v>
          </cell>
          <cell r="L2265">
            <v>637.44000000000005</v>
          </cell>
          <cell r="M2265">
            <v>637.44000000000005</v>
          </cell>
          <cell r="N2265">
            <v>1274.8800000000001</v>
          </cell>
          <cell r="O2265">
            <v>1274.8800000000001</v>
          </cell>
          <cell r="P2265">
            <v>1274.8800000000001</v>
          </cell>
          <cell r="Q2265">
            <v>658.56</v>
          </cell>
          <cell r="R2265">
            <v>956.16000000000008</v>
          </cell>
          <cell r="S2265">
            <v>956.16000000000008</v>
          </cell>
          <cell r="T2265">
            <v>1317.12</v>
          </cell>
          <cell r="U2265">
            <v>1912.3200000000002</v>
          </cell>
          <cell r="V2265">
            <v>1912.3200000000002</v>
          </cell>
        </row>
        <row r="2266">
          <cell r="B2266" t="str">
            <v/>
          </cell>
          <cell r="C2266" t="str">
            <v>MBARRE3</v>
          </cell>
          <cell r="D2266">
            <v>4</v>
          </cell>
          <cell r="E2266" t="str">
            <v>BARRE DE RENFORT POUR BAC 3EH (COMPATIBLE 6EH</v>
          </cell>
          <cell r="F2266">
            <v>47.94</v>
          </cell>
          <cell r="H2266" t="str">
            <v>MBARRE3</v>
          </cell>
          <cell r="I2266">
            <v>40.5</v>
          </cell>
          <cell r="J2266">
            <v>1</v>
          </cell>
          <cell r="K2266">
            <v>40.5</v>
          </cell>
          <cell r="L2266">
            <v>40.5</v>
          </cell>
          <cell r="M2266">
            <v>40.5</v>
          </cell>
          <cell r="N2266">
            <v>162</v>
          </cell>
          <cell r="O2266">
            <v>162</v>
          </cell>
          <cell r="P2266">
            <v>162</v>
          </cell>
          <cell r="Q2266">
            <v>47.94</v>
          </cell>
          <cell r="R2266">
            <v>60.75</v>
          </cell>
          <cell r="S2266">
            <v>60.75</v>
          </cell>
          <cell r="T2266">
            <v>191.76</v>
          </cell>
          <cell r="U2266">
            <v>243</v>
          </cell>
          <cell r="V2266">
            <v>243</v>
          </cell>
        </row>
        <row r="2267">
          <cell r="B2267" t="str">
            <v/>
          </cell>
          <cell r="C2267" t="str">
            <v>MGRILLE5X5</v>
          </cell>
          <cell r="D2267">
            <v>4</v>
          </cell>
          <cell r="E2267" t="str">
            <v>GRILLE MAILLE 5X5 GALVA CAILLEBOTIS 2310X810</v>
          </cell>
          <cell r="F2267">
            <v>59.78</v>
          </cell>
          <cell r="H2267" t="str">
            <v>MGRILLE5X5</v>
          </cell>
          <cell r="I2267">
            <v>42.4</v>
          </cell>
          <cell r="J2267">
            <v>1</v>
          </cell>
          <cell r="K2267">
            <v>42.4</v>
          </cell>
          <cell r="L2267">
            <v>42.4</v>
          </cell>
          <cell r="M2267">
            <v>42.4</v>
          </cell>
          <cell r="N2267">
            <v>169.6</v>
          </cell>
          <cell r="O2267">
            <v>169.6</v>
          </cell>
          <cell r="P2267">
            <v>169.6</v>
          </cell>
          <cell r="Q2267">
            <v>59.78</v>
          </cell>
          <cell r="R2267">
            <v>63.599999999999994</v>
          </cell>
          <cell r="S2267">
            <v>63.599999999999994</v>
          </cell>
          <cell r="T2267">
            <v>239.12</v>
          </cell>
          <cell r="U2267">
            <v>254.39999999999998</v>
          </cell>
          <cell r="V2267">
            <v>254.39999999999998</v>
          </cell>
        </row>
        <row r="2268">
          <cell r="B2268" t="str">
            <v/>
          </cell>
          <cell r="C2268" t="str">
            <v>MGRILLE5X5V2</v>
          </cell>
          <cell r="D2268">
            <v>4</v>
          </cell>
          <cell r="E2268" t="str">
            <v>GRILLE MAILLE 5X5 GALVA CAILLEBOTIS 3/6 2310X</v>
          </cell>
          <cell r="F2268">
            <v>70.5</v>
          </cell>
          <cell r="H2268" t="str">
            <v>MGRILLE5X5V2</v>
          </cell>
          <cell r="I2268">
            <v>50</v>
          </cell>
          <cell r="J2268">
            <v>1</v>
          </cell>
          <cell r="K2268">
            <v>50</v>
          </cell>
          <cell r="L2268">
            <v>50</v>
          </cell>
          <cell r="M2268">
            <v>50</v>
          </cell>
          <cell r="N2268">
            <v>200</v>
          </cell>
          <cell r="O2268">
            <v>200</v>
          </cell>
          <cell r="P2268">
            <v>200</v>
          </cell>
          <cell r="Q2268">
            <v>70.5</v>
          </cell>
          <cell r="R2268">
            <v>75</v>
          </cell>
          <cell r="S2268">
            <v>75</v>
          </cell>
          <cell r="T2268">
            <v>282</v>
          </cell>
          <cell r="U2268">
            <v>300</v>
          </cell>
          <cell r="V2268">
            <v>300</v>
          </cell>
        </row>
        <row r="2269">
          <cell r="B2269" t="str">
            <v/>
          </cell>
          <cell r="C2269" t="str">
            <v>MJOI100</v>
          </cell>
          <cell r="D2269">
            <v>2</v>
          </cell>
          <cell r="E2269" t="str">
            <v>JOINT FORSHEDA D100</v>
          </cell>
          <cell r="F2269">
            <v>4.87</v>
          </cell>
          <cell r="H2269" t="str">
            <v>MJOI100</v>
          </cell>
          <cell r="I2269">
            <v>0.94</v>
          </cell>
          <cell r="J2269">
            <v>1</v>
          </cell>
          <cell r="K2269">
            <v>0.94</v>
          </cell>
          <cell r="L2269">
            <v>2.1800000000000002</v>
          </cell>
          <cell r="M2269">
            <v>0.94</v>
          </cell>
          <cell r="N2269">
            <v>1.88</v>
          </cell>
          <cell r="O2269">
            <v>4.3600000000000003</v>
          </cell>
          <cell r="P2269">
            <v>1.88</v>
          </cell>
          <cell r="Q2269">
            <v>4.87</v>
          </cell>
          <cell r="R2269">
            <v>4.9050000000000002</v>
          </cell>
          <cell r="S2269">
            <v>2.1149999999999998</v>
          </cell>
          <cell r="T2269">
            <v>9.74</v>
          </cell>
          <cell r="U2269">
            <v>9.81</v>
          </cell>
          <cell r="V2269">
            <v>4.2299999999999995</v>
          </cell>
        </row>
        <row r="2270">
          <cell r="B2270" t="str">
            <v/>
          </cell>
          <cell r="C2270" t="str">
            <v>ZDR2</v>
          </cell>
          <cell r="D2270">
            <v>1</v>
          </cell>
          <cell r="E2270" t="str">
            <v>KIT DRAINAGE VENTILATION BAC 5 - 6 EH</v>
          </cell>
          <cell r="F2270">
            <v>105.94</v>
          </cell>
          <cell r="H2270" t="str">
            <v>ZDR2</v>
          </cell>
          <cell r="I2270">
            <v>69.046000000000006</v>
          </cell>
          <cell r="J2270">
            <v>1</v>
          </cell>
          <cell r="K2270">
            <v>69.046000000000006</v>
          </cell>
          <cell r="L2270">
            <v>71.443999999999988</v>
          </cell>
          <cell r="M2270">
            <v>68.965999999999994</v>
          </cell>
          <cell r="N2270">
            <v>69.046000000000006</v>
          </cell>
          <cell r="O2270">
            <v>71.443999999999988</v>
          </cell>
          <cell r="P2270">
            <v>68.965999999999994</v>
          </cell>
          <cell r="Q2270">
            <v>105.94</v>
          </cell>
          <cell r="R2270">
            <v>113.09523999999999</v>
          </cell>
          <cell r="S2270">
            <v>107.51024000000001</v>
          </cell>
          <cell r="T2270">
            <v>105.94</v>
          </cell>
          <cell r="U2270">
            <v>113.09523999999999</v>
          </cell>
          <cell r="V2270">
            <v>107.51024000000001</v>
          </cell>
        </row>
        <row r="2271">
          <cell r="B2271" t="str">
            <v>BFV6EH</v>
          </cell>
          <cell r="N2271">
            <v>1877.4060000000002</v>
          </cell>
          <cell r="O2271">
            <v>1882.2839999999999</v>
          </cell>
          <cell r="P2271">
            <v>1877.326</v>
          </cell>
          <cell r="T2271">
            <v>2145.6799999999998</v>
          </cell>
          <cell r="U2271">
            <v>2832.6252400000003</v>
          </cell>
          <cell r="V2271">
            <v>2821.4602400000003</v>
          </cell>
        </row>
        <row r="2272">
          <cell r="B2272" t="str">
            <v/>
          </cell>
          <cell r="C2272" t="str">
            <v>MBAC3</v>
          </cell>
          <cell r="D2272">
            <v>1</v>
          </cell>
          <cell r="E2272" t="str">
            <v>BAC PEHD 3EH</v>
          </cell>
          <cell r="F2272">
            <v>658.56</v>
          </cell>
          <cell r="H2272" t="str">
            <v>MBAC3</v>
          </cell>
          <cell r="I2272">
            <v>637.44000000000005</v>
          </cell>
          <cell r="J2272">
            <v>1</v>
          </cell>
          <cell r="K2272">
            <v>637.44000000000005</v>
          </cell>
          <cell r="L2272">
            <v>637.44000000000005</v>
          </cell>
          <cell r="M2272">
            <v>637.44000000000005</v>
          </cell>
          <cell r="N2272">
            <v>637.44000000000005</v>
          </cell>
          <cell r="O2272">
            <v>637.44000000000005</v>
          </cell>
          <cell r="P2272">
            <v>637.44000000000005</v>
          </cell>
          <cell r="Q2272">
            <v>658.56</v>
          </cell>
          <cell r="R2272">
            <v>956.16000000000008</v>
          </cell>
          <cell r="S2272">
            <v>956.16000000000008</v>
          </cell>
          <cell r="T2272">
            <v>658.56</v>
          </cell>
          <cell r="U2272">
            <v>956.16000000000008</v>
          </cell>
          <cell r="V2272">
            <v>956.16000000000008</v>
          </cell>
        </row>
        <row r="2273">
          <cell r="B2273" t="str">
            <v/>
          </cell>
          <cell r="C2273" t="str">
            <v>PCLCB3EH</v>
          </cell>
          <cell r="D2273">
            <v>1</v>
          </cell>
          <cell r="E2273" t="str">
            <v>CLOISON CENTRALE BAC 3EH</v>
          </cell>
          <cell r="F2273">
            <v>35</v>
          </cell>
          <cell r="H2273" t="str">
            <v>PCLCB3EH</v>
          </cell>
          <cell r="I2273">
            <v>23.722000000000001</v>
          </cell>
          <cell r="J2273">
            <v>1</v>
          </cell>
          <cell r="K2273">
            <v>23.722000000000001</v>
          </cell>
          <cell r="L2273">
            <v>23.707000000000001</v>
          </cell>
          <cell r="M2273">
            <v>25.322600000000001</v>
          </cell>
          <cell r="N2273">
            <v>23.722000000000001</v>
          </cell>
          <cell r="O2273">
            <v>23.707000000000001</v>
          </cell>
          <cell r="P2273">
            <v>25.322600000000001</v>
          </cell>
          <cell r="Q2273">
            <v>35</v>
          </cell>
          <cell r="R2273">
            <v>34.785000000000004</v>
          </cell>
          <cell r="S2273">
            <v>37.169899999999998</v>
          </cell>
          <cell r="T2273">
            <v>35</v>
          </cell>
          <cell r="U2273">
            <v>34.785000000000004</v>
          </cell>
          <cell r="V2273">
            <v>37.169899999999998</v>
          </cell>
        </row>
        <row r="2274">
          <cell r="B2274" t="str">
            <v/>
          </cell>
          <cell r="C2274" t="str">
            <v>MBARRE3</v>
          </cell>
          <cell r="D2274">
            <v>2</v>
          </cell>
          <cell r="E2274" t="str">
            <v>BARRE DE RENFORT POUR BAC 3EH (COMPATIBLE 6EH</v>
          </cell>
          <cell r="F2274">
            <v>47.94</v>
          </cell>
          <cell r="H2274" t="str">
            <v>MBARRE3</v>
          </cell>
          <cell r="I2274">
            <v>40.5</v>
          </cell>
          <cell r="J2274">
            <v>1</v>
          </cell>
          <cell r="K2274">
            <v>40.5</v>
          </cell>
          <cell r="L2274">
            <v>40.5</v>
          </cell>
          <cell r="M2274">
            <v>40.5</v>
          </cell>
          <cell r="N2274">
            <v>81</v>
          </cell>
          <cell r="O2274">
            <v>81</v>
          </cell>
          <cell r="P2274">
            <v>81</v>
          </cell>
          <cell r="Q2274">
            <v>47.94</v>
          </cell>
          <cell r="R2274">
            <v>60.75</v>
          </cell>
          <cell r="S2274">
            <v>60.75</v>
          </cell>
          <cell r="T2274">
            <v>95.88</v>
          </cell>
          <cell r="U2274">
            <v>121.5</v>
          </cell>
          <cell r="V2274">
            <v>121.5</v>
          </cell>
        </row>
        <row r="2275">
          <cell r="B2275" t="str">
            <v/>
          </cell>
          <cell r="C2275" t="str">
            <v>MGRILLE5X5</v>
          </cell>
          <cell r="D2275">
            <v>2</v>
          </cell>
          <cell r="E2275" t="str">
            <v>GRILLE MAILLE 5X5 GALVA CAILLEBOTIS 2310X810</v>
          </cell>
          <cell r="F2275">
            <v>59.78</v>
          </cell>
          <cell r="H2275" t="str">
            <v>MGRILLE5X5</v>
          </cell>
          <cell r="I2275">
            <v>42.4</v>
          </cell>
          <cell r="J2275">
            <v>1</v>
          </cell>
          <cell r="K2275">
            <v>42.4</v>
          </cell>
          <cell r="L2275">
            <v>42.4</v>
          </cell>
          <cell r="M2275">
            <v>42.4</v>
          </cell>
          <cell r="N2275">
            <v>84.8</v>
          </cell>
          <cell r="O2275">
            <v>84.8</v>
          </cell>
          <cell r="P2275">
            <v>84.8</v>
          </cell>
          <cell r="Q2275">
            <v>59.78</v>
          </cell>
          <cell r="R2275">
            <v>63.599999999999994</v>
          </cell>
          <cell r="S2275">
            <v>63.599999999999994</v>
          </cell>
          <cell r="T2275">
            <v>119.56</v>
          </cell>
          <cell r="U2275">
            <v>127.19999999999999</v>
          </cell>
          <cell r="V2275">
            <v>127.19999999999999</v>
          </cell>
        </row>
        <row r="2276">
          <cell r="B2276" t="str">
            <v/>
          </cell>
          <cell r="C2276" t="str">
            <v>MGRILLE5X5V2</v>
          </cell>
          <cell r="D2276">
            <v>2</v>
          </cell>
          <cell r="E2276" t="str">
            <v>GRILLE MAILLE 5X5 GALVA CAILLEBOTIS 3/6 2310X</v>
          </cell>
          <cell r="F2276">
            <v>70.5</v>
          </cell>
          <cell r="H2276" t="str">
            <v>MGRILLE5X5V2</v>
          </cell>
          <cell r="I2276">
            <v>50</v>
          </cell>
          <cell r="J2276">
            <v>1</v>
          </cell>
          <cell r="K2276">
            <v>50</v>
          </cell>
          <cell r="L2276">
            <v>50</v>
          </cell>
          <cell r="M2276">
            <v>50</v>
          </cell>
          <cell r="N2276">
            <v>100</v>
          </cell>
          <cell r="O2276">
            <v>100</v>
          </cell>
          <cell r="P2276">
            <v>100</v>
          </cell>
          <cell r="Q2276">
            <v>70.5</v>
          </cell>
          <cell r="R2276">
            <v>75</v>
          </cell>
          <cell r="S2276">
            <v>75</v>
          </cell>
          <cell r="T2276">
            <v>141</v>
          </cell>
          <cell r="U2276">
            <v>150</v>
          </cell>
          <cell r="V2276">
            <v>150</v>
          </cell>
        </row>
        <row r="2277">
          <cell r="B2277" t="str">
            <v/>
          </cell>
          <cell r="C2277" t="str">
            <v>MJOI100</v>
          </cell>
          <cell r="D2277">
            <v>1</v>
          </cell>
          <cell r="E2277" t="str">
            <v>JOINT FORSHEDA D100</v>
          </cell>
          <cell r="F2277">
            <v>4.87</v>
          </cell>
          <cell r="H2277" t="str">
            <v>MJOI100</v>
          </cell>
          <cell r="I2277">
            <v>0.94</v>
          </cell>
          <cell r="J2277">
            <v>1</v>
          </cell>
          <cell r="K2277">
            <v>0.94</v>
          </cell>
          <cell r="L2277">
            <v>2.1800000000000002</v>
          </cell>
          <cell r="M2277">
            <v>0.94</v>
          </cell>
          <cell r="N2277">
            <v>0.94</v>
          </cell>
          <cell r="O2277">
            <v>2.1800000000000002</v>
          </cell>
          <cell r="P2277">
            <v>0.94</v>
          </cell>
          <cell r="Q2277">
            <v>4.87</v>
          </cell>
          <cell r="R2277">
            <v>4.9050000000000002</v>
          </cell>
          <cell r="S2277">
            <v>2.1149999999999998</v>
          </cell>
          <cell r="T2277">
            <v>4.87</v>
          </cell>
          <cell r="U2277">
            <v>4.9050000000000002</v>
          </cell>
          <cell r="V2277">
            <v>2.1149999999999998</v>
          </cell>
        </row>
        <row r="2278">
          <cell r="B2278" t="str">
            <v/>
          </cell>
          <cell r="C2278" t="str">
            <v>ZDR1</v>
          </cell>
          <cell r="D2278">
            <v>1</v>
          </cell>
          <cell r="E2278" t="str">
            <v>KIT DRAINAGE VENTILATION BAC 2.5 - 3 EH</v>
          </cell>
          <cell r="F2278">
            <v>52.97</v>
          </cell>
          <cell r="H2278" t="str">
            <v>ZDR1</v>
          </cell>
          <cell r="I2278">
            <v>34.522999999999996</v>
          </cell>
          <cell r="J2278">
            <v>1</v>
          </cell>
          <cell r="K2278">
            <v>34.522999999999996</v>
          </cell>
          <cell r="L2278">
            <v>35.722000000000001</v>
          </cell>
          <cell r="M2278">
            <v>34.483000000000004</v>
          </cell>
          <cell r="N2278">
            <v>34.522999999999996</v>
          </cell>
          <cell r="O2278">
            <v>35.722000000000001</v>
          </cell>
          <cell r="P2278">
            <v>34.483000000000004</v>
          </cell>
          <cell r="Q2278">
            <v>52.97</v>
          </cell>
          <cell r="R2278">
            <v>56.547619999999995</v>
          </cell>
          <cell r="S2278">
            <v>53.755119999999998</v>
          </cell>
          <cell r="T2278">
            <v>52.97</v>
          </cell>
          <cell r="U2278">
            <v>56.547619999999995</v>
          </cell>
          <cell r="V2278">
            <v>53.755119999999998</v>
          </cell>
        </row>
        <row r="2279">
          <cell r="B2279" t="str">
            <v>BFV3EH</v>
          </cell>
          <cell r="N2279">
            <v>962.42500000000007</v>
          </cell>
          <cell r="O2279">
            <v>964.84899999999993</v>
          </cell>
          <cell r="P2279">
            <v>963.98559999999998</v>
          </cell>
          <cell r="T2279">
            <v>1107.8399999999999</v>
          </cell>
          <cell r="U2279">
            <v>1451.0976200000002</v>
          </cell>
          <cell r="V2279">
            <v>1447.9000200000003</v>
          </cell>
        </row>
        <row r="2280">
          <cell r="B2280" t="str">
            <v/>
          </cell>
          <cell r="C2280" t="str">
            <v>MFH7EH</v>
          </cell>
          <cell r="D2280">
            <v>1</v>
          </cell>
          <cell r="E2280" t="str">
            <v>FILTRE HORIZONTAL 7EH</v>
          </cell>
          <cell r="F2280">
            <v>510.94</v>
          </cell>
          <cell r="H2280" t="str">
            <v>MFH7EH</v>
          </cell>
          <cell r="I2280">
            <v>358.88</v>
          </cell>
          <cell r="J2280">
            <v>1</v>
          </cell>
          <cell r="K2280">
            <v>358.88</v>
          </cell>
          <cell r="L2280">
            <v>358.88</v>
          </cell>
          <cell r="M2280">
            <v>448.6</v>
          </cell>
          <cell r="N2280">
            <v>358.88</v>
          </cell>
          <cell r="O2280">
            <v>358.88</v>
          </cell>
          <cell r="P2280">
            <v>448.6</v>
          </cell>
          <cell r="Q2280">
            <v>510.94</v>
          </cell>
          <cell r="R2280">
            <v>477.31040000000002</v>
          </cell>
          <cell r="S2280">
            <v>596.63800000000003</v>
          </cell>
          <cell r="T2280">
            <v>510.94</v>
          </cell>
          <cell r="U2280">
            <v>477.31040000000002</v>
          </cell>
          <cell r="V2280">
            <v>596.63800000000003</v>
          </cell>
        </row>
        <row r="2281">
          <cell r="B2281" t="str">
            <v/>
          </cell>
          <cell r="C2281" t="str">
            <v>MTRAV50</v>
          </cell>
          <cell r="D2281">
            <v>1</v>
          </cell>
          <cell r="E2281" t="str">
            <v>TRAVERSEE DE PAROI D50</v>
          </cell>
          <cell r="F2281">
            <v>9.9</v>
          </cell>
          <cell r="H2281" t="str">
            <v>MTRAV50</v>
          </cell>
          <cell r="I2281">
            <v>9.4499999999999993</v>
          </cell>
          <cell r="J2281">
            <v>1</v>
          </cell>
          <cell r="K2281">
            <v>9.4499999999999993</v>
          </cell>
          <cell r="L2281">
            <v>9.4499999999999993</v>
          </cell>
          <cell r="M2281">
            <v>9.4499999999999993</v>
          </cell>
          <cell r="N2281">
            <v>9.4499999999999993</v>
          </cell>
          <cell r="O2281">
            <v>9.4499999999999993</v>
          </cell>
          <cell r="P2281">
            <v>9.4499999999999993</v>
          </cell>
          <cell r="Q2281">
            <v>13.28</v>
          </cell>
          <cell r="R2281">
            <v>14.174999999999999</v>
          </cell>
          <cell r="S2281">
            <v>14.174999999999999</v>
          </cell>
          <cell r="T2281">
            <v>13.28</v>
          </cell>
          <cell r="U2281">
            <v>14.174999999999999</v>
          </cell>
          <cell r="V2281">
            <v>14.174999999999999</v>
          </cell>
        </row>
        <row r="2282">
          <cell r="B2282" t="str">
            <v>PFH7EH</v>
          </cell>
          <cell r="N2282">
            <v>368.33</v>
          </cell>
          <cell r="O2282">
            <v>368.33</v>
          </cell>
          <cell r="P2282">
            <v>458.05</v>
          </cell>
          <cell r="T2282">
            <v>524.22</v>
          </cell>
          <cell r="U2282">
            <v>491.48540000000003</v>
          </cell>
          <cell r="V2282">
            <v>610.81299999999999</v>
          </cell>
        </row>
        <row r="2283">
          <cell r="B2283" t="str">
            <v>2.5X1.6</v>
          </cell>
          <cell r="C2283" t="str">
            <v>MTRAV110</v>
          </cell>
          <cell r="D2283">
            <v>1</v>
          </cell>
          <cell r="E2283" t="str">
            <v>TRAVERSEE DE PAROI D110</v>
          </cell>
          <cell r="F2283">
            <v>16.5</v>
          </cell>
          <cell r="H2283" t="str">
            <v>MTRAV110</v>
          </cell>
          <cell r="I2283">
            <v>13.85</v>
          </cell>
          <cell r="J2283">
            <v>1</v>
          </cell>
          <cell r="K2283">
            <v>13.85</v>
          </cell>
          <cell r="L2283">
            <v>13.85</v>
          </cell>
          <cell r="M2283">
            <v>13.85</v>
          </cell>
          <cell r="N2283">
            <v>13.85</v>
          </cell>
          <cell r="O2283">
            <v>13.85</v>
          </cell>
          <cell r="P2283">
            <v>13.85</v>
          </cell>
          <cell r="Q2283">
            <v>20.78</v>
          </cell>
          <cell r="R2283">
            <v>20.774999999999999</v>
          </cell>
          <cell r="S2283">
            <v>20.774999999999999</v>
          </cell>
          <cell r="T2283">
            <v>20.78</v>
          </cell>
          <cell r="U2283">
            <v>20.774999999999999</v>
          </cell>
          <cell r="V2283">
            <v>20.774999999999999</v>
          </cell>
        </row>
        <row r="2284">
          <cell r="B2284" t="str">
            <v>2.5X1.6</v>
          </cell>
          <cell r="C2284" t="str">
            <v>SFV2EH</v>
          </cell>
          <cell r="D2284">
            <v>1</v>
          </cell>
          <cell r="E2284" t="str">
            <v>FILTRE VERTICAL 2EH 1.52MM</v>
          </cell>
          <cell r="F2284">
            <v>309.75</v>
          </cell>
          <cell r="H2284" t="str">
            <v>SFV2EH</v>
          </cell>
          <cell r="I2284">
            <v>234.67</v>
          </cell>
          <cell r="J2284">
            <v>1</v>
          </cell>
          <cell r="K2284">
            <v>234.67</v>
          </cell>
          <cell r="L2284">
            <v>234.67</v>
          </cell>
          <cell r="M2284">
            <v>293.33749999999998</v>
          </cell>
          <cell r="N2284">
            <v>234.67</v>
          </cell>
          <cell r="O2284">
            <v>234.67</v>
          </cell>
          <cell r="P2284">
            <v>293.33749999999998</v>
          </cell>
          <cell r="Q2284">
            <v>309.75</v>
          </cell>
          <cell r="R2284">
            <v>312.11110000000002</v>
          </cell>
          <cell r="S2284">
            <v>390.13887499999998</v>
          </cell>
          <cell r="T2284">
            <v>309.75</v>
          </cell>
          <cell r="U2284">
            <v>312.11110000000002</v>
          </cell>
          <cell r="V2284">
            <v>390.13887499999998</v>
          </cell>
        </row>
        <row r="2285">
          <cell r="B2285" t="str">
            <v>2.5X1.6</v>
          </cell>
          <cell r="C2285" t="str">
            <v>V10</v>
          </cell>
          <cell r="D2285">
            <v>2</v>
          </cell>
          <cell r="E2285" t="str">
            <v>REDUCTION 110 100</v>
          </cell>
          <cell r="F2285">
            <v>4.63</v>
          </cell>
          <cell r="H2285" t="str">
            <v>V10</v>
          </cell>
          <cell r="I2285">
            <v>2.63</v>
          </cell>
          <cell r="J2285">
            <v>1</v>
          </cell>
          <cell r="K2285">
            <v>2.63</v>
          </cell>
          <cell r="L2285">
            <v>2.63</v>
          </cell>
          <cell r="M2285">
            <v>2.63</v>
          </cell>
          <cell r="N2285">
            <v>5.26</v>
          </cell>
          <cell r="O2285">
            <v>5.26</v>
          </cell>
          <cell r="P2285">
            <v>5.26</v>
          </cell>
          <cell r="Q2285">
            <v>4.7300000000000004</v>
          </cell>
          <cell r="R2285">
            <v>5.26</v>
          </cell>
          <cell r="S2285">
            <v>5.26</v>
          </cell>
          <cell r="T2285">
            <v>9.4600000000000009</v>
          </cell>
          <cell r="U2285">
            <v>10.52</v>
          </cell>
          <cell r="V2285">
            <v>10.52</v>
          </cell>
        </row>
        <row r="2286">
          <cell r="B2286" t="str">
            <v>PFV2EH2.5X1.6</v>
          </cell>
          <cell r="N2286">
            <v>253.77999999999997</v>
          </cell>
          <cell r="O2286">
            <v>253.77999999999997</v>
          </cell>
          <cell r="P2286">
            <v>312.44749999999999</v>
          </cell>
          <cell r="T2286">
            <v>339.98999999999995</v>
          </cell>
          <cell r="U2286">
            <v>343.40609999999998</v>
          </cell>
          <cell r="V2286">
            <v>421.43387499999994</v>
          </cell>
        </row>
        <row r="2287">
          <cell r="B2287" t="str">
            <v/>
          </cell>
          <cell r="C2287" t="str">
            <v>MFH2EH</v>
          </cell>
          <cell r="D2287">
            <v>1</v>
          </cell>
          <cell r="E2287" t="str">
            <v>FILTRE HORIZONTAL 2EH 1.10MM</v>
          </cell>
          <cell r="F2287">
            <v>223.08</v>
          </cell>
          <cell r="H2287" t="str">
            <v>MFH2EH</v>
          </cell>
          <cell r="I2287">
            <v>156.54</v>
          </cell>
          <cell r="J2287">
            <v>1</v>
          </cell>
          <cell r="K2287">
            <v>156.54</v>
          </cell>
          <cell r="L2287">
            <v>156.54</v>
          </cell>
          <cell r="M2287">
            <v>195.67499999999998</v>
          </cell>
          <cell r="N2287">
            <v>156.54</v>
          </cell>
          <cell r="O2287">
            <v>156.54</v>
          </cell>
          <cell r="P2287">
            <v>195.67499999999998</v>
          </cell>
          <cell r="Q2287">
            <v>223.08</v>
          </cell>
          <cell r="R2287">
            <v>208.19820000000001</v>
          </cell>
          <cell r="S2287">
            <v>260.24775</v>
          </cell>
          <cell r="T2287">
            <v>223.08</v>
          </cell>
          <cell r="U2287">
            <v>208.19820000000001</v>
          </cell>
          <cell r="V2287">
            <v>260.24775</v>
          </cell>
        </row>
        <row r="2288">
          <cell r="B2288" t="str">
            <v/>
          </cell>
          <cell r="C2288" t="str">
            <v>MTRAV50</v>
          </cell>
          <cell r="D2288">
            <v>1</v>
          </cell>
          <cell r="E2288" t="str">
            <v>TRAVERSEE DE PAROI D50</v>
          </cell>
          <cell r="F2288">
            <v>9.9</v>
          </cell>
          <cell r="H2288" t="str">
            <v>MTRAV50</v>
          </cell>
          <cell r="I2288">
            <v>9.4499999999999993</v>
          </cell>
          <cell r="J2288">
            <v>1</v>
          </cell>
          <cell r="K2288">
            <v>9.4499999999999993</v>
          </cell>
          <cell r="L2288">
            <v>9.4499999999999993</v>
          </cell>
          <cell r="M2288">
            <v>9.4499999999999993</v>
          </cell>
          <cell r="N2288">
            <v>9.4499999999999993</v>
          </cell>
          <cell r="O2288">
            <v>9.4499999999999993</v>
          </cell>
          <cell r="P2288">
            <v>9.4499999999999993</v>
          </cell>
          <cell r="Q2288">
            <v>13.28</v>
          </cell>
          <cell r="R2288">
            <v>14.174999999999999</v>
          </cell>
          <cell r="S2288">
            <v>14.174999999999999</v>
          </cell>
          <cell r="T2288">
            <v>13.28</v>
          </cell>
          <cell r="U2288">
            <v>14.174999999999999</v>
          </cell>
          <cell r="V2288">
            <v>14.174999999999999</v>
          </cell>
        </row>
        <row r="2289">
          <cell r="B2289" t="str">
            <v>PFH2EH</v>
          </cell>
          <cell r="N2289">
            <v>165.98999999999998</v>
          </cell>
          <cell r="O2289">
            <v>165.98999999999998</v>
          </cell>
          <cell r="P2289">
            <v>205.12499999999997</v>
          </cell>
          <cell r="T2289">
            <v>236.36</v>
          </cell>
          <cell r="U2289">
            <v>222.37320000000003</v>
          </cell>
          <cell r="V2289">
            <v>274.42275000000001</v>
          </cell>
        </row>
        <row r="2290">
          <cell r="B2290" t="str">
            <v/>
          </cell>
          <cell r="C2290" t="str">
            <v>MFH9EH</v>
          </cell>
          <cell r="D2290">
            <v>1</v>
          </cell>
          <cell r="E2290" t="str">
            <v>FILTRE HORIZONTAL 9EH</v>
          </cell>
          <cell r="F2290">
            <v>572.12</v>
          </cell>
          <cell r="H2290" t="str">
            <v>MFH9EH</v>
          </cell>
          <cell r="I2290">
            <v>428.74</v>
          </cell>
          <cell r="J2290">
            <v>1</v>
          </cell>
          <cell r="K2290">
            <v>428.74</v>
          </cell>
          <cell r="L2290">
            <v>428.74</v>
          </cell>
          <cell r="M2290">
            <v>535.92499999999995</v>
          </cell>
          <cell r="N2290">
            <v>428.74</v>
          </cell>
          <cell r="O2290">
            <v>428.74</v>
          </cell>
          <cell r="P2290">
            <v>535.92499999999995</v>
          </cell>
          <cell r="Q2290">
            <v>572.12</v>
          </cell>
          <cell r="R2290">
            <v>570.2242</v>
          </cell>
          <cell r="S2290">
            <v>712.78025000000002</v>
          </cell>
          <cell r="T2290">
            <v>572.12</v>
          </cell>
          <cell r="U2290">
            <v>570.2242</v>
          </cell>
          <cell r="V2290">
            <v>712.78025000000002</v>
          </cell>
        </row>
        <row r="2291">
          <cell r="B2291" t="str">
            <v/>
          </cell>
          <cell r="C2291" t="str">
            <v>MTRAV50</v>
          </cell>
          <cell r="D2291">
            <v>1</v>
          </cell>
          <cell r="E2291" t="str">
            <v>TRAVERSEE DE PAROI D50</v>
          </cell>
          <cell r="F2291">
            <v>9.9</v>
          </cell>
          <cell r="H2291" t="str">
            <v>MTRAV50</v>
          </cell>
          <cell r="I2291">
            <v>9.4499999999999993</v>
          </cell>
          <cell r="J2291">
            <v>1</v>
          </cell>
          <cell r="K2291">
            <v>9.4499999999999993</v>
          </cell>
          <cell r="L2291">
            <v>9.4499999999999993</v>
          </cell>
          <cell r="M2291">
            <v>9.4499999999999993</v>
          </cell>
          <cell r="N2291">
            <v>9.4499999999999993</v>
          </cell>
          <cell r="O2291">
            <v>9.4499999999999993</v>
          </cell>
          <cell r="P2291">
            <v>9.4499999999999993</v>
          </cell>
          <cell r="Q2291">
            <v>13.28</v>
          </cell>
          <cell r="R2291">
            <v>14.174999999999999</v>
          </cell>
          <cell r="S2291">
            <v>14.174999999999999</v>
          </cell>
          <cell r="T2291">
            <v>13.28</v>
          </cell>
          <cell r="U2291">
            <v>14.174999999999999</v>
          </cell>
          <cell r="V2291">
            <v>14.174999999999999</v>
          </cell>
        </row>
        <row r="2292">
          <cell r="B2292" t="str">
            <v>PFH9EH</v>
          </cell>
          <cell r="N2292">
            <v>438.19</v>
          </cell>
          <cell r="O2292">
            <v>438.19</v>
          </cell>
          <cell r="P2292">
            <v>545.375</v>
          </cell>
          <cell r="T2292">
            <v>585.4</v>
          </cell>
          <cell r="U2292">
            <v>584.39919999999995</v>
          </cell>
          <cell r="V2292">
            <v>726.95524999999998</v>
          </cell>
        </row>
        <row r="2293">
          <cell r="B2293" t="str">
            <v>H</v>
          </cell>
          <cell r="C2293" t="str">
            <v>MFH10EH</v>
          </cell>
          <cell r="D2293">
            <v>1</v>
          </cell>
          <cell r="E2293" t="str">
            <v>FILTRE HORIZONTAL 10EH</v>
          </cell>
          <cell r="F2293">
            <v>682.51</v>
          </cell>
          <cell r="H2293" t="str">
            <v>MFH10EH</v>
          </cell>
          <cell r="I2293">
            <v>487.17</v>
          </cell>
          <cell r="J2293">
            <v>1</v>
          </cell>
          <cell r="K2293">
            <v>487.17</v>
          </cell>
          <cell r="L2293">
            <v>487.17</v>
          </cell>
          <cell r="M2293">
            <v>608.96249999999998</v>
          </cell>
          <cell r="N2293">
            <v>487.17</v>
          </cell>
          <cell r="O2293">
            <v>487.17</v>
          </cell>
          <cell r="P2293">
            <v>608.96249999999998</v>
          </cell>
          <cell r="Q2293">
            <v>682.51</v>
          </cell>
          <cell r="R2293">
            <v>647.93610000000001</v>
          </cell>
          <cell r="S2293">
            <v>809.92012499999998</v>
          </cell>
          <cell r="T2293">
            <v>682.51</v>
          </cell>
          <cell r="U2293">
            <v>647.93610000000001</v>
          </cell>
          <cell r="V2293">
            <v>809.92012499999998</v>
          </cell>
        </row>
        <row r="2294">
          <cell r="B2294" t="str">
            <v>H</v>
          </cell>
          <cell r="C2294" t="str">
            <v>MTRAV50</v>
          </cell>
          <cell r="D2294">
            <v>1</v>
          </cell>
          <cell r="E2294" t="str">
            <v>TRAVERSEE DE PAROI D50</v>
          </cell>
          <cell r="F2294">
            <v>9.9</v>
          </cell>
          <cell r="H2294" t="str">
            <v>MTRAV50</v>
          </cell>
          <cell r="I2294">
            <v>9.4499999999999993</v>
          </cell>
          <cell r="J2294">
            <v>1</v>
          </cell>
          <cell r="K2294">
            <v>9.4499999999999993</v>
          </cell>
          <cell r="L2294">
            <v>9.4499999999999993</v>
          </cell>
          <cell r="M2294">
            <v>9.4499999999999993</v>
          </cell>
          <cell r="N2294">
            <v>9.4499999999999993</v>
          </cell>
          <cell r="O2294">
            <v>9.4499999999999993</v>
          </cell>
          <cell r="P2294">
            <v>9.4499999999999993</v>
          </cell>
          <cell r="Q2294">
            <v>13.28</v>
          </cell>
          <cell r="R2294">
            <v>14.174999999999999</v>
          </cell>
          <cell r="S2294">
            <v>14.174999999999999</v>
          </cell>
          <cell r="T2294">
            <v>13.28</v>
          </cell>
          <cell r="U2294">
            <v>14.174999999999999</v>
          </cell>
          <cell r="V2294">
            <v>14.174999999999999</v>
          </cell>
        </row>
        <row r="2295">
          <cell r="B2295" t="str">
            <v>PFH10EH</v>
          </cell>
          <cell r="N2295">
            <v>496.62</v>
          </cell>
          <cell r="O2295">
            <v>496.62</v>
          </cell>
          <cell r="P2295">
            <v>618.41250000000002</v>
          </cell>
          <cell r="T2295">
            <v>695.79</v>
          </cell>
          <cell r="U2295">
            <v>662.11109999999996</v>
          </cell>
          <cell r="V2295">
            <v>824.09512499999994</v>
          </cell>
        </row>
        <row r="2296">
          <cell r="B2296" t="str">
            <v>V75BG</v>
          </cell>
          <cell r="C2296" t="str">
            <v>MM63</v>
          </cell>
          <cell r="D2296">
            <v>1</v>
          </cell>
          <cell r="E2296" t="str">
            <v>MANCHON SORTIE POSTE RELEVAGE PVC PRES D63</v>
          </cell>
          <cell r="F2296">
            <v>1.1000000000000001</v>
          </cell>
          <cell r="H2296" t="str">
            <v>MM63</v>
          </cell>
          <cell r="I2296">
            <v>1.1100000000000001</v>
          </cell>
          <cell r="J2296">
            <v>1</v>
          </cell>
          <cell r="K2296">
            <v>1.1100000000000001</v>
          </cell>
          <cell r="L2296">
            <v>1.1060000000000001</v>
          </cell>
          <cell r="M2296">
            <v>1.2170000000000001</v>
          </cell>
          <cell r="N2296">
            <v>1.1100000000000001</v>
          </cell>
          <cell r="O2296">
            <v>1.1060000000000001</v>
          </cell>
          <cell r="P2296">
            <v>1.2170000000000001</v>
          </cell>
          <cell r="Q2296">
            <v>1.27</v>
          </cell>
          <cell r="R2296">
            <v>1.3825000000000001</v>
          </cell>
          <cell r="S2296">
            <v>1.5212500000000002</v>
          </cell>
          <cell r="T2296">
            <v>1.27</v>
          </cell>
          <cell r="U2296">
            <v>1.3825000000000001</v>
          </cell>
          <cell r="V2296">
            <v>1.5212500000000002</v>
          </cell>
        </row>
        <row r="2297">
          <cell r="B2297" t="str">
            <v>V75BG</v>
          </cell>
          <cell r="C2297" t="str">
            <v>MOAT</v>
          </cell>
          <cell r="D2297">
            <v>1</v>
          </cell>
          <cell r="E2297" t="str">
            <v>PRESSE ETOUPE PG13.5 F7MM AVEC CE</v>
          </cell>
          <cell r="F2297">
            <v>0.68</v>
          </cell>
          <cell r="H2297">
            <v>101006</v>
          </cell>
          <cell r="I2297">
            <v>0.23</v>
          </cell>
          <cell r="J2297">
            <v>1</v>
          </cell>
          <cell r="K2297">
            <v>0.23</v>
          </cell>
          <cell r="L2297">
            <v>0.22953999999999999</v>
          </cell>
          <cell r="M2297">
            <v>0.22953999999999999</v>
          </cell>
          <cell r="N2297">
            <v>0.23</v>
          </cell>
          <cell r="O2297">
            <v>0.22953999999999999</v>
          </cell>
          <cell r="P2297">
            <v>0.22953999999999999</v>
          </cell>
          <cell r="Q2297">
            <v>0.68</v>
          </cell>
          <cell r="R2297">
            <v>0.68862000000000001</v>
          </cell>
          <cell r="S2297">
            <v>0.68862000000000001</v>
          </cell>
          <cell r="T2297">
            <v>0.68</v>
          </cell>
          <cell r="U2297">
            <v>0.68862000000000001</v>
          </cell>
          <cell r="V2297">
            <v>0.68862000000000001</v>
          </cell>
        </row>
        <row r="2298">
          <cell r="B2298" t="str">
            <v>V75BG</v>
          </cell>
          <cell r="C2298" t="str">
            <v>MPA</v>
          </cell>
          <cell r="D2298">
            <v>2</v>
          </cell>
          <cell r="E2298" t="str">
            <v>PRESSE ETOUPE PG13 FILETAGE LONG</v>
          </cell>
          <cell r="F2298">
            <v>0.90200000000000002</v>
          </cell>
          <cell r="H2298" t="str">
            <v>FLPG13</v>
          </cell>
          <cell r="I2298">
            <v>0.6</v>
          </cell>
          <cell r="J2298">
            <v>1</v>
          </cell>
          <cell r="K2298">
            <v>0.6</v>
          </cell>
          <cell r="L2298">
            <v>0.60099999999999998</v>
          </cell>
          <cell r="M2298">
            <v>0.60099999999999998</v>
          </cell>
          <cell r="N2298">
            <v>1.2</v>
          </cell>
          <cell r="O2298">
            <v>1.202</v>
          </cell>
          <cell r="P2298">
            <v>1.202</v>
          </cell>
          <cell r="Q2298">
            <v>0.90200000000000002</v>
          </cell>
          <cell r="R2298">
            <v>0.90149999999999997</v>
          </cell>
          <cell r="S2298">
            <v>0.90149999999999997</v>
          </cell>
          <cell r="T2298">
            <v>1.804</v>
          </cell>
          <cell r="U2298">
            <v>1.8029999999999999</v>
          </cell>
          <cell r="V2298">
            <v>1.8029999999999999</v>
          </cell>
        </row>
        <row r="2299">
          <cell r="B2299" t="str">
            <v>V75BG</v>
          </cell>
          <cell r="C2299" t="str">
            <v>MTOLE1</v>
          </cell>
          <cell r="D2299">
            <v>2</v>
          </cell>
          <cell r="E2299" t="str">
            <v>ECROU PE POUR PRESSE ETOUPE PG13</v>
          </cell>
          <cell r="F2299">
            <v>0.08</v>
          </cell>
          <cell r="H2299" t="str">
            <v>ECROUPG13</v>
          </cell>
          <cell r="I2299">
            <v>7.0000000000000007E-2</v>
          </cell>
          <cell r="J2299">
            <v>1</v>
          </cell>
          <cell r="K2299">
            <v>7.0000000000000007E-2</v>
          </cell>
          <cell r="L2299">
            <v>7.1999999999999995E-2</v>
          </cell>
          <cell r="M2299">
            <v>7.1999999999999995E-2</v>
          </cell>
          <cell r="N2299">
            <v>0.14000000000000001</v>
          </cell>
          <cell r="O2299">
            <v>0.14399999999999999</v>
          </cell>
          <cell r="P2299">
            <v>0.14399999999999999</v>
          </cell>
          <cell r="Q2299">
            <v>0.08</v>
          </cell>
          <cell r="R2299">
            <v>0.10799999999999998</v>
          </cell>
          <cell r="S2299">
            <v>0.10799999999999998</v>
          </cell>
          <cell r="T2299">
            <v>0.16</v>
          </cell>
          <cell r="U2299">
            <v>0.21599999999999997</v>
          </cell>
          <cell r="V2299">
            <v>0.21599999999999997</v>
          </cell>
        </row>
        <row r="2300">
          <cell r="B2300" t="str">
            <v>V75BG</v>
          </cell>
          <cell r="C2300" t="str">
            <v>MTOLE3</v>
          </cell>
          <cell r="D2300">
            <v>6</v>
          </cell>
          <cell r="E2300" t="str">
            <v>VIS METAUX  A2 TH M8X25</v>
          </cell>
          <cell r="F2300">
            <v>7.0000000000000007E-2</v>
          </cell>
          <cell r="H2300">
            <v>8412802518</v>
          </cell>
          <cell r="I2300">
            <v>7.08</v>
          </cell>
          <cell r="J2300">
            <v>100</v>
          </cell>
          <cell r="K2300">
            <v>7.0800000000000002E-2</v>
          </cell>
          <cell r="L2300">
            <v>7.0800000000000002E-2</v>
          </cell>
          <cell r="M2300">
            <v>7.0800000000000002E-2</v>
          </cell>
          <cell r="N2300">
            <v>0.42480000000000001</v>
          </cell>
          <cell r="O2300">
            <v>0.42480000000000001</v>
          </cell>
          <cell r="P2300">
            <v>0.42480000000000001</v>
          </cell>
          <cell r="Q2300">
            <v>7.0000000000000007E-2</v>
          </cell>
          <cell r="R2300">
            <v>8.8499999999999995E-2</v>
          </cell>
          <cell r="S2300">
            <v>8.8499999999999995E-2</v>
          </cell>
          <cell r="T2300">
            <v>0.42000000000000004</v>
          </cell>
          <cell r="U2300">
            <v>0.53099999999999992</v>
          </cell>
          <cell r="V2300">
            <v>0.53099999999999992</v>
          </cell>
        </row>
        <row r="2301">
          <cell r="B2301" t="str">
            <v>V75BG</v>
          </cell>
          <cell r="C2301" t="str">
            <v>MTOLE4</v>
          </cell>
          <cell r="D2301">
            <v>2</v>
          </cell>
          <cell r="E2301" t="str">
            <v>ECROU BORGNE M8 INOX A4</v>
          </cell>
          <cell r="F2301">
            <v>0.27400000000000002</v>
          </cell>
          <cell r="H2301" t="str">
            <v>ECRBM8</v>
          </cell>
          <cell r="I2301">
            <v>0.09</v>
          </cell>
          <cell r="J2301">
            <v>1</v>
          </cell>
          <cell r="K2301">
            <v>0.09</v>
          </cell>
          <cell r="L2301">
            <v>8.6599999999999996E-2</v>
          </cell>
          <cell r="M2301">
            <v>8.6599999999999996E-2</v>
          </cell>
          <cell r="N2301">
            <v>0.18</v>
          </cell>
          <cell r="O2301">
            <v>0.17319999999999999</v>
          </cell>
          <cell r="P2301">
            <v>0.17319999999999999</v>
          </cell>
          <cell r="Q2301">
            <v>0.27400000000000002</v>
          </cell>
          <cell r="R2301">
            <v>0.12989999999999999</v>
          </cell>
          <cell r="S2301">
            <v>0.12989999999999999</v>
          </cell>
          <cell r="T2301">
            <v>0.54800000000000004</v>
          </cell>
          <cell r="U2301">
            <v>0.25979999999999998</v>
          </cell>
          <cell r="V2301">
            <v>0.25979999999999998</v>
          </cell>
        </row>
        <row r="2302">
          <cell r="B2302" t="str">
            <v>V75BG</v>
          </cell>
          <cell r="C2302" t="str">
            <v>VAC63</v>
          </cell>
          <cell r="D2302">
            <v>8</v>
          </cell>
          <cell r="E2302" t="str">
            <v>RONDELLE PLATE M8X22X1.5 L A2</v>
          </cell>
          <cell r="F2302">
            <v>0.05</v>
          </cell>
          <cell r="H2302">
            <v>8534000818</v>
          </cell>
          <cell r="I2302">
            <v>2.9000000000000001E-2</v>
          </cell>
          <cell r="J2302">
            <v>1</v>
          </cell>
          <cell r="K2302">
            <v>2.9000000000000001E-2</v>
          </cell>
          <cell r="L2302">
            <v>2.9399999999999999E-2</v>
          </cell>
          <cell r="M2302">
            <v>2.9399999999999999E-2</v>
          </cell>
          <cell r="N2302">
            <v>0.23200000000000001</v>
          </cell>
          <cell r="O2302">
            <v>0.23519999999999999</v>
          </cell>
          <cell r="P2302">
            <v>0.23519999999999999</v>
          </cell>
          <cell r="Q2302">
            <v>0.05</v>
          </cell>
          <cell r="R2302">
            <v>5.1449999999999996E-2</v>
          </cell>
          <cell r="S2302">
            <v>5.1449999999999996E-2</v>
          </cell>
          <cell r="T2302">
            <v>0.4</v>
          </cell>
          <cell r="U2302">
            <v>0.41159999999999997</v>
          </cell>
          <cell r="V2302">
            <v>0.41159999999999997</v>
          </cell>
        </row>
        <row r="2303">
          <cell r="B2303" t="str">
            <v>V75BG</v>
          </cell>
          <cell r="C2303" t="str">
            <v>VDL516048</v>
          </cell>
          <cell r="D2303">
            <v>1</v>
          </cell>
          <cell r="E2303" t="str">
            <v>PLATINES INOX POUR BG</v>
          </cell>
          <cell r="F2303">
            <v>6.1349999999999998</v>
          </cell>
          <cell r="H2303" t="str">
            <v>MPLATINE</v>
          </cell>
          <cell r="I2303">
            <v>4.09</v>
          </cell>
          <cell r="J2303">
            <v>1</v>
          </cell>
          <cell r="K2303">
            <v>4.09</v>
          </cell>
          <cell r="L2303">
            <v>4.09</v>
          </cell>
          <cell r="M2303">
            <v>4.09</v>
          </cell>
          <cell r="N2303">
            <v>4.09</v>
          </cell>
          <cell r="O2303">
            <v>4.09</v>
          </cell>
          <cell r="P2303">
            <v>4.09</v>
          </cell>
          <cell r="Q2303">
            <v>6.1349999999999998</v>
          </cell>
          <cell r="R2303">
            <v>6.1349999999999998</v>
          </cell>
          <cell r="S2303">
            <v>6.1349999999999998</v>
          </cell>
          <cell r="T2303">
            <v>6.1349999999999998</v>
          </cell>
          <cell r="U2303">
            <v>6.1349999999999998</v>
          </cell>
          <cell r="V2303">
            <v>6.1349999999999998</v>
          </cell>
        </row>
        <row r="2304">
          <cell r="B2304" t="str">
            <v>V75BG</v>
          </cell>
          <cell r="C2304">
            <v>8434000818</v>
          </cell>
          <cell r="D2304">
            <v>2</v>
          </cell>
          <cell r="E2304" t="str">
            <v>RONDELLE PLATE NYLON 8X24X2 L</v>
          </cell>
          <cell r="F2304">
            <v>0.1</v>
          </cell>
          <cell r="H2304" t="str">
            <v>RONDN24</v>
          </cell>
          <cell r="I2304">
            <v>0.05</v>
          </cell>
          <cell r="J2304">
            <v>1</v>
          </cell>
          <cell r="K2304">
            <v>0.05</v>
          </cell>
          <cell r="L2304">
            <v>5.0999999999999997E-2</v>
          </cell>
          <cell r="M2304">
            <v>5.0999999999999997E-2</v>
          </cell>
          <cell r="N2304">
            <v>0.1</v>
          </cell>
          <cell r="O2304">
            <v>0.10199999999999999</v>
          </cell>
          <cell r="P2304">
            <v>0.10199999999999999</v>
          </cell>
          <cell r="Q2304">
            <v>0.2</v>
          </cell>
          <cell r="R2304">
            <v>0.10199999999999999</v>
          </cell>
          <cell r="S2304">
            <v>0.10199999999999999</v>
          </cell>
          <cell r="T2304">
            <v>0.4</v>
          </cell>
          <cell r="U2304">
            <v>0.20399999999999999</v>
          </cell>
          <cell r="V2304">
            <v>0.20399999999999999</v>
          </cell>
        </row>
        <row r="2305">
          <cell r="B2305" t="str">
            <v>V75BG</v>
          </cell>
          <cell r="C2305">
            <v>8434000618</v>
          </cell>
          <cell r="D2305">
            <v>1</v>
          </cell>
          <cell r="E2305" t="str">
            <v xml:space="preserve">CLAPET Y D63 </v>
          </cell>
          <cell r="F2305">
            <v>39.22</v>
          </cell>
          <cell r="H2305">
            <v>1510064</v>
          </cell>
          <cell r="I2305">
            <v>24.96</v>
          </cell>
          <cell r="J2305">
            <v>1</v>
          </cell>
          <cell r="K2305">
            <v>24.96</v>
          </cell>
          <cell r="L2305">
            <v>24.954999999999998</v>
          </cell>
          <cell r="M2305">
            <v>24.954999999999998</v>
          </cell>
          <cell r="N2305">
            <v>24.96</v>
          </cell>
          <cell r="O2305">
            <v>24.954999999999998</v>
          </cell>
          <cell r="P2305">
            <v>24.954999999999998</v>
          </cell>
          <cell r="Q2305">
            <v>39.22</v>
          </cell>
          <cell r="R2305">
            <v>37.432499999999997</v>
          </cell>
          <cell r="S2305">
            <v>37.432499999999997</v>
          </cell>
          <cell r="T2305">
            <v>39.22</v>
          </cell>
          <cell r="U2305">
            <v>37.432499999999997</v>
          </cell>
          <cell r="V2305">
            <v>37.432499999999997</v>
          </cell>
        </row>
        <row r="2306">
          <cell r="B2306" t="str">
            <v>V75BG</v>
          </cell>
          <cell r="C2306" t="str">
            <v>RONDETD6</v>
          </cell>
          <cell r="D2306">
            <v>1</v>
          </cell>
          <cell r="E2306" t="str">
            <v>TUBE INOX DIAM26.9X1.6 (LE ML)</v>
          </cell>
          <cell r="F2306">
            <v>7.41</v>
          </cell>
          <cell r="H2306" t="str">
            <v>304L/4307</v>
          </cell>
          <cell r="I2306">
            <v>5.99</v>
          </cell>
          <cell r="J2306">
            <v>1</v>
          </cell>
          <cell r="K2306">
            <v>5.99</v>
          </cell>
          <cell r="L2306">
            <v>5.99</v>
          </cell>
          <cell r="M2306">
            <v>5.99</v>
          </cell>
          <cell r="N2306">
            <v>5.99</v>
          </cell>
          <cell r="O2306">
            <v>5.99</v>
          </cell>
          <cell r="P2306">
            <v>5.99</v>
          </cell>
          <cell r="Q2306">
            <v>7.41</v>
          </cell>
          <cell r="R2306">
            <v>7.4875000000000007</v>
          </cell>
          <cell r="S2306">
            <v>7.4875000000000007</v>
          </cell>
          <cell r="T2306">
            <v>7.41</v>
          </cell>
          <cell r="U2306">
            <v>7.4875000000000007</v>
          </cell>
          <cell r="V2306">
            <v>7.4875000000000007</v>
          </cell>
        </row>
        <row r="2307">
          <cell r="B2307" t="str">
            <v>V75BG</v>
          </cell>
          <cell r="C2307">
            <v>8535000618</v>
          </cell>
          <cell r="D2307">
            <v>1</v>
          </cell>
          <cell r="E2307" t="str">
            <v>DW VOX 75 A 20M DE CABLE</v>
          </cell>
          <cell r="F2307">
            <v>330.98</v>
          </cell>
          <cell r="H2307" t="str">
            <v>7122000003A</v>
          </cell>
          <cell r="I2307">
            <v>247</v>
          </cell>
          <cell r="J2307">
            <v>1</v>
          </cell>
          <cell r="K2307">
            <v>247</v>
          </cell>
          <cell r="L2307">
            <v>247</v>
          </cell>
          <cell r="M2307">
            <v>285</v>
          </cell>
          <cell r="N2307">
            <v>247</v>
          </cell>
          <cell r="O2307">
            <v>247</v>
          </cell>
          <cell r="P2307">
            <v>285</v>
          </cell>
          <cell r="Q2307">
            <v>330.98</v>
          </cell>
          <cell r="R2307">
            <v>370.5</v>
          </cell>
          <cell r="S2307">
            <v>427.5</v>
          </cell>
          <cell r="T2307">
            <v>330.98</v>
          </cell>
          <cell r="U2307">
            <v>370.5</v>
          </cell>
          <cell r="V2307">
            <v>427.5</v>
          </cell>
        </row>
        <row r="2308">
          <cell r="B2308" t="str">
            <v>V75BG</v>
          </cell>
          <cell r="C2308" t="str">
            <v>BOUL8x70</v>
          </cell>
          <cell r="D2308">
            <v>1</v>
          </cell>
          <cell r="E2308" t="str">
            <v>MANILLE INOX</v>
          </cell>
          <cell r="F2308">
            <v>1.57</v>
          </cell>
          <cell r="H2308">
            <v>9600000618</v>
          </cell>
          <cell r="I2308">
            <v>0.8</v>
          </cell>
          <cell r="J2308">
            <v>1</v>
          </cell>
          <cell r="K2308">
            <v>0.8</v>
          </cell>
          <cell r="L2308">
            <v>0.80289999999999995</v>
          </cell>
          <cell r="M2308">
            <v>0.80289999999999995</v>
          </cell>
          <cell r="N2308">
            <v>0.8</v>
          </cell>
          <cell r="O2308">
            <v>0.80289999999999995</v>
          </cell>
          <cell r="P2308">
            <v>0.80289999999999995</v>
          </cell>
          <cell r="Q2308">
            <v>1.57</v>
          </cell>
          <cell r="R2308">
            <v>1.6057999999999999</v>
          </cell>
          <cell r="S2308">
            <v>1.6057999999999999</v>
          </cell>
          <cell r="T2308">
            <v>1.57</v>
          </cell>
          <cell r="U2308">
            <v>1.6057999999999999</v>
          </cell>
          <cell r="V2308">
            <v>1.6057999999999999</v>
          </cell>
        </row>
        <row r="2309">
          <cell r="B2309" t="str">
            <v>V75BG</v>
          </cell>
          <cell r="C2309">
            <v>8535000618</v>
          </cell>
          <cell r="D2309">
            <v>1</v>
          </cell>
          <cell r="E2309" t="str">
            <v>FLOTTEUR JAUNE 20M DE CABLE+LEST</v>
          </cell>
          <cell r="F2309">
            <v>38.61</v>
          </cell>
          <cell r="H2309" t="str">
            <v>BIPSTOP</v>
          </cell>
          <cell r="I2309">
            <v>26.4</v>
          </cell>
          <cell r="J2309">
            <v>1</v>
          </cell>
          <cell r="K2309">
            <v>26.4</v>
          </cell>
          <cell r="L2309">
            <v>26.4</v>
          </cell>
          <cell r="M2309">
            <v>26.4</v>
          </cell>
          <cell r="N2309">
            <v>26.4</v>
          </cell>
          <cell r="O2309">
            <v>26.4</v>
          </cell>
          <cell r="P2309">
            <v>26.4</v>
          </cell>
          <cell r="Q2309">
            <v>38.61</v>
          </cell>
          <cell r="R2309">
            <v>39.599999999999994</v>
          </cell>
          <cell r="S2309">
            <v>39.599999999999994</v>
          </cell>
          <cell r="T2309">
            <v>38.61</v>
          </cell>
          <cell r="U2309">
            <v>39.599999999999994</v>
          </cell>
          <cell r="V2309">
            <v>39.599999999999994</v>
          </cell>
        </row>
        <row r="2310">
          <cell r="B2310" t="str">
            <v>V75BG</v>
          </cell>
          <cell r="C2310" t="str">
            <v>CC6M</v>
          </cell>
          <cell r="D2310">
            <v>2</v>
          </cell>
          <cell r="E2310" t="str">
            <v>COUDE 90  PVC D63 FEM/FEM</v>
          </cell>
          <cell r="F2310">
            <v>0.96</v>
          </cell>
          <cell r="H2310" t="str">
            <v>C9063</v>
          </cell>
          <cell r="I2310">
            <v>0.77</v>
          </cell>
          <cell r="J2310">
            <v>1</v>
          </cell>
          <cell r="K2310">
            <v>0.77</v>
          </cell>
          <cell r="L2310">
            <v>0.76900000000000002</v>
          </cell>
          <cell r="M2310">
            <v>0.84599999999999997</v>
          </cell>
          <cell r="N2310">
            <v>1.54</v>
          </cell>
          <cell r="O2310">
            <v>1.538</v>
          </cell>
          <cell r="P2310">
            <v>1.6919999999999999</v>
          </cell>
          <cell r="Q2310">
            <v>0.96</v>
          </cell>
          <cell r="R2310">
            <v>0.96125000000000005</v>
          </cell>
          <cell r="S2310">
            <v>1.0574999999999999</v>
          </cell>
          <cell r="T2310">
            <v>1.92</v>
          </cell>
          <cell r="U2310">
            <v>1.9225000000000001</v>
          </cell>
          <cell r="V2310">
            <v>2.1149999999999998</v>
          </cell>
        </row>
        <row r="2311">
          <cell r="B2311" t="str">
            <v>V75BG</v>
          </cell>
          <cell r="C2311">
            <v>101007</v>
          </cell>
          <cell r="D2311">
            <v>1</v>
          </cell>
          <cell r="E2311" t="str">
            <v>COUDE 90 REDUIT M/F 63X50</v>
          </cell>
          <cell r="F2311">
            <v>3.76</v>
          </cell>
          <cell r="H2311" t="str">
            <v>C90MF6350</v>
          </cell>
          <cell r="I2311">
            <v>2.13</v>
          </cell>
          <cell r="J2311">
            <v>1</v>
          </cell>
          <cell r="K2311">
            <v>2.13</v>
          </cell>
          <cell r="L2311">
            <v>2.13</v>
          </cell>
          <cell r="M2311">
            <v>2.5049999999999999</v>
          </cell>
          <cell r="N2311">
            <v>2.13</v>
          </cell>
          <cell r="O2311">
            <v>2.13</v>
          </cell>
          <cell r="P2311">
            <v>2.5049999999999999</v>
          </cell>
          <cell r="Q2311">
            <v>3.76</v>
          </cell>
          <cell r="R2311">
            <v>4.26</v>
          </cell>
          <cell r="S2311">
            <v>5.01</v>
          </cell>
          <cell r="T2311">
            <v>3.76</v>
          </cell>
          <cell r="U2311">
            <v>4.26</v>
          </cell>
          <cell r="V2311">
            <v>5.01</v>
          </cell>
        </row>
        <row r="2312">
          <cell r="B2312" t="str">
            <v>V75BG</v>
          </cell>
          <cell r="C2312" t="str">
            <v>MCOFPRO</v>
          </cell>
          <cell r="D2312">
            <v>1</v>
          </cell>
          <cell r="E2312" t="str">
            <v>CUVE RELEVAGE HT900</v>
          </cell>
          <cell r="F2312">
            <v>213.44</v>
          </cell>
          <cell r="H2312" t="str">
            <v>CUVE900</v>
          </cell>
          <cell r="I2312">
            <v>139.5</v>
          </cell>
          <cell r="J2312">
            <v>1</v>
          </cell>
          <cell r="K2312">
            <v>139.5</v>
          </cell>
          <cell r="L2312">
            <v>139.5</v>
          </cell>
          <cell r="M2312">
            <v>139.5</v>
          </cell>
          <cell r="N2312">
            <v>139.5</v>
          </cell>
          <cell r="O2312">
            <v>139.5</v>
          </cell>
          <cell r="P2312">
            <v>139.5</v>
          </cell>
          <cell r="Q2312">
            <v>213.44</v>
          </cell>
          <cell r="R2312">
            <v>209.25</v>
          </cell>
          <cell r="S2312">
            <v>209.25</v>
          </cell>
          <cell r="T2312">
            <v>213.44</v>
          </cell>
          <cell r="U2312">
            <v>209.25</v>
          </cell>
          <cell r="V2312">
            <v>209.25</v>
          </cell>
        </row>
        <row r="2313">
          <cell r="B2313" t="str">
            <v>V75BG</v>
          </cell>
          <cell r="C2313" t="str">
            <v>316L/4404</v>
          </cell>
          <cell r="D2313">
            <v>1</v>
          </cell>
          <cell r="E2313" t="str">
            <v>EMBOUT ADAPTATION 63X50X2</v>
          </cell>
          <cell r="F2313">
            <v>0.77</v>
          </cell>
          <cell r="H2313" t="str">
            <v>EF63502</v>
          </cell>
          <cell r="I2313">
            <v>0.61</v>
          </cell>
          <cell r="J2313">
            <v>1</v>
          </cell>
          <cell r="K2313">
            <v>0.61</v>
          </cell>
          <cell r="L2313">
            <v>0.61299999999999999</v>
          </cell>
          <cell r="M2313">
            <v>0.67400000000000004</v>
          </cell>
          <cell r="N2313">
            <v>0.61</v>
          </cell>
          <cell r="O2313">
            <v>0.61299999999999999</v>
          </cell>
          <cell r="P2313">
            <v>0.67400000000000004</v>
          </cell>
          <cell r="Q2313">
            <v>0.77</v>
          </cell>
          <cell r="R2313">
            <v>0.81529000000000007</v>
          </cell>
          <cell r="S2313">
            <v>0.89642000000000011</v>
          </cell>
          <cell r="T2313">
            <v>0.77</v>
          </cell>
          <cell r="U2313">
            <v>0.81529000000000007</v>
          </cell>
          <cell r="V2313">
            <v>0.89642000000000011</v>
          </cell>
        </row>
        <row r="2314">
          <cell r="B2314" t="str">
            <v>V75BG</v>
          </cell>
          <cell r="C2314" t="str">
            <v>GPR</v>
          </cell>
          <cell r="D2314">
            <v>1</v>
          </cell>
          <cell r="E2314" t="str">
            <v>LIEN DE SERRAGE 3.2X142 NYL P6.6 NOIR</v>
          </cell>
          <cell r="F2314">
            <v>0.1</v>
          </cell>
          <cell r="H2314">
            <v>7214321415</v>
          </cell>
          <cell r="I2314">
            <v>0</v>
          </cell>
          <cell r="J2314">
            <v>100</v>
          </cell>
          <cell r="K2314">
            <v>0</v>
          </cell>
          <cell r="L2314">
            <v>1.9300000000000001E-2</v>
          </cell>
          <cell r="M2314">
            <v>1.7100000000000001E-2</v>
          </cell>
          <cell r="N2314">
            <v>0</v>
          </cell>
          <cell r="O2314">
            <v>1.9300000000000001E-2</v>
          </cell>
          <cell r="P2314">
            <v>1.7100000000000001E-2</v>
          </cell>
          <cell r="Q2314">
            <v>0.1</v>
          </cell>
          <cell r="R2314">
            <v>2.8950000000000004E-2</v>
          </cell>
          <cell r="S2314">
            <v>2.5649999999999999E-2</v>
          </cell>
          <cell r="T2314">
            <v>0.1</v>
          </cell>
          <cell r="U2314">
            <v>2.8950000000000004E-2</v>
          </cell>
          <cell r="V2314">
            <v>2.5649999999999999E-2</v>
          </cell>
        </row>
        <row r="2315">
          <cell r="B2315" t="str">
            <v>V75BG</v>
          </cell>
          <cell r="D2315">
            <v>1</v>
          </cell>
          <cell r="E2315" t="str">
            <v>JOINT FORSHEDA D100</v>
          </cell>
          <cell r="F2315">
            <v>4.87</v>
          </cell>
          <cell r="H2315" t="str">
            <v>MJOI100</v>
          </cell>
          <cell r="I2315">
            <v>0.94</v>
          </cell>
          <cell r="J2315">
            <v>1</v>
          </cell>
          <cell r="K2315">
            <v>0.94</v>
          </cell>
          <cell r="L2315">
            <v>2.1800000000000002</v>
          </cell>
          <cell r="M2315">
            <v>0.94</v>
          </cell>
          <cell r="N2315">
            <v>0.94</v>
          </cell>
          <cell r="O2315">
            <v>2.1800000000000002</v>
          </cell>
          <cell r="P2315">
            <v>0.94</v>
          </cell>
          <cell r="Q2315">
            <v>4.87</v>
          </cell>
          <cell r="R2315">
            <v>4.9050000000000002</v>
          </cell>
          <cell r="S2315">
            <v>2.1149999999999998</v>
          </cell>
          <cell r="T2315">
            <v>4.87</v>
          </cell>
          <cell r="U2315">
            <v>4.9050000000000002</v>
          </cell>
          <cell r="V2315">
            <v>2.1149999999999998</v>
          </cell>
        </row>
        <row r="2316">
          <cell r="B2316" t="str">
            <v>V75BG</v>
          </cell>
          <cell r="D2316">
            <v>1</v>
          </cell>
          <cell r="E2316" t="str">
            <v>JOINT FORSHEDA D63</v>
          </cell>
          <cell r="F2316">
            <v>4.9400000000000004</v>
          </cell>
          <cell r="H2316" t="str">
            <v>MJOI63</v>
          </cell>
          <cell r="I2316">
            <v>2.21</v>
          </cell>
          <cell r="J2316">
            <v>1</v>
          </cell>
          <cell r="K2316">
            <v>2.21</v>
          </cell>
          <cell r="L2316">
            <v>2.21</v>
          </cell>
          <cell r="M2316">
            <v>0.92</v>
          </cell>
          <cell r="N2316">
            <v>2.21</v>
          </cell>
          <cell r="O2316">
            <v>2.21</v>
          </cell>
          <cell r="P2316">
            <v>0.92</v>
          </cell>
          <cell r="Q2316">
            <v>4.9400000000000004</v>
          </cell>
          <cell r="R2316">
            <v>4.9725000000000001</v>
          </cell>
          <cell r="S2316">
            <v>2.0700000000000003</v>
          </cell>
          <cell r="T2316">
            <v>4.9400000000000004</v>
          </cell>
          <cell r="U2316">
            <v>4.9725000000000001</v>
          </cell>
          <cell r="V2316">
            <v>2.0700000000000003</v>
          </cell>
        </row>
        <row r="2317">
          <cell r="B2317" t="str">
            <v>V75BG</v>
          </cell>
          <cell r="D2317">
            <v>1</v>
          </cell>
          <cell r="E2317" t="str">
            <v>MANCHON SORTIE POSTE RELEVAGE PVC PRES D63</v>
          </cell>
          <cell r="F2317">
            <v>1.1000000000000001</v>
          </cell>
          <cell r="H2317" t="str">
            <v>MM63</v>
          </cell>
          <cell r="I2317">
            <v>1.1100000000000001</v>
          </cell>
          <cell r="J2317">
            <v>1</v>
          </cell>
          <cell r="K2317">
            <v>1.1100000000000001</v>
          </cell>
          <cell r="L2317">
            <v>1.1060000000000001</v>
          </cell>
          <cell r="M2317">
            <v>1.2170000000000001</v>
          </cell>
          <cell r="N2317">
            <v>1.1100000000000001</v>
          </cell>
          <cell r="O2317">
            <v>1.1060000000000001</v>
          </cell>
          <cell r="P2317">
            <v>1.2170000000000001</v>
          </cell>
          <cell r="Q2317">
            <v>1.27</v>
          </cell>
          <cell r="R2317">
            <v>1.3825000000000001</v>
          </cell>
          <cell r="S2317">
            <v>1.5212500000000002</v>
          </cell>
          <cell r="T2317">
            <v>1.27</v>
          </cell>
          <cell r="U2317">
            <v>1.3825000000000001</v>
          </cell>
          <cell r="V2317">
            <v>1.5212500000000002</v>
          </cell>
        </row>
        <row r="2318">
          <cell r="B2318" t="str">
            <v>V75BG</v>
          </cell>
          <cell r="D2318">
            <v>1</v>
          </cell>
          <cell r="E2318" t="str">
            <v>PIED D'ASSISE POUR BARRES DE GUIDAGE D63</v>
          </cell>
          <cell r="F2318">
            <v>83.19</v>
          </cell>
          <cell r="H2318" t="str">
            <v>MPA</v>
          </cell>
          <cell r="I2318">
            <v>63.5</v>
          </cell>
          <cell r="J2318">
            <v>1</v>
          </cell>
          <cell r="K2318">
            <v>63.5</v>
          </cell>
          <cell r="L2318">
            <v>63.5</v>
          </cell>
          <cell r="M2318">
            <v>71</v>
          </cell>
          <cell r="N2318">
            <v>63.5</v>
          </cell>
          <cell r="O2318">
            <v>63.5</v>
          </cell>
          <cell r="P2318">
            <v>71</v>
          </cell>
          <cell r="Q2318">
            <v>83.19</v>
          </cell>
          <cell r="R2318">
            <v>84.454999999999998</v>
          </cell>
          <cell r="S2318">
            <v>94.43</v>
          </cell>
          <cell r="T2318">
            <v>83.19</v>
          </cell>
          <cell r="U2318">
            <v>84.454999999999998</v>
          </cell>
          <cell r="V2318">
            <v>94.43</v>
          </cell>
        </row>
        <row r="2319">
          <cell r="B2319" t="str">
            <v>V75BG</v>
          </cell>
          <cell r="D2319">
            <v>1</v>
          </cell>
          <cell r="E2319" t="str">
            <v xml:space="preserve">SUPPORT BAS INOX </v>
          </cell>
          <cell r="F2319">
            <v>21.71</v>
          </cell>
          <cell r="H2319" t="str">
            <v>MTOLE1</v>
          </cell>
          <cell r="I2319">
            <v>17.73</v>
          </cell>
          <cell r="J2319">
            <v>1</v>
          </cell>
          <cell r="K2319">
            <v>17.73</v>
          </cell>
          <cell r="L2319">
            <v>17.73</v>
          </cell>
          <cell r="M2319">
            <v>17.73</v>
          </cell>
          <cell r="N2319">
            <v>17.73</v>
          </cell>
          <cell r="O2319">
            <v>17.73</v>
          </cell>
          <cell r="P2319">
            <v>17.73</v>
          </cell>
          <cell r="Q2319">
            <v>21.71</v>
          </cell>
          <cell r="R2319">
            <v>22.162500000000001</v>
          </cell>
          <cell r="S2319">
            <v>22.162500000000001</v>
          </cell>
          <cell r="T2319">
            <v>21.71</v>
          </cell>
          <cell r="U2319">
            <v>22.162500000000001</v>
          </cell>
          <cell r="V2319">
            <v>22.162500000000001</v>
          </cell>
        </row>
        <row r="2320">
          <cell r="B2320" t="str">
            <v>V75BG</v>
          </cell>
          <cell r="D2320">
            <v>1</v>
          </cell>
          <cell r="E2320" t="str">
            <v>SUPPORT HAUT INOX 510MM</v>
          </cell>
          <cell r="F2320">
            <v>19.91</v>
          </cell>
          <cell r="H2320" t="str">
            <v>MTOLE3</v>
          </cell>
          <cell r="I2320">
            <v>12.16</v>
          </cell>
          <cell r="J2320">
            <v>1</v>
          </cell>
          <cell r="K2320">
            <v>12.16</v>
          </cell>
          <cell r="L2320">
            <v>12.16</v>
          </cell>
          <cell r="M2320">
            <v>12.16</v>
          </cell>
          <cell r="N2320">
            <v>12.16</v>
          </cell>
          <cell r="O2320">
            <v>12.16</v>
          </cell>
          <cell r="P2320">
            <v>12.16</v>
          </cell>
          <cell r="Q2320">
            <v>19.91</v>
          </cell>
          <cell r="R2320">
            <v>21.28</v>
          </cell>
          <cell r="S2320">
            <v>21.28</v>
          </cell>
          <cell r="T2320">
            <v>19.91</v>
          </cell>
          <cell r="U2320">
            <v>21.28</v>
          </cell>
          <cell r="V2320">
            <v>21.28</v>
          </cell>
        </row>
        <row r="2321">
          <cell r="B2321" t="str">
            <v>V75BG</v>
          </cell>
          <cell r="D2321">
            <v>1</v>
          </cell>
          <cell r="E2321" t="str">
            <v>TOLE SUPPORT FLOTTEUR ALARME</v>
          </cell>
          <cell r="F2321">
            <v>4.1900000000000004</v>
          </cell>
          <cell r="H2321" t="str">
            <v>MTOLE4</v>
          </cell>
          <cell r="I2321">
            <v>2.99</v>
          </cell>
          <cell r="J2321">
            <v>1</v>
          </cell>
          <cell r="K2321">
            <v>2.99</v>
          </cell>
          <cell r="L2321">
            <v>2.99</v>
          </cell>
          <cell r="M2321">
            <v>2.99</v>
          </cell>
          <cell r="N2321">
            <v>2.99</v>
          </cell>
          <cell r="O2321">
            <v>2.99</v>
          </cell>
          <cell r="P2321">
            <v>2.99</v>
          </cell>
          <cell r="Q2321">
            <v>4.1900000000000004</v>
          </cell>
          <cell r="R2321">
            <v>4.4850000000000003</v>
          </cell>
          <cell r="S2321">
            <v>4.4850000000000003</v>
          </cell>
          <cell r="T2321">
            <v>4.1900000000000004</v>
          </cell>
          <cell r="U2321">
            <v>4.4850000000000003</v>
          </cell>
          <cell r="V2321">
            <v>4.4850000000000003</v>
          </cell>
        </row>
        <row r="2322">
          <cell r="B2322" t="str">
            <v>V75BG</v>
          </cell>
          <cell r="D2322">
            <v>1</v>
          </cell>
          <cell r="E2322" t="str">
            <v>VANNE A BILLE FEM/FEM ORION D63</v>
          </cell>
          <cell r="F2322">
            <v>9.56</v>
          </cell>
          <cell r="H2322" t="str">
            <v>VAC63</v>
          </cell>
          <cell r="I2322">
            <v>8.09</v>
          </cell>
          <cell r="J2322">
            <v>1</v>
          </cell>
          <cell r="K2322">
            <v>8.09</v>
          </cell>
          <cell r="L2322">
            <v>8.0869999999999997</v>
          </cell>
          <cell r="M2322">
            <v>8.0869999999999997</v>
          </cell>
          <cell r="N2322">
            <v>8.09</v>
          </cell>
          <cell r="O2322">
            <v>8.0869999999999997</v>
          </cell>
          <cell r="P2322">
            <v>8.0869999999999997</v>
          </cell>
          <cell r="Q2322">
            <v>9.56</v>
          </cell>
          <cell r="R2322">
            <v>10.108750000000001</v>
          </cell>
          <cell r="S2322">
            <v>10.108750000000001</v>
          </cell>
          <cell r="T2322">
            <v>9.56</v>
          </cell>
          <cell r="U2322">
            <v>10.108750000000001</v>
          </cell>
          <cell r="V2322">
            <v>10.108750000000001</v>
          </cell>
        </row>
        <row r="2323">
          <cell r="B2323" t="str">
            <v>V75BG</v>
          </cell>
          <cell r="D2323">
            <v>1</v>
          </cell>
          <cell r="E2323" t="str">
            <v>TRAVERSEE DE PAROI 50/63X2</v>
          </cell>
          <cell r="F2323">
            <v>9.64</v>
          </cell>
          <cell r="H2323" t="str">
            <v>VDL516048</v>
          </cell>
          <cell r="I2323">
            <v>7.94</v>
          </cell>
          <cell r="J2323">
            <v>1</v>
          </cell>
          <cell r="K2323">
            <v>7.94</v>
          </cell>
          <cell r="L2323">
            <v>7.9420000000000002</v>
          </cell>
          <cell r="M2323">
            <v>7.9420000000000002</v>
          </cell>
          <cell r="N2323">
            <v>7.94</v>
          </cell>
          <cell r="O2323">
            <v>7.9420000000000002</v>
          </cell>
          <cell r="P2323">
            <v>7.9420000000000002</v>
          </cell>
          <cell r="Q2323">
            <v>9.64</v>
          </cell>
          <cell r="R2323">
            <v>9.9275000000000002</v>
          </cell>
          <cell r="S2323">
            <v>9.9275000000000002</v>
          </cell>
          <cell r="T2323">
            <v>9.64</v>
          </cell>
          <cell r="U2323">
            <v>9.9275000000000002</v>
          </cell>
          <cell r="V2323">
            <v>9.9275000000000002</v>
          </cell>
        </row>
        <row r="2324">
          <cell r="B2324" t="str">
            <v>V75BG</v>
          </cell>
          <cell r="D2324">
            <v>0.97</v>
          </cell>
          <cell r="E2324" t="str">
            <v>MAIN D'OEUVRE ATELIER</v>
          </cell>
          <cell r="F2324">
            <v>75</v>
          </cell>
          <cell r="H2324" t="str">
            <v>MOAT</v>
          </cell>
          <cell r="I2324">
            <v>50</v>
          </cell>
          <cell r="J2324">
            <v>1</v>
          </cell>
          <cell r="K2324">
            <v>50</v>
          </cell>
          <cell r="L2324">
            <v>50</v>
          </cell>
          <cell r="M2324">
            <v>50</v>
          </cell>
          <cell r="N2324">
            <v>48.5</v>
          </cell>
          <cell r="O2324">
            <v>48.5</v>
          </cell>
          <cell r="P2324">
            <v>48.5</v>
          </cell>
          <cell r="Q2324">
            <v>75</v>
          </cell>
          <cell r="R2324">
            <v>75</v>
          </cell>
          <cell r="S2324">
            <v>75</v>
          </cell>
          <cell r="T2324">
            <v>72.75</v>
          </cell>
          <cell r="U2324">
            <v>72.75</v>
          </cell>
          <cell r="V2324">
            <v>72.75</v>
          </cell>
        </row>
        <row r="2325">
          <cell r="B2325" t="str">
            <v>V75BG</v>
          </cell>
          <cell r="D2325">
            <v>8</v>
          </cell>
          <cell r="E2325" t="str">
            <v>ECROU FREIN A2 M8 WAX</v>
          </cell>
          <cell r="F2325">
            <v>0.04</v>
          </cell>
          <cell r="H2325">
            <v>8434000818</v>
          </cell>
          <cell r="I2325">
            <v>8.34</v>
          </cell>
          <cell r="J2325">
            <v>200</v>
          </cell>
          <cell r="K2325">
            <v>4.1700000000000001E-2</v>
          </cell>
          <cell r="L2325">
            <v>4.1700000000000001E-2</v>
          </cell>
          <cell r="M2325">
            <v>4.1700000000000001E-2</v>
          </cell>
          <cell r="N2325">
            <v>0.33360000000000001</v>
          </cell>
          <cell r="O2325">
            <v>0.33360000000000001</v>
          </cell>
          <cell r="P2325">
            <v>0.33360000000000001</v>
          </cell>
          <cell r="Q2325">
            <v>0.04</v>
          </cell>
          <cell r="R2325">
            <v>5.2125000000000005E-2</v>
          </cell>
          <cell r="S2325">
            <v>5.2125000000000005E-2</v>
          </cell>
          <cell r="T2325">
            <v>0.32</v>
          </cell>
          <cell r="U2325">
            <v>0.41700000000000004</v>
          </cell>
          <cell r="V2325">
            <v>0.41700000000000004</v>
          </cell>
        </row>
        <row r="2326">
          <cell r="B2326" t="str">
            <v>V75BG</v>
          </cell>
          <cell r="D2326">
            <v>2</v>
          </cell>
          <cell r="E2326" t="str">
            <v>ECROU FREIN A2 M6 WAX</v>
          </cell>
          <cell r="F2326">
            <v>0.02</v>
          </cell>
          <cell r="H2326">
            <v>8434000618</v>
          </cell>
          <cell r="I2326">
            <v>8.3000000000000007</v>
          </cell>
          <cell r="J2326">
            <v>500</v>
          </cell>
          <cell r="K2326">
            <v>1.66E-2</v>
          </cell>
          <cell r="L2326">
            <v>1.66E-2</v>
          </cell>
          <cell r="M2326">
            <v>1.66E-2</v>
          </cell>
          <cell r="N2326">
            <v>3.32E-2</v>
          </cell>
          <cell r="O2326">
            <v>3.32E-2</v>
          </cell>
          <cell r="P2326">
            <v>3.32E-2</v>
          </cell>
          <cell r="Q2326">
            <v>0.02</v>
          </cell>
          <cell r="R2326">
            <v>2.0750000000000001E-2</v>
          </cell>
          <cell r="S2326">
            <v>2.0750000000000001E-2</v>
          </cell>
          <cell r="T2326">
            <v>0.04</v>
          </cell>
          <cell r="U2326">
            <v>4.1500000000000002E-2</v>
          </cell>
          <cell r="V2326">
            <v>4.1500000000000002E-2</v>
          </cell>
        </row>
        <row r="2327">
          <cell r="B2327" t="str">
            <v>V75BG</v>
          </cell>
          <cell r="D2327">
            <v>2</v>
          </cell>
          <cell r="E2327" t="str">
            <v>RONDELLE EPDM INOX 5.5/6.3*25</v>
          </cell>
          <cell r="F2327">
            <v>1.9E-2</v>
          </cell>
          <cell r="H2327" t="str">
            <v>RONDETD6</v>
          </cell>
          <cell r="I2327">
            <v>0.13</v>
          </cell>
          <cell r="J2327">
            <v>1</v>
          </cell>
          <cell r="K2327">
            <v>0.13</v>
          </cell>
          <cell r="L2327">
            <v>0.12720000000000001</v>
          </cell>
          <cell r="M2327">
            <v>0.12720000000000001</v>
          </cell>
          <cell r="N2327">
            <v>0.26</v>
          </cell>
          <cell r="O2327">
            <v>0.25440000000000002</v>
          </cell>
          <cell r="P2327">
            <v>0.25440000000000002</v>
          </cell>
          <cell r="Q2327">
            <v>1.9E-2</v>
          </cell>
          <cell r="R2327">
            <v>0.19080000000000003</v>
          </cell>
          <cell r="S2327">
            <v>0.19080000000000003</v>
          </cell>
          <cell r="T2327">
            <v>3.7999999999999999E-2</v>
          </cell>
          <cell r="U2327">
            <v>0.38160000000000005</v>
          </cell>
          <cell r="V2327">
            <v>0.38160000000000005</v>
          </cell>
        </row>
        <row r="2328">
          <cell r="B2328" t="str">
            <v>V75BG</v>
          </cell>
          <cell r="D2328">
            <v>1</v>
          </cell>
          <cell r="E2328" t="str">
            <v>RONDELLE PLATE M6X24X1.2 LL A2</v>
          </cell>
          <cell r="F2328">
            <v>0.05</v>
          </cell>
          <cell r="H2328">
            <v>8535000618</v>
          </cell>
          <cell r="I2328">
            <v>3.0000000000000001E-3</v>
          </cell>
          <cell r="J2328">
            <v>1</v>
          </cell>
          <cell r="K2328">
            <v>3.0000000000000001E-3</v>
          </cell>
          <cell r="L2328">
            <v>3.04E-2</v>
          </cell>
          <cell r="M2328">
            <v>3.04E-2</v>
          </cell>
          <cell r="N2328">
            <v>3.0000000000000001E-3</v>
          </cell>
          <cell r="O2328">
            <v>3.04E-2</v>
          </cell>
          <cell r="P2328">
            <v>3.04E-2</v>
          </cell>
          <cell r="Q2328">
            <v>0.05</v>
          </cell>
          <cell r="R2328">
            <v>5.3199999999999997E-2</v>
          </cell>
          <cell r="S2328">
            <v>5.3199999999999997E-2</v>
          </cell>
          <cell r="T2328">
            <v>0.05</v>
          </cell>
          <cell r="U2328">
            <v>5.3199999999999997E-2</v>
          </cell>
          <cell r="V2328">
            <v>5.3199999999999997E-2</v>
          </cell>
        </row>
        <row r="2329">
          <cell r="B2329" t="str">
            <v>V75BG</v>
          </cell>
          <cell r="D2329">
            <v>2</v>
          </cell>
          <cell r="E2329" t="str">
            <v>CORPS BOULON FIL. PARTIEL TH M8X70 INOX  A4</v>
          </cell>
          <cell r="F2329">
            <v>0.128</v>
          </cell>
          <cell r="H2329" t="str">
            <v>BOUL8x70</v>
          </cell>
          <cell r="I2329">
            <v>0.21</v>
          </cell>
          <cell r="J2329">
            <v>1</v>
          </cell>
          <cell r="K2329">
            <v>0.21</v>
          </cell>
          <cell r="L2329">
            <v>0.2054</v>
          </cell>
          <cell r="M2329">
            <v>0.2054</v>
          </cell>
          <cell r="N2329">
            <v>0.42</v>
          </cell>
          <cell r="O2329">
            <v>0.4108</v>
          </cell>
          <cell r="P2329">
            <v>0.4108</v>
          </cell>
          <cell r="Q2329">
            <v>0.128</v>
          </cell>
          <cell r="R2329">
            <v>0</v>
          </cell>
          <cell r="S2329">
            <v>0</v>
          </cell>
          <cell r="T2329">
            <v>0.25600000000000001</v>
          </cell>
          <cell r="U2329">
            <v>0</v>
          </cell>
          <cell r="V2329">
            <v>0</v>
          </cell>
        </row>
        <row r="2330">
          <cell r="B2330" t="str">
            <v>V75BG</v>
          </cell>
          <cell r="D2330">
            <v>1</v>
          </cell>
          <cell r="E2330" t="str">
            <v xml:space="preserve">CROCHET INOX </v>
          </cell>
          <cell r="F2330">
            <v>2.2400000000000002</v>
          </cell>
          <cell r="H2330">
            <v>101007</v>
          </cell>
          <cell r="I2330">
            <v>1.5</v>
          </cell>
          <cell r="J2330">
            <v>1</v>
          </cell>
          <cell r="K2330">
            <v>1.5</v>
          </cell>
          <cell r="L2330">
            <v>1.5</v>
          </cell>
          <cell r="M2330">
            <v>1.5</v>
          </cell>
          <cell r="N2330">
            <v>1.5</v>
          </cell>
          <cell r="O2330">
            <v>1.5</v>
          </cell>
          <cell r="P2330">
            <v>1.5</v>
          </cell>
          <cell r="Q2330">
            <v>2.2400000000000002</v>
          </cell>
          <cell r="R2330">
            <v>2.25</v>
          </cell>
          <cell r="S2330">
            <v>2.25</v>
          </cell>
          <cell r="T2330">
            <v>2.2400000000000002</v>
          </cell>
          <cell r="U2330">
            <v>2.25</v>
          </cell>
          <cell r="V2330">
            <v>2.25</v>
          </cell>
        </row>
        <row r="2331">
          <cell r="B2331" t="str">
            <v>V75BG</v>
          </cell>
          <cell r="D2331">
            <v>1</v>
          </cell>
          <cell r="E2331" t="str">
            <v>COFFRET ALARME ET PROTECTION RELEVAGE</v>
          </cell>
          <cell r="F2331">
            <v>139.16999999999999</v>
          </cell>
          <cell r="H2331" t="str">
            <v>MCOFPRO</v>
          </cell>
          <cell r="I2331">
            <v>88.935500000000005</v>
          </cell>
          <cell r="J2331">
            <v>1</v>
          </cell>
          <cell r="K2331">
            <v>88.935500000000005</v>
          </cell>
          <cell r="L2331">
            <v>88.936256</v>
          </cell>
          <cell r="M2331">
            <v>90.786255999999995</v>
          </cell>
          <cell r="N2331">
            <v>88.935500000000005</v>
          </cell>
          <cell r="O2331">
            <v>88.936256</v>
          </cell>
          <cell r="P2331">
            <v>90.786255999999995</v>
          </cell>
          <cell r="Q2331">
            <v>160.19999999999999</v>
          </cell>
          <cell r="R2331">
            <v>144.33635149999998</v>
          </cell>
          <cell r="S2331">
            <v>147.29635150000001</v>
          </cell>
          <cell r="T2331">
            <v>160.19999999999999</v>
          </cell>
          <cell r="U2331">
            <v>144.33635149999998</v>
          </cell>
          <cell r="V2331">
            <v>147.29635150000001</v>
          </cell>
        </row>
        <row r="2332">
          <cell r="B2332" t="str">
            <v>V75BG</v>
          </cell>
          <cell r="D2332">
            <v>1</v>
          </cell>
          <cell r="E2332" t="str">
            <v>CHAINE INOX DIAM 4 32/8 (LE ML)</v>
          </cell>
          <cell r="F2332">
            <v>4.3499999999999996</v>
          </cell>
          <cell r="H2332" t="str">
            <v>316L/4404</v>
          </cell>
          <cell r="I2332">
            <v>2.9</v>
          </cell>
          <cell r="J2332">
            <v>1</v>
          </cell>
          <cell r="K2332">
            <v>2.9</v>
          </cell>
          <cell r="L2332">
            <v>2.9</v>
          </cell>
          <cell r="M2332">
            <v>2.9</v>
          </cell>
          <cell r="N2332">
            <v>2.9</v>
          </cell>
          <cell r="O2332">
            <v>2.9</v>
          </cell>
          <cell r="P2332">
            <v>2.9</v>
          </cell>
          <cell r="Q2332">
            <v>4.3499999999999996</v>
          </cell>
          <cell r="R2332">
            <v>4.3499999999999996</v>
          </cell>
          <cell r="S2332">
            <v>4.3499999999999996</v>
          </cell>
          <cell r="T2332">
            <v>4.3499999999999996</v>
          </cell>
          <cell r="U2332">
            <v>4.3499999999999996</v>
          </cell>
          <cell r="V2332">
            <v>4.3499999999999996</v>
          </cell>
        </row>
        <row r="2333">
          <cell r="B2333" t="str">
            <v>V75BG</v>
          </cell>
          <cell r="D2333">
            <v>1</v>
          </cell>
          <cell r="E2333" t="str">
            <v>GUIDE POSTES DE RELEVAGE</v>
          </cell>
          <cell r="F2333">
            <v>0.4</v>
          </cell>
          <cell r="H2333" t="str">
            <v>GPR</v>
          </cell>
          <cell r="I2333">
            <v>0.2</v>
          </cell>
          <cell r="J2333">
            <v>1</v>
          </cell>
          <cell r="K2333">
            <v>0.2</v>
          </cell>
          <cell r="L2333">
            <v>0.2</v>
          </cell>
          <cell r="M2333">
            <v>0.2</v>
          </cell>
          <cell r="N2333">
            <v>0.2</v>
          </cell>
          <cell r="O2333">
            <v>0.2</v>
          </cell>
          <cell r="P2333">
            <v>0.2</v>
          </cell>
          <cell r="Q2333">
            <v>0.4</v>
          </cell>
          <cell r="R2333">
            <v>0</v>
          </cell>
          <cell r="S2333">
            <v>0.4</v>
          </cell>
          <cell r="T2333">
            <v>0.4</v>
          </cell>
          <cell r="U2333">
            <v>0</v>
          </cell>
          <cell r="V2333">
            <v>0.4</v>
          </cell>
        </row>
        <row r="2334">
          <cell r="B2334" t="str">
            <v>V75BG</v>
          </cell>
          <cell r="D2334">
            <v>1</v>
          </cell>
          <cell r="E2334" t="str">
            <v>TUBE DE 3M PVC PRESSION 63X4.7 PN16</v>
          </cell>
          <cell r="F2334">
            <v>12.91</v>
          </cell>
          <cell r="H2334" t="str">
            <v>PVC6316</v>
          </cell>
          <cell r="I2334">
            <v>4.7300000000000004</v>
          </cell>
          <cell r="J2334">
            <v>0.33</v>
          </cell>
          <cell r="K2334">
            <v>14.333333333333334</v>
          </cell>
          <cell r="L2334">
            <v>4.7320000000000002</v>
          </cell>
          <cell r="M2334">
            <v>4.7779999999999996</v>
          </cell>
          <cell r="N2334">
            <v>14.333333333333334</v>
          </cell>
          <cell r="O2334">
            <v>4.7320000000000002</v>
          </cell>
          <cell r="P2334">
            <v>4.7779999999999996</v>
          </cell>
          <cell r="Q2334">
            <v>12.91</v>
          </cell>
          <cell r="R2334">
            <v>6.2935600000000003</v>
          </cell>
          <cell r="S2334">
            <v>6.3547399999999996</v>
          </cell>
          <cell r="T2334">
            <v>12.91</v>
          </cell>
          <cell r="U2334">
            <v>6.2935600000000003</v>
          </cell>
          <cell r="V2334">
            <v>6.3547399999999996</v>
          </cell>
        </row>
        <row r="2335">
          <cell r="B2335" t="str">
            <v>V75BG</v>
          </cell>
          <cell r="D2335">
            <v>1</v>
          </cell>
          <cell r="E2335" t="str">
            <v>CHAPEAU D63 AVEC MOUSTIQUAIRE</v>
          </cell>
          <cell r="F2335">
            <v>17.510000000000002</v>
          </cell>
          <cell r="H2335" t="str">
            <v>CC6M</v>
          </cell>
          <cell r="I2335">
            <v>11.67</v>
          </cell>
          <cell r="J2335">
            <v>1</v>
          </cell>
          <cell r="K2335">
            <v>11.67</v>
          </cell>
          <cell r="L2335">
            <v>11.67</v>
          </cell>
          <cell r="M2335">
            <v>11.67</v>
          </cell>
          <cell r="N2335">
            <v>11.67</v>
          </cell>
          <cell r="O2335">
            <v>11.67</v>
          </cell>
          <cell r="P2335">
            <v>11.67</v>
          </cell>
          <cell r="Q2335">
            <v>17.510000000000002</v>
          </cell>
          <cell r="R2335">
            <v>17.504999999999999</v>
          </cell>
          <cell r="S2335">
            <v>17.504999999999999</v>
          </cell>
          <cell r="T2335">
            <v>17.510000000000002</v>
          </cell>
          <cell r="U2335">
            <v>17.504999999999999</v>
          </cell>
          <cell r="V2335">
            <v>17.504999999999999</v>
          </cell>
        </row>
        <row r="2336">
          <cell r="B2336" t="str">
            <v>V75BG</v>
          </cell>
          <cell r="D2336">
            <v>1</v>
          </cell>
          <cell r="E2336" t="str">
            <v>COUDE 30 MF PVC EVAC D100</v>
          </cell>
          <cell r="F2336">
            <v>2.31</v>
          </cell>
          <cell r="H2336" t="str">
            <v>ENFC30MF100</v>
          </cell>
          <cell r="I2336">
            <v>1.72</v>
          </cell>
          <cell r="J2336">
            <v>1</v>
          </cell>
          <cell r="K2336">
            <v>1.72</v>
          </cell>
          <cell r="L2336">
            <v>1.7150000000000001</v>
          </cell>
          <cell r="M2336">
            <v>1.635</v>
          </cell>
          <cell r="N2336">
            <v>1.72</v>
          </cell>
          <cell r="O2336">
            <v>1.7150000000000001</v>
          </cell>
          <cell r="P2336">
            <v>1.635</v>
          </cell>
          <cell r="Q2336">
            <v>2.31</v>
          </cell>
          <cell r="R2336">
            <v>2.5725000000000002</v>
          </cell>
          <cell r="S2336">
            <v>2.4525000000000001</v>
          </cell>
          <cell r="T2336">
            <v>2.31</v>
          </cell>
          <cell r="U2336">
            <v>2.5725000000000002</v>
          </cell>
          <cell r="V2336">
            <v>2.4525000000000001</v>
          </cell>
        </row>
        <row r="2337">
          <cell r="B2337" t="str">
            <v>SPR900V75BG</v>
          </cell>
          <cell r="N2337">
            <v>744.1154333333335</v>
          </cell>
          <cell r="O2337">
            <v>735.77559599999995</v>
          </cell>
          <cell r="P2337">
            <v>781.371396</v>
          </cell>
          <cell r="T2337">
            <v>1082.2510000000002</v>
          </cell>
          <cell r="U2337">
            <v>1099.1635215000001</v>
          </cell>
          <cell r="V2337">
            <v>1165.0450315000003</v>
          </cell>
        </row>
        <row r="2338">
          <cell r="B2338" t="str">
            <v>H</v>
          </cell>
          <cell r="C2338" t="str">
            <v>MFH14EH</v>
          </cell>
          <cell r="D2338">
            <v>1</v>
          </cell>
          <cell r="E2338" t="str">
            <v>FILTRE HORIZONTAL 14EH</v>
          </cell>
          <cell r="F2338">
            <v>816.05</v>
          </cell>
          <cell r="H2338" t="str">
            <v>MFH14EH</v>
          </cell>
          <cell r="I2338">
            <v>610.35</v>
          </cell>
          <cell r="J2338">
            <v>1</v>
          </cell>
          <cell r="K2338">
            <v>610.35</v>
          </cell>
          <cell r="L2338">
            <v>610.35</v>
          </cell>
          <cell r="M2338">
            <v>762.9375</v>
          </cell>
          <cell r="N2338">
            <v>610.35</v>
          </cell>
          <cell r="O2338">
            <v>610.35</v>
          </cell>
          <cell r="P2338">
            <v>762.9375</v>
          </cell>
          <cell r="Q2338">
            <v>816.05</v>
          </cell>
          <cell r="R2338">
            <v>811.76550000000009</v>
          </cell>
          <cell r="S2338">
            <v>1014.7068750000001</v>
          </cell>
          <cell r="T2338">
            <v>816.05</v>
          </cell>
          <cell r="U2338">
            <v>811.76550000000009</v>
          </cell>
          <cell r="V2338">
            <v>1014.7068750000001</v>
          </cell>
        </row>
        <row r="2339">
          <cell r="B2339" t="str">
            <v>H</v>
          </cell>
          <cell r="C2339" t="str">
            <v>MTRAV50</v>
          </cell>
          <cell r="D2339">
            <v>1</v>
          </cell>
          <cell r="E2339" t="str">
            <v>TRAVERSEE DE PAROI D50</v>
          </cell>
          <cell r="F2339">
            <v>9.9</v>
          </cell>
          <cell r="H2339" t="str">
            <v>MTRAV50</v>
          </cell>
          <cell r="I2339">
            <v>9.4499999999999993</v>
          </cell>
          <cell r="J2339">
            <v>1</v>
          </cell>
          <cell r="K2339">
            <v>9.4499999999999993</v>
          </cell>
          <cell r="L2339">
            <v>9.4499999999999993</v>
          </cell>
          <cell r="M2339">
            <v>9.4499999999999993</v>
          </cell>
          <cell r="N2339">
            <v>9.4499999999999993</v>
          </cell>
          <cell r="O2339">
            <v>9.4499999999999993</v>
          </cell>
          <cell r="P2339">
            <v>9.4499999999999993</v>
          </cell>
          <cell r="Q2339">
            <v>13.28</v>
          </cell>
          <cell r="R2339">
            <v>14.174999999999999</v>
          </cell>
          <cell r="S2339">
            <v>14.174999999999999</v>
          </cell>
          <cell r="T2339">
            <v>13.28</v>
          </cell>
          <cell r="U2339">
            <v>14.174999999999999</v>
          </cell>
          <cell r="V2339">
            <v>14.174999999999999</v>
          </cell>
        </row>
        <row r="2340">
          <cell r="B2340" t="str">
            <v>PFH14EH</v>
          </cell>
          <cell r="N2340">
            <v>619.80000000000007</v>
          </cell>
          <cell r="O2340">
            <v>619.80000000000007</v>
          </cell>
          <cell r="P2340">
            <v>772.38750000000005</v>
          </cell>
          <cell r="T2340">
            <v>829.32999999999993</v>
          </cell>
          <cell r="U2340">
            <v>825.94050000000004</v>
          </cell>
          <cell r="V2340">
            <v>1028.881875</v>
          </cell>
        </row>
        <row r="2341">
          <cell r="B2341" t="str">
            <v>H</v>
          </cell>
          <cell r="C2341" t="str">
            <v>MFH18EH</v>
          </cell>
          <cell r="D2341">
            <v>1</v>
          </cell>
          <cell r="E2341" t="str">
            <v>FILTRE HORIZONTAL 18EH</v>
          </cell>
          <cell r="F2341">
            <v>1068.3499999999999</v>
          </cell>
          <cell r="H2341" t="str">
            <v>MFH18EH</v>
          </cell>
          <cell r="I2341">
            <v>760.27</v>
          </cell>
          <cell r="J2341">
            <v>1</v>
          </cell>
          <cell r="K2341">
            <v>760.27</v>
          </cell>
          <cell r="L2341">
            <v>760.27</v>
          </cell>
          <cell r="M2341">
            <v>950.33749999999998</v>
          </cell>
          <cell r="N2341">
            <v>760.27</v>
          </cell>
          <cell r="O2341">
            <v>760.27</v>
          </cell>
          <cell r="P2341">
            <v>950.33749999999998</v>
          </cell>
          <cell r="Q2341">
            <v>1068.3499999999999</v>
          </cell>
          <cell r="R2341">
            <v>1011.1591000000001</v>
          </cell>
          <cell r="S2341">
            <v>1263.948875</v>
          </cell>
          <cell r="T2341">
            <v>1068.3499999999999</v>
          </cell>
          <cell r="U2341">
            <v>1011.1591000000001</v>
          </cell>
          <cell r="V2341">
            <v>1263.948875</v>
          </cell>
        </row>
        <row r="2342">
          <cell r="B2342" t="str">
            <v>H</v>
          </cell>
          <cell r="C2342" t="str">
            <v>MTRAV50</v>
          </cell>
          <cell r="D2342">
            <v>1</v>
          </cell>
          <cell r="E2342" t="str">
            <v>TRAVERSEE DE PAROI D50</v>
          </cell>
          <cell r="F2342">
            <v>9.9</v>
          </cell>
          <cell r="H2342" t="str">
            <v>MTRAV50</v>
          </cell>
          <cell r="I2342">
            <v>9.4499999999999993</v>
          </cell>
          <cell r="J2342">
            <v>1</v>
          </cell>
          <cell r="K2342">
            <v>9.4499999999999993</v>
          </cell>
          <cell r="L2342">
            <v>9.4499999999999993</v>
          </cell>
          <cell r="M2342">
            <v>9.4499999999999993</v>
          </cell>
          <cell r="N2342">
            <v>9.4499999999999993</v>
          </cell>
          <cell r="O2342">
            <v>9.4499999999999993</v>
          </cell>
          <cell r="P2342">
            <v>9.4499999999999993</v>
          </cell>
          <cell r="Q2342">
            <v>13.28</v>
          </cell>
          <cell r="R2342">
            <v>14.174999999999999</v>
          </cell>
          <cell r="S2342">
            <v>14.174999999999999</v>
          </cell>
          <cell r="T2342">
            <v>13.28</v>
          </cell>
          <cell r="U2342">
            <v>14.174999999999999</v>
          </cell>
          <cell r="V2342">
            <v>14.174999999999999</v>
          </cell>
        </row>
        <row r="2343">
          <cell r="B2343" t="str">
            <v>PFH18EH</v>
          </cell>
          <cell r="N2343">
            <v>769.72</v>
          </cell>
          <cell r="O2343">
            <v>769.72</v>
          </cell>
          <cell r="P2343">
            <v>959.78750000000002</v>
          </cell>
          <cell r="T2343">
            <v>1081.6299999999999</v>
          </cell>
          <cell r="U2343">
            <v>1025.3341</v>
          </cell>
          <cell r="V2343">
            <v>1278.123875</v>
          </cell>
        </row>
        <row r="2344">
          <cell r="B2344" t="str">
            <v>4/20</v>
          </cell>
          <cell r="C2344" t="str">
            <v>1599050021A</v>
          </cell>
          <cell r="D2344">
            <v>2</v>
          </cell>
          <cell r="E2344" t="str">
            <v>DW VOX M 100 SANS FLOTTEUR</v>
          </cell>
          <cell r="F2344">
            <v>301.74</v>
          </cell>
          <cell r="H2344" t="str">
            <v>1599050021A</v>
          </cell>
          <cell r="I2344">
            <v>214</v>
          </cell>
          <cell r="J2344">
            <v>1</v>
          </cell>
          <cell r="K2344">
            <v>214</v>
          </cell>
          <cell r="L2344">
            <v>214</v>
          </cell>
          <cell r="M2344">
            <v>300</v>
          </cell>
          <cell r="N2344">
            <v>428</v>
          </cell>
          <cell r="O2344">
            <v>428</v>
          </cell>
          <cell r="P2344">
            <v>600</v>
          </cell>
          <cell r="Q2344">
            <v>301.74</v>
          </cell>
          <cell r="R2344">
            <v>321</v>
          </cell>
          <cell r="S2344">
            <v>450</v>
          </cell>
          <cell r="T2344">
            <v>603.48</v>
          </cell>
          <cell r="U2344">
            <v>642</v>
          </cell>
          <cell r="V2344">
            <v>900</v>
          </cell>
        </row>
        <row r="2345">
          <cell r="B2345" t="str">
            <v>4/20</v>
          </cell>
          <cell r="C2345">
            <v>362334026</v>
          </cell>
          <cell r="D2345">
            <v>1</v>
          </cell>
          <cell r="E2345" t="str">
            <v>C.PANEL DIRECTO 2-M/0.55 (5,7-7,6A)</v>
          </cell>
          <cell r="F2345">
            <v>597.84</v>
          </cell>
          <cell r="H2345">
            <v>362334026</v>
          </cell>
          <cell r="I2345">
            <v>424</v>
          </cell>
          <cell r="J2345">
            <v>1</v>
          </cell>
          <cell r="K2345">
            <v>424</v>
          </cell>
          <cell r="L2345">
            <v>424</v>
          </cell>
          <cell r="M2345">
            <v>445</v>
          </cell>
          <cell r="N2345">
            <v>424</v>
          </cell>
          <cell r="O2345">
            <v>424</v>
          </cell>
          <cell r="P2345">
            <v>445</v>
          </cell>
          <cell r="Q2345">
            <v>597.84</v>
          </cell>
          <cell r="R2345">
            <v>636</v>
          </cell>
          <cell r="S2345">
            <v>667.5</v>
          </cell>
          <cell r="T2345">
            <v>597.84</v>
          </cell>
          <cell r="U2345">
            <v>636</v>
          </cell>
          <cell r="V2345">
            <v>667.5</v>
          </cell>
        </row>
        <row r="2346">
          <cell r="B2346" t="str">
            <v>4/20</v>
          </cell>
          <cell r="C2346">
            <v>365231202</v>
          </cell>
          <cell r="D2346">
            <v>3</v>
          </cell>
          <cell r="E2346" t="str">
            <v>FLOTTEUR EU TAURUS 15 M EAUX CHARG_ES</v>
          </cell>
          <cell r="F2346">
            <v>62.02</v>
          </cell>
          <cell r="H2346">
            <v>365231202</v>
          </cell>
          <cell r="I2346">
            <v>47</v>
          </cell>
          <cell r="J2346">
            <v>1</v>
          </cell>
          <cell r="K2346">
            <v>47</v>
          </cell>
          <cell r="L2346">
            <v>47</v>
          </cell>
          <cell r="M2346">
            <v>50</v>
          </cell>
          <cell r="N2346">
            <v>141</v>
          </cell>
          <cell r="O2346">
            <v>141</v>
          </cell>
          <cell r="P2346">
            <v>150</v>
          </cell>
          <cell r="Q2346">
            <v>62.02</v>
          </cell>
          <cell r="R2346">
            <v>62.510000000000005</v>
          </cell>
          <cell r="S2346">
            <v>66.5</v>
          </cell>
          <cell r="T2346">
            <v>186.06</v>
          </cell>
          <cell r="U2346">
            <v>187.53000000000003</v>
          </cell>
          <cell r="V2346">
            <v>199.5</v>
          </cell>
        </row>
        <row r="2347">
          <cell r="B2347" t="str">
            <v>4/20</v>
          </cell>
          <cell r="C2347" t="str">
            <v>MALARME</v>
          </cell>
          <cell r="D2347">
            <v>1</v>
          </cell>
          <cell r="E2347" t="str">
            <v>OVERFLOW ALARM BOX 220V 20M DE CABLE</v>
          </cell>
          <cell r="F2347">
            <v>141.36000000000001</v>
          </cell>
          <cell r="H2347" t="str">
            <v>MALARME</v>
          </cell>
          <cell r="I2347">
            <v>89</v>
          </cell>
          <cell r="J2347">
            <v>1</v>
          </cell>
          <cell r="K2347">
            <v>89</v>
          </cell>
          <cell r="L2347">
            <v>89</v>
          </cell>
          <cell r="M2347">
            <v>89</v>
          </cell>
          <cell r="N2347">
            <v>89</v>
          </cell>
          <cell r="O2347">
            <v>89</v>
          </cell>
          <cell r="P2347">
            <v>89</v>
          </cell>
          <cell r="Q2347">
            <v>141.36000000000001</v>
          </cell>
          <cell r="R2347">
            <v>133.5</v>
          </cell>
          <cell r="S2347">
            <v>133.5</v>
          </cell>
          <cell r="T2347">
            <v>141.36000000000001</v>
          </cell>
          <cell r="U2347">
            <v>133.5</v>
          </cell>
          <cell r="V2347">
            <v>133.5</v>
          </cell>
        </row>
        <row r="2348">
          <cell r="B2348" t="str">
            <v>4/20</v>
          </cell>
          <cell r="C2348" t="str">
            <v>SRS 4/20</v>
          </cell>
          <cell r="D2348">
            <v>1</v>
          </cell>
          <cell r="E2348" t="str">
            <v>POSTE DE RELEVAGE DOUBLE POMPE 2M</v>
          </cell>
          <cell r="F2348">
            <v>2282.4</v>
          </cell>
          <cell r="H2348" t="str">
            <v>SRS 4/20</v>
          </cell>
          <cell r="I2348">
            <v>1902</v>
          </cell>
          <cell r="J2348">
            <v>1</v>
          </cell>
          <cell r="K2348">
            <v>1902</v>
          </cell>
          <cell r="L2348">
            <v>1902</v>
          </cell>
          <cell r="M2348">
            <v>2092</v>
          </cell>
          <cell r="N2348">
            <v>1902</v>
          </cell>
          <cell r="O2348">
            <v>1902</v>
          </cell>
          <cell r="P2348">
            <v>2092</v>
          </cell>
          <cell r="Q2348">
            <v>2282.4</v>
          </cell>
          <cell r="R2348">
            <v>2377.5</v>
          </cell>
          <cell r="S2348">
            <v>2615</v>
          </cell>
          <cell r="T2348">
            <v>2282.4</v>
          </cell>
          <cell r="U2348">
            <v>2377.5</v>
          </cell>
          <cell r="V2348">
            <v>2615</v>
          </cell>
        </row>
        <row r="2349">
          <cell r="B2349" t="str">
            <v>KITSRS4/20</v>
          </cell>
          <cell r="N2349">
            <v>2984</v>
          </cell>
          <cell r="O2349">
            <v>2984</v>
          </cell>
          <cell r="P2349">
            <v>3376</v>
          </cell>
          <cell r="T2349">
            <v>3811.1400000000003</v>
          </cell>
          <cell r="U2349">
            <v>3976.5299999999997</v>
          </cell>
          <cell r="V2349">
            <v>4515.5</v>
          </cell>
        </row>
        <row r="2350">
          <cell r="B2350" t="str">
            <v>H</v>
          </cell>
          <cell r="C2350" t="str">
            <v>MBAC2.5</v>
          </cell>
          <cell r="D2350">
            <v>4</v>
          </cell>
          <cell r="E2350" t="str">
            <v>BAC PEHD 2.5EH</v>
          </cell>
          <cell r="F2350">
            <v>565.5</v>
          </cell>
          <cell r="H2350" t="str">
            <v>MBAC2.5</v>
          </cell>
          <cell r="I2350">
            <v>555.64</v>
          </cell>
          <cell r="J2350">
            <v>1</v>
          </cell>
          <cell r="K2350">
            <v>555.64</v>
          </cell>
          <cell r="L2350">
            <v>555.64</v>
          </cell>
          <cell r="M2350">
            <v>555.64</v>
          </cell>
          <cell r="N2350">
            <v>2222.56</v>
          </cell>
          <cell r="O2350">
            <v>2222.56</v>
          </cell>
          <cell r="P2350">
            <v>2222.56</v>
          </cell>
          <cell r="Q2350">
            <v>565.5</v>
          </cell>
          <cell r="R2350">
            <v>833.46</v>
          </cell>
          <cell r="S2350">
            <v>833.46</v>
          </cell>
          <cell r="T2350">
            <v>2262</v>
          </cell>
          <cell r="U2350">
            <v>3333.84</v>
          </cell>
          <cell r="V2350">
            <v>3333.84</v>
          </cell>
        </row>
        <row r="2351">
          <cell r="B2351" t="str">
            <v>H</v>
          </cell>
          <cell r="C2351" t="str">
            <v>MBARRE2.5</v>
          </cell>
          <cell r="D2351">
            <v>8</v>
          </cell>
          <cell r="E2351" t="str">
            <v>BARRE DE RENFORT POUR BAC 2.5 EH</v>
          </cell>
          <cell r="F2351">
            <v>38.799999999999997</v>
          </cell>
          <cell r="H2351" t="str">
            <v>MBARRE2.5</v>
          </cell>
          <cell r="I2351">
            <v>35</v>
          </cell>
          <cell r="J2351">
            <v>1</v>
          </cell>
          <cell r="K2351">
            <v>35</v>
          </cell>
          <cell r="L2351">
            <v>35</v>
          </cell>
          <cell r="M2351">
            <v>35</v>
          </cell>
          <cell r="N2351">
            <v>280</v>
          </cell>
          <cell r="O2351">
            <v>280</v>
          </cell>
          <cell r="P2351">
            <v>280</v>
          </cell>
          <cell r="Q2351">
            <v>38.799999999999997</v>
          </cell>
          <cell r="R2351">
            <v>52.5</v>
          </cell>
          <cell r="S2351">
            <v>52.5</v>
          </cell>
          <cell r="T2351">
            <v>310.39999999999998</v>
          </cell>
          <cell r="U2351">
            <v>420</v>
          </cell>
          <cell r="V2351">
            <v>420</v>
          </cell>
        </row>
        <row r="2352">
          <cell r="B2352" t="str">
            <v>H</v>
          </cell>
          <cell r="C2352" t="str">
            <v>MGRILLE5X5</v>
          </cell>
          <cell r="D2352">
            <v>12</v>
          </cell>
          <cell r="E2352" t="str">
            <v>GRILLE MAILLE 5X5 GALVA CAILLEBOTIS 2310X810</v>
          </cell>
          <cell r="F2352">
            <v>59.78</v>
          </cell>
          <cell r="H2352" t="str">
            <v>MGRILLE5X5</v>
          </cell>
          <cell r="I2352">
            <v>42.4</v>
          </cell>
          <cell r="J2352">
            <v>1</v>
          </cell>
          <cell r="K2352">
            <v>42.4</v>
          </cell>
          <cell r="L2352">
            <v>42.4</v>
          </cell>
          <cell r="M2352">
            <v>42.4</v>
          </cell>
          <cell r="N2352">
            <v>508.79999999999995</v>
          </cell>
          <cell r="O2352">
            <v>508.79999999999995</v>
          </cell>
          <cell r="P2352">
            <v>508.79999999999995</v>
          </cell>
          <cell r="Q2352">
            <v>59.78</v>
          </cell>
          <cell r="R2352">
            <v>63.599999999999994</v>
          </cell>
          <cell r="S2352">
            <v>63.599999999999994</v>
          </cell>
          <cell r="T2352">
            <v>717.36</v>
          </cell>
          <cell r="U2352">
            <v>763.19999999999993</v>
          </cell>
          <cell r="V2352">
            <v>763.19999999999993</v>
          </cell>
        </row>
        <row r="2353">
          <cell r="B2353" t="str">
            <v>H</v>
          </cell>
          <cell r="C2353" t="str">
            <v>MJOI100</v>
          </cell>
          <cell r="D2353">
            <v>4</v>
          </cell>
          <cell r="E2353" t="str">
            <v>JOINT FORSHEDA D100</v>
          </cell>
          <cell r="F2353">
            <v>4.87</v>
          </cell>
          <cell r="H2353" t="str">
            <v>MJOI100</v>
          </cell>
          <cell r="I2353">
            <v>0.94</v>
          </cell>
          <cell r="J2353">
            <v>1</v>
          </cell>
          <cell r="K2353">
            <v>0.94</v>
          </cell>
          <cell r="L2353">
            <v>2.1800000000000002</v>
          </cell>
          <cell r="M2353">
            <v>0.94</v>
          </cell>
          <cell r="N2353">
            <v>3.76</v>
          </cell>
          <cell r="O2353">
            <v>8.7200000000000006</v>
          </cell>
          <cell r="P2353">
            <v>3.76</v>
          </cell>
          <cell r="Q2353">
            <v>4.87</v>
          </cell>
          <cell r="R2353">
            <v>4.9050000000000002</v>
          </cell>
          <cell r="S2353">
            <v>2.1149999999999998</v>
          </cell>
          <cell r="T2353">
            <v>19.48</v>
          </cell>
          <cell r="U2353">
            <v>19.62</v>
          </cell>
          <cell r="V2353">
            <v>8.4599999999999991</v>
          </cell>
        </row>
        <row r="2354">
          <cell r="B2354" t="str">
            <v>H</v>
          </cell>
          <cell r="C2354" t="str">
            <v>ZDR2</v>
          </cell>
          <cell r="D2354">
            <v>2</v>
          </cell>
          <cell r="E2354" t="str">
            <v>KIT DRAINAGE VENTILATION BAC 5 - 6 EH</v>
          </cell>
          <cell r="F2354">
            <v>105.94</v>
          </cell>
          <cell r="H2354" t="str">
            <v>ZDR2</v>
          </cell>
          <cell r="I2354">
            <v>69.046000000000006</v>
          </cell>
          <cell r="J2354">
            <v>1</v>
          </cell>
          <cell r="K2354">
            <v>69.046000000000006</v>
          </cell>
          <cell r="L2354">
            <v>71.443999999999988</v>
          </cell>
          <cell r="M2354">
            <v>68.965999999999994</v>
          </cell>
          <cell r="N2354">
            <v>138.09200000000001</v>
          </cell>
          <cell r="O2354">
            <v>142.88799999999998</v>
          </cell>
          <cell r="P2354">
            <v>137.93199999999999</v>
          </cell>
          <cell r="Q2354">
            <v>105.94</v>
          </cell>
          <cell r="R2354">
            <v>113.09523999999999</v>
          </cell>
          <cell r="S2354">
            <v>107.51024000000001</v>
          </cell>
          <cell r="T2354">
            <v>211.88</v>
          </cell>
          <cell r="U2354">
            <v>226.19047999999998</v>
          </cell>
          <cell r="V2354">
            <v>215.02048000000002</v>
          </cell>
        </row>
        <row r="2355">
          <cell r="B2355" t="str">
            <v>BFV10EH</v>
          </cell>
          <cell r="N2355">
            <v>3153.212</v>
          </cell>
          <cell r="O2355">
            <v>3162.9679999999994</v>
          </cell>
          <cell r="P2355">
            <v>3153.0519999999997</v>
          </cell>
          <cell r="T2355">
            <v>3521.1200000000003</v>
          </cell>
          <cell r="U2355">
            <v>4762.8504800000001</v>
          </cell>
          <cell r="V2355">
            <v>4740.5204800000001</v>
          </cell>
        </row>
        <row r="2356">
          <cell r="B2356" t="str">
            <v>H</v>
          </cell>
          <cell r="C2356" t="str">
            <v>MBAC2.5</v>
          </cell>
          <cell r="D2356">
            <v>8</v>
          </cell>
          <cell r="E2356" t="str">
            <v>BAC PEHD 2.5EH</v>
          </cell>
          <cell r="F2356">
            <v>565.5</v>
          </cell>
          <cell r="H2356" t="str">
            <v>MBAC2.5</v>
          </cell>
          <cell r="I2356">
            <v>555.64</v>
          </cell>
          <cell r="J2356">
            <v>1</v>
          </cell>
          <cell r="K2356">
            <v>555.64</v>
          </cell>
          <cell r="L2356">
            <v>555.64</v>
          </cell>
          <cell r="M2356">
            <v>555.64</v>
          </cell>
          <cell r="N2356">
            <v>4445.12</v>
          </cell>
          <cell r="O2356">
            <v>4445.12</v>
          </cell>
          <cell r="P2356">
            <v>4445.12</v>
          </cell>
          <cell r="Q2356">
            <v>565.5</v>
          </cell>
          <cell r="R2356">
            <v>833.46</v>
          </cell>
          <cell r="S2356">
            <v>833.46</v>
          </cell>
          <cell r="T2356">
            <v>4524</v>
          </cell>
          <cell r="U2356">
            <v>6667.68</v>
          </cell>
          <cell r="V2356">
            <v>6667.68</v>
          </cell>
        </row>
        <row r="2357">
          <cell r="B2357" t="str">
            <v>H</v>
          </cell>
          <cell r="C2357" t="str">
            <v>MBARRE2.5</v>
          </cell>
          <cell r="D2357">
            <v>16</v>
          </cell>
          <cell r="E2357" t="str">
            <v>BARRE DE RENFORT POUR BAC 2.5 EH</v>
          </cell>
          <cell r="F2357">
            <v>38.799999999999997</v>
          </cell>
          <cell r="H2357" t="str">
            <v>MBARRE2.5</v>
          </cell>
          <cell r="I2357">
            <v>35</v>
          </cell>
          <cell r="J2357">
            <v>1</v>
          </cell>
          <cell r="K2357">
            <v>35</v>
          </cell>
          <cell r="L2357">
            <v>35</v>
          </cell>
          <cell r="M2357">
            <v>35</v>
          </cell>
          <cell r="N2357">
            <v>560</v>
          </cell>
          <cell r="O2357">
            <v>560</v>
          </cell>
          <cell r="P2357">
            <v>560</v>
          </cell>
          <cell r="Q2357">
            <v>38.799999999999997</v>
          </cell>
          <cell r="R2357">
            <v>52.5</v>
          </cell>
          <cell r="S2357">
            <v>52.5</v>
          </cell>
          <cell r="T2357">
            <v>620.79999999999995</v>
          </cell>
          <cell r="U2357">
            <v>840</v>
          </cell>
          <cell r="V2357">
            <v>840</v>
          </cell>
        </row>
        <row r="2358">
          <cell r="B2358" t="str">
            <v>H</v>
          </cell>
          <cell r="C2358" t="str">
            <v>MGRILLE5X5</v>
          </cell>
          <cell r="D2358">
            <v>24</v>
          </cell>
          <cell r="E2358" t="str">
            <v>GRILLE MAILLE 5X5 GALVA CAILLEBOTIS 2310X810</v>
          </cell>
          <cell r="F2358">
            <v>59.78</v>
          </cell>
          <cell r="H2358" t="str">
            <v>MGRILLE5X5</v>
          </cell>
          <cell r="I2358">
            <v>42.4</v>
          </cell>
          <cell r="J2358">
            <v>1</v>
          </cell>
          <cell r="K2358">
            <v>42.4</v>
          </cell>
          <cell r="L2358">
            <v>42.4</v>
          </cell>
          <cell r="M2358">
            <v>42.4</v>
          </cell>
          <cell r="N2358">
            <v>1017.5999999999999</v>
          </cell>
          <cell r="O2358">
            <v>1017.5999999999999</v>
          </cell>
          <cell r="P2358">
            <v>1017.5999999999999</v>
          </cell>
          <cell r="Q2358">
            <v>59.78</v>
          </cell>
          <cell r="R2358">
            <v>63.599999999999994</v>
          </cell>
          <cell r="S2358">
            <v>63.599999999999994</v>
          </cell>
          <cell r="T2358">
            <v>1434.72</v>
          </cell>
          <cell r="U2358">
            <v>1526.3999999999999</v>
          </cell>
          <cell r="V2358">
            <v>1526.3999999999999</v>
          </cell>
        </row>
        <row r="2359">
          <cell r="B2359" t="str">
            <v>H</v>
          </cell>
          <cell r="C2359" t="str">
            <v>MJOI100</v>
          </cell>
          <cell r="D2359">
            <v>8</v>
          </cell>
          <cell r="E2359" t="str">
            <v>JOINT FORSHEDA D100</v>
          </cell>
          <cell r="F2359">
            <v>4.87</v>
          </cell>
          <cell r="H2359" t="str">
            <v>MJOI100</v>
          </cell>
          <cell r="I2359">
            <v>0.94</v>
          </cell>
          <cell r="J2359">
            <v>1</v>
          </cell>
          <cell r="K2359">
            <v>0.94</v>
          </cell>
          <cell r="L2359">
            <v>2.1800000000000002</v>
          </cell>
          <cell r="M2359">
            <v>0.94</v>
          </cell>
          <cell r="N2359">
            <v>7.52</v>
          </cell>
          <cell r="O2359">
            <v>17.440000000000001</v>
          </cell>
          <cell r="P2359">
            <v>7.52</v>
          </cell>
          <cell r="Q2359">
            <v>4.87</v>
          </cell>
          <cell r="R2359">
            <v>4.9050000000000002</v>
          </cell>
          <cell r="S2359">
            <v>2.1149999999999998</v>
          </cell>
          <cell r="T2359">
            <v>38.96</v>
          </cell>
          <cell r="U2359">
            <v>39.24</v>
          </cell>
          <cell r="V2359">
            <v>16.919999999999998</v>
          </cell>
        </row>
        <row r="2360">
          <cell r="B2360" t="str">
            <v>H</v>
          </cell>
          <cell r="C2360" t="str">
            <v>ZDR2</v>
          </cell>
          <cell r="D2360">
            <v>4</v>
          </cell>
          <cell r="E2360" t="str">
            <v>KIT DRAINAGE VENTILATION BAC 5 - 6 EH</v>
          </cell>
          <cell r="F2360">
            <v>105.94</v>
          </cell>
          <cell r="H2360" t="str">
            <v>ZDR2</v>
          </cell>
          <cell r="I2360">
            <v>69.046000000000006</v>
          </cell>
          <cell r="J2360">
            <v>1</v>
          </cell>
          <cell r="K2360">
            <v>69.046000000000006</v>
          </cell>
          <cell r="L2360">
            <v>71.443999999999988</v>
          </cell>
          <cell r="M2360">
            <v>68.965999999999994</v>
          </cell>
          <cell r="N2360">
            <v>276.18400000000003</v>
          </cell>
          <cell r="O2360">
            <v>285.77599999999995</v>
          </cell>
          <cell r="P2360">
            <v>275.86399999999998</v>
          </cell>
          <cell r="Q2360">
            <v>105.94</v>
          </cell>
          <cell r="R2360">
            <v>113.09523999999999</v>
          </cell>
          <cell r="S2360">
            <v>107.51024000000001</v>
          </cell>
          <cell r="T2360">
            <v>423.76</v>
          </cell>
          <cell r="U2360">
            <v>452.38095999999996</v>
          </cell>
          <cell r="V2360">
            <v>430.04096000000004</v>
          </cell>
        </row>
        <row r="2361">
          <cell r="B2361" t="str">
            <v>BFV20EH</v>
          </cell>
          <cell r="N2361">
            <v>6306.424</v>
          </cell>
          <cell r="O2361">
            <v>6325.9359999999988</v>
          </cell>
          <cell r="P2361">
            <v>6306.1039999999994</v>
          </cell>
          <cell r="T2361">
            <v>7042.2400000000007</v>
          </cell>
          <cell r="U2361">
            <v>9525.7009600000001</v>
          </cell>
          <cell r="V2361">
            <v>9481.0409600000003</v>
          </cell>
        </row>
        <row r="2362">
          <cell r="B2362" t="str">
            <v>H</v>
          </cell>
          <cell r="C2362" t="str">
            <v>MBAC3</v>
          </cell>
          <cell r="D2362">
            <v>4</v>
          </cell>
          <cell r="E2362" t="str">
            <v>BAC PEHD 3EH</v>
          </cell>
          <cell r="F2362">
            <v>658.56</v>
          </cell>
          <cell r="H2362" t="str">
            <v>MBAC3</v>
          </cell>
          <cell r="I2362">
            <v>637.44000000000005</v>
          </cell>
          <cell r="J2362">
            <v>1</v>
          </cell>
          <cell r="K2362">
            <v>637.44000000000005</v>
          </cell>
          <cell r="L2362">
            <v>637.44000000000005</v>
          </cell>
          <cell r="M2362">
            <v>637.44000000000005</v>
          </cell>
          <cell r="N2362">
            <v>2549.7600000000002</v>
          </cell>
          <cell r="O2362">
            <v>2549.7600000000002</v>
          </cell>
          <cell r="P2362">
            <v>2549.7600000000002</v>
          </cell>
          <cell r="Q2362">
            <v>658.56</v>
          </cell>
          <cell r="R2362">
            <v>956.16000000000008</v>
          </cell>
          <cell r="S2362">
            <v>956.16000000000008</v>
          </cell>
          <cell r="T2362">
            <v>2634.24</v>
          </cell>
          <cell r="U2362">
            <v>3824.6400000000003</v>
          </cell>
          <cell r="V2362">
            <v>3824.6400000000003</v>
          </cell>
        </row>
        <row r="2363">
          <cell r="B2363" t="str">
            <v>H</v>
          </cell>
          <cell r="C2363" t="str">
            <v>MBARRE3</v>
          </cell>
          <cell r="D2363">
            <v>8</v>
          </cell>
          <cell r="E2363" t="str">
            <v>BARRE DE RENFORT POUR BAC 3EH (COMPATIBLE 6EH</v>
          </cell>
          <cell r="F2363">
            <v>47.94</v>
          </cell>
          <cell r="H2363" t="str">
            <v>MBARRE3</v>
          </cell>
          <cell r="I2363">
            <v>40.5</v>
          </cell>
          <cell r="J2363">
            <v>1</v>
          </cell>
          <cell r="K2363">
            <v>40.5</v>
          </cell>
          <cell r="L2363">
            <v>40.5</v>
          </cell>
          <cell r="M2363">
            <v>40.5</v>
          </cell>
          <cell r="N2363">
            <v>324</v>
          </cell>
          <cell r="O2363">
            <v>324</v>
          </cell>
          <cell r="P2363">
            <v>324</v>
          </cell>
          <cell r="Q2363">
            <v>47.94</v>
          </cell>
          <cell r="R2363">
            <v>60.75</v>
          </cell>
          <cell r="S2363">
            <v>60.75</v>
          </cell>
          <cell r="T2363">
            <v>383.52</v>
          </cell>
          <cell r="U2363">
            <v>486</v>
          </cell>
          <cell r="V2363">
            <v>486</v>
          </cell>
        </row>
        <row r="2364">
          <cell r="B2364" t="str">
            <v>H</v>
          </cell>
          <cell r="C2364" t="str">
            <v>MGRILLE5X5</v>
          </cell>
          <cell r="D2364">
            <v>8</v>
          </cell>
          <cell r="E2364" t="str">
            <v>GRILLE MAILLE 5X5 GALVA CAILLEBOTIS 2310X810</v>
          </cell>
          <cell r="F2364">
            <v>59.78</v>
          </cell>
          <cell r="H2364" t="str">
            <v>MGRILLE5X5</v>
          </cell>
          <cell r="I2364">
            <v>42.4</v>
          </cell>
          <cell r="J2364">
            <v>1</v>
          </cell>
          <cell r="K2364">
            <v>42.4</v>
          </cell>
          <cell r="L2364">
            <v>42.4</v>
          </cell>
          <cell r="M2364">
            <v>42.4</v>
          </cell>
          <cell r="N2364">
            <v>339.2</v>
          </cell>
          <cell r="O2364">
            <v>339.2</v>
          </cell>
          <cell r="P2364">
            <v>339.2</v>
          </cell>
          <cell r="Q2364">
            <v>59.78</v>
          </cell>
          <cell r="R2364">
            <v>63.599999999999994</v>
          </cell>
          <cell r="S2364">
            <v>63.599999999999994</v>
          </cell>
          <cell r="T2364">
            <v>478.24</v>
          </cell>
          <cell r="U2364">
            <v>508.79999999999995</v>
          </cell>
          <cell r="V2364">
            <v>508.79999999999995</v>
          </cell>
        </row>
        <row r="2365">
          <cell r="B2365" t="str">
            <v>H</v>
          </cell>
          <cell r="C2365" t="str">
            <v>MGRILLE5X5V2</v>
          </cell>
          <cell r="D2365">
            <v>8</v>
          </cell>
          <cell r="E2365" t="str">
            <v>GRILLE MAILLE 5X5 GALVA CAILLEBOTIS 3/6 2310X</v>
          </cell>
          <cell r="F2365">
            <v>70.5</v>
          </cell>
          <cell r="H2365" t="str">
            <v>MGRILLE5X5V2</v>
          </cell>
          <cell r="I2365">
            <v>50</v>
          </cell>
          <cell r="J2365">
            <v>1</v>
          </cell>
          <cell r="K2365">
            <v>50</v>
          </cell>
          <cell r="L2365">
            <v>50</v>
          </cell>
          <cell r="M2365">
            <v>50</v>
          </cell>
          <cell r="N2365">
            <v>400</v>
          </cell>
          <cell r="O2365">
            <v>400</v>
          </cell>
          <cell r="P2365">
            <v>400</v>
          </cell>
          <cell r="Q2365">
            <v>70.5</v>
          </cell>
          <cell r="R2365">
            <v>75</v>
          </cell>
          <cell r="S2365">
            <v>75</v>
          </cell>
          <cell r="T2365">
            <v>564</v>
          </cell>
          <cell r="U2365">
            <v>600</v>
          </cell>
          <cell r="V2365">
            <v>600</v>
          </cell>
        </row>
        <row r="2366">
          <cell r="B2366" t="str">
            <v>H</v>
          </cell>
          <cell r="C2366" t="str">
            <v>MJOI100</v>
          </cell>
          <cell r="D2366">
            <v>4</v>
          </cell>
          <cell r="E2366" t="str">
            <v>JOINT FORSHEDA D100</v>
          </cell>
          <cell r="F2366">
            <v>4.87</v>
          </cell>
          <cell r="H2366" t="str">
            <v>MJOI100</v>
          </cell>
          <cell r="I2366">
            <v>0.94</v>
          </cell>
          <cell r="J2366">
            <v>1</v>
          </cell>
          <cell r="K2366">
            <v>0.94</v>
          </cell>
          <cell r="L2366">
            <v>2.1800000000000002</v>
          </cell>
          <cell r="M2366">
            <v>0.94</v>
          </cell>
          <cell r="N2366">
            <v>3.76</v>
          </cell>
          <cell r="O2366">
            <v>8.7200000000000006</v>
          </cell>
          <cell r="P2366">
            <v>3.76</v>
          </cell>
          <cell r="Q2366">
            <v>4.87</v>
          </cell>
          <cell r="R2366">
            <v>4.9050000000000002</v>
          </cell>
          <cell r="S2366">
            <v>2.1149999999999998</v>
          </cell>
          <cell r="T2366">
            <v>19.48</v>
          </cell>
          <cell r="U2366">
            <v>19.62</v>
          </cell>
          <cell r="V2366">
            <v>8.4599999999999991</v>
          </cell>
        </row>
        <row r="2367">
          <cell r="B2367" t="str">
            <v>H</v>
          </cell>
          <cell r="C2367" t="str">
            <v>ZDR2</v>
          </cell>
          <cell r="D2367">
            <v>2</v>
          </cell>
          <cell r="E2367" t="str">
            <v>KIT DRAINAGE VENTILATION BAC 5 - 6 EH</v>
          </cell>
          <cell r="F2367">
            <v>105.94</v>
          </cell>
          <cell r="H2367" t="str">
            <v>ZDR2</v>
          </cell>
          <cell r="I2367">
            <v>69.046000000000006</v>
          </cell>
          <cell r="J2367">
            <v>1</v>
          </cell>
          <cell r="K2367">
            <v>69.046000000000006</v>
          </cell>
          <cell r="L2367">
            <v>71.443999999999988</v>
          </cell>
          <cell r="M2367">
            <v>68.965999999999994</v>
          </cell>
          <cell r="N2367">
            <v>138.09200000000001</v>
          </cell>
          <cell r="O2367">
            <v>142.88799999999998</v>
          </cell>
          <cell r="P2367">
            <v>137.93199999999999</v>
          </cell>
          <cell r="Q2367">
            <v>105.94</v>
          </cell>
          <cell r="R2367">
            <v>113.09523999999999</v>
          </cell>
          <cell r="S2367">
            <v>107.51024000000001</v>
          </cell>
          <cell r="T2367">
            <v>211.88</v>
          </cell>
          <cell r="U2367">
            <v>226.19047999999998</v>
          </cell>
          <cell r="V2367">
            <v>215.02048000000002</v>
          </cell>
        </row>
        <row r="2368">
          <cell r="B2368" t="str">
            <v>BFV12EH</v>
          </cell>
          <cell r="N2368">
            <v>3754.8120000000004</v>
          </cell>
          <cell r="O2368">
            <v>3764.5679999999998</v>
          </cell>
          <cell r="P2368">
            <v>3754.652</v>
          </cell>
          <cell r="T2368">
            <v>4291.3599999999997</v>
          </cell>
          <cell r="U2368">
            <v>5665.2504800000006</v>
          </cell>
          <cell r="V2368">
            <v>5642.9204800000007</v>
          </cell>
        </row>
        <row r="2369">
          <cell r="B2369" t="str">
            <v>EH</v>
          </cell>
          <cell r="C2369" t="str">
            <v>MBAC2.5</v>
          </cell>
          <cell r="D2369">
            <v>1</v>
          </cell>
          <cell r="E2369" t="str">
            <v>BAC PEHD 2.5EH</v>
          </cell>
          <cell r="F2369">
            <v>565.5</v>
          </cell>
          <cell r="H2369" t="str">
            <v>MBAC2.5</v>
          </cell>
          <cell r="I2369">
            <v>555.64</v>
          </cell>
          <cell r="J2369">
            <v>1</v>
          </cell>
          <cell r="K2369">
            <v>555.64</v>
          </cell>
          <cell r="L2369">
            <v>555.64</v>
          </cell>
          <cell r="M2369">
            <v>555.64</v>
          </cell>
          <cell r="N2369">
            <v>555.64</v>
          </cell>
          <cell r="O2369">
            <v>555.64</v>
          </cell>
          <cell r="P2369">
            <v>555.64</v>
          </cell>
          <cell r="Q2369">
            <v>565.5</v>
          </cell>
          <cell r="R2369">
            <v>833.46</v>
          </cell>
          <cell r="S2369">
            <v>833.46</v>
          </cell>
          <cell r="T2369">
            <v>565.5</v>
          </cell>
          <cell r="U2369">
            <v>833.46</v>
          </cell>
          <cell r="V2369">
            <v>833.46</v>
          </cell>
        </row>
        <row r="2370">
          <cell r="B2370" t="str">
            <v>EH</v>
          </cell>
          <cell r="C2370" t="str">
            <v>MBARRE2.5</v>
          </cell>
          <cell r="D2370">
            <v>2</v>
          </cell>
          <cell r="E2370" t="str">
            <v>BARRE DE RENFORT POUR BAC 2.5 EH</v>
          </cell>
          <cell r="F2370">
            <v>38.799999999999997</v>
          </cell>
          <cell r="H2370" t="str">
            <v>MBARRE2.5</v>
          </cell>
          <cell r="I2370">
            <v>35</v>
          </cell>
          <cell r="J2370">
            <v>1</v>
          </cell>
          <cell r="K2370">
            <v>35</v>
          </cell>
          <cell r="L2370">
            <v>35</v>
          </cell>
          <cell r="M2370">
            <v>35</v>
          </cell>
          <cell r="N2370">
            <v>70</v>
          </cell>
          <cell r="O2370">
            <v>70</v>
          </cell>
          <cell r="P2370">
            <v>70</v>
          </cell>
          <cell r="Q2370">
            <v>38.799999999999997</v>
          </cell>
          <cell r="R2370">
            <v>52.5</v>
          </cell>
          <cell r="S2370">
            <v>52.5</v>
          </cell>
          <cell r="T2370">
            <v>77.599999999999994</v>
          </cell>
          <cell r="U2370">
            <v>105</v>
          </cell>
          <cell r="V2370">
            <v>105</v>
          </cell>
        </row>
        <row r="2371">
          <cell r="B2371" t="str">
            <v>EH</v>
          </cell>
          <cell r="C2371" t="str">
            <v>MGRILLE5X5</v>
          </cell>
          <cell r="D2371">
            <v>3</v>
          </cell>
          <cell r="E2371" t="str">
            <v>GRILLE MAILLE 5X5 GALVA CAILLEBOTIS 2310X810</v>
          </cell>
          <cell r="F2371">
            <v>59.78</v>
          </cell>
          <cell r="H2371" t="str">
            <v>MGRILLE5X5</v>
          </cell>
          <cell r="I2371">
            <v>42.4</v>
          </cell>
          <cell r="J2371">
            <v>1</v>
          </cell>
          <cell r="K2371">
            <v>42.4</v>
          </cell>
          <cell r="L2371">
            <v>42.4</v>
          </cell>
          <cell r="M2371">
            <v>42.4</v>
          </cell>
          <cell r="N2371">
            <v>127.19999999999999</v>
          </cell>
          <cell r="O2371">
            <v>127.19999999999999</v>
          </cell>
          <cell r="P2371">
            <v>127.19999999999999</v>
          </cell>
          <cell r="Q2371">
            <v>59.78</v>
          </cell>
          <cell r="R2371">
            <v>63.599999999999994</v>
          </cell>
          <cell r="S2371">
            <v>63.599999999999994</v>
          </cell>
          <cell r="T2371">
            <v>179.34</v>
          </cell>
          <cell r="U2371">
            <v>190.79999999999998</v>
          </cell>
          <cell r="V2371">
            <v>190.79999999999998</v>
          </cell>
        </row>
        <row r="2372">
          <cell r="B2372" t="str">
            <v>EH</v>
          </cell>
          <cell r="C2372" t="str">
            <v>MJOI100</v>
          </cell>
          <cell r="D2372">
            <v>1</v>
          </cell>
          <cell r="E2372" t="str">
            <v>JOINT FORSHEDA D100</v>
          </cell>
          <cell r="F2372">
            <v>4.87</v>
          </cell>
          <cell r="H2372" t="str">
            <v>MJOI100</v>
          </cell>
          <cell r="I2372">
            <v>0.94</v>
          </cell>
          <cell r="J2372">
            <v>1</v>
          </cell>
          <cell r="K2372">
            <v>0.94</v>
          </cell>
          <cell r="L2372">
            <v>2.1800000000000002</v>
          </cell>
          <cell r="M2372">
            <v>0.94</v>
          </cell>
          <cell r="N2372">
            <v>0.94</v>
          </cell>
          <cell r="O2372">
            <v>2.1800000000000002</v>
          </cell>
          <cell r="P2372">
            <v>0.94</v>
          </cell>
          <cell r="Q2372">
            <v>4.87</v>
          </cell>
          <cell r="R2372">
            <v>4.9050000000000002</v>
          </cell>
          <cell r="S2372">
            <v>2.1149999999999998</v>
          </cell>
          <cell r="T2372">
            <v>4.87</v>
          </cell>
          <cell r="U2372">
            <v>4.9050000000000002</v>
          </cell>
          <cell r="V2372">
            <v>2.1149999999999998</v>
          </cell>
        </row>
        <row r="2373">
          <cell r="B2373" t="str">
            <v>EH</v>
          </cell>
          <cell r="C2373" t="str">
            <v>ZDR1</v>
          </cell>
          <cell r="D2373">
            <v>1</v>
          </cell>
          <cell r="E2373" t="str">
            <v>KIT DRAINAGE VENTILATION BAC 2.5 - 3 EH</v>
          </cell>
          <cell r="F2373">
            <v>52.97</v>
          </cell>
          <cell r="H2373" t="str">
            <v>ZDR1</v>
          </cell>
          <cell r="I2373">
            <v>34.522999999999996</v>
          </cell>
          <cell r="J2373">
            <v>1</v>
          </cell>
          <cell r="K2373">
            <v>34.522999999999996</v>
          </cell>
          <cell r="L2373">
            <v>35.722000000000001</v>
          </cell>
          <cell r="M2373">
            <v>34.483000000000004</v>
          </cell>
          <cell r="N2373">
            <v>34.522999999999996</v>
          </cell>
          <cell r="O2373">
            <v>35.722000000000001</v>
          </cell>
          <cell r="P2373">
            <v>34.483000000000004</v>
          </cell>
          <cell r="Q2373">
            <v>52.97</v>
          </cell>
          <cell r="R2373">
            <v>56.547619999999995</v>
          </cell>
          <cell r="S2373">
            <v>53.755119999999998</v>
          </cell>
          <cell r="T2373">
            <v>52.97</v>
          </cell>
          <cell r="U2373">
            <v>56.547619999999995</v>
          </cell>
          <cell r="V2373">
            <v>53.755119999999998</v>
          </cell>
        </row>
        <row r="2374">
          <cell r="B2374" t="str">
            <v>BFV2.5EH</v>
          </cell>
          <cell r="N2374">
            <v>788.303</v>
          </cell>
          <cell r="O2374">
            <v>790.74199999999985</v>
          </cell>
          <cell r="P2374">
            <v>788.26299999999992</v>
          </cell>
          <cell r="T2374">
            <v>880.28000000000009</v>
          </cell>
          <cell r="U2374">
            <v>1190.71262</v>
          </cell>
          <cell r="V2374">
            <v>1185.13012</v>
          </cell>
        </row>
        <row r="2375">
          <cell r="B2375" t="str">
            <v>H10x2</v>
          </cell>
          <cell r="C2375" t="str">
            <v>SFV10EH10X2</v>
          </cell>
          <cell r="D2375">
            <v>1</v>
          </cell>
          <cell r="E2375" t="str">
            <v>FILTRE VERTICAL 10EH 10X2 1.52MM</v>
          </cell>
          <cell r="F2375">
            <v>890.03</v>
          </cell>
          <cell r="H2375" t="str">
            <v>SFV10EH10X2</v>
          </cell>
          <cell r="I2375">
            <v>674.26</v>
          </cell>
          <cell r="J2375">
            <v>1</v>
          </cell>
          <cell r="K2375">
            <v>674.26</v>
          </cell>
          <cell r="L2375">
            <v>674.26</v>
          </cell>
          <cell r="M2375">
            <v>842.82500000000005</v>
          </cell>
          <cell r="N2375">
            <v>674.26</v>
          </cell>
          <cell r="O2375">
            <v>674.26</v>
          </cell>
          <cell r="P2375">
            <v>842.82500000000005</v>
          </cell>
          <cell r="Q2375">
            <v>890.03</v>
          </cell>
          <cell r="R2375">
            <v>896.76580000000001</v>
          </cell>
          <cell r="S2375">
            <v>1120.9572500000002</v>
          </cell>
          <cell r="T2375">
            <v>890.03</v>
          </cell>
          <cell r="U2375">
            <v>896.76580000000001</v>
          </cell>
          <cell r="V2375">
            <v>1120.9572500000002</v>
          </cell>
        </row>
        <row r="2376">
          <cell r="B2376" t="str">
            <v>H10x2</v>
          </cell>
          <cell r="C2376" t="str">
            <v>V10</v>
          </cell>
          <cell r="D2376">
            <v>2</v>
          </cell>
          <cell r="E2376" t="str">
            <v>REDUCTION 110 100</v>
          </cell>
          <cell r="F2376">
            <v>4.63</v>
          </cell>
          <cell r="H2376" t="str">
            <v>V10</v>
          </cell>
          <cell r="I2376">
            <v>2.63</v>
          </cell>
          <cell r="J2376">
            <v>1</v>
          </cell>
          <cell r="K2376">
            <v>2.63</v>
          </cell>
          <cell r="L2376">
            <v>2.63</v>
          </cell>
          <cell r="M2376">
            <v>2.63</v>
          </cell>
          <cell r="N2376">
            <v>5.26</v>
          </cell>
          <cell r="O2376">
            <v>5.26</v>
          </cell>
          <cell r="P2376">
            <v>5.26</v>
          </cell>
          <cell r="Q2376">
            <v>4.7300000000000004</v>
          </cell>
          <cell r="R2376">
            <v>5.26</v>
          </cell>
          <cell r="S2376">
            <v>5.26</v>
          </cell>
          <cell r="T2376">
            <v>9.4600000000000009</v>
          </cell>
          <cell r="U2376">
            <v>10.52</v>
          </cell>
          <cell r="V2376">
            <v>10.52</v>
          </cell>
        </row>
        <row r="2377">
          <cell r="B2377" t="str">
            <v>H10x2</v>
          </cell>
          <cell r="C2377" t="str">
            <v>MTRAV110</v>
          </cell>
          <cell r="D2377">
            <v>1</v>
          </cell>
          <cell r="E2377" t="str">
            <v>TRAVERSEE DE PAROI D110</v>
          </cell>
          <cell r="F2377">
            <v>16.5</v>
          </cell>
          <cell r="H2377" t="str">
            <v>MTRAV110</v>
          </cell>
          <cell r="I2377">
            <v>13.85</v>
          </cell>
          <cell r="J2377">
            <v>1</v>
          </cell>
          <cell r="K2377">
            <v>13.85</v>
          </cell>
          <cell r="L2377">
            <v>13.85</v>
          </cell>
          <cell r="M2377">
            <v>13.85</v>
          </cell>
          <cell r="N2377">
            <v>13.85</v>
          </cell>
          <cell r="O2377">
            <v>13.85</v>
          </cell>
          <cell r="P2377">
            <v>13.85</v>
          </cell>
          <cell r="Q2377">
            <v>20.78</v>
          </cell>
          <cell r="R2377">
            <v>20.774999999999999</v>
          </cell>
          <cell r="S2377">
            <v>20.774999999999999</v>
          </cell>
          <cell r="T2377">
            <v>20.78</v>
          </cell>
          <cell r="U2377">
            <v>20.774999999999999</v>
          </cell>
          <cell r="V2377">
            <v>20.774999999999999</v>
          </cell>
        </row>
        <row r="2378">
          <cell r="B2378" t="str">
            <v>PFV10EH10x2</v>
          </cell>
          <cell r="N2378">
            <v>693.37</v>
          </cell>
          <cell r="O2378">
            <v>693.37</v>
          </cell>
          <cell r="P2378">
            <v>861.93500000000006</v>
          </cell>
          <cell r="T2378">
            <v>920.27</v>
          </cell>
          <cell r="U2378">
            <v>928.06079999999997</v>
          </cell>
          <cell r="V2378">
            <v>1152.2522500000002</v>
          </cell>
        </row>
        <row r="2379">
          <cell r="B2379" t="str">
            <v>3X2</v>
          </cell>
          <cell r="C2379" t="str">
            <v>MBAR306</v>
          </cell>
          <cell r="D2379">
            <v>1</v>
          </cell>
          <cell r="E2379" t="str">
            <v>BARRE GALVA EN T SUR MESURE 3M06</v>
          </cell>
          <cell r="F2379">
            <v>64.959999999999994</v>
          </cell>
          <cell r="H2379" t="str">
            <v>MBAR306</v>
          </cell>
          <cell r="I2379">
            <v>46</v>
          </cell>
          <cell r="J2379">
            <v>1</v>
          </cell>
          <cell r="K2379">
            <v>46</v>
          </cell>
          <cell r="L2379">
            <v>46</v>
          </cell>
          <cell r="M2379">
            <v>46</v>
          </cell>
          <cell r="N2379">
            <v>46</v>
          </cell>
          <cell r="O2379">
            <v>46</v>
          </cell>
          <cell r="P2379">
            <v>46</v>
          </cell>
          <cell r="Q2379">
            <v>64.959999999999994</v>
          </cell>
          <cell r="R2379">
            <v>69</v>
          </cell>
          <cell r="S2379">
            <v>69</v>
          </cell>
          <cell r="T2379">
            <v>64.959999999999994</v>
          </cell>
          <cell r="U2379">
            <v>69</v>
          </cell>
          <cell r="V2379">
            <v>69</v>
          </cell>
        </row>
        <row r="2380">
          <cell r="B2380" t="str">
            <v>3X2</v>
          </cell>
          <cell r="C2380" t="str">
            <v>MGRILLE5X5V3</v>
          </cell>
          <cell r="D2380">
            <v>6</v>
          </cell>
          <cell r="E2380" t="str">
            <v>GRILLE MAILLE 5X5 GALVA CAILLEBOTIS 1MX1M</v>
          </cell>
          <cell r="F2380">
            <v>40.47</v>
          </cell>
          <cell r="H2380" t="str">
            <v>MGRILLE5X5V3</v>
          </cell>
          <cell r="I2380">
            <v>28.7</v>
          </cell>
          <cell r="J2380">
            <v>1</v>
          </cell>
          <cell r="K2380">
            <v>28.7</v>
          </cell>
          <cell r="L2380">
            <v>28.7</v>
          </cell>
          <cell r="M2380">
            <v>28.7</v>
          </cell>
          <cell r="N2380">
            <v>172.2</v>
          </cell>
          <cell r="O2380">
            <v>172.2</v>
          </cell>
          <cell r="P2380">
            <v>172.2</v>
          </cell>
          <cell r="Q2380">
            <v>40.47</v>
          </cell>
          <cell r="R2380">
            <v>43.05</v>
          </cell>
          <cell r="S2380">
            <v>43.05</v>
          </cell>
          <cell r="T2380">
            <v>242.82</v>
          </cell>
          <cell r="U2380">
            <v>258.29999999999995</v>
          </cell>
          <cell r="V2380">
            <v>258.29999999999995</v>
          </cell>
        </row>
        <row r="2381">
          <cell r="B2381" t="str">
            <v>PSR3EH3X2</v>
          </cell>
          <cell r="N2381">
            <v>218.2</v>
          </cell>
          <cell r="O2381">
            <v>218.2</v>
          </cell>
          <cell r="P2381">
            <v>218.2</v>
          </cell>
          <cell r="T2381">
            <v>307.77999999999997</v>
          </cell>
          <cell r="U2381">
            <v>327.29999999999995</v>
          </cell>
          <cell r="V2381">
            <v>327.29999999999995</v>
          </cell>
        </row>
        <row r="2382">
          <cell r="B2382" t="str">
            <v>4X3</v>
          </cell>
          <cell r="C2382" t="str">
            <v>MBAR203</v>
          </cell>
          <cell r="D2382">
            <v>4</v>
          </cell>
          <cell r="E2382" t="str">
            <v>BARRE GALVA EN T SUR MESURE 2M03</v>
          </cell>
          <cell r="F2382">
            <v>34.299999999999997</v>
          </cell>
          <cell r="H2382" t="str">
            <v>MBAR203</v>
          </cell>
          <cell r="I2382">
            <v>39.5</v>
          </cell>
          <cell r="J2382">
            <v>1</v>
          </cell>
          <cell r="K2382">
            <v>39.5</v>
          </cell>
          <cell r="L2382">
            <v>39.5</v>
          </cell>
          <cell r="M2382">
            <v>39.5</v>
          </cell>
          <cell r="N2382">
            <v>158</v>
          </cell>
          <cell r="O2382">
            <v>158</v>
          </cell>
          <cell r="P2382">
            <v>158</v>
          </cell>
          <cell r="Q2382">
            <v>34.299999999999997</v>
          </cell>
          <cell r="R2382">
            <v>59.25</v>
          </cell>
          <cell r="S2382">
            <v>47.4</v>
          </cell>
          <cell r="T2382">
            <v>137.19999999999999</v>
          </cell>
          <cell r="U2382">
            <v>237</v>
          </cell>
          <cell r="V2382">
            <v>189.6</v>
          </cell>
        </row>
        <row r="2383">
          <cell r="B2383" t="str">
            <v>4X3</v>
          </cell>
          <cell r="C2383" t="str">
            <v>MGRILLE5X5V3</v>
          </cell>
          <cell r="D2383">
            <v>12</v>
          </cell>
          <cell r="E2383" t="str">
            <v>GRILLE MAILLE 5X5 GALVA CAILLEBOTIS 1MX1M</v>
          </cell>
          <cell r="F2383">
            <v>40.47</v>
          </cell>
          <cell r="H2383" t="str">
            <v>MGRILLE5X5V3</v>
          </cell>
          <cell r="I2383">
            <v>28.7</v>
          </cell>
          <cell r="J2383">
            <v>1</v>
          </cell>
          <cell r="K2383">
            <v>28.7</v>
          </cell>
          <cell r="L2383">
            <v>28.7</v>
          </cell>
          <cell r="M2383">
            <v>28.7</v>
          </cell>
          <cell r="N2383">
            <v>344.4</v>
          </cell>
          <cell r="O2383">
            <v>344.4</v>
          </cell>
          <cell r="P2383">
            <v>344.4</v>
          </cell>
          <cell r="Q2383">
            <v>40.47</v>
          </cell>
          <cell r="R2383">
            <v>43.05</v>
          </cell>
          <cell r="S2383">
            <v>43.05</v>
          </cell>
          <cell r="T2383">
            <v>485.64</v>
          </cell>
          <cell r="U2383">
            <v>516.59999999999991</v>
          </cell>
          <cell r="V2383">
            <v>516.59999999999991</v>
          </cell>
        </row>
        <row r="2384">
          <cell r="B2384" t="str">
            <v>PSR6EH4X3</v>
          </cell>
          <cell r="N2384">
            <v>502.4</v>
          </cell>
          <cell r="O2384">
            <v>502.4</v>
          </cell>
          <cell r="P2384">
            <v>502.4</v>
          </cell>
          <cell r="T2384">
            <v>622.83999999999992</v>
          </cell>
          <cell r="U2384">
            <v>753.59999999999991</v>
          </cell>
          <cell r="V2384">
            <v>706.19999999999993</v>
          </cell>
        </row>
        <row r="2385">
          <cell r="B2385" t="str">
            <v>4X2.5</v>
          </cell>
          <cell r="C2385" t="str">
            <v>MBAR203</v>
          </cell>
          <cell r="D2385">
            <v>2</v>
          </cell>
          <cell r="E2385" t="str">
            <v>BARRE GALVA EN T SUR MESURE 2M03</v>
          </cell>
          <cell r="F2385">
            <v>34.299999999999997</v>
          </cell>
          <cell r="H2385" t="str">
            <v>MBAR203</v>
          </cell>
          <cell r="I2385">
            <v>39.5</v>
          </cell>
          <cell r="J2385">
            <v>1</v>
          </cell>
          <cell r="K2385">
            <v>39.5</v>
          </cell>
          <cell r="L2385">
            <v>39.5</v>
          </cell>
          <cell r="M2385">
            <v>39.5</v>
          </cell>
          <cell r="N2385">
            <v>79</v>
          </cell>
          <cell r="O2385">
            <v>79</v>
          </cell>
          <cell r="P2385">
            <v>79</v>
          </cell>
          <cell r="Q2385">
            <v>34.299999999999997</v>
          </cell>
          <cell r="R2385">
            <v>59.25</v>
          </cell>
          <cell r="S2385">
            <v>47.4</v>
          </cell>
          <cell r="T2385">
            <v>68.599999999999994</v>
          </cell>
          <cell r="U2385">
            <v>118.5</v>
          </cell>
          <cell r="V2385">
            <v>94.8</v>
          </cell>
        </row>
        <row r="2386">
          <cell r="B2386" t="str">
            <v>4X2.5</v>
          </cell>
          <cell r="C2386" t="str">
            <v>MGRILLE5X5V4</v>
          </cell>
          <cell r="D2386">
            <v>8</v>
          </cell>
          <cell r="E2386" t="str">
            <v>GRILLE MAILLE 5X5 GALVA CAILLEBOTIS 1MX1.25M</v>
          </cell>
          <cell r="F2386">
            <v>49.77</v>
          </cell>
          <cell r="H2386" t="str">
            <v>MGRILLE5X5V4</v>
          </cell>
          <cell r="I2386">
            <v>35.299999999999997</v>
          </cell>
          <cell r="J2386">
            <v>1</v>
          </cell>
          <cell r="K2386">
            <v>35.299999999999997</v>
          </cell>
          <cell r="L2386">
            <v>35.299999999999997</v>
          </cell>
          <cell r="M2386">
            <v>35.299999999999997</v>
          </cell>
          <cell r="N2386">
            <v>282.39999999999998</v>
          </cell>
          <cell r="O2386">
            <v>282.39999999999998</v>
          </cell>
          <cell r="P2386">
            <v>282.39999999999998</v>
          </cell>
          <cell r="Q2386">
            <v>49.77</v>
          </cell>
          <cell r="R2386">
            <v>52.949999999999996</v>
          </cell>
          <cell r="S2386">
            <v>52.949999999999996</v>
          </cell>
          <cell r="T2386">
            <v>398.16</v>
          </cell>
          <cell r="U2386">
            <v>423.59999999999997</v>
          </cell>
          <cell r="V2386">
            <v>423.59999999999997</v>
          </cell>
        </row>
        <row r="2387">
          <cell r="B2387" t="str">
            <v>PSR5EH4X2.5</v>
          </cell>
          <cell r="N2387">
            <v>361.4</v>
          </cell>
          <cell r="O2387">
            <v>361.4</v>
          </cell>
          <cell r="P2387">
            <v>361.4</v>
          </cell>
          <cell r="T2387">
            <v>466.76</v>
          </cell>
          <cell r="U2387">
            <v>542.09999999999991</v>
          </cell>
          <cell r="V2387">
            <v>518.4</v>
          </cell>
        </row>
        <row r="2388">
          <cell r="B2388" t="str">
            <v>4X3.5</v>
          </cell>
          <cell r="C2388" t="str">
            <v>MBAR203</v>
          </cell>
          <cell r="D2388">
            <v>4</v>
          </cell>
          <cell r="E2388" t="str">
            <v>BARRE GALVA EN T SUR MESURE 2M03</v>
          </cell>
          <cell r="F2388">
            <v>34.299999999999997</v>
          </cell>
          <cell r="H2388" t="str">
            <v>MBAR203</v>
          </cell>
          <cell r="I2388">
            <v>39.5</v>
          </cell>
          <cell r="J2388">
            <v>1</v>
          </cell>
          <cell r="K2388">
            <v>39.5</v>
          </cell>
          <cell r="L2388">
            <v>39.5</v>
          </cell>
          <cell r="M2388">
            <v>39.5</v>
          </cell>
          <cell r="N2388">
            <v>158</v>
          </cell>
          <cell r="O2388">
            <v>158</v>
          </cell>
          <cell r="P2388">
            <v>158</v>
          </cell>
          <cell r="Q2388">
            <v>34.299999999999997</v>
          </cell>
          <cell r="R2388">
            <v>59.25</v>
          </cell>
          <cell r="S2388">
            <v>47.4</v>
          </cell>
          <cell r="T2388">
            <v>137.19999999999999</v>
          </cell>
          <cell r="U2388">
            <v>237</v>
          </cell>
          <cell r="V2388">
            <v>189.6</v>
          </cell>
        </row>
        <row r="2389">
          <cell r="B2389" t="str">
            <v>4X3.5</v>
          </cell>
          <cell r="C2389" t="str">
            <v>MGRILLE5X5V3</v>
          </cell>
          <cell r="D2389">
            <v>4</v>
          </cell>
          <cell r="E2389" t="str">
            <v>GRILLE MAILLE 5X5 GALVA CAILLEBOTIS 1MX1M</v>
          </cell>
          <cell r="F2389">
            <v>40.47</v>
          </cell>
          <cell r="H2389" t="str">
            <v>MGRILLE5X5V3</v>
          </cell>
          <cell r="I2389">
            <v>28.7</v>
          </cell>
          <cell r="J2389">
            <v>1</v>
          </cell>
          <cell r="K2389">
            <v>28.7</v>
          </cell>
          <cell r="L2389">
            <v>28.7</v>
          </cell>
          <cell r="M2389">
            <v>28.7</v>
          </cell>
          <cell r="N2389">
            <v>114.8</v>
          </cell>
          <cell r="O2389">
            <v>114.8</v>
          </cell>
          <cell r="P2389">
            <v>114.8</v>
          </cell>
          <cell r="Q2389">
            <v>40.47</v>
          </cell>
          <cell r="R2389">
            <v>43.05</v>
          </cell>
          <cell r="S2389">
            <v>43.05</v>
          </cell>
          <cell r="T2389">
            <v>161.88</v>
          </cell>
          <cell r="U2389">
            <v>172.2</v>
          </cell>
          <cell r="V2389">
            <v>172.2</v>
          </cell>
        </row>
        <row r="2390">
          <cell r="B2390" t="str">
            <v>4X3.5</v>
          </cell>
          <cell r="C2390" t="str">
            <v>MGRILLE5X5V4</v>
          </cell>
          <cell r="D2390">
            <v>8</v>
          </cell>
          <cell r="E2390" t="str">
            <v>GRILLE MAILLE 5X5 GALVA CAILLEBOTIS 1MX1.25M</v>
          </cell>
          <cell r="F2390">
            <v>49.77</v>
          </cell>
          <cell r="H2390" t="str">
            <v>MGRILLE5X5V4</v>
          </cell>
          <cell r="I2390">
            <v>35.299999999999997</v>
          </cell>
          <cell r="J2390">
            <v>1</v>
          </cell>
          <cell r="K2390">
            <v>35.299999999999997</v>
          </cell>
          <cell r="L2390">
            <v>35.299999999999997</v>
          </cell>
          <cell r="M2390">
            <v>35.299999999999997</v>
          </cell>
          <cell r="N2390">
            <v>282.39999999999998</v>
          </cell>
          <cell r="O2390">
            <v>282.39999999999998</v>
          </cell>
          <cell r="P2390">
            <v>282.39999999999998</v>
          </cell>
          <cell r="Q2390">
            <v>49.77</v>
          </cell>
          <cell r="R2390">
            <v>52.949999999999996</v>
          </cell>
          <cell r="S2390">
            <v>52.949999999999996</v>
          </cell>
          <cell r="T2390">
            <v>398.16</v>
          </cell>
          <cell r="U2390">
            <v>423.59999999999997</v>
          </cell>
          <cell r="V2390">
            <v>423.59999999999997</v>
          </cell>
        </row>
        <row r="2391">
          <cell r="B2391" t="str">
            <v>PSR7EH4X3.5</v>
          </cell>
          <cell r="N2391">
            <v>555.20000000000005</v>
          </cell>
          <cell r="O2391">
            <v>555.20000000000005</v>
          </cell>
          <cell r="P2391">
            <v>555.20000000000005</v>
          </cell>
          <cell r="T2391">
            <v>697.24</v>
          </cell>
          <cell r="U2391">
            <v>832.8</v>
          </cell>
          <cell r="V2391">
            <v>785.39999999999986</v>
          </cell>
        </row>
        <row r="2392">
          <cell r="B2392" t="str">
            <v>4X4</v>
          </cell>
          <cell r="C2392" t="str">
            <v>MBAR203</v>
          </cell>
          <cell r="D2392">
            <v>6</v>
          </cell>
          <cell r="E2392" t="str">
            <v>BARRE GALVA EN T SUR MESURE 2M03</v>
          </cell>
          <cell r="F2392">
            <v>34.299999999999997</v>
          </cell>
          <cell r="H2392" t="str">
            <v>MBAR203</v>
          </cell>
          <cell r="I2392">
            <v>39.5</v>
          </cell>
          <cell r="J2392">
            <v>1</v>
          </cell>
          <cell r="K2392">
            <v>39.5</v>
          </cell>
          <cell r="L2392">
            <v>39.5</v>
          </cell>
          <cell r="M2392">
            <v>39.5</v>
          </cell>
          <cell r="N2392">
            <v>237</v>
          </cell>
          <cell r="O2392">
            <v>237</v>
          </cell>
          <cell r="P2392">
            <v>237</v>
          </cell>
          <cell r="Q2392">
            <v>34.299999999999997</v>
          </cell>
          <cell r="R2392">
            <v>59.25</v>
          </cell>
          <cell r="S2392">
            <v>47.4</v>
          </cell>
          <cell r="T2392">
            <v>205.79999999999998</v>
          </cell>
          <cell r="U2392">
            <v>355.5</v>
          </cell>
          <cell r="V2392">
            <v>284.39999999999998</v>
          </cell>
        </row>
        <row r="2393">
          <cell r="B2393" t="str">
            <v>4X4</v>
          </cell>
          <cell r="C2393" t="str">
            <v>MGRILLE5X5V3</v>
          </cell>
          <cell r="D2393">
            <v>16</v>
          </cell>
          <cell r="E2393" t="str">
            <v>GRILLE MAILLE 5X5 GALVA CAILLEBOTIS 1MX1M</v>
          </cell>
          <cell r="F2393">
            <v>40.47</v>
          </cell>
          <cell r="H2393" t="str">
            <v>MGRILLE5X5V3</v>
          </cell>
          <cell r="I2393">
            <v>28.7</v>
          </cell>
          <cell r="J2393">
            <v>1</v>
          </cell>
          <cell r="K2393">
            <v>28.7</v>
          </cell>
          <cell r="L2393">
            <v>28.7</v>
          </cell>
          <cell r="M2393">
            <v>28.7</v>
          </cell>
          <cell r="N2393">
            <v>459.2</v>
          </cell>
          <cell r="O2393">
            <v>459.2</v>
          </cell>
          <cell r="P2393">
            <v>459.2</v>
          </cell>
          <cell r="Q2393">
            <v>40.47</v>
          </cell>
          <cell r="R2393">
            <v>43.05</v>
          </cell>
          <cell r="S2393">
            <v>43.05</v>
          </cell>
          <cell r="T2393">
            <v>647.52</v>
          </cell>
          <cell r="U2393">
            <v>688.8</v>
          </cell>
          <cell r="V2393">
            <v>688.8</v>
          </cell>
        </row>
        <row r="2394">
          <cell r="B2394" t="str">
            <v>PSR8EH4X4</v>
          </cell>
          <cell r="N2394">
            <v>696.2</v>
          </cell>
          <cell r="O2394">
            <v>696.2</v>
          </cell>
          <cell r="P2394">
            <v>696.2</v>
          </cell>
          <cell r="T2394">
            <v>853.31999999999994</v>
          </cell>
          <cell r="U2394">
            <v>1044.3</v>
          </cell>
          <cell r="V2394">
            <v>973.19999999999993</v>
          </cell>
        </row>
        <row r="2395">
          <cell r="B2395" t="str">
            <v>4X4.5</v>
          </cell>
          <cell r="C2395" t="str">
            <v>MBAR203</v>
          </cell>
          <cell r="D2395">
            <v>6</v>
          </cell>
          <cell r="E2395" t="str">
            <v>BARRE GALVA EN T SUR MESURE 2M03</v>
          </cell>
          <cell r="F2395">
            <v>34.299999999999997</v>
          </cell>
          <cell r="H2395" t="str">
            <v>MBAR203</v>
          </cell>
          <cell r="I2395">
            <v>39.5</v>
          </cell>
          <cell r="J2395">
            <v>1</v>
          </cell>
          <cell r="K2395">
            <v>39.5</v>
          </cell>
          <cell r="L2395">
            <v>39.5</v>
          </cell>
          <cell r="M2395">
            <v>39.5</v>
          </cell>
          <cell r="N2395">
            <v>237</v>
          </cell>
          <cell r="O2395">
            <v>237</v>
          </cell>
          <cell r="P2395">
            <v>237</v>
          </cell>
          <cell r="Q2395">
            <v>34.299999999999997</v>
          </cell>
          <cell r="R2395">
            <v>59.25</v>
          </cell>
          <cell r="S2395">
            <v>47.4</v>
          </cell>
          <cell r="T2395">
            <v>205.79999999999998</v>
          </cell>
          <cell r="U2395">
            <v>355.5</v>
          </cell>
          <cell r="V2395">
            <v>284.39999999999998</v>
          </cell>
        </row>
        <row r="2396">
          <cell r="B2396" t="str">
            <v>4X4.5</v>
          </cell>
          <cell r="C2396" t="str">
            <v>MGRILLE5X5V3</v>
          </cell>
          <cell r="D2396">
            <v>8</v>
          </cell>
          <cell r="E2396" t="str">
            <v>GRILLE MAILLE 5X5 GALVA CAILLEBOTIS 1MX1M</v>
          </cell>
          <cell r="F2396">
            <v>40.47</v>
          </cell>
          <cell r="H2396" t="str">
            <v>MGRILLE5X5V3</v>
          </cell>
          <cell r="I2396">
            <v>28.7</v>
          </cell>
          <cell r="J2396">
            <v>1</v>
          </cell>
          <cell r="K2396">
            <v>28.7</v>
          </cell>
          <cell r="L2396">
            <v>28.7</v>
          </cell>
          <cell r="M2396">
            <v>28.7</v>
          </cell>
          <cell r="N2396">
            <v>229.6</v>
          </cell>
          <cell r="O2396">
            <v>229.6</v>
          </cell>
          <cell r="P2396">
            <v>229.6</v>
          </cell>
          <cell r="Q2396">
            <v>40.47</v>
          </cell>
          <cell r="R2396">
            <v>43.05</v>
          </cell>
          <cell r="S2396">
            <v>43.05</v>
          </cell>
          <cell r="T2396">
            <v>323.76</v>
          </cell>
          <cell r="U2396">
            <v>344.4</v>
          </cell>
          <cell r="V2396">
            <v>344.4</v>
          </cell>
        </row>
        <row r="2397">
          <cell r="B2397" t="str">
            <v>4X4.5</v>
          </cell>
          <cell r="C2397" t="str">
            <v>MGRILLE5X5V4</v>
          </cell>
          <cell r="D2397">
            <v>8</v>
          </cell>
          <cell r="E2397" t="str">
            <v>GRILLE MAILLE 5X5 GALVA CAILLEBOTIS 1MX1.25M</v>
          </cell>
          <cell r="F2397">
            <v>49.77</v>
          </cell>
          <cell r="H2397" t="str">
            <v>MGRILLE5X5V4</v>
          </cell>
          <cell r="I2397">
            <v>35.299999999999997</v>
          </cell>
          <cell r="J2397">
            <v>1</v>
          </cell>
          <cell r="K2397">
            <v>35.299999999999997</v>
          </cell>
          <cell r="L2397">
            <v>35.299999999999997</v>
          </cell>
          <cell r="M2397">
            <v>35.299999999999997</v>
          </cell>
          <cell r="N2397">
            <v>282.39999999999998</v>
          </cell>
          <cell r="O2397">
            <v>282.39999999999998</v>
          </cell>
          <cell r="P2397">
            <v>282.39999999999998</v>
          </cell>
          <cell r="Q2397">
            <v>49.77</v>
          </cell>
          <cell r="R2397">
            <v>52.949999999999996</v>
          </cell>
          <cell r="S2397">
            <v>52.949999999999996</v>
          </cell>
          <cell r="T2397">
            <v>398.16</v>
          </cell>
          <cell r="U2397">
            <v>423.59999999999997</v>
          </cell>
          <cell r="V2397">
            <v>423.59999999999997</v>
          </cell>
        </row>
        <row r="2398">
          <cell r="B2398" t="str">
            <v>PSR9EH4X4.5</v>
          </cell>
          <cell r="N2398">
            <v>749</v>
          </cell>
          <cell r="O2398">
            <v>749</v>
          </cell>
          <cell r="P2398">
            <v>749</v>
          </cell>
          <cell r="T2398">
            <v>927.72</v>
          </cell>
          <cell r="U2398">
            <v>1123.5</v>
          </cell>
          <cell r="V2398">
            <v>1052.3999999999999</v>
          </cell>
        </row>
        <row r="2399">
          <cell r="B2399" t="str">
            <v>H4X5</v>
          </cell>
          <cell r="C2399" t="str">
            <v>MBAR203</v>
          </cell>
          <cell r="D2399">
            <v>8</v>
          </cell>
          <cell r="E2399" t="str">
            <v>BARRE GALVA EN T SUR MESURE 2M03</v>
          </cell>
          <cell r="F2399">
            <v>34.299999999999997</v>
          </cell>
          <cell r="H2399" t="str">
            <v>MBAR203</v>
          </cell>
          <cell r="I2399">
            <v>39.5</v>
          </cell>
          <cell r="J2399">
            <v>1</v>
          </cell>
          <cell r="K2399">
            <v>39.5</v>
          </cell>
          <cell r="L2399">
            <v>39.5</v>
          </cell>
          <cell r="M2399">
            <v>39.5</v>
          </cell>
          <cell r="N2399">
            <v>316</v>
          </cell>
          <cell r="O2399">
            <v>316</v>
          </cell>
          <cell r="P2399">
            <v>316</v>
          </cell>
          <cell r="Q2399">
            <v>34.299999999999997</v>
          </cell>
          <cell r="R2399">
            <v>59.25</v>
          </cell>
          <cell r="S2399">
            <v>47.4</v>
          </cell>
          <cell r="T2399">
            <v>274.39999999999998</v>
          </cell>
          <cell r="U2399">
            <v>474</v>
          </cell>
          <cell r="V2399">
            <v>379.2</v>
          </cell>
        </row>
        <row r="2400">
          <cell r="B2400" t="str">
            <v>H4X5</v>
          </cell>
          <cell r="C2400" t="str">
            <v>MGRILLE5X5V3</v>
          </cell>
          <cell r="D2400">
            <v>20</v>
          </cell>
          <cell r="E2400" t="str">
            <v>GRILLE MAILLE 5X5 GALVA CAILLEBOTIS 1MX1M</v>
          </cell>
          <cell r="F2400">
            <v>40.47</v>
          </cell>
          <cell r="H2400" t="str">
            <v>MGRILLE5X5V3</v>
          </cell>
          <cell r="I2400">
            <v>28.7</v>
          </cell>
          <cell r="J2400">
            <v>1</v>
          </cell>
          <cell r="K2400">
            <v>28.7</v>
          </cell>
          <cell r="L2400">
            <v>28.7</v>
          </cell>
          <cell r="M2400">
            <v>28.7</v>
          </cell>
          <cell r="N2400">
            <v>574</v>
          </cell>
          <cell r="O2400">
            <v>574</v>
          </cell>
          <cell r="P2400">
            <v>574</v>
          </cell>
          <cell r="Q2400">
            <v>40.47</v>
          </cell>
          <cell r="R2400">
            <v>43.05</v>
          </cell>
          <cell r="S2400">
            <v>43.05</v>
          </cell>
          <cell r="T2400">
            <v>809.4</v>
          </cell>
          <cell r="U2400">
            <v>861</v>
          </cell>
          <cell r="V2400">
            <v>861</v>
          </cell>
        </row>
        <row r="2401">
          <cell r="B2401" t="str">
            <v>PSR10EH4X5</v>
          </cell>
          <cell r="N2401">
            <v>890</v>
          </cell>
          <cell r="O2401">
            <v>890</v>
          </cell>
          <cell r="P2401">
            <v>890</v>
          </cell>
          <cell r="T2401">
            <v>1083.8</v>
          </cell>
          <cell r="U2401">
            <v>1335</v>
          </cell>
          <cell r="V2401">
            <v>1240.2</v>
          </cell>
        </row>
        <row r="2402">
          <cell r="B2402" t="str">
            <v>H6X4</v>
          </cell>
          <cell r="C2402" t="str">
            <v>C7070L675</v>
          </cell>
          <cell r="D2402">
            <v>6</v>
          </cell>
          <cell r="E2402" t="str">
            <v>POTEAU PEAL 70X70 L=67,5 CM</v>
          </cell>
          <cell r="F2402">
            <v>4.6189999999999998</v>
          </cell>
          <cell r="H2402" t="str">
            <v>C7070L675</v>
          </cell>
          <cell r="I2402">
            <v>4.32</v>
          </cell>
          <cell r="J2402">
            <v>1</v>
          </cell>
          <cell r="K2402">
            <v>4.32</v>
          </cell>
          <cell r="L2402">
            <v>4.07</v>
          </cell>
          <cell r="M2402">
            <v>4.32</v>
          </cell>
          <cell r="N2402">
            <v>25.92</v>
          </cell>
          <cell r="O2402">
            <v>24.42</v>
          </cell>
          <cell r="P2402">
            <v>25.92</v>
          </cell>
          <cell r="Q2402">
            <v>4.6189999999999998</v>
          </cell>
          <cell r="R2402">
            <v>5.0875000000000004</v>
          </cell>
          <cell r="S2402">
            <v>5.4</v>
          </cell>
          <cell r="T2402">
            <v>27.713999999999999</v>
          </cell>
          <cell r="U2402">
            <v>30.525000000000002</v>
          </cell>
          <cell r="V2402">
            <v>32.400000000000006</v>
          </cell>
        </row>
        <row r="2403">
          <cell r="B2403" t="str">
            <v>H6X4</v>
          </cell>
          <cell r="C2403" t="str">
            <v>MBAR306</v>
          </cell>
          <cell r="D2403">
            <v>6</v>
          </cell>
          <cell r="E2403" t="str">
            <v>BARRE GALVA EN T SUR MESURE 3M06</v>
          </cell>
          <cell r="F2403">
            <v>64.959999999999994</v>
          </cell>
          <cell r="H2403" t="str">
            <v>MBAR306</v>
          </cell>
          <cell r="I2403">
            <v>46</v>
          </cell>
          <cell r="J2403">
            <v>1</v>
          </cell>
          <cell r="K2403">
            <v>46</v>
          </cell>
          <cell r="L2403">
            <v>46</v>
          </cell>
          <cell r="M2403">
            <v>46</v>
          </cell>
          <cell r="N2403">
            <v>276</v>
          </cell>
          <cell r="O2403">
            <v>276</v>
          </cell>
          <cell r="P2403">
            <v>276</v>
          </cell>
          <cell r="Q2403">
            <v>64.959999999999994</v>
          </cell>
          <cell r="R2403">
            <v>69</v>
          </cell>
          <cell r="S2403">
            <v>69</v>
          </cell>
          <cell r="T2403">
            <v>389.76</v>
          </cell>
          <cell r="U2403">
            <v>414</v>
          </cell>
          <cell r="V2403">
            <v>414</v>
          </cell>
        </row>
        <row r="2404">
          <cell r="B2404" t="str">
            <v>H6X4</v>
          </cell>
          <cell r="C2404" t="str">
            <v>MGRILLE5X5V3</v>
          </cell>
          <cell r="D2404">
            <v>24</v>
          </cell>
          <cell r="E2404" t="str">
            <v>GRILLE MAILLE 5X5 GALVA CAILLEBOTIS 1MX1M</v>
          </cell>
          <cell r="F2404">
            <v>40.47</v>
          </cell>
          <cell r="H2404" t="str">
            <v>MGRILLE5X5V3</v>
          </cell>
          <cell r="I2404">
            <v>28.7</v>
          </cell>
          <cell r="J2404">
            <v>1</v>
          </cell>
          <cell r="K2404">
            <v>28.7</v>
          </cell>
          <cell r="L2404">
            <v>28.7</v>
          </cell>
          <cell r="M2404">
            <v>28.7</v>
          </cell>
          <cell r="N2404">
            <v>688.8</v>
          </cell>
          <cell r="O2404">
            <v>688.8</v>
          </cell>
          <cell r="P2404">
            <v>688.8</v>
          </cell>
          <cell r="Q2404">
            <v>40.47</v>
          </cell>
          <cell r="R2404">
            <v>43.05</v>
          </cell>
          <cell r="S2404">
            <v>43.05</v>
          </cell>
          <cell r="T2404">
            <v>971.28</v>
          </cell>
          <cell r="U2404">
            <v>1033.1999999999998</v>
          </cell>
          <cell r="V2404">
            <v>1033.1999999999998</v>
          </cell>
        </row>
        <row r="2405">
          <cell r="B2405" t="str">
            <v>PSR12EH6X4</v>
          </cell>
          <cell r="N2405">
            <v>990.72</v>
          </cell>
          <cell r="O2405">
            <v>989.22</v>
          </cell>
          <cell r="P2405">
            <v>990.72</v>
          </cell>
          <cell r="T2405">
            <v>1388.7539999999999</v>
          </cell>
          <cell r="U2405">
            <v>1477.7249999999999</v>
          </cell>
          <cell r="V2405">
            <v>1479.6</v>
          </cell>
        </row>
        <row r="2406">
          <cell r="B2406" t="str">
            <v>H7X4</v>
          </cell>
          <cell r="C2406" t="str">
            <v>C7070L675</v>
          </cell>
          <cell r="D2406">
            <v>6</v>
          </cell>
          <cell r="E2406" t="str">
            <v>POTEAU PEAL 70X70 L=67,5 CM</v>
          </cell>
          <cell r="F2406">
            <v>4.6189999999999998</v>
          </cell>
          <cell r="H2406" t="str">
            <v>C7070L675</v>
          </cell>
          <cell r="I2406">
            <v>4.32</v>
          </cell>
          <cell r="J2406">
            <v>1</v>
          </cell>
          <cell r="K2406">
            <v>4.32</v>
          </cell>
          <cell r="L2406">
            <v>4.07</v>
          </cell>
          <cell r="M2406">
            <v>4.32</v>
          </cell>
          <cell r="N2406">
            <v>25.92</v>
          </cell>
          <cell r="O2406">
            <v>24.42</v>
          </cell>
          <cell r="P2406">
            <v>25.92</v>
          </cell>
          <cell r="Q2406">
            <v>4.6189999999999998</v>
          </cell>
          <cell r="R2406">
            <v>5.0875000000000004</v>
          </cell>
          <cell r="S2406">
            <v>5.4</v>
          </cell>
          <cell r="T2406">
            <v>27.713999999999999</v>
          </cell>
          <cell r="U2406">
            <v>30.525000000000002</v>
          </cell>
          <cell r="V2406">
            <v>32.400000000000006</v>
          </cell>
        </row>
        <row r="2407">
          <cell r="B2407" t="str">
            <v>H7X4</v>
          </cell>
          <cell r="C2407" t="str">
            <v>MBAR353</v>
          </cell>
          <cell r="D2407">
            <v>6</v>
          </cell>
          <cell r="E2407" t="str">
            <v>BARRE GALVA EN T SUR MESURE 3M53</v>
          </cell>
          <cell r="F2407">
            <v>70.7</v>
          </cell>
          <cell r="H2407" t="str">
            <v>MBAR353</v>
          </cell>
          <cell r="I2407">
            <v>50.5</v>
          </cell>
          <cell r="J2407">
            <v>1</v>
          </cell>
          <cell r="K2407">
            <v>50.5</v>
          </cell>
          <cell r="L2407">
            <v>50.5</v>
          </cell>
          <cell r="M2407">
            <v>50.5</v>
          </cell>
          <cell r="N2407">
            <v>303</v>
          </cell>
          <cell r="O2407">
            <v>303</v>
          </cell>
          <cell r="P2407">
            <v>303</v>
          </cell>
          <cell r="Q2407">
            <v>70.7</v>
          </cell>
          <cell r="R2407">
            <v>75.75</v>
          </cell>
          <cell r="S2407">
            <v>75.75</v>
          </cell>
          <cell r="T2407">
            <v>424.20000000000005</v>
          </cell>
          <cell r="U2407">
            <v>454.5</v>
          </cell>
          <cell r="V2407">
            <v>454.5</v>
          </cell>
        </row>
        <row r="2408">
          <cell r="B2408" t="str">
            <v>H7X4</v>
          </cell>
          <cell r="C2408" t="str">
            <v>MGRILLE5X5V3</v>
          </cell>
          <cell r="D2408">
            <v>28</v>
          </cell>
          <cell r="E2408" t="str">
            <v>GRILLE MAILLE 5X5 GALVA CAILLEBOTIS 1MX1M</v>
          </cell>
          <cell r="F2408">
            <v>40.47</v>
          </cell>
          <cell r="H2408" t="str">
            <v>MGRILLE5X5V3</v>
          </cell>
          <cell r="I2408">
            <v>28.7</v>
          </cell>
          <cell r="J2408">
            <v>1</v>
          </cell>
          <cell r="K2408">
            <v>28.7</v>
          </cell>
          <cell r="L2408">
            <v>28.7</v>
          </cell>
          <cell r="M2408">
            <v>28.7</v>
          </cell>
          <cell r="N2408">
            <v>803.6</v>
          </cell>
          <cell r="O2408">
            <v>803.6</v>
          </cell>
          <cell r="P2408">
            <v>803.6</v>
          </cell>
          <cell r="Q2408">
            <v>40.47</v>
          </cell>
          <cell r="R2408">
            <v>43.05</v>
          </cell>
          <cell r="S2408">
            <v>43.05</v>
          </cell>
          <cell r="T2408">
            <v>1133.1599999999999</v>
          </cell>
          <cell r="U2408">
            <v>1205.3999999999999</v>
          </cell>
          <cell r="V2408">
            <v>1205.3999999999999</v>
          </cell>
        </row>
        <row r="2409">
          <cell r="B2409" t="str">
            <v>PSR14EH7X4</v>
          </cell>
          <cell r="N2409">
            <v>1132.52</v>
          </cell>
          <cell r="O2409">
            <v>1131.02</v>
          </cell>
          <cell r="P2409">
            <v>1132.52</v>
          </cell>
          <cell r="T2409">
            <v>1585.0739999999998</v>
          </cell>
          <cell r="U2409">
            <v>1690.4249999999997</v>
          </cell>
          <cell r="V2409">
            <v>1692.2999999999997</v>
          </cell>
        </row>
        <row r="2410">
          <cell r="B2410" t="str">
            <v>H8X3.5</v>
          </cell>
          <cell r="C2410" t="str">
            <v>C7070L675</v>
          </cell>
          <cell r="D2410">
            <v>4</v>
          </cell>
          <cell r="E2410" t="str">
            <v>POTEAU PEAL 70X70 L=67,5 CM</v>
          </cell>
          <cell r="F2410">
            <v>4.6189999999999998</v>
          </cell>
          <cell r="H2410" t="str">
            <v>C7070L675</v>
          </cell>
          <cell r="I2410">
            <v>4.32</v>
          </cell>
          <cell r="J2410">
            <v>1</v>
          </cell>
          <cell r="K2410">
            <v>4.32</v>
          </cell>
          <cell r="L2410">
            <v>4.07</v>
          </cell>
          <cell r="M2410">
            <v>4.32</v>
          </cell>
          <cell r="N2410">
            <v>17.28</v>
          </cell>
          <cell r="O2410">
            <v>16.28</v>
          </cell>
          <cell r="P2410">
            <v>17.28</v>
          </cell>
          <cell r="Q2410">
            <v>4.6189999999999998</v>
          </cell>
          <cell r="R2410">
            <v>5.0875000000000004</v>
          </cell>
          <cell r="S2410">
            <v>5.4</v>
          </cell>
          <cell r="T2410">
            <v>18.475999999999999</v>
          </cell>
          <cell r="U2410">
            <v>20.350000000000001</v>
          </cell>
          <cell r="V2410">
            <v>21.6</v>
          </cell>
        </row>
        <row r="2411">
          <cell r="B2411" t="str">
            <v>H8X3.5</v>
          </cell>
          <cell r="C2411" t="str">
            <v>MBAR403</v>
          </cell>
          <cell r="D2411">
            <v>4</v>
          </cell>
          <cell r="E2411" t="str">
            <v>BARRE GALVA EN T SUR MESURE 4M03</v>
          </cell>
          <cell r="F2411">
            <v>85.23</v>
          </cell>
          <cell r="H2411" t="str">
            <v>MBAR403</v>
          </cell>
          <cell r="I2411">
            <v>60.88</v>
          </cell>
          <cell r="J2411">
            <v>1</v>
          </cell>
          <cell r="K2411">
            <v>60.88</v>
          </cell>
          <cell r="L2411">
            <v>60.88</v>
          </cell>
          <cell r="M2411">
            <v>60.88</v>
          </cell>
          <cell r="N2411">
            <v>243.52</v>
          </cell>
          <cell r="O2411">
            <v>243.52</v>
          </cell>
          <cell r="P2411">
            <v>243.52</v>
          </cell>
          <cell r="Q2411">
            <v>85.23</v>
          </cell>
          <cell r="R2411">
            <v>91.320000000000007</v>
          </cell>
          <cell r="S2411">
            <v>91.320000000000007</v>
          </cell>
          <cell r="T2411">
            <v>340.92</v>
          </cell>
          <cell r="U2411">
            <v>365.28000000000003</v>
          </cell>
          <cell r="V2411">
            <v>365.28000000000003</v>
          </cell>
        </row>
        <row r="2412">
          <cell r="B2412" t="str">
            <v>H8X3.5</v>
          </cell>
          <cell r="C2412" t="str">
            <v>MGRILLE5X5V3</v>
          </cell>
          <cell r="D2412">
            <v>8</v>
          </cell>
          <cell r="E2412" t="str">
            <v>GRILLE MAILLE 5X5 GALVA CAILLEBOTIS 1MX1M</v>
          </cell>
          <cell r="F2412">
            <v>40.47</v>
          </cell>
          <cell r="H2412" t="str">
            <v>MGRILLE5X5V3</v>
          </cell>
          <cell r="I2412">
            <v>28.7</v>
          </cell>
          <cell r="J2412">
            <v>1</v>
          </cell>
          <cell r="K2412">
            <v>28.7</v>
          </cell>
          <cell r="L2412">
            <v>28.7</v>
          </cell>
          <cell r="M2412">
            <v>28.7</v>
          </cell>
          <cell r="N2412">
            <v>229.6</v>
          </cell>
          <cell r="O2412">
            <v>229.6</v>
          </cell>
          <cell r="P2412">
            <v>229.6</v>
          </cell>
          <cell r="Q2412">
            <v>40.47</v>
          </cell>
          <cell r="R2412">
            <v>43.05</v>
          </cell>
          <cell r="S2412">
            <v>43.05</v>
          </cell>
          <cell r="T2412">
            <v>323.76</v>
          </cell>
          <cell r="U2412">
            <v>344.4</v>
          </cell>
          <cell r="V2412">
            <v>344.4</v>
          </cell>
        </row>
        <row r="2413">
          <cell r="B2413" t="str">
            <v>H8X3.5</v>
          </cell>
          <cell r="C2413" t="str">
            <v>MGRILLE5X5V4</v>
          </cell>
          <cell r="D2413">
            <v>16</v>
          </cell>
          <cell r="E2413" t="str">
            <v>GRILLE MAILLE 5X5 GALVA CAILLEBOTIS 1MX1.25M</v>
          </cell>
          <cell r="F2413">
            <v>49.77</v>
          </cell>
          <cell r="H2413" t="str">
            <v>MGRILLE5X5V4</v>
          </cell>
          <cell r="I2413">
            <v>35.299999999999997</v>
          </cell>
          <cell r="J2413">
            <v>1</v>
          </cell>
          <cell r="K2413">
            <v>35.299999999999997</v>
          </cell>
          <cell r="L2413">
            <v>35.299999999999997</v>
          </cell>
          <cell r="M2413">
            <v>35.299999999999997</v>
          </cell>
          <cell r="N2413">
            <v>564.79999999999995</v>
          </cell>
          <cell r="O2413">
            <v>564.79999999999995</v>
          </cell>
          <cell r="P2413">
            <v>564.79999999999995</v>
          </cell>
          <cell r="Q2413">
            <v>49.77</v>
          </cell>
          <cell r="R2413">
            <v>52.949999999999996</v>
          </cell>
          <cell r="S2413">
            <v>52.949999999999996</v>
          </cell>
          <cell r="T2413">
            <v>796.32</v>
          </cell>
          <cell r="U2413">
            <v>847.19999999999993</v>
          </cell>
          <cell r="V2413">
            <v>847.19999999999993</v>
          </cell>
        </row>
        <row r="2414">
          <cell r="B2414" t="str">
            <v>PSR14EH8X3.5</v>
          </cell>
          <cell r="N2414">
            <v>1055.1999999999998</v>
          </cell>
          <cell r="O2414">
            <v>1054.1999999999998</v>
          </cell>
          <cell r="P2414">
            <v>1055.1999999999998</v>
          </cell>
          <cell r="T2414">
            <v>1479.4760000000001</v>
          </cell>
          <cell r="U2414">
            <v>1577.23</v>
          </cell>
          <cell r="V2414">
            <v>1578.48</v>
          </cell>
        </row>
        <row r="2415">
          <cell r="B2415" t="str">
            <v>H8X4</v>
          </cell>
          <cell r="C2415" t="str">
            <v>C7070L675</v>
          </cell>
          <cell r="D2415">
            <v>6</v>
          </cell>
          <cell r="E2415" t="str">
            <v>POTEAU PEAL 70X70 L=67,5 CM</v>
          </cell>
          <cell r="F2415">
            <v>4.6189999999999998</v>
          </cell>
          <cell r="H2415" t="str">
            <v>C7070L675</v>
          </cell>
          <cell r="I2415">
            <v>4.32</v>
          </cell>
          <cell r="J2415">
            <v>1</v>
          </cell>
          <cell r="K2415">
            <v>4.32</v>
          </cell>
          <cell r="L2415">
            <v>4.07</v>
          </cell>
          <cell r="M2415">
            <v>4.32</v>
          </cell>
          <cell r="N2415">
            <v>25.92</v>
          </cell>
          <cell r="O2415">
            <v>24.42</v>
          </cell>
          <cell r="P2415">
            <v>25.92</v>
          </cell>
          <cell r="Q2415">
            <v>4.6189999999999998</v>
          </cell>
          <cell r="R2415">
            <v>5.0875000000000004</v>
          </cell>
          <cell r="S2415">
            <v>5.4</v>
          </cell>
          <cell r="T2415">
            <v>27.713999999999999</v>
          </cell>
          <cell r="U2415">
            <v>30.525000000000002</v>
          </cell>
          <cell r="V2415">
            <v>32.400000000000006</v>
          </cell>
        </row>
        <row r="2416">
          <cell r="B2416" t="str">
            <v>H8X4</v>
          </cell>
          <cell r="C2416" t="str">
            <v>MBAR403</v>
          </cell>
          <cell r="D2416">
            <v>6</v>
          </cell>
          <cell r="E2416" t="str">
            <v>BARRE GALVA EN T SUR MESURE 4M03</v>
          </cell>
          <cell r="F2416">
            <v>85.23</v>
          </cell>
          <cell r="H2416" t="str">
            <v>MBAR403</v>
          </cell>
          <cell r="I2416">
            <v>60.88</v>
          </cell>
          <cell r="J2416">
            <v>1</v>
          </cell>
          <cell r="K2416">
            <v>60.88</v>
          </cell>
          <cell r="L2416">
            <v>60.88</v>
          </cell>
          <cell r="M2416">
            <v>60.88</v>
          </cell>
          <cell r="N2416">
            <v>365.28000000000003</v>
          </cell>
          <cell r="O2416">
            <v>365.28000000000003</v>
          </cell>
          <cell r="P2416">
            <v>365.28000000000003</v>
          </cell>
          <cell r="Q2416">
            <v>85.23</v>
          </cell>
          <cell r="R2416">
            <v>91.320000000000007</v>
          </cell>
          <cell r="S2416">
            <v>91.320000000000007</v>
          </cell>
          <cell r="T2416">
            <v>511.38</v>
          </cell>
          <cell r="U2416">
            <v>547.92000000000007</v>
          </cell>
          <cell r="V2416">
            <v>547.92000000000007</v>
          </cell>
        </row>
        <row r="2417">
          <cell r="B2417" t="str">
            <v>H8X4</v>
          </cell>
          <cell r="C2417" t="str">
            <v>MGRILLE5X5V3</v>
          </cell>
          <cell r="D2417">
            <v>32</v>
          </cell>
          <cell r="E2417" t="str">
            <v>GRILLE MAILLE 5X5 GALVA CAILLEBOTIS 1MX1M</v>
          </cell>
          <cell r="F2417">
            <v>40.47</v>
          </cell>
          <cell r="H2417" t="str">
            <v>MGRILLE5X5V3</v>
          </cell>
          <cell r="I2417">
            <v>28.7</v>
          </cell>
          <cell r="J2417">
            <v>1</v>
          </cell>
          <cell r="K2417">
            <v>28.7</v>
          </cell>
          <cell r="L2417">
            <v>28.7</v>
          </cell>
          <cell r="M2417">
            <v>28.7</v>
          </cell>
          <cell r="N2417">
            <v>918.4</v>
          </cell>
          <cell r="O2417">
            <v>918.4</v>
          </cell>
          <cell r="P2417">
            <v>918.4</v>
          </cell>
          <cell r="Q2417">
            <v>40.47</v>
          </cell>
          <cell r="R2417">
            <v>43.05</v>
          </cell>
          <cell r="S2417">
            <v>43.05</v>
          </cell>
          <cell r="T2417">
            <v>1295.04</v>
          </cell>
          <cell r="U2417">
            <v>1377.6</v>
          </cell>
          <cell r="V2417">
            <v>1377.6</v>
          </cell>
        </row>
        <row r="2418">
          <cell r="B2418" t="str">
            <v>PSR16EH8X4</v>
          </cell>
          <cell r="N2418">
            <v>1309.5999999999999</v>
          </cell>
          <cell r="O2418">
            <v>1308.0999999999999</v>
          </cell>
          <cell r="P2418">
            <v>1309.5999999999999</v>
          </cell>
          <cell r="T2418">
            <v>1834.134</v>
          </cell>
          <cell r="U2418">
            <v>1956.0450000000001</v>
          </cell>
          <cell r="V2418">
            <v>1957.92</v>
          </cell>
        </row>
        <row r="2419">
          <cell r="B2419" t="str">
            <v>H8X4.5</v>
          </cell>
          <cell r="C2419" t="str">
            <v>C7070L675</v>
          </cell>
          <cell r="D2419">
            <v>6</v>
          </cell>
          <cell r="E2419" t="str">
            <v>POTEAU PEAL 70X70 L=67,5 CM</v>
          </cell>
          <cell r="F2419">
            <v>4.6189999999999998</v>
          </cell>
          <cell r="H2419" t="str">
            <v>C7070L675</v>
          </cell>
          <cell r="I2419">
            <v>4.32</v>
          </cell>
          <cell r="J2419">
            <v>1</v>
          </cell>
          <cell r="K2419">
            <v>4.32</v>
          </cell>
          <cell r="L2419">
            <v>4.07</v>
          </cell>
          <cell r="M2419">
            <v>4.32</v>
          </cell>
          <cell r="N2419">
            <v>25.92</v>
          </cell>
          <cell r="O2419">
            <v>24.42</v>
          </cell>
          <cell r="P2419">
            <v>25.92</v>
          </cell>
          <cell r="Q2419">
            <v>4.6189999999999998</v>
          </cell>
          <cell r="R2419">
            <v>5.0875000000000004</v>
          </cell>
          <cell r="S2419">
            <v>5.4</v>
          </cell>
          <cell r="T2419">
            <v>27.713999999999999</v>
          </cell>
          <cell r="U2419">
            <v>30.525000000000002</v>
          </cell>
          <cell r="V2419">
            <v>32.400000000000006</v>
          </cell>
        </row>
        <row r="2420">
          <cell r="B2420" t="str">
            <v>H8X4.5</v>
          </cell>
          <cell r="C2420" t="str">
            <v>MBAR403</v>
          </cell>
          <cell r="D2420">
            <v>6</v>
          </cell>
          <cell r="E2420" t="str">
            <v>BARRE GALVA EN T SUR MESURE 4M03</v>
          </cell>
          <cell r="F2420">
            <v>85.23</v>
          </cell>
          <cell r="H2420" t="str">
            <v>MBAR403</v>
          </cell>
          <cell r="I2420">
            <v>60.88</v>
          </cell>
          <cell r="J2420">
            <v>1</v>
          </cell>
          <cell r="K2420">
            <v>60.88</v>
          </cell>
          <cell r="L2420">
            <v>60.88</v>
          </cell>
          <cell r="M2420">
            <v>60.88</v>
          </cell>
          <cell r="N2420">
            <v>365.28000000000003</v>
          </cell>
          <cell r="O2420">
            <v>365.28000000000003</v>
          </cell>
          <cell r="P2420">
            <v>365.28000000000003</v>
          </cell>
          <cell r="Q2420">
            <v>85.23</v>
          </cell>
          <cell r="R2420">
            <v>91.320000000000007</v>
          </cell>
          <cell r="S2420">
            <v>91.320000000000007</v>
          </cell>
          <cell r="T2420">
            <v>511.38</v>
          </cell>
          <cell r="U2420">
            <v>547.92000000000007</v>
          </cell>
          <cell r="V2420">
            <v>547.92000000000007</v>
          </cell>
        </row>
        <row r="2421">
          <cell r="B2421" t="str">
            <v>H8X4.5</v>
          </cell>
          <cell r="C2421" t="str">
            <v>MGRILLE5X5V3</v>
          </cell>
          <cell r="D2421">
            <v>16</v>
          </cell>
          <cell r="E2421" t="str">
            <v>GRILLE MAILLE 5X5 GALVA CAILLEBOTIS 1MX1M</v>
          </cell>
          <cell r="F2421">
            <v>40.47</v>
          </cell>
          <cell r="H2421" t="str">
            <v>MGRILLE5X5V3</v>
          </cell>
          <cell r="I2421">
            <v>28.7</v>
          </cell>
          <cell r="J2421">
            <v>1</v>
          </cell>
          <cell r="K2421">
            <v>28.7</v>
          </cell>
          <cell r="L2421">
            <v>28.7</v>
          </cell>
          <cell r="M2421">
            <v>28.7</v>
          </cell>
          <cell r="N2421">
            <v>459.2</v>
          </cell>
          <cell r="O2421">
            <v>459.2</v>
          </cell>
          <cell r="P2421">
            <v>459.2</v>
          </cell>
          <cell r="Q2421">
            <v>40.47</v>
          </cell>
          <cell r="R2421">
            <v>43.05</v>
          </cell>
          <cell r="S2421">
            <v>43.05</v>
          </cell>
          <cell r="T2421">
            <v>647.52</v>
          </cell>
          <cell r="U2421">
            <v>688.8</v>
          </cell>
          <cell r="V2421">
            <v>688.8</v>
          </cell>
        </row>
        <row r="2422">
          <cell r="B2422" t="str">
            <v>H8X4.5</v>
          </cell>
          <cell r="C2422" t="str">
            <v>MGRILLE5X5V4</v>
          </cell>
          <cell r="D2422">
            <v>16</v>
          </cell>
          <cell r="E2422" t="str">
            <v>GRILLE MAILLE 5X5 GALVA CAILLEBOTIS 1MX1.25M</v>
          </cell>
          <cell r="F2422">
            <v>49.77</v>
          </cell>
          <cell r="H2422" t="str">
            <v>MGRILLE5X5V4</v>
          </cell>
          <cell r="I2422">
            <v>35.299999999999997</v>
          </cell>
          <cell r="J2422">
            <v>1</v>
          </cell>
          <cell r="K2422">
            <v>35.299999999999997</v>
          </cell>
          <cell r="L2422">
            <v>35.299999999999997</v>
          </cell>
          <cell r="M2422">
            <v>35.299999999999997</v>
          </cell>
          <cell r="N2422">
            <v>564.79999999999995</v>
          </cell>
          <cell r="O2422">
            <v>564.79999999999995</v>
          </cell>
          <cell r="P2422">
            <v>564.79999999999995</v>
          </cell>
          <cell r="Q2422">
            <v>49.77</v>
          </cell>
          <cell r="R2422">
            <v>52.949999999999996</v>
          </cell>
          <cell r="S2422">
            <v>52.949999999999996</v>
          </cell>
          <cell r="T2422">
            <v>796.32</v>
          </cell>
          <cell r="U2422">
            <v>847.19999999999993</v>
          </cell>
          <cell r="V2422">
            <v>847.19999999999993</v>
          </cell>
        </row>
        <row r="2423">
          <cell r="B2423" t="str">
            <v>PSR18EH8X4.5</v>
          </cell>
          <cell r="N2423">
            <v>1415.2</v>
          </cell>
          <cell r="O2423">
            <v>1413.7</v>
          </cell>
          <cell r="P2423">
            <v>1415.2</v>
          </cell>
          <cell r="T2423">
            <v>1982.9340000000002</v>
          </cell>
          <cell r="U2423">
            <v>2114.4449999999997</v>
          </cell>
          <cell r="V2423">
            <v>2116.3199999999997</v>
          </cell>
        </row>
        <row r="2424">
          <cell r="B2424" t="str">
            <v>H8X5</v>
          </cell>
          <cell r="C2424" t="str">
            <v>C7070L675</v>
          </cell>
          <cell r="D2424">
            <v>6</v>
          </cell>
          <cell r="E2424" t="str">
            <v>POTEAU PEAL 70X70 L=67,5 CM</v>
          </cell>
          <cell r="F2424">
            <v>4.6189999999999998</v>
          </cell>
          <cell r="H2424" t="str">
            <v>C7070L675</v>
          </cell>
          <cell r="I2424">
            <v>4.32</v>
          </cell>
          <cell r="J2424">
            <v>1</v>
          </cell>
          <cell r="K2424">
            <v>4.32</v>
          </cell>
          <cell r="L2424">
            <v>4.07</v>
          </cell>
          <cell r="M2424">
            <v>4.32</v>
          </cell>
          <cell r="N2424">
            <v>25.92</v>
          </cell>
          <cell r="O2424">
            <v>24.42</v>
          </cell>
          <cell r="P2424">
            <v>25.92</v>
          </cell>
          <cell r="Q2424">
            <v>4.6189999999999998</v>
          </cell>
          <cell r="R2424">
            <v>5.0875000000000004</v>
          </cell>
          <cell r="S2424">
            <v>5.4</v>
          </cell>
          <cell r="T2424">
            <v>27.713999999999999</v>
          </cell>
          <cell r="U2424">
            <v>30.525000000000002</v>
          </cell>
          <cell r="V2424">
            <v>32.400000000000006</v>
          </cell>
        </row>
        <row r="2425">
          <cell r="B2425" t="str">
            <v>H8X5</v>
          </cell>
          <cell r="C2425" t="str">
            <v>MBAR403</v>
          </cell>
          <cell r="D2425">
            <v>6</v>
          </cell>
          <cell r="E2425" t="str">
            <v>BARRE GALVA EN T SUR MESURE 4M03</v>
          </cell>
          <cell r="F2425">
            <v>85.23</v>
          </cell>
          <cell r="H2425" t="str">
            <v>MBAR403</v>
          </cell>
          <cell r="I2425">
            <v>60.88</v>
          </cell>
          <cell r="J2425">
            <v>1</v>
          </cell>
          <cell r="K2425">
            <v>60.88</v>
          </cell>
          <cell r="L2425">
            <v>60.88</v>
          </cell>
          <cell r="M2425">
            <v>60.88</v>
          </cell>
          <cell r="N2425">
            <v>365.28000000000003</v>
          </cell>
          <cell r="O2425">
            <v>365.28000000000003</v>
          </cell>
          <cell r="P2425">
            <v>365.28000000000003</v>
          </cell>
          <cell r="Q2425">
            <v>85.23</v>
          </cell>
          <cell r="R2425">
            <v>91.320000000000007</v>
          </cell>
          <cell r="S2425">
            <v>91.320000000000007</v>
          </cell>
          <cell r="T2425">
            <v>511.38</v>
          </cell>
          <cell r="U2425">
            <v>547.92000000000007</v>
          </cell>
          <cell r="V2425">
            <v>547.92000000000007</v>
          </cell>
        </row>
        <row r="2426">
          <cell r="B2426" t="str">
            <v>H8X5</v>
          </cell>
          <cell r="C2426" t="str">
            <v>MGRILLE5X5V4</v>
          </cell>
          <cell r="D2426">
            <v>32</v>
          </cell>
          <cell r="E2426" t="str">
            <v>GRILLE MAILLE 5X5 GALVA CAILLEBOTIS 1MX1.25M</v>
          </cell>
          <cell r="F2426">
            <v>49.77</v>
          </cell>
          <cell r="H2426" t="str">
            <v>MGRILLE5X5V4</v>
          </cell>
          <cell r="I2426">
            <v>35.299999999999997</v>
          </cell>
          <cell r="J2426">
            <v>1</v>
          </cell>
          <cell r="K2426">
            <v>35.299999999999997</v>
          </cell>
          <cell r="L2426">
            <v>35.299999999999997</v>
          </cell>
          <cell r="M2426">
            <v>35.299999999999997</v>
          </cell>
          <cell r="N2426">
            <v>1129.5999999999999</v>
          </cell>
          <cell r="O2426">
            <v>1129.5999999999999</v>
          </cell>
          <cell r="P2426">
            <v>1129.5999999999999</v>
          </cell>
          <cell r="Q2426">
            <v>49.77</v>
          </cell>
          <cell r="R2426">
            <v>52.949999999999996</v>
          </cell>
          <cell r="S2426">
            <v>52.949999999999996</v>
          </cell>
          <cell r="T2426">
            <v>1592.64</v>
          </cell>
          <cell r="U2426">
            <v>1694.3999999999999</v>
          </cell>
          <cell r="V2426">
            <v>1694.3999999999999</v>
          </cell>
        </row>
        <row r="2427">
          <cell r="B2427" t="str">
            <v>PSR20EH8X5</v>
          </cell>
          <cell r="N2427">
            <v>1520.8</v>
          </cell>
          <cell r="O2427">
            <v>1519.3</v>
          </cell>
          <cell r="P2427">
            <v>1520.8</v>
          </cell>
          <cell r="T2427">
            <v>2131.7340000000004</v>
          </cell>
          <cell r="U2427">
            <v>2272.8449999999998</v>
          </cell>
          <cell r="V2427">
            <v>2274.7199999999998</v>
          </cell>
        </row>
        <row r="2428">
          <cell r="B2428" t="str">
            <v>6X2</v>
          </cell>
          <cell r="C2428" t="str">
            <v>MBAR206</v>
          </cell>
          <cell r="D2428">
            <v>5</v>
          </cell>
          <cell r="E2428" t="str">
            <v>BARRE PROFIL T GALVA 2M06</v>
          </cell>
          <cell r="F2428">
            <v>55.3</v>
          </cell>
          <cell r="H2428" t="str">
            <v>MBAR206</v>
          </cell>
          <cell r="I2428">
            <v>39.5</v>
          </cell>
          <cell r="J2428">
            <v>1</v>
          </cell>
          <cell r="K2428">
            <v>39.5</v>
          </cell>
          <cell r="L2428">
            <v>39.5</v>
          </cell>
          <cell r="M2428">
            <v>39.5</v>
          </cell>
          <cell r="N2428">
            <v>197.5</v>
          </cell>
          <cell r="O2428">
            <v>197.5</v>
          </cell>
          <cell r="P2428">
            <v>197.5</v>
          </cell>
          <cell r="Q2428">
            <v>55.3</v>
          </cell>
          <cell r="R2428">
            <v>59.25</v>
          </cell>
          <cell r="S2428">
            <v>59.25</v>
          </cell>
          <cell r="T2428">
            <v>276.5</v>
          </cell>
          <cell r="U2428">
            <v>296.25</v>
          </cell>
          <cell r="V2428">
            <v>296.25</v>
          </cell>
        </row>
        <row r="2429">
          <cell r="B2429" t="str">
            <v>6X2</v>
          </cell>
          <cell r="C2429" t="str">
            <v>MGRILLE5X5V3</v>
          </cell>
          <cell r="D2429">
            <v>12</v>
          </cell>
          <cell r="E2429" t="str">
            <v>GRILLE MAILLE 5X5 GALVA CAILLEBOTIS 1MX1M</v>
          </cell>
          <cell r="F2429">
            <v>40.47</v>
          </cell>
          <cell r="H2429" t="str">
            <v>MGRILLE5X5V3</v>
          </cell>
          <cell r="I2429">
            <v>28.7</v>
          </cell>
          <cell r="J2429">
            <v>1</v>
          </cell>
          <cell r="K2429">
            <v>28.7</v>
          </cell>
          <cell r="L2429">
            <v>28.7</v>
          </cell>
          <cell r="M2429">
            <v>28.7</v>
          </cell>
          <cell r="N2429">
            <v>344.4</v>
          </cell>
          <cell r="O2429">
            <v>344.4</v>
          </cell>
          <cell r="P2429">
            <v>344.4</v>
          </cell>
          <cell r="Q2429">
            <v>40.47</v>
          </cell>
          <cell r="R2429">
            <v>43.05</v>
          </cell>
          <cell r="S2429">
            <v>43.05</v>
          </cell>
          <cell r="T2429">
            <v>485.64</v>
          </cell>
          <cell r="U2429">
            <v>516.59999999999991</v>
          </cell>
          <cell r="V2429">
            <v>516.59999999999991</v>
          </cell>
        </row>
        <row r="2430">
          <cell r="B2430" t="str">
            <v>PSR6EH6X2</v>
          </cell>
          <cell r="N2430">
            <v>541.9</v>
          </cell>
          <cell r="O2430">
            <v>541.9</v>
          </cell>
          <cell r="P2430">
            <v>541.9</v>
          </cell>
          <cell r="T2430">
            <v>762.14</v>
          </cell>
          <cell r="U2430">
            <v>812.84999999999991</v>
          </cell>
          <cell r="V2430">
            <v>812.84999999999991</v>
          </cell>
        </row>
        <row r="2431">
          <cell r="B2431" t="str">
            <v>01FV</v>
          </cell>
          <cell r="C2431" t="str">
            <v>COL01</v>
          </cell>
          <cell r="D2431">
            <v>1</v>
          </cell>
          <cell r="E2431" t="str">
            <v>REGARD EN CUNETTE AVEC COUVERCLE</v>
          </cell>
          <cell r="F2431">
            <v>107.62</v>
          </cell>
          <cell r="H2431" t="str">
            <v>COL01</v>
          </cell>
          <cell r="I2431">
            <v>58.9</v>
          </cell>
          <cell r="J2431">
            <v>1</v>
          </cell>
          <cell r="K2431">
            <v>58.9</v>
          </cell>
          <cell r="L2431">
            <v>58.9</v>
          </cell>
          <cell r="M2431">
            <v>58.9</v>
          </cell>
          <cell r="N2431">
            <v>58.9</v>
          </cell>
          <cell r="O2431">
            <v>58.9</v>
          </cell>
          <cell r="P2431">
            <v>58.9</v>
          </cell>
          <cell r="Q2431">
            <v>107.62</v>
          </cell>
          <cell r="R2431">
            <v>117.8</v>
          </cell>
          <cell r="S2431">
            <v>117.8</v>
          </cell>
          <cell r="T2431">
            <v>107.62</v>
          </cell>
          <cell r="U2431">
            <v>117.8</v>
          </cell>
          <cell r="V2431">
            <v>117.8</v>
          </cell>
        </row>
        <row r="2432">
          <cell r="B2432" t="str">
            <v>01FV</v>
          </cell>
          <cell r="C2432" t="str">
            <v>M2TJ</v>
          </cell>
          <cell r="D2432">
            <v>1</v>
          </cell>
          <cell r="E2432" t="str">
            <v>MANCHON DILATATION FF PVC EVAC D100</v>
          </cell>
          <cell r="F2432">
            <v>7</v>
          </cell>
          <cell r="H2432" t="str">
            <v>M2TJ</v>
          </cell>
          <cell r="I2432">
            <v>3.22</v>
          </cell>
          <cell r="J2432">
            <v>1</v>
          </cell>
          <cell r="K2432">
            <v>3.22</v>
          </cell>
          <cell r="L2432">
            <v>3.22</v>
          </cell>
          <cell r="M2432">
            <v>3.22</v>
          </cell>
          <cell r="N2432">
            <v>3.22</v>
          </cell>
          <cell r="O2432">
            <v>3.22</v>
          </cell>
          <cell r="P2432">
            <v>3.22</v>
          </cell>
          <cell r="Q2432">
            <v>8.0500000000000007</v>
          </cell>
          <cell r="R2432">
            <v>8.0500000000000007</v>
          </cell>
          <cell r="S2432">
            <v>8.0500000000000007</v>
          </cell>
          <cell r="T2432">
            <v>8.0500000000000007</v>
          </cell>
          <cell r="U2432">
            <v>8.0500000000000007</v>
          </cell>
          <cell r="V2432">
            <v>8.0500000000000007</v>
          </cell>
        </row>
        <row r="2433">
          <cell r="B2433" t="str">
            <v>01FV</v>
          </cell>
          <cell r="C2433" t="str">
            <v>MJOI100</v>
          </cell>
          <cell r="D2433">
            <v>1</v>
          </cell>
          <cell r="E2433" t="str">
            <v>JOINT FORSHEDA D100</v>
          </cell>
          <cell r="F2433">
            <v>4.87</v>
          </cell>
          <cell r="H2433" t="str">
            <v>MJOI100</v>
          </cell>
          <cell r="I2433">
            <v>0.94</v>
          </cell>
          <cell r="J2433">
            <v>1</v>
          </cell>
          <cell r="K2433">
            <v>0.94</v>
          </cell>
          <cell r="L2433">
            <v>2.1800000000000002</v>
          </cell>
          <cell r="M2433">
            <v>0.94</v>
          </cell>
          <cell r="N2433">
            <v>0.94</v>
          </cell>
          <cell r="O2433">
            <v>2.1800000000000002</v>
          </cell>
          <cell r="P2433">
            <v>0.94</v>
          </cell>
          <cell r="Q2433">
            <v>4.87</v>
          </cell>
          <cell r="R2433">
            <v>4.9050000000000002</v>
          </cell>
          <cell r="S2433">
            <v>2.1149999999999998</v>
          </cell>
          <cell r="T2433">
            <v>4.87</v>
          </cell>
          <cell r="U2433">
            <v>4.9050000000000002</v>
          </cell>
          <cell r="V2433">
            <v>2.1149999999999998</v>
          </cell>
        </row>
        <row r="2434">
          <cell r="B2434" t="str">
            <v>KITCOL01FV</v>
          </cell>
          <cell r="N2434">
            <v>63.059999999999995</v>
          </cell>
          <cell r="O2434">
            <v>64.3</v>
          </cell>
          <cell r="P2434">
            <v>63.059999999999995</v>
          </cell>
          <cell r="T2434">
            <v>120.54</v>
          </cell>
          <cell r="U2434">
            <v>130.755</v>
          </cell>
          <cell r="V2434">
            <v>127.96499999999999</v>
          </cell>
        </row>
        <row r="2435">
          <cell r="B2435" t="str">
            <v>H3X2</v>
          </cell>
          <cell r="C2435" t="str">
            <v>V10</v>
          </cell>
          <cell r="D2435">
            <v>2</v>
          </cell>
          <cell r="E2435" t="str">
            <v>REDUCTION 110 100</v>
          </cell>
          <cell r="F2435">
            <v>4.63</v>
          </cell>
          <cell r="H2435" t="str">
            <v>V10</v>
          </cell>
          <cell r="I2435">
            <v>2.63</v>
          </cell>
          <cell r="J2435">
            <v>1</v>
          </cell>
          <cell r="K2435">
            <v>2.63</v>
          </cell>
          <cell r="L2435">
            <v>2.63</v>
          </cell>
          <cell r="M2435">
            <v>2.63</v>
          </cell>
          <cell r="N2435">
            <v>5.26</v>
          </cell>
          <cell r="O2435">
            <v>5.26</v>
          </cell>
          <cell r="P2435">
            <v>5.26</v>
          </cell>
          <cell r="Q2435">
            <v>4.7300000000000004</v>
          </cell>
          <cell r="R2435">
            <v>5.26</v>
          </cell>
          <cell r="S2435">
            <v>5.26</v>
          </cell>
          <cell r="T2435">
            <v>9.4600000000000009</v>
          </cell>
          <cell r="U2435">
            <v>10.52</v>
          </cell>
          <cell r="V2435">
            <v>10.52</v>
          </cell>
        </row>
        <row r="2436">
          <cell r="B2436" t="str">
            <v>H3X2</v>
          </cell>
          <cell r="C2436" t="str">
            <v>SFV3EH</v>
          </cell>
          <cell r="D2436">
            <v>1</v>
          </cell>
          <cell r="E2436" t="str">
            <v>FILTRE VERTICAL 3EH 1.52MM</v>
          </cell>
          <cell r="F2436">
            <v>380.05</v>
          </cell>
          <cell r="H2436" t="str">
            <v>SFV3EH</v>
          </cell>
          <cell r="I2436">
            <v>287.92</v>
          </cell>
          <cell r="J2436">
            <v>1</v>
          </cell>
          <cell r="K2436">
            <v>287.92</v>
          </cell>
          <cell r="L2436">
            <v>287.91669999999999</v>
          </cell>
          <cell r="M2436">
            <v>359.89587499999999</v>
          </cell>
          <cell r="N2436">
            <v>287.92</v>
          </cell>
          <cell r="O2436">
            <v>287.91669999999999</v>
          </cell>
          <cell r="P2436">
            <v>359.89587499999999</v>
          </cell>
          <cell r="Q2436">
            <v>380.05</v>
          </cell>
          <cell r="R2436">
            <v>382.92921100000001</v>
          </cell>
          <cell r="S2436">
            <v>478.66151375000004</v>
          </cell>
          <cell r="T2436">
            <v>380.05</v>
          </cell>
          <cell r="U2436">
            <v>382.92921100000001</v>
          </cell>
          <cell r="V2436">
            <v>478.66151375000004</v>
          </cell>
        </row>
        <row r="2437">
          <cell r="B2437" t="str">
            <v>H3X2</v>
          </cell>
          <cell r="C2437" t="str">
            <v>MBAR306</v>
          </cell>
          <cell r="D2437">
            <v>1</v>
          </cell>
          <cell r="E2437" t="str">
            <v>BARRE GALVA EN T SUR MESURE 3M06</v>
          </cell>
          <cell r="F2437">
            <v>64.959999999999994</v>
          </cell>
          <cell r="H2437" t="str">
            <v>MBAR306</v>
          </cell>
          <cell r="I2437">
            <v>46</v>
          </cell>
          <cell r="J2437">
            <v>1</v>
          </cell>
          <cell r="K2437">
            <v>46</v>
          </cell>
          <cell r="L2437">
            <v>46</v>
          </cell>
          <cell r="M2437">
            <v>46</v>
          </cell>
          <cell r="N2437">
            <v>46</v>
          </cell>
          <cell r="O2437">
            <v>46</v>
          </cell>
          <cell r="P2437">
            <v>46</v>
          </cell>
          <cell r="Q2437">
            <v>64.959999999999994</v>
          </cell>
          <cell r="R2437">
            <v>69</v>
          </cell>
          <cell r="S2437">
            <v>69</v>
          </cell>
          <cell r="T2437">
            <v>64.959999999999994</v>
          </cell>
          <cell r="U2437">
            <v>69</v>
          </cell>
          <cell r="V2437">
            <v>69</v>
          </cell>
        </row>
        <row r="2438">
          <cell r="B2438" t="str">
            <v>H3X2</v>
          </cell>
          <cell r="C2438" t="str">
            <v>MGRILLE5X5V3</v>
          </cell>
          <cell r="D2438">
            <v>6</v>
          </cell>
          <cell r="E2438" t="str">
            <v>GRILLE MAILLE 5X5 GALVA CAILLEBOTIS 1MX1M</v>
          </cell>
          <cell r="F2438">
            <v>40.47</v>
          </cell>
          <cell r="H2438" t="str">
            <v>MGRILLE5X5V3</v>
          </cell>
          <cell r="I2438">
            <v>28.7</v>
          </cell>
          <cell r="J2438">
            <v>1</v>
          </cell>
          <cell r="K2438">
            <v>28.7</v>
          </cell>
          <cell r="L2438">
            <v>28.7</v>
          </cell>
          <cell r="M2438">
            <v>28.7</v>
          </cell>
          <cell r="N2438">
            <v>172.2</v>
          </cell>
          <cell r="O2438">
            <v>172.2</v>
          </cell>
          <cell r="P2438">
            <v>172.2</v>
          </cell>
          <cell r="Q2438">
            <v>40.47</v>
          </cell>
          <cell r="R2438">
            <v>43.05</v>
          </cell>
          <cell r="S2438">
            <v>43.05</v>
          </cell>
          <cell r="T2438">
            <v>242.82</v>
          </cell>
          <cell r="U2438">
            <v>258.29999999999995</v>
          </cell>
          <cell r="V2438">
            <v>258.29999999999995</v>
          </cell>
        </row>
        <row r="2439">
          <cell r="B2439" t="str">
            <v>H3X2</v>
          </cell>
          <cell r="C2439" t="str">
            <v>MTRAV110</v>
          </cell>
          <cell r="D2439">
            <v>1</v>
          </cell>
          <cell r="E2439" t="str">
            <v>TRAVERSEE DE PAROI D110</v>
          </cell>
          <cell r="F2439">
            <v>16.5</v>
          </cell>
          <cell r="H2439" t="str">
            <v>MTRAV110</v>
          </cell>
          <cell r="I2439">
            <v>13.85</v>
          </cell>
          <cell r="J2439">
            <v>1</v>
          </cell>
          <cell r="K2439">
            <v>13.85</v>
          </cell>
          <cell r="L2439">
            <v>13.85</v>
          </cell>
          <cell r="M2439">
            <v>13.85</v>
          </cell>
          <cell r="N2439">
            <v>13.85</v>
          </cell>
          <cell r="O2439">
            <v>13.85</v>
          </cell>
          <cell r="P2439">
            <v>13.85</v>
          </cell>
          <cell r="Q2439">
            <v>20.78</v>
          </cell>
          <cell r="R2439">
            <v>20.774999999999999</v>
          </cell>
          <cell r="S2439">
            <v>20.774999999999999</v>
          </cell>
          <cell r="T2439">
            <v>20.78</v>
          </cell>
          <cell r="U2439">
            <v>20.774999999999999</v>
          </cell>
          <cell r="V2439">
            <v>20.774999999999999</v>
          </cell>
        </row>
        <row r="2440">
          <cell r="B2440" t="str">
            <v>PSFV3EH3X2</v>
          </cell>
          <cell r="N2440">
            <v>525.23</v>
          </cell>
          <cell r="O2440">
            <v>525.22669999999994</v>
          </cell>
          <cell r="P2440">
            <v>597.20587499999999</v>
          </cell>
          <cell r="T2440">
            <v>718.06999999999994</v>
          </cell>
          <cell r="U2440">
            <v>741.52421099999992</v>
          </cell>
          <cell r="V2440">
            <v>837.25651374999995</v>
          </cell>
        </row>
        <row r="2441">
          <cell r="B2441" t="str">
            <v>H4X2</v>
          </cell>
          <cell r="C2441" t="str">
            <v>V10</v>
          </cell>
          <cell r="D2441">
            <v>2</v>
          </cell>
          <cell r="E2441" t="str">
            <v>REDUCTION 110 100</v>
          </cell>
          <cell r="F2441">
            <v>4.63</v>
          </cell>
          <cell r="H2441" t="str">
            <v>V10</v>
          </cell>
          <cell r="I2441">
            <v>2.63</v>
          </cell>
          <cell r="J2441">
            <v>1</v>
          </cell>
          <cell r="K2441">
            <v>2.63</v>
          </cell>
          <cell r="L2441">
            <v>2.63</v>
          </cell>
          <cell r="M2441">
            <v>2.63</v>
          </cell>
          <cell r="N2441">
            <v>5.26</v>
          </cell>
          <cell r="O2441">
            <v>5.26</v>
          </cell>
          <cell r="P2441">
            <v>5.26</v>
          </cell>
          <cell r="Q2441">
            <v>4.7300000000000004</v>
          </cell>
          <cell r="R2441">
            <v>5.26</v>
          </cell>
          <cell r="S2441">
            <v>5.26</v>
          </cell>
          <cell r="T2441">
            <v>9.4600000000000009</v>
          </cell>
          <cell r="U2441">
            <v>10.52</v>
          </cell>
          <cell r="V2441">
            <v>10.52</v>
          </cell>
        </row>
        <row r="2442">
          <cell r="B2442" t="str">
            <v>H4X2</v>
          </cell>
          <cell r="C2442" t="str">
            <v>SFV4EH</v>
          </cell>
          <cell r="D2442">
            <v>1</v>
          </cell>
          <cell r="E2442" t="str">
            <v>FILTRE VERTICAL 4EH 1.52MM</v>
          </cell>
          <cell r="F2442">
            <v>465.73</v>
          </cell>
          <cell r="H2442" t="str">
            <v>SFV4EH</v>
          </cell>
          <cell r="I2442">
            <v>352.82</v>
          </cell>
          <cell r="J2442">
            <v>1</v>
          </cell>
          <cell r="K2442">
            <v>352.82</v>
          </cell>
          <cell r="L2442">
            <v>352.82339999999999</v>
          </cell>
          <cell r="M2442">
            <v>441.02924999999999</v>
          </cell>
          <cell r="N2442">
            <v>352.82</v>
          </cell>
          <cell r="O2442">
            <v>352.82339999999999</v>
          </cell>
          <cell r="P2442">
            <v>441.02924999999999</v>
          </cell>
          <cell r="Q2442">
            <v>465.73</v>
          </cell>
          <cell r="R2442">
            <v>469.25512200000003</v>
          </cell>
          <cell r="S2442">
            <v>586.56890250000004</v>
          </cell>
          <cell r="T2442">
            <v>465.73</v>
          </cell>
          <cell r="U2442">
            <v>469.25512200000003</v>
          </cell>
          <cell r="V2442">
            <v>586.56890250000004</v>
          </cell>
        </row>
        <row r="2443">
          <cell r="B2443" t="str">
            <v>H4X2</v>
          </cell>
          <cell r="C2443" t="str">
            <v>MGRILLE5X5V3</v>
          </cell>
          <cell r="D2443">
            <v>8</v>
          </cell>
          <cell r="E2443" t="str">
            <v>GRILLE MAILLE 5X5 GALVA CAILLEBOTIS 1MX1M</v>
          </cell>
          <cell r="F2443">
            <v>40.47</v>
          </cell>
          <cell r="H2443" t="str">
            <v>MGRILLE5X5V3</v>
          </cell>
          <cell r="I2443">
            <v>28.7</v>
          </cell>
          <cell r="J2443">
            <v>1</v>
          </cell>
          <cell r="K2443">
            <v>28.7</v>
          </cell>
          <cell r="L2443">
            <v>28.7</v>
          </cell>
          <cell r="M2443">
            <v>28.7</v>
          </cell>
          <cell r="N2443">
            <v>229.6</v>
          </cell>
          <cell r="O2443">
            <v>229.6</v>
          </cell>
          <cell r="P2443">
            <v>229.6</v>
          </cell>
          <cell r="Q2443">
            <v>40.47</v>
          </cell>
          <cell r="R2443">
            <v>43.05</v>
          </cell>
          <cell r="S2443">
            <v>43.05</v>
          </cell>
          <cell r="T2443">
            <v>323.76</v>
          </cell>
          <cell r="U2443">
            <v>344.4</v>
          </cell>
          <cell r="V2443">
            <v>344.4</v>
          </cell>
        </row>
        <row r="2444">
          <cell r="B2444" t="str">
            <v>H4X2</v>
          </cell>
          <cell r="C2444" t="str">
            <v>MTRAV110</v>
          </cell>
          <cell r="D2444">
            <v>1</v>
          </cell>
          <cell r="E2444" t="str">
            <v>TRAVERSEE DE PAROI D110</v>
          </cell>
          <cell r="F2444">
            <v>16.5</v>
          </cell>
          <cell r="H2444" t="str">
            <v>MTRAV110</v>
          </cell>
          <cell r="I2444">
            <v>13.85</v>
          </cell>
          <cell r="J2444">
            <v>1</v>
          </cell>
          <cell r="K2444">
            <v>13.85</v>
          </cell>
          <cell r="L2444">
            <v>13.85</v>
          </cell>
          <cell r="M2444">
            <v>13.85</v>
          </cell>
          <cell r="N2444">
            <v>13.85</v>
          </cell>
          <cell r="O2444">
            <v>13.85</v>
          </cell>
          <cell r="P2444">
            <v>13.85</v>
          </cell>
          <cell r="Q2444">
            <v>20.78</v>
          </cell>
          <cell r="R2444">
            <v>20.774999999999999</v>
          </cell>
          <cell r="S2444">
            <v>20.774999999999999</v>
          </cell>
          <cell r="T2444">
            <v>20.78</v>
          </cell>
          <cell r="U2444">
            <v>20.774999999999999</v>
          </cell>
          <cell r="V2444">
            <v>20.774999999999999</v>
          </cell>
        </row>
        <row r="2445">
          <cell r="B2445" t="str">
            <v>H4X2</v>
          </cell>
          <cell r="C2445" t="str">
            <v>MBAR203</v>
          </cell>
          <cell r="D2445">
            <v>2</v>
          </cell>
          <cell r="E2445" t="str">
            <v>BARRE GALVA EN T SUR MESURE 2M03</v>
          </cell>
          <cell r="F2445">
            <v>34.299999999999997</v>
          </cell>
          <cell r="H2445" t="str">
            <v>MBAR203</v>
          </cell>
          <cell r="I2445">
            <v>39.5</v>
          </cell>
          <cell r="J2445">
            <v>1</v>
          </cell>
          <cell r="K2445">
            <v>39.5</v>
          </cell>
          <cell r="L2445">
            <v>39.5</v>
          </cell>
          <cell r="M2445">
            <v>39.5</v>
          </cell>
          <cell r="N2445">
            <v>79</v>
          </cell>
          <cell r="O2445">
            <v>79</v>
          </cell>
          <cell r="P2445">
            <v>79</v>
          </cell>
          <cell r="Q2445">
            <v>34.299999999999997</v>
          </cell>
          <cell r="R2445">
            <v>59.25</v>
          </cell>
          <cell r="S2445">
            <v>47.4</v>
          </cell>
          <cell r="T2445">
            <v>68.599999999999994</v>
          </cell>
          <cell r="U2445">
            <v>118.5</v>
          </cell>
          <cell r="V2445">
            <v>94.8</v>
          </cell>
        </row>
        <row r="2446">
          <cell r="B2446" t="str">
            <v>PSFV4EH4X2</v>
          </cell>
          <cell r="N2446">
            <v>680.53</v>
          </cell>
          <cell r="O2446">
            <v>680.53340000000003</v>
          </cell>
          <cell r="P2446">
            <v>768.73924999999997</v>
          </cell>
          <cell r="T2446">
            <v>888.33</v>
          </cell>
          <cell r="U2446">
            <v>963.45012199999996</v>
          </cell>
          <cell r="V2446">
            <v>1057.0639025</v>
          </cell>
        </row>
        <row r="2447">
          <cell r="B2447" t="str">
            <v>H4X2.5</v>
          </cell>
          <cell r="C2447" t="str">
            <v>V10</v>
          </cell>
          <cell r="D2447">
            <v>2</v>
          </cell>
          <cell r="E2447" t="str">
            <v>REDUCTION 110 100</v>
          </cell>
          <cell r="F2447">
            <v>4.63</v>
          </cell>
          <cell r="H2447" t="str">
            <v>V10</v>
          </cell>
          <cell r="I2447">
            <v>2.63</v>
          </cell>
          <cell r="J2447">
            <v>1</v>
          </cell>
          <cell r="K2447">
            <v>2.63</v>
          </cell>
          <cell r="L2447">
            <v>2.63</v>
          </cell>
          <cell r="M2447">
            <v>2.63</v>
          </cell>
          <cell r="N2447">
            <v>5.26</v>
          </cell>
          <cell r="O2447">
            <v>5.26</v>
          </cell>
          <cell r="P2447">
            <v>5.26</v>
          </cell>
          <cell r="Q2447">
            <v>4.7300000000000004</v>
          </cell>
          <cell r="R2447">
            <v>5.26</v>
          </cell>
          <cell r="S2447">
            <v>5.26</v>
          </cell>
          <cell r="T2447">
            <v>9.4600000000000009</v>
          </cell>
          <cell r="U2447">
            <v>10.52</v>
          </cell>
          <cell r="V2447">
            <v>10.52</v>
          </cell>
        </row>
        <row r="2448">
          <cell r="B2448" t="str">
            <v>H4X2.5</v>
          </cell>
          <cell r="C2448" t="str">
            <v>MBAR203</v>
          </cell>
          <cell r="D2448">
            <v>2</v>
          </cell>
          <cell r="E2448" t="str">
            <v>BARRE GALVA EN T SUR MESURE 2M03</v>
          </cell>
          <cell r="F2448">
            <v>34.299999999999997</v>
          </cell>
          <cell r="H2448" t="str">
            <v>MBAR203</v>
          </cell>
          <cell r="I2448">
            <v>39.5</v>
          </cell>
          <cell r="J2448">
            <v>1</v>
          </cell>
          <cell r="K2448">
            <v>39.5</v>
          </cell>
          <cell r="L2448">
            <v>39.5</v>
          </cell>
          <cell r="M2448">
            <v>39.5</v>
          </cell>
          <cell r="N2448">
            <v>79</v>
          </cell>
          <cell r="O2448">
            <v>79</v>
          </cell>
          <cell r="P2448">
            <v>79</v>
          </cell>
          <cell r="Q2448">
            <v>34.299999999999997</v>
          </cell>
          <cell r="R2448">
            <v>59.25</v>
          </cell>
          <cell r="S2448">
            <v>47.4</v>
          </cell>
          <cell r="T2448">
            <v>68.599999999999994</v>
          </cell>
          <cell r="U2448">
            <v>118.5</v>
          </cell>
          <cell r="V2448">
            <v>94.8</v>
          </cell>
        </row>
        <row r="2449">
          <cell r="B2449" t="str">
            <v>H4X2.5</v>
          </cell>
          <cell r="C2449" t="str">
            <v>SFV5EH</v>
          </cell>
          <cell r="D2449">
            <v>1</v>
          </cell>
          <cell r="E2449" t="str">
            <v>FILTRE VERTICAL 5EH 1.52MM</v>
          </cell>
          <cell r="F2449">
            <v>519.85</v>
          </cell>
          <cell r="H2449" t="str">
            <v>SFV5EH</v>
          </cell>
          <cell r="I2449">
            <v>393.83</v>
          </cell>
          <cell r="J2449">
            <v>1</v>
          </cell>
          <cell r="K2449">
            <v>393.83</v>
          </cell>
          <cell r="L2449">
            <v>393.82839999999999</v>
          </cell>
          <cell r="M2449">
            <v>492.28549999999996</v>
          </cell>
          <cell r="N2449">
            <v>393.83</v>
          </cell>
          <cell r="O2449">
            <v>393.82839999999999</v>
          </cell>
          <cell r="P2449">
            <v>492.28549999999996</v>
          </cell>
          <cell r="Q2449">
            <v>519.85</v>
          </cell>
          <cell r="R2449">
            <v>523.79177200000004</v>
          </cell>
          <cell r="S2449">
            <v>654.73971499999993</v>
          </cell>
          <cell r="T2449">
            <v>519.85</v>
          </cell>
          <cell r="U2449">
            <v>523.79177200000004</v>
          </cell>
          <cell r="V2449">
            <v>654.73971499999993</v>
          </cell>
        </row>
        <row r="2450">
          <cell r="B2450" t="str">
            <v>H4X2.5</v>
          </cell>
          <cell r="C2450" t="str">
            <v>MGRILLE5X5V4</v>
          </cell>
          <cell r="D2450">
            <v>8</v>
          </cell>
          <cell r="E2450" t="str">
            <v>GRILLE MAILLE 5X5 GALVA CAILLEBOTIS 1MX1.25M</v>
          </cell>
          <cell r="F2450">
            <v>49.77</v>
          </cell>
          <cell r="H2450" t="str">
            <v>MGRILLE5X5V4</v>
          </cell>
          <cell r="I2450">
            <v>35.299999999999997</v>
          </cell>
          <cell r="J2450">
            <v>1</v>
          </cell>
          <cell r="K2450">
            <v>35.299999999999997</v>
          </cell>
          <cell r="L2450">
            <v>35.299999999999997</v>
          </cell>
          <cell r="M2450">
            <v>35.299999999999997</v>
          </cell>
          <cell r="N2450">
            <v>282.39999999999998</v>
          </cell>
          <cell r="O2450">
            <v>282.39999999999998</v>
          </cell>
          <cell r="P2450">
            <v>282.39999999999998</v>
          </cell>
          <cell r="Q2450">
            <v>49.77</v>
          </cell>
          <cell r="R2450">
            <v>52.949999999999996</v>
          </cell>
          <cell r="S2450">
            <v>52.949999999999996</v>
          </cell>
          <cell r="T2450">
            <v>398.16</v>
          </cell>
          <cell r="U2450">
            <v>423.59999999999997</v>
          </cell>
          <cell r="V2450">
            <v>423.59999999999997</v>
          </cell>
        </row>
        <row r="2451">
          <cell r="B2451" t="str">
            <v>H4X2.5</v>
          </cell>
          <cell r="C2451" t="str">
            <v>MTRAV110</v>
          </cell>
          <cell r="D2451">
            <v>1</v>
          </cell>
          <cell r="E2451" t="str">
            <v>TRAVERSEE DE PAROI D110</v>
          </cell>
          <cell r="F2451">
            <v>16.5</v>
          </cell>
          <cell r="H2451" t="str">
            <v>MTRAV110</v>
          </cell>
          <cell r="I2451">
            <v>13.85</v>
          </cell>
          <cell r="J2451">
            <v>1</v>
          </cell>
          <cell r="K2451">
            <v>13.85</v>
          </cell>
          <cell r="L2451">
            <v>13.85</v>
          </cell>
          <cell r="M2451">
            <v>13.85</v>
          </cell>
          <cell r="N2451">
            <v>13.85</v>
          </cell>
          <cell r="O2451">
            <v>13.85</v>
          </cell>
          <cell r="P2451">
            <v>13.85</v>
          </cell>
          <cell r="Q2451">
            <v>20.78</v>
          </cell>
          <cell r="R2451">
            <v>20.774999999999999</v>
          </cell>
          <cell r="S2451">
            <v>20.774999999999999</v>
          </cell>
          <cell r="T2451">
            <v>20.78</v>
          </cell>
          <cell r="U2451">
            <v>20.774999999999999</v>
          </cell>
          <cell r="V2451">
            <v>20.774999999999999</v>
          </cell>
        </row>
        <row r="2452">
          <cell r="B2452" t="str">
            <v>PSFV5EH4X2.5</v>
          </cell>
          <cell r="N2452">
            <v>774.34</v>
          </cell>
          <cell r="O2452">
            <v>774.33839999999998</v>
          </cell>
          <cell r="P2452">
            <v>872.79549999999995</v>
          </cell>
          <cell r="T2452">
            <v>1016.8500000000001</v>
          </cell>
          <cell r="U2452">
            <v>1097.186772</v>
          </cell>
          <cell r="V2452">
            <v>1204.4347149999999</v>
          </cell>
        </row>
        <row r="2453">
          <cell r="B2453" t="str">
            <v>H4X3.5</v>
          </cell>
          <cell r="C2453" t="str">
            <v>MBAR203</v>
          </cell>
          <cell r="D2453">
            <v>4</v>
          </cell>
          <cell r="E2453" t="str">
            <v>BARRE GALVA EN T SUR MESURE 2M03</v>
          </cell>
          <cell r="F2453">
            <v>34.299999999999997</v>
          </cell>
          <cell r="H2453" t="str">
            <v>MBAR203</v>
          </cell>
          <cell r="I2453">
            <v>39.5</v>
          </cell>
          <cell r="J2453">
            <v>1</v>
          </cell>
          <cell r="K2453">
            <v>39.5</v>
          </cell>
          <cell r="L2453">
            <v>39.5</v>
          </cell>
          <cell r="M2453">
            <v>39.5</v>
          </cell>
          <cell r="N2453">
            <v>158</v>
          </cell>
          <cell r="O2453">
            <v>158</v>
          </cell>
          <cell r="P2453">
            <v>158</v>
          </cell>
          <cell r="Q2453">
            <v>34.299999999999997</v>
          </cell>
          <cell r="R2453">
            <v>59.25</v>
          </cell>
          <cell r="S2453">
            <v>47.4</v>
          </cell>
          <cell r="T2453">
            <v>137.19999999999999</v>
          </cell>
          <cell r="U2453">
            <v>237</v>
          </cell>
          <cell r="V2453">
            <v>189.6</v>
          </cell>
        </row>
        <row r="2454">
          <cell r="B2454" t="str">
            <v>H4X3.5</v>
          </cell>
          <cell r="C2454" t="str">
            <v>SFV7EH4X3.5</v>
          </cell>
          <cell r="D2454">
            <v>1</v>
          </cell>
          <cell r="E2454" t="str">
            <v>FILTRE VERTICAL 7EH 4X3.5 1.52MM</v>
          </cell>
          <cell r="F2454">
            <v>628.11</v>
          </cell>
          <cell r="H2454" t="str">
            <v>SFV7EH4X3.5</v>
          </cell>
          <cell r="I2454">
            <v>475.84</v>
          </cell>
          <cell r="J2454">
            <v>1</v>
          </cell>
          <cell r="K2454">
            <v>475.84</v>
          </cell>
          <cell r="L2454">
            <v>475.84</v>
          </cell>
          <cell r="M2454">
            <v>594.79999999999995</v>
          </cell>
          <cell r="N2454">
            <v>475.84</v>
          </cell>
          <cell r="O2454">
            <v>475.84</v>
          </cell>
          <cell r="P2454">
            <v>594.79999999999995</v>
          </cell>
          <cell r="Q2454">
            <v>628.11</v>
          </cell>
          <cell r="R2454">
            <v>632.86720000000003</v>
          </cell>
          <cell r="S2454">
            <v>791.08399999999995</v>
          </cell>
          <cell r="T2454">
            <v>628.11</v>
          </cell>
          <cell r="U2454">
            <v>632.86720000000003</v>
          </cell>
          <cell r="V2454">
            <v>791.08399999999995</v>
          </cell>
        </row>
        <row r="2455">
          <cell r="B2455" t="str">
            <v>H4X3.5</v>
          </cell>
          <cell r="C2455" t="str">
            <v>MGRILLE5X5V3</v>
          </cell>
          <cell r="D2455">
            <v>4</v>
          </cell>
          <cell r="E2455" t="str">
            <v>GRILLE MAILLE 5X5 GALVA CAILLEBOTIS 1MX1M</v>
          </cell>
          <cell r="F2455">
            <v>40.47</v>
          </cell>
          <cell r="H2455" t="str">
            <v>MGRILLE5X5V3</v>
          </cell>
          <cell r="I2455">
            <v>28.7</v>
          </cell>
          <cell r="J2455">
            <v>1</v>
          </cell>
          <cell r="K2455">
            <v>28.7</v>
          </cell>
          <cell r="L2455">
            <v>28.7</v>
          </cell>
          <cell r="M2455">
            <v>28.7</v>
          </cell>
          <cell r="N2455">
            <v>114.8</v>
          </cell>
          <cell r="O2455">
            <v>114.8</v>
          </cell>
          <cell r="P2455">
            <v>114.8</v>
          </cell>
          <cell r="Q2455">
            <v>40.47</v>
          </cell>
          <cell r="R2455">
            <v>43.05</v>
          </cell>
          <cell r="S2455">
            <v>43.05</v>
          </cell>
          <cell r="T2455">
            <v>161.88</v>
          </cell>
          <cell r="U2455">
            <v>172.2</v>
          </cell>
          <cell r="V2455">
            <v>172.2</v>
          </cell>
        </row>
        <row r="2456">
          <cell r="B2456" t="str">
            <v>H4X3.5</v>
          </cell>
          <cell r="C2456" t="str">
            <v>MGRILLE5X5V4</v>
          </cell>
          <cell r="D2456">
            <v>8</v>
          </cell>
          <cell r="E2456" t="str">
            <v>GRILLE MAILLE 5X5 GALVA CAILLEBOTIS 1MX1.25M</v>
          </cell>
          <cell r="F2456">
            <v>49.77</v>
          </cell>
          <cell r="H2456" t="str">
            <v>MGRILLE5X5V4</v>
          </cell>
          <cell r="I2456">
            <v>35.299999999999997</v>
          </cell>
          <cell r="J2456">
            <v>1</v>
          </cell>
          <cell r="K2456">
            <v>35.299999999999997</v>
          </cell>
          <cell r="L2456">
            <v>35.299999999999997</v>
          </cell>
          <cell r="M2456">
            <v>35.299999999999997</v>
          </cell>
          <cell r="N2456">
            <v>282.39999999999998</v>
          </cell>
          <cell r="O2456">
            <v>282.39999999999998</v>
          </cell>
          <cell r="P2456">
            <v>282.39999999999998</v>
          </cell>
          <cell r="Q2456">
            <v>49.77</v>
          </cell>
          <cell r="R2456">
            <v>52.949999999999996</v>
          </cell>
          <cell r="S2456">
            <v>52.949999999999996</v>
          </cell>
          <cell r="T2456">
            <v>398.16</v>
          </cell>
          <cell r="U2456">
            <v>423.59999999999997</v>
          </cell>
          <cell r="V2456">
            <v>423.59999999999997</v>
          </cell>
        </row>
        <row r="2457">
          <cell r="B2457" t="str">
            <v>H4X3.5</v>
          </cell>
          <cell r="C2457" t="str">
            <v>MTRAV110</v>
          </cell>
          <cell r="D2457">
            <v>1</v>
          </cell>
          <cell r="E2457" t="str">
            <v>TRAVERSEE DE PAROI D110</v>
          </cell>
          <cell r="F2457">
            <v>16.5</v>
          </cell>
          <cell r="H2457" t="str">
            <v>MTRAV110</v>
          </cell>
          <cell r="I2457">
            <v>13.85</v>
          </cell>
          <cell r="J2457">
            <v>1</v>
          </cell>
          <cell r="K2457">
            <v>13.85</v>
          </cell>
          <cell r="L2457">
            <v>13.85</v>
          </cell>
          <cell r="M2457">
            <v>13.85</v>
          </cell>
          <cell r="N2457">
            <v>13.85</v>
          </cell>
          <cell r="O2457">
            <v>13.85</v>
          </cell>
          <cell r="P2457">
            <v>13.85</v>
          </cell>
          <cell r="Q2457">
            <v>20.78</v>
          </cell>
          <cell r="R2457">
            <v>20.774999999999999</v>
          </cell>
          <cell r="S2457">
            <v>20.774999999999999</v>
          </cell>
          <cell r="T2457">
            <v>20.78</v>
          </cell>
          <cell r="U2457">
            <v>20.774999999999999</v>
          </cell>
          <cell r="V2457">
            <v>20.774999999999999</v>
          </cell>
        </row>
        <row r="2458">
          <cell r="B2458" t="str">
            <v>H4X3.5</v>
          </cell>
          <cell r="C2458" t="str">
            <v>V10</v>
          </cell>
          <cell r="D2458">
            <v>2</v>
          </cell>
          <cell r="E2458" t="str">
            <v>REDUCTION 110 100</v>
          </cell>
          <cell r="F2458">
            <v>4.63</v>
          </cell>
          <cell r="H2458" t="str">
            <v>V10</v>
          </cell>
          <cell r="I2458">
            <v>2.63</v>
          </cell>
          <cell r="J2458">
            <v>1</v>
          </cell>
          <cell r="K2458">
            <v>2.63</v>
          </cell>
          <cell r="L2458">
            <v>2.63</v>
          </cell>
          <cell r="M2458">
            <v>2.63</v>
          </cell>
          <cell r="N2458">
            <v>5.26</v>
          </cell>
          <cell r="O2458">
            <v>5.26</v>
          </cell>
          <cell r="P2458">
            <v>5.26</v>
          </cell>
          <cell r="Q2458">
            <v>4.7300000000000004</v>
          </cell>
          <cell r="R2458">
            <v>5.26</v>
          </cell>
          <cell r="S2458">
            <v>5.26</v>
          </cell>
          <cell r="T2458">
            <v>9.4600000000000009</v>
          </cell>
          <cell r="U2458">
            <v>10.52</v>
          </cell>
          <cell r="V2458">
            <v>10.52</v>
          </cell>
        </row>
        <row r="2459">
          <cell r="B2459" t="str">
            <v>PSFV7EH4X3.5</v>
          </cell>
          <cell r="N2459">
            <v>1050.1499999999999</v>
          </cell>
          <cell r="O2459">
            <v>1050.1499999999999</v>
          </cell>
          <cell r="P2459">
            <v>1169.1099999999999</v>
          </cell>
          <cell r="T2459">
            <v>1355.59</v>
          </cell>
          <cell r="U2459">
            <v>1496.9621999999999</v>
          </cell>
          <cell r="V2459">
            <v>1607.779</v>
          </cell>
        </row>
        <row r="2460">
          <cell r="B2460" t="str">
            <v>H4X4</v>
          </cell>
          <cell r="C2460" t="str">
            <v>V10</v>
          </cell>
          <cell r="D2460">
            <v>2</v>
          </cell>
          <cell r="E2460" t="str">
            <v>REDUCTION 110 100</v>
          </cell>
          <cell r="F2460">
            <v>4.63</v>
          </cell>
          <cell r="H2460" t="str">
            <v>V10</v>
          </cell>
          <cell r="I2460">
            <v>2.63</v>
          </cell>
          <cell r="J2460">
            <v>1</v>
          </cell>
          <cell r="K2460">
            <v>2.63</v>
          </cell>
          <cell r="L2460">
            <v>2.63</v>
          </cell>
          <cell r="M2460">
            <v>2.63</v>
          </cell>
          <cell r="N2460">
            <v>5.26</v>
          </cell>
          <cell r="O2460">
            <v>5.26</v>
          </cell>
          <cell r="P2460">
            <v>5.26</v>
          </cell>
          <cell r="Q2460">
            <v>4.7300000000000004</v>
          </cell>
          <cell r="R2460">
            <v>5.26</v>
          </cell>
          <cell r="S2460">
            <v>5.26</v>
          </cell>
          <cell r="T2460">
            <v>9.4600000000000009</v>
          </cell>
          <cell r="U2460">
            <v>10.52</v>
          </cell>
          <cell r="V2460">
            <v>10.52</v>
          </cell>
        </row>
        <row r="2461">
          <cell r="B2461" t="str">
            <v>H4X4</v>
          </cell>
          <cell r="C2461" t="str">
            <v>MBAR203</v>
          </cell>
          <cell r="D2461">
            <v>6</v>
          </cell>
          <cell r="E2461" t="str">
            <v>BARRE GALVA EN T SUR MESURE 2M03</v>
          </cell>
          <cell r="F2461">
            <v>34.299999999999997</v>
          </cell>
          <cell r="H2461" t="str">
            <v>MBAR203</v>
          </cell>
          <cell r="I2461">
            <v>39.5</v>
          </cell>
          <cell r="J2461">
            <v>1</v>
          </cell>
          <cell r="K2461">
            <v>39.5</v>
          </cell>
          <cell r="L2461">
            <v>39.5</v>
          </cell>
          <cell r="M2461">
            <v>39.5</v>
          </cell>
          <cell r="N2461">
            <v>237</v>
          </cell>
          <cell r="O2461">
            <v>237</v>
          </cell>
          <cell r="P2461">
            <v>237</v>
          </cell>
          <cell r="Q2461">
            <v>34.299999999999997</v>
          </cell>
          <cell r="R2461">
            <v>59.25</v>
          </cell>
          <cell r="S2461">
            <v>47.4</v>
          </cell>
          <cell r="T2461">
            <v>205.79999999999998</v>
          </cell>
          <cell r="U2461">
            <v>355.5</v>
          </cell>
          <cell r="V2461">
            <v>284.39999999999998</v>
          </cell>
        </row>
        <row r="2462">
          <cell r="B2462" t="str">
            <v>H4X4</v>
          </cell>
          <cell r="C2462" t="str">
            <v>SFV8EH4X4</v>
          </cell>
          <cell r="D2462">
            <v>1</v>
          </cell>
          <cell r="E2462" t="str">
            <v>FILTRE VERTICAL 8EH 4X4 1.52MM</v>
          </cell>
          <cell r="F2462">
            <v>781.73</v>
          </cell>
          <cell r="H2462" t="str">
            <v>SFV8EH4X4</v>
          </cell>
          <cell r="I2462">
            <v>592.22</v>
          </cell>
          <cell r="J2462">
            <v>1</v>
          </cell>
          <cell r="K2462">
            <v>592.22</v>
          </cell>
          <cell r="L2462">
            <v>592.22</v>
          </cell>
          <cell r="M2462">
            <v>740.27500000000009</v>
          </cell>
          <cell r="N2462">
            <v>592.22</v>
          </cell>
          <cell r="O2462">
            <v>592.22</v>
          </cell>
          <cell r="P2462">
            <v>740.27500000000009</v>
          </cell>
          <cell r="Q2462">
            <v>781.73</v>
          </cell>
          <cell r="R2462">
            <v>787.65260000000012</v>
          </cell>
          <cell r="S2462">
            <v>984.56575000000021</v>
          </cell>
          <cell r="T2462">
            <v>781.73</v>
          </cell>
          <cell r="U2462">
            <v>787.65260000000012</v>
          </cell>
          <cell r="V2462">
            <v>984.56575000000021</v>
          </cell>
        </row>
        <row r="2463">
          <cell r="B2463" t="str">
            <v>H4X4</v>
          </cell>
          <cell r="C2463" t="str">
            <v>MGRILLE5X5V3</v>
          </cell>
          <cell r="D2463">
            <v>16</v>
          </cell>
          <cell r="E2463" t="str">
            <v>GRILLE MAILLE 5X5 GALVA CAILLEBOTIS 1MX1M</v>
          </cell>
          <cell r="F2463">
            <v>40.47</v>
          </cell>
          <cell r="H2463" t="str">
            <v>MGRILLE5X5V3</v>
          </cell>
          <cell r="I2463">
            <v>28.7</v>
          </cell>
          <cell r="J2463">
            <v>1</v>
          </cell>
          <cell r="K2463">
            <v>28.7</v>
          </cell>
          <cell r="L2463">
            <v>28.7</v>
          </cell>
          <cell r="M2463">
            <v>28.7</v>
          </cell>
          <cell r="N2463">
            <v>459.2</v>
          </cell>
          <cell r="O2463">
            <v>459.2</v>
          </cell>
          <cell r="P2463">
            <v>459.2</v>
          </cell>
          <cell r="Q2463">
            <v>40.47</v>
          </cell>
          <cell r="R2463">
            <v>43.05</v>
          </cell>
          <cell r="S2463">
            <v>43.05</v>
          </cell>
          <cell r="T2463">
            <v>647.52</v>
          </cell>
          <cell r="U2463">
            <v>688.8</v>
          </cell>
          <cell r="V2463">
            <v>688.8</v>
          </cell>
        </row>
        <row r="2464">
          <cell r="B2464" t="str">
            <v>H4X4</v>
          </cell>
          <cell r="C2464" t="str">
            <v>MTRAV110</v>
          </cell>
          <cell r="D2464">
            <v>1</v>
          </cell>
          <cell r="E2464" t="str">
            <v>TRAVERSEE DE PAROI D110</v>
          </cell>
          <cell r="F2464">
            <v>16.5</v>
          </cell>
          <cell r="H2464" t="str">
            <v>MTRAV110</v>
          </cell>
          <cell r="I2464">
            <v>13.85</v>
          </cell>
          <cell r="J2464">
            <v>1</v>
          </cell>
          <cell r="K2464">
            <v>13.85</v>
          </cell>
          <cell r="L2464">
            <v>13.85</v>
          </cell>
          <cell r="M2464">
            <v>13.85</v>
          </cell>
          <cell r="N2464">
            <v>13.85</v>
          </cell>
          <cell r="O2464">
            <v>13.85</v>
          </cell>
          <cell r="P2464">
            <v>13.85</v>
          </cell>
          <cell r="Q2464">
            <v>20.78</v>
          </cell>
          <cell r="R2464">
            <v>20.774999999999999</v>
          </cell>
          <cell r="S2464">
            <v>20.774999999999999</v>
          </cell>
          <cell r="T2464">
            <v>20.78</v>
          </cell>
          <cell r="U2464">
            <v>20.774999999999999</v>
          </cell>
          <cell r="V2464">
            <v>20.774999999999999</v>
          </cell>
        </row>
        <row r="2465">
          <cell r="B2465" t="str">
            <v>PSFV8EH4X4</v>
          </cell>
          <cell r="N2465">
            <v>1307.53</v>
          </cell>
          <cell r="O2465">
            <v>1307.53</v>
          </cell>
          <cell r="P2465">
            <v>1455.585</v>
          </cell>
          <cell r="T2465">
            <v>1665.29</v>
          </cell>
          <cell r="U2465">
            <v>1863.2476000000001</v>
          </cell>
          <cell r="V2465">
            <v>1989.0607500000003</v>
          </cell>
        </row>
        <row r="2466">
          <cell r="B2466" t="str">
            <v>H4X4.5</v>
          </cell>
          <cell r="C2466" t="str">
            <v>V10</v>
          </cell>
          <cell r="D2466">
            <v>2</v>
          </cell>
          <cell r="E2466" t="str">
            <v>REDUCTION 110 100</v>
          </cell>
          <cell r="F2466">
            <v>4.63</v>
          </cell>
          <cell r="H2466" t="str">
            <v>V10</v>
          </cell>
          <cell r="I2466">
            <v>2.63</v>
          </cell>
          <cell r="J2466">
            <v>1</v>
          </cell>
          <cell r="K2466">
            <v>2.63</v>
          </cell>
          <cell r="L2466">
            <v>2.63</v>
          </cell>
          <cell r="M2466">
            <v>2.63</v>
          </cell>
          <cell r="N2466">
            <v>5.26</v>
          </cell>
          <cell r="O2466">
            <v>5.26</v>
          </cell>
          <cell r="P2466">
            <v>5.26</v>
          </cell>
          <cell r="Q2466">
            <v>4.7300000000000004</v>
          </cell>
          <cell r="R2466">
            <v>5.26</v>
          </cell>
          <cell r="S2466">
            <v>5.26</v>
          </cell>
          <cell r="T2466">
            <v>9.4600000000000009</v>
          </cell>
          <cell r="U2466">
            <v>10.52</v>
          </cell>
          <cell r="V2466">
            <v>10.52</v>
          </cell>
        </row>
        <row r="2467">
          <cell r="B2467" t="str">
            <v>H4X4.5</v>
          </cell>
          <cell r="C2467" t="str">
            <v>MGRILLE5X5V3</v>
          </cell>
          <cell r="D2467">
            <v>8</v>
          </cell>
          <cell r="E2467" t="str">
            <v>GRILLE MAILLE 5X5 GALVA CAILLEBOTIS 1MX1M</v>
          </cell>
          <cell r="F2467">
            <v>40.47</v>
          </cell>
          <cell r="H2467" t="str">
            <v>MGRILLE5X5V3</v>
          </cell>
          <cell r="I2467">
            <v>28.7</v>
          </cell>
          <cell r="J2467">
            <v>1</v>
          </cell>
          <cell r="K2467">
            <v>28.7</v>
          </cell>
          <cell r="L2467">
            <v>28.7</v>
          </cell>
          <cell r="M2467">
            <v>28.7</v>
          </cell>
          <cell r="N2467">
            <v>229.6</v>
          </cell>
          <cell r="O2467">
            <v>229.6</v>
          </cell>
          <cell r="P2467">
            <v>229.6</v>
          </cell>
          <cell r="Q2467">
            <v>40.47</v>
          </cell>
          <cell r="R2467">
            <v>43.05</v>
          </cell>
          <cell r="S2467">
            <v>43.05</v>
          </cell>
          <cell r="T2467">
            <v>323.76</v>
          </cell>
          <cell r="U2467">
            <v>344.4</v>
          </cell>
          <cell r="V2467">
            <v>344.4</v>
          </cell>
        </row>
        <row r="2468">
          <cell r="B2468" t="str">
            <v>H4X4.5</v>
          </cell>
          <cell r="C2468" t="str">
            <v>MGRILLE5X5V4</v>
          </cell>
          <cell r="D2468">
            <v>8</v>
          </cell>
          <cell r="E2468" t="str">
            <v>GRILLE MAILLE 5X5 GALVA CAILLEBOTIS 1MX1.25M</v>
          </cell>
          <cell r="F2468">
            <v>49.77</v>
          </cell>
          <cell r="H2468" t="str">
            <v>MGRILLE5X5V4</v>
          </cell>
          <cell r="I2468">
            <v>35.299999999999997</v>
          </cell>
          <cell r="J2468">
            <v>1</v>
          </cell>
          <cell r="K2468">
            <v>35.299999999999997</v>
          </cell>
          <cell r="L2468">
            <v>35.299999999999997</v>
          </cell>
          <cell r="M2468">
            <v>35.299999999999997</v>
          </cell>
          <cell r="N2468">
            <v>282.39999999999998</v>
          </cell>
          <cell r="O2468">
            <v>282.39999999999998</v>
          </cell>
          <cell r="P2468">
            <v>282.39999999999998</v>
          </cell>
          <cell r="Q2468">
            <v>49.77</v>
          </cell>
          <cell r="R2468">
            <v>52.949999999999996</v>
          </cell>
          <cell r="S2468">
            <v>52.949999999999996</v>
          </cell>
          <cell r="T2468">
            <v>398.16</v>
          </cell>
          <cell r="U2468">
            <v>423.59999999999997</v>
          </cell>
          <cell r="V2468">
            <v>423.59999999999997</v>
          </cell>
        </row>
        <row r="2469">
          <cell r="B2469" t="str">
            <v>H4X4.5</v>
          </cell>
          <cell r="C2469" t="str">
            <v>MTRAV110</v>
          </cell>
          <cell r="D2469">
            <v>1</v>
          </cell>
          <cell r="E2469" t="str">
            <v>TRAVERSEE DE PAROI D110</v>
          </cell>
          <cell r="F2469">
            <v>16.5</v>
          </cell>
          <cell r="H2469" t="str">
            <v>MTRAV110</v>
          </cell>
          <cell r="I2469">
            <v>13.85</v>
          </cell>
          <cell r="J2469">
            <v>1</v>
          </cell>
          <cell r="K2469">
            <v>13.85</v>
          </cell>
          <cell r="L2469">
            <v>13.85</v>
          </cell>
          <cell r="M2469">
            <v>13.85</v>
          </cell>
          <cell r="N2469">
            <v>13.85</v>
          </cell>
          <cell r="O2469">
            <v>13.85</v>
          </cell>
          <cell r="P2469">
            <v>13.85</v>
          </cell>
          <cell r="Q2469">
            <v>20.78</v>
          </cell>
          <cell r="R2469">
            <v>20.774999999999999</v>
          </cell>
          <cell r="S2469">
            <v>20.774999999999999</v>
          </cell>
          <cell r="T2469">
            <v>20.78</v>
          </cell>
          <cell r="U2469">
            <v>20.774999999999999</v>
          </cell>
          <cell r="V2469">
            <v>20.774999999999999</v>
          </cell>
        </row>
        <row r="2470">
          <cell r="B2470" t="str">
            <v>H4X4.5</v>
          </cell>
          <cell r="C2470" t="str">
            <v>MBAR203</v>
          </cell>
          <cell r="D2470">
            <v>6</v>
          </cell>
          <cell r="E2470" t="str">
            <v>BARRE GALVA EN T SUR MESURE 2M03</v>
          </cell>
          <cell r="F2470">
            <v>34.299999999999997</v>
          </cell>
          <cell r="H2470" t="str">
            <v>MBAR203</v>
          </cell>
          <cell r="I2470">
            <v>39.5</v>
          </cell>
          <cell r="J2470">
            <v>1</v>
          </cell>
          <cell r="K2470">
            <v>39.5</v>
          </cell>
          <cell r="L2470">
            <v>39.5</v>
          </cell>
          <cell r="M2470">
            <v>39.5</v>
          </cell>
          <cell r="N2470">
            <v>237</v>
          </cell>
          <cell r="O2470">
            <v>237</v>
          </cell>
          <cell r="P2470">
            <v>237</v>
          </cell>
          <cell r="Q2470">
            <v>34.299999999999997</v>
          </cell>
          <cell r="R2470">
            <v>59.25</v>
          </cell>
          <cell r="S2470">
            <v>47.4</v>
          </cell>
          <cell r="T2470">
            <v>205.79999999999998</v>
          </cell>
          <cell r="U2470">
            <v>355.5</v>
          </cell>
          <cell r="V2470">
            <v>284.39999999999998</v>
          </cell>
        </row>
        <row r="2471">
          <cell r="B2471" t="str">
            <v>H4X4.5</v>
          </cell>
          <cell r="C2471" t="str">
            <v>SFV9EH4X4.5</v>
          </cell>
          <cell r="D2471">
            <v>1</v>
          </cell>
          <cell r="E2471" t="str">
            <v>FILTRE VERTICAL 9EH 4X3.5 1.52MM</v>
          </cell>
          <cell r="F2471">
            <v>785.61</v>
          </cell>
          <cell r="H2471" t="str">
            <v>SFV9EH4X4.5</v>
          </cell>
          <cell r="I2471">
            <v>595.16</v>
          </cell>
          <cell r="J2471">
            <v>1</v>
          </cell>
          <cell r="K2471">
            <v>595.16</v>
          </cell>
          <cell r="L2471">
            <v>595.16</v>
          </cell>
          <cell r="M2471">
            <v>743.94999999999993</v>
          </cell>
          <cell r="N2471">
            <v>595.16</v>
          </cell>
          <cell r="O2471">
            <v>595.16</v>
          </cell>
          <cell r="P2471">
            <v>743.94999999999993</v>
          </cell>
          <cell r="Q2471">
            <v>785.61</v>
          </cell>
          <cell r="R2471">
            <v>791.56280000000004</v>
          </cell>
          <cell r="S2471">
            <v>989.45349999999996</v>
          </cell>
          <cell r="T2471">
            <v>785.61</v>
          </cell>
          <cell r="U2471">
            <v>791.56280000000004</v>
          </cell>
          <cell r="V2471">
            <v>989.45349999999996</v>
          </cell>
        </row>
        <row r="2472">
          <cell r="B2472" t="str">
            <v>PSFV9EH4X4.5</v>
          </cell>
          <cell r="N2472">
            <v>1363.27</v>
          </cell>
          <cell r="O2472">
            <v>1363.27</v>
          </cell>
          <cell r="P2472">
            <v>1512.06</v>
          </cell>
          <cell r="T2472">
            <v>1743.57</v>
          </cell>
          <cell r="U2472">
            <v>1946.3578000000002</v>
          </cell>
          <cell r="V2472">
            <v>2073.1484999999998</v>
          </cell>
        </row>
        <row r="2473">
          <cell r="B2473" t="str">
            <v>EH4X5</v>
          </cell>
          <cell r="C2473" t="str">
            <v>V10</v>
          </cell>
          <cell r="D2473">
            <v>2</v>
          </cell>
          <cell r="E2473" t="str">
            <v>REDUCTION 110 100</v>
          </cell>
          <cell r="F2473">
            <v>4.63</v>
          </cell>
          <cell r="H2473" t="str">
            <v>V10</v>
          </cell>
          <cell r="I2473">
            <v>2.63</v>
          </cell>
          <cell r="J2473">
            <v>1</v>
          </cell>
          <cell r="K2473">
            <v>2.63</v>
          </cell>
          <cell r="L2473">
            <v>2.63</v>
          </cell>
          <cell r="M2473">
            <v>2.63</v>
          </cell>
          <cell r="N2473">
            <v>5.26</v>
          </cell>
          <cell r="O2473">
            <v>5.26</v>
          </cell>
          <cell r="P2473">
            <v>5.26</v>
          </cell>
          <cell r="Q2473">
            <v>4.7300000000000004</v>
          </cell>
          <cell r="R2473">
            <v>5.26</v>
          </cell>
          <cell r="S2473">
            <v>5.26</v>
          </cell>
          <cell r="T2473">
            <v>9.4600000000000009</v>
          </cell>
          <cell r="U2473">
            <v>10.52</v>
          </cell>
          <cell r="V2473">
            <v>10.52</v>
          </cell>
        </row>
        <row r="2474">
          <cell r="B2474" t="str">
            <v>EH4X5</v>
          </cell>
          <cell r="C2474" t="str">
            <v>MBAR203</v>
          </cell>
          <cell r="D2474">
            <v>8</v>
          </cell>
          <cell r="E2474" t="str">
            <v>BARRE GALVA EN T SUR MESURE 2M03</v>
          </cell>
          <cell r="F2474">
            <v>34.299999999999997</v>
          </cell>
          <cell r="H2474" t="str">
            <v>MBAR203</v>
          </cell>
          <cell r="I2474">
            <v>39.5</v>
          </cell>
          <cell r="J2474">
            <v>1</v>
          </cell>
          <cell r="K2474">
            <v>39.5</v>
          </cell>
          <cell r="L2474">
            <v>39.5</v>
          </cell>
          <cell r="M2474">
            <v>39.5</v>
          </cell>
          <cell r="N2474">
            <v>316</v>
          </cell>
          <cell r="O2474">
            <v>316</v>
          </cell>
          <cell r="P2474">
            <v>316</v>
          </cell>
          <cell r="Q2474">
            <v>34.299999999999997</v>
          </cell>
          <cell r="R2474">
            <v>59.25</v>
          </cell>
          <cell r="S2474">
            <v>47.4</v>
          </cell>
          <cell r="T2474">
            <v>274.39999999999998</v>
          </cell>
          <cell r="U2474">
            <v>474</v>
          </cell>
          <cell r="V2474">
            <v>379.2</v>
          </cell>
        </row>
        <row r="2475">
          <cell r="B2475" t="str">
            <v>EH4X5</v>
          </cell>
          <cell r="C2475" t="str">
            <v>SFV10EH4X5</v>
          </cell>
          <cell r="D2475">
            <v>1</v>
          </cell>
          <cell r="E2475" t="str">
            <v>FILTRE VERTICAL 10EH 4X5 1.52MM</v>
          </cell>
          <cell r="F2475">
            <v>789.5</v>
          </cell>
          <cell r="H2475" t="str">
            <v>SFV10EH4X5</v>
          </cell>
          <cell r="I2475">
            <v>598.11</v>
          </cell>
          <cell r="J2475">
            <v>1</v>
          </cell>
          <cell r="K2475">
            <v>598.11</v>
          </cell>
          <cell r="L2475">
            <v>598.11</v>
          </cell>
          <cell r="M2475">
            <v>747.63750000000005</v>
          </cell>
          <cell r="N2475">
            <v>598.11</v>
          </cell>
          <cell r="O2475">
            <v>598.11</v>
          </cell>
          <cell r="P2475">
            <v>747.63750000000005</v>
          </cell>
          <cell r="Q2475">
            <v>789.5</v>
          </cell>
          <cell r="R2475">
            <v>795.48630000000003</v>
          </cell>
          <cell r="S2475">
            <v>994.35787500000015</v>
          </cell>
          <cell r="T2475">
            <v>789.5</v>
          </cell>
          <cell r="U2475">
            <v>795.48630000000003</v>
          </cell>
          <cell r="V2475">
            <v>994.35787500000015</v>
          </cell>
        </row>
        <row r="2476">
          <cell r="B2476" t="str">
            <v>EH4X5</v>
          </cell>
          <cell r="C2476" t="str">
            <v>MGRILLE5X5V3</v>
          </cell>
          <cell r="D2476">
            <v>20</v>
          </cell>
          <cell r="E2476" t="str">
            <v>GRILLE MAILLE 5X5 GALVA CAILLEBOTIS 1MX1M</v>
          </cell>
          <cell r="F2476">
            <v>40.47</v>
          </cell>
          <cell r="H2476" t="str">
            <v>MGRILLE5X5V3</v>
          </cell>
          <cell r="I2476">
            <v>28.7</v>
          </cell>
          <cell r="J2476">
            <v>1</v>
          </cell>
          <cell r="K2476">
            <v>28.7</v>
          </cell>
          <cell r="L2476">
            <v>28.7</v>
          </cell>
          <cell r="M2476">
            <v>28.7</v>
          </cell>
          <cell r="N2476">
            <v>574</v>
          </cell>
          <cell r="O2476">
            <v>574</v>
          </cell>
          <cell r="P2476">
            <v>574</v>
          </cell>
          <cell r="Q2476">
            <v>40.47</v>
          </cell>
          <cell r="R2476">
            <v>43.05</v>
          </cell>
          <cell r="S2476">
            <v>43.05</v>
          </cell>
          <cell r="T2476">
            <v>809.4</v>
          </cell>
          <cell r="U2476">
            <v>861</v>
          </cell>
          <cell r="V2476">
            <v>861</v>
          </cell>
        </row>
        <row r="2477">
          <cell r="B2477" t="str">
            <v>EH4X5</v>
          </cell>
          <cell r="C2477" t="str">
            <v>MTRAV110</v>
          </cell>
          <cell r="D2477">
            <v>1</v>
          </cell>
          <cell r="E2477" t="str">
            <v>TRAVERSEE DE PAROI D110</v>
          </cell>
          <cell r="F2477">
            <v>16.5</v>
          </cell>
          <cell r="H2477" t="str">
            <v>MTRAV110</v>
          </cell>
          <cell r="I2477">
            <v>13.85</v>
          </cell>
          <cell r="J2477">
            <v>1</v>
          </cell>
          <cell r="K2477">
            <v>13.85</v>
          </cell>
          <cell r="L2477">
            <v>13.85</v>
          </cell>
          <cell r="M2477">
            <v>13.85</v>
          </cell>
          <cell r="N2477">
            <v>13.85</v>
          </cell>
          <cell r="O2477">
            <v>13.85</v>
          </cell>
          <cell r="P2477">
            <v>13.85</v>
          </cell>
          <cell r="Q2477">
            <v>20.78</v>
          </cell>
          <cell r="R2477">
            <v>20.774999999999999</v>
          </cell>
          <cell r="S2477">
            <v>20.774999999999999</v>
          </cell>
          <cell r="T2477">
            <v>20.78</v>
          </cell>
          <cell r="U2477">
            <v>20.774999999999999</v>
          </cell>
          <cell r="V2477">
            <v>20.774999999999999</v>
          </cell>
        </row>
        <row r="2478">
          <cell r="B2478" t="str">
            <v>PSFV10EH4X5</v>
          </cell>
          <cell r="N2478">
            <v>1507.2199999999998</v>
          </cell>
          <cell r="O2478">
            <v>1507.2199999999998</v>
          </cell>
          <cell r="P2478">
            <v>1656.7474999999999</v>
          </cell>
          <cell r="T2478">
            <v>1903.5399999999997</v>
          </cell>
          <cell r="U2478">
            <v>2161.7813000000001</v>
          </cell>
          <cell r="V2478">
            <v>2265.852875</v>
          </cell>
        </row>
        <row r="2479">
          <cell r="B2479" t="str">
            <v>EH6X4</v>
          </cell>
          <cell r="C2479" t="str">
            <v>V10</v>
          </cell>
          <cell r="D2479">
            <v>2</v>
          </cell>
          <cell r="E2479" t="str">
            <v>REDUCTION 110 100</v>
          </cell>
          <cell r="F2479">
            <v>4.63</v>
          </cell>
          <cell r="H2479" t="str">
            <v>V10</v>
          </cell>
          <cell r="I2479">
            <v>2.63</v>
          </cell>
          <cell r="J2479">
            <v>1</v>
          </cell>
          <cell r="K2479">
            <v>2.63</v>
          </cell>
          <cell r="L2479">
            <v>2.63</v>
          </cell>
          <cell r="M2479">
            <v>2.63</v>
          </cell>
          <cell r="N2479">
            <v>5.26</v>
          </cell>
          <cell r="O2479">
            <v>5.26</v>
          </cell>
          <cell r="P2479">
            <v>5.26</v>
          </cell>
          <cell r="Q2479">
            <v>4.7300000000000004</v>
          </cell>
          <cell r="R2479">
            <v>5.26</v>
          </cell>
          <cell r="S2479">
            <v>5.26</v>
          </cell>
          <cell r="T2479">
            <v>9.4600000000000009</v>
          </cell>
          <cell r="U2479">
            <v>10.52</v>
          </cell>
          <cell r="V2479">
            <v>10.52</v>
          </cell>
        </row>
        <row r="2480">
          <cell r="B2480" t="str">
            <v>EH6X4</v>
          </cell>
          <cell r="C2480" t="str">
            <v>SFV12EH6X4</v>
          </cell>
          <cell r="D2480">
            <v>1</v>
          </cell>
          <cell r="E2480" t="str">
            <v>FILTRE VERTICAL 12EH 6X4 1.52MM</v>
          </cell>
          <cell r="F2480">
            <v>897.8</v>
          </cell>
          <cell r="H2480" t="str">
            <v>SFV12EH6X4</v>
          </cell>
          <cell r="I2480">
            <v>680.15</v>
          </cell>
          <cell r="J2480">
            <v>1</v>
          </cell>
          <cell r="K2480">
            <v>680.15</v>
          </cell>
          <cell r="L2480">
            <v>680.15</v>
          </cell>
          <cell r="M2480">
            <v>850.1875</v>
          </cell>
          <cell r="N2480">
            <v>680.15</v>
          </cell>
          <cell r="O2480">
            <v>680.15</v>
          </cell>
          <cell r="P2480">
            <v>850.1875</v>
          </cell>
          <cell r="Q2480">
            <v>897.8</v>
          </cell>
          <cell r="R2480">
            <v>904.59950000000003</v>
          </cell>
          <cell r="S2480">
            <v>1130.7493750000001</v>
          </cell>
          <cell r="T2480">
            <v>897.8</v>
          </cell>
          <cell r="U2480">
            <v>904.59950000000003</v>
          </cell>
          <cell r="V2480">
            <v>1130.7493750000001</v>
          </cell>
        </row>
        <row r="2481">
          <cell r="B2481" t="str">
            <v>EH6X4</v>
          </cell>
          <cell r="C2481" t="str">
            <v>MTRAV110</v>
          </cell>
          <cell r="D2481">
            <v>1</v>
          </cell>
          <cell r="E2481" t="str">
            <v>TRAVERSEE DE PAROI D110</v>
          </cell>
          <cell r="F2481">
            <v>16.5</v>
          </cell>
          <cell r="H2481" t="str">
            <v>MTRAV110</v>
          </cell>
          <cell r="I2481">
            <v>13.85</v>
          </cell>
          <cell r="J2481">
            <v>1</v>
          </cell>
          <cell r="K2481">
            <v>13.85</v>
          </cell>
          <cell r="L2481">
            <v>13.85</v>
          </cell>
          <cell r="M2481">
            <v>13.85</v>
          </cell>
          <cell r="N2481">
            <v>13.85</v>
          </cell>
          <cell r="O2481">
            <v>13.85</v>
          </cell>
          <cell r="P2481">
            <v>13.85</v>
          </cell>
          <cell r="Q2481">
            <v>20.78</v>
          </cell>
          <cell r="R2481">
            <v>20.774999999999999</v>
          </cell>
          <cell r="S2481">
            <v>20.774999999999999</v>
          </cell>
          <cell r="T2481">
            <v>20.78</v>
          </cell>
          <cell r="U2481">
            <v>20.774999999999999</v>
          </cell>
          <cell r="V2481">
            <v>20.774999999999999</v>
          </cell>
        </row>
        <row r="2482">
          <cell r="B2482" t="str">
            <v>EH6X4</v>
          </cell>
          <cell r="C2482" t="str">
            <v>C7070L675</v>
          </cell>
          <cell r="D2482">
            <v>6</v>
          </cell>
          <cell r="E2482" t="str">
            <v>POTEAU PEAL 70X70 L=67,5 CM</v>
          </cell>
          <cell r="F2482">
            <v>4.6189999999999998</v>
          </cell>
          <cell r="H2482" t="str">
            <v>C7070L675</v>
          </cell>
          <cell r="I2482">
            <v>4.32</v>
          </cell>
          <cell r="J2482">
            <v>1</v>
          </cell>
          <cell r="K2482">
            <v>4.32</v>
          </cell>
          <cell r="L2482">
            <v>4.07</v>
          </cell>
          <cell r="M2482">
            <v>4.32</v>
          </cell>
          <cell r="N2482">
            <v>25.92</v>
          </cell>
          <cell r="O2482">
            <v>24.42</v>
          </cell>
          <cell r="P2482">
            <v>25.92</v>
          </cell>
          <cell r="Q2482">
            <v>4.6189999999999998</v>
          </cell>
          <cell r="R2482">
            <v>5.0875000000000004</v>
          </cell>
          <cell r="S2482">
            <v>5.4</v>
          </cell>
          <cell r="T2482">
            <v>27.713999999999999</v>
          </cell>
          <cell r="U2482">
            <v>30.525000000000002</v>
          </cell>
          <cell r="V2482">
            <v>32.400000000000006</v>
          </cell>
        </row>
        <row r="2483">
          <cell r="B2483" t="str">
            <v>EH6X4</v>
          </cell>
          <cell r="C2483" t="str">
            <v>MBAR306</v>
          </cell>
          <cell r="D2483">
            <v>6</v>
          </cell>
          <cell r="E2483" t="str">
            <v>BARRE GALVA EN T SUR MESURE 3M06</v>
          </cell>
          <cell r="F2483">
            <v>64.959999999999994</v>
          </cell>
          <cell r="H2483" t="str">
            <v>MBAR306</v>
          </cell>
          <cell r="I2483">
            <v>46</v>
          </cell>
          <cell r="J2483">
            <v>1</v>
          </cell>
          <cell r="K2483">
            <v>46</v>
          </cell>
          <cell r="L2483">
            <v>46</v>
          </cell>
          <cell r="M2483">
            <v>46</v>
          </cell>
          <cell r="N2483">
            <v>276</v>
          </cell>
          <cell r="O2483">
            <v>276</v>
          </cell>
          <cell r="P2483">
            <v>276</v>
          </cell>
          <cell r="Q2483">
            <v>64.959999999999994</v>
          </cell>
          <cell r="R2483">
            <v>69</v>
          </cell>
          <cell r="S2483">
            <v>69</v>
          </cell>
          <cell r="T2483">
            <v>389.76</v>
          </cell>
          <cell r="U2483">
            <v>414</v>
          </cell>
          <cell r="V2483">
            <v>414</v>
          </cell>
        </row>
        <row r="2484">
          <cell r="B2484" t="str">
            <v>EH6X4</v>
          </cell>
          <cell r="C2484" t="str">
            <v>MGRILLE5X5V3</v>
          </cell>
          <cell r="D2484">
            <v>24</v>
          </cell>
          <cell r="E2484" t="str">
            <v>GRILLE MAILLE 5X5 GALVA CAILLEBOTIS 1MX1M</v>
          </cell>
          <cell r="F2484">
            <v>40.47</v>
          </cell>
          <cell r="H2484" t="str">
            <v>MGRILLE5X5V3</v>
          </cell>
          <cell r="I2484">
            <v>28.7</v>
          </cell>
          <cell r="J2484">
            <v>1</v>
          </cell>
          <cell r="K2484">
            <v>28.7</v>
          </cell>
          <cell r="L2484">
            <v>28.7</v>
          </cell>
          <cell r="M2484">
            <v>28.7</v>
          </cell>
          <cell r="N2484">
            <v>688.8</v>
          </cell>
          <cell r="O2484">
            <v>688.8</v>
          </cell>
          <cell r="P2484">
            <v>688.8</v>
          </cell>
          <cell r="Q2484">
            <v>40.47</v>
          </cell>
          <cell r="R2484">
            <v>43.05</v>
          </cell>
          <cell r="S2484">
            <v>43.05</v>
          </cell>
          <cell r="T2484">
            <v>971.28</v>
          </cell>
          <cell r="U2484">
            <v>1033.1999999999998</v>
          </cell>
          <cell r="V2484">
            <v>1033.1999999999998</v>
          </cell>
        </row>
        <row r="2485">
          <cell r="B2485" t="str">
            <v>PSFV12EH6X4</v>
          </cell>
          <cell r="N2485">
            <v>1689.98</v>
          </cell>
          <cell r="O2485">
            <v>1688.48</v>
          </cell>
          <cell r="P2485">
            <v>1860.0174999999999</v>
          </cell>
          <cell r="T2485">
            <v>2316.7939999999999</v>
          </cell>
          <cell r="U2485">
            <v>2413.6194999999998</v>
          </cell>
          <cell r="V2485">
            <v>2641.6443749999999</v>
          </cell>
        </row>
        <row r="2486">
          <cell r="B2486" t="str">
            <v>EH7X4</v>
          </cell>
          <cell r="C2486" t="str">
            <v>V10</v>
          </cell>
          <cell r="D2486">
            <v>2</v>
          </cell>
          <cell r="E2486" t="str">
            <v>REDUCTION 110 100</v>
          </cell>
          <cell r="F2486">
            <v>4.63</v>
          </cell>
          <cell r="H2486" t="str">
            <v>V10</v>
          </cell>
          <cell r="I2486">
            <v>2.63</v>
          </cell>
          <cell r="J2486">
            <v>1</v>
          </cell>
          <cell r="K2486">
            <v>2.63</v>
          </cell>
          <cell r="L2486">
            <v>2.63</v>
          </cell>
          <cell r="M2486">
            <v>2.63</v>
          </cell>
          <cell r="N2486">
            <v>5.26</v>
          </cell>
          <cell r="O2486">
            <v>5.26</v>
          </cell>
          <cell r="P2486">
            <v>5.26</v>
          </cell>
          <cell r="Q2486">
            <v>4.7300000000000004</v>
          </cell>
          <cell r="R2486">
            <v>5.26</v>
          </cell>
          <cell r="S2486">
            <v>5.26</v>
          </cell>
          <cell r="T2486">
            <v>9.4600000000000009</v>
          </cell>
          <cell r="U2486">
            <v>10.52</v>
          </cell>
          <cell r="V2486">
            <v>10.52</v>
          </cell>
        </row>
        <row r="2487">
          <cell r="B2487" t="str">
            <v>EH7X4</v>
          </cell>
          <cell r="C2487" t="str">
            <v>SFV14EH7X4</v>
          </cell>
          <cell r="D2487">
            <v>1</v>
          </cell>
          <cell r="E2487" t="str">
            <v>FILTRE VERTICAL 14EH 7X4 1.52MM</v>
          </cell>
          <cell r="F2487">
            <v>1155.4000000000001</v>
          </cell>
          <cell r="H2487" t="str">
            <v>SFV14EH7X4</v>
          </cell>
          <cell r="I2487">
            <v>875.31</v>
          </cell>
          <cell r="J2487">
            <v>1</v>
          </cell>
          <cell r="K2487">
            <v>875.31</v>
          </cell>
          <cell r="L2487">
            <v>875.31</v>
          </cell>
          <cell r="M2487">
            <v>1094.1374999999998</v>
          </cell>
          <cell r="N2487">
            <v>875.31</v>
          </cell>
          <cell r="O2487">
            <v>875.31</v>
          </cell>
          <cell r="P2487">
            <v>1094.1374999999998</v>
          </cell>
          <cell r="Q2487">
            <v>1155.4000000000001</v>
          </cell>
          <cell r="R2487">
            <v>1164.1623</v>
          </cell>
          <cell r="S2487">
            <v>1455.2028749999999</v>
          </cell>
          <cell r="T2487">
            <v>1155.4000000000001</v>
          </cell>
          <cell r="U2487">
            <v>1164.1623</v>
          </cell>
          <cell r="V2487">
            <v>1455.2028749999999</v>
          </cell>
        </row>
        <row r="2488">
          <cell r="B2488" t="str">
            <v>EH7X4</v>
          </cell>
          <cell r="C2488" t="str">
            <v>MTRAV110</v>
          </cell>
          <cell r="D2488">
            <v>1</v>
          </cell>
          <cell r="E2488" t="str">
            <v>TRAVERSEE DE PAROI D110</v>
          </cell>
          <cell r="F2488">
            <v>16.5</v>
          </cell>
          <cell r="H2488" t="str">
            <v>MTRAV110</v>
          </cell>
          <cell r="I2488">
            <v>13.85</v>
          </cell>
          <cell r="J2488">
            <v>1</v>
          </cell>
          <cell r="K2488">
            <v>13.85</v>
          </cell>
          <cell r="L2488">
            <v>13.85</v>
          </cell>
          <cell r="M2488">
            <v>13.85</v>
          </cell>
          <cell r="N2488">
            <v>13.85</v>
          </cell>
          <cell r="O2488">
            <v>13.85</v>
          </cell>
          <cell r="P2488">
            <v>13.85</v>
          </cell>
          <cell r="Q2488">
            <v>20.78</v>
          </cell>
          <cell r="R2488">
            <v>20.774999999999999</v>
          </cell>
          <cell r="S2488">
            <v>20.774999999999999</v>
          </cell>
          <cell r="T2488">
            <v>20.78</v>
          </cell>
          <cell r="U2488">
            <v>20.774999999999999</v>
          </cell>
          <cell r="V2488">
            <v>20.774999999999999</v>
          </cell>
        </row>
        <row r="2489">
          <cell r="B2489" t="str">
            <v>EH7X4</v>
          </cell>
          <cell r="C2489" t="str">
            <v>C7070L675</v>
          </cell>
          <cell r="D2489">
            <v>6</v>
          </cell>
          <cell r="E2489" t="str">
            <v>POTEAU PEAL 70X70 L=67,5 CM</v>
          </cell>
          <cell r="F2489">
            <v>4.6189999999999998</v>
          </cell>
          <cell r="H2489" t="str">
            <v>C7070L675</v>
          </cell>
          <cell r="I2489">
            <v>4.32</v>
          </cell>
          <cell r="J2489">
            <v>1</v>
          </cell>
          <cell r="K2489">
            <v>4.32</v>
          </cell>
          <cell r="L2489">
            <v>4.07</v>
          </cell>
          <cell r="M2489">
            <v>4.32</v>
          </cell>
          <cell r="N2489">
            <v>25.92</v>
          </cell>
          <cell r="O2489">
            <v>24.42</v>
          </cell>
          <cell r="P2489">
            <v>25.92</v>
          </cell>
          <cell r="Q2489">
            <v>4.6189999999999998</v>
          </cell>
          <cell r="R2489">
            <v>5.0875000000000004</v>
          </cell>
          <cell r="S2489">
            <v>5.4</v>
          </cell>
          <cell r="T2489">
            <v>27.713999999999999</v>
          </cell>
          <cell r="U2489">
            <v>30.525000000000002</v>
          </cell>
          <cell r="V2489">
            <v>32.400000000000006</v>
          </cell>
        </row>
        <row r="2490">
          <cell r="B2490" t="str">
            <v>EH7X4</v>
          </cell>
          <cell r="C2490" t="str">
            <v>MBAR353</v>
          </cell>
          <cell r="D2490">
            <v>6</v>
          </cell>
          <cell r="E2490" t="str">
            <v>BARRE GALVA EN T SUR MESURE 3M53</v>
          </cell>
          <cell r="F2490">
            <v>70.7</v>
          </cell>
          <cell r="H2490" t="str">
            <v>MBAR353</v>
          </cell>
          <cell r="I2490">
            <v>50.5</v>
          </cell>
          <cell r="J2490">
            <v>1</v>
          </cell>
          <cell r="K2490">
            <v>50.5</v>
          </cell>
          <cell r="L2490">
            <v>50.5</v>
          </cell>
          <cell r="M2490">
            <v>50.5</v>
          </cell>
          <cell r="N2490">
            <v>303</v>
          </cell>
          <cell r="O2490">
            <v>303</v>
          </cell>
          <cell r="P2490">
            <v>303</v>
          </cell>
          <cell r="Q2490">
            <v>70.7</v>
          </cell>
          <cell r="R2490">
            <v>75.75</v>
          </cell>
          <cell r="S2490">
            <v>75.75</v>
          </cell>
          <cell r="T2490">
            <v>424.20000000000005</v>
          </cell>
          <cell r="U2490">
            <v>454.5</v>
          </cell>
          <cell r="V2490">
            <v>454.5</v>
          </cell>
        </row>
        <row r="2491">
          <cell r="B2491" t="str">
            <v>EH7X4</v>
          </cell>
          <cell r="C2491" t="str">
            <v>MGRILLE5X5V3</v>
          </cell>
          <cell r="D2491">
            <v>28</v>
          </cell>
          <cell r="E2491" t="str">
            <v>GRILLE MAILLE 5X5 GALVA CAILLEBOTIS 1MX1M</v>
          </cell>
          <cell r="F2491">
            <v>40.47</v>
          </cell>
          <cell r="H2491" t="str">
            <v>MGRILLE5X5V3</v>
          </cell>
          <cell r="I2491">
            <v>28.7</v>
          </cell>
          <cell r="J2491">
            <v>1</v>
          </cell>
          <cell r="K2491">
            <v>28.7</v>
          </cell>
          <cell r="L2491">
            <v>28.7</v>
          </cell>
          <cell r="M2491">
            <v>28.7</v>
          </cell>
          <cell r="N2491">
            <v>803.6</v>
          </cell>
          <cell r="O2491">
            <v>803.6</v>
          </cell>
          <cell r="P2491">
            <v>803.6</v>
          </cell>
          <cell r="Q2491">
            <v>40.47</v>
          </cell>
          <cell r="R2491">
            <v>43.05</v>
          </cell>
          <cell r="S2491">
            <v>43.05</v>
          </cell>
          <cell r="T2491">
            <v>1133.1599999999999</v>
          </cell>
          <cell r="U2491">
            <v>1205.3999999999999</v>
          </cell>
          <cell r="V2491">
            <v>1205.3999999999999</v>
          </cell>
        </row>
        <row r="2492">
          <cell r="B2492" t="str">
            <v>PSFV14EH7X4</v>
          </cell>
          <cell r="N2492">
            <v>2026.94</v>
          </cell>
          <cell r="O2492">
            <v>2025.44</v>
          </cell>
          <cell r="P2492">
            <v>2245.7674999999999</v>
          </cell>
          <cell r="T2492">
            <v>2770.7139999999999</v>
          </cell>
          <cell r="U2492">
            <v>2885.8823000000002</v>
          </cell>
          <cell r="V2492">
            <v>3178.7978750000002</v>
          </cell>
        </row>
        <row r="2493">
          <cell r="B2493" t="str">
            <v>EH8X4</v>
          </cell>
          <cell r="C2493" t="str">
            <v>V10</v>
          </cell>
          <cell r="D2493">
            <v>2</v>
          </cell>
          <cell r="E2493" t="str">
            <v>REDUCTION 110 100</v>
          </cell>
          <cell r="F2493">
            <v>4.63</v>
          </cell>
          <cell r="H2493" t="str">
            <v>V10</v>
          </cell>
          <cell r="I2493">
            <v>2.63</v>
          </cell>
          <cell r="J2493">
            <v>1</v>
          </cell>
          <cell r="K2493">
            <v>2.63</v>
          </cell>
          <cell r="L2493">
            <v>2.63</v>
          </cell>
          <cell r="M2493">
            <v>2.63</v>
          </cell>
          <cell r="N2493">
            <v>5.26</v>
          </cell>
          <cell r="O2493">
            <v>5.26</v>
          </cell>
          <cell r="P2493">
            <v>5.26</v>
          </cell>
          <cell r="Q2493">
            <v>4.7300000000000004</v>
          </cell>
          <cell r="R2493">
            <v>5.26</v>
          </cell>
          <cell r="S2493">
            <v>5.26</v>
          </cell>
          <cell r="T2493">
            <v>9.4600000000000009</v>
          </cell>
          <cell r="U2493">
            <v>10.52</v>
          </cell>
          <cell r="V2493">
            <v>10.52</v>
          </cell>
        </row>
        <row r="2494">
          <cell r="B2494" t="str">
            <v>EH8X4</v>
          </cell>
          <cell r="C2494" t="str">
            <v>SFV16EH8X4</v>
          </cell>
          <cell r="D2494">
            <v>1</v>
          </cell>
          <cell r="E2494" t="str">
            <v>FILTRE VERTICAL 16EH 8X4 1.52MM</v>
          </cell>
          <cell r="F2494">
            <v>1281.83</v>
          </cell>
          <cell r="H2494" t="str">
            <v>SFV16EH8X4</v>
          </cell>
          <cell r="I2494">
            <v>971.09</v>
          </cell>
          <cell r="J2494">
            <v>1</v>
          </cell>
          <cell r="K2494">
            <v>971.09</v>
          </cell>
          <cell r="L2494">
            <v>971.09</v>
          </cell>
          <cell r="M2494">
            <v>1213.8625</v>
          </cell>
          <cell r="N2494">
            <v>971.09</v>
          </cell>
          <cell r="O2494">
            <v>971.09</v>
          </cell>
          <cell r="P2494">
            <v>1213.8625</v>
          </cell>
          <cell r="Q2494">
            <v>1281.83</v>
          </cell>
          <cell r="R2494">
            <v>1291.5497</v>
          </cell>
          <cell r="S2494">
            <v>1614.4371249999999</v>
          </cell>
          <cell r="T2494">
            <v>1281.83</v>
          </cell>
          <cell r="U2494">
            <v>1291.5497</v>
          </cell>
          <cell r="V2494">
            <v>1614.4371249999999</v>
          </cell>
        </row>
        <row r="2495">
          <cell r="B2495" t="str">
            <v>EH8X4</v>
          </cell>
          <cell r="C2495" t="str">
            <v>MTRAV110</v>
          </cell>
          <cell r="D2495">
            <v>1</v>
          </cell>
          <cell r="E2495" t="str">
            <v>TRAVERSEE DE PAROI D110</v>
          </cell>
          <cell r="F2495">
            <v>16.5</v>
          </cell>
          <cell r="H2495" t="str">
            <v>MTRAV110</v>
          </cell>
          <cell r="I2495">
            <v>13.85</v>
          </cell>
          <cell r="J2495">
            <v>1</v>
          </cell>
          <cell r="K2495">
            <v>13.85</v>
          </cell>
          <cell r="L2495">
            <v>13.85</v>
          </cell>
          <cell r="M2495">
            <v>13.85</v>
          </cell>
          <cell r="N2495">
            <v>13.85</v>
          </cell>
          <cell r="O2495">
            <v>13.85</v>
          </cell>
          <cell r="P2495">
            <v>13.85</v>
          </cell>
          <cell r="Q2495">
            <v>20.78</v>
          </cell>
          <cell r="R2495">
            <v>20.774999999999999</v>
          </cell>
          <cell r="S2495">
            <v>20.774999999999999</v>
          </cell>
          <cell r="T2495">
            <v>20.78</v>
          </cell>
          <cell r="U2495">
            <v>20.774999999999999</v>
          </cell>
          <cell r="V2495">
            <v>20.774999999999999</v>
          </cell>
        </row>
        <row r="2496">
          <cell r="B2496" t="str">
            <v>EH8X4</v>
          </cell>
          <cell r="C2496" t="str">
            <v>C7070L675</v>
          </cell>
          <cell r="D2496">
            <v>6</v>
          </cell>
          <cell r="E2496" t="str">
            <v>POTEAU PEAL 70X70 L=67,5 CM</v>
          </cell>
          <cell r="F2496">
            <v>4.6189999999999998</v>
          </cell>
          <cell r="H2496" t="str">
            <v>C7070L675</v>
          </cell>
          <cell r="I2496">
            <v>4.32</v>
          </cell>
          <cell r="J2496">
            <v>1</v>
          </cell>
          <cell r="K2496">
            <v>4.32</v>
          </cell>
          <cell r="L2496">
            <v>4.07</v>
          </cell>
          <cell r="M2496">
            <v>4.32</v>
          </cell>
          <cell r="N2496">
            <v>25.92</v>
          </cell>
          <cell r="O2496">
            <v>24.42</v>
          </cell>
          <cell r="P2496">
            <v>25.92</v>
          </cell>
          <cell r="Q2496">
            <v>4.6189999999999998</v>
          </cell>
          <cell r="R2496">
            <v>5.0875000000000004</v>
          </cell>
          <cell r="S2496">
            <v>5.4</v>
          </cell>
          <cell r="T2496">
            <v>27.713999999999999</v>
          </cell>
          <cell r="U2496">
            <v>30.525000000000002</v>
          </cell>
          <cell r="V2496">
            <v>32.400000000000006</v>
          </cell>
        </row>
        <row r="2497">
          <cell r="B2497" t="str">
            <v>EH8X4</v>
          </cell>
          <cell r="C2497" t="str">
            <v>MBAR403</v>
          </cell>
          <cell r="D2497">
            <v>6</v>
          </cell>
          <cell r="E2497" t="str">
            <v>BARRE GALVA EN T SUR MESURE 4M03</v>
          </cell>
          <cell r="F2497">
            <v>85.23</v>
          </cell>
          <cell r="H2497" t="str">
            <v>MBAR403</v>
          </cell>
          <cell r="I2497">
            <v>60.88</v>
          </cell>
          <cell r="J2497">
            <v>1</v>
          </cell>
          <cell r="K2497">
            <v>60.88</v>
          </cell>
          <cell r="L2497">
            <v>60.88</v>
          </cell>
          <cell r="M2497">
            <v>60.88</v>
          </cell>
          <cell r="N2497">
            <v>365.28000000000003</v>
          </cell>
          <cell r="O2497">
            <v>365.28000000000003</v>
          </cell>
          <cell r="P2497">
            <v>365.28000000000003</v>
          </cell>
          <cell r="Q2497">
            <v>85.23</v>
          </cell>
          <cell r="R2497">
            <v>91.320000000000007</v>
          </cell>
          <cell r="S2497">
            <v>91.320000000000007</v>
          </cell>
          <cell r="T2497">
            <v>511.38</v>
          </cell>
          <cell r="U2497">
            <v>547.92000000000007</v>
          </cell>
          <cell r="V2497">
            <v>547.92000000000007</v>
          </cell>
        </row>
        <row r="2498">
          <cell r="B2498" t="str">
            <v>EH8X4</v>
          </cell>
          <cell r="C2498" t="str">
            <v>MGRILLE5X5V3</v>
          </cell>
          <cell r="D2498">
            <v>32</v>
          </cell>
          <cell r="E2498" t="str">
            <v>GRILLE MAILLE 5X5 GALVA CAILLEBOTIS 1MX1M</v>
          </cell>
          <cell r="F2498">
            <v>40.47</v>
          </cell>
          <cell r="H2498" t="str">
            <v>MGRILLE5X5V3</v>
          </cell>
          <cell r="I2498">
            <v>28.7</v>
          </cell>
          <cell r="J2498">
            <v>1</v>
          </cell>
          <cell r="K2498">
            <v>28.7</v>
          </cell>
          <cell r="L2498">
            <v>28.7</v>
          </cell>
          <cell r="M2498">
            <v>28.7</v>
          </cell>
          <cell r="N2498">
            <v>918.4</v>
          </cell>
          <cell r="O2498">
            <v>918.4</v>
          </cell>
          <cell r="P2498">
            <v>918.4</v>
          </cell>
          <cell r="Q2498">
            <v>40.47</v>
          </cell>
          <cell r="R2498">
            <v>43.05</v>
          </cell>
          <cell r="S2498">
            <v>43.05</v>
          </cell>
          <cell r="T2498">
            <v>1295.04</v>
          </cell>
          <cell r="U2498">
            <v>1377.6</v>
          </cell>
          <cell r="V2498">
            <v>1377.6</v>
          </cell>
        </row>
        <row r="2499">
          <cell r="B2499" t="str">
            <v>PSFV16EH8X4</v>
          </cell>
          <cell r="N2499">
            <v>2299.8000000000002</v>
          </cell>
          <cell r="O2499">
            <v>2298.3000000000002</v>
          </cell>
          <cell r="P2499">
            <v>2542.5724999999998</v>
          </cell>
          <cell r="T2499">
            <v>3146.2039999999997</v>
          </cell>
          <cell r="U2499">
            <v>3278.8897000000002</v>
          </cell>
          <cell r="V2499">
            <v>3603.6521250000001</v>
          </cell>
        </row>
        <row r="2500">
          <cell r="B2500" t="str">
            <v>EH8X4.5</v>
          </cell>
          <cell r="C2500" t="str">
            <v>V10</v>
          </cell>
          <cell r="D2500">
            <v>2</v>
          </cell>
          <cell r="E2500" t="str">
            <v>REDUCTION 110 100</v>
          </cell>
          <cell r="F2500">
            <v>4.63</v>
          </cell>
          <cell r="H2500" t="str">
            <v>V10</v>
          </cell>
          <cell r="I2500">
            <v>2.63</v>
          </cell>
          <cell r="J2500">
            <v>1</v>
          </cell>
          <cell r="K2500">
            <v>2.63</v>
          </cell>
          <cell r="L2500">
            <v>2.63</v>
          </cell>
          <cell r="M2500">
            <v>2.63</v>
          </cell>
          <cell r="N2500">
            <v>5.26</v>
          </cell>
          <cell r="O2500">
            <v>5.26</v>
          </cell>
          <cell r="P2500">
            <v>5.26</v>
          </cell>
          <cell r="Q2500">
            <v>4.7300000000000004</v>
          </cell>
          <cell r="R2500">
            <v>5.26</v>
          </cell>
          <cell r="S2500">
            <v>5.26</v>
          </cell>
          <cell r="T2500">
            <v>9.4600000000000009</v>
          </cell>
          <cell r="U2500">
            <v>10.52</v>
          </cell>
          <cell r="V2500">
            <v>10.52</v>
          </cell>
        </row>
        <row r="2501">
          <cell r="B2501" t="str">
            <v>EH8X4.5</v>
          </cell>
          <cell r="C2501" t="str">
            <v>SFV18EH8X4.5</v>
          </cell>
          <cell r="D2501">
            <v>1</v>
          </cell>
          <cell r="E2501" t="str">
            <v>FILTRE VERTICAL 18EH 8X4.5 1.52MM</v>
          </cell>
          <cell r="F2501">
            <v>1289.6099999999999</v>
          </cell>
          <cell r="H2501" t="str">
            <v>SFV18EH8X4.5</v>
          </cell>
          <cell r="I2501">
            <v>976.98</v>
          </cell>
          <cell r="J2501">
            <v>1</v>
          </cell>
          <cell r="K2501">
            <v>976.98</v>
          </cell>
          <cell r="L2501">
            <v>976.98</v>
          </cell>
          <cell r="M2501">
            <v>1221.2249999999999</v>
          </cell>
          <cell r="N2501">
            <v>976.98</v>
          </cell>
          <cell r="O2501">
            <v>976.98</v>
          </cell>
          <cell r="P2501">
            <v>1221.2249999999999</v>
          </cell>
          <cell r="Q2501">
            <v>1289.6099999999999</v>
          </cell>
          <cell r="R2501">
            <v>1299.3834000000002</v>
          </cell>
          <cell r="S2501">
            <v>1624.2292499999999</v>
          </cell>
          <cell r="T2501">
            <v>1289.6099999999999</v>
          </cell>
          <cell r="U2501">
            <v>1299.3834000000002</v>
          </cell>
          <cell r="V2501">
            <v>1624.2292499999999</v>
          </cell>
        </row>
        <row r="2502">
          <cell r="B2502" t="str">
            <v>EH8X4.5</v>
          </cell>
          <cell r="C2502" t="str">
            <v>MTRAV110</v>
          </cell>
          <cell r="D2502">
            <v>1</v>
          </cell>
          <cell r="E2502" t="str">
            <v>TRAVERSEE DE PAROI D110</v>
          </cell>
          <cell r="F2502">
            <v>16.5</v>
          </cell>
          <cell r="H2502" t="str">
            <v>MTRAV110</v>
          </cell>
          <cell r="I2502">
            <v>13.85</v>
          </cell>
          <cell r="J2502">
            <v>1</v>
          </cell>
          <cell r="K2502">
            <v>13.85</v>
          </cell>
          <cell r="L2502">
            <v>13.85</v>
          </cell>
          <cell r="M2502">
            <v>13.85</v>
          </cell>
          <cell r="N2502">
            <v>13.85</v>
          </cell>
          <cell r="O2502">
            <v>13.85</v>
          </cell>
          <cell r="P2502">
            <v>13.85</v>
          </cell>
          <cell r="Q2502">
            <v>20.78</v>
          </cell>
          <cell r="R2502">
            <v>20.774999999999999</v>
          </cell>
          <cell r="S2502">
            <v>20.774999999999999</v>
          </cell>
          <cell r="T2502">
            <v>20.78</v>
          </cell>
          <cell r="U2502">
            <v>20.774999999999999</v>
          </cell>
          <cell r="V2502">
            <v>20.774999999999999</v>
          </cell>
        </row>
        <row r="2503">
          <cell r="B2503" t="str">
            <v>EH8X4.5</v>
          </cell>
          <cell r="C2503" t="str">
            <v>C7070L675</v>
          </cell>
          <cell r="D2503">
            <v>6</v>
          </cell>
          <cell r="E2503" t="str">
            <v>POTEAU PEAL 70X70 L=67,5 CM</v>
          </cell>
          <cell r="F2503">
            <v>4.6189999999999998</v>
          </cell>
          <cell r="H2503" t="str">
            <v>C7070L675</v>
          </cell>
          <cell r="I2503">
            <v>4.32</v>
          </cell>
          <cell r="J2503">
            <v>1</v>
          </cell>
          <cell r="K2503">
            <v>4.32</v>
          </cell>
          <cell r="L2503">
            <v>4.07</v>
          </cell>
          <cell r="M2503">
            <v>4.32</v>
          </cell>
          <cell r="N2503">
            <v>25.92</v>
          </cell>
          <cell r="O2503">
            <v>24.42</v>
          </cell>
          <cell r="P2503">
            <v>25.92</v>
          </cell>
          <cell r="Q2503">
            <v>4.6189999999999998</v>
          </cell>
          <cell r="R2503">
            <v>5.0875000000000004</v>
          </cell>
          <cell r="S2503">
            <v>5.4</v>
          </cell>
          <cell r="T2503">
            <v>27.713999999999999</v>
          </cell>
          <cell r="U2503">
            <v>30.525000000000002</v>
          </cell>
          <cell r="V2503">
            <v>32.400000000000006</v>
          </cell>
        </row>
        <row r="2504">
          <cell r="B2504" t="str">
            <v>EH8X4.5</v>
          </cell>
          <cell r="C2504" t="str">
            <v>MBAR403</v>
          </cell>
          <cell r="D2504">
            <v>6</v>
          </cell>
          <cell r="E2504" t="str">
            <v>BARRE GALVA EN T SUR MESURE 4M03</v>
          </cell>
          <cell r="F2504">
            <v>85.23</v>
          </cell>
          <cell r="H2504" t="str">
            <v>MBAR403</v>
          </cell>
          <cell r="I2504">
            <v>60.88</v>
          </cell>
          <cell r="J2504">
            <v>1</v>
          </cell>
          <cell r="K2504">
            <v>60.88</v>
          </cell>
          <cell r="L2504">
            <v>60.88</v>
          </cell>
          <cell r="M2504">
            <v>60.88</v>
          </cell>
          <cell r="N2504">
            <v>365.28000000000003</v>
          </cell>
          <cell r="O2504">
            <v>365.28000000000003</v>
          </cell>
          <cell r="P2504">
            <v>365.28000000000003</v>
          </cell>
          <cell r="Q2504">
            <v>85.23</v>
          </cell>
          <cell r="R2504">
            <v>91.320000000000007</v>
          </cell>
          <cell r="S2504">
            <v>91.320000000000007</v>
          </cell>
          <cell r="T2504">
            <v>511.38</v>
          </cell>
          <cell r="U2504">
            <v>547.92000000000007</v>
          </cell>
          <cell r="V2504">
            <v>547.92000000000007</v>
          </cell>
        </row>
        <row r="2505">
          <cell r="B2505" t="str">
            <v>EH8X4.5</v>
          </cell>
          <cell r="C2505" t="str">
            <v>MGRILLE5X5V3</v>
          </cell>
          <cell r="D2505">
            <v>16</v>
          </cell>
          <cell r="E2505" t="str">
            <v>GRILLE MAILLE 5X5 GALVA CAILLEBOTIS 1MX1M</v>
          </cell>
          <cell r="F2505">
            <v>40.47</v>
          </cell>
          <cell r="H2505" t="str">
            <v>MGRILLE5X5V3</v>
          </cell>
          <cell r="I2505">
            <v>28.7</v>
          </cell>
          <cell r="J2505">
            <v>1</v>
          </cell>
          <cell r="K2505">
            <v>28.7</v>
          </cell>
          <cell r="L2505">
            <v>28.7</v>
          </cell>
          <cell r="M2505">
            <v>28.7</v>
          </cell>
          <cell r="N2505">
            <v>459.2</v>
          </cell>
          <cell r="O2505">
            <v>459.2</v>
          </cell>
          <cell r="P2505">
            <v>459.2</v>
          </cell>
          <cell r="Q2505">
            <v>40.47</v>
          </cell>
          <cell r="R2505">
            <v>43.05</v>
          </cell>
          <cell r="S2505">
            <v>43.05</v>
          </cell>
          <cell r="T2505">
            <v>647.52</v>
          </cell>
          <cell r="U2505">
            <v>688.8</v>
          </cell>
          <cell r="V2505">
            <v>688.8</v>
          </cell>
        </row>
        <row r="2506">
          <cell r="B2506" t="str">
            <v>EH8X4.5</v>
          </cell>
          <cell r="C2506" t="str">
            <v>MGRILLE5X5V4</v>
          </cell>
          <cell r="D2506">
            <v>16</v>
          </cell>
          <cell r="E2506" t="str">
            <v>GRILLE MAILLE 5X5 GALVA CAILLEBOTIS 1MX1.25M</v>
          </cell>
          <cell r="F2506">
            <v>49.77</v>
          </cell>
          <cell r="H2506" t="str">
            <v>MGRILLE5X5V4</v>
          </cell>
          <cell r="I2506">
            <v>35.299999999999997</v>
          </cell>
          <cell r="J2506">
            <v>1</v>
          </cell>
          <cell r="K2506">
            <v>35.299999999999997</v>
          </cell>
          <cell r="L2506">
            <v>35.299999999999997</v>
          </cell>
          <cell r="M2506">
            <v>35.299999999999997</v>
          </cell>
          <cell r="N2506">
            <v>564.79999999999995</v>
          </cell>
          <cell r="O2506">
            <v>564.79999999999995</v>
          </cell>
          <cell r="P2506">
            <v>564.79999999999995</v>
          </cell>
          <cell r="Q2506">
            <v>49.77</v>
          </cell>
          <cell r="R2506">
            <v>52.949999999999996</v>
          </cell>
          <cell r="S2506">
            <v>52.949999999999996</v>
          </cell>
          <cell r="T2506">
            <v>796.32</v>
          </cell>
          <cell r="U2506">
            <v>847.19999999999993</v>
          </cell>
          <cell r="V2506">
            <v>847.19999999999993</v>
          </cell>
        </row>
        <row r="2507">
          <cell r="B2507" t="str">
            <v>PSFV18EH8X4.5</v>
          </cell>
          <cell r="N2507">
            <v>2411.29</v>
          </cell>
          <cell r="O2507">
            <v>2409.79</v>
          </cell>
          <cell r="P2507">
            <v>2655.5349999999999</v>
          </cell>
          <cell r="T2507">
            <v>3302.7840000000001</v>
          </cell>
          <cell r="U2507">
            <v>3445.1234000000004</v>
          </cell>
          <cell r="V2507">
            <v>3771.8442500000001</v>
          </cell>
        </row>
        <row r="2508">
          <cell r="B2508" t="str">
            <v>EH8X5</v>
          </cell>
          <cell r="C2508" t="str">
            <v>V10</v>
          </cell>
          <cell r="D2508">
            <v>2</v>
          </cell>
          <cell r="E2508" t="str">
            <v>REDUCTION 110 100</v>
          </cell>
          <cell r="F2508">
            <v>4.63</v>
          </cell>
          <cell r="H2508" t="str">
            <v>V10</v>
          </cell>
          <cell r="I2508">
            <v>2.63</v>
          </cell>
          <cell r="J2508">
            <v>1</v>
          </cell>
          <cell r="K2508">
            <v>2.63</v>
          </cell>
          <cell r="L2508">
            <v>2.63</v>
          </cell>
          <cell r="M2508">
            <v>2.63</v>
          </cell>
          <cell r="N2508">
            <v>5.26</v>
          </cell>
          <cell r="O2508">
            <v>5.26</v>
          </cell>
          <cell r="P2508">
            <v>5.26</v>
          </cell>
          <cell r="Q2508">
            <v>4.7300000000000004</v>
          </cell>
          <cell r="R2508">
            <v>5.26</v>
          </cell>
          <cell r="S2508">
            <v>5.26</v>
          </cell>
          <cell r="T2508">
            <v>9.4600000000000009</v>
          </cell>
          <cell r="U2508">
            <v>10.52</v>
          </cell>
          <cell r="V2508">
            <v>10.52</v>
          </cell>
        </row>
        <row r="2509">
          <cell r="B2509" t="str">
            <v>EH8X5</v>
          </cell>
          <cell r="C2509" t="str">
            <v>MBAR403</v>
          </cell>
          <cell r="D2509">
            <v>6</v>
          </cell>
          <cell r="E2509" t="str">
            <v>BARRE GALVA EN T SUR MESURE 4M03</v>
          </cell>
          <cell r="F2509">
            <v>85.23</v>
          </cell>
          <cell r="H2509" t="str">
            <v>MBAR403</v>
          </cell>
          <cell r="I2509">
            <v>60.88</v>
          </cell>
          <cell r="J2509">
            <v>1</v>
          </cell>
          <cell r="K2509">
            <v>60.88</v>
          </cell>
          <cell r="L2509">
            <v>60.88</v>
          </cell>
          <cell r="M2509">
            <v>60.88</v>
          </cell>
          <cell r="N2509">
            <v>365.28000000000003</v>
          </cell>
          <cell r="O2509">
            <v>365.28000000000003</v>
          </cell>
          <cell r="P2509">
            <v>365.28000000000003</v>
          </cell>
          <cell r="Q2509">
            <v>85.23</v>
          </cell>
          <cell r="R2509">
            <v>91.320000000000007</v>
          </cell>
          <cell r="S2509">
            <v>91.320000000000007</v>
          </cell>
          <cell r="T2509">
            <v>511.38</v>
          </cell>
          <cell r="U2509">
            <v>547.92000000000007</v>
          </cell>
          <cell r="V2509">
            <v>547.92000000000007</v>
          </cell>
        </row>
        <row r="2510">
          <cell r="B2510" t="str">
            <v>EH8X5</v>
          </cell>
          <cell r="C2510" t="str">
            <v>SFV20EH8X5</v>
          </cell>
          <cell r="D2510">
            <v>1</v>
          </cell>
          <cell r="E2510" t="str">
            <v>FILTRE VERTICAL 20EH 8X5 1.52MM</v>
          </cell>
          <cell r="F2510">
            <v>1281.83</v>
          </cell>
          <cell r="H2510" t="str">
            <v>SFV20EH8X5</v>
          </cell>
          <cell r="I2510">
            <v>971.09</v>
          </cell>
          <cell r="J2510">
            <v>1</v>
          </cell>
          <cell r="K2510">
            <v>971.09</v>
          </cell>
          <cell r="L2510">
            <v>971.09</v>
          </cell>
          <cell r="M2510">
            <v>1213.8625</v>
          </cell>
          <cell r="N2510">
            <v>971.09</v>
          </cell>
          <cell r="O2510">
            <v>971.09</v>
          </cell>
          <cell r="P2510">
            <v>1213.8625</v>
          </cell>
          <cell r="Q2510">
            <v>1281.83</v>
          </cell>
          <cell r="R2510">
            <v>1291.5497</v>
          </cell>
          <cell r="S2510">
            <v>1614.4371249999999</v>
          </cell>
          <cell r="T2510">
            <v>1281.83</v>
          </cell>
          <cell r="U2510">
            <v>1291.5497</v>
          </cell>
          <cell r="V2510">
            <v>1614.4371249999999</v>
          </cell>
        </row>
        <row r="2511">
          <cell r="B2511" t="str">
            <v>EH8X5</v>
          </cell>
          <cell r="C2511" t="str">
            <v>MTRAV110</v>
          </cell>
          <cell r="D2511">
            <v>1</v>
          </cell>
          <cell r="E2511" t="str">
            <v>TRAVERSEE DE PAROI D110</v>
          </cell>
          <cell r="F2511">
            <v>16.5</v>
          </cell>
          <cell r="H2511" t="str">
            <v>MTRAV110</v>
          </cell>
          <cell r="I2511">
            <v>13.85</v>
          </cell>
          <cell r="J2511">
            <v>1</v>
          </cell>
          <cell r="K2511">
            <v>13.85</v>
          </cell>
          <cell r="L2511">
            <v>13.85</v>
          </cell>
          <cell r="M2511">
            <v>13.85</v>
          </cell>
          <cell r="N2511">
            <v>13.85</v>
          </cell>
          <cell r="O2511">
            <v>13.85</v>
          </cell>
          <cell r="P2511">
            <v>13.85</v>
          </cell>
          <cell r="Q2511">
            <v>20.78</v>
          </cell>
          <cell r="R2511">
            <v>20.774999999999999</v>
          </cell>
          <cell r="S2511">
            <v>20.774999999999999</v>
          </cell>
          <cell r="T2511">
            <v>20.78</v>
          </cell>
          <cell r="U2511">
            <v>20.774999999999999</v>
          </cell>
          <cell r="V2511">
            <v>20.774999999999999</v>
          </cell>
        </row>
        <row r="2512">
          <cell r="B2512" t="str">
            <v>EH8X5</v>
          </cell>
          <cell r="C2512" t="str">
            <v>C7070L675</v>
          </cell>
          <cell r="D2512">
            <v>6</v>
          </cell>
          <cell r="E2512" t="str">
            <v>POTEAU PEAL 70X70 L=67,5 CM</v>
          </cell>
          <cell r="F2512">
            <v>4.6189999999999998</v>
          </cell>
          <cell r="H2512" t="str">
            <v>C7070L675</v>
          </cell>
          <cell r="I2512">
            <v>4.32</v>
          </cell>
          <cell r="J2512">
            <v>1</v>
          </cell>
          <cell r="K2512">
            <v>4.32</v>
          </cell>
          <cell r="L2512">
            <v>4.07</v>
          </cell>
          <cell r="M2512">
            <v>4.32</v>
          </cell>
          <cell r="N2512">
            <v>25.92</v>
          </cell>
          <cell r="O2512">
            <v>24.42</v>
          </cell>
          <cell r="P2512">
            <v>25.92</v>
          </cell>
          <cell r="Q2512">
            <v>4.6189999999999998</v>
          </cell>
          <cell r="R2512">
            <v>5.0875000000000004</v>
          </cell>
          <cell r="S2512">
            <v>5.4</v>
          </cell>
          <cell r="T2512">
            <v>27.713999999999999</v>
          </cell>
          <cell r="U2512">
            <v>30.525000000000002</v>
          </cell>
          <cell r="V2512">
            <v>32.400000000000006</v>
          </cell>
        </row>
        <row r="2513">
          <cell r="B2513" t="str">
            <v>EH8X5</v>
          </cell>
          <cell r="C2513" t="str">
            <v>MGRILLE5X5V4</v>
          </cell>
          <cell r="D2513">
            <v>32</v>
          </cell>
          <cell r="E2513" t="str">
            <v>GRILLE MAILLE 5X5 GALVA CAILLEBOTIS 1MX1.25M</v>
          </cell>
          <cell r="F2513">
            <v>49.77</v>
          </cell>
          <cell r="H2513" t="str">
            <v>MGRILLE5X5V4</v>
          </cell>
          <cell r="I2513">
            <v>35.299999999999997</v>
          </cell>
          <cell r="J2513">
            <v>1</v>
          </cell>
          <cell r="K2513">
            <v>35.299999999999997</v>
          </cell>
          <cell r="L2513">
            <v>35.299999999999997</v>
          </cell>
          <cell r="M2513">
            <v>35.299999999999997</v>
          </cell>
          <cell r="N2513">
            <v>1129.5999999999999</v>
          </cell>
          <cell r="O2513">
            <v>1129.5999999999999</v>
          </cell>
          <cell r="P2513">
            <v>1129.5999999999999</v>
          </cell>
          <cell r="Q2513">
            <v>49.77</v>
          </cell>
          <cell r="R2513">
            <v>52.949999999999996</v>
          </cell>
          <cell r="S2513">
            <v>52.949999999999996</v>
          </cell>
          <cell r="T2513">
            <v>1592.64</v>
          </cell>
          <cell r="U2513">
            <v>1694.3999999999999</v>
          </cell>
          <cell r="V2513">
            <v>1694.3999999999999</v>
          </cell>
        </row>
        <row r="2514">
          <cell r="B2514" t="str">
            <v>PSFV20EH8X5</v>
          </cell>
          <cell r="N2514">
            <v>2511</v>
          </cell>
          <cell r="O2514">
            <v>2509.5</v>
          </cell>
          <cell r="P2514">
            <v>2753.7725</v>
          </cell>
          <cell r="T2514">
            <v>3443.8040000000001</v>
          </cell>
          <cell r="U2514">
            <v>3595.6896999999999</v>
          </cell>
          <cell r="V2514">
            <v>3920.4521249999998</v>
          </cell>
        </row>
        <row r="2515">
          <cell r="B2515" t="str">
            <v>H6X2</v>
          </cell>
          <cell r="C2515" t="str">
            <v>V10</v>
          </cell>
          <cell r="D2515">
            <v>2</v>
          </cell>
          <cell r="E2515" t="str">
            <v>REDUCTION 110 100</v>
          </cell>
          <cell r="F2515">
            <v>4.63</v>
          </cell>
          <cell r="H2515" t="str">
            <v>V10</v>
          </cell>
          <cell r="I2515">
            <v>2.63</v>
          </cell>
          <cell r="J2515">
            <v>1</v>
          </cell>
          <cell r="K2515">
            <v>2.63</v>
          </cell>
          <cell r="L2515">
            <v>2.63</v>
          </cell>
          <cell r="M2515">
            <v>2.63</v>
          </cell>
          <cell r="N2515">
            <v>5.26</v>
          </cell>
          <cell r="O2515">
            <v>5.26</v>
          </cell>
          <cell r="P2515">
            <v>5.26</v>
          </cell>
          <cell r="Q2515">
            <v>4.7300000000000004</v>
          </cell>
          <cell r="R2515">
            <v>5.26</v>
          </cell>
          <cell r="S2515">
            <v>5.26</v>
          </cell>
          <cell r="T2515">
            <v>9.4600000000000009</v>
          </cell>
          <cell r="U2515">
            <v>10.52</v>
          </cell>
          <cell r="V2515">
            <v>10.52</v>
          </cell>
        </row>
        <row r="2516">
          <cell r="B2516" t="str">
            <v>H6X2</v>
          </cell>
          <cell r="C2516" t="str">
            <v>SFV6EH6X2</v>
          </cell>
          <cell r="D2516">
            <v>1</v>
          </cell>
          <cell r="E2516" t="str">
            <v>FILTRE VERTICAL 6EH 6X2 1.52MM</v>
          </cell>
          <cell r="F2516">
            <v>602.51</v>
          </cell>
          <cell r="H2516" t="str">
            <v>SFV6EH6X2</v>
          </cell>
          <cell r="I2516">
            <v>456.44</v>
          </cell>
          <cell r="J2516">
            <v>1</v>
          </cell>
          <cell r="K2516">
            <v>456.44</v>
          </cell>
          <cell r="L2516">
            <v>456.44</v>
          </cell>
          <cell r="M2516">
            <v>570.54999999999995</v>
          </cell>
          <cell r="N2516">
            <v>456.44</v>
          </cell>
          <cell r="O2516">
            <v>456.44</v>
          </cell>
          <cell r="P2516">
            <v>570.54999999999995</v>
          </cell>
          <cell r="Q2516">
            <v>602.51</v>
          </cell>
          <cell r="R2516">
            <v>607.0652</v>
          </cell>
          <cell r="S2516">
            <v>758.83150000000001</v>
          </cell>
          <cell r="T2516">
            <v>602.51</v>
          </cell>
          <cell r="U2516">
            <v>607.0652</v>
          </cell>
          <cell r="V2516">
            <v>758.83150000000001</v>
          </cell>
        </row>
        <row r="2517">
          <cell r="B2517" t="str">
            <v>H6X2</v>
          </cell>
          <cell r="C2517" t="str">
            <v>MTRAV110</v>
          </cell>
          <cell r="D2517">
            <v>1</v>
          </cell>
          <cell r="E2517" t="str">
            <v>TRAVERSEE DE PAROI D110</v>
          </cell>
          <cell r="F2517">
            <v>16.5</v>
          </cell>
          <cell r="H2517" t="str">
            <v>MTRAV110</v>
          </cell>
          <cell r="I2517">
            <v>13.85</v>
          </cell>
          <cell r="J2517">
            <v>1</v>
          </cell>
          <cell r="K2517">
            <v>13.85</v>
          </cell>
          <cell r="L2517">
            <v>13.85</v>
          </cell>
          <cell r="M2517">
            <v>13.85</v>
          </cell>
          <cell r="N2517">
            <v>13.85</v>
          </cell>
          <cell r="O2517">
            <v>13.85</v>
          </cell>
          <cell r="P2517">
            <v>13.85</v>
          </cell>
          <cell r="Q2517">
            <v>20.78</v>
          </cell>
          <cell r="R2517">
            <v>20.774999999999999</v>
          </cell>
          <cell r="S2517">
            <v>20.774999999999999</v>
          </cell>
          <cell r="T2517">
            <v>20.78</v>
          </cell>
          <cell r="U2517">
            <v>20.774999999999999</v>
          </cell>
          <cell r="V2517">
            <v>20.774999999999999</v>
          </cell>
        </row>
        <row r="2518">
          <cell r="B2518" t="str">
            <v>H6X2</v>
          </cell>
          <cell r="C2518" t="str">
            <v>MBAR206</v>
          </cell>
          <cell r="D2518">
            <v>5</v>
          </cell>
          <cell r="E2518" t="str">
            <v>BARRE PROFIL T GALVA 2M06</v>
          </cell>
          <cell r="F2518">
            <v>55.3</v>
          </cell>
          <cell r="H2518" t="str">
            <v>MBAR206</v>
          </cell>
          <cell r="I2518">
            <v>39.5</v>
          </cell>
          <cell r="J2518">
            <v>1</v>
          </cell>
          <cell r="K2518">
            <v>39.5</v>
          </cell>
          <cell r="L2518">
            <v>39.5</v>
          </cell>
          <cell r="M2518">
            <v>39.5</v>
          </cell>
          <cell r="N2518">
            <v>197.5</v>
          </cell>
          <cell r="O2518">
            <v>197.5</v>
          </cell>
          <cell r="P2518">
            <v>197.5</v>
          </cell>
          <cell r="Q2518">
            <v>55.3</v>
          </cell>
          <cell r="R2518">
            <v>59.25</v>
          </cell>
          <cell r="S2518">
            <v>59.25</v>
          </cell>
          <cell r="T2518">
            <v>276.5</v>
          </cell>
          <cell r="U2518">
            <v>296.25</v>
          </cell>
          <cell r="V2518">
            <v>296.25</v>
          </cell>
        </row>
        <row r="2519">
          <cell r="B2519" t="str">
            <v>H6X2</v>
          </cell>
          <cell r="C2519" t="str">
            <v>MGRILLE5X5V3</v>
          </cell>
          <cell r="D2519">
            <v>12</v>
          </cell>
          <cell r="E2519" t="str">
            <v>GRILLE MAILLE 5X5 GALVA CAILLEBOTIS 1MX1M</v>
          </cell>
          <cell r="F2519">
            <v>40.47</v>
          </cell>
          <cell r="H2519" t="str">
            <v>MGRILLE5X5V3</v>
          </cell>
          <cell r="I2519">
            <v>28.7</v>
          </cell>
          <cell r="J2519">
            <v>1</v>
          </cell>
          <cell r="K2519">
            <v>28.7</v>
          </cell>
          <cell r="L2519">
            <v>28.7</v>
          </cell>
          <cell r="M2519">
            <v>28.7</v>
          </cell>
          <cell r="N2519">
            <v>344.4</v>
          </cell>
          <cell r="O2519">
            <v>344.4</v>
          </cell>
          <cell r="P2519">
            <v>344.4</v>
          </cell>
          <cell r="Q2519">
            <v>40.47</v>
          </cell>
          <cell r="R2519">
            <v>43.05</v>
          </cell>
          <cell r="S2519">
            <v>43.05</v>
          </cell>
          <cell r="T2519">
            <v>485.64</v>
          </cell>
          <cell r="U2519">
            <v>516.59999999999991</v>
          </cell>
          <cell r="V2519">
            <v>516.59999999999991</v>
          </cell>
        </row>
        <row r="2520">
          <cell r="B2520" t="str">
            <v>PSFV6EH6X2</v>
          </cell>
          <cell r="N2520">
            <v>1017.4499999999999</v>
          </cell>
          <cell r="O2520">
            <v>1017.4499999999999</v>
          </cell>
          <cell r="P2520">
            <v>1131.56</v>
          </cell>
          <cell r="T2520">
            <v>1394.8899999999999</v>
          </cell>
          <cell r="U2520">
            <v>1451.2102</v>
          </cell>
          <cell r="V2520">
            <v>1602.9764999999998</v>
          </cell>
        </row>
        <row r="2521">
          <cell r="B2521" t="str">
            <v>EH8X3</v>
          </cell>
          <cell r="C2521" t="str">
            <v>SFV12EH8X3</v>
          </cell>
          <cell r="D2521">
            <v>1</v>
          </cell>
          <cell r="E2521" t="str">
            <v>FILTRE VERTICAL 12EH 8X3 1.52MM</v>
          </cell>
          <cell r="F2521">
            <v>1022.99</v>
          </cell>
          <cell r="H2521" t="str">
            <v>SFV12EH8X3</v>
          </cell>
          <cell r="I2521">
            <v>775</v>
          </cell>
          <cell r="J2521">
            <v>1</v>
          </cell>
          <cell r="K2521">
            <v>775</v>
          </cell>
          <cell r="L2521">
            <v>775</v>
          </cell>
          <cell r="M2521">
            <v>968.75</v>
          </cell>
          <cell r="N2521">
            <v>775</v>
          </cell>
          <cell r="O2521">
            <v>775</v>
          </cell>
          <cell r="P2521">
            <v>968.75</v>
          </cell>
          <cell r="Q2521">
            <v>1022.99</v>
          </cell>
          <cell r="R2521">
            <v>1030.75</v>
          </cell>
          <cell r="S2521">
            <v>1288.4375</v>
          </cell>
          <cell r="T2521">
            <v>1022.99</v>
          </cell>
          <cell r="U2521">
            <v>1030.75</v>
          </cell>
          <cell r="V2521">
            <v>1288.4375</v>
          </cell>
        </row>
        <row r="2522">
          <cell r="B2522" t="str">
            <v>EH8X3</v>
          </cell>
          <cell r="C2522" t="str">
            <v>MTRAV110</v>
          </cell>
          <cell r="D2522">
            <v>1</v>
          </cell>
          <cell r="E2522" t="str">
            <v>TRAVERSEE DE PAROI D110</v>
          </cell>
          <cell r="F2522">
            <v>16.5</v>
          </cell>
          <cell r="H2522" t="str">
            <v>MTRAV110</v>
          </cell>
          <cell r="I2522">
            <v>13.85</v>
          </cell>
          <cell r="J2522">
            <v>1</v>
          </cell>
          <cell r="K2522">
            <v>13.85</v>
          </cell>
          <cell r="L2522">
            <v>13.85</v>
          </cell>
          <cell r="M2522">
            <v>13.85</v>
          </cell>
          <cell r="N2522">
            <v>13.85</v>
          </cell>
          <cell r="O2522">
            <v>13.85</v>
          </cell>
          <cell r="P2522">
            <v>13.85</v>
          </cell>
          <cell r="Q2522">
            <v>20.78</v>
          </cell>
          <cell r="R2522">
            <v>20.774999999999999</v>
          </cell>
          <cell r="S2522">
            <v>20.774999999999999</v>
          </cell>
          <cell r="T2522">
            <v>20.78</v>
          </cell>
          <cell r="U2522">
            <v>20.774999999999999</v>
          </cell>
          <cell r="V2522">
            <v>20.774999999999999</v>
          </cell>
        </row>
        <row r="2523">
          <cell r="B2523" t="str">
            <v>EH8X3</v>
          </cell>
          <cell r="C2523" t="str">
            <v>V10</v>
          </cell>
          <cell r="D2523">
            <v>2</v>
          </cell>
          <cell r="E2523" t="str">
            <v>REDUCTION 110 100</v>
          </cell>
          <cell r="F2523">
            <v>4.63</v>
          </cell>
          <cell r="H2523" t="str">
            <v>V10</v>
          </cell>
          <cell r="I2523">
            <v>2.63</v>
          </cell>
          <cell r="J2523">
            <v>1</v>
          </cell>
          <cell r="K2523">
            <v>2.63</v>
          </cell>
          <cell r="L2523">
            <v>2.63</v>
          </cell>
          <cell r="M2523">
            <v>2.63</v>
          </cell>
          <cell r="N2523">
            <v>5.26</v>
          </cell>
          <cell r="O2523">
            <v>5.26</v>
          </cell>
          <cell r="P2523">
            <v>5.26</v>
          </cell>
          <cell r="Q2523">
            <v>4.7300000000000004</v>
          </cell>
          <cell r="R2523">
            <v>5.26</v>
          </cell>
          <cell r="S2523">
            <v>5.26</v>
          </cell>
          <cell r="T2523">
            <v>9.4600000000000009</v>
          </cell>
          <cell r="U2523">
            <v>10.52</v>
          </cell>
          <cell r="V2523">
            <v>10.52</v>
          </cell>
        </row>
        <row r="2524">
          <cell r="B2524" t="str">
            <v>EH8X3</v>
          </cell>
          <cell r="C2524" t="str">
            <v>C7070L675</v>
          </cell>
          <cell r="D2524">
            <v>4</v>
          </cell>
          <cell r="E2524" t="str">
            <v>POTEAU PEAL 70X70 L=67,5 CM</v>
          </cell>
          <cell r="F2524">
            <v>4.6189999999999998</v>
          </cell>
          <cell r="H2524" t="str">
            <v>C7070L675</v>
          </cell>
          <cell r="I2524">
            <v>4.32</v>
          </cell>
          <cell r="J2524">
            <v>1</v>
          </cell>
          <cell r="K2524">
            <v>4.32</v>
          </cell>
          <cell r="L2524">
            <v>4.07</v>
          </cell>
          <cell r="M2524">
            <v>4.32</v>
          </cell>
          <cell r="N2524">
            <v>17.28</v>
          </cell>
          <cell r="O2524">
            <v>16.28</v>
          </cell>
          <cell r="P2524">
            <v>17.28</v>
          </cell>
          <cell r="Q2524">
            <v>4.6189999999999998</v>
          </cell>
          <cell r="R2524">
            <v>5.0875000000000004</v>
          </cell>
          <cell r="S2524">
            <v>5.4</v>
          </cell>
          <cell r="T2524">
            <v>18.475999999999999</v>
          </cell>
          <cell r="U2524">
            <v>20.350000000000001</v>
          </cell>
          <cell r="V2524">
            <v>21.6</v>
          </cell>
        </row>
        <row r="2525">
          <cell r="B2525" t="str">
            <v>EH8X3</v>
          </cell>
          <cell r="C2525" t="str">
            <v>MBAR403</v>
          </cell>
          <cell r="D2525">
            <v>4</v>
          </cell>
          <cell r="E2525" t="str">
            <v>BARRE GALVA EN T SUR MESURE 4M03</v>
          </cell>
          <cell r="F2525">
            <v>85.23</v>
          </cell>
          <cell r="H2525" t="str">
            <v>MBAR403</v>
          </cell>
          <cell r="I2525">
            <v>60.88</v>
          </cell>
          <cell r="J2525">
            <v>1</v>
          </cell>
          <cell r="K2525">
            <v>60.88</v>
          </cell>
          <cell r="L2525">
            <v>60.88</v>
          </cell>
          <cell r="M2525">
            <v>60.88</v>
          </cell>
          <cell r="N2525">
            <v>243.52</v>
          </cell>
          <cell r="O2525">
            <v>243.52</v>
          </cell>
          <cell r="P2525">
            <v>243.52</v>
          </cell>
          <cell r="Q2525">
            <v>85.23</v>
          </cell>
          <cell r="R2525">
            <v>91.320000000000007</v>
          </cell>
          <cell r="S2525">
            <v>91.320000000000007</v>
          </cell>
          <cell r="T2525">
            <v>340.92</v>
          </cell>
          <cell r="U2525">
            <v>365.28000000000003</v>
          </cell>
          <cell r="V2525">
            <v>365.28000000000003</v>
          </cell>
        </row>
        <row r="2526">
          <cell r="B2526" t="str">
            <v>EH8X3</v>
          </cell>
          <cell r="C2526" t="str">
            <v>MGRILLE5X5V3</v>
          </cell>
          <cell r="D2526">
            <v>24</v>
          </cell>
          <cell r="E2526" t="str">
            <v>GRILLE MAILLE 5X5 GALVA CAILLEBOTIS 1MX1M</v>
          </cell>
          <cell r="F2526">
            <v>40.47</v>
          </cell>
          <cell r="H2526" t="str">
            <v>MGRILLE5X5V3</v>
          </cell>
          <cell r="I2526">
            <v>28.7</v>
          </cell>
          <cell r="J2526">
            <v>1</v>
          </cell>
          <cell r="K2526">
            <v>28.7</v>
          </cell>
          <cell r="L2526">
            <v>28.7</v>
          </cell>
          <cell r="M2526">
            <v>28.7</v>
          </cell>
          <cell r="N2526">
            <v>688.8</v>
          </cell>
          <cell r="O2526">
            <v>688.8</v>
          </cell>
          <cell r="P2526">
            <v>688.8</v>
          </cell>
          <cell r="Q2526">
            <v>40.47</v>
          </cell>
          <cell r="R2526">
            <v>43.05</v>
          </cell>
          <cell r="S2526">
            <v>43.05</v>
          </cell>
          <cell r="T2526">
            <v>971.28</v>
          </cell>
          <cell r="U2526">
            <v>1033.1999999999998</v>
          </cell>
          <cell r="V2526">
            <v>1033.1999999999998</v>
          </cell>
        </row>
        <row r="2527">
          <cell r="B2527" t="str">
            <v>PSFV12EH8X3</v>
          </cell>
          <cell r="N2527">
            <v>1743.71</v>
          </cell>
          <cell r="O2527">
            <v>1742.71</v>
          </cell>
          <cell r="P2527">
            <v>1937.46</v>
          </cell>
          <cell r="T2527">
            <v>2383.9059999999999</v>
          </cell>
          <cell r="U2527">
            <v>2480.875</v>
          </cell>
          <cell r="V2527">
            <v>2739.8125</v>
          </cell>
        </row>
        <row r="2528">
          <cell r="B2528" t="str">
            <v>H8X3</v>
          </cell>
          <cell r="C2528" t="str">
            <v>C7070L675</v>
          </cell>
          <cell r="D2528">
            <v>4</v>
          </cell>
          <cell r="E2528" t="str">
            <v>POTEAU PEAL 70X70 L=67,5 CM</v>
          </cell>
          <cell r="F2528">
            <v>4.6189999999999998</v>
          </cell>
          <cell r="H2528" t="str">
            <v>C7070L675</v>
          </cell>
          <cell r="I2528">
            <v>4.32</v>
          </cell>
          <cell r="J2528">
            <v>1</v>
          </cell>
          <cell r="K2528">
            <v>4.32</v>
          </cell>
          <cell r="L2528">
            <v>4.07</v>
          </cell>
          <cell r="M2528">
            <v>4.32</v>
          </cell>
          <cell r="N2528">
            <v>17.28</v>
          </cell>
          <cell r="O2528">
            <v>16.28</v>
          </cell>
          <cell r="P2528">
            <v>17.28</v>
          </cell>
          <cell r="Q2528">
            <v>4.6189999999999998</v>
          </cell>
          <cell r="R2528">
            <v>5.0875000000000004</v>
          </cell>
          <cell r="S2528">
            <v>5.4</v>
          </cell>
          <cell r="T2528">
            <v>18.475999999999999</v>
          </cell>
          <cell r="U2528">
            <v>20.350000000000001</v>
          </cell>
          <cell r="V2528">
            <v>21.6</v>
          </cell>
        </row>
        <row r="2529">
          <cell r="B2529" t="str">
            <v>H8X3</v>
          </cell>
          <cell r="C2529" t="str">
            <v>MBAR403</v>
          </cell>
          <cell r="D2529">
            <v>4</v>
          </cell>
          <cell r="E2529" t="str">
            <v>BARRE GALVA EN T SUR MESURE 4M03</v>
          </cell>
          <cell r="F2529">
            <v>85.23</v>
          </cell>
          <cell r="H2529" t="str">
            <v>MBAR403</v>
          </cell>
          <cell r="I2529">
            <v>60.88</v>
          </cell>
          <cell r="J2529">
            <v>1</v>
          </cell>
          <cell r="K2529">
            <v>60.88</v>
          </cell>
          <cell r="L2529">
            <v>60.88</v>
          </cell>
          <cell r="M2529">
            <v>60.88</v>
          </cell>
          <cell r="N2529">
            <v>243.52</v>
          </cell>
          <cell r="O2529">
            <v>243.52</v>
          </cell>
          <cell r="P2529">
            <v>243.52</v>
          </cell>
          <cell r="Q2529">
            <v>85.23</v>
          </cell>
          <cell r="R2529">
            <v>91.320000000000007</v>
          </cell>
          <cell r="S2529">
            <v>91.320000000000007</v>
          </cell>
          <cell r="T2529">
            <v>340.92</v>
          </cell>
          <cell r="U2529">
            <v>365.28000000000003</v>
          </cell>
          <cell r="V2529">
            <v>365.28000000000003</v>
          </cell>
        </row>
        <row r="2530">
          <cell r="B2530" t="str">
            <v>H8X3</v>
          </cell>
          <cell r="C2530" t="str">
            <v>MGRILLE5X5V3</v>
          </cell>
          <cell r="D2530">
            <v>24</v>
          </cell>
          <cell r="E2530" t="str">
            <v>GRILLE MAILLE 5X5 GALVA CAILLEBOTIS 1MX1M</v>
          </cell>
          <cell r="F2530">
            <v>40.47</v>
          </cell>
          <cell r="H2530" t="str">
            <v>MGRILLE5X5V3</v>
          </cell>
          <cell r="I2530">
            <v>28.7</v>
          </cell>
          <cell r="J2530">
            <v>1</v>
          </cell>
          <cell r="K2530">
            <v>28.7</v>
          </cell>
          <cell r="L2530">
            <v>28.7</v>
          </cell>
          <cell r="M2530">
            <v>28.7</v>
          </cell>
          <cell r="N2530">
            <v>688.8</v>
          </cell>
          <cell r="O2530">
            <v>688.8</v>
          </cell>
          <cell r="P2530">
            <v>688.8</v>
          </cell>
          <cell r="Q2530">
            <v>40.47</v>
          </cell>
          <cell r="R2530">
            <v>43.05</v>
          </cell>
          <cell r="S2530">
            <v>43.05</v>
          </cell>
          <cell r="T2530">
            <v>971.28</v>
          </cell>
          <cell r="U2530">
            <v>1033.1999999999998</v>
          </cell>
          <cell r="V2530">
            <v>1033.1999999999998</v>
          </cell>
        </row>
        <row r="2531">
          <cell r="B2531" t="str">
            <v>PSR12EH8X3</v>
          </cell>
          <cell r="N2531">
            <v>949.59999999999991</v>
          </cell>
          <cell r="O2531">
            <v>948.59999999999991</v>
          </cell>
          <cell r="P2531">
            <v>949.59999999999991</v>
          </cell>
          <cell r="T2531">
            <v>1330.6759999999999</v>
          </cell>
          <cell r="U2531">
            <v>1418.83</v>
          </cell>
          <cell r="V2531">
            <v>1420.08</v>
          </cell>
        </row>
        <row r="2532">
          <cell r="B2532" t="str">
            <v>H8X2.5</v>
          </cell>
          <cell r="C2532" t="str">
            <v>MBAR203</v>
          </cell>
          <cell r="D2532">
            <v>4</v>
          </cell>
          <cell r="E2532" t="str">
            <v>BARRE GALVA EN T SUR MESURE 2M03</v>
          </cell>
          <cell r="F2532">
            <v>34.299999999999997</v>
          </cell>
          <cell r="H2532" t="str">
            <v>MBAR203</v>
          </cell>
          <cell r="I2532">
            <v>39.5</v>
          </cell>
          <cell r="J2532">
            <v>1</v>
          </cell>
          <cell r="K2532">
            <v>39.5</v>
          </cell>
          <cell r="L2532">
            <v>39.5</v>
          </cell>
          <cell r="M2532">
            <v>39.5</v>
          </cell>
          <cell r="N2532">
            <v>158</v>
          </cell>
          <cell r="O2532">
            <v>158</v>
          </cell>
          <cell r="P2532">
            <v>158</v>
          </cell>
          <cell r="Q2532">
            <v>34.299999999999997</v>
          </cell>
          <cell r="R2532">
            <v>59.25</v>
          </cell>
          <cell r="S2532">
            <v>47.4</v>
          </cell>
          <cell r="T2532">
            <v>137.19999999999999</v>
          </cell>
          <cell r="U2532">
            <v>237</v>
          </cell>
          <cell r="V2532">
            <v>189.6</v>
          </cell>
        </row>
        <row r="2533">
          <cell r="B2533" t="str">
            <v>H8X2.5</v>
          </cell>
          <cell r="C2533" t="str">
            <v>MGRILLE5X5V4</v>
          </cell>
          <cell r="D2533">
            <v>16</v>
          </cell>
          <cell r="E2533" t="str">
            <v>GRILLE MAILLE 5X5 GALVA CAILLEBOTIS 1MX1.25M</v>
          </cell>
          <cell r="F2533">
            <v>49.77</v>
          </cell>
          <cell r="H2533" t="str">
            <v>MGRILLE5X5V4</v>
          </cell>
          <cell r="I2533">
            <v>35.299999999999997</v>
          </cell>
          <cell r="J2533">
            <v>1</v>
          </cell>
          <cell r="K2533">
            <v>35.299999999999997</v>
          </cell>
          <cell r="L2533">
            <v>35.299999999999997</v>
          </cell>
          <cell r="M2533">
            <v>35.299999999999997</v>
          </cell>
          <cell r="N2533">
            <v>564.79999999999995</v>
          </cell>
          <cell r="O2533">
            <v>564.79999999999995</v>
          </cell>
          <cell r="P2533">
            <v>564.79999999999995</v>
          </cell>
          <cell r="Q2533">
            <v>49.77</v>
          </cell>
          <cell r="R2533">
            <v>52.949999999999996</v>
          </cell>
          <cell r="S2533">
            <v>52.949999999999996</v>
          </cell>
          <cell r="T2533">
            <v>796.32</v>
          </cell>
          <cell r="U2533">
            <v>847.19999999999993</v>
          </cell>
          <cell r="V2533">
            <v>847.19999999999993</v>
          </cell>
        </row>
        <row r="2534">
          <cell r="B2534" t="str">
            <v>PSR10EH8X2.5</v>
          </cell>
          <cell r="N2534">
            <v>722.8</v>
          </cell>
          <cell r="O2534">
            <v>722.8</v>
          </cell>
          <cell r="P2534">
            <v>722.8</v>
          </cell>
          <cell r="T2534">
            <v>933.52</v>
          </cell>
          <cell r="U2534">
            <v>1084.1999999999998</v>
          </cell>
          <cell r="V2534">
            <v>1036.8</v>
          </cell>
        </row>
        <row r="2535">
          <cell r="B2535" t="str">
            <v>H9X4</v>
          </cell>
          <cell r="C2535" t="str">
            <v>C7070L675</v>
          </cell>
          <cell r="D2535">
            <v>8</v>
          </cell>
          <cell r="E2535" t="str">
            <v>POTEAU PEAL 70X70 L=67,5 CM</v>
          </cell>
          <cell r="F2535">
            <v>4.6189999999999998</v>
          </cell>
          <cell r="H2535" t="str">
            <v>C7070L675</v>
          </cell>
          <cell r="I2535">
            <v>4.32</v>
          </cell>
          <cell r="J2535">
            <v>1</v>
          </cell>
          <cell r="K2535">
            <v>4.32</v>
          </cell>
          <cell r="L2535">
            <v>4.07</v>
          </cell>
          <cell r="M2535">
            <v>4.32</v>
          </cell>
          <cell r="N2535">
            <v>34.56</v>
          </cell>
          <cell r="O2535">
            <v>32.56</v>
          </cell>
          <cell r="P2535">
            <v>34.56</v>
          </cell>
          <cell r="Q2535">
            <v>4.6189999999999998</v>
          </cell>
          <cell r="R2535">
            <v>5.0875000000000004</v>
          </cell>
          <cell r="S2535">
            <v>5.4</v>
          </cell>
          <cell r="T2535">
            <v>36.951999999999998</v>
          </cell>
          <cell r="U2535">
            <v>40.700000000000003</v>
          </cell>
          <cell r="V2535">
            <v>43.2</v>
          </cell>
        </row>
        <row r="2536">
          <cell r="B2536" t="str">
            <v>H9X4</v>
          </cell>
          <cell r="C2536" t="str">
            <v>MBAR203</v>
          </cell>
          <cell r="D2536">
            <v>16</v>
          </cell>
          <cell r="E2536" t="str">
            <v>BARRE GALVA EN T SUR MESURE 2M03</v>
          </cell>
          <cell r="F2536">
            <v>34.299999999999997</v>
          </cell>
          <cell r="H2536" t="str">
            <v>MBAR203</v>
          </cell>
          <cell r="I2536">
            <v>39.5</v>
          </cell>
          <cell r="J2536">
            <v>1</v>
          </cell>
          <cell r="K2536">
            <v>39.5</v>
          </cell>
          <cell r="L2536">
            <v>39.5</v>
          </cell>
          <cell r="M2536">
            <v>39.5</v>
          </cell>
          <cell r="N2536">
            <v>632</v>
          </cell>
          <cell r="O2536">
            <v>632</v>
          </cell>
          <cell r="P2536">
            <v>632</v>
          </cell>
          <cell r="Q2536">
            <v>34.299999999999997</v>
          </cell>
          <cell r="R2536">
            <v>59.25</v>
          </cell>
          <cell r="S2536">
            <v>47.4</v>
          </cell>
          <cell r="T2536">
            <v>548.79999999999995</v>
          </cell>
          <cell r="U2536">
            <v>948</v>
          </cell>
          <cell r="V2536">
            <v>758.4</v>
          </cell>
        </row>
        <row r="2537">
          <cell r="B2537" t="str">
            <v>H9X4</v>
          </cell>
          <cell r="C2537" t="str">
            <v>MGRILLE5X5V3</v>
          </cell>
          <cell r="D2537">
            <v>36</v>
          </cell>
          <cell r="E2537" t="str">
            <v>GRILLE MAILLE 5X5 GALVA CAILLEBOTIS 1MX1M</v>
          </cell>
          <cell r="F2537">
            <v>40.47</v>
          </cell>
          <cell r="H2537" t="str">
            <v>MGRILLE5X5V3</v>
          </cell>
          <cell r="I2537">
            <v>28.7</v>
          </cell>
          <cell r="J2537">
            <v>1</v>
          </cell>
          <cell r="K2537">
            <v>28.7</v>
          </cell>
          <cell r="L2537">
            <v>28.7</v>
          </cell>
          <cell r="M2537">
            <v>28.7</v>
          </cell>
          <cell r="N2537">
            <v>1033.2</v>
          </cell>
          <cell r="O2537">
            <v>1033.2</v>
          </cell>
          <cell r="P2537">
            <v>1033.2</v>
          </cell>
          <cell r="Q2537">
            <v>40.47</v>
          </cell>
          <cell r="R2537">
            <v>43.05</v>
          </cell>
          <cell r="S2537">
            <v>43.05</v>
          </cell>
          <cell r="T2537">
            <v>1456.92</v>
          </cell>
          <cell r="U2537">
            <v>1549.8</v>
          </cell>
          <cell r="V2537">
            <v>1549.8</v>
          </cell>
        </row>
        <row r="2538">
          <cell r="B2538" t="str">
            <v>PSR18EH9X4</v>
          </cell>
          <cell r="N2538">
            <v>1699.76</v>
          </cell>
          <cell r="O2538">
            <v>1697.76</v>
          </cell>
          <cell r="P2538">
            <v>1699.76</v>
          </cell>
          <cell r="T2538">
            <v>2042.672</v>
          </cell>
          <cell r="U2538">
            <v>2538.5</v>
          </cell>
          <cell r="V2538">
            <v>2351.4</v>
          </cell>
        </row>
        <row r="2539">
          <cell r="B2539" t="str">
            <v>H10X4</v>
          </cell>
          <cell r="C2539" t="str">
            <v>C7070L675</v>
          </cell>
          <cell r="D2539">
            <v>7</v>
          </cell>
          <cell r="E2539" t="str">
            <v>POTEAU PEAL 70X70 L=67,5 CM</v>
          </cell>
          <cell r="F2539">
            <v>4.6189999999999998</v>
          </cell>
          <cell r="H2539" t="str">
            <v>C7070L675</v>
          </cell>
          <cell r="I2539">
            <v>4.32</v>
          </cell>
          <cell r="J2539">
            <v>1</v>
          </cell>
          <cell r="K2539">
            <v>4.32</v>
          </cell>
          <cell r="L2539">
            <v>4.07</v>
          </cell>
          <cell r="M2539">
            <v>4.32</v>
          </cell>
          <cell r="N2539">
            <v>30.240000000000002</v>
          </cell>
          <cell r="O2539">
            <v>28.490000000000002</v>
          </cell>
          <cell r="P2539">
            <v>30.240000000000002</v>
          </cell>
          <cell r="Q2539">
            <v>4.6189999999999998</v>
          </cell>
          <cell r="R2539">
            <v>5.0875000000000004</v>
          </cell>
          <cell r="S2539">
            <v>5.4</v>
          </cell>
          <cell r="T2539">
            <v>32.332999999999998</v>
          </cell>
          <cell r="U2539">
            <v>35.612500000000004</v>
          </cell>
          <cell r="V2539">
            <v>37.800000000000004</v>
          </cell>
        </row>
        <row r="2540">
          <cell r="B2540" t="str">
            <v>H10X4</v>
          </cell>
          <cell r="C2540" t="str">
            <v>MBAR203</v>
          </cell>
          <cell r="D2540">
            <v>14</v>
          </cell>
          <cell r="E2540" t="str">
            <v>BARRE GALVA EN T SUR MESURE 2M03</v>
          </cell>
          <cell r="F2540">
            <v>34.299999999999997</v>
          </cell>
          <cell r="H2540" t="str">
            <v>MBAR203</v>
          </cell>
          <cell r="I2540">
            <v>39.5</v>
          </cell>
          <cell r="J2540">
            <v>1</v>
          </cell>
          <cell r="K2540">
            <v>39.5</v>
          </cell>
          <cell r="L2540">
            <v>39.5</v>
          </cell>
          <cell r="M2540">
            <v>39.5</v>
          </cell>
          <cell r="N2540">
            <v>553</v>
          </cell>
          <cell r="O2540">
            <v>553</v>
          </cell>
          <cell r="P2540">
            <v>553</v>
          </cell>
          <cell r="Q2540">
            <v>34.299999999999997</v>
          </cell>
          <cell r="R2540">
            <v>59.25</v>
          </cell>
          <cell r="S2540">
            <v>47.4</v>
          </cell>
          <cell r="T2540">
            <v>480.19999999999993</v>
          </cell>
          <cell r="U2540">
            <v>829.5</v>
          </cell>
          <cell r="V2540">
            <v>663.6</v>
          </cell>
        </row>
        <row r="2541">
          <cell r="B2541" t="str">
            <v>H10X4</v>
          </cell>
          <cell r="C2541" t="str">
            <v>MGRILLE5X5V4</v>
          </cell>
          <cell r="D2541">
            <v>32</v>
          </cell>
          <cell r="E2541" t="str">
            <v>GRILLE MAILLE 5X5 GALVA CAILLEBOTIS 1MX1.25M</v>
          </cell>
          <cell r="F2541">
            <v>49.77</v>
          </cell>
          <cell r="H2541" t="str">
            <v>MGRILLE5X5V4</v>
          </cell>
          <cell r="I2541">
            <v>35.299999999999997</v>
          </cell>
          <cell r="J2541">
            <v>1</v>
          </cell>
          <cell r="K2541">
            <v>35.299999999999997</v>
          </cell>
          <cell r="L2541">
            <v>35.299999999999997</v>
          </cell>
          <cell r="M2541">
            <v>35.299999999999997</v>
          </cell>
          <cell r="N2541">
            <v>1129.5999999999999</v>
          </cell>
          <cell r="O2541">
            <v>1129.5999999999999</v>
          </cell>
          <cell r="P2541">
            <v>1129.5999999999999</v>
          </cell>
          <cell r="Q2541">
            <v>49.77</v>
          </cell>
          <cell r="R2541">
            <v>52.949999999999996</v>
          </cell>
          <cell r="S2541">
            <v>52.949999999999996</v>
          </cell>
          <cell r="T2541">
            <v>1592.64</v>
          </cell>
          <cell r="U2541">
            <v>1694.3999999999999</v>
          </cell>
          <cell r="V2541">
            <v>1694.3999999999999</v>
          </cell>
        </row>
        <row r="2542">
          <cell r="B2542" t="str">
            <v>PSR20EH10X4</v>
          </cell>
          <cell r="N2542">
            <v>1712.84</v>
          </cell>
          <cell r="O2542">
            <v>1711.09</v>
          </cell>
          <cell r="P2542">
            <v>1712.84</v>
          </cell>
          <cell r="T2542">
            <v>2105.1729999999998</v>
          </cell>
          <cell r="U2542">
            <v>2559.5124999999998</v>
          </cell>
          <cell r="V2542">
            <v>2395.7999999999997</v>
          </cell>
        </row>
        <row r="2543">
          <cell r="B2543" t="str">
            <v>V63</v>
          </cell>
          <cell r="C2543" t="str">
            <v>DIR02</v>
          </cell>
          <cell r="D2543">
            <v>1</v>
          </cell>
          <cell r="E2543" t="str">
            <v>GRAND REGARD + COUVERCLE</v>
          </cell>
          <cell r="F2543">
            <v>100.31</v>
          </cell>
          <cell r="H2543" t="str">
            <v>DIR02</v>
          </cell>
          <cell r="I2543">
            <v>54.9</v>
          </cell>
          <cell r="J2543">
            <v>1</v>
          </cell>
          <cell r="K2543">
            <v>54.9</v>
          </cell>
          <cell r="L2543">
            <v>54.9</v>
          </cell>
          <cell r="M2543">
            <v>54.9</v>
          </cell>
          <cell r="N2543">
            <v>54.9</v>
          </cell>
          <cell r="O2543">
            <v>54.9</v>
          </cell>
          <cell r="P2543">
            <v>54.9</v>
          </cell>
          <cell r="Q2543">
            <v>100.31</v>
          </cell>
          <cell r="R2543">
            <v>109.8</v>
          </cell>
          <cell r="S2543">
            <v>109.8</v>
          </cell>
          <cell r="T2543">
            <v>100.31</v>
          </cell>
          <cell r="U2543">
            <v>109.8</v>
          </cell>
          <cell r="V2543">
            <v>109.8</v>
          </cell>
        </row>
        <row r="2544">
          <cell r="B2544" t="str">
            <v>V63</v>
          </cell>
          <cell r="C2544" t="str">
            <v>MJOI50</v>
          </cell>
          <cell r="D2544">
            <v>1</v>
          </cell>
          <cell r="E2544" t="str">
            <v>JOINT FORSHEDA D50</v>
          </cell>
          <cell r="F2544">
            <v>4.9400000000000004</v>
          </cell>
          <cell r="H2544" t="str">
            <v>MJOI50</v>
          </cell>
          <cell r="I2544">
            <v>2.57</v>
          </cell>
          <cell r="J2544">
            <v>1</v>
          </cell>
          <cell r="K2544">
            <v>2.57</v>
          </cell>
          <cell r="L2544">
            <v>2.57</v>
          </cell>
          <cell r="M2544">
            <v>0.92</v>
          </cell>
          <cell r="N2544">
            <v>2.57</v>
          </cell>
          <cell r="O2544">
            <v>2.57</v>
          </cell>
          <cell r="P2544">
            <v>0.92</v>
          </cell>
          <cell r="Q2544">
            <v>4.9400000000000004</v>
          </cell>
          <cell r="R2544">
            <v>5.7824999999999998</v>
          </cell>
          <cell r="S2544">
            <v>2.0700000000000003</v>
          </cell>
          <cell r="T2544">
            <v>4.9400000000000004</v>
          </cell>
          <cell r="U2544">
            <v>5.7824999999999998</v>
          </cell>
          <cell r="V2544">
            <v>2.0700000000000003</v>
          </cell>
        </row>
        <row r="2545">
          <cell r="B2545" t="str">
            <v>V63</v>
          </cell>
          <cell r="C2545" t="str">
            <v>MJOI63</v>
          </cell>
          <cell r="D2545">
            <v>3</v>
          </cell>
          <cell r="E2545" t="str">
            <v>JOINT FORSHEDA D63</v>
          </cell>
          <cell r="F2545">
            <v>4.9400000000000004</v>
          </cell>
          <cell r="H2545" t="str">
            <v>MJOI63</v>
          </cell>
          <cell r="I2545">
            <v>2.21</v>
          </cell>
          <cell r="J2545">
            <v>1</v>
          </cell>
          <cell r="K2545">
            <v>2.21</v>
          </cell>
          <cell r="L2545">
            <v>2.21</v>
          </cell>
          <cell r="M2545">
            <v>0.92</v>
          </cell>
          <cell r="N2545">
            <v>6.63</v>
          </cell>
          <cell r="O2545">
            <v>6.63</v>
          </cell>
          <cell r="P2545">
            <v>2.7600000000000002</v>
          </cell>
          <cell r="Q2545">
            <v>4.9400000000000004</v>
          </cell>
          <cell r="R2545">
            <v>4.9725000000000001</v>
          </cell>
          <cell r="S2545">
            <v>2.0700000000000003</v>
          </cell>
          <cell r="T2545">
            <v>14.82</v>
          </cell>
          <cell r="U2545">
            <v>14.9175</v>
          </cell>
          <cell r="V2545">
            <v>6.2100000000000009</v>
          </cell>
        </row>
        <row r="2546">
          <cell r="B2546" t="str">
            <v>V63</v>
          </cell>
          <cell r="C2546" t="str">
            <v>MVAN3V63</v>
          </cell>
          <cell r="D2546">
            <v>1</v>
          </cell>
          <cell r="E2546" t="str">
            <v>VANNE 3 VOIES  MANUELLE D63</v>
          </cell>
          <cell r="F2546">
            <v>111.83</v>
          </cell>
          <cell r="H2546" t="str">
            <v>MVAN3V63</v>
          </cell>
          <cell r="I2546">
            <v>84.99</v>
          </cell>
          <cell r="J2546">
            <v>1</v>
          </cell>
          <cell r="K2546">
            <v>84.99</v>
          </cell>
          <cell r="L2546">
            <v>84.99</v>
          </cell>
          <cell r="M2546">
            <v>110.16</v>
          </cell>
          <cell r="N2546">
            <v>84.99</v>
          </cell>
          <cell r="O2546">
            <v>84.99</v>
          </cell>
          <cell r="P2546">
            <v>110.16</v>
          </cell>
          <cell r="Q2546">
            <v>111.83</v>
          </cell>
          <cell r="R2546">
            <v>113.0367</v>
          </cell>
          <cell r="S2546">
            <v>146.5128</v>
          </cell>
          <cell r="T2546">
            <v>111.83</v>
          </cell>
          <cell r="U2546">
            <v>113.0367</v>
          </cell>
          <cell r="V2546">
            <v>146.5128</v>
          </cell>
        </row>
        <row r="2547">
          <cell r="B2547" t="str">
            <v>DIR023V63</v>
          </cell>
          <cell r="N2547">
            <v>149.08999999999997</v>
          </cell>
          <cell r="O2547">
            <v>149.08999999999997</v>
          </cell>
          <cell r="P2547">
            <v>168.74</v>
          </cell>
          <cell r="T2547">
            <v>231.89999999999998</v>
          </cell>
          <cell r="U2547">
            <v>243.5367</v>
          </cell>
          <cell r="V2547">
            <v>264.59280000000001</v>
          </cell>
        </row>
        <row r="2548">
          <cell r="B2548" t="str">
            <v>H8X2</v>
          </cell>
          <cell r="C2548" t="str">
            <v>MBAR206</v>
          </cell>
          <cell r="D2548">
            <v>7</v>
          </cell>
          <cell r="E2548" t="str">
            <v>BARRE PROFIL T GALVA 2M06</v>
          </cell>
          <cell r="F2548">
            <v>55.3</v>
          </cell>
          <cell r="H2548" t="str">
            <v>MBAR206</v>
          </cell>
          <cell r="I2548">
            <v>39.5</v>
          </cell>
          <cell r="J2548">
            <v>1</v>
          </cell>
          <cell r="K2548">
            <v>39.5</v>
          </cell>
          <cell r="L2548">
            <v>39.5</v>
          </cell>
          <cell r="M2548">
            <v>39.5</v>
          </cell>
          <cell r="N2548">
            <v>276.5</v>
          </cell>
          <cell r="O2548">
            <v>276.5</v>
          </cell>
          <cell r="P2548">
            <v>276.5</v>
          </cell>
          <cell r="Q2548">
            <v>55.3</v>
          </cell>
          <cell r="R2548">
            <v>59.25</v>
          </cell>
          <cell r="S2548">
            <v>59.25</v>
          </cell>
          <cell r="T2548">
            <v>387.09999999999997</v>
          </cell>
          <cell r="U2548">
            <v>414.75</v>
          </cell>
          <cell r="V2548">
            <v>414.75</v>
          </cell>
        </row>
        <row r="2549">
          <cell r="B2549" t="str">
            <v>H8X2</v>
          </cell>
          <cell r="C2549" t="str">
            <v>MGRILLE5X5V3</v>
          </cell>
          <cell r="D2549">
            <v>16</v>
          </cell>
          <cell r="E2549" t="str">
            <v>GRILLE MAILLE 5X5 GALVA CAILLEBOTIS 1MX1M</v>
          </cell>
          <cell r="F2549">
            <v>40.47</v>
          </cell>
          <cell r="H2549" t="str">
            <v>MGRILLE5X5V3</v>
          </cell>
          <cell r="I2549">
            <v>28.7</v>
          </cell>
          <cell r="J2549">
            <v>1</v>
          </cell>
          <cell r="K2549">
            <v>28.7</v>
          </cell>
          <cell r="L2549">
            <v>28.7</v>
          </cell>
          <cell r="M2549">
            <v>28.7</v>
          </cell>
          <cell r="N2549">
            <v>459.2</v>
          </cell>
          <cell r="O2549">
            <v>459.2</v>
          </cell>
          <cell r="P2549">
            <v>459.2</v>
          </cell>
          <cell r="Q2549">
            <v>40.47</v>
          </cell>
          <cell r="R2549">
            <v>43.05</v>
          </cell>
          <cell r="S2549">
            <v>43.05</v>
          </cell>
          <cell r="T2549">
            <v>647.52</v>
          </cell>
          <cell r="U2549">
            <v>688.8</v>
          </cell>
          <cell r="V2549">
            <v>688.8</v>
          </cell>
        </row>
        <row r="2550">
          <cell r="B2550" t="str">
            <v>H8X2</v>
          </cell>
          <cell r="C2550" t="str">
            <v>MTRAV110</v>
          </cell>
          <cell r="D2550">
            <v>1</v>
          </cell>
          <cell r="E2550" t="str">
            <v>TRAVERSEE DE PAROI D110</v>
          </cell>
          <cell r="F2550">
            <v>16.5</v>
          </cell>
          <cell r="H2550" t="str">
            <v>MTRAV110</v>
          </cell>
          <cell r="I2550">
            <v>13.85</v>
          </cell>
          <cell r="J2550">
            <v>1</v>
          </cell>
          <cell r="K2550">
            <v>13.85</v>
          </cell>
          <cell r="L2550">
            <v>13.85</v>
          </cell>
          <cell r="M2550">
            <v>13.85</v>
          </cell>
          <cell r="N2550">
            <v>13.85</v>
          </cell>
          <cell r="O2550">
            <v>13.85</v>
          </cell>
          <cell r="P2550">
            <v>13.85</v>
          </cell>
          <cell r="Q2550">
            <v>20.78</v>
          </cell>
          <cell r="R2550">
            <v>20.774999999999999</v>
          </cell>
          <cell r="S2550">
            <v>20.774999999999999</v>
          </cell>
          <cell r="T2550">
            <v>20.78</v>
          </cell>
          <cell r="U2550">
            <v>20.774999999999999</v>
          </cell>
          <cell r="V2550">
            <v>20.774999999999999</v>
          </cell>
        </row>
        <row r="2551">
          <cell r="B2551" t="str">
            <v>H8X2</v>
          </cell>
          <cell r="C2551" t="str">
            <v>SFV8EH8X2</v>
          </cell>
          <cell r="D2551">
            <v>1</v>
          </cell>
          <cell r="E2551" t="str">
            <v>FILTRE VERTICAL 8EH 8X2 1.52MM</v>
          </cell>
          <cell r="F2551">
            <v>762.56</v>
          </cell>
          <cell r="H2551" t="str">
            <v>SFV8EH8X2</v>
          </cell>
          <cell r="I2551">
            <v>577.70000000000005</v>
          </cell>
          <cell r="J2551">
            <v>1</v>
          </cell>
          <cell r="K2551">
            <v>577.70000000000005</v>
          </cell>
          <cell r="L2551">
            <v>577.70000000000005</v>
          </cell>
          <cell r="M2551">
            <v>722.125</v>
          </cell>
          <cell r="N2551">
            <v>577.70000000000005</v>
          </cell>
          <cell r="O2551">
            <v>577.70000000000005</v>
          </cell>
          <cell r="P2551">
            <v>722.125</v>
          </cell>
          <cell r="Q2551">
            <v>762.56</v>
          </cell>
          <cell r="R2551">
            <v>768.34100000000012</v>
          </cell>
          <cell r="S2551">
            <v>960.4262500000001</v>
          </cell>
          <cell r="T2551">
            <v>762.56</v>
          </cell>
          <cell r="U2551">
            <v>768.34100000000012</v>
          </cell>
          <cell r="V2551">
            <v>960.4262500000001</v>
          </cell>
        </row>
        <row r="2552">
          <cell r="B2552" t="str">
            <v>H8X2</v>
          </cell>
          <cell r="C2552" t="str">
            <v>V10</v>
          </cell>
          <cell r="D2552">
            <v>2</v>
          </cell>
          <cell r="E2552" t="str">
            <v>REDUCTION 110 100</v>
          </cell>
          <cell r="F2552">
            <v>4.63</v>
          </cell>
          <cell r="H2552" t="str">
            <v>V10</v>
          </cell>
          <cell r="I2552">
            <v>2.63</v>
          </cell>
          <cell r="J2552">
            <v>1</v>
          </cell>
          <cell r="K2552">
            <v>2.63</v>
          </cell>
          <cell r="L2552">
            <v>2.63</v>
          </cell>
          <cell r="M2552">
            <v>2.63</v>
          </cell>
          <cell r="N2552">
            <v>5.26</v>
          </cell>
          <cell r="O2552">
            <v>5.26</v>
          </cell>
          <cell r="P2552">
            <v>5.26</v>
          </cell>
          <cell r="Q2552">
            <v>4.7300000000000004</v>
          </cell>
          <cell r="R2552">
            <v>5.26</v>
          </cell>
          <cell r="S2552">
            <v>5.26</v>
          </cell>
          <cell r="T2552">
            <v>9.4600000000000009</v>
          </cell>
          <cell r="U2552">
            <v>10.52</v>
          </cell>
          <cell r="V2552">
            <v>10.52</v>
          </cell>
        </row>
        <row r="2553">
          <cell r="B2553" t="str">
            <v>PSFV8EH8X2</v>
          </cell>
          <cell r="N2553">
            <v>1332.51</v>
          </cell>
          <cell r="O2553">
            <v>1332.51</v>
          </cell>
          <cell r="P2553">
            <v>1476.9350000000002</v>
          </cell>
          <cell r="T2553">
            <v>1827.4199999999998</v>
          </cell>
          <cell r="U2553">
            <v>1903.1860000000001</v>
          </cell>
          <cell r="V2553">
            <v>2095.2712500000002</v>
          </cell>
        </row>
        <row r="2554">
          <cell r="B2554" t="str">
            <v>EH8X2.5</v>
          </cell>
          <cell r="C2554" t="str">
            <v>MBAR203</v>
          </cell>
          <cell r="D2554">
            <v>4</v>
          </cell>
          <cell r="E2554" t="str">
            <v>BARRE GALVA EN T SUR MESURE 2M03</v>
          </cell>
          <cell r="F2554">
            <v>34.299999999999997</v>
          </cell>
          <cell r="H2554" t="str">
            <v>MBAR203</v>
          </cell>
          <cell r="I2554">
            <v>39.5</v>
          </cell>
          <cell r="J2554">
            <v>1</v>
          </cell>
          <cell r="K2554">
            <v>39.5</v>
          </cell>
          <cell r="L2554">
            <v>39.5</v>
          </cell>
          <cell r="M2554">
            <v>39.5</v>
          </cell>
          <cell r="N2554">
            <v>158</v>
          </cell>
          <cell r="O2554">
            <v>158</v>
          </cell>
          <cell r="P2554">
            <v>158</v>
          </cell>
          <cell r="Q2554">
            <v>34.299999999999997</v>
          </cell>
          <cell r="R2554">
            <v>59.25</v>
          </cell>
          <cell r="S2554">
            <v>47.4</v>
          </cell>
          <cell r="T2554">
            <v>137.19999999999999</v>
          </cell>
          <cell r="U2554">
            <v>237</v>
          </cell>
          <cell r="V2554">
            <v>189.6</v>
          </cell>
        </row>
        <row r="2555">
          <cell r="B2555" t="str">
            <v>EH8X2.5</v>
          </cell>
          <cell r="C2555" t="str">
            <v>MGRILLE5X5V4</v>
          </cell>
          <cell r="D2555">
            <v>16</v>
          </cell>
          <cell r="E2555" t="str">
            <v>GRILLE MAILLE 5X5 GALVA CAILLEBOTIS 1MX1.25M</v>
          </cell>
          <cell r="F2555">
            <v>49.77</v>
          </cell>
          <cell r="H2555" t="str">
            <v>MGRILLE5X5V4</v>
          </cell>
          <cell r="I2555">
            <v>35.299999999999997</v>
          </cell>
          <cell r="J2555">
            <v>1</v>
          </cell>
          <cell r="K2555">
            <v>35.299999999999997</v>
          </cell>
          <cell r="L2555">
            <v>35.299999999999997</v>
          </cell>
          <cell r="M2555">
            <v>35.299999999999997</v>
          </cell>
          <cell r="N2555">
            <v>564.79999999999995</v>
          </cell>
          <cell r="O2555">
            <v>564.79999999999995</v>
          </cell>
          <cell r="P2555">
            <v>564.79999999999995</v>
          </cell>
          <cell r="Q2555">
            <v>49.77</v>
          </cell>
          <cell r="R2555">
            <v>52.949999999999996</v>
          </cell>
          <cell r="S2555">
            <v>52.949999999999996</v>
          </cell>
          <cell r="T2555">
            <v>796.32</v>
          </cell>
          <cell r="U2555">
            <v>847.19999999999993</v>
          </cell>
          <cell r="V2555">
            <v>847.19999999999993</v>
          </cell>
        </row>
        <row r="2556">
          <cell r="B2556" t="str">
            <v>EH8X2.5</v>
          </cell>
          <cell r="C2556" t="str">
            <v>MTRAV110</v>
          </cell>
          <cell r="D2556">
            <v>1</v>
          </cell>
          <cell r="E2556" t="str">
            <v>TRAVERSEE DE PAROI D110</v>
          </cell>
          <cell r="F2556">
            <v>16.5</v>
          </cell>
          <cell r="H2556" t="str">
            <v>MTRAV110</v>
          </cell>
          <cell r="I2556">
            <v>13.85</v>
          </cell>
          <cell r="J2556">
            <v>1</v>
          </cell>
          <cell r="K2556">
            <v>13.85</v>
          </cell>
          <cell r="L2556">
            <v>13.85</v>
          </cell>
          <cell r="M2556">
            <v>13.85</v>
          </cell>
          <cell r="N2556">
            <v>13.85</v>
          </cell>
          <cell r="O2556">
            <v>13.85</v>
          </cell>
          <cell r="P2556">
            <v>13.85</v>
          </cell>
          <cell r="Q2556">
            <v>20.78</v>
          </cell>
          <cell r="R2556">
            <v>20.774999999999999</v>
          </cell>
          <cell r="S2556">
            <v>20.774999999999999</v>
          </cell>
          <cell r="T2556">
            <v>20.78</v>
          </cell>
          <cell r="U2556">
            <v>20.774999999999999</v>
          </cell>
          <cell r="V2556">
            <v>20.774999999999999</v>
          </cell>
        </row>
        <row r="2557">
          <cell r="B2557" t="str">
            <v>EH8X2.5</v>
          </cell>
          <cell r="C2557" t="str">
            <v>SFV10EH8X2.5</v>
          </cell>
          <cell r="D2557">
            <v>1</v>
          </cell>
          <cell r="E2557" t="str">
            <v>FILTRE VERTICAL 10EH 8X2.5</v>
          </cell>
          <cell r="F2557">
            <v>844.77</v>
          </cell>
          <cell r="H2557" t="str">
            <v>SFV10EH8X2.5</v>
          </cell>
          <cell r="I2557">
            <v>639.98</v>
          </cell>
          <cell r="J2557">
            <v>1</v>
          </cell>
          <cell r="K2557">
            <v>639.98</v>
          </cell>
          <cell r="L2557">
            <v>639.98</v>
          </cell>
          <cell r="M2557">
            <v>799.97500000000002</v>
          </cell>
          <cell r="N2557">
            <v>639.98</v>
          </cell>
          <cell r="O2557">
            <v>639.98</v>
          </cell>
          <cell r="P2557">
            <v>799.97500000000002</v>
          </cell>
          <cell r="Q2557">
            <v>844.77</v>
          </cell>
          <cell r="R2557">
            <v>851.17340000000002</v>
          </cell>
          <cell r="S2557">
            <v>1063.96675</v>
          </cell>
          <cell r="T2557">
            <v>844.77</v>
          </cell>
          <cell r="U2557">
            <v>851.17340000000002</v>
          </cell>
          <cell r="V2557">
            <v>1063.96675</v>
          </cell>
        </row>
        <row r="2558">
          <cell r="B2558" t="str">
            <v>EH8X2.5</v>
          </cell>
          <cell r="C2558" t="str">
            <v>V10</v>
          </cell>
          <cell r="D2558">
            <v>2</v>
          </cell>
          <cell r="E2558" t="str">
            <v>REDUCTION 110 100</v>
          </cell>
          <cell r="F2558">
            <v>4.63</v>
          </cell>
          <cell r="H2558" t="str">
            <v>V10</v>
          </cell>
          <cell r="I2558">
            <v>2.63</v>
          </cell>
          <cell r="J2558">
            <v>1</v>
          </cell>
          <cell r="K2558">
            <v>2.63</v>
          </cell>
          <cell r="L2558">
            <v>2.63</v>
          </cell>
          <cell r="M2558">
            <v>2.63</v>
          </cell>
          <cell r="N2558">
            <v>5.26</v>
          </cell>
          <cell r="O2558">
            <v>5.26</v>
          </cell>
          <cell r="P2558">
            <v>5.26</v>
          </cell>
          <cell r="Q2558">
            <v>4.7300000000000004</v>
          </cell>
          <cell r="R2558">
            <v>5.26</v>
          </cell>
          <cell r="S2558">
            <v>5.26</v>
          </cell>
          <cell r="T2558">
            <v>9.4600000000000009</v>
          </cell>
          <cell r="U2558">
            <v>10.52</v>
          </cell>
          <cell r="V2558">
            <v>10.52</v>
          </cell>
        </row>
        <row r="2559">
          <cell r="B2559" t="str">
            <v>PSFV10EH8X2.5</v>
          </cell>
          <cell r="N2559">
            <v>1381.89</v>
          </cell>
          <cell r="O2559">
            <v>1381.89</v>
          </cell>
          <cell r="P2559">
            <v>1541.885</v>
          </cell>
          <cell r="T2559">
            <v>1808.53</v>
          </cell>
          <cell r="U2559">
            <v>1966.6684</v>
          </cell>
          <cell r="V2559">
            <v>2132.0617500000003</v>
          </cell>
        </row>
        <row r="2560">
          <cell r="B2560" t="str">
            <v>EH8X3.5</v>
          </cell>
          <cell r="C2560" t="str">
            <v>C7070L675</v>
          </cell>
          <cell r="D2560">
            <v>4</v>
          </cell>
          <cell r="E2560" t="str">
            <v>POTEAU PEAL 70X70 L=67,5 CM</v>
          </cell>
          <cell r="F2560">
            <v>4.6189999999999998</v>
          </cell>
          <cell r="H2560" t="str">
            <v>C7070L675</v>
          </cell>
          <cell r="I2560">
            <v>4.32</v>
          </cell>
          <cell r="J2560">
            <v>1</v>
          </cell>
          <cell r="K2560">
            <v>4.32</v>
          </cell>
          <cell r="L2560">
            <v>4.07</v>
          </cell>
          <cell r="M2560">
            <v>4.32</v>
          </cell>
          <cell r="N2560">
            <v>17.28</v>
          </cell>
          <cell r="O2560">
            <v>16.28</v>
          </cell>
          <cell r="P2560">
            <v>17.28</v>
          </cell>
          <cell r="Q2560">
            <v>4.6189999999999998</v>
          </cell>
          <cell r="R2560">
            <v>5.0875000000000004</v>
          </cell>
          <cell r="S2560">
            <v>5.4</v>
          </cell>
          <cell r="T2560">
            <v>18.475999999999999</v>
          </cell>
          <cell r="U2560">
            <v>20.350000000000001</v>
          </cell>
          <cell r="V2560">
            <v>21.6</v>
          </cell>
        </row>
        <row r="2561">
          <cell r="B2561" t="str">
            <v>EH8X3.5</v>
          </cell>
          <cell r="C2561" t="str">
            <v>MBAR403</v>
          </cell>
          <cell r="D2561">
            <v>4</v>
          </cell>
          <cell r="E2561" t="str">
            <v>BARRE GALVA EN T SUR MESURE 4M03</v>
          </cell>
          <cell r="F2561">
            <v>85.23</v>
          </cell>
          <cell r="H2561" t="str">
            <v>MBAR403</v>
          </cell>
          <cell r="I2561">
            <v>60.88</v>
          </cell>
          <cell r="J2561">
            <v>1</v>
          </cell>
          <cell r="K2561">
            <v>60.88</v>
          </cell>
          <cell r="L2561">
            <v>60.88</v>
          </cell>
          <cell r="M2561">
            <v>60.88</v>
          </cell>
          <cell r="N2561">
            <v>243.52</v>
          </cell>
          <cell r="O2561">
            <v>243.52</v>
          </cell>
          <cell r="P2561">
            <v>243.52</v>
          </cell>
          <cell r="Q2561">
            <v>85.23</v>
          </cell>
          <cell r="R2561">
            <v>91.320000000000007</v>
          </cell>
          <cell r="S2561">
            <v>91.320000000000007</v>
          </cell>
          <cell r="T2561">
            <v>340.92</v>
          </cell>
          <cell r="U2561">
            <v>365.28000000000003</v>
          </cell>
          <cell r="V2561">
            <v>365.28000000000003</v>
          </cell>
        </row>
        <row r="2562">
          <cell r="B2562" t="str">
            <v>EH8X3.5</v>
          </cell>
          <cell r="C2562" t="str">
            <v>MGRILLE5X5V3</v>
          </cell>
          <cell r="D2562">
            <v>8</v>
          </cell>
          <cell r="E2562" t="str">
            <v>GRILLE MAILLE 5X5 GALVA CAILLEBOTIS 1MX1M</v>
          </cell>
          <cell r="F2562">
            <v>40.47</v>
          </cell>
          <cell r="H2562" t="str">
            <v>MGRILLE5X5V3</v>
          </cell>
          <cell r="I2562">
            <v>28.7</v>
          </cell>
          <cell r="J2562">
            <v>1</v>
          </cell>
          <cell r="K2562">
            <v>28.7</v>
          </cell>
          <cell r="L2562">
            <v>28.7</v>
          </cell>
          <cell r="M2562">
            <v>28.7</v>
          </cell>
          <cell r="N2562">
            <v>229.6</v>
          </cell>
          <cell r="O2562">
            <v>229.6</v>
          </cell>
          <cell r="P2562">
            <v>229.6</v>
          </cell>
          <cell r="Q2562">
            <v>40.47</v>
          </cell>
          <cell r="R2562">
            <v>43.05</v>
          </cell>
          <cell r="S2562">
            <v>43.05</v>
          </cell>
          <cell r="T2562">
            <v>323.76</v>
          </cell>
          <cell r="U2562">
            <v>344.4</v>
          </cell>
          <cell r="V2562">
            <v>344.4</v>
          </cell>
        </row>
        <row r="2563">
          <cell r="B2563" t="str">
            <v>EH8X3.5</v>
          </cell>
          <cell r="C2563" t="str">
            <v>MGRILLE5X5V4</v>
          </cell>
          <cell r="D2563">
            <v>16</v>
          </cell>
          <cell r="E2563" t="str">
            <v>GRILLE MAILLE 5X5 GALVA CAILLEBOTIS 1MX1.25M</v>
          </cell>
          <cell r="F2563">
            <v>49.77</v>
          </cell>
          <cell r="H2563" t="str">
            <v>MGRILLE5X5V4</v>
          </cell>
          <cell r="I2563">
            <v>35.299999999999997</v>
          </cell>
          <cell r="J2563">
            <v>1</v>
          </cell>
          <cell r="K2563">
            <v>35.299999999999997</v>
          </cell>
          <cell r="L2563">
            <v>35.299999999999997</v>
          </cell>
          <cell r="M2563">
            <v>35.299999999999997</v>
          </cell>
          <cell r="N2563">
            <v>564.79999999999995</v>
          </cell>
          <cell r="O2563">
            <v>564.79999999999995</v>
          </cell>
          <cell r="P2563">
            <v>564.79999999999995</v>
          </cell>
          <cell r="Q2563">
            <v>49.77</v>
          </cell>
          <cell r="R2563">
            <v>52.949999999999996</v>
          </cell>
          <cell r="S2563">
            <v>52.949999999999996</v>
          </cell>
          <cell r="T2563">
            <v>796.32</v>
          </cell>
          <cell r="U2563">
            <v>847.19999999999993</v>
          </cell>
          <cell r="V2563">
            <v>847.19999999999993</v>
          </cell>
        </row>
        <row r="2564">
          <cell r="B2564" t="str">
            <v>EH8X3.5</v>
          </cell>
          <cell r="C2564" t="str">
            <v>MTRAV110</v>
          </cell>
          <cell r="D2564">
            <v>1</v>
          </cell>
          <cell r="E2564" t="str">
            <v>TRAVERSEE DE PAROI D110</v>
          </cell>
          <cell r="F2564">
            <v>16.5</v>
          </cell>
          <cell r="H2564" t="str">
            <v>MTRAV110</v>
          </cell>
          <cell r="I2564">
            <v>13.85</v>
          </cell>
          <cell r="J2564">
            <v>1</v>
          </cell>
          <cell r="K2564">
            <v>13.85</v>
          </cell>
          <cell r="L2564">
            <v>13.85</v>
          </cell>
          <cell r="M2564">
            <v>13.85</v>
          </cell>
          <cell r="N2564">
            <v>13.85</v>
          </cell>
          <cell r="O2564">
            <v>13.85</v>
          </cell>
          <cell r="P2564">
            <v>13.85</v>
          </cell>
          <cell r="Q2564">
            <v>20.78</v>
          </cell>
          <cell r="R2564">
            <v>20.774999999999999</v>
          </cell>
          <cell r="S2564">
            <v>20.774999999999999</v>
          </cell>
          <cell r="T2564">
            <v>20.78</v>
          </cell>
          <cell r="U2564">
            <v>20.774999999999999</v>
          </cell>
          <cell r="V2564">
            <v>20.774999999999999</v>
          </cell>
        </row>
        <row r="2565">
          <cell r="B2565" t="str">
            <v>EH8X3.5</v>
          </cell>
          <cell r="C2565" t="str">
            <v>SFV14EH8x3.5</v>
          </cell>
          <cell r="D2565">
            <v>1</v>
          </cell>
          <cell r="E2565" t="str">
            <v>FILTRE VERTICAL 14EH 8X3.5 1.52MM</v>
          </cell>
          <cell r="F2565">
            <v>1030.77</v>
          </cell>
          <cell r="H2565" t="str">
            <v>SFV14EH8x3.5</v>
          </cell>
          <cell r="I2565">
            <v>780.89</v>
          </cell>
          <cell r="J2565">
            <v>1</v>
          </cell>
          <cell r="K2565">
            <v>780.89</v>
          </cell>
          <cell r="L2565">
            <v>780.89</v>
          </cell>
          <cell r="M2565">
            <v>976.11249999999995</v>
          </cell>
          <cell r="N2565">
            <v>780.89</v>
          </cell>
          <cell r="O2565">
            <v>780.89</v>
          </cell>
          <cell r="P2565">
            <v>976.11249999999995</v>
          </cell>
          <cell r="Q2565">
            <v>1030.77</v>
          </cell>
          <cell r="R2565">
            <v>1038.5837000000001</v>
          </cell>
          <cell r="S2565">
            <v>1298.2296249999999</v>
          </cell>
          <cell r="T2565">
            <v>1030.77</v>
          </cell>
          <cell r="U2565">
            <v>1038.5837000000001</v>
          </cell>
          <cell r="V2565">
            <v>1298.2296249999999</v>
          </cell>
        </row>
        <row r="2566">
          <cell r="B2566" t="str">
            <v>EH8X3.5</v>
          </cell>
          <cell r="C2566" t="str">
            <v>V10</v>
          </cell>
          <cell r="D2566">
            <v>2</v>
          </cell>
          <cell r="E2566" t="str">
            <v>REDUCTION 110 100</v>
          </cell>
          <cell r="F2566">
            <v>4.63</v>
          </cell>
          <cell r="H2566" t="str">
            <v>V10</v>
          </cell>
          <cell r="I2566">
            <v>2.63</v>
          </cell>
          <cell r="J2566">
            <v>1</v>
          </cell>
          <cell r="K2566">
            <v>2.63</v>
          </cell>
          <cell r="L2566">
            <v>2.63</v>
          </cell>
          <cell r="M2566">
            <v>2.63</v>
          </cell>
          <cell r="N2566">
            <v>5.26</v>
          </cell>
          <cell r="O2566">
            <v>5.26</v>
          </cell>
          <cell r="P2566">
            <v>5.26</v>
          </cell>
          <cell r="Q2566">
            <v>4.7300000000000004</v>
          </cell>
          <cell r="R2566">
            <v>5.26</v>
          </cell>
          <cell r="S2566">
            <v>5.26</v>
          </cell>
          <cell r="T2566">
            <v>9.4600000000000009</v>
          </cell>
          <cell r="U2566">
            <v>10.52</v>
          </cell>
          <cell r="V2566">
            <v>10.52</v>
          </cell>
        </row>
        <row r="2567">
          <cell r="B2567" t="str">
            <v>PSFV14EH8X3.5</v>
          </cell>
          <cell r="N2567">
            <v>1855.1999999999996</v>
          </cell>
          <cell r="O2567">
            <v>1854.1999999999996</v>
          </cell>
          <cell r="P2567">
            <v>2050.4224999999997</v>
          </cell>
          <cell r="T2567">
            <v>2540.4859999999999</v>
          </cell>
          <cell r="U2567">
            <v>2647.1087000000002</v>
          </cell>
          <cell r="V2567">
            <v>2908.004625</v>
          </cell>
        </row>
        <row r="2568">
          <cell r="B2568" t="str">
            <v>EH9X4</v>
          </cell>
          <cell r="C2568" t="str">
            <v>C7070L675</v>
          </cell>
          <cell r="D2568">
            <v>8</v>
          </cell>
          <cell r="E2568" t="str">
            <v>POTEAU PEAL 70X70 L=67,5 CM</v>
          </cell>
          <cell r="F2568">
            <v>4.6189999999999998</v>
          </cell>
          <cell r="H2568" t="str">
            <v>C7070L675</v>
          </cell>
          <cell r="I2568">
            <v>4.32</v>
          </cell>
          <cell r="J2568">
            <v>1</v>
          </cell>
          <cell r="K2568">
            <v>4.32</v>
          </cell>
          <cell r="L2568">
            <v>4.07</v>
          </cell>
          <cell r="M2568">
            <v>4.32</v>
          </cell>
          <cell r="N2568">
            <v>34.56</v>
          </cell>
          <cell r="O2568">
            <v>32.56</v>
          </cell>
          <cell r="P2568">
            <v>34.56</v>
          </cell>
          <cell r="Q2568">
            <v>4.6189999999999998</v>
          </cell>
          <cell r="R2568">
            <v>5.0875000000000004</v>
          </cell>
          <cell r="S2568">
            <v>5.4</v>
          </cell>
          <cell r="T2568">
            <v>36.951999999999998</v>
          </cell>
          <cell r="U2568">
            <v>40.700000000000003</v>
          </cell>
          <cell r="V2568">
            <v>43.2</v>
          </cell>
        </row>
        <row r="2569">
          <cell r="B2569" t="str">
            <v>EH9X4</v>
          </cell>
          <cell r="C2569" t="str">
            <v>MBAR203</v>
          </cell>
          <cell r="D2569">
            <v>16</v>
          </cell>
          <cell r="E2569" t="str">
            <v>BARRE GALVA EN T SUR MESURE 2M03</v>
          </cell>
          <cell r="F2569">
            <v>34.299999999999997</v>
          </cell>
          <cell r="H2569" t="str">
            <v>MBAR203</v>
          </cell>
          <cell r="I2569">
            <v>39.5</v>
          </cell>
          <cell r="J2569">
            <v>1</v>
          </cell>
          <cell r="K2569">
            <v>39.5</v>
          </cell>
          <cell r="L2569">
            <v>39.5</v>
          </cell>
          <cell r="M2569">
            <v>39.5</v>
          </cell>
          <cell r="N2569">
            <v>632</v>
          </cell>
          <cell r="O2569">
            <v>632</v>
          </cell>
          <cell r="P2569">
            <v>632</v>
          </cell>
          <cell r="Q2569">
            <v>34.299999999999997</v>
          </cell>
          <cell r="R2569">
            <v>59.25</v>
          </cell>
          <cell r="S2569">
            <v>47.4</v>
          </cell>
          <cell r="T2569">
            <v>548.79999999999995</v>
          </cell>
          <cell r="U2569">
            <v>948</v>
          </cell>
          <cell r="V2569">
            <v>758.4</v>
          </cell>
        </row>
        <row r="2570">
          <cell r="B2570" t="str">
            <v>EH9X4</v>
          </cell>
          <cell r="C2570" t="str">
            <v>MGRILLE5X5V3</v>
          </cell>
          <cell r="D2570">
            <v>36</v>
          </cell>
          <cell r="E2570" t="str">
            <v>GRILLE MAILLE 5X5 GALVA CAILLEBOTIS 1MX1M</v>
          </cell>
          <cell r="F2570">
            <v>40.47</v>
          </cell>
          <cell r="H2570" t="str">
            <v>MGRILLE5X5V3</v>
          </cell>
          <cell r="I2570">
            <v>28.7</v>
          </cell>
          <cell r="J2570">
            <v>1</v>
          </cell>
          <cell r="K2570">
            <v>28.7</v>
          </cell>
          <cell r="L2570">
            <v>28.7</v>
          </cell>
          <cell r="M2570">
            <v>28.7</v>
          </cell>
          <cell r="N2570">
            <v>1033.2</v>
          </cell>
          <cell r="O2570">
            <v>1033.2</v>
          </cell>
          <cell r="P2570">
            <v>1033.2</v>
          </cell>
          <cell r="Q2570">
            <v>40.47</v>
          </cell>
          <cell r="R2570">
            <v>43.05</v>
          </cell>
          <cell r="S2570">
            <v>43.05</v>
          </cell>
          <cell r="T2570">
            <v>1456.92</v>
          </cell>
          <cell r="U2570">
            <v>1549.8</v>
          </cell>
          <cell r="V2570">
            <v>1549.8</v>
          </cell>
        </row>
        <row r="2571">
          <cell r="B2571" t="str">
            <v>EH9X4</v>
          </cell>
          <cell r="C2571" t="str">
            <v>MTRAV110</v>
          </cell>
          <cell r="D2571">
            <v>1</v>
          </cell>
          <cell r="E2571" t="str">
            <v>TRAVERSEE DE PAROI D110</v>
          </cell>
          <cell r="F2571">
            <v>16.5</v>
          </cell>
          <cell r="H2571" t="str">
            <v>MTRAV110</v>
          </cell>
          <cell r="I2571">
            <v>13.85</v>
          </cell>
          <cell r="J2571">
            <v>1</v>
          </cell>
          <cell r="K2571">
            <v>13.85</v>
          </cell>
          <cell r="L2571">
            <v>13.85</v>
          </cell>
          <cell r="M2571">
            <v>13.85</v>
          </cell>
          <cell r="N2571">
            <v>13.85</v>
          </cell>
          <cell r="O2571">
            <v>13.85</v>
          </cell>
          <cell r="P2571">
            <v>13.85</v>
          </cell>
          <cell r="Q2571">
            <v>20.78</v>
          </cell>
          <cell r="R2571">
            <v>20.774999999999999</v>
          </cell>
          <cell r="S2571">
            <v>20.774999999999999</v>
          </cell>
          <cell r="T2571">
            <v>20.78</v>
          </cell>
          <cell r="U2571">
            <v>20.774999999999999</v>
          </cell>
          <cell r="V2571">
            <v>20.774999999999999</v>
          </cell>
        </row>
        <row r="2572">
          <cell r="B2572" t="str">
            <v>EH9X4</v>
          </cell>
          <cell r="C2572" t="str">
            <v>SFV18EH9X4</v>
          </cell>
          <cell r="D2572">
            <v>1</v>
          </cell>
          <cell r="E2572" t="str">
            <v>FILTRE VERTICAL 18EH 9X4</v>
          </cell>
          <cell r="F2572">
            <v>1271.77</v>
          </cell>
          <cell r="H2572" t="str">
            <v>SFV18EH9X4</v>
          </cell>
          <cell r="I2572">
            <v>963.46</v>
          </cell>
          <cell r="J2572">
            <v>1</v>
          </cell>
          <cell r="K2572">
            <v>963.46</v>
          </cell>
          <cell r="L2572">
            <v>963.46</v>
          </cell>
          <cell r="M2572">
            <v>1204.325</v>
          </cell>
          <cell r="N2572">
            <v>963.46</v>
          </cell>
          <cell r="O2572">
            <v>963.46</v>
          </cell>
          <cell r="P2572">
            <v>1204.325</v>
          </cell>
          <cell r="Q2572">
            <v>1271.77</v>
          </cell>
          <cell r="R2572">
            <v>1281.4018000000001</v>
          </cell>
          <cell r="S2572">
            <v>1601.7522500000002</v>
          </cell>
          <cell r="T2572">
            <v>1271.77</v>
          </cell>
          <cell r="U2572">
            <v>1281.4018000000001</v>
          </cell>
          <cell r="V2572">
            <v>1601.7522500000002</v>
          </cell>
        </row>
        <row r="2573">
          <cell r="B2573" t="str">
            <v>EH9X4</v>
          </cell>
          <cell r="C2573" t="str">
            <v>V10</v>
          </cell>
          <cell r="D2573">
            <v>2</v>
          </cell>
          <cell r="E2573" t="str">
            <v>REDUCTION 110 100</v>
          </cell>
          <cell r="F2573">
            <v>4.63</v>
          </cell>
          <cell r="H2573" t="str">
            <v>V10</v>
          </cell>
          <cell r="I2573">
            <v>2.63</v>
          </cell>
          <cell r="J2573">
            <v>1</v>
          </cell>
          <cell r="K2573">
            <v>2.63</v>
          </cell>
          <cell r="L2573">
            <v>2.63</v>
          </cell>
          <cell r="M2573">
            <v>2.63</v>
          </cell>
          <cell r="N2573">
            <v>5.26</v>
          </cell>
          <cell r="O2573">
            <v>5.26</v>
          </cell>
          <cell r="P2573">
            <v>5.26</v>
          </cell>
          <cell r="Q2573">
            <v>4.7300000000000004</v>
          </cell>
          <cell r="R2573">
            <v>5.26</v>
          </cell>
          <cell r="S2573">
            <v>5.26</v>
          </cell>
          <cell r="T2573">
            <v>9.4600000000000009</v>
          </cell>
          <cell r="U2573">
            <v>10.52</v>
          </cell>
          <cell r="V2573">
            <v>10.52</v>
          </cell>
        </row>
        <row r="2574">
          <cell r="B2574" t="str">
            <v>PSFV18EH9X4</v>
          </cell>
          <cell r="N2574">
            <v>2682.33</v>
          </cell>
          <cell r="O2574">
            <v>2680.33</v>
          </cell>
          <cell r="P2574">
            <v>2923.1950000000002</v>
          </cell>
          <cell r="T2574">
            <v>3344.6820000000002</v>
          </cell>
          <cell r="U2574">
            <v>3851.1968000000002</v>
          </cell>
          <cell r="V2574">
            <v>3984.4472500000006</v>
          </cell>
        </row>
        <row r="2575">
          <cell r="B2575" t="str">
            <v>EH10X4</v>
          </cell>
          <cell r="C2575" t="str">
            <v>C7070L675</v>
          </cell>
          <cell r="D2575">
            <v>7</v>
          </cell>
          <cell r="E2575" t="str">
            <v>POTEAU PEAL 70X70 L=67,5 CM</v>
          </cell>
          <cell r="F2575">
            <v>4.6189999999999998</v>
          </cell>
          <cell r="H2575" t="str">
            <v>C7070L675</v>
          </cell>
          <cell r="I2575">
            <v>4.32</v>
          </cell>
          <cell r="J2575">
            <v>1</v>
          </cell>
          <cell r="K2575">
            <v>4.32</v>
          </cell>
          <cell r="L2575">
            <v>4.07</v>
          </cell>
          <cell r="M2575">
            <v>4.32</v>
          </cell>
          <cell r="N2575">
            <v>30.240000000000002</v>
          </cell>
          <cell r="O2575">
            <v>28.490000000000002</v>
          </cell>
          <cell r="P2575">
            <v>30.240000000000002</v>
          </cell>
          <cell r="Q2575">
            <v>4.6189999999999998</v>
          </cell>
          <cell r="R2575">
            <v>5.0875000000000004</v>
          </cell>
          <cell r="S2575">
            <v>5.4</v>
          </cell>
          <cell r="T2575">
            <v>32.332999999999998</v>
          </cell>
          <cell r="U2575">
            <v>35.612500000000004</v>
          </cell>
          <cell r="V2575">
            <v>37.800000000000004</v>
          </cell>
        </row>
        <row r="2576">
          <cell r="B2576" t="str">
            <v>EH10X4</v>
          </cell>
          <cell r="C2576" t="str">
            <v>MBAR203</v>
          </cell>
          <cell r="D2576">
            <v>14</v>
          </cell>
          <cell r="E2576" t="str">
            <v>BARRE GALVA EN T SUR MESURE 2M03</v>
          </cell>
          <cell r="F2576">
            <v>34.299999999999997</v>
          </cell>
          <cell r="H2576" t="str">
            <v>MBAR203</v>
          </cell>
          <cell r="I2576">
            <v>39.5</v>
          </cell>
          <cell r="J2576">
            <v>1</v>
          </cell>
          <cell r="K2576">
            <v>39.5</v>
          </cell>
          <cell r="L2576">
            <v>39.5</v>
          </cell>
          <cell r="M2576">
            <v>39.5</v>
          </cell>
          <cell r="N2576">
            <v>553</v>
          </cell>
          <cell r="O2576">
            <v>553</v>
          </cell>
          <cell r="P2576">
            <v>553</v>
          </cell>
          <cell r="Q2576">
            <v>34.299999999999997</v>
          </cell>
          <cell r="R2576">
            <v>59.25</v>
          </cell>
          <cell r="S2576">
            <v>47.4</v>
          </cell>
          <cell r="T2576">
            <v>480.19999999999993</v>
          </cell>
          <cell r="U2576">
            <v>829.5</v>
          </cell>
          <cell r="V2576">
            <v>663.6</v>
          </cell>
        </row>
        <row r="2577">
          <cell r="B2577" t="str">
            <v>EH10X4</v>
          </cell>
          <cell r="C2577" t="str">
            <v>MGRILLE5X5V4</v>
          </cell>
          <cell r="D2577">
            <v>32</v>
          </cell>
          <cell r="E2577" t="str">
            <v>GRILLE MAILLE 5X5 GALVA CAILLEBOTIS 1MX1.25M</v>
          </cell>
          <cell r="F2577">
            <v>49.77</v>
          </cell>
          <cell r="H2577" t="str">
            <v>MGRILLE5X5V4</v>
          </cell>
          <cell r="I2577">
            <v>35.299999999999997</v>
          </cell>
          <cell r="J2577">
            <v>1</v>
          </cell>
          <cell r="K2577">
            <v>35.299999999999997</v>
          </cell>
          <cell r="L2577">
            <v>35.299999999999997</v>
          </cell>
          <cell r="M2577">
            <v>35.299999999999997</v>
          </cell>
          <cell r="N2577">
            <v>1129.5999999999999</v>
          </cell>
          <cell r="O2577">
            <v>1129.5999999999999</v>
          </cell>
          <cell r="P2577">
            <v>1129.5999999999999</v>
          </cell>
          <cell r="Q2577">
            <v>49.77</v>
          </cell>
          <cell r="R2577">
            <v>52.949999999999996</v>
          </cell>
          <cell r="S2577">
            <v>52.949999999999996</v>
          </cell>
          <cell r="T2577">
            <v>1592.64</v>
          </cell>
          <cell r="U2577">
            <v>1694.3999999999999</v>
          </cell>
          <cell r="V2577">
            <v>1694.3999999999999</v>
          </cell>
        </row>
        <row r="2578">
          <cell r="B2578" t="str">
            <v>EH10X4</v>
          </cell>
          <cell r="C2578" t="str">
            <v>MTRAV110</v>
          </cell>
          <cell r="D2578">
            <v>1</v>
          </cell>
          <cell r="E2578" t="str">
            <v>TRAVERSEE DE PAROI D110</v>
          </cell>
          <cell r="F2578">
            <v>16.5</v>
          </cell>
          <cell r="H2578" t="str">
            <v>MTRAV110</v>
          </cell>
          <cell r="I2578">
            <v>13.85</v>
          </cell>
          <cell r="J2578">
            <v>1</v>
          </cell>
          <cell r="K2578">
            <v>13.85</v>
          </cell>
          <cell r="L2578">
            <v>13.85</v>
          </cell>
          <cell r="M2578">
            <v>13.85</v>
          </cell>
          <cell r="N2578">
            <v>13.85</v>
          </cell>
          <cell r="O2578">
            <v>13.85</v>
          </cell>
          <cell r="P2578">
            <v>13.85</v>
          </cell>
          <cell r="Q2578">
            <v>20.78</v>
          </cell>
          <cell r="R2578">
            <v>20.774999999999999</v>
          </cell>
          <cell r="S2578">
            <v>20.774999999999999</v>
          </cell>
          <cell r="T2578">
            <v>20.78</v>
          </cell>
          <cell r="U2578">
            <v>20.774999999999999</v>
          </cell>
          <cell r="V2578">
            <v>20.774999999999999</v>
          </cell>
        </row>
        <row r="2579">
          <cell r="B2579" t="str">
            <v>EH10X4</v>
          </cell>
          <cell r="C2579" t="str">
            <v>SFV20EH10X4</v>
          </cell>
          <cell r="D2579">
            <v>1</v>
          </cell>
          <cell r="E2579" t="str">
            <v>FILTRE VERTICAL 20EH 10X4 1.52MM</v>
          </cell>
          <cell r="F2579">
            <v>1496.96</v>
          </cell>
          <cell r="H2579" t="str">
            <v>SFV20EH10X4</v>
          </cell>
          <cell r="I2579">
            <v>1134.06</v>
          </cell>
          <cell r="J2579">
            <v>1</v>
          </cell>
          <cell r="K2579">
            <v>1134.06</v>
          </cell>
          <cell r="L2579">
            <v>1134.06</v>
          </cell>
          <cell r="M2579">
            <v>1417.5749999999998</v>
          </cell>
          <cell r="N2579">
            <v>1134.06</v>
          </cell>
          <cell r="O2579">
            <v>1134.06</v>
          </cell>
          <cell r="P2579">
            <v>1417.5749999999998</v>
          </cell>
          <cell r="Q2579">
            <v>1496.96</v>
          </cell>
          <cell r="R2579">
            <v>1508.2998</v>
          </cell>
          <cell r="S2579">
            <v>1885.3747499999999</v>
          </cell>
          <cell r="T2579">
            <v>1496.96</v>
          </cell>
          <cell r="U2579">
            <v>1508.2998</v>
          </cell>
          <cell r="V2579">
            <v>1885.3747499999999</v>
          </cell>
        </row>
        <row r="2580">
          <cell r="B2580" t="str">
            <v>EH10X4</v>
          </cell>
          <cell r="C2580" t="str">
            <v>V10</v>
          </cell>
          <cell r="D2580">
            <v>2</v>
          </cell>
          <cell r="E2580" t="str">
            <v>REDUCTION 110 100</v>
          </cell>
          <cell r="F2580">
            <v>4.63</v>
          </cell>
          <cell r="H2580" t="str">
            <v>V10</v>
          </cell>
          <cell r="I2580">
            <v>2.63</v>
          </cell>
          <cell r="J2580">
            <v>1</v>
          </cell>
          <cell r="K2580">
            <v>2.63</v>
          </cell>
          <cell r="L2580">
            <v>2.63</v>
          </cell>
          <cell r="M2580">
            <v>2.63</v>
          </cell>
          <cell r="N2580">
            <v>5.26</v>
          </cell>
          <cell r="O2580">
            <v>5.26</v>
          </cell>
          <cell r="P2580">
            <v>5.26</v>
          </cell>
          <cell r="Q2580">
            <v>4.7300000000000004</v>
          </cell>
          <cell r="R2580">
            <v>5.26</v>
          </cell>
          <cell r="S2580">
            <v>5.26</v>
          </cell>
          <cell r="T2580">
            <v>9.4600000000000009</v>
          </cell>
          <cell r="U2580">
            <v>10.52</v>
          </cell>
          <cell r="V2580">
            <v>10.52</v>
          </cell>
        </row>
        <row r="2581">
          <cell r="B2581" t="str">
            <v>PSFV20EH10X4</v>
          </cell>
          <cell r="N2581">
            <v>2866.01</v>
          </cell>
          <cell r="O2581">
            <v>2864.26</v>
          </cell>
          <cell r="P2581">
            <v>3149.5249999999996</v>
          </cell>
          <cell r="T2581">
            <v>3632.373</v>
          </cell>
          <cell r="U2581">
            <v>4099.1073000000006</v>
          </cell>
          <cell r="V2581">
            <v>4312.4697500000002</v>
          </cell>
        </row>
        <row r="2582">
          <cell r="B2582" t="str">
            <v>200</v>
          </cell>
          <cell r="C2582" t="str">
            <v>ENFCS87200</v>
          </cell>
          <cell r="D2582">
            <v>1</v>
          </cell>
          <cell r="E2582" t="str">
            <v>CULOTTE SIMPLE 87 30 FFF D 200</v>
          </cell>
          <cell r="F2582">
            <v>36.53</v>
          </cell>
          <cell r="H2582" t="str">
            <v>ENFCS87200</v>
          </cell>
          <cell r="I2582">
            <v>24.12</v>
          </cell>
          <cell r="J2582">
            <v>1</v>
          </cell>
          <cell r="K2582">
            <v>24.12</v>
          </cell>
          <cell r="L2582">
            <v>24.12</v>
          </cell>
          <cell r="M2582">
            <v>28.378</v>
          </cell>
          <cell r="N2582">
            <v>24.12</v>
          </cell>
          <cell r="O2582">
            <v>24.12</v>
          </cell>
          <cell r="P2582">
            <v>28.378</v>
          </cell>
          <cell r="Q2582">
            <v>36.53</v>
          </cell>
          <cell r="R2582">
            <v>36.18</v>
          </cell>
          <cell r="S2582">
            <v>42.567</v>
          </cell>
          <cell r="T2582">
            <v>36.53</v>
          </cell>
          <cell r="U2582">
            <v>36.18</v>
          </cell>
          <cell r="V2582">
            <v>42.567</v>
          </cell>
        </row>
        <row r="2583">
          <cell r="B2583" t="str">
            <v>200</v>
          </cell>
          <cell r="C2583" t="str">
            <v>ENFM200</v>
          </cell>
          <cell r="D2583">
            <v>1</v>
          </cell>
          <cell r="E2583" t="str">
            <v>MANCHON A BUTEE FF D200</v>
          </cell>
          <cell r="F2583">
            <v>9.52</v>
          </cell>
          <cell r="H2583" t="str">
            <v>ENFM200</v>
          </cell>
          <cell r="I2583">
            <v>6.28</v>
          </cell>
          <cell r="J2583">
            <v>1</v>
          </cell>
          <cell r="K2583">
            <v>6.28</v>
          </cell>
          <cell r="L2583">
            <v>6.2830000000000004</v>
          </cell>
          <cell r="M2583">
            <v>7.39</v>
          </cell>
          <cell r="N2583">
            <v>6.28</v>
          </cell>
          <cell r="O2583">
            <v>6.2830000000000004</v>
          </cell>
          <cell r="P2583">
            <v>7.39</v>
          </cell>
          <cell r="Q2583">
            <v>9.52</v>
          </cell>
          <cell r="R2583">
            <v>9.4245000000000001</v>
          </cell>
          <cell r="S2583">
            <v>11.084999999999999</v>
          </cell>
          <cell r="T2583">
            <v>9.52</v>
          </cell>
          <cell r="U2583">
            <v>9.4245000000000001</v>
          </cell>
          <cell r="V2583">
            <v>11.084999999999999</v>
          </cell>
        </row>
        <row r="2584">
          <cell r="B2584" t="str">
            <v>200</v>
          </cell>
          <cell r="C2584" t="str">
            <v>ENFRE200100</v>
          </cell>
          <cell r="D2584">
            <v>1</v>
          </cell>
          <cell r="E2584" t="str">
            <v>REDUCTION EXCENTREE MF 200/100</v>
          </cell>
          <cell r="F2584">
            <v>16.850000000000001</v>
          </cell>
          <cell r="H2584" t="str">
            <v>ENFRE200100</v>
          </cell>
          <cell r="I2584">
            <v>11.12</v>
          </cell>
          <cell r="J2584">
            <v>1</v>
          </cell>
          <cell r="K2584">
            <v>11.12</v>
          </cell>
          <cell r="L2584">
            <v>11.12</v>
          </cell>
          <cell r="M2584">
            <v>13.083</v>
          </cell>
          <cell r="N2584">
            <v>11.12</v>
          </cell>
          <cell r="O2584">
            <v>11.12</v>
          </cell>
          <cell r="P2584">
            <v>13.083</v>
          </cell>
          <cell r="Q2584">
            <v>16.850000000000001</v>
          </cell>
          <cell r="R2584">
            <v>16.68</v>
          </cell>
          <cell r="S2584">
            <v>19.624500000000001</v>
          </cell>
          <cell r="T2584">
            <v>16.850000000000001</v>
          </cell>
          <cell r="U2584">
            <v>16.68</v>
          </cell>
          <cell r="V2584">
            <v>19.624500000000001</v>
          </cell>
        </row>
        <row r="2585">
          <cell r="B2585" t="str">
            <v>200</v>
          </cell>
          <cell r="C2585" t="str">
            <v>ENFTR200110</v>
          </cell>
          <cell r="D2585">
            <v>1</v>
          </cell>
          <cell r="E2585" t="str">
            <v>TAMPON REDUIT MF 200/110</v>
          </cell>
          <cell r="F2585">
            <v>5.15</v>
          </cell>
          <cell r="H2585" t="str">
            <v>ENFTR200110</v>
          </cell>
          <cell r="I2585">
            <v>3.4</v>
          </cell>
          <cell r="J2585">
            <v>1</v>
          </cell>
          <cell r="K2585">
            <v>3.4</v>
          </cell>
          <cell r="L2585">
            <v>3.403</v>
          </cell>
          <cell r="M2585">
            <v>4.0030000000000001</v>
          </cell>
          <cell r="N2585">
            <v>3.4</v>
          </cell>
          <cell r="O2585">
            <v>3.403</v>
          </cell>
          <cell r="P2585">
            <v>4.0030000000000001</v>
          </cell>
          <cell r="Q2585">
            <v>5.15</v>
          </cell>
          <cell r="R2585">
            <v>5.1044999999999998</v>
          </cell>
          <cell r="S2585">
            <v>6.0045000000000002</v>
          </cell>
          <cell r="T2585">
            <v>5.15</v>
          </cell>
          <cell r="U2585">
            <v>5.1044999999999998</v>
          </cell>
          <cell r="V2585">
            <v>6.0045000000000002</v>
          </cell>
        </row>
        <row r="2586">
          <cell r="B2586" t="str">
            <v>200</v>
          </cell>
          <cell r="C2586" t="str">
            <v>ENFTV200</v>
          </cell>
          <cell r="D2586">
            <v>1</v>
          </cell>
          <cell r="E2586" t="str">
            <v>TAMPON DE VISITE M D 200</v>
          </cell>
          <cell r="F2586">
            <v>14.22</v>
          </cell>
          <cell r="H2586" t="str">
            <v>ENFTV200</v>
          </cell>
          <cell r="I2586">
            <v>9.3800000000000008</v>
          </cell>
          <cell r="J2586">
            <v>1</v>
          </cell>
          <cell r="K2586">
            <v>9.3800000000000008</v>
          </cell>
          <cell r="L2586">
            <v>9.3829999999999991</v>
          </cell>
          <cell r="M2586">
            <v>11.038</v>
          </cell>
          <cell r="N2586">
            <v>9.3800000000000008</v>
          </cell>
          <cell r="O2586">
            <v>9.3829999999999991</v>
          </cell>
          <cell r="P2586">
            <v>11.038</v>
          </cell>
          <cell r="Q2586">
            <v>14.22</v>
          </cell>
          <cell r="R2586">
            <v>14.074499999999999</v>
          </cell>
          <cell r="S2586">
            <v>16.557000000000002</v>
          </cell>
          <cell r="T2586">
            <v>14.22</v>
          </cell>
          <cell r="U2586">
            <v>14.074499999999999</v>
          </cell>
          <cell r="V2586">
            <v>16.557000000000002</v>
          </cell>
        </row>
        <row r="2587">
          <cell r="B2587" t="str">
            <v>200</v>
          </cell>
          <cell r="C2587" t="str">
            <v>V10</v>
          </cell>
          <cell r="D2587">
            <v>1</v>
          </cell>
          <cell r="E2587" t="str">
            <v>REDUCTION 110 100</v>
          </cell>
          <cell r="F2587">
            <v>4.63</v>
          </cell>
          <cell r="H2587" t="str">
            <v>V10</v>
          </cell>
          <cell r="I2587">
            <v>2.63</v>
          </cell>
          <cell r="J2587">
            <v>1</v>
          </cell>
          <cell r="K2587">
            <v>2.63</v>
          </cell>
          <cell r="L2587">
            <v>2.63</v>
          </cell>
          <cell r="M2587">
            <v>2.63</v>
          </cell>
          <cell r="N2587">
            <v>2.63</v>
          </cell>
          <cell r="O2587">
            <v>2.63</v>
          </cell>
          <cell r="P2587">
            <v>2.63</v>
          </cell>
          <cell r="Q2587">
            <v>4.7300000000000004</v>
          </cell>
          <cell r="R2587">
            <v>5.26</v>
          </cell>
          <cell r="S2587">
            <v>5.26</v>
          </cell>
          <cell r="T2587">
            <v>4.7300000000000004</v>
          </cell>
          <cell r="U2587">
            <v>5.26</v>
          </cell>
          <cell r="V2587">
            <v>5.26</v>
          </cell>
        </row>
        <row r="2588">
          <cell r="B2588" t="str">
            <v>CUVEDN200</v>
          </cell>
          <cell r="N2588">
            <v>56.930000000000007</v>
          </cell>
          <cell r="O2588">
            <v>56.939</v>
          </cell>
          <cell r="P2588">
            <v>66.521999999999991</v>
          </cell>
          <cell r="T2588">
            <v>87</v>
          </cell>
          <cell r="U2588">
            <v>86.723500000000001</v>
          </cell>
          <cell r="V2588">
            <v>101.09800000000001</v>
          </cell>
        </row>
        <row r="2589">
          <cell r="B2589" t="str">
            <v>5X2</v>
          </cell>
          <cell r="C2589" t="str">
            <v>MBAR206</v>
          </cell>
          <cell r="D2589">
            <v>4</v>
          </cell>
          <cell r="E2589" t="str">
            <v>BARRE PROFIL T GALVA 2M06</v>
          </cell>
          <cell r="F2589">
            <v>55.3</v>
          </cell>
          <cell r="H2589" t="str">
            <v>MBAR206</v>
          </cell>
          <cell r="I2589">
            <v>39.5</v>
          </cell>
          <cell r="J2589">
            <v>1</v>
          </cell>
          <cell r="K2589">
            <v>39.5</v>
          </cell>
          <cell r="L2589">
            <v>39.5</v>
          </cell>
          <cell r="M2589">
            <v>39.5</v>
          </cell>
          <cell r="N2589">
            <v>158</v>
          </cell>
          <cell r="O2589">
            <v>158</v>
          </cell>
          <cell r="P2589">
            <v>158</v>
          </cell>
          <cell r="Q2589">
            <v>55.3</v>
          </cell>
          <cell r="R2589">
            <v>59.25</v>
          </cell>
          <cell r="S2589">
            <v>59.25</v>
          </cell>
          <cell r="T2589">
            <v>221.2</v>
          </cell>
          <cell r="U2589">
            <v>237</v>
          </cell>
          <cell r="V2589">
            <v>237</v>
          </cell>
        </row>
        <row r="2590">
          <cell r="B2590" t="str">
            <v>5X2</v>
          </cell>
          <cell r="C2590" t="str">
            <v>MGRILLE5X5V3</v>
          </cell>
          <cell r="D2590">
            <v>10</v>
          </cell>
          <cell r="E2590" t="str">
            <v>GRILLE MAILLE 5X5 GALVA CAILLEBOTIS 1MX1M</v>
          </cell>
          <cell r="F2590">
            <v>40.47</v>
          </cell>
          <cell r="H2590" t="str">
            <v>MGRILLE5X5V3</v>
          </cell>
          <cell r="I2590">
            <v>28.7</v>
          </cell>
          <cell r="J2590">
            <v>1</v>
          </cell>
          <cell r="K2590">
            <v>28.7</v>
          </cell>
          <cell r="L2590">
            <v>28.7</v>
          </cell>
          <cell r="M2590">
            <v>28.7</v>
          </cell>
          <cell r="N2590">
            <v>287</v>
          </cell>
          <cell r="O2590">
            <v>287</v>
          </cell>
          <cell r="P2590">
            <v>287</v>
          </cell>
          <cell r="Q2590">
            <v>40.47</v>
          </cell>
          <cell r="R2590">
            <v>43.05</v>
          </cell>
          <cell r="S2590">
            <v>43.05</v>
          </cell>
          <cell r="T2590">
            <v>404.7</v>
          </cell>
          <cell r="U2590">
            <v>430.5</v>
          </cell>
          <cell r="V2590">
            <v>430.5</v>
          </cell>
        </row>
        <row r="2591">
          <cell r="B2591" t="str">
            <v>PSR5EH5X2</v>
          </cell>
          <cell r="N2591">
            <v>445</v>
          </cell>
          <cell r="O2591">
            <v>445</v>
          </cell>
          <cell r="P2591">
            <v>445</v>
          </cell>
          <cell r="T2591">
            <v>625.9</v>
          </cell>
          <cell r="U2591">
            <v>667.5</v>
          </cell>
          <cell r="V2591">
            <v>667.5</v>
          </cell>
        </row>
        <row r="2592">
          <cell r="B2592" t="str">
            <v>1.6X2.5</v>
          </cell>
          <cell r="C2592" t="str">
            <v>MBAR166</v>
          </cell>
          <cell r="D2592">
            <v>3</v>
          </cell>
          <cell r="E2592" t="str">
            <v>BARRE GALVA EN T SUR MESURE 1M66</v>
          </cell>
          <cell r="F2592">
            <v>31.49</v>
          </cell>
          <cell r="H2592" t="str">
            <v>MBAR166</v>
          </cell>
          <cell r="I2592">
            <v>37</v>
          </cell>
          <cell r="J2592">
            <v>1</v>
          </cell>
          <cell r="K2592">
            <v>37</v>
          </cell>
          <cell r="L2592">
            <v>22.8</v>
          </cell>
          <cell r="M2592">
            <v>22.8</v>
          </cell>
          <cell r="N2592">
            <v>111</v>
          </cell>
          <cell r="O2592">
            <v>68.400000000000006</v>
          </cell>
          <cell r="P2592">
            <v>68.400000000000006</v>
          </cell>
          <cell r="Q2592">
            <v>31.49</v>
          </cell>
          <cell r="R2592">
            <v>34.200000000000003</v>
          </cell>
          <cell r="S2592">
            <v>34.200000000000003</v>
          </cell>
          <cell r="T2592">
            <v>94.47</v>
          </cell>
          <cell r="U2592">
            <v>102.60000000000001</v>
          </cell>
          <cell r="V2592">
            <v>102.60000000000001</v>
          </cell>
        </row>
        <row r="2593">
          <cell r="B2593" t="str">
            <v>1.6X2.5</v>
          </cell>
          <cell r="C2593" t="str">
            <v>MGRILLE5X5</v>
          </cell>
          <cell r="D2593">
            <v>2</v>
          </cell>
          <cell r="E2593" t="str">
            <v>GRILLE MAILLE 5X5 GALVA CAILLEBOTIS 2310X810</v>
          </cell>
          <cell r="F2593">
            <v>59.78</v>
          </cell>
          <cell r="H2593" t="str">
            <v>MGRILLE5X5</v>
          </cell>
          <cell r="I2593">
            <v>42.4</v>
          </cell>
          <cell r="J2593">
            <v>1</v>
          </cell>
          <cell r="K2593">
            <v>42.4</v>
          </cell>
          <cell r="L2593">
            <v>42.4</v>
          </cell>
          <cell r="M2593">
            <v>42.4</v>
          </cell>
          <cell r="N2593">
            <v>84.8</v>
          </cell>
          <cell r="O2593">
            <v>84.8</v>
          </cell>
          <cell r="P2593">
            <v>84.8</v>
          </cell>
          <cell r="Q2593">
            <v>59.78</v>
          </cell>
          <cell r="R2593">
            <v>63.599999999999994</v>
          </cell>
          <cell r="S2593">
            <v>63.599999999999994</v>
          </cell>
          <cell r="T2593">
            <v>119.56</v>
          </cell>
          <cell r="U2593">
            <v>127.19999999999999</v>
          </cell>
          <cell r="V2593">
            <v>127.19999999999999</v>
          </cell>
        </row>
        <row r="2594">
          <cell r="B2594" t="str">
            <v>PSR2EH1.6X2.5</v>
          </cell>
          <cell r="N2594">
            <v>195.8</v>
          </cell>
          <cell r="O2594">
            <v>153.19999999999999</v>
          </cell>
          <cell r="P2594">
            <v>153.19999999999999</v>
          </cell>
          <cell r="T2594">
            <v>214.03</v>
          </cell>
          <cell r="U2594">
            <v>229.8</v>
          </cell>
          <cell r="V2594">
            <v>229.8</v>
          </cell>
        </row>
        <row r="2595">
          <cell r="B2595" t="str">
            <v>B24</v>
          </cell>
          <cell r="C2595" t="str">
            <v>RTCALE</v>
          </cell>
          <cell r="D2595">
            <v>24</v>
          </cell>
          <cell r="E2595" t="str">
            <v>CALE CAOUTCHOUC BRUT 8 X 90</v>
          </cell>
          <cell r="F2595">
            <v>0.8</v>
          </cell>
          <cell r="H2595" t="str">
            <v>RTCALE</v>
          </cell>
          <cell r="I2595">
            <v>0.52</v>
          </cell>
          <cell r="J2595">
            <v>1</v>
          </cell>
          <cell r="K2595">
            <v>0.52</v>
          </cell>
          <cell r="L2595">
            <v>0.51800000000000002</v>
          </cell>
          <cell r="M2595">
            <v>0.51800000000000002</v>
          </cell>
          <cell r="N2595">
            <v>12.48</v>
          </cell>
          <cell r="O2595">
            <v>12.432</v>
          </cell>
          <cell r="P2595">
            <v>12.432</v>
          </cell>
          <cell r="Q2595">
            <v>0.8</v>
          </cell>
          <cell r="R2595">
            <v>0.77700000000000002</v>
          </cell>
          <cell r="S2595">
            <v>0.77700000000000002</v>
          </cell>
          <cell r="T2595">
            <v>19.200000000000003</v>
          </cell>
          <cell r="U2595">
            <v>18.648</v>
          </cell>
          <cell r="V2595">
            <v>18.648</v>
          </cell>
        </row>
        <row r="2596">
          <cell r="B2596" t="str">
            <v>RTCALEB24</v>
          </cell>
          <cell r="N2596">
            <v>12.48</v>
          </cell>
          <cell r="O2596">
            <v>12.432</v>
          </cell>
          <cell r="P2596">
            <v>12.432</v>
          </cell>
          <cell r="T2596">
            <v>19.200000000000003</v>
          </cell>
          <cell r="U2596">
            <v>18.648</v>
          </cell>
          <cell r="V2596">
            <v>18.648</v>
          </cell>
        </row>
        <row r="2597">
          <cell r="B2597" t="str">
            <v>6L17</v>
          </cell>
          <cell r="C2597" t="str">
            <v>PVC6316</v>
          </cell>
          <cell r="D2597">
            <v>0.06</v>
          </cell>
          <cell r="E2597" t="str">
            <v>TUBE DE 3M PVC PRESSION 63X4.7 PN16</v>
          </cell>
          <cell r="F2597">
            <v>12.91</v>
          </cell>
          <cell r="H2597" t="str">
            <v>PVC6316</v>
          </cell>
          <cell r="I2597">
            <v>4.7300000000000004</v>
          </cell>
          <cell r="J2597">
            <v>0.33</v>
          </cell>
          <cell r="K2597">
            <v>14.333333333333334</v>
          </cell>
          <cell r="L2597">
            <v>4.7320000000000002</v>
          </cell>
          <cell r="M2597">
            <v>4.7779999999999996</v>
          </cell>
          <cell r="N2597">
            <v>0.86</v>
          </cell>
          <cell r="O2597">
            <v>0.28392000000000001</v>
          </cell>
          <cell r="P2597">
            <v>0.28667999999999999</v>
          </cell>
          <cell r="Q2597">
            <v>12.91</v>
          </cell>
          <cell r="R2597">
            <v>6.2935600000000003</v>
          </cell>
          <cell r="S2597">
            <v>6.3547399999999996</v>
          </cell>
          <cell r="T2597">
            <v>0.77459999999999996</v>
          </cell>
          <cell r="U2597">
            <v>0.37761359999999999</v>
          </cell>
          <cell r="V2597">
            <v>0.38128439999999997</v>
          </cell>
        </row>
        <row r="2598">
          <cell r="B2598" t="str">
            <v>PVC6316L17</v>
          </cell>
          <cell r="N2598">
            <v>0.86</v>
          </cell>
          <cell r="O2598">
            <v>0.28392000000000001</v>
          </cell>
          <cell r="P2598">
            <v>0.28667999999999999</v>
          </cell>
          <cell r="T2598">
            <v>0.77459999999999996</v>
          </cell>
          <cell r="U2598">
            <v>0.37761359999999999</v>
          </cell>
          <cell r="V2598">
            <v>0.38128439999999997</v>
          </cell>
        </row>
        <row r="2599">
          <cell r="B2599" t="str">
            <v/>
          </cell>
          <cell r="C2599">
            <v>8434000618</v>
          </cell>
          <cell r="D2599">
            <v>2</v>
          </cell>
          <cell r="E2599" t="str">
            <v>ECROU FREIN A2 M6 WAX</v>
          </cell>
          <cell r="F2599">
            <v>0.02</v>
          </cell>
          <cell r="H2599">
            <v>8434000618</v>
          </cell>
          <cell r="I2599">
            <v>8.3000000000000007</v>
          </cell>
          <cell r="J2599">
            <v>500</v>
          </cell>
          <cell r="K2599">
            <v>1.66E-2</v>
          </cell>
          <cell r="L2599">
            <v>1.66E-2</v>
          </cell>
          <cell r="M2599">
            <v>1.66E-2</v>
          </cell>
          <cell r="N2599">
            <v>3.32E-2</v>
          </cell>
          <cell r="O2599">
            <v>3.32E-2</v>
          </cell>
          <cell r="P2599">
            <v>3.32E-2</v>
          </cell>
          <cell r="Q2599">
            <v>0.02</v>
          </cell>
          <cell r="R2599">
            <v>2.0750000000000001E-2</v>
          </cell>
          <cell r="S2599">
            <v>2.0750000000000001E-2</v>
          </cell>
          <cell r="T2599">
            <v>0.04</v>
          </cell>
          <cell r="U2599">
            <v>4.1500000000000002E-2</v>
          </cell>
          <cell r="V2599">
            <v>4.1500000000000002E-2</v>
          </cell>
        </row>
        <row r="2600">
          <cell r="B2600" t="str">
            <v/>
          </cell>
          <cell r="C2600">
            <v>8710605018</v>
          </cell>
          <cell r="D2600">
            <v>2</v>
          </cell>
          <cell r="E2600" t="str">
            <v>VIS PENTURE 6X50 T30 INOX  A2</v>
          </cell>
          <cell r="F2600">
            <v>0.3</v>
          </cell>
          <cell r="H2600">
            <v>8710605018</v>
          </cell>
          <cell r="I2600">
            <v>0.11</v>
          </cell>
          <cell r="J2600">
            <v>1</v>
          </cell>
          <cell r="K2600">
            <v>0.11</v>
          </cell>
          <cell r="L2600">
            <v>0.108</v>
          </cell>
          <cell r="M2600">
            <v>0.108</v>
          </cell>
          <cell r="N2600">
            <v>0.22</v>
          </cell>
          <cell r="O2600">
            <v>0.216</v>
          </cell>
          <cell r="P2600">
            <v>0.216</v>
          </cell>
          <cell r="Q2600">
            <v>0.3</v>
          </cell>
          <cell r="R2600">
            <v>0.16200000000000001</v>
          </cell>
          <cell r="S2600">
            <v>0.16200000000000001</v>
          </cell>
          <cell r="T2600">
            <v>0.6</v>
          </cell>
          <cell r="U2600">
            <v>0.32400000000000001</v>
          </cell>
          <cell r="V2600">
            <v>0.32400000000000001</v>
          </cell>
        </row>
        <row r="2601">
          <cell r="B2601" t="str">
            <v/>
          </cell>
          <cell r="C2601">
            <v>8110608018</v>
          </cell>
          <cell r="D2601">
            <v>100</v>
          </cell>
          <cell r="E2601" t="str">
            <v>VIS CHARPENTE 6X80 INOX  A2 TORX T25</v>
          </cell>
          <cell r="F2601">
            <v>0.28199999999999997</v>
          </cell>
          <cell r="H2601">
            <v>8110608018</v>
          </cell>
          <cell r="I2601">
            <v>0.17</v>
          </cell>
          <cell r="J2601">
            <v>1</v>
          </cell>
          <cell r="K2601">
            <v>0.17</v>
          </cell>
          <cell r="L2601">
            <v>0.16700000000000001</v>
          </cell>
          <cell r="M2601">
            <v>0.16700000000000001</v>
          </cell>
          <cell r="N2601">
            <v>17</v>
          </cell>
          <cell r="O2601">
            <v>16.7</v>
          </cell>
          <cell r="P2601">
            <v>16.7</v>
          </cell>
          <cell r="Q2601">
            <v>0.28199999999999997</v>
          </cell>
          <cell r="R2601">
            <v>0.2505</v>
          </cell>
          <cell r="S2601">
            <v>0.2505</v>
          </cell>
          <cell r="T2601">
            <v>28.199999999999996</v>
          </cell>
          <cell r="U2601">
            <v>25.05</v>
          </cell>
          <cell r="V2601">
            <v>25.05</v>
          </cell>
        </row>
        <row r="2602">
          <cell r="B2602" t="str">
            <v/>
          </cell>
          <cell r="C2602" t="str">
            <v>VCHARP8X140</v>
          </cell>
          <cell r="D2602">
            <v>4</v>
          </cell>
          <cell r="E2602" t="str">
            <v>VIS CHARPENTE 8X140 INOX A2 TX40</v>
          </cell>
          <cell r="F2602">
            <v>0.54900000000000004</v>
          </cell>
          <cell r="H2602" t="str">
            <v>VCHARP8X140</v>
          </cell>
          <cell r="I2602">
            <v>0.37</v>
          </cell>
          <cell r="J2602">
            <v>1</v>
          </cell>
          <cell r="K2602">
            <v>0.37</v>
          </cell>
          <cell r="L2602">
            <v>0.36599999999999999</v>
          </cell>
          <cell r="M2602">
            <v>0.36599999999999999</v>
          </cell>
          <cell r="N2602">
            <v>1.48</v>
          </cell>
          <cell r="O2602">
            <v>1.464</v>
          </cell>
          <cell r="P2602">
            <v>1.464</v>
          </cell>
          <cell r="Q2602">
            <v>0.54900000000000004</v>
          </cell>
          <cell r="R2602">
            <v>0.54899999999999993</v>
          </cell>
          <cell r="S2602">
            <v>0.54899999999999993</v>
          </cell>
          <cell r="T2602">
            <v>2.1960000000000002</v>
          </cell>
          <cell r="U2602">
            <v>2.1959999999999997</v>
          </cell>
          <cell r="V2602">
            <v>2.1959999999999997</v>
          </cell>
        </row>
        <row r="2603">
          <cell r="B2603" t="str">
            <v/>
          </cell>
          <cell r="C2603" t="str">
            <v>VCHARP8X160</v>
          </cell>
          <cell r="D2603">
            <v>4</v>
          </cell>
          <cell r="E2603" t="str">
            <v>VIS CHARPENTE 8X160 INOX A2 TX 40</v>
          </cell>
          <cell r="F2603">
            <v>0.78</v>
          </cell>
          <cell r="H2603" t="str">
            <v>VCHARP8X160</v>
          </cell>
          <cell r="I2603">
            <v>1.05</v>
          </cell>
          <cell r="J2603">
            <v>1</v>
          </cell>
          <cell r="K2603">
            <v>1.05</v>
          </cell>
          <cell r="L2603">
            <v>1.0529999999999999</v>
          </cell>
          <cell r="M2603">
            <v>1.0529999999999999</v>
          </cell>
          <cell r="N2603">
            <v>4.2</v>
          </cell>
          <cell r="O2603">
            <v>4.2119999999999997</v>
          </cell>
          <cell r="P2603">
            <v>4.2119999999999997</v>
          </cell>
          <cell r="Q2603">
            <v>0.78</v>
          </cell>
          <cell r="R2603">
            <v>1.5794999999999999</v>
          </cell>
          <cell r="S2603">
            <v>1.5794999999999999</v>
          </cell>
          <cell r="T2603">
            <v>3.12</v>
          </cell>
          <cell r="U2603">
            <v>6.3179999999999996</v>
          </cell>
          <cell r="V2603">
            <v>6.3179999999999996</v>
          </cell>
        </row>
        <row r="2604">
          <cell r="B2604" t="str">
            <v/>
          </cell>
          <cell r="C2604">
            <v>8210603018</v>
          </cell>
          <cell r="D2604">
            <v>8</v>
          </cell>
          <cell r="E2604" t="str">
            <v>VIS PENTURE 6X30 T30 INOX  A2</v>
          </cell>
          <cell r="F2604">
            <v>6.8000000000000005E-2</v>
          </cell>
          <cell r="H2604">
            <v>8210603018</v>
          </cell>
          <cell r="I2604">
            <v>0.11</v>
          </cell>
          <cell r="J2604">
            <v>1</v>
          </cell>
          <cell r="K2604">
            <v>0.11</v>
          </cell>
          <cell r="L2604">
            <v>0.108</v>
          </cell>
          <cell r="M2604">
            <v>0.108</v>
          </cell>
          <cell r="N2604">
            <v>0.88</v>
          </cell>
          <cell r="O2604">
            <v>0.86399999999999999</v>
          </cell>
          <cell r="P2604">
            <v>0.86399999999999999</v>
          </cell>
          <cell r="Q2604">
            <v>6.8000000000000005E-2</v>
          </cell>
          <cell r="R2604">
            <v>0.16200000000000001</v>
          </cell>
          <cell r="S2604">
            <v>0.16200000000000001</v>
          </cell>
          <cell r="T2604">
            <v>0.54400000000000004</v>
          </cell>
          <cell r="U2604">
            <v>1.296</v>
          </cell>
          <cell r="V2604">
            <v>1.296</v>
          </cell>
        </row>
        <row r="2605">
          <cell r="B2605" t="str">
            <v/>
          </cell>
          <cell r="C2605">
            <v>8210707018</v>
          </cell>
          <cell r="D2605">
            <v>40</v>
          </cell>
          <cell r="E2605" t="str">
            <v>VIS PENTURE TORX T30 INOX A2 7X70</v>
          </cell>
          <cell r="F2605">
            <v>0.158</v>
          </cell>
          <cell r="H2605">
            <v>8210707018</v>
          </cell>
          <cell r="I2605">
            <v>0.11</v>
          </cell>
          <cell r="J2605">
            <v>1</v>
          </cell>
          <cell r="K2605">
            <v>0.11</v>
          </cell>
          <cell r="L2605">
            <v>0.1056</v>
          </cell>
          <cell r="M2605">
            <v>0.1056</v>
          </cell>
          <cell r="N2605">
            <v>4.4000000000000004</v>
          </cell>
          <cell r="O2605">
            <v>4.2240000000000002</v>
          </cell>
          <cell r="P2605">
            <v>4.2240000000000002</v>
          </cell>
          <cell r="Q2605">
            <v>0.12</v>
          </cell>
          <cell r="R2605">
            <v>0.15839999999999999</v>
          </cell>
          <cell r="S2605">
            <v>0.15839999999999999</v>
          </cell>
          <cell r="T2605">
            <v>4.8</v>
          </cell>
          <cell r="U2605">
            <v>6.3359999999999994</v>
          </cell>
          <cell r="V2605">
            <v>6.3359999999999994</v>
          </cell>
        </row>
        <row r="2606">
          <cell r="B2606" t="str">
            <v/>
          </cell>
          <cell r="C2606">
            <v>8412602518</v>
          </cell>
          <cell r="D2606">
            <v>2</v>
          </cell>
          <cell r="E2606" t="str">
            <v>VIS METAUX  A2 TH M6X25</v>
          </cell>
          <cell r="F2606">
            <v>0.05</v>
          </cell>
          <cell r="H2606">
            <v>8412602518</v>
          </cell>
          <cell r="I2606">
            <v>7.04</v>
          </cell>
          <cell r="J2606">
            <v>200</v>
          </cell>
          <cell r="K2606">
            <v>3.5200000000000002E-2</v>
          </cell>
          <cell r="L2606">
            <v>3.5200000000000002E-2</v>
          </cell>
          <cell r="M2606">
            <v>3.5200000000000002E-2</v>
          </cell>
          <cell r="N2606">
            <v>7.0400000000000004E-2</v>
          </cell>
          <cell r="O2606">
            <v>7.0400000000000004E-2</v>
          </cell>
          <cell r="P2606">
            <v>7.0400000000000004E-2</v>
          </cell>
          <cell r="Q2606">
            <v>0.05</v>
          </cell>
          <cell r="R2606">
            <v>5.28E-2</v>
          </cell>
          <cell r="S2606">
            <v>5.28E-2</v>
          </cell>
          <cell r="T2606">
            <v>0.1</v>
          </cell>
          <cell r="U2606">
            <v>0.1056</v>
          </cell>
          <cell r="V2606">
            <v>0.1056</v>
          </cell>
        </row>
        <row r="2607">
          <cell r="B2607" t="str">
            <v/>
          </cell>
          <cell r="C2607" t="str">
            <v>C501151800</v>
          </cell>
          <cell r="D2607">
            <v>2.5</v>
          </cell>
          <cell r="E2607" t="str">
            <v>BASTAINGS 50X115 (1.80 ML)</v>
          </cell>
          <cell r="F2607">
            <v>13.19</v>
          </cell>
          <cell r="H2607" t="str">
            <v>C501151800</v>
          </cell>
          <cell r="I2607">
            <v>14.87</v>
          </cell>
          <cell r="J2607">
            <v>1.8</v>
          </cell>
          <cell r="K2607">
            <v>8.2611111111111111</v>
          </cell>
          <cell r="L2607">
            <v>8.26</v>
          </cell>
          <cell r="M2607">
            <v>10.92</v>
          </cell>
          <cell r="N2607">
            <v>20.652777777777779</v>
          </cell>
          <cell r="O2607">
            <v>20.65</v>
          </cell>
          <cell r="P2607">
            <v>27.3</v>
          </cell>
          <cell r="Q2607">
            <v>13.19</v>
          </cell>
          <cell r="R2607">
            <v>12.39</v>
          </cell>
          <cell r="S2607">
            <v>16.38</v>
          </cell>
          <cell r="T2607">
            <v>32.975000000000001</v>
          </cell>
          <cell r="U2607">
            <v>30.975000000000001</v>
          </cell>
          <cell r="V2607">
            <v>40.949999999999996</v>
          </cell>
        </row>
        <row r="2608">
          <cell r="B2608" t="str">
            <v/>
          </cell>
          <cell r="C2608" t="str">
            <v>C70701800</v>
          </cell>
          <cell r="D2608">
            <v>11.67</v>
          </cell>
          <cell r="E2608" t="str">
            <v>CHEVRON 70X70 1.80 ML</v>
          </cell>
          <cell r="F2608">
            <v>11.27</v>
          </cell>
          <cell r="H2608" t="str">
            <v>C70701800</v>
          </cell>
          <cell r="I2608">
            <v>7.05</v>
          </cell>
          <cell r="J2608">
            <v>1</v>
          </cell>
          <cell r="K2608">
            <v>7.05</v>
          </cell>
          <cell r="L2608">
            <v>7.05</v>
          </cell>
          <cell r="M2608">
            <v>7.4</v>
          </cell>
          <cell r="N2608">
            <v>82.273499999999999</v>
          </cell>
          <cell r="O2608">
            <v>82.273499999999999</v>
          </cell>
          <cell r="P2608">
            <v>86.358000000000004</v>
          </cell>
          <cell r="Q2608">
            <v>11.27</v>
          </cell>
          <cell r="R2608">
            <v>8.8125</v>
          </cell>
          <cell r="S2608">
            <v>9.25</v>
          </cell>
          <cell r="T2608">
            <v>131.52089999999998</v>
          </cell>
          <cell r="U2608">
            <v>102.841875</v>
          </cell>
          <cell r="V2608">
            <v>107.94750000000001</v>
          </cell>
        </row>
        <row r="2609">
          <cell r="B2609" t="str">
            <v/>
          </cell>
          <cell r="C2609" t="str">
            <v>CE403</v>
          </cell>
          <cell r="D2609">
            <v>4</v>
          </cell>
          <cell r="E2609" t="str">
            <v>CORNIERE ALU 40/40/3 ML</v>
          </cell>
          <cell r="F2609">
            <v>7.55</v>
          </cell>
          <cell r="H2609" t="str">
            <v>CE403</v>
          </cell>
          <cell r="I2609">
            <v>3.32</v>
          </cell>
          <cell r="J2609">
            <v>6.06</v>
          </cell>
          <cell r="K2609">
            <v>0.54785478547854782</v>
          </cell>
          <cell r="L2609">
            <v>3.29</v>
          </cell>
          <cell r="M2609">
            <v>3.32</v>
          </cell>
          <cell r="N2609">
            <v>2.1914191419141913</v>
          </cell>
          <cell r="O2609">
            <v>13.16</v>
          </cell>
          <cell r="P2609">
            <v>13.28</v>
          </cell>
          <cell r="Q2609">
            <v>7.55</v>
          </cell>
          <cell r="R2609">
            <v>8.2249999999999996</v>
          </cell>
          <cell r="S2609">
            <v>8.2999999999999989</v>
          </cell>
          <cell r="T2609">
            <v>30.2</v>
          </cell>
          <cell r="U2609">
            <v>32.9</v>
          </cell>
          <cell r="V2609">
            <v>33.199999999999996</v>
          </cell>
        </row>
        <row r="2610">
          <cell r="B2610" t="str">
            <v/>
          </cell>
          <cell r="C2610" t="str">
            <v>ECOP2</v>
          </cell>
          <cell r="D2610">
            <v>1</v>
          </cell>
          <cell r="E2610" t="str">
            <v>ECOPLANC 2M</v>
          </cell>
          <cell r="F2610">
            <v>20.91</v>
          </cell>
          <cell r="H2610" t="str">
            <v>ECOP2</v>
          </cell>
          <cell r="I2610">
            <v>14.64</v>
          </cell>
          <cell r="J2610">
            <v>1</v>
          </cell>
          <cell r="K2610">
            <v>14.64</v>
          </cell>
          <cell r="L2610">
            <v>14.64</v>
          </cell>
          <cell r="M2610">
            <v>15.811200000000001</v>
          </cell>
          <cell r="N2610">
            <v>14.64</v>
          </cell>
          <cell r="O2610">
            <v>14.64</v>
          </cell>
          <cell r="P2610">
            <v>15.811200000000001</v>
          </cell>
          <cell r="Q2610">
            <v>20.91</v>
          </cell>
          <cell r="R2610">
            <v>21.96</v>
          </cell>
          <cell r="S2610">
            <v>23.716800000000003</v>
          </cell>
          <cell r="T2610">
            <v>20.91</v>
          </cell>
          <cell r="U2610">
            <v>21.96</v>
          </cell>
          <cell r="V2610">
            <v>23.716800000000003</v>
          </cell>
        </row>
        <row r="2611">
          <cell r="B2611" t="str">
            <v/>
          </cell>
          <cell r="C2611" t="str">
            <v>EXPAN2110</v>
          </cell>
          <cell r="D2611">
            <v>4</v>
          </cell>
          <cell r="E2611" t="str">
            <v>RALLONGE PVC 200 X 2110 MM</v>
          </cell>
          <cell r="F2611">
            <v>10.32</v>
          </cell>
          <cell r="H2611" t="str">
            <v>EXPAN2110</v>
          </cell>
          <cell r="I2611">
            <v>7.67</v>
          </cell>
          <cell r="J2611">
            <v>1</v>
          </cell>
          <cell r="K2611">
            <v>7.67</v>
          </cell>
          <cell r="L2611">
            <v>7.6711999999999998</v>
          </cell>
          <cell r="M2611">
            <v>7.6711999999999998</v>
          </cell>
          <cell r="N2611">
            <v>30.68</v>
          </cell>
          <cell r="O2611">
            <v>30.684799999999999</v>
          </cell>
          <cell r="P2611">
            <v>30.684799999999999</v>
          </cell>
          <cell r="Q2611">
            <v>10.32</v>
          </cell>
          <cell r="R2611">
            <v>11.5068</v>
          </cell>
          <cell r="S2611">
            <v>11.5068</v>
          </cell>
          <cell r="T2611">
            <v>41.28</v>
          </cell>
          <cell r="U2611">
            <v>46.027200000000001</v>
          </cell>
          <cell r="V2611">
            <v>46.027200000000001</v>
          </cell>
        </row>
        <row r="2612">
          <cell r="B2612" t="str">
            <v/>
          </cell>
          <cell r="C2612" t="str">
            <v>EXPAN2525</v>
          </cell>
          <cell r="D2612">
            <v>2</v>
          </cell>
          <cell r="E2612" t="str">
            <v>RALLONGE PVC 200 X 2525 MM</v>
          </cell>
          <cell r="F2612">
            <v>12.35</v>
          </cell>
          <cell r="H2612" t="str">
            <v>EXPAN2525</v>
          </cell>
          <cell r="I2612">
            <v>9.18</v>
          </cell>
          <cell r="J2612">
            <v>1</v>
          </cell>
          <cell r="K2612">
            <v>9.18</v>
          </cell>
          <cell r="L2612">
            <v>9.1764500000000009</v>
          </cell>
          <cell r="M2612">
            <v>9.1764500000000009</v>
          </cell>
          <cell r="N2612">
            <v>18.36</v>
          </cell>
          <cell r="O2612">
            <v>18.352900000000002</v>
          </cell>
          <cell r="P2612">
            <v>18.352900000000002</v>
          </cell>
          <cell r="Q2612">
            <v>12.35</v>
          </cell>
          <cell r="R2612">
            <v>13.764675</v>
          </cell>
          <cell r="S2612">
            <v>13.764675</v>
          </cell>
          <cell r="T2612">
            <v>24.7</v>
          </cell>
          <cell r="U2612">
            <v>27.529350000000001</v>
          </cell>
          <cell r="V2612">
            <v>27.529350000000001</v>
          </cell>
        </row>
        <row r="2613">
          <cell r="B2613" t="str">
            <v/>
          </cell>
          <cell r="C2613" t="str">
            <v>MOAT</v>
          </cell>
          <cell r="D2613">
            <v>4.04</v>
          </cell>
          <cell r="E2613" t="str">
            <v>MAIN D'OEUVRE ATELIER</v>
          </cell>
          <cell r="F2613">
            <v>75</v>
          </cell>
          <cell r="H2613" t="str">
            <v>MOAT</v>
          </cell>
          <cell r="I2613">
            <v>50</v>
          </cell>
          <cell r="J2613">
            <v>1</v>
          </cell>
          <cell r="K2613">
            <v>50</v>
          </cell>
          <cell r="L2613">
            <v>50</v>
          </cell>
          <cell r="M2613">
            <v>50</v>
          </cell>
          <cell r="N2613">
            <v>202</v>
          </cell>
          <cell r="O2613">
            <v>202</v>
          </cell>
          <cell r="P2613">
            <v>202</v>
          </cell>
          <cell r="Q2613">
            <v>75</v>
          </cell>
          <cell r="R2613">
            <v>75</v>
          </cell>
          <cell r="S2613">
            <v>75</v>
          </cell>
          <cell r="T2613">
            <v>303</v>
          </cell>
          <cell r="U2613">
            <v>303</v>
          </cell>
          <cell r="V2613">
            <v>303</v>
          </cell>
        </row>
        <row r="2614">
          <cell r="B2614" t="str">
            <v/>
          </cell>
          <cell r="C2614" t="str">
            <v>PAN2110</v>
          </cell>
          <cell r="D2614">
            <v>4</v>
          </cell>
          <cell r="E2614" t="str">
            <v>PANNEAU PVC 1000 X 2110 MM</v>
          </cell>
          <cell r="F2614">
            <v>45.2</v>
          </cell>
          <cell r="H2614" t="str">
            <v>PAN2110</v>
          </cell>
          <cell r="I2614">
            <v>33.590000000000003</v>
          </cell>
          <cell r="J2614">
            <v>1</v>
          </cell>
          <cell r="K2614">
            <v>33.590000000000003</v>
          </cell>
          <cell r="L2614">
            <v>33.594949999999997</v>
          </cell>
          <cell r="M2614">
            <v>33.594949999999997</v>
          </cell>
          <cell r="N2614">
            <v>134.36000000000001</v>
          </cell>
          <cell r="O2614">
            <v>134.37979999999999</v>
          </cell>
          <cell r="P2614">
            <v>134.37979999999999</v>
          </cell>
          <cell r="Q2614">
            <v>45.2</v>
          </cell>
          <cell r="R2614">
            <v>50.392424999999996</v>
          </cell>
          <cell r="S2614">
            <v>50.392424999999996</v>
          </cell>
          <cell r="T2614">
            <v>180.8</v>
          </cell>
          <cell r="U2614">
            <v>201.56969999999998</v>
          </cell>
          <cell r="V2614">
            <v>201.56969999999998</v>
          </cell>
        </row>
        <row r="2615">
          <cell r="B2615" t="str">
            <v/>
          </cell>
          <cell r="C2615" t="str">
            <v>PAN2525</v>
          </cell>
          <cell r="D2615">
            <v>2</v>
          </cell>
          <cell r="E2615" t="str">
            <v>PANNEAU PVC 1000 X 2525 MM</v>
          </cell>
          <cell r="F2615">
            <v>54.09</v>
          </cell>
          <cell r="H2615" t="str">
            <v>PAN2525</v>
          </cell>
          <cell r="I2615">
            <v>40.21</v>
          </cell>
          <cell r="J2615">
            <v>1</v>
          </cell>
          <cell r="K2615">
            <v>40.21</v>
          </cell>
          <cell r="L2615">
            <v>40.206900000000005</v>
          </cell>
          <cell r="M2615">
            <v>40.206900000000005</v>
          </cell>
          <cell r="N2615">
            <v>80.42</v>
          </cell>
          <cell r="O2615">
            <v>80.413800000000009</v>
          </cell>
          <cell r="P2615">
            <v>80.413800000000009</v>
          </cell>
          <cell r="Q2615">
            <v>54.09</v>
          </cell>
          <cell r="R2615">
            <v>60.310350000000007</v>
          </cell>
          <cell r="S2615">
            <v>60.310350000000007</v>
          </cell>
          <cell r="T2615">
            <v>108.18</v>
          </cell>
          <cell r="U2615">
            <v>120.62070000000001</v>
          </cell>
          <cell r="V2615">
            <v>120.62070000000001</v>
          </cell>
        </row>
        <row r="2616">
          <cell r="B2616" t="str">
            <v/>
          </cell>
          <cell r="C2616" t="str">
            <v>PROFILH2110</v>
          </cell>
          <cell r="D2616">
            <v>4</v>
          </cell>
          <cell r="E2616" t="str">
            <v>PROFIL H 2110</v>
          </cell>
          <cell r="F2616">
            <v>6.62</v>
          </cell>
          <cell r="H2616" t="str">
            <v>PROFILH2110</v>
          </cell>
          <cell r="I2616">
            <v>4.92</v>
          </cell>
          <cell r="J2616">
            <v>1</v>
          </cell>
          <cell r="K2616">
            <v>4.92</v>
          </cell>
          <cell r="L2616">
            <v>4.9171500000000004</v>
          </cell>
          <cell r="M2616">
            <v>4.9171500000000004</v>
          </cell>
          <cell r="N2616">
            <v>19.68</v>
          </cell>
          <cell r="O2616">
            <v>19.668600000000001</v>
          </cell>
          <cell r="P2616">
            <v>19.668600000000001</v>
          </cell>
          <cell r="Q2616">
            <v>6.62</v>
          </cell>
          <cell r="R2616">
            <v>7.375725000000001</v>
          </cell>
          <cell r="S2616">
            <v>7.375725000000001</v>
          </cell>
          <cell r="T2616">
            <v>26.48</v>
          </cell>
          <cell r="U2616">
            <v>29.502900000000004</v>
          </cell>
          <cell r="V2616">
            <v>29.502900000000004</v>
          </cell>
        </row>
        <row r="2617">
          <cell r="B2617" t="str">
            <v/>
          </cell>
          <cell r="C2617" t="str">
            <v>PROFILH2525</v>
          </cell>
          <cell r="D2617">
            <v>2</v>
          </cell>
          <cell r="E2617" t="str">
            <v>PROFIL H 2525</v>
          </cell>
          <cell r="F2617">
            <v>7.92</v>
          </cell>
          <cell r="H2617" t="str">
            <v>PROFILH2525</v>
          </cell>
          <cell r="I2617">
            <v>5.89</v>
          </cell>
          <cell r="J2617">
            <v>1</v>
          </cell>
          <cell r="K2617">
            <v>5.89</v>
          </cell>
          <cell r="L2617">
            <v>5.8872</v>
          </cell>
          <cell r="M2617">
            <v>5.8872</v>
          </cell>
          <cell r="N2617">
            <v>11.78</v>
          </cell>
          <cell r="O2617">
            <v>11.7744</v>
          </cell>
          <cell r="P2617">
            <v>11.7744</v>
          </cell>
          <cell r="Q2617">
            <v>7.92</v>
          </cell>
          <cell r="R2617">
            <v>8.8308</v>
          </cell>
          <cell r="S2617">
            <v>8.8308</v>
          </cell>
          <cell r="T2617">
            <v>15.84</v>
          </cell>
          <cell r="U2617">
            <v>17.6616</v>
          </cell>
          <cell r="V2617">
            <v>17.6616</v>
          </cell>
        </row>
        <row r="2618">
          <cell r="B2618" t="str">
            <v/>
          </cell>
          <cell r="C2618" t="str">
            <v>RTCALE</v>
          </cell>
          <cell r="D2618">
            <v>26</v>
          </cell>
          <cell r="E2618" t="str">
            <v>CALE CAOUTCHOUC BRUT 8 X 90</v>
          </cell>
          <cell r="F2618">
            <v>0.8</v>
          </cell>
          <cell r="H2618" t="str">
            <v>RTCALE</v>
          </cell>
          <cell r="I2618">
            <v>0.52</v>
          </cell>
          <cell r="J2618">
            <v>1</v>
          </cell>
          <cell r="K2618">
            <v>0.52</v>
          </cell>
          <cell r="L2618">
            <v>0.51800000000000002</v>
          </cell>
          <cell r="M2618">
            <v>0.51800000000000002</v>
          </cell>
          <cell r="N2618">
            <v>13.52</v>
          </cell>
          <cell r="O2618">
            <v>13.468</v>
          </cell>
          <cell r="P2618">
            <v>13.468</v>
          </cell>
          <cell r="Q2618">
            <v>0.8</v>
          </cell>
          <cell r="R2618">
            <v>0.77700000000000002</v>
          </cell>
          <cell r="S2618">
            <v>0.77700000000000002</v>
          </cell>
          <cell r="T2618">
            <v>20.8</v>
          </cell>
          <cell r="U2618">
            <v>20.202000000000002</v>
          </cell>
          <cell r="V2618">
            <v>20.202000000000002</v>
          </cell>
        </row>
        <row r="2619">
          <cell r="B2619" t="str">
            <v/>
          </cell>
          <cell r="C2619" t="str">
            <v>T403</v>
          </cell>
          <cell r="D2619">
            <v>8</v>
          </cell>
          <cell r="E2619" t="str">
            <v>TE ALU 40/40/3 ML</v>
          </cell>
          <cell r="F2619">
            <v>7.95</v>
          </cell>
          <cell r="H2619" t="str">
            <v>T403</v>
          </cell>
          <cell r="I2619">
            <v>3.29</v>
          </cell>
          <cell r="J2619">
            <v>6.06</v>
          </cell>
          <cell r="K2619">
            <v>0.54290429042904298</v>
          </cell>
          <cell r="L2619">
            <v>3.29</v>
          </cell>
          <cell r="M2619">
            <v>3.29</v>
          </cell>
          <cell r="N2619">
            <v>4.3432343234323438</v>
          </cell>
          <cell r="O2619">
            <v>26.32</v>
          </cell>
          <cell r="P2619">
            <v>26.32</v>
          </cell>
          <cell r="Q2619">
            <v>7.95</v>
          </cell>
          <cell r="R2619">
            <v>8.2249999999999996</v>
          </cell>
          <cell r="S2619">
            <v>8.2249999999999996</v>
          </cell>
          <cell r="T2619">
            <v>63.6</v>
          </cell>
          <cell r="U2619">
            <v>65.8</v>
          </cell>
          <cell r="V2619">
            <v>65.8</v>
          </cell>
        </row>
        <row r="2620">
          <cell r="B2620" t="str">
            <v>PCG4EH</v>
          </cell>
          <cell r="N2620">
            <v>663.18453124312418</v>
          </cell>
          <cell r="O2620">
            <v>695.56940000000009</v>
          </cell>
          <cell r="P2620">
            <v>707.5951</v>
          </cell>
          <cell r="T2620">
            <v>1039.8859</v>
          </cell>
          <cell r="U2620">
            <v>1062.257425</v>
          </cell>
          <cell r="V2620">
            <v>1079.3948500000001</v>
          </cell>
        </row>
        <row r="2621">
          <cell r="B2621" t="str">
            <v/>
          </cell>
          <cell r="C2621">
            <v>8434000618</v>
          </cell>
          <cell r="D2621">
            <v>2</v>
          </cell>
          <cell r="E2621" t="str">
            <v>ECROU FREIN A2 M6 WAX</v>
          </cell>
          <cell r="F2621">
            <v>0.02</v>
          </cell>
          <cell r="H2621">
            <v>8434000618</v>
          </cell>
          <cell r="I2621">
            <v>8.3000000000000007</v>
          </cell>
          <cell r="J2621">
            <v>500</v>
          </cell>
          <cell r="K2621">
            <v>1.66E-2</v>
          </cell>
          <cell r="L2621">
            <v>1.66E-2</v>
          </cell>
          <cell r="M2621">
            <v>1.66E-2</v>
          </cell>
          <cell r="N2621">
            <v>3.32E-2</v>
          </cell>
          <cell r="O2621">
            <v>3.32E-2</v>
          </cell>
          <cell r="P2621">
            <v>3.32E-2</v>
          </cell>
          <cell r="Q2621">
            <v>0.02</v>
          </cell>
          <cell r="R2621">
            <v>2.0750000000000001E-2</v>
          </cell>
          <cell r="S2621">
            <v>2.0750000000000001E-2</v>
          </cell>
          <cell r="T2621">
            <v>0.04</v>
          </cell>
          <cell r="U2621">
            <v>4.1500000000000002E-2</v>
          </cell>
          <cell r="V2621">
            <v>4.1500000000000002E-2</v>
          </cell>
        </row>
        <row r="2622">
          <cell r="B2622" t="str">
            <v/>
          </cell>
          <cell r="C2622">
            <v>8710605018</v>
          </cell>
          <cell r="D2622">
            <v>2</v>
          </cell>
          <cell r="E2622" t="str">
            <v>VIS PENTURE 6X50 T30 INOX  A2</v>
          </cell>
          <cell r="F2622">
            <v>0.3</v>
          </cell>
          <cell r="H2622">
            <v>8710605018</v>
          </cell>
          <cell r="I2622">
            <v>0.11</v>
          </cell>
          <cell r="J2622">
            <v>1</v>
          </cell>
          <cell r="K2622">
            <v>0.11</v>
          </cell>
          <cell r="L2622">
            <v>0.108</v>
          </cell>
          <cell r="M2622">
            <v>0.108</v>
          </cell>
          <cell r="N2622">
            <v>0.22</v>
          </cell>
          <cell r="O2622">
            <v>0.216</v>
          </cell>
          <cell r="P2622">
            <v>0.216</v>
          </cell>
          <cell r="Q2622">
            <v>0.3</v>
          </cell>
          <cell r="R2622">
            <v>0.16200000000000001</v>
          </cell>
          <cell r="S2622">
            <v>0.16200000000000001</v>
          </cell>
          <cell r="T2622">
            <v>0.6</v>
          </cell>
          <cell r="U2622">
            <v>0.32400000000000001</v>
          </cell>
          <cell r="V2622">
            <v>0.32400000000000001</v>
          </cell>
        </row>
        <row r="2623">
          <cell r="B2623" t="str">
            <v/>
          </cell>
          <cell r="C2623">
            <v>8110608018</v>
          </cell>
          <cell r="D2623">
            <v>75</v>
          </cell>
          <cell r="E2623" t="str">
            <v>VIS CHARPENTE 6X80 INOX  A2 TORX T25</v>
          </cell>
          <cell r="F2623">
            <v>0.28199999999999997</v>
          </cell>
          <cell r="H2623">
            <v>8110608018</v>
          </cell>
          <cell r="I2623">
            <v>0.17</v>
          </cell>
          <cell r="J2623">
            <v>1</v>
          </cell>
          <cell r="K2623">
            <v>0.17</v>
          </cell>
          <cell r="L2623">
            <v>0.16700000000000001</v>
          </cell>
          <cell r="M2623">
            <v>0.16700000000000001</v>
          </cell>
          <cell r="N2623">
            <v>12.750000000000002</v>
          </cell>
          <cell r="O2623">
            <v>12.525</v>
          </cell>
          <cell r="P2623">
            <v>12.525</v>
          </cell>
          <cell r="Q2623">
            <v>0.28199999999999997</v>
          </cell>
          <cell r="R2623">
            <v>0.2505</v>
          </cell>
          <cell r="S2623">
            <v>0.2505</v>
          </cell>
          <cell r="T2623">
            <v>21.15</v>
          </cell>
          <cell r="U2623">
            <v>18.787500000000001</v>
          </cell>
          <cell r="V2623">
            <v>18.787500000000001</v>
          </cell>
        </row>
        <row r="2624">
          <cell r="B2624" t="str">
            <v/>
          </cell>
          <cell r="C2624" t="str">
            <v>VCHARP8X140</v>
          </cell>
          <cell r="D2624">
            <v>4</v>
          </cell>
          <cell r="E2624" t="str">
            <v>VIS CHARPENTE 8X140 INOX A2 TX40</v>
          </cell>
          <cell r="F2624">
            <v>0.54900000000000004</v>
          </cell>
          <cell r="H2624" t="str">
            <v>VCHARP8X140</v>
          </cell>
          <cell r="I2624">
            <v>0.37</v>
          </cell>
          <cell r="J2624">
            <v>1</v>
          </cell>
          <cell r="K2624">
            <v>0.37</v>
          </cell>
          <cell r="L2624">
            <v>0.36599999999999999</v>
          </cell>
          <cell r="M2624">
            <v>0.36599999999999999</v>
          </cell>
          <cell r="N2624">
            <v>1.48</v>
          </cell>
          <cell r="O2624">
            <v>1.464</v>
          </cell>
          <cell r="P2624">
            <v>1.464</v>
          </cell>
          <cell r="Q2624">
            <v>0.54900000000000004</v>
          </cell>
          <cell r="R2624">
            <v>0.54899999999999993</v>
          </cell>
          <cell r="S2624">
            <v>0.54899999999999993</v>
          </cell>
          <cell r="T2624">
            <v>2.1960000000000002</v>
          </cell>
          <cell r="U2624">
            <v>2.1959999999999997</v>
          </cell>
          <cell r="V2624">
            <v>2.1959999999999997</v>
          </cell>
        </row>
        <row r="2625">
          <cell r="B2625" t="str">
            <v/>
          </cell>
          <cell r="C2625" t="str">
            <v>VCHARP8X160</v>
          </cell>
          <cell r="D2625">
            <v>4</v>
          </cell>
          <cell r="E2625" t="str">
            <v>VIS CHARPENTE 8X160 INOX A2 TX 40</v>
          </cell>
          <cell r="F2625">
            <v>0.78</v>
          </cell>
          <cell r="H2625" t="str">
            <v>VCHARP8X160</v>
          </cell>
          <cell r="I2625">
            <v>1.05</v>
          </cell>
          <cell r="J2625">
            <v>1</v>
          </cell>
          <cell r="K2625">
            <v>1.05</v>
          </cell>
          <cell r="L2625">
            <v>1.0529999999999999</v>
          </cell>
          <cell r="M2625">
            <v>1.0529999999999999</v>
          </cell>
          <cell r="N2625">
            <v>4.2</v>
          </cell>
          <cell r="O2625">
            <v>4.2119999999999997</v>
          </cell>
          <cell r="P2625">
            <v>4.2119999999999997</v>
          </cell>
          <cell r="Q2625">
            <v>0.78</v>
          </cell>
          <cell r="R2625">
            <v>1.5794999999999999</v>
          </cell>
          <cell r="S2625">
            <v>1.5794999999999999</v>
          </cell>
          <cell r="T2625">
            <v>3.12</v>
          </cell>
          <cell r="U2625">
            <v>6.3179999999999996</v>
          </cell>
          <cell r="V2625">
            <v>6.3179999999999996</v>
          </cell>
        </row>
        <row r="2626">
          <cell r="B2626" t="str">
            <v/>
          </cell>
          <cell r="C2626">
            <v>8210707018</v>
          </cell>
          <cell r="D2626">
            <v>38</v>
          </cell>
          <cell r="E2626" t="str">
            <v>VIS PENTURE TORX T30 INOX A2 7X70</v>
          </cell>
          <cell r="F2626">
            <v>0.158</v>
          </cell>
          <cell r="H2626">
            <v>8210707018</v>
          </cell>
          <cell r="I2626">
            <v>0.11</v>
          </cell>
          <cell r="J2626">
            <v>1</v>
          </cell>
          <cell r="K2626">
            <v>0.11</v>
          </cell>
          <cell r="L2626">
            <v>0.1056</v>
          </cell>
          <cell r="M2626">
            <v>0.1056</v>
          </cell>
          <cell r="N2626">
            <v>4.18</v>
          </cell>
          <cell r="O2626">
            <v>4.0128000000000004</v>
          </cell>
          <cell r="P2626">
            <v>4.0128000000000004</v>
          </cell>
          <cell r="Q2626">
            <v>0.12</v>
          </cell>
          <cell r="R2626">
            <v>0.15839999999999999</v>
          </cell>
          <cell r="S2626">
            <v>0.15839999999999999</v>
          </cell>
          <cell r="T2626">
            <v>4.5599999999999996</v>
          </cell>
          <cell r="U2626">
            <v>6.0191999999999997</v>
          </cell>
          <cell r="V2626">
            <v>6.0191999999999997</v>
          </cell>
        </row>
        <row r="2627">
          <cell r="B2627" t="str">
            <v/>
          </cell>
          <cell r="C2627">
            <v>8412602518</v>
          </cell>
          <cell r="D2627">
            <v>2</v>
          </cell>
          <cell r="E2627" t="str">
            <v>VIS METAUX  A2 TH M6X25</v>
          </cell>
          <cell r="F2627">
            <v>0.05</v>
          </cell>
          <cell r="H2627">
            <v>8412602518</v>
          </cell>
          <cell r="I2627">
            <v>7.04</v>
          </cell>
          <cell r="J2627">
            <v>200</v>
          </cell>
          <cell r="K2627">
            <v>3.5200000000000002E-2</v>
          </cell>
          <cell r="L2627">
            <v>3.5200000000000002E-2</v>
          </cell>
          <cell r="M2627">
            <v>3.5200000000000002E-2</v>
          </cell>
          <cell r="N2627">
            <v>7.0400000000000004E-2</v>
          </cell>
          <cell r="O2627">
            <v>7.0400000000000004E-2</v>
          </cell>
          <cell r="P2627">
            <v>7.0400000000000004E-2</v>
          </cell>
          <cell r="Q2627">
            <v>0.05</v>
          </cell>
          <cell r="R2627">
            <v>5.28E-2</v>
          </cell>
          <cell r="S2627">
            <v>5.28E-2</v>
          </cell>
          <cell r="T2627">
            <v>0.1</v>
          </cell>
          <cell r="U2627">
            <v>0.1056</v>
          </cell>
          <cell r="V2627">
            <v>0.1056</v>
          </cell>
        </row>
        <row r="2628">
          <cell r="B2628" t="str">
            <v/>
          </cell>
          <cell r="C2628" t="str">
            <v>C501151800</v>
          </cell>
          <cell r="D2628">
            <v>2</v>
          </cell>
          <cell r="E2628" t="str">
            <v>BASTAINGS 50X115 (1.80 ML)</v>
          </cell>
          <cell r="F2628">
            <v>13.19</v>
          </cell>
          <cell r="H2628" t="str">
            <v>C501151800</v>
          </cell>
          <cell r="I2628">
            <v>14.87</v>
          </cell>
          <cell r="J2628">
            <v>1.8</v>
          </cell>
          <cell r="K2628">
            <v>8.2611111111111111</v>
          </cell>
          <cell r="L2628">
            <v>8.26</v>
          </cell>
          <cell r="M2628">
            <v>10.92</v>
          </cell>
          <cell r="N2628">
            <v>16.522222222222222</v>
          </cell>
          <cell r="O2628">
            <v>16.52</v>
          </cell>
          <cell r="P2628">
            <v>21.84</v>
          </cell>
          <cell r="Q2628">
            <v>13.19</v>
          </cell>
          <cell r="R2628">
            <v>12.39</v>
          </cell>
          <cell r="S2628">
            <v>16.38</v>
          </cell>
          <cell r="T2628">
            <v>26.38</v>
          </cell>
          <cell r="U2628">
            <v>24.78</v>
          </cell>
          <cell r="V2628">
            <v>32.76</v>
          </cell>
        </row>
        <row r="2629">
          <cell r="B2629" t="str">
            <v/>
          </cell>
          <cell r="C2629" t="str">
            <v>C70701800</v>
          </cell>
          <cell r="D2629">
            <v>10.83</v>
          </cell>
          <cell r="E2629" t="str">
            <v>CHEVRON 70X70 1.80 ML</v>
          </cell>
          <cell r="F2629">
            <v>11.27</v>
          </cell>
          <cell r="H2629" t="str">
            <v>C70701800</v>
          </cell>
          <cell r="I2629">
            <v>7.05</v>
          </cell>
          <cell r="J2629">
            <v>1</v>
          </cell>
          <cell r="K2629">
            <v>7.05</v>
          </cell>
          <cell r="L2629">
            <v>7.05</v>
          </cell>
          <cell r="M2629">
            <v>7.4</v>
          </cell>
          <cell r="N2629">
            <v>76.351500000000001</v>
          </cell>
          <cell r="O2629">
            <v>76.351500000000001</v>
          </cell>
          <cell r="P2629">
            <v>80.14200000000001</v>
          </cell>
          <cell r="Q2629">
            <v>11.27</v>
          </cell>
          <cell r="R2629">
            <v>8.8125</v>
          </cell>
          <cell r="S2629">
            <v>9.25</v>
          </cell>
          <cell r="T2629">
            <v>122.05409999999999</v>
          </cell>
          <cell r="U2629">
            <v>95.439374999999998</v>
          </cell>
          <cell r="V2629">
            <v>100.17749999999999</v>
          </cell>
        </row>
        <row r="2630">
          <cell r="B2630" t="str">
            <v/>
          </cell>
          <cell r="C2630" t="str">
            <v>CE403</v>
          </cell>
          <cell r="D2630">
            <v>4</v>
          </cell>
          <cell r="E2630" t="str">
            <v>CORNIERE ALU 40/40/3 ML</v>
          </cell>
          <cell r="F2630">
            <v>7.55</v>
          </cell>
          <cell r="H2630" t="str">
            <v>CE403</v>
          </cell>
          <cell r="I2630">
            <v>3.32</v>
          </cell>
          <cell r="J2630">
            <v>6.06</v>
          </cell>
          <cell r="K2630">
            <v>0.54785478547854782</v>
          </cell>
          <cell r="L2630">
            <v>3.29</v>
          </cell>
          <cell r="M2630">
            <v>3.32</v>
          </cell>
          <cell r="N2630">
            <v>2.1914191419141913</v>
          </cell>
          <cell r="O2630">
            <v>13.16</v>
          </cell>
          <cell r="P2630">
            <v>13.28</v>
          </cell>
          <cell r="Q2630">
            <v>7.55</v>
          </cell>
          <cell r="R2630">
            <v>8.2249999999999996</v>
          </cell>
          <cell r="S2630">
            <v>8.2999999999999989</v>
          </cell>
          <cell r="T2630">
            <v>30.2</v>
          </cell>
          <cell r="U2630">
            <v>32.9</v>
          </cell>
          <cell r="V2630">
            <v>33.199999999999996</v>
          </cell>
        </row>
        <row r="2631">
          <cell r="B2631" t="str">
            <v/>
          </cell>
          <cell r="C2631" t="str">
            <v>ECOP2</v>
          </cell>
          <cell r="D2631">
            <v>1</v>
          </cell>
          <cell r="E2631" t="str">
            <v>ECOPLANC 2M</v>
          </cell>
          <cell r="F2631">
            <v>20.91</v>
          </cell>
          <cell r="H2631" t="str">
            <v>ECOP2</v>
          </cell>
          <cell r="I2631">
            <v>14.64</v>
          </cell>
          <cell r="J2631">
            <v>1</v>
          </cell>
          <cell r="K2631">
            <v>14.64</v>
          </cell>
          <cell r="L2631">
            <v>14.64</v>
          </cell>
          <cell r="M2631">
            <v>15.811200000000001</v>
          </cell>
          <cell r="N2631">
            <v>14.64</v>
          </cell>
          <cell r="O2631">
            <v>14.64</v>
          </cell>
          <cell r="P2631">
            <v>15.811200000000001</v>
          </cell>
          <cell r="Q2631">
            <v>20.91</v>
          </cell>
          <cell r="R2631">
            <v>21.96</v>
          </cell>
          <cell r="S2631">
            <v>23.716800000000003</v>
          </cell>
          <cell r="T2631">
            <v>20.91</v>
          </cell>
          <cell r="U2631">
            <v>21.96</v>
          </cell>
          <cell r="V2631">
            <v>23.716800000000003</v>
          </cell>
        </row>
        <row r="2632">
          <cell r="B2632" t="str">
            <v/>
          </cell>
          <cell r="C2632" t="str">
            <v>MOAT</v>
          </cell>
          <cell r="D2632">
            <v>1.55</v>
          </cell>
          <cell r="E2632" t="str">
            <v>MAIN D'OEUVRE ATELIER</v>
          </cell>
          <cell r="F2632">
            <v>75</v>
          </cell>
          <cell r="H2632" t="str">
            <v>MOAT</v>
          </cell>
          <cell r="I2632">
            <v>50</v>
          </cell>
          <cell r="J2632">
            <v>1</v>
          </cell>
          <cell r="K2632">
            <v>50</v>
          </cell>
          <cell r="L2632">
            <v>50</v>
          </cell>
          <cell r="M2632">
            <v>50</v>
          </cell>
          <cell r="N2632">
            <v>77.5</v>
          </cell>
          <cell r="O2632">
            <v>77.5</v>
          </cell>
          <cell r="P2632">
            <v>77.5</v>
          </cell>
          <cell r="Q2632">
            <v>75</v>
          </cell>
          <cell r="R2632">
            <v>75</v>
          </cell>
          <cell r="S2632">
            <v>75</v>
          </cell>
          <cell r="T2632">
            <v>116.25</v>
          </cell>
          <cell r="U2632">
            <v>116.25</v>
          </cell>
          <cell r="V2632">
            <v>116.25</v>
          </cell>
        </row>
        <row r="2633">
          <cell r="B2633" t="str">
            <v/>
          </cell>
          <cell r="C2633" t="str">
            <v>PAN2110</v>
          </cell>
          <cell r="D2633">
            <v>4</v>
          </cell>
          <cell r="E2633" t="str">
            <v>PANNEAU PVC 1000 X 2110 MM</v>
          </cell>
          <cell r="F2633">
            <v>45.2</v>
          </cell>
          <cell r="H2633" t="str">
            <v>PAN2110</v>
          </cell>
          <cell r="I2633">
            <v>33.590000000000003</v>
          </cell>
          <cell r="J2633">
            <v>1</v>
          </cell>
          <cell r="K2633">
            <v>33.590000000000003</v>
          </cell>
          <cell r="L2633">
            <v>33.594949999999997</v>
          </cell>
          <cell r="M2633">
            <v>33.594949999999997</v>
          </cell>
          <cell r="N2633">
            <v>134.36000000000001</v>
          </cell>
          <cell r="O2633">
            <v>134.37979999999999</v>
          </cell>
          <cell r="P2633">
            <v>134.37979999999999</v>
          </cell>
          <cell r="Q2633">
            <v>45.2</v>
          </cell>
          <cell r="R2633">
            <v>50.392424999999996</v>
          </cell>
          <cell r="S2633">
            <v>50.392424999999996</v>
          </cell>
          <cell r="T2633">
            <v>180.8</v>
          </cell>
          <cell r="U2633">
            <v>201.56969999999998</v>
          </cell>
          <cell r="V2633">
            <v>201.56969999999998</v>
          </cell>
        </row>
        <row r="2634">
          <cell r="B2634" t="str">
            <v/>
          </cell>
          <cell r="C2634" t="str">
            <v>PAN2525</v>
          </cell>
          <cell r="D2634">
            <v>2</v>
          </cell>
          <cell r="E2634" t="str">
            <v>PANNEAU PVC 1000 X 2525 MM</v>
          </cell>
          <cell r="F2634">
            <v>54.09</v>
          </cell>
          <cell r="H2634" t="str">
            <v>PAN2525</v>
          </cell>
          <cell r="I2634">
            <v>40.21</v>
          </cell>
          <cell r="J2634">
            <v>1</v>
          </cell>
          <cell r="K2634">
            <v>40.21</v>
          </cell>
          <cell r="L2634">
            <v>40.206900000000005</v>
          </cell>
          <cell r="M2634">
            <v>40.206900000000005</v>
          </cell>
          <cell r="N2634">
            <v>80.42</v>
          </cell>
          <cell r="O2634">
            <v>80.413800000000009</v>
          </cell>
          <cell r="P2634">
            <v>80.413800000000009</v>
          </cell>
          <cell r="Q2634">
            <v>54.09</v>
          </cell>
          <cell r="R2634">
            <v>60.310350000000007</v>
          </cell>
          <cell r="S2634">
            <v>60.310350000000007</v>
          </cell>
          <cell r="T2634">
            <v>108.18</v>
          </cell>
          <cell r="U2634">
            <v>120.62070000000001</v>
          </cell>
          <cell r="V2634">
            <v>120.62070000000001</v>
          </cell>
        </row>
        <row r="2635">
          <cell r="B2635" t="str">
            <v/>
          </cell>
          <cell r="C2635" t="str">
            <v>RTCALE</v>
          </cell>
          <cell r="D2635">
            <v>26</v>
          </cell>
          <cell r="E2635" t="str">
            <v>CALE CAOUTCHOUC BRUT 8 X 90</v>
          </cell>
          <cell r="F2635">
            <v>0.8</v>
          </cell>
          <cell r="H2635" t="str">
            <v>RTCALE</v>
          </cell>
          <cell r="I2635">
            <v>0.52</v>
          </cell>
          <cell r="J2635">
            <v>1</v>
          </cell>
          <cell r="K2635">
            <v>0.52</v>
          </cell>
          <cell r="L2635">
            <v>0.51800000000000002</v>
          </cell>
          <cell r="M2635">
            <v>0.51800000000000002</v>
          </cell>
          <cell r="N2635">
            <v>13.52</v>
          </cell>
          <cell r="O2635">
            <v>13.468</v>
          </cell>
          <cell r="P2635">
            <v>13.468</v>
          </cell>
          <cell r="Q2635">
            <v>0.8</v>
          </cell>
          <cell r="R2635">
            <v>0.77700000000000002</v>
          </cell>
          <cell r="S2635">
            <v>0.77700000000000002</v>
          </cell>
          <cell r="T2635">
            <v>20.8</v>
          </cell>
          <cell r="U2635">
            <v>20.202000000000002</v>
          </cell>
          <cell r="V2635">
            <v>20.202000000000002</v>
          </cell>
        </row>
        <row r="2636">
          <cell r="B2636" t="str">
            <v/>
          </cell>
          <cell r="C2636" t="str">
            <v>T403</v>
          </cell>
          <cell r="D2636">
            <v>8</v>
          </cell>
          <cell r="E2636" t="str">
            <v>TE ALU 40/40/3 ML</v>
          </cell>
          <cell r="F2636">
            <v>7.95</v>
          </cell>
          <cell r="H2636" t="str">
            <v>T403</v>
          </cell>
          <cell r="I2636">
            <v>3.29</v>
          </cell>
          <cell r="J2636">
            <v>6.06</v>
          </cell>
          <cell r="K2636">
            <v>0.54290429042904298</v>
          </cell>
          <cell r="L2636">
            <v>3.29</v>
          </cell>
          <cell r="M2636">
            <v>3.29</v>
          </cell>
          <cell r="N2636">
            <v>4.3432343234323438</v>
          </cell>
          <cell r="O2636">
            <v>26.32</v>
          </cell>
          <cell r="P2636">
            <v>26.32</v>
          </cell>
          <cell r="Q2636">
            <v>7.95</v>
          </cell>
          <cell r="R2636">
            <v>8.2249999999999996</v>
          </cell>
          <cell r="S2636">
            <v>8.2249999999999996</v>
          </cell>
          <cell r="T2636">
            <v>63.6</v>
          </cell>
          <cell r="U2636">
            <v>65.8</v>
          </cell>
          <cell r="V2636">
            <v>65.8</v>
          </cell>
        </row>
        <row r="2637">
          <cell r="B2637" t="str">
            <v>PCR4EH</v>
          </cell>
          <cell r="N2637">
            <v>442.78197568756877</v>
          </cell>
          <cell r="O2637">
            <v>475.28650000000005</v>
          </cell>
          <cell r="P2637">
            <v>485.68820000000005</v>
          </cell>
          <cell r="T2637">
            <v>720.94009999999992</v>
          </cell>
          <cell r="U2637">
            <v>733.31357500000001</v>
          </cell>
          <cell r="V2637">
            <v>748.08849999999995</v>
          </cell>
        </row>
        <row r="2638">
          <cell r="B2638" t="str">
            <v>8X160B50</v>
          </cell>
          <cell r="C2638" t="str">
            <v>VCHARP8X160</v>
          </cell>
          <cell r="D2638">
            <v>50</v>
          </cell>
          <cell r="E2638" t="str">
            <v>VIS CHARPENTE 8X160 INOX A2 TX 40</v>
          </cell>
          <cell r="F2638">
            <v>0.78</v>
          </cell>
          <cell r="H2638" t="str">
            <v>VCHARP8X160</v>
          </cell>
          <cell r="I2638">
            <v>1.05</v>
          </cell>
          <cell r="J2638">
            <v>1</v>
          </cell>
          <cell r="K2638">
            <v>1.05</v>
          </cell>
          <cell r="L2638">
            <v>1.0529999999999999</v>
          </cell>
          <cell r="M2638">
            <v>1.0529999999999999</v>
          </cell>
          <cell r="N2638">
            <v>52.5</v>
          </cell>
          <cell r="O2638">
            <v>52.65</v>
          </cell>
          <cell r="P2638">
            <v>52.65</v>
          </cell>
          <cell r="Q2638">
            <v>0.78</v>
          </cell>
          <cell r="R2638">
            <v>1.5794999999999999</v>
          </cell>
          <cell r="S2638">
            <v>1.5794999999999999</v>
          </cell>
          <cell r="T2638">
            <v>39</v>
          </cell>
          <cell r="U2638">
            <v>78.974999999999994</v>
          </cell>
          <cell r="V2638">
            <v>78.974999999999994</v>
          </cell>
        </row>
        <row r="2639">
          <cell r="B2639" t="str">
            <v>VCHARP8X160B50</v>
          </cell>
          <cell r="N2639">
            <v>52.5</v>
          </cell>
          <cell r="O2639">
            <v>52.65</v>
          </cell>
          <cell r="P2639">
            <v>52.65</v>
          </cell>
          <cell r="T2639">
            <v>39</v>
          </cell>
          <cell r="U2639">
            <v>78.974999999999994</v>
          </cell>
          <cell r="V2639">
            <v>78.974999999999994</v>
          </cell>
        </row>
        <row r="2640">
          <cell r="B2640" t="str">
            <v>00L60</v>
          </cell>
          <cell r="C2640" t="str">
            <v>1111011A</v>
          </cell>
          <cell r="D2640">
            <v>0.6</v>
          </cell>
          <cell r="E2640" t="str">
            <v>TUYAU PVC D 100</v>
          </cell>
          <cell r="F2640">
            <v>2.85</v>
          </cell>
          <cell r="H2640" t="str">
            <v>1111011A</v>
          </cell>
          <cell r="I2640">
            <v>2.19</v>
          </cell>
          <cell r="J2640">
            <v>1</v>
          </cell>
          <cell r="K2640">
            <v>2.19</v>
          </cell>
          <cell r="L2640">
            <v>2.19</v>
          </cell>
          <cell r="M2640">
            <v>2.19</v>
          </cell>
          <cell r="N2640">
            <v>1.3139999999999998</v>
          </cell>
          <cell r="O2640">
            <v>1.3139999999999998</v>
          </cell>
          <cell r="P2640">
            <v>1.3139999999999998</v>
          </cell>
          <cell r="Q2640">
            <v>2.85</v>
          </cell>
          <cell r="R2640">
            <v>2.9127000000000001</v>
          </cell>
          <cell r="S2640">
            <v>2.9127000000000001</v>
          </cell>
          <cell r="T2640">
            <v>1.71</v>
          </cell>
          <cell r="U2640">
            <v>1.74762</v>
          </cell>
          <cell r="V2640">
            <v>1.74762</v>
          </cell>
        </row>
        <row r="2641">
          <cell r="B2641" t="str">
            <v>00L60</v>
          </cell>
          <cell r="C2641" t="str">
            <v>MOAT</v>
          </cell>
          <cell r="D2641">
            <v>0.2</v>
          </cell>
          <cell r="E2641" t="str">
            <v>MAIN D'OEUVRE ATELIER</v>
          </cell>
          <cell r="F2641">
            <v>75</v>
          </cell>
          <cell r="H2641" t="str">
            <v>MOAT</v>
          </cell>
          <cell r="I2641">
            <v>50</v>
          </cell>
          <cell r="J2641">
            <v>1</v>
          </cell>
          <cell r="K2641">
            <v>50</v>
          </cell>
          <cell r="L2641">
            <v>50</v>
          </cell>
          <cell r="M2641">
            <v>50</v>
          </cell>
          <cell r="N2641">
            <v>10</v>
          </cell>
          <cell r="O2641">
            <v>10</v>
          </cell>
          <cell r="P2641">
            <v>10</v>
          </cell>
          <cell r="Q2641">
            <v>75</v>
          </cell>
          <cell r="R2641">
            <v>75</v>
          </cell>
          <cell r="S2641">
            <v>75</v>
          </cell>
          <cell r="T2641">
            <v>15</v>
          </cell>
          <cell r="U2641">
            <v>15</v>
          </cell>
          <cell r="V2641">
            <v>15</v>
          </cell>
        </row>
        <row r="2642">
          <cell r="B2642" t="str">
            <v>TPVCD100L60</v>
          </cell>
          <cell r="N2642">
            <v>11.314</v>
          </cell>
          <cell r="O2642">
            <v>11.314</v>
          </cell>
          <cell r="P2642">
            <v>11.314</v>
          </cell>
          <cell r="T2642">
            <v>16.71</v>
          </cell>
          <cell r="U2642">
            <v>16.747620000000001</v>
          </cell>
          <cell r="V2642">
            <v>16.747620000000001</v>
          </cell>
        </row>
        <row r="2643">
          <cell r="B2643" t="str">
            <v>AREX</v>
          </cell>
          <cell r="C2643" t="str">
            <v>MOAT</v>
          </cell>
          <cell r="D2643">
            <v>0.1</v>
          </cell>
          <cell r="E2643" t="str">
            <v>MAIN D'OEUVRE ATELIER</v>
          </cell>
          <cell r="F2643">
            <v>75</v>
          </cell>
          <cell r="H2643" t="str">
            <v>MOAT</v>
          </cell>
          <cell r="I2643">
            <v>50</v>
          </cell>
          <cell r="J2643">
            <v>1</v>
          </cell>
          <cell r="K2643">
            <v>50</v>
          </cell>
          <cell r="L2643">
            <v>50</v>
          </cell>
          <cell r="M2643">
            <v>50</v>
          </cell>
          <cell r="N2643">
            <v>5</v>
          </cell>
          <cell r="O2643">
            <v>5</v>
          </cell>
          <cell r="P2643">
            <v>5</v>
          </cell>
          <cell r="Q2643">
            <v>75</v>
          </cell>
          <cell r="R2643">
            <v>75</v>
          </cell>
          <cell r="S2643">
            <v>75</v>
          </cell>
          <cell r="T2643">
            <v>7.5</v>
          </cell>
          <cell r="U2643">
            <v>7.5</v>
          </cell>
          <cell r="V2643">
            <v>7.5</v>
          </cell>
        </row>
        <row r="2644">
          <cell r="B2644" t="str">
            <v>AREX</v>
          </cell>
          <cell r="C2644" t="str">
            <v>PVC5016</v>
          </cell>
          <cell r="D2644">
            <v>0.5</v>
          </cell>
          <cell r="E2644" t="str">
            <v>TUBE PVC PRESSION A COLLER  D50 EN 3M</v>
          </cell>
          <cell r="F2644">
            <v>7.83</v>
          </cell>
          <cell r="H2644" t="str">
            <v>PVC5016</v>
          </cell>
          <cell r="I2644">
            <v>3.03</v>
          </cell>
          <cell r="J2644">
            <v>0.33</v>
          </cell>
          <cell r="K2644">
            <v>9.1818181818181817</v>
          </cell>
          <cell r="L2644">
            <v>3.0249999999999999</v>
          </cell>
          <cell r="M2644">
            <v>3.0249999999999999</v>
          </cell>
          <cell r="N2644">
            <v>4.5909090909090908</v>
          </cell>
          <cell r="O2644">
            <v>1.5125</v>
          </cell>
          <cell r="P2644">
            <v>1.5125</v>
          </cell>
          <cell r="Q2644">
            <v>7.83</v>
          </cell>
          <cell r="R2644">
            <v>8.3187499999999996</v>
          </cell>
          <cell r="S2644">
            <v>8.3187499999999996</v>
          </cell>
          <cell r="T2644">
            <v>3.915</v>
          </cell>
          <cell r="U2644">
            <v>4.1593749999999998</v>
          </cell>
          <cell r="V2644">
            <v>4.1593749999999998</v>
          </cell>
        </row>
        <row r="2645">
          <cell r="B2645" t="str">
            <v>TALIMCAREX</v>
          </cell>
          <cell r="N2645">
            <v>9.5909090909090899</v>
          </cell>
          <cell r="O2645">
            <v>6.5125000000000002</v>
          </cell>
          <cell r="P2645">
            <v>6.5125000000000002</v>
          </cell>
          <cell r="T2645">
            <v>11.414999999999999</v>
          </cell>
          <cell r="U2645">
            <v>11.659375000000001</v>
          </cell>
          <cell r="V2645">
            <v>11.659375000000001</v>
          </cell>
        </row>
        <row r="2646">
          <cell r="B2646" t="str">
            <v>REX3500</v>
          </cell>
          <cell r="C2646" t="str">
            <v>FLOTCLAP</v>
          </cell>
          <cell r="D2646">
            <v>1</v>
          </cell>
          <cell r="E2646" t="str">
            <v>FLOTTEUR POUR CHASSE A CLAPET</v>
          </cell>
          <cell r="F2646">
            <v>75</v>
          </cell>
          <cell r="H2646" t="str">
            <v>FLOTCLAP</v>
          </cell>
          <cell r="I2646">
            <v>50</v>
          </cell>
          <cell r="J2646">
            <v>1</v>
          </cell>
          <cell r="K2646">
            <v>50</v>
          </cell>
          <cell r="L2646">
            <v>50</v>
          </cell>
          <cell r="M2646">
            <v>50</v>
          </cell>
          <cell r="N2646">
            <v>50</v>
          </cell>
          <cell r="O2646">
            <v>50</v>
          </cell>
          <cell r="P2646">
            <v>50</v>
          </cell>
          <cell r="Q2646">
            <v>75</v>
          </cell>
          <cell r="R2646">
            <v>75</v>
          </cell>
          <cell r="S2646">
            <v>75</v>
          </cell>
          <cell r="T2646">
            <v>75</v>
          </cell>
          <cell r="U2646">
            <v>75</v>
          </cell>
          <cell r="V2646">
            <v>75</v>
          </cell>
        </row>
        <row r="2647">
          <cell r="B2647" t="str">
            <v>REX3500</v>
          </cell>
          <cell r="C2647" t="str">
            <v>MJOI200</v>
          </cell>
          <cell r="D2647">
            <v>1</v>
          </cell>
          <cell r="E2647" t="str">
            <v>JOINT FORSHEDA D200</v>
          </cell>
          <cell r="F2647">
            <v>9</v>
          </cell>
          <cell r="H2647" t="str">
            <v>MJOI200</v>
          </cell>
          <cell r="I2647">
            <v>6</v>
          </cell>
          <cell r="J2647">
            <v>1</v>
          </cell>
          <cell r="K2647">
            <v>6</v>
          </cell>
          <cell r="L2647">
            <v>6</v>
          </cell>
          <cell r="M2647">
            <v>6</v>
          </cell>
          <cell r="N2647">
            <v>6</v>
          </cell>
          <cell r="O2647">
            <v>6</v>
          </cell>
          <cell r="P2647">
            <v>6</v>
          </cell>
          <cell r="Q2647">
            <v>9</v>
          </cell>
          <cell r="R2647">
            <v>9</v>
          </cell>
          <cell r="S2647">
            <v>9</v>
          </cell>
          <cell r="T2647">
            <v>9</v>
          </cell>
          <cell r="U2647">
            <v>9</v>
          </cell>
          <cell r="V2647">
            <v>9</v>
          </cell>
        </row>
        <row r="2648">
          <cell r="B2648" t="str">
            <v>REX3500</v>
          </cell>
          <cell r="C2648" t="str">
            <v>ENFRE200100</v>
          </cell>
          <cell r="D2648">
            <v>1</v>
          </cell>
          <cell r="E2648" t="str">
            <v>REDUCTION EXCENTREE MF 200/100</v>
          </cell>
          <cell r="F2648">
            <v>16.850000000000001</v>
          </cell>
          <cell r="H2648" t="str">
            <v>ENFRE200100</v>
          </cell>
          <cell r="I2648">
            <v>11.12</v>
          </cell>
          <cell r="J2648">
            <v>1</v>
          </cell>
          <cell r="K2648">
            <v>11.12</v>
          </cell>
          <cell r="L2648">
            <v>11.12</v>
          </cell>
          <cell r="M2648">
            <v>13.083</v>
          </cell>
          <cell r="N2648">
            <v>11.12</v>
          </cell>
          <cell r="O2648">
            <v>11.12</v>
          </cell>
          <cell r="P2648">
            <v>13.083</v>
          </cell>
          <cell r="Q2648">
            <v>16.850000000000001</v>
          </cell>
          <cell r="R2648">
            <v>16.68</v>
          </cell>
          <cell r="S2648">
            <v>19.624500000000001</v>
          </cell>
          <cell r="T2648">
            <v>16.850000000000001</v>
          </cell>
          <cell r="U2648">
            <v>16.68</v>
          </cell>
          <cell r="V2648">
            <v>19.624500000000001</v>
          </cell>
        </row>
        <row r="2649">
          <cell r="B2649" t="str">
            <v>REX3500</v>
          </cell>
          <cell r="C2649" t="str">
            <v>ENFCS87200</v>
          </cell>
          <cell r="D2649">
            <v>1</v>
          </cell>
          <cell r="E2649" t="str">
            <v>CULOTTE SIMPLE 87 30 FFF D 200</v>
          </cell>
          <cell r="F2649">
            <v>36.53</v>
          </cell>
          <cell r="H2649" t="str">
            <v>ENFCS87200</v>
          </cell>
          <cell r="I2649">
            <v>24.12</v>
          </cell>
          <cell r="J2649">
            <v>1</v>
          </cell>
          <cell r="K2649">
            <v>24.12</v>
          </cell>
          <cell r="L2649">
            <v>24.12</v>
          </cell>
          <cell r="M2649">
            <v>28.378</v>
          </cell>
          <cell r="N2649">
            <v>24.12</v>
          </cell>
          <cell r="O2649">
            <v>24.12</v>
          </cell>
          <cell r="P2649">
            <v>28.378</v>
          </cell>
          <cell r="Q2649">
            <v>36.53</v>
          </cell>
          <cell r="R2649">
            <v>36.18</v>
          </cell>
          <cell r="S2649">
            <v>42.567</v>
          </cell>
          <cell r="T2649">
            <v>36.53</v>
          </cell>
          <cell r="U2649">
            <v>36.18</v>
          </cell>
          <cell r="V2649">
            <v>42.567</v>
          </cell>
        </row>
        <row r="2650">
          <cell r="B2650" t="str">
            <v>REX3500</v>
          </cell>
          <cell r="C2650" t="str">
            <v>ENFTV200</v>
          </cell>
          <cell r="D2650">
            <v>1</v>
          </cell>
          <cell r="E2650" t="str">
            <v>TAMPON DE VISITE M D 200</v>
          </cell>
          <cell r="F2650">
            <v>14.22</v>
          </cell>
          <cell r="H2650" t="str">
            <v>ENFTV200</v>
          </cell>
          <cell r="I2650">
            <v>9.3800000000000008</v>
          </cell>
          <cell r="J2650">
            <v>1</v>
          </cell>
          <cell r="K2650">
            <v>9.3800000000000008</v>
          </cell>
          <cell r="L2650">
            <v>9.3829999999999991</v>
          </cell>
          <cell r="M2650">
            <v>11.038</v>
          </cell>
          <cell r="N2650">
            <v>9.3800000000000008</v>
          </cell>
          <cell r="O2650">
            <v>9.3829999999999991</v>
          </cell>
          <cell r="P2650">
            <v>11.038</v>
          </cell>
          <cell r="Q2650">
            <v>14.22</v>
          </cell>
          <cell r="R2650">
            <v>14.074499999999999</v>
          </cell>
          <cell r="S2650">
            <v>16.557000000000002</v>
          </cell>
          <cell r="T2650">
            <v>14.22</v>
          </cell>
          <cell r="U2650">
            <v>14.074499999999999</v>
          </cell>
          <cell r="V2650">
            <v>16.557000000000002</v>
          </cell>
        </row>
        <row r="2651">
          <cell r="B2651" t="str">
            <v>REX3500</v>
          </cell>
          <cell r="C2651" t="str">
            <v>MJOI100</v>
          </cell>
          <cell r="D2651">
            <v>3</v>
          </cell>
          <cell r="E2651" t="str">
            <v>JOINT FORSHEDA D100</v>
          </cell>
          <cell r="F2651">
            <v>4.87</v>
          </cell>
          <cell r="H2651" t="str">
            <v>MJOI100</v>
          </cell>
          <cell r="I2651">
            <v>0.94</v>
          </cell>
          <cell r="J2651">
            <v>1</v>
          </cell>
          <cell r="K2651">
            <v>0.94</v>
          </cell>
          <cell r="L2651">
            <v>2.1800000000000002</v>
          </cell>
          <cell r="M2651">
            <v>0.94</v>
          </cell>
          <cell r="N2651">
            <v>2.82</v>
          </cell>
          <cell r="O2651">
            <v>6.5400000000000009</v>
          </cell>
          <cell r="P2651">
            <v>2.82</v>
          </cell>
          <cell r="Q2651">
            <v>4.87</v>
          </cell>
          <cell r="R2651">
            <v>4.9050000000000002</v>
          </cell>
          <cell r="S2651">
            <v>2.1149999999999998</v>
          </cell>
          <cell r="T2651">
            <v>14.61</v>
          </cell>
          <cell r="U2651">
            <v>14.715</v>
          </cell>
          <cell r="V2651">
            <v>6.3449999999999989</v>
          </cell>
        </row>
        <row r="2652">
          <cell r="B2652" t="str">
            <v>REX3500</v>
          </cell>
          <cell r="C2652" t="str">
            <v>MOAT</v>
          </cell>
          <cell r="D2652">
            <v>0.6</v>
          </cell>
          <cell r="E2652" t="str">
            <v>MAIN D'OEUVRE ATELIER</v>
          </cell>
          <cell r="F2652">
            <v>75</v>
          </cell>
          <cell r="H2652" t="str">
            <v>MOAT</v>
          </cell>
          <cell r="I2652">
            <v>50</v>
          </cell>
          <cell r="J2652">
            <v>1</v>
          </cell>
          <cell r="K2652">
            <v>50</v>
          </cell>
          <cell r="L2652">
            <v>50</v>
          </cell>
          <cell r="M2652">
            <v>50</v>
          </cell>
          <cell r="N2652">
            <v>30</v>
          </cell>
          <cell r="O2652">
            <v>30</v>
          </cell>
          <cell r="P2652">
            <v>30</v>
          </cell>
          <cell r="Q2652">
            <v>75</v>
          </cell>
          <cell r="R2652">
            <v>75</v>
          </cell>
          <cell r="S2652">
            <v>75</v>
          </cell>
          <cell r="T2652">
            <v>45</v>
          </cell>
          <cell r="U2652">
            <v>45</v>
          </cell>
          <cell r="V2652">
            <v>45</v>
          </cell>
        </row>
        <row r="2653">
          <cell r="B2653" t="str">
            <v>CUVECAREX3500</v>
          </cell>
          <cell r="N2653">
            <v>133.44</v>
          </cell>
          <cell r="O2653">
            <v>137.16300000000001</v>
          </cell>
          <cell r="P2653">
            <v>141.31899999999999</v>
          </cell>
          <cell r="T2653">
            <v>211.20999999999998</v>
          </cell>
          <cell r="U2653">
            <v>210.64950000000002</v>
          </cell>
          <cell r="V2653">
            <v>214.09349999999998</v>
          </cell>
        </row>
        <row r="2654">
          <cell r="B2654" t="str">
            <v>18</v>
          </cell>
          <cell r="C2654" t="str">
            <v>MOAT</v>
          </cell>
          <cell r="D2654">
            <v>0.02</v>
          </cell>
          <cell r="E2654" t="str">
            <v>MAIN D'OEUVRE ATELIER</v>
          </cell>
          <cell r="F2654">
            <v>75</v>
          </cell>
          <cell r="H2654" t="str">
            <v>MOAT</v>
          </cell>
          <cell r="I2654">
            <v>50</v>
          </cell>
          <cell r="J2654">
            <v>1</v>
          </cell>
          <cell r="K2654">
            <v>50</v>
          </cell>
          <cell r="L2654">
            <v>50</v>
          </cell>
          <cell r="M2654">
            <v>50</v>
          </cell>
          <cell r="N2654">
            <v>1</v>
          </cell>
          <cell r="O2654">
            <v>1</v>
          </cell>
          <cell r="P2654">
            <v>1</v>
          </cell>
          <cell r="Q2654">
            <v>75</v>
          </cell>
          <cell r="R2654">
            <v>75</v>
          </cell>
          <cell r="S2654">
            <v>75</v>
          </cell>
          <cell r="T2654">
            <v>1.5</v>
          </cell>
          <cell r="U2654">
            <v>1.5</v>
          </cell>
          <cell r="V2654">
            <v>1.5</v>
          </cell>
        </row>
        <row r="2655">
          <cell r="B2655" t="str">
            <v>18</v>
          </cell>
          <cell r="C2655" t="str">
            <v>ODPRO</v>
          </cell>
          <cell r="D2655">
            <v>1</v>
          </cell>
          <cell r="E2655" t="str">
            <v>DRAIN EPANDAGE ODPRO VERT D100</v>
          </cell>
          <cell r="F2655">
            <v>4.01</v>
          </cell>
          <cell r="H2655" t="str">
            <v>ODPRO</v>
          </cell>
          <cell r="I2655">
            <v>2.67</v>
          </cell>
          <cell r="J2655">
            <v>1</v>
          </cell>
          <cell r="K2655">
            <v>2.67</v>
          </cell>
          <cell r="L2655">
            <v>2.67</v>
          </cell>
          <cell r="M2655">
            <v>2.67</v>
          </cell>
          <cell r="N2655">
            <v>2.67</v>
          </cell>
          <cell r="O2655">
            <v>2.67</v>
          </cell>
          <cell r="P2655">
            <v>2.67</v>
          </cell>
          <cell r="Q2655">
            <v>4.01</v>
          </cell>
          <cell r="R2655">
            <v>4.0049999999999999</v>
          </cell>
          <cell r="S2655">
            <v>4.0049999999999999</v>
          </cell>
          <cell r="T2655">
            <v>4.01</v>
          </cell>
          <cell r="U2655">
            <v>4.0049999999999999</v>
          </cell>
          <cell r="V2655">
            <v>4.0049999999999999</v>
          </cell>
        </row>
        <row r="2656">
          <cell r="B2656" t="str">
            <v>ODPRO118</v>
          </cell>
          <cell r="N2656">
            <v>3.67</v>
          </cell>
          <cell r="O2656">
            <v>3.67</v>
          </cell>
          <cell r="P2656">
            <v>3.67</v>
          </cell>
          <cell r="T2656">
            <v>5.51</v>
          </cell>
          <cell r="U2656">
            <v>5.5049999999999999</v>
          </cell>
          <cell r="V2656">
            <v>5.5049999999999999</v>
          </cell>
        </row>
        <row r="2657">
          <cell r="B2657" t="str">
            <v>6EH</v>
          </cell>
          <cell r="C2657" t="str">
            <v>1111011A</v>
          </cell>
          <cell r="D2657">
            <v>5</v>
          </cell>
          <cell r="E2657" t="str">
            <v>TUYAU PVC D 100</v>
          </cell>
          <cell r="F2657">
            <v>2.85</v>
          </cell>
          <cell r="H2657" t="str">
            <v>1111011A</v>
          </cell>
          <cell r="I2657">
            <v>2.19</v>
          </cell>
          <cell r="J2657">
            <v>1</v>
          </cell>
          <cell r="K2657">
            <v>2.19</v>
          </cell>
          <cell r="L2657">
            <v>2.19</v>
          </cell>
          <cell r="M2657">
            <v>2.19</v>
          </cell>
          <cell r="N2657">
            <v>10.95</v>
          </cell>
          <cell r="O2657">
            <v>10.95</v>
          </cell>
          <cell r="P2657">
            <v>10.95</v>
          </cell>
          <cell r="Q2657">
            <v>2.85</v>
          </cell>
          <cell r="R2657">
            <v>2.9127000000000001</v>
          </cell>
          <cell r="S2657">
            <v>2.9127000000000001</v>
          </cell>
          <cell r="T2657">
            <v>14.25</v>
          </cell>
          <cell r="U2657">
            <v>14.563500000000001</v>
          </cell>
          <cell r="V2657">
            <v>14.563500000000001</v>
          </cell>
        </row>
        <row r="2658">
          <cell r="B2658" t="str">
            <v>6EH</v>
          </cell>
          <cell r="C2658" t="str">
            <v>CARECO6EH</v>
          </cell>
          <cell r="D2658">
            <v>1</v>
          </cell>
          <cell r="E2658" t="str">
            <v>COFFRAGE ECOPLANC CAREX 6 EH</v>
          </cell>
          <cell r="F2658">
            <v>225</v>
          </cell>
          <cell r="H2658" t="str">
            <v>CARECO6EH</v>
          </cell>
          <cell r="I2658">
            <v>143.01400000000001</v>
          </cell>
          <cell r="J2658">
            <v>1</v>
          </cell>
          <cell r="K2658">
            <v>143.01400000000001</v>
          </cell>
          <cell r="L2658">
            <v>142.79399999999998</v>
          </cell>
          <cell r="M2658">
            <v>143.01400000000001</v>
          </cell>
          <cell r="N2658">
            <v>143.01400000000001</v>
          </cell>
          <cell r="O2658">
            <v>142.79399999999998</v>
          </cell>
          <cell r="P2658">
            <v>143.01400000000001</v>
          </cell>
          <cell r="Q2658">
            <v>225</v>
          </cell>
          <cell r="R2658">
            <v>0</v>
          </cell>
          <cell r="S2658">
            <v>225</v>
          </cell>
          <cell r="T2658">
            <v>225</v>
          </cell>
          <cell r="U2658">
            <v>0</v>
          </cell>
          <cell r="V2658">
            <v>225</v>
          </cell>
        </row>
        <row r="2659">
          <cell r="B2659" t="str">
            <v>6EH</v>
          </cell>
          <cell r="C2659" t="str">
            <v>CC10M</v>
          </cell>
          <cell r="D2659">
            <v>5</v>
          </cell>
          <cell r="E2659" t="str">
            <v>CHAPEAU D100</v>
          </cell>
          <cell r="F2659">
            <v>24.03</v>
          </cell>
          <cell r="H2659" t="str">
            <v>CC10M</v>
          </cell>
          <cell r="I2659">
            <v>15.6</v>
          </cell>
          <cell r="J2659">
            <v>1</v>
          </cell>
          <cell r="K2659">
            <v>15.6</v>
          </cell>
          <cell r="L2659">
            <v>15.6</v>
          </cell>
          <cell r="M2659">
            <v>15.6</v>
          </cell>
          <cell r="N2659">
            <v>78</v>
          </cell>
          <cell r="O2659">
            <v>78</v>
          </cell>
          <cell r="P2659">
            <v>78</v>
          </cell>
          <cell r="Q2659">
            <v>24.03</v>
          </cell>
          <cell r="R2659">
            <v>23.4</v>
          </cell>
          <cell r="S2659">
            <v>23.4</v>
          </cell>
          <cell r="T2659">
            <v>120.15</v>
          </cell>
          <cell r="U2659">
            <v>117</v>
          </cell>
          <cell r="V2659">
            <v>117</v>
          </cell>
        </row>
        <row r="2660">
          <cell r="B2660" t="str">
            <v>6EH</v>
          </cell>
          <cell r="C2660" t="str">
            <v>COL01</v>
          </cell>
          <cell r="D2660">
            <v>1</v>
          </cell>
          <cell r="E2660" t="str">
            <v>REGARD EN CUNETTE AVEC COUVERCLE</v>
          </cell>
          <cell r="F2660">
            <v>107.62</v>
          </cell>
          <cell r="H2660" t="str">
            <v>COL01</v>
          </cell>
          <cell r="I2660">
            <v>58.9</v>
          </cell>
          <cell r="J2660">
            <v>1</v>
          </cell>
          <cell r="K2660">
            <v>58.9</v>
          </cell>
          <cell r="L2660">
            <v>58.9</v>
          </cell>
          <cell r="M2660">
            <v>58.9</v>
          </cell>
          <cell r="N2660">
            <v>58.9</v>
          </cell>
          <cell r="O2660">
            <v>58.9</v>
          </cell>
          <cell r="P2660">
            <v>58.9</v>
          </cell>
          <cell r="Q2660">
            <v>107.62</v>
          </cell>
          <cell r="R2660">
            <v>117.8</v>
          </cell>
          <cell r="S2660">
            <v>117.8</v>
          </cell>
          <cell r="T2660">
            <v>107.62</v>
          </cell>
          <cell r="U2660">
            <v>117.8</v>
          </cell>
          <cell r="V2660">
            <v>117.8</v>
          </cell>
        </row>
        <row r="2661">
          <cell r="B2661" t="str">
            <v>6EH</v>
          </cell>
          <cell r="C2661" t="str">
            <v>CUVECAREX3500</v>
          </cell>
          <cell r="D2661">
            <v>1</v>
          </cell>
          <cell r="E2661" t="str">
            <v>CUVE 3500L GAMME CAREX</v>
          </cell>
          <cell r="F2661">
            <v>1080</v>
          </cell>
          <cell r="H2661" t="str">
            <v>CUVECAREX3500</v>
          </cell>
          <cell r="I2661">
            <v>720</v>
          </cell>
          <cell r="J2661">
            <v>1</v>
          </cell>
          <cell r="K2661">
            <v>720</v>
          </cell>
          <cell r="L2661">
            <v>720</v>
          </cell>
          <cell r="M2661">
            <v>720</v>
          </cell>
          <cell r="N2661">
            <v>720</v>
          </cell>
          <cell r="O2661">
            <v>720</v>
          </cell>
          <cell r="P2661">
            <v>720</v>
          </cell>
          <cell r="Q2661">
            <v>1080</v>
          </cell>
          <cell r="R2661">
            <v>1080</v>
          </cell>
          <cell r="S2661">
            <v>1080</v>
          </cell>
          <cell r="T2661">
            <v>1080</v>
          </cell>
          <cell r="U2661">
            <v>1080</v>
          </cell>
          <cell r="V2661">
            <v>1080</v>
          </cell>
        </row>
        <row r="2662">
          <cell r="B2662" t="str">
            <v>6EH</v>
          </cell>
          <cell r="C2662" t="str">
            <v>ENFC87100</v>
          </cell>
          <cell r="D2662">
            <v>5</v>
          </cell>
          <cell r="E2662" t="str">
            <v>COUDE 8730 FF PVC EVAC D100</v>
          </cell>
          <cell r="F2662">
            <v>2.25</v>
          </cell>
          <cell r="H2662" t="str">
            <v>ENFC87100</v>
          </cell>
          <cell r="I2662">
            <v>1.56</v>
          </cell>
          <cell r="J2662">
            <v>1</v>
          </cell>
          <cell r="K2662">
            <v>1.56</v>
          </cell>
          <cell r="L2662">
            <v>1.5640000000000001</v>
          </cell>
          <cell r="M2662">
            <v>1.5640000000000001</v>
          </cell>
          <cell r="N2662">
            <v>7.8000000000000007</v>
          </cell>
          <cell r="O2662">
            <v>7.82</v>
          </cell>
          <cell r="P2662">
            <v>7.82</v>
          </cell>
          <cell r="Q2662">
            <v>2.4</v>
          </cell>
          <cell r="R2662">
            <v>2.3460000000000001</v>
          </cell>
          <cell r="S2662">
            <v>2.3460000000000001</v>
          </cell>
          <cell r="T2662">
            <v>12</v>
          </cell>
          <cell r="U2662">
            <v>11.73</v>
          </cell>
          <cell r="V2662">
            <v>11.73</v>
          </cell>
        </row>
        <row r="2663">
          <cell r="B2663" t="str">
            <v>6EH</v>
          </cell>
          <cell r="C2663" t="str">
            <v>ENFCS87100</v>
          </cell>
          <cell r="D2663">
            <v>3</v>
          </cell>
          <cell r="E2663" t="str">
            <v>CULOTTE Y 8730 FF D100</v>
          </cell>
          <cell r="F2663">
            <v>2.56</v>
          </cell>
          <cell r="H2663" t="str">
            <v>ENFCS87100</v>
          </cell>
          <cell r="I2663">
            <v>1.98</v>
          </cell>
          <cell r="J2663">
            <v>1</v>
          </cell>
          <cell r="K2663">
            <v>1.98</v>
          </cell>
          <cell r="L2663">
            <v>1.9830000000000001</v>
          </cell>
          <cell r="M2663">
            <v>1.93</v>
          </cell>
          <cell r="N2663">
            <v>5.9399999999999995</v>
          </cell>
          <cell r="O2663">
            <v>5.9489999999999998</v>
          </cell>
          <cell r="P2663">
            <v>5.79</v>
          </cell>
          <cell r="Q2663">
            <v>2.75</v>
          </cell>
          <cell r="R2663">
            <v>2.9744999999999999</v>
          </cell>
          <cell r="S2663">
            <v>2.895</v>
          </cell>
          <cell r="T2663">
            <v>8.25</v>
          </cell>
          <cell r="U2663">
            <v>8.9235000000000007</v>
          </cell>
          <cell r="V2663">
            <v>8.6850000000000005</v>
          </cell>
        </row>
        <row r="2664">
          <cell r="B2664" t="str">
            <v>6EH</v>
          </cell>
          <cell r="C2664" t="str">
            <v>ENFCS87100</v>
          </cell>
          <cell r="D2664">
            <v>1</v>
          </cell>
          <cell r="E2664" t="str">
            <v>CULOTTE Y 8730 FF D100</v>
          </cell>
          <cell r="F2664">
            <v>2.56</v>
          </cell>
          <cell r="H2664" t="str">
            <v>ENFCS87100</v>
          </cell>
          <cell r="I2664">
            <v>1.98</v>
          </cell>
          <cell r="J2664">
            <v>1</v>
          </cell>
          <cell r="K2664">
            <v>1.98</v>
          </cell>
          <cell r="L2664">
            <v>1.9830000000000001</v>
          </cell>
          <cell r="M2664">
            <v>1.93</v>
          </cell>
          <cell r="N2664">
            <v>1.98</v>
          </cell>
          <cell r="O2664">
            <v>1.9830000000000001</v>
          </cell>
          <cell r="P2664">
            <v>1.93</v>
          </cell>
          <cell r="Q2664">
            <v>2.75</v>
          </cell>
          <cell r="R2664">
            <v>2.9744999999999999</v>
          </cell>
          <cell r="S2664">
            <v>2.895</v>
          </cell>
          <cell r="T2664">
            <v>2.75</v>
          </cell>
          <cell r="U2664">
            <v>2.9744999999999999</v>
          </cell>
          <cell r="V2664">
            <v>2.895</v>
          </cell>
        </row>
        <row r="2665">
          <cell r="B2665" t="str">
            <v>6EH</v>
          </cell>
          <cell r="C2665" t="str">
            <v>ENFM100</v>
          </cell>
          <cell r="D2665">
            <v>1</v>
          </cell>
          <cell r="E2665" t="str">
            <v>MANCHON A BUTEE FF PVC EVAC D100</v>
          </cell>
          <cell r="F2665">
            <v>1.34</v>
          </cell>
          <cell r="H2665" t="str">
            <v>ENFM100</v>
          </cell>
          <cell r="I2665">
            <v>0.65</v>
          </cell>
          <cell r="J2665">
            <v>1</v>
          </cell>
          <cell r="K2665">
            <v>0.65</v>
          </cell>
          <cell r="L2665">
            <v>0.64500000000000002</v>
          </cell>
          <cell r="M2665">
            <v>0.63700000000000001</v>
          </cell>
          <cell r="N2665">
            <v>0.65</v>
          </cell>
          <cell r="O2665">
            <v>0.64500000000000002</v>
          </cell>
          <cell r="P2665">
            <v>0.63700000000000001</v>
          </cell>
          <cell r="Q2665">
            <v>1.43</v>
          </cell>
          <cell r="R2665">
            <v>1.29</v>
          </cell>
          <cell r="S2665">
            <v>1.274</v>
          </cell>
          <cell r="T2665">
            <v>1.43</v>
          </cell>
          <cell r="U2665">
            <v>1.29</v>
          </cell>
          <cell r="V2665">
            <v>1.274</v>
          </cell>
        </row>
        <row r="2666">
          <cell r="B2666" t="str">
            <v>6EH</v>
          </cell>
          <cell r="C2666" t="str">
            <v>ENFTV100</v>
          </cell>
          <cell r="D2666">
            <v>1</v>
          </cell>
          <cell r="E2666" t="str">
            <v>TAMPON DE VISITE MALE D100</v>
          </cell>
          <cell r="F2666">
            <v>2.15</v>
          </cell>
          <cell r="H2666" t="str">
            <v>ENFTV100</v>
          </cell>
          <cell r="I2666">
            <v>1.03</v>
          </cell>
          <cell r="J2666">
            <v>1</v>
          </cell>
          <cell r="K2666">
            <v>1.03</v>
          </cell>
          <cell r="L2666">
            <v>1.0329999999999999</v>
          </cell>
          <cell r="M2666">
            <v>1.0329999999999999</v>
          </cell>
          <cell r="N2666">
            <v>1.03</v>
          </cell>
          <cell r="O2666">
            <v>1.0329999999999999</v>
          </cell>
          <cell r="P2666">
            <v>1.0329999999999999</v>
          </cell>
          <cell r="Q2666">
            <v>2.15</v>
          </cell>
          <cell r="R2666">
            <v>2.0659999999999998</v>
          </cell>
          <cell r="S2666">
            <v>2.0659999999999998</v>
          </cell>
          <cell r="T2666">
            <v>2.15</v>
          </cell>
          <cell r="U2666">
            <v>2.0659999999999998</v>
          </cell>
          <cell r="V2666">
            <v>2.0659999999999998</v>
          </cell>
        </row>
        <row r="2667">
          <cell r="B2667" t="str">
            <v>6EH</v>
          </cell>
          <cell r="C2667" t="str">
            <v>MBOUC</v>
          </cell>
          <cell r="D2667">
            <v>1</v>
          </cell>
          <cell r="E2667" t="str">
            <v>BOUCHON D50</v>
          </cell>
          <cell r="F2667">
            <v>1.07</v>
          </cell>
          <cell r="H2667" t="str">
            <v>MBOUC</v>
          </cell>
          <cell r="I2667">
            <v>0.9</v>
          </cell>
          <cell r="J2667">
            <v>1</v>
          </cell>
          <cell r="K2667">
            <v>0.9</v>
          </cell>
          <cell r="L2667">
            <v>0.9</v>
          </cell>
          <cell r="M2667">
            <v>0.9</v>
          </cell>
          <cell r="N2667">
            <v>0.9</v>
          </cell>
          <cell r="O2667">
            <v>0.9</v>
          </cell>
          <cell r="P2667">
            <v>0.9</v>
          </cell>
          <cell r="Q2667">
            <v>1.07</v>
          </cell>
          <cell r="R2667">
            <v>1.125</v>
          </cell>
          <cell r="S2667">
            <v>1.125</v>
          </cell>
          <cell r="T2667">
            <v>1.07</v>
          </cell>
          <cell r="U2667">
            <v>1.125</v>
          </cell>
          <cell r="V2667">
            <v>1.125</v>
          </cell>
        </row>
        <row r="2668">
          <cell r="B2668" t="str">
            <v>6EH</v>
          </cell>
          <cell r="C2668" t="str">
            <v>MJOI100</v>
          </cell>
          <cell r="D2668">
            <v>1</v>
          </cell>
          <cell r="E2668" t="str">
            <v>JOINT FORSHEDA D100</v>
          </cell>
          <cell r="F2668">
            <v>4.87</v>
          </cell>
          <cell r="H2668" t="str">
            <v>MJOI100</v>
          </cell>
          <cell r="I2668">
            <v>0.94</v>
          </cell>
          <cell r="J2668">
            <v>1</v>
          </cell>
          <cell r="K2668">
            <v>0.94</v>
          </cell>
          <cell r="L2668">
            <v>2.1800000000000002</v>
          </cell>
          <cell r="M2668">
            <v>0.94</v>
          </cell>
          <cell r="N2668">
            <v>0.94</v>
          </cell>
          <cell r="O2668">
            <v>2.1800000000000002</v>
          </cell>
          <cell r="P2668">
            <v>0.94</v>
          </cell>
          <cell r="Q2668">
            <v>4.87</v>
          </cell>
          <cell r="R2668">
            <v>4.9050000000000002</v>
          </cell>
          <cell r="S2668">
            <v>2.1149999999999998</v>
          </cell>
          <cell r="T2668">
            <v>4.87</v>
          </cell>
          <cell r="U2668">
            <v>4.9050000000000002</v>
          </cell>
          <cell r="V2668">
            <v>2.1149999999999998</v>
          </cell>
        </row>
        <row r="2669">
          <cell r="B2669" t="str">
            <v>6EH</v>
          </cell>
          <cell r="C2669" t="str">
            <v>MMANCH50</v>
          </cell>
          <cell r="D2669">
            <v>1</v>
          </cell>
          <cell r="E2669" t="str">
            <v>MANCHON EGAL D50</v>
          </cell>
          <cell r="F2669">
            <v>0.42</v>
          </cell>
          <cell r="H2669" t="str">
            <v>MMANCH50</v>
          </cell>
          <cell r="I2669">
            <v>0.32</v>
          </cell>
          <cell r="J2669">
            <v>1</v>
          </cell>
          <cell r="K2669">
            <v>0.32</v>
          </cell>
          <cell r="L2669">
            <v>0.32</v>
          </cell>
          <cell r="M2669">
            <v>0.32</v>
          </cell>
          <cell r="N2669">
            <v>0.32</v>
          </cell>
          <cell r="O2669">
            <v>0.32</v>
          </cell>
          <cell r="P2669">
            <v>0.32</v>
          </cell>
          <cell r="Q2669">
            <v>0.42</v>
          </cell>
          <cell r="R2669">
            <v>0.42560000000000003</v>
          </cell>
          <cell r="S2669">
            <v>0.42560000000000003</v>
          </cell>
          <cell r="T2669">
            <v>0.42</v>
          </cell>
          <cell r="U2669">
            <v>0.42560000000000003</v>
          </cell>
          <cell r="V2669">
            <v>0.42560000000000003</v>
          </cell>
        </row>
        <row r="2670">
          <cell r="B2670" t="str">
            <v>6EH</v>
          </cell>
          <cell r="C2670" t="str">
            <v>MOAT</v>
          </cell>
          <cell r="D2670">
            <v>1</v>
          </cell>
          <cell r="E2670" t="str">
            <v>MAIN D'OEUVRE ATELIER</v>
          </cell>
          <cell r="F2670">
            <v>75</v>
          </cell>
          <cell r="H2670" t="str">
            <v>MOAT</v>
          </cell>
          <cell r="I2670">
            <v>50</v>
          </cell>
          <cell r="J2670">
            <v>1</v>
          </cell>
          <cell r="K2670">
            <v>50</v>
          </cell>
          <cell r="L2670">
            <v>50</v>
          </cell>
          <cell r="M2670">
            <v>50</v>
          </cell>
          <cell r="N2670">
            <v>50</v>
          </cell>
          <cell r="O2670">
            <v>50</v>
          </cell>
          <cell r="P2670">
            <v>50</v>
          </cell>
          <cell r="Q2670">
            <v>75</v>
          </cell>
          <cell r="R2670">
            <v>75</v>
          </cell>
          <cell r="S2670">
            <v>75</v>
          </cell>
          <cell r="T2670">
            <v>75</v>
          </cell>
          <cell r="U2670">
            <v>75</v>
          </cell>
          <cell r="V2670">
            <v>75</v>
          </cell>
        </row>
        <row r="2671">
          <cell r="B2671" t="str">
            <v>6EH</v>
          </cell>
          <cell r="C2671" t="str">
            <v>MREHACUN</v>
          </cell>
          <cell r="D2671">
            <v>1</v>
          </cell>
          <cell r="E2671" t="str">
            <v>REHAUSSE DE REGARD CUNETTE ET CARRE</v>
          </cell>
          <cell r="F2671">
            <v>41.1</v>
          </cell>
          <cell r="H2671" t="str">
            <v>MREHACUN</v>
          </cell>
          <cell r="I2671">
            <v>27</v>
          </cell>
          <cell r="J2671">
            <v>1</v>
          </cell>
          <cell r="K2671">
            <v>27</v>
          </cell>
          <cell r="L2671">
            <v>27</v>
          </cell>
          <cell r="M2671">
            <v>27</v>
          </cell>
          <cell r="N2671">
            <v>27</v>
          </cell>
          <cell r="O2671">
            <v>27</v>
          </cell>
          <cell r="P2671">
            <v>27</v>
          </cell>
          <cell r="Q2671">
            <v>41.1</v>
          </cell>
          <cell r="R2671">
            <v>40.5</v>
          </cell>
          <cell r="S2671">
            <v>40.5</v>
          </cell>
          <cell r="T2671">
            <v>41.1</v>
          </cell>
          <cell r="U2671">
            <v>40.5</v>
          </cell>
          <cell r="V2671">
            <v>40.5</v>
          </cell>
        </row>
        <row r="2672">
          <cell r="B2672" t="str">
            <v>6EH</v>
          </cell>
          <cell r="C2672" t="str">
            <v>MTRAV110</v>
          </cell>
          <cell r="D2672">
            <v>1</v>
          </cell>
          <cell r="E2672" t="str">
            <v>TRAVERSEE DE PAROI D110</v>
          </cell>
          <cell r="F2672">
            <v>16.5</v>
          </cell>
          <cell r="H2672" t="str">
            <v>MTRAV110</v>
          </cell>
          <cell r="I2672">
            <v>13.85</v>
          </cell>
          <cell r="J2672">
            <v>1</v>
          </cell>
          <cell r="K2672">
            <v>13.85</v>
          </cell>
          <cell r="L2672">
            <v>13.85</v>
          </cell>
          <cell r="M2672">
            <v>13.85</v>
          </cell>
          <cell r="N2672">
            <v>13.85</v>
          </cell>
          <cell r="O2672">
            <v>13.85</v>
          </cell>
          <cell r="P2672">
            <v>13.85</v>
          </cell>
          <cell r="Q2672">
            <v>20.78</v>
          </cell>
          <cell r="R2672">
            <v>20.774999999999999</v>
          </cell>
          <cell r="S2672">
            <v>20.774999999999999</v>
          </cell>
          <cell r="T2672">
            <v>20.78</v>
          </cell>
          <cell r="U2672">
            <v>20.774999999999999</v>
          </cell>
          <cell r="V2672">
            <v>20.774999999999999</v>
          </cell>
        </row>
        <row r="2673">
          <cell r="B2673" t="str">
            <v>6EH</v>
          </cell>
          <cell r="C2673" t="str">
            <v>ODPRO163</v>
          </cell>
          <cell r="D2673">
            <v>2</v>
          </cell>
          <cell r="E2673" t="str">
            <v>DRAIN EPANDAGE ODPRO VERT D100 L=163 CM</v>
          </cell>
          <cell r="F2673">
            <v>9</v>
          </cell>
          <cell r="H2673" t="str">
            <v>ODPRO163</v>
          </cell>
          <cell r="I2673">
            <v>6.34</v>
          </cell>
          <cell r="J2673">
            <v>1</v>
          </cell>
          <cell r="K2673">
            <v>6.34</v>
          </cell>
          <cell r="L2673">
            <v>6.34</v>
          </cell>
          <cell r="M2673">
            <v>6.34</v>
          </cell>
          <cell r="N2673">
            <v>12.68</v>
          </cell>
          <cell r="O2673">
            <v>12.68</v>
          </cell>
          <cell r="P2673">
            <v>12.68</v>
          </cell>
          <cell r="Q2673">
            <v>9</v>
          </cell>
          <cell r="R2673">
            <v>9.51</v>
          </cell>
          <cell r="S2673">
            <v>9</v>
          </cell>
          <cell r="T2673">
            <v>18</v>
          </cell>
          <cell r="U2673">
            <v>19.02</v>
          </cell>
          <cell r="V2673">
            <v>18</v>
          </cell>
        </row>
        <row r="2674">
          <cell r="B2674" t="str">
            <v>6EH</v>
          </cell>
          <cell r="C2674" t="str">
            <v>SFV3EH</v>
          </cell>
          <cell r="D2674">
            <v>1</v>
          </cell>
          <cell r="E2674" t="str">
            <v>FILTRE VERTICAL 3EH 1.52MM</v>
          </cell>
          <cell r="F2674">
            <v>380.05</v>
          </cell>
          <cell r="H2674" t="str">
            <v>SFV3EH</v>
          </cell>
          <cell r="I2674">
            <v>287.92</v>
          </cell>
          <cell r="J2674">
            <v>1</v>
          </cell>
          <cell r="K2674">
            <v>287.92</v>
          </cell>
          <cell r="L2674">
            <v>287.91669999999999</v>
          </cell>
          <cell r="M2674">
            <v>359.89587499999999</v>
          </cell>
          <cell r="N2674">
            <v>287.92</v>
          </cell>
          <cell r="O2674">
            <v>287.91669999999999</v>
          </cell>
          <cell r="P2674">
            <v>359.89587499999999</v>
          </cell>
          <cell r="Q2674">
            <v>380.05</v>
          </cell>
          <cell r="R2674">
            <v>382.92921100000001</v>
          </cell>
          <cell r="S2674">
            <v>478.66151375000004</v>
          </cell>
          <cell r="T2674">
            <v>380.05</v>
          </cell>
          <cell r="U2674">
            <v>382.92921100000001</v>
          </cell>
          <cell r="V2674">
            <v>478.66151375000004</v>
          </cell>
        </row>
        <row r="2675">
          <cell r="B2675" t="str">
            <v>6EH</v>
          </cell>
          <cell r="C2675" t="str">
            <v>T5</v>
          </cell>
          <cell r="D2675">
            <v>1</v>
          </cell>
          <cell r="E2675" t="str">
            <v>REDUCTION 100 50</v>
          </cell>
          <cell r="F2675">
            <v>4.18</v>
          </cell>
          <cell r="H2675" t="str">
            <v>T5</v>
          </cell>
          <cell r="I2675">
            <v>1.64</v>
          </cell>
          <cell r="J2675">
            <v>1</v>
          </cell>
          <cell r="K2675">
            <v>1.64</v>
          </cell>
          <cell r="L2675">
            <v>1.64</v>
          </cell>
          <cell r="M2675">
            <v>1.64</v>
          </cell>
          <cell r="N2675">
            <v>1.64</v>
          </cell>
          <cell r="O2675">
            <v>1.64</v>
          </cell>
          <cell r="P2675">
            <v>1.64</v>
          </cell>
          <cell r="Q2675">
            <v>4.26</v>
          </cell>
          <cell r="R2675">
            <v>4.92</v>
          </cell>
          <cell r="S2675">
            <v>4.92</v>
          </cell>
          <cell r="T2675">
            <v>4.26</v>
          </cell>
          <cell r="U2675">
            <v>4.92</v>
          </cell>
          <cell r="V2675">
            <v>4.92</v>
          </cell>
        </row>
        <row r="2676">
          <cell r="B2676" t="str">
            <v>6EH</v>
          </cell>
          <cell r="C2676" t="str">
            <v>TALIMCAREX</v>
          </cell>
          <cell r="D2676">
            <v>2</v>
          </cell>
          <cell r="E2676" t="str">
            <v>RAMPE D'ALIMENTATION CAREX D50 L=1,3 M</v>
          </cell>
          <cell r="F2676">
            <v>11.414999999999999</v>
          </cell>
          <cell r="H2676" t="str">
            <v>TALIMCAREX</v>
          </cell>
          <cell r="I2676">
            <v>9.5909090909090899</v>
          </cell>
          <cell r="J2676">
            <v>1</v>
          </cell>
          <cell r="K2676">
            <v>9.5909090909090899</v>
          </cell>
          <cell r="L2676">
            <v>5.92</v>
          </cell>
          <cell r="M2676">
            <v>6.52</v>
          </cell>
          <cell r="N2676">
            <v>19.18181818181818</v>
          </cell>
          <cell r="O2676">
            <v>11.84</v>
          </cell>
          <cell r="P2676">
            <v>13.04</v>
          </cell>
          <cell r="Q2676">
            <v>11.414999999999999</v>
          </cell>
          <cell r="R2676">
            <v>11.84</v>
          </cell>
          <cell r="S2676">
            <v>13.04</v>
          </cell>
          <cell r="T2676">
            <v>22.83</v>
          </cell>
          <cell r="U2676">
            <v>23.68</v>
          </cell>
          <cell r="V2676">
            <v>26.08</v>
          </cell>
        </row>
        <row r="2677">
          <cell r="B2677" t="str">
            <v>6EH</v>
          </cell>
          <cell r="C2677" t="str">
            <v>V10</v>
          </cell>
          <cell r="D2677">
            <v>3</v>
          </cell>
          <cell r="E2677" t="str">
            <v>REDUCTION 110 100</v>
          </cell>
          <cell r="F2677">
            <v>4.63</v>
          </cell>
          <cell r="H2677" t="str">
            <v>V10</v>
          </cell>
          <cell r="I2677">
            <v>2.63</v>
          </cell>
          <cell r="J2677">
            <v>1</v>
          </cell>
          <cell r="K2677">
            <v>2.63</v>
          </cell>
          <cell r="L2677">
            <v>2.63</v>
          </cell>
          <cell r="M2677">
            <v>2.63</v>
          </cell>
          <cell r="N2677">
            <v>7.89</v>
          </cell>
          <cell r="O2677">
            <v>7.89</v>
          </cell>
          <cell r="P2677">
            <v>7.89</v>
          </cell>
          <cell r="Q2677">
            <v>4.7300000000000004</v>
          </cell>
          <cell r="R2677">
            <v>5.26</v>
          </cell>
          <cell r="S2677">
            <v>5.26</v>
          </cell>
          <cell r="T2677">
            <v>14.190000000000001</v>
          </cell>
          <cell r="U2677">
            <v>15.78</v>
          </cell>
          <cell r="V2677">
            <v>15.78</v>
          </cell>
        </row>
        <row r="2678">
          <cell r="B2678" t="str">
            <v>6EH</v>
          </cell>
          <cell r="C2678" t="str">
            <v>ODPRO118</v>
          </cell>
          <cell r="D2678">
            <v>2</v>
          </cell>
          <cell r="E2678" t="str">
            <v>DRAIN EPANDAGE ODPRO VERT D100 L=118 cm</v>
          </cell>
          <cell r="F2678">
            <v>9</v>
          </cell>
          <cell r="H2678" t="str">
            <v>ODPRO118</v>
          </cell>
          <cell r="I2678">
            <v>3.67</v>
          </cell>
          <cell r="J2678">
            <v>1</v>
          </cell>
          <cell r="K2678">
            <v>3.67</v>
          </cell>
          <cell r="L2678">
            <v>3.67</v>
          </cell>
          <cell r="M2678">
            <v>3.67</v>
          </cell>
          <cell r="N2678">
            <v>7.34</v>
          </cell>
          <cell r="O2678">
            <v>7.34</v>
          </cell>
          <cell r="P2678">
            <v>7.34</v>
          </cell>
          <cell r="Q2678">
            <v>9</v>
          </cell>
          <cell r="R2678">
            <v>5.5049999999999999</v>
          </cell>
          <cell r="S2678">
            <v>9</v>
          </cell>
          <cell r="T2678">
            <v>18</v>
          </cell>
          <cell r="U2678">
            <v>11.01</v>
          </cell>
          <cell r="V2678">
            <v>18</v>
          </cell>
        </row>
        <row r="2679">
          <cell r="B2679" t="str">
            <v>KCAREX6EH</v>
          </cell>
          <cell r="N2679">
            <v>1457.9258181818186</v>
          </cell>
          <cell r="O2679">
            <v>1451.6306999999999</v>
          </cell>
          <cell r="P2679">
            <v>1523.5698750000001</v>
          </cell>
          <cell r="T2679">
            <v>2174.17</v>
          </cell>
          <cell r="U2679">
            <v>1956.4173110000004</v>
          </cell>
          <cell r="V2679">
            <v>2282.3956137500004</v>
          </cell>
        </row>
        <row r="2680">
          <cell r="B2680" t="str">
            <v>FH</v>
          </cell>
          <cell r="C2680" t="str">
            <v>CJ4</v>
          </cell>
          <cell r="D2680">
            <v>1</v>
          </cell>
          <cell r="E2680" t="str">
            <v>COUDE SIMPLE MF 45 D.50</v>
          </cell>
          <cell r="F2680">
            <v>1.19</v>
          </cell>
          <cell r="H2680" t="str">
            <v>CJ4</v>
          </cell>
          <cell r="I2680">
            <v>0.79</v>
          </cell>
          <cell r="J2680">
            <v>1</v>
          </cell>
          <cell r="K2680">
            <v>0.79</v>
          </cell>
          <cell r="L2680">
            <v>0.79</v>
          </cell>
          <cell r="M2680">
            <v>0.79</v>
          </cell>
          <cell r="N2680">
            <v>0.79</v>
          </cell>
          <cell r="O2680">
            <v>0.79</v>
          </cell>
          <cell r="P2680">
            <v>0.79</v>
          </cell>
          <cell r="Q2680">
            <v>1.19</v>
          </cell>
          <cell r="R2680">
            <v>1.1850000000000001</v>
          </cell>
          <cell r="S2680">
            <v>1.1850000000000001</v>
          </cell>
          <cell r="T2680">
            <v>1.19</v>
          </cell>
          <cell r="U2680">
            <v>1.1850000000000001</v>
          </cell>
          <cell r="V2680">
            <v>1.1850000000000001</v>
          </cell>
        </row>
        <row r="2681">
          <cell r="B2681" t="str">
            <v>FH</v>
          </cell>
          <cell r="C2681" t="str">
            <v>CJ8</v>
          </cell>
          <cell r="D2681">
            <v>1</v>
          </cell>
          <cell r="E2681" t="str">
            <v>COUDE SIMPLE MF 87 30 D50</v>
          </cell>
          <cell r="F2681">
            <v>1.74</v>
          </cell>
          <cell r="H2681" t="str">
            <v>CJ8</v>
          </cell>
          <cell r="I2681">
            <v>1.1599999999999999</v>
          </cell>
          <cell r="J2681">
            <v>1</v>
          </cell>
          <cell r="K2681">
            <v>1.1599999999999999</v>
          </cell>
          <cell r="L2681">
            <v>1.1599999999999999</v>
          </cell>
          <cell r="M2681">
            <v>1.1599999999999999</v>
          </cell>
          <cell r="N2681">
            <v>1.1599999999999999</v>
          </cell>
          <cell r="O2681">
            <v>1.1599999999999999</v>
          </cell>
          <cell r="P2681">
            <v>1.1599999999999999</v>
          </cell>
          <cell r="Q2681">
            <v>1.74</v>
          </cell>
          <cell r="R2681">
            <v>1.7399999999999998</v>
          </cell>
          <cell r="S2681">
            <v>1.7399999999999998</v>
          </cell>
          <cell r="T2681">
            <v>1.74</v>
          </cell>
          <cell r="U2681">
            <v>1.7399999999999998</v>
          </cell>
          <cell r="V2681">
            <v>1.7399999999999998</v>
          </cell>
        </row>
        <row r="2682">
          <cell r="B2682" t="str">
            <v>FH</v>
          </cell>
          <cell r="C2682" t="str">
            <v>M2TJ</v>
          </cell>
          <cell r="D2682">
            <v>1</v>
          </cell>
          <cell r="E2682" t="str">
            <v>MANCHON DILATATION FF PVC EVAC D100</v>
          </cell>
          <cell r="F2682">
            <v>7</v>
          </cell>
          <cell r="H2682" t="str">
            <v>M2TJ</v>
          </cell>
          <cell r="I2682">
            <v>3.22</v>
          </cell>
          <cell r="J2682">
            <v>1</v>
          </cell>
          <cell r="K2682">
            <v>3.22</v>
          </cell>
          <cell r="L2682">
            <v>3.22</v>
          </cell>
          <cell r="M2682">
            <v>3.22</v>
          </cell>
          <cell r="N2682">
            <v>3.22</v>
          </cell>
          <cell r="O2682">
            <v>3.22</v>
          </cell>
          <cell r="P2682">
            <v>3.22</v>
          </cell>
          <cell r="Q2682">
            <v>8.0500000000000007</v>
          </cell>
          <cell r="R2682">
            <v>8.0500000000000007</v>
          </cell>
          <cell r="S2682">
            <v>8.0500000000000007</v>
          </cell>
          <cell r="T2682">
            <v>8.0500000000000007</v>
          </cell>
          <cell r="U2682">
            <v>8.0500000000000007</v>
          </cell>
          <cell r="V2682">
            <v>8.0500000000000007</v>
          </cell>
        </row>
        <row r="2683">
          <cell r="B2683" t="str">
            <v>FH</v>
          </cell>
          <cell r="C2683" t="str">
            <v>MJ</v>
          </cell>
          <cell r="D2683">
            <v>1</v>
          </cell>
          <cell r="E2683" t="str">
            <v>MANCHON DE DILATATION SIMPLE MF D50</v>
          </cell>
          <cell r="F2683">
            <v>5.28</v>
          </cell>
          <cell r="H2683" t="str">
            <v>MJ</v>
          </cell>
          <cell r="I2683">
            <v>4.0599999999999996</v>
          </cell>
          <cell r="J2683">
            <v>1</v>
          </cell>
          <cell r="K2683">
            <v>4.0599999999999996</v>
          </cell>
          <cell r="L2683">
            <v>4.0599999999999996</v>
          </cell>
          <cell r="M2683">
            <v>4.0599999999999996</v>
          </cell>
          <cell r="N2683">
            <v>4.0599999999999996</v>
          </cell>
          <cell r="O2683">
            <v>4.0599999999999996</v>
          </cell>
          <cell r="P2683">
            <v>4.0599999999999996</v>
          </cell>
          <cell r="Q2683">
            <v>5.28</v>
          </cell>
          <cell r="R2683">
            <v>5.3997999999999999</v>
          </cell>
          <cell r="S2683">
            <v>5.3997999999999999</v>
          </cell>
          <cell r="T2683">
            <v>5.28</v>
          </cell>
          <cell r="U2683">
            <v>5.3997999999999999</v>
          </cell>
          <cell r="V2683">
            <v>5.3997999999999999</v>
          </cell>
        </row>
        <row r="2684">
          <cell r="B2684" t="str">
            <v>FH</v>
          </cell>
          <cell r="C2684" t="str">
            <v>MJOI50</v>
          </cell>
          <cell r="D2684">
            <v>1</v>
          </cell>
          <cell r="E2684" t="str">
            <v>JOINT FORSHEDA D50</v>
          </cell>
          <cell r="F2684">
            <v>4.9400000000000004</v>
          </cell>
          <cell r="H2684" t="str">
            <v>MJOI50</v>
          </cell>
          <cell r="I2684">
            <v>2.57</v>
          </cell>
          <cell r="J2684">
            <v>1</v>
          </cell>
          <cell r="K2684">
            <v>2.57</v>
          </cell>
          <cell r="L2684">
            <v>2.57</v>
          </cell>
          <cell r="M2684">
            <v>0.92</v>
          </cell>
          <cell r="N2684">
            <v>2.57</v>
          </cell>
          <cell r="O2684">
            <v>2.57</v>
          </cell>
          <cell r="P2684">
            <v>0.92</v>
          </cell>
          <cell r="Q2684">
            <v>4.9400000000000004</v>
          </cell>
          <cell r="R2684">
            <v>5.7824999999999998</v>
          </cell>
          <cell r="S2684">
            <v>2.0700000000000003</v>
          </cell>
          <cell r="T2684">
            <v>4.9400000000000004</v>
          </cell>
          <cell r="U2684">
            <v>5.7824999999999998</v>
          </cell>
          <cell r="V2684">
            <v>2.0700000000000003</v>
          </cell>
        </row>
        <row r="2685">
          <cell r="B2685" t="str">
            <v>FH</v>
          </cell>
          <cell r="C2685" t="str">
            <v>MPVC50</v>
          </cell>
          <cell r="D2685">
            <v>1</v>
          </cell>
          <cell r="E2685" t="str">
            <v>TUYAU PVC D50 (PORTION)</v>
          </cell>
          <cell r="F2685">
            <v>0</v>
          </cell>
          <cell r="H2685" t="str">
            <v>MPVC50</v>
          </cell>
          <cell r="I2685">
            <v>0</v>
          </cell>
          <cell r="J2685">
            <v>0</v>
          </cell>
          <cell r="K2685" t="e">
            <v>#DIV/0!</v>
          </cell>
          <cell r="L2685">
            <v>2.2080000000000002</v>
          </cell>
          <cell r="M2685">
            <v>2.2080000000000002</v>
          </cell>
          <cell r="N2685" t="e">
            <v>#DIV/0!</v>
          </cell>
          <cell r="O2685">
            <v>2.2080000000000002</v>
          </cell>
          <cell r="P2685">
            <v>2.2080000000000002</v>
          </cell>
          <cell r="Q2685">
            <v>0</v>
          </cell>
          <cell r="R2685">
            <v>3.3120000000000003</v>
          </cell>
          <cell r="S2685">
            <v>3.3120000000000003</v>
          </cell>
          <cell r="T2685">
            <v>0</v>
          </cell>
          <cell r="U2685">
            <v>3.3120000000000003</v>
          </cell>
          <cell r="V2685">
            <v>3.3120000000000003</v>
          </cell>
        </row>
        <row r="2686">
          <cell r="B2686" t="str">
            <v>FH</v>
          </cell>
          <cell r="C2686" t="str">
            <v>MVANGUI50</v>
          </cell>
          <cell r="D2686">
            <v>1</v>
          </cell>
          <cell r="E2686" t="str">
            <v>VANNE GUILLOTINE D50</v>
          </cell>
          <cell r="F2686">
            <v>24</v>
          </cell>
          <cell r="H2686" t="str">
            <v>MVANGUI50</v>
          </cell>
          <cell r="I2686">
            <v>17.39</v>
          </cell>
          <cell r="J2686">
            <v>1</v>
          </cell>
          <cell r="K2686">
            <v>17.39</v>
          </cell>
          <cell r="L2686">
            <v>17.39</v>
          </cell>
          <cell r="M2686">
            <v>17.39</v>
          </cell>
          <cell r="N2686">
            <v>17.39</v>
          </cell>
          <cell r="O2686">
            <v>17.39</v>
          </cell>
          <cell r="P2686">
            <v>17.39</v>
          </cell>
          <cell r="Q2686">
            <v>24</v>
          </cell>
          <cell r="R2686">
            <v>26.085000000000001</v>
          </cell>
          <cell r="S2686">
            <v>26.085000000000001</v>
          </cell>
          <cell r="T2686">
            <v>24</v>
          </cell>
          <cell r="U2686">
            <v>26.085000000000001</v>
          </cell>
          <cell r="V2686">
            <v>26.085000000000001</v>
          </cell>
        </row>
        <row r="2687">
          <cell r="B2687" t="str">
            <v>FH</v>
          </cell>
          <cell r="C2687" t="str">
            <v>T5</v>
          </cell>
          <cell r="D2687">
            <v>1</v>
          </cell>
          <cell r="E2687" t="str">
            <v>REDUCTION 100 50</v>
          </cell>
          <cell r="F2687">
            <v>4.18</v>
          </cell>
          <cell r="H2687" t="str">
            <v>T5</v>
          </cell>
          <cell r="I2687">
            <v>1.64</v>
          </cell>
          <cell r="J2687">
            <v>1</v>
          </cell>
          <cell r="K2687">
            <v>1.64</v>
          </cell>
          <cell r="L2687">
            <v>1.64</v>
          </cell>
          <cell r="M2687">
            <v>1.64</v>
          </cell>
          <cell r="N2687">
            <v>1.64</v>
          </cell>
          <cell r="O2687">
            <v>1.64</v>
          </cell>
          <cell r="P2687">
            <v>1.64</v>
          </cell>
          <cell r="Q2687">
            <v>4.26</v>
          </cell>
          <cell r="R2687">
            <v>4.92</v>
          </cell>
          <cell r="S2687">
            <v>4.92</v>
          </cell>
          <cell r="T2687">
            <v>4.26</v>
          </cell>
          <cell r="U2687">
            <v>4.92</v>
          </cell>
          <cell r="V2687">
            <v>4.92</v>
          </cell>
        </row>
        <row r="2688">
          <cell r="B2688" t="str">
            <v>FH</v>
          </cell>
          <cell r="C2688" t="str">
            <v>TJ18</v>
          </cell>
          <cell r="D2688">
            <v>1</v>
          </cell>
          <cell r="E2688" t="str">
            <v xml:space="preserve">TE DE PIED DE BICHE D50 </v>
          </cell>
          <cell r="F2688">
            <v>6.34</v>
          </cell>
          <cell r="H2688" t="str">
            <v>TJ18</v>
          </cell>
          <cell r="I2688">
            <v>2.4500000000000002</v>
          </cell>
          <cell r="J2688">
            <v>1</v>
          </cell>
          <cell r="K2688">
            <v>2.4500000000000002</v>
          </cell>
          <cell r="L2688">
            <v>2.4500000000000002</v>
          </cell>
          <cell r="M2688">
            <v>2.4500000000000002</v>
          </cell>
          <cell r="N2688">
            <v>2.4500000000000002</v>
          </cell>
          <cell r="O2688">
            <v>2.4500000000000002</v>
          </cell>
          <cell r="P2688">
            <v>2.4500000000000002</v>
          </cell>
          <cell r="Q2688">
            <v>6.37</v>
          </cell>
          <cell r="R2688">
            <v>7.3500000000000005</v>
          </cell>
          <cell r="S2688">
            <v>7.3500000000000005</v>
          </cell>
          <cell r="T2688">
            <v>6.37</v>
          </cell>
          <cell r="U2688">
            <v>7.3500000000000005</v>
          </cell>
          <cell r="V2688">
            <v>7.3500000000000005</v>
          </cell>
        </row>
        <row r="2689">
          <cell r="B2689" t="str">
            <v>KITMECFH</v>
          </cell>
          <cell r="N2689" t="e">
            <v>#DIV/0!</v>
          </cell>
          <cell r="O2689">
            <v>35.488000000000007</v>
          </cell>
          <cell r="P2689">
            <v>33.838000000000001</v>
          </cell>
          <cell r="T2689">
            <v>55.83</v>
          </cell>
          <cell r="U2689">
            <v>63.824300000000001</v>
          </cell>
          <cell r="V2689">
            <v>60.111800000000009</v>
          </cell>
        </row>
        <row r="2690">
          <cell r="B2690" t="str">
            <v>SATION</v>
          </cell>
          <cell r="C2690" t="str">
            <v>ELECV63</v>
          </cell>
          <cell r="D2690">
            <v>1</v>
          </cell>
          <cell r="E2690" t="str">
            <v>ACTIONNEUR ELECTRIQUE AVEC CARTE BLUETOOTH</v>
          </cell>
          <cell r="F2690">
            <v>542</v>
          </cell>
          <cell r="H2690" t="str">
            <v>ELECV63</v>
          </cell>
          <cell r="I2690">
            <v>378.15</v>
          </cell>
          <cell r="J2690">
            <v>1</v>
          </cell>
          <cell r="K2690">
            <v>378.15</v>
          </cell>
          <cell r="L2690">
            <v>378.15</v>
          </cell>
          <cell r="M2690">
            <v>393.27600000000001</v>
          </cell>
          <cell r="N2690">
            <v>378.15</v>
          </cell>
          <cell r="O2690">
            <v>378.15</v>
          </cell>
          <cell r="P2690">
            <v>393.27600000000001</v>
          </cell>
          <cell r="Q2690">
            <v>542</v>
          </cell>
          <cell r="R2690">
            <v>567.22499999999991</v>
          </cell>
          <cell r="S2690">
            <v>589.91399999999999</v>
          </cell>
          <cell r="T2690">
            <v>542</v>
          </cell>
          <cell r="U2690">
            <v>567.22499999999991</v>
          </cell>
          <cell r="V2690">
            <v>589.91399999999999</v>
          </cell>
        </row>
        <row r="2691">
          <cell r="B2691" t="str">
            <v>SATION</v>
          </cell>
          <cell r="C2691" t="str">
            <v>KMONTD63</v>
          </cell>
          <cell r="D2691">
            <v>1</v>
          </cell>
          <cell r="E2691" t="str">
            <v>D63 KIT DE MONTAGE POUR ACTIONNEUR ELECTRIQUE</v>
          </cell>
          <cell r="F2691">
            <v>75</v>
          </cell>
          <cell r="H2691" t="str">
            <v>KMONTD63</v>
          </cell>
          <cell r="I2691">
            <v>52.19</v>
          </cell>
          <cell r="J2691">
            <v>1</v>
          </cell>
          <cell r="K2691">
            <v>52.19</v>
          </cell>
          <cell r="L2691">
            <v>52.19</v>
          </cell>
          <cell r="M2691">
            <v>58.45</v>
          </cell>
          <cell r="N2691">
            <v>52.19</v>
          </cell>
          <cell r="O2691">
            <v>52.19</v>
          </cell>
          <cell r="P2691">
            <v>58.45</v>
          </cell>
          <cell r="Q2691">
            <v>75</v>
          </cell>
          <cell r="R2691">
            <v>78.284999999999997</v>
          </cell>
          <cell r="S2691">
            <v>87.675000000000011</v>
          </cell>
          <cell r="T2691">
            <v>75</v>
          </cell>
          <cell r="U2691">
            <v>78.284999999999997</v>
          </cell>
          <cell r="V2691">
            <v>87.675000000000011</v>
          </cell>
        </row>
        <row r="2692">
          <cell r="B2692" t="str">
            <v>SATION</v>
          </cell>
          <cell r="C2692" t="str">
            <v>FCPG13</v>
          </cell>
          <cell r="D2692">
            <v>1</v>
          </cell>
          <cell r="E2692" t="str">
            <v>PRESSE ETOUPE PG13 FILETAGE COURT</v>
          </cell>
          <cell r="F2692">
            <v>0.47599999999999998</v>
          </cell>
          <cell r="H2692" t="str">
            <v>FCPG13</v>
          </cell>
          <cell r="I2692">
            <v>0.32</v>
          </cell>
          <cell r="J2692">
            <v>1</v>
          </cell>
          <cell r="K2692">
            <v>0.32</v>
          </cell>
          <cell r="L2692">
            <v>0.317</v>
          </cell>
          <cell r="M2692">
            <v>0.317</v>
          </cell>
          <cell r="N2692">
            <v>0.32</v>
          </cell>
          <cell r="O2692">
            <v>0.317</v>
          </cell>
          <cell r="P2692">
            <v>0.317</v>
          </cell>
          <cell r="Q2692">
            <v>0.47599999999999998</v>
          </cell>
          <cell r="R2692">
            <v>0.47550000000000003</v>
          </cell>
          <cell r="S2692">
            <v>0.47550000000000003</v>
          </cell>
          <cell r="T2692">
            <v>0.47599999999999998</v>
          </cell>
          <cell r="U2692">
            <v>0.47550000000000003</v>
          </cell>
          <cell r="V2692">
            <v>0.47550000000000003</v>
          </cell>
        </row>
        <row r="2693">
          <cell r="B2693" t="str">
            <v>SATION</v>
          </cell>
          <cell r="C2693" t="str">
            <v>PLG4</v>
          </cell>
          <cell r="D2693">
            <v>1</v>
          </cell>
          <cell r="E2693" t="str">
            <v>DISJONCTEUR PLG</v>
          </cell>
          <cell r="F2693">
            <v>7.78</v>
          </cell>
          <cell r="H2693" t="str">
            <v>PLG4</v>
          </cell>
          <cell r="I2693">
            <v>5.56</v>
          </cell>
          <cell r="J2693">
            <v>1</v>
          </cell>
          <cell r="K2693">
            <v>5.56</v>
          </cell>
          <cell r="L2693">
            <v>5.56</v>
          </cell>
          <cell r="M2693">
            <v>5.56</v>
          </cell>
          <cell r="N2693">
            <v>5.56</v>
          </cell>
          <cell r="O2693">
            <v>5.56</v>
          </cell>
          <cell r="P2693">
            <v>5.56</v>
          </cell>
          <cell r="Q2693">
            <v>7.78</v>
          </cell>
          <cell r="R2693">
            <v>8.34</v>
          </cell>
          <cell r="S2693">
            <v>8.34</v>
          </cell>
          <cell r="T2693">
            <v>7.78</v>
          </cell>
          <cell r="U2693">
            <v>8.34</v>
          </cell>
          <cell r="V2693">
            <v>8.34</v>
          </cell>
        </row>
        <row r="2694">
          <cell r="B2694" t="str">
            <v>MOTORISATION</v>
          </cell>
          <cell r="N2694">
            <v>436.21999999999997</v>
          </cell>
          <cell r="O2694">
            <v>436.21699999999998</v>
          </cell>
          <cell r="P2694">
            <v>457.60300000000001</v>
          </cell>
          <cell r="T2694">
            <v>625.25599999999997</v>
          </cell>
          <cell r="U2694">
            <v>654.32549999999992</v>
          </cell>
          <cell r="V2694">
            <v>686.40449999999998</v>
          </cell>
        </row>
        <row r="2695">
          <cell r="B2695" t="str">
            <v>CMESURE1</v>
          </cell>
          <cell r="C2695">
            <v>8210707018</v>
          </cell>
          <cell r="D2695">
            <v>100</v>
          </cell>
          <cell r="E2695" t="str">
            <v>VIS PENTURE TORX T30 INOX A2 7X70</v>
          </cell>
          <cell r="F2695">
            <v>0.158</v>
          </cell>
          <cell r="H2695">
            <v>8210707018</v>
          </cell>
          <cell r="I2695">
            <v>0.11</v>
          </cell>
          <cell r="J2695">
            <v>1</v>
          </cell>
          <cell r="K2695">
            <v>0.11</v>
          </cell>
          <cell r="L2695">
            <v>0.1056</v>
          </cell>
          <cell r="M2695">
            <v>0.1056</v>
          </cell>
          <cell r="N2695">
            <v>11</v>
          </cell>
          <cell r="O2695">
            <v>10.56</v>
          </cell>
          <cell r="P2695">
            <v>10.56</v>
          </cell>
          <cell r="Q2695">
            <v>0.12</v>
          </cell>
          <cell r="R2695">
            <v>0.15839999999999999</v>
          </cell>
          <cell r="S2695">
            <v>0.15839999999999999</v>
          </cell>
          <cell r="T2695">
            <v>12</v>
          </cell>
          <cell r="U2695">
            <v>15.839999999999998</v>
          </cell>
          <cell r="V2695">
            <v>15.839999999999998</v>
          </cell>
        </row>
        <row r="2696">
          <cell r="B2696" t="str">
            <v>CMESURE1</v>
          </cell>
          <cell r="C2696" t="str">
            <v>C50112500</v>
          </cell>
          <cell r="D2696">
            <v>1</v>
          </cell>
          <cell r="E2696" t="str">
            <v>BASTAING PE 50X115 2.50 M</v>
          </cell>
          <cell r="F2696">
            <v>18.91</v>
          </cell>
          <cell r="H2696" t="str">
            <v>C50112500</v>
          </cell>
          <cell r="I2696">
            <v>12.41</v>
          </cell>
          <cell r="J2696">
            <v>1</v>
          </cell>
          <cell r="K2696">
            <v>12.41</v>
          </cell>
          <cell r="L2696">
            <v>12.41</v>
          </cell>
          <cell r="M2696">
            <v>12.41</v>
          </cell>
          <cell r="N2696">
            <v>12.41</v>
          </cell>
          <cell r="O2696">
            <v>12.41</v>
          </cell>
          <cell r="P2696">
            <v>12.41</v>
          </cell>
          <cell r="Q2696">
            <v>18.91</v>
          </cell>
          <cell r="R2696">
            <v>18.615000000000002</v>
          </cell>
          <cell r="S2696">
            <v>18.615000000000002</v>
          </cell>
          <cell r="T2696">
            <v>18.91</v>
          </cell>
          <cell r="U2696">
            <v>18.615000000000002</v>
          </cell>
          <cell r="V2696">
            <v>18.615000000000002</v>
          </cell>
        </row>
        <row r="2697">
          <cell r="B2697" t="str">
            <v>CMESURE1</v>
          </cell>
          <cell r="C2697" t="str">
            <v>C70701500</v>
          </cell>
          <cell r="D2697">
            <v>8</v>
          </cell>
          <cell r="E2697" t="str">
            <v>CHEVRON PE 70X70 1.50 ML</v>
          </cell>
          <cell r="F2697">
            <v>4.92</v>
          </cell>
          <cell r="H2697" t="str">
            <v>C70701500</v>
          </cell>
          <cell r="I2697">
            <v>5.54</v>
          </cell>
          <cell r="J2697">
            <v>1</v>
          </cell>
          <cell r="K2697">
            <v>5.54</v>
          </cell>
          <cell r="L2697">
            <v>5.54</v>
          </cell>
          <cell r="M2697">
            <v>5.82</v>
          </cell>
          <cell r="N2697">
            <v>44.32</v>
          </cell>
          <cell r="O2697">
            <v>44.32</v>
          </cell>
          <cell r="P2697">
            <v>46.56</v>
          </cell>
          <cell r="Q2697">
            <v>4.92</v>
          </cell>
          <cell r="R2697">
            <v>6.9249999999999998</v>
          </cell>
          <cell r="S2697">
            <v>7.2750000000000004</v>
          </cell>
          <cell r="T2697">
            <v>39.36</v>
          </cell>
          <cell r="U2697">
            <v>55.4</v>
          </cell>
          <cell r="V2697">
            <v>58.2</v>
          </cell>
        </row>
        <row r="2698">
          <cell r="B2698" t="str">
            <v>CMESURE1</v>
          </cell>
          <cell r="C2698" t="str">
            <v>MOAT</v>
          </cell>
          <cell r="D2698">
            <v>1</v>
          </cell>
          <cell r="E2698" t="str">
            <v>MAIN D'OEUVRE ATELIER</v>
          </cell>
          <cell r="F2698">
            <v>75</v>
          </cell>
          <cell r="H2698" t="str">
            <v>MOAT</v>
          </cell>
          <cell r="I2698">
            <v>50</v>
          </cell>
          <cell r="J2698">
            <v>1</v>
          </cell>
          <cell r="K2698">
            <v>50</v>
          </cell>
          <cell r="L2698">
            <v>50</v>
          </cell>
          <cell r="M2698">
            <v>50</v>
          </cell>
          <cell r="N2698">
            <v>50</v>
          </cell>
          <cell r="O2698">
            <v>50</v>
          </cell>
          <cell r="P2698">
            <v>50</v>
          </cell>
          <cell r="Q2698">
            <v>75</v>
          </cell>
          <cell r="R2698">
            <v>75</v>
          </cell>
          <cell r="S2698">
            <v>75</v>
          </cell>
          <cell r="T2698">
            <v>75</v>
          </cell>
          <cell r="U2698">
            <v>75</v>
          </cell>
          <cell r="V2698">
            <v>75</v>
          </cell>
        </row>
        <row r="2699">
          <cell r="B2699" t="str">
            <v>CMESURE1</v>
          </cell>
          <cell r="C2699" t="str">
            <v>PAN2220</v>
          </cell>
          <cell r="D2699">
            <v>2</v>
          </cell>
          <cell r="E2699" t="str">
            <v>PANNEAU PVC 1000 X 2220 MM</v>
          </cell>
          <cell r="F2699">
            <v>47.55</v>
          </cell>
          <cell r="H2699" t="str">
            <v>PAN2220</v>
          </cell>
          <cell r="I2699">
            <v>35.35</v>
          </cell>
          <cell r="J2699">
            <v>1</v>
          </cell>
          <cell r="K2699">
            <v>35.35</v>
          </cell>
          <cell r="L2699">
            <v>35.345500000000001</v>
          </cell>
          <cell r="M2699">
            <v>35.345500000000001</v>
          </cell>
          <cell r="N2699">
            <v>70.7</v>
          </cell>
          <cell r="O2699">
            <v>70.691000000000003</v>
          </cell>
          <cell r="P2699">
            <v>70.691000000000003</v>
          </cell>
          <cell r="Q2699">
            <v>47.55</v>
          </cell>
          <cell r="R2699">
            <v>53.018250000000002</v>
          </cell>
          <cell r="S2699">
            <v>53.018250000000002</v>
          </cell>
          <cell r="T2699">
            <v>95.1</v>
          </cell>
          <cell r="U2699">
            <v>106.0365</v>
          </cell>
          <cell r="V2699">
            <v>106.0365</v>
          </cell>
        </row>
        <row r="2700">
          <cell r="B2700" t="str">
            <v>CMESURE1</v>
          </cell>
          <cell r="C2700" t="str">
            <v>PAN2505</v>
          </cell>
          <cell r="D2700">
            <v>2</v>
          </cell>
          <cell r="E2700" t="str">
            <v>PANNEAU PVC 1000 X 2505 MM</v>
          </cell>
          <cell r="F2700">
            <v>53.66</v>
          </cell>
          <cell r="H2700" t="str">
            <v>PAN2505</v>
          </cell>
          <cell r="I2700">
            <v>39.880000000000003</v>
          </cell>
          <cell r="J2700">
            <v>1</v>
          </cell>
          <cell r="K2700">
            <v>39.880000000000003</v>
          </cell>
          <cell r="L2700">
            <v>39.883550000000007</v>
          </cell>
          <cell r="M2700">
            <v>39.883550000000007</v>
          </cell>
          <cell r="N2700">
            <v>79.760000000000005</v>
          </cell>
          <cell r="O2700">
            <v>79.767100000000013</v>
          </cell>
          <cell r="P2700">
            <v>79.767100000000013</v>
          </cell>
          <cell r="Q2700">
            <v>53.66</v>
          </cell>
          <cell r="R2700">
            <v>59.825325000000007</v>
          </cell>
          <cell r="S2700">
            <v>59.825325000000007</v>
          </cell>
          <cell r="T2700">
            <v>107.32</v>
          </cell>
          <cell r="U2700">
            <v>119.65065000000001</v>
          </cell>
          <cell r="V2700">
            <v>119.65065000000001</v>
          </cell>
        </row>
        <row r="2701">
          <cell r="B2701" t="str">
            <v>CMESURE1</v>
          </cell>
          <cell r="C2701" t="str">
            <v>VCHARP8X160</v>
          </cell>
          <cell r="D2701">
            <v>4</v>
          </cell>
          <cell r="E2701" t="str">
            <v>VIS CHARPENTE 8X160 INOX A2 TX 40</v>
          </cell>
          <cell r="F2701">
            <v>0.78</v>
          </cell>
          <cell r="H2701" t="str">
            <v>VCHARP8X160</v>
          </cell>
          <cell r="I2701">
            <v>1.05</v>
          </cell>
          <cell r="J2701">
            <v>1</v>
          </cell>
          <cell r="K2701">
            <v>1.05</v>
          </cell>
          <cell r="L2701">
            <v>1.0529999999999999</v>
          </cell>
          <cell r="M2701">
            <v>1.0529999999999999</v>
          </cell>
          <cell r="N2701">
            <v>4.2</v>
          </cell>
          <cell r="O2701">
            <v>4.2119999999999997</v>
          </cell>
          <cell r="P2701">
            <v>4.2119999999999997</v>
          </cell>
          <cell r="Q2701">
            <v>0.78</v>
          </cell>
          <cell r="R2701">
            <v>1.5794999999999999</v>
          </cell>
          <cell r="S2701">
            <v>1.5794999999999999</v>
          </cell>
          <cell r="T2701">
            <v>3.12</v>
          </cell>
          <cell r="U2701">
            <v>6.3179999999999996</v>
          </cell>
          <cell r="V2701">
            <v>6.3179999999999996</v>
          </cell>
        </row>
        <row r="2702">
          <cell r="B2702" t="str">
            <v>COFRPVCMESURE1</v>
          </cell>
          <cell r="N2702">
            <v>272.39</v>
          </cell>
          <cell r="O2702">
            <v>271.96010000000001</v>
          </cell>
          <cell r="P2702">
            <v>274.20010000000002</v>
          </cell>
          <cell r="T2702">
            <v>350.80999999999995</v>
          </cell>
          <cell r="U2702">
            <v>396.86014999999998</v>
          </cell>
          <cell r="V2702">
            <v>399.66015000000004</v>
          </cell>
        </row>
        <row r="2703">
          <cell r="B2703" t="str">
            <v>PVC6EH</v>
          </cell>
          <cell r="C2703" t="str">
            <v>1111011A</v>
          </cell>
          <cell r="D2703">
            <v>5</v>
          </cell>
          <cell r="E2703" t="str">
            <v>TUYAU PVC D 100</v>
          </cell>
          <cell r="F2703">
            <v>2.85</v>
          </cell>
          <cell r="H2703" t="str">
            <v>1111011A</v>
          </cell>
          <cell r="I2703">
            <v>2.19</v>
          </cell>
          <cell r="J2703">
            <v>1</v>
          </cell>
          <cell r="K2703">
            <v>2.19</v>
          </cell>
          <cell r="L2703">
            <v>2.19</v>
          </cell>
          <cell r="M2703">
            <v>2.19</v>
          </cell>
          <cell r="N2703">
            <v>10.95</v>
          </cell>
          <cell r="O2703">
            <v>10.95</v>
          </cell>
          <cell r="P2703">
            <v>10.95</v>
          </cell>
          <cell r="Q2703">
            <v>2.85</v>
          </cell>
          <cell r="R2703">
            <v>2.9127000000000001</v>
          </cell>
          <cell r="S2703">
            <v>2.9127000000000001</v>
          </cell>
          <cell r="T2703">
            <v>14.25</v>
          </cell>
          <cell r="U2703">
            <v>14.563500000000001</v>
          </cell>
          <cell r="V2703">
            <v>14.563500000000001</v>
          </cell>
        </row>
        <row r="2704">
          <cell r="B2704" t="str">
            <v>PVC6EH</v>
          </cell>
          <cell r="C2704" t="str">
            <v>COFRPVCCAREX6EH</v>
          </cell>
          <cell r="D2704">
            <v>1</v>
          </cell>
          <cell r="E2704" t="str">
            <v>COFFRAGE PVC CAREX 6 EH 2X3 m</v>
          </cell>
          <cell r="F2704">
            <v>400</v>
          </cell>
          <cell r="H2704" t="str">
            <v>COFRPVCCAREX6EH</v>
          </cell>
          <cell r="I2704">
            <v>288.46999999999997</v>
          </cell>
          <cell r="J2704">
            <v>1</v>
          </cell>
          <cell r="K2704">
            <v>288.46999999999997</v>
          </cell>
          <cell r="L2704">
            <v>265.44</v>
          </cell>
          <cell r="M2704">
            <v>288.07</v>
          </cell>
          <cell r="N2704">
            <v>288.46999999999997</v>
          </cell>
          <cell r="O2704">
            <v>265.44</v>
          </cell>
          <cell r="P2704">
            <v>288.07</v>
          </cell>
          <cell r="Q2704">
            <v>400</v>
          </cell>
          <cell r="R2704">
            <v>398.15999999999997</v>
          </cell>
          <cell r="S2704">
            <v>432.10500000000002</v>
          </cell>
          <cell r="T2704">
            <v>400</v>
          </cell>
          <cell r="U2704">
            <v>398.15999999999997</v>
          </cell>
          <cell r="V2704">
            <v>432.10500000000002</v>
          </cell>
        </row>
        <row r="2705">
          <cell r="B2705" t="str">
            <v>PVC6EH</v>
          </cell>
          <cell r="C2705" t="str">
            <v>CC10M</v>
          </cell>
          <cell r="D2705">
            <v>5</v>
          </cell>
          <cell r="E2705" t="str">
            <v>CHAPEAU D100</v>
          </cell>
          <cell r="F2705">
            <v>24.03</v>
          </cell>
          <cell r="H2705" t="str">
            <v>CC10M</v>
          </cell>
          <cell r="I2705">
            <v>15.6</v>
          </cell>
          <cell r="J2705">
            <v>1</v>
          </cell>
          <cell r="K2705">
            <v>15.6</v>
          </cell>
          <cell r="L2705">
            <v>15.6</v>
          </cell>
          <cell r="M2705">
            <v>15.6</v>
          </cell>
          <cell r="N2705">
            <v>78</v>
          </cell>
          <cell r="O2705">
            <v>78</v>
          </cell>
          <cell r="P2705">
            <v>78</v>
          </cell>
          <cell r="Q2705">
            <v>24.03</v>
          </cell>
          <cell r="R2705">
            <v>23.4</v>
          </cell>
          <cell r="S2705">
            <v>23.4</v>
          </cell>
          <cell r="T2705">
            <v>120.15</v>
          </cell>
          <cell r="U2705">
            <v>117</v>
          </cell>
          <cell r="V2705">
            <v>117</v>
          </cell>
        </row>
        <row r="2706">
          <cell r="B2706" t="str">
            <v>PVC6EH</v>
          </cell>
          <cell r="C2706" t="str">
            <v>COL01</v>
          </cell>
          <cell r="D2706">
            <v>1</v>
          </cell>
          <cell r="E2706" t="str">
            <v>REGARD EN CUNETTE AVEC COUVERCLE</v>
          </cell>
          <cell r="F2706">
            <v>107.62</v>
          </cell>
          <cell r="H2706" t="str">
            <v>COL01</v>
          </cell>
          <cell r="I2706">
            <v>58.9</v>
          </cell>
          <cell r="J2706">
            <v>1</v>
          </cell>
          <cell r="K2706">
            <v>58.9</v>
          </cell>
          <cell r="L2706">
            <v>58.9</v>
          </cell>
          <cell r="M2706">
            <v>58.9</v>
          </cell>
          <cell r="N2706">
            <v>58.9</v>
          </cell>
          <cell r="O2706">
            <v>58.9</v>
          </cell>
          <cell r="P2706">
            <v>58.9</v>
          </cell>
          <cell r="Q2706">
            <v>107.62</v>
          </cell>
          <cell r="R2706">
            <v>117.8</v>
          </cell>
          <cell r="S2706">
            <v>117.8</v>
          </cell>
          <cell r="T2706">
            <v>107.62</v>
          </cell>
          <cell r="U2706">
            <v>117.8</v>
          </cell>
          <cell r="V2706">
            <v>117.8</v>
          </cell>
        </row>
        <row r="2707">
          <cell r="B2707" t="str">
            <v>PVC6EH</v>
          </cell>
          <cell r="C2707" t="str">
            <v>CUVECAREX3500</v>
          </cell>
          <cell r="D2707">
            <v>1</v>
          </cell>
          <cell r="E2707" t="str">
            <v>CUVE 3500L GAMME CAREX</v>
          </cell>
          <cell r="F2707">
            <v>1080</v>
          </cell>
          <cell r="H2707" t="str">
            <v>CUVECAREX3500</v>
          </cell>
          <cell r="I2707">
            <v>720</v>
          </cell>
          <cell r="J2707">
            <v>1</v>
          </cell>
          <cell r="K2707">
            <v>720</v>
          </cell>
          <cell r="L2707">
            <v>720</v>
          </cell>
          <cell r="M2707">
            <v>720</v>
          </cell>
          <cell r="N2707">
            <v>720</v>
          </cell>
          <cell r="O2707">
            <v>720</v>
          </cell>
          <cell r="P2707">
            <v>720</v>
          </cell>
          <cell r="Q2707">
            <v>1080</v>
          </cell>
          <cell r="R2707">
            <v>1080</v>
          </cell>
          <cell r="S2707">
            <v>1080</v>
          </cell>
          <cell r="T2707">
            <v>1080</v>
          </cell>
          <cell r="U2707">
            <v>1080</v>
          </cell>
          <cell r="V2707">
            <v>1080</v>
          </cell>
        </row>
        <row r="2708">
          <cell r="B2708" t="str">
            <v>PVC6EH</v>
          </cell>
          <cell r="C2708" t="str">
            <v>ENFC87100</v>
          </cell>
          <cell r="D2708">
            <v>5</v>
          </cell>
          <cell r="E2708" t="str">
            <v>COUDE 8730 FF PVC EVAC D100</v>
          </cell>
          <cell r="F2708">
            <v>2.25</v>
          </cell>
          <cell r="H2708" t="str">
            <v>ENFC87100</v>
          </cell>
          <cell r="I2708">
            <v>1.56</v>
          </cell>
          <cell r="J2708">
            <v>1</v>
          </cell>
          <cell r="K2708">
            <v>1.56</v>
          </cell>
          <cell r="L2708">
            <v>1.5640000000000001</v>
          </cell>
          <cell r="M2708">
            <v>1.5640000000000001</v>
          </cell>
          <cell r="N2708">
            <v>7.8000000000000007</v>
          </cell>
          <cell r="O2708">
            <v>7.82</v>
          </cell>
          <cell r="P2708">
            <v>7.82</v>
          </cell>
          <cell r="Q2708">
            <v>2.4</v>
          </cell>
          <cell r="R2708">
            <v>2.3460000000000001</v>
          </cell>
          <cell r="S2708">
            <v>2.3460000000000001</v>
          </cell>
          <cell r="T2708">
            <v>12</v>
          </cell>
          <cell r="U2708">
            <v>11.73</v>
          </cell>
          <cell r="V2708">
            <v>11.73</v>
          </cell>
        </row>
        <row r="2709">
          <cell r="B2709" t="str">
            <v>PVC6EH</v>
          </cell>
          <cell r="C2709" t="str">
            <v>ENFCS87100</v>
          </cell>
          <cell r="D2709">
            <v>3</v>
          </cell>
          <cell r="E2709" t="str">
            <v>CULOTTE Y 8730 FF D100</v>
          </cell>
          <cell r="F2709">
            <v>2.56</v>
          </cell>
          <cell r="H2709" t="str">
            <v>ENFCS87100</v>
          </cell>
          <cell r="I2709">
            <v>1.98</v>
          </cell>
          <cell r="J2709">
            <v>1</v>
          </cell>
          <cell r="K2709">
            <v>1.98</v>
          </cell>
          <cell r="L2709">
            <v>1.9830000000000001</v>
          </cell>
          <cell r="M2709">
            <v>1.93</v>
          </cell>
          <cell r="N2709">
            <v>5.9399999999999995</v>
          </cell>
          <cell r="O2709">
            <v>5.9489999999999998</v>
          </cell>
          <cell r="P2709">
            <v>5.79</v>
          </cell>
          <cell r="Q2709">
            <v>2.75</v>
          </cell>
          <cell r="R2709">
            <v>2.9744999999999999</v>
          </cell>
          <cell r="S2709">
            <v>2.895</v>
          </cell>
          <cell r="T2709">
            <v>8.25</v>
          </cell>
          <cell r="U2709">
            <v>8.9235000000000007</v>
          </cell>
          <cell r="V2709">
            <v>8.6850000000000005</v>
          </cell>
        </row>
        <row r="2710">
          <cell r="B2710" t="str">
            <v>PVC6EH</v>
          </cell>
          <cell r="C2710" t="str">
            <v>ENFCS87100</v>
          </cell>
          <cell r="D2710">
            <v>1</v>
          </cell>
          <cell r="E2710" t="str">
            <v>CULOTTE Y 8730 FF D100</v>
          </cell>
          <cell r="F2710">
            <v>2.56</v>
          </cell>
          <cell r="H2710" t="str">
            <v>ENFCS87100</v>
          </cell>
          <cell r="I2710">
            <v>1.98</v>
          </cell>
          <cell r="J2710">
            <v>1</v>
          </cell>
          <cell r="K2710">
            <v>1.98</v>
          </cell>
          <cell r="L2710">
            <v>1.9830000000000001</v>
          </cell>
          <cell r="M2710">
            <v>1.93</v>
          </cell>
          <cell r="N2710">
            <v>1.98</v>
          </cell>
          <cell r="O2710">
            <v>1.9830000000000001</v>
          </cell>
          <cell r="P2710">
            <v>1.93</v>
          </cell>
          <cell r="Q2710">
            <v>2.75</v>
          </cell>
          <cell r="R2710">
            <v>2.9744999999999999</v>
          </cell>
          <cell r="S2710">
            <v>2.895</v>
          </cell>
          <cell r="T2710">
            <v>2.75</v>
          </cell>
          <cell r="U2710">
            <v>2.9744999999999999</v>
          </cell>
          <cell r="V2710">
            <v>2.895</v>
          </cell>
        </row>
        <row r="2711">
          <cell r="B2711" t="str">
            <v>PVC6EH</v>
          </cell>
          <cell r="C2711" t="str">
            <v>ENFM100</v>
          </cell>
          <cell r="D2711">
            <v>1</v>
          </cell>
          <cell r="E2711" t="str">
            <v>MANCHON A BUTEE FF PVC EVAC D100</v>
          </cell>
          <cell r="F2711">
            <v>1.34</v>
          </cell>
          <cell r="H2711" t="str">
            <v>ENFM100</v>
          </cell>
          <cell r="I2711">
            <v>0.65</v>
          </cell>
          <cell r="J2711">
            <v>1</v>
          </cell>
          <cell r="K2711">
            <v>0.65</v>
          </cell>
          <cell r="L2711">
            <v>0.64500000000000002</v>
          </cell>
          <cell r="M2711">
            <v>0.63700000000000001</v>
          </cell>
          <cell r="N2711">
            <v>0.65</v>
          </cell>
          <cell r="O2711">
            <v>0.64500000000000002</v>
          </cell>
          <cell r="P2711">
            <v>0.63700000000000001</v>
          </cell>
          <cell r="Q2711">
            <v>1.43</v>
          </cell>
          <cell r="R2711">
            <v>1.29</v>
          </cell>
          <cell r="S2711">
            <v>1.274</v>
          </cell>
          <cell r="T2711">
            <v>1.43</v>
          </cell>
          <cell r="U2711">
            <v>1.29</v>
          </cell>
          <cell r="V2711">
            <v>1.274</v>
          </cell>
        </row>
        <row r="2712">
          <cell r="B2712" t="str">
            <v>PVC6EH</v>
          </cell>
          <cell r="C2712" t="str">
            <v>ENFTV100</v>
          </cell>
          <cell r="D2712">
            <v>1</v>
          </cell>
          <cell r="E2712" t="str">
            <v>TAMPON DE VISITE MALE D100</v>
          </cell>
          <cell r="F2712">
            <v>2.15</v>
          </cell>
          <cell r="H2712" t="str">
            <v>ENFTV100</v>
          </cell>
          <cell r="I2712">
            <v>1.03</v>
          </cell>
          <cell r="J2712">
            <v>1</v>
          </cell>
          <cell r="K2712">
            <v>1.03</v>
          </cell>
          <cell r="L2712">
            <v>1.0329999999999999</v>
          </cell>
          <cell r="M2712">
            <v>1.0329999999999999</v>
          </cell>
          <cell r="N2712">
            <v>1.03</v>
          </cell>
          <cell r="O2712">
            <v>1.0329999999999999</v>
          </cell>
          <cell r="P2712">
            <v>1.0329999999999999</v>
          </cell>
          <cell r="Q2712">
            <v>2.15</v>
          </cell>
          <cell r="R2712">
            <v>2.0659999999999998</v>
          </cell>
          <cell r="S2712">
            <v>2.0659999999999998</v>
          </cell>
          <cell r="T2712">
            <v>2.15</v>
          </cell>
          <cell r="U2712">
            <v>2.0659999999999998</v>
          </cell>
          <cell r="V2712">
            <v>2.0659999999999998</v>
          </cell>
        </row>
        <row r="2713">
          <cell r="B2713" t="str">
            <v>PVC6EH</v>
          </cell>
          <cell r="C2713" t="str">
            <v>MBOUC</v>
          </cell>
          <cell r="D2713">
            <v>1</v>
          </cell>
          <cell r="E2713" t="str">
            <v>BOUCHON D50</v>
          </cell>
          <cell r="F2713">
            <v>1.07</v>
          </cell>
          <cell r="H2713" t="str">
            <v>MBOUC</v>
          </cell>
          <cell r="I2713">
            <v>0.9</v>
          </cell>
          <cell r="J2713">
            <v>1</v>
          </cell>
          <cell r="K2713">
            <v>0.9</v>
          </cell>
          <cell r="L2713">
            <v>0.9</v>
          </cell>
          <cell r="M2713">
            <v>0.9</v>
          </cell>
          <cell r="N2713">
            <v>0.9</v>
          </cell>
          <cell r="O2713">
            <v>0.9</v>
          </cell>
          <cell r="P2713">
            <v>0.9</v>
          </cell>
          <cell r="Q2713">
            <v>1.07</v>
          </cell>
          <cell r="R2713">
            <v>1.125</v>
          </cell>
          <cell r="S2713">
            <v>1.125</v>
          </cell>
          <cell r="T2713">
            <v>1.07</v>
          </cell>
          <cell r="U2713">
            <v>1.125</v>
          </cell>
          <cell r="V2713">
            <v>1.125</v>
          </cell>
        </row>
        <row r="2714">
          <cell r="B2714" t="str">
            <v>PVC6EH</v>
          </cell>
          <cell r="C2714" t="str">
            <v>MJOI100</v>
          </cell>
          <cell r="D2714">
            <v>1</v>
          </cell>
          <cell r="E2714" t="str">
            <v>JOINT FORSHEDA D100</v>
          </cell>
          <cell r="F2714">
            <v>4.87</v>
          </cell>
          <cell r="H2714" t="str">
            <v>MJOI100</v>
          </cell>
          <cell r="I2714">
            <v>0.94</v>
          </cell>
          <cell r="J2714">
            <v>1</v>
          </cell>
          <cell r="K2714">
            <v>0.94</v>
          </cell>
          <cell r="L2714">
            <v>2.1800000000000002</v>
          </cell>
          <cell r="M2714">
            <v>0.94</v>
          </cell>
          <cell r="N2714">
            <v>0.94</v>
          </cell>
          <cell r="O2714">
            <v>2.1800000000000002</v>
          </cell>
          <cell r="P2714">
            <v>0.94</v>
          </cell>
          <cell r="Q2714">
            <v>4.87</v>
          </cell>
          <cell r="R2714">
            <v>4.9050000000000002</v>
          </cell>
          <cell r="S2714">
            <v>2.1149999999999998</v>
          </cell>
          <cell r="T2714">
            <v>4.87</v>
          </cell>
          <cell r="U2714">
            <v>4.9050000000000002</v>
          </cell>
          <cell r="V2714">
            <v>2.1149999999999998</v>
          </cell>
        </row>
        <row r="2715">
          <cell r="B2715" t="str">
            <v>PVC6EH</v>
          </cell>
          <cell r="C2715" t="str">
            <v>MMANCH50</v>
          </cell>
          <cell r="D2715">
            <v>1</v>
          </cell>
          <cell r="E2715" t="str">
            <v>MANCHON EGAL D50</v>
          </cell>
          <cell r="F2715">
            <v>0.42</v>
          </cell>
          <cell r="H2715" t="str">
            <v>MMANCH50</v>
          </cell>
          <cell r="I2715">
            <v>0.32</v>
          </cell>
          <cell r="J2715">
            <v>1</v>
          </cell>
          <cell r="K2715">
            <v>0.32</v>
          </cell>
          <cell r="L2715">
            <v>0.32</v>
          </cell>
          <cell r="M2715">
            <v>0.32</v>
          </cell>
          <cell r="N2715">
            <v>0.32</v>
          </cell>
          <cell r="O2715">
            <v>0.32</v>
          </cell>
          <cell r="P2715">
            <v>0.32</v>
          </cell>
          <cell r="Q2715">
            <v>0.42</v>
          </cell>
          <cell r="R2715">
            <v>0.42560000000000003</v>
          </cell>
          <cell r="S2715">
            <v>0.42560000000000003</v>
          </cell>
          <cell r="T2715">
            <v>0.42</v>
          </cell>
          <cell r="U2715">
            <v>0.42560000000000003</v>
          </cell>
          <cell r="V2715">
            <v>0.42560000000000003</v>
          </cell>
        </row>
        <row r="2716">
          <cell r="B2716" t="str">
            <v>PVC6EH</v>
          </cell>
          <cell r="C2716" t="str">
            <v>MOAT</v>
          </cell>
          <cell r="D2716">
            <v>1</v>
          </cell>
          <cell r="E2716" t="str">
            <v>MAIN D'OEUVRE ATELIER</v>
          </cell>
          <cell r="F2716">
            <v>75</v>
          </cell>
          <cell r="H2716" t="str">
            <v>MOAT</v>
          </cell>
          <cell r="I2716">
            <v>50</v>
          </cell>
          <cell r="J2716">
            <v>1</v>
          </cell>
          <cell r="K2716">
            <v>50</v>
          </cell>
          <cell r="L2716">
            <v>50</v>
          </cell>
          <cell r="M2716">
            <v>50</v>
          </cell>
          <cell r="N2716">
            <v>50</v>
          </cell>
          <cell r="O2716">
            <v>50</v>
          </cell>
          <cell r="P2716">
            <v>50</v>
          </cell>
          <cell r="Q2716">
            <v>75</v>
          </cell>
          <cell r="R2716">
            <v>75</v>
          </cell>
          <cell r="S2716">
            <v>75</v>
          </cell>
          <cell r="T2716">
            <v>75</v>
          </cell>
          <cell r="U2716">
            <v>75</v>
          </cell>
          <cell r="V2716">
            <v>75</v>
          </cell>
        </row>
        <row r="2717">
          <cell r="B2717" t="str">
            <v>PVC6EH</v>
          </cell>
          <cell r="C2717" t="str">
            <v>MREHACUN</v>
          </cell>
          <cell r="D2717">
            <v>1</v>
          </cell>
          <cell r="E2717" t="str">
            <v>REHAUSSE DE REGARD CUNETTE ET CARRE</v>
          </cell>
          <cell r="F2717">
            <v>41.1</v>
          </cell>
          <cell r="H2717" t="str">
            <v>MREHACUN</v>
          </cell>
          <cell r="I2717">
            <v>27</v>
          </cell>
          <cell r="J2717">
            <v>1</v>
          </cell>
          <cell r="K2717">
            <v>27</v>
          </cell>
          <cell r="L2717">
            <v>27</v>
          </cell>
          <cell r="M2717">
            <v>27</v>
          </cell>
          <cell r="N2717">
            <v>27</v>
          </cell>
          <cell r="O2717">
            <v>27</v>
          </cell>
          <cell r="P2717">
            <v>27</v>
          </cell>
          <cell r="Q2717">
            <v>41.1</v>
          </cell>
          <cell r="R2717">
            <v>40.5</v>
          </cell>
          <cell r="S2717">
            <v>40.5</v>
          </cell>
          <cell r="T2717">
            <v>41.1</v>
          </cell>
          <cell r="U2717">
            <v>40.5</v>
          </cell>
          <cell r="V2717">
            <v>40.5</v>
          </cell>
        </row>
        <row r="2718">
          <cell r="B2718" t="str">
            <v>PVC6EH</v>
          </cell>
          <cell r="C2718" t="str">
            <v>MTRAV110</v>
          </cell>
          <cell r="D2718">
            <v>1</v>
          </cell>
          <cell r="E2718" t="str">
            <v>TRAVERSEE DE PAROI D110</v>
          </cell>
          <cell r="F2718">
            <v>16.5</v>
          </cell>
          <cell r="H2718" t="str">
            <v>MTRAV110</v>
          </cell>
          <cell r="I2718">
            <v>13.85</v>
          </cell>
          <cell r="J2718">
            <v>1</v>
          </cell>
          <cell r="K2718">
            <v>13.85</v>
          </cell>
          <cell r="L2718">
            <v>13.85</v>
          </cell>
          <cell r="M2718">
            <v>13.85</v>
          </cell>
          <cell r="N2718">
            <v>13.85</v>
          </cell>
          <cell r="O2718">
            <v>13.85</v>
          </cell>
          <cell r="P2718">
            <v>13.85</v>
          </cell>
          <cell r="Q2718">
            <v>20.78</v>
          </cell>
          <cell r="R2718">
            <v>20.774999999999999</v>
          </cell>
          <cell r="S2718">
            <v>20.774999999999999</v>
          </cell>
          <cell r="T2718">
            <v>20.78</v>
          </cell>
          <cell r="U2718">
            <v>20.774999999999999</v>
          </cell>
          <cell r="V2718">
            <v>20.774999999999999</v>
          </cell>
        </row>
        <row r="2719">
          <cell r="B2719" t="str">
            <v>PVC6EH</v>
          </cell>
          <cell r="C2719" t="str">
            <v>ODPRO118</v>
          </cell>
          <cell r="D2719">
            <v>2</v>
          </cell>
          <cell r="E2719" t="str">
            <v>DRAIN EPANDAGE ODPRO VERT D100 L=118 cm</v>
          </cell>
          <cell r="F2719">
            <v>9</v>
          </cell>
          <cell r="H2719" t="str">
            <v>ODPRO118</v>
          </cell>
          <cell r="I2719">
            <v>3.67</v>
          </cell>
          <cell r="J2719">
            <v>1</v>
          </cell>
          <cell r="K2719">
            <v>3.67</v>
          </cell>
          <cell r="L2719">
            <v>3.67</v>
          </cell>
          <cell r="M2719">
            <v>3.67</v>
          </cell>
          <cell r="N2719">
            <v>7.34</v>
          </cell>
          <cell r="O2719">
            <v>7.34</v>
          </cell>
          <cell r="P2719">
            <v>7.34</v>
          </cell>
          <cell r="Q2719">
            <v>9</v>
          </cell>
          <cell r="R2719">
            <v>5.5049999999999999</v>
          </cell>
          <cell r="S2719">
            <v>5.51</v>
          </cell>
          <cell r="T2719">
            <v>18</v>
          </cell>
          <cell r="U2719">
            <v>11.01</v>
          </cell>
          <cell r="V2719">
            <v>11.02</v>
          </cell>
        </row>
        <row r="2720">
          <cell r="B2720" t="str">
            <v>PVC6EH</v>
          </cell>
          <cell r="C2720" t="str">
            <v>ODPRO163</v>
          </cell>
          <cell r="D2720">
            <v>2</v>
          </cell>
          <cell r="E2720" t="str">
            <v>DRAIN EPANDAGE ODPRO VERT D100 L=163 CM</v>
          </cell>
          <cell r="F2720">
            <v>9</v>
          </cell>
          <cell r="H2720" t="str">
            <v>ODPRO163</v>
          </cell>
          <cell r="I2720">
            <v>6.34</v>
          </cell>
          <cell r="J2720">
            <v>1</v>
          </cell>
          <cell r="K2720">
            <v>6.34</v>
          </cell>
          <cell r="L2720">
            <v>6.34</v>
          </cell>
          <cell r="M2720">
            <v>6.34</v>
          </cell>
          <cell r="N2720">
            <v>12.68</v>
          </cell>
          <cell r="O2720">
            <v>12.68</v>
          </cell>
          <cell r="P2720">
            <v>12.68</v>
          </cell>
          <cell r="Q2720">
            <v>9</v>
          </cell>
          <cell r="R2720">
            <v>9.51</v>
          </cell>
          <cell r="S2720">
            <v>9.52</v>
          </cell>
          <cell r="T2720">
            <v>18</v>
          </cell>
          <cell r="U2720">
            <v>19.02</v>
          </cell>
          <cell r="V2720">
            <v>19.04</v>
          </cell>
        </row>
        <row r="2721">
          <cell r="B2721" t="str">
            <v>PVC6EH</v>
          </cell>
          <cell r="C2721" t="str">
            <v>SFV3EH</v>
          </cell>
          <cell r="D2721">
            <v>1</v>
          </cell>
          <cell r="E2721" t="str">
            <v>FILTRE VERTICAL 3EH 1.52MM</v>
          </cell>
          <cell r="F2721">
            <v>380.05</v>
          </cell>
          <cell r="H2721" t="str">
            <v>SFV3EH</v>
          </cell>
          <cell r="I2721">
            <v>287.92</v>
          </cell>
          <cell r="J2721">
            <v>1</v>
          </cell>
          <cell r="K2721">
            <v>287.92</v>
          </cell>
          <cell r="L2721">
            <v>287.91669999999999</v>
          </cell>
          <cell r="M2721">
            <v>359.89587499999999</v>
          </cell>
          <cell r="N2721">
            <v>287.92</v>
          </cell>
          <cell r="O2721">
            <v>287.91669999999999</v>
          </cell>
          <cell r="P2721">
            <v>359.89587499999999</v>
          </cell>
          <cell r="Q2721">
            <v>380.05</v>
          </cell>
          <cell r="R2721">
            <v>382.92921100000001</v>
          </cell>
          <cell r="S2721">
            <v>478.66151375000004</v>
          </cell>
          <cell r="T2721">
            <v>380.05</v>
          </cell>
          <cell r="U2721">
            <v>382.92921100000001</v>
          </cell>
          <cell r="V2721">
            <v>478.66151375000004</v>
          </cell>
        </row>
        <row r="2722">
          <cell r="B2722" t="str">
            <v>PVC6EH</v>
          </cell>
          <cell r="C2722" t="str">
            <v>T5</v>
          </cell>
          <cell r="D2722">
            <v>1</v>
          </cell>
          <cell r="E2722" t="str">
            <v>REDUCTION 100 50</v>
          </cell>
          <cell r="F2722">
            <v>4.18</v>
          </cell>
          <cell r="H2722" t="str">
            <v>T5</v>
          </cell>
          <cell r="I2722">
            <v>1.64</v>
          </cell>
          <cell r="J2722">
            <v>1</v>
          </cell>
          <cell r="K2722">
            <v>1.64</v>
          </cell>
          <cell r="L2722">
            <v>1.64</v>
          </cell>
          <cell r="M2722">
            <v>1.64</v>
          </cell>
          <cell r="N2722">
            <v>1.64</v>
          </cell>
          <cell r="O2722">
            <v>1.64</v>
          </cell>
          <cell r="P2722">
            <v>1.64</v>
          </cell>
          <cell r="Q2722">
            <v>4.26</v>
          </cell>
          <cell r="R2722">
            <v>4.92</v>
          </cell>
          <cell r="S2722">
            <v>4.92</v>
          </cell>
          <cell r="T2722">
            <v>4.26</v>
          </cell>
          <cell r="U2722">
            <v>4.92</v>
          </cell>
          <cell r="V2722">
            <v>4.92</v>
          </cell>
        </row>
        <row r="2723">
          <cell r="B2723" t="str">
            <v>PVC6EH</v>
          </cell>
          <cell r="C2723" t="str">
            <v>TALIMCAREX</v>
          </cell>
          <cell r="D2723">
            <v>2</v>
          </cell>
          <cell r="E2723" t="str">
            <v>RAMPE D'ALIMENTATION CAREX D50 L=1,3 M</v>
          </cell>
          <cell r="F2723">
            <v>11.414999999999999</v>
          </cell>
          <cell r="H2723" t="str">
            <v>TALIMCAREX</v>
          </cell>
          <cell r="I2723">
            <v>9.5909090909090899</v>
          </cell>
          <cell r="J2723">
            <v>1</v>
          </cell>
          <cell r="K2723">
            <v>9.5909090909090899</v>
          </cell>
          <cell r="L2723">
            <v>5.92</v>
          </cell>
          <cell r="M2723">
            <v>6.52</v>
          </cell>
          <cell r="N2723">
            <v>19.18181818181818</v>
          </cell>
          <cell r="O2723">
            <v>11.84</v>
          </cell>
          <cell r="P2723">
            <v>13.04</v>
          </cell>
          <cell r="Q2723">
            <v>11.414999999999999</v>
          </cell>
          <cell r="R2723">
            <v>11.84</v>
          </cell>
          <cell r="S2723">
            <v>13.04</v>
          </cell>
          <cell r="T2723">
            <v>22.83</v>
          </cell>
          <cell r="U2723">
            <v>23.68</v>
          </cell>
          <cell r="V2723">
            <v>26.08</v>
          </cell>
        </row>
        <row r="2724">
          <cell r="B2724" t="str">
            <v>PVC6EH</v>
          </cell>
          <cell r="C2724" t="str">
            <v>V10</v>
          </cell>
          <cell r="D2724">
            <v>3</v>
          </cell>
          <cell r="E2724" t="str">
            <v>REDUCTION 110 100</v>
          </cell>
          <cell r="F2724">
            <v>4.63</v>
          </cell>
          <cell r="H2724" t="str">
            <v>V10</v>
          </cell>
          <cell r="I2724">
            <v>2.63</v>
          </cell>
          <cell r="J2724">
            <v>1</v>
          </cell>
          <cell r="K2724">
            <v>2.63</v>
          </cell>
          <cell r="L2724">
            <v>2.63</v>
          </cell>
          <cell r="M2724">
            <v>2.63</v>
          </cell>
          <cell r="N2724">
            <v>7.89</v>
          </cell>
          <cell r="O2724">
            <v>7.89</v>
          </cell>
          <cell r="P2724">
            <v>7.89</v>
          </cell>
          <cell r="Q2724">
            <v>4.7300000000000004</v>
          </cell>
          <cell r="R2724">
            <v>5.26</v>
          </cell>
          <cell r="S2724">
            <v>5.26</v>
          </cell>
          <cell r="T2724">
            <v>14.190000000000001</v>
          </cell>
          <cell r="U2724">
            <v>15.78</v>
          </cell>
          <cell r="V2724">
            <v>15.78</v>
          </cell>
        </row>
        <row r="2725">
          <cell r="B2725" t="str">
            <v>KCAREXPVC6EH</v>
          </cell>
          <cell r="N2725">
            <v>1603.3818181818185</v>
          </cell>
          <cell r="O2725">
            <v>1574.2766999999999</v>
          </cell>
          <cell r="P2725">
            <v>1668.625875</v>
          </cell>
          <cell r="T2725">
            <v>2349.17</v>
          </cell>
          <cell r="U2725">
            <v>2354.577311</v>
          </cell>
          <cell r="V2725">
            <v>2483.5606137500004</v>
          </cell>
        </row>
        <row r="2726">
          <cell r="B2726" t="str">
            <v>ECO6EH</v>
          </cell>
          <cell r="C2726" t="str">
            <v>1111011A</v>
          </cell>
          <cell r="D2726">
            <v>5</v>
          </cell>
          <cell r="E2726" t="str">
            <v>TUYAU PVC D 100</v>
          </cell>
          <cell r="F2726">
            <v>2.85</v>
          </cell>
          <cell r="H2726" t="str">
            <v>1111011A</v>
          </cell>
          <cell r="I2726">
            <v>2.19</v>
          </cell>
          <cell r="J2726">
            <v>1</v>
          </cell>
          <cell r="K2726">
            <v>2.19</v>
          </cell>
          <cell r="L2726">
            <v>2.19</v>
          </cell>
          <cell r="M2726">
            <v>2.19</v>
          </cell>
          <cell r="N2726">
            <v>10.95</v>
          </cell>
          <cell r="O2726">
            <v>10.95</v>
          </cell>
          <cell r="P2726">
            <v>10.95</v>
          </cell>
          <cell r="Q2726">
            <v>2.85</v>
          </cell>
          <cell r="R2726">
            <v>2.9127000000000001</v>
          </cell>
          <cell r="S2726">
            <v>2.9127000000000001</v>
          </cell>
          <cell r="T2726">
            <v>14.25</v>
          </cell>
          <cell r="U2726">
            <v>14.563500000000001</v>
          </cell>
          <cell r="V2726">
            <v>14.563500000000001</v>
          </cell>
        </row>
        <row r="2727">
          <cell r="B2727" t="str">
            <v>ECO6EH</v>
          </cell>
          <cell r="C2727" t="str">
            <v>CARECO6EH</v>
          </cell>
          <cell r="D2727">
            <v>1</v>
          </cell>
          <cell r="E2727" t="str">
            <v>COFFRAGE ECOPLANC CAREX 6 EH</v>
          </cell>
          <cell r="F2727">
            <v>225</v>
          </cell>
          <cell r="H2727" t="str">
            <v>CARECO6EH</v>
          </cell>
          <cell r="I2727">
            <v>143.01400000000001</v>
          </cell>
          <cell r="J2727">
            <v>1</v>
          </cell>
          <cell r="K2727">
            <v>143.01400000000001</v>
          </cell>
          <cell r="L2727">
            <v>142.79399999999998</v>
          </cell>
          <cell r="M2727">
            <v>143.01400000000001</v>
          </cell>
          <cell r="N2727">
            <v>143.01400000000001</v>
          </cell>
          <cell r="O2727">
            <v>142.79399999999998</v>
          </cell>
          <cell r="P2727">
            <v>143.01400000000001</v>
          </cell>
          <cell r="Q2727">
            <v>225</v>
          </cell>
          <cell r="R2727">
            <v>201.85350000000003</v>
          </cell>
          <cell r="S2727">
            <v>225</v>
          </cell>
          <cell r="T2727">
            <v>225</v>
          </cell>
          <cell r="U2727">
            <v>201.85350000000003</v>
          </cell>
          <cell r="V2727">
            <v>225</v>
          </cell>
        </row>
        <row r="2728">
          <cell r="B2728" t="str">
            <v>ECO6EH</v>
          </cell>
          <cell r="C2728" t="str">
            <v>CC10M</v>
          </cell>
          <cell r="D2728">
            <v>5</v>
          </cell>
          <cell r="E2728" t="str">
            <v>CHAPEAU D100</v>
          </cell>
          <cell r="F2728">
            <v>24.03</v>
          </cell>
          <cell r="H2728" t="str">
            <v>CC10M</v>
          </cell>
          <cell r="I2728">
            <v>15.6</v>
          </cell>
          <cell r="J2728">
            <v>1</v>
          </cell>
          <cell r="K2728">
            <v>15.6</v>
          </cell>
          <cell r="L2728">
            <v>15.6</v>
          </cell>
          <cell r="M2728">
            <v>15.6</v>
          </cell>
          <cell r="N2728">
            <v>78</v>
          </cell>
          <cell r="O2728">
            <v>78</v>
          </cell>
          <cell r="P2728">
            <v>78</v>
          </cell>
          <cell r="Q2728">
            <v>24.03</v>
          </cell>
          <cell r="R2728">
            <v>23.4</v>
          </cell>
          <cell r="S2728">
            <v>23.4</v>
          </cell>
          <cell r="T2728">
            <v>120.15</v>
          </cell>
          <cell r="U2728">
            <v>117</v>
          </cell>
          <cell r="V2728">
            <v>117</v>
          </cell>
        </row>
        <row r="2729">
          <cell r="B2729" t="str">
            <v>ECO6EH</v>
          </cell>
          <cell r="C2729" t="str">
            <v>COL01</v>
          </cell>
          <cell r="D2729">
            <v>1</v>
          </cell>
          <cell r="E2729" t="str">
            <v>REGARD EN CUNETTE AVEC COUVERCLE</v>
          </cell>
          <cell r="F2729">
            <v>107.62</v>
          </cell>
          <cell r="H2729" t="str">
            <v>COL01</v>
          </cell>
          <cell r="I2729">
            <v>58.9</v>
          </cell>
          <cell r="J2729">
            <v>1</v>
          </cell>
          <cell r="K2729">
            <v>58.9</v>
          </cell>
          <cell r="L2729">
            <v>58.9</v>
          </cell>
          <cell r="M2729">
            <v>58.9</v>
          </cell>
          <cell r="N2729">
            <v>58.9</v>
          </cell>
          <cell r="O2729">
            <v>58.9</v>
          </cell>
          <cell r="P2729">
            <v>58.9</v>
          </cell>
          <cell r="Q2729">
            <v>107.62</v>
          </cell>
          <cell r="R2729">
            <v>117.8</v>
          </cell>
          <cell r="S2729">
            <v>117.8</v>
          </cell>
          <cell r="T2729">
            <v>107.62</v>
          </cell>
          <cell r="U2729">
            <v>117.8</v>
          </cell>
          <cell r="V2729">
            <v>117.8</v>
          </cell>
        </row>
        <row r="2730">
          <cell r="B2730" t="str">
            <v>ECO6EH</v>
          </cell>
          <cell r="C2730" t="str">
            <v>CUVECAREX3500</v>
          </cell>
          <cell r="D2730">
            <v>1</v>
          </cell>
          <cell r="E2730" t="str">
            <v>CUVE 3500L GAMME CAREX</v>
          </cell>
          <cell r="F2730">
            <v>1080</v>
          </cell>
          <cell r="H2730" t="str">
            <v>CUVECAREX3500</v>
          </cell>
          <cell r="I2730">
            <v>720</v>
          </cell>
          <cell r="J2730">
            <v>1</v>
          </cell>
          <cell r="K2730">
            <v>720</v>
          </cell>
          <cell r="L2730">
            <v>720</v>
          </cell>
          <cell r="M2730">
            <v>720</v>
          </cell>
          <cell r="N2730">
            <v>720</v>
          </cell>
          <cell r="O2730">
            <v>720</v>
          </cell>
          <cell r="P2730">
            <v>720</v>
          </cell>
          <cell r="Q2730">
            <v>1080</v>
          </cell>
          <cell r="R2730">
            <v>1080</v>
          </cell>
          <cell r="S2730">
            <v>1080</v>
          </cell>
          <cell r="T2730">
            <v>1080</v>
          </cell>
          <cell r="U2730">
            <v>1080</v>
          </cell>
          <cell r="V2730">
            <v>1080</v>
          </cell>
        </row>
        <row r="2731">
          <cell r="B2731" t="str">
            <v>ECO6EH</v>
          </cell>
          <cell r="C2731" t="str">
            <v>ENFC87100</v>
          </cell>
          <cell r="D2731">
            <v>5</v>
          </cell>
          <cell r="E2731" t="str">
            <v>COUDE 8730 FF PVC EVAC D100</v>
          </cell>
          <cell r="F2731">
            <v>2.25</v>
          </cell>
          <cell r="H2731" t="str">
            <v>ENFC87100</v>
          </cell>
          <cell r="I2731">
            <v>1.56</v>
          </cell>
          <cell r="J2731">
            <v>1</v>
          </cell>
          <cell r="K2731">
            <v>1.56</v>
          </cell>
          <cell r="L2731">
            <v>1.5640000000000001</v>
          </cell>
          <cell r="M2731">
            <v>1.5640000000000001</v>
          </cell>
          <cell r="N2731">
            <v>7.8000000000000007</v>
          </cell>
          <cell r="O2731">
            <v>7.82</v>
          </cell>
          <cell r="P2731">
            <v>7.82</v>
          </cell>
          <cell r="Q2731">
            <v>2.4</v>
          </cell>
          <cell r="R2731">
            <v>2.3460000000000001</v>
          </cell>
          <cell r="S2731">
            <v>2.3460000000000001</v>
          </cell>
          <cell r="T2731">
            <v>12</v>
          </cell>
          <cell r="U2731">
            <v>11.73</v>
          </cell>
          <cell r="V2731">
            <v>11.73</v>
          </cell>
        </row>
        <row r="2732">
          <cell r="B2732" t="str">
            <v>ECO6EH</v>
          </cell>
          <cell r="C2732" t="str">
            <v>ENFCS87100</v>
          </cell>
          <cell r="D2732">
            <v>3</v>
          </cell>
          <cell r="E2732" t="str">
            <v>CULOTTE Y 8730 FF D100</v>
          </cell>
          <cell r="F2732">
            <v>2.56</v>
          </cell>
          <cell r="H2732" t="str">
            <v>ENFCS87100</v>
          </cell>
          <cell r="I2732">
            <v>1.98</v>
          </cell>
          <cell r="J2732">
            <v>1</v>
          </cell>
          <cell r="K2732">
            <v>1.98</v>
          </cell>
          <cell r="L2732">
            <v>1.9830000000000001</v>
          </cell>
          <cell r="M2732">
            <v>1.93</v>
          </cell>
          <cell r="N2732">
            <v>5.9399999999999995</v>
          </cell>
          <cell r="O2732">
            <v>5.9489999999999998</v>
          </cell>
          <cell r="P2732">
            <v>5.79</v>
          </cell>
          <cell r="Q2732">
            <v>2.75</v>
          </cell>
          <cell r="R2732">
            <v>2.9744999999999999</v>
          </cell>
          <cell r="S2732">
            <v>2.895</v>
          </cell>
          <cell r="T2732">
            <v>8.25</v>
          </cell>
          <cell r="U2732">
            <v>8.9235000000000007</v>
          </cell>
          <cell r="V2732">
            <v>8.6850000000000005</v>
          </cell>
        </row>
        <row r="2733">
          <cell r="B2733" t="str">
            <v>ECO6EH</v>
          </cell>
          <cell r="C2733" t="str">
            <v>ENFCS87100</v>
          </cell>
          <cell r="D2733">
            <v>1</v>
          </cell>
          <cell r="E2733" t="str">
            <v>CULOTTE Y 8730 FF D100</v>
          </cell>
          <cell r="F2733">
            <v>2.56</v>
          </cell>
          <cell r="H2733" t="str">
            <v>ENFCS87100</v>
          </cell>
          <cell r="I2733">
            <v>1.98</v>
          </cell>
          <cell r="J2733">
            <v>1</v>
          </cell>
          <cell r="K2733">
            <v>1.98</v>
          </cell>
          <cell r="L2733">
            <v>1.9830000000000001</v>
          </cell>
          <cell r="M2733">
            <v>1.93</v>
          </cell>
          <cell r="N2733">
            <v>1.98</v>
          </cell>
          <cell r="O2733">
            <v>1.9830000000000001</v>
          </cell>
          <cell r="P2733">
            <v>1.93</v>
          </cell>
          <cell r="Q2733">
            <v>2.75</v>
          </cell>
          <cell r="R2733">
            <v>2.9744999999999999</v>
          </cell>
          <cell r="S2733">
            <v>2.895</v>
          </cell>
          <cell r="T2733">
            <v>2.75</v>
          </cell>
          <cell r="U2733">
            <v>2.9744999999999999</v>
          </cell>
          <cell r="V2733">
            <v>2.895</v>
          </cell>
        </row>
        <row r="2734">
          <cell r="B2734" t="str">
            <v>ECO6EH</v>
          </cell>
          <cell r="C2734" t="str">
            <v>ENFM100</v>
          </cell>
          <cell r="D2734">
            <v>1</v>
          </cell>
          <cell r="E2734" t="str">
            <v>MANCHON A BUTEE FF PVC EVAC D100</v>
          </cell>
          <cell r="F2734">
            <v>1.34</v>
          </cell>
          <cell r="H2734" t="str">
            <v>ENFM100</v>
          </cell>
          <cell r="I2734">
            <v>0.65</v>
          </cell>
          <cell r="J2734">
            <v>1</v>
          </cell>
          <cell r="K2734">
            <v>0.65</v>
          </cell>
          <cell r="L2734">
            <v>0.64500000000000002</v>
          </cell>
          <cell r="M2734">
            <v>0.63700000000000001</v>
          </cell>
          <cell r="N2734">
            <v>0.65</v>
          </cell>
          <cell r="O2734">
            <v>0.64500000000000002</v>
          </cell>
          <cell r="P2734">
            <v>0.63700000000000001</v>
          </cell>
          <cell r="Q2734">
            <v>1.43</v>
          </cell>
          <cell r="R2734">
            <v>1.29</v>
          </cell>
          <cell r="S2734">
            <v>1.274</v>
          </cell>
          <cell r="T2734">
            <v>1.43</v>
          </cell>
          <cell r="U2734">
            <v>1.29</v>
          </cell>
          <cell r="V2734">
            <v>1.274</v>
          </cell>
        </row>
        <row r="2735">
          <cell r="B2735" t="str">
            <v>ECO6EH</v>
          </cell>
          <cell r="C2735" t="str">
            <v>ENFTV100</v>
          </cell>
          <cell r="D2735">
            <v>1</v>
          </cell>
          <cell r="E2735" t="str">
            <v>TAMPON DE VISITE MALE D100</v>
          </cell>
          <cell r="F2735">
            <v>2.15</v>
          </cell>
          <cell r="H2735" t="str">
            <v>ENFTV100</v>
          </cell>
          <cell r="I2735">
            <v>1.03</v>
          </cell>
          <cell r="J2735">
            <v>1</v>
          </cell>
          <cell r="K2735">
            <v>1.03</v>
          </cell>
          <cell r="L2735">
            <v>1.0329999999999999</v>
          </cell>
          <cell r="M2735">
            <v>1.0329999999999999</v>
          </cell>
          <cell r="N2735">
            <v>1.03</v>
          </cell>
          <cell r="O2735">
            <v>1.0329999999999999</v>
          </cell>
          <cell r="P2735">
            <v>1.0329999999999999</v>
          </cell>
          <cell r="Q2735">
            <v>2.15</v>
          </cell>
          <cell r="R2735">
            <v>2.0659999999999998</v>
          </cell>
          <cell r="S2735">
            <v>2.0659999999999998</v>
          </cell>
          <cell r="T2735">
            <v>2.15</v>
          </cell>
          <cell r="U2735">
            <v>2.0659999999999998</v>
          </cell>
          <cell r="V2735">
            <v>2.0659999999999998</v>
          </cell>
        </row>
        <row r="2736">
          <cell r="B2736" t="str">
            <v>ECO6EH</v>
          </cell>
          <cell r="C2736" t="str">
            <v>MBOUC</v>
          </cell>
          <cell r="D2736">
            <v>1</v>
          </cell>
          <cell r="E2736" t="str">
            <v>BOUCHON D50</v>
          </cell>
          <cell r="F2736">
            <v>1.07</v>
          </cell>
          <cell r="H2736" t="str">
            <v>MBOUC</v>
          </cell>
          <cell r="I2736">
            <v>0.9</v>
          </cell>
          <cell r="J2736">
            <v>1</v>
          </cell>
          <cell r="K2736">
            <v>0.9</v>
          </cell>
          <cell r="L2736">
            <v>0.9</v>
          </cell>
          <cell r="M2736">
            <v>0.9</v>
          </cell>
          <cell r="N2736">
            <v>0.9</v>
          </cell>
          <cell r="O2736">
            <v>0.9</v>
          </cell>
          <cell r="P2736">
            <v>0.9</v>
          </cell>
          <cell r="Q2736">
            <v>1.07</v>
          </cell>
          <cell r="R2736">
            <v>1.125</v>
          </cell>
          <cell r="S2736">
            <v>1.125</v>
          </cell>
          <cell r="T2736">
            <v>1.07</v>
          </cell>
          <cell r="U2736">
            <v>1.125</v>
          </cell>
          <cell r="V2736">
            <v>1.125</v>
          </cell>
        </row>
        <row r="2737">
          <cell r="B2737" t="str">
            <v>ECO6EH</v>
          </cell>
          <cell r="C2737" t="str">
            <v>MJOI100</v>
          </cell>
          <cell r="D2737">
            <v>1</v>
          </cell>
          <cell r="E2737" t="str">
            <v>JOINT FORSHEDA D100</v>
          </cell>
          <cell r="F2737">
            <v>4.87</v>
          </cell>
          <cell r="H2737" t="str">
            <v>MJOI100</v>
          </cell>
          <cell r="I2737">
            <v>0.94</v>
          </cell>
          <cell r="J2737">
            <v>1</v>
          </cell>
          <cell r="K2737">
            <v>0.94</v>
          </cell>
          <cell r="L2737">
            <v>2.1800000000000002</v>
          </cell>
          <cell r="M2737">
            <v>0.94</v>
          </cell>
          <cell r="N2737">
            <v>0.94</v>
          </cell>
          <cell r="O2737">
            <v>2.1800000000000002</v>
          </cell>
          <cell r="P2737">
            <v>0.94</v>
          </cell>
          <cell r="Q2737">
            <v>4.87</v>
          </cell>
          <cell r="R2737">
            <v>4.9050000000000002</v>
          </cell>
          <cell r="S2737">
            <v>2.1149999999999998</v>
          </cell>
          <cell r="T2737">
            <v>4.87</v>
          </cell>
          <cell r="U2737">
            <v>4.9050000000000002</v>
          </cell>
          <cell r="V2737">
            <v>2.1149999999999998</v>
          </cell>
        </row>
        <row r="2738">
          <cell r="B2738" t="str">
            <v>ECO6EH</v>
          </cell>
          <cell r="C2738" t="str">
            <v>MMANCH50</v>
          </cell>
          <cell r="D2738">
            <v>1</v>
          </cell>
          <cell r="E2738" t="str">
            <v>MANCHON EGAL D50</v>
          </cell>
          <cell r="F2738">
            <v>0.42</v>
          </cell>
          <cell r="H2738" t="str">
            <v>MMANCH50</v>
          </cell>
          <cell r="I2738">
            <v>0.32</v>
          </cell>
          <cell r="J2738">
            <v>1</v>
          </cell>
          <cell r="K2738">
            <v>0.32</v>
          </cell>
          <cell r="L2738">
            <v>0.32</v>
          </cell>
          <cell r="M2738">
            <v>0.32</v>
          </cell>
          <cell r="N2738">
            <v>0.32</v>
          </cell>
          <cell r="O2738">
            <v>0.32</v>
          </cell>
          <cell r="P2738">
            <v>0.32</v>
          </cell>
          <cell r="Q2738">
            <v>0.42</v>
          </cell>
          <cell r="R2738">
            <v>0.42560000000000003</v>
          </cell>
          <cell r="S2738">
            <v>0.42560000000000003</v>
          </cell>
          <cell r="T2738">
            <v>0.42</v>
          </cell>
          <cell r="U2738">
            <v>0.42560000000000003</v>
          </cell>
          <cell r="V2738">
            <v>0.42560000000000003</v>
          </cell>
        </row>
        <row r="2739">
          <cell r="B2739" t="str">
            <v>ECO6EH</v>
          </cell>
          <cell r="C2739" t="str">
            <v>MOAT</v>
          </cell>
          <cell r="D2739">
            <v>1</v>
          </cell>
          <cell r="E2739" t="str">
            <v>MAIN D'OEUVRE ATELIER</v>
          </cell>
          <cell r="F2739">
            <v>75</v>
          </cell>
          <cell r="H2739" t="str">
            <v>MOAT</v>
          </cell>
          <cell r="I2739">
            <v>50</v>
          </cell>
          <cell r="J2739">
            <v>1</v>
          </cell>
          <cell r="K2739">
            <v>50</v>
          </cell>
          <cell r="L2739">
            <v>50</v>
          </cell>
          <cell r="M2739">
            <v>50</v>
          </cell>
          <cell r="N2739">
            <v>50</v>
          </cell>
          <cell r="O2739">
            <v>50</v>
          </cell>
          <cell r="P2739">
            <v>50</v>
          </cell>
          <cell r="Q2739">
            <v>75</v>
          </cell>
          <cell r="R2739">
            <v>75</v>
          </cell>
          <cell r="S2739">
            <v>75</v>
          </cell>
          <cell r="T2739">
            <v>75</v>
          </cell>
          <cell r="U2739">
            <v>75</v>
          </cell>
          <cell r="V2739">
            <v>75</v>
          </cell>
        </row>
        <row r="2740">
          <cell r="B2740" t="str">
            <v>ECO6EH</v>
          </cell>
          <cell r="C2740" t="str">
            <v>MREHACUN</v>
          </cell>
          <cell r="D2740">
            <v>1</v>
          </cell>
          <cell r="E2740" t="str">
            <v>REHAUSSE DE REGARD CUNETTE ET CARRE</v>
          </cell>
          <cell r="F2740">
            <v>41.1</v>
          </cell>
          <cell r="H2740" t="str">
            <v>MREHACUN</v>
          </cell>
          <cell r="I2740">
            <v>27</v>
          </cell>
          <cell r="J2740">
            <v>1</v>
          </cell>
          <cell r="K2740">
            <v>27</v>
          </cell>
          <cell r="L2740">
            <v>27</v>
          </cell>
          <cell r="M2740">
            <v>27</v>
          </cell>
          <cell r="N2740">
            <v>27</v>
          </cell>
          <cell r="O2740">
            <v>27</v>
          </cell>
          <cell r="P2740">
            <v>27</v>
          </cell>
          <cell r="Q2740">
            <v>41.1</v>
          </cell>
          <cell r="R2740">
            <v>40.5</v>
          </cell>
          <cell r="S2740">
            <v>40.5</v>
          </cell>
          <cell r="T2740">
            <v>41.1</v>
          </cell>
          <cell r="U2740">
            <v>40.5</v>
          </cell>
          <cell r="V2740">
            <v>40.5</v>
          </cell>
        </row>
        <row r="2741">
          <cell r="B2741" t="str">
            <v>ECO6EH</v>
          </cell>
          <cell r="C2741" t="str">
            <v>MTRAV110</v>
          </cell>
          <cell r="D2741">
            <v>1</v>
          </cell>
          <cell r="E2741" t="str">
            <v>TRAVERSEE DE PAROI D110</v>
          </cell>
          <cell r="F2741">
            <v>16.5</v>
          </cell>
          <cell r="H2741" t="str">
            <v>MTRAV110</v>
          </cell>
          <cell r="I2741">
            <v>13.85</v>
          </cell>
          <cell r="J2741">
            <v>1</v>
          </cell>
          <cell r="K2741">
            <v>13.85</v>
          </cell>
          <cell r="L2741">
            <v>13.85</v>
          </cell>
          <cell r="M2741">
            <v>13.85</v>
          </cell>
          <cell r="N2741">
            <v>13.85</v>
          </cell>
          <cell r="O2741">
            <v>13.85</v>
          </cell>
          <cell r="P2741">
            <v>13.85</v>
          </cell>
          <cell r="Q2741">
            <v>20.78</v>
          </cell>
          <cell r="R2741">
            <v>20.774999999999999</v>
          </cell>
          <cell r="S2741">
            <v>20.774999999999999</v>
          </cell>
          <cell r="T2741">
            <v>20.78</v>
          </cell>
          <cell r="U2741">
            <v>20.774999999999999</v>
          </cell>
          <cell r="V2741">
            <v>20.774999999999999</v>
          </cell>
        </row>
        <row r="2742">
          <cell r="B2742" t="str">
            <v>ECO6EH</v>
          </cell>
          <cell r="C2742" t="str">
            <v>ODPRO118</v>
          </cell>
          <cell r="D2742">
            <v>2</v>
          </cell>
          <cell r="E2742" t="str">
            <v>DRAIN EPANDAGE ODPRO VERT D100 L=118 cm</v>
          </cell>
          <cell r="F2742">
            <v>9</v>
          </cell>
          <cell r="H2742" t="str">
            <v>ODPRO118</v>
          </cell>
          <cell r="I2742">
            <v>3.67</v>
          </cell>
          <cell r="J2742">
            <v>1</v>
          </cell>
          <cell r="K2742">
            <v>3.67</v>
          </cell>
          <cell r="L2742">
            <v>3.67</v>
          </cell>
          <cell r="M2742">
            <v>3.67</v>
          </cell>
          <cell r="N2742">
            <v>7.34</v>
          </cell>
          <cell r="O2742">
            <v>7.34</v>
          </cell>
          <cell r="P2742">
            <v>7.34</v>
          </cell>
          <cell r="Q2742">
            <v>9</v>
          </cell>
          <cell r="R2742">
            <v>5.5049999999999999</v>
          </cell>
          <cell r="S2742">
            <v>5.51</v>
          </cell>
          <cell r="T2742">
            <v>18</v>
          </cell>
          <cell r="U2742">
            <v>11.01</v>
          </cell>
          <cell r="V2742">
            <v>11.02</v>
          </cell>
        </row>
        <row r="2743">
          <cell r="B2743" t="str">
            <v>ECO6EH</v>
          </cell>
          <cell r="C2743" t="str">
            <v>ODPRO163</v>
          </cell>
          <cell r="D2743">
            <v>2</v>
          </cell>
          <cell r="E2743" t="str">
            <v>DRAIN EPANDAGE ODPRO VERT D100 L=163 CM</v>
          </cell>
          <cell r="F2743">
            <v>9</v>
          </cell>
          <cell r="H2743" t="str">
            <v>ODPRO163</v>
          </cell>
          <cell r="I2743">
            <v>6.34</v>
          </cell>
          <cell r="J2743">
            <v>1</v>
          </cell>
          <cell r="K2743">
            <v>6.34</v>
          </cell>
          <cell r="L2743">
            <v>6.34</v>
          </cell>
          <cell r="M2743">
            <v>6.34</v>
          </cell>
          <cell r="N2743">
            <v>12.68</v>
          </cell>
          <cell r="O2743">
            <v>12.68</v>
          </cell>
          <cell r="P2743">
            <v>12.68</v>
          </cell>
          <cell r="Q2743">
            <v>9</v>
          </cell>
          <cell r="R2743">
            <v>9.51</v>
          </cell>
          <cell r="S2743">
            <v>9.52</v>
          </cell>
          <cell r="T2743">
            <v>18</v>
          </cell>
          <cell r="U2743">
            <v>19.02</v>
          </cell>
          <cell r="V2743">
            <v>19.04</v>
          </cell>
        </row>
        <row r="2744">
          <cell r="B2744" t="str">
            <v>ECO6EH</v>
          </cell>
          <cell r="C2744" t="str">
            <v>SFV3EH</v>
          </cell>
          <cell r="D2744">
            <v>1</v>
          </cell>
          <cell r="E2744" t="str">
            <v>FILTRE VERTICAL 3EH 1.52MM</v>
          </cell>
          <cell r="F2744">
            <v>380.05</v>
          </cell>
          <cell r="H2744" t="str">
            <v>SFV3EH</v>
          </cell>
          <cell r="I2744">
            <v>287.92</v>
          </cell>
          <cell r="J2744">
            <v>1</v>
          </cell>
          <cell r="K2744">
            <v>287.92</v>
          </cell>
          <cell r="L2744">
            <v>287.91669999999999</v>
          </cell>
          <cell r="M2744">
            <v>359.89587499999999</v>
          </cell>
          <cell r="N2744">
            <v>287.92</v>
          </cell>
          <cell r="O2744">
            <v>287.91669999999999</v>
          </cell>
          <cell r="P2744">
            <v>359.89587499999999</v>
          </cell>
          <cell r="Q2744">
            <v>380.05</v>
          </cell>
          <cell r="R2744">
            <v>382.92921100000001</v>
          </cell>
          <cell r="S2744">
            <v>478.66151375000004</v>
          </cell>
          <cell r="T2744">
            <v>380.05</v>
          </cell>
          <cell r="U2744">
            <v>382.92921100000001</v>
          </cell>
          <cell r="V2744">
            <v>478.66151375000004</v>
          </cell>
        </row>
        <row r="2745">
          <cell r="B2745" t="str">
            <v>ECO6EH</v>
          </cell>
          <cell r="C2745" t="str">
            <v>T5</v>
          </cell>
          <cell r="D2745">
            <v>1</v>
          </cell>
          <cell r="E2745" t="str">
            <v>REDUCTION 100 50</v>
          </cell>
          <cell r="F2745">
            <v>4.18</v>
          </cell>
          <cell r="H2745" t="str">
            <v>T5</v>
          </cell>
          <cell r="I2745">
            <v>1.64</v>
          </cell>
          <cell r="J2745">
            <v>1</v>
          </cell>
          <cell r="K2745">
            <v>1.64</v>
          </cell>
          <cell r="L2745">
            <v>1.64</v>
          </cell>
          <cell r="M2745">
            <v>1.64</v>
          </cell>
          <cell r="N2745">
            <v>1.64</v>
          </cell>
          <cell r="O2745">
            <v>1.64</v>
          </cell>
          <cell r="P2745">
            <v>1.64</v>
          </cell>
          <cell r="Q2745">
            <v>4.26</v>
          </cell>
          <cell r="R2745">
            <v>4.92</v>
          </cell>
          <cell r="S2745">
            <v>4.92</v>
          </cell>
          <cell r="T2745">
            <v>4.26</v>
          </cell>
          <cell r="U2745">
            <v>4.92</v>
          </cell>
          <cell r="V2745">
            <v>4.92</v>
          </cell>
        </row>
        <row r="2746">
          <cell r="B2746" t="str">
            <v>ECO6EH</v>
          </cell>
          <cell r="C2746" t="str">
            <v>TALIMCAREX</v>
          </cell>
          <cell r="D2746">
            <v>2</v>
          </cell>
          <cell r="E2746" t="str">
            <v>RAMPE D'ALIMENTATION CAREX D50 L=1,3 M</v>
          </cell>
          <cell r="F2746">
            <v>11.414999999999999</v>
          </cell>
          <cell r="H2746" t="str">
            <v>TALIMCAREX</v>
          </cell>
          <cell r="I2746">
            <v>9.5909090909090899</v>
          </cell>
          <cell r="J2746">
            <v>1</v>
          </cell>
          <cell r="K2746">
            <v>9.5909090909090899</v>
          </cell>
          <cell r="L2746">
            <v>5.92</v>
          </cell>
          <cell r="M2746">
            <v>6.52</v>
          </cell>
          <cell r="N2746">
            <v>19.18181818181818</v>
          </cell>
          <cell r="O2746">
            <v>11.84</v>
          </cell>
          <cell r="P2746">
            <v>13.04</v>
          </cell>
          <cell r="Q2746">
            <v>11.414999999999999</v>
          </cell>
          <cell r="R2746">
            <v>11.84</v>
          </cell>
          <cell r="S2746">
            <v>13.04</v>
          </cell>
          <cell r="T2746">
            <v>22.83</v>
          </cell>
          <cell r="U2746">
            <v>23.68</v>
          </cell>
          <cell r="V2746">
            <v>26.08</v>
          </cell>
        </row>
        <row r="2747">
          <cell r="B2747" t="str">
            <v>ECO6EH</v>
          </cell>
          <cell r="C2747" t="str">
            <v>V10</v>
          </cell>
          <cell r="D2747">
            <v>3</v>
          </cell>
          <cell r="E2747" t="str">
            <v>REDUCTION 110 100</v>
          </cell>
          <cell r="F2747">
            <v>4.63</v>
          </cell>
          <cell r="H2747" t="str">
            <v>V10</v>
          </cell>
          <cell r="I2747">
            <v>2.63</v>
          </cell>
          <cell r="J2747">
            <v>1</v>
          </cell>
          <cell r="K2747">
            <v>2.63</v>
          </cell>
          <cell r="L2747">
            <v>2.63</v>
          </cell>
          <cell r="M2747">
            <v>2.63</v>
          </cell>
          <cell r="N2747">
            <v>7.89</v>
          </cell>
          <cell r="O2747">
            <v>7.89</v>
          </cell>
          <cell r="P2747">
            <v>7.89</v>
          </cell>
          <cell r="Q2747">
            <v>4.7300000000000004</v>
          </cell>
          <cell r="R2747">
            <v>5.26</v>
          </cell>
          <cell r="S2747">
            <v>5.26</v>
          </cell>
          <cell r="T2747">
            <v>14.190000000000001</v>
          </cell>
          <cell r="U2747">
            <v>15.78</v>
          </cell>
          <cell r="V2747">
            <v>15.78</v>
          </cell>
        </row>
        <row r="2748">
          <cell r="B2748" t="str">
            <v>KCAREXECO6EH</v>
          </cell>
          <cell r="N2748">
            <v>1457.9258181818186</v>
          </cell>
          <cell r="O2748">
            <v>1451.6306999999999</v>
          </cell>
          <cell r="P2748">
            <v>1523.5698750000001</v>
          </cell>
          <cell r="T2748">
            <v>2174.17</v>
          </cell>
          <cell r="U2748">
            <v>2158.2708110000003</v>
          </cell>
          <cell r="V2748">
            <v>2276.4556137499999</v>
          </cell>
        </row>
        <row r="2749">
          <cell r="B2749" t="str">
            <v/>
          </cell>
          <cell r="C2749" t="str">
            <v>BACLYS</v>
          </cell>
          <cell r="D2749">
            <v>1</v>
          </cell>
          <cell r="E2749" t="str">
            <v>BAC RETENTION PE 60X40X15</v>
          </cell>
          <cell r="F2749">
            <v>60</v>
          </cell>
          <cell r="H2749" t="str">
            <v>BACLYS</v>
          </cell>
          <cell r="I2749">
            <v>0</v>
          </cell>
          <cell r="J2749">
            <v>0</v>
          </cell>
          <cell r="K2749" t="e">
            <v>#DIV/0!</v>
          </cell>
          <cell r="L2749">
            <v>40</v>
          </cell>
          <cell r="M2749">
            <v>40</v>
          </cell>
          <cell r="N2749" t="e">
            <v>#DIV/0!</v>
          </cell>
          <cell r="O2749">
            <v>40</v>
          </cell>
          <cell r="P2749">
            <v>40</v>
          </cell>
          <cell r="Q2749">
            <v>0</v>
          </cell>
          <cell r="R2749">
            <v>50</v>
          </cell>
          <cell r="S2749">
            <v>50</v>
          </cell>
          <cell r="T2749">
            <v>0</v>
          </cell>
          <cell r="U2749">
            <v>50</v>
          </cell>
          <cell r="V2749">
            <v>50</v>
          </cell>
        </row>
        <row r="2750">
          <cell r="B2750" t="str">
            <v/>
          </cell>
          <cell r="C2750" t="str">
            <v>CORDPP</v>
          </cell>
          <cell r="D2750">
            <v>1</v>
          </cell>
          <cell r="E2750" t="str">
            <v>DRISS POLYPRO D4 1M</v>
          </cell>
          <cell r="F2750">
            <v>0.41599999999999998</v>
          </cell>
          <cell r="H2750" t="str">
            <v>CORDPP</v>
          </cell>
          <cell r="I2750">
            <v>5.55</v>
          </cell>
          <cell r="J2750">
            <v>20</v>
          </cell>
          <cell r="K2750">
            <v>0.27749999999999997</v>
          </cell>
          <cell r="L2750">
            <v>0.27750000000000002</v>
          </cell>
          <cell r="M2750">
            <v>0.27750000000000002</v>
          </cell>
          <cell r="N2750">
            <v>0.27749999999999997</v>
          </cell>
          <cell r="O2750">
            <v>0.27750000000000002</v>
          </cell>
          <cell r="P2750">
            <v>0.27750000000000002</v>
          </cell>
          <cell r="Q2750">
            <v>0.41599999999999998</v>
          </cell>
          <cell r="R2750">
            <v>0.41625000000000001</v>
          </cell>
          <cell r="S2750">
            <v>0.41625000000000001</v>
          </cell>
          <cell r="T2750">
            <v>0.41599999999999998</v>
          </cell>
          <cell r="U2750">
            <v>0.41625000000000001</v>
          </cell>
          <cell r="V2750">
            <v>0.41625000000000001</v>
          </cell>
        </row>
        <row r="2751">
          <cell r="B2751" t="str">
            <v/>
          </cell>
          <cell r="C2751" t="str">
            <v>ENFM200</v>
          </cell>
          <cell r="D2751">
            <v>1</v>
          </cell>
          <cell r="E2751" t="str">
            <v>MANCHON A BUTEE FF D200</v>
          </cell>
          <cell r="F2751">
            <v>9.52</v>
          </cell>
          <cell r="H2751" t="str">
            <v>ENFM200</v>
          </cell>
          <cell r="I2751">
            <v>6.28</v>
          </cell>
          <cell r="J2751">
            <v>1</v>
          </cell>
          <cell r="K2751">
            <v>6.28</v>
          </cell>
          <cell r="L2751">
            <v>6.2830000000000004</v>
          </cell>
          <cell r="M2751">
            <v>7.39</v>
          </cell>
          <cell r="N2751">
            <v>6.28</v>
          </cell>
          <cell r="O2751">
            <v>6.2830000000000004</v>
          </cell>
          <cell r="P2751">
            <v>7.39</v>
          </cell>
          <cell r="Q2751">
            <v>9.52</v>
          </cell>
          <cell r="R2751">
            <v>9.4245000000000001</v>
          </cell>
          <cell r="S2751">
            <v>11.084999999999999</v>
          </cell>
          <cell r="T2751">
            <v>9.52</v>
          </cell>
          <cell r="U2751">
            <v>9.4245000000000001</v>
          </cell>
          <cell r="V2751">
            <v>11.084999999999999</v>
          </cell>
        </row>
        <row r="2752">
          <cell r="B2752" t="str">
            <v/>
          </cell>
          <cell r="C2752" t="str">
            <v>ENFTV200</v>
          </cell>
          <cell r="D2752">
            <v>1</v>
          </cell>
          <cell r="E2752" t="str">
            <v>TAMPON DE VISITE M D 200</v>
          </cell>
          <cell r="F2752">
            <v>14.22</v>
          </cell>
          <cell r="H2752" t="str">
            <v>ENFTV200</v>
          </cell>
          <cell r="I2752">
            <v>9.3800000000000008</v>
          </cell>
          <cell r="J2752">
            <v>1</v>
          </cell>
          <cell r="K2752">
            <v>9.3800000000000008</v>
          </cell>
          <cell r="L2752">
            <v>9.3829999999999991</v>
          </cell>
          <cell r="M2752">
            <v>11.038</v>
          </cell>
          <cell r="N2752">
            <v>9.3800000000000008</v>
          </cell>
          <cell r="O2752">
            <v>9.3829999999999991</v>
          </cell>
          <cell r="P2752">
            <v>11.038</v>
          </cell>
          <cell r="Q2752">
            <v>14.22</v>
          </cell>
          <cell r="R2752">
            <v>14.074499999999999</v>
          </cell>
          <cell r="S2752">
            <v>16.557000000000002</v>
          </cell>
          <cell r="T2752">
            <v>14.22</v>
          </cell>
          <cell r="U2752">
            <v>14.074499999999999</v>
          </cell>
          <cell r="V2752">
            <v>16.557000000000002</v>
          </cell>
        </row>
        <row r="2753">
          <cell r="B2753" t="str">
            <v/>
          </cell>
          <cell r="C2753" t="str">
            <v>FLAC2L</v>
          </cell>
          <cell r="D2753">
            <v>1</v>
          </cell>
          <cell r="E2753" t="str">
            <v>FLACON PEBD GRADUE AVEC BOUCHON 2L</v>
          </cell>
          <cell r="F2753">
            <v>4.38</v>
          </cell>
          <cell r="H2753" t="str">
            <v>FLAC2L</v>
          </cell>
          <cell r="I2753">
            <v>2.92</v>
          </cell>
          <cell r="J2753">
            <v>1</v>
          </cell>
          <cell r="K2753">
            <v>2.92</v>
          </cell>
          <cell r="L2753">
            <v>2.92</v>
          </cell>
          <cell r="M2753">
            <v>2.92</v>
          </cell>
          <cell r="N2753">
            <v>2.92</v>
          </cell>
          <cell r="O2753">
            <v>2.92</v>
          </cell>
          <cell r="P2753">
            <v>2.92</v>
          </cell>
          <cell r="Q2753">
            <v>4.38</v>
          </cell>
          <cell r="R2753">
            <v>4.38</v>
          </cell>
          <cell r="S2753">
            <v>4.38</v>
          </cell>
          <cell r="T2753">
            <v>4.38</v>
          </cell>
          <cell r="U2753">
            <v>4.38</v>
          </cell>
          <cell r="V2753">
            <v>4.38</v>
          </cell>
        </row>
        <row r="2754">
          <cell r="B2754" t="str">
            <v/>
          </cell>
          <cell r="C2754" t="str">
            <v>GRILDRALYS</v>
          </cell>
          <cell r="D2754">
            <v>0.25</v>
          </cell>
          <cell r="E2754" t="str">
            <v>GEOGRILLE DRAINANTE FSM 365 BLUE</v>
          </cell>
          <cell r="F2754">
            <v>82.875</v>
          </cell>
          <cell r="H2754" t="str">
            <v>GRILDRALYS</v>
          </cell>
          <cell r="I2754">
            <v>55.25</v>
          </cell>
          <cell r="J2754">
            <v>1</v>
          </cell>
          <cell r="K2754">
            <v>55.25</v>
          </cell>
          <cell r="L2754">
            <v>52.83</v>
          </cell>
          <cell r="M2754">
            <v>55.25</v>
          </cell>
          <cell r="N2754">
            <v>13.8125</v>
          </cell>
          <cell r="O2754">
            <v>13.2075</v>
          </cell>
          <cell r="P2754">
            <v>13.8125</v>
          </cell>
          <cell r="Q2754">
            <v>82.875</v>
          </cell>
          <cell r="R2754">
            <v>79.245000000000005</v>
          </cell>
          <cell r="S2754">
            <v>82.875</v>
          </cell>
          <cell r="T2754">
            <v>20.71875</v>
          </cell>
          <cell r="U2754">
            <v>19.811250000000001</v>
          </cell>
          <cell r="V2754">
            <v>20.71875</v>
          </cell>
        </row>
        <row r="2755">
          <cell r="B2755" t="str">
            <v/>
          </cell>
          <cell r="C2755" t="str">
            <v>M25</v>
          </cell>
          <cell r="D2755">
            <v>1</v>
          </cell>
          <cell r="E2755" t="str">
            <v>MANCHON FEM/FEM A COLLER D25</v>
          </cell>
          <cell r="F2755">
            <v>0.4</v>
          </cell>
          <cell r="H2755" t="str">
            <v>M25</v>
          </cell>
          <cell r="I2755">
            <v>0.27</v>
          </cell>
          <cell r="J2755">
            <v>1</v>
          </cell>
          <cell r="K2755">
            <v>0.27</v>
          </cell>
          <cell r="L2755">
            <v>0.27</v>
          </cell>
          <cell r="M2755">
            <v>0.36299999999999999</v>
          </cell>
          <cell r="N2755">
            <v>0.27</v>
          </cell>
          <cell r="O2755">
            <v>0.27</v>
          </cell>
          <cell r="P2755">
            <v>0.36299999999999999</v>
          </cell>
          <cell r="Q2755">
            <v>0.4</v>
          </cell>
          <cell r="R2755">
            <v>0.40500000000000003</v>
          </cell>
          <cell r="S2755">
            <v>0.54449999999999998</v>
          </cell>
          <cell r="T2755">
            <v>0.4</v>
          </cell>
          <cell r="U2755">
            <v>0.40500000000000003</v>
          </cell>
          <cell r="V2755">
            <v>0.54449999999999998</v>
          </cell>
        </row>
        <row r="2756">
          <cell r="B2756" t="str">
            <v/>
          </cell>
          <cell r="C2756" t="str">
            <v>MOAT</v>
          </cell>
          <cell r="D2756">
            <v>1</v>
          </cell>
          <cell r="E2756" t="str">
            <v>MAIN D'OEUVRE ATELIER</v>
          </cell>
          <cell r="F2756">
            <v>75</v>
          </cell>
          <cell r="H2756" t="str">
            <v>MOAT</v>
          </cell>
          <cell r="I2756">
            <v>50</v>
          </cell>
          <cell r="J2756">
            <v>1</v>
          </cell>
          <cell r="K2756">
            <v>50</v>
          </cell>
          <cell r="L2756">
            <v>50</v>
          </cell>
          <cell r="M2756">
            <v>50</v>
          </cell>
          <cell r="N2756">
            <v>50</v>
          </cell>
          <cell r="O2756">
            <v>50</v>
          </cell>
          <cell r="P2756">
            <v>50</v>
          </cell>
          <cell r="Q2756">
            <v>75</v>
          </cell>
          <cell r="R2756">
            <v>75</v>
          </cell>
          <cell r="S2756">
            <v>75</v>
          </cell>
          <cell r="T2756">
            <v>75</v>
          </cell>
          <cell r="U2756">
            <v>75</v>
          </cell>
          <cell r="V2756">
            <v>75</v>
          </cell>
        </row>
        <row r="2757">
          <cell r="B2757" t="str">
            <v/>
          </cell>
          <cell r="C2757" t="str">
            <v>T200EVAC</v>
          </cell>
          <cell r="D2757">
            <v>1.2</v>
          </cell>
          <cell r="E2757" t="str">
            <v>TUBE PVC DN200 4 m</v>
          </cell>
          <cell r="F2757">
            <v>12.84</v>
          </cell>
          <cell r="H2757" t="str">
            <v>T200EVAC</v>
          </cell>
          <cell r="I2757">
            <v>10.199999999999999</v>
          </cell>
          <cell r="J2757">
            <v>1</v>
          </cell>
          <cell r="K2757">
            <v>10.199999999999999</v>
          </cell>
          <cell r="L2757">
            <v>10.202999999999999</v>
          </cell>
          <cell r="M2757">
            <v>10.202999999999999</v>
          </cell>
          <cell r="N2757">
            <v>12.239999999999998</v>
          </cell>
          <cell r="O2757">
            <v>12.243599999999999</v>
          </cell>
          <cell r="P2757">
            <v>12.243599999999999</v>
          </cell>
          <cell r="Q2757">
            <v>12.84</v>
          </cell>
          <cell r="R2757">
            <v>15.304499999999999</v>
          </cell>
          <cell r="S2757">
            <v>15.304499999999999</v>
          </cell>
          <cell r="T2757">
            <v>15.407999999999999</v>
          </cell>
          <cell r="U2757">
            <v>18.365399999999998</v>
          </cell>
          <cell r="V2757">
            <v>18.365399999999998</v>
          </cell>
        </row>
        <row r="2758">
          <cell r="B2758" t="str">
            <v/>
          </cell>
          <cell r="C2758" t="str">
            <v>T25PN162M</v>
          </cell>
          <cell r="D2758">
            <v>2</v>
          </cell>
          <cell r="E2758" t="str">
            <v>TUBE PVC PRESSION PN16 DN25 2 M</v>
          </cell>
          <cell r="F2758">
            <v>1.65</v>
          </cell>
          <cell r="H2758" t="str">
            <v>T25PN162M</v>
          </cell>
          <cell r="I2758">
            <v>1.1000000000000001</v>
          </cell>
          <cell r="J2758">
            <v>1</v>
          </cell>
          <cell r="K2758">
            <v>1.1000000000000001</v>
          </cell>
          <cell r="L2758">
            <v>1.1000000000000001</v>
          </cell>
          <cell r="M2758">
            <v>1.1000000000000001</v>
          </cell>
          <cell r="N2758">
            <v>2.2000000000000002</v>
          </cell>
          <cell r="O2758">
            <v>2.2000000000000002</v>
          </cell>
          <cell r="P2758">
            <v>2.2000000000000002</v>
          </cell>
          <cell r="Q2758">
            <v>1.65</v>
          </cell>
          <cell r="R2758">
            <v>1.6500000000000001</v>
          </cell>
          <cell r="S2758">
            <v>1.6500000000000001</v>
          </cell>
          <cell r="T2758">
            <v>3.3</v>
          </cell>
          <cell r="U2758">
            <v>3.3000000000000003</v>
          </cell>
          <cell r="V2758">
            <v>3.3000000000000003</v>
          </cell>
        </row>
        <row r="2759">
          <cell r="B2759" t="str">
            <v/>
          </cell>
          <cell r="C2759" t="str">
            <v>VDL516025</v>
          </cell>
          <cell r="D2759">
            <v>2</v>
          </cell>
          <cell r="E2759" t="str">
            <v>TRAVERSEE DE PAROI 25/32X1</v>
          </cell>
          <cell r="F2759">
            <v>8.24</v>
          </cell>
          <cell r="H2759" t="str">
            <v>VDL516025</v>
          </cell>
          <cell r="I2759">
            <v>5.28</v>
          </cell>
          <cell r="J2759">
            <v>1</v>
          </cell>
          <cell r="K2759">
            <v>5.28</v>
          </cell>
          <cell r="L2759">
            <v>5.2756999999999996</v>
          </cell>
          <cell r="M2759">
            <v>5.2756999999999996</v>
          </cell>
          <cell r="N2759">
            <v>10.56</v>
          </cell>
          <cell r="O2759">
            <v>10.551399999999999</v>
          </cell>
          <cell r="P2759">
            <v>10.551399999999999</v>
          </cell>
          <cell r="Q2759">
            <v>8.24</v>
          </cell>
          <cell r="R2759">
            <v>7.913549999999999</v>
          </cell>
          <cell r="S2759">
            <v>7.913549999999999</v>
          </cell>
          <cell r="T2759">
            <v>16.48</v>
          </cell>
          <cell r="U2759">
            <v>15.827099999999998</v>
          </cell>
          <cell r="V2759">
            <v>15.827099999999998</v>
          </cell>
        </row>
        <row r="2760">
          <cell r="B2760" t="str">
            <v>MLYSI</v>
          </cell>
          <cell r="N2760" t="e">
            <v>#DIV/0!</v>
          </cell>
          <cell r="O2760">
            <v>147.33599999999998</v>
          </cell>
          <cell r="P2760">
            <v>150.79599999999999</v>
          </cell>
          <cell r="T2760">
            <v>159.84275</v>
          </cell>
          <cell r="U2760">
            <v>211.00400000000002</v>
          </cell>
          <cell r="V2760">
            <v>216.19400000000002</v>
          </cell>
        </row>
        <row r="2761">
          <cell r="B2761" t="str">
            <v>O</v>
          </cell>
          <cell r="C2761">
            <v>101006</v>
          </cell>
          <cell r="D2761">
            <v>3</v>
          </cell>
          <cell r="E2761" t="str">
            <v>PRESSE ETOUPE PG13.5 F7MM AVEC CE</v>
          </cell>
          <cell r="F2761">
            <v>0.68</v>
          </cell>
          <cell r="H2761">
            <v>101006</v>
          </cell>
          <cell r="I2761">
            <v>0.23</v>
          </cell>
          <cell r="J2761">
            <v>1</v>
          </cell>
          <cell r="K2761">
            <v>0.23</v>
          </cell>
          <cell r="L2761">
            <v>0.22953999999999999</v>
          </cell>
          <cell r="M2761">
            <v>0.22953999999999999</v>
          </cell>
          <cell r="N2761">
            <v>0.69000000000000006</v>
          </cell>
          <cell r="O2761">
            <v>0.68862000000000001</v>
          </cell>
          <cell r="P2761">
            <v>0.68862000000000001</v>
          </cell>
          <cell r="Q2761">
            <v>0.68</v>
          </cell>
          <cell r="R2761">
            <v>0.68862000000000001</v>
          </cell>
          <cell r="S2761">
            <v>0.68862000000000001</v>
          </cell>
          <cell r="T2761">
            <v>2.04</v>
          </cell>
          <cell r="U2761">
            <v>2.0658599999999998</v>
          </cell>
          <cell r="V2761">
            <v>2.0658599999999998</v>
          </cell>
        </row>
        <row r="2762">
          <cell r="B2762" t="str">
            <v>O</v>
          </cell>
          <cell r="C2762">
            <v>174222</v>
          </cell>
          <cell r="D2762">
            <v>1</v>
          </cell>
          <cell r="E2762" t="str">
            <v>COFFRET 6P EATON IP65</v>
          </cell>
          <cell r="F2762">
            <v>38.67</v>
          </cell>
          <cell r="H2762">
            <v>174222</v>
          </cell>
          <cell r="I2762">
            <v>22.72</v>
          </cell>
          <cell r="J2762">
            <v>1</v>
          </cell>
          <cell r="K2762">
            <v>22.72</v>
          </cell>
          <cell r="L2762">
            <v>22.72</v>
          </cell>
          <cell r="M2762">
            <v>23.46</v>
          </cell>
          <cell r="N2762">
            <v>22.72</v>
          </cell>
          <cell r="O2762">
            <v>22.72</v>
          </cell>
          <cell r="P2762">
            <v>23.46</v>
          </cell>
          <cell r="Q2762">
            <v>38.67</v>
          </cell>
          <cell r="R2762">
            <v>39.76</v>
          </cell>
          <cell r="S2762">
            <v>41.055</v>
          </cell>
          <cell r="T2762">
            <v>38.67</v>
          </cell>
          <cell r="U2762">
            <v>39.76</v>
          </cell>
          <cell r="V2762">
            <v>41.055</v>
          </cell>
        </row>
        <row r="2763">
          <cell r="B2763" t="str">
            <v>O</v>
          </cell>
          <cell r="C2763" t="str">
            <v>FILH07VU1,5B</v>
          </cell>
          <cell r="D2763">
            <v>0.4</v>
          </cell>
          <cell r="E2763" t="str">
            <v>FIL RIGIDE 1.5 BLEU</v>
          </cell>
          <cell r="F2763">
            <v>0.41</v>
          </cell>
          <cell r="H2763" t="str">
            <v>FILH07VU1,5B</v>
          </cell>
          <cell r="I2763">
            <v>0.28999999999999998</v>
          </cell>
          <cell r="J2763">
            <v>1</v>
          </cell>
          <cell r="K2763">
            <v>0.28999999999999998</v>
          </cell>
          <cell r="L2763">
            <v>0.29067999999999999</v>
          </cell>
          <cell r="M2763">
            <v>0.29067999999999999</v>
          </cell>
          <cell r="N2763">
            <v>0.11599999999999999</v>
          </cell>
          <cell r="O2763">
            <v>0.116272</v>
          </cell>
          <cell r="P2763">
            <v>0.116272</v>
          </cell>
          <cell r="Q2763">
            <v>0.41</v>
          </cell>
          <cell r="R2763">
            <v>0.43601999999999996</v>
          </cell>
          <cell r="S2763">
            <v>0.43601999999999996</v>
          </cell>
          <cell r="T2763">
            <v>0.16400000000000001</v>
          </cell>
          <cell r="U2763">
            <v>0.17440800000000001</v>
          </cell>
          <cell r="V2763">
            <v>0.17440800000000001</v>
          </cell>
        </row>
        <row r="2764">
          <cell r="B2764" t="str">
            <v>O</v>
          </cell>
          <cell r="C2764" t="str">
            <v>FILH07VU1,5R</v>
          </cell>
          <cell r="D2764">
            <v>1.05</v>
          </cell>
          <cell r="E2764" t="str">
            <v>FIL RIGIDE 1.5 ROUGE</v>
          </cell>
          <cell r="F2764">
            <v>0.41</v>
          </cell>
          <cell r="H2764" t="str">
            <v>FILH07VU1,5R</v>
          </cell>
          <cell r="I2764">
            <v>0.28999999999999998</v>
          </cell>
          <cell r="J2764">
            <v>1</v>
          </cell>
          <cell r="K2764">
            <v>0.28999999999999998</v>
          </cell>
          <cell r="L2764">
            <v>0.29067999999999999</v>
          </cell>
          <cell r="M2764">
            <v>0.29067999999999999</v>
          </cell>
          <cell r="N2764">
            <v>0.30449999999999999</v>
          </cell>
          <cell r="O2764">
            <v>0.30521399999999999</v>
          </cell>
          <cell r="P2764">
            <v>0.30521399999999999</v>
          </cell>
          <cell r="Q2764">
            <v>0.41</v>
          </cell>
          <cell r="R2764">
            <v>0.43601999999999996</v>
          </cell>
          <cell r="S2764">
            <v>0.43601999999999996</v>
          </cell>
          <cell r="T2764">
            <v>0.43049999999999999</v>
          </cell>
          <cell r="U2764">
            <v>0.45782099999999998</v>
          </cell>
          <cell r="V2764">
            <v>0.45782099999999998</v>
          </cell>
        </row>
        <row r="2765">
          <cell r="B2765" t="str">
            <v>O</v>
          </cell>
          <cell r="C2765" t="str">
            <v>LEG037160</v>
          </cell>
          <cell r="D2765">
            <v>2</v>
          </cell>
          <cell r="E2765" t="str">
            <v>BLOC PASS.VIS 1 JONCT.2,5 GRIS</v>
          </cell>
          <cell r="F2765">
            <v>1.42</v>
          </cell>
          <cell r="H2765" t="str">
            <v>LEG037160</v>
          </cell>
          <cell r="I2765">
            <v>0.82</v>
          </cell>
          <cell r="J2765">
            <v>1</v>
          </cell>
          <cell r="K2765">
            <v>0.82</v>
          </cell>
          <cell r="L2765">
            <v>0.82179999999999997</v>
          </cell>
          <cell r="M2765">
            <v>0.82179999999999997</v>
          </cell>
          <cell r="N2765">
            <v>1.64</v>
          </cell>
          <cell r="O2765">
            <v>1.6435999999999999</v>
          </cell>
          <cell r="P2765">
            <v>1.6435999999999999</v>
          </cell>
          <cell r="Q2765">
            <v>1.42</v>
          </cell>
          <cell r="R2765">
            <v>1.43815</v>
          </cell>
          <cell r="S2765">
            <v>1.43815</v>
          </cell>
          <cell r="T2765">
            <v>2.84</v>
          </cell>
          <cell r="U2765">
            <v>2.8763000000000001</v>
          </cell>
          <cell r="V2765">
            <v>2.8763000000000001</v>
          </cell>
        </row>
        <row r="2766">
          <cell r="B2766" t="str">
            <v>O</v>
          </cell>
          <cell r="C2766" t="str">
            <v>LEG050428</v>
          </cell>
          <cell r="D2766">
            <v>1</v>
          </cell>
          <cell r="E2766" t="str">
            <v xml:space="preserve">FICHE PRISE  2P+T LEGRAND </v>
          </cell>
          <cell r="F2766">
            <v>5.23</v>
          </cell>
          <cell r="H2766" t="str">
            <v>LEG050428</v>
          </cell>
          <cell r="I2766">
            <v>3.14</v>
          </cell>
          <cell r="J2766">
            <v>1</v>
          </cell>
          <cell r="K2766">
            <v>3.14</v>
          </cell>
          <cell r="L2766">
            <v>3.1379999999999999</v>
          </cell>
          <cell r="M2766">
            <v>3.1379999999999999</v>
          </cell>
          <cell r="N2766">
            <v>3.14</v>
          </cell>
          <cell r="O2766">
            <v>3.1379999999999999</v>
          </cell>
          <cell r="P2766">
            <v>3.1379999999999999</v>
          </cell>
          <cell r="Q2766">
            <v>5.23</v>
          </cell>
          <cell r="R2766">
            <v>5.4915000000000003</v>
          </cell>
          <cell r="S2766">
            <v>5.4915000000000003</v>
          </cell>
          <cell r="T2766">
            <v>5.23</v>
          </cell>
          <cell r="U2766">
            <v>5.4915000000000003</v>
          </cell>
          <cell r="V2766">
            <v>5.4915000000000003</v>
          </cell>
        </row>
        <row r="2767">
          <cell r="B2767" t="str">
            <v>O</v>
          </cell>
          <cell r="C2767" t="str">
            <v>MCABLE1.5-2</v>
          </cell>
          <cell r="D2767">
            <v>1.5</v>
          </cell>
          <cell r="E2767" t="str">
            <v>CABLE ELECTRIQUE H07RNF 3G1.5</v>
          </cell>
          <cell r="F2767">
            <v>29.75</v>
          </cell>
          <cell r="H2767" t="str">
            <v>MCABLE1.5-2</v>
          </cell>
          <cell r="I2767">
            <v>0.89</v>
          </cell>
          <cell r="J2767">
            <v>1</v>
          </cell>
          <cell r="K2767">
            <v>0.89</v>
          </cell>
          <cell r="L2767">
            <v>0.88970000000000005</v>
          </cell>
          <cell r="M2767">
            <v>0.88970000000000005</v>
          </cell>
          <cell r="N2767">
            <v>1.335</v>
          </cell>
          <cell r="O2767">
            <v>1.3345500000000001</v>
          </cell>
          <cell r="P2767">
            <v>1.3345500000000001</v>
          </cell>
          <cell r="Q2767">
            <v>1.52</v>
          </cell>
          <cell r="R2767">
            <v>1.556975</v>
          </cell>
          <cell r="S2767">
            <v>1.556975</v>
          </cell>
          <cell r="T2767">
            <v>2.2800000000000002</v>
          </cell>
          <cell r="U2767">
            <v>2.3354625000000002</v>
          </cell>
          <cell r="V2767">
            <v>2.3354625000000002</v>
          </cell>
        </row>
        <row r="2768">
          <cell r="B2768" t="str">
            <v>O</v>
          </cell>
          <cell r="C2768" t="str">
            <v>MOAT</v>
          </cell>
          <cell r="D2768">
            <v>0.53</v>
          </cell>
          <cell r="E2768" t="str">
            <v>MAIN D'OEUVRE ATELIER</v>
          </cell>
          <cell r="F2768">
            <v>75</v>
          </cell>
          <cell r="H2768" t="str">
            <v>MOAT</v>
          </cell>
          <cell r="I2768">
            <v>50</v>
          </cell>
          <cell r="J2768">
            <v>1</v>
          </cell>
          <cell r="K2768">
            <v>50</v>
          </cell>
          <cell r="L2768">
            <v>50</v>
          </cell>
          <cell r="M2768">
            <v>50</v>
          </cell>
          <cell r="N2768">
            <v>26.5</v>
          </cell>
          <cell r="O2768">
            <v>26.5</v>
          </cell>
          <cell r="P2768">
            <v>26.5</v>
          </cell>
          <cell r="Q2768">
            <v>75</v>
          </cell>
          <cell r="R2768">
            <v>75</v>
          </cell>
          <cell r="S2768">
            <v>75</v>
          </cell>
          <cell r="T2768">
            <v>39.75</v>
          </cell>
          <cell r="U2768">
            <v>39.75</v>
          </cell>
          <cell r="V2768">
            <v>39.75</v>
          </cell>
        </row>
        <row r="2769">
          <cell r="B2769" t="str">
            <v>O</v>
          </cell>
          <cell r="C2769" t="str">
            <v>PLG4</v>
          </cell>
          <cell r="D2769">
            <v>1</v>
          </cell>
          <cell r="E2769" t="str">
            <v>DISJONCTEUR PLG</v>
          </cell>
          <cell r="F2769">
            <v>7.78</v>
          </cell>
          <cell r="H2769" t="str">
            <v>PLG4</v>
          </cell>
          <cell r="I2769">
            <v>5.56</v>
          </cell>
          <cell r="J2769">
            <v>1</v>
          </cell>
          <cell r="K2769">
            <v>5.56</v>
          </cell>
          <cell r="L2769">
            <v>5.56</v>
          </cell>
          <cell r="M2769">
            <v>5.56</v>
          </cell>
          <cell r="N2769">
            <v>5.56</v>
          </cell>
          <cell r="O2769">
            <v>5.56</v>
          </cell>
          <cell r="P2769">
            <v>5.56</v>
          </cell>
          <cell r="Q2769">
            <v>7.78</v>
          </cell>
          <cell r="R2769">
            <v>8.34</v>
          </cell>
          <cell r="S2769">
            <v>8.34</v>
          </cell>
          <cell r="T2769">
            <v>7.78</v>
          </cell>
          <cell r="U2769">
            <v>8.34</v>
          </cell>
          <cell r="V2769">
            <v>8.34</v>
          </cell>
        </row>
        <row r="2770">
          <cell r="B2770" t="str">
            <v>O</v>
          </cell>
          <cell r="C2770" t="str">
            <v>TX089</v>
          </cell>
          <cell r="D2770">
            <v>1</v>
          </cell>
          <cell r="E2770" t="str">
            <v>PILOTE LED INTERMITENTE ROUGE</v>
          </cell>
          <cell r="F2770">
            <v>6.05</v>
          </cell>
          <cell r="H2770" t="str">
            <v>TX089</v>
          </cell>
          <cell r="I2770">
            <v>2.69</v>
          </cell>
          <cell r="J2770">
            <v>1</v>
          </cell>
          <cell r="K2770">
            <v>2.69</v>
          </cell>
          <cell r="L2770">
            <v>2.69</v>
          </cell>
          <cell r="M2770">
            <v>2.69</v>
          </cell>
          <cell r="N2770">
            <v>2.69</v>
          </cell>
          <cell r="O2770">
            <v>2.69</v>
          </cell>
          <cell r="P2770">
            <v>2.69</v>
          </cell>
          <cell r="Q2770">
            <v>6.05</v>
          </cell>
          <cell r="R2770">
            <v>6.7249999999999996</v>
          </cell>
          <cell r="S2770">
            <v>6.7249999999999996</v>
          </cell>
          <cell r="T2770">
            <v>6.05</v>
          </cell>
          <cell r="U2770">
            <v>6.7249999999999996</v>
          </cell>
          <cell r="V2770">
            <v>6.7249999999999996</v>
          </cell>
        </row>
        <row r="2771">
          <cell r="B2771" t="str">
            <v>O</v>
          </cell>
          <cell r="C2771" t="str">
            <v>Z-AHK</v>
          </cell>
          <cell r="D2771">
            <v>1</v>
          </cell>
          <cell r="E2771" t="str">
            <v>CONTACT AUX 101F 4A</v>
          </cell>
          <cell r="F2771">
            <v>7.73</v>
          </cell>
          <cell r="H2771" t="str">
            <v>Z-AHK</v>
          </cell>
          <cell r="I2771">
            <v>5.52</v>
          </cell>
          <cell r="J2771">
            <v>1</v>
          </cell>
          <cell r="K2771">
            <v>5.52</v>
          </cell>
          <cell r="L2771">
            <v>5.52</v>
          </cell>
          <cell r="M2771">
            <v>6.63</v>
          </cell>
          <cell r="N2771">
            <v>5.52</v>
          </cell>
          <cell r="O2771">
            <v>5.52</v>
          </cell>
          <cell r="P2771">
            <v>6.63</v>
          </cell>
          <cell r="Q2771">
            <v>7.73</v>
          </cell>
          <cell r="R2771">
            <v>8.2799999999999994</v>
          </cell>
          <cell r="S2771">
            <v>9.9450000000000003</v>
          </cell>
          <cell r="T2771">
            <v>7.73</v>
          </cell>
          <cell r="U2771">
            <v>8.2799999999999994</v>
          </cell>
          <cell r="V2771">
            <v>9.9450000000000003</v>
          </cell>
        </row>
        <row r="2772">
          <cell r="B2772" t="str">
            <v>O</v>
          </cell>
          <cell r="C2772" t="str">
            <v>Z-MS-6.3/2</v>
          </cell>
          <cell r="D2772">
            <v>1</v>
          </cell>
          <cell r="E2772" t="str">
            <v>DISJONCTEUR MAGNETO THERMIQUE 6.3/2</v>
          </cell>
          <cell r="F2772">
            <v>27</v>
          </cell>
          <cell r="H2772" t="str">
            <v>Z-MS-6.3/2</v>
          </cell>
          <cell r="I2772">
            <v>18.72</v>
          </cell>
          <cell r="J2772">
            <v>1</v>
          </cell>
          <cell r="K2772">
            <v>18.72</v>
          </cell>
          <cell r="L2772">
            <v>18.72</v>
          </cell>
          <cell r="M2772">
            <v>18.72</v>
          </cell>
          <cell r="N2772">
            <v>18.72</v>
          </cell>
          <cell r="O2772">
            <v>18.72</v>
          </cell>
          <cell r="P2772">
            <v>18.72</v>
          </cell>
          <cell r="Q2772">
            <v>27</v>
          </cell>
          <cell r="R2772">
            <v>28.08</v>
          </cell>
          <cell r="S2772">
            <v>28.08</v>
          </cell>
          <cell r="T2772">
            <v>27</v>
          </cell>
          <cell r="U2772">
            <v>28.08</v>
          </cell>
          <cell r="V2772">
            <v>28.08</v>
          </cell>
        </row>
        <row r="2773">
          <cell r="B2773" t="str">
            <v>MCOFPRO</v>
          </cell>
          <cell r="N2773">
            <v>88.935500000000005</v>
          </cell>
          <cell r="O2773">
            <v>88.936256</v>
          </cell>
          <cell r="P2773">
            <v>90.786255999999995</v>
          </cell>
          <cell r="T2773">
            <v>139.96450000000002</v>
          </cell>
          <cell r="U2773">
            <v>144.33635149999998</v>
          </cell>
          <cell r="V2773">
            <v>147.29635150000001</v>
          </cell>
        </row>
        <row r="2774">
          <cell r="B2774" t="str">
            <v>6EH</v>
          </cell>
          <cell r="C2774">
            <v>8210707018</v>
          </cell>
          <cell r="D2774">
            <v>50</v>
          </cell>
          <cell r="E2774" t="str">
            <v>VIS PENTURE TORX T30 INOX A2 7X70</v>
          </cell>
          <cell r="F2774">
            <v>0.158</v>
          </cell>
          <cell r="H2774">
            <v>8210707018</v>
          </cell>
          <cell r="I2774">
            <v>0.11</v>
          </cell>
          <cell r="J2774">
            <v>1</v>
          </cell>
          <cell r="K2774">
            <v>0.11</v>
          </cell>
          <cell r="L2774">
            <v>0.1056</v>
          </cell>
          <cell r="M2774">
            <v>0.1056</v>
          </cell>
          <cell r="N2774">
            <v>5.5</v>
          </cell>
          <cell r="O2774">
            <v>5.28</v>
          </cell>
          <cell r="P2774">
            <v>5.28</v>
          </cell>
          <cell r="Q2774">
            <v>0.12</v>
          </cell>
          <cell r="R2774">
            <v>0.15839999999999999</v>
          </cell>
          <cell r="S2774">
            <v>0.15839999999999999</v>
          </cell>
          <cell r="T2774">
            <v>6</v>
          </cell>
          <cell r="U2774">
            <v>7.919999999999999</v>
          </cell>
          <cell r="V2774">
            <v>7.919999999999999</v>
          </cell>
        </row>
        <row r="2775">
          <cell r="B2775" t="str">
            <v>6EH</v>
          </cell>
          <cell r="C2775" t="str">
            <v>C50112500</v>
          </cell>
          <cell r="D2775">
            <v>0.4</v>
          </cell>
          <cell r="E2775" t="str">
            <v>BASTAING PE 50X115 2.50 M</v>
          </cell>
          <cell r="F2775">
            <v>18.91</v>
          </cell>
          <cell r="H2775" t="str">
            <v>C50112500</v>
          </cell>
          <cell r="I2775">
            <v>12.41</v>
          </cell>
          <cell r="J2775">
            <v>1</v>
          </cell>
          <cell r="K2775">
            <v>12.41</v>
          </cell>
          <cell r="L2775">
            <v>12.41</v>
          </cell>
          <cell r="M2775">
            <v>12.41</v>
          </cell>
          <cell r="N2775">
            <v>4.9640000000000004</v>
          </cell>
          <cell r="O2775">
            <v>4.9640000000000004</v>
          </cell>
          <cell r="P2775">
            <v>4.9640000000000004</v>
          </cell>
          <cell r="Q2775">
            <v>18.91</v>
          </cell>
          <cell r="R2775">
            <v>18.615000000000002</v>
          </cell>
          <cell r="S2775">
            <v>18.615000000000002</v>
          </cell>
          <cell r="T2775">
            <v>7.5640000000000001</v>
          </cell>
          <cell r="U2775">
            <v>7.4460000000000015</v>
          </cell>
          <cell r="V2775">
            <v>7.4460000000000015</v>
          </cell>
        </row>
        <row r="2776">
          <cell r="B2776" t="str">
            <v>6EH</v>
          </cell>
          <cell r="C2776" t="str">
            <v>C70701800</v>
          </cell>
          <cell r="D2776">
            <v>7</v>
          </cell>
          <cell r="E2776" t="str">
            <v>CHEVRON 70X70 1.80 ML</v>
          </cell>
          <cell r="F2776">
            <v>11.27</v>
          </cell>
          <cell r="H2776" t="str">
            <v>C70701800</v>
          </cell>
          <cell r="I2776">
            <v>7.05</v>
          </cell>
          <cell r="J2776">
            <v>1</v>
          </cell>
          <cell r="K2776">
            <v>7.05</v>
          </cell>
          <cell r="L2776">
            <v>7.05</v>
          </cell>
          <cell r="M2776">
            <v>7.4</v>
          </cell>
          <cell r="N2776">
            <v>49.35</v>
          </cell>
          <cell r="O2776">
            <v>49.35</v>
          </cell>
          <cell r="P2776">
            <v>51.800000000000004</v>
          </cell>
          <cell r="Q2776">
            <v>11.27</v>
          </cell>
          <cell r="R2776">
            <v>8.8125</v>
          </cell>
          <cell r="S2776">
            <v>9.25</v>
          </cell>
          <cell r="T2776">
            <v>78.89</v>
          </cell>
          <cell r="U2776">
            <v>61.6875</v>
          </cell>
          <cell r="V2776">
            <v>64.75</v>
          </cell>
        </row>
        <row r="2777">
          <cell r="B2777" t="str">
            <v>6EH</v>
          </cell>
          <cell r="C2777" t="str">
            <v>ECOP2</v>
          </cell>
          <cell r="D2777">
            <v>4</v>
          </cell>
          <cell r="E2777" t="str">
            <v>ECOPLANC 2M</v>
          </cell>
          <cell r="F2777">
            <v>20.91</v>
          </cell>
          <cell r="H2777" t="str">
            <v>ECOP2</v>
          </cell>
          <cell r="I2777">
            <v>14.64</v>
          </cell>
          <cell r="J2777">
            <v>1</v>
          </cell>
          <cell r="K2777">
            <v>14.64</v>
          </cell>
          <cell r="L2777">
            <v>14.64</v>
          </cell>
          <cell r="M2777">
            <v>15.811200000000001</v>
          </cell>
          <cell r="N2777">
            <v>58.56</v>
          </cell>
          <cell r="O2777">
            <v>58.56</v>
          </cell>
          <cell r="P2777">
            <v>63.244800000000005</v>
          </cell>
          <cell r="Q2777">
            <v>20.91</v>
          </cell>
          <cell r="R2777">
            <v>21.96</v>
          </cell>
          <cell r="S2777">
            <v>23.716800000000003</v>
          </cell>
          <cell r="T2777">
            <v>83.64</v>
          </cell>
          <cell r="U2777">
            <v>87.84</v>
          </cell>
          <cell r="V2777">
            <v>94.867200000000011</v>
          </cell>
        </row>
        <row r="2778">
          <cell r="B2778" t="str">
            <v>6EH</v>
          </cell>
          <cell r="C2778" t="str">
            <v>ECOPML</v>
          </cell>
          <cell r="D2778">
            <v>2</v>
          </cell>
          <cell r="E2778" t="str">
            <v>ECOPLANC AU ML</v>
          </cell>
          <cell r="F2778">
            <v>10.98</v>
          </cell>
          <cell r="H2778" t="str">
            <v>ECOPML</v>
          </cell>
          <cell r="I2778">
            <v>7.32</v>
          </cell>
          <cell r="J2778">
            <v>1</v>
          </cell>
          <cell r="K2778">
            <v>7.32</v>
          </cell>
          <cell r="L2778">
            <v>7.32</v>
          </cell>
          <cell r="M2778">
            <v>7.9056000000000006</v>
          </cell>
          <cell r="N2778">
            <v>14.64</v>
          </cell>
          <cell r="O2778">
            <v>14.64</v>
          </cell>
          <cell r="P2778">
            <v>15.811200000000001</v>
          </cell>
          <cell r="Q2778">
            <v>10.98</v>
          </cell>
          <cell r="R2778">
            <v>10.98</v>
          </cell>
          <cell r="S2778">
            <v>11.858400000000001</v>
          </cell>
          <cell r="T2778">
            <v>21.96</v>
          </cell>
          <cell r="U2778">
            <v>21.96</v>
          </cell>
          <cell r="V2778">
            <v>23.716800000000003</v>
          </cell>
        </row>
        <row r="2779">
          <cell r="B2779" t="str">
            <v>6EH</v>
          </cell>
          <cell r="C2779" t="str">
            <v>MOAT</v>
          </cell>
          <cell r="D2779">
            <v>0.2</v>
          </cell>
          <cell r="E2779" t="str">
            <v>MAIN D'OEUVRE ATELIER</v>
          </cell>
          <cell r="F2779">
            <v>75</v>
          </cell>
          <cell r="H2779" t="str">
            <v>MOAT</v>
          </cell>
          <cell r="I2779">
            <v>50</v>
          </cell>
          <cell r="J2779">
            <v>1</v>
          </cell>
          <cell r="K2779">
            <v>50</v>
          </cell>
          <cell r="L2779">
            <v>50</v>
          </cell>
          <cell r="M2779">
            <v>50</v>
          </cell>
          <cell r="N2779">
            <v>10</v>
          </cell>
          <cell r="O2779">
            <v>10</v>
          </cell>
          <cell r="P2779">
            <v>10</v>
          </cell>
          <cell r="Q2779">
            <v>75</v>
          </cell>
          <cell r="R2779">
            <v>75</v>
          </cell>
          <cell r="S2779">
            <v>75</v>
          </cell>
          <cell r="T2779">
            <v>15</v>
          </cell>
          <cell r="U2779">
            <v>15</v>
          </cell>
          <cell r="V2779">
            <v>15</v>
          </cell>
        </row>
        <row r="2780">
          <cell r="B2780" t="str">
            <v>CARECO6EH</v>
          </cell>
          <cell r="N2780">
            <v>143.01400000000001</v>
          </cell>
          <cell r="O2780">
            <v>142.79399999999998</v>
          </cell>
          <cell r="P2780">
            <v>151.10000000000002</v>
          </cell>
          <cell r="T2780">
            <v>213.054</v>
          </cell>
          <cell r="U2780">
            <v>201.85350000000003</v>
          </cell>
          <cell r="V2780">
            <v>213.70000000000002</v>
          </cell>
        </row>
        <row r="2781">
          <cell r="B2781" t="str">
            <v/>
          </cell>
          <cell r="C2781" t="str">
            <v>ECROUPG13</v>
          </cell>
          <cell r="D2781">
            <v>1</v>
          </cell>
          <cell r="E2781" t="str">
            <v>ECROU PE POUR PRESSE ETOUPE PG13</v>
          </cell>
          <cell r="F2781">
            <v>0.08</v>
          </cell>
          <cell r="H2781" t="str">
            <v>ECROUPG13</v>
          </cell>
          <cell r="I2781">
            <v>7.0000000000000007E-2</v>
          </cell>
          <cell r="J2781">
            <v>1</v>
          </cell>
          <cell r="K2781">
            <v>7.0000000000000007E-2</v>
          </cell>
          <cell r="L2781">
            <v>7.1999999999999995E-2</v>
          </cell>
          <cell r="M2781">
            <v>7.1999999999999995E-2</v>
          </cell>
          <cell r="N2781">
            <v>7.0000000000000007E-2</v>
          </cell>
          <cell r="O2781">
            <v>7.1999999999999995E-2</v>
          </cell>
          <cell r="P2781">
            <v>7.1999999999999995E-2</v>
          </cell>
          <cell r="Q2781">
            <v>0.08</v>
          </cell>
          <cell r="R2781">
            <v>0.10799999999999998</v>
          </cell>
          <cell r="S2781">
            <v>0.10799999999999998</v>
          </cell>
          <cell r="T2781">
            <v>0.08</v>
          </cell>
          <cell r="U2781">
            <v>0.10799999999999998</v>
          </cell>
          <cell r="V2781">
            <v>0.10799999999999998</v>
          </cell>
        </row>
        <row r="2782">
          <cell r="B2782" t="str">
            <v/>
          </cell>
          <cell r="C2782" t="str">
            <v>FLPG13</v>
          </cell>
          <cell r="D2782">
            <v>1</v>
          </cell>
          <cell r="E2782" t="str">
            <v>PRESSE ETOUPE PG13 FILETAGE LONG</v>
          </cell>
          <cell r="F2782">
            <v>0.90200000000000002</v>
          </cell>
          <cell r="H2782" t="str">
            <v>FLPG13</v>
          </cell>
          <cell r="I2782">
            <v>0.6</v>
          </cell>
          <cell r="J2782">
            <v>1</v>
          </cell>
          <cell r="K2782">
            <v>0.6</v>
          </cell>
          <cell r="L2782">
            <v>0.60099999999999998</v>
          </cell>
          <cell r="M2782">
            <v>0.60099999999999998</v>
          </cell>
          <cell r="N2782">
            <v>0.6</v>
          </cell>
          <cell r="O2782">
            <v>0.60099999999999998</v>
          </cell>
          <cell r="P2782">
            <v>0.60099999999999998</v>
          </cell>
          <cell r="Q2782">
            <v>0.90200000000000002</v>
          </cell>
          <cell r="R2782">
            <v>0.90149999999999997</v>
          </cell>
          <cell r="S2782">
            <v>0.90149999999999997</v>
          </cell>
          <cell r="T2782">
            <v>0.90200000000000002</v>
          </cell>
          <cell r="U2782">
            <v>0.90149999999999997</v>
          </cell>
          <cell r="V2782">
            <v>0.90149999999999997</v>
          </cell>
        </row>
        <row r="2783">
          <cell r="B2783" t="str">
            <v/>
          </cell>
          <cell r="C2783">
            <v>101007</v>
          </cell>
          <cell r="D2783">
            <v>1</v>
          </cell>
          <cell r="E2783" t="str">
            <v xml:space="preserve">CROCHET INOX </v>
          </cell>
          <cell r="F2783">
            <v>2.2400000000000002</v>
          </cell>
          <cell r="H2783">
            <v>101007</v>
          </cell>
          <cell r="I2783">
            <v>1.5</v>
          </cell>
          <cell r="J2783">
            <v>1</v>
          </cell>
          <cell r="K2783">
            <v>1.5</v>
          </cell>
          <cell r="L2783">
            <v>1.5</v>
          </cell>
          <cell r="M2783">
            <v>1.5</v>
          </cell>
          <cell r="N2783">
            <v>1.5</v>
          </cell>
          <cell r="O2783">
            <v>1.5</v>
          </cell>
          <cell r="P2783">
            <v>1.5</v>
          </cell>
          <cell r="Q2783">
            <v>2.2400000000000002</v>
          </cell>
          <cell r="R2783">
            <v>2.25</v>
          </cell>
          <cell r="S2783">
            <v>2.25</v>
          </cell>
          <cell r="T2783">
            <v>2.2400000000000002</v>
          </cell>
          <cell r="U2783">
            <v>2.25</v>
          </cell>
          <cell r="V2783">
            <v>2.25</v>
          </cell>
        </row>
        <row r="2784">
          <cell r="B2784" t="str">
            <v/>
          </cell>
          <cell r="C2784" t="str">
            <v>RONDETD6</v>
          </cell>
          <cell r="D2784">
            <v>1</v>
          </cell>
          <cell r="E2784" t="str">
            <v>RONDELLE EPDM INOX 5.5/6.3*25</v>
          </cell>
          <cell r="F2784">
            <v>1.9E-2</v>
          </cell>
          <cell r="H2784" t="str">
            <v>RONDETD6</v>
          </cell>
          <cell r="I2784">
            <v>0.13</v>
          </cell>
          <cell r="J2784">
            <v>1</v>
          </cell>
          <cell r="K2784">
            <v>0.13</v>
          </cell>
          <cell r="L2784">
            <v>0.12720000000000001</v>
          </cell>
          <cell r="M2784">
            <v>0.12720000000000001</v>
          </cell>
          <cell r="N2784">
            <v>0.13</v>
          </cell>
          <cell r="O2784">
            <v>0.12720000000000001</v>
          </cell>
          <cell r="P2784">
            <v>0.12720000000000001</v>
          </cell>
          <cell r="Q2784">
            <v>1.9E-2</v>
          </cell>
          <cell r="R2784">
            <v>0.19080000000000003</v>
          </cell>
          <cell r="S2784">
            <v>0.19080000000000003</v>
          </cell>
          <cell r="T2784">
            <v>1.9E-2</v>
          </cell>
          <cell r="U2784">
            <v>0.19080000000000003</v>
          </cell>
          <cell r="V2784">
            <v>0.19080000000000003</v>
          </cell>
        </row>
        <row r="2785">
          <cell r="B2785" t="str">
            <v/>
          </cell>
          <cell r="C2785" t="str">
            <v>PVC4016</v>
          </cell>
          <cell r="D2785">
            <v>0.5</v>
          </cell>
          <cell r="E2785" t="str">
            <v>TUBE PVC PRESSION 40X3 PN16</v>
          </cell>
          <cell r="F2785">
            <v>5.59</v>
          </cell>
          <cell r="H2785" t="str">
            <v>PVC4016</v>
          </cell>
          <cell r="I2785">
            <v>1.99</v>
          </cell>
          <cell r="J2785">
            <v>0.33</v>
          </cell>
          <cell r="K2785">
            <v>6.0303030303030303</v>
          </cell>
          <cell r="L2785">
            <v>1.9910000000000001</v>
          </cell>
          <cell r="M2785">
            <v>2.1579999999999999</v>
          </cell>
          <cell r="N2785">
            <v>3.0151515151515151</v>
          </cell>
          <cell r="O2785">
            <v>0.99550000000000005</v>
          </cell>
          <cell r="P2785">
            <v>1.079</v>
          </cell>
          <cell r="Q2785">
            <v>5.59</v>
          </cell>
          <cell r="R2785">
            <v>2.6480300000000003</v>
          </cell>
          <cell r="S2785">
            <v>2.8701400000000001</v>
          </cell>
          <cell r="T2785">
            <v>2.7949999999999999</v>
          </cell>
          <cell r="U2785">
            <v>1.3240150000000002</v>
          </cell>
          <cell r="V2785">
            <v>1.4350700000000001</v>
          </cell>
        </row>
        <row r="2786">
          <cell r="B2786" t="str">
            <v/>
          </cell>
          <cell r="C2786" t="str">
            <v>1111011A</v>
          </cell>
          <cell r="D2786">
            <v>1</v>
          </cell>
          <cell r="E2786" t="str">
            <v>TUYAU PVC D 100</v>
          </cell>
          <cell r="F2786">
            <v>2.85</v>
          </cell>
          <cell r="H2786" t="str">
            <v>1111011A</v>
          </cell>
          <cell r="I2786">
            <v>2.19</v>
          </cell>
          <cell r="J2786">
            <v>1</v>
          </cell>
          <cell r="K2786">
            <v>2.19</v>
          </cell>
          <cell r="L2786">
            <v>2.19</v>
          </cell>
          <cell r="M2786">
            <v>2.19</v>
          </cell>
          <cell r="N2786">
            <v>2.19</v>
          </cell>
          <cell r="O2786">
            <v>2.19</v>
          </cell>
          <cell r="P2786">
            <v>2.19</v>
          </cell>
          <cell r="Q2786">
            <v>2.85</v>
          </cell>
          <cell r="R2786">
            <v>2.9127000000000001</v>
          </cell>
          <cell r="S2786">
            <v>2.9127000000000001</v>
          </cell>
          <cell r="T2786">
            <v>2.85</v>
          </cell>
          <cell r="U2786">
            <v>2.9127000000000001</v>
          </cell>
          <cell r="V2786">
            <v>2.9127000000000001</v>
          </cell>
        </row>
        <row r="2787">
          <cell r="B2787" t="str">
            <v/>
          </cell>
          <cell r="C2787">
            <v>9600000618</v>
          </cell>
          <cell r="D2787">
            <v>1</v>
          </cell>
          <cell r="E2787" t="str">
            <v>MANILLE INOX</v>
          </cell>
          <cell r="F2787">
            <v>1.57</v>
          </cell>
          <cell r="H2787">
            <v>9600000618</v>
          </cell>
          <cell r="I2787">
            <v>0.8</v>
          </cell>
          <cell r="J2787">
            <v>1</v>
          </cell>
          <cell r="K2787">
            <v>0.8</v>
          </cell>
          <cell r="L2787">
            <v>0.80289999999999995</v>
          </cell>
          <cell r="M2787">
            <v>0.80289999999999995</v>
          </cell>
          <cell r="N2787">
            <v>0.8</v>
          </cell>
          <cell r="O2787">
            <v>0.80289999999999995</v>
          </cell>
          <cell r="P2787">
            <v>0.80289999999999995</v>
          </cell>
          <cell r="Q2787">
            <v>1.57</v>
          </cell>
          <cell r="R2787">
            <v>1.6057999999999999</v>
          </cell>
          <cell r="S2787">
            <v>1.6057999999999999</v>
          </cell>
          <cell r="T2787">
            <v>1.57</v>
          </cell>
          <cell r="U2787">
            <v>1.6057999999999999</v>
          </cell>
          <cell r="V2787">
            <v>1.6057999999999999</v>
          </cell>
        </row>
        <row r="2788">
          <cell r="B2788" t="str">
            <v/>
          </cell>
          <cell r="C2788" t="str">
            <v>316L/4404</v>
          </cell>
          <cell r="D2788">
            <v>0.6</v>
          </cell>
          <cell r="E2788" t="str">
            <v>CHAINE INOX DIAM 4 32/8 (LE ML)</v>
          </cell>
          <cell r="F2788">
            <v>4.3499999999999996</v>
          </cell>
          <cell r="H2788" t="str">
            <v>316L/4404</v>
          </cell>
          <cell r="I2788">
            <v>2.9</v>
          </cell>
          <cell r="J2788">
            <v>1</v>
          </cell>
          <cell r="K2788">
            <v>2.9</v>
          </cell>
          <cell r="L2788">
            <v>2.9</v>
          </cell>
          <cell r="M2788">
            <v>2.9</v>
          </cell>
          <cell r="N2788">
            <v>1.74</v>
          </cell>
          <cell r="O2788">
            <v>1.74</v>
          </cell>
          <cell r="P2788">
            <v>1.74</v>
          </cell>
          <cell r="Q2788">
            <v>4.3499999999999996</v>
          </cell>
          <cell r="R2788">
            <v>4.3499999999999996</v>
          </cell>
          <cell r="S2788">
            <v>4.3499999999999996</v>
          </cell>
          <cell r="T2788">
            <v>2.61</v>
          </cell>
          <cell r="U2788">
            <v>2.61</v>
          </cell>
          <cell r="V2788">
            <v>2.61</v>
          </cell>
        </row>
        <row r="2789">
          <cell r="B2789" t="str">
            <v/>
          </cell>
          <cell r="C2789" t="str">
            <v>C9050</v>
          </cell>
          <cell r="D2789">
            <v>2</v>
          </cell>
          <cell r="E2789" t="str">
            <v>COUDE 90 PVC D50 FEM/FEM</v>
          </cell>
          <cell r="F2789">
            <v>0.47</v>
          </cell>
          <cell r="H2789" t="str">
            <v>C9050</v>
          </cell>
          <cell r="I2789">
            <v>0.4</v>
          </cell>
          <cell r="J2789">
            <v>1</v>
          </cell>
          <cell r="K2789">
            <v>0.4</v>
          </cell>
          <cell r="L2789">
            <v>0.39700000000000002</v>
          </cell>
          <cell r="M2789">
            <v>0.437</v>
          </cell>
          <cell r="N2789">
            <v>0.8</v>
          </cell>
          <cell r="O2789">
            <v>0.79400000000000004</v>
          </cell>
          <cell r="P2789">
            <v>0.874</v>
          </cell>
          <cell r="Q2789">
            <v>0.47</v>
          </cell>
          <cell r="R2789">
            <v>0.49625000000000002</v>
          </cell>
          <cell r="S2789">
            <v>0.54625000000000001</v>
          </cell>
          <cell r="T2789">
            <v>0.94</v>
          </cell>
          <cell r="U2789">
            <v>0.99250000000000005</v>
          </cell>
          <cell r="V2789">
            <v>1.0925</v>
          </cell>
        </row>
        <row r="2790">
          <cell r="B2790" t="str">
            <v/>
          </cell>
          <cell r="C2790" t="str">
            <v>CUVE900</v>
          </cell>
          <cell r="D2790">
            <v>1</v>
          </cell>
          <cell r="E2790" t="str">
            <v>CUVE RELEVAGE HT900</v>
          </cell>
          <cell r="F2790">
            <v>213.44</v>
          </cell>
          <cell r="H2790" t="str">
            <v>CUVE900</v>
          </cell>
          <cell r="I2790">
            <v>139.5</v>
          </cell>
          <cell r="J2790">
            <v>1</v>
          </cell>
          <cell r="K2790">
            <v>139.5</v>
          </cell>
          <cell r="L2790">
            <v>139.5</v>
          </cell>
          <cell r="M2790">
            <v>139.5</v>
          </cell>
          <cell r="N2790">
            <v>139.5</v>
          </cell>
          <cell r="O2790">
            <v>139.5</v>
          </cell>
          <cell r="P2790">
            <v>139.5</v>
          </cell>
          <cell r="Q2790">
            <v>213.44</v>
          </cell>
          <cell r="R2790">
            <v>209.25</v>
          </cell>
          <cell r="S2790">
            <v>209.25</v>
          </cell>
          <cell r="T2790">
            <v>213.44</v>
          </cell>
          <cell r="U2790">
            <v>209.25</v>
          </cell>
          <cell r="V2790">
            <v>209.25</v>
          </cell>
        </row>
        <row r="2791">
          <cell r="B2791" t="str">
            <v/>
          </cell>
          <cell r="C2791" t="str">
            <v>EF504011/2</v>
          </cell>
          <cell r="D2791">
            <v>1</v>
          </cell>
          <cell r="E2791" t="str">
            <v>RACCORD 50 X40 X 1""""""""""""""""""""""""""""""""""""""""""""""""""""""""""""""""""""""""""""""""""""</v>
          </cell>
          <cell r="F2791">
            <v>0.86</v>
          </cell>
          <cell r="H2791" t="str">
            <v>EF504011/2</v>
          </cell>
          <cell r="I2791">
            <v>0.69</v>
          </cell>
          <cell r="J2791">
            <v>1</v>
          </cell>
          <cell r="K2791">
            <v>0.69</v>
          </cell>
          <cell r="L2791">
            <v>0.68500000000000005</v>
          </cell>
          <cell r="M2791">
            <v>0.68500000000000005</v>
          </cell>
          <cell r="N2791">
            <v>0.69</v>
          </cell>
          <cell r="O2791">
            <v>0.68500000000000005</v>
          </cell>
          <cell r="P2791">
            <v>0.68500000000000005</v>
          </cell>
          <cell r="Q2791">
            <v>0.86</v>
          </cell>
          <cell r="R2791">
            <v>0.91105000000000014</v>
          </cell>
          <cell r="S2791">
            <v>0.91105000000000014</v>
          </cell>
          <cell r="T2791">
            <v>0.86</v>
          </cell>
          <cell r="U2791">
            <v>0.91105000000000014</v>
          </cell>
          <cell r="V2791">
            <v>0.91105000000000014</v>
          </cell>
        </row>
        <row r="2792">
          <cell r="B2792" t="str">
            <v/>
          </cell>
          <cell r="C2792" t="str">
            <v>ENFCS45100</v>
          </cell>
          <cell r="D2792">
            <v>1</v>
          </cell>
          <cell r="E2792" t="str">
            <v>CULOTTE PVC EVAC 45 FF D100</v>
          </cell>
          <cell r="F2792">
            <v>2.91</v>
          </cell>
          <cell r="H2792" t="str">
            <v>ENFCS45100</v>
          </cell>
          <cell r="I2792">
            <v>2.38</v>
          </cell>
          <cell r="J2792">
            <v>1</v>
          </cell>
          <cell r="K2792">
            <v>2.38</v>
          </cell>
          <cell r="L2792">
            <v>2.3809999999999998</v>
          </cell>
          <cell r="M2792">
            <v>2.2839999999999998</v>
          </cell>
          <cell r="N2792">
            <v>2.38</v>
          </cell>
          <cell r="O2792">
            <v>2.3809999999999998</v>
          </cell>
          <cell r="P2792">
            <v>2.2839999999999998</v>
          </cell>
          <cell r="Q2792">
            <v>3.13</v>
          </cell>
          <cell r="R2792">
            <v>3.1667299999999998</v>
          </cell>
          <cell r="S2792">
            <v>3.0377199999999998</v>
          </cell>
          <cell r="T2792">
            <v>3.13</v>
          </cell>
          <cell r="U2792">
            <v>3.1667299999999998</v>
          </cell>
          <cell r="V2792">
            <v>3.0377199999999998</v>
          </cell>
        </row>
        <row r="2793">
          <cell r="B2793" t="str">
            <v/>
          </cell>
          <cell r="C2793" t="str">
            <v>ENFCS87100</v>
          </cell>
          <cell r="D2793">
            <v>1</v>
          </cell>
          <cell r="E2793" t="str">
            <v>CULOTTE Y 8730 FF D100</v>
          </cell>
          <cell r="F2793">
            <v>2.56</v>
          </cell>
          <cell r="H2793" t="str">
            <v>ENFCS87100</v>
          </cell>
          <cell r="I2793">
            <v>1.98</v>
          </cell>
          <cell r="J2793">
            <v>1</v>
          </cell>
          <cell r="K2793">
            <v>1.98</v>
          </cell>
          <cell r="L2793">
            <v>1.9830000000000001</v>
          </cell>
          <cell r="M2793">
            <v>1.93</v>
          </cell>
          <cell r="N2793">
            <v>1.98</v>
          </cell>
          <cell r="O2793">
            <v>1.9830000000000001</v>
          </cell>
          <cell r="P2793">
            <v>1.93</v>
          </cell>
          <cell r="Q2793">
            <v>2.75</v>
          </cell>
          <cell r="R2793">
            <v>2.9744999999999999</v>
          </cell>
          <cell r="S2793">
            <v>2.895</v>
          </cell>
          <cell r="T2793">
            <v>2.75</v>
          </cell>
          <cell r="U2793">
            <v>2.9744999999999999</v>
          </cell>
          <cell r="V2793">
            <v>2.895</v>
          </cell>
        </row>
        <row r="2794">
          <cell r="B2794" t="str">
            <v/>
          </cell>
          <cell r="C2794" t="str">
            <v>MCONECT</v>
          </cell>
          <cell r="D2794">
            <v>1</v>
          </cell>
          <cell r="E2794" t="str">
            <v>CONNECTEUR 3 POLES</v>
          </cell>
          <cell r="F2794">
            <v>11.25</v>
          </cell>
          <cell r="H2794" t="str">
            <v>MCONECT</v>
          </cell>
          <cell r="I2794">
            <v>7.4</v>
          </cell>
          <cell r="J2794">
            <v>1</v>
          </cell>
          <cell r="K2794">
            <v>7.4</v>
          </cell>
          <cell r="L2794">
            <v>7.4</v>
          </cell>
          <cell r="M2794">
            <v>7.4</v>
          </cell>
          <cell r="N2794">
            <v>7.4</v>
          </cell>
          <cell r="O2794">
            <v>7.4</v>
          </cell>
          <cell r="P2794">
            <v>7.4</v>
          </cell>
          <cell r="Q2794">
            <v>11.25</v>
          </cell>
          <cell r="R2794">
            <v>11.100000000000001</v>
          </cell>
          <cell r="S2794">
            <v>11.100000000000001</v>
          </cell>
          <cell r="T2794">
            <v>11.25</v>
          </cell>
          <cell r="U2794">
            <v>11.100000000000001</v>
          </cell>
          <cell r="V2794">
            <v>11.100000000000001</v>
          </cell>
        </row>
        <row r="2795">
          <cell r="B2795" t="str">
            <v/>
          </cell>
          <cell r="C2795" t="str">
            <v>MJOI100</v>
          </cell>
          <cell r="D2795">
            <v>2</v>
          </cell>
          <cell r="E2795" t="str">
            <v>JOINT FORSHEDA D100</v>
          </cell>
          <cell r="F2795">
            <v>4.87</v>
          </cell>
          <cell r="H2795" t="str">
            <v>MJOI100</v>
          </cell>
          <cell r="I2795">
            <v>0.94</v>
          </cell>
          <cell r="J2795">
            <v>1</v>
          </cell>
          <cell r="K2795">
            <v>0.94</v>
          </cell>
          <cell r="L2795">
            <v>2.1800000000000002</v>
          </cell>
          <cell r="M2795">
            <v>0.94</v>
          </cell>
          <cell r="N2795">
            <v>1.88</v>
          </cell>
          <cell r="O2795">
            <v>4.3600000000000003</v>
          </cell>
          <cell r="P2795">
            <v>1.88</v>
          </cell>
          <cell r="Q2795">
            <v>4.87</v>
          </cell>
          <cell r="R2795">
            <v>4.9050000000000002</v>
          </cell>
          <cell r="S2795">
            <v>2.1149999999999998</v>
          </cell>
          <cell r="T2795">
            <v>9.74</v>
          </cell>
          <cell r="U2795">
            <v>9.81</v>
          </cell>
          <cell r="V2795">
            <v>4.2299999999999995</v>
          </cell>
        </row>
        <row r="2796">
          <cell r="B2796" t="str">
            <v/>
          </cell>
          <cell r="C2796" t="str">
            <v>MOAT</v>
          </cell>
          <cell r="D2796">
            <v>1.1000000000000001</v>
          </cell>
          <cell r="E2796" t="str">
            <v>MAIN D'OEUVRE ATELIER</v>
          </cell>
          <cell r="F2796">
            <v>75</v>
          </cell>
          <cell r="H2796" t="str">
            <v>MOAT</v>
          </cell>
          <cell r="I2796">
            <v>50</v>
          </cell>
          <cell r="J2796">
            <v>1</v>
          </cell>
          <cell r="K2796">
            <v>50</v>
          </cell>
          <cell r="L2796">
            <v>50</v>
          </cell>
          <cell r="M2796">
            <v>50</v>
          </cell>
          <cell r="N2796">
            <v>55.000000000000007</v>
          </cell>
          <cell r="O2796">
            <v>55.000000000000007</v>
          </cell>
          <cell r="P2796">
            <v>55.000000000000007</v>
          </cell>
          <cell r="Q2796">
            <v>75</v>
          </cell>
          <cell r="R2796">
            <v>75</v>
          </cell>
          <cell r="S2796">
            <v>75</v>
          </cell>
          <cell r="T2796">
            <v>82.5</v>
          </cell>
          <cell r="U2796">
            <v>82.5</v>
          </cell>
          <cell r="V2796">
            <v>82.5</v>
          </cell>
        </row>
        <row r="2797">
          <cell r="B2797" t="str">
            <v/>
          </cell>
          <cell r="C2797" t="str">
            <v>MRIGHT75</v>
          </cell>
          <cell r="D2797">
            <v>1</v>
          </cell>
          <cell r="E2797" t="str">
            <v>ELECTROPOMPE RIGHT M 75 D50 FILETE</v>
          </cell>
          <cell r="F2797">
            <v>191.42</v>
          </cell>
          <cell r="H2797" t="str">
            <v>MRIGHT75</v>
          </cell>
          <cell r="I2797">
            <v>133</v>
          </cell>
          <cell r="J2797">
            <v>1</v>
          </cell>
          <cell r="K2797">
            <v>133</v>
          </cell>
          <cell r="L2797">
            <v>133</v>
          </cell>
          <cell r="M2797">
            <v>149</v>
          </cell>
          <cell r="N2797">
            <v>133</v>
          </cell>
          <cell r="O2797">
            <v>133</v>
          </cell>
          <cell r="P2797">
            <v>149</v>
          </cell>
          <cell r="Q2797">
            <v>191.42</v>
          </cell>
          <cell r="R2797">
            <v>199.5</v>
          </cell>
          <cell r="S2797">
            <v>223.5</v>
          </cell>
          <cell r="T2797">
            <v>191.42</v>
          </cell>
          <cell r="U2797">
            <v>199.5</v>
          </cell>
          <cell r="V2797">
            <v>223.5</v>
          </cell>
        </row>
        <row r="2798">
          <cell r="B2798" t="str">
            <v/>
          </cell>
          <cell r="C2798" t="str">
            <v>RU50</v>
          </cell>
          <cell r="D2798">
            <v>1</v>
          </cell>
          <cell r="E2798" t="str">
            <v>RACCORD UNION PVC D50</v>
          </cell>
          <cell r="F2798">
            <v>0.88</v>
          </cell>
          <cell r="H2798" t="str">
            <v>RU50</v>
          </cell>
          <cell r="I2798">
            <v>0.68</v>
          </cell>
          <cell r="J2798">
            <v>1</v>
          </cell>
          <cell r="K2798">
            <v>0.68</v>
          </cell>
          <cell r="L2798">
            <v>0.68</v>
          </cell>
          <cell r="M2798">
            <v>0.68</v>
          </cell>
          <cell r="N2798">
            <v>0.68</v>
          </cell>
          <cell r="O2798">
            <v>0.68</v>
          </cell>
          <cell r="P2798">
            <v>0.68</v>
          </cell>
          <cell r="Q2798">
            <v>0.88</v>
          </cell>
          <cell r="R2798">
            <v>0.90440000000000009</v>
          </cell>
          <cell r="S2798">
            <v>0.90440000000000009</v>
          </cell>
          <cell r="T2798">
            <v>0.88</v>
          </cell>
          <cell r="U2798">
            <v>0.90440000000000009</v>
          </cell>
          <cell r="V2798">
            <v>0.90440000000000009</v>
          </cell>
        </row>
        <row r="2799">
          <cell r="B2799" t="str">
            <v/>
          </cell>
          <cell r="C2799" t="str">
            <v>T5</v>
          </cell>
          <cell r="D2799">
            <v>1</v>
          </cell>
          <cell r="E2799" t="str">
            <v>REDUCTION 100 50</v>
          </cell>
          <cell r="F2799">
            <v>4.18</v>
          </cell>
          <cell r="H2799" t="str">
            <v>T5</v>
          </cell>
          <cell r="I2799">
            <v>1.64</v>
          </cell>
          <cell r="J2799">
            <v>1</v>
          </cell>
          <cell r="K2799">
            <v>1.64</v>
          </cell>
          <cell r="L2799">
            <v>1.64</v>
          </cell>
          <cell r="M2799">
            <v>1.64</v>
          </cell>
          <cell r="N2799">
            <v>1.64</v>
          </cell>
          <cell r="O2799">
            <v>1.64</v>
          </cell>
          <cell r="P2799">
            <v>1.64</v>
          </cell>
          <cell r="Q2799">
            <v>4.26</v>
          </cell>
          <cell r="R2799">
            <v>4.92</v>
          </cell>
          <cell r="S2799">
            <v>4.92</v>
          </cell>
          <cell r="T2799">
            <v>4.26</v>
          </cell>
          <cell r="U2799">
            <v>4.92</v>
          </cell>
          <cell r="V2799">
            <v>4.92</v>
          </cell>
        </row>
        <row r="2800">
          <cell r="B2800" t="str">
            <v>SBG01</v>
          </cell>
          <cell r="N2800">
            <v>354.99515151515146</v>
          </cell>
          <cell r="O2800">
            <v>355.45160000000004</v>
          </cell>
          <cell r="P2800">
            <v>368.98509999999999</v>
          </cell>
          <cell r="T2800">
            <v>534.23599999999999</v>
          </cell>
          <cell r="U2800">
            <v>537.93199499999992</v>
          </cell>
          <cell r="V2800">
            <v>556.35453999999993</v>
          </cell>
        </row>
        <row r="2801">
          <cell r="B2801" t="str">
            <v>H4X3</v>
          </cell>
          <cell r="C2801" t="str">
            <v>MBAR203</v>
          </cell>
          <cell r="D2801">
            <v>4</v>
          </cell>
          <cell r="E2801" t="str">
            <v>BARRE GALVA EN T SUR MESURE 2M03</v>
          </cell>
          <cell r="F2801">
            <v>34.299999999999997</v>
          </cell>
          <cell r="H2801" t="str">
            <v>MBAR203</v>
          </cell>
          <cell r="I2801">
            <v>39.5</v>
          </cell>
          <cell r="J2801">
            <v>1</v>
          </cell>
          <cell r="K2801">
            <v>39.5</v>
          </cell>
          <cell r="L2801">
            <v>39.5</v>
          </cell>
          <cell r="M2801">
            <v>39.5</v>
          </cell>
          <cell r="N2801">
            <v>158</v>
          </cell>
          <cell r="O2801">
            <v>158</v>
          </cell>
          <cell r="P2801">
            <v>158</v>
          </cell>
          <cell r="Q2801">
            <v>34.299999999999997</v>
          </cell>
          <cell r="R2801">
            <v>59.25</v>
          </cell>
          <cell r="S2801">
            <v>47.4</v>
          </cell>
          <cell r="T2801">
            <v>137.19999999999999</v>
          </cell>
          <cell r="U2801">
            <v>237</v>
          </cell>
          <cell r="V2801">
            <v>189.6</v>
          </cell>
        </row>
        <row r="2802">
          <cell r="B2802" t="str">
            <v>H4X3</v>
          </cell>
          <cell r="C2802" t="str">
            <v>MGRILLE5X5V3</v>
          </cell>
          <cell r="D2802">
            <v>12</v>
          </cell>
          <cell r="E2802" t="str">
            <v>GRILLE MAILLE 5X5 GALVA CAILLEBOTIS 1MX1M</v>
          </cell>
          <cell r="F2802">
            <v>40.47</v>
          </cell>
          <cell r="H2802" t="str">
            <v>MGRILLE5X5V3</v>
          </cell>
          <cell r="I2802">
            <v>28.7</v>
          </cell>
          <cell r="J2802">
            <v>1</v>
          </cell>
          <cell r="K2802">
            <v>28.7</v>
          </cell>
          <cell r="L2802">
            <v>28.7</v>
          </cell>
          <cell r="M2802">
            <v>28.7</v>
          </cell>
          <cell r="N2802">
            <v>344.4</v>
          </cell>
          <cell r="O2802">
            <v>344.4</v>
          </cell>
          <cell r="P2802">
            <v>344.4</v>
          </cell>
          <cell r="Q2802">
            <v>40.47</v>
          </cell>
          <cell r="R2802">
            <v>43.05</v>
          </cell>
          <cell r="S2802">
            <v>43.05</v>
          </cell>
          <cell r="T2802">
            <v>485.64</v>
          </cell>
          <cell r="U2802">
            <v>516.59999999999991</v>
          </cell>
          <cell r="V2802">
            <v>516.59999999999991</v>
          </cell>
        </row>
        <row r="2803">
          <cell r="B2803" t="str">
            <v>H4X3</v>
          </cell>
          <cell r="C2803" t="str">
            <v>MTRAV110</v>
          </cell>
          <cell r="D2803">
            <v>1</v>
          </cell>
          <cell r="E2803" t="str">
            <v>TRAVERSEE DE PAROI D110</v>
          </cell>
          <cell r="F2803">
            <v>16.5</v>
          </cell>
          <cell r="H2803" t="str">
            <v>MTRAV110</v>
          </cell>
          <cell r="I2803">
            <v>13.85</v>
          </cell>
          <cell r="J2803">
            <v>1</v>
          </cell>
          <cell r="K2803">
            <v>13.85</v>
          </cell>
          <cell r="L2803">
            <v>13.85</v>
          </cell>
          <cell r="M2803">
            <v>13.85</v>
          </cell>
          <cell r="N2803">
            <v>13.85</v>
          </cell>
          <cell r="O2803">
            <v>13.85</v>
          </cell>
          <cell r="P2803">
            <v>13.85</v>
          </cell>
          <cell r="Q2803">
            <v>20.78</v>
          </cell>
          <cell r="R2803">
            <v>20.774999999999999</v>
          </cell>
          <cell r="S2803">
            <v>20.774999999999999</v>
          </cell>
          <cell r="T2803">
            <v>20.78</v>
          </cell>
          <cell r="U2803">
            <v>20.774999999999999</v>
          </cell>
          <cell r="V2803">
            <v>20.774999999999999</v>
          </cell>
        </row>
        <row r="2804">
          <cell r="B2804" t="str">
            <v>H4X3</v>
          </cell>
          <cell r="C2804" t="str">
            <v>SFV6EH4X3</v>
          </cell>
          <cell r="D2804">
            <v>1</v>
          </cell>
          <cell r="E2804" t="str">
            <v>FILTRE VERTICAL 6EH 4X3 1.52MM</v>
          </cell>
          <cell r="F2804">
            <v>624.22</v>
          </cell>
          <cell r="H2804" t="str">
            <v>SFV6EH4X3</v>
          </cell>
          <cell r="I2804">
            <v>472.89</v>
          </cell>
          <cell r="J2804">
            <v>1</v>
          </cell>
          <cell r="K2804">
            <v>472.89</v>
          </cell>
          <cell r="L2804">
            <v>472.89</v>
          </cell>
          <cell r="M2804">
            <v>591.11249999999995</v>
          </cell>
          <cell r="N2804">
            <v>472.89</v>
          </cell>
          <cell r="O2804">
            <v>472.89</v>
          </cell>
          <cell r="P2804">
            <v>591.11249999999995</v>
          </cell>
          <cell r="Q2804">
            <v>624.22</v>
          </cell>
          <cell r="R2804">
            <v>628.94370000000004</v>
          </cell>
          <cell r="S2804">
            <v>786.17962499999999</v>
          </cell>
          <cell r="T2804">
            <v>624.22</v>
          </cell>
          <cell r="U2804">
            <v>628.94370000000004</v>
          </cell>
          <cell r="V2804">
            <v>786.17962499999999</v>
          </cell>
        </row>
        <row r="2805">
          <cell r="B2805" t="str">
            <v>H4X3</v>
          </cell>
          <cell r="C2805" t="str">
            <v>V10</v>
          </cell>
          <cell r="D2805">
            <v>2</v>
          </cell>
          <cell r="E2805" t="str">
            <v>REDUCTION 110 100</v>
          </cell>
          <cell r="F2805">
            <v>4.63</v>
          </cell>
          <cell r="H2805" t="str">
            <v>V10</v>
          </cell>
          <cell r="I2805">
            <v>2.63</v>
          </cell>
          <cell r="J2805">
            <v>1</v>
          </cell>
          <cell r="K2805">
            <v>2.63</v>
          </cell>
          <cell r="L2805">
            <v>2.63</v>
          </cell>
          <cell r="M2805">
            <v>2.63</v>
          </cell>
          <cell r="N2805">
            <v>5.26</v>
          </cell>
          <cell r="O2805">
            <v>5.26</v>
          </cell>
          <cell r="P2805">
            <v>5.26</v>
          </cell>
          <cell r="Q2805">
            <v>4.7300000000000004</v>
          </cell>
          <cell r="R2805">
            <v>5.26</v>
          </cell>
          <cell r="S2805">
            <v>5.26</v>
          </cell>
          <cell r="T2805">
            <v>9.4600000000000009</v>
          </cell>
          <cell r="U2805">
            <v>10.52</v>
          </cell>
          <cell r="V2805">
            <v>10.52</v>
          </cell>
        </row>
        <row r="2806">
          <cell r="B2806" t="str">
            <v>PSFV6EH4X3</v>
          </cell>
          <cell r="N2806">
            <v>994.4</v>
          </cell>
          <cell r="O2806">
            <v>994.4</v>
          </cell>
          <cell r="P2806">
            <v>1112.6224999999999</v>
          </cell>
          <cell r="T2806">
            <v>1277.3</v>
          </cell>
          <cell r="U2806">
            <v>1413.8386999999998</v>
          </cell>
          <cell r="V2806">
            <v>1523.6746249999999</v>
          </cell>
        </row>
        <row r="2807">
          <cell r="B2807" t="str">
            <v>VMHI50PAP</v>
          </cell>
          <cell r="C2807" t="str">
            <v>DIR02</v>
          </cell>
          <cell r="D2807">
            <v>1</v>
          </cell>
          <cell r="E2807" t="str">
            <v>GRAND REGARD + COUVERCLE</v>
          </cell>
          <cell r="F2807">
            <v>100.31</v>
          </cell>
          <cell r="H2807" t="str">
            <v>DIR02</v>
          </cell>
          <cell r="I2807">
            <v>54.9</v>
          </cell>
          <cell r="J2807">
            <v>1</v>
          </cell>
          <cell r="K2807">
            <v>54.9</v>
          </cell>
          <cell r="L2807">
            <v>54.9</v>
          </cell>
          <cell r="M2807">
            <v>54.9</v>
          </cell>
          <cell r="N2807">
            <v>54.9</v>
          </cell>
          <cell r="O2807">
            <v>54.9</v>
          </cell>
          <cell r="P2807">
            <v>54.9</v>
          </cell>
          <cell r="Q2807">
            <v>100.31</v>
          </cell>
          <cell r="R2807">
            <v>109.8</v>
          </cell>
          <cell r="S2807">
            <v>109.8</v>
          </cell>
          <cell r="T2807">
            <v>100.31</v>
          </cell>
          <cell r="U2807">
            <v>109.8</v>
          </cell>
          <cell r="V2807">
            <v>109.8</v>
          </cell>
        </row>
        <row r="2808">
          <cell r="B2808" t="str">
            <v>VMHI50PAP</v>
          </cell>
          <cell r="C2808" t="str">
            <v>ECROUPG13</v>
          </cell>
          <cell r="D2808">
            <v>2</v>
          </cell>
          <cell r="E2808" t="str">
            <v>ECROU PE POUR PRESSE ETOUPE PG13</v>
          </cell>
          <cell r="F2808">
            <v>0.08</v>
          </cell>
          <cell r="H2808" t="str">
            <v>ECROUPG13</v>
          </cell>
          <cell r="I2808">
            <v>7.0000000000000007E-2</v>
          </cell>
          <cell r="J2808">
            <v>1</v>
          </cell>
          <cell r="K2808">
            <v>7.0000000000000007E-2</v>
          </cell>
          <cell r="L2808">
            <v>7.1999999999999995E-2</v>
          </cell>
          <cell r="M2808">
            <v>7.1999999999999995E-2</v>
          </cell>
          <cell r="N2808">
            <v>0.14000000000000001</v>
          </cell>
          <cell r="O2808">
            <v>0.14399999999999999</v>
          </cell>
          <cell r="P2808">
            <v>0.14399999999999999</v>
          </cell>
          <cell r="Q2808">
            <v>0.08</v>
          </cell>
          <cell r="R2808">
            <v>0.10799999999999998</v>
          </cell>
          <cell r="S2808">
            <v>0.10799999999999998</v>
          </cell>
          <cell r="T2808">
            <v>0.16</v>
          </cell>
          <cell r="U2808">
            <v>0.21599999999999997</v>
          </cell>
          <cell r="V2808">
            <v>0.21599999999999997</v>
          </cell>
        </row>
        <row r="2809">
          <cell r="B2809" t="str">
            <v>VMHI50PAP</v>
          </cell>
          <cell r="C2809" t="str">
            <v>FCPG13</v>
          </cell>
          <cell r="D2809">
            <v>1</v>
          </cell>
          <cell r="E2809" t="str">
            <v>PRESSE ETOUPE PG13 FILETAGE COURT</v>
          </cell>
          <cell r="F2809">
            <v>0.47599999999999998</v>
          </cell>
          <cell r="H2809" t="str">
            <v>FCPG13</v>
          </cell>
          <cell r="I2809">
            <v>0.32</v>
          </cell>
          <cell r="J2809">
            <v>1</v>
          </cell>
          <cell r="K2809">
            <v>0.32</v>
          </cell>
          <cell r="L2809">
            <v>0.317</v>
          </cell>
          <cell r="M2809">
            <v>0.317</v>
          </cell>
          <cell r="N2809">
            <v>0.32</v>
          </cell>
          <cell r="O2809">
            <v>0.317</v>
          </cell>
          <cell r="P2809">
            <v>0.317</v>
          </cell>
          <cell r="Q2809">
            <v>0.47599999999999998</v>
          </cell>
          <cell r="R2809">
            <v>0.47550000000000003</v>
          </cell>
          <cell r="S2809">
            <v>0.47550000000000003</v>
          </cell>
          <cell r="T2809">
            <v>0.47599999999999998</v>
          </cell>
          <cell r="U2809">
            <v>0.47550000000000003</v>
          </cell>
          <cell r="V2809">
            <v>0.47550000000000003</v>
          </cell>
        </row>
        <row r="2810">
          <cell r="B2810" t="str">
            <v>VMHI50PAP</v>
          </cell>
          <cell r="C2810" t="str">
            <v>FLPG13</v>
          </cell>
          <cell r="D2810">
            <v>1</v>
          </cell>
          <cell r="E2810" t="str">
            <v>PRESSE ETOUPE PG13 FILETAGE LONG</v>
          </cell>
          <cell r="F2810">
            <v>0.90200000000000002</v>
          </cell>
          <cell r="H2810" t="str">
            <v>FLPG13</v>
          </cell>
          <cell r="I2810">
            <v>0.6</v>
          </cell>
          <cell r="J2810">
            <v>1</v>
          </cell>
          <cell r="K2810">
            <v>0.6</v>
          </cell>
          <cell r="L2810">
            <v>0.60099999999999998</v>
          </cell>
          <cell r="M2810">
            <v>0.60099999999999998</v>
          </cell>
          <cell r="N2810">
            <v>0.6</v>
          </cell>
          <cell r="O2810">
            <v>0.60099999999999998</v>
          </cell>
          <cell r="P2810">
            <v>0.60099999999999998</v>
          </cell>
          <cell r="Q2810">
            <v>0.90200000000000002</v>
          </cell>
          <cell r="R2810">
            <v>0.90149999999999997</v>
          </cell>
          <cell r="S2810">
            <v>0.90149999999999997</v>
          </cell>
          <cell r="T2810">
            <v>0.90200000000000002</v>
          </cell>
          <cell r="U2810">
            <v>0.90149999999999997</v>
          </cell>
          <cell r="V2810">
            <v>0.90149999999999997</v>
          </cell>
        </row>
        <row r="2811">
          <cell r="B2811" t="str">
            <v>VMHI50PAP</v>
          </cell>
          <cell r="C2811" t="str">
            <v>MCONECT</v>
          </cell>
          <cell r="D2811">
            <v>1</v>
          </cell>
          <cell r="E2811" t="str">
            <v>CONNECTEUR 3 POLES</v>
          </cell>
          <cell r="F2811">
            <v>11.25</v>
          </cell>
          <cell r="H2811" t="str">
            <v>MCONECT</v>
          </cell>
          <cell r="I2811">
            <v>7.4</v>
          </cell>
          <cell r="J2811">
            <v>1</v>
          </cell>
          <cell r="K2811">
            <v>7.4</v>
          </cell>
          <cell r="L2811">
            <v>7.4</v>
          </cell>
          <cell r="M2811">
            <v>7.4</v>
          </cell>
          <cell r="N2811">
            <v>7.4</v>
          </cell>
          <cell r="O2811">
            <v>7.4</v>
          </cell>
          <cell r="P2811">
            <v>7.4</v>
          </cell>
          <cell r="Q2811">
            <v>11.25</v>
          </cell>
          <cell r="R2811">
            <v>11.100000000000001</v>
          </cell>
          <cell r="S2811">
            <v>11.100000000000001</v>
          </cell>
          <cell r="T2811">
            <v>11.25</v>
          </cell>
          <cell r="U2811">
            <v>11.100000000000001</v>
          </cell>
          <cell r="V2811">
            <v>11.100000000000001</v>
          </cell>
        </row>
        <row r="2812">
          <cell r="B2812" t="str">
            <v>VMHI50PAP</v>
          </cell>
          <cell r="C2812" t="str">
            <v>MJOI50</v>
          </cell>
          <cell r="D2812">
            <v>3</v>
          </cell>
          <cell r="E2812" t="str">
            <v>JOINT FORSHEDA D50</v>
          </cell>
          <cell r="F2812">
            <v>4.9400000000000004</v>
          </cell>
          <cell r="H2812" t="str">
            <v>MJOI50</v>
          </cell>
          <cell r="I2812">
            <v>2.57</v>
          </cell>
          <cell r="J2812">
            <v>1</v>
          </cell>
          <cell r="K2812">
            <v>2.57</v>
          </cell>
          <cell r="L2812">
            <v>2.57</v>
          </cell>
          <cell r="M2812">
            <v>0.92</v>
          </cell>
          <cell r="N2812">
            <v>7.7099999999999991</v>
          </cell>
          <cell r="O2812">
            <v>7.7099999999999991</v>
          </cell>
          <cell r="P2812">
            <v>2.7600000000000002</v>
          </cell>
          <cell r="Q2812">
            <v>4.9400000000000004</v>
          </cell>
          <cell r="R2812">
            <v>5.7824999999999998</v>
          </cell>
          <cell r="S2812">
            <v>2.0700000000000003</v>
          </cell>
          <cell r="T2812">
            <v>14.82</v>
          </cell>
          <cell r="U2812">
            <v>17.3475</v>
          </cell>
          <cell r="V2812">
            <v>6.2100000000000009</v>
          </cell>
        </row>
        <row r="2813">
          <cell r="B2813" t="str">
            <v>VMHI50PAP</v>
          </cell>
          <cell r="C2813" t="str">
            <v>M50</v>
          </cell>
          <cell r="D2813">
            <v>2</v>
          </cell>
          <cell r="E2813" t="str">
            <v>MANCHON FEM/FEM A COLLER D50</v>
          </cell>
          <cell r="F2813">
            <v>0.44</v>
          </cell>
          <cell r="H2813" t="str">
            <v>M50</v>
          </cell>
          <cell r="I2813">
            <v>0.34</v>
          </cell>
          <cell r="J2813">
            <v>1</v>
          </cell>
          <cell r="K2813">
            <v>0.34</v>
          </cell>
          <cell r="L2813">
            <v>0.33900000000000002</v>
          </cell>
          <cell r="M2813">
            <v>0.42199999999999999</v>
          </cell>
          <cell r="N2813">
            <v>0.68</v>
          </cell>
          <cell r="O2813">
            <v>0.67800000000000005</v>
          </cell>
          <cell r="P2813">
            <v>0.84399999999999997</v>
          </cell>
          <cell r="Q2813">
            <v>0.44</v>
          </cell>
          <cell r="R2813">
            <v>0.45087000000000005</v>
          </cell>
          <cell r="S2813">
            <v>0.56125999999999998</v>
          </cell>
          <cell r="T2813">
            <v>0.88</v>
          </cell>
          <cell r="U2813">
            <v>0.9017400000000001</v>
          </cell>
          <cell r="V2813">
            <v>1.12252</v>
          </cell>
        </row>
        <row r="2814">
          <cell r="B2814" t="str">
            <v>VMHI50PAP</v>
          </cell>
          <cell r="C2814" t="str">
            <v>MOAT</v>
          </cell>
          <cell r="D2814">
            <v>0.5</v>
          </cell>
          <cell r="E2814" t="str">
            <v>MAIN D'OEUVRE ATELIER</v>
          </cell>
          <cell r="F2814">
            <v>75</v>
          </cell>
          <cell r="H2814" t="str">
            <v>MOAT</v>
          </cell>
          <cell r="I2814">
            <v>50</v>
          </cell>
          <cell r="J2814">
            <v>1</v>
          </cell>
          <cell r="K2814">
            <v>50</v>
          </cell>
          <cell r="L2814">
            <v>50</v>
          </cell>
          <cell r="M2814">
            <v>50</v>
          </cell>
          <cell r="N2814">
            <v>25</v>
          </cell>
          <cell r="O2814">
            <v>25</v>
          </cell>
          <cell r="P2814">
            <v>25</v>
          </cell>
          <cell r="Q2814">
            <v>75</v>
          </cell>
          <cell r="R2814">
            <v>75</v>
          </cell>
          <cell r="S2814">
            <v>75</v>
          </cell>
          <cell r="T2814">
            <v>37.5</v>
          </cell>
          <cell r="U2814">
            <v>37.5</v>
          </cell>
          <cell r="V2814">
            <v>37.5</v>
          </cell>
        </row>
        <row r="2815">
          <cell r="B2815" t="str">
            <v>VMHI50PAP</v>
          </cell>
          <cell r="C2815" t="str">
            <v>MVAN3VMHI63</v>
          </cell>
          <cell r="D2815">
            <v>1</v>
          </cell>
          <cell r="E2815" t="str">
            <v>VANNE 3 VOIES MOTORISEE HORLOGE INTEGRE D63</v>
          </cell>
          <cell r="F2815">
            <v>640.38</v>
          </cell>
          <cell r="H2815" t="str">
            <v>MVAN3VMHI63</v>
          </cell>
          <cell r="I2815">
            <v>524.19000000000005</v>
          </cell>
          <cell r="J2815">
            <v>1</v>
          </cell>
          <cell r="K2815">
            <v>524.19000000000005</v>
          </cell>
          <cell r="L2815">
            <v>524.19000000000005</v>
          </cell>
          <cell r="M2815">
            <v>589.95000000000005</v>
          </cell>
          <cell r="N2815">
            <v>524.19000000000005</v>
          </cell>
          <cell r="O2815">
            <v>524.19000000000005</v>
          </cell>
          <cell r="P2815">
            <v>589.95000000000005</v>
          </cell>
          <cell r="Q2815">
            <v>640.38</v>
          </cell>
          <cell r="R2815">
            <v>697.17270000000008</v>
          </cell>
          <cell r="S2815">
            <v>784.63350000000014</v>
          </cell>
          <cell r="T2815">
            <v>640.38</v>
          </cell>
          <cell r="U2815">
            <v>697.17270000000008</v>
          </cell>
          <cell r="V2815">
            <v>784.63350000000014</v>
          </cell>
        </row>
        <row r="2816">
          <cell r="B2816" t="str">
            <v>VMHI50PAP</v>
          </cell>
          <cell r="C2816" t="str">
            <v>PLG4</v>
          </cell>
          <cell r="D2816">
            <v>1</v>
          </cell>
          <cell r="E2816" t="str">
            <v>DISJONCTEUR PLG</v>
          </cell>
          <cell r="F2816">
            <v>7.78</v>
          </cell>
          <cell r="H2816" t="str">
            <v>PLG4</v>
          </cell>
          <cell r="I2816">
            <v>5.56</v>
          </cell>
          <cell r="J2816">
            <v>1</v>
          </cell>
          <cell r="K2816">
            <v>5.56</v>
          </cell>
          <cell r="L2816">
            <v>5.56</v>
          </cell>
          <cell r="M2816">
            <v>5.56</v>
          </cell>
          <cell r="N2816">
            <v>5.56</v>
          </cell>
          <cell r="O2816">
            <v>5.56</v>
          </cell>
          <cell r="P2816">
            <v>5.56</v>
          </cell>
          <cell r="Q2816">
            <v>7.78</v>
          </cell>
          <cell r="R2816">
            <v>8.34</v>
          </cell>
          <cell r="S2816">
            <v>8.34</v>
          </cell>
          <cell r="T2816">
            <v>7.78</v>
          </cell>
          <cell r="U2816">
            <v>8.34</v>
          </cell>
          <cell r="V2816">
            <v>8.34</v>
          </cell>
        </row>
        <row r="2817">
          <cell r="B2817" t="str">
            <v>VMHI50PAP</v>
          </cell>
          <cell r="C2817" t="str">
            <v>PVC6316L17</v>
          </cell>
          <cell r="D2817">
            <v>3</v>
          </cell>
          <cell r="E2817" t="str">
            <v>TUBE PVC PRESSION D63 L17CM</v>
          </cell>
          <cell r="F2817">
            <v>12.91</v>
          </cell>
          <cell r="H2817" t="str">
            <v>PVC6316L17</v>
          </cell>
          <cell r="I2817">
            <v>0.78</v>
          </cell>
          <cell r="J2817">
            <v>1</v>
          </cell>
          <cell r="K2817">
            <v>0.78</v>
          </cell>
          <cell r="L2817">
            <v>0.78400000000000003</v>
          </cell>
          <cell r="M2817">
            <v>0.78400000000000003</v>
          </cell>
          <cell r="N2817">
            <v>2.34</v>
          </cell>
          <cell r="O2817">
            <v>2.3520000000000003</v>
          </cell>
          <cell r="P2817">
            <v>2.3520000000000003</v>
          </cell>
          <cell r="Q2817">
            <v>12.91</v>
          </cell>
          <cell r="R2817">
            <v>0</v>
          </cell>
          <cell r="S2817">
            <v>0</v>
          </cell>
          <cell r="T2817">
            <v>38.730000000000004</v>
          </cell>
          <cell r="U2817">
            <v>0</v>
          </cell>
          <cell r="V2817">
            <v>0</v>
          </cell>
        </row>
        <row r="2818">
          <cell r="B2818" t="str">
            <v>DIR023VMHI50PAP</v>
          </cell>
          <cell r="N2818">
            <v>628.84</v>
          </cell>
          <cell r="O2818">
            <v>628.85199999999998</v>
          </cell>
          <cell r="P2818">
            <v>689.82799999999997</v>
          </cell>
          <cell r="T2818">
            <v>853.18799999999999</v>
          </cell>
          <cell r="U2818">
            <v>883.75494000000015</v>
          </cell>
          <cell r="V2818">
            <v>960.29902000000016</v>
          </cell>
        </row>
        <row r="2819">
          <cell r="B2819" t="str">
            <v>VMHI63PAP</v>
          </cell>
          <cell r="C2819" t="str">
            <v>DIR02</v>
          </cell>
          <cell r="D2819">
            <v>1</v>
          </cell>
          <cell r="E2819" t="str">
            <v>GRAND REGARD + COUVERCLE</v>
          </cell>
          <cell r="F2819">
            <v>100.31</v>
          </cell>
          <cell r="H2819" t="str">
            <v>DIR02</v>
          </cell>
          <cell r="I2819">
            <v>54.9</v>
          </cell>
          <cell r="J2819">
            <v>1</v>
          </cell>
          <cell r="K2819">
            <v>54.9</v>
          </cell>
          <cell r="L2819">
            <v>54.9</v>
          </cell>
          <cell r="M2819">
            <v>54.9</v>
          </cell>
          <cell r="N2819">
            <v>54.9</v>
          </cell>
          <cell r="O2819">
            <v>54.9</v>
          </cell>
          <cell r="P2819">
            <v>54.9</v>
          </cell>
          <cell r="Q2819">
            <v>100.31</v>
          </cell>
          <cell r="R2819">
            <v>109.8</v>
          </cell>
          <cell r="S2819">
            <v>109.8</v>
          </cell>
          <cell r="T2819">
            <v>100.31</v>
          </cell>
          <cell r="U2819">
            <v>109.8</v>
          </cell>
          <cell r="V2819">
            <v>109.8</v>
          </cell>
        </row>
        <row r="2820">
          <cell r="B2820" t="str">
            <v>VMHI63PAP</v>
          </cell>
          <cell r="C2820" t="str">
            <v>ECROUPG13</v>
          </cell>
          <cell r="D2820">
            <v>2</v>
          </cell>
          <cell r="E2820" t="str">
            <v>ECROU PE POUR PRESSE ETOUPE PG13</v>
          </cell>
          <cell r="F2820">
            <v>0.08</v>
          </cell>
          <cell r="H2820" t="str">
            <v>ECROUPG13</v>
          </cell>
          <cell r="I2820">
            <v>7.0000000000000007E-2</v>
          </cell>
          <cell r="J2820">
            <v>1</v>
          </cell>
          <cell r="K2820">
            <v>7.0000000000000007E-2</v>
          </cell>
          <cell r="L2820">
            <v>7.1999999999999995E-2</v>
          </cell>
          <cell r="M2820">
            <v>7.1999999999999995E-2</v>
          </cell>
          <cell r="N2820">
            <v>0.14000000000000001</v>
          </cell>
          <cell r="O2820">
            <v>0.14399999999999999</v>
          </cell>
          <cell r="P2820">
            <v>0.14399999999999999</v>
          </cell>
          <cell r="Q2820">
            <v>0.08</v>
          </cell>
          <cell r="R2820">
            <v>0.10799999999999998</v>
          </cell>
          <cell r="S2820">
            <v>0.10799999999999998</v>
          </cell>
          <cell r="T2820">
            <v>0.16</v>
          </cell>
          <cell r="U2820">
            <v>0.21599999999999997</v>
          </cell>
          <cell r="V2820">
            <v>0.21599999999999997</v>
          </cell>
        </row>
        <row r="2821">
          <cell r="B2821" t="str">
            <v>VMHI63PAP</v>
          </cell>
          <cell r="C2821" t="str">
            <v>FCPG13</v>
          </cell>
          <cell r="D2821">
            <v>1</v>
          </cell>
          <cell r="E2821" t="str">
            <v>PRESSE ETOUPE PG13 FILETAGE COURT</v>
          </cell>
          <cell r="F2821">
            <v>0.47599999999999998</v>
          </cell>
          <cell r="H2821" t="str">
            <v>FCPG13</v>
          </cell>
          <cell r="I2821">
            <v>0.32</v>
          </cell>
          <cell r="J2821">
            <v>1</v>
          </cell>
          <cell r="K2821">
            <v>0.32</v>
          </cell>
          <cell r="L2821">
            <v>0.317</v>
          </cell>
          <cell r="M2821">
            <v>0.317</v>
          </cell>
          <cell r="N2821">
            <v>0.32</v>
          </cell>
          <cell r="O2821">
            <v>0.317</v>
          </cell>
          <cell r="P2821">
            <v>0.317</v>
          </cell>
          <cell r="Q2821">
            <v>0.47599999999999998</v>
          </cell>
          <cell r="R2821">
            <v>0.47550000000000003</v>
          </cell>
          <cell r="S2821">
            <v>0.47550000000000003</v>
          </cell>
          <cell r="T2821">
            <v>0.47599999999999998</v>
          </cell>
          <cell r="U2821">
            <v>0.47550000000000003</v>
          </cell>
          <cell r="V2821">
            <v>0.47550000000000003</v>
          </cell>
        </row>
        <row r="2822">
          <cell r="B2822" t="str">
            <v>VMHI63PAP</v>
          </cell>
          <cell r="C2822" t="str">
            <v>FLPG13</v>
          </cell>
          <cell r="D2822">
            <v>1</v>
          </cell>
          <cell r="E2822" t="str">
            <v>PRESSE ETOUPE PG13 FILETAGE LONG</v>
          </cell>
          <cell r="F2822">
            <v>0.90200000000000002</v>
          </cell>
          <cell r="H2822" t="str">
            <v>FLPG13</v>
          </cell>
          <cell r="I2822">
            <v>0.6</v>
          </cell>
          <cell r="J2822">
            <v>1</v>
          </cell>
          <cell r="K2822">
            <v>0.6</v>
          </cell>
          <cell r="L2822">
            <v>0.60099999999999998</v>
          </cell>
          <cell r="M2822">
            <v>0.60099999999999998</v>
          </cell>
          <cell r="N2822">
            <v>0.6</v>
          </cell>
          <cell r="O2822">
            <v>0.60099999999999998</v>
          </cell>
          <cell r="P2822">
            <v>0.60099999999999998</v>
          </cell>
          <cell r="Q2822">
            <v>0.90200000000000002</v>
          </cell>
          <cell r="R2822">
            <v>0.90149999999999997</v>
          </cell>
          <cell r="S2822">
            <v>0.90149999999999997</v>
          </cell>
          <cell r="T2822">
            <v>0.90200000000000002</v>
          </cell>
          <cell r="U2822">
            <v>0.90149999999999997</v>
          </cell>
          <cell r="V2822">
            <v>0.90149999999999997</v>
          </cell>
        </row>
        <row r="2823">
          <cell r="B2823" t="str">
            <v>VMHI63PAP</v>
          </cell>
          <cell r="C2823" t="str">
            <v>MCONECT</v>
          </cell>
          <cell r="D2823">
            <v>1</v>
          </cell>
          <cell r="E2823" t="str">
            <v>CONNECTEUR 3 POLES</v>
          </cell>
          <cell r="F2823">
            <v>11.25</v>
          </cell>
          <cell r="H2823" t="str">
            <v>MCONECT</v>
          </cell>
          <cell r="I2823">
            <v>7.4</v>
          </cell>
          <cell r="J2823">
            <v>1</v>
          </cell>
          <cell r="K2823">
            <v>7.4</v>
          </cell>
          <cell r="L2823">
            <v>7.4</v>
          </cell>
          <cell r="M2823">
            <v>7.4</v>
          </cell>
          <cell r="N2823">
            <v>7.4</v>
          </cell>
          <cell r="O2823">
            <v>7.4</v>
          </cell>
          <cell r="P2823">
            <v>7.4</v>
          </cell>
          <cell r="Q2823">
            <v>11.25</v>
          </cell>
          <cell r="R2823">
            <v>11.100000000000001</v>
          </cell>
          <cell r="S2823">
            <v>11.100000000000001</v>
          </cell>
          <cell r="T2823">
            <v>11.25</v>
          </cell>
          <cell r="U2823">
            <v>11.100000000000001</v>
          </cell>
          <cell r="V2823">
            <v>11.100000000000001</v>
          </cell>
        </row>
        <row r="2824">
          <cell r="B2824" t="str">
            <v>VMHI63PAP</v>
          </cell>
          <cell r="C2824" t="str">
            <v>MJOI63</v>
          </cell>
          <cell r="D2824">
            <v>3</v>
          </cell>
          <cell r="E2824" t="str">
            <v>JOINT FORSHEDA D63</v>
          </cell>
          <cell r="F2824">
            <v>4.9400000000000004</v>
          </cell>
          <cell r="H2824" t="str">
            <v>MJOI63</v>
          </cell>
          <cell r="I2824">
            <v>2.21</v>
          </cell>
          <cell r="J2824">
            <v>1</v>
          </cell>
          <cell r="K2824">
            <v>2.21</v>
          </cell>
          <cell r="L2824">
            <v>2.21</v>
          </cell>
          <cell r="M2824">
            <v>0.92</v>
          </cell>
          <cell r="N2824">
            <v>6.63</v>
          </cell>
          <cell r="O2824">
            <v>6.63</v>
          </cell>
          <cell r="P2824">
            <v>2.7600000000000002</v>
          </cell>
          <cell r="Q2824">
            <v>4.9400000000000004</v>
          </cell>
          <cell r="R2824">
            <v>4.9725000000000001</v>
          </cell>
          <cell r="S2824">
            <v>2.0700000000000003</v>
          </cell>
          <cell r="T2824">
            <v>14.82</v>
          </cell>
          <cell r="U2824">
            <v>14.9175</v>
          </cell>
          <cell r="V2824">
            <v>6.2100000000000009</v>
          </cell>
        </row>
        <row r="2825">
          <cell r="B2825" t="str">
            <v>VMHI63PAP</v>
          </cell>
          <cell r="C2825" t="str">
            <v>M63</v>
          </cell>
          <cell r="D2825">
            <v>2</v>
          </cell>
          <cell r="E2825" t="str">
            <v>MANCHON FEM/FEM D63</v>
          </cell>
          <cell r="F2825">
            <v>0.85</v>
          </cell>
          <cell r="H2825" t="str">
            <v>M63</v>
          </cell>
          <cell r="I2825">
            <v>0.68</v>
          </cell>
          <cell r="J2825">
            <v>1</v>
          </cell>
          <cell r="K2825">
            <v>0.68</v>
          </cell>
          <cell r="L2825">
            <v>0.68400000000000005</v>
          </cell>
          <cell r="M2825">
            <v>0.752</v>
          </cell>
          <cell r="N2825">
            <v>1.36</v>
          </cell>
          <cell r="O2825">
            <v>1.3680000000000001</v>
          </cell>
          <cell r="P2825">
            <v>1.504</v>
          </cell>
          <cell r="Q2825">
            <v>0.85</v>
          </cell>
          <cell r="R2825">
            <v>0.85500000000000009</v>
          </cell>
          <cell r="S2825">
            <v>0.94</v>
          </cell>
          <cell r="T2825">
            <v>1.7</v>
          </cell>
          <cell r="U2825">
            <v>1.7100000000000002</v>
          </cell>
          <cell r="V2825">
            <v>1.88</v>
          </cell>
        </row>
        <row r="2826">
          <cell r="B2826" t="str">
            <v>VMHI63PAP</v>
          </cell>
          <cell r="C2826" t="str">
            <v>MOAT</v>
          </cell>
          <cell r="D2826">
            <v>0.5</v>
          </cell>
          <cell r="E2826" t="str">
            <v>MAIN D'OEUVRE ATELIER</v>
          </cell>
          <cell r="F2826">
            <v>75</v>
          </cell>
          <cell r="H2826" t="str">
            <v>MOAT</v>
          </cell>
          <cell r="I2826">
            <v>50</v>
          </cell>
          <cell r="J2826">
            <v>1</v>
          </cell>
          <cell r="K2826">
            <v>50</v>
          </cell>
          <cell r="L2826">
            <v>50</v>
          </cell>
          <cell r="M2826">
            <v>50</v>
          </cell>
          <cell r="N2826">
            <v>25</v>
          </cell>
          <cell r="O2826">
            <v>25</v>
          </cell>
          <cell r="P2826">
            <v>25</v>
          </cell>
          <cell r="Q2826">
            <v>75</v>
          </cell>
          <cell r="R2826">
            <v>75</v>
          </cell>
          <cell r="S2826">
            <v>75</v>
          </cell>
          <cell r="T2826">
            <v>37.5</v>
          </cell>
          <cell r="U2826">
            <v>37.5</v>
          </cell>
          <cell r="V2826">
            <v>37.5</v>
          </cell>
        </row>
        <row r="2827">
          <cell r="B2827" t="str">
            <v>VMHI63PAP</v>
          </cell>
          <cell r="C2827" t="str">
            <v>MVAN3VMHI63</v>
          </cell>
          <cell r="D2827">
            <v>1</v>
          </cell>
          <cell r="E2827" t="str">
            <v>VANNE 3 VOIES MOTORISEE HORLOGE INTEGRE D63</v>
          </cell>
          <cell r="F2827">
            <v>640.38</v>
          </cell>
          <cell r="H2827" t="str">
            <v>MVAN3VMHI63</v>
          </cell>
          <cell r="I2827">
            <v>524.19000000000005</v>
          </cell>
          <cell r="J2827">
            <v>1</v>
          </cell>
          <cell r="K2827">
            <v>524.19000000000005</v>
          </cell>
          <cell r="L2827">
            <v>524.19000000000005</v>
          </cell>
          <cell r="M2827">
            <v>589.95000000000005</v>
          </cell>
          <cell r="N2827">
            <v>524.19000000000005</v>
          </cell>
          <cell r="O2827">
            <v>524.19000000000005</v>
          </cell>
          <cell r="P2827">
            <v>589.95000000000005</v>
          </cell>
          <cell r="Q2827">
            <v>640.38</v>
          </cell>
          <cell r="R2827">
            <v>697.17270000000008</v>
          </cell>
          <cell r="S2827">
            <v>784.63350000000014</v>
          </cell>
          <cell r="T2827">
            <v>640.38</v>
          </cell>
          <cell r="U2827">
            <v>697.17270000000008</v>
          </cell>
          <cell r="V2827">
            <v>784.63350000000014</v>
          </cell>
        </row>
        <row r="2828">
          <cell r="B2828" t="str">
            <v>VMHI63PAP</v>
          </cell>
          <cell r="C2828" t="str">
            <v>PLG4</v>
          </cell>
          <cell r="D2828">
            <v>1</v>
          </cell>
          <cell r="E2828" t="str">
            <v>DISJONCTEUR PLG</v>
          </cell>
          <cell r="F2828">
            <v>7.78</v>
          </cell>
          <cell r="H2828" t="str">
            <v>PLG4</v>
          </cell>
          <cell r="I2828">
            <v>5.56</v>
          </cell>
          <cell r="J2828">
            <v>1</v>
          </cell>
          <cell r="K2828">
            <v>5.56</v>
          </cell>
          <cell r="L2828">
            <v>5.56</v>
          </cell>
          <cell r="M2828">
            <v>5.56</v>
          </cell>
          <cell r="N2828">
            <v>5.56</v>
          </cell>
          <cell r="O2828">
            <v>5.56</v>
          </cell>
          <cell r="P2828">
            <v>5.56</v>
          </cell>
          <cell r="Q2828">
            <v>7.78</v>
          </cell>
          <cell r="R2828">
            <v>8.34</v>
          </cell>
          <cell r="S2828">
            <v>8.34</v>
          </cell>
          <cell r="T2828">
            <v>7.78</v>
          </cell>
          <cell r="U2828">
            <v>8.34</v>
          </cell>
          <cell r="V2828">
            <v>8.34</v>
          </cell>
        </row>
        <row r="2829">
          <cell r="B2829" t="str">
            <v>VMHI63PAP</v>
          </cell>
          <cell r="C2829" t="str">
            <v>PVC6316L17</v>
          </cell>
          <cell r="D2829">
            <v>3</v>
          </cell>
          <cell r="E2829" t="str">
            <v>TUBE PVC PRESSION D63 L17CM</v>
          </cell>
          <cell r="F2829">
            <v>12.91</v>
          </cell>
          <cell r="H2829" t="str">
            <v>PVC6316L17</v>
          </cell>
          <cell r="I2829">
            <v>0.78</v>
          </cell>
          <cell r="J2829">
            <v>1</v>
          </cell>
          <cell r="K2829">
            <v>0.78</v>
          </cell>
          <cell r="L2829">
            <v>0.78400000000000003</v>
          </cell>
          <cell r="M2829">
            <v>0.78400000000000003</v>
          </cell>
          <cell r="N2829">
            <v>2.34</v>
          </cell>
          <cell r="O2829">
            <v>2.3520000000000003</v>
          </cell>
          <cell r="P2829">
            <v>2.3520000000000003</v>
          </cell>
          <cell r="Q2829">
            <v>12.91</v>
          </cell>
          <cell r="R2829">
            <v>0</v>
          </cell>
          <cell r="S2829">
            <v>0</v>
          </cell>
          <cell r="T2829">
            <v>38.730000000000004</v>
          </cell>
          <cell r="U2829">
            <v>0</v>
          </cell>
          <cell r="V2829">
            <v>0</v>
          </cell>
        </row>
        <row r="2830">
          <cell r="B2830" t="str">
            <v>DIR023VMHI63PAP</v>
          </cell>
          <cell r="N2830">
            <v>628.44000000000005</v>
          </cell>
          <cell r="O2830">
            <v>628.46199999999999</v>
          </cell>
          <cell r="P2830">
            <v>690.48799999999994</v>
          </cell>
          <cell r="T2830">
            <v>854.00800000000004</v>
          </cell>
          <cell r="U2830">
            <v>882.1332000000001</v>
          </cell>
          <cell r="V2830">
            <v>961.05650000000014</v>
          </cell>
        </row>
        <row r="2831">
          <cell r="B2831" t="str">
            <v>5EH</v>
          </cell>
          <cell r="C2831">
            <v>8210707018</v>
          </cell>
          <cell r="D2831">
            <v>45</v>
          </cell>
          <cell r="E2831" t="str">
            <v>VIS PENTURE TORX T30 INOX A2 7X70</v>
          </cell>
          <cell r="F2831">
            <v>0.158</v>
          </cell>
          <cell r="H2831">
            <v>8210707018</v>
          </cell>
          <cell r="I2831">
            <v>0.11</v>
          </cell>
          <cell r="J2831">
            <v>1</v>
          </cell>
          <cell r="K2831">
            <v>0.11</v>
          </cell>
          <cell r="L2831">
            <v>0.1056</v>
          </cell>
          <cell r="M2831">
            <v>0.1056</v>
          </cell>
          <cell r="N2831">
            <v>4.95</v>
          </cell>
          <cell r="O2831">
            <v>4.7519999999999998</v>
          </cell>
          <cell r="P2831">
            <v>4.7519999999999998</v>
          </cell>
          <cell r="Q2831">
            <v>0.12</v>
          </cell>
          <cell r="R2831">
            <v>0.15839999999999999</v>
          </cell>
          <cell r="S2831">
            <v>0.15839999999999999</v>
          </cell>
          <cell r="T2831">
            <v>5.3999999999999995</v>
          </cell>
          <cell r="U2831">
            <v>7.1279999999999992</v>
          </cell>
          <cell r="V2831">
            <v>7.1279999999999992</v>
          </cell>
        </row>
        <row r="2832">
          <cell r="B2832" t="str">
            <v>5EH</v>
          </cell>
          <cell r="C2832" t="str">
            <v>C70701800</v>
          </cell>
          <cell r="D2832">
            <v>6</v>
          </cell>
          <cell r="E2832" t="str">
            <v>CHEVRON 70X70 1.80 ML</v>
          </cell>
          <cell r="F2832">
            <v>11.27</v>
          </cell>
          <cell r="H2832" t="str">
            <v>C70701800</v>
          </cell>
          <cell r="I2832">
            <v>7.05</v>
          </cell>
          <cell r="J2832">
            <v>1</v>
          </cell>
          <cell r="K2832">
            <v>7.05</v>
          </cell>
          <cell r="L2832">
            <v>7.05</v>
          </cell>
          <cell r="M2832">
            <v>7.4</v>
          </cell>
          <cell r="N2832">
            <v>42.3</v>
          </cell>
          <cell r="O2832">
            <v>42.3</v>
          </cell>
          <cell r="P2832">
            <v>44.400000000000006</v>
          </cell>
          <cell r="Q2832">
            <v>11.27</v>
          </cell>
          <cell r="R2832">
            <v>8.8125</v>
          </cell>
          <cell r="S2832">
            <v>9.25</v>
          </cell>
          <cell r="T2832">
            <v>67.62</v>
          </cell>
          <cell r="U2832">
            <v>52.875</v>
          </cell>
          <cell r="V2832">
            <v>55.5</v>
          </cell>
        </row>
        <row r="2833">
          <cell r="B2833" t="str">
            <v>5EH</v>
          </cell>
          <cell r="C2833" t="str">
            <v>ECOP2</v>
          </cell>
          <cell r="D2833">
            <v>2</v>
          </cell>
          <cell r="E2833" t="str">
            <v>ECOPLANC 2M</v>
          </cell>
          <cell r="F2833">
            <v>20.91</v>
          </cell>
          <cell r="H2833" t="str">
            <v>ECOP2</v>
          </cell>
          <cell r="I2833">
            <v>14.64</v>
          </cell>
          <cell r="J2833">
            <v>1</v>
          </cell>
          <cell r="K2833">
            <v>14.64</v>
          </cell>
          <cell r="L2833">
            <v>14.64</v>
          </cell>
          <cell r="M2833">
            <v>15.811200000000001</v>
          </cell>
          <cell r="N2833">
            <v>29.28</v>
          </cell>
          <cell r="O2833">
            <v>29.28</v>
          </cell>
          <cell r="P2833">
            <v>31.622400000000003</v>
          </cell>
          <cell r="Q2833">
            <v>20.91</v>
          </cell>
          <cell r="R2833">
            <v>21.96</v>
          </cell>
          <cell r="S2833">
            <v>23.716800000000003</v>
          </cell>
          <cell r="T2833">
            <v>41.82</v>
          </cell>
          <cell r="U2833">
            <v>43.92</v>
          </cell>
          <cell r="V2833">
            <v>47.433600000000006</v>
          </cell>
        </row>
        <row r="2834">
          <cell r="B2834" t="str">
            <v>5EH</v>
          </cell>
          <cell r="C2834" t="str">
            <v>ECOPML</v>
          </cell>
          <cell r="D2834">
            <v>2</v>
          </cell>
          <cell r="E2834" t="str">
            <v>ECOPLANC AU ML</v>
          </cell>
          <cell r="F2834">
            <v>10.98</v>
          </cell>
          <cell r="H2834" t="str">
            <v>ECOPML</v>
          </cell>
          <cell r="I2834">
            <v>7.32</v>
          </cell>
          <cell r="J2834">
            <v>1</v>
          </cell>
          <cell r="K2834">
            <v>7.32</v>
          </cell>
          <cell r="L2834">
            <v>7.32</v>
          </cell>
          <cell r="M2834">
            <v>7.9056000000000006</v>
          </cell>
          <cell r="N2834">
            <v>14.64</v>
          </cell>
          <cell r="O2834">
            <v>14.64</v>
          </cell>
          <cell r="P2834">
            <v>15.811200000000001</v>
          </cell>
          <cell r="Q2834">
            <v>10.98</v>
          </cell>
          <cell r="R2834">
            <v>10.98</v>
          </cell>
          <cell r="S2834">
            <v>11.858400000000001</v>
          </cell>
          <cell r="T2834">
            <v>21.96</v>
          </cell>
          <cell r="U2834">
            <v>21.96</v>
          </cell>
          <cell r="V2834">
            <v>23.716800000000003</v>
          </cell>
        </row>
        <row r="2835">
          <cell r="B2835" t="str">
            <v>5EH</v>
          </cell>
          <cell r="C2835" t="str">
            <v>MOAT</v>
          </cell>
          <cell r="D2835">
            <v>0.2</v>
          </cell>
          <cell r="E2835" t="str">
            <v>MAIN D'OEUVRE ATELIER</v>
          </cell>
          <cell r="F2835">
            <v>75</v>
          </cell>
          <cell r="H2835" t="str">
            <v>MOAT</v>
          </cell>
          <cell r="I2835">
            <v>50</v>
          </cell>
          <cell r="J2835">
            <v>1</v>
          </cell>
          <cell r="K2835">
            <v>50</v>
          </cell>
          <cell r="L2835">
            <v>50</v>
          </cell>
          <cell r="M2835">
            <v>50</v>
          </cell>
          <cell r="N2835">
            <v>10</v>
          </cell>
          <cell r="O2835">
            <v>10</v>
          </cell>
          <cell r="P2835">
            <v>10</v>
          </cell>
          <cell r="Q2835">
            <v>75</v>
          </cell>
          <cell r="R2835">
            <v>75</v>
          </cell>
          <cell r="S2835">
            <v>75</v>
          </cell>
          <cell r="T2835">
            <v>15</v>
          </cell>
          <cell r="U2835">
            <v>15</v>
          </cell>
          <cell r="V2835">
            <v>15</v>
          </cell>
        </row>
        <row r="2836">
          <cell r="B2836" t="str">
            <v>CARECO5EH</v>
          </cell>
          <cell r="N2836">
            <v>101.17</v>
          </cell>
          <cell r="O2836">
            <v>100.97199999999999</v>
          </cell>
          <cell r="P2836">
            <v>106.58560000000001</v>
          </cell>
          <cell r="T2836">
            <v>151.80000000000001</v>
          </cell>
          <cell r="U2836">
            <v>140.88300000000001</v>
          </cell>
          <cell r="V2836">
            <v>148.7784</v>
          </cell>
        </row>
        <row r="2837">
          <cell r="B2837" t="str">
            <v>675</v>
          </cell>
          <cell r="C2837" t="str">
            <v>MOAT</v>
          </cell>
          <cell r="D2837">
            <v>0.03</v>
          </cell>
          <cell r="E2837" t="str">
            <v>MAIN D'OEUVRE ATELIER</v>
          </cell>
          <cell r="F2837">
            <v>75</v>
          </cell>
          <cell r="H2837" t="str">
            <v>MOAT</v>
          </cell>
          <cell r="I2837">
            <v>50</v>
          </cell>
          <cell r="J2837">
            <v>1</v>
          </cell>
          <cell r="K2837">
            <v>50</v>
          </cell>
          <cell r="L2837">
            <v>50</v>
          </cell>
          <cell r="M2837">
            <v>50</v>
          </cell>
          <cell r="N2837">
            <v>1.5</v>
          </cell>
          <cell r="O2837">
            <v>1.5</v>
          </cell>
          <cell r="P2837">
            <v>1.5</v>
          </cell>
          <cell r="Q2837">
            <v>75</v>
          </cell>
          <cell r="R2837">
            <v>75</v>
          </cell>
          <cell r="S2837">
            <v>75</v>
          </cell>
          <cell r="T2837">
            <v>2.25</v>
          </cell>
          <cell r="U2837">
            <v>2.25</v>
          </cell>
          <cell r="V2837">
            <v>2.25</v>
          </cell>
        </row>
        <row r="2838">
          <cell r="B2838" t="str">
            <v>675</v>
          </cell>
          <cell r="C2838" t="str">
            <v>C70701800</v>
          </cell>
          <cell r="D2838">
            <v>0.4</v>
          </cell>
          <cell r="E2838" t="str">
            <v>CHEVRON 70X70 1.80 ML</v>
          </cell>
          <cell r="F2838">
            <v>11.27</v>
          </cell>
          <cell r="H2838" t="str">
            <v>C70701800</v>
          </cell>
          <cell r="I2838">
            <v>7.05</v>
          </cell>
          <cell r="J2838">
            <v>1</v>
          </cell>
          <cell r="K2838">
            <v>7.05</v>
          </cell>
          <cell r="L2838">
            <v>7.05</v>
          </cell>
          <cell r="M2838">
            <v>7.4</v>
          </cell>
          <cell r="N2838">
            <v>2.8200000000000003</v>
          </cell>
          <cell r="O2838">
            <v>2.8200000000000003</v>
          </cell>
          <cell r="P2838">
            <v>2.9600000000000004</v>
          </cell>
          <cell r="Q2838">
            <v>11.27</v>
          </cell>
          <cell r="R2838">
            <v>8.8125</v>
          </cell>
          <cell r="S2838">
            <v>9.25</v>
          </cell>
          <cell r="T2838">
            <v>4.508</v>
          </cell>
          <cell r="U2838">
            <v>3.5250000000000004</v>
          </cell>
          <cell r="V2838">
            <v>3.7</v>
          </cell>
        </row>
        <row r="2839">
          <cell r="B2839" t="str">
            <v>C7070L675</v>
          </cell>
          <cell r="N2839">
            <v>4.32</v>
          </cell>
          <cell r="O2839">
            <v>4.32</v>
          </cell>
          <cell r="P2839">
            <v>4.4600000000000009</v>
          </cell>
          <cell r="T2839">
            <v>6.758</v>
          </cell>
          <cell r="U2839">
            <v>5.7750000000000004</v>
          </cell>
          <cell r="V2839">
            <v>5.95</v>
          </cell>
        </row>
        <row r="2840">
          <cell r="B2840" t="str">
            <v>0V100</v>
          </cell>
          <cell r="C2840">
            <v>101006</v>
          </cell>
          <cell r="D2840">
            <v>1</v>
          </cell>
          <cell r="E2840" t="str">
            <v>PRESSE ETOUPE PG13.5 F7MM AVEC CE</v>
          </cell>
          <cell r="F2840">
            <v>0.68</v>
          </cell>
          <cell r="H2840">
            <v>101006</v>
          </cell>
          <cell r="I2840">
            <v>0.23</v>
          </cell>
          <cell r="J2840">
            <v>1</v>
          </cell>
          <cell r="K2840">
            <v>0.23</v>
          </cell>
          <cell r="L2840">
            <v>0.22953999999999999</v>
          </cell>
          <cell r="M2840">
            <v>0.22953999999999999</v>
          </cell>
          <cell r="N2840">
            <v>0.23</v>
          </cell>
          <cell r="O2840">
            <v>0.22953999999999999</v>
          </cell>
          <cell r="P2840">
            <v>0.22953999999999999</v>
          </cell>
          <cell r="Q2840">
            <v>0.68</v>
          </cell>
          <cell r="R2840">
            <v>0.68862000000000001</v>
          </cell>
          <cell r="S2840">
            <v>0.68862000000000001</v>
          </cell>
          <cell r="T2840">
            <v>0.68</v>
          </cell>
          <cell r="U2840">
            <v>0.68862000000000001</v>
          </cell>
          <cell r="V2840">
            <v>0.68862000000000001</v>
          </cell>
        </row>
        <row r="2841">
          <cell r="B2841" t="str">
            <v>0V100</v>
          </cell>
          <cell r="C2841">
            <v>101007</v>
          </cell>
          <cell r="D2841">
            <v>1</v>
          </cell>
          <cell r="E2841" t="str">
            <v xml:space="preserve">CROCHET INOX </v>
          </cell>
          <cell r="F2841">
            <v>2.2400000000000002</v>
          </cell>
          <cell r="H2841">
            <v>101007</v>
          </cell>
          <cell r="I2841">
            <v>1.5</v>
          </cell>
          <cell r="J2841">
            <v>1</v>
          </cell>
          <cell r="K2841">
            <v>1.5</v>
          </cell>
          <cell r="L2841">
            <v>1.5</v>
          </cell>
          <cell r="M2841">
            <v>1.5</v>
          </cell>
          <cell r="N2841">
            <v>1.5</v>
          </cell>
          <cell r="O2841">
            <v>1.5</v>
          </cell>
          <cell r="P2841">
            <v>1.5</v>
          </cell>
          <cell r="Q2841">
            <v>2.2400000000000002</v>
          </cell>
          <cell r="R2841">
            <v>2.25</v>
          </cell>
          <cell r="S2841">
            <v>2.25</v>
          </cell>
          <cell r="T2841">
            <v>2.2400000000000002</v>
          </cell>
          <cell r="U2841">
            <v>2.25</v>
          </cell>
          <cell r="V2841">
            <v>2.25</v>
          </cell>
        </row>
        <row r="2842">
          <cell r="B2842" t="str">
            <v>0V100</v>
          </cell>
          <cell r="C2842">
            <v>1510064</v>
          </cell>
          <cell r="D2842">
            <v>1</v>
          </cell>
          <cell r="E2842" t="str">
            <v xml:space="preserve">CLAPET Y D63 </v>
          </cell>
          <cell r="F2842">
            <v>39.22</v>
          </cell>
          <cell r="H2842">
            <v>1510064</v>
          </cell>
          <cell r="I2842">
            <v>24.96</v>
          </cell>
          <cell r="J2842">
            <v>1</v>
          </cell>
          <cell r="K2842">
            <v>24.96</v>
          </cell>
          <cell r="L2842">
            <v>24.954999999999998</v>
          </cell>
          <cell r="M2842">
            <v>24.954999999999998</v>
          </cell>
          <cell r="N2842">
            <v>24.96</v>
          </cell>
          <cell r="O2842">
            <v>24.954999999999998</v>
          </cell>
          <cell r="P2842">
            <v>24.954999999999998</v>
          </cell>
          <cell r="Q2842">
            <v>39.22</v>
          </cell>
          <cell r="R2842">
            <v>37.432499999999997</v>
          </cell>
          <cell r="S2842">
            <v>37.432499999999997</v>
          </cell>
          <cell r="T2842">
            <v>39.22</v>
          </cell>
          <cell r="U2842">
            <v>37.432499999999997</v>
          </cell>
          <cell r="V2842">
            <v>37.432499999999997</v>
          </cell>
        </row>
        <row r="2843">
          <cell r="B2843" t="str">
            <v>0V100</v>
          </cell>
          <cell r="C2843" t="str">
            <v>316L/4404</v>
          </cell>
          <cell r="D2843">
            <v>0.75</v>
          </cell>
          <cell r="E2843" t="str">
            <v>CHAINE INOX DIAM 4 32/8 (LE ML)</v>
          </cell>
          <cell r="F2843">
            <v>4.3499999999999996</v>
          </cell>
          <cell r="H2843" t="str">
            <v>316L/4404</v>
          </cell>
          <cell r="I2843">
            <v>2.9</v>
          </cell>
          <cell r="J2843">
            <v>1</v>
          </cell>
          <cell r="K2843">
            <v>2.9</v>
          </cell>
          <cell r="L2843">
            <v>2.9</v>
          </cell>
          <cell r="M2843">
            <v>2.9</v>
          </cell>
          <cell r="N2843">
            <v>2.1749999999999998</v>
          </cell>
          <cell r="O2843">
            <v>2.1749999999999998</v>
          </cell>
          <cell r="P2843">
            <v>2.1749999999999998</v>
          </cell>
          <cell r="Q2843">
            <v>4.3499999999999996</v>
          </cell>
          <cell r="R2843">
            <v>4.3499999999999996</v>
          </cell>
          <cell r="S2843">
            <v>4.3499999999999996</v>
          </cell>
          <cell r="T2843">
            <v>3.2624999999999997</v>
          </cell>
          <cell r="U2843">
            <v>3.2624999999999997</v>
          </cell>
          <cell r="V2843">
            <v>3.2624999999999997</v>
          </cell>
        </row>
        <row r="2844">
          <cell r="B2844" t="str">
            <v>0V100</v>
          </cell>
          <cell r="C2844">
            <v>7214321415</v>
          </cell>
          <cell r="D2844">
            <v>1</v>
          </cell>
          <cell r="E2844" t="str">
            <v>LIEN DE SERRAGE 3.2X142 NYL P6.6 NOIR</v>
          </cell>
          <cell r="F2844">
            <v>0.1</v>
          </cell>
          <cell r="H2844">
            <v>7214321415</v>
          </cell>
          <cell r="I2844">
            <v>0</v>
          </cell>
          <cell r="J2844">
            <v>100</v>
          </cell>
          <cell r="K2844">
            <v>0</v>
          </cell>
          <cell r="L2844">
            <v>1.9300000000000001E-2</v>
          </cell>
          <cell r="M2844">
            <v>1.7100000000000001E-2</v>
          </cell>
          <cell r="N2844">
            <v>0</v>
          </cell>
          <cell r="O2844">
            <v>1.9300000000000001E-2</v>
          </cell>
          <cell r="P2844">
            <v>1.7100000000000001E-2</v>
          </cell>
          <cell r="Q2844">
            <v>0.1</v>
          </cell>
          <cell r="R2844">
            <v>2.8950000000000004E-2</v>
          </cell>
          <cell r="S2844">
            <v>2.5649999999999999E-2</v>
          </cell>
          <cell r="T2844">
            <v>0.1</v>
          </cell>
          <cell r="U2844">
            <v>2.8950000000000004E-2</v>
          </cell>
          <cell r="V2844">
            <v>2.5649999999999999E-2</v>
          </cell>
        </row>
        <row r="2845">
          <cell r="B2845" t="str">
            <v>0V100</v>
          </cell>
          <cell r="C2845">
            <v>8434000618</v>
          </cell>
          <cell r="D2845">
            <v>1</v>
          </cell>
          <cell r="E2845" t="str">
            <v>ECROU FREIN A2 M6 WAX</v>
          </cell>
          <cell r="F2845">
            <v>0.02</v>
          </cell>
          <cell r="H2845">
            <v>8434000618</v>
          </cell>
          <cell r="I2845">
            <v>8.3000000000000007</v>
          </cell>
          <cell r="J2845">
            <v>500</v>
          </cell>
          <cell r="K2845">
            <v>1.66E-2</v>
          </cell>
          <cell r="L2845">
            <v>1.66E-2</v>
          </cell>
          <cell r="M2845">
            <v>1.66E-2</v>
          </cell>
          <cell r="N2845">
            <v>1.66E-2</v>
          </cell>
          <cell r="O2845">
            <v>1.66E-2</v>
          </cell>
          <cell r="P2845">
            <v>1.66E-2</v>
          </cell>
          <cell r="Q2845">
            <v>0.02</v>
          </cell>
          <cell r="R2845">
            <v>2.0750000000000001E-2</v>
          </cell>
          <cell r="S2845">
            <v>2.0750000000000001E-2</v>
          </cell>
          <cell r="T2845">
            <v>0.02</v>
          </cell>
          <cell r="U2845">
            <v>2.0750000000000001E-2</v>
          </cell>
          <cell r="V2845">
            <v>2.0750000000000001E-2</v>
          </cell>
        </row>
        <row r="2846">
          <cell r="B2846" t="str">
            <v>0V100</v>
          </cell>
          <cell r="C2846">
            <v>8535000618</v>
          </cell>
          <cell r="D2846">
            <v>1</v>
          </cell>
          <cell r="E2846" t="str">
            <v>RONDELLE PLATE M6X24X1.2 LL A2</v>
          </cell>
          <cell r="F2846">
            <v>0.05</v>
          </cell>
          <cell r="H2846">
            <v>8535000618</v>
          </cell>
          <cell r="I2846">
            <v>3.0000000000000001E-3</v>
          </cell>
          <cell r="J2846">
            <v>1</v>
          </cell>
          <cell r="K2846">
            <v>3.0000000000000001E-3</v>
          </cell>
          <cell r="L2846">
            <v>3.04E-2</v>
          </cell>
          <cell r="M2846">
            <v>3.04E-2</v>
          </cell>
          <cell r="N2846">
            <v>3.0000000000000001E-3</v>
          </cell>
          <cell r="O2846">
            <v>3.04E-2</v>
          </cell>
          <cell r="P2846">
            <v>3.04E-2</v>
          </cell>
          <cell r="Q2846">
            <v>0.05</v>
          </cell>
          <cell r="R2846">
            <v>5.3199999999999997E-2</v>
          </cell>
          <cell r="S2846">
            <v>5.3199999999999997E-2</v>
          </cell>
          <cell r="T2846">
            <v>0.05</v>
          </cell>
          <cell r="U2846">
            <v>5.3199999999999997E-2</v>
          </cell>
          <cell r="V2846">
            <v>5.3199999999999997E-2</v>
          </cell>
        </row>
        <row r="2847">
          <cell r="B2847" t="str">
            <v>0V100</v>
          </cell>
          <cell r="C2847">
            <v>9600000618</v>
          </cell>
          <cell r="D2847">
            <v>1</v>
          </cell>
          <cell r="E2847" t="str">
            <v>MANILLE INOX</v>
          </cell>
          <cell r="F2847">
            <v>1.57</v>
          </cell>
          <cell r="H2847">
            <v>9600000618</v>
          </cell>
          <cell r="I2847">
            <v>0.8</v>
          </cell>
          <cell r="J2847">
            <v>1</v>
          </cell>
          <cell r="K2847">
            <v>0.8</v>
          </cell>
          <cell r="L2847">
            <v>0.80289999999999995</v>
          </cell>
          <cell r="M2847">
            <v>0.80289999999999995</v>
          </cell>
          <cell r="N2847">
            <v>0.8</v>
          </cell>
          <cell r="O2847">
            <v>0.80289999999999995</v>
          </cell>
          <cell r="P2847">
            <v>0.80289999999999995</v>
          </cell>
          <cell r="Q2847">
            <v>1.57</v>
          </cell>
          <cell r="R2847">
            <v>1.6057999999999999</v>
          </cell>
          <cell r="S2847">
            <v>1.6057999999999999</v>
          </cell>
          <cell r="T2847">
            <v>1.57</v>
          </cell>
          <cell r="U2847">
            <v>1.6057999999999999</v>
          </cell>
          <cell r="V2847">
            <v>1.6057999999999999</v>
          </cell>
        </row>
        <row r="2848">
          <cell r="B2848" t="str">
            <v>0V100</v>
          </cell>
          <cell r="C2848" t="str">
            <v>BIPSTOP</v>
          </cell>
          <cell r="D2848">
            <v>1</v>
          </cell>
          <cell r="E2848" t="str">
            <v>FLOTTEUR JAUNE 20M DE CABLE+LEST</v>
          </cell>
          <cell r="F2848">
            <v>38.61</v>
          </cell>
          <cell r="H2848" t="str">
            <v>BIPSTOP</v>
          </cell>
          <cell r="I2848">
            <v>26.4</v>
          </cell>
          <cell r="J2848">
            <v>1</v>
          </cell>
          <cell r="K2848">
            <v>26.4</v>
          </cell>
          <cell r="L2848">
            <v>26.4</v>
          </cell>
          <cell r="M2848">
            <v>26.4</v>
          </cell>
          <cell r="N2848">
            <v>26.4</v>
          </cell>
          <cell r="O2848">
            <v>26.4</v>
          </cell>
          <cell r="P2848">
            <v>26.4</v>
          </cell>
          <cell r="Q2848">
            <v>38.61</v>
          </cell>
          <cell r="R2848">
            <v>39.599999999999994</v>
          </cell>
          <cell r="S2848">
            <v>39.599999999999994</v>
          </cell>
          <cell r="T2848">
            <v>38.61</v>
          </cell>
          <cell r="U2848">
            <v>39.599999999999994</v>
          </cell>
          <cell r="V2848">
            <v>39.599999999999994</v>
          </cell>
        </row>
        <row r="2849">
          <cell r="B2849" t="str">
            <v>0V100</v>
          </cell>
          <cell r="C2849" t="str">
            <v>C9063</v>
          </cell>
          <cell r="D2849">
            <v>2</v>
          </cell>
          <cell r="E2849" t="str">
            <v>COUDE 90  PVC D63 FEM/FEM</v>
          </cell>
          <cell r="F2849">
            <v>0.96</v>
          </cell>
          <cell r="H2849" t="str">
            <v>C9063</v>
          </cell>
          <cell r="I2849">
            <v>0.77</v>
          </cell>
          <cell r="J2849">
            <v>1</v>
          </cell>
          <cell r="K2849">
            <v>0.77</v>
          </cell>
          <cell r="L2849">
            <v>0.76900000000000002</v>
          </cell>
          <cell r="M2849">
            <v>0.84599999999999997</v>
          </cell>
          <cell r="N2849">
            <v>1.54</v>
          </cell>
          <cell r="O2849">
            <v>1.538</v>
          </cell>
          <cell r="P2849">
            <v>1.6919999999999999</v>
          </cell>
          <cell r="Q2849">
            <v>0.96</v>
          </cell>
          <cell r="R2849">
            <v>0.96125000000000005</v>
          </cell>
          <cell r="S2849">
            <v>1.0574999999999999</v>
          </cell>
          <cell r="T2849">
            <v>1.92</v>
          </cell>
          <cell r="U2849">
            <v>1.9225000000000001</v>
          </cell>
          <cell r="V2849">
            <v>2.1149999999999998</v>
          </cell>
        </row>
        <row r="2850">
          <cell r="B2850" t="str">
            <v>0V100</v>
          </cell>
          <cell r="C2850" t="str">
            <v>C90MF6350</v>
          </cell>
          <cell r="D2850">
            <v>1</v>
          </cell>
          <cell r="E2850" t="str">
            <v>COUDE 90 REDUIT M/F 63X50</v>
          </cell>
          <cell r="F2850">
            <v>3.76</v>
          </cell>
          <cell r="H2850" t="str">
            <v>C90MF6350</v>
          </cell>
          <cell r="I2850">
            <v>2.13</v>
          </cell>
          <cell r="J2850">
            <v>1</v>
          </cell>
          <cell r="K2850">
            <v>2.13</v>
          </cell>
          <cell r="L2850">
            <v>2.13</v>
          </cell>
          <cell r="M2850">
            <v>2.5049999999999999</v>
          </cell>
          <cell r="N2850">
            <v>2.13</v>
          </cell>
          <cell r="O2850">
            <v>2.13</v>
          </cell>
          <cell r="P2850">
            <v>2.5049999999999999</v>
          </cell>
          <cell r="Q2850">
            <v>3.76</v>
          </cell>
          <cell r="R2850">
            <v>4.26</v>
          </cell>
          <cell r="S2850">
            <v>5.01</v>
          </cell>
          <cell r="T2850">
            <v>3.76</v>
          </cell>
          <cell r="U2850">
            <v>4.26</v>
          </cell>
          <cell r="V2850">
            <v>5.01</v>
          </cell>
        </row>
        <row r="2851">
          <cell r="B2851" t="str">
            <v>0V100</v>
          </cell>
          <cell r="C2851" t="str">
            <v>CC6M</v>
          </cell>
          <cell r="D2851">
            <v>1</v>
          </cell>
          <cell r="E2851" t="str">
            <v>CHAPEAU D63 AVEC MOUSTIQUAIRE</v>
          </cell>
          <cell r="F2851">
            <v>17.510000000000002</v>
          </cell>
          <cell r="H2851" t="str">
            <v>CC6M</v>
          </cell>
          <cell r="I2851">
            <v>11.67</v>
          </cell>
          <cell r="J2851">
            <v>1</v>
          </cell>
          <cell r="K2851">
            <v>11.67</v>
          </cell>
          <cell r="L2851">
            <v>11.67</v>
          </cell>
          <cell r="M2851">
            <v>11.67</v>
          </cell>
          <cell r="N2851">
            <v>11.67</v>
          </cell>
          <cell r="O2851">
            <v>11.67</v>
          </cell>
          <cell r="P2851">
            <v>11.67</v>
          </cell>
          <cell r="Q2851">
            <v>17.510000000000002</v>
          </cell>
          <cell r="R2851">
            <v>17.504999999999999</v>
          </cell>
          <cell r="S2851">
            <v>17.504999999999999</v>
          </cell>
          <cell r="T2851">
            <v>17.510000000000002</v>
          </cell>
          <cell r="U2851">
            <v>17.504999999999999</v>
          </cell>
          <cell r="V2851">
            <v>17.504999999999999</v>
          </cell>
        </row>
        <row r="2852">
          <cell r="B2852" t="str">
            <v>0V100</v>
          </cell>
          <cell r="C2852" t="str">
            <v>CUVE1200</v>
          </cell>
          <cell r="D2852">
            <v>1</v>
          </cell>
          <cell r="E2852" t="str">
            <v>CUVE RELEVAGE HT1200</v>
          </cell>
          <cell r="F2852">
            <v>226.44</v>
          </cell>
          <cell r="H2852" t="str">
            <v>CUVE1200</v>
          </cell>
          <cell r="I2852">
            <v>148</v>
          </cell>
          <cell r="J2852">
            <v>1</v>
          </cell>
          <cell r="K2852">
            <v>148</v>
          </cell>
          <cell r="L2852">
            <v>148</v>
          </cell>
          <cell r="M2852">
            <v>148</v>
          </cell>
          <cell r="N2852">
            <v>148</v>
          </cell>
          <cell r="O2852">
            <v>148</v>
          </cell>
          <cell r="P2852">
            <v>148</v>
          </cell>
          <cell r="Q2852">
            <v>226.44</v>
          </cell>
          <cell r="R2852">
            <v>222</v>
          </cell>
          <cell r="S2852">
            <v>222</v>
          </cell>
          <cell r="T2852">
            <v>226.44</v>
          </cell>
          <cell r="U2852">
            <v>222</v>
          </cell>
          <cell r="V2852">
            <v>222</v>
          </cell>
        </row>
        <row r="2853">
          <cell r="B2853" t="str">
            <v>0V100</v>
          </cell>
          <cell r="C2853" t="str">
            <v>ECROUPG13</v>
          </cell>
          <cell r="D2853">
            <v>2</v>
          </cell>
          <cell r="E2853" t="str">
            <v>ECROU PE POUR PRESSE ETOUPE PG13</v>
          </cell>
          <cell r="F2853">
            <v>0.08</v>
          </cell>
          <cell r="H2853" t="str">
            <v>ECROUPG13</v>
          </cell>
          <cell r="I2853">
            <v>7.0000000000000007E-2</v>
          </cell>
          <cell r="J2853">
            <v>1</v>
          </cell>
          <cell r="K2853">
            <v>7.0000000000000007E-2</v>
          </cell>
          <cell r="L2853">
            <v>7.1999999999999995E-2</v>
          </cell>
          <cell r="M2853">
            <v>7.1999999999999995E-2</v>
          </cell>
          <cell r="N2853">
            <v>0.14000000000000001</v>
          </cell>
          <cell r="O2853">
            <v>0.14399999999999999</v>
          </cell>
          <cell r="P2853">
            <v>0.14399999999999999</v>
          </cell>
          <cell r="Q2853">
            <v>0.08</v>
          </cell>
          <cell r="R2853">
            <v>0.10799999999999998</v>
          </cell>
          <cell r="S2853">
            <v>0.10799999999999998</v>
          </cell>
          <cell r="T2853">
            <v>0.16</v>
          </cell>
          <cell r="U2853">
            <v>0.21599999999999997</v>
          </cell>
          <cell r="V2853">
            <v>0.21599999999999997</v>
          </cell>
        </row>
        <row r="2854">
          <cell r="B2854" t="str">
            <v>0V100</v>
          </cell>
          <cell r="C2854" t="str">
            <v>EF63502</v>
          </cell>
          <cell r="D2854">
            <v>1</v>
          </cell>
          <cell r="E2854" t="str">
            <v>EMBOUT ADAPTATION 63X50X2</v>
          </cell>
          <cell r="F2854">
            <v>0.77</v>
          </cell>
          <cell r="H2854" t="str">
            <v>EF63502</v>
          </cell>
          <cell r="I2854">
            <v>0.61</v>
          </cell>
          <cell r="J2854">
            <v>1</v>
          </cell>
          <cell r="K2854">
            <v>0.61</v>
          </cell>
          <cell r="L2854">
            <v>0.61299999999999999</v>
          </cell>
          <cell r="M2854">
            <v>0.67400000000000004</v>
          </cell>
          <cell r="N2854">
            <v>0.61</v>
          </cell>
          <cell r="O2854">
            <v>0.61299999999999999</v>
          </cell>
          <cell r="P2854">
            <v>0.67400000000000004</v>
          </cell>
          <cell r="Q2854">
            <v>0.77</v>
          </cell>
          <cell r="R2854">
            <v>0.81529000000000007</v>
          </cell>
          <cell r="S2854">
            <v>0.89642000000000011</v>
          </cell>
          <cell r="T2854">
            <v>0.77</v>
          </cell>
          <cell r="U2854">
            <v>0.81529000000000007</v>
          </cell>
          <cell r="V2854">
            <v>0.89642000000000011</v>
          </cell>
        </row>
        <row r="2855">
          <cell r="B2855" t="str">
            <v>0V100</v>
          </cell>
          <cell r="C2855" t="str">
            <v>ENFC30MF100</v>
          </cell>
          <cell r="D2855">
            <v>1</v>
          </cell>
          <cell r="E2855" t="str">
            <v>COUDE 30 MF PVC EVAC D100</v>
          </cell>
          <cell r="F2855">
            <v>2.31</v>
          </cell>
          <cell r="H2855" t="str">
            <v>ENFC30MF100</v>
          </cell>
          <cell r="I2855">
            <v>1.72</v>
          </cell>
          <cell r="J2855">
            <v>1</v>
          </cell>
          <cell r="K2855">
            <v>1.72</v>
          </cell>
          <cell r="L2855">
            <v>1.7150000000000001</v>
          </cell>
          <cell r="M2855">
            <v>1.635</v>
          </cell>
          <cell r="N2855">
            <v>1.72</v>
          </cell>
          <cell r="O2855">
            <v>1.7150000000000001</v>
          </cell>
          <cell r="P2855">
            <v>1.635</v>
          </cell>
          <cell r="Q2855">
            <v>2.31</v>
          </cell>
          <cell r="R2855">
            <v>2.5725000000000002</v>
          </cell>
          <cell r="S2855">
            <v>2.4525000000000001</v>
          </cell>
          <cell r="T2855">
            <v>2.31</v>
          </cell>
          <cell r="U2855">
            <v>2.5725000000000002</v>
          </cell>
          <cell r="V2855">
            <v>2.4525000000000001</v>
          </cell>
        </row>
        <row r="2856">
          <cell r="B2856" t="str">
            <v>0V100</v>
          </cell>
          <cell r="C2856" t="str">
            <v>FLPG13</v>
          </cell>
          <cell r="D2856">
            <v>2</v>
          </cell>
          <cell r="E2856" t="str">
            <v>PRESSE ETOUPE PG13 FILETAGE LONG</v>
          </cell>
          <cell r="F2856">
            <v>0.90200000000000002</v>
          </cell>
          <cell r="H2856" t="str">
            <v>FLPG13</v>
          </cell>
          <cell r="I2856">
            <v>0.6</v>
          </cell>
          <cell r="J2856">
            <v>1</v>
          </cell>
          <cell r="K2856">
            <v>0.6</v>
          </cell>
          <cell r="L2856">
            <v>0.60099999999999998</v>
          </cell>
          <cell r="M2856">
            <v>0.60099999999999998</v>
          </cell>
          <cell r="N2856">
            <v>1.2</v>
          </cell>
          <cell r="O2856">
            <v>1.202</v>
          </cell>
          <cell r="P2856">
            <v>1.202</v>
          </cell>
          <cell r="Q2856">
            <v>0.90200000000000002</v>
          </cell>
          <cell r="R2856">
            <v>0.90149999999999997</v>
          </cell>
          <cell r="S2856">
            <v>0.90149999999999997</v>
          </cell>
          <cell r="T2856">
            <v>1.804</v>
          </cell>
          <cell r="U2856">
            <v>1.8029999999999999</v>
          </cell>
          <cell r="V2856">
            <v>1.8029999999999999</v>
          </cell>
        </row>
        <row r="2857">
          <cell r="B2857" t="str">
            <v>0V100</v>
          </cell>
          <cell r="C2857" t="str">
            <v>GPR</v>
          </cell>
          <cell r="D2857">
            <v>1</v>
          </cell>
          <cell r="E2857" t="str">
            <v>GUIDE POSTES DE RELEVAGE</v>
          </cell>
          <cell r="F2857">
            <v>0.4</v>
          </cell>
          <cell r="H2857" t="str">
            <v>GPR</v>
          </cell>
          <cell r="I2857">
            <v>0.2</v>
          </cell>
          <cell r="J2857">
            <v>1</v>
          </cell>
          <cell r="K2857">
            <v>0.2</v>
          </cell>
          <cell r="L2857">
            <v>0.2</v>
          </cell>
          <cell r="M2857">
            <v>0.2</v>
          </cell>
          <cell r="N2857">
            <v>0.2</v>
          </cell>
          <cell r="O2857">
            <v>0.2</v>
          </cell>
          <cell r="P2857">
            <v>0.2</v>
          </cell>
          <cell r="Q2857">
            <v>0.4</v>
          </cell>
          <cell r="R2857">
            <v>0</v>
          </cell>
          <cell r="S2857">
            <v>0.4</v>
          </cell>
          <cell r="T2857">
            <v>0.4</v>
          </cell>
          <cell r="U2857">
            <v>0</v>
          </cell>
          <cell r="V2857">
            <v>0.4</v>
          </cell>
        </row>
        <row r="2858">
          <cell r="B2858" t="str">
            <v>0V100</v>
          </cell>
          <cell r="C2858" t="str">
            <v>MCOFPRO</v>
          </cell>
          <cell r="D2858">
            <v>1</v>
          </cell>
          <cell r="E2858" t="str">
            <v>COFFRET ALARME ET PROTECTION RELEVAGE</v>
          </cell>
          <cell r="F2858">
            <v>139.16999999999999</v>
          </cell>
          <cell r="H2858" t="str">
            <v>MCOFPRO</v>
          </cell>
          <cell r="I2858">
            <v>88.935500000000005</v>
          </cell>
          <cell r="J2858">
            <v>1</v>
          </cell>
          <cell r="K2858">
            <v>88.935500000000005</v>
          </cell>
          <cell r="L2858">
            <v>88.936256</v>
          </cell>
          <cell r="M2858">
            <v>90.786255999999995</v>
          </cell>
          <cell r="N2858">
            <v>88.935500000000005</v>
          </cell>
          <cell r="O2858">
            <v>88.936256</v>
          </cell>
          <cell r="P2858">
            <v>90.786255999999995</v>
          </cell>
          <cell r="Q2858">
            <v>160.19999999999999</v>
          </cell>
          <cell r="R2858">
            <v>144.33635149999998</v>
          </cell>
          <cell r="S2858">
            <v>147.29635150000001</v>
          </cell>
          <cell r="T2858">
            <v>160.19999999999999</v>
          </cell>
          <cell r="U2858">
            <v>144.33635149999998</v>
          </cell>
          <cell r="V2858">
            <v>147.29635150000001</v>
          </cell>
        </row>
        <row r="2859">
          <cell r="B2859" t="str">
            <v>0V100</v>
          </cell>
          <cell r="C2859" t="str">
            <v>MDWVOX100</v>
          </cell>
          <cell r="D2859">
            <v>1</v>
          </cell>
          <cell r="E2859" t="str">
            <v>ELECTROPOMPE DW VOX M 100 D63 FILETE</v>
          </cell>
          <cell r="F2859">
            <v>431.65</v>
          </cell>
          <cell r="H2859" t="str">
            <v>MDWVOX100</v>
          </cell>
          <cell r="I2859">
            <v>313</v>
          </cell>
          <cell r="J2859">
            <v>1</v>
          </cell>
          <cell r="K2859">
            <v>313</v>
          </cell>
          <cell r="L2859">
            <v>313</v>
          </cell>
          <cell r="M2859">
            <v>313</v>
          </cell>
          <cell r="N2859">
            <v>313</v>
          </cell>
          <cell r="O2859">
            <v>313</v>
          </cell>
          <cell r="P2859">
            <v>313</v>
          </cell>
          <cell r="Q2859">
            <v>431.65</v>
          </cell>
          <cell r="R2859">
            <v>469.5</v>
          </cell>
          <cell r="S2859">
            <v>469.5</v>
          </cell>
          <cell r="T2859">
            <v>431.65</v>
          </cell>
          <cell r="U2859">
            <v>469.5</v>
          </cell>
          <cell r="V2859">
            <v>469.5</v>
          </cell>
        </row>
        <row r="2860">
          <cell r="B2860" t="str">
            <v>0V100</v>
          </cell>
          <cell r="C2860" t="str">
            <v>MJOI100</v>
          </cell>
          <cell r="D2860">
            <v>1</v>
          </cell>
          <cell r="E2860" t="str">
            <v>JOINT FORSHEDA D100</v>
          </cell>
          <cell r="F2860">
            <v>4.87</v>
          </cell>
          <cell r="H2860" t="str">
            <v>MJOI100</v>
          </cell>
          <cell r="I2860">
            <v>0.94</v>
          </cell>
          <cell r="J2860">
            <v>1</v>
          </cell>
          <cell r="K2860">
            <v>0.94</v>
          </cell>
          <cell r="L2860">
            <v>2.1800000000000002</v>
          </cell>
          <cell r="M2860">
            <v>0.94</v>
          </cell>
          <cell r="N2860">
            <v>0.94</v>
          </cell>
          <cell r="O2860">
            <v>2.1800000000000002</v>
          </cell>
          <cell r="P2860">
            <v>0.94</v>
          </cell>
          <cell r="Q2860">
            <v>4.87</v>
          </cell>
          <cell r="R2860">
            <v>4.9050000000000002</v>
          </cell>
          <cell r="S2860">
            <v>2.1149999999999998</v>
          </cell>
          <cell r="T2860">
            <v>4.87</v>
          </cell>
          <cell r="U2860">
            <v>4.9050000000000002</v>
          </cell>
          <cell r="V2860">
            <v>2.1149999999999998</v>
          </cell>
        </row>
        <row r="2861">
          <cell r="B2861" t="str">
            <v>0V100</v>
          </cell>
          <cell r="C2861" t="str">
            <v>MJOI63</v>
          </cell>
          <cell r="D2861">
            <v>1</v>
          </cell>
          <cell r="E2861" t="str">
            <v>JOINT FORSHEDA D63</v>
          </cell>
          <cell r="F2861">
            <v>4.9400000000000004</v>
          </cell>
          <cell r="H2861" t="str">
            <v>MJOI63</v>
          </cell>
          <cell r="I2861">
            <v>2.21</v>
          </cell>
          <cell r="J2861">
            <v>1</v>
          </cell>
          <cell r="K2861">
            <v>2.21</v>
          </cell>
          <cell r="L2861">
            <v>2.21</v>
          </cell>
          <cell r="M2861">
            <v>0.92</v>
          </cell>
          <cell r="N2861">
            <v>2.21</v>
          </cell>
          <cell r="O2861">
            <v>2.21</v>
          </cell>
          <cell r="P2861">
            <v>0.92</v>
          </cell>
          <cell r="Q2861">
            <v>4.9400000000000004</v>
          </cell>
          <cell r="R2861">
            <v>4.9725000000000001</v>
          </cell>
          <cell r="S2861">
            <v>2.0700000000000003</v>
          </cell>
          <cell r="T2861">
            <v>4.9400000000000004</v>
          </cell>
          <cell r="U2861">
            <v>4.9725000000000001</v>
          </cell>
          <cell r="V2861">
            <v>2.0700000000000003</v>
          </cell>
        </row>
        <row r="2862">
          <cell r="B2862" t="str">
            <v>0V100</v>
          </cell>
          <cell r="C2862" t="str">
            <v>MM63</v>
          </cell>
          <cell r="D2862">
            <v>1</v>
          </cell>
          <cell r="E2862" t="str">
            <v>MANCHON SORTIE POSTE RELEVAGE PVC PRES D63</v>
          </cell>
          <cell r="F2862">
            <v>1.1000000000000001</v>
          </cell>
          <cell r="H2862" t="str">
            <v>MM63</v>
          </cell>
          <cell r="I2862">
            <v>1.1100000000000001</v>
          </cell>
          <cell r="J2862">
            <v>1</v>
          </cell>
          <cell r="K2862">
            <v>1.1100000000000001</v>
          </cell>
          <cell r="L2862">
            <v>1.1060000000000001</v>
          </cell>
          <cell r="M2862">
            <v>1.2170000000000001</v>
          </cell>
          <cell r="N2862">
            <v>1.1100000000000001</v>
          </cell>
          <cell r="O2862">
            <v>1.1060000000000001</v>
          </cell>
          <cell r="P2862">
            <v>1.2170000000000001</v>
          </cell>
          <cell r="Q2862">
            <v>1.27</v>
          </cell>
          <cell r="R2862">
            <v>1.3825000000000001</v>
          </cell>
          <cell r="S2862">
            <v>1.5212500000000002</v>
          </cell>
          <cell r="T2862">
            <v>1.27</v>
          </cell>
          <cell r="U2862">
            <v>1.3825000000000001</v>
          </cell>
          <cell r="V2862">
            <v>1.5212500000000002</v>
          </cell>
        </row>
        <row r="2863">
          <cell r="B2863" t="str">
            <v>0V100</v>
          </cell>
          <cell r="C2863" t="str">
            <v>MOAT</v>
          </cell>
          <cell r="D2863">
            <v>1.17</v>
          </cell>
          <cell r="E2863" t="str">
            <v>MAIN D'OEUVRE ATELIER</v>
          </cell>
          <cell r="F2863">
            <v>75</v>
          </cell>
          <cell r="H2863" t="str">
            <v>MOAT</v>
          </cell>
          <cell r="I2863">
            <v>50</v>
          </cell>
          <cell r="J2863">
            <v>1</v>
          </cell>
          <cell r="K2863">
            <v>50</v>
          </cell>
          <cell r="L2863">
            <v>50</v>
          </cell>
          <cell r="M2863">
            <v>50</v>
          </cell>
          <cell r="N2863">
            <v>58.5</v>
          </cell>
          <cell r="O2863">
            <v>58.5</v>
          </cell>
          <cell r="P2863">
            <v>58.5</v>
          </cell>
          <cell r="Q2863">
            <v>75</v>
          </cell>
          <cell r="R2863">
            <v>75</v>
          </cell>
          <cell r="S2863">
            <v>75</v>
          </cell>
          <cell r="T2863">
            <v>87.75</v>
          </cell>
          <cell r="U2863">
            <v>87.75</v>
          </cell>
          <cell r="V2863">
            <v>87.75</v>
          </cell>
        </row>
        <row r="2864">
          <cell r="B2864" t="str">
            <v>0V100</v>
          </cell>
          <cell r="C2864" t="str">
            <v>MTOLE4</v>
          </cell>
          <cell r="D2864">
            <v>1</v>
          </cell>
          <cell r="E2864" t="str">
            <v>TOLE SUPPORT FLOTTEUR ALARME</v>
          </cell>
          <cell r="F2864">
            <v>4.1900000000000004</v>
          </cell>
          <cell r="H2864" t="str">
            <v>MTOLE4</v>
          </cell>
          <cell r="I2864">
            <v>2.99</v>
          </cell>
          <cell r="J2864">
            <v>1</v>
          </cell>
          <cell r="K2864">
            <v>2.99</v>
          </cell>
          <cell r="L2864">
            <v>2.99</v>
          </cell>
          <cell r="M2864">
            <v>2.99</v>
          </cell>
          <cell r="N2864">
            <v>2.99</v>
          </cell>
          <cell r="O2864">
            <v>2.99</v>
          </cell>
          <cell r="P2864">
            <v>2.99</v>
          </cell>
          <cell r="Q2864">
            <v>4.1900000000000004</v>
          </cell>
          <cell r="R2864">
            <v>4.4850000000000003</v>
          </cell>
          <cell r="S2864">
            <v>4.4850000000000003</v>
          </cell>
          <cell r="T2864">
            <v>4.1900000000000004</v>
          </cell>
          <cell r="U2864">
            <v>4.4850000000000003</v>
          </cell>
          <cell r="V2864">
            <v>4.4850000000000003</v>
          </cell>
        </row>
        <row r="2865">
          <cell r="B2865" t="str">
            <v>0V100</v>
          </cell>
          <cell r="C2865" t="str">
            <v>PVC6316</v>
          </cell>
          <cell r="D2865">
            <v>1</v>
          </cell>
          <cell r="E2865" t="str">
            <v>TUBE DE 3M PVC PRESSION 63X4.7 PN16</v>
          </cell>
          <cell r="F2865">
            <v>12.91</v>
          </cell>
          <cell r="H2865" t="str">
            <v>PVC6316</v>
          </cell>
          <cell r="I2865">
            <v>4.7300000000000004</v>
          </cell>
          <cell r="J2865">
            <v>0.33</v>
          </cell>
          <cell r="K2865">
            <v>14.333333333333334</v>
          </cell>
          <cell r="L2865">
            <v>4.7320000000000002</v>
          </cell>
          <cell r="M2865">
            <v>4.7779999999999996</v>
          </cell>
          <cell r="N2865">
            <v>14.333333333333334</v>
          </cell>
          <cell r="O2865">
            <v>4.7320000000000002</v>
          </cell>
          <cell r="P2865">
            <v>4.7779999999999996</v>
          </cell>
          <cell r="Q2865">
            <v>12.91</v>
          </cell>
          <cell r="R2865">
            <v>6.2935600000000003</v>
          </cell>
          <cell r="S2865">
            <v>6.3547399999999996</v>
          </cell>
          <cell r="T2865">
            <v>12.91</v>
          </cell>
          <cell r="U2865">
            <v>6.2935600000000003</v>
          </cell>
          <cell r="V2865">
            <v>6.3547399999999996</v>
          </cell>
        </row>
        <row r="2866">
          <cell r="B2866" t="str">
            <v>0V100</v>
          </cell>
          <cell r="C2866" t="str">
            <v>RONDETD6</v>
          </cell>
          <cell r="D2866">
            <v>2</v>
          </cell>
          <cell r="E2866" t="str">
            <v>RONDELLE EPDM INOX 5.5/6.3*25</v>
          </cell>
          <cell r="F2866">
            <v>1.9E-2</v>
          </cell>
          <cell r="H2866" t="str">
            <v>RONDETD6</v>
          </cell>
          <cell r="I2866">
            <v>0.13</v>
          </cell>
          <cell r="J2866">
            <v>1</v>
          </cell>
          <cell r="K2866">
            <v>0.13</v>
          </cell>
          <cell r="L2866">
            <v>0.12720000000000001</v>
          </cell>
          <cell r="M2866">
            <v>0.12720000000000001</v>
          </cell>
          <cell r="N2866">
            <v>0.26</v>
          </cell>
          <cell r="O2866">
            <v>0.25440000000000002</v>
          </cell>
          <cell r="P2866">
            <v>0.25440000000000002</v>
          </cell>
          <cell r="Q2866">
            <v>1.9E-2</v>
          </cell>
          <cell r="R2866">
            <v>0.19080000000000003</v>
          </cell>
          <cell r="S2866">
            <v>0.19080000000000003</v>
          </cell>
          <cell r="T2866">
            <v>3.7999999999999999E-2</v>
          </cell>
          <cell r="U2866">
            <v>0.38160000000000005</v>
          </cell>
          <cell r="V2866">
            <v>0.38160000000000005</v>
          </cell>
        </row>
        <row r="2867">
          <cell r="B2867" t="str">
            <v>0V100</v>
          </cell>
          <cell r="C2867" t="str">
            <v>VAC63</v>
          </cell>
          <cell r="D2867">
            <v>1</v>
          </cell>
          <cell r="E2867" t="str">
            <v>VANNE A BILLE FEM/FEM ORION D63</v>
          </cell>
          <cell r="F2867">
            <v>9.56</v>
          </cell>
          <cell r="H2867" t="str">
            <v>VAC63</v>
          </cell>
          <cell r="I2867">
            <v>8.09</v>
          </cell>
          <cell r="J2867">
            <v>1</v>
          </cell>
          <cell r="K2867">
            <v>8.09</v>
          </cell>
          <cell r="L2867">
            <v>8.0869999999999997</v>
          </cell>
          <cell r="M2867">
            <v>8.0869999999999997</v>
          </cell>
          <cell r="N2867">
            <v>8.09</v>
          </cell>
          <cell r="O2867">
            <v>8.0869999999999997</v>
          </cell>
          <cell r="P2867">
            <v>8.0869999999999997</v>
          </cell>
          <cell r="Q2867">
            <v>9.56</v>
          </cell>
          <cell r="R2867">
            <v>10.108750000000001</v>
          </cell>
          <cell r="S2867">
            <v>10.108750000000001</v>
          </cell>
          <cell r="T2867">
            <v>9.56</v>
          </cell>
          <cell r="U2867">
            <v>10.108750000000001</v>
          </cell>
          <cell r="V2867">
            <v>10.108750000000001</v>
          </cell>
        </row>
        <row r="2868">
          <cell r="B2868" t="str">
            <v>0V100</v>
          </cell>
          <cell r="C2868" t="str">
            <v>VDL516048</v>
          </cell>
          <cell r="D2868">
            <v>1</v>
          </cell>
          <cell r="E2868" t="str">
            <v>TRAVERSEE DE PAROI 50/63X2</v>
          </cell>
          <cell r="F2868">
            <v>9.64</v>
          </cell>
          <cell r="H2868" t="str">
            <v>VDL516048</v>
          </cell>
          <cell r="I2868">
            <v>7.94</v>
          </cell>
          <cell r="J2868">
            <v>1</v>
          </cell>
          <cell r="K2868">
            <v>7.94</v>
          </cell>
          <cell r="L2868">
            <v>7.9420000000000002</v>
          </cell>
          <cell r="M2868">
            <v>7.9420000000000002</v>
          </cell>
          <cell r="N2868">
            <v>7.94</v>
          </cell>
          <cell r="O2868">
            <v>7.9420000000000002</v>
          </cell>
          <cell r="P2868">
            <v>7.9420000000000002</v>
          </cell>
          <cell r="Q2868">
            <v>9.64</v>
          </cell>
          <cell r="R2868">
            <v>9.9275000000000002</v>
          </cell>
          <cell r="S2868">
            <v>9.9275000000000002</v>
          </cell>
          <cell r="T2868">
            <v>9.64</v>
          </cell>
          <cell r="U2868">
            <v>9.9275000000000002</v>
          </cell>
          <cell r="V2868">
            <v>9.9275000000000002</v>
          </cell>
        </row>
        <row r="2869">
          <cell r="B2869" t="str">
            <v>SPR1200V100</v>
          </cell>
          <cell r="N2869">
            <v>721.60343333333356</v>
          </cell>
          <cell r="O2869">
            <v>713.27839600000004</v>
          </cell>
          <cell r="P2869">
            <v>713.26319600000011</v>
          </cell>
          <cell r="T2869">
            <v>1067.8445000000002</v>
          </cell>
          <cell r="U2869">
            <v>1080.0793715</v>
          </cell>
          <cell r="V2869">
            <v>1078.8471314999999</v>
          </cell>
        </row>
        <row r="2870">
          <cell r="B2870" t="str">
            <v>CCAREX6EH</v>
          </cell>
          <cell r="C2870">
            <v>8210707018</v>
          </cell>
          <cell r="D2870">
            <v>100</v>
          </cell>
          <cell r="E2870" t="str">
            <v>VIS PENTURE TORX T30 INOX A2 7X70</v>
          </cell>
          <cell r="F2870">
            <v>0.158</v>
          </cell>
          <cell r="H2870">
            <v>8210707018</v>
          </cell>
          <cell r="I2870">
            <v>0.11</v>
          </cell>
          <cell r="J2870">
            <v>1</v>
          </cell>
          <cell r="K2870">
            <v>0.11</v>
          </cell>
          <cell r="L2870">
            <v>0.1056</v>
          </cell>
          <cell r="M2870">
            <v>0.1056</v>
          </cell>
          <cell r="N2870">
            <v>11</v>
          </cell>
          <cell r="O2870">
            <v>10.56</v>
          </cell>
          <cell r="P2870">
            <v>10.56</v>
          </cell>
          <cell r="Q2870">
            <v>0.12</v>
          </cell>
          <cell r="R2870">
            <v>0.15839999999999999</v>
          </cell>
          <cell r="S2870">
            <v>0.15839999999999999</v>
          </cell>
          <cell r="T2870">
            <v>12</v>
          </cell>
          <cell r="U2870">
            <v>15.839999999999998</v>
          </cell>
          <cell r="V2870">
            <v>15.839999999999998</v>
          </cell>
        </row>
        <row r="2871">
          <cell r="B2871" t="str">
            <v>CCAREX6EH</v>
          </cell>
          <cell r="C2871" t="str">
            <v>C50112500</v>
          </cell>
          <cell r="D2871">
            <v>1</v>
          </cell>
          <cell r="E2871" t="str">
            <v>BASTAING PE 50X115 2.50 M</v>
          </cell>
          <cell r="F2871">
            <v>18.91</v>
          </cell>
          <cell r="H2871" t="str">
            <v>C50112500</v>
          </cell>
          <cell r="I2871">
            <v>12.41</v>
          </cell>
          <cell r="J2871">
            <v>1</v>
          </cell>
          <cell r="K2871">
            <v>12.41</v>
          </cell>
          <cell r="L2871">
            <v>12.41</v>
          </cell>
          <cell r="M2871">
            <v>12.41</v>
          </cell>
          <cell r="N2871">
            <v>12.41</v>
          </cell>
          <cell r="O2871">
            <v>12.41</v>
          </cell>
          <cell r="P2871">
            <v>12.41</v>
          </cell>
          <cell r="Q2871">
            <v>18.91</v>
          </cell>
          <cell r="R2871">
            <v>18.615000000000002</v>
          </cell>
          <cell r="S2871">
            <v>18.615000000000002</v>
          </cell>
          <cell r="T2871">
            <v>18.91</v>
          </cell>
          <cell r="U2871">
            <v>18.615000000000002</v>
          </cell>
          <cell r="V2871">
            <v>18.615000000000002</v>
          </cell>
        </row>
        <row r="2872">
          <cell r="B2872" t="str">
            <v>CCAREX6EH</v>
          </cell>
          <cell r="C2872" t="str">
            <v>C70701500</v>
          </cell>
          <cell r="D2872">
            <v>8</v>
          </cell>
          <cell r="E2872" t="str">
            <v>CHEVRON PE 70X70 1.50 ML</v>
          </cell>
          <cell r="F2872">
            <v>4.92</v>
          </cell>
          <cell r="H2872" t="str">
            <v>C70701500</v>
          </cell>
          <cell r="I2872">
            <v>5.54</v>
          </cell>
          <cell r="J2872">
            <v>1</v>
          </cell>
          <cell r="K2872">
            <v>5.54</v>
          </cell>
          <cell r="L2872">
            <v>5.54</v>
          </cell>
          <cell r="M2872">
            <v>5.82</v>
          </cell>
          <cell r="N2872">
            <v>44.32</v>
          </cell>
          <cell r="O2872">
            <v>44.32</v>
          </cell>
          <cell r="P2872">
            <v>46.56</v>
          </cell>
          <cell r="Q2872">
            <v>4.92</v>
          </cell>
          <cell r="R2872">
            <v>6.9249999999999998</v>
          </cell>
          <cell r="S2872">
            <v>7.2750000000000004</v>
          </cell>
          <cell r="T2872">
            <v>39.36</v>
          </cell>
          <cell r="U2872">
            <v>55.4</v>
          </cell>
          <cell r="V2872">
            <v>58.2</v>
          </cell>
        </row>
        <row r="2873">
          <cell r="B2873" t="str">
            <v>CCAREX6EH</v>
          </cell>
          <cell r="C2873" t="str">
            <v>MOAT</v>
          </cell>
          <cell r="D2873">
            <v>1</v>
          </cell>
          <cell r="E2873" t="str">
            <v>MAIN D'OEUVRE ATELIER</v>
          </cell>
          <cell r="F2873">
            <v>75</v>
          </cell>
          <cell r="H2873" t="str">
            <v>MOAT</v>
          </cell>
          <cell r="I2873">
            <v>50</v>
          </cell>
          <cell r="J2873">
            <v>1</v>
          </cell>
          <cell r="K2873">
            <v>50</v>
          </cell>
          <cell r="L2873">
            <v>50</v>
          </cell>
          <cell r="M2873">
            <v>50</v>
          </cell>
          <cell r="N2873">
            <v>50</v>
          </cell>
          <cell r="O2873">
            <v>50</v>
          </cell>
          <cell r="P2873">
            <v>50</v>
          </cell>
          <cell r="Q2873">
            <v>75</v>
          </cell>
          <cell r="R2873">
            <v>75</v>
          </cell>
          <cell r="S2873">
            <v>75</v>
          </cell>
          <cell r="T2873">
            <v>75</v>
          </cell>
          <cell r="U2873">
            <v>75</v>
          </cell>
          <cell r="V2873">
            <v>75</v>
          </cell>
        </row>
        <row r="2874">
          <cell r="B2874" t="str">
            <v>CCAREX6EH</v>
          </cell>
          <cell r="C2874" t="str">
            <v>PAN1505</v>
          </cell>
          <cell r="D2874">
            <v>4</v>
          </cell>
          <cell r="E2874" t="str">
            <v>PANNEAU PVC 1000 X 1505 MM</v>
          </cell>
          <cell r="F2874">
            <v>32.24</v>
          </cell>
          <cell r="H2874" t="str">
            <v>PAN1505</v>
          </cell>
          <cell r="I2874">
            <v>23.96</v>
          </cell>
          <cell r="J2874">
            <v>1</v>
          </cell>
          <cell r="K2874">
            <v>23.96</v>
          </cell>
          <cell r="L2874">
            <v>23.961349999999999</v>
          </cell>
          <cell r="M2874">
            <v>23.961349999999999</v>
          </cell>
          <cell r="N2874">
            <v>95.84</v>
          </cell>
          <cell r="O2874">
            <v>95.845399999999998</v>
          </cell>
          <cell r="P2874">
            <v>95.845399999999998</v>
          </cell>
          <cell r="Q2874">
            <v>32.24</v>
          </cell>
          <cell r="R2874">
            <v>35.942025000000001</v>
          </cell>
          <cell r="S2874">
            <v>35.942025000000001</v>
          </cell>
          <cell r="T2874">
            <v>128.96</v>
          </cell>
          <cell r="U2874">
            <v>143.7681</v>
          </cell>
          <cell r="V2874">
            <v>143.7681</v>
          </cell>
        </row>
        <row r="2875">
          <cell r="B2875" t="str">
            <v>CCAREX6EH</v>
          </cell>
          <cell r="C2875" t="str">
            <v>PAN2220</v>
          </cell>
          <cell r="D2875">
            <v>2</v>
          </cell>
          <cell r="E2875" t="str">
            <v>PANNEAU PVC 1000 X 2220 MM</v>
          </cell>
          <cell r="F2875">
            <v>47.55</v>
          </cell>
          <cell r="H2875" t="str">
            <v>PAN2220</v>
          </cell>
          <cell r="I2875">
            <v>35.35</v>
          </cell>
          <cell r="J2875">
            <v>1</v>
          </cell>
          <cell r="K2875">
            <v>35.35</v>
          </cell>
          <cell r="L2875">
            <v>35.345500000000001</v>
          </cell>
          <cell r="M2875">
            <v>35.345500000000001</v>
          </cell>
          <cell r="N2875">
            <v>70.7</v>
          </cell>
          <cell r="O2875">
            <v>70.691000000000003</v>
          </cell>
          <cell r="P2875">
            <v>70.691000000000003</v>
          </cell>
          <cell r="Q2875">
            <v>47.55</v>
          </cell>
          <cell r="R2875">
            <v>53.018250000000002</v>
          </cell>
          <cell r="S2875">
            <v>53.018250000000002</v>
          </cell>
          <cell r="T2875">
            <v>95.1</v>
          </cell>
          <cell r="U2875">
            <v>106.0365</v>
          </cell>
          <cell r="V2875">
            <v>106.0365</v>
          </cell>
        </row>
        <row r="2876">
          <cell r="B2876" t="str">
            <v>CCAREX6EH</v>
          </cell>
          <cell r="C2876" t="str">
            <v>VCHARP8X160</v>
          </cell>
          <cell r="D2876">
            <v>4</v>
          </cell>
          <cell r="E2876" t="str">
            <v>VIS CHARPENTE 8X160 INOX A2 TX 40</v>
          </cell>
          <cell r="F2876">
            <v>0.78</v>
          </cell>
          <cell r="H2876" t="str">
            <v>VCHARP8X160</v>
          </cell>
          <cell r="I2876">
            <v>1.05</v>
          </cell>
          <cell r="J2876">
            <v>1</v>
          </cell>
          <cell r="K2876">
            <v>1.05</v>
          </cell>
          <cell r="L2876">
            <v>1.0529999999999999</v>
          </cell>
          <cell r="M2876">
            <v>1.0529999999999999</v>
          </cell>
          <cell r="N2876">
            <v>4.2</v>
          </cell>
          <cell r="O2876">
            <v>4.2119999999999997</v>
          </cell>
          <cell r="P2876">
            <v>4.2119999999999997</v>
          </cell>
          <cell r="Q2876">
            <v>0.78</v>
          </cell>
          <cell r="R2876">
            <v>1.5794999999999999</v>
          </cell>
          <cell r="S2876">
            <v>1.5794999999999999</v>
          </cell>
          <cell r="T2876">
            <v>3.12</v>
          </cell>
          <cell r="U2876">
            <v>6.3179999999999996</v>
          </cell>
          <cell r="V2876">
            <v>6.3179999999999996</v>
          </cell>
        </row>
        <row r="2877">
          <cell r="B2877" t="str">
            <v>COFRPVCCAREX6EH</v>
          </cell>
          <cell r="N2877">
            <v>288.46999999999997</v>
          </cell>
          <cell r="O2877">
            <v>288.03840000000002</v>
          </cell>
          <cell r="P2877">
            <v>290.27840000000003</v>
          </cell>
          <cell r="T2877">
            <v>372.45000000000005</v>
          </cell>
          <cell r="U2877">
            <v>420.9776</v>
          </cell>
          <cell r="V2877">
            <v>423.77759999999995</v>
          </cell>
        </row>
        <row r="2878">
          <cell r="B2878" t="str">
            <v>CCAREX5EH</v>
          </cell>
          <cell r="C2878">
            <v>8210707018</v>
          </cell>
          <cell r="D2878">
            <v>85</v>
          </cell>
          <cell r="E2878" t="str">
            <v>VIS PENTURE TORX T30 INOX A2 7X70</v>
          </cell>
          <cell r="F2878">
            <v>0.158</v>
          </cell>
          <cell r="H2878">
            <v>8210707018</v>
          </cell>
          <cell r="I2878">
            <v>0.11</v>
          </cell>
          <cell r="J2878">
            <v>1</v>
          </cell>
          <cell r="K2878">
            <v>0.11</v>
          </cell>
          <cell r="L2878">
            <v>0.1056</v>
          </cell>
          <cell r="M2878">
            <v>0.1056</v>
          </cell>
          <cell r="N2878">
            <v>9.35</v>
          </cell>
          <cell r="O2878">
            <v>8.9759999999999991</v>
          </cell>
          <cell r="P2878">
            <v>8.9759999999999991</v>
          </cell>
          <cell r="Q2878">
            <v>0.12</v>
          </cell>
          <cell r="R2878">
            <v>0.15839999999999999</v>
          </cell>
          <cell r="S2878">
            <v>0.15839999999999999</v>
          </cell>
          <cell r="T2878">
            <v>10.199999999999999</v>
          </cell>
          <cell r="U2878">
            <v>13.463999999999999</v>
          </cell>
          <cell r="V2878">
            <v>13.463999999999999</v>
          </cell>
        </row>
        <row r="2879">
          <cell r="B2879" t="str">
            <v>CCAREX5EH</v>
          </cell>
          <cell r="C2879" t="str">
            <v>C70701500</v>
          </cell>
          <cell r="D2879">
            <v>9</v>
          </cell>
          <cell r="E2879" t="str">
            <v>CHEVRON PE 70X70 1.50 ML</v>
          </cell>
          <cell r="F2879">
            <v>4.92</v>
          </cell>
          <cell r="H2879" t="str">
            <v>C70701500</v>
          </cell>
          <cell r="I2879">
            <v>5.54</v>
          </cell>
          <cell r="J2879">
            <v>1</v>
          </cell>
          <cell r="K2879">
            <v>5.54</v>
          </cell>
          <cell r="L2879">
            <v>5.54</v>
          </cell>
          <cell r="M2879">
            <v>5.82</v>
          </cell>
          <cell r="N2879">
            <v>49.86</v>
          </cell>
          <cell r="O2879">
            <v>49.86</v>
          </cell>
          <cell r="P2879">
            <v>52.38</v>
          </cell>
          <cell r="Q2879">
            <v>4.92</v>
          </cell>
          <cell r="R2879">
            <v>6.9249999999999998</v>
          </cell>
          <cell r="S2879">
            <v>7.2750000000000004</v>
          </cell>
          <cell r="T2879">
            <v>44.28</v>
          </cell>
          <cell r="U2879">
            <v>62.324999999999996</v>
          </cell>
          <cell r="V2879">
            <v>65.475000000000009</v>
          </cell>
        </row>
        <row r="2880">
          <cell r="B2880" t="str">
            <v>CCAREX5EH</v>
          </cell>
          <cell r="C2880" t="str">
            <v>MOAT</v>
          </cell>
          <cell r="D2880">
            <v>0.8</v>
          </cell>
          <cell r="E2880" t="str">
            <v>MAIN D'OEUVRE ATELIER</v>
          </cell>
          <cell r="F2880">
            <v>75</v>
          </cell>
          <cell r="H2880" t="str">
            <v>MOAT</v>
          </cell>
          <cell r="I2880">
            <v>50</v>
          </cell>
          <cell r="J2880">
            <v>1</v>
          </cell>
          <cell r="K2880">
            <v>50</v>
          </cell>
          <cell r="L2880">
            <v>50</v>
          </cell>
          <cell r="M2880">
            <v>50</v>
          </cell>
          <cell r="N2880">
            <v>40</v>
          </cell>
          <cell r="O2880">
            <v>40</v>
          </cell>
          <cell r="P2880">
            <v>40</v>
          </cell>
          <cell r="Q2880">
            <v>75</v>
          </cell>
          <cell r="R2880">
            <v>75</v>
          </cell>
          <cell r="S2880">
            <v>75</v>
          </cell>
          <cell r="T2880">
            <v>60</v>
          </cell>
          <cell r="U2880">
            <v>60</v>
          </cell>
          <cell r="V2880">
            <v>60</v>
          </cell>
        </row>
        <row r="2881">
          <cell r="B2881" t="str">
            <v>CCAREX5EH</v>
          </cell>
          <cell r="C2881" t="str">
            <v>PAN2220</v>
          </cell>
          <cell r="D2881">
            <v>2</v>
          </cell>
          <cell r="E2881" t="str">
            <v>PANNEAU PVC 1000 X 2220 MM</v>
          </cell>
          <cell r="F2881">
            <v>47.55</v>
          </cell>
          <cell r="H2881" t="str">
            <v>PAN2220</v>
          </cell>
          <cell r="I2881">
            <v>35.35</v>
          </cell>
          <cell r="J2881">
            <v>1</v>
          </cell>
          <cell r="K2881">
            <v>35.35</v>
          </cell>
          <cell r="L2881">
            <v>35.345500000000001</v>
          </cell>
          <cell r="M2881">
            <v>35.345500000000001</v>
          </cell>
          <cell r="N2881">
            <v>70.7</v>
          </cell>
          <cell r="O2881">
            <v>70.691000000000003</v>
          </cell>
          <cell r="P2881">
            <v>70.691000000000003</v>
          </cell>
          <cell r="Q2881">
            <v>47.55</v>
          </cell>
          <cell r="R2881">
            <v>53.018250000000002</v>
          </cell>
          <cell r="S2881">
            <v>53.018250000000002</v>
          </cell>
          <cell r="T2881">
            <v>95.1</v>
          </cell>
          <cell r="U2881">
            <v>106.0365</v>
          </cell>
          <cell r="V2881">
            <v>106.0365</v>
          </cell>
        </row>
        <row r="2882">
          <cell r="B2882" t="str">
            <v>CCAREX5EH</v>
          </cell>
          <cell r="D2882">
            <v>2</v>
          </cell>
          <cell r="E2882" t="str">
            <v>PANNEAU PVC 1000 X 2525 MM</v>
          </cell>
          <cell r="F2882">
            <v>54.09</v>
          </cell>
          <cell r="H2882" t="str">
            <v>PAN2525</v>
          </cell>
          <cell r="I2882">
            <v>40.21</v>
          </cell>
          <cell r="J2882">
            <v>1</v>
          </cell>
          <cell r="K2882">
            <v>40.21</v>
          </cell>
          <cell r="L2882">
            <v>40.206900000000005</v>
          </cell>
          <cell r="M2882">
            <v>40.206900000000005</v>
          </cell>
          <cell r="N2882">
            <v>80.42</v>
          </cell>
          <cell r="O2882">
            <v>80.413800000000009</v>
          </cell>
          <cell r="P2882">
            <v>80.413800000000009</v>
          </cell>
          <cell r="Q2882">
            <v>54.09</v>
          </cell>
          <cell r="R2882">
            <v>60.310350000000007</v>
          </cell>
          <cell r="S2882">
            <v>60.310350000000007</v>
          </cell>
          <cell r="T2882">
            <v>108.18</v>
          </cell>
          <cell r="U2882">
            <v>120.62070000000001</v>
          </cell>
          <cell r="V2882">
            <v>120.62070000000001</v>
          </cell>
        </row>
        <row r="2883">
          <cell r="B2883" t="str">
            <v>CCAREX5EH</v>
          </cell>
          <cell r="C2883" t="str">
            <v>VCHARP8X160</v>
          </cell>
          <cell r="D2883">
            <v>4</v>
          </cell>
          <cell r="E2883" t="str">
            <v>VIS CHARPENTE 8X160 INOX A2 TX 40</v>
          </cell>
          <cell r="F2883">
            <v>0.78</v>
          </cell>
          <cell r="H2883" t="str">
            <v>VCHARP8X160</v>
          </cell>
          <cell r="I2883">
            <v>1.05</v>
          </cell>
          <cell r="J2883">
            <v>1</v>
          </cell>
          <cell r="K2883">
            <v>1.05</v>
          </cell>
          <cell r="L2883">
            <v>1.0529999999999999</v>
          </cell>
          <cell r="M2883">
            <v>1.0529999999999999</v>
          </cell>
          <cell r="N2883">
            <v>4.2</v>
          </cell>
          <cell r="O2883">
            <v>4.2119999999999997</v>
          </cell>
          <cell r="P2883">
            <v>4.2119999999999997</v>
          </cell>
          <cell r="Q2883">
            <v>0.78</v>
          </cell>
          <cell r="R2883">
            <v>1.5794999999999999</v>
          </cell>
          <cell r="S2883">
            <v>1.5794999999999999</v>
          </cell>
          <cell r="T2883">
            <v>3.12</v>
          </cell>
          <cell r="U2883">
            <v>6.3179999999999996</v>
          </cell>
          <cell r="V2883">
            <v>6.3179999999999996</v>
          </cell>
        </row>
        <row r="2884">
          <cell r="B2884" t="str">
            <v>CCAREX5EH</v>
          </cell>
          <cell r="C2884" t="str">
            <v>VCHARP8X160</v>
          </cell>
          <cell r="D2884">
            <v>4</v>
          </cell>
          <cell r="E2884" t="str">
            <v>VIS CHARPENTE 8X160 INOX A2 TX 40</v>
          </cell>
          <cell r="F2884">
            <v>0.78</v>
          </cell>
          <cell r="H2884" t="str">
            <v>VCHARP8X160</v>
          </cell>
          <cell r="I2884">
            <v>1.05</v>
          </cell>
          <cell r="J2884">
            <v>1</v>
          </cell>
          <cell r="K2884">
            <v>1.05</v>
          </cell>
          <cell r="L2884">
            <v>1.0529999999999999</v>
          </cell>
          <cell r="M2884">
            <v>1.0529999999999999</v>
          </cell>
          <cell r="N2884">
            <v>4.2</v>
          </cell>
          <cell r="O2884">
            <v>4.2119999999999997</v>
          </cell>
          <cell r="P2884">
            <v>4.2119999999999997</v>
          </cell>
          <cell r="Q2884">
            <v>0.78</v>
          </cell>
          <cell r="R2884">
            <v>1.5794999999999999</v>
          </cell>
          <cell r="S2884">
            <v>1.5794999999999999</v>
          </cell>
          <cell r="T2884">
            <v>3.12</v>
          </cell>
          <cell r="U2884">
            <v>6.3179999999999996</v>
          </cell>
          <cell r="V2884">
            <v>6.3179999999999996</v>
          </cell>
        </row>
        <row r="2885">
          <cell r="B2885" t="str">
            <v>COFRPVCCAREX5EH</v>
          </cell>
          <cell r="N2885">
            <v>258.73</v>
          </cell>
          <cell r="O2885">
            <v>258.3648</v>
          </cell>
          <cell r="P2885">
            <v>260.88479999999998</v>
          </cell>
          <cell r="T2885">
            <v>324</v>
          </cell>
          <cell r="U2885">
            <v>375.08219999999994</v>
          </cell>
          <cell r="V2885">
            <v>378.23219999999998</v>
          </cell>
        </row>
        <row r="2886">
          <cell r="B2886" t="str">
            <v>5EHSL</v>
          </cell>
          <cell r="C2886" t="str">
            <v>1111011A</v>
          </cell>
          <cell r="D2886">
            <v>5</v>
          </cell>
          <cell r="E2886" t="str">
            <v>TUYAU PVC D 100</v>
          </cell>
          <cell r="F2886">
            <v>2.85</v>
          </cell>
          <cell r="H2886" t="str">
            <v>1111011A</v>
          </cell>
          <cell r="I2886">
            <v>2.19</v>
          </cell>
          <cell r="J2886">
            <v>1</v>
          </cell>
          <cell r="K2886">
            <v>2.19</v>
          </cell>
          <cell r="L2886">
            <v>2.19</v>
          </cell>
          <cell r="M2886">
            <v>2.19</v>
          </cell>
          <cell r="N2886">
            <v>10.95</v>
          </cell>
          <cell r="O2886">
            <v>10.95</v>
          </cell>
          <cell r="P2886">
            <v>10.95</v>
          </cell>
          <cell r="Q2886">
            <v>2.85</v>
          </cell>
          <cell r="R2886">
            <v>2.9127000000000001</v>
          </cell>
          <cell r="S2886">
            <v>2.9127000000000001</v>
          </cell>
          <cell r="T2886">
            <v>14.25</v>
          </cell>
          <cell r="U2886">
            <v>14.563500000000001</v>
          </cell>
          <cell r="V2886">
            <v>14.563500000000001</v>
          </cell>
        </row>
        <row r="2887">
          <cell r="B2887" t="str">
            <v>5EHSL</v>
          </cell>
          <cell r="C2887" t="str">
            <v>CC10M</v>
          </cell>
          <cell r="D2887">
            <v>5</v>
          </cell>
          <cell r="E2887" t="str">
            <v>CHAPEAU D100</v>
          </cell>
          <cell r="F2887">
            <v>24.03</v>
          </cell>
          <cell r="H2887" t="str">
            <v>CC10M</v>
          </cell>
          <cell r="I2887">
            <v>15.6</v>
          </cell>
          <cell r="J2887">
            <v>1</v>
          </cell>
          <cell r="K2887">
            <v>15.6</v>
          </cell>
          <cell r="L2887">
            <v>15.6</v>
          </cell>
          <cell r="M2887">
            <v>15.6</v>
          </cell>
          <cell r="N2887">
            <v>78</v>
          </cell>
          <cell r="O2887">
            <v>78</v>
          </cell>
          <cell r="P2887">
            <v>78</v>
          </cell>
          <cell r="Q2887">
            <v>24.03</v>
          </cell>
          <cell r="R2887">
            <v>23.4</v>
          </cell>
          <cell r="S2887">
            <v>23.4</v>
          </cell>
          <cell r="T2887">
            <v>120.15</v>
          </cell>
          <cell r="U2887">
            <v>117</v>
          </cell>
          <cell r="V2887">
            <v>117</v>
          </cell>
        </row>
        <row r="2888">
          <cell r="B2888" t="str">
            <v>5EHSL</v>
          </cell>
          <cell r="C2888" t="str">
            <v>CUVECAREX3500</v>
          </cell>
          <cell r="D2888">
            <v>1</v>
          </cell>
          <cell r="E2888" t="str">
            <v>CUVE 3500L GAMME CAREX</v>
          </cell>
          <cell r="F2888">
            <v>1080</v>
          </cell>
          <cell r="H2888" t="str">
            <v>CUVECAREX3500</v>
          </cell>
          <cell r="I2888">
            <v>720</v>
          </cell>
          <cell r="J2888">
            <v>1</v>
          </cell>
          <cell r="K2888">
            <v>720</v>
          </cell>
          <cell r="L2888">
            <v>720</v>
          </cell>
          <cell r="M2888">
            <v>720</v>
          </cell>
          <cell r="N2888">
            <v>720</v>
          </cell>
          <cell r="O2888">
            <v>720</v>
          </cell>
          <cell r="P2888">
            <v>720</v>
          </cell>
          <cell r="Q2888">
            <v>1080</v>
          </cell>
          <cell r="R2888">
            <v>1080</v>
          </cell>
          <cell r="S2888">
            <v>1080</v>
          </cell>
          <cell r="T2888">
            <v>1080</v>
          </cell>
          <cell r="U2888">
            <v>1080</v>
          </cell>
          <cell r="V2888">
            <v>1080</v>
          </cell>
        </row>
        <row r="2889">
          <cell r="B2889" t="str">
            <v>5EHSL</v>
          </cell>
          <cell r="C2889" t="str">
            <v>ENFC87100</v>
          </cell>
          <cell r="D2889">
            <v>5</v>
          </cell>
          <cell r="E2889" t="str">
            <v>COUDE 8730 FF PVC EVAC D100</v>
          </cell>
          <cell r="F2889">
            <v>2.25</v>
          </cell>
          <cell r="H2889" t="str">
            <v>ENFC87100</v>
          </cell>
          <cell r="I2889">
            <v>1.56</v>
          </cell>
          <cell r="J2889">
            <v>1</v>
          </cell>
          <cell r="K2889">
            <v>1.56</v>
          </cell>
          <cell r="L2889">
            <v>1.5640000000000001</v>
          </cell>
          <cell r="M2889">
            <v>1.5640000000000001</v>
          </cell>
          <cell r="N2889">
            <v>7.8000000000000007</v>
          </cell>
          <cell r="O2889">
            <v>7.82</v>
          </cell>
          <cell r="P2889">
            <v>7.82</v>
          </cell>
          <cell r="Q2889">
            <v>2.4</v>
          </cell>
          <cell r="R2889">
            <v>2.3460000000000001</v>
          </cell>
          <cell r="S2889">
            <v>2.3460000000000001</v>
          </cell>
          <cell r="T2889">
            <v>12</v>
          </cell>
          <cell r="U2889">
            <v>11.73</v>
          </cell>
          <cell r="V2889">
            <v>11.73</v>
          </cell>
        </row>
        <row r="2890">
          <cell r="B2890" t="str">
            <v>5EHSL</v>
          </cell>
          <cell r="C2890" t="str">
            <v>ENFCS87100</v>
          </cell>
          <cell r="D2890">
            <v>3</v>
          </cell>
          <cell r="E2890" t="str">
            <v>CULOTTE Y 8730 FF D100</v>
          </cell>
          <cell r="F2890">
            <v>2.56</v>
          </cell>
          <cell r="H2890" t="str">
            <v>ENFCS87100</v>
          </cell>
          <cell r="I2890">
            <v>1.98</v>
          </cell>
          <cell r="J2890">
            <v>1</v>
          </cell>
          <cell r="K2890">
            <v>1.98</v>
          </cell>
          <cell r="L2890">
            <v>1.9830000000000001</v>
          </cell>
          <cell r="M2890">
            <v>1.93</v>
          </cell>
          <cell r="N2890">
            <v>5.9399999999999995</v>
          </cell>
          <cell r="O2890">
            <v>5.9489999999999998</v>
          </cell>
          <cell r="P2890">
            <v>5.79</v>
          </cell>
          <cell r="Q2890">
            <v>2.75</v>
          </cell>
          <cell r="R2890">
            <v>2.9744999999999999</v>
          </cell>
          <cell r="S2890">
            <v>2.895</v>
          </cell>
          <cell r="T2890">
            <v>8.25</v>
          </cell>
          <cell r="U2890">
            <v>8.9235000000000007</v>
          </cell>
          <cell r="V2890">
            <v>8.6850000000000005</v>
          </cell>
        </row>
        <row r="2891">
          <cell r="B2891" t="str">
            <v>5EHSL</v>
          </cell>
          <cell r="C2891" t="str">
            <v>ENFCS87100</v>
          </cell>
          <cell r="D2891">
            <v>1</v>
          </cell>
          <cell r="E2891" t="str">
            <v>CULOTTE Y 8730 FF D100</v>
          </cell>
          <cell r="F2891">
            <v>2.56</v>
          </cell>
          <cell r="H2891" t="str">
            <v>ENFCS87100</v>
          </cell>
          <cell r="I2891">
            <v>1.98</v>
          </cell>
          <cell r="J2891">
            <v>1</v>
          </cell>
          <cell r="K2891">
            <v>1.98</v>
          </cell>
          <cell r="L2891">
            <v>1.9830000000000001</v>
          </cell>
          <cell r="M2891">
            <v>1.93</v>
          </cell>
          <cell r="N2891">
            <v>1.98</v>
          </cell>
          <cell r="O2891">
            <v>1.9830000000000001</v>
          </cell>
          <cell r="P2891">
            <v>1.93</v>
          </cell>
          <cell r="Q2891">
            <v>2.75</v>
          </cell>
          <cell r="R2891">
            <v>2.9744999999999999</v>
          </cell>
          <cell r="S2891">
            <v>2.895</v>
          </cell>
          <cell r="T2891">
            <v>2.75</v>
          </cell>
          <cell r="U2891">
            <v>2.9744999999999999</v>
          </cell>
          <cell r="V2891">
            <v>2.895</v>
          </cell>
        </row>
        <row r="2892">
          <cell r="B2892" t="str">
            <v>5EHSL</v>
          </cell>
          <cell r="C2892" t="str">
            <v>ENFM100</v>
          </cell>
          <cell r="D2892">
            <v>1</v>
          </cell>
          <cell r="E2892" t="str">
            <v>MANCHON A BUTEE FF PVC EVAC D100</v>
          </cell>
          <cell r="F2892">
            <v>1.34</v>
          </cell>
          <cell r="H2892" t="str">
            <v>ENFM100</v>
          </cell>
          <cell r="I2892">
            <v>0.65</v>
          </cell>
          <cell r="J2892">
            <v>1</v>
          </cell>
          <cell r="K2892">
            <v>0.65</v>
          </cell>
          <cell r="L2892">
            <v>0.64500000000000002</v>
          </cell>
          <cell r="M2892">
            <v>0.63700000000000001</v>
          </cell>
          <cell r="N2892">
            <v>0.65</v>
          </cell>
          <cell r="O2892">
            <v>0.64500000000000002</v>
          </cell>
          <cell r="P2892">
            <v>0.63700000000000001</v>
          </cell>
          <cell r="Q2892">
            <v>1.43</v>
          </cell>
          <cell r="R2892">
            <v>1.29</v>
          </cell>
          <cell r="S2892">
            <v>1.274</v>
          </cell>
          <cell r="T2892">
            <v>1.43</v>
          </cell>
          <cell r="U2892">
            <v>1.29</v>
          </cell>
          <cell r="V2892">
            <v>1.274</v>
          </cell>
        </row>
        <row r="2893">
          <cell r="B2893" t="str">
            <v>5EHSL</v>
          </cell>
          <cell r="C2893" t="str">
            <v>ENFTV100</v>
          </cell>
          <cell r="D2893">
            <v>1</v>
          </cell>
          <cell r="E2893" t="str">
            <v>TAMPON DE VISITE MALE D100</v>
          </cell>
          <cell r="F2893">
            <v>2.15</v>
          </cell>
          <cell r="H2893" t="str">
            <v>ENFTV100</v>
          </cell>
          <cell r="I2893">
            <v>1.03</v>
          </cell>
          <cell r="J2893">
            <v>1</v>
          </cell>
          <cell r="K2893">
            <v>1.03</v>
          </cell>
          <cell r="L2893">
            <v>1.0329999999999999</v>
          </cell>
          <cell r="M2893">
            <v>1.0329999999999999</v>
          </cell>
          <cell r="N2893">
            <v>1.03</v>
          </cell>
          <cell r="O2893">
            <v>1.0329999999999999</v>
          </cell>
          <cell r="P2893">
            <v>1.0329999999999999</v>
          </cell>
          <cell r="Q2893">
            <v>2.15</v>
          </cell>
          <cell r="R2893">
            <v>2.0659999999999998</v>
          </cell>
          <cell r="S2893">
            <v>2.0659999999999998</v>
          </cell>
          <cell r="T2893">
            <v>2.15</v>
          </cell>
          <cell r="U2893">
            <v>2.0659999999999998</v>
          </cell>
          <cell r="V2893">
            <v>2.0659999999999998</v>
          </cell>
        </row>
        <row r="2894">
          <cell r="B2894" t="str">
            <v>5EHSL</v>
          </cell>
          <cell r="C2894" t="str">
            <v>MBOUC</v>
          </cell>
          <cell r="D2894">
            <v>1</v>
          </cell>
          <cell r="E2894" t="str">
            <v>BOUCHON D50</v>
          </cell>
          <cell r="F2894">
            <v>1.07</v>
          </cell>
          <cell r="H2894" t="str">
            <v>MBOUC</v>
          </cell>
          <cell r="I2894">
            <v>0.9</v>
          </cell>
          <cell r="J2894">
            <v>1</v>
          </cell>
          <cell r="K2894">
            <v>0.9</v>
          </cell>
          <cell r="L2894">
            <v>0.9</v>
          </cell>
          <cell r="M2894">
            <v>0.9</v>
          </cell>
          <cell r="N2894">
            <v>0.9</v>
          </cell>
          <cell r="O2894">
            <v>0.9</v>
          </cell>
          <cell r="P2894">
            <v>0.9</v>
          </cell>
          <cell r="Q2894">
            <v>1.07</v>
          </cell>
          <cell r="R2894">
            <v>1.125</v>
          </cell>
          <cell r="S2894">
            <v>1.125</v>
          </cell>
          <cell r="T2894">
            <v>1.07</v>
          </cell>
          <cell r="U2894">
            <v>1.125</v>
          </cell>
          <cell r="V2894">
            <v>1.125</v>
          </cell>
        </row>
        <row r="2895">
          <cell r="B2895" t="str">
            <v>5EHSL</v>
          </cell>
          <cell r="C2895" t="str">
            <v>MJOI100</v>
          </cell>
          <cell r="D2895">
            <v>1</v>
          </cell>
          <cell r="E2895" t="str">
            <v>JOINT FORSHEDA D100</v>
          </cell>
          <cell r="F2895">
            <v>4.87</v>
          </cell>
          <cell r="H2895" t="str">
            <v>MJOI100</v>
          </cell>
          <cell r="I2895">
            <v>0.94</v>
          </cell>
          <cell r="J2895">
            <v>1</v>
          </cell>
          <cell r="K2895">
            <v>0.94</v>
          </cell>
          <cell r="L2895">
            <v>2.1800000000000002</v>
          </cell>
          <cell r="M2895">
            <v>0.94</v>
          </cell>
          <cell r="N2895">
            <v>0.94</v>
          </cell>
          <cell r="O2895">
            <v>2.1800000000000002</v>
          </cell>
          <cell r="P2895">
            <v>0.94</v>
          </cell>
          <cell r="Q2895">
            <v>4.87</v>
          </cell>
          <cell r="R2895">
            <v>4.9050000000000002</v>
          </cell>
          <cell r="S2895">
            <v>2.1149999999999998</v>
          </cell>
          <cell r="T2895">
            <v>4.87</v>
          </cell>
          <cell r="U2895">
            <v>4.9050000000000002</v>
          </cell>
          <cell r="V2895">
            <v>2.1149999999999998</v>
          </cell>
        </row>
        <row r="2896">
          <cell r="B2896" t="str">
            <v>5EHSL</v>
          </cell>
          <cell r="C2896" t="str">
            <v>MMANCH50</v>
          </cell>
          <cell r="D2896">
            <v>1</v>
          </cell>
          <cell r="E2896" t="str">
            <v>MANCHON EGAL D50</v>
          </cell>
          <cell r="F2896">
            <v>0.42</v>
          </cell>
          <cell r="H2896" t="str">
            <v>MMANCH50</v>
          </cell>
          <cell r="I2896">
            <v>0.32</v>
          </cell>
          <cell r="J2896">
            <v>1</v>
          </cell>
          <cell r="K2896">
            <v>0.32</v>
          </cell>
          <cell r="L2896">
            <v>0.32</v>
          </cell>
          <cell r="M2896">
            <v>0.32</v>
          </cell>
          <cell r="N2896">
            <v>0.32</v>
          </cell>
          <cell r="O2896">
            <v>0.32</v>
          </cell>
          <cell r="P2896">
            <v>0.32</v>
          </cell>
          <cell r="Q2896">
            <v>0.42</v>
          </cell>
          <cell r="R2896">
            <v>0.42560000000000003</v>
          </cell>
          <cell r="S2896">
            <v>0.42560000000000003</v>
          </cell>
          <cell r="T2896">
            <v>0.42</v>
          </cell>
          <cell r="U2896">
            <v>0.42560000000000003</v>
          </cell>
          <cell r="V2896">
            <v>0.42560000000000003</v>
          </cell>
        </row>
        <row r="2897">
          <cell r="B2897" t="str">
            <v>5EHSL</v>
          </cell>
          <cell r="C2897" t="str">
            <v>MOAT</v>
          </cell>
          <cell r="D2897">
            <v>1</v>
          </cell>
          <cell r="E2897" t="str">
            <v>MAIN D'OEUVRE ATELIER</v>
          </cell>
          <cell r="F2897">
            <v>75</v>
          </cell>
          <cell r="H2897" t="str">
            <v>MOAT</v>
          </cell>
          <cell r="I2897">
            <v>50</v>
          </cell>
          <cell r="J2897">
            <v>1</v>
          </cell>
          <cell r="K2897">
            <v>50</v>
          </cell>
          <cell r="L2897">
            <v>50</v>
          </cell>
          <cell r="M2897">
            <v>50</v>
          </cell>
          <cell r="N2897">
            <v>50</v>
          </cell>
          <cell r="O2897">
            <v>50</v>
          </cell>
          <cell r="P2897">
            <v>50</v>
          </cell>
          <cell r="Q2897">
            <v>75</v>
          </cell>
          <cell r="R2897">
            <v>75</v>
          </cell>
          <cell r="S2897">
            <v>75</v>
          </cell>
          <cell r="T2897">
            <v>75</v>
          </cell>
          <cell r="U2897">
            <v>75</v>
          </cell>
          <cell r="V2897">
            <v>75</v>
          </cell>
        </row>
        <row r="2898">
          <cell r="B2898" t="str">
            <v>5EHSL</v>
          </cell>
          <cell r="C2898" t="str">
            <v>MREHA</v>
          </cell>
          <cell r="D2898">
            <v>1</v>
          </cell>
          <cell r="E2898" t="str">
            <v>REHAUSSE PETIT REGARD CARREE</v>
          </cell>
          <cell r="F2898">
            <v>32.479999999999997</v>
          </cell>
          <cell r="H2898" t="str">
            <v>MREHA</v>
          </cell>
          <cell r="I2898">
            <v>16</v>
          </cell>
          <cell r="J2898">
            <v>1</v>
          </cell>
          <cell r="K2898">
            <v>16</v>
          </cell>
          <cell r="L2898">
            <v>16</v>
          </cell>
          <cell r="M2898">
            <v>16</v>
          </cell>
          <cell r="N2898">
            <v>16</v>
          </cell>
          <cell r="O2898">
            <v>16</v>
          </cell>
          <cell r="P2898">
            <v>16</v>
          </cell>
          <cell r="Q2898">
            <v>32.479999999999997</v>
          </cell>
          <cell r="R2898">
            <v>32</v>
          </cell>
          <cell r="S2898">
            <v>32</v>
          </cell>
          <cell r="T2898">
            <v>32.479999999999997</v>
          </cell>
          <cell r="U2898">
            <v>32</v>
          </cell>
          <cell r="V2898">
            <v>32</v>
          </cell>
        </row>
        <row r="2899">
          <cell r="B2899" t="str">
            <v>5EHSL</v>
          </cell>
          <cell r="C2899" t="str">
            <v>MREHACUN</v>
          </cell>
          <cell r="D2899">
            <v>1</v>
          </cell>
          <cell r="E2899" t="str">
            <v>REHAUSSE DE REGARD CUNETTE ET CARRE</v>
          </cell>
          <cell r="F2899">
            <v>41.1</v>
          </cell>
          <cell r="H2899" t="str">
            <v>MREHACUN</v>
          </cell>
          <cell r="I2899">
            <v>27</v>
          </cell>
          <cell r="J2899">
            <v>1</v>
          </cell>
          <cell r="K2899">
            <v>27</v>
          </cell>
          <cell r="L2899">
            <v>27</v>
          </cell>
          <cell r="M2899">
            <v>27</v>
          </cell>
          <cell r="N2899">
            <v>27</v>
          </cell>
          <cell r="O2899">
            <v>27</v>
          </cell>
          <cell r="P2899">
            <v>27</v>
          </cell>
          <cell r="Q2899">
            <v>41.1</v>
          </cell>
          <cell r="R2899">
            <v>40.5</v>
          </cell>
          <cell r="S2899">
            <v>40.5</v>
          </cell>
          <cell r="T2899">
            <v>41.1</v>
          </cell>
          <cell r="U2899">
            <v>40.5</v>
          </cell>
          <cell r="V2899">
            <v>40.5</v>
          </cell>
        </row>
        <row r="2900">
          <cell r="B2900" t="str">
            <v>5EHSL</v>
          </cell>
          <cell r="C2900" t="str">
            <v>MTRAV110</v>
          </cell>
          <cell r="D2900">
            <v>1</v>
          </cell>
          <cell r="E2900" t="str">
            <v>TRAVERSEE DE PAROI D110</v>
          </cell>
          <cell r="F2900">
            <v>16.5</v>
          </cell>
          <cell r="H2900" t="str">
            <v>MTRAV110</v>
          </cell>
          <cell r="I2900">
            <v>13.85</v>
          </cell>
          <cell r="J2900">
            <v>1</v>
          </cell>
          <cell r="K2900">
            <v>13.85</v>
          </cell>
          <cell r="L2900">
            <v>13.85</v>
          </cell>
          <cell r="M2900">
            <v>13.85</v>
          </cell>
          <cell r="N2900">
            <v>13.85</v>
          </cell>
          <cell r="O2900">
            <v>13.85</v>
          </cell>
          <cell r="P2900">
            <v>13.85</v>
          </cell>
          <cell r="Q2900">
            <v>20.78</v>
          </cell>
          <cell r="R2900">
            <v>20.774999999999999</v>
          </cell>
          <cell r="S2900">
            <v>20.774999999999999</v>
          </cell>
          <cell r="T2900">
            <v>20.78</v>
          </cell>
          <cell r="U2900">
            <v>20.774999999999999</v>
          </cell>
          <cell r="V2900">
            <v>20.774999999999999</v>
          </cell>
        </row>
        <row r="2901">
          <cell r="B2901" t="str">
            <v>5EHSL</v>
          </cell>
          <cell r="C2901" t="str">
            <v>ODPRO118</v>
          </cell>
          <cell r="D2901">
            <v>2</v>
          </cell>
          <cell r="E2901" t="str">
            <v>DRAIN EPANDAGE ODPRO VERT D100 L=118 cm</v>
          </cell>
          <cell r="F2901">
            <v>9</v>
          </cell>
          <cell r="H2901" t="str">
            <v>ODPRO118</v>
          </cell>
          <cell r="I2901">
            <v>3.67</v>
          </cell>
          <cell r="J2901">
            <v>1</v>
          </cell>
          <cell r="K2901">
            <v>3.67</v>
          </cell>
          <cell r="L2901">
            <v>3.67</v>
          </cell>
          <cell r="M2901">
            <v>3.67</v>
          </cell>
          <cell r="N2901">
            <v>7.34</v>
          </cell>
          <cell r="O2901">
            <v>7.34</v>
          </cell>
          <cell r="P2901">
            <v>7.34</v>
          </cell>
          <cell r="Q2901">
            <v>9</v>
          </cell>
          <cell r="R2901">
            <v>5.5049999999999999</v>
          </cell>
          <cell r="S2901">
            <v>5.5049999999999999</v>
          </cell>
          <cell r="T2901">
            <v>18</v>
          </cell>
          <cell r="U2901">
            <v>11.01</v>
          </cell>
          <cell r="V2901">
            <v>11.01</v>
          </cell>
        </row>
        <row r="2902">
          <cell r="B2902" t="str">
            <v>5EHSL</v>
          </cell>
          <cell r="C2902" t="str">
            <v>ODPRO163</v>
          </cell>
          <cell r="D2902">
            <v>2</v>
          </cell>
          <cell r="E2902" t="str">
            <v>DRAIN EPANDAGE ODPRO VERT D100 L=163 CM</v>
          </cell>
          <cell r="F2902">
            <v>9</v>
          </cell>
          <cell r="H2902" t="str">
            <v>ODPRO163</v>
          </cell>
          <cell r="I2902">
            <v>6.34</v>
          </cell>
          <cell r="J2902">
            <v>1</v>
          </cell>
          <cell r="K2902">
            <v>6.34</v>
          </cell>
          <cell r="L2902">
            <v>6.34</v>
          </cell>
          <cell r="M2902">
            <v>6.34</v>
          </cell>
          <cell r="N2902">
            <v>12.68</v>
          </cell>
          <cell r="O2902">
            <v>12.68</v>
          </cell>
          <cell r="P2902">
            <v>12.68</v>
          </cell>
          <cell r="Q2902">
            <v>9</v>
          </cell>
          <cell r="R2902">
            <v>9.51</v>
          </cell>
          <cell r="S2902">
            <v>9.51</v>
          </cell>
          <cell r="T2902">
            <v>18</v>
          </cell>
          <cell r="U2902">
            <v>19.02</v>
          </cell>
          <cell r="V2902">
            <v>19.02</v>
          </cell>
        </row>
        <row r="2903">
          <cell r="B2903" t="str">
            <v>5EHSL</v>
          </cell>
          <cell r="D2903">
            <v>1</v>
          </cell>
          <cell r="E2903" t="str">
            <v>FILTRE VERTICAL 2EH 1.52MM</v>
          </cell>
          <cell r="F2903">
            <v>309.75</v>
          </cell>
          <cell r="H2903" t="str">
            <v>SFV2EH</v>
          </cell>
          <cell r="I2903">
            <v>234.67</v>
          </cell>
          <cell r="J2903">
            <v>1</v>
          </cell>
          <cell r="K2903">
            <v>234.67</v>
          </cell>
          <cell r="L2903">
            <v>234.67</v>
          </cell>
          <cell r="M2903">
            <v>293.33749999999998</v>
          </cell>
          <cell r="N2903">
            <v>234.67</v>
          </cell>
          <cell r="O2903">
            <v>234.67</v>
          </cell>
          <cell r="P2903">
            <v>293.33749999999998</v>
          </cell>
          <cell r="Q2903">
            <v>309.75</v>
          </cell>
          <cell r="R2903">
            <v>312.11110000000002</v>
          </cell>
          <cell r="S2903">
            <v>390.13887499999998</v>
          </cell>
          <cell r="T2903">
            <v>309.75</v>
          </cell>
          <cell r="U2903">
            <v>312.11110000000002</v>
          </cell>
          <cell r="V2903">
            <v>390.13887499999998</v>
          </cell>
        </row>
        <row r="2904">
          <cell r="B2904" t="str">
            <v>5EHSL</v>
          </cell>
          <cell r="C2904" t="str">
            <v>T5</v>
          </cell>
          <cell r="D2904">
            <v>1</v>
          </cell>
          <cell r="E2904" t="str">
            <v>REDUCTION 100 50</v>
          </cell>
          <cell r="F2904">
            <v>4.18</v>
          </cell>
          <cell r="H2904" t="str">
            <v>T5</v>
          </cell>
          <cell r="I2904">
            <v>1.64</v>
          </cell>
          <cell r="J2904">
            <v>1</v>
          </cell>
          <cell r="K2904">
            <v>1.64</v>
          </cell>
          <cell r="L2904">
            <v>1.64</v>
          </cell>
          <cell r="M2904">
            <v>1.64</v>
          </cell>
          <cell r="N2904">
            <v>1.64</v>
          </cell>
          <cell r="O2904">
            <v>1.64</v>
          </cell>
          <cell r="P2904">
            <v>1.64</v>
          </cell>
          <cell r="Q2904">
            <v>4.26</v>
          </cell>
          <cell r="R2904">
            <v>4.92</v>
          </cell>
          <cell r="S2904">
            <v>4.92</v>
          </cell>
          <cell r="T2904">
            <v>4.26</v>
          </cell>
          <cell r="U2904">
            <v>4.92</v>
          </cell>
          <cell r="V2904">
            <v>4.92</v>
          </cell>
        </row>
        <row r="2905">
          <cell r="B2905" t="str">
            <v>5EHSL</v>
          </cell>
          <cell r="C2905" t="str">
            <v>TALIMCAREX</v>
          </cell>
          <cell r="D2905">
            <v>1</v>
          </cell>
          <cell r="E2905" t="str">
            <v>RAMPE D'ALIMENTATION CAREX D50 L=1,3 M</v>
          </cell>
          <cell r="F2905">
            <v>11.414999999999999</v>
          </cell>
          <cell r="H2905" t="str">
            <v>TALIMCAREX</v>
          </cell>
          <cell r="I2905">
            <v>9.5909090909090899</v>
          </cell>
          <cell r="J2905">
            <v>1</v>
          </cell>
          <cell r="K2905">
            <v>9.5909090909090899</v>
          </cell>
          <cell r="L2905">
            <v>5.92</v>
          </cell>
          <cell r="M2905">
            <v>6.52</v>
          </cell>
          <cell r="N2905">
            <v>9.5909090909090899</v>
          </cell>
          <cell r="O2905">
            <v>5.92</v>
          </cell>
          <cell r="P2905">
            <v>6.52</v>
          </cell>
          <cell r="Q2905">
            <v>11.414999999999999</v>
          </cell>
          <cell r="R2905">
            <v>11.84</v>
          </cell>
          <cell r="S2905">
            <v>13.04</v>
          </cell>
          <cell r="T2905">
            <v>11.414999999999999</v>
          </cell>
          <cell r="U2905">
            <v>11.84</v>
          </cell>
          <cell r="V2905">
            <v>13.04</v>
          </cell>
        </row>
        <row r="2906">
          <cell r="B2906" t="str">
            <v>5EHSL</v>
          </cell>
          <cell r="C2906" t="str">
            <v>V10</v>
          </cell>
          <cell r="D2906">
            <v>3</v>
          </cell>
          <cell r="E2906" t="str">
            <v>REDUCTION 110 100</v>
          </cell>
          <cell r="F2906">
            <v>4.63</v>
          </cell>
          <cell r="H2906" t="str">
            <v>V10</v>
          </cell>
          <cell r="I2906">
            <v>2.63</v>
          </cell>
          <cell r="J2906">
            <v>1</v>
          </cell>
          <cell r="K2906">
            <v>2.63</v>
          </cell>
          <cell r="L2906">
            <v>2.63</v>
          </cell>
          <cell r="M2906">
            <v>2.63</v>
          </cell>
          <cell r="N2906">
            <v>7.89</v>
          </cell>
          <cell r="O2906">
            <v>7.89</v>
          </cell>
          <cell r="P2906">
            <v>7.89</v>
          </cell>
          <cell r="Q2906">
            <v>4.7300000000000004</v>
          </cell>
          <cell r="R2906">
            <v>5.26</v>
          </cell>
          <cell r="S2906">
            <v>5.26</v>
          </cell>
          <cell r="T2906">
            <v>14.190000000000001</v>
          </cell>
          <cell r="U2906">
            <v>15.78</v>
          </cell>
          <cell r="V2906">
            <v>15.78</v>
          </cell>
        </row>
        <row r="2907">
          <cell r="B2907" t="str">
            <v>KCAREX5EHSL</v>
          </cell>
          <cell r="N2907">
            <v>1209.1709090909094</v>
          </cell>
          <cell r="O2907">
            <v>1206.7700000000002</v>
          </cell>
          <cell r="P2907">
            <v>1264.5775000000003</v>
          </cell>
          <cell r="T2907">
            <v>1792.3150000000001</v>
          </cell>
          <cell r="U2907">
            <v>1787.9592000000002</v>
          </cell>
          <cell r="V2907">
            <v>1864.0629750000001</v>
          </cell>
        </row>
        <row r="2908">
          <cell r="B2908" t="str">
            <v>6EHSL</v>
          </cell>
          <cell r="C2908" t="str">
            <v>1111011A</v>
          </cell>
          <cell r="D2908">
            <v>5</v>
          </cell>
          <cell r="E2908" t="str">
            <v>TUYAU PVC D 100</v>
          </cell>
          <cell r="F2908">
            <v>2.85</v>
          </cell>
          <cell r="H2908" t="str">
            <v>1111011A</v>
          </cell>
          <cell r="I2908">
            <v>2.19</v>
          </cell>
          <cell r="J2908">
            <v>1</v>
          </cell>
          <cell r="K2908">
            <v>2.19</v>
          </cell>
          <cell r="L2908">
            <v>2.19</v>
          </cell>
          <cell r="M2908">
            <v>2.19</v>
          </cell>
          <cell r="N2908">
            <v>10.95</v>
          </cell>
          <cell r="O2908">
            <v>10.95</v>
          </cell>
          <cell r="P2908">
            <v>10.95</v>
          </cell>
          <cell r="Q2908">
            <v>2.85</v>
          </cell>
          <cell r="R2908">
            <v>2.9127000000000001</v>
          </cell>
          <cell r="S2908">
            <v>2.9127000000000001</v>
          </cell>
          <cell r="T2908">
            <v>14.25</v>
          </cell>
          <cell r="U2908">
            <v>14.563500000000001</v>
          </cell>
          <cell r="V2908">
            <v>14.563500000000001</v>
          </cell>
        </row>
        <row r="2909">
          <cell r="B2909" t="str">
            <v>6EHSL</v>
          </cell>
          <cell r="C2909" t="str">
            <v>CC10M</v>
          </cell>
          <cell r="D2909">
            <v>5</v>
          </cell>
          <cell r="E2909" t="str">
            <v>CHAPEAU D100</v>
          </cell>
          <cell r="F2909">
            <v>24.03</v>
          </cell>
          <cell r="H2909" t="str">
            <v>CC10M</v>
          </cell>
          <cell r="I2909">
            <v>15.6</v>
          </cell>
          <cell r="J2909">
            <v>1</v>
          </cell>
          <cell r="K2909">
            <v>15.6</v>
          </cell>
          <cell r="L2909">
            <v>15.6</v>
          </cell>
          <cell r="M2909">
            <v>15.6</v>
          </cell>
          <cell r="N2909">
            <v>78</v>
          </cell>
          <cell r="O2909">
            <v>78</v>
          </cell>
          <cell r="P2909">
            <v>78</v>
          </cell>
          <cell r="Q2909">
            <v>24.03</v>
          </cell>
          <cell r="R2909">
            <v>23.4</v>
          </cell>
          <cell r="S2909">
            <v>23.4</v>
          </cell>
          <cell r="T2909">
            <v>120.15</v>
          </cell>
          <cell r="U2909">
            <v>117</v>
          </cell>
          <cell r="V2909">
            <v>117</v>
          </cell>
        </row>
        <row r="2910">
          <cell r="B2910" t="str">
            <v>6EHSL</v>
          </cell>
          <cell r="C2910" t="str">
            <v>CUVECAREX3500</v>
          </cell>
          <cell r="D2910">
            <v>1</v>
          </cell>
          <cell r="E2910" t="str">
            <v>CUVE 3500L GAMME CAREX</v>
          </cell>
          <cell r="F2910">
            <v>1080</v>
          </cell>
          <cell r="H2910" t="str">
            <v>CUVECAREX3500</v>
          </cell>
          <cell r="I2910">
            <v>720</v>
          </cell>
          <cell r="J2910">
            <v>1</v>
          </cell>
          <cell r="K2910">
            <v>720</v>
          </cell>
          <cell r="L2910">
            <v>720</v>
          </cell>
          <cell r="M2910">
            <v>720</v>
          </cell>
          <cell r="N2910">
            <v>720</v>
          </cell>
          <cell r="O2910">
            <v>720</v>
          </cell>
          <cell r="P2910">
            <v>720</v>
          </cell>
          <cell r="Q2910">
            <v>1080</v>
          </cell>
          <cell r="R2910">
            <v>1080</v>
          </cell>
          <cell r="S2910">
            <v>1080</v>
          </cell>
          <cell r="T2910">
            <v>1080</v>
          </cell>
          <cell r="U2910">
            <v>1080</v>
          </cell>
          <cell r="V2910">
            <v>1080</v>
          </cell>
        </row>
        <row r="2911">
          <cell r="B2911" t="str">
            <v>6EHSL</v>
          </cell>
          <cell r="C2911" t="str">
            <v>ENFC87100</v>
          </cell>
          <cell r="D2911">
            <v>5</v>
          </cell>
          <cell r="E2911" t="str">
            <v>COUDE 8730 FF PVC EVAC D100</v>
          </cell>
          <cell r="F2911">
            <v>2.25</v>
          </cell>
          <cell r="H2911" t="str">
            <v>ENFC87100</v>
          </cell>
          <cell r="I2911">
            <v>1.56</v>
          </cell>
          <cell r="J2911">
            <v>1</v>
          </cell>
          <cell r="K2911">
            <v>1.56</v>
          </cell>
          <cell r="L2911">
            <v>1.5640000000000001</v>
          </cell>
          <cell r="M2911">
            <v>1.5640000000000001</v>
          </cell>
          <cell r="N2911">
            <v>7.8000000000000007</v>
          </cell>
          <cell r="O2911">
            <v>7.82</v>
          </cell>
          <cell r="P2911">
            <v>7.82</v>
          </cell>
          <cell r="Q2911">
            <v>2.4</v>
          </cell>
          <cell r="R2911">
            <v>2.3460000000000001</v>
          </cell>
          <cell r="S2911">
            <v>2.3460000000000001</v>
          </cell>
          <cell r="T2911">
            <v>12</v>
          </cell>
          <cell r="U2911">
            <v>11.73</v>
          </cell>
          <cell r="V2911">
            <v>11.73</v>
          </cell>
        </row>
        <row r="2912">
          <cell r="B2912" t="str">
            <v>6EHSL</v>
          </cell>
          <cell r="C2912" t="str">
            <v>ENFCS87100</v>
          </cell>
          <cell r="D2912">
            <v>3</v>
          </cell>
          <cell r="E2912" t="str">
            <v>CULOTTE Y 8730 FF D100</v>
          </cell>
          <cell r="F2912">
            <v>2.56</v>
          </cell>
          <cell r="H2912" t="str">
            <v>ENFCS87100</v>
          </cell>
          <cell r="I2912">
            <v>1.98</v>
          </cell>
          <cell r="J2912">
            <v>1</v>
          </cell>
          <cell r="K2912">
            <v>1.98</v>
          </cell>
          <cell r="L2912">
            <v>1.9830000000000001</v>
          </cell>
          <cell r="M2912">
            <v>1.93</v>
          </cell>
          <cell r="N2912">
            <v>5.9399999999999995</v>
          </cell>
          <cell r="O2912">
            <v>5.9489999999999998</v>
          </cell>
          <cell r="P2912">
            <v>5.79</v>
          </cell>
          <cell r="Q2912">
            <v>2.75</v>
          </cell>
          <cell r="R2912">
            <v>2.9744999999999999</v>
          </cell>
          <cell r="S2912">
            <v>2.895</v>
          </cell>
          <cell r="T2912">
            <v>8.25</v>
          </cell>
          <cell r="U2912">
            <v>8.9235000000000007</v>
          </cell>
          <cell r="V2912">
            <v>8.6850000000000005</v>
          </cell>
        </row>
        <row r="2913">
          <cell r="B2913" t="str">
            <v>6EHSL</v>
          </cell>
          <cell r="C2913" t="str">
            <v>ENFCS87100</v>
          </cell>
          <cell r="D2913">
            <v>1</v>
          </cell>
          <cell r="E2913" t="str">
            <v>CULOTTE Y 8730 FF D100</v>
          </cell>
          <cell r="F2913">
            <v>2.56</v>
          </cell>
          <cell r="H2913" t="str">
            <v>ENFCS87100</v>
          </cell>
          <cell r="I2913">
            <v>1.98</v>
          </cell>
          <cell r="J2913">
            <v>1</v>
          </cell>
          <cell r="K2913">
            <v>1.98</v>
          </cell>
          <cell r="L2913">
            <v>1.9830000000000001</v>
          </cell>
          <cell r="M2913">
            <v>1.93</v>
          </cell>
          <cell r="N2913">
            <v>1.98</v>
          </cell>
          <cell r="O2913">
            <v>1.9830000000000001</v>
          </cell>
          <cell r="P2913">
            <v>1.93</v>
          </cell>
          <cell r="Q2913">
            <v>2.75</v>
          </cell>
          <cell r="R2913">
            <v>2.9744999999999999</v>
          </cell>
          <cell r="S2913">
            <v>2.895</v>
          </cell>
          <cell r="T2913">
            <v>2.75</v>
          </cell>
          <cell r="U2913">
            <v>2.9744999999999999</v>
          </cell>
          <cell r="V2913">
            <v>2.895</v>
          </cell>
        </row>
        <row r="2914">
          <cell r="B2914" t="str">
            <v>6EHSL</v>
          </cell>
          <cell r="C2914" t="str">
            <v>ENFM100</v>
          </cell>
          <cell r="D2914">
            <v>1</v>
          </cell>
          <cell r="E2914" t="str">
            <v>MANCHON A BUTEE FF PVC EVAC D100</v>
          </cell>
          <cell r="F2914">
            <v>1.34</v>
          </cell>
          <cell r="H2914" t="str">
            <v>ENFM100</v>
          </cell>
          <cell r="I2914">
            <v>0.65</v>
          </cell>
          <cell r="J2914">
            <v>1</v>
          </cell>
          <cell r="K2914">
            <v>0.65</v>
          </cell>
          <cell r="L2914">
            <v>0.64500000000000002</v>
          </cell>
          <cell r="M2914">
            <v>0.63700000000000001</v>
          </cell>
          <cell r="N2914">
            <v>0.65</v>
          </cell>
          <cell r="O2914">
            <v>0.64500000000000002</v>
          </cell>
          <cell r="P2914">
            <v>0.63700000000000001</v>
          </cell>
          <cell r="Q2914">
            <v>1.43</v>
          </cell>
          <cell r="R2914">
            <v>1.29</v>
          </cell>
          <cell r="S2914">
            <v>1.274</v>
          </cell>
          <cell r="T2914">
            <v>1.43</v>
          </cell>
          <cell r="U2914">
            <v>1.29</v>
          </cell>
          <cell r="V2914">
            <v>1.274</v>
          </cell>
        </row>
        <row r="2915">
          <cell r="B2915" t="str">
            <v>6EHSL</v>
          </cell>
          <cell r="C2915" t="str">
            <v>ENFTV100</v>
          </cell>
          <cell r="D2915">
            <v>1</v>
          </cell>
          <cell r="E2915" t="str">
            <v>TAMPON DE VISITE MALE D100</v>
          </cell>
          <cell r="F2915">
            <v>2.15</v>
          </cell>
          <cell r="H2915" t="str">
            <v>ENFTV100</v>
          </cell>
          <cell r="I2915">
            <v>1.03</v>
          </cell>
          <cell r="J2915">
            <v>1</v>
          </cell>
          <cell r="K2915">
            <v>1.03</v>
          </cell>
          <cell r="L2915">
            <v>1.0329999999999999</v>
          </cell>
          <cell r="M2915">
            <v>1.0329999999999999</v>
          </cell>
          <cell r="N2915">
            <v>1.03</v>
          </cell>
          <cell r="O2915">
            <v>1.0329999999999999</v>
          </cell>
          <cell r="P2915">
            <v>1.0329999999999999</v>
          </cell>
          <cell r="Q2915">
            <v>2.15</v>
          </cell>
          <cell r="R2915">
            <v>2.0659999999999998</v>
          </cell>
          <cell r="S2915">
            <v>2.0659999999999998</v>
          </cell>
          <cell r="T2915">
            <v>2.15</v>
          </cell>
          <cell r="U2915">
            <v>2.0659999999999998</v>
          </cell>
          <cell r="V2915">
            <v>2.0659999999999998</v>
          </cell>
        </row>
        <row r="2916">
          <cell r="B2916" t="str">
            <v>6EHSL</v>
          </cell>
          <cell r="C2916" t="str">
            <v>MBOUC</v>
          </cell>
          <cell r="D2916">
            <v>1</v>
          </cell>
          <cell r="E2916" t="str">
            <v>BOUCHON D50</v>
          </cell>
          <cell r="F2916">
            <v>1.07</v>
          </cell>
          <cell r="H2916" t="str">
            <v>MBOUC</v>
          </cell>
          <cell r="I2916">
            <v>0.9</v>
          </cell>
          <cell r="J2916">
            <v>1</v>
          </cell>
          <cell r="K2916">
            <v>0.9</v>
          </cell>
          <cell r="L2916">
            <v>0.9</v>
          </cell>
          <cell r="M2916">
            <v>0.9</v>
          </cell>
          <cell r="N2916">
            <v>0.9</v>
          </cell>
          <cell r="O2916">
            <v>0.9</v>
          </cell>
          <cell r="P2916">
            <v>0.9</v>
          </cell>
          <cell r="Q2916">
            <v>1.07</v>
          </cell>
          <cell r="R2916">
            <v>1.125</v>
          </cell>
          <cell r="S2916">
            <v>1.125</v>
          </cell>
          <cell r="T2916">
            <v>1.07</v>
          </cell>
          <cell r="U2916">
            <v>1.125</v>
          </cell>
          <cell r="V2916">
            <v>1.125</v>
          </cell>
        </row>
        <row r="2917">
          <cell r="B2917" t="str">
            <v>6EHSL</v>
          </cell>
          <cell r="C2917" t="str">
            <v>MJOI100</v>
          </cell>
          <cell r="D2917">
            <v>1</v>
          </cell>
          <cell r="E2917" t="str">
            <v>JOINT FORSHEDA D100</v>
          </cell>
          <cell r="F2917">
            <v>4.87</v>
          </cell>
          <cell r="H2917" t="str">
            <v>MJOI100</v>
          </cell>
          <cell r="I2917">
            <v>0.94</v>
          </cell>
          <cell r="J2917">
            <v>1</v>
          </cell>
          <cell r="K2917">
            <v>0.94</v>
          </cell>
          <cell r="L2917">
            <v>2.1800000000000002</v>
          </cell>
          <cell r="M2917">
            <v>0.94</v>
          </cell>
          <cell r="N2917">
            <v>0.94</v>
          </cell>
          <cell r="O2917">
            <v>2.1800000000000002</v>
          </cell>
          <cell r="P2917">
            <v>0.94</v>
          </cell>
          <cell r="Q2917">
            <v>4.87</v>
          </cell>
          <cell r="R2917">
            <v>4.9050000000000002</v>
          </cell>
          <cell r="S2917">
            <v>2.1149999999999998</v>
          </cell>
          <cell r="T2917">
            <v>4.87</v>
          </cell>
          <cell r="U2917">
            <v>4.9050000000000002</v>
          </cell>
          <cell r="V2917">
            <v>2.1149999999999998</v>
          </cell>
        </row>
        <row r="2918">
          <cell r="B2918" t="str">
            <v>6EHSL</v>
          </cell>
          <cell r="C2918" t="str">
            <v>MMANCH50</v>
          </cell>
          <cell r="D2918">
            <v>1</v>
          </cell>
          <cell r="E2918" t="str">
            <v>MANCHON EGAL D50</v>
          </cell>
          <cell r="F2918">
            <v>0.42</v>
          </cell>
          <cell r="H2918" t="str">
            <v>MMANCH50</v>
          </cell>
          <cell r="I2918">
            <v>0.32</v>
          </cell>
          <cell r="J2918">
            <v>1</v>
          </cell>
          <cell r="K2918">
            <v>0.32</v>
          </cell>
          <cell r="L2918">
            <v>0.32</v>
          </cell>
          <cell r="M2918">
            <v>0.32</v>
          </cell>
          <cell r="N2918">
            <v>0.32</v>
          </cell>
          <cell r="O2918">
            <v>0.32</v>
          </cell>
          <cell r="P2918">
            <v>0.32</v>
          </cell>
          <cell r="Q2918">
            <v>0.42</v>
          </cell>
          <cell r="R2918">
            <v>0.42560000000000003</v>
          </cell>
          <cell r="S2918">
            <v>0.42560000000000003</v>
          </cell>
          <cell r="T2918">
            <v>0.42</v>
          </cell>
          <cell r="U2918">
            <v>0.42560000000000003</v>
          </cell>
          <cell r="V2918">
            <v>0.42560000000000003</v>
          </cell>
        </row>
        <row r="2919">
          <cell r="B2919" t="str">
            <v>6EHSL</v>
          </cell>
          <cell r="C2919" t="str">
            <v>MOAT</v>
          </cell>
          <cell r="D2919">
            <v>1</v>
          </cell>
          <cell r="E2919" t="str">
            <v>MAIN D'OEUVRE ATELIER</v>
          </cell>
          <cell r="F2919">
            <v>75</v>
          </cell>
          <cell r="H2919" t="str">
            <v>MOAT</v>
          </cell>
          <cell r="I2919">
            <v>50</v>
          </cell>
          <cell r="J2919">
            <v>1</v>
          </cell>
          <cell r="K2919">
            <v>50</v>
          </cell>
          <cell r="L2919">
            <v>50</v>
          </cell>
          <cell r="M2919">
            <v>50</v>
          </cell>
          <cell r="N2919">
            <v>50</v>
          </cell>
          <cell r="O2919">
            <v>50</v>
          </cell>
          <cell r="P2919">
            <v>50</v>
          </cell>
          <cell r="Q2919">
            <v>75</v>
          </cell>
          <cell r="R2919">
            <v>75</v>
          </cell>
          <cell r="S2919">
            <v>75</v>
          </cell>
          <cell r="T2919">
            <v>75</v>
          </cell>
          <cell r="U2919">
            <v>75</v>
          </cell>
          <cell r="V2919">
            <v>75</v>
          </cell>
        </row>
        <row r="2920">
          <cell r="B2920" t="str">
            <v>6EHSL</v>
          </cell>
          <cell r="C2920" t="str">
            <v>MREHA</v>
          </cell>
          <cell r="D2920">
            <v>1</v>
          </cell>
          <cell r="E2920" t="str">
            <v>REHAUSSE PETIT REGARD CARREE</v>
          </cell>
          <cell r="F2920">
            <v>32.479999999999997</v>
          </cell>
          <cell r="H2920" t="str">
            <v>MREHA</v>
          </cell>
          <cell r="I2920">
            <v>16</v>
          </cell>
          <cell r="J2920">
            <v>1</v>
          </cell>
          <cell r="K2920">
            <v>16</v>
          </cell>
          <cell r="L2920">
            <v>16</v>
          </cell>
          <cell r="M2920">
            <v>16</v>
          </cell>
          <cell r="N2920">
            <v>16</v>
          </cell>
          <cell r="O2920">
            <v>16</v>
          </cell>
          <cell r="P2920">
            <v>16</v>
          </cell>
          <cell r="Q2920">
            <v>32.479999999999997</v>
          </cell>
          <cell r="R2920">
            <v>32</v>
          </cell>
          <cell r="S2920">
            <v>32</v>
          </cell>
          <cell r="T2920">
            <v>32.479999999999997</v>
          </cell>
          <cell r="U2920">
            <v>32</v>
          </cell>
          <cell r="V2920">
            <v>32</v>
          </cell>
        </row>
        <row r="2921">
          <cell r="B2921" t="str">
            <v>6EHSL</v>
          </cell>
          <cell r="C2921" t="str">
            <v>MREHACUN</v>
          </cell>
          <cell r="D2921">
            <v>1</v>
          </cell>
          <cell r="E2921" t="str">
            <v>REHAUSSE DE REGARD CUNETTE ET CARRE</v>
          </cell>
          <cell r="F2921">
            <v>41.1</v>
          </cell>
          <cell r="H2921" t="str">
            <v>MREHACUN</v>
          </cell>
          <cell r="I2921">
            <v>27</v>
          </cell>
          <cell r="J2921">
            <v>1</v>
          </cell>
          <cell r="K2921">
            <v>27</v>
          </cell>
          <cell r="L2921">
            <v>27</v>
          </cell>
          <cell r="M2921">
            <v>27</v>
          </cell>
          <cell r="N2921">
            <v>27</v>
          </cell>
          <cell r="O2921">
            <v>27</v>
          </cell>
          <cell r="P2921">
            <v>27</v>
          </cell>
          <cell r="Q2921">
            <v>41.1</v>
          </cell>
          <cell r="R2921">
            <v>40.5</v>
          </cell>
          <cell r="S2921">
            <v>40.5</v>
          </cell>
          <cell r="T2921">
            <v>41.1</v>
          </cell>
          <cell r="U2921">
            <v>40.5</v>
          </cell>
          <cell r="V2921">
            <v>40.5</v>
          </cell>
        </row>
        <row r="2922">
          <cell r="B2922" t="str">
            <v>6EHSL</v>
          </cell>
          <cell r="C2922" t="str">
            <v>MTRAV110</v>
          </cell>
          <cell r="D2922">
            <v>1</v>
          </cell>
          <cell r="E2922" t="str">
            <v>TRAVERSEE DE PAROI D110</v>
          </cell>
          <cell r="F2922">
            <v>16.5</v>
          </cell>
          <cell r="H2922" t="str">
            <v>MTRAV110</v>
          </cell>
          <cell r="I2922">
            <v>13.85</v>
          </cell>
          <cell r="J2922">
            <v>1</v>
          </cell>
          <cell r="K2922">
            <v>13.85</v>
          </cell>
          <cell r="L2922">
            <v>13.85</v>
          </cell>
          <cell r="M2922">
            <v>13.85</v>
          </cell>
          <cell r="N2922">
            <v>13.85</v>
          </cell>
          <cell r="O2922">
            <v>13.85</v>
          </cell>
          <cell r="P2922">
            <v>13.85</v>
          </cell>
          <cell r="Q2922">
            <v>20.78</v>
          </cell>
          <cell r="R2922">
            <v>20.774999999999999</v>
          </cell>
          <cell r="S2922">
            <v>20.774999999999999</v>
          </cell>
          <cell r="T2922">
            <v>20.78</v>
          </cell>
          <cell r="U2922">
            <v>20.774999999999999</v>
          </cell>
          <cell r="V2922">
            <v>20.774999999999999</v>
          </cell>
        </row>
        <row r="2923">
          <cell r="B2923" t="str">
            <v>6EHSL</v>
          </cell>
          <cell r="C2923" t="str">
            <v>ODPRO118</v>
          </cell>
          <cell r="D2923">
            <v>2</v>
          </cell>
          <cell r="E2923" t="str">
            <v>DRAIN EPANDAGE ODPRO VERT D100 L=118 cm</v>
          </cell>
          <cell r="F2923">
            <v>9</v>
          </cell>
          <cell r="H2923" t="str">
            <v>ODPRO118</v>
          </cell>
          <cell r="I2923">
            <v>3.67</v>
          </cell>
          <cell r="J2923">
            <v>1</v>
          </cell>
          <cell r="K2923">
            <v>3.67</v>
          </cell>
          <cell r="L2923">
            <v>3.67</v>
          </cell>
          <cell r="M2923">
            <v>3.67</v>
          </cell>
          <cell r="N2923">
            <v>7.34</v>
          </cell>
          <cell r="O2923">
            <v>7.34</v>
          </cell>
          <cell r="P2923">
            <v>7.34</v>
          </cell>
          <cell r="Q2923">
            <v>9</v>
          </cell>
          <cell r="R2923">
            <v>9</v>
          </cell>
          <cell r="S2923">
            <v>5.51</v>
          </cell>
          <cell r="T2923">
            <v>18</v>
          </cell>
          <cell r="U2923">
            <v>18</v>
          </cell>
          <cell r="V2923">
            <v>11.02</v>
          </cell>
        </row>
        <row r="2924">
          <cell r="B2924" t="str">
            <v>6EHSL</v>
          </cell>
          <cell r="C2924" t="str">
            <v>ODPRO163</v>
          </cell>
          <cell r="D2924">
            <v>2</v>
          </cell>
          <cell r="E2924" t="str">
            <v>DRAIN EPANDAGE ODPRO VERT D100 L=163 CM</v>
          </cell>
          <cell r="F2924">
            <v>9</v>
          </cell>
          <cell r="H2924" t="str">
            <v>ODPRO163</v>
          </cell>
          <cell r="I2924">
            <v>6.34</v>
          </cell>
          <cell r="J2924">
            <v>1</v>
          </cell>
          <cell r="K2924">
            <v>6.34</v>
          </cell>
          <cell r="L2924">
            <v>6.34</v>
          </cell>
          <cell r="M2924">
            <v>6.34</v>
          </cell>
          <cell r="N2924">
            <v>12.68</v>
          </cell>
          <cell r="O2924">
            <v>12.68</v>
          </cell>
          <cell r="P2924">
            <v>12.68</v>
          </cell>
          <cell r="Q2924">
            <v>9</v>
          </cell>
          <cell r="R2924">
            <v>9</v>
          </cell>
          <cell r="S2924">
            <v>9.52</v>
          </cell>
          <cell r="T2924">
            <v>18</v>
          </cell>
          <cell r="U2924">
            <v>18</v>
          </cell>
          <cell r="V2924">
            <v>19.04</v>
          </cell>
        </row>
        <row r="2925">
          <cell r="B2925" t="str">
            <v>6EHSL</v>
          </cell>
          <cell r="C2925" t="str">
            <v>SFV3EH</v>
          </cell>
          <cell r="D2925">
            <v>1</v>
          </cell>
          <cell r="E2925" t="str">
            <v>FILTRE VERTICAL 3EH 1.52MM</v>
          </cell>
          <cell r="F2925">
            <v>380.05</v>
          </cell>
          <cell r="H2925" t="str">
            <v>SFV3EH</v>
          </cell>
          <cell r="I2925">
            <v>287.92</v>
          </cell>
          <cell r="J2925">
            <v>1</v>
          </cell>
          <cell r="K2925">
            <v>287.92</v>
          </cell>
          <cell r="L2925">
            <v>287.91669999999999</v>
          </cell>
          <cell r="M2925">
            <v>359.89587499999999</v>
          </cell>
          <cell r="N2925">
            <v>287.92</v>
          </cell>
          <cell r="O2925">
            <v>287.91669999999999</v>
          </cell>
          <cell r="P2925">
            <v>359.89587499999999</v>
          </cell>
          <cell r="Q2925">
            <v>380.05</v>
          </cell>
          <cell r="R2925">
            <v>382.92921100000001</v>
          </cell>
          <cell r="S2925">
            <v>478.66151375000004</v>
          </cell>
          <cell r="T2925">
            <v>380.05</v>
          </cell>
          <cell r="U2925">
            <v>382.92921100000001</v>
          </cell>
          <cell r="V2925">
            <v>478.66151375000004</v>
          </cell>
        </row>
        <row r="2926">
          <cell r="B2926" t="str">
            <v>6EHSL</v>
          </cell>
          <cell r="C2926" t="str">
            <v>T5</v>
          </cell>
          <cell r="D2926">
            <v>1</v>
          </cell>
          <cell r="E2926" t="str">
            <v>REDUCTION 100 50</v>
          </cell>
          <cell r="F2926">
            <v>4.18</v>
          </cell>
          <cell r="H2926" t="str">
            <v>T5</v>
          </cell>
          <cell r="I2926">
            <v>1.64</v>
          </cell>
          <cell r="J2926">
            <v>1</v>
          </cell>
          <cell r="K2926">
            <v>1.64</v>
          </cell>
          <cell r="L2926">
            <v>1.64</v>
          </cell>
          <cell r="M2926">
            <v>1.64</v>
          </cell>
          <cell r="N2926">
            <v>1.64</v>
          </cell>
          <cell r="O2926">
            <v>1.64</v>
          </cell>
          <cell r="P2926">
            <v>1.64</v>
          </cell>
          <cell r="Q2926">
            <v>4.26</v>
          </cell>
          <cell r="R2926">
            <v>4.92</v>
          </cell>
          <cell r="S2926">
            <v>4.92</v>
          </cell>
          <cell r="T2926">
            <v>4.26</v>
          </cell>
          <cell r="U2926">
            <v>4.92</v>
          </cell>
          <cell r="V2926">
            <v>4.92</v>
          </cell>
        </row>
        <row r="2927">
          <cell r="B2927" t="str">
            <v>6EHSL</v>
          </cell>
          <cell r="C2927" t="str">
            <v>TALIMCAREX</v>
          </cell>
          <cell r="D2927">
            <v>2</v>
          </cell>
          <cell r="E2927" t="str">
            <v>RAMPE D'ALIMENTATION CAREX D50 L=1,3 M</v>
          </cell>
          <cell r="F2927">
            <v>11.414999999999999</v>
          </cell>
          <cell r="H2927" t="str">
            <v>TALIMCAREX</v>
          </cell>
          <cell r="I2927">
            <v>9.5909090909090899</v>
          </cell>
          <cell r="J2927">
            <v>1</v>
          </cell>
          <cell r="K2927">
            <v>9.5909090909090899</v>
          </cell>
          <cell r="L2927">
            <v>5.92</v>
          </cell>
          <cell r="M2927">
            <v>6.52</v>
          </cell>
          <cell r="N2927">
            <v>19.18181818181818</v>
          </cell>
          <cell r="O2927">
            <v>11.84</v>
          </cell>
          <cell r="P2927">
            <v>13.04</v>
          </cell>
          <cell r="Q2927">
            <v>11.414999999999999</v>
          </cell>
          <cell r="R2927">
            <v>11.84</v>
          </cell>
          <cell r="S2927">
            <v>13.04</v>
          </cell>
          <cell r="T2927">
            <v>22.83</v>
          </cell>
          <cell r="U2927">
            <v>23.68</v>
          </cell>
          <cell r="V2927">
            <v>26.08</v>
          </cell>
        </row>
        <row r="2928">
          <cell r="B2928" t="str">
            <v>6EHSL</v>
          </cell>
          <cell r="C2928" t="str">
            <v>V10</v>
          </cell>
          <cell r="D2928">
            <v>3</v>
          </cell>
          <cell r="E2928" t="str">
            <v>REDUCTION 110 100</v>
          </cell>
          <cell r="F2928">
            <v>4.63</v>
          </cell>
          <cell r="H2928" t="str">
            <v>V10</v>
          </cell>
          <cell r="I2928">
            <v>2.63</v>
          </cell>
          <cell r="J2928">
            <v>1</v>
          </cell>
          <cell r="K2928">
            <v>2.63</v>
          </cell>
          <cell r="L2928">
            <v>2.63</v>
          </cell>
          <cell r="M2928">
            <v>2.63</v>
          </cell>
          <cell r="N2928">
            <v>7.89</v>
          </cell>
          <cell r="O2928">
            <v>7.89</v>
          </cell>
          <cell r="P2928">
            <v>7.89</v>
          </cell>
          <cell r="Q2928">
            <v>4.7300000000000004</v>
          </cell>
          <cell r="R2928">
            <v>5.26</v>
          </cell>
          <cell r="S2928">
            <v>5.26</v>
          </cell>
          <cell r="T2928">
            <v>14.190000000000001</v>
          </cell>
          <cell r="U2928">
            <v>15.78</v>
          </cell>
          <cell r="V2928">
            <v>15.78</v>
          </cell>
        </row>
        <row r="2929">
          <cell r="B2929" t="str">
            <v>KCAREX6EHSL</v>
          </cell>
          <cell r="N2929">
            <v>1272.0118181818186</v>
          </cell>
          <cell r="O2929">
            <v>1265.9367</v>
          </cell>
          <cell r="P2929">
            <v>1337.6558750000002</v>
          </cell>
          <cell r="T2929">
            <v>1874.03</v>
          </cell>
          <cell r="U2929">
            <v>1876.5873110000002</v>
          </cell>
          <cell r="V2929">
            <v>1965.6556137499999</v>
          </cell>
        </row>
        <row r="2930">
          <cell r="B2930" t="str">
            <v>3</v>
          </cell>
          <cell r="C2930" t="str">
            <v>1111011A</v>
          </cell>
          <cell r="D2930">
            <v>15</v>
          </cell>
          <cell r="E2930" t="str">
            <v>TUYAU PVC D 100</v>
          </cell>
          <cell r="F2930">
            <v>2.85</v>
          </cell>
          <cell r="H2930" t="str">
            <v>1111011A</v>
          </cell>
          <cell r="I2930">
            <v>2.19</v>
          </cell>
          <cell r="J2930">
            <v>1</v>
          </cell>
          <cell r="K2930">
            <v>2.19</v>
          </cell>
          <cell r="L2930">
            <v>2.19</v>
          </cell>
          <cell r="M2930">
            <v>2.19</v>
          </cell>
          <cell r="N2930">
            <v>32.85</v>
          </cell>
          <cell r="O2930">
            <v>32.85</v>
          </cell>
          <cell r="P2930">
            <v>32.85</v>
          </cell>
          <cell r="Q2930">
            <v>2.85</v>
          </cell>
          <cell r="R2930">
            <v>2.9127000000000001</v>
          </cell>
          <cell r="S2930">
            <v>2.9127000000000001</v>
          </cell>
          <cell r="T2930">
            <v>42.75</v>
          </cell>
          <cell r="U2930">
            <v>43.6905</v>
          </cell>
          <cell r="V2930">
            <v>43.6905</v>
          </cell>
        </row>
        <row r="2931">
          <cell r="B2931" t="str">
            <v>3</v>
          </cell>
          <cell r="C2931" t="str">
            <v>CC10M</v>
          </cell>
          <cell r="D2931">
            <v>5</v>
          </cell>
          <cell r="E2931" t="str">
            <v>CHAPEAU D100</v>
          </cell>
          <cell r="F2931">
            <v>24.03</v>
          </cell>
          <cell r="H2931" t="str">
            <v>CC10M</v>
          </cell>
          <cell r="I2931">
            <v>15.6</v>
          </cell>
          <cell r="J2931">
            <v>1</v>
          </cell>
          <cell r="K2931">
            <v>15.6</v>
          </cell>
          <cell r="L2931">
            <v>15.6</v>
          </cell>
          <cell r="M2931">
            <v>15.6</v>
          </cell>
          <cell r="N2931">
            <v>78</v>
          </cell>
          <cell r="O2931">
            <v>78</v>
          </cell>
          <cell r="P2931">
            <v>78</v>
          </cell>
          <cell r="Q2931">
            <v>24.03</v>
          </cell>
          <cell r="R2931">
            <v>23.4</v>
          </cell>
          <cell r="S2931">
            <v>23.4</v>
          </cell>
          <cell r="T2931">
            <v>120.15</v>
          </cell>
          <cell r="U2931">
            <v>117</v>
          </cell>
          <cell r="V2931">
            <v>117</v>
          </cell>
        </row>
        <row r="2932">
          <cell r="B2932" t="str">
            <v>3</v>
          </cell>
          <cell r="C2932" t="str">
            <v>CUVECAREX3500</v>
          </cell>
          <cell r="D2932">
            <v>3</v>
          </cell>
          <cell r="E2932" t="str">
            <v>CUVE 3500L GAMME CAREX</v>
          </cell>
          <cell r="F2932">
            <v>1080</v>
          </cell>
          <cell r="H2932" t="str">
            <v>CUVECAREX3500</v>
          </cell>
          <cell r="I2932">
            <v>720</v>
          </cell>
          <cell r="J2932">
            <v>1</v>
          </cell>
          <cell r="K2932">
            <v>720</v>
          </cell>
          <cell r="L2932">
            <v>720</v>
          </cell>
          <cell r="M2932">
            <v>720</v>
          </cell>
          <cell r="N2932">
            <v>2160</v>
          </cell>
          <cell r="O2932">
            <v>2160</v>
          </cell>
          <cell r="P2932">
            <v>2160</v>
          </cell>
          <cell r="Q2932">
            <v>1080</v>
          </cell>
          <cell r="R2932">
            <v>1080</v>
          </cell>
          <cell r="S2932">
            <v>1080</v>
          </cell>
          <cell r="T2932">
            <v>3240</v>
          </cell>
          <cell r="U2932">
            <v>3240</v>
          </cell>
          <cell r="V2932">
            <v>3240</v>
          </cell>
        </row>
        <row r="2933">
          <cell r="B2933" t="str">
            <v>3</v>
          </cell>
          <cell r="C2933" t="str">
            <v>ENFC87100</v>
          </cell>
          <cell r="D2933">
            <v>15</v>
          </cell>
          <cell r="E2933" t="str">
            <v>COUDE 8730 FF PVC EVAC D100</v>
          </cell>
          <cell r="F2933">
            <v>2.25</v>
          </cell>
          <cell r="H2933" t="str">
            <v>ENFC87100</v>
          </cell>
          <cell r="I2933">
            <v>1.56</v>
          </cell>
          <cell r="J2933">
            <v>1</v>
          </cell>
          <cell r="K2933">
            <v>1.56</v>
          </cell>
          <cell r="L2933">
            <v>1.5640000000000001</v>
          </cell>
          <cell r="M2933">
            <v>1.5640000000000001</v>
          </cell>
          <cell r="N2933">
            <v>23.400000000000002</v>
          </cell>
          <cell r="O2933">
            <v>23.46</v>
          </cell>
          <cell r="P2933">
            <v>23.46</v>
          </cell>
          <cell r="Q2933">
            <v>2.4</v>
          </cell>
          <cell r="R2933">
            <v>2.3460000000000001</v>
          </cell>
          <cell r="S2933">
            <v>2.3460000000000001</v>
          </cell>
          <cell r="T2933">
            <v>36</v>
          </cell>
          <cell r="U2933">
            <v>35.19</v>
          </cell>
          <cell r="V2933">
            <v>35.19</v>
          </cell>
        </row>
        <row r="2934">
          <cell r="B2934" t="str">
            <v>3</v>
          </cell>
          <cell r="C2934" t="str">
            <v>ENFCS87100</v>
          </cell>
          <cell r="D2934">
            <v>9</v>
          </cell>
          <cell r="E2934" t="str">
            <v>CULOTTE Y 8730 FF D100</v>
          </cell>
          <cell r="F2934">
            <v>2.56</v>
          </cell>
          <cell r="H2934" t="str">
            <v>ENFCS87100</v>
          </cell>
          <cell r="I2934">
            <v>1.98</v>
          </cell>
          <cell r="J2934">
            <v>1</v>
          </cell>
          <cell r="K2934">
            <v>1.98</v>
          </cell>
          <cell r="L2934">
            <v>1.9830000000000001</v>
          </cell>
          <cell r="M2934">
            <v>1.93</v>
          </cell>
          <cell r="N2934">
            <v>17.82</v>
          </cell>
          <cell r="O2934">
            <v>17.847000000000001</v>
          </cell>
          <cell r="P2934">
            <v>17.37</v>
          </cell>
          <cell r="Q2934">
            <v>2.75</v>
          </cell>
          <cell r="R2934">
            <v>2.9744999999999999</v>
          </cell>
          <cell r="S2934">
            <v>2.895</v>
          </cell>
          <cell r="T2934">
            <v>24.75</v>
          </cell>
          <cell r="U2934">
            <v>26.770499999999998</v>
          </cell>
          <cell r="V2934">
            <v>26.055</v>
          </cell>
        </row>
        <row r="2935">
          <cell r="B2935" t="str">
            <v>3</v>
          </cell>
          <cell r="C2935" t="str">
            <v>ENFCS87100</v>
          </cell>
          <cell r="D2935">
            <v>3</v>
          </cell>
          <cell r="E2935" t="str">
            <v>CULOTTE Y 8730 FF D100</v>
          </cell>
          <cell r="F2935">
            <v>2.56</v>
          </cell>
          <cell r="H2935" t="str">
            <v>ENFCS87100</v>
          </cell>
          <cell r="I2935">
            <v>1.98</v>
          </cell>
          <cell r="J2935">
            <v>1</v>
          </cell>
          <cell r="K2935">
            <v>1.98</v>
          </cell>
          <cell r="L2935">
            <v>1.9830000000000001</v>
          </cell>
          <cell r="M2935">
            <v>1.93</v>
          </cell>
          <cell r="N2935">
            <v>5.9399999999999995</v>
          </cell>
          <cell r="O2935">
            <v>5.9489999999999998</v>
          </cell>
          <cell r="P2935">
            <v>5.79</v>
          </cell>
          <cell r="Q2935">
            <v>2.75</v>
          </cell>
          <cell r="R2935">
            <v>2.9744999999999999</v>
          </cell>
          <cell r="S2935">
            <v>2.895</v>
          </cell>
          <cell r="T2935">
            <v>8.25</v>
          </cell>
          <cell r="U2935">
            <v>8.9235000000000007</v>
          </cell>
          <cell r="V2935">
            <v>8.6850000000000005</v>
          </cell>
        </row>
        <row r="2936">
          <cell r="B2936" t="str">
            <v>3</v>
          </cell>
          <cell r="C2936" t="str">
            <v>ENFM100</v>
          </cell>
          <cell r="D2936">
            <v>3</v>
          </cell>
          <cell r="E2936" t="str">
            <v>MANCHON A BUTEE FF PVC EVAC D100</v>
          </cell>
          <cell r="F2936">
            <v>1.34</v>
          </cell>
          <cell r="H2936" t="str">
            <v>ENFM100</v>
          </cell>
          <cell r="I2936">
            <v>0.65</v>
          </cell>
          <cell r="J2936">
            <v>1</v>
          </cell>
          <cell r="K2936">
            <v>0.65</v>
          </cell>
          <cell r="L2936">
            <v>0.64500000000000002</v>
          </cell>
          <cell r="M2936">
            <v>0.63700000000000001</v>
          </cell>
          <cell r="N2936">
            <v>1.9500000000000002</v>
          </cell>
          <cell r="O2936">
            <v>1.9350000000000001</v>
          </cell>
          <cell r="P2936">
            <v>1.911</v>
          </cell>
          <cell r="Q2936">
            <v>1.43</v>
          </cell>
          <cell r="R2936">
            <v>1.29</v>
          </cell>
          <cell r="S2936">
            <v>1.274</v>
          </cell>
          <cell r="T2936">
            <v>4.29</v>
          </cell>
          <cell r="U2936">
            <v>3.87</v>
          </cell>
          <cell r="V2936">
            <v>3.8220000000000001</v>
          </cell>
        </row>
        <row r="2937">
          <cell r="B2937" t="str">
            <v>3</v>
          </cell>
          <cell r="C2937" t="str">
            <v>ENFTV100</v>
          </cell>
          <cell r="D2937">
            <v>3</v>
          </cell>
          <cell r="E2937" t="str">
            <v>TAMPON DE VISITE MALE D100</v>
          </cell>
          <cell r="F2937">
            <v>2.15</v>
          </cell>
          <cell r="H2937" t="str">
            <v>ENFTV100</v>
          </cell>
          <cell r="I2937">
            <v>1.03</v>
          </cell>
          <cell r="J2937">
            <v>1</v>
          </cell>
          <cell r="K2937">
            <v>1.03</v>
          </cell>
          <cell r="L2937">
            <v>1.0329999999999999</v>
          </cell>
          <cell r="M2937">
            <v>1.0329999999999999</v>
          </cell>
          <cell r="N2937">
            <v>3.09</v>
          </cell>
          <cell r="O2937">
            <v>3.0989999999999998</v>
          </cell>
          <cell r="P2937">
            <v>3.0989999999999998</v>
          </cell>
          <cell r="Q2937">
            <v>2.15</v>
          </cell>
          <cell r="R2937">
            <v>2.0659999999999998</v>
          </cell>
          <cell r="S2937">
            <v>2.0659999999999998</v>
          </cell>
          <cell r="T2937">
            <v>6.4499999999999993</v>
          </cell>
          <cell r="U2937">
            <v>6.1979999999999995</v>
          </cell>
          <cell r="V2937">
            <v>6.1979999999999995</v>
          </cell>
        </row>
        <row r="2938">
          <cell r="B2938" t="str">
            <v>3</v>
          </cell>
          <cell r="C2938" t="str">
            <v>MBOUC</v>
          </cell>
          <cell r="D2938">
            <v>3</v>
          </cell>
          <cell r="E2938" t="str">
            <v>BOUCHON D50</v>
          </cell>
          <cell r="F2938">
            <v>1.07</v>
          </cell>
          <cell r="H2938" t="str">
            <v>MBOUC</v>
          </cell>
          <cell r="I2938">
            <v>0.9</v>
          </cell>
          <cell r="J2938">
            <v>1</v>
          </cell>
          <cell r="K2938">
            <v>0.9</v>
          </cell>
          <cell r="L2938">
            <v>0.9</v>
          </cell>
          <cell r="M2938">
            <v>0.9</v>
          </cell>
          <cell r="N2938">
            <v>2.7</v>
          </cell>
          <cell r="O2938">
            <v>2.7</v>
          </cell>
          <cell r="P2938">
            <v>2.7</v>
          </cell>
          <cell r="Q2938">
            <v>1.07</v>
          </cell>
          <cell r="R2938">
            <v>1.125</v>
          </cell>
          <cell r="S2938">
            <v>1.125</v>
          </cell>
          <cell r="T2938">
            <v>3.21</v>
          </cell>
          <cell r="U2938">
            <v>3.375</v>
          </cell>
          <cell r="V2938">
            <v>3.375</v>
          </cell>
        </row>
        <row r="2939">
          <cell r="B2939" t="str">
            <v>3</v>
          </cell>
          <cell r="C2939" t="str">
            <v>MJOI100</v>
          </cell>
          <cell r="D2939">
            <v>3</v>
          </cell>
          <cell r="E2939" t="str">
            <v>JOINT FORSHEDA D100</v>
          </cell>
          <cell r="F2939">
            <v>4.87</v>
          </cell>
          <cell r="H2939" t="str">
            <v>MJOI100</v>
          </cell>
          <cell r="I2939">
            <v>0.94</v>
          </cell>
          <cell r="J2939">
            <v>1</v>
          </cell>
          <cell r="K2939">
            <v>0.94</v>
          </cell>
          <cell r="L2939">
            <v>2.1800000000000002</v>
          </cell>
          <cell r="M2939">
            <v>0.94</v>
          </cell>
          <cell r="N2939">
            <v>2.82</v>
          </cell>
          <cell r="O2939">
            <v>6.5400000000000009</v>
          </cell>
          <cell r="P2939">
            <v>2.82</v>
          </cell>
          <cell r="Q2939">
            <v>4.87</v>
          </cell>
          <cell r="R2939">
            <v>4.9050000000000002</v>
          </cell>
          <cell r="S2939">
            <v>2.1149999999999998</v>
          </cell>
          <cell r="T2939">
            <v>14.61</v>
          </cell>
          <cell r="U2939">
            <v>14.715</v>
          </cell>
          <cell r="V2939">
            <v>6.3449999999999989</v>
          </cell>
        </row>
        <row r="2940">
          <cell r="B2940" t="str">
            <v>3</v>
          </cell>
          <cell r="C2940" t="str">
            <v>MMANCH50</v>
          </cell>
          <cell r="D2940">
            <v>3</v>
          </cell>
          <cell r="E2940" t="str">
            <v>MANCHON EGAL D50</v>
          </cell>
          <cell r="F2940">
            <v>0.42</v>
          </cell>
          <cell r="H2940" t="str">
            <v>MMANCH50</v>
          </cell>
          <cell r="I2940">
            <v>0.32</v>
          </cell>
          <cell r="J2940">
            <v>1</v>
          </cell>
          <cell r="K2940">
            <v>0.32</v>
          </cell>
          <cell r="L2940">
            <v>0.32</v>
          </cell>
          <cell r="M2940">
            <v>0.32</v>
          </cell>
          <cell r="N2940">
            <v>0.96</v>
          </cell>
          <cell r="O2940">
            <v>0.96</v>
          </cell>
          <cell r="P2940">
            <v>0.96</v>
          </cell>
          <cell r="Q2940">
            <v>0.42</v>
          </cell>
          <cell r="R2940">
            <v>0.42560000000000003</v>
          </cell>
          <cell r="S2940">
            <v>0.42560000000000003</v>
          </cell>
          <cell r="T2940">
            <v>1.26</v>
          </cell>
          <cell r="U2940">
            <v>1.2768000000000002</v>
          </cell>
          <cell r="V2940">
            <v>1.2768000000000002</v>
          </cell>
        </row>
        <row r="2941">
          <cell r="B2941" t="str">
            <v>3</v>
          </cell>
          <cell r="C2941" t="str">
            <v>MOAT</v>
          </cell>
          <cell r="D2941">
            <v>3</v>
          </cell>
          <cell r="E2941" t="str">
            <v>MAIN D'OEUVRE ATELIER</v>
          </cell>
          <cell r="F2941">
            <v>75</v>
          </cell>
          <cell r="H2941" t="str">
            <v>MOAT</v>
          </cell>
          <cell r="I2941">
            <v>50</v>
          </cell>
          <cell r="J2941">
            <v>1</v>
          </cell>
          <cell r="K2941">
            <v>50</v>
          </cell>
          <cell r="L2941">
            <v>50</v>
          </cell>
          <cell r="M2941">
            <v>50</v>
          </cell>
          <cell r="N2941">
            <v>150</v>
          </cell>
          <cell r="O2941">
            <v>150</v>
          </cell>
          <cell r="P2941">
            <v>150</v>
          </cell>
          <cell r="Q2941">
            <v>75</v>
          </cell>
          <cell r="R2941">
            <v>75</v>
          </cell>
          <cell r="S2941">
            <v>75</v>
          </cell>
          <cell r="T2941">
            <v>225</v>
          </cell>
          <cell r="U2941">
            <v>225</v>
          </cell>
          <cell r="V2941">
            <v>225</v>
          </cell>
        </row>
        <row r="2942">
          <cell r="B2942" t="str">
            <v>3</v>
          </cell>
          <cell r="C2942" t="str">
            <v>MTRAV110</v>
          </cell>
          <cell r="D2942">
            <v>3</v>
          </cell>
          <cell r="E2942" t="str">
            <v>TRAVERSEE DE PAROI D110</v>
          </cell>
          <cell r="F2942">
            <v>16.5</v>
          </cell>
          <cell r="H2942" t="str">
            <v>MTRAV110</v>
          </cell>
          <cell r="I2942">
            <v>13.85</v>
          </cell>
          <cell r="J2942">
            <v>1</v>
          </cell>
          <cell r="K2942">
            <v>13.85</v>
          </cell>
          <cell r="L2942">
            <v>13.85</v>
          </cell>
          <cell r="M2942">
            <v>13.85</v>
          </cell>
          <cell r="N2942">
            <v>41.55</v>
          </cell>
          <cell r="O2942">
            <v>41.55</v>
          </cell>
          <cell r="P2942">
            <v>41.55</v>
          </cell>
          <cell r="Q2942">
            <v>20.78</v>
          </cell>
          <cell r="R2942">
            <v>20.774999999999999</v>
          </cell>
          <cell r="S2942">
            <v>20.774999999999999</v>
          </cell>
          <cell r="T2942">
            <v>62.34</v>
          </cell>
          <cell r="U2942">
            <v>62.324999999999996</v>
          </cell>
          <cell r="V2942">
            <v>62.324999999999996</v>
          </cell>
        </row>
        <row r="2943">
          <cell r="B2943" t="str">
            <v>3</v>
          </cell>
          <cell r="C2943" t="str">
            <v>ODPRO118</v>
          </cell>
          <cell r="D2943">
            <v>6</v>
          </cell>
          <cell r="E2943" t="str">
            <v>DRAIN EPANDAGE ODPRO VERT D100 L=118 cm</v>
          </cell>
          <cell r="F2943">
            <v>9</v>
          </cell>
          <cell r="H2943" t="str">
            <v>ODPRO118</v>
          </cell>
          <cell r="I2943">
            <v>3.67</v>
          </cell>
          <cell r="J2943">
            <v>1</v>
          </cell>
          <cell r="K2943">
            <v>3.67</v>
          </cell>
          <cell r="L2943">
            <v>3.67</v>
          </cell>
          <cell r="M2943">
            <v>3.67</v>
          </cell>
          <cell r="N2943">
            <v>22.02</v>
          </cell>
          <cell r="O2943">
            <v>22.02</v>
          </cell>
          <cell r="P2943">
            <v>22.02</v>
          </cell>
          <cell r="Q2943">
            <v>9</v>
          </cell>
          <cell r="R2943">
            <v>5.5049999999999999</v>
          </cell>
          <cell r="S2943">
            <v>5.5049999999999999</v>
          </cell>
          <cell r="T2943">
            <v>54</v>
          </cell>
          <cell r="U2943">
            <v>33.03</v>
          </cell>
          <cell r="V2943">
            <v>33.03</v>
          </cell>
        </row>
        <row r="2944">
          <cell r="B2944" t="str">
            <v>3</v>
          </cell>
          <cell r="C2944" t="str">
            <v>ODPRO163</v>
          </cell>
          <cell r="D2944">
            <v>6</v>
          </cell>
          <cell r="E2944" t="str">
            <v>DRAIN EPANDAGE ODPRO VERT D100 L=163 CM</v>
          </cell>
          <cell r="F2944">
            <v>9</v>
          </cell>
          <cell r="H2944" t="str">
            <v>ODPRO163</v>
          </cell>
          <cell r="I2944">
            <v>6.34</v>
          </cell>
          <cell r="J2944">
            <v>1</v>
          </cell>
          <cell r="K2944">
            <v>6.34</v>
          </cell>
          <cell r="L2944">
            <v>6.34</v>
          </cell>
          <cell r="M2944">
            <v>6.34</v>
          </cell>
          <cell r="N2944">
            <v>38.04</v>
          </cell>
          <cell r="O2944">
            <v>38.04</v>
          </cell>
          <cell r="P2944">
            <v>38.04</v>
          </cell>
          <cell r="Q2944">
            <v>9</v>
          </cell>
          <cell r="R2944">
            <v>9.51</v>
          </cell>
          <cell r="S2944">
            <v>9.51</v>
          </cell>
          <cell r="T2944">
            <v>54</v>
          </cell>
          <cell r="U2944">
            <v>57.06</v>
          </cell>
          <cell r="V2944">
            <v>57.06</v>
          </cell>
        </row>
        <row r="2945">
          <cell r="B2945" t="str">
            <v>3</v>
          </cell>
          <cell r="C2945" t="str">
            <v>SFV3EH</v>
          </cell>
          <cell r="D2945">
            <v>3</v>
          </cell>
          <cell r="E2945" t="str">
            <v>FILTRE VERTICAL 3EH 1.52MM</v>
          </cell>
          <cell r="F2945">
            <v>380.05</v>
          </cell>
          <cell r="H2945" t="str">
            <v>SFV3EH</v>
          </cell>
          <cell r="I2945">
            <v>287.92</v>
          </cell>
          <cell r="J2945">
            <v>1</v>
          </cell>
          <cell r="K2945">
            <v>287.92</v>
          </cell>
          <cell r="L2945">
            <v>287.91669999999999</v>
          </cell>
          <cell r="M2945">
            <v>359.89587499999999</v>
          </cell>
          <cell r="N2945">
            <v>863.76</v>
          </cell>
          <cell r="O2945">
            <v>863.75009999999997</v>
          </cell>
          <cell r="P2945">
            <v>1079.687625</v>
          </cell>
          <cell r="Q2945">
            <v>380.05</v>
          </cell>
          <cell r="R2945">
            <v>382.92921100000001</v>
          </cell>
          <cell r="S2945">
            <v>478.66151375000004</v>
          </cell>
          <cell r="T2945">
            <v>1140.1500000000001</v>
          </cell>
          <cell r="U2945">
            <v>1148.7876329999999</v>
          </cell>
          <cell r="V2945">
            <v>1435.9845412500001</v>
          </cell>
        </row>
        <row r="2946">
          <cell r="B2946" t="str">
            <v>3</v>
          </cell>
          <cell r="C2946" t="str">
            <v>T5</v>
          </cell>
          <cell r="D2946">
            <v>3</v>
          </cell>
          <cell r="E2946" t="str">
            <v>REDUCTION 100 50</v>
          </cell>
          <cell r="F2946">
            <v>4.18</v>
          </cell>
          <cell r="H2946" t="str">
            <v>T5</v>
          </cell>
          <cell r="I2946">
            <v>1.64</v>
          </cell>
          <cell r="J2946">
            <v>1</v>
          </cell>
          <cell r="K2946">
            <v>1.64</v>
          </cell>
          <cell r="L2946">
            <v>1.64</v>
          </cell>
          <cell r="M2946">
            <v>1.64</v>
          </cell>
          <cell r="N2946">
            <v>4.92</v>
          </cell>
          <cell r="O2946">
            <v>4.92</v>
          </cell>
          <cell r="P2946">
            <v>4.92</v>
          </cell>
          <cell r="Q2946">
            <v>4.26</v>
          </cell>
          <cell r="R2946">
            <v>4.92</v>
          </cell>
          <cell r="S2946">
            <v>4.92</v>
          </cell>
          <cell r="T2946">
            <v>12.78</v>
          </cell>
          <cell r="U2946">
            <v>14.76</v>
          </cell>
          <cell r="V2946">
            <v>14.76</v>
          </cell>
        </row>
        <row r="2947">
          <cell r="B2947" t="str">
            <v>3</v>
          </cell>
          <cell r="C2947" t="str">
            <v>TALIMCAREX</v>
          </cell>
          <cell r="D2947">
            <v>6</v>
          </cell>
          <cell r="E2947" t="str">
            <v>RAMPE D'ALIMENTATION CAREX D50 L=1,3 M</v>
          </cell>
          <cell r="F2947">
            <v>11.414999999999999</v>
          </cell>
          <cell r="H2947" t="str">
            <v>TALIMCAREX</v>
          </cell>
          <cell r="I2947">
            <v>9.5909090909090899</v>
          </cell>
          <cell r="J2947">
            <v>1</v>
          </cell>
          <cell r="K2947">
            <v>9.5909090909090899</v>
          </cell>
          <cell r="L2947">
            <v>5.92</v>
          </cell>
          <cell r="M2947">
            <v>6.52</v>
          </cell>
          <cell r="N2947">
            <v>57.54545454545454</v>
          </cell>
          <cell r="O2947">
            <v>35.519999999999996</v>
          </cell>
          <cell r="P2947">
            <v>39.119999999999997</v>
          </cell>
          <cell r="Q2947">
            <v>11.414999999999999</v>
          </cell>
          <cell r="R2947">
            <v>11.84</v>
          </cell>
          <cell r="S2947">
            <v>13.04</v>
          </cell>
          <cell r="T2947">
            <v>68.489999999999995</v>
          </cell>
          <cell r="U2947">
            <v>71.039999999999992</v>
          </cell>
          <cell r="V2947">
            <v>78.239999999999995</v>
          </cell>
        </row>
        <row r="2948">
          <cell r="B2948" t="str">
            <v>3</v>
          </cell>
          <cell r="C2948" t="str">
            <v>V10</v>
          </cell>
          <cell r="D2948">
            <v>9</v>
          </cell>
          <cell r="E2948" t="str">
            <v>REDUCTION 110 100</v>
          </cell>
          <cell r="F2948">
            <v>4.63</v>
          </cell>
          <cell r="H2948" t="str">
            <v>V10</v>
          </cell>
          <cell r="I2948">
            <v>2.63</v>
          </cell>
          <cell r="J2948">
            <v>1</v>
          </cell>
          <cell r="K2948">
            <v>2.63</v>
          </cell>
          <cell r="L2948">
            <v>2.63</v>
          </cell>
          <cell r="M2948">
            <v>2.63</v>
          </cell>
          <cell r="N2948">
            <v>23.669999999999998</v>
          </cell>
          <cell r="O2948">
            <v>23.669999999999998</v>
          </cell>
          <cell r="P2948">
            <v>23.669999999999998</v>
          </cell>
          <cell r="Q2948">
            <v>4.7300000000000004</v>
          </cell>
          <cell r="R2948">
            <v>5.26</v>
          </cell>
          <cell r="S2948">
            <v>5.26</v>
          </cell>
          <cell r="T2948">
            <v>42.570000000000007</v>
          </cell>
          <cell r="U2948">
            <v>47.339999999999996</v>
          </cell>
          <cell r="V2948">
            <v>47.339999999999996</v>
          </cell>
        </row>
        <row r="2949">
          <cell r="B2949" t="str">
            <v>3</v>
          </cell>
          <cell r="D2949">
            <v>3</v>
          </cell>
          <cell r="E2949" t="str">
            <v>COUVERCLE AQUATIRIS POUR PETIT REGARD CARRE</v>
          </cell>
          <cell r="F2949">
            <v>20.3</v>
          </cell>
          <cell r="H2949" t="str">
            <v>MCOUVDIR01</v>
          </cell>
          <cell r="I2949">
            <v>10.5</v>
          </cell>
          <cell r="J2949">
            <v>1</v>
          </cell>
          <cell r="K2949">
            <v>10.5</v>
          </cell>
          <cell r="L2949">
            <v>10.5</v>
          </cell>
          <cell r="M2949">
            <v>10.5</v>
          </cell>
          <cell r="N2949">
            <v>31.5</v>
          </cell>
          <cell r="O2949">
            <v>31.5</v>
          </cell>
          <cell r="P2949">
            <v>31.5</v>
          </cell>
          <cell r="Q2949">
            <v>21.32</v>
          </cell>
          <cell r="R2949">
            <v>21</v>
          </cell>
          <cell r="S2949">
            <v>21</v>
          </cell>
          <cell r="T2949">
            <v>63.96</v>
          </cell>
          <cell r="U2949">
            <v>63</v>
          </cell>
          <cell r="V2949">
            <v>63</v>
          </cell>
        </row>
        <row r="2950">
          <cell r="B2950" t="str">
            <v>3</v>
          </cell>
          <cell r="C2950" t="str">
            <v>MREHA</v>
          </cell>
          <cell r="D2950">
            <v>3</v>
          </cell>
          <cell r="E2950" t="str">
            <v>REHAUSSE PETIT REGARD CARREE</v>
          </cell>
          <cell r="F2950">
            <v>32.479999999999997</v>
          </cell>
          <cell r="H2950" t="str">
            <v>MREHA</v>
          </cell>
          <cell r="I2950">
            <v>16</v>
          </cell>
          <cell r="J2950">
            <v>1</v>
          </cell>
          <cell r="K2950">
            <v>16</v>
          </cell>
          <cell r="L2950">
            <v>16</v>
          </cell>
          <cell r="M2950">
            <v>16</v>
          </cell>
          <cell r="N2950">
            <v>48</v>
          </cell>
          <cell r="O2950">
            <v>48</v>
          </cell>
          <cell r="P2950">
            <v>48</v>
          </cell>
          <cell r="Q2950">
            <v>32.479999999999997</v>
          </cell>
          <cell r="R2950">
            <v>32</v>
          </cell>
          <cell r="S2950">
            <v>32</v>
          </cell>
          <cell r="T2950">
            <v>97.44</v>
          </cell>
          <cell r="U2950">
            <v>96</v>
          </cell>
          <cell r="V2950">
            <v>96</v>
          </cell>
        </row>
        <row r="2951">
          <cell r="B2951" t="str">
            <v>KCAREX3</v>
          </cell>
          <cell r="N2951">
            <v>3610.5354545454552</v>
          </cell>
          <cell r="O2951">
            <v>3592.3101000000001</v>
          </cell>
          <cell r="P2951">
            <v>3807.4676250000002</v>
          </cell>
          <cell r="T2951">
            <v>5322.45</v>
          </cell>
          <cell r="U2951">
            <v>5319.3519330000008</v>
          </cell>
          <cell r="V2951">
            <v>5604.3768412500003</v>
          </cell>
        </row>
        <row r="2952">
          <cell r="B2952" t="str">
            <v>PR</v>
          </cell>
          <cell r="D2952">
            <v>1</v>
          </cell>
          <cell r="E2952" t="str">
            <v>VANNE A BILLE FEM/FEM ORION D63</v>
          </cell>
          <cell r="F2952">
            <v>9.56</v>
          </cell>
          <cell r="H2952" t="str">
            <v>VAC63</v>
          </cell>
          <cell r="I2952">
            <v>8.09</v>
          </cell>
          <cell r="J2952">
            <v>1</v>
          </cell>
          <cell r="K2952">
            <v>8.09</v>
          </cell>
          <cell r="L2952">
            <v>8.0869999999999997</v>
          </cell>
          <cell r="M2952">
            <v>8.0869999999999997</v>
          </cell>
          <cell r="N2952">
            <v>8.09</v>
          </cell>
          <cell r="O2952">
            <v>8.0869999999999997</v>
          </cell>
          <cell r="P2952">
            <v>8.0869999999999997</v>
          </cell>
          <cell r="Q2952">
            <v>9.56</v>
          </cell>
          <cell r="R2952">
            <v>10.108750000000001</v>
          </cell>
          <cell r="S2952">
            <v>10.108750000000001</v>
          </cell>
          <cell r="T2952">
            <v>9.56</v>
          </cell>
          <cell r="U2952">
            <v>10.108750000000001</v>
          </cell>
          <cell r="V2952">
            <v>10.108750000000001</v>
          </cell>
        </row>
        <row r="2953">
          <cell r="B2953" t="str">
            <v>PR</v>
          </cell>
          <cell r="D2953">
            <v>1</v>
          </cell>
          <cell r="E2953" t="str">
            <v xml:space="preserve">CLAPET Y D63 </v>
          </cell>
          <cell r="F2953">
            <v>39.22</v>
          </cell>
          <cell r="H2953">
            <v>1510064</v>
          </cell>
          <cell r="I2953">
            <v>24.96</v>
          </cell>
          <cell r="J2953">
            <v>1</v>
          </cell>
          <cell r="K2953">
            <v>24.96</v>
          </cell>
          <cell r="L2953">
            <v>24.954999999999998</v>
          </cell>
          <cell r="M2953">
            <v>24.954999999999998</v>
          </cell>
          <cell r="N2953">
            <v>24.96</v>
          </cell>
          <cell r="O2953">
            <v>24.954999999999998</v>
          </cell>
          <cell r="P2953">
            <v>24.954999999999998</v>
          </cell>
          <cell r="Q2953">
            <v>39.22</v>
          </cell>
          <cell r="R2953">
            <v>37.432499999999997</v>
          </cell>
          <cell r="S2953">
            <v>37.432499999999997</v>
          </cell>
          <cell r="T2953">
            <v>39.22</v>
          </cell>
          <cell r="U2953">
            <v>37.432499999999997</v>
          </cell>
          <cell r="V2953">
            <v>37.432499999999997</v>
          </cell>
        </row>
        <row r="2954">
          <cell r="B2954" t="str">
            <v>PR</v>
          </cell>
          <cell r="D2954">
            <v>1</v>
          </cell>
          <cell r="E2954" t="str">
            <v>COUDE 90 REDUIT M/F 63X50</v>
          </cell>
          <cell r="F2954">
            <v>3.76</v>
          </cell>
          <cell r="H2954" t="str">
            <v>C90MF6350</v>
          </cell>
          <cell r="I2954">
            <v>2.13</v>
          </cell>
          <cell r="J2954">
            <v>1</v>
          </cell>
          <cell r="K2954">
            <v>2.13</v>
          </cell>
          <cell r="L2954">
            <v>2.13</v>
          </cell>
          <cell r="M2954">
            <v>2.5049999999999999</v>
          </cell>
          <cell r="N2954">
            <v>2.13</v>
          </cell>
          <cell r="O2954">
            <v>2.13</v>
          </cell>
          <cell r="P2954">
            <v>2.5049999999999999</v>
          </cell>
          <cell r="Q2954">
            <v>3.76</v>
          </cell>
          <cell r="R2954">
            <v>4.26</v>
          </cell>
          <cell r="S2954">
            <v>5.01</v>
          </cell>
          <cell r="T2954">
            <v>3.76</v>
          </cell>
          <cell r="U2954">
            <v>4.26</v>
          </cell>
          <cell r="V2954">
            <v>5.01</v>
          </cell>
        </row>
        <row r="2955">
          <cell r="B2955" t="str">
            <v>HCANASPR</v>
          </cell>
          <cell r="N2955">
            <v>35.18</v>
          </cell>
          <cell r="O2955">
            <v>35.172000000000004</v>
          </cell>
          <cell r="P2955">
            <v>35.547000000000004</v>
          </cell>
          <cell r="T2955">
            <v>52.54</v>
          </cell>
          <cell r="U2955">
            <v>51.801249999999996</v>
          </cell>
          <cell r="V2955">
            <v>52.551249999999996</v>
          </cell>
        </row>
        <row r="2956">
          <cell r="B2956" t="str">
            <v>NBG1</v>
          </cell>
          <cell r="D2956">
            <v>1</v>
          </cell>
          <cell r="E2956" t="str">
            <v>SUPPORT HAUT INOX 510MM</v>
          </cell>
          <cell r="F2956">
            <v>19.91</v>
          </cell>
          <cell r="H2956" t="str">
            <v>MTOLE3</v>
          </cell>
          <cell r="I2956">
            <v>12.16</v>
          </cell>
          <cell r="J2956">
            <v>1</v>
          </cell>
          <cell r="K2956">
            <v>12.16</v>
          </cell>
          <cell r="L2956">
            <v>12.16</v>
          </cell>
          <cell r="M2956">
            <v>12.16</v>
          </cell>
          <cell r="N2956">
            <v>12.16</v>
          </cell>
          <cell r="O2956">
            <v>12.16</v>
          </cell>
          <cell r="P2956">
            <v>12.16</v>
          </cell>
          <cell r="Q2956">
            <v>19.91</v>
          </cell>
          <cell r="R2956">
            <v>21.28</v>
          </cell>
          <cell r="S2956">
            <v>21.28</v>
          </cell>
          <cell r="T2956">
            <v>19.91</v>
          </cell>
          <cell r="U2956">
            <v>21.28</v>
          </cell>
          <cell r="V2956">
            <v>21.28</v>
          </cell>
        </row>
        <row r="2957">
          <cell r="B2957" t="str">
            <v>NBG1</v>
          </cell>
          <cell r="D2957">
            <v>1</v>
          </cell>
          <cell r="E2957" t="str">
            <v>PLATINES INOX POUR BG</v>
          </cell>
          <cell r="F2957">
            <v>6.1349999999999998</v>
          </cell>
          <cell r="H2957" t="str">
            <v>MPLATINE</v>
          </cell>
          <cell r="I2957">
            <v>4.09</v>
          </cell>
          <cell r="J2957">
            <v>1</v>
          </cell>
          <cell r="K2957">
            <v>4.09</v>
          </cell>
          <cell r="L2957">
            <v>4.09</v>
          </cell>
          <cell r="M2957">
            <v>4.09</v>
          </cell>
          <cell r="N2957">
            <v>4.09</v>
          </cell>
          <cell r="O2957">
            <v>4.09</v>
          </cell>
          <cell r="P2957">
            <v>4.09</v>
          </cell>
          <cell r="Q2957">
            <v>6.1349999999999998</v>
          </cell>
          <cell r="R2957">
            <v>6.1349999999999998</v>
          </cell>
          <cell r="S2957">
            <v>6.1349999999999998</v>
          </cell>
          <cell r="T2957">
            <v>6.1349999999999998</v>
          </cell>
          <cell r="U2957">
            <v>6.1349999999999998</v>
          </cell>
          <cell r="V2957">
            <v>6.1349999999999998</v>
          </cell>
        </row>
        <row r="2958">
          <cell r="B2958" t="str">
            <v>NBG1</v>
          </cell>
          <cell r="D2958">
            <v>2</v>
          </cell>
          <cell r="E2958" t="str">
            <v>CORPS BOULON FIL. PARTIEL TH M8X70 INOX  A4</v>
          </cell>
          <cell r="F2958">
            <v>0.128</v>
          </cell>
          <cell r="H2958" t="str">
            <v>BOUL8X70</v>
          </cell>
          <cell r="I2958">
            <v>0.21</v>
          </cell>
          <cell r="J2958">
            <v>1</v>
          </cell>
          <cell r="K2958">
            <v>0.21</v>
          </cell>
          <cell r="L2958">
            <v>0.2054</v>
          </cell>
          <cell r="M2958">
            <v>0.2054</v>
          </cell>
          <cell r="N2958">
            <v>0.42</v>
          </cell>
          <cell r="O2958">
            <v>0.4108</v>
          </cell>
          <cell r="P2958">
            <v>0.4108</v>
          </cell>
          <cell r="Q2958">
            <v>0.128</v>
          </cell>
          <cell r="R2958">
            <v>0</v>
          </cell>
          <cell r="S2958">
            <v>0</v>
          </cell>
          <cell r="T2958">
            <v>0.25600000000000001</v>
          </cell>
          <cell r="U2958">
            <v>0</v>
          </cell>
          <cell r="V2958">
            <v>0</v>
          </cell>
        </row>
        <row r="2959">
          <cell r="B2959" t="str">
            <v>NBG1</v>
          </cell>
          <cell r="D2959">
            <v>4</v>
          </cell>
          <cell r="E2959" t="str">
            <v>RONDELLE PLATE M8X22X1.5 L A2</v>
          </cell>
          <cell r="F2959">
            <v>0.05</v>
          </cell>
          <cell r="H2959">
            <v>8534000818</v>
          </cell>
          <cell r="I2959">
            <v>2.9000000000000001E-2</v>
          </cell>
          <cell r="J2959">
            <v>1</v>
          </cell>
          <cell r="K2959">
            <v>2.9000000000000001E-2</v>
          </cell>
          <cell r="L2959">
            <v>2.9399999999999999E-2</v>
          </cell>
          <cell r="M2959">
            <v>2.9399999999999999E-2</v>
          </cell>
          <cell r="N2959">
            <v>0.11600000000000001</v>
          </cell>
          <cell r="O2959">
            <v>0.1176</v>
          </cell>
          <cell r="P2959">
            <v>0.1176</v>
          </cell>
          <cell r="Q2959">
            <v>0.05</v>
          </cell>
          <cell r="R2959">
            <v>5.1449999999999996E-2</v>
          </cell>
          <cell r="S2959">
            <v>5.1449999999999996E-2</v>
          </cell>
          <cell r="T2959">
            <v>0.2</v>
          </cell>
          <cell r="U2959">
            <v>0.20579999999999998</v>
          </cell>
          <cell r="V2959">
            <v>0.20579999999999998</v>
          </cell>
        </row>
        <row r="2960">
          <cell r="B2960" t="str">
            <v>NBG1</v>
          </cell>
          <cell r="D2960">
            <v>2</v>
          </cell>
          <cell r="E2960" t="str">
            <v>VIS METAUX  A2 TH M8X25</v>
          </cell>
          <cell r="F2960">
            <v>7.0000000000000007E-2</v>
          </cell>
          <cell r="H2960">
            <v>8412802518</v>
          </cell>
          <cell r="I2960">
            <v>7.08</v>
          </cell>
          <cell r="J2960">
            <v>100</v>
          </cell>
          <cell r="K2960">
            <v>7.0800000000000002E-2</v>
          </cell>
          <cell r="L2960">
            <v>7.0800000000000002E-2</v>
          </cell>
          <cell r="M2960">
            <v>7.0800000000000002E-2</v>
          </cell>
          <cell r="N2960">
            <v>0.1416</v>
          </cell>
          <cell r="O2960">
            <v>0.1416</v>
          </cell>
          <cell r="P2960">
            <v>0.1416</v>
          </cell>
          <cell r="Q2960">
            <v>7.0000000000000007E-2</v>
          </cell>
          <cell r="R2960">
            <v>8.8499999999999995E-2</v>
          </cell>
          <cell r="S2960">
            <v>8.8499999999999995E-2</v>
          </cell>
          <cell r="T2960">
            <v>0.14000000000000001</v>
          </cell>
          <cell r="U2960">
            <v>0.17699999999999999</v>
          </cell>
          <cell r="V2960">
            <v>0.17699999999999999</v>
          </cell>
        </row>
        <row r="2961">
          <cell r="B2961" t="str">
            <v>NBG1</v>
          </cell>
          <cell r="D2961">
            <v>2</v>
          </cell>
          <cell r="E2961" t="str">
            <v>ECROU BORGNE M8 INOX A4</v>
          </cell>
          <cell r="F2961">
            <v>0.27400000000000002</v>
          </cell>
          <cell r="H2961" t="str">
            <v>ECRBM8</v>
          </cell>
          <cell r="I2961">
            <v>0.09</v>
          </cell>
          <cell r="J2961">
            <v>1</v>
          </cell>
          <cell r="K2961">
            <v>0.09</v>
          </cell>
          <cell r="L2961">
            <v>8.6599999999999996E-2</v>
          </cell>
          <cell r="M2961">
            <v>8.6599999999999996E-2</v>
          </cell>
          <cell r="N2961">
            <v>0.18</v>
          </cell>
          <cell r="O2961">
            <v>0.17319999999999999</v>
          </cell>
          <cell r="P2961">
            <v>0.17319999999999999</v>
          </cell>
          <cell r="Q2961">
            <v>0.27400000000000002</v>
          </cell>
          <cell r="R2961">
            <v>0.12989999999999999</v>
          </cell>
          <cell r="S2961">
            <v>0.12989999999999999</v>
          </cell>
          <cell r="T2961">
            <v>0.54800000000000004</v>
          </cell>
          <cell r="U2961">
            <v>0.25979999999999998</v>
          </cell>
          <cell r="V2961">
            <v>0.25979999999999998</v>
          </cell>
        </row>
        <row r="2962">
          <cell r="B2962" t="str">
            <v>NBG1</v>
          </cell>
          <cell r="D2962">
            <v>2</v>
          </cell>
          <cell r="E2962" t="str">
            <v>RONDELLE PLATE NYLON 8X24X2 L</v>
          </cell>
          <cell r="F2962">
            <v>0.1</v>
          </cell>
          <cell r="H2962" t="str">
            <v>RONDN24</v>
          </cell>
          <cell r="I2962">
            <v>0.05</v>
          </cell>
          <cell r="J2962">
            <v>1</v>
          </cell>
          <cell r="K2962">
            <v>0.05</v>
          </cell>
          <cell r="L2962">
            <v>5.0999999999999997E-2</v>
          </cell>
          <cell r="M2962">
            <v>5.0999999999999997E-2</v>
          </cell>
          <cell r="N2962">
            <v>0.1</v>
          </cell>
          <cell r="O2962">
            <v>0.10199999999999999</v>
          </cell>
          <cell r="P2962">
            <v>0.10199999999999999</v>
          </cell>
          <cell r="Q2962">
            <v>0.2</v>
          </cell>
          <cell r="R2962">
            <v>0.10199999999999999</v>
          </cell>
          <cell r="S2962">
            <v>0.10199999999999999</v>
          </cell>
          <cell r="T2962">
            <v>0.4</v>
          </cell>
          <cell r="U2962">
            <v>0.20399999999999999</v>
          </cell>
          <cell r="V2962">
            <v>0.20399999999999999</v>
          </cell>
        </row>
        <row r="2963">
          <cell r="B2963" t="str">
            <v>NBG1</v>
          </cell>
          <cell r="D2963">
            <v>1</v>
          </cell>
          <cell r="E2963" t="str">
            <v xml:space="preserve">CROCHET INOX </v>
          </cell>
          <cell r="F2963">
            <v>2.2400000000000002</v>
          </cell>
          <cell r="H2963">
            <v>101007</v>
          </cell>
          <cell r="I2963">
            <v>1.5</v>
          </cell>
          <cell r="J2963">
            <v>1</v>
          </cell>
          <cell r="K2963">
            <v>1.5</v>
          </cell>
          <cell r="L2963">
            <v>1.5</v>
          </cell>
          <cell r="M2963">
            <v>1.5</v>
          </cell>
          <cell r="N2963">
            <v>1.5</v>
          </cell>
          <cell r="O2963">
            <v>1.5</v>
          </cell>
          <cell r="P2963">
            <v>1.5</v>
          </cell>
          <cell r="Q2963">
            <v>2.2400000000000002</v>
          </cell>
          <cell r="R2963">
            <v>2.25</v>
          </cell>
          <cell r="S2963">
            <v>2.25</v>
          </cell>
          <cell r="T2963">
            <v>2.2400000000000002</v>
          </cell>
          <cell r="U2963">
            <v>2.25</v>
          </cell>
          <cell r="V2963">
            <v>2.25</v>
          </cell>
        </row>
        <row r="2964">
          <cell r="B2964" t="str">
            <v>KITCORNBG1</v>
          </cell>
          <cell r="N2964">
            <v>18.707600000000003</v>
          </cell>
          <cell r="O2964">
            <v>18.6952</v>
          </cell>
          <cell r="P2964">
            <v>18.6952</v>
          </cell>
          <cell r="T2964">
            <v>29.829000000000001</v>
          </cell>
          <cell r="U2964">
            <v>30.511599999999998</v>
          </cell>
          <cell r="V2964">
            <v>30.511599999999998</v>
          </cell>
        </row>
        <row r="2965">
          <cell r="B2965" t="str">
            <v>RMESPR</v>
          </cell>
          <cell r="D2965">
            <v>1</v>
          </cell>
          <cell r="E2965" t="str">
            <v>TOLE SUPPORT FLOTTEUR ALARME</v>
          </cell>
          <cell r="F2965">
            <v>4.1900000000000004</v>
          </cell>
          <cell r="H2965" t="str">
            <v>MTOLE4</v>
          </cell>
          <cell r="I2965">
            <v>2.99</v>
          </cell>
          <cell r="J2965">
            <v>1</v>
          </cell>
          <cell r="K2965">
            <v>2.99</v>
          </cell>
          <cell r="L2965">
            <v>2.99</v>
          </cell>
          <cell r="M2965">
            <v>2.99</v>
          </cell>
          <cell r="N2965">
            <v>2.99</v>
          </cell>
          <cell r="O2965">
            <v>2.99</v>
          </cell>
          <cell r="P2965">
            <v>2.99</v>
          </cell>
          <cell r="Q2965">
            <v>4.1900000000000004</v>
          </cell>
          <cell r="R2965">
            <v>4.4850000000000003</v>
          </cell>
          <cell r="S2965">
            <v>4.4850000000000003</v>
          </cell>
          <cell r="T2965">
            <v>4.1900000000000004</v>
          </cell>
          <cell r="U2965">
            <v>4.4850000000000003</v>
          </cell>
          <cell r="V2965">
            <v>4.4850000000000003</v>
          </cell>
        </row>
        <row r="2966">
          <cell r="B2966" t="str">
            <v>RMESPR</v>
          </cell>
          <cell r="D2966">
            <v>1</v>
          </cell>
          <cell r="E2966" t="str">
            <v>PRESSE ETOUPE PG13.5 F7MM AVEC CE</v>
          </cell>
          <cell r="F2966">
            <v>0.68</v>
          </cell>
          <cell r="H2966">
            <v>101006</v>
          </cell>
          <cell r="I2966">
            <v>0.23</v>
          </cell>
          <cell r="J2966">
            <v>1</v>
          </cell>
          <cell r="K2966">
            <v>0.23</v>
          </cell>
          <cell r="L2966">
            <v>0.22953999999999999</v>
          </cell>
          <cell r="M2966">
            <v>0.22953999999999999</v>
          </cell>
          <cell r="N2966">
            <v>0.23</v>
          </cell>
          <cell r="O2966">
            <v>0.22953999999999999</v>
          </cell>
          <cell r="P2966">
            <v>0.22953999999999999</v>
          </cell>
          <cell r="Q2966">
            <v>0.68</v>
          </cell>
          <cell r="R2966">
            <v>0.68862000000000001</v>
          </cell>
          <cell r="S2966">
            <v>0.68862000000000001</v>
          </cell>
          <cell r="T2966">
            <v>0.68</v>
          </cell>
          <cell r="U2966">
            <v>0.68862000000000001</v>
          </cell>
          <cell r="V2966">
            <v>0.68862000000000001</v>
          </cell>
        </row>
        <row r="2967">
          <cell r="B2967" t="str">
            <v>RMESPR</v>
          </cell>
          <cell r="D2967">
            <v>0.01</v>
          </cell>
          <cell r="E2967" t="str">
            <v>MAIN D'OEUVRE ATELIER</v>
          </cell>
          <cell r="F2967">
            <v>75</v>
          </cell>
          <cell r="H2967" t="str">
            <v>MOAT</v>
          </cell>
          <cell r="I2967">
            <v>50</v>
          </cell>
          <cell r="J2967">
            <v>1</v>
          </cell>
          <cell r="K2967">
            <v>50</v>
          </cell>
          <cell r="L2967">
            <v>50</v>
          </cell>
          <cell r="M2967">
            <v>50</v>
          </cell>
          <cell r="N2967">
            <v>0.5</v>
          </cell>
          <cell r="O2967">
            <v>0.5</v>
          </cell>
          <cell r="P2967">
            <v>0.5</v>
          </cell>
          <cell r="Q2967">
            <v>75</v>
          </cell>
          <cell r="R2967">
            <v>75</v>
          </cell>
          <cell r="S2967">
            <v>75</v>
          </cell>
          <cell r="T2967">
            <v>0.75</v>
          </cell>
          <cell r="U2967">
            <v>0.75</v>
          </cell>
          <cell r="V2967">
            <v>0.75</v>
          </cell>
        </row>
        <row r="2968">
          <cell r="B2968" t="str">
            <v>KITALARMESPR</v>
          </cell>
          <cell r="N2968">
            <v>3.72</v>
          </cell>
          <cell r="O2968">
            <v>3.7195400000000003</v>
          </cell>
          <cell r="P2968">
            <v>3.7195400000000003</v>
          </cell>
          <cell r="T2968">
            <v>5.62</v>
          </cell>
          <cell r="U2968">
            <v>5.9236200000000006</v>
          </cell>
          <cell r="V2968">
            <v>5.9236200000000006</v>
          </cell>
        </row>
        <row r="2969">
          <cell r="B2969" t="str">
            <v>NBG1900</v>
          </cell>
          <cell r="D2969">
            <v>4</v>
          </cell>
          <cell r="E2969" t="str">
            <v>VIS METAUX  A2 TH M6X25</v>
          </cell>
          <cell r="F2969">
            <v>0.05</v>
          </cell>
          <cell r="H2969">
            <v>8412602518</v>
          </cell>
          <cell r="I2969">
            <v>7.04</v>
          </cell>
          <cell r="J2969">
            <v>200</v>
          </cell>
          <cell r="K2969">
            <v>3.5200000000000002E-2</v>
          </cell>
          <cell r="L2969">
            <v>3.5200000000000002E-2</v>
          </cell>
          <cell r="M2969">
            <v>3.5200000000000002E-2</v>
          </cell>
          <cell r="N2969">
            <v>0.14080000000000001</v>
          </cell>
          <cell r="O2969">
            <v>0.14080000000000001</v>
          </cell>
          <cell r="P2969">
            <v>0.14080000000000001</v>
          </cell>
          <cell r="Q2969">
            <v>0.05</v>
          </cell>
          <cell r="R2969">
            <v>5.28E-2</v>
          </cell>
          <cell r="S2969">
            <v>5.28E-2</v>
          </cell>
          <cell r="T2969">
            <v>0.2</v>
          </cell>
          <cell r="U2969">
            <v>0.2112</v>
          </cell>
          <cell r="V2969">
            <v>0.2112</v>
          </cell>
        </row>
        <row r="2970">
          <cell r="B2970" t="str">
            <v>NBG1900</v>
          </cell>
          <cell r="D2970">
            <v>1</v>
          </cell>
          <cell r="E2970" t="str">
            <v>VIS METAUX  A2 TH M8X25</v>
          </cell>
          <cell r="F2970">
            <v>7.0000000000000007E-2</v>
          </cell>
          <cell r="H2970">
            <v>8412802518</v>
          </cell>
          <cell r="I2970">
            <v>7.08</v>
          </cell>
          <cell r="J2970">
            <v>100</v>
          </cell>
          <cell r="K2970">
            <v>7.0800000000000002E-2</v>
          </cell>
          <cell r="L2970">
            <v>7.0800000000000002E-2</v>
          </cell>
          <cell r="M2970">
            <v>7.0800000000000002E-2</v>
          </cell>
          <cell r="N2970">
            <v>7.0800000000000002E-2</v>
          </cell>
          <cell r="O2970">
            <v>7.0800000000000002E-2</v>
          </cell>
          <cell r="P2970">
            <v>7.0800000000000002E-2</v>
          </cell>
          <cell r="Q2970">
            <v>7.0000000000000007E-2</v>
          </cell>
          <cell r="R2970">
            <v>8.8499999999999995E-2</v>
          </cell>
          <cell r="S2970">
            <v>8.8499999999999995E-2</v>
          </cell>
          <cell r="T2970">
            <v>7.0000000000000007E-2</v>
          </cell>
          <cell r="U2970">
            <v>8.8499999999999995E-2</v>
          </cell>
          <cell r="V2970">
            <v>8.8499999999999995E-2</v>
          </cell>
        </row>
        <row r="2971">
          <cell r="B2971" t="str">
            <v>NBG1900</v>
          </cell>
          <cell r="D2971">
            <v>4</v>
          </cell>
          <cell r="E2971" t="str">
            <v>ECROU FREIN A2 M6 WAX</v>
          </cell>
          <cell r="F2971">
            <v>0.02</v>
          </cell>
          <cell r="H2971">
            <v>8434000618</v>
          </cell>
          <cell r="I2971">
            <v>8.3000000000000007</v>
          </cell>
          <cell r="J2971">
            <v>500</v>
          </cell>
          <cell r="K2971">
            <v>1.66E-2</v>
          </cell>
          <cell r="L2971">
            <v>1.66E-2</v>
          </cell>
          <cell r="M2971">
            <v>1.66E-2</v>
          </cell>
          <cell r="N2971">
            <v>6.6400000000000001E-2</v>
          </cell>
          <cell r="O2971">
            <v>6.6400000000000001E-2</v>
          </cell>
          <cell r="P2971">
            <v>6.6400000000000001E-2</v>
          </cell>
          <cell r="Q2971">
            <v>0.02</v>
          </cell>
          <cell r="R2971">
            <v>2.0750000000000001E-2</v>
          </cell>
          <cell r="S2971">
            <v>2.0750000000000001E-2</v>
          </cell>
          <cell r="T2971">
            <v>0.08</v>
          </cell>
          <cell r="U2971">
            <v>8.3000000000000004E-2</v>
          </cell>
          <cell r="V2971">
            <v>8.3000000000000004E-2</v>
          </cell>
        </row>
        <row r="2972">
          <cell r="B2972" t="str">
            <v>NBG1900</v>
          </cell>
          <cell r="D2972">
            <v>2</v>
          </cell>
          <cell r="E2972" t="str">
            <v>ECROU FREIN A2 M8 WAX</v>
          </cell>
          <cell r="F2972">
            <v>0.04</v>
          </cell>
          <cell r="H2972">
            <v>8434000818</v>
          </cell>
          <cell r="I2972">
            <v>8.34</v>
          </cell>
          <cell r="J2972">
            <v>200</v>
          </cell>
          <cell r="K2972">
            <v>4.1700000000000001E-2</v>
          </cell>
          <cell r="L2972">
            <v>4.1700000000000001E-2</v>
          </cell>
          <cell r="M2972">
            <v>4.1700000000000001E-2</v>
          </cell>
          <cell r="N2972">
            <v>8.3400000000000002E-2</v>
          </cell>
          <cell r="O2972">
            <v>8.3400000000000002E-2</v>
          </cell>
          <cell r="P2972">
            <v>8.3400000000000002E-2</v>
          </cell>
          <cell r="Q2972">
            <v>0.04</v>
          </cell>
          <cell r="R2972">
            <v>5.2125000000000005E-2</v>
          </cell>
          <cell r="S2972">
            <v>5.2125000000000005E-2</v>
          </cell>
          <cell r="T2972">
            <v>0.08</v>
          </cell>
          <cell r="U2972">
            <v>0.10425000000000001</v>
          </cell>
          <cell r="V2972">
            <v>0.10425000000000001</v>
          </cell>
        </row>
        <row r="2973">
          <cell r="B2973" t="str">
            <v>NBG1900</v>
          </cell>
          <cell r="D2973">
            <v>2</v>
          </cell>
          <cell r="E2973" t="str">
            <v>RONDELLE PLATE M8X22X1.5 L A2</v>
          </cell>
          <cell r="F2973">
            <v>0.05</v>
          </cell>
          <cell r="H2973">
            <v>8534000818</v>
          </cell>
          <cell r="I2973">
            <v>2.9000000000000001E-2</v>
          </cell>
          <cell r="J2973">
            <v>1</v>
          </cell>
          <cell r="K2973">
            <v>2.9000000000000001E-2</v>
          </cell>
          <cell r="L2973">
            <v>2.9399999999999999E-2</v>
          </cell>
          <cell r="M2973">
            <v>2.9399999999999999E-2</v>
          </cell>
          <cell r="N2973">
            <v>5.8000000000000003E-2</v>
          </cell>
          <cell r="O2973">
            <v>5.8799999999999998E-2</v>
          </cell>
          <cell r="P2973">
            <v>5.8799999999999998E-2</v>
          </cell>
          <cell r="Q2973">
            <v>0.05</v>
          </cell>
          <cell r="R2973">
            <v>5.1449999999999996E-2</v>
          </cell>
          <cell r="S2973">
            <v>5.1449999999999996E-2</v>
          </cell>
          <cell r="T2973">
            <v>0.1</v>
          </cell>
          <cell r="U2973">
            <v>0.10289999999999999</v>
          </cell>
          <cell r="V2973">
            <v>0.10289999999999999</v>
          </cell>
        </row>
        <row r="2974">
          <cell r="B2974" t="str">
            <v>NBG1900</v>
          </cell>
          <cell r="D2974">
            <v>4</v>
          </cell>
          <cell r="E2974" t="str">
            <v>RONDELLE PLATE M6X24X1.2 LL A2</v>
          </cell>
          <cell r="F2974">
            <v>0.05</v>
          </cell>
          <cell r="H2974">
            <v>8535000618</v>
          </cell>
          <cell r="I2974">
            <v>3.0000000000000001E-3</v>
          </cell>
          <cell r="J2974">
            <v>1</v>
          </cell>
          <cell r="K2974">
            <v>3.0000000000000001E-3</v>
          </cell>
          <cell r="L2974">
            <v>3.04E-2</v>
          </cell>
          <cell r="M2974">
            <v>3.04E-2</v>
          </cell>
          <cell r="N2974">
            <v>1.2E-2</v>
          </cell>
          <cell r="O2974">
            <v>0.1216</v>
          </cell>
          <cell r="P2974">
            <v>0.1216</v>
          </cell>
          <cell r="Q2974">
            <v>0.05</v>
          </cell>
          <cell r="R2974">
            <v>5.3199999999999997E-2</v>
          </cell>
          <cell r="S2974">
            <v>5.3199999999999997E-2</v>
          </cell>
          <cell r="T2974">
            <v>0.2</v>
          </cell>
          <cell r="U2974">
            <v>0.21279999999999999</v>
          </cell>
          <cell r="V2974">
            <v>0.21279999999999999</v>
          </cell>
        </row>
        <row r="2975">
          <cell r="B2975" t="str">
            <v>NBG1900</v>
          </cell>
          <cell r="D2975">
            <v>1</v>
          </cell>
          <cell r="E2975" t="str">
            <v>SUPPORT HAUT INOX 575MM</v>
          </cell>
          <cell r="F2975">
            <v>18.489999999999998</v>
          </cell>
          <cell r="H2975" t="str">
            <v>MTOLE2</v>
          </cell>
          <cell r="I2975">
            <v>13.05</v>
          </cell>
          <cell r="J2975">
            <v>1</v>
          </cell>
          <cell r="K2975">
            <v>13.05</v>
          </cell>
          <cell r="L2975">
            <v>13.05</v>
          </cell>
          <cell r="M2975">
            <v>13.05</v>
          </cell>
          <cell r="N2975">
            <v>13.05</v>
          </cell>
          <cell r="O2975">
            <v>13.05</v>
          </cell>
          <cell r="P2975">
            <v>13.05</v>
          </cell>
          <cell r="Q2975">
            <v>18.489999999999998</v>
          </cell>
          <cell r="R2975">
            <v>19.575000000000003</v>
          </cell>
          <cell r="S2975">
            <v>19.575000000000003</v>
          </cell>
          <cell r="T2975">
            <v>18.489999999999998</v>
          </cell>
          <cell r="U2975">
            <v>19.575000000000003</v>
          </cell>
          <cell r="V2975">
            <v>19.575000000000003</v>
          </cell>
        </row>
        <row r="2976">
          <cell r="B2976" t="str">
            <v>NBG1900</v>
          </cell>
          <cell r="D2976">
            <v>4</v>
          </cell>
          <cell r="E2976" t="str">
            <v>RONDELLE EPDM INOX 5.5/6.3*25</v>
          </cell>
          <cell r="F2976">
            <v>1.9E-2</v>
          </cell>
          <cell r="H2976" t="str">
            <v>RONDETD6</v>
          </cell>
          <cell r="I2976">
            <v>0.13</v>
          </cell>
          <cell r="J2976">
            <v>1</v>
          </cell>
          <cell r="K2976">
            <v>0.13</v>
          </cell>
          <cell r="L2976">
            <v>0.12720000000000001</v>
          </cell>
          <cell r="M2976">
            <v>0.12720000000000001</v>
          </cell>
          <cell r="N2976">
            <v>0.52</v>
          </cell>
          <cell r="O2976">
            <v>0.50880000000000003</v>
          </cell>
          <cell r="P2976">
            <v>0.50880000000000003</v>
          </cell>
          <cell r="Q2976">
            <v>1.9E-2</v>
          </cell>
          <cell r="R2976">
            <v>0.19080000000000003</v>
          </cell>
          <cell r="S2976">
            <v>0.19080000000000003</v>
          </cell>
          <cell r="T2976">
            <v>7.5999999999999998E-2</v>
          </cell>
          <cell r="U2976">
            <v>0.7632000000000001</v>
          </cell>
          <cell r="V2976">
            <v>0.7632000000000001</v>
          </cell>
        </row>
        <row r="2977">
          <cell r="B2977" t="str">
            <v>NBG1900</v>
          </cell>
          <cell r="D2977">
            <v>1</v>
          </cell>
          <cell r="E2977" t="str">
            <v xml:space="preserve">CROCHET INOX </v>
          </cell>
          <cell r="F2977">
            <v>2.2400000000000002</v>
          </cell>
          <cell r="H2977">
            <v>101007</v>
          </cell>
          <cell r="I2977">
            <v>1.5</v>
          </cell>
          <cell r="J2977">
            <v>1</v>
          </cell>
          <cell r="K2977">
            <v>1.5</v>
          </cell>
          <cell r="L2977">
            <v>1.5</v>
          </cell>
          <cell r="M2977">
            <v>1.5</v>
          </cell>
          <cell r="N2977">
            <v>1.5</v>
          </cell>
          <cell r="O2977">
            <v>1.5</v>
          </cell>
          <cell r="P2977">
            <v>1.5</v>
          </cell>
          <cell r="Q2977">
            <v>2.2400000000000002</v>
          </cell>
          <cell r="R2977">
            <v>2.25</v>
          </cell>
          <cell r="S2977">
            <v>2.25</v>
          </cell>
          <cell r="T2977">
            <v>2.2400000000000002</v>
          </cell>
          <cell r="U2977">
            <v>2.25</v>
          </cell>
          <cell r="V2977">
            <v>2.25</v>
          </cell>
        </row>
        <row r="2978">
          <cell r="B2978" t="str">
            <v>KITCORNBG1900</v>
          </cell>
          <cell r="N2978">
            <v>15.5014</v>
          </cell>
          <cell r="O2978">
            <v>15.600600000000002</v>
          </cell>
          <cell r="P2978">
            <v>15.600600000000002</v>
          </cell>
          <cell r="T2978">
            <v>21.536000000000001</v>
          </cell>
          <cell r="U2978">
            <v>23.390850000000004</v>
          </cell>
          <cell r="V2978">
            <v>23.390850000000004</v>
          </cell>
        </row>
        <row r="2979">
          <cell r="B2979" t="str">
            <v/>
          </cell>
          <cell r="D2979">
            <v>1</v>
          </cell>
          <cell r="E2979" t="str">
            <v>PIED D'ASSISE POUR BARRES DE GUIDAGE D63</v>
          </cell>
          <cell r="F2979">
            <v>83.19</v>
          </cell>
          <cell r="H2979" t="str">
            <v>MPA</v>
          </cell>
          <cell r="I2979">
            <v>63.5</v>
          </cell>
          <cell r="J2979">
            <v>1</v>
          </cell>
          <cell r="K2979">
            <v>63.5</v>
          </cell>
          <cell r="L2979">
            <v>63.5</v>
          </cell>
          <cell r="M2979">
            <v>71</v>
          </cell>
          <cell r="N2979">
            <v>63.5</v>
          </cell>
          <cell r="O2979">
            <v>63.5</v>
          </cell>
          <cell r="P2979">
            <v>71</v>
          </cell>
          <cell r="Q2979">
            <v>83.19</v>
          </cell>
          <cell r="R2979">
            <v>84.454999999999998</v>
          </cell>
          <cell r="S2979">
            <v>94.43</v>
          </cell>
          <cell r="T2979">
            <v>83.19</v>
          </cell>
          <cell r="U2979">
            <v>84.454999999999998</v>
          </cell>
          <cell r="V2979">
            <v>94.43</v>
          </cell>
        </row>
        <row r="2980">
          <cell r="B2980" t="str">
            <v/>
          </cell>
          <cell r="D2980">
            <v>1</v>
          </cell>
          <cell r="E2980" t="str">
            <v xml:space="preserve">SUPPORT BAS INOX </v>
          </cell>
          <cell r="F2980">
            <v>21.71</v>
          </cell>
          <cell r="H2980" t="str">
            <v>MTOLE1</v>
          </cell>
          <cell r="I2980">
            <v>17.73</v>
          </cell>
          <cell r="J2980">
            <v>1</v>
          </cell>
          <cell r="K2980">
            <v>17.73</v>
          </cell>
          <cell r="L2980">
            <v>17.73</v>
          </cell>
          <cell r="M2980">
            <v>17.73</v>
          </cell>
          <cell r="N2980">
            <v>17.73</v>
          </cell>
          <cell r="O2980">
            <v>17.73</v>
          </cell>
          <cell r="P2980">
            <v>17.73</v>
          </cell>
          <cell r="Q2980">
            <v>21.71</v>
          </cell>
          <cell r="R2980">
            <v>22.162500000000001</v>
          </cell>
          <cell r="S2980">
            <v>22.162500000000001</v>
          </cell>
          <cell r="T2980">
            <v>21.71</v>
          </cell>
          <cell r="U2980">
            <v>22.162500000000001</v>
          </cell>
          <cell r="V2980">
            <v>22.162500000000001</v>
          </cell>
        </row>
        <row r="2981">
          <cell r="B2981" t="str">
            <v/>
          </cell>
          <cell r="D2981">
            <v>4</v>
          </cell>
          <cell r="E2981" t="str">
            <v>ECROU FREIN A2 M8 WAX</v>
          </cell>
          <cell r="F2981">
            <v>0.04</v>
          </cell>
          <cell r="H2981">
            <v>8434000818</v>
          </cell>
          <cell r="I2981">
            <v>8.34</v>
          </cell>
          <cell r="J2981">
            <v>200</v>
          </cell>
          <cell r="K2981">
            <v>4.1700000000000001E-2</v>
          </cell>
          <cell r="L2981">
            <v>4.1700000000000001E-2</v>
          </cell>
          <cell r="M2981">
            <v>4.1700000000000001E-2</v>
          </cell>
          <cell r="N2981">
            <v>0.1668</v>
          </cell>
          <cell r="O2981">
            <v>0.1668</v>
          </cell>
          <cell r="P2981">
            <v>0.1668</v>
          </cell>
          <cell r="Q2981">
            <v>0.04</v>
          </cell>
          <cell r="R2981">
            <v>5.2125000000000005E-2</v>
          </cell>
          <cell r="S2981">
            <v>5.2125000000000005E-2</v>
          </cell>
          <cell r="T2981">
            <v>0.16</v>
          </cell>
          <cell r="U2981">
            <v>0.20850000000000002</v>
          </cell>
          <cell r="V2981">
            <v>0.20850000000000002</v>
          </cell>
        </row>
        <row r="2982">
          <cell r="B2982" t="str">
            <v/>
          </cell>
          <cell r="D2982">
            <v>4</v>
          </cell>
          <cell r="E2982" t="str">
            <v>RONDELLE PLATE M8X22X1.5 L A2</v>
          </cell>
          <cell r="F2982">
            <v>0.05</v>
          </cell>
          <cell r="H2982">
            <v>8534000818</v>
          </cell>
          <cell r="I2982">
            <v>2.9000000000000001E-2</v>
          </cell>
          <cell r="J2982">
            <v>1</v>
          </cell>
          <cell r="K2982">
            <v>2.9000000000000001E-2</v>
          </cell>
          <cell r="L2982">
            <v>2.9399999999999999E-2</v>
          </cell>
          <cell r="M2982">
            <v>2.9399999999999999E-2</v>
          </cell>
          <cell r="N2982">
            <v>0.11600000000000001</v>
          </cell>
          <cell r="O2982">
            <v>0.1176</v>
          </cell>
          <cell r="P2982">
            <v>0.1176</v>
          </cell>
          <cell r="Q2982">
            <v>0.05</v>
          </cell>
          <cell r="R2982">
            <v>5.1449999999999996E-2</v>
          </cell>
          <cell r="S2982">
            <v>5.1449999999999996E-2</v>
          </cell>
          <cell r="T2982">
            <v>0.2</v>
          </cell>
          <cell r="U2982">
            <v>0.20579999999999998</v>
          </cell>
          <cell r="V2982">
            <v>0.20579999999999998</v>
          </cell>
        </row>
        <row r="2983">
          <cell r="B2983" t="str">
            <v/>
          </cell>
          <cell r="D2983">
            <v>4</v>
          </cell>
          <cell r="E2983" t="str">
            <v>VIS METAUX  A2 TH M8X25</v>
          </cell>
          <cell r="F2983">
            <v>7.0000000000000007E-2</v>
          </cell>
          <cell r="H2983">
            <v>8412802518</v>
          </cell>
          <cell r="I2983">
            <v>7.08</v>
          </cell>
          <cell r="J2983">
            <v>100</v>
          </cell>
          <cell r="K2983">
            <v>7.0800000000000002E-2</v>
          </cell>
          <cell r="L2983">
            <v>7.0800000000000002E-2</v>
          </cell>
          <cell r="M2983">
            <v>7.0800000000000002E-2</v>
          </cell>
          <cell r="N2983">
            <v>0.28320000000000001</v>
          </cell>
          <cell r="O2983">
            <v>0.28320000000000001</v>
          </cell>
          <cell r="P2983">
            <v>0.28320000000000001</v>
          </cell>
          <cell r="Q2983">
            <v>7.0000000000000007E-2</v>
          </cell>
          <cell r="R2983">
            <v>8.8499999999999995E-2</v>
          </cell>
          <cell r="S2983">
            <v>8.8499999999999995E-2</v>
          </cell>
          <cell r="T2983">
            <v>0.28000000000000003</v>
          </cell>
          <cell r="U2983">
            <v>0.35399999999999998</v>
          </cell>
          <cell r="V2983">
            <v>0.35399999999999998</v>
          </cell>
        </row>
        <row r="2984">
          <cell r="B2984" t="str">
            <v>KPA</v>
          </cell>
          <cell r="N2984">
            <v>81.795999999999992</v>
          </cell>
          <cell r="O2984">
            <v>81.797599999999989</v>
          </cell>
          <cell r="P2984">
            <v>89.297599999999989</v>
          </cell>
          <cell r="T2984">
            <v>105.54</v>
          </cell>
          <cell r="U2984">
            <v>107.3858</v>
          </cell>
          <cell r="V2984">
            <v>117.3608</v>
          </cell>
        </row>
        <row r="2985">
          <cell r="B2985" t="str">
            <v>ODPASA</v>
          </cell>
          <cell r="C2985">
            <v>101006</v>
          </cell>
          <cell r="D2985">
            <v>3</v>
          </cell>
          <cell r="E2985" t="str">
            <v>PRESSE ETOUPE PG13.5 F7MM AVEC CE</v>
          </cell>
          <cell r="F2985">
            <v>0.68</v>
          </cell>
          <cell r="H2985">
            <v>101006</v>
          </cell>
          <cell r="I2985">
            <v>0.23</v>
          </cell>
          <cell r="J2985">
            <v>1</v>
          </cell>
          <cell r="K2985">
            <v>0.23</v>
          </cell>
          <cell r="L2985">
            <v>0.22953999999999999</v>
          </cell>
          <cell r="M2985">
            <v>0.22953999999999999</v>
          </cell>
          <cell r="N2985">
            <v>0.69000000000000006</v>
          </cell>
          <cell r="O2985">
            <v>0.68862000000000001</v>
          </cell>
          <cell r="P2985">
            <v>0.68862000000000001</v>
          </cell>
          <cell r="Q2985">
            <v>0.68</v>
          </cell>
          <cell r="R2985">
            <v>0.68862000000000001</v>
          </cell>
          <cell r="S2985">
            <v>0.68862000000000001</v>
          </cell>
          <cell r="T2985">
            <v>2.04</v>
          </cell>
          <cell r="U2985">
            <v>2.0658599999999998</v>
          </cell>
          <cell r="V2985">
            <v>2.0658599999999998</v>
          </cell>
        </row>
        <row r="2986">
          <cell r="B2986" t="str">
            <v>ODPASA</v>
          </cell>
          <cell r="D2986">
            <v>1</v>
          </cell>
          <cell r="E2986" t="str">
            <v>COFFRET ELECTRIQUE IP65 12 MODULES</v>
          </cell>
          <cell r="F2986">
            <v>44</v>
          </cell>
          <cell r="H2986">
            <v>174197</v>
          </cell>
          <cell r="I2986">
            <v>29.33</v>
          </cell>
          <cell r="J2986">
            <v>1</v>
          </cell>
          <cell r="K2986">
            <v>29.33</v>
          </cell>
          <cell r="L2986">
            <v>28.07</v>
          </cell>
          <cell r="M2986">
            <v>29.33</v>
          </cell>
          <cell r="N2986">
            <v>29.33</v>
          </cell>
          <cell r="O2986">
            <v>28.07</v>
          </cell>
          <cell r="P2986">
            <v>29.33</v>
          </cell>
          <cell r="Q2986">
            <v>44</v>
          </cell>
          <cell r="R2986">
            <v>42.105000000000004</v>
          </cell>
          <cell r="S2986">
            <v>43.994999999999997</v>
          </cell>
          <cell r="T2986">
            <v>44</v>
          </cell>
          <cell r="U2986">
            <v>42.105000000000004</v>
          </cell>
          <cell r="V2986">
            <v>43.994999999999997</v>
          </cell>
        </row>
        <row r="2987">
          <cell r="B2987" t="str">
            <v>ODPASA</v>
          </cell>
          <cell r="C2987" t="str">
            <v>FILH07VU1,5B</v>
          </cell>
          <cell r="D2987">
            <v>0.4</v>
          </cell>
          <cell r="E2987" t="str">
            <v>FIL RIGIDE 1.5 BLEU</v>
          </cell>
          <cell r="F2987">
            <v>0.41</v>
          </cell>
          <cell r="H2987" t="str">
            <v>FILH07VU1,5B</v>
          </cell>
          <cell r="I2987">
            <v>0.28999999999999998</v>
          </cell>
          <cell r="J2987">
            <v>1</v>
          </cell>
          <cell r="K2987">
            <v>0.28999999999999998</v>
          </cell>
          <cell r="L2987">
            <v>0.29067999999999999</v>
          </cell>
          <cell r="M2987">
            <v>0.29067999999999999</v>
          </cell>
          <cell r="N2987">
            <v>0.11599999999999999</v>
          </cell>
          <cell r="O2987">
            <v>0.116272</v>
          </cell>
          <cell r="P2987">
            <v>0.116272</v>
          </cell>
          <cell r="Q2987">
            <v>0.41</v>
          </cell>
          <cell r="R2987">
            <v>0.43601999999999996</v>
          </cell>
          <cell r="S2987">
            <v>0.43601999999999996</v>
          </cell>
          <cell r="T2987">
            <v>0.16400000000000001</v>
          </cell>
          <cell r="U2987">
            <v>0.17440800000000001</v>
          </cell>
          <cell r="V2987">
            <v>0.17440800000000001</v>
          </cell>
        </row>
        <row r="2988">
          <cell r="B2988" t="str">
            <v>ODPASA</v>
          </cell>
          <cell r="C2988" t="str">
            <v>FILH07VU1,5R</v>
          </cell>
          <cell r="D2988">
            <v>1.5</v>
          </cell>
          <cell r="E2988" t="str">
            <v>FIL RIGIDE 1.5 ROUGE</v>
          </cell>
          <cell r="F2988">
            <v>0.41</v>
          </cell>
          <cell r="H2988" t="str">
            <v>FILH07VU1,5R</v>
          </cell>
          <cell r="I2988">
            <v>0.28999999999999998</v>
          </cell>
          <cell r="J2988">
            <v>1</v>
          </cell>
          <cell r="K2988">
            <v>0.28999999999999998</v>
          </cell>
          <cell r="L2988">
            <v>0.29067999999999999</v>
          </cell>
          <cell r="M2988">
            <v>0.29067999999999999</v>
          </cell>
          <cell r="N2988">
            <v>0.43499999999999994</v>
          </cell>
          <cell r="O2988">
            <v>0.43601999999999996</v>
          </cell>
          <cell r="P2988">
            <v>0.43601999999999996</v>
          </cell>
          <cell r="Q2988">
            <v>0.41</v>
          </cell>
          <cell r="R2988">
            <v>0.43601999999999996</v>
          </cell>
          <cell r="S2988">
            <v>0.43601999999999996</v>
          </cell>
          <cell r="T2988">
            <v>0.61499999999999999</v>
          </cell>
          <cell r="U2988">
            <v>0.65402999999999989</v>
          </cell>
          <cell r="V2988">
            <v>0.65402999999999989</v>
          </cell>
        </row>
        <row r="2989">
          <cell r="B2989" t="str">
            <v>ODPASA</v>
          </cell>
          <cell r="D2989">
            <v>2</v>
          </cell>
          <cell r="E2989" t="str">
            <v>BLOC PASS.VIS 1 JONCT. 2 ENT 2 SORT 2,5 GRIS</v>
          </cell>
          <cell r="F2989">
            <v>4.3099999999999996</v>
          </cell>
          <cell r="H2989" t="str">
            <v>LEG037169</v>
          </cell>
          <cell r="I2989">
            <v>2.8730000000000002</v>
          </cell>
          <cell r="J2989">
            <v>1</v>
          </cell>
          <cell r="K2989">
            <v>2.8730000000000002</v>
          </cell>
          <cell r="L2989" t="e">
            <v>#N/A</v>
          </cell>
          <cell r="M2989" t="e">
            <v>#N/A</v>
          </cell>
          <cell r="N2989">
            <v>5.7460000000000004</v>
          </cell>
          <cell r="O2989" t="e">
            <v>#N/A</v>
          </cell>
          <cell r="P2989" t="e">
            <v>#N/A</v>
          </cell>
          <cell r="Q2989">
            <v>4.3099999999999996</v>
          </cell>
          <cell r="R2989" t="e">
            <v>#N/A</v>
          </cell>
          <cell r="S2989" t="e">
            <v>#N/A</v>
          </cell>
          <cell r="T2989">
            <v>8.6199999999999992</v>
          </cell>
          <cell r="U2989" t="e">
            <v>#N/A</v>
          </cell>
          <cell r="V2989" t="e">
            <v>#N/A</v>
          </cell>
        </row>
        <row r="2990">
          <cell r="B2990" t="str">
            <v>ODPASA</v>
          </cell>
          <cell r="C2990" t="str">
            <v>LEG050428</v>
          </cell>
          <cell r="D2990">
            <v>1</v>
          </cell>
          <cell r="E2990" t="str">
            <v xml:space="preserve">FICHE PRISE  2P+T LEGRAND </v>
          </cell>
          <cell r="F2990">
            <v>5.23</v>
          </cell>
          <cell r="H2990" t="str">
            <v>LEG050428</v>
          </cell>
          <cell r="I2990">
            <v>3.14</v>
          </cell>
          <cell r="J2990">
            <v>1</v>
          </cell>
          <cell r="K2990">
            <v>3.14</v>
          </cell>
          <cell r="L2990">
            <v>3.1379999999999999</v>
          </cell>
          <cell r="M2990">
            <v>3.1379999999999999</v>
          </cell>
          <cell r="N2990">
            <v>3.14</v>
          </cell>
          <cell r="O2990">
            <v>3.1379999999999999</v>
          </cell>
          <cell r="P2990">
            <v>3.1379999999999999</v>
          </cell>
          <cell r="Q2990">
            <v>5.23</v>
          </cell>
          <cell r="R2990">
            <v>5.4915000000000003</v>
          </cell>
          <cell r="S2990">
            <v>5.4915000000000003</v>
          </cell>
          <cell r="T2990">
            <v>5.23</v>
          </cell>
          <cell r="U2990">
            <v>5.4915000000000003</v>
          </cell>
          <cell r="V2990">
            <v>5.4915000000000003</v>
          </cell>
        </row>
        <row r="2991">
          <cell r="B2991" t="str">
            <v>ODPASA</v>
          </cell>
          <cell r="C2991" t="str">
            <v>MCABLE1.5-2</v>
          </cell>
          <cell r="D2991">
            <v>1.5</v>
          </cell>
          <cell r="E2991" t="str">
            <v>CABLE ELECTRIQUE H07RNF 3G1.5</v>
          </cell>
          <cell r="F2991">
            <v>29.75</v>
          </cell>
          <cell r="H2991" t="str">
            <v>MCABLE1.5-2</v>
          </cell>
          <cell r="I2991">
            <v>0.89</v>
          </cell>
          <cell r="J2991">
            <v>1</v>
          </cell>
          <cell r="K2991">
            <v>0.89</v>
          </cell>
          <cell r="L2991">
            <v>0.88970000000000005</v>
          </cell>
          <cell r="M2991">
            <v>0.88970000000000005</v>
          </cell>
          <cell r="N2991">
            <v>1.335</v>
          </cell>
          <cell r="O2991">
            <v>1.3345500000000001</v>
          </cell>
          <cell r="P2991">
            <v>1.3345500000000001</v>
          </cell>
          <cell r="Q2991">
            <v>1.52</v>
          </cell>
          <cell r="R2991">
            <v>1.556975</v>
          </cell>
          <cell r="S2991">
            <v>1.556975</v>
          </cell>
          <cell r="T2991">
            <v>2.2800000000000002</v>
          </cell>
          <cell r="U2991">
            <v>2.3354625000000002</v>
          </cell>
          <cell r="V2991">
            <v>2.3354625000000002</v>
          </cell>
        </row>
        <row r="2992">
          <cell r="B2992" t="str">
            <v>ODPASA</v>
          </cell>
          <cell r="C2992" t="str">
            <v>MOAT</v>
          </cell>
          <cell r="D2992">
            <v>1</v>
          </cell>
          <cell r="E2992" t="str">
            <v>MAIN D'OEUVRE ATELIER</v>
          </cell>
          <cell r="F2992">
            <v>75</v>
          </cell>
          <cell r="H2992" t="str">
            <v>MOAT</v>
          </cell>
          <cell r="I2992">
            <v>50</v>
          </cell>
          <cell r="J2992">
            <v>1</v>
          </cell>
          <cell r="K2992">
            <v>50</v>
          </cell>
          <cell r="L2992">
            <v>50</v>
          </cell>
          <cell r="M2992">
            <v>50</v>
          </cell>
          <cell r="N2992">
            <v>50</v>
          </cell>
          <cell r="O2992">
            <v>50</v>
          </cell>
          <cell r="P2992">
            <v>50</v>
          </cell>
          <cell r="Q2992">
            <v>75</v>
          </cell>
          <cell r="R2992">
            <v>75</v>
          </cell>
          <cell r="S2992">
            <v>75</v>
          </cell>
          <cell r="T2992">
            <v>75</v>
          </cell>
          <cell r="U2992">
            <v>75</v>
          </cell>
          <cell r="V2992">
            <v>75</v>
          </cell>
        </row>
        <row r="2993">
          <cell r="B2993" t="str">
            <v>ODPASA</v>
          </cell>
          <cell r="C2993" t="str">
            <v>PLG4</v>
          </cell>
          <cell r="D2993">
            <v>1</v>
          </cell>
          <cell r="E2993" t="str">
            <v>DISJONCTEUR PLG</v>
          </cell>
          <cell r="F2993">
            <v>7.78</v>
          </cell>
          <cell r="H2993" t="str">
            <v>PLG4</v>
          </cell>
          <cell r="I2993">
            <v>5.56</v>
          </cell>
          <cell r="J2993">
            <v>1</v>
          </cell>
          <cell r="K2993">
            <v>5.56</v>
          </cell>
          <cell r="L2993">
            <v>5.56</v>
          </cell>
          <cell r="M2993">
            <v>5.56</v>
          </cell>
          <cell r="N2993">
            <v>5.56</v>
          </cell>
          <cell r="O2993">
            <v>5.56</v>
          </cell>
          <cell r="P2993">
            <v>5.56</v>
          </cell>
          <cell r="Q2993">
            <v>7.78</v>
          </cell>
          <cell r="R2993">
            <v>8.34</v>
          </cell>
          <cell r="S2993">
            <v>8.34</v>
          </cell>
          <cell r="T2993">
            <v>7.78</v>
          </cell>
          <cell r="U2993">
            <v>8.34</v>
          </cell>
          <cell r="V2993">
            <v>8.34</v>
          </cell>
        </row>
        <row r="2994">
          <cell r="B2994" t="str">
            <v>ODPASA</v>
          </cell>
          <cell r="D2994">
            <v>1</v>
          </cell>
          <cell r="E2994" t="str">
            <v xml:space="preserve">RELAIS TEMPORISE </v>
          </cell>
          <cell r="F2994">
            <v>50</v>
          </cell>
          <cell r="H2994" t="str">
            <v>RELAITEMPO</v>
          </cell>
          <cell r="I2994">
            <v>33.643000000000001</v>
          </cell>
          <cell r="J2994">
            <v>1</v>
          </cell>
          <cell r="K2994">
            <v>33.643000000000001</v>
          </cell>
          <cell r="L2994" t="e">
            <v>#N/A</v>
          </cell>
          <cell r="M2994" t="e">
            <v>#N/A</v>
          </cell>
          <cell r="N2994">
            <v>33.643000000000001</v>
          </cell>
          <cell r="O2994" t="e">
            <v>#N/A</v>
          </cell>
          <cell r="P2994" t="e">
            <v>#N/A</v>
          </cell>
          <cell r="Q2994">
            <v>50</v>
          </cell>
          <cell r="R2994" t="e">
            <v>#N/A</v>
          </cell>
          <cell r="S2994" t="e">
            <v>#N/A</v>
          </cell>
          <cell r="T2994">
            <v>50</v>
          </cell>
          <cell r="U2994" t="e">
            <v>#N/A</v>
          </cell>
          <cell r="V2994" t="e">
            <v>#N/A</v>
          </cell>
        </row>
        <row r="2995">
          <cell r="B2995" t="str">
            <v>ODPASA</v>
          </cell>
          <cell r="C2995" t="str">
            <v>TX089</v>
          </cell>
          <cell r="D2995">
            <v>1</v>
          </cell>
          <cell r="E2995" t="str">
            <v>PILOTE LED INTERMITENTE ROUGE</v>
          </cell>
          <cell r="F2995">
            <v>6.05</v>
          </cell>
          <cell r="H2995" t="str">
            <v>TX089</v>
          </cell>
          <cell r="I2995">
            <v>2.69</v>
          </cell>
          <cell r="J2995">
            <v>1</v>
          </cell>
          <cell r="K2995">
            <v>2.69</v>
          </cell>
          <cell r="L2995">
            <v>2.69</v>
          </cell>
          <cell r="M2995">
            <v>2.69</v>
          </cell>
          <cell r="N2995">
            <v>2.69</v>
          </cell>
          <cell r="O2995">
            <v>2.69</v>
          </cell>
          <cell r="P2995">
            <v>2.69</v>
          </cell>
          <cell r="Q2995">
            <v>6.05</v>
          </cell>
          <cell r="R2995">
            <v>6.7249999999999996</v>
          </cell>
          <cell r="S2995">
            <v>6.7249999999999996</v>
          </cell>
          <cell r="T2995">
            <v>6.05</v>
          </cell>
          <cell r="U2995">
            <v>6.7249999999999996</v>
          </cell>
          <cell r="V2995">
            <v>6.7249999999999996</v>
          </cell>
        </row>
        <row r="2996">
          <cell r="B2996" t="str">
            <v>ODPASA</v>
          </cell>
          <cell r="C2996" t="str">
            <v>Z-AHK</v>
          </cell>
          <cell r="D2996">
            <v>2</v>
          </cell>
          <cell r="E2996" t="str">
            <v>CONTACT AUX 101F 4A</v>
          </cell>
          <cell r="F2996">
            <v>7.73</v>
          </cell>
          <cell r="H2996" t="str">
            <v>Z-AHK</v>
          </cell>
          <cell r="I2996">
            <v>5.52</v>
          </cell>
          <cell r="J2996">
            <v>1</v>
          </cell>
          <cell r="K2996">
            <v>5.52</v>
          </cell>
          <cell r="L2996">
            <v>5.52</v>
          </cell>
          <cell r="M2996">
            <v>6.63</v>
          </cell>
          <cell r="N2996">
            <v>11.04</v>
          </cell>
          <cell r="O2996">
            <v>11.04</v>
          </cell>
          <cell r="P2996">
            <v>13.26</v>
          </cell>
          <cell r="Q2996">
            <v>7.73</v>
          </cell>
          <cell r="R2996">
            <v>8.2799999999999994</v>
          </cell>
          <cell r="S2996">
            <v>9.9450000000000003</v>
          </cell>
          <cell r="T2996">
            <v>15.46</v>
          </cell>
          <cell r="U2996">
            <v>16.559999999999999</v>
          </cell>
          <cell r="V2996">
            <v>19.89</v>
          </cell>
        </row>
        <row r="2997">
          <cell r="B2997" t="str">
            <v>ODPASA</v>
          </cell>
          <cell r="C2997" t="str">
            <v>Z-MS-6.3/2</v>
          </cell>
          <cell r="D2997">
            <v>2</v>
          </cell>
          <cell r="E2997" t="str">
            <v>DISJONCTEUR MAGNETO THERMIQUE 6.3/2</v>
          </cell>
          <cell r="F2997">
            <v>27</v>
          </cell>
          <cell r="H2997" t="str">
            <v>Z-MS-6.3/2</v>
          </cell>
          <cell r="I2997">
            <v>18.72</v>
          </cell>
          <cell r="J2997">
            <v>1</v>
          </cell>
          <cell r="K2997">
            <v>18.72</v>
          </cell>
          <cell r="L2997">
            <v>18.72</v>
          </cell>
          <cell r="M2997">
            <v>18.72</v>
          </cell>
          <cell r="N2997">
            <v>37.44</v>
          </cell>
          <cell r="O2997">
            <v>37.44</v>
          </cell>
          <cell r="P2997">
            <v>37.44</v>
          </cell>
          <cell r="Q2997">
            <v>27</v>
          </cell>
          <cell r="R2997">
            <v>28.08</v>
          </cell>
          <cell r="S2997">
            <v>28.08</v>
          </cell>
          <cell r="T2997">
            <v>54</v>
          </cell>
          <cell r="U2997">
            <v>56.16</v>
          </cell>
          <cell r="V2997">
            <v>56.16</v>
          </cell>
        </row>
        <row r="2998">
          <cell r="B2998" t="str">
            <v>MCOFPRODPASA</v>
          </cell>
          <cell r="N2998">
            <v>181.16499999999999</v>
          </cell>
          <cell r="O2998" t="e">
            <v>#N/A</v>
          </cell>
          <cell r="P2998" t="e">
            <v>#N/A</v>
          </cell>
          <cell r="T2998">
            <v>271.23900000000003</v>
          </cell>
          <cell r="U2998" t="e">
            <v>#N/A</v>
          </cell>
          <cell r="V2998" t="e">
            <v>#N/A</v>
          </cell>
        </row>
        <row r="2999">
          <cell r="B2999" t="str">
            <v>2H1500</v>
          </cell>
          <cell r="C2999">
            <v>101006</v>
          </cell>
          <cell r="D2999">
            <v>2</v>
          </cell>
          <cell r="E2999" t="str">
            <v>PRESSE ETOUPE PG13.5 F7MM AVEC CE</v>
          </cell>
          <cell r="F2999">
            <v>0.68</v>
          </cell>
          <cell r="H2999">
            <v>101006</v>
          </cell>
          <cell r="I2999">
            <v>0.23</v>
          </cell>
          <cell r="J2999">
            <v>1</v>
          </cell>
          <cell r="K2999">
            <v>0.23</v>
          </cell>
          <cell r="L2999">
            <v>0.22953999999999999</v>
          </cell>
          <cell r="M2999">
            <v>0.22953999999999999</v>
          </cell>
          <cell r="N2999">
            <v>0.46</v>
          </cell>
          <cell r="O2999">
            <v>0.45907999999999999</v>
          </cell>
          <cell r="P2999">
            <v>0.45907999999999999</v>
          </cell>
          <cell r="Q2999">
            <v>0.68</v>
          </cell>
          <cell r="R2999">
            <v>0.68862000000000001</v>
          </cell>
          <cell r="S2999">
            <v>0.68862000000000001</v>
          </cell>
          <cell r="T2999">
            <v>1.36</v>
          </cell>
          <cell r="U2999">
            <v>1.37724</v>
          </cell>
          <cell r="V2999">
            <v>1.37724</v>
          </cell>
        </row>
        <row r="3000">
          <cell r="B3000" t="str">
            <v>2H1500</v>
          </cell>
          <cell r="C3000">
            <v>101007</v>
          </cell>
          <cell r="D3000">
            <v>2</v>
          </cell>
          <cell r="E3000" t="str">
            <v xml:space="preserve">CROCHET INOX </v>
          </cell>
          <cell r="F3000">
            <v>2.2400000000000002</v>
          </cell>
          <cell r="H3000">
            <v>101007</v>
          </cell>
          <cell r="I3000">
            <v>1.5</v>
          </cell>
          <cell r="J3000">
            <v>1</v>
          </cell>
          <cell r="K3000">
            <v>1.5</v>
          </cell>
          <cell r="L3000">
            <v>1.5</v>
          </cell>
          <cell r="M3000">
            <v>1.5</v>
          </cell>
          <cell r="N3000">
            <v>3</v>
          </cell>
          <cell r="O3000">
            <v>3</v>
          </cell>
          <cell r="P3000">
            <v>3</v>
          </cell>
          <cell r="Q3000">
            <v>2.2400000000000002</v>
          </cell>
          <cell r="R3000">
            <v>2.25</v>
          </cell>
          <cell r="S3000">
            <v>2.25</v>
          </cell>
          <cell r="T3000">
            <v>4.4800000000000004</v>
          </cell>
          <cell r="U3000">
            <v>4.5</v>
          </cell>
          <cell r="V3000">
            <v>4.5</v>
          </cell>
        </row>
        <row r="3001">
          <cell r="B3001" t="str">
            <v>2H1500</v>
          </cell>
          <cell r="C3001" t="str">
            <v>1111011A</v>
          </cell>
          <cell r="D3001">
            <v>2</v>
          </cell>
          <cell r="E3001" t="str">
            <v>TUYAU PVC D 100</v>
          </cell>
          <cell r="F3001">
            <v>2.85</v>
          </cell>
          <cell r="H3001" t="str">
            <v>1111011A</v>
          </cell>
          <cell r="I3001">
            <v>2.19</v>
          </cell>
          <cell r="J3001">
            <v>1</v>
          </cell>
          <cell r="K3001">
            <v>2.19</v>
          </cell>
          <cell r="L3001">
            <v>2.19</v>
          </cell>
          <cell r="M3001">
            <v>2.19</v>
          </cell>
          <cell r="N3001">
            <v>4.38</v>
          </cell>
          <cell r="O3001">
            <v>4.38</v>
          </cell>
          <cell r="P3001">
            <v>4.38</v>
          </cell>
          <cell r="Q3001">
            <v>2.85</v>
          </cell>
          <cell r="R3001">
            <v>2.9127000000000001</v>
          </cell>
          <cell r="S3001">
            <v>2.9127000000000001</v>
          </cell>
          <cell r="T3001">
            <v>5.7</v>
          </cell>
          <cell r="U3001">
            <v>5.8254000000000001</v>
          </cell>
          <cell r="V3001">
            <v>5.8254000000000001</v>
          </cell>
        </row>
        <row r="3002">
          <cell r="B3002" t="str">
            <v>2H1500</v>
          </cell>
          <cell r="C3002" t="str">
            <v>316L/4404</v>
          </cell>
          <cell r="D3002">
            <v>2.2000000000000002</v>
          </cell>
          <cell r="E3002" t="str">
            <v>CHAINE INOX DIAM 4 32/8 (LE ML)</v>
          </cell>
          <cell r="F3002">
            <v>4.3499999999999996</v>
          </cell>
          <cell r="H3002" t="str">
            <v>316L/4404</v>
          </cell>
          <cell r="I3002">
            <v>2.9</v>
          </cell>
          <cell r="J3002">
            <v>1</v>
          </cell>
          <cell r="K3002">
            <v>2.9</v>
          </cell>
          <cell r="L3002">
            <v>2.9</v>
          </cell>
          <cell r="M3002">
            <v>2.9</v>
          </cell>
          <cell r="N3002">
            <v>6.38</v>
          </cell>
          <cell r="O3002">
            <v>6.38</v>
          </cell>
          <cell r="P3002">
            <v>6.38</v>
          </cell>
          <cell r="Q3002">
            <v>4.3499999999999996</v>
          </cell>
          <cell r="R3002">
            <v>4.3499999999999996</v>
          </cell>
          <cell r="S3002">
            <v>4.3499999999999996</v>
          </cell>
          <cell r="T3002">
            <v>9.57</v>
          </cell>
          <cell r="U3002">
            <v>9.57</v>
          </cell>
          <cell r="V3002">
            <v>9.57</v>
          </cell>
        </row>
        <row r="3003">
          <cell r="B3003" t="str">
            <v>2H1500</v>
          </cell>
          <cell r="D3003">
            <v>8</v>
          </cell>
          <cell r="E3003" t="str">
            <v>VIS PENTURE 6X30 T30 INOX  A2</v>
          </cell>
          <cell r="F3003">
            <v>6.8000000000000005E-2</v>
          </cell>
          <cell r="H3003">
            <v>8210603018</v>
          </cell>
          <cell r="I3003">
            <v>0.11</v>
          </cell>
          <cell r="J3003">
            <v>1</v>
          </cell>
          <cell r="K3003">
            <v>0.11</v>
          </cell>
          <cell r="L3003">
            <v>0.108</v>
          </cell>
          <cell r="M3003">
            <v>0.108</v>
          </cell>
          <cell r="N3003">
            <v>0.88</v>
          </cell>
          <cell r="O3003">
            <v>0.86399999999999999</v>
          </cell>
          <cell r="P3003">
            <v>0.86399999999999999</v>
          </cell>
          <cell r="Q3003">
            <v>6.8000000000000005E-2</v>
          </cell>
          <cell r="R3003">
            <v>0.16200000000000001</v>
          </cell>
          <cell r="S3003">
            <v>0.16200000000000001</v>
          </cell>
          <cell r="T3003">
            <v>0.54400000000000004</v>
          </cell>
          <cell r="U3003">
            <v>1.296</v>
          </cell>
          <cell r="V3003">
            <v>1.296</v>
          </cell>
        </row>
        <row r="3004">
          <cell r="B3004" t="str">
            <v>2H1500</v>
          </cell>
          <cell r="C3004">
            <v>8535000618</v>
          </cell>
          <cell r="D3004">
            <v>2</v>
          </cell>
          <cell r="E3004" t="str">
            <v>RONDELLE PLATE M6X24X1.2 LL A2</v>
          </cell>
          <cell r="F3004">
            <v>0.05</v>
          </cell>
          <cell r="H3004">
            <v>8535000618</v>
          </cell>
          <cell r="I3004">
            <v>3.0000000000000001E-3</v>
          </cell>
          <cell r="J3004">
            <v>1</v>
          </cell>
          <cell r="K3004">
            <v>3.0000000000000001E-3</v>
          </cell>
          <cell r="L3004">
            <v>3.04E-2</v>
          </cell>
          <cell r="M3004">
            <v>3.04E-2</v>
          </cell>
          <cell r="N3004">
            <v>6.0000000000000001E-3</v>
          </cell>
          <cell r="O3004">
            <v>6.08E-2</v>
          </cell>
          <cell r="P3004">
            <v>6.08E-2</v>
          </cell>
          <cell r="Q3004">
            <v>0.05</v>
          </cell>
          <cell r="R3004">
            <v>5.3199999999999997E-2</v>
          </cell>
          <cell r="S3004">
            <v>5.3199999999999997E-2</v>
          </cell>
          <cell r="T3004">
            <v>0.1</v>
          </cell>
          <cell r="U3004">
            <v>0.10639999999999999</v>
          </cell>
          <cell r="V3004">
            <v>0.10639999999999999</v>
          </cell>
        </row>
        <row r="3005">
          <cell r="B3005" t="str">
            <v>2H1500</v>
          </cell>
          <cell r="C3005">
            <v>9600000618</v>
          </cell>
          <cell r="D3005">
            <v>2</v>
          </cell>
          <cell r="E3005" t="str">
            <v>MANILLE INOX</v>
          </cell>
          <cell r="F3005">
            <v>1.57</v>
          </cell>
          <cell r="H3005">
            <v>9600000618</v>
          </cell>
          <cell r="I3005">
            <v>0.8</v>
          </cell>
          <cell r="J3005">
            <v>1</v>
          </cell>
          <cell r="K3005">
            <v>0.8</v>
          </cell>
          <cell r="L3005">
            <v>0.80289999999999995</v>
          </cell>
          <cell r="M3005">
            <v>0.80289999999999995</v>
          </cell>
          <cell r="N3005">
            <v>1.6</v>
          </cell>
          <cell r="O3005">
            <v>1.6057999999999999</v>
          </cell>
          <cell r="P3005">
            <v>1.6057999999999999</v>
          </cell>
          <cell r="Q3005">
            <v>1.57</v>
          </cell>
          <cell r="R3005">
            <v>1.6057999999999999</v>
          </cell>
          <cell r="S3005">
            <v>1.6057999999999999</v>
          </cell>
          <cell r="T3005">
            <v>3.14</v>
          </cell>
          <cell r="U3005">
            <v>3.2115999999999998</v>
          </cell>
          <cell r="V3005">
            <v>3.2115999999999998</v>
          </cell>
        </row>
        <row r="3006">
          <cell r="B3006" t="str">
            <v>2H1500</v>
          </cell>
          <cell r="C3006" t="str">
            <v>C9050</v>
          </cell>
          <cell r="D3006">
            <v>3</v>
          </cell>
          <cell r="E3006" t="str">
            <v>COUDE 90 PVC D50 FEM/FEM</v>
          </cell>
          <cell r="F3006">
            <v>0.47</v>
          </cell>
          <cell r="H3006" t="str">
            <v>C9050</v>
          </cell>
          <cell r="I3006">
            <v>0.4</v>
          </cell>
          <cell r="J3006">
            <v>1</v>
          </cell>
          <cell r="K3006">
            <v>0.4</v>
          </cell>
          <cell r="L3006">
            <v>0.39700000000000002</v>
          </cell>
          <cell r="M3006">
            <v>0.437</v>
          </cell>
          <cell r="N3006">
            <v>1.2000000000000002</v>
          </cell>
          <cell r="O3006">
            <v>1.1910000000000001</v>
          </cell>
          <cell r="P3006">
            <v>1.3109999999999999</v>
          </cell>
          <cell r="Q3006">
            <v>0.47</v>
          </cell>
          <cell r="R3006">
            <v>0.49625000000000002</v>
          </cell>
          <cell r="S3006">
            <v>0.54625000000000001</v>
          </cell>
          <cell r="T3006">
            <v>1.41</v>
          </cell>
          <cell r="U3006">
            <v>1.48875</v>
          </cell>
          <cell r="V3006">
            <v>1.6387499999999999</v>
          </cell>
        </row>
        <row r="3007">
          <cell r="B3007" t="str">
            <v>2H1500</v>
          </cell>
          <cell r="C3007" t="str">
            <v>EF504011/2</v>
          </cell>
          <cell r="D3007">
            <v>1</v>
          </cell>
          <cell r="E3007" t="str">
            <v>RACCORD 50 X40 X 1""""""""""""""""""""""""""""""""""""""""""""""""""""""""""""""""""""""""""""""""""""</v>
          </cell>
          <cell r="F3007">
            <v>0.86</v>
          </cell>
          <cell r="H3007" t="str">
            <v>EF504011/2</v>
          </cell>
          <cell r="I3007">
            <v>0.69</v>
          </cell>
          <cell r="J3007">
            <v>1</v>
          </cell>
          <cell r="K3007">
            <v>0.69</v>
          </cell>
          <cell r="L3007">
            <v>0.68500000000000005</v>
          </cell>
          <cell r="M3007">
            <v>0.68500000000000005</v>
          </cell>
          <cell r="N3007">
            <v>0.69</v>
          </cell>
          <cell r="O3007">
            <v>0.68500000000000005</v>
          </cell>
          <cell r="P3007">
            <v>0.68500000000000005</v>
          </cell>
          <cell r="Q3007">
            <v>0.86</v>
          </cell>
          <cell r="R3007">
            <v>0.91105000000000014</v>
          </cell>
          <cell r="S3007">
            <v>0.91105000000000014</v>
          </cell>
          <cell r="T3007">
            <v>0.86</v>
          </cell>
          <cell r="U3007">
            <v>0.91105000000000014</v>
          </cell>
          <cell r="V3007">
            <v>0.91105000000000014</v>
          </cell>
        </row>
        <row r="3008">
          <cell r="B3008" t="str">
            <v>2H1500</v>
          </cell>
          <cell r="C3008" t="str">
            <v>ENFCS45100</v>
          </cell>
          <cell r="D3008">
            <v>1</v>
          </cell>
          <cell r="E3008" t="str">
            <v>CULOTTE PVC EVAC 45 FF D100</v>
          </cell>
          <cell r="F3008">
            <v>2.91</v>
          </cell>
          <cell r="H3008" t="str">
            <v>ENFCS45100</v>
          </cell>
          <cell r="I3008">
            <v>2.38</v>
          </cell>
          <cell r="J3008">
            <v>1</v>
          </cell>
          <cell r="K3008">
            <v>2.38</v>
          </cell>
          <cell r="L3008">
            <v>2.3809999999999998</v>
          </cell>
          <cell r="M3008">
            <v>2.2839999999999998</v>
          </cell>
          <cell r="N3008">
            <v>2.38</v>
          </cell>
          <cell r="O3008">
            <v>2.3809999999999998</v>
          </cell>
          <cell r="P3008">
            <v>2.2839999999999998</v>
          </cell>
          <cell r="Q3008">
            <v>3.13</v>
          </cell>
          <cell r="R3008">
            <v>3.1667299999999998</v>
          </cell>
          <cell r="S3008">
            <v>3.0377199999999998</v>
          </cell>
          <cell r="T3008">
            <v>3.13</v>
          </cell>
          <cell r="U3008">
            <v>3.1667299999999998</v>
          </cell>
          <cell r="V3008">
            <v>3.0377199999999998</v>
          </cell>
        </row>
        <row r="3009">
          <cell r="B3009" t="str">
            <v>2H1500</v>
          </cell>
          <cell r="C3009" t="str">
            <v>ENFCS87100</v>
          </cell>
          <cell r="D3009">
            <v>1</v>
          </cell>
          <cell r="E3009" t="str">
            <v>CULOTTE Y 8730 FF D100</v>
          </cell>
          <cell r="F3009">
            <v>2.56</v>
          </cell>
          <cell r="H3009" t="str">
            <v>ENFCS87100</v>
          </cell>
          <cell r="I3009">
            <v>1.98</v>
          </cell>
          <cell r="J3009">
            <v>1</v>
          </cell>
          <cell r="K3009">
            <v>1.98</v>
          </cell>
          <cell r="L3009">
            <v>1.9830000000000001</v>
          </cell>
          <cell r="M3009">
            <v>1.93</v>
          </cell>
          <cell r="N3009">
            <v>1.98</v>
          </cell>
          <cell r="O3009">
            <v>1.9830000000000001</v>
          </cell>
          <cell r="P3009">
            <v>1.93</v>
          </cell>
          <cell r="Q3009">
            <v>2.75</v>
          </cell>
          <cell r="R3009">
            <v>2.9744999999999999</v>
          </cell>
          <cell r="S3009">
            <v>2.895</v>
          </cell>
          <cell r="T3009">
            <v>2.75</v>
          </cell>
          <cell r="U3009">
            <v>2.9744999999999999</v>
          </cell>
          <cell r="V3009">
            <v>2.895</v>
          </cell>
        </row>
        <row r="3010">
          <cell r="B3010" t="str">
            <v>2H1500</v>
          </cell>
          <cell r="C3010" t="str">
            <v>MCOFPRODPASA</v>
          </cell>
          <cell r="D3010">
            <v>1</v>
          </cell>
          <cell r="E3010" t="str">
            <v>COFFRET ELECTRIQUE DOULE POMPE AVEC HORLOGE</v>
          </cell>
          <cell r="F3010">
            <v>271</v>
          </cell>
          <cell r="H3010" t="str">
            <v>MCOFPRODPASA</v>
          </cell>
          <cell r="I3010">
            <v>181.16500000000002</v>
          </cell>
          <cell r="J3010">
            <v>1</v>
          </cell>
          <cell r="K3010">
            <v>181.16500000000002</v>
          </cell>
          <cell r="L3010" t="e">
            <v>#N/A</v>
          </cell>
          <cell r="M3010" t="e">
            <v>#N/A</v>
          </cell>
          <cell r="N3010">
            <v>181.16500000000002</v>
          </cell>
          <cell r="O3010" t="e">
            <v>#N/A</v>
          </cell>
          <cell r="P3010" t="e">
            <v>#N/A</v>
          </cell>
          <cell r="Q3010">
            <v>271</v>
          </cell>
          <cell r="R3010" t="e">
            <v>#N/A</v>
          </cell>
          <cell r="S3010" t="e">
            <v>#N/A</v>
          </cell>
          <cell r="T3010">
            <v>271</v>
          </cell>
          <cell r="U3010" t="e">
            <v>#N/A</v>
          </cell>
          <cell r="V3010" t="e">
            <v>#N/A</v>
          </cell>
        </row>
        <row r="3011">
          <cell r="B3011" t="str">
            <v>2H1500</v>
          </cell>
          <cell r="C3011" t="str">
            <v>MCONECT</v>
          </cell>
          <cell r="D3011">
            <v>2</v>
          </cell>
          <cell r="E3011" t="str">
            <v>CONNECTEUR 3 POLES</v>
          </cell>
          <cell r="F3011">
            <v>11.25</v>
          </cell>
          <cell r="H3011" t="str">
            <v>MCONECT</v>
          </cell>
          <cell r="I3011">
            <v>7.4</v>
          </cell>
          <cell r="J3011">
            <v>1</v>
          </cell>
          <cell r="K3011">
            <v>7.4</v>
          </cell>
          <cell r="L3011">
            <v>7.4</v>
          </cell>
          <cell r="M3011">
            <v>7.4</v>
          </cell>
          <cell r="N3011">
            <v>14.8</v>
          </cell>
          <cell r="O3011">
            <v>14.8</v>
          </cell>
          <cell r="P3011">
            <v>14.8</v>
          </cell>
          <cell r="Q3011">
            <v>11.25</v>
          </cell>
          <cell r="R3011">
            <v>11.100000000000001</v>
          </cell>
          <cell r="S3011">
            <v>11.100000000000001</v>
          </cell>
          <cell r="T3011">
            <v>22.5</v>
          </cell>
          <cell r="U3011">
            <v>22.200000000000003</v>
          </cell>
          <cell r="V3011">
            <v>22.200000000000003</v>
          </cell>
        </row>
        <row r="3012">
          <cell r="B3012" t="str">
            <v>2H1500</v>
          </cell>
          <cell r="C3012" t="str">
            <v>MCUVE800</v>
          </cell>
          <cell r="D3012">
            <v>1</v>
          </cell>
          <cell r="E3012" t="str">
            <v xml:space="preserve">CUVE DE RELEVAGE D800 + COUVERCLE </v>
          </cell>
          <cell r="F3012">
            <v>232.7</v>
          </cell>
          <cell r="H3012" t="str">
            <v>MCUVE800</v>
          </cell>
          <cell r="I3012">
            <v>134.9</v>
          </cell>
          <cell r="J3012">
            <v>1</v>
          </cell>
          <cell r="K3012">
            <v>134.9</v>
          </cell>
          <cell r="L3012">
            <v>134.9</v>
          </cell>
          <cell r="M3012">
            <v>134.9</v>
          </cell>
          <cell r="N3012">
            <v>134.9</v>
          </cell>
          <cell r="O3012">
            <v>134.9</v>
          </cell>
          <cell r="P3012">
            <v>134.9</v>
          </cell>
          <cell r="Q3012">
            <v>232.7</v>
          </cell>
          <cell r="R3012">
            <v>0</v>
          </cell>
          <cell r="S3012">
            <v>0</v>
          </cell>
          <cell r="T3012">
            <v>232.7</v>
          </cell>
          <cell r="U3012">
            <v>0</v>
          </cell>
          <cell r="V3012">
            <v>0</v>
          </cell>
        </row>
        <row r="3013">
          <cell r="B3013" t="str">
            <v>2H1500</v>
          </cell>
          <cell r="C3013" t="str">
            <v>MJOI100</v>
          </cell>
          <cell r="D3013">
            <v>3</v>
          </cell>
          <cell r="E3013" t="str">
            <v>JOINT FORSHEDA D100</v>
          </cell>
          <cell r="F3013">
            <v>4.87</v>
          </cell>
          <cell r="H3013" t="str">
            <v>MJOI100</v>
          </cell>
          <cell r="I3013">
            <v>0.94</v>
          </cell>
          <cell r="J3013">
            <v>1</v>
          </cell>
          <cell r="K3013">
            <v>0.94</v>
          </cell>
          <cell r="L3013">
            <v>2.1800000000000002</v>
          </cell>
          <cell r="M3013">
            <v>0.94</v>
          </cell>
          <cell r="N3013">
            <v>2.82</v>
          </cell>
          <cell r="O3013">
            <v>6.5400000000000009</v>
          </cell>
          <cell r="P3013">
            <v>2.82</v>
          </cell>
          <cell r="Q3013">
            <v>4.87</v>
          </cell>
          <cell r="R3013">
            <v>4.9050000000000002</v>
          </cell>
          <cell r="S3013">
            <v>2.1149999999999998</v>
          </cell>
          <cell r="T3013">
            <v>14.61</v>
          </cell>
          <cell r="U3013">
            <v>14.715</v>
          </cell>
          <cell r="V3013">
            <v>6.3449999999999989</v>
          </cell>
        </row>
        <row r="3014">
          <cell r="B3014" t="str">
            <v>2H1500</v>
          </cell>
          <cell r="C3014" t="str">
            <v>MOAT</v>
          </cell>
          <cell r="D3014">
            <v>2</v>
          </cell>
          <cell r="E3014" t="str">
            <v>MAIN D'OEUVRE ATELIER</v>
          </cell>
          <cell r="F3014">
            <v>75</v>
          </cell>
          <cell r="H3014" t="str">
            <v>MOAT</v>
          </cell>
          <cell r="I3014">
            <v>50</v>
          </cell>
          <cell r="J3014">
            <v>1</v>
          </cell>
          <cell r="K3014">
            <v>50</v>
          </cell>
          <cell r="L3014">
            <v>50</v>
          </cell>
          <cell r="M3014">
            <v>50</v>
          </cell>
          <cell r="N3014">
            <v>100</v>
          </cell>
          <cell r="O3014">
            <v>100</v>
          </cell>
          <cell r="P3014">
            <v>100</v>
          </cell>
          <cell r="Q3014">
            <v>75</v>
          </cell>
          <cell r="R3014">
            <v>75</v>
          </cell>
          <cell r="S3014">
            <v>75</v>
          </cell>
          <cell r="T3014">
            <v>150</v>
          </cell>
          <cell r="U3014">
            <v>150</v>
          </cell>
          <cell r="V3014">
            <v>150</v>
          </cell>
        </row>
        <row r="3015">
          <cell r="B3015" t="str">
            <v>2H1500</v>
          </cell>
          <cell r="C3015" t="str">
            <v>MREHA800</v>
          </cell>
          <cell r="D3015">
            <v>1</v>
          </cell>
          <cell r="E3015" t="str">
            <v>REHAUSSE POSTE DE RELEVAGE D800 + JOINT VIS</v>
          </cell>
          <cell r="F3015">
            <v>95.85</v>
          </cell>
          <cell r="H3015" t="str">
            <v>MREHA800</v>
          </cell>
          <cell r="I3015">
            <v>63.9</v>
          </cell>
          <cell r="J3015">
            <v>1</v>
          </cell>
          <cell r="K3015">
            <v>63.9</v>
          </cell>
          <cell r="L3015">
            <v>63.9</v>
          </cell>
          <cell r="M3015">
            <v>63.9</v>
          </cell>
          <cell r="N3015">
            <v>63.9</v>
          </cell>
          <cell r="O3015">
            <v>63.9</v>
          </cell>
          <cell r="P3015">
            <v>63.9</v>
          </cell>
          <cell r="Q3015">
            <v>95.85</v>
          </cell>
          <cell r="R3015">
            <v>95.85</v>
          </cell>
          <cell r="S3015">
            <v>95.85</v>
          </cell>
          <cell r="T3015">
            <v>95.85</v>
          </cell>
          <cell r="U3015">
            <v>95.85</v>
          </cell>
          <cell r="V3015">
            <v>95.85</v>
          </cell>
        </row>
        <row r="3016">
          <cell r="B3016" t="str">
            <v>2H1500</v>
          </cell>
          <cell r="C3016" t="str">
            <v>MRIGHT75</v>
          </cell>
          <cell r="D3016">
            <v>2</v>
          </cell>
          <cell r="E3016" t="str">
            <v>ELECTROPOMPE RIGHT M 75 D50 FILETE</v>
          </cell>
          <cell r="F3016">
            <v>191.42</v>
          </cell>
          <cell r="H3016" t="str">
            <v>MRIGHT75</v>
          </cell>
          <cell r="I3016">
            <v>133</v>
          </cell>
          <cell r="J3016">
            <v>1</v>
          </cell>
          <cell r="K3016">
            <v>133</v>
          </cell>
          <cell r="L3016">
            <v>133</v>
          </cell>
          <cell r="M3016">
            <v>149</v>
          </cell>
          <cell r="N3016">
            <v>266</v>
          </cell>
          <cell r="O3016">
            <v>266</v>
          </cell>
          <cell r="P3016">
            <v>298</v>
          </cell>
          <cell r="Q3016">
            <v>191.42</v>
          </cell>
          <cell r="R3016">
            <v>199.5</v>
          </cell>
          <cell r="S3016">
            <v>223.5</v>
          </cell>
          <cell r="T3016">
            <v>382.84</v>
          </cell>
          <cell r="U3016">
            <v>399</v>
          </cell>
          <cell r="V3016">
            <v>447</v>
          </cell>
        </row>
        <row r="3017">
          <cell r="B3017" t="str">
            <v>2H1500</v>
          </cell>
          <cell r="C3017" t="str">
            <v>PVC4016</v>
          </cell>
          <cell r="D3017">
            <v>2</v>
          </cell>
          <cell r="E3017" t="str">
            <v>TUBE PVC PRESSION 40X3 PN16</v>
          </cell>
          <cell r="F3017">
            <v>5.59</v>
          </cell>
          <cell r="H3017" t="str">
            <v>PVC4016</v>
          </cell>
          <cell r="I3017">
            <v>1.99</v>
          </cell>
          <cell r="J3017">
            <v>0.33</v>
          </cell>
          <cell r="K3017">
            <v>6.0303030303030303</v>
          </cell>
          <cell r="L3017">
            <v>1.9910000000000001</v>
          </cell>
          <cell r="M3017">
            <v>2.1579999999999999</v>
          </cell>
          <cell r="N3017">
            <v>12.060606060606061</v>
          </cell>
          <cell r="O3017">
            <v>3.9820000000000002</v>
          </cell>
          <cell r="P3017">
            <v>4.3159999999999998</v>
          </cell>
          <cell r="Q3017">
            <v>5.59</v>
          </cell>
          <cell r="R3017">
            <v>2.6480300000000003</v>
          </cell>
          <cell r="S3017">
            <v>2.8701400000000001</v>
          </cell>
          <cell r="T3017">
            <v>11.18</v>
          </cell>
          <cell r="U3017">
            <v>5.2960600000000007</v>
          </cell>
          <cell r="V3017">
            <v>5.7402800000000003</v>
          </cell>
        </row>
        <row r="3018">
          <cell r="B3018" t="str">
            <v>2H1500</v>
          </cell>
          <cell r="C3018" t="str">
            <v>RONDETD6</v>
          </cell>
          <cell r="D3018">
            <v>2</v>
          </cell>
          <cell r="E3018" t="str">
            <v>RONDELLE EPDM INOX 5.5/6.3*25</v>
          </cell>
          <cell r="F3018">
            <v>1.9E-2</v>
          </cell>
          <cell r="H3018" t="str">
            <v>RONDETD6</v>
          </cell>
          <cell r="I3018">
            <v>0.13</v>
          </cell>
          <cell r="J3018">
            <v>1</v>
          </cell>
          <cell r="K3018">
            <v>0.13</v>
          </cell>
          <cell r="L3018">
            <v>0.12720000000000001</v>
          </cell>
          <cell r="M3018">
            <v>0.12720000000000001</v>
          </cell>
          <cell r="N3018">
            <v>0.26</v>
          </cell>
          <cell r="O3018">
            <v>0.25440000000000002</v>
          </cell>
          <cell r="P3018">
            <v>0.25440000000000002</v>
          </cell>
          <cell r="Q3018">
            <v>1.9E-2</v>
          </cell>
          <cell r="R3018">
            <v>0.19080000000000003</v>
          </cell>
          <cell r="S3018">
            <v>0.19080000000000003</v>
          </cell>
          <cell r="T3018">
            <v>3.7999999999999999E-2</v>
          </cell>
          <cell r="U3018">
            <v>0.38160000000000005</v>
          </cell>
          <cell r="V3018">
            <v>0.38160000000000005</v>
          </cell>
        </row>
        <row r="3019">
          <cell r="B3019" t="str">
            <v>2H1500</v>
          </cell>
          <cell r="C3019" t="str">
            <v>RU50</v>
          </cell>
          <cell r="D3019">
            <v>1</v>
          </cell>
          <cell r="E3019" t="str">
            <v>RACCORD UNION PVC D50</v>
          </cell>
          <cell r="F3019">
            <v>0.88</v>
          </cell>
          <cell r="H3019" t="str">
            <v>RU50</v>
          </cell>
          <cell r="I3019">
            <v>0.68</v>
          </cell>
          <cell r="J3019">
            <v>1</v>
          </cell>
          <cell r="K3019">
            <v>0.68</v>
          </cell>
          <cell r="L3019">
            <v>0.68</v>
          </cell>
          <cell r="M3019">
            <v>0.68</v>
          </cell>
          <cell r="N3019">
            <v>0.68</v>
          </cell>
          <cell r="O3019">
            <v>0.68</v>
          </cell>
          <cell r="P3019">
            <v>0.68</v>
          </cell>
          <cell r="Q3019">
            <v>0.88</v>
          </cell>
          <cell r="R3019">
            <v>0.90440000000000009</v>
          </cell>
          <cell r="S3019">
            <v>0.90440000000000009</v>
          </cell>
          <cell r="T3019">
            <v>0.88</v>
          </cell>
          <cell r="U3019">
            <v>0.90440000000000009</v>
          </cell>
          <cell r="V3019">
            <v>0.90440000000000009</v>
          </cell>
        </row>
        <row r="3020">
          <cell r="B3020" t="str">
            <v>2H1500</v>
          </cell>
          <cell r="C3020" t="str">
            <v>T5</v>
          </cell>
          <cell r="D3020">
            <v>2</v>
          </cell>
          <cell r="E3020" t="str">
            <v>REDUCTION 100 50</v>
          </cell>
          <cell r="F3020">
            <v>4.18</v>
          </cell>
          <cell r="H3020" t="str">
            <v>T5</v>
          </cell>
          <cell r="I3020">
            <v>1.64</v>
          </cell>
          <cell r="J3020">
            <v>1</v>
          </cell>
          <cell r="K3020">
            <v>1.64</v>
          </cell>
          <cell r="L3020">
            <v>1.64</v>
          </cell>
          <cell r="M3020">
            <v>1.64</v>
          </cell>
          <cell r="N3020">
            <v>3.28</v>
          </cell>
          <cell r="O3020">
            <v>3.28</v>
          </cell>
          <cell r="P3020">
            <v>3.28</v>
          </cell>
          <cell r="Q3020">
            <v>4.26</v>
          </cell>
          <cell r="R3020">
            <v>4.92</v>
          </cell>
          <cell r="S3020">
            <v>4.92</v>
          </cell>
          <cell r="T3020">
            <v>8.52</v>
          </cell>
          <cell r="U3020">
            <v>9.84</v>
          </cell>
          <cell r="V3020">
            <v>9.84</v>
          </cell>
        </row>
        <row r="3021">
          <cell r="B3021" t="str">
            <v>SBGDA02H1500</v>
          </cell>
          <cell r="N3021">
            <v>802.82160606060597</v>
          </cell>
          <cell r="O3021" t="e">
            <v>#N/A</v>
          </cell>
          <cell r="P3021" t="e">
            <v>#N/A</v>
          </cell>
          <cell r="T3021">
            <v>1223.162</v>
          </cell>
          <cell r="U3021" t="e">
            <v>#N/A</v>
          </cell>
          <cell r="V3021" t="e">
            <v>#N/A</v>
          </cell>
        </row>
        <row r="3022">
          <cell r="B3022" t="str">
            <v>2H1200</v>
          </cell>
          <cell r="C3022">
            <v>101006</v>
          </cell>
          <cell r="D3022">
            <v>2</v>
          </cell>
          <cell r="E3022" t="str">
            <v>PRESSE ETOUPE PG13.5 F7MM AVEC CE</v>
          </cell>
          <cell r="F3022">
            <v>0.68</v>
          </cell>
          <cell r="H3022">
            <v>101006</v>
          </cell>
          <cell r="I3022">
            <v>0.23</v>
          </cell>
          <cell r="J3022">
            <v>1</v>
          </cell>
          <cell r="K3022">
            <v>0.23</v>
          </cell>
          <cell r="L3022">
            <v>0.22953999999999999</v>
          </cell>
          <cell r="M3022">
            <v>0.22953999999999999</v>
          </cell>
          <cell r="N3022">
            <v>0.46</v>
          </cell>
          <cell r="O3022">
            <v>0.45907999999999999</v>
          </cell>
          <cell r="P3022">
            <v>0.45907999999999999</v>
          </cell>
          <cell r="Q3022">
            <v>0.68</v>
          </cell>
          <cell r="R3022">
            <v>0.68862000000000001</v>
          </cell>
          <cell r="S3022">
            <v>0.68862000000000001</v>
          </cell>
          <cell r="T3022">
            <v>1.36</v>
          </cell>
          <cell r="U3022">
            <v>1.37724</v>
          </cell>
          <cell r="V3022">
            <v>1.37724</v>
          </cell>
        </row>
        <row r="3023">
          <cell r="B3023" t="str">
            <v>2H1200</v>
          </cell>
          <cell r="C3023">
            <v>101007</v>
          </cell>
          <cell r="D3023">
            <v>2</v>
          </cell>
          <cell r="E3023" t="str">
            <v xml:space="preserve">CROCHET INOX </v>
          </cell>
          <cell r="F3023">
            <v>2.2400000000000002</v>
          </cell>
          <cell r="H3023">
            <v>101007</v>
          </cell>
          <cell r="I3023">
            <v>1.5</v>
          </cell>
          <cell r="J3023">
            <v>1</v>
          </cell>
          <cell r="K3023">
            <v>1.5</v>
          </cell>
          <cell r="L3023">
            <v>1.5</v>
          </cell>
          <cell r="M3023">
            <v>1.5</v>
          </cell>
          <cell r="N3023">
            <v>3</v>
          </cell>
          <cell r="O3023">
            <v>3</v>
          </cell>
          <cell r="P3023">
            <v>3</v>
          </cell>
          <cell r="Q3023">
            <v>2.2400000000000002</v>
          </cell>
          <cell r="R3023">
            <v>2.25</v>
          </cell>
          <cell r="S3023">
            <v>2.25</v>
          </cell>
          <cell r="T3023">
            <v>4.4800000000000004</v>
          </cell>
          <cell r="U3023">
            <v>4.5</v>
          </cell>
          <cell r="V3023">
            <v>4.5</v>
          </cell>
        </row>
        <row r="3024">
          <cell r="B3024" t="str">
            <v>2H1200</v>
          </cell>
          <cell r="C3024" t="str">
            <v>1111011A</v>
          </cell>
          <cell r="D3024">
            <v>2</v>
          </cell>
          <cell r="E3024" t="str">
            <v>TUYAU PVC D 100</v>
          </cell>
          <cell r="F3024">
            <v>2.85</v>
          </cell>
          <cell r="H3024" t="str">
            <v>1111011A</v>
          </cell>
          <cell r="I3024">
            <v>2.19</v>
          </cell>
          <cell r="J3024">
            <v>1</v>
          </cell>
          <cell r="K3024">
            <v>2.19</v>
          </cell>
          <cell r="L3024">
            <v>2.19</v>
          </cell>
          <cell r="M3024">
            <v>2.19</v>
          </cell>
          <cell r="N3024">
            <v>4.38</v>
          </cell>
          <cell r="O3024">
            <v>4.38</v>
          </cell>
          <cell r="P3024">
            <v>4.38</v>
          </cell>
          <cell r="Q3024">
            <v>2.85</v>
          </cell>
          <cell r="R3024">
            <v>2.9127000000000001</v>
          </cell>
          <cell r="S3024">
            <v>2.9127000000000001</v>
          </cell>
          <cell r="T3024">
            <v>5.7</v>
          </cell>
          <cell r="U3024">
            <v>5.8254000000000001</v>
          </cell>
          <cell r="V3024">
            <v>5.8254000000000001</v>
          </cell>
        </row>
        <row r="3025">
          <cell r="B3025" t="str">
            <v>2H1200</v>
          </cell>
          <cell r="C3025" t="str">
            <v>316L/4404</v>
          </cell>
          <cell r="D3025">
            <v>1.6</v>
          </cell>
          <cell r="E3025" t="str">
            <v>CHAINE INOX DIAM 4 32/8 (LE ML)</v>
          </cell>
          <cell r="F3025">
            <v>4.3499999999999996</v>
          </cell>
          <cell r="H3025" t="str">
            <v>316L/4404</v>
          </cell>
          <cell r="I3025">
            <v>2.9</v>
          </cell>
          <cell r="J3025">
            <v>1</v>
          </cell>
          <cell r="K3025">
            <v>2.9</v>
          </cell>
          <cell r="L3025">
            <v>2.9</v>
          </cell>
          <cell r="M3025">
            <v>2.9</v>
          </cell>
          <cell r="N3025">
            <v>4.6399999999999997</v>
          </cell>
          <cell r="O3025">
            <v>4.6399999999999997</v>
          </cell>
          <cell r="P3025">
            <v>4.6399999999999997</v>
          </cell>
          <cell r="Q3025">
            <v>4.3499999999999996</v>
          </cell>
          <cell r="R3025">
            <v>4.3499999999999996</v>
          </cell>
          <cell r="S3025">
            <v>4.3499999999999996</v>
          </cell>
          <cell r="T3025">
            <v>6.96</v>
          </cell>
          <cell r="U3025">
            <v>6.96</v>
          </cell>
          <cell r="V3025">
            <v>6.96</v>
          </cell>
        </row>
        <row r="3026">
          <cell r="B3026" t="str">
            <v>2H1200</v>
          </cell>
          <cell r="D3026">
            <v>8</v>
          </cell>
          <cell r="E3026" t="str">
            <v>VIS PENTURE 6X30 T30 INOX  A2</v>
          </cell>
          <cell r="F3026">
            <v>6.8000000000000005E-2</v>
          </cell>
          <cell r="H3026">
            <v>8210603018</v>
          </cell>
          <cell r="I3026">
            <v>0.11</v>
          </cell>
          <cell r="J3026">
            <v>1</v>
          </cell>
          <cell r="K3026">
            <v>0.11</v>
          </cell>
          <cell r="L3026">
            <v>0.108</v>
          </cell>
          <cell r="M3026">
            <v>0.108</v>
          </cell>
          <cell r="N3026">
            <v>0.88</v>
          </cell>
          <cell r="O3026">
            <v>0.86399999999999999</v>
          </cell>
          <cell r="P3026">
            <v>0.86399999999999999</v>
          </cell>
          <cell r="Q3026">
            <v>6.8000000000000005E-2</v>
          </cell>
          <cell r="R3026">
            <v>0.16200000000000001</v>
          </cell>
          <cell r="S3026">
            <v>0.16200000000000001</v>
          </cell>
          <cell r="T3026">
            <v>0.54400000000000004</v>
          </cell>
          <cell r="U3026">
            <v>1.296</v>
          </cell>
          <cell r="V3026">
            <v>1.296</v>
          </cell>
        </row>
        <row r="3027">
          <cell r="B3027" t="str">
            <v>2H1200</v>
          </cell>
          <cell r="C3027">
            <v>8535000618</v>
          </cell>
          <cell r="D3027">
            <v>2</v>
          </cell>
          <cell r="E3027" t="str">
            <v>RONDELLE PLATE M6X24X1.2 LL A2</v>
          </cell>
          <cell r="F3027">
            <v>0.05</v>
          </cell>
          <cell r="H3027">
            <v>8535000618</v>
          </cell>
          <cell r="I3027">
            <v>3.0000000000000001E-3</v>
          </cell>
          <cell r="J3027">
            <v>1</v>
          </cell>
          <cell r="K3027">
            <v>3.0000000000000001E-3</v>
          </cell>
          <cell r="L3027">
            <v>3.04E-2</v>
          </cell>
          <cell r="M3027">
            <v>3.04E-2</v>
          </cell>
          <cell r="N3027">
            <v>6.0000000000000001E-3</v>
          </cell>
          <cell r="O3027">
            <v>6.08E-2</v>
          </cell>
          <cell r="P3027">
            <v>6.08E-2</v>
          </cell>
          <cell r="Q3027">
            <v>0.05</v>
          </cell>
          <cell r="R3027">
            <v>5.3199999999999997E-2</v>
          </cell>
          <cell r="S3027">
            <v>5.3199999999999997E-2</v>
          </cell>
          <cell r="T3027">
            <v>0.1</v>
          </cell>
          <cell r="U3027">
            <v>0.10639999999999999</v>
          </cell>
          <cell r="V3027">
            <v>0.10639999999999999</v>
          </cell>
        </row>
        <row r="3028">
          <cell r="B3028" t="str">
            <v>2H1200</v>
          </cell>
          <cell r="C3028">
            <v>9600000618</v>
          </cell>
          <cell r="D3028">
            <v>2</v>
          </cell>
          <cell r="E3028" t="str">
            <v>MANILLE INOX</v>
          </cell>
          <cell r="F3028">
            <v>1.57</v>
          </cell>
          <cell r="H3028">
            <v>9600000618</v>
          </cell>
          <cell r="I3028">
            <v>0.8</v>
          </cell>
          <cell r="J3028">
            <v>1</v>
          </cell>
          <cell r="K3028">
            <v>0.8</v>
          </cell>
          <cell r="L3028">
            <v>0.80289999999999995</v>
          </cell>
          <cell r="M3028">
            <v>0.80289999999999995</v>
          </cell>
          <cell r="N3028">
            <v>1.6</v>
          </cell>
          <cell r="O3028">
            <v>1.6057999999999999</v>
          </cell>
          <cell r="P3028">
            <v>1.6057999999999999</v>
          </cell>
          <cell r="Q3028">
            <v>1.57</v>
          </cell>
          <cell r="R3028">
            <v>1.6057999999999999</v>
          </cell>
          <cell r="S3028">
            <v>1.6057999999999999</v>
          </cell>
          <cell r="T3028">
            <v>3.14</v>
          </cell>
          <cell r="U3028">
            <v>3.2115999999999998</v>
          </cell>
          <cell r="V3028">
            <v>3.2115999999999998</v>
          </cell>
        </row>
        <row r="3029">
          <cell r="B3029" t="str">
            <v>2H1200</v>
          </cell>
          <cell r="C3029" t="str">
            <v>C9050</v>
          </cell>
          <cell r="D3029">
            <v>3</v>
          </cell>
          <cell r="E3029" t="str">
            <v>COUDE 90 PVC D50 FEM/FEM</v>
          </cell>
          <cell r="F3029">
            <v>0.47</v>
          </cell>
          <cell r="H3029" t="str">
            <v>C9050</v>
          </cell>
          <cell r="I3029">
            <v>0.4</v>
          </cell>
          <cell r="J3029">
            <v>1</v>
          </cell>
          <cell r="K3029">
            <v>0.4</v>
          </cell>
          <cell r="L3029">
            <v>0.39700000000000002</v>
          </cell>
          <cell r="M3029">
            <v>0.437</v>
          </cell>
          <cell r="N3029">
            <v>1.2000000000000002</v>
          </cell>
          <cell r="O3029">
            <v>1.1910000000000001</v>
          </cell>
          <cell r="P3029">
            <v>1.3109999999999999</v>
          </cell>
          <cell r="Q3029">
            <v>0.47</v>
          </cell>
          <cell r="R3029">
            <v>0.49625000000000002</v>
          </cell>
          <cell r="S3029">
            <v>0.54625000000000001</v>
          </cell>
          <cell r="T3029">
            <v>1.41</v>
          </cell>
          <cell r="U3029">
            <v>1.48875</v>
          </cell>
          <cell r="V3029">
            <v>1.6387499999999999</v>
          </cell>
        </row>
        <row r="3030">
          <cell r="B3030" t="str">
            <v>2H1200</v>
          </cell>
          <cell r="C3030" t="str">
            <v>EF504011/2</v>
          </cell>
          <cell r="D3030">
            <v>1</v>
          </cell>
          <cell r="E3030" t="str">
            <v>RACCORD 50 X40 X 1""""""""""""""""""""""""""""""""""""""""""""""""""""""""""""""""""""""""""""""""""""</v>
          </cell>
          <cell r="F3030">
            <v>0.86</v>
          </cell>
          <cell r="H3030" t="str">
            <v>EF504011/2</v>
          </cell>
          <cell r="I3030">
            <v>0.69</v>
          </cell>
          <cell r="J3030">
            <v>1</v>
          </cell>
          <cell r="K3030">
            <v>0.69</v>
          </cell>
          <cell r="L3030">
            <v>0.68500000000000005</v>
          </cell>
          <cell r="M3030">
            <v>0.68500000000000005</v>
          </cell>
          <cell r="N3030">
            <v>0.69</v>
          </cell>
          <cell r="O3030">
            <v>0.68500000000000005</v>
          </cell>
          <cell r="P3030">
            <v>0.68500000000000005</v>
          </cell>
          <cell r="Q3030">
            <v>0.86</v>
          </cell>
          <cell r="R3030">
            <v>0.91105000000000014</v>
          </cell>
          <cell r="S3030">
            <v>0.91105000000000014</v>
          </cell>
          <cell r="T3030">
            <v>0.86</v>
          </cell>
          <cell r="U3030">
            <v>0.91105000000000014</v>
          </cell>
          <cell r="V3030">
            <v>0.91105000000000014</v>
          </cell>
        </row>
        <row r="3031">
          <cell r="B3031" t="str">
            <v>2H1200</v>
          </cell>
          <cell r="C3031" t="str">
            <v>ENFCS45100</v>
          </cell>
          <cell r="D3031">
            <v>1</v>
          </cell>
          <cell r="E3031" t="str">
            <v>CULOTTE PVC EVAC 45 FF D100</v>
          </cell>
          <cell r="F3031">
            <v>2.91</v>
          </cell>
          <cell r="H3031" t="str">
            <v>ENFCS45100</v>
          </cell>
          <cell r="I3031">
            <v>2.38</v>
          </cell>
          <cell r="J3031">
            <v>1</v>
          </cell>
          <cell r="K3031">
            <v>2.38</v>
          </cell>
          <cell r="L3031">
            <v>2.3809999999999998</v>
          </cell>
          <cell r="M3031">
            <v>2.2839999999999998</v>
          </cell>
          <cell r="N3031">
            <v>2.38</v>
          </cell>
          <cell r="O3031">
            <v>2.3809999999999998</v>
          </cell>
          <cell r="P3031">
            <v>2.2839999999999998</v>
          </cell>
          <cell r="Q3031">
            <v>3.13</v>
          </cell>
          <cell r="R3031">
            <v>3.1667299999999998</v>
          </cell>
          <cell r="S3031">
            <v>3.0377199999999998</v>
          </cell>
          <cell r="T3031">
            <v>3.13</v>
          </cell>
          <cell r="U3031">
            <v>3.1667299999999998</v>
          </cell>
          <cell r="V3031">
            <v>3.0377199999999998</v>
          </cell>
        </row>
        <row r="3032">
          <cell r="B3032" t="str">
            <v>2H1200</v>
          </cell>
          <cell r="C3032" t="str">
            <v>ENFCS87100</v>
          </cell>
          <cell r="D3032">
            <v>1</v>
          </cell>
          <cell r="E3032" t="str">
            <v>CULOTTE Y 8730 FF D100</v>
          </cell>
          <cell r="F3032">
            <v>2.56</v>
          </cell>
          <cell r="H3032" t="str">
            <v>ENFCS87100</v>
          </cell>
          <cell r="I3032">
            <v>1.98</v>
          </cell>
          <cell r="J3032">
            <v>1</v>
          </cell>
          <cell r="K3032">
            <v>1.98</v>
          </cell>
          <cell r="L3032">
            <v>1.9830000000000001</v>
          </cell>
          <cell r="M3032">
            <v>1.93</v>
          </cell>
          <cell r="N3032">
            <v>1.98</v>
          </cell>
          <cell r="O3032">
            <v>1.9830000000000001</v>
          </cell>
          <cell r="P3032">
            <v>1.93</v>
          </cell>
          <cell r="Q3032">
            <v>2.75</v>
          </cell>
          <cell r="R3032">
            <v>2.9744999999999999</v>
          </cell>
          <cell r="S3032">
            <v>2.895</v>
          </cell>
          <cell r="T3032">
            <v>2.75</v>
          </cell>
          <cell r="U3032">
            <v>2.9744999999999999</v>
          </cell>
          <cell r="V3032">
            <v>2.895</v>
          </cell>
        </row>
        <row r="3033">
          <cell r="B3033" t="str">
            <v>2H1200</v>
          </cell>
          <cell r="C3033" t="str">
            <v>MCOFPRODPASA</v>
          </cell>
          <cell r="D3033">
            <v>1</v>
          </cell>
          <cell r="E3033" t="str">
            <v>COFFRET ELECTRIQUE DOULE POMPE AVEC HORLOGE</v>
          </cell>
          <cell r="F3033">
            <v>271</v>
          </cell>
          <cell r="H3033" t="str">
            <v>MCOFPRODPASA</v>
          </cell>
          <cell r="I3033">
            <v>181.16500000000002</v>
          </cell>
          <cell r="J3033">
            <v>1</v>
          </cell>
          <cell r="K3033">
            <v>181.16500000000002</v>
          </cell>
          <cell r="L3033" t="e">
            <v>#N/A</v>
          </cell>
          <cell r="M3033" t="e">
            <v>#N/A</v>
          </cell>
          <cell r="N3033">
            <v>181.16500000000002</v>
          </cell>
          <cell r="O3033" t="e">
            <v>#N/A</v>
          </cell>
          <cell r="P3033" t="e">
            <v>#N/A</v>
          </cell>
          <cell r="Q3033">
            <v>271</v>
          </cell>
          <cell r="R3033" t="e">
            <v>#N/A</v>
          </cell>
          <cell r="S3033" t="e">
            <v>#N/A</v>
          </cell>
          <cell r="T3033">
            <v>271</v>
          </cell>
          <cell r="U3033" t="e">
            <v>#N/A</v>
          </cell>
          <cell r="V3033" t="e">
            <v>#N/A</v>
          </cell>
        </row>
        <row r="3034">
          <cell r="B3034" t="str">
            <v>2H1200</v>
          </cell>
          <cell r="C3034" t="str">
            <v>MCONECT</v>
          </cell>
          <cell r="D3034">
            <v>2</v>
          </cell>
          <cell r="E3034" t="str">
            <v>CONNECTEUR 3 POLES</v>
          </cell>
          <cell r="F3034">
            <v>11.25</v>
          </cell>
          <cell r="H3034" t="str">
            <v>MCONECT</v>
          </cell>
          <cell r="I3034">
            <v>7.4</v>
          </cell>
          <cell r="J3034">
            <v>1</v>
          </cell>
          <cell r="K3034">
            <v>7.4</v>
          </cell>
          <cell r="L3034">
            <v>7.4</v>
          </cell>
          <cell r="M3034">
            <v>7.4</v>
          </cell>
          <cell r="N3034">
            <v>14.8</v>
          </cell>
          <cell r="O3034">
            <v>14.8</v>
          </cell>
          <cell r="P3034">
            <v>14.8</v>
          </cell>
          <cell r="Q3034">
            <v>11.25</v>
          </cell>
          <cell r="R3034">
            <v>11.100000000000001</v>
          </cell>
          <cell r="S3034">
            <v>11.100000000000001</v>
          </cell>
          <cell r="T3034">
            <v>22.5</v>
          </cell>
          <cell r="U3034">
            <v>22.200000000000003</v>
          </cell>
          <cell r="V3034">
            <v>22.200000000000003</v>
          </cell>
        </row>
        <row r="3035">
          <cell r="B3035" t="str">
            <v>2H1200</v>
          </cell>
          <cell r="C3035" t="str">
            <v>MCUVE800</v>
          </cell>
          <cell r="D3035">
            <v>1</v>
          </cell>
          <cell r="E3035" t="str">
            <v xml:space="preserve">CUVE DE RELEVAGE D800 + COUVERCLE </v>
          </cell>
          <cell r="F3035">
            <v>232.7</v>
          </cell>
          <cell r="H3035" t="str">
            <v>MCUVE800</v>
          </cell>
          <cell r="I3035">
            <v>134.9</v>
          </cell>
          <cell r="J3035">
            <v>1</v>
          </cell>
          <cell r="K3035">
            <v>134.9</v>
          </cell>
          <cell r="L3035">
            <v>134.9</v>
          </cell>
          <cell r="M3035">
            <v>134.9</v>
          </cell>
          <cell r="N3035">
            <v>134.9</v>
          </cell>
          <cell r="O3035">
            <v>134.9</v>
          </cell>
          <cell r="P3035">
            <v>134.9</v>
          </cell>
          <cell r="Q3035">
            <v>232.7</v>
          </cell>
          <cell r="R3035">
            <v>0</v>
          </cell>
          <cell r="S3035">
            <v>0</v>
          </cell>
          <cell r="T3035">
            <v>232.7</v>
          </cell>
          <cell r="U3035">
            <v>0</v>
          </cell>
          <cell r="V3035">
            <v>0</v>
          </cell>
        </row>
        <row r="3036">
          <cell r="B3036" t="str">
            <v>2H1200</v>
          </cell>
          <cell r="C3036" t="str">
            <v>MJOI100</v>
          </cell>
          <cell r="D3036">
            <v>3</v>
          </cell>
          <cell r="E3036" t="str">
            <v>JOINT FORSHEDA D100</v>
          </cell>
          <cell r="F3036">
            <v>4.87</v>
          </cell>
          <cell r="H3036" t="str">
            <v>MJOI100</v>
          </cell>
          <cell r="I3036">
            <v>0.94</v>
          </cell>
          <cell r="J3036">
            <v>1</v>
          </cell>
          <cell r="K3036">
            <v>0.94</v>
          </cell>
          <cell r="L3036">
            <v>2.1800000000000002</v>
          </cell>
          <cell r="M3036">
            <v>0.94</v>
          </cell>
          <cell r="N3036">
            <v>2.82</v>
          </cell>
          <cell r="O3036">
            <v>6.5400000000000009</v>
          </cell>
          <cell r="P3036">
            <v>2.82</v>
          </cell>
          <cell r="Q3036">
            <v>4.87</v>
          </cell>
          <cell r="R3036">
            <v>4.9050000000000002</v>
          </cell>
          <cell r="S3036">
            <v>2.1149999999999998</v>
          </cell>
          <cell r="T3036">
            <v>14.61</v>
          </cell>
          <cell r="U3036">
            <v>14.715</v>
          </cell>
          <cell r="V3036">
            <v>6.3449999999999989</v>
          </cell>
        </row>
        <row r="3037">
          <cell r="B3037" t="str">
            <v>2H1200</v>
          </cell>
          <cell r="C3037" t="str">
            <v>MOAT</v>
          </cell>
          <cell r="D3037">
            <v>1.75</v>
          </cell>
          <cell r="E3037" t="str">
            <v>MAIN D'OEUVRE ATELIER</v>
          </cell>
          <cell r="F3037">
            <v>75</v>
          </cell>
          <cell r="H3037" t="str">
            <v>MOAT</v>
          </cell>
          <cell r="I3037">
            <v>50</v>
          </cell>
          <cell r="J3037">
            <v>1</v>
          </cell>
          <cell r="K3037">
            <v>50</v>
          </cell>
          <cell r="L3037">
            <v>50</v>
          </cell>
          <cell r="M3037">
            <v>50</v>
          </cell>
          <cell r="N3037">
            <v>87.5</v>
          </cell>
          <cell r="O3037">
            <v>87.5</v>
          </cell>
          <cell r="P3037">
            <v>87.5</v>
          </cell>
          <cell r="Q3037">
            <v>75</v>
          </cell>
          <cell r="R3037">
            <v>75</v>
          </cell>
          <cell r="S3037">
            <v>75</v>
          </cell>
          <cell r="T3037">
            <v>131.25</v>
          </cell>
          <cell r="U3037">
            <v>131.25</v>
          </cell>
          <cell r="V3037">
            <v>131.25</v>
          </cell>
        </row>
        <row r="3038">
          <cell r="B3038" t="str">
            <v>2H1200</v>
          </cell>
          <cell r="C3038" t="str">
            <v>MRIGHT75</v>
          </cell>
          <cell r="D3038">
            <v>2</v>
          </cell>
          <cell r="E3038" t="str">
            <v>ELECTROPOMPE RIGHT M 75 D50 FILETE</v>
          </cell>
          <cell r="F3038">
            <v>191.42</v>
          </cell>
          <cell r="H3038" t="str">
            <v>MRIGHT75</v>
          </cell>
          <cell r="I3038">
            <v>133</v>
          </cell>
          <cell r="J3038">
            <v>1</v>
          </cell>
          <cell r="K3038">
            <v>133</v>
          </cell>
          <cell r="L3038">
            <v>133</v>
          </cell>
          <cell r="M3038">
            <v>149</v>
          </cell>
          <cell r="N3038">
            <v>266</v>
          </cell>
          <cell r="O3038">
            <v>266</v>
          </cell>
          <cell r="P3038">
            <v>298</v>
          </cell>
          <cell r="Q3038">
            <v>191.42</v>
          </cell>
          <cell r="R3038">
            <v>199.5</v>
          </cell>
          <cell r="S3038">
            <v>223.5</v>
          </cell>
          <cell r="T3038">
            <v>382.84</v>
          </cell>
          <cell r="U3038">
            <v>399</v>
          </cell>
          <cell r="V3038">
            <v>447</v>
          </cell>
        </row>
        <row r="3039">
          <cell r="B3039" t="str">
            <v>2H1200</v>
          </cell>
          <cell r="C3039" t="str">
            <v>PVC4016</v>
          </cell>
          <cell r="D3039">
            <v>2</v>
          </cell>
          <cell r="E3039" t="str">
            <v>TUBE PVC PRESSION 40X3 PN16</v>
          </cell>
          <cell r="F3039">
            <v>5.59</v>
          </cell>
          <cell r="H3039" t="str">
            <v>PVC4016</v>
          </cell>
          <cell r="I3039">
            <v>1.99</v>
          </cell>
          <cell r="J3039">
            <v>0.33</v>
          </cell>
          <cell r="K3039">
            <v>6.0303030303030303</v>
          </cell>
          <cell r="L3039">
            <v>1.9910000000000001</v>
          </cell>
          <cell r="M3039">
            <v>2.1579999999999999</v>
          </cell>
          <cell r="N3039">
            <v>12.060606060606061</v>
          </cell>
          <cell r="O3039">
            <v>3.9820000000000002</v>
          </cell>
          <cell r="P3039">
            <v>4.3159999999999998</v>
          </cell>
          <cell r="Q3039">
            <v>5.59</v>
          </cell>
          <cell r="R3039">
            <v>2.6480300000000003</v>
          </cell>
          <cell r="S3039">
            <v>2.8701400000000001</v>
          </cell>
          <cell r="T3039">
            <v>11.18</v>
          </cell>
          <cell r="U3039">
            <v>5.2960600000000007</v>
          </cell>
          <cell r="V3039">
            <v>5.7402800000000003</v>
          </cell>
        </row>
        <row r="3040">
          <cell r="B3040" t="str">
            <v>2H1200</v>
          </cell>
          <cell r="C3040" t="str">
            <v>RONDETD6</v>
          </cell>
          <cell r="D3040">
            <v>2</v>
          </cell>
          <cell r="E3040" t="str">
            <v>RONDELLE EPDM INOX 5.5/6.3*25</v>
          </cell>
          <cell r="F3040">
            <v>1.9E-2</v>
          </cell>
          <cell r="H3040" t="str">
            <v>RONDETD6</v>
          </cell>
          <cell r="I3040">
            <v>0.13</v>
          </cell>
          <cell r="J3040">
            <v>1</v>
          </cell>
          <cell r="K3040">
            <v>0.13</v>
          </cell>
          <cell r="L3040">
            <v>0.12720000000000001</v>
          </cell>
          <cell r="M3040">
            <v>0.12720000000000001</v>
          </cell>
          <cell r="N3040">
            <v>0.26</v>
          </cell>
          <cell r="O3040">
            <v>0.25440000000000002</v>
          </cell>
          <cell r="P3040">
            <v>0.25440000000000002</v>
          </cell>
          <cell r="Q3040">
            <v>1.9E-2</v>
          </cell>
          <cell r="R3040">
            <v>0.19080000000000003</v>
          </cell>
          <cell r="S3040">
            <v>0.19080000000000003</v>
          </cell>
          <cell r="T3040">
            <v>3.7999999999999999E-2</v>
          </cell>
          <cell r="U3040">
            <v>0.38160000000000005</v>
          </cell>
          <cell r="V3040">
            <v>0.38160000000000005</v>
          </cell>
        </row>
        <row r="3041">
          <cell r="B3041" t="str">
            <v>2H1200</v>
          </cell>
          <cell r="C3041" t="str">
            <v>RU50</v>
          </cell>
          <cell r="D3041">
            <v>1</v>
          </cell>
          <cell r="E3041" t="str">
            <v>RACCORD UNION PVC D50</v>
          </cell>
          <cell r="F3041">
            <v>0.88</v>
          </cell>
          <cell r="H3041" t="str">
            <v>RU50</v>
          </cell>
          <cell r="I3041">
            <v>0.68</v>
          </cell>
          <cell r="J3041">
            <v>1</v>
          </cell>
          <cell r="K3041">
            <v>0.68</v>
          </cell>
          <cell r="L3041">
            <v>0.68</v>
          </cell>
          <cell r="M3041">
            <v>0.68</v>
          </cell>
          <cell r="N3041">
            <v>0.68</v>
          </cell>
          <cell r="O3041">
            <v>0.68</v>
          </cell>
          <cell r="P3041">
            <v>0.68</v>
          </cell>
          <cell r="Q3041">
            <v>0.88</v>
          </cell>
          <cell r="R3041">
            <v>0.90440000000000009</v>
          </cell>
          <cell r="S3041">
            <v>0.90440000000000009</v>
          </cell>
          <cell r="T3041">
            <v>0.88</v>
          </cell>
          <cell r="U3041">
            <v>0.90440000000000009</v>
          </cell>
          <cell r="V3041">
            <v>0.90440000000000009</v>
          </cell>
        </row>
        <row r="3042">
          <cell r="B3042" t="str">
            <v>2H1200</v>
          </cell>
          <cell r="C3042" t="str">
            <v>T5</v>
          </cell>
          <cell r="D3042">
            <v>2</v>
          </cell>
          <cell r="E3042" t="str">
            <v>REDUCTION 100 50</v>
          </cell>
          <cell r="F3042">
            <v>4.18</v>
          </cell>
          <cell r="H3042" t="str">
            <v>T5</v>
          </cell>
          <cell r="I3042">
            <v>1.64</v>
          </cell>
          <cell r="J3042">
            <v>1</v>
          </cell>
          <cell r="K3042">
            <v>1.64</v>
          </cell>
          <cell r="L3042">
            <v>1.64</v>
          </cell>
          <cell r="M3042">
            <v>1.64</v>
          </cell>
          <cell r="N3042">
            <v>3.28</v>
          </cell>
          <cell r="O3042">
            <v>3.28</v>
          </cell>
          <cell r="P3042">
            <v>3.28</v>
          </cell>
          <cell r="Q3042">
            <v>4.26</v>
          </cell>
          <cell r="R3042">
            <v>4.92</v>
          </cell>
          <cell r="S3042">
            <v>4.92</v>
          </cell>
          <cell r="T3042">
            <v>8.52</v>
          </cell>
          <cell r="U3042">
            <v>9.84</v>
          </cell>
          <cell r="V3042">
            <v>9.84</v>
          </cell>
        </row>
        <row r="3043">
          <cell r="B3043" t="str">
            <v>SBGDA02H1200</v>
          </cell>
          <cell r="N3043">
            <v>724.68160606060599</v>
          </cell>
          <cell r="O3043" t="e">
            <v>#N/A</v>
          </cell>
          <cell r="P3043" t="e">
            <v>#N/A</v>
          </cell>
          <cell r="T3043">
            <v>1105.9520000000002</v>
          </cell>
          <cell r="U3043" t="e">
            <v>#N/A</v>
          </cell>
          <cell r="V3043" t="e">
            <v>#N/A</v>
          </cell>
        </row>
        <row r="3044">
          <cell r="B3044" t="str">
            <v>2H1800</v>
          </cell>
          <cell r="C3044">
            <v>101006</v>
          </cell>
          <cell r="D3044">
            <v>2</v>
          </cell>
          <cell r="E3044" t="str">
            <v>PRESSE ETOUPE PG13.5 F7MM AVEC CE</v>
          </cell>
          <cell r="F3044">
            <v>0.68</v>
          </cell>
          <cell r="H3044">
            <v>101006</v>
          </cell>
          <cell r="I3044">
            <v>0.23</v>
          </cell>
          <cell r="J3044">
            <v>1</v>
          </cell>
          <cell r="K3044">
            <v>0.23</v>
          </cell>
          <cell r="L3044">
            <v>0.22953999999999999</v>
          </cell>
          <cell r="M3044">
            <v>0.22953999999999999</v>
          </cell>
          <cell r="N3044">
            <v>0.46</v>
          </cell>
          <cell r="O3044">
            <v>0.45907999999999999</v>
          </cell>
          <cell r="P3044">
            <v>0.45907999999999999</v>
          </cell>
          <cell r="Q3044">
            <v>0.68</v>
          </cell>
          <cell r="R3044">
            <v>0.68862000000000001</v>
          </cell>
          <cell r="S3044">
            <v>0.68862000000000001</v>
          </cell>
          <cell r="T3044">
            <v>1.36</v>
          </cell>
          <cell r="U3044">
            <v>1.37724</v>
          </cell>
          <cell r="V3044">
            <v>1.37724</v>
          </cell>
        </row>
        <row r="3045">
          <cell r="B3045" t="str">
            <v>2H1800</v>
          </cell>
          <cell r="C3045">
            <v>101007</v>
          </cell>
          <cell r="D3045">
            <v>2</v>
          </cell>
          <cell r="E3045" t="str">
            <v xml:space="preserve">CROCHET INOX </v>
          </cell>
          <cell r="F3045">
            <v>2.2400000000000002</v>
          </cell>
          <cell r="H3045">
            <v>101007</v>
          </cell>
          <cell r="I3045">
            <v>1.5</v>
          </cell>
          <cell r="J3045">
            <v>1</v>
          </cell>
          <cell r="K3045">
            <v>1.5</v>
          </cell>
          <cell r="L3045">
            <v>1.5</v>
          </cell>
          <cell r="M3045">
            <v>1.5</v>
          </cell>
          <cell r="N3045">
            <v>3</v>
          </cell>
          <cell r="O3045">
            <v>3</v>
          </cell>
          <cell r="P3045">
            <v>3</v>
          </cell>
          <cell r="Q3045">
            <v>2.2400000000000002</v>
          </cell>
          <cell r="R3045">
            <v>2.25</v>
          </cell>
          <cell r="S3045">
            <v>2.25</v>
          </cell>
          <cell r="T3045">
            <v>4.4800000000000004</v>
          </cell>
          <cell r="U3045">
            <v>4.5</v>
          </cell>
          <cell r="V3045">
            <v>4.5</v>
          </cell>
        </row>
        <row r="3046">
          <cell r="B3046" t="str">
            <v>2H1800</v>
          </cell>
          <cell r="C3046" t="str">
            <v>1111011A</v>
          </cell>
          <cell r="D3046">
            <v>2</v>
          </cell>
          <cell r="E3046" t="str">
            <v>TUYAU PVC D 100</v>
          </cell>
          <cell r="F3046">
            <v>2.85</v>
          </cell>
          <cell r="H3046" t="str">
            <v>1111011A</v>
          </cell>
          <cell r="I3046">
            <v>2.19</v>
          </cell>
          <cell r="J3046">
            <v>1</v>
          </cell>
          <cell r="K3046">
            <v>2.19</v>
          </cell>
          <cell r="L3046">
            <v>2.19</v>
          </cell>
          <cell r="M3046">
            <v>2.19</v>
          </cell>
          <cell r="N3046">
            <v>4.38</v>
          </cell>
          <cell r="O3046">
            <v>4.38</v>
          </cell>
          <cell r="P3046">
            <v>4.38</v>
          </cell>
          <cell r="Q3046">
            <v>2.85</v>
          </cell>
          <cell r="R3046">
            <v>2.9127000000000001</v>
          </cell>
          <cell r="S3046">
            <v>2.9127000000000001</v>
          </cell>
          <cell r="T3046">
            <v>5.7</v>
          </cell>
          <cell r="U3046">
            <v>5.8254000000000001</v>
          </cell>
          <cell r="V3046">
            <v>5.8254000000000001</v>
          </cell>
        </row>
        <row r="3047">
          <cell r="B3047" t="str">
            <v>2H1800</v>
          </cell>
          <cell r="C3047" t="str">
            <v>316L/4404</v>
          </cell>
          <cell r="D3047">
            <v>0.8</v>
          </cell>
          <cell r="E3047" t="str">
            <v>CHAINE INOX DIAM 4 32/8 (LE ML)</v>
          </cell>
          <cell r="F3047">
            <v>4.3499999999999996</v>
          </cell>
          <cell r="H3047" t="str">
            <v>316L/4404</v>
          </cell>
          <cell r="I3047">
            <v>2.9</v>
          </cell>
          <cell r="J3047">
            <v>1</v>
          </cell>
          <cell r="K3047">
            <v>2.9</v>
          </cell>
          <cell r="L3047">
            <v>2.9</v>
          </cell>
          <cell r="M3047">
            <v>2.9</v>
          </cell>
          <cell r="N3047">
            <v>2.3199999999999998</v>
          </cell>
          <cell r="O3047">
            <v>2.3199999999999998</v>
          </cell>
          <cell r="P3047">
            <v>2.3199999999999998</v>
          </cell>
          <cell r="Q3047">
            <v>4.3499999999999996</v>
          </cell>
          <cell r="R3047">
            <v>4.3499999999999996</v>
          </cell>
          <cell r="S3047">
            <v>4.3499999999999996</v>
          </cell>
          <cell r="T3047">
            <v>3.48</v>
          </cell>
          <cell r="U3047">
            <v>3.48</v>
          </cell>
          <cell r="V3047">
            <v>3.48</v>
          </cell>
        </row>
        <row r="3048">
          <cell r="B3048" t="str">
            <v>2H1800</v>
          </cell>
          <cell r="C3048" t="str">
            <v>316L/4404</v>
          </cell>
          <cell r="D3048">
            <v>2.8</v>
          </cell>
          <cell r="E3048" t="str">
            <v>CHAINE INOX DIAM 4 32/8 (LE ML)</v>
          </cell>
          <cell r="F3048">
            <v>4.3499999999999996</v>
          </cell>
          <cell r="H3048" t="str">
            <v>316L/4404</v>
          </cell>
          <cell r="I3048">
            <v>2.9</v>
          </cell>
          <cell r="J3048">
            <v>1</v>
          </cell>
          <cell r="K3048">
            <v>2.9</v>
          </cell>
          <cell r="L3048">
            <v>2.9</v>
          </cell>
          <cell r="M3048">
            <v>2.9</v>
          </cell>
          <cell r="N3048">
            <v>8.1199999999999992</v>
          </cell>
          <cell r="O3048">
            <v>8.1199999999999992</v>
          </cell>
          <cell r="P3048">
            <v>8.1199999999999992</v>
          </cell>
          <cell r="Q3048">
            <v>4.3499999999999996</v>
          </cell>
          <cell r="R3048">
            <v>4.3499999999999996</v>
          </cell>
          <cell r="S3048">
            <v>4.3499999999999996</v>
          </cell>
          <cell r="T3048">
            <v>12.179999999999998</v>
          </cell>
          <cell r="U3048">
            <v>12.179999999999998</v>
          </cell>
          <cell r="V3048">
            <v>12.179999999999998</v>
          </cell>
        </row>
        <row r="3049">
          <cell r="B3049" t="str">
            <v>2H1800</v>
          </cell>
          <cell r="C3049">
            <v>8535000618</v>
          </cell>
          <cell r="D3049">
            <v>2</v>
          </cell>
          <cell r="E3049" t="str">
            <v>RONDELLE PLATE M6X24X1.2 LL A2</v>
          </cell>
          <cell r="F3049">
            <v>0.05</v>
          </cell>
          <cell r="H3049">
            <v>8535000618</v>
          </cell>
          <cell r="I3049">
            <v>3.0000000000000001E-3</v>
          </cell>
          <cell r="J3049">
            <v>1</v>
          </cell>
          <cell r="K3049">
            <v>3.0000000000000001E-3</v>
          </cell>
          <cell r="L3049">
            <v>3.04E-2</v>
          </cell>
          <cell r="M3049">
            <v>3.04E-2</v>
          </cell>
          <cell r="N3049">
            <v>6.0000000000000001E-3</v>
          </cell>
          <cell r="O3049">
            <v>6.08E-2</v>
          </cell>
          <cell r="P3049">
            <v>6.08E-2</v>
          </cell>
          <cell r="Q3049">
            <v>0.05</v>
          </cell>
          <cell r="R3049">
            <v>5.3199999999999997E-2</v>
          </cell>
          <cell r="S3049">
            <v>5.3199999999999997E-2</v>
          </cell>
          <cell r="T3049">
            <v>0.1</v>
          </cell>
          <cell r="U3049">
            <v>0.10639999999999999</v>
          </cell>
          <cell r="V3049">
            <v>0.10639999999999999</v>
          </cell>
        </row>
        <row r="3050">
          <cell r="B3050" t="str">
            <v>2H1800</v>
          </cell>
          <cell r="C3050">
            <v>9600000618</v>
          </cell>
          <cell r="D3050">
            <v>2</v>
          </cell>
          <cell r="E3050" t="str">
            <v>MANILLE INOX</v>
          </cell>
          <cell r="F3050">
            <v>1.57</v>
          </cell>
          <cell r="H3050">
            <v>9600000618</v>
          </cell>
          <cell r="I3050">
            <v>0.8</v>
          </cell>
          <cell r="J3050">
            <v>1</v>
          </cell>
          <cell r="K3050">
            <v>0.8</v>
          </cell>
          <cell r="L3050">
            <v>0.80289999999999995</v>
          </cell>
          <cell r="M3050">
            <v>0.80289999999999995</v>
          </cell>
          <cell r="N3050">
            <v>1.6</v>
          </cell>
          <cell r="O3050">
            <v>1.6057999999999999</v>
          </cell>
          <cell r="P3050">
            <v>1.6057999999999999</v>
          </cell>
          <cell r="Q3050">
            <v>1.57</v>
          </cell>
          <cell r="R3050">
            <v>1.6057999999999999</v>
          </cell>
          <cell r="S3050">
            <v>1.6057999999999999</v>
          </cell>
          <cell r="T3050">
            <v>3.14</v>
          </cell>
          <cell r="U3050">
            <v>3.2115999999999998</v>
          </cell>
          <cell r="V3050">
            <v>3.2115999999999998</v>
          </cell>
        </row>
        <row r="3051">
          <cell r="B3051" t="str">
            <v>2H1800</v>
          </cell>
          <cell r="C3051" t="str">
            <v>C9050</v>
          </cell>
          <cell r="D3051">
            <v>3</v>
          </cell>
          <cell r="E3051" t="str">
            <v>COUDE 90 PVC D50 FEM/FEM</v>
          </cell>
          <cell r="F3051">
            <v>0.47</v>
          </cell>
          <cell r="H3051" t="str">
            <v>C9050</v>
          </cell>
          <cell r="I3051">
            <v>0.4</v>
          </cell>
          <cell r="J3051">
            <v>1</v>
          </cell>
          <cell r="K3051">
            <v>0.4</v>
          </cell>
          <cell r="L3051">
            <v>0.39700000000000002</v>
          </cell>
          <cell r="M3051">
            <v>0.437</v>
          </cell>
          <cell r="N3051">
            <v>1.2000000000000002</v>
          </cell>
          <cell r="O3051">
            <v>1.1910000000000001</v>
          </cell>
          <cell r="P3051">
            <v>1.3109999999999999</v>
          </cell>
          <cell r="Q3051">
            <v>0.47</v>
          </cell>
          <cell r="R3051">
            <v>0.49625000000000002</v>
          </cell>
          <cell r="S3051">
            <v>0.54625000000000001</v>
          </cell>
          <cell r="T3051">
            <v>1.41</v>
          </cell>
          <cell r="U3051">
            <v>1.48875</v>
          </cell>
          <cell r="V3051">
            <v>1.6387499999999999</v>
          </cell>
        </row>
        <row r="3052">
          <cell r="B3052" t="str">
            <v>2H1800</v>
          </cell>
          <cell r="C3052" t="str">
            <v>EF504011/2</v>
          </cell>
          <cell r="D3052">
            <v>1</v>
          </cell>
          <cell r="E3052" t="str">
            <v>RACCORD 50 X40 X 1""""""""""""""""""""""""""""""""""""""""""""""""""""""""""""""""""""""""""""""""""""</v>
          </cell>
          <cell r="F3052">
            <v>0.86</v>
          </cell>
          <cell r="H3052" t="str">
            <v>EF504011/2</v>
          </cell>
          <cell r="I3052">
            <v>0.69</v>
          </cell>
          <cell r="J3052">
            <v>1</v>
          </cell>
          <cell r="K3052">
            <v>0.69</v>
          </cell>
          <cell r="L3052">
            <v>0.68500000000000005</v>
          </cell>
          <cell r="M3052">
            <v>0.68500000000000005</v>
          </cell>
          <cell r="N3052">
            <v>0.69</v>
          </cell>
          <cell r="O3052">
            <v>0.68500000000000005</v>
          </cell>
          <cell r="P3052">
            <v>0.68500000000000005</v>
          </cell>
          <cell r="Q3052">
            <v>0.86</v>
          </cell>
          <cell r="R3052">
            <v>0.91105000000000014</v>
          </cell>
          <cell r="S3052">
            <v>0.91105000000000014</v>
          </cell>
          <cell r="T3052">
            <v>0.86</v>
          </cell>
          <cell r="U3052">
            <v>0.91105000000000014</v>
          </cell>
          <cell r="V3052">
            <v>0.91105000000000014</v>
          </cell>
        </row>
        <row r="3053">
          <cell r="B3053" t="str">
            <v>2H1800</v>
          </cell>
          <cell r="C3053" t="str">
            <v>ENFCS45100</v>
          </cell>
          <cell r="D3053">
            <v>1</v>
          </cell>
          <cell r="E3053" t="str">
            <v>CULOTTE PVC EVAC 45 FF D100</v>
          </cell>
          <cell r="F3053">
            <v>2.91</v>
          </cell>
          <cell r="H3053" t="str">
            <v>ENFCS45100</v>
          </cell>
          <cell r="I3053">
            <v>2.38</v>
          </cell>
          <cell r="J3053">
            <v>1</v>
          </cell>
          <cell r="K3053">
            <v>2.38</v>
          </cell>
          <cell r="L3053">
            <v>2.3809999999999998</v>
          </cell>
          <cell r="M3053">
            <v>2.2839999999999998</v>
          </cell>
          <cell r="N3053">
            <v>2.38</v>
          </cell>
          <cell r="O3053">
            <v>2.3809999999999998</v>
          </cell>
          <cell r="P3053">
            <v>2.2839999999999998</v>
          </cell>
          <cell r="Q3053">
            <v>3.13</v>
          </cell>
          <cell r="R3053">
            <v>3.1667299999999998</v>
          </cell>
          <cell r="S3053">
            <v>3.0377199999999998</v>
          </cell>
          <cell r="T3053">
            <v>3.13</v>
          </cell>
          <cell r="U3053">
            <v>3.1667299999999998</v>
          </cell>
          <cell r="V3053">
            <v>3.0377199999999998</v>
          </cell>
        </row>
        <row r="3054">
          <cell r="B3054" t="str">
            <v>2H1800</v>
          </cell>
          <cell r="C3054" t="str">
            <v>ENFCS87100</v>
          </cell>
          <cell r="D3054">
            <v>1</v>
          </cell>
          <cell r="E3054" t="str">
            <v>CULOTTE Y 8730 FF D100</v>
          </cell>
          <cell r="F3054">
            <v>2.56</v>
          </cell>
          <cell r="H3054" t="str">
            <v>ENFCS87100</v>
          </cell>
          <cell r="I3054">
            <v>1.98</v>
          </cell>
          <cell r="J3054">
            <v>1</v>
          </cell>
          <cell r="K3054">
            <v>1.98</v>
          </cell>
          <cell r="L3054">
            <v>1.9830000000000001</v>
          </cell>
          <cell r="M3054">
            <v>1.93</v>
          </cell>
          <cell r="N3054">
            <v>1.98</v>
          </cell>
          <cell r="O3054">
            <v>1.9830000000000001</v>
          </cell>
          <cell r="P3054">
            <v>1.93</v>
          </cell>
          <cell r="Q3054">
            <v>2.75</v>
          </cell>
          <cell r="R3054">
            <v>2.9744999999999999</v>
          </cell>
          <cell r="S3054">
            <v>2.895</v>
          </cell>
          <cell r="T3054">
            <v>2.75</v>
          </cell>
          <cell r="U3054">
            <v>2.9744999999999999</v>
          </cell>
          <cell r="V3054">
            <v>2.895</v>
          </cell>
        </row>
        <row r="3055">
          <cell r="B3055" t="str">
            <v>2H1800</v>
          </cell>
          <cell r="C3055" t="str">
            <v>MCOFPRODPASA</v>
          </cell>
          <cell r="D3055">
            <v>1</v>
          </cell>
          <cell r="E3055" t="str">
            <v>COFFRET ELECTRIQUE DOULE POMPE AVEC HORLOGE</v>
          </cell>
          <cell r="F3055">
            <v>271</v>
          </cell>
          <cell r="H3055" t="str">
            <v>MCOFPRODPASA</v>
          </cell>
          <cell r="I3055">
            <v>181.16500000000002</v>
          </cell>
          <cell r="J3055">
            <v>1</v>
          </cell>
          <cell r="K3055">
            <v>181.16500000000002</v>
          </cell>
          <cell r="L3055" t="e">
            <v>#N/A</v>
          </cell>
          <cell r="M3055" t="e">
            <v>#N/A</v>
          </cell>
          <cell r="N3055">
            <v>181.16500000000002</v>
          </cell>
          <cell r="O3055" t="e">
            <v>#N/A</v>
          </cell>
          <cell r="P3055" t="e">
            <v>#N/A</v>
          </cell>
          <cell r="Q3055">
            <v>271</v>
          </cell>
          <cell r="R3055" t="e">
            <v>#N/A</v>
          </cell>
          <cell r="S3055" t="e">
            <v>#N/A</v>
          </cell>
          <cell r="T3055">
            <v>271</v>
          </cell>
          <cell r="U3055" t="e">
            <v>#N/A</v>
          </cell>
          <cell r="V3055" t="e">
            <v>#N/A</v>
          </cell>
        </row>
        <row r="3056">
          <cell r="B3056" t="str">
            <v>2H1800</v>
          </cell>
          <cell r="C3056" t="str">
            <v>MCONECT</v>
          </cell>
          <cell r="D3056">
            <v>2</v>
          </cell>
          <cell r="E3056" t="str">
            <v>CONNECTEUR 3 POLES</v>
          </cell>
          <cell r="F3056">
            <v>11.25</v>
          </cell>
          <cell r="H3056" t="str">
            <v>MCONECT</v>
          </cell>
          <cell r="I3056">
            <v>7.4</v>
          </cell>
          <cell r="J3056">
            <v>1</v>
          </cell>
          <cell r="K3056">
            <v>7.4</v>
          </cell>
          <cell r="L3056">
            <v>7.4</v>
          </cell>
          <cell r="M3056">
            <v>7.4</v>
          </cell>
          <cell r="N3056">
            <v>14.8</v>
          </cell>
          <cell r="O3056">
            <v>14.8</v>
          </cell>
          <cell r="P3056">
            <v>14.8</v>
          </cell>
          <cell r="Q3056">
            <v>11.25</v>
          </cell>
          <cell r="R3056">
            <v>11.100000000000001</v>
          </cell>
          <cell r="S3056">
            <v>11.100000000000001</v>
          </cell>
          <cell r="T3056">
            <v>22.5</v>
          </cell>
          <cell r="U3056">
            <v>22.200000000000003</v>
          </cell>
          <cell r="V3056">
            <v>22.200000000000003</v>
          </cell>
        </row>
        <row r="3057">
          <cell r="B3057" t="str">
            <v>2H1800</v>
          </cell>
          <cell r="C3057" t="str">
            <v>MCUVE800</v>
          </cell>
          <cell r="D3057">
            <v>1</v>
          </cell>
          <cell r="E3057" t="str">
            <v xml:space="preserve">CUVE DE RELEVAGE D800 + COUVERCLE </v>
          </cell>
          <cell r="F3057">
            <v>232.7</v>
          </cell>
          <cell r="H3057" t="str">
            <v>MCUVE800</v>
          </cell>
          <cell r="I3057">
            <v>134.9</v>
          </cell>
          <cell r="J3057">
            <v>1</v>
          </cell>
          <cell r="K3057">
            <v>134.9</v>
          </cell>
          <cell r="L3057">
            <v>134.9</v>
          </cell>
          <cell r="M3057">
            <v>134.9</v>
          </cell>
          <cell r="N3057">
            <v>134.9</v>
          </cell>
          <cell r="O3057">
            <v>134.9</v>
          </cell>
          <cell r="P3057">
            <v>134.9</v>
          </cell>
          <cell r="Q3057">
            <v>232.7</v>
          </cell>
          <cell r="R3057">
            <v>0</v>
          </cell>
          <cell r="S3057">
            <v>0</v>
          </cell>
          <cell r="T3057">
            <v>232.7</v>
          </cell>
          <cell r="U3057">
            <v>0</v>
          </cell>
          <cell r="V3057">
            <v>0</v>
          </cell>
        </row>
        <row r="3058">
          <cell r="B3058" t="str">
            <v>2H1800</v>
          </cell>
          <cell r="C3058" t="str">
            <v>MJOI100</v>
          </cell>
          <cell r="D3058">
            <v>3</v>
          </cell>
          <cell r="E3058" t="str">
            <v>JOINT FORSHEDA D100</v>
          </cell>
          <cell r="F3058">
            <v>4.87</v>
          </cell>
          <cell r="H3058" t="str">
            <v>MJOI100</v>
          </cell>
          <cell r="I3058">
            <v>0.94</v>
          </cell>
          <cell r="J3058">
            <v>1</v>
          </cell>
          <cell r="K3058">
            <v>0.94</v>
          </cell>
          <cell r="L3058">
            <v>2.1800000000000002</v>
          </cell>
          <cell r="M3058">
            <v>0.94</v>
          </cell>
          <cell r="N3058">
            <v>2.82</v>
          </cell>
          <cell r="O3058">
            <v>6.5400000000000009</v>
          </cell>
          <cell r="P3058">
            <v>2.82</v>
          </cell>
          <cell r="Q3058">
            <v>4.87</v>
          </cell>
          <cell r="R3058">
            <v>4.9050000000000002</v>
          </cell>
          <cell r="S3058">
            <v>2.1149999999999998</v>
          </cell>
          <cell r="T3058">
            <v>14.61</v>
          </cell>
          <cell r="U3058">
            <v>14.715</v>
          </cell>
          <cell r="V3058">
            <v>6.3449999999999989</v>
          </cell>
        </row>
        <row r="3059">
          <cell r="B3059" t="str">
            <v>2H1800</v>
          </cell>
          <cell r="C3059" t="str">
            <v>MOAT</v>
          </cell>
          <cell r="D3059">
            <v>2.2000000000000002</v>
          </cell>
          <cell r="E3059" t="str">
            <v>MAIN D'OEUVRE ATELIER</v>
          </cell>
          <cell r="F3059">
            <v>75</v>
          </cell>
          <cell r="H3059" t="str">
            <v>MOAT</v>
          </cell>
          <cell r="I3059">
            <v>50</v>
          </cell>
          <cell r="J3059">
            <v>1</v>
          </cell>
          <cell r="K3059">
            <v>50</v>
          </cell>
          <cell r="L3059">
            <v>50</v>
          </cell>
          <cell r="M3059">
            <v>50</v>
          </cell>
          <cell r="N3059">
            <v>110.00000000000001</v>
          </cell>
          <cell r="O3059">
            <v>110.00000000000001</v>
          </cell>
          <cell r="P3059">
            <v>110.00000000000001</v>
          </cell>
          <cell r="Q3059">
            <v>75</v>
          </cell>
          <cell r="R3059">
            <v>75</v>
          </cell>
          <cell r="S3059">
            <v>75</v>
          </cell>
          <cell r="T3059">
            <v>165</v>
          </cell>
          <cell r="U3059">
            <v>165</v>
          </cell>
          <cell r="V3059">
            <v>165</v>
          </cell>
        </row>
        <row r="3060">
          <cell r="B3060" t="str">
            <v>2H1800</v>
          </cell>
          <cell r="C3060" t="str">
            <v>MREHA800</v>
          </cell>
          <cell r="D3060">
            <v>2</v>
          </cell>
          <cell r="E3060" t="str">
            <v>REHAUSSE POSTE DE RELEVAGE D800 + JOINT VIS</v>
          </cell>
          <cell r="F3060">
            <v>95.85</v>
          </cell>
          <cell r="H3060" t="str">
            <v>MREHA800</v>
          </cell>
          <cell r="I3060">
            <v>63.9</v>
          </cell>
          <cell r="J3060">
            <v>1</v>
          </cell>
          <cell r="K3060">
            <v>63.9</v>
          </cell>
          <cell r="L3060">
            <v>63.9</v>
          </cell>
          <cell r="M3060">
            <v>63.9</v>
          </cell>
          <cell r="N3060">
            <v>127.8</v>
          </cell>
          <cell r="O3060">
            <v>127.8</v>
          </cell>
          <cell r="P3060">
            <v>127.8</v>
          </cell>
          <cell r="Q3060">
            <v>95.85</v>
          </cell>
          <cell r="R3060">
            <v>95.85</v>
          </cell>
          <cell r="S3060">
            <v>95.85</v>
          </cell>
          <cell r="T3060">
            <v>191.7</v>
          </cell>
          <cell r="U3060">
            <v>191.7</v>
          </cell>
          <cell r="V3060">
            <v>191.7</v>
          </cell>
        </row>
        <row r="3061">
          <cell r="B3061" t="str">
            <v>2H1800</v>
          </cell>
          <cell r="C3061" t="str">
            <v>MRIGHT75</v>
          </cell>
          <cell r="D3061">
            <v>2</v>
          </cell>
          <cell r="E3061" t="str">
            <v>ELECTROPOMPE RIGHT M 75 D50 FILETE</v>
          </cell>
          <cell r="F3061">
            <v>191.42</v>
          </cell>
          <cell r="H3061" t="str">
            <v>MRIGHT75</v>
          </cell>
          <cell r="I3061">
            <v>133</v>
          </cell>
          <cell r="J3061">
            <v>1</v>
          </cell>
          <cell r="K3061">
            <v>133</v>
          </cell>
          <cell r="L3061">
            <v>133</v>
          </cell>
          <cell r="M3061">
            <v>149</v>
          </cell>
          <cell r="N3061">
            <v>266</v>
          </cell>
          <cell r="O3061">
            <v>266</v>
          </cell>
          <cell r="P3061">
            <v>298</v>
          </cell>
          <cell r="Q3061">
            <v>191.42</v>
          </cell>
          <cell r="R3061">
            <v>199.5</v>
          </cell>
          <cell r="S3061">
            <v>223.5</v>
          </cell>
          <cell r="T3061">
            <v>382.84</v>
          </cell>
          <cell r="U3061">
            <v>399</v>
          </cell>
          <cell r="V3061">
            <v>447</v>
          </cell>
        </row>
        <row r="3062">
          <cell r="B3062" t="str">
            <v>2H1800</v>
          </cell>
          <cell r="C3062" t="str">
            <v>PVC4016</v>
          </cell>
          <cell r="D3062">
            <v>2</v>
          </cell>
          <cell r="E3062" t="str">
            <v>TUBE PVC PRESSION 40X3 PN16</v>
          </cell>
          <cell r="F3062">
            <v>5.59</v>
          </cell>
          <cell r="H3062" t="str">
            <v>PVC4016</v>
          </cell>
          <cell r="I3062">
            <v>1.99</v>
          </cell>
          <cell r="J3062">
            <v>0.33</v>
          </cell>
          <cell r="K3062">
            <v>6.0303030303030303</v>
          </cell>
          <cell r="L3062">
            <v>1.9910000000000001</v>
          </cell>
          <cell r="M3062">
            <v>2.1579999999999999</v>
          </cell>
          <cell r="N3062">
            <v>12.060606060606061</v>
          </cell>
          <cell r="O3062">
            <v>3.9820000000000002</v>
          </cell>
          <cell r="P3062">
            <v>4.3159999999999998</v>
          </cell>
          <cell r="Q3062">
            <v>5.59</v>
          </cell>
          <cell r="R3062">
            <v>2.6480300000000003</v>
          </cell>
          <cell r="S3062">
            <v>2.8701400000000001</v>
          </cell>
          <cell r="T3062">
            <v>11.18</v>
          </cell>
          <cell r="U3062">
            <v>5.2960600000000007</v>
          </cell>
          <cell r="V3062">
            <v>5.7402800000000003</v>
          </cell>
        </row>
        <row r="3063">
          <cell r="B3063" t="str">
            <v>2H1800</v>
          </cell>
          <cell r="C3063" t="str">
            <v>RONDETD6</v>
          </cell>
          <cell r="D3063">
            <v>2</v>
          </cell>
          <cell r="E3063" t="str">
            <v>RONDELLE EPDM INOX 5.5/6.3*25</v>
          </cell>
          <cell r="F3063">
            <v>1.9E-2</v>
          </cell>
          <cell r="H3063" t="str">
            <v>RONDETD6</v>
          </cell>
          <cell r="I3063">
            <v>0.13</v>
          </cell>
          <cell r="J3063">
            <v>1</v>
          </cell>
          <cell r="K3063">
            <v>0.13</v>
          </cell>
          <cell r="L3063">
            <v>0.12720000000000001</v>
          </cell>
          <cell r="M3063">
            <v>0.12720000000000001</v>
          </cell>
          <cell r="N3063">
            <v>0.26</v>
          </cell>
          <cell r="O3063">
            <v>0.25440000000000002</v>
          </cell>
          <cell r="P3063">
            <v>0.25440000000000002</v>
          </cell>
          <cell r="Q3063">
            <v>1.9E-2</v>
          </cell>
          <cell r="R3063">
            <v>0.19080000000000003</v>
          </cell>
          <cell r="S3063">
            <v>0.19080000000000003</v>
          </cell>
          <cell r="T3063">
            <v>3.7999999999999999E-2</v>
          </cell>
          <cell r="U3063">
            <v>0.38160000000000005</v>
          </cell>
          <cell r="V3063">
            <v>0.38160000000000005</v>
          </cell>
        </row>
        <row r="3064">
          <cell r="B3064" t="str">
            <v>2H1800</v>
          </cell>
          <cell r="C3064" t="str">
            <v>RU50</v>
          </cell>
          <cell r="D3064">
            <v>1</v>
          </cell>
          <cell r="E3064" t="str">
            <v>RACCORD UNION PVC D50</v>
          </cell>
          <cell r="F3064">
            <v>0.88</v>
          </cell>
          <cell r="H3064" t="str">
            <v>RU50</v>
          </cell>
          <cell r="I3064">
            <v>0.68</v>
          </cell>
          <cell r="J3064">
            <v>1</v>
          </cell>
          <cell r="K3064">
            <v>0.68</v>
          </cell>
          <cell r="L3064">
            <v>0.68</v>
          </cell>
          <cell r="M3064">
            <v>0.68</v>
          </cell>
          <cell r="N3064">
            <v>0.68</v>
          </cell>
          <cell r="O3064">
            <v>0.68</v>
          </cell>
          <cell r="P3064">
            <v>0.68</v>
          </cell>
          <cell r="Q3064">
            <v>0.88</v>
          </cell>
          <cell r="R3064">
            <v>0.90440000000000009</v>
          </cell>
          <cell r="S3064">
            <v>0.90440000000000009</v>
          </cell>
          <cell r="T3064">
            <v>0.88</v>
          </cell>
          <cell r="U3064">
            <v>0.90440000000000009</v>
          </cell>
          <cell r="V3064">
            <v>0.90440000000000009</v>
          </cell>
        </row>
        <row r="3065">
          <cell r="B3065" t="str">
            <v>2H1800</v>
          </cell>
          <cell r="C3065" t="str">
            <v>T5</v>
          </cell>
          <cell r="D3065">
            <v>2</v>
          </cell>
          <cell r="E3065" t="str">
            <v>REDUCTION 100 50</v>
          </cell>
          <cell r="F3065">
            <v>4.18</v>
          </cell>
          <cell r="H3065" t="str">
            <v>T5</v>
          </cell>
          <cell r="I3065">
            <v>1.64</v>
          </cell>
          <cell r="J3065">
            <v>1</v>
          </cell>
          <cell r="K3065">
            <v>1.64</v>
          </cell>
          <cell r="L3065">
            <v>1.64</v>
          </cell>
          <cell r="M3065">
            <v>1.64</v>
          </cell>
          <cell r="N3065">
            <v>3.28</v>
          </cell>
          <cell r="O3065">
            <v>3.28</v>
          </cell>
          <cell r="P3065">
            <v>3.28</v>
          </cell>
          <cell r="Q3065">
            <v>4.26</v>
          </cell>
          <cell r="R3065">
            <v>4.92</v>
          </cell>
          <cell r="S3065">
            <v>4.92</v>
          </cell>
          <cell r="T3065">
            <v>8.52</v>
          </cell>
          <cell r="U3065">
            <v>9.84</v>
          </cell>
          <cell r="V3065">
            <v>9.84</v>
          </cell>
        </row>
        <row r="3066">
          <cell r="B3066" t="str">
            <v>SBGDA02H1800</v>
          </cell>
          <cell r="N3066">
            <v>879.9016060606059</v>
          </cell>
          <cell r="O3066" t="e">
            <v>#N/A</v>
          </cell>
          <cell r="P3066" t="e">
            <v>#N/A</v>
          </cell>
          <cell r="T3066">
            <v>1339.558</v>
          </cell>
          <cell r="U3066" t="e">
            <v>#N/A</v>
          </cell>
          <cell r="V3066" t="e">
            <v>#N/A</v>
          </cell>
        </row>
        <row r="3067">
          <cell r="B3067" t="str">
            <v>PRBG</v>
          </cell>
          <cell r="D3067">
            <v>1</v>
          </cell>
          <cell r="E3067" t="str">
            <v xml:space="preserve">CLAPET Y D63 </v>
          </cell>
          <cell r="F3067">
            <v>39.22</v>
          </cell>
          <cell r="H3067">
            <v>1510064</v>
          </cell>
          <cell r="I3067">
            <v>24.96</v>
          </cell>
          <cell r="J3067">
            <v>1</v>
          </cell>
          <cell r="K3067">
            <v>24.96</v>
          </cell>
          <cell r="L3067">
            <v>24.954999999999998</v>
          </cell>
          <cell r="M3067">
            <v>24.954999999999998</v>
          </cell>
          <cell r="N3067">
            <v>24.96</v>
          </cell>
          <cell r="O3067">
            <v>24.954999999999998</v>
          </cell>
          <cell r="P3067">
            <v>24.954999999999998</v>
          </cell>
          <cell r="Q3067">
            <v>39.22</v>
          </cell>
          <cell r="R3067">
            <v>37.432499999999997</v>
          </cell>
          <cell r="S3067">
            <v>37.432499999999997</v>
          </cell>
          <cell r="T3067">
            <v>39.22</v>
          </cell>
          <cell r="U3067">
            <v>37.432499999999997</v>
          </cell>
          <cell r="V3067">
            <v>37.432499999999997</v>
          </cell>
        </row>
        <row r="3068">
          <cell r="B3068" t="str">
            <v>PRBG</v>
          </cell>
          <cell r="D3068">
            <v>1</v>
          </cell>
          <cell r="E3068" t="str">
            <v>COUDE 90 REDUIT M/F 63X50</v>
          </cell>
          <cell r="F3068">
            <v>3.76</v>
          </cell>
          <cell r="H3068" t="str">
            <v>C90MF6350</v>
          </cell>
          <cell r="I3068">
            <v>2.13</v>
          </cell>
          <cell r="J3068">
            <v>1</v>
          </cell>
          <cell r="K3068">
            <v>2.13</v>
          </cell>
          <cell r="L3068">
            <v>2.13</v>
          </cell>
          <cell r="M3068">
            <v>2.5049999999999999</v>
          </cell>
          <cell r="N3068">
            <v>2.13</v>
          </cell>
          <cell r="O3068">
            <v>2.13</v>
          </cell>
          <cell r="P3068">
            <v>2.5049999999999999</v>
          </cell>
          <cell r="Q3068">
            <v>3.76</v>
          </cell>
          <cell r="R3068">
            <v>4.26</v>
          </cell>
          <cell r="S3068">
            <v>5.01</v>
          </cell>
          <cell r="T3068">
            <v>3.76</v>
          </cell>
          <cell r="U3068">
            <v>4.26</v>
          </cell>
          <cell r="V3068">
            <v>5.01</v>
          </cell>
        </row>
        <row r="3069">
          <cell r="B3069" t="str">
            <v>PRBG</v>
          </cell>
          <cell r="D3069">
            <v>1</v>
          </cell>
          <cell r="E3069" t="str">
            <v>VANNE A BILLE FEM/FEM ORION D63</v>
          </cell>
          <cell r="F3069">
            <v>9.56</v>
          </cell>
          <cell r="H3069" t="str">
            <v>VAC63</v>
          </cell>
          <cell r="I3069">
            <v>8.09</v>
          </cell>
          <cell r="J3069">
            <v>1</v>
          </cell>
          <cell r="K3069">
            <v>8.09</v>
          </cell>
          <cell r="L3069">
            <v>8.0869999999999997</v>
          </cell>
          <cell r="M3069">
            <v>8.0869999999999997</v>
          </cell>
          <cell r="N3069">
            <v>8.09</v>
          </cell>
          <cell r="O3069">
            <v>8.0869999999999997</v>
          </cell>
          <cell r="P3069">
            <v>8.0869999999999997</v>
          </cell>
          <cell r="Q3069">
            <v>9.56</v>
          </cell>
          <cell r="R3069">
            <v>10.108750000000001</v>
          </cell>
          <cell r="S3069">
            <v>10.108750000000001</v>
          </cell>
          <cell r="T3069">
            <v>9.56</v>
          </cell>
          <cell r="U3069">
            <v>10.108750000000001</v>
          </cell>
          <cell r="V3069">
            <v>10.108750000000001</v>
          </cell>
        </row>
        <row r="3070">
          <cell r="B3070" t="str">
            <v>PRBG</v>
          </cell>
          <cell r="D3070">
            <v>1</v>
          </cell>
          <cell r="E3070" t="str">
            <v>TRAVERSEE DE PAROI 50/63X2</v>
          </cell>
          <cell r="F3070">
            <v>9.64</v>
          </cell>
          <cell r="H3070" t="str">
            <v>VDL516048</v>
          </cell>
          <cell r="I3070">
            <v>7.94</v>
          </cell>
          <cell r="J3070">
            <v>1</v>
          </cell>
          <cell r="K3070">
            <v>7.94</v>
          </cell>
          <cell r="L3070">
            <v>7.9420000000000002</v>
          </cell>
          <cell r="M3070">
            <v>7.9420000000000002</v>
          </cell>
          <cell r="N3070">
            <v>7.94</v>
          </cell>
          <cell r="O3070">
            <v>7.9420000000000002</v>
          </cell>
          <cell r="P3070">
            <v>7.9420000000000002</v>
          </cell>
          <cell r="Q3070">
            <v>9.64</v>
          </cell>
          <cell r="R3070">
            <v>9.9275000000000002</v>
          </cell>
          <cell r="S3070">
            <v>9.9275000000000002</v>
          </cell>
          <cell r="T3070">
            <v>9.64</v>
          </cell>
          <cell r="U3070">
            <v>9.9275000000000002</v>
          </cell>
          <cell r="V3070">
            <v>9.9275000000000002</v>
          </cell>
        </row>
        <row r="3071">
          <cell r="B3071" t="str">
            <v>HCANASPRBG</v>
          </cell>
          <cell r="N3071">
            <v>43.12</v>
          </cell>
          <cell r="O3071">
            <v>43.113999999999997</v>
          </cell>
          <cell r="P3071">
            <v>43.488999999999997</v>
          </cell>
          <cell r="T3071">
            <v>62.18</v>
          </cell>
          <cell r="U3071">
            <v>61.728749999999998</v>
          </cell>
          <cell r="V3071">
            <v>62.478749999999998</v>
          </cell>
        </row>
        <row r="3072">
          <cell r="B3072" t="str">
            <v>OUBLESPRBG</v>
          </cell>
          <cell r="D3072">
            <v>2</v>
          </cell>
          <cell r="E3072" t="str">
            <v xml:space="preserve">CLAPET Y D63 </v>
          </cell>
          <cell r="F3072">
            <v>39.22</v>
          </cell>
          <cell r="H3072">
            <v>1510064</v>
          </cell>
          <cell r="I3072">
            <v>24.96</v>
          </cell>
          <cell r="J3072">
            <v>1</v>
          </cell>
          <cell r="K3072">
            <v>24.96</v>
          </cell>
          <cell r="L3072">
            <v>24.954999999999998</v>
          </cell>
          <cell r="M3072">
            <v>24.954999999999998</v>
          </cell>
          <cell r="N3072">
            <v>49.92</v>
          </cell>
          <cell r="O3072">
            <v>49.91</v>
          </cell>
          <cell r="P3072">
            <v>49.91</v>
          </cell>
          <cell r="Q3072">
            <v>39.22</v>
          </cell>
          <cell r="R3072">
            <v>37.432499999999997</v>
          </cell>
          <cell r="S3072">
            <v>37.432499999999997</v>
          </cell>
          <cell r="T3072">
            <v>78.44</v>
          </cell>
          <cell r="U3072">
            <v>74.864999999999995</v>
          </cell>
          <cell r="V3072">
            <v>74.864999999999995</v>
          </cell>
        </row>
        <row r="3073">
          <cell r="B3073" t="str">
            <v>OUBLESPRBG</v>
          </cell>
          <cell r="D3073">
            <v>2</v>
          </cell>
          <cell r="E3073" t="str">
            <v>COUDE 90 REDUIT M/F 63X50</v>
          </cell>
          <cell r="F3073">
            <v>3.76</v>
          </cell>
          <cell r="H3073" t="str">
            <v>C90MF6350</v>
          </cell>
          <cell r="I3073">
            <v>2.13</v>
          </cell>
          <cell r="J3073">
            <v>1</v>
          </cell>
          <cell r="K3073">
            <v>2.13</v>
          </cell>
          <cell r="L3073">
            <v>2.13</v>
          </cell>
          <cell r="M3073">
            <v>2.5049999999999999</v>
          </cell>
          <cell r="N3073">
            <v>4.26</v>
          </cell>
          <cell r="O3073">
            <v>4.26</v>
          </cell>
          <cell r="P3073">
            <v>5.01</v>
          </cell>
          <cell r="Q3073">
            <v>3.76</v>
          </cell>
          <cell r="R3073">
            <v>4.26</v>
          </cell>
          <cell r="S3073">
            <v>5.01</v>
          </cell>
          <cell r="T3073">
            <v>7.52</v>
          </cell>
          <cell r="U3073">
            <v>8.52</v>
          </cell>
          <cell r="V3073">
            <v>10.02</v>
          </cell>
        </row>
        <row r="3074">
          <cell r="B3074" t="str">
            <v>OUBLESPRBG</v>
          </cell>
          <cell r="D3074">
            <v>2</v>
          </cell>
          <cell r="E3074" t="str">
            <v>VANNE A BILLE FEM/FEM ORION D63</v>
          </cell>
          <cell r="F3074">
            <v>9.56</v>
          </cell>
          <cell r="H3074" t="str">
            <v>VAC63</v>
          </cell>
          <cell r="I3074">
            <v>8.09</v>
          </cell>
          <cell r="J3074">
            <v>1</v>
          </cell>
          <cell r="K3074">
            <v>8.09</v>
          </cell>
          <cell r="L3074">
            <v>8.0869999999999997</v>
          </cell>
          <cell r="M3074">
            <v>8.0869999999999997</v>
          </cell>
          <cell r="N3074">
            <v>16.18</v>
          </cell>
          <cell r="O3074">
            <v>16.173999999999999</v>
          </cell>
          <cell r="P3074">
            <v>16.173999999999999</v>
          </cell>
          <cell r="Q3074">
            <v>9.56</v>
          </cell>
          <cell r="R3074">
            <v>10.108750000000001</v>
          </cell>
          <cell r="S3074">
            <v>10.108750000000001</v>
          </cell>
          <cell r="T3074">
            <v>19.12</v>
          </cell>
          <cell r="U3074">
            <v>20.217500000000001</v>
          </cell>
          <cell r="V3074">
            <v>20.217500000000001</v>
          </cell>
        </row>
        <row r="3075">
          <cell r="B3075" t="str">
            <v>HCANADOUBLESPRBG</v>
          </cell>
          <cell r="N3075">
            <v>70.36</v>
          </cell>
          <cell r="O3075">
            <v>70.343999999999994</v>
          </cell>
          <cell r="P3075">
            <v>71.093999999999994</v>
          </cell>
          <cell r="T3075">
            <v>105.08</v>
          </cell>
          <cell r="U3075">
            <v>103.60249999999999</v>
          </cell>
          <cell r="V3075">
            <v>105.10249999999999</v>
          </cell>
        </row>
        <row r="3076">
          <cell r="B3076" t="str">
            <v>1200</v>
          </cell>
          <cell r="D3076">
            <v>1</v>
          </cell>
          <cell r="E3076" t="str">
            <v xml:space="preserve">CROCHET INOX </v>
          </cell>
          <cell r="F3076">
            <v>2.2400000000000002</v>
          </cell>
          <cell r="H3076">
            <v>101007</v>
          </cell>
          <cell r="I3076">
            <v>1.5</v>
          </cell>
          <cell r="J3076">
            <v>1</v>
          </cell>
          <cell r="K3076">
            <v>1.5</v>
          </cell>
          <cell r="L3076">
            <v>1.5</v>
          </cell>
          <cell r="M3076">
            <v>1.5</v>
          </cell>
          <cell r="N3076">
            <v>1.5</v>
          </cell>
          <cell r="O3076">
            <v>1.5</v>
          </cell>
          <cell r="P3076">
            <v>1.5</v>
          </cell>
          <cell r="Q3076">
            <v>2.2400000000000002</v>
          </cell>
          <cell r="R3076">
            <v>2.25</v>
          </cell>
          <cell r="S3076">
            <v>2.25</v>
          </cell>
          <cell r="T3076">
            <v>2.2400000000000002</v>
          </cell>
          <cell r="U3076">
            <v>2.25</v>
          </cell>
          <cell r="V3076">
            <v>2.25</v>
          </cell>
        </row>
        <row r="3077">
          <cell r="B3077" t="str">
            <v>1200</v>
          </cell>
          <cell r="D3077">
            <v>1</v>
          </cell>
          <cell r="E3077" t="str">
            <v>CLAPET Y D40</v>
          </cell>
          <cell r="F3077">
            <v>20.309999999999999</v>
          </cell>
          <cell r="H3077">
            <v>1510041</v>
          </cell>
          <cell r="I3077">
            <v>12.92</v>
          </cell>
          <cell r="J3077">
            <v>1</v>
          </cell>
          <cell r="K3077">
            <v>12.92</v>
          </cell>
          <cell r="L3077">
            <v>12.923999999999999</v>
          </cell>
          <cell r="M3077">
            <v>12.923999999999999</v>
          </cell>
          <cell r="N3077">
            <v>12.92</v>
          </cell>
          <cell r="O3077">
            <v>12.923999999999999</v>
          </cell>
          <cell r="P3077">
            <v>12.923999999999999</v>
          </cell>
          <cell r="Q3077">
            <v>20.309999999999999</v>
          </cell>
          <cell r="R3077">
            <v>19.385999999999999</v>
          </cell>
          <cell r="S3077">
            <v>19.385999999999999</v>
          </cell>
          <cell r="T3077">
            <v>20.309999999999999</v>
          </cell>
          <cell r="U3077">
            <v>19.385999999999999</v>
          </cell>
          <cell r="V3077">
            <v>19.385999999999999</v>
          </cell>
        </row>
        <row r="3078">
          <cell r="B3078" t="str">
            <v>1200</v>
          </cell>
          <cell r="D3078">
            <v>1</v>
          </cell>
          <cell r="E3078" t="str">
            <v>COUDE 90 PVC D40 FEM/FEM</v>
          </cell>
          <cell r="F3078">
            <v>0.6</v>
          </cell>
          <cell r="H3078" t="str">
            <v>C9040</v>
          </cell>
          <cell r="I3078">
            <v>0.49</v>
          </cell>
          <cell r="J3078">
            <v>1</v>
          </cell>
          <cell r="K3078">
            <v>0.49</v>
          </cell>
          <cell r="L3078">
            <v>0.49299999999999999</v>
          </cell>
          <cell r="M3078">
            <v>0.54200000000000004</v>
          </cell>
          <cell r="N3078">
            <v>0.49</v>
          </cell>
          <cell r="O3078">
            <v>0.49299999999999999</v>
          </cell>
          <cell r="P3078">
            <v>0.54200000000000004</v>
          </cell>
          <cell r="Q3078">
            <v>0.6</v>
          </cell>
          <cell r="R3078">
            <v>0.61624999999999996</v>
          </cell>
          <cell r="S3078">
            <v>0.67749999999999999</v>
          </cell>
          <cell r="T3078">
            <v>0.6</v>
          </cell>
          <cell r="U3078">
            <v>0.61624999999999996</v>
          </cell>
          <cell r="V3078">
            <v>0.67749999999999999</v>
          </cell>
        </row>
        <row r="3079">
          <cell r="B3079" t="str">
            <v>1200</v>
          </cell>
          <cell r="D3079">
            <v>1</v>
          </cell>
          <cell r="E3079" t="str">
            <v>EMBOUT ADAPTATION 40X50X1 1/4</v>
          </cell>
          <cell r="F3079">
            <v>1.19</v>
          </cell>
          <cell r="H3079" t="str">
            <v>EF504011/4</v>
          </cell>
          <cell r="I3079">
            <v>0.79</v>
          </cell>
          <cell r="J3079">
            <v>1</v>
          </cell>
          <cell r="K3079">
            <v>0.79</v>
          </cell>
          <cell r="L3079">
            <v>0.79</v>
          </cell>
          <cell r="M3079">
            <v>0.79</v>
          </cell>
          <cell r="N3079">
            <v>0.79</v>
          </cell>
          <cell r="O3079">
            <v>0.79</v>
          </cell>
          <cell r="P3079">
            <v>0.79</v>
          </cell>
          <cell r="Q3079">
            <v>1.19</v>
          </cell>
          <cell r="R3079">
            <v>1.1850000000000001</v>
          </cell>
          <cell r="S3079">
            <v>1.1850000000000001</v>
          </cell>
          <cell r="T3079">
            <v>1.19</v>
          </cell>
          <cell r="U3079">
            <v>1.1850000000000001</v>
          </cell>
          <cell r="V3079">
            <v>1.1850000000000001</v>
          </cell>
        </row>
        <row r="3080">
          <cell r="B3080" t="str">
            <v>1200</v>
          </cell>
          <cell r="D3080">
            <v>1</v>
          </cell>
          <cell r="E3080" t="str">
            <v xml:space="preserve">CUVE DE RELEVAGE D600 + COUVERCLE </v>
          </cell>
          <cell r="F3080">
            <v>206.99</v>
          </cell>
          <cell r="H3080" t="str">
            <v>MCUVE600</v>
          </cell>
          <cell r="I3080">
            <v>138.58000000000001</v>
          </cell>
          <cell r="J3080">
            <v>1</v>
          </cell>
          <cell r="K3080">
            <v>138.58000000000001</v>
          </cell>
          <cell r="L3080">
            <v>138.58000000000001</v>
          </cell>
          <cell r="M3080">
            <v>138.58000000000001</v>
          </cell>
          <cell r="N3080">
            <v>138.58000000000001</v>
          </cell>
          <cell r="O3080">
            <v>138.58000000000001</v>
          </cell>
          <cell r="P3080">
            <v>138.58000000000001</v>
          </cell>
          <cell r="Q3080">
            <v>206.99</v>
          </cell>
          <cell r="R3080">
            <v>207.87</v>
          </cell>
          <cell r="S3080">
            <v>207.87</v>
          </cell>
          <cell r="T3080">
            <v>206.99</v>
          </cell>
          <cell r="U3080">
            <v>207.87</v>
          </cell>
          <cell r="V3080">
            <v>207.87</v>
          </cell>
        </row>
        <row r="3081">
          <cell r="B3081" t="str">
            <v>1200</v>
          </cell>
          <cell r="D3081">
            <v>1</v>
          </cell>
          <cell r="E3081" t="str">
            <v>JOINT FORSHEDA D100</v>
          </cell>
          <cell r="F3081">
            <v>4.87</v>
          </cell>
          <cell r="H3081" t="str">
            <v>MJOI100</v>
          </cell>
          <cell r="I3081">
            <v>0.94</v>
          </cell>
          <cell r="J3081">
            <v>1</v>
          </cell>
          <cell r="K3081">
            <v>0.94</v>
          </cell>
          <cell r="L3081">
            <v>2.1800000000000002</v>
          </cell>
          <cell r="M3081">
            <v>0.94</v>
          </cell>
          <cell r="N3081">
            <v>0.94</v>
          </cell>
          <cell r="O3081">
            <v>2.1800000000000002</v>
          </cell>
          <cell r="P3081">
            <v>0.94</v>
          </cell>
          <cell r="Q3081">
            <v>4.87</v>
          </cell>
          <cell r="R3081">
            <v>4.9050000000000002</v>
          </cell>
          <cell r="S3081">
            <v>2.1149999999999998</v>
          </cell>
          <cell r="T3081">
            <v>4.87</v>
          </cell>
          <cell r="U3081">
            <v>4.9050000000000002</v>
          </cell>
          <cell r="V3081">
            <v>2.1149999999999998</v>
          </cell>
        </row>
        <row r="3082">
          <cell r="B3082" t="str">
            <v>1200</v>
          </cell>
          <cell r="D3082">
            <v>1</v>
          </cell>
          <cell r="E3082" t="str">
            <v>JOINT FORSHEDA D50</v>
          </cell>
          <cell r="F3082">
            <v>4.9400000000000004</v>
          </cell>
          <cell r="H3082" t="str">
            <v>MJOI50</v>
          </cell>
          <cell r="I3082">
            <v>2.57</v>
          </cell>
          <cell r="J3082">
            <v>1</v>
          </cell>
          <cell r="K3082">
            <v>2.57</v>
          </cell>
          <cell r="L3082">
            <v>2.57</v>
          </cell>
          <cell r="M3082">
            <v>0.92</v>
          </cell>
          <cell r="N3082">
            <v>2.57</v>
          </cell>
          <cell r="O3082">
            <v>2.57</v>
          </cell>
          <cell r="P3082">
            <v>0.92</v>
          </cell>
          <cell r="Q3082">
            <v>4.9400000000000004</v>
          </cell>
          <cell r="R3082">
            <v>5.7824999999999998</v>
          </cell>
          <cell r="S3082">
            <v>2.0700000000000003</v>
          </cell>
          <cell r="T3082">
            <v>4.9400000000000004</v>
          </cell>
          <cell r="U3082">
            <v>5.7824999999999998</v>
          </cell>
          <cell r="V3082">
            <v>2.0700000000000003</v>
          </cell>
        </row>
        <row r="3083">
          <cell r="B3083" t="str">
            <v>1200</v>
          </cell>
          <cell r="D3083">
            <v>0.54</v>
          </cell>
          <cell r="E3083" t="str">
            <v>MAIN D'OEUVRE ATELIER</v>
          </cell>
          <cell r="F3083">
            <v>75</v>
          </cell>
          <cell r="H3083" t="str">
            <v>MOAT</v>
          </cell>
          <cell r="I3083">
            <v>50</v>
          </cell>
          <cell r="J3083">
            <v>1</v>
          </cell>
          <cell r="K3083">
            <v>50</v>
          </cell>
          <cell r="L3083">
            <v>50</v>
          </cell>
          <cell r="M3083">
            <v>50</v>
          </cell>
          <cell r="N3083">
            <v>27</v>
          </cell>
          <cell r="O3083">
            <v>27</v>
          </cell>
          <cell r="P3083">
            <v>27</v>
          </cell>
          <cell r="Q3083">
            <v>75</v>
          </cell>
          <cell r="R3083">
            <v>75</v>
          </cell>
          <cell r="S3083">
            <v>75</v>
          </cell>
          <cell r="T3083">
            <v>40.5</v>
          </cell>
          <cell r="U3083">
            <v>40.5</v>
          </cell>
          <cell r="V3083">
            <v>40.5</v>
          </cell>
        </row>
        <row r="3084">
          <cell r="B3084" t="str">
            <v>1200</v>
          </cell>
          <cell r="D3084">
            <v>1</v>
          </cell>
          <cell r="E3084" t="str">
            <v>ELECTROPOMPE OPTIMA  EAUX CLAIRES</v>
          </cell>
          <cell r="F3084">
            <v>119.89</v>
          </cell>
          <cell r="H3084" t="str">
            <v>MOPTIMA</v>
          </cell>
          <cell r="I3084">
            <v>83</v>
          </cell>
          <cell r="J3084">
            <v>1</v>
          </cell>
          <cell r="K3084">
            <v>83</v>
          </cell>
          <cell r="L3084">
            <v>83</v>
          </cell>
          <cell r="M3084">
            <v>88</v>
          </cell>
          <cell r="N3084">
            <v>83</v>
          </cell>
          <cell r="O3084">
            <v>83</v>
          </cell>
          <cell r="P3084">
            <v>88</v>
          </cell>
          <cell r="Q3084">
            <v>119.89</v>
          </cell>
          <cell r="R3084">
            <v>124.5</v>
          </cell>
          <cell r="S3084">
            <v>132</v>
          </cell>
          <cell r="T3084">
            <v>119.89</v>
          </cell>
          <cell r="U3084">
            <v>124.5</v>
          </cell>
          <cell r="V3084">
            <v>132</v>
          </cell>
        </row>
        <row r="3085">
          <cell r="B3085" t="str">
            <v>1200</v>
          </cell>
          <cell r="D3085">
            <v>1</v>
          </cell>
          <cell r="E3085" t="str">
            <v>TUBE PVC PRESSION 40X3 PN16</v>
          </cell>
          <cell r="F3085">
            <v>5.59</v>
          </cell>
          <cell r="H3085" t="str">
            <v>PVC4016</v>
          </cell>
          <cell r="I3085">
            <v>1.99</v>
          </cell>
          <cell r="J3085">
            <v>0.33</v>
          </cell>
          <cell r="K3085">
            <v>6.0303030303030303</v>
          </cell>
          <cell r="L3085">
            <v>1.9910000000000001</v>
          </cell>
          <cell r="M3085">
            <v>2.1579999999999999</v>
          </cell>
          <cell r="N3085">
            <v>6.0303030303030303</v>
          </cell>
          <cell r="O3085">
            <v>1.9910000000000001</v>
          </cell>
          <cell r="P3085">
            <v>2.1579999999999999</v>
          </cell>
          <cell r="Q3085">
            <v>5.59</v>
          </cell>
          <cell r="R3085">
            <v>2.6480300000000003</v>
          </cell>
          <cell r="S3085">
            <v>2.8701400000000001</v>
          </cell>
          <cell r="T3085">
            <v>5.59</v>
          </cell>
          <cell r="U3085">
            <v>2.6480300000000003</v>
          </cell>
          <cell r="V3085">
            <v>2.8701400000000001</v>
          </cell>
        </row>
        <row r="3086">
          <cell r="B3086" t="str">
            <v>1200</v>
          </cell>
          <cell r="D3086">
            <v>1</v>
          </cell>
          <cell r="E3086" t="str">
            <v>CHAINE INOX DIAM 4 32/8 (LE ML)</v>
          </cell>
          <cell r="F3086">
            <v>4.3499999999999996</v>
          </cell>
          <cell r="H3086" t="str">
            <v>316L/4404</v>
          </cell>
          <cell r="I3086">
            <v>2.9</v>
          </cell>
          <cell r="J3086">
            <v>1</v>
          </cell>
          <cell r="K3086">
            <v>2.9</v>
          </cell>
          <cell r="L3086">
            <v>2.9</v>
          </cell>
          <cell r="M3086">
            <v>2.9</v>
          </cell>
          <cell r="N3086">
            <v>2.9</v>
          </cell>
          <cell r="O3086">
            <v>2.9</v>
          </cell>
          <cell r="P3086">
            <v>2.9</v>
          </cell>
          <cell r="Q3086">
            <v>4.3499999999999996</v>
          </cell>
          <cell r="R3086">
            <v>4.3499999999999996</v>
          </cell>
          <cell r="S3086">
            <v>4.3499999999999996</v>
          </cell>
          <cell r="T3086">
            <v>4.3499999999999996</v>
          </cell>
          <cell r="U3086">
            <v>4.3499999999999996</v>
          </cell>
          <cell r="V3086">
            <v>4.3499999999999996</v>
          </cell>
        </row>
        <row r="3087">
          <cell r="B3087" t="str">
            <v>1200</v>
          </cell>
          <cell r="D3087">
            <v>1</v>
          </cell>
          <cell r="E3087" t="str">
            <v>VANNE A BOISSEAU A COLLER PVC PRESSION _ 40</v>
          </cell>
          <cell r="F3087">
            <v>6.93</v>
          </cell>
          <cell r="H3087" t="str">
            <v>VAC40</v>
          </cell>
          <cell r="I3087">
            <v>5.89</v>
          </cell>
          <cell r="J3087">
            <v>1</v>
          </cell>
          <cell r="K3087">
            <v>5.89</v>
          </cell>
          <cell r="L3087">
            <v>5.5890000000000004</v>
          </cell>
          <cell r="M3087">
            <v>5.79</v>
          </cell>
          <cell r="N3087">
            <v>5.89</v>
          </cell>
          <cell r="O3087">
            <v>5.5890000000000004</v>
          </cell>
          <cell r="P3087">
            <v>5.79</v>
          </cell>
          <cell r="Q3087">
            <v>8.84</v>
          </cell>
          <cell r="R3087">
            <v>6.9862500000000001</v>
          </cell>
          <cell r="S3087">
            <v>7.2374999999999998</v>
          </cell>
          <cell r="T3087">
            <v>8.84</v>
          </cell>
          <cell r="U3087">
            <v>6.9862500000000001</v>
          </cell>
          <cell r="V3087">
            <v>7.2374999999999998</v>
          </cell>
        </row>
        <row r="3088">
          <cell r="B3088" t="str">
            <v>1200</v>
          </cell>
          <cell r="D3088">
            <v>1</v>
          </cell>
          <cell r="E3088" t="str">
            <v>TRAVERSEE DE PAROI 40/50X1 3/4</v>
          </cell>
          <cell r="F3088">
            <v>8.51</v>
          </cell>
          <cell r="H3088" t="str">
            <v>VDL516041</v>
          </cell>
          <cell r="I3088">
            <v>7.02</v>
          </cell>
          <cell r="J3088">
            <v>1</v>
          </cell>
          <cell r="K3088">
            <v>7.02</v>
          </cell>
          <cell r="L3088">
            <v>7.0179999999999998</v>
          </cell>
          <cell r="M3088">
            <v>7.0179999999999998</v>
          </cell>
          <cell r="N3088">
            <v>7.02</v>
          </cell>
          <cell r="O3088">
            <v>7.0179999999999998</v>
          </cell>
          <cell r="P3088">
            <v>7.0179999999999998</v>
          </cell>
          <cell r="Q3088">
            <v>8.51</v>
          </cell>
          <cell r="R3088">
            <v>8.7724999999999991</v>
          </cell>
          <cell r="S3088">
            <v>8.7724999999999991</v>
          </cell>
          <cell r="T3088">
            <v>8.51</v>
          </cell>
          <cell r="U3088">
            <v>8.7724999999999991</v>
          </cell>
          <cell r="V3088">
            <v>8.7724999999999991</v>
          </cell>
        </row>
        <row r="3089">
          <cell r="B3089" t="str">
            <v>1200</v>
          </cell>
          <cell r="D3089">
            <v>1</v>
          </cell>
          <cell r="E3089" t="str">
            <v>PRESSE ETOUPE PG13 FILETAGE LONG</v>
          </cell>
          <cell r="F3089">
            <v>0.90200000000000002</v>
          </cell>
          <cell r="H3089" t="str">
            <v>FLPG13</v>
          </cell>
          <cell r="I3089">
            <v>0.6</v>
          </cell>
          <cell r="J3089">
            <v>1</v>
          </cell>
          <cell r="K3089">
            <v>0.6</v>
          </cell>
          <cell r="L3089">
            <v>0.60099999999999998</v>
          </cell>
          <cell r="M3089">
            <v>0.60099999999999998</v>
          </cell>
          <cell r="N3089">
            <v>0.6</v>
          </cell>
          <cell r="O3089">
            <v>0.60099999999999998</v>
          </cell>
          <cell r="P3089">
            <v>0.60099999999999998</v>
          </cell>
          <cell r="Q3089">
            <v>0.90200000000000002</v>
          </cell>
          <cell r="R3089">
            <v>0.90149999999999997</v>
          </cell>
          <cell r="S3089">
            <v>0.90149999999999997</v>
          </cell>
          <cell r="T3089">
            <v>0.90200000000000002</v>
          </cell>
          <cell r="U3089">
            <v>0.90149999999999997</v>
          </cell>
          <cell r="V3089">
            <v>0.90149999999999997</v>
          </cell>
        </row>
        <row r="3090">
          <cell r="B3090" t="str">
            <v>1200</v>
          </cell>
          <cell r="D3090">
            <v>1</v>
          </cell>
          <cell r="E3090" t="str">
            <v>ECROU PE POUR PRESSE ETOUPE PG13</v>
          </cell>
          <cell r="F3090">
            <v>0.08</v>
          </cell>
          <cell r="H3090" t="str">
            <v>ECROUPG13</v>
          </cell>
          <cell r="I3090">
            <v>7.0000000000000007E-2</v>
          </cell>
          <cell r="J3090">
            <v>1</v>
          </cell>
          <cell r="K3090">
            <v>7.0000000000000007E-2</v>
          </cell>
          <cell r="L3090">
            <v>7.1999999999999995E-2</v>
          </cell>
          <cell r="M3090">
            <v>7.1999999999999995E-2</v>
          </cell>
          <cell r="N3090">
            <v>7.0000000000000007E-2</v>
          </cell>
          <cell r="O3090">
            <v>7.1999999999999995E-2</v>
          </cell>
          <cell r="P3090">
            <v>7.1999999999999995E-2</v>
          </cell>
          <cell r="Q3090">
            <v>0.08</v>
          </cell>
          <cell r="R3090">
            <v>0.10799999999999998</v>
          </cell>
          <cell r="S3090">
            <v>0.10799999999999998</v>
          </cell>
          <cell r="T3090">
            <v>0.08</v>
          </cell>
          <cell r="U3090">
            <v>0.10799999999999998</v>
          </cell>
          <cell r="V3090">
            <v>0.10799999999999998</v>
          </cell>
        </row>
        <row r="3091">
          <cell r="B3091" t="str">
            <v>1200</v>
          </cell>
          <cell r="D3091">
            <v>1</v>
          </cell>
          <cell r="E3091" t="str">
            <v>MANILLE INOX</v>
          </cell>
          <cell r="F3091">
            <v>1.57</v>
          </cell>
          <cell r="H3091">
            <v>9600000618</v>
          </cell>
          <cell r="I3091">
            <v>0.8</v>
          </cell>
          <cell r="J3091">
            <v>1</v>
          </cell>
          <cell r="K3091">
            <v>0.8</v>
          </cell>
          <cell r="L3091">
            <v>0.80289999999999995</v>
          </cell>
          <cell r="M3091">
            <v>0.80289999999999995</v>
          </cell>
          <cell r="N3091">
            <v>0.8</v>
          </cell>
          <cell r="O3091">
            <v>0.80289999999999995</v>
          </cell>
          <cell r="P3091">
            <v>0.80289999999999995</v>
          </cell>
          <cell r="Q3091">
            <v>1.57</v>
          </cell>
          <cell r="R3091">
            <v>1.6057999999999999</v>
          </cell>
          <cell r="S3091">
            <v>1.6057999999999999</v>
          </cell>
          <cell r="T3091">
            <v>1.57</v>
          </cell>
          <cell r="U3091">
            <v>1.6057999999999999</v>
          </cell>
          <cell r="V3091">
            <v>1.6057999999999999</v>
          </cell>
        </row>
        <row r="3092">
          <cell r="B3092" t="str">
            <v>ECSPR-1200</v>
          </cell>
          <cell r="N3092">
            <v>291.10030303030294</v>
          </cell>
          <cell r="O3092">
            <v>288.01089999999999</v>
          </cell>
          <cell r="P3092">
            <v>290.53790000000004</v>
          </cell>
          <cell r="T3092">
            <v>431.3719999999999</v>
          </cell>
          <cell r="U3092">
            <v>432.36682999999999</v>
          </cell>
          <cell r="V3092">
            <v>433.89893999999998</v>
          </cell>
        </row>
        <row r="3093">
          <cell r="B3093" t="str">
            <v>1500</v>
          </cell>
          <cell r="D3093">
            <v>1</v>
          </cell>
          <cell r="E3093" t="str">
            <v xml:space="preserve">CROCHET INOX </v>
          </cell>
          <cell r="F3093">
            <v>2.2400000000000002</v>
          </cell>
          <cell r="H3093">
            <v>101007</v>
          </cell>
          <cell r="I3093">
            <v>1.5</v>
          </cell>
          <cell r="J3093">
            <v>1</v>
          </cell>
          <cell r="K3093">
            <v>1.5</v>
          </cell>
          <cell r="L3093">
            <v>1.5</v>
          </cell>
          <cell r="M3093">
            <v>1.5</v>
          </cell>
          <cell r="N3093">
            <v>1.5</v>
          </cell>
          <cell r="O3093">
            <v>1.5</v>
          </cell>
          <cell r="P3093">
            <v>1.5</v>
          </cell>
          <cell r="Q3093">
            <v>2.2400000000000002</v>
          </cell>
          <cell r="R3093">
            <v>2.25</v>
          </cell>
          <cell r="S3093">
            <v>2.25</v>
          </cell>
          <cell r="T3093">
            <v>2.2400000000000002</v>
          </cell>
          <cell r="U3093">
            <v>2.25</v>
          </cell>
          <cell r="V3093">
            <v>2.25</v>
          </cell>
        </row>
        <row r="3094">
          <cell r="B3094" t="str">
            <v>1500</v>
          </cell>
          <cell r="D3094">
            <v>1</v>
          </cell>
          <cell r="E3094" t="str">
            <v>CLAPET Y D40</v>
          </cell>
          <cell r="F3094">
            <v>20.309999999999999</v>
          </cell>
          <cell r="H3094">
            <v>1510041</v>
          </cell>
          <cell r="I3094">
            <v>12.92</v>
          </cell>
          <cell r="J3094">
            <v>1</v>
          </cell>
          <cell r="K3094">
            <v>12.92</v>
          </cell>
          <cell r="L3094">
            <v>12.923999999999999</v>
          </cell>
          <cell r="M3094">
            <v>12.923999999999999</v>
          </cell>
          <cell r="N3094">
            <v>12.92</v>
          </cell>
          <cell r="O3094">
            <v>12.923999999999999</v>
          </cell>
          <cell r="P3094">
            <v>12.923999999999999</v>
          </cell>
          <cell r="Q3094">
            <v>20.309999999999999</v>
          </cell>
          <cell r="R3094">
            <v>19.385999999999999</v>
          </cell>
          <cell r="S3094">
            <v>19.385999999999999</v>
          </cell>
          <cell r="T3094">
            <v>20.309999999999999</v>
          </cell>
          <cell r="U3094">
            <v>19.385999999999999</v>
          </cell>
          <cell r="V3094">
            <v>19.385999999999999</v>
          </cell>
        </row>
        <row r="3095">
          <cell r="B3095" t="str">
            <v>1500</v>
          </cell>
          <cell r="D3095">
            <v>1</v>
          </cell>
          <cell r="E3095" t="str">
            <v>COUDE 90 PVC D40 FEM/FEM</v>
          </cell>
          <cell r="F3095">
            <v>0.6</v>
          </cell>
          <cell r="H3095" t="str">
            <v>C9040</v>
          </cell>
          <cell r="I3095">
            <v>0.49</v>
          </cell>
          <cell r="J3095">
            <v>1</v>
          </cell>
          <cell r="K3095">
            <v>0.49</v>
          </cell>
          <cell r="L3095">
            <v>0.49299999999999999</v>
          </cell>
          <cell r="M3095">
            <v>0.54200000000000004</v>
          </cell>
          <cell r="N3095">
            <v>0.49</v>
          </cell>
          <cell r="O3095">
            <v>0.49299999999999999</v>
          </cell>
          <cell r="P3095">
            <v>0.54200000000000004</v>
          </cell>
          <cell r="Q3095">
            <v>0.6</v>
          </cell>
          <cell r="R3095">
            <v>0.61624999999999996</v>
          </cell>
          <cell r="S3095">
            <v>0.67749999999999999</v>
          </cell>
          <cell r="T3095">
            <v>0.6</v>
          </cell>
          <cell r="U3095">
            <v>0.61624999999999996</v>
          </cell>
          <cell r="V3095">
            <v>0.67749999999999999</v>
          </cell>
        </row>
        <row r="3096">
          <cell r="B3096" t="str">
            <v>1500</v>
          </cell>
          <cell r="D3096">
            <v>1</v>
          </cell>
          <cell r="E3096" t="str">
            <v>EMBOUT ADAPTATION 40X50X1 1/4</v>
          </cell>
          <cell r="F3096">
            <v>1.19</v>
          </cell>
          <cell r="H3096" t="str">
            <v>EF504011/4</v>
          </cell>
          <cell r="I3096">
            <v>0.79</v>
          </cell>
          <cell r="J3096">
            <v>1</v>
          </cell>
          <cell r="K3096">
            <v>0.79</v>
          </cell>
          <cell r="L3096">
            <v>0.79</v>
          </cell>
          <cell r="M3096">
            <v>0.79</v>
          </cell>
          <cell r="N3096">
            <v>0.79</v>
          </cell>
          <cell r="O3096">
            <v>0.79</v>
          </cell>
          <cell r="P3096">
            <v>0.79</v>
          </cell>
          <cell r="Q3096">
            <v>1.19</v>
          </cell>
          <cell r="R3096">
            <v>1.1850000000000001</v>
          </cell>
          <cell r="S3096">
            <v>1.1850000000000001</v>
          </cell>
          <cell r="T3096">
            <v>1.19</v>
          </cell>
          <cell r="U3096">
            <v>1.1850000000000001</v>
          </cell>
          <cell r="V3096">
            <v>1.1850000000000001</v>
          </cell>
        </row>
        <row r="3097">
          <cell r="B3097" t="str">
            <v>1500</v>
          </cell>
          <cell r="D3097">
            <v>1</v>
          </cell>
          <cell r="E3097" t="str">
            <v xml:space="preserve">CUVE DE RELEVAGE D600 + COUVERCLE </v>
          </cell>
          <cell r="F3097">
            <v>206.99</v>
          </cell>
          <cell r="H3097" t="str">
            <v>MCUVE600</v>
          </cell>
          <cell r="I3097">
            <v>138.58000000000001</v>
          </cell>
          <cell r="J3097">
            <v>1</v>
          </cell>
          <cell r="K3097">
            <v>138.58000000000001</v>
          </cell>
          <cell r="L3097">
            <v>138.58000000000001</v>
          </cell>
          <cell r="M3097">
            <v>138.58000000000001</v>
          </cell>
          <cell r="N3097">
            <v>138.58000000000001</v>
          </cell>
          <cell r="O3097">
            <v>138.58000000000001</v>
          </cell>
          <cell r="P3097">
            <v>138.58000000000001</v>
          </cell>
          <cell r="Q3097">
            <v>206.99</v>
          </cell>
          <cell r="R3097">
            <v>207.87</v>
          </cell>
          <cell r="S3097">
            <v>207.87</v>
          </cell>
          <cell r="T3097">
            <v>206.99</v>
          </cell>
          <cell r="U3097">
            <v>207.87</v>
          </cell>
          <cell r="V3097">
            <v>207.87</v>
          </cell>
        </row>
        <row r="3098">
          <cell r="B3098" t="str">
            <v>1500</v>
          </cell>
          <cell r="D3098">
            <v>1</v>
          </cell>
          <cell r="E3098" t="str">
            <v>JOINT FORSHEDA D100</v>
          </cell>
          <cell r="F3098">
            <v>4.87</v>
          </cell>
          <cell r="H3098" t="str">
            <v>MJOI100</v>
          </cell>
          <cell r="I3098">
            <v>0.94</v>
          </cell>
          <cell r="J3098">
            <v>1</v>
          </cell>
          <cell r="K3098">
            <v>0.94</v>
          </cell>
          <cell r="L3098">
            <v>2.1800000000000002</v>
          </cell>
          <cell r="M3098">
            <v>0.94</v>
          </cell>
          <cell r="N3098">
            <v>0.94</v>
          </cell>
          <cell r="O3098">
            <v>2.1800000000000002</v>
          </cell>
          <cell r="P3098">
            <v>0.94</v>
          </cell>
          <cell r="Q3098">
            <v>4.87</v>
          </cell>
          <cell r="R3098">
            <v>4.9050000000000002</v>
          </cell>
          <cell r="S3098">
            <v>2.1149999999999998</v>
          </cell>
          <cell r="T3098">
            <v>4.87</v>
          </cell>
          <cell r="U3098">
            <v>4.9050000000000002</v>
          </cell>
          <cell r="V3098">
            <v>2.1149999999999998</v>
          </cell>
        </row>
        <row r="3099">
          <cell r="B3099" t="str">
            <v>1500</v>
          </cell>
          <cell r="D3099">
            <v>1</v>
          </cell>
          <cell r="E3099" t="str">
            <v>JOINT FORSHEDA D50</v>
          </cell>
          <cell r="F3099">
            <v>4.9400000000000004</v>
          </cell>
          <cell r="H3099" t="str">
            <v>MJOI50</v>
          </cell>
          <cell r="I3099">
            <v>2.57</v>
          </cell>
          <cell r="J3099">
            <v>1</v>
          </cell>
          <cell r="K3099">
            <v>2.57</v>
          </cell>
          <cell r="L3099">
            <v>2.57</v>
          </cell>
          <cell r="M3099">
            <v>0.92</v>
          </cell>
          <cell r="N3099">
            <v>2.57</v>
          </cell>
          <cell r="O3099">
            <v>2.57</v>
          </cell>
          <cell r="P3099">
            <v>0.92</v>
          </cell>
          <cell r="Q3099">
            <v>4.9400000000000004</v>
          </cell>
          <cell r="R3099">
            <v>5.7824999999999998</v>
          </cell>
          <cell r="S3099">
            <v>2.0700000000000003</v>
          </cell>
          <cell r="T3099">
            <v>4.9400000000000004</v>
          </cell>
          <cell r="U3099">
            <v>5.7824999999999998</v>
          </cell>
          <cell r="V3099">
            <v>2.0700000000000003</v>
          </cell>
        </row>
        <row r="3100">
          <cell r="B3100" t="str">
            <v>1500</v>
          </cell>
          <cell r="D3100">
            <v>0.84</v>
          </cell>
          <cell r="E3100" t="str">
            <v>MAIN D'OEUVRE ATELIER</v>
          </cell>
          <cell r="F3100">
            <v>75</v>
          </cell>
          <cell r="H3100" t="str">
            <v>MOAT</v>
          </cell>
          <cell r="I3100">
            <v>50</v>
          </cell>
          <cell r="J3100">
            <v>1</v>
          </cell>
          <cell r="K3100">
            <v>50</v>
          </cell>
          <cell r="L3100">
            <v>50</v>
          </cell>
          <cell r="M3100">
            <v>50</v>
          </cell>
          <cell r="N3100">
            <v>42</v>
          </cell>
          <cell r="O3100">
            <v>42</v>
          </cell>
          <cell r="P3100">
            <v>42</v>
          </cell>
          <cell r="Q3100">
            <v>75</v>
          </cell>
          <cell r="R3100">
            <v>75</v>
          </cell>
          <cell r="S3100">
            <v>75</v>
          </cell>
          <cell r="T3100">
            <v>63</v>
          </cell>
          <cell r="U3100">
            <v>63</v>
          </cell>
          <cell r="V3100">
            <v>63</v>
          </cell>
        </row>
        <row r="3101">
          <cell r="B3101" t="str">
            <v>1500</v>
          </cell>
          <cell r="D3101">
            <v>1</v>
          </cell>
          <cell r="E3101" t="str">
            <v>ELECTROPOMPE OPTIMA  EAUX CLAIRES</v>
          </cell>
          <cell r="F3101">
            <v>119.89</v>
          </cell>
          <cell r="H3101" t="str">
            <v>MOPTIMA</v>
          </cell>
          <cell r="I3101">
            <v>83</v>
          </cell>
          <cell r="J3101">
            <v>1</v>
          </cell>
          <cell r="K3101">
            <v>83</v>
          </cell>
          <cell r="L3101">
            <v>83</v>
          </cell>
          <cell r="M3101">
            <v>88</v>
          </cell>
          <cell r="N3101">
            <v>83</v>
          </cell>
          <cell r="O3101">
            <v>83</v>
          </cell>
          <cell r="P3101">
            <v>88</v>
          </cell>
          <cell r="Q3101">
            <v>119.89</v>
          </cell>
          <cell r="R3101">
            <v>124.5</v>
          </cell>
          <cell r="S3101">
            <v>132</v>
          </cell>
          <cell r="T3101">
            <v>119.89</v>
          </cell>
          <cell r="U3101">
            <v>124.5</v>
          </cell>
          <cell r="V3101">
            <v>132</v>
          </cell>
        </row>
        <row r="3102">
          <cell r="B3102" t="str">
            <v>1500</v>
          </cell>
          <cell r="D3102">
            <v>1.3</v>
          </cell>
          <cell r="E3102" t="str">
            <v>TUBE PVC PRESSION 40X3 PN16</v>
          </cell>
          <cell r="F3102">
            <v>5.59</v>
          </cell>
          <cell r="H3102" t="str">
            <v>PVC4016</v>
          </cell>
          <cell r="I3102">
            <v>1.99</v>
          </cell>
          <cell r="J3102">
            <v>0.33</v>
          </cell>
          <cell r="K3102">
            <v>6.0303030303030303</v>
          </cell>
          <cell r="L3102">
            <v>1.9910000000000001</v>
          </cell>
          <cell r="M3102">
            <v>2.1579999999999999</v>
          </cell>
          <cell r="N3102">
            <v>7.8393939393939398</v>
          </cell>
          <cell r="O3102">
            <v>2.5883000000000003</v>
          </cell>
          <cell r="P3102">
            <v>2.8054000000000001</v>
          </cell>
          <cell r="Q3102">
            <v>5.59</v>
          </cell>
          <cell r="R3102">
            <v>2.6480300000000003</v>
          </cell>
          <cell r="S3102">
            <v>2.8701400000000001</v>
          </cell>
          <cell r="T3102">
            <v>7.2670000000000003</v>
          </cell>
          <cell r="U3102">
            <v>3.4424390000000007</v>
          </cell>
          <cell r="V3102">
            <v>3.7311820000000004</v>
          </cell>
        </row>
        <row r="3103">
          <cell r="B3103" t="str">
            <v>1500</v>
          </cell>
          <cell r="D3103">
            <v>1.3</v>
          </cell>
          <cell r="E3103" t="str">
            <v>CHAINE INOX DIAM 4 32/8 (LE ML)</v>
          </cell>
          <cell r="F3103">
            <v>4.3499999999999996</v>
          </cell>
          <cell r="H3103" t="str">
            <v>316L/4404</v>
          </cell>
          <cell r="I3103">
            <v>2.9</v>
          </cell>
          <cell r="J3103">
            <v>1</v>
          </cell>
          <cell r="K3103">
            <v>2.9</v>
          </cell>
          <cell r="L3103">
            <v>2.9</v>
          </cell>
          <cell r="M3103">
            <v>2.9</v>
          </cell>
          <cell r="N3103">
            <v>3.77</v>
          </cell>
          <cell r="O3103">
            <v>3.77</v>
          </cell>
          <cell r="P3103">
            <v>3.77</v>
          </cell>
          <cell r="Q3103">
            <v>4.3499999999999996</v>
          </cell>
          <cell r="R3103">
            <v>4.3499999999999996</v>
          </cell>
          <cell r="S3103">
            <v>4.3499999999999996</v>
          </cell>
          <cell r="T3103">
            <v>5.6549999999999994</v>
          </cell>
          <cell r="U3103">
            <v>5.6549999999999994</v>
          </cell>
          <cell r="V3103">
            <v>5.6549999999999994</v>
          </cell>
        </row>
        <row r="3104">
          <cell r="B3104" t="str">
            <v>1500</v>
          </cell>
          <cell r="D3104">
            <v>1</v>
          </cell>
          <cell r="E3104" t="str">
            <v>VANNE A BOISSEAU A COLLER PVC PRESSION _ 40</v>
          </cell>
          <cell r="F3104">
            <v>6.93</v>
          </cell>
          <cell r="H3104" t="str">
            <v>VAC40</v>
          </cell>
          <cell r="I3104">
            <v>5.89</v>
          </cell>
          <cell r="J3104">
            <v>1</v>
          </cell>
          <cell r="K3104">
            <v>5.89</v>
          </cell>
          <cell r="L3104">
            <v>5.5890000000000004</v>
          </cell>
          <cell r="M3104">
            <v>5.79</v>
          </cell>
          <cell r="N3104">
            <v>5.89</v>
          </cell>
          <cell r="O3104">
            <v>5.5890000000000004</v>
          </cell>
          <cell r="P3104">
            <v>5.79</v>
          </cell>
          <cell r="Q3104">
            <v>8.84</v>
          </cell>
          <cell r="R3104">
            <v>6.9862500000000001</v>
          </cell>
          <cell r="S3104">
            <v>7.2374999999999998</v>
          </cell>
          <cell r="T3104">
            <v>8.84</v>
          </cell>
          <cell r="U3104">
            <v>6.9862500000000001</v>
          </cell>
          <cell r="V3104">
            <v>7.2374999999999998</v>
          </cell>
        </row>
        <row r="3105">
          <cell r="B3105" t="str">
            <v>1500</v>
          </cell>
          <cell r="D3105">
            <v>1</v>
          </cell>
          <cell r="E3105" t="str">
            <v>TRAVERSEE DE PAROI 40/50X1 3/4</v>
          </cell>
          <cell r="F3105">
            <v>8.51</v>
          </cell>
          <cell r="H3105" t="str">
            <v>VDL516041</v>
          </cell>
          <cell r="I3105">
            <v>7.02</v>
          </cell>
          <cell r="J3105">
            <v>1</v>
          </cell>
          <cell r="K3105">
            <v>7.02</v>
          </cell>
          <cell r="L3105">
            <v>7.0179999999999998</v>
          </cell>
          <cell r="M3105">
            <v>7.0179999999999998</v>
          </cell>
          <cell r="N3105">
            <v>7.02</v>
          </cell>
          <cell r="O3105">
            <v>7.0179999999999998</v>
          </cell>
          <cell r="P3105">
            <v>7.0179999999999998</v>
          </cell>
          <cell r="Q3105">
            <v>8.51</v>
          </cell>
          <cell r="R3105">
            <v>8.7724999999999991</v>
          </cell>
          <cell r="S3105">
            <v>8.7724999999999991</v>
          </cell>
          <cell r="T3105">
            <v>8.51</v>
          </cell>
          <cell r="U3105">
            <v>8.7724999999999991</v>
          </cell>
          <cell r="V3105">
            <v>8.7724999999999991</v>
          </cell>
        </row>
        <row r="3106">
          <cell r="B3106" t="str">
            <v>1500</v>
          </cell>
          <cell r="D3106">
            <v>1</v>
          </cell>
          <cell r="E3106" t="str">
            <v>PRESSE ETOUPE PG13 FILETAGE LONG</v>
          </cell>
          <cell r="F3106">
            <v>0.90200000000000002</v>
          </cell>
          <cell r="H3106" t="str">
            <v>FLPG13</v>
          </cell>
          <cell r="I3106">
            <v>0.6</v>
          </cell>
          <cell r="J3106">
            <v>1</v>
          </cell>
          <cell r="K3106">
            <v>0.6</v>
          </cell>
          <cell r="L3106">
            <v>0.60099999999999998</v>
          </cell>
          <cell r="M3106">
            <v>0.60099999999999998</v>
          </cell>
          <cell r="N3106">
            <v>0.6</v>
          </cell>
          <cell r="O3106">
            <v>0.60099999999999998</v>
          </cell>
          <cell r="P3106">
            <v>0.60099999999999998</v>
          </cell>
          <cell r="Q3106">
            <v>0.90200000000000002</v>
          </cell>
          <cell r="R3106">
            <v>0.90149999999999997</v>
          </cell>
          <cell r="S3106">
            <v>0.90149999999999997</v>
          </cell>
          <cell r="T3106">
            <v>0.90200000000000002</v>
          </cell>
          <cell r="U3106">
            <v>0.90149999999999997</v>
          </cell>
          <cell r="V3106">
            <v>0.90149999999999997</v>
          </cell>
        </row>
        <row r="3107">
          <cell r="B3107" t="str">
            <v>1500</v>
          </cell>
          <cell r="D3107">
            <v>1</v>
          </cell>
          <cell r="E3107" t="str">
            <v>ECROU PE POUR PRESSE ETOUPE PG13</v>
          </cell>
          <cell r="F3107">
            <v>0.08</v>
          </cell>
          <cell r="H3107" t="str">
            <v>ECROUPG13</v>
          </cell>
          <cell r="I3107">
            <v>7.0000000000000007E-2</v>
          </cell>
          <cell r="J3107">
            <v>1</v>
          </cell>
          <cell r="K3107">
            <v>7.0000000000000007E-2</v>
          </cell>
          <cell r="L3107">
            <v>7.1999999999999995E-2</v>
          </cell>
          <cell r="M3107">
            <v>7.1999999999999995E-2</v>
          </cell>
          <cell r="N3107">
            <v>7.0000000000000007E-2</v>
          </cell>
          <cell r="O3107">
            <v>7.1999999999999995E-2</v>
          </cell>
          <cell r="P3107">
            <v>7.1999999999999995E-2</v>
          </cell>
          <cell r="Q3107">
            <v>0.08</v>
          </cell>
          <cell r="R3107">
            <v>0.10799999999999998</v>
          </cell>
          <cell r="S3107">
            <v>0.10799999999999998</v>
          </cell>
          <cell r="T3107">
            <v>0.08</v>
          </cell>
          <cell r="U3107">
            <v>0.10799999999999998</v>
          </cell>
          <cell r="V3107">
            <v>0.10799999999999998</v>
          </cell>
        </row>
        <row r="3108">
          <cell r="B3108" t="str">
            <v>1500</v>
          </cell>
          <cell r="D3108">
            <v>1</v>
          </cell>
          <cell r="E3108" t="str">
            <v>MANILLE INOX</v>
          </cell>
          <cell r="F3108">
            <v>1.57</v>
          </cell>
          <cell r="H3108">
            <v>9600000618</v>
          </cell>
          <cell r="I3108">
            <v>0.8</v>
          </cell>
          <cell r="J3108">
            <v>1</v>
          </cell>
          <cell r="K3108">
            <v>0.8</v>
          </cell>
          <cell r="L3108">
            <v>0.80289999999999995</v>
          </cell>
          <cell r="M3108">
            <v>0.80289999999999995</v>
          </cell>
          <cell r="N3108">
            <v>0.8</v>
          </cell>
          <cell r="O3108">
            <v>0.80289999999999995</v>
          </cell>
          <cell r="P3108">
            <v>0.80289999999999995</v>
          </cell>
          <cell r="Q3108">
            <v>1.57</v>
          </cell>
          <cell r="R3108">
            <v>1.6057999999999999</v>
          </cell>
          <cell r="S3108">
            <v>1.6057999999999999</v>
          </cell>
          <cell r="T3108">
            <v>1.57</v>
          </cell>
          <cell r="U3108">
            <v>1.6057999999999999</v>
          </cell>
          <cell r="V3108">
            <v>1.6057999999999999</v>
          </cell>
        </row>
        <row r="3109">
          <cell r="B3109" t="str">
            <v>ECSPR-1500</v>
          </cell>
          <cell r="N3109">
            <v>308.77939393939386</v>
          </cell>
          <cell r="O3109">
            <v>304.47820000000002</v>
          </cell>
          <cell r="P3109">
            <v>307.05530000000005</v>
          </cell>
          <cell r="T3109">
            <v>456.85399999999987</v>
          </cell>
          <cell r="U3109">
            <v>456.96623899999992</v>
          </cell>
          <cell r="V3109">
            <v>458.56498199999993</v>
          </cell>
        </row>
        <row r="3110">
          <cell r="B3110" t="str">
            <v>1800</v>
          </cell>
          <cell r="D3110">
            <v>1</v>
          </cell>
          <cell r="E3110" t="str">
            <v xml:space="preserve">CROCHET INOX </v>
          </cell>
          <cell r="F3110">
            <v>2.2400000000000002</v>
          </cell>
          <cell r="H3110">
            <v>101007</v>
          </cell>
          <cell r="I3110">
            <v>1.5</v>
          </cell>
          <cell r="J3110">
            <v>1</v>
          </cell>
          <cell r="K3110">
            <v>1.5</v>
          </cell>
          <cell r="L3110">
            <v>1.5</v>
          </cell>
          <cell r="M3110">
            <v>1.5</v>
          </cell>
          <cell r="N3110">
            <v>1.5</v>
          </cell>
          <cell r="O3110">
            <v>1.5</v>
          </cell>
          <cell r="P3110">
            <v>1.5</v>
          </cell>
          <cell r="Q3110">
            <v>2.2400000000000002</v>
          </cell>
          <cell r="R3110">
            <v>2.25</v>
          </cell>
          <cell r="S3110">
            <v>2.25</v>
          </cell>
          <cell r="T3110">
            <v>2.2400000000000002</v>
          </cell>
          <cell r="U3110">
            <v>2.25</v>
          </cell>
          <cell r="V3110">
            <v>2.25</v>
          </cell>
        </row>
        <row r="3111">
          <cell r="B3111" t="str">
            <v>1800</v>
          </cell>
          <cell r="D3111">
            <v>1</v>
          </cell>
          <cell r="E3111" t="str">
            <v>CLAPET Y D40</v>
          </cell>
          <cell r="F3111">
            <v>20.309999999999999</v>
          </cell>
          <cell r="H3111">
            <v>1510041</v>
          </cell>
          <cell r="I3111">
            <v>12.92</v>
          </cell>
          <cell r="J3111">
            <v>1</v>
          </cell>
          <cell r="K3111">
            <v>12.92</v>
          </cell>
          <cell r="L3111">
            <v>12.923999999999999</v>
          </cell>
          <cell r="M3111">
            <v>12.923999999999999</v>
          </cell>
          <cell r="N3111">
            <v>12.92</v>
          </cell>
          <cell r="O3111">
            <v>12.923999999999999</v>
          </cell>
          <cell r="P3111">
            <v>12.923999999999999</v>
          </cell>
          <cell r="Q3111">
            <v>20.309999999999999</v>
          </cell>
          <cell r="R3111">
            <v>19.385999999999999</v>
          </cell>
          <cell r="S3111">
            <v>19.385999999999999</v>
          </cell>
          <cell r="T3111">
            <v>20.309999999999999</v>
          </cell>
          <cell r="U3111">
            <v>19.385999999999999</v>
          </cell>
          <cell r="V3111">
            <v>19.385999999999999</v>
          </cell>
        </row>
        <row r="3112">
          <cell r="B3112" t="str">
            <v>1800</v>
          </cell>
          <cell r="D3112">
            <v>1</v>
          </cell>
          <cell r="E3112" t="str">
            <v>COUDE 90 PVC D40 FEM/FEM</v>
          </cell>
          <cell r="F3112">
            <v>0.6</v>
          </cell>
          <cell r="H3112" t="str">
            <v>C9040</v>
          </cell>
          <cell r="I3112">
            <v>0.49</v>
          </cell>
          <cell r="J3112">
            <v>1</v>
          </cell>
          <cell r="K3112">
            <v>0.49</v>
          </cell>
          <cell r="L3112">
            <v>0.49299999999999999</v>
          </cell>
          <cell r="M3112">
            <v>0.54200000000000004</v>
          </cell>
          <cell r="N3112">
            <v>0.49</v>
          </cell>
          <cell r="O3112">
            <v>0.49299999999999999</v>
          </cell>
          <cell r="P3112">
            <v>0.54200000000000004</v>
          </cell>
          <cell r="Q3112">
            <v>0.6</v>
          </cell>
          <cell r="R3112">
            <v>0.61624999999999996</v>
          </cell>
          <cell r="S3112">
            <v>0.67749999999999999</v>
          </cell>
          <cell r="T3112">
            <v>0.6</v>
          </cell>
          <cell r="U3112">
            <v>0.61624999999999996</v>
          </cell>
          <cell r="V3112">
            <v>0.67749999999999999</v>
          </cell>
        </row>
        <row r="3113">
          <cell r="B3113" t="str">
            <v>1800</v>
          </cell>
          <cell r="D3113">
            <v>1</v>
          </cell>
          <cell r="E3113" t="str">
            <v>EMBOUT ADAPTATION 40X50X1 1/4</v>
          </cell>
          <cell r="F3113">
            <v>1.19</v>
          </cell>
          <cell r="H3113" t="str">
            <v>EF504011/4</v>
          </cell>
          <cell r="I3113">
            <v>0.79</v>
          </cell>
          <cell r="J3113">
            <v>1</v>
          </cell>
          <cell r="K3113">
            <v>0.79</v>
          </cell>
          <cell r="L3113">
            <v>0.79</v>
          </cell>
          <cell r="M3113">
            <v>0.79</v>
          </cell>
          <cell r="N3113">
            <v>0.79</v>
          </cell>
          <cell r="O3113">
            <v>0.79</v>
          </cell>
          <cell r="P3113">
            <v>0.79</v>
          </cell>
          <cell r="Q3113">
            <v>1.19</v>
          </cell>
          <cell r="R3113">
            <v>1.1850000000000001</v>
          </cell>
          <cell r="S3113">
            <v>1.1850000000000001</v>
          </cell>
          <cell r="T3113">
            <v>1.19</v>
          </cell>
          <cell r="U3113">
            <v>1.1850000000000001</v>
          </cell>
          <cell r="V3113">
            <v>1.1850000000000001</v>
          </cell>
        </row>
        <row r="3114">
          <cell r="B3114" t="str">
            <v>1800</v>
          </cell>
          <cell r="D3114">
            <v>1</v>
          </cell>
          <cell r="E3114" t="str">
            <v xml:space="preserve">CUVE DE RELEVAGE D600 + COUVERCLE </v>
          </cell>
          <cell r="F3114">
            <v>206.99</v>
          </cell>
          <cell r="H3114" t="str">
            <v>MCUVE600</v>
          </cell>
          <cell r="I3114">
            <v>138.58000000000001</v>
          </cell>
          <cell r="J3114">
            <v>1</v>
          </cell>
          <cell r="K3114">
            <v>138.58000000000001</v>
          </cell>
          <cell r="L3114">
            <v>138.58000000000001</v>
          </cell>
          <cell r="M3114">
            <v>138.58000000000001</v>
          </cell>
          <cell r="N3114">
            <v>138.58000000000001</v>
          </cell>
          <cell r="O3114">
            <v>138.58000000000001</v>
          </cell>
          <cell r="P3114">
            <v>138.58000000000001</v>
          </cell>
          <cell r="Q3114">
            <v>206.99</v>
          </cell>
          <cell r="R3114">
            <v>207.87</v>
          </cell>
          <cell r="S3114">
            <v>207.87</v>
          </cell>
          <cell r="T3114">
            <v>206.99</v>
          </cell>
          <cell r="U3114">
            <v>207.87</v>
          </cell>
          <cell r="V3114">
            <v>207.87</v>
          </cell>
        </row>
        <row r="3115">
          <cell r="B3115" t="str">
            <v>1800</v>
          </cell>
          <cell r="D3115">
            <v>1</v>
          </cell>
          <cell r="E3115" t="str">
            <v>JOINT FORSHEDA D100</v>
          </cell>
          <cell r="F3115">
            <v>4.87</v>
          </cell>
          <cell r="H3115" t="str">
            <v>MJOI100</v>
          </cell>
          <cell r="I3115">
            <v>0.94</v>
          </cell>
          <cell r="J3115">
            <v>1</v>
          </cell>
          <cell r="K3115">
            <v>0.94</v>
          </cell>
          <cell r="L3115">
            <v>2.1800000000000002</v>
          </cell>
          <cell r="M3115">
            <v>0.94</v>
          </cell>
          <cell r="N3115">
            <v>0.94</v>
          </cell>
          <cell r="O3115">
            <v>2.1800000000000002</v>
          </cell>
          <cell r="P3115">
            <v>0.94</v>
          </cell>
          <cell r="Q3115">
            <v>4.87</v>
          </cell>
          <cell r="R3115">
            <v>4.9050000000000002</v>
          </cell>
          <cell r="S3115">
            <v>2.1149999999999998</v>
          </cell>
          <cell r="T3115">
            <v>4.87</v>
          </cell>
          <cell r="U3115">
            <v>4.9050000000000002</v>
          </cell>
          <cell r="V3115">
            <v>2.1149999999999998</v>
          </cell>
        </row>
        <row r="3116">
          <cell r="B3116" t="str">
            <v>1800</v>
          </cell>
          <cell r="D3116">
            <v>1</v>
          </cell>
          <cell r="E3116" t="str">
            <v>JOINT FORSHEDA D50</v>
          </cell>
          <cell r="F3116">
            <v>4.9400000000000004</v>
          </cell>
          <cell r="H3116" t="str">
            <v>MJOI50</v>
          </cell>
          <cell r="I3116">
            <v>2.57</v>
          </cell>
          <cell r="J3116">
            <v>1</v>
          </cell>
          <cell r="K3116">
            <v>2.57</v>
          </cell>
          <cell r="L3116">
            <v>2.57</v>
          </cell>
          <cell r="M3116">
            <v>0.92</v>
          </cell>
          <cell r="N3116">
            <v>2.57</v>
          </cell>
          <cell r="O3116">
            <v>2.57</v>
          </cell>
          <cell r="P3116">
            <v>0.92</v>
          </cell>
          <cell r="Q3116">
            <v>4.9400000000000004</v>
          </cell>
          <cell r="R3116">
            <v>5.7824999999999998</v>
          </cell>
          <cell r="S3116">
            <v>2.0700000000000003</v>
          </cell>
          <cell r="T3116">
            <v>4.9400000000000004</v>
          </cell>
          <cell r="U3116">
            <v>5.7824999999999998</v>
          </cell>
          <cell r="V3116">
            <v>2.0700000000000003</v>
          </cell>
        </row>
        <row r="3117">
          <cell r="B3117" t="str">
            <v>1800</v>
          </cell>
          <cell r="D3117">
            <v>1</v>
          </cell>
          <cell r="E3117" t="str">
            <v>MAIN D'OEUVRE ATELIER</v>
          </cell>
          <cell r="F3117">
            <v>75</v>
          </cell>
          <cell r="H3117" t="str">
            <v>MOAT</v>
          </cell>
          <cell r="I3117">
            <v>50</v>
          </cell>
          <cell r="J3117">
            <v>1</v>
          </cell>
          <cell r="K3117">
            <v>50</v>
          </cell>
          <cell r="L3117">
            <v>50</v>
          </cell>
          <cell r="M3117">
            <v>50</v>
          </cell>
          <cell r="N3117">
            <v>50</v>
          </cell>
          <cell r="O3117">
            <v>50</v>
          </cell>
          <cell r="P3117">
            <v>50</v>
          </cell>
          <cell r="Q3117">
            <v>75</v>
          </cell>
          <cell r="R3117">
            <v>75</v>
          </cell>
          <cell r="S3117">
            <v>75</v>
          </cell>
          <cell r="T3117">
            <v>75</v>
          </cell>
          <cell r="U3117">
            <v>75</v>
          </cell>
          <cell r="V3117">
            <v>75</v>
          </cell>
        </row>
        <row r="3118">
          <cell r="B3118" t="str">
            <v>1800</v>
          </cell>
          <cell r="D3118">
            <v>1</v>
          </cell>
          <cell r="E3118" t="str">
            <v>ELECTROPOMPE OPTIMA  EAUX CLAIRES</v>
          </cell>
          <cell r="F3118">
            <v>119.89</v>
          </cell>
          <cell r="H3118" t="str">
            <v>MOPTIMA</v>
          </cell>
          <cell r="I3118">
            <v>83</v>
          </cell>
          <cell r="J3118">
            <v>1</v>
          </cell>
          <cell r="K3118">
            <v>83</v>
          </cell>
          <cell r="L3118">
            <v>83</v>
          </cell>
          <cell r="M3118">
            <v>88</v>
          </cell>
          <cell r="N3118">
            <v>83</v>
          </cell>
          <cell r="O3118">
            <v>83</v>
          </cell>
          <cell r="P3118">
            <v>88</v>
          </cell>
          <cell r="Q3118">
            <v>119.89</v>
          </cell>
          <cell r="R3118">
            <v>124.5</v>
          </cell>
          <cell r="S3118">
            <v>132</v>
          </cell>
          <cell r="T3118">
            <v>119.89</v>
          </cell>
          <cell r="U3118">
            <v>124.5</v>
          </cell>
          <cell r="V3118">
            <v>132</v>
          </cell>
        </row>
        <row r="3119">
          <cell r="B3119" t="str">
            <v>1800</v>
          </cell>
          <cell r="D3119">
            <v>1.6</v>
          </cell>
          <cell r="E3119" t="str">
            <v>TUBE PVC PRESSION 40X3 PN16</v>
          </cell>
          <cell r="F3119">
            <v>5.59</v>
          </cell>
          <cell r="H3119" t="str">
            <v>PVC4016</v>
          </cell>
          <cell r="I3119">
            <v>1.99</v>
          </cell>
          <cell r="J3119">
            <v>0.33</v>
          </cell>
          <cell r="K3119">
            <v>6.0303030303030303</v>
          </cell>
          <cell r="L3119">
            <v>1.9910000000000001</v>
          </cell>
          <cell r="M3119">
            <v>2.1579999999999999</v>
          </cell>
          <cell r="N3119">
            <v>9.6484848484848484</v>
          </cell>
          <cell r="O3119">
            <v>3.1856000000000004</v>
          </cell>
          <cell r="P3119">
            <v>3.4527999999999999</v>
          </cell>
          <cell r="Q3119">
            <v>5.59</v>
          </cell>
          <cell r="R3119">
            <v>2.6480300000000003</v>
          </cell>
          <cell r="S3119">
            <v>2.8701400000000001</v>
          </cell>
          <cell r="T3119">
            <v>8.9440000000000008</v>
          </cell>
          <cell r="U3119">
            <v>4.2368480000000011</v>
          </cell>
          <cell r="V3119">
            <v>4.5922240000000007</v>
          </cell>
        </row>
        <row r="3120">
          <cell r="B3120" t="str">
            <v>1800</v>
          </cell>
          <cell r="D3120">
            <v>1.6</v>
          </cell>
          <cell r="E3120" t="str">
            <v>CHAINE INOX DIAM 4 32/8 (LE ML)</v>
          </cell>
          <cell r="F3120">
            <v>4.3499999999999996</v>
          </cell>
          <cell r="H3120" t="str">
            <v>316L/4404</v>
          </cell>
          <cell r="I3120">
            <v>2.9</v>
          </cell>
          <cell r="J3120">
            <v>1</v>
          </cell>
          <cell r="K3120">
            <v>2.9</v>
          </cell>
          <cell r="L3120">
            <v>2.9</v>
          </cell>
          <cell r="M3120">
            <v>2.9</v>
          </cell>
          <cell r="N3120">
            <v>4.6399999999999997</v>
          </cell>
          <cell r="O3120">
            <v>4.6399999999999997</v>
          </cell>
          <cell r="P3120">
            <v>4.6399999999999997</v>
          </cell>
          <cell r="Q3120">
            <v>4.3499999999999996</v>
          </cell>
          <cell r="R3120">
            <v>4.3499999999999996</v>
          </cell>
          <cell r="S3120">
            <v>4.3499999999999996</v>
          </cell>
          <cell r="T3120">
            <v>6.96</v>
          </cell>
          <cell r="U3120">
            <v>6.96</v>
          </cell>
          <cell r="V3120">
            <v>6.96</v>
          </cell>
        </row>
        <row r="3121">
          <cell r="B3121" t="str">
            <v>1800</v>
          </cell>
          <cell r="D3121">
            <v>1</v>
          </cell>
          <cell r="E3121" t="str">
            <v>VANNE A BOISSEAU A COLLER PVC PRESSION _ 40</v>
          </cell>
          <cell r="F3121">
            <v>6.93</v>
          </cell>
          <cell r="H3121" t="str">
            <v>VAC40</v>
          </cell>
          <cell r="I3121">
            <v>5.89</v>
          </cell>
          <cell r="J3121">
            <v>1</v>
          </cell>
          <cell r="K3121">
            <v>5.89</v>
          </cell>
          <cell r="L3121">
            <v>5.5890000000000004</v>
          </cell>
          <cell r="M3121">
            <v>5.79</v>
          </cell>
          <cell r="N3121">
            <v>5.89</v>
          </cell>
          <cell r="O3121">
            <v>5.5890000000000004</v>
          </cell>
          <cell r="P3121">
            <v>5.79</v>
          </cell>
          <cell r="Q3121">
            <v>8.84</v>
          </cell>
          <cell r="R3121">
            <v>6.9862500000000001</v>
          </cell>
          <cell r="S3121">
            <v>7.2374999999999998</v>
          </cell>
          <cell r="T3121">
            <v>8.84</v>
          </cell>
          <cell r="U3121">
            <v>6.9862500000000001</v>
          </cell>
          <cell r="V3121">
            <v>7.2374999999999998</v>
          </cell>
        </row>
        <row r="3122">
          <cell r="B3122" t="str">
            <v>1800</v>
          </cell>
          <cell r="D3122">
            <v>1</v>
          </cell>
          <cell r="E3122" t="str">
            <v>TRAVERSEE DE PAROI 40/50X1 3/4</v>
          </cell>
          <cell r="F3122">
            <v>8.51</v>
          </cell>
          <cell r="H3122" t="str">
            <v>VDL516041</v>
          </cell>
          <cell r="I3122">
            <v>7.02</v>
          </cell>
          <cell r="J3122">
            <v>1</v>
          </cell>
          <cell r="K3122">
            <v>7.02</v>
          </cell>
          <cell r="L3122">
            <v>7.0179999999999998</v>
          </cell>
          <cell r="M3122">
            <v>7.0179999999999998</v>
          </cell>
          <cell r="N3122">
            <v>7.02</v>
          </cell>
          <cell r="O3122">
            <v>7.0179999999999998</v>
          </cell>
          <cell r="P3122">
            <v>7.0179999999999998</v>
          </cell>
          <cell r="Q3122">
            <v>8.51</v>
          </cell>
          <cell r="R3122">
            <v>8.7724999999999991</v>
          </cell>
          <cell r="S3122">
            <v>8.7724999999999991</v>
          </cell>
          <cell r="T3122">
            <v>8.51</v>
          </cell>
          <cell r="U3122">
            <v>8.7724999999999991</v>
          </cell>
          <cell r="V3122">
            <v>8.7724999999999991</v>
          </cell>
        </row>
        <row r="3123">
          <cell r="B3123" t="str">
            <v>1800</v>
          </cell>
          <cell r="D3123">
            <v>1</v>
          </cell>
          <cell r="E3123" t="str">
            <v>PRESSE ETOUPE PG13 FILETAGE LONG</v>
          </cell>
          <cell r="F3123">
            <v>0.90200000000000002</v>
          </cell>
          <cell r="H3123" t="str">
            <v>FLPG13</v>
          </cell>
          <cell r="I3123">
            <v>0.6</v>
          </cell>
          <cell r="J3123">
            <v>1</v>
          </cell>
          <cell r="K3123">
            <v>0.6</v>
          </cell>
          <cell r="L3123">
            <v>0.60099999999999998</v>
          </cell>
          <cell r="M3123">
            <v>0.60099999999999998</v>
          </cell>
          <cell r="N3123">
            <v>0.6</v>
          </cell>
          <cell r="O3123">
            <v>0.60099999999999998</v>
          </cell>
          <cell r="P3123">
            <v>0.60099999999999998</v>
          </cell>
          <cell r="Q3123">
            <v>0.90200000000000002</v>
          </cell>
          <cell r="R3123">
            <v>0.90149999999999997</v>
          </cell>
          <cell r="S3123">
            <v>0.90149999999999997</v>
          </cell>
          <cell r="T3123">
            <v>0.90200000000000002</v>
          </cell>
          <cell r="U3123">
            <v>0.90149999999999997</v>
          </cell>
          <cell r="V3123">
            <v>0.90149999999999997</v>
          </cell>
        </row>
        <row r="3124">
          <cell r="B3124" t="str">
            <v>1800</v>
          </cell>
          <cell r="D3124">
            <v>1</v>
          </cell>
          <cell r="E3124" t="str">
            <v>ECROU PE POUR PRESSE ETOUPE PG13</v>
          </cell>
          <cell r="F3124">
            <v>0.08</v>
          </cell>
          <cell r="H3124" t="str">
            <v>ECROUPG13</v>
          </cell>
          <cell r="I3124">
            <v>7.0000000000000007E-2</v>
          </cell>
          <cell r="J3124">
            <v>1</v>
          </cell>
          <cell r="K3124">
            <v>7.0000000000000007E-2</v>
          </cell>
          <cell r="L3124">
            <v>7.1999999999999995E-2</v>
          </cell>
          <cell r="M3124">
            <v>7.1999999999999995E-2</v>
          </cell>
          <cell r="N3124">
            <v>7.0000000000000007E-2</v>
          </cell>
          <cell r="O3124">
            <v>7.1999999999999995E-2</v>
          </cell>
          <cell r="P3124">
            <v>7.1999999999999995E-2</v>
          </cell>
          <cell r="Q3124">
            <v>0.08</v>
          </cell>
          <cell r="R3124">
            <v>0.10799999999999998</v>
          </cell>
          <cell r="S3124">
            <v>0.10799999999999998</v>
          </cell>
          <cell r="T3124">
            <v>0.08</v>
          </cell>
          <cell r="U3124">
            <v>0.10799999999999998</v>
          </cell>
          <cell r="V3124">
            <v>0.10799999999999998</v>
          </cell>
        </row>
        <row r="3125">
          <cell r="B3125" t="str">
            <v>1800</v>
          </cell>
          <cell r="D3125">
            <v>1</v>
          </cell>
          <cell r="E3125" t="str">
            <v>MANILLE INOX</v>
          </cell>
          <cell r="F3125">
            <v>1.57</v>
          </cell>
          <cell r="H3125">
            <v>9600000618</v>
          </cell>
          <cell r="I3125">
            <v>0.8</v>
          </cell>
          <cell r="J3125">
            <v>1</v>
          </cell>
          <cell r="K3125">
            <v>0.8</v>
          </cell>
          <cell r="L3125">
            <v>0.80289999999999995</v>
          </cell>
          <cell r="M3125">
            <v>0.80289999999999995</v>
          </cell>
          <cell r="N3125">
            <v>0.8</v>
          </cell>
          <cell r="O3125">
            <v>0.80289999999999995</v>
          </cell>
          <cell r="P3125">
            <v>0.80289999999999995</v>
          </cell>
          <cell r="Q3125">
            <v>1.57</v>
          </cell>
          <cell r="R3125">
            <v>1.6057999999999999</v>
          </cell>
          <cell r="S3125">
            <v>1.6057999999999999</v>
          </cell>
          <cell r="T3125">
            <v>1.57</v>
          </cell>
          <cell r="U3125">
            <v>1.6057999999999999</v>
          </cell>
          <cell r="V3125">
            <v>1.6057999999999999</v>
          </cell>
        </row>
        <row r="3126">
          <cell r="B3126" t="str">
            <v>ECSPR-1800</v>
          </cell>
          <cell r="N3126">
            <v>319.45848484848477</v>
          </cell>
          <cell r="O3126">
            <v>313.94550000000004</v>
          </cell>
          <cell r="P3126">
            <v>316.57270000000005</v>
          </cell>
          <cell r="T3126">
            <v>471.8359999999999</v>
          </cell>
          <cell r="U3126">
            <v>471.06564799999995</v>
          </cell>
          <cell r="V3126">
            <v>472.73102399999993</v>
          </cell>
        </row>
        <row r="3127">
          <cell r="B3127" t="str">
            <v>900</v>
          </cell>
          <cell r="D3127">
            <v>1</v>
          </cell>
          <cell r="E3127" t="str">
            <v xml:space="preserve">CROCHET INOX </v>
          </cell>
          <cell r="F3127">
            <v>2.2400000000000002</v>
          </cell>
          <cell r="H3127">
            <v>101007</v>
          </cell>
          <cell r="I3127">
            <v>1.5</v>
          </cell>
          <cell r="J3127">
            <v>1</v>
          </cell>
          <cell r="K3127">
            <v>1.5</v>
          </cell>
          <cell r="L3127">
            <v>1.5</v>
          </cell>
          <cell r="M3127">
            <v>1.5</v>
          </cell>
          <cell r="N3127">
            <v>1.5</v>
          </cell>
          <cell r="O3127">
            <v>1.5</v>
          </cell>
          <cell r="P3127">
            <v>1.5</v>
          </cell>
          <cell r="Q3127">
            <v>2.2400000000000002</v>
          </cell>
          <cell r="R3127">
            <v>2.25</v>
          </cell>
          <cell r="S3127">
            <v>2.25</v>
          </cell>
          <cell r="T3127">
            <v>2.2400000000000002</v>
          </cell>
          <cell r="U3127">
            <v>2.25</v>
          </cell>
          <cell r="V3127">
            <v>2.25</v>
          </cell>
        </row>
        <row r="3128">
          <cell r="B3128" t="str">
            <v>900</v>
          </cell>
          <cell r="D3128">
            <v>1</v>
          </cell>
          <cell r="E3128" t="str">
            <v>CLAPET Y D40</v>
          </cell>
          <cell r="F3128">
            <v>20.309999999999999</v>
          </cell>
          <cell r="H3128">
            <v>1510041</v>
          </cell>
          <cell r="I3128">
            <v>12.92</v>
          </cell>
          <cell r="J3128">
            <v>1</v>
          </cell>
          <cell r="K3128">
            <v>12.92</v>
          </cell>
          <cell r="L3128">
            <v>12.923999999999999</v>
          </cell>
          <cell r="M3128">
            <v>12.923999999999999</v>
          </cell>
          <cell r="N3128">
            <v>12.92</v>
          </cell>
          <cell r="O3128">
            <v>12.923999999999999</v>
          </cell>
          <cell r="P3128">
            <v>12.923999999999999</v>
          </cell>
          <cell r="Q3128">
            <v>20.309999999999999</v>
          </cell>
          <cell r="R3128">
            <v>19.385999999999999</v>
          </cell>
          <cell r="S3128">
            <v>19.385999999999999</v>
          </cell>
          <cell r="T3128">
            <v>20.309999999999999</v>
          </cell>
          <cell r="U3128">
            <v>19.385999999999999</v>
          </cell>
          <cell r="V3128">
            <v>19.385999999999999</v>
          </cell>
        </row>
        <row r="3129">
          <cell r="B3129" t="str">
            <v>900</v>
          </cell>
          <cell r="D3129">
            <v>1</v>
          </cell>
          <cell r="E3129" t="str">
            <v>COUDE 90 PVC D40 FEM/FEM</v>
          </cell>
          <cell r="F3129">
            <v>0.6</v>
          </cell>
          <cell r="H3129" t="str">
            <v>C9040</v>
          </cell>
          <cell r="I3129">
            <v>0.49</v>
          </cell>
          <cell r="J3129">
            <v>1</v>
          </cell>
          <cell r="K3129">
            <v>0.49</v>
          </cell>
          <cell r="L3129">
            <v>0.49299999999999999</v>
          </cell>
          <cell r="M3129">
            <v>0.54200000000000004</v>
          </cell>
          <cell r="N3129">
            <v>0.49</v>
          </cell>
          <cell r="O3129">
            <v>0.49299999999999999</v>
          </cell>
          <cell r="P3129">
            <v>0.54200000000000004</v>
          </cell>
          <cell r="Q3129">
            <v>0.6</v>
          </cell>
          <cell r="R3129">
            <v>0.61624999999999996</v>
          </cell>
          <cell r="S3129">
            <v>0.67749999999999999</v>
          </cell>
          <cell r="T3129">
            <v>0.6</v>
          </cell>
          <cell r="U3129">
            <v>0.61624999999999996</v>
          </cell>
          <cell r="V3129">
            <v>0.67749999999999999</v>
          </cell>
        </row>
        <row r="3130">
          <cell r="B3130" t="str">
            <v>900</v>
          </cell>
          <cell r="D3130">
            <v>1</v>
          </cell>
          <cell r="E3130" t="str">
            <v>EMBOUT ADAPTATION 40X50X1 1/4</v>
          </cell>
          <cell r="F3130">
            <v>1.19</v>
          </cell>
          <cell r="H3130" t="str">
            <v>EF504011/4</v>
          </cell>
          <cell r="I3130">
            <v>0.79</v>
          </cell>
          <cell r="J3130">
            <v>1</v>
          </cell>
          <cell r="K3130">
            <v>0.79</v>
          </cell>
          <cell r="L3130">
            <v>0.79</v>
          </cell>
          <cell r="M3130">
            <v>0.79</v>
          </cell>
          <cell r="N3130">
            <v>0.79</v>
          </cell>
          <cell r="O3130">
            <v>0.79</v>
          </cell>
          <cell r="P3130">
            <v>0.79</v>
          </cell>
          <cell r="Q3130">
            <v>1.19</v>
          </cell>
          <cell r="R3130">
            <v>1.1850000000000001</v>
          </cell>
          <cell r="S3130">
            <v>1.1850000000000001</v>
          </cell>
          <cell r="T3130">
            <v>1.19</v>
          </cell>
          <cell r="U3130">
            <v>1.1850000000000001</v>
          </cell>
          <cell r="V3130">
            <v>1.1850000000000001</v>
          </cell>
        </row>
        <row r="3131">
          <cell r="B3131" t="str">
            <v>900</v>
          </cell>
          <cell r="D3131">
            <v>1</v>
          </cell>
          <cell r="E3131" t="str">
            <v xml:space="preserve">CUVE DE RELEVAGE D600 + COUVERCLE </v>
          </cell>
          <cell r="F3131">
            <v>206.99</v>
          </cell>
          <cell r="H3131" t="str">
            <v>MCUVE600</v>
          </cell>
          <cell r="I3131">
            <v>138.58000000000001</v>
          </cell>
          <cell r="J3131">
            <v>1</v>
          </cell>
          <cell r="K3131">
            <v>138.58000000000001</v>
          </cell>
          <cell r="L3131">
            <v>138.58000000000001</v>
          </cell>
          <cell r="M3131">
            <v>138.58000000000001</v>
          </cell>
          <cell r="N3131">
            <v>138.58000000000001</v>
          </cell>
          <cell r="O3131">
            <v>138.58000000000001</v>
          </cell>
          <cell r="P3131">
            <v>138.58000000000001</v>
          </cell>
          <cell r="Q3131">
            <v>206.99</v>
          </cell>
          <cell r="R3131">
            <v>207.87</v>
          </cell>
          <cell r="S3131">
            <v>207.87</v>
          </cell>
          <cell r="T3131">
            <v>206.99</v>
          </cell>
          <cell r="U3131">
            <v>207.87</v>
          </cell>
          <cell r="V3131">
            <v>207.87</v>
          </cell>
        </row>
        <row r="3132">
          <cell r="B3132" t="str">
            <v>900</v>
          </cell>
          <cell r="D3132">
            <v>1</v>
          </cell>
          <cell r="E3132" t="str">
            <v>JOINT FORSHEDA D100</v>
          </cell>
          <cell r="F3132">
            <v>4.87</v>
          </cell>
          <cell r="H3132" t="str">
            <v>MJOI100</v>
          </cell>
          <cell r="I3132">
            <v>0.94</v>
          </cell>
          <cell r="J3132">
            <v>1</v>
          </cell>
          <cell r="K3132">
            <v>0.94</v>
          </cell>
          <cell r="L3132">
            <v>2.1800000000000002</v>
          </cell>
          <cell r="M3132">
            <v>0.94</v>
          </cell>
          <cell r="N3132">
            <v>0.94</v>
          </cell>
          <cell r="O3132">
            <v>2.1800000000000002</v>
          </cell>
          <cell r="P3132">
            <v>0.94</v>
          </cell>
          <cell r="Q3132">
            <v>4.87</v>
          </cell>
          <cell r="R3132">
            <v>4.9050000000000002</v>
          </cell>
          <cell r="S3132">
            <v>2.1149999999999998</v>
          </cell>
          <cell r="T3132">
            <v>4.87</v>
          </cell>
          <cell r="U3132">
            <v>4.9050000000000002</v>
          </cell>
          <cell r="V3132">
            <v>2.1149999999999998</v>
          </cell>
        </row>
        <row r="3133">
          <cell r="B3133" t="str">
            <v>900</v>
          </cell>
          <cell r="D3133">
            <v>1</v>
          </cell>
          <cell r="E3133" t="str">
            <v>JOINT FORSHEDA D50</v>
          </cell>
          <cell r="F3133">
            <v>4.9400000000000004</v>
          </cell>
          <cell r="H3133" t="str">
            <v>MJOI50</v>
          </cell>
          <cell r="I3133">
            <v>2.57</v>
          </cell>
          <cell r="J3133">
            <v>1</v>
          </cell>
          <cell r="K3133">
            <v>2.57</v>
          </cell>
          <cell r="L3133">
            <v>2.57</v>
          </cell>
          <cell r="M3133">
            <v>0.92</v>
          </cell>
          <cell r="N3133">
            <v>2.57</v>
          </cell>
          <cell r="O3133">
            <v>2.57</v>
          </cell>
          <cell r="P3133">
            <v>0.92</v>
          </cell>
          <cell r="Q3133">
            <v>4.9400000000000004</v>
          </cell>
          <cell r="R3133">
            <v>5.7824999999999998</v>
          </cell>
          <cell r="S3133">
            <v>2.0700000000000003</v>
          </cell>
          <cell r="T3133">
            <v>4.9400000000000004</v>
          </cell>
          <cell r="U3133">
            <v>5.7824999999999998</v>
          </cell>
          <cell r="V3133">
            <v>2.0700000000000003</v>
          </cell>
        </row>
        <row r="3134">
          <cell r="B3134" t="str">
            <v>900</v>
          </cell>
          <cell r="D3134">
            <v>0.54</v>
          </cell>
          <cell r="E3134" t="str">
            <v>MAIN D'OEUVRE ATELIER</v>
          </cell>
          <cell r="F3134">
            <v>75</v>
          </cell>
          <cell r="H3134" t="str">
            <v>MOAT</v>
          </cell>
          <cell r="I3134">
            <v>50</v>
          </cell>
          <cell r="J3134">
            <v>1</v>
          </cell>
          <cell r="K3134">
            <v>50</v>
          </cell>
          <cell r="L3134">
            <v>50</v>
          </cell>
          <cell r="M3134">
            <v>50</v>
          </cell>
          <cell r="N3134">
            <v>27</v>
          </cell>
          <cell r="O3134">
            <v>27</v>
          </cell>
          <cell r="P3134">
            <v>27</v>
          </cell>
          <cell r="Q3134">
            <v>75</v>
          </cell>
          <cell r="R3134">
            <v>75</v>
          </cell>
          <cell r="S3134">
            <v>75</v>
          </cell>
          <cell r="T3134">
            <v>40.5</v>
          </cell>
          <cell r="U3134">
            <v>40.5</v>
          </cell>
          <cell r="V3134">
            <v>40.5</v>
          </cell>
        </row>
        <row r="3135">
          <cell r="B3135" t="str">
            <v>900</v>
          </cell>
          <cell r="D3135">
            <v>1</v>
          </cell>
          <cell r="E3135" t="str">
            <v>ELECTROPOMPE OPTIMA  EAUX CLAIRES</v>
          </cell>
          <cell r="F3135">
            <v>119.89</v>
          </cell>
          <cell r="H3135" t="str">
            <v>MOPTIMA</v>
          </cell>
          <cell r="I3135">
            <v>83</v>
          </cell>
          <cell r="J3135">
            <v>1</v>
          </cell>
          <cell r="K3135">
            <v>83</v>
          </cell>
          <cell r="L3135">
            <v>83</v>
          </cell>
          <cell r="M3135">
            <v>88</v>
          </cell>
          <cell r="N3135">
            <v>83</v>
          </cell>
          <cell r="O3135">
            <v>83</v>
          </cell>
          <cell r="P3135">
            <v>88</v>
          </cell>
          <cell r="Q3135">
            <v>119.89</v>
          </cell>
          <cell r="R3135">
            <v>124.5</v>
          </cell>
          <cell r="S3135">
            <v>132</v>
          </cell>
          <cell r="T3135">
            <v>119.89</v>
          </cell>
          <cell r="U3135">
            <v>124.5</v>
          </cell>
          <cell r="V3135">
            <v>132</v>
          </cell>
        </row>
        <row r="3136">
          <cell r="B3136" t="str">
            <v>900</v>
          </cell>
          <cell r="D3136">
            <v>0.7</v>
          </cell>
          <cell r="E3136" t="str">
            <v>TUBE PVC PRESSION 40X3 PN16</v>
          </cell>
          <cell r="F3136">
            <v>5.59</v>
          </cell>
          <cell r="H3136" t="str">
            <v>PVC4016</v>
          </cell>
          <cell r="I3136">
            <v>1.99</v>
          </cell>
          <cell r="J3136">
            <v>0.33</v>
          </cell>
          <cell r="K3136">
            <v>6.0303030303030303</v>
          </cell>
          <cell r="L3136">
            <v>1.9910000000000001</v>
          </cell>
          <cell r="M3136">
            <v>2.1579999999999999</v>
          </cell>
          <cell r="N3136">
            <v>4.2212121212121207</v>
          </cell>
          <cell r="O3136">
            <v>1.3936999999999999</v>
          </cell>
          <cell r="P3136">
            <v>1.5105999999999999</v>
          </cell>
          <cell r="Q3136">
            <v>5.59</v>
          </cell>
          <cell r="R3136">
            <v>2.6480300000000003</v>
          </cell>
          <cell r="S3136">
            <v>2.8701400000000001</v>
          </cell>
          <cell r="T3136">
            <v>3.9129999999999998</v>
          </cell>
          <cell r="U3136">
            <v>1.8536210000000002</v>
          </cell>
          <cell r="V3136">
            <v>2.0090979999999998</v>
          </cell>
        </row>
        <row r="3137">
          <cell r="B3137" t="str">
            <v>900</v>
          </cell>
          <cell r="D3137">
            <v>0.7</v>
          </cell>
          <cell r="E3137" t="str">
            <v>CHAINE INOX DIAM 4 32/8 (LE ML)</v>
          </cell>
          <cell r="F3137">
            <v>4.3499999999999996</v>
          </cell>
          <cell r="H3137" t="str">
            <v>316L/4404</v>
          </cell>
          <cell r="I3137">
            <v>2.9</v>
          </cell>
          <cell r="J3137">
            <v>1</v>
          </cell>
          <cell r="K3137">
            <v>2.9</v>
          </cell>
          <cell r="L3137">
            <v>2.9</v>
          </cell>
          <cell r="M3137">
            <v>2.9</v>
          </cell>
          <cell r="N3137">
            <v>2.0299999999999998</v>
          </cell>
          <cell r="O3137">
            <v>2.0299999999999998</v>
          </cell>
          <cell r="P3137">
            <v>2.0299999999999998</v>
          </cell>
          <cell r="Q3137">
            <v>4.3499999999999996</v>
          </cell>
          <cell r="R3137">
            <v>4.3499999999999996</v>
          </cell>
          <cell r="S3137">
            <v>4.3499999999999996</v>
          </cell>
          <cell r="T3137">
            <v>3.0449999999999995</v>
          </cell>
          <cell r="U3137">
            <v>3.0449999999999995</v>
          </cell>
          <cell r="V3137">
            <v>3.0449999999999995</v>
          </cell>
        </row>
        <row r="3138">
          <cell r="B3138" t="str">
            <v>900</v>
          </cell>
          <cell r="D3138">
            <v>1</v>
          </cell>
          <cell r="E3138" t="str">
            <v>VANNE A BOISSEAU A COLLER PVC PRESSION _ 40</v>
          </cell>
          <cell r="F3138">
            <v>6.93</v>
          </cell>
          <cell r="H3138" t="str">
            <v>VAC40</v>
          </cell>
          <cell r="I3138">
            <v>5.89</v>
          </cell>
          <cell r="J3138">
            <v>1</v>
          </cell>
          <cell r="K3138">
            <v>5.89</v>
          </cell>
          <cell r="L3138">
            <v>5.5890000000000004</v>
          </cell>
          <cell r="M3138">
            <v>5.79</v>
          </cell>
          <cell r="N3138">
            <v>5.89</v>
          </cell>
          <cell r="O3138">
            <v>5.5890000000000004</v>
          </cell>
          <cell r="P3138">
            <v>5.79</v>
          </cell>
          <cell r="Q3138">
            <v>8.84</v>
          </cell>
          <cell r="R3138">
            <v>6.9862500000000001</v>
          </cell>
          <cell r="S3138">
            <v>7.2374999999999998</v>
          </cell>
          <cell r="T3138">
            <v>8.84</v>
          </cell>
          <cell r="U3138">
            <v>6.9862500000000001</v>
          </cell>
          <cell r="V3138">
            <v>7.2374999999999998</v>
          </cell>
        </row>
        <row r="3139">
          <cell r="B3139" t="str">
            <v>900</v>
          </cell>
          <cell r="D3139">
            <v>1</v>
          </cell>
          <cell r="E3139" t="str">
            <v>TRAVERSEE DE PAROI 40/50X1 3/4</v>
          </cell>
          <cell r="F3139">
            <v>8.51</v>
          </cell>
          <cell r="H3139" t="str">
            <v>VDL516041</v>
          </cell>
          <cell r="I3139">
            <v>7.02</v>
          </cell>
          <cell r="J3139">
            <v>1</v>
          </cell>
          <cell r="K3139">
            <v>7.02</v>
          </cell>
          <cell r="L3139">
            <v>7.0179999999999998</v>
          </cell>
          <cell r="M3139">
            <v>7.0179999999999998</v>
          </cell>
          <cell r="N3139">
            <v>7.02</v>
          </cell>
          <cell r="O3139">
            <v>7.0179999999999998</v>
          </cell>
          <cell r="P3139">
            <v>7.0179999999999998</v>
          </cell>
          <cell r="Q3139">
            <v>8.51</v>
          </cell>
          <cell r="R3139">
            <v>8.7724999999999991</v>
          </cell>
          <cell r="S3139">
            <v>8.7724999999999991</v>
          </cell>
          <cell r="T3139">
            <v>8.51</v>
          </cell>
          <cell r="U3139">
            <v>8.7724999999999991</v>
          </cell>
          <cell r="V3139">
            <v>8.7724999999999991</v>
          </cell>
        </row>
        <row r="3140">
          <cell r="B3140" t="str">
            <v>900</v>
          </cell>
          <cell r="D3140">
            <v>1</v>
          </cell>
          <cell r="E3140" t="str">
            <v>PRESSE ETOUPE PG13 FILETAGE LONG</v>
          </cell>
          <cell r="F3140">
            <v>0.90200000000000002</v>
          </cell>
          <cell r="H3140" t="str">
            <v>FLPG13</v>
          </cell>
          <cell r="I3140">
            <v>0.6</v>
          </cell>
          <cell r="J3140">
            <v>1</v>
          </cell>
          <cell r="K3140">
            <v>0.6</v>
          </cell>
          <cell r="L3140">
            <v>0.60099999999999998</v>
          </cell>
          <cell r="M3140">
            <v>0.60099999999999998</v>
          </cell>
          <cell r="N3140">
            <v>0.6</v>
          </cell>
          <cell r="O3140">
            <v>0.60099999999999998</v>
          </cell>
          <cell r="P3140">
            <v>0.60099999999999998</v>
          </cell>
          <cell r="Q3140">
            <v>0.90200000000000002</v>
          </cell>
          <cell r="R3140">
            <v>0.90149999999999997</v>
          </cell>
          <cell r="S3140">
            <v>0.90149999999999997</v>
          </cell>
          <cell r="T3140">
            <v>0.90200000000000002</v>
          </cell>
          <cell r="U3140">
            <v>0.90149999999999997</v>
          </cell>
          <cell r="V3140">
            <v>0.90149999999999997</v>
          </cell>
        </row>
        <row r="3141">
          <cell r="B3141" t="str">
            <v>900</v>
          </cell>
          <cell r="D3141">
            <v>1</v>
          </cell>
          <cell r="E3141" t="str">
            <v>ECROU PE POUR PRESSE ETOUPE PG13</v>
          </cell>
          <cell r="F3141">
            <v>0.08</v>
          </cell>
          <cell r="H3141" t="str">
            <v>ECROUPG13</v>
          </cell>
          <cell r="I3141">
            <v>7.0000000000000007E-2</v>
          </cell>
          <cell r="J3141">
            <v>1</v>
          </cell>
          <cell r="K3141">
            <v>7.0000000000000007E-2</v>
          </cell>
          <cell r="L3141">
            <v>7.1999999999999995E-2</v>
          </cell>
          <cell r="M3141">
            <v>7.1999999999999995E-2</v>
          </cell>
          <cell r="N3141">
            <v>7.0000000000000007E-2</v>
          </cell>
          <cell r="O3141">
            <v>7.1999999999999995E-2</v>
          </cell>
          <cell r="P3141">
            <v>7.1999999999999995E-2</v>
          </cell>
          <cell r="Q3141">
            <v>0.08</v>
          </cell>
          <cell r="R3141">
            <v>0.10799999999999998</v>
          </cell>
          <cell r="S3141">
            <v>0.10799999999999998</v>
          </cell>
          <cell r="T3141">
            <v>0.08</v>
          </cell>
          <cell r="U3141">
            <v>0.10799999999999998</v>
          </cell>
          <cell r="V3141">
            <v>0.10799999999999998</v>
          </cell>
        </row>
        <row r="3142">
          <cell r="B3142" t="str">
            <v>900</v>
          </cell>
          <cell r="D3142">
            <v>1</v>
          </cell>
          <cell r="E3142" t="str">
            <v>MANILLE INOX</v>
          </cell>
          <cell r="F3142">
            <v>1.57</v>
          </cell>
          <cell r="H3142">
            <v>9600000618</v>
          </cell>
          <cell r="I3142">
            <v>0.8</v>
          </cell>
          <cell r="J3142">
            <v>1</v>
          </cell>
          <cell r="K3142">
            <v>0.8</v>
          </cell>
          <cell r="L3142">
            <v>0.80289999999999995</v>
          </cell>
          <cell r="M3142">
            <v>0.80289999999999995</v>
          </cell>
          <cell r="N3142">
            <v>0.8</v>
          </cell>
          <cell r="O3142">
            <v>0.80289999999999995</v>
          </cell>
          <cell r="P3142">
            <v>0.80289999999999995</v>
          </cell>
          <cell r="Q3142">
            <v>1.57</v>
          </cell>
          <cell r="R3142">
            <v>1.6057999999999999</v>
          </cell>
          <cell r="S3142">
            <v>1.6057999999999999</v>
          </cell>
          <cell r="T3142">
            <v>1.57</v>
          </cell>
          <cell r="U3142">
            <v>1.6057999999999999</v>
          </cell>
          <cell r="V3142">
            <v>1.6057999999999999</v>
          </cell>
        </row>
        <row r="3143">
          <cell r="B3143" t="str">
            <v>ECSPR-900</v>
          </cell>
          <cell r="N3143">
            <v>288.42121212121208</v>
          </cell>
          <cell r="O3143">
            <v>286.54360000000003</v>
          </cell>
          <cell r="P3143">
            <v>289.02050000000003</v>
          </cell>
          <cell r="T3143">
            <v>428.38999999999993</v>
          </cell>
          <cell r="U3143">
            <v>430.26742099999996</v>
          </cell>
          <cell r="V3143">
            <v>431.73289799999998</v>
          </cell>
        </row>
        <row r="3144">
          <cell r="B3144" t="str">
            <v>600</v>
          </cell>
          <cell r="D3144">
            <v>1</v>
          </cell>
          <cell r="E3144" t="str">
            <v xml:space="preserve">CROCHET INOX </v>
          </cell>
          <cell r="F3144">
            <v>2.2400000000000002</v>
          </cell>
          <cell r="H3144">
            <v>101007</v>
          </cell>
          <cell r="I3144">
            <v>1.5</v>
          </cell>
          <cell r="J3144">
            <v>1</v>
          </cell>
          <cell r="K3144">
            <v>1.5</v>
          </cell>
          <cell r="L3144">
            <v>1.5</v>
          </cell>
          <cell r="M3144">
            <v>1.5</v>
          </cell>
          <cell r="N3144">
            <v>1.5</v>
          </cell>
          <cell r="O3144">
            <v>1.5</v>
          </cell>
          <cell r="P3144">
            <v>1.5</v>
          </cell>
          <cell r="Q3144">
            <v>2.2400000000000002</v>
          </cell>
          <cell r="R3144">
            <v>2.25</v>
          </cell>
          <cell r="S3144">
            <v>2.25</v>
          </cell>
          <cell r="T3144">
            <v>2.2400000000000002</v>
          </cell>
          <cell r="U3144">
            <v>2.25</v>
          </cell>
          <cell r="V3144">
            <v>2.25</v>
          </cell>
        </row>
        <row r="3145">
          <cell r="B3145" t="str">
            <v>600</v>
          </cell>
          <cell r="D3145">
            <v>1</v>
          </cell>
          <cell r="E3145" t="str">
            <v>CLAPET Y D40</v>
          </cell>
          <cell r="F3145">
            <v>20.309999999999999</v>
          </cell>
          <cell r="H3145">
            <v>1510041</v>
          </cell>
          <cell r="I3145">
            <v>12.92</v>
          </cell>
          <cell r="J3145">
            <v>1</v>
          </cell>
          <cell r="K3145">
            <v>12.92</v>
          </cell>
          <cell r="L3145">
            <v>12.923999999999999</v>
          </cell>
          <cell r="M3145">
            <v>12.923999999999999</v>
          </cell>
          <cell r="N3145">
            <v>12.92</v>
          </cell>
          <cell r="O3145">
            <v>12.923999999999999</v>
          </cell>
          <cell r="P3145">
            <v>12.923999999999999</v>
          </cell>
          <cell r="Q3145">
            <v>20.309999999999999</v>
          </cell>
          <cell r="R3145">
            <v>19.385999999999999</v>
          </cell>
          <cell r="S3145">
            <v>19.385999999999999</v>
          </cell>
          <cell r="T3145">
            <v>20.309999999999999</v>
          </cell>
          <cell r="U3145">
            <v>19.385999999999999</v>
          </cell>
          <cell r="V3145">
            <v>19.385999999999999</v>
          </cell>
        </row>
        <row r="3146">
          <cell r="B3146" t="str">
            <v>600</v>
          </cell>
          <cell r="D3146">
            <v>1</v>
          </cell>
          <cell r="E3146" t="str">
            <v>COUDE 90 PVC D40 FEM/FEM</v>
          </cell>
          <cell r="F3146">
            <v>0.6</v>
          </cell>
          <cell r="H3146" t="str">
            <v>C9040</v>
          </cell>
          <cell r="I3146">
            <v>0.49</v>
          </cell>
          <cell r="J3146">
            <v>1</v>
          </cell>
          <cell r="K3146">
            <v>0.49</v>
          </cell>
          <cell r="L3146">
            <v>0.49299999999999999</v>
          </cell>
          <cell r="M3146">
            <v>0.54200000000000004</v>
          </cell>
          <cell r="N3146">
            <v>0.49</v>
          </cell>
          <cell r="O3146">
            <v>0.49299999999999999</v>
          </cell>
          <cell r="P3146">
            <v>0.54200000000000004</v>
          </cell>
          <cell r="Q3146">
            <v>0.6</v>
          </cell>
          <cell r="R3146">
            <v>0.61624999999999996</v>
          </cell>
          <cell r="S3146">
            <v>0.67749999999999999</v>
          </cell>
          <cell r="T3146">
            <v>0.6</v>
          </cell>
          <cell r="U3146">
            <v>0.61624999999999996</v>
          </cell>
          <cell r="V3146">
            <v>0.67749999999999999</v>
          </cell>
        </row>
        <row r="3147">
          <cell r="B3147" t="str">
            <v>600</v>
          </cell>
          <cell r="D3147">
            <v>1</v>
          </cell>
          <cell r="E3147" t="str">
            <v>EMBOUT ADAPTATION 40X50X1 1/4</v>
          </cell>
          <cell r="F3147">
            <v>1.19</v>
          </cell>
          <cell r="H3147" t="str">
            <v>EF504011/4</v>
          </cell>
          <cell r="I3147">
            <v>0.79</v>
          </cell>
          <cell r="J3147">
            <v>1</v>
          </cell>
          <cell r="K3147">
            <v>0.79</v>
          </cell>
          <cell r="L3147">
            <v>0.79</v>
          </cell>
          <cell r="M3147">
            <v>0.79</v>
          </cell>
          <cell r="N3147">
            <v>0.79</v>
          </cell>
          <cell r="O3147">
            <v>0.79</v>
          </cell>
          <cell r="P3147">
            <v>0.79</v>
          </cell>
          <cell r="Q3147">
            <v>1.19</v>
          </cell>
          <cell r="R3147">
            <v>1.1850000000000001</v>
          </cell>
          <cell r="S3147">
            <v>1.1850000000000001</v>
          </cell>
          <cell r="T3147">
            <v>1.19</v>
          </cell>
          <cell r="U3147">
            <v>1.1850000000000001</v>
          </cell>
          <cell r="V3147">
            <v>1.1850000000000001</v>
          </cell>
        </row>
        <row r="3148">
          <cell r="B3148" t="str">
            <v>600</v>
          </cell>
          <cell r="D3148">
            <v>1</v>
          </cell>
          <cell r="E3148" t="str">
            <v xml:space="preserve">CUVE DE RELEVAGE D600 + COUVERCLE </v>
          </cell>
          <cell r="F3148">
            <v>206.99</v>
          </cell>
          <cell r="H3148" t="str">
            <v>MCUVE600</v>
          </cell>
          <cell r="I3148">
            <v>138.58000000000001</v>
          </cell>
          <cell r="J3148">
            <v>1</v>
          </cell>
          <cell r="K3148">
            <v>138.58000000000001</v>
          </cell>
          <cell r="L3148">
            <v>138.58000000000001</v>
          </cell>
          <cell r="M3148">
            <v>138.58000000000001</v>
          </cell>
          <cell r="N3148">
            <v>138.58000000000001</v>
          </cell>
          <cell r="O3148">
            <v>138.58000000000001</v>
          </cell>
          <cell r="P3148">
            <v>138.58000000000001</v>
          </cell>
          <cell r="Q3148">
            <v>206.99</v>
          </cell>
          <cell r="R3148">
            <v>207.87</v>
          </cell>
          <cell r="S3148">
            <v>207.87</v>
          </cell>
          <cell r="T3148">
            <v>206.99</v>
          </cell>
          <cell r="U3148">
            <v>207.87</v>
          </cell>
          <cell r="V3148">
            <v>207.87</v>
          </cell>
        </row>
        <row r="3149">
          <cell r="B3149" t="str">
            <v>600</v>
          </cell>
          <cell r="D3149">
            <v>1</v>
          </cell>
          <cell r="E3149" t="str">
            <v>JOINT FORSHEDA D100</v>
          </cell>
          <cell r="F3149">
            <v>4.87</v>
          </cell>
          <cell r="H3149" t="str">
            <v>MJOI100</v>
          </cell>
          <cell r="I3149">
            <v>0.94</v>
          </cell>
          <cell r="J3149">
            <v>1</v>
          </cell>
          <cell r="K3149">
            <v>0.94</v>
          </cell>
          <cell r="L3149">
            <v>2.1800000000000002</v>
          </cell>
          <cell r="M3149">
            <v>0.94</v>
          </cell>
          <cell r="N3149">
            <v>0.94</v>
          </cell>
          <cell r="O3149">
            <v>2.1800000000000002</v>
          </cell>
          <cell r="P3149">
            <v>0.94</v>
          </cell>
          <cell r="Q3149">
            <v>4.87</v>
          </cell>
          <cell r="R3149">
            <v>4.9050000000000002</v>
          </cell>
          <cell r="S3149">
            <v>2.1149999999999998</v>
          </cell>
          <cell r="T3149">
            <v>4.87</v>
          </cell>
          <cell r="U3149">
            <v>4.9050000000000002</v>
          </cell>
          <cell r="V3149">
            <v>2.1149999999999998</v>
          </cell>
        </row>
        <row r="3150">
          <cell r="B3150" t="str">
            <v>600</v>
          </cell>
          <cell r="D3150">
            <v>1</v>
          </cell>
          <cell r="E3150" t="str">
            <v>JOINT FORSHEDA D50</v>
          </cell>
          <cell r="F3150">
            <v>4.9400000000000004</v>
          </cell>
          <cell r="H3150" t="str">
            <v>MJOI50</v>
          </cell>
          <cell r="I3150">
            <v>2.57</v>
          </cell>
          <cell r="J3150">
            <v>1</v>
          </cell>
          <cell r="K3150">
            <v>2.57</v>
          </cell>
          <cell r="L3150">
            <v>2.57</v>
          </cell>
          <cell r="M3150">
            <v>0.92</v>
          </cell>
          <cell r="N3150">
            <v>2.57</v>
          </cell>
          <cell r="O3150">
            <v>2.57</v>
          </cell>
          <cell r="P3150">
            <v>0.92</v>
          </cell>
          <cell r="Q3150">
            <v>4.9400000000000004</v>
          </cell>
          <cell r="R3150">
            <v>5.7824999999999998</v>
          </cell>
          <cell r="S3150">
            <v>2.0700000000000003</v>
          </cell>
          <cell r="T3150">
            <v>4.9400000000000004</v>
          </cell>
          <cell r="U3150">
            <v>5.7824999999999998</v>
          </cell>
          <cell r="V3150">
            <v>2.0700000000000003</v>
          </cell>
        </row>
        <row r="3151">
          <cell r="B3151" t="str">
            <v>600</v>
          </cell>
          <cell r="D3151">
            <v>0.54</v>
          </cell>
          <cell r="E3151" t="str">
            <v>MAIN D'OEUVRE ATELIER</v>
          </cell>
          <cell r="F3151">
            <v>75</v>
          </cell>
          <cell r="H3151" t="str">
            <v>MOAT</v>
          </cell>
          <cell r="I3151">
            <v>50</v>
          </cell>
          <cell r="J3151">
            <v>1</v>
          </cell>
          <cell r="K3151">
            <v>50</v>
          </cell>
          <cell r="L3151">
            <v>50</v>
          </cell>
          <cell r="M3151">
            <v>50</v>
          </cell>
          <cell r="N3151">
            <v>27</v>
          </cell>
          <cell r="O3151">
            <v>27</v>
          </cell>
          <cell r="P3151">
            <v>27</v>
          </cell>
          <cell r="Q3151">
            <v>75</v>
          </cell>
          <cell r="R3151">
            <v>75</v>
          </cell>
          <cell r="S3151">
            <v>75</v>
          </cell>
          <cell r="T3151">
            <v>40.5</v>
          </cell>
          <cell r="U3151">
            <v>40.5</v>
          </cell>
          <cell r="V3151">
            <v>40.5</v>
          </cell>
        </row>
        <row r="3152">
          <cell r="B3152" t="str">
            <v>600</v>
          </cell>
          <cell r="D3152">
            <v>1</v>
          </cell>
          <cell r="E3152" t="str">
            <v>ELECTROPOMPE OPTIMA  EAUX CLAIRES</v>
          </cell>
          <cell r="F3152">
            <v>119.89</v>
          </cell>
          <cell r="H3152" t="str">
            <v>MOPTIMA</v>
          </cell>
          <cell r="I3152">
            <v>83</v>
          </cell>
          <cell r="J3152">
            <v>1</v>
          </cell>
          <cell r="K3152">
            <v>83</v>
          </cell>
          <cell r="L3152">
            <v>83</v>
          </cell>
          <cell r="M3152">
            <v>88</v>
          </cell>
          <cell r="N3152">
            <v>83</v>
          </cell>
          <cell r="O3152">
            <v>83</v>
          </cell>
          <cell r="P3152">
            <v>88</v>
          </cell>
          <cell r="Q3152">
            <v>119.89</v>
          </cell>
          <cell r="R3152">
            <v>124.5</v>
          </cell>
          <cell r="S3152">
            <v>132</v>
          </cell>
          <cell r="T3152">
            <v>119.89</v>
          </cell>
          <cell r="U3152">
            <v>124.5</v>
          </cell>
          <cell r="V3152">
            <v>132</v>
          </cell>
        </row>
        <row r="3153">
          <cell r="B3153" t="str">
            <v>600</v>
          </cell>
          <cell r="D3153">
            <v>0.4</v>
          </cell>
          <cell r="E3153" t="str">
            <v>TUBE PVC PRESSION 40X3 PN16</v>
          </cell>
          <cell r="F3153">
            <v>5.59</v>
          </cell>
          <cell r="H3153" t="str">
            <v>PVC4016</v>
          </cell>
          <cell r="I3153">
            <v>1.99</v>
          </cell>
          <cell r="J3153">
            <v>0.33</v>
          </cell>
          <cell r="K3153">
            <v>6.0303030303030303</v>
          </cell>
          <cell r="L3153">
            <v>1.9910000000000001</v>
          </cell>
          <cell r="M3153">
            <v>2.1579999999999999</v>
          </cell>
          <cell r="N3153">
            <v>2.4121212121212121</v>
          </cell>
          <cell r="O3153">
            <v>0.79640000000000011</v>
          </cell>
          <cell r="P3153">
            <v>0.86319999999999997</v>
          </cell>
          <cell r="Q3153">
            <v>5.59</v>
          </cell>
          <cell r="R3153">
            <v>2.6480300000000003</v>
          </cell>
          <cell r="S3153">
            <v>2.8701400000000001</v>
          </cell>
          <cell r="T3153">
            <v>2.2360000000000002</v>
          </cell>
          <cell r="U3153">
            <v>1.0592120000000003</v>
          </cell>
          <cell r="V3153">
            <v>1.1480560000000002</v>
          </cell>
        </row>
        <row r="3154">
          <cell r="B3154" t="str">
            <v>600</v>
          </cell>
          <cell r="D3154">
            <v>0.4</v>
          </cell>
          <cell r="E3154" t="str">
            <v>CHAINE INOX DIAM 4 32/8 (LE ML)</v>
          </cell>
          <cell r="F3154">
            <v>4.3499999999999996</v>
          </cell>
          <cell r="H3154" t="str">
            <v>316L/4404</v>
          </cell>
          <cell r="I3154">
            <v>2.9</v>
          </cell>
          <cell r="J3154">
            <v>1</v>
          </cell>
          <cell r="K3154">
            <v>2.9</v>
          </cell>
          <cell r="L3154">
            <v>2.9</v>
          </cell>
          <cell r="M3154">
            <v>2.9</v>
          </cell>
          <cell r="N3154">
            <v>1.1599999999999999</v>
          </cell>
          <cell r="O3154">
            <v>1.1599999999999999</v>
          </cell>
          <cell r="P3154">
            <v>1.1599999999999999</v>
          </cell>
          <cell r="Q3154">
            <v>4.3499999999999996</v>
          </cell>
          <cell r="R3154">
            <v>4.3499999999999996</v>
          </cell>
          <cell r="S3154">
            <v>4.3499999999999996</v>
          </cell>
          <cell r="T3154">
            <v>1.74</v>
          </cell>
          <cell r="U3154">
            <v>1.74</v>
          </cell>
          <cell r="V3154">
            <v>1.74</v>
          </cell>
        </row>
        <row r="3155">
          <cell r="B3155" t="str">
            <v>600</v>
          </cell>
          <cell r="D3155">
            <v>1</v>
          </cell>
          <cell r="E3155" t="str">
            <v>VANNE A BOISSEAU A COLLER PVC PRESSION _ 40</v>
          </cell>
          <cell r="F3155">
            <v>6.93</v>
          </cell>
          <cell r="H3155" t="str">
            <v>VAC40</v>
          </cell>
          <cell r="I3155">
            <v>5.89</v>
          </cell>
          <cell r="J3155">
            <v>1</v>
          </cell>
          <cell r="K3155">
            <v>5.89</v>
          </cell>
          <cell r="L3155">
            <v>5.5890000000000004</v>
          </cell>
          <cell r="M3155">
            <v>5.79</v>
          </cell>
          <cell r="N3155">
            <v>5.89</v>
          </cell>
          <cell r="O3155">
            <v>5.5890000000000004</v>
          </cell>
          <cell r="P3155">
            <v>5.79</v>
          </cell>
          <cell r="Q3155">
            <v>8.84</v>
          </cell>
          <cell r="R3155">
            <v>6.9862500000000001</v>
          </cell>
          <cell r="S3155">
            <v>7.2374999999999998</v>
          </cell>
          <cell r="T3155">
            <v>8.84</v>
          </cell>
          <cell r="U3155">
            <v>6.9862500000000001</v>
          </cell>
          <cell r="V3155">
            <v>7.2374999999999998</v>
          </cell>
        </row>
        <row r="3156">
          <cell r="B3156" t="str">
            <v>600</v>
          </cell>
          <cell r="D3156">
            <v>1</v>
          </cell>
          <cell r="E3156" t="str">
            <v>TRAVERSEE DE PAROI 40/50X1 3/4</v>
          </cell>
          <cell r="F3156">
            <v>8.51</v>
          </cell>
          <cell r="H3156" t="str">
            <v>VDL516041</v>
          </cell>
          <cell r="I3156">
            <v>7.02</v>
          </cell>
          <cell r="J3156">
            <v>1</v>
          </cell>
          <cell r="K3156">
            <v>7.02</v>
          </cell>
          <cell r="L3156">
            <v>7.0179999999999998</v>
          </cell>
          <cell r="M3156">
            <v>7.0179999999999998</v>
          </cell>
          <cell r="N3156">
            <v>7.02</v>
          </cell>
          <cell r="O3156">
            <v>7.0179999999999998</v>
          </cell>
          <cell r="P3156">
            <v>7.0179999999999998</v>
          </cell>
          <cell r="Q3156">
            <v>8.51</v>
          </cell>
          <cell r="R3156">
            <v>8.7724999999999991</v>
          </cell>
          <cell r="S3156">
            <v>8.7724999999999991</v>
          </cell>
          <cell r="T3156">
            <v>8.51</v>
          </cell>
          <cell r="U3156">
            <v>8.7724999999999991</v>
          </cell>
          <cell r="V3156">
            <v>8.7724999999999991</v>
          </cell>
        </row>
        <row r="3157">
          <cell r="B3157" t="str">
            <v>600</v>
          </cell>
          <cell r="D3157">
            <v>1</v>
          </cell>
          <cell r="E3157" t="str">
            <v>PRESSE ETOUPE PG13 FILETAGE LONG</v>
          </cell>
          <cell r="F3157">
            <v>0.90200000000000002</v>
          </cell>
          <cell r="H3157" t="str">
            <v>FLPG13</v>
          </cell>
          <cell r="I3157">
            <v>0.6</v>
          </cell>
          <cell r="J3157">
            <v>1</v>
          </cell>
          <cell r="K3157">
            <v>0.6</v>
          </cell>
          <cell r="L3157">
            <v>0.60099999999999998</v>
          </cell>
          <cell r="M3157">
            <v>0.60099999999999998</v>
          </cell>
          <cell r="N3157">
            <v>0.6</v>
          </cell>
          <cell r="O3157">
            <v>0.60099999999999998</v>
          </cell>
          <cell r="P3157">
            <v>0.60099999999999998</v>
          </cell>
          <cell r="Q3157">
            <v>0.90200000000000002</v>
          </cell>
          <cell r="R3157">
            <v>0.90149999999999997</v>
          </cell>
          <cell r="S3157">
            <v>0.90149999999999997</v>
          </cell>
          <cell r="T3157">
            <v>0.90200000000000002</v>
          </cell>
          <cell r="U3157">
            <v>0.90149999999999997</v>
          </cell>
          <cell r="V3157">
            <v>0.90149999999999997</v>
          </cell>
        </row>
        <row r="3158">
          <cell r="B3158" t="str">
            <v>600</v>
          </cell>
          <cell r="D3158">
            <v>1</v>
          </cell>
          <cell r="E3158" t="str">
            <v>ECROU PE POUR PRESSE ETOUPE PG13</v>
          </cell>
          <cell r="F3158">
            <v>0.08</v>
          </cell>
          <cell r="H3158" t="str">
            <v>ECROUPG13</v>
          </cell>
          <cell r="I3158">
            <v>7.0000000000000007E-2</v>
          </cell>
          <cell r="J3158">
            <v>1</v>
          </cell>
          <cell r="K3158">
            <v>7.0000000000000007E-2</v>
          </cell>
          <cell r="L3158">
            <v>7.1999999999999995E-2</v>
          </cell>
          <cell r="M3158">
            <v>7.1999999999999995E-2</v>
          </cell>
          <cell r="N3158">
            <v>7.0000000000000007E-2</v>
          </cell>
          <cell r="O3158">
            <v>7.1999999999999995E-2</v>
          </cell>
          <cell r="P3158">
            <v>7.1999999999999995E-2</v>
          </cell>
          <cell r="Q3158">
            <v>0.08</v>
          </cell>
          <cell r="R3158">
            <v>0.10799999999999998</v>
          </cell>
          <cell r="S3158">
            <v>0.10799999999999998</v>
          </cell>
          <cell r="T3158">
            <v>0.08</v>
          </cell>
          <cell r="U3158">
            <v>0.10799999999999998</v>
          </cell>
          <cell r="V3158">
            <v>0.10799999999999998</v>
          </cell>
        </row>
        <row r="3159">
          <cell r="B3159" t="str">
            <v>600</v>
          </cell>
          <cell r="D3159">
            <v>1</v>
          </cell>
          <cell r="E3159" t="str">
            <v>MANILLE INOX</v>
          </cell>
          <cell r="F3159">
            <v>1.57</v>
          </cell>
          <cell r="H3159">
            <v>9600000618</v>
          </cell>
          <cell r="I3159">
            <v>0.8</v>
          </cell>
          <cell r="J3159">
            <v>1</v>
          </cell>
          <cell r="K3159">
            <v>0.8</v>
          </cell>
          <cell r="L3159">
            <v>0.80289999999999995</v>
          </cell>
          <cell r="M3159">
            <v>0.80289999999999995</v>
          </cell>
          <cell r="N3159">
            <v>0.8</v>
          </cell>
          <cell r="O3159">
            <v>0.80289999999999995</v>
          </cell>
          <cell r="P3159">
            <v>0.80289999999999995</v>
          </cell>
          <cell r="Q3159">
            <v>1.57</v>
          </cell>
          <cell r="R3159">
            <v>1.6057999999999999</v>
          </cell>
          <cell r="S3159">
            <v>1.6057999999999999</v>
          </cell>
          <cell r="T3159">
            <v>1.57</v>
          </cell>
          <cell r="U3159">
            <v>1.6057999999999999</v>
          </cell>
          <cell r="V3159">
            <v>1.6057999999999999</v>
          </cell>
        </row>
        <row r="3160">
          <cell r="B3160" t="str">
            <v>ECSPR-600</v>
          </cell>
          <cell r="N3160">
            <v>285.74212121212122</v>
          </cell>
          <cell r="O3160">
            <v>285.07630000000006</v>
          </cell>
          <cell r="P3160">
            <v>287.50310000000007</v>
          </cell>
          <cell r="T3160">
            <v>425.4079999999999</v>
          </cell>
          <cell r="U3160">
            <v>428.16801199999998</v>
          </cell>
          <cell r="V3160">
            <v>429.56685599999997</v>
          </cell>
        </row>
        <row r="3161">
          <cell r="B3161" t="str">
            <v>1200-EBARA</v>
          </cell>
          <cell r="D3161">
            <v>1</v>
          </cell>
          <cell r="E3161" t="str">
            <v xml:space="preserve">CROCHET INOX </v>
          </cell>
          <cell r="F3161">
            <v>2.2400000000000002</v>
          </cell>
          <cell r="H3161">
            <v>101007</v>
          </cell>
          <cell r="I3161">
            <v>1.5</v>
          </cell>
          <cell r="J3161">
            <v>1</v>
          </cell>
          <cell r="K3161">
            <v>1.5</v>
          </cell>
          <cell r="L3161">
            <v>1.5</v>
          </cell>
          <cell r="M3161">
            <v>1.5</v>
          </cell>
          <cell r="N3161">
            <v>1.5</v>
          </cell>
          <cell r="O3161">
            <v>1.5</v>
          </cell>
          <cell r="P3161">
            <v>1.5</v>
          </cell>
          <cell r="Q3161">
            <v>2.2400000000000002</v>
          </cell>
          <cell r="R3161">
            <v>2.25</v>
          </cell>
          <cell r="S3161">
            <v>2.25</v>
          </cell>
          <cell r="T3161">
            <v>2.2400000000000002</v>
          </cell>
          <cell r="U3161">
            <v>2.25</v>
          </cell>
          <cell r="V3161">
            <v>2.25</v>
          </cell>
        </row>
        <row r="3162">
          <cell r="B3162" t="str">
            <v>1200-EBARA</v>
          </cell>
          <cell r="D3162">
            <v>1</v>
          </cell>
          <cell r="E3162" t="str">
            <v>CLAPET Y D40</v>
          </cell>
          <cell r="F3162">
            <v>20.309999999999999</v>
          </cell>
          <cell r="H3162">
            <v>1510041</v>
          </cell>
          <cell r="I3162">
            <v>12.92</v>
          </cell>
          <cell r="J3162">
            <v>1</v>
          </cell>
          <cell r="K3162">
            <v>12.92</v>
          </cell>
          <cell r="L3162">
            <v>12.923999999999999</v>
          </cell>
          <cell r="M3162">
            <v>12.923999999999999</v>
          </cell>
          <cell r="N3162">
            <v>12.92</v>
          </cell>
          <cell r="O3162">
            <v>12.923999999999999</v>
          </cell>
          <cell r="P3162">
            <v>12.923999999999999</v>
          </cell>
          <cell r="Q3162">
            <v>20.309999999999999</v>
          </cell>
          <cell r="R3162">
            <v>19.385999999999999</v>
          </cell>
          <cell r="S3162">
            <v>19.385999999999999</v>
          </cell>
          <cell r="T3162">
            <v>20.309999999999999</v>
          </cell>
          <cell r="U3162">
            <v>19.385999999999999</v>
          </cell>
          <cell r="V3162">
            <v>19.385999999999999</v>
          </cell>
        </row>
        <row r="3163">
          <cell r="B3163" t="str">
            <v>1200-EBARA</v>
          </cell>
          <cell r="D3163">
            <v>1</v>
          </cell>
          <cell r="E3163" t="str">
            <v>COUDE 90 PVC D40 FEM/FEM</v>
          </cell>
          <cell r="F3163">
            <v>0.6</v>
          </cell>
          <cell r="H3163" t="str">
            <v>C9040</v>
          </cell>
          <cell r="I3163">
            <v>0.49</v>
          </cell>
          <cell r="J3163">
            <v>1</v>
          </cell>
          <cell r="K3163">
            <v>0.49</v>
          </cell>
          <cell r="L3163">
            <v>0.49299999999999999</v>
          </cell>
          <cell r="M3163">
            <v>0.54200000000000004</v>
          </cell>
          <cell r="N3163">
            <v>0.49</v>
          </cell>
          <cell r="O3163">
            <v>0.49299999999999999</v>
          </cell>
          <cell r="P3163">
            <v>0.54200000000000004</v>
          </cell>
          <cell r="Q3163">
            <v>0.6</v>
          </cell>
          <cell r="R3163">
            <v>0.61624999999999996</v>
          </cell>
          <cell r="S3163">
            <v>0.67749999999999999</v>
          </cell>
          <cell r="T3163">
            <v>0.6</v>
          </cell>
          <cell r="U3163">
            <v>0.61624999999999996</v>
          </cell>
          <cell r="V3163">
            <v>0.67749999999999999</v>
          </cell>
        </row>
        <row r="3164">
          <cell r="B3164" t="str">
            <v>1200-EBARA</v>
          </cell>
          <cell r="D3164">
            <v>1</v>
          </cell>
          <cell r="E3164" t="str">
            <v>EMBOUT ADAPTATION 40X50X1 1/4</v>
          </cell>
          <cell r="F3164">
            <v>1.19</v>
          </cell>
          <cell r="H3164" t="str">
            <v>EF504011/4</v>
          </cell>
          <cell r="I3164">
            <v>0.79</v>
          </cell>
          <cell r="J3164">
            <v>1</v>
          </cell>
          <cell r="K3164">
            <v>0.79</v>
          </cell>
          <cell r="L3164">
            <v>0.79</v>
          </cell>
          <cell r="M3164">
            <v>0.79</v>
          </cell>
          <cell r="N3164">
            <v>0.79</v>
          </cell>
          <cell r="O3164">
            <v>0.79</v>
          </cell>
          <cell r="P3164">
            <v>0.79</v>
          </cell>
          <cell r="Q3164">
            <v>1.19</v>
          </cell>
          <cell r="R3164">
            <v>1.1850000000000001</v>
          </cell>
          <cell r="S3164">
            <v>1.1850000000000001</v>
          </cell>
          <cell r="T3164">
            <v>1.19</v>
          </cell>
          <cell r="U3164">
            <v>1.1850000000000001</v>
          </cell>
          <cell r="V3164">
            <v>1.1850000000000001</v>
          </cell>
        </row>
        <row r="3165">
          <cell r="B3165" t="str">
            <v>1200-EBARA</v>
          </cell>
          <cell r="D3165">
            <v>1</v>
          </cell>
          <cell r="E3165" t="str">
            <v xml:space="preserve">CUVE DE RELEVAGE D600 + COUVERCLE </v>
          </cell>
          <cell r="F3165">
            <v>206.99</v>
          </cell>
          <cell r="H3165" t="str">
            <v>MCUVE600</v>
          </cell>
          <cell r="I3165">
            <v>138.58000000000001</v>
          </cell>
          <cell r="J3165">
            <v>1</v>
          </cell>
          <cell r="K3165">
            <v>138.58000000000001</v>
          </cell>
          <cell r="L3165">
            <v>138.58000000000001</v>
          </cell>
          <cell r="M3165">
            <v>138.58000000000001</v>
          </cell>
          <cell r="N3165">
            <v>138.58000000000001</v>
          </cell>
          <cell r="O3165">
            <v>138.58000000000001</v>
          </cell>
          <cell r="P3165">
            <v>138.58000000000001</v>
          </cell>
          <cell r="Q3165">
            <v>206.99</v>
          </cell>
          <cell r="R3165">
            <v>207.87</v>
          </cell>
          <cell r="S3165">
            <v>207.87</v>
          </cell>
          <cell r="T3165">
            <v>206.99</v>
          </cell>
          <cell r="U3165">
            <v>207.87</v>
          </cell>
          <cell r="V3165">
            <v>207.87</v>
          </cell>
        </row>
        <row r="3166">
          <cell r="B3166" t="str">
            <v>1200-EBARA</v>
          </cell>
          <cell r="D3166">
            <v>1</v>
          </cell>
          <cell r="E3166" t="str">
            <v>JOINT FORSHEDA D100</v>
          </cell>
          <cell r="F3166">
            <v>4.87</v>
          </cell>
          <cell r="H3166" t="str">
            <v>MJOI100</v>
          </cell>
          <cell r="I3166">
            <v>0.94</v>
          </cell>
          <cell r="J3166">
            <v>1</v>
          </cell>
          <cell r="K3166">
            <v>0.94</v>
          </cell>
          <cell r="L3166">
            <v>2.1800000000000002</v>
          </cell>
          <cell r="M3166">
            <v>0.94</v>
          </cell>
          <cell r="N3166">
            <v>0.94</v>
          </cell>
          <cell r="O3166">
            <v>2.1800000000000002</v>
          </cell>
          <cell r="P3166">
            <v>0.94</v>
          </cell>
          <cell r="Q3166">
            <v>4.87</v>
          </cell>
          <cell r="R3166">
            <v>4.9050000000000002</v>
          </cell>
          <cell r="S3166">
            <v>2.1149999999999998</v>
          </cell>
          <cell r="T3166">
            <v>4.87</v>
          </cell>
          <cell r="U3166">
            <v>4.9050000000000002</v>
          </cell>
          <cell r="V3166">
            <v>2.1149999999999998</v>
          </cell>
        </row>
        <row r="3167">
          <cell r="B3167" t="str">
            <v>1200-EBARA</v>
          </cell>
          <cell r="D3167">
            <v>1</v>
          </cell>
          <cell r="E3167" t="str">
            <v>JOINT FORSHEDA D50</v>
          </cell>
          <cell r="F3167">
            <v>4.9400000000000004</v>
          </cell>
          <cell r="H3167" t="str">
            <v>MJOI50</v>
          </cell>
          <cell r="I3167">
            <v>2.57</v>
          </cell>
          <cell r="J3167">
            <v>1</v>
          </cell>
          <cell r="K3167">
            <v>2.57</v>
          </cell>
          <cell r="L3167">
            <v>2.57</v>
          </cell>
          <cell r="M3167">
            <v>0.92</v>
          </cell>
          <cell r="N3167">
            <v>2.57</v>
          </cell>
          <cell r="O3167">
            <v>2.57</v>
          </cell>
          <cell r="P3167">
            <v>0.92</v>
          </cell>
          <cell r="Q3167">
            <v>4.9400000000000004</v>
          </cell>
          <cell r="R3167">
            <v>5.7824999999999998</v>
          </cell>
          <cell r="S3167">
            <v>2.0700000000000003</v>
          </cell>
          <cell r="T3167">
            <v>4.9400000000000004</v>
          </cell>
          <cell r="U3167">
            <v>5.7824999999999998</v>
          </cell>
          <cell r="V3167">
            <v>2.0700000000000003</v>
          </cell>
        </row>
        <row r="3168">
          <cell r="B3168" t="str">
            <v>1200-EBARA</v>
          </cell>
          <cell r="D3168">
            <v>0.54</v>
          </cell>
          <cell r="E3168" t="str">
            <v>MAIN D'OEUVRE ATELIER</v>
          </cell>
          <cell r="F3168">
            <v>75</v>
          </cell>
          <cell r="H3168" t="str">
            <v>MOAT</v>
          </cell>
          <cell r="I3168">
            <v>50</v>
          </cell>
          <cell r="J3168">
            <v>1</v>
          </cell>
          <cell r="K3168">
            <v>50</v>
          </cell>
          <cell r="L3168">
            <v>50</v>
          </cell>
          <cell r="M3168">
            <v>50</v>
          </cell>
          <cell r="N3168">
            <v>27</v>
          </cell>
          <cell r="O3168">
            <v>27</v>
          </cell>
          <cell r="P3168">
            <v>27</v>
          </cell>
          <cell r="Q3168">
            <v>75</v>
          </cell>
          <cell r="R3168">
            <v>75</v>
          </cell>
          <cell r="S3168">
            <v>75</v>
          </cell>
          <cell r="T3168">
            <v>40.5</v>
          </cell>
          <cell r="U3168">
            <v>40.5</v>
          </cell>
          <cell r="V3168">
            <v>40.5</v>
          </cell>
        </row>
        <row r="3169">
          <cell r="B3169" t="str">
            <v>1200-EBARA</v>
          </cell>
          <cell r="D3169">
            <v>1</v>
          </cell>
          <cell r="E3169" t="str">
            <v>TUBE PVC PRESSION 40X3 PN16</v>
          </cell>
          <cell r="F3169">
            <v>5.59</v>
          </cell>
          <cell r="H3169" t="str">
            <v>PVC4016</v>
          </cell>
          <cell r="I3169">
            <v>1.99</v>
          </cell>
          <cell r="J3169">
            <v>0.33</v>
          </cell>
          <cell r="K3169">
            <v>6.0303030303030303</v>
          </cell>
          <cell r="L3169">
            <v>1.9910000000000001</v>
          </cell>
          <cell r="M3169">
            <v>2.1579999999999999</v>
          </cell>
          <cell r="N3169">
            <v>6.0303030303030303</v>
          </cell>
          <cell r="O3169">
            <v>1.9910000000000001</v>
          </cell>
          <cell r="P3169">
            <v>2.1579999999999999</v>
          </cell>
          <cell r="Q3169">
            <v>5.59</v>
          </cell>
          <cell r="R3169">
            <v>2.6480300000000003</v>
          </cell>
          <cell r="S3169">
            <v>2.8701400000000001</v>
          </cell>
          <cell r="T3169">
            <v>5.59</v>
          </cell>
          <cell r="U3169">
            <v>2.6480300000000003</v>
          </cell>
          <cell r="V3169">
            <v>2.8701400000000001</v>
          </cell>
        </row>
        <row r="3170">
          <cell r="B3170" t="str">
            <v>1200-EBARA</v>
          </cell>
          <cell r="D3170">
            <v>1</v>
          </cell>
          <cell r="E3170" t="str">
            <v>CHAINE INOX DIAM 4 32/8 (LE ML)</v>
          </cell>
          <cell r="F3170">
            <v>4.3499999999999996</v>
          </cell>
          <cell r="H3170" t="str">
            <v>316L/4404</v>
          </cell>
          <cell r="I3170">
            <v>2.9</v>
          </cell>
          <cell r="J3170">
            <v>1</v>
          </cell>
          <cell r="K3170">
            <v>2.9</v>
          </cell>
          <cell r="L3170">
            <v>2.9</v>
          </cell>
          <cell r="M3170">
            <v>2.9</v>
          </cell>
          <cell r="N3170">
            <v>2.9</v>
          </cell>
          <cell r="O3170">
            <v>2.9</v>
          </cell>
          <cell r="P3170">
            <v>2.9</v>
          </cell>
          <cell r="Q3170">
            <v>4.3499999999999996</v>
          </cell>
          <cell r="R3170">
            <v>4.3499999999999996</v>
          </cell>
          <cell r="S3170">
            <v>4.3499999999999996</v>
          </cell>
          <cell r="T3170">
            <v>4.3499999999999996</v>
          </cell>
          <cell r="U3170">
            <v>4.3499999999999996</v>
          </cell>
          <cell r="V3170">
            <v>4.3499999999999996</v>
          </cell>
        </row>
        <row r="3171">
          <cell r="B3171" t="str">
            <v>1200-EBARA</v>
          </cell>
          <cell r="D3171">
            <v>1</v>
          </cell>
          <cell r="E3171" t="str">
            <v>VANNE A BOISSEAU A COLLER PVC PRESSION _ 40</v>
          </cell>
          <cell r="F3171">
            <v>6.93</v>
          </cell>
          <cell r="H3171" t="str">
            <v>VAC40</v>
          </cell>
          <cell r="I3171">
            <v>5.89</v>
          </cell>
          <cell r="J3171">
            <v>1</v>
          </cell>
          <cell r="K3171">
            <v>5.89</v>
          </cell>
          <cell r="L3171">
            <v>5.5890000000000004</v>
          </cell>
          <cell r="M3171">
            <v>5.79</v>
          </cell>
          <cell r="N3171">
            <v>5.89</v>
          </cell>
          <cell r="O3171">
            <v>5.5890000000000004</v>
          </cell>
          <cell r="P3171">
            <v>5.79</v>
          </cell>
          <cell r="Q3171">
            <v>8.84</v>
          </cell>
          <cell r="R3171">
            <v>6.9862500000000001</v>
          </cell>
          <cell r="S3171">
            <v>7.2374999999999998</v>
          </cell>
          <cell r="T3171">
            <v>8.84</v>
          </cell>
          <cell r="U3171">
            <v>6.9862500000000001</v>
          </cell>
          <cell r="V3171">
            <v>7.2374999999999998</v>
          </cell>
        </row>
        <row r="3172">
          <cell r="B3172" t="str">
            <v>1200-EBARA</v>
          </cell>
          <cell r="D3172">
            <v>1</v>
          </cell>
          <cell r="E3172" t="str">
            <v>TRAVERSEE DE PAROI 40/50X1 3/4</v>
          </cell>
          <cell r="F3172">
            <v>8.51</v>
          </cell>
          <cell r="H3172" t="str">
            <v>VDL516041</v>
          </cell>
          <cell r="I3172">
            <v>7.02</v>
          </cell>
          <cell r="J3172">
            <v>1</v>
          </cell>
          <cell r="K3172">
            <v>7.02</v>
          </cell>
          <cell r="L3172">
            <v>7.0179999999999998</v>
          </cell>
          <cell r="M3172">
            <v>7.0179999999999998</v>
          </cell>
          <cell r="N3172">
            <v>7.02</v>
          </cell>
          <cell r="O3172">
            <v>7.0179999999999998</v>
          </cell>
          <cell r="P3172">
            <v>7.0179999999999998</v>
          </cell>
          <cell r="Q3172">
            <v>8.51</v>
          </cell>
          <cell r="R3172">
            <v>8.7724999999999991</v>
          </cell>
          <cell r="S3172">
            <v>8.7724999999999991</v>
          </cell>
          <cell r="T3172">
            <v>8.51</v>
          </cell>
          <cell r="U3172">
            <v>8.7724999999999991</v>
          </cell>
          <cell r="V3172">
            <v>8.7724999999999991</v>
          </cell>
        </row>
        <row r="3173">
          <cell r="B3173" t="str">
            <v>1200-EBARA</v>
          </cell>
          <cell r="D3173">
            <v>1</v>
          </cell>
          <cell r="E3173" t="str">
            <v>PRESSE ETOUPE PG13 FILETAGE LONG</v>
          </cell>
          <cell r="F3173">
            <v>0.90200000000000002</v>
          </cell>
          <cell r="H3173" t="str">
            <v>FLPG13</v>
          </cell>
          <cell r="I3173">
            <v>0.6</v>
          </cell>
          <cell r="J3173">
            <v>1</v>
          </cell>
          <cell r="K3173">
            <v>0.6</v>
          </cell>
          <cell r="L3173">
            <v>0.60099999999999998</v>
          </cell>
          <cell r="M3173">
            <v>0.60099999999999998</v>
          </cell>
          <cell r="N3173">
            <v>0.6</v>
          </cell>
          <cell r="O3173">
            <v>0.60099999999999998</v>
          </cell>
          <cell r="P3173">
            <v>0.60099999999999998</v>
          </cell>
          <cell r="Q3173">
            <v>0.90200000000000002</v>
          </cell>
          <cell r="R3173">
            <v>0.90149999999999997</v>
          </cell>
          <cell r="S3173">
            <v>0.90149999999999997</v>
          </cell>
          <cell r="T3173">
            <v>0.90200000000000002</v>
          </cell>
          <cell r="U3173">
            <v>0.90149999999999997</v>
          </cell>
          <cell r="V3173">
            <v>0.90149999999999997</v>
          </cell>
        </row>
        <row r="3174">
          <cell r="B3174" t="str">
            <v>1200-EBARA</v>
          </cell>
          <cell r="D3174">
            <v>1</v>
          </cell>
          <cell r="E3174" t="str">
            <v>ECROU PE POUR PRESSE ETOUPE PG13</v>
          </cell>
          <cell r="F3174">
            <v>0.08</v>
          </cell>
          <cell r="H3174" t="str">
            <v>ECROUPG13</v>
          </cell>
          <cell r="I3174">
            <v>7.0000000000000007E-2</v>
          </cell>
          <cell r="J3174">
            <v>1</v>
          </cell>
          <cell r="K3174">
            <v>7.0000000000000007E-2</v>
          </cell>
          <cell r="L3174">
            <v>7.1999999999999995E-2</v>
          </cell>
          <cell r="M3174">
            <v>7.1999999999999995E-2</v>
          </cell>
          <cell r="N3174">
            <v>7.0000000000000007E-2</v>
          </cell>
          <cell r="O3174">
            <v>7.1999999999999995E-2</v>
          </cell>
          <cell r="P3174">
            <v>7.1999999999999995E-2</v>
          </cell>
          <cell r="Q3174">
            <v>0.08</v>
          </cell>
          <cell r="R3174">
            <v>0.10799999999999998</v>
          </cell>
          <cell r="S3174">
            <v>0.10799999999999998</v>
          </cell>
          <cell r="T3174">
            <v>0.08</v>
          </cell>
          <cell r="U3174">
            <v>0.10799999999999998</v>
          </cell>
          <cell r="V3174">
            <v>0.10799999999999998</v>
          </cell>
        </row>
        <row r="3175">
          <cell r="B3175" t="str">
            <v>1200-EBARA</v>
          </cell>
          <cell r="D3175">
            <v>1</v>
          </cell>
          <cell r="E3175" t="str">
            <v>MANILLE INOX</v>
          </cell>
          <cell r="F3175">
            <v>1.57</v>
          </cell>
          <cell r="H3175">
            <v>9600000618</v>
          </cell>
          <cell r="I3175">
            <v>0.8</v>
          </cell>
          <cell r="J3175">
            <v>1</v>
          </cell>
          <cell r="K3175">
            <v>0.8</v>
          </cell>
          <cell r="L3175">
            <v>0.80289999999999995</v>
          </cell>
          <cell r="M3175">
            <v>0.80289999999999995</v>
          </cell>
          <cell r="N3175">
            <v>0.8</v>
          </cell>
          <cell r="O3175">
            <v>0.80289999999999995</v>
          </cell>
          <cell r="P3175">
            <v>0.80289999999999995</v>
          </cell>
          <cell r="Q3175">
            <v>1.57</v>
          </cell>
          <cell r="R3175">
            <v>1.6057999999999999</v>
          </cell>
          <cell r="S3175">
            <v>1.6057999999999999</v>
          </cell>
          <cell r="T3175">
            <v>1.57</v>
          </cell>
          <cell r="U3175">
            <v>1.6057999999999999</v>
          </cell>
          <cell r="V3175">
            <v>1.6057999999999999</v>
          </cell>
        </row>
        <row r="3176">
          <cell r="B3176" t="str">
            <v>ECSPR-1200-EBARA</v>
          </cell>
          <cell r="N3176">
            <v>208.10030303030302</v>
          </cell>
          <cell r="O3176">
            <v>205.01090000000002</v>
          </cell>
          <cell r="P3176">
            <v>202.53789999999998</v>
          </cell>
          <cell r="T3176">
            <v>311.48199999999991</v>
          </cell>
          <cell r="U3176">
            <v>307.86682999999999</v>
          </cell>
          <cell r="V3176">
            <v>301.89893999999998</v>
          </cell>
        </row>
        <row r="3177">
          <cell r="B3177" t="str">
            <v>1500-EBARA</v>
          </cell>
          <cell r="D3177">
            <v>1</v>
          </cell>
          <cell r="E3177" t="str">
            <v xml:space="preserve">CROCHET INOX </v>
          </cell>
          <cell r="F3177">
            <v>2.2400000000000002</v>
          </cell>
          <cell r="H3177">
            <v>101007</v>
          </cell>
          <cell r="I3177">
            <v>1.5</v>
          </cell>
          <cell r="J3177">
            <v>1</v>
          </cell>
          <cell r="K3177">
            <v>1.5</v>
          </cell>
          <cell r="L3177">
            <v>1.5</v>
          </cell>
          <cell r="M3177">
            <v>1.5</v>
          </cell>
          <cell r="N3177">
            <v>1.5</v>
          </cell>
          <cell r="O3177">
            <v>1.5</v>
          </cell>
          <cell r="P3177">
            <v>1.5</v>
          </cell>
          <cell r="Q3177">
            <v>2.2400000000000002</v>
          </cell>
          <cell r="R3177">
            <v>2.25</v>
          </cell>
          <cell r="S3177">
            <v>2.25</v>
          </cell>
          <cell r="T3177">
            <v>2.2400000000000002</v>
          </cell>
          <cell r="U3177">
            <v>2.25</v>
          </cell>
          <cell r="V3177">
            <v>2.25</v>
          </cell>
        </row>
        <row r="3178">
          <cell r="B3178" t="str">
            <v>1500-EBARA</v>
          </cell>
          <cell r="D3178">
            <v>1</v>
          </cell>
          <cell r="E3178" t="str">
            <v>CLAPET Y D40</v>
          </cell>
          <cell r="F3178">
            <v>20.309999999999999</v>
          </cell>
          <cell r="H3178">
            <v>1510041</v>
          </cell>
          <cell r="I3178">
            <v>12.92</v>
          </cell>
          <cell r="J3178">
            <v>1</v>
          </cell>
          <cell r="K3178">
            <v>12.92</v>
          </cell>
          <cell r="L3178">
            <v>12.923999999999999</v>
          </cell>
          <cell r="M3178">
            <v>12.923999999999999</v>
          </cell>
          <cell r="N3178">
            <v>12.92</v>
          </cell>
          <cell r="O3178">
            <v>12.923999999999999</v>
          </cell>
          <cell r="P3178">
            <v>12.923999999999999</v>
          </cell>
          <cell r="Q3178">
            <v>20.309999999999999</v>
          </cell>
          <cell r="R3178">
            <v>19.385999999999999</v>
          </cell>
          <cell r="S3178">
            <v>19.385999999999999</v>
          </cell>
          <cell r="T3178">
            <v>20.309999999999999</v>
          </cell>
          <cell r="U3178">
            <v>19.385999999999999</v>
          </cell>
          <cell r="V3178">
            <v>19.385999999999999</v>
          </cell>
        </row>
        <row r="3179">
          <cell r="B3179" t="str">
            <v>1500-EBARA</v>
          </cell>
          <cell r="D3179">
            <v>1</v>
          </cell>
          <cell r="E3179" t="str">
            <v>COUDE 90 PVC D40 FEM/FEM</v>
          </cell>
          <cell r="F3179">
            <v>0.6</v>
          </cell>
          <cell r="H3179" t="str">
            <v>C9040</v>
          </cell>
          <cell r="I3179">
            <v>0.49</v>
          </cell>
          <cell r="J3179">
            <v>1</v>
          </cell>
          <cell r="K3179">
            <v>0.49</v>
          </cell>
          <cell r="L3179">
            <v>0.49299999999999999</v>
          </cell>
          <cell r="M3179">
            <v>0.54200000000000004</v>
          </cell>
          <cell r="N3179">
            <v>0.49</v>
          </cell>
          <cell r="O3179">
            <v>0.49299999999999999</v>
          </cell>
          <cell r="P3179">
            <v>0.54200000000000004</v>
          </cell>
          <cell r="Q3179">
            <v>0.6</v>
          </cell>
          <cell r="R3179">
            <v>0.61624999999999996</v>
          </cell>
          <cell r="S3179">
            <v>0.67749999999999999</v>
          </cell>
          <cell r="T3179">
            <v>0.6</v>
          </cell>
          <cell r="U3179">
            <v>0.61624999999999996</v>
          </cell>
          <cell r="V3179">
            <v>0.67749999999999999</v>
          </cell>
        </row>
        <row r="3180">
          <cell r="B3180" t="str">
            <v>1500-EBARA</v>
          </cell>
          <cell r="D3180">
            <v>1</v>
          </cell>
          <cell r="E3180" t="str">
            <v>EMBOUT ADAPTATION 40X50X1 1/4</v>
          </cell>
          <cell r="F3180">
            <v>1.19</v>
          </cell>
          <cell r="H3180" t="str">
            <v>EF504011/4</v>
          </cell>
          <cell r="I3180">
            <v>0.79</v>
          </cell>
          <cell r="J3180">
            <v>1</v>
          </cell>
          <cell r="K3180">
            <v>0.79</v>
          </cell>
          <cell r="L3180">
            <v>0.79</v>
          </cell>
          <cell r="M3180">
            <v>0.79</v>
          </cell>
          <cell r="N3180">
            <v>0.79</v>
          </cell>
          <cell r="O3180">
            <v>0.79</v>
          </cell>
          <cell r="P3180">
            <v>0.79</v>
          </cell>
          <cell r="Q3180">
            <v>1.19</v>
          </cell>
          <cell r="R3180">
            <v>1.1850000000000001</v>
          </cell>
          <cell r="S3180">
            <v>1.1850000000000001</v>
          </cell>
          <cell r="T3180">
            <v>1.19</v>
          </cell>
          <cell r="U3180">
            <v>1.1850000000000001</v>
          </cell>
          <cell r="V3180">
            <v>1.1850000000000001</v>
          </cell>
        </row>
        <row r="3181">
          <cell r="B3181" t="str">
            <v>1500-EBARA</v>
          </cell>
          <cell r="D3181">
            <v>1</v>
          </cell>
          <cell r="E3181" t="str">
            <v xml:space="preserve">CUVE DE RELEVAGE D600 + COUVERCLE </v>
          </cell>
          <cell r="F3181">
            <v>206.99</v>
          </cell>
          <cell r="H3181" t="str">
            <v>MCUVE600</v>
          </cell>
          <cell r="I3181">
            <v>138.58000000000001</v>
          </cell>
          <cell r="J3181">
            <v>1</v>
          </cell>
          <cell r="K3181">
            <v>138.58000000000001</v>
          </cell>
          <cell r="L3181">
            <v>138.58000000000001</v>
          </cell>
          <cell r="M3181">
            <v>138.58000000000001</v>
          </cell>
          <cell r="N3181">
            <v>138.58000000000001</v>
          </cell>
          <cell r="O3181">
            <v>138.58000000000001</v>
          </cell>
          <cell r="P3181">
            <v>138.58000000000001</v>
          </cell>
          <cell r="Q3181">
            <v>206.99</v>
          </cell>
          <cell r="R3181">
            <v>207.87</v>
          </cell>
          <cell r="S3181">
            <v>207.87</v>
          </cell>
          <cell r="T3181">
            <v>206.99</v>
          </cell>
          <cell r="U3181">
            <v>207.87</v>
          </cell>
          <cell r="V3181">
            <v>207.87</v>
          </cell>
        </row>
        <row r="3182">
          <cell r="B3182" t="str">
            <v>1500-EBARA</v>
          </cell>
          <cell r="D3182">
            <v>1</v>
          </cell>
          <cell r="E3182" t="str">
            <v>JOINT FORSHEDA D100</v>
          </cell>
          <cell r="F3182">
            <v>4.87</v>
          </cell>
          <cell r="H3182" t="str">
            <v>MJOI100</v>
          </cell>
          <cell r="I3182">
            <v>0.94</v>
          </cell>
          <cell r="J3182">
            <v>1</v>
          </cell>
          <cell r="K3182">
            <v>0.94</v>
          </cell>
          <cell r="L3182">
            <v>2.1800000000000002</v>
          </cell>
          <cell r="M3182">
            <v>0.94</v>
          </cell>
          <cell r="N3182">
            <v>0.94</v>
          </cell>
          <cell r="O3182">
            <v>2.1800000000000002</v>
          </cell>
          <cell r="P3182">
            <v>0.94</v>
          </cell>
          <cell r="Q3182">
            <v>4.87</v>
          </cell>
          <cell r="R3182">
            <v>4.9050000000000002</v>
          </cell>
          <cell r="S3182">
            <v>2.1149999999999998</v>
          </cell>
          <cell r="T3182">
            <v>4.87</v>
          </cell>
          <cell r="U3182">
            <v>4.9050000000000002</v>
          </cell>
          <cell r="V3182">
            <v>2.1149999999999998</v>
          </cell>
        </row>
        <row r="3183">
          <cell r="B3183" t="str">
            <v>1500-EBARA</v>
          </cell>
          <cell r="D3183">
            <v>1</v>
          </cell>
          <cell r="E3183" t="str">
            <v>JOINT FORSHEDA D50</v>
          </cell>
          <cell r="F3183">
            <v>4.9400000000000004</v>
          </cell>
          <cell r="H3183" t="str">
            <v>MJOI50</v>
          </cell>
          <cell r="I3183">
            <v>2.57</v>
          </cell>
          <cell r="J3183">
            <v>1</v>
          </cell>
          <cell r="K3183">
            <v>2.57</v>
          </cell>
          <cell r="L3183">
            <v>2.57</v>
          </cell>
          <cell r="M3183">
            <v>0.92</v>
          </cell>
          <cell r="N3183">
            <v>2.57</v>
          </cell>
          <cell r="O3183">
            <v>2.57</v>
          </cell>
          <cell r="P3183">
            <v>0.92</v>
          </cell>
          <cell r="Q3183">
            <v>4.9400000000000004</v>
          </cell>
          <cell r="R3183">
            <v>5.7824999999999998</v>
          </cell>
          <cell r="S3183">
            <v>2.0700000000000003</v>
          </cell>
          <cell r="T3183">
            <v>4.9400000000000004</v>
          </cell>
          <cell r="U3183">
            <v>5.7824999999999998</v>
          </cell>
          <cell r="V3183">
            <v>2.0700000000000003</v>
          </cell>
        </row>
        <row r="3184">
          <cell r="B3184" t="str">
            <v>1500-EBARA</v>
          </cell>
          <cell r="D3184">
            <v>0.84</v>
          </cell>
          <cell r="E3184" t="str">
            <v>MAIN D'OEUVRE ATELIER</v>
          </cell>
          <cell r="F3184">
            <v>75</v>
          </cell>
          <cell r="H3184" t="str">
            <v>MOAT</v>
          </cell>
          <cell r="I3184">
            <v>50</v>
          </cell>
          <cell r="J3184">
            <v>1</v>
          </cell>
          <cell r="K3184">
            <v>50</v>
          </cell>
          <cell r="L3184">
            <v>50</v>
          </cell>
          <cell r="M3184">
            <v>50</v>
          </cell>
          <cell r="N3184">
            <v>42</v>
          </cell>
          <cell r="O3184">
            <v>42</v>
          </cell>
          <cell r="P3184">
            <v>42</v>
          </cell>
          <cell r="Q3184">
            <v>75</v>
          </cell>
          <cell r="R3184">
            <v>75</v>
          </cell>
          <cell r="S3184">
            <v>75</v>
          </cell>
          <cell r="T3184">
            <v>63</v>
          </cell>
          <cell r="U3184">
            <v>63</v>
          </cell>
          <cell r="V3184">
            <v>63</v>
          </cell>
        </row>
        <row r="3185">
          <cell r="B3185" t="str">
            <v>1500-EBARA</v>
          </cell>
          <cell r="D3185">
            <v>1.3</v>
          </cell>
          <cell r="E3185" t="str">
            <v>TUBE PVC PRESSION 40X3 PN16</v>
          </cell>
          <cell r="F3185">
            <v>5.59</v>
          </cell>
          <cell r="H3185" t="str">
            <v>PVC4016</v>
          </cell>
          <cell r="I3185">
            <v>1.99</v>
          </cell>
          <cell r="J3185">
            <v>0.33</v>
          </cell>
          <cell r="K3185">
            <v>6.0303030303030303</v>
          </cell>
          <cell r="L3185">
            <v>1.9910000000000001</v>
          </cell>
          <cell r="M3185">
            <v>2.1579999999999999</v>
          </cell>
          <cell r="N3185">
            <v>7.8393939393939398</v>
          </cell>
          <cell r="O3185">
            <v>2.5883000000000003</v>
          </cell>
          <cell r="P3185">
            <v>2.8054000000000001</v>
          </cell>
          <cell r="Q3185">
            <v>5.59</v>
          </cell>
          <cell r="R3185">
            <v>2.6480300000000003</v>
          </cell>
          <cell r="S3185">
            <v>2.8701400000000001</v>
          </cell>
          <cell r="T3185">
            <v>7.2670000000000003</v>
          </cell>
          <cell r="U3185">
            <v>3.4424390000000007</v>
          </cell>
          <cell r="V3185">
            <v>3.7311820000000004</v>
          </cell>
        </row>
        <row r="3186">
          <cell r="B3186" t="str">
            <v>1500-EBARA</v>
          </cell>
          <cell r="D3186">
            <v>1.3</v>
          </cell>
          <cell r="E3186" t="str">
            <v>CHAINE INOX DIAM 4 32/8 (LE ML)</v>
          </cell>
          <cell r="F3186">
            <v>4.3499999999999996</v>
          </cell>
          <cell r="H3186" t="str">
            <v>316L/4404</v>
          </cell>
          <cell r="I3186">
            <v>2.9</v>
          </cell>
          <cell r="J3186">
            <v>1</v>
          </cell>
          <cell r="K3186">
            <v>2.9</v>
          </cell>
          <cell r="L3186">
            <v>2.9</v>
          </cell>
          <cell r="M3186">
            <v>2.9</v>
          </cell>
          <cell r="N3186">
            <v>3.77</v>
          </cell>
          <cell r="O3186">
            <v>3.77</v>
          </cell>
          <cell r="P3186">
            <v>3.77</v>
          </cell>
          <cell r="Q3186">
            <v>4.3499999999999996</v>
          </cell>
          <cell r="R3186">
            <v>4.3499999999999996</v>
          </cell>
          <cell r="S3186">
            <v>4.3499999999999996</v>
          </cell>
          <cell r="T3186">
            <v>5.6549999999999994</v>
          </cell>
          <cell r="U3186">
            <v>5.6549999999999994</v>
          </cell>
          <cell r="V3186">
            <v>5.6549999999999994</v>
          </cell>
        </row>
        <row r="3187">
          <cell r="B3187" t="str">
            <v>1500-EBARA</v>
          </cell>
          <cell r="D3187">
            <v>1</v>
          </cell>
          <cell r="E3187" t="str">
            <v>VANNE A BOISSEAU A COLLER PVC PRESSION _ 40</v>
          </cell>
          <cell r="F3187">
            <v>6.93</v>
          </cell>
          <cell r="H3187" t="str">
            <v>VAC40</v>
          </cell>
          <cell r="I3187">
            <v>5.89</v>
          </cell>
          <cell r="J3187">
            <v>1</v>
          </cell>
          <cell r="K3187">
            <v>5.89</v>
          </cell>
          <cell r="L3187">
            <v>5.5890000000000004</v>
          </cell>
          <cell r="M3187">
            <v>5.79</v>
          </cell>
          <cell r="N3187">
            <v>5.89</v>
          </cell>
          <cell r="O3187">
            <v>5.5890000000000004</v>
          </cell>
          <cell r="P3187">
            <v>5.79</v>
          </cell>
          <cell r="Q3187">
            <v>8.84</v>
          </cell>
          <cell r="R3187">
            <v>6.9862500000000001</v>
          </cell>
          <cell r="S3187">
            <v>7.2374999999999998</v>
          </cell>
          <cell r="T3187">
            <v>8.84</v>
          </cell>
          <cell r="U3187">
            <v>6.9862500000000001</v>
          </cell>
          <cell r="V3187">
            <v>7.2374999999999998</v>
          </cell>
        </row>
        <row r="3188">
          <cell r="B3188" t="str">
            <v>1500-EBARA</v>
          </cell>
          <cell r="D3188">
            <v>1</v>
          </cell>
          <cell r="E3188" t="str">
            <v>TRAVERSEE DE PAROI 40/50X1 3/4</v>
          </cell>
          <cell r="F3188">
            <v>8.51</v>
          </cell>
          <cell r="H3188" t="str">
            <v>VDL516041</v>
          </cell>
          <cell r="I3188">
            <v>7.02</v>
          </cell>
          <cell r="J3188">
            <v>1</v>
          </cell>
          <cell r="K3188">
            <v>7.02</v>
          </cell>
          <cell r="L3188">
            <v>7.0179999999999998</v>
          </cell>
          <cell r="M3188">
            <v>7.0179999999999998</v>
          </cell>
          <cell r="N3188">
            <v>7.02</v>
          </cell>
          <cell r="O3188">
            <v>7.0179999999999998</v>
          </cell>
          <cell r="P3188">
            <v>7.0179999999999998</v>
          </cell>
          <cell r="Q3188">
            <v>8.51</v>
          </cell>
          <cell r="R3188">
            <v>8.7724999999999991</v>
          </cell>
          <cell r="S3188">
            <v>8.7724999999999991</v>
          </cell>
          <cell r="T3188">
            <v>8.51</v>
          </cell>
          <cell r="U3188">
            <v>8.7724999999999991</v>
          </cell>
          <cell r="V3188">
            <v>8.7724999999999991</v>
          </cell>
        </row>
        <row r="3189">
          <cell r="B3189" t="str">
            <v>1500-EBARA</v>
          </cell>
          <cell r="D3189">
            <v>1</v>
          </cell>
          <cell r="E3189" t="str">
            <v>PRESSE ETOUPE PG13 FILETAGE LONG</v>
          </cell>
          <cell r="F3189">
            <v>0.90200000000000002</v>
          </cell>
          <cell r="H3189" t="str">
            <v>FLPG13</v>
          </cell>
          <cell r="I3189">
            <v>0.6</v>
          </cell>
          <cell r="J3189">
            <v>1</v>
          </cell>
          <cell r="K3189">
            <v>0.6</v>
          </cell>
          <cell r="L3189">
            <v>0.60099999999999998</v>
          </cell>
          <cell r="M3189">
            <v>0.60099999999999998</v>
          </cell>
          <cell r="N3189">
            <v>0.6</v>
          </cell>
          <cell r="O3189">
            <v>0.60099999999999998</v>
          </cell>
          <cell r="P3189">
            <v>0.60099999999999998</v>
          </cell>
          <cell r="Q3189">
            <v>0.90200000000000002</v>
          </cell>
          <cell r="R3189">
            <v>0.90149999999999997</v>
          </cell>
          <cell r="S3189">
            <v>0.90149999999999997</v>
          </cell>
          <cell r="T3189">
            <v>0.90200000000000002</v>
          </cell>
          <cell r="U3189">
            <v>0.90149999999999997</v>
          </cell>
          <cell r="V3189">
            <v>0.90149999999999997</v>
          </cell>
        </row>
        <row r="3190">
          <cell r="B3190" t="str">
            <v>1500-EBARA</v>
          </cell>
          <cell r="D3190">
            <v>1</v>
          </cell>
          <cell r="E3190" t="str">
            <v>ECROU PE POUR PRESSE ETOUPE PG13</v>
          </cell>
          <cell r="F3190">
            <v>0.08</v>
          </cell>
          <cell r="H3190" t="str">
            <v>ECROUPG13</v>
          </cell>
          <cell r="I3190">
            <v>7.0000000000000007E-2</v>
          </cell>
          <cell r="J3190">
            <v>1</v>
          </cell>
          <cell r="K3190">
            <v>7.0000000000000007E-2</v>
          </cell>
          <cell r="L3190">
            <v>7.1999999999999995E-2</v>
          </cell>
          <cell r="M3190">
            <v>7.1999999999999995E-2</v>
          </cell>
          <cell r="N3190">
            <v>7.0000000000000007E-2</v>
          </cell>
          <cell r="O3190">
            <v>7.1999999999999995E-2</v>
          </cell>
          <cell r="P3190">
            <v>7.1999999999999995E-2</v>
          </cell>
          <cell r="Q3190">
            <v>0.08</v>
          </cell>
          <cell r="R3190">
            <v>0.10799999999999998</v>
          </cell>
          <cell r="S3190">
            <v>0.10799999999999998</v>
          </cell>
          <cell r="T3190">
            <v>0.08</v>
          </cell>
          <cell r="U3190">
            <v>0.10799999999999998</v>
          </cell>
          <cell r="V3190">
            <v>0.10799999999999998</v>
          </cell>
        </row>
        <row r="3191">
          <cell r="B3191" t="str">
            <v>1500-EBARA</v>
          </cell>
          <cell r="D3191">
            <v>1</v>
          </cell>
          <cell r="E3191" t="str">
            <v>MANILLE INOX</v>
          </cell>
          <cell r="F3191">
            <v>1.57</v>
          </cell>
          <cell r="H3191">
            <v>9600000618</v>
          </cell>
          <cell r="I3191">
            <v>0.8</v>
          </cell>
          <cell r="J3191">
            <v>1</v>
          </cell>
          <cell r="K3191">
            <v>0.8</v>
          </cell>
          <cell r="L3191">
            <v>0.80289999999999995</v>
          </cell>
          <cell r="M3191">
            <v>0.80289999999999995</v>
          </cell>
          <cell r="N3191">
            <v>0.8</v>
          </cell>
          <cell r="O3191">
            <v>0.80289999999999995</v>
          </cell>
          <cell r="P3191">
            <v>0.80289999999999995</v>
          </cell>
          <cell r="Q3191">
            <v>1.57</v>
          </cell>
          <cell r="R3191">
            <v>1.6057999999999999</v>
          </cell>
          <cell r="S3191">
            <v>1.6057999999999999</v>
          </cell>
          <cell r="T3191">
            <v>1.57</v>
          </cell>
          <cell r="U3191">
            <v>1.6057999999999999</v>
          </cell>
          <cell r="V3191">
            <v>1.6057999999999999</v>
          </cell>
        </row>
        <row r="3192">
          <cell r="B3192" t="str">
            <v>ECSPR-1500-EBARA</v>
          </cell>
          <cell r="N3192">
            <v>225.77939393939394</v>
          </cell>
          <cell r="O3192">
            <v>221.47820000000002</v>
          </cell>
          <cell r="P3192">
            <v>219.05529999999999</v>
          </cell>
          <cell r="T3192">
            <v>336.96399999999988</v>
          </cell>
          <cell r="U3192">
            <v>332.46623899999992</v>
          </cell>
          <cell r="V3192">
            <v>326.56498199999993</v>
          </cell>
        </row>
        <row r="3193">
          <cell r="B3193" t="str">
            <v>1800-EBARA</v>
          </cell>
          <cell r="D3193">
            <v>1</v>
          </cell>
          <cell r="E3193" t="str">
            <v xml:space="preserve">CROCHET INOX </v>
          </cell>
          <cell r="F3193">
            <v>2.2400000000000002</v>
          </cell>
          <cell r="H3193">
            <v>101007</v>
          </cell>
          <cell r="I3193">
            <v>1.5</v>
          </cell>
          <cell r="J3193">
            <v>1</v>
          </cell>
          <cell r="K3193">
            <v>1.5</v>
          </cell>
          <cell r="L3193">
            <v>1.5</v>
          </cell>
          <cell r="M3193">
            <v>1.5</v>
          </cell>
          <cell r="N3193">
            <v>1.5</v>
          </cell>
          <cell r="O3193">
            <v>1.5</v>
          </cell>
          <cell r="P3193">
            <v>1.5</v>
          </cell>
          <cell r="Q3193">
            <v>2.2400000000000002</v>
          </cell>
          <cell r="R3193">
            <v>2.25</v>
          </cell>
          <cell r="S3193">
            <v>2.25</v>
          </cell>
          <cell r="T3193">
            <v>2.2400000000000002</v>
          </cell>
          <cell r="U3193">
            <v>2.25</v>
          </cell>
          <cell r="V3193">
            <v>2.25</v>
          </cell>
        </row>
        <row r="3194">
          <cell r="B3194" t="str">
            <v>1800-EBARA</v>
          </cell>
          <cell r="D3194">
            <v>1</v>
          </cell>
          <cell r="E3194" t="str">
            <v>CLAPET Y D40</v>
          </cell>
          <cell r="F3194">
            <v>20.309999999999999</v>
          </cell>
          <cell r="H3194">
            <v>1510041</v>
          </cell>
          <cell r="I3194">
            <v>12.92</v>
          </cell>
          <cell r="J3194">
            <v>1</v>
          </cell>
          <cell r="K3194">
            <v>12.92</v>
          </cell>
          <cell r="L3194">
            <v>12.923999999999999</v>
          </cell>
          <cell r="M3194">
            <v>12.923999999999999</v>
          </cell>
          <cell r="N3194">
            <v>12.92</v>
          </cell>
          <cell r="O3194">
            <v>12.923999999999999</v>
          </cell>
          <cell r="P3194">
            <v>12.923999999999999</v>
          </cell>
          <cell r="Q3194">
            <v>20.309999999999999</v>
          </cell>
          <cell r="R3194">
            <v>19.385999999999999</v>
          </cell>
          <cell r="S3194">
            <v>19.385999999999999</v>
          </cell>
          <cell r="T3194">
            <v>20.309999999999999</v>
          </cell>
          <cell r="U3194">
            <v>19.385999999999999</v>
          </cell>
          <cell r="V3194">
            <v>19.385999999999999</v>
          </cell>
        </row>
        <row r="3195">
          <cell r="B3195" t="str">
            <v>1800-EBARA</v>
          </cell>
          <cell r="D3195">
            <v>1</v>
          </cell>
          <cell r="E3195" t="str">
            <v>COUDE 90 PVC D40 FEM/FEM</v>
          </cell>
          <cell r="F3195">
            <v>0.6</v>
          </cell>
          <cell r="H3195" t="str">
            <v>C9040</v>
          </cell>
          <cell r="I3195">
            <v>0.49</v>
          </cell>
          <cell r="J3195">
            <v>1</v>
          </cell>
          <cell r="K3195">
            <v>0.49</v>
          </cell>
          <cell r="L3195">
            <v>0.49299999999999999</v>
          </cell>
          <cell r="M3195">
            <v>0.54200000000000004</v>
          </cell>
          <cell r="N3195">
            <v>0.49</v>
          </cell>
          <cell r="O3195">
            <v>0.49299999999999999</v>
          </cell>
          <cell r="P3195">
            <v>0.54200000000000004</v>
          </cell>
          <cell r="Q3195">
            <v>0.6</v>
          </cell>
          <cell r="R3195">
            <v>0.61624999999999996</v>
          </cell>
          <cell r="S3195">
            <v>0.67749999999999999</v>
          </cell>
          <cell r="T3195">
            <v>0.6</v>
          </cell>
          <cell r="U3195">
            <v>0.61624999999999996</v>
          </cell>
          <cell r="V3195">
            <v>0.67749999999999999</v>
          </cell>
        </row>
        <row r="3196">
          <cell r="B3196" t="str">
            <v>1800-EBARA</v>
          </cell>
          <cell r="D3196">
            <v>1</v>
          </cell>
          <cell r="E3196" t="str">
            <v>EMBOUT ADAPTATION 40X50X1 1/4</v>
          </cell>
          <cell r="F3196">
            <v>1.19</v>
          </cell>
          <cell r="H3196" t="str">
            <v>EF504011/4</v>
          </cell>
          <cell r="I3196">
            <v>0.79</v>
          </cell>
          <cell r="J3196">
            <v>1</v>
          </cell>
          <cell r="K3196">
            <v>0.79</v>
          </cell>
          <cell r="L3196">
            <v>0.79</v>
          </cell>
          <cell r="M3196">
            <v>0.79</v>
          </cell>
          <cell r="N3196">
            <v>0.79</v>
          </cell>
          <cell r="O3196">
            <v>0.79</v>
          </cell>
          <cell r="P3196">
            <v>0.79</v>
          </cell>
          <cell r="Q3196">
            <v>1.19</v>
          </cell>
          <cell r="R3196">
            <v>1.1850000000000001</v>
          </cell>
          <cell r="S3196">
            <v>1.1850000000000001</v>
          </cell>
          <cell r="T3196">
            <v>1.19</v>
          </cell>
          <cell r="U3196">
            <v>1.1850000000000001</v>
          </cell>
          <cell r="V3196">
            <v>1.1850000000000001</v>
          </cell>
        </row>
        <row r="3197">
          <cell r="B3197" t="str">
            <v>1800-EBARA</v>
          </cell>
          <cell r="D3197">
            <v>1</v>
          </cell>
          <cell r="E3197" t="str">
            <v xml:space="preserve">CUVE DE RELEVAGE D600 + COUVERCLE </v>
          </cell>
          <cell r="F3197">
            <v>206.99</v>
          </cell>
          <cell r="H3197" t="str">
            <v>MCUVE600</v>
          </cell>
          <cell r="I3197">
            <v>138.58000000000001</v>
          </cell>
          <cell r="J3197">
            <v>1</v>
          </cell>
          <cell r="K3197">
            <v>138.58000000000001</v>
          </cell>
          <cell r="L3197">
            <v>138.58000000000001</v>
          </cell>
          <cell r="M3197">
            <v>138.58000000000001</v>
          </cell>
          <cell r="N3197">
            <v>138.58000000000001</v>
          </cell>
          <cell r="O3197">
            <v>138.58000000000001</v>
          </cell>
          <cell r="P3197">
            <v>138.58000000000001</v>
          </cell>
          <cell r="Q3197">
            <v>206.99</v>
          </cell>
          <cell r="R3197">
            <v>207.87</v>
          </cell>
          <cell r="S3197">
            <v>207.87</v>
          </cell>
          <cell r="T3197">
            <v>206.99</v>
          </cell>
          <cell r="U3197">
            <v>207.87</v>
          </cell>
          <cell r="V3197">
            <v>207.87</v>
          </cell>
        </row>
        <row r="3198">
          <cell r="B3198" t="str">
            <v>1800-EBARA</v>
          </cell>
          <cell r="D3198">
            <v>1</v>
          </cell>
          <cell r="E3198" t="str">
            <v>JOINT FORSHEDA D100</v>
          </cell>
          <cell r="F3198">
            <v>4.87</v>
          </cell>
          <cell r="H3198" t="str">
            <v>MJOI100</v>
          </cell>
          <cell r="I3198">
            <v>0.94</v>
          </cell>
          <cell r="J3198">
            <v>1</v>
          </cell>
          <cell r="K3198">
            <v>0.94</v>
          </cell>
          <cell r="L3198">
            <v>2.1800000000000002</v>
          </cell>
          <cell r="M3198">
            <v>0.94</v>
          </cell>
          <cell r="N3198">
            <v>0.94</v>
          </cell>
          <cell r="O3198">
            <v>2.1800000000000002</v>
          </cell>
          <cell r="P3198">
            <v>0.94</v>
          </cell>
          <cell r="Q3198">
            <v>4.87</v>
          </cell>
          <cell r="R3198">
            <v>4.9050000000000002</v>
          </cell>
          <cell r="S3198">
            <v>2.1149999999999998</v>
          </cell>
          <cell r="T3198">
            <v>4.87</v>
          </cell>
          <cell r="U3198">
            <v>4.9050000000000002</v>
          </cell>
          <cell r="V3198">
            <v>2.1149999999999998</v>
          </cell>
        </row>
        <row r="3199">
          <cell r="B3199" t="str">
            <v>1800-EBARA</v>
          </cell>
          <cell r="D3199">
            <v>1</v>
          </cell>
          <cell r="E3199" t="str">
            <v>JOINT FORSHEDA D50</v>
          </cell>
          <cell r="F3199">
            <v>4.9400000000000004</v>
          </cell>
          <cell r="H3199" t="str">
            <v>MJOI50</v>
          </cell>
          <cell r="I3199">
            <v>2.57</v>
          </cell>
          <cell r="J3199">
            <v>1</v>
          </cell>
          <cell r="K3199">
            <v>2.57</v>
          </cell>
          <cell r="L3199">
            <v>2.57</v>
          </cell>
          <cell r="M3199">
            <v>0.92</v>
          </cell>
          <cell r="N3199">
            <v>2.57</v>
          </cell>
          <cell r="O3199">
            <v>2.57</v>
          </cell>
          <cell r="P3199">
            <v>0.92</v>
          </cell>
          <cell r="Q3199">
            <v>4.9400000000000004</v>
          </cell>
          <cell r="R3199">
            <v>5.7824999999999998</v>
          </cell>
          <cell r="S3199">
            <v>2.0700000000000003</v>
          </cell>
          <cell r="T3199">
            <v>4.9400000000000004</v>
          </cell>
          <cell r="U3199">
            <v>5.7824999999999998</v>
          </cell>
          <cell r="V3199">
            <v>2.0700000000000003</v>
          </cell>
        </row>
        <row r="3200">
          <cell r="B3200" t="str">
            <v>1800-EBARA</v>
          </cell>
          <cell r="D3200">
            <v>1</v>
          </cell>
          <cell r="E3200" t="str">
            <v>MAIN D'OEUVRE ATELIER</v>
          </cell>
          <cell r="F3200">
            <v>75</v>
          </cell>
          <cell r="H3200" t="str">
            <v>MOAT</v>
          </cell>
          <cell r="I3200">
            <v>50</v>
          </cell>
          <cell r="J3200">
            <v>1</v>
          </cell>
          <cell r="K3200">
            <v>50</v>
          </cell>
          <cell r="L3200">
            <v>50</v>
          </cell>
          <cell r="M3200">
            <v>50</v>
          </cell>
          <cell r="N3200">
            <v>50</v>
          </cell>
          <cell r="O3200">
            <v>50</v>
          </cell>
          <cell r="P3200">
            <v>50</v>
          </cell>
          <cell r="Q3200">
            <v>75</v>
          </cell>
          <cell r="R3200">
            <v>75</v>
          </cell>
          <cell r="S3200">
            <v>75</v>
          </cell>
          <cell r="T3200">
            <v>75</v>
          </cell>
          <cell r="U3200">
            <v>75</v>
          </cell>
          <cell r="V3200">
            <v>75</v>
          </cell>
        </row>
        <row r="3201">
          <cell r="B3201" t="str">
            <v>1800-EBARA</v>
          </cell>
          <cell r="D3201">
            <v>1.6</v>
          </cell>
          <cell r="E3201" t="str">
            <v>TUBE PVC PRESSION 40X3 PN16</v>
          </cell>
          <cell r="F3201">
            <v>5.59</v>
          </cell>
          <cell r="H3201" t="str">
            <v>PVC4016</v>
          </cell>
          <cell r="I3201">
            <v>1.99</v>
          </cell>
          <cell r="J3201">
            <v>0.33</v>
          </cell>
          <cell r="K3201">
            <v>6.0303030303030303</v>
          </cell>
          <cell r="L3201">
            <v>1.9910000000000001</v>
          </cell>
          <cell r="M3201">
            <v>2.1579999999999999</v>
          </cell>
          <cell r="N3201">
            <v>9.6484848484848484</v>
          </cell>
          <cell r="O3201">
            <v>3.1856000000000004</v>
          </cell>
          <cell r="P3201">
            <v>3.4527999999999999</v>
          </cell>
          <cell r="Q3201">
            <v>5.59</v>
          </cell>
          <cell r="R3201">
            <v>2.6480300000000003</v>
          </cell>
          <cell r="S3201">
            <v>2.8701400000000001</v>
          </cell>
          <cell r="T3201">
            <v>8.9440000000000008</v>
          </cell>
          <cell r="U3201">
            <v>4.2368480000000011</v>
          </cell>
          <cell r="V3201">
            <v>4.5922240000000007</v>
          </cell>
        </row>
        <row r="3202">
          <cell r="B3202" t="str">
            <v>1800-EBARA</v>
          </cell>
          <cell r="D3202">
            <v>1.6</v>
          </cell>
          <cell r="E3202" t="str">
            <v>CHAINE INOX DIAM 4 32/8 (LE ML)</v>
          </cell>
          <cell r="F3202">
            <v>4.3499999999999996</v>
          </cell>
          <cell r="H3202" t="str">
            <v>316L/4404</v>
          </cell>
          <cell r="I3202">
            <v>2.9</v>
          </cell>
          <cell r="J3202">
            <v>1</v>
          </cell>
          <cell r="K3202">
            <v>2.9</v>
          </cell>
          <cell r="L3202">
            <v>2.9</v>
          </cell>
          <cell r="M3202">
            <v>2.9</v>
          </cell>
          <cell r="N3202">
            <v>4.6399999999999997</v>
          </cell>
          <cell r="O3202">
            <v>4.6399999999999997</v>
          </cell>
          <cell r="P3202">
            <v>4.6399999999999997</v>
          </cell>
          <cell r="Q3202">
            <v>4.3499999999999996</v>
          </cell>
          <cell r="R3202">
            <v>4.3499999999999996</v>
          </cell>
          <cell r="S3202">
            <v>4.3499999999999996</v>
          </cell>
          <cell r="T3202">
            <v>6.96</v>
          </cell>
          <cell r="U3202">
            <v>6.96</v>
          </cell>
          <cell r="V3202">
            <v>6.96</v>
          </cell>
        </row>
        <row r="3203">
          <cell r="B3203" t="str">
            <v>1800-EBARA</v>
          </cell>
          <cell r="D3203">
            <v>1</v>
          </cell>
          <cell r="E3203" t="str">
            <v>VANNE A BOISSEAU A COLLER PVC PRESSION _ 40</v>
          </cell>
          <cell r="F3203">
            <v>6.93</v>
          </cell>
          <cell r="H3203" t="str">
            <v>VAC40</v>
          </cell>
          <cell r="I3203">
            <v>5.89</v>
          </cell>
          <cell r="J3203">
            <v>1</v>
          </cell>
          <cell r="K3203">
            <v>5.89</v>
          </cell>
          <cell r="L3203">
            <v>5.5890000000000004</v>
          </cell>
          <cell r="M3203">
            <v>5.79</v>
          </cell>
          <cell r="N3203">
            <v>5.89</v>
          </cell>
          <cell r="O3203">
            <v>5.5890000000000004</v>
          </cell>
          <cell r="P3203">
            <v>5.79</v>
          </cell>
          <cell r="Q3203">
            <v>8.84</v>
          </cell>
          <cell r="R3203">
            <v>6.9862500000000001</v>
          </cell>
          <cell r="S3203">
            <v>7.2374999999999998</v>
          </cell>
          <cell r="T3203">
            <v>8.84</v>
          </cell>
          <cell r="U3203">
            <v>6.9862500000000001</v>
          </cell>
          <cell r="V3203">
            <v>7.2374999999999998</v>
          </cell>
        </row>
        <row r="3204">
          <cell r="B3204" t="str">
            <v>1800-EBARA</v>
          </cell>
          <cell r="D3204">
            <v>1</v>
          </cell>
          <cell r="E3204" t="str">
            <v>TRAVERSEE DE PAROI 40/50X1 3/4</v>
          </cell>
          <cell r="F3204">
            <v>8.51</v>
          </cell>
          <cell r="H3204" t="str">
            <v>VDL516041</v>
          </cell>
          <cell r="I3204">
            <v>7.02</v>
          </cell>
          <cell r="J3204">
            <v>1</v>
          </cell>
          <cell r="K3204">
            <v>7.02</v>
          </cell>
          <cell r="L3204">
            <v>7.0179999999999998</v>
          </cell>
          <cell r="M3204">
            <v>7.0179999999999998</v>
          </cell>
          <cell r="N3204">
            <v>7.02</v>
          </cell>
          <cell r="O3204">
            <v>7.0179999999999998</v>
          </cell>
          <cell r="P3204">
            <v>7.0179999999999998</v>
          </cell>
          <cell r="Q3204">
            <v>8.51</v>
          </cell>
          <cell r="R3204">
            <v>8.7724999999999991</v>
          </cell>
          <cell r="S3204">
            <v>8.7724999999999991</v>
          </cell>
          <cell r="T3204">
            <v>8.51</v>
          </cell>
          <cell r="U3204">
            <v>8.7724999999999991</v>
          </cell>
          <cell r="V3204">
            <v>8.7724999999999991</v>
          </cell>
        </row>
        <row r="3205">
          <cell r="B3205" t="str">
            <v>1800-EBARA</v>
          </cell>
          <cell r="D3205">
            <v>1</v>
          </cell>
          <cell r="E3205" t="str">
            <v>PRESSE ETOUPE PG13 FILETAGE LONG</v>
          </cell>
          <cell r="F3205">
            <v>0.90200000000000002</v>
          </cell>
          <cell r="H3205" t="str">
            <v>FLPG13</v>
          </cell>
          <cell r="I3205">
            <v>0.6</v>
          </cell>
          <cell r="J3205">
            <v>1</v>
          </cell>
          <cell r="K3205">
            <v>0.6</v>
          </cell>
          <cell r="L3205">
            <v>0.60099999999999998</v>
          </cell>
          <cell r="M3205">
            <v>0.60099999999999998</v>
          </cell>
          <cell r="N3205">
            <v>0.6</v>
          </cell>
          <cell r="O3205">
            <v>0.60099999999999998</v>
          </cell>
          <cell r="P3205">
            <v>0.60099999999999998</v>
          </cell>
          <cell r="Q3205">
            <v>0.90200000000000002</v>
          </cell>
          <cell r="R3205">
            <v>0.90149999999999997</v>
          </cell>
          <cell r="S3205">
            <v>0.90149999999999997</v>
          </cell>
          <cell r="T3205">
            <v>0.90200000000000002</v>
          </cell>
          <cell r="U3205">
            <v>0.90149999999999997</v>
          </cell>
          <cell r="V3205">
            <v>0.90149999999999997</v>
          </cell>
        </row>
        <row r="3206">
          <cell r="B3206" t="str">
            <v>1800-EBARA</v>
          </cell>
          <cell r="D3206">
            <v>1</v>
          </cell>
          <cell r="E3206" t="str">
            <v>ECROU PE POUR PRESSE ETOUPE PG13</v>
          </cell>
          <cell r="F3206">
            <v>0.08</v>
          </cell>
          <cell r="H3206" t="str">
            <v>ECROUPG13</v>
          </cell>
          <cell r="I3206">
            <v>7.0000000000000007E-2</v>
          </cell>
          <cell r="J3206">
            <v>1</v>
          </cell>
          <cell r="K3206">
            <v>7.0000000000000007E-2</v>
          </cell>
          <cell r="L3206">
            <v>7.1999999999999995E-2</v>
          </cell>
          <cell r="M3206">
            <v>7.1999999999999995E-2</v>
          </cell>
          <cell r="N3206">
            <v>7.0000000000000007E-2</v>
          </cell>
          <cell r="O3206">
            <v>7.1999999999999995E-2</v>
          </cell>
          <cell r="P3206">
            <v>7.1999999999999995E-2</v>
          </cell>
          <cell r="Q3206">
            <v>0.08</v>
          </cell>
          <cell r="R3206">
            <v>0.10799999999999998</v>
          </cell>
          <cell r="S3206">
            <v>0.10799999999999998</v>
          </cell>
          <cell r="T3206">
            <v>0.08</v>
          </cell>
          <cell r="U3206">
            <v>0.10799999999999998</v>
          </cell>
          <cell r="V3206">
            <v>0.10799999999999998</v>
          </cell>
        </row>
        <row r="3207">
          <cell r="B3207" t="str">
            <v>1800-EBARA</v>
          </cell>
          <cell r="D3207">
            <v>1</v>
          </cell>
          <cell r="E3207" t="str">
            <v>MANILLE INOX</v>
          </cell>
          <cell r="F3207">
            <v>1.57</v>
          </cell>
          <cell r="H3207">
            <v>9600000618</v>
          </cell>
          <cell r="I3207">
            <v>0.8</v>
          </cell>
          <cell r="J3207">
            <v>1</v>
          </cell>
          <cell r="K3207">
            <v>0.8</v>
          </cell>
          <cell r="L3207">
            <v>0.80289999999999995</v>
          </cell>
          <cell r="M3207">
            <v>0.80289999999999995</v>
          </cell>
          <cell r="N3207">
            <v>0.8</v>
          </cell>
          <cell r="O3207">
            <v>0.80289999999999995</v>
          </cell>
          <cell r="P3207">
            <v>0.80289999999999995</v>
          </cell>
          <cell r="Q3207">
            <v>1.57</v>
          </cell>
          <cell r="R3207">
            <v>1.6057999999999999</v>
          </cell>
          <cell r="S3207">
            <v>1.6057999999999999</v>
          </cell>
          <cell r="T3207">
            <v>1.57</v>
          </cell>
          <cell r="U3207">
            <v>1.6057999999999999</v>
          </cell>
          <cell r="V3207">
            <v>1.6057999999999999</v>
          </cell>
        </row>
        <row r="3208">
          <cell r="B3208" t="str">
            <v>ECSPR-1800-EBARA</v>
          </cell>
          <cell r="N3208">
            <v>236.45848484848483</v>
          </cell>
          <cell r="O3208">
            <v>230.94549999999998</v>
          </cell>
          <cell r="P3208">
            <v>228.57269999999997</v>
          </cell>
          <cell r="T3208">
            <v>351.94599999999991</v>
          </cell>
          <cell r="U3208">
            <v>346.56564799999995</v>
          </cell>
          <cell r="V3208">
            <v>340.73102399999993</v>
          </cell>
        </row>
        <row r="3209">
          <cell r="B3209" t="str">
            <v>900-EBARA</v>
          </cell>
          <cell r="D3209">
            <v>1</v>
          </cell>
          <cell r="E3209" t="str">
            <v xml:space="preserve">CROCHET INOX </v>
          </cell>
          <cell r="F3209">
            <v>2.2400000000000002</v>
          </cell>
          <cell r="H3209">
            <v>101007</v>
          </cell>
          <cell r="I3209">
            <v>1.5</v>
          </cell>
          <cell r="J3209">
            <v>1</v>
          </cell>
          <cell r="K3209">
            <v>1.5</v>
          </cell>
          <cell r="L3209">
            <v>1.5</v>
          </cell>
          <cell r="M3209">
            <v>1.5</v>
          </cell>
          <cell r="N3209">
            <v>1.5</v>
          </cell>
          <cell r="O3209">
            <v>1.5</v>
          </cell>
          <cell r="P3209">
            <v>1.5</v>
          </cell>
          <cell r="Q3209">
            <v>2.2400000000000002</v>
          </cell>
          <cell r="R3209">
            <v>2.25</v>
          </cell>
          <cell r="S3209">
            <v>2.25</v>
          </cell>
          <cell r="T3209">
            <v>2.2400000000000002</v>
          </cell>
          <cell r="U3209">
            <v>2.25</v>
          </cell>
          <cell r="V3209">
            <v>2.25</v>
          </cell>
        </row>
        <row r="3210">
          <cell r="B3210" t="str">
            <v>900-EBARA</v>
          </cell>
          <cell r="D3210">
            <v>1</v>
          </cell>
          <cell r="E3210" t="str">
            <v>CLAPET Y D40</v>
          </cell>
          <cell r="F3210">
            <v>20.309999999999999</v>
          </cell>
          <cell r="H3210">
            <v>1510041</v>
          </cell>
          <cell r="I3210">
            <v>12.92</v>
          </cell>
          <cell r="J3210">
            <v>1</v>
          </cell>
          <cell r="K3210">
            <v>12.92</v>
          </cell>
          <cell r="L3210">
            <v>12.923999999999999</v>
          </cell>
          <cell r="M3210">
            <v>12.923999999999999</v>
          </cell>
          <cell r="N3210">
            <v>12.92</v>
          </cell>
          <cell r="O3210">
            <v>12.923999999999999</v>
          </cell>
          <cell r="P3210">
            <v>12.923999999999999</v>
          </cell>
          <cell r="Q3210">
            <v>20.309999999999999</v>
          </cell>
          <cell r="R3210">
            <v>19.385999999999999</v>
          </cell>
          <cell r="S3210">
            <v>19.385999999999999</v>
          </cell>
          <cell r="T3210">
            <v>20.309999999999999</v>
          </cell>
          <cell r="U3210">
            <v>19.385999999999999</v>
          </cell>
          <cell r="V3210">
            <v>19.385999999999999</v>
          </cell>
        </row>
        <row r="3211">
          <cell r="B3211" t="str">
            <v>900-EBARA</v>
          </cell>
          <cell r="D3211">
            <v>1</v>
          </cell>
          <cell r="E3211" t="str">
            <v>COUDE 90 PVC D40 FEM/FEM</v>
          </cell>
          <cell r="F3211">
            <v>0.6</v>
          </cell>
          <cell r="H3211" t="str">
            <v>C9040</v>
          </cell>
          <cell r="I3211">
            <v>0.49</v>
          </cell>
          <cell r="J3211">
            <v>1</v>
          </cell>
          <cell r="K3211">
            <v>0.49</v>
          </cell>
          <cell r="L3211">
            <v>0.49299999999999999</v>
          </cell>
          <cell r="M3211">
            <v>0.54200000000000004</v>
          </cell>
          <cell r="N3211">
            <v>0.49</v>
          </cell>
          <cell r="O3211">
            <v>0.49299999999999999</v>
          </cell>
          <cell r="P3211">
            <v>0.54200000000000004</v>
          </cell>
          <cell r="Q3211">
            <v>0.6</v>
          </cell>
          <cell r="R3211">
            <v>0.61624999999999996</v>
          </cell>
          <cell r="S3211">
            <v>0.67749999999999999</v>
          </cell>
          <cell r="T3211">
            <v>0.6</v>
          </cell>
          <cell r="U3211">
            <v>0.61624999999999996</v>
          </cell>
          <cell r="V3211">
            <v>0.67749999999999999</v>
          </cell>
        </row>
        <row r="3212">
          <cell r="B3212" t="str">
            <v>900-EBARA</v>
          </cell>
          <cell r="D3212">
            <v>1</v>
          </cell>
          <cell r="E3212" t="str">
            <v>EMBOUT ADAPTATION 40X50X1 1/4</v>
          </cell>
          <cell r="F3212">
            <v>1.19</v>
          </cell>
          <cell r="H3212" t="str">
            <v>EF504011/4</v>
          </cell>
          <cell r="I3212">
            <v>0.79</v>
          </cell>
          <cell r="J3212">
            <v>1</v>
          </cell>
          <cell r="K3212">
            <v>0.79</v>
          </cell>
          <cell r="L3212">
            <v>0.79</v>
          </cell>
          <cell r="M3212">
            <v>0.79</v>
          </cell>
          <cell r="N3212">
            <v>0.79</v>
          </cell>
          <cell r="O3212">
            <v>0.79</v>
          </cell>
          <cell r="P3212">
            <v>0.79</v>
          </cell>
          <cell r="Q3212">
            <v>1.19</v>
          </cell>
          <cell r="R3212">
            <v>1.1850000000000001</v>
          </cell>
          <cell r="S3212">
            <v>1.1850000000000001</v>
          </cell>
          <cell r="T3212">
            <v>1.19</v>
          </cell>
          <cell r="U3212">
            <v>1.1850000000000001</v>
          </cell>
          <cell r="V3212">
            <v>1.1850000000000001</v>
          </cell>
        </row>
        <row r="3213">
          <cell r="B3213" t="str">
            <v>900-EBARA</v>
          </cell>
          <cell r="D3213">
            <v>1</v>
          </cell>
          <cell r="E3213" t="str">
            <v xml:space="preserve">CUVE DE RELEVAGE D600 + COUVERCLE </v>
          </cell>
          <cell r="F3213">
            <v>206.99</v>
          </cell>
          <cell r="H3213" t="str">
            <v>MCUVE600</v>
          </cell>
          <cell r="I3213">
            <v>138.58000000000001</v>
          </cell>
          <cell r="J3213">
            <v>1</v>
          </cell>
          <cell r="K3213">
            <v>138.58000000000001</v>
          </cell>
          <cell r="L3213">
            <v>138.58000000000001</v>
          </cell>
          <cell r="M3213">
            <v>138.58000000000001</v>
          </cell>
          <cell r="N3213">
            <v>138.58000000000001</v>
          </cell>
          <cell r="O3213">
            <v>138.58000000000001</v>
          </cell>
          <cell r="P3213">
            <v>138.58000000000001</v>
          </cell>
          <cell r="Q3213">
            <v>206.99</v>
          </cell>
          <cell r="R3213">
            <v>207.87</v>
          </cell>
          <cell r="S3213">
            <v>207.87</v>
          </cell>
          <cell r="T3213">
            <v>206.99</v>
          </cell>
          <cell r="U3213">
            <v>207.87</v>
          </cell>
          <cell r="V3213">
            <v>207.87</v>
          </cell>
        </row>
        <row r="3214">
          <cell r="B3214" t="str">
            <v>900-EBARA</v>
          </cell>
          <cell r="D3214">
            <v>1</v>
          </cell>
          <cell r="E3214" t="str">
            <v>JOINT FORSHEDA D100</v>
          </cell>
          <cell r="F3214">
            <v>4.87</v>
          </cell>
          <cell r="H3214" t="str">
            <v>MJOI100</v>
          </cell>
          <cell r="I3214">
            <v>0.94</v>
          </cell>
          <cell r="J3214">
            <v>1</v>
          </cell>
          <cell r="K3214">
            <v>0.94</v>
          </cell>
          <cell r="L3214">
            <v>2.1800000000000002</v>
          </cell>
          <cell r="M3214">
            <v>0.94</v>
          </cell>
          <cell r="N3214">
            <v>0.94</v>
          </cell>
          <cell r="O3214">
            <v>2.1800000000000002</v>
          </cell>
          <cell r="P3214">
            <v>0.94</v>
          </cell>
          <cell r="Q3214">
            <v>4.87</v>
          </cell>
          <cell r="R3214">
            <v>4.9050000000000002</v>
          </cell>
          <cell r="S3214">
            <v>2.1149999999999998</v>
          </cell>
          <cell r="T3214">
            <v>4.87</v>
          </cell>
          <cell r="U3214">
            <v>4.9050000000000002</v>
          </cell>
          <cell r="V3214">
            <v>2.1149999999999998</v>
          </cell>
        </row>
        <row r="3215">
          <cell r="B3215" t="str">
            <v>900-EBARA</v>
          </cell>
          <cell r="D3215">
            <v>1</v>
          </cell>
          <cell r="E3215" t="str">
            <v>JOINT FORSHEDA D50</v>
          </cell>
          <cell r="F3215">
            <v>4.9400000000000004</v>
          </cell>
          <cell r="H3215" t="str">
            <v>MJOI50</v>
          </cell>
          <cell r="I3215">
            <v>2.57</v>
          </cell>
          <cell r="J3215">
            <v>1</v>
          </cell>
          <cell r="K3215">
            <v>2.57</v>
          </cell>
          <cell r="L3215">
            <v>2.57</v>
          </cell>
          <cell r="M3215">
            <v>0.92</v>
          </cell>
          <cell r="N3215">
            <v>2.57</v>
          </cell>
          <cell r="O3215">
            <v>2.57</v>
          </cell>
          <cell r="P3215">
            <v>0.92</v>
          </cell>
          <cell r="Q3215">
            <v>4.9400000000000004</v>
          </cell>
          <cell r="R3215">
            <v>5.7824999999999998</v>
          </cell>
          <cell r="S3215">
            <v>2.0700000000000003</v>
          </cell>
          <cell r="T3215">
            <v>4.9400000000000004</v>
          </cell>
          <cell r="U3215">
            <v>5.7824999999999998</v>
          </cell>
          <cell r="V3215">
            <v>2.0700000000000003</v>
          </cell>
        </row>
        <row r="3216">
          <cell r="B3216" t="str">
            <v>900-EBARA</v>
          </cell>
          <cell r="D3216">
            <v>0.54</v>
          </cell>
          <cell r="E3216" t="str">
            <v>MAIN D'OEUVRE ATELIER</v>
          </cell>
          <cell r="F3216">
            <v>75</v>
          </cell>
          <cell r="H3216" t="str">
            <v>MOAT</v>
          </cell>
          <cell r="I3216">
            <v>50</v>
          </cell>
          <cell r="J3216">
            <v>1</v>
          </cell>
          <cell r="K3216">
            <v>50</v>
          </cell>
          <cell r="L3216">
            <v>50</v>
          </cell>
          <cell r="M3216">
            <v>50</v>
          </cell>
          <cell r="N3216">
            <v>27</v>
          </cell>
          <cell r="O3216">
            <v>27</v>
          </cell>
          <cell r="P3216">
            <v>27</v>
          </cell>
          <cell r="Q3216">
            <v>75</v>
          </cell>
          <cell r="R3216">
            <v>75</v>
          </cell>
          <cell r="S3216">
            <v>75</v>
          </cell>
          <cell r="T3216">
            <v>40.5</v>
          </cell>
          <cell r="U3216">
            <v>40.5</v>
          </cell>
          <cell r="V3216">
            <v>40.5</v>
          </cell>
        </row>
        <row r="3217">
          <cell r="B3217" t="str">
            <v>900-EBARA</v>
          </cell>
          <cell r="D3217">
            <v>0.7</v>
          </cell>
          <cell r="E3217" t="str">
            <v>TUBE PVC PRESSION 40X3 PN16</v>
          </cell>
          <cell r="F3217">
            <v>5.59</v>
          </cell>
          <cell r="H3217" t="str">
            <v>PVC4016</v>
          </cell>
          <cell r="I3217">
            <v>1.99</v>
          </cell>
          <cell r="J3217">
            <v>0.33</v>
          </cell>
          <cell r="K3217">
            <v>6.0303030303030303</v>
          </cell>
          <cell r="L3217">
            <v>1.9910000000000001</v>
          </cell>
          <cell r="M3217">
            <v>2.1579999999999999</v>
          </cell>
          <cell r="N3217">
            <v>4.2212121212121207</v>
          </cell>
          <cell r="O3217">
            <v>1.3936999999999999</v>
          </cell>
          <cell r="P3217">
            <v>1.5105999999999999</v>
          </cell>
          <cell r="Q3217">
            <v>5.59</v>
          </cell>
          <cell r="R3217">
            <v>2.6480300000000003</v>
          </cell>
          <cell r="S3217">
            <v>2.8701400000000001</v>
          </cell>
          <cell r="T3217">
            <v>3.9129999999999998</v>
          </cell>
          <cell r="U3217">
            <v>1.8536210000000002</v>
          </cell>
          <cell r="V3217">
            <v>2.0090979999999998</v>
          </cell>
        </row>
        <row r="3218">
          <cell r="B3218" t="str">
            <v>900-EBARA</v>
          </cell>
          <cell r="D3218">
            <v>0.7</v>
          </cell>
          <cell r="E3218" t="str">
            <v>CHAINE INOX DIAM 4 32/8 (LE ML)</v>
          </cell>
          <cell r="F3218">
            <v>4.3499999999999996</v>
          </cell>
          <cell r="H3218" t="str">
            <v>316L/4404</v>
          </cell>
          <cell r="I3218">
            <v>2.9</v>
          </cell>
          <cell r="J3218">
            <v>1</v>
          </cell>
          <cell r="K3218">
            <v>2.9</v>
          </cell>
          <cell r="L3218">
            <v>2.9</v>
          </cell>
          <cell r="M3218">
            <v>2.9</v>
          </cell>
          <cell r="N3218">
            <v>2.0299999999999998</v>
          </cell>
          <cell r="O3218">
            <v>2.0299999999999998</v>
          </cell>
          <cell r="P3218">
            <v>2.0299999999999998</v>
          </cell>
          <cell r="Q3218">
            <v>4.3499999999999996</v>
          </cell>
          <cell r="R3218">
            <v>4.3499999999999996</v>
          </cell>
          <cell r="S3218">
            <v>4.3499999999999996</v>
          </cell>
          <cell r="T3218">
            <v>3.0449999999999995</v>
          </cell>
          <cell r="U3218">
            <v>3.0449999999999995</v>
          </cell>
          <cell r="V3218">
            <v>3.0449999999999995</v>
          </cell>
        </row>
        <row r="3219">
          <cell r="B3219" t="str">
            <v>900-EBARA</v>
          </cell>
          <cell r="D3219">
            <v>1</v>
          </cell>
          <cell r="E3219" t="str">
            <v>VANNE A BOISSEAU A COLLER PVC PRESSION _ 40</v>
          </cell>
          <cell r="F3219">
            <v>6.93</v>
          </cell>
          <cell r="H3219" t="str">
            <v>VAC40</v>
          </cell>
          <cell r="I3219">
            <v>5.89</v>
          </cell>
          <cell r="J3219">
            <v>1</v>
          </cell>
          <cell r="K3219">
            <v>5.89</v>
          </cell>
          <cell r="L3219">
            <v>5.5890000000000004</v>
          </cell>
          <cell r="M3219">
            <v>5.79</v>
          </cell>
          <cell r="N3219">
            <v>5.89</v>
          </cell>
          <cell r="O3219">
            <v>5.5890000000000004</v>
          </cell>
          <cell r="P3219">
            <v>5.79</v>
          </cell>
          <cell r="Q3219">
            <v>8.84</v>
          </cell>
          <cell r="R3219">
            <v>6.9862500000000001</v>
          </cell>
          <cell r="S3219">
            <v>7.2374999999999998</v>
          </cell>
          <cell r="T3219">
            <v>8.84</v>
          </cell>
          <cell r="U3219">
            <v>6.9862500000000001</v>
          </cell>
          <cell r="V3219">
            <v>7.2374999999999998</v>
          </cell>
        </row>
        <row r="3220">
          <cell r="B3220" t="str">
            <v>900-EBARA</v>
          </cell>
          <cell r="D3220">
            <v>1</v>
          </cell>
          <cell r="E3220" t="str">
            <v>TRAVERSEE DE PAROI 40/50X1 3/4</v>
          </cell>
          <cell r="F3220">
            <v>8.51</v>
          </cell>
          <cell r="H3220" t="str">
            <v>VDL516041</v>
          </cell>
          <cell r="I3220">
            <v>7.02</v>
          </cell>
          <cell r="J3220">
            <v>1</v>
          </cell>
          <cell r="K3220">
            <v>7.02</v>
          </cell>
          <cell r="L3220">
            <v>7.0179999999999998</v>
          </cell>
          <cell r="M3220">
            <v>7.0179999999999998</v>
          </cell>
          <cell r="N3220">
            <v>7.02</v>
          </cell>
          <cell r="O3220">
            <v>7.0179999999999998</v>
          </cell>
          <cell r="P3220">
            <v>7.0179999999999998</v>
          </cell>
          <cell r="Q3220">
            <v>8.51</v>
          </cell>
          <cell r="R3220">
            <v>8.7724999999999991</v>
          </cell>
          <cell r="S3220">
            <v>8.7724999999999991</v>
          </cell>
          <cell r="T3220">
            <v>8.51</v>
          </cell>
          <cell r="U3220">
            <v>8.7724999999999991</v>
          </cell>
          <cell r="V3220">
            <v>8.7724999999999991</v>
          </cell>
        </row>
        <row r="3221">
          <cell r="B3221" t="str">
            <v>900-EBARA</v>
          </cell>
          <cell r="D3221">
            <v>1</v>
          </cell>
          <cell r="E3221" t="str">
            <v>PRESSE ETOUPE PG13 FILETAGE LONG</v>
          </cell>
          <cell r="F3221">
            <v>0.90200000000000002</v>
          </cell>
          <cell r="H3221" t="str">
            <v>FLPG13</v>
          </cell>
          <cell r="I3221">
            <v>0.6</v>
          </cell>
          <cell r="J3221">
            <v>1</v>
          </cell>
          <cell r="K3221">
            <v>0.6</v>
          </cell>
          <cell r="L3221">
            <v>0.60099999999999998</v>
          </cell>
          <cell r="M3221">
            <v>0.60099999999999998</v>
          </cell>
          <cell r="N3221">
            <v>0.6</v>
          </cell>
          <cell r="O3221">
            <v>0.60099999999999998</v>
          </cell>
          <cell r="P3221">
            <v>0.60099999999999998</v>
          </cell>
          <cell r="Q3221">
            <v>0.90200000000000002</v>
          </cell>
          <cell r="R3221">
            <v>0.90149999999999997</v>
          </cell>
          <cell r="S3221">
            <v>0.90149999999999997</v>
          </cell>
          <cell r="T3221">
            <v>0.90200000000000002</v>
          </cell>
          <cell r="U3221">
            <v>0.90149999999999997</v>
          </cell>
          <cell r="V3221">
            <v>0.90149999999999997</v>
          </cell>
        </row>
        <row r="3222">
          <cell r="B3222" t="str">
            <v>900-EBARA</v>
          </cell>
          <cell r="D3222">
            <v>1</v>
          </cell>
          <cell r="E3222" t="str">
            <v>ECROU PE POUR PRESSE ETOUPE PG13</v>
          </cell>
          <cell r="F3222">
            <v>0.08</v>
          </cell>
          <cell r="H3222" t="str">
            <v>ECROUPG13</v>
          </cell>
          <cell r="I3222">
            <v>7.0000000000000007E-2</v>
          </cell>
          <cell r="J3222">
            <v>1</v>
          </cell>
          <cell r="K3222">
            <v>7.0000000000000007E-2</v>
          </cell>
          <cell r="L3222">
            <v>7.1999999999999995E-2</v>
          </cell>
          <cell r="M3222">
            <v>7.1999999999999995E-2</v>
          </cell>
          <cell r="N3222">
            <v>7.0000000000000007E-2</v>
          </cell>
          <cell r="O3222">
            <v>7.1999999999999995E-2</v>
          </cell>
          <cell r="P3222">
            <v>7.1999999999999995E-2</v>
          </cell>
          <cell r="Q3222">
            <v>0.08</v>
          </cell>
          <cell r="R3222">
            <v>0.10799999999999998</v>
          </cell>
          <cell r="S3222">
            <v>0.10799999999999998</v>
          </cell>
          <cell r="T3222">
            <v>0.08</v>
          </cell>
          <cell r="U3222">
            <v>0.10799999999999998</v>
          </cell>
          <cell r="V3222">
            <v>0.10799999999999998</v>
          </cell>
        </row>
        <row r="3223">
          <cell r="B3223" t="str">
            <v>900-EBARA</v>
          </cell>
          <cell r="D3223">
            <v>1</v>
          </cell>
          <cell r="E3223" t="str">
            <v>MANILLE INOX</v>
          </cell>
          <cell r="F3223">
            <v>1.57</v>
          </cell>
          <cell r="H3223">
            <v>9600000618</v>
          </cell>
          <cell r="I3223">
            <v>0.8</v>
          </cell>
          <cell r="J3223">
            <v>1</v>
          </cell>
          <cell r="K3223">
            <v>0.8</v>
          </cell>
          <cell r="L3223">
            <v>0.80289999999999995</v>
          </cell>
          <cell r="M3223">
            <v>0.80289999999999995</v>
          </cell>
          <cell r="N3223">
            <v>0.8</v>
          </cell>
          <cell r="O3223">
            <v>0.80289999999999995</v>
          </cell>
          <cell r="P3223">
            <v>0.80289999999999995</v>
          </cell>
          <cell r="Q3223">
            <v>1.57</v>
          </cell>
          <cell r="R3223">
            <v>1.6057999999999999</v>
          </cell>
          <cell r="S3223">
            <v>1.6057999999999999</v>
          </cell>
          <cell r="T3223">
            <v>1.57</v>
          </cell>
          <cell r="U3223">
            <v>1.6057999999999999</v>
          </cell>
          <cell r="V3223">
            <v>1.6057999999999999</v>
          </cell>
        </row>
        <row r="3224">
          <cell r="B3224" t="str">
            <v>ECSPR-900-EBARA</v>
          </cell>
          <cell r="N3224">
            <v>205.42121212121211</v>
          </cell>
          <cell r="O3224">
            <v>203.5436</v>
          </cell>
          <cell r="P3224">
            <v>201.0205</v>
          </cell>
          <cell r="T3224">
            <v>308.49999999999994</v>
          </cell>
          <cell r="U3224">
            <v>305.76742099999996</v>
          </cell>
          <cell r="V3224">
            <v>299.73289799999998</v>
          </cell>
        </row>
        <row r="3225">
          <cell r="B3225" t="str">
            <v>0BG-EBARA</v>
          </cell>
          <cell r="D3225">
            <v>1</v>
          </cell>
          <cell r="E3225" t="str">
            <v>PRESSE ETOUPE PG13 FILETAGE LONG</v>
          </cell>
          <cell r="F3225">
            <v>0.90200000000000002</v>
          </cell>
          <cell r="H3225" t="str">
            <v>FLPG13</v>
          </cell>
          <cell r="I3225">
            <v>0.6</v>
          </cell>
          <cell r="J3225">
            <v>1</v>
          </cell>
          <cell r="K3225">
            <v>0.6</v>
          </cell>
          <cell r="L3225">
            <v>0.60099999999999998</v>
          </cell>
          <cell r="M3225">
            <v>0.60099999999999998</v>
          </cell>
          <cell r="N3225">
            <v>0.6</v>
          </cell>
          <cell r="O3225">
            <v>0.60099999999999998</v>
          </cell>
          <cell r="P3225">
            <v>0.60099999999999998</v>
          </cell>
          <cell r="Q3225">
            <v>0.90200000000000002</v>
          </cell>
          <cell r="R3225">
            <v>0.90149999999999997</v>
          </cell>
          <cell r="S3225">
            <v>0.90149999999999997</v>
          </cell>
          <cell r="T3225">
            <v>0.90200000000000002</v>
          </cell>
          <cell r="U3225">
            <v>0.90149999999999997</v>
          </cell>
          <cell r="V3225">
            <v>0.90149999999999997</v>
          </cell>
        </row>
        <row r="3226">
          <cell r="B3226" t="str">
            <v>0BG-EBARA</v>
          </cell>
          <cell r="D3226">
            <v>1</v>
          </cell>
          <cell r="E3226" t="str">
            <v>ECROU PE POUR PRESSE ETOUPE PG13</v>
          </cell>
          <cell r="F3226">
            <v>0.08</v>
          </cell>
          <cell r="H3226" t="str">
            <v>ECROUPG13</v>
          </cell>
          <cell r="I3226">
            <v>7.0000000000000007E-2</v>
          </cell>
          <cell r="J3226">
            <v>1</v>
          </cell>
          <cell r="K3226">
            <v>7.0000000000000007E-2</v>
          </cell>
          <cell r="L3226">
            <v>7.1999999999999995E-2</v>
          </cell>
          <cell r="M3226">
            <v>7.1999999999999995E-2</v>
          </cell>
          <cell r="N3226">
            <v>7.0000000000000007E-2</v>
          </cell>
          <cell r="O3226">
            <v>7.1999999999999995E-2</v>
          </cell>
          <cell r="P3226">
            <v>7.1999999999999995E-2</v>
          </cell>
          <cell r="Q3226">
            <v>0.08</v>
          </cell>
          <cell r="R3226">
            <v>0.10799999999999998</v>
          </cell>
          <cell r="S3226">
            <v>0.10799999999999998</v>
          </cell>
          <cell r="T3226">
            <v>0.08</v>
          </cell>
          <cell r="U3226">
            <v>0.10799999999999998</v>
          </cell>
          <cell r="V3226">
            <v>0.10799999999999998</v>
          </cell>
        </row>
        <row r="3227">
          <cell r="B3227" t="str">
            <v>0BG-EBARA</v>
          </cell>
          <cell r="D3227">
            <v>1</v>
          </cell>
          <cell r="E3227" t="str">
            <v xml:space="preserve">CLAPET Y D63 </v>
          </cell>
          <cell r="F3227">
            <v>39.22</v>
          </cell>
          <cell r="H3227">
            <v>1510064</v>
          </cell>
          <cell r="I3227">
            <v>24.96</v>
          </cell>
          <cell r="J3227">
            <v>1</v>
          </cell>
          <cell r="K3227">
            <v>24.96</v>
          </cell>
          <cell r="L3227">
            <v>24.954999999999998</v>
          </cell>
          <cell r="M3227">
            <v>24.954999999999998</v>
          </cell>
          <cell r="N3227">
            <v>24.96</v>
          </cell>
          <cell r="O3227">
            <v>24.954999999999998</v>
          </cell>
          <cell r="P3227">
            <v>24.954999999999998</v>
          </cell>
          <cell r="Q3227">
            <v>39.22</v>
          </cell>
          <cell r="R3227">
            <v>37.432499999999997</v>
          </cell>
          <cell r="S3227">
            <v>37.432499999999997</v>
          </cell>
          <cell r="T3227">
            <v>39.22</v>
          </cell>
          <cell r="U3227">
            <v>37.432499999999997</v>
          </cell>
          <cell r="V3227">
            <v>37.432499999999997</v>
          </cell>
        </row>
        <row r="3228">
          <cell r="B3228" t="str">
            <v>0BG-EBARA</v>
          </cell>
          <cell r="D3228">
            <v>1.6</v>
          </cell>
          <cell r="E3228" t="str">
            <v>TUBE INOX DIAM26.9X1.6 (LE ML)</v>
          </cell>
          <cell r="F3228">
            <v>7.41</v>
          </cell>
          <cell r="H3228" t="str">
            <v>304L/4307</v>
          </cell>
          <cell r="I3228">
            <v>5.99</v>
          </cell>
          <cell r="J3228">
            <v>1</v>
          </cell>
          <cell r="K3228">
            <v>5.99</v>
          </cell>
          <cell r="L3228">
            <v>5.99</v>
          </cell>
          <cell r="M3228">
            <v>5.99</v>
          </cell>
          <cell r="N3228">
            <v>9.5840000000000014</v>
          </cell>
          <cell r="O3228">
            <v>9.5840000000000014</v>
          </cell>
          <cell r="P3228">
            <v>9.5840000000000014</v>
          </cell>
          <cell r="Q3228">
            <v>7.41</v>
          </cell>
          <cell r="R3228">
            <v>7.4875000000000007</v>
          </cell>
          <cell r="S3228">
            <v>7.4875000000000007</v>
          </cell>
          <cell r="T3228">
            <v>11.856000000000002</v>
          </cell>
          <cell r="U3228">
            <v>11.980000000000002</v>
          </cell>
          <cell r="V3228">
            <v>11.980000000000002</v>
          </cell>
        </row>
        <row r="3229">
          <cell r="B3229" t="str">
            <v>0BG-EBARA</v>
          </cell>
          <cell r="D3229">
            <v>1</v>
          </cell>
          <cell r="E3229" t="str">
            <v>MANILLE INOX</v>
          </cell>
          <cell r="F3229">
            <v>1.57</v>
          </cell>
          <cell r="H3229">
            <v>9600000618</v>
          </cell>
          <cell r="I3229">
            <v>0.8</v>
          </cell>
          <cell r="J3229">
            <v>1</v>
          </cell>
          <cell r="K3229">
            <v>0.8</v>
          </cell>
          <cell r="L3229">
            <v>0.80289999999999995</v>
          </cell>
          <cell r="M3229">
            <v>0.80289999999999995</v>
          </cell>
          <cell r="N3229">
            <v>0.8</v>
          </cell>
          <cell r="O3229">
            <v>0.80289999999999995</v>
          </cell>
          <cell r="P3229">
            <v>0.80289999999999995</v>
          </cell>
          <cell r="Q3229">
            <v>1.57</v>
          </cell>
          <cell r="R3229">
            <v>1.6057999999999999</v>
          </cell>
          <cell r="S3229">
            <v>1.6057999999999999</v>
          </cell>
          <cell r="T3229">
            <v>1.57</v>
          </cell>
          <cell r="U3229">
            <v>1.6057999999999999</v>
          </cell>
          <cell r="V3229">
            <v>1.6057999999999999</v>
          </cell>
        </row>
        <row r="3230">
          <cell r="B3230" t="str">
            <v>0BG-EBARA</v>
          </cell>
          <cell r="D3230">
            <v>1</v>
          </cell>
          <cell r="E3230" t="str">
            <v>COUDE 90  PVC D63 FEM/FEM</v>
          </cell>
          <cell r="F3230">
            <v>0.96</v>
          </cell>
          <cell r="H3230" t="str">
            <v>C9063</v>
          </cell>
          <cell r="I3230">
            <v>0.77</v>
          </cell>
          <cell r="J3230">
            <v>1</v>
          </cell>
          <cell r="K3230">
            <v>0.77</v>
          </cell>
          <cell r="L3230">
            <v>0.76900000000000002</v>
          </cell>
          <cell r="M3230">
            <v>0.84599999999999997</v>
          </cell>
          <cell r="N3230">
            <v>0.77</v>
          </cell>
          <cell r="O3230">
            <v>0.76900000000000002</v>
          </cell>
          <cell r="P3230">
            <v>0.84599999999999997</v>
          </cell>
          <cell r="Q3230">
            <v>0.96</v>
          </cell>
          <cell r="R3230">
            <v>0.96125000000000005</v>
          </cell>
          <cell r="S3230">
            <v>1.0574999999999999</v>
          </cell>
          <cell r="T3230">
            <v>0.96</v>
          </cell>
          <cell r="U3230">
            <v>0.96125000000000005</v>
          </cell>
          <cell r="V3230">
            <v>1.0574999999999999</v>
          </cell>
        </row>
        <row r="3231">
          <cell r="B3231" t="str">
            <v>0BG-EBARA</v>
          </cell>
          <cell r="D3231">
            <v>1</v>
          </cell>
          <cell r="E3231" t="str">
            <v>COUDE 90 REDUIT M/F 63X50</v>
          </cell>
          <cell r="F3231">
            <v>3.76</v>
          </cell>
          <cell r="H3231" t="str">
            <v>C90MF6350</v>
          </cell>
          <cell r="I3231">
            <v>2.13</v>
          </cell>
          <cell r="J3231">
            <v>1</v>
          </cell>
          <cell r="K3231">
            <v>2.13</v>
          </cell>
          <cell r="L3231">
            <v>2.13</v>
          </cell>
          <cell r="M3231">
            <v>2.5049999999999999</v>
          </cell>
          <cell r="N3231">
            <v>2.13</v>
          </cell>
          <cell r="O3231">
            <v>2.13</v>
          </cell>
          <cell r="P3231">
            <v>2.5049999999999999</v>
          </cell>
          <cell r="Q3231">
            <v>3.76</v>
          </cell>
          <cell r="R3231">
            <v>4.26</v>
          </cell>
          <cell r="S3231">
            <v>5.01</v>
          </cell>
          <cell r="T3231">
            <v>3.76</v>
          </cell>
          <cell r="U3231">
            <v>4.26</v>
          </cell>
          <cell r="V3231">
            <v>5.01</v>
          </cell>
        </row>
        <row r="3232">
          <cell r="B3232" t="str">
            <v>0BG-EBARA</v>
          </cell>
          <cell r="D3232">
            <v>1</v>
          </cell>
          <cell r="E3232" t="str">
            <v>CUVE RELEVAGE HT1200</v>
          </cell>
          <cell r="F3232">
            <v>226.44</v>
          </cell>
          <cell r="H3232" t="str">
            <v>CUVE1200</v>
          </cell>
          <cell r="I3232">
            <v>148</v>
          </cell>
          <cell r="J3232">
            <v>1</v>
          </cell>
          <cell r="K3232">
            <v>148</v>
          </cell>
          <cell r="L3232">
            <v>148</v>
          </cell>
          <cell r="M3232">
            <v>148</v>
          </cell>
          <cell r="N3232">
            <v>148</v>
          </cell>
          <cell r="O3232">
            <v>148</v>
          </cell>
          <cell r="P3232">
            <v>148</v>
          </cell>
          <cell r="Q3232">
            <v>226.44</v>
          </cell>
          <cell r="R3232">
            <v>222</v>
          </cell>
          <cell r="S3232">
            <v>222</v>
          </cell>
          <cell r="T3232">
            <v>226.44</v>
          </cell>
          <cell r="U3232">
            <v>222</v>
          </cell>
          <cell r="V3232">
            <v>222</v>
          </cell>
        </row>
        <row r="3233">
          <cell r="B3233" t="str">
            <v>0BG-EBARA</v>
          </cell>
          <cell r="D3233">
            <v>1</v>
          </cell>
          <cell r="E3233" t="str">
            <v>EMBOUT ADAPTATION 63X50X2</v>
          </cell>
          <cell r="F3233">
            <v>0.77</v>
          </cell>
          <cell r="H3233" t="str">
            <v>EF63502</v>
          </cell>
          <cell r="I3233">
            <v>0.61</v>
          </cell>
          <cell r="J3233">
            <v>1</v>
          </cell>
          <cell r="K3233">
            <v>0.61</v>
          </cell>
          <cell r="L3233">
            <v>0.61299999999999999</v>
          </cell>
          <cell r="M3233">
            <v>0.67400000000000004</v>
          </cell>
          <cell r="N3233">
            <v>0.61</v>
          </cell>
          <cell r="O3233">
            <v>0.61299999999999999</v>
          </cell>
          <cell r="P3233">
            <v>0.67400000000000004</v>
          </cell>
          <cell r="Q3233">
            <v>0.77</v>
          </cell>
          <cell r="R3233">
            <v>0.81529000000000007</v>
          </cell>
          <cell r="S3233">
            <v>0.89642000000000011</v>
          </cell>
          <cell r="T3233">
            <v>0.77</v>
          </cell>
          <cell r="U3233">
            <v>0.81529000000000007</v>
          </cell>
          <cell r="V3233">
            <v>0.89642000000000011</v>
          </cell>
        </row>
        <row r="3234">
          <cell r="B3234" t="str">
            <v>0BG-EBARA</v>
          </cell>
          <cell r="D3234">
            <v>1</v>
          </cell>
          <cell r="E3234" t="str">
            <v>JOINT FORSHEDA D100</v>
          </cell>
          <cell r="F3234">
            <v>4.87</v>
          </cell>
          <cell r="H3234" t="str">
            <v>MJOI100</v>
          </cell>
          <cell r="I3234">
            <v>0.94</v>
          </cell>
          <cell r="J3234">
            <v>1</v>
          </cell>
          <cell r="K3234">
            <v>0.94</v>
          </cell>
          <cell r="L3234">
            <v>2.1800000000000002</v>
          </cell>
          <cell r="M3234">
            <v>0.94</v>
          </cell>
          <cell r="N3234">
            <v>0.94</v>
          </cell>
          <cell r="O3234">
            <v>2.1800000000000002</v>
          </cell>
          <cell r="P3234">
            <v>0.94</v>
          </cell>
          <cell r="Q3234">
            <v>4.87</v>
          </cell>
          <cell r="R3234">
            <v>4.9050000000000002</v>
          </cell>
          <cell r="S3234">
            <v>2.1149999999999998</v>
          </cell>
          <cell r="T3234">
            <v>4.87</v>
          </cell>
          <cell r="U3234">
            <v>4.9050000000000002</v>
          </cell>
          <cell r="V3234">
            <v>2.1149999999999998</v>
          </cell>
        </row>
        <row r="3235">
          <cell r="B3235" t="str">
            <v>0BG-EBARA</v>
          </cell>
          <cell r="D3235">
            <v>1</v>
          </cell>
          <cell r="E3235" t="str">
            <v>JOINT FORSHEDA D63</v>
          </cell>
          <cell r="F3235">
            <v>4.9400000000000004</v>
          </cell>
          <cell r="H3235" t="str">
            <v>MJOI63</v>
          </cell>
          <cell r="I3235">
            <v>2.21</v>
          </cell>
          <cell r="J3235">
            <v>1</v>
          </cell>
          <cell r="K3235">
            <v>2.21</v>
          </cell>
          <cell r="L3235">
            <v>2.21</v>
          </cell>
          <cell r="M3235">
            <v>0.92</v>
          </cell>
          <cell r="N3235">
            <v>2.21</v>
          </cell>
          <cell r="O3235">
            <v>2.21</v>
          </cell>
          <cell r="P3235">
            <v>0.92</v>
          </cell>
          <cell r="Q3235">
            <v>4.9400000000000004</v>
          </cell>
          <cell r="R3235">
            <v>4.9725000000000001</v>
          </cell>
          <cell r="S3235">
            <v>2.0700000000000003</v>
          </cell>
          <cell r="T3235">
            <v>4.9400000000000004</v>
          </cell>
          <cell r="U3235">
            <v>4.9725000000000001</v>
          </cell>
          <cell r="V3235">
            <v>2.0700000000000003</v>
          </cell>
        </row>
        <row r="3236">
          <cell r="B3236" t="str">
            <v>0BG-EBARA</v>
          </cell>
          <cell r="D3236">
            <v>1</v>
          </cell>
          <cell r="E3236" t="str">
            <v>MANCHON SORTIE POSTE RELEVAGE PVC PRES D63</v>
          </cell>
          <cell r="F3236">
            <v>1.1000000000000001</v>
          </cell>
          <cell r="H3236" t="str">
            <v>MM63</v>
          </cell>
          <cell r="I3236">
            <v>1.1100000000000001</v>
          </cell>
          <cell r="J3236">
            <v>1</v>
          </cell>
          <cell r="K3236">
            <v>1.1100000000000001</v>
          </cell>
          <cell r="L3236">
            <v>1.1060000000000001</v>
          </cell>
          <cell r="M3236">
            <v>1.2170000000000001</v>
          </cell>
          <cell r="N3236">
            <v>1.1100000000000001</v>
          </cell>
          <cell r="O3236">
            <v>1.1060000000000001</v>
          </cell>
          <cell r="P3236">
            <v>1.2170000000000001</v>
          </cell>
          <cell r="Q3236">
            <v>1.27</v>
          </cell>
          <cell r="R3236">
            <v>1.3825000000000001</v>
          </cell>
          <cell r="S3236">
            <v>1.5212500000000002</v>
          </cell>
          <cell r="T3236">
            <v>1.27</v>
          </cell>
          <cell r="U3236">
            <v>1.3825000000000001</v>
          </cell>
          <cell r="V3236">
            <v>1.5212500000000002</v>
          </cell>
        </row>
        <row r="3237">
          <cell r="B3237" t="str">
            <v>0BG-EBARA</v>
          </cell>
          <cell r="D3237">
            <v>0.83</v>
          </cell>
          <cell r="E3237" t="str">
            <v>MAIN D'OEUVRE ATELIER</v>
          </cell>
          <cell r="F3237">
            <v>75</v>
          </cell>
          <cell r="H3237" t="str">
            <v>MOAT</v>
          </cell>
          <cell r="I3237">
            <v>50</v>
          </cell>
          <cell r="J3237">
            <v>1</v>
          </cell>
          <cell r="K3237">
            <v>50</v>
          </cell>
          <cell r="L3237">
            <v>50</v>
          </cell>
          <cell r="M3237">
            <v>50</v>
          </cell>
          <cell r="N3237">
            <v>41.5</v>
          </cell>
          <cell r="O3237">
            <v>41.5</v>
          </cell>
          <cell r="P3237">
            <v>41.5</v>
          </cell>
          <cell r="Q3237">
            <v>75</v>
          </cell>
          <cell r="R3237">
            <v>75</v>
          </cell>
          <cell r="S3237">
            <v>75</v>
          </cell>
          <cell r="T3237">
            <v>62.25</v>
          </cell>
          <cell r="U3237">
            <v>62.25</v>
          </cell>
          <cell r="V3237">
            <v>62.25</v>
          </cell>
        </row>
        <row r="3238">
          <cell r="B3238" t="str">
            <v>0BG-EBARA</v>
          </cell>
          <cell r="D3238">
            <v>1</v>
          </cell>
          <cell r="E3238" t="str">
            <v>PIED D'ASSISE POUR BARRES DE GUIDAGE D63</v>
          </cell>
          <cell r="F3238">
            <v>83.19</v>
          </cell>
          <cell r="H3238" t="str">
            <v>MPA</v>
          </cell>
          <cell r="I3238">
            <v>63.5</v>
          </cell>
          <cell r="J3238">
            <v>1</v>
          </cell>
          <cell r="K3238">
            <v>63.5</v>
          </cell>
          <cell r="L3238">
            <v>63.5</v>
          </cell>
          <cell r="M3238">
            <v>71</v>
          </cell>
          <cell r="N3238">
            <v>63.5</v>
          </cell>
          <cell r="O3238">
            <v>63.5</v>
          </cell>
          <cell r="P3238">
            <v>71</v>
          </cell>
          <cell r="Q3238">
            <v>83.19</v>
          </cell>
          <cell r="R3238">
            <v>84.454999999999998</v>
          </cell>
          <cell r="S3238">
            <v>94.43</v>
          </cell>
          <cell r="T3238">
            <v>83.19</v>
          </cell>
          <cell r="U3238">
            <v>84.454999999999998</v>
          </cell>
          <cell r="V3238">
            <v>94.43</v>
          </cell>
        </row>
        <row r="3239">
          <cell r="B3239" t="str">
            <v>0BG-EBARA</v>
          </cell>
          <cell r="D3239">
            <v>1</v>
          </cell>
          <cell r="E3239" t="str">
            <v xml:space="preserve">SUPPORT BAS INOX </v>
          </cell>
          <cell r="F3239">
            <v>21.71</v>
          </cell>
          <cell r="H3239" t="str">
            <v>MTOLE1</v>
          </cell>
          <cell r="I3239">
            <v>17.73</v>
          </cell>
          <cell r="J3239">
            <v>1</v>
          </cell>
          <cell r="K3239">
            <v>17.73</v>
          </cell>
          <cell r="L3239">
            <v>17.73</v>
          </cell>
          <cell r="M3239">
            <v>17.73</v>
          </cell>
          <cell r="N3239">
            <v>17.73</v>
          </cell>
          <cell r="O3239">
            <v>17.73</v>
          </cell>
          <cell r="P3239">
            <v>17.73</v>
          </cell>
          <cell r="Q3239">
            <v>21.71</v>
          </cell>
          <cell r="R3239">
            <v>22.162500000000001</v>
          </cell>
          <cell r="S3239">
            <v>22.162500000000001</v>
          </cell>
          <cell r="T3239">
            <v>21.71</v>
          </cell>
          <cell r="U3239">
            <v>22.162500000000001</v>
          </cell>
          <cell r="V3239">
            <v>22.162500000000001</v>
          </cell>
        </row>
        <row r="3240">
          <cell r="B3240" t="str">
            <v>0BG-EBARA</v>
          </cell>
          <cell r="D3240">
            <v>1</v>
          </cell>
          <cell r="E3240" t="str">
            <v>SUPPORT HAUT INOX 510MM</v>
          </cell>
          <cell r="F3240">
            <v>19.91</v>
          </cell>
          <cell r="H3240" t="str">
            <v>MTOLE3</v>
          </cell>
          <cell r="I3240">
            <v>12.16</v>
          </cell>
          <cell r="J3240">
            <v>1</v>
          </cell>
          <cell r="K3240">
            <v>12.16</v>
          </cell>
          <cell r="L3240">
            <v>12.16</v>
          </cell>
          <cell r="M3240">
            <v>12.16</v>
          </cell>
          <cell r="N3240">
            <v>12.16</v>
          </cell>
          <cell r="O3240">
            <v>12.16</v>
          </cell>
          <cell r="P3240">
            <v>12.16</v>
          </cell>
          <cell r="Q3240">
            <v>19.91</v>
          </cell>
          <cell r="R3240">
            <v>21.28</v>
          </cell>
          <cell r="S3240">
            <v>21.28</v>
          </cell>
          <cell r="T3240">
            <v>19.91</v>
          </cell>
          <cell r="U3240">
            <v>21.28</v>
          </cell>
          <cell r="V3240">
            <v>21.28</v>
          </cell>
        </row>
        <row r="3241">
          <cell r="B3241" t="str">
            <v>0BG-EBARA</v>
          </cell>
          <cell r="D3241">
            <v>1</v>
          </cell>
          <cell r="E3241" t="str">
            <v>TUBE DE 3M PVC PRESSION 63X4.7 PN16</v>
          </cell>
          <cell r="F3241">
            <v>12.91</v>
          </cell>
          <cell r="H3241" t="str">
            <v>PVC6316</v>
          </cell>
          <cell r="I3241">
            <v>4.7300000000000004</v>
          </cell>
          <cell r="J3241">
            <v>0.33</v>
          </cell>
          <cell r="K3241">
            <v>14.333333333333334</v>
          </cell>
          <cell r="L3241">
            <v>4.7320000000000002</v>
          </cell>
          <cell r="M3241">
            <v>4.7779999999999996</v>
          </cell>
          <cell r="N3241">
            <v>14.333333333333334</v>
          </cell>
          <cell r="O3241">
            <v>4.7320000000000002</v>
          </cell>
          <cell r="P3241">
            <v>4.7779999999999996</v>
          </cell>
          <cell r="Q3241">
            <v>12.91</v>
          </cell>
          <cell r="R3241">
            <v>6.2935600000000003</v>
          </cell>
          <cell r="S3241">
            <v>6.3547399999999996</v>
          </cell>
          <cell r="T3241">
            <v>12.91</v>
          </cell>
          <cell r="U3241">
            <v>6.2935600000000003</v>
          </cell>
          <cell r="V3241">
            <v>6.3547399999999996</v>
          </cell>
        </row>
        <row r="3242">
          <cell r="B3242" t="str">
            <v>0BG-EBARA</v>
          </cell>
          <cell r="D3242">
            <v>1</v>
          </cell>
          <cell r="E3242" t="str">
            <v>VANNE A BILLE FEM/FEM ORION D63</v>
          </cell>
          <cell r="F3242">
            <v>9.56</v>
          </cell>
          <cell r="H3242" t="str">
            <v>VAC63</v>
          </cell>
          <cell r="I3242">
            <v>8.09</v>
          </cell>
          <cell r="J3242">
            <v>1</v>
          </cell>
          <cell r="K3242">
            <v>8.09</v>
          </cell>
          <cell r="L3242">
            <v>8.0869999999999997</v>
          </cell>
          <cell r="M3242">
            <v>8.0869999999999997</v>
          </cell>
          <cell r="N3242">
            <v>8.09</v>
          </cell>
          <cell r="O3242">
            <v>8.0869999999999997</v>
          </cell>
          <cell r="P3242">
            <v>8.0869999999999997</v>
          </cell>
          <cell r="Q3242">
            <v>9.56</v>
          </cell>
          <cell r="R3242">
            <v>10.108750000000001</v>
          </cell>
          <cell r="S3242">
            <v>10.108750000000001</v>
          </cell>
          <cell r="T3242">
            <v>9.56</v>
          </cell>
          <cell r="U3242">
            <v>10.108750000000001</v>
          </cell>
          <cell r="V3242">
            <v>10.108750000000001</v>
          </cell>
        </row>
        <row r="3243">
          <cell r="B3243" t="str">
            <v>0BG-EBARA</v>
          </cell>
          <cell r="D3243">
            <v>1</v>
          </cell>
          <cell r="E3243" t="str">
            <v>TRAVERSEE DE PAROI 50/63X2</v>
          </cell>
          <cell r="F3243">
            <v>9.64</v>
          </cell>
          <cell r="H3243" t="str">
            <v>VDL516048</v>
          </cell>
          <cell r="I3243">
            <v>7.94</v>
          </cell>
          <cell r="J3243">
            <v>1</v>
          </cell>
          <cell r="K3243">
            <v>7.94</v>
          </cell>
          <cell r="L3243">
            <v>7.9420000000000002</v>
          </cell>
          <cell r="M3243">
            <v>7.9420000000000002</v>
          </cell>
          <cell r="N3243">
            <v>7.94</v>
          </cell>
          <cell r="O3243">
            <v>7.9420000000000002</v>
          </cell>
          <cell r="P3243">
            <v>7.9420000000000002</v>
          </cell>
          <cell r="Q3243">
            <v>9.64</v>
          </cell>
          <cell r="R3243">
            <v>9.9275000000000002</v>
          </cell>
          <cell r="S3243">
            <v>9.9275000000000002</v>
          </cell>
          <cell r="T3243">
            <v>9.64</v>
          </cell>
          <cell r="U3243">
            <v>9.9275000000000002</v>
          </cell>
          <cell r="V3243">
            <v>9.9275000000000002</v>
          </cell>
        </row>
        <row r="3244">
          <cell r="B3244" t="str">
            <v>0BG-EBARA</v>
          </cell>
          <cell r="D3244">
            <v>6</v>
          </cell>
          <cell r="E3244" t="str">
            <v>VIS METAUX  A2 TH M8X25</v>
          </cell>
          <cell r="F3244">
            <v>7.0000000000000007E-2</v>
          </cell>
          <cell r="H3244">
            <v>8412802518</v>
          </cell>
          <cell r="I3244">
            <v>7.08</v>
          </cell>
          <cell r="J3244">
            <v>100</v>
          </cell>
          <cell r="K3244">
            <v>7.0800000000000002E-2</v>
          </cell>
          <cell r="L3244">
            <v>7.0800000000000002E-2</v>
          </cell>
          <cell r="M3244">
            <v>7.0800000000000002E-2</v>
          </cell>
          <cell r="N3244">
            <v>0.42480000000000001</v>
          </cell>
          <cell r="O3244">
            <v>0.42480000000000001</v>
          </cell>
          <cell r="P3244">
            <v>0.42480000000000001</v>
          </cell>
          <cell r="Q3244">
            <v>7.0000000000000007E-2</v>
          </cell>
          <cell r="R3244">
            <v>8.8499999999999995E-2</v>
          </cell>
          <cell r="S3244">
            <v>8.8499999999999995E-2</v>
          </cell>
          <cell r="T3244">
            <v>0.42000000000000004</v>
          </cell>
          <cell r="U3244">
            <v>0.53099999999999992</v>
          </cell>
          <cell r="V3244">
            <v>0.53099999999999992</v>
          </cell>
        </row>
        <row r="3245">
          <cell r="B3245" t="str">
            <v>0BG-EBARA</v>
          </cell>
          <cell r="D3245">
            <v>2</v>
          </cell>
          <cell r="E3245" t="str">
            <v>ECROU BORGNE M8 INOX A4</v>
          </cell>
          <cell r="F3245">
            <v>0.27400000000000002</v>
          </cell>
          <cell r="H3245" t="str">
            <v>ECRBM8</v>
          </cell>
          <cell r="I3245">
            <v>0.09</v>
          </cell>
          <cell r="J3245">
            <v>1</v>
          </cell>
          <cell r="K3245">
            <v>0.09</v>
          </cell>
          <cell r="L3245">
            <v>8.6599999999999996E-2</v>
          </cell>
          <cell r="M3245">
            <v>8.6599999999999996E-2</v>
          </cell>
          <cell r="N3245">
            <v>0.18</v>
          </cell>
          <cell r="O3245">
            <v>0.17319999999999999</v>
          </cell>
          <cell r="P3245">
            <v>0.17319999999999999</v>
          </cell>
          <cell r="Q3245">
            <v>0.27400000000000002</v>
          </cell>
          <cell r="R3245">
            <v>0.12989999999999999</v>
          </cell>
          <cell r="S3245">
            <v>0.12989999999999999</v>
          </cell>
          <cell r="T3245">
            <v>0.54800000000000004</v>
          </cell>
          <cell r="U3245">
            <v>0.25979999999999998</v>
          </cell>
          <cell r="V3245">
            <v>0.25979999999999998</v>
          </cell>
        </row>
        <row r="3246">
          <cell r="B3246" t="str">
            <v>0BG-EBARA</v>
          </cell>
          <cell r="D3246">
            <v>8</v>
          </cell>
          <cell r="E3246" t="str">
            <v>RONDELLE PLATE M8X22X1.5 L A2</v>
          </cell>
          <cell r="F3246">
            <v>0.05</v>
          </cell>
          <cell r="H3246">
            <v>8534000818</v>
          </cell>
          <cell r="I3246">
            <v>2.9000000000000001E-2</v>
          </cell>
          <cell r="J3246">
            <v>1</v>
          </cell>
          <cell r="K3246">
            <v>2.9000000000000001E-2</v>
          </cell>
          <cell r="L3246">
            <v>2.9399999999999999E-2</v>
          </cell>
          <cell r="M3246">
            <v>2.9399999999999999E-2</v>
          </cell>
          <cell r="N3246">
            <v>0.23200000000000001</v>
          </cell>
          <cell r="O3246">
            <v>0.23519999999999999</v>
          </cell>
          <cell r="P3246">
            <v>0.23519999999999999</v>
          </cell>
          <cell r="Q3246">
            <v>0.05</v>
          </cell>
          <cell r="R3246">
            <v>5.1449999999999996E-2</v>
          </cell>
          <cell r="S3246">
            <v>5.1449999999999996E-2</v>
          </cell>
          <cell r="T3246">
            <v>0.4</v>
          </cell>
          <cell r="U3246">
            <v>0.41159999999999997</v>
          </cell>
          <cell r="V3246">
            <v>0.41159999999999997</v>
          </cell>
        </row>
        <row r="3247">
          <cell r="B3247" t="str">
            <v>0BG-EBARA</v>
          </cell>
          <cell r="D3247">
            <v>1</v>
          </cell>
          <cell r="E3247" t="str">
            <v>PLATINES INOX POUR BG</v>
          </cell>
          <cell r="F3247">
            <v>6.1349999999999998</v>
          </cell>
          <cell r="H3247" t="str">
            <v>MPLATINE</v>
          </cell>
          <cell r="I3247">
            <v>4.09</v>
          </cell>
          <cell r="J3247">
            <v>1</v>
          </cell>
          <cell r="K3247">
            <v>4.09</v>
          </cell>
          <cell r="L3247">
            <v>4.09</v>
          </cell>
          <cell r="M3247">
            <v>4.09</v>
          </cell>
          <cell r="N3247">
            <v>4.09</v>
          </cell>
          <cell r="O3247">
            <v>4.09</v>
          </cell>
          <cell r="P3247">
            <v>4.09</v>
          </cell>
          <cell r="Q3247">
            <v>6.1349999999999998</v>
          </cell>
          <cell r="R3247">
            <v>6.1349999999999998</v>
          </cell>
          <cell r="S3247">
            <v>6.1349999999999998</v>
          </cell>
          <cell r="T3247">
            <v>6.1349999999999998</v>
          </cell>
          <cell r="U3247">
            <v>6.1349999999999998</v>
          </cell>
          <cell r="V3247">
            <v>6.1349999999999998</v>
          </cell>
        </row>
        <row r="3248">
          <cell r="B3248" t="str">
            <v>0BG-EBARA</v>
          </cell>
          <cell r="D3248">
            <v>2</v>
          </cell>
          <cell r="E3248" t="str">
            <v>RONDELLE PLATE NYLON 8X24X2 L</v>
          </cell>
          <cell r="F3248">
            <v>0.1</v>
          </cell>
          <cell r="H3248" t="str">
            <v>RONDN24</v>
          </cell>
          <cell r="I3248">
            <v>0.05</v>
          </cell>
          <cell r="J3248">
            <v>1</v>
          </cell>
          <cell r="K3248">
            <v>0.05</v>
          </cell>
          <cell r="L3248">
            <v>5.0999999999999997E-2</v>
          </cell>
          <cell r="M3248">
            <v>5.0999999999999997E-2</v>
          </cell>
          <cell r="N3248">
            <v>0.1</v>
          </cell>
          <cell r="O3248">
            <v>0.10199999999999999</v>
          </cell>
          <cell r="P3248">
            <v>0.10199999999999999</v>
          </cell>
          <cell r="Q3248">
            <v>0.2</v>
          </cell>
          <cell r="R3248">
            <v>0.10199999999999999</v>
          </cell>
          <cell r="S3248">
            <v>0.10199999999999999</v>
          </cell>
          <cell r="T3248">
            <v>0.4</v>
          </cell>
          <cell r="U3248">
            <v>0.20399999999999999</v>
          </cell>
          <cell r="V3248">
            <v>0.20399999999999999</v>
          </cell>
        </row>
        <row r="3249">
          <cell r="B3249" t="str">
            <v>0BG-EBARA</v>
          </cell>
          <cell r="D3249">
            <v>1</v>
          </cell>
          <cell r="E3249" t="str">
            <v xml:space="preserve">CROCHET INOX </v>
          </cell>
          <cell r="F3249">
            <v>2.2400000000000002</v>
          </cell>
          <cell r="H3249">
            <v>101007</v>
          </cell>
          <cell r="I3249">
            <v>1.5</v>
          </cell>
          <cell r="J3249">
            <v>1</v>
          </cell>
          <cell r="K3249">
            <v>1.5</v>
          </cell>
          <cell r="L3249">
            <v>1.5</v>
          </cell>
          <cell r="M3249">
            <v>1.5</v>
          </cell>
          <cell r="N3249">
            <v>1.5</v>
          </cell>
          <cell r="O3249">
            <v>1.5</v>
          </cell>
          <cell r="P3249">
            <v>1.5</v>
          </cell>
          <cell r="Q3249">
            <v>2.2400000000000002</v>
          </cell>
          <cell r="R3249">
            <v>2.25</v>
          </cell>
          <cell r="S3249">
            <v>2.25</v>
          </cell>
          <cell r="T3249">
            <v>2.2400000000000002</v>
          </cell>
          <cell r="U3249">
            <v>2.25</v>
          </cell>
          <cell r="V3249">
            <v>2.25</v>
          </cell>
        </row>
        <row r="3250">
          <cell r="B3250" t="str">
            <v>0BG-EBARA</v>
          </cell>
          <cell r="D3250">
            <v>1</v>
          </cell>
          <cell r="E3250" t="str">
            <v>CHAINE INOX DIAM 4 32/8 (LE ML)</v>
          </cell>
          <cell r="F3250">
            <v>4.3499999999999996</v>
          </cell>
          <cell r="H3250" t="str">
            <v>316L/4404</v>
          </cell>
          <cell r="I3250">
            <v>2.9</v>
          </cell>
          <cell r="J3250">
            <v>1</v>
          </cell>
          <cell r="K3250">
            <v>2.9</v>
          </cell>
          <cell r="L3250">
            <v>2.9</v>
          </cell>
          <cell r="M3250">
            <v>2.9</v>
          </cell>
          <cell r="N3250">
            <v>2.9</v>
          </cell>
          <cell r="O3250">
            <v>2.9</v>
          </cell>
          <cell r="P3250">
            <v>2.9</v>
          </cell>
          <cell r="Q3250">
            <v>4.3499999999999996</v>
          </cell>
          <cell r="R3250">
            <v>4.3499999999999996</v>
          </cell>
          <cell r="S3250">
            <v>4.3499999999999996</v>
          </cell>
          <cell r="T3250">
            <v>4.3499999999999996</v>
          </cell>
          <cell r="U3250">
            <v>4.3499999999999996</v>
          </cell>
          <cell r="V3250">
            <v>4.3499999999999996</v>
          </cell>
        </row>
        <row r="3251">
          <cell r="B3251" t="str">
            <v>0BG-EBARA</v>
          </cell>
          <cell r="D3251">
            <v>8</v>
          </cell>
          <cell r="E3251" t="str">
            <v>ECROU FREIN A2 M8 WAX</v>
          </cell>
          <cell r="F3251">
            <v>0.04</v>
          </cell>
          <cell r="H3251">
            <v>8434000818</v>
          </cell>
          <cell r="I3251">
            <v>8.34</v>
          </cell>
          <cell r="J3251">
            <v>200</v>
          </cell>
          <cell r="K3251">
            <v>4.1700000000000001E-2</v>
          </cell>
          <cell r="L3251">
            <v>4.1700000000000001E-2</v>
          </cell>
          <cell r="M3251">
            <v>4.1700000000000001E-2</v>
          </cell>
          <cell r="N3251">
            <v>0.33360000000000001</v>
          </cell>
          <cell r="O3251">
            <v>0.33360000000000001</v>
          </cell>
          <cell r="P3251">
            <v>0.33360000000000001</v>
          </cell>
          <cell r="Q3251">
            <v>0.04</v>
          </cell>
          <cell r="R3251">
            <v>5.2125000000000005E-2</v>
          </cell>
          <cell r="S3251">
            <v>5.2125000000000005E-2</v>
          </cell>
          <cell r="T3251">
            <v>0.32</v>
          </cell>
          <cell r="U3251">
            <v>0.41700000000000004</v>
          </cell>
          <cell r="V3251">
            <v>0.41700000000000004</v>
          </cell>
        </row>
        <row r="3252">
          <cell r="B3252" t="str">
            <v>0BG-EBARA</v>
          </cell>
          <cell r="D3252">
            <v>1</v>
          </cell>
          <cell r="E3252" t="str">
            <v>RONDELLE PLATE M6X24X1.2 LL A2</v>
          </cell>
          <cell r="F3252">
            <v>0.05</v>
          </cell>
          <cell r="H3252">
            <v>8535000618</v>
          </cell>
          <cell r="I3252">
            <v>3.0000000000000001E-3</v>
          </cell>
          <cell r="J3252">
            <v>1</v>
          </cell>
          <cell r="K3252">
            <v>3.0000000000000001E-3</v>
          </cell>
          <cell r="L3252">
            <v>3.04E-2</v>
          </cell>
          <cell r="M3252">
            <v>3.04E-2</v>
          </cell>
          <cell r="N3252">
            <v>3.0000000000000001E-3</v>
          </cell>
          <cell r="O3252">
            <v>3.04E-2</v>
          </cell>
          <cell r="P3252">
            <v>3.04E-2</v>
          </cell>
          <cell r="Q3252">
            <v>0.05</v>
          </cell>
          <cell r="R3252">
            <v>5.3199999999999997E-2</v>
          </cell>
          <cell r="S3252">
            <v>5.3199999999999997E-2</v>
          </cell>
          <cell r="T3252">
            <v>0.05</v>
          </cell>
          <cell r="U3252">
            <v>5.3199999999999997E-2</v>
          </cell>
          <cell r="V3252">
            <v>5.3199999999999997E-2</v>
          </cell>
        </row>
        <row r="3253">
          <cell r="B3253" t="str">
            <v>0BG-EBARA</v>
          </cell>
          <cell r="D3253">
            <v>2</v>
          </cell>
          <cell r="E3253" t="str">
            <v>CORPS BOULON FIL. PARTIEL TH M8X70 INOX  A4</v>
          </cell>
          <cell r="F3253">
            <v>0.128</v>
          </cell>
          <cell r="H3253" t="str">
            <v>BOUL8x70</v>
          </cell>
          <cell r="I3253">
            <v>0.21</v>
          </cell>
          <cell r="J3253">
            <v>1</v>
          </cell>
          <cell r="K3253">
            <v>0.21</v>
          </cell>
          <cell r="L3253">
            <v>0.2054</v>
          </cell>
          <cell r="M3253">
            <v>0.2054</v>
          </cell>
          <cell r="N3253">
            <v>0.42</v>
          </cell>
          <cell r="O3253">
            <v>0.4108</v>
          </cell>
          <cell r="P3253">
            <v>0.4108</v>
          </cell>
          <cell r="Q3253">
            <v>0.128</v>
          </cell>
          <cell r="R3253">
            <v>0</v>
          </cell>
          <cell r="S3253">
            <v>0</v>
          </cell>
          <cell r="T3253">
            <v>0.25600000000000001</v>
          </cell>
          <cell r="U3253">
            <v>0</v>
          </cell>
          <cell r="V3253">
            <v>0</v>
          </cell>
        </row>
        <row r="3254">
          <cell r="B3254" t="str">
            <v>SPR1200BG-EBARA</v>
          </cell>
          <cell r="N3254">
            <v>367.22073333333338</v>
          </cell>
          <cell r="O3254">
            <v>358.87390000000005</v>
          </cell>
          <cell r="P3254">
            <v>364.51389999999998</v>
          </cell>
          <cell r="T3254">
            <v>530.92699999999991</v>
          </cell>
          <cell r="U3254">
            <v>522.41325000000006</v>
          </cell>
          <cell r="V3254">
            <v>527.82305999999994</v>
          </cell>
        </row>
        <row r="3255">
          <cell r="B3255" t="str">
            <v>0-EBARA</v>
          </cell>
          <cell r="D3255">
            <v>1</v>
          </cell>
          <cell r="E3255" t="str">
            <v>PRESSE ETOUPE PG13 FILETAGE LONG</v>
          </cell>
          <cell r="F3255">
            <v>0.90200000000000002</v>
          </cell>
          <cell r="H3255" t="str">
            <v>FLPG13</v>
          </cell>
          <cell r="I3255">
            <v>0.6</v>
          </cell>
          <cell r="J3255">
            <v>1</v>
          </cell>
          <cell r="K3255">
            <v>0.6</v>
          </cell>
          <cell r="L3255">
            <v>0.60099999999999998</v>
          </cell>
          <cell r="M3255">
            <v>0.60099999999999998</v>
          </cell>
          <cell r="N3255">
            <v>0.6</v>
          </cell>
          <cell r="O3255">
            <v>0.60099999999999998</v>
          </cell>
          <cell r="P3255">
            <v>0.60099999999999998</v>
          </cell>
          <cell r="Q3255">
            <v>0.90200000000000002</v>
          </cell>
          <cell r="R3255">
            <v>0.90149999999999997</v>
          </cell>
          <cell r="S3255">
            <v>0.90149999999999997</v>
          </cell>
          <cell r="T3255">
            <v>0.90200000000000002</v>
          </cell>
          <cell r="U3255">
            <v>0.90149999999999997</v>
          </cell>
          <cell r="V3255">
            <v>0.90149999999999997</v>
          </cell>
        </row>
        <row r="3256">
          <cell r="B3256" t="str">
            <v>0-EBARA</v>
          </cell>
          <cell r="D3256">
            <v>1</v>
          </cell>
          <cell r="E3256" t="str">
            <v>ECROU PE POUR PRESSE ETOUPE PG13</v>
          </cell>
          <cell r="F3256">
            <v>0.08</v>
          </cell>
          <cell r="H3256" t="str">
            <v>ECROUPG13</v>
          </cell>
          <cell r="I3256">
            <v>7.0000000000000007E-2</v>
          </cell>
          <cell r="J3256">
            <v>1</v>
          </cell>
          <cell r="K3256">
            <v>7.0000000000000007E-2</v>
          </cell>
          <cell r="L3256">
            <v>7.1999999999999995E-2</v>
          </cell>
          <cell r="M3256">
            <v>7.1999999999999995E-2</v>
          </cell>
          <cell r="N3256">
            <v>7.0000000000000007E-2</v>
          </cell>
          <cell r="O3256">
            <v>7.1999999999999995E-2</v>
          </cell>
          <cell r="P3256">
            <v>7.1999999999999995E-2</v>
          </cell>
          <cell r="Q3256">
            <v>0.08</v>
          </cell>
          <cell r="R3256">
            <v>0.10799999999999998</v>
          </cell>
          <cell r="S3256">
            <v>0.10799999999999998</v>
          </cell>
          <cell r="T3256">
            <v>0.08</v>
          </cell>
          <cell r="U3256">
            <v>0.10799999999999998</v>
          </cell>
          <cell r="V3256">
            <v>0.10799999999999998</v>
          </cell>
        </row>
        <row r="3257">
          <cell r="B3257" t="str">
            <v>0-EBARA</v>
          </cell>
          <cell r="D3257">
            <v>1</v>
          </cell>
          <cell r="E3257" t="str">
            <v xml:space="preserve">CLAPET Y D63 </v>
          </cell>
          <cell r="F3257">
            <v>39.22</v>
          </cell>
          <cell r="H3257">
            <v>1510064</v>
          </cell>
          <cell r="I3257">
            <v>24.96</v>
          </cell>
          <cell r="J3257">
            <v>1</v>
          </cell>
          <cell r="K3257">
            <v>24.96</v>
          </cell>
          <cell r="L3257">
            <v>24.954999999999998</v>
          </cell>
          <cell r="M3257">
            <v>24.954999999999998</v>
          </cell>
          <cell r="N3257">
            <v>24.96</v>
          </cell>
          <cell r="O3257">
            <v>24.954999999999998</v>
          </cell>
          <cell r="P3257">
            <v>24.954999999999998</v>
          </cell>
          <cell r="Q3257">
            <v>39.22</v>
          </cell>
          <cell r="R3257">
            <v>37.432499999999997</v>
          </cell>
          <cell r="S3257">
            <v>37.432499999999997</v>
          </cell>
          <cell r="T3257">
            <v>39.22</v>
          </cell>
          <cell r="U3257">
            <v>37.432499999999997</v>
          </cell>
          <cell r="V3257">
            <v>37.432499999999997</v>
          </cell>
        </row>
        <row r="3258">
          <cell r="B3258" t="str">
            <v>0-EBARA</v>
          </cell>
          <cell r="D3258">
            <v>1</v>
          </cell>
          <cell r="E3258" t="str">
            <v>MANILLE INOX</v>
          </cell>
          <cell r="F3258">
            <v>1.57</v>
          </cell>
          <cell r="H3258">
            <v>9600000618</v>
          </cell>
          <cell r="I3258">
            <v>0.8</v>
          </cell>
          <cell r="J3258">
            <v>1</v>
          </cell>
          <cell r="K3258">
            <v>0.8</v>
          </cell>
          <cell r="L3258">
            <v>0.80289999999999995</v>
          </cell>
          <cell r="M3258">
            <v>0.80289999999999995</v>
          </cell>
          <cell r="N3258">
            <v>0.8</v>
          </cell>
          <cell r="O3258">
            <v>0.80289999999999995</v>
          </cell>
          <cell r="P3258">
            <v>0.80289999999999995</v>
          </cell>
          <cell r="Q3258">
            <v>1.57</v>
          </cell>
          <cell r="R3258">
            <v>1.6057999999999999</v>
          </cell>
          <cell r="S3258">
            <v>1.6057999999999999</v>
          </cell>
          <cell r="T3258">
            <v>1.57</v>
          </cell>
          <cell r="U3258">
            <v>1.6057999999999999</v>
          </cell>
          <cell r="V3258">
            <v>1.6057999999999999</v>
          </cell>
        </row>
        <row r="3259">
          <cell r="B3259" t="str">
            <v>0-EBARA</v>
          </cell>
          <cell r="D3259">
            <v>1</v>
          </cell>
          <cell r="E3259" t="str">
            <v>COUDE 90  PVC D63 FEM/FEM</v>
          </cell>
          <cell r="F3259">
            <v>0.96</v>
          </cell>
          <cell r="H3259" t="str">
            <v>C9063</v>
          </cell>
          <cell r="I3259">
            <v>0.77</v>
          </cell>
          <cell r="J3259">
            <v>1</v>
          </cell>
          <cell r="K3259">
            <v>0.77</v>
          </cell>
          <cell r="L3259">
            <v>0.76900000000000002</v>
          </cell>
          <cell r="M3259">
            <v>0.84599999999999997</v>
          </cell>
          <cell r="N3259">
            <v>0.77</v>
          </cell>
          <cell r="O3259">
            <v>0.76900000000000002</v>
          </cell>
          <cell r="P3259">
            <v>0.84599999999999997</v>
          </cell>
          <cell r="Q3259">
            <v>0.96</v>
          </cell>
          <cell r="R3259">
            <v>0.96125000000000005</v>
          </cell>
          <cell r="S3259">
            <v>1.0574999999999999</v>
          </cell>
          <cell r="T3259">
            <v>0.96</v>
          </cell>
          <cell r="U3259">
            <v>0.96125000000000005</v>
          </cell>
          <cell r="V3259">
            <v>1.0574999999999999</v>
          </cell>
        </row>
        <row r="3260">
          <cell r="B3260" t="str">
            <v>0-EBARA</v>
          </cell>
          <cell r="D3260">
            <v>1</v>
          </cell>
          <cell r="E3260" t="str">
            <v>COUDE 90 REDUIT M/F 63X50</v>
          </cell>
          <cell r="F3260">
            <v>3.76</v>
          </cell>
          <cell r="H3260" t="str">
            <v>C90MF6350</v>
          </cell>
          <cell r="I3260">
            <v>2.13</v>
          </cell>
          <cell r="J3260">
            <v>1</v>
          </cell>
          <cell r="K3260">
            <v>2.13</v>
          </cell>
          <cell r="L3260">
            <v>2.13</v>
          </cell>
          <cell r="M3260">
            <v>2.5049999999999999</v>
          </cell>
          <cell r="N3260">
            <v>2.13</v>
          </cell>
          <cell r="O3260">
            <v>2.13</v>
          </cell>
          <cell r="P3260">
            <v>2.5049999999999999</v>
          </cell>
          <cell r="Q3260">
            <v>3.76</v>
          </cell>
          <cell r="R3260">
            <v>4.26</v>
          </cell>
          <cell r="S3260">
            <v>5.01</v>
          </cell>
          <cell r="T3260">
            <v>3.76</v>
          </cell>
          <cell r="U3260">
            <v>4.26</v>
          </cell>
          <cell r="V3260">
            <v>5.01</v>
          </cell>
        </row>
        <row r="3261">
          <cell r="B3261" t="str">
            <v>0-EBARA</v>
          </cell>
          <cell r="D3261">
            <v>1</v>
          </cell>
          <cell r="E3261" t="str">
            <v>CUVE RELEVAGE HT1200</v>
          </cell>
          <cell r="F3261">
            <v>226.44</v>
          </cell>
          <cell r="H3261" t="str">
            <v>CUVE1200</v>
          </cell>
          <cell r="I3261">
            <v>148</v>
          </cell>
          <cell r="J3261">
            <v>1</v>
          </cell>
          <cell r="K3261">
            <v>148</v>
          </cell>
          <cell r="L3261">
            <v>148</v>
          </cell>
          <cell r="M3261">
            <v>148</v>
          </cell>
          <cell r="N3261">
            <v>148</v>
          </cell>
          <cell r="O3261">
            <v>148</v>
          </cell>
          <cell r="P3261">
            <v>148</v>
          </cell>
          <cell r="Q3261">
            <v>226.44</v>
          </cell>
          <cell r="R3261">
            <v>222</v>
          </cell>
          <cell r="S3261">
            <v>222</v>
          </cell>
          <cell r="T3261">
            <v>226.44</v>
          </cell>
          <cell r="U3261">
            <v>222</v>
          </cell>
          <cell r="V3261">
            <v>222</v>
          </cell>
        </row>
        <row r="3262">
          <cell r="B3262" t="str">
            <v>0-EBARA</v>
          </cell>
          <cell r="D3262">
            <v>1</v>
          </cell>
          <cell r="E3262" t="str">
            <v>EMBOUT ADAPTATION 63X50X2</v>
          </cell>
          <cell r="F3262">
            <v>0.77</v>
          </cell>
          <cell r="H3262" t="str">
            <v>EF63502</v>
          </cell>
          <cell r="I3262">
            <v>0.61</v>
          </cell>
          <cell r="J3262">
            <v>1</v>
          </cell>
          <cell r="K3262">
            <v>0.61</v>
          </cell>
          <cell r="L3262">
            <v>0.61299999999999999</v>
          </cell>
          <cell r="M3262">
            <v>0.67400000000000004</v>
          </cell>
          <cell r="N3262">
            <v>0.61</v>
          </cell>
          <cell r="O3262">
            <v>0.61299999999999999</v>
          </cell>
          <cell r="P3262">
            <v>0.67400000000000004</v>
          </cell>
          <cell r="Q3262">
            <v>0.77</v>
          </cell>
          <cell r="R3262">
            <v>0.81529000000000007</v>
          </cell>
          <cell r="S3262">
            <v>0.89642000000000011</v>
          </cell>
          <cell r="T3262">
            <v>0.77</v>
          </cell>
          <cell r="U3262">
            <v>0.81529000000000007</v>
          </cell>
          <cell r="V3262">
            <v>0.89642000000000011</v>
          </cell>
        </row>
        <row r="3263">
          <cell r="B3263" t="str">
            <v>0-EBARA</v>
          </cell>
          <cell r="D3263">
            <v>1</v>
          </cell>
          <cell r="E3263" t="str">
            <v>JOINT FORSHEDA D100</v>
          </cell>
          <cell r="F3263">
            <v>4.87</v>
          </cell>
          <cell r="H3263" t="str">
            <v>MJOI100</v>
          </cell>
          <cell r="I3263">
            <v>0.94</v>
          </cell>
          <cell r="J3263">
            <v>1</v>
          </cell>
          <cell r="K3263">
            <v>0.94</v>
          </cell>
          <cell r="L3263">
            <v>2.1800000000000002</v>
          </cell>
          <cell r="M3263">
            <v>0.94</v>
          </cell>
          <cell r="N3263">
            <v>0.94</v>
          </cell>
          <cell r="O3263">
            <v>2.1800000000000002</v>
          </cell>
          <cell r="P3263">
            <v>0.94</v>
          </cell>
          <cell r="Q3263">
            <v>4.87</v>
          </cell>
          <cell r="R3263">
            <v>4.9050000000000002</v>
          </cell>
          <cell r="S3263">
            <v>2.1149999999999998</v>
          </cell>
          <cell r="T3263">
            <v>4.87</v>
          </cell>
          <cell r="U3263">
            <v>4.9050000000000002</v>
          </cell>
          <cell r="V3263">
            <v>2.1149999999999998</v>
          </cell>
        </row>
        <row r="3264">
          <cell r="B3264" t="str">
            <v>0-EBARA</v>
          </cell>
          <cell r="D3264">
            <v>1</v>
          </cell>
          <cell r="E3264" t="str">
            <v>JOINT FORSHEDA D63</v>
          </cell>
          <cell r="F3264">
            <v>4.9400000000000004</v>
          </cell>
          <cell r="H3264" t="str">
            <v>MJOI63</v>
          </cell>
          <cell r="I3264">
            <v>2.21</v>
          </cell>
          <cell r="J3264">
            <v>1</v>
          </cell>
          <cell r="K3264">
            <v>2.21</v>
          </cell>
          <cell r="L3264">
            <v>2.21</v>
          </cell>
          <cell r="M3264">
            <v>0.92</v>
          </cell>
          <cell r="N3264">
            <v>2.21</v>
          </cell>
          <cell r="O3264">
            <v>2.21</v>
          </cell>
          <cell r="P3264">
            <v>0.92</v>
          </cell>
          <cell r="Q3264">
            <v>4.9400000000000004</v>
          </cell>
          <cell r="R3264">
            <v>4.9725000000000001</v>
          </cell>
          <cell r="S3264">
            <v>2.0700000000000003</v>
          </cell>
          <cell r="T3264">
            <v>4.9400000000000004</v>
          </cell>
          <cell r="U3264">
            <v>4.9725000000000001</v>
          </cell>
          <cell r="V3264">
            <v>2.0700000000000003</v>
          </cell>
        </row>
        <row r="3265">
          <cell r="B3265" t="str">
            <v>0-EBARA</v>
          </cell>
          <cell r="D3265">
            <v>1</v>
          </cell>
          <cell r="E3265" t="str">
            <v>MANCHON SORTIE POSTE RELEVAGE PVC PRES D63</v>
          </cell>
          <cell r="F3265">
            <v>1.1000000000000001</v>
          </cell>
          <cell r="H3265" t="str">
            <v>MM63</v>
          </cell>
          <cell r="I3265">
            <v>1.1100000000000001</v>
          </cell>
          <cell r="J3265">
            <v>1</v>
          </cell>
          <cell r="K3265">
            <v>1.1100000000000001</v>
          </cell>
          <cell r="L3265">
            <v>1.1060000000000001</v>
          </cell>
          <cell r="M3265">
            <v>1.2170000000000001</v>
          </cell>
          <cell r="N3265">
            <v>1.1100000000000001</v>
          </cell>
          <cell r="O3265">
            <v>1.1060000000000001</v>
          </cell>
          <cell r="P3265">
            <v>1.2170000000000001</v>
          </cell>
          <cell r="Q3265">
            <v>1.27</v>
          </cell>
          <cell r="R3265">
            <v>1.3825000000000001</v>
          </cell>
          <cell r="S3265">
            <v>1.5212500000000002</v>
          </cell>
          <cell r="T3265">
            <v>1.27</v>
          </cell>
          <cell r="U3265">
            <v>1.3825000000000001</v>
          </cell>
          <cell r="V3265">
            <v>1.5212500000000002</v>
          </cell>
        </row>
        <row r="3266">
          <cell r="B3266" t="str">
            <v>0-EBARA</v>
          </cell>
          <cell r="D3266">
            <v>1.22</v>
          </cell>
          <cell r="E3266" t="str">
            <v>MAIN D'OEUVRE ATELIER</v>
          </cell>
          <cell r="F3266">
            <v>75</v>
          </cell>
          <cell r="H3266" t="str">
            <v>MOAT</v>
          </cell>
          <cell r="I3266">
            <v>50</v>
          </cell>
          <cell r="J3266">
            <v>1</v>
          </cell>
          <cell r="K3266">
            <v>50</v>
          </cell>
          <cell r="L3266">
            <v>50</v>
          </cell>
          <cell r="M3266">
            <v>50</v>
          </cell>
          <cell r="N3266">
            <v>61</v>
          </cell>
          <cell r="O3266">
            <v>61</v>
          </cell>
          <cell r="P3266">
            <v>61</v>
          </cell>
          <cell r="Q3266">
            <v>75</v>
          </cell>
          <cell r="R3266">
            <v>75</v>
          </cell>
          <cell r="S3266">
            <v>75</v>
          </cell>
          <cell r="T3266">
            <v>91.5</v>
          </cell>
          <cell r="U3266">
            <v>91.5</v>
          </cell>
          <cell r="V3266">
            <v>91.5</v>
          </cell>
        </row>
        <row r="3267">
          <cell r="B3267" t="str">
            <v>0-EBARA</v>
          </cell>
          <cell r="D3267">
            <v>1</v>
          </cell>
          <cell r="E3267" t="str">
            <v>TUBE DE 3M PVC PRESSION 63X4.7 PN16</v>
          </cell>
          <cell r="F3267">
            <v>12.91</v>
          </cell>
          <cell r="H3267" t="str">
            <v>PVC6316</v>
          </cell>
          <cell r="I3267">
            <v>4.7300000000000004</v>
          </cell>
          <cell r="J3267">
            <v>0.33</v>
          </cell>
          <cell r="K3267">
            <v>14.333333333333334</v>
          </cell>
          <cell r="L3267">
            <v>4.7320000000000002</v>
          </cell>
          <cell r="M3267">
            <v>4.7779999999999996</v>
          </cell>
          <cell r="N3267">
            <v>14.333333333333334</v>
          </cell>
          <cell r="O3267">
            <v>4.7320000000000002</v>
          </cell>
          <cell r="P3267">
            <v>4.7779999999999996</v>
          </cell>
          <cell r="Q3267">
            <v>12.91</v>
          </cell>
          <cell r="R3267">
            <v>6.2935600000000003</v>
          </cell>
          <cell r="S3267">
            <v>6.3547399999999996</v>
          </cell>
          <cell r="T3267">
            <v>12.91</v>
          </cell>
          <cell r="U3267">
            <v>6.2935600000000003</v>
          </cell>
          <cell r="V3267">
            <v>6.3547399999999996</v>
          </cell>
        </row>
        <row r="3268">
          <cell r="B3268" t="str">
            <v>0-EBARA</v>
          </cell>
          <cell r="D3268">
            <v>1</v>
          </cell>
          <cell r="E3268" t="str">
            <v>VANNE A BILLE FEM/FEM ORION D63</v>
          </cell>
          <cell r="F3268">
            <v>9.56</v>
          </cell>
          <cell r="H3268" t="str">
            <v>VAC63</v>
          </cell>
          <cell r="I3268">
            <v>8.09</v>
          </cell>
          <cell r="J3268">
            <v>1</v>
          </cell>
          <cell r="K3268">
            <v>8.09</v>
          </cell>
          <cell r="L3268">
            <v>8.0869999999999997</v>
          </cell>
          <cell r="M3268">
            <v>8.0869999999999997</v>
          </cell>
          <cell r="N3268">
            <v>8.09</v>
          </cell>
          <cell r="O3268">
            <v>8.0869999999999997</v>
          </cell>
          <cell r="P3268">
            <v>8.0869999999999997</v>
          </cell>
          <cell r="Q3268">
            <v>9.56</v>
          </cell>
          <cell r="R3268">
            <v>10.108750000000001</v>
          </cell>
          <cell r="S3268">
            <v>10.108750000000001</v>
          </cell>
          <cell r="T3268">
            <v>9.56</v>
          </cell>
          <cell r="U3268">
            <v>10.108750000000001</v>
          </cell>
          <cell r="V3268">
            <v>10.108750000000001</v>
          </cell>
        </row>
        <row r="3269">
          <cell r="B3269" t="str">
            <v>0-EBARA</v>
          </cell>
          <cell r="D3269">
            <v>1</v>
          </cell>
          <cell r="E3269" t="str">
            <v>TRAVERSEE DE PAROI 50/63X2</v>
          </cell>
          <cell r="F3269">
            <v>9.64</v>
          </cell>
          <cell r="H3269" t="str">
            <v>VDL516048</v>
          </cell>
          <cell r="I3269">
            <v>7.94</v>
          </cell>
          <cell r="J3269">
            <v>1</v>
          </cell>
          <cell r="K3269">
            <v>7.94</v>
          </cell>
          <cell r="L3269">
            <v>7.9420000000000002</v>
          </cell>
          <cell r="M3269">
            <v>7.9420000000000002</v>
          </cell>
          <cell r="N3269">
            <v>7.94</v>
          </cell>
          <cell r="O3269">
            <v>7.9420000000000002</v>
          </cell>
          <cell r="P3269">
            <v>7.9420000000000002</v>
          </cell>
          <cell r="Q3269">
            <v>9.64</v>
          </cell>
          <cell r="R3269">
            <v>9.9275000000000002</v>
          </cell>
          <cell r="S3269">
            <v>9.9275000000000002</v>
          </cell>
          <cell r="T3269">
            <v>9.64</v>
          </cell>
          <cell r="U3269">
            <v>9.9275000000000002</v>
          </cell>
          <cell r="V3269">
            <v>9.9275000000000002</v>
          </cell>
        </row>
        <row r="3270">
          <cell r="B3270" t="str">
            <v>0-EBARA</v>
          </cell>
          <cell r="D3270">
            <v>1</v>
          </cell>
          <cell r="E3270" t="str">
            <v xml:space="preserve">CROCHET INOX </v>
          </cell>
          <cell r="F3270">
            <v>2.2400000000000002</v>
          </cell>
          <cell r="H3270">
            <v>101007</v>
          </cell>
          <cell r="I3270">
            <v>1.5</v>
          </cell>
          <cell r="J3270">
            <v>1</v>
          </cell>
          <cell r="K3270">
            <v>1.5</v>
          </cell>
          <cell r="L3270">
            <v>1.5</v>
          </cell>
          <cell r="M3270">
            <v>1.5</v>
          </cell>
          <cell r="N3270">
            <v>1.5</v>
          </cell>
          <cell r="O3270">
            <v>1.5</v>
          </cell>
          <cell r="P3270">
            <v>1.5</v>
          </cell>
          <cell r="Q3270">
            <v>2.2400000000000002</v>
          </cell>
          <cell r="R3270">
            <v>2.25</v>
          </cell>
          <cell r="S3270">
            <v>2.25</v>
          </cell>
          <cell r="T3270">
            <v>2.2400000000000002</v>
          </cell>
          <cell r="U3270">
            <v>2.25</v>
          </cell>
          <cell r="V3270">
            <v>2.25</v>
          </cell>
        </row>
        <row r="3271">
          <cell r="B3271" t="str">
            <v>0-EBARA</v>
          </cell>
          <cell r="D3271">
            <v>0.75</v>
          </cell>
          <cell r="E3271" t="str">
            <v>CHAINE INOX DIAM 4 32/8 (LE ML)</v>
          </cell>
          <cell r="F3271">
            <v>4.3499999999999996</v>
          </cell>
          <cell r="H3271" t="str">
            <v>316L/4404</v>
          </cell>
          <cell r="I3271">
            <v>2.9</v>
          </cell>
          <cell r="J3271">
            <v>1</v>
          </cell>
          <cell r="K3271">
            <v>2.9</v>
          </cell>
          <cell r="L3271">
            <v>2.9</v>
          </cell>
          <cell r="M3271">
            <v>2.9</v>
          </cell>
          <cell r="N3271">
            <v>2.1749999999999998</v>
          </cell>
          <cell r="O3271">
            <v>2.1749999999999998</v>
          </cell>
          <cell r="P3271">
            <v>2.1749999999999998</v>
          </cell>
          <cell r="Q3271">
            <v>4.3499999999999996</v>
          </cell>
          <cell r="R3271">
            <v>4.3499999999999996</v>
          </cell>
          <cell r="S3271">
            <v>4.3499999999999996</v>
          </cell>
          <cell r="T3271">
            <v>3.2624999999999997</v>
          </cell>
          <cell r="U3271">
            <v>3.2624999999999997</v>
          </cell>
          <cell r="V3271">
            <v>3.2624999999999997</v>
          </cell>
        </row>
        <row r="3272">
          <cell r="B3272" t="str">
            <v>0-EBARA</v>
          </cell>
          <cell r="D3272">
            <v>1</v>
          </cell>
          <cell r="E3272" t="str">
            <v>RONDELLE EPDM INOX 5.5/6.3*25</v>
          </cell>
          <cell r="F3272">
            <v>1.9E-2</v>
          </cell>
          <cell r="H3272" t="str">
            <v>RONDETD6</v>
          </cell>
          <cell r="I3272">
            <v>0.13</v>
          </cell>
          <cell r="J3272">
            <v>1</v>
          </cell>
          <cell r="K3272">
            <v>0.13</v>
          </cell>
          <cell r="L3272">
            <v>0.12720000000000001</v>
          </cell>
          <cell r="M3272">
            <v>0.12720000000000001</v>
          </cell>
          <cell r="N3272">
            <v>0.13</v>
          </cell>
          <cell r="O3272">
            <v>0.12720000000000001</v>
          </cell>
          <cell r="P3272">
            <v>0.12720000000000001</v>
          </cell>
          <cell r="Q3272">
            <v>1.9E-2</v>
          </cell>
          <cell r="R3272">
            <v>0.19080000000000003</v>
          </cell>
          <cell r="S3272">
            <v>0.19080000000000003</v>
          </cell>
          <cell r="T3272">
            <v>1.9E-2</v>
          </cell>
          <cell r="U3272">
            <v>0.19080000000000003</v>
          </cell>
          <cell r="V3272">
            <v>0.19080000000000003</v>
          </cell>
        </row>
        <row r="3273">
          <cell r="B3273" t="str">
            <v>0-EBARA</v>
          </cell>
          <cell r="D3273">
            <v>1</v>
          </cell>
          <cell r="E3273" t="str">
            <v>RONDELLE PLATE M6X24X1.2 LL A2</v>
          </cell>
          <cell r="F3273">
            <v>0.05</v>
          </cell>
          <cell r="H3273">
            <v>8535000618</v>
          </cell>
          <cell r="I3273">
            <v>3.0000000000000001E-3</v>
          </cell>
          <cell r="J3273">
            <v>1</v>
          </cell>
          <cell r="K3273">
            <v>3.0000000000000001E-3</v>
          </cell>
          <cell r="L3273">
            <v>3.04E-2</v>
          </cell>
          <cell r="M3273">
            <v>3.04E-2</v>
          </cell>
          <cell r="N3273">
            <v>3.0000000000000001E-3</v>
          </cell>
          <cell r="O3273">
            <v>3.04E-2</v>
          </cell>
          <cell r="P3273">
            <v>3.04E-2</v>
          </cell>
          <cell r="Q3273">
            <v>0.05</v>
          </cell>
          <cell r="R3273">
            <v>5.3199999999999997E-2</v>
          </cell>
          <cell r="S3273">
            <v>5.3199999999999997E-2</v>
          </cell>
          <cell r="T3273">
            <v>0.05</v>
          </cell>
          <cell r="U3273">
            <v>5.3199999999999997E-2</v>
          </cell>
          <cell r="V3273">
            <v>5.3199999999999997E-2</v>
          </cell>
        </row>
        <row r="3274">
          <cell r="B3274" t="str">
            <v>SPR1200-EBARA</v>
          </cell>
          <cell r="N3274">
            <v>277.37133333333333</v>
          </cell>
          <cell r="O3274">
            <v>269.03250000000003</v>
          </cell>
          <cell r="P3274">
            <v>267.17250000000001</v>
          </cell>
          <cell r="T3274">
            <v>413.96350000000001</v>
          </cell>
          <cell r="U3274">
            <v>402.93065000000001</v>
          </cell>
          <cell r="V3274">
            <v>398.36545999999998</v>
          </cell>
        </row>
        <row r="3275">
          <cell r="B3275" t="str">
            <v>0BG-EBARA</v>
          </cell>
          <cell r="D3275">
            <v>1</v>
          </cell>
          <cell r="E3275" t="str">
            <v>PRESSE ETOUPE PG13 FILETAGE LONG</v>
          </cell>
          <cell r="F3275">
            <v>0.90200000000000002</v>
          </cell>
          <cell r="H3275" t="str">
            <v>FLPG13</v>
          </cell>
          <cell r="I3275">
            <v>0.6</v>
          </cell>
          <cell r="J3275">
            <v>1</v>
          </cell>
          <cell r="K3275">
            <v>0.6</v>
          </cell>
          <cell r="L3275">
            <v>0.60099999999999998</v>
          </cell>
          <cell r="M3275">
            <v>0.60099999999999998</v>
          </cell>
          <cell r="N3275">
            <v>0.6</v>
          </cell>
          <cell r="O3275">
            <v>0.60099999999999998</v>
          </cell>
          <cell r="P3275">
            <v>0.60099999999999998</v>
          </cell>
          <cell r="Q3275">
            <v>0.90200000000000002</v>
          </cell>
          <cell r="R3275">
            <v>0.90149999999999997</v>
          </cell>
          <cell r="S3275">
            <v>0.90149999999999997</v>
          </cell>
          <cell r="T3275">
            <v>0.90200000000000002</v>
          </cell>
          <cell r="U3275">
            <v>0.90149999999999997</v>
          </cell>
          <cell r="V3275">
            <v>0.90149999999999997</v>
          </cell>
        </row>
        <row r="3276">
          <cell r="B3276" t="str">
            <v>0BG-EBARA</v>
          </cell>
          <cell r="D3276">
            <v>1</v>
          </cell>
          <cell r="E3276" t="str">
            <v>ECROU PE POUR PRESSE ETOUPE PG13</v>
          </cell>
          <cell r="F3276">
            <v>0.08</v>
          </cell>
          <cell r="H3276" t="str">
            <v>ECROUPG13</v>
          </cell>
          <cell r="I3276">
            <v>7.0000000000000007E-2</v>
          </cell>
          <cell r="J3276">
            <v>1</v>
          </cell>
          <cell r="K3276">
            <v>7.0000000000000007E-2</v>
          </cell>
          <cell r="L3276">
            <v>7.1999999999999995E-2</v>
          </cell>
          <cell r="M3276">
            <v>7.1999999999999995E-2</v>
          </cell>
          <cell r="N3276">
            <v>7.0000000000000007E-2</v>
          </cell>
          <cell r="O3276">
            <v>7.1999999999999995E-2</v>
          </cell>
          <cell r="P3276">
            <v>7.1999999999999995E-2</v>
          </cell>
          <cell r="Q3276">
            <v>0.08</v>
          </cell>
          <cell r="R3276">
            <v>0.10799999999999998</v>
          </cell>
          <cell r="S3276">
            <v>0.10799999999999998</v>
          </cell>
          <cell r="T3276">
            <v>0.08</v>
          </cell>
          <cell r="U3276">
            <v>0.10799999999999998</v>
          </cell>
          <cell r="V3276">
            <v>0.10799999999999998</v>
          </cell>
        </row>
        <row r="3277">
          <cell r="B3277" t="str">
            <v>0BG-EBARA</v>
          </cell>
          <cell r="D3277">
            <v>6</v>
          </cell>
          <cell r="E3277" t="str">
            <v>VIS METAUX  A2 TH M8X25</v>
          </cell>
          <cell r="F3277">
            <v>7.0000000000000007E-2</v>
          </cell>
          <cell r="H3277">
            <v>8412802518</v>
          </cell>
          <cell r="I3277">
            <v>7.08</v>
          </cell>
          <cell r="J3277">
            <v>100</v>
          </cell>
          <cell r="K3277">
            <v>7.0800000000000002E-2</v>
          </cell>
          <cell r="L3277">
            <v>7.0800000000000002E-2</v>
          </cell>
          <cell r="M3277">
            <v>7.0800000000000002E-2</v>
          </cell>
          <cell r="N3277">
            <v>0.42480000000000001</v>
          </cell>
          <cell r="O3277">
            <v>0.42480000000000001</v>
          </cell>
          <cell r="P3277">
            <v>0.42480000000000001</v>
          </cell>
          <cell r="Q3277">
            <v>7.0000000000000007E-2</v>
          </cell>
          <cell r="R3277">
            <v>8.8499999999999995E-2</v>
          </cell>
          <cell r="S3277">
            <v>8.8499999999999995E-2</v>
          </cell>
          <cell r="T3277">
            <v>0.42000000000000004</v>
          </cell>
          <cell r="U3277">
            <v>0.53099999999999992</v>
          </cell>
          <cell r="V3277">
            <v>0.53099999999999992</v>
          </cell>
        </row>
        <row r="3278">
          <cell r="B3278" t="str">
            <v>0BG-EBARA</v>
          </cell>
          <cell r="D3278">
            <v>2</v>
          </cell>
          <cell r="E3278" t="str">
            <v>ECROU BORGNE M8 INOX A4</v>
          </cell>
          <cell r="F3278">
            <v>0.27400000000000002</v>
          </cell>
          <cell r="H3278" t="str">
            <v>ECRBM8</v>
          </cell>
          <cell r="I3278">
            <v>0.09</v>
          </cell>
          <cell r="J3278">
            <v>1</v>
          </cell>
          <cell r="K3278">
            <v>0.09</v>
          </cell>
          <cell r="L3278">
            <v>8.6599999999999996E-2</v>
          </cell>
          <cell r="M3278">
            <v>8.6599999999999996E-2</v>
          </cell>
          <cell r="N3278">
            <v>0.18</v>
          </cell>
          <cell r="O3278">
            <v>0.17319999999999999</v>
          </cell>
          <cell r="P3278">
            <v>0.17319999999999999</v>
          </cell>
          <cell r="Q3278">
            <v>0.27400000000000002</v>
          </cell>
          <cell r="R3278">
            <v>0.12989999999999999</v>
          </cell>
          <cell r="S3278">
            <v>0.12989999999999999</v>
          </cell>
          <cell r="T3278">
            <v>0.54800000000000004</v>
          </cell>
          <cell r="U3278">
            <v>0.25979999999999998</v>
          </cell>
          <cell r="V3278">
            <v>0.25979999999999998</v>
          </cell>
        </row>
        <row r="3279">
          <cell r="B3279" t="str">
            <v>0BG-EBARA</v>
          </cell>
          <cell r="D3279">
            <v>8</v>
          </cell>
          <cell r="E3279" t="str">
            <v>RONDELLE PLATE M8X22X1.5 L A2</v>
          </cell>
          <cell r="F3279">
            <v>0.05</v>
          </cell>
          <cell r="H3279">
            <v>8534000818</v>
          </cell>
          <cell r="I3279">
            <v>2.9000000000000001E-2</v>
          </cell>
          <cell r="J3279">
            <v>1</v>
          </cell>
          <cell r="K3279">
            <v>2.9000000000000001E-2</v>
          </cell>
          <cell r="L3279">
            <v>2.9399999999999999E-2</v>
          </cell>
          <cell r="M3279">
            <v>2.9399999999999999E-2</v>
          </cell>
          <cell r="N3279">
            <v>0.23200000000000001</v>
          </cell>
          <cell r="O3279">
            <v>0.23519999999999999</v>
          </cell>
          <cell r="P3279">
            <v>0.23519999999999999</v>
          </cell>
          <cell r="Q3279">
            <v>0.05</v>
          </cell>
          <cell r="R3279">
            <v>5.1449999999999996E-2</v>
          </cell>
          <cell r="S3279">
            <v>5.1449999999999996E-2</v>
          </cell>
          <cell r="T3279">
            <v>0.4</v>
          </cell>
          <cell r="U3279">
            <v>0.41159999999999997</v>
          </cell>
          <cell r="V3279">
            <v>0.41159999999999997</v>
          </cell>
        </row>
        <row r="3280">
          <cell r="B3280" t="str">
            <v>0BG-EBARA</v>
          </cell>
          <cell r="D3280">
            <v>1</v>
          </cell>
          <cell r="E3280" t="str">
            <v>PLATINES INOX POUR BG</v>
          </cell>
          <cell r="F3280">
            <v>6.1349999999999998</v>
          </cell>
          <cell r="H3280" t="str">
            <v>MPLATINE</v>
          </cell>
          <cell r="I3280">
            <v>4.09</v>
          </cell>
          <cell r="J3280">
            <v>1</v>
          </cell>
          <cell r="K3280">
            <v>4.09</v>
          </cell>
          <cell r="L3280">
            <v>4.09</v>
          </cell>
          <cell r="M3280">
            <v>4.09</v>
          </cell>
          <cell r="N3280">
            <v>4.09</v>
          </cell>
          <cell r="O3280">
            <v>4.09</v>
          </cell>
          <cell r="P3280">
            <v>4.09</v>
          </cell>
          <cell r="Q3280">
            <v>6.1349999999999998</v>
          </cell>
          <cell r="R3280">
            <v>6.1349999999999998</v>
          </cell>
          <cell r="S3280">
            <v>6.1349999999999998</v>
          </cell>
          <cell r="T3280">
            <v>6.1349999999999998</v>
          </cell>
          <cell r="U3280">
            <v>6.1349999999999998</v>
          </cell>
          <cell r="V3280">
            <v>6.1349999999999998</v>
          </cell>
        </row>
        <row r="3281">
          <cell r="B3281" t="str">
            <v>0BG-EBARA</v>
          </cell>
          <cell r="D3281">
            <v>2</v>
          </cell>
          <cell r="E3281" t="str">
            <v>RONDELLE PLATE NYLON 8X24X2 L</v>
          </cell>
          <cell r="F3281">
            <v>0.1</v>
          </cell>
          <cell r="H3281" t="str">
            <v>RONDN24</v>
          </cell>
          <cell r="I3281">
            <v>0.05</v>
          </cell>
          <cell r="J3281">
            <v>1</v>
          </cell>
          <cell r="K3281">
            <v>0.05</v>
          </cell>
          <cell r="L3281">
            <v>5.0999999999999997E-2</v>
          </cell>
          <cell r="M3281">
            <v>5.0999999999999997E-2</v>
          </cell>
          <cell r="N3281">
            <v>0.1</v>
          </cell>
          <cell r="O3281">
            <v>0.10199999999999999</v>
          </cell>
          <cell r="P3281">
            <v>0.10199999999999999</v>
          </cell>
          <cell r="Q3281">
            <v>0.2</v>
          </cell>
          <cell r="R3281">
            <v>0.10199999999999999</v>
          </cell>
          <cell r="S3281">
            <v>0.10199999999999999</v>
          </cell>
          <cell r="T3281">
            <v>0.4</v>
          </cell>
          <cell r="U3281">
            <v>0.20399999999999999</v>
          </cell>
          <cell r="V3281">
            <v>0.20399999999999999</v>
          </cell>
        </row>
        <row r="3282">
          <cell r="B3282" t="str">
            <v>0BG-EBARA</v>
          </cell>
          <cell r="D3282">
            <v>1</v>
          </cell>
          <cell r="E3282" t="str">
            <v xml:space="preserve">CLAPET Y D63 </v>
          </cell>
          <cell r="F3282">
            <v>39.22</v>
          </cell>
          <cell r="H3282">
            <v>1510064</v>
          </cell>
          <cell r="I3282">
            <v>24.96</v>
          </cell>
          <cell r="J3282">
            <v>1</v>
          </cell>
          <cell r="K3282">
            <v>24.96</v>
          </cell>
          <cell r="L3282">
            <v>24.954999999999998</v>
          </cell>
          <cell r="M3282">
            <v>24.954999999999998</v>
          </cell>
          <cell r="N3282">
            <v>24.96</v>
          </cell>
          <cell r="O3282">
            <v>24.954999999999998</v>
          </cell>
          <cell r="P3282">
            <v>24.954999999999998</v>
          </cell>
          <cell r="Q3282">
            <v>39.22</v>
          </cell>
          <cell r="R3282">
            <v>37.432499999999997</v>
          </cell>
          <cell r="S3282">
            <v>37.432499999999997</v>
          </cell>
          <cell r="T3282">
            <v>39.22</v>
          </cell>
          <cell r="U3282">
            <v>37.432499999999997</v>
          </cell>
          <cell r="V3282">
            <v>37.432499999999997</v>
          </cell>
        </row>
        <row r="3283">
          <cell r="B3283" t="str">
            <v>0BG-EBARA</v>
          </cell>
          <cell r="D3283">
            <v>2.2000000000000002</v>
          </cell>
          <cell r="E3283" t="str">
            <v>TUBE INOX DIAM26.9X1.6 (LE ML)</v>
          </cell>
          <cell r="F3283">
            <v>7.41</v>
          </cell>
          <cell r="H3283" t="str">
            <v>304L/4307</v>
          </cell>
          <cell r="I3283">
            <v>5.99</v>
          </cell>
          <cell r="J3283">
            <v>1</v>
          </cell>
          <cell r="K3283">
            <v>5.99</v>
          </cell>
          <cell r="L3283">
            <v>5.99</v>
          </cell>
          <cell r="M3283">
            <v>5.99</v>
          </cell>
          <cell r="N3283">
            <v>13.178000000000001</v>
          </cell>
          <cell r="O3283">
            <v>13.178000000000001</v>
          </cell>
          <cell r="P3283">
            <v>13.178000000000001</v>
          </cell>
          <cell r="Q3283">
            <v>7.41</v>
          </cell>
          <cell r="R3283">
            <v>7.4875000000000007</v>
          </cell>
          <cell r="S3283">
            <v>7.4875000000000007</v>
          </cell>
          <cell r="T3283">
            <v>16.302000000000003</v>
          </cell>
          <cell r="U3283">
            <v>16.472500000000004</v>
          </cell>
          <cell r="V3283">
            <v>16.472500000000004</v>
          </cell>
        </row>
        <row r="3284">
          <cell r="B3284" t="str">
            <v>0BG-EBARA</v>
          </cell>
          <cell r="D3284">
            <v>1</v>
          </cell>
          <cell r="E3284" t="str">
            <v>COUDE 90  PVC D63 FEM/FEM</v>
          </cell>
          <cell r="F3284">
            <v>0.96</v>
          </cell>
          <cell r="H3284" t="str">
            <v>C9063</v>
          </cell>
          <cell r="I3284">
            <v>0.77</v>
          </cell>
          <cell r="J3284">
            <v>1</v>
          </cell>
          <cell r="K3284">
            <v>0.77</v>
          </cell>
          <cell r="L3284">
            <v>0.76900000000000002</v>
          </cell>
          <cell r="M3284">
            <v>0.84599999999999997</v>
          </cell>
          <cell r="N3284">
            <v>0.77</v>
          </cell>
          <cell r="O3284">
            <v>0.76900000000000002</v>
          </cell>
          <cell r="P3284">
            <v>0.84599999999999997</v>
          </cell>
          <cell r="Q3284">
            <v>0.96</v>
          </cell>
          <cell r="R3284">
            <v>0.96125000000000005</v>
          </cell>
          <cell r="S3284">
            <v>1.0574999999999999</v>
          </cell>
          <cell r="T3284">
            <v>0.96</v>
          </cell>
          <cell r="U3284">
            <v>0.96125000000000005</v>
          </cell>
          <cell r="V3284">
            <v>1.0574999999999999</v>
          </cell>
        </row>
        <row r="3285">
          <cell r="B3285" t="str">
            <v>0BG-EBARA</v>
          </cell>
          <cell r="D3285">
            <v>1</v>
          </cell>
          <cell r="E3285" t="str">
            <v>COUDE 90 REDUIT M/F 63X50</v>
          </cell>
          <cell r="F3285">
            <v>3.76</v>
          </cell>
          <cell r="H3285" t="str">
            <v>C90MF6350</v>
          </cell>
          <cell r="I3285">
            <v>2.13</v>
          </cell>
          <cell r="J3285">
            <v>1</v>
          </cell>
          <cell r="K3285">
            <v>2.13</v>
          </cell>
          <cell r="L3285">
            <v>2.13</v>
          </cell>
          <cell r="M3285">
            <v>2.5049999999999999</v>
          </cell>
          <cell r="N3285">
            <v>2.13</v>
          </cell>
          <cell r="O3285">
            <v>2.13</v>
          </cell>
          <cell r="P3285">
            <v>2.5049999999999999</v>
          </cell>
          <cell r="Q3285">
            <v>3.76</v>
          </cell>
          <cell r="R3285">
            <v>4.26</v>
          </cell>
          <cell r="S3285">
            <v>5.01</v>
          </cell>
          <cell r="T3285">
            <v>3.76</v>
          </cell>
          <cell r="U3285">
            <v>4.26</v>
          </cell>
          <cell r="V3285">
            <v>5.01</v>
          </cell>
        </row>
        <row r="3286">
          <cell r="B3286" t="str">
            <v>0BG-EBARA</v>
          </cell>
          <cell r="D3286">
            <v>1</v>
          </cell>
          <cell r="E3286" t="str">
            <v>CUVE RELEVAGE HT1500</v>
          </cell>
          <cell r="F3286">
            <v>277.7</v>
          </cell>
          <cell r="H3286" t="str">
            <v>CUVE1500</v>
          </cell>
          <cell r="I3286">
            <v>181.5</v>
          </cell>
          <cell r="J3286">
            <v>1</v>
          </cell>
          <cell r="K3286">
            <v>181.5</v>
          </cell>
          <cell r="L3286">
            <v>181.5</v>
          </cell>
          <cell r="M3286">
            <v>181.5</v>
          </cell>
          <cell r="N3286">
            <v>181.5</v>
          </cell>
          <cell r="O3286">
            <v>181.5</v>
          </cell>
          <cell r="P3286">
            <v>181.5</v>
          </cell>
          <cell r="Q3286">
            <v>277.7</v>
          </cell>
          <cell r="R3286">
            <v>272.25</v>
          </cell>
          <cell r="S3286">
            <v>272.25</v>
          </cell>
          <cell r="T3286">
            <v>277.7</v>
          </cell>
          <cell r="U3286">
            <v>272.25</v>
          </cell>
          <cell r="V3286">
            <v>272.25</v>
          </cell>
        </row>
        <row r="3287">
          <cell r="B3287" t="str">
            <v>0BG-EBARA</v>
          </cell>
          <cell r="D3287">
            <v>1</v>
          </cell>
          <cell r="E3287" t="str">
            <v>EMBOUT ADAPTATION 63X50X2</v>
          </cell>
          <cell r="F3287">
            <v>0.77</v>
          </cell>
          <cell r="H3287" t="str">
            <v>EF63502</v>
          </cell>
          <cell r="I3287">
            <v>0.61</v>
          </cell>
          <cell r="J3287">
            <v>1</v>
          </cell>
          <cell r="K3287">
            <v>0.61</v>
          </cell>
          <cell r="L3287">
            <v>0.61299999999999999</v>
          </cell>
          <cell r="M3287">
            <v>0.67400000000000004</v>
          </cell>
          <cell r="N3287">
            <v>0.61</v>
          </cell>
          <cell r="O3287">
            <v>0.61299999999999999</v>
          </cell>
          <cell r="P3287">
            <v>0.67400000000000004</v>
          </cell>
          <cell r="Q3287">
            <v>0.77</v>
          </cell>
          <cell r="R3287">
            <v>0.81529000000000007</v>
          </cell>
          <cell r="S3287">
            <v>0.89642000000000011</v>
          </cell>
          <cell r="T3287">
            <v>0.77</v>
          </cell>
          <cell r="U3287">
            <v>0.81529000000000007</v>
          </cell>
          <cell r="V3287">
            <v>0.89642000000000011</v>
          </cell>
        </row>
        <row r="3288">
          <cell r="B3288" t="str">
            <v>0BG-EBARA</v>
          </cell>
          <cell r="D3288">
            <v>1</v>
          </cell>
          <cell r="E3288" t="str">
            <v>JOINT FORSHEDA D100</v>
          </cell>
          <cell r="F3288">
            <v>4.87</v>
          </cell>
          <cell r="H3288" t="str">
            <v>MJOI100</v>
          </cell>
          <cell r="I3288">
            <v>0.94</v>
          </cell>
          <cell r="J3288">
            <v>1</v>
          </cell>
          <cell r="K3288">
            <v>0.94</v>
          </cell>
          <cell r="L3288">
            <v>2.1800000000000002</v>
          </cell>
          <cell r="M3288">
            <v>0.94</v>
          </cell>
          <cell r="N3288">
            <v>0.94</v>
          </cell>
          <cell r="O3288">
            <v>2.1800000000000002</v>
          </cell>
          <cell r="P3288">
            <v>0.94</v>
          </cell>
          <cell r="Q3288">
            <v>4.87</v>
          </cell>
          <cell r="R3288">
            <v>4.9050000000000002</v>
          </cell>
          <cell r="S3288">
            <v>2.1149999999999998</v>
          </cell>
          <cell r="T3288">
            <v>4.87</v>
          </cell>
          <cell r="U3288">
            <v>4.9050000000000002</v>
          </cell>
          <cell r="V3288">
            <v>2.1149999999999998</v>
          </cell>
        </row>
        <row r="3289">
          <cell r="B3289" t="str">
            <v>0BG-EBARA</v>
          </cell>
          <cell r="D3289">
            <v>1</v>
          </cell>
          <cell r="E3289" t="str">
            <v>JOINT FORSHEDA D63</v>
          </cell>
          <cell r="F3289">
            <v>4.9400000000000004</v>
          </cell>
          <cell r="H3289" t="str">
            <v>MJOI63</v>
          </cell>
          <cell r="I3289">
            <v>2.21</v>
          </cell>
          <cell r="J3289">
            <v>1</v>
          </cell>
          <cell r="K3289">
            <v>2.21</v>
          </cell>
          <cell r="L3289">
            <v>2.21</v>
          </cell>
          <cell r="M3289">
            <v>0.92</v>
          </cell>
          <cell r="N3289">
            <v>2.21</v>
          </cell>
          <cell r="O3289">
            <v>2.21</v>
          </cell>
          <cell r="P3289">
            <v>0.92</v>
          </cell>
          <cell r="Q3289">
            <v>4.9400000000000004</v>
          </cell>
          <cell r="R3289">
            <v>4.9725000000000001</v>
          </cell>
          <cell r="S3289">
            <v>2.0700000000000003</v>
          </cell>
          <cell r="T3289">
            <v>4.9400000000000004</v>
          </cell>
          <cell r="U3289">
            <v>4.9725000000000001</v>
          </cell>
          <cell r="V3289">
            <v>2.0700000000000003</v>
          </cell>
        </row>
        <row r="3290">
          <cell r="B3290" t="str">
            <v>0BG-EBARA</v>
          </cell>
          <cell r="D3290">
            <v>1</v>
          </cell>
          <cell r="E3290" t="str">
            <v>MANCHON SORTIE POSTE RELEVAGE PVC PRES D63</v>
          </cell>
          <cell r="F3290">
            <v>1.1000000000000001</v>
          </cell>
          <cell r="H3290" t="str">
            <v>MM63</v>
          </cell>
          <cell r="I3290">
            <v>1.1100000000000001</v>
          </cell>
          <cell r="J3290">
            <v>1</v>
          </cell>
          <cell r="K3290">
            <v>1.1100000000000001</v>
          </cell>
          <cell r="L3290">
            <v>1.1060000000000001</v>
          </cell>
          <cell r="M3290">
            <v>1.2170000000000001</v>
          </cell>
          <cell r="N3290">
            <v>1.1100000000000001</v>
          </cell>
          <cell r="O3290">
            <v>1.1060000000000001</v>
          </cell>
          <cell r="P3290">
            <v>1.2170000000000001</v>
          </cell>
          <cell r="Q3290">
            <v>1.27</v>
          </cell>
          <cell r="R3290">
            <v>1.3825000000000001</v>
          </cell>
          <cell r="S3290">
            <v>1.5212500000000002</v>
          </cell>
          <cell r="T3290">
            <v>1.27</v>
          </cell>
          <cell r="U3290">
            <v>1.3825000000000001</v>
          </cell>
          <cell r="V3290">
            <v>1.5212500000000002</v>
          </cell>
        </row>
        <row r="3291">
          <cell r="B3291" t="str">
            <v>0BG-EBARA</v>
          </cell>
          <cell r="D3291">
            <v>0.72</v>
          </cell>
          <cell r="E3291" t="str">
            <v>MAIN D'OEUVRE ATELIER</v>
          </cell>
          <cell r="F3291">
            <v>75</v>
          </cell>
          <cell r="H3291" t="str">
            <v>MOAT</v>
          </cell>
          <cell r="I3291">
            <v>50</v>
          </cell>
          <cell r="J3291">
            <v>1</v>
          </cell>
          <cell r="K3291">
            <v>50</v>
          </cell>
          <cell r="L3291">
            <v>50</v>
          </cell>
          <cell r="M3291">
            <v>50</v>
          </cell>
          <cell r="N3291">
            <v>36</v>
          </cell>
          <cell r="O3291">
            <v>36</v>
          </cell>
          <cell r="P3291">
            <v>36</v>
          </cell>
          <cell r="Q3291">
            <v>75</v>
          </cell>
          <cell r="R3291">
            <v>75</v>
          </cell>
          <cell r="S3291">
            <v>75</v>
          </cell>
          <cell r="T3291">
            <v>54</v>
          </cell>
          <cell r="U3291">
            <v>54</v>
          </cell>
          <cell r="V3291">
            <v>54</v>
          </cell>
        </row>
        <row r="3292">
          <cell r="B3292" t="str">
            <v>0BG-EBARA</v>
          </cell>
          <cell r="D3292">
            <v>1</v>
          </cell>
          <cell r="E3292" t="str">
            <v>PIED D'ASSISE POUR BARRES DE GUIDAGE D63</v>
          </cell>
          <cell r="F3292">
            <v>83.19</v>
          </cell>
          <cell r="H3292" t="str">
            <v>MPA</v>
          </cell>
          <cell r="I3292">
            <v>63.5</v>
          </cell>
          <cell r="J3292">
            <v>1</v>
          </cell>
          <cell r="K3292">
            <v>63.5</v>
          </cell>
          <cell r="L3292">
            <v>63.5</v>
          </cell>
          <cell r="M3292">
            <v>71</v>
          </cell>
          <cell r="N3292">
            <v>63.5</v>
          </cell>
          <cell r="O3292">
            <v>63.5</v>
          </cell>
          <cell r="P3292">
            <v>71</v>
          </cell>
          <cell r="Q3292">
            <v>83.19</v>
          </cell>
          <cell r="R3292">
            <v>84.454999999999998</v>
          </cell>
          <cell r="S3292">
            <v>94.43</v>
          </cell>
          <cell r="T3292">
            <v>83.19</v>
          </cell>
          <cell r="U3292">
            <v>84.454999999999998</v>
          </cell>
          <cell r="V3292">
            <v>94.43</v>
          </cell>
        </row>
        <row r="3293">
          <cell r="B3293" t="str">
            <v>0BG-EBARA</v>
          </cell>
          <cell r="D3293">
            <v>1</v>
          </cell>
          <cell r="E3293" t="str">
            <v xml:space="preserve">SUPPORT BAS INOX </v>
          </cell>
          <cell r="F3293">
            <v>21.71</v>
          </cell>
          <cell r="H3293" t="str">
            <v>MTOLE1</v>
          </cell>
          <cell r="I3293">
            <v>17.73</v>
          </cell>
          <cell r="J3293">
            <v>1</v>
          </cell>
          <cell r="K3293">
            <v>17.73</v>
          </cell>
          <cell r="L3293">
            <v>17.73</v>
          </cell>
          <cell r="M3293">
            <v>17.73</v>
          </cell>
          <cell r="N3293">
            <v>17.73</v>
          </cell>
          <cell r="O3293">
            <v>17.73</v>
          </cell>
          <cell r="P3293">
            <v>17.73</v>
          </cell>
          <cell r="Q3293">
            <v>21.71</v>
          </cell>
          <cell r="R3293">
            <v>22.162500000000001</v>
          </cell>
          <cell r="S3293">
            <v>22.162500000000001</v>
          </cell>
          <cell r="T3293">
            <v>21.71</v>
          </cell>
          <cell r="U3293">
            <v>22.162500000000001</v>
          </cell>
          <cell r="V3293">
            <v>22.162500000000001</v>
          </cell>
        </row>
        <row r="3294">
          <cell r="B3294" t="str">
            <v>0BG-EBARA</v>
          </cell>
          <cell r="D3294">
            <v>1</v>
          </cell>
          <cell r="E3294" t="str">
            <v>SUPPORT HAUT INOX 510MM</v>
          </cell>
          <cell r="F3294">
            <v>19.91</v>
          </cell>
          <cell r="H3294" t="str">
            <v>MTOLE3</v>
          </cell>
          <cell r="I3294">
            <v>12.16</v>
          </cell>
          <cell r="J3294">
            <v>1</v>
          </cell>
          <cell r="K3294">
            <v>12.16</v>
          </cell>
          <cell r="L3294">
            <v>12.16</v>
          </cell>
          <cell r="M3294">
            <v>12.16</v>
          </cell>
          <cell r="N3294">
            <v>12.16</v>
          </cell>
          <cell r="O3294">
            <v>12.16</v>
          </cell>
          <cell r="P3294">
            <v>12.16</v>
          </cell>
          <cell r="Q3294">
            <v>19.91</v>
          </cell>
          <cell r="R3294">
            <v>21.28</v>
          </cell>
          <cell r="S3294">
            <v>21.28</v>
          </cell>
          <cell r="T3294">
            <v>19.91</v>
          </cell>
          <cell r="U3294">
            <v>21.28</v>
          </cell>
          <cell r="V3294">
            <v>21.28</v>
          </cell>
        </row>
        <row r="3295">
          <cell r="B3295" t="str">
            <v>0BG-EBARA</v>
          </cell>
          <cell r="D3295">
            <v>1</v>
          </cell>
          <cell r="E3295" t="str">
            <v>TUBE DE 3M PVC PRESSION 63X4.7 PN16</v>
          </cell>
          <cell r="F3295">
            <v>12.91</v>
          </cell>
          <cell r="H3295" t="str">
            <v>PVC6316</v>
          </cell>
          <cell r="I3295">
            <v>4.7300000000000004</v>
          </cell>
          <cell r="J3295">
            <v>0.33</v>
          </cell>
          <cell r="K3295">
            <v>14.333333333333334</v>
          </cell>
          <cell r="L3295">
            <v>4.7320000000000002</v>
          </cell>
          <cell r="M3295">
            <v>4.7779999999999996</v>
          </cell>
          <cell r="N3295">
            <v>14.333333333333334</v>
          </cell>
          <cell r="O3295">
            <v>4.7320000000000002</v>
          </cell>
          <cell r="P3295">
            <v>4.7779999999999996</v>
          </cell>
          <cell r="Q3295">
            <v>12.91</v>
          </cell>
          <cell r="R3295">
            <v>6.2935600000000003</v>
          </cell>
          <cell r="S3295">
            <v>6.3547399999999996</v>
          </cell>
          <cell r="T3295">
            <v>12.91</v>
          </cell>
          <cell r="U3295">
            <v>6.2935600000000003</v>
          </cell>
          <cell r="V3295">
            <v>6.3547399999999996</v>
          </cell>
        </row>
        <row r="3296">
          <cell r="B3296" t="str">
            <v>0BG-EBARA</v>
          </cell>
          <cell r="D3296">
            <v>1</v>
          </cell>
          <cell r="E3296" t="str">
            <v>VANNE A BILLE FEM/FEM ORION D63</v>
          </cell>
          <cell r="F3296">
            <v>9.56</v>
          </cell>
          <cell r="H3296" t="str">
            <v>VAC63</v>
          </cell>
          <cell r="I3296">
            <v>8.09</v>
          </cell>
          <cell r="J3296">
            <v>1</v>
          </cell>
          <cell r="K3296">
            <v>8.09</v>
          </cell>
          <cell r="L3296">
            <v>8.0869999999999997</v>
          </cell>
          <cell r="M3296">
            <v>8.0869999999999997</v>
          </cell>
          <cell r="N3296">
            <v>8.09</v>
          </cell>
          <cell r="O3296">
            <v>8.0869999999999997</v>
          </cell>
          <cell r="P3296">
            <v>8.0869999999999997</v>
          </cell>
          <cell r="Q3296">
            <v>9.56</v>
          </cell>
          <cell r="R3296">
            <v>10.108750000000001</v>
          </cell>
          <cell r="S3296">
            <v>10.108750000000001</v>
          </cell>
          <cell r="T3296">
            <v>9.56</v>
          </cell>
          <cell r="U3296">
            <v>10.108750000000001</v>
          </cell>
          <cell r="V3296">
            <v>10.108750000000001</v>
          </cell>
        </row>
        <row r="3297">
          <cell r="B3297" t="str">
            <v>0BG-EBARA</v>
          </cell>
          <cell r="D3297">
            <v>1</v>
          </cell>
          <cell r="E3297" t="str">
            <v>TRAVERSEE DE PAROI 50/63X2</v>
          </cell>
          <cell r="F3297">
            <v>9.64</v>
          </cell>
          <cell r="H3297" t="str">
            <v>VDL516048</v>
          </cell>
          <cell r="I3297">
            <v>7.94</v>
          </cell>
          <cell r="J3297">
            <v>1</v>
          </cell>
          <cell r="K3297">
            <v>7.94</v>
          </cell>
          <cell r="L3297">
            <v>7.9420000000000002</v>
          </cell>
          <cell r="M3297">
            <v>7.9420000000000002</v>
          </cell>
          <cell r="N3297">
            <v>7.94</v>
          </cell>
          <cell r="O3297">
            <v>7.9420000000000002</v>
          </cell>
          <cell r="P3297">
            <v>7.9420000000000002</v>
          </cell>
          <cell r="Q3297">
            <v>9.64</v>
          </cell>
          <cell r="R3297">
            <v>9.9275000000000002</v>
          </cell>
          <cell r="S3297">
            <v>9.9275000000000002</v>
          </cell>
          <cell r="T3297">
            <v>9.64</v>
          </cell>
          <cell r="U3297">
            <v>9.9275000000000002</v>
          </cell>
          <cell r="V3297">
            <v>9.9275000000000002</v>
          </cell>
        </row>
        <row r="3298">
          <cell r="B3298" t="str">
            <v>0BG-EBARA</v>
          </cell>
          <cell r="D3298">
            <v>8</v>
          </cell>
          <cell r="E3298" t="str">
            <v>ECROU FREIN A2 M8 WAX</v>
          </cell>
          <cell r="F3298">
            <v>0.04</v>
          </cell>
          <cell r="H3298">
            <v>8434000818</v>
          </cell>
          <cell r="I3298">
            <v>8.34</v>
          </cell>
          <cell r="J3298">
            <v>200</v>
          </cell>
          <cell r="K3298">
            <v>4.1700000000000001E-2</v>
          </cell>
          <cell r="L3298">
            <v>4.1700000000000001E-2</v>
          </cell>
          <cell r="M3298">
            <v>4.1700000000000001E-2</v>
          </cell>
          <cell r="N3298">
            <v>0.33360000000000001</v>
          </cell>
          <cell r="O3298">
            <v>0.33360000000000001</v>
          </cell>
          <cell r="P3298">
            <v>0.33360000000000001</v>
          </cell>
          <cell r="Q3298">
            <v>0.04</v>
          </cell>
          <cell r="R3298">
            <v>5.2125000000000005E-2</v>
          </cell>
          <cell r="S3298">
            <v>5.2125000000000005E-2</v>
          </cell>
          <cell r="T3298">
            <v>0.32</v>
          </cell>
          <cell r="U3298">
            <v>0.41700000000000004</v>
          </cell>
          <cell r="V3298">
            <v>0.41700000000000004</v>
          </cell>
        </row>
        <row r="3299">
          <cell r="B3299" t="str">
            <v>0BG-EBARA</v>
          </cell>
          <cell r="D3299">
            <v>1</v>
          </cell>
          <cell r="E3299" t="str">
            <v>RONDELLE PLATE M6X24X1.2 LL A2</v>
          </cell>
          <cell r="F3299">
            <v>0.05</v>
          </cell>
          <cell r="H3299">
            <v>8535000618</v>
          </cell>
          <cell r="I3299">
            <v>3.0000000000000001E-3</v>
          </cell>
          <cell r="J3299">
            <v>1</v>
          </cell>
          <cell r="K3299">
            <v>3.0000000000000001E-3</v>
          </cell>
          <cell r="L3299">
            <v>3.04E-2</v>
          </cell>
          <cell r="M3299">
            <v>3.04E-2</v>
          </cell>
          <cell r="N3299">
            <v>3.0000000000000001E-3</v>
          </cell>
          <cell r="O3299">
            <v>3.04E-2</v>
          </cell>
          <cell r="P3299">
            <v>3.04E-2</v>
          </cell>
          <cell r="Q3299">
            <v>0.05</v>
          </cell>
          <cell r="R3299">
            <v>5.3199999999999997E-2</v>
          </cell>
          <cell r="S3299">
            <v>5.3199999999999997E-2</v>
          </cell>
          <cell r="T3299">
            <v>0.05</v>
          </cell>
          <cell r="U3299">
            <v>5.3199999999999997E-2</v>
          </cell>
          <cell r="V3299">
            <v>5.3199999999999997E-2</v>
          </cell>
        </row>
        <row r="3300">
          <cell r="B3300" t="str">
            <v>0BG-EBARA</v>
          </cell>
          <cell r="D3300">
            <v>1</v>
          </cell>
          <cell r="E3300" t="str">
            <v>MANILLE INOX</v>
          </cell>
          <cell r="F3300">
            <v>1.57</v>
          </cell>
          <cell r="H3300">
            <v>9600000618</v>
          </cell>
          <cell r="I3300">
            <v>0.8</v>
          </cell>
          <cell r="J3300">
            <v>1</v>
          </cell>
          <cell r="K3300">
            <v>0.8</v>
          </cell>
          <cell r="L3300">
            <v>0.80289999999999995</v>
          </cell>
          <cell r="M3300">
            <v>0.80289999999999995</v>
          </cell>
          <cell r="N3300">
            <v>0.8</v>
          </cell>
          <cell r="O3300">
            <v>0.80289999999999995</v>
          </cell>
          <cell r="P3300">
            <v>0.80289999999999995</v>
          </cell>
          <cell r="Q3300">
            <v>1.57</v>
          </cell>
          <cell r="R3300">
            <v>1.6057999999999999</v>
          </cell>
          <cell r="S3300">
            <v>1.6057999999999999</v>
          </cell>
          <cell r="T3300">
            <v>1.57</v>
          </cell>
          <cell r="U3300">
            <v>1.6057999999999999</v>
          </cell>
          <cell r="V3300">
            <v>1.6057999999999999</v>
          </cell>
        </row>
        <row r="3301">
          <cell r="B3301" t="str">
            <v>0BG-EBARA</v>
          </cell>
          <cell r="D3301">
            <v>1</v>
          </cell>
          <cell r="E3301" t="str">
            <v xml:space="preserve">CROCHET INOX </v>
          </cell>
          <cell r="F3301">
            <v>2.2400000000000002</v>
          </cell>
          <cell r="H3301">
            <v>101007</v>
          </cell>
          <cell r="I3301">
            <v>1.5</v>
          </cell>
          <cell r="J3301">
            <v>1</v>
          </cell>
          <cell r="K3301">
            <v>1.5</v>
          </cell>
          <cell r="L3301">
            <v>1.5</v>
          </cell>
          <cell r="M3301">
            <v>1.5</v>
          </cell>
          <cell r="N3301">
            <v>1.5</v>
          </cell>
          <cell r="O3301">
            <v>1.5</v>
          </cell>
          <cell r="P3301">
            <v>1.5</v>
          </cell>
          <cell r="Q3301">
            <v>2.2400000000000002</v>
          </cell>
          <cell r="R3301">
            <v>2.25</v>
          </cell>
          <cell r="S3301">
            <v>2.25</v>
          </cell>
          <cell r="T3301">
            <v>2.2400000000000002</v>
          </cell>
          <cell r="U3301">
            <v>2.25</v>
          </cell>
          <cell r="V3301">
            <v>2.25</v>
          </cell>
        </row>
        <row r="3302">
          <cell r="B3302" t="str">
            <v>0BG-EBARA</v>
          </cell>
          <cell r="D3302">
            <v>1</v>
          </cell>
          <cell r="E3302" t="str">
            <v>CHAINE INOX DIAM 4 32/8 (LE ML)</v>
          </cell>
          <cell r="F3302">
            <v>4.3499999999999996</v>
          </cell>
          <cell r="H3302" t="str">
            <v>316L/4404</v>
          </cell>
          <cell r="I3302">
            <v>2.9</v>
          </cell>
          <cell r="J3302">
            <v>1</v>
          </cell>
          <cell r="K3302">
            <v>2.9</v>
          </cell>
          <cell r="L3302">
            <v>2.9</v>
          </cell>
          <cell r="M3302">
            <v>2.9</v>
          </cell>
          <cell r="N3302">
            <v>2.9</v>
          </cell>
          <cell r="O3302">
            <v>2.9</v>
          </cell>
          <cell r="P3302">
            <v>2.9</v>
          </cell>
          <cell r="Q3302">
            <v>4.3499999999999996</v>
          </cell>
          <cell r="R3302">
            <v>4.3499999999999996</v>
          </cell>
          <cell r="S3302">
            <v>4.3499999999999996</v>
          </cell>
          <cell r="T3302">
            <v>4.3499999999999996</v>
          </cell>
          <cell r="U3302">
            <v>4.3499999999999996</v>
          </cell>
          <cell r="V3302">
            <v>4.3499999999999996</v>
          </cell>
        </row>
        <row r="3303">
          <cell r="B3303" t="str">
            <v>0BG-EBARA</v>
          </cell>
          <cell r="D3303">
            <v>2</v>
          </cell>
          <cell r="E3303" t="str">
            <v>CORPS BOULON FIL. PARTIEL TH M8X70 INOX  A4</v>
          </cell>
          <cell r="F3303">
            <v>0.128</v>
          </cell>
          <cell r="H3303" t="str">
            <v>BOUL8x70</v>
          </cell>
          <cell r="I3303">
            <v>0.21</v>
          </cell>
          <cell r="J3303">
            <v>1</v>
          </cell>
          <cell r="K3303">
            <v>0.21</v>
          </cell>
          <cell r="L3303">
            <v>0.2054</v>
          </cell>
          <cell r="M3303">
            <v>0.2054</v>
          </cell>
          <cell r="N3303">
            <v>0.42</v>
          </cell>
          <cell r="O3303">
            <v>0.4108</v>
          </cell>
          <cell r="P3303">
            <v>0.4108</v>
          </cell>
          <cell r="Q3303">
            <v>0.128</v>
          </cell>
          <cell r="R3303">
            <v>0</v>
          </cell>
          <cell r="S3303">
            <v>0</v>
          </cell>
          <cell r="T3303">
            <v>0.25600000000000001</v>
          </cell>
          <cell r="U3303">
            <v>0</v>
          </cell>
          <cell r="V3303">
            <v>0</v>
          </cell>
        </row>
        <row r="3304">
          <cell r="B3304" t="str">
            <v>SPR1500BG-EBARA</v>
          </cell>
          <cell r="N3304">
            <v>398.81473333333338</v>
          </cell>
          <cell r="O3304">
            <v>390.46790000000004</v>
          </cell>
          <cell r="P3304">
            <v>396.10790000000003</v>
          </cell>
          <cell r="T3304">
            <v>578.38299999999992</v>
          </cell>
          <cell r="U3304">
            <v>568.9057499999999</v>
          </cell>
          <cell r="V3304">
            <v>574.31556</v>
          </cell>
        </row>
        <row r="3305">
          <cell r="B3305" t="str">
            <v>0-EBARA</v>
          </cell>
          <cell r="D3305">
            <v>1</v>
          </cell>
          <cell r="E3305" t="str">
            <v>PRESSE ETOUPE PG13 FILETAGE LONG</v>
          </cell>
          <cell r="F3305">
            <v>0.90200000000000002</v>
          </cell>
          <cell r="H3305" t="str">
            <v>FLPG13</v>
          </cell>
          <cell r="I3305">
            <v>0.6</v>
          </cell>
          <cell r="J3305">
            <v>1</v>
          </cell>
          <cell r="K3305">
            <v>0.6</v>
          </cell>
          <cell r="L3305">
            <v>0.60099999999999998</v>
          </cell>
          <cell r="M3305">
            <v>0.60099999999999998</v>
          </cell>
          <cell r="N3305">
            <v>0.6</v>
          </cell>
          <cell r="O3305">
            <v>0.60099999999999998</v>
          </cell>
          <cell r="P3305">
            <v>0.60099999999999998</v>
          </cell>
          <cell r="Q3305">
            <v>0.90200000000000002</v>
          </cell>
          <cell r="R3305">
            <v>0.90149999999999997</v>
          </cell>
          <cell r="S3305">
            <v>0.90149999999999997</v>
          </cell>
          <cell r="T3305">
            <v>0.90200000000000002</v>
          </cell>
          <cell r="U3305">
            <v>0.90149999999999997</v>
          </cell>
          <cell r="V3305">
            <v>0.90149999999999997</v>
          </cell>
        </row>
        <row r="3306">
          <cell r="B3306" t="str">
            <v>0-EBARA</v>
          </cell>
          <cell r="D3306">
            <v>1</v>
          </cell>
          <cell r="E3306" t="str">
            <v>ECROU PE POUR PRESSE ETOUPE PG13</v>
          </cell>
          <cell r="F3306">
            <v>0.08</v>
          </cell>
          <cell r="H3306" t="str">
            <v>ECROUPG13</v>
          </cell>
          <cell r="I3306">
            <v>7.0000000000000007E-2</v>
          </cell>
          <cell r="J3306">
            <v>1</v>
          </cell>
          <cell r="K3306">
            <v>7.0000000000000007E-2</v>
          </cell>
          <cell r="L3306">
            <v>7.1999999999999995E-2</v>
          </cell>
          <cell r="M3306">
            <v>7.1999999999999995E-2</v>
          </cell>
          <cell r="N3306">
            <v>7.0000000000000007E-2</v>
          </cell>
          <cell r="O3306">
            <v>7.1999999999999995E-2</v>
          </cell>
          <cell r="P3306">
            <v>7.1999999999999995E-2</v>
          </cell>
          <cell r="Q3306">
            <v>0.08</v>
          </cell>
          <cell r="R3306">
            <v>0.10799999999999998</v>
          </cell>
          <cell r="S3306">
            <v>0.10799999999999998</v>
          </cell>
          <cell r="T3306">
            <v>0.08</v>
          </cell>
          <cell r="U3306">
            <v>0.10799999999999998</v>
          </cell>
          <cell r="V3306">
            <v>0.10799999999999998</v>
          </cell>
        </row>
        <row r="3307">
          <cell r="B3307" t="str">
            <v>0-EBARA</v>
          </cell>
          <cell r="D3307">
            <v>1</v>
          </cell>
          <cell r="E3307" t="str">
            <v xml:space="preserve">CLAPET Y D63 </v>
          </cell>
          <cell r="F3307">
            <v>39.22</v>
          </cell>
          <cell r="H3307">
            <v>1510064</v>
          </cell>
          <cell r="I3307">
            <v>24.96</v>
          </cell>
          <cell r="J3307">
            <v>1</v>
          </cell>
          <cell r="K3307">
            <v>24.96</v>
          </cell>
          <cell r="L3307">
            <v>24.954999999999998</v>
          </cell>
          <cell r="M3307">
            <v>24.954999999999998</v>
          </cell>
          <cell r="N3307">
            <v>24.96</v>
          </cell>
          <cell r="O3307">
            <v>24.954999999999998</v>
          </cell>
          <cell r="P3307">
            <v>24.954999999999998</v>
          </cell>
          <cell r="Q3307">
            <v>39.22</v>
          </cell>
          <cell r="R3307">
            <v>37.432499999999997</v>
          </cell>
          <cell r="S3307">
            <v>37.432499999999997</v>
          </cell>
          <cell r="T3307">
            <v>39.22</v>
          </cell>
          <cell r="U3307">
            <v>37.432499999999997</v>
          </cell>
          <cell r="V3307">
            <v>37.432499999999997</v>
          </cell>
        </row>
        <row r="3308">
          <cell r="B3308" t="str">
            <v>0-EBARA</v>
          </cell>
          <cell r="D3308">
            <v>1</v>
          </cell>
          <cell r="E3308" t="str">
            <v>MANILLE INOX</v>
          </cell>
          <cell r="F3308">
            <v>1.57</v>
          </cell>
          <cell r="H3308">
            <v>9600000618</v>
          </cell>
          <cell r="I3308">
            <v>0.8</v>
          </cell>
          <cell r="J3308">
            <v>1</v>
          </cell>
          <cell r="K3308">
            <v>0.8</v>
          </cell>
          <cell r="L3308">
            <v>0.80289999999999995</v>
          </cell>
          <cell r="M3308">
            <v>0.80289999999999995</v>
          </cell>
          <cell r="N3308">
            <v>0.8</v>
          </cell>
          <cell r="O3308">
            <v>0.80289999999999995</v>
          </cell>
          <cell r="P3308">
            <v>0.80289999999999995</v>
          </cell>
          <cell r="Q3308">
            <v>1.57</v>
          </cell>
          <cell r="R3308">
            <v>1.6057999999999999</v>
          </cell>
          <cell r="S3308">
            <v>1.6057999999999999</v>
          </cell>
          <cell r="T3308">
            <v>1.57</v>
          </cell>
          <cell r="U3308">
            <v>1.6057999999999999</v>
          </cell>
          <cell r="V3308">
            <v>1.6057999999999999</v>
          </cell>
        </row>
        <row r="3309">
          <cell r="B3309" t="str">
            <v>0-EBARA</v>
          </cell>
          <cell r="D3309">
            <v>1</v>
          </cell>
          <cell r="E3309" t="str">
            <v>COUDE 90  PVC D63 FEM/FEM</v>
          </cell>
          <cell r="F3309">
            <v>0.96</v>
          </cell>
          <cell r="H3309" t="str">
            <v>C9063</v>
          </cell>
          <cell r="I3309">
            <v>0.77</v>
          </cell>
          <cell r="J3309">
            <v>1</v>
          </cell>
          <cell r="K3309">
            <v>0.77</v>
          </cell>
          <cell r="L3309">
            <v>0.76900000000000002</v>
          </cell>
          <cell r="M3309">
            <v>0.84599999999999997</v>
          </cell>
          <cell r="N3309">
            <v>0.77</v>
          </cell>
          <cell r="O3309">
            <v>0.76900000000000002</v>
          </cell>
          <cell r="P3309">
            <v>0.84599999999999997</v>
          </cell>
          <cell r="Q3309">
            <v>0.96</v>
          </cell>
          <cell r="R3309">
            <v>0.96125000000000005</v>
          </cell>
          <cell r="S3309">
            <v>1.0574999999999999</v>
          </cell>
          <cell r="T3309">
            <v>0.96</v>
          </cell>
          <cell r="U3309">
            <v>0.96125000000000005</v>
          </cell>
          <cell r="V3309">
            <v>1.0574999999999999</v>
          </cell>
        </row>
        <row r="3310">
          <cell r="B3310" t="str">
            <v>0-EBARA</v>
          </cell>
          <cell r="D3310">
            <v>1</v>
          </cell>
          <cell r="E3310" t="str">
            <v>COUDE 90 REDUIT M/F 63X50</v>
          </cell>
          <cell r="F3310">
            <v>3.76</v>
          </cell>
          <cell r="H3310" t="str">
            <v>C90MF6350</v>
          </cell>
          <cell r="I3310">
            <v>2.13</v>
          </cell>
          <cell r="J3310">
            <v>1</v>
          </cell>
          <cell r="K3310">
            <v>2.13</v>
          </cell>
          <cell r="L3310">
            <v>2.13</v>
          </cell>
          <cell r="M3310">
            <v>2.5049999999999999</v>
          </cell>
          <cell r="N3310">
            <v>2.13</v>
          </cell>
          <cell r="O3310">
            <v>2.13</v>
          </cell>
          <cell r="P3310">
            <v>2.5049999999999999</v>
          </cell>
          <cell r="Q3310">
            <v>3.76</v>
          </cell>
          <cell r="R3310">
            <v>4.26</v>
          </cell>
          <cell r="S3310">
            <v>5.01</v>
          </cell>
          <cell r="T3310">
            <v>3.76</v>
          </cell>
          <cell r="U3310">
            <v>4.26</v>
          </cell>
          <cell r="V3310">
            <v>5.01</v>
          </cell>
        </row>
        <row r="3311">
          <cell r="B3311" t="str">
            <v>0-EBARA</v>
          </cell>
          <cell r="D3311">
            <v>1</v>
          </cell>
          <cell r="E3311" t="str">
            <v>CUVE RELEVAGE HT1500</v>
          </cell>
          <cell r="F3311">
            <v>277.7</v>
          </cell>
          <cell r="H3311" t="str">
            <v>CUVE1500</v>
          </cell>
          <cell r="I3311">
            <v>181.5</v>
          </cell>
          <cell r="J3311">
            <v>1</v>
          </cell>
          <cell r="K3311">
            <v>181.5</v>
          </cell>
          <cell r="L3311">
            <v>181.5</v>
          </cell>
          <cell r="M3311">
            <v>181.5</v>
          </cell>
          <cell r="N3311">
            <v>181.5</v>
          </cell>
          <cell r="O3311">
            <v>181.5</v>
          </cell>
          <cell r="P3311">
            <v>181.5</v>
          </cell>
          <cell r="Q3311">
            <v>277.7</v>
          </cell>
          <cell r="R3311">
            <v>272.25</v>
          </cell>
          <cell r="S3311">
            <v>272.25</v>
          </cell>
          <cell r="T3311">
            <v>277.7</v>
          </cell>
          <cell r="U3311">
            <v>272.25</v>
          </cell>
          <cell r="V3311">
            <v>272.25</v>
          </cell>
        </row>
        <row r="3312">
          <cell r="B3312" t="str">
            <v>0-EBARA</v>
          </cell>
          <cell r="D3312">
            <v>1</v>
          </cell>
          <cell r="E3312" t="str">
            <v>EMBOUT ADAPTATION 63X50X2</v>
          </cell>
          <cell r="F3312">
            <v>0.77</v>
          </cell>
          <cell r="H3312" t="str">
            <v>EF63502</v>
          </cell>
          <cell r="I3312">
            <v>0.61</v>
          </cell>
          <cell r="J3312">
            <v>1</v>
          </cell>
          <cell r="K3312">
            <v>0.61</v>
          </cell>
          <cell r="L3312">
            <v>0.61299999999999999</v>
          </cell>
          <cell r="M3312">
            <v>0.67400000000000004</v>
          </cell>
          <cell r="N3312">
            <v>0.61</v>
          </cell>
          <cell r="O3312">
            <v>0.61299999999999999</v>
          </cell>
          <cell r="P3312">
            <v>0.67400000000000004</v>
          </cell>
          <cell r="Q3312">
            <v>0.77</v>
          </cell>
          <cell r="R3312">
            <v>0.81529000000000007</v>
          </cell>
          <cell r="S3312">
            <v>0.89642000000000011</v>
          </cell>
          <cell r="T3312">
            <v>0.77</v>
          </cell>
          <cell r="U3312">
            <v>0.81529000000000007</v>
          </cell>
          <cell r="V3312">
            <v>0.89642000000000011</v>
          </cell>
        </row>
        <row r="3313">
          <cell r="B3313" t="str">
            <v>0-EBARA</v>
          </cell>
          <cell r="D3313">
            <v>1</v>
          </cell>
          <cell r="E3313" t="str">
            <v>JOINT FORSHEDA D100</v>
          </cell>
          <cell r="F3313">
            <v>4.87</v>
          </cell>
          <cell r="H3313" t="str">
            <v>MJOI100</v>
          </cell>
          <cell r="I3313">
            <v>0.94</v>
          </cell>
          <cell r="J3313">
            <v>1</v>
          </cell>
          <cell r="K3313">
            <v>0.94</v>
          </cell>
          <cell r="L3313">
            <v>2.1800000000000002</v>
          </cell>
          <cell r="M3313">
            <v>0.94</v>
          </cell>
          <cell r="N3313">
            <v>0.94</v>
          </cell>
          <cell r="O3313">
            <v>2.1800000000000002</v>
          </cell>
          <cell r="P3313">
            <v>0.94</v>
          </cell>
          <cell r="Q3313">
            <v>4.87</v>
          </cell>
          <cell r="R3313">
            <v>4.9050000000000002</v>
          </cell>
          <cell r="S3313">
            <v>2.1149999999999998</v>
          </cell>
          <cell r="T3313">
            <v>4.87</v>
          </cell>
          <cell r="U3313">
            <v>4.9050000000000002</v>
          </cell>
          <cell r="V3313">
            <v>2.1149999999999998</v>
          </cell>
        </row>
        <row r="3314">
          <cell r="B3314" t="str">
            <v>0-EBARA</v>
          </cell>
          <cell r="D3314">
            <v>1</v>
          </cell>
          <cell r="E3314" t="str">
            <v>JOINT FORSHEDA D63</v>
          </cell>
          <cell r="F3314">
            <v>4.9400000000000004</v>
          </cell>
          <cell r="H3314" t="str">
            <v>MJOI63</v>
          </cell>
          <cell r="I3314">
            <v>2.21</v>
          </cell>
          <cell r="J3314">
            <v>1</v>
          </cell>
          <cell r="K3314">
            <v>2.21</v>
          </cell>
          <cell r="L3314">
            <v>2.21</v>
          </cell>
          <cell r="M3314">
            <v>0.92</v>
          </cell>
          <cell r="N3314">
            <v>2.21</v>
          </cell>
          <cell r="O3314">
            <v>2.21</v>
          </cell>
          <cell r="P3314">
            <v>0.92</v>
          </cell>
          <cell r="Q3314">
            <v>4.9400000000000004</v>
          </cell>
          <cell r="R3314">
            <v>4.9725000000000001</v>
          </cell>
          <cell r="S3314">
            <v>2.0700000000000003</v>
          </cell>
          <cell r="T3314">
            <v>4.9400000000000004</v>
          </cell>
          <cell r="U3314">
            <v>4.9725000000000001</v>
          </cell>
          <cell r="V3314">
            <v>2.0700000000000003</v>
          </cell>
        </row>
        <row r="3315">
          <cell r="B3315" t="str">
            <v>0-EBARA</v>
          </cell>
          <cell r="D3315">
            <v>1</v>
          </cell>
          <cell r="E3315" t="str">
            <v>MANCHON SORTIE POSTE RELEVAGE PVC PRES D63</v>
          </cell>
          <cell r="F3315">
            <v>1.1000000000000001</v>
          </cell>
          <cell r="H3315" t="str">
            <v>MM63</v>
          </cell>
          <cell r="I3315">
            <v>1.1100000000000001</v>
          </cell>
          <cell r="J3315">
            <v>1</v>
          </cell>
          <cell r="K3315">
            <v>1.1100000000000001</v>
          </cell>
          <cell r="L3315">
            <v>1.1060000000000001</v>
          </cell>
          <cell r="M3315">
            <v>1.2170000000000001</v>
          </cell>
          <cell r="N3315">
            <v>1.1100000000000001</v>
          </cell>
          <cell r="O3315">
            <v>1.1060000000000001</v>
          </cell>
          <cell r="P3315">
            <v>1.2170000000000001</v>
          </cell>
          <cell r="Q3315">
            <v>1.27</v>
          </cell>
          <cell r="R3315">
            <v>1.3825000000000001</v>
          </cell>
          <cell r="S3315">
            <v>1.5212500000000002</v>
          </cell>
          <cell r="T3315">
            <v>1.27</v>
          </cell>
          <cell r="U3315">
            <v>1.3825000000000001</v>
          </cell>
          <cell r="V3315">
            <v>1.5212500000000002</v>
          </cell>
        </row>
        <row r="3316">
          <cell r="B3316" t="str">
            <v>0-EBARA</v>
          </cell>
          <cell r="D3316">
            <v>1.1599999999999999</v>
          </cell>
          <cell r="E3316" t="str">
            <v>MAIN D'OEUVRE ATELIER</v>
          </cell>
          <cell r="F3316">
            <v>75</v>
          </cell>
          <cell r="H3316" t="str">
            <v>MOAT</v>
          </cell>
          <cell r="I3316">
            <v>50</v>
          </cell>
          <cell r="J3316">
            <v>1</v>
          </cell>
          <cell r="K3316">
            <v>50</v>
          </cell>
          <cell r="L3316">
            <v>50</v>
          </cell>
          <cell r="M3316">
            <v>50</v>
          </cell>
          <cell r="N3316">
            <v>57.999999999999993</v>
          </cell>
          <cell r="O3316">
            <v>57.999999999999993</v>
          </cell>
          <cell r="P3316">
            <v>57.999999999999993</v>
          </cell>
          <cell r="Q3316">
            <v>75</v>
          </cell>
          <cell r="R3316">
            <v>75</v>
          </cell>
          <cell r="S3316">
            <v>75</v>
          </cell>
          <cell r="T3316">
            <v>87</v>
          </cell>
          <cell r="U3316">
            <v>87</v>
          </cell>
          <cell r="V3316">
            <v>87</v>
          </cell>
        </row>
        <row r="3317">
          <cell r="B3317" t="str">
            <v>0-EBARA</v>
          </cell>
          <cell r="D3317">
            <v>1.1399999999999999</v>
          </cell>
          <cell r="E3317" t="str">
            <v>TUBE DE 3M PVC PRESSION 63X4.7 PN16</v>
          </cell>
          <cell r="F3317">
            <v>12.91</v>
          </cell>
          <cell r="H3317" t="str">
            <v>PVC6316</v>
          </cell>
          <cell r="I3317">
            <v>4.7300000000000004</v>
          </cell>
          <cell r="J3317">
            <v>0.33</v>
          </cell>
          <cell r="K3317">
            <v>14.333333333333334</v>
          </cell>
          <cell r="L3317">
            <v>4.7320000000000002</v>
          </cell>
          <cell r="M3317">
            <v>4.7779999999999996</v>
          </cell>
          <cell r="N3317">
            <v>16.34</v>
          </cell>
          <cell r="O3317">
            <v>5.3944799999999997</v>
          </cell>
          <cell r="P3317">
            <v>5.4469199999999987</v>
          </cell>
          <cell r="Q3317">
            <v>12.91</v>
          </cell>
          <cell r="R3317">
            <v>6.2935600000000003</v>
          </cell>
          <cell r="S3317">
            <v>6.3547399999999996</v>
          </cell>
          <cell r="T3317">
            <v>14.7174</v>
          </cell>
          <cell r="U3317">
            <v>7.1746583999999993</v>
          </cell>
          <cell r="V3317">
            <v>7.2444035999999992</v>
          </cell>
        </row>
        <row r="3318">
          <cell r="B3318" t="str">
            <v>0-EBARA</v>
          </cell>
          <cell r="D3318">
            <v>1</v>
          </cell>
          <cell r="E3318" t="str">
            <v>VANNE A BILLE FEM/FEM ORION D63</v>
          </cell>
          <cell r="F3318">
            <v>9.56</v>
          </cell>
          <cell r="H3318" t="str">
            <v>VAC63</v>
          </cell>
          <cell r="I3318">
            <v>8.09</v>
          </cell>
          <cell r="J3318">
            <v>1</v>
          </cell>
          <cell r="K3318">
            <v>8.09</v>
          </cell>
          <cell r="L3318">
            <v>8.0869999999999997</v>
          </cell>
          <cell r="M3318">
            <v>8.0869999999999997</v>
          </cell>
          <cell r="N3318">
            <v>8.09</v>
          </cell>
          <cell r="O3318">
            <v>8.0869999999999997</v>
          </cell>
          <cell r="P3318">
            <v>8.0869999999999997</v>
          </cell>
          <cell r="Q3318">
            <v>9.56</v>
          </cell>
          <cell r="R3318">
            <v>10.108750000000001</v>
          </cell>
          <cell r="S3318">
            <v>10.108750000000001</v>
          </cell>
          <cell r="T3318">
            <v>9.56</v>
          </cell>
          <cell r="U3318">
            <v>10.108750000000001</v>
          </cell>
          <cell r="V3318">
            <v>10.108750000000001</v>
          </cell>
        </row>
        <row r="3319">
          <cell r="B3319" t="str">
            <v>0-EBARA</v>
          </cell>
          <cell r="D3319">
            <v>1</v>
          </cell>
          <cell r="E3319" t="str">
            <v>TRAVERSEE DE PAROI 50/63X2</v>
          </cell>
          <cell r="F3319">
            <v>9.64</v>
          </cell>
          <cell r="H3319" t="str">
            <v>VDL516048</v>
          </cell>
          <cell r="I3319">
            <v>7.94</v>
          </cell>
          <cell r="J3319">
            <v>1</v>
          </cell>
          <cell r="K3319">
            <v>7.94</v>
          </cell>
          <cell r="L3319">
            <v>7.9420000000000002</v>
          </cell>
          <cell r="M3319">
            <v>7.9420000000000002</v>
          </cell>
          <cell r="N3319">
            <v>7.94</v>
          </cell>
          <cell r="O3319">
            <v>7.9420000000000002</v>
          </cell>
          <cell r="P3319">
            <v>7.9420000000000002</v>
          </cell>
          <cell r="Q3319">
            <v>9.64</v>
          </cell>
          <cell r="R3319">
            <v>9.9275000000000002</v>
          </cell>
          <cell r="S3319">
            <v>9.9275000000000002</v>
          </cell>
          <cell r="T3319">
            <v>9.64</v>
          </cell>
          <cell r="U3319">
            <v>9.9275000000000002</v>
          </cell>
          <cell r="V3319">
            <v>9.9275000000000002</v>
          </cell>
        </row>
        <row r="3320">
          <cell r="B3320" t="str">
            <v>0-EBARA</v>
          </cell>
          <cell r="D3320">
            <v>1</v>
          </cell>
          <cell r="E3320" t="str">
            <v>RONDELLE EPDM INOX 5.5/6.3*25</v>
          </cell>
          <cell r="F3320">
            <v>1.9E-2</v>
          </cell>
          <cell r="H3320" t="str">
            <v>RONDETD6</v>
          </cell>
          <cell r="I3320">
            <v>0.13</v>
          </cell>
          <cell r="J3320">
            <v>1</v>
          </cell>
          <cell r="K3320">
            <v>0.13</v>
          </cell>
          <cell r="L3320">
            <v>0.12720000000000001</v>
          </cell>
          <cell r="M3320">
            <v>0.12720000000000001</v>
          </cell>
          <cell r="N3320">
            <v>0.13</v>
          </cell>
          <cell r="O3320">
            <v>0.12720000000000001</v>
          </cell>
          <cell r="P3320">
            <v>0.12720000000000001</v>
          </cell>
          <cell r="Q3320">
            <v>1.9E-2</v>
          </cell>
          <cell r="R3320">
            <v>0.19080000000000003</v>
          </cell>
          <cell r="S3320">
            <v>0.19080000000000003</v>
          </cell>
          <cell r="T3320">
            <v>1.9E-2</v>
          </cell>
          <cell r="U3320">
            <v>0.19080000000000003</v>
          </cell>
          <cell r="V3320">
            <v>0.19080000000000003</v>
          </cell>
        </row>
        <row r="3321">
          <cell r="B3321" t="str">
            <v>0-EBARA</v>
          </cell>
          <cell r="D3321">
            <v>1</v>
          </cell>
          <cell r="E3321" t="str">
            <v>RONDELLE PLATE M6X24X1.2 LL A2</v>
          </cell>
          <cell r="F3321">
            <v>0.05</v>
          </cell>
          <cell r="H3321">
            <v>8535000618</v>
          </cell>
          <cell r="I3321">
            <v>3.0000000000000001E-3</v>
          </cell>
          <cell r="J3321">
            <v>1</v>
          </cell>
          <cell r="K3321">
            <v>3.0000000000000001E-3</v>
          </cell>
          <cell r="L3321">
            <v>3.04E-2</v>
          </cell>
          <cell r="M3321">
            <v>3.04E-2</v>
          </cell>
          <cell r="N3321">
            <v>3.0000000000000001E-3</v>
          </cell>
          <cell r="O3321">
            <v>3.04E-2</v>
          </cell>
          <cell r="P3321">
            <v>3.04E-2</v>
          </cell>
          <cell r="Q3321">
            <v>0.05</v>
          </cell>
          <cell r="R3321">
            <v>5.3199999999999997E-2</v>
          </cell>
          <cell r="S3321">
            <v>5.3199999999999997E-2</v>
          </cell>
          <cell r="T3321">
            <v>0.05</v>
          </cell>
          <cell r="U3321">
            <v>5.3199999999999997E-2</v>
          </cell>
          <cell r="V3321">
            <v>5.3199999999999997E-2</v>
          </cell>
        </row>
        <row r="3322">
          <cell r="B3322" t="str">
            <v>0-EBARA</v>
          </cell>
          <cell r="D3322">
            <v>1</v>
          </cell>
          <cell r="E3322" t="str">
            <v xml:space="preserve">CROCHET INOX </v>
          </cell>
          <cell r="F3322">
            <v>2.2400000000000002</v>
          </cell>
          <cell r="H3322">
            <v>101007</v>
          </cell>
          <cell r="I3322">
            <v>1.5</v>
          </cell>
          <cell r="J3322">
            <v>1</v>
          </cell>
          <cell r="K3322">
            <v>1.5</v>
          </cell>
          <cell r="L3322">
            <v>1.5</v>
          </cell>
          <cell r="M3322">
            <v>1.5</v>
          </cell>
          <cell r="N3322">
            <v>1.5</v>
          </cell>
          <cell r="O3322">
            <v>1.5</v>
          </cell>
          <cell r="P3322">
            <v>1.5</v>
          </cell>
          <cell r="Q3322">
            <v>2.2400000000000002</v>
          </cell>
          <cell r="R3322">
            <v>2.25</v>
          </cell>
          <cell r="S3322">
            <v>2.25</v>
          </cell>
          <cell r="T3322">
            <v>2.2400000000000002</v>
          </cell>
          <cell r="U3322">
            <v>2.25</v>
          </cell>
          <cell r="V3322">
            <v>2.25</v>
          </cell>
        </row>
        <row r="3323">
          <cell r="B3323" t="str">
            <v>0-EBARA</v>
          </cell>
          <cell r="D3323">
            <v>1.2</v>
          </cell>
          <cell r="E3323" t="str">
            <v>CHAINE INOX DIAM 4 32/8 (LE ML)</v>
          </cell>
          <cell r="F3323">
            <v>4.3499999999999996</v>
          </cell>
          <cell r="H3323" t="str">
            <v>316L/4404</v>
          </cell>
          <cell r="I3323">
            <v>2.9</v>
          </cell>
          <cell r="J3323">
            <v>1</v>
          </cell>
          <cell r="K3323">
            <v>2.9</v>
          </cell>
          <cell r="L3323">
            <v>2.9</v>
          </cell>
          <cell r="M3323">
            <v>2.9</v>
          </cell>
          <cell r="N3323">
            <v>3.48</v>
          </cell>
          <cell r="O3323">
            <v>3.48</v>
          </cell>
          <cell r="P3323">
            <v>3.48</v>
          </cell>
          <cell r="Q3323">
            <v>4.3499999999999996</v>
          </cell>
          <cell r="R3323">
            <v>4.3499999999999996</v>
          </cell>
          <cell r="S3323">
            <v>4.3499999999999996</v>
          </cell>
          <cell r="T3323">
            <v>5.22</v>
          </cell>
          <cell r="U3323">
            <v>5.22</v>
          </cell>
          <cell r="V3323">
            <v>5.22</v>
          </cell>
        </row>
        <row r="3324">
          <cell r="B3324" t="str">
            <v>SPR1500-EBARA</v>
          </cell>
          <cell r="N3324">
            <v>311.18299999999999</v>
          </cell>
          <cell r="O3324">
            <v>301.49997999999999</v>
          </cell>
          <cell r="P3324">
            <v>299.64641999999998</v>
          </cell>
          <cell r="T3324">
            <v>464.48840000000001</v>
          </cell>
          <cell r="U3324">
            <v>451.51924840000004</v>
          </cell>
          <cell r="V3324">
            <v>446.96262360000003</v>
          </cell>
        </row>
        <row r="3325">
          <cell r="B3325" t="str">
            <v>0BG-EBARA</v>
          </cell>
          <cell r="D3325">
            <v>1</v>
          </cell>
          <cell r="E3325" t="str">
            <v>PRESSE ETOUPE PG13 FILETAGE LONG</v>
          </cell>
          <cell r="F3325">
            <v>0.90200000000000002</v>
          </cell>
          <cell r="H3325" t="str">
            <v>FLPG13</v>
          </cell>
          <cell r="I3325">
            <v>0.6</v>
          </cell>
          <cell r="J3325">
            <v>1</v>
          </cell>
          <cell r="K3325">
            <v>0.6</v>
          </cell>
          <cell r="L3325">
            <v>0.60099999999999998</v>
          </cell>
          <cell r="M3325">
            <v>0.60099999999999998</v>
          </cell>
          <cell r="N3325">
            <v>0.6</v>
          </cell>
          <cell r="O3325">
            <v>0.60099999999999998</v>
          </cell>
          <cell r="P3325">
            <v>0.60099999999999998</v>
          </cell>
          <cell r="Q3325">
            <v>0.90200000000000002</v>
          </cell>
          <cell r="R3325">
            <v>0.90149999999999997</v>
          </cell>
          <cell r="S3325">
            <v>0.90149999999999997</v>
          </cell>
          <cell r="T3325">
            <v>0.90200000000000002</v>
          </cell>
          <cell r="U3325">
            <v>0.90149999999999997</v>
          </cell>
          <cell r="V3325">
            <v>0.90149999999999997</v>
          </cell>
        </row>
        <row r="3326">
          <cell r="B3326" t="str">
            <v>0BG-EBARA</v>
          </cell>
          <cell r="D3326">
            <v>1</v>
          </cell>
          <cell r="E3326" t="str">
            <v>ECROU PE POUR PRESSE ETOUPE PG13</v>
          </cell>
          <cell r="F3326">
            <v>0.08</v>
          </cell>
          <cell r="H3326" t="str">
            <v>ECROUPG13</v>
          </cell>
          <cell r="I3326">
            <v>7.0000000000000007E-2</v>
          </cell>
          <cell r="J3326">
            <v>1</v>
          </cell>
          <cell r="K3326">
            <v>7.0000000000000007E-2</v>
          </cell>
          <cell r="L3326">
            <v>7.1999999999999995E-2</v>
          </cell>
          <cell r="M3326">
            <v>7.1999999999999995E-2</v>
          </cell>
          <cell r="N3326">
            <v>7.0000000000000007E-2</v>
          </cell>
          <cell r="O3326">
            <v>7.1999999999999995E-2</v>
          </cell>
          <cell r="P3326">
            <v>7.1999999999999995E-2</v>
          </cell>
          <cell r="Q3326">
            <v>0.08</v>
          </cell>
          <cell r="R3326">
            <v>0.10799999999999998</v>
          </cell>
          <cell r="S3326">
            <v>0.10799999999999998</v>
          </cell>
          <cell r="T3326">
            <v>0.08</v>
          </cell>
          <cell r="U3326">
            <v>0.10799999999999998</v>
          </cell>
          <cell r="V3326">
            <v>0.10799999999999998</v>
          </cell>
        </row>
        <row r="3327">
          <cell r="B3327" t="str">
            <v>0BG-EBARA</v>
          </cell>
          <cell r="D3327">
            <v>6</v>
          </cell>
          <cell r="E3327" t="str">
            <v>RONDELLE PLATE M8X22X1.5 L A2</v>
          </cell>
          <cell r="F3327">
            <v>0.05</v>
          </cell>
          <cell r="H3327">
            <v>8534000818</v>
          </cell>
          <cell r="I3327">
            <v>2.9000000000000001E-2</v>
          </cell>
          <cell r="J3327">
            <v>1</v>
          </cell>
          <cell r="K3327">
            <v>2.9000000000000001E-2</v>
          </cell>
          <cell r="L3327">
            <v>2.9399999999999999E-2</v>
          </cell>
          <cell r="M3327">
            <v>2.9399999999999999E-2</v>
          </cell>
          <cell r="N3327">
            <v>0.17400000000000002</v>
          </cell>
          <cell r="O3327">
            <v>0.1764</v>
          </cell>
          <cell r="P3327">
            <v>0.1764</v>
          </cell>
          <cell r="Q3327">
            <v>0.05</v>
          </cell>
          <cell r="R3327">
            <v>5.1449999999999996E-2</v>
          </cell>
          <cell r="S3327">
            <v>5.1449999999999996E-2</v>
          </cell>
          <cell r="T3327">
            <v>0.30000000000000004</v>
          </cell>
          <cell r="U3327">
            <v>0.30869999999999997</v>
          </cell>
          <cell r="V3327">
            <v>0.30869999999999997</v>
          </cell>
        </row>
        <row r="3328">
          <cell r="B3328" t="str">
            <v>0BG-EBARA</v>
          </cell>
          <cell r="D3328">
            <v>5</v>
          </cell>
          <cell r="E3328" t="str">
            <v>VIS METAUX  A2 TH M6X25</v>
          </cell>
          <cell r="F3328">
            <v>0.05</v>
          </cell>
          <cell r="H3328">
            <v>8412602518</v>
          </cell>
          <cell r="I3328">
            <v>7.04</v>
          </cell>
          <cell r="J3328">
            <v>200</v>
          </cell>
          <cell r="K3328">
            <v>3.5200000000000002E-2</v>
          </cell>
          <cell r="L3328">
            <v>3.5200000000000002E-2</v>
          </cell>
          <cell r="M3328">
            <v>3.5200000000000002E-2</v>
          </cell>
          <cell r="N3328">
            <v>0.17600000000000002</v>
          </cell>
          <cell r="O3328">
            <v>0.17600000000000002</v>
          </cell>
          <cell r="P3328">
            <v>0.17600000000000002</v>
          </cell>
          <cell r="Q3328">
            <v>0.05</v>
          </cell>
          <cell r="R3328">
            <v>5.28E-2</v>
          </cell>
          <cell r="S3328">
            <v>5.28E-2</v>
          </cell>
          <cell r="T3328">
            <v>0.25</v>
          </cell>
          <cell r="U3328">
            <v>0.26400000000000001</v>
          </cell>
          <cell r="V3328">
            <v>0.26400000000000001</v>
          </cell>
        </row>
        <row r="3329">
          <cell r="B3329" t="str">
            <v>0BG-EBARA</v>
          </cell>
          <cell r="D3329">
            <v>6</v>
          </cell>
          <cell r="E3329" t="str">
            <v>VIS METAUX  A2 TH M8X25</v>
          </cell>
          <cell r="F3329">
            <v>7.0000000000000007E-2</v>
          </cell>
          <cell r="H3329">
            <v>8412802518</v>
          </cell>
          <cell r="I3329">
            <v>7.08</v>
          </cell>
          <cell r="J3329">
            <v>100</v>
          </cell>
          <cell r="K3329">
            <v>7.0800000000000002E-2</v>
          </cell>
          <cell r="L3329">
            <v>7.0800000000000002E-2</v>
          </cell>
          <cell r="M3329">
            <v>7.0800000000000002E-2</v>
          </cell>
          <cell r="N3329">
            <v>0.42480000000000001</v>
          </cell>
          <cell r="O3329">
            <v>0.42480000000000001</v>
          </cell>
          <cell r="P3329">
            <v>0.42480000000000001</v>
          </cell>
          <cell r="Q3329">
            <v>7.0000000000000007E-2</v>
          </cell>
          <cell r="R3329">
            <v>8.8499999999999995E-2</v>
          </cell>
          <cell r="S3329">
            <v>8.8499999999999995E-2</v>
          </cell>
          <cell r="T3329">
            <v>0.42000000000000004</v>
          </cell>
          <cell r="U3329">
            <v>0.53099999999999992</v>
          </cell>
          <cell r="V3329">
            <v>0.53099999999999992</v>
          </cell>
        </row>
        <row r="3330">
          <cell r="B3330" t="str">
            <v>0BG-EBARA</v>
          </cell>
          <cell r="D3330">
            <v>1</v>
          </cell>
          <cell r="E3330" t="str">
            <v xml:space="preserve">CLAPET Y D63 </v>
          </cell>
          <cell r="F3330">
            <v>39.22</v>
          </cell>
          <cell r="H3330">
            <v>1510064</v>
          </cell>
          <cell r="I3330">
            <v>24.96</v>
          </cell>
          <cell r="J3330">
            <v>1</v>
          </cell>
          <cell r="K3330">
            <v>24.96</v>
          </cell>
          <cell r="L3330">
            <v>24.954999999999998</v>
          </cell>
          <cell r="M3330">
            <v>24.954999999999998</v>
          </cell>
          <cell r="N3330">
            <v>24.96</v>
          </cell>
          <cell r="O3330">
            <v>24.954999999999998</v>
          </cell>
          <cell r="P3330">
            <v>24.954999999999998</v>
          </cell>
          <cell r="Q3330">
            <v>39.22</v>
          </cell>
          <cell r="R3330">
            <v>37.432499999999997</v>
          </cell>
          <cell r="S3330">
            <v>37.432499999999997</v>
          </cell>
          <cell r="T3330">
            <v>39.22</v>
          </cell>
          <cell r="U3330">
            <v>37.432499999999997</v>
          </cell>
          <cell r="V3330">
            <v>37.432499999999997</v>
          </cell>
        </row>
        <row r="3331">
          <cell r="B3331" t="str">
            <v>0BG-EBARA</v>
          </cell>
          <cell r="D3331">
            <v>3</v>
          </cell>
          <cell r="E3331" t="str">
            <v>TUBE INOX DIAM26.9X1.6 (LE ML)</v>
          </cell>
          <cell r="F3331">
            <v>7.41</v>
          </cell>
          <cell r="H3331" t="str">
            <v>304L/4307</v>
          </cell>
          <cell r="I3331">
            <v>5.99</v>
          </cell>
          <cell r="J3331">
            <v>1</v>
          </cell>
          <cell r="K3331">
            <v>5.99</v>
          </cell>
          <cell r="L3331">
            <v>5.99</v>
          </cell>
          <cell r="M3331">
            <v>5.99</v>
          </cell>
          <cell r="N3331">
            <v>17.97</v>
          </cell>
          <cell r="O3331">
            <v>17.97</v>
          </cell>
          <cell r="P3331">
            <v>17.97</v>
          </cell>
          <cell r="Q3331">
            <v>7.41</v>
          </cell>
          <cell r="R3331">
            <v>7.4875000000000007</v>
          </cell>
          <cell r="S3331">
            <v>7.4875000000000007</v>
          </cell>
          <cell r="T3331">
            <v>22.23</v>
          </cell>
          <cell r="U3331">
            <v>22.462500000000002</v>
          </cell>
          <cell r="V3331">
            <v>22.462500000000002</v>
          </cell>
        </row>
        <row r="3332">
          <cell r="B3332" t="str">
            <v>0BG-EBARA</v>
          </cell>
          <cell r="D3332">
            <v>1</v>
          </cell>
          <cell r="E3332" t="str">
            <v>COUDE 90  PVC D63 FEM/FEM</v>
          </cell>
          <cell r="F3332">
            <v>0.96</v>
          </cell>
          <cell r="H3332" t="str">
            <v>C9063</v>
          </cell>
          <cell r="I3332">
            <v>0.77</v>
          </cell>
          <cell r="J3332">
            <v>1</v>
          </cell>
          <cell r="K3332">
            <v>0.77</v>
          </cell>
          <cell r="L3332">
            <v>0.76900000000000002</v>
          </cell>
          <cell r="M3332">
            <v>0.84599999999999997</v>
          </cell>
          <cell r="N3332">
            <v>0.77</v>
          </cell>
          <cell r="O3332">
            <v>0.76900000000000002</v>
          </cell>
          <cell r="P3332">
            <v>0.84599999999999997</v>
          </cell>
          <cell r="Q3332">
            <v>0.96</v>
          </cell>
          <cell r="R3332">
            <v>0.96125000000000005</v>
          </cell>
          <cell r="S3332">
            <v>1.0574999999999999</v>
          </cell>
          <cell r="T3332">
            <v>0.96</v>
          </cell>
          <cell r="U3332">
            <v>0.96125000000000005</v>
          </cell>
          <cell r="V3332">
            <v>1.0574999999999999</v>
          </cell>
        </row>
        <row r="3333">
          <cell r="B3333" t="str">
            <v>0BG-EBARA</v>
          </cell>
          <cell r="D3333">
            <v>1</v>
          </cell>
          <cell r="E3333" t="str">
            <v>COUDE 90 REDUIT M/F 63X50</v>
          </cell>
          <cell r="F3333">
            <v>3.76</v>
          </cell>
          <cell r="H3333" t="str">
            <v>C90MF6350</v>
          </cell>
          <cell r="I3333">
            <v>2.13</v>
          </cell>
          <cell r="J3333">
            <v>1</v>
          </cell>
          <cell r="K3333">
            <v>2.13</v>
          </cell>
          <cell r="L3333">
            <v>2.13</v>
          </cell>
          <cell r="M3333">
            <v>2.5049999999999999</v>
          </cell>
          <cell r="N3333">
            <v>2.13</v>
          </cell>
          <cell r="O3333">
            <v>2.13</v>
          </cell>
          <cell r="P3333">
            <v>2.5049999999999999</v>
          </cell>
          <cell r="Q3333">
            <v>3.76</v>
          </cell>
          <cell r="R3333">
            <v>4.26</v>
          </cell>
          <cell r="S3333">
            <v>5.01</v>
          </cell>
          <cell r="T3333">
            <v>3.76</v>
          </cell>
          <cell r="U3333">
            <v>4.26</v>
          </cell>
          <cell r="V3333">
            <v>5.01</v>
          </cell>
        </row>
        <row r="3334">
          <cell r="B3334" t="str">
            <v>0BG-EBARA</v>
          </cell>
          <cell r="D3334">
            <v>1</v>
          </cell>
          <cell r="E3334" t="str">
            <v>CUVE RELEVAGE HT1500</v>
          </cell>
          <cell r="F3334">
            <v>277.7</v>
          </cell>
          <cell r="H3334" t="str">
            <v>CUVE1500</v>
          </cell>
          <cell r="I3334">
            <v>181.5</v>
          </cell>
          <cell r="J3334">
            <v>1</v>
          </cell>
          <cell r="K3334">
            <v>181.5</v>
          </cell>
          <cell r="L3334">
            <v>181.5</v>
          </cell>
          <cell r="M3334">
            <v>181.5</v>
          </cell>
          <cell r="N3334">
            <v>181.5</v>
          </cell>
          <cell r="O3334">
            <v>181.5</v>
          </cell>
          <cell r="P3334">
            <v>181.5</v>
          </cell>
          <cell r="Q3334">
            <v>277.7</v>
          </cell>
          <cell r="R3334">
            <v>272.25</v>
          </cell>
          <cell r="S3334">
            <v>272.25</v>
          </cell>
          <cell r="T3334">
            <v>277.7</v>
          </cell>
          <cell r="U3334">
            <v>272.25</v>
          </cell>
          <cell r="V3334">
            <v>272.25</v>
          </cell>
        </row>
        <row r="3335">
          <cell r="B3335" t="str">
            <v>0BG-EBARA</v>
          </cell>
          <cell r="D3335">
            <v>1</v>
          </cell>
          <cell r="E3335" t="str">
            <v>EMBOUT ADAPTATION 63X50X2</v>
          </cell>
          <cell r="F3335">
            <v>0.77</v>
          </cell>
          <cell r="H3335" t="str">
            <v>EF63502</v>
          </cell>
          <cell r="I3335">
            <v>0.61</v>
          </cell>
          <cell r="J3335">
            <v>1</v>
          </cell>
          <cell r="K3335">
            <v>0.61</v>
          </cell>
          <cell r="L3335">
            <v>0.61299999999999999</v>
          </cell>
          <cell r="M3335">
            <v>0.67400000000000004</v>
          </cell>
          <cell r="N3335">
            <v>0.61</v>
          </cell>
          <cell r="O3335">
            <v>0.61299999999999999</v>
          </cell>
          <cell r="P3335">
            <v>0.67400000000000004</v>
          </cell>
          <cell r="Q3335">
            <v>0.77</v>
          </cell>
          <cell r="R3335">
            <v>0.81529000000000007</v>
          </cell>
          <cell r="S3335">
            <v>0.89642000000000011</v>
          </cell>
          <cell r="T3335">
            <v>0.77</v>
          </cell>
          <cell r="U3335">
            <v>0.81529000000000007</v>
          </cell>
          <cell r="V3335">
            <v>0.89642000000000011</v>
          </cell>
        </row>
        <row r="3336">
          <cell r="B3336" t="str">
            <v>0BG-EBARA</v>
          </cell>
          <cell r="D3336">
            <v>1</v>
          </cell>
          <cell r="E3336" t="str">
            <v>JOINT FORSHEDA D100</v>
          </cell>
          <cell r="F3336">
            <v>4.87</v>
          </cell>
          <cell r="H3336" t="str">
            <v>MJOI100</v>
          </cell>
          <cell r="I3336">
            <v>0.94</v>
          </cell>
          <cell r="J3336">
            <v>1</v>
          </cell>
          <cell r="K3336">
            <v>0.94</v>
          </cell>
          <cell r="L3336">
            <v>2.1800000000000002</v>
          </cell>
          <cell r="M3336">
            <v>0.94</v>
          </cell>
          <cell r="N3336">
            <v>0.94</v>
          </cell>
          <cell r="O3336">
            <v>2.1800000000000002</v>
          </cell>
          <cell r="P3336">
            <v>0.94</v>
          </cell>
          <cell r="Q3336">
            <v>4.87</v>
          </cell>
          <cell r="R3336">
            <v>4.9050000000000002</v>
          </cell>
          <cell r="S3336">
            <v>2.1149999999999998</v>
          </cell>
          <cell r="T3336">
            <v>4.87</v>
          </cell>
          <cell r="U3336">
            <v>4.9050000000000002</v>
          </cell>
          <cell r="V3336">
            <v>2.1149999999999998</v>
          </cell>
        </row>
        <row r="3337">
          <cell r="B3337" t="str">
            <v>0BG-EBARA</v>
          </cell>
          <cell r="D3337">
            <v>1</v>
          </cell>
          <cell r="E3337" t="str">
            <v>JOINT FORSHEDA D63</v>
          </cell>
          <cell r="F3337">
            <v>4.9400000000000004</v>
          </cell>
          <cell r="H3337" t="str">
            <v>MJOI63</v>
          </cell>
          <cell r="I3337">
            <v>2.21</v>
          </cell>
          <cell r="J3337">
            <v>1</v>
          </cell>
          <cell r="K3337">
            <v>2.21</v>
          </cell>
          <cell r="L3337">
            <v>2.21</v>
          </cell>
          <cell r="M3337">
            <v>0.92</v>
          </cell>
          <cell r="N3337">
            <v>2.21</v>
          </cell>
          <cell r="O3337">
            <v>2.21</v>
          </cell>
          <cell r="P3337">
            <v>0.92</v>
          </cell>
          <cell r="Q3337">
            <v>4.9400000000000004</v>
          </cell>
          <cell r="R3337">
            <v>4.9725000000000001</v>
          </cell>
          <cell r="S3337">
            <v>2.0700000000000003</v>
          </cell>
          <cell r="T3337">
            <v>4.9400000000000004</v>
          </cell>
          <cell r="U3337">
            <v>4.9725000000000001</v>
          </cell>
          <cell r="V3337">
            <v>2.0700000000000003</v>
          </cell>
        </row>
        <row r="3338">
          <cell r="B3338" t="str">
            <v>0BG-EBARA</v>
          </cell>
          <cell r="D3338">
            <v>1</v>
          </cell>
          <cell r="E3338" t="str">
            <v>MANCHON SORTIE POSTE RELEVAGE PVC PRES D63</v>
          </cell>
          <cell r="F3338">
            <v>1.1000000000000001</v>
          </cell>
          <cell r="H3338" t="str">
            <v>MM63</v>
          </cell>
          <cell r="I3338">
            <v>1.1100000000000001</v>
          </cell>
          <cell r="J3338">
            <v>1</v>
          </cell>
          <cell r="K3338">
            <v>1.1100000000000001</v>
          </cell>
          <cell r="L3338">
            <v>1.1060000000000001</v>
          </cell>
          <cell r="M3338">
            <v>1.2170000000000001</v>
          </cell>
          <cell r="N3338">
            <v>1.1100000000000001</v>
          </cell>
          <cell r="O3338">
            <v>1.1060000000000001</v>
          </cell>
          <cell r="P3338">
            <v>1.2170000000000001</v>
          </cell>
          <cell r="Q3338">
            <v>1.27</v>
          </cell>
          <cell r="R3338">
            <v>1.3825000000000001</v>
          </cell>
          <cell r="S3338">
            <v>1.5212500000000002</v>
          </cell>
          <cell r="T3338">
            <v>1.27</v>
          </cell>
          <cell r="U3338">
            <v>1.3825000000000001</v>
          </cell>
          <cell r="V3338">
            <v>1.5212500000000002</v>
          </cell>
        </row>
        <row r="3339">
          <cell r="B3339" t="str">
            <v>0BG-EBARA</v>
          </cell>
          <cell r="D3339">
            <v>1.35</v>
          </cell>
          <cell r="E3339" t="str">
            <v>MAIN D'OEUVRE ATELIER</v>
          </cell>
          <cell r="F3339">
            <v>75</v>
          </cell>
          <cell r="H3339" t="str">
            <v>MOAT</v>
          </cell>
          <cell r="I3339">
            <v>50</v>
          </cell>
          <cell r="J3339">
            <v>1</v>
          </cell>
          <cell r="K3339">
            <v>50</v>
          </cell>
          <cell r="L3339">
            <v>50</v>
          </cell>
          <cell r="M3339">
            <v>50</v>
          </cell>
          <cell r="N3339">
            <v>67.5</v>
          </cell>
          <cell r="O3339">
            <v>67.5</v>
          </cell>
          <cell r="P3339">
            <v>67.5</v>
          </cell>
          <cell r="Q3339">
            <v>75</v>
          </cell>
          <cell r="R3339">
            <v>75</v>
          </cell>
          <cell r="S3339">
            <v>75</v>
          </cell>
          <cell r="T3339">
            <v>101.25</v>
          </cell>
          <cell r="U3339">
            <v>101.25</v>
          </cell>
          <cell r="V3339">
            <v>101.25</v>
          </cell>
        </row>
        <row r="3340">
          <cell r="B3340" t="str">
            <v>0BG-EBARA</v>
          </cell>
          <cell r="D3340">
            <v>1</v>
          </cell>
          <cell r="E3340" t="str">
            <v>PIED D'ASSISE POUR BARRES DE GUIDAGE D63</v>
          </cell>
          <cell r="F3340">
            <v>83.19</v>
          </cell>
          <cell r="H3340" t="str">
            <v>MPA</v>
          </cell>
          <cell r="I3340">
            <v>63.5</v>
          </cell>
          <cell r="J3340">
            <v>1</v>
          </cell>
          <cell r="K3340">
            <v>63.5</v>
          </cell>
          <cell r="L3340">
            <v>63.5</v>
          </cell>
          <cell r="M3340">
            <v>71</v>
          </cell>
          <cell r="N3340">
            <v>63.5</v>
          </cell>
          <cell r="O3340">
            <v>63.5</v>
          </cell>
          <cell r="P3340">
            <v>71</v>
          </cell>
          <cell r="Q3340">
            <v>83.19</v>
          </cell>
          <cell r="R3340">
            <v>84.454999999999998</v>
          </cell>
          <cell r="S3340">
            <v>94.43</v>
          </cell>
          <cell r="T3340">
            <v>83.19</v>
          </cell>
          <cell r="U3340">
            <v>84.454999999999998</v>
          </cell>
          <cell r="V3340">
            <v>94.43</v>
          </cell>
        </row>
        <row r="3341">
          <cell r="B3341" t="str">
            <v>0BG-EBARA</v>
          </cell>
          <cell r="D3341">
            <v>1</v>
          </cell>
          <cell r="E3341" t="str">
            <v xml:space="preserve">SUPPORT BAS INOX </v>
          </cell>
          <cell r="F3341">
            <v>21.71</v>
          </cell>
          <cell r="H3341" t="str">
            <v>MTOLE1</v>
          </cell>
          <cell r="I3341">
            <v>17.73</v>
          </cell>
          <cell r="J3341">
            <v>1</v>
          </cell>
          <cell r="K3341">
            <v>17.73</v>
          </cell>
          <cell r="L3341">
            <v>17.73</v>
          </cell>
          <cell r="M3341">
            <v>17.73</v>
          </cell>
          <cell r="N3341">
            <v>17.73</v>
          </cell>
          <cell r="O3341">
            <v>17.73</v>
          </cell>
          <cell r="P3341">
            <v>17.73</v>
          </cell>
          <cell r="Q3341">
            <v>21.71</v>
          </cell>
          <cell r="R3341">
            <v>22.162500000000001</v>
          </cell>
          <cell r="S3341">
            <v>22.162500000000001</v>
          </cell>
          <cell r="T3341">
            <v>21.71</v>
          </cell>
          <cell r="U3341">
            <v>22.162500000000001</v>
          </cell>
          <cell r="V3341">
            <v>22.162500000000001</v>
          </cell>
        </row>
        <row r="3342">
          <cell r="B3342" t="str">
            <v>0BG-EBARA</v>
          </cell>
          <cell r="D3342">
            <v>1</v>
          </cell>
          <cell r="E3342" t="str">
            <v>SUPPORT HAUT INOX 575MM</v>
          </cell>
          <cell r="F3342">
            <v>18.489999999999998</v>
          </cell>
          <cell r="H3342" t="str">
            <v>MTOLE2</v>
          </cell>
          <cell r="I3342">
            <v>13.05</v>
          </cell>
          <cell r="J3342">
            <v>1</v>
          </cell>
          <cell r="K3342">
            <v>13.05</v>
          </cell>
          <cell r="L3342">
            <v>13.05</v>
          </cell>
          <cell r="M3342">
            <v>13.05</v>
          </cell>
          <cell r="N3342">
            <v>13.05</v>
          </cell>
          <cell r="O3342">
            <v>13.05</v>
          </cell>
          <cell r="P3342">
            <v>13.05</v>
          </cell>
          <cell r="Q3342">
            <v>18.489999999999998</v>
          </cell>
          <cell r="R3342">
            <v>19.575000000000003</v>
          </cell>
          <cell r="S3342">
            <v>19.575000000000003</v>
          </cell>
          <cell r="T3342">
            <v>18.489999999999998</v>
          </cell>
          <cell r="U3342">
            <v>19.575000000000003</v>
          </cell>
          <cell r="V3342">
            <v>19.575000000000003</v>
          </cell>
        </row>
        <row r="3343">
          <cell r="B3343" t="str">
            <v>0BG-EBARA</v>
          </cell>
          <cell r="D3343">
            <v>1</v>
          </cell>
          <cell r="E3343" t="str">
            <v>TUBE DE 3M PVC PRESSION 63X4.7 PN16</v>
          </cell>
          <cell r="F3343">
            <v>12.91</v>
          </cell>
          <cell r="H3343" t="str">
            <v>PVC6316</v>
          </cell>
          <cell r="I3343">
            <v>4.7300000000000004</v>
          </cell>
          <cell r="J3343">
            <v>0.33</v>
          </cell>
          <cell r="K3343">
            <v>14.333333333333334</v>
          </cell>
          <cell r="L3343">
            <v>4.7320000000000002</v>
          </cell>
          <cell r="M3343">
            <v>4.7779999999999996</v>
          </cell>
          <cell r="N3343">
            <v>14.333333333333334</v>
          </cell>
          <cell r="O3343">
            <v>4.7320000000000002</v>
          </cell>
          <cell r="P3343">
            <v>4.7779999999999996</v>
          </cell>
          <cell r="Q3343">
            <v>12.91</v>
          </cell>
          <cell r="R3343">
            <v>6.2935600000000003</v>
          </cell>
          <cell r="S3343">
            <v>6.3547399999999996</v>
          </cell>
          <cell r="T3343">
            <v>12.91</v>
          </cell>
          <cell r="U3343">
            <v>6.2935600000000003</v>
          </cell>
          <cell r="V3343">
            <v>6.3547399999999996</v>
          </cell>
        </row>
        <row r="3344">
          <cell r="B3344" t="str">
            <v>0BG-EBARA</v>
          </cell>
          <cell r="D3344">
            <v>1</v>
          </cell>
          <cell r="E3344" t="str">
            <v>REHAUSSE DE CUVE HT400</v>
          </cell>
          <cell r="F3344">
            <v>90.27</v>
          </cell>
          <cell r="H3344" t="str">
            <v>REHAUS400</v>
          </cell>
          <cell r="I3344">
            <v>59</v>
          </cell>
          <cell r="J3344">
            <v>1</v>
          </cell>
          <cell r="K3344">
            <v>59</v>
          </cell>
          <cell r="L3344">
            <v>59</v>
          </cell>
          <cell r="M3344">
            <v>59</v>
          </cell>
          <cell r="N3344">
            <v>59</v>
          </cell>
          <cell r="O3344">
            <v>59</v>
          </cell>
          <cell r="P3344">
            <v>59</v>
          </cell>
          <cell r="Q3344">
            <v>90.27</v>
          </cell>
          <cell r="R3344">
            <v>88.5</v>
          </cell>
          <cell r="S3344">
            <v>88.5</v>
          </cell>
          <cell r="T3344">
            <v>90.27</v>
          </cell>
          <cell r="U3344">
            <v>88.5</v>
          </cell>
          <cell r="V3344">
            <v>88.5</v>
          </cell>
        </row>
        <row r="3345">
          <cell r="B3345" t="str">
            <v>0BG-EBARA</v>
          </cell>
          <cell r="D3345">
            <v>1</v>
          </cell>
          <cell r="E3345" t="str">
            <v>VANNE A BILLE FEM/FEM ORION D63</v>
          </cell>
          <cell r="F3345">
            <v>9.56</v>
          </cell>
          <cell r="H3345" t="str">
            <v>VAC63</v>
          </cell>
          <cell r="I3345">
            <v>8.09</v>
          </cell>
          <cell r="J3345">
            <v>1</v>
          </cell>
          <cell r="K3345">
            <v>8.09</v>
          </cell>
          <cell r="L3345">
            <v>8.0869999999999997</v>
          </cell>
          <cell r="M3345">
            <v>8.0869999999999997</v>
          </cell>
          <cell r="N3345">
            <v>8.09</v>
          </cell>
          <cell r="O3345">
            <v>8.0869999999999997</v>
          </cell>
          <cell r="P3345">
            <v>8.0869999999999997</v>
          </cell>
          <cell r="Q3345">
            <v>9.56</v>
          </cell>
          <cell r="R3345">
            <v>10.108750000000001</v>
          </cell>
          <cell r="S3345">
            <v>10.108750000000001</v>
          </cell>
          <cell r="T3345">
            <v>9.56</v>
          </cell>
          <cell r="U3345">
            <v>10.108750000000001</v>
          </cell>
          <cell r="V3345">
            <v>10.108750000000001</v>
          </cell>
        </row>
        <row r="3346">
          <cell r="B3346" t="str">
            <v>0BG-EBARA</v>
          </cell>
          <cell r="D3346">
            <v>1</v>
          </cell>
          <cell r="E3346" t="str">
            <v>TRAVERSEE DE PAROI 50/63X2</v>
          </cell>
          <cell r="F3346">
            <v>9.64</v>
          </cell>
          <cell r="H3346" t="str">
            <v>VDL516048</v>
          </cell>
          <cell r="I3346">
            <v>7.94</v>
          </cell>
          <cell r="J3346">
            <v>1</v>
          </cell>
          <cell r="K3346">
            <v>7.94</v>
          </cell>
          <cell r="L3346">
            <v>7.9420000000000002</v>
          </cell>
          <cell r="M3346">
            <v>7.9420000000000002</v>
          </cell>
          <cell r="N3346">
            <v>7.94</v>
          </cell>
          <cell r="O3346">
            <v>7.9420000000000002</v>
          </cell>
          <cell r="P3346">
            <v>7.9420000000000002</v>
          </cell>
          <cell r="Q3346">
            <v>9.64</v>
          </cell>
          <cell r="R3346">
            <v>9.9275000000000002</v>
          </cell>
          <cell r="S3346">
            <v>9.9275000000000002</v>
          </cell>
          <cell r="T3346">
            <v>9.64</v>
          </cell>
          <cell r="U3346">
            <v>9.9275000000000002</v>
          </cell>
          <cell r="V3346">
            <v>9.9275000000000002</v>
          </cell>
        </row>
        <row r="3347">
          <cell r="B3347" t="str">
            <v>0BG-EBARA</v>
          </cell>
          <cell r="D3347">
            <v>4</v>
          </cell>
          <cell r="E3347" t="str">
            <v>RONDELLE EPDM INOX 5.5/6.3*25</v>
          </cell>
          <cell r="F3347">
            <v>1.9E-2</v>
          </cell>
          <cell r="H3347" t="str">
            <v>RONDETD6</v>
          </cell>
          <cell r="I3347">
            <v>0.13</v>
          </cell>
          <cell r="J3347">
            <v>1</v>
          </cell>
          <cell r="K3347">
            <v>0.13</v>
          </cell>
          <cell r="L3347">
            <v>0.12720000000000001</v>
          </cell>
          <cell r="M3347">
            <v>0.12720000000000001</v>
          </cell>
          <cell r="N3347">
            <v>0.52</v>
          </cell>
          <cell r="O3347">
            <v>0.50880000000000003</v>
          </cell>
          <cell r="P3347">
            <v>0.50880000000000003</v>
          </cell>
          <cell r="Q3347">
            <v>1.9E-2</v>
          </cell>
          <cell r="R3347">
            <v>0.19080000000000003</v>
          </cell>
          <cell r="S3347">
            <v>0.19080000000000003</v>
          </cell>
          <cell r="T3347">
            <v>7.5999999999999998E-2</v>
          </cell>
          <cell r="U3347">
            <v>0.7632000000000001</v>
          </cell>
          <cell r="V3347">
            <v>0.7632000000000001</v>
          </cell>
        </row>
        <row r="3348">
          <cell r="B3348" t="str">
            <v>0BG-EBARA</v>
          </cell>
          <cell r="D3348">
            <v>4</v>
          </cell>
          <cell r="E3348" t="str">
            <v>RONDELLE PLATE M6X24X1.2 LL A2</v>
          </cell>
          <cell r="F3348">
            <v>0.05</v>
          </cell>
          <cell r="H3348">
            <v>8535000618</v>
          </cell>
          <cell r="I3348">
            <v>3.0000000000000001E-3</v>
          </cell>
          <cell r="J3348">
            <v>1</v>
          </cell>
          <cell r="K3348">
            <v>3.0000000000000001E-3</v>
          </cell>
          <cell r="L3348">
            <v>3.04E-2</v>
          </cell>
          <cell r="M3348">
            <v>3.04E-2</v>
          </cell>
          <cell r="N3348">
            <v>1.2E-2</v>
          </cell>
          <cell r="O3348">
            <v>0.1216</v>
          </cell>
          <cell r="P3348">
            <v>0.1216</v>
          </cell>
          <cell r="Q3348">
            <v>0.05</v>
          </cell>
          <cell r="R3348">
            <v>5.3199999999999997E-2</v>
          </cell>
          <cell r="S3348">
            <v>5.3199999999999997E-2</v>
          </cell>
          <cell r="T3348">
            <v>0.2</v>
          </cell>
          <cell r="U3348">
            <v>0.21279999999999999</v>
          </cell>
          <cell r="V3348">
            <v>0.21279999999999999</v>
          </cell>
        </row>
        <row r="3349">
          <cell r="B3349" t="str">
            <v>0BG-EBARA</v>
          </cell>
          <cell r="D3349">
            <v>4</v>
          </cell>
          <cell r="E3349" t="str">
            <v>ECROU FREIN A2 M6 WAX</v>
          </cell>
          <cell r="F3349">
            <v>0.02</v>
          </cell>
          <cell r="H3349">
            <v>8434000618</v>
          </cell>
          <cell r="I3349">
            <v>8.3000000000000007</v>
          </cell>
          <cell r="J3349">
            <v>500</v>
          </cell>
          <cell r="K3349">
            <v>1.66E-2</v>
          </cell>
          <cell r="L3349">
            <v>1.66E-2</v>
          </cell>
          <cell r="M3349">
            <v>1.66E-2</v>
          </cell>
          <cell r="N3349">
            <v>6.6400000000000001E-2</v>
          </cell>
          <cell r="O3349">
            <v>6.6400000000000001E-2</v>
          </cell>
          <cell r="P3349">
            <v>6.6400000000000001E-2</v>
          </cell>
          <cell r="Q3349">
            <v>0.02</v>
          </cell>
          <cell r="R3349">
            <v>2.0750000000000001E-2</v>
          </cell>
          <cell r="S3349">
            <v>2.0750000000000001E-2</v>
          </cell>
          <cell r="T3349">
            <v>0.08</v>
          </cell>
          <cell r="U3349">
            <v>8.3000000000000004E-2</v>
          </cell>
          <cell r="V3349">
            <v>8.3000000000000004E-2</v>
          </cell>
        </row>
        <row r="3350">
          <cell r="B3350" t="str">
            <v>0BG-EBARA</v>
          </cell>
          <cell r="D3350">
            <v>1</v>
          </cell>
          <cell r="E3350" t="str">
            <v>MANILLE INOX</v>
          </cell>
          <cell r="F3350">
            <v>1.57</v>
          </cell>
          <cell r="H3350">
            <v>9600000618</v>
          </cell>
          <cell r="I3350">
            <v>0.8</v>
          </cell>
          <cell r="J3350">
            <v>1</v>
          </cell>
          <cell r="K3350">
            <v>0.8</v>
          </cell>
          <cell r="L3350">
            <v>0.80289999999999995</v>
          </cell>
          <cell r="M3350">
            <v>0.80289999999999995</v>
          </cell>
          <cell r="N3350">
            <v>0.8</v>
          </cell>
          <cell r="O3350">
            <v>0.80289999999999995</v>
          </cell>
          <cell r="P3350">
            <v>0.80289999999999995</v>
          </cell>
          <cell r="Q3350">
            <v>1.57</v>
          </cell>
          <cell r="R3350">
            <v>1.6057999999999999</v>
          </cell>
          <cell r="S3350">
            <v>1.6057999999999999</v>
          </cell>
          <cell r="T3350">
            <v>1.57</v>
          </cell>
          <cell r="U3350">
            <v>1.6057999999999999</v>
          </cell>
          <cell r="V3350">
            <v>1.6057999999999999</v>
          </cell>
        </row>
        <row r="3351">
          <cell r="B3351" t="str">
            <v>0BG-EBARA</v>
          </cell>
          <cell r="D3351">
            <v>1</v>
          </cell>
          <cell r="E3351" t="str">
            <v xml:space="preserve">CROCHET INOX </v>
          </cell>
          <cell r="F3351">
            <v>2.2400000000000002</v>
          </cell>
          <cell r="H3351">
            <v>101007</v>
          </cell>
          <cell r="I3351">
            <v>1.5</v>
          </cell>
          <cell r="J3351">
            <v>1</v>
          </cell>
          <cell r="K3351">
            <v>1.5</v>
          </cell>
          <cell r="L3351">
            <v>1.5</v>
          </cell>
          <cell r="M3351">
            <v>1.5</v>
          </cell>
          <cell r="N3351">
            <v>1.5</v>
          </cell>
          <cell r="O3351">
            <v>1.5</v>
          </cell>
          <cell r="P3351">
            <v>1.5</v>
          </cell>
          <cell r="Q3351">
            <v>2.2400000000000002</v>
          </cell>
          <cell r="R3351">
            <v>2.25</v>
          </cell>
          <cell r="S3351">
            <v>2.25</v>
          </cell>
          <cell r="T3351">
            <v>2.2400000000000002</v>
          </cell>
          <cell r="U3351">
            <v>2.25</v>
          </cell>
          <cell r="V3351">
            <v>2.25</v>
          </cell>
        </row>
        <row r="3352">
          <cell r="B3352" t="str">
            <v>0BG-EBARA</v>
          </cell>
          <cell r="D3352">
            <v>1.5</v>
          </cell>
          <cell r="E3352" t="str">
            <v>CHAINE INOX DIAM 4 32/8 (LE ML)</v>
          </cell>
          <cell r="F3352">
            <v>4.3499999999999996</v>
          </cell>
          <cell r="H3352" t="str">
            <v>316L/4404</v>
          </cell>
          <cell r="I3352">
            <v>2.9</v>
          </cell>
          <cell r="J3352">
            <v>1</v>
          </cell>
          <cell r="K3352">
            <v>2.9</v>
          </cell>
          <cell r="L3352">
            <v>2.9</v>
          </cell>
          <cell r="M3352">
            <v>2.9</v>
          </cell>
          <cell r="N3352">
            <v>4.3499999999999996</v>
          </cell>
          <cell r="O3352">
            <v>4.3499999999999996</v>
          </cell>
          <cell r="P3352">
            <v>4.3499999999999996</v>
          </cell>
          <cell r="Q3352">
            <v>4.3499999999999996</v>
          </cell>
          <cell r="R3352">
            <v>4.3499999999999996</v>
          </cell>
          <cell r="S3352">
            <v>4.3499999999999996</v>
          </cell>
          <cell r="T3352">
            <v>6.5249999999999995</v>
          </cell>
          <cell r="U3352">
            <v>6.5249999999999995</v>
          </cell>
          <cell r="V3352">
            <v>6.5249999999999995</v>
          </cell>
        </row>
        <row r="3353">
          <cell r="B3353" t="str">
            <v>SPR1900BG-EBARA</v>
          </cell>
          <cell r="N3353">
            <v>492.03653333333335</v>
          </cell>
          <cell r="O3353">
            <v>483.77390000000008</v>
          </cell>
          <cell r="P3353">
            <v>489.41390000000013</v>
          </cell>
          <cell r="T3353">
            <v>715.38300000000004</v>
          </cell>
          <cell r="U3353">
            <v>705.26684999999998</v>
          </cell>
          <cell r="V3353">
            <v>710.67665999999997</v>
          </cell>
        </row>
        <row r="3354">
          <cell r="B3354" t="str">
            <v>BG-EBARA</v>
          </cell>
          <cell r="D3354">
            <v>1</v>
          </cell>
          <cell r="E3354" t="str">
            <v>PRESSE ETOUPE PG13 FILETAGE LONG</v>
          </cell>
          <cell r="F3354">
            <v>0.90200000000000002</v>
          </cell>
          <cell r="H3354" t="str">
            <v>FLPG13</v>
          </cell>
          <cell r="I3354">
            <v>0.6</v>
          </cell>
          <cell r="J3354">
            <v>1</v>
          </cell>
          <cell r="K3354">
            <v>0.6</v>
          </cell>
          <cell r="L3354">
            <v>0.60099999999999998</v>
          </cell>
          <cell r="M3354">
            <v>0.60099999999999998</v>
          </cell>
          <cell r="N3354">
            <v>0.6</v>
          </cell>
          <cell r="O3354">
            <v>0.60099999999999998</v>
          </cell>
          <cell r="P3354">
            <v>0.60099999999999998</v>
          </cell>
          <cell r="Q3354">
            <v>0.90200000000000002</v>
          </cell>
          <cell r="R3354">
            <v>0.90149999999999997</v>
          </cell>
          <cell r="S3354">
            <v>0.90149999999999997</v>
          </cell>
          <cell r="T3354">
            <v>0.90200000000000002</v>
          </cell>
          <cell r="U3354">
            <v>0.90149999999999997</v>
          </cell>
          <cell r="V3354">
            <v>0.90149999999999997</v>
          </cell>
        </row>
        <row r="3355">
          <cell r="B3355" t="str">
            <v>BG-EBARA</v>
          </cell>
          <cell r="D3355">
            <v>1</v>
          </cell>
          <cell r="E3355" t="str">
            <v>ECROU PE POUR PRESSE ETOUPE PG13</v>
          </cell>
          <cell r="F3355">
            <v>0.08</v>
          </cell>
          <cell r="H3355" t="str">
            <v>ECROUPG13</v>
          </cell>
          <cell r="I3355">
            <v>7.0000000000000007E-2</v>
          </cell>
          <cell r="J3355">
            <v>1</v>
          </cell>
          <cell r="K3355">
            <v>7.0000000000000007E-2</v>
          </cell>
          <cell r="L3355">
            <v>7.1999999999999995E-2</v>
          </cell>
          <cell r="M3355">
            <v>7.1999999999999995E-2</v>
          </cell>
          <cell r="N3355">
            <v>7.0000000000000007E-2</v>
          </cell>
          <cell r="O3355">
            <v>7.1999999999999995E-2</v>
          </cell>
          <cell r="P3355">
            <v>7.1999999999999995E-2</v>
          </cell>
          <cell r="Q3355">
            <v>0.08</v>
          </cell>
          <cell r="R3355">
            <v>0.10799999999999998</v>
          </cell>
          <cell r="S3355">
            <v>0.10799999999999998</v>
          </cell>
          <cell r="T3355">
            <v>0.08</v>
          </cell>
          <cell r="U3355">
            <v>0.10799999999999998</v>
          </cell>
          <cell r="V3355">
            <v>0.10799999999999998</v>
          </cell>
        </row>
        <row r="3356">
          <cell r="B3356" t="str">
            <v>BG-EBARA</v>
          </cell>
          <cell r="D3356">
            <v>6</v>
          </cell>
          <cell r="E3356" t="str">
            <v>VIS METAUX  A2 TH M8X25</v>
          </cell>
          <cell r="F3356">
            <v>7.0000000000000007E-2</v>
          </cell>
          <cell r="H3356">
            <v>8412802518</v>
          </cell>
          <cell r="I3356">
            <v>7.08</v>
          </cell>
          <cell r="J3356">
            <v>100</v>
          </cell>
          <cell r="K3356">
            <v>7.0800000000000002E-2</v>
          </cell>
          <cell r="L3356">
            <v>7.0800000000000002E-2</v>
          </cell>
          <cell r="M3356">
            <v>7.0800000000000002E-2</v>
          </cell>
          <cell r="N3356">
            <v>0.42480000000000001</v>
          </cell>
          <cell r="O3356">
            <v>0.42480000000000001</v>
          </cell>
          <cell r="P3356">
            <v>0.42480000000000001</v>
          </cell>
          <cell r="Q3356">
            <v>7.0000000000000007E-2</v>
          </cell>
          <cell r="R3356">
            <v>8.8499999999999995E-2</v>
          </cell>
          <cell r="S3356">
            <v>8.8499999999999995E-2</v>
          </cell>
          <cell r="T3356">
            <v>0.42000000000000004</v>
          </cell>
          <cell r="U3356">
            <v>0.53099999999999992</v>
          </cell>
          <cell r="V3356">
            <v>0.53099999999999992</v>
          </cell>
        </row>
        <row r="3357">
          <cell r="B3357" t="str">
            <v>BG-EBARA</v>
          </cell>
          <cell r="D3357">
            <v>2</v>
          </cell>
          <cell r="E3357" t="str">
            <v>ECROU BORGNE M8 INOX A4</v>
          </cell>
          <cell r="F3357">
            <v>0.27400000000000002</v>
          </cell>
          <cell r="H3357" t="str">
            <v>ECRBM8</v>
          </cell>
          <cell r="I3357">
            <v>0.09</v>
          </cell>
          <cell r="J3357">
            <v>1</v>
          </cell>
          <cell r="K3357">
            <v>0.09</v>
          </cell>
          <cell r="L3357">
            <v>8.6599999999999996E-2</v>
          </cell>
          <cell r="M3357">
            <v>8.6599999999999996E-2</v>
          </cell>
          <cell r="N3357">
            <v>0.18</v>
          </cell>
          <cell r="O3357">
            <v>0.17319999999999999</v>
          </cell>
          <cell r="P3357">
            <v>0.17319999999999999</v>
          </cell>
          <cell r="Q3357">
            <v>0.27400000000000002</v>
          </cell>
          <cell r="R3357">
            <v>0.12989999999999999</v>
          </cell>
          <cell r="S3357">
            <v>0.12989999999999999</v>
          </cell>
          <cell r="T3357">
            <v>0.54800000000000004</v>
          </cell>
          <cell r="U3357">
            <v>0.25979999999999998</v>
          </cell>
          <cell r="V3357">
            <v>0.25979999999999998</v>
          </cell>
        </row>
        <row r="3358">
          <cell r="B3358" t="str">
            <v>BG-EBARA</v>
          </cell>
          <cell r="D3358">
            <v>8</v>
          </cell>
          <cell r="E3358" t="str">
            <v>RONDELLE PLATE M8X22X1.5 L A2</v>
          </cell>
          <cell r="F3358">
            <v>0.05</v>
          </cell>
          <cell r="H3358">
            <v>8534000818</v>
          </cell>
          <cell r="I3358">
            <v>2.9000000000000001E-2</v>
          </cell>
          <cell r="J3358">
            <v>1</v>
          </cell>
          <cell r="K3358">
            <v>2.9000000000000001E-2</v>
          </cell>
          <cell r="L3358">
            <v>2.9399999999999999E-2</v>
          </cell>
          <cell r="M3358">
            <v>2.9399999999999999E-2</v>
          </cell>
          <cell r="N3358">
            <v>0.23200000000000001</v>
          </cell>
          <cell r="O3358">
            <v>0.23519999999999999</v>
          </cell>
          <cell r="P3358">
            <v>0.23519999999999999</v>
          </cell>
          <cell r="Q3358">
            <v>0.05</v>
          </cell>
          <cell r="R3358">
            <v>5.1449999999999996E-2</v>
          </cell>
          <cell r="S3358">
            <v>5.1449999999999996E-2</v>
          </cell>
          <cell r="T3358">
            <v>0.4</v>
          </cell>
          <cell r="U3358">
            <v>0.41159999999999997</v>
          </cell>
          <cell r="V3358">
            <v>0.41159999999999997</v>
          </cell>
        </row>
        <row r="3359">
          <cell r="B3359" t="str">
            <v>BG-EBARA</v>
          </cell>
          <cell r="D3359">
            <v>1</v>
          </cell>
          <cell r="E3359" t="str">
            <v>PLATINES INOX POUR BG</v>
          </cell>
          <cell r="F3359">
            <v>6.1349999999999998</v>
          </cell>
          <cell r="H3359" t="str">
            <v>MPLATINE</v>
          </cell>
          <cell r="I3359">
            <v>4.09</v>
          </cell>
          <cell r="J3359">
            <v>1</v>
          </cell>
          <cell r="K3359">
            <v>4.09</v>
          </cell>
          <cell r="L3359">
            <v>4.09</v>
          </cell>
          <cell r="M3359">
            <v>4.09</v>
          </cell>
          <cell r="N3359">
            <v>4.09</v>
          </cell>
          <cell r="O3359">
            <v>4.09</v>
          </cell>
          <cell r="P3359">
            <v>4.09</v>
          </cell>
          <cell r="Q3359">
            <v>6.1349999999999998</v>
          </cell>
          <cell r="R3359">
            <v>6.1349999999999998</v>
          </cell>
          <cell r="S3359">
            <v>6.1349999999999998</v>
          </cell>
          <cell r="T3359">
            <v>6.1349999999999998</v>
          </cell>
          <cell r="U3359">
            <v>6.1349999999999998</v>
          </cell>
          <cell r="V3359">
            <v>6.1349999999999998</v>
          </cell>
        </row>
        <row r="3360">
          <cell r="B3360" t="str">
            <v>BG-EBARA</v>
          </cell>
          <cell r="D3360">
            <v>2</v>
          </cell>
          <cell r="E3360" t="str">
            <v>RONDELLE PLATE NYLON 8X24X2 L</v>
          </cell>
          <cell r="F3360">
            <v>0.1</v>
          </cell>
          <cell r="H3360" t="str">
            <v>RONDN24</v>
          </cell>
          <cell r="I3360">
            <v>0.05</v>
          </cell>
          <cell r="J3360">
            <v>1</v>
          </cell>
          <cell r="K3360">
            <v>0.05</v>
          </cell>
          <cell r="L3360">
            <v>5.0999999999999997E-2</v>
          </cell>
          <cell r="M3360">
            <v>5.0999999999999997E-2</v>
          </cell>
          <cell r="N3360">
            <v>0.1</v>
          </cell>
          <cell r="O3360">
            <v>0.10199999999999999</v>
          </cell>
          <cell r="P3360">
            <v>0.10199999999999999</v>
          </cell>
          <cell r="Q3360">
            <v>0.2</v>
          </cell>
          <cell r="R3360">
            <v>0.10199999999999999</v>
          </cell>
          <cell r="S3360">
            <v>0.10199999999999999</v>
          </cell>
          <cell r="T3360">
            <v>0.4</v>
          </cell>
          <cell r="U3360">
            <v>0.20399999999999999</v>
          </cell>
          <cell r="V3360">
            <v>0.20399999999999999</v>
          </cell>
        </row>
        <row r="3361">
          <cell r="B3361" t="str">
            <v>BG-EBARA</v>
          </cell>
          <cell r="D3361">
            <v>1</v>
          </cell>
          <cell r="E3361" t="str">
            <v xml:space="preserve">CLAPET Y D63 </v>
          </cell>
          <cell r="F3361">
            <v>39.22</v>
          </cell>
          <cell r="H3361">
            <v>1510064</v>
          </cell>
          <cell r="I3361">
            <v>24.96</v>
          </cell>
          <cell r="J3361">
            <v>1</v>
          </cell>
          <cell r="K3361">
            <v>24.96</v>
          </cell>
          <cell r="L3361">
            <v>24.954999999999998</v>
          </cell>
          <cell r="M3361">
            <v>24.954999999999998</v>
          </cell>
          <cell r="N3361">
            <v>24.96</v>
          </cell>
          <cell r="O3361">
            <v>24.954999999999998</v>
          </cell>
          <cell r="P3361">
            <v>24.954999999999998</v>
          </cell>
          <cell r="Q3361">
            <v>39.22</v>
          </cell>
          <cell r="R3361">
            <v>37.432499999999997</v>
          </cell>
          <cell r="S3361">
            <v>37.432499999999997</v>
          </cell>
          <cell r="T3361">
            <v>39.22</v>
          </cell>
          <cell r="U3361">
            <v>37.432499999999997</v>
          </cell>
          <cell r="V3361">
            <v>37.432499999999997</v>
          </cell>
        </row>
        <row r="3362">
          <cell r="B3362" t="str">
            <v>BG-EBARA</v>
          </cell>
          <cell r="D3362">
            <v>1</v>
          </cell>
          <cell r="E3362" t="str">
            <v>TUBE INOX DIAM26.9X1.6 (LE ML)</v>
          </cell>
          <cell r="F3362">
            <v>7.41</v>
          </cell>
          <cell r="H3362" t="str">
            <v>304L/4307</v>
          </cell>
          <cell r="I3362">
            <v>5.99</v>
          </cell>
          <cell r="J3362">
            <v>1</v>
          </cell>
          <cell r="K3362">
            <v>5.99</v>
          </cell>
          <cell r="L3362">
            <v>5.99</v>
          </cell>
          <cell r="M3362">
            <v>5.99</v>
          </cell>
          <cell r="N3362">
            <v>5.99</v>
          </cell>
          <cell r="O3362">
            <v>5.99</v>
          </cell>
          <cell r="P3362">
            <v>5.99</v>
          </cell>
          <cell r="Q3362">
            <v>7.41</v>
          </cell>
          <cell r="R3362">
            <v>7.4875000000000007</v>
          </cell>
          <cell r="S3362">
            <v>7.4875000000000007</v>
          </cell>
          <cell r="T3362">
            <v>7.41</v>
          </cell>
          <cell r="U3362">
            <v>7.4875000000000007</v>
          </cell>
          <cell r="V3362">
            <v>7.4875000000000007</v>
          </cell>
        </row>
        <row r="3363">
          <cell r="B3363" t="str">
            <v>BG-EBARA</v>
          </cell>
          <cell r="D3363">
            <v>1</v>
          </cell>
          <cell r="E3363" t="str">
            <v>MANILLE INOX</v>
          </cell>
          <cell r="F3363">
            <v>1.57</v>
          </cell>
          <cell r="H3363">
            <v>9600000618</v>
          </cell>
          <cell r="I3363">
            <v>0.8</v>
          </cell>
          <cell r="J3363">
            <v>1</v>
          </cell>
          <cell r="K3363">
            <v>0.8</v>
          </cell>
          <cell r="L3363">
            <v>0.80289999999999995</v>
          </cell>
          <cell r="M3363">
            <v>0.80289999999999995</v>
          </cell>
          <cell r="N3363">
            <v>0.8</v>
          </cell>
          <cell r="O3363">
            <v>0.80289999999999995</v>
          </cell>
          <cell r="P3363">
            <v>0.80289999999999995</v>
          </cell>
          <cell r="Q3363">
            <v>1.57</v>
          </cell>
          <cell r="R3363">
            <v>1.6057999999999999</v>
          </cell>
          <cell r="S3363">
            <v>1.6057999999999999</v>
          </cell>
          <cell r="T3363">
            <v>1.57</v>
          </cell>
          <cell r="U3363">
            <v>1.6057999999999999</v>
          </cell>
          <cell r="V3363">
            <v>1.6057999999999999</v>
          </cell>
        </row>
        <row r="3364">
          <cell r="B3364" t="str">
            <v>BG-EBARA</v>
          </cell>
          <cell r="D3364">
            <v>1</v>
          </cell>
          <cell r="E3364" t="str">
            <v>COUDE 90  PVC D63 FEM/FEM</v>
          </cell>
          <cell r="F3364">
            <v>0.96</v>
          </cell>
          <cell r="H3364" t="str">
            <v>C9063</v>
          </cell>
          <cell r="I3364">
            <v>0.77</v>
          </cell>
          <cell r="J3364">
            <v>1</v>
          </cell>
          <cell r="K3364">
            <v>0.77</v>
          </cell>
          <cell r="L3364">
            <v>0.76900000000000002</v>
          </cell>
          <cell r="M3364">
            <v>0.84599999999999997</v>
          </cell>
          <cell r="N3364">
            <v>0.77</v>
          </cell>
          <cell r="O3364">
            <v>0.76900000000000002</v>
          </cell>
          <cell r="P3364">
            <v>0.84599999999999997</v>
          </cell>
          <cell r="Q3364">
            <v>0.96</v>
          </cell>
          <cell r="R3364">
            <v>0.96125000000000005</v>
          </cell>
          <cell r="S3364">
            <v>1.0574999999999999</v>
          </cell>
          <cell r="T3364">
            <v>0.96</v>
          </cell>
          <cell r="U3364">
            <v>0.96125000000000005</v>
          </cell>
          <cell r="V3364">
            <v>1.0574999999999999</v>
          </cell>
        </row>
        <row r="3365">
          <cell r="B3365" t="str">
            <v>BG-EBARA</v>
          </cell>
          <cell r="D3365">
            <v>1</v>
          </cell>
          <cell r="E3365" t="str">
            <v>COUDE 90 REDUIT M/F 63X50</v>
          </cell>
          <cell r="F3365">
            <v>3.76</v>
          </cell>
          <cell r="H3365" t="str">
            <v>C90MF6350</v>
          </cell>
          <cell r="I3365">
            <v>2.13</v>
          </cell>
          <cell r="J3365">
            <v>1</v>
          </cell>
          <cell r="K3365">
            <v>2.13</v>
          </cell>
          <cell r="L3365">
            <v>2.13</v>
          </cell>
          <cell r="M3365">
            <v>2.5049999999999999</v>
          </cell>
          <cell r="N3365">
            <v>2.13</v>
          </cell>
          <cell r="O3365">
            <v>2.13</v>
          </cell>
          <cell r="P3365">
            <v>2.5049999999999999</v>
          </cell>
          <cell r="Q3365">
            <v>3.76</v>
          </cell>
          <cell r="R3365">
            <v>4.26</v>
          </cell>
          <cell r="S3365">
            <v>5.01</v>
          </cell>
          <cell r="T3365">
            <v>3.76</v>
          </cell>
          <cell r="U3365">
            <v>4.26</v>
          </cell>
          <cell r="V3365">
            <v>5.01</v>
          </cell>
        </row>
        <row r="3366">
          <cell r="B3366" t="str">
            <v>BG-EBARA</v>
          </cell>
          <cell r="D3366">
            <v>1</v>
          </cell>
          <cell r="E3366" t="str">
            <v>CUVE RELEVAGE HT900</v>
          </cell>
          <cell r="F3366">
            <v>213.44</v>
          </cell>
          <cell r="H3366" t="str">
            <v>CUVE900</v>
          </cell>
          <cell r="I3366">
            <v>139.5</v>
          </cell>
          <cell r="J3366">
            <v>1</v>
          </cell>
          <cell r="K3366">
            <v>139.5</v>
          </cell>
          <cell r="L3366">
            <v>139.5</v>
          </cell>
          <cell r="M3366">
            <v>139.5</v>
          </cell>
          <cell r="N3366">
            <v>139.5</v>
          </cell>
          <cell r="O3366">
            <v>139.5</v>
          </cell>
          <cell r="P3366">
            <v>139.5</v>
          </cell>
          <cell r="Q3366">
            <v>213.44</v>
          </cell>
          <cell r="R3366">
            <v>209.25</v>
          </cell>
          <cell r="S3366">
            <v>209.25</v>
          </cell>
          <cell r="T3366">
            <v>213.44</v>
          </cell>
          <cell r="U3366">
            <v>209.25</v>
          </cell>
          <cell r="V3366">
            <v>209.25</v>
          </cell>
        </row>
        <row r="3367">
          <cell r="B3367" t="str">
            <v>BG-EBARA</v>
          </cell>
          <cell r="D3367">
            <v>1</v>
          </cell>
          <cell r="E3367" t="str">
            <v>EMBOUT ADAPTATION 63X50X2</v>
          </cell>
          <cell r="F3367">
            <v>0.77</v>
          </cell>
          <cell r="H3367" t="str">
            <v>EF63502</v>
          </cell>
          <cell r="I3367">
            <v>0.61</v>
          </cell>
          <cell r="J3367">
            <v>1</v>
          </cell>
          <cell r="K3367">
            <v>0.61</v>
          </cell>
          <cell r="L3367">
            <v>0.61299999999999999</v>
          </cell>
          <cell r="M3367">
            <v>0.67400000000000004</v>
          </cell>
          <cell r="N3367">
            <v>0.61</v>
          </cell>
          <cell r="O3367">
            <v>0.61299999999999999</v>
          </cell>
          <cell r="P3367">
            <v>0.67400000000000004</v>
          </cell>
          <cell r="Q3367">
            <v>0.77</v>
          </cell>
          <cell r="R3367">
            <v>0.81529000000000007</v>
          </cell>
          <cell r="S3367">
            <v>0.89642000000000011</v>
          </cell>
          <cell r="T3367">
            <v>0.77</v>
          </cell>
          <cell r="U3367">
            <v>0.81529000000000007</v>
          </cell>
          <cell r="V3367">
            <v>0.89642000000000011</v>
          </cell>
        </row>
        <row r="3368">
          <cell r="B3368" t="str">
            <v>BG-EBARA</v>
          </cell>
          <cell r="D3368">
            <v>1</v>
          </cell>
          <cell r="E3368" t="str">
            <v>JOINT FORSHEDA D100</v>
          </cell>
          <cell r="F3368">
            <v>4.87</v>
          </cell>
          <cell r="H3368" t="str">
            <v>MJOI100</v>
          </cell>
          <cell r="I3368">
            <v>0.94</v>
          </cell>
          <cell r="J3368">
            <v>1</v>
          </cell>
          <cell r="K3368">
            <v>0.94</v>
          </cell>
          <cell r="L3368">
            <v>2.1800000000000002</v>
          </cell>
          <cell r="M3368">
            <v>0.94</v>
          </cell>
          <cell r="N3368">
            <v>0.94</v>
          </cell>
          <cell r="O3368">
            <v>2.1800000000000002</v>
          </cell>
          <cell r="P3368">
            <v>0.94</v>
          </cell>
          <cell r="Q3368">
            <v>4.87</v>
          </cell>
          <cell r="R3368">
            <v>4.9050000000000002</v>
          </cell>
          <cell r="S3368">
            <v>2.1149999999999998</v>
          </cell>
          <cell r="T3368">
            <v>4.87</v>
          </cell>
          <cell r="U3368">
            <v>4.9050000000000002</v>
          </cell>
          <cell r="V3368">
            <v>2.1149999999999998</v>
          </cell>
        </row>
        <row r="3369">
          <cell r="B3369" t="str">
            <v>BG-EBARA</v>
          </cell>
          <cell r="D3369">
            <v>1</v>
          </cell>
          <cell r="E3369" t="str">
            <v>JOINT FORSHEDA D63</v>
          </cell>
          <cell r="F3369">
            <v>4.9400000000000004</v>
          </cell>
          <cell r="H3369" t="str">
            <v>MJOI63</v>
          </cell>
          <cell r="I3369">
            <v>2.21</v>
          </cell>
          <cell r="J3369">
            <v>1</v>
          </cell>
          <cell r="K3369">
            <v>2.21</v>
          </cell>
          <cell r="L3369">
            <v>2.21</v>
          </cell>
          <cell r="M3369">
            <v>0.92</v>
          </cell>
          <cell r="N3369">
            <v>2.21</v>
          </cell>
          <cell r="O3369">
            <v>2.21</v>
          </cell>
          <cell r="P3369">
            <v>0.92</v>
          </cell>
          <cell r="Q3369">
            <v>4.9400000000000004</v>
          </cell>
          <cell r="R3369">
            <v>4.9725000000000001</v>
          </cell>
          <cell r="S3369">
            <v>2.0700000000000003</v>
          </cell>
          <cell r="T3369">
            <v>4.9400000000000004</v>
          </cell>
          <cell r="U3369">
            <v>4.9725000000000001</v>
          </cell>
          <cell r="V3369">
            <v>2.0700000000000003</v>
          </cell>
        </row>
        <row r="3370">
          <cell r="B3370" t="str">
            <v>BG-EBARA</v>
          </cell>
          <cell r="D3370">
            <v>1</v>
          </cell>
          <cell r="E3370" t="str">
            <v>MANCHON SORTIE POSTE RELEVAGE PVC PRES D63</v>
          </cell>
          <cell r="F3370">
            <v>1.1000000000000001</v>
          </cell>
          <cell r="H3370" t="str">
            <v>MM63</v>
          </cell>
          <cell r="I3370">
            <v>1.1100000000000001</v>
          </cell>
          <cell r="J3370">
            <v>1</v>
          </cell>
          <cell r="K3370">
            <v>1.1100000000000001</v>
          </cell>
          <cell r="L3370">
            <v>1.1060000000000001</v>
          </cell>
          <cell r="M3370">
            <v>1.2170000000000001</v>
          </cell>
          <cell r="N3370">
            <v>1.1100000000000001</v>
          </cell>
          <cell r="O3370">
            <v>1.1060000000000001</v>
          </cell>
          <cell r="P3370">
            <v>1.2170000000000001</v>
          </cell>
          <cell r="Q3370">
            <v>1.27</v>
          </cell>
          <cell r="R3370">
            <v>1.3825000000000001</v>
          </cell>
          <cell r="S3370">
            <v>1.5212500000000002</v>
          </cell>
          <cell r="T3370">
            <v>1.27</v>
          </cell>
          <cell r="U3370">
            <v>1.3825000000000001</v>
          </cell>
          <cell r="V3370">
            <v>1.5212500000000002</v>
          </cell>
        </row>
        <row r="3371">
          <cell r="B3371" t="str">
            <v>BG-EBARA</v>
          </cell>
          <cell r="D3371">
            <v>0.86</v>
          </cell>
          <cell r="E3371" t="str">
            <v>MAIN D'OEUVRE ATELIER</v>
          </cell>
          <cell r="F3371">
            <v>75</v>
          </cell>
          <cell r="H3371" t="str">
            <v>MOAT</v>
          </cell>
          <cell r="I3371">
            <v>50</v>
          </cell>
          <cell r="J3371">
            <v>1</v>
          </cell>
          <cell r="K3371">
            <v>50</v>
          </cell>
          <cell r="L3371">
            <v>50</v>
          </cell>
          <cell r="M3371">
            <v>50</v>
          </cell>
          <cell r="N3371">
            <v>43</v>
          </cell>
          <cell r="O3371">
            <v>43</v>
          </cell>
          <cell r="P3371">
            <v>43</v>
          </cell>
          <cell r="Q3371">
            <v>75</v>
          </cell>
          <cell r="R3371">
            <v>75</v>
          </cell>
          <cell r="S3371">
            <v>75</v>
          </cell>
          <cell r="T3371">
            <v>64.5</v>
          </cell>
          <cell r="U3371">
            <v>64.5</v>
          </cell>
          <cell r="V3371">
            <v>64.5</v>
          </cell>
        </row>
        <row r="3372">
          <cell r="B3372" t="str">
            <v>BG-EBARA</v>
          </cell>
          <cell r="D3372">
            <v>1</v>
          </cell>
          <cell r="E3372" t="str">
            <v>PIED D'ASSISE POUR BARRES DE GUIDAGE D63</v>
          </cell>
          <cell r="F3372">
            <v>83.19</v>
          </cell>
          <cell r="H3372" t="str">
            <v>MPA</v>
          </cell>
          <cell r="I3372">
            <v>63.5</v>
          </cell>
          <cell r="J3372">
            <v>1</v>
          </cell>
          <cell r="K3372">
            <v>63.5</v>
          </cell>
          <cell r="L3372">
            <v>63.5</v>
          </cell>
          <cell r="M3372">
            <v>71</v>
          </cell>
          <cell r="N3372">
            <v>63.5</v>
          </cell>
          <cell r="O3372">
            <v>63.5</v>
          </cell>
          <cell r="P3372">
            <v>71</v>
          </cell>
          <cell r="Q3372">
            <v>83.19</v>
          </cell>
          <cell r="R3372">
            <v>84.454999999999998</v>
          </cell>
          <cell r="S3372">
            <v>94.43</v>
          </cell>
          <cell r="T3372">
            <v>83.19</v>
          </cell>
          <cell r="U3372">
            <v>84.454999999999998</v>
          </cell>
          <cell r="V3372">
            <v>94.43</v>
          </cell>
        </row>
        <row r="3373">
          <cell r="B3373" t="str">
            <v>BG-EBARA</v>
          </cell>
          <cell r="D3373">
            <v>1</v>
          </cell>
          <cell r="E3373" t="str">
            <v xml:space="preserve">SUPPORT BAS INOX </v>
          </cell>
          <cell r="F3373">
            <v>21.71</v>
          </cell>
          <cell r="H3373" t="str">
            <v>MTOLE1</v>
          </cell>
          <cell r="I3373">
            <v>17.73</v>
          </cell>
          <cell r="J3373">
            <v>1</v>
          </cell>
          <cell r="K3373">
            <v>17.73</v>
          </cell>
          <cell r="L3373">
            <v>17.73</v>
          </cell>
          <cell r="M3373">
            <v>17.73</v>
          </cell>
          <cell r="N3373">
            <v>17.73</v>
          </cell>
          <cell r="O3373">
            <v>17.73</v>
          </cell>
          <cell r="P3373">
            <v>17.73</v>
          </cell>
          <cell r="Q3373">
            <v>21.71</v>
          </cell>
          <cell r="R3373">
            <v>22.162500000000001</v>
          </cell>
          <cell r="S3373">
            <v>22.162500000000001</v>
          </cell>
          <cell r="T3373">
            <v>21.71</v>
          </cell>
          <cell r="U3373">
            <v>22.162500000000001</v>
          </cell>
          <cell r="V3373">
            <v>22.162500000000001</v>
          </cell>
        </row>
        <row r="3374">
          <cell r="B3374" t="str">
            <v>BG-EBARA</v>
          </cell>
          <cell r="D3374">
            <v>1</v>
          </cell>
          <cell r="E3374" t="str">
            <v>SUPPORT HAUT INOX 510MM</v>
          </cell>
          <cell r="F3374">
            <v>19.91</v>
          </cell>
          <cell r="H3374" t="str">
            <v>MTOLE3</v>
          </cell>
          <cell r="I3374">
            <v>12.16</v>
          </cell>
          <cell r="J3374">
            <v>1</v>
          </cell>
          <cell r="K3374">
            <v>12.16</v>
          </cell>
          <cell r="L3374">
            <v>12.16</v>
          </cell>
          <cell r="M3374">
            <v>12.16</v>
          </cell>
          <cell r="N3374">
            <v>12.16</v>
          </cell>
          <cell r="O3374">
            <v>12.16</v>
          </cell>
          <cell r="P3374">
            <v>12.16</v>
          </cell>
          <cell r="Q3374">
            <v>19.91</v>
          </cell>
          <cell r="R3374">
            <v>21.28</v>
          </cell>
          <cell r="S3374">
            <v>21.28</v>
          </cell>
          <cell r="T3374">
            <v>19.91</v>
          </cell>
          <cell r="U3374">
            <v>21.28</v>
          </cell>
          <cell r="V3374">
            <v>21.28</v>
          </cell>
        </row>
        <row r="3375">
          <cell r="B3375" t="str">
            <v>BG-EBARA</v>
          </cell>
          <cell r="D3375">
            <v>1</v>
          </cell>
          <cell r="E3375" t="str">
            <v>VANNE A BILLE FEM/FEM ORION D63</v>
          </cell>
          <cell r="F3375">
            <v>9.56</v>
          </cell>
          <cell r="H3375" t="str">
            <v>VAC63</v>
          </cell>
          <cell r="I3375">
            <v>8.09</v>
          </cell>
          <cell r="J3375">
            <v>1</v>
          </cell>
          <cell r="K3375">
            <v>8.09</v>
          </cell>
          <cell r="L3375">
            <v>8.0869999999999997</v>
          </cell>
          <cell r="M3375">
            <v>8.0869999999999997</v>
          </cell>
          <cell r="N3375">
            <v>8.09</v>
          </cell>
          <cell r="O3375">
            <v>8.0869999999999997</v>
          </cell>
          <cell r="P3375">
            <v>8.0869999999999997</v>
          </cell>
          <cell r="Q3375">
            <v>9.56</v>
          </cell>
          <cell r="R3375">
            <v>10.108750000000001</v>
          </cell>
          <cell r="S3375">
            <v>10.108750000000001</v>
          </cell>
          <cell r="T3375">
            <v>9.56</v>
          </cell>
          <cell r="U3375">
            <v>10.108750000000001</v>
          </cell>
          <cell r="V3375">
            <v>10.108750000000001</v>
          </cell>
        </row>
        <row r="3376">
          <cell r="B3376" t="str">
            <v>BG-EBARA</v>
          </cell>
          <cell r="D3376">
            <v>1</v>
          </cell>
          <cell r="E3376" t="str">
            <v>TRAVERSEE DE PAROI 50/63X2</v>
          </cell>
          <cell r="F3376">
            <v>9.64</v>
          </cell>
          <cell r="H3376" t="str">
            <v>VDL516048</v>
          </cell>
          <cell r="I3376">
            <v>7.94</v>
          </cell>
          <cell r="J3376">
            <v>1</v>
          </cell>
          <cell r="K3376">
            <v>7.94</v>
          </cell>
          <cell r="L3376">
            <v>7.9420000000000002</v>
          </cell>
          <cell r="M3376">
            <v>7.9420000000000002</v>
          </cell>
          <cell r="N3376">
            <v>7.94</v>
          </cell>
          <cell r="O3376">
            <v>7.9420000000000002</v>
          </cell>
          <cell r="P3376">
            <v>7.9420000000000002</v>
          </cell>
          <cell r="Q3376">
            <v>9.64</v>
          </cell>
          <cell r="R3376">
            <v>9.9275000000000002</v>
          </cell>
          <cell r="S3376">
            <v>9.9275000000000002</v>
          </cell>
          <cell r="T3376">
            <v>9.64</v>
          </cell>
          <cell r="U3376">
            <v>9.9275000000000002</v>
          </cell>
          <cell r="V3376">
            <v>9.9275000000000002</v>
          </cell>
        </row>
        <row r="3377">
          <cell r="B3377" t="str">
            <v>BG-EBARA</v>
          </cell>
          <cell r="D3377">
            <v>8</v>
          </cell>
          <cell r="E3377" t="str">
            <v>ECROU FREIN A2 M8 WAX</v>
          </cell>
          <cell r="F3377">
            <v>0.04</v>
          </cell>
          <cell r="H3377">
            <v>8434000818</v>
          </cell>
          <cell r="I3377">
            <v>8.34</v>
          </cell>
          <cell r="J3377">
            <v>200</v>
          </cell>
          <cell r="K3377">
            <v>4.1700000000000001E-2</v>
          </cell>
          <cell r="L3377">
            <v>4.1700000000000001E-2</v>
          </cell>
          <cell r="M3377">
            <v>4.1700000000000001E-2</v>
          </cell>
          <cell r="N3377">
            <v>0.33360000000000001</v>
          </cell>
          <cell r="O3377">
            <v>0.33360000000000001</v>
          </cell>
          <cell r="P3377">
            <v>0.33360000000000001</v>
          </cell>
          <cell r="Q3377">
            <v>0.04</v>
          </cell>
          <cell r="R3377">
            <v>5.2125000000000005E-2</v>
          </cell>
          <cell r="S3377">
            <v>5.2125000000000005E-2</v>
          </cell>
          <cell r="T3377">
            <v>0.32</v>
          </cell>
          <cell r="U3377">
            <v>0.41700000000000004</v>
          </cell>
          <cell r="V3377">
            <v>0.41700000000000004</v>
          </cell>
        </row>
        <row r="3378">
          <cell r="B3378" t="str">
            <v>BG-EBARA</v>
          </cell>
          <cell r="D3378">
            <v>1</v>
          </cell>
          <cell r="E3378" t="str">
            <v>RONDELLE PLATE M6X24X1.2 LL A2</v>
          </cell>
          <cell r="F3378">
            <v>0.05</v>
          </cell>
          <cell r="H3378">
            <v>8535000618</v>
          </cell>
          <cell r="I3378">
            <v>3.0000000000000001E-3</v>
          </cell>
          <cell r="J3378">
            <v>1</v>
          </cell>
          <cell r="K3378">
            <v>3.0000000000000001E-3</v>
          </cell>
          <cell r="L3378">
            <v>3.04E-2</v>
          </cell>
          <cell r="M3378">
            <v>3.04E-2</v>
          </cell>
          <cell r="N3378">
            <v>3.0000000000000001E-3</v>
          </cell>
          <cell r="O3378">
            <v>3.04E-2</v>
          </cell>
          <cell r="P3378">
            <v>3.04E-2</v>
          </cell>
          <cell r="Q3378">
            <v>0.05</v>
          </cell>
          <cell r="R3378">
            <v>5.3199999999999997E-2</v>
          </cell>
          <cell r="S3378">
            <v>5.3199999999999997E-2</v>
          </cell>
          <cell r="T3378">
            <v>0.05</v>
          </cell>
          <cell r="U3378">
            <v>5.3199999999999997E-2</v>
          </cell>
          <cell r="V3378">
            <v>5.3199999999999997E-2</v>
          </cell>
        </row>
        <row r="3379">
          <cell r="B3379" t="str">
            <v>BG-EBARA</v>
          </cell>
          <cell r="D3379">
            <v>2</v>
          </cell>
          <cell r="E3379" t="str">
            <v>CORPS BOULON FIL. PARTIEL TH M8X70 INOX  A4</v>
          </cell>
          <cell r="F3379">
            <v>0.128</v>
          </cell>
          <cell r="H3379" t="str">
            <v>BOUL8x70</v>
          </cell>
          <cell r="I3379">
            <v>0.21</v>
          </cell>
          <cell r="J3379">
            <v>1</v>
          </cell>
          <cell r="K3379">
            <v>0.21</v>
          </cell>
          <cell r="L3379">
            <v>0.2054</v>
          </cell>
          <cell r="M3379">
            <v>0.2054</v>
          </cell>
          <cell r="N3379">
            <v>0.42</v>
          </cell>
          <cell r="O3379">
            <v>0.4108</v>
          </cell>
          <cell r="P3379">
            <v>0.4108</v>
          </cell>
          <cell r="Q3379">
            <v>0.128</v>
          </cell>
          <cell r="R3379">
            <v>0</v>
          </cell>
          <cell r="S3379">
            <v>0</v>
          </cell>
          <cell r="T3379">
            <v>0.25600000000000001</v>
          </cell>
          <cell r="U3379">
            <v>0</v>
          </cell>
          <cell r="V3379">
            <v>0</v>
          </cell>
        </row>
        <row r="3380">
          <cell r="B3380" t="str">
            <v>BG-EBARA</v>
          </cell>
          <cell r="D3380">
            <v>1</v>
          </cell>
          <cell r="E3380" t="str">
            <v xml:space="preserve">CROCHET INOX </v>
          </cell>
          <cell r="F3380">
            <v>2.2400000000000002</v>
          </cell>
          <cell r="H3380">
            <v>101007</v>
          </cell>
          <cell r="I3380">
            <v>1.5</v>
          </cell>
          <cell r="J3380">
            <v>1</v>
          </cell>
          <cell r="K3380">
            <v>1.5</v>
          </cell>
          <cell r="L3380">
            <v>1.5</v>
          </cell>
          <cell r="M3380">
            <v>1.5</v>
          </cell>
          <cell r="N3380">
            <v>1.5</v>
          </cell>
          <cell r="O3380">
            <v>1.5</v>
          </cell>
          <cell r="P3380">
            <v>1.5</v>
          </cell>
          <cell r="Q3380">
            <v>2.2400000000000002</v>
          </cell>
          <cell r="R3380">
            <v>2.25</v>
          </cell>
          <cell r="S3380">
            <v>2.25</v>
          </cell>
          <cell r="T3380">
            <v>2.2400000000000002</v>
          </cell>
          <cell r="U3380">
            <v>2.25</v>
          </cell>
          <cell r="V3380">
            <v>2.25</v>
          </cell>
        </row>
        <row r="3381">
          <cell r="B3381" t="str">
            <v>BG-EBARA</v>
          </cell>
          <cell r="D3381">
            <v>1</v>
          </cell>
          <cell r="E3381" t="str">
            <v>CHAINE INOX DIAM 4 32/8 (LE ML)</v>
          </cell>
          <cell r="F3381">
            <v>4.3499999999999996</v>
          </cell>
          <cell r="H3381" t="str">
            <v>316L/4404</v>
          </cell>
          <cell r="I3381">
            <v>2.9</v>
          </cell>
          <cell r="J3381">
            <v>1</v>
          </cell>
          <cell r="K3381">
            <v>2.9</v>
          </cell>
          <cell r="L3381">
            <v>2.9</v>
          </cell>
          <cell r="M3381">
            <v>2.9</v>
          </cell>
          <cell r="N3381">
            <v>2.9</v>
          </cell>
          <cell r="O3381">
            <v>2.9</v>
          </cell>
          <cell r="P3381">
            <v>2.9</v>
          </cell>
          <cell r="Q3381">
            <v>4.3499999999999996</v>
          </cell>
          <cell r="R3381">
            <v>4.3499999999999996</v>
          </cell>
          <cell r="S3381">
            <v>4.3499999999999996</v>
          </cell>
          <cell r="T3381">
            <v>4.3499999999999996</v>
          </cell>
          <cell r="U3381">
            <v>4.3499999999999996</v>
          </cell>
          <cell r="V3381">
            <v>4.3499999999999996</v>
          </cell>
        </row>
        <row r="3382">
          <cell r="B3382" t="str">
            <v>SPR900BG-EBARA</v>
          </cell>
          <cell r="N3382">
            <v>342.29340000000002</v>
          </cell>
          <cell r="O3382">
            <v>343.54790000000003</v>
          </cell>
          <cell r="P3382">
            <v>349.14189999999996</v>
          </cell>
          <cell r="T3382">
            <v>502.82099999999997</v>
          </cell>
          <cell r="U3382">
            <v>501.12719000000004</v>
          </cell>
          <cell r="V3382">
            <v>506.47582</v>
          </cell>
        </row>
        <row r="3383">
          <cell r="B3383" t="str">
            <v>-EBARA</v>
          </cell>
          <cell r="D3383">
            <v>1</v>
          </cell>
          <cell r="E3383" t="str">
            <v>MANILLE INOX</v>
          </cell>
          <cell r="F3383">
            <v>1.57</v>
          </cell>
          <cell r="H3383">
            <v>9600000618</v>
          </cell>
          <cell r="I3383">
            <v>0.8</v>
          </cell>
          <cell r="J3383">
            <v>1</v>
          </cell>
          <cell r="K3383">
            <v>0.8</v>
          </cell>
          <cell r="L3383">
            <v>0.80289999999999995</v>
          </cell>
          <cell r="M3383">
            <v>0.80289999999999995</v>
          </cell>
          <cell r="N3383">
            <v>0.8</v>
          </cell>
          <cell r="O3383">
            <v>0.80289999999999995</v>
          </cell>
          <cell r="P3383">
            <v>0.80289999999999995</v>
          </cell>
          <cell r="Q3383">
            <v>1.57</v>
          </cell>
          <cell r="R3383">
            <v>1.6057999999999999</v>
          </cell>
          <cell r="S3383">
            <v>1.6057999999999999</v>
          </cell>
          <cell r="T3383">
            <v>1.57</v>
          </cell>
          <cell r="U3383">
            <v>1.6057999999999999</v>
          </cell>
          <cell r="V3383">
            <v>1.6057999999999999</v>
          </cell>
        </row>
        <row r="3384">
          <cell r="B3384" t="str">
            <v>-EBARA</v>
          </cell>
          <cell r="D3384">
            <v>1</v>
          </cell>
          <cell r="E3384" t="str">
            <v>MANCHON SORTIE POSTE RELEVAGE PVC PRES D63</v>
          </cell>
          <cell r="F3384">
            <v>1.1000000000000001</v>
          </cell>
          <cell r="H3384" t="str">
            <v>MM63</v>
          </cell>
          <cell r="I3384">
            <v>1.1100000000000001</v>
          </cell>
          <cell r="J3384">
            <v>1</v>
          </cell>
          <cell r="K3384">
            <v>1.1100000000000001</v>
          </cell>
          <cell r="L3384">
            <v>1.1060000000000001</v>
          </cell>
          <cell r="M3384">
            <v>1.2170000000000001</v>
          </cell>
          <cell r="N3384">
            <v>1.1100000000000001</v>
          </cell>
          <cell r="O3384">
            <v>1.1060000000000001</v>
          </cell>
          <cell r="P3384">
            <v>1.2170000000000001</v>
          </cell>
          <cell r="Q3384">
            <v>1.27</v>
          </cell>
          <cell r="R3384">
            <v>1.3825000000000001</v>
          </cell>
          <cell r="S3384">
            <v>1.5212500000000002</v>
          </cell>
          <cell r="T3384">
            <v>1.27</v>
          </cell>
          <cell r="U3384">
            <v>1.3825000000000001</v>
          </cell>
          <cell r="V3384">
            <v>1.5212500000000002</v>
          </cell>
        </row>
        <row r="3385">
          <cell r="B3385" t="str">
            <v>-EBARA</v>
          </cell>
          <cell r="D3385">
            <v>1</v>
          </cell>
          <cell r="E3385" t="str">
            <v>CUVE RELEVAGE HT900</v>
          </cell>
          <cell r="F3385">
            <v>213.44</v>
          </cell>
          <cell r="H3385" t="str">
            <v>CUVE900</v>
          </cell>
          <cell r="I3385">
            <v>139.5</v>
          </cell>
          <cell r="J3385">
            <v>1</v>
          </cell>
          <cell r="K3385">
            <v>139.5</v>
          </cell>
          <cell r="L3385">
            <v>139.5</v>
          </cell>
          <cell r="M3385">
            <v>139.5</v>
          </cell>
          <cell r="N3385">
            <v>139.5</v>
          </cell>
          <cell r="O3385">
            <v>139.5</v>
          </cell>
          <cell r="P3385">
            <v>139.5</v>
          </cell>
          <cell r="Q3385">
            <v>213.44</v>
          </cell>
          <cell r="R3385">
            <v>209.25</v>
          </cell>
          <cell r="S3385">
            <v>209.25</v>
          </cell>
          <cell r="T3385">
            <v>213.44</v>
          </cell>
          <cell r="U3385">
            <v>209.25</v>
          </cell>
          <cell r="V3385">
            <v>209.25</v>
          </cell>
        </row>
        <row r="3386">
          <cell r="B3386" t="str">
            <v>-EBARA</v>
          </cell>
          <cell r="D3386">
            <v>1</v>
          </cell>
          <cell r="E3386" t="str">
            <v>PRESSE ETOUPE PG13 FILETAGE LONG</v>
          </cell>
          <cell r="F3386">
            <v>0.90200000000000002</v>
          </cell>
          <cell r="H3386" t="str">
            <v>FLPG13</v>
          </cell>
          <cell r="I3386">
            <v>0.6</v>
          </cell>
          <cell r="J3386">
            <v>1</v>
          </cell>
          <cell r="K3386">
            <v>0.6</v>
          </cell>
          <cell r="L3386">
            <v>0.60099999999999998</v>
          </cell>
          <cell r="M3386">
            <v>0.60099999999999998</v>
          </cell>
          <cell r="N3386">
            <v>0.6</v>
          </cell>
          <cell r="O3386">
            <v>0.60099999999999998</v>
          </cell>
          <cell r="P3386">
            <v>0.60099999999999998</v>
          </cell>
          <cell r="Q3386">
            <v>0.90200000000000002</v>
          </cell>
          <cell r="R3386">
            <v>0.90149999999999997</v>
          </cell>
          <cell r="S3386">
            <v>0.90149999999999997</v>
          </cell>
          <cell r="T3386">
            <v>0.90200000000000002</v>
          </cell>
          <cell r="U3386">
            <v>0.90149999999999997</v>
          </cell>
          <cell r="V3386">
            <v>0.90149999999999997</v>
          </cell>
        </row>
        <row r="3387">
          <cell r="B3387" t="str">
            <v>-EBARA</v>
          </cell>
          <cell r="D3387">
            <v>1</v>
          </cell>
          <cell r="E3387" t="str">
            <v>ECROU PE POUR PRESSE ETOUPE PG13</v>
          </cell>
          <cell r="F3387">
            <v>0.08</v>
          </cell>
          <cell r="H3387" t="str">
            <v>ECROUPG13</v>
          </cell>
          <cell r="I3387">
            <v>7.0000000000000007E-2</v>
          </cell>
          <cell r="J3387">
            <v>1</v>
          </cell>
          <cell r="K3387">
            <v>7.0000000000000007E-2</v>
          </cell>
          <cell r="L3387">
            <v>7.1999999999999995E-2</v>
          </cell>
          <cell r="M3387">
            <v>7.1999999999999995E-2</v>
          </cell>
          <cell r="N3387">
            <v>7.0000000000000007E-2</v>
          </cell>
          <cell r="O3387">
            <v>7.1999999999999995E-2</v>
          </cell>
          <cell r="P3387">
            <v>7.1999999999999995E-2</v>
          </cell>
          <cell r="Q3387">
            <v>0.08</v>
          </cell>
          <cell r="R3387">
            <v>0.10799999999999998</v>
          </cell>
          <cell r="S3387">
            <v>0.10799999999999998</v>
          </cell>
          <cell r="T3387">
            <v>0.08</v>
          </cell>
          <cell r="U3387">
            <v>0.10799999999999998</v>
          </cell>
          <cell r="V3387">
            <v>0.10799999999999998</v>
          </cell>
        </row>
        <row r="3388">
          <cell r="B3388" t="str">
            <v>-EBARA</v>
          </cell>
          <cell r="D3388">
            <v>1</v>
          </cell>
          <cell r="E3388" t="str">
            <v>TUBE DE 3M PVC PRESSION 63X4.7 PN16</v>
          </cell>
          <cell r="F3388">
            <v>12.91</v>
          </cell>
          <cell r="H3388" t="str">
            <v>PVC6316</v>
          </cell>
          <cell r="I3388">
            <v>4.7300000000000004</v>
          </cell>
          <cell r="J3388">
            <v>0.33</v>
          </cell>
          <cell r="K3388">
            <v>14.333333333333334</v>
          </cell>
          <cell r="L3388">
            <v>4.7320000000000002</v>
          </cell>
          <cell r="M3388">
            <v>4.7779999999999996</v>
          </cell>
          <cell r="N3388">
            <v>14.333333333333334</v>
          </cell>
          <cell r="O3388">
            <v>4.7320000000000002</v>
          </cell>
          <cell r="P3388">
            <v>4.7779999999999996</v>
          </cell>
          <cell r="Q3388">
            <v>12.91</v>
          </cell>
          <cell r="R3388">
            <v>6.2935600000000003</v>
          </cell>
          <cell r="S3388">
            <v>6.3547399999999996</v>
          </cell>
          <cell r="T3388">
            <v>12.91</v>
          </cell>
          <cell r="U3388">
            <v>6.2935600000000003</v>
          </cell>
          <cell r="V3388">
            <v>6.3547399999999996</v>
          </cell>
        </row>
        <row r="3389">
          <cell r="B3389" t="str">
            <v>-EBARA</v>
          </cell>
          <cell r="D3389">
            <v>1</v>
          </cell>
          <cell r="E3389" t="str">
            <v>COUDE 90 REDUIT M/F 63X50</v>
          </cell>
          <cell r="F3389">
            <v>3.76</v>
          </cell>
          <cell r="H3389" t="str">
            <v>C90MF6350</v>
          </cell>
          <cell r="I3389">
            <v>2.13</v>
          </cell>
          <cell r="J3389">
            <v>1</v>
          </cell>
          <cell r="K3389">
            <v>2.13</v>
          </cell>
          <cell r="L3389">
            <v>2.13</v>
          </cell>
          <cell r="M3389">
            <v>2.5049999999999999</v>
          </cell>
          <cell r="N3389">
            <v>2.13</v>
          </cell>
          <cell r="O3389">
            <v>2.13</v>
          </cell>
          <cell r="P3389">
            <v>2.5049999999999999</v>
          </cell>
          <cell r="Q3389">
            <v>3.76</v>
          </cell>
          <cell r="R3389">
            <v>4.26</v>
          </cell>
          <cell r="S3389">
            <v>5.01</v>
          </cell>
          <cell r="T3389">
            <v>3.76</v>
          </cell>
          <cell r="U3389">
            <v>4.26</v>
          </cell>
          <cell r="V3389">
            <v>5.01</v>
          </cell>
        </row>
        <row r="3390">
          <cell r="B3390" t="str">
            <v>-EBARA</v>
          </cell>
          <cell r="D3390">
            <v>1</v>
          </cell>
          <cell r="E3390" t="str">
            <v>COUDE 90  PVC D63 FEM/FEM</v>
          </cell>
          <cell r="F3390">
            <v>0.96</v>
          </cell>
          <cell r="H3390" t="str">
            <v>C9063</v>
          </cell>
          <cell r="I3390">
            <v>0.77</v>
          </cell>
          <cell r="J3390">
            <v>1</v>
          </cell>
          <cell r="K3390">
            <v>0.77</v>
          </cell>
          <cell r="L3390">
            <v>0.76900000000000002</v>
          </cell>
          <cell r="M3390">
            <v>0.84599999999999997</v>
          </cell>
          <cell r="N3390">
            <v>0.77</v>
          </cell>
          <cell r="O3390">
            <v>0.76900000000000002</v>
          </cell>
          <cell r="P3390">
            <v>0.84599999999999997</v>
          </cell>
          <cell r="Q3390">
            <v>0.96</v>
          </cell>
          <cell r="R3390">
            <v>0.96125000000000005</v>
          </cell>
          <cell r="S3390">
            <v>1.0574999999999999</v>
          </cell>
          <cell r="T3390">
            <v>0.96</v>
          </cell>
          <cell r="U3390">
            <v>0.96125000000000005</v>
          </cell>
          <cell r="V3390">
            <v>1.0574999999999999</v>
          </cell>
        </row>
        <row r="3391">
          <cell r="B3391" t="str">
            <v>-EBARA</v>
          </cell>
          <cell r="D3391">
            <v>1</v>
          </cell>
          <cell r="E3391" t="str">
            <v xml:space="preserve">CLAPET Y D63 </v>
          </cell>
          <cell r="F3391">
            <v>39.22</v>
          </cell>
          <cell r="H3391">
            <v>1510064</v>
          </cell>
          <cell r="I3391">
            <v>24.96</v>
          </cell>
          <cell r="J3391">
            <v>1</v>
          </cell>
          <cell r="K3391">
            <v>24.96</v>
          </cell>
          <cell r="L3391">
            <v>24.954999999999998</v>
          </cell>
          <cell r="M3391">
            <v>24.954999999999998</v>
          </cell>
          <cell r="N3391">
            <v>24.96</v>
          </cell>
          <cell r="O3391">
            <v>24.954999999999998</v>
          </cell>
          <cell r="P3391">
            <v>24.954999999999998</v>
          </cell>
          <cell r="Q3391">
            <v>39.22</v>
          </cell>
          <cell r="R3391">
            <v>37.432499999999997</v>
          </cell>
          <cell r="S3391">
            <v>37.432499999999997</v>
          </cell>
          <cell r="T3391">
            <v>39.22</v>
          </cell>
          <cell r="U3391">
            <v>37.432499999999997</v>
          </cell>
          <cell r="V3391">
            <v>37.432499999999997</v>
          </cell>
        </row>
        <row r="3392">
          <cell r="B3392" t="str">
            <v>-EBARA</v>
          </cell>
          <cell r="D3392">
            <v>1</v>
          </cell>
          <cell r="E3392" t="str">
            <v>VANNE A BILLE FEM/FEM ORION D63</v>
          </cell>
          <cell r="F3392">
            <v>9.56</v>
          </cell>
          <cell r="H3392" t="str">
            <v>VAC63</v>
          </cell>
          <cell r="I3392">
            <v>8.09</v>
          </cell>
          <cell r="J3392">
            <v>1</v>
          </cell>
          <cell r="K3392">
            <v>8.09</v>
          </cell>
          <cell r="L3392">
            <v>8.0869999999999997</v>
          </cell>
          <cell r="M3392">
            <v>8.0869999999999997</v>
          </cell>
          <cell r="N3392">
            <v>8.09</v>
          </cell>
          <cell r="O3392">
            <v>8.0869999999999997</v>
          </cell>
          <cell r="P3392">
            <v>8.0869999999999997</v>
          </cell>
          <cell r="Q3392">
            <v>9.56</v>
          </cell>
          <cell r="R3392">
            <v>10.108750000000001</v>
          </cell>
          <cell r="S3392">
            <v>10.108750000000001</v>
          </cell>
          <cell r="T3392">
            <v>9.56</v>
          </cell>
          <cell r="U3392">
            <v>10.108750000000001</v>
          </cell>
          <cell r="V3392">
            <v>10.108750000000001</v>
          </cell>
        </row>
        <row r="3393">
          <cell r="B3393" t="str">
            <v>-EBARA</v>
          </cell>
          <cell r="D3393">
            <v>1</v>
          </cell>
          <cell r="E3393" t="str">
            <v>TRAVERSEE DE PAROI 50/63X2</v>
          </cell>
          <cell r="F3393">
            <v>9.64</v>
          </cell>
          <cell r="H3393" t="str">
            <v>VDL516048</v>
          </cell>
          <cell r="I3393">
            <v>7.94</v>
          </cell>
          <cell r="J3393">
            <v>1</v>
          </cell>
          <cell r="K3393">
            <v>7.94</v>
          </cell>
          <cell r="L3393">
            <v>7.9420000000000002</v>
          </cell>
          <cell r="M3393">
            <v>7.9420000000000002</v>
          </cell>
          <cell r="N3393">
            <v>7.94</v>
          </cell>
          <cell r="O3393">
            <v>7.9420000000000002</v>
          </cell>
          <cell r="P3393">
            <v>7.9420000000000002</v>
          </cell>
          <cell r="Q3393">
            <v>9.64</v>
          </cell>
          <cell r="R3393">
            <v>9.9275000000000002</v>
          </cell>
          <cell r="S3393">
            <v>9.9275000000000002</v>
          </cell>
          <cell r="T3393">
            <v>9.64</v>
          </cell>
          <cell r="U3393">
            <v>9.9275000000000002</v>
          </cell>
          <cell r="V3393">
            <v>9.9275000000000002</v>
          </cell>
        </row>
        <row r="3394">
          <cell r="B3394" t="str">
            <v>-EBARA</v>
          </cell>
          <cell r="D3394">
            <v>1</v>
          </cell>
          <cell r="E3394" t="str">
            <v>EMBOUT ADAPTATION 63X50X2</v>
          </cell>
          <cell r="F3394">
            <v>0.77</v>
          </cell>
          <cell r="H3394" t="str">
            <v>EF63502</v>
          </cell>
          <cell r="I3394">
            <v>0.61</v>
          </cell>
          <cell r="J3394">
            <v>1</v>
          </cell>
          <cell r="K3394">
            <v>0.61</v>
          </cell>
          <cell r="L3394">
            <v>0.61299999999999999</v>
          </cell>
          <cell r="M3394">
            <v>0.67400000000000004</v>
          </cell>
          <cell r="N3394">
            <v>0.61</v>
          </cell>
          <cell r="O3394">
            <v>0.61299999999999999</v>
          </cell>
          <cell r="P3394">
            <v>0.67400000000000004</v>
          </cell>
          <cell r="Q3394">
            <v>0.77</v>
          </cell>
          <cell r="R3394">
            <v>0.81529000000000007</v>
          </cell>
          <cell r="S3394">
            <v>0.89642000000000011</v>
          </cell>
          <cell r="T3394">
            <v>0.77</v>
          </cell>
          <cell r="U3394">
            <v>0.81529000000000007</v>
          </cell>
          <cell r="V3394">
            <v>0.89642000000000011</v>
          </cell>
        </row>
        <row r="3395">
          <cell r="B3395" t="str">
            <v>-EBARA</v>
          </cell>
          <cell r="D3395">
            <v>1</v>
          </cell>
          <cell r="E3395" t="str">
            <v>JOINT FORSHEDA D100</v>
          </cell>
          <cell r="F3395">
            <v>4.87</v>
          </cell>
          <cell r="H3395" t="str">
            <v>MJOI100</v>
          </cell>
          <cell r="I3395">
            <v>0.94</v>
          </cell>
          <cell r="J3395">
            <v>1</v>
          </cell>
          <cell r="K3395">
            <v>0.94</v>
          </cell>
          <cell r="L3395">
            <v>2.1800000000000002</v>
          </cell>
          <cell r="M3395">
            <v>0.94</v>
          </cell>
          <cell r="N3395">
            <v>0.94</v>
          </cell>
          <cell r="O3395">
            <v>2.1800000000000002</v>
          </cell>
          <cell r="P3395">
            <v>0.94</v>
          </cell>
          <cell r="Q3395">
            <v>4.87</v>
          </cell>
          <cell r="R3395">
            <v>4.9050000000000002</v>
          </cell>
          <cell r="S3395">
            <v>2.1149999999999998</v>
          </cell>
          <cell r="T3395">
            <v>4.87</v>
          </cell>
          <cell r="U3395">
            <v>4.9050000000000002</v>
          </cell>
          <cell r="V3395">
            <v>2.1149999999999998</v>
          </cell>
        </row>
        <row r="3396">
          <cell r="B3396" t="str">
            <v>-EBARA</v>
          </cell>
          <cell r="D3396">
            <v>1</v>
          </cell>
          <cell r="E3396" t="str">
            <v>JOINT FORSHEDA D63</v>
          </cell>
          <cell r="F3396">
            <v>4.9400000000000004</v>
          </cell>
          <cell r="H3396" t="str">
            <v>MJOI63</v>
          </cell>
          <cell r="I3396">
            <v>2.21</v>
          </cell>
          <cell r="J3396">
            <v>1</v>
          </cell>
          <cell r="K3396">
            <v>2.21</v>
          </cell>
          <cell r="L3396">
            <v>2.21</v>
          </cell>
          <cell r="M3396">
            <v>0.92</v>
          </cell>
          <cell r="N3396">
            <v>2.21</v>
          </cell>
          <cell r="O3396">
            <v>2.21</v>
          </cell>
          <cell r="P3396">
            <v>0.92</v>
          </cell>
          <cell r="Q3396">
            <v>4.9400000000000004</v>
          </cell>
          <cell r="R3396">
            <v>4.9725000000000001</v>
          </cell>
          <cell r="S3396">
            <v>2.0700000000000003</v>
          </cell>
          <cell r="T3396">
            <v>4.9400000000000004</v>
          </cell>
          <cell r="U3396">
            <v>4.9725000000000001</v>
          </cell>
          <cell r="V3396">
            <v>2.0700000000000003</v>
          </cell>
        </row>
        <row r="3397">
          <cell r="B3397" t="str">
            <v>-EBARA</v>
          </cell>
          <cell r="D3397">
            <v>1.35</v>
          </cell>
          <cell r="E3397" t="str">
            <v>MAIN D'OEUVRE ATELIER</v>
          </cell>
          <cell r="F3397">
            <v>75</v>
          </cell>
          <cell r="H3397" t="str">
            <v>MOAT</v>
          </cell>
          <cell r="I3397">
            <v>50</v>
          </cell>
          <cell r="J3397">
            <v>1</v>
          </cell>
          <cell r="K3397">
            <v>50</v>
          </cell>
          <cell r="L3397">
            <v>50</v>
          </cell>
          <cell r="M3397">
            <v>50</v>
          </cell>
          <cell r="N3397">
            <v>67.5</v>
          </cell>
          <cell r="O3397">
            <v>67.5</v>
          </cell>
          <cell r="P3397">
            <v>67.5</v>
          </cell>
          <cell r="Q3397">
            <v>75</v>
          </cell>
          <cell r="R3397">
            <v>75</v>
          </cell>
          <cell r="S3397">
            <v>75</v>
          </cell>
          <cell r="T3397">
            <v>101.25</v>
          </cell>
          <cell r="U3397">
            <v>101.25</v>
          </cell>
          <cell r="V3397">
            <v>101.25</v>
          </cell>
        </row>
        <row r="3398">
          <cell r="B3398" t="str">
            <v>-EBARA</v>
          </cell>
          <cell r="D3398">
            <v>0.6</v>
          </cell>
          <cell r="E3398" t="str">
            <v>CHAINE INOX DIAM 4 32/8 (LE ML)</v>
          </cell>
          <cell r="F3398">
            <v>4.3499999999999996</v>
          </cell>
          <cell r="H3398" t="str">
            <v>316L/4404</v>
          </cell>
          <cell r="I3398">
            <v>2.9</v>
          </cell>
          <cell r="J3398">
            <v>1</v>
          </cell>
          <cell r="K3398">
            <v>2.9</v>
          </cell>
          <cell r="L3398">
            <v>2.9</v>
          </cell>
          <cell r="M3398">
            <v>2.9</v>
          </cell>
          <cell r="N3398">
            <v>1.74</v>
          </cell>
          <cell r="O3398">
            <v>1.74</v>
          </cell>
          <cell r="P3398">
            <v>1.74</v>
          </cell>
          <cell r="Q3398">
            <v>4.3499999999999996</v>
          </cell>
          <cell r="R3398">
            <v>4.3499999999999996</v>
          </cell>
          <cell r="S3398">
            <v>4.3499999999999996</v>
          </cell>
          <cell r="T3398">
            <v>2.61</v>
          </cell>
          <cell r="U3398">
            <v>2.61</v>
          </cell>
          <cell r="V3398">
            <v>2.61</v>
          </cell>
        </row>
        <row r="3399">
          <cell r="B3399" t="str">
            <v>-EBARA</v>
          </cell>
          <cell r="D3399">
            <v>1</v>
          </cell>
          <cell r="E3399" t="str">
            <v xml:space="preserve">CROCHET INOX </v>
          </cell>
          <cell r="F3399">
            <v>2.2400000000000002</v>
          </cell>
          <cell r="H3399">
            <v>101007</v>
          </cell>
          <cell r="I3399">
            <v>1.5</v>
          </cell>
          <cell r="J3399">
            <v>1</v>
          </cell>
          <cell r="K3399">
            <v>1.5</v>
          </cell>
          <cell r="L3399">
            <v>1.5</v>
          </cell>
          <cell r="M3399">
            <v>1.5</v>
          </cell>
          <cell r="N3399">
            <v>1.5</v>
          </cell>
          <cell r="O3399">
            <v>1.5</v>
          </cell>
          <cell r="P3399">
            <v>1.5</v>
          </cell>
          <cell r="Q3399">
            <v>2.2400000000000002</v>
          </cell>
          <cell r="R3399">
            <v>2.25</v>
          </cell>
          <cell r="S3399">
            <v>2.25</v>
          </cell>
          <cell r="T3399">
            <v>2.2400000000000002</v>
          </cell>
          <cell r="U3399">
            <v>2.25</v>
          </cell>
          <cell r="V3399">
            <v>2.25</v>
          </cell>
        </row>
        <row r="3400">
          <cell r="B3400" t="str">
            <v>-EBARA</v>
          </cell>
          <cell r="D3400">
            <v>1</v>
          </cell>
          <cell r="E3400" t="str">
            <v>RONDELLE EPDM INOX 5.5/6.3*25</v>
          </cell>
          <cell r="F3400">
            <v>1.9E-2</v>
          </cell>
          <cell r="H3400" t="str">
            <v>RONDETD6</v>
          </cell>
          <cell r="I3400">
            <v>0.13</v>
          </cell>
          <cell r="J3400">
            <v>1</v>
          </cell>
          <cell r="K3400">
            <v>0.13</v>
          </cell>
          <cell r="L3400">
            <v>0.12720000000000001</v>
          </cell>
          <cell r="M3400">
            <v>0.12720000000000001</v>
          </cell>
          <cell r="N3400">
            <v>0.13</v>
          </cell>
          <cell r="O3400">
            <v>0.12720000000000001</v>
          </cell>
          <cell r="P3400">
            <v>0.12720000000000001</v>
          </cell>
          <cell r="Q3400">
            <v>1.9E-2</v>
          </cell>
          <cell r="R3400">
            <v>0.19080000000000003</v>
          </cell>
          <cell r="S3400">
            <v>0.19080000000000003</v>
          </cell>
          <cell r="T3400">
            <v>1.9E-2</v>
          </cell>
          <cell r="U3400">
            <v>0.19080000000000003</v>
          </cell>
          <cell r="V3400">
            <v>0.19080000000000003</v>
          </cell>
        </row>
        <row r="3401">
          <cell r="B3401" t="str">
            <v>-EBARA</v>
          </cell>
          <cell r="D3401">
            <v>1</v>
          </cell>
          <cell r="E3401" t="str">
            <v>RONDELLE PLATE M6X24X1.2 LL A2</v>
          </cell>
          <cell r="F3401">
            <v>0.05</v>
          </cell>
          <cell r="H3401">
            <v>8535000618</v>
          </cell>
          <cell r="I3401">
            <v>3.0000000000000001E-3</v>
          </cell>
          <cell r="J3401">
            <v>1</v>
          </cell>
          <cell r="K3401">
            <v>3.0000000000000001E-3</v>
          </cell>
          <cell r="L3401">
            <v>3.04E-2</v>
          </cell>
          <cell r="M3401">
            <v>3.04E-2</v>
          </cell>
          <cell r="N3401">
            <v>3.0000000000000001E-3</v>
          </cell>
          <cell r="O3401">
            <v>3.04E-2</v>
          </cell>
          <cell r="P3401">
            <v>3.04E-2</v>
          </cell>
          <cell r="Q3401">
            <v>0.05</v>
          </cell>
          <cell r="R3401">
            <v>5.3199999999999997E-2</v>
          </cell>
          <cell r="S3401">
            <v>5.3199999999999997E-2</v>
          </cell>
          <cell r="T3401">
            <v>0.05</v>
          </cell>
          <cell r="U3401">
            <v>5.3199999999999997E-2</v>
          </cell>
          <cell r="V3401">
            <v>5.3199999999999997E-2</v>
          </cell>
        </row>
        <row r="3402">
          <cell r="B3402" t="str">
            <v>SPR900-EBARA</v>
          </cell>
          <cell r="N3402">
            <v>274.93633333333338</v>
          </cell>
          <cell r="O3402">
            <v>266.59749999999997</v>
          </cell>
          <cell r="P3402">
            <v>264.73750000000001</v>
          </cell>
          <cell r="T3402">
            <v>410.06099999999998</v>
          </cell>
          <cell r="U3402">
            <v>399.27815000000004</v>
          </cell>
          <cell r="V3402">
            <v>394.71296000000001</v>
          </cell>
        </row>
        <row r="3403">
          <cell r="B3403" t="str">
            <v>1200V75BG</v>
          </cell>
          <cell r="D3403">
            <v>2</v>
          </cell>
          <cell r="E3403" t="str">
            <v>DW VOX 75 A 20M DE CABLE</v>
          </cell>
          <cell r="F3403">
            <v>330.98</v>
          </cell>
          <cell r="H3403" t="str">
            <v>7122000003A</v>
          </cell>
          <cell r="I3403">
            <v>247</v>
          </cell>
          <cell r="J3403">
            <v>1</v>
          </cell>
          <cell r="K3403">
            <v>247</v>
          </cell>
          <cell r="L3403">
            <v>247</v>
          </cell>
          <cell r="M3403">
            <v>285</v>
          </cell>
          <cell r="N3403">
            <v>494</v>
          </cell>
          <cell r="O3403">
            <v>494</v>
          </cell>
          <cell r="P3403">
            <v>570</v>
          </cell>
          <cell r="Q3403">
            <v>330.98</v>
          </cell>
          <cell r="R3403">
            <v>370.5</v>
          </cell>
          <cell r="S3403">
            <v>427.5</v>
          </cell>
          <cell r="T3403">
            <v>661.96</v>
          </cell>
          <cell r="U3403">
            <v>741</v>
          </cell>
          <cell r="V3403">
            <v>855</v>
          </cell>
        </row>
        <row r="3404">
          <cell r="B3404" t="str">
            <v>1200V75BG</v>
          </cell>
          <cell r="D3404">
            <v>1</v>
          </cell>
          <cell r="E3404" t="str">
            <v>KIT ALARME AVEC SUPPORT</v>
          </cell>
          <cell r="F3404">
            <v>0</v>
          </cell>
          <cell r="H3404" t="str">
            <v>KITALARMESPR</v>
          </cell>
          <cell r="I3404">
            <v>3.72</v>
          </cell>
          <cell r="J3404">
            <v>1</v>
          </cell>
          <cell r="K3404">
            <v>3.72</v>
          </cell>
          <cell r="L3404" t="e">
            <v>#N/A</v>
          </cell>
          <cell r="M3404" t="e">
            <v>#N/A</v>
          </cell>
          <cell r="N3404">
            <v>3.72</v>
          </cell>
          <cell r="O3404" t="e">
            <v>#N/A</v>
          </cell>
          <cell r="P3404" t="e">
            <v>#N/A</v>
          </cell>
          <cell r="Q3404">
            <v>44</v>
          </cell>
          <cell r="R3404" t="e">
            <v>#N/A</v>
          </cell>
          <cell r="S3404" t="e">
            <v>#N/A</v>
          </cell>
          <cell r="T3404">
            <v>44</v>
          </cell>
          <cell r="U3404" t="e">
            <v>#N/A</v>
          </cell>
          <cell r="V3404" t="e">
            <v>#N/A</v>
          </cell>
        </row>
        <row r="3405">
          <cell r="B3405" t="str">
            <v>1200V75BG</v>
          </cell>
          <cell r="D3405">
            <v>1</v>
          </cell>
          <cell r="E3405" t="str">
            <v>HAUT DE CANALISATION POUR DOUBLE POMPE BG</v>
          </cell>
          <cell r="F3405">
            <v>0</v>
          </cell>
          <cell r="H3405" t="str">
            <v>HCANADOUBLESPRBG</v>
          </cell>
          <cell r="I3405">
            <v>70.36</v>
          </cell>
          <cell r="J3405">
            <v>1</v>
          </cell>
          <cell r="K3405">
            <v>70.36</v>
          </cell>
          <cell r="L3405" t="e">
            <v>#N/A</v>
          </cell>
          <cell r="M3405" t="e">
            <v>#N/A</v>
          </cell>
          <cell r="N3405">
            <v>70.36</v>
          </cell>
          <cell r="O3405" t="e">
            <v>#N/A</v>
          </cell>
          <cell r="P3405" t="e">
            <v>#N/A</v>
          </cell>
          <cell r="Q3405">
            <v>0</v>
          </cell>
          <cell r="R3405" t="e">
            <v>#N/A</v>
          </cell>
          <cell r="S3405" t="e">
            <v>#N/A</v>
          </cell>
          <cell r="T3405">
            <v>0</v>
          </cell>
          <cell r="U3405" t="e">
            <v>#N/A</v>
          </cell>
          <cell r="V3405" t="e">
            <v>#N/A</v>
          </cell>
        </row>
        <row r="3406">
          <cell r="B3406" t="str">
            <v>1200V75BG</v>
          </cell>
          <cell r="D3406">
            <v>2</v>
          </cell>
          <cell r="E3406" t="str">
            <v>KIT PIED D'ASSISE PREMONTE</v>
          </cell>
          <cell r="F3406">
            <v>0</v>
          </cell>
          <cell r="H3406" t="str">
            <v>KPA</v>
          </cell>
          <cell r="I3406">
            <v>81.795999999999992</v>
          </cell>
          <cell r="J3406">
            <v>1</v>
          </cell>
          <cell r="K3406">
            <v>81.795999999999992</v>
          </cell>
          <cell r="L3406" t="e">
            <v>#N/A</v>
          </cell>
          <cell r="M3406" t="e">
            <v>#N/A</v>
          </cell>
          <cell r="N3406">
            <v>163.59199999999998</v>
          </cell>
          <cell r="O3406" t="e">
            <v>#N/A</v>
          </cell>
          <cell r="P3406" t="e">
            <v>#N/A</v>
          </cell>
          <cell r="Q3406">
            <v>0</v>
          </cell>
          <cell r="R3406" t="e">
            <v>#N/A</v>
          </cell>
          <cell r="S3406" t="e">
            <v>#N/A</v>
          </cell>
          <cell r="T3406">
            <v>0</v>
          </cell>
          <cell r="U3406" t="e">
            <v>#N/A</v>
          </cell>
          <cell r="V3406" t="e">
            <v>#N/A</v>
          </cell>
        </row>
        <row r="3407">
          <cell r="B3407" t="str">
            <v>1200V75BG</v>
          </cell>
          <cell r="D3407">
            <v>1</v>
          </cell>
          <cell r="E3407" t="str">
            <v>PLAQUE DE FOND _ 600</v>
          </cell>
          <cell r="F3407">
            <v>28.7</v>
          </cell>
          <cell r="H3407" t="str">
            <v>PEHD600</v>
          </cell>
          <cell r="I3407">
            <v>48.57</v>
          </cell>
          <cell r="J3407">
            <v>1</v>
          </cell>
          <cell r="K3407">
            <v>48.57</v>
          </cell>
          <cell r="L3407">
            <v>48.57</v>
          </cell>
          <cell r="M3407">
            <v>51.969900000000003</v>
          </cell>
          <cell r="N3407">
            <v>48.57</v>
          </cell>
          <cell r="O3407">
            <v>48.57</v>
          </cell>
          <cell r="P3407">
            <v>51.969900000000003</v>
          </cell>
          <cell r="Q3407">
            <v>28.7</v>
          </cell>
          <cell r="R3407">
            <v>0</v>
          </cell>
          <cell r="S3407">
            <v>0</v>
          </cell>
          <cell r="T3407">
            <v>28.7</v>
          </cell>
          <cell r="U3407">
            <v>0</v>
          </cell>
          <cell r="V3407">
            <v>0</v>
          </cell>
        </row>
        <row r="3408">
          <cell r="B3408" t="str">
            <v>1200V75BG</v>
          </cell>
          <cell r="D3408">
            <v>4</v>
          </cell>
          <cell r="E3408" t="str">
            <v xml:space="preserve">CROCHET INOX </v>
          </cell>
          <cell r="F3408">
            <v>2.2400000000000002</v>
          </cell>
          <cell r="H3408">
            <v>101007</v>
          </cell>
          <cell r="I3408">
            <v>1.5</v>
          </cell>
          <cell r="J3408">
            <v>1</v>
          </cell>
          <cell r="K3408">
            <v>1.5</v>
          </cell>
          <cell r="L3408">
            <v>1.5</v>
          </cell>
          <cell r="M3408">
            <v>1.5</v>
          </cell>
          <cell r="N3408">
            <v>6</v>
          </cell>
          <cell r="O3408">
            <v>6</v>
          </cell>
          <cell r="P3408">
            <v>6</v>
          </cell>
          <cell r="Q3408">
            <v>2.2400000000000002</v>
          </cell>
          <cell r="R3408">
            <v>2.25</v>
          </cell>
          <cell r="S3408">
            <v>2.25</v>
          </cell>
          <cell r="T3408">
            <v>8.9600000000000009</v>
          </cell>
          <cell r="U3408">
            <v>9</v>
          </cell>
          <cell r="V3408">
            <v>9</v>
          </cell>
        </row>
        <row r="3409">
          <cell r="B3409" t="str">
            <v>1200V75BG</v>
          </cell>
          <cell r="D3409">
            <v>2.6</v>
          </cell>
          <cell r="E3409" t="str">
            <v>CHAINE INOX DIAM 4 32/8 (LE ML)</v>
          </cell>
          <cell r="F3409">
            <v>4.3499999999999996</v>
          </cell>
          <cell r="H3409" t="str">
            <v>316L/4404</v>
          </cell>
          <cell r="I3409">
            <v>2.9</v>
          </cell>
          <cell r="J3409">
            <v>1</v>
          </cell>
          <cell r="K3409">
            <v>2.9</v>
          </cell>
          <cell r="L3409">
            <v>2.9</v>
          </cell>
          <cell r="M3409">
            <v>2.9</v>
          </cell>
          <cell r="N3409">
            <v>7.54</v>
          </cell>
          <cell r="O3409">
            <v>7.54</v>
          </cell>
          <cell r="P3409">
            <v>7.54</v>
          </cell>
          <cell r="Q3409">
            <v>4.3499999999999996</v>
          </cell>
          <cell r="R3409">
            <v>4.3499999999999996</v>
          </cell>
          <cell r="S3409">
            <v>4.3499999999999996</v>
          </cell>
          <cell r="T3409">
            <v>11.309999999999999</v>
          </cell>
          <cell r="U3409">
            <v>11.309999999999999</v>
          </cell>
          <cell r="V3409">
            <v>11.309999999999999</v>
          </cell>
        </row>
        <row r="3410">
          <cell r="B3410" t="str">
            <v>1200V75BG</v>
          </cell>
          <cell r="D3410">
            <v>4</v>
          </cell>
          <cell r="E3410" t="str">
            <v>TUBE INOX DIAM26.9X1.6 (LE ML)</v>
          </cell>
          <cell r="F3410">
            <v>7.41</v>
          </cell>
          <cell r="H3410" t="str">
            <v>304L/4307</v>
          </cell>
          <cell r="I3410">
            <v>5.99</v>
          </cell>
          <cell r="J3410">
            <v>1</v>
          </cell>
          <cell r="K3410">
            <v>5.99</v>
          </cell>
          <cell r="L3410">
            <v>5.99</v>
          </cell>
          <cell r="M3410">
            <v>5.99</v>
          </cell>
          <cell r="N3410">
            <v>23.96</v>
          </cell>
          <cell r="O3410">
            <v>23.96</v>
          </cell>
          <cell r="P3410">
            <v>23.96</v>
          </cell>
          <cell r="Q3410">
            <v>7.41</v>
          </cell>
          <cell r="R3410">
            <v>7.4875000000000007</v>
          </cell>
          <cell r="S3410">
            <v>7.4875000000000007</v>
          </cell>
          <cell r="T3410">
            <v>29.64</v>
          </cell>
          <cell r="U3410">
            <v>29.950000000000003</v>
          </cell>
          <cell r="V3410">
            <v>29.950000000000003</v>
          </cell>
        </row>
        <row r="3411">
          <cell r="B3411" t="str">
            <v>1200V75BG</v>
          </cell>
          <cell r="D3411">
            <v>3</v>
          </cell>
          <cell r="E3411" t="str">
            <v>MANILLE INOX</v>
          </cell>
          <cell r="F3411">
            <v>1.57</v>
          </cell>
          <cell r="H3411">
            <v>9600000618</v>
          </cell>
          <cell r="I3411">
            <v>0.8</v>
          </cell>
          <cell r="J3411">
            <v>1</v>
          </cell>
          <cell r="K3411">
            <v>0.8</v>
          </cell>
          <cell r="L3411">
            <v>0.80289999999999995</v>
          </cell>
          <cell r="M3411">
            <v>0.80289999999999995</v>
          </cell>
          <cell r="N3411">
            <v>2.4000000000000004</v>
          </cell>
          <cell r="O3411">
            <v>2.4086999999999996</v>
          </cell>
          <cell r="P3411">
            <v>2.4086999999999996</v>
          </cell>
          <cell r="Q3411">
            <v>1.57</v>
          </cell>
          <cell r="R3411">
            <v>1.6057999999999999</v>
          </cell>
          <cell r="S3411">
            <v>1.6057999999999999</v>
          </cell>
          <cell r="T3411">
            <v>4.71</v>
          </cell>
          <cell r="U3411">
            <v>4.8173999999999992</v>
          </cell>
          <cell r="V3411">
            <v>4.8173999999999992</v>
          </cell>
        </row>
        <row r="3412">
          <cell r="B3412" t="str">
            <v>1200V75BG</v>
          </cell>
          <cell r="D3412">
            <v>2</v>
          </cell>
          <cell r="E3412" t="str">
            <v>COUDE 90  PVC D63 FEM/FEM</v>
          </cell>
          <cell r="F3412">
            <v>0.96</v>
          </cell>
          <cell r="H3412" t="str">
            <v>C9063</v>
          </cell>
          <cell r="I3412">
            <v>0.77</v>
          </cell>
          <cell r="J3412">
            <v>1</v>
          </cell>
          <cell r="K3412">
            <v>0.77</v>
          </cell>
          <cell r="L3412">
            <v>0.76900000000000002</v>
          </cell>
          <cell r="M3412">
            <v>0.84599999999999997</v>
          </cell>
          <cell r="N3412">
            <v>1.54</v>
          </cell>
          <cell r="O3412">
            <v>1.538</v>
          </cell>
          <cell r="P3412">
            <v>1.6919999999999999</v>
          </cell>
          <cell r="Q3412">
            <v>0.96</v>
          </cell>
          <cell r="R3412">
            <v>0.96125000000000005</v>
          </cell>
          <cell r="S3412">
            <v>1.0574999999999999</v>
          </cell>
          <cell r="T3412">
            <v>1.92</v>
          </cell>
          <cell r="U3412">
            <v>1.9225000000000001</v>
          </cell>
          <cell r="V3412">
            <v>2.1149999999999998</v>
          </cell>
        </row>
        <row r="3413">
          <cell r="B3413" t="str">
            <v>1200V75BG</v>
          </cell>
          <cell r="D3413">
            <v>2</v>
          </cell>
          <cell r="E3413" t="str">
            <v>COUDE 90 REDUIT M/F 63X50</v>
          </cell>
          <cell r="F3413">
            <v>3.76</v>
          </cell>
          <cell r="H3413" t="str">
            <v>C90MF6350</v>
          </cell>
          <cell r="I3413">
            <v>2.13</v>
          </cell>
          <cell r="J3413">
            <v>1</v>
          </cell>
          <cell r="K3413">
            <v>2.13</v>
          </cell>
          <cell r="L3413">
            <v>2.13</v>
          </cell>
          <cell r="M3413">
            <v>2.5049999999999999</v>
          </cell>
          <cell r="N3413">
            <v>4.26</v>
          </cell>
          <cell r="O3413">
            <v>4.26</v>
          </cell>
          <cell r="P3413">
            <v>5.01</v>
          </cell>
          <cell r="Q3413">
            <v>3.76</v>
          </cell>
          <cell r="R3413">
            <v>4.26</v>
          </cell>
          <cell r="S3413">
            <v>5.01</v>
          </cell>
          <cell r="T3413">
            <v>7.52</v>
          </cell>
          <cell r="U3413">
            <v>8.52</v>
          </cell>
          <cell r="V3413">
            <v>10.02</v>
          </cell>
        </row>
        <row r="3414">
          <cell r="B3414" t="str">
            <v>1200V75BG</v>
          </cell>
          <cell r="D3414">
            <v>1</v>
          </cell>
          <cell r="E3414" t="str">
            <v xml:space="preserve">CUVE DE RELEVAGE D800 + COUVERCLE </v>
          </cell>
          <cell r="F3414">
            <v>232.7</v>
          </cell>
          <cell r="H3414" t="str">
            <v>MCUVE800</v>
          </cell>
          <cell r="I3414">
            <v>134.9</v>
          </cell>
          <cell r="J3414">
            <v>1</v>
          </cell>
          <cell r="K3414">
            <v>134.9</v>
          </cell>
          <cell r="L3414">
            <v>134.9</v>
          </cell>
          <cell r="M3414">
            <v>134.9</v>
          </cell>
          <cell r="N3414">
            <v>134.9</v>
          </cell>
          <cell r="O3414">
            <v>134.9</v>
          </cell>
          <cell r="P3414">
            <v>134.9</v>
          </cell>
          <cell r="Q3414">
            <v>232.7</v>
          </cell>
          <cell r="R3414">
            <v>0</v>
          </cell>
          <cell r="S3414">
            <v>0</v>
          </cell>
          <cell r="T3414">
            <v>232.7</v>
          </cell>
          <cell r="U3414">
            <v>0</v>
          </cell>
          <cell r="V3414">
            <v>0</v>
          </cell>
        </row>
        <row r="3415">
          <cell r="B3415" t="str">
            <v>1200V75BG</v>
          </cell>
          <cell r="D3415">
            <v>1</v>
          </cell>
          <cell r="E3415" t="str">
            <v>JOINT FORSHEDA D100</v>
          </cell>
          <cell r="F3415">
            <v>4.87</v>
          </cell>
          <cell r="H3415" t="str">
            <v>MJOI100</v>
          </cell>
          <cell r="I3415">
            <v>0.94</v>
          </cell>
          <cell r="J3415">
            <v>1</v>
          </cell>
          <cell r="K3415">
            <v>0.94</v>
          </cell>
          <cell r="L3415">
            <v>2.1800000000000002</v>
          </cell>
          <cell r="M3415">
            <v>0.94</v>
          </cell>
          <cell r="N3415">
            <v>0.94</v>
          </cell>
          <cell r="O3415">
            <v>2.1800000000000002</v>
          </cell>
          <cell r="P3415">
            <v>0.94</v>
          </cell>
          <cell r="Q3415">
            <v>4.87</v>
          </cell>
          <cell r="R3415">
            <v>4.9050000000000002</v>
          </cell>
          <cell r="S3415">
            <v>2.1149999999999998</v>
          </cell>
          <cell r="T3415">
            <v>4.87</v>
          </cell>
          <cell r="U3415">
            <v>4.9050000000000002</v>
          </cell>
          <cell r="V3415">
            <v>2.1149999999999998</v>
          </cell>
        </row>
        <row r="3416">
          <cell r="B3416" t="str">
            <v>1200V75BG</v>
          </cell>
          <cell r="D3416">
            <v>2</v>
          </cell>
          <cell r="E3416" t="str">
            <v>TUBE DE 3M PVC PRESSION 63X4.7 PN16</v>
          </cell>
          <cell r="F3416">
            <v>12.91</v>
          </cell>
          <cell r="H3416" t="str">
            <v>PVC6316</v>
          </cell>
          <cell r="I3416">
            <v>4.7300000000000004</v>
          </cell>
          <cell r="J3416">
            <v>0.33</v>
          </cell>
          <cell r="K3416">
            <v>14.333333333333334</v>
          </cell>
          <cell r="L3416">
            <v>4.7320000000000002</v>
          </cell>
          <cell r="M3416">
            <v>4.7779999999999996</v>
          </cell>
          <cell r="N3416">
            <v>28.666666666666668</v>
          </cell>
          <cell r="O3416">
            <v>9.4640000000000004</v>
          </cell>
          <cell r="P3416">
            <v>9.5559999999999992</v>
          </cell>
          <cell r="Q3416">
            <v>12.91</v>
          </cell>
          <cell r="R3416">
            <v>6.2935600000000003</v>
          </cell>
          <cell r="S3416">
            <v>6.3547399999999996</v>
          </cell>
          <cell r="T3416">
            <v>25.82</v>
          </cell>
          <cell r="U3416">
            <v>12.587120000000001</v>
          </cell>
          <cell r="V3416">
            <v>12.709479999999999</v>
          </cell>
        </row>
        <row r="3417">
          <cell r="B3417" t="str">
            <v>1200V75BG</v>
          </cell>
          <cell r="D3417">
            <v>3</v>
          </cell>
          <cell r="E3417" t="str">
            <v>MAIN D'OEUVRE ATELIER</v>
          </cell>
          <cell r="F3417">
            <v>75</v>
          </cell>
          <cell r="H3417" t="str">
            <v>MOAT</v>
          </cell>
          <cell r="I3417">
            <v>50</v>
          </cell>
          <cell r="J3417">
            <v>1</v>
          </cell>
          <cell r="K3417">
            <v>50</v>
          </cell>
          <cell r="L3417">
            <v>50</v>
          </cell>
          <cell r="M3417">
            <v>50</v>
          </cell>
          <cell r="N3417">
            <v>150</v>
          </cell>
          <cell r="O3417">
            <v>150</v>
          </cell>
          <cell r="P3417">
            <v>150</v>
          </cell>
          <cell r="Q3417">
            <v>75</v>
          </cell>
          <cell r="R3417">
            <v>75</v>
          </cell>
          <cell r="S3417">
            <v>75</v>
          </cell>
          <cell r="T3417">
            <v>225</v>
          </cell>
          <cell r="U3417">
            <v>225</v>
          </cell>
          <cell r="V3417">
            <v>225</v>
          </cell>
        </row>
        <row r="3418">
          <cell r="B3418" t="str">
            <v>1200V75BG</v>
          </cell>
          <cell r="D3418">
            <v>1</v>
          </cell>
          <cell r="E3418" t="str">
            <v>COFFRET ELECTRIQUE DOULE POMPE AVEC HORLOGE</v>
          </cell>
          <cell r="F3418">
            <v>271</v>
          </cell>
          <cell r="H3418" t="str">
            <v>MCOFPRODPASA</v>
          </cell>
          <cell r="I3418">
            <v>181.16500000000002</v>
          </cell>
          <cell r="J3418">
            <v>1</v>
          </cell>
          <cell r="K3418">
            <v>181.16500000000002</v>
          </cell>
          <cell r="L3418" t="e">
            <v>#N/A</v>
          </cell>
          <cell r="M3418" t="e">
            <v>#N/A</v>
          </cell>
          <cell r="N3418">
            <v>181.16500000000002</v>
          </cell>
          <cell r="O3418" t="e">
            <v>#N/A</v>
          </cell>
          <cell r="P3418" t="e">
            <v>#N/A</v>
          </cell>
          <cell r="Q3418">
            <v>271</v>
          </cell>
          <cell r="R3418" t="e">
            <v>#N/A</v>
          </cell>
          <cell r="S3418" t="e">
            <v>#N/A</v>
          </cell>
          <cell r="T3418">
            <v>271</v>
          </cell>
          <cell r="U3418" t="e">
            <v>#N/A</v>
          </cell>
          <cell r="V3418" t="e">
            <v>#N/A</v>
          </cell>
        </row>
        <row r="3419">
          <cell r="B3419" t="str">
            <v>DP-SPR1200V75BG</v>
          </cell>
          <cell r="N3419">
            <v>1321.6136666666666</v>
          </cell>
          <cell r="O3419" t="e">
            <v>#N/A</v>
          </cell>
          <cell r="P3419" t="e">
            <v>#N/A</v>
          </cell>
        </row>
        <row r="3420">
          <cell r="B3420"/>
          <cell r="N3420" t="e">
            <v>#DIV/0!</v>
          </cell>
          <cell r="O3420" t="e">
            <v>#N/A</v>
          </cell>
          <cell r="P3420" t="e">
            <v>#N/A</v>
          </cell>
        </row>
      </sheetData>
      <sheetData sheetId="3"/>
      <sheetData sheetId="4">
        <row r="1">
          <cell r="A1" t="str">
            <v>Code article</v>
          </cell>
          <cell r="B1" t="str">
            <v>Désignation article</v>
          </cell>
          <cell r="C1" t="str">
            <v>Quantité</v>
          </cell>
        </row>
        <row r="2">
          <cell r="A2" t="str">
            <v>02146332</v>
          </cell>
          <cell r="B2" t="str">
            <v>VIS ZEBRA AUTOFORANTE</v>
          </cell>
          <cell r="C2">
            <v>32</v>
          </cell>
        </row>
        <row r="3">
          <cell r="A3" t="str">
            <v>101006</v>
          </cell>
          <cell r="B3" t="str">
            <v>PRESSE ETOUPE PG13.5 F7MM AVEC CE</v>
          </cell>
          <cell r="C3">
            <v>1</v>
          </cell>
        </row>
        <row r="4">
          <cell r="A4" t="str">
            <v>1510064</v>
          </cell>
          <cell r="B4" t="str">
            <v>CLAPET Y D63</v>
          </cell>
          <cell r="C4">
            <v>1</v>
          </cell>
        </row>
        <row r="5">
          <cell r="A5" t="str">
            <v>403XL</v>
          </cell>
          <cell r="B5" t="str">
            <v>BODY WARMER HOMME TXL</v>
          </cell>
          <cell r="C5">
            <v>2</v>
          </cell>
        </row>
        <row r="6">
          <cell r="A6" t="str">
            <v>404M</v>
          </cell>
          <cell r="B6" t="str">
            <v>BODY WARMER FEMME TM</v>
          </cell>
          <cell r="C6">
            <v>1</v>
          </cell>
        </row>
        <row r="7">
          <cell r="A7" t="str">
            <v>7FAMILLES</v>
          </cell>
          <cell r="B7" t="str">
            <v>JEU DES 7 FAMILLES</v>
          </cell>
          <cell r="C7">
            <v>46</v>
          </cell>
        </row>
        <row r="8">
          <cell r="A8" t="str">
            <v>8210603018</v>
          </cell>
          <cell r="B8" t="str">
            <v>VIS PENTURE 6X30 T30 INOX  A2</v>
          </cell>
          <cell r="C8">
            <v>248</v>
          </cell>
        </row>
        <row r="9">
          <cell r="A9" t="str">
            <v>8210707018</v>
          </cell>
          <cell r="B9" t="str">
            <v>VIS PENTURE TORX T30 INOX A2 7X70</v>
          </cell>
          <cell r="C9">
            <v>927</v>
          </cell>
        </row>
        <row r="10">
          <cell r="A10" t="str">
            <v>AH2</v>
          </cell>
          <cell r="B10" t="str">
            <v>ARBRE HEXAGONAL POUR SCIE CLOCHE D32 A D21</v>
          </cell>
          <cell r="C10">
            <v>17</v>
          </cell>
        </row>
        <row r="11">
          <cell r="A11" t="str">
            <v>AVOIR SASKIT</v>
          </cell>
          <cell r="B11" t="str">
            <v>AVOIR</v>
          </cell>
          <cell r="C11">
            <v>-19</v>
          </cell>
        </row>
        <row r="12">
          <cell r="A12" t="str">
            <v>BADGE</v>
          </cell>
          <cell r="B12" t="str">
            <v>BADGES</v>
          </cell>
          <cell r="C12">
            <v>1</v>
          </cell>
        </row>
        <row r="13">
          <cell r="A13" t="str">
            <v>BANNIERE</v>
          </cell>
          <cell r="B13" t="str">
            <v>BANNIERE RECTO/VERSO</v>
          </cell>
          <cell r="C13">
            <v>2</v>
          </cell>
        </row>
        <row r="14">
          <cell r="A14" t="str">
            <v>BARREGALVA</v>
          </cell>
          <cell r="B14" t="str">
            <v>BARRE T GALVA ML</v>
          </cell>
          <cell r="C14">
            <v>5.56</v>
          </cell>
        </row>
        <row r="15">
          <cell r="A15" t="str">
            <v>BFV10EH</v>
          </cell>
          <cell r="B15" t="str">
            <v>KIT BAC PEHD 10 EH</v>
          </cell>
          <cell r="C15">
            <v>9</v>
          </cell>
        </row>
        <row r="16">
          <cell r="A16" t="str">
            <v>BFV12EH</v>
          </cell>
          <cell r="B16" t="str">
            <v>KIT BAC PEHD 12EH</v>
          </cell>
          <cell r="C16">
            <v>7</v>
          </cell>
        </row>
        <row r="17">
          <cell r="A17" t="str">
            <v>BFV2.5EH</v>
          </cell>
          <cell r="B17" t="str">
            <v>KIT BAC PEHD 2.5EH</v>
          </cell>
          <cell r="C17">
            <v>13</v>
          </cell>
        </row>
        <row r="18">
          <cell r="A18" t="str">
            <v>BFV20EH</v>
          </cell>
          <cell r="B18" t="str">
            <v>KIT BAC PEHD 20EH</v>
          </cell>
          <cell r="C18">
            <v>1</v>
          </cell>
        </row>
        <row r="19">
          <cell r="A19" t="str">
            <v>BFV3EH</v>
          </cell>
          <cell r="B19" t="str">
            <v>KIT BAC PEHD 3 EH</v>
          </cell>
          <cell r="C19">
            <v>165</v>
          </cell>
        </row>
        <row r="20">
          <cell r="A20" t="str">
            <v>BFV5EH</v>
          </cell>
          <cell r="B20" t="str">
            <v>KIT BAC PEHD 5EH</v>
          </cell>
          <cell r="C20">
            <v>334</v>
          </cell>
        </row>
        <row r="21">
          <cell r="A21" t="str">
            <v>BFV6EH</v>
          </cell>
          <cell r="B21" t="str">
            <v>KIT BAC PEHD 6 EH</v>
          </cell>
          <cell r="C21">
            <v>179</v>
          </cell>
        </row>
        <row r="22">
          <cell r="A22" t="str">
            <v>BG-BOOK-GUIDEMO</v>
          </cell>
          <cell r="B22" t="str">
            <v>BOOK DES REALISATIONS / GUIDE TECHNIQUE DE M</v>
          </cell>
          <cell r="C22">
            <v>3</v>
          </cell>
        </row>
        <row r="23">
          <cell r="A23" t="str">
            <v>BIPSTOP</v>
          </cell>
          <cell r="B23" t="str">
            <v>FLOTTEUR JAUNE 20M DE CABLE+LEST</v>
          </cell>
          <cell r="C23">
            <v>18</v>
          </cell>
        </row>
        <row r="24">
          <cell r="A24" t="str">
            <v>BLUEFASTP</v>
          </cell>
          <cell r="B24" t="str">
            <v>COLLE BLUEFAST SPECIALE PVC SOUPLE</v>
          </cell>
          <cell r="C24">
            <v>6</v>
          </cell>
        </row>
        <row r="25">
          <cell r="A25" t="str">
            <v>BP100N</v>
          </cell>
          <cell r="B25" t="str">
            <v>COLLE PVC PRESSION NICOLL</v>
          </cell>
          <cell r="C25">
            <v>21</v>
          </cell>
        </row>
        <row r="26">
          <cell r="A26" t="str">
            <v>C1001002500</v>
          </cell>
          <cell r="B26" t="str">
            <v>CHEVRON 100X100 L 2.50M</v>
          </cell>
          <cell r="C26">
            <v>436</v>
          </cell>
        </row>
        <row r="27">
          <cell r="A27" t="str">
            <v>C41413000</v>
          </cell>
          <cell r="B27" t="str">
            <v>CHEVRON 41X41 L 3M</v>
          </cell>
          <cell r="C27">
            <v>426</v>
          </cell>
        </row>
        <row r="28">
          <cell r="A28" t="str">
            <v>C4550</v>
          </cell>
          <cell r="B28" t="str">
            <v>COUDE 45 PVC D50 FEM/FEM</v>
          </cell>
          <cell r="C28">
            <v>170</v>
          </cell>
        </row>
        <row r="29">
          <cell r="A29" t="str">
            <v>C4563</v>
          </cell>
          <cell r="B29" t="str">
            <v>COUDE 45 PVC D63 FEM/FEM</v>
          </cell>
          <cell r="C29">
            <v>698</v>
          </cell>
        </row>
        <row r="30">
          <cell r="A30" t="str">
            <v>C501151800</v>
          </cell>
          <cell r="B30" t="str">
            <v>BASTAINGS 50X115 (1.80 ML)</v>
          </cell>
          <cell r="C30">
            <v>131.80000000000001</v>
          </cell>
        </row>
        <row r="31">
          <cell r="A31" t="str">
            <v>C70701800</v>
          </cell>
          <cell r="B31" t="str">
            <v>CHEVRON 70X70 1.80 ML</v>
          </cell>
          <cell r="C31">
            <v>538.4</v>
          </cell>
        </row>
        <row r="32">
          <cell r="A32" t="str">
            <v>C9050</v>
          </cell>
          <cell r="B32" t="str">
            <v>COUDE 90 PVC D50 FEM/FEM</v>
          </cell>
          <cell r="C32">
            <v>371</v>
          </cell>
        </row>
        <row r="33">
          <cell r="A33" t="str">
            <v>C9063</v>
          </cell>
          <cell r="B33" t="str">
            <v>COUDE 90  PVC D63 FEM/FEM</v>
          </cell>
          <cell r="C33">
            <v>1757</v>
          </cell>
        </row>
        <row r="34">
          <cell r="A34" t="str">
            <v>CARNETFV</v>
          </cell>
          <cell r="B34" t="str">
            <v>CARNET DENTRETIEN FV</v>
          </cell>
          <cell r="C34">
            <v>129</v>
          </cell>
        </row>
        <row r="35">
          <cell r="A35" t="str">
            <v>CARNETFVFH</v>
          </cell>
          <cell r="B35" t="str">
            <v>CARNET DENTRETIEN FVFH</v>
          </cell>
          <cell r="C35">
            <v>33</v>
          </cell>
        </row>
        <row r="36">
          <cell r="A36" t="str">
            <v>CARTEVISITE</v>
          </cell>
          <cell r="B36" t="str">
            <v>CARTES DE VISITE</v>
          </cell>
          <cell r="C36">
            <v>6</v>
          </cell>
        </row>
        <row r="37">
          <cell r="A37" t="str">
            <v>CASQUETTE1</v>
          </cell>
          <cell r="B37" t="str">
            <v>CASQUETTE EN TISSU BLEU MARINE AQUATIRIS</v>
          </cell>
          <cell r="C37">
            <v>11</v>
          </cell>
        </row>
        <row r="38">
          <cell r="A38" t="str">
            <v>CC10M</v>
          </cell>
          <cell r="B38" t="str">
            <v>CHAPEAU D100</v>
          </cell>
          <cell r="C38">
            <v>1027</v>
          </cell>
        </row>
        <row r="39">
          <cell r="A39" t="str">
            <v>CE403</v>
          </cell>
          <cell r="B39" t="str">
            <v>CORNIERE ALU 40/40/3 ML</v>
          </cell>
          <cell r="C39">
            <v>91</v>
          </cell>
        </row>
        <row r="40">
          <cell r="A40" t="str">
            <v>CE403L15</v>
          </cell>
          <cell r="B40" t="str">
            <v>CORNIERE  ALU 40/40/3 1,5 ML</v>
          </cell>
          <cell r="C40">
            <v>4</v>
          </cell>
        </row>
        <row r="41">
          <cell r="A41" t="str">
            <v>CE403L20</v>
          </cell>
          <cell r="B41" t="str">
            <v>CORNIERE  ALU 40/40/3 2 ML</v>
          </cell>
          <cell r="C41">
            <v>26</v>
          </cell>
        </row>
        <row r="42">
          <cell r="A42" t="str">
            <v>CHASSEAQUA</v>
          </cell>
          <cell r="B42" t="str">
            <v>CHASSE AQUATIRIS EAUX BRUTES</v>
          </cell>
          <cell r="C42">
            <v>267</v>
          </cell>
        </row>
        <row r="43">
          <cell r="A43" t="str">
            <v>CHASSECLAP</v>
          </cell>
          <cell r="B43" t="str">
            <v>CHASSE A CLAPET INOX  AQUATIRIS</v>
          </cell>
          <cell r="C43">
            <v>71</v>
          </cell>
        </row>
        <row r="44">
          <cell r="A44" t="str">
            <v>CHEMISEPRO</v>
          </cell>
          <cell r="B44" t="str">
            <v>CHEMISE A RABAT</v>
          </cell>
          <cell r="C44">
            <v>11</v>
          </cell>
        </row>
        <row r="45">
          <cell r="A45" t="str">
            <v>CJ4</v>
          </cell>
          <cell r="B45" t="str">
            <v>COUDE SIMPLE MF 45 D.50</v>
          </cell>
          <cell r="C45">
            <v>1</v>
          </cell>
        </row>
        <row r="46">
          <cell r="A46" t="str">
            <v>CJ8</v>
          </cell>
          <cell r="B46" t="str">
            <v>COUDE SIMPLE MF 87 30 D50</v>
          </cell>
          <cell r="C46">
            <v>1</v>
          </cell>
        </row>
        <row r="47">
          <cell r="A47" t="str">
            <v>CLE</v>
          </cell>
          <cell r="B47" t="str">
            <v>CLE USB 4 GO</v>
          </cell>
          <cell r="C47">
            <v>16</v>
          </cell>
        </row>
        <row r="48">
          <cell r="A48" t="str">
            <v>COFRELECV2VAUTO</v>
          </cell>
          <cell r="B48" t="str">
            <v>COFFRET ELECTRIQUE - AUTO 3 VANNES 2 VOIES</v>
          </cell>
          <cell r="C48">
            <v>1</v>
          </cell>
        </row>
        <row r="49">
          <cell r="A49" t="str">
            <v>COL01</v>
          </cell>
          <cell r="B49" t="str">
            <v>REGARD EN CUNETTE AVEC COUVERCLE</v>
          </cell>
          <cell r="C49">
            <v>57</v>
          </cell>
        </row>
        <row r="50">
          <cell r="A50" t="str">
            <v>COLORIAGE</v>
          </cell>
          <cell r="B50" t="str">
            <v>CARNETS DE COLORIAGES</v>
          </cell>
          <cell r="C50">
            <v>2</v>
          </cell>
        </row>
        <row r="51">
          <cell r="A51" t="str">
            <v>CRAYON</v>
          </cell>
          <cell r="B51" t="str">
            <v>CRAYON AQUATIRIS</v>
          </cell>
          <cell r="C51">
            <v>36</v>
          </cell>
        </row>
        <row r="52">
          <cell r="A52" t="str">
            <v>CROIX63</v>
          </cell>
          <cell r="B52" t="str">
            <v>CROIX PVC PRESSION D63</v>
          </cell>
          <cell r="C52">
            <v>38</v>
          </cell>
        </row>
        <row r="53">
          <cell r="A53" t="str">
            <v>CUVE900</v>
          </cell>
          <cell r="B53" t="str">
            <v>CUVE RELEVAGE HT900</v>
          </cell>
          <cell r="C53">
            <v>1</v>
          </cell>
        </row>
        <row r="54">
          <cell r="A54" t="str">
            <v>CUVEDN200</v>
          </cell>
          <cell r="B54" t="str">
            <v>ACCESSOIRE POUR CUVE DN 200</v>
          </cell>
          <cell r="C54">
            <v>1</v>
          </cell>
        </row>
        <row r="55">
          <cell r="A55" t="str">
            <v>DFVC</v>
          </cell>
          <cell r="B55" t="str">
            <v>KIT DRAINAGE FV 4-10 EH - SORTIE CENTRALE</v>
          </cell>
          <cell r="C55">
            <v>5</v>
          </cell>
        </row>
        <row r="56">
          <cell r="A56" t="str">
            <v>DFVL</v>
          </cell>
          <cell r="B56" t="str">
            <v>KIT DRAINAGE FV 4-10 EH - SORTIE LATERALE</v>
          </cell>
          <cell r="C56">
            <v>3</v>
          </cell>
        </row>
        <row r="57">
          <cell r="A57" t="str">
            <v>DGEOM1097</v>
          </cell>
          <cell r="B57" t="str">
            <v>ROULEAU 15M25 X 30M50 1.10MM</v>
          </cell>
          <cell r="C57">
            <v>2561</v>
          </cell>
        </row>
        <row r="58">
          <cell r="A58" t="str">
            <v>DGEOM1220</v>
          </cell>
          <cell r="B58" t="str">
            <v>GEOMEMBRANE A LA DECOUPE 1.52MM LARGEUR 1</v>
          </cell>
          <cell r="C58">
            <v>4745</v>
          </cell>
        </row>
        <row r="59">
          <cell r="A59" t="str">
            <v>DGEOM1525</v>
          </cell>
          <cell r="B59" t="str">
            <v>GEOMEMBRANE A LA DECOUPE 1.52MM LARGEUR 1</v>
          </cell>
          <cell r="C59">
            <v>1160</v>
          </cell>
        </row>
        <row r="60">
          <cell r="A60" t="str">
            <v>DGEOM1525_152_3050</v>
          </cell>
          <cell r="B60" t="str">
            <v>ROULEAU 15M25 X 30M50 1.52MM</v>
          </cell>
          <cell r="C60">
            <v>1</v>
          </cell>
        </row>
        <row r="61">
          <cell r="A61" t="str">
            <v>DGEOM305</v>
          </cell>
          <cell r="B61" t="str">
            <v>ROULEAU 12M20 X 61M 1.10MM</v>
          </cell>
          <cell r="C61">
            <v>1030</v>
          </cell>
        </row>
        <row r="62">
          <cell r="A62" t="str">
            <v>DGEOM610</v>
          </cell>
          <cell r="B62" t="str">
            <v>GEOMEMBRANE A LA DECOUPE 1.52MM LARGEUR 6</v>
          </cell>
          <cell r="C62">
            <v>7222</v>
          </cell>
        </row>
        <row r="63">
          <cell r="A63" t="str">
            <v>DGEOM610</v>
          </cell>
          <cell r="B63" t="str">
            <v>GEOMEMBRANE A LA DECOUPE - Largeur rouleau :</v>
          </cell>
          <cell r="C63">
            <v>1202</v>
          </cell>
        </row>
        <row r="64">
          <cell r="A64" t="str">
            <v>DGEOM671</v>
          </cell>
          <cell r="B64" t="str">
            <v>ROULEAU 12M20 X 30M50 1.10MM</v>
          </cell>
          <cell r="C64">
            <v>320</v>
          </cell>
        </row>
        <row r="65">
          <cell r="A65" t="str">
            <v>DGEOM762</v>
          </cell>
          <cell r="B65" t="str">
            <v>GEOMEMBRANE A LA DECOUPE 1.10MM LARGEUR 1</v>
          </cell>
          <cell r="C65">
            <v>6390</v>
          </cell>
        </row>
        <row r="66">
          <cell r="A66" t="str">
            <v>DGEOM915</v>
          </cell>
          <cell r="B66" t="str">
            <v>GEOMEMBRANE A LA DECOUPE 1.52MM LARGEUR 9</v>
          </cell>
          <cell r="C66">
            <v>9367</v>
          </cell>
        </row>
        <row r="67">
          <cell r="A67" t="str">
            <v>DGEOM_1220_110</v>
          </cell>
          <cell r="B67" t="str">
            <v>GEOMEMBRANE A LA DECOUPE 1.10MM LARGEUR 1</v>
          </cell>
          <cell r="C67">
            <v>6410</v>
          </cell>
        </row>
        <row r="68">
          <cell r="A68" t="str">
            <v>DGEOM_1220_152_3050</v>
          </cell>
          <cell r="B68" t="str">
            <v>ROULEAU MEMBRANE - Largeur rouleau : 12.20M,</v>
          </cell>
          <cell r="C68">
            <v>2</v>
          </cell>
        </row>
        <row r="69">
          <cell r="A69" t="str">
            <v>DGEOM_610_110</v>
          </cell>
          <cell r="B69" t="str">
            <v>GEOMEMBRANE A LA DECOUPE 1.10MM LARGEUR 6</v>
          </cell>
          <cell r="C69">
            <v>19649</v>
          </cell>
        </row>
        <row r="70">
          <cell r="A70" t="str">
            <v>DGEOM_915_110</v>
          </cell>
          <cell r="B70" t="str">
            <v>GEOMEMBRANE A LA DECOUPE 1.10MM LARGEUR 9</v>
          </cell>
          <cell r="C70">
            <v>7912</v>
          </cell>
        </row>
        <row r="71">
          <cell r="A71" t="str">
            <v>DGEOM_915_152</v>
          </cell>
          <cell r="B71" t="str">
            <v>MEMBRANE EPDM 1.52MM SUR MESURE (en cm) - La</v>
          </cell>
          <cell r="C71">
            <v>1875</v>
          </cell>
        </row>
        <row r="72">
          <cell r="A72" t="str">
            <v>DGEOT1097</v>
          </cell>
          <cell r="B72" t="str">
            <v>GEOTEXTILE A LA DECOUPE LARGEUR 10M97</v>
          </cell>
          <cell r="C72">
            <v>9042</v>
          </cell>
        </row>
        <row r="73">
          <cell r="A73" t="str">
            <v>DGEOT1220</v>
          </cell>
          <cell r="B73" t="str">
            <v>GEOTEXTILE A LA DECOUPE LARGEUR 12M20</v>
          </cell>
          <cell r="C73">
            <v>12420</v>
          </cell>
        </row>
        <row r="74">
          <cell r="A74" t="str">
            <v>DGEOT1525</v>
          </cell>
          <cell r="B74" t="str">
            <v>GEOTEXTILE A LA DECOUPE LARGEUR 15M25</v>
          </cell>
          <cell r="C74">
            <v>7500</v>
          </cell>
        </row>
        <row r="75">
          <cell r="A75" t="str">
            <v>DGEOT305</v>
          </cell>
          <cell r="B75" t="str">
            <v>GEOTEXTILE A LA DECOUPE LARGEUR 3M05</v>
          </cell>
          <cell r="C75">
            <v>13420</v>
          </cell>
        </row>
        <row r="76">
          <cell r="A76" t="str">
            <v>DGEOT610</v>
          </cell>
          <cell r="B76" t="str">
            <v>GEOTEXTILE A LA DECOUPE LARGEUR 6M10</v>
          </cell>
          <cell r="C76">
            <v>32458</v>
          </cell>
        </row>
        <row r="77">
          <cell r="A77" t="str">
            <v>DGEOT671</v>
          </cell>
          <cell r="B77" t="str">
            <v>GEOTEXTILE A LA DECOUPE LARGEUR 6M71</v>
          </cell>
          <cell r="C77">
            <v>640</v>
          </cell>
        </row>
        <row r="78">
          <cell r="A78" t="str">
            <v>DGEOT762</v>
          </cell>
          <cell r="B78" t="str">
            <v>GEOTEXTILE A LA DECOUPE LARGEUR 7M62</v>
          </cell>
          <cell r="C78">
            <v>15260</v>
          </cell>
        </row>
        <row r="79">
          <cell r="A79" t="str">
            <v>DGEOT915</v>
          </cell>
          <cell r="B79" t="str">
            <v>GEOTEXTILE A LA DECOUPE LARGEUR 9M15</v>
          </cell>
          <cell r="C79">
            <v>31774</v>
          </cell>
        </row>
        <row r="80">
          <cell r="A80" t="str">
            <v>DGEOTRLX6M</v>
          </cell>
          <cell r="B80" t="str">
            <v>ROULEAUX GEOTEXTILE 6M X 200M</v>
          </cell>
          <cell r="C80">
            <v>2</v>
          </cell>
        </row>
        <row r="81">
          <cell r="A81" t="str">
            <v>DIG01</v>
          </cell>
          <cell r="B81" t="str">
            <v>REGARD GRAVITAIRE DOUBLE SORTIE + COUVERC</v>
          </cell>
          <cell r="C81">
            <v>8</v>
          </cell>
        </row>
        <row r="82">
          <cell r="A82" t="str">
            <v>DIR01</v>
          </cell>
          <cell r="B82" t="str">
            <v>PETIT REGARD + COUVERCLE (HEXAGONAL)</v>
          </cell>
          <cell r="C82">
            <v>61</v>
          </cell>
        </row>
        <row r="83">
          <cell r="A83" t="str">
            <v>DIR013V50</v>
          </cell>
          <cell r="B83" t="str">
            <v>KIT RELEVAGE 3 VOIES D50</v>
          </cell>
          <cell r="C83">
            <v>12</v>
          </cell>
        </row>
        <row r="84">
          <cell r="A84" t="str">
            <v>DIR013V63</v>
          </cell>
          <cell r="B84" t="str">
            <v>KIT RELEVAGE 3 VOIES D63</v>
          </cell>
          <cell r="C84">
            <v>226</v>
          </cell>
        </row>
        <row r="85">
          <cell r="A85" t="str">
            <v>DIR01VANG50</v>
          </cell>
          <cell r="B85" t="str">
            <v>KIT FV RELEVAGE VANGUI50</v>
          </cell>
          <cell r="C85">
            <v>217</v>
          </cell>
        </row>
        <row r="86">
          <cell r="A86" t="str">
            <v>DIR02</v>
          </cell>
          <cell r="B86" t="str">
            <v>GRAND REGARD + COUVERCLE</v>
          </cell>
          <cell r="C86">
            <v>85</v>
          </cell>
        </row>
        <row r="87">
          <cell r="A87" t="str">
            <v>DIR023V63</v>
          </cell>
          <cell r="B87" t="str">
            <v>KIT RELEVAGE DIR02 3 VOIES D63</v>
          </cell>
          <cell r="C87">
            <v>434</v>
          </cell>
        </row>
        <row r="88">
          <cell r="A88" t="str">
            <v>DIR023VMHI50</v>
          </cell>
          <cell r="B88" t="str">
            <v>KIT RELEVAGE VAN 3 VOIES MOTORISE D50</v>
          </cell>
          <cell r="C88">
            <v>4</v>
          </cell>
        </row>
        <row r="89">
          <cell r="A89" t="str">
            <v>DIR023VMHI63</v>
          </cell>
          <cell r="B89" t="str">
            <v>KIT RELEVAGE VAN 3 VOIES MOTORISE D63</v>
          </cell>
          <cell r="C89">
            <v>36</v>
          </cell>
        </row>
        <row r="90">
          <cell r="A90" t="str">
            <v>DIR023VMHI63D</v>
          </cell>
          <cell r="B90" t="str">
            <v>KIT RELEVAGE VAN 3 VOIES MOTORISE D63</v>
          </cell>
          <cell r="C90">
            <v>29</v>
          </cell>
        </row>
        <row r="91">
          <cell r="A91" t="str">
            <v>DIR023VMHI63PAP</v>
          </cell>
          <cell r="B91" t="str">
            <v>KIT PAP RELEVAGE VAN 3 VOIES MOTORISE D63</v>
          </cell>
          <cell r="C91">
            <v>10</v>
          </cell>
        </row>
        <row r="92">
          <cell r="A92" t="str">
            <v>DIR02VANG63</v>
          </cell>
          <cell r="B92" t="str">
            <v>KIT FV RELEVAGE VANGUI63</v>
          </cell>
          <cell r="C92">
            <v>244</v>
          </cell>
        </row>
        <row r="93">
          <cell r="A93" t="str">
            <v>DSPR-1200-PA</v>
          </cell>
          <cell r="B93" t="str">
            <v>POSTE DE RELEVAGE DOUBLE POMPE H1200V75</v>
          </cell>
          <cell r="C93">
            <v>2</v>
          </cell>
        </row>
        <row r="94">
          <cell r="A94" t="str">
            <v>DSPR-1800-PA</v>
          </cell>
          <cell r="B94" t="str">
            <v>POSTE DE RELEVAGE DOUBLE POMPE H=1800</v>
          </cell>
          <cell r="C94">
            <v>1</v>
          </cell>
        </row>
        <row r="95">
          <cell r="A95" t="str">
            <v>EAM324050</v>
          </cell>
          <cell r="B95" t="str">
            <v>AERATEUR A MEMBRANE D 50</v>
          </cell>
          <cell r="C95">
            <v>26</v>
          </cell>
        </row>
        <row r="96">
          <cell r="A96" t="str">
            <v>ECHAP50</v>
          </cell>
          <cell r="B96" t="str">
            <v>CHAPEAU DE VENTILATION D 50</v>
          </cell>
          <cell r="C96">
            <v>39</v>
          </cell>
        </row>
        <row r="97">
          <cell r="A97" t="str">
            <v>ECOLAT14</v>
          </cell>
          <cell r="B97" t="str">
            <v>ECOLAT 14CM X 7MM RLX 25ML</v>
          </cell>
          <cell r="C97">
            <v>38</v>
          </cell>
        </row>
        <row r="98">
          <cell r="A98" t="str">
            <v>ECOLAT19</v>
          </cell>
          <cell r="B98" t="str">
            <v>ECOLAT 19 CM X 7MM RLX 25M</v>
          </cell>
          <cell r="C98">
            <v>14</v>
          </cell>
        </row>
        <row r="99">
          <cell r="A99" t="str">
            <v>ECOP2</v>
          </cell>
          <cell r="B99" t="str">
            <v>ECOPLANC 2M</v>
          </cell>
          <cell r="C99">
            <v>284</v>
          </cell>
        </row>
        <row r="100">
          <cell r="A100" t="str">
            <v>ECOP2.5</v>
          </cell>
          <cell r="B100" t="str">
            <v>ECOPLANC 2M50</v>
          </cell>
          <cell r="C100">
            <v>128</v>
          </cell>
        </row>
        <row r="101">
          <cell r="A101" t="str">
            <v>ECOPIC38</v>
          </cell>
          <cell r="B101" t="str">
            <v>PIQUET ECOLAT</v>
          </cell>
          <cell r="C101">
            <v>216</v>
          </cell>
        </row>
        <row r="102">
          <cell r="A102" t="str">
            <v>ECROUPG13</v>
          </cell>
          <cell r="B102" t="str">
            <v>ECROU PE POUR PRESSE ETOUPE PG13</v>
          </cell>
          <cell r="C102">
            <v>1</v>
          </cell>
        </row>
        <row r="103">
          <cell r="A103" t="str">
            <v>ECSPR-1200</v>
          </cell>
          <cell r="B103" t="str">
            <v>POSTE DE RELEVAGE EAUX CLAIRES 1M20</v>
          </cell>
          <cell r="C103">
            <v>10</v>
          </cell>
        </row>
        <row r="104">
          <cell r="A104" t="str">
            <v>ECSPR-1500</v>
          </cell>
          <cell r="B104" t="str">
            <v>POSTE DE RELEVAGE EAUX CLAIRES 1M50</v>
          </cell>
          <cell r="C104">
            <v>22</v>
          </cell>
        </row>
        <row r="105">
          <cell r="A105" t="str">
            <v>ECSPR-1800</v>
          </cell>
          <cell r="B105" t="str">
            <v>POSTE DE RELEVAGE EAUX CLAIRES 1M80</v>
          </cell>
          <cell r="C105">
            <v>25</v>
          </cell>
        </row>
        <row r="106">
          <cell r="A106" t="str">
            <v>ECSPR-900</v>
          </cell>
          <cell r="B106" t="str">
            <v>POSTE DE RELEVAGE EAUX CLAIRES 90CM</v>
          </cell>
          <cell r="C106">
            <v>6</v>
          </cell>
        </row>
        <row r="107">
          <cell r="A107" t="str">
            <v>EF75632</v>
          </cell>
          <cell r="B107" t="str">
            <v>EMBOUT ADAPTATION 75X63X2</v>
          </cell>
          <cell r="C107">
            <v>2</v>
          </cell>
        </row>
        <row r="108">
          <cell r="A108" t="str">
            <v>ELECV63</v>
          </cell>
          <cell r="B108" t="str">
            <v>ACTIONNEUR ELECTRIQUE AVEC CARTE BLUETOOT</v>
          </cell>
          <cell r="C108">
            <v>1</v>
          </cell>
        </row>
        <row r="109">
          <cell r="A109" t="str">
            <v>ENFC22100</v>
          </cell>
          <cell r="B109" t="str">
            <v>COUDE 2230 FF PVC EVAC D100</v>
          </cell>
          <cell r="C109">
            <v>81</v>
          </cell>
        </row>
        <row r="110">
          <cell r="A110" t="str">
            <v>ENFC22MF100</v>
          </cell>
          <cell r="B110" t="str">
            <v>COUDE 2230 MF PVC EVAC D100</v>
          </cell>
          <cell r="C110">
            <v>154</v>
          </cell>
        </row>
        <row r="111">
          <cell r="A111" t="str">
            <v>ENFC30100</v>
          </cell>
          <cell r="B111" t="str">
            <v>COUDE 30 FF PVC EVAC D100</v>
          </cell>
          <cell r="C111">
            <v>58</v>
          </cell>
        </row>
        <row r="112">
          <cell r="A112" t="str">
            <v>ENFC30MF100</v>
          </cell>
          <cell r="B112" t="str">
            <v>COUDE 30 MF PVC EVAC D100</v>
          </cell>
          <cell r="C112">
            <v>138</v>
          </cell>
        </row>
        <row r="113">
          <cell r="A113" t="str">
            <v>ENFC45100</v>
          </cell>
          <cell r="B113" t="str">
            <v>COUDE 45 FF PVC EVAC D100</v>
          </cell>
          <cell r="C113">
            <v>271</v>
          </cell>
        </row>
        <row r="114">
          <cell r="A114" t="str">
            <v>ENFC45MF100</v>
          </cell>
          <cell r="B114" t="str">
            <v>COUDE 45 PVC EVAC MF D100</v>
          </cell>
          <cell r="C114">
            <v>665</v>
          </cell>
        </row>
        <row r="115">
          <cell r="A115" t="str">
            <v>ENFC87100</v>
          </cell>
          <cell r="B115" t="str">
            <v>COUDE 8730 FF PVC EVAC D100</v>
          </cell>
          <cell r="C115">
            <v>246</v>
          </cell>
        </row>
        <row r="116">
          <cell r="A116" t="str">
            <v>ENFC87MF100</v>
          </cell>
          <cell r="B116" t="str">
            <v>COUDE 8730 MF PVC EVAC D100</v>
          </cell>
          <cell r="C116">
            <v>64</v>
          </cell>
        </row>
        <row r="117">
          <cell r="A117" t="str">
            <v>ENFCS45100</v>
          </cell>
          <cell r="B117" t="str">
            <v>CULOTTE PVC EVAC 45 FF D100</v>
          </cell>
          <cell r="C117">
            <v>224</v>
          </cell>
        </row>
        <row r="118">
          <cell r="A118" t="str">
            <v>ENFCS45MF100</v>
          </cell>
          <cell r="B118" t="str">
            <v>CULOTTE SIMPLE 45 MFF PVC EVAC D100</v>
          </cell>
          <cell r="C118">
            <v>146</v>
          </cell>
        </row>
        <row r="119">
          <cell r="A119" t="str">
            <v>ENFCS87100</v>
          </cell>
          <cell r="B119" t="str">
            <v>CULOTTE Y 8730 FF D100</v>
          </cell>
          <cell r="C119">
            <v>213</v>
          </cell>
        </row>
        <row r="120">
          <cell r="A120" t="str">
            <v>ENFCS87MF100</v>
          </cell>
          <cell r="B120" t="str">
            <v>CULOTTE SIMPLE 8730 MFF PVC EVAC D100</v>
          </cell>
          <cell r="C120">
            <v>44</v>
          </cell>
        </row>
        <row r="121">
          <cell r="A121" t="str">
            <v>ENFM100</v>
          </cell>
          <cell r="B121" t="str">
            <v>MANCHON A BUTEE FF PVC EVAC D100</v>
          </cell>
          <cell r="C121">
            <v>166</v>
          </cell>
        </row>
        <row r="122">
          <cell r="A122" t="str">
            <v>FCPG13</v>
          </cell>
          <cell r="B122" t="str">
            <v>PRESSE ETOUPE PG13 FILETAGE COURT</v>
          </cell>
          <cell r="C122">
            <v>1</v>
          </cell>
        </row>
        <row r="123">
          <cell r="A123" t="str">
            <v>FICHEMARRON</v>
          </cell>
          <cell r="B123" t="str">
            <v>FICHES PARTICULIER</v>
          </cell>
          <cell r="C123">
            <v>2</v>
          </cell>
        </row>
        <row r="124">
          <cell r="A124" t="str">
            <v>FLOTCLAP</v>
          </cell>
          <cell r="B124" t="str">
            <v>FLOTTEUR POUR CHASSE A CLAPET</v>
          </cell>
          <cell r="C124">
            <v>1</v>
          </cell>
        </row>
        <row r="125">
          <cell r="A125" t="str">
            <v>FLPG13</v>
          </cell>
          <cell r="B125" t="str">
            <v>PRESSE ETOUPE PG13 FILETAGE LONG</v>
          </cell>
          <cell r="C125">
            <v>1</v>
          </cell>
        </row>
        <row r="126">
          <cell r="A126" t="str">
            <v>FOND8</v>
          </cell>
          <cell r="B126" t="str">
            <v>FONDAFORM 1M20X2M40</v>
          </cell>
          <cell r="C126">
            <v>213</v>
          </cell>
        </row>
        <row r="127">
          <cell r="A127" t="str">
            <v>GOODPCSP</v>
          </cell>
          <cell r="B127" t="str">
            <v>PORTE CLEFS SUPPORT TELEPHONE AQUATIRIS</v>
          </cell>
          <cell r="C127">
            <v>12</v>
          </cell>
        </row>
        <row r="128">
          <cell r="A128" t="str">
            <v>GUIDEFVB</v>
          </cell>
          <cell r="B128" t="str">
            <v>GUIDE DE LUSAGER FV BAC</v>
          </cell>
          <cell r="C128">
            <v>35</v>
          </cell>
        </row>
        <row r="129">
          <cell r="A129" t="str">
            <v>GUIDEFVFH</v>
          </cell>
          <cell r="B129" t="str">
            <v>GUIDES DE L'USAGE (FV + FH ET FV) - Guide de</v>
          </cell>
          <cell r="C129">
            <v>6</v>
          </cell>
        </row>
        <row r="130">
          <cell r="A130" t="str">
            <v>GUIDEFVFHB</v>
          </cell>
          <cell r="B130" t="str">
            <v>GUIDE DE LUSAGER FV FH BAC</v>
          </cell>
          <cell r="C130">
            <v>5</v>
          </cell>
        </row>
        <row r="131">
          <cell r="A131" t="str">
            <v>GUIDEFVFHG</v>
          </cell>
          <cell r="B131" t="str">
            <v>GUIDE DE LUSAGER FV FH GEO</v>
          </cell>
          <cell r="C131">
            <v>4</v>
          </cell>
        </row>
        <row r="132">
          <cell r="A132" t="str">
            <v>GUIDEFVG</v>
          </cell>
          <cell r="B132" t="str">
            <v>GUIDE DE LUSAGER FV GEO</v>
          </cell>
          <cell r="C132">
            <v>108</v>
          </cell>
        </row>
        <row r="133">
          <cell r="A133" t="str">
            <v>GUIDEPRO</v>
          </cell>
          <cell r="B133" t="str">
            <v>GUIDE POUR LES PRESCRIPTEURS</v>
          </cell>
          <cell r="C133">
            <v>1</v>
          </cell>
        </row>
        <row r="134">
          <cell r="A134" t="str">
            <v>INEAUTEC110</v>
          </cell>
          <cell r="B134" t="str">
            <v>OUVRAGE DE CHASSE EAUX BRUTES 110 LITRES</v>
          </cell>
          <cell r="C134">
            <v>-1</v>
          </cell>
        </row>
        <row r="135">
          <cell r="A135" t="str">
            <v>IRSTEA-BLEU</v>
          </cell>
          <cell r="B135" t="str">
            <v>ETUDE IRSTEA 8 PAGES</v>
          </cell>
          <cell r="C135">
            <v>1</v>
          </cell>
        </row>
        <row r="136">
          <cell r="A136" t="str">
            <v>IRSTEA-VERT</v>
          </cell>
          <cell r="B136" t="str">
            <v>ETUDE IRSTEA 4 PAGES</v>
          </cell>
          <cell r="C136">
            <v>5</v>
          </cell>
        </row>
        <row r="137">
          <cell r="A137" t="str">
            <v>KITCOL01</v>
          </cell>
          <cell r="B137" t="str">
            <v>REGARD DE COLLECTE + KIT MISE EN CHARGE</v>
          </cell>
          <cell r="C137">
            <v>319</v>
          </cell>
        </row>
        <row r="138">
          <cell r="A138" t="str">
            <v>KITCOL01FV</v>
          </cell>
          <cell r="B138" t="str">
            <v>REGARD DE SORTIE FV</v>
          </cell>
          <cell r="C138">
            <v>290</v>
          </cell>
        </row>
        <row r="139">
          <cell r="A139" t="str">
            <v>KITCOMM</v>
          </cell>
          <cell r="B139" t="str">
            <v>KIT COMMERCIAL PRO</v>
          </cell>
          <cell r="C139">
            <v>30</v>
          </cell>
        </row>
        <row r="140">
          <cell r="A140" t="str">
            <v>KITDIG01</v>
          </cell>
          <cell r="B140" t="str">
            <v>KIT GRAVITAIRE PELLE INOX</v>
          </cell>
          <cell r="C140">
            <v>1276</v>
          </cell>
        </row>
        <row r="141">
          <cell r="A141" t="str">
            <v>KITFVFHR1</v>
          </cell>
          <cell r="B141" t="str">
            <v>KIT FV/FH RELEVAGE AVEC VANNES GUILLOTINES</v>
          </cell>
          <cell r="C141">
            <v>-1</v>
          </cell>
        </row>
        <row r="142">
          <cell r="A142" t="str">
            <v>KITFVGVAN110</v>
          </cell>
          <cell r="B142" t="str">
            <v>KIT FV GRAVITAIRE  VANNES GUILLOTINES D110</v>
          </cell>
          <cell r="C142">
            <v>208</v>
          </cell>
        </row>
        <row r="143">
          <cell r="A143" t="str">
            <v>KITGRANT</v>
          </cell>
          <cell r="B143" t="str">
            <v>TEST GRANT</v>
          </cell>
          <cell r="C143">
            <v>3</v>
          </cell>
        </row>
        <row r="144">
          <cell r="A144" t="str">
            <v>KITGRVAUTO</v>
          </cell>
          <cell r="B144" t="str">
            <v>KIT GRAVITAIRE AUTO</v>
          </cell>
          <cell r="C144">
            <v>1</v>
          </cell>
        </row>
        <row r="145">
          <cell r="A145" t="str">
            <v>KITMECFH</v>
          </cell>
          <cell r="B145" t="str">
            <v>KIT DE MISE EN CHARGE POUR REGARD CUNETTE</v>
          </cell>
          <cell r="C145">
            <v>2</v>
          </cell>
        </row>
        <row r="146">
          <cell r="A146" t="str">
            <v>KITSRS4/20</v>
          </cell>
          <cell r="B146" t="str">
            <v>POSTE DE RELEVAGE EAUX USEES 2 POMPES 2M</v>
          </cell>
          <cell r="C146">
            <v>9</v>
          </cell>
        </row>
        <row r="147">
          <cell r="A147" t="str">
            <v>KITSTAND</v>
          </cell>
          <cell r="B147" t="str">
            <v>KIT STAND EXPO</v>
          </cell>
          <cell r="C147">
            <v>2</v>
          </cell>
        </row>
        <row r="148">
          <cell r="A148" t="str">
            <v>KITTOB03</v>
          </cell>
          <cell r="B148" t="str">
            <v>KIT DE REPARTITION</v>
          </cell>
          <cell r="C148">
            <v>1363</v>
          </cell>
        </row>
        <row r="149">
          <cell r="A149" t="str">
            <v>KMONTD63</v>
          </cell>
          <cell r="B149" t="str">
            <v>D63 KIT DE MONTAGE POUR ACTIONNEUR ELECTRI</v>
          </cell>
          <cell r="C149">
            <v>1</v>
          </cell>
        </row>
        <row r="150">
          <cell r="A150" t="str">
            <v>LUBRIFIANT</v>
          </cell>
          <cell r="B150" t="str">
            <v>LUBRIFIANT PVC ET CAOUTCHOUC</v>
          </cell>
          <cell r="C150">
            <v>6</v>
          </cell>
        </row>
        <row r="151">
          <cell r="A151" t="str">
            <v>M2TJ</v>
          </cell>
          <cell r="B151" t="str">
            <v>MANCHON DILATATION FF PVC EVAC D100</v>
          </cell>
          <cell r="C151">
            <v>18</v>
          </cell>
        </row>
        <row r="152">
          <cell r="A152" t="str">
            <v>M50</v>
          </cell>
          <cell r="B152" t="str">
            <v>MANCHON FEM/FEM A COLLER D50</v>
          </cell>
          <cell r="C152">
            <v>102</v>
          </cell>
        </row>
        <row r="153">
          <cell r="A153" t="str">
            <v>M63</v>
          </cell>
          <cell r="B153" t="str">
            <v>MANCHON FEM/FEM D63</v>
          </cell>
          <cell r="C153">
            <v>229</v>
          </cell>
        </row>
        <row r="154">
          <cell r="A154" t="str">
            <v>MALARME</v>
          </cell>
          <cell r="B154" t="str">
            <v>OVERFLOW ALARM BOX 220V 20M DE CABLE</v>
          </cell>
          <cell r="C154">
            <v>12</v>
          </cell>
        </row>
        <row r="155">
          <cell r="A155" t="str">
            <v>MANG01</v>
          </cell>
          <cell r="B155" t="str">
            <v>MANGEOIRE AQUATIRIS</v>
          </cell>
          <cell r="C155">
            <v>71</v>
          </cell>
        </row>
        <row r="156">
          <cell r="A156" t="str">
            <v>MANTIR25</v>
          </cell>
          <cell r="B156" t="str">
            <v>BARRIERE ANTI RACINE ROULEAU DE 25M</v>
          </cell>
          <cell r="C156">
            <v>103</v>
          </cell>
        </row>
        <row r="157">
          <cell r="A157" t="str">
            <v>MANTIR50</v>
          </cell>
          <cell r="B157" t="str">
            <v>BARRIERE ANTI RACINE ROULEAU DE 50M</v>
          </cell>
          <cell r="C157">
            <v>20</v>
          </cell>
        </row>
        <row r="158">
          <cell r="A158" t="str">
            <v>MAQUETTE</v>
          </cell>
          <cell r="B158" t="str">
            <v>MAQUETTE AQUATIRIS</v>
          </cell>
          <cell r="C158">
            <v>2</v>
          </cell>
        </row>
        <row r="159">
          <cell r="A159" t="str">
            <v>MARINIEREF-M</v>
          </cell>
          <cell r="B159" t="str">
            <v>MARINIERE AQUATIRIS - TAILLE VETEMENT : TAILL</v>
          </cell>
          <cell r="C159">
            <v>2</v>
          </cell>
        </row>
        <row r="160">
          <cell r="A160" t="str">
            <v>MARINIEREH</v>
          </cell>
          <cell r="B160" t="str">
            <v>MARINIERE AQUATIRIS HOMME</v>
          </cell>
          <cell r="C160">
            <v>1</v>
          </cell>
        </row>
        <row r="161">
          <cell r="A161" t="str">
            <v>MBAC2.5</v>
          </cell>
          <cell r="B161" t="str">
            <v>BAC PEHD 2.5EH</v>
          </cell>
          <cell r="C161">
            <v>5</v>
          </cell>
        </row>
        <row r="162">
          <cell r="A162" t="str">
            <v>MBAC3</v>
          </cell>
          <cell r="B162" t="str">
            <v>BAC PEHD 3EH</v>
          </cell>
          <cell r="C162">
            <v>2</v>
          </cell>
        </row>
        <row r="163">
          <cell r="A163" t="str">
            <v>MBAR118</v>
          </cell>
          <cell r="B163" t="str">
            <v>DEMI BARRE 118 CM</v>
          </cell>
          <cell r="C163">
            <v>1</v>
          </cell>
        </row>
        <row r="164">
          <cell r="A164" t="str">
            <v>MBAR203</v>
          </cell>
          <cell r="B164" t="str">
            <v>BARRE GALVA EN T SUR MESURE 2M03</v>
          </cell>
          <cell r="C164">
            <v>9</v>
          </cell>
        </row>
        <row r="165">
          <cell r="A165" t="str">
            <v>MBAR206</v>
          </cell>
          <cell r="B165" t="str">
            <v>BARRE PROFIL T GALVA 2M06</v>
          </cell>
          <cell r="C165">
            <v>4</v>
          </cell>
        </row>
        <row r="166">
          <cell r="A166" t="str">
            <v>MBAR306</v>
          </cell>
          <cell r="B166" t="str">
            <v>BARRE GALVA EN T SUR MESURE 3M06</v>
          </cell>
          <cell r="C166">
            <v>10</v>
          </cell>
        </row>
        <row r="167">
          <cell r="A167" t="str">
            <v>MBAR353</v>
          </cell>
          <cell r="B167" t="str">
            <v>BARRE GALVA EN T SUR MESURE 3M53</v>
          </cell>
          <cell r="C167">
            <v>9</v>
          </cell>
        </row>
        <row r="168">
          <cell r="A168" t="str">
            <v>MBAR403</v>
          </cell>
          <cell r="B168" t="str">
            <v>BARRE GALVA EN T SUR MESURE 4M03</v>
          </cell>
          <cell r="C168">
            <v>-6</v>
          </cell>
        </row>
        <row r="169">
          <cell r="A169" t="str">
            <v>MBAR406</v>
          </cell>
          <cell r="B169" t="str">
            <v>BARRE GALVA EN T SUR MESURE 4M06</v>
          </cell>
          <cell r="C169">
            <v>3</v>
          </cell>
        </row>
        <row r="170">
          <cell r="A170" t="str">
            <v>MBARRE2.5</v>
          </cell>
          <cell r="B170" t="str">
            <v>BARRE DE RENFORT POUR BAC 2.5 EH</v>
          </cell>
          <cell r="C170">
            <v>15</v>
          </cell>
        </row>
        <row r="171">
          <cell r="A171" t="str">
            <v>MBARRE3</v>
          </cell>
          <cell r="B171" t="str">
            <v>BARRE DE RENFORT POUR BAC 3EH (COMPATIBLE</v>
          </cell>
          <cell r="C171">
            <v>1</v>
          </cell>
        </row>
        <row r="172">
          <cell r="A172" t="str">
            <v>MBEST</v>
          </cell>
          <cell r="B172" t="str">
            <v>POMPES EAUX CLAIRES - BEST ONE VOX</v>
          </cell>
          <cell r="C172">
            <v>1</v>
          </cell>
        </row>
        <row r="173">
          <cell r="A173" t="str">
            <v>MCABLE1.5-2</v>
          </cell>
          <cell r="B173" t="str">
            <v>CABLE ELECTRIQUE H07RNF 3G1.5</v>
          </cell>
          <cell r="C173">
            <v>350</v>
          </cell>
        </row>
        <row r="174">
          <cell r="A174" t="str">
            <v>MCABLE1.5-2-100</v>
          </cell>
          <cell r="B174" t="str">
            <v>CABLE ELECTRIQUE H07RNF 3G1.5 - 100 M</v>
          </cell>
          <cell r="C174">
            <v>3</v>
          </cell>
        </row>
        <row r="175">
          <cell r="A175" t="str">
            <v>MCABLE1.5-2-25</v>
          </cell>
          <cell r="B175" t="str">
            <v>CABLE ELECTRIQUE H07RNF 3G1.5 - CABLE 1.5 : C</v>
          </cell>
          <cell r="C175">
            <v>9</v>
          </cell>
        </row>
        <row r="176">
          <cell r="A176" t="str">
            <v>MCABLE1.5-2-50</v>
          </cell>
          <cell r="B176" t="str">
            <v>CABLE ELECTRIQUE H07RNF 3G1.5 - CABLE 1.5 : C</v>
          </cell>
          <cell r="C176">
            <v>5</v>
          </cell>
        </row>
        <row r="177">
          <cell r="A177" t="str">
            <v>MCOFPRO</v>
          </cell>
          <cell r="B177" t="str">
            <v>COFFRET ALARME ET PROTECTION RELEVAGE</v>
          </cell>
          <cell r="C177">
            <v>28</v>
          </cell>
        </row>
        <row r="178">
          <cell r="A178" t="str">
            <v>MCOLEPDM</v>
          </cell>
          <cell r="B178" t="str">
            <v>COLLE EPDM DISTRIPOND</v>
          </cell>
          <cell r="C178">
            <v>80</v>
          </cell>
        </row>
        <row r="179">
          <cell r="A179" t="str">
            <v>MCONECT</v>
          </cell>
          <cell r="B179" t="str">
            <v>CONNECTEUR 3 POLES</v>
          </cell>
          <cell r="C179">
            <v>162</v>
          </cell>
        </row>
        <row r="180">
          <cell r="A180" t="str">
            <v>MCOUV800</v>
          </cell>
          <cell r="B180" t="str">
            <v>COUVERCLE CUVE 800</v>
          </cell>
          <cell r="C180">
            <v>-1</v>
          </cell>
        </row>
        <row r="181">
          <cell r="A181" t="str">
            <v>MCOUVDIR01</v>
          </cell>
          <cell r="B181" t="str">
            <v>COUVERCLE AQUATIRIS POUR PETIT REGARD CAR</v>
          </cell>
          <cell r="C181">
            <v>7</v>
          </cell>
        </row>
        <row r="182">
          <cell r="A182" t="str">
            <v>MCOUVDIR02</v>
          </cell>
          <cell r="B182" t="str">
            <v>COUVERCLE AQUATIRIS REGARD CARRE ET CUNET</v>
          </cell>
          <cell r="C182">
            <v>26</v>
          </cell>
        </row>
        <row r="183">
          <cell r="A183" t="str">
            <v>MDWVOX100</v>
          </cell>
          <cell r="B183" t="str">
            <v>ELECTROPOMPE DW VOX M 100 D63 FILETE</v>
          </cell>
          <cell r="C183">
            <v>5</v>
          </cell>
        </row>
        <row r="184">
          <cell r="A184" t="str">
            <v>MDWVOX150</v>
          </cell>
          <cell r="B184" t="str">
            <v>ELECTROPOMPE DW VOX M 150 D63 FILETE</v>
          </cell>
          <cell r="C184">
            <v>8</v>
          </cell>
        </row>
        <row r="185">
          <cell r="A185" t="str">
            <v>MDWVOX75</v>
          </cell>
          <cell r="B185" t="str">
            <v>ELECTROPOMPE DW VOX M 75 D63 FILETE</v>
          </cell>
          <cell r="C185">
            <v>26</v>
          </cell>
        </row>
        <row r="186">
          <cell r="A186" t="str">
            <v>MGRILLE5X5</v>
          </cell>
          <cell r="B186" t="str">
            <v>GRILLE MAILLE 5X5 GALVA CAILLEBOTIS 2310X810</v>
          </cell>
          <cell r="C186">
            <v>3</v>
          </cell>
        </row>
        <row r="187">
          <cell r="A187" t="str">
            <v>MGRILLE5X5V2</v>
          </cell>
          <cell r="B187" t="str">
            <v>GRILLE MAILLE 5X5 GALVA CAILLEBOTIS 2310X645</v>
          </cell>
          <cell r="C187">
            <v>-4</v>
          </cell>
        </row>
        <row r="188">
          <cell r="A188" t="str">
            <v>MGRILLE5X5V3</v>
          </cell>
          <cell r="B188" t="str">
            <v>GRILLE MAILLE 5X5 GALVA CAILLEBOTIS 1MX1M</v>
          </cell>
          <cell r="C188">
            <v>35</v>
          </cell>
        </row>
        <row r="189">
          <cell r="A189" t="str">
            <v>MGRILLE5X5V4</v>
          </cell>
          <cell r="B189" t="str">
            <v>GRILLE MAILLE 5X5 GALVA CAILLEBOTIS 1MX1.25M</v>
          </cell>
          <cell r="C189">
            <v>81</v>
          </cell>
        </row>
        <row r="190">
          <cell r="A190" t="str">
            <v>MJ</v>
          </cell>
          <cell r="B190" t="str">
            <v>MANCHON DE DILATATION SIMPLE MF D50</v>
          </cell>
          <cell r="C190">
            <v>0</v>
          </cell>
        </row>
        <row r="191">
          <cell r="A191" t="str">
            <v>MJOI100</v>
          </cell>
          <cell r="B191" t="str">
            <v>JOINT FORSHEDA D100</v>
          </cell>
          <cell r="C191">
            <v>751</v>
          </cell>
        </row>
        <row r="192">
          <cell r="A192" t="str">
            <v>MJOI110</v>
          </cell>
          <cell r="B192" t="str">
            <v>JOINT FORSHEDA D110</v>
          </cell>
          <cell r="C192">
            <v>29</v>
          </cell>
        </row>
        <row r="193">
          <cell r="A193" t="str">
            <v>MJOI200</v>
          </cell>
          <cell r="B193" t="str">
            <v>JOINT FORSHEDA D200</v>
          </cell>
          <cell r="C193">
            <v>7</v>
          </cell>
        </row>
        <row r="194">
          <cell r="A194" t="str">
            <v>MJOI50</v>
          </cell>
          <cell r="B194" t="str">
            <v>JOINT FORSHEDA D50</v>
          </cell>
          <cell r="C194">
            <v>273</v>
          </cell>
        </row>
        <row r="195">
          <cell r="A195" t="str">
            <v>MJOI63</v>
          </cell>
          <cell r="B195" t="str">
            <v>JOINT FORSHEDA D63</v>
          </cell>
          <cell r="C195">
            <v>571</v>
          </cell>
        </row>
        <row r="196">
          <cell r="A196" t="str">
            <v>MKITJONC</v>
          </cell>
          <cell r="B196" t="str">
            <v>KIT DE JONCTION ANTI RACINE</v>
          </cell>
          <cell r="C196">
            <v>99</v>
          </cell>
        </row>
        <row r="197">
          <cell r="A197" t="str">
            <v>MKITREP</v>
          </cell>
          <cell r="B197" t="str">
            <v>KIT REPARATION GEOTEXTILE/GEOMEMBRANE</v>
          </cell>
          <cell r="C197">
            <v>18</v>
          </cell>
        </row>
        <row r="198">
          <cell r="A198" t="str">
            <v>MLYSI</v>
          </cell>
          <cell r="B198" t="str">
            <v>PRELEVEUR LYSIMETRIQUE (LYSIMETRE)</v>
          </cell>
          <cell r="C198">
            <v>4</v>
          </cell>
        </row>
        <row r="199">
          <cell r="A199" t="str">
            <v>MM63</v>
          </cell>
          <cell r="B199" t="str">
            <v>MANCHON SORTIE POSTE RELEVAGE PVC PRES D6</v>
          </cell>
          <cell r="C199">
            <v>69</v>
          </cell>
        </row>
        <row r="200">
          <cell r="A200" t="str">
            <v>MMANCH50</v>
          </cell>
          <cell r="B200" t="str">
            <v>MANCHON EGAL D50</v>
          </cell>
          <cell r="C200">
            <v>1</v>
          </cell>
        </row>
        <row r="201">
          <cell r="A201" t="str">
            <v>MOPTEV</v>
          </cell>
          <cell r="B201" t="str">
            <v>OPTION DISJONTEUR ELECTROVANNE SUR COFFR</v>
          </cell>
          <cell r="C201">
            <v>3</v>
          </cell>
        </row>
        <row r="202">
          <cell r="A202" t="str">
            <v>MOPTIMA</v>
          </cell>
          <cell r="B202" t="str">
            <v>ELECTROPOMPE OPTIMA  EAUX CLAIRES</v>
          </cell>
          <cell r="C202">
            <v>1</v>
          </cell>
        </row>
        <row r="203">
          <cell r="A203" t="str">
            <v>MOTORISATION</v>
          </cell>
          <cell r="B203" t="str">
            <v>MOTORISATION VANNE D63</v>
          </cell>
          <cell r="C203">
            <v>7</v>
          </cell>
        </row>
        <row r="204">
          <cell r="A204" t="str">
            <v>MPAN</v>
          </cell>
          <cell r="B204" t="str">
            <v>PANNEAU DE CHANTIER AQUATIRIS</v>
          </cell>
          <cell r="C204">
            <v>337</v>
          </cell>
        </row>
        <row r="205">
          <cell r="A205" t="str">
            <v>MPVC50</v>
          </cell>
          <cell r="B205" t="str">
            <v>TUYAU PVC D50 (PORTION)</v>
          </cell>
          <cell r="C205">
            <v>1</v>
          </cell>
        </row>
        <row r="206">
          <cell r="A206" t="str">
            <v>MRAC50</v>
          </cell>
          <cell r="B206" t="str">
            <v>RACCORD PEHD PVC D50</v>
          </cell>
          <cell r="C206">
            <v>114</v>
          </cell>
        </row>
        <row r="207">
          <cell r="A207" t="str">
            <v>MRAC63</v>
          </cell>
          <cell r="B207" t="str">
            <v>RACCORD PEHD PVC D63</v>
          </cell>
          <cell r="C207">
            <v>167</v>
          </cell>
        </row>
        <row r="208">
          <cell r="A208" t="str">
            <v>MRACPEHD50</v>
          </cell>
          <cell r="B208" t="str">
            <v>RACCORD PEHD SOUPLE POUR POSTE DE RELEVA</v>
          </cell>
          <cell r="C208">
            <v>57</v>
          </cell>
        </row>
        <row r="209">
          <cell r="A209" t="str">
            <v>MRACPEHD63</v>
          </cell>
          <cell r="B209" t="str">
            <v>RACCORD PEHD SOUPLE POUR POSTE DE RELEVA</v>
          </cell>
          <cell r="C209">
            <v>146</v>
          </cell>
        </row>
        <row r="210">
          <cell r="A210" t="str">
            <v>MREHA</v>
          </cell>
          <cell r="B210" t="str">
            <v>REHAUSSE PETIT REGARD CARREE</v>
          </cell>
          <cell r="C210">
            <v>45</v>
          </cell>
        </row>
        <row r="211">
          <cell r="A211" t="str">
            <v>MREHA600</v>
          </cell>
          <cell r="B211" t="str">
            <v>REHAUSSE POSTE DE RELEVAGE D600 + JOINT VIS</v>
          </cell>
          <cell r="C211">
            <v>22</v>
          </cell>
        </row>
        <row r="212">
          <cell r="A212" t="str">
            <v>MREHA800</v>
          </cell>
          <cell r="B212" t="str">
            <v>REHAUSSE POSTE DE RELEVAGE D800 + JOINT VIS</v>
          </cell>
          <cell r="C212">
            <v>8</v>
          </cell>
        </row>
        <row r="213">
          <cell r="A213" t="str">
            <v>MREHACUN</v>
          </cell>
          <cell r="B213" t="str">
            <v>REHAUSSE DE REGARD CUNETTE ET CARRE</v>
          </cell>
          <cell r="C213">
            <v>226</v>
          </cell>
        </row>
        <row r="214">
          <cell r="A214" t="str">
            <v>MREHASPR</v>
          </cell>
          <cell r="B214" t="str">
            <v>REHAUSSE DE CUVE DE RELEVAGE D600</v>
          </cell>
          <cell r="C214">
            <v>1</v>
          </cell>
        </row>
        <row r="215">
          <cell r="A215" t="str">
            <v>MRIGHT100</v>
          </cell>
          <cell r="B215" t="str">
            <v>ELECTROPOMPE RIGHT M 100 D50 FILETE</v>
          </cell>
          <cell r="C215">
            <v>3</v>
          </cell>
        </row>
        <row r="216">
          <cell r="A216" t="str">
            <v>MRIGHT75</v>
          </cell>
          <cell r="B216" t="str">
            <v>ELECTROPOMPE RIGHT M 75 D50 FILETE</v>
          </cell>
          <cell r="C216">
            <v>20</v>
          </cell>
        </row>
        <row r="217">
          <cell r="A217" t="str">
            <v>MSCIE102</v>
          </cell>
          <cell r="B217" t="str">
            <v>SCIE CLOCHE D102</v>
          </cell>
          <cell r="C217">
            <v>5</v>
          </cell>
        </row>
        <row r="218">
          <cell r="A218" t="str">
            <v>MSCIE108</v>
          </cell>
          <cell r="B218" t="str">
            <v>MHS108  - SCIE CLOCHE BIMETAL D108</v>
          </cell>
          <cell r="C218">
            <v>11</v>
          </cell>
        </row>
        <row r="219">
          <cell r="A219" t="str">
            <v>MSCIE111</v>
          </cell>
          <cell r="B219" t="str">
            <v>SCIE CLOCHE D111</v>
          </cell>
          <cell r="C219">
            <v>14</v>
          </cell>
        </row>
        <row r="220">
          <cell r="A220" t="str">
            <v>MSCIE20</v>
          </cell>
          <cell r="B220" t="str">
            <v>SCIE CLOCHE D20</v>
          </cell>
          <cell r="C220">
            <v>1</v>
          </cell>
        </row>
        <row r="221">
          <cell r="A221" t="str">
            <v>MSCIE57</v>
          </cell>
          <cell r="B221" t="str">
            <v>MHST57 - SCIE CLOCHE CARBURE D57</v>
          </cell>
          <cell r="C221">
            <v>4</v>
          </cell>
        </row>
        <row r="222">
          <cell r="A222" t="str">
            <v>MSCIE67</v>
          </cell>
          <cell r="B222" t="str">
            <v>MHST67 - SCIE CLOCHE CARBURE D67</v>
          </cell>
          <cell r="C222">
            <v>8</v>
          </cell>
        </row>
        <row r="223">
          <cell r="A223" t="str">
            <v>MSCIE70</v>
          </cell>
          <cell r="B223" t="str">
            <v>SCIE CLOCHE D70</v>
          </cell>
          <cell r="C223">
            <v>12</v>
          </cell>
        </row>
        <row r="224">
          <cell r="A224" t="str">
            <v>MSCIEFIK105</v>
          </cell>
          <cell r="B224" t="str">
            <v>FIK105 - SCIE CLOCHE DENTURE FINE D105</v>
          </cell>
          <cell r="C224">
            <v>1</v>
          </cell>
        </row>
        <row r="225">
          <cell r="A225" t="str">
            <v>MSCIEFIK127</v>
          </cell>
          <cell r="B225" t="str">
            <v>FIK127 - SCIE CLOCHE DENTURE FINE D127</v>
          </cell>
          <cell r="C225">
            <v>2</v>
          </cell>
        </row>
        <row r="226">
          <cell r="A226" t="str">
            <v>MTEFLON50</v>
          </cell>
          <cell r="B226" t="str">
            <v>RUBAN TEFLON</v>
          </cell>
          <cell r="C226">
            <v>5</v>
          </cell>
        </row>
        <row r="227">
          <cell r="A227" t="str">
            <v>MTOILE</v>
          </cell>
          <cell r="B227" t="str">
            <v>JARDIFEUTRE DALLE 110 X 110CM</v>
          </cell>
          <cell r="C227">
            <v>77</v>
          </cell>
        </row>
        <row r="228">
          <cell r="A228" t="str">
            <v>MTRAV110</v>
          </cell>
          <cell r="B228" t="str">
            <v>TRAVERSEE DE PAROI D110</v>
          </cell>
          <cell r="C228">
            <v>218</v>
          </cell>
        </row>
        <row r="229">
          <cell r="A229" t="str">
            <v>MTRAV50</v>
          </cell>
          <cell r="B229" t="str">
            <v>TRAVERSEE DE PAROI D50</v>
          </cell>
          <cell r="C229">
            <v>80</v>
          </cell>
        </row>
        <row r="230">
          <cell r="A230" t="str">
            <v>MTRAV63</v>
          </cell>
          <cell r="B230" t="str">
            <v>TRAVERSEE DE PAROI D63</v>
          </cell>
          <cell r="C230">
            <v>162</v>
          </cell>
        </row>
        <row r="231">
          <cell r="A231" t="str">
            <v>MVAN2VMHI63</v>
          </cell>
          <cell r="B231" t="str">
            <v>VANNE 2 VOIES MOTORISEE HORLOGE INTEGRE D6</v>
          </cell>
          <cell r="C231">
            <v>3</v>
          </cell>
        </row>
        <row r="232">
          <cell r="A232" t="str">
            <v>MVAN3V50</v>
          </cell>
          <cell r="B232" t="str">
            <v>VANNES 3 VOIES D50</v>
          </cell>
          <cell r="C232">
            <v>28</v>
          </cell>
        </row>
        <row r="233">
          <cell r="A233" t="str">
            <v>MVAN3V63</v>
          </cell>
          <cell r="B233" t="str">
            <v>VANNE 3 VOIES  MANUELLE D63</v>
          </cell>
          <cell r="C233">
            <v>56</v>
          </cell>
        </row>
        <row r="234">
          <cell r="A234" t="str">
            <v>MVAN3VM63</v>
          </cell>
          <cell r="B234" t="str">
            <v>VANNE 3 VOIES MOTORISEE DIAM 63</v>
          </cell>
          <cell r="C234">
            <v>1</v>
          </cell>
        </row>
        <row r="235">
          <cell r="A235" t="str">
            <v>MVAN3VMHI50</v>
          </cell>
          <cell r="B235" t="str">
            <v>VANNES 3 VOIES MOTORISEE HORLOGE INTEGRE D</v>
          </cell>
          <cell r="C235">
            <v>7</v>
          </cell>
        </row>
        <row r="236">
          <cell r="A236" t="str">
            <v>MVAN3VMHI63</v>
          </cell>
          <cell r="B236" t="str">
            <v>VANNE 3 VOIES MOTORISEE HORLOGE INTEGRE D6</v>
          </cell>
          <cell r="C236">
            <v>11</v>
          </cell>
        </row>
        <row r="237">
          <cell r="A237" t="str">
            <v>MVANGUI110</v>
          </cell>
          <cell r="B237" t="str">
            <v>VANNE GUILLOTINE D110</v>
          </cell>
          <cell r="C237">
            <v>64</v>
          </cell>
        </row>
        <row r="238">
          <cell r="A238" t="str">
            <v>MVANGUI50</v>
          </cell>
          <cell r="B238" t="str">
            <v>VANNE GUILLOTINE D50</v>
          </cell>
          <cell r="C238">
            <v>86</v>
          </cell>
        </row>
        <row r="239">
          <cell r="A239" t="str">
            <v>MVANGUI63</v>
          </cell>
          <cell r="B239" t="str">
            <v>VANNE GUILLOTINE D63</v>
          </cell>
          <cell r="C239">
            <v>33</v>
          </cell>
        </row>
        <row r="240">
          <cell r="A240" t="str">
            <v>NCLAPETDR100</v>
          </cell>
          <cell r="B240" t="str">
            <v>TUBE PVC JAUNE SORTIE A CLAPET DIAM 100</v>
          </cell>
          <cell r="C240">
            <v>203</v>
          </cell>
        </row>
        <row r="241">
          <cell r="A241" t="str">
            <v>NOVOFLEX63/25</v>
          </cell>
          <cell r="B241" t="str">
            <v>COURONNE PVC SOUPLE  NOVOFLEX D63 25M</v>
          </cell>
          <cell r="C241">
            <v>3</v>
          </cell>
        </row>
        <row r="242">
          <cell r="A242" t="str">
            <v>NSPR-1200</v>
          </cell>
          <cell r="B242" t="str">
            <v>POSTE RELEVAGE 1M20</v>
          </cell>
          <cell r="C242">
            <v>8</v>
          </cell>
        </row>
        <row r="243">
          <cell r="A243" t="str">
            <v>NSPR-1500</v>
          </cell>
          <cell r="B243" t="str">
            <v>POSTE RELEVAGE 1M50</v>
          </cell>
          <cell r="C243">
            <v>2</v>
          </cell>
        </row>
        <row r="244">
          <cell r="A244" t="str">
            <v>PANNEAUPEDA</v>
          </cell>
          <cell r="B244" t="str">
            <v>PANNEAU PEDAGOGIQUE</v>
          </cell>
          <cell r="C244">
            <v>1</v>
          </cell>
        </row>
        <row r="245">
          <cell r="A245" t="str">
            <v>PCG10EH</v>
          </cell>
          <cell r="B245" t="str">
            <v>COFFRAGE FV GRAVITAIRE 10EH 4X5</v>
          </cell>
          <cell r="C245">
            <v>2</v>
          </cell>
        </row>
        <row r="246">
          <cell r="A246" t="str">
            <v>PCG10EHA</v>
          </cell>
          <cell r="B246" t="str">
            <v>COFFRAGE FV GRAVITAIRE 10EH 4X5</v>
          </cell>
          <cell r="C246">
            <v>1</v>
          </cell>
        </row>
        <row r="247">
          <cell r="A247" t="str">
            <v>PCG12EHA</v>
          </cell>
          <cell r="B247" t="str">
            <v>COFFRAGE FV GRAVITAIRE 12EH 6X4</v>
          </cell>
          <cell r="C247">
            <v>0</v>
          </cell>
        </row>
        <row r="248">
          <cell r="A248" t="str">
            <v>PCG14EHB</v>
          </cell>
          <cell r="B248" t="str">
            <v>COFFRAGE FV GRAVITAIRE 14EH 7X4</v>
          </cell>
          <cell r="C248">
            <v>1</v>
          </cell>
        </row>
        <row r="249">
          <cell r="A249" t="str">
            <v>PCG3EH</v>
          </cell>
          <cell r="B249" t="str">
            <v>COFFRAGE FV GRAVITAIRE 3EH 3X2</v>
          </cell>
          <cell r="C249">
            <v>6</v>
          </cell>
        </row>
        <row r="250">
          <cell r="A250" t="str">
            <v>PCG4EH</v>
          </cell>
          <cell r="B250" t="str">
            <v>COFFRAGE FV GRAVITAIRE 4EH 4X2</v>
          </cell>
          <cell r="C250">
            <v>19</v>
          </cell>
        </row>
        <row r="251">
          <cell r="A251" t="str">
            <v>PCG5EH</v>
          </cell>
          <cell r="B251" t="str">
            <v>COFFRAGE FV GRAVITAIRE 5EH 4X2.5</v>
          </cell>
          <cell r="C251">
            <v>18</v>
          </cell>
        </row>
        <row r="252">
          <cell r="A252" t="str">
            <v>PCG6EHA</v>
          </cell>
          <cell r="B252" t="str">
            <v>COFFRAGE FV GRAVITAIRE 6EH 4X3</v>
          </cell>
          <cell r="C252">
            <v>11</v>
          </cell>
        </row>
        <row r="253">
          <cell r="A253" t="str">
            <v>PCG6EHB</v>
          </cell>
          <cell r="B253" t="str">
            <v>COFFRAGE FV GRAVITAIRE 6EH 6X2</v>
          </cell>
          <cell r="C253">
            <v>1</v>
          </cell>
        </row>
        <row r="254">
          <cell r="A254" t="str">
            <v>PCG7EH</v>
          </cell>
          <cell r="B254" t="str">
            <v>COFFRAGE FV GRAVITAIRE 7EH 4X3.5</v>
          </cell>
          <cell r="C254">
            <v>8</v>
          </cell>
        </row>
        <row r="255">
          <cell r="A255" t="str">
            <v>PCG8EH</v>
          </cell>
          <cell r="B255" t="str">
            <v>COFFRAGE FV GRAVITAIRE 8EH 4X4</v>
          </cell>
          <cell r="C255">
            <v>6</v>
          </cell>
        </row>
        <row r="256">
          <cell r="A256" t="str">
            <v>PCG8EHA</v>
          </cell>
          <cell r="B256" t="str">
            <v>COFFRAGE FV GRAVITAIRE 8EH 4X4</v>
          </cell>
          <cell r="C256">
            <v>1</v>
          </cell>
        </row>
        <row r="257">
          <cell r="A257" t="str">
            <v>PCG9EH</v>
          </cell>
          <cell r="B257" t="str">
            <v>COFFRAGE FV GRAVITAIRE 9EH 4X4.5</v>
          </cell>
          <cell r="C257">
            <v>3</v>
          </cell>
        </row>
        <row r="258">
          <cell r="A258" t="str">
            <v>PCLC10EH</v>
          </cell>
          <cell r="B258" t="str">
            <v>CLOISON CENTRALE FV 10EH</v>
          </cell>
          <cell r="C258">
            <v>14</v>
          </cell>
        </row>
        <row r="259">
          <cell r="A259" t="str">
            <v>PCLC10EHA</v>
          </cell>
          <cell r="B259" t="str">
            <v>CLOISON CENTRALE FV 10EH 4X5</v>
          </cell>
          <cell r="C259">
            <v>11</v>
          </cell>
        </row>
        <row r="260">
          <cell r="A260" t="str">
            <v>PCLC12EHA</v>
          </cell>
          <cell r="B260" t="str">
            <v>CLOISON CENTRALE FV 12EH 6X4</v>
          </cell>
          <cell r="C260">
            <v>24</v>
          </cell>
        </row>
        <row r="261">
          <cell r="A261" t="str">
            <v>PCLC12EHB</v>
          </cell>
          <cell r="B261" t="str">
            <v>CLOISON CENTRALE FV 12EH 8X3</v>
          </cell>
          <cell r="C261">
            <v>1</v>
          </cell>
        </row>
        <row r="262">
          <cell r="A262" t="str">
            <v>PCLC14EHA</v>
          </cell>
          <cell r="B262" t="str">
            <v>CLOISON CENTRALE FV 14EH 8X3.5</v>
          </cell>
          <cell r="C262">
            <v>2</v>
          </cell>
        </row>
        <row r="263">
          <cell r="A263" t="str">
            <v>PCLC14EHB</v>
          </cell>
          <cell r="B263" t="str">
            <v>CLOISON CENTRALE FV 14EH 7X4</v>
          </cell>
          <cell r="C263">
            <v>6</v>
          </cell>
        </row>
        <row r="264">
          <cell r="A264" t="str">
            <v>PCLC16EH</v>
          </cell>
          <cell r="B264" t="str">
            <v>CLOISON CENTRALE FV 16EH 8X4</v>
          </cell>
          <cell r="C264">
            <v>8</v>
          </cell>
        </row>
        <row r="265">
          <cell r="A265" t="str">
            <v>PCLC18EHA</v>
          </cell>
          <cell r="B265" t="str">
            <v>CLOISON CENTRALE FV 18EH 8X4.5</v>
          </cell>
          <cell r="C265">
            <v>1</v>
          </cell>
        </row>
        <row r="266">
          <cell r="A266" t="str">
            <v>PCLC20EHB</v>
          </cell>
          <cell r="B266" t="str">
            <v>CLOISON CENTRALE FV 20EH 8X5</v>
          </cell>
          <cell r="C266">
            <v>1</v>
          </cell>
        </row>
        <row r="267">
          <cell r="A267" t="str">
            <v>PCLC3EH</v>
          </cell>
          <cell r="B267" t="str">
            <v>CLOISON CENTRALE FV 3EH 3X2</v>
          </cell>
          <cell r="C267">
            <v>86</v>
          </cell>
        </row>
        <row r="268">
          <cell r="A268" t="str">
            <v>PCLC4EH</v>
          </cell>
          <cell r="B268" t="str">
            <v>CLOISON CENTRALE FV 4EH 4X2</v>
          </cell>
          <cell r="C268">
            <v>148</v>
          </cell>
        </row>
        <row r="269">
          <cell r="A269" t="str">
            <v>PCLC5EH</v>
          </cell>
          <cell r="B269" t="str">
            <v>CLOISON CENTRALE FV 5EH 4X2.5</v>
          </cell>
          <cell r="C269">
            <v>192</v>
          </cell>
        </row>
        <row r="270">
          <cell r="A270" t="str">
            <v>PCLC6EHA</v>
          </cell>
          <cell r="B270" t="str">
            <v>CLOISON CENTRALE FV 6EH 4X3</v>
          </cell>
          <cell r="C270">
            <v>91</v>
          </cell>
        </row>
        <row r="271">
          <cell r="A271" t="str">
            <v>PCLC6EHB</v>
          </cell>
          <cell r="B271" t="str">
            <v>CLOISON CENTRALE FV 6EH 6X2</v>
          </cell>
          <cell r="C271">
            <v>5</v>
          </cell>
        </row>
        <row r="272">
          <cell r="A272" t="str">
            <v>PCLC7EH</v>
          </cell>
          <cell r="B272" t="str">
            <v>CLOISON CENTRALE FV 7EH 4X3.5</v>
          </cell>
          <cell r="C272">
            <v>71</v>
          </cell>
        </row>
        <row r="273">
          <cell r="A273" t="str">
            <v>PCLC8EH</v>
          </cell>
          <cell r="B273" t="str">
            <v>CLOISON CENTRALE FV 8EH 4X4</v>
          </cell>
          <cell r="C273">
            <v>26</v>
          </cell>
        </row>
        <row r="274">
          <cell r="A274" t="str">
            <v>PCLC8EHA</v>
          </cell>
          <cell r="B274" t="str">
            <v>CLOISON CENTRALE FV 8EH 4X4</v>
          </cell>
          <cell r="C274">
            <v>14</v>
          </cell>
        </row>
        <row r="275">
          <cell r="A275" t="str">
            <v>PCLC9EH</v>
          </cell>
          <cell r="B275" t="str">
            <v>CLOISON CENTRALE FV 9EH 4X4.5</v>
          </cell>
          <cell r="C275">
            <v>19</v>
          </cell>
        </row>
        <row r="276">
          <cell r="A276" t="str">
            <v>PCLCB3EH</v>
          </cell>
          <cell r="B276" t="str">
            <v>CLOISON CENTRALE BAC 3EH</v>
          </cell>
          <cell r="C276">
            <v>89</v>
          </cell>
        </row>
        <row r="277">
          <cell r="A277" t="str">
            <v>PCR10EH</v>
          </cell>
          <cell r="B277" t="str">
            <v>COFFRAGE FV RELEVAGE 10EH 4X5</v>
          </cell>
          <cell r="C277">
            <v>6</v>
          </cell>
        </row>
        <row r="278">
          <cell r="A278" t="str">
            <v>PCR10EHA</v>
          </cell>
          <cell r="B278" t="str">
            <v>COFFRAGE FV RELEVAGE 10EH 4X5</v>
          </cell>
          <cell r="C278">
            <v>3</v>
          </cell>
        </row>
        <row r="279">
          <cell r="A279" t="str">
            <v>PCR12EHA</v>
          </cell>
          <cell r="B279" t="str">
            <v>COFFRAGE FV RELEVAGE 12EH 6X4</v>
          </cell>
          <cell r="C279">
            <v>2</v>
          </cell>
        </row>
        <row r="280">
          <cell r="A280" t="str">
            <v>PCR12EHB</v>
          </cell>
          <cell r="B280" t="str">
            <v>COFFRAGE FV RELEVAGE 12EH 8X3</v>
          </cell>
          <cell r="C280">
            <v>3</v>
          </cell>
        </row>
        <row r="281">
          <cell r="A281" t="str">
            <v>PCR14EHA</v>
          </cell>
          <cell r="B281" t="str">
            <v>COFFRAGE FV RELEVAGE 14EH 8X3.5</v>
          </cell>
          <cell r="C281">
            <v>2</v>
          </cell>
        </row>
        <row r="282">
          <cell r="A282" t="str">
            <v>PCR14EHB</v>
          </cell>
          <cell r="B282" t="str">
            <v>COFFRAGE FV RELEVAGE 14EH 7X4</v>
          </cell>
          <cell r="C282">
            <v>2</v>
          </cell>
        </row>
        <row r="283">
          <cell r="A283" t="str">
            <v>PCR16EH</v>
          </cell>
          <cell r="B283" t="str">
            <v>COFFRAGE FV RELEVAGE 16EH 8X4</v>
          </cell>
          <cell r="C283">
            <v>3</v>
          </cell>
        </row>
        <row r="284">
          <cell r="A284" t="str">
            <v>PCR18EHA</v>
          </cell>
          <cell r="B284" t="str">
            <v>COFFRAGE FV RELEVAGE 18EH 8X4.5</v>
          </cell>
          <cell r="C284">
            <v>1</v>
          </cell>
        </row>
        <row r="285">
          <cell r="A285" t="str">
            <v>PCR2EH</v>
          </cell>
          <cell r="B285" t="str">
            <v>COFFRAGE FV RELEVAGE 2EH 2,5X1,6</v>
          </cell>
          <cell r="C285">
            <v>1</v>
          </cell>
        </row>
        <row r="286">
          <cell r="A286" t="str">
            <v>PCR3EH</v>
          </cell>
          <cell r="B286" t="str">
            <v>COFFRAGE FV RELEVAGE 3EH 3X2</v>
          </cell>
          <cell r="C286">
            <v>2</v>
          </cell>
        </row>
        <row r="287">
          <cell r="A287" t="str">
            <v>PCR4EH</v>
          </cell>
          <cell r="B287" t="str">
            <v>COFFRAGE FV RELEVAGE 4EH 4X2</v>
          </cell>
          <cell r="C287">
            <v>14</v>
          </cell>
        </row>
        <row r="288">
          <cell r="A288" t="str">
            <v>PCR5EH</v>
          </cell>
          <cell r="B288" t="str">
            <v>COFFRAGE FV RELEVAGE 5EH 4X2.5</v>
          </cell>
          <cell r="C288">
            <v>19</v>
          </cell>
        </row>
        <row r="289">
          <cell r="A289" t="str">
            <v>PCR6EHA</v>
          </cell>
          <cell r="B289" t="str">
            <v>COFFRAGE FV RELEVAGE 6EH 4X3</v>
          </cell>
          <cell r="C289">
            <v>15</v>
          </cell>
        </row>
        <row r="290">
          <cell r="A290" t="str">
            <v>PCR6EHB</v>
          </cell>
          <cell r="B290" t="str">
            <v>COFFRAGE FV RELEVAGE 6EH 6X2</v>
          </cell>
          <cell r="C290">
            <v>1</v>
          </cell>
        </row>
        <row r="291">
          <cell r="A291" t="str">
            <v>PCR7EH</v>
          </cell>
          <cell r="B291" t="str">
            <v>COFFRAGE FV RELEVAGE 7EH 4X3.5</v>
          </cell>
          <cell r="C291">
            <v>10</v>
          </cell>
        </row>
        <row r="292">
          <cell r="A292" t="str">
            <v>PCR8EH</v>
          </cell>
          <cell r="B292" t="str">
            <v>COFFRAGE FV RELEVAGE 8EH 4X4</v>
          </cell>
          <cell r="C292">
            <v>8</v>
          </cell>
        </row>
        <row r="293">
          <cell r="A293" t="str">
            <v>PCR8EHA</v>
          </cell>
          <cell r="B293" t="str">
            <v>COFFRAGE FV RELEVAGE 8EH 4X4</v>
          </cell>
          <cell r="C293">
            <v>1</v>
          </cell>
        </row>
        <row r="294">
          <cell r="A294" t="str">
            <v>PCR9EH</v>
          </cell>
          <cell r="B294" t="str">
            <v>COFFRAGE FV RELEVAGE 9EH 4X4.5</v>
          </cell>
          <cell r="C294">
            <v>3</v>
          </cell>
        </row>
        <row r="295">
          <cell r="A295" t="str">
            <v>PFH10EH</v>
          </cell>
          <cell r="B295" t="str">
            <v>PACK EPDM GEOTEXTILE FH 1.10MM 10EH</v>
          </cell>
          <cell r="C295">
            <v>4</v>
          </cell>
        </row>
        <row r="296">
          <cell r="A296" t="str">
            <v>PFH12EH</v>
          </cell>
          <cell r="B296" t="str">
            <v>PACK EPDM GEOTEXTILE FH 1.10MM 12EH</v>
          </cell>
          <cell r="C296">
            <v>3</v>
          </cell>
        </row>
        <row r="297">
          <cell r="A297" t="str">
            <v>PFH16EH</v>
          </cell>
          <cell r="B297" t="str">
            <v>PACK EPDM GEOTEXTILE FH 1.10MM 16EH</v>
          </cell>
          <cell r="C297">
            <v>6</v>
          </cell>
        </row>
        <row r="298">
          <cell r="A298" t="str">
            <v>PFH18EH</v>
          </cell>
          <cell r="B298" t="str">
            <v>PACK EPDM GEOTEXTILE FH 1.10MM 18EH</v>
          </cell>
          <cell r="C298">
            <v>1</v>
          </cell>
        </row>
        <row r="299">
          <cell r="A299" t="str">
            <v>PFH2EH</v>
          </cell>
          <cell r="B299" t="str">
            <v>PACK EPDM GEOTEXTILE FH 1.10MM 2EH</v>
          </cell>
          <cell r="C299">
            <v>4</v>
          </cell>
        </row>
        <row r="300">
          <cell r="A300" t="str">
            <v>PFH3EH</v>
          </cell>
          <cell r="B300" t="str">
            <v>PACK EPDM GEOTEXTILE FH 1.10MM 3EH</v>
          </cell>
          <cell r="C300">
            <v>10</v>
          </cell>
        </row>
        <row r="301">
          <cell r="A301" t="str">
            <v>PFH4EH</v>
          </cell>
          <cell r="B301" t="str">
            <v>PACK EPDM GEOTEXTILE FH 1.10MM 4EH</v>
          </cell>
          <cell r="C301">
            <v>35</v>
          </cell>
        </row>
        <row r="302">
          <cell r="A302" t="str">
            <v>PFH5EH</v>
          </cell>
          <cell r="B302" t="str">
            <v>PACK EPDM GEOTEXTILE FH 1.10MM 5EH</v>
          </cell>
          <cell r="C302">
            <v>62</v>
          </cell>
        </row>
        <row r="303">
          <cell r="A303" t="str">
            <v>PFH6EH</v>
          </cell>
          <cell r="B303" t="str">
            <v>PACK EPDM GEOTEXTILE FH 1.10MM 6EH</v>
          </cell>
          <cell r="C303">
            <v>37</v>
          </cell>
        </row>
        <row r="304">
          <cell r="A304" t="str">
            <v>PFH7EH</v>
          </cell>
          <cell r="B304" t="str">
            <v>PACK EPDM GEOTEXTILE FH 1.10MM 7EH</v>
          </cell>
          <cell r="C304">
            <v>25</v>
          </cell>
        </row>
        <row r="305">
          <cell r="A305" t="str">
            <v>PFH8EH</v>
          </cell>
          <cell r="B305" t="str">
            <v>PACK EPDM GEOTEXTILE FH 1.10MM 8EH</v>
          </cell>
          <cell r="C305">
            <v>13</v>
          </cell>
        </row>
        <row r="306">
          <cell r="A306" t="str">
            <v>PFH9EH</v>
          </cell>
          <cell r="B306" t="str">
            <v>PACK EPDM GEOTEXTILE FH 1.10MM 9EH</v>
          </cell>
          <cell r="C306">
            <v>6</v>
          </cell>
        </row>
        <row r="307">
          <cell r="A307" t="str">
            <v>PFV10EH10x2</v>
          </cell>
          <cell r="B307" t="str">
            <v>PACK FV GEO 1.52MM 10EH10X2 SANS GRILLE</v>
          </cell>
          <cell r="C307">
            <v>2</v>
          </cell>
        </row>
        <row r="308">
          <cell r="A308" t="str">
            <v>PFV10EH4x5</v>
          </cell>
          <cell r="B308" t="str">
            <v>PACK FV GEO 1.52MM 10EH4X5 SANS GRILLE</v>
          </cell>
          <cell r="C308">
            <v>12</v>
          </cell>
        </row>
        <row r="309">
          <cell r="A309" t="str">
            <v>PFV10EH8x2.5</v>
          </cell>
          <cell r="B309" t="str">
            <v>PACK FV GEO 1.52MM 10EH8X2.5 SANS GRILLE</v>
          </cell>
          <cell r="C309">
            <v>1</v>
          </cell>
        </row>
        <row r="310">
          <cell r="A310" t="str">
            <v>PFV12EH6x4</v>
          </cell>
          <cell r="B310" t="str">
            <v>PACK FV GEO 1.52MM 12EH6X4 SANS GRILLE</v>
          </cell>
          <cell r="C310">
            <v>9</v>
          </cell>
        </row>
        <row r="311">
          <cell r="A311" t="str">
            <v>PFV12EH8x3</v>
          </cell>
          <cell r="B311" t="str">
            <v>PACK FV GEO 1.52MM 12EH8X3 SANS GRILLE</v>
          </cell>
          <cell r="C311">
            <v>4</v>
          </cell>
        </row>
        <row r="312">
          <cell r="A312" t="str">
            <v>PFV14EH7x4</v>
          </cell>
          <cell r="B312" t="str">
            <v>PACK FV GEO 1.52MM 14EH7X4 SANS GRILLE</v>
          </cell>
          <cell r="C312">
            <v>12</v>
          </cell>
        </row>
        <row r="313">
          <cell r="A313" t="str">
            <v>PFV14EH8x3.5</v>
          </cell>
          <cell r="B313" t="str">
            <v>PACK FV GEO 1.52MM 14EH8X3.5 SANS GRILLE</v>
          </cell>
          <cell r="C313">
            <v>5</v>
          </cell>
        </row>
        <row r="314">
          <cell r="A314" t="str">
            <v>PFV16EH8x4</v>
          </cell>
          <cell r="B314" t="str">
            <v>PACK FV GEO 1.52MM 16EH8X4 SANS GRILLE</v>
          </cell>
          <cell r="C314">
            <v>14</v>
          </cell>
        </row>
        <row r="315">
          <cell r="A315" t="str">
            <v>PFV18EH8x4.5</v>
          </cell>
          <cell r="B315" t="str">
            <v>PACK FV GEO 1.52MM 18EH8X4.5 SANS GRILLE</v>
          </cell>
          <cell r="C315">
            <v>6</v>
          </cell>
        </row>
        <row r="316">
          <cell r="A316" t="str">
            <v>PFV18EH9x4</v>
          </cell>
          <cell r="B316" t="str">
            <v>PACK FV GEO 1.52MM 18EH9X4 SANS GRILLE</v>
          </cell>
          <cell r="C316">
            <v>1</v>
          </cell>
        </row>
        <row r="317">
          <cell r="A317" t="str">
            <v>PFV20EH10x4</v>
          </cell>
          <cell r="B317" t="str">
            <v>PACK FV GEO 1.52MM 20EH10X4 SANS GRILLE</v>
          </cell>
          <cell r="C317">
            <v>5</v>
          </cell>
        </row>
        <row r="318">
          <cell r="A318" t="str">
            <v>PFV20EH8x5</v>
          </cell>
          <cell r="B318" t="str">
            <v>PACK FV GEO 1.52MM 20EH8X5 SANS GRILLE</v>
          </cell>
          <cell r="C318">
            <v>2</v>
          </cell>
        </row>
        <row r="319">
          <cell r="A319" t="str">
            <v>PFV2EH2.5X1.6</v>
          </cell>
          <cell r="B319" t="str">
            <v>PACK FV GEO 1.52MM 2EH SANS GRILLE</v>
          </cell>
          <cell r="C319">
            <v>35</v>
          </cell>
        </row>
        <row r="320">
          <cell r="A320" t="str">
            <v>PFV3EH3x2</v>
          </cell>
          <cell r="B320" t="str">
            <v>PACK FV GEO 1.52MM 3EH SANS GRILLE</v>
          </cell>
          <cell r="C320">
            <v>8</v>
          </cell>
        </row>
        <row r="321">
          <cell r="A321" t="str">
            <v>PFV4EH4x2</v>
          </cell>
          <cell r="B321" t="str">
            <v>PACK FV GEO 1.52MM 4EH SANS GRILLE</v>
          </cell>
          <cell r="C321">
            <v>25</v>
          </cell>
        </row>
        <row r="322">
          <cell r="A322" t="str">
            <v>PFV5EH4x2.5</v>
          </cell>
          <cell r="B322" t="str">
            <v>PACK FV GEO 1.52MM 5EH SANS GRILLE</v>
          </cell>
          <cell r="C322">
            <v>39</v>
          </cell>
        </row>
        <row r="323">
          <cell r="A323" t="str">
            <v>PFV6EH4x3</v>
          </cell>
          <cell r="B323" t="str">
            <v>PACK FV GEO 1.52MM 6EH4X3 SANS GRILLE</v>
          </cell>
          <cell r="C323">
            <v>21</v>
          </cell>
        </row>
        <row r="324">
          <cell r="A324" t="str">
            <v>PFV6EH6x2</v>
          </cell>
          <cell r="B324" t="str">
            <v>PACK FV GEO 1.52MM 6EH6X2 SANS GRILLE</v>
          </cell>
          <cell r="C324">
            <v>3</v>
          </cell>
        </row>
        <row r="325">
          <cell r="A325" t="str">
            <v>PFV7EH4x3.5</v>
          </cell>
          <cell r="B325" t="str">
            <v>PACK FV GEO 1.52MM 7EH SANS GRILLE</v>
          </cell>
          <cell r="C325">
            <v>14</v>
          </cell>
        </row>
        <row r="326">
          <cell r="A326" t="str">
            <v>PFV8EH4x4</v>
          </cell>
          <cell r="B326" t="str">
            <v>PACK FV GEO 1.52MM 8EH4X4 SANS GRILLE</v>
          </cell>
          <cell r="C326">
            <v>17</v>
          </cell>
        </row>
        <row r="327">
          <cell r="A327" t="str">
            <v>PFV8EH8x2</v>
          </cell>
          <cell r="B327" t="str">
            <v>PACK FV GEO 1.52MM 8EH8X2 SANS GRILLE</v>
          </cell>
          <cell r="C327">
            <v>6</v>
          </cell>
        </row>
        <row r="328">
          <cell r="A328" t="str">
            <v>PFV9EH4x4.5</v>
          </cell>
          <cell r="B328" t="str">
            <v>PACK FV GEO 1.52MM 9EH4X4.5 SANS GRILLE</v>
          </cell>
          <cell r="C328">
            <v>9</v>
          </cell>
        </row>
        <row r="329">
          <cell r="A329" t="str">
            <v>PLAQUETTES</v>
          </cell>
          <cell r="B329" t="str">
            <v>PLAQUETTES JARDIN DASSAINISSEMENT</v>
          </cell>
          <cell r="C329">
            <v>24</v>
          </cell>
        </row>
        <row r="330">
          <cell r="A330" t="str">
            <v>PLFLOT</v>
          </cell>
          <cell r="B330" t="str">
            <v>PLAQUETTE PHYTOFLOTTANTE</v>
          </cell>
          <cell r="C330">
            <v>2</v>
          </cell>
        </row>
        <row r="331">
          <cell r="A331" t="str">
            <v>PLG4</v>
          </cell>
          <cell r="B331" t="str">
            <v>DISJONCTEUR PLG</v>
          </cell>
          <cell r="C331">
            <v>2</v>
          </cell>
        </row>
        <row r="332">
          <cell r="A332" t="str">
            <v>PLJPL</v>
          </cell>
          <cell r="B332" t="str">
            <v>PLAQUETTE JARDIN DE PLUIE</v>
          </cell>
          <cell r="C332">
            <v>18</v>
          </cell>
        </row>
        <row r="333">
          <cell r="A333" t="str">
            <v>PLTECH</v>
          </cell>
          <cell r="B333" t="str">
            <v>PLAQUETTES TECHNICO COMMERCIAL</v>
          </cell>
          <cell r="C333">
            <v>79</v>
          </cell>
        </row>
        <row r="334">
          <cell r="A334" t="str">
            <v>PLTINY</v>
          </cell>
          <cell r="B334" t="str">
            <v>PLAQUETTE PHYTOTINY</v>
          </cell>
          <cell r="C334">
            <v>6</v>
          </cell>
        </row>
        <row r="335">
          <cell r="A335" t="str">
            <v>PLUMIERS</v>
          </cell>
          <cell r="B335" t="str">
            <v>PLUMIERS EN BOIS</v>
          </cell>
          <cell r="C335">
            <v>27</v>
          </cell>
        </row>
        <row r="336">
          <cell r="A336" t="str">
            <v>PLV</v>
          </cell>
          <cell r="B336" t="str">
            <v>PLUS VALUE POMPE</v>
          </cell>
          <cell r="C336">
            <v>95.68</v>
          </cell>
        </row>
        <row r="337">
          <cell r="A337" t="str">
            <v>PORT</v>
          </cell>
          <cell r="B337" t="str">
            <v>FRAIS D'ENVOI</v>
          </cell>
          <cell r="C337">
            <v>625</v>
          </cell>
        </row>
        <row r="338">
          <cell r="A338" t="str">
            <v>PREGAZRV</v>
          </cell>
          <cell r="B338" t="str">
            <v>REGARD DE SORTIE SANS FOND (ZRV)</v>
          </cell>
          <cell r="C338">
            <v>518</v>
          </cell>
        </row>
        <row r="339">
          <cell r="A339" t="str">
            <v>PSFV10EH4X5</v>
          </cell>
          <cell r="B339" t="str">
            <v>PACK  FV GEO 1.52MM 10EH 4X5 AVEC GRILLES</v>
          </cell>
          <cell r="C339">
            <v>73</v>
          </cell>
        </row>
        <row r="340">
          <cell r="A340" t="str">
            <v>PSFV10EH8X2.5</v>
          </cell>
          <cell r="B340" t="str">
            <v>PACK FV GEO 1.52MM 10EH 8X2.5 AVEC GRILLES</v>
          </cell>
          <cell r="C340">
            <v>3</v>
          </cell>
        </row>
        <row r="341">
          <cell r="A341" t="str">
            <v>PSFV12EH6X4</v>
          </cell>
          <cell r="B341" t="str">
            <v>PACK  FV GEO 1.52MM 12EH 6X4 AVEC GRILLES</v>
          </cell>
          <cell r="C341">
            <v>33</v>
          </cell>
        </row>
        <row r="342">
          <cell r="A342" t="str">
            <v>PSFV12EH8X3</v>
          </cell>
          <cell r="B342" t="str">
            <v>PACK  FV GEO 1.52MM 12EH 8X3 AVEC GRILLES</v>
          </cell>
          <cell r="C342">
            <v>7</v>
          </cell>
        </row>
        <row r="343">
          <cell r="A343" t="str">
            <v>PSFV14EH7X4</v>
          </cell>
          <cell r="B343" t="str">
            <v>PACK  FV GEO 1.52MM 14EH 7X4 AVEC GRILLES</v>
          </cell>
          <cell r="C343">
            <v>16</v>
          </cell>
        </row>
        <row r="344">
          <cell r="A344" t="str">
            <v>PSFV14EH8X3.5</v>
          </cell>
          <cell r="B344" t="str">
            <v>PACK FV GEO 1.52MM 14EH 8X3.5 AVEC GRILLES</v>
          </cell>
          <cell r="C344">
            <v>5</v>
          </cell>
        </row>
        <row r="345">
          <cell r="A345" t="str">
            <v>PSFV16EH8X4</v>
          </cell>
          <cell r="B345" t="str">
            <v>PACK  FV GEO 1.52MM 16EH 8X4 AVEC GRILLES</v>
          </cell>
          <cell r="C345">
            <v>11</v>
          </cell>
        </row>
        <row r="346">
          <cell r="A346" t="str">
            <v>PSFV18EH8X4.5</v>
          </cell>
          <cell r="B346" t="str">
            <v>PACK  FV GEO 1.52MM 18EH 8X4.5 AVEC GRILLES</v>
          </cell>
          <cell r="C346">
            <v>3</v>
          </cell>
        </row>
        <row r="347">
          <cell r="A347" t="str">
            <v>PSFV18EH9X4</v>
          </cell>
          <cell r="B347" t="str">
            <v>PACK FV GEO 1.52MM 18EH 9X4 AVEC GRILLES</v>
          </cell>
          <cell r="C347">
            <v>1</v>
          </cell>
        </row>
        <row r="348">
          <cell r="A348" t="str">
            <v>PSFV2EH2.5X1.6</v>
          </cell>
          <cell r="B348" t="str">
            <v>PACK  FV GEO 1.52MM 2EH 2.5X1.6</v>
          </cell>
          <cell r="C348">
            <v>55</v>
          </cell>
        </row>
        <row r="349">
          <cell r="A349" t="str">
            <v>PSFV3EH3X2</v>
          </cell>
          <cell r="B349" t="str">
            <v>PACK  FV GEO 1.52MM 3EH 3X2 AVEC GRILLES</v>
          </cell>
          <cell r="C349">
            <v>150</v>
          </cell>
        </row>
        <row r="350">
          <cell r="A350" t="str">
            <v>PSFV4EH4X2</v>
          </cell>
          <cell r="B350" t="str">
            <v>PACK  FV GEO 1.52MM 4EH 4X2 AVEC GRILLES</v>
          </cell>
          <cell r="C350">
            <v>365</v>
          </cell>
        </row>
        <row r="351">
          <cell r="A351" t="str">
            <v>PSFV5EH4X2.5</v>
          </cell>
          <cell r="B351" t="str">
            <v>PACK  FV GEO 1.52MM 5EH 4X2.5 AVEC GRILLES</v>
          </cell>
          <cell r="C351">
            <v>474</v>
          </cell>
        </row>
        <row r="352">
          <cell r="A352" t="str">
            <v>PSFV6EH4X3</v>
          </cell>
          <cell r="B352" t="str">
            <v>PACK  FV GEO 1.52MM 6EH 4X3 AVEC GRILLES</v>
          </cell>
          <cell r="C352">
            <v>266</v>
          </cell>
        </row>
        <row r="353">
          <cell r="A353" t="str">
            <v>PSFV6EH6X2</v>
          </cell>
          <cell r="B353" t="str">
            <v>PACK  FV GEO 1.52MM 6EH 6X2 AVEC GRILLES</v>
          </cell>
          <cell r="C353">
            <v>17</v>
          </cell>
        </row>
        <row r="354">
          <cell r="A354" t="str">
            <v>PSFV7EH4X3.5</v>
          </cell>
          <cell r="B354" t="str">
            <v>PACK  FV GEO 1.52MM 7EH 4X3.5 AVEC GRILLES</v>
          </cell>
          <cell r="C354">
            <v>150</v>
          </cell>
        </row>
        <row r="355">
          <cell r="A355" t="str">
            <v>PSFV8EH4X4</v>
          </cell>
          <cell r="B355" t="str">
            <v>PACK  FV GEO 1.52MM 8EH 4X4 AVEC GRILLES</v>
          </cell>
          <cell r="C355">
            <v>117</v>
          </cell>
        </row>
        <row r="356">
          <cell r="A356" t="str">
            <v>PSFV8EH8X2</v>
          </cell>
          <cell r="B356" t="str">
            <v>PACK FV GEO 1.52MM 8EH 8X2 AVEC GRILLES</v>
          </cell>
          <cell r="C356">
            <v>9</v>
          </cell>
        </row>
        <row r="357">
          <cell r="A357" t="str">
            <v>PSFV9EH4X4.5</v>
          </cell>
          <cell r="B357" t="str">
            <v>PACK  FV GEO 1.52MM 9EH 4X4.5 AVEC GRILLES</v>
          </cell>
          <cell r="C357">
            <v>49</v>
          </cell>
        </row>
        <row r="358">
          <cell r="A358" t="str">
            <v>PSR10EH4X5</v>
          </cell>
          <cell r="B358" t="str">
            <v>KIT CAILLEBOTIS FV GEOMEMBRANE 10EH4X5</v>
          </cell>
          <cell r="C358">
            <v>2</v>
          </cell>
        </row>
        <row r="359">
          <cell r="A359" t="str">
            <v>PSR12EH6X4</v>
          </cell>
          <cell r="B359" t="str">
            <v>KIT CAILLEBOTIS FV GEOMEMBRANE 12EH6X4</v>
          </cell>
          <cell r="C359">
            <v>-1</v>
          </cell>
        </row>
        <row r="360">
          <cell r="A360" t="str">
            <v>PSR14EH7X4</v>
          </cell>
          <cell r="B360" t="str">
            <v>KIT CAILLEBOTIS FV GEOMEMBRANE 14EH7X4</v>
          </cell>
          <cell r="C360">
            <v>1</v>
          </cell>
        </row>
        <row r="361">
          <cell r="A361" t="str">
            <v>PSR16EH8X4</v>
          </cell>
          <cell r="B361" t="str">
            <v>KIT CAILLEBOTIS FV GEOMEMBRANE 16EH8X4</v>
          </cell>
          <cell r="C361">
            <v>1</v>
          </cell>
        </row>
        <row r="362">
          <cell r="A362" t="str">
            <v>PSR18EH8X4.5</v>
          </cell>
          <cell r="B362" t="str">
            <v>KIT CAILLEBOTIS FV GEOMEMBRANE 18EH8X4.5</v>
          </cell>
          <cell r="C362">
            <v>2</v>
          </cell>
        </row>
        <row r="363">
          <cell r="A363" t="str">
            <v>PSR3EH3X2</v>
          </cell>
          <cell r="B363" t="str">
            <v>KIT CAILLEBOTIS FV GEOMEMBRANE 3EH3X2</v>
          </cell>
          <cell r="C363">
            <v>14</v>
          </cell>
        </row>
        <row r="364">
          <cell r="A364" t="str">
            <v>PSR4EH4X2</v>
          </cell>
          <cell r="B364" t="str">
            <v>KIT CAILLEBOTIS FV GEOMEMBRANE 4EH4X2</v>
          </cell>
          <cell r="C364">
            <v>21</v>
          </cell>
        </row>
        <row r="365">
          <cell r="A365" t="str">
            <v>PSR5EH4X2.5</v>
          </cell>
          <cell r="B365" t="str">
            <v>KIT CAILLEBOTIS FV GEOMEMBRANE 5EH4X2.5</v>
          </cell>
          <cell r="C365">
            <v>61</v>
          </cell>
        </row>
        <row r="366">
          <cell r="A366" t="str">
            <v>PSR5EH5X2</v>
          </cell>
          <cell r="B366" t="str">
            <v>KIT CAILLEBOTIS FV GEOMEMBRANE 5EH5X2</v>
          </cell>
          <cell r="C366">
            <v>1</v>
          </cell>
        </row>
        <row r="367">
          <cell r="A367" t="str">
            <v>PSR6EH4X3</v>
          </cell>
          <cell r="B367" t="str">
            <v>KIT CAILLEBOTIS FV GEOMEMBRANE 6EH4X3</v>
          </cell>
          <cell r="C367">
            <v>26</v>
          </cell>
        </row>
        <row r="368">
          <cell r="A368" t="str">
            <v>PSR6EH6X2</v>
          </cell>
          <cell r="B368" t="str">
            <v>KIT CAILLEBOTIS FV GEOMEMBRANE 6EH6X2</v>
          </cell>
          <cell r="C368">
            <v>2</v>
          </cell>
        </row>
        <row r="369">
          <cell r="A369" t="str">
            <v>PSR7EH4X3.5</v>
          </cell>
          <cell r="B369" t="str">
            <v>KIT CAILLEBOTIS FV GEOMEMBRANE 7EH4X3.5</v>
          </cell>
          <cell r="C369">
            <v>10</v>
          </cell>
        </row>
        <row r="370">
          <cell r="A370" t="str">
            <v>PSR8EH4X4</v>
          </cell>
          <cell r="B370" t="str">
            <v>KIT CAILLEBOTIS FV GEOMEMBRANE 8EH4X4</v>
          </cell>
          <cell r="C370">
            <v>10</v>
          </cell>
        </row>
        <row r="371">
          <cell r="A371" t="str">
            <v>PSR9EH4X4.5</v>
          </cell>
          <cell r="B371" t="str">
            <v>KIT CAILLEBOTIS FV GEOMEMBRANE 9EH4X4.5</v>
          </cell>
          <cell r="C371">
            <v>1</v>
          </cell>
        </row>
        <row r="372">
          <cell r="A372" t="str">
            <v>PULLH</v>
          </cell>
          <cell r="B372" t="str">
            <v>PULL AQUATIRIS HOMME</v>
          </cell>
          <cell r="C372">
            <v>4</v>
          </cell>
        </row>
        <row r="373">
          <cell r="A373" t="str">
            <v>PVC5016</v>
          </cell>
          <cell r="B373" t="str">
            <v>TUBE PVC PRESSION A COLLER  D50 EN 3M</v>
          </cell>
          <cell r="C373">
            <v>56</v>
          </cell>
        </row>
        <row r="374">
          <cell r="A374" t="str">
            <v>PVC6316</v>
          </cell>
          <cell r="B374" t="str">
            <v>TUBE DE 3M PVC PRESSION 63X4.7 PN16</v>
          </cell>
          <cell r="C374">
            <v>423</v>
          </cell>
        </row>
        <row r="375">
          <cell r="A375" t="str">
            <v>PXFV2EH2.5X1.6</v>
          </cell>
          <cell r="B375" t="str">
            <v>PACK  FV GEO 1.52MM 2EH 2.5X1.6  AVEC GRILLES</v>
          </cell>
          <cell r="C375">
            <v>17</v>
          </cell>
        </row>
        <row r="376">
          <cell r="A376" t="str">
            <v>REHAUS400</v>
          </cell>
          <cell r="B376" t="str">
            <v>REHAUSSE DE CUVE HT400</v>
          </cell>
          <cell r="C376">
            <v>109</v>
          </cell>
        </row>
        <row r="377">
          <cell r="A377" t="str">
            <v>REMISE</v>
          </cell>
          <cell r="B377" t="str">
            <v>REMISE</v>
          </cell>
          <cell r="C377">
            <v>-4</v>
          </cell>
        </row>
        <row r="378">
          <cell r="A378" t="str">
            <v>ROLLUP</v>
          </cell>
          <cell r="B378" t="str">
            <v>ROLL UP AQUATIRIS</v>
          </cell>
          <cell r="C378">
            <v>1</v>
          </cell>
        </row>
        <row r="379">
          <cell r="A379" t="str">
            <v>RTCALEB24</v>
          </cell>
          <cell r="B379" t="str">
            <v>BOITE DE 24 CALES CAOUTCHOUC BRUT 8 X 90</v>
          </cell>
          <cell r="C379">
            <v>8</v>
          </cell>
        </row>
        <row r="380">
          <cell r="A380" t="str">
            <v>SBG01</v>
          </cell>
          <cell r="B380" t="str">
            <v>BROYEUR GRAVITAIRE AQUATIRIS</v>
          </cell>
          <cell r="C380">
            <v>171</v>
          </cell>
        </row>
        <row r="381">
          <cell r="A381" t="str">
            <v>SBGDA02H1800</v>
          </cell>
          <cell r="B381" t="str">
            <v>BROYEUR DOUBLE POMPE AVEC ALTERNANCE H=1</v>
          </cell>
          <cell r="C381">
            <v>1</v>
          </cell>
        </row>
        <row r="382">
          <cell r="A382" t="str">
            <v>SERCAB</v>
          </cell>
          <cell r="B382" t="str">
            <v>SERRE CABLE GALVA</v>
          </cell>
          <cell r="C382">
            <v>233</v>
          </cell>
        </row>
        <row r="383">
          <cell r="A383" t="str">
            <v>SFV10EH10X2</v>
          </cell>
          <cell r="B383" t="str">
            <v>FILTRE VERTICAL 10EH 10X2 1.52MM</v>
          </cell>
          <cell r="C383">
            <v>1</v>
          </cell>
        </row>
        <row r="384">
          <cell r="A384" t="str">
            <v>SFV3EH</v>
          </cell>
          <cell r="B384" t="str">
            <v>FILTRE VERTICAL 3EH 1.52MM</v>
          </cell>
          <cell r="C384">
            <v>-1</v>
          </cell>
        </row>
        <row r="385">
          <cell r="A385" t="str">
            <v>SFV5EH</v>
          </cell>
          <cell r="B385" t="str">
            <v>FILTRE VERTICAL 5EH 1.52MM</v>
          </cell>
          <cell r="C385">
            <v>1</v>
          </cell>
        </row>
        <row r="386">
          <cell r="A386" t="str">
            <v>SFV7EH4X3.5</v>
          </cell>
          <cell r="B386" t="str">
            <v>FILTRE VERTICAL 7EH 4X3.5 1.52MM</v>
          </cell>
          <cell r="C386">
            <v>1</v>
          </cell>
        </row>
        <row r="387">
          <cell r="A387" t="str">
            <v>SOROFLEX63/25</v>
          </cell>
          <cell r="B387" t="str">
            <v>COURONNE PVC SOUPLE D63 25M</v>
          </cell>
          <cell r="C387">
            <v>500</v>
          </cell>
        </row>
        <row r="388">
          <cell r="A388" t="str">
            <v>SPR-1200-63</v>
          </cell>
          <cell r="B388" t="str">
            <v>POSTE DE RELEVAGE 1M20 POMPE VORTEX _63</v>
          </cell>
          <cell r="C388">
            <v>1</v>
          </cell>
        </row>
        <row r="389">
          <cell r="A389" t="str">
            <v>SPR-1200-63-NEW</v>
          </cell>
          <cell r="B389" t="str">
            <v>POSTE DE RELEVAGE D63 POMPE DWVOX</v>
          </cell>
          <cell r="C389">
            <v>3</v>
          </cell>
        </row>
        <row r="390">
          <cell r="A390" t="str">
            <v>SPR1200V100</v>
          </cell>
          <cell r="B390" t="str">
            <v>POSTE HT1200 POMPE DWVOX100</v>
          </cell>
          <cell r="C390">
            <v>5</v>
          </cell>
        </row>
        <row r="391">
          <cell r="A391" t="str">
            <v>SPR1200V100BG</v>
          </cell>
          <cell r="B391" t="str">
            <v>POSTE HT1200 POMPE DWVOX100 BARRES DE GUI</v>
          </cell>
          <cell r="C391">
            <v>13</v>
          </cell>
        </row>
        <row r="392">
          <cell r="A392" t="str">
            <v>SPR1200V150</v>
          </cell>
          <cell r="B392" t="str">
            <v>POSTE HT1200 POMPE DWVOX150</v>
          </cell>
          <cell r="C392">
            <v>5</v>
          </cell>
        </row>
        <row r="393">
          <cell r="A393" t="str">
            <v>SPR1200V150BG</v>
          </cell>
          <cell r="B393" t="str">
            <v>POSTE HT1200 POMPE DWVOX150 BARRES DE GUI</v>
          </cell>
          <cell r="C393">
            <v>10</v>
          </cell>
        </row>
        <row r="394">
          <cell r="A394" t="str">
            <v>SPR1200V75</v>
          </cell>
          <cell r="B394" t="str">
            <v>POSTE HT1200 POMPE DWVOX75</v>
          </cell>
          <cell r="C394">
            <v>338</v>
          </cell>
        </row>
        <row r="395">
          <cell r="A395" t="str">
            <v>SPR1200V75BG</v>
          </cell>
          <cell r="B395" t="str">
            <v>POSTE HT1200 POMPE DWVOX75 BARRES DE GUID</v>
          </cell>
          <cell r="C395">
            <v>284</v>
          </cell>
        </row>
        <row r="396">
          <cell r="A396" t="str">
            <v>SPR1500V100</v>
          </cell>
          <cell r="B396" t="str">
            <v>POSTE HT1500 POMPE DWVOX100</v>
          </cell>
          <cell r="C396">
            <v>1</v>
          </cell>
        </row>
        <row r="397">
          <cell r="A397" t="str">
            <v>SPR1500V100BG</v>
          </cell>
          <cell r="B397" t="str">
            <v>POSTE HT1500 POMPE DWVOX100 BARRES DE GUI</v>
          </cell>
          <cell r="C397">
            <v>14</v>
          </cell>
        </row>
        <row r="398">
          <cell r="A398" t="str">
            <v>SPR1500V150</v>
          </cell>
          <cell r="B398" t="str">
            <v>POSTE HT1500 POMPE DWVOX150</v>
          </cell>
          <cell r="C398">
            <v>2</v>
          </cell>
        </row>
        <row r="399">
          <cell r="A399" t="str">
            <v>SPR1500V150BG</v>
          </cell>
          <cell r="B399" t="str">
            <v>POSTE HT1500 POMPE DWVOX150 BARRES DE GUI</v>
          </cell>
          <cell r="C399">
            <v>9</v>
          </cell>
        </row>
        <row r="400">
          <cell r="A400" t="str">
            <v>SPR1500V75</v>
          </cell>
          <cell r="B400" t="str">
            <v>POSTE HT1500 POMPE DWVOX75</v>
          </cell>
          <cell r="C400">
            <v>77</v>
          </cell>
        </row>
        <row r="401">
          <cell r="A401" t="str">
            <v>SPR1500V75BG</v>
          </cell>
          <cell r="B401" t="str">
            <v>POSTE HT1500 POMPE DWVOX75 BARRES DE GUID</v>
          </cell>
          <cell r="C401">
            <v>235</v>
          </cell>
        </row>
        <row r="402">
          <cell r="A402" t="str">
            <v>SPR1900V100BG</v>
          </cell>
          <cell r="B402" t="str">
            <v>POSTE HT1900 POMPE DWVOX100 BARRES DE GUI</v>
          </cell>
          <cell r="C402">
            <v>5</v>
          </cell>
        </row>
        <row r="403">
          <cell r="A403" t="str">
            <v>SPR1900V150BG</v>
          </cell>
          <cell r="B403" t="str">
            <v>POSTE HT1900 POMPE DWVOX150 BARRES DE GUI</v>
          </cell>
          <cell r="C403">
            <v>4</v>
          </cell>
        </row>
        <row r="404">
          <cell r="A404" t="str">
            <v>SPR1900V75BG</v>
          </cell>
          <cell r="B404" t="str">
            <v>POSTE HT1900 POMPE DWVOX75 BARRES DE GUID</v>
          </cell>
          <cell r="C404">
            <v>70</v>
          </cell>
        </row>
        <row r="405">
          <cell r="A405" t="str">
            <v>SPR900V100</v>
          </cell>
          <cell r="B405" t="str">
            <v>POSTE HT900 POMPE DWVOX100</v>
          </cell>
          <cell r="C405">
            <v>2</v>
          </cell>
        </row>
        <row r="406">
          <cell r="A406" t="str">
            <v>SPR900V100BG</v>
          </cell>
          <cell r="B406" t="str">
            <v>POSTE HT900 POMPE DWVOX100 BARRES DE GUID</v>
          </cell>
          <cell r="C406">
            <v>3</v>
          </cell>
        </row>
        <row r="407">
          <cell r="A407" t="str">
            <v>SPR900V150</v>
          </cell>
          <cell r="B407" t="str">
            <v>POSTE HT900 POMPE DWVOX150</v>
          </cell>
          <cell r="C407">
            <v>1</v>
          </cell>
        </row>
        <row r="408">
          <cell r="A408" t="str">
            <v>SPR900V150BG</v>
          </cell>
          <cell r="B408" t="str">
            <v>POSTE HT900 POMPE DWVOX150 BARRES DE GUID</v>
          </cell>
          <cell r="C408">
            <v>5</v>
          </cell>
        </row>
        <row r="409">
          <cell r="A409" t="str">
            <v>SPR900V75</v>
          </cell>
          <cell r="B409" t="str">
            <v>POSTE HT900 POMPE DWVOX75</v>
          </cell>
          <cell r="C409">
            <v>75</v>
          </cell>
        </row>
        <row r="410">
          <cell r="A410" t="str">
            <v>SPR900V75BG</v>
          </cell>
          <cell r="B410" t="str">
            <v>POSTE HT900 POMPE DWVOX75 BARRES DE GUIDA</v>
          </cell>
          <cell r="C410">
            <v>70</v>
          </cell>
        </row>
        <row r="411">
          <cell r="A411" t="str">
            <v>SPY45100</v>
          </cell>
          <cell r="B411" t="str">
            <v>CULOTTE Y 45 M/F 100</v>
          </cell>
          <cell r="C411">
            <v>165</v>
          </cell>
        </row>
        <row r="412">
          <cell r="A412" t="str">
            <v>SUPT30</v>
          </cell>
          <cell r="B412" t="str">
            <v>SUPPORT MANGEOIRE AQUATIRIS</v>
          </cell>
          <cell r="C412">
            <v>29</v>
          </cell>
        </row>
        <row r="413">
          <cell r="A413" t="str">
            <v>T30145</v>
          </cell>
          <cell r="B413" t="str">
            <v>PIQUET T GRIS 1M45 (A LUNITE)</v>
          </cell>
          <cell r="C413">
            <v>1037</v>
          </cell>
        </row>
        <row r="414">
          <cell r="A414" t="str">
            <v>T403</v>
          </cell>
          <cell r="B414" t="str">
            <v>TE ALU 40/40/3 ML</v>
          </cell>
          <cell r="C414">
            <v>116</v>
          </cell>
        </row>
        <row r="415">
          <cell r="A415" t="str">
            <v>T403L15</v>
          </cell>
          <cell r="B415" t="str">
            <v>TE ALU 40/40/3 1,5 ML</v>
          </cell>
          <cell r="C415">
            <v>7</v>
          </cell>
        </row>
        <row r="416">
          <cell r="A416" t="str">
            <v>T403L20</v>
          </cell>
          <cell r="B416" t="str">
            <v>TE ALU 40/40/3 2 ML</v>
          </cell>
          <cell r="C416">
            <v>41</v>
          </cell>
        </row>
        <row r="417">
          <cell r="A417" t="str">
            <v>T5</v>
          </cell>
          <cell r="B417" t="str">
            <v>REDUCTION 100 50</v>
          </cell>
          <cell r="C417">
            <v>31</v>
          </cell>
        </row>
        <row r="418">
          <cell r="A418" t="str">
            <v>T9050</v>
          </cell>
          <cell r="B418" t="str">
            <v>TE DE PRESSION D50</v>
          </cell>
          <cell r="C418">
            <v>88</v>
          </cell>
        </row>
        <row r="419">
          <cell r="A419" t="str">
            <v>T9063</v>
          </cell>
          <cell r="B419" t="str">
            <v>TE DE PRESSION D63</v>
          </cell>
          <cell r="C419">
            <v>81</v>
          </cell>
        </row>
        <row r="420">
          <cell r="A420" t="str">
            <v>TCORD50</v>
          </cell>
          <cell r="B420" t="str">
            <v>CORDAGE CHANVRE (BOBINE DE 50M)</v>
          </cell>
          <cell r="C420">
            <v>241</v>
          </cell>
        </row>
        <row r="421">
          <cell r="A421" t="str">
            <v>TJ18</v>
          </cell>
          <cell r="B421" t="str">
            <v>TE DE PIED DE BICHE D50</v>
          </cell>
          <cell r="C421">
            <v>18</v>
          </cell>
        </row>
        <row r="422">
          <cell r="A422" t="str">
            <v>TOB03</v>
          </cell>
          <cell r="B422" t="str">
            <v>REPARTITEUR</v>
          </cell>
          <cell r="C422">
            <v>1887</v>
          </cell>
        </row>
        <row r="423">
          <cell r="A423" t="str">
            <v>TSHIRTG</v>
          </cell>
          <cell r="B423" t="str">
            <v>T SHIRT AQUATIRIS GRIS</v>
          </cell>
          <cell r="C423">
            <v>18</v>
          </cell>
        </row>
        <row r="424">
          <cell r="A424" t="str">
            <v>TSHIRTG-L</v>
          </cell>
          <cell r="B424" t="str">
            <v>T-SHIRT AQUATIRIS - TAILLE VETEMENT : TAILLE</v>
          </cell>
          <cell r="C424">
            <v>19</v>
          </cell>
        </row>
        <row r="425">
          <cell r="A425" t="str">
            <v>TSHIRTG-M</v>
          </cell>
          <cell r="B425" t="str">
            <v>T-SHIRT AQUATIRIS - TAILLE VETEMENT : TAILLE</v>
          </cell>
          <cell r="C425">
            <v>19</v>
          </cell>
        </row>
        <row r="426">
          <cell r="A426" t="str">
            <v>TSHIRTG-S</v>
          </cell>
          <cell r="B426" t="str">
            <v>T-SHIRT AQUATIRIS - TAILLE VETEMENT : TAILLE</v>
          </cell>
          <cell r="C426">
            <v>7</v>
          </cell>
        </row>
        <row r="427">
          <cell r="A427" t="str">
            <v>TSHIRTG-XL</v>
          </cell>
          <cell r="B427" t="str">
            <v>T-SHIRT AQUATIRIS - TAILLE VETEMENT : TAILLE</v>
          </cell>
          <cell r="C427">
            <v>19</v>
          </cell>
        </row>
        <row r="428">
          <cell r="A428" t="str">
            <v>TSHIRTG-XXL</v>
          </cell>
          <cell r="B428" t="str">
            <v>T-SHIRT AQUATIRIS - TAILLE VETEMENT : TAILLE</v>
          </cell>
          <cell r="C428">
            <v>1</v>
          </cell>
        </row>
        <row r="429">
          <cell r="A429" t="str">
            <v>TSHIRTG-XXXL</v>
          </cell>
          <cell r="B429" t="str">
            <v>T-SHIRT AQUATIRIS - TAILLE VETEMENT : TAILLE</v>
          </cell>
          <cell r="C429">
            <v>1</v>
          </cell>
        </row>
        <row r="430">
          <cell r="A430" t="str">
            <v>TSHIRTM</v>
          </cell>
          <cell r="B430" t="str">
            <v>T SHIRT AQUATIRIS MARINE</v>
          </cell>
          <cell r="C430">
            <v>11</v>
          </cell>
        </row>
        <row r="431">
          <cell r="A431" t="str">
            <v>TSHIRTM-L</v>
          </cell>
          <cell r="B431" t="str">
            <v>T-SHIRT AQUATIRIS - TAILLE VETEMENT : TAILLE</v>
          </cell>
          <cell r="C431">
            <v>10</v>
          </cell>
        </row>
        <row r="432">
          <cell r="A432" t="str">
            <v>TSHIRTM-M</v>
          </cell>
          <cell r="B432" t="str">
            <v>T-SHIRT AQUATIRIS - TAILLE VETEMENT : TAILLE</v>
          </cell>
          <cell r="C432">
            <v>12</v>
          </cell>
        </row>
        <row r="433">
          <cell r="A433" t="str">
            <v>TSHIRTM-S</v>
          </cell>
          <cell r="B433" t="str">
            <v>T-SHIRT AQUATIRIS - TAILLE VETEMENT : TAILLE</v>
          </cell>
          <cell r="C433">
            <v>1</v>
          </cell>
        </row>
        <row r="434">
          <cell r="A434" t="str">
            <v>TSHIRTM-XL</v>
          </cell>
          <cell r="B434" t="str">
            <v>T-SHIRT AQUATIRIS - TAILLE VETEMENT : TAILLE</v>
          </cell>
          <cell r="C434">
            <v>7</v>
          </cell>
        </row>
        <row r="435">
          <cell r="A435" t="str">
            <v>TSHIRTM-XXXL</v>
          </cell>
          <cell r="B435" t="str">
            <v>T-SHIRT AQUATIRIS - TAILLE VETEMENT : TAILLE</v>
          </cell>
          <cell r="C435">
            <v>5</v>
          </cell>
        </row>
        <row r="436">
          <cell r="A436" t="str">
            <v>UM50</v>
          </cell>
          <cell r="B436" t="str">
            <v>MANCHON A COMPRESSION PE/PVC</v>
          </cell>
          <cell r="C436">
            <v>11</v>
          </cell>
        </row>
        <row r="437">
          <cell r="A437" t="str">
            <v>UM63</v>
          </cell>
          <cell r="B437" t="str">
            <v>MANCHON A COMPRESSION PE/PVC</v>
          </cell>
          <cell r="C437">
            <v>7</v>
          </cell>
        </row>
        <row r="438">
          <cell r="A438" t="str">
            <v>URT502</v>
          </cell>
          <cell r="B438" t="str">
            <v>RACCORD TARAUDE COMPRESSION _ 50X2'</v>
          </cell>
          <cell r="C438">
            <v>2</v>
          </cell>
        </row>
        <row r="439">
          <cell r="A439" t="str">
            <v>V10</v>
          </cell>
          <cell r="B439" t="str">
            <v>REDUCTION 110 100</v>
          </cell>
          <cell r="C439">
            <v>330</v>
          </cell>
        </row>
        <row r="440">
          <cell r="A440" t="str">
            <v>VCHARP6X80B100</v>
          </cell>
          <cell r="B440" t="str">
            <v>BOITE DE 100 VIS CHARPENTE 6X80 INOX  A2 TORX</v>
          </cell>
          <cell r="C440">
            <v>3</v>
          </cell>
        </row>
        <row r="441">
          <cell r="A441" t="str">
            <v>VCHARP8X140</v>
          </cell>
          <cell r="B441" t="str">
            <v>VIS CHARPENTE 8X140 INOX A2 TX40</v>
          </cell>
          <cell r="C441">
            <v>26</v>
          </cell>
        </row>
        <row r="442">
          <cell r="A442" t="str">
            <v>VCHARP8X140B50</v>
          </cell>
          <cell r="B442" t="str">
            <v>BOITE DE 50 VIS CHARPENTE 8X140 INOX A2 TX40</v>
          </cell>
          <cell r="C442">
            <v>1</v>
          </cell>
        </row>
        <row r="443">
          <cell r="A443" t="str">
            <v>VCHARP8X160</v>
          </cell>
          <cell r="B443" t="str">
            <v>VIS CHARPENTE 8X160 INOX A2 TX 40</v>
          </cell>
          <cell r="C443">
            <v>18</v>
          </cell>
        </row>
        <row r="444">
          <cell r="A444" t="str">
            <v>VCHARP8X300</v>
          </cell>
          <cell r="B444" t="str">
            <v>VIS CHARPENTE 8X300 INOX A2 TX40</v>
          </cell>
          <cell r="C444">
            <v>45</v>
          </cell>
        </row>
        <row r="445">
          <cell r="A445" t="str">
            <v>VESTE</v>
          </cell>
          <cell r="B445" t="str">
            <v>VESTE AQUATIRIS</v>
          </cell>
          <cell r="C445">
            <v>5</v>
          </cell>
        </row>
        <row r="446">
          <cell r="A446" t="str">
            <v>VESTE-L</v>
          </cell>
          <cell r="B446" t="str">
            <v>VESTE AQUATIRIS - TAILLE VETEMENT : TAILLE L</v>
          </cell>
          <cell r="C446">
            <v>5</v>
          </cell>
        </row>
        <row r="447">
          <cell r="A447" t="str">
            <v>VESTE-M</v>
          </cell>
          <cell r="B447" t="str">
            <v>VESTE AQUATIRIS - TAILLE M</v>
          </cell>
          <cell r="C447">
            <v>4</v>
          </cell>
        </row>
        <row r="448">
          <cell r="A448" t="str">
            <v>VESTE-S</v>
          </cell>
          <cell r="B448" t="str">
            <v>VESTE AQUATIRIS - TAILLE VETEMENT : TAILLE S</v>
          </cell>
          <cell r="C448">
            <v>1</v>
          </cell>
        </row>
        <row r="449">
          <cell r="A449" t="str">
            <v>VESTE-XL</v>
          </cell>
          <cell r="B449" t="str">
            <v>VESTE AQUATIRIS - TAILLE XL</v>
          </cell>
          <cell r="C449">
            <v>8</v>
          </cell>
        </row>
        <row r="450">
          <cell r="A450" t="str">
            <v>VESTE-XXL</v>
          </cell>
          <cell r="B450" t="str">
            <v>VESTE AQUATIRIS - TAILLE VETEMENT : TAILLE XX</v>
          </cell>
          <cell r="C450">
            <v>2</v>
          </cell>
        </row>
        <row r="451">
          <cell r="A451" t="str">
            <v>VPENT6X30B100</v>
          </cell>
          <cell r="B451" t="str">
            <v>BOITE DE 100 VIS PENTURE 6X30 T30 INOX  A2</v>
          </cell>
          <cell r="C451">
            <v>8</v>
          </cell>
        </row>
        <row r="452">
          <cell r="A452" t="str">
            <v>VPENT7X70B100</v>
          </cell>
          <cell r="B452" t="str">
            <v>BOITE DE 100 VIS PENTURE TORX T30 INOX A2 7X</v>
          </cell>
          <cell r="C452">
            <v>5</v>
          </cell>
        </row>
        <row r="453">
          <cell r="A453" t="str">
            <v>Z-MS-10/2</v>
          </cell>
          <cell r="B453" t="str">
            <v>DISJONCTEUR MAGNETO THERMIQUE 10/2</v>
          </cell>
          <cell r="C453">
            <v>2</v>
          </cell>
        </row>
        <row r="454">
          <cell r="A454" t="str">
            <v>Z-MS-2.5/2</v>
          </cell>
          <cell r="B454" t="str">
            <v>DISJONCTEUR MAGNETO THERMIQUE 2.5/2</v>
          </cell>
          <cell r="C454">
            <v>2</v>
          </cell>
        </row>
        <row r="455">
          <cell r="A455" t="str">
            <v>Z-MS-6.3/2</v>
          </cell>
          <cell r="B455" t="str">
            <v>DISJONCTEUR MAGNETO THERMIQUE 6.3/2</v>
          </cell>
          <cell r="C455">
            <v>17</v>
          </cell>
        </row>
        <row r="456">
          <cell r="A456" t="str">
            <v>ZDR1</v>
          </cell>
          <cell r="B456" t="str">
            <v>KIT DRAINAGE VENTILATION BAC 2.5 - 3 EH</v>
          </cell>
          <cell r="C456">
            <v>2</v>
          </cell>
        </row>
        <row r="457">
          <cell r="A457" t="str">
            <v>ZDR2</v>
          </cell>
          <cell r="B457" t="str">
            <v>KIT DRAINAGE VENTILATION BAC 5 - 6 EH</v>
          </cell>
          <cell r="C457">
            <v>1</v>
          </cell>
        </row>
      </sheetData>
      <sheetData sheetId="5"/>
      <sheetData sheetId="6">
        <row r="3">
          <cell r="A3" t="str">
            <v>ARTICLE</v>
          </cell>
          <cell r="B3" t="str">
            <v>DESIG</v>
          </cell>
          <cell r="C3" t="str">
            <v>INFO1</v>
          </cell>
          <cell r="D3" t="str">
            <v>EMPLACEMENT</v>
          </cell>
          <cell r="E3" t="str">
            <v>QTE</v>
          </cell>
          <cell r="F3" t="str">
            <v>DPA</v>
          </cell>
          <cell r="G3" t="str">
            <v xml:space="preserve"> VALEUR DPA</v>
          </cell>
        </row>
        <row r="4">
          <cell r="A4" t="str">
            <v>CE403L15</v>
          </cell>
          <cell r="B4" t="str">
            <v>CORNIERE  ALU 40/40/3 1,5 ML</v>
          </cell>
          <cell r="C4" t="str">
            <v>AF</v>
          </cell>
          <cell r="D4"/>
          <cell r="E4">
            <v>28</v>
          </cell>
          <cell r="F4">
            <v>29.91</v>
          </cell>
          <cell r="G4">
            <v>837.48</v>
          </cell>
        </row>
        <row r="5">
          <cell r="A5" t="str">
            <v>CE403L20</v>
          </cell>
          <cell r="B5" t="str">
            <v>CORNIERE  ALU 40/40/3 2 ML</v>
          </cell>
          <cell r="C5" t="str">
            <v>AF</v>
          </cell>
          <cell r="D5"/>
          <cell r="E5">
            <v>41</v>
          </cell>
          <cell r="F5">
            <v>39.880000000000003</v>
          </cell>
          <cell r="G5">
            <v>1635.0800000000002</v>
          </cell>
        </row>
        <row r="6">
          <cell r="A6" t="str">
            <v>CHASSEAQUA</v>
          </cell>
          <cell r="B6" t="str">
            <v>CHASSE AQUATIRIS EAUX BRUTES</v>
          </cell>
          <cell r="C6" t="str">
            <v>AF</v>
          </cell>
          <cell r="D6" t="str">
            <v>A05 BE 0</v>
          </cell>
          <cell r="E6">
            <v>2</v>
          </cell>
          <cell r="F6">
            <v>350.4</v>
          </cell>
          <cell r="G6">
            <v>700.8</v>
          </cell>
        </row>
        <row r="7">
          <cell r="A7" t="str">
            <v>DFVC</v>
          </cell>
          <cell r="B7" t="str">
            <v>KIT DRAINAGE FV 4-10 EH - SORTIE CENTRALE</v>
          </cell>
          <cell r="C7" t="str">
            <v>AF</v>
          </cell>
          <cell r="D7" t="str">
            <v>A3 AB 0</v>
          </cell>
          <cell r="E7">
            <v>7</v>
          </cell>
          <cell r="F7">
            <v>55.73</v>
          </cell>
          <cell r="G7">
            <v>390.10999999999996</v>
          </cell>
        </row>
        <row r="8">
          <cell r="A8" t="str">
            <v>DFVL</v>
          </cell>
          <cell r="B8" t="str">
            <v>KIT DRAINAGE FV 4-10 EH - SORTIE LATERALE</v>
          </cell>
          <cell r="C8" t="str">
            <v>AF</v>
          </cell>
          <cell r="D8" t="str">
            <v>A3  AA 0</v>
          </cell>
          <cell r="E8">
            <v>21</v>
          </cell>
          <cell r="F8">
            <v>54.11</v>
          </cell>
          <cell r="G8">
            <v>1136.31</v>
          </cell>
        </row>
        <row r="9">
          <cell r="A9" t="str">
            <v>ECSPR-1200</v>
          </cell>
          <cell r="B9" t="str">
            <v>POSTE DE RELEVAGE EAUX CLAIRES 1M20</v>
          </cell>
          <cell r="C9" t="str">
            <v>AF</v>
          </cell>
          <cell r="D9" t="str">
            <v>A07 AF 0</v>
          </cell>
          <cell r="E9">
            <v>1</v>
          </cell>
          <cell r="F9">
            <v>300.60500000000002</v>
          </cell>
          <cell r="G9">
            <v>300.60500000000002</v>
          </cell>
        </row>
        <row r="10">
          <cell r="A10" t="str">
            <v>ECSPR-1500</v>
          </cell>
          <cell r="B10" t="str">
            <v>POSTE DE RELEVAGE EAUX CLAIRES 1M50</v>
          </cell>
          <cell r="C10" t="str">
            <v>AF</v>
          </cell>
          <cell r="D10" t="str">
            <v>A07 AF 0</v>
          </cell>
          <cell r="E10">
            <v>1</v>
          </cell>
          <cell r="F10">
            <v>353.07400000000001</v>
          </cell>
          <cell r="G10">
            <v>353.07400000000001</v>
          </cell>
        </row>
        <row r="11">
          <cell r="A11" t="str">
            <v>ECSPR-1800</v>
          </cell>
          <cell r="B11" t="str">
            <v>POSTE DE RELEVAGE EAUX CLAIRES 1M80</v>
          </cell>
          <cell r="C11" t="str">
            <v>AF</v>
          </cell>
          <cell r="D11" t="str">
            <v>A07 AF 0</v>
          </cell>
          <cell r="E11">
            <v>2</v>
          </cell>
          <cell r="F11">
            <v>402.61200000000002</v>
          </cell>
          <cell r="G11">
            <v>805.22400000000005</v>
          </cell>
        </row>
        <row r="12">
          <cell r="A12" t="str">
            <v>KITDIG01</v>
          </cell>
          <cell r="B12" t="str">
            <v xml:space="preserve">KIT GRAVITAIRE PELLE INOX </v>
          </cell>
          <cell r="C12" t="str">
            <v>AF</v>
          </cell>
          <cell r="D12" t="str">
            <v>A06 AE 0</v>
          </cell>
          <cell r="E12">
            <v>40</v>
          </cell>
          <cell r="F12">
            <v>125.17</v>
          </cell>
          <cell r="G12">
            <v>5006.8</v>
          </cell>
        </row>
        <row r="13">
          <cell r="A13" t="str">
            <v>MCOFPRO</v>
          </cell>
          <cell r="B13" t="str">
            <v>COFFRET ALARME ET PROTECTION RELEVAGE</v>
          </cell>
          <cell r="C13" t="str">
            <v>AF</v>
          </cell>
          <cell r="D13" t="str">
            <v>ATELIER</v>
          </cell>
          <cell r="E13">
            <v>5</v>
          </cell>
          <cell r="F13">
            <v>88.932500000000005</v>
          </cell>
          <cell r="G13">
            <v>444.66250000000002</v>
          </cell>
        </row>
        <row r="14">
          <cell r="A14" t="str">
            <v>MRAC50</v>
          </cell>
          <cell r="B14" t="str">
            <v>RACCORD PEHD PVC D50</v>
          </cell>
          <cell r="C14" t="str">
            <v>AF</v>
          </cell>
          <cell r="D14" t="str">
            <v>A05 AF 1</v>
          </cell>
          <cell r="E14">
            <v>1</v>
          </cell>
          <cell r="F14">
            <v>5.96</v>
          </cell>
          <cell r="G14">
            <v>5.96</v>
          </cell>
        </row>
        <row r="15">
          <cell r="A15" t="str">
            <v>MRAC63</v>
          </cell>
          <cell r="B15" t="str">
            <v>RACCORD PEHD PVC D63</v>
          </cell>
          <cell r="C15" t="str">
            <v>AF</v>
          </cell>
          <cell r="D15" t="str">
            <v>A05 AH 1</v>
          </cell>
          <cell r="E15">
            <v>36</v>
          </cell>
          <cell r="F15">
            <v>7.61</v>
          </cell>
          <cell r="G15">
            <v>273.96000000000004</v>
          </cell>
        </row>
        <row r="16">
          <cell r="A16" t="str">
            <v>MRACPEHD50</v>
          </cell>
          <cell r="B16" t="str">
            <v>RACCORD PEHD SOUPLE POUR POSTE DE RELEVAGE D5</v>
          </cell>
          <cell r="C16" t="str">
            <v>AF</v>
          </cell>
          <cell r="D16" t="str">
            <v>A05 AJ 0</v>
          </cell>
          <cell r="E16">
            <v>8</v>
          </cell>
          <cell r="F16">
            <v>16.399999999999999</v>
          </cell>
          <cell r="G16">
            <v>131.19999999999999</v>
          </cell>
        </row>
        <row r="17">
          <cell r="A17" t="str">
            <v>MRACPEHD63</v>
          </cell>
          <cell r="B17" t="str">
            <v>RACCORD PEHD SOUPLE POUR POSTE DE RELEVAGE D6</v>
          </cell>
          <cell r="C17" t="str">
            <v>AF</v>
          </cell>
          <cell r="D17" t="str">
            <v>A05 AL 0</v>
          </cell>
          <cell r="E17">
            <v>21</v>
          </cell>
          <cell r="F17">
            <v>16.957999999999998</v>
          </cell>
          <cell r="G17">
            <v>356.11799999999994</v>
          </cell>
        </row>
        <row r="18">
          <cell r="A18" t="str">
            <v>PCG7EH</v>
          </cell>
          <cell r="B18" t="str">
            <v>COFFRAGE FV GRAVITAIRE 7EH 4X3.5</v>
          </cell>
          <cell r="C18" t="str">
            <v>AF</v>
          </cell>
          <cell r="D18" t="str">
            <v>A01</v>
          </cell>
          <cell r="E18">
            <v>1</v>
          </cell>
          <cell r="F18">
            <v>1166.104</v>
          </cell>
          <cell r="G18">
            <v>1166.104</v>
          </cell>
        </row>
        <row r="19">
          <cell r="A19" t="str">
            <v>PCLC6EHA</v>
          </cell>
          <cell r="B19" t="str">
            <v>CLOISON CENTRALE FV 6EH 4X3</v>
          </cell>
          <cell r="C19" t="str">
            <v>AF</v>
          </cell>
          <cell r="D19" t="str">
            <v>A01</v>
          </cell>
          <cell r="E19">
            <v>2</v>
          </cell>
          <cell r="F19">
            <v>42.99</v>
          </cell>
          <cell r="G19">
            <v>85.98</v>
          </cell>
        </row>
        <row r="20">
          <cell r="A20" t="str">
            <v>PCLCB3EH</v>
          </cell>
          <cell r="B20" t="str">
            <v>CLOISON CENTRALE BAC 3EH</v>
          </cell>
          <cell r="C20" t="str">
            <v>AF</v>
          </cell>
          <cell r="D20" t="str">
            <v>A01</v>
          </cell>
          <cell r="E20">
            <v>3</v>
          </cell>
          <cell r="F20">
            <v>26.245000000000001</v>
          </cell>
          <cell r="G20">
            <v>78.734999999999999</v>
          </cell>
        </row>
        <row r="21">
          <cell r="A21" t="str">
            <v>PCR6EHA</v>
          </cell>
          <cell r="B21" t="str">
            <v>COFFRAGE FV RELEVAGE 6EH 4X3</v>
          </cell>
          <cell r="C21" t="str">
            <v>AF</v>
          </cell>
          <cell r="D21" t="str">
            <v>A01</v>
          </cell>
          <cell r="E21">
            <v>1</v>
          </cell>
          <cell r="F21">
            <v>968.54100000000017</v>
          </cell>
          <cell r="G21">
            <v>968.54100000000017</v>
          </cell>
        </row>
        <row r="22">
          <cell r="A22" t="str">
            <v>SBG01</v>
          </cell>
          <cell r="B22" t="str">
            <v>BROYEUR GRAVITAIRE AQUATIRIS</v>
          </cell>
          <cell r="C22" t="str">
            <v>AF</v>
          </cell>
          <cell r="D22" t="str">
            <v>A07 AE 0</v>
          </cell>
          <cell r="E22">
            <v>10</v>
          </cell>
          <cell r="F22">
            <v>355.45519999999999</v>
          </cell>
          <cell r="G22">
            <v>3554.5519999999997</v>
          </cell>
        </row>
        <row r="23">
          <cell r="A23" t="str">
            <v>SPR1200V150BG</v>
          </cell>
          <cell r="B23" t="str">
            <v>POSTE HT1200 POMPE DWVOX150 BARRES DE GUIDAGE</v>
          </cell>
          <cell r="C23" t="str">
            <v>AF</v>
          </cell>
          <cell r="D23" t="str">
            <v>A07 AA 0</v>
          </cell>
          <cell r="E23">
            <v>9</v>
          </cell>
          <cell r="F23">
            <v>950.95</v>
          </cell>
          <cell r="G23">
            <v>8558.5500000000011</v>
          </cell>
        </row>
        <row r="24">
          <cell r="A24" t="str">
            <v>SPR1200V75</v>
          </cell>
          <cell r="B24" t="str">
            <v>POSTE HT1200 POMPE DWVOX75</v>
          </cell>
          <cell r="C24" t="str">
            <v>AF</v>
          </cell>
          <cell r="D24" t="str">
            <v>A08 AC 0</v>
          </cell>
          <cell r="E24">
            <v>22</v>
          </cell>
          <cell r="F24">
            <v>681.11</v>
          </cell>
          <cell r="G24">
            <v>14984.42</v>
          </cell>
        </row>
        <row r="25">
          <cell r="A25" t="str">
            <v>SPR1200V75BG</v>
          </cell>
          <cell r="B25" t="str">
            <v>POSTE HT1200 POMPE DWVOX75 BARRES DE GUIDAGE</v>
          </cell>
          <cell r="C25" t="str">
            <v>AF</v>
          </cell>
          <cell r="D25" t="str">
            <v>A07 AA 0</v>
          </cell>
          <cell r="E25">
            <v>21</v>
          </cell>
          <cell r="F25">
            <v>887.47</v>
          </cell>
          <cell r="G25">
            <v>18636.87</v>
          </cell>
        </row>
        <row r="26">
          <cell r="A26" t="str">
            <v>SPR1500V100</v>
          </cell>
          <cell r="B26" t="str">
            <v>POSTE HT1500 POMPE DWVOX100</v>
          </cell>
          <cell r="C26" t="str">
            <v>AF</v>
          </cell>
          <cell r="D26" t="str">
            <v>A08 AB 0</v>
          </cell>
          <cell r="E26">
            <v>1</v>
          </cell>
          <cell r="F26">
            <v>780.07</v>
          </cell>
          <cell r="G26">
            <v>780.07</v>
          </cell>
        </row>
        <row r="27">
          <cell r="A27" t="str">
            <v>SPR1500V150BG</v>
          </cell>
          <cell r="B27" t="str">
            <v>POSTE HT1500 POMPE DWVOX150 BARRES DE GUIDAGE</v>
          </cell>
          <cell r="C27" t="str">
            <v>AF</v>
          </cell>
          <cell r="D27" t="str">
            <v>A07 AC 0</v>
          </cell>
          <cell r="E27">
            <v>0</v>
          </cell>
          <cell r="F27">
            <v>953.4937000000001</v>
          </cell>
          <cell r="G27">
            <v>0</v>
          </cell>
        </row>
        <row r="28">
          <cell r="A28" t="str">
            <v>SPR1500V75</v>
          </cell>
          <cell r="B28" t="str">
            <v>POSTE HT1500 POMPE DWVOX75</v>
          </cell>
          <cell r="C28" t="str">
            <v>AF</v>
          </cell>
          <cell r="D28" t="str">
            <v>A08 AB 0</v>
          </cell>
          <cell r="E28">
            <v>15</v>
          </cell>
          <cell r="F28">
            <v>713.57</v>
          </cell>
          <cell r="G28">
            <v>10703.550000000001</v>
          </cell>
        </row>
        <row r="29">
          <cell r="A29" t="str">
            <v>SPR1500V75BG</v>
          </cell>
          <cell r="B29" t="str">
            <v>POSTE HT1500 POMPE DWVOX75 BARRES DE GUIDAGE</v>
          </cell>
          <cell r="C29" t="str">
            <v>AF</v>
          </cell>
          <cell r="D29" t="str">
            <v>A07 AC 0</v>
          </cell>
          <cell r="E29">
            <v>10</v>
          </cell>
          <cell r="F29">
            <v>919.07</v>
          </cell>
          <cell r="G29">
            <v>9190.7000000000007</v>
          </cell>
        </row>
        <row r="30">
          <cell r="A30" t="str">
            <v>SPR900V75</v>
          </cell>
          <cell r="B30" t="str">
            <v>POSTE HT900 POMPE DWVOX75</v>
          </cell>
          <cell r="C30" t="str">
            <v>AF</v>
          </cell>
          <cell r="D30" t="str">
            <v>A08 AA 0</v>
          </cell>
          <cell r="E30">
            <v>8</v>
          </cell>
          <cell r="F30">
            <v>678.67</v>
          </cell>
          <cell r="G30">
            <v>5429.36</v>
          </cell>
        </row>
        <row r="31">
          <cell r="A31" t="str">
            <v>T403L15</v>
          </cell>
          <cell r="B31" t="str">
            <v>TE ALU 40/40/3 1,5 ML</v>
          </cell>
          <cell r="C31" t="str">
            <v>AF</v>
          </cell>
          <cell r="D31"/>
          <cell r="E31">
            <v>54</v>
          </cell>
          <cell r="F31">
            <v>6.58</v>
          </cell>
          <cell r="G31">
            <v>355.32</v>
          </cell>
        </row>
        <row r="32">
          <cell r="A32" t="str">
            <v>T403L20</v>
          </cell>
          <cell r="B32" t="str">
            <v>TE ALU 40/40/3 2 ML</v>
          </cell>
          <cell r="C32" t="str">
            <v>AF</v>
          </cell>
          <cell r="D32"/>
          <cell r="E32">
            <v>42</v>
          </cell>
          <cell r="F32">
            <v>4.93</v>
          </cell>
          <cell r="G32">
            <v>207.06</v>
          </cell>
        </row>
        <row r="33">
          <cell r="A33" t="str">
            <v>ZDR1</v>
          </cell>
          <cell r="B33" t="str">
            <v>KIT DRAINAGE VENTILATION BAC 2.5 - 3 EH</v>
          </cell>
          <cell r="C33" t="str">
            <v>AF</v>
          </cell>
          <cell r="D33"/>
          <cell r="E33">
            <v>11</v>
          </cell>
          <cell r="F33">
            <v>35.76</v>
          </cell>
          <cell r="G33">
            <v>393.35999999999996</v>
          </cell>
        </row>
        <row r="34">
          <cell r="A34" t="str">
            <v>ZDR2</v>
          </cell>
          <cell r="B34" t="str">
            <v>KIT DRAINAGE VENTILATION BAC 5 - 6 EH</v>
          </cell>
          <cell r="C34" t="str">
            <v>AF</v>
          </cell>
          <cell r="D34"/>
          <cell r="E34">
            <v>7</v>
          </cell>
          <cell r="F34">
            <v>71.52</v>
          </cell>
          <cell r="G34">
            <v>500.64</v>
          </cell>
        </row>
        <row r="35">
          <cell r="A35">
            <v>80540</v>
          </cell>
          <cell r="B35" t="str">
            <v>VIS INOX 5X40</v>
          </cell>
          <cell r="C35" t="str">
            <v>AN</v>
          </cell>
          <cell r="D35"/>
          <cell r="E35">
            <v>0</v>
          </cell>
          <cell r="F35">
            <v>0.60499999999999998</v>
          </cell>
          <cell r="G35">
            <v>0</v>
          </cell>
        </row>
        <row r="36">
          <cell r="A36">
            <v>101006</v>
          </cell>
          <cell r="B36" t="str">
            <v>PRESSE ETOUPE PG13.5 F7MM AVEC CE</v>
          </cell>
          <cell r="C36" t="str">
            <v>AN</v>
          </cell>
          <cell r="D36" t="str">
            <v>ATELIER</v>
          </cell>
          <cell r="E36">
            <v>540</v>
          </cell>
          <cell r="F36">
            <v>0.22900000000000001</v>
          </cell>
          <cell r="G36">
            <v>123.66000000000001</v>
          </cell>
        </row>
        <row r="37">
          <cell r="A37">
            <v>101007</v>
          </cell>
          <cell r="B37" t="str">
            <v xml:space="preserve">CROCHET INOX </v>
          </cell>
          <cell r="C37" t="str">
            <v>AN</v>
          </cell>
          <cell r="D37" t="str">
            <v>ATELIER</v>
          </cell>
          <cell r="E37">
            <v>550</v>
          </cell>
          <cell r="F37">
            <v>1.5</v>
          </cell>
          <cell r="G37">
            <v>825</v>
          </cell>
        </row>
        <row r="38">
          <cell r="A38">
            <v>174222</v>
          </cell>
          <cell r="B38" t="str">
            <v>COFFRET 6P EATON IP65</v>
          </cell>
          <cell r="C38" t="str">
            <v>AN</v>
          </cell>
          <cell r="D38"/>
          <cell r="E38">
            <v>429</v>
          </cell>
          <cell r="F38">
            <v>22.72</v>
          </cell>
          <cell r="G38">
            <v>9746.8799999999992</v>
          </cell>
        </row>
        <row r="39">
          <cell r="A39">
            <v>415015</v>
          </cell>
          <cell r="B39" t="str">
            <v>NIVEAU ELECTRONIQUE ZIPLEVEL 2000</v>
          </cell>
          <cell r="C39" t="str">
            <v>AN</v>
          </cell>
          <cell r="D39"/>
          <cell r="E39">
            <v>2</v>
          </cell>
          <cell r="F39">
            <v>790</v>
          </cell>
          <cell r="G39">
            <v>1580</v>
          </cell>
        </row>
        <row r="40">
          <cell r="A40">
            <v>430310</v>
          </cell>
          <cell r="B40" t="str">
            <v>TELEMETRE</v>
          </cell>
          <cell r="C40" t="str">
            <v>AN</v>
          </cell>
          <cell r="D40"/>
          <cell r="E40">
            <v>1</v>
          </cell>
          <cell r="F40">
            <v>238</v>
          </cell>
          <cell r="G40">
            <v>238</v>
          </cell>
        </row>
        <row r="41">
          <cell r="A41">
            <v>490743</v>
          </cell>
          <cell r="B41" t="str">
            <v>JOINT PROFILE T1</v>
          </cell>
          <cell r="C41" t="str">
            <v>AN</v>
          </cell>
          <cell r="D41" t="str">
            <v>A10 AE 0</v>
          </cell>
          <cell r="E41">
            <v>200.36</v>
          </cell>
          <cell r="F41">
            <v>1.93</v>
          </cell>
          <cell r="G41">
            <v>386.69479999999999</v>
          </cell>
        </row>
        <row r="42">
          <cell r="A42">
            <v>490749</v>
          </cell>
          <cell r="B42" t="str">
            <v xml:space="preserve">JOINT PROFILE T7 </v>
          </cell>
          <cell r="C42" t="str">
            <v>AN</v>
          </cell>
          <cell r="D42" t="str">
            <v>A10 AD 0</v>
          </cell>
          <cell r="E42">
            <v>239.86</v>
          </cell>
          <cell r="F42">
            <v>1.63</v>
          </cell>
          <cell r="G42">
            <v>390.97179999999997</v>
          </cell>
        </row>
        <row r="43">
          <cell r="A43">
            <v>1510041</v>
          </cell>
          <cell r="B43" t="str">
            <v>CLAPET Y D40</v>
          </cell>
          <cell r="C43" t="str">
            <v>AN</v>
          </cell>
          <cell r="D43"/>
          <cell r="E43">
            <v>59</v>
          </cell>
          <cell r="F43">
            <v>12.92</v>
          </cell>
          <cell r="G43">
            <v>762.28</v>
          </cell>
        </row>
        <row r="44">
          <cell r="A44">
            <v>1510064</v>
          </cell>
          <cell r="B44" t="str">
            <v xml:space="preserve">CLAPET Y D63 </v>
          </cell>
          <cell r="C44" t="str">
            <v>AN</v>
          </cell>
          <cell r="D44"/>
          <cell r="E44">
            <v>265</v>
          </cell>
          <cell r="F44">
            <v>24.96</v>
          </cell>
          <cell r="G44">
            <v>6614.4000000000005</v>
          </cell>
        </row>
        <row r="45">
          <cell r="A45">
            <v>2146332</v>
          </cell>
          <cell r="B45" t="str">
            <v>VIS ZEBRA AUTOFORANTE</v>
          </cell>
          <cell r="C45" t="str">
            <v>AN</v>
          </cell>
          <cell r="D45"/>
          <cell r="E45">
            <v>7072</v>
          </cell>
          <cell r="F45">
            <v>0.17</v>
          </cell>
          <cell r="G45">
            <v>1202.24</v>
          </cell>
        </row>
        <row r="46">
          <cell r="A46">
            <v>362334026</v>
          </cell>
          <cell r="B46" t="str">
            <v>C.PANEL DIRECTO 2-M/0.55 (5,7-7,6A)</v>
          </cell>
          <cell r="C46" t="str">
            <v>AN</v>
          </cell>
          <cell r="D46"/>
          <cell r="E46">
            <v>5</v>
          </cell>
          <cell r="F46">
            <v>424</v>
          </cell>
          <cell r="G46">
            <v>2120</v>
          </cell>
        </row>
        <row r="47">
          <cell r="A47">
            <v>365231202</v>
          </cell>
          <cell r="B47" t="str">
            <v>FLOTTEUR EU TAURUS 15 M EAUX CHARG_ES</v>
          </cell>
          <cell r="C47" t="str">
            <v>AN</v>
          </cell>
          <cell r="D47"/>
          <cell r="E47">
            <v>13</v>
          </cell>
          <cell r="F47">
            <v>47</v>
          </cell>
          <cell r="G47">
            <v>611</v>
          </cell>
        </row>
        <row r="48">
          <cell r="A48">
            <v>8110608018</v>
          </cell>
          <cell r="B48" t="str">
            <v>VIS CHARPENTE 6X80 INOX  A2 TORX T25</v>
          </cell>
          <cell r="C48" t="str">
            <v>AN</v>
          </cell>
          <cell r="D48" t="str">
            <v>A14 AB 1</v>
          </cell>
          <cell r="E48">
            <v>4282</v>
          </cell>
          <cell r="F48">
            <v>0.16700000000000001</v>
          </cell>
          <cell r="G48">
            <v>715.09400000000005</v>
          </cell>
        </row>
        <row r="49">
          <cell r="A49">
            <v>8110614018</v>
          </cell>
          <cell r="B49" t="str">
            <v>VIS CHARPENTE 6X140</v>
          </cell>
          <cell r="C49" t="str">
            <v>AN</v>
          </cell>
          <cell r="D49" t="str">
            <v>A14 AC 1</v>
          </cell>
          <cell r="E49">
            <v>8</v>
          </cell>
          <cell r="F49">
            <v>0.38500000000000001</v>
          </cell>
          <cell r="G49">
            <v>3.08</v>
          </cell>
        </row>
        <row r="50">
          <cell r="A50">
            <v>8210603018</v>
          </cell>
          <cell r="B50" t="str">
            <v>VIS PENTURE 6X30 T30 INOX  A2</v>
          </cell>
          <cell r="C50" t="str">
            <v>AN</v>
          </cell>
          <cell r="D50" t="str">
            <v>A14 AC 1</v>
          </cell>
          <cell r="E50">
            <v>2540</v>
          </cell>
          <cell r="F50">
            <v>0.108</v>
          </cell>
          <cell r="G50">
            <v>274.32</v>
          </cell>
        </row>
        <row r="51">
          <cell r="A51">
            <v>8210707018</v>
          </cell>
          <cell r="B51" t="str">
            <v>VIS PENTURE TORX T30 INOX A2 7X70</v>
          </cell>
          <cell r="C51" t="str">
            <v>AN</v>
          </cell>
          <cell r="D51" t="str">
            <v>A14 AA 1</v>
          </cell>
          <cell r="E51">
            <v>7199</v>
          </cell>
          <cell r="F51">
            <v>0.106</v>
          </cell>
          <cell r="G51">
            <v>763.09399999999994</v>
          </cell>
        </row>
        <row r="52">
          <cell r="A52">
            <v>8412802518</v>
          </cell>
          <cell r="B52" t="str">
            <v>VIS METAUX  A2 TH M8X25</v>
          </cell>
          <cell r="C52" t="str">
            <v>AN</v>
          </cell>
          <cell r="D52"/>
          <cell r="E52">
            <v>1210</v>
          </cell>
          <cell r="F52">
            <v>7.08</v>
          </cell>
          <cell r="G52">
            <v>8566.7999999999993</v>
          </cell>
        </row>
        <row r="53">
          <cell r="A53">
            <v>8434000618</v>
          </cell>
          <cell r="B53" t="str">
            <v>ECROU FREIN A2 M6 WAX</v>
          </cell>
          <cell r="C53" t="str">
            <v>AN</v>
          </cell>
          <cell r="D53"/>
          <cell r="E53">
            <v>3348</v>
          </cell>
          <cell r="F53">
            <v>8.3000000000000007</v>
          </cell>
          <cell r="G53">
            <v>27788.400000000001</v>
          </cell>
        </row>
        <row r="54">
          <cell r="A54">
            <v>8434000818</v>
          </cell>
          <cell r="B54" t="str">
            <v>ECROU FREIN A2 M8 WAX</v>
          </cell>
          <cell r="C54" t="str">
            <v>AN</v>
          </cell>
          <cell r="D54"/>
          <cell r="E54">
            <v>3591</v>
          </cell>
          <cell r="F54">
            <v>8.34</v>
          </cell>
          <cell r="G54">
            <v>29948.94</v>
          </cell>
        </row>
        <row r="55">
          <cell r="A55">
            <v>8534000818</v>
          </cell>
          <cell r="B55" t="str">
            <v>RONDELLE PLATE M8X22X1.5 L A2</v>
          </cell>
          <cell r="C55" t="str">
            <v>AN</v>
          </cell>
          <cell r="D55"/>
          <cell r="E55">
            <v>2400</v>
          </cell>
          <cell r="F55">
            <v>3.0000000000000001E-3</v>
          </cell>
          <cell r="G55">
            <v>7.2</v>
          </cell>
        </row>
        <row r="56">
          <cell r="A56">
            <v>8710605018</v>
          </cell>
          <cell r="B56" t="str">
            <v>VIS PENTURE 6X50 T30 INOX  A2</v>
          </cell>
          <cell r="C56" t="str">
            <v>AN</v>
          </cell>
          <cell r="D56"/>
          <cell r="E56">
            <v>1773</v>
          </cell>
          <cell r="F56">
            <v>0.15</v>
          </cell>
          <cell r="G56">
            <v>265.95</v>
          </cell>
        </row>
        <row r="57">
          <cell r="A57">
            <v>9600000618</v>
          </cell>
          <cell r="B57" t="str">
            <v>MANILLE INOX</v>
          </cell>
          <cell r="C57" t="str">
            <v>AN</v>
          </cell>
          <cell r="D57"/>
          <cell r="E57">
            <v>262</v>
          </cell>
          <cell r="F57">
            <v>0.8</v>
          </cell>
          <cell r="G57">
            <v>209.60000000000002</v>
          </cell>
        </row>
        <row r="58">
          <cell r="A58" t="str">
            <v>100120ML</v>
          </cell>
          <cell r="B58" t="str">
            <v>PALETTE 100*120 MI-LOURDE</v>
          </cell>
          <cell r="C58" t="str">
            <v>AN</v>
          </cell>
          <cell r="D58"/>
          <cell r="E58">
            <v>216</v>
          </cell>
          <cell r="F58">
            <v>4.5</v>
          </cell>
          <cell r="G58">
            <v>972</v>
          </cell>
        </row>
        <row r="59">
          <cell r="A59" t="str">
            <v>1111011A</v>
          </cell>
          <cell r="B59" t="str">
            <v>TUYAU PVC D 100</v>
          </cell>
          <cell r="C59" t="str">
            <v>AN</v>
          </cell>
          <cell r="D59"/>
          <cell r="E59">
            <v>241.1</v>
          </cell>
          <cell r="F59">
            <v>2.19</v>
          </cell>
          <cell r="G59">
            <v>528.00900000000001</v>
          </cell>
        </row>
        <row r="60">
          <cell r="A60" t="str">
            <v>1111022P</v>
          </cell>
          <cell r="B60" t="str">
            <v>TUYAU PVC D200</v>
          </cell>
          <cell r="C60" t="str">
            <v>AN</v>
          </cell>
          <cell r="D60"/>
          <cell r="E60">
            <v>8</v>
          </cell>
          <cell r="F60">
            <v>6.28</v>
          </cell>
          <cell r="G60">
            <v>50.24</v>
          </cell>
        </row>
        <row r="61">
          <cell r="A61" t="str">
            <v>304L/4307</v>
          </cell>
          <cell r="B61" t="str">
            <v>TUBE INOX DIAM26.9X1.6 (LE ML)</v>
          </cell>
          <cell r="C61" t="str">
            <v>AN</v>
          </cell>
          <cell r="D61" t="str">
            <v>ATELIER</v>
          </cell>
          <cell r="E61">
            <v>746</v>
          </cell>
          <cell r="F61">
            <v>5.99</v>
          </cell>
          <cell r="G61">
            <v>4468.54</v>
          </cell>
        </row>
        <row r="62">
          <cell r="A62" t="str">
            <v>316L/4404</v>
          </cell>
          <cell r="B62" t="str">
            <v>CHAINE INOX DIAM 4 32/8 (LE ML)</v>
          </cell>
          <cell r="C62" t="str">
            <v>AN</v>
          </cell>
          <cell r="D62" t="str">
            <v>A10 AH 0</v>
          </cell>
          <cell r="E62">
            <v>719.65</v>
          </cell>
          <cell r="F62">
            <v>2.9</v>
          </cell>
          <cell r="G62">
            <v>2086.9849999999997</v>
          </cell>
        </row>
        <row r="63">
          <cell r="A63" t="str">
            <v>7122000003A</v>
          </cell>
          <cell r="B63" t="str">
            <v>DW VOX 75 A 20M DE CABLE</v>
          </cell>
          <cell r="C63" t="str">
            <v>AN</v>
          </cell>
          <cell r="D63"/>
          <cell r="E63">
            <v>5</v>
          </cell>
          <cell r="F63">
            <v>247</v>
          </cell>
          <cell r="G63">
            <v>1235</v>
          </cell>
        </row>
        <row r="64">
          <cell r="A64" t="str">
            <v>80120ML</v>
          </cell>
          <cell r="B64" t="str">
            <v>PALETTES 80 x 120 MI-LOURDE</v>
          </cell>
          <cell r="C64" t="str">
            <v>AN</v>
          </cell>
          <cell r="D64"/>
          <cell r="E64">
            <v>297</v>
          </cell>
          <cell r="F64">
            <v>4.3</v>
          </cell>
          <cell r="G64">
            <v>1277.0999999999999</v>
          </cell>
        </row>
        <row r="65">
          <cell r="A65" t="str">
            <v>ACCESSCHASSE</v>
          </cell>
          <cell r="B65" t="str">
            <v>PORTE A BASCULE CHASSE + ACCESSOIRES</v>
          </cell>
          <cell r="C65" t="str">
            <v>AN</v>
          </cell>
          <cell r="D65"/>
          <cell r="E65">
            <v>0</v>
          </cell>
          <cell r="F65">
            <v>60</v>
          </cell>
          <cell r="G65">
            <v>0</v>
          </cell>
        </row>
        <row r="66">
          <cell r="A66" t="str">
            <v>C90MF6350</v>
          </cell>
          <cell r="B66" t="str">
            <v>COUDE 90 REDUIT M/F 63X50</v>
          </cell>
          <cell r="C66" t="str">
            <v>AN</v>
          </cell>
          <cell r="D66" t="str">
            <v>A11 Ai 1</v>
          </cell>
          <cell r="E66">
            <v>759</v>
          </cell>
          <cell r="F66">
            <v>2.13</v>
          </cell>
          <cell r="G66">
            <v>1616.6699999999998</v>
          </cell>
        </row>
        <row r="67">
          <cell r="A67" t="str">
            <v>CE403</v>
          </cell>
          <cell r="B67" t="str">
            <v>CORNIERE ALU 40/40/3 ML</v>
          </cell>
          <cell r="C67" t="str">
            <v>AN</v>
          </cell>
          <cell r="D67"/>
          <cell r="E67">
            <v>29</v>
          </cell>
          <cell r="F67">
            <v>3.3233333333333337</v>
          </cell>
          <cell r="G67">
            <v>96.376666666666679</v>
          </cell>
        </row>
        <row r="68">
          <cell r="A68" t="str">
            <v>CHASSE01</v>
          </cell>
          <cell r="B68" t="str">
            <v>BASSIN DE CHASSE AQUATIRIS</v>
          </cell>
          <cell r="C68" t="str">
            <v>AN</v>
          </cell>
          <cell r="D68"/>
          <cell r="E68">
            <v>12</v>
          </cell>
          <cell r="F68">
            <v>142</v>
          </cell>
          <cell r="G68">
            <v>1704</v>
          </cell>
        </row>
        <row r="69">
          <cell r="A69" t="str">
            <v>CJ4</v>
          </cell>
          <cell r="B69" t="str">
            <v>COUDE SIMPLE MF 45 D.50</v>
          </cell>
          <cell r="C69" t="str">
            <v>AN</v>
          </cell>
          <cell r="D69" t="str">
            <v>A05 AB 1</v>
          </cell>
          <cell r="E69">
            <v>141</v>
          </cell>
          <cell r="F69">
            <v>0.79</v>
          </cell>
          <cell r="G69">
            <v>111.39</v>
          </cell>
        </row>
        <row r="70">
          <cell r="A70" t="str">
            <v>CJ8</v>
          </cell>
          <cell r="B70" t="str">
            <v>COUDE SIMPLE MF 87 30 D50</v>
          </cell>
          <cell r="C70" t="str">
            <v>AN</v>
          </cell>
          <cell r="D70" t="str">
            <v>A05 AA 1</v>
          </cell>
          <cell r="E70">
            <v>162</v>
          </cell>
          <cell r="F70">
            <v>1.1599999999999999</v>
          </cell>
          <cell r="G70">
            <v>187.92</v>
          </cell>
        </row>
        <row r="71">
          <cell r="A71" t="str">
            <v>CLAPETINOX</v>
          </cell>
          <cell r="B71" t="str">
            <v>CLAPET  INOX  AIMANTE DN 100</v>
          </cell>
          <cell r="C71" t="str">
            <v>AN</v>
          </cell>
          <cell r="D71" t="str">
            <v>A10 AH 1</v>
          </cell>
          <cell r="E71">
            <v>1</v>
          </cell>
          <cell r="F71">
            <v>384</v>
          </cell>
          <cell r="G71">
            <v>384</v>
          </cell>
        </row>
        <row r="72">
          <cell r="A72" t="str">
            <v>CORDP</v>
          </cell>
          <cell r="B72" t="str">
            <v>CORDAGE POLYPRO DIAM 8</v>
          </cell>
          <cell r="C72" t="str">
            <v>AN</v>
          </cell>
          <cell r="D72"/>
          <cell r="E72">
            <v>12.8</v>
          </cell>
          <cell r="F72">
            <v>0.24</v>
          </cell>
          <cell r="G72">
            <v>3.0720000000000001</v>
          </cell>
        </row>
        <row r="73">
          <cell r="A73" t="str">
            <v>DIG01</v>
          </cell>
          <cell r="B73" t="str">
            <v>REGARD GRAVITAIRE DOUBLE SORTIE + COUVERCLE</v>
          </cell>
          <cell r="C73" t="str">
            <v>AN</v>
          </cell>
          <cell r="D73" t="str">
            <v>A06 AE 0</v>
          </cell>
          <cell r="E73">
            <v>42</v>
          </cell>
          <cell r="F73">
            <v>58</v>
          </cell>
          <cell r="G73">
            <v>2436</v>
          </cell>
        </row>
        <row r="74">
          <cell r="A74" t="str">
            <v>ECOPML</v>
          </cell>
          <cell r="B74" t="str">
            <v>ECOPLANC AU ML</v>
          </cell>
          <cell r="C74" t="str">
            <v>AN</v>
          </cell>
          <cell r="D74"/>
          <cell r="E74">
            <v>6.5</v>
          </cell>
          <cell r="F74">
            <v>7.32</v>
          </cell>
          <cell r="G74">
            <v>47.58</v>
          </cell>
        </row>
        <row r="75">
          <cell r="A75" t="str">
            <v>ECROUPG13</v>
          </cell>
          <cell r="B75" t="str">
            <v>ECROU PE POUR PRESSE ETOUPE PG13</v>
          </cell>
          <cell r="C75" t="str">
            <v>AN</v>
          </cell>
          <cell r="D75"/>
          <cell r="E75">
            <v>841</v>
          </cell>
          <cell r="F75">
            <v>7.1999999999999995E-2</v>
          </cell>
          <cell r="G75">
            <v>60.551999999999992</v>
          </cell>
        </row>
        <row r="76">
          <cell r="A76" t="str">
            <v>EF504011/2</v>
          </cell>
          <cell r="B76" t="str">
            <v>RACCORD 50 X40 X 1""""""""""""""""1/2</v>
          </cell>
          <cell r="C76" t="str">
            <v>AN</v>
          </cell>
          <cell r="D76" t="str">
            <v>A11 AF 1</v>
          </cell>
          <cell r="E76">
            <v>242</v>
          </cell>
          <cell r="F76">
            <v>0.69</v>
          </cell>
          <cell r="G76">
            <v>166.98</v>
          </cell>
        </row>
        <row r="77">
          <cell r="A77" t="str">
            <v>EF63502</v>
          </cell>
          <cell r="B77" t="str">
            <v>EMBOUT ADAPTATION 63X50X2""""""""""""""""</v>
          </cell>
          <cell r="C77" t="str">
            <v>AN</v>
          </cell>
          <cell r="D77" t="str">
            <v>A11 Ai 2</v>
          </cell>
          <cell r="E77">
            <v>192</v>
          </cell>
          <cell r="F77">
            <v>0.61</v>
          </cell>
          <cell r="G77">
            <v>117.12</v>
          </cell>
        </row>
        <row r="78">
          <cell r="A78" t="str">
            <v>ELECV63</v>
          </cell>
          <cell r="B78" t="str">
            <v>ACTIONNEUR ELECTRIQUE AVEC CARTE BLUETOOTH</v>
          </cell>
          <cell r="C78" t="str">
            <v>AN</v>
          </cell>
          <cell r="D78"/>
          <cell r="E78">
            <v>10</v>
          </cell>
          <cell r="F78">
            <v>378.15</v>
          </cell>
          <cell r="G78">
            <v>3781.5</v>
          </cell>
        </row>
        <row r="79">
          <cell r="A79" t="str">
            <v>EMBT40</v>
          </cell>
          <cell r="B79" t="str">
            <v>EMBOUT POUR VIS TX40</v>
          </cell>
          <cell r="C79" t="str">
            <v>AN</v>
          </cell>
          <cell r="D79"/>
          <cell r="E79">
            <v>976</v>
          </cell>
          <cell r="F79">
            <v>9.84</v>
          </cell>
          <cell r="G79">
            <v>9603.84</v>
          </cell>
        </row>
        <row r="80">
          <cell r="A80" t="str">
            <v>ENFCS87200</v>
          </cell>
          <cell r="B80" t="str">
            <v>CULOTTE SIMPLE 87 30 FFF D 200</v>
          </cell>
          <cell r="C80" t="str">
            <v>AN</v>
          </cell>
          <cell r="D80" t="str">
            <v>A05 AT 0</v>
          </cell>
          <cell r="E80">
            <v>20</v>
          </cell>
          <cell r="F80">
            <v>24.12</v>
          </cell>
          <cell r="G80">
            <v>482.40000000000003</v>
          </cell>
        </row>
        <row r="81">
          <cell r="A81" t="str">
            <v>ENFM200</v>
          </cell>
          <cell r="B81" t="str">
            <v>MANCHON A BUTEE FF D200</v>
          </cell>
          <cell r="C81" t="str">
            <v>AN</v>
          </cell>
          <cell r="D81" t="str">
            <v>A05 AT 0</v>
          </cell>
          <cell r="E81">
            <v>93</v>
          </cell>
          <cell r="F81">
            <v>6.28</v>
          </cell>
          <cell r="G81">
            <v>584.04000000000008</v>
          </cell>
        </row>
        <row r="82">
          <cell r="A82" t="str">
            <v>ENFRE200100</v>
          </cell>
          <cell r="B82" t="str">
            <v>REDUCTION EXCENTREE MF 200/100</v>
          </cell>
          <cell r="C82" t="str">
            <v>AN</v>
          </cell>
          <cell r="D82" t="str">
            <v>A05 AT 1</v>
          </cell>
          <cell r="E82">
            <v>32</v>
          </cell>
          <cell r="F82">
            <v>11.12</v>
          </cell>
          <cell r="G82">
            <v>355.84</v>
          </cell>
        </row>
        <row r="83">
          <cell r="A83" t="str">
            <v>ENFTR200110</v>
          </cell>
          <cell r="B83" t="str">
            <v>TAMPON REDUIT MF 200/110</v>
          </cell>
          <cell r="C83" t="str">
            <v>AN</v>
          </cell>
          <cell r="D83" t="str">
            <v>A05 AU 1</v>
          </cell>
          <cell r="E83">
            <v>14</v>
          </cell>
          <cell r="F83">
            <v>3.4</v>
          </cell>
          <cell r="G83">
            <v>47.6</v>
          </cell>
        </row>
        <row r="84">
          <cell r="A84" t="str">
            <v>ENFTV100</v>
          </cell>
          <cell r="B84" t="str">
            <v>TAMPON DE VISITE MALE D100</v>
          </cell>
          <cell r="C84" t="str">
            <v>AN</v>
          </cell>
          <cell r="D84" t="str">
            <v>A05 AT 1</v>
          </cell>
          <cell r="E84">
            <v>238</v>
          </cell>
          <cell r="F84">
            <v>1.03</v>
          </cell>
          <cell r="G84">
            <v>245.14000000000001</v>
          </cell>
        </row>
        <row r="85">
          <cell r="A85" t="str">
            <v>ENFTV200</v>
          </cell>
          <cell r="B85" t="str">
            <v>TAMPON DE VISITE M D 200</v>
          </cell>
          <cell r="C85" t="str">
            <v>AN</v>
          </cell>
          <cell r="D85" t="str">
            <v>A05 AS 1</v>
          </cell>
          <cell r="E85">
            <v>40</v>
          </cell>
          <cell r="F85">
            <v>9.3800000000000008</v>
          </cell>
          <cell r="G85">
            <v>375.20000000000005</v>
          </cell>
        </row>
        <row r="86">
          <cell r="A86" t="str">
            <v>EO100</v>
          </cell>
          <cell r="B86" t="str">
            <v>OBTURATEUR MALE D100</v>
          </cell>
          <cell r="C86" t="str">
            <v>AN</v>
          </cell>
          <cell r="D86" t="str">
            <v>A05 AU 1</v>
          </cell>
          <cell r="E86">
            <v>47</v>
          </cell>
          <cell r="F86">
            <v>0.56999999999999995</v>
          </cell>
          <cell r="G86">
            <v>26.79</v>
          </cell>
        </row>
        <row r="87">
          <cell r="A87" t="str">
            <v>EPLAN</v>
          </cell>
          <cell r="B87" t="str">
            <v>ETIQUETTES DE PLANTATION LOT DE 10</v>
          </cell>
          <cell r="C87" t="str">
            <v>AN</v>
          </cell>
          <cell r="D87"/>
          <cell r="E87">
            <v>5</v>
          </cell>
          <cell r="F87">
            <v>12</v>
          </cell>
          <cell r="G87">
            <v>60</v>
          </cell>
        </row>
        <row r="88">
          <cell r="A88" t="str">
            <v>EXPAN1505</v>
          </cell>
          <cell r="B88" t="str">
            <v>RALLONGE PVC 200 X 1505 MM</v>
          </cell>
          <cell r="C88" t="str">
            <v>AN</v>
          </cell>
          <cell r="D88"/>
          <cell r="E88">
            <v>14</v>
          </cell>
          <cell r="F88">
            <v>5.48</v>
          </cell>
          <cell r="G88">
            <v>76.72</v>
          </cell>
        </row>
        <row r="89">
          <cell r="A89" t="str">
            <v>EXPAN1515</v>
          </cell>
          <cell r="B89" t="str">
            <v>RALLONGE PVC 200 X 1515 MM</v>
          </cell>
          <cell r="C89" t="str">
            <v>AN</v>
          </cell>
          <cell r="D89"/>
          <cell r="E89">
            <v>114</v>
          </cell>
          <cell r="F89">
            <v>5.51</v>
          </cell>
          <cell r="G89">
            <v>628.14</v>
          </cell>
        </row>
        <row r="90">
          <cell r="A90" t="str">
            <v>EXPAN2005</v>
          </cell>
          <cell r="B90" t="str">
            <v>RALLONGE PVC 200 X 2005 MM</v>
          </cell>
          <cell r="C90" t="str">
            <v>AN</v>
          </cell>
          <cell r="D90"/>
          <cell r="E90">
            <v>73</v>
          </cell>
          <cell r="F90">
            <v>7.29</v>
          </cell>
          <cell r="G90">
            <v>532.16999999999996</v>
          </cell>
        </row>
        <row r="91">
          <cell r="A91" t="str">
            <v>EXPAN2110</v>
          </cell>
          <cell r="B91" t="str">
            <v>RALLONGE PVC 200 X 2110 MM</v>
          </cell>
          <cell r="C91" t="str">
            <v>AN</v>
          </cell>
          <cell r="D91"/>
          <cell r="E91">
            <v>325</v>
          </cell>
          <cell r="F91">
            <v>7.67</v>
          </cell>
          <cell r="G91">
            <v>2492.75</v>
          </cell>
        </row>
        <row r="92">
          <cell r="A92" t="str">
            <v>EXPAN2220</v>
          </cell>
          <cell r="B92" t="str">
            <v>RALLONGE PVC 200 X 2220 MM</v>
          </cell>
          <cell r="C92" t="str">
            <v>AN</v>
          </cell>
          <cell r="D92"/>
          <cell r="E92">
            <v>25</v>
          </cell>
          <cell r="F92">
            <v>8.07</v>
          </cell>
          <cell r="G92">
            <v>201.75</v>
          </cell>
        </row>
        <row r="93">
          <cell r="A93" t="str">
            <v>EXPAN2505</v>
          </cell>
          <cell r="B93" t="str">
            <v>RALLONGE PVC 200 X 2505 MM</v>
          </cell>
          <cell r="C93" t="str">
            <v>AN</v>
          </cell>
          <cell r="D93"/>
          <cell r="E93">
            <v>65</v>
          </cell>
          <cell r="F93">
            <v>9.11</v>
          </cell>
          <cell r="G93">
            <v>592.15</v>
          </cell>
        </row>
        <row r="94">
          <cell r="A94" t="str">
            <v>EXPAN2525</v>
          </cell>
          <cell r="B94" t="str">
            <v>RALLONGE PVC 200 X 2525 MM</v>
          </cell>
          <cell r="C94" t="str">
            <v>AN</v>
          </cell>
          <cell r="D94"/>
          <cell r="E94">
            <v>57</v>
          </cell>
          <cell r="F94">
            <v>9.18</v>
          </cell>
          <cell r="G94">
            <v>523.26</v>
          </cell>
        </row>
        <row r="95">
          <cell r="A95" t="str">
            <v>FCPG13</v>
          </cell>
          <cell r="B95" t="str">
            <v>PRESSE ETOUPE PG13 FILETAGE COURT</v>
          </cell>
          <cell r="C95" t="str">
            <v>AN</v>
          </cell>
          <cell r="D95"/>
          <cell r="E95">
            <v>1</v>
          </cell>
          <cell r="F95">
            <v>0.317</v>
          </cell>
          <cell r="G95">
            <v>0.317</v>
          </cell>
        </row>
        <row r="96">
          <cell r="A96" t="str">
            <v>FILH07VU1,5B</v>
          </cell>
          <cell r="B96" t="str">
            <v>FIL RIGIDE 1.5 BLEU</v>
          </cell>
          <cell r="C96" t="str">
            <v>AN</v>
          </cell>
          <cell r="D96"/>
          <cell r="E96">
            <v>498.4</v>
          </cell>
          <cell r="F96">
            <v>0.28999999999999998</v>
          </cell>
          <cell r="G96">
            <v>144.53599999999997</v>
          </cell>
        </row>
        <row r="97">
          <cell r="A97" t="str">
            <v>FILH07VU1,5R</v>
          </cell>
          <cell r="B97" t="str">
            <v>FIL RIGIDE 1.5 ROUGE</v>
          </cell>
          <cell r="C97" t="str">
            <v>AN</v>
          </cell>
          <cell r="D97"/>
          <cell r="E97">
            <v>484.55</v>
          </cell>
          <cell r="F97">
            <v>0.28999999999999998</v>
          </cell>
          <cell r="G97">
            <v>140.51949999999999</v>
          </cell>
        </row>
        <row r="98">
          <cell r="A98" t="str">
            <v>flot01</v>
          </cell>
          <cell r="B98" t="str">
            <v>FLOTTEUR DE CHASSE A AUGET BASCULANT</v>
          </cell>
          <cell r="C98" t="str">
            <v>AN</v>
          </cell>
          <cell r="D98"/>
          <cell r="E98">
            <v>12.28</v>
          </cell>
          <cell r="F98">
            <v>16</v>
          </cell>
          <cell r="G98">
            <v>196.48</v>
          </cell>
        </row>
        <row r="99">
          <cell r="A99" t="str">
            <v>FLPG13</v>
          </cell>
          <cell r="B99" t="str">
            <v>PRESSE ETOUPE PG13 FILETAGE LONG</v>
          </cell>
          <cell r="C99" t="str">
            <v>AN</v>
          </cell>
          <cell r="D99"/>
          <cell r="E99">
            <v>236</v>
          </cell>
          <cell r="F99">
            <v>0.60099999999999998</v>
          </cell>
          <cell r="G99">
            <v>141.83599999999998</v>
          </cell>
        </row>
        <row r="100">
          <cell r="A100" t="str">
            <v>JTP63</v>
          </cell>
          <cell r="B100" t="str">
            <v>JOINT CAOUTCHOUC POUR TRAVERSEE DE PAROI</v>
          </cell>
          <cell r="C100" t="str">
            <v>AN</v>
          </cell>
          <cell r="D100"/>
          <cell r="E100">
            <v>455</v>
          </cell>
          <cell r="F100">
            <v>0.39</v>
          </cell>
          <cell r="G100">
            <v>177.45000000000002</v>
          </cell>
        </row>
        <row r="101">
          <cell r="A101" t="str">
            <v>KMONTD63</v>
          </cell>
          <cell r="B101" t="str">
            <v>D63 KIT DE MONTAGE POUR ACTIONNEUR ELECTRIQUE</v>
          </cell>
          <cell r="C101" t="str">
            <v>AN</v>
          </cell>
          <cell r="D101"/>
          <cell r="E101">
            <v>6</v>
          </cell>
          <cell r="F101">
            <v>52.19</v>
          </cell>
          <cell r="G101">
            <v>313.14</v>
          </cell>
        </row>
        <row r="102">
          <cell r="A102" t="str">
            <v>LEG037160</v>
          </cell>
          <cell r="B102" t="str">
            <v>BLOC PASS.VIS 1 JONCT.2,5 GRIS</v>
          </cell>
          <cell r="C102" t="str">
            <v>AN</v>
          </cell>
          <cell r="D102"/>
          <cell r="E102">
            <v>232</v>
          </cell>
          <cell r="F102">
            <v>0.82</v>
          </cell>
          <cell r="G102">
            <v>190.23999999999998</v>
          </cell>
        </row>
        <row r="103">
          <cell r="A103" t="str">
            <v>LEG050428</v>
          </cell>
          <cell r="B103" t="str">
            <v xml:space="preserve">FICHE PRISE  2P+T LEGRAND </v>
          </cell>
          <cell r="C103" t="str">
            <v>AN</v>
          </cell>
          <cell r="D103"/>
          <cell r="E103">
            <v>40</v>
          </cell>
          <cell r="F103">
            <v>3.14</v>
          </cell>
          <cell r="G103">
            <v>125.60000000000001</v>
          </cell>
        </row>
        <row r="104">
          <cell r="A104" t="str">
            <v>M50</v>
          </cell>
          <cell r="B104" t="str">
            <v>MANCHON FEM/FEM A COLLER D50</v>
          </cell>
          <cell r="C104" t="str">
            <v>AN</v>
          </cell>
          <cell r="D104" t="str">
            <v>A12 AJ 1</v>
          </cell>
          <cell r="E104">
            <v>166</v>
          </cell>
          <cell r="F104">
            <v>0.33900000000000002</v>
          </cell>
          <cell r="G104">
            <v>56.274000000000001</v>
          </cell>
        </row>
        <row r="105">
          <cell r="A105" t="str">
            <v>M63</v>
          </cell>
          <cell r="B105" t="str">
            <v>MANCHON FEM/FEM D63</v>
          </cell>
          <cell r="C105" t="str">
            <v>AN</v>
          </cell>
          <cell r="D105" t="str">
            <v>ATELIER</v>
          </cell>
          <cell r="E105">
            <v>113</v>
          </cell>
          <cell r="F105">
            <v>0.68</v>
          </cell>
          <cell r="G105">
            <v>76.84</v>
          </cell>
        </row>
        <row r="106">
          <cell r="A106" t="str">
            <v>MBAC2.5</v>
          </cell>
          <cell r="B106" t="str">
            <v>BAC PEHD 2.5EH</v>
          </cell>
          <cell r="C106" t="str">
            <v>AN</v>
          </cell>
          <cell r="D106" t="str">
            <v>A01AA00</v>
          </cell>
          <cell r="E106">
            <v>35</v>
          </cell>
          <cell r="F106">
            <v>555.64</v>
          </cell>
          <cell r="G106">
            <v>19447.399999999998</v>
          </cell>
        </row>
        <row r="107">
          <cell r="A107" t="str">
            <v>MBAC3</v>
          </cell>
          <cell r="B107" t="str">
            <v>BAC PEHD 3EH</v>
          </cell>
          <cell r="C107" t="str">
            <v>AN</v>
          </cell>
          <cell r="D107" t="str">
            <v>A01AA00</v>
          </cell>
          <cell r="E107">
            <v>3</v>
          </cell>
          <cell r="F107">
            <v>637.44000000000005</v>
          </cell>
          <cell r="G107">
            <v>1912.3200000000002</v>
          </cell>
        </row>
        <row r="108">
          <cell r="A108" t="str">
            <v>MBAR166</v>
          </cell>
          <cell r="B108" t="str">
            <v>BARRE GALVA EN T SUR MESURE 1M66</v>
          </cell>
          <cell r="C108" t="str">
            <v>AN</v>
          </cell>
          <cell r="D108"/>
          <cell r="E108">
            <v>50</v>
          </cell>
          <cell r="F108">
            <v>22.8</v>
          </cell>
          <cell r="G108">
            <v>1140</v>
          </cell>
        </row>
        <row r="109">
          <cell r="A109" t="str">
            <v>MBAR203</v>
          </cell>
          <cell r="B109" t="str">
            <v>BARRE GALVA EN T SUR MESURE 2M03</v>
          </cell>
          <cell r="C109" t="str">
            <v>AN</v>
          </cell>
          <cell r="D109" t="str">
            <v>A01</v>
          </cell>
          <cell r="E109">
            <v>300</v>
          </cell>
          <cell r="F109">
            <v>39.5</v>
          </cell>
          <cell r="G109">
            <v>11850</v>
          </cell>
        </row>
        <row r="110">
          <cell r="A110" t="str">
            <v>MBAR206</v>
          </cell>
          <cell r="B110" t="str">
            <v>BARRE PROFIL T GALVA 2M06</v>
          </cell>
          <cell r="C110" t="str">
            <v>AN</v>
          </cell>
          <cell r="D110"/>
          <cell r="E110">
            <v>178</v>
          </cell>
          <cell r="F110">
            <v>39.5</v>
          </cell>
          <cell r="G110">
            <v>7031</v>
          </cell>
        </row>
        <row r="111">
          <cell r="A111" t="str">
            <v>MBAR306</v>
          </cell>
          <cell r="B111" t="str">
            <v>BARRE GALVA EN T SUR MESURE 3M06</v>
          </cell>
          <cell r="C111" t="str">
            <v>AN</v>
          </cell>
          <cell r="D111" t="str">
            <v>A01</v>
          </cell>
          <cell r="E111">
            <v>206</v>
          </cell>
          <cell r="F111">
            <v>46</v>
          </cell>
          <cell r="G111">
            <v>9476</v>
          </cell>
        </row>
        <row r="112">
          <cell r="A112" t="str">
            <v>MBAR353</v>
          </cell>
          <cell r="B112" t="str">
            <v>BARRE GALVA EN T SUR MESURE 3M53</v>
          </cell>
          <cell r="C112" t="str">
            <v>AN</v>
          </cell>
          <cell r="D112" t="str">
            <v>A01</v>
          </cell>
          <cell r="E112">
            <v>85</v>
          </cell>
          <cell r="F112">
            <v>50.5</v>
          </cell>
          <cell r="G112">
            <v>4292.5</v>
          </cell>
        </row>
        <row r="113">
          <cell r="A113" t="str">
            <v>MBAR403</v>
          </cell>
          <cell r="B113" t="str">
            <v>BARRE GALVA EN T SUR MESURE 4M03</v>
          </cell>
          <cell r="C113" t="str">
            <v>AN</v>
          </cell>
          <cell r="D113"/>
          <cell r="E113">
            <v>65</v>
          </cell>
          <cell r="F113">
            <v>60.88</v>
          </cell>
          <cell r="G113">
            <v>3957.2000000000003</v>
          </cell>
        </row>
        <row r="114">
          <cell r="A114" t="str">
            <v>MBAR406</v>
          </cell>
          <cell r="B114" t="str">
            <v>BARRE GALVA EN T SUR MESURE 4M06</v>
          </cell>
          <cell r="C114" t="str">
            <v>AN</v>
          </cell>
          <cell r="D114" t="str">
            <v>A01</v>
          </cell>
          <cell r="E114">
            <v>944</v>
          </cell>
          <cell r="F114">
            <v>53</v>
          </cell>
          <cell r="G114">
            <v>50032</v>
          </cell>
        </row>
        <row r="115">
          <cell r="A115" t="str">
            <v>MBOUC</v>
          </cell>
          <cell r="B115" t="str">
            <v>BOUCHON D50</v>
          </cell>
          <cell r="C115" t="str">
            <v>AN</v>
          </cell>
          <cell r="D115"/>
          <cell r="E115">
            <v>159</v>
          </cell>
          <cell r="F115">
            <v>0.9</v>
          </cell>
          <cell r="G115">
            <v>143.1</v>
          </cell>
        </row>
        <row r="116">
          <cell r="A116" t="str">
            <v>MCUVE800</v>
          </cell>
          <cell r="B116" t="str">
            <v xml:space="preserve">CUVE DE RELEVAGE D800 + COUVERCLE </v>
          </cell>
          <cell r="C116" t="str">
            <v>AN</v>
          </cell>
          <cell r="D116"/>
          <cell r="E116">
            <v>22</v>
          </cell>
          <cell r="F116">
            <v>134.9</v>
          </cell>
          <cell r="G116">
            <v>2967.8</v>
          </cell>
        </row>
        <row r="117">
          <cell r="A117" t="str">
            <v>MFH10EH</v>
          </cell>
          <cell r="B117" t="str">
            <v>FILTRE HORIZONTAL 10EH</v>
          </cell>
          <cell r="C117" t="str">
            <v>AN</v>
          </cell>
          <cell r="D117" t="str">
            <v>A08 AN 1</v>
          </cell>
          <cell r="E117">
            <v>4</v>
          </cell>
          <cell r="F117">
            <v>487.17</v>
          </cell>
          <cell r="G117">
            <v>1948.68</v>
          </cell>
        </row>
        <row r="118">
          <cell r="A118" t="str">
            <v>MFH12EH</v>
          </cell>
          <cell r="B118" t="str">
            <v>FILTRE HORIZONTAL 12EH</v>
          </cell>
          <cell r="C118" t="str">
            <v>AN</v>
          </cell>
          <cell r="D118" t="str">
            <v>A08 AO 1</v>
          </cell>
          <cell r="E118">
            <v>4</v>
          </cell>
          <cell r="F118">
            <v>571.66</v>
          </cell>
          <cell r="G118">
            <v>2286.64</v>
          </cell>
        </row>
        <row r="119">
          <cell r="A119" t="str">
            <v>MFH14EH</v>
          </cell>
          <cell r="B119" t="str">
            <v>FILTRE HORIZONTAL 14EH</v>
          </cell>
          <cell r="C119" t="str">
            <v>AN</v>
          </cell>
          <cell r="D119" t="str">
            <v>A08 AP 1</v>
          </cell>
          <cell r="E119">
            <v>3</v>
          </cell>
          <cell r="F119">
            <v>610.35</v>
          </cell>
          <cell r="G119">
            <v>1831.0500000000002</v>
          </cell>
        </row>
        <row r="120">
          <cell r="A120" t="str">
            <v>MFH16EH</v>
          </cell>
          <cell r="B120" t="str">
            <v>FILTRE HORIZONTAL 16EH</v>
          </cell>
          <cell r="C120" t="str">
            <v>AN</v>
          </cell>
          <cell r="D120" t="str">
            <v>A08 AQ 1</v>
          </cell>
          <cell r="E120">
            <v>4</v>
          </cell>
          <cell r="F120">
            <v>687.9</v>
          </cell>
          <cell r="G120">
            <v>2751.6</v>
          </cell>
        </row>
        <row r="121">
          <cell r="A121" t="str">
            <v>MFH18EH</v>
          </cell>
          <cell r="B121" t="str">
            <v>FILTRE HORIZONTAL 18EH</v>
          </cell>
          <cell r="C121" t="str">
            <v>AN</v>
          </cell>
          <cell r="D121" t="str">
            <v>A08 AR 1</v>
          </cell>
          <cell r="E121">
            <v>2</v>
          </cell>
          <cell r="F121">
            <v>760.27</v>
          </cell>
          <cell r="G121">
            <v>1520.54</v>
          </cell>
        </row>
        <row r="122">
          <cell r="A122" t="str">
            <v>MFH20EH</v>
          </cell>
          <cell r="B122" t="str">
            <v>FILTRE HORIZONTAL 20EH</v>
          </cell>
          <cell r="C122" t="str">
            <v>AN</v>
          </cell>
          <cell r="D122" t="str">
            <v>A08 AR 1</v>
          </cell>
          <cell r="E122">
            <v>2</v>
          </cell>
          <cell r="F122">
            <v>788.1</v>
          </cell>
          <cell r="G122">
            <v>1576.2</v>
          </cell>
        </row>
        <row r="123">
          <cell r="A123" t="str">
            <v>MFH2EH</v>
          </cell>
          <cell r="B123" t="str">
            <v>FILTRE HORIZONTAL 2EH 1.10MM</v>
          </cell>
          <cell r="C123" t="str">
            <v>AN</v>
          </cell>
          <cell r="D123" t="str">
            <v>A07</v>
          </cell>
          <cell r="E123">
            <v>8</v>
          </cell>
          <cell r="F123">
            <v>156.54</v>
          </cell>
          <cell r="G123">
            <v>1252.32</v>
          </cell>
        </row>
        <row r="124">
          <cell r="A124" t="str">
            <v>MFH3EH</v>
          </cell>
          <cell r="B124" t="str">
            <v>FILTRE HORIZONTAL 3EH 1.10MM</v>
          </cell>
          <cell r="C124" t="str">
            <v>AN</v>
          </cell>
          <cell r="D124" t="str">
            <v>A08 M 0</v>
          </cell>
          <cell r="E124">
            <v>11</v>
          </cell>
          <cell r="F124">
            <v>202.56</v>
          </cell>
          <cell r="G124">
            <v>2228.16</v>
          </cell>
        </row>
        <row r="125">
          <cell r="A125" t="str">
            <v>MFH4EH</v>
          </cell>
          <cell r="B125" t="str">
            <v>FILTRE HORIZONTAL 4EH</v>
          </cell>
          <cell r="C125" t="str">
            <v>AN</v>
          </cell>
          <cell r="D125" t="str">
            <v>A08 AN 0</v>
          </cell>
          <cell r="E125">
            <v>20</v>
          </cell>
          <cell r="F125">
            <v>227.04</v>
          </cell>
          <cell r="G125">
            <v>4540.8</v>
          </cell>
        </row>
        <row r="126">
          <cell r="A126" t="str">
            <v>MFH5EH</v>
          </cell>
          <cell r="B126" t="str">
            <v>FILTRE HORIZONTAL 5EH</v>
          </cell>
          <cell r="C126" t="str">
            <v>AN</v>
          </cell>
          <cell r="D126" t="str">
            <v>A08 AO 0</v>
          </cell>
          <cell r="E126">
            <v>8</v>
          </cell>
          <cell r="F126">
            <v>268.42</v>
          </cell>
          <cell r="G126">
            <v>2147.36</v>
          </cell>
        </row>
        <row r="127">
          <cell r="A127" t="str">
            <v>MFH6EH</v>
          </cell>
          <cell r="B127" t="str">
            <v>FILTRE HORIZONTAL 6EH</v>
          </cell>
          <cell r="C127" t="str">
            <v>AN</v>
          </cell>
          <cell r="D127" t="str">
            <v>A08 P 0</v>
          </cell>
          <cell r="E127">
            <v>3</v>
          </cell>
          <cell r="F127">
            <v>317.49</v>
          </cell>
          <cell r="G127">
            <v>952.47</v>
          </cell>
        </row>
        <row r="128">
          <cell r="A128" t="str">
            <v>MFH7EH</v>
          </cell>
          <cell r="B128" t="str">
            <v>FILTRE HORIZONTAL 7EH</v>
          </cell>
          <cell r="C128" t="str">
            <v>AN</v>
          </cell>
          <cell r="D128" t="str">
            <v>A08 AQ 0</v>
          </cell>
          <cell r="E128">
            <v>5</v>
          </cell>
          <cell r="F128">
            <v>358.88</v>
          </cell>
          <cell r="G128">
            <v>1794.4</v>
          </cell>
        </row>
        <row r="129">
          <cell r="A129" t="str">
            <v>MFH9EH</v>
          </cell>
          <cell r="B129" t="str">
            <v>FILTRE HORIZONTAL 9EH</v>
          </cell>
          <cell r="C129" t="str">
            <v>AN</v>
          </cell>
          <cell r="D129" t="str">
            <v>A08 AM 1</v>
          </cell>
          <cell r="E129">
            <v>2</v>
          </cell>
          <cell r="F129">
            <v>428.74</v>
          </cell>
          <cell r="G129">
            <v>857.48</v>
          </cell>
        </row>
        <row r="130">
          <cell r="A130" t="str">
            <v>MGRILLE5X5</v>
          </cell>
          <cell r="B130" t="str">
            <v>GRILLE MAILLE 5X5 GALVA CAILLEBOTIS 2310X810</v>
          </cell>
          <cell r="C130" t="str">
            <v>AN</v>
          </cell>
          <cell r="D130" t="str">
            <v>A02</v>
          </cell>
          <cell r="E130">
            <v>354</v>
          </cell>
          <cell r="F130">
            <v>42.4</v>
          </cell>
          <cell r="G130">
            <v>15009.6</v>
          </cell>
        </row>
        <row r="131">
          <cell r="A131" t="str">
            <v>MGRILLE5X5V2</v>
          </cell>
          <cell r="B131" t="str">
            <v>GRILLE MAILLE 5X5 GALVA CAILLEBOTIS 3/6 2310X</v>
          </cell>
          <cell r="C131" t="str">
            <v>AN</v>
          </cell>
          <cell r="D131" t="str">
            <v>A02</v>
          </cell>
          <cell r="E131">
            <v>585</v>
          </cell>
          <cell r="F131">
            <v>50</v>
          </cell>
          <cell r="G131">
            <v>29250</v>
          </cell>
        </row>
        <row r="132">
          <cell r="A132" t="str">
            <v>MGRILLE5X5V3</v>
          </cell>
          <cell r="B132" t="str">
            <v>GRILLE MAILLE 5X5 GALVA CAILLEBOTIS 1MX1M</v>
          </cell>
          <cell r="C132" t="str">
            <v>AN</v>
          </cell>
          <cell r="D132" t="str">
            <v>A03</v>
          </cell>
          <cell r="E132">
            <v>58</v>
          </cell>
          <cell r="F132">
            <v>28.7</v>
          </cell>
          <cell r="G132">
            <v>1664.6</v>
          </cell>
        </row>
        <row r="133">
          <cell r="A133" t="str">
            <v>MGRILLE5X5V4</v>
          </cell>
          <cell r="B133" t="str">
            <v>GRILLE MAILLE 5X5 GALVA CAILLEBOTIS 1MX1.25M</v>
          </cell>
          <cell r="C133" t="str">
            <v>AN</v>
          </cell>
          <cell r="D133" t="str">
            <v>A03</v>
          </cell>
          <cell r="E133">
            <v>224</v>
          </cell>
          <cell r="F133">
            <v>35.299999999999997</v>
          </cell>
          <cell r="G133">
            <v>7907.1999999999989</v>
          </cell>
        </row>
        <row r="134">
          <cell r="A134" t="str">
            <v>MOAT</v>
          </cell>
          <cell r="B134" t="str">
            <v>MAIN D'OEUVRE ATELIER</v>
          </cell>
          <cell r="C134" t="str">
            <v>AN</v>
          </cell>
          <cell r="D134"/>
          <cell r="E134">
            <v>0</v>
          </cell>
          <cell r="F134">
            <v>50</v>
          </cell>
          <cell r="G134">
            <v>0</v>
          </cell>
        </row>
        <row r="135">
          <cell r="A135" t="str">
            <v>MPVC50</v>
          </cell>
          <cell r="B135" t="str">
            <v>TUYAU PVC D50 (PORTION)</v>
          </cell>
          <cell r="C135" t="str">
            <v>AN</v>
          </cell>
          <cell r="D135" t="str">
            <v>A05 AA 1</v>
          </cell>
          <cell r="E135">
            <v>30.9</v>
          </cell>
          <cell r="F135">
            <v>2.21</v>
          </cell>
          <cell r="G135">
            <v>68.289000000000001</v>
          </cell>
        </row>
        <row r="136">
          <cell r="A136" t="str">
            <v>MTOLE1</v>
          </cell>
          <cell r="B136" t="str">
            <v xml:space="preserve">SUPPORT BAS INOX </v>
          </cell>
          <cell r="C136" t="str">
            <v>AN</v>
          </cell>
          <cell r="D136" t="str">
            <v>ATELIER</v>
          </cell>
          <cell r="E136">
            <v>95</v>
          </cell>
          <cell r="F136">
            <v>17.73</v>
          </cell>
          <cell r="G136">
            <v>1684.3500000000001</v>
          </cell>
        </row>
        <row r="137">
          <cell r="A137" t="str">
            <v>MTOLE2</v>
          </cell>
          <cell r="B137" t="str">
            <v>SUPPORT HAUT INOX 575MM</v>
          </cell>
          <cell r="C137" t="str">
            <v>AN</v>
          </cell>
          <cell r="D137" t="str">
            <v>ATELIER</v>
          </cell>
          <cell r="E137">
            <v>221</v>
          </cell>
          <cell r="F137">
            <v>13.05</v>
          </cell>
          <cell r="G137">
            <v>2884.05</v>
          </cell>
        </row>
        <row r="138">
          <cell r="A138" t="str">
            <v>MTOLE3</v>
          </cell>
          <cell r="B138" t="str">
            <v>SUPPORT HAUT INOX 510MM</v>
          </cell>
          <cell r="C138" t="str">
            <v>AN</v>
          </cell>
          <cell r="D138" t="str">
            <v>ATELIER</v>
          </cell>
          <cell r="E138">
            <v>151</v>
          </cell>
          <cell r="F138">
            <v>12.16</v>
          </cell>
          <cell r="G138">
            <v>1836.16</v>
          </cell>
        </row>
        <row r="139">
          <cell r="A139" t="str">
            <v>MTOLE4</v>
          </cell>
          <cell r="B139" t="str">
            <v>TOLE SUPPORT FLOTTEUR ALARME</v>
          </cell>
          <cell r="C139" t="str">
            <v>AN</v>
          </cell>
          <cell r="D139" t="str">
            <v>ATELIER</v>
          </cell>
          <cell r="E139">
            <v>243</v>
          </cell>
          <cell r="F139">
            <v>2.99</v>
          </cell>
          <cell r="G139">
            <v>726.57</v>
          </cell>
        </row>
        <row r="140">
          <cell r="A140" t="str">
            <v>MTOLEDP</v>
          </cell>
          <cell r="B140" t="str">
            <v>SUPPORT HAUT INOX 630 MM POUR D800 DP</v>
          </cell>
          <cell r="C140" t="str">
            <v>AN</v>
          </cell>
          <cell r="D140"/>
          <cell r="E140">
            <v>57</v>
          </cell>
          <cell r="F140">
            <v>19.18</v>
          </cell>
          <cell r="G140">
            <v>1093.26</v>
          </cell>
        </row>
        <row r="141">
          <cell r="A141" t="str">
            <v>MVAN3V50</v>
          </cell>
          <cell r="B141" t="str">
            <v>VANNES 3 VOIES D50</v>
          </cell>
          <cell r="C141" t="str">
            <v>AN</v>
          </cell>
          <cell r="D141" t="str">
            <v>A05 AK 0</v>
          </cell>
          <cell r="E141">
            <v>22</v>
          </cell>
          <cell r="F141">
            <v>75.8</v>
          </cell>
          <cell r="G141">
            <v>1667.6</v>
          </cell>
        </row>
        <row r="142">
          <cell r="A142" t="str">
            <v>MVANINOX</v>
          </cell>
          <cell r="B142" t="str">
            <v>VANNE INOX</v>
          </cell>
          <cell r="C142" t="str">
            <v>AN</v>
          </cell>
          <cell r="D142" t="str">
            <v>A9 AD 0</v>
          </cell>
          <cell r="E142">
            <v>173</v>
          </cell>
          <cell r="F142">
            <v>45.5</v>
          </cell>
          <cell r="G142">
            <v>7871.5</v>
          </cell>
        </row>
        <row r="143">
          <cell r="A143" t="str">
            <v>NCLAPETDR100</v>
          </cell>
          <cell r="B143" t="str">
            <v xml:space="preserve">TUBE PVC JAUNE SORTIE A CLAPET DIAM 100 </v>
          </cell>
          <cell r="C143" t="str">
            <v>AN</v>
          </cell>
          <cell r="D143" t="str">
            <v>A05 AZ 0</v>
          </cell>
          <cell r="E143">
            <v>72</v>
          </cell>
          <cell r="F143">
            <v>12.24</v>
          </cell>
          <cell r="G143">
            <v>881.28</v>
          </cell>
        </row>
        <row r="144">
          <cell r="A144" t="str">
            <v>ODPRO</v>
          </cell>
          <cell r="B144" t="str">
            <v>DRAIN EPANDAGE ODPRO VERT D100</v>
          </cell>
          <cell r="C144" t="str">
            <v>AN</v>
          </cell>
          <cell r="D144"/>
          <cell r="E144">
            <v>176.2</v>
          </cell>
          <cell r="F144">
            <v>2.67</v>
          </cell>
          <cell r="G144">
            <v>470.45399999999995</v>
          </cell>
        </row>
        <row r="145">
          <cell r="A145" t="str">
            <v>PALBAC2.5EH</v>
          </cell>
          <cell r="B145" t="str">
            <v>PALETTE 2280*2150 POUR BACS PE 2.5 EH</v>
          </cell>
          <cell r="C145" t="str">
            <v>AN</v>
          </cell>
          <cell r="D145"/>
          <cell r="E145">
            <v>106</v>
          </cell>
          <cell r="F145">
            <v>40.799999999999997</v>
          </cell>
          <cell r="G145">
            <v>4324.7999999999993</v>
          </cell>
        </row>
        <row r="146">
          <cell r="A146" t="str">
            <v>PALBAC3EH</v>
          </cell>
          <cell r="B146" t="str">
            <v>PALETTE 2700*2150 POUR BACS PE 3 EH</v>
          </cell>
          <cell r="C146" t="str">
            <v>AN</v>
          </cell>
          <cell r="D146"/>
          <cell r="E146">
            <v>47</v>
          </cell>
          <cell r="F146">
            <v>44.6</v>
          </cell>
          <cell r="G146">
            <v>2096.2000000000003</v>
          </cell>
        </row>
        <row r="147">
          <cell r="A147" t="str">
            <v>PAN1505</v>
          </cell>
          <cell r="B147" t="str">
            <v>PANNEAU PVC 1000 X 1505 MM</v>
          </cell>
          <cell r="C147" t="str">
            <v>AN</v>
          </cell>
          <cell r="D147"/>
          <cell r="E147">
            <v>31</v>
          </cell>
          <cell r="F147">
            <v>23.96</v>
          </cell>
          <cell r="G147">
            <v>742.76</v>
          </cell>
        </row>
        <row r="148">
          <cell r="A148" t="str">
            <v>PAN1515</v>
          </cell>
          <cell r="B148" t="str">
            <v>PANNEAU PVC 1000 X 1515 MM</v>
          </cell>
          <cell r="C148" t="str">
            <v>AN</v>
          </cell>
          <cell r="D148"/>
          <cell r="E148">
            <v>76</v>
          </cell>
          <cell r="F148">
            <v>24.12</v>
          </cell>
          <cell r="G148">
            <v>1833.1200000000001</v>
          </cell>
        </row>
        <row r="149">
          <cell r="A149" t="str">
            <v>PAN2005</v>
          </cell>
          <cell r="B149" t="str">
            <v>PANNEAU PVC 1000 X 2005 MM</v>
          </cell>
          <cell r="C149" t="str">
            <v>AN</v>
          </cell>
          <cell r="D149"/>
          <cell r="E149">
            <v>210</v>
          </cell>
          <cell r="F149">
            <v>31.92</v>
          </cell>
          <cell r="G149">
            <v>6703.2000000000007</v>
          </cell>
        </row>
        <row r="150">
          <cell r="A150" t="str">
            <v>PAN2025</v>
          </cell>
          <cell r="B150" t="str">
            <v>PANNEAU PVC 1000 X 2025 MM</v>
          </cell>
          <cell r="C150" t="str">
            <v>AN</v>
          </cell>
          <cell r="D150"/>
          <cell r="E150">
            <v>47</v>
          </cell>
          <cell r="F150">
            <v>32.25</v>
          </cell>
          <cell r="G150">
            <v>1515.75</v>
          </cell>
        </row>
        <row r="151">
          <cell r="A151" t="str">
            <v>PAN2110</v>
          </cell>
          <cell r="B151" t="str">
            <v>PANNEAU PVC 1000 X 2110 MM</v>
          </cell>
          <cell r="C151" t="str">
            <v>AN</v>
          </cell>
          <cell r="D151"/>
          <cell r="E151">
            <v>295</v>
          </cell>
          <cell r="F151">
            <v>33.590000000000003</v>
          </cell>
          <cell r="G151">
            <v>9909.0500000000011</v>
          </cell>
        </row>
        <row r="152">
          <cell r="A152" t="str">
            <v>PAN2220</v>
          </cell>
          <cell r="B152" t="str">
            <v>PANNEAU PVC 1000 X 2220 MM</v>
          </cell>
          <cell r="C152" t="str">
            <v>AN</v>
          </cell>
          <cell r="D152"/>
          <cell r="E152">
            <v>11</v>
          </cell>
          <cell r="F152">
            <v>35.35</v>
          </cell>
          <cell r="G152">
            <v>388.85</v>
          </cell>
        </row>
        <row r="153">
          <cell r="A153" t="str">
            <v>PAN2505</v>
          </cell>
          <cell r="B153" t="str">
            <v>PANNEAU PVC 1000 X 2505 MM</v>
          </cell>
          <cell r="C153" t="str">
            <v>AN</v>
          </cell>
          <cell r="D153"/>
          <cell r="E153">
            <v>34</v>
          </cell>
          <cell r="F153">
            <v>39.880000000000003</v>
          </cell>
          <cell r="G153">
            <v>1355.92</v>
          </cell>
        </row>
        <row r="154">
          <cell r="A154" t="str">
            <v>PAN2525</v>
          </cell>
          <cell r="B154" t="str">
            <v>PANNEAU PVC 1000 X 2525 MM</v>
          </cell>
          <cell r="C154" t="str">
            <v>AN</v>
          </cell>
          <cell r="D154"/>
          <cell r="E154">
            <v>45</v>
          </cell>
          <cell r="F154">
            <v>40.21</v>
          </cell>
          <cell r="G154">
            <v>1809.45</v>
          </cell>
        </row>
        <row r="155">
          <cell r="A155" t="str">
            <v>PEHD600</v>
          </cell>
          <cell r="B155" t="str">
            <v>PLAQUE DE FOND _ 600</v>
          </cell>
          <cell r="C155" t="str">
            <v>AN</v>
          </cell>
          <cell r="D155"/>
          <cell r="E155">
            <v>10</v>
          </cell>
          <cell r="F155">
            <v>48.57</v>
          </cell>
          <cell r="G155">
            <v>485.7</v>
          </cell>
        </row>
        <row r="156">
          <cell r="A156" t="str">
            <v>PLG4</v>
          </cell>
          <cell r="B156" t="str">
            <v>DISJONCTEUR PLG</v>
          </cell>
          <cell r="C156" t="str">
            <v>AN</v>
          </cell>
          <cell r="D156"/>
          <cell r="E156">
            <v>4</v>
          </cell>
          <cell r="F156">
            <v>5.56</v>
          </cell>
          <cell r="G156">
            <v>22.24</v>
          </cell>
        </row>
        <row r="157">
          <cell r="A157" t="str">
            <v>PROFILH1505</v>
          </cell>
          <cell r="B157" t="str">
            <v>PROFIL H 1505</v>
          </cell>
          <cell r="C157" t="str">
            <v>AN</v>
          </cell>
          <cell r="D157"/>
          <cell r="E157">
            <v>18</v>
          </cell>
          <cell r="F157">
            <v>3.51</v>
          </cell>
          <cell r="G157">
            <v>63.179999999999993</v>
          </cell>
        </row>
        <row r="158">
          <cell r="A158" t="str">
            <v>PROFILH1515</v>
          </cell>
          <cell r="B158" t="str">
            <v>PROFIL H 1515</v>
          </cell>
          <cell r="C158" t="str">
            <v>AN</v>
          </cell>
          <cell r="D158"/>
          <cell r="E158">
            <v>119</v>
          </cell>
          <cell r="F158">
            <v>3.54</v>
          </cell>
          <cell r="G158">
            <v>421.26</v>
          </cell>
        </row>
        <row r="159">
          <cell r="A159" t="str">
            <v>PROFILH2005</v>
          </cell>
          <cell r="B159" t="str">
            <v>PROFIL H 2005</v>
          </cell>
          <cell r="C159" t="str">
            <v>AN</v>
          </cell>
          <cell r="D159"/>
          <cell r="E159">
            <v>101</v>
          </cell>
          <cell r="F159">
            <v>4.67</v>
          </cell>
          <cell r="G159">
            <v>471.67</v>
          </cell>
        </row>
        <row r="160">
          <cell r="A160" t="str">
            <v>PROFILH2110</v>
          </cell>
          <cell r="B160" t="str">
            <v>PROFIL H 2110</v>
          </cell>
          <cell r="C160" t="str">
            <v>AN</v>
          </cell>
          <cell r="D160"/>
          <cell r="E160">
            <v>294</v>
          </cell>
          <cell r="F160">
            <v>4.92</v>
          </cell>
          <cell r="G160">
            <v>1446.48</v>
          </cell>
        </row>
        <row r="161">
          <cell r="A161" t="str">
            <v>PROFILH2220</v>
          </cell>
          <cell r="B161" t="str">
            <v>PROFIL H 2220</v>
          </cell>
          <cell r="C161" t="str">
            <v>AN</v>
          </cell>
          <cell r="D161"/>
          <cell r="E161">
            <v>24</v>
          </cell>
          <cell r="F161">
            <v>5.17</v>
          </cell>
          <cell r="G161">
            <v>124.08</v>
          </cell>
        </row>
        <row r="162">
          <cell r="A162" t="str">
            <v>PROFILH2505</v>
          </cell>
          <cell r="B162" t="str">
            <v>PROFIL H 2505</v>
          </cell>
          <cell r="C162" t="str">
            <v>AN</v>
          </cell>
          <cell r="D162"/>
          <cell r="E162">
            <v>42</v>
          </cell>
          <cell r="F162">
            <v>5.83</v>
          </cell>
          <cell r="G162">
            <v>244.86</v>
          </cell>
        </row>
        <row r="163">
          <cell r="A163" t="str">
            <v>PROFILH2525</v>
          </cell>
          <cell r="B163" t="str">
            <v>PROFIL H 2525</v>
          </cell>
          <cell r="C163" t="str">
            <v>AN</v>
          </cell>
          <cell r="D163"/>
          <cell r="E163">
            <v>54</v>
          </cell>
          <cell r="F163">
            <v>5.89</v>
          </cell>
          <cell r="G163">
            <v>318.06</v>
          </cell>
        </row>
        <row r="164">
          <cell r="A164" t="str">
            <v>PVC4016</v>
          </cell>
          <cell r="B164" t="str">
            <v>TUBE PVC PRESSION 40X3 PN16</v>
          </cell>
          <cell r="C164" t="str">
            <v>AN</v>
          </cell>
          <cell r="D164" t="str">
            <v>ATELIER</v>
          </cell>
          <cell r="E164">
            <v>185.8</v>
          </cell>
          <cell r="F164">
            <v>1.99</v>
          </cell>
          <cell r="G164">
            <v>369.74200000000002</v>
          </cell>
        </row>
        <row r="165">
          <cell r="A165" t="str">
            <v>RONDETD6</v>
          </cell>
          <cell r="B165" t="str">
            <v>RONDELLE EPDM INOX 5.5/6.3*25</v>
          </cell>
          <cell r="C165" t="str">
            <v>AN</v>
          </cell>
          <cell r="D165"/>
          <cell r="E165">
            <v>1632</v>
          </cell>
          <cell r="F165">
            <v>0.12720000000000001</v>
          </cell>
          <cell r="G165">
            <v>207.59040000000002</v>
          </cell>
        </row>
        <row r="166">
          <cell r="A166" t="str">
            <v>RTCALE</v>
          </cell>
          <cell r="B166" t="str">
            <v>CALE CAOUTCHOUC BRUT 8 X 90</v>
          </cell>
          <cell r="C166" t="str">
            <v>AN</v>
          </cell>
          <cell r="D166" t="str">
            <v>A14 AC 1</v>
          </cell>
          <cell r="E166">
            <v>340</v>
          </cell>
          <cell r="F166">
            <v>0.52</v>
          </cell>
          <cell r="G166">
            <v>176.8</v>
          </cell>
        </row>
        <row r="167">
          <cell r="A167" t="str">
            <v>SACOCHE</v>
          </cell>
          <cell r="B167" t="str">
            <v>SACOCHE ORDINATEUR</v>
          </cell>
          <cell r="C167" t="str">
            <v>AN</v>
          </cell>
          <cell r="D167" t="str">
            <v xml:space="preserve">B3 E3 </v>
          </cell>
          <cell r="E167">
            <v>27</v>
          </cell>
          <cell r="F167">
            <v>11.93</v>
          </cell>
          <cell r="G167">
            <v>322.11</v>
          </cell>
        </row>
        <row r="168">
          <cell r="A168" t="str">
            <v>SFV10EH10X2</v>
          </cell>
          <cell r="B168" t="str">
            <v>FILTRE VERTICAL 10EH 10X2 1.52MM</v>
          </cell>
          <cell r="C168" t="str">
            <v>AN</v>
          </cell>
          <cell r="D168"/>
          <cell r="E168">
            <v>1</v>
          </cell>
          <cell r="F168">
            <v>674.26</v>
          </cell>
          <cell r="G168">
            <v>674.26</v>
          </cell>
        </row>
        <row r="169">
          <cell r="A169" t="str">
            <v>SFV10EH4X5</v>
          </cell>
          <cell r="B169" t="str">
            <v>FILTRE VERTICAL 10EH 4X5 1.52MM</v>
          </cell>
          <cell r="C169" t="str">
            <v>AN</v>
          </cell>
          <cell r="D169" t="str">
            <v>A04 AJ 0</v>
          </cell>
          <cell r="E169">
            <v>5</v>
          </cell>
          <cell r="F169">
            <v>598.11</v>
          </cell>
          <cell r="G169">
            <v>2990.55</v>
          </cell>
        </row>
        <row r="170">
          <cell r="A170" t="str">
            <v>SFV12EH6X4</v>
          </cell>
          <cell r="B170" t="str">
            <v>FILTRE VERTICAL 12EH 6X4 1.52MM</v>
          </cell>
          <cell r="C170" t="str">
            <v>AN</v>
          </cell>
          <cell r="D170" t="str">
            <v>A04 AK 0</v>
          </cell>
          <cell r="E170">
            <v>4</v>
          </cell>
          <cell r="F170">
            <v>680.15</v>
          </cell>
          <cell r="G170">
            <v>2720.6</v>
          </cell>
        </row>
        <row r="171">
          <cell r="A171" t="str">
            <v>SFV12EH8X3</v>
          </cell>
          <cell r="B171" t="str">
            <v>FILTRE VERTICAL 12EH 8X3 1.52MM</v>
          </cell>
          <cell r="C171" t="str">
            <v>AN</v>
          </cell>
          <cell r="D171"/>
          <cell r="E171">
            <v>4</v>
          </cell>
          <cell r="F171">
            <v>775</v>
          </cell>
          <cell r="G171">
            <v>3100</v>
          </cell>
        </row>
        <row r="172">
          <cell r="A172" t="str">
            <v>SFV14EH7X4</v>
          </cell>
          <cell r="B172" t="str">
            <v>FILTRE VERTICAL 14EH 7X4 1.52MM</v>
          </cell>
          <cell r="C172" t="str">
            <v>AN</v>
          </cell>
          <cell r="D172" t="str">
            <v>A04 AL 0</v>
          </cell>
          <cell r="E172">
            <v>6</v>
          </cell>
          <cell r="F172">
            <v>875.31</v>
          </cell>
          <cell r="G172">
            <v>5251.86</v>
          </cell>
        </row>
        <row r="173">
          <cell r="A173" t="str">
            <v>SFV14EH8x3.5</v>
          </cell>
          <cell r="B173" t="str">
            <v>FILTRE VERTICAL 14EH 8X3.5 1.52MM</v>
          </cell>
          <cell r="C173" t="str">
            <v>AN</v>
          </cell>
          <cell r="D173"/>
          <cell r="E173">
            <v>1</v>
          </cell>
          <cell r="F173">
            <v>780.89</v>
          </cell>
          <cell r="G173">
            <v>780.89</v>
          </cell>
        </row>
        <row r="174">
          <cell r="A174" t="str">
            <v>SFV18EH9X4</v>
          </cell>
          <cell r="B174" t="str">
            <v>FILTRE VERTICAL 18EH 9X4</v>
          </cell>
          <cell r="C174" t="str">
            <v>AN</v>
          </cell>
          <cell r="D174"/>
          <cell r="E174">
            <v>2</v>
          </cell>
          <cell r="F174">
            <v>963.46</v>
          </cell>
          <cell r="G174">
            <v>1926.92</v>
          </cell>
        </row>
        <row r="175">
          <cell r="A175" t="str">
            <v>SFV20EH10X4</v>
          </cell>
          <cell r="B175" t="str">
            <v>FILTRE VERTICAL 20EH 10X4 1.52MM</v>
          </cell>
          <cell r="C175" t="str">
            <v>AN</v>
          </cell>
          <cell r="D175"/>
          <cell r="E175">
            <v>1</v>
          </cell>
          <cell r="F175">
            <v>1134.06</v>
          </cell>
          <cell r="G175">
            <v>1134.06</v>
          </cell>
        </row>
        <row r="176">
          <cell r="A176" t="str">
            <v>SFV2EH</v>
          </cell>
          <cell r="B176" t="str">
            <v>FILTRE VERTICAL 2EH 1.52MM</v>
          </cell>
          <cell r="C176" t="str">
            <v>AN</v>
          </cell>
          <cell r="D176" t="str">
            <v>A04 AA 0</v>
          </cell>
          <cell r="E176">
            <v>17</v>
          </cell>
          <cell r="F176">
            <v>234.67</v>
          </cell>
          <cell r="G176">
            <v>3989.39</v>
          </cell>
        </row>
        <row r="177">
          <cell r="A177" t="str">
            <v>SFV3EH</v>
          </cell>
          <cell r="B177" t="str">
            <v>FILTRE VERTICAL 3EH 1.52MM</v>
          </cell>
          <cell r="C177" t="str">
            <v>AN</v>
          </cell>
          <cell r="D177" t="str">
            <v>A04 AB 0</v>
          </cell>
          <cell r="E177">
            <v>27</v>
          </cell>
          <cell r="F177">
            <v>287.92</v>
          </cell>
          <cell r="G177">
            <v>7773.84</v>
          </cell>
        </row>
        <row r="178">
          <cell r="A178" t="str">
            <v>SFV4EH</v>
          </cell>
          <cell r="B178" t="str">
            <v>FILTRE VERTICAL 4EH 1.52MM</v>
          </cell>
          <cell r="C178" t="str">
            <v>AN</v>
          </cell>
          <cell r="D178" t="str">
            <v>A04 AC 0</v>
          </cell>
          <cell r="E178">
            <v>3</v>
          </cell>
          <cell r="F178">
            <v>352.82</v>
          </cell>
          <cell r="G178">
            <v>1058.46</v>
          </cell>
        </row>
        <row r="179">
          <cell r="A179" t="str">
            <v>SFV5EH</v>
          </cell>
          <cell r="B179" t="str">
            <v>FILTRE VERTICAL 5EH 1.52MM</v>
          </cell>
          <cell r="C179" t="str">
            <v>AN</v>
          </cell>
          <cell r="D179" t="str">
            <v>A04 AD 0</v>
          </cell>
          <cell r="E179">
            <v>14</v>
          </cell>
          <cell r="F179">
            <v>393.83</v>
          </cell>
          <cell r="G179">
            <v>5513.62</v>
          </cell>
        </row>
        <row r="180">
          <cell r="A180" t="str">
            <v>SFV6EH4X3</v>
          </cell>
          <cell r="B180" t="str">
            <v>FILTRE VERTICAL 6EH 4X3 1.52MM</v>
          </cell>
          <cell r="C180" t="str">
            <v>AN</v>
          </cell>
          <cell r="D180" t="str">
            <v>A04 AE 0</v>
          </cell>
          <cell r="E180">
            <v>12</v>
          </cell>
          <cell r="F180">
            <v>472.89</v>
          </cell>
          <cell r="G180">
            <v>5674.68</v>
          </cell>
        </row>
        <row r="181">
          <cell r="A181" t="str">
            <v>SFV6EH6X2</v>
          </cell>
          <cell r="B181" t="str">
            <v>FILTRE VERTICAL 6EH 6X2 1.52MM</v>
          </cell>
          <cell r="C181" t="str">
            <v>AN</v>
          </cell>
          <cell r="D181"/>
          <cell r="E181">
            <v>10</v>
          </cell>
          <cell r="F181">
            <v>456.44</v>
          </cell>
          <cell r="G181">
            <v>4564.3999999999996</v>
          </cell>
        </row>
        <row r="182">
          <cell r="A182" t="str">
            <v>SFV7EH4X3.5</v>
          </cell>
          <cell r="B182" t="str">
            <v>FILTRE VERTICAL 7EH 4X3.5 1.52MM</v>
          </cell>
          <cell r="C182" t="str">
            <v>AN</v>
          </cell>
          <cell r="D182" t="str">
            <v>A04 AG 0</v>
          </cell>
          <cell r="E182">
            <v>18</v>
          </cell>
          <cell r="F182">
            <v>475.84</v>
          </cell>
          <cell r="G182">
            <v>8565.119999999999</v>
          </cell>
        </row>
        <row r="183">
          <cell r="A183" t="str">
            <v>SFV8EH4X4</v>
          </cell>
          <cell r="B183" t="str">
            <v>FILTRE VERTICAL 8EH 4X4 1.52MM</v>
          </cell>
          <cell r="C183" t="str">
            <v>AN</v>
          </cell>
          <cell r="D183" t="str">
            <v>A04 AH 0</v>
          </cell>
          <cell r="E183">
            <v>4</v>
          </cell>
          <cell r="F183">
            <v>592.22</v>
          </cell>
          <cell r="G183">
            <v>2368.88</v>
          </cell>
        </row>
        <row r="184">
          <cell r="A184" t="str">
            <v>SFV8EH8X2</v>
          </cell>
          <cell r="B184" t="str">
            <v>FILTRE VERTICAL 8EH 8X2 1.52MM</v>
          </cell>
          <cell r="C184" t="str">
            <v>AN</v>
          </cell>
          <cell r="D184" t="str">
            <v>A04 AF 1</v>
          </cell>
          <cell r="E184">
            <v>16</v>
          </cell>
          <cell r="F184">
            <v>577.70000000000005</v>
          </cell>
          <cell r="G184">
            <v>9243.2000000000007</v>
          </cell>
        </row>
        <row r="185">
          <cell r="A185" t="str">
            <v>SFV9EH4X4.5</v>
          </cell>
          <cell r="B185" t="str">
            <v>FILTRE VERTICAL 9EH 4X3.5 1.52MM</v>
          </cell>
          <cell r="C185" t="str">
            <v>AN</v>
          </cell>
          <cell r="D185" t="str">
            <v>A04 Ai 0</v>
          </cell>
          <cell r="E185">
            <v>14</v>
          </cell>
          <cell r="F185">
            <v>595.16</v>
          </cell>
          <cell r="G185">
            <v>8332.24</v>
          </cell>
        </row>
        <row r="186">
          <cell r="A186" t="str">
            <v>T200EVAC</v>
          </cell>
          <cell r="B186" t="str">
            <v>TUBE PVC DN200 4 m</v>
          </cell>
          <cell r="C186" t="str">
            <v>AN</v>
          </cell>
          <cell r="D186"/>
          <cell r="E186">
            <v>8</v>
          </cell>
          <cell r="F186">
            <v>10.199999999999999</v>
          </cell>
          <cell r="G186">
            <v>81.599999999999994</v>
          </cell>
        </row>
        <row r="187">
          <cell r="A187" t="str">
            <v>T403</v>
          </cell>
          <cell r="B187" t="str">
            <v>TE ALU 40/40/3 ML</v>
          </cell>
          <cell r="C187" t="str">
            <v>AN</v>
          </cell>
          <cell r="D187"/>
          <cell r="E187">
            <v>155</v>
          </cell>
          <cell r="F187">
            <v>3.29</v>
          </cell>
          <cell r="G187">
            <v>509.95</v>
          </cell>
        </row>
        <row r="188">
          <cell r="A188" t="str">
            <v>TX089</v>
          </cell>
          <cell r="B188" t="str">
            <v>PILOTE LED INTERMITENTE ROUGE</v>
          </cell>
          <cell r="C188" t="str">
            <v>AN</v>
          </cell>
          <cell r="D188"/>
          <cell r="E188">
            <v>476</v>
          </cell>
          <cell r="F188">
            <v>2.69</v>
          </cell>
          <cell r="G188">
            <v>1280.44</v>
          </cell>
        </row>
        <row r="189">
          <cell r="A189" t="str">
            <v>UMR6350</v>
          </cell>
          <cell r="B189" t="str">
            <v>MANCHON REDUIT 63/50</v>
          </cell>
          <cell r="C189" t="str">
            <v>AN</v>
          </cell>
          <cell r="D189" t="str">
            <v>A9 AA 0</v>
          </cell>
          <cell r="E189">
            <v>44</v>
          </cell>
          <cell r="F189">
            <v>5.59</v>
          </cell>
          <cell r="G189">
            <v>245.95999999999998</v>
          </cell>
        </row>
        <row r="190">
          <cell r="A190" t="str">
            <v>URT502</v>
          </cell>
          <cell r="B190" t="str">
            <v>RACCORD TARAUDE COMPRESSION _ 50X2'</v>
          </cell>
          <cell r="C190" t="str">
            <v>AN</v>
          </cell>
          <cell r="D190" t="str">
            <v>A9 AB 0</v>
          </cell>
          <cell r="E190">
            <v>195</v>
          </cell>
          <cell r="F190">
            <v>2.35</v>
          </cell>
          <cell r="G190">
            <v>458.25</v>
          </cell>
        </row>
        <row r="191">
          <cell r="A191" t="str">
            <v>URT632</v>
          </cell>
          <cell r="B191" t="str">
            <v>RACCORD TARAUDE COMPRESSION _ 63X2'</v>
          </cell>
          <cell r="C191" t="str">
            <v>AN</v>
          </cell>
          <cell r="D191" t="str">
            <v>A9 AC 0</v>
          </cell>
          <cell r="E191">
            <v>152</v>
          </cell>
          <cell r="F191">
            <v>3.68</v>
          </cell>
          <cell r="G191">
            <v>559.36</v>
          </cell>
        </row>
        <row r="192">
          <cell r="A192" t="str">
            <v>VAC40</v>
          </cell>
          <cell r="B192" t="str">
            <v>VANNE A BOISSEAU A COLLER PVC PRESSION _ 40</v>
          </cell>
          <cell r="C192" t="str">
            <v>AN</v>
          </cell>
          <cell r="D192" t="str">
            <v>A11 AC 1</v>
          </cell>
          <cell r="E192">
            <v>110</v>
          </cell>
          <cell r="F192">
            <v>5.59</v>
          </cell>
          <cell r="G192">
            <v>614.9</v>
          </cell>
        </row>
        <row r="193">
          <cell r="A193" t="str">
            <v>VAC63</v>
          </cell>
          <cell r="B193" t="str">
            <v>VANNE A BILLE FEM/FEM ORION D63</v>
          </cell>
          <cell r="C193" t="str">
            <v>AN</v>
          </cell>
          <cell r="D193" t="str">
            <v>A11 Ai 1</v>
          </cell>
          <cell r="E193">
            <v>119</v>
          </cell>
          <cell r="F193">
            <v>8.09</v>
          </cell>
          <cell r="G193">
            <v>962.71</v>
          </cell>
        </row>
        <row r="194">
          <cell r="A194" t="str">
            <v>VDL516041</v>
          </cell>
          <cell r="B194" t="str">
            <v>TRAVERSEE DE PAROI 40/50X1 3/4"""""""""""""""</v>
          </cell>
          <cell r="C194" t="str">
            <v>AN</v>
          </cell>
          <cell r="D194" t="str">
            <v>ATELIER</v>
          </cell>
          <cell r="E194">
            <v>283</v>
          </cell>
          <cell r="F194">
            <v>7.02</v>
          </cell>
          <cell r="G194">
            <v>1986.6599999999999</v>
          </cell>
        </row>
        <row r="195">
          <cell r="A195" t="str">
            <v>VDL516048</v>
          </cell>
          <cell r="B195" t="str">
            <v>TRAVERSEE DE PAROI 50/63X2""""""""""""""""</v>
          </cell>
          <cell r="C195" t="str">
            <v>AN</v>
          </cell>
          <cell r="D195" t="str">
            <v>ATELIER</v>
          </cell>
          <cell r="E195">
            <v>1043</v>
          </cell>
          <cell r="F195">
            <v>7.94</v>
          </cell>
          <cell r="G195">
            <v>8281.42</v>
          </cell>
        </row>
        <row r="196">
          <cell r="A196" t="str">
            <v>Z-AHK</v>
          </cell>
          <cell r="B196" t="str">
            <v>CONTACT AUX 101F 4A</v>
          </cell>
          <cell r="C196" t="str">
            <v>AN</v>
          </cell>
          <cell r="D196"/>
          <cell r="E196">
            <v>422</v>
          </cell>
          <cell r="F196">
            <v>5.52</v>
          </cell>
          <cell r="G196">
            <v>2329.4399999999996</v>
          </cell>
        </row>
        <row r="197">
          <cell r="A197" t="str">
            <v>7FAMILLES</v>
          </cell>
          <cell r="B197" t="str">
            <v>JEU DES 7 FAMILLES</v>
          </cell>
          <cell r="C197" t="str">
            <v>AS</v>
          </cell>
          <cell r="D197" t="str">
            <v>B2 E1</v>
          </cell>
          <cell r="E197">
            <v>630</v>
          </cell>
          <cell r="F197">
            <v>3.75</v>
          </cell>
          <cell r="G197">
            <v>2362.5</v>
          </cell>
        </row>
        <row r="198">
          <cell r="A198" t="str">
            <v>AH2</v>
          </cell>
          <cell r="B198" t="str">
            <v>ARBRE HEXAGONAL POUR SCIE CLOCHE D32 A D210</v>
          </cell>
          <cell r="C198" t="str">
            <v>AS</v>
          </cell>
          <cell r="D198" t="str">
            <v>A05 AG 1</v>
          </cell>
          <cell r="E198">
            <v>139</v>
          </cell>
          <cell r="F198">
            <v>7.13</v>
          </cell>
          <cell r="G198">
            <v>991.06999999999994</v>
          </cell>
        </row>
        <row r="199">
          <cell r="A199" t="str">
            <v>BADGE</v>
          </cell>
          <cell r="B199" t="str">
            <v xml:space="preserve">BADGES </v>
          </cell>
          <cell r="C199" t="str">
            <v>AS</v>
          </cell>
          <cell r="D199" t="str">
            <v>B3 E2</v>
          </cell>
          <cell r="E199">
            <v>29</v>
          </cell>
          <cell r="F199">
            <v>6.6</v>
          </cell>
          <cell r="G199">
            <v>191.39999999999998</v>
          </cell>
        </row>
        <row r="200">
          <cell r="A200" t="str">
            <v>BANNIERE</v>
          </cell>
          <cell r="B200" t="str">
            <v>BANNIERE RECTO/VERSO</v>
          </cell>
          <cell r="C200" t="str">
            <v>AS</v>
          </cell>
          <cell r="D200" t="str">
            <v>B3 E2</v>
          </cell>
          <cell r="E200">
            <v>10</v>
          </cell>
          <cell r="F200">
            <v>29.97</v>
          </cell>
          <cell r="G200">
            <v>299.7</v>
          </cell>
        </row>
        <row r="201">
          <cell r="A201" t="str">
            <v>BIPSTOP</v>
          </cell>
          <cell r="B201" t="str">
            <v>FLOTTEUR JAUNE 20M DE CABLE+LEST</v>
          </cell>
          <cell r="C201" t="str">
            <v>AS</v>
          </cell>
          <cell r="D201" t="str">
            <v>ATELIER</v>
          </cell>
          <cell r="E201">
            <v>374</v>
          </cell>
          <cell r="F201">
            <v>26.4</v>
          </cell>
          <cell r="G201">
            <v>9873.6</v>
          </cell>
        </row>
        <row r="202">
          <cell r="A202" t="str">
            <v>BLUEFASTP</v>
          </cell>
          <cell r="B202" t="str">
            <v>COLLE BLUEFAST SPECIALE PVC SOUPLE</v>
          </cell>
          <cell r="C202" t="str">
            <v>AS</v>
          </cell>
          <cell r="D202"/>
          <cell r="E202">
            <v>10</v>
          </cell>
          <cell r="F202">
            <v>3.3490000000000002</v>
          </cell>
          <cell r="G202">
            <v>33.49</v>
          </cell>
        </row>
        <row r="203">
          <cell r="A203" t="str">
            <v>BP100N</v>
          </cell>
          <cell r="B203" t="str">
            <v>COLLE PVC PRESSION NICOLL</v>
          </cell>
          <cell r="C203" t="str">
            <v>AS</v>
          </cell>
          <cell r="D203" t="str">
            <v>ATELIER</v>
          </cell>
          <cell r="E203">
            <v>17</v>
          </cell>
          <cell r="F203">
            <v>12.63</v>
          </cell>
          <cell r="G203">
            <v>214.71</v>
          </cell>
        </row>
        <row r="204">
          <cell r="A204" t="str">
            <v>C1001002500</v>
          </cell>
          <cell r="B204" t="str">
            <v>CHEVRON 100X100 L 2.50M</v>
          </cell>
          <cell r="C204" t="str">
            <v>AS</v>
          </cell>
          <cell r="D204" t="str">
            <v>ATELIER</v>
          </cell>
          <cell r="E204">
            <v>148</v>
          </cell>
          <cell r="F204">
            <v>19.850000000000001</v>
          </cell>
          <cell r="G204">
            <v>2937.8</v>
          </cell>
        </row>
        <row r="205">
          <cell r="A205" t="str">
            <v>C41413000</v>
          </cell>
          <cell r="B205" t="str">
            <v>CHEVRON 41X41 L 3M</v>
          </cell>
          <cell r="C205" t="str">
            <v>AS</v>
          </cell>
          <cell r="D205" t="str">
            <v>ATELIER</v>
          </cell>
          <cell r="E205">
            <v>532</v>
          </cell>
          <cell r="F205">
            <v>8.77</v>
          </cell>
          <cell r="G205">
            <v>4665.6399999999994</v>
          </cell>
        </row>
        <row r="206">
          <cell r="A206" t="str">
            <v>C4540</v>
          </cell>
          <cell r="B206" t="str">
            <v>COUDE 45 PVC D40 FEM/FEM</v>
          </cell>
          <cell r="C206" t="str">
            <v>AS</v>
          </cell>
          <cell r="D206" t="str">
            <v>A11 AB 1</v>
          </cell>
          <cell r="E206">
            <v>153</v>
          </cell>
          <cell r="F206">
            <v>0.46</v>
          </cell>
          <cell r="G206">
            <v>70.38000000000001</v>
          </cell>
        </row>
        <row r="207">
          <cell r="A207" t="str">
            <v>C4550</v>
          </cell>
          <cell r="B207" t="str">
            <v>COUDE 45 PVC D50 FEM/FEM</v>
          </cell>
          <cell r="C207" t="str">
            <v>AS</v>
          </cell>
          <cell r="D207" t="str">
            <v>A11 AF 1</v>
          </cell>
          <cell r="E207">
            <v>160</v>
          </cell>
          <cell r="F207">
            <v>0.55000000000000004</v>
          </cell>
          <cell r="G207">
            <v>88</v>
          </cell>
        </row>
        <row r="208">
          <cell r="A208" t="str">
            <v>C4563</v>
          </cell>
          <cell r="B208" t="str">
            <v>COUDE 45 PVC D63 FEM/FEM</v>
          </cell>
          <cell r="C208" t="str">
            <v>AS</v>
          </cell>
          <cell r="D208" t="str">
            <v>A05 Ai 0</v>
          </cell>
          <cell r="E208">
            <v>209</v>
          </cell>
          <cell r="F208">
            <v>0.91</v>
          </cell>
          <cell r="G208">
            <v>190.19</v>
          </cell>
        </row>
        <row r="209">
          <cell r="A209" t="str">
            <v>C501151800</v>
          </cell>
          <cell r="B209" t="str">
            <v>BASTAINGS 50X115 (1.80 ML)</v>
          </cell>
          <cell r="C209" t="str">
            <v>AS</v>
          </cell>
          <cell r="D209" t="str">
            <v>ATELIER</v>
          </cell>
          <cell r="E209">
            <v>159.27000000000001</v>
          </cell>
          <cell r="F209">
            <v>14.87</v>
          </cell>
          <cell r="G209">
            <v>2368.3449000000001</v>
          </cell>
        </row>
        <row r="210">
          <cell r="A210" t="str">
            <v>C70701500</v>
          </cell>
          <cell r="B210" t="str">
            <v>CHEVRON PE 70X70 1.50 ML</v>
          </cell>
          <cell r="C210" t="str">
            <v>AS</v>
          </cell>
          <cell r="D210"/>
          <cell r="E210">
            <v>700.07</v>
          </cell>
          <cell r="F210">
            <v>5.54</v>
          </cell>
          <cell r="G210">
            <v>3878.3878000000004</v>
          </cell>
        </row>
        <row r="211">
          <cell r="A211" t="str">
            <v>C70701800</v>
          </cell>
          <cell r="B211" t="str">
            <v>CHEVRON 70X70 1.80 ML</v>
          </cell>
          <cell r="C211" t="str">
            <v>AS</v>
          </cell>
          <cell r="D211" t="str">
            <v>ATELIER</v>
          </cell>
          <cell r="E211">
            <v>100.904</v>
          </cell>
          <cell r="F211">
            <v>7.05</v>
          </cell>
          <cell r="G211">
            <v>711.3732</v>
          </cell>
        </row>
        <row r="212">
          <cell r="A212" t="str">
            <v>C9040</v>
          </cell>
          <cell r="B212" t="str">
            <v>COUDE 90 PVC D40 FEM/FEM</v>
          </cell>
          <cell r="C212" t="str">
            <v>AS</v>
          </cell>
          <cell r="D212" t="str">
            <v>A11 AB 1</v>
          </cell>
          <cell r="E212">
            <v>214</v>
          </cell>
          <cell r="F212">
            <v>0.49</v>
          </cell>
          <cell r="G212">
            <v>104.86</v>
          </cell>
        </row>
        <row r="213">
          <cell r="A213" t="str">
            <v>C9050</v>
          </cell>
          <cell r="B213" t="str">
            <v>COUDE 90 PVC D50 FEM/FEM</v>
          </cell>
          <cell r="C213" t="str">
            <v>AS</v>
          </cell>
          <cell r="D213" t="str">
            <v>A11 AF 1</v>
          </cell>
          <cell r="E213">
            <v>381</v>
          </cell>
          <cell r="F213">
            <v>0.4</v>
          </cell>
          <cell r="G213">
            <v>152.4</v>
          </cell>
        </row>
        <row r="214">
          <cell r="A214" t="str">
            <v>C9063</v>
          </cell>
          <cell r="B214" t="str">
            <v>COUDE 90  PVC D63 FEM/FEM</v>
          </cell>
          <cell r="C214" t="str">
            <v>AS</v>
          </cell>
          <cell r="D214" t="str">
            <v>A05 AG 0</v>
          </cell>
          <cell r="E214">
            <v>441</v>
          </cell>
          <cell r="F214">
            <v>0.77</v>
          </cell>
          <cell r="G214">
            <v>339.57</v>
          </cell>
        </row>
        <row r="215">
          <cell r="A215" t="str">
            <v>CARNETFV</v>
          </cell>
          <cell r="B215" t="str">
            <v xml:space="preserve">CARNET DENTRETIEN FV </v>
          </cell>
          <cell r="C215" t="str">
            <v>AS</v>
          </cell>
          <cell r="D215" t="str">
            <v>B2 E1</v>
          </cell>
          <cell r="E215">
            <v>59</v>
          </cell>
          <cell r="F215">
            <v>10.19</v>
          </cell>
          <cell r="G215">
            <v>601.20999999999992</v>
          </cell>
        </row>
        <row r="216">
          <cell r="A216" t="str">
            <v>CARNETFVFH</v>
          </cell>
          <cell r="B216" t="str">
            <v xml:space="preserve">CARNET DENTRETIEN FVFH </v>
          </cell>
          <cell r="C216" t="str">
            <v>AS</v>
          </cell>
          <cell r="D216" t="str">
            <v>B2 E1</v>
          </cell>
          <cell r="E216">
            <v>41</v>
          </cell>
          <cell r="F216">
            <v>9.01</v>
          </cell>
          <cell r="G216">
            <v>369.40999999999997</v>
          </cell>
        </row>
        <row r="217">
          <cell r="A217" t="str">
            <v>CARTEVISITE</v>
          </cell>
          <cell r="B217" t="str">
            <v>CARTES DE VISITE</v>
          </cell>
          <cell r="C217" t="str">
            <v>AS</v>
          </cell>
          <cell r="D217"/>
          <cell r="E217">
            <v>0</v>
          </cell>
          <cell r="F217">
            <v>60</v>
          </cell>
          <cell r="G217">
            <v>0</v>
          </cell>
        </row>
        <row r="218">
          <cell r="A218" t="str">
            <v>CASQUETTE1</v>
          </cell>
          <cell r="B218" t="str">
            <v xml:space="preserve">CASQUETTE EN TISSU BLEU MARINE AQUATIRIS </v>
          </cell>
          <cell r="C218" t="str">
            <v>AS</v>
          </cell>
          <cell r="D218"/>
          <cell r="E218">
            <v>432</v>
          </cell>
          <cell r="F218">
            <v>7.7</v>
          </cell>
          <cell r="G218">
            <v>3326.4</v>
          </cell>
        </row>
        <row r="219">
          <cell r="A219" t="str">
            <v>CC10M</v>
          </cell>
          <cell r="B219" t="str">
            <v>CHAPEAU D100</v>
          </cell>
          <cell r="C219" t="str">
            <v>AS</v>
          </cell>
          <cell r="D219" t="str">
            <v>A05 AH 0</v>
          </cell>
          <cell r="E219">
            <v>584</v>
          </cell>
          <cell r="F219">
            <v>15.6</v>
          </cell>
          <cell r="G219">
            <v>9110.4</v>
          </cell>
        </row>
        <row r="220">
          <cell r="A220" t="str">
            <v>CC6M</v>
          </cell>
          <cell r="B220" t="str">
            <v>CHAPEAU D63 AVEC MOUSTIQUAIRE</v>
          </cell>
          <cell r="C220" t="str">
            <v>AS</v>
          </cell>
          <cell r="D220"/>
          <cell r="E220">
            <v>683</v>
          </cell>
          <cell r="F220">
            <v>11.67</v>
          </cell>
          <cell r="G220">
            <v>7970.61</v>
          </cell>
        </row>
        <row r="221">
          <cell r="A221" t="str">
            <v>CHEMISEPRO</v>
          </cell>
          <cell r="B221" t="str">
            <v>CHEMISE A RABAT</v>
          </cell>
          <cell r="C221" t="str">
            <v>AS</v>
          </cell>
          <cell r="D221" t="str">
            <v>B1 E3</v>
          </cell>
          <cell r="E221">
            <v>24</v>
          </cell>
          <cell r="F221">
            <v>12.32</v>
          </cell>
          <cell r="G221">
            <v>295.68</v>
          </cell>
        </row>
        <row r="222">
          <cell r="A222" t="str">
            <v>CLE</v>
          </cell>
          <cell r="B222" t="str">
            <v>CLE USB 4 GO</v>
          </cell>
          <cell r="C222" t="str">
            <v>AS</v>
          </cell>
          <cell r="D222" t="str">
            <v>B3 E2</v>
          </cell>
          <cell r="E222">
            <v>471</v>
          </cell>
          <cell r="F222">
            <v>7.18</v>
          </cell>
          <cell r="G222">
            <v>3381.7799999999997</v>
          </cell>
        </row>
        <row r="223">
          <cell r="A223" t="str">
            <v>COL01</v>
          </cell>
          <cell r="B223" t="str">
            <v>REGARD EN CUNETTE AVEC COUVERCLE</v>
          </cell>
          <cell r="C223" t="str">
            <v>AS</v>
          </cell>
          <cell r="D223" t="str">
            <v>A06 AA 0</v>
          </cell>
          <cell r="E223">
            <v>150</v>
          </cell>
          <cell r="F223">
            <v>58.9</v>
          </cell>
          <cell r="G223">
            <v>8835</v>
          </cell>
        </row>
        <row r="224">
          <cell r="A224" t="str">
            <v>COLORIAGE</v>
          </cell>
          <cell r="B224" t="str">
            <v>CARNETS DE COLORIAGES</v>
          </cell>
          <cell r="C224" t="str">
            <v>AS</v>
          </cell>
          <cell r="D224" t="str">
            <v>B3 E1</v>
          </cell>
          <cell r="E224">
            <v>13</v>
          </cell>
          <cell r="F224">
            <v>0.93</v>
          </cell>
          <cell r="G224">
            <v>12.09</v>
          </cell>
        </row>
        <row r="225">
          <cell r="A225" t="str">
            <v>CRAYON</v>
          </cell>
          <cell r="B225" t="str">
            <v>CRAYON AQUATIRIS</v>
          </cell>
          <cell r="C225" t="str">
            <v>AS</v>
          </cell>
          <cell r="D225" t="str">
            <v>B3 E2</v>
          </cell>
          <cell r="E225">
            <v>117</v>
          </cell>
          <cell r="F225">
            <v>4.5</v>
          </cell>
          <cell r="G225">
            <v>526.5</v>
          </cell>
        </row>
        <row r="226">
          <cell r="A226" t="str">
            <v>CROIX63</v>
          </cell>
          <cell r="B226" t="str">
            <v>CROIX PVC PRESSION D63</v>
          </cell>
          <cell r="C226" t="str">
            <v>AS</v>
          </cell>
          <cell r="D226" t="str">
            <v>A05 AH 1</v>
          </cell>
          <cell r="E226">
            <v>30</v>
          </cell>
          <cell r="F226">
            <v>5.22</v>
          </cell>
          <cell r="G226">
            <v>156.6</v>
          </cell>
        </row>
        <row r="227">
          <cell r="A227" t="str">
            <v>DGEOM_1220_152</v>
          </cell>
          <cell r="B227" t="str">
            <v>GEOMEMBRANE A LA DECOUPE 1.52MM LARGEUR 12M20</v>
          </cell>
          <cell r="C227" t="str">
            <v>AS</v>
          </cell>
          <cell r="D227" t="str">
            <v>A07</v>
          </cell>
          <cell r="E227">
            <v>2</v>
          </cell>
          <cell r="F227">
            <v>1.165</v>
          </cell>
          <cell r="G227">
            <v>2.33</v>
          </cell>
        </row>
        <row r="228">
          <cell r="A228" t="str">
            <v>DGEOM_1220_152_3050</v>
          </cell>
          <cell r="B228" t="str">
            <v xml:space="preserve">ROULEAU MEMBRANE - Largeur rouleau : 12.20M, </v>
          </cell>
          <cell r="C228" t="str">
            <v>AS</v>
          </cell>
          <cell r="D228"/>
          <cell r="E228">
            <v>0</v>
          </cell>
          <cell r="F228">
            <v>3299.04</v>
          </cell>
          <cell r="G228">
            <v>0</v>
          </cell>
        </row>
        <row r="229">
          <cell r="A229" t="str">
            <v>DGEOM_610_152</v>
          </cell>
          <cell r="B229" t="str">
            <v>GEOMEMBRANE A LA DECOUPE 1.52MM LARGEUR 6M10</v>
          </cell>
          <cell r="C229" t="str">
            <v>AS</v>
          </cell>
          <cell r="D229" t="str">
            <v>A07</v>
          </cell>
          <cell r="E229">
            <v>0</v>
          </cell>
          <cell r="F229">
            <v>0.58299999999999996</v>
          </cell>
          <cell r="G229">
            <v>0</v>
          </cell>
        </row>
        <row r="230">
          <cell r="A230" t="str">
            <v>DGEOM_915_152</v>
          </cell>
          <cell r="B230" t="str">
            <v>GEOMEMBRANE A LA DECOUPE 1.52MM LARGEUR 9M15</v>
          </cell>
          <cell r="C230" t="str">
            <v>AS</v>
          </cell>
          <cell r="D230" t="str">
            <v>A07</v>
          </cell>
          <cell r="E230">
            <v>1875</v>
          </cell>
          <cell r="F230">
            <v>0.874</v>
          </cell>
          <cell r="G230">
            <v>1638.75</v>
          </cell>
        </row>
        <row r="231">
          <cell r="A231" t="str">
            <v>DGEOM1525_110_3050</v>
          </cell>
          <cell r="B231" t="str">
            <v>ROULEAU 15M25 X 30M50 1.10MM</v>
          </cell>
          <cell r="C231" t="str">
            <v>AS</v>
          </cell>
          <cell r="D231" t="str">
            <v>A01</v>
          </cell>
          <cell r="E231">
            <v>0</v>
          </cell>
          <cell r="F231">
            <v>3337.7719999999999</v>
          </cell>
          <cell r="G231">
            <v>0</v>
          </cell>
        </row>
        <row r="232">
          <cell r="A232" t="str">
            <v>DGEOM1525_110_6100</v>
          </cell>
          <cell r="B232" t="str">
            <v>ROULEAU 15M25 X 61M 1.10MM</v>
          </cell>
          <cell r="C232" t="str">
            <v>AS</v>
          </cell>
          <cell r="D232" t="str">
            <v>A01</v>
          </cell>
          <cell r="E232">
            <v>0</v>
          </cell>
          <cell r="F232">
            <v>6675.4740000000002</v>
          </cell>
          <cell r="G232">
            <v>0</v>
          </cell>
        </row>
        <row r="233">
          <cell r="A233" t="str">
            <v>DIR01</v>
          </cell>
          <cell r="B233" t="str">
            <v>PETIT REGARD + COUVERCLE (HEXAGONAL)</v>
          </cell>
          <cell r="C233" t="str">
            <v>AS</v>
          </cell>
          <cell r="D233" t="str">
            <v>A06 AF 0</v>
          </cell>
          <cell r="E233">
            <v>91</v>
          </cell>
          <cell r="F233">
            <v>35</v>
          </cell>
          <cell r="G233">
            <v>3185</v>
          </cell>
        </row>
        <row r="234">
          <cell r="A234" t="str">
            <v>DIR02</v>
          </cell>
          <cell r="B234" t="str">
            <v>GRAND REGARD + COUVERCLE</v>
          </cell>
          <cell r="C234" t="str">
            <v>AS</v>
          </cell>
          <cell r="D234" t="str">
            <v>A06 AD 0</v>
          </cell>
          <cell r="E234">
            <v>46</v>
          </cell>
          <cell r="F234">
            <v>54.9</v>
          </cell>
          <cell r="G234">
            <v>2525.4</v>
          </cell>
        </row>
        <row r="235">
          <cell r="A235" t="str">
            <v>EAM324050</v>
          </cell>
          <cell r="B235" t="str">
            <v>AERATEUR A MEMBRANE D 50</v>
          </cell>
          <cell r="C235" t="str">
            <v>AS</v>
          </cell>
          <cell r="D235" t="str">
            <v>A05 AF 1</v>
          </cell>
          <cell r="E235">
            <v>310</v>
          </cell>
          <cell r="F235">
            <v>6.11</v>
          </cell>
          <cell r="G235">
            <v>1894.1000000000001</v>
          </cell>
        </row>
        <row r="236">
          <cell r="A236" t="str">
            <v>ECHAP50</v>
          </cell>
          <cell r="B236" t="str">
            <v>CHAPEAU DE VENTILATION D 50</v>
          </cell>
          <cell r="C236" t="str">
            <v>AS</v>
          </cell>
          <cell r="D236" t="str">
            <v>A05 Ai 1</v>
          </cell>
          <cell r="E236">
            <v>97</v>
          </cell>
          <cell r="F236">
            <v>5.66</v>
          </cell>
          <cell r="G236">
            <v>549.02</v>
          </cell>
        </row>
        <row r="237">
          <cell r="A237" t="str">
            <v>ECOLAT14</v>
          </cell>
          <cell r="B237" t="str">
            <v>ECOLAT 14CM X 7MM RLX 25ML</v>
          </cell>
          <cell r="C237" t="str">
            <v>AS</v>
          </cell>
          <cell r="D237" t="str">
            <v>A05 AV 0</v>
          </cell>
          <cell r="E237">
            <v>8</v>
          </cell>
          <cell r="F237">
            <v>52.13</v>
          </cell>
          <cell r="G237">
            <v>417.04</v>
          </cell>
        </row>
        <row r="238">
          <cell r="A238" t="str">
            <v>ECOLAT19</v>
          </cell>
          <cell r="B238" t="str">
            <v>ECOLAT 19 CM X 7MM RLX 25M</v>
          </cell>
          <cell r="C238" t="str">
            <v>AS</v>
          </cell>
          <cell r="D238" t="str">
            <v>A05 AX 0</v>
          </cell>
          <cell r="E238">
            <v>24</v>
          </cell>
          <cell r="F238">
            <v>66.38</v>
          </cell>
          <cell r="G238">
            <v>1593.12</v>
          </cell>
        </row>
        <row r="239">
          <cell r="A239" t="str">
            <v>ECOP2</v>
          </cell>
          <cell r="B239" t="str">
            <v>ECOPLANC 2M</v>
          </cell>
          <cell r="C239" t="str">
            <v>AS</v>
          </cell>
          <cell r="D239" t="str">
            <v>A01AA00</v>
          </cell>
          <cell r="E239">
            <v>166</v>
          </cell>
          <cell r="F239">
            <v>14.64</v>
          </cell>
          <cell r="G239">
            <v>2430.2400000000002</v>
          </cell>
        </row>
        <row r="240">
          <cell r="A240" t="str">
            <v>ECOP2.5</v>
          </cell>
          <cell r="B240" t="str">
            <v>ECOPLANC 2M50</v>
          </cell>
          <cell r="C240" t="str">
            <v>AS</v>
          </cell>
          <cell r="D240" t="str">
            <v>A01AA00</v>
          </cell>
          <cell r="E240">
            <v>149</v>
          </cell>
          <cell r="F240">
            <v>18.27</v>
          </cell>
          <cell r="G240">
            <v>2722.23</v>
          </cell>
        </row>
        <row r="241">
          <cell r="A241" t="str">
            <v>ECOPIC38</v>
          </cell>
          <cell r="B241" t="str">
            <v xml:space="preserve">PIQUET ECOLAT </v>
          </cell>
          <cell r="C241" t="str">
            <v>AS</v>
          </cell>
          <cell r="D241" t="str">
            <v>A05 BG 1</v>
          </cell>
          <cell r="E241">
            <v>878</v>
          </cell>
          <cell r="F241">
            <v>1.17</v>
          </cell>
          <cell r="G241">
            <v>1027.26</v>
          </cell>
        </row>
        <row r="242">
          <cell r="A242" t="str">
            <v>ENFC22100</v>
          </cell>
          <cell r="B242" t="str">
            <v>COUDE 2230 FF PVC EVAC D100</v>
          </cell>
          <cell r="C242" t="str">
            <v>AS</v>
          </cell>
          <cell r="D242" t="str">
            <v>A05 AP 1</v>
          </cell>
          <cell r="E242">
            <v>311</v>
          </cell>
          <cell r="F242">
            <v>1.52</v>
          </cell>
          <cell r="G242">
            <v>472.72</v>
          </cell>
        </row>
        <row r="243">
          <cell r="A243" t="str">
            <v>ENFC22MF100</v>
          </cell>
          <cell r="B243" t="str">
            <v>COUDE 2230 MF PVC EVAC D100</v>
          </cell>
          <cell r="C243" t="str">
            <v>AS</v>
          </cell>
          <cell r="D243" t="str">
            <v>A05 AO 1</v>
          </cell>
          <cell r="E243">
            <v>407</v>
          </cell>
          <cell r="F243">
            <v>1.23</v>
          </cell>
          <cell r="G243">
            <v>500.61</v>
          </cell>
        </row>
        <row r="244">
          <cell r="A244" t="str">
            <v>ENFC30100</v>
          </cell>
          <cell r="B244" t="str">
            <v>COUDE 30 FF PVC EVAC D100</v>
          </cell>
          <cell r="C244" t="str">
            <v>AS</v>
          </cell>
          <cell r="D244" t="str">
            <v>A05 AS 1</v>
          </cell>
          <cell r="E244">
            <v>56</v>
          </cell>
          <cell r="F244">
            <v>1.76</v>
          </cell>
          <cell r="G244">
            <v>98.56</v>
          </cell>
        </row>
        <row r="245">
          <cell r="A245" t="str">
            <v>ENFC30MF100</v>
          </cell>
          <cell r="B245" t="str">
            <v>COUDE 30 MF PVC EVAC D100</v>
          </cell>
          <cell r="C245" t="str">
            <v>AS</v>
          </cell>
          <cell r="D245" t="str">
            <v>A05 AR 1</v>
          </cell>
          <cell r="E245">
            <v>335</v>
          </cell>
          <cell r="F245">
            <v>1.72</v>
          </cell>
          <cell r="G245">
            <v>576.20000000000005</v>
          </cell>
        </row>
        <row r="246">
          <cell r="A246" t="str">
            <v>ENFC45100</v>
          </cell>
          <cell r="B246" t="str">
            <v>COUDE 45 FF PVC EVAC D100</v>
          </cell>
          <cell r="C246" t="str">
            <v>AS</v>
          </cell>
          <cell r="D246" t="str">
            <v>A05 AN 1</v>
          </cell>
          <cell r="E246">
            <v>1053</v>
          </cell>
          <cell r="F246">
            <v>1.48</v>
          </cell>
          <cell r="G246">
            <v>1558.44</v>
          </cell>
        </row>
        <row r="247">
          <cell r="A247" t="str">
            <v>ENFC45MF100</v>
          </cell>
          <cell r="B247" t="str">
            <v>COUDE 45 PVC EVAC MF D100</v>
          </cell>
          <cell r="C247" t="str">
            <v>AS</v>
          </cell>
          <cell r="D247" t="str">
            <v>A05 AP 0</v>
          </cell>
          <cell r="E247">
            <v>507</v>
          </cell>
          <cell r="F247">
            <v>1.141</v>
          </cell>
          <cell r="G247">
            <v>578.48699999999997</v>
          </cell>
        </row>
        <row r="248">
          <cell r="A248" t="str">
            <v>ENFC87100</v>
          </cell>
          <cell r="B248" t="str">
            <v>COUDE 8730 FF PVC EVAC D100</v>
          </cell>
          <cell r="C248" t="str">
            <v>AS</v>
          </cell>
          <cell r="D248" t="str">
            <v>A05 AQ 0</v>
          </cell>
          <cell r="E248">
            <v>520</v>
          </cell>
          <cell r="F248">
            <v>1.56</v>
          </cell>
          <cell r="G248">
            <v>811.2</v>
          </cell>
        </row>
        <row r="249">
          <cell r="A249" t="str">
            <v>ENFC87MF100</v>
          </cell>
          <cell r="B249" t="str">
            <v>COUDE 8730 MF PVC EVAC D100</v>
          </cell>
          <cell r="C249" t="str">
            <v>AS</v>
          </cell>
          <cell r="D249" t="str">
            <v>A05 AM 1</v>
          </cell>
          <cell r="E249">
            <v>747</v>
          </cell>
          <cell r="F249">
            <v>1.41</v>
          </cell>
          <cell r="G249">
            <v>1053.27</v>
          </cell>
        </row>
        <row r="250">
          <cell r="A250" t="str">
            <v>ENFCS45100</v>
          </cell>
          <cell r="B250" t="str">
            <v>CULOTTE PVC EVAC 45 FF D100</v>
          </cell>
          <cell r="C250" t="str">
            <v>AS</v>
          </cell>
          <cell r="D250" t="str">
            <v>A05 AO 0</v>
          </cell>
          <cell r="E250">
            <v>260</v>
          </cell>
          <cell r="F250">
            <v>2.38</v>
          </cell>
          <cell r="G250">
            <v>618.79999999999995</v>
          </cell>
        </row>
        <row r="251">
          <cell r="A251" t="str">
            <v>ENFCS45MF100</v>
          </cell>
          <cell r="B251" t="str">
            <v>CULOTTE SIMPLE 45 MFF PVC EVAC D100</v>
          </cell>
          <cell r="C251" t="str">
            <v>AS</v>
          </cell>
          <cell r="D251" t="str">
            <v>A05 AR 0</v>
          </cell>
          <cell r="E251">
            <v>51</v>
          </cell>
          <cell r="F251">
            <v>2.23</v>
          </cell>
          <cell r="G251">
            <v>113.73</v>
          </cell>
        </row>
        <row r="252">
          <cell r="A252" t="str">
            <v>ENFCS87100</v>
          </cell>
          <cell r="B252" t="str">
            <v>CULOTTE Y 8730 FF D100</v>
          </cell>
          <cell r="C252" t="str">
            <v>AS</v>
          </cell>
          <cell r="D252" t="str">
            <v>A05 AN 0</v>
          </cell>
          <cell r="E252">
            <v>401</v>
          </cell>
          <cell r="F252">
            <v>1.98</v>
          </cell>
          <cell r="G252">
            <v>793.98</v>
          </cell>
        </row>
        <row r="253">
          <cell r="A253" t="str">
            <v>ENFCS87MF100</v>
          </cell>
          <cell r="B253" t="str">
            <v>CULOTTE SIMPLE 8730 MFF PVC EVAC D100</v>
          </cell>
          <cell r="C253" t="str">
            <v>AS</v>
          </cell>
          <cell r="D253" t="str">
            <v>A05 AM 0</v>
          </cell>
          <cell r="E253">
            <v>121</v>
          </cell>
          <cell r="F253">
            <v>2.02</v>
          </cell>
          <cell r="G253">
            <v>244.42000000000002</v>
          </cell>
        </row>
        <row r="254">
          <cell r="A254" t="str">
            <v>ENFM100</v>
          </cell>
          <cell r="B254" t="str">
            <v>MANCHON A BUTEE FF PVC EVAC D100</v>
          </cell>
          <cell r="C254" t="str">
            <v>AS</v>
          </cell>
          <cell r="D254" t="str">
            <v>A05 AQ 1</v>
          </cell>
          <cell r="E254">
            <v>528</v>
          </cell>
          <cell r="F254">
            <v>0.64500000000000002</v>
          </cell>
          <cell r="G254">
            <v>340.56</v>
          </cell>
        </row>
        <row r="255">
          <cell r="A255" t="str">
            <v>FLOTCLAP</v>
          </cell>
          <cell r="B255" t="str">
            <v>FLOTTEUR POUR CHASSE A CLAPET</v>
          </cell>
          <cell r="C255" t="str">
            <v>AS</v>
          </cell>
          <cell r="D255"/>
          <cell r="E255">
            <v>2</v>
          </cell>
          <cell r="F255">
            <v>50</v>
          </cell>
          <cell r="G255">
            <v>100</v>
          </cell>
        </row>
        <row r="256">
          <cell r="A256" t="str">
            <v>FOND8</v>
          </cell>
          <cell r="B256" t="str">
            <v>FONDAFORM 1M20X2M40</v>
          </cell>
          <cell r="C256" t="str">
            <v>AS</v>
          </cell>
          <cell r="D256"/>
          <cell r="E256">
            <v>31</v>
          </cell>
          <cell r="F256">
            <v>11.17</v>
          </cell>
          <cell r="G256">
            <v>346.27</v>
          </cell>
        </row>
        <row r="257">
          <cell r="A257" t="str">
            <v>GOODPCSP</v>
          </cell>
          <cell r="B257" t="str">
            <v>PORTE CLEFS SUPPORT TELEPHONE AQUATIRIS</v>
          </cell>
          <cell r="C257" t="str">
            <v>AS</v>
          </cell>
          <cell r="D257"/>
          <cell r="E257">
            <v>296</v>
          </cell>
          <cell r="F257">
            <v>2.0499999999999998</v>
          </cell>
          <cell r="G257">
            <v>606.79999999999995</v>
          </cell>
        </row>
        <row r="258">
          <cell r="A258" t="str">
            <v>GUIDEFVB</v>
          </cell>
          <cell r="B258" t="str">
            <v>GUIDE DE LUSAGER FV BAC</v>
          </cell>
          <cell r="C258" t="str">
            <v>AS</v>
          </cell>
          <cell r="D258" t="str">
            <v>B2 E2</v>
          </cell>
          <cell r="E258">
            <v>26</v>
          </cell>
          <cell r="F258">
            <v>29.7</v>
          </cell>
          <cell r="G258">
            <v>772.19999999999993</v>
          </cell>
        </row>
        <row r="259">
          <cell r="A259" t="str">
            <v>GUIDEFVFHG</v>
          </cell>
          <cell r="B259" t="str">
            <v>GUIDE DE LUSAGER FV FH GEO</v>
          </cell>
          <cell r="C259" t="str">
            <v>AS</v>
          </cell>
          <cell r="D259" t="str">
            <v>B2 E2</v>
          </cell>
          <cell r="E259">
            <v>35</v>
          </cell>
          <cell r="F259">
            <v>43.47</v>
          </cell>
          <cell r="G259">
            <v>1521.45</v>
          </cell>
        </row>
        <row r="260">
          <cell r="A260" t="str">
            <v>GUIDEFVG</v>
          </cell>
          <cell r="B260" t="str">
            <v>GUIDE DE LUSAGER FV GEO</v>
          </cell>
          <cell r="C260" t="str">
            <v>AS</v>
          </cell>
          <cell r="D260" t="str">
            <v>B2 E2</v>
          </cell>
          <cell r="E260">
            <v>84</v>
          </cell>
          <cell r="F260">
            <v>27.79</v>
          </cell>
          <cell r="G260">
            <v>2334.36</v>
          </cell>
        </row>
        <row r="261">
          <cell r="A261" t="str">
            <v>GUIDEPRO</v>
          </cell>
          <cell r="B261" t="str">
            <v>GUIDE POUR LES PRESCRIPTEURS</v>
          </cell>
          <cell r="C261" t="str">
            <v>AS</v>
          </cell>
          <cell r="D261" t="str">
            <v>B1 E3</v>
          </cell>
          <cell r="E261">
            <v>8</v>
          </cell>
          <cell r="F261">
            <v>25.1</v>
          </cell>
          <cell r="G261">
            <v>200.8</v>
          </cell>
        </row>
        <row r="262">
          <cell r="A262" t="str">
            <v>IRSTEA-BLEU</v>
          </cell>
          <cell r="B262" t="str">
            <v>ETUDE IRSTEA 8 PAGES</v>
          </cell>
          <cell r="C262" t="str">
            <v>AS</v>
          </cell>
          <cell r="D262" t="str">
            <v>B1 E0</v>
          </cell>
          <cell r="E262">
            <v>21</v>
          </cell>
          <cell r="F262">
            <v>11.74</v>
          </cell>
          <cell r="G262">
            <v>246.54</v>
          </cell>
        </row>
        <row r="263">
          <cell r="A263" t="str">
            <v>IRSTEA-VERT</v>
          </cell>
          <cell r="B263" t="str">
            <v>ETUDE IRSTEA 4 PAGES</v>
          </cell>
          <cell r="C263" t="str">
            <v>AS</v>
          </cell>
          <cell r="D263" t="str">
            <v>B1 E0</v>
          </cell>
          <cell r="E263">
            <v>1</v>
          </cell>
          <cell r="F263">
            <v>3.19</v>
          </cell>
          <cell r="G263">
            <v>3.19</v>
          </cell>
        </row>
        <row r="264">
          <cell r="A264" t="str">
            <v>KITCOMM</v>
          </cell>
          <cell r="B264" t="str">
            <v>KIT COMMERCIAL PRO</v>
          </cell>
          <cell r="C264" t="str">
            <v>AS</v>
          </cell>
          <cell r="D264" t="str">
            <v>B1 E0</v>
          </cell>
          <cell r="E264">
            <v>58</v>
          </cell>
          <cell r="F264">
            <v>3.31</v>
          </cell>
          <cell r="G264">
            <v>191.98</v>
          </cell>
        </row>
        <row r="265">
          <cell r="A265" t="str">
            <v>KITGRANT</v>
          </cell>
          <cell r="B265" t="str">
            <v>TEST GRANT</v>
          </cell>
          <cell r="C265" t="str">
            <v>AS</v>
          </cell>
          <cell r="D265" t="str">
            <v>B3 E1</v>
          </cell>
          <cell r="E265">
            <v>57</v>
          </cell>
          <cell r="F265">
            <v>40</v>
          </cell>
          <cell r="G265">
            <v>2280</v>
          </cell>
        </row>
        <row r="266">
          <cell r="A266" t="str">
            <v>KITSTAND</v>
          </cell>
          <cell r="B266" t="str">
            <v>KIT STAND EXPO</v>
          </cell>
          <cell r="C266" t="str">
            <v>AS</v>
          </cell>
          <cell r="D266" t="str">
            <v xml:space="preserve">B3 E3 </v>
          </cell>
          <cell r="E266">
            <v>15</v>
          </cell>
          <cell r="F266">
            <v>97.81</v>
          </cell>
          <cell r="G266">
            <v>1467.15</v>
          </cell>
        </row>
        <row r="267">
          <cell r="A267" t="str">
            <v>LUBRIFIANT</v>
          </cell>
          <cell r="B267" t="str">
            <v>LUBRIFIANT PVC ET CAOUTCHOUC</v>
          </cell>
          <cell r="C267" t="str">
            <v>AS</v>
          </cell>
          <cell r="D267" t="str">
            <v>A12 AD 1</v>
          </cell>
          <cell r="E267">
            <v>6</v>
          </cell>
          <cell r="F267">
            <v>7.71</v>
          </cell>
          <cell r="G267">
            <v>46.26</v>
          </cell>
        </row>
        <row r="268">
          <cell r="A268" t="str">
            <v>M2TJ</v>
          </cell>
          <cell r="B268" t="str">
            <v>MANCHON DILATATION FF PVC EVAC D100</v>
          </cell>
          <cell r="C268" t="str">
            <v>AS</v>
          </cell>
          <cell r="D268" t="str">
            <v>A05 AA 0</v>
          </cell>
          <cell r="E268">
            <v>460</v>
          </cell>
          <cell r="F268">
            <v>3.22</v>
          </cell>
          <cell r="G268">
            <v>1481.2</v>
          </cell>
        </row>
        <row r="269">
          <cell r="A269" t="str">
            <v>MALARME</v>
          </cell>
          <cell r="B269" t="str">
            <v>OVERFLOW ALARM BOX 220V 20M DE CABLE</v>
          </cell>
          <cell r="C269" t="str">
            <v>AS</v>
          </cell>
          <cell r="D269" t="str">
            <v>A10 Ai 1</v>
          </cell>
          <cell r="E269">
            <v>374</v>
          </cell>
          <cell r="F269">
            <v>89</v>
          </cell>
          <cell r="G269">
            <v>33286</v>
          </cell>
        </row>
        <row r="270">
          <cell r="A270" t="str">
            <v>MANG01</v>
          </cell>
          <cell r="B270" t="str">
            <v>MANGEOIRE AQUATIRIS</v>
          </cell>
          <cell r="C270" t="str">
            <v>AS</v>
          </cell>
          <cell r="D270" t="str">
            <v>A05 AJ 1</v>
          </cell>
          <cell r="E270">
            <v>211</v>
          </cell>
          <cell r="F270">
            <v>11.25</v>
          </cell>
          <cell r="G270">
            <v>2373.75</v>
          </cell>
        </row>
        <row r="271">
          <cell r="A271" t="str">
            <v>MANTIR25</v>
          </cell>
          <cell r="B271" t="str">
            <v>BARRIERE ANTI RACINE ROULEAU DE 25M</v>
          </cell>
          <cell r="C271" t="str">
            <v>AS</v>
          </cell>
          <cell r="D271" t="str">
            <v>A06 AR 0</v>
          </cell>
          <cell r="E271">
            <v>86</v>
          </cell>
          <cell r="F271">
            <v>95.5</v>
          </cell>
          <cell r="G271">
            <v>8213</v>
          </cell>
        </row>
        <row r="272">
          <cell r="A272" t="str">
            <v>MAQUETTE</v>
          </cell>
          <cell r="B272" t="str">
            <v>MAQUETTE AQUATIRIS</v>
          </cell>
          <cell r="C272" t="str">
            <v>AS</v>
          </cell>
          <cell r="D272" t="str">
            <v>B2 E1</v>
          </cell>
          <cell r="E272">
            <v>10</v>
          </cell>
          <cell r="F272">
            <v>48.49</v>
          </cell>
          <cell r="G272">
            <v>484.90000000000003</v>
          </cell>
        </row>
        <row r="273">
          <cell r="A273" t="str">
            <v>MBAR118</v>
          </cell>
          <cell r="B273" t="str">
            <v>DEMI BARRE 118 CM</v>
          </cell>
          <cell r="C273" t="str">
            <v>AS</v>
          </cell>
          <cell r="D273" t="str">
            <v>A02 AA 00</v>
          </cell>
          <cell r="E273">
            <v>267</v>
          </cell>
          <cell r="F273">
            <v>19.39</v>
          </cell>
          <cell r="G273">
            <v>5177.13</v>
          </cell>
        </row>
        <row r="274">
          <cell r="A274" t="str">
            <v>MBARRE2.5</v>
          </cell>
          <cell r="B274" t="str">
            <v>BARRE DE RENFORT POUR BAC 2.5 EH</v>
          </cell>
          <cell r="C274" t="str">
            <v>AS</v>
          </cell>
          <cell r="D274" t="str">
            <v>A02 AA 00</v>
          </cell>
          <cell r="E274">
            <v>895</v>
          </cell>
          <cell r="F274">
            <v>35</v>
          </cell>
          <cell r="G274">
            <v>31325</v>
          </cell>
        </row>
        <row r="275">
          <cell r="A275" t="str">
            <v>MBARRE3</v>
          </cell>
          <cell r="B275" t="str">
            <v>BARRE DE RENFORT POUR BAC 3EH (COMPATIBLE 6EH</v>
          </cell>
          <cell r="C275" t="str">
            <v>AS</v>
          </cell>
          <cell r="D275" t="str">
            <v>A02 AA 00</v>
          </cell>
          <cell r="E275">
            <v>125</v>
          </cell>
          <cell r="F275">
            <v>40.5</v>
          </cell>
          <cell r="G275">
            <v>5062.5</v>
          </cell>
        </row>
        <row r="276">
          <cell r="A276" t="str">
            <v>MCABLE1.5-2</v>
          </cell>
          <cell r="B276" t="str">
            <v>CABLE ELECTRIQUE H07RNF 3G1.5</v>
          </cell>
          <cell r="C276" t="str">
            <v>AS</v>
          </cell>
          <cell r="D276" t="str">
            <v>A05 AL 1</v>
          </cell>
          <cell r="E276">
            <v>249.5</v>
          </cell>
          <cell r="F276">
            <v>0.89</v>
          </cell>
          <cell r="G276">
            <v>222.05500000000001</v>
          </cell>
        </row>
        <row r="277">
          <cell r="A277" t="str">
            <v>MCOLEPDM</v>
          </cell>
          <cell r="B277" t="str">
            <v>COLLE EPDM DISTRIPOND</v>
          </cell>
          <cell r="C277" t="str">
            <v>AS</v>
          </cell>
          <cell r="D277" t="str">
            <v>A05 AC 1</v>
          </cell>
          <cell r="E277">
            <v>30</v>
          </cell>
          <cell r="F277">
            <v>8.89</v>
          </cell>
          <cell r="G277">
            <v>266.70000000000005</v>
          </cell>
        </row>
        <row r="278">
          <cell r="A278" t="str">
            <v>MCONECT</v>
          </cell>
          <cell r="B278" t="str">
            <v>CONNECTEUR 3 POLES</v>
          </cell>
          <cell r="C278" t="str">
            <v>AS</v>
          </cell>
          <cell r="D278" t="str">
            <v>A12 AE 1</v>
          </cell>
          <cell r="E278">
            <v>82</v>
          </cell>
          <cell r="F278">
            <v>7.4</v>
          </cell>
          <cell r="G278">
            <v>606.80000000000007</v>
          </cell>
        </row>
        <row r="279">
          <cell r="A279" t="str">
            <v>MCOUVDIR01</v>
          </cell>
          <cell r="B279" t="str">
            <v>COUVERCLE AQUATIRIS POUR PETIT REGARD CARRE</v>
          </cell>
          <cell r="C279" t="str">
            <v>AS</v>
          </cell>
          <cell r="D279" t="str">
            <v>A06 AF 0</v>
          </cell>
          <cell r="E279">
            <v>15</v>
          </cell>
          <cell r="F279">
            <v>10.5</v>
          </cell>
          <cell r="G279">
            <v>157.5</v>
          </cell>
        </row>
        <row r="280">
          <cell r="A280" t="str">
            <v>MCOUVDIR02</v>
          </cell>
          <cell r="B280" t="str">
            <v>COUVERCLE AQUATIRIS REGARD CARRE ET CUNETTE</v>
          </cell>
          <cell r="C280" t="str">
            <v>AS</v>
          </cell>
          <cell r="D280"/>
          <cell r="E280">
            <v>59</v>
          </cell>
          <cell r="F280">
            <v>18.899999999999999</v>
          </cell>
          <cell r="G280">
            <v>1115.0999999999999</v>
          </cell>
        </row>
        <row r="281">
          <cell r="A281" t="str">
            <v>MDWVOX100</v>
          </cell>
          <cell r="B281" t="str">
            <v>ELECTROPOMPE DW VOX M 100 D63 FILETE</v>
          </cell>
          <cell r="C281" t="str">
            <v>AS</v>
          </cell>
          <cell r="D281" t="str">
            <v>A11 AA 2</v>
          </cell>
          <cell r="E281">
            <v>29</v>
          </cell>
          <cell r="F281">
            <v>313</v>
          </cell>
          <cell r="G281">
            <v>9077</v>
          </cell>
        </row>
        <row r="282">
          <cell r="A282" t="str">
            <v>MDWVOX150</v>
          </cell>
          <cell r="B282" t="str">
            <v>ELECTROPOMPE DW VOX M 150 D63 FILETE</v>
          </cell>
          <cell r="C282" t="str">
            <v>AS</v>
          </cell>
          <cell r="D282" t="str">
            <v>A11 AC 2</v>
          </cell>
          <cell r="E282">
            <v>12</v>
          </cell>
          <cell r="F282">
            <v>320</v>
          </cell>
          <cell r="G282">
            <v>3840</v>
          </cell>
        </row>
        <row r="283">
          <cell r="A283" t="str">
            <v>MDWVOX75</v>
          </cell>
          <cell r="B283" t="str">
            <v>ELECTROPOMPE DW VOX M 75 D63 FILETE</v>
          </cell>
          <cell r="C283" t="str">
            <v>AS</v>
          </cell>
          <cell r="D283" t="str">
            <v>A10 AC 0</v>
          </cell>
          <cell r="E283">
            <v>6</v>
          </cell>
          <cell r="F283">
            <v>235</v>
          </cell>
          <cell r="G283">
            <v>1410</v>
          </cell>
        </row>
        <row r="284">
          <cell r="A284" t="str">
            <v>MJ</v>
          </cell>
          <cell r="B284" t="str">
            <v>MANCHON DE DILATATION SIMPLE MF D50</v>
          </cell>
          <cell r="C284" t="str">
            <v>AS</v>
          </cell>
          <cell r="D284" t="str">
            <v>A05 AA 1</v>
          </cell>
          <cell r="E284">
            <v>237</v>
          </cell>
          <cell r="F284">
            <v>4.0599999999999996</v>
          </cell>
          <cell r="G284">
            <v>962.21999999999991</v>
          </cell>
        </row>
        <row r="285">
          <cell r="A285" t="str">
            <v>MJOI100</v>
          </cell>
          <cell r="B285" t="str">
            <v>JOINT FORSHEDA D100</v>
          </cell>
          <cell r="C285" t="str">
            <v>AS</v>
          </cell>
          <cell r="D285" t="str">
            <v>A05 AC 1</v>
          </cell>
          <cell r="E285">
            <v>1218</v>
          </cell>
          <cell r="F285">
            <v>2.1800000000000002</v>
          </cell>
          <cell r="G285">
            <v>2655.2400000000002</v>
          </cell>
        </row>
        <row r="286">
          <cell r="A286" t="str">
            <v>MJOI110</v>
          </cell>
          <cell r="B286" t="str">
            <v>JOINT FORSHEDA D110</v>
          </cell>
          <cell r="C286" t="str">
            <v>AS</v>
          </cell>
          <cell r="D286"/>
          <cell r="E286">
            <v>105</v>
          </cell>
          <cell r="F286">
            <v>3.5</v>
          </cell>
          <cell r="G286">
            <v>367.5</v>
          </cell>
        </row>
        <row r="287">
          <cell r="A287" t="str">
            <v>MJOI200</v>
          </cell>
          <cell r="B287" t="str">
            <v>JOINT FORSHEDA D200</v>
          </cell>
          <cell r="C287" t="str">
            <v>AS</v>
          </cell>
          <cell r="D287"/>
          <cell r="E287">
            <v>30</v>
          </cell>
          <cell r="F287">
            <v>6</v>
          </cell>
          <cell r="G287">
            <v>180</v>
          </cell>
        </row>
        <row r="288">
          <cell r="A288" t="str">
            <v>MJOI50</v>
          </cell>
          <cell r="B288" t="str">
            <v>JOINT FORSHEDA D50</v>
          </cell>
          <cell r="C288" t="str">
            <v>AS</v>
          </cell>
          <cell r="D288" t="str">
            <v>A05 AB 1</v>
          </cell>
          <cell r="E288">
            <v>1164</v>
          </cell>
          <cell r="F288">
            <v>2.57</v>
          </cell>
          <cell r="G288">
            <v>2991.48</v>
          </cell>
        </row>
        <row r="289">
          <cell r="A289" t="str">
            <v>MJOI63</v>
          </cell>
          <cell r="B289" t="str">
            <v>JOINT FORSHEDA D63</v>
          </cell>
          <cell r="C289" t="str">
            <v>AS</v>
          </cell>
          <cell r="D289" t="str">
            <v>A05 AE 1</v>
          </cell>
          <cell r="E289">
            <v>108</v>
          </cell>
          <cell r="F289">
            <v>2.21</v>
          </cell>
          <cell r="G289">
            <v>238.68</v>
          </cell>
        </row>
        <row r="290">
          <cell r="A290" t="str">
            <v>MKITJONC</v>
          </cell>
          <cell r="B290" t="str">
            <v>KIT DE JONCTION ANTI RACINE</v>
          </cell>
          <cell r="C290" t="str">
            <v>AS</v>
          </cell>
          <cell r="D290" t="str">
            <v>A05 AH 0</v>
          </cell>
          <cell r="E290">
            <v>1</v>
          </cell>
          <cell r="F290">
            <v>12.5</v>
          </cell>
          <cell r="G290">
            <v>12.5</v>
          </cell>
        </row>
        <row r="291">
          <cell r="A291" t="str">
            <v>MKITREP</v>
          </cell>
          <cell r="B291" t="str">
            <v>KIT REPARATION GEOTEXTILE/GEOMEMBRANE</v>
          </cell>
          <cell r="C291" t="str">
            <v>AS</v>
          </cell>
          <cell r="D291" t="str">
            <v>A05 AC 1</v>
          </cell>
          <cell r="E291">
            <v>11</v>
          </cell>
          <cell r="F291">
            <v>19.260000000000002</v>
          </cell>
          <cell r="G291">
            <v>211.86</v>
          </cell>
        </row>
        <row r="292">
          <cell r="A292" t="str">
            <v>MM63</v>
          </cell>
          <cell r="B292" t="str">
            <v>MANCHON SORTIE POSTE RELEVAGE PVC PRES D63</v>
          </cell>
          <cell r="C292" t="str">
            <v>AS</v>
          </cell>
          <cell r="D292" t="str">
            <v>A05 AF 1</v>
          </cell>
          <cell r="E292">
            <v>783</v>
          </cell>
          <cell r="F292">
            <v>1.1060000000000001</v>
          </cell>
          <cell r="G292">
            <v>865.99800000000005</v>
          </cell>
        </row>
        <row r="293">
          <cell r="A293" t="str">
            <v>MOPER</v>
          </cell>
          <cell r="B293" t="str">
            <v>OPERCULE DE R_PARTITEUR</v>
          </cell>
          <cell r="C293" t="str">
            <v>AS</v>
          </cell>
          <cell r="D293" t="str">
            <v>A05 AH 1</v>
          </cell>
          <cell r="E293">
            <v>14</v>
          </cell>
          <cell r="F293">
            <v>0</v>
          </cell>
          <cell r="G293">
            <v>0</v>
          </cell>
        </row>
        <row r="294">
          <cell r="A294" t="str">
            <v>MOPTIMA</v>
          </cell>
          <cell r="B294" t="str">
            <v>ELECTROPOMPE OPTIMA  EAUX CLAIRES</v>
          </cell>
          <cell r="C294" t="str">
            <v>AS</v>
          </cell>
          <cell r="D294" t="str">
            <v>A11 AB 2</v>
          </cell>
          <cell r="E294">
            <v>18</v>
          </cell>
          <cell r="F294">
            <v>83</v>
          </cell>
          <cell r="G294">
            <v>1494</v>
          </cell>
        </row>
        <row r="295">
          <cell r="A295" t="str">
            <v>MPAN</v>
          </cell>
          <cell r="B295" t="str">
            <v>PANNEAU DE CHANTIER AQUATIRIS</v>
          </cell>
          <cell r="C295" t="str">
            <v>AS</v>
          </cell>
          <cell r="D295" t="str">
            <v>A05 AU 0</v>
          </cell>
          <cell r="E295">
            <v>240</v>
          </cell>
          <cell r="F295">
            <v>2.1</v>
          </cell>
          <cell r="G295">
            <v>504</v>
          </cell>
        </row>
        <row r="296">
          <cell r="A296" t="str">
            <v>MREHA</v>
          </cell>
          <cell r="B296" t="str">
            <v>REHAUSSE PETIT REGARD CARREE</v>
          </cell>
          <cell r="C296" t="str">
            <v>AS</v>
          </cell>
          <cell r="D296" t="str">
            <v>A06 Ai 0</v>
          </cell>
          <cell r="E296">
            <v>32</v>
          </cell>
          <cell r="F296">
            <v>16</v>
          </cell>
          <cell r="G296">
            <v>512</v>
          </cell>
        </row>
        <row r="297">
          <cell r="A297" t="str">
            <v>MREHA600</v>
          </cell>
          <cell r="B297" t="str">
            <v>REHAUSSE POSTE DE RELEVAGE D600 + JOINT VIS</v>
          </cell>
          <cell r="C297" t="str">
            <v>AS</v>
          </cell>
          <cell r="D297" t="str">
            <v>A05 BC 0</v>
          </cell>
          <cell r="E297">
            <v>54</v>
          </cell>
          <cell r="F297">
            <v>39.9</v>
          </cell>
          <cell r="G297">
            <v>2154.6</v>
          </cell>
        </row>
        <row r="298">
          <cell r="A298" t="str">
            <v>MREHACUN</v>
          </cell>
          <cell r="B298" t="str">
            <v>REHAUSSE DE REGARD CUNETTE ET CARRE</v>
          </cell>
          <cell r="C298" t="str">
            <v>AS</v>
          </cell>
          <cell r="D298" t="str">
            <v>A06 AG 0</v>
          </cell>
          <cell r="E298">
            <v>47</v>
          </cell>
          <cell r="F298">
            <v>27</v>
          </cell>
          <cell r="G298">
            <v>1269</v>
          </cell>
        </row>
        <row r="299">
          <cell r="A299" t="str">
            <v>MRIGHT100</v>
          </cell>
          <cell r="B299" t="str">
            <v>ELECTROPOMPE RIGHT M 100 D50 FILETE</v>
          </cell>
          <cell r="C299" t="str">
            <v>AS</v>
          </cell>
          <cell r="D299" t="str">
            <v>A11 AB 2</v>
          </cell>
          <cell r="E299">
            <v>1</v>
          </cell>
          <cell r="F299">
            <v>171</v>
          </cell>
          <cell r="G299">
            <v>171</v>
          </cell>
        </row>
        <row r="300">
          <cell r="A300" t="str">
            <v>MRIGHT75</v>
          </cell>
          <cell r="B300" t="str">
            <v>ELECTROPOMPE RIGHT M 75 D50 FILETE</v>
          </cell>
          <cell r="C300" t="str">
            <v>AS</v>
          </cell>
          <cell r="D300" t="str">
            <v>ATELIER</v>
          </cell>
          <cell r="E300">
            <v>9</v>
          </cell>
          <cell r="F300">
            <v>133</v>
          </cell>
          <cell r="G300">
            <v>1197</v>
          </cell>
        </row>
        <row r="301">
          <cell r="A301" t="str">
            <v>MSCIE102</v>
          </cell>
          <cell r="B301" t="str">
            <v>SCIE CLOCHE D102</v>
          </cell>
          <cell r="C301" t="str">
            <v>AS</v>
          </cell>
          <cell r="D301"/>
          <cell r="E301">
            <v>17</v>
          </cell>
          <cell r="F301">
            <v>31.27</v>
          </cell>
          <cell r="G301">
            <v>531.59</v>
          </cell>
        </row>
        <row r="302">
          <cell r="A302" t="str">
            <v>MSCIE108</v>
          </cell>
          <cell r="B302" t="str">
            <v>MHS108  - SCIE CLOCHE BIMETAL D108</v>
          </cell>
          <cell r="C302" t="str">
            <v>AS</v>
          </cell>
          <cell r="D302"/>
          <cell r="E302">
            <v>86</v>
          </cell>
          <cell r="F302">
            <v>32.729999999999997</v>
          </cell>
          <cell r="G302">
            <v>2814.7799999999997</v>
          </cell>
        </row>
        <row r="303">
          <cell r="A303" t="str">
            <v>MSCIE127</v>
          </cell>
          <cell r="B303" t="str">
            <v>SCIE CLOCHE MHS D127</v>
          </cell>
          <cell r="C303" t="str">
            <v>AS</v>
          </cell>
          <cell r="D303"/>
          <cell r="E303">
            <v>20</v>
          </cell>
          <cell r="F303">
            <v>48.39</v>
          </cell>
          <cell r="G303">
            <v>967.8</v>
          </cell>
        </row>
        <row r="304">
          <cell r="A304" t="str">
            <v>MSCIEFIK105</v>
          </cell>
          <cell r="B304" t="str">
            <v>FIK105 - SCIE CLOCHE DENTURE FINE D105</v>
          </cell>
          <cell r="C304" t="str">
            <v>AS</v>
          </cell>
          <cell r="D304"/>
          <cell r="E304">
            <v>3</v>
          </cell>
          <cell r="F304">
            <v>21.76</v>
          </cell>
          <cell r="G304">
            <v>65.28</v>
          </cell>
        </row>
        <row r="305">
          <cell r="A305" t="str">
            <v>MSCIEFIK127</v>
          </cell>
          <cell r="B305" t="str">
            <v>FIK127 - SCIE CLOCHE DENTURE FINE D127</v>
          </cell>
          <cell r="C305" t="str">
            <v>AS</v>
          </cell>
          <cell r="D305"/>
          <cell r="E305">
            <v>18</v>
          </cell>
          <cell r="F305">
            <v>48.25</v>
          </cell>
          <cell r="G305">
            <v>868.5</v>
          </cell>
        </row>
        <row r="306">
          <cell r="A306" t="str">
            <v>MTEFLON50</v>
          </cell>
          <cell r="B306" t="str">
            <v>RUBAN TEFLON</v>
          </cell>
          <cell r="C306" t="str">
            <v>AS</v>
          </cell>
          <cell r="D306" t="str">
            <v>ATELIER</v>
          </cell>
          <cell r="E306">
            <v>190</v>
          </cell>
          <cell r="F306">
            <v>3.8029999999999999</v>
          </cell>
          <cell r="G306">
            <v>722.56999999999994</v>
          </cell>
        </row>
        <row r="307">
          <cell r="A307" t="str">
            <v>MTRAV110</v>
          </cell>
          <cell r="B307" t="str">
            <v>TRAVERSEE DE PAROI D110</v>
          </cell>
          <cell r="C307" t="str">
            <v>AS</v>
          </cell>
          <cell r="D307" t="str">
            <v>A05 AF 0</v>
          </cell>
          <cell r="E307">
            <v>85</v>
          </cell>
          <cell r="F307">
            <v>13.85</v>
          </cell>
          <cell r="G307">
            <v>1177.25</v>
          </cell>
        </row>
        <row r="308">
          <cell r="A308" t="str">
            <v>MTRAV50</v>
          </cell>
          <cell r="B308" t="str">
            <v>TRAVERSEE DE PAROI D50</v>
          </cell>
          <cell r="C308" t="str">
            <v>AS</v>
          </cell>
          <cell r="D308" t="str">
            <v>A05 AJ 1</v>
          </cell>
          <cell r="E308">
            <v>284</v>
          </cell>
          <cell r="F308">
            <v>9.4499999999999993</v>
          </cell>
          <cell r="G308">
            <v>2683.7999999999997</v>
          </cell>
        </row>
        <row r="309">
          <cell r="A309" t="str">
            <v>MTRAV63</v>
          </cell>
          <cell r="B309" t="str">
            <v>TRAVERSEE DE PAROI D63</v>
          </cell>
          <cell r="C309" t="str">
            <v>AS</v>
          </cell>
          <cell r="D309" t="str">
            <v>A05 AD 1</v>
          </cell>
          <cell r="E309">
            <v>98</v>
          </cell>
          <cell r="F309">
            <v>11.65</v>
          </cell>
          <cell r="G309">
            <v>1141.7</v>
          </cell>
        </row>
        <row r="310">
          <cell r="A310" t="str">
            <v>MTRAV75</v>
          </cell>
          <cell r="B310" t="str">
            <v>TRAVERSEE DE PAROI D75</v>
          </cell>
          <cell r="C310" t="str">
            <v>AS</v>
          </cell>
          <cell r="D310" t="str">
            <v>A10 AD 1</v>
          </cell>
          <cell r="E310">
            <v>8</v>
          </cell>
          <cell r="F310">
            <v>15.55</v>
          </cell>
          <cell r="G310">
            <v>124.4</v>
          </cell>
        </row>
        <row r="311">
          <cell r="A311" t="str">
            <v>MVAN2VMHI63</v>
          </cell>
          <cell r="B311" t="str">
            <v>VANNE 2 VOIES MOTORISEE HORLOGE INTEGRE D63</v>
          </cell>
          <cell r="C311" t="str">
            <v>AS</v>
          </cell>
          <cell r="D311"/>
          <cell r="E311">
            <v>3</v>
          </cell>
          <cell r="F311">
            <v>413.19</v>
          </cell>
          <cell r="G311">
            <v>1239.57</v>
          </cell>
        </row>
        <row r="312">
          <cell r="A312" t="str">
            <v>MVAN3V63</v>
          </cell>
          <cell r="B312" t="str">
            <v>VANNE 3 VOIES  MANUELLE D63</v>
          </cell>
          <cell r="C312" t="str">
            <v>AS</v>
          </cell>
          <cell r="D312" t="str">
            <v>A05 AC 0</v>
          </cell>
          <cell r="E312">
            <v>8</v>
          </cell>
          <cell r="F312">
            <v>84.99</v>
          </cell>
          <cell r="G312">
            <v>679.92</v>
          </cell>
        </row>
        <row r="313">
          <cell r="A313" t="str">
            <v>MVAN3VMHI63</v>
          </cell>
          <cell r="B313" t="str">
            <v>VANNE 3 VOIES MOTORISEE HORLOGE INTEGRE D63</v>
          </cell>
          <cell r="C313" t="str">
            <v>AS</v>
          </cell>
          <cell r="D313" t="str">
            <v>A05 Ai 1</v>
          </cell>
          <cell r="E313">
            <v>15</v>
          </cell>
          <cell r="F313">
            <v>524.19000000000005</v>
          </cell>
          <cell r="G313">
            <v>7862.85</v>
          </cell>
        </row>
        <row r="314">
          <cell r="A314" t="str">
            <v>MVANGUI110</v>
          </cell>
          <cell r="B314" t="str">
            <v>VANNE GUILLOTINE D110</v>
          </cell>
          <cell r="C314" t="str">
            <v>AS</v>
          </cell>
          <cell r="D314" t="str">
            <v>A05 AD 0</v>
          </cell>
          <cell r="E314">
            <v>204</v>
          </cell>
          <cell r="F314">
            <v>63.66</v>
          </cell>
          <cell r="G314">
            <v>12986.64</v>
          </cell>
        </row>
        <row r="315">
          <cell r="A315" t="str">
            <v>MVANGUI50</v>
          </cell>
          <cell r="B315" t="str">
            <v>VANNE GUILLOTINE D50</v>
          </cell>
          <cell r="C315" t="str">
            <v>AS</v>
          </cell>
          <cell r="D315" t="str">
            <v>A05 AB 0</v>
          </cell>
          <cell r="E315">
            <v>196</v>
          </cell>
          <cell r="F315">
            <v>17.39</v>
          </cell>
          <cell r="G315">
            <v>3408.44</v>
          </cell>
        </row>
        <row r="316">
          <cell r="A316" t="str">
            <v>MVANGUI63</v>
          </cell>
          <cell r="B316" t="str">
            <v>VANNE GUILLOTINE D63</v>
          </cell>
          <cell r="C316" t="str">
            <v>AS</v>
          </cell>
          <cell r="D316" t="str">
            <v>A05 AD 1</v>
          </cell>
          <cell r="E316">
            <v>2</v>
          </cell>
          <cell r="F316">
            <v>23.42</v>
          </cell>
          <cell r="G316">
            <v>46.84</v>
          </cell>
        </row>
        <row r="317">
          <cell r="A317" t="str">
            <v>NOVOFLEX63/25</v>
          </cell>
          <cell r="B317" t="str">
            <v>COURONNE PVC SOUPLE  NOVOFLEX D63 25M</v>
          </cell>
          <cell r="C317" t="str">
            <v>AS</v>
          </cell>
          <cell r="D317"/>
          <cell r="E317">
            <v>4</v>
          </cell>
          <cell r="F317">
            <v>5.8650000000000002</v>
          </cell>
          <cell r="G317">
            <v>23.46</v>
          </cell>
        </row>
        <row r="318">
          <cell r="A318" t="str">
            <v>PANNEAUPEDA</v>
          </cell>
          <cell r="B318" t="str">
            <v>PANNEAU PEDAGOGIQUE</v>
          </cell>
          <cell r="C318" t="str">
            <v>AS</v>
          </cell>
          <cell r="D318"/>
          <cell r="E318">
            <v>0</v>
          </cell>
          <cell r="F318">
            <v>114</v>
          </cell>
          <cell r="G318">
            <v>0</v>
          </cell>
        </row>
        <row r="319">
          <cell r="A319" t="str">
            <v>PERMEAMETRE</v>
          </cell>
          <cell r="B319" t="str">
            <v>PERMEAMETRE</v>
          </cell>
          <cell r="C319" t="str">
            <v>AS</v>
          </cell>
          <cell r="D319" t="str">
            <v>B2 E0</v>
          </cell>
          <cell r="E319">
            <v>5</v>
          </cell>
          <cell r="F319">
            <v>349</v>
          </cell>
          <cell r="G319">
            <v>1745</v>
          </cell>
        </row>
        <row r="320">
          <cell r="A320" t="str">
            <v>PLAQUETTES</v>
          </cell>
          <cell r="B320" t="str">
            <v>PLAQUETTES JARDIN DASSAINISSEMENT</v>
          </cell>
          <cell r="C320" t="str">
            <v>AS</v>
          </cell>
          <cell r="D320" t="str">
            <v>B1 E2</v>
          </cell>
          <cell r="E320">
            <v>115</v>
          </cell>
          <cell r="F320">
            <v>6.61</v>
          </cell>
          <cell r="G320">
            <v>760.15000000000009</v>
          </cell>
        </row>
        <row r="321">
          <cell r="A321" t="str">
            <v>PLFLOT</v>
          </cell>
          <cell r="B321" t="str">
            <v xml:space="preserve">PLAQUETTE PHYTOFLOTTANTE </v>
          </cell>
          <cell r="C321" t="str">
            <v>AS</v>
          </cell>
          <cell r="D321" t="str">
            <v>B1 E2</v>
          </cell>
          <cell r="E321">
            <v>18</v>
          </cell>
          <cell r="F321">
            <v>7.73</v>
          </cell>
          <cell r="G321">
            <v>139.14000000000001</v>
          </cell>
        </row>
        <row r="322">
          <cell r="A322" t="str">
            <v>PLJPL</v>
          </cell>
          <cell r="B322" t="str">
            <v xml:space="preserve">PLAQUETTE JARDIN DE PLUIE </v>
          </cell>
          <cell r="C322" t="str">
            <v>AS</v>
          </cell>
          <cell r="D322" t="str">
            <v>B1 E2</v>
          </cell>
          <cell r="E322">
            <v>17</v>
          </cell>
          <cell r="F322">
            <v>7.73</v>
          </cell>
          <cell r="G322">
            <v>131.41</v>
          </cell>
        </row>
        <row r="323">
          <cell r="A323" t="str">
            <v>PLTECH</v>
          </cell>
          <cell r="B323" t="str">
            <v>PLAQUETTES TECHNICO COMMERCIAL</v>
          </cell>
          <cell r="C323" t="str">
            <v>AS</v>
          </cell>
          <cell r="D323" t="str">
            <v>B1 E3</v>
          </cell>
          <cell r="E323">
            <v>10</v>
          </cell>
          <cell r="F323">
            <v>7.16</v>
          </cell>
          <cell r="G323">
            <v>71.599999999999994</v>
          </cell>
        </row>
        <row r="324">
          <cell r="A324" t="str">
            <v>PLTINY</v>
          </cell>
          <cell r="B324" t="str">
            <v>PLAQUETTE PHYTOTINY</v>
          </cell>
          <cell r="C324" t="str">
            <v>AS</v>
          </cell>
          <cell r="D324" t="str">
            <v>B1 E2</v>
          </cell>
          <cell r="E324">
            <v>31</v>
          </cell>
          <cell r="F324">
            <v>7.73</v>
          </cell>
          <cell r="G324">
            <v>239.63000000000002</v>
          </cell>
        </row>
        <row r="325">
          <cell r="A325" t="str">
            <v>PLUMIERS</v>
          </cell>
          <cell r="B325" t="str">
            <v xml:space="preserve">PLUMIERS EN BOIS </v>
          </cell>
          <cell r="C325" t="str">
            <v>AS</v>
          </cell>
          <cell r="D325" t="str">
            <v>B3 E0</v>
          </cell>
          <cell r="E325">
            <v>94</v>
          </cell>
          <cell r="F325">
            <v>1.45</v>
          </cell>
          <cell r="G325">
            <v>136.29999999999998</v>
          </cell>
        </row>
        <row r="326">
          <cell r="A326" t="str">
            <v>PVC5016</v>
          </cell>
          <cell r="B326" t="str">
            <v>TUBE PVC PRESSION A COLLER  D50 EN 3M</v>
          </cell>
          <cell r="C326" t="str">
            <v>AS</v>
          </cell>
          <cell r="D326" t="str">
            <v>ATELIER</v>
          </cell>
          <cell r="E326">
            <v>132</v>
          </cell>
          <cell r="F326">
            <v>3.03</v>
          </cell>
          <cell r="G326">
            <v>399.96</v>
          </cell>
        </row>
        <row r="327">
          <cell r="A327" t="str">
            <v>PVC6316</v>
          </cell>
          <cell r="B327" t="str">
            <v>TUBE DE 3M PVC PRESSION 63X4.7 PN16</v>
          </cell>
          <cell r="C327" t="str">
            <v>AS</v>
          </cell>
          <cell r="D327" t="str">
            <v>ATELIER</v>
          </cell>
          <cell r="E327">
            <v>234.64</v>
          </cell>
          <cell r="F327">
            <v>4.7300000000000004</v>
          </cell>
          <cell r="G327">
            <v>1109.8471999999999</v>
          </cell>
        </row>
        <row r="328">
          <cell r="A328" t="str">
            <v>ROLLUP</v>
          </cell>
          <cell r="B328" t="str">
            <v>ROLL UP AQUATIRIS</v>
          </cell>
          <cell r="C328" t="str">
            <v>AS</v>
          </cell>
          <cell r="D328" t="str">
            <v>B3 E1</v>
          </cell>
          <cell r="E328">
            <v>13</v>
          </cell>
          <cell r="F328">
            <v>42.45</v>
          </cell>
          <cell r="G328">
            <v>551.85</v>
          </cell>
        </row>
        <row r="329">
          <cell r="A329" t="str">
            <v>SACS</v>
          </cell>
          <cell r="B329" t="str">
            <v>SACS EN KRAFT SIGLE AQUATIRIS</v>
          </cell>
          <cell r="C329" t="str">
            <v>AS</v>
          </cell>
          <cell r="D329" t="str">
            <v>B3 E0</v>
          </cell>
          <cell r="E329">
            <v>807</v>
          </cell>
          <cell r="F329">
            <v>0.83</v>
          </cell>
          <cell r="G329">
            <v>669.81</v>
          </cell>
        </row>
        <row r="330">
          <cell r="A330" t="str">
            <v>SERCAB</v>
          </cell>
          <cell r="B330" t="str">
            <v>SERRE CABLE GALVA</v>
          </cell>
          <cell r="C330" t="str">
            <v>AS</v>
          </cell>
          <cell r="D330" t="str">
            <v>A05 AJ 1</v>
          </cell>
          <cell r="E330">
            <v>251</v>
          </cell>
          <cell r="F330">
            <v>0.58299999999999996</v>
          </cell>
          <cell r="G330">
            <v>146.333</v>
          </cell>
        </row>
        <row r="331">
          <cell r="A331" t="str">
            <v>SOROFLEX63/25</v>
          </cell>
          <cell r="B331" t="str">
            <v>COURONNE PVC SOUPLE D63 25M</v>
          </cell>
          <cell r="C331" t="str">
            <v>AS</v>
          </cell>
          <cell r="D331" t="str">
            <v>A06 AQ 0</v>
          </cell>
          <cell r="E331">
            <v>0.8</v>
          </cell>
          <cell r="F331">
            <v>5.38</v>
          </cell>
          <cell r="G331">
            <v>4.3040000000000003</v>
          </cell>
        </row>
        <row r="332">
          <cell r="A332" t="str">
            <v>SPY45100</v>
          </cell>
          <cell r="B332" t="str">
            <v>CULOTTE Y 45 M/F 100</v>
          </cell>
          <cell r="C332" t="str">
            <v>AS</v>
          </cell>
          <cell r="D332" t="str">
            <v>A05 AS 0</v>
          </cell>
          <cell r="E332">
            <v>202</v>
          </cell>
          <cell r="F332">
            <v>23.51</v>
          </cell>
          <cell r="G332">
            <v>4749.0200000000004</v>
          </cell>
        </row>
        <row r="333">
          <cell r="A333" t="str">
            <v>SUPT30</v>
          </cell>
          <cell r="B333" t="str">
            <v>SUPPORT MANGEOIRE AQUATIRIS</v>
          </cell>
          <cell r="C333" t="str">
            <v>AS</v>
          </cell>
          <cell r="D333" t="str">
            <v>A05 AJ 1</v>
          </cell>
          <cell r="E333">
            <v>222</v>
          </cell>
          <cell r="F333">
            <v>4.71</v>
          </cell>
          <cell r="G333">
            <v>1045.6199999999999</v>
          </cell>
        </row>
        <row r="334">
          <cell r="A334" t="str">
            <v>T30145</v>
          </cell>
          <cell r="B334" t="str">
            <v>PIQUET T GRIS 1M45 (A LUNITE)</v>
          </cell>
          <cell r="C334" t="str">
            <v>AS</v>
          </cell>
          <cell r="D334" t="str">
            <v>A06 AJ 0</v>
          </cell>
          <cell r="E334">
            <v>535</v>
          </cell>
          <cell r="F334">
            <v>4.6100000000000003</v>
          </cell>
          <cell r="G334">
            <v>2466.3500000000004</v>
          </cell>
        </row>
        <row r="335">
          <cell r="A335" t="str">
            <v>T5</v>
          </cell>
          <cell r="B335" t="str">
            <v>REDUCTION 100 50</v>
          </cell>
          <cell r="C335" t="str">
            <v>AS</v>
          </cell>
          <cell r="D335" t="str">
            <v>A05 AB 1</v>
          </cell>
          <cell r="E335">
            <v>50</v>
          </cell>
          <cell r="F335">
            <v>1.64</v>
          </cell>
          <cell r="G335">
            <v>82</v>
          </cell>
        </row>
        <row r="336">
          <cell r="A336" t="str">
            <v>T9050</v>
          </cell>
          <cell r="B336" t="str">
            <v>TE DE PRESSION D50</v>
          </cell>
          <cell r="C336" t="str">
            <v>AS</v>
          </cell>
          <cell r="D336" t="str">
            <v>A05 AD 1</v>
          </cell>
          <cell r="E336">
            <v>203</v>
          </cell>
          <cell r="F336">
            <v>0.7</v>
          </cell>
          <cell r="G336">
            <v>142.1</v>
          </cell>
        </row>
        <row r="337">
          <cell r="A337" t="str">
            <v>T9063</v>
          </cell>
          <cell r="B337" t="str">
            <v>TE DE PRESSION D63</v>
          </cell>
          <cell r="C337" t="str">
            <v>AS</v>
          </cell>
          <cell r="D337" t="str">
            <v>A05 AF 1</v>
          </cell>
          <cell r="E337">
            <v>117</v>
          </cell>
          <cell r="F337">
            <v>1.1200000000000001</v>
          </cell>
          <cell r="G337">
            <v>131.04000000000002</v>
          </cell>
        </row>
        <row r="338">
          <cell r="A338" t="str">
            <v>TJ18</v>
          </cell>
          <cell r="B338" t="str">
            <v xml:space="preserve">TE DE PIED DE BICHE D50 </v>
          </cell>
          <cell r="C338" t="str">
            <v>AS</v>
          </cell>
          <cell r="D338" t="str">
            <v>A05 AA 1</v>
          </cell>
          <cell r="E338">
            <v>134</v>
          </cell>
          <cell r="F338">
            <v>2.4500000000000002</v>
          </cell>
          <cell r="G338">
            <v>328.3</v>
          </cell>
        </row>
        <row r="339">
          <cell r="A339" t="str">
            <v>TOB03</v>
          </cell>
          <cell r="B339" t="str">
            <v>REPARTITEUR</v>
          </cell>
          <cell r="C339" t="str">
            <v>AS</v>
          </cell>
          <cell r="D339" t="str">
            <v>A06 AB 0</v>
          </cell>
          <cell r="E339">
            <v>95</v>
          </cell>
          <cell r="F339">
            <v>27.5</v>
          </cell>
          <cell r="G339">
            <v>2612.5</v>
          </cell>
        </row>
        <row r="340">
          <cell r="A340" t="str">
            <v>UM50</v>
          </cell>
          <cell r="B340" t="str">
            <v>MANCHON A COMPRESSION PE/PVC</v>
          </cell>
          <cell r="C340" t="str">
            <v>AS</v>
          </cell>
          <cell r="D340" t="str">
            <v>A10 AD 1</v>
          </cell>
          <cell r="E340">
            <v>112</v>
          </cell>
          <cell r="F340">
            <v>4.1900000000000004</v>
          </cell>
          <cell r="G340">
            <v>469.28000000000003</v>
          </cell>
        </row>
        <row r="341">
          <cell r="A341" t="str">
            <v>UM63</v>
          </cell>
          <cell r="B341" t="str">
            <v>MANCHON A COMPRESSION PE/PVC</v>
          </cell>
          <cell r="C341" t="str">
            <v>AS</v>
          </cell>
          <cell r="D341" t="str">
            <v>A9 AE 0</v>
          </cell>
          <cell r="E341">
            <v>140</v>
          </cell>
          <cell r="F341">
            <v>5.05</v>
          </cell>
          <cell r="G341">
            <v>707</v>
          </cell>
        </row>
        <row r="342">
          <cell r="A342" t="str">
            <v>V10</v>
          </cell>
          <cell r="B342" t="str">
            <v>REDUCTION 110 100</v>
          </cell>
          <cell r="C342" t="str">
            <v>AS</v>
          </cell>
          <cell r="D342" t="str">
            <v>A05 AE 0</v>
          </cell>
          <cell r="E342">
            <v>204</v>
          </cell>
          <cell r="F342">
            <v>2.63</v>
          </cell>
          <cell r="G342">
            <v>536.52</v>
          </cell>
        </row>
        <row r="343">
          <cell r="A343" t="str">
            <v>VCHARP8X140</v>
          </cell>
          <cell r="B343" t="str">
            <v>VIS CHARPENTE 8X140 INOX A2 TX40</v>
          </cell>
          <cell r="C343" t="str">
            <v>AS</v>
          </cell>
          <cell r="D343"/>
          <cell r="E343">
            <v>1155</v>
          </cell>
          <cell r="F343">
            <v>0.36599999999999999</v>
          </cell>
          <cell r="G343">
            <v>422.73</v>
          </cell>
        </row>
        <row r="344">
          <cell r="A344" t="str">
            <v>VCHARP8X160</v>
          </cell>
          <cell r="B344" t="str">
            <v>VIS CHARPENTE 8X160 INOX A2 TX 40</v>
          </cell>
          <cell r="C344" t="str">
            <v>AS</v>
          </cell>
          <cell r="D344"/>
          <cell r="E344">
            <v>2330</v>
          </cell>
          <cell r="F344">
            <v>1.05</v>
          </cell>
          <cell r="G344">
            <v>2446.5</v>
          </cell>
        </row>
        <row r="345">
          <cell r="A345" t="str">
            <v>VCHARP8X300</v>
          </cell>
          <cell r="B345" t="str">
            <v>VIS CHARPENTE 8X300 INOX A2 TX40</v>
          </cell>
          <cell r="C345" t="str">
            <v>AS</v>
          </cell>
          <cell r="D345"/>
          <cell r="E345">
            <v>18</v>
          </cell>
          <cell r="F345">
            <v>2</v>
          </cell>
          <cell r="G345">
            <v>36</v>
          </cell>
        </row>
        <row r="346">
          <cell r="A346" t="str">
            <v>VCHARP8X90</v>
          </cell>
          <cell r="B346" t="str">
            <v>VIS CHARPENTE 8X90 INOX A2 TX40</v>
          </cell>
          <cell r="C346" t="str">
            <v>AS</v>
          </cell>
          <cell r="D346"/>
          <cell r="E346">
            <v>1815</v>
          </cell>
          <cell r="F346">
            <v>0.121</v>
          </cell>
          <cell r="G346">
            <v>219.61499999999998</v>
          </cell>
        </row>
        <row r="347">
          <cell r="A347" t="str">
            <v>Z-MS-10/2</v>
          </cell>
          <cell r="B347" t="str">
            <v>DISJONCTEUR MAGNETO THERMIQUE 10/2</v>
          </cell>
          <cell r="C347" t="str">
            <v>AS</v>
          </cell>
          <cell r="D347" t="str">
            <v>A05 Ai 1</v>
          </cell>
          <cell r="E347">
            <v>26</v>
          </cell>
          <cell r="F347">
            <v>22.8</v>
          </cell>
          <cell r="G347">
            <v>592.80000000000007</v>
          </cell>
        </row>
        <row r="348">
          <cell r="A348" t="str">
            <v>Z-MS-2.5/2</v>
          </cell>
          <cell r="B348" t="str">
            <v>DISJONCTEUR MAGNETO THERMIQUE 2.5/2</v>
          </cell>
          <cell r="C348" t="str">
            <v>AS</v>
          </cell>
          <cell r="D348" t="str">
            <v>A05 Ai 1</v>
          </cell>
          <cell r="E348">
            <v>26</v>
          </cell>
          <cell r="F348">
            <v>19.21</v>
          </cell>
          <cell r="G348">
            <v>499.46000000000004</v>
          </cell>
        </row>
        <row r="349">
          <cell r="A349" t="str">
            <v>Z-MS-6.3/2</v>
          </cell>
          <cell r="B349" t="str">
            <v>DISJONCTEUR MAGNETO THERMIQUE 6.3/2</v>
          </cell>
          <cell r="C349" t="str">
            <v>AS</v>
          </cell>
          <cell r="D349" t="str">
            <v>A05 Ai 1</v>
          </cell>
          <cell r="E349">
            <v>284</v>
          </cell>
          <cell r="F349">
            <v>18.72</v>
          </cell>
          <cell r="G349">
            <v>5316.48</v>
          </cell>
        </row>
        <row r="350">
          <cell r="A350" t="str">
            <v>BARREGALVA</v>
          </cell>
          <cell r="B350" t="str">
            <v>BARRE T GALVA ML</v>
          </cell>
          <cell r="C350" t="str">
            <v>Z</v>
          </cell>
          <cell r="D350"/>
          <cell r="E350">
            <v>0</v>
          </cell>
          <cell r="F350">
            <v>0</v>
          </cell>
          <cell r="G350">
            <v>0</v>
          </cell>
        </row>
        <row r="351">
          <cell r="A351" t="str">
            <v>DGEOM_915__152</v>
          </cell>
          <cell r="B351" t="str">
            <v>MEMBRANE EPDM 1.52MM SUR MESURE (en cm) - Lar</v>
          </cell>
          <cell r="C351" t="str">
            <v>Z</v>
          </cell>
          <cell r="D351"/>
          <cell r="E351">
            <v>0</v>
          </cell>
          <cell r="F351">
            <v>0</v>
          </cell>
          <cell r="G351">
            <v>0</v>
          </cell>
        </row>
        <row r="352">
          <cell r="A352" t="str">
            <v>EF504011/4</v>
          </cell>
          <cell r="B352" t="str">
            <v>EMBOUT ADAPTATION 40X50X1 1/4""""</v>
          </cell>
          <cell r="C352" t="str">
            <v>Z</v>
          </cell>
          <cell r="D352" t="str">
            <v>ATELIER</v>
          </cell>
          <cell r="E352">
            <v>145</v>
          </cell>
          <cell r="F352">
            <v>0.79</v>
          </cell>
          <cell r="G352">
            <v>114.55000000000001</v>
          </cell>
        </row>
        <row r="353">
          <cell r="A353" t="str">
            <v>EF635011/2</v>
          </cell>
          <cell r="B353" t="str">
            <v>EMBOUT ADAPTATION 63X50X1""""1/2</v>
          </cell>
          <cell r="C353" t="str">
            <v>Z</v>
          </cell>
          <cell r="D353" t="str">
            <v>A11 Ai 2</v>
          </cell>
          <cell r="E353">
            <v>242</v>
          </cell>
          <cell r="F353">
            <v>1</v>
          </cell>
          <cell r="G353">
            <v>242</v>
          </cell>
        </row>
        <row r="354">
          <cell r="A354" t="str">
            <v>GUIDEFVFH</v>
          </cell>
          <cell r="B354" t="str">
            <v xml:space="preserve">GUIDES DE L'USAGE (FV + FH ET FV) - Guide de </v>
          </cell>
          <cell r="C354" t="str">
            <v>Z</v>
          </cell>
          <cell r="D354"/>
          <cell r="E354">
            <v>0</v>
          </cell>
          <cell r="F354">
            <v>0</v>
          </cell>
          <cell r="G354">
            <v>0</v>
          </cell>
        </row>
        <row r="355">
          <cell r="A355" t="str">
            <v>GUIDEFVFHB</v>
          </cell>
          <cell r="B355" t="str">
            <v>GUIDE DE LUSAGER FV FH BAC</v>
          </cell>
          <cell r="C355" t="str">
            <v>Z</v>
          </cell>
          <cell r="D355" t="str">
            <v>B2 E2</v>
          </cell>
          <cell r="E355">
            <v>53</v>
          </cell>
          <cell r="F355">
            <v>2.97</v>
          </cell>
          <cell r="G355">
            <v>157.41</v>
          </cell>
        </row>
        <row r="356">
          <cell r="A356" t="str">
            <v>MARINIEREF-M</v>
          </cell>
          <cell r="B356" t="str">
            <v>MARINIERE AQUATIRIS FEMME TAILLE M-2</v>
          </cell>
          <cell r="C356" t="str">
            <v>Z</v>
          </cell>
          <cell r="D356"/>
          <cell r="E356">
            <v>16</v>
          </cell>
          <cell r="F356">
            <v>24.58</v>
          </cell>
          <cell r="G356">
            <v>393.28</v>
          </cell>
        </row>
        <row r="357">
          <cell r="A357" t="str">
            <v>MJOIM</v>
          </cell>
          <cell r="B357" t="str">
            <v>JOINT MOUSSE</v>
          </cell>
          <cell r="C357" t="str">
            <v>Z</v>
          </cell>
          <cell r="D357"/>
          <cell r="E357">
            <v>0</v>
          </cell>
          <cell r="F357">
            <v>0</v>
          </cell>
          <cell r="G357">
            <v>0</v>
          </cell>
        </row>
        <row r="358">
          <cell r="A358" t="str">
            <v>MSCIE111</v>
          </cell>
          <cell r="B358" t="str">
            <v>SCIE CLOCHE D111</v>
          </cell>
          <cell r="C358" t="str">
            <v>Z</v>
          </cell>
          <cell r="D358" t="str">
            <v>A05 AG 1</v>
          </cell>
          <cell r="E358">
            <v>8</v>
          </cell>
          <cell r="F358">
            <v>45.76</v>
          </cell>
          <cell r="G358">
            <v>366.08</v>
          </cell>
        </row>
        <row r="359">
          <cell r="A359" t="str">
            <v>MSCIE60</v>
          </cell>
          <cell r="B359" t="str">
            <v>SCIE CLOCHE D57</v>
          </cell>
          <cell r="C359" t="str">
            <v>Z</v>
          </cell>
          <cell r="D359" t="str">
            <v>A05 AG 1</v>
          </cell>
          <cell r="E359">
            <v>40</v>
          </cell>
          <cell r="F359">
            <v>24.79</v>
          </cell>
          <cell r="G359">
            <v>991.59999999999991</v>
          </cell>
        </row>
        <row r="360">
          <cell r="A360" t="str">
            <v>MSCIE70</v>
          </cell>
          <cell r="B360" t="str">
            <v>SCIE CLOCHE D70</v>
          </cell>
          <cell r="C360" t="str">
            <v>Z</v>
          </cell>
          <cell r="D360" t="str">
            <v>A05 AG 1</v>
          </cell>
          <cell r="E360">
            <v>9</v>
          </cell>
          <cell r="F360">
            <v>24.94</v>
          </cell>
          <cell r="G360">
            <v>224.46</v>
          </cell>
        </row>
        <row r="361">
          <cell r="A361" t="str">
            <v>RT144</v>
          </cell>
          <cell r="B361" t="str">
            <v>CULOTTE DOUBLE FF 45? D100</v>
          </cell>
          <cell r="C361" t="str">
            <v>Z</v>
          </cell>
          <cell r="D361" t="str">
            <v>A05 AU 1</v>
          </cell>
          <cell r="E361">
            <v>13</v>
          </cell>
          <cell r="F361">
            <v>32</v>
          </cell>
          <cell r="G361">
            <v>416</v>
          </cell>
        </row>
        <row r="362">
          <cell r="A362" t="str">
            <v>SPR-1200-63-NEW</v>
          </cell>
          <cell r="B362" t="str">
            <v>POSTE DE RELEVAGE D63 POMPE DWVOX</v>
          </cell>
          <cell r="C362" t="str">
            <v>Z</v>
          </cell>
          <cell r="D362"/>
          <cell r="E362">
            <v>6</v>
          </cell>
          <cell r="F362">
            <v>650</v>
          </cell>
          <cell r="G362">
            <v>3900</v>
          </cell>
        </row>
        <row r="363">
          <cell r="A363" t="str">
            <v>TSHIRTG-L</v>
          </cell>
          <cell r="B363" t="str">
            <v>T-SHIRT AQUATIRIS GRIS - TAILLE L</v>
          </cell>
          <cell r="C363" t="str">
            <v>Z</v>
          </cell>
          <cell r="D363"/>
          <cell r="E363">
            <v>99</v>
          </cell>
          <cell r="F363">
            <v>10.97</v>
          </cell>
          <cell r="G363">
            <v>1086.03</v>
          </cell>
        </row>
        <row r="364">
          <cell r="A364" t="str">
            <v>TSHIRTG-M</v>
          </cell>
          <cell r="B364" t="str">
            <v>T-SHIRT AQUATIRIS GRIS - TAILLE M</v>
          </cell>
          <cell r="C364" t="str">
            <v>Z</v>
          </cell>
          <cell r="D364"/>
          <cell r="E364">
            <v>51</v>
          </cell>
          <cell r="F364">
            <v>10.97</v>
          </cell>
          <cell r="G364">
            <v>559.47</v>
          </cell>
        </row>
        <row r="365">
          <cell r="A365" t="str">
            <v>TSHIRTG-S</v>
          </cell>
          <cell r="B365" t="str">
            <v>T-SHIRT AQUATIRIS GRIS - TAILLE S</v>
          </cell>
          <cell r="C365" t="str">
            <v>Z</v>
          </cell>
          <cell r="D365"/>
          <cell r="E365">
            <v>74</v>
          </cell>
          <cell r="F365">
            <v>10.97</v>
          </cell>
          <cell r="G365">
            <v>811.78000000000009</v>
          </cell>
        </row>
        <row r="366">
          <cell r="A366" t="str">
            <v>TSHIRTG-XL</v>
          </cell>
          <cell r="B366" t="str">
            <v>T-SHIRT AQUATIRIS GRIS - TAILLE XL</v>
          </cell>
          <cell r="C366" t="str">
            <v>Z</v>
          </cell>
          <cell r="D366"/>
          <cell r="E366">
            <v>66</v>
          </cell>
          <cell r="F366">
            <v>10.97</v>
          </cell>
          <cell r="G366">
            <v>724.0200000000001</v>
          </cell>
        </row>
        <row r="367">
          <cell r="A367" t="str">
            <v>TSHIRTG-XXL</v>
          </cell>
          <cell r="B367" t="str">
            <v>T-SHIRT AQUATIRIS GRIS - TAILLE XXL</v>
          </cell>
          <cell r="C367" t="str">
            <v>Z</v>
          </cell>
          <cell r="D367"/>
          <cell r="E367">
            <v>41</v>
          </cell>
          <cell r="F367">
            <v>10.97</v>
          </cell>
          <cell r="G367">
            <v>449.77000000000004</v>
          </cell>
        </row>
        <row r="368">
          <cell r="A368" t="str">
            <v>TSHIRTG-XXXL</v>
          </cell>
          <cell r="B368" t="str">
            <v>T-SHIRT AQUATIRIS GRIS - TAILLE XXXL</v>
          </cell>
          <cell r="C368" t="str">
            <v>Z</v>
          </cell>
          <cell r="D368"/>
          <cell r="E368">
            <v>42</v>
          </cell>
          <cell r="F368">
            <v>10.97</v>
          </cell>
          <cell r="G368">
            <v>460.74</v>
          </cell>
        </row>
        <row r="369">
          <cell r="A369" t="str">
            <v>TSHIRTM-L</v>
          </cell>
          <cell r="B369" t="str">
            <v>T-SHIRT AQUATIRIS MARINE - TAILLE L</v>
          </cell>
          <cell r="C369" t="str">
            <v>Z</v>
          </cell>
          <cell r="D369"/>
          <cell r="E369">
            <v>111</v>
          </cell>
          <cell r="F369">
            <v>10.97</v>
          </cell>
          <cell r="G369">
            <v>1217.67</v>
          </cell>
        </row>
        <row r="370">
          <cell r="A370" t="str">
            <v>TSHIRTM-M</v>
          </cell>
          <cell r="B370" t="str">
            <v>T-SHIRT AQUATIRIS MARINE - TAILLE M</v>
          </cell>
          <cell r="C370" t="str">
            <v>Z</v>
          </cell>
          <cell r="D370"/>
          <cell r="E370">
            <v>28</v>
          </cell>
          <cell r="F370">
            <v>10.97</v>
          </cell>
          <cell r="G370">
            <v>307.16000000000003</v>
          </cell>
        </row>
        <row r="371">
          <cell r="A371" t="str">
            <v>TSHIRTM-S</v>
          </cell>
          <cell r="B371" t="str">
            <v>T-SHIRT AQUATIRIS MARINE - TAILLE S</v>
          </cell>
          <cell r="C371" t="str">
            <v>Z</v>
          </cell>
          <cell r="D371"/>
          <cell r="E371">
            <v>101</v>
          </cell>
          <cell r="F371">
            <v>10.97</v>
          </cell>
          <cell r="G371">
            <v>1107.97</v>
          </cell>
        </row>
        <row r="372">
          <cell r="A372" t="str">
            <v>TSHIRTM-XL</v>
          </cell>
          <cell r="B372" t="str">
            <v>T-SHIRT AQUATIRIS MARINE - TAILLE XL</v>
          </cell>
          <cell r="C372" t="str">
            <v>Z</v>
          </cell>
          <cell r="D372"/>
          <cell r="E372">
            <v>123</v>
          </cell>
          <cell r="F372">
            <v>10.97</v>
          </cell>
          <cell r="G372">
            <v>1349.3100000000002</v>
          </cell>
        </row>
        <row r="373">
          <cell r="A373" t="str">
            <v>TSHIRTM-XXXL</v>
          </cell>
          <cell r="B373" t="str">
            <v>T-SHIRT AQUATIRIS MARINE - TAILLE XXXL</v>
          </cell>
          <cell r="C373" t="str">
            <v>Z</v>
          </cell>
          <cell r="D373"/>
          <cell r="E373">
            <v>41</v>
          </cell>
          <cell r="F373">
            <v>10.97</v>
          </cell>
          <cell r="G373">
            <v>449.77000000000004</v>
          </cell>
        </row>
        <row r="374">
          <cell r="A374" t="str">
            <v>U25452</v>
          </cell>
          <cell r="B374" t="str">
            <v>U 25/45/25/2 ML</v>
          </cell>
          <cell r="C374" t="str">
            <v>Z</v>
          </cell>
          <cell r="D374"/>
          <cell r="E374">
            <v>42</v>
          </cell>
          <cell r="F374">
            <v>3.04</v>
          </cell>
          <cell r="G374">
            <v>127.68</v>
          </cell>
        </row>
        <row r="375">
          <cell r="A375" t="str">
            <v>VESTE-L</v>
          </cell>
          <cell r="B375" t="str">
            <v>VESTE AQUATIRIS - TAILLE L</v>
          </cell>
          <cell r="C375" t="str">
            <v>Z</v>
          </cell>
          <cell r="D375"/>
          <cell r="E375">
            <v>16</v>
          </cell>
          <cell r="F375">
            <v>32.25</v>
          </cell>
          <cell r="G375">
            <v>516</v>
          </cell>
        </row>
        <row r="376">
          <cell r="A376" t="str">
            <v>VESTE-M</v>
          </cell>
          <cell r="B376" t="str">
            <v>VESTE AQUATIRIS - TAILLE M</v>
          </cell>
          <cell r="C376" t="str">
            <v>Z</v>
          </cell>
          <cell r="D376"/>
          <cell r="E376">
            <v>42</v>
          </cell>
          <cell r="F376">
            <v>32.25</v>
          </cell>
          <cell r="G376">
            <v>1354.5</v>
          </cell>
        </row>
        <row r="377">
          <cell r="A377" t="str">
            <v>VESTE-S</v>
          </cell>
          <cell r="B377" t="str">
            <v>VESTE AQUATIRIS - TAILLE S</v>
          </cell>
          <cell r="C377" t="str">
            <v>Z</v>
          </cell>
          <cell r="D377"/>
          <cell r="E377">
            <v>42</v>
          </cell>
          <cell r="F377">
            <v>32.25</v>
          </cell>
          <cell r="G377">
            <v>1354.5</v>
          </cell>
        </row>
        <row r="378">
          <cell r="A378" t="str">
            <v>VESTE-XL</v>
          </cell>
          <cell r="B378" t="str">
            <v>VESTE AQUATIRIS - TAILLE XL</v>
          </cell>
          <cell r="C378" t="str">
            <v>Z</v>
          </cell>
          <cell r="D378"/>
          <cell r="E378">
            <v>4</v>
          </cell>
          <cell r="F378">
            <v>32.25</v>
          </cell>
          <cell r="G378">
            <v>129</v>
          </cell>
        </row>
        <row r="379">
          <cell r="A379" t="str">
            <v>VESTE-XXL</v>
          </cell>
          <cell r="B379" t="str">
            <v>VESTE AQUATIRIS - TAILLE XXL</v>
          </cell>
          <cell r="C379" t="str">
            <v>Z</v>
          </cell>
          <cell r="D379"/>
          <cell r="E379">
            <v>25</v>
          </cell>
          <cell r="F379">
            <v>32.25</v>
          </cell>
          <cell r="G379">
            <v>806.25</v>
          </cell>
        </row>
        <row r="380">
          <cell r="A380" t="str">
            <v>BLOCNOTE</v>
          </cell>
          <cell r="B380" t="str">
            <v>BLOC NOTE AQUATIRIS</v>
          </cell>
          <cell r="C380" t="e">
            <v>#N/A</v>
          </cell>
          <cell r="D380"/>
          <cell r="E380">
            <v>520</v>
          </cell>
          <cell r="F380">
            <v>2.41</v>
          </cell>
          <cell r="G380">
            <v>1253.2</v>
          </cell>
        </row>
        <row r="381">
          <cell r="A381" t="str">
            <v>BODYWARMER-L</v>
          </cell>
          <cell r="B381" t="str">
            <v>BODY WARMER UNISEXE TAILLE L</v>
          </cell>
          <cell r="C381" t="e">
            <v>#N/A</v>
          </cell>
          <cell r="D381"/>
          <cell r="E381">
            <v>27</v>
          </cell>
          <cell r="F381">
            <v>35.5</v>
          </cell>
          <cell r="G381">
            <v>958.5</v>
          </cell>
        </row>
        <row r="382">
          <cell r="A382" t="str">
            <v>BODYWARMER-M</v>
          </cell>
          <cell r="B382" t="str">
            <v>BODY WARMER UNISEXE TAILLE M</v>
          </cell>
          <cell r="C382" t="e">
            <v>#N/A</v>
          </cell>
          <cell r="D382"/>
          <cell r="E382">
            <v>28</v>
          </cell>
          <cell r="F382">
            <v>35.5</v>
          </cell>
          <cell r="G382">
            <v>994</v>
          </cell>
        </row>
        <row r="383">
          <cell r="A383" t="str">
            <v>BODYWARMER-S</v>
          </cell>
          <cell r="B383" t="str">
            <v>BODY WARMER UNISEXE TAILLE S</v>
          </cell>
          <cell r="C383" t="e">
            <v>#N/A</v>
          </cell>
          <cell r="D383"/>
          <cell r="E383">
            <v>12</v>
          </cell>
          <cell r="F383">
            <v>35.5</v>
          </cell>
          <cell r="G383">
            <v>426</v>
          </cell>
        </row>
        <row r="384">
          <cell r="A384" t="str">
            <v>BODYWARMER-XL</v>
          </cell>
          <cell r="B384" t="str">
            <v>BODY WARMER UNISEXE TAILLE XL</v>
          </cell>
          <cell r="C384" t="e">
            <v>#N/A</v>
          </cell>
          <cell r="D384"/>
          <cell r="E384">
            <v>24</v>
          </cell>
          <cell r="F384">
            <v>35.5</v>
          </cell>
          <cell r="G384">
            <v>852</v>
          </cell>
        </row>
        <row r="385">
          <cell r="A385" t="str">
            <v>BODYWARMER-XXL</v>
          </cell>
          <cell r="B385" t="str">
            <v>BODY WARMER UNISEXE TAILLE XXL</v>
          </cell>
          <cell r="C385" t="e">
            <v>#N/A</v>
          </cell>
          <cell r="D385"/>
          <cell r="E385">
            <v>22</v>
          </cell>
          <cell r="F385">
            <v>35.5</v>
          </cell>
          <cell r="G385">
            <v>781</v>
          </cell>
        </row>
        <row r="386">
          <cell r="A386" t="str">
            <v>BODYWARMER-XXXL</v>
          </cell>
          <cell r="B386" t="str">
            <v>BODY WARMER UNISEXE TAILLE XXXL</v>
          </cell>
          <cell r="C386" t="e">
            <v>#N/A</v>
          </cell>
          <cell r="D386"/>
          <cell r="E386">
            <v>13</v>
          </cell>
          <cell r="F386">
            <v>35.5</v>
          </cell>
          <cell r="G386">
            <v>461.5</v>
          </cell>
        </row>
        <row r="387">
          <cell r="A387" t="str">
            <v>GUIDECAREX</v>
          </cell>
          <cell r="B387" t="str">
            <v>GUIDE DE L'USAGER CAREX</v>
          </cell>
          <cell r="C387" t="e">
            <v>#N/A</v>
          </cell>
          <cell r="D387"/>
          <cell r="E387">
            <v>89</v>
          </cell>
          <cell r="F387">
            <v>21.9</v>
          </cell>
          <cell r="G387">
            <v>1949.1</v>
          </cell>
        </row>
        <row r="388">
          <cell r="A388" t="str">
            <v>MARINIEREF-L</v>
          </cell>
          <cell r="B388" t="str">
            <v>MARINIERE AQUATIRIS FEMME TAILLE L-3</v>
          </cell>
          <cell r="C388" t="e">
            <v>#N/A</v>
          </cell>
          <cell r="D388"/>
          <cell r="E388">
            <v>21</v>
          </cell>
          <cell r="F388">
            <v>24.58</v>
          </cell>
          <cell r="G388">
            <v>516.17999999999995</v>
          </cell>
        </row>
        <row r="389">
          <cell r="A389" t="str">
            <v>MARINIEREF-S</v>
          </cell>
          <cell r="B389" t="str">
            <v>MARINIERE AQUATIRIS FEMME TAILLE S-1</v>
          </cell>
          <cell r="C389" t="e">
            <v>#N/A</v>
          </cell>
          <cell r="D389"/>
          <cell r="E389">
            <v>19</v>
          </cell>
          <cell r="F389">
            <v>24.58</v>
          </cell>
          <cell r="G389">
            <v>467.02</v>
          </cell>
        </row>
        <row r="390">
          <cell r="A390" t="str">
            <v>MARINIEREF-XL</v>
          </cell>
          <cell r="B390" t="str">
            <v>MARINIERE AQUATIRIS FEMME TAILLE XL-4</v>
          </cell>
          <cell r="C390" t="e">
            <v>#N/A</v>
          </cell>
          <cell r="D390"/>
          <cell r="E390">
            <v>11</v>
          </cell>
          <cell r="F390">
            <v>24.58</v>
          </cell>
          <cell r="G390">
            <v>270.38</v>
          </cell>
        </row>
        <row r="391">
          <cell r="A391" t="str">
            <v>MARINIEREH-L</v>
          </cell>
          <cell r="B391" t="str">
            <v>MARINIERE AQUATIRIS HOMME TAILLE L-3</v>
          </cell>
          <cell r="C391" t="e">
            <v>#N/A</v>
          </cell>
          <cell r="D391"/>
          <cell r="E391">
            <v>29</v>
          </cell>
          <cell r="F391">
            <v>24.58</v>
          </cell>
          <cell r="G391">
            <v>712.81999999999994</v>
          </cell>
        </row>
        <row r="392">
          <cell r="A392" t="str">
            <v>MARINIEREH-M</v>
          </cell>
          <cell r="B392" t="str">
            <v>MARINIERE AQUATIRIS HOMME TAILLE M-2</v>
          </cell>
          <cell r="C392" t="e">
            <v>#N/A</v>
          </cell>
          <cell r="D392"/>
          <cell r="E392">
            <v>32</v>
          </cell>
          <cell r="F392">
            <v>24.58</v>
          </cell>
          <cell r="G392">
            <v>786.56</v>
          </cell>
        </row>
        <row r="393">
          <cell r="A393" t="str">
            <v>MARINIEREH-XL</v>
          </cell>
          <cell r="B393" t="str">
            <v>MARINIERE AQUATIRIS HOMME TAILLE XL-4</v>
          </cell>
          <cell r="C393" t="e">
            <v>#N/A</v>
          </cell>
          <cell r="D393"/>
          <cell r="E393">
            <v>58</v>
          </cell>
          <cell r="F393">
            <v>24.58</v>
          </cell>
          <cell r="G393">
            <v>1425.6399999999999</v>
          </cell>
        </row>
        <row r="394">
          <cell r="A394" t="str">
            <v>MARINIEREH-XXL</v>
          </cell>
          <cell r="B394" t="str">
            <v>MARINIERE AQUATIRIS HOMME TAILLE XXL-5</v>
          </cell>
          <cell r="C394" t="e">
            <v>#N/A</v>
          </cell>
          <cell r="D394"/>
          <cell r="E394">
            <v>21</v>
          </cell>
          <cell r="F394">
            <v>24.58</v>
          </cell>
          <cell r="G394">
            <v>516.17999999999995</v>
          </cell>
        </row>
        <row r="395">
          <cell r="A395" t="str">
            <v>MUG</v>
          </cell>
          <cell r="B395" t="str">
            <v>MUG</v>
          </cell>
          <cell r="C395" t="e">
            <v>#N/A</v>
          </cell>
          <cell r="D395"/>
          <cell r="E395">
            <v>154</v>
          </cell>
          <cell r="F395">
            <v>13.41</v>
          </cell>
          <cell r="G395">
            <v>2065.14</v>
          </cell>
        </row>
        <row r="396">
          <cell r="A396" t="str">
            <v>PLCAREX</v>
          </cell>
          <cell r="B396" t="str">
            <v>PLAQUETTE CAREX</v>
          </cell>
          <cell r="C396" t="e">
            <v>#N/A</v>
          </cell>
          <cell r="D396"/>
          <cell r="E396">
            <v>33</v>
          </cell>
          <cell r="F396">
            <v>5.65</v>
          </cell>
          <cell r="G396">
            <v>186.45000000000002</v>
          </cell>
        </row>
        <row r="397">
          <cell r="A397" t="str">
            <v>POLOF-L</v>
          </cell>
          <cell r="B397" t="str">
            <v>POLO AQUATIRIS FEMME TAILLE L-3</v>
          </cell>
          <cell r="C397" t="e">
            <v>#N/A</v>
          </cell>
          <cell r="D397"/>
          <cell r="E397">
            <v>20</v>
          </cell>
          <cell r="F397">
            <v>23.1</v>
          </cell>
          <cell r="G397">
            <v>462</v>
          </cell>
        </row>
        <row r="398">
          <cell r="A398" t="str">
            <v>POLOF-M</v>
          </cell>
          <cell r="B398" t="str">
            <v>POLO AQUATIRIS FEMME TAILLE M-2</v>
          </cell>
          <cell r="C398" t="e">
            <v>#N/A</v>
          </cell>
          <cell r="D398"/>
          <cell r="E398">
            <v>29</v>
          </cell>
          <cell r="F398">
            <v>23.1</v>
          </cell>
          <cell r="G398">
            <v>669.90000000000009</v>
          </cell>
        </row>
        <row r="399">
          <cell r="A399" t="str">
            <v>POLOF-S</v>
          </cell>
          <cell r="B399" t="str">
            <v>POLO AQUATIRIS FEMME TAILLE S-1</v>
          </cell>
          <cell r="C399" t="e">
            <v>#N/A</v>
          </cell>
          <cell r="D399"/>
          <cell r="E399">
            <v>19</v>
          </cell>
          <cell r="F399">
            <v>23.1</v>
          </cell>
          <cell r="G399">
            <v>438.90000000000003</v>
          </cell>
        </row>
        <row r="400">
          <cell r="A400" t="str">
            <v>POLOF-XL</v>
          </cell>
          <cell r="B400" t="str">
            <v>POLO AQUATIRIS FEMME TAILLE XL-4</v>
          </cell>
          <cell r="C400" t="e">
            <v>#N/A</v>
          </cell>
          <cell r="D400"/>
          <cell r="E400">
            <v>10</v>
          </cell>
          <cell r="F400">
            <v>23.1</v>
          </cell>
          <cell r="G400">
            <v>231</v>
          </cell>
        </row>
        <row r="401">
          <cell r="A401" t="str">
            <v>POLOH-L</v>
          </cell>
          <cell r="B401" t="str">
            <v>POLO AQUATIRIS HOMME TAILLE L-3</v>
          </cell>
          <cell r="C401" t="e">
            <v>#N/A</v>
          </cell>
          <cell r="D401"/>
          <cell r="E401">
            <v>30</v>
          </cell>
          <cell r="F401">
            <v>28.6</v>
          </cell>
          <cell r="G401">
            <v>858</v>
          </cell>
        </row>
        <row r="402">
          <cell r="A402" t="str">
            <v>POLOH-M</v>
          </cell>
          <cell r="B402" t="str">
            <v>POLO AQUATIRIS HOMME TAILLE M-2</v>
          </cell>
          <cell r="C402" t="e">
            <v>#N/A</v>
          </cell>
          <cell r="D402"/>
          <cell r="E402">
            <v>43</v>
          </cell>
          <cell r="F402">
            <v>28.6</v>
          </cell>
          <cell r="G402">
            <v>1229.8</v>
          </cell>
        </row>
        <row r="403">
          <cell r="A403" t="str">
            <v>POLOH-XL</v>
          </cell>
          <cell r="B403" t="str">
            <v>POLO AQUATIRIS HOMME TAILLE XL-4</v>
          </cell>
          <cell r="C403" t="e">
            <v>#N/A</v>
          </cell>
          <cell r="D403"/>
          <cell r="E403">
            <v>23</v>
          </cell>
          <cell r="F403">
            <v>28.6</v>
          </cell>
          <cell r="G403">
            <v>657.80000000000007</v>
          </cell>
        </row>
        <row r="404">
          <cell r="A404" t="str">
            <v>POLOH-XXL</v>
          </cell>
          <cell r="B404" t="str">
            <v>POLO AQUATIRIS HOMME TAILLE XXL-5</v>
          </cell>
          <cell r="C404" t="e">
            <v>#N/A</v>
          </cell>
          <cell r="D404"/>
          <cell r="E404">
            <v>11</v>
          </cell>
          <cell r="F404">
            <v>28.6</v>
          </cell>
          <cell r="G404">
            <v>314.60000000000002</v>
          </cell>
        </row>
        <row r="405">
          <cell r="A405" t="str">
            <v>POLOH-XXXL</v>
          </cell>
          <cell r="B405" t="str">
            <v>POLO AQUATIRIS HOMME TAILLE XXXL-6</v>
          </cell>
          <cell r="C405" t="e">
            <v>#N/A</v>
          </cell>
          <cell r="D405"/>
          <cell r="E405">
            <v>8</v>
          </cell>
          <cell r="F405">
            <v>28.6</v>
          </cell>
          <cell r="G405">
            <v>228.8</v>
          </cell>
        </row>
        <row r="406">
          <cell r="A406" t="str">
            <v>POLOH-XXXXL</v>
          </cell>
          <cell r="B406" t="str">
            <v>POLO AQUATIRIS HOMME TAILLE XXXXL-7</v>
          </cell>
          <cell r="C406" t="e">
            <v>#N/A</v>
          </cell>
          <cell r="D406"/>
          <cell r="E406">
            <v>4</v>
          </cell>
          <cell r="F406">
            <v>28.6</v>
          </cell>
          <cell r="G406">
            <v>114.4</v>
          </cell>
        </row>
        <row r="407">
          <cell r="A407" t="str">
            <v>PULLF-L</v>
          </cell>
          <cell r="B407" t="str">
            <v>PULL AQUATIRIS FEMME TAILLE L-3</v>
          </cell>
          <cell r="C407" t="e">
            <v>#N/A</v>
          </cell>
          <cell r="D407"/>
          <cell r="E407">
            <v>19</v>
          </cell>
          <cell r="F407">
            <v>45.73</v>
          </cell>
          <cell r="G407">
            <v>868.86999999999989</v>
          </cell>
        </row>
        <row r="408">
          <cell r="A408" t="str">
            <v>PULLF-M</v>
          </cell>
          <cell r="B408" t="str">
            <v>PULL AQUATIRIS FEMME TAILLE M-2</v>
          </cell>
          <cell r="C408" t="e">
            <v>#N/A</v>
          </cell>
          <cell r="D408"/>
          <cell r="E408">
            <v>23</v>
          </cell>
          <cell r="F408">
            <v>45.73</v>
          </cell>
          <cell r="G408">
            <v>1051.79</v>
          </cell>
        </row>
        <row r="409">
          <cell r="A409" t="str">
            <v>PULLF-S</v>
          </cell>
          <cell r="B409" t="str">
            <v>PULL AQUATIRIS FEMME TAILLE S-1</v>
          </cell>
          <cell r="C409" t="e">
            <v>#N/A</v>
          </cell>
          <cell r="D409"/>
          <cell r="E409">
            <v>20</v>
          </cell>
          <cell r="F409">
            <v>45.73</v>
          </cell>
          <cell r="G409">
            <v>914.59999999999991</v>
          </cell>
        </row>
        <row r="410">
          <cell r="A410" t="str">
            <v>PULLF-XL</v>
          </cell>
          <cell r="B410" t="str">
            <v>PULL AQUATIRIS FEMME TAILLE XL-4</v>
          </cell>
          <cell r="C410" t="e">
            <v>#N/A</v>
          </cell>
          <cell r="D410"/>
          <cell r="E410">
            <v>15</v>
          </cell>
          <cell r="F410">
            <v>45.73</v>
          </cell>
          <cell r="G410">
            <v>685.94999999999993</v>
          </cell>
        </row>
        <row r="411">
          <cell r="A411" t="str">
            <v>PULLF-XXL</v>
          </cell>
          <cell r="B411" t="str">
            <v>PULL AQUATIRIS FEMME TAILLE XXL-5</v>
          </cell>
          <cell r="C411" t="e">
            <v>#N/A</v>
          </cell>
          <cell r="D411"/>
          <cell r="E411">
            <v>5</v>
          </cell>
          <cell r="F411">
            <v>45.73</v>
          </cell>
          <cell r="G411">
            <v>228.64999999999998</v>
          </cell>
        </row>
        <row r="412">
          <cell r="A412" t="str">
            <v>PULLF-XXXL</v>
          </cell>
          <cell r="B412" t="str">
            <v>PULL AQUATIRIS FEMME TAILLE XXXL-6</v>
          </cell>
          <cell r="C412" t="e">
            <v>#N/A</v>
          </cell>
          <cell r="D412"/>
          <cell r="E412">
            <v>5</v>
          </cell>
          <cell r="F412">
            <v>45.73</v>
          </cell>
          <cell r="G412">
            <v>228.64999999999998</v>
          </cell>
        </row>
        <row r="413">
          <cell r="A413" t="str">
            <v>PULLF-XXXXL</v>
          </cell>
          <cell r="B413" t="str">
            <v>PULL AQUATIRIS FEMME TAILLE XXXXL-7</v>
          </cell>
          <cell r="C413" t="e">
            <v>#N/A</v>
          </cell>
          <cell r="D413"/>
          <cell r="E413">
            <v>5</v>
          </cell>
          <cell r="F413">
            <v>45.73</v>
          </cell>
          <cell r="G413">
            <v>228.64999999999998</v>
          </cell>
        </row>
        <row r="414">
          <cell r="A414" t="str">
            <v>PULLH-L</v>
          </cell>
          <cell r="B414" t="str">
            <v>PULL AQUATIRIS HOMME TAILLE L-3</v>
          </cell>
          <cell r="C414" t="e">
            <v>#N/A</v>
          </cell>
          <cell r="D414"/>
          <cell r="E414">
            <v>6</v>
          </cell>
          <cell r="F414">
            <v>45.73</v>
          </cell>
          <cell r="G414">
            <v>274.38</v>
          </cell>
        </row>
        <row r="415">
          <cell r="A415" t="str">
            <v>PULLH-M</v>
          </cell>
          <cell r="B415" t="str">
            <v>PULL AQUATIRIS HOMME TAILLE M-2</v>
          </cell>
          <cell r="C415" t="e">
            <v>#N/A</v>
          </cell>
          <cell r="D415"/>
          <cell r="E415">
            <v>13</v>
          </cell>
          <cell r="F415">
            <v>45.73</v>
          </cell>
          <cell r="G415">
            <v>594.49</v>
          </cell>
        </row>
        <row r="416">
          <cell r="A416" t="str">
            <v>PULLH-XL</v>
          </cell>
          <cell r="B416" t="str">
            <v>PULL AQUATIRIS HOMME TAILLE XL-4</v>
          </cell>
          <cell r="C416" t="e">
            <v>#N/A</v>
          </cell>
          <cell r="D416"/>
          <cell r="E416">
            <v>14</v>
          </cell>
          <cell r="F416">
            <v>45.73</v>
          </cell>
          <cell r="G416">
            <v>640.21999999999991</v>
          </cell>
        </row>
        <row r="417">
          <cell r="A417" t="str">
            <v>PULLH-XXL</v>
          </cell>
          <cell r="B417" t="str">
            <v>PULL AQUATIRIS HOMME TAILLE XXL-5</v>
          </cell>
          <cell r="C417" t="e">
            <v>#N/A</v>
          </cell>
          <cell r="D417"/>
          <cell r="E417">
            <v>31</v>
          </cell>
          <cell r="F417">
            <v>45.73</v>
          </cell>
          <cell r="G417">
            <v>1417.6299999999999</v>
          </cell>
        </row>
        <row r="418">
          <cell r="A418" t="str">
            <v>PULLH-XXXL</v>
          </cell>
          <cell r="B418" t="str">
            <v>PULL AQUATIRIS HOMME TAILLE XXXL-6</v>
          </cell>
          <cell r="C418" t="e">
            <v>#N/A</v>
          </cell>
          <cell r="D418"/>
          <cell r="E418">
            <v>35</v>
          </cell>
          <cell r="F418">
            <v>45.73</v>
          </cell>
          <cell r="G418">
            <v>1600.55</v>
          </cell>
        </row>
        <row r="419">
          <cell r="A419" t="str">
            <v>PULLH-XXXXL</v>
          </cell>
          <cell r="B419" t="str">
            <v>PULL AQUATIRIS HOMME TAILLE XXXXL-7</v>
          </cell>
          <cell r="C419" t="e">
            <v>#N/A</v>
          </cell>
          <cell r="D419"/>
          <cell r="E419">
            <v>27</v>
          </cell>
          <cell r="F419">
            <v>45.73</v>
          </cell>
          <cell r="G419">
            <v>1234.7099999999998</v>
          </cell>
        </row>
        <row r="420">
          <cell r="A420" t="str">
            <v>TSHIRTM-XXL</v>
          </cell>
          <cell r="B420" t="str">
            <v>T-SHIRT AQUATIRIS MARINE - TAILLE XXL</v>
          </cell>
          <cell r="C420" t="e">
            <v>#N/A</v>
          </cell>
          <cell r="D420"/>
          <cell r="E420">
            <v>38</v>
          </cell>
          <cell r="F420">
            <v>10.97</v>
          </cell>
          <cell r="G420">
            <v>416.86</v>
          </cell>
        </row>
        <row r="421">
          <cell r="A421" t="str">
            <v>VESTE-XXXL</v>
          </cell>
          <cell r="B421" t="str">
            <v>VESTE AQUATIRIS - TAILLE XXXL</v>
          </cell>
          <cell r="C421" t="e">
            <v>#N/A</v>
          </cell>
          <cell r="D421"/>
          <cell r="E421">
            <v>24</v>
          </cell>
          <cell r="F421">
            <v>32.25</v>
          </cell>
          <cell r="G421">
            <v>774</v>
          </cell>
        </row>
        <row r="422">
          <cell r="A422" t="str">
            <v>VESTE-XXXXL</v>
          </cell>
          <cell r="B422" t="str">
            <v>VESTE AQUATIRIS - TAILLE XXXXL</v>
          </cell>
          <cell r="C422" t="e">
            <v>#N/A</v>
          </cell>
          <cell r="D422"/>
          <cell r="E422">
            <v>38</v>
          </cell>
          <cell r="F422">
            <v>32.25</v>
          </cell>
          <cell r="G422">
            <v>1225.5</v>
          </cell>
        </row>
      </sheetData>
      <sheetData sheetId="7"/>
      <sheetData sheetId="8"/>
      <sheetData sheetId="9">
        <row r="1">
          <cell r="A1" t="str">
            <v>CODE</v>
          </cell>
          <cell r="B1" t="str">
            <v>DESIGNATION AQUATIRIS</v>
          </cell>
          <cell r="C1" t="str">
            <v>INFO1</v>
          </cell>
          <cell r="D1" t="str">
            <v>FOURNISSEUR</v>
          </cell>
          <cell r="E1" t="str">
            <v>CODE FOURNISSEUR</v>
          </cell>
          <cell r="F1" t="str">
            <v>DESIGNATION FOURNISSEUR</v>
          </cell>
          <cell r="G1" t="str">
            <v>PRIX D'ACHAT HT</v>
          </cell>
          <cell r="H1" t="str">
            <v>UNITE D'ACHAT</v>
          </cell>
          <cell r="I1" t="str">
            <v>DATE D'AUGMENTATION</v>
          </cell>
          <cell r="J1" t="str">
            <v>NOUVEAU TARIF</v>
          </cell>
        </row>
        <row r="2">
          <cell r="A2" t="str">
            <v>BADGE</v>
          </cell>
          <cell r="B2" t="str">
            <v xml:space="preserve">BADGES </v>
          </cell>
          <cell r="C2" t="str">
            <v>AS</v>
          </cell>
          <cell r="D2" t="str">
            <v>&lt;Defaut&gt;</v>
          </cell>
          <cell r="E2" t="str">
            <v>BADGE</v>
          </cell>
          <cell r="F2" t="str">
            <v>BADGES """"EDITION AQUATIRIS""""</v>
          </cell>
          <cell r="G2">
            <v>6.6</v>
          </cell>
        </row>
        <row r="3">
          <cell r="A3" t="str">
            <v>FLAC2L</v>
          </cell>
          <cell r="B3" t="str">
            <v>FLACON PEBD GRADUE AVEC BOUCHON 2L</v>
          </cell>
          <cell r="C3" t="str">
            <v>AN</v>
          </cell>
          <cell r="D3" t="str">
            <v>&lt;Defaut&gt;</v>
          </cell>
          <cell r="E3" t="str">
            <v>FLAC2L</v>
          </cell>
          <cell r="F3" t="str">
            <v>FLACON PEBD GRADUE AVEC BOUCHON 2L</v>
          </cell>
          <cell r="G3">
            <v>2.92</v>
          </cell>
        </row>
        <row r="4">
          <cell r="A4" t="str">
            <v>COFRELECV2VAUTO</v>
          </cell>
          <cell r="B4" t="str">
            <v>COFFRET ELECTRIQUE - AUTO 3 VANNES 2 VOIES</v>
          </cell>
          <cell r="C4" t="str">
            <v>AS</v>
          </cell>
          <cell r="D4" t="str">
            <v>&lt;Defaut&gt;</v>
          </cell>
          <cell r="E4" t="str">
            <v>COFRELECV2VAUTO</v>
          </cell>
          <cell r="F4" t="str">
            <v>COFFRET ELECTRIQUE - AUTO 3 VANNES 2 VOIES</v>
          </cell>
          <cell r="G4">
            <v>0</v>
          </cell>
        </row>
        <row r="5">
          <cell r="A5" t="str">
            <v>CUVECAREX3500</v>
          </cell>
          <cell r="B5" t="str">
            <v>CUVE 3500L GAMME CAREX</v>
          </cell>
          <cell r="C5" t="str">
            <v>AN</v>
          </cell>
          <cell r="D5" t="str">
            <v>&lt;Defaut&gt;</v>
          </cell>
          <cell r="E5" t="str">
            <v>CUVECAREX3500</v>
          </cell>
          <cell r="F5" t="str">
            <v>CUVE 3500L GAMME CAREX</v>
          </cell>
          <cell r="G5">
            <v>720</v>
          </cell>
        </row>
        <row r="6">
          <cell r="A6" t="str">
            <v>GOODPCSP</v>
          </cell>
          <cell r="B6" t="str">
            <v>PORTE CLEFS SUPPORT TELEPHONE AQUATIRIS</v>
          </cell>
          <cell r="C6" t="str">
            <v>AS</v>
          </cell>
          <cell r="D6" t="str">
            <v>GENIE CADO</v>
          </cell>
          <cell r="E6" t="str">
            <v>GOODPCSP</v>
          </cell>
          <cell r="F6" t="str">
            <v>PORTE CLEFS SUPPORT TELEPHONE AQUATIRIS</v>
          </cell>
          <cell r="G6">
            <v>2.0499999999999998</v>
          </cell>
        </row>
        <row r="7">
          <cell r="A7" t="str">
            <v>CLAP200</v>
          </cell>
          <cell r="B7" t="str">
            <v>KIT CHASSE A OBTURATEUR AIMANTE DN200</v>
          </cell>
          <cell r="C7" t="str">
            <v>AF</v>
          </cell>
          <cell r="D7" t="str">
            <v>&lt;Defaut&gt;</v>
          </cell>
          <cell r="E7" t="str">
            <v>CLAP200</v>
          </cell>
          <cell r="F7" t="str">
            <v>KIT CHASSE A OBTURATEUR AIMANTE DN200</v>
          </cell>
          <cell r="G7">
            <v>0</v>
          </cell>
        </row>
        <row r="8">
          <cell r="A8" t="str">
            <v>COFRPVCMESURE1</v>
          </cell>
          <cell r="B8" t="str">
            <v>COFFRAGE PVC SUR MESURE 2X2.5 m</v>
          </cell>
          <cell r="C8" t="str">
            <v>AF</v>
          </cell>
          <cell r="D8" t="str">
            <v>&lt;Defaut&gt;</v>
          </cell>
          <cell r="E8" t="str">
            <v>COFRPVCMESURE1</v>
          </cell>
          <cell r="F8" t="str">
            <v>COFFRAGE PVC SUR MESURE 2X2.5 m</v>
          </cell>
          <cell r="G8">
            <v>0</v>
          </cell>
        </row>
        <row r="9">
          <cell r="A9" t="str">
            <v>COFRPVCCAREX6EH</v>
          </cell>
          <cell r="B9" t="str">
            <v>COFFRAGE PVC CAREX 6 EH 2X3 m</v>
          </cell>
          <cell r="C9" t="str">
            <v>AF</v>
          </cell>
          <cell r="D9" t="str">
            <v>&lt;Defaut&gt;</v>
          </cell>
          <cell r="E9" t="str">
            <v>COFRPVCCAREX6EH</v>
          </cell>
          <cell r="F9" t="str">
            <v>COFFRAGE PVC CAREX 6 EH 2X3 m</v>
          </cell>
          <cell r="G9">
            <v>265.44</v>
          </cell>
        </row>
        <row r="10">
          <cell r="A10" t="str">
            <v>MPAN</v>
          </cell>
          <cell r="B10" t="str">
            <v>PANNEAU DE CHANTIER AQUATIRIS</v>
          </cell>
          <cell r="C10" t="str">
            <v>AS</v>
          </cell>
          <cell r="D10" t="str">
            <v>ADA</v>
          </cell>
          <cell r="E10" t="str">
            <v>MPAN</v>
          </cell>
          <cell r="F10" t="str">
            <v>PANNEAU DE CHANTIER AQUATIRIS</v>
          </cell>
          <cell r="G10">
            <v>2.1</v>
          </cell>
        </row>
        <row r="11">
          <cell r="A11" t="str">
            <v>GUIDEFVFHB</v>
          </cell>
          <cell r="B11" t="str">
            <v>GUIDE DE LUSAGER FV FH BAC</v>
          </cell>
          <cell r="C11" t="str">
            <v>AS</v>
          </cell>
          <cell r="D11" t="str">
            <v>ADA</v>
          </cell>
          <cell r="E11" t="str">
            <v>GUIDEFVFHB</v>
          </cell>
          <cell r="F11" t="str">
            <v>GUIDE DE LUSAGER FV FH BAC</v>
          </cell>
          <cell r="G11">
            <v>0</v>
          </cell>
        </row>
        <row r="12">
          <cell r="A12" t="str">
            <v>GUIDEFVB</v>
          </cell>
          <cell r="B12" t="str">
            <v>GUIDE DE LUSAGER FV BAC</v>
          </cell>
          <cell r="C12" t="str">
            <v>AS</v>
          </cell>
          <cell r="D12" t="str">
            <v>ADA</v>
          </cell>
          <cell r="E12" t="str">
            <v>GUIDEFVB</v>
          </cell>
          <cell r="F12" t="str">
            <v>GUIDE DE LUSAGER FV BAC</v>
          </cell>
          <cell r="G12">
            <v>29.7</v>
          </cell>
        </row>
        <row r="13">
          <cell r="A13" t="str">
            <v>CARNETFVFH</v>
          </cell>
          <cell r="B13" t="str">
            <v xml:space="preserve">CARNET DENTRETIEN FVFH </v>
          </cell>
          <cell r="C13" t="str">
            <v>AS</v>
          </cell>
          <cell r="D13" t="str">
            <v>ADA</v>
          </cell>
          <cell r="E13" t="str">
            <v>CARNETFVFH</v>
          </cell>
          <cell r="F13" t="str">
            <v xml:space="preserve">CARNET DENTRETIEN FVFH </v>
          </cell>
          <cell r="G13">
            <v>9.01</v>
          </cell>
        </row>
        <row r="14">
          <cell r="A14" t="str">
            <v>CARNETFV</v>
          </cell>
          <cell r="B14" t="str">
            <v xml:space="preserve">CARNET DENTRETIEN FV </v>
          </cell>
          <cell r="C14" t="str">
            <v>AS</v>
          </cell>
          <cell r="D14" t="str">
            <v>ADA</v>
          </cell>
          <cell r="E14" t="str">
            <v>CARNETFV</v>
          </cell>
          <cell r="F14" t="str">
            <v xml:space="preserve">CARNET DENTRETIEN FV </v>
          </cell>
          <cell r="G14">
            <v>10.19</v>
          </cell>
        </row>
        <row r="15">
          <cell r="A15" t="str">
            <v>IRSTEA-BLEU</v>
          </cell>
          <cell r="B15" t="str">
            <v>ETUDE IRSTEA 8 PAGES</v>
          </cell>
          <cell r="C15" t="str">
            <v>AS</v>
          </cell>
          <cell r="D15" t="str">
            <v>ADA</v>
          </cell>
          <cell r="E15" t="str">
            <v>IRSTEA-BLEU</v>
          </cell>
          <cell r="F15" t="str">
            <v>ETUDE IRSTEA 8 PAGES</v>
          </cell>
          <cell r="G15">
            <v>11.74</v>
          </cell>
        </row>
        <row r="16">
          <cell r="A16" t="str">
            <v>IRSTEA-VERT</v>
          </cell>
          <cell r="B16" t="str">
            <v>ETUDE IRSTEA 4 PAGES</v>
          </cell>
          <cell r="C16" t="str">
            <v>AS</v>
          </cell>
          <cell r="D16" t="str">
            <v>ADA</v>
          </cell>
          <cell r="E16" t="str">
            <v>IRSTEA-VERT</v>
          </cell>
          <cell r="F16" t="str">
            <v>ETUDE IRSTEA 4 PAGES</v>
          </cell>
          <cell r="G16">
            <v>3.19</v>
          </cell>
        </row>
        <row r="17">
          <cell r="A17" t="str">
            <v>GUIDEPRO</v>
          </cell>
          <cell r="B17" t="str">
            <v>GUIDE POUR LES PRESCRIPTEURS</v>
          </cell>
          <cell r="C17" t="str">
            <v>AS</v>
          </cell>
          <cell r="D17" t="str">
            <v>ADA</v>
          </cell>
          <cell r="E17" t="str">
            <v>GUIDEPRO</v>
          </cell>
          <cell r="F17" t="str">
            <v>GUIDE POUR LES PRESCRIPTEURS</v>
          </cell>
          <cell r="G17">
            <v>25.1</v>
          </cell>
        </row>
        <row r="18">
          <cell r="A18" t="str">
            <v>PANNEAUPEDA</v>
          </cell>
          <cell r="B18" t="str">
            <v>PANNEAU PEDAGOGIQUE</v>
          </cell>
          <cell r="C18" t="str">
            <v>AS</v>
          </cell>
          <cell r="D18" t="str">
            <v>ADA</v>
          </cell>
          <cell r="E18" t="str">
            <v>PANNEAUPEDA</v>
          </cell>
          <cell r="F18" t="str">
            <v>PANNEAU PEDAGOGIQUE</v>
          </cell>
          <cell r="G18">
            <v>114</v>
          </cell>
        </row>
        <row r="19">
          <cell r="A19" t="str">
            <v>GUIDEFVG</v>
          </cell>
          <cell r="B19" t="str">
            <v>GUIDE DE LUSAGER FV GEO</v>
          </cell>
          <cell r="C19" t="str">
            <v>AS</v>
          </cell>
          <cell r="D19" t="str">
            <v>ADA</v>
          </cell>
          <cell r="E19" t="str">
            <v>GUIDEFVG</v>
          </cell>
          <cell r="F19" t="str">
            <v>GUIDE DE LUSAGER FV GEO</v>
          </cell>
          <cell r="G19">
            <v>27.79</v>
          </cell>
        </row>
        <row r="20">
          <cell r="A20" t="str">
            <v>GUIDEFVFHG</v>
          </cell>
          <cell r="B20" t="str">
            <v>GUIDE DE LUSAGER FV FH GEO</v>
          </cell>
          <cell r="C20" t="str">
            <v>AS</v>
          </cell>
          <cell r="D20" t="str">
            <v>ADA</v>
          </cell>
          <cell r="E20" t="str">
            <v>GUIDEFVFHG</v>
          </cell>
          <cell r="F20" t="str">
            <v>GUIDE DE LUSAGER FV FH GEO</v>
          </cell>
          <cell r="G20">
            <v>43.47</v>
          </cell>
        </row>
        <row r="21">
          <cell r="A21" t="str">
            <v>MPANXL</v>
          </cell>
          <cell r="B21" t="str">
            <v>PANNEAU DE CHANTIER AQUATIRIS XL</v>
          </cell>
          <cell r="C21" t="str">
            <v>AS</v>
          </cell>
          <cell r="D21" t="str">
            <v>ADA</v>
          </cell>
          <cell r="E21" t="str">
            <v>MPANXL</v>
          </cell>
          <cell r="F21" t="str">
            <v>PANNEAU DE CHANTIER AQUATIRIS XL</v>
          </cell>
          <cell r="G21">
            <v>6.9</v>
          </cell>
        </row>
        <row r="22">
          <cell r="A22" t="str">
            <v>TOTEB</v>
          </cell>
          <cell r="B22" t="str">
            <v>TOTE BAG AQUATIRIS</v>
          </cell>
          <cell r="C22" t="str">
            <v>AN</v>
          </cell>
          <cell r="D22" t="str">
            <v>ADAPEI</v>
          </cell>
          <cell r="E22" t="str">
            <v>TOTEB</v>
          </cell>
          <cell r="F22" t="str">
            <v>TOTE BAG AQUATIRIS</v>
          </cell>
          <cell r="G22">
            <v>3.2</v>
          </cell>
        </row>
        <row r="23">
          <cell r="A23" t="str">
            <v>MVAN3V50</v>
          </cell>
          <cell r="B23" t="str">
            <v>VANNES 3 VOIES D50</v>
          </cell>
          <cell r="C23" t="str">
            <v>AN</v>
          </cell>
          <cell r="D23" t="str">
            <v>ALIAXIS</v>
          </cell>
          <cell r="E23" t="str">
            <v>MVAN3V50</v>
          </cell>
          <cell r="F23" t="str">
            <v>VANNES 3 VOIES DIAM 50</v>
          </cell>
          <cell r="G23">
            <v>75.8</v>
          </cell>
          <cell r="H23" t="str">
            <v>PC</v>
          </cell>
          <cell r="I23">
            <v>44593</v>
          </cell>
          <cell r="J23">
            <v>84.89</v>
          </cell>
        </row>
        <row r="24">
          <cell r="A24" t="str">
            <v>MVAN3V63</v>
          </cell>
          <cell r="B24" t="str">
            <v>VANNE 3 VOIES  MANUELLE D63</v>
          </cell>
          <cell r="C24" t="str">
            <v>AS</v>
          </cell>
          <cell r="D24" t="str">
            <v>ALIAXIS</v>
          </cell>
          <cell r="E24" t="str">
            <v>TKDIVL63LTKD90</v>
          </cell>
          <cell r="F24" t="str">
            <v>VANNES 3 VOIES DIAM 63</v>
          </cell>
          <cell r="G24">
            <v>84.99</v>
          </cell>
          <cell r="H24" t="str">
            <v>PC</v>
          </cell>
          <cell r="I24">
            <v>44593</v>
          </cell>
          <cell r="J24">
            <v>95.18</v>
          </cell>
        </row>
        <row r="25">
          <cell r="A25" t="str">
            <v>MVAN3VM50</v>
          </cell>
          <cell r="B25" t="str">
            <v>VANNES 3 VOIES MOTORISEE D50</v>
          </cell>
          <cell r="C25" t="str">
            <v>AN</v>
          </cell>
          <cell r="D25" t="str">
            <v>ALIAXIS</v>
          </cell>
          <cell r="E25" t="str">
            <v>MVAN3VM50</v>
          </cell>
          <cell r="F25" t="str">
            <v>VANNES 3 VOIES MOTORISEE DIAM 50</v>
          </cell>
          <cell r="G25">
            <v>342.04</v>
          </cell>
          <cell r="H25" t="str">
            <v>PC</v>
          </cell>
          <cell r="I25"/>
        </row>
        <row r="26">
          <cell r="A26" t="str">
            <v>MVAN3VMHI50</v>
          </cell>
          <cell r="B26" t="str">
            <v>VANNES 3 VOIES MOTORISEE HORLOGE INTEGRE D50</v>
          </cell>
          <cell r="C26" t="str">
            <v>AN</v>
          </cell>
          <cell r="D26" t="str">
            <v>ALIAXIS</v>
          </cell>
          <cell r="E26" t="str">
            <v>TKDIVLCE50EPMBLT</v>
          </cell>
          <cell r="F26" t="str">
            <v>VANNES 3 VOIES MOTORISEE HORLOGE INTEGRE D50</v>
          </cell>
          <cell r="G26">
            <v>491.6</v>
          </cell>
          <cell r="H26" t="str">
            <v>PC</v>
          </cell>
          <cell r="I26">
            <v>44593</v>
          </cell>
          <cell r="J26">
            <v>550.59</v>
          </cell>
        </row>
        <row r="27">
          <cell r="A27" t="str">
            <v>MVAN3VMHI63</v>
          </cell>
          <cell r="B27" t="str">
            <v>VANNE 3 VOIES MOTORISEE HORLOGE INTEGRE D63</v>
          </cell>
          <cell r="C27" t="str">
            <v>AS</v>
          </cell>
          <cell r="D27" t="str">
            <v>ALIAXIS</v>
          </cell>
          <cell r="E27" t="str">
            <v>TKDIVLCE63EPMBLT</v>
          </cell>
          <cell r="F27" t="str">
            <v>VANNES 3 VOIES MOTORISEE HORLOGE INTEGRE D63</v>
          </cell>
          <cell r="G27">
            <v>524.19000000000005</v>
          </cell>
          <cell r="H27" t="str">
            <v>PC</v>
          </cell>
          <cell r="I27">
            <v>44593</v>
          </cell>
          <cell r="J27">
            <v>587.09</v>
          </cell>
        </row>
        <row r="28">
          <cell r="A28" t="str">
            <v>MOTORISATION</v>
          </cell>
          <cell r="B28" t="str">
            <v>MOTORISATION VANNE D63</v>
          </cell>
          <cell r="C28" t="str">
            <v>AS</v>
          </cell>
          <cell r="D28" t="str">
            <v>ALIAXIS</v>
          </cell>
          <cell r="E28" t="str">
            <v>MOTORISATION</v>
          </cell>
          <cell r="F28" t="str">
            <v>MOTORISATION VANNE Ø63</v>
          </cell>
          <cell r="G28">
            <v>416.3</v>
          </cell>
          <cell r="H28" t="str">
            <v>PC</v>
          </cell>
        </row>
        <row r="29">
          <cell r="A29" t="str">
            <v>MVAN2VMHI63</v>
          </cell>
          <cell r="B29" t="str">
            <v>VANNE 2 VOIES MOTORISEE HORLOGE INTEGRE D63</v>
          </cell>
          <cell r="C29" t="str">
            <v>AS</v>
          </cell>
          <cell r="D29" t="str">
            <v>ALIAXIS</v>
          </cell>
          <cell r="E29" t="str">
            <v>VKDIVCE63EPM</v>
          </cell>
          <cell r="F29" t="str">
            <v>ROBINETS 1/4 DE TOUR ELECTRIQUE D63</v>
          </cell>
          <cell r="G29">
            <v>413.19</v>
          </cell>
          <cell r="H29" t="str">
            <v>PC</v>
          </cell>
          <cell r="I29">
            <v>44593</v>
          </cell>
          <cell r="J29">
            <v>462.77</v>
          </cell>
        </row>
        <row r="30">
          <cell r="A30" t="str">
            <v>ELECV63</v>
          </cell>
          <cell r="B30" t="str">
            <v>ACTIONNEUR ELECTRIQUE AVEC CARTE BLUETOOTH</v>
          </cell>
          <cell r="C30" t="str">
            <v>AN</v>
          </cell>
          <cell r="D30" t="str">
            <v>ALIAXIS</v>
          </cell>
          <cell r="E30" t="str">
            <v>ER20BLT</v>
          </cell>
          <cell r="F30" t="str">
            <v xml:space="preserve">ER20.50A.GBH. ACT ELECTRIQUE ER20 AVEC CARTE </v>
          </cell>
          <cell r="G30">
            <v>378.15</v>
          </cell>
          <cell r="H30" t="str">
            <v>PC</v>
          </cell>
        </row>
        <row r="31">
          <cell r="A31" t="str">
            <v>KMONTD63</v>
          </cell>
          <cell r="B31" t="str">
            <v>D63 KIT DE MONTAGE POUR ACTIONNEUR ELECTRIQUE</v>
          </cell>
          <cell r="C31" t="str">
            <v>AN</v>
          </cell>
          <cell r="D31" t="str">
            <v>ALIAXIS</v>
          </cell>
          <cell r="E31" t="str">
            <v>2KTPQCELL</v>
          </cell>
          <cell r="F31" t="str">
            <v>D63 KIT DE MONTAGE POUR ACTIONNEUR ELECTRIQUE</v>
          </cell>
          <cell r="G31">
            <v>52.19</v>
          </cell>
          <cell r="H31" t="str">
            <v>PC</v>
          </cell>
          <cell r="I31">
            <v>44593</v>
          </cell>
          <cell r="J31">
            <v>58.45</v>
          </cell>
        </row>
        <row r="32">
          <cell r="A32" t="str">
            <v>KMONTD50</v>
          </cell>
          <cell r="B32" t="str">
            <v>D50 KIT DE MONTAGE POUR ACTIONNEUR ELECTRIQUE</v>
          </cell>
          <cell r="C32" t="str">
            <v>AN</v>
          </cell>
          <cell r="D32" t="str">
            <v>ALIAXIS</v>
          </cell>
          <cell r="E32" t="str">
            <v>2KTPQCEJJ</v>
          </cell>
          <cell r="F32" t="str">
            <v>D50 KIT DE MONTAGE POUR ACTIONNEUR ELECTRIQUE</v>
          </cell>
          <cell r="G32">
            <v>49.12</v>
          </cell>
          <cell r="H32" t="str">
            <v>PC</v>
          </cell>
          <cell r="I32">
            <v>44593</v>
          </cell>
          <cell r="J32">
            <v>55.01</v>
          </cell>
        </row>
        <row r="33">
          <cell r="A33" t="str">
            <v>MTRAV50</v>
          </cell>
          <cell r="B33" t="str">
            <v>TRAVERSEE DE PAROI D50</v>
          </cell>
          <cell r="C33" t="str">
            <v>AS</v>
          </cell>
          <cell r="D33" t="str">
            <v>AQUADISTRI</v>
          </cell>
          <cell r="E33">
            <v>8081005</v>
          </cell>
          <cell r="F33" t="str">
            <v>TRAVERSEE DE PAROI DIAMETRE 50</v>
          </cell>
          <cell r="G33">
            <v>9.4499999999999993</v>
          </cell>
          <cell r="J33">
            <v>9.4499999999999993</v>
          </cell>
        </row>
        <row r="34">
          <cell r="A34" t="str">
            <v>MTRAV110</v>
          </cell>
          <cell r="B34" t="str">
            <v>TRAVERSEE DE PAROI D110</v>
          </cell>
          <cell r="C34" t="str">
            <v>AS</v>
          </cell>
          <cell r="D34" t="str">
            <v>AQUADISTRI</v>
          </cell>
          <cell r="E34">
            <v>8081025</v>
          </cell>
          <cell r="F34" t="str">
            <v>TRAVERSEE DE PAROI DIAMETRE 110</v>
          </cell>
          <cell r="G34">
            <v>13.85</v>
          </cell>
          <cell r="J34">
            <v>13.85</v>
          </cell>
        </row>
        <row r="35">
          <cell r="A35" t="str">
            <v>MTRAV63</v>
          </cell>
          <cell r="B35" t="str">
            <v>TRAVERSEE DE PAROI D63</v>
          </cell>
          <cell r="C35" t="str">
            <v>AS</v>
          </cell>
          <cell r="D35" t="str">
            <v>AQUADISTRI</v>
          </cell>
          <cell r="E35" t="str">
            <v>MTRAV63</v>
          </cell>
          <cell r="F35" t="str">
            <v>TRAVERSEE DE PAROI DIAMETRE 63</v>
          </cell>
          <cell r="G35">
            <v>11.65</v>
          </cell>
          <cell r="J35">
            <v>11.65</v>
          </cell>
        </row>
        <row r="36">
          <cell r="A36" t="str">
            <v>MTRAV75</v>
          </cell>
          <cell r="B36" t="str">
            <v>TRAVERSEE DE PAROI D75</v>
          </cell>
          <cell r="C36" t="str">
            <v>AS</v>
          </cell>
          <cell r="D36" t="str">
            <v>AQUADISTRI</v>
          </cell>
          <cell r="E36">
            <v>8081015</v>
          </cell>
          <cell r="F36" t="str">
            <v>TRAVERSEE DE PAROI DIAMETRE 75</v>
          </cell>
          <cell r="G36">
            <v>15.55</v>
          </cell>
          <cell r="J36">
            <v>15.55</v>
          </cell>
        </row>
        <row r="37">
          <cell r="A37">
            <v>1510041</v>
          </cell>
          <cell r="B37" t="str">
            <v>CLAPET Y D40</v>
          </cell>
          <cell r="C37" t="str">
            <v>AN</v>
          </cell>
          <cell r="D37" t="str">
            <v>AQUARAM</v>
          </cell>
          <cell r="E37">
            <v>1510041</v>
          </cell>
          <cell r="F37" t="str">
            <v>VANNE CLAPET ""Y"" 40mm EPDM</v>
          </cell>
          <cell r="G37">
            <v>12.923999999999999</v>
          </cell>
          <cell r="H37" t="str">
            <v>PC</v>
          </cell>
          <cell r="J37">
            <v>12.923999999999999</v>
          </cell>
        </row>
        <row r="38">
          <cell r="A38">
            <v>1510064</v>
          </cell>
          <cell r="B38" t="str">
            <v xml:space="preserve">CLAPET Y D63 </v>
          </cell>
          <cell r="C38" t="str">
            <v>AN</v>
          </cell>
          <cell r="D38" t="str">
            <v>AQUARAM</v>
          </cell>
          <cell r="E38">
            <v>1510064</v>
          </cell>
          <cell r="F38" t="str">
            <v>VANNE CLAPET ""Y"" 63mm EPDM</v>
          </cell>
          <cell r="G38">
            <v>24.954999999999998</v>
          </cell>
          <cell r="H38" t="str">
            <v>PC</v>
          </cell>
          <cell r="J38">
            <v>24.954999999999998</v>
          </cell>
        </row>
        <row r="39">
          <cell r="A39" t="str">
            <v>BARREGALVA</v>
          </cell>
          <cell r="B39" t="str">
            <v>BARRE T GALVA ML</v>
          </cell>
          <cell r="C39" t="str">
            <v>AN</v>
          </cell>
          <cell r="D39" t="str">
            <v>AQUATIRIS</v>
          </cell>
          <cell r="E39" t="str">
            <v>BARREGALVA</v>
          </cell>
          <cell r="F39" t="str">
            <v>BARRE T GALVA ML</v>
          </cell>
          <cell r="G39">
            <v>0</v>
          </cell>
        </row>
        <row r="40">
          <cell r="A40" t="str">
            <v>KITCOMM</v>
          </cell>
          <cell r="B40" t="str">
            <v>KIT COMMERCIAL PRO</v>
          </cell>
          <cell r="C40" t="str">
            <v>AS</v>
          </cell>
          <cell r="D40" t="str">
            <v>AQUATIRIS</v>
          </cell>
          <cell r="E40" t="str">
            <v>KITCOMM</v>
          </cell>
          <cell r="F40" t="str">
            <v>KIT COMMERCIAL PRO</v>
          </cell>
          <cell r="G40">
            <v>3.31</v>
          </cell>
        </row>
        <row r="41">
          <cell r="A41" t="str">
            <v>MBAR166</v>
          </cell>
          <cell r="B41" t="str">
            <v>BARRE GALVA EN T SUR MESURE 1M66</v>
          </cell>
          <cell r="C41" t="str">
            <v>AN</v>
          </cell>
          <cell r="D41" t="str">
            <v>AQUATIRIS</v>
          </cell>
          <cell r="E41" t="str">
            <v>MBAR166</v>
          </cell>
          <cell r="F41" t="str">
            <v>BARRE GALVA EN T SUR MESURE 1M66</v>
          </cell>
          <cell r="G41">
            <v>22.8</v>
          </cell>
        </row>
        <row r="42">
          <cell r="A42" t="str">
            <v>MOAT</v>
          </cell>
          <cell r="B42" t="str">
            <v>MAIN D'OEUVRE ATELIER</v>
          </cell>
          <cell r="C42" t="str">
            <v>AN</v>
          </cell>
          <cell r="D42" t="str">
            <v>AQUATIRIS</v>
          </cell>
          <cell r="E42" t="str">
            <v>MOAT</v>
          </cell>
          <cell r="F42" t="str">
            <v>MAIN D'OEUVRE ATELIER</v>
          </cell>
          <cell r="G42">
            <v>0</v>
          </cell>
        </row>
        <row r="43">
          <cell r="A43" t="str">
            <v>VCHARP8X140B50</v>
          </cell>
          <cell r="B43" t="str">
            <v>BOITE DE 50 VIS CHARPENTE 8X140 INOX A2 TX40</v>
          </cell>
          <cell r="C43" t="str">
            <v>AS</v>
          </cell>
          <cell r="D43" t="str">
            <v>AQUATIRIS</v>
          </cell>
          <cell r="E43" t="str">
            <v>&lt;Non référencé&gt;</v>
          </cell>
          <cell r="F43" t="str">
            <v>&lt;Article non référencé&gt;</v>
          </cell>
          <cell r="G43">
            <v>0</v>
          </cell>
        </row>
        <row r="44">
          <cell r="A44" t="str">
            <v>VCHARP6X80B100</v>
          </cell>
          <cell r="B44" t="str">
            <v>BOITE DE 100 VIS CHARPENTE 6X80 INOX  A2 TORX</v>
          </cell>
          <cell r="C44" t="str">
            <v>AN</v>
          </cell>
          <cell r="D44" t="str">
            <v>AQUATIRIS</v>
          </cell>
          <cell r="E44" t="str">
            <v>&lt;Non référencé&gt;</v>
          </cell>
          <cell r="F44" t="str">
            <v>&lt;Article non référencé&gt;</v>
          </cell>
          <cell r="G44">
            <v>0</v>
          </cell>
        </row>
        <row r="45">
          <cell r="A45" t="str">
            <v>VCHARP8X160B50</v>
          </cell>
          <cell r="B45" t="str">
            <v>BOITE DE 50 VIS CHARPENTE 8X160 INOX A2 TX40</v>
          </cell>
          <cell r="C45" t="str">
            <v>AS</v>
          </cell>
          <cell r="D45" t="str">
            <v>AQUATIRIS</v>
          </cell>
          <cell r="E45" t="str">
            <v>&lt;Non référencé&gt;</v>
          </cell>
          <cell r="F45" t="str">
            <v>&lt;Article non référencé&gt;</v>
          </cell>
          <cell r="G45">
            <v>0</v>
          </cell>
        </row>
        <row r="46">
          <cell r="A46" t="str">
            <v>KCAREX6EH</v>
          </cell>
          <cell r="B46" t="str">
            <v>KIT CAREX 6 EH</v>
          </cell>
          <cell r="D46" t="str">
            <v>AQUATIRIS</v>
          </cell>
          <cell r="E46" t="str">
            <v>&lt;Non référencé&gt;</v>
          </cell>
          <cell r="F46" t="str">
            <v>&lt;Article non référencé&gt;</v>
          </cell>
          <cell r="G46">
            <v>0</v>
          </cell>
        </row>
        <row r="47">
          <cell r="A47" t="str">
            <v>TALIMCAREX</v>
          </cell>
          <cell r="B47" t="str">
            <v>RAMPE D'ALIMENTATION CAREX D50 L=1,3 M</v>
          </cell>
          <cell r="D47" t="str">
            <v>AQUATIRIS</v>
          </cell>
          <cell r="E47" t="str">
            <v>TALIMCAREX</v>
          </cell>
          <cell r="F47" t="str">
            <v>RAMPE D'ALIMENTATION CAREX D50 L=1,3 M</v>
          </cell>
          <cell r="G47">
            <v>5.92</v>
          </cell>
        </row>
        <row r="48">
          <cell r="A48" t="str">
            <v>KCAREXECO6EH</v>
          </cell>
          <cell r="B48" t="str">
            <v>KIT CAREX 6 EH BORDURE ECOPLANC</v>
          </cell>
          <cell r="D48" t="str">
            <v>AQUATIRIS</v>
          </cell>
          <cell r="E48" t="str">
            <v>&lt;Non référencé&gt;</v>
          </cell>
          <cell r="F48" t="str">
            <v>&lt;Article non référencé&gt;</v>
          </cell>
          <cell r="G48">
            <v>0</v>
          </cell>
        </row>
        <row r="49">
          <cell r="A49" t="str">
            <v>KCAREXPVC6EH</v>
          </cell>
          <cell r="B49" t="str">
            <v>KIT CAREX 6 EH COFFRAGE PVC</v>
          </cell>
          <cell r="D49" t="str">
            <v>AQUATIRIS</v>
          </cell>
          <cell r="E49" t="str">
            <v>&lt;Non référencé&gt;</v>
          </cell>
          <cell r="F49" t="str">
            <v>&lt;Article non référencé&gt;</v>
          </cell>
          <cell r="G49">
            <v>0</v>
          </cell>
        </row>
        <row r="50">
          <cell r="A50" t="str">
            <v>KCAREX6EHSL</v>
          </cell>
          <cell r="B50" t="str">
            <v>KIT CAREX 6 EH</v>
          </cell>
          <cell r="D50" t="str">
            <v>AQUATIRIS</v>
          </cell>
          <cell r="E50" t="str">
            <v>&lt;Non référencé&gt;</v>
          </cell>
          <cell r="F50" t="str">
            <v>&lt;Article non référencé&gt;</v>
          </cell>
          <cell r="G50">
            <v>0</v>
          </cell>
        </row>
        <row r="51">
          <cell r="A51" t="str">
            <v>404S</v>
          </cell>
          <cell r="B51" t="str">
            <v>BODY WARMER FEMME TS</v>
          </cell>
          <cell r="C51" t="str">
            <v>AS</v>
          </cell>
          <cell r="D51" t="str">
            <v>ARMORLUX</v>
          </cell>
          <cell r="E51" t="str">
            <v>404S</v>
          </cell>
          <cell r="F51" t="str">
            <v>BODY WARMER FEMME TS</v>
          </cell>
          <cell r="G51">
            <v>29.54</v>
          </cell>
          <cell r="H51" t="str">
            <v>PC</v>
          </cell>
        </row>
        <row r="52">
          <cell r="A52" t="str">
            <v>404M</v>
          </cell>
          <cell r="B52" t="str">
            <v>BODY WARMER FEMME TM</v>
          </cell>
          <cell r="C52" t="str">
            <v>AS</v>
          </cell>
          <cell r="D52" t="str">
            <v>ARMORLUX</v>
          </cell>
          <cell r="E52" t="str">
            <v>404M</v>
          </cell>
          <cell r="F52" t="str">
            <v>BODY WARMER FEMME TM</v>
          </cell>
          <cell r="G52">
            <v>29.54</v>
          </cell>
          <cell r="H52" t="str">
            <v>PC</v>
          </cell>
        </row>
        <row r="53">
          <cell r="A53" t="str">
            <v>404L</v>
          </cell>
          <cell r="B53" t="str">
            <v>BODY WARMER FEMME TL</v>
          </cell>
          <cell r="C53" t="str">
            <v>AS</v>
          </cell>
          <cell r="D53" t="str">
            <v>ARMORLUX</v>
          </cell>
          <cell r="E53" t="str">
            <v>404L</v>
          </cell>
          <cell r="F53" t="str">
            <v>BODY WARMER FEMME TL</v>
          </cell>
          <cell r="G53">
            <v>29.54</v>
          </cell>
          <cell r="H53" t="str">
            <v>PC</v>
          </cell>
        </row>
        <row r="54">
          <cell r="A54" t="str">
            <v>404XL</v>
          </cell>
          <cell r="B54" t="str">
            <v>BODY WARMER FEMME TXL</v>
          </cell>
          <cell r="C54" t="str">
            <v>AS</v>
          </cell>
          <cell r="D54" t="str">
            <v>ARMORLUX</v>
          </cell>
          <cell r="E54" t="str">
            <v>404XL</v>
          </cell>
          <cell r="F54" t="str">
            <v>BODY WARMER FEMME TXL</v>
          </cell>
          <cell r="G54">
            <v>29.54</v>
          </cell>
          <cell r="H54" t="str">
            <v>PC</v>
          </cell>
        </row>
        <row r="55">
          <cell r="A55" t="str">
            <v>403S</v>
          </cell>
          <cell r="B55" t="str">
            <v>BODY WARMER HOMME TS</v>
          </cell>
          <cell r="C55" t="str">
            <v>AS</v>
          </cell>
          <cell r="D55" t="str">
            <v>ARMORLUX</v>
          </cell>
          <cell r="E55" t="str">
            <v>403S</v>
          </cell>
          <cell r="F55" t="str">
            <v>BODY WARMER HOMME TS</v>
          </cell>
          <cell r="G55">
            <v>29.54</v>
          </cell>
          <cell r="H55" t="str">
            <v>PC</v>
          </cell>
        </row>
        <row r="56">
          <cell r="A56" t="str">
            <v>403M</v>
          </cell>
          <cell r="B56" t="str">
            <v>BODY WARMER HOMME TM</v>
          </cell>
          <cell r="C56" t="str">
            <v>AS</v>
          </cell>
          <cell r="D56" t="str">
            <v>ARMORLUX</v>
          </cell>
          <cell r="E56" t="str">
            <v>403M</v>
          </cell>
          <cell r="F56" t="str">
            <v>BODY WARMER HOMME TM</v>
          </cell>
          <cell r="G56">
            <v>29.54</v>
          </cell>
          <cell r="H56" t="str">
            <v>PC</v>
          </cell>
        </row>
        <row r="57">
          <cell r="A57" t="str">
            <v>403L</v>
          </cell>
          <cell r="B57" t="str">
            <v>BODY WARMER HOMME TL</v>
          </cell>
          <cell r="C57" t="str">
            <v>AS</v>
          </cell>
          <cell r="D57" t="str">
            <v>ARMORLUX</v>
          </cell>
          <cell r="E57" t="str">
            <v>403L</v>
          </cell>
          <cell r="F57" t="str">
            <v>BODY WARMER HOMME TL</v>
          </cell>
          <cell r="G57">
            <v>29.54</v>
          </cell>
          <cell r="H57" t="str">
            <v>PC</v>
          </cell>
        </row>
        <row r="58">
          <cell r="A58" t="str">
            <v>403XL</v>
          </cell>
          <cell r="B58" t="str">
            <v>BODY WARMER HOMME TXL</v>
          </cell>
          <cell r="C58" t="str">
            <v>AS</v>
          </cell>
          <cell r="D58" t="str">
            <v>ARMORLUX</v>
          </cell>
          <cell r="E58" t="str">
            <v>403XL</v>
          </cell>
          <cell r="F58" t="str">
            <v>BODY WARMER HOMME TXL</v>
          </cell>
          <cell r="G58">
            <v>29.54</v>
          </cell>
          <cell r="H58" t="str">
            <v>PC</v>
          </cell>
        </row>
        <row r="59">
          <cell r="A59" t="str">
            <v>403XXL</v>
          </cell>
          <cell r="B59" t="str">
            <v>BODY WARMER HOMME TXXL</v>
          </cell>
          <cell r="C59" t="str">
            <v>AS</v>
          </cell>
          <cell r="D59" t="str">
            <v>ARMORLUX</v>
          </cell>
          <cell r="E59" t="str">
            <v>403XXL</v>
          </cell>
          <cell r="F59" t="str">
            <v>BODY WARMER HOMME TXXL</v>
          </cell>
          <cell r="G59">
            <v>29.54</v>
          </cell>
          <cell r="H59" t="str">
            <v>PC</v>
          </cell>
        </row>
        <row r="60">
          <cell r="A60" t="str">
            <v>TSHIRTG</v>
          </cell>
          <cell r="B60" t="str">
            <v>T SHIRT AQUATIRIS GRIS</v>
          </cell>
          <cell r="C60" t="str">
            <v>AS</v>
          </cell>
          <cell r="D60" t="str">
            <v>ARMORLUX</v>
          </cell>
          <cell r="E60" t="str">
            <v>TSHIRTG</v>
          </cell>
          <cell r="F60" t="str">
            <v>T SHIRT AQUATIRIS GRIS</v>
          </cell>
          <cell r="G60">
            <v>10.97</v>
          </cell>
          <cell r="H60" t="str">
            <v>PC</v>
          </cell>
        </row>
        <row r="61">
          <cell r="A61" t="str">
            <v>TSHIRTM</v>
          </cell>
          <cell r="B61" t="str">
            <v>T SHIRT AQUATIRIS MARINE</v>
          </cell>
          <cell r="C61" t="str">
            <v>AS</v>
          </cell>
          <cell r="D61" t="str">
            <v>ARMORLUX</v>
          </cell>
          <cell r="E61" t="str">
            <v>TSHIRTM</v>
          </cell>
          <cell r="F61" t="str">
            <v>T SHIRT AQUATIRIS MARINE</v>
          </cell>
          <cell r="G61">
            <v>9.49</v>
          </cell>
          <cell r="H61" t="str">
            <v>PC</v>
          </cell>
        </row>
        <row r="62">
          <cell r="A62" t="str">
            <v>PULLH</v>
          </cell>
          <cell r="B62" t="str">
            <v>PULL AQUATIRIS HOMME</v>
          </cell>
          <cell r="C62" t="str">
            <v>AS</v>
          </cell>
          <cell r="D62" t="str">
            <v>ARMORLUX</v>
          </cell>
          <cell r="E62" t="str">
            <v>PULLH</v>
          </cell>
          <cell r="F62" t="str">
            <v>PULL AQUATIRIS HOMME</v>
          </cell>
          <cell r="G62">
            <v>45.73</v>
          </cell>
          <cell r="H62" t="str">
            <v>PC</v>
          </cell>
        </row>
        <row r="63">
          <cell r="A63" t="str">
            <v>PULLF</v>
          </cell>
          <cell r="B63" t="str">
            <v>PULL AQUATIRIS FEMME</v>
          </cell>
          <cell r="C63" t="str">
            <v>AS</v>
          </cell>
          <cell r="D63" t="str">
            <v>ARMORLUX</v>
          </cell>
          <cell r="E63" t="str">
            <v>PULLF</v>
          </cell>
          <cell r="F63" t="str">
            <v>PULL AQUATIRIS FEMME</v>
          </cell>
          <cell r="G63">
            <v>45.73</v>
          </cell>
          <cell r="H63" t="str">
            <v>PC</v>
          </cell>
        </row>
        <row r="64">
          <cell r="A64" t="str">
            <v>MARINIEREH</v>
          </cell>
          <cell r="B64" t="str">
            <v>MARINIERE AQUATIRIS HOMME</v>
          </cell>
          <cell r="C64" t="str">
            <v>AS</v>
          </cell>
          <cell r="D64" t="str">
            <v>ARMORLUX</v>
          </cell>
          <cell r="E64" t="str">
            <v>MARINIEREH</v>
          </cell>
          <cell r="F64" t="str">
            <v>MARINIERE AQUATIRIS HOMME</v>
          </cell>
          <cell r="G64">
            <v>24.58</v>
          </cell>
          <cell r="H64" t="str">
            <v>PC</v>
          </cell>
        </row>
        <row r="65">
          <cell r="A65" t="str">
            <v>MARINIEREF</v>
          </cell>
          <cell r="B65" t="str">
            <v>MARINIERE AQUATIRIS FEMME</v>
          </cell>
          <cell r="C65" t="str">
            <v>AS</v>
          </cell>
          <cell r="D65" t="str">
            <v>ARMORLUX</v>
          </cell>
          <cell r="E65" t="str">
            <v>MARINIEREF</v>
          </cell>
          <cell r="F65" t="str">
            <v>MARINIERE AQUATIRIS FEMME</v>
          </cell>
          <cell r="G65">
            <v>24.58</v>
          </cell>
          <cell r="H65" t="str">
            <v>PC</v>
          </cell>
        </row>
        <row r="66">
          <cell r="A66" t="str">
            <v>VESTE</v>
          </cell>
          <cell r="B66" t="str">
            <v>VESTE AQUATIRIS</v>
          </cell>
          <cell r="C66" t="str">
            <v>AS</v>
          </cell>
          <cell r="D66" t="str">
            <v>ARMORLUX</v>
          </cell>
          <cell r="E66" t="str">
            <v>VESTE</v>
          </cell>
          <cell r="F66" t="str">
            <v>VESTE AQUATIRIS</v>
          </cell>
          <cell r="G66">
            <v>32.25</v>
          </cell>
          <cell r="H66" t="str">
            <v>PC</v>
          </cell>
        </row>
        <row r="67">
          <cell r="A67" t="str">
            <v>KITGRANT</v>
          </cell>
          <cell r="B67" t="str">
            <v>TEST GRANT</v>
          </cell>
          <cell r="C67" t="str">
            <v>AS</v>
          </cell>
          <cell r="D67" t="str">
            <v>ATELIERCIEL</v>
          </cell>
          <cell r="E67" t="str">
            <v>KITGRANT</v>
          </cell>
          <cell r="F67" t="str">
            <v>TEST GRANT</v>
          </cell>
          <cell r="G67">
            <v>40</v>
          </cell>
        </row>
        <row r="68">
          <cell r="A68" t="str">
            <v>PERMEAMETRE</v>
          </cell>
          <cell r="B68" t="str">
            <v>PERMEAMETRE</v>
          </cell>
          <cell r="C68" t="str">
            <v>AS</v>
          </cell>
          <cell r="D68" t="str">
            <v>ATELIERCIEL</v>
          </cell>
          <cell r="E68" t="str">
            <v>PERMEAMETRE</v>
          </cell>
          <cell r="F68" t="str">
            <v>PERMEAMETRE</v>
          </cell>
          <cell r="G68">
            <v>349</v>
          </cell>
        </row>
        <row r="69">
          <cell r="A69" t="str">
            <v>BIPSTOP</v>
          </cell>
          <cell r="B69" t="str">
            <v>FLOTTEUR JAUNE 20M DE CABLE+LEST</v>
          </cell>
          <cell r="C69" t="str">
            <v>AS</v>
          </cell>
          <cell r="D69" t="str">
            <v>ATMI</v>
          </cell>
          <cell r="E69" t="str">
            <v>BIPSTOPVRJ</v>
          </cell>
          <cell r="F69" t="str">
            <v>BIP STOP VR NEO 20 M + LEST PLASTIQUE 200G</v>
          </cell>
          <cell r="G69">
            <v>26.4</v>
          </cell>
          <cell r="H69" t="str">
            <v>PC</v>
          </cell>
        </row>
        <row r="70">
          <cell r="A70" t="str">
            <v>ACCESSCHASSE</v>
          </cell>
          <cell r="B70" t="str">
            <v>PORTE A BASCULE CHASSE + ACCESSOIRES</v>
          </cell>
          <cell r="C70" t="str">
            <v>AN</v>
          </cell>
          <cell r="D70" t="str">
            <v>ATTA02</v>
          </cell>
          <cell r="E70" t="str">
            <v>AQT001-PAB</v>
          </cell>
          <cell r="F70" t="str">
            <v xml:space="preserve">accessoires montage chasse a auget </v>
          </cell>
          <cell r="G70">
            <v>60</v>
          </cell>
          <cell r="H70" t="str">
            <v>PC</v>
          </cell>
        </row>
        <row r="71">
          <cell r="A71" t="str">
            <v>FCPG13</v>
          </cell>
          <cell r="B71" t="str">
            <v>PRESSE ETOUPE PG13 FILETAGE COURT</v>
          </cell>
          <cell r="C71" t="str">
            <v>AN</v>
          </cell>
          <cell r="D71" t="str">
            <v>AUXICOM</v>
          </cell>
          <cell r="E71" t="str">
            <v>LCP13G</v>
          </cell>
          <cell r="F71" t="str">
            <v>PE ECOTEC-PA GRIS PG13.5 DIMAETRE 6-12</v>
          </cell>
          <cell r="G71">
            <v>0.317</v>
          </cell>
          <cell r="H71" t="str">
            <v>M</v>
          </cell>
        </row>
        <row r="72">
          <cell r="A72" t="str">
            <v>FLPG13</v>
          </cell>
          <cell r="B72" t="str">
            <v>PRESSE ETOUPE PG13 FILETAGE LONG</v>
          </cell>
          <cell r="C72" t="str">
            <v>AN</v>
          </cell>
          <cell r="D72" t="str">
            <v>AUXICOM</v>
          </cell>
          <cell r="E72" t="str">
            <v>NAHSKKGLPG13D</v>
          </cell>
          <cell r="F72" t="str">
            <v>PE HSKK GRIS LONG PG13 DIAMETRE 6-12</v>
          </cell>
          <cell r="G72">
            <v>0.60099999999999998</v>
          </cell>
          <cell r="H72" t="str">
            <v>M</v>
          </cell>
        </row>
        <row r="73">
          <cell r="A73" t="str">
            <v>ECROUPG13</v>
          </cell>
          <cell r="B73" t="str">
            <v>ECROU PE POUR PRESSE ETOUPE PG13</v>
          </cell>
          <cell r="C73" t="str">
            <v>AN</v>
          </cell>
          <cell r="D73" t="str">
            <v>AUXICOM</v>
          </cell>
          <cell r="E73" t="str">
            <v>G4113010</v>
          </cell>
          <cell r="F73" t="str">
            <v>C.ECROU ECOTEC-HSK-PA GRIS PG13</v>
          </cell>
          <cell r="G73">
            <v>7.1999999999999995E-2</v>
          </cell>
          <cell r="H73" t="str">
            <v>M</v>
          </cell>
        </row>
        <row r="74">
          <cell r="A74" t="str">
            <v>TURBOCAD</v>
          </cell>
          <cell r="B74" t="str">
            <v>TURBOCAD</v>
          </cell>
          <cell r="C74" t="str">
            <v>AN</v>
          </cell>
          <cell r="D74" t="str">
            <v>AVANQUEST</v>
          </cell>
          <cell r="E74" t="str">
            <v>TURBOCAD</v>
          </cell>
          <cell r="F74" t="str">
            <v>TURBOCAD</v>
          </cell>
          <cell r="G74">
            <v>99.16</v>
          </cell>
          <cell r="H74" t="str">
            <v>U</v>
          </cell>
        </row>
        <row r="75">
          <cell r="A75" t="str">
            <v>MAQUETTE</v>
          </cell>
          <cell r="B75" t="str">
            <v>MAQUETTE AQUATIRIS</v>
          </cell>
          <cell r="C75" t="str">
            <v>AS</v>
          </cell>
          <cell r="D75" t="str">
            <v>BOMBYXPROD</v>
          </cell>
          <cell r="E75" t="str">
            <v>MAQUETTE</v>
          </cell>
          <cell r="F75" t="str">
            <v>MAQUETTE AQUATIRIS</v>
          </cell>
          <cell r="G75">
            <v>48.49</v>
          </cell>
        </row>
        <row r="76">
          <cell r="A76" t="str">
            <v>TX089</v>
          </cell>
          <cell r="B76" t="str">
            <v>PILOTE LED INTERMITENTE ROUGE</v>
          </cell>
          <cell r="C76" t="str">
            <v>AN</v>
          </cell>
          <cell r="D76" t="str">
            <v>CABLEMATIC</v>
          </cell>
          <cell r="E76" t="str">
            <v>TX089</v>
          </cell>
          <cell r="F76" t="str">
            <v>pilote led intermitente rouge</v>
          </cell>
          <cell r="G76">
            <v>2.69</v>
          </cell>
          <cell r="H76" t="str">
            <v>U</v>
          </cell>
        </row>
        <row r="77">
          <cell r="A77" t="str">
            <v>CORDPP</v>
          </cell>
          <cell r="B77" t="str">
            <v>DRISS POLYPRO D4 1M</v>
          </cell>
          <cell r="D77" t="str">
            <v>CASTORAMA</v>
          </cell>
          <cell r="E77" t="str">
            <v>CORDPP</v>
          </cell>
          <cell r="F77" t="str">
            <v>CORDAGE TRESSE DRISS POLYPRO D4 20M</v>
          </cell>
          <cell r="G77">
            <v>5.55</v>
          </cell>
        </row>
        <row r="78">
          <cell r="A78" t="str">
            <v>MTOILE</v>
          </cell>
          <cell r="B78" t="str">
            <v>JARDIFEUTRE DALLE 110 X 110CM</v>
          </cell>
          <cell r="C78" t="str">
            <v>AS</v>
          </cell>
          <cell r="D78" t="str">
            <v>CHANVRE</v>
          </cell>
          <cell r="E78">
            <v>405</v>
          </cell>
          <cell r="F78" t="str">
            <v>TOILE VEGETALE ANTI-AFFOUILLEMENT</v>
          </cell>
          <cell r="G78">
            <v>2.12</v>
          </cell>
          <cell r="H78" t="str">
            <v>PC</v>
          </cell>
        </row>
        <row r="79">
          <cell r="A79" t="str">
            <v>CORDP</v>
          </cell>
          <cell r="B79" t="str">
            <v>CORDAGE POLYPRO DIAM 8</v>
          </cell>
          <cell r="C79" t="str">
            <v>AN</v>
          </cell>
          <cell r="D79" t="str">
            <v>CHANVRE</v>
          </cell>
          <cell r="E79">
            <v>3.0099999999999999E+103</v>
          </cell>
          <cell r="F79" t="str">
            <v>CORDAGE POLYPRO DIAM 8</v>
          </cell>
          <cell r="G79">
            <v>0.24</v>
          </cell>
        </row>
        <row r="80">
          <cell r="A80" t="str">
            <v>T30145</v>
          </cell>
          <cell r="B80" t="str">
            <v>PIQUET T GRIS 1M45 (A LUNITE)</v>
          </cell>
          <cell r="C80" t="str">
            <v>AS</v>
          </cell>
          <cell r="D80" t="str">
            <v>CLOTEX</v>
          </cell>
          <cell r="E80" t="str">
            <v>T30145</v>
          </cell>
          <cell r="F80" t="str">
            <v>PIQUET T GRIS 1M45 (A L'UNITE)</v>
          </cell>
          <cell r="G80">
            <v>4.6109999999999998</v>
          </cell>
          <cell r="H80" t="str">
            <v>1,45 ml</v>
          </cell>
        </row>
        <row r="81">
          <cell r="A81" t="str">
            <v>SUPT30</v>
          </cell>
          <cell r="B81" t="str">
            <v>SUPPORT MANGEOIRE AQUATIRIS</v>
          </cell>
          <cell r="C81" t="str">
            <v>AS</v>
          </cell>
          <cell r="D81" t="str">
            <v>CLOTEX</v>
          </cell>
          <cell r="E81" t="str">
            <v>SUPT30</v>
          </cell>
          <cell r="F81" t="str">
            <v>SUPPORT MANGEOIRE AQUATIRIS</v>
          </cell>
          <cell r="G81">
            <v>4.71</v>
          </cell>
        </row>
        <row r="82">
          <cell r="A82" t="str">
            <v>MVANGUI110</v>
          </cell>
          <cell r="B82" t="str">
            <v>VANNE GUILLOTINE D110</v>
          </cell>
          <cell r="C82" t="str">
            <v>AS</v>
          </cell>
          <cell r="D82" t="str">
            <v>DUKTRAD VDL</v>
          </cell>
          <cell r="E82" t="str">
            <v>6.80.110</v>
          </cell>
          <cell r="F82" t="str">
            <v>VANNES GUILLOTINES DIAMETRE 110</v>
          </cell>
          <cell r="G82">
            <v>63.66</v>
          </cell>
        </row>
        <row r="83">
          <cell r="A83" t="str">
            <v>MVANGUI50</v>
          </cell>
          <cell r="B83" t="str">
            <v>VANNE GUILLOTINE D50</v>
          </cell>
          <cell r="C83" t="str">
            <v>AS</v>
          </cell>
          <cell r="D83" t="str">
            <v>DUKTRAD VDL</v>
          </cell>
          <cell r="E83" t="str">
            <v>6.80.50</v>
          </cell>
          <cell r="F83" t="str">
            <v>VANNE GUILLOTINE DIAMETRE 50</v>
          </cell>
          <cell r="G83">
            <v>17.39</v>
          </cell>
        </row>
        <row r="84">
          <cell r="A84" t="str">
            <v>MVANGUI63</v>
          </cell>
          <cell r="B84" t="str">
            <v>VANNE GUILLOTINE D63</v>
          </cell>
          <cell r="C84" t="str">
            <v>AS</v>
          </cell>
          <cell r="D84" t="str">
            <v>DUKTRAD VDL</v>
          </cell>
          <cell r="E84" t="str">
            <v>6.80.63</v>
          </cell>
          <cell r="F84" t="str">
            <v>VANNE GUILLOTINE DIAMETRE 63</v>
          </cell>
          <cell r="G84">
            <v>23.42</v>
          </cell>
        </row>
        <row r="85">
          <cell r="A85" t="str">
            <v>VDL516048</v>
          </cell>
          <cell r="B85" t="str">
            <v>TRAVERSEE DE PAROI 50/63X2""""""""""""""""""""""""""""""""</v>
          </cell>
          <cell r="C85" t="str">
            <v>AN</v>
          </cell>
          <cell r="D85" t="str">
            <v>DUKTRAD VDL</v>
          </cell>
          <cell r="E85" t="str">
            <v>5.16.048</v>
          </cell>
          <cell r="F85" t="str">
            <v>RACCORDEMENT DE RECIPIENT d50/63*2'' PVC-U EP</v>
          </cell>
          <cell r="G85">
            <v>7.9420000000000002</v>
          </cell>
        </row>
        <row r="86">
          <cell r="A86" t="str">
            <v>VDL516041</v>
          </cell>
          <cell r="B86" t="str">
            <v>TRAVERSEE DE PAROI 40/50X1 3/4""""""""""""""""""""""""""""""</v>
          </cell>
          <cell r="C86" t="str">
            <v>AN</v>
          </cell>
          <cell r="D86" t="str">
            <v>DUKTRAD VDL</v>
          </cell>
          <cell r="E86" t="str">
            <v>5.16.041</v>
          </cell>
          <cell r="F86" t="str">
            <v>RACCORDEMENT DE RECIPIENT d40/50x1''3/4 PVC-U</v>
          </cell>
          <cell r="G86">
            <v>7.0179999999999998</v>
          </cell>
        </row>
        <row r="87">
          <cell r="A87" t="str">
            <v>JTP63</v>
          </cell>
          <cell r="B87" t="str">
            <v>JOINT CAOUTCHOUC POUR TRAVERSEE DE PAROI</v>
          </cell>
          <cell r="C87" t="str">
            <v>AN</v>
          </cell>
          <cell r="D87" t="str">
            <v>DUKTRAD VDL</v>
          </cell>
          <cell r="E87" t="str">
            <v>8.05.120</v>
          </cell>
          <cell r="F87" t="str">
            <v>JOINT CAOUTCHOUC d83*d59*4 mm EPDM</v>
          </cell>
          <cell r="G87">
            <v>0.3931</v>
          </cell>
        </row>
        <row r="88">
          <cell r="A88" t="str">
            <v>VDL516025</v>
          </cell>
          <cell r="B88" t="str">
            <v>TRAVERSEE DE PAROI 25/32X1""""</v>
          </cell>
          <cell r="C88" t="str">
            <v>AN</v>
          </cell>
          <cell r="D88" t="str">
            <v>DUKTRAD VDL</v>
          </cell>
          <cell r="E88" t="str">
            <v>5.16.025</v>
          </cell>
          <cell r="F88" t="str">
            <v>RACCORDEMENT DE RECIPIENT 25/32X1""</v>
          </cell>
          <cell r="G88">
            <v>5.2756999999999996</v>
          </cell>
        </row>
        <row r="89">
          <cell r="A89" t="str">
            <v>ROLLUP</v>
          </cell>
          <cell r="B89" t="str">
            <v>ROLL UP AQUATIRIS</v>
          </cell>
          <cell r="C89" t="str">
            <v>AS</v>
          </cell>
          <cell r="D89" t="str">
            <v>EASYFLYER</v>
          </cell>
          <cell r="E89" t="str">
            <v>ROLLUP</v>
          </cell>
          <cell r="F89" t="str">
            <v>ROLL UP AQUATIRIS</v>
          </cell>
          <cell r="G89">
            <v>42.45</v>
          </cell>
        </row>
        <row r="90">
          <cell r="A90" t="str">
            <v>Z-MS-2.5/2</v>
          </cell>
          <cell r="B90" t="str">
            <v>DISJONCTEUR MAGNETO THERMIQUE 2.5/2</v>
          </cell>
          <cell r="C90" t="str">
            <v>AS</v>
          </cell>
          <cell r="D90" t="str">
            <v>EATON</v>
          </cell>
          <cell r="E90" t="str">
            <v>Z-MS-2.5/2</v>
          </cell>
          <cell r="F90" t="str">
            <v>DISJONCTEUR MOTEUR 2.5/2</v>
          </cell>
          <cell r="G90">
            <v>19.21</v>
          </cell>
          <cell r="H90" t="str">
            <v>PC</v>
          </cell>
          <cell r="I90">
            <v>44562</v>
          </cell>
          <cell r="J90">
            <v>19.21</v>
          </cell>
        </row>
        <row r="91">
          <cell r="A91" t="str">
            <v>Z-MS-6.3/2</v>
          </cell>
          <cell r="B91" t="str">
            <v>DISJONCTEUR MAGNETO THERMIQUE 6.3/2</v>
          </cell>
          <cell r="C91" t="str">
            <v>AS</v>
          </cell>
          <cell r="D91" t="str">
            <v>EATON</v>
          </cell>
          <cell r="E91" t="str">
            <v>Z-MS-6.3/2</v>
          </cell>
          <cell r="F91" t="str">
            <v>DISJONCTEUR MOTEUR 6.3/2</v>
          </cell>
          <cell r="G91">
            <v>18.72</v>
          </cell>
          <cell r="I91">
            <v>44562</v>
          </cell>
          <cell r="J91">
            <v>18.72</v>
          </cell>
        </row>
        <row r="92">
          <cell r="A92" t="str">
            <v>Z-MS-10/2</v>
          </cell>
          <cell r="B92" t="str">
            <v>DISJONCTEUR MAGNETO THERMIQUE 10/2</v>
          </cell>
          <cell r="C92" t="str">
            <v>AS</v>
          </cell>
          <cell r="D92" t="str">
            <v>EATON</v>
          </cell>
          <cell r="E92" t="str">
            <v>Z-MS-10/2</v>
          </cell>
          <cell r="F92" t="str">
            <v>DISJONCTEUR MOTEUR 10/2</v>
          </cell>
          <cell r="G92">
            <v>22.8</v>
          </cell>
          <cell r="I92">
            <v>44562</v>
          </cell>
          <cell r="J92">
            <v>22.8</v>
          </cell>
        </row>
        <row r="93">
          <cell r="A93" t="str">
            <v>Z-AHK</v>
          </cell>
          <cell r="B93" t="str">
            <v>CONTACT AUX 101F 4A</v>
          </cell>
          <cell r="C93" t="str">
            <v>AN</v>
          </cell>
          <cell r="D93" t="str">
            <v>EATON</v>
          </cell>
          <cell r="E93" t="str">
            <v>Z-AHK</v>
          </cell>
          <cell r="F93" t="str">
            <v>CONTACT AUX 101F 4A</v>
          </cell>
          <cell r="G93">
            <v>5.52</v>
          </cell>
          <cell r="I93">
            <v>44562</v>
          </cell>
          <cell r="J93">
            <v>6.63</v>
          </cell>
        </row>
        <row r="94">
          <cell r="A94" t="str">
            <v>PLG4</v>
          </cell>
          <cell r="B94" t="str">
            <v>DISJONCTEUR PLG</v>
          </cell>
          <cell r="C94" t="str">
            <v>AN</v>
          </cell>
          <cell r="D94" t="str">
            <v>EATON</v>
          </cell>
          <cell r="E94">
            <v>264741</v>
          </cell>
          <cell r="F94" t="str">
            <v>PLG4-C2/1N</v>
          </cell>
          <cell r="G94">
            <v>5.56</v>
          </cell>
          <cell r="H94" t="str">
            <v>PC</v>
          </cell>
          <cell r="I94">
            <v>44562</v>
          </cell>
          <cell r="J94">
            <v>5.56</v>
          </cell>
        </row>
        <row r="95">
          <cell r="A95">
            <v>174222</v>
          </cell>
          <cell r="B95" t="str">
            <v>COFFRET 6P EATON IP65</v>
          </cell>
          <cell r="C95" t="str">
            <v>AN</v>
          </cell>
          <cell r="D95" t="str">
            <v>EATON</v>
          </cell>
          <cell r="E95">
            <v>174222</v>
          </cell>
          <cell r="F95" t="str">
            <v>IKA-1/6-ST</v>
          </cell>
          <cell r="G95">
            <v>22.72</v>
          </cell>
          <cell r="H95" t="str">
            <v>PC</v>
          </cell>
          <cell r="I95">
            <v>44562</v>
          </cell>
          <cell r="J95">
            <v>23.46</v>
          </cell>
        </row>
        <row r="96">
          <cell r="A96">
            <v>174197</v>
          </cell>
          <cell r="B96" t="str">
            <v>COFFRET ELECTRIQUE IP65 12 MODULES</v>
          </cell>
          <cell r="C96" t="str">
            <v>AN</v>
          </cell>
          <cell r="D96" t="str">
            <v>EATON</v>
          </cell>
          <cell r="E96">
            <v>174197</v>
          </cell>
          <cell r="F96" t="str">
            <v>IKA-1/12-ST COFFRET 12 MODULES</v>
          </cell>
          <cell r="G96">
            <v>28.07</v>
          </cell>
          <cell r="H96" t="str">
            <v>PC</v>
          </cell>
          <cell r="I96">
            <v>44562</v>
          </cell>
          <cell r="J96">
            <v>29.33</v>
          </cell>
        </row>
        <row r="97">
          <cell r="A97">
            <v>6130002469</v>
          </cell>
          <cell r="B97" t="str">
            <v>PANIER DEGRILLEUR</v>
          </cell>
          <cell r="C97" t="str">
            <v>AN</v>
          </cell>
          <cell r="D97" t="str">
            <v>EBARA</v>
          </cell>
          <cell r="E97">
            <v>6130002469</v>
          </cell>
          <cell r="F97" t="str">
            <v>PANIER DEGRILLEUR</v>
          </cell>
          <cell r="G97">
            <v>315</v>
          </cell>
          <cell r="I97">
            <v>44562</v>
          </cell>
          <cell r="J97">
            <v>350</v>
          </cell>
        </row>
        <row r="98">
          <cell r="A98" t="str">
            <v>MDWVOX75</v>
          </cell>
          <cell r="B98" t="str">
            <v>ELECTROPOMPE DW VOX M 75 D63 FILETE</v>
          </cell>
          <cell r="C98" t="str">
            <v>AS</v>
          </cell>
          <cell r="D98" t="str">
            <v>EBARA</v>
          </cell>
          <cell r="E98" t="str">
            <v>1599031221A</v>
          </cell>
          <cell r="F98" t="str">
            <v>ELECTROPOMPE DW VOX M 75 DIAM 63 FILETE</v>
          </cell>
          <cell r="G98">
            <v>235</v>
          </cell>
          <cell r="H98" t="str">
            <v>PC</v>
          </cell>
          <cell r="I98">
            <v>44562</v>
          </cell>
          <cell r="J98">
            <v>271</v>
          </cell>
        </row>
        <row r="99">
          <cell r="A99" t="str">
            <v>MRIGHT75</v>
          </cell>
          <cell r="B99" t="str">
            <v>ELECTROPOMPE RIGHT M 75 D50 FILETE</v>
          </cell>
          <cell r="C99" t="str">
            <v>AS</v>
          </cell>
          <cell r="D99" t="str">
            <v>EBARA</v>
          </cell>
          <cell r="E99" t="str">
            <v>1771031421A</v>
          </cell>
          <cell r="F99" t="str">
            <v>ELECTROPOMPE RIGHT M 75 DIAM 50 FILETE</v>
          </cell>
          <cell r="G99">
            <v>133</v>
          </cell>
          <cell r="H99" t="str">
            <v>PC</v>
          </cell>
          <cell r="I99">
            <v>44562</v>
          </cell>
          <cell r="J99">
            <v>149</v>
          </cell>
        </row>
        <row r="100">
          <cell r="A100" t="str">
            <v>MCONECT</v>
          </cell>
          <cell r="B100" t="str">
            <v>CONNECTEUR 3 POLES</v>
          </cell>
          <cell r="C100" t="str">
            <v>AS</v>
          </cell>
          <cell r="D100" t="str">
            <v>EBARA</v>
          </cell>
          <cell r="E100">
            <v>6130002106</v>
          </cell>
          <cell r="F100" t="str">
            <v>CONNECTEUR 3 POLES</v>
          </cell>
          <cell r="G100">
            <v>7.4</v>
          </cell>
          <cell r="I100">
            <v>44562</v>
          </cell>
          <cell r="J100">
            <v>7.4</v>
          </cell>
        </row>
        <row r="101">
          <cell r="A101" t="str">
            <v>MALARME</v>
          </cell>
          <cell r="B101" t="str">
            <v>OVERFLOW ALARM BOX 220V 20M DE CABLE</v>
          </cell>
          <cell r="C101" t="str">
            <v>AS</v>
          </cell>
          <cell r="D101" t="str">
            <v>EBARA</v>
          </cell>
          <cell r="E101">
            <v>9000000051</v>
          </cell>
          <cell r="F101" t="str">
            <v>OVERFLOW ALARM BOX</v>
          </cell>
          <cell r="G101">
            <v>89</v>
          </cell>
          <cell r="I101">
            <v>44562</v>
          </cell>
          <cell r="J101">
            <v>89</v>
          </cell>
        </row>
        <row r="102">
          <cell r="A102" t="str">
            <v>MBEST</v>
          </cell>
          <cell r="B102" t="str">
            <v>POMPES EAUX CLAIRES - BEST ONE VOX</v>
          </cell>
          <cell r="C102" t="str">
            <v>AS</v>
          </cell>
          <cell r="D102" t="str">
            <v>EBARA</v>
          </cell>
          <cell r="E102">
            <v>1741101400</v>
          </cell>
          <cell r="F102" t="str">
            <v xml:space="preserve">ELECTROPOMPE BEST ONE VOX </v>
          </cell>
          <cell r="G102">
            <v>96</v>
          </cell>
          <cell r="I102">
            <v>44562</v>
          </cell>
          <cell r="J102">
            <v>105</v>
          </cell>
        </row>
        <row r="103">
          <cell r="A103" t="str">
            <v>MOPTIMA</v>
          </cell>
          <cell r="B103" t="str">
            <v>ELECTROPOMPE OPTIMA  EAUX CLAIRES</v>
          </cell>
          <cell r="C103" t="str">
            <v>AS</v>
          </cell>
          <cell r="D103" t="str">
            <v>EBARA</v>
          </cell>
          <cell r="E103">
            <v>1751101200</v>
          </cell>
          <cell r="F103" t="str">
            <v>ELECTROPOMPE OPTIMA  EAUX CLAIRES</v>
          </cell>
          <cell r="G103">
            <v>83</v>
          </cell>
          <cell r="H103" t="str">
            <v>PC</v>
          </cell>
          <cell r="I103">
            <v>44562</v>
          </cell>
          <cell r="J103">
            <v>88</v>
          </cell>
        </row>
        <row r="104">
          <cell r="A104" t="str">
            <v>MDWVOX100</v>
          </cell>
          <cell r="B104" t="str">
            <v>ELECTROPOMPE DW VOX M 100 D63 FILETE</v>
          </cell>
          <cell r="C104" t="str">
            <v>AS</v>
          </cell>
          <cell r="D104" t="str">
            <v>EBARA</v>
          </cell>
          <cell r="E104" t="str">
            <v>1599051221A</v>
          </cell>
          <cell r="F104" t="str">
            <v>ELECTROPOMPE DW VOX M 100 DIAM 63 FILETE</v>
          </cell>
          <cell r="G104">
            <v>313</v>
          </cell>
          <cell r="I104">
            <v>44562</v>
          </cell>
          <cell r="J104">
            <v>313</v>
          </cell>
        </row>
        <row r="105">
          <cell r="A105" t="str">
            <v>MDWVOX150</v>
          </cell>
          <cell r="B105" t="str">
            <v>ELECTROPOMPE DW VOX M 150 D63 FILETE</v>
          </cell>
          <cell r="C105" t="str">
            <v>AS</v>
          </cell>
          <cell r="D105" t="str">
            <v>EBARA</v>
          </cell>
          <cell r="E105" t="str">
            <v>1599071221A</v>
          </cell>
          <cell r="F105" t="str">
            <v>ELECTROPOMPE DW VOX M 150 DIAM 63 FILETE</v>
          </cell>
          <cell r="G105">
            <v>320</v>
          </cell>
          <cell r="H105" t="str">
            <v>PC</v>
          </cell>
          <cell r="I105">
            <v>44562</v>
          </cell>
          <cell r="J105">
            <v>333</v>
          </cell>
        </row>
        <row r="106">
          <cell r="A106" t="str">
            <v>MRIGHT100</v>
          </cell>
          <cell r="B106" t="str">
            <v>ELECTROPOMPE RIGHT M 100 D50 FILETE</v>
          </cell>
          <cell r="C106" t="str">
            <v>AS</v>
          </cell>
          <cell r="D106" t="str">
            <v>EBARA</v>
          </cell>
          <cell r="E106">
            <v>1771051421</v>
          </cell>
          <cell r="F106" t="str">
            <v>ELECTROPOMPE RIGHT M 100 DIAM 50 FILETE</v>
          </cell>
          <cell r="G106">
            <v>171</v>
          </cell>
          <cell r="I106">
            <v>44562</v>
          </cell>
          <cell r="J106">
            <v>178</v>
          </cell>
        </row>
        <row r="107">
          <cell r="A107" t="str">
            <v>MPA</v>
          </cell>
          <cell r="B107" t="str">
            <v>PIED D'ASSISE POUR BARRES DE GUIDAGE D63</v>
          </cell>
          <cell r="C107" t="str">
            <v>AN</v>
          </cell>
          <cell r="D107" t="str">
            <v>EBARA</v>
          </cell>
          <cell r="E107">
            <v>369250020</v>
          </cell>
          <cell r="F107" t="str">
            <v>PA DW FONTE 2''</v>
          </cell>
          <cell r="G107">
            <v>63.5</v>
          </cell>
          <cell r="H107" t="str">
            <v>PC</v>
          </cell>
          <cell r="I107">
            <v>44562</v>
          </cell>
          <cell r="J107">
            <v>71</v>
          </cell>
        </row>
        <row r="108">
          <cell r="A108">
            <v>365231202</v>
          </cell>
          <cell r="B108" t="str">
            <v>FLOTTEUR EU TAURUS 15 M EAUX CHARG_ES</v>
          </cell>
          <cell r="C108" t="str">
            <v>AN</v>
          </cell>
          <cell r="D108" t="str">
            <v>EBARA</v>
          </cell>
          <cell r="E108">
            <v>365231202</v>
          </cell>
          <cell r="F108" t="str">
            <v>FLOTTEUR EU TAURUS 15 M eaux chargées</v>
          </cell>
          <cell r="G108">
            <v>47</v>
          </cell>
          <cell r="H108" t="str">
            <v>PC</v>
          </cell>
          <cell r="I108">
            <v>44562</v>
          </cell>
          <cell r="J108">
            <v>50</v>
          </cell>
        </row>
        <row r="109">
          <cell r="A109" t="str">
            <v>SRS 4/20</v>
          </cell>
          <cell r="B109" t="str">
            <v>POSTE DE RELEVAGE DOUBLE POMPE 2M</v>
          </cell>
          <cell r="C109" t="str">
            <v>AN</v>
          </cell>
          <cell r="D109" t="str">
            <v>EBARA</v>
          </cell>
          <cell r="E109">
            <v>6130002460</v>
          </cell>
          <cell r="F109" t="str">
            <v>POSTE DE RELEVAGE DOUBLE POMPE 2M</v>
          </cell>
          <cell r="G109">
            <v>1902</v>
          </cell>
          <cell r="H109" t="str">
            <v>PC</v>
          </cell>
          <cell r="I109">
            <v>44562</v>
          </cell>
          <cell r="J109">
            <v>2092</v>
          </cell>
        </row>
        <row r="110">
          <cell r="A110" t="str">
            <v>SRS 4/15</v>
          </cell>
          <cell r="B110" t="str">
            <v>POSTE DE RELEVAGE DOUBLE POMPE 1M50</v>
          </cell>
          <cell r="C110" t="str">
            <v>AN</v>
          </cell>
          <cell r="D110" t="str">
            <v>EBARA</v>
          </cell>
          <cell r="E110">
            <v>6130002459</v>
          </cell>
          <cell r="F110" t="str">
            <v>POSTE DE RELEVAGE DOUBLE POMPE 1M50</v>
          </cell>
          <cell r="G110">
            <v>1728</v>
          </cell>
          <cell r="I110">
            <v>44562</v>
          </cell>
          <cell r="J110">
            <v>1900</v>
          </cell>
        </row>
        <row r="111">
          <cell r="A111" t="str">
            <v>1599050021A</v>
          </cell>
          <cell r="B111" t="str">
            <v>DW VOX M 100 SANS FLOTTEUR</v>
          </cell>
          <cell r="C111" t="str">
            <v>AN</v>
          </cell>
          <cell r="D111" t="str">
            <v>EBARA</v>
          </cell>
          <cell r="E111" t="str">
            <v>1599050021A</v>
          </cell>
          <cell r="F111" t="str">
            <v>DW VOX M 100 SANS FLOTTEUR</v>
          </cell>
          <cell r="G111">
            <v>214</v>
          </cell>
          <cell r="H111" t="str">
            <v>PC</v>
          </cell>
          <cell r="I111">
            <v>44562</v>
          </cell>
          <cell r="J111">
            <v>300</v>
          </cell>
        </row>
        <row r="112">
          <cell r="A112">
            <v>362334026</v>
          </cell>
          <cell r="B112" t="str">
            <v>C.PANEL DIRECTO 2-M/0.55 (5,7-7,6A)</v>
          </cell>
          <cell r="C112" t="str">
            <v>AN</v>
          </cell>
          <cell r="D112" t="str">
            <v>EBARA</v>
          </cell>
          <cell r="E112">
            <v>362334026</v>
          </cell>
          <cell r="F112" t="str">
            <v>COFFRET ELECTRONIQUE QMDE20/7A-T-AR-1</v>
          </cell>
          <cell r="G112">
            <v>424</v>
          </cell>
          <cell r="I112">
            <v>44562</v>
          </cell>
          <cell r="J112">
            <v>445</v>
          </cell>
        </row>
        <row r="113">
          <cell r="A113" t="str">
            <v>7122000003A</v>
          </cell>
          <cell r="B113" t="str">
            <v>DW VOX 75 A 20M DE CABLE</v>
          </cell>
          <cell r="C113" t="str">
            <v>AN</v>
          </cell>
          <cell r="D113" t="str">
            <v>EBARA</v>
          </cell>
          <cell r="E113" t="str">
            <v>7122000003A</v>
          </cell>
          <cell r="F113" t="str">
            <v>DW VOX 75 A 20m de cable</v>
          </cell>
          <cell r="G113">
            <v>247</v>
          </cell>
          <cell r="H113" t="str">
            <v>PC</v>
          </cell>
          <cell r="I113">
            <v>44562</v>
          </cell>
          <cell r="J113">
            <v>285</v>
          </cell>
        </row>
        <row r="114">
          <cell r="A114" t="str">
            <v>COFRDP</v>
          </cell>
          <cell r="B114" t="str">
            <v>COFFRET ELECTRIQUE DOUBLE POMPE (VOX)</v>
          </cell>
          <cell r="C114" t="str">
            <v>AF</v>
          </cell>
          <cell r="D114" t="str">
            <v>AQUATIRIS</v>
          </cell>
          <cell r="E114">
            <v>362334026</v>
          </cell>
          <cell r="G114"/>
          <cell r="I114">
            <v>44562</v>
          </cell>
        </row>
        <row r="115">
          <cell r="A115" t="str">
            <v>BEST4MA</v>
          </cell>
          <cell r="B115" t="str">
            <v>POMPE EAUX CLAIRES BEST 4 AVEC FLOTTEUR</v>
          </cell>
          <cell r="C115" t="str">
            <v>AS</v>
          </cell>
          <cell r="D115" t="str">
            <v>EBARA</v>
          </cell>
          <cell r="E115" t="str">
            <v>1731150021A</v>
          </cell>
          <cell r="F115" t="str">
            <v>POMPE EAUX CLAIRES BEST 4 AVEC FLOTTEUR</v>
          </cell>
          <cell r="G115">
            <v>250</v>
          </cell>
          <cell r="I115">
            <v>44562</v>
          </cell>
        </row>
        <row r="116">
          <cell r="A116" t="str">
            <v>DWVOX75</v>
          </cell>
          <cell r="B116" t="str">
            <v>ELECTROPOMPE TRIPHASEE DW VOX M 75 D63 FILETE</v>
          </cell>
          <cell r="C116" t="str">
            <v>AS</v>
          </cell>
          <cell r="D116" t="str">
            <v>EBARA</v>
          </cell>
          <cell r="E116" t="str">
            <v>1589030004A</v>
          </cell>
          <cell r="F116" t="str">
            <v>ELECTROPOMPE TRIPHASEE DW VOX 75 D63 FILETE</v>
          </cell>
          <cell r="G116">
            <v>247</v>
          </cell>
          <cell r="I116">
            <v>44562</v>
          </cell>
        </row>
        <row r="117">
          <cell r="A117" t="str">
            <v>362334026H</v>
          </cell>
          <cell r="B117" t="str">
            <v>DIRECTO 2-M/0.55 (5,7-7,6A) AVEC HORLOGE</v>
          </cell>
          <cell r="C117" t="str">
            <v>AN</v>
          </cell>
          <cell r="D117" t="str">
            <v>EBARA</v>
          </cell>
          <cell r="E117">
            <v>4252008831</v>
          </cell>
          <cell r="F117" t="str">
            <v>DIRECTO 2-M/0.55 (5,7-7,6A) AVEC HORLOGE</v>
          </cell>
          <cell r="G117">
            <v>448</v>
          </cell>
          <cell r="I117">
            <v>44562</v>
          </cell>
        </row>
        <row r="118">
          <cell r="A118" t="str">
            <v>TOB03</v>
          </cell>
          <cell r="B118" t="str">
            <v>REPARTITEUR</v>
          </cell>
          <cell r="C118" t="str">
            <v>AS</v>
          </cell>
          <cell r="D118" t="str">
            <v>EMP</v>
          </cell>
          <cell r="E118" t="str">
            <v>REPARTITEURA004F</v>
          </cell>
          <cell r="F118" t="str">
            <v>REPARTITEUR</v>
          </cell>
          <cell r="G118">
            <v>27.5</v>
          </cell>
          <cell r="H118" t="str">
            <v>PC</v>
          </cell>
          <cell r="I118"/>
        </row>
        <row r="119">
          <cell r="A119" t="str">
            <v>MCOUVDIR01</v>
          </cell>
          <cell r="B119" t="str">
            <v>COUVERCLE AQUATIRIS POUR PETIT REGARD CARRE</v>
          </cell>
          <cell r="C119" t="str">
            <v>AS</v>
          </cell>
          <cell r="D119" t="str">
            <v>EMP</v>
          </cell>
          <cell r="E119" t="str">
            <v>COUVERCLERHX004F</v>
          </cell>
          <cell r="F119" t="str">
            <v>COUVERCLE AQUATIRIS POUR REGARD HEXAGONAL</v>
          </cell>
          <cell r="G119">
            <v>10.5</v>
          </cell>
          <cell r="H119" t="str">
            <v>PC</v>
          </cell>
          <cell r="I119"/>
        </row>
        <row r="120">
          <cell r="A120" t="str">
            <v>MJOI50</v>
          </cell>
          <cell r="B120" t="str">
            <v>JOINT FORSHEDA D50</v>
          </cell>
          <cell r="C120" t="str">
            <v>AS</v>
          </cell>
          <cell r="D120" t="str">
            <v>EMP</v>
          </cell>
          <cell r="E120" t="str">
            <v>JOINT50F</v>
          </cell>
          <cell r="F120" t="str">
            <v>JOINT FORSHEDA DIAMETRE 50</v>
          </cell>
          <cell r="G120">
            <v>2.57</v>
          </cell>
          <cell r="H120" t="str">
            <v>pC</v>
          </cell>
          <cell r="I120"/>
        </row>
        <row r="121">
          <cell r="A121" t="str">
            <v>MJOI100</v>
          </cell>
          <cell r="B121" t="str">
            <v>JOINT FORSHEDA D100</v>
          </cell>
          <cell r="C121" t="str">
            <v>AS</v>
          </cell>
          <cell r="D121" t="str">
            <v>EMP</v>
          </cell>
          <cell r="E121" t="str">
            <v>JOINT100F</v>
          </cell>
          <cell r="F121" t="str">
            <v>JOINT FORSHEDA DIAMETRE 100</v>
          </cell>
          <cell r="G121">
            <v>2.1800000000000002</v>
          </cell>
          <cell r="H121" t="str">
            <v>PC</v>
          </cell>
          <cell r="I121"/>
        </row>
        <row r="122">
          <cell r="A122" t="str">
            <v>MREHA</v>
          </cell>
          <cell r="B122" t="str">
            <v>REHAUSSE PETIT REGARD CARREE</v>
          </cell>
          <cell r="C122" t="str">
            <v>AS</v>
          </cell>
          <cell r="D122" t="str">
            <v>EMP</v>
          </cell>
          <cell r="E122" t="str">
            <v>REHAUSSEA008F</v>
          </cell>
          <cell r="F122" t="str">
            <v>REHAUSSE POUR REGARD HEXAGONAL AQUATIRIS</v>
          </cell>
          <cell r="G122">
            <v>16</v>
          </cell>
          <cell r="H122" t="str">
            <v>PC</v>
          </cell>
          <cell r="I122"/>
        </row>
        <row r="123">
          <cell r="A123" t="str">
            <v>MJOI63</v>
          </cell>
          <cell r="B123" t="str">
            <v>JOINT FORSHEDA D63</v>
          </cell>
          <cell r="C123" t="str">
            <v>AS</v>
          </cell>
          <cell r="D123" t="str">
            <v>EMP</v>
          </cell>
          <cell r="E123" t="str">
            <v>JOINT63F</v>
          </cell>
          <cell r="F123" t="str">
            <v>JOINT DIAMETRE 63</v>
          </cell>
          <cell r="G123">
            <v>2.21</v>
          </cell>
          <cell r="H123" t="str">
            <v>PC</v>
          </cell>
          <cell r="I123"/>
        </row>
        <row r="124">
          <cell r="A124" t="str">
            <v>COL01</v>
          </cell>
          <cell r="B124" t="str">
            <v>REGARD EN CUNETTE AVEC COUVERCLE</v>
          </cell>
          <cell r="C124" t="str">
            <v>AS</v>
          </cell>
          <cell r="D124" t="str">
            <v>EMP</v>
          </cell>
          <cell r="E124" t="str">
            <v>REGARDCOLLCUN008F</v>
          </cell>
          <cell r="F124" t="str">
            <v>REGARD DE COLLECTE AVEC COUVERCLE</v>
          </cell>
          <cell r="G124">
            <v>58.9</v>
          </cell>
          <cell r="H124" t="str">
            <v>PC</v>
          </cell>
          <cell r="I124"/>
        </row>
        <row r="125">
          <cell r="A125" t="str">
            <v>MBAC2.5</v>
          </cell>
          <cell r="B125" t="str">
            <v>BAC PEHD 2.5EH</v>
          </cell>
          <cell r="C125" t="str">
            <v>AN</v>
          </cell>
          <cell r="D125" t="str">
            <v>EMP</v>
          </cell>
          <cell r="E125" t="str">
            <v>BAC2.5EH004F</v>
          </cell>
          <cell r="F125" t="str">
            <v>BAC D'ASSAINISSEMENT 2.5 EH</v>
          </cell>
          <cell r="G125">
            <v>555.64</v>
          </cell>
          <cell r="H125"/>
          <cell r="I125"/>
        </row>
        <row r="126">
          <cell r="A126" t="str">
            <v>MCOUVDIR02</v>
          </cell>
          <cell r="B126" t="str">
            <v>COUVERCLE AQUATIRIS REGARD CARRE ET CUNETTE</v>
          </cell>
          <cell r="C126" t="str">
            <v>AS</v>
          </cell>
          <cell r="D126" t="str">
            <v>EMP</v>
          </cell>
          <cell r="E126" t="str">
            <v>COUVERCLERA004F</v>
          </cell>
          <cell r="F126" t="str">
            <v>COUVERCLE AQUATIRIS POUR REGARD CARRE/CUNETTE</v>
          </cell>
          <cell r="G126">
            <v>18.899999999999999</v>
          </cell>
          <cell r="H126" t="str">
            <v>PC</v>
          </cell>
          <cell r="I126"/>
        </row>
        <row r="127">
          <cell r="A127" t="str">
            <v>DIR02</v>
          </cell>
          <cell r="B127" t="str">
            <v>GRAND REGARD + COUVERCLE</v>
          </cell>
          <cell r="C127" t="str">
            <v>AS</v>
          </cell>
          <cell r="D127" t="str">
            <v>EMP</v>
          </cell>
          <cell r="E127" t="str">
            <v>REGARDDIST008F</v>
          </cell>
          <cell r="F127" t="str">
            <v>REGARD CARRE AVEC COUVERCLE</v>
          </cell>
          <cell r="G127">
            <v>54.9</v>
          </cell>
          <cell r="H127" t="str">
            <v>PC</v>
          </cell>
          <cell r="I127"/>
        </row>
        <row r="128">
          <cell r="A128" t="str">
            <v>DIR01</v>
          </cell>
          <cell r="B128" t="str">
            <v>PETIT REGARD + COUVERCLE (HEXAGONAL)</v>
          </cell>
          <cell r="C128" t="str">
            <v>AS</v>
          </cell>
          <cell r="D128" t="str">
            <v>EMP</v>
          </cell>
          <cell r="E128" t="str">
            <v>REGARDAC008F</v>
          </cell>
          <cell r="F128" t="str">
            <v>REGARD  AVEC COUVERCLE HEXAGONAL AQUATIRIS</v>
          </cell>
          <cell r="G128">
            <v>35</v>
          </cell>
          <cell r="H128" t="str">
            <v>PC</v>
          </cell>
          <cell r="I128"/>
        </row>
        <row r="129">
          <cell r="A129" t="str">
            <v>DIG01</v>
          </cell>
          <cell r="B129" t="str">
            <v>REGARD GRAVITAIRE DOUBLE SORTIE + COUVERCLE</v>
          </cell>
          <cell r="C129" t="str">
            <v>AN</v>
          </cell>
          <cell r="D129" t="str">
            <v>EMP</v>
          </cell>
          <cell r="E129" t="str">
            <v>REGARDGRAVIT008F</v>
          </cell>
          <cell r="F129" t="str">
            <v>REGARD GRAVIATIRE AVEC COUVERCLE</v>
          </cell>
          <cell r="G129">
            <v>58</v>
          </cell>
          <cell r="H129" t="str">
            <v>PC</v>
          </cell>
          <cell r="I129"/>
        </row>
        <row r="130">
          <cell r="A130" t="str">
            <v>MCOUVDIG01</v>
          </cell>
          <cell r="B130" t="str">
            <v>COUVERCLE REGARD GRAVITAIRE DOUBLE SORTIE</v>
          </cell>
          <cell r="C130" t="str">
            <v>AS</v>
          </cell>
          <cell r="D130" t="str">
            <v>EMP</v>
          </cell>
          <cell r="E130" t="str">
            <v>MCOUVGRV</v>
          </cell>
          <cell r="F130" t="str">
            <v>COUVERCLE REGRAD GRAVITAIRE DOUBLE SORTIE</v>
          </cell>
          <cell r="G130">
            <v>21</v>
          </cell>
          <cell r="H130"/>
          <cell r="I130"/>
        </row>
        <row r="131">
          <cell r="A131" t="str">
            <v>MVANINOX</v>
          </cell>
          <cell r="B131" t="str">
            <v>VANNE INOX</v>
          </cell>
          <cell r="C131" t="str">
            <v>AN</v>
          </cell>
          <cell r="D131" t="str">
            <v>EMP</v>
          </cell>
          <cell r="E131" t="str">
            <v>PELLEINOXF</v>
          </cell>
          <cell r="F131" t="str">
            <v>PELLE INOX AQUATIRIS</v>
          </cell>
          <cell r="G131">
            <v>45.5</v>
          </cell>
          <cell r="H131" t="str">
            <v>PC</v>
          </cell>
          <cell r="I131"/>
        </row>
        <row r="132">
          <cell r="A132" t="str">
            <v>MBARRE2.5</v>
          </cell>
          <cell r="B132" t="str">
            <v>BARRE DE RENFORT POUR BAC 2.5 EH</v>
          </cell>
          <cell r="C132" t="str">
            <v>AS</v>
          </cell>
          <cell r="D132" t="str">
            <v>EMP</v>
          </cell>
          <cell r="E132" t="str">
            <v>BARRERENF2430F</v>
          </cell>
          <cell r="F132" t="str">
            <v>BARRE DE RENFORT POUR BAC 2.5 EH</v>
          </cell>
          <cell r="G132">
            <v>35</v>
          </cell>
          <cell r="H132" t="str">
            <v>PC</v>
          </cell>
          <cell r="I132"/>
        </row>
        <row r="133">
          <cell r="A133" t="str">
            <v>MOPER</v>
          </cell>
          <cell r="B133" t="str">
            <v>OPERCULE DE R_PARTITEUR</v>
          </cell>
          <cell r="C133" t="str">
            <v>AS</v>
          </cell>
          <cell r="D133" t="str">
            <v>EMP</v>
          </cell>
          <cell r="E133" t="str">
            <v>MOPER</v>
          </cell>
          <cell r="F133" t="str">
            <v>OPERCULE DE R_PARTITEUR</v>
          </cell>
          <cell r="G133">
            <v>0</v>
          </cell>
          <cell r="H133"/>
          <cell r="I133"/>
        </row>
        <row r="134">
          <cell r="A134" t="str">
            <v>MBAC3</v>
          </cell>
          <cell r="B134" t="str">
            <v>BAC PEHD 3EH</v>
          </cell>
          <cell r="C134" t="str">
            <v>AN</v>
          </cell>
          <cell r="D134" t="str">
            <v>EMP</v>
          </cell>
          <cell r="E134" t="str">
            <v>BAC3EH004F</v>
          </cell>
          <cell r="F134" t="str">
            <v>BAC D'ASSAINISSEMENT 3 EH</v>
          </cell>
          <cell r="G134">
            <v>637.44000000000005</v>
          </cell>
          <cell r="H134"/>
          <cell r="I134"/>
        </row>
        <row r="135">
          <cell r="A135" t="str">
            <v>MBARRE3</v>
          </cell>
          <cell r="B135" t="str">
            <v>BARRE DE RENFORT POUR BAC 3EH (COMPATIBLE 6EH</v>
          </cell>
          <cell r="C135" t="str">
            <v>AS</v>
          </cell>
          <cell r="D135" t="str">
            <v>EMP</v>
          </cell>
          <cell r="E135" t="str">
            <v>BARRERENF2920F</v>
          </cell>
          <cell r="F135" t="str">
            <v>BARRE DE RENFORT POUR BAC 3EH</v>
          </cell>
          <cell r="G135">
            <v>40.5</v>
          </cell>
          <cell r="H135" t="str">
            <v>PC</v>
          </cell>
          <cell r="I135"/>
        </row>
        <row r="136">
          <cell r="A136" t="str">
            <v>MBAR306</v>
          </cell>
          <cell r="B136" t="str">
            <v>BARRE GALVA EN T SUR MESURE 3M06</v>
          </cell>
          <cell r="C136" t="str">
            <v>AN</v>
          </cell>
          <cell r="D136" t="str">
            <v>EMP</v>
          </cell>
          <cell r="E136" t="str">
            <v>BARREGALVA3060F</v>
          </cell>
          <cell r="F136" t="str">
            <v>BARRE GALVA EN T SUR MESURE 3M06</v>
          </cell>
          <cell r="G136">
            <v>46</v>
          </cell>
          <cell r="H136" t="str">
            <v>PC</v>
          </cell>
          <cell r="I136"/>
        </row>
        <row r="137">
          <cell r="A137" t="str">
            <v>MREHACUN</v>
          </cell>
          <cell r="B137" t="str">
            <v>REHAUSSE DE REGARD CUNETTE ET CARRE</v>
          </cell>
          <cell r="C137" t="str">
            <v>AS</v>
          </cell>
          <cell r="D137" t="str">
            <v>EMP</v>
          </cell>
          <cell r="E137" t="str">
            <v>REHAUSSERCA008F</v>
          </cell>
          <cell r="F137" t="str">
            <v>REHAUSSE DE REGARD CUNETTE ET CARRE</v>
          </cell>
          <cell r="G137">
            <v>27</v>
          </cell>
          <cell r="H137"/>
          <cell r="I137"/>
        </row>
        <row r="138">
          <cell r="A138" t="str">
            <v>MBAR118</v>
          </cell>
          <cell r="B138" t="str">
            <v>DEMI BARRE 118 CM</v>
          </cell>
          <cell r="C138" t="str">
            <v>AS</v>
          </cell>
          <cell r="D138" t="str">
            <v>EMP</v>
          </cell>
          <cell r="E138" t="str">
            <v>MBAR118</v>
          </cell>
          <cell r="F138" t="str">
            <v>DEMI BARRE 118 CM</v>
          </cell>
          <cell r="G138">
            <v>19.39</v>
          </cell>
          <cell r="H138"/>
          <cell r="I138"/>
        </row>
        <row r="139">
          <cell r="A139" t="str">
            <v>MBAR406</v>
          </cell>
          <cell r="B139" t="str">
            <v>BARRE GALVA EN T SUR MESURE 4M06</v>
          </cell>
          <cell r="C139" t="str">
            <v>AN</v>
          </cell>
          <cell r="D139" t="str">
            <v>EMP</v>
          </cell>
          <cell r="E139" t="str">
            <v>BARREGALVA4060F</v>
          </cell>
          <cell r="F139" t="str">
            <v>BARRE GALVA EN T SUR MESURE 4M06</v>
          </cell>
          <cell r="G139">
            <v>53</v>
          </cell>
          <cell r="H139"/>
          <cell r="I139"/>
        </row>
        <row r="140">
          <cell r="A140" t="str">
            <v>MBAR303</v>
          </cell>
          <cell r="B140" t="str">
            <v>BARRE GALVA EN T SUR MESURE 3M03</v>
          </cell>
          <cell r="C140" t="str">
            <v>AN</v>
          </cell>
          <cell r="D140" t="str">
            <v>EMP</v>
          </cell>
          <cell r="E140" t="str">
            <v>MBAR303</v>
          </cell>
          <cell r="F140" t="str">
            <v>BARRE GALVA EN T SUR MESURE 3M03</v>
          </cell>
          <cell r="G140">
            <v>48.69</v>
          </cell>
          <cell r="H140"/>
          <cell r="I140"/>
        </row>
        <row r="141">
          <cell r="A141" t="str">
            <v>MBAR353</v>
          </cell>
          <cell r="B141" t="str">
            <v>BARRE GALVA EN T SUR MESURE 3M53</v>
          </cell>
          <cell r="C141" t="str">
            <v>AN</v>
          </cell>
          <cell r="D141" t="str">
            <v>EMP</v>
          </cell>
          <cell r="E141" t="str">
            <v>BARREGALVA3530F</v>
          </cell>
          <cell r="F141" t="str">
            <v>BARRE GALVA EN T SUR MESURE 3M53</v>
          </cell>
          <cell r="G141">
            <v>50.5</v>
          </cell>
          <cell r="H141" t="str">
            <v>PC</v>
          </cell>
          <cell r="I141"/>
        </row>
        <row r="142">
          <cell r="A142" t="str">
            <v>MBAR403</v>
          </cell>
          <cell r="B142" t="str">
            <v>BARRE GALVA EN T SUR MESURE 4M03</v>
          </cell>
          <cell r="C142" t="str">
            <v>AN</v>
          </cell>
          <cell r="D142" t="str">
            <v>EMP</v>
          </cell>
          <cell r="E142" t="str">
            <v>MBAR403</v>
          </cell>
          <cell r="F142" t="str">
            <v>BARRE GALVA EN T SUR MESURE 4M03</v>
          </cell>
          <cell r="G142">
            <v>60.88</v>
          </cell>
          <cell r="H142"/>
          <cell r="I142"/>
        </row>
        <row r="143">
          <cell r="A143" t="str">
            <v>MBAR206</v>
          </cell>
          <cell r="B143" t="str">
            <v>BARRE PROFIL T GALVA 2M06</v>
          </cell>
          <cell r="C143" t="str">
            <v>AN</v>
          </cell>
          <cell r="D143" t="str">
            <v>EMP</v>
          </cell>
          <cell r="E143" t="str">
            <v>BARREGALVA2060F</v>
          </cell>
          <cell r="F143" t="str">
            <v>BARRE PROFIL T GALVA 2M06</v>
          </cell>
          <cell r="G143">
            <v>39.5</v>
          </cell>
          <cell r="H143"/>
          <cell r="I143"/>
        </row>
        <row r="144">
          <cell r="A144" t="str">
            <v>CHASSE01</v>
          </cell>
          <cell r="B144" t="str">
            <v>BASSIN DE CHASSE AQUATIRIS</v>
          </cell>
          <cell r="C144" t="str">
            <v>AN</v>
          </cell>
          <cell r="D144" t="str">
            <v>EMP</v>
          </cell>
          <cell r="E144" t="str">
            <v>BASSINCHASSEA004F</v>
          </cell>
          <cell r="F144" t="str">
            <v>BASSIN DE CHASSE AQUATIRIS AVEC COUVERCLE</v>
          </cell>
          <cell r="G144">
            <v>142</v>
          </cell>
          <cell r="H144" t="str">
            <v>PC</v>
          </cell>
          <cell r="I144"/>
        </row>
        <row r="145">
          <cell r="A145" t="str">
            <v>CUVE900</v>
          </cell>
          <cell r="B145" t="str">
            <v>CUVE RELEVAGE HT900</v>
          </cell>
          <cell r="C145" t="str">
            <v>AN</v>
          </cell>
          <cell r="D145" t="str">
            <v>EMP</v>
          </cell>
          <cell r="E145" t="str">
            <v>POSTEAQUATIRIS900</v>
          </cell>
          <cell r="F145" t="str">
            <v>CUVE RELEVAGE HT900</v>
          </cell>
          <cell r="G145">
            <v>139.5</v>
          </cell>
          <cell r="H145" t="str">
            <v>PC</v>
          </cell>
          <cell r="I145"/>
        </row>
        <row r="146">
          <cell r="A146" t="str">
            <v>CUVE1200</v>
          </cell>
          <cell r="B146" t="str">
            <v>CUVE RELEVAGE HT1200</v>
          </cell>
          <cell r="C146" t="str">
            <v>AN</v>
          </cell>
          <cell r="D146" t="str">
            <v>EMP</v>
          </cell>
          <cell r="E146" t="str">
            <v>POSTEAQUATIRIS1200</v>
          </cell>
          <cell r="F146" t="str">
            <v>CUVE RELEVAGE HT1200</v>
          </cell>
          <cell r="G146">
            <v>148</v>
          </cell>
          <cell r="H146" t="str">
            <v>PC</v>
          </cell>
          <cell r="I146"/>
        </row>
        <row r="147">
          <cell r="A147" t="str">
            <v>CUVE1500</v>
          </cell>
          <cell r="B147" t="str">
            <v>CUVE RELEVAGE HT1500</v>
          </cell>
          <cell r="C147" t="str">
            <v>AN</v>
          </cell>
          <cell r="D147" t="str">
            <v>EMP</v>
          </cell>
          <cell r="E147" t="str">
            <v>POSTEAQUATIRIS1500</v>
          </cell>
          <cell r="F147" t="str">
            <v>CUVE RELEVAGE HT1500</v>
          </cell>
          <cell r="G147">
            <v>181.5</v>
          </cell>
          <cell r="H147" t="str">
            <v>PC</v>
          </cell>
          <cell r="I147"/>
        </row>
        <row r="148">
          <cell r="A148" t="str">
            <v>REHAUS400</v>
          </cell>
          <cell r="B148" t="str">
            <v>REHAUSSE DE CUVE HT400</v>
          </cell>
          <cell r="C148" t="str">
            <v>AS</v>
          </cell>
          <cell r="D148" t="str">
            <v>EMP</v>
          </cell>
          <cell r="E148" t="str">
            <v>POSTEAQUATIRISREHAUS</v>
          </cell>
          <cell r="F148" t="str">
            <v>REHAUSSE DE CUVE HT400</v>
          </cell>
          <cell r="G148">
            <v>59</v>
          </cell>
          <cell r="H148"/>
          <cell r="I148"/>
        </row>
        <row r="149">
          <cell r="A149" t="str">
            <v>flot01</v>
          </cell>
          <cell r="B149" t="str">
            <v>FLOTTEUR DE CHASSE A AUGET BASCULANT</v>
          </cell>
          <cell r="C149" t="str">
            <v>AN</v>
          </cell>
          <cell r="D149" t="str">
            <v>EMP</v>
          </cell>
          <cell r="E149" t="str">
            <v>FLOTTEURA046F</v>
          </cell>
          <cell r="F149" t="str">
            <v>FLOTTEUR POUR BASSIN DE CHASSE AQUATIRIS</v>
          </cell>
          <cell r="G149">
            <v>16</v>
          </cell>
          <cell r="H149" t="str">
            <v>PC</v>
          </cell>
          <cell r="I149"/>
        </row>
        <row r="150">
          <cell r="A150" t="str">
            <v>MBAR203</v>
          </cell>
          <cell r="B150" t="str">
            <v>BARRE GALVA EN T SUR MESURE 2M03</v>
          </cell>
          <cell r="C150" t="str">
            <v>AN</v>
          </cell>
          <cell r="D150" t="str">
            <v>EMP</v>
          </cell>
          <cell r="E150" t="str">
            <v>BARREGALVA2030F</v>
          </cell>
          <cell r="F150" t="str">
            <v>BARRE GALVA EN T SUR MESURE 2M03</v>
          </cell>
          <cell r="G150">
            <v>39.5</v>
          </cell>
          <cell r="H150" t="str">
            <v>PC</v>
          </cell>
          <cell r="I150"/>
        </row>
        <row r="151">
          <cell r="A151" t="str">
            <v>MJOI110</v>
          </cell>
          <cell r="B151" t="str">
            <v>JOINT FORSHEDA D110</v>
          </cell>
          <cell r="C151" t="str">
            <v>AS</v>
          </cell>
          <cell r="D151" t="str">
            <v>EMP</v>
          </cell>
          <cell r="E151" t="str">
            <v>JOINT110F</v>
          </cell>
          <cell r="F151" t="str">
            <v>JOINT HUBLOT PVC D110 EPDM 4 MM</v>
          </cell>
          <cell r="G151">
            <v>3.5</v>
          </cell>
          <cell r="H151"/>
          <cell r="I151"/>
        </row>
        <row r="152">
          <cell r="A152" t="str">
            <v>MJOI200</v>
          </cell>
          <cell r="B152" t="str">
            <v>JOINT FORSHEDA D200</v>
          </cell>
          <cell r="C152" t="str">
            <v>AS</v>
          </cell>
          <cell r="D152" t="str">
            <v>EMP</v>
          </cell>
          <cell r="E152" t="str">
            <v>JOINT200F</v>
          </cell>
          <cell r="F152" t="str">
            <v>JOINT HUBLOT PVC D200 EPDM 4 MM</v>
          </cell>
          <cell r="G152">
            <v>6</v>
          </cell>
          <cell r="H152"/>
          <cell r="I152"/>
        </row>
        <row r="153">
          <cell r="A153" t="str">
            <v>BACLYS</v>
          </cell>
          <cell r="B153" t="str">
            <v>BAC RETENTION PE 60X40X15</v>
          </cell>
          <cell r="D153" t="str">
            <v>EMP</v>
          </cell>
          <cell r="E153" t="str">
            <v>LABR30008F</v>
          </cell>
          <cell r="F153" t="str">
            <v>Labo Rétention 30L - Coloris NOIR TEIN008</v>
          </cell>
          <cell r="G153">
            <v>40.69</v>
          </cell>
          <cell r="H153"/>
          <cell r="I153"/>
        </row>
        <row r="154">
          <cell r="A154" t="str">
            <v>MANG01</v>
          </cell>
          <cell r="B154" t="str">
            <v>MANGEOIRE AQUATIRIS</v>
          </cell>
          <cell r="C154" t="str">
            <v>AS</v>
          </cell>
          <cell r="D154" t="str">
            <v>ESATSIMONIER</v>
          </cell>
          <cell r="E154" t="str">
            <v>MANG01</v>
          </cell>
          <cell r="F154" t="str">
            <v>MANGEOIRE AQUATIRIS</v>
          </cell>
          <cell r="G154">
            <v>11.25</v>
          </cell>
        </row>
        <row r="155">
          <cell r="A155">
            <v>490749</v>
          </cell>
          <cell r="B155" t="str">
            <v xml:space="preserve">JOINT PROFILE T7 </v>
          </cell>
          <cell r="C155" t="str">
            <v>AN</v>
          </cell>
          <cell r="D155" t="str">
            <v>ESSENTRA</v>
          </cell>
          <cell r="E155">
            <v>490749</v>
          </cell>
          <cell r="F155" t="str">
            <v xml:space="preserve">JOINT PROFILE T7 </v>
          </cell>
          <cell r="G155">
            <v>1.6319999999999999</v>
          </cell>
        </row>
        <row r="156">
          <cell r="A156">
            <v>490743</v>
          </cell>
          <cell r="B156" t="str">
            <v>JOINT PROFILE T1</v>
          </cell>
          <cell r="C156" t="str">
            <v>AN</v>
          </cell>
          <cell r="D156" t="str">
            <v>ESSENTRA</v>
          </cell>
          <cell r="E156">
            <v>490743</v>
          </cell>
          <cell r="F156" t="str">
            <v>JOINT PROFILE T1</v>
          </cell>
          <cell r="G156">
            <v>1.9279999999999999</v>
          </cell>
        </row>
        <row r="157">
          <cell r="A157" t="str">
            <v>PAN1505</v>
          </cell>
          <cell r="B157" t="str">
            <v>PANNEAU PVC 1000 X 1505 MM</v>
          </cell>
          <cell r="C157" t="str">
            <v>AN</v>
          </cell>
          <cell r="D157" t="str">
            <v>EXTRUPLESA</v>
          </cell>
          <cell r="E157" t="str">
            <v>8289GR1505</v>
          </cell>
          <cell r="F157" t="str">
            <v>PANNEAU PVC 1000 X 1505 mm</v>
          </cell>
          <cell r="G157">
            <v>23.961349999999999</v>
          </cell>
        </row>
        <row r="158">
          <cell r="A158" t="str">
            <v>PAN1515</v>
          </cell>
          <cell r="B158" t="str">
            <v>PANNEAU PVC 1000 X 1515 MM</v>
          </cell>
          <cell r="C158" t="str">
            <v>AN</v>
          </cell>
          <cell r="D158" t="str">
            <v>EXTRUPLESA</v>
          </cell>
          <cell r="E158" t="str">
            <v>8289GR1515</v>
          </cell>
          <cell r="F158" t="str">
            <v>PANNEAU PVC 1000 X 1515 mm</v>
          </cell>
          <cell r="G158">
            <v>24.117449999999998</v>
          </cell>
        </row>
        <row r="159">
          <cell r="A159" t="str">
            <v>PAN2005</v>
          </cell>
          <cell r="B159" t="str">
            <v>PANNEAU PVC 1000 X 2005 MM</v>
          </cell>
          <cell r="C159" t="str">
            <v>AN</v>
          </cell>
          <cell r="D159" t="str">
            <v>EXTRUPLESA</v>
          </cell>
          <cell r="E159" t="str">
            <v>8289GR2005</v>
          </cell>
          <cell r="F159" t="str">
            <v>PANNEAU PVC 1000 X 2005 mm</v>
          </cell>
          <cell r="G159">
            <v>31.922449999999998</v>
          </cell>
        </row>
        <row r="160">
          <cell r="A160" t="str">
            <v>PAN2025</v>
          </cell>
          <cell r="B160" t="str">
            <v>PANNEAU PVC 1000 X 2025 MM</v>
          </cell>
          <cell r="C160" t="str">
            <v>AN</v>
          </cell>
          <cell r="D160" t="str">
            <v>EXTRUPLESA</v>
          </cell>
          <cell r="E160" t="str">
            <v>8289GR2025</v>
          </cell>
          <cell r="F160" t="str">
            <v>PANNEAU PVC 1000 X 2025 mm</v>
          </cell>
          <cell r="G160">
            <v>32.245800000000003</v>
          </cell>
        </row>
        <row r="161">
          <cell r="A161" t="str">
            <v>PAN2110</v>
          </cell>
          <cell r="B161" t="str">
            <v>PANNEAU PVC 1000 X 2110 MM</v>
          </cell>
          <cell r="C161" t="str">
            <v>AN</v>
          </cell>
          <cell r="D161" t="str">
            <v>EXTRUPLESA</v>
          </cell>
          <cell r="E161" t="str">
            <v>8289GR2110</v>
          </cell>
          <cell r="F161" t="str">
            <v>PANNEAU PVC 1000 X 2110 mm</v>
          </cell>
          <cell r="G161">
            <v>33.594949999999997</v>
          </cell>
        </row>
        <row r="162">
          <cell r="A162" t="str">
            <v>PAN2220</v>
          </cell>
          <cell r="B162" t="str">
            <v>PANNEAU PVC 1000 X 2220 MM</v>
          </cell>
          <cell r="C162" t="str">
            <v>AN</v>
          </cell>
          <cell r="D162" t="str">
            <v>EXTRUPLESA</v>
          </cell>
          <cell r="E162" t="str">
            <v>8289GR2220</v>
          </cell>
          <cell r="F162" t="str">
            <v>PANNEAU PVC 1000 X 2220 mm</v>
          </cell>
          <cell r="G162">
            <v>35.345500000000001</v>
          </cell>
        </row>
        <row r="163">
          <cell r="A163" t="str">
            <v>PAN2505</v>
          </cell>
          <cell r="B163" t="str">
            <v>PANNEAU PVC 1000 X 2505 MM</v>
          </cell>
          <cell r="C163" t="str">
            <v>AN</v>
          </cell>
          <cell r="D163" t="str">
            <v>EXTRUPLESA</v>
          </cell>
          <cell r="E163" t="str">
            <v>8289GR2505</v>
          </cell>
          <cell r="F163" t="str">
            <v>PANNEAU PVC 1000 X 2505 mm</v>
          </cell>
          <cell r="G163">
            <v>39.883550000000007</v>
          </cell>
        </row>
        <row r="164">
          <cell r="A164" t="str">
            <v>PAN2525</v>
          </cell>
          <cell r="B164" t="str">
            <v>PANNEAU PVC 1000 X 2525 MM</v>
          </cell>
          <cell r="C164" t="str">
            <v>AN</v>
          </cell>
          <cell r="D164" t="str">
            <v>EXTRUPLESA</v>
          </cell>
          <cell r="E164" t="str">
            <v>8289GR2525</v>
          </cell>
          <cell r="F164" t="str">
            <v>PANNEAU PVC 1000 X 2525 mm</v>
          </cell>
          <cell r="G164">
            <v>40.206900000000005</v>
          </cell>
        </row>
        <row r="165">
          <cell r="A165" t="str">
            <v>EXPAN1505</v>
          </cell>
          <cell r="B165" t="str">
            <v>RALLONGE PVC 200 X 1505 MM</v>
          </cell>
          <cell r="C165" t="str">
            <v>AN</v>
          </cell>
          <cell r="D165" t="str">
            <v>EXTRUPLESA</v>
          </cell>
          <cell r="E165" t="str">
            <v>8095GR1505</v>
          </cell>
          <cell r="F165" t="str">
            <v>RALLONGE PVC 200 X 1505 mm</v>
          </cell>
          <cell r="G165">
            <v>5.4746500000000005</v>
          </cell>
        </row>
        <row r="166">
          <cell r="A166" t="str">
            <v>EXPAN1515</v>
          </cell>
          <cell r="B166" t="str">
            <v>RALLONGE PVC 200 X 1515 MM</v>
          </cell>
          <cell r="C166" t="str">
            <v>AN</v>
          </cell>
          <cell r="D166" t="str">
            <v>EXTRUPLESA</v>
          </cell>
          <cell r="E166" t="str">
            <v>8095GR1515</v>
          </cell>
          <cell r="F166" t="str">
            <v>RALLONGE PVC 200 X 1515 mm</v>
          </cell>
          <cell r="G166">
            <v>5.5081000000000007</v>
          </cell>
        </row>
        <row r="167">
          <cell r="A167" t="str">
            <v>EXPAN2005</v>
          </cell>
          <cell r="B167" t="str">
            <v>RALLONGE PVC 200 X 2005 MM</v>
          </cell>
          <cell r="C167" t="str">
            <v>AN</v>
          </cell>
          <cell r="D167" t="str">
            <v>EXTRUPLESA</v>
          </cell>
          <cell r="E167" t="str">
            <v>8095GR2005</v>
          </cell>
          <cell r="F167" t="str">
            <v>RALLONGE PVC 200 X 2005 mm</v>
          </cell>
          <cell r="G167">
            <v>7.2920999999999996</v>
          </cell>
        </row>
        <row r="168">
          <cell r="A168" t="str">
            <v>EXPAN2025</v>
          </cell>
          <cell r="B168" t="str">
            <v>RALLONGE PVC 200 X 2025 MM</v>
          </cell>
          <cell r="C168" t="str">
            <v>AN</v>
          </cell>
          <cell r="D168" t="str">
            <v>EXTRUPLESA</v>
          </cell>
          <cell r="E168" t="str">
            <v>8095GR2025</v>
          </cell>
          <cell r="F168" t="str">
            <v>RALLONGE PVC 200 X 2025 mm</v>
          </cell>
          <cell r="G168">
            <v>7.359</v>
          </cell>
        </row>
        <row r="169">
          <cell r="A169" t="str">
            <v>EXPAN2110</v>
          </cell>
          <cell r="B169" t="str">
            <v>RALLONGE PVC 200 X 2110 MM</v>
          </cell>
          <cell r="C169" t="str">
            <v>AN</v>
          </cell>
          <cell r="D169" t="str">
            <v>EXTRUPLESA</v>
          </cell>
          <cell r="E169" t="str">
            <v>8095GR2110</v>
          </cell>
          <cell r="F169" t="str">
            <v>RALLONGE PVC 200 X 2110 mm</v>
          </cell>
          <cell r="G169">
            <v>7.6711999999999998</v>
          </cell>
        </row>
        <row r="170">
          <cell r="A170" t="str">
            <v>EXPAN2220</v>
          </cell>
          <cell r="B170" t="str">
            <v>RALLONGE PVC 200 X 2220 MM</v>
          </cell>
          <cell r="C170" t="str">
            <v>AN</v>
          </cell>
          <cell r="D170" t="str">
            <v>EXTRUPLESA</v>
          </cell>
          <cell r="E170" t="str">
            <v>8095GR2220</v>
          </cell>
          <cell r="F170" t="str">
            <v>RALLONGE PVC 200 X 2220 mm</v>
          </cell>
          <cell r="G170">
            <v>8.0725999999999996</v>
          </cell>
        </row>
        <row r="171">
          <cell r="A171" t="str">
            <v>EXPAN2505</v>
          </cell>
          <cell r="B171" t="str">
            <v>RALLONGE PVC 200 X 2505 MM</v>
          </cell>
          <cell r="C171" t="str">
            <v>AN</v>
          </cell>
          <cell r="D171" t="str">
            <v>EXTRUPLESA</v>
          </cell>
          <cell r="E171" t="str">
            <v>8095GR2505</v>
          </cell>
          <cell r="F171" t="str">
            <v>RALLONGE PVC 200 X 2505 mm</v>
          </cell>
          <cell r="G171">
            <v>9.1095500000000005</v>
          </cell>
        </row>
        <row r="172">
          <cell r="A172" t="str">
            <v>EXPAN2525</v>
          </cell>
          <cell r="B172" t="str">
            <v>RALLONGE PVC 200 X 2525 MM</v>
          </cell>
          <cell r="C172" t="str">
            <v>AN</v>
          </cell>
          <cell r="D172" t="str">
            <v>EXTRUPLESA</v>
          </cell>
          <cell r="E172" t="str">
            <v>8095GR2525</v>
          </cell>
          <cell r="F172" t="str">
            <v>RALLONGE PVC 200 X 2525 mm</v>
          </cell>
          <cell r="G172">
            <v>9.1764500000000009</v>
          </cell>
        </row>
        <row r="173">
          <cell r="A173" t="str">
            <v>PROFILH1505</v>
          </cell>
          <cell r="B173" t="str">
            <v>PROFIL H 1505</v>
          </cell>
          <cell r="C173" t="str">
            <v>AN</v>
          </cell>
          <cell r="D173" t="str">
            <v>EXTRUPLESA</v>
          </cell>
          <cell r="E173" t="str">
            <v>8252GR1505</v>
          </cell>
          <cell r="F173" t="str">
            <v>PROFIL H 1505</v>
          </cell>
          <cell r="G173">
            <v>3.5122499999999999</v>
          </cell>
        </row>
        <row r="174">
          <cell r="A174" t="str">
            <v>PROFILH1515</v>
          </cell>
          <cell r="B174" t="str">
            <v>PROFIL H 1515</v>
          </cell>
          <cell r="C174" t="str">
            <v>AN</v>
          </cell>
          <cell r="D174" t="str">
            <v>EXTRUPLESA</v>
          </cell>
          <cell r="E174" t="str">
            <v>8252GR1515</v>
          </cell>
          <cell r="F174" t="str">
            <v>PROFIL H 1515</v>
          </cell>
          <cell r="G174">
            <v>3.5345499999999999</v>
          </cell>
        </row>
        <row r="175">
          <cell r="A175" t="str">
            <v>PROFILH2005</v>
          </cell>
          <cell r="B175" t="str">
            <v>PROFIL H 2005</v>
          </cell>
          <cell r="C175" t="str">
            <v>AN</v>
          </cell>
          <cell r="D175" t="str">
            <v>EXTRUPLESA</v>
          </cell>
          <cell r="E175" t="str">
            <v>8252GR2005</v>
          </cell>
          <cell r="F175" t="str">
            <v>PROFIL H 2005</v>
          </cell>
          <cell r="G175">
            <v>4.6718500000000001</v>
          </cell>
        </row>
        <row r="176">
          <cell r="A176" t="str">
            <v>PROFILH2025</v>
          </cell>
          <cell r="B176" t="str">
            <v>PROFIL H 2025</v>
          </cell>
          <cell r="C176" t="str">
            <v>AN</v>
          </cell>
          <cell r="D176" t="str">
            <v>EXTRUPLESA</v>
          </cell>
          <cell r="E176" t="str">
            <v>8252GR2025</v>
          </cell>
          <cell r="F176" t="str">
            <v>PROFIL H 2025</v>
          </cell>
          <cell r="G176">
            <v>4.71645</v>
          </cell>
        </row>
        <row r="177">
          <cell r="A177" t="str">
            <v>PROFILH2110</v>
          </cell>
          <cell r="B177" t="str">
            <v>PROFIL H 2110</v>
          </cell>
          <cell r="C177" t="str">
            <v>AN</v>
          </cell>
          <cell r="D177" t="str">
            <v>EXTRUPLESA</v>
          </cell>
          <cell r="E177" t="str">
            <v>8252GR2110</v>
          </cell>
          <cell r="F177" t="str">
            <v>PROFIL H 2110</v>
          </cell>
          <cell r="G177">
            <v>4.9171500000000004</v>
          </cell>
        </row>
        <row r="178">
          <cell r="A178" t="str">
            <v>PROFILH2220</v>
          </cell>
          <cell r="B178" t="str">
            <v>PROFIL H 2220</v>
          </cell>
          <cell r="C178" t="str">
            <v>AN</v>
          </cell>
          <cell r="D178" t="str">
            <v>EXTRUPLESA</v>
          </cell>
          <cell r="E178" t="str">
            <v>8252GR2220</v>
          </cell>
          <cell r="F178" t="str">
            <v>PROFIL H 2220</v>
          </cell>
          <cell r="G178">
            <v>5.1735999999999995</v>
          </cell>
        </row>
        <row r="179">
          <cell r="A179" t="str">
            <v>PROFILH2505</v>
          </cell>
          <cell r="B179" t="str">
            <v>PROFIL H 2505</v>
          </cell>
          <cell r="C179" t="str">
            <v>AN</v>
          </cell>
          <cell r="D179" t="str">
            <v>EXTRUPLESA</v>
          </cell>
          <cell r="E179" t="str">
            <v>8252GR2505</v>
          </cell>
          <cell r="F179" t="str">
            <v>PROFIL H 2505</v>
          </cell>
          <cell r="G179">
            <v>5.8314500000000002</v>
          </cell>
        </row>
        <row r="180">
          <cell r="A180" t="str">
            <v>PROFILH2525</v>
          </cell>
          <cell r="B180" t="str">
            <v>PROFIL H 2525</v>
          </cell>
          <cell r="C180" t="str">
            <v>AN</v>
          </cell>
          <cell r="D180" t="str">
            <v>EXTRUPLESA</v>
          </cell>
          <cell r="E180" t="str">
            <v>8252GR2525</v>
          </cell>
          <cell r="F180" t="str">
            <v>PROFIL H 2525</v>
          </cell>
          <cell r="G180">
            <v>5.8872</v>
          </cell>
        </row>
        <row r="181">
          <cell r="A181" t="str">
            <v>PLUMIERS</v>
          </cell>
          <cell r="B181" t="str">
            <v xml:space="preserve">PLUMIERS EN BOIS </v>
          </cell>
          <cell r="C181" t="str">
            <v>AS</v>
          </cell>
          <cell r="D181" t="str">
            <v>GENIECADO</v>
          </cell>
          <cell r="E181" t="str">
            <v>PLUMIERS</v>
          </cell>
          <cell r="F181" t="str">
            <v xml:space="preserve">PLUMIERS EN BOIS </v>
          </cell>
          <cell r="G181">
            <v>1.45</v>
          </cell>
        </row>
        <row r="182">
          <cell r="A182" t="str">
            <v>SACS</v>
          </cell>
          <cell r="B182" t="str">
            <v>SACS EN KRAFT SIGLE AQUATIRIS</v>
          </cell>
          <cell r="C182" t="str">
            <v>AS</v>
          </cell>
          <cell r="D182" t="str">
            <v>GENIECADO</v>
          </cell>
          <cell r="E182" t="str">
            <v>SACS</v>
          </cell>
          <cell r="F182" t="str">
            <v>SACS EN KRAFT SIGLE AQUATIRIS</v>
          </cell>
          <cell r="G182">
            <v>0.83</v>
          </cell>
        </row>
        <row r="183">
          <cell r="A183" t="str">
            <v>CLE</v>
          </cell>
          <cell r="B183" t="str">
            <v>CLE USB 4 GO</v>
          </cell>
          <cell r="C183" t="str">
            <v>AS</v>
          </cell>
          <cell r="D183" t="str">
            <v>GENIECADO</v>
          </cell>
          <cell r="E183" t="str">
            <v>CLE</v>
          </cell>
          <cell r="F183" t="str">
            <v>CLE USB 4 GO</v>
          </cell>
          <cell r="G183">
            <v>7.18</v>
          </cell>
        </row>
        <row r="184">
          <cell r="A184" t="str">
            <v>CRAYON</v>
          </cell>
          <cell r="B184" t="str">
            <v>CRAYON AQUATIRIS</v>
          </cell>
          <cell r="C184" t="str">
            <v>AS</v>
          </cell>
          <cell r="D184" t="str">
            <v>GENIECADO</v>
          </cell>
          <cell r="E184" t="str">
            <v>CRAYON</v>
          </cell>
          <cell r="F184" t="str">
            <v>CRAYON AQUATIRIS</v>
          </cell>
          <cell r="G184">
            <v>4.5</v>
          </cell>
        </row>
        <row r="185">
          <cell r="A185" t="str">
            <v>SACOCHE</v>
          </cell>
          <cell r="B185" t="str">
            <v>SACOCHE ORDINATEUR</v>
          </cell>
          <cell r="C185" t="str">
            <v>AN</v>
          </cell>
          <cell r="D185" t="str">
            <v>GENIECADO</v>
          </cell>
          <cell r="E185" t="str">
            <v>SACOCHE</v>
          </cell>
          <cell r="F185" t="str">
            <v>SACOCHE ORDINATEUR</v>
          </cell>
          <cell r="G185">
            <v>11.93</v>
          </cell>
        </row>
        <row r="186">
          <cell r="A186" t="str">
            <v>7FAMILLES</v>
          </cell>
          <cell r="B186" t="str">
            <v>JEU DES 7 FAMILLES</v>
          </cell>
          <cell r="C186" t="str">
            <v>AS</v>
          </cell>
          <cell r="D186" t="str">
            <v>GENIECADO</v>
          </cell>
          <cell r="E186" t="str">
            <v>7FAMILLES</v>
          </cell>
          <cell r="F186" t="str">
            <v>JEU DES 7 FAMILLES</v>
          </cell>
          <cell r="G186">
            <v>3.75</v>
          </cell>
        </row>
        <row r="187">
          <cell r="A187" t="str">
            <v>MRED6350</v>
          </cell>
          <cell r="B187" t="str">
            <v>REDUCTION 63/50</v>
          </cell>
          <cell r="C187" t="str">
            <v>AN</v>
          </cell>
          <cell r="D187" t="str">
            <v>HTUBE</v>
          </cell>
          <cell r="E187" t="str">
            <v>MRED6350</v>
          </cell>
          <cell r="F187" t="str">
            <v>REDUCTION 63/50</v>
          </cell>
          <cell r="G187">
            <v>2.19</v>
          </cell>
        </row>
        <row r="188">
          <cell r="A188" t="str">
            <v>MBOUC</v>
          </cell>
          <cell r="B188" t="str">
            <v>BOUCHON D50</v>
          </cell>
          <cell r="C188" t="str">
            <v>AN</v>
          </cell>
          <cell r="D188" t="str">
            <v>HTUBE</v>
          </cell>
          <cell r="E188" t="str">
            <v>MBOUC</v>
          </cell>
          <cell r="F188" t="str">
            <v>BOUCHON DIAMETRE 50</v>
          </cell>
          <cell r="G188">
            <v>0.9</v>
          </cell>
        </row>
        <row r="189">
          <cell r="A189" t="str">
            <v>MY100</v>
          </cell>
          <cell r="B189" t="str">
            <v>Y 100 GRAVITAIRE</v>
          </cell>
          <cell r="C189" t="str">
            <v>AN</v>
          </cell>
          <cell r="D189" t="str">
            <v>HTUBE</v>
          </cell>
          <cell r="E189" t="str">
            <v>MY100</v>
          </cell>
          <cell r="F189" t="str">
            <v>Y 100 GRAVITAIRE</v>
          </cell>
          <cell r="G189">
            <v>2.85</v>
          </cell>
        </row>
        <row r="190">
          <cell r="A190" t="str">
            <v>MMANCH63</v>
          </cell>
          <cell r="B190" t="str">
            <v>MANCHON EGAL D63</v>
          </cell>
          <cell r="C190" t="str">
            <v>AS</v>
          </cell>
          <cell r="D190" t="str">
            <v>HTUBE</v>
          </cell>
          <cell r="E190" t="str">
            <v>MMANCH63</v>
          </cell>
          <cell r="F190" t="str">
            <v>MANCHON EGAL D63</v>
          </cell>
          <cell r="G190">
            <v>0</v>
          </cell>
        </row>
        <row r="191">
          <cell r="A191" t="str">
            <v>MMANCH40</v>
          </cell>
          <cell r="B191" t="str">
            <v>MANCHON EGAL D40</v>
          </cell>
          <cell r="C191" t="str">
            <v>AS</v>
          </cell>
          <cell r="D191" t="str">
            <v>HTUBE</v>
          </cell>
          <cell r="E191" t="str">
            <v>8516320D</v>
          </cell>
          <cell r="F191" t="str">
            <v>MANCHON EGAL D40</v>
          </cell>
          <cell r="G191">
            <v>0</v>
          </cell>
        </row>
        <row r="192">
          <cell r="A192" t="str">
            <v>TEFF87100</v>
          </cell>
          <cell r="B192" t="str">
            <v>TE PVC 87 FF D.100</v>
          </cell>
          <cell r="C192" t="str">
            <v>AS</v>
          </cell>
          <cell r="D192" t="str">
            <v>HTUBE</v>
          </cell>
          <cell r="E192" t="str">
            <v>TEFF87100</v>
          </cell>
          <cell r="F192" t="str">
            <v>TE PVC 87 FF D.100</v>
          </cell>
          <cell r="G192">
            <v>0</v>
          </cell>
        </row>
        <row r="193">
          <cell r="A193" t="str">
            <v>MMANCH50</v>
          </cell>
          <cell r="B193" t="str">
            <v>MANCHON EGAL D50</v>
          </cell>
          <cell r="C193" t="str">
            <v>AS</v>
          </cell>
          <cell r="D193" t="str">
            <v>HTUBE</v>
          </cell>
          <cell r="E193" t="str">
            <v>MMANCH50</v>
          </cell>
          <cell r="F193" t="str">
            <v>MANCHON EGAL D50</v>
          </cell>
          <cell r="G193">
            <v>0.32</v>
          </cell>
        </row>
        <row r="194">
          <cell r="A194" t="str">
            <v>1111022P</v>
          </cell>
          <cell r="B194" t="str">
            <v>TUYAU PVC D200</v>
          </cell>
          <cell r="C194" t="str">
            <v>AN</v>
          </cell>
          <cell r="D194" t="str">
            <v>HTUBE</v>
          </cell>
          <cell r="E194" t="str">
            <v>1111022P</v>
          </cell>
          <cell r="F194" t="str">
            <v>TUYAU PVC Ø 200</v>
          </cell>
          <cell r="G194">
            <v>6.28</v>
          </cell>
        </row>
        <row r="195">
          <cell r="A195" t="str">
            <v>MAG01</v>
          </cell>
          <cell r="B195" t="str">
            <v>AUTOMATISME POUR REGARD GRAVITAIRE</v>
          </cell>
          <cell r="C195" t="str">
            <v>AN</v>
          </cell>
          <cell r="D195" t="str">
            <v>INEAUTEC</v>
          </cell>
          <cell r="E195" t="str">
            <v>MAG01</v>
          </cell>
          <cell r="F195" t="str">
            <v>AUTOMATISME POUR REGARD GRAVITAIRE</v>
          </cell>
          <cell r="G195">
            <v>0</v>
          </cell>
        </row>
        <row r="196">
          <cell r="A196" t="str">
            <v>CLAPETINOX</v>
          </cell>
          <cell r="B196" t="str">
            <v>CLAPET  INOX  AIMANTE DN 100</v>
          </cell>
          <cell r="C196" t="str">
            <v>AN</v>
          </cell>
          <cell r="D196" t="str">
            <v>INEAUTEC</v>
          </cell>
          <cell r="E196" t="str">
            <v>CLAPETINOX</v>
          </cell>
          <cell r="F196" t="str">
            <v>CLAPET  INOX  AIMANTE DN 100</v>
          </cell>
          <cell r="G196">
            <v>384</v>
          </cell>
        </row>
        <row r="197">
          <cell r="A197" t="str">
            <v>FLOTCLAP</v>
          </cell>
          <cell r="B197" t="str">
            <v>FLOTTEUR POUR CHASSE A CLAPET</v>
          </cell>
          <cell r="C197" t="str">
            <v>AS</v>
          </cell>
          <cell r="D197" t="str">
            <v>INEAUTEC</v>
          </cell>
          <cell r="E197" t="str">
            <v>FLOTCLAP</v>
          </cell>
          <cell r="F197" t="str">
            <v>FLOTTEUR POUR CHASSE A CLAPET AQUATIRIS</v>
          </cell>
          <cell r="G197">
            <v>50</v>
          </cell>
        </row>
        <row r="198">
          <cell r="A198" t="str">
            <v>MANTIR50</v>
          </cell>
          <cell r="B198" t="str">
            <v>BARRIERE ANTI RACINE ROULEAU DE 50M</v>
          </cell>
          <cell r="C198" t="str">
            <v>AS</v>
          </cell>
          <cell r="D198" t="str">
            <v>JARDIPROTEC</v>
          </cell>
          <cell r="E198" t="str">
            <v>MANTIR</v>
          </cell>
          <cell r="F198" t="str">
            <v>BARRIERE ANTI RACINE</v>
          </cell>
          <cell r="G198">
            <v>187.5</v>
          </cell>
          <cell r="H198" t="str">
            <v>Rouleau 50 M</v>
          </cell>
        </row>
        <row r="199">
          <cell r="A199" t="str">
            <v>MKITJONC</v>
          </cell>
          <cell r="B199" t="str">
            <v>KIT DE JONCTION ANTI RACINE</v>
          </cell>
          <cell r="C199" t="str">
            <v>AS</v>
          </cell>
          <cell r="D199" t="str">
            <v>JARDIPROTEC</v>
          </cell>
          <cell r="E199" t="str">
            <v>MKITJONC</v>
          </cell>
          <cell r="F199" t="str">
            <v>KIT DE JONCTION ANTI RACINE</v>
          </cell>
          <cell r="G199">
            <v>12.5</v>
          </cell>
          <cell r="H199" t="str">
            <v>PC</v>
          </cell>
        </row>
        <row r="200">
          <cell r="A200" t="str">
            <v>MANTIR25</v>
          </cell>
          <cell r="B200" t="str">
            <v>BARRIERE ANTI RACINE ROULEAU DE 25M</v>
          </cell>
          <cell r="C200" t="str">
            <v>AS</v>
          </cell>
          <cell r="D200" t="str">
            <v>JARDIPROTEC</v>
          </cell>
          <cell r="E200" t="str">
            <v>MANTIR25</v>
          </cell>
          <cell r="F200" t="str">
            <v>BARRIERE ANTI RACINE rouleau de 25m</v>
          </cell>
          <cell r="G200">
            <v>95.5</v>
          </cell>
          <cell r="H200" t="str">
            <v>Rouleau 25 M</v>
          </cell>
        </row>
        <row r="201">
          <cell r="A201" t="str">
            <v>MSCIE60</v>
          </cell>
          <cell r="B201" t="str">
            <v>SCIE CLOCHE D57</v>
          </cell>
          <cell r="C201" t="str">
            <v>AS</v>
          </cell>
          <cell r="D201" t="str">
            <v>KENI</v>
          </cell>
          <cell r="E201" t="str">
            <v>MSCIE60</v>
          </cell>
          <cell r="F201" t="str">
            <v>SCIE CLOCHE ø 60</v>
          </cell>
          <cell r="G201">
            <v>24.79</v>
          </cell>
          <cell r="I201">
            <v>44562</v>
          </cell>
          <cell r="J201">
            <v>26.02</v>
          </cell>
        </row>
        <row r="202">
          <cell r="A202" t="str">
            <v>MSCIE70</v>
          </cell>
          <cell r="B202" t="str">
            <v>SCIE CLOCHE D70</v>
          </cell>
          <cell r="C202" t="str">
            <v>AS</v>
          </cell>
          <cell r="D202" t="str">
            <v>KENI</v>
          </cell>
          <cell r="E202" t="str">
            <v>MSCIE70</v>
          </cell>
          <cell r="F202" t="str">
            <v>SCIE CLOCHE ø 70</v>
          </cell>
          <cell r="G202">
            <v>24.94</v>
          </cell>
          <cell r="I202">
            <v>44562</v>
          </cell>
          <cell r="J202">
            <v>26.18</v>
          </cell>
        </row>
        <row r="203">
          <cell r="A203" t="str">
            <v>MSCIE102</v>
          </cell>
          <cell r="B203" t="str">
            <v>SCIE CLOCHE D102</v>
          </cell>
          <cell r="C203" t="str">
            <v>AS</v>
          </cell>
          <cell r="D203" t="str">
            <v>KENI</v>
          </cell>
          <cell r="E203" t="str">
            <v>K-008108</v>
          </cell>
          <cell r="F203" t="str">
            <v>MHS102  - SCIE CLOCHE BIMETAL D102</v>
          </cell>
          <cell r="G203">
            <v>31.27</v>
          </cell>
          <cell r="H203" t="str">
            <v>PC</v>
          </cell>
          <cell r="I203">
            <v>44562</v>
          </cell>
          <cell r="J203">
            <v>32.729999999999997</v>
          </cell>
        </row>
        <row r="204">
          <cell r="A204" t="str">
            <v>MSCIE111</v>
          </cell>
          <cell r="B204" t="str">
            <v>SCIE CLOCHE D111</v>
          </cell>
          <cell r="C204" t="str">
            <v>AS</v>
          </cell>
          <cell r="D204" t="str">
            <v>KENI</v>
          </cell>
          <cell r="E204" t="str">
            <v>MSCIE108</v>
          </cell>
          <cell r="F204" t="str">
            <v>SCIE CLOCHE ø 108</v>
          </cell>
          <cell r="G204">
            <v>45.73</v>
          </cell>
          <cell r="I204">
            <v>44562</v>
          </cell>
          <cell r="J204">
            <v>48.04</v>
          </cell>
        </row>
        <row r="205">
          <cell r="A205" t="str">
            <v>MSCIE20</v>
          </cell>
          <cell r="B205" t="str">
            <v>SCIE CLOCHE D20</v>
          </cell>
          <cell r="C205" t="str">
            <v>AS</v>
          </cell>
          <cell r="D205" t="str">
            <v>KENI</v>
          </cell>
          <cell r="E205" t="str">
            <v>MSCIE20</v>
          </cell>
          <cell r="F205" t="str">
            <v>SCIE CLOCHE D20</v>
          </cell>
          <cell r="G205"/>
          <cell r="I205">
            <v>44562</v>
          </cell>
        </row>
        <row r="206">
          <cell r="A206" t="str">
            <v>MSCIE67</v>
          </cell>
          <cell r="B206" t="str">
            <v>MHST67 - SCIE CLOCHE CARBURE D67</v>
          </cell>
          <cell r="C206" t="str">
            <v>AS</v>
          </cell>
          <cell r="D206" t="str">
            <v>KENI</v>
          </cell>
          <cell r="E206">
            <v>23067</v>
          </cell>
          <cell r="F206" t="str">
            <v>MHST - SCIE CLOCHE CARBURE D67</v>
          </cell>
          <cell r="G206">
            <v>17.352</v>
          </cell>
          <cell r="I206">
            <v>44562</v>
          </cell>
          <cell r="J206">
            <v>18.22</v>
          </cell>
        </row>
        <row r="207">
          <cell r="A207" t="str">
            <v>MSCIE57</v>
          </cell>
          <cell r="B207" t="str">
            <v>MHST57 - SCIE CLOCHE CARBURE D57</v>
          </cell>
          <cell r="C207" t="str">
            <v>AS</v>
          </cell>
          <cell r="D207" t="str">
            <v>KENI</v>
          </cell>
          <cell r="E207">
            <v>23057</v>
          </cell>
          <cell r="F207" t="str">
            <v>MHST57 - SCIE CLOCHE CARBURE D57</v>
          </cell>
          <cell r="G207">
            <v>15.552</v>
          </cell>
          <cell r="I207">
            <v>44562</v>
          </cell>
          <cell r="J207">
            <v>16.329999999999998</v>
          </cell>
        </row>
        <row r="208">
          <cell r="A208" t="str">
            <v>MSCIEFIK105</v>
          </cell>
          <cell r="B208" t="str">
            <v>FIK105 - SCIE CLOCHE DENTURE FINE D105</v>
          </cell>
          <cell r="C208" t="str">
            <v>AS</v>
          </cell>
          <cell r="D208" t="str">
            <v>KENI</v>
          </cell>
          <cell r="E208">
            <v>9105</v>
          </cell>
          <cell r="F208" t="str">
            <v>FIK105 - SCIE CLOCHE DENTURE FINE  D105</v>
          </cell>
          <cell r="G208">
            <v>21.76</v>
          </cell>
          <cell r="I208">
            <v>44562</v>
          </cell>
          <cell r="J208">
            <v>22.84</v>
          </cell>
        </row>
        <row r="209">
          <cell r="A209" t="str">
            <v>MSCIEFIK127</v>
          </cell>
          <cell r="B209" t="str">
            <v>FIK127 - SCIE CLOCHE DENTURE FINE D127</v>
          </cell>
          <cell r="C209" t="str">
            <v>AS</v>
          </cell>
          <cell r="D209" t="str">
            <v>KENI</v>
          </cell>
          <cell r="E209" t="str">
            <v>K-009127</v>
          </cell>
          <cell r="F209" t="str">
            <v>FIK127 - SCIE CLOCHE DENTURE FINE D127</v>
          </cell>
          <cell r="G209">
            <v>48.25</v>
          </cell>
          <cell r="I209">
            <v>44562</v>
          </cell>
          <cell r="J209">
            <v>50.66</v>
          </cell>
        </row>
        <row r="210">
          <cell r="A210" t="str">
            <v>MSCIE108</v>
          </cell>
          <cell r="B210" t="str">
            <v>MHS108  - SCIE CLOCHE BIMETAL D108</v>
          </cell>
          <cell r="C210" t="str">
            <v>AS</v>
          </cell>
          <cell r="D210" t="str">
            <v>KENI</v>
          </cell>
          <cell r="E210" t="str">
            <v>K-008108</v>
          </cell>
          <cell r="F210" t="str">
            <v>MHS108  - SCIE CLOCHE BIMETAL D108</v>
          </cell>
          <cell r="G210">
            <v>32.729999999999997</v>
          </cell>
          <cell r="I210">
            <v>44562</v>
          </cell>
          <cell r="J210">
            <v>34.36</v>
          </cell>
        </row>
        <row r="211">
          <cell r="A211" t="str">
            <v>MSCIEFIK20</v>
          </cell>
          <cell r="B211" t="str">
            <v>FIK20 - SCIE CLOCHE DENTURE FINE D20</v>
          </cell>
          <cell r="C211" t="str">
            <v>AS</v>
          </cell>
          <cell r="D211" t="str">
            <v>KENI</v>
          </cell>
          <cell r="E211" t="str">
            <v>K-009020</v>
          </cell>
          <cell r="F211" t="str">
            <v>FIK20 - SCIE CLOCHE DENTURE FINE D20</v>
          </cell>
          <cell r="G211">
            <v>6.8090000000000002</v>
          </cell>
          <cell r="I211">
            <v>44562</v>
          </cell>
          <cell r="J211">
            <v>7.15</v>
          </cell>
        </row>
        <row r="212">
          <cell r="A212" t="str">
            <v>AH2</v>
          </cell>
          <cell r="B212" t="str">
            <v>ARBRE HEXAGONAL POUR SCIE CLOCHE D32 A D210</v>
          </cell>
          <cell r="C212" t="str">
            <v>AS</v>
          </cell>
          <cell r="D212" t="str">
            <v>KENI</v>
          </cell>
          <cell r="E212" t="str">
            <v>K-030105</v>
          </cell>
          <cell r="F212" t="str">
            <v>ARBRE HEXAGONAL POUR SCIE CLOCHE D32 A D210</v>
          </cell>
          <cell r="G212">
            <v>7.1230000000000002</v>
          </cell>
          <cell r="I212">
            <v>44562</v>
          </cell>
          <cell r="J212">
            <v>7.48</v>
          </cell>
        </row>
        <row r="213">
          <cell r="A213" t="str">
            <v>T403</v>
          </cell>
          <cell r="B213" t="str">
            <v>TE ALU 40/40/3 ML</v>
          </cell>
          <cell r="C213" t="str">
            <v>AN</v>
          </cell>
          <cell r="D213" t="str">
            <v>KLOECKNER</v>
          </cell>
          <cell r="E213">
            <v>913207509</v>
          </cell>
          <cell r="F213" t="str">
            <v>ALU TE 6060 40*40*3</v>
          </cell>
          <cell r="G213">
            <v>3.29</v>
          </cell>
        </row>
        <row r="214">
          <cell r="A214" t="str">
            <v>CE403</v>
          </cell>
          <cell r="B214" t="str">
            <v>CORNIERE ALU 40/40/3 ML</v>
          </cell>
          <cell r="C214" t="str">
            <v>AN</v>
          </cell>
          <cell r="D214" t="str">
            <v>KLOECKNER</v>
          </cell>
          <cell r="E214">
            <v>940100981</v>
          </cell>
          <cell r="F214" t="str">
            <v>ALU CORNIERE 6060 T6 40*40*3</v>
          </cell>
          <cell r="G214">
            <v>3.29</v>
          </cell>
        </row>
        <row r="215">
          <cell r="A215" t="str">
            <v>PIGE</v>
          </cell>
          <cell r="B215" t="str">
            <v>PIGES POUR CONTROLE DE CONFORMITE</v>
          </cell>
          <cell r="C215" t="str">
            <v>AN</v>
          </cell>
          <cell r="D215" t="str">
            <v>LOXAM</v>
          </cell>
          <cell r="E215" t="str">
            <v>PIGE</v>
          </cell>
          <cell r="F215" t="str">
            <v>PIGES POUR CONTROLE DE CONFORMITE</v>
          </cell>
          <cell r="G215">
            <v>4.5</v>
          </cell>
        </row>
        <row r="216">
          <cell r="A216" t="str">
            <v>MTOLE2</v>
          </cell>
          <cell r="B216" t="str">
            <v>SUPPORT HAUT INOX 575MM</v>
          </cell>
          <cell r="C216" t="str">
            <v>AN</v>
          </cell>
          <cell r="D216" t="str">
            <v>MC</v>
          </cell>
          <cell r="E216" t="str">
            <v>MTOLE2</v>
          </cell>
          <cell r="F216" t="str">
            <v>SUPPORT HAUT INOX 575mm</v>
          </cell>
          <cell r="G216">
            <v>13.05</v>
          </cell>
          <cell r="H216" t="str">
            <v>PC</v>
          </cell>
        </row>
        <row r="217">
          <cell r="A217" t="str">
            <v>MTOLE1</v>
          </cell>
          <cell r="B217" t="str">
            <v xml:space="preserve">SUPPORT BAS INOX </v>
          </cell>
          <cell r="C217" t="str">
            <v>AN</v>
          </cell>
          <cell r="D217" t="str">
            <v>MC</v>
          </cell>
          <cell r="E217" t="str">
            <v>MTOLE1</v>
          </cell>
          <cell r="F217" t="str">
            <v xml:space="preserve">SUPPORT BAS INOX </v>
          </cell>
          <cell r="G217">
            <v>17.73</v>
          </cell>
          <cell r="H217" t="str">
            <v>PC</v>
          </cell>
        </row>
        <row r="218">
          <cell r="A218" t="str">
            <v>MTOLE3</v>
          </cell>
          <cell r="B218" t="str">
            <v>SUPPORT HAUT INOX 510MM</v>
          </cell>
          <cell r="C218" t="str">
            <v>AN</v>
          </cell>
          <cell r="D218" t="str">
            <v>MC</v>
          </cell>
          <cell r="E218" t="str">
            <v>MTOLE3</v>
          </cell>
          <cell r="F218" t="str">
            <v>SUPPORT HAUT SANS VIS LG 510 MM</v>
          </cell>
          <cell r="G218">
            <v>12.16</v>
          </cell>
          <cell r="H218" t="str">
            <v>PC</v>
          </cell>
        </row>
        <row r="219">
          <cell r="A219" t="str">
            <v>MTOLE4</v>
          </cell>
          <cell r="B219" t="str">
            <v>TOLE SUPPORT FLOTTEUR ALARME</v>
          </cell>
          <cell r="C219" t="str">
            <v>AN</v>
          </cell>
          <cell r="D219" t="str">
            <v>MC</v>
          </cell>
          <cell r="E219" t="str">
            <v>MTOLE4</v>
          </cell>
          <cell r="F219" t="str">
            <v>TOLE SUPPORT FLOTTEUR ALARME</v>
          </cell>
          <cell r="G219">
            <v>2.99</v>
          </cell>
          <cell r="H219" t="str">
            <v>PC</v>
          </cell>
        </row>
        <row r="220">
          <cell r="A220" t="str">
            <v>MTOLEDP</v>
          </cell>
          <cell r="B220" t="str">
            <v>SUPPORT HAUT INOX 630 MM POUR D800 DP</v>
          </cell>
          <cell r="C220" t="str">
            <v>AN</v>
          </cell>
          <cell r="D220" t="str">
            <v>MC</v>
          </cell>
          <cell r="E220" t="str">
            <v>MTOLEDP</v>
          </cell>
          <cell r="F220" t="str">
            <v>SUPPORT HAUT INOX 630 MM POUR D800 DP</v>
          </cell>
          <cell r="G220">
            <v>19.18</v>
          </cell>
          <cell r="H220" t="str">
            <v>PC</v>
          </cell>
        </row>
        <row r="221">
          <cell r="A221" t="str">
            <v>MPLATINE</v>
          </cell>
          <cell r="B221" t="str">
            <v>PLATINES INOX POUR BG</v>
          </cell>
          <cell r="C221" t="str">
            <v>AN</v>
          </cell>
          <cell r="D221" t="str">
            <v>MC</v>
          </cell>
          <cell r="E221" t="str">
            <v>MPLATINE</v>
          </cell>
          <cell r="F221" t="str">
            <v>PLATINE POUR TUBE D26</v>
          </cell>
          <cell r="G221">
            <v>4.09</v>
          </cell>
          <cell r="H221" t="str">
            <v>PC</v>
          </cell>
        </row>
        <row r="222">
          <cell r="A222" t="str">
            <v>MGRILLE5X5</v>
          </cell>
          <cell r="B222" t="str">
            <v>GRILLE MAILLE 5X5 GALVA CAILLEBOTIS 2310X810</v>
          </cell>
          <cell r="C222" t="str">
            <v>AN</v>
          </cell>
          <cell r="D222" t="str">
            <v>MEISER</v>
          </cell>
          <cell r="E222" t="str">
            <v>MGRILLE5X5</v>
          </cell>
          <cell r="F222" t="str">
            <v>GRILLE 5X5 GALVA POUR BAC2.5</v>
          </cell>
          <cell r="G222">
            <v>42.4</v>
          </cell>
          <cell r="H222" t="str">
            <v>PC</v>
          </cell>
        </row>
        <row r="223">
          <cell r="A223" t="str">
            <v>MGRILLE5X5V2</v>
          </cell>
          <cell r="B223" t="str">
            <v>GRILLE MAILLE 5X5 GALVA CAILLEBOTIS 3/6 2310X</v>
          </cell>
          <cell r="C223" t="str">
            <v>AN</v>
          </cell>
          <cell r="D223" t="str">
            <v>MEISER</v>
          </cell>
          <cell r="E223" t="str">
            <v>MGRILLE5X5V2</v>
          </cell>
          <cell r="F223" t="str">
            <v>GRILLE MAILLE 5X5 GALVA TYPE CAILLEBOTIS 3/6</v>
          </cell>
          <cell r="G223">
            <v>50</v>
          </cell>
          <cell r="H223" t="str">
            <v>PC</v>
          </cell>
        </row>
        <row r="224">
          <cell r="A224" t="str">
            <v>MGRILLE5X5V3</v>
          </cell>
          <cell r="B224" t="str">
            <v>GRILLE MAILLE 5X5 GALVA CAILLEBOTIS 1MX1M</v>
          </cell>
          <cell r="C224" t="str">
            <v>AN</v>
          </cell>
          <cell r="D224" t="str">
            <v>MEISER</v>
          </cell>
          <cell r="E224" t="str">
            <v>MGRILLE5X5V3</v>
          </cell>
          <cell r="F224" t="str">
            <v>GRILLE MAILLE 5X5 GALVA TYPE CAILLEBOTIS1mx1m</v>
          </cell>
          <cell r="G224">
            <v>28.7</v>
          </cell>
          <cell r="H224" t="str">
            <v>PC</v>
          </cell>
        </row>
        <row r="225">
          <cell r="A225" t="str">
            <v>MGRILLE5X5V4</v>
          </cell>
          <cell r="B225" t="str">
            <v>GRILLE MAILLE 5X5 GALVA CAILLEBOTIS 1MX1.25M</v>
          </cell>
          <cell r="C225" t="str">
            <v>AN</v>
          </cell>
          <cell r="D225" t="str">
            <v>MEISER</v>
          </cell>
          <cell r="E225" t="str">
            <v>MGRILLE5X5V4</v>
          </cell>
          <cell r="F225" t="str">
            <v>GRILLE MAILLE 5X5 GALVA CAILLEBOTIS 1mx1.25m</v>
          </cell>
          <cell r="G225">
            <v>35.299999999999997</v>
          </cell>
          <cell r="H225" t="str">
            <v>PC</v>
          </cell>
        </row>
        <row r="226">
          <cell r="A226" t="str">
            <v>PLJPL</v>
          </cell>
          <cell r="B226" t="str">
            <v xml:space="preserve">PLAQUETTE JARDIN DE PLUIE </v>
          </cell>
          <cell r="C226" t="str">
            <v>AS</v>
          </cell>
          <cell r="D226" t="str">
            <v>MICROLYNX</v>
          </cell>
          <cell r="E226" t="str">
            <v>PLJPL</v>
          </cell>
          <cell r="F226" t="str">
            <v xml:space="preserve">PLAQUETTE JARDIN DE PLUIE </v>
          </cell>
          <cell r="G226">
            <v>7.73</v>
          </cell>
          <cell r="I226">
            <v>44562</v>
          </cell>
          <cell r="J226">
            <v>6.35</v>
          </cell>
        </row>
        <row r="227">
          <cell r="A227" t="str">
            <v>PLFLOT</v>
          </cell>
          <cell r="B227" t="str">
            <v xml:space="preserve">PLAQUETTE PHYTOFLOTTANTE </v>
          </cell>
          <cell r="C227" t="str">
            <v>AS</v>
          </cell>
          <cell r="D227" t="str">
            <v>MICROLYNX</v>
          </cell>
          <cell r="E227" t="str">
            <v>PLFLOT</v>
          </cell>
          <cell r="F227" t="str">
            <v xml:space="preserve">PLAQUETTE PHYTOFLOTTANTE </v>
          </cell>
          <cell r="G227">
            <v>7.73</v>
          </cell>
          <cell r="I227">
            <v>44562</v>
          </cell>
          <cell r="J227">
            <v>6.35</v>
          </cell>
        </row>
        <row r="228">
          <cell r="A228" t="str">
            <v>PLAQUETTES</v>
          </cell>
          <cell r="B228" t="str">
            <v>PLAQUETTES JARDIN DASSAINISSEMENT</v>
          </cell>
          <cell r="C228" t="str">
            <v>AS</v>
          </cell>
          <cell r="D228" t="str">
            <v>MICROLYNX</v>
          </cell>
          <cell r="E228" t="str">
            <v>PLAQUETTES</v>
          </cell>
          <cell r="F228" t="str">
            <v>PLAQUETTES JARDIN DASSAINISSEMENT</v>
          </cell>
          <cell r="G228">
            <v>6.61</v>
          </cell>
        </row>
        <row r="229">
          <cell r="A229" t="str">
            <v>CHEMISEPRO</v>
          </cell>
          <cell r="B229" t="str">
            <v>CHEMISE A RABAT</v>
          </cell>
          <cell r="C229" t="str">
            <v>AS</v>
          </cell>
          <cell r="D229" t="str">
            <v>MICROLYNX</v>
          </cell>
          <cell r="E229" t="str">
            <v>CHEMISEPRO</v>
          </cell>
          <cell r="F229" t="str">
            <v>CHEMISE A RABAT</v>
          </cell>
          <cell r="G229">
            <v>12.32</v>
          </cell>
          <cell r="I229">
            <v>44562</v>
          </cell>
          <cell r="J229">
            <v>18.7</v>
          </cell>
        </row>
        <row r="230">
          <cell r="A230" t="str">
            <v>PL-CLIENT</v>
          </cell>
          <cell r="B230" t="str">
            <v>PLAQUETTE CLIENTELE</v>
          </cell>
          <cell r="C230" t="str">
            <v>AN</v>
          </cell>
          <cell r="D230" t="str">
            <v>MICROLYNX</v>
          </cell>
          <cell r="E230" t="str">
            <v>PL-CLIENT</v>
          </cell>
          <cell r="F230" t="str">
            <v>PLAQUETTE CLIENTELE</v>
          </cell>
          <cell r="G230">
            <v>3.9</v>
          </cell>
        </row>
        <row r="231">
          <cell r="A231" t="str">
            <v>CARTEVISITE</v>
          </cell>
          <cell r="B231" t="str">
            <v>CARTES DE VISITE</v>
          </cell>
          <cell r="C231" t="str">
            <v>AS</v>
          </cell>
          <cell r="D231" t="str">
            <v>MICROLYNX</v>
          </cell>
          <cell r="E231" t="str">
            <v>CARTEVISITE</v>
          </cell>
          <cell r="F231" t="str">
            <v>CARTES DE VISITE</v>
          </cell>
          <cell r="G231">
            <v>60</v>
          </cell>
        </row>
        <row r="232">
          <cell r="A232" t="str">
            <v>PLTINY</v>
          </cell>
          <cell r="B232" t="str">
            <v>PLAQUETTE PHYTOTINY</v>
          </cell>
          <cell r="C232" t="str">
            <v>AS</v>
          </cell>
          <cell r="D232" t="str">
            <v>MICROLYNX</v>
          </cell>
          <cell r="E232" t="str">
            <v>PLTINY</v>
          </cell>
          <cell r="F232" t="str">
            <v>PLAQUETTE PHYTOTINY</v>
          </cell>
          <cell r="G232">
            <v>7.73</v>
          </cell>
          <cell r="I232">
            <v>44562</v>
          </cell>
          <cell r="J232">
            <v>6.35</v>
          </cell>
        </row>
        <row r="233">
          <cell r="A233" t="str">
            <v>PLTECH</v>
          </cell>
          <cell r="B233" t="str">
            <v>PLAQUETTES TECHNICO COMMERCIAL</v>
          </cell>
          <cell r="C233" t="str">
            <v>AS</v>
          </cell>
          <cell r="D233" t="str">
            <v>MICROLYNX</v>
          </cell>
          <cell r="E233" t="str">
            <v>PLTECH</v>
          </cell>
          <cell r="F233" t="str">
            <v>PLAQUETTES TECHNICO COMMERCIAL</v>
          </cell>
          <cell r="G233">
            <v>7.16</v>
          </cell>
          <cell r="I233">
            <v>44562</v>
          </cell>
          <cell r="J233">
            <v>8.1999999999999993</v>
          </cell>
        </row>
        <row r="234">
          <cell r="A234" t="str">
            <v>CJ8</v>
          </cell>
          <cell r="B234" t="str">
            <v>COUDE SIMPLE MF 87 30 D50</v>
          </cell>
          <cell r="C234" t="str">
            <v>AN</v>
          </cell>
          <cell r="D234" t="str">
            <v>NICOLL</v>
          </cell>
          <cell r="E234" t="str">
            <v>CJ8</v>
          </cell>
          <cell r="F234" t="str">
            <v>COUDE SIMPLE MF 87'30 D.50</v>
          </cell>
          <cell r="G234">
            <v>1.1599999999999999</v>
          </cell>
        </row>
        <row r="235">
          <cell r="A235" t="str">
            <v>MJ</v>
          </cell>
          <cell r="B235" t="str">
            <v>MANCHON DE DILATATION SIMPLE MF D50</v>
          </cell>
          <cell r="C235" t="str">
            <v>AS</v>
          </cell>
          <cell r="D235" t="str">
            <v>NICOLL</v>
          </cell>
          <cell r="E235" t="str">
            <v>MJ</v>
          </cell>
          <cell r="F235" t="str">
            <v>MANCHON DE DILATATION SIMPLE MF D50</v>
          </cell>
          <cell r="G235">
            <v>4.0599999999999996</v>
          </cell>
        </row>
        <row r="236">
          <cell r="A236" t="str">
            <v>T5</v>
          </cell>
          <cell r="B236" t="str">
            <v>REDUCTION 100 50</v>
          </cell>
          <cell r="C236" t="str">
            <v>AS</v>
          </cell>
          <cell r="D236" t="str">
            <v>NICOLL</v>
          </cell>
          <cell r="E236" t="str">
            <v>MRED10050</v>
          </cell>
          <cell r="F236" t="str">
            <v>REDUCTION 100  50</v>
          </cell>
          <cell r="G236">
            <v>1.64</v>
          </cell>
        </row>
        <row r="237">
          <cell r="A237" t="str">
            <v>TJ18</v>
          </cell>
          <cell r="B237" t="str">
            <v xml:space="preserve">TE DE PIED DE BICHE D50 </v>
          </cell>
          <cell r="C237" t="str">
            <v>AS</v>
          </cell>
          <cell r="D237" t="str">
            <v>NICOLL</v>
          </cell>
          <cell r="E237" t="str">
            <v>TJ18</v>
          </cell>
          <cell r="F237" t="str">
            <v xml:space="preserve">TE DE PIED DE BICHE DIAM 50 </v>
          </cell>
          <cell r="G237">
            <v>2.4500000000000002</v>
          </cell>
        </row>
        <row r="238">
          <cell r="A238" t="str">
            <v>V10</v>
          </cell>
          <cell r="B238" t="str">
            <v>REDUCTION 110 100</v>
          </cell>
          <cell r="C238" t="str">
            <v>AS</v>
          </cell>
          <cell r="D238" t="str">
            <v>NICOLL</v>
          </cell>
          <cell r="E238" t="str">
            <v>MRED110100</v>
          </cell>
          <cell r="F238" t="str">
            <v>REDUCTION 110  100</v>
          </cell>
          <cell r="G238">
            <v>2.63</v>
          </cell>
        </row>
        <row r="239">
          <cell r="A239" t="str">
            <v>CJ4</v>
          </cell>
          <cell r="B239" t="str">
            <v>COUDE SIMPLE MF 45 D.50</v>
          </cell>
          <cell r="C239" t="str">
            <v>AN</v>
          </cell>
          <cell r="D239" t="str">
            <v>NICOLL</v>
          </cell>
          <cell r="E239" t="str">
            <v>CJ4</v>
          </cell>
          <cell r="F239" t="str">
            <v>COUDE SIMPLE MF 45° D.50</v>
          </cell>
          <cell r="G239">
            <v>0.79</v>
          </cell>
        </row>
        <row r="240">
          <cell r="A240" t="str">
            <v>ECAR110</v>
          </cell>
          <cell r="B240" t="str">
            <v>CLAPET ANTI RETOUR PVC EVAC D100</v>
          </cell>
          <cell r="C240" t="str">
            <v>AS</v>
          </cell>
          <cell r="D240" t="str">
            <v>NICOLL</v>
          </cell>
          <cell r="E240" t="str">
            <v>ECAR110</v>
          </cell>
          <cell r="F240" t="str">
            <v>CLAPET ANTI RETOUR PVC EVAC D100</v>
          </cell>
          <cell r="G240">
            <v>58.72</v>
          </cell>
        </row>
        <row r="241">
          <cell r="A241" t="str">
            <v>BP100N</v>
          </cell>
          <cell r="B241" t="str">
            <v>COLLE PVC PRESSION NICOLL</v>
          </cell>
          <cell r="C241" t="str">
            <v>AS</v>
          </cell>
          <cell r="D241" t="str">
            <v>NICOLL</v>
          </cell>
          <cell r="E241" t="str">
            <v>BP100N</v>
          </cell>
          <cell r="F241" t="str">
            <v>COLLE PVC PRESSION NICOLL</v>
          </cell>
          <cell r="G241">
            <v>12.63</v>
          </cell>
        </row>
        <row r="242">
          <cell r="A242" t="str">
            <v>LUBRIFIANT</v>
          </cell>
          <cell r="B242" t="str">
            <v>LUBRIFIANT PVC ET CAOUTCHOUC</v>
          </cell>
          <cell r="C242" t="str">
            <v>AS</v>
          </cell>
          <cell r="D242" t="str">
            <v>NICOLL</v>
          </cell>
          <cell r="E242" t="str">
            <v>PLS100</v>
          </cell>
          <cell r="F242" t="str">
            <v>PATE LUBRIFIANTE EN POT DE 800GR - 1L</v>
          </cell>
          <cell r="G242">
            <v>7.71</v>
          </cell>
        </row>
        <row r="243">
          <cell r="A243" t="str">
            <v>M2TJ</v>
          </cell>
          <cell r="B243" t="str">
            <v>MANCHON DILATATION FF PVC EVAC D100</v>
          </cell>
          <cell r="C243" t="str">
            <v>AS</v>
          </cell>
          <cell r="D243" t="str">
            <v>NICOLL</v>
          </cell>
          <cell r="E243" t="str">
            <v>M2TJ</v>
          </cell>
          <cell r="F243" t="str">
            <v>MANCHON DILATATION FF PVC EVAC Ø 100</v>
          </cell>
          <cell r="G243">
            <v>3.22</v>
          </cell>
        </row>
        <row r="244">
          <cell r="A244" t="str">
            <v>CC10M</v>
          </cell>
          <cell r="B244" t="str">
            <v>CHAPEAU D100</v>
          </cell>
          <cell r="C244" t="str">
            <v>AS</v>
          </cell>
          <cell r="D244" t="str">
            <v>NICOLL</v>
          </cell>
          <cell r="E244" t="str">
            <v>CC10M</v>
          </cell>
          <cell r="F244" t="str">
            <v>CHAPEAU Ø 100</v>
          </cell>
          <cell r="G244">
            <v>15.6</v>
          </cell>
        </row>
        <row r="245">
          <cell r="A245" t="str">
            <v>SPY45100</v>
          </cell>
          <cell r="B245" t="str">
            <v>CULOTTE Y 45 M/F 100</v>
          </cell>
          <cell r="C245" t="str">
            <v>AS</v>
          </cell>
          <cell r="D245" t="str">
            <v>NICOLL</v>
          </cell>
          <cell r="E245" t="str">
            <v>SPY45100</v>
          </cell>
          <cell r="F245" t="str">
            <v>CULOTTE Y 45° M/F 100</v>
          </cell>
          <cell r="G245">
            <v>23.51</v>
          </cell>
        </row>
        <row r="246">
          <cell r="A246" t="str">
            <v>Y100M/F45INV</v>
          </cell>
          <cell r="B246" t="str">
            <v>Y PVC D100 45 M/F INVERSE</v>
          </cell>
          <cell r="C246" t="str">
            <v>AS</v>
          </cell>
          <cell r="D246" t="str">
            <v>NICOLL</v>
          </cell>
          <cell r="E246" t="str">
            <v>Y100M/F45INV</v>
          </cell>
          <cell r="F246" t="str">
            <v>Y PVC D100 45 M/F INVERSE</v>
          </cell>
          <cell r="G246">
            <v>23.51</v>
          </cell>
        </row>
        <row r="247">
          <cell r="A247" t="str">
            <v>CC6M</v>
          </cell>
          <cell r="B247" t="str">
            <v>CHAPEAU D63 AVEC MOUSTIQUAIRE</v>
          </cell>
          <cell r="C247" t="str">
            <v>AS</v>
          </cell>
          <cell r="D247" t="str">
            <v>NICOLL</v>
          </cell>
          <cell r="E247" t="str">
            <v>CC6M</v>
          </cell>
          <cell r="F247" t="str">
            <v>CHAPEAU D63 AVEC MOUSTIQUAIRE</v>
          </cell>
          <cell r="G247">
            <v>11.67</v>
          </cell>
        </row>
        <row r="248">
          <cell r="A248" t="str">
            <v>GRILDRALYS</v>
          </cell>
          <cell r="B248" t="str">
            <v>GEOGRILLE DRAINANTE FSM 365 BLUE</v>
          </cell>
          <cell r="C248" t="str">
            <v>AN</v>
          </cell>
          <cell r="D248" t="str">
            <v>NORKOI</v>
          </cell>
          <cell r="E248" t="str">
            <v>refmatal1</v>
          </cell>
          <cell r="F248" t="str">
            <v>RAPIS MATALA BLEU 120*100</v>
          </cell>
          <cell r="G248">
            <v>52.83</v>
          </cell>
        </row>
        <row r="249">
          <cell r="C249">
            <v>0</v>
          </cell>
          <cell r="D249" t="str">
            <v>NORM</v>
          </cell>
          <cell r="E249" t="str">
            <v>Normal</v>
          </cell>
          <cell r="G249"/>
        </row>
        <row r="250">
          <cell r="B250">
            <v>1</v>
          </cell>
          <cell r="C250">
            <v>0</v>
          </cell>
          <cell r="D250" t="str">
            <v>Normal</v>
          </cell>
          <cell r="E250"/>
          <cell r="G250">
            <v>0</v>
          </cell>
        </row>
        <row r="251">
          <cell r="B251">
            <v>1</v>
          </cell>
          <cell r="C251">
            <v>0</v>
          </cell>
          <cell r="D251" t="str">
            <v>Normal</v>
          </cell>
          <cell r="E251"/>
          <cell r="G251">
            <v>0</v>
          </cell>
        </row>
        <row r="252">
          <cell r="A252" t="str">
            <v>1111011A</v>
          </cell>
          <cell r="B252" t="str">
            <v>TUYAU PVC D 100</v>
          </cell>
          <cell r="C252" t="str">
            <v>AN</v>
          </cell>
          <cell r="D252" t="str">
            <v>ODPLAST</v>
          </cell>
          <cell r="E252" t="str">
            <v>1111011A</v>
          </cell>
          <cell r="F252" t="str">
            <v>TUYAU PVC Ø 100</v>
          </cell>
          <cell r="G252">
            <v>2.19</v>
          </cell>
        </row>
        <row r="253">
          <cell r="A253" t="str">
            <v>TPCR50/25</v>
          </cell>
          <cell r="B253" t="str">
            <v>GAINE TPC ROUGE D50  25ML</v>
          </cell>
          <cell r="C253" t="str">
            <v>AS</v>
          </cell>
          <cell r="D253" t="str">
            <v>ODPLAST</v>
          </cell>
          <cell r="E253" t="str">
            <v>MGAINE</v>
          </cell>
          <cell r="F253" t="str">
            <v>GAINE TPC ROUGE 50m</v>
          </cell>
          <cell r="G253">
            <v>9.75</v>
          </cell>
        </row>
        <row r="254">
          <cell r="A254" t="str">
            <v>NCLAPETDR100</v>
          </cell>
          <cell r="B254" t="str">
            <v xml:space="preserve">TUBE PVC JAUNE SORTIE A CLAPET DIAM 100 </v>
          </cell>
          <cell r="C254" t="str">
            <v>AN</v>
          </cell>
          <cell r="D254" t="str">
            <v>ODPLAST</v>
          </cell>
          <cell r="E254" t="str">
            <v>NCLAPETDR100</v>
          </cell>
          <cell r="F254" t="str">
            <v xml:space="preserve">SORTIE A CLAPET Diam 100 </v>
          </cell>
          <cell r="G254">
            <v>12.24</v>
          </cell>
        </row>
        <row r="255">
          <cell r="A255" t="str">
            <v>ODPRO</v>
          </cell>
          <cell r="B255" t="str">
            <v>DRAIN EPANDAGE ODPRO VERT D100</v>
          </cell>
          <cell r="C255" t="str">
            <v>AN</v>
          </cell>
          <cell r="D255" t="str">
            <v>ODPLAST</v>
          </cell>
          <cell r="E255" t="str">
            <v>ODPRO</v>
          </cell>
          <cell r="F255" t="str">
            <v>DRAIN EPANDAGE ODPRO VERT D100</v>
          </cell>
          <cell r="G255">
            <v>2.67</v>
          </cell>
        </row>
        <row r="256">
          <cell r="A256" t="str">
            <v>100120ML</v>
          </cell>
          <cell r="B256" t="str">
            <v>PALETTE 100*120 MI-LOURDE</v>
          </cell>
          <cell r="C256" t="str">
            <v>AN</v>
          </cell>
          <cell r="D256" t="str">
            <v>PAL1</v>
          </cell>
          <cell r="E256" t="str">
            <v>100120ML</v>
          </cell>
          <cell r="F256" t="str">
            <v>PALETTES 100 * 120 MI-LOURDE</v>
          </cell>
          <cell r="G256">
            <v>4.5</v>
          </cell>
        </row>
        <row r="257">
          <cell r="A257" t="str">
            <v>80120ML</v>
          </cell>
          <cell r="B257" t="str">
            <v>PALETTES 80 x 120 MI-LOURDE</v>
          </cell>
          <cell r="C257" t="str">
            <v>AN</v>
          </cell>
          <cell r="D257" t="str">
            <v>PAL1</v>
          </cell>
          <cell r="E257" t="str">
            <v>80120ML</v>
          </cell>
          <cell r="F257" t="str">
            <v>PALETTES 80 * 120 MI-LOURDE</v>
          </cell>
          <cell r="G257">
            <v>4.3</v>
          </cell>
        </row>
        <row r="258">
          <cell r="A258" t="str">
            <v>100110ML</v>
          </cell>
          <cell r="B258" t="str">
            <v>PALETTE 100*110 MI-LOURDE</v>
          </cell>
          <cell r="C258" t="str">
            <v>AN</v>
          </cell>
          <cell r="D258" t="str">
            <v>PAL1</v>
          </cell>
          <cell r="E258" t="str">
            <v>100110ML</v>
          </cell>
          <cell r="F258" t="str">
            <v>PALETTE 100*110 MI-LOURDE</v>
          </cell>
          <cell r="G258">
            <v>3.2</v>
          </cell>
        </row>
        <row r="259">
          <cell r="A259" t="str">
            <v>PALBAC3EH</v>
          </cell>
          <cell r="B259" t="str">
            <v>PALETTE 2700*2150 POUR BACS PE 3 EH</v>
          </cell>
          <cell r="C259" t="str">
            <v>AN</v>
          </cell>
          <cell r="D259" t="str">
            <v>PAL2REI</v>
          </cell>
          <cell r="E259" t="str">
            <v>PAL2700*2150</v>
          </cell>
          <cell r="F259" t="str">
            <v>Palette 2700*2150 4sem/11pl/12plots/1000kg</v>
          </cell>
          <cell r="G259">
            <v>46.8</v>
          </cell>
        </row>
        <row r="260">
          <cell r="A260" t="str">
            <v>PALBAC2.5EH</v>
          </cell>
          <cell r="B260" t="str">
            <v>PALETTE 2280*2150 POUR BACS PE 2.5 EH</v>
          </cell>
          <cell r="C260" t="str">
            <v>AN</v>
          </cell>
          <cell r="D260" t="str">
            <v>PAL2REI</v>
          </cell>
          <cell r="E260" t="str">
            <v>PAL2280*2150</v>
          </cell>
          <cell r="F260" t="str">
            <v>Palette 2280*2150 3sem/11pl/9plots/1000kg</v>
          </cell>
          <cell r="G260">
            <v>43.8</v>
          </cell>
        </row>
        <row r="261">
          <cell r="A261" t="str">
            <v>PALCOF100240</v>
          </cell>
          <cell r="B261" t="str">
            <v>PALETTE 1000*2400 SEMI-LOURDE ASSEMBLEE</v>
          </cell>
          <cell r="C261" t="str">
            <v>AN</v>
          </cell>
          <cell r="D261" t="str">
            <v>PAL2REI</v>
          </cell>
          <cell r="E261" t="str">
            <v>PAL100240</v>
          </cell>
          <cell r="F261" t="str">
            <v>Palettes 1000*2400 semi-lourdes assemblées</v>
          </cell>
          <cell r="G261">
            <v>9.8000000000000007</v>
          </cell>
        </row>
        <row r="262">
          <cell r="A262" t="str">
            <v>CASQUETTE1</v>
          </cell>
          <cell r="B262" t="str">
            <v xml:space="preserve">CASQUETTE EN TISSU BLEU MARINE AQUATIRIS </v>
          </cell>
          <cell r="C262" t="str">
            <v>AS</v>
          </cell>
          <cell r="D262" t="str">
            <v>PANTACOM</v>
          </cell>
          <cell r="E262" t="str">
            <v>CASQUETTE1</v>
          </cell>
          <cell r="F262" t="str">
            <v xml:space="preserve">CASQUETTE EN TISSU BLEU MARINE AQUATIRIS </v>
          </cell>
          <cell r="G262">
            <v>7.7</v>
          </cell>
        </row>
        <row r="263">
          <cell r="A263" t="str">
            <v>KITSTAND</v>
          </cell>
          <cell r="B263" t="str">
            <v>KIT STAND EXPO</v>
          </cell>
          <cell r="C263" t="str">
            <v>AS</v>
          </cell>
          <cell r="D263" t="str">
            <v>PIXART</v>
          </cell>
          <cell r="E263" t="str">
            <v>KITSTAND</v>
          </cell>
          <cell r="F263" t="str">
            <v>KIT STAND EXPO</v>
          </cell>
          <cell r="G263">
            <v>97.81</v>
          </cell>
        </row>
        <row r="264">
          <cell r="A264" t="str">
            <v>BANNIERE</v>
          </cell>
          <cell r="B264" t="str">
            <v>BANNIERE RECTO/VERSO</v>
          </cell>
          <cell r="C264" t="str">
            <v>AS</v>
          </cell>
          <cell r="D264" t="str">
            <v>PIXART</v>
          </cell>
          <cell r="E264" t="str">
            <v>BANNIERE</v>
          </cell>
          <cell r="F264" t="str">
            <v>BANNIERE RECTO/VERSO</v>
          </cell>
          <cell r="G264">
            <v>29.97</v>
          </cell>
        </row>
        <row r="265">
          <cell r="A265" t="str">
            <v>FOND8</v>
          </cell>
          <cell r="B265" t="str">
            <v>FONDAFORM 1M20X2M40</v>
          </cell>
          <cell r="C265" t="str">
            <v>AS</v>
          </cell>
          <cell r="D265" t="str">
            <v>PLAKAGROUP</v>
          </cell>
          <cell r="E265" t="str">
            <v>FOND8</v>
          </cell>
          <cell r="F265" t="str">
            <v>FONDAFORM 1M20X2M40</v>
          </cell>
          <cell r="G265">
            <v>11.17</v>
          </cell>
        </row>
        <row r="266">
          <cell r="A266" t="str">
            <v>RTCALE</v>
          </cell>
          <cell r="B266" t="str">
            <v>CALE CAOUTCHOUC BRUT 8 X 90</v>
          </cell>
          <cell r="C266" t="str">
            <v>AN</v>
          </cell>
          <cell r="D266" t="str">
            <v>REISSER</v>
          </cell>
          <cell r="E266">
            <v>4010000000000</v>
          </cell>
          <cell r="F266" t="str">
            <v>RT CALE, CAOUTCHOUC, BRUT, 8 X 90 BOITE de 24</v>
          </cell>
          <cell r="G266">
            <v>0.51800000000000002</v>
          </cell>
          <cell r="H266" t="str">
            <v>PC (achat par lot de 24)</v>
          </cell>
        </row>
        <row r="267">
          <cell r="A267" t="str">
            <v>MCABLE1.5-2</v>
          </cell>
          <cell r="B267" t="str">
            <v>CABLE ELECTRIQUE H07RNF 3G1.5</v>
          </cell>
          <cell r="C267" t="str">
            <v>AS</v>
          </cell>
          <cell r="D267" t="str">
            <v>REXEL</v>
          </cell>
          <cell r="E267" t="str">
            <v>MCABLE1.5</v>
          </cell>
          <cell r="F267" t="str">
            <v>cable electrique H07RNF 3G1.5</v>
          </cell>
          <cell r="G267">
            <v>0.88970000000000005</v>
          </cell>
          <cell r="H267" t="str">
            <v>ML</v>
          </cell>
        </row>
        <row r="268">
          <cell r="A268" t="str">
            <v>MCABLE2.5</v>
          </cell>
          <cell r="B268" t="str">
            <v>CABLE ELECTRIQUE H07RNF 3G2.5</v>
          </cell>
          <cell r="C268" t="str">
            <v>AS</v>
          </cell>
          <cell r="D268" t="str">
            <v>REXEL</v>
          </cell>
          <cell r="E268" t="str">
            <v>MCABLE2.5</v>
          </cell>
          <cell r="F268" t="str">
            <v>cable electrique H07RNF 3G2.5</v>
          </cell>
          <cell r="G268">
            <v>1.47</v>
          </cell>
          <cell r="H268" t="str">
            <v>ML</v>
          </cell>
        </row>
        <row r="269">
          <cell r="A269" t="str">
            <v>LEG050428</v>
          </cell>
          <cell r="B269" t="str">
            <v xml:space="preserve">FICHE PRISE  2P+T LEGRAND </v>
          </cell>
          <cell r="C269" t="str">
            <v>AN</v>
          </cell>
          <cell r="D269" t="str">
            <v>REXEL</v>
          </cell>
          <cell r="E269" t="str">
            <v>LEG050428</v>
          </cell>
          <cell r="F269" t="str">
            <v xml:space="preserve">FICHE PRISE  2P+T LEGRAND </v>
          </cell>
          <cell r="G269">
            <v>3.1379999999999999</v>
          </cell>
          <cell r="H269" t="str">
            <v>PC</v>
          </cell>
        </row>
        <row r="270">
          <cell r="A270" t="str">
            <v>LEG037160</v>
          </cell>
          <cell r="B270" t="str">
            <v>BLOC PASS.VIS 1 JONCT.2,5 GRIS</v>
          </cell>
          <cell r="C270" t="str">
            <v>AN</v>
          </cell>
          <cell r="D270" t="str">
            <v>REXEL</v>
          </cell>
          <cell r="E270" t="str">
            <v>LEG037160</v>
          </cell>
          <cell r="F270" t="str">
            <v>BLOC PASS.VIS 1 JONCT.2,5 GRIS</v>
          </cell>
          <cell r="G270">
            <v>0.82179999999999997</v>
          </cell>
          <cell r="H270" t="str">
            <v>PC</v>
          </cell>
        </row>
        <row r="271">
          <cell r="A271" t="str">
            <v>FILH07VU1,5R</v>
          </cell>
          <cell r="B271" t="str">
            <v>FIL RIGIDE 1.5 ROUGE</v>
          </cell>
          <cell r="C271" t="str">
            <v>AN</v>
          </cell>
          <cell r="D271" t="str">
            <v>REXEL</v>
          </cell>
          <cell r="E271" t="str">
            <v>FILH07VU1,5R</v>
          </cell>
          <cell r="F271" t="str">
            <v>fil rigide 1.5 rouge</v>
          </cell>
          <cell r="G271">
            <v>0.29067999999999999</v>
          </cell>
          <cell r="H271" t="str">
            <v>ML</v>
          </cell>
        </row>
        <row r="272">
          <cell r="A272" t="str">
            <v>FILH07VU1,5B</v>
          </cell>
          <cell r="B272" t="str">
            <v>FIL RIGIDE 1.5 BLEU</v>
          </cell>
          <cell r="C272" t="str">
            <v>AN</v>
          </cell>
          <cell r="D272" t="str">
            <v>REXEL</v>
          </cell>
          <cell r="E272" t="str">
            <v>FILH07VU1,5B</v>
          </cell>
          <cell r="F272" t="str">
            <v>fil rigide 1.5 bleu</v>
          </cell>
          <cell r="G272">
            <v>0.29067999999999999</v>
          </cell>
          <cell r="H272" t="str">
            <v>ML</v>
          </cell>
        </row>
        <row r="273">
          <cell r="A273" t="str">
            <v>PLG6</v>
          </cell>
          <cell r="B273" t="str">
            <v>DISJONCTEUR ELECTROVANNE 2A</v>
          </cell>
          <cell r="C273" t="str">
            <v>AN</v>
          </cell>
          <cell r="D273" t="str">
            <v>REXEL</v>
          </cell>
          <cell r="E273" t="str">
            <v>EONPLG6-C2/1N</v>
          </cell>
          <cell r="F273" t="str">
            <v>disjoncteur electrovanne 2A</v>
          </cell>
          <cell r="G273">
            <v>20.604700000000001</v>
          </cell>
        </row>
        <row r="274">
          <cell r="A274" t="str">
            <v>MCABLE1.5-2-25</v>
          </cell>
          <cell r="B274" t="str">
            <v>CABLE ELECTRIQUE H07RNF 3G1.5 - CABLE 1.5 : C</v>
          </cell>
          <cell r="C274" t="str">
            <v>AS</v>
          </cell>
          <cell r="D274" t="str">
            <v>REXEL</v>
          </cell>
          <cell r="E274" t="str">
            <v>MCABLE1.5-2-25</v>
          </cell>
          <cell r="F274" t="str">
            <v>CABLE ELECTRIQUE H07RNF 3G1.5 - CABLE 1.5 : C</v>
          </cell>
          <cell r="G274">
            <v>0</v>
          </cell>
        </row>
        <row r="275">
          <cell r="A275" t="str">
            <v>MCABLE1.5-2-100</v>
          </cell>
          <cell r="B275" t="str">
            <v>CABLE ELECTRIQUE H07RNF 3G1.5 - 100 M</v>
          </cell>
          <cell r="C275" t="str">
            <v>AS</v>
          </cell>
          <cell r="D275" t="str">
            <v>REXEL</v>
          </cell>
          <cell r="E275" t="str">
            <v>MCABLE1.5-2-100</v>
          </cell>
          <cell r="F275" t="str">
            <v>CABLE ELECTRIQUE H07RNF 3G1.5 - CABLE 1.5 : C</v>
          </cell>
          <cell r="G275">
            <v>0</v>
          </cell>
        </row>
        <row r="276">
          <cell r="A276" t="str">
            <v>MCABLE1.5-2-50</v>
          </cell>
          <cell r="B276" t="str">
            <v>CABLE ELECTRIQUE H07RNF 3G1.5 - CABLE 1.5 : C</v>
          </cell>
          <cell r="C276" t="str">
            <v>AS</v>
          </cell>
          <cell r="D276" t="str">
            <v>REXEL</v>
          </cell>
          <cell r="E276" t="str">
            <v>MCABLE1.5-2-50</v>
          </cell>
          <cell r="F276" t="str">
            <v>CABLE ELECTRIQUE H07RNF 3G1.5 - CABLE 1.5 : C</v>
          </cell>
          <cell r="G276">
            <v>0</v>
          </cell>
        </row>
        <row r="277">
          <cell r="A277" t="str">
            <v>MCUVE600</v>
          </cell>
          <cell r="B277" t="str">
            <v xml:space="preserve">CUVE DE RELEVAGE D600 + COUVERCLE </v>
          </cell>
          <cell r="C277" t="str">
            <v>AN</v>
          </cell>
          <cell r="D277" t="str">
            <v>ROTOTEC</v>
          </cell>
          <cell r="E277" t="str">
            <v>IAQSTCOUV</v>
          </cell>
          <cell r="F277" t="str">
            <v>Cuve + couvercle Aquatiris</v>
          </cell>
          <cell r="G277">
            <v>138.58000000000001</v>
          </cell>
        </row>
        <row r="278">
          <cell r="A278" t="str">
            <v>KITTUY63</v>
          </cell>
          <cell r="B278" t="str">
            <v>KIT TUYAUTERIE POUR CUVE DE RELEVAGE _63</v>
          </cell>
          <cell r="C278" t="str">
            <v>AN</v>
          </cell>
          <cell r="D278" t="str">
            <v>ROTOTEC</v>
          </cell>
          <cell r="E278" t="str">
            <v>KITTUY63</v>
          </cell>
          <cell r="F278" t="str">
            <v>Kit+F34 tuyauterie pour cuve de relevage ø63</v>
          </cell>
          <cell r="G278">
            <v>0</v>
          </cell>
        </row>
        <row r="279">
          <cell r="A279" t="str">
            <v>KITTUY50</v>
          </cell>
          <cell r="B279" t="str">
            <v>KIT TUYAUTERIE POUR CUVE DE RELEVAGE _50</v>
          </cell>
          <cell r="C279" t="str">
            <v>AN</v>
          </cell>
          <cell r="D279" t="str">
            <v>ROTOTEC</v>
          </cell>
          <cell r="E279" t="str">
            <v>KITTUY50</v>
          </cell>
          <cell r="F279" t="str">
            <v>Kit tuyauterie pour cuve de relevage ø50</v>
          </cell>
          <cell r="G279">
            <v>0</v>
          </cell>
        </row>
        <row r="280">
          <cell r="A280" t="str">
            <v>MREHASPR</v>
          </cell>
          <cell r="B280" t="str">
            <v>REHAUSSE DE CUVE DE RELEVAGE D600</v>
          </cell>
          <cell r="C280" t="str">
            <v>AN</v>
          </cell>
          <cell r="D280" t="str">
            <v>ROTOTEC</v>
          </cell>
          <cell r="E280" t="str">
            <v>MREHASPR</v>
          </cell>
          <cell r="F280" t="str">
            <v>REHAUSSE DE CUVE DE RELEVAGE D600</v>
          </cell>
          <cell r="G280">
            <v>0</v>
          </cell>
        </row>
        <row r="281">
          <cell r="A281" t="str">
            <v>MCUVE800</v>
          </cell>
          <cell r="B281" t="str">
            <v xml:space="preserve">CUVE DE RELEVAGE D800 + COUVERCLE </v>
          </cell>
          <cell r="C281" t="str">
            <v>AN</v>
          </cell>
          <cell r="D281" t="str">
            <v>ROTOTEC</v>
          </cell>
          <cell r="E281" t="str">
            <v>IAQSTCOUV800</v>
          </cell>
          <cell r="F281" t="str">
            <v xml:space="preserve">Cuve de relevage diametre 800 + couvercle </v>
          </cell>
          <cell r="G281">
            <v>0</v>
          </cell>
        </row>
        <row r="282">
          <cell r="A282">
            <v>101007</v>
          </cell>
          <cell r="B282" t="str">
            <v xml:space="preserve">CROCHET INOX </v>
          </cell>
          <cell r="C282" t="str">
            <v>AN</v>
          </cell>
          <cell r="D282" t="str">
            <v>ROTOTEC</v>
          </cell>
          <cell r="E282" t="str">
            <v>IAQCROCHINOX</v>
          </cell>
          <cell r="F282" t="str">
            <v xml:space="preserve">CROCHET INOX </v>
          </cell>
          <cell r="G282">
            <v>1.5</v>
          </cell>
        </row>
        <row r="283">
          <cell r="A283">
            <v>101006</v>
          </cell>
          <cell r="B283" t="str">
            <v>PRESSE ETOUPE PG13</v>
          </cell>
          <cell r="C283" t="str">
            <v>AN</v>
          </cell>
          <cell r="D283" t="str">
            <v>INTRATEX</v>
          </cell>
          <cell r="E283" t="str">
            <v>IAQPRESSE</v>
          </cell>
          <cell r="F283" t="str">
            <v>PRESSE ETOUPE PG13</v>
          </cell>
          <cell r="G283">
            <v>0.22953999999999999</v>
          </cell>
          <cell r="H283" t="str">
            <v>U</v>
          </cell>
        </row>
        <row r="284">
          <cell r="A284" t="str">
            <v>MCOUV600A</v>
          </cell>
          <cell r="B284" t="str">
            <v>COUVERCLE CUVE 600 AQUATIRIS</v>
          </cell>
          <cell r="C284" t="str">
            <v>AN</v>
          </cell>
          <cell r="D284" t="str">
            <v>ROTOTEC</v>
          </cell>
          <cell r="E284" t="str">
            <v>MCOUV600A</v>
          </cell>
          <cell r="F284" t="str">
            <v>COUVERCLE CUVE 600 AQUATIRIS</v>
          </cell>
          <cell r="G284">
            <v>0</v>
          </cell>
        </row>
        <row r="285">
          <cell r="A285" t="str">
            <v>MJOIM</v>
          </cell>
          <cell r="B285" t="str">
            <v>JOINT MOUSSE</v>
          </cell>
          <cell r="C285" t="str">
            <v>AN</v>
          </cell>
          <cell r="D285" t="str">
            <v>ROTOTEC</v>
          </cell>
          <cell r="E285" t="str">
            <v>MJOIM</v>
          </cell>
          <cell r="F285" t="str">
            <v>JOINT MOUSSE</v>
          </cell>
          <cell r="G285">
            <v>0</v>
          </cell>
        </row>
        <row r="286">
          <cell r="A286" t="str">
            <v>MCOUV800</v>
          </cell>
          <cell r="B286" t="str">
            <v xml:space="preserve">COUVERCLE CUVE 800 </v>
          </cell>
          <cell r="C286" t="str">
            <v>AN</v>
          </cell>
          <cell r="D286" t="str">
            <v>ROTOTEC</v>
          </cell>
          <cell r="E286" t="str">
            <v>IAQCOUV800</v>
          </cell>
          <cell r="F286" t="str">
            <v xml:space="preserve">COUVERCLE CUVE 800 </v>
          </cell>
          <cell r="G286">
            <v>0</v>
          </cell>
        </row>
        <row r="287">
          <cell r="A287" t="str">
            <v>MREHA600</v>
          </cell>
          <cell r="B287" t="str">
            <v>REHAUSSE POSTE DE RELEVAGE D600 + JOINT VIS</v>
          </cell>
          <cell r="C287" t="str">
            <v>AS</v>
          </cell>
          <cell r="D287" t="str">
            <v>ROTOTEC</v>
          </cell>
          <cell r="E287" t="str">
            <v>IAQREHA600</v>
          </cell>
          <cell r="F287" t="str">
            <v>REHAUSSE POUR POSTE DE RELEVAGE Ø 600</v>
          </cell>
          <cell r="G287">
            <v>39.9</v>
          </cell>
          <cell r="H287" t="str">
            <v>Facture 11/2020</v>
          </cell>
        </row>
        <row r="288">
          <cell r="A288" t="str">
            <v>MREHA800</v>
          </cell>
          <cell r="B288" t="str">
            <v>REHAUSSE POSTE DE RELEVAGE D800 + JOINT VIS</v>
          </cell>
          <cell r="C288" t="str">
            <v>AS</v>
          </cell>
          <cell r="D288" t="str">
            <v>ROTOTEC</v>
          </cell>
          <cell r="E288" t="str">
            <v>IAQREHA800</v>
          </cell>
          <cell r="F288" t="str">
            <v>REHAUSSE POSTE DE RELEVAGE Ø800 + JOINT VIS</v>
          </cell>
          <cell r="G288">
            <v>63.9</v>
          </cell>
          <cell r="H288" t="str">
            <v>Facture 11/2020</v>
          </cell>
        </row>
        <row r="289">
          <cell r="A289" t="str">
            <v>304L/4307</v>
          </cell>
          <cell r="B289" t="str">
            <v>TUBE INOX DIAM26.9X1.6 (LE ML)</v>
          </cell>
          <cell r="C289" t="str">
            <v>AN</v>
          </cell>
          <cell r="D289" t="str">
            <v>SAPIM</v>
          </cell>
          <cell r="E289" t="str">
            <v>304L/4307</v>
          </cell>
          <cell r="F289" t="str">
            <v>TUBE INOX DIAM26.9X2.6 (LE ML)</v>
          </cell>
          <cell r="G289">
            <v>5.99</v>
          </cell>
        </row>
        <row r="290">
          <cell r="A290" t="str">
            <v>316L/4404</v>
          </cell>
          <cell r="B290" t="str">
            <v>CHAINE INOX DIAM 4 32/8 (LE ML)</v>
          </cell>
          <cell r="C290" t="str">
            <v>AN</v>
          </cell>
          <cell r="D290" t="str">
            <v>SAPIM</v>
          </cell>
          <cell r="E290" t="str">
            <v>316L/4404</v>
          </cell>
          <cell r="F290" t="str">
            <v>CHAINE INOX DIAM 4 32/8 (LE ML)</v>
          </cell>
          <cell r="G290">
            <v>2.9</v>
          </cell>
        </row>
        <row r="291">
          <cell r="A291">
            <v>10102122</v>
          </cell>
          <cell r="B291" t="str">
            <v>TARIERE EDELMAN UNE PARTIE 12CM</v>
          </cell>
          <cell r="C291" t="str">
            <v>AN</v>
          </cell>
          <cell r="D291" t="str">
            <v>SDEC</v>
          </cell>
          <cell r="E291">
            <v>10102122</v>
          </cell>
          <cell r="F291" t="str">
            <v>TARIERE EDELMAN UNE PARTIE 12CM</v>
          </cell>
          <cell r="G291">
            <v>145</v>
          </cell>
        </row>
        <row r="292">
          <cell r="A292" t="str">
            <v>1020207BK</v>
          </cell>
          <cell r="B292" t="str">
            <v>TARIERE ERGO EDELMAN 7CM + POIGNEE ERGO</v>
          </cell>
          <cell r="C292" t="str">
            <v>AN</v>
          </cell>
          <cell r="D292" t="str">
            <v>SDEC</v>
          </cell>
          <cell r="E292" t="str">
            <v>1020207BK</v>
          </cell>
          <cell r="F292" t="str">
            <v>TARIERE ERGO EDELMAN 7CM + POIGNEE ERGO</v>
          </cell>
          <cell r="G292">
            <v>101</v>
          </cell>
        </row>
        <row r="293">
          <cell r="A293" t="str">
            <v>MKITREP</v>
          </cell>
          <cell r="B293" t="str">
            <v>KIT REPARATION GEOTEXTILE/GEOMEMBRANE</v>
          </cell>
          <cell r="C293" t="str">
            <v>AS</v>
          </cell>
          <cell r="D293" t="str">
            <v>SODAF</v>
          </cell>
          <cell r="E293" t="str">
            <v>MKITREP</v>
          </cell>
          <cell r="F293" t="str">
            <v>KIT REPARATION GEOTEXTILE/GEOMEMBRANE</v>
          </cell>
          <cell r="G293">
            <v>19.260000000000002</v>
          </cell>
          <cell r="I293">
            <v>44562</v>
          </cell>
          <cell r="J293">
            <v>20.6082</v>
          </cell>
        </row>
        <row r="294">
          <cell r="A294" t="str">
            <v>ECOLAT19</v>
          </cell>
          <cell r="B294" t="str">
            <v>ECOLAT 19 CM X 7MM RLX 25M</v>
          </cell>
          <cell r="C294" t="str">
            <v>AS</v>
          </cell>
          <cell r="D294" t="str">
            <v>SODAF</v>
          </cell>
          <cell r="E294" t="str">
            <v>2KTPSKDJJ</v>
          </cell>
          <cell r="F294" t="str">
            <v>EXTENSION DE COMMANDE 3 VOIES D50</v>
          </cell>
          <cell r="G294">
            <v>66.38</v>
          </cell>
          <cell r="I294">
            <v>44562</v>
          </cell>
          <cell r="J294"/>
        </row>
        <row r="295">
          <cell r="A295" t="str">
            <v>DGEOM915_110_3050</v>
          </cell>
          <cell r="B295" t="str">
            <v>ROULEAU 9M15 X 30M50 1.10MM</v>
          </cell>
          <cell r="C295" t="str">
            <v>AS</v>
          </cell>
          <cell r="D295" t="str">
            <v>SODAF</v>
          </cell>
          <cell r="E295" t="str">
            <v>DGEOM915_110_3050</v>
          </cell>
          <cell r="F295" t="str">
            <v>ROULEAU 9M15 X 30M50 1.10MM</v>
          </cell>
          <cell r="G295">
            <v>2002.6422</v>
          </cell>
          <cell r="I295">
            <v>44562</v>
          </cell>
          <cell r="J295">
            <v>2142.8247999999999</v>
          </cell>
        </row>
        <row r="296">
          <cell r="A296" t="str">
            <v>ECOP2</v>
          </cell>
          <cell r="B296" t="str">
            <v>ECOPLANC 2M</v>
          </cell>
          <cell r="C296" t="str">
            <v>AS</v>
          </cell>
          <cell r="D296" t="str">
            <v>SODAF</v>
          </cell>
          <cell r="E296" t="str">
            <v>FECOPL2</v>
          </cell>
          <cell r="F296" t="str">
            <v>ECOPLANC CREUX 4x22x200</v>
          </cell>
          <cell r="G296">
            <v>14.64</v>
          </cell>
          <cell r="I296">
            <v>44562</v>
          </cell>
          <cell r="J296">
            <v>15.81</v>
          </cell>
        </row>
        <row r="297">
          <cell r="A297" t="str">
            <v>DGEOT249</v>
          </cell>
          <cell r="B297" t="str">
            <v>GEOTEXTILE A LA DECOUPE LARGEUR 2M49</v>
          </cell>
          <cell r="C297" t="str">
            <v>AS</v>
          </cell>
          <cell r="D297" t="str">
            <v>SODAF</v>
          </cell>
          <cell r="E297" t="str">
            <v>DGEOT249</v>
          </cell>
          <cell r="F297" t="str">
            <v>GEOTEXTILE A LA DECOUPE LARGEUR 2M49</v>
          </cell>
          <cell r="G297">
            <v>3.6900000000000002E-2</v>
          </cell>
          <cell r="I297">
            <v>44562</v>
          </cell>
          <cell r="J297">
            <v>3.9600000000000003E-2</v>
          </cell>
        </row>
        <row r="298">
          <cell r="A298" t="str">
            <v>DGEOT305</v>
          </cell>
          <cell r="B298" t="str">
            <v>GEOTEXTILE A LA DECOUPE LARGEUR 3M05</v>
          </cell>
          <cell r="C298" t="str">
            <v>AS</v>
          </cell>
          <cell r="D298" t="str">
            <v>SODAF</v>
          </cell>
          <cell r="E298" t="str">
            <v>DGEOT305</v>
          </cell>
          <cell r="F298" t="str">
            <v>GEOTEXTILE A LA DECOUPE LARGEUR 3M05</v>
          </cell>
          <cell r="G298">
            <v>4.5199999999999997E-2</v>
          </cell>
          <cell r="I298">
            <v>44562</v>
          </cell>
          <cell r="J298">
            <v>4.82E-2</v>
          </cell>
        </row>
        <row r="299">
          <cell r="A299" t="str">
            <v>DGEOT368</v>
          </cell>
          <cell r="B299" t="str">
            <v>GEOTEXTILE A LA DECOUPE LARGEUR 3M68</v>
          </cell>
          <cell r="C299" t="str">
            <v>AS</v>
          </cell>
          <cell r="D299" t="str">
            <v>SODAF</v>
          </cell>
          <cell r="E299" t="str">
            <v>DGEOT368</v>
          </cell>
          <cell r="F299" t="str">
            <v>GEOTEXTILE A LA DECOUPE LARGEUR 3M68</v>
          </cell>
          <cell r="G299">
            <v>5.4199999999999998E-2</v>
          </cell>
          <cell r="I299">
            <v>44562</v>
          </cell>
          <cell r="J299">
            <v>5.7799999999999997E-2</v>
          </cell>
        </row>
        <row r="300">
          <cell r="A300" t="str">
            <v>DGEOT427</v>
          </cell>
          <cell r="B300" t="str">
            <v>GEOTEXTILE A LA DECOUPE LARGEUR 4M27</v>
          </cell>
          <cell r="C300" t="str">
            <v>AS</v>
          </cell>
          <cell r="D300" t="str">
            <v>SODAF</v>
          </cell>
          <cell r="E300" t="str">
            <v>DGEOT427</v>
          </cell>
          <cell r="F300" t="str">
            <v>GEOTEXTILE A LA DECOUPE LARGEUR 4M27</v>
          </cell>
          <cell r="G300">
            <v>6.3200000000000006E-2</v>
          </cell>
          <cell r="I300">
            <v>44562</v>
          </cell>
          <cell r="J300">
            <v>0.67410000000000003</v>
          </cell>
        </row>
        <row r="301">
          <cell r="A301" t="str">
            <v>DGEOT488</v>
          </cell>
          <cell r="B301" t="str">
            <v>GEOTEXTILE A LA DECOUPE LARGEUR 4M88</v>
          </cell>
          <cell r="C301" t="str">
            <v>AS</v>
          </cell>
          <cell r="D301" t="str">
            <v>SODAF</v>
          </cell>
          <cell r="E301" t="str">
            <v>DGEOT488</v>
          </cell>
          <cell r="F301" t="str">
            <v>GEOTEXTILE A LA DECOUPE  LARGEUR 4M88</v>
          </cell>
          <cell r="G301">
            <v>7.2300000000000003E-2</v>
          </cell>
          <cell r="I301">
            <v>44562</v>
          </cell>
          <cell r="J301">
            <v>7.7100000000000002E-2</v>
          </cell>
        </row>
        <row r="302">
          <cell r="A302" t="str">
            <v>DGEOT549</v>
          </cell>
          <cell r="B302" t="str">
            <v>GEOTEXTILE A LA DECOUPE LARGEUR 5M49</v>
          </cell>
          <cell r="C302" t="str">
            <v>AS</v>
          </cell>
          <cell r="D302" t="str">
            <v>SODAF</v>
          </cell>
          <cell r="E302" t="str">
            <v>DGEOT549</v>
          </cell>
          <cell r="F302" t="str">
            <v>GEOTEXTILE A LA DECOUPE LARGEUR 5M49</v>
          </cell>
          <cell r="G302">
            <v>8.1299999999999997E-2</v>
          </cell>
          <cell r="I302">
            <v>44562</v>
          </cell>
          <cell r="J302">
            <v>8.6699999999999999E-2</v>
          </cell>
        </row>
        <row r="303">
          <cell r="A303" t="str">
            <v>DGEOT610</v>
          </cell>
          <cell r="B303" t="str">
            <v>GEOTEXTILE A LA DECOUPE LARGEUR 6M10</v>
          </cell>
          <cell r="C303" t="str">
            <v>AS</v>
          </cell>
          <cell r="D303" t="str">
            <v>SODAF</v>
          </cell>
          <cell r="E303" t="str">
            <v>DGEOT610</v>
          </cell>
          <cell r="F303" t="str">
            <v>GEOTEXTILE A LA DECOUPE LARGEUR 6M10</v>
          </cell>
          <cell r="G303">
            <v>9.0300000000000005E-2</v>
          </cell>
          <cell r="I303">
            <v>44562</v>
          </cell>
          <cell r="J303">
            <v>9.6299999999999997E-2</v>
          </cell>
        </row>
        <row r="304">
          <cell r="A304" t="str">
            <v>DGEOT671</v>
          </cell>
          <cell r="B304" t="str">
            <v>GEOTEXTILE A LA DECOUPE LARGEUR 6M71</v>
          </cell>
          <cell r="C304" t="str">
            <v>AS</v>
          </cell>
          <cell r="D304" t="str">
            <v>SODAF</v>
          </cell>
          <cell r="E304" t="str">
            <v>DGEOT671</v>
          </cell>
          <cell r="F304" t="str">
            <v>GEOTEXTILE A LA DECOUPE LARGEUR 6M71</v>
          </cell>
          <cell r="G304">
            <v>9.9299999999999999E-2</v>
          </cell>
          <cell r="I304">
            <v>44562</v>
          </cell>
          <cell r="J304">
            <v>0.106</v>
          </cell>
        </row>
        <row r="305">
          <cell r="A305" t="str">
            <v>DGEOT732</v>
          </cell>
          <cell r="B305" t="str">
            <v>GEOTEXTILE A LA DECOUPE LARGEUR 7M32</v>
          </cell>
          <cell r="C305" t="str">
            <v>AS</v>
          </cell>
          <cell r="D305" t="str">
            <v>SODAF</v>
          </cell>
          <cell r="E305" t="str">
            <v>DGEOT732</v>
          </cell>
          <cell r="F305" t="str">
            <v>GEOTEXTILE A LA DECOUPE LARGEUR 7M32</v>
          </cell>
          <cell r="G305">
            <v>0.11</v>
          </cell>
          <cell r="I305">
            <v>44562</v>
          </cell>
          <cell r="J305">
            <v>0.1177</v>
          </cell>
        </row>
        <row r="306">
          <cell r="A306" t="str">
            <v>DGEOT762</v>
          </cell>
          <cell r="B306" t="str">
            <v>GEOTEXTILE A LA DECOUPE LARGEUR 7M62</v>
          </cell>
          <cell r="C306" t="str">
            <v>AS</v>
          </cell>
          <cell r="D306" t="str">
            <v>SODAF</v>
          </cell>
          <cell r="E306" t="str">
            <v>DGEOT762</v>
          </cell>
          <cell r="F306" t="str">
            <v>GEOTEXTILE A LA DECOUPE LARGEUR 7M62</v>
          </cell>
          <cell r="G306">
            <v>0.1128</v>
          </cell>
          <cell r="I306">
            <v>44562</v>
          </cell>
          <cell r="J306">
            <v>0.121</v>
          </cell>
        </row>
        <row r="307">
          <cell r="A307" t="str">
            <v>DGEOT792</v>
          </cell>
          <cell r="B307" t="str">
            <v>GEOTEXTILE A LA DECOUPE LARGEUR 7M92</v>
          </cell>
          <cell r="C307" t="str">
            <v>AS</v>
          </cell>
          <cell r="D307" t="str">
            <v>SODAF</v>
          </cell>
          <cell r="E307" t="str">
            <v>DGEOT792</v>
          </cell>
          <cell r="F307" t="str">
            <v>GEOTEXTILE A LA DECOUPE LARGEUR 7M92</v>
          </cell>
          <cell r="G307">
            <v>0.1167</v>
          </cell>
          <cell r="I307">
            <v>44562</v>
          </cell>
          <cell r="J307">
            <v>0.12520000000000001</v>
          </cell>
        </row>
        <row r="308">
          <cell r="A308" t="str">
            <v>DGEOT853</v>
          </cell>
          <cell r="B308" t="str">
            <v>GEOTEXTILE A LA DECOUPE LARGEUR 8M53</v>
          </cell>
          <cell r="C308" t="str">
            <v>AS</v>
          </cell>
          <cell r="D308" t="str">
            <v>SODAF</v>
          </cell>
          <cell r="E308" t="str">
            <v>DGEOT853</v>
          </cell>
          <cell r="F308" t="str">
            <v>GEOTEXTILE A LA DECOUPE LARGEUR 8M53</v>
          </cell>
          <cell r="G308">
            <v>0.12570000000000001</v>
          </cell>
          <cell r="I308">
            <v>44562</v>
          </cell>
          <cell r="J308">
            <v>0.12609999999999999</v>
          </cell>
        </row>
        <row r="309">
          <cell r="A309" t="str">
            <v>DGEOT915</v>
          </cell>
          <cell r="B309" t="str">
            <v>GEOTEXTILE A LA DECOUPE LARGEUR 9M15</v>
          </cell>
          <cell r="C309" t="str">
            <v>AS</v>
          </cell>
          <cell r="D309" t="str">
            <v>SODAF</v>
          </cell>
          <cell r="E309" t="str">
            <v>DGEOT915</v>
          </cell>
          <cell r="F309" t="str">
            <v>GEOTEXTILE A LA DECOUPE LARGEUR 9M15</v>
          </cell>
          <cell r="G309">
            <v>0.13550000000000001</v>
          </cell>
          <cell r="I309">
            <v>44562</v>
          </cell>
          <cell r="J309">
            <v>0.14560000000000001</v>
          </cell>
        </row>
        <row r="310">
          <cell r="A310" t="str">
            <v>DGEOT1097</v>
          </cell>
          <cell r="B310" t="str">
            <v>GEOTEXTILE A LA DECOUPE LARGEUR 10M97</v>
          </cell>
          <cell r="C310" t="str">
            <v>AS</v>
          </cell>
          <cell r="D310" t="str">
            <v>SODAF</v>
          </cell>
          <cell r="E310" t="str">
            <v>DGEOT1097</v>
          </cell>
          <cell r="F310" t="str">
            <v>GEOTEXTILE A LA DECOUPE LARGEUR 10M97</v>
          </cell>
          <cell r="G310">
            <v>0.16239999999999999</v>
          </cell>
          <cell r="I310">
            <v>44562</v>
          </cell>
          <cell r="J310">
            <v>0.1734</v>
          </cell>
        </row>
        <row r="311">
          <cell r="A311" t="str">
            <v>DGEOT1220</v>
          </cell>
          <cell r="B311" t="str">
            <v>GEOTEXTILE A LA DECOUPE LARGEUR 12M20</v>
          </cell>
          <cell r="C311" t="str">
            <v>AS</v>
          </cell>
          <cell r="D311" t="str">
            <v>SODAF</v>
          </cell>
          <cell r="E311" t="str">
            <v>DGEOT1220</v>
          </cell>
          <cell r="F311" t="str">
            <v>GEOTEXTILE A LA DECOUPE LARGEUR 12M20</v>
          </cell>
          <cell r="G311">
            <v>0.1797</v>
          </cell>
          <cell r="I311">
            <v>44562</v>
          </cell>
          <cell r="J311">
            <v>0.19259999999999999</v>
          </cell>
        </row>
        <row r="312">
          <cell r="A312" t="str">
            <v>DGEOT1525</v>
          </cell>
          <cell r="B312" t="str">
            <v>GEOTEXTILE A LA DECOUPE LARGEUR 15M25</v>
          </cell>
          <cell r="C312" t="str">
            <v>AS</v>
          </cell>
          <cell r="D312" t="str">
            <v>SODAF</v>
          </cell>
          <cell r="E312" t="str">
            <v>DGEOT1525</v>
          </cell>
          <cell r="F312" t="str">
            <v>GEOTEXTILE A LA DECOUPE LARGEUR 15M25</v>
          </cell>
          <cell r="G312">
            <v>0.22570000000000001</v>
          </cell>
          <cell r="I312">
            <v>44562</v>
          </cell>
          <cell r="J312">
            <v>0.2419</v>
          </cell>
        </row>
        <row r="313">
          <cell r="A313" t="str">
            <v>DGEOM915_110_6100</v>
          </cell>
          <cell r="B313" t="str">
            <v>ROULEAU 9M15 X 61M 1.10MM</v>
          </cell>
          <cell r="C313" t="str">
            <v>AS</v>
          </cell>
          <cell r="D313" t="str">
            <v>SODAF</v>
          </cell>
          <cell r="E313" t="str">
            <v>DGEOM249</v>
          </cell>
          <cell r="F313" t="str">
            <v>GEOMEMBRANE A LA DECOUPE LARGEUR 2M49</v>
          </cell>
          <cell r="G313">
            <v>4005.2844</v>
          </cell>
          <cell r="I313">
            <v>44562</v>
          </cell>
          <cell r="J313">
            <v>4285.6539000000002</v>
          </cell>
        </row>
        <row r="314">
          <cell r="A314" t="str">
            <v>DGEOM1220_110_6100</v>
          </cell>
          <cell r="B314" t="str">
            <v>ROULEAU 12M20 X 61M 1.10MM</v>
          </cell>
          <cell r="C314" t="str">
            <v>AS</v>
          </cell>
          <cell r="D314" t="str">
            <v>SODAF</v>
          </cell>
          <cell r="E314" t="str">
            <v>DGEOM305</v>
          </cell>
          <cell r="F314" t="str">
            <v>GEOMEMBRANE A LA DECOUPE LARGEUR 3M05</v>
          </cell>
          <cell r="G314">
            <v>5340.3792000000003</v>
          </cell>
          <cell r="I314">
            <v>44562</v>
          </cell>
          <cell r="J314">
            <v>5714.2056000000002</v>
          </cell>
        </row>
        <row r="315">
          <cell r="A315" t="str">
            <v>DGEOM1525_110_6100</v>
          </cell>
          <cell r="B315" t="str">
            <v>ROULEAU 15M25 X 61M 1.10MM</v>
          </cell>
          <cell r="C315" t="str">
            <v>AS</v>
          </cell>
          <cell r="D315" t="str">
            <v>SODAF</v>
          </cell>
          <cell r="E315" t="str">
            <v>DGEOM368</v>
          </cell>
          <cell r="F315" t="str">
            <v>GEOMEMBRANE A LA DECOUPE LARGEUR 3M68</v>
          </cell>
          <cell r="G315">
            <v>6675.4740000000002</v>
          </cell>
          <cell r="I315">
            <v>44562</v>
          </cell>
          <cell r="J315">
            <v>7142.7572</v>
          </cell>
        </row>
        <row r="316">
          <cell r="A316" t="str">
            <v>DGEOM915_152_6100</v>
          </cell>
          <cell r="B316" t="str">
            <v>ROULEAU 9M15 X 61M 1.52MM</v>
          </cell>
          <cell r="C316" t="str">
            <v>AS</v>
          </cell>
          <cell r="D316" t="str">
            <v>SODAF</v>
          </cell>
          <cell r="E316" t="str">
            <v>DGEOM427</v>
          </cell>
          <cell r="F316" t="str">
            <v>GEOMEMBRANE ALA DECOUPE LARGEUR 4M27</v>
          </cell>
          <cell r="G316">
            <v>4948.5578999999998</v>
          </cell>
          <cell r="I316">
            <v>44562</v>
          </cell>
          <cell r="J316">
            <v>5294.9570999999996</v>
          </cell>
        </row>
        <row r="317">
          <cell r="A317" t="str">
            <v>DGEOM1525_152_6100</v>
          </cell>
          <cell r="B317" t="str">
            <v>ROULEAU 15M25 X 61M 1.52MM</v>
          </cell>
          <cell r="C317" t="str">
            <v>AS</v>
          </cell>
          <cell r="D317" t="str">
            <v>SODAF</v>
          </cell>
          <cell r="E317" t="str">
            <v>DGEOM488</v>
          </cell>
          <cell r="F317" t="str">
            <v>GEOMEMBRANE A LA DECOUPE LARGEUR 4M88</v>
          </cell>
          <cell r="G317">
            <v>8247.5964999999997</v>
          </cell>
          <cell r="I317">
            <v>44562</v>
          </cell>
          <cell r="J317">
            <v>8824.92</v>
          </cell>
        </row>
        <row r="318">
          <cell r="A318" t="str">
            <v>DGEOM1220_152-6100</v>
          </cell>
          <cell r="B318" t="str">
            <v>ROULEAU 12M20 X 61M 1.52MM</v>
          </cell>
          <cell r="C318" t="str">
            <v>AS</v>
          </cell>
          <cell r="D318" t="str">
            <v>SODAF</v>
          </cell>
          <cell r="E318" t="str">
            <v>DGEOM549</v>
          </cell>
          <cell r="F318" t="str">
            <v>GEOMEMBRANE A LA DECOUPE LARGEUR 5M49</v>
          </cell>
          <cell r="G318">
            <v>6598.0771999999997</v>
          </cell>
          <cell r="I318">
            <v>44562</v>
          </cell>
          <cell r="J318">
            <v>7059.9423999999999</v>
          </cell>
        </row>
        <row r="319">
          <cell r="A319" t="str">
            <v>DGEOM_610_152</v>
          </cell>
          <cell r="B319" t="str">
            <v>GEOMEMBRANE A LA DECOUPE 1.52MM LARGEUR 6M10</v>
          </cell>
          <cell r="C319" t="str">
            <v>AS</v>
          </cell>
          <cell r="D319" t="str">
            <v>SODAF</v>
          </cell>
          <cell r="E319" t="str">
            <v>FEPDM60</v>
          </cell>
          <cell r="F319" t="str">
            <v>GEOMEMBRANE A LA DECOUPE  LARGEUR 6M10</v>
          </cell>
          <cell r="G319">
            <v>0.58260000000000001</v>
          </cell>
          <cell r="I319">
            <v>44562</v>
          </cell>
          <cell r="J319">
            <v>0.62390000000000001</v>
          </cell>
        </row>
        <row r="320">
          <cell r="A320" t="str">
            <v>DGEOM1220_110_3050</v>
          </cell>
          <cell r="B320" t="str">
            <v>ROULEAU 12M20 X 30M50 1.10MM</v>
          </cell>
          <cell r="C320" t="str">
            <v>AS</v>
          </cell>
          <cell r="D320" t="str">
            <v>SODAF</v>
          </cell>
          <cell r="E320" t="str">
            <v>DGEOM671</v>
          </cell>
          <cell r="F320" t="str">
            <v>GEOMEMBRANE A LA DECOUPE LARGEUR 6M71</v>
          </cell>
          <cell r="G320">
            <v>2670.1896000000002</v>
          </cell>
          <cell r="I320">
            <v>44562</v>
          </cell>
          <cell r="J320">
            <v>2857.1033000000002</v>
          </cell>
        </row>
        <row r="321">
          <cell r="A321" t="str">
            <v>DGEOM_610_110</v>
          </cell>
          <cell r="B321" t="str">
            <v>GEOMEMBRANE A LA DECOUPE 1.10MM LARGEUR 6M10</v>
          </cell>
          <cell r="C321" t="str">
            <v>AS</v>
          </cell>
          <cell r="D321" t="str">
            <v>SODAF</v>
          </cell>
          <cell r="E321" t="str">
            <v>DGEOM732</v>
          </cell>
          <cell r="F321" t="str">
            <v>GEOMEMBRANE A LA DECOUPE LARGEUR 7M32</v>
          </cell>
          <cell r="G321">
            <v>0.63180000000000003</v>
          </cell>
          <cell r="I321">
            <v>44562</v>
          </cell>
          <cell r="J321">
            <v>0.67630000000000001</v>
          </cell>
        </row>
        <row r="322">
          <cell r="A322" t="str">
            <v>DGEOM_1525_110</v>
          </cell>
          <cell r="B322" t="str">
            <v>GEOMEMBRANE A LA DECOUPE 1.10MM LARGEUR 15M25</v>
          </cell>
          <cell r="C322" t="str">
            <v>AS</v>
          </cell>
          <cell r="D322" t="str">
            <v>SODAF</v>
          </cell>
          <cell r="E322" t="str">
            <v>DGEOM762</v>
          </cell>
          <cell r="F322" t="str">
            <v>GEOMEMBRANE A LA DECOUPE LARGEUR 7M62</v>
          </cell>
          <cell r="G322">
            <v>0.65759999999999996</v>
          </cell>
          <cell r="I322">
            <v>44562</v>
          </cell>
          <cell r="J322">
            <v>0.70409999999999995</v>
          </cell>
        </row>
        <row r="323">
          <cell r="A323" t="str">
            <v>DGEOM_1220_110</v>
          </cell>
          <cell r="B323" t="str">
            <v>GEOMEMBRANE A LA DECOUPE 1.10MM LARGEUR 12M20</v>
          </cell>
          <cell r="C323" t="str">
            <v>AS</v>
          </cell>
          <cell r="D323" t="str">
            <v>SODAF</v>
          </cell>
          <cell r="E323" t="str">
            <v>DGEOM792</v>
          </cell>
          <cell r="F323" t="str">
            <v>GEOMEMBRANE A LA DECOUPE LARGEUR 7M92</v>
          </cell>
          <cell r="G323">
            <v>0.6835</v>
          </cell>
          <cell r="I323">
            <v>44562</v>
          </cell>
          <cell r="J323">
            <v>0.7319</v>
          </cell>
        </row>
        <row r="324">
          <cell r="A324" t="str">
            <v>DGEOM_915_110</v>
          </cell>
          <cell r="B324" t="str">
            <v>GEOMEMBRANE A LA DECOUPE 1.10MM LARGEUR 9M15</v>
          </cell>
          <cell r="C324" t="str">
            <v>AS</v>
          </cell>
          <cell r="D324" t="str">
            <v>SODAF</v>
          </cell>
          <cell r="E324" t="str">
            <v>DGEOM853</v>
          </cell>
          <cell r="F324" t="str">
            <v>GEOMEMBRANE A LA DECOUPE LARGEUR 8M53</v>
          </cell>
          <cell r="G324">
            <v>0.73619999999999997</v>
          </cell>
          <cell r="I324">
            <v>44562</v>
          </cell>
          <cell r="J324">
            <v>0.78759999999999997</v>
          </cell>
        </row>
        <row r="325">
          <cell r="A325" t="str">
            <v>DGEOM_915_152</v>
          </cell>
          <cell r="B325" t="str">
            <v>GEOMEMBRANE A LA DECOUPE 1.52MM LARGEUR 9M15</v>
          </cell>
          <cell r="C325" t="str">
            <v>AS</v>
          </cell>
          <cell r="D325" t="str">
            <v>SODAF</v>
          </cell>
          <cell r="E325" t="str">
            <v>DGEOM915</v>
          </cell>
          <cell r="F325" t="str">
            <v>GEOMEMBRANE A LA DECOUPE LARGEUR 9M15</v>
          </cell>
          <cell r="G325">
            <v>0.87390000000000001</v>
          </cell>
          <cell r="I325">
            <v>44562</v>
          </cell>
          <cell r="J325">
            <v>0.93520000000000003</v>
          </cell>
        </row>
        <row r="326">
          <cell r="A326" t="str">
            <v>DGEOM1525_110_3050</v>
          </cell>
          <cell r="B326" t="str">
            <v>ROULEAU 15M25 X 30M50 1.10MM</v>
          </cell>
          <cell r="C326" t="str">
            <v>AS</v>
          </cell>
          <cell r="D326" t="str">
            <v>SODAF</v>
          </cell>
          <cell r="E326" t="str">
            <v>DGEOM1097</v>
          </cell>
          <cell r="F326" t="str">
            <v>GEOMEMBRANE A LA DECOUPE LARGEUR 10M97</v>
          </cell>
          <cell r="G326">
            <v>3337.7728999999999</v>
          </cell>
          <cell r="I326">
            <v>44562</v>
          </cell>
          <cell r="J326">
            <v>3571.4171999999999</v>
          </cell>
        </row>
        <row r="327">
          <cell r="A327" t="str">
            <v>DGEOM_1220_152</v>
          </cell>
          <cell r="B327" t="str">
            <v>GEOMEMBRANE A LA DECOUPE 1.52MM LARGEUR 12M20</v>
          </cell>
          <cell r="C327" t="str">
            <v>AS</v>
          </cell>
          <cell r="D327" t="str">
            <v>SODAF</v>
          </cell>
          <cell r="E327" t="str">
            <v>DGEOM1220</v>
          </cell>
          <cell r="F327" t="str">
            <v>GEOMEMBRANE A LA DECOUPE LARGEUR 12M20</v>
          </cell>
          <cell r="G327">
            <v>1.1651</v>
          </cell>
          <cell r="I327">
            <v>44562</v>
          </cell>
          <cell r="J327">
            <v>1.2465999999999999</v>
          </cell>
        </row>
        <row r="328">
          <cell r="A328" t="str">
            <v>DGEOM_1525_152</v>
          </cell>
          <cell r="B328" t="str">
            <v>GEOMEMBRANE A LA DECOUPE 1.52MM LARGEUR 15M25</v>
          </cell>
          <cell r="C328" t="str">
            <v>AS</v>
          </cell>
          <cell r="D328" t="str">
            <v>SODAF</v>
          </cell>
          <cell r="E328" t="str">
            <v>DGEOM1525</v>
          </cell>
          <cell r="F328" t="str">
            <v>GEOMEMBRANE A LA DECOUPE LARGEUR 15M25</v>
          </cell>
          <cell r="G328">
            <v>1.4563999999999999</v>
          </cell>
          <cell r="I328">
            <v>44562</v>
          </cell>
          <cell r="J328">
            <v>1.5580000000000001</v>
          </cell>
        </row>
        <row r="329">
          <cell r="A329" t="str">
            <v>MCOLEPDM</v>
          </cell>
          <cell r="B329" t="str">
            <v>COLLE EPDM DISTRIPOND</v>
          </cell>
          <cell r="C329" t="str">
            <v>AS</v>
          </cell>
          <cell r="D329" t="str">
            <v>SODAF</v>
          </cell>
          <cell r="E329" t="str">
            <v>MCOLEPDM</v>
          </cell>
          <cell r="F329" t="str">
            <v>COLLE EPDM DISTRIPOND</v>
          </cell>
          <cell r="G329">
            <v>8.8919999999999995</v>
          </cell>
          <cell r="I329">
            <v>44562</v>
          </cell>
          <cell r="J329">
            <v>9.5122999999999998</v>
          </cell>
        </row>
        <row r="330">
          <cell r="A330" t="str">
            <v>PEHD600</v>
          </cell>
          <cell r="B330" t="str">
            <v>PLAQUE DE FOND _ 600</v>
          </cell>
          <cell r="C330" t="str">
            <v>AN</v>
          </cell>
          <cell r="D330" t="str">
            <v>SODAF</v>
          </cell>
          <cell r="E330" t="str">
            <v>PEHD600</v>
          </cell>
          <cell r="F330" t="str">
            <v>PLAQUE DE FOND Ø 600</v>
          </cell>
          <cell r="G330">
            <v>48.57</v>
          </cell>
          <cell r="I330">
            <v>44562</v>
          </cell>
          <cell r="J330">
            <v>52.455599999999997</v>
          </cell>
        </row>
        <row r="331">
          <cell r="A331" t="str">
            <v>ECOPIC38</v>
          </cell>
          <cell r="B331" t="str">
            <v xml:space="preserve">PIQUET ECOLAT </v>
          </cell>
          <cell r="C331" t="str">
            <v>AS</v>
          </cell>
          <cell r="D331" t="str">
            <v>SODAF</v>
          </cell>
          <cell r="E331" t="str">
            <v>2KTPSKDLL</v>
          </cell>
          <cell r="F331" t="str">
            <v>EXTENSION DE COMMANDE 3 VOIES D63</v>
          </cell>
          <cell r="G331">
            <v>1.17</v>
          </cell>
          <cell r="I331">
            <v>44562</v>
          </cell>
          <cell r="J331"/>
        </row>
        <row r="332">
          <cell r="A332" t="str">
            <v>SFV3EH</v>
          </cell>
          <cell r="B332" t="str">
            <v>FILTRE VERTICAL 3EH 1.52MM</v>
          </cell>
          <cell r="C332" t="str">
            <v>AN</v>
          </cell>
          <cell r="D332" t="str">
            <v>SODAF</v>
          </cell>
          <cell r="E332" t="str">
            <v>SFV3EH</v>
          </cell>
          <cell r="F332" t="str">
            <v>FILTRE VERTICLA 3EH 1.52mm</v>
          </cell>
          <cell r="G332">
            <v>287.91669999999999</v>
          </cell>
          <cell r="I332">
            <v>44562</v>
          </cell>
          <cell r="J332">
            <v>308.07440000000003</v>
          </cell>
        </row>
        <row r="333">
          <cell r="A333" t="str">
            <v>SFV4EH</v>
          </cell>
          <cell r="B333" t="str">
            <v>FILTRE VERTICAL 4EH 1.52MM</v>
          </cell>
          <cell r="C333" t="str">
            <v>AN</v>
          </cell>
          <cell r="D333" t="str">
            <v>SODAF</v>
          </cell>
          <cell r="E333" t="str">
            <v>SFV4EH</v>
          </cell>
          <cell r="F333" t="str">
            <v>FILTRE VERTICAL 4EH 1.52mm</v>
          </cell>
          <cell r="G333">
            <v>352.82339999999999</v>
          </cell>
          <cell r="I333">
            <v>44562</v>
          </cell>
          <cell r="J333">
            <v>377.51740000000001</v>
          </cell>
        </row>
        <row r="334">
          <cell r="A334" t="str">
            <v>SFV5EH</v>
          </cell>
          <cell r="B334" t="str">
            <v>FILTRE VERTICAL 5EH 1.52MM</v>
          </cell>
          <cell r="C334" t="str">
            <v>AN</v>
          </cell>
          <cell r="D334" t="str">
            <v>SODAF</v>
          </cell>
          <cell r="E334" t="str">
            <v>SFV5EH</v>
          </cell>
          <cell r="F334" t="str">
            <v>FILTRE VERTICAL 5EH 1.52mm</v>
          </cell>
          <cell r="G334">
            <v>393.82839999999999</v>
          </cell>
          <cell r="I334">
            <v>44562</v>
          </cell>
          <cell r="J334">
            <v>421.3981</v>
          </cell>
        </row>
        <row r="335">
          <cell r="A335" t="str">
            <v>SFV6EH4X3</v>
          </cell>
          <cell r="B335" t="str">
            <v>FILTRE VERTICAL 6EH 4X3 1.52MM</v>
          </cell>
          <cell r="C335" t="str">
            <v>AN</v>
          </cell>
          <cell r="D335" t="str">
            <v>SODAF</v>
          </cell>
          <cell r="E335" t="str">
            <v>SFV6EH4X3</v>
          </cell>
          <cell r="F335" t="str">
            <v>FILTRE VERTICAL 6EH 4X3 1.52mm</v>
          </cell>
          <cell r="G335">
            <v>472.89</v>
          </cell>
          <cell r="I335">
            <v>44562</v>
          </cell>
          <cell r="J335">
            <v>505.9923</v>
          </cell>
        </row>
        <row r="336">
          <cell r="A336" t="str">
            <v>SFV6EH6X2</v>
          </cell>
          <cell r="B336" t="str">
            <v>FILTRE VERTICAL 6EH 6X2 1.52MM</v>
          </cell>
          <cell r="C336" t="str">
            <v>AN</v>
          </cell>
          <cell r="D336" t="str">
            <v>SODAF</v>
          </cell>
          <cell r="E336" t="str">
            <v>SFV6EH6X2</v>
          </cell>
          <cell r="F336" t="str">
            <v>FILTRE VERTICAL 6EH 6X2 1.52mm</v>
          </cell>
          <cell r="G336">
            <v>456.44</v>
          </cell>
          <cell r="I336">
            <v>44562</v>
          </cell>
          <cell r="J336">
            <v>488.39080000000001</v>
          </cell>
        </row>
        <row r="337">
          <cell r="A337" t="str">
            <v>SFV7EH4X3.5</v>
          </cell>
          <cell r="B337" t="str">
            <v>FILTRE VERTICAL 7EH 4X3.5 1.52MM</v>
          </cell>
          <cell r="C337" t="str">
            <v>AN</v>
          </cell>
          <cell r="D337" t="str">
            <v>SODAF</v>
          </cell>
          <cell r="E337" t="str">
            <v>SFV7EH4X3.5</v>
          </cell>
          <cell r="F337" t="str">
            <v>FILTRE VERTICAL 7EH 4X3.5 1.52mm</v>
          </cell>
          <cell r="G337">
            <v>475.84</v>
          </cell>
          <cell r="I337">
            <v>44562</v>
          </cell>
          <cell r="J337">
            <v>509.14879999999999</v>
          </cell>
        </row>
        <row r="338">
          <cell r="A338" t="str">
            <v>SFV8EH4X4</v>
          </cell>
          <cell r="B338" t="str">
            <v>FILTRE VERTICAL 8EH 4X4 1.52MM</v>
          </cell>
          <cell r="C338" t="str">
            <v>AN</v>
          </cell>
          <cell r="D338" t="str">
            <v>SODAF</v>
          </cell>
          <cell r="E338" t="str">
            <v>SFV8EH4X4</v>
          </cell>
          <cell r="F338" t="str">
            <v>FILTRE VERTICAL 8EH 4X4 1.52mm</v>
          </cell>
          <cell r="G338">
            <v>592.22</v>
          </cell>
          <cell r="I338">
            <v>44562</v>
          </cell>
          <cell r="J338">
            <v>615.90880000000004</v>
          </cell>
        </row>
        <row r="339">
          <cell r="A339" t="str">
            <v>SFV9EH4X4.5</v>
          </cell>
          <cell r="B339" t="str">
            <v>FILTRE VERTICAL 9EH 4X3.5 1.52MM</v>
          </cell>
          <cell r="C339" t="str">
            <v>AN</v>
          </cell>
          <cell r="D339" t="str">
            <v>SODAF</v>
          </cell>
          <cell r="E339" t="str">
            <v>SFV9EH4X3.5</v>
          </cell>
          <cell r="F339" t="str">
            <v>FILTRE VERTICAL 9EH 4X3.5 1.52mm</v>
          </cell>
          <cell r="G339">
            <v>595.16</v>
          </cell>
          <cell r="I339">
            <v>44562</v>
          </cell>
          <cell r="J339">
            <v>636.82119999999998</v>
          </cell>
        </row>
        <row r="340">
          <cell r="A340" t="str">
            <v>SFV10EH4X5</v>
          </cell>
          <cell r="B340" t="str">
            <v>FILTRE VERTICAL 10EH 4X5 1.52MM</v>
          </cell>
          <cell r="C340" t="str">
            <v>AN</v>
          </cell>
          <cell r="D340" t="str">
            <v>SODAF</v>
          </cell>
          <cell r="E340" t="str">
            <v>SFV10EH4X5</v>
          </cell>
          <cell r="F340" t="str">
            <v>FILTRE VERTICAL 10EH 4X5 1.52mm</v>
          </cell>
          <cell r="G340">
            <v>598.11</v>
          </cell>
          <cell r="I340">
            <v>44562</v>
          </cell>
          <cell r="J340">
            <v>639.97770000000003</v>
          </cell>
        </row>
        <row r="341">
          <cell r="A341" t="str">
            <v>SFV12EH6X4</v>
          </cell>
          <cell r="B341" t="str">
            <v>FILTRE VERTICAL 12EH 6X4 1.52MM</v>
          </cell>
          <cell r="C341" t="str">
            <v>AN</v>
          </cell>
          <cell r="D341" t="str">
            <v>SODAF</v>
          </cell>
          <cell r="E341" t="str">
            <v>SFV12EH6X4</v>
          </cell>
          <cell r="F341" t="str">
            <v>FILTRE VERTICAL 12EH 6X4 1.52mm</v>
          </cell>
          <cell r="G341">
            <v>680.15</v>
          </cell>
          <cell r="I341">
            <v>44562</v>
          </cell>
          <cell r="J341">
            <v>727.76049999999998</v>
          </cell>
        </row>
        <row r="342">
          <cell r="A342" t="str">
            <v>SFV14EH7X4</v>
          </cell>
          <cell r="B342" t="str">
            <v>FILTRE VERTICAL 14EH 7X4 1.52MM</v>
          </cell>
          <cell r="C342" t="str">
            <v>AN</v>
          </cell>
          <cell r="D342" t="str">
            <v>SODAF</v>
          </cell>
          <cell r="E342" t="str">
            <v>SFV14EH7X4</v>
          </cell>
          <cell r="F342" t="str">
            <v>FILTRE VERTICAL 14EH 7X4 1.52mm</v>
          </cell>
          <cell r="G342">
            <v>875.31</v>
          </cell>
          <cell r="I342">
            <v>44562</v>
          </cell>
          <cell r="J342">
            <v>936.58169999999996</v>
          </cell>
        </row>
        <row r="343">
          <cell r="A343" t="str">
            <v>SFV16EH8X4</v>
          </cell>
          <cell r="B343" t="str">
            <v>FILTRE VERTICAL 16EH 8X4 1.52MM</v>
          </cell>
          <cell r="C343" t="str">
            <v>AN</v>
          </cell>
          <cell r="D343" t="str">
            <v>SODAF</v>
          </cell>
          <cell r="E343" t="str">
            <v>SFV16EH8X4</v>
          </cell>
          <cell r="F343" t="str">
            <v>FILTRE VERTICAL 16EH 8X4 1.52mm</v>
          </cell>
          <cell r="G343">
            <v>971.09</v>
          </cell>
          <cell r="I343">
            <v>44562</v>
          </cell>
          <cell r="J343">
            <v>1039.0663</v>
          </cell>
        </row>
        <row r="344">
          <cell r="A344" t="str">
            <v>SFV18EH8X4.5</v>
          </cell>
          <cell r="B344" t="str">
            <v>FILTRE VERTICAL 18EH 8X4.5 1.52MM</v>
          </cell>
          <cell r="C344" t="str">
            <v>AN</v>
          </cell>
          <cell r="D344" t="str">
            <v>SODAF</v>
          </cell>
          <cell r="E344" t="str">
            <v>SFV18EH8X4.5</v>
          </cell>
          <cell r="F344" t="str">
            <v>FILTRE VERTICALE 18 EH 8X4.5 1.52mm</v>
          </cell>
          <cell r="G344">
            <v>976.98</v>
          </cell>
          <cell r="I344">
            <v>44562</v>
          </cell>
          <cell r="J344">
            <v>1045.3686</v>
          </cell>
        </row>
        <row r="345">
          <cell r="A345" t="str">
            <v>SFV20EH8X5</v>
          </cell>
          <cell r="B345" t="str">
            <v>FILTRE VERTICAL 20EH 8X5 1.52MM</v>
          </cell>
          <cell r="C345" t="str">
            <v>AN</v>
          </cell>
          <cell r="D345" t="str">
            <v>SODAF</v>
          </cell>
          <cell r="E345" t="str">
            <v>SFV20EH8X5</v>
          </cell>
          <cell r="F345" t="str">
            <v>FILTRE VERTICAL 20EH 8X5 1.52mm</v>
          </cell>
          <cell r="G345">
            <v>971.09</v>
          </cell>
          <cell r="I345">
            <v>44562</v>
          </cell>
          <cell r="J345">
            <v>1039.0663</v>
          </cell>
        </row>
        <row r="346">
          <cell r="A346" t="str">
            <v>SFV8EH8X2</v>
          </cell>
          <cell r="B346" t="str">
            <v>FILTRE VERTICAL 8EH 8X2 1.52MM</v>
          </cell>
          <cell r="C346" t="str">
            <v>AN</v>
          </cell>
          <cell r="D346" t="str">
            <v>SODAF</v>
          </cell>
          <cell r="E346" t="str">
            <v>SFV8EH8X2</v>
          </cell>
          <cell r="F346" t="str">
            <v>FILTRE VERTICALE 8EH 8X2 1.52mm</v>
          </cell>
          <cell r="G346">
            <v>577.70000000000005</v>
          </cell>
          <cell r="I346">
            <v>44562</v>
          </cell>
          <cell r="J346">
            <v>618.13900000000001</v>
          </cell>
        </row>
        <row r="347">
          <cell r="A347" t="str">
            <v>SFV20EH10X4</v>
          </cell>
          <cell r="B347" t="str">
            <v>FILTRE VERTICAL 20EH 10X4 1.52MM</v>
          </cell>
          <cell r="C347" t="str">
            <v>AN</v>
          </cell>
          <cell r="D347" t="str">
            <v>SODAF</v>
          </cell>
          <cell r="E347" t="str">
            <v>SFV20EH10X4</v>
          </cell>
          <cell r="F347" t="str">
            <v>FILTRE VERTICAL 20EH 10X4 1.52mm</v>
          </cell>
          <cell r="G347">
            <v>1134.06</v>
          </cell>
          <cell r="I347">
            <v>44562</v>
          </cell>
          <cell r="J347">
            <v>1213.4441999999999</v>
          </cell>
        </row>
        <row r="348">
          <cell r="A348" t="str">
            <v>SFV2EH</v>
          </cell>
          <cell r="B348" t="str">
            <v>FILTRE VERTICAL 2EH 1.52MM</v>
          </cell>
          <cell r="C348" t="str">
            <v>AN</v>
          </cell>
          <cell r="D348" t="str">
            <v>SODAF</v>
          </cell>
          <cell r="E348" t="str">
            <v>SFV2EH</v>
          </cell>
          <cell r="F348" t="str">
            <v>FILTRE VERTICLA 2EH 1.52mm</v>
          </cell>
          <cell r="G348">
            <v>1407.96</v>
          </cell>
          <cell r="I348">
            <v>44562</v>
          </cell>
          <cell r="J348">
            <v>1506.5172</v>
          </cell>
        </row>
        <row r="349">
          <cell r="A349" t="str">
            <v>SFV10EH10X2</v>
          </cell>
          <cell r="B349" t="str">
            <v>FILTRE VERTICAL 10EH 10X2 1.52MM</v>
          </cell>
          <cell r="C349" t="str">
            <v>AN</v>
          </cell>
          <cell r="D349" t="str">
            <v>SODAF</v>
          </cell>
          <cell r="E349" t="str">
            <v>SFV10EH10X2</v>
          </cell>
          <cell r="F349" t="str">
            <v>FILTRE VERTICAL 10EH 10X2 1.52mm</v>
          </cell>
          <cell r="G349">
            <v>674.26</v>
          </cell>
          <cell r="I349">
            <v>44562</v>
          </cell>
          <cell r="J349">
            <v>721.45820000000003</v>
          </cell>
        </row>
        <row r="350">
          <cell r="A350" t="str">
            <v>SFV12EH8X3</v>
          </cell>
          <cell r="B350" t="str">
            <v>FILTRE VERTICAL 12EH 8X3 1.52MM</v>
          </cell>
          <cell r="C350" t="str">
            <v>AN</v>
          </cell>
          <cell r="D350" t="str">
            <v>SODAF</v>
          </cell>
          <cell r="E350" t="str">
            <v>SFV12EH8X3</v>
          </cell>
          <cell r="F350" t="str">
            <v>FILTRE VERTICAL 12EH 8X3 1.52mm</v>
          </cell>
          <cell r="G350">
            <v>775</v>
          </cell>
          <cell r="I350">
            <v>44562</v>
          </cell>
          <cell r="J350">
            <v>829.25</v>
          </cell>
        </row>
        <row r="351">
          <cell r="A351" t="str">
            <v>ECOLAT14</v>
          </cell>
          <cell r="B351" t="str">
            <v>ECOLAT 14CM X 7MM RLX 25ML</v>
          </cell>
          <cell r="C351" t="str">
            <v>AS</v>
          </cell>
          <cell r="D351" t="str">
            <v>SODAF</v>
          </cell>
          <cell r="E351" t="str">
            <v>ECOLAT14</v>
          </cell>
          <cell r="F351" t="str">
            <v>ECOLAT 14CM X 7MM RLX 25ML</v>
          </cell>
          <cell r="G351">
            <v>52.13</v>
          </cell>
          <cell r="I351">
            <v>44562</v>
          </cell>
          <cell r="J351">
            <v>55.7791</v>
          </cell>
        </row>
        <row r="352">
          <cell r="A352" t="str">
            <v>SFV14EH8x3.5</v>
          </cell>
          <cell r="B352" t="str">
            <v>FILTRE VERTICAL 14EH 8X3.5 1.52MM</v>
          </cell>
          <cell r="C352" t="str">
            <v>AN</v>
          </cell>
          <cell r="D352" t="str">
            <v>SODAF</v>
          </cell>
          <cell r="E352" t="str">
            <v>SFV14EH8x3.5</v>
          </cell>
          <cell r="F352" t="str">
            <v>FILTRE VERTICAL 14EH 8x3.5 1.52mm</v>
          </cell>
          <cell r="G352">
            <v>780.89</v>
          </cell>
          <cell r="I352">
            <v>44562</v>
          </cell>
          <cell r="J352">
            <v>835.55229999999995</v>
          </cell>
        </row>
        <row r="353">
          <cell r="A353" t="str">
            <v>ECOP2.5</v>
          </cell>
          <cell r="B353" t="str">
            <v>ECOPLANC 2M50</v>
          </cell>
          <cell r="C353" t="str">
            <v>AS</v>
          </cell>
          <cell r="D353" t="str">
            <v>SODAF</v>
          </cell>
          <cell r="E353" t="str">
            <v>FECOPL</v>
          </cell>
          <cell r="F353" t="str">
            <v>ECOPLANC CREUX 4x22x250</v>
          </cell>
          <cell r="G353">
            <v>18.27</v>
          </cell>
          <cell r="I353">
            <v>44562</v>
          </cell>
          <cell r="J353">
            <v>19.7316</v>
          </cell>
        </row>
        <row r="354">
          <cell r="A354" t="str">
            <v>ECOPML</v>
          </cell>
          <cell r="B354" t="str">
            <v>ECOPLANC AU ML</v>
          </cell>
          <cell r="C354" t="str">
            <v>AN</v>
          </cell>
          <cell r="D354" t="str">
            <v>SODAF</v>
          </cell>
          <cell r="E354" t="str">
            <v>ECOPML</v>
          </cell>
          <cell r="F354" t="str">
            <v>ECOPLANC AU ML</v>
          </cell>
          <cell r="G354">
            <v>7.32</v>
          </cell>
          <cell r="I354">
            <v>44562</v>
          </cell>
          <cell r="J354">
            <v>7.9055999999999997</v>
          </cell>
        </row>
        <row r="355">
          <cell r="A355" t="str">
            <v>DGEOTRLX3M</v>
          </cell>
          <cell r="B355" t="str">
            <v>ROULEAUX GEOTEXTILE 3M X 200M</v>
          </cell>
          <cell r="C355" t="str">
            <v>AS</v>
          </cell>
          <cell r="D355" t="str">
            <v>SODAF</v>
          </cell>
          <cell r="E355" t="str">
            <v>DGEOTRLX3M</v>
          </cell>
          <cell r="F355" t="str">
            <v>ROULEAUX GEOTEXTILE 3M</v>
          </cell>
          <cell r="G355">
            <v>883.8</v>
          </cell>
          <cell r="I355">
            <v>44562</v>
          </cell>
          <cell r="J355">
            <v>945.66600000000005</v>
          </cell>
        </row>
        <row r="356">
          <cell r="A356" t="str">
            <v>DGEOTRLX6M</v>
          </cell>
          <cell r="B356" t="str">
            <v>ROULEAUX GEOTEXTILE 6M X 200M</v>
          </cell>
          <cell r="C356" t="str">
            <v>AS</v>
          </cell>
          <cell r="D356" t="str">
            <v>SODAF</v>
          </cell>
          <cell r="E356" t="str">
            <v>DGEOTRLX6M</v>
          </cell>
          <cell r="F356" t="str">
            <v>ROULEAUX GEOTEXTILE 6M</v>
          </cell>
          <cell r="G356">
            <v>1767.6</v>
          </cell>
          <cell r="I356">
            <v>44562</v>
          </cell>
          <cell r="J356">
            <v>1891.3320000000001</v>
          </cell>
        </row>
        <row r="357">
          <cell r="A357" t="str">
            <v>SFV10EH8X2.5</v>
          </cell>
          <cell r="B357" t="str">
            <v>FILTRE VERTICAL 10EH 8X2.5</v>
          </cell>
          <cell r="C357" t="str">
            <v>AN</v>
          </cell>
          <cell r="D357" t="str">
            <v>SODAF</v>
          </cell>
          <cell r="E357" t="str">
            <v>SFV10EH8X2.5</v>
          </cell>
          <cell r="F357" t="str">
            <v>FILTRE VERTICAL 10EH8X2.5</v>
          </cell>
          <cell r="G357">
            <v>639.98</v>
          </cell>
          <cell r="I357">
            <v>44562</v>
          </cell>
          <cell r="J357">
            <v>684.77859999999998</v>
          </cell>
        </row>
        <row r="358">
          <cell r="A358" t="str">
            <v>SFV18EH9X4</v>
          </cell>
          <cell r="B358" t="str">
            <v>FILTRE VERTICAL 18EH 9X4</v>
          </cell>
          <cell r="C358" t="str">
            <v>AN</v>
          </cell>
          <cell r="D358" t="str">
            <v>SODAF</v>
          </cell>
          <cell r="E358" t="str">
            <v>SFV18EH9X4</v>
          </cell>
          <cell r="F358" t="str">
            <v>FILTRE VERTICAL 18EH 9X4</v>
          </cell>
          <cell r="G358">
            <v>963.46</v>
          </cell>
          <cell r="I358">
            <v>44562</v>
          </cell>
          <cell r="J358">
            <v>1030.9022</v>
          </cell>
        </row>
        <row r="359">
          <cell r="A359" t="str">
            <v>DGEOM915_152_3050</v>
          </cell>
          <cell r="B359" t="str">
            <v>ROULEAU 9M15 X 30M50 1.52MM</v>
          </cell>
          <cell r="C359" t="str">
            <v>AS</v>
          </cell>
          <cell r="D359" t="str">
            <v>SODAF</v>
          </cell>
          <cell r="E359" t="str">
            <v>DGEOM915_152_3050</v>
          </cell>
          <cell r="F359" t="str">
            <v>ROULEAU 9M15 X 30M50 1.52MM</v>
          </cell>
          <cell r="G359">
            <v>2474.279</v>
          </cell>
          <cell r="I359">
            <v>44562</v>
          </cell>
          <cell r="J359">
            <v>2647.47</v>
          </cell>
        </row>
        <row r="360">
          <cell r="A360" t="str">
            <v>DGEOM1220_152_3050</v>
          </cell>
          <cell r="B360" t="str">
            <v>ROULEAU 12M20 X 30M50 1.52MM</v>
          </cell>
          <cell r="C360" t="str">
            <v>AS</v>
          </cell>
          <cell r="D360" t="str">
            <v>SODAF</v>
          </cell>
          <cell r="E360" t="str">
            <v>DGEOM1220_152_3050</v>
          </cell>
          <cell r="F360" t="str">
            <v>ROULEAU 12M20 X 30M50 1.52MM</v>
          </cell>
          <cell r="G360">
            <v>3299.0385999999999</v>
          </cell>
          <cell r="I360">
            <v>44562</v>
          </cell>
          <cell r="J360">
            <v>3529.9728</v>
          </cell>
        </row>
        <row r="361">
          <cell r="A361" t="str">
            <v>DGEOM1525_152_3050</v>
          </cell>
          <cell r="B361" t="str">
            <v>ROULEAU 15M25 X 30M50 1.52MM</v>
          </cell>
          <cell r="C361" t="str">
            <v>AS</v>
          </cell>
          <cell r="D361" t="str">
            <v>SODAF</v>
          </cell>
          <cell r="E361" t="str">
            <v>DGEOM1525_152_3050</v>
          </cell>
          <cell r="F361" t="str">
            <v>ROULEAU 15M25 X 30M50 1.52MM</v>
          </cell>
          <cell r="G361">
            <v>4123.7983000000004</v>
          </cell>
          <cell r="I361">
            <v>44562</v>
          </cell>
          <cell r="J361">
            <v>4412.4660000000003</v>
          </cell>
        </row>
        <row r="362">
          <cell r="A362" t="str">
            <v>DGEOM_1220_152_3050</v>
          </cell>
          <cell r="B362" t="str">
            <v xml:space="preserve">ROULEAU MEMBRANE - Largeur rouleau : 12.20M, </v>
          </cell>
          <cell r="C362" t="str">
            <v>AS</v>
          </cell>
          <cell r="D362" t="str">
            <v>SODAF</v>
          </cell>
          <cell r="E362" t="str">
            <v>DGEOM_1220_152_3050</v>
          </cell>
          <cell r="F362" t="str">
            <v xml:space="preserve">ROULEAU MEMBRANE - Largeur rouleau : 12.20M, </v>
          </cell>
          <cell r="G362">
            <v>3299.0385999999999</v>
          </cell>
          <cell r="I362">
            <v>44562</v>
          </cell>
          <cell r="J362">
            <v>3431.0016000000001</v>
          </cell>
        </row>
        <row r="363">
          <cell r="A363" t="str">
            <v>PEHD1250</v>
          </cell>
          <cell r="B363" t="str">
            <v>PLAQUE DE FOND D1250</v>
          </cell>
          <cell r="C363" t="str">
            <v>AN</v>
          </cell>
          <cell r="D363" t="str">
            <v>SODAF</v>
          </cell>
          <cell r="E363" t="str">
            <v>PEHD1250</v>
          </cell>
          <cell r="F363" t="str">
            <v>PLAQUE DE FOND D1250</v>
          </cell>
          <cell r="G363">
            <v>134.29</v>
          </cell>
          <cell r="I363">
            <v>44562</v>
          </cell>
          <cell r="J363">
            <v>145.03319999999999</v>
          </cell>
        </row>
        <row r="364">
          <cell r="A364" t="str">
            <v>C90MF6350</v>
          </cell>
          <cell r="B364" t="str">
            <v>COUDE 90 REDUIT M/F 63X50</v>
          </cell>
          <cell r="C364" t="str">
            <v>AN</v>
          </cell>
          <cell r="D364" t="str">
            <v>SORODIST</v>
          </cell>
          <cell r="E364" t="str">
            <v>C90MF6350</v>
          </cell>
          <cell r="F364" t="str">
            <v>COUDE 90° REDUIT M/F 63X50</v>
          </cell>
          <cell r="G364">
            <v>2.13</v>
          </cell>
          <cell r="I364">
            <v>44562</v>
          </cell>
          <cell r="J364">
            <v>2.5049999999999999</v>
          </cell>
        </row>
        <row r="365">
          <cell r="A365" t="str">
            <v>MPVC50</v>
          </cell>
          <cell r="B365" t="str">
            <v>TUYAU PVC D50 (PORTION)</v>
          </cell>
          <cell r="C365" t="str">
            <v>AN</v>
          </cell>
          <cell r="D365" t="str">
            <v>SORODIST</v>
          </cell>
          <cell r="E365" t="str">
            <v>TE50NF</v>
          </cell>
          <cell r="F365" t="str">
            <v>Tube PVC évacuation NF Ø 50 barre de 4ML</v>
          </cell>
          <cell r="G365">
            <v>2.2080000000000002</v>
          </cell>
          <cell r="H365" t="str">
            <v>ML</v>
          </cell>
          <cell r="I365">
            <v>44562</v>
          </cell>
        </row>
        <row r="366">
          <cell r="A366" t="str">
            <v>T9063</v>
          </cell>
          <cell r="B366" t="str">
            <v>TE DE PRESSION D63</v>
          </cell>
          <cell r="C366" t="str">
            <v>AS</v>
          </cell>
          <cell r="D366" t="str">
            <v>SORODIST</v>
          </cell>
          <cell r="E366" t="str">
            <v>T9063</v>
          </cell>
          <cell r="F366" t="str">
            <v>TE DE PRESSION DIAMETRE 63</v>
          </cell>
          <cell r="G366">
            <v>1.119</v>
          </cell>
          <cell r="I366">
            <v>44562</v>
          </cell>
          <cell r="J366">
            <v>1.2310000000000001</v>
          </cell>
        </row>
        <row r="367">
          <cell r="A367" t="str">
            <v>CROIX63</v>
          </cell>
          <cell r="B367" t="str">
            <v>CROIX PVC PRESSION D63</v>
          </cell>
          <cell r="C367" t="str">
            <v>AS</v>
          </cell>
          <cell r="D367" t="str">
            <v>SORODIST</v>
          </cell>
          <cell r="E367" t="str">
            <v>CROIX63</v>
          </cell>
          <cell r="F367" t="str">
            <v>CROIX PVC PRESSION 63</v>
          </cell>
          <cell r="G367">
            <v>5.218</v>
          </cell>
          <cell r="I367">
            <v>44562</v>
          </cell>
          <cell r="J367">
            <v>6.1379999999999999</v>
          </cell>
        </row>
        <row r="368">
          <cell r="A368" t="str">
            <v>T9050</v>
          </cell>
          <cell r="B368" t="str">
            <v>TE DE PRESSION D50</v>
          </cell>
          <cell r="C368" t="str">
            <v>AS</v>
          </cell>
          <cell r="D368" t="str">
            <v>SORODIST</v>
          </cell>
          <cell r="E368" t="str">
            <v>T9050</v>
          </cell>
          <cell r="F368" t="str">
            <v>TE DE PRESSION DIAMETRE 50</v>
          </cell>
          <cell r="G368">
            <v>0.69799999999999995</v>
          </cell>
          <cell r="H368" t="str">
            <v>TC</v>
          </cell>
          <cell r="I368">
            <v>44562</v>
          </cell>
        </row>
        <row r="369">
          <cell r="A369" t="str">
            <v>VAC63</v>
          </cell>
          <cell r="B369" t="str">
            <v>VANNE A BILLE FEM/FEM ORION D63</v>
          </cell>
          <cell r="C369" t="str">
            <v>AN</v>
          </cell>
          <cell r="D369" t="str">
            <v>SORODIST</v>
          </cell>
          <cell r="E369" t="str">
            <v>VAC63</v>
          </cell>
          <cell r="F369" t="str">
            <v>VANNE A BILLE FEM/FEM ORION D63</v>
          </cell>
          <cell r="G369">
            <v>8.0869999999999997</v>
          </cell>
          <cell r="H369" t="str">
            <v>PC</v>
          </cell>
          <cell r="I369">
            <v>44562</v>
          </cell>
        </row>
        <row r="370">
          <cell r="A370" t="str">
            <v>C9063</v>
          </cell>
          <cell r="B370" t="str">
            <v>COUDE 90  PVC D63 FEM/FEM</v>
          </cell>
          <cell r="C370" t="str">
            <v>AS</v>
          </cell>
          <cell r="D370" t="str">
            <v>SORODIST</v>
          </cell>
          <cell r="E370" t="str">
            <v>C9063</v>
          </cell>
          <cell r="F370" t="str">
            <v>COUDE 90°  DIAM 63 FEM/FEM</v>
          </cell>
          <cell r="G370">
            <v>0.76900000000000002</v>
          </cell>
          <cell r="I370">
            <v>44562</v>
          </cell>
          <cell r="J370">
            <v>0.84599999999999997</v>
          </cell>
        </row>
        <row r="371">
          <cell r="A371" t="str">
            <v>PVC6316</v>
          </cell>
          <cell r="B371" t="str">
            <v>TUBE DE 3M PVC PRESSION 63X4.7 PN16</v>
          </cell>
          <cell r="C371" t="str">
            <v>AS</v>
          </cell>
          <cell r="D371" t="str">
            <v>SORODIST</v>
          </cell>
          <cell r="E371" t="str">
            <v>PVC6316</v>
          </cell>
          <cell r="F371" t="str">
            <v>TUBE DE 3M PVC PRESSION 63X4.7 PN16</v>
          </cell>
          <cell r="G371">
            <v>4.7320000000000002</v>
          </cell>
          <cell r="H371" t="str">
            <v>ML</v>
          </cell>
          <cell r="I371">
            <v>44562</v>
          </cell>
          <cell r="J371">
            <v>4.7779999999999996</v>
          </cell>
        </row>
        <row r="372">
          <cell r="A372" t="str">
            <v>PVC4016</v>
          </cell>
          <cell r="B372" t="str">
            <v>TUBE PVC PRESSION 40X3 PN16</v>
          </cell>
          <cell r="C372" t="str">
            <v>AN</v>
          </cell>
          <cell r="D372" t="str">
            <v>SORODIST</v>
          </cell>
          <cell r="E372" t="str">
            <v>TP40/163</v>
          </cell>
          <cell r="F372" t="str">
            <v>TUBE PVC PRESSION 40X3 PN16</v>
          </cell>
          <cell r="G372">
            <v>1.9910000000000001</v>
          </cell>
          <cell r="H372" t="str">
            <v>ML</v>
          </cell>
          <cell r="I372">
            <v>44562</v>
          </cell>
          <cell r="J372">
            <v>2.1579999999999999</v>
          </cell>
        </row>
        <row r="373">
          <cell r="A373" t="str">
            <v>EF63502</v>
          </cell>
          <cell r="B373" t="str">
            <v>EMBOUT ADAPTATION 63X50X2""""""""""""""""""""""""""""""""</v>
          </cell>
          <cell r="C373" t="str">
            <v>AN</v>
          </cell>
          <cell r="D373" t="str">
            <v>SORODIST</v>
          </cell>
          <cell r="E373" t="str">
            <v>EF63502</v>
          </cell>
          <cell r="F373" t="str">
            <v>Embout fileté PVC Pression D 63 /50x2'</v>
          </cell>
          <cell r="G373">
            <v>0.61299999999999999</v>
          </cell>
          <cell r="H373" t="str">
            <v>PC</v>
          </cell>
          <cell r="I373">
            <v>44562</v>
          </cell>
          <cell r="J373">
            <v>0.67400000000000004</v>
          </cell>
        </row>
        <row r="374">
          <cell r="A374" t="str">
            <v>EF75632</v>
          </cell>
          <cell r="B374" t="str">
            <v>EMBOUT ADAPTATION 75X63X2""""""""""""""""""""""""""""""""</v>
          </cell>
          <cell r="C374" t="str">
            <v>AN</v>
          </cell>
          <cell r="D374" t="str">
            <v>SORODIST</v>
          </cell>
          <cell r="E374" t="str">
            <v>EF75632</v>
          </cell>
          <cell r="F374" t="str">
            <v>EMBOUT ADAPTATION 75X63X2""</v>
          </cell>
          <cell r="G374">
            <v>1.0329999999999999</v>
          </cell>
          <cell r="H374" t="str">
            <v>PC</v>
          </cell>
          <cell r="I374">
            <v>44562</v>
          </cell>
        </row>
        <row r="375">
          <cell r="A375" t="str">
            <v>C4563</v>
          </cell>
          <cell r="B375" t="str">
            <v>COUDE 45 PVC D63 FEM/FEM</v>
          </cell>
          <cell r="C375" t="str">
            <v>AS</v>
          </cell>
          <cell r="D375" t="str">
            <v>SORODIST</v>
          </cell>
          <cell r="E375">
            <v>5545063</v>
          </cell>
          <cell r="F375" t="str">
            <v>COUDE 45° DIAM 63 FEM/FEM</v>
          </cell>
          <cell r="G375">
            <v>0.91400000000000003</v>
          </cell>
          <cell r="I375">
            <v>44562</v>
          </cell>
          <cell r="J375">
            <v>1.0049999999999999</v>
          </cell>
        </row>
        <row r="376">
          <cell r="A376" t="str">
            <v>C9040</v>
          </cell>
          <cell r="B376" t="str">
            <v>COUDE 90 PVC D40 FEM/FEM</v>
          </cell>
          <cell r="C376" t="str">
            <v>AS</v>
          </cell>
          <cell r="D376" t="str">
            <v>SORODIST</v>
          </cell>
          <cell r="E376">
            <v>5505040</v>
          </cell>
          <cell r="F376" t="str">
            <v>COUDE 90° DIAM 40 FEM/FEM</v>
          </cell>
          <cell r="G376">
            <v>0.49299999999999999</v>
          </cell>
          <cell r="I376">
            <v>44562</v>
          </cell>
          <cell r="J376">
            <v>0.54200000000000004</v>
          </cell>
        </row>
        <row r="377">
          <cell r="A377" t="str">
            <v>C4540</v>
          </cell>
          <cell r="B377" t="str">
            <v>COUDE 45 PVC D40 FEM/FEM</v>
          </cell>
          <cell r="C377" t="str">
            <v>AS</v>
          </cell>
          <cell r="D377" t="str">
            <v>SORODIST</v>
          </cell>
          <cell r="E377">
            <v>5545040</v>
          </cell>
          <cell r="F377" t="str">
            <v>COUDE 45° DIAM 40 FEM/FEM</v>
          </cell>
          <cell r="G377">
            <v>0.45700000000000002</v>
          </cell>
          <cell r="I377">
            <v>44562</v>
          </cell>
          <cell r="J377">
            <v>0.503</v>
          </cell>
        </row>
        <row r="378">
          <cell r="A378" t="str">
            <v>C9050</v>
          </cell>
          <cell r="B378" t="str">
            <v>COUDE 90 PVC D50 FEM/FEM</v>
          </cell>
          <cell r="C378" t="str">
            <v>AS</v>
          </cell>
          <cell r="D378" t="str">
            <v>SORODIST</v>
          </cell>
          <cell r="E378" t="str">
            <v>C9050</v>
          </cell>
          <cell r="F378" t="str">
            <v>Coude 90° PVC Pression D50</v>
          </cell>
          <cell r="G378">
            <v>0.39700000000000002</v>
          </cell>
          <cell r="I378">
            <v>44562</v>
          </cell>
          <cell r="J378">
            <v>0.437</v>
          </cell>
        </row>
        <row r="379">
          <cell r="A379" t="str">
            <v>C4550</v>
          </cell>
          <cell r="B379" t="str">
            <v>COUDE 45 PVC D50 FEM/FEM</v>
          </cell>
          <cell r="C379" t="str">
            <v>AS</v>
          </cell>
          <cell r="D379" t="str">
            <v>SORODIST</v>
          </cell>
          <cell r="E379">
            <v>5545050</v>
          </cell>
          <cell r="F379" t="str">
            <v>COUDE 45° DIAM 50 FEM/FEM</v>
          </cell>
          <cell r="G379">
            <v>0.55300000000000005</v>
          </cell>
          <cell r="I379">
            <v>44562</v>
          </cell>
          <cell r="J379">
            <v>0.60799999999999998</v>
          </cell>
        </row>
        <row r="380">
          <cell r="A380" t="str">
            <v>EF504011/2</v>
          </cell>
          <cell r="B380" t="str">
            <v>RACCORD 50 X40 X 1""""""""""""""""""""""""""""""""1/2</v>
          </cell>
          <cell r="C380" t="str">
            <v>AN</v>
          </cell>
          <cell r="D380" t="str">
            <v>SORODIST</v>
          </cell>
          <cell r="E380" t="str">
            <v>EF504011/2</v>
          </cell>
          <cell r="F380" t="str">
            <v>Embout Fileté PVC Pression 50/40x1''1/2</v>
          </cell>
          <cell r="G380">
            <v>0.68500000000000005</v>
          </cell>
          <cell r="I380">
            <v>44562</v>
          </cell>
        </row>
        <row r="381">
          <cell r="A381" t="str">
            <v>MM63</v>
          </cell>
          <cell r="B381" t="str">
            <v>MANCHON SORTIE POSTE RELEVAGE PVC PRES D63</v>
          </cell>
          <cell r="C381" t="str">
            <v>AS</v>
          </cell>
          <cell r="D381" t="str">
            <v>SORODIST</v>
          </cell>
          <cell r="E381" t="str">
            <v>MM63</v>
          </cell>
          <cell r="F381" t="str">
            <v>MANCHON SORTIE POSTE RELEVAGE PVC PRES D63</v>
          </cell>
          <cell r="G381">
            <v>1.1060000000000001</v>
          </cell>
          <cell r="I381">
            <v>44562</v>
          </cell>
          <cell r="J381">
            <v>1.2170000000000001</v>
          </cell>
        </row>
        <row r="382">
          <cell r="A382" t="str">
            <v>MTEFLON50</v>
          </cell>
          <cell r="B382" t="str">
            <v>RUBAN TEFLON</v>
          </cell>
          <cell r="C382" t="str">
            <v>AS</v>
          </cell>
          <cell r="D382" t="str">
            <v>SORODIST</v>
          </cell>
          <cell r="E382" t="str">
            <v>TEFLON50</v>
          </cell>
          <cell r="F382" t="str">
            <v>RUBAN PTFE 50 M</v>
          </cell>
          <cell r="G382">
            <v>3.8029999999999999</v>
          </cell>
          <cell r="H382" t="str">
            <v>PC</v>
          </cell>
          <cell r="I382">
            <v>44562</v>
          </cell>
        </row>
        <row r="383">
          <cell r="A383" t="str">
            <v>M50</v>
          </cell>
          <cell r="B383" t="str">
            <v>MANCHON FEM/FEM A COLLER D50</v>
          </cell>
          <cell r="C383" t="str">
            <v>AN</v>
          </cell>
          <cell r="D383" t="str">
            <v>SORODIST</v>
          </cell>
          <cell r="E383" t="str">
            <v>M50</v>
          </cell>
          <cell r="F383" t="str">
            <v>MANCHON FEM/FEM A COLLER D50</v>
          </cell>
          <cell r="G383">
            <v>0.33900000000000002</v>
          </cell>
          <cell r="I383">
            <v>44562</v>
          </cell>
          <cell r="J383">
            <v>0.42199999999999999</v>
          </cell>
        </row>
        <row r="384">
          <cell r="A384" t="str">
            <v>M63</v>
          </cell>
          <cell r="B384" t="str">
            <v>MANCHON FEM/FEM D63</v>
          </cell>
          <cell r="C384" t="str">
            <v>AN</v>
          </cell>
          <cell r="D384" t="str">
            <v>SORODIST</v>
          </cell>
          <cell r="E384" t="str">
            <v>M63</v>
          </cell>
          <cell r="F384" t="str">
            <v>MANCHON FEM/FEM D63</v>
          </cell>
          <cell r="G384">
            <v>0.68400000000000005</v>
          </cell>
          <cell r="H384" t="str">
            <v>PC</v>
          </cell>
          <cell r="I384">
            <v>44562</v>
          </cell>
          <cell r="J384">
            <v>0.752</v>
          </cell>
        </row>
        <row r="385">
          <cell r="A385" t="str">
            <v>PVC5016</v>
          </cell>
          <cell r="B385" t="str">
            <v>TUBE PVC PRESSION A COLLER  D50 EN 3M</v>
          </cell>
          <cell r="C385" t="str">
            <v>AS</v>
          </cell>
          <cell r="D385" t="str">
            <v>SORODIST</v>
          </cell>
          <cell r="E385" t="str">
            <v>TP50/163</v>
          </cell>
          <cell r="F385" t="str">
            <v>Tube PVC pression a coller  D50</v>
          </cell>
          <cell r="G385">
            <v>3.0249999999999999</v>
          </cell>
          <cell r="H385" t="str">
            <v>ML</v>
          </cell>
          <cell r="I385">
            <v>44562</v>
          </cell>
          <cell r="J385">
            <v>2.9140000000000001</v>
          </cell>
        </row>
        <row r="386">
          <cell r="A386" t="str">
            <v>UM40</v>
          </cell>
          <cell r="B386" t="str">
            <v>MANCHON A COMPRESSION PE/PVC</v>
          </cell>
          <cell r="C386" t="str">
            <v>AS</v>
          </cell>
          <cell r="D386" t="str">
            <v>SORODIST</v>
          </cell>
          <cell r="E386">
            <v>9.9009999999999995E+44</v>
          </cell>
          <cell r="F386" t="str">
            <v>MANCHON A COMPRESSION PE/PVC</v>
          </cell>
          <cell r="G386">
            <v>2.97</v>
          </cell>
          <cell r="I386">
            <v>44562</v>
          </cell>
          <cell r="J386">
            <v>3.4940000000000002</v>
          </cell>
        </row>
        <row r="387">
          <cell r="A387" t="str">
            <v>UM50</v>
          </cell>
          <cell r="B387" t="str">
            <v>MANCHON A COMPRESSION PE/PVC</v>
          </cell>
          <cell r="C387" t="str">
            <v>AS</v>
          </cell>
          <cell r="D387" t="str">
            <v>SORODIST</v>
          </cell>
          <cell r="E387">
            <v>9.9010000000000002E+54</v>
          </cell>
          <cell r="F387" t="str">
            <v>MANCHON A COMPRESSION PE/PVC</v>
          </cell>
          <cell r="G387">
            <v>4.194</v>
          </cell>
          <cell r="I387">
            <v>44562</v>
          </cell>
          <cell r="J387">
            <v>4.9340000000000002</v>
          </cell>
        </row>
        <row r="388">
          <cell r="A388" t="str">
            <v>UM63</v>
          </cell>
          <cell r="B388" t="str">
            <v>MANCHON A COMPRESSION PE/PVC</v>
          </cell>
          <cell r="C388" t="str">
            <v>AS</v>
          </cell>
          <cell r="D388" t="str">
            <v>SORODIST</v>
          </cell>
          <cell r="E388">
            <v>9.9009999999999999E+67</v>
          </cell>
          <cell r="F388" t="str">
            <v>MANCHON A COMPRESSION PE/PVC</v>
          </cell>
          <cell r="G388">
            <v>5.0540000000000003</v>
          </cell>
          <cell r="I388">
            <v>44562</v>
          </cell>
          <cell r="J388">
            <v>5.61</v>
          </cell>
        </row>
        <row r="389">
          <cell r="A389" t="str">
            <v>ENFTV100</v>
          </cell>
          <cell r="B389" t="str">
            <v>TAMPON DE VISITE MALE D100</v>
          </cell>
          <cell r="C389" t="str">
            <v>AN</v>
          </cell>
          <cell r="D389" t="str">
            <v>SORODIST</v>
          </cell>
          <cell r="E389" t="str">
            <v>ENFTV100</v>
          </cell>
          <cell r="F389" t="str">
            <v>Tampon de visite Mâle avec Joint D100</v>
          </cell>
          <cell r="G389">
            <v>1.0329999999999999</v>
          </cell>
          <cell r="I389">
            <v>44562</v>
          </cell>
          <cell r="J389">
            <v>1.0329999999999999</v>
          </cell>
        </row>
        <row r="390">
          <cell r="A390" t="str">
            <v>EO100</v>
          </cell>
          <cell r="B390" t="str">
            <v>OBTURATEUR MALE D100</v>
          </cell>
          <cell r="C390" t="str">
            <v>AN</v>
          </cell>
          <cell r="D390" t="str">
            <v>SORODIST</v>
          </cell>
          <cell r="E390" t="str">
            <v>COMF45100</v>
          </cell>
          <cell r="F390" t="str">
            <v>COUD PVC EVAC 45° MFD100</v>
          </cell>
          <cell r="G390">
            <v>0.56799999999999995</v>
          </cell>
          <cell r="I390">
            <v>44562</v>
          </cell>
        </row>
        <row r="391">
          <cell r="A391" t="str">
            <v>SOROFLEX63/25</v>
          </cell>
          <cell r="B391" t="str">
            <v>COURONNE PVC SOUPLE D63 25M</v>
          </cell>
          <cell r="C391" t="str">
            <v>AS</v>
          </cell>
          <cell r="D391" t="str">
            <v>SORODIST</v>
          </cell>
          <cell r="E391" t="str">
            <v>SOROFLEX63/25</v>
          </cell>
          <cell r="F391" t="str">
            <v>COURONNE PVC SOUPLE Ø 63 25 ML</v>
          </cell>
          <cell r="G391">
            <v>134.25</v>
          </cell>
          <cell r="I391">
            <v>44562</v>
          </cell>
        </row>
        <row r="392">
          <cell r="A392" t="str">
            <v>VAC40</v>
          </cell>
          <cell r="B392" t="str">
            <v>VANNE A BOISSEAU A COLLER PVC PRESSION _ 40</v>
          </cell>
          <cell r="C392" t="str">
            <v>AN</v>
          </cell>
          <cell r="D392" t="str">
            <v>SORODIST</v>
          </cell>
          <cell r="E392" t="str">
            <v>VAC40</v>
          </cell>
          <cell r="F392" t="str">
            <v>VANNE A BOISSEAU A COLLER PVC PRESSION Ø 40</v>
          </cell>
          <cell r="G392">
            <v>5.5890000000000004</v>
          </cell>
          <cell r="I392">
            <v>44562</v>
          </cell>
        </row>
        <row r="393">
          <cell r="A393" t="str">
            <v>ENFC30100</v>
          </cell>
          <cell r="B393" t="str">
            <v>COUDE 30 FF PVC EVAC D100</v>
          </cell>
          <cell r="C393" t="str">
            <v>AS</v>
          </cell>
          <cell r="D393" t="str">
            <v>SORODIST</v>
          </cell>
          <cell r="E393" t="str">
            <v>ENFC30100</v>
          </cell>
          <cell r="F393" t="str">
            <v>COUDE 30° FF PVC EVAC Ø 100</v>
          </cell>
          <cell r="G393">
            <v>1.764</v>
          </cell>
          <cell r="I393">
            <v>44562</v>
          </cell>
          <cell r="J393">
            <v>1.764</v>
          </cell>
        </row>
        <row r="394">
          <cell r="A394" t="str">
            <v>ENFC30MF100</v>
          </cell>
          <cell r="B394" t="str">
            <v>COUDE 30 MF PVC EVAC D100</v>
          </cell>
          <cell r="C394" t="str">
            <v>AS</v>
          </cell>
          <cell r="D394" t="str">
            <v>SORODIST</v>
          </cell>
          <cell r="E394" t="str">
            <v>ENFC30MF100</v>
          </cell>
          <cell r="F394" t="str">
            <v>COUDE 30° MF PVC EVAC Ø 100</v>
          </cell>
          <cell r="G394">
            <v>1.7150000000000001</v>
          </cell>
          <cell r="H394" t="str">
            <v>PC</v>
          </cell>
          <cell r="I394">
            <v>44562</v>
          </cell>
          <cell r="J394">
            <v>1.635</v>
          </cell>
        </row>
        <row r="395">
          <cell r="A395" t="str">
            <v>ENFC22100</v>
          </cell>
          <cell r="B395" t="str">
            <v>COUDE 2230 FF PVC EVAC D100</v>
          </cell>
          <cell r="C395" t="str">
            <v>AS</v>
          </cell>
          <cell r="D395" t="str">
            <v>SORODIST</v>
          </cell>
          <cell r="E395" t="str">
            <v>ENFC22100</v>
          </cell>
          <cell r="F395" t="str">
            <v>COUDE 22°30' FF PVC EVAC Ø 100</v>
          </cell>
          <cell r="G395">
            <v>1.518</v>
          </cell>
          <cell r="I395">
            <v>44562</v>
          </cell>
          <cell r="J395">
            <v>1.518</v>
          </cell>
        </row>
        <row r="396">
          <cell r="A396" t="str">
            <v>ENFC22MF100</v>
          </cell>
          <cell r="B396" t="str">
            <v>COUDE 2230 MF PVC EVAC D100</v>
          </cell>
          <cell r="C396" t="str">
            <v>AS</v>
          </cell>
          <cell r="D396" t="str">
            <v>SORODIST</v>
          </cell>
          <cell r="E396" t="str">
            <v>ENFC22MF100</v>
          </cell>
          <cell r="F396" t="str">
            <v>COUDE 22°30 MF PVC EVAC Ø 100</v>
          </cell>
          <cell r="G396">
            <v>1.23</v>
          </cell>
          <cell r="I396">
            <v>44562</v>
          </cell>
          <cell r="J396">
            <v>1.113</v>
          </cell>
        </row>
        <row r="397">
          <cell r="A397" t="str">
            <v>ENFM100</v>
          </cell>
          <cell r="B397" t="str">
            <v>MANCHON A BUTEE FF PVC EVAC D100</v>
          </cell>
          <cell r="C397" t="str">
            <v>AS</v>
          </cell>
          <cell r="D397" t="str">
            <v>SORODIST</v>
          </cell>
          <cell r="E397" t="str">
            <v>ENFM100</v>
          </cell>
          <cell r="F397" t="str">
            <v>MANCHON A BUTEE FF PVC EVAC Ø 100</v>
          </cell>
          <cell r="G397">
            <v>0.64500000000000002</v>
          </cell>
          <cell r="I397">
            <v>44562</v>
          </cell>
          <cell r="J397">
            <v>0.63700000000000001</v>
          </cell>
        </row>
        <row r="398">
          <cell r="A398" t="str">
            <v>EAM324050</v>
          </cell>
          <cell r="B398" t="str">
            <v>AERATEUR A MEMBRANE D 50</v>
          </cell>
          <cell r="C398" t="str">
            <v>AS</v>
          </cell>
          <cell r="D398" t="str">
            <v>SORODIST</v>
          </cell>
          <cell r="E398" t="str">
            <v>EAM324050</v>
          </cell>
          <cell r="F398" t="str">
            <v>AERATEUR A MEMBRANE PVC EVAC Ø 32/40/50</v>
          </cell>
          <cell r="G398">
            <v>6.1130000000000004</v>
          </cell>
          <cell r="I398">
            <v>44562</v>
          </cell>
          <cell r="J398">
            <v>7.19</v>
          </cell>
        </row>
        <row r="399">
          <cell r="A399" t="str">
            <v>ECHAP50</v>
          </cell>
          <cell r="B399" t="str">
            <v>CHAPEAU DE VENTILATION D 50</v>
          </cell>
          <cell r="C399" t="str">
            <v>AS</v>
          </cell>
          <cell r="D399" t="str">
            <v>SORODIST</v>
          </cell>
          <cell r="E399" t="str">
            <v>ECHAP50</v>
          </cell>
          <cell r="F399" t="str">
            <v xml:space="preserve">CHAPEAU DE VENTILATION </v>
          </cell>
          <cell r="G399">
            <v>5.6630000000000003</v>
          </cell>
          <cell r="I399">
            <v>44562</v>
          </cell>
        </row>
        <row r="400">
          <cell r="A400" t="str">
            <v>ENFC45100</v>
          </cell>
          <cell r="B400" t="str">
            <v>COUDE 45 FF PVC EVAC D100</v>
          </cell>
          <cell r="C400" t="str">
            <v>AS</v>
          </cell>
          <cell r="D400" t="str">
            <v>SORODIST</v>
          </cell>
          <cell r="E400" t="str">
            <v>ENFC45100</v>
          </cell>
          <cell r="F400" t="str">
            <v>COUDE PVC 45° FF D100</v>
          </cell>
          <cell r="G400">
            <v>1.4830000000000001</v>
          </cell>
          <cell r="I400">
            <v>44562</v>
          </cell>
          <cell r="J400">
            <v>1.492</v>
          </cell>
        </row>
        <row r="401">
          <cell r="A401" t="str">
            <v>ENFCS45100</v>
          </cell>
          <cell r="B401" t="str">
            <v>CULOTTE PVC EVAC 45 FF D100</v>
          </cell>
          <cell r="C401" t="str">
            <v>AS</v>
          </cell>
          <cell r="D401" t="str">
            <v>SORODIST</v>
          </cell>
          <cell r="E401" t="str">
            <v>ENFCS45100</v>
          </cell>
          <cell r="F401" t="str">
            <v>CULOTTE PVC EVAC 45° FF D100</v>
          </cell>
          <cell r="G401">
            <v>2.3809999999999998</v>
          </cell>
          <cell r="I401">
            <v>44562</v>
          </cell>
          <cell r="J401">
            <v>2.2839999999999998</v>
          </cell>
        </row>
        <row r="402">
          <cell r="A402" t="str">
            <v>ENFCS87100</v>
          </cell>
          <cell r="B402" t="str">
            <v>CULOTTE Y 8730 FF D100</v>
          </cell>
          <cell r="C402" t="str">
            <v>AS</v>
          </cell>
          <cell r="D402" t="str">
            <v>SORODIST</v>
          </cell>
          <cell r="E402" t="str">
            <v>ENFCS87100</v>
          </cell>
          <cell r="F402" t="str">
            <v>Culotte simple 87°30 FFF PVC Evac D100</v>
          </cell>
          <cell r="G402">
            <v>1.9830000000000001</v>
          </cell>
          <cell r="I402">
            <v>44562</v>
          </cell>
          <cell r="J402">
            <v>1.93</v>
          </cell>
        </row>
        <row r="403">
          <cell r="A403" t="str">
            <v>ENFC45MF100</v>
          </cell>
          <cell r="B403" t="str">
            <v>COUDE 45 PVC EVAC MF D100</v>
          </cell>
          <cell r="C403" t="str">
            <v>AS</v>
          </cell>
          <cell r="D403" t="str">
            <v>SORODIST</v>
          </cell>
          <cell r="E403" t="str">
            <v>ENFC45MF100</v>
          </cell>
          <cell r="F403" t="str">
            <v>COUDE PVC EVAC 45° MF D100</v>
          </cell>
          <cell r="G403">
            <v>1.141</v>
          </cell>
          <cell r="I403">
            <v>44562</v>
          </cell>
          <cell r="J403">
            <v>1.141</v>
          </cell>
        </row>
        <row r="404">
          <cell r="A404" t="str">
            <v>ENFC87100</v>
          </cell>
          <cell r="B404" t="str">
            <v>COUDE 8730 FF PVC EVAC D100</v>
          </cell>
          <cell r="C404" t="str">
            <v>AS</v>
          </cell>
          <cell r="D404" t="str">
            <v>SORODIST</v>
          </cell>
          <cell r="E404" t="str">
            <v>ENFC87100</v>
          </cell>
          <cell r="F404" t="str">
            <v>COUDE 87°30 FF PVC EVAC Ø 100</v>
          </cell>
          <cell r="G404">
            <v>1.5640000000000001</v>
          </cell>
          <cell r="I404">
            <v>44562</v>
          </cell>
          <cell r="J404">
            <v>1.5640000000000001</v>
          </cell>
        </row>
        <row r="405">
          <cell r="A405" t="str">
            <v>ENFC87MF100</v>
          </cell>
          <cell r="B405" t="str">
            <v>COUDE 8730 MF PVC EVAC D100</v>
          </cell>
          <cell r="C405" t="str">
            <v>AS</v>
          </cell>
          <cell r="D405" t="str">
            <v>SORODIST</v>
          </cell>
          <cell r="E405" t="str">
            <v>ENFC87MF100</v>
          </cell>
          <cell r="F405" t="str">
            <v>COUDE 87°30 MF PVC EVAC Ø 100</v>
          </cell>
          <cell r="G405">
            <v>1.413</v>
          </cell>
          <cell r="I405">
            <v>44562</v>
          </cell>
          <cell r="J405">
            <v>1.413</v>
          </cell>
        </row>
        <row r="406">
          <cell r="A406" t="str">
            <v>ENFCS87MF100</v>
          </cell>
          <cell r="B406" t="str">
            <v>CULOTTE SIMPLE 8730 MFF PVC EVAC D100</v>
          </cell>
          <cell r="C406" t="str">
            <v>AS</v>
          </cell>
          <cell r="D406" t="str">
            <v>SORODIST</v>
          </cell>
          <cell r="E406" t="str">
            <v>ENFCS87MF100</v>
          </cell>
          <cell r="F406" t="str">
            <v>CULOTTE SIMPLE 87°30 MFF PVC EVAC Ø 100</v>
          </cell>
          <cell r="G406">
            <v>2.0169999999999999</v>
          </cell>
          <cell r="I406">
            <v>44562</v>
          </cell>
          <cell r="J406">
            <v>2.0169999999999999</v>
          </cell>
        </row>
        <row r="407">
          <cell r="A407" t="str">
            <v>ENFCS45MF100</v>
          </cell>
          <cell r="B407" t="str">
            <v>CULOTTE SIMPLE 45 MFF PVC EVAC D100</v>
          </cell>
          <cell r="C407" t="str">
            <v>AS</v>
          </cell>
          <cell r="D407" t="str">
            <v>SORODIST</v>
          </cell>
          <cell r="E407" t="str">
            <v>ENFCS45MF100</v>
          </cell>
          <cell r="F407" t="str">
            <v>CULOTTE SIMPLE 45° MFF PVC EVAC Ø 100</v>
          </cell>
          <cell r="G407">
            <v>2.2330000000000001</v>
          </cell>
          <cell r="I407">
            <v>44562</v>
          </cell>
          <cell r="J407">
            <v>2.4039999999999999</v>
          </cell>
        </row>
        <row r="408">
          <cell r="A408" t="str">
            <v>URT502</v>
          </cell>
          <cell r="B408" t="str">
            <v>RACCORD TARAUDE COMPRESSION _ 50X2'</v>
          </cell>
          <cell r="C408" t="str">
            <v>AN</v>
          </cell>
          <cell r="D408" t="str">
            <v>SORODIST</v>
          </cell>
          <cell r="E408" t="str">
            <v>URT502</v>
          </cell>
          <cell r="F408" t="str">
            <v>RACCORD TARAUDE COMPRESSION Ø 50X2'</v>
          </cell>
          <cell r="G408">
            <v>2.351</v>
          </cell>
          <cell r="H408" t="str">
            <v>PC</v>
          </cell>
          <cell r="I408">
            <v>44562</v>
          </cell>
          <cell r="J408">
            <v>2.61</v>
          </cell>
        </row>
        <row r="409">
          <cell r="A409" t="str">
            <v>URT632</v>
          </cell>
          <cell r="B409" t="str">
            <v>RACCORD TARAUDE COMPRESSION _ 63X2'</v>
          </cell>
          <cell r="C409" t="str">
            <v>AN</v>
          </cell>
          <cell r="D409" t="str">
            <v>SORODIST</v>
          </cell>
          <cell r="E409" t="str">
            <v>URT632</v>
          </cell>
          <cell r="F409" t="str">
            <v>RACCORD TARAUDE COMPRESSION Ø 63X2'</v>
          </cell>
          <cell r="G409">
            <v>3.6829999999999998</v>
          </cell>
          <cell r="H409" t="str">
            <v>PC</v>
          </cell>
          <cell r="I409">
            <v>44562</v>
          </cell>
          <cell r="J409">
            <v>4.0880000000000001</v>
          </cell>
        </row>
        <row r="410">
          <cell r="A410" t="str">
            <v>UMR6350</v>
          </cell>
          <cell r="B410" t="str">
            <v>MANCHON REDUIT 63/50</v>
          </cell>
          <cell r="C410" t="str">
            <v>AN</v>
          </cell>
          <cell r="D410" t="str">
            <v>SORODIST</v>
          </cell>
          <cell r="E410" t="str">
            <v>UMR6350</v>
          </cell>
          <cell r="F410" t="str">
            <v>MANCHON REDUIT 63/50</v>
          </cell>
          <cell r="G410">
            <v>5.5940000000000003</v>
          </cell>
          <cell r="I410">
            <v>44562</v>
          </cell>
          <cell r="J410">
            <v>5.7649999999999997</v>
          </cell>
        </row>
        <row r="411">
          <cell r="A411" t="str">
            <v>ENFCS87200</v>
          </cell>
          <cell r="B411" t="str">
            <v>CULOTTE SIMPLE 87 30 FFF D 200</v>
          </cell>
          <cell r="C411" t="str">
            <v>AN</v>
          </cell>
          <cell r="D411" t="str">
            <v>SORODIST</v>
          </cell>
          <cell r="E411" t="str">
            <v>ENFCS87200</v>
          </cell>
          <cell r="F411" t="str">
            <v>CULOTTE SIMPLE 87°30 FFF D 200</v>
          </cell>
          <cell r="G411">
            <v>24.12</v>
          </cell>
          <cell r="I411">
            <v>44562</v>
          </cell>
          <cell r="J411">
            <v>28.378</v>
          </cell>
        </row>
        <row r="412">
          <cell r="A412" t="str">
            <v>ENFM200</v>
          </cell>
          <cell r="B412" t="str">
            <v>MANCHON A BUTEE FF D200</v>
          </cell>
          <cell r="C412" t="str">
            <v>AN</v>
          </cell>
          <cell r="D412" t="str">
            <v>SORODIST</v>
          </cell>
          <cell r="E412" t="str">
            <v>ENFM200</v>
          </cell>
          <cell r="F412" t="str">
            <v>MANCHON A BUTEE FF D 200</v>
          </cell>
          <cell r="G412">
            <v>6.2830000000000004</v>
          </cell>
          <cell r="I412">
            <v>44562</v>
          </cell>
          <cell r="J412">
            <v>7.39</v>
          </cell>
        </row>
        <row r="413">
          <cell r="A413" t="str">
            <v>ENFTV200</v>
          </cell>
          <cell r="B413" t="str">
            <v>TAMPON DE VISITE M D 200</v>
          </cell>
          <cell r="C413" t="str">
            <v>AN</v>
          </cell>
          <cell r="D413" t="str">
            <v>SORODIST</v>
          </cell>
          <cell r="E413" t="str">
            <v>ENFTV200</v>
          </cell>
          <cell r="F413" t="str">
            <v>TAMPON DE VISITE M D 200</v>
          </cell>
          <cell r="G413">
            <v>9.3829999999999991</v>
          </cell>
          <cell r="I413">
            <v>44562</v>
          </cell>
          <cell r="J413">
            <v>11.038</v>
          </cell>
        </row>
        <row r="414">
          <cell r="A414" t="str">
            <v>ENFTR200110</v>
          </cell>
          <cell r="B414" t="str">
            <v>TAMPON REDUIT MF 200/110</v>
          </cell>
          <cell r="C414" t="str">
            <v>AN</v>
          </cell>
          <cell r="D414" t="str">
            <v>SORODIST</v>
          </cell>
          <cell r="E414" t="str">
            <v>ENFTR200110</v>
          </cell>
          <cell r="F414" t="str">
            <v>TAMPON REDUIT MF 200/110</v>
          </cell>
          <cell r="G414">
            <v>3.403</v>
          </cell>
          <cell r="I414">
            <v>44562</v>
          </cell>
          <cell r="J414">
            <v>4.0030000000000001</v>
          </cell>
        </row>
        <row r="415">
          <cell r="A415" t="str">
            <v>ENFRE200100</v>
          </cell>
          <cell r="B415" t="str">
            <v>REDUCTION EXCENTREE MF 200/100</v>
          </cell>
          <cell r="C415" t="str">
            <v>AN</v>
          </cell>
          <cell r="D415" t="str">
            <v>SORODIST</v>
          </cell>
          <cell r="E415" t="str">
            <v>ENFRE200100</v>
          </cell>
          <cell r="F415" t="str">
            <v>REDUCTION EXCENTREE MF 200/100</v>
          </cell>
          <cell r="G415">
            <v>11.12</v>
          </cell>
          <cell r="I415">
            <v>44562</v>
          </cell>
          <cell r="J415">
            <v>13.083</v>
          </cell>
        </row>
        <row r="416">
          <cell r="A416" t="str">
            <v>T200EVAC</v>
          </cell>
          <cell r="B416" t="str">
            <v>TUBE PVC DN200 4 m</v>
          </cell>
          <cell r="C416" t="str">
            <v>AN</v>
          </cell>
          <cell r="D416" t="str">
            <v>SORODIST</v>
          </cell>
          <cell r="E416" t="str">
            <v>TE200NF</v>
          </cell>
          <cell r="F416" t="str">
            <v>Tube PVC Evacuation NF 4 m DN200</v>
          </cell>
          <cell r="G416">
            <v>10.202999999999999</v>
          </cell>
          <cell r="H416" t="str">
            <v>ML</v>
          </cell>
          <cell r="I416">
            <v>44562</v>
          </cell>
        </row>
        <row r="417">
          <cell r="A417" t="str">
            <v>JTEPDM63</v>
          </cell>
          <cell r="B417" t="str">
            <v>JOINT TORIQUE EPDM D63</v>
          </cell>
          <cell r="C417" t="str">
            <v>AS</v>
          </cell>
          <cell r="D417" t="str">
            <v>SORODIST</v>
          </cell>
          <cell r="E417" t="str">
            <v>JVAC63</v>
          </cell>
          <cell r="F417" t="str">
            <v>JOINT TORIQUE EPDM D63</v>
          </cell>
          <cell r="G417">
            <v>0.31</v>
          </cell>
          <cell r="I417">
            <v>44562</v>
          </cell>
        </row>
        <row r="418">
          <cell r="A418" t="str">
            <v>TOILEUS</v>
          </cell>
          <cell r="B418" t="str">
            <v>TOILE AMERICANE MULTI USAGE 25 M</v>
          </cell>
          <cell r="C418" t="str">
            <v>AN</v>
          </cell>
          <cell r="D418" t="str">
            <v>SORODIST</v>
          </cell>
          <cell r="E418" t="str">
            <v>TOILEUS</v>
          </cell>
          <cell r="F418" t="str">
            <v>TOILE U.S.</v>
          </cell>
          <cell r="G418">
            <v>6.07</v>
          </cell>
          <cell r="H418" t="str">
            <v>PC</v>
          </cell>
          <cell r="I418">
            <v>44562</v>
          </cell>
        </row>
        <row r="419">
          <cell r="A419" t="str">
            <v>SOROFLEXD6306M</v>
          </cell>
          <cell r="B419" t="str">
            <v>TUYAU PVC SOUPLE D63 0.6 ML</v>
          </cell>
          <cell r="C419" t="str">
            <v>AN</v>
          </cell>
          <cell r="D419" t="str">
            <v>SORODIST</v>
          </cell>
          <cell r="E419" t="str">
            <v>SOROFLEXD6306M</v>
          </cell>
          <cell r="F419" t="str">
            <v>TUYAU PVC SOUPLE D63 0.6 ML</v>
          </cell>
          <cell r="G419">
            <v>0</v>
          </cell>
          <cell r="I419">
            <v>44562</v>
          </cell>
        </row>
        <row r="420">
          <cell r="A420" t="str">
            <v>NOVOFLEX63/25</v>
          </cell>
          <cell r="B420" t="str">
            <v>COURONNE PVC SOUPLE  NOVOFLEX D63 25M</v>
          </cell>
          <cell r="C420" t="str">
            <v>AS</v>
          </cell>
          <cell r="D420" t="str">
            <v>SORODIST</v>
          </cell>
          <cell r="E420" t="str">
            <v>NOVOFLEX63/25</v>
          </cell>
          <cell r="F420" t="str">
            <v>COURONNE PVC SOUPLE  NOVOFLEX D63 25M</v>
          </cell>
          <cell r="G420">
            <v>5.8650000000000002</v>
          </cell>
          <cell r="H420" t="str">
            <v>ml</v>
          </cell>
          <cell r="I420">
            <v>44562</v>
          </cell>
        </row>
        <row r="421">
          <cell r="A421" t="str">
            <v>NOVOFLEX63/50</v>
          </cell>
          <cell r="B421" t="str">
            <v>COURONNE PVC SOUPLE  NOVOFLEX D63 50M</v>
          </cell>
          <cell r="C421" t="str">
            <v>AS</v>
          </cell>
          <cell r="D421" t="str">
            <v>SORODIST</v>
          </cell>
          <cell r="E421" t="str">
            <v>NOVOFLEX63/50</v>
          </cell>
          <cell r="F421" t="str">
            <v>COURONNE PVC SOUPLE  NOVOFLEX D63 50M</v>
          </cell>
          <cell r="G421">
            <v>5.8650000000000002</v>
          </cell>
          <cell r="H421" t="str">
            <v>ML</v>
          </cell>
          <cell r="I421">
            <v>44562</v>
          </cell>
        </row>
        <row r="422">
          <cell r="A422" t="str">
            <v>M25</v>
          </cell>
          <cell r="B422" t="str">
            <v>MANCHON FEM/FEM A COLLER D25</v>
          </cell>
          <cell r="C422" t="str">
            <v>AN</v>
          </cell>
          <cell r="D422" t="str">
            <v>SORODIST</v>
          </cell>
          <cell r="E422" t="str">
            <v>M25</v>
          </cell>
          <cell r="F422" t="str">
            <v>MANCHON FEM/FEM A COLLER D25</v>
          </cell>
          <cell r="G422">
            <v>0.27</v>
          </cell>
          <cell r="H422"/>
          <cell r="I422">
            <v>44562</v>
          </cell>
          <cell r="J422">
            <v>0.36299999999999999</v>
          </cell>
        </row>
        <row r="423">
          <cell r="A423" t="str">
            <v>URT50112</v>
          </cell>
          <cell r="B423" t="str">
            <v>RACCORD TARAUDE COMPRESSION _ 50X1 1/2</v>
          </cell>
          <cell r="C423" t="str">
            <v>AN</v>
          </cell>
          <cell r="D423" t="str">
            <v>SORODIST</v>
          </cell>
          <cell r="E423" t="str">
            <v>URT5011/2</v>
          </cell>
          <cell r="F423" t="str">
            <v>RACCORD TARAUDE COMPRESSION _ 50X1 1/2</v>
          </cell>
          <cell r="G423">
            <v>2.5139999999999998</v>
          </cell>
          <cell r="H423" t="str">
            <v>PC</v>
          </cell>
          <cell r="I423">
            <v>44562</v>
          </cell>
          <cell r="J423">
            <v>2.9580000000000002</v>
          </cell>
        </row>
        <row r="424">
          <cell r="A424" t="str">
            <v>BLUEFASTP</v>
          </cell>
          <cell r="B424" t="str">
            <v>COLLE BLUEFAST SPECIALE PVC SOUPLE</v>
          </cell>
          <cell r="C424" t="str">
            <v>AS</v>
          </cell>
          <cell r="D424" t="str">
            <v>SORODIST</v>
          </cell>
          <cell r="E424" t="str">
            <v>BLUEFASTP</v>
          </cell>
          <cell r="F424" t="str">
            <v>COLLE BLUEFAST SPECIALE PVC SOUPLE</v>
          </cell>
          <cell r="G424">
            <v>3.3490000000000002</v>
          </cell>
          <cell r="I424">
            <v>44562</v>
          </cell>
        </row>
        <row r="425">
          <cell r="A425" t="str">
            <v>T25EVAC</v>
          </cell>
          <cell r="B425" t="str">
            <v>TUBE PVC DN25 5 M</v>
          </cell>
          <cell r="C425" t="str">
            <v>AN</v>
          </cell>
          <cell r="D425" t="str">
            <v>SORODIST</v>
          </cell>
          <cell r="E425" t="str">
            <v>TPPVCC25</v>
          </cell>
          <cell r="F425" t="str">
            <v>TUBE PVC DN25 (ML)</v>
          </cell>
          <cell r="G425">
            <v>6.3150000000000004</v>
          </cell>
          <cell r="I425">
            <v>44562</v>
          </cell>
        </row>
        <row r="426">
          <cell r="A426" t="str">
            <v>T25PN162M</v>
          </cell>
          <cell r="B426" t="str">
            <v>TUBE PVC PRESSION PN16 DN25 2 M</v>
          </cell>
          <cell r="C426" t="str">
            <v>AN</v>
          </cell>
          <cell r="D426" t="str">
            <v>SORODIST</v>
          </cell>
          <cell r="E426" t="str">
            <v>TP25/163</v>
          </cell>
          <cell r="F426" t="str">
            <v>TUBE PVC PRESSION PN16 DN25 2 M</v>
          </cell>
          <cell r="G426">
            <v>1.1000000000000001</v>
          </cell>
          <cell r="I426">
            <v>44562</v>
          </cell>
        </row>
        <row r="427">
          <cell r="A427" t="str">
            <v>PVC6316L17</v>
          </cell>
          <cell r="B427" t="str">
            <v>TUBE PVC PRESSION D63 L17CM</v>
          </cell>
          <cell r="C427" t="str">
            <v>AS</v>
          </cell>
          <cell r="D427" t="str">
            <v>SORODIST</v>
          </cell>
          <cell r="E427" t="str">
            <v>PVC6316L17</v>
          </cell>
          <cell r="F427" t="str">
            <v>TUBE PVC PRESSION D63 L17CM</v>
          </cell>
          <cell r="G427">
            <v>0</v>
          </cell>
          <cell r="I427">
            <v>44562</v>
          </cell>
        </row>
        <row r="428">
          <cell r="A428">
            <v>402092</v>
          </cell>
          <cell r="B428" t="str">
            <v>RUBAN FIBERGLASS DECAMETRE (EN 20 M)</v>
          </cell>
          <cell r="C428" t="str">
            <v>AN</v>
          </cell>
          <cell r="D428" t="str">
            <v>TOPOGRAPHIE</v>
          </cell>
          <cell r="E428">
            <v>402092</v>
          </cell>
          <cell r="F428" t="str">
            <v>RUBAN FIBERGLASS DECAMETRE (EN 20 M)</v>
          </cell>
          <cell r="G428">
            <v>7.5</v>
          </cell>
        </row>
        <row r="429">
          <cell r="A429">
            <v>401110</v>
          </cell>
          <cell r="B429" t="str">
            <v>METRE RUBAN (EN 3 M)</v>
          </cell>
          <cell r="C429" t="str">
            <v>AN</v>
          </cell>
          <cell r="D429" t="str">
            <v>TOPOGRAPHIE</v>
          </cell>
          <cell r="E429">
            <v>401110</v>
          </cell>
          <cell r="F429" t="str">
            <v>METRE RUBAN (EN 3 M)</v>
          </cell>
          <cell r="G429">
            <v>1.8</v>
          </cell>
        </row>
        <row r="430">
          <cell r="A430">
            <v>430310</v>
          </cell>
          <cell r="B430" t="str">
            <v>TELEMETRE</v>
          </cell>
          <cell r="C430" t="str">
            <v>AN</v>
          </cell>
          <cell r="D430" t="str">
            <v>TOPOGRAPHIE</v>
          </cell>
          <cell r="E430">
            <v>430310</v>
          </cell>
          <cell r="F430" t="str">
            <v>TELEMETRE</v>
          </cell>
          <cell r="G430">
            <v>238</v>
          </cell>
        </row>
        <row r="431">
          <cell r="A431">
            <v>450020</v>
          </cell>
          <cell r="B431" t="str">
            <v>REGLES KUTCH (_CHELLE DE 100 A 500)</v>
          </cell>
          <cell r="C431" t="str">
            <v>AN</v>
          </cell>
          <cell r="D431" t="str">
            <v>TOPOGRAPHIE</v>
          </cell>
          <cell r="E431">
            <v>450020</v>
          </cell>
          <cell r="F431" t="str">
            <v>REGLES KUTCH (_CHELLE DE 100 A 500)</v>
          </cell>
          <cell r="G431">
            <v>8</v>
          </cell>
        </row>
        <row r="432">
          <cell r="A432">
            <v>415050</v>
          </cell>
          <cell r="B432" t="str">
            <v>NIVEAU NIVCOMP 2000</v>
          </cell>
          <cell r="C432" t="str">
            <v>AN</v>
          </cell>
          <cell r="D432" t="str">
            <v>TOPOGRAPHIE</v>
          </cell>
          <cell r="E432">
            <v>415050</v>
          </cell>
          <cell r="F432" t="str">
            <v>NIVEAU NIVCOMP 2000</v>
          </cell>
          <cell r="G432">
            <v>400</v>
          </cell>
        </row>
        <row r="433">
          <cell r="A433">
            <v>415015</v>
          </cell>
          <cell r="B433" t="str">
            <v>NIVEAU ELECTRONIQUE ZIPLEVEL 2000</v>
          </cell>
          <cell r="C433" t="str">
            <v>AN</v>
          </cell>
          <cell r="D433" t="str">
            <v>TOPOGRAPHIE</v>
          </cell>
          <cell r="E433">
            <v>415015</v>
          </cell>
          <cell r="F433" t="str">
            <v>NIVEAU ELECTRONIQUE ZIPLEVEL 2000</v>
          </cell>
          <cell r="G433">
            <v>790</v>
          </cell>
        </row>
        <row r="434">
          <cell r="A434" t="str">
            <v>C70701800</v>
          </cell>
          <cell r="B434" t="str">
            <v>CHEVRON 70X70 1.80 ML</v>
          </cell>
          <cell r="C434" t="str">
            <v>AS</v>
          </cell>
          <cell r="D434" t="str">
            <v>TRAIDIB</v>
          </cell>
          <cell r="E434" t="str">
            <v>C70701800</v>
          </cell>
          <cell r="F434" t="str">
            <v xml:space="preserve">CARRE 70 LG 1.80 </v>
          </cell>
          <cell r="G434">
            <v>7.05</v>
          </cell>
          <cell r="H434" t="str">
            <v>PC</v>
          </cell>
        </row>
        <row r="435">
          <cell r="A435" t="str">
            <v>C41413000</v>
          </cell>
          <cell r="B435" t="str">
            <v>CHEVRON 41X41 L 3M</v>
          </cell>
          <cell r="C435" t="str">
            <v>AS</v>
          </cell>
          <cell r="D435" t="str">
            <v>TRAIDIB</v>
          </cell>
          <cell r="E435" t="str">
            <v>C41413000</v>
          </cell>
          <cell r="F435" t="str">
            <v>CHEVRON CARREE 41 LG 3M GRIS</v>
          </cell>
          <cell r="G435">
            <v>8.77</v>
          </cell>
          <cell r="H435" t="str">
            <v>PC</v>
          </cell>
        </row>
        <row r="436">
          <cell r="A436" t="str">
            <v>C501151800</v>
          </cell>
          <cell r="B436" t="str">
            <v>BASTAINGS 50X115 (1.80 ML)</v>
          </cell>
          <cell r="C436" t="str">
            <v>AS</v>
          </cell>
          <cell r="D436" t="str">
            <v>TRAIDIB</v>
          </cell>
          <cell r="E436" t="str">
            <v>C501151800</v>
          </cell>
          <cell r="F436" t="str">
            <v>BASTAINGS LG 1.80M GRIS</v>
          </cell>
          <cell r="G436">
            <v>8.26</v>
          </cell>
        </row>
        <row r="437">
          <cell r="A437" t="str">
            <v>C1001002500</v>
          </cell>
          <cell r="B437" t="str">
            <v>CHEVRON 100X100 L 2.50M</v>
          </cell>
          <cell r="C437" t="str">
            <v>AS</v>
          </cell>
          <cell r="D437" t="str">
            <v>TRAIDIB</v>
          </cell>
          <cell r="E437" t="str">
            <v>C1001002500</v>
          </cell>
          <cell r="F437" t="str">
            <v>CHEVRON CARREE 100 LG 2.50M GRIS</v>
          </cell>
          <cell r="G437">
            <v>19.850000000000001</v>
          </cell>
          <cell r="H437" t="str">
            <v>PC</v>
          </cell>
        </row>
        <row r="438">
          <cell r="A438" t="str">
            <v>C70701500</v>
          </cell>
          <cell r="B438" t="str">
            <v>CHEVRON PE 70X70 1.50 ML</v>
          </cell>
          <cell r="C438" t="str">
            <v>AS</v>
          </cell>
          <cell r="D438" t="str">
            <v>TRAIDIB</v>
          </cell>
          <cell r="E438" t="str">
            <v>C70701500</v>
          </cell>
          <cell r="F438" t="str">
            <v>CARRE 70 LG 1.50</v>
          </cell>
          <cell r="G438">
            <v>5.54</v>
          </cell>
          <cell r="H438" t="str">
            <v>PC</v>
          </cell>
        </row>
        <row r="439">
          <cell r="A439" t="str">
            <v>C50112500</v>
          </cell>
          <cell r="B439" t="str">
            <v>BASTAING PE 50X115 2.50 M</v>
          </cell>
          <cell r="C439" t="str">
            <v>AS</v>
          </cell>
          <cell r="D439" t="str">
            <v>TRAIDIB</v>
          </cell>
          <cell r="E439" t="str">
            <v>C50112500</v>
          </cell>
          <cell r="F439" t="str">
            <v>BASTAING PE 5*11 2.50 m</v>
          </cell>
          <cell r="G439">
            <v>12.41</v>
          </cell>
        </row>
        <row r="440">
          <cell r="A440" t="str">
            <v>TCORD50</v>
          </cell>
          <cell r="B440" t="str">
            <v>CORDAGE CHANVRE (BOBINE DE 50M)</v>
          </cell>
          <cell r="C440" t="str">
            <v>AS</v>
          </cell>
          <cell r="D440" t="str">
            <v>ULLMANN</v>
          </cell>
          <cell r="E440" t="str">
            <v>TCORD50</v>
          </cell>
          <cell r="F440" t="str">
            <v>CORDAGE CHANVRE (BOBINE DE 50M)</v>
          </cell>
          <cell r="G440">
            <v>12.5</v>
          </cell>
          <cell r="H440" t="str">
            <v>Bobine 50ml</v>
          </cell>
        </row>
        <row r="441">
          <cell r="A441" t="str">
            <v>SERCAB</v>
          </cell>
          <cell r="B441" t="str">
            <v>SERRE CABLE GALVA</v>
          </cell>
          <cell r="C441" t="str">
            <v>AS</v>
          </cell>
          <cell r="D441" t="str">
            <v>ULLMANN</v>
          </cell>
          <cell r="E441" t="str">
            <v>SERCAB</v>
          </cell>
          <cell r="F441" t="str">
            <v>SERRE CABLE GALVA</v>
          </cell>
          <cell r="G441">
            <v>0.58299999999999996</v>
          </cell>
        </row>
        <row r="442">
          <cell r="A442" t="str">
            <v>EPLAN</v>
          </cell>
          <cell r="B442" t="str">
            <v>ETIQUETTES DE PLANTATION LOT DE 10</v>
          </cell>
          <cell r="C442" t="str">
            <v>AN</v>
          </cell>
          <cell r="D442" t="str">
            <v>VERALIA</v>
          </cell>
          <cell r="E442" t="str">
            <v>EPLAN</v>
          </cell>
          <cell r="F442" t="str">
            <v>ETIQUETTES DE PLANTATION LOT DE 10</v>
          </cell>
          <cell r="G442">
            <v>12</v>
          </cell>
          <cell r="H442" t="str">
            <v>Par lot de 10</v>
          </cell>
        </row>
        <row r="443">
          <cell r="A443">
            <v>2146332</v>
          </cell>
          <cell r="B443" t="str">
            <v>VIS ZEBRA AUTOFORANTE</v>
          </cell>
          <cell r="C443" t="str">
            <v>AN</v>
          </cell>
          <cell r="D443" t="str">
            <v>VISSERIESERV</v>
          </cell>
          <cell r="E443">
            <v>2146332</v>
          </cell>
          <cell r="F443" t="str">
            <v>VIS ZEBRA AUTOFORANTE</v>
          </cell>
          <cell r="G443">
            <v>0.16500000000000001</v>
          </cell>
        </row>
        <row r="444">
          <cell r="A444">
            <v>9600000618</v>
          </cell>
          <cell r="B444" t="str">
            <v>MANILLE INOX</v>
          </cell>
          <cell r="C444" t="str">
            <v>AN</v>
          </cell>
          <cell r="D444" t="str">
            <v>VISSERIESERV</v>
          </cell>
          <cell r="E444">
            <v>9600000618</v>
          </cell>
          <cell r="F444" t="str">
            <v>manille inox</v>
          </cell>
          <cell r="G444">
            <v>0.80289999999999995</v>
          </cell>
          <cell r="H444" t="str">
            <v>PC</v>
          </cell>
        </row>
        <row r="445">
          <cell r="A445">
            <v>80540</v>
          </cell>
          <cell r="B445" t="str">
            <v>VIS INOX 5X40</v>
          </cell>
          <cell r="C445" t="str">
            <v>AN</v>
          </cell>
          <cell r="D445" t="str">
            <v>VISSERIESERV</v>
          </cell>
          <cell r="E445" t="str">
            <v>8289GR</v>
          </cell>
          <cell r="F445" t="str">
            <v>PANNEAU PVC 1000X35 GRIS</v>
          </cell>
          <cell r="G445">
            <v>0.60499999999999998</v>
          </cell>
        </row>
        <row r="446">
          <cell r="A446">
            <v>8110608018</v>
          </cell>
          <cell r="B446" t="str">
            <v>VIS CHARPENTE 6X80 INOX  A2 TORX T25</v>
          </cell>
          <cell r="C446" t="str">
            <v>AN</v>
          </cell>
          <cell r="D446" t="str">
            <v>VISSERIESERV</v>
          </cell>
          <cell r="E446">
            <v>8110608018</v>
          </cell>
          <cell r="F446" t="str">
            <v>VIS CHARPENTE 6X80  A2 T25</v>
          </cell>
          <cell r="G446">
            <v>0.16700000000000001</v>
          </cell>
          <cell r="H446" t="str">
            <v>PC</v>
          </cell>
        </row>
        <row r="447">
          <cell r="A447">
            <v>8210603018</v>
          </cell>
          <cell r="B447" t="str">
            <v>VIS PENTURE 6X30 T30 INOX  A2</v>
          </cell>
          <cell r="C447" t="str">
            <v>AN</v>
          </cell>
          <cell r="D447" t="str">
            <v>VISSERIESERV</v>
          </cell>
          <cell r="E447">
            <v>8210603018</v>
          </cell>
          <cell r="F447" t="str">
            <v xml:space="preserve">VIS PENTURE TORX T30 6X30 </v>
          </cell>
          <cell r="G447">
            <v>0.108</v>
          </cell>
          <cell r="H447" t="str">
            <v>PC</v>
          </cell>
        </row>
        <row r="448">
          <cell r="A448">
            <v>8210707018</v>
          </cell>
          <cell r="B448" t="str">
            <v>VIS PENTURE TORX T30 INOX A2 7X70</v>
          </cell>
          <cell r="C448" t="str">
            <v>AN</v>
          </cell>
          <cell r="D448" t="str">
            <v>VISSERIESERV</v>
          </cell>
          <cell r="E448">
            <v>8210707018</v>
          </cell>
          <cell r="F448" t="str">
            <v>VIS PENTURE T30 INOX A2 7*70</v>
          </cell>
          <cell r="G448">
            <v>0.1056</v>
          </cell>
        </row>
        <row r="449">
          <cell r="A449">
            <v>8110614018</v>
          </cell>
          <cell r="B449" t="str">
            <v>VIS CHARPENTE 6X140</v>
          </cell>
          <cell r="C449" t="str">
            <v>AN</v>
          </cell>
          <cell r="D449" t="str">
            <v>VISSERIESERV</v>
          </cell>
          <cell r="E449">
            <v>81106014018</v>
          </cell>
          <cell r="F449" t="str">
            <v>Boite de 100 : VIS CHARPENTE 6X140</v>
          </cell>
          <cell r="G449">
            <v>0.38500000000000001</v>
          </cell>
        </row>
        <row r="450">
          <cell r="A450">
            <v>96625</v>
          </cell>
          <cell r="B450" t="str">
            <v>BOULON 6X30</v>
          </cell>
          <cell r="C450" t="str">
            <v>AN</v>
          </cell>
          <cell r="D450" t="str">
            <v>VISSERIESERV</v>
          </cell>
          <cell r="E450" t="str">
            <v>BOULON6X30</v>
          </cell>
          <cell r="F450" t="str">
            <v>BOULON 6X30</v>
          </cell>
          <cell r="G450">
            <v>0.36299999999999999</v>
          </cell>
        </row>
        <row r="451">
          <cell r="A451">
            <v>3916</v>
          </cell>
          <cell r="B451" t="str">
            <v>ECROU 6X30</v>
          </cell>
          <cell r="C451" t="str">
            <v>AN</v>
          </cell>
          <cell r="D451" t="str">
            <v>VISSERIESERV</v>
          </cell>
          <cell r="E451" t="str">
            <v>ECROU6X30</v>
          </cell>
          <cell r="F451" t="str">
            <v>ECROU 6X30</v>
          </cell>
          <cell r="G451">
            <v>0.36299999999999999</v>
          </cell>
        </row>
        <row r="452">
          <cell r="A452">
            <v>3127143202</v>
          </cell>
          <cell r="B452" t="str">
            <v>A-P TH 6.3X32 ST ZG</v>
          </cell>
          <cell r="C452" t="str">
            <v>AN</v>
          </cell>
          <cell r="D452" t="str">
            <v>VISSERIESERV</v>
          </cell>
          <cell r="E452">
            <v>3127143202</v>
          </cell>
          <cell r="F452" t="str">
            <v>A-P TH 6.3X32 ST ZG</v>
          </cell>
          <cell r="G452">
            <v>4.1399999999999999E-2</v>
          </cell>
          <cell r="H452" t="str">
            <v>PC</v>
          </cell>
        </row>
        <row r="453">
          <cell r="A453">
            <v>7214250815</v>
          </cell>
          <cell r="B453" t="str">
            <v>LIEN DE SERRAGE 2.5X80 NYL P6.6 NOIR</v>
          </cell>
          <cell r="C453" t="str">
            <v>AN</v>
          </cell>
          <cell r="D453" t="str">
            <v>VISSERIESERV</v>
          </cell>
          <cell r="E453">
            <v>7214250815</v>
          </cell>
          <cell r="F453" t="str">
            <v>LIEN DE SERRAGE 2.5X80 NYL P6.6 NOIR</v>
          </cell>
          <cell r="G453">
            <v>4.7999999999999996E-3</v>
          </cell>
          <cell r="H453" t="str">
            <v>PC</v>
          </cell>
        </row>
        <row r="454">
          <cell r="A454">
            <v>8210604018</v>
          </cell>
          <cell r="B454" t="str">
            <v>V. PENT T30 A2 6X40</v>
          </cell>
          <cell r="C454" t="str">
            <v>AN</v>
          </cell>
          <cell r="D454" t="str">
            <v>VISSERIESERV</v>
          </cell>
          <cell r="E454">
            <v>8210604018</v>
          </cell>
          <cell r="F454" t="str">
            <v>V. PENT T30 A2 6X40</v>
          </cell>
          <cell r="G454">
            <v>0</v>
          </cell>
        </row>
        <row r="455">
          <cell r="A455">
            <v>8412602518</v>
          </cell>
          <cell r="B455" t="str">
            <v>VIS METAUX  A2 TH M6X25</v>
          </cell>
          <cell r="C455" t="str">
            <v>AN</v>
          </cell>
          <cell r="D455" t="str">
            <v>VISSERIESERV</v>
          </cell>
          <cell r="E455">
            <v>8412602518</v>
          </cell>
          <cell r="F455" t="str">
            <v>VIS METAUX  A2 TH M6X25</v>
          </cell>
          <cell r="G455">
            <v>3.5200000000000002E-2</v>
          </cell>
          <cell r="H455" t="str">
            <v>PC</v>
          </cell>
        </row>
        <row r="456">
          <cell r="A456">
            <v>8412802518</v>
          </cell>
          <cell r="B456" t="str">
            <v>VIS METAUX  A2 TH M8X25</v>
          </cell>
          <cell r="C456" t="str">
            <v>AN</v>
          </cell>
          <cell r="D456" t="str">
            <v>VISSERIESERV</v>
          </cell>
          <cell r="E456">
            <v>8412802518</v>
          </cell>
          <cell r="F456" t="str">
            <v>VIS METAUX A2 TH M8X25</v>
          </cell>
          <cell r="G456">
            <v>7.0800000000000002E-2</v>
          </cell>
          <cell r="H456" t="str">
            <v>PC</v>
          </cell>
        </row>
        <row r="457">
          <cell r="A457">
            <v>8434000618</v>
          </cell>
          <cell r="B457" t="str">
            <v>ECROU FREIN A2 M6 WAX</v>
          </cell>
          <cell r="C457" t="str">
            <v>AN</v>
          </cell>
          <cell r="D457" t="str">
            <v>VISSERIESERV</v>
          </cell>
          <cell r="E457">
            <v>8434000618</v>
          </cell>
          <cell r="F457" t="str">
            <v>ECROU FREIN A2 M6 WAX</v>
          </cell>
          <cell r="G457">
            <v>1.66E-2</v>
          </cell>
          <cell r="H457" t="str">
            <v>PC</v>
          </cell>
        </row>
        <row r="458">
          <cell r="A458">
            <v>8434000818</v>
          </cell>
          <cell r="B458" t="str">
            <v>ECROU FREIN A2 M8 WAX</v>
          </cell>
          <cell r="C458" t="str">
            <v>AN</v>
          </cell>
          <cell r="D458" t="str">
            <v>VISSERIESERV</v>
          </cell>
          <cell r="E458">
            <v>8434000818</v>
          </cell>
          <cell r="F458" t="str">
            <v>ECROU FREIN A2 M8 WAX</v>
          </cell>
          <cell r="G458">
            <v>4.1700000000000001E-2</v>
          </cell>
          <cell r="H458" t="str">
            <v>PC</v>
          </cell>
        </row>
        <row r="459">
          <cell r="A459">
            <v>8534000818</v>
          </cell>
          <cell r="B459" t="str">
            <v>RONDELLE PLATE M8X22X1.5 L A2</v>
          </cell>
          <cell r="C459" t="str">
            <v>AN</v>
          </cell>
          <cell r="D459" t="str">
            <v>VISSERIESERV</v>
          </cell>
          <cell r="E459">
            <v>8534000818</v>
          </cell>
          <cell r="F459" t="str">
            <v>RONDELLE PLATE M8X22X1.5 L A2</v>
          </cell>
          <cell r="G459">
            <v>2.9399999999999999E-2</v>
          </cell>
          <cell r="H459" t="str">
            <v>PC</v>
          </cell>
        </row>
        <row r="460">
          <cell r="A460">
            <v>8535000618</v>
          </cell>
          <cell r="B460" t="str">
            <v>RONDELLE PLATE M6X24X1.2 LL A2</v>
          </cell>
          <cell r="C460" t="str">
            <v>AN</v>
          </cell>
          <cell r="D460" t="str">
            <v>VISSERIESERV</v>
          </cell>
          <cell r="E460">
            <v>8535000618</v>
          </cell>
          <cell r="F460" t="str">
            <v>RONDELLE PLATE M6X24X1.2 LL A2</v>
          </cell>
          <cell r="G460">
            <v>3.04E-2</v>
          </cell>
          <cell r="H460" t="str">
            <v>PC</v>
          </cell>
        </row>
        <row r="461">
          <cell r="A461" t="str">
            <v>RONDETD6</v>
          </cell>
          <cell r="B461" t="str">
            <v>RONDELLE EPDM INOX 5.5/6.3*25</v>
          </cell>
          <cell r="C461" t="str">
            <v>AN</v>
          </cell>
          <cell r="D461" t="str">
            <v>VISSERIESERV</v>
          </cell>
          <cell r="E461">
            <v>7705552518</v>
          </cell>
          <cell r="F461" t="str">
            <v>RONDELLE EPDM INOX 5.5/6.3*25</v>
          </cell>
          <cell r="G461">
            <v>0.12720000000000001</v>
          </cell>
          <cell r="H461" t="str">
            <v>PC</v>
          </cell>
        </row>
        <row r="462">
          <cell r="A462" t="str">
            <v>VMX6/20</v>
          </cell>
          <cell r="B462" t="str">
            <v>VIS A METAUX TH M6*20 INOX A2</v>
          </cell>
          <cell r="C462" t="str">
            <v>AN</v>
          </cell>
          <cell r="D462" t="str">
            <v>VISSERIESERV</v>
          </cell>
          <cell r="E462">
            <v>8412602018</v>
          </cell>
          <cell r="F462" t="str">
            <v>Boite de 200 :VIS METAUX INOX A2 TH  M6*20</v>
          </cell>
          <cell r="G462">
            <v>4.7999999999999996E-3</v>
          </cell>
          <cell r="H462" t="str">
            <v>PC</v>
          </cell>
        </row>
        <row r="463">
          <cell r="A463" t="str">
            <v>VCHARP8X140</v>
          </cell>
          <cell r="B463" t="str">
            <v>VIS CHARPENTE 8X140 INOX A2 TX40</v>
          </cell>
          <cell r="C463" t="str">
            <v>AS</v>
          </cell>
          <cell r="D463" t="str">
            <v>VISSERIESERV</v>
          </cell>
          <cell r="E463">
            <v>8110814018</v>
          </cell>
          <cell r="F463" t="str">
            <v>VIS CHARPENTE 8X140 INOX A2 T40</v>
          </cell>
          <cell r="G463">
            <v>0.36599999999999999</v>
          </cell>
          <cell r="H463" t="str">
            <v>PC</v>
          </cell>
        </row>
        <row r="464">
          <cell r="A464" t="str">
            <v>VCHARP8X160</v>
          </cell>
          <cell r="B464" t="str">
            <v>VIS CHARPENTE 8X160 INOX A2 TX 40</v>
          </cell>
          <cell r="C464" t="str">
            <v>AS</v>
          </cell>
          <cell r="D464" t="str">
            <v>VISSERIESERV</v>
          </cell>
          <cell r="E464">
            <v>8110816018</v>
          </cell>
          <cell r="F464" t="str">
            <v>VIS CHARPENTE 8X160 INOX A2 T40</v>
          </cell>
          <cell r="G464">
            <v>1.0529999999999999</v>
          </cell>
          <cell r="H464" t="str">
            <v>PC</v>
          </cell>
        </row>
        <row r="465">
          <cell r="A465" t="str">
            <v>VCHARP8X300</v>
          </cell>
          <cell r="B465" t="str">
            <v>VIS CHARPENTE 8X300 INOX A2 TX40</v>
          </cell>
          <cell r="C465" t="str">
            <v>AS</v>
          </cell>
          <cell r="D465" t="str">
            <v>VISSERIESERV</v>
          </cell>
          <cell r="E465">
            <v>8110830018</v>
          </cell>
          <cell r="F465" t="str">
            <v>VIS CHARPENTE 8X300 INOX A2 T40</v>
          </cell>
          <cell r="G465">
            <v>2.0019999999999998</v>
          </cell>
          <cell r="H465" t="str">
            <v>PC</v>
          </cell>
        </row>
        <row r="466">
          <cell r="A466" t="str">
            <v>VCHARP8X90</v>
          </cell>
          <cell r="B466" t="str">
            <v>VIS CHARPENTE 8X90 INOX A2 TX40</v>
          </cell>
          <cell r="C466" t="str">
            <v>AS</v>
          </cell>
          <cell r="D466" t="str">
            <v>VISSERIESERV</v>
          </cell>
          <cell r="E466">
            <v>8110809018</v>
          </cell>
          <cell r="F466" t="str">
            <v>VIS CHARPENTE 8X90 INOX A2 TX40</v>
          </cell>
          <cell r="G466">
            <v>0.12180000000000001</v>
          </cell>
          <cell r="H466" t="str">
            <v>PC</v>
          </cell>
        </row>
        <row r="467">
          <cell r="A467" t="str">
            <v>EMBT40</v>
          </cell>
          <cell r="B467" t="str">
            <v>EMBOUT POUR VIS TX40</v>
          </cell>
          <cell r="C467" t="str">
            <v>AN</v>
          </cell>
          <cell r="D467" t="str">
            <v>VISSERIESERV</v>
          </cell>
          <cell r="E467">
            <v>3642034001</v>
          </cell>
          <cell r="F467" t="str">
            <v>EMBOUT TORX TX40</v>
          </cell>
          <cell r="G467">
            <v>9.8000000000000004E-2</v>
          </cell>
          <cell r="H467" t="str">
            <v>PC</v>
          </cell>
        </row>
        <row r="468">
          <cell r="A468">
            <v>7214321415</v>
          </cell>
          <cell r="B468" t="str">
            <v>LIEN DE SERRAGE 3.2X142 NYL P6.6 NOIR</v>
          </cell>
          <cell r="C468" t="str">
            <v>AN</v>
          </cell>
          <cell r="D468" t="str">
            <v>VISSERIESERV</v>
          </cell>
          <cell r="E468">
            <v>7214321415</v>
          </cell>
          <cell r="F468" t="str">
            <v>LIEN DE SERRAGE 3.2X142 NYL P6</v>
          </cell>
          <cell r="G468">
            <v>1.9300000000000001E-2</v>
          </cell>
          <cell r="H468" t="str">
            <v>PC</v>
          </cell>
        </row>
        <row r="469">
          <cell r="A469" t="str">
            <v>CROCHETZN6X40</v>
          </cell>
          <cell r="B469" t="str">
            <v>CROCHET METAL ACIER ZINC BLANC 6*40</v>
          </cell>
          <cell r="C469" t="str">
            <v>AN</v>
          </cell>
          <cell r="D469" t="str">
            <v>VISSERIESERV</v>
          </cell>
          <cell r="E469">
            <v>7068604002</v>
          </cell>
          <cell r="F469" t="str">
            <v>CROCHETS METAUX ACIER ZINGUE BLANC 6X40</v>
          </cell>
          <cell r="G469">
            <v>0</v>
          </cell>
        </row>
        <row r="470">
          <cell r="A470" t="str">
            <v>RONDN24</v>
          </cell>
          <cell r="B470" t="str">
            <v>RONDELLE PLATE NYLON 8X24X2 L</v>
          </cell>
          <cell r="C470" t="str">
            <v>AN</v>
          </cell>
          <cell r="D470" t="str">
            <v>VISSERIESERV</v>
          </cell>
          <cell r="E470">
            <v>7334082215</v>
          </cell>
          <cell r="F470" t="str">
            <v>RONDELLE PLATE NYLON 8X24X2 L</v>
          </cell>
          <cell r="G470">
            <v>5.0999999999999997E-2</v>
          </cell>
          <cell r="H470" t="str">
            <v>PC</v>
          </cell>
        </row>
        <row r="471">
          <cell r="A471" t="str">
            <v>BOUL8X70</v>
          </cell>
          <cell r="B471" t="str">
            <v>CORPS BOULON FIL. PARTIEL TH M8X70 INOX  A4</v>
          </cell>
          <cell r="C471" t="str">
            <v>AN</v>
          </cell>
          <cell r="D471" t="str">
            <v>VISSERIESERV</v>
          </cell>
          <cell r="E471">
            <v>8721807018</v>
          </cell>
          <cell r="F471" t="str">
            <v>Boite de 50 : CORPS BOULON TH M8X70 INOX  A4</v>
          </cell>
          <cell r="G471">
            <v>0.2054</v>
          </cell>
          <cell r="H471" t="str">
            <v>PC</v>
          </cell>
        </row>
        <row r="472">
          <cell r="A472" t="str">
            <v>ECRBM8</v>
          </cell>
          <cell r="B472" t="str">
            <v>ECROU BORGNE M8 INOX A4</v>
          </cell>
          <cell r="C472" t="str">
            <v>AN</v>
          </cell>
          <cell r="D472" t="str">
            <v>VISSERIESERV</v>
          </cell>
          <cell r="E472">
            <v>8728000818</v>
          </cell>
          <cell r="F472" t="str">
            <v>ECROU BORGNE M8 INOX A4</v>
          </cell>
          <cell r="G472">
            <v>8.6599999999999996E-2</v>
          </cell>
        </row>
        <row r="473">
          <cell r="A473" t="str">
            <v>VFAC48X25</v>
          </cell>
          <cell r="B473" t="str">
            <v>VIS FACADE DDT12.3 4.8X25 T20 INOX A2</v>
          </cell>
          <cell r="C473" t="str">
            <v>AN</v>
          </cell>
          <cell r="D473" t="str">
            <v>VISSERIESERV</v>
          </cell>
          <cell r="E473">
            <v>8208482518</v>
          </cell>
          <cell r="F473" t="str">
            <v xml:space="preserve">VIS FACADE DDT12.3 4.8X25 T20 </v>
          </cell>
          <cell r="G473">
            <v>6.5199999999999994E-2</v>
          </cell>
        </row>
        <row r="474">
          <cell r="A474" t="str">
            <v>RONDN241</v>
          </cell>
          <cell r="B474" t="str">
            <v>RONDELLE PLATE NYLON 8X24X1 L</v>
          </cell>
          <cell r="C474" t="str">
            <v>AN</v>
          </cell>
          <cell r="D474" t="str">
            <v>VISSERIESERV</v>
          </cell>
          <cell r="E474">
            <v>7208241015</v>
          </cell>
          <cell r="F474" t="str">
            <v>RONDELLE PLATE NYLON 8X24X1 L</v>
          </cell>
          <cell r="G474">
            <v>5.7500000000000002E-2</v>
          </cell>
          <cell r="H474" t="str">
            <v>PC</v>
          </cell>
        </row>
        <row r="475">
          <cell r="A475" t="str">
            <v>ECRM8</v>
          </cell>
          <cell r="B475" t="str">
            <v>ECROU INOX A2 M8</v>
          </cell>
          <cell r="C475" t="str">
            <v>AN</v>
          </cell>
          <cell r="D475" t="str">
            <v>VISSERIESERV</v>
          </cell>
          <cell r="E475">
            <v>8443000818</v>
          </cell>
          <cell r="F475" t="str">
            <v>ECROU HEXAGONAL HU M8 PAS100 INOX A2</v>
          </cell>
          <cell r="G475">
            <v>7.0000000000000001E-3</v>
          </cell>
        </row>
        <row r="476">
          <cell r="A476" t="str">
            <v>BOUL8X16</v>
          </cell>
          <cell r="B476" t="str">
            <v>VIS METAUX INOX A2 TETE HEXAGONALE TH M8X16</v>
          </cell>
          <cell r="C476" t="str">
            <v>AN</v>
          </cell>
          <cell r="D476" t="str">
            <v>VISSERIESERV</v>
          </cell>
          <cell r="E476">
            <v>8412801618</v>
          </cell>
          <cell r="F476" t="str">
            <v>VIS METAUX INOX A2 TETE HEXAGONALE TH M8X16</v>
          </cell>
          <cell r="G476">
            <v>5.3999999999999999E-2</v>
          </cell>
          <cell r="H476" t="str">
            <v>PC</v>
          </cell>
        </row>
        <row r="477">
          <cell r="A477" t="str">
            <v>COLORIAGE</v>
          </cell>
          <cell r="B477" t="str">
            <v>CARNETS DE COLORIAGES</v>
          </cell>
          <cell r="C477" t="str">
            <v>AS</v>
          </cell>
          <cell r="E477"/>
          <cell r="G477">
            <v>0</v>
          </cell>
        </row>
      </sheetData>
      <sheetData sheetId="10">
        <row r="1">
          <cell r="A1" t="str">
            <v>CODE</v>
          </cell>
          <cell r="B1" t="str">
            <v>CODE2</v>
          </cell>
          <cell r="C1" t="str">
            <v>DESIG</v>
          </cell>
          <cell r="D1" t="str">
            <v>GCPCRIT1_CODE</v>
          </cell>
          <cell r="E1" t="str">
            <v>GCPCRIT1_DESIG</v>
          </cell>
          <cell r="F1" t="str">
            <v>GCPCRIT2_CODE</v>
          </cell>
          <cell r="G1" t="str">
            <v>GCPCRIT2_DESIG</v>
          </cell>
          <cell r="H1" t="str">
            <v>GCPCRIT3_CODE</v>
          </cell>
          <cell r="I1" t="str">
            <v>GCPCRIT3_DESIG</v>
          </cell>
          <cell r="J1" t="str">
            <v>GCPCRIS1_CODE</v>
          </cell>
          <cell r="K1" t="str">
            <v>GCPCRIS1_DESIG</v>
          </cell>
          <cell r="L1" t="str">
            <v>GCPFOUR_CODE</v>
          </cell>
          <cell r="M1" t="str">
            <v>GAPARTFO_CODE</v>
          </cell>
          <cell r="N1" t="str">
            <v>GAPARTFO_DESIG</v>
          </cell>
          <cell r="O1" t="str">
            <v>GAPARTFO_UNITE</v>
          </cell>
          <cell r="P1" t="str">
            <v>GAPARTFO_COEFFICIENT</v>
          </cell>
          <cell r="Q1" t="str">
            <v>GAPARTFO_QMINIMALE</v>
          </cell>
          <cell r="R1" t="str">
            <v>GAPARTFO_PUAF</v>
          </cell>
        </row>
        <row r="2">
          <cell r="A2" t="str">
            <v>TOB03</v>
          </cell>
          <cell r="C2" t="str">
            <v>REPARTITEUR</v>
          </cell>
          <cell r="D2">
            <v>5</v>
          </cell>
          <cell r="E2" t="str">
            <v>REGARDS/REPARTITEURS/CHASSES</v>
          </cell>
          <cell r="F2">
            <v>1</v>
          </cell>
          <cell r="G2" t="str">
            <v>REGARDS/REPARTITEURS/CHASSES</v>
          </cell>
          <cell r="J2">
            <v>5</v>
          </cell>
          <cell r="K2" t="str">
            <v>REGARDS AU DETAIL</v>
          </cell>
          <cell r="L2" t="str">
            <v>EMP</v>
          </cell>
          <cell r="M2" t="str">
            <v>REPARTITEURA004F</v>
          </cell>
          <cell r="N2" t="str">
            <v>REPARTITEUR</v>
          </cell>
          <cell r="O2" t="str">
            <v>pc</v>
          </cell>
          <cell r="P2">
            <v>1</v>
          </cell>
          <cell r="Q2">
            <v>1</v>
          </cell>
          <cell r="R2">
            <v>27.5</v>
          </cell>
        </row>
        <row r="3">
          <cell r="A3" t="str">
            <v>MTOILE</v>
          </cell>
          <cell r="C3" t="str">
            <v>JARDIFEUTRE DALLE 110 X 110CM</v>
          </cell>
          <cell r="D3">
            <v>10</v>
          </cell>
          <cell r="E3" t="str">
            <v>ACCESSOIRES AU DETAIL</v>
          </cell>
          <cell r="F3">
            <v>8</v>
          </cell>
          <cell r="G3" t="str">
            <v>ACCESSOIRES AU DETAIL</v>
          </cell>
          <cell r="L3" t="str">
            <v>CHANVRE</v>
          </cell>
          <cell r="M3">
            <v>405</v>
          </cell>
          <cell r="N3" t="str">
            <v>TOILE VEGETALE ANTI-AFFOUILLEMENT</v>
          </cell>
          <cell r="O3" t="str">
            <v>M2</v>
          </cell>
          <cell r="P3">
            <v>1</v>
          </cell>
          <cell r="Q3">
            <v>1</v>
          </cell>
          <cell r="R3">
            <v>2.12</v>
          </cell>
        </row>
        <row r="4">
          <cell r="A4" t="str">
            <v>KITTOB03</v>
          </cell>
          <cell r="C4" t="str">
            <v>KIT DE REPARTITION</v>
          </cell>
          <cell r="D4">
            <v>5</v>
          </cell>
          <cell r="E4" t="str">
            <v>REGARDS/REPARTITEURS/CHASSES</v>
          </cell>
          <cell r="F4">
            <v>1</v>
          </cell>
          <cell r="G4" t="str">
            <v>REGARDS/REPARTITEURS/CHASSES</v>
          </cell>
          <cell r="J4">
            <v>2</v>
          </cell>
          <cell r="K4" t="str">
            <v>REPARTITION</v>
          </cell>
          <cell r="L4" t="str">
            <v>AQUATIRIS</v>
          </cell>
          <cell r="M4" t="str">
            <v>&lt;Non référencé&gt;</v>
          </cell>
          <cell r="N4" t="str">
            <v>&lt;Article non référencé&gt;</v>
          </cell>
          <cell r="P4">
            <v>1</v>
          </cell>
          <cell r="Q4">
            <v>0</v>
          </cell>
          <cell r="R4">
            <v>0</v>
          </cell>
        </row>
        <row r="5">
          <cell r="A5" t="str">
            <v>MAG01</v>
          </cell>
          <cell r="C5" t="str">
            <v>AUTOMATISME POUR REGARD GRAVITAIRE</v>
          </cell>
          <cell r="D5">
            <v>5</v>
          </cell>
          <cell r="E5" t="str">
            <v>REGARDS/REPARTITEURS/CHASSES</v>
          </cell>
          <cell r="J5">
            <v>1</v>
          </cell>
          <cell r="K5" t="str">
            <v>DISTRIBUTION GRAVITAIRE/CHASSE/BROYEUR</v>
          </cell>
          <cell r="L5" t="str">
            <v>INEAUTEC</v>
          </cell>
          <cell r="M5" t="str">
            <v>MAG01</v>
          </cell>
          <cell r="N5" t="str">
            <v>AUTOMATISME POUR REGARD GRAVITAIRE</v>
          </cell>
          <cell r="P5">
            <v>1</v>
          </cell>
          <cell r="Q5">
            <v>0</v>
          </cell>
          <cell r="R5">
            <v>0</v>
          </cell>
        </row>
        <row r="6">
          <cell r="A6" t="str">
            <v>MCOUVDIR01</v>
          </cell>
          <cell r="C6" t="str">
            <v>COUVERCLE AQUATIRIS POUR PETIT REGARD CARRE</v>
          </cell>
          <cell r="D6">
            <v>5</v>
          </cell>
          <cell r="E6" t="str">
            <v>REGARDS/REPARTITEURS/CHASSES</v>
          </cell>
          <cell r="F6">
            <v>1</v>
          </cell>
          <cell r="G6" t="str">
            <v>REGARDS/REPARTITEURS/CHASSES</v>
          </cell>
          <cell r="J6">
            <v>5</v>
          </cell>
          <cell r="K6" t="str">
            <v>REGARDS AU DETAIL</v>
          </cell>
          <cell r="L6" t="str">
            <v>EMP</v>
          </cell>
          <cell r="M6" t="str">
            <v>COUVERCLERHX004F</v>
          </cell>
          <cell r="N6" t="str">
            <v>COUVERCLE AQUATIRIS POUR REGARD HEXAGONAL</v>
          </cell>
          <cell r="O6" t="str">
            <v>pc</v>
          </cell>
          <cell r="P6">
            <v>1</v>
          </cell>
          <cell r="Q6">
            <v>1</v>
          </cell>
          <cell r="R6">
            <v>10.5</v>
          </cell>
        </row>
        <row r="7">
          <cell r="A7" t="str">
            <v>MVAN3V50</v>
          </cell>
          <cell r="C7" t="str">
            <v>VANNES 3 VOIES D50</v>
          </cell>
          <cell r="D7">
            <v>10</v>
          </cell>
          <cell r="E7" t="str">
            <v>ACCESSOIRES AU DETAIL</v>
          </cell>
          <cell r="F7">
            <v>13</v>
          </cell>
          <cell r="G7" t="str">
            <v>VANNES</v>
          </cell>
          <cell r="L7" t="str">
            <v>ALIAXIS</v>
          </cell>
          <cell r="M7" t="str">
            <v>MVAN3V50</v>
          </cell>
          <cell r="N7" t="str">
            <v>VANNES 3 VOIES DIAM 50</v>
          </cell>
          <cell r="O7">
            <v>1</v>
          </cell>
          <cell r="P7">
            <v>1</v>
          </cell>
          <cell r="Q7">
            <v>1</v>
          </cell>
          <cell r="R7">
            <v>75.8</v>
          </cell>
        </row>
        <row r="8">
          <cell r="A8" t="str">
            <v>MRED6350</v>
          </cell>
          <cell r="C8" t="str">
            <v>REDUCTION 63/50</v>
          </cell>
          <cell r="D8">
            <v>10</v>
          </cell>
          <cell r="E8" t="str">
            <v>ACCESSOIRES AU DETAIL</v>
          </cell>
          <cell r="F8">
            <v>8</v>
          </cell>
          <cell r="G8" t="str">
            <v>ACCESSOIRES AU DETAIL</v>
          </cell>
          <cell r="L8" t="str">
            <v>HTUBE</v>
          </cell>
          <cell r="M8" t="str">
            <v>MRED6350</v>
          </cell>
          <cell r="N8" t="str">
            <v>REDUCTION 63/50</v>
          </cell>
          <cell r="P8">
            <v>1</v>
          </cell>
          <cell r="Q8">
            <v>1</v>
          </cell>
          <cell r="R8">
            <v>2.19</v>
          </cell>
        </row>
        <row r="9">
          <cell r="A9" t="str">
            <v>MJOI50</v>
          </cell>
          <cell r="C9" t="str">
            <v>JOINT FORSHEDA D50</v>
          </cell>
          <cell r="D9">
            <v>10</v>
          </cell>
          <cell r="E9" t="str">
            <v>ACCESSOIRES AU DETAIL</v>
          </cell>
          <cell r="F9">
            <v>8</v>
          </cell>
          <cell r="G9" t="str">
            <v>ACCESSOIRES AU DETAIL</v>
          </cell>
          <cell r="L9" t="str">
            <v>EMP</v>
          </cell>
          <cell r="M9" t="str">
            <v>JOINT50F</v>
          </cell>
          <cell r="N9" t="str">
            <v>JOINT FORSHEDA DIAMETRE 50</v>
          </cell>
          <cell r="O9">
            <v>1</v>
          </cell>
          <cell r="P9">
            <v>1</v>
          </cell>
          <cell r="Q9">
            <v>200</v>
          </cell>
          <cell r="R9">
            <v>2.83</v>
          </cell>
        </row>
        <row r="10">
          <cell r="A10" t="str">
            <v>C90MF6350</v>
          </cell>
          <cell r="C10" t="str">
            <v>COUDE 90 REDUIT M/F 63X50</v>
          </cell>
          <cell r="D10">
            <v>8</v>
          </cell>
          <cell r="E10" t="str">
            <v>PVC/PE</v>
          </cell>
          <cell r="F10">
            <v>4</v>
          </cell>
          <cell r="G10" t="str">
            <v>PVC/PE</v>
          </cell>
          <cell r="J10">
            <v>1</v>
          </cell>
          <cell r="K10" t="str">
            <v>RACCORD PVC PRESSION &amp; PE</v>
          </cell>
          <cell r="L10" t="str">
            <v>SORODIST</v>
          </cell>
          <cell r="M10" t="str">
            <v>C90MF6350</v>
          </cell>
          <cell r="N10" t="str">
            <v>COUDE 90° REDUIT M/F 63X50</v>
          </cell>
          <cell r="P10">
            <v>1</v>
          </cell>
          <cell r="Q10">
            <v>1</v>
          </cell>
          <cell r="R10">
            <v>1.88</v>
          </cell>
        </row>
        <row r="11">
          <cell r="A11" t="str">
            <v>BARREGALVA</v>
          </cell>
          <cell r="C11" t="str">
            <v>BARRE T GALVA ML</v>
          </cell>
          <cell r="L11" t="str">
            <v>AQUATIRIS</v>
          </cell>
          <cell r="M11" t="str">
            <v>BARREGALVA</v>
          </cell>
          <cell r="N11" t="str">
            <v>BARRE T GALVA ML</v>
          </cell>
          <cell r="P11">
            <v>1</v>
          </cell>
          <cell r="Q11">
            <v>0</v>
          </cell>
          <cell r="R11">
            <v>0</v>
          </cell>
        </row>
        <row r="12">
          <cell r="A12" t="str">
            <v>KITFVFHREL</v>
          </cell>
          <cell r="C12" t="str">
            <v>KIT FV + FH RELEVAGE (ARTICLE NON EXISTANT)</v>
          </cell>
          <cell r="P12">
            <v>0</v>
          </cell>
          <cell r="Q12">
            <v>0</v>
          </cell>
          <cell r="R12">
            <v>0</v>
          </cell>
        </row>
        <row r="13">
          <cell r="A13" t="str">
            <v>PORT</v>
          </cell>
          <cell r="C13" t="str">
            <v>FRAIS D'ENVOI</v>
          </cell>
          <cell r="D13">
            <v>7</v>
          </cell>
          <cell r="E13" t="str">
            <v>FRAIS D'ENVOI</v>
          </cell>
          <cell r="L13" t="str">
            <v>AQUATIRIS</v>
          </cell>
          <cell r="M13" t="str">
            <v>&lt;Non référencé&gt;</v>
          </cell>
          <cell r="N13" t="str">
            <v>&lt;Article non référencé&gt;</v>
          </cell>
          <cell r="P13">
            <v>1</v>
          </cell>
          <cell r="Q13">
            <v>0</v>
          </cell>
          <cell r="R13">
            <v>0</v>
          </cell>
        </row>
        <row r="14">
          <cell r="A14" t="str">
            <v>MANTIR50</v>
          </cell>
          <cell r="C14" t="str">
            <v>BARRIERE ANTI RACINE ROULEAU DE 50M</v>
          </cell>
          <cell r="D14">
            <v>1</v>
          </cell>
          <cell r="E14" t="str">
            <v>MEMBRANES ET ANTI-RACINES</v>
          </cell>
          <cell r="F14">
            <v>2</v>
          </cell>
          <cell r="G14" t="str">
            <v>MEMBRANES ET ANTI-RACINES</v>
          </cell>
          <cell r="J14">
            <v>7</v>
          </cell>
          <cell r="K14" t="str">
            <v>ANTI-RACINES ET ACCESSOIRES</v>
          </cell>
          <cell r="L14" t="str">
            <v>JARDIPROTEC</v>
          </cell>
          <cell r="M14" t="str">
            <v>MANTIR</v>
          </cell>
          <cell r="N14" t="str">
            <v>BARRIERE ANTI RACINE</v>
          </cell>
          <cell r="O14" t="str">
            <v>ML</v>
          </cell>
          <cell r="P14">
            <v>1</v>
          </cell>
          <cell r="Q14">
            <v>1</v>
          </cell>
          <cell r="R14">
            <v>119.54</v>
          </cell>
        </row>
        <row r="15">
          <cell r="A15" t="str">
            <v>MBOUC</v>
          </cell>
          <cell r="C15" t="str">
            <v>BOUCHON D50</v>
          </cell>
          <cell r="L15" t="str">
            <v>HTUBE</v>
          </cell>
          <cell r="M15" t="str">
            <v>MBOUC</v>
          </cell>
          <cell r="N15" t="str">
            <v>BOUCHON DIAMETRE 50</v>
          </cell>
          <cell r="O15">
            <v>1</v>
          </cell>
          <cell r="P15">
            <v>1</v>
          </cell>
          <cell r="Q15">
            <v>0</v>
          </cell>
          <cell r="R15">
            <v>0.9</v>
          </cell>
        </row>
        <row r="16">
          <cell r="A16" t="str">
            <v>MCOLLE</v>
          </cell>
          <cell r="C16" t="str">
            <v>COLLE FIRESTONE</v>
          </cell>
          <cell r="D16">
            <v>1</v>
          </cell>
          <cell r="E16" t="str">
            <v>MEMBRANES ET ANTI-RACINES</v>
          </cell>
          <cell r="F16">
            <v>2</v>
          </cell>
          <cell r="G16" t="str">
            <v>MEMBRANES ET ANTI-RACINES</v>
          </cell>
          <cell r="J16">
            <v>7</v>
          </cell>
          <cell r="K16" t="str">
            <v>ANTI-RACINES ET ACCESSOIRES</v>
          </cell>
          <cell r="L16" t="str">
            <v>SODAF</v>
          </cell>
          <cell r="M16" t="str">
            <v>MCOLLE</v>
          </cell>
          <cell r="N16" t="str">
            <v>COLLE FIRESTONE</v>
          </cell>
          <cell r="O16">
            <v>1</v>
          </cell>
          <cell r="P16">
            <v>1</v>
          </cell>
          <cell r="Q16">
            <v>1</v>
          </cell>
          <cell r="R16">
            <v>7.6</v>
          </cell>
        </row>
        <row r="17">
          <cell r="A17" t="str">
            <v>CJ8</v>
          </cell>
          <cell r="C17" t="str">
            <v>COUDE SIMPLE MF 87 30 D50</v>
          </cell>
          <cell r="D17">
            <v>10</v>
          </cell>
          <cell r="E17" t="str">
            <v>ACCESSOIRES AU DETAIL</v>
          </cell>
          <cell r="F17">
            <v>8</v>
          </cell>
          <cell r="G17" t="str">
            <v>ACCESSOIRES AU DETAIL</v>
          </cell>
          <cell r="L17" t="str">
            <v>NICOLL</v>
          </cell>
          <cell r="M17" t="str">
            <v>CJ8</v>
          </cell>
          <cell r="N17" t="str">
            <v>COUDE SIMPLE MF 87'30 D.50</v>
          </cell>
          <cell r="O17">
            <v>1</v>
          </cell>
          <cell r="P17">
            <v>1</v>
          </cell>
          <cell r="Q17">
            <v>1</v>
          </cell>
          <cell r="R17">
            <v>1.1599999999999999</v>
          </cell>
        </row>
        <row r="18">
          <cell r="A18" t="str">
            <v>MJOI100</v>
          </cell>
          <cell r="C18" t="str">
            <v>JOINT FORSHEDA D100</v>
          </cell>
          <cell r="D18">
            <v>10</v>
          </cell>
          <cell r="E18" t="str">
            <v>ACCESSOIRES AU DETAIL</v>
          </cell>
          <cell r="F18">
            <v>8</v>
          </cell>
          <cell r="G18" t="str">
            <v>ACCESSOIRES AU DETAIL</v>
          </cell>
          <cell r="L18" t="str">
            <v>EMP</v>
          </cell>
          <cell r="M18" t="str">
            <v>JOINT100F</v>
          </cell>
          <cell r="N18" t="str">
            <v>JOINT FORSHEDA DIAMETRE 100</v>
          </cell>
          <cell r="O18">
            <v>1</v>
          </cell>
          <cell r="P18">
            <v>1</v>
          </cell>
          <cell r="Q18">
            <v>1</v>
          </cell>
          <cell r="R18">
            <v>2.4</v>
          </cell>
        </row>
        <row r="19">
          <cell r="A19" t="str">
            <v>MKITREP</v>
          </cell>
          <cell r="C19" t="str">
            <v>KIT REPARATION GEOTEXTILE/GEOMEMBRANE</v>
          </cell>
          <cell r="D19">
            <v>1</v>
          </cell>
          <cell r="E19" t="str">
            <v>MEMBRANES ET ANTI-RACINES</v>
          </cell>
          <cell r="F19">
            <v>2</v>
          </cell>
          <cell r="G19" t="str">
            <v>MEMBRANES ET ANTI-RACINES</v>
          </cell>
          <cell r="J19">
            <v>7</v>
          </cell>
          <cell r="K19" t="str">
            <v>ANTI-RACINES ET ACCESSOIRES</v>
          </cell>
          <cell r="L19" t="str">
            <v>SODAF</v>
          </cell>
          <cell r="M19" t="str">
            <v>MKITREP</v>
          </cell>
          <cell r="N19" t="str">
            <v>KIT REPARATION GEOTEXTILE/GEOMEMBRANE</v>
          </cell>
          <cell r="O19" t="str">
            <v>pc</v>
          </cell>
          <cell r="P19">
            <v>1</v>
          </cell>
          <cell r="Q19">
            <v>1</v>
          </cell>
          <cell r="R19">
            <v>19.260000000000002</v>
          </cell>
        </row>
        <row r="20">
          <cell r="A20" t="str">
            <v>MJ</v>
          </cell>
          <cell r="C20" t="str">
            <v>MANCHON DE DILATATION SIMPLE MF D50</v>
          </cell>
          <cell r="D20">
            <v>10</v>
          </cell>
          <cell r="E20" t="str">
            <v>ACCESSOIRES AU DETAIL</v>
          </cell>
          <cell r="F20">
            <v>8</v>
          </cell>
          <cell r="G20" t="str">
            <v>ACCESSOIRES AU DETAIL</v>
          </cell>
          <cell r="L20" t="str">
            <v>NICOLL</v>
          </cell>
          <cell r="M20" t="str">
            <v>MJ</v>
          </cell>
          <cell r="N20" t="str">
            <v>MANCHON DE DILATATION SIMPLE MF D50</v>
          </cell>
          <cell r="O20">
            <v>1</v>
          </cell>
          <cell r="P20">
            <v>1</v>
          </cell>
          <cell r="Q20">
            <v>1</v>
          </cell>
          <cell r="R20">
            <v>4.0599999999999996</v>
          </cell>
        </row>
        <row r="21">
          <cell r="A21" t="str">
            <v>T5</v>
          </cell>
          <cell r="C21" t="str">
            <v>REDUCTION 100 50</v>
          </cell>
          <cell r="D21">
            <v>10</v>
          </cell>
          <cell r="E21" t="str">
            <v>ACCESSOIRES AU DETAIL</v>
          </cell>
          <cell r="F21">
            <v>8</v>
          </cell>
          <cell r="G21" t="str">
            <v>ACCESSOIRES AU DETAIL</v>
          </cell>
          <cell r="L21" t="str">
            <v>NICOLL</v>
          </cell>
          <cell r="M21" t="str">
            <v>MRED10050</v>
          </cell>
          <cell r="N21" t="str">
            <v>REDUCTION 100  50</v>
          </cell>
          <cell r="O21">
            <v>1</v>
          </cell>
          <cell r="P21">
            <v>1</v>
          </cell>
          <cell r="Q21">
            <v>1</v>
          </cell>
          <cell r="R21">
            <v>1.64</v>
          </cell>
        </row>
        <row r="22">
          <cell r="A22" t="str">
            <v>MREHA</v>
          </cell>
          <cell r="C22" t="str">
            <v>REHAUSSE PETIT REGARD CARREE</v>
          </cell>
          <cell r="D22">
            <v>5</v>
          </cell>
          <cell r="E22" t="str">
            <v>REGARDS/REPARTITEURS/CHASSES</v>
          </cell>
          <cell r="F22">
            <v>1</v>
          </cell>
          <cell r="G22" t="str">
            <v>REGARDS/REPARTITEURS/CHASSES</v>
          </cell>
          <cell r="J22">
            <v>5</v>
          </cell>
          <cell r="K22" t="str">
            <v>REGARDS AU DETAIL</v>
          </cell>
          <cell r="L22" t="str">
            <v>EMP</v>
          </cell>
          <cell r="M22" t="str">
            <v>REHAUSSEA008F</v>
          </cell>
          <cell r="N22" t="str">
            <v>REHAUSSE POUR REGARD HEXAGONAL AQUATIRIS</v>
          </cell>
          <cell r="O22" t="str">
            <v>pc</v>
          </cell>
          <cell r="P22">
            <v>1</v>
          </cell>
          <cell r="Q22">
            <v>1</v>
          </cell>
          <cell r="R22">
            <v>16</v>
          </cell>
        </row>
        <row r="23">
          <cell r="A23" t="str">
            <v>TJ18</v>
          </cell>
          <cell r="C23" t="str">
            <v xml:space="preserve">TE DE PIED DE BICHE D50 </v>
          </cell>
          <cell r="D23">
            <v>10</v>
          </cell>
          <cell r="E23" t="str">
            <v>ACCESSOIRES AU DETAIL</v>
          </cell>
          <cell r="F23">
            <v>8</v>
          </cell>
          <cell r="G23" t="str">
            <v>ACCESSOIRES AU DETAIL</v>
          </cell>
          <cell r="L23" t="str">
            <v>NICOLL</v>
          </cell>
          <cell r="M23" t="str">
            <v>TJ18</v>
          </cell>
          <cell r="N23" t="str">
            <v xml:space="preserve">TE DE PIED DE BICHE DIAM 50 </v>
          </cell>
          <cell r="O23">
            <v>1</v>
          </cell>
          <cell r="P23">
            <v>1</v>
          </cell>
          <cell r="Q23">
            <v>1</v>
          </cell>
          <cell r="R23">
            <v>2.4500000000000002</v>
          </cell>
        </row>
        <row r="24">
          <cell r="A24" t="str">
            <v>MTRAV50</v>
          </cell>
          <cell r="C24" t="str">
            <v>TRAVERSEE DE PAROI D50</v>
          </cell>
          <cell r="D24">
            <v>1</v>
          </cell>
          <cell r="E24" t="str">
            <v>MEMBRANES ET ANTI-RACINES</v>
          </cell>
          <cell r="F24">
            <v>2</v>
          </cell>
          <cell r="G24" t="str">
            <v>MEMBRANES ET ANTI-RACINES</v>
          </cell>
          <cell r="J24">
            <v>7</v>
          </cell>
          <cell r="K24" t="str">
            <v>ANTI-RACINES ET ACCESSOIRES</v>
          </cell>
          <cell r="L24" t="str">
            <v>AQUADISTRI</v>
          </cell>
          <cell r="M24">
            <v>8081005</v>
          </cell>
          <cell r="N24" t="str">
            <v>TRAVERSEE DE PAROI DIAMETRE 50</v>
          </cell>
          <cell r="O24" t="str">
            <v>pc</v>
          </cell>
          <cell r="P24">
            <v>1</v>
          </cell>
          <cell r="Q24">
            <v>1</v>
          </cell>
          <cell r="R24">
            <v>8.85</v>
          </cell>
        </row>
        <row r="25">
          <cell r="A25" t="str">
            <v>MTRAV110</v>
          </cell>
          <cell r="C25" t="str">
            <v>TRAVERSEE DE PAROI D110</v>
          </cell>
          <cell r="D25">
            <v>1</v>
          </cell>
          <cell r="E25" t="str">
            <v>MEMBRANES ET ANTI-RACINES</v>
          </cell>
          <cell r="F25">
            <v>2</v>
          </cell>
          <cell r="G25" t="str">
            <v>MEMBRANES ET ANTI-RACINES</v>
          </cell>
          <cell r="J25">
            <v>7</v>
          </cell>
          <cell r="K25" t="str">
            <v>ANTI-RACINES ET ACCESSOIRES</v>
          </cell>
          <cell r="L25" t="str">
            <v>AQUADISTRI</v>
          </cell>
          <cell r="M25">
            <v>8081025</v>
          </cell>
          <cell r="N25" t="str">
            <v>TRAVERSEE DE PAROI DIAMETRE 110</v>
          </cell>
          <cell r="O25" t="str">
            <v>pc</v>
          </cell>
          <cell r="P25">
            <v>1</v>
          </cell>
          <cell r="Q25">
            <v>1</v>
          </cell>
          <cell r="R25">
            <v>13.85</v>
          </cell>
        </row>
        <row r="26">
          <cell r="A26" t="str">
            <v>ECOLAT19</v>
          </cell>
          <cell r="C26" t="str">
            <v>ECOLAT 19 CM X 7MM RLX 25M</v>
          </cell>
          <cell r="D26">
            <v>3</v>
          </cell>
          <cell r="E26" t="str">
            <v>CLOTURES/GRILLES/FINITIONS</v>
          </cell>
          <cell r="F26">
            <v>7</v>
          </cell>
          <cell r="G26" t="str">
            <v>CLOTURES/GRILLES/FINITIONS</v>
          </cell>
          <cell r="J26">
            <v>3</v>
          </cell>
          <cell r="K26" t="str">
            <v>BORDURES</v>
          </cell>
          <cell r="L26" t="str">
            <v>SODAF</v>
          </cell>
          <cell r="M26" t="str">
            <v>2KTPSKDJJ</v>
          </cell>
          <cell r="N26" t="str">
            <v>EXTENSION DE COMMANDE 3 VOIES D50</v>
          </cell>
          <cell r="O26" t="str">
            <v>pc</v>
          </cell>
          <cell r="P26">
            <v>1</v>
          </cell>
          <cell r="Q26">
            <v>1</v>
          </cell>
          <cell r="R26">
            <v>66.38</v>
          </cell>
        </row>
        <row r="27">
          <cell r="A27" t="str">
            <v>V10</v>
          </cell>
          <cell r="C27" t="str">
            <v>REDUCTION 110 100</v>
          </cell>
          <cell r="D27">
            <v>8</v>
          </cell>
          <cell r="E27" t="str">
            <v>PVC/PE</v>
          </cell>
          <cell r="F27">
            <v>4</v>
          </cell>
          <cell r="G27" t="str">
            <v>PVC/PE</v>
          </cell>
          <cell r="J27">
            <v>3</v>
          </cell>
          <cell r="K27" t="str">
            <v>PVC EVACUATION / VENTILATION / DRAINAGE</v>
          </cell>
          <cell r="L27" t="str">
            <v>NICOLL</v>
          </cell>
          <cell r="M27" t="str">
            <v>MRED110100</v>
          </cell>
          <cell r="N27" t="str">
            <v>REDUCTION 110  100</v>
          </cell>
          <cell r="P27">
            <v>1</v>
          </cell>
          <cell r="Q27">
            <v>1</v>
          </cell>
          <cell r="R27">
            <v>2.63</v>
          </cell>
        </row>
        <row r="28">
          <cell r="A28" t="str">
            <v>MJOI63</v>
          </cell>
          <cell r="C28" t="str">
            <v>JOINT FORSHEDA D63</v>
          </cell>
          <cell r="D28">
            <v>10</v>
          </cell>
          <cell r="E28" t="str">
            <v>ACCESSOIRES AU DETAIL</v>
          </cell>
          <cell r="F28">
            <v>8</v>
          </cell>
          <cell r="G28" t="str">
            <v>ACCESSOIRES AU DETAIL</v>
          </cell>
          <cell r="L28" t="str">
            <v>EMP</v>
          </cell>
          <cell r="M28" t="str">
            <v>JOINT63F</v>
          </cell>
          <cell r="N28" t="str">
            <v>JOINT DIAMETRE 63</v>
          </cell>
          <cell r="P28">
            <v>1</v>
          </cell>
          <cell r="Q28">
            <v>1</v>
          </cell>
          <cell r="R28">
            <v>2.4300000000000002</v>
          </cell>
        </row>
        <row r="29">
          <cell r="A29" t="str">
            <v>MVANGUI110</v>
          </cell>
          <cell r="C29" t="str">
            <v>VANNE GUILLOTINE D110</v>
          </cell>
          <cell r="D29">
            <v>10</v>
          </cell>
          <cell r="E29" t="str">
            <v>ACCESSOIRES AU DETAIL</v>
          </cell>
          <cell r="F29">
            <v>13</v>
          </cell>
          <cell r="G29" t="str">
            <v>VANNES</v>
          </cell>
          <cell r="L29" t="str">
            <v>DUKTRAD VDL</v>
          </cell>
          <cell r="M29" t="str">
            <v>6.80.110</v>
          </cell>
          <cell r="N29" t="str">
            <v>VANNES GUILLOTINES DIAMETRE 110</v>
          </cell>
          <cell r="O29" t="str">
            <v>pc</v>
          </cell>
          <cell r="P29">
            <v>1</v>
          </cell>
          <cell r="Q29">
            <v>0</v>
          </cell>
          <cell r="R29">
            <v>60.59</v>
          </cell>
        </row>
        <row r="30">
          <cell r="A30" t="str">
            <v>MY100</v>
          </cell>
          <cell r="C30" t="str">
            <v>Y 100 GRAVITAIRE</v>
          </cell>
          <cell r="L30" t="str">
            <v>HTUBE</v>
          </cell>
          <cell r="M30" t="str">
            <v>MY100</v>
          </cell>
          <cell r="N30" t="str">
            <v>Y 100 GRAVITAIRE</v>
          </cell>
          <cell r="P30">
            <v>1</v>
          </cell>
          <cell r="Q30">
            <v>1</v>
          </cell>
          <cell r="R30">
            <v>2.85</v>
          </cell>
        </row>
        <row r="31">
          <cell r="A31" t="str">
            <v>MOPTEV</v>
          </cell>
          <cell r="C31" t="str">
            <v>OPTION DISJONTEUR ELECTROVANNE SUR COFFRET</v>
          </cell>
          <cell r="D31">
            <v>15</v>
          </cell>
          <cell r="E31" t="str">
            <v>ELECTRICITE</v>
          </cell>
          <cell r="F31">
            <v>6</v>
          </cell>
          <cell r="G31" t="str">
            <v>ELECTRICITE</v>
          </cell>
          <cell r="L31" t="str">
            <v>AQUATIRIS</v>
          </cell>
          <cell r="M31" t="str">
            <v>&lt;Non référencé&gt;</v>
          </cell>
          <cell r="N31" t="str">
            <v>&lt;Article non référencé&gt;</v>
          </cell>
          <cell r="P31">
            <v>1</v>
          </cell>
          <cell r="Q31">
            <v>0</v>
          </cell>
          <cell r="R31">
            <v>0</v>
          </cell>
        </row>
        <row r="32">
          <cell r="A32" t="str">
            <v>MVANGUI50</v>
          </cell>
          <cell r="C32" t="str">
            <v>VANNE GUILLOTINE D50</v>
          </cell>
          <cell r="D32">
            <v>10</v>
          </cell>
          <cell r="E32" t="str">
            <v>ACCESSOIRES AU DETAIL</v>
          </cell>
          <cell r="F32">
            <v>13</v>
          </cell>
          <cell r="G32" t="str">
            <v>VANNES</v>
          </cell>
          <cell r="L32" t="str">
            <v>DUKTRAD VDL</v>
          </cell>
          <cell r="M32" t="str">
            <v>6.80.50</v>
          </cell>
          <cell r="N32" t="str">
            <v>VANNE GUILLOTINE DIAMETRE 50</v>
          </cell>
          <cell r="O32" t="str">
            <v>pc</v>
          </cell>
          <cell r="P32">
            <v>1</v>
          </cell>
          <cell r="Q32">
            <v>0</v>
          </cell>
          <cell r="R32">
            <v>16.55</v>
          </cell>
        </row>
        <row r="33">
          <cell r="A33" t="str">
            <v>MPVC50</v>
          </cell>
          <cell r="C33" t="str">
            <v>TUYAU PVC D50 (PORTION)</v>
          </cell>
          <cell r="D33">
            <v>8</v>
          </cell>
          <cell r="E33" t="str">
            <v>PVC/PE</v>
          </cell>
          <cell r="F33">
            <v>4</v>
          </cell>
          <cell r="G33" t="str">
            <v>PVC/PE</v>
          </cell>
          <cell r="J33">
            <v>2</v>
          </cell>
          <cell r="K33" t="str">
            <v>COURONNES PE / BARRES PVC</v>
          </cell>
          <cell r="L33" t="str">
            <v>SORODIST</v>
          </cell>
          <cell r="M33" t="str">
            <v>TE50NF</v>
          </cell>
          <cell r="N33" t="str">
            <v>Tube PVC évacuation NF Ø 50 barre de 4ML</v>
          </cell>
          <cell r="R33">
            <v>1.1100000000000001</v>
          </cell>
        </row>
        <row r="34">
          <cell r="C34">
            <v>1</v>
          </cell>
          <cell r="D34">
            <v>1</v>
          </cell>
          <cell r="E34">
            <v>1.1100000000000001</v>
          </cell>
          <cell r="F34">
            <v>1.1100000000000001</v>
          </cell>
          <cell r="G34" t="str">
            <v>EUR</v>
          </cell>
          <cell r="H34">
            <v>0</v>
          </cell>
          <cell r="K34" t="str">
            <v>NORM</v>
          </cell>
          <cell r="L34" t="str">
            <v>Normal</v>
          </cell>
          <cell r="O34" t="str">
            <v>PX1.2</v>
          </cell>
          <cell r="P34" t="str">
            <v>Prix magasin + 20% de marg</v>
          </cell>
          <cell r="R34">
            <v>0</v>
          </cell>
        </row>
        <row r="35">
          <cell r="A35" t="str">
            <v>CJ4</v>
          </cell>
          <cell r="C35" t="str">
            <v>COUDE SIMPLE MF 45 D.50</v>
          </cell>
          <cell r="D35">
            <v>10</v>
          </cell>
          <cell r="E35" t="str">
            <v>ACCESSOIRES AU DETAIL</v>
          </cell>
          <cell r="F35">
            <v>8</v>
          </cell>
          <cell r="G35" t="str">
            <v>ACCESSOIRES AU DETAIL</v>
          </cell>
          <cell r="L35" t="str">
            <v>NICOLL</v>
          </cell>
          <cell r="M35" t="str">
            <v>CJ4</v>
          </cell>
          <cell r="N35" t="str">
            <v>COUDE SIMPLE MF 45° D.50</v>
          </cell>
          <cell r="P35">
            <v>1</v>
          </cell>
          <cell r="Q35">
            <v>1</v>
          </cell>
          <cell r="R35">
            <v>0.79</v>
          </cell>
        </row>
        <row r="36">
          <cell r="A36" t="str">
            <v>VERIN</v>
          </cell>
          <cell r="C36" t="str">
            <v>VERIN ELECTRIQUE POUR VANNE 110 GRAVITAIRE</v>
          </cell>
          <cell r="L36" t="str">
            <v>AQUATIRIS</v>
          </cell>
          <cell r="M36" t="str">
            <v>VERIN</v>
          </cell>
          <cell r="N36" t="str">
            <v>VERIN ELECTRIQUE POUR VANNE 110 GRAVITAIRE</v>
          </cell>
          <cell r="P36">
            <v>1</v>
          </cell>
          <cell r="Q36">
            <v>0</v>
          </cell>
          <cell r="R36">
            <v>250</v>
          </cell>
        </row>
        <row r="37">
          <cell r="A37" t="str">
            <v>PLJPL</v>
          </cell>
          <cell r="C37" t="str">
            <v xml:space="preserve">PLAQUETTE JARDIN DE PLUIE </v>
          </cell>
          <cell r="D37">
            <v>16</v>
          </cell>
          <cell r="E37" t="str">
            <v>SUPPORT DE COMMUNICATION</v>
          </cell>
          <cell r="F37">
            <v>10</v>
          </cell>
          <cell r="G37" t="str">
            <v>SUPPORT DE COMMUNICATION</v>
          </cell>
          <cell r="L37" t="str">
            <v>MICROLYNX</v>
          </cell>
          <cell r="M37" t="str">
            <v>PLJPL</v>
          </cell>
          <cell r="N37" t="str">
            <v xml:space="preserve">PLAQUETTE JARDIN DE PLUIE </v>
          </cell>
          <cell r="O37" t="str">
            <v>pc</v>
          </cell>
          <cell r="P37">
            <v>1</v>
          </cell>
          <cell r="Q37">
            <v>0</v>
          </cell>
          <cell r="R37">
            <v>7.73</v>
          </cell>
        </row>
        <row r="38">
          <cell r="A38" t="str">
            <v>PTUYGRY</v>
          </cell>
          <cell r="C38" t="str">
            <v>KIT DE TUY. GRAVITAIRE AVEC Y</v>
          </cell>
          <cell r="L38" t="str">
            <v>AQUATIRIS</v>
          </cell>
          <cell r="M38" t="str">
            <v>&lt;Non référencé&gt;</v>
          </cell>
          <cell r="N38" t="str">
            <v>&lt;Article non référencé&gt;</v>
          </cell>
          <cell r="P38">
            <v>1</v>
          </cell>
          <cell r="Q38">
            <v>0</v>
          </cell>
          <cell r="R38">
            <v>0</v>
          </cell>
        </row>
        <row r="39">
          <cell r="A39" t="str">
            <v>PSR4EH4X2</v>
          </cell>
          <cell r="C39" t="str">
            <v xml:space="preserve">KIT CAILLEBOTIS FV GEOMEMBRANE 4EH4X2 </v>
          </cell>
          <cell r="D39">
            <v>3</v>
          </cell>
          <cell r="E39" t="str">
            <v>CLOTURES/GRILLES/FINITIONS</v>
          </cell>
          <cell r="F39">
            <v>7</v>
          </cell>
          <cell r="G39" t="str">
            <v>CLOTURES/GRILLES/FINITIONS</v>
          </cell>
          <cell r="J39">
            <v>1</v>
          </cell>
          <cell r="K39" t="str">
            <v>kITS GRILLES CAILLEBOTIS</v>
          </cell>
          <cell r="L39" t="str">
            <v>AQUATIRIS</v>
          </cell>
          <cell r="M39" t="str">
            <v>&lt;Non référencé&gt;</v>
          </cell>
          <cell r="N39" t="str">
            <v>&lt;Article non référencé&gt;</v>
          </cell>
          <cell r="P39">
            <v>1</v>
          </cell>
          <cell r="Q39">
            <v>0</v>
          </cell>
          <cell r="R39">
            <v>0</v>
          </cell>
        </row>
        <row r="40">
          <cell r="A40" t="str">
            <v>PTUYCOL</v>
          </cell>
          <cell r="C40" t="str">
            <v>KIT DE TUY. POUR REGARD COLLECTE</v>
          </cell>
          <cell r="L40" t="str">
            <v>AQUATIRIS</v>
          </cell>
          <cell r="M40" t="str">
            <v>&lt;Non référencé&gt;</v>
          </cell>
          <cell r="N40" t="str">
            <v>&lt;Article non référencé&gt;</v>
          </cell>
          <cell r="P40">
            <v>1</v>
          </cell>
          <cell r="Q40">
            <v>0</v>
          </cell>
          <cell r="R40">
            <v>0</v>
          </cell>
        </row>
        <row r="41">
          <cell r="A41" t="str">
            <v>PTUYREL</v>
          </cell>
          <cell r="C41" t="str">
            <v>KIT DE TUY. POUR DISRIBUTION RELEVAGE</v>
          </cell>
          <cell r="L41" t="str">
            <v>AQUATIRIS</v>
          </cell>
          <cell r="M41" t="str">
            <v>&lt;Non référencé&gt;</v>
          </cell>
          <cell r="N41" t="str">
            <v>&lt;Article non référencé&gt;</v>
          </cell>
          <cell r="P41">
            <v>1</v>
          </cell>
          <cell r="Q41">
            <v>0</v>
          </cell>
          <cell r="R41">
            <v>0</v>
          </cell>
        </row>
        <row r="42">
          <cell r="A42" t="str">
            <v>PTUYRELMO</v>
          </cell>
          <cell r="C42" t="str">
            <v>KIT DE TUY. POUR DISTRI. RELEVAGE MOTORISEE</v>
          </cell>
          <cell r="L42" t="str">
            <v>AQUATIRIS</v>
          </cell>
          <cell r="M42" t="str">
            <v>&lt;Non référencé&gt;</v>
          </cell>
          <cell r="N42" t="str">
            <v>&lt;Article non référencé&gt;</v>
          </cell>
          <cell r="P42">
            <v>1</v>
          </cell>
          <cell r="Q42">
            <v>0</v>
          </cell>
          <cell r="R42">
            <v>0</v>
          </cell>
        </row>
        <row r="43">
          <cell r="A43" t="str">
            <v>PLFLOT</v>
          </cell>
          <cell r="C43" t="str">
            <v xml:space="preserve">PLAQUETTE PHYTOFLOTTANTE </v>
          </cell>
          <cell r="D43">
            <v>16</v>
          </cell>
          <cell r="E43" t="str">
            <v>SUPPORT DE COMMUNICATION</v>
          </cell>
          <cell r="F43">
            <v>10</v>
          </cell>
          <cell r="G43" t="str">
            <v>SUPPORT DE COMMUNICATION</v>
          </cell>
          <cell r="H43" t="str">
            <v>T</v>
          </cell>
          <cell r="I43" t="str">
            <v>TUYAUTERIE</v>
          </cell>
          <cell r="L43" t="str">
            <v>MICROLYNX</v>
          </cell>
          <cell r="M43" t="str">
            <v>PLFLOT</v>
          </cell>
          <cell r="N43" t="str">
            <v xml:space="preserve">PLAQUETTE PHYTOFLOTTANTE </v>
          </cell>
          <cell r="O43" t="str">
            <v>pc</v>
          </cell>
          <cell r="P43">
            <v>1</v>
          </cell>
          <cell r="Q43">
            <v>0</v>
          </cell>
          <cell r="R43">
            <v>7.73</v>
          </cell>
        </row>
        <row r="44">
          <cell r="A44" t="str">
            <v>KITGRVAUTO</v>
          </cell>
          <cell r="C44" t="str">
            <v>KIT GRAVITAIRE AUTO</v>
          </cell>
          <cell r="D44">
            <v>4</v>
          </cell>
          <cell r="E44" t="str">
            <v>PIECES DETACHEES</v>
          </cell>
          <cell r="L44" t="str">
            <v>AQUATIRIS</v>
          </cell>
          <cell r="M44" t="str">
            <v>&lt;Non référencé&gt;</v>
          </cell>
          <cell r="N44" t="str">
            <v>&lt;Article non référencé&gt;</v>
          </cell>
          <cell r="P44">
            <v>1</v>
          </cell>
          <cell r="Q44">
            <v>0</v>
          </cell>
          <cell r="R44">
            <v>0</v>
          </cell>
        </row>
        <row r="45">
          <cell r="A45" t="str">
            <v>BOITIER</v>
          </cell>
          <cell r="C45" t="str">
            <v>BOITIER ELECTRIQUE KIT GRAVITAIRE AUTO</v>
          </cell>
          <cell r="D45">
            <v>4</v>
          </cell>
          <cell r="E45" t="str">
            <v>PIECES DETACHEES</v>
          </cell>
          <cell r="L45" t="str">
            <v>AQUATIRIS</v>
          </cell>
          <cell r="M45" t="str">
            <v>BOITIER</v>
          </cell>
          <cell r="N45" t="str">
            <v>BOITIER ELECTRIQUE KIT GRAVITAIRE AUTO</v>
          </cell>
          <cell r="P45">
            <v>1</v>
          </cell>
          <cell r="Q45">
            <v>0</v>
          </cell>
          <cell r="R45">
            <v>450</v>
          </cell>
        </row>
        <row r="46">
          <cell r="A46" t="str">
            <v>CHEVRON</v>
          </cell>
          <cell r="C46" t="str">
            <v xml:space="preserve">CHEVRON PE RECYCLE </v>
          </cell>
          <cell r="L46" t="str">
            <v>AQUATIRIS</v>
          </cell>
          <cell r="M46" t="str">
            <v>&lt;Non référencé&gt;</v>
          </cell>
          <cell r="N46" t="str">
            <v>&lt;Article non référencé&gt;</v>
          </cell>
          <cell r="P46">
            <v>1</v>
          </cell>
          <cell r="Q46">
            <v>0</v>
          </cell>
          <cell r="R46">
            <v>0</v>
          </cell>
        </row>
        <row r="47">
          <cell r="A47" t="str">
            <v>COL01</v>
          </cell>
          <cell r="C47" t="str">
            <v>REGARD EN CUNETTE AVEC COUVERCLE</v>
          </cell>
          <cell r="D47">
            <v>5</v>
          </cell>
          <cell r="E47" t="str">
            <v>REGARDS/REPARTITEURS/CHASSES</v>
          </cell>
          <cell r="F47">
            <v>1</v>
          </cell>
          <cell r="G47" t="str">
            <v>REGARDS/REPARTITEURS/CHASSES</v>
          </cell>
          <cell r="J47">
            <v>5</v>
          </cell>
          <cell r="K47" t="str">
            <v>REGARDS AU DETAIL</v>
          </cell>
          <cell r="L47" t="str">
            <v>EMP</v>
          </cell>
          <cell r="M47" t="str">
            <v>REGARDCOLLCUN008F</v>
          </cell>
          <cell r="N47" t="str">
            <v>REGARD DE COLLECTE AVEC COUVERCLE</v>
          </cell>
          <cell r="O47" t="str">
            <v>pc</v>
          </cell>
          <cell r="P47">
            <v>1</v>
          </cell>
          <cell r="Q47">
            <v>1</v>
          </cell>
          <cell r="R47">
            <v>58.9</v>
          </cell>
        </row>
        <row r="48">
          <cell r="A48" t="str">
            <v>MFV5EH</v>
          </cell>
          <cell r="C48" t="str">
            <v>FILTRE VERTICAL 5EH (6.71MX5M)</v>
          </cell>
          <cell r="D48">
            <v>6</v>
          </cell>
          <cell r="E48" t="str">
            <v>PACKS MEMBRANE</v>
          </cell>
          <cell r="H48" t="str">
            <v>NB FV</v>
          </cell>
          <cell r="I48" t="str">
            <v>NB de ventes packs FV</v>
          </cell>
          <cell r="J48" t="str">
            <v>FV</v>
          </cell>
          <cell r="K48" t="str">
            <v>FILTRE VERTICAL</v>
          </cell>
          <cell r="L48" t="str">
            <v>SODAF</v>
          </cell>
          <cell r="M48" t="str">
            <v>MFV5EH</v>
          </cell>
          <cell r="N48" t="str">
            <v>FILTRE VERTICALE 5EH</v>
          </cell>
          <cell r="P48">
            <v>1</v>
          </cell>
          <cell r="Q48">
            <v>1</v>
          </cell>
          <cell r="R48">
            <v>297.14999999999998</v>
          </cell>
        </row>
        <row r="49">
          <cell r="A49" t="str">
            <v>MFV6EH4*3</v>
          </cell>
          <cell r="C49" t="str">
            <v>FILTRE VERTICAL 6EH (6.10MX6.80M)</v>
          </cell>
          <cell r="D49">
            <v>6</v>
          </cell>
          <cell r="E49" t="str">
            <v>PACKS MEMBRANE</v>
          </cell>
          <cell r="H49" t="str">
            <v>NB FV</v>
          </cell>
          <cell r="I49" t="str">
            <v>NB de ventes packs FV</v>
          </cell>
          <cell r="J49" t="str">
            <v>FV</v>
          </cell>
          <cell r="K49" t="str">
            <v>FILTRE VERTICAL</v>
          </cell>
          <cell r="L49" t="str">
            <v>SODAF</v>
          </cell>
          <cell r="M49" t="str">
            <v>MFV6EH</v>
          </cell>
          <cell r="N49" t="str">
            <v>FILTRE VERTICALE 6EH</v>
          </cell>
          <cell r="P49">
            <v>1</v>
          </cell>
          <cell r="Q49">
            <v>1</v>
          </cell>
          <cell r="R49">
            <v>367.02</v>
          </cell>
        </row>
        <row r="50">
          <cell r="A50" t="str">
            <v>MFV7EH4x3.5</v>
          </cell>
          <cell r="C50" t="str">
            <v>FILTRE VERTICAL 7EH (6.71MX6.80M)</v>
          </cell>
          <cell r="D50">
            <v>6</v>
          </cell>
          <cell r="E50" t="str">
            <v>PACKS MEMBRANE</v>
          </cell>
          <cell r="H50" t="str">
            <v>NB FV</v>
          </cell>
          <cell r="I50" t="str">
            <v>NB de ventes packs FV</v>
          </cell>
          <cell r="J50" t="str">
            <v>FV</v>
          </cell>
          <cell r="K50" t="str">
            <v>FILTRE VERTICAL</v>
          </cell>
          <cell r="L50" t="str">
            <v>SODAF</v>
          </cell>
          <cell r="M50" t="str">
            <v>MFV7EH</v>
          </cell>
          <cell r="N50" t="str">
            <v>FILTRE VERTICALE 7EH</v>
          </cell>
          <cell r="P50">
            <v>1</v>
          </cell>
          <cell r="Q50">
            <v>1</v>
          </cell>
          <cell r="R50">
            <v>403.55</v>
          </cell>
        </row>
        <row r="51">
          <cell r="A51" t="str">
            <v>MFV2EH</v>
          </cell>
          <cell r="C51" t="str">
            <v>FILTRE VERTICAL 2EH (5MX4.27M)</v>
          </cell>
          <cell r="D51">
            <v>6</v>
          </cell>
          <cell r="E51" t="str">
            <v>PACKS MEMBRANE</v>
          </cell>
          <cell r="H51" t="str">
            <v>NB FV</v>
          </cell>
          <cell r="I51" t="str">
            <v>NB de ventes packs FV</v>
          </cell>
          <cell r="J51" t="str">
            <v>FV</v>
          </cell>
          <cell r="K51" t="str">
            <v>FILTRE VERTICAL</v>
          </cell>
          <cell r="L51" t="str">
            <v>SODAF</v>
          </cell>
          <cell r="M51" t="str">
            <v>MFV8EH</v>
          </cell>
          <cell r="N51" t="str">
            <v>FILTRE VERTICALE 8EH</v>
          </cell>
          <cell r="O51">
            <v>1</v>
          </cell>
          <cell r="P51">
            <v>1</v>
          </cell>
          <cell r="Q51">
            <v>1</v>
          </cell>
          <cell r="R51">
            <v>188.82</v>
          </cell>
        </row>
        <row r="52">
          <cell r="A52" t="str">
            <v>MFV9EH4x4.5</v>
          </cell>
          <cell r="C52" t="str">
            <v>FILTRE VERTICAL 9EH (7.32MX6.80M)</v>
          </cell>
          <cell r="D52">
            <v>6</v>
          </cell>
          <cell r="E52" t="str">
            <v>PACKS MEMBRANE</v>
          </cell>
          <cell r="H52" t="str">
            <v>NB FV</v>
          </cell>
          <cell r="I52" t="str">
            <v>NB de ventes packs FV</v>
          </cell>
          <cell r="J52" t="str">
            <v>FV</v>
          </cell>
          <cell r="K52" t="str">
            <v>FILTRE VERTICAL</v>
          </cell>
          <cell r="L52" t="str">
            <v>SODAF</v>
          </cell>
          <cell r="M52" t="str">
            <v>MFV9EH</v>
          </cell>
          <cell r="N52" t="str">
            <v>FILTRE VERTICALE 9EH</v>
          </cell>
          <cell r="P52">
            <v>1</v>
          </cell>
          <cell r="Q52">
            <v>1</v>
          </cell>
          <cell r="R52">
            <v>440.43</v>
          </cell>
        </row>
        <row r="53">
          <cell r="A53" t="str">
            <v>MFV10EH4*5</v>
          </cell>
          <cell r="C53" t="str">
            <v>FILTRE VERTICAL 10EH (7.92MX6.80M)</v>
          </cell>
          <cell r="D53">
            <v>6</v>
          </cell>
          <cell r="E53" t="str">
            <v>PACKS MEMBRANE</v>
          </cell>
          <cell r="H53" t="str">
            <v>NB FV</v>
          </cell>
          <cell r="I53" t="str">
            <v>NB de ventes packs FV</v>
          </cell>
          <cell r="J53" t="str">
            <v>FV</v>
          </cell>
          <cell r="K53" t="str">
            <v>FILTRE VERTICAL</v>
          </cell>
          <cell r="L53" t="str">
            <v>SODAF</v>
          </cell>
          <cell r="M53" t="str">
            <v>MF10EH</v>
          </cell>
          <cell r="N53" t="str">
            <v>FILTRE VERTICALE 10EH</v>
          </cell>
          <cell r="P53">
            <v>1</v>
          </cell>
          <cell r="Q53">
            <v>1</v>
          </cell>
          <cell r="R53">
            <v>476.69</v>
          </cell>
        </row>
        <row r="54">
          <cell r="A54" t="str">
            <v>MFH5EH</v>
          </cell>
          <cell r="C54" t="str">
            <v>FILTRE HORIZONTAL 5EH</v>
          </cell>
          <cell r="D54">
            <v>6</v>
          </cell>
          <cell r="E54" t="str">
            <v>PACKS MEMBRANE</v>
          </cell>
          <cell r="H54" t="str">
            <v>NB FV+FH</v>
          </cell>
          <cell r="I54" t="str">
            <v>NB de ventes packs FH</v>
          </cell>
          <cell r="J54" t="str">
            <v>FH</v>
          </cell>
          <cell r="K54" t="str">
            <v>FILTRE HORIZONTAL</v>
          </cell>
          <cell r="L54" t="str">
            <v>SODAF</v>
          </cell>
          <cell r="M54" t="str">
            <v>MFH5EH</v>
          </cell>
          <cell r="N54" t="str">
            <v>FILTRE HORIZONTALE 5EH</v>
          </cell>
          <cell r="O54" t="str">
            <v>1 Palette</v>
          </cell>
          <cell r="P54">
            <v>8</v>
          </cell>
          <cell r="Q54">
            <v>1</v>
          </cell>
          <cell r="R54">
            <v>2009.65</v>
          </cell>
        </row>
        <row r="55">
          <cell r="A55" t="str">
            <v>MFH6EH</v>
          </cell>
          <cell r="C55" t="str">
            <v>FILTRE HORIZONTAL 6EH</v>
          </cell>
          <cell r="D55">
            <v>6</v>
          </cell>
          <cell r="E55" t="str">
            <v>PACKS MEMBRANE</v>
          </cell>
          <cell r="H55" t="str">
            <v>NB FV+FH</v>
          </cell>
          <cell r="I55" t="str">
            <v>NB de ventes packs FH</v>
          </cell>
          <cell r="J55" t="str">
            <v>FH</v>
          </cell>
          <cell r="K55" t="str">
            <v>FILTRE HORIZONTAL</v>
          </cell>
          <cell r="L55" t="str">
            <v>SODAF</v>
          </cell>
          <cell r="M55" t="str">
            <v>MFH6EH</v>
          </cell>
          <cell r="N55" t="str">
            <v>FILTRE HORIZONTAL 6EH</v>
          </cell>
          <cell r="O55" t="str">
            <v>1 Palette</v>
          </cell>
          <cell r="P55">
            <v>8</v>
          </cell>
          <cell r="Q55">
            <v>1</v>
          </cell>
          <cell r="R55">
            <v>2744.73</v>
          </cell>
        </row>
        <row r="56">
          <cell r="A56" t="str">
            <v>MFH7EH</v>
          </cell>
          <cell r="C56" t="str">
            <v>FILTRE HORIZONTAL 7EH</v>
          </cell>
          <cell r="D56">
            <v>6</v>
          </cell>
          <cell r="E56" t="str">
            <v>PACKS MEMBRANE</v>
          </cell>
          <cell r="H56" t="str">
            <v>NB FV+FH</v>
          </cell>
          <cell r="I56" t="str">
            <v>NB de ventes packs FH</v>
          </cell>
          <cell r="J56" t="str">
            <v>FH</v>
          </cell>
          <cell r="K56" t="str">
            <v>FILTRE HORIZONTAL</v>
          </cell>
          <cell r="L56" t="str">
            <v>SODAF</v>
          </cell>
          <cell r="M56" t="str">
            <v>MFH7EH</v>
          </cell>
          <cell r="N56" t="str">
            <v>FILTRE HORIZONTAL 7EH</v>
          </cell>
          <cell r="O56" t="str">
            <v>1 Palette</v>
          </cell>
          <cell r="P56">
            <v>4</v>
          </cell>
          <cell r="Q56">
            <v>1</v>
          </cell>
          <cell r="R56">
            <v>1548.31</v>
          </cell>
        </row>
        <row r="57">
          <cell r="A57" t="str">
            <v>MFH8EH</v>
          </cell>
          <cell r="C57" t="str">
            <v>FILTRE HORIZONTAL 8EH</v>
          </cell>
          <cell r="D57">
            <v>6</v>
          </cell>
          <cell r="E57" t="str">
            <v>PACKS MEMBRANE</v>
          </cell>
          <cell r="H57" t="str">
            <v>NB FV+FH</v>
          </cell>
          <cell r="I57" t="str">
            <v>NB de ventes packs FH</v>
          </cell>
          <cell r="J57" t="str">
            <v>FH</v>
          </cell>
          <cell r="K57" t="str">
            <v>FILTRE HORIZONTAL</v>
          </cell>
          <cell r="L57" t="str">
            <v>SODAF</v>
          </cell>
          <cell r="M57" t="str">
            <v>MFH8EH</v>
          </cell>
          <cell r="N57" t="str">
            <v>FILTRE HORIZONTAL 8EH</v>
          </cell>
          <cell r="O57" t="str">
            <v>1 Palette</v>
          </cell>
          <cell r="P57">
            <v>4</v>
          </cell>
          <cell r="Q57">
            <v>1</v>
          </cell>
          <cell r="R57">
            <v>1742.66</v>
          </cell>
        </row>
        <row r="58">
          <cell r="A58" t="str">
            <v>MFH9EH</v>
          </cell>
          <cell r="C58" t="str">
            <v>FILTRE HORIZONTAL 9EH</v>
          </cell>
          <cell r="D58">
            <v>6</v>
          </cell>
          <cell r="E58" t="str">
            <v>PACKS MEMBRANE</v>
          </cell>
          <cell r="H58" t="str">
            <v>NB FV+FH</v>
          </cell>
          <cell r="I58" t="str">
            <v>NB de ventes packs FH</v>
          </cell>
          <cell r="J58" t="str">
            <v>FH</v>
          </cell>
          <cell r="K58" t="str">
            <v>FILTRE HORIZONTAL</v>
          </cell>
          <cell r="L58" t="str">
            <v>SODAF</v>
          </cell>
          <cell r="M58" t="str">
            <v>MFH9EH</v>
          </cell>
          <cell r="N58" t="str">
            <v>FILTRE HORIZONTAL 9EH</v>
          </cell>
          <cell r="O58" t="str">
            <v>1 Palette</v>
          </cell>
          <cell r="P58">
            <v>4</v>
          </cell>
          <cell r="Q58">
            <v>1</v>
          </cell>
          <cell r="R58">
            <v>1733.69</v>
          </cell>
        </row>
        <row r="59">
          <cell r="A59" t="str">
            <v>MFH10EH</v>
          </cell>
          <cell r="C59" t="str">
            <v>FILTRE HORIZONTAL 10EH</v>
          </cell>
          <cell r="D59">
            <v>6</v>
          </cell>
          <cell r="E59" t="str">
            <v>PACKS MEMBRANE</v>
          </cell>
          <cell r="H59" t="str">
            <v>NB FV+FH</v>
          </cell>
          <cell r="I59" t="str">
            <v>NB de ventes packs FH</v>
          </cell>
          <cell r="J59" t="str">
            <v>FH</v>
          </cell>
          <cell r="K59" t="str">
            <v>FILTRE HORIZONTAL</v>
          </cell>
          <cell r="L59" t="str">
            <v>SODAF</v>
          </cell>
          <cell r="M59" t="str">
            <v>MFH10EH</v>
          </cell>
          <cell r="N59" t="str">
            <v>FILTRE HORIZONTALE 10EH</v>
          </cell>
          <cell r="O59" t="str">
            <v>1 Palette</v>
          </cell>
          <cell r="P59">
            <v>4</v>
          </cell>
          <cell r="Q59">
            <v>1</v>
          </cell>
          <cell r="R59">
            <v>2068.21</v>
          </cell>
        </row>
        <row r="60">
          <cell r="A60" t="str">
            <v>PFV18EH9x4</v>
          </cell>
          <cell r="C60" t="str">
            <v>PACK FV GEO 1.52MM 18EH9X4 SANS GRILLE</v>
          </cell>
          <cell r="D60">
            <v>1</v>
          </cell>
          <cell r="E60" t="str">
            <v>MEMBRANES ET ANTI-RACINES</v>
          </cell>
          <cell r="F60">
            <v>2</v>
          </cell>
          <cell r="G60" t="str">
            <v>MEMBRANES ET ANTI-RACINES</v>
          </cell>
          <cell r="H60" t="str">
            <v>NB FV</v>
          </cell>
          <cell r="I60" t="str">
            <v>NB de ventes packs FV</v>
          </cell>
          <cell r="J60">
            <v>1</v>
          </cell>
          <cell r="K60" t="str">
            <v>Pack EPDM FV</v>
          </cell>
          <cell r="L60" t="str">
            <v>AQUATIRIS</v>
          </cell>
          <cell r="M60" t="str">
            <v>&lt;Non référencé&gt;</v>
          </cell>
          <cell r="N60" t="str">
            <v>&lt;Article non référencé&gt;</v>
          </cell>
          <cell r="P60">
            <v>1</v>
          </cell>
          <cell r="Q60">
            <v>0</v>
          </cell>
          <cell r="R60">
            <v>0</v>
          </cell>
        </row>
        <row r="61">
          <cell r="A61" t="str">
            <v>PFV18EH8x4.5</v>
          </cell>
          <cell r="C61" t="str">
            <v>PACK FV GEO 1.52MM 18EH8X4.5 SANS GRILLE</v>
          </cell>
          <cell r="D61">
            <v>1</v>
          </cell>
          <cell r="E61" t="str">
            <v>MEMBRANES ET ANTI-RACINES</v>
          </cell>
          <cell r="F61">
            <v>2</v>
          </cell>
          <cell r="G61" t="str">
            <v>MEMBRANES ET ANTI-RACINES</v>
          </cell>
          <cell r="H61" t="str">
            <v>NB FV</v>
          </cell>
          <cell r="I61" t="str">
            <v>NB de ventes packs FV</v>
          </cell>
          <cell r="J61">
            <v>1</v>
          </cell>
          <cell r="K61" t="str">
            <v>Pack EPDM FV</v>
          </cell>
          <cell r="L61" t="str">
            <v>AQUATIRIS</v>
          </cell>
          <cell r="M61" t="str">
            <v>&lt;Non référencé&gt;</v>
          </cell>
          <cell r="N61" t="str">
            <v>&lt;Article non référencé&gt;</v>
          </cell>
          <cell r="P61">
            <v>1</v>
          </cell>
          <cell r="Q61">
            <v>0</v>
          </cell>
          <cell r="R61">
            <v>0</v>
          </cell>
        </row>
        <row r="62">
          <cell r="A62" t="str">
            <v>PFVFH7EH</v>
          </cell>
          <cell r="C62" t="str">
            <v>PACK EPDM/GEOTEXTILE FV/FH 7EH</v>
          </cell>
          <cell r="L62" t="str">
            <v>AQUATIRIS</v>
          </cell>
          <cell r="M62" t="str">
            <v>&lt;Non référencé&gt;</v>
          </cell>
          <cell r="N62" t="str">
            <v>&lt;Article non référencé&gt;</v>
          </cell>
          <cell r="P62">
            <v>1</v>
          </cell>
          <cell r="Q62">
            <v>0</v>
          </cell>
          <cell r="R62">
            <v>0</v>
          </cell>
        </row>
        <row r="63">
          <cell r="A63" t="str">
            <v>PFVFH8EH</v>
          </cell>
          <cell r="C63" t="str">
            <v>PACK EPDM/GEOTEXTILE FV/FH 8EH</v>
          </cell>
          <cell r="L63" t="str">
            <v>AQUATIRIS</v>
          </cell>
          <cell r="M63" t="str">
            <v>&lt;Non référencé&gt;</v>
          </cell>
          <cell r="N63" t="str">
            <v>&lt;Article non référencé&gt;</v>
          </cell>
          <cell r="P63">
            <v>1</v>
          </cell>
          <cell r="Q63">
            <v>0</v>
          </cell>
          <cell r="R63">
            <v>0</v>
          </cell>
        </row>
        <row r="64">
          <cell r="A64" t="str">
            <v>PFVFH9EH</v>
          </cell>
          <cell r="C64" t="str">
            <v>PACK EPDM/GEOTEXTILE FV/FH 9EH</v>
          </cell>
          <cell r="L64" t="str">
            <v>AQUATIRIS</v>
          </cell>
          <cell r="M64" t="str">
            <v>&lt;Non référencé&gt;</v>
          </cell>
          <cell r="N64" t="str">
            <v>&lt;Article non référencé&gt;</v>
          </cell>
          <cell r="P64">
            <v>1</v>
          </cell>
          <cell r="Q64">
            <v>0</v>
          </cell>
          <cell r="R64">
            <v>0</v>
          </cell>
        </row>
        <row r="65">
          <cell r="A65" t="str">
            <v>PFV14EH8x3.5</v>
          </cell>
          <cell r="C65" t="str">
            <v>PACK FV GEO 1.52MM 14EH8X3.5 SANS GRILLE</v>
          </cell>
          <cell r="D65">
            <v>1</v>
          </cell>
          <cell r="E65" t="str">
            <v>MEMBRANES ET ANTI-RACINES</v>
          </cell>
          <cell r="F65">
            <v>2</v>
          </cell>
          <cell r="G65" t="str">
            <v>MEMBRANES ET ANTI-RACINES</v>
          </cell>
          <cell r="H65" t="str">
            <v>NB FV</v>
          </cell>
          <cell r="I65" t="str">
            <v>NB de ventes packs FV</v>
          </cell>
          <cell r="J65">
            <v>1</v>
          </cell>
          <cell r="K65" t="str">
            <v>Pack EPDM FV</v>
          </cell>
          <cell r="L65" t="str">
            <v>AQUATIRIS</v>
          </cell>
          <cell r="M65" t="str">
            <v>&lt;Non référencé&gt;</v>
          </cell>
          <cell r="N65" t="str">
            <v>&lt;Article non référencé&gt;</v>
          </cell>
          <cell r="P65">
            <v>1</v>
          </cell>
          <cell r="Q65">
            <v>0</v>
          </cell>
          <cell r="R65">
            <v>0</v>
          </cell>
        </row>
        <row r="66">
          <cell r="A66" t="str">
            <v>DIR02VANG63</v>
          </cell>
          <cell r="C66" t="str">
            <v>KIT FV RELEVAGE VANGUI63</v>
          </cell>
          <cell r="D66">
            <v>5</v>
          </cell>
          <cell r="E66" t="str">
            <v>REGARDS/REPARTITEURS/CHASSES</v>
          </cell>
          <cell r="F66">
            <v>1</v>
          </cell>
          <cell r="G66" t="str">
            <v>REGARDS/REPARTITEURS/CHASSES</v>
          </cell>
          <cell r="H66" t="str">
            <v xml:space="preserve">NB KITS </v>
          </cell>
          <cell r="I66" t="str">
            <v>NB de ventes de kits (rech par reg distr</v>
          </cell>
          <cell r="J66">
            <v>4</v>
          </cell>
          <cell r="K66" t="str">
            <v>DISTRIBUTION RELEVAGE</v>
          </cell>
          <cell r="L66" t="str">
            <v>AQUATIRIS</v>
          </cell>
          <cell r="M66" t="str">
            <v>&lt;Non référencé&gt;</v>
          </cell>
          <cell r="N66" t="str">
            <v>&lt;Article non référencé&gt;</v>
          </cell>
          <cell r="P66">
            <v>1</v>
          </cell>
          <cell r="Q66">
            <v>0</v>
          </cell>
          <cell r="R66">
            <v>0</v>
          </cell>
        </row>
        <row r="67">
          <cell r="A67" t="str">
            <v>sprtest</v>
          </cell>
          <cell r="C67" t="str">
            <v xml:space="preserve">TEST </v>
          </cell>
          <cell r="L67" t="str">
            <v>AQUATIRIS</v>
          </cell>
          <cell r="M67" t="str">
            <v>sprtest</v>
          </cell>
          <cell r="N67" t="str">
            <v xml:space="preserve">TEST </v>
          </cell>
          <cell r="P67">
            <v>1</v>
          </cell>
          <cell r="Q67">
            <v>0</v>
          </cell>
          <cell r="R67">
            <v>0</v>
          </cell>
        </row>
        <row r="68">
          <cell r="A68" t="str">
            <v>KITFVGVAN110</v>
          </cell>
          <cell r="C68" t="str">
            <v>KIT FV GRAVITAIRE  VANNES GUILLOTINES D110</v>
          </cell>
          <cell r="D68">
            <v>5</v>
          </cell>
          <cell r="E68" t="str">
            <v>REGARDS/REPARTITEURS/CHASSES</v>
          </cell>
          <cell r="F68">
            <v>1</v>
          </cell>
          <cell r="G68" t="str">
            <v>REGARDS/REPARTITEURS/CHASSES</v>
          </cell>
          <cell r="H68" t="str">
            <v xml:space="preserve">NB KITS </v>
          </cell>
          <cell r="I68" t="str">
            <v>NB de ventes de kits (rech par reg distr</v>
          </cell>
          <cell r="J68">
            <v>1</v>
          </cell>
          <cell r="K68" t="str">
            <v>DISTRIBUTION GRAVITAIRE/CHASSE/BROYEUR</v>
          </cell>
          <cell r="L68" t="str">
            <v>AQUATIRIS</v>
          </cell>
          <cell r="M68" t="str">
            <v>&lt;Non référencé&gt;</v>
          </cell>
          <cell r="N68" t="str">
            <v>&lt;Article non référencé&gt;</v>
          </cell>
          <cell r="P68">
            <v>1</v>
          </cell>
          <cell r="Q68">
            <v>0</v>
          </cell>
          <cell r="R68">
            <v>0</v>
          </cell>
        </row>
        <row r="69">
          <cell r="A69" t="str">
            <v>KITFVG</v>
          </cell>
          <cell r="C69" t="str">
            <v>KIT FV GRAVITAIRE</v>
          </cell>
          <cell r="L69" t="str">
            <v>AQUATIRIS</v>
          </cell>
          <cell r="M69" t="str">
            <v>&lt;Non référencé&gt;</v>
          </cell>
          <cell r="N69" t="str">
            <v>&lt;Article non référencé&gt;</v>
          </cell>
          <cell r="P69">
            <v>1</v>
          </cell>
          <cell r="Q69">
            <v>0</v>
          </cell>
          <cell r="R69">
            <v>0</v>
          </cell>
        </row>
        <row r="70">
          <cell r="A70" t="str">
            <v>KITFVR</v>
          </cell>
          <cell r="C70" t="str">
            <v>KIT FV RELEVAGE</v>
          </cell>
          <cell r="L70" t="str">
            <v>AQUATIRIS</v>
          </cell>
          <cell r="M70" t="str">
            <v>&lt;Non référencé&gt;</v>
          </cell>
          <cell r="N70" t="str">
            <v>&lt;Article non référencé&gt;</v>
          </cell>
          <cell r="P70">
            <v>1</v>
          </cell>
          <cell r="Q70">
            <v>0</v>
          </cell>
          <cell r="R70">
            <v>0</v>
          </cell>
        </row>
        <row r="71">
          <cell r="A71" t="str">
            <v>KITFVRM</v>
          </cell>
          <cell r="C71" t="str">
            <v>KIT FV RELEVAGE MOTORISE</v>
          </cell>
          <cell r="L71" t="str">
            <v>AQUATIRIS</v>
          </cell>
          <cell r="M71" t="str">
            <v>&lt;Non référencé&gt;</v>
          </cell>
          <cell r="N71" t="str">
            <v>&lt;Article non référencé&gt;</v>
          </cell>
          <cell r="P71">
            <v>1</v>
          </cell>
          <cell r="Q71">
            <v>0</v>
          </cell>
          <cell r="R71">
            <v>0</v>
          </cell>
        </row>
        <row r="72">
          <cell r="A72" t="str">
            <v>DGEOM915_110_3050</v>
          </cell>
          <cell r="C72" t="str">
            <v>ROULEAU 9M15 X 30M50 1.10MM</v>
          </cell>
          <cell r="D72">
            <v>1</v>
          </cell>
          <cell r="E72" t="str">
            <v>MEMBRANES ET ANTI-RACINES</v>
          </cell>
          <cell r="F72">
            <v>2</v>
          </cell>
          <cell r="G72" t="str">
            <v>MEMBRANES ET ANTI-RACINES</v>
          </cell>
          <cell r="J72">
            <v>5</v>
          </cell>
          <cell r="K72" t="str">
            <v>EPDM EN ROULEAU BRUT</v>
          </cell>
          <cell r="L72" t="str">
            <v>SODAF</v>
          </cell>
          <cell r="M72" t="str">
            <v>DGEOM915_110_3050</v>
          </cell>
          <cell r="N72" t="str">
            <v>ROULEAU 9M15 X 30M50 1.10MM</v>
          </cell>
          <cell r="P72">
            <v>1</v>
          </cell>
          <cell r="Q72">
            <v>0</v>
          </cell>
          <cell r="R72">
            <v>0</v>
          </cell>
        </row>
        <row r="73">
          <cell r="A73" t="str">
            <v>DGEOT</v>
          </cell>
          <cell r="C73" t="str">
            <v>GEOTEXTILE A LA DECOUPE 60X40 CM</v>
          </cell>
          <cell r="L73" t="str">
            <v>SODAF</v>
          </cell>
          <cell r="M73" t="str">
            <v>DGEOT</v>
          </cell>
          <cell r="N73" t="str">
            <v>G_OTEXTILE £ LA D_COUPE</v>
          </cell>
          <cell r="P73">
            <v>1</v>
          </cell>
          <cell r="Q73">
            <v>0</v>
          </cell>
          <cell r="R73">
            <v>0</v>
          </cell>
        </row>
        <row r="74">
          <cell r="A74" t="str">
            <v>PFV5EH4x2.5</v>
          </cell>
          <cell r="C74" t="str">
            <v>PACK FV GEO 1.52MM 5EH SANS GRILLE</v>
          </cell>
          <cell r="D74">
            <v>1</v>
          </cell>
          <cell r="E74" t="str">
            <v>MEMBRANES ET ANTI-RACINES</v>
          </cell>
          <cell r="F74">
            <v>2</v>
          </cell>
          <cell r="G74" t="str">
            <v>MEMBRANES ET ANTI-RACINES</v>
          </cell>
          <cell r="H74" t="str">
            <v>NB FV</v>
          </cell>
          <cell r="I74" t="str">
            <v>NB de ventes packs FV</v>
          </cell>
          <cell r="J74">
            <v>1</v>
          </cell>
          <cell r="K74" t="str">
            <v>Pack EPDM FV</v>
          </cell>
          <cell r="L74" t="str">
            <v>AQUATIRIS</v>
          </cell>
          <cell r="M74" t="str">
            <v>&lt;Non référencé&gt;</v>
          </cell>
          <cell r="N74" t="str">
            <v>&lt;Article non référencé&gt;</v>
          </cell>
          <cell r="P74">
            <v>1</v>
          </cell>
          <cell r="Q74">
            <v>0</v>
          </cell>
          <cell r="R74">
            <v>0</v>
          </cell>
        </row>
        <row r="75">
          <cell r="A75" t="str">
            <v>PFV6EH4x3</v>
          </cell>
          <cell r="C75" t="str">
            <v>PACK FV GEO 1.52MM 6EH4X3 SANS GRILLE</v>
          </cell>
          <cell r="D75">
            <v>1</v>
          </cell>
          <cell r="E75" t="str">
            <v>MEMBRANES ET ANTI-RACINES</v>
          </cell>
          <cell r="F75">
            <v>2</v>
          </cell>
          <cell r="G75" t="str">
            <v>MEMBRANES ET ANTI-RACINES</v>
          </cell>
          <cell r="H75" t="str">
            <v>NB FV</v>
          </cell>
          <cell r="I75" t="str">
            <v>NB de ventes packs FV</v>
          </cell>
          <cell r="J75">
            <v>1</v>
          </cell>
          <cell r="K75" t="str">
            <v>Pack EPDM FV</v>
          </cell>
          <cell r="L75" t="str">
            <v>AQUATIRIS</v>
          </cell>
          <cell r="M75" t="str">
            <v>&lt;Non référencé&gt;</v>
          </cell>
          <cell r="N75" t="str">
            <v>&lt;Article non référencé&gt;</v>
          </cell>
          <cell r="P75">
            <v>1</v>
          </cell>
          <cell r="Q75">
            <v>0</v>
          </cell>
          <cell r="R75">
            <v>0</v>
          </cell>
        </row>
        <row r="76">
          <cell r="A76" t="str">
            <v>PFV7EH4x3.5</v>
          </cell>
          <cell r="C76" t="str">
            <v>PACK FV GEO 1.52MM 7EH SANS GRILLE</v>
          </cell>
          <cell r="D76">
            <v>1</v>
          </cell>
          <cell r="E76" t="str">
            <v>MEMBRANES ET ANTI-RACINES</v>
          </cell>
          <cell r="F76">
            <v>2</v>
          </cell>
          <cell r="G76" t="str">
            <v>MEMBRANES ET ANTI-RACINES</v>
          </cell>
          <cell r="H76" t="str">
            <v>NB FV</v>
          </cell>
          <cell r="I76" t="str">
            <v>NB de ventes packs FV</v>
          </cell>
          <cell r="J76">
            <v>1</v>
          </cell>
          <cell r="K76" t="str">
            <v>Pack EPDM FV</v>
          </cell>
          <cell r="L76" t="str">
            <v>AQUATIRIS</v>
          </cell>
          <cell r="M76" t="str">
            <v>&lt;Non référencé&gt;</v>
          </cell>
          <cell r="N76" t="str">
            <v>&lt;Article non référencé&gt;</v>
          </cell>
          <cell r="P76">
            <v>1</v>
          </cell>
          <cell r="Q76">
            <v>0</v>
          </cell>
          <cell r="R76">
            <v>0</v>
          </cell>
        </row>
        <row r="77">
          <cell r="A77" t="str">
            <v>PFV14EH7x4</v>
          </cell>
          <cell r="C77" t="str">
            <v>PACK FV GEO 1.52MM 14EH7X4 SANS GRILLE</v>
          </cell>
          <cell r="D77">
            <v>1</v>
          </cell>
          <cell r="E77" t="str">
            <v>MEMBRANES ET ANTI-RACINES</v>
          </cell>
          <cell r="F77">
            <v>2</v>
          </cell>
          <cell r="G77" t="str">
            <v>MEMBRANES ET ANTI-RACINES</v>
          </cell>
          <cell r="H77" t="str">
            <v>NB FV</v>
          </cell>
          <cell r="I77" t="str">
            <v>NB de ventes packs FV</v>
          </cell>
          <cell r="J77">
            <v>1</v>
          </cell>
          <cell r="K77" t="str">
            <v>Pack EPDM FV</v>
          </cell>
          <cell r="L77" t="str">
            <v>AQUATIRIS</v>
          </cell>
          <cell r="M77" t="str">
            <v>&lt;Non référencé&gt;</v>
          </cell>
          <cell r="N77" t="str">
            <v>&lt;Article non référencé&gt;</v>
          </cell>
          <cell r="P77">
            <v>1</v>
          </cell>
          <cell r="Q77">
            <v>0</v>
          </cell>
          <cell r="R77">
            <v>0</v>
          </cell>
        </row>
        <row r="78">
          <cell r="A78" t="str">
            <v>PFV9EH4x4.5</v>
          </cell>
          <cell r="C78" t="str">
            <v>PACK FV GEO 1.52MM 9EH4X4.5 SANS GRILLE</v>
          </cell>
          <cell r="D78">
            <v>1</v>
          </cell>
          <cell r="E78" t="str">
            <v>MEMBRANES ET ANTI-RACINES</v>
          </cell>
          <cell r="F78">
            <v>2</v>
          </cell>
          <cell r="G78" t="str">
            <v>MEMBRANES ET ANTI-RACINES</v>
          </cell>
          <cell r="H78" t="str">
            <v>NB FV</v>
          </cell>
          <cell r="I78" t="str">
            <v>NB de ventes packs FV</v>
          </cell>
          <cell r="J78">
            <v>1</v>
          </cell>
          <cell r="K78" t="str">
            <v>Pack EPDM FV</v>
          </cell>
          <cell r="L78" t="str">
            <v>AQUATIRIS</v>
          </cell>
          <cell r="M78" t="str">
            <v>&lt;Non référencé&gt;</v>
          </cell>
          <cell r="N78" t="str">
            <v>&lt;Article non référencé&gt;</v>
          </cell>
          <cell r="P78">
            <v>1</v>
          </cell>
          <cell r="Q78">
            <v>0</v>
          </cell>
          <cell r="R78">
            <v>0</v>
          </cell>
        </row>
        <row r="79">
          <cell r="A79" t="str">
            <v>PFV10EH4x5</v>
          </cell>
          <cell r="C79" t="str">
            <v>PACK FV GEO 1.52MM 10EH4X5 SANS GRILLE</v>
          </cell>
          <cell r="D79">
            <v>1</v>
          </cell>
          <cell r="E79" t="str">
            <v>MEMBRANES ET ANTI-RACINES</v>
          </cell>
          <cell r="F79">
            <v>2</v>
          </cell>
          <cell r="G79" t="str">
            <v>MEMBRANES ET ANTI-RACINES</v>
          </cell>
          <cell r="H79" t="str">
            <v>NB FV</v>
          </cell>
          <cell r="I79" t="str">
            <v>NB de ventes packs FV</v>
          </cell>
          <cell r="J79">
            <v>1</v>
          </cell>
          <cell r="K79" t="str">
            <v>Pack EPDM FV</v>
          </cell>
          <cell r="L79" t="str">
            <v>AQUATIRIS</v>
          </cell>
          <cell r="M79" t="str">
            <v>&lt;Non référencé&gt;</v>
          </cell>
          <cell r="N79" t="str">
            <v>&lt;Article non référencé&gt;</v>
          </cell>
          <cell r="P79">
            <v>1</v>
          </cell>
          <cell r="Q79">
            <v>0</v>
          </cell>
          <cell r="R79">
            <v>0</v>
          </cell>
        </row>
        <row r="80">
          <cell r="A80" t="str">
            <v>AVOIR</v>
          </cell>
          <cell r="C80" t="str">
            <v>AVOIR DATANT DE 2012</v>
          </cell>
          <cell r="D80">
            <v>4</v>
          </cell>
          <cell r="E80" t="str">
            <v>PIECES DETACHEES</v>
          </cell>
          <cell r="P80">
            <v>0</v>
          </cell>
          <cell r="Q80">
            <v>0</v>
          </cell>
          <cell r="R80">
            <v>0</v>
          </cell>
        </row>
        <row r="81">
          <cell r="A81" t="str">
            <v>ECOP2</v>
          </cell>
          <cell r="C81" t="str">
            <v>ECOPLANC 2M</v>
          </cell>
          <cell r="D81">
            <v>3</v>
          </cell>
          <cell r="E81" t="str">
            <v>CLOTURES/GRILLES/FINITIONS</v>
          </cell>
          <cell r="F81">
            <v>7</v>
          </cell>
          <cell r="G81" t="str">
            <v>CLOTURES/GRILLES/FINITIONS</v>
          </cell>
          <cell r="J81">
            <v>3</v>
          </cell>
          <cell r="K81" t="str">
            <v>BORDURES</v>
          </cell>
          <cell r="L81" t="str">
            <v>SODAF</v>
          </cell>
          <cell r="M81" t="str">
            <v>FECOPL2</v>
          </cell>
          <cell r="N81" t="str">
            <v>ECOPLANC CREUX 4x22x200</v>
          </cell>
          <cell r="O81" t="str">
            <v>pc</v>
          </cell>
          <cell r="P81">
            <v>1</v>
          </cell>
          <cell r="Q81">
            <v>100</v>
          </cell>
          <cell r="R81">
            <v>14.64</v>
          </cell>
        </row>
        <row r="82">
          <cell r="A82" t="str">
            <v>MVANGUI63</v>
          </cell>
          <cell r="C82" t="str">
            <v>VANNE GUILLOTINE D63</v>
          </cell>
          <cell r="D82">
            <v>10</v>
          </cell>
          <cell r="E82" t="str">
            <v>ACCESSOIRES AU DETAIL</v>
          </cell>
          <cell r="F82">
            <v>13</v>
          </cell>
          <cell r="G82" t="str">
            <v>VANNES</v>
          </cell>
          <cell r="L82" t="str">
            <v>DUKTRAD VDL</v>
          </cell>
          <cell r="M82" t="str">
            <v>6.80.63</v>
          </cell>
          <cell r="N82" t="str">
            <v>VANNE GUILLOTINE DIAMETRE 63</v>
          </cell>
          <cell r="O82" t="str">
            <v>pc</v>
          </cell>
          <cell r="P82">
            <v>1</v>
          </cell>
          <cell r="Q82">
            <v>1</v>
          </cell>
          <cell r="R82">
            <v>22.29</v>
          </cell>
        </row>
        <row r="83">
          <cell r="A83" t="str">
            <v>DGEOT249</v>
          </cell>
          <cell r="C83" t="str">
            <v>GEOTEXTILE A LA DECOUPE LARGEUR 2M49</v>
          </cell>
          <cell r="D83">
            <v>1</v>
          </cell>
          <cell r="E83" t="str">
            <v>MEMBRANES ET ANTI-RACINES</v>
          </cell>
          <cell r="F83">
            <v>2</v>
          </cell>
          <cell r="G83" t="str">
            <v>MEMBRANES ET ANTI-RACINES</v>
          </cell>
          <cell r="J83">
            <v>3</v>
          </cell>
          <cell r="K83" t="str">
            <v>GEOTEXTILE SUR MESURE</v>
          </cell>
          <cell r="L83" t="str">
            <v>SODAF</v>
          </cell>
          <cell r="M83" t="str">
            <v>DGEOT249</v>
          </cell>
          <cell r="N83" t="str">
            <v>GEOTEXTILE A LA DECOUPE LARGEUR 2M49</v>
          </cell>
          <cell r="O83" t="str">
            <v>cm</v>
          </cell>
          <cell r="P83">
            <v>1</v>
          </cell>
          <cell r="Q83">
            <v>1</v>
          </cell>
          <cell r="R83">
            <v>3.7999999999999999E-2</v>
          </cell>
        </row>
        <row r="84">
          <cell r="A84" t="str">
            <v>DGEOT305</v>
          </cell>
          <cell r="C84" t="str">
            <v>GEOTEXTILE A LA DECOUPE LARGEUR 3M05</v>
          </cell>
          <cell r="D84">
            <v>1</v>
          </cell>
          <cell r="E84" t="str">
            <v>MEMBRANES ET ANTI-RACINES</v>
          </cell>
          <cell r="F84">
            <v>2</v>
          </cell>
          <cell r="G84" t="str">
            <v>MEMBRANES ET ANTI-RACINES</v>
          </cell>
          <cell r="J84">
            <v>3</v>
          </cell>
          <cell r="K84" t="str">
            <v>GEOTEXTILE SUR MESURE</v>
          </cell>
          <cell r="L84" t="str">
            <v>SODAF</v>
          </cell>
          <cell r="M84" t="str">
            <v>DGEOT305</v>
          </cell>
          <cell r="N84" t="str">
            <v>GEOTEXTILE A LA DECOUPE LARGEUR 3M05</v>
          </cell>
          <cell r="O84" t="str">
            <v>cm</v>
          </cell>
          <cell r="P84">
            <v>1</v>
          </cell>
          <cell r="Q84">
            <v>1</v>
          </cell>
          <cell r="R84">
            <v>4.5999999999999999E-2</v>
          </cell>
        </row>
        <row r="85">
          <cell r="A85" t="str">
            <v>DGEOT368</v>
          </cell>
          <cell r="C85" t="str">
            <v>GEOTEXTILE A LA DECOUPE LARGEUR 3M68</v>
          </cell>
          <cell r="D85">
            <v>1</v>
          </cell>
          <cell r="E85" t="str">
            <v>MEMBRANES ET ANTI-RACINES</v>
          </cell>
          <cell r="F85">
            <v>2</v>
          </cell>
          <cell r="G85" t="str">
            <v>MEMBRANES ET ANTI-RACINES</v>
          </cell>
          <cell r="J85">
            <v>3</v>
          </cell>
          <cell r="K85" t="str">
            <v>GEOTEXTILE SUR MESURE</v>
          </cell>
          <cell r="L85" t="str">
            <v>SODAF</v>
          </cell>
          <cell r="M85" t="str">
            <v>DGEOT368</v>
          </cell>
          <cell r="N85" t="str">
            <v>GEOTEXTILE A LA DECOUPE LARGEUR 3M68</v>
          </cell>
          <cell r="O85" t="str">
            <v>cm</v>
          </cell>
          <cell r="P85">
            <v>1</v>
          </cell>
          <cell r="Q85">
            <v>1</v>
          </cell>
          <cell r="R85">
            <v>5.5E-2</v>
          </cell>
        </row>
        <row r="86">
          <cell r="A86" t="str">
            <v>DGEOT427</v>
          </cell>
          <cell r="C86" t="str">
            <v>GEOTEXTILE A LA DECOUPE LARGEUR 4M27</v>
          </cell>
          <cell r="D86">
            <v>1</v>
          </cell>
          <cell r="E86" t="str">
            <v>MEMBRANES ET ANTI-RACINES</v>
          </cell>
          <cell r="F86">
            <v>2</v>
          </cell>
          <cell r="G86" t="str">
            <v>MEMBRANES ET ANTI-RACINES</v>
          </cell>
          <cell r="J86">
            <v>3</v>
          </cell>
          <cell r="K86" t="str">
            <v>GEOTEXTILE SUR MESURE</v>
          </cell>
          <cell r="L86" t="str">
            <v>SODAF</v>
          </cell>
          <cell r="M86" t="str">
            <v>DGEOT427</v>
          </cell>
          <cell r="N86" t="str">
            <v>GEOTEXTILE A LA DECOUPE LARGEUR 4M27</v>
          </cell>
          <cell r="O86" t="str">
            <v>cm</v>
          </cell>
          <cell r="P86">
            <v>1</v>
          </cell>
          <cell r="Q86">
            <v>1</v>
          </cell>
          <cell r="R86">
            <v>6.4000000000000001E-2</v>
          </cell>
        </row>
        <row r="87">
          <cell r="A87" t="str">
            <v>DGEOT488</v>
          </cell>
          <cell r="C87" t="str">
            <v>GEOTEXTILE A LA DECOUPE LARGEUR 4M88</v>
          </cell>
          <cell r="D87">
            <v>1</v>
          </cell>
          <cell r="E87" t="str">
            <v>MEMBRANES ET ANTI-RACINES</v>
          </cell>
          <cell r="F87">
            <v>2</v>
          </cell>
          <cell r="G87" t="str">
            <v>MEMBRANES ET ANTI-RACINES</v>
          </cell>
          <cell r="J87">
            <v>3</v>
          </cell>
          <cell r="K87" t="str">
            <v>GEOTEXTILE SUR MESURE</v>
          </cell>
          <cell r="L87" t="str">
            <v>SODAF</v>
          </cell>
          <cell r="M87" t="str">
            <v>DGEOT488</v>
          </cell>
          <cell r="N87" t="str">
            <v>GEOTEXTILE A LA DECOUPE  LARGEUR 4M88</v>
          </cell>
          <cell r="O87" t="str">
            <v>cm</v>
          </cell>
          <cell r="P87">
            <v>1</v>
          </cell>
          <cell r="Q87">
            <v>1</v>
          </cell>
          <cell r="R87">
            <v>7.3999999999999996E-2</v>
          </cell>
        </row>
        <row r="88">
          <cell r="A88" t="str">
            <v>DGEOT549</v>
          </cell>
          <cell r="C88" t="str">
            <v>GEOTEXTILE A LA DECOUPE LARGEUR 5M49</v>
          </cell>
          <cell r="D88">
            <v>1</v>
          </cell>
          <cell r="E88" t="str">
            <v>MEMBRANES ET ANTI-RACINES</v>
          </cell>
          <cell r="F88">
            <v>2</v>
          </cell>
          <cell r="G88" t="str">
            <v>MEMBRANES ET ANTI-RACINES</v>
          </cell>
          <cell r="J88">
            <v>3</v>
          </cell>
          <cell r="K88" t="str">
            <v>GEOTEXTILE SUR MESURE</v>
          </cell>
          <cell r="L88" t="str">
            <v>SODAF</v>
          </cell>
          <cell r="M88" t="str">
            <v>DGEOT549</v>
          </cell>
          <cell r="N88" t="str">
            <v>GEOTEXTILE A LA DECOUPE LARGEUR 5M49</v>
          </cell>
          <cell r="O88" t="str">
            <v>cm</v>
          </cell>
          <cell r="P88">
            <v>1</v>
          </cell>
          <cell r="Q88">
            <v>1</v>
          </cell>
          <cell r="R88">
            <v>8.3000000000000004E-2</v>
          </cell>
        </row>
        <row r="89">
          <cell r="A89" t="str">
            <v>DGEOT610</v>
          </cell>
          <cell r="C89" t="str">
            <v>GEOTEXTILE A LA DECOUPE LARGEUR 6M10</v>
          </cell>
          <cell r="D89">
            <v>1</v>
          </cell>
          <cell r="E89" t="str">
            <v>MEMBRANES ET ANTI-RACINES</v>
          </cell>
          <cell r="F89">
            <v>2</v>
          </cell>
          <cell r="G89" t="str">
            <v>MEMBRANES ET ANTI-RACINES</v>
          </cell>
          <cell r="J89">
            <v>3</v>
          </cell>
          <cell r="K89" t="str">
            <v>GEOTEXTILE SUR MESURE</v>
          </cell>
          <cell r="L89" t="str">
            <v>SODAF</v>
          </cell>
          <cell r="M89" t="str">
            <v>DGEOT610</v>
          </cell>
          <cell r="N89" t="str">
            <v>GEOTEXTILE A LA DECOUPE LARGEUR 6M10</v>
          </cell>
          <cell r="O89" t="str">
            <v>cm</v>
          </cell>
          <cell r="P89">
            <v>1</v>
          </cell>
          <cell r="Q89">
            <v>1</v>
          </cell>
          <cell r="R89">
            <v>9.1999999999999998E-2</v>
          </cell>
        </row>
        <row r="90">
          <cell r="A90" t="str">
            <v>DGEOT671</v>
          </cell>
          <cell r="C90" t="str">
            <v>GEOTEXTILE A LA DECOUPE LARGEUR 6M71</v>
          </cell>
          <cell r="D90">
            <v>1</v>
          </cell>
          <cell r="E90" t="str">
            <v>MEMBRANES ET ANTI-RACINES</v>
          </cell>
          <cell r="F90">
            <v>2</v>
          </cell>
          <cell r="G90" t="str">
            <v>MEMBRANES ET ANTI-RACINES</v>
          </cell>
          <cell r="J90">
            <v>3</v>
          </cell>
          <cell r="K90" t="str">
            <v>GEOTEXTILE SUR MESURE</v>
          </cell>
          <cell r="L90" t="str">
            <v>SODAF</v>
          </cell>
          <cell r="M90" t="str">
            <v>DGEOT671</v>
          </cell>
          <cell r="N90" t="str">
            <v>GEOTEXTILE A LA DECOUPE LARGEUR 6M71</v>
          </cell>
          <cell r="O90" t="str">
            <v>cm</v>
          </cell>
          <cell r="P90">
            <v>1</v>
          </cell>
          <cell r="Q90">
            <v>1</v>
          </cell>
          <cell r="R90">
            <v>0.10100000000000001</v>
          </cell>
        </row>
        <row r="91">
          <cell r="A91" t="str">
            <v>DGEOT732</v>
          </cell>
          <cell r="C91" t="str">
            <v>GEOTEXTILE A LA DECOUPE LARGEUR 7M32</v>
          </cell>
          <cell r="D91">
            <v>1</v>
          </cell>
          <cell r="E91" t="str">
            <v>MEMBRANES ET ANTI-RACINES</v>
          </cell>
          <cell r="F91">
            <v>2</v>
          </cell>
          <cell r="G91" t="str">
            <v>MEMBRANES ET ANTI-RACINES</v>
          </cell>
          <cell r="J91">
            <v>3</v>
          </cell>
          <cell r="K91" t="str">
            <v>GEOTEXTILE SUR MESURE</v>
          </cell>
          <cell r="L91" t="str">
            <v>SODAF</v>
          </cell>
          <cell r="M91" t="str">
            <v>DGEOT732</v>
          </cell>
          <cell r="N91" t="str">
            <v>GEOTEXTILE A LA DECOUPE LARGEUR 7M32</v>
          </cell>
          <cell r="O91" t="str">
            <v>cm</v>
          </cell>
          <cell r="P91">
            <v>1</v>
          </cell>
          <cell r="Q91">
            <v>1</v>
          </cell>
          <cell r="R91">
            <v>0.11</v>
          </cell>
        </row>
        <row r="92">
          <cell r="A92" t="str">
            <v>DGEOT762</v>
          </cell>
          <cell r="C92" t="str">
            <v>GEOTEXTILE A LA DECOUPE LARGEUR 7M62</v>
          </cell>
          <cell r="D92">
            <v>1</v>
          </cell>
          <cell r="E92" t="str">
            <v>MEMBRANES ET ANTI-RACINES</v>
          </cell>
          <cell r="F92">
            <v>2</v>
          </cell>
          <cell r="G92" t="str">
            <v>MEMBRANES ET ANTI-RACINES</v>
          </cell>
          <cell r="J92">
            <v>3</v>
          </cell>
          <cell r="K92" t="str">
            <v>GEOTEXTILE SUR MESURE</v>
          </cell>
          <cell r="L92" t="str">
            <v>SODAF</v>
          </cell>
          <cell r="M92" t="str">
            <v>DGEOT762</v>
          </cell>
          <cell r="N92" t="str">
            <v>GEOTEXTILE A LA DECOUPE LARGEUR 7M62</v>
          </cell>
          <cell r="O92" t="str">
            <v>cm</v>
          </cell>
          <cell r="P92">
            <v>1</v>
          </cell>
          <cell r="Q92">
            <v>1</v>
          </cell>
          <cell r="R92">
            <v>0.115</v>
          </cell>
        </row>
        <row r="93">
          <cell r="A93" t="str">
            <v>DGEOT792</v>
          </cell>
          <cell r="C93" t="str">
            <v>GEOTEXTILE A LA DECOUPE LARGEUR 7M92</v>
          </cell>
          <cell r="D93">
            <v>1</v>
          </cell>
          <cell r="E93" t="str">
            <v>MEMBRANES ET ANTI-RACINES</v>
          </cell>
          <cell r="F93">
            <v>2</v>
          </cell>
          <cell r="G93" t="str">
            <v>MEMBRANES ET ANTI-RACINES</v>
          </cell>
          <cell r="J93">
            <v>3</v>
          </cell>
          <cell r="K93" t="str">
            <v>GEOTEXTILE SUR MESURE</v>
          </cell>
          <cell r="L93" t="str">
            <v>SODAF</v>
          </cell>
          <cell r="M93" t="str">
            <v>DGEOT792</v>
          </cell>
          <cell r="N93" t="str">
            <v>GEOTEXTILE A LA DECOUPE LARGEUR 7M92</v>
          </cell>
          <cell r="O93" t="str">
            <v>cm</v>
          </cell>
          <cell r="P93">
            <v>1</v>
          </cell>
          <cell r="Q93">
            <v>1</v>
          </cell>
          <cell r="R93">
            <v>0.11899999999999999</v>
          </cell>
        </row>
        <row r="94">
          <cell r="A94" t="str">
            <v>DGEOT853</v>
          </cell>
          <cell r="C94" t="str">
            <v>GEOTEXTILE A LA DECOUPE LARGEUR 8M53</v>
          </cell>
          <cell r="D94">
            <v>1</v>
          </cell>
          <cell r="E94" t="str">
            <v>MEMBRANES ET ANTI-RACINES</v>
          </cell>
          <cell r="F94">
            <v>2</v>
          </cell>
          <cell r="G94" t="str">
            <v>MEMBRANES ET ANTI-RACINES</v>
          </cell>
          <cell r="J94">
            <v>3</v>
          </cell>
          <cell r="K94" t="str">
            <v>GEOTEXTILE SUR MESURE</v>
          </cell>
          <cell r="L94" t="str">
            <v>SODAF</v>
          </cell>
          <cell r="M94" t="str">
            <v>DGEOT853</v>
          </cell>
          <cell r="N94" t="str">
            <v>GEOTEXTILE A LA DECOUPE LARGEUR 8M53</v>
          </cell>
          <cell r="O94" t="str">
            <v>cm</v>
          </cell>
          <cell r="P94">
            <v>1</v>
          </cell>
          <cell r="Q94">
            <v>1</v>
          </cell>
          <cell r="R94">
            <v>0.129</v>
          </cell>
        </row>
        <row r="95">
          <cell r="A95" t="str">
            <v>DGEOT915</v>
          </cell>
          <cell r="C95" t="str">
            <v>GEOTEXTILE A LA DECOUPE LARGEUR 9M15</v>
          </cell>
          <cell r="D95">
            <v>1</v>
          </cell>
          <cell r="E95" t="str">
            <v>MEMBRANES ET ANTI-RACINES</v>
          </cell>
          <cell r="F95">
            <v>2</v>
          </cell>
          <cell r="G95" t="str">
            <v>MEMBRANES ET ANTI-RACINES</v>
          </cell>
          <cell r="J95">
            <v>3</v>
          </cell>
          <cell r="K95" t="str">
            <v>GEOTEXTILE SUR MESURE</v>
          </cell>
          <cell r="L95" t="str">
            <v>SODAF</v>
          </cell>
          <cell r="M95" t="str">
            <v>DGEOT915</v>
          </cell>
          <cell r="N95" t="str">
            <v>GEOTEXTILE A LA DECOUPE LARGEUR 9M15</v>
          </cell>
          <cell r="O95" t="str">
            <v>cm</v>
          </cell>
          <cell r="P95">
            <v>1</v>
          </cell>
          <cell r="Q95">
            <v>1</v>
          </cell>
          <cell r="R95">
            <v>0.13800000000000001</v>
          </cell>
        </row>
        <row r="96">
          <cell r="A96" t="str">
            <v>DGEOT1097</v>
          </cell>
          <cell r="C96" t="str">
            <v>GEOTEXTILE A LA DECOUPE LARGEUR 10M97</v>
          </cell>
          <cell r="D96">
            <v>1</v>
          </cell>
          <cell r="E96" t="str">
            <v>MEMBRANES ET ANTI-RACINES</v>
          </cell>
          <cell r="F96">
            <v>2</v>
          </cell>
          <cell r="G96" t="str">
            <v>MEMBRANES ET ANTI-RACINES</v>
          </cell>
          <cell r="J96">
            <v>3</v>
          </cell>
          <cell r="K96" t="str">
            <v>GEOTEXTILE SUR MESURE</v>
          </cell>
          <cell r="L96" t="str">
            <v>SODAF</v>
          </cell>
          <cell r="M96" t="str">
            <v>DGEOT1097</v>
          </cell>
          <cell r="N96" t="str">
            <v>GEOTEXTILE A LA DECOUPE LARGEUR 10M97</v>
          </cell>
          <cell r="O96" t="str">
            <v>cm</v>
          </cell>
          <cell r="P96">
            <v>1</v>
          </cell>
          <cell r="Q96">
            <v>1</v>
          </cell>
          <cell r="R96">
            <v>0.16500000000000001</v>
          </cell>
        </row>
        <row r="97">
          <cell r="A97" t="str">
            <v>DGEOT1220</v>
          </cell>
          <cell r="C97" t="str">
            <v>GEOTEXTILE A LA DECOUPE LARGEUR 12M20</v>
          </cell>
          <cell r="D97">
            <v>1</v>
          </cell>
          <cell r="E97" t="str">
            <v>MEMBRANES ET ANTI-RACINES</v>
          </cell>
          <cell r="F97">
            <v>2</v>
          </cell>
          <cell r="G97" t="str">
            <v>MEMBRANES ET ANTI-RACINES</v>
          </cell>
          <cell r="J97">
            <v>3</v>
          </cell>
          <cell r="K97" t="str">
            <v>GEOTEXTILE SUR MESURE</v>
          </cell>
          <cell r="L97" t="str">
            <v>SODAF</v>
          </cell>
          <cell r="M97" t="str">
            <v>DGEOT1220</v>
          </cell>
          <cell r="N97" t="str">
            <v>GEOTEXTILE A LA DECOUPE LARGEUR 12M20</v>
          </cell>
          <cell r="O97" t="str">
            <v>cm</v>
          </cell>
          <cell r="P97">
            <v>1</v>
          </cell>
          <cell r="Q97">
            <v>1</v>
          </cell>
          <cell r="R97">
            <v>0.184</v>
          </cell>
        </row>
        <row r="98">
          <cell r="A98" t="str">
            <v>DGEOT1525</v>
          </cell>
          <cell r="C98" t="str">
            <v>GEOTEXTILE A LA DECOUPE LARGEUR 15M25</v>
          </cell>
          <cell r="D98">
            <v>1</v>
          </cell>
          <cell r="E98" t="str">
            <v>MEMBRANES ET ANTI-RACINES</v>
          </cell>
          <cell r="F98">
            <v>2</v>
          </cell>
          <cell r="G98" t="str">
            <v>MEMBRANES ET ANTI-RACINES</v>
          </cell>
          <cell r="J98">
            <v>3</v>
          </cell>
          <cell r="K98" t="str">
            <v>GEOTEXTILE SUR MESURE</v>
          </cell>
          <cell r="L98" t="str">
            <v>SODAF</v>
          </cell>
          <cell r="M98" t="str">
            <v>DGEOT1525</v>
          </cell>
          <cell r="N98" t="str">
            <v>GEOTEXTILE A LA DECOUPE LARGEUR 15M25</v>
          </cell>
          <cell r="O98" t="str">
            <v>cm</v>
          </cell>
          <cell r="P98">
            <v>1</v>
          </cell>
          <cell r="Q98">
            <v>1</v>
          </cell>
          <cell r="R98">
            <v>0.23</v>
          </cell>
        </row>
        <row r="99">
          <cell r="A99" t="str">
            <v>DGEOM915_110_6100</v>
          </cell>
          <cell r="C99" t="str">
            <v>ROULEAU 9M15 X 61M 1.10MM</v>
          </cell>
          <cell r="D99">
            <v>1</v>
          </cell>
          <cell r="E99" t="str">
            <v>MEMBRANES ET ANTI-RACINES</v>
          </cell>
          <cell r="F99">
            <v>2</v>
          </cell>
          <cell r="G99" t="str">
            <v>MEMBRANES ET ANTI-RACINES</v>
          </cell>
          <cell r="H99" t="str">
            <v>NB EPDM</v>
          </cell>
          <cell r="I99" t="str">
            <v>NB de ventes d'EPDM sur mesure</v>
          </cell>
          <cell r="J99">
            <v>5</v>
          </cell>
          <cell r="K99" t="str">
            <v>EPDM EN ROULEAU BRUT</v>
          </cell>
          <cell r="L99" t="str">
            <v>SODAF</v>
          </cell>
          <cell r="M99" t="str">
            <v>DGEOM249</v>
          </cell>
          <cell r="N99" t="str">
            <v>GEOMEMBRANE A LA DECOUPE LARGEUR 2M49</v>
          </cell>
          <cell r="P99">
            <v>1</v>
          </cell>
          <cell r="Q99">
            <v>1</v>
          </cell>
          <cell r="R99">
            <v>0</v>
          </cell>
        </row>
        <row r="100">
          <cell r="A100" t="str">
            <v>DGEOM1220_110_6100</v>
          </cell>
          <cell r="C100" t="str">
            <v>ROULEAU 12M20 X 61M 1.10MM</v>
          </cell>
          <cell r="D100">
            <v>1</v>
          </cell>
          <cell r="E100" t="str">
            <v>MEMBRANES ET ANTI-RACINES</v>
          </cell>
          <cell r="F100">
            <v>2</v>
          </cell>
          <cell r="G100" t="str">
            <v>MEMBRANES ET ANTI-RACINES</v>
          </cell>
          <cell r="H100" t="str">
            <v>NB EPDM</v>
          </cell>
          <cell r="I100" t="str">
            <v>NB de ventes d'EPDM sur mesure</v>
          </cell>
          <cell r="J100">
            <v>5</v>
          </cell>
          <cell r="K100" t="str">
            <v>EPDM EN ROULEAU BRUT</v>
          </cell>
          <cell r="L100" t="str">
            <v>SODAF</v>
          </cell>
          <cell r="M100" t="str">
            <v>DGEOM305</v>
          </cell>
          <cell r="N100" t="str">
            <v>GEOMEMBRANE A LA DECOUPE LARGEUR 3M05</v>
          </cell>
          <cell r="P100">
            <v>1</v>
          </cell>
          <cell r="Q100">
            <v>1</v>
          </cell>
          <cell r="R100">
            <v>0</v>
          </cell>
        </row>
        <row r="101">
          <cell r="A101" t="str">
            <v>DGEOM1525_110_6100</v>
          </cell>
          <cell r="C101" t="str">
            <v>ROULEAU 15M25 X 61M 1.10MM</v>
          </cell>
          <cell r="D101">
            <v>1</v>
          </cell>
          <cell r="E101" t="str">
            <v>MEMBRANES ET ANTI-RACINES</v>
          </cell>
          <cell r="F101">
            <v>2</v>
          </cell>
          <cell r="G101" t="str">
            <v>MEMBRANES ET ANTI-RACINES</v>
          </cell>
          <cell r="H101" t="str">
            <v>NB EPDM</v>
          </cell>
          <cell r="I101" t="str">
            <v>NB de ventes d'EPDM sur mesure</v>
          </cell>
          <cell r="J101">
            <v>5</v>
          </cell>
          <cell r="K101" t="str">
            <v>EPDM EN ROULEAU BRUT</v>
          </cell>
          <cell r="L101" t="str">
            <v>SODAF</v>
          </cell>
          <cell r="M101" t="str">
            <v>DGEOM368</v>
          </cell>
          <cell r="N101" t="str">
            <v>GEOMEMBRANE A LA DECOUPE LARGEUR 3M68</v>
          </cell>
          <cell r="P101">
            <v>1</v>
          </cell>
          <cell r="Q101">
            <v>1</v>
          </cell>
          <cell r="R101">
            <v>0</v>
          </cell>
        </row>
        <row r="102">
          <cell r="A102" t="str">
            <v>DGEOM915_152_6100</v>
          </cell>
          <cell r="C102" t="str">
            <v>ROULEAU 9M15 X 61M 1.52MM</v>
          </cell>
          <cell r="D102">
            <v>1</v>
          </cell>
          <cell r="E102" t="str">
            <v>MEMBRANES ET ANTI-RACINES</v>
          </cell>
          <cell r="F102">
            <v>2</v>
          </cell>
          <cell r="G102" t="str">
            <v>MEMBRANES ET ANTI-RACINES</v>
          </cell>
          <cell r="H102" t="str">
            <v>NB EPDM</v>
          </cell>
          <cell r="I102" t="str">
            <v>NB de ventes d'EPDM sur mesure</v>
          </cell>
          <cell r="J102">
            <v>5</v>
          </cell>
          <cell r="K102" t="str">
            <v>EPDM EN ROULEAU BRUT</v>
          </cell>
          <cell r="L102" t="str">
            <v>SODAF</v>
          </cell>
          <cell r="M102" t="str">
            <v>DGEOM427</v>
          </cell>
          <cell r="N102" t="str">
            <v>GEOMEMBRANE ALA DECOUPE LARGEUR 4M27</v>
          </cell>
          <cell r="P102">
            <v>1</v>
          </cell>
          <cell r="Q102">
            <v>1</v>
          </cell>
          <cell r="R102">
            <v>0</v>
          </cell>
        </row>
        <row r="103">
          <cell r="A103" t="str">
            <v>DGEOM1525_152_6100</v>
          </cell>
          <cell r="C103" t="str">
            <v>ROULEAU 15M25 X 61M 1.52MM</v>
          </cell>
          <cell r="D103">
            <v>1</v>
          </cell>
          <cell r="E103" t="str">
            <v>MEMBRANES ET ANTI-RACINES</v>
          </cell>
          <cell r="F103">
            <v>2</v>
          </cell>
          <cell r="G103" t="str">
            <v>MEMBRANES ET ANTI-RACINES</v>
          </cell>
          <cell r="H103" t="str">
            <v>NB EPDM</v>
          </cell>
          <cell r="I103" t="str">
            <v>NB de ventes d'EPDM sur mesure</v>
          </cell>
          <cell r="J103">
            <v>5</v>
          </cell>
          <cell r="K103" t="str">
            <v>EPDM EN ROULEAU BRUT</v>
          </cell>
          <cell r="L103" t="str">
            <v>SODAF</v>
          </cell>
          <cell r="M103" t="str">
            <v>DGEOM488</v>
          </cell>
          <cell r="N103" t="str">
            <v>GEOMEMBRANE A LA DECOUPE LARGEUR 4M88</v>
          </cell>
          <cell r="P103">
            <v>1</v>
          </cell>
          <cell r="Q103">
            <v>1</v>
          </cell>
          <cell r="R103">
            <v>0</v>
          </cell>
        </row>
        <row r="104">
          <cell r="A104" t="str">
            <v>DGEOM1220_152-6100</v>
          </cell>
          <cell r="C104" t="str">
            <v>ROULEAU 12M20 X 61M 1.52MM</v>
          </cell>
          <cell r="D104">
            <v>1</v>
          </cell>
          <cell r="E104" t="str">
            <v>MEMBRANES ET ANTI-RACINES</v>
          </cell>
          <cell r="F104">
            <v>2</v>
          </cell>
          <cell r="G104" t="str">
            <v>MEMBRANES ET ANTI-RACINES</v>
          </cell>
          <cell r="H104" t="str">
            <v>NB EPDM</v>
          </cell>
          <cell r="I104" t="str">
            <v>NB de ventes d'EPDM sur mesure</v>
          </cell>
          <cell r="J104">
            <v>5</v>
          </cell>
          <cell r="K104" t="str">
            <v>EPDM EN ROULEAU BRUT</v>
          </cell>
          <cell r="L104" t="str">
            <v>SODAF</v>
          </cell>
          <cell r="M104" t="str">
            <v>DGEOM549</v>
          </cell>
          <cell r="N104" t="str">
            <v>GEOMEMBRANE A LA DECOUPE LARGEUR 5M49</v>
          </cell>
          <cell r="P104">
            <v>1</v>
          </cell>
          <cell r="Q104">
            <v>1</v>
          </cell>
          <cell r="R104">
            <v>0</v>
          </cell>
        </row>
        <row r="105">
          <cell r="A105" t="str">
            <v>DGEOM_610_152</v>
          </cell>
          <cell r="C105" t="str">
            <v>GEOMEMBRANE A LA DECOUPE 1.52MM LARGEUR 6M10</v>
          </cell>
          <cell r="D105">
            <v>1</v>
          </cell>
          <cell r="E105" t="str">
            <v>MEMBRANES ET ANTI-RACINES</v>
          </cell>
          <cell r="F105">
            <v>2</v>
          </cell>
          <cell r="G105" t="str">
            <v>MEMBRANES ET ANTI-RACINES</v>
          </cell>
          <cell r="H105" t="str">
            <v>NB EPDM</v>
          </cell>
          <cell r="I105" t="str">
            <v>NB de ventes d'EPDM sur mesure</v>
          </cell>
          <cell r="J105">
            <v>4</v>
          </cell>
          <cell r="K105" t="str">
            <v>MEMBRANES EPDM 1.52MM SUR MESURE</v>
          </cell>
          <cell r="L105" t="str">
            <v>SODAF</v>
          </cell>
          <cell r="M105" t="str">
            <v>FEPDM60</v>
          </cell>
          <cell r="N105" t="str">
            <v>GEOMEMBRANE A LA DECOUPE  LARGEUR 6M10</v>
          </cell>
          <cell r="O105" t="str">
            <v>cm</v>
          </cell>
          <cell r="P105">
            <v>1</v>
          </cell>
          <cell r="Q105">
            <v>1</v>
          </cell>
          <cell r="R105">
            <v>0</v>
          </cell>
        </row>
        <row r="106">
          <cell r="A106" t="str">
            <v>DGEOM1220_110_3050</v>
          </cell>
          <cell r="C106" t="str">
            <v>ROULEAU 12M20 X 30M50 1.10MM</v>
          </cell>
          <cell r="D106">
            <v>1</v>
          </cell>
          <cell r="E106" t="str">
            <v>MEMBRANES ET ANTI-RACINES</v>
          </cell>
          <cell r="F106">
            <v>2</v>
          </cell>
          <cell r="G106" t="str">
            <v>MEMBRANES ET ANTI-RACINES</v>
          </cell>
          <cell r="H106" t="str">
            <v>NB EPDM</v>
          </cell>
          <cell r="I106" t="str">
            <v>NB de ventes d'EPDM sur mesure</v>
          </cell>
          <cell r="J106">
            <v>5</v>
          </cell>
          <cell r="K106" t="str">
            <v>EPDM EN ROULEAU BRUT</v>
          </cell>
          <cell r="L106" t="str">
            <v>SODAF</v>
          </cell>
          <cell r="M106" t="str">
            <v>DGEOM671</v>
          </cell>
          <cell r="N106" t="str">
            <v>GEOMEMBRANE A LA DECOUPE LARGEUR 6M71</v>
          </cell>
          <cell r="P106">
            <v>1</v>
          </cell>
          <cell r="Q106">
            <v>1</v>
          </cell>
          <cell r="R106">
            <v>0</v>
          </cell>
        </row>
        <row r="107">
          <cell r="A107" t="str">
            <v>DGEOM_610_110</v>
          </cell>
          <cell r="C107" t="str">
            <v>GEOMEMBRANE A LA DECOUPE 1.10MM LARGEUR 6M10</v>
          </cell>
          <cell r="D107">
            <v>1</v>
          </cell>
          <cell r="E107" t="str">
            <v>MEMBRANES ET ANTI-RACINES</v>
          </cell>
          <cell r="F107">
            <v>2</v>
          </cell>
          <cell r="G107" t="str">
            <v>MEMBRANES ET ANTI-RACINES</v>
          </cell>
          <cell r="H107" t="str">
            <v>NB EPDM</v>
          </cell>
          <cell r="I107" t="str">
            <v>NB de ventes d'EPDM sur mesure</v>
          </cell>
          <cell r="J107">
            <v>8</v>
          </cell>
          <cell r="K107" t="str">
            <v>MEMBRANE EPDM 1.10MM SUR MESURE</v>
          </cell>
          <cell r="L107" t="str">
            <v>SODAF</v>
          </cell>
          <cell r="M107" t="str">
            <v>DGEOM732</v>
          </cell>
          <cell r="N107" t="str">
            <v>GEOMEMBRANE A LA DECOUPE LARGEUR 7M32</v>
          </cell>
          <cell r="O107" t="str">
            <v>cm</v>
          </cell>
          <cell r="P107">
            <v>1</v>
          </cell>
          <cell r="Q107">
            <v>1</v>
          </cell>
          <cell r="R107">
            <v>0.45500000000000002</v>
          </cell>
        </row>
        <row r="108">
          <cell r="A108" t="str">
            <v>DGEOM_1525_110</v>
          </cell>
          <cell r="C108" t="str">
            <v>GEOMEMBRANE A LA DECOUPE 1.10MM LARGEUR 15M25</v>
          </cell>
          <cell r="D108">
            <v>1</v>
          </cell>
          <cell r="E108" t="str">
            <v>MEMBRANES ET ANTI-RACINES</v>
          </cell>
          <cell r="F108">
            <v>2</v>
          </cell>
          <cell r="G108" t="str">
            <v>MEMBRANES ET ANTI-RACINES</v>
          </cell>
          <cell r="H108" t="str">
            <v>NB EPDM</v>
          </cell>
          <cell r="I108" t="str">
            <v>NB de ventes d'EPDM sur mesure</v>
          </cell>
          <cell r="J108">
            <v>8</v>
          </cell>
          <cell r="K108" t="str">
            <v>MEMBRANE EPDM 1.10MM SUR MESURE</v>
          </cell>
          <cell r="L108" t="str">
            <v>SODAF</v>
          </cell>
          <cell r="M108" t="str">
            <v>DGEOM762</v>
          </cell>
          <cell r="N108" t="str">
            <v>GEOMEMBRANE A LA DECOUPE LARGEUR 7M62</v>
          </cell>
          <cell r="O108" t="str">
            <v>cm</v>
          </cell>
          <cell r="P108">
            <v>1</v>
          </cell>
          <cell r="Q108">
            <v>1</v>
          </cell>
          <cell r="R108">
            <v>0.47299999999999998</v>
          </cell>
        </row>
        <row r="109">
          <cell r="A109" t="str">
            <v>DGEOM_1220_110</v>
          </cell>
          <cell r="C109" t="str">
            <v>GEOMEMBRANE A LA DECOUPE 1.10MM LARGEUR 12M20</v>
          </cell>
          <cell r="D109">
            <v>1</v>
          </cell>
          <cell r="E109" t="str">
            <v>MEMBRANES ET ANTI-RACINES</v>
          </cell>
          <cell r="F109">
            <v>2</v>
          </cell>
          <cell r="G109" t="str">
            <v>MEMBRANES ET ANTI-RACINES</v>
          </cell>
          <cell r="H109" t="str">
            <v>NB EPDM</v>
          </cell>
          <cell r="I109" t="str">
            <v>NB de ventes d'EPDM sur mesure</v>
          </cell>
          <cell r="J109">
            <v>8</v>
          </cell>
          <cell r="K109" t="str">
            <v>MEMBRANE EPDM 1.10MM SUR MESURE</v>
          </cell>
          <cell r="L109" t="str">
            <v>SODAF</v>
          </cell>
          <cell r="M109" t="str">
            <v>DGEOM792</v>
          </cell>
          <cell r="N109" t="str">
            <v>GEOMEMBRANE A LA DECOUPE LARGEUR 7M92</v>
          </cell>
          <cell r="O109" t="str">
            <v>cm</v>
          </cell>
          <cell r="P109">
            <v>1</v>
          </cell>
          <cell r="Q109">
            <v>1</v>
          </cell>
          <cell r="R109">
            <v>0.49199999999999999</v>
          </cell>
        </row>
        <row r="110">
          <cell r="A110" t="str">
            <v>DGEOM_915_110</v>
          </cell>
          <cell r="C110" t="str">
            <v>GEOMEMBRANE A LA DECOUPE 1.10MM LARGEUR 9M15</v>
          </cell>
          <cell r="D110">
            <v>1</v>
          </cell>
          <cell r="E110" t="str">
            <v>MEMBRANES ET ANTI-RACINES</v>
          </cell>
          <cell r="F110">
            <v>2</v>
          </cell>
          <cell r="G110" t="str">
            <v>MEMBRANES ET ANTI-RACINES</v>
          </cell>
          <cell r="H110" t="str">
            <v>NB EPDM</v>
          </cell>
          <cell r="I110" t="str">
            <v>NB de ventes d'EPDM sur mesure</v>
          </cell>
          <cell r="J110">
            <v>8</v>
          </cell>
          <cell r="K110" t="str">
            <v>MEMBRANE EPDM 1.10MM SUR MESURE</v>
          </cell>
          <cell r="L110" t="str">
            <v>SODAF</v>
          </cell>
          <cell r="M110" t="str">
            <v>DGEOM853</v>
          </cell>
          <cell r="N110" t="str">
            <v>GEOMEMBRANE A LA DECOUPE LARGEUR 8M53</v>
          </cell>
          <cell r="O110" t="str">
            <v>cm</v>
          </cell>
          <cell r="P110">
            <v>1</v>
          </cell>
          <cell r="Q110">
            <v>1</v>
          </cell>
          <cell r="R110">
            <v>0.53</v>
          </cell>
        </row>
        <row r="111">
          <cell r="A111" t="str">
            <v>DGEOM_915_152</v>
          </cell>
          <cell r="C111" t="str">
            <v>GEOMEMBRANE A LA DECOUPE 1.52MM LARGEUR 9M15</v>
          </cell>
          <cell r="D111">
            <v>1</v>
          </cell>
          <cell r="E111" t="str">
            <v>MEMBRANES ET ANTI-RACINES</v>
          </cell>
          <cell r="F111">
            <v>2</v>
          </cell>
          <cell r="G111" t="str">
            <v>MEMBRANES ET ANTI-RACINES</v>
          </cell>
          <cell r="H111" t="str">
            <v>NB EPDM</v>
          </cell>
          <cell r="I111" t="str">
            <v>NB de ventes d'EPDM sur mesure</v>
          </cell>
          <cell r="J111">
            <v>4</v>
          </cell>
          <cell r="K111" t="str">
            <v>MEMBRANES EPDM 1.52MM SUR MESURE</v>
          </cell>
          <cell r="L111" t="str">
            <v>SODAF</v>
          </cell>
          <cell r="M111" t="str">
            <v>DGEOM915</v>
          </cell>
          <cell r="N111" t="str">
            <v>GEOMEMBRANE A LA DECOUPE LARGEUR 9M15</v>
          </cell>
          <cell r="O111" t="str">
            <v>cm</v>
          </cell>
          <cell r="P111">
            <v>1</v>
          </cell>
          <cell r="Q111">
            <v>1</v>
          </cell>
          <cell r="R111">
            <v>0.56799999999999995</v>
          </cell>
        </row>
        <row r="112">
          <cell r="A112" t="str">
            <v>DGEOM1525_110_3050</v>
          </cell>
          <cell r="C112" t="str">
            <v>ROULEAU 15M25 X 30M50 1.10MM</v>
          </cell>
          <cell r="D112">
            <v>1</v>
          </cell>
          <cell r="E112" t="str">
            <v>MEMBRANES ET ANTI-RACINES</v>
          </cell>
          <cell r="F112">
            <v>2</v>
          </cell>
          <cell r="G112" t="str">
            <v>MEMBRANES ET ANTI-RACINES</v>
          </cell>
          <cell r="H112" t="str">
            <v>NB EPDM</v>
          </cell>
          <cell r="I112" t="str">
            <v>NB de ventes d'EPDM sur mesure</v>
          </cell>
          <cell r="J112">
            <v>5</v>
          </cell>
          <cell r="K112" t="str">
            <v>EPDM EN ROULEAU BRUT</v>
          </cell>
          <cell r="L112" t="str">
            <v>SODAF</v>
          </cell>
          <cell r="M112" t="str">
            <v>DGEOM1097</v>
          </cell>
          <cell r="N112" t="str">
            <v>GEOMEMBRANE A LA DECOUPE LARGEUR 10M97</v>
          </cell>
          <cell r="P112">
            <v>1</v>
          </cell>
          <cell r="Q112">
            <v>1</v>
          </cell>
          <cell r="R112">
            <v>0</v>
          </cell>
        </row>
        <row r="113">
          <cell r="A113" t="str">
            <v>DGEOM_1220_152</v>
          </cell>
          <cell r="C113" t="str">
            <v>GEOMEMBRANE A LA DECOUPE 1.52MM LARGEUR 12M20</v>
          </cell>
          <cell r="D113">
            <v>1</v>
          </cell>
          <cell r="E113" t="str">
            <v>MEMBRANES ET ANTI-RACINES</v>
          </cell>
          <cell r="F113">
            <v>2</v>
          </cell>
          <cell r="G113" t="str">
            <v>MEMBRANES ET ANTI-RACINES</v>
          </cell>
          <cell r="H113" t="str">
            <v>NB EPDM</v>
          </cell>
          <cell r="I113" t="str">
            <v>NB de ventes d'EPDM sur mesure</v>
          </cell>
          <cell r="J113">
            <v>4</v>
          </cell>
          <cell r="K113" t="str">
            <v>MEMBRANES EPDM 1.52MM SUR MESURE</v>
          </cell>
          <cell r="L113" t="str">
            <v>SODAF</v>
          </cell>
          <cell r="M113" t="str">
            <v>DGEOM1220</v>
          </cell>
          <cell r="N113" t="str">
            <v>GEOMEMBRANE A LA DECOUPE LARGEUR 12M20</v>
          </cell>
          <cell r="O113" t="str">
            <v>cm</v>
          </cell>
          <cell r="P113">
            <v>1</v>
          </cell>
          <cell r="Q113">
            <v>1</v>
          </cell>
          <cell r="R113">
            <v>0.75800000000000001</v>
          </cell>
        </row>
        <row r="114">
          <cell r="A114" t="str">
            <v>DGEOM_1525_152</v>
          </cell>
          <cell r="C114" t="str">
            <v>GEOMEMBRANE A LA DECOUPE 1.52MM LARGEUR 15M25</v>
          </cell>
          <cell r="D114">
            <v>1</v>
          </cell>
          <cell r="E114" t="str">
            <v>MEMBRANES ET ANTI-RACINES</v>
          </cell>
          <cell r="F114">
            <v>2</v>
          </cell>
          <cell r="G114" t="str">
            <v>MEMBRANES ET ANTI-RACINES</v>
          </cell>
          <cell r="H114" t="str">
            <v>NB EPDM</v>
          </cell>
          <cell r="I114" t="str">
            <v>NB de ventes d'EPDM sur mesure</v>
          </cell>
          <cell r="J114">
            <v>4</v>
          </cell>
          <cell r="K114" t="str">
            <v>MEMBRANES EPDM 1.52MM SUR MESURE</v>
          </cell>
          <cell r="L114" t="str">
            <v>SODAF</v>
          </cell>
          <cell r="M114" t="str">
            <v>DGEOM1525</v>
          </cell>
          <cell r="N114" t="str">
            <v>GEOMEMBRANE A LA DECOUPE LARGEUR 15M25</v>
          </cell>
          <cell r="O114" t="str">
            <v>cm</v>
          </cell>
          <cell r="P114">
            <v>1</v>
          </cell>
          <cell r="Q114">
            <v>1</v>
          </cell>
          <cell r="R114">
            <v>0.94699999999999995</v>
          </cell>
        </row>
        <row r="115">
          <cell r="A115" t="str">
            <v>KITFVFHR1</v>
          </cell>
          <cell r="C115" t="str">
            <v>KIT FV/FH RELEVAGE AVEC VANNES GUILLOTINES</v>
          </cell>
          <cell r="L115" t="str">
            <v>AQUATIRIS</v>
          </cell>
          <cell r="M115" t="str">
            <v>&lt;Non référencé&gt;</v>
          </cell>
          <cell r="N115" t="str">
            <v>&lt;Article non référencé&gt;</v>
          </cell>
          <cell r="P115">
            <v>1</v>
          </cell>
          <cell r="Q115">
            <v>0</v>
          </cell>
          <cell r="R115">
            <v>0</v>
          </cell>
        </row>
        <row r="116">
          <cell r="A116" t="str">
            <v>T9063</v>
          </cell>
          <cell r="C116" t="str">
            <v>TE DE PRESSION D63</v>
          </cell>
          <cell r="D116">
            <v>8</v>
          </cell>
          <cell r="E116" t="str">
            <v>PVC/PE</v>
          </cell>
          <cell r="F116">
            <v>4</v>
          </cell>
          <cell r="G116" t="str">
            <v>PVC/PE</v>
          </cell>
          <cell r="J116">
            <v>1</v>
          </cell>
          <cell r="K116" t="str">
            <v>RACCORD PVC PRESSION &amp; PE</v>
          </cell>
          <cell r="L116" t="str">
            <v>SORODIST</v>
          </cell>
          <cell r="M116" t="str">
            <v>T9063</v>
          </cell>
          <cell r="N116" t="str">
            <v>TE DE PRESSION DIAMETRE 63</v>
          </cell>
          <cell r="O116" t="str">
            <v>pc</v>
          </cell>
          <cell r="P116">
            <v>1</v>
          </cell>
          <cell r="Q116">
            <v>1</v>
          </cell>
          <cell r="R116">
            <v>0.98699999999999999</v>
          </cell>
        </row>
        <row r="117">
          <cell r="A117" t="str">
            <v>CROIX63</v>
          </cell>
          <cell r="C117" t="str">
            <v>CROIX PVC PRESSION D63</v>
          </cell>
          <cell r="D117">
            <v>8</v>
          </cell>
          <cell r="E117" t="str">
            <v>PVC/PE</v>
          </cell>
          <cell r="F117">
            <v>4</v>
          </cell>
          <cell r="G117" t="str">
            <v>PVC/PE</v>
          </cell>
          <cell r="J117">
            <v>1</v>
          </cell>
          <cell r="K117" t="str">
            <v>RACCORD PVC PRESSION &amp; PE</v>
          </cell>
          <cell r="L117" t="str">
            <v>SORODIST</v>
          </cell>
          <cell r="M117" t="str">
            <v>CROIX63</v>
          </cell>
          <cell r="N117" t="str">
            <v>CROIX PVC PRESSION 63</v>
          </cell>
          <cell r="P117">
            <v>1</v>
          </cell>
          <cell r="Q117">
            <v>1</v>
          </cell>
          <cell r="R117">
            <v>4.84</v>
          </cell>
        </row>
        <row r="118">
          <cell r="A118" t="str">
            <v>KITFVR1</v>
          </cell>
          <cell r="C118" t="str">
            <v>KIT FV RELEVAGE AVEC VANNES GUILLOTINES</v>
          </cell>
          <cell r="L118" t="str">
            <v>AQUATIRIS</v>
          </cell>
          <cell r="M118" t="str">
            <v>&lt;Non référencé&gt;</v>
          </cell>
          <cell r="N118" t="str">
            <v>&lt;Article non référencé&gt;</v>
          </cell>
          <cell r="P118">
            <v>1</v>
          </cell>
          <cell r="Q118">
            <v>0</v>
          </cell>
          <cell r="R118">
            <v>0</v>
          </cell>
        </row>
        <row r="119">
          <cell r="A119" t="str">
            <v>MBAC2.5</v>
          </cell>
          <cell r="C119" t="str">
            <v>BAC PEHD 2.5EH</v>
          </cell>
          <cell r="D119">
            <v>12</v>
          </cell>
          <cell r="E119" t="str">
            <v>KITS BACS/KITS COFFRAGES</v>
          </cell>
          <cell r="F119">
            <v>12</v>
          </cell>
          <cell r="G119" t="str">
            <v>KITS BACS</v>
          </cell>
          <cell r="L119" t="str">
            <v>EMP</v>
          </cell>
          <cell r="M119" t="str">
            <v>BAC2.5EH004F</v>
          </cell>
          <cell r="N119" t="str">
            <v>BAC D'ASSAINISSEMENT 2.5 EH</v>
          </cell>
          <cell r="P119">
            <v>1</v>
          </cell>
          <cell r="Q119">
            <v>1</v>
          </cell>
          <cell r="R119">
            <v>555.64</v>
          </cell>
        </row>
        <row r="120">
          <cell r="A120" t="str">
            <v>MREGASG</v>
          </cell>
          <cell r="C120" t="str">
            <v>REGARD HEXAGONAL SORTIE GAUCHE</v>
          </cell>
          <cell r="P120">
            <v>0</v>
          </cell>
          <cell r="Q120">
            <v>0</v>
          </cell>
          <cell r="R120">
            <v>0</v>
          </cell>
        </row>
        <row r="121">
          <cell r="A121" t="str">
            <v>MREGASD</v>
          </cell>
          <cell r="C121" t="str">
            <v>REGARD HEXAGONAL SORTIE DROITE</v>
          </cell>
          <cell r="P121">
            <v>0</v>
          </cell>
          <cell r="Q121">
            <v>0</v>
          </cell>
          <cell r="R121">
            <v>0</v>
          </cell>
        </row>
        <row r="122">
          <cell r="A122" t="str">
            <v>KITFVGSG</v>
          </cell>
          <cell r="C122" t="str">
            <v>KIT FV GRAVITAIRE AVEC Y SORTIE G</v>
          </cell>
          <cell r="D122">
            <v>4</v>
          </cell>
          <cell r="E122" t="str">
            <v>PIECES DETACHEES</v>
          </cell>
          <cell r="L122" t="str">
            <v>AQUATIRIS</v>
          </cell>
          <cell r="M122" t="str">
            <v>&lt;Non référencé&gt;</v>
          </cell>
          <cell r="N122" t="str">
            <v>&lt;Article non référencé&gt;</v>
          </cell>
          <cell r="P122">
            <v>1</v>
          </cell>
          <cell r="Q122">
            <v>0</v>
          </cell>
          <cell r="R122">
            <v>0</v>
          </cell>
        </row>
        <row r="123">
          <cell r="A123" t="str">
            <v>KITFVGSD</v>
          </cell>
          <cell r="C123" t="str">
            <v>KIT FV GRAVITAIRE AVEC Y SORTIE D</v>
          </cell>
          <cell r="D123">
            <v>4</v>
          </cell>
          <cell r="E123" t="str">
            <v>PIECES DETACHEES</v>
          </cell>
          <cell r="L123" t="str">
            <v>AQUATIRIS</v>
          </cell>
          <cell r="M123" t="str">
            <v>&lt;Non référencé&gt;</v>
          </cell>
          <cell r="N123" t="str">
            <v>&lt;Article non référencé&gt;</v>
          </cell>
          <cell r="P123">
            <v>1</v>
          </cell>
          <cell r="Q123">
            <v>0</v>
          </cell>
          <cell r="R123">
            <v>0</v>
          </cell>
        </row>
        <row r="124">
          <cell r="A124" t="str">
            <v>MCOUVDIR02</v>
          </cell>
          <cell r="C124" t="str">
            <v>COUVERCLE AQUATIRIS REGARD CARRE ET CUNETTE</v>
          </cell>
          <cell r="D124">
            <v>5</v>
          </cell>
          <cell r="E124" t="str">
            <v>REGARDS/REPARTITEURS/CHASSES</v>
          </cell>
          <cell r="F124">
            <v>1</v>
          </cell>
          <cell r="G124" t="str">
            <v>REGARDS/REPARTITEURS/CHASSES</v>
          </cell>
          <cell r="J124">
            <v>5</v>
          </cell>
          <cell r="K124" t="str">
            <v>REGARDS AU DETAIL</v>
          </cell>
          <cell r="L124" t="str">
            <v>EMP</v>
          </cell>
          <cell r="M124" t="str">
            <v>COUVERCLERA004F</v>
          </cell>
          <cell r="N124" t="str">
            <v>COUVERCLE AQUATIRIS POUR REGARD CARRE/CUNETTE</v>
          </cell>
          <cell r="O124" t="str">
            <v>pc</v>
          </cell>
          <cell r="P124">
            <v>1</v>
          </cell>
          <cell r="Q124">
            <v>1</v>
          </cell>
          <cell r="R124">
            <v>18.899999999999999</v>
          </cell>
        </row>
        <row r="125">
          <cell r="A125">
            <v>6130002469</v>
          </cell>
          <cell r="C125" t="str">
            <v>PANIER DEGRILLEUR</v>
          </cell>
          <cell r="D125">
            <v>9</v>
          </cell>
          <cell r="E125" t="str">
            <v>POSTES DE RELEVAGE</v>
          </cell>
          <cell r="F125">
            <v>5</v>
          </cell>
          <cell r="G125" t="str">
            <v>POSTES DE RELEVAGE</v>
          </cell>
          <cell r="J125">
            <v>3</v>
          </cell>
          <cell r="K125" t="str">
            <v>ACCESSOIRES POSTE</v>
          </cell>
          <cell r="L125" t="str">
            <v>EBARA</v>
          </cell>
          <cell r="M125">
            <v>6130002469</v>
          </cell>
          <cell r="N125" t="str">
            <v>REGARD DE SORTIE EN  CUNETTE</v>
          </cell>
          <cell r="O125">
            <v>1</v>
          </cell>
          <cell r="P125">
            <v>1</v>
          </cell>
          <cell r="Q125">
            <v>1</v>
          </cell>
          <cell r="R125">
            <v>315</v>
          </cell>
        </row>
        <row r="126">
          <cell r="A126" t="str">
            <v>RT144</v>
          </cell>
          <cell r="C126" t="str">
            <v>CULOTTE DOUBLE FF 45? D100</v>
          </cell>
          <cell r="L126" t="str">
            <v>NICOLL</v>
          </cell>
          <cell r="M126" t="str">
            <v>RT144</v>
          </cell>
          <cell r="N126" t="str">
            <v>CULOTTE DOUBLE FF 45? D100</v>
          </cell>
          <cell r="P126">
            <v>1</v>
          </cell>
          <cell r="Q126">
            <v>0</v>
          </cell>
          <cell r="R126">
            <v>0</v>
          </cell>
        </row>
        <row r="127">
          <cell r="A127" t="str">
            <v>MVAN3V63</v>
          </cell>
          <cell r="C127" t="str">
            <v>VANNE 3 VOIES  MANUELLE D63</v>
          </cell>
          <cell r="D127">
            <v>10</v>
          </cell>
          <cell r="E127" t="str">
            <v>ACCESSOIRES AU DETAIL</v>
          </cell>
          <cell r="F127">
            <v>13</v>
          </cell>
          <cell r="G127" t="str">
            <v>VANNES</v>
          </cell>
          <cell r="L127" t="str">
            <v>ALIAXIS</v>
          </cell>
          <cell r="M127" t="str">
            <v>TKDIVL63LTKD90</v>
          </cell>
          <cell r="N127" t="str">
            <v>VANNES 3 VOIES DIAM 63</v>
          </cell>
          <cell r="O127" t="str">
            <v>pc</v>
          </cell>
          <cell r="P127">
            <v>1</v>
          </cell>
          <cell r="Q127">
            <v>1</v>
          </cell>
          <cell r="R127">
            <v>84.99</v>
          </cell>
        </row>
        <row r="128">
          <cell r="A128" t="str">
            <v>MVAN3VM63</v>
          </cell>
          <cell r="C128" t="str">
            <v>VANNE 3 VOIES MOTORISEE DIAM 63</v>
          </cell>
          <cell r="D128">
            <v>10</v>
          </cell>
          <cell r="E128" t="str">
            <v>ACCESSOIRES AU DETAIL</v>
          </cell>
          <cell r="F128">
            <v>13</v>
          </cell>
          <cell r="G128" t="str">
            <v>VANNES</v>
          </cell>
          <cell r="L128" t="str">
            <v>ALIAXIS</v>
          </cell>
          <cell r="M128" t="str">
            <v>TKDIVL63TKD90</v>
          </cell>
          <cell r="N128" t="str">
            <v>VANNES 3 VOIES MOTORISEE DIAM 63</v>
          </cell>
          <cell r="O128">
            <v>1</v>
          </cell>
          <cell r="P128">
            <v>1</v>
          </cell>
          <cell r="Q128">
            <v>1</v>
          </cell>
          <cell r="R128">
            <v>364.8</v>
          </cell>
        </row>
        <row r="129">
          <cell r="A129" t="str">
            <v>MVAN3VM50</v>
          </cell>
          <cell r="C129" t="str">
            <v>VANNES 3 VOIES MOTORISEE D50</v>
          </cell>
          <cell r="D129">
            <v>10</v>
          </cell>
          <cell r="E129" t="str">
            <v>ACCESSOIRES AU DETAIL</v>
          </cell>
          <cell r="F129">
            <v>13</v>
          </cell>
          <cell r="G129" t="str">
            <v>VANNES</v>
          </cell>
          <cell r="L129" t="str">
            <v>ALIAXIS</v>
          </cell>
          <cell r="M129" t="str">
            <v>MVAN3VM50</v>
          </cell>
          <cell r="N129" t="str">
            <v>VANNES 3 VOIES MOTORISEE DIAM 50</v>
          </cell>
          <cell r="O129">
            <v>1</v>
          </cell>
          <cell r="P129">
            <v>1</v>
          </cell>
          <cell r="Q129">
            <v>1</v>
          </cell>
          <cell r="R129">
            <v>342.04</v>
          </cell>
        </row>
        <row r="130">
          <cell r="A130" t="str">
            <v>MFV6EH6*2</v>
          </cell>
          <cell r="C130" t="str">
            <v>FILTRE VERTICAL 6EH (4.88MX8.80M)</v>
          </cell>
          <cell r="D130">
            <v>6</v>
          </cell>
          <cell r="E130" t="str">
            <v>PACKS MEMBRANE</v>
          </cell>
          <cell r="H130" t="str">
            <v>NB FV</v>
          </cell>
          <cell r="I130" t="str">
            <v>NB de ventes packs FV</v>
          </cell>
          <cell r="J130" t="str">
            <v>FV</v>
          </cell>
          <cell r="K130" t="str">
            <v>FILTRE VERTICAL</v>
          </cell>
          <cell r="L130" t="str">
            <v>SODAF</v>
          </cell>
          <cell r="M130" t="str">
            <v>MFV6EH6*2</v>
          </cell>
          <cell r="N130" t="str">
            <v>FILTRE VERTICAL 6EH 6m*2m</v>
          </cell>
          <cell r="O130">
            <v>1</v>
          </cell>
          <cell r="P130">
            <v>1</v>
          </cell>
          <cell r="Q130">
            <v>1</v>
          </cell>
          <cell r="R130">
            <v>379.4</v>
          </cell>
        </row>
        <row r="131">
          <cell r="A131" t="str">
            <v>MFV6EH8*1.5</v>
          </cell>
          <cell r="C131" t="str">
            <v>FILTRE VERTICAL 6EH (4.27MX10.80M)</v>
          </cell>
          <cell r="D131">
            <v>6</v>
          </cell>
          <cell r="E131" t="str">
            <v>PACKS MEMBRANE</v>
          </cell>
          <cell r="H131" t="str">
            <v>NB FV</v>
          </cell>
          <cell r="I131" t="str">
            <v>NB de ventes packs FV</v>
          </cell>
          <cell r="J131" t="str">
            <v>FV</v>
          </cell>
          <cell r="K131" t="str">
            <v>FILTRE VERTICAL</v>
          </cell>
          <cell r="L131" t="str">
            <v>SODAF</v>
          </cell>
          <cell r="M131" t="str">
            <v>MFV6EH8*1.5</v>
          </cell>
          <cell r="N131" t="str">
            <v>FILTRE VERTICAL 6EH 8m*1.5m</v>
          </cell>
          <cell r="O131">
            <v>1</v>
          </cell>
          <cell r="P131">
            <v>1</v>
          </cell>
          <cell r="Q131">
            <v>1</v>
          </cell>
          <cell r="R131">
            <v>407.7</v>
          </cell>
        </row>
        <row r="132">
          <cell r="A132" t="str">
            <v>MFV3EH</v>
          </cell>
          <cell r="C132" t="str">
            <v>FILTRE VERTICAL 3EH (5.49MX4.50M)</v>
          </cell>
          <cell r="D132">
            <v>6</v>
          </cell>
          <cell r="E132" t="str">
            <v>PACKS MEMBRANE</v>
          </cell>
          <cell r="H132" t="str">
            <v>NB FV</v>
          </cell>
          <cell r="I132" t="str">
            <v>NB de ventes packs FV</v>
          </cell>
          <cell r="J132" t="str">
            <v>FV</v>
          </cell>
          <cell r="K132" t="str">
            <v>FILTRE VERTICAL</v>
          </cell>
          <cell r="L132" t="str">
            <v>SODAF</v>
          </cell>
          <cell r="M132" t="str">
            <v>MFV3EH</v>
          </cell>
          <cell r="N132" t="str">
            <v>FILTRE VERTICAL 3EH</v>
          </cell>
          <cell r="O132">
            <v>1</v>
          </cell>
          <cell r="P132">
            <v>1</v>
          </cell>
          <cell r="Q132">
            <v>1</v>
          </cell>
          <cell r="R132">
            <v>218.44</v>
          </cell>
        </row>
        <row r="133">
          <cell r="A133" t="str">
            <v>MFV4EH</v>
          </cell>
          <cell r="C133" t="str">
            <v>FILTRE VERTICAL 4EH (6.71MX4.50M)</v>
          </cell>
          <cell r="D133">
            <v>6</v>
          </cell>
          <cell r="E133" t="str">
            <v>PACKS MEMBRANE</v>
          </cell>
          <cell r="H133" t="str">
            <v>NB FV</v>
          </cell>
          <cell r="I133" t="str">
            <v>NB de ventes packs FV</v>
          </cell>
          <cell r="J133" t="str">
            <v>FV</v>
          </cell>
          <cell r="K133" t="str">
            <v>FILTRE VERTICAL</v>
          </cell>
          <cell r="L133" t="str">
            <v>SODAF</v>
          </cell>
          <cell r="M133" t="str">
            <v>MFV4EH</v>
          </cell>
          <cell r="N133" t="str">
            <v>FILTRE VERTICAL 4EH</v>
          </cell>
          <cell r="O133">
            <v>1</v>
          </cell>
          <cell r="P133">
            <v>1</v>
          </cell>
          <cell r="Q133">
            <v>1</v>
          </cell>
          <cell r="R133">
            <v>267.08</v>
          </cell>
        </row>
        <row r="134">
          <cell r="A134" t="str">
            <v>MFV8EH4*4</v>
          </cell>
          <cell r="C134" t="str">
            <v>FILTRE VERTICAL 8EH (7.32MX6.80M)</v>
          </cell>
          <cell r="D134">
            <v>6</v>
          </cell>
          <cell r="E134" t="str">
            <v>PACKS MEMBRANE</v>
          </cell>
          <cell r="H134" t="str">
            <v>NB FV</v>
          </cell>
          <cell r="I134" t="str">
            <v>NB de ventes packs FV</v>
          </cell>
          <cell r="J134" t="str">
            <v>FV</v>
          </cell>
          <cell r="K134" t="str">
            <v>FILTRE VERTICAL</v>
          </cell>
          <cell r="L134" t="str">
            <v>SODAF</v>
          </cell>
          <cell r="M134" t="str">
            <v>MFV8EH4*4</v>
          </cell>
          <cell r="N134" t="str">
            <v>FILTRE VERTICAL 8EH 4m*4m</v>
          </cell>
          <cell r="P134">
            <v>1</v>
          </cell>
          <cell r="Q134">
            <v>1</v>
          </cell>
          <cell r="R134">
            <v>440.43</v>
          </cell>
        </row>
        <row r="135">
          <cell r="A135" t="str">
            <v>MFV8EH8*2</v>
          </cell>
          <cell r="C135" t="str">
            <v>FILTRE VERTICAL 8EH (4.88MX10.80M)</v>
          </cell>
          <cell r="D135">
            <v>6</v>
          </cell>
          <cell r="E135" t="str">
            <v>PACKS MEMBRANE</v>
          </cell>
          <cell r="H135" t="str">
            <v>NB FV</v>
          </cell>
          <cell r="I135" t="str">
            <v>NB de ventes packs FV</v>
          </cell>
          <cell r="J135" t="str">
            <v>FV</v>
          </cell>
          <cell r="K135" t="str">
            <v>FILTRE VERTICAL</v>
          </cell>
          <cell r="L135" t="str">
            <v>SODAF</v>
          </cell>
          <cell r="M135" t="str">
            <v>MFV8EH8*2</v>
          </cell>
          <cell r="N135" t="str">
            <v>FILTRE VERTICAL 8EH 8m*2m</v>
          </cell>
          <cell r="P135">
            <v>1</v>
          </cell>
          <cell r="Q135">
            <v>1</v>
          </cell>
          <cell r="R135">
            <v>466.07</v>
          </cell>
        </row>
        <row r="136">
          <cell r="A136" t="str">
            <v>PFV6EH6x2</v>
          </cell>
          <cell r="C136" t="str">
            <v>PACK FV GEO 1.52MM 6EH6X2 SANS GRILLE</v>
          </cell>
          <cell r="D136">
            <v>1</v>
          </cell>
          <cell r="E136" t="str">
            <v>MEMBRANES ET ANTI-RACINES</v>
          </cell>
          <cell r="F136">
            <v>2</v>
          </cell>
          <cell r="G136" t="str">
            <v>MEMBRANES ET ANTI-RACINES</v>
          </cell>
          <cell r="H136" t="str">
            <v>NB FV</v>
          </cell>
          <cell r="I136" t="str">
            <v>NB de ventes packs FV</v>
          </cell>
          <cell r="J136">
            <v>1</v>
          </cell>
          <cell r="K136" t="str">
            <v>Pack EPDM FV</v>
          </cell>
          <cell r="L136" t="str">
            <v>AQUATIRIS</v>
          </cell>
          <cell r="M136" t="str">
            <v>&lt;Non référencé&gt;</v>
          </cell>
          <cell r="N136" t="str">
            <v>&lt;Article non référencé&gt;</v>
          </cell>
          <cell r="P136">
            <v>1</v>
          </cell>
          <cell r="Q136">
            <v>0</v>
          </cell>
          <cell r="R136">
            <v>0</v>
          </cell>
        </row>
        <row r="137">
          <cell r="A137" t="str">
            <v>PFV6EH8x1.5</v>
          </cell>
          <cell r="C137" t="str">
            <v>PACK FV GEO 1.52MM 6EH8X1.5 SANS GRILLE</v>
          </cell>
          <cell r="D137">
            <v>1</v>
          </cell>
          <cell r="E137" t="str">
            <v>MEMBRANES ET ANTI-RACINES</v>
          </cell>
          <cell r="F137">
            <v>2</v>
          </cell>
          <cell r="G137" t="str">
            <v>MEMBRANES ET ANTI-RACINES</v>
          </cell>
          <cell r="H137" t="str">
            <v>NB FV</v>
          </cell>
          <cell r="I137" t="str">
            <v>NB de ventes packs FV</v>
          </cell>
          <cell r="J137">
            <v>1</v>
          </cell>
          <cell r="K137" t="str">
            <v>Pack EPDM FV</v>
          </cell>
          <cell r="L137" t="str">
            <v>AQUATIRIS</v>
          </cell>
          <cell r="M137" t="str">
            <v>&lt;Non référencé&gt;</v>
          </cell>
          <cell r="N137" t="str">
            <v>&lt;Article non référencé&gt;</v>
          </cell>
          <cell r="P137">
            <v>1</v>
          </cell>
          <cell r="Q137">
            <v>0</v>
          </cell>
          <cell r="R137">
            <v>0</v>
          </cell>
        </row>
        <row r="138">
          <cell r="A138" t="str">
            <v>PFV3EH3x2</v>
          </cell>
          <cell r="C138" t="str">
            <v>PACK FV GEO 1.52MM 3EH SANS GRILLE</v>
          </cell>
          <cell r="D138">
            <v>1</v>
          </cell>
          <cell r="E138" t="str">
            <v>MEMBRANES ET ANTI-RACINES</v>
          </cell>
          <cell r="F138">
            <v>2</v>
          </cell>
          <cell r="G138" t="str">
            <v>MEMBRANES ET ANTI-RACINES</v>
          </cell>
          <cell r="H138" t="str">
            <v>NB FV</v>
          </cell>
          <cell r="I138" t="str">
            <v>NB de ventes packs FV</v>
          </cell>
          <cell r="J138">
            <v>1</v>
          </cell>
          <cell r="K138" t="str">
            <v>Pack EPDM FV</v>
          </cell>
          <cell r="L138" t="str">
            <v>AQUATIRIS</v>
          </cell>
          <cell r="M138" t="str">
            <v>&lt;Non référencé&gt;</v>
          </cell>
          <cell r="N138" t="str">
            <v>&lt;Article non référencé&gt;</v>
          </cell>
          <cell r="P138">
            <v>1</v>
          </cell>
          <cell r="Q138">
            <v>0</v>
          </cell>
          <cell r="R138">
            <v>0</v>
          </cell>
        </row>
        <row r="139">
          <cell r="A139" t="str">
            <v>PFV4EH4x2</v>
          </cell>
          <cell r="C139" t="str">
            <v>PACK FV GEO 1.52MM 4EH SANS GRILLE</v>
          </cell>
          <cell r="D139">
            <v>1</v>
          </cell>
          <cell r="E139" t="str">
            <v>MEMBRANES ET ANTI-RACINES</v>
          </cell>
          <cell r="F139">
            <v>2</v>
          </cell>
          <cell r="G139" t="str">
            <v>MEMBRANES ET ANTI-RACINES</v>
          </cell>
          <cell r="H139" t="str">
            <v>NB FV</v>
          </cell>
          <cell r="I139" t="str">
            <v>NB de ventes packs FV</v>
          </cell>
          <cell r="J139">
            <v>1</v>
          </cell>
          <cell r="K139" t="str">
            <v>Pack EPDM FV</v>
          </cell>
          <cell r="L139" t="str">
            <v>AQUATIRIS</v>
          </cell>
          <cell r="M139" t="str">
            <v>&lt;Non référencé&gt;</v>
          </cell>
          <cell r="N139" t="str">
            <v>&lt;Article non référencé&gt;</v>
          </cell>
          <cell r="P139">
            <v>1</v>
          </cell>
          <cell r="Q139">
            <v>0</v>
          </cell>
          <cell r="R139">
            <v>0</v>
          </cell>
        </row>
        <row r="140">
          <cell r="A140" t="str">
            <v>MFV10EH8*2.5</v>
          </cell>
          <cell r="C140" t="str">
            <v>FILTRE VERTICAL 10EH (10.97MX5.30M)</v>
          </cell>
          <cell r="D140">
            <v>6</v>
          </cell>
          <cell r="E140" t="str">
            <v>PACKS MEMBRANE</v>
          </cell>
          <cell r="H140" t="str">
            <v>NB FV</v>
          </cell>
          <cell r="I140" t="str">
            <v>NB de ventes packs FV</v>
          </cell>
          <cell r="J140" t="str">
            <v>FV</v>
          </cell>
          <cell r="K140" t="str">
            <v>FILTRE VERTICAL</v>
          </cell>
          <cell r="L140" t="str">
            <v>SODAF</v>
          </cell>
          <cell r="M140" t="str">
            <v>MFV10EH8*2.5</v>
          </cell>
          <cell r="N140" t="str">
            <v>FILTRE VERTICAL 10EH 8M*2.5M</v>
          </cell>
          <cell r="O140">
            <v>1</v>
          </cell>
          <cell r="P140">
            <v>1</v>
          </cell>
          <cell r="Q140">
            <v>1</v>
          </cell>
          <cell r="R140">
            <v>513.83000000000004</v>
          </cell>
        </row>
        <row r="141">
          <cell r="A141" t="str">
            <v>MFV10EH10*2</v>
          </cell>
          <cell r="C141" t="str">
            <v>FILTRE VERTICAL 10EH (5.49MX13M)</v>
          </cell>
          <cell r="D141">
            <v>6</v>
          </cell>
          <cell r="E141" t="str">
            <v>PACKS MEMBRANE</v>
          </cell>
          <cell r="H141" t="str">
            <v>NB FV</v>
          </cell>
          <cell r="I141" t="str">
            <v>NB de ventes packs FV</v>
          </cell>
          <cell r="J141" t="str">
            <v>FV</v>
          </cell>
          <cell r="K141" t="str">
            <v>FILTRE VERTICAL</v>
          </cell>
          <cell r="L141" t="str">
            <v>SODAF</v>
          </cell>
          <cell r="M141" t="str">
            <v>MFV10EH10*2</v>
          </cell>
          <cell r="N141" t="str">
            <v>FILTRE VERTICAL 10EH 10M*2M</v>
          </cell>
          <cell r="O141">
            <v>1</v>
          </cell>
          <cell r="P141">
            <v>1</v>
          </cell>
          <cell r="Q141">
            <v>1</v>
          </cell>
          <cell r="R141">
            <v>631.46</v>
          </cell>
        </row>
        <row r="142">
          <cell r="A142" t="str">
            <v>MFV12EH6*4</v>
          </cell>
          <cell r="C142" t="str">
            <v>FILTRE VERTICAL 12EH (9.15MX7M)</v>
          </cell>
          <cell r="D142">
            <v>6</v>
          </cell>
          <cell r="E142" t="str">
            <v>PACKS MEMBRANE</v>
          </cell>
          <cell r="H142" t="str">
            <v>NB FV</v>
          </cell>
          <cell r="I142" t="str">
            <v>NB de ventes packs FV</v>
          </cell>
          <cell r="J142" t="str">
            <v>FV</v>
          </cell>
          <cell r="K142" t="str">
            <v>FILTRE VERTICAL</v>
          </cell>
          <cell r="L142" t="str">
            <v>SODAF</v>
          </cell>
          <cell r="M142" t="str">
            <v>MFV12EH6*4</v>
          </cell>
          <cell r="N142" t="str">
            <v>FILTRE VERTICAL 12EH 6M*4M</v>
          </cell>
          <cell r="O142">
            <v>1</v>
          </cell>
          <cell r="P142">
            <v>1</v>
          </cell>
          <cell r="Q142">
            <v>1</v>
          </cell>
          <cell r="R142">
            <v>566.9</v>
          </cell>
        </row>
        <row r="143">
          <cell r="A143" t="str">
            <v>MFV12EH8*3</v>
          </cell>
          <cell r="C143" t="str">
            <v>FILTRE VERTICAL 12EH (10.97MX6M)</v>
          </cell>
          <cell r="D143">
            <v>6</v>
          </cell>
          <cell r="E143" t="str">
            <v>PACKS MEMBRANE</v>
          </cell>
          <cell r="H143" t="str">
            <v>NB FV</v>
          </cell>
          <cell r="I143" t="str">
            <v>NB de ventes packs FV</v>
          </cell>
          <cell r="J143" t="str">
            <v>FV</v>
          </cell>
          <cell r="K143" t="str">
            <v>FILTRE VERTICAL</v>
          </cell>
          <cell r="L143" t="str">
            <v>SODAF</v>
          </cell>
          <cell r="M143" t="str">
            <v>MFV12EH8*3</v>
          </cell>
          <cell r="N143" t="str">
            <v>FILTRE VERTICAL 12EH 8M*3M</v>
          </cell>
          <cell r="O143">
            <v>1</v>
          </cell>
          <cell r="P143">
            <v>1</v>
          </cell>
          <cell r="Q143">
            <v>1</v>
          </cell>
          <cell r="R143">
            <v>581.94000000000005</v>
          </cell>
        </row>
        <row r="144">
          <cell r="A144" t="str">
            <v>MFV16EH8*4</v>
          </cell>
          <cell r="C144" t="str">
            <v>FILTRE VERTICAL 16EH (10.97MX7M)</v>
          </cell>
          <cell r="D144">
            <v>6</v>
          </cell>
          <cell r="E144" t="str">
            <v>PACKS MEMBRANE</v>
          </cell>
          <cell r="H144" t="str">
            <v>NB FV</v>
          </cell>
          <cell r="I144" t="str">
            <v>NB de ventes packs FV</v>
          </cell>
          <cell r="J144" t="str">
            <v>FV</v>
          </cell>
          <cell r="K144" t="str">
            <v>FILTRE VERTICAL</v>
          </cell>
          <cell r="L144" t="str">
            <v>SODAF</v>
          </cell>
          <cell r="M144" t="str">
            <v>MFV16EH8*4</v>
          </cell>
          <cell r="N144" t="str">
            <v>FILTRE VERTICAL 16EH 8M*4M</v>
          </cell>
          <cell r="O144">
            <v>1</v>
          </cell>
          <cell r="P144">
            <v>1</v>
          </cell>
          <cell r="Q144">
            <v>1</v>
          </cell>
          <cell r="R144">
            <v>679.21</v>
          </cell>
        </row>
        <row r="145">
          <cell r="A145" t="str">
            <v>MFV20EH8*5</v>
          </cell>
          <cell r="C145" t="str">
            <v>FILTRE VERTICAL 20EH (11.5MX8.53M)</v>
          </cell>
          <cell r="D145">
            <v>6</v>
          </cell>
          <cell r="E145" t="str">
            <v>PACKS MEMBRANE</v>
          </cell>
          <cell r="H145" t="str">
            <v>NB FV</v>
          </cell>
          <cell r="I145" t="str">
            <v>NB de ventes packs FV</v>
          </cell>
          <cell r="J145" t="str">
            <v>FV</v>
          </cell>
          <cell r="K145" t="str">
            <v>FILTRE VERTICAL</v>
          </cell>
          <cell r="L145" t="str">
            <v>SODAF</v>
          </cell>
          <cell r="M145" t="str">
            <v>MFV20EH8*5</v>
          </cell>
          <cell r="N145" t="str">
            <v>FILTRE VERTICAL 20EH 8M*5M</v>
          </cell>
          <cell r="O145">
            <v>1</v>
          </cell>
          <cell r="P145">
            <v>1</v>
          </cell>
          <cell r="Q145">
            <v>1</v>
          </cell>
          <cell r="R145">
            <v>867.6</v>
          </cell>
        </row>
        <row r="146">
          <cell r="A146" t="str">
            <v>MFV20EH10*4</v>
          </cell>
          <cell r="C146" t="str">
            <v>FILTRE VERTICAL 20EH (7.62MX13.50M)</v>
          </cell>
          <cell r="D146">
            <v>6</v>
          </cell>
          <cell r="E146" t="str">
            <v>PACKS MEMBRANE</v>
          </cell>
          <cell r="H146" t="str">
            <v>NB FV</v>
          </cell>
          <cell r="I146" t="str">
            <v>NB de ventes packs FV</v>
          </cell>
          <cell r="J146" t="str">
            <v>FV</v>
          </cell>
          <cell r="K146" t="str">
            <v>FILTRE VERTICAL</v>
          </cell>
          <cell r="L146" t="str">
            <v>SODAF</v>
          </cell>
          <cell r="M146" t="str">
            <v>MFV20EH10*4</v>
          </cell>
          <cell r="N146" t="str">
            <v>FILTRE VERTICAL 20EH 10M*4M</v>
          </cell>
          <cell r="O146">
            <v>1</v>
          </cell>
          <cell r="P146">
            <v>1</v>
          </cell>
          <cell r="Q146">
            <v>1</v>
          </cell>
          <cell r="R146">
            <v>910.04</v>
          </cell>
        </row>
        <row r="147">
          <cell r="A147" t="str">
            <v>MFH3EH</v>
          </cell>
          <cell r="C147" t="str">
            <v>FILTRE HORIZONTAL 3EH 1.10MM</v>
          </cell>
          <cell r="D147">
            <v>6</v>
          </cell>
          <cell r="E147" t="str">
            <v>PACKS MEMBRANE</v>
          </cell>
          <cell r="H147" t="str">
            <v>NB FV+FH</v>
          </cell>
          <cell r="I147" t="str">
            <v>NB de ventes packs FH</v>
          </cell>
          <cell r="J147" t="str">
            <v>FH</v>
          </cell>
          <cell r="K147" t="str">
            <v>FILTRE HORIZONTAL</v>
          </cell>
          <cell r="L147" t="str">
            <v>SODAF</v>
          </cell>
          <cell r="M147" t="str">
            <v>MFH3EH</v>
          </cell>
          <cell r="N147" t="str">
            <v>FILTRE HORIZONTAL 3EH</v>
          </cell>
          <cell r="O147">
            <v>1</v>
          </cell>
          <cell r="P147">
            <v>8</v>
          </cell>
          <cell r="Q147">
            <v>1</v>
          </cell>
          <cell r="R147">
            <v>1666.49</v>
          </cell>
        </row>
        <row r="148">
          <cell r="A148" t="str">
            <v>MFH4EH</v>
          </cell>
          <cell r="C148" t="str">
            <v>FILTRE HORIZONTAL 4EH</v>
          </cell>
          <cell r="D148">
            <v>6</v>
          </cell>
          <cell r="E148" t="str">
            <v>PACKS MEMBRANE</v>
          </cell>
          <cell r="H148" t="str">
            <v>NB FV+FH</v>
          </cell>
          <cell r="I148" t="str">
            <v>NB de ventes packs FH</v>
          </cell>
          <cell r="J148" t="str">
            <v>FH</v>
          </cell>
          <cell r="K148" t="str">
            <v>FILTRE HORIZONTAL</v>
          </cell>
          <cell r="L148" t="str">
            <v>SODAF</v>
          </cell>
          <cell r="M148" t="str">
            <v>MFH4EH</v>
          </cell>
          <cell r="N148" t="str">
            <v>FILTRE HORIZONTAL 4EH</v>
          </cell>
          <cell r="O148" t="str">
            <v>1 Palette = 8 K</v>
          </cell>
          <cell r="P148">
            <v>8</v>
          </cell>
          <cell r="Q148">
            <v>1</v>
          </cell>
          <cell r="R148">
            <v>1695.74</v>
          </cell>
        </row>
        <row r="149">
          <cell r="A149" t="str">
            <v>MFH12EH</v>
          </cell>
          <cell r="C149" t="str">
            <v>FILTRE HORIZONTAL 12EH</v>
          </cell>
          <cell r="D149">
            <v>6</v>
          </cell>
          <cell r="E149" t="str">
            <v>PACKS MEMBRANE</v>
          </cell>
          <cell r="H149" t="str">
            <v>NB FV+FH</v>
          </cell>
          <cell r="I149" t="str">
            <v>NB de ventes packs FH</v>
          </cell>
          <cell r="J149" t="str">
            <v>FH</v>
          </cell>
          <cell r="K149" t="str">
            <v>FILTRE HORIZONTAL</v>
          </cell>
          <cell r="L149" t="str">
            <v>SODAF</v>
          </cell>
          <cell r="M149" t="str">
            <v>MFH12EH</v>
          </cell>
          <cell r="N149" t="str">
            <v>FILTRE HORIZONTAL 12EH</v>
          </cell>
          <cell r="O149" t="str">
            <v>1 Palette</v>
          </cell>
          <cell r="P149">
            <v>3</v>
          </cell>
          <cell r="Q149">
            <v>1</v>
          </cell>
          <cell r="R149">
            <v>1733.69</v>
          </cell>
        </row>
        <row r="150">
          <cell r="A150" t="str">
            <v>MFH16EH</v>
          </cell>
          <cell r="C150" t="str">
            <v>FILTRE HORIZONTAL 16EH</v>
          </cell>
          <cell r="D150">
            <v>6</v>
          </cell>
          <cell r="E150" t="str">
            <v>PACKS MEMBRANE</v>
          </cell>
          <cell r="H150" t="str">
            <v>NB FV+FH</v>
          </cell>
          <cell r="I150" t="str">
            <v>NB de ventes packs FH</v>
          </cell>
          <cell r="J150" t="str">
            <v>FH</v>
          </cell>
          <cell r="K150" t="str">
            <v>FILTRE HORIZONTAL</v>
          </cell>
          <cell r="L150" t="str">
            <v>SODAF</v>
          </cell>
          <cell r="M150" t="str">
            <v>MFH16EH</v>
          </cell>
          <cell r="N150" t="str">
            <v>FILTRE HORIZONTAL 16EH</v>
          </cell>
          <cell r="P150">
            <v>1</v>
          </cell>
          <cell r="Q150">
            <v>1</v>
          </cell>
          <cell r="R150">
            <v>733.11</v>
          </cell>
        </row>
        <row r="151">
          <cell r="A151" t="str">
            <v>MFH20EH</v>
          </cell>
          <cell r="C151" t="str">
            <v>FILTRE HORIZONTAL 20EH</v>
          </cell>
          <cell r="D151">
            <v>6</v>
          </cell>
          <cell r="E151" t="str">
            <v>PACKS MEMBRANE</v>
          </cell>
          <cell r="H151" t="str">
            <v>NB FV+FH</v>
          </cell>
          <cell r="I151" t="str">
            <v>NB de ventes packs FH</v>
          </cell>
          <cell r="J151" t="str">
            <v>FH</v>
          </cell>
          <cell r="K151" t="str">
            <v>FILTRE HORIZONTAL</v>
          </cell>
          <cell r="L151" t="str">
            <v>SODAF</v>
          </cell>
          <cell r="M151" t="str">
            <v>MFH20EH</v>
          </cell>
          <cell r="N151" t="str">
            <v>FILTRE HORIZONTAL 20EH</v>
          </cell>
          <cell r="P151">
            <v>1</v>
          </cell>
          <cell r="Q151">
            <v>1</v>
          </cell>
          <cell r="R151">
            <v>838.68</v>
          </cell>
        </row>
        <row r="152">
          <cell r="A152" t="str">
            <v>PFV8EH4x4</v>
          </cell>
          <cell r="C152" t="str">
            <v>PACK FV GEO 1.52MM 8EH4X4 SANS GRILLE</v>
          </cell>
          <cell r="D152">
            <v>1</v>
          </cell>
          <cell r="E152" t="str">
            <v>MEMBRANES ET ANTI-RACINES</v>
          </cell>
          <cell r="F152">
            <v>2</v>
          </cell>
          <cell r="G152" t="str">
            <v>MEMBRANES ET ANTI-RACINES</v>
          </cell>
          <cell r="H152" t="str">
            <v>NB FV</v>
          </cell>
          <cell r="I152" t="str">
            <v>NB de ventes packs FV</v>
          </cell>
          <cell r="J152">
            <v>1</v>
          </cell>
          <cell r="K152" t="str">
            <v>Pack EPDM FV</v>
          </cell>
          <cell r="L152" t="str">
            <v>AQUATIRIS</v>
          </cell>
          <cell r="M152" t="str">
            <v>&lt;Non référencé&gt;</v>
          </cell>
          <cell r="N152" t="str">
            <v>&lt;Article non référencé&gt;</v>
          </cell>
          <cell r="P152">
            <v>1</v>
          </cell>
          <cell r="Q152">
            <v>0</v>
          </cell>
          <cell r="R152">
            <v>0</v>
          </cell>
        </row>
        <row r="153">
          <cell r="A153" t="str">
            <v>PFV8EH8x2</v>
          </cell>
          <cell r="C153" t="str">
            <v>PACK FV GEO 1.52MM 8EH8X2 SANS GRILLE</v>
          </cell>
          <cell r="D153">
            <v>1</v>
          </cell>
          <cell r="E153" t="str">
            <v>MEMBRANES ET ANTI-RACINES</v>
          </cell>
          <cell r="F153">
            <v>2</v>
          </cell>
          <cell r="G153" t="str">
            <v>MEMBRANES ET ANTI-RACINES</v>
          </cell>
          <cell r="H153" t="str">
            <v>NB FV</v>
          </cell>
          <cell r="I153" t="str">
            <v>NB de ventes packs FV</v>
          </cell>
          <cell r="J153">
            <v>1</v>
          </cell>
          <cell r="K153" t="str">
            <v>Pack EPDM FV</v>
          </cell>
          <cell r="L153" t="str">
            <v>AQUATIRIS</v>
          </cell>
          <cell r="M153" t="str">
            <v>&lt;Non référencé&gt;</v>
          </cell>
          <cell r="N153" t="str">
            <v>&lt;Article non référencé&gt;</v>
          </cell>
          <cell r="P153">
            <v>1</v>
          </cell>
          <cell r="Q153">
            <v>0</v>
          </cell>
          <cell r="R153">
            <v>0</v>
          </cell>
        </row>
        <row r="154">
          <cell r="A154" t="str">
            <v>PFV10EH8x2.5</v>
          </cell>
          <cell r="C154" t="str">
            <v>PACK FV GEO 1.52MM 10EH8X2.5 SANS GRILLE</v>
          </cell>
          <cell r="D154">
            <v>1</v>
          </cell>
          <cell r="E154" t="str">
            <v>MEMBRANES ET ANTI-RACINES</v>
          </cell>
          <cell r="F154">
            <v>2</v>
          </cell>
          <cell r="G154" t="str">
            <v>MEMBRANES ET ANTI-RACINES</v>
          </cell>
          <cell r="H154" t="str">
            <v>NB FV</v>
          </cell>
          <cell r="I154" t="str">
            <v>NB de ventes packs FV</v>
          </cell>
          <cell r="J154">
            <v>1</v>
          </cell>
          <cell r="K154" t="str">
            <v>Pack EPDM FV</v>
          </cell>
          <cell r="L154" t="str">
            <v>AQUATIRIS</v>
          </cell>
          <cell r="M154" t="str">
            <v>&lt;Non référencé&gt;</v>
          </cell>
          <cell r="N154" t="str">
            <v>&lt;Article non référencé&gt;</v>
          </cell>
          <cell r="P154">
            <v>1</v>
          </cell>
          <cell r="Q154">
            <v>0</v>
          </cell>
          <cell r="R154">
            <v>0</v>
          </cell>
        </row>
        <row r="155">
          <cell r="A155" t="str">
            <v>ECAR110</v>
          </cell>
          <cell r="C155" t="str">
            <v>CLAPET ANTI RETOUR PVC EVAC D100</v>
          </cell>
          <cell r="D155">
            <v>4</v>
          </cell>
          <cell r="E155" t="str">
            <v>PIECES DETACHEES</v>
          </cell>
          <cell r="L155" t="str">
            <v>NICOLL</v>
          </cell>
          <cell r="M155" t="str">
            <v>ECAR110</v>
          </cell>
          <cell r="N155" t="str">
            <v>CLAPET ANTI RETOUR PVC EVAC D100</v>
          </cell>
          <cell r="O155" t="str">
            <v>pc</v>
          </cell>
          <cell r="P155">
            <v>1</v>
          </cell>
          <cell r="Q155">
            <v>0</v>
          </cell>
          <cell r="R155">
            <v>58.72</v>
          </cell>
        </row>
        <row r="156">
          <cell r="A156" t="str">
            <v>PFV12EH6x4</v>
          </cell>
          <cell r="C156" t="str">
            <v>PACK FV GEO 1.52MM 12EH6X4 SANS GRILLE</v>
          </cell>
          <cell r="D156">
            <v>1</v>
          </cell>
          <cell r="E156" t="str">
            <v>MEMBRANES ET ANTI-RACINES</v>
          </cell>
          <cell r="F156">
            <v>2</v>
          </cell>
          <cell r="G156" t="str">
            <v>MEMBRANES ET ANTI-RACINES</v>
          </cell>
          <cell r="H156" t="str">
            <v>NB FV</v>
          </cell>
          <cell r="I156" t="str">
            <v>NB de ventes packs FV</v>
          </cell>
          <cell r="J156">
            <v>1</v>
          </cell>
          <cell r="K156" t="str">
            <v>Pack EPDM FV</v>
          </cell>
          <cell r="L156" t="str">
            <v>AQUATIRIS</v>
          </cell>
          <cell r="M156" t="str">
            <v>&lt;Non référencé&gt;</v>
          </cell>
          <cell r="N156" t="str">
            <v>&lt;Article non référencé&gt;</v>
          </cell>
          <cell r="P156">
            <v>1</v>
          </cell>
          <cell r="Q156">
            <v>0</v>
          </cell>
          <cell r="R156">
            <v>0</v>
          </cell>
        </row>
        <row r="157">
          <cell r="A157" t="str">
            <v>PFV12EH8x3</v>
          </cell>
          <cell r="C157" t="str">
            <v>PACK FV GEO 1.52MM 12EH8X3 SANS GRILLE</v>
          </cell>
          <cell r="D157">
            <v>1</v>
          </cell>
          <cell r="E157" t="str">
            <v>MEMBRANES ET ANTI-RACINES</v>
          </cell>
          <cell r="F157">
            <v>2</v>
          </cell>
          <cell r="G157" t="str">
            <v>MEMBRANES ET ANTI-RACINES</v>
          </cell>
          <cell r="H157" t="str">
            <v>NB FV</v>
          </cell>
          <cell r="I157" t="str">
            <v>NB de ventes packs FV</v>
          </cell>
          <cell r="J157">
            <v>1</v>
          </cell>
          <cell r="K157" t="str">
            <v>Pack EPDM FV</v>
          </cell>
          <cell r="L157" t="str">
            <v>AQUATIRIS</v>
          </cell>
          <cell r="M157" t="str">
            <v>&lt;Non référencé&gt;</v>
          </cell>
          <cell r="N157" t="str">
            <v>&lt;Article non référencé&gt;</v>
          </cell>
          <cell r="P157">
            <v>1</v>
          </cell>
          <cell r="Q157">
            <v>0</v>
          </cell>
          <cell r="R157">
            <v>0</v>
          </cell>
        </row>
        <row r="158">
          <cell r="A158" t="str">
            <v>PFV16EH8x4</v>
          </cell>
          <cell r="C158" t="str">
            <v>PACK FV GEO 1.52MM 16EH8X4 SANS GRILLE</v>
          </cell>
          <cell r="D158">
            <v>1</v>
          </cell>
          <cell r="E158" t="str">
            <v>MEMBRANES ET ANTI-RACINES</v>
          </cell>
          <cell r="F158">
            <v>2</v>
          </cell>
          <cell r="G158" t="str">
            <v>MEMBRANES ET ANTI-RACINES</v>
          </cell>
          <cell r="H158" t="str">
            <v>NB FV</v>
          </cell>
          <cell r="I158" t="str">
            <v>NB de ventes packs FV</v>
          </cell>
          <cell r="J158">
            <v>1</v>
          </cell>
          <cell r="K158" t="str">
            <v>Pack EPDM FV</v>
          </cell>
          <cell r="L158" t="str">
            <v>AQUATIRIS</v>
          </cell>
          <cell r="M158" t="str">
            <v>&lt;Non référencé&gt;</v>
          </cell>
          <cell r="N158" t="str">
            <v>&lt;Article non référencé&gt;</v>
          </cell>
          <cell r="P158">
            <v>1</v>
          </cell>
          <cell r="Q158">
            <v>0</v>
          </cell>
          <cell r="R158">
            <v>0</v>
          </cell>
        </row>
        <row r="159">
          <cell r="A159" t="str">
            <v>PFV20EH8x5</v>
          </cell>
          <cell r="C159" t="str">
            <v>PACK FV GEO 1.52MM 20EH8X5 SANS GRILLE</v>
          </cell>
          <cell r="D159">
            <v>1</v>
          </cell>
          <cell r="E159" t="str">
            <v>MEMBRANES ET ANTI-RACINES</v>
          </cell>
          <cell r="F159">
            <v>2</v>
          </cell>
          <cell r="G159" t="str">
            <v>MEMBRANES ET ANTI-RACINES</v>
          </cell>
          <cell r="H159" t="str">
            <v>NB FV</v>
          </cell>
          <cell r="I159" t="str">
            <v>NB de ventes packs FV</v>
          </cell>
          <cell r="J159">
            <v>1</v>
          </cell>
          <cell r="K159" t="str">
            <v>Pack EPDM FV</v>
          </cell>
          <cell r="L159" t="str">
            <v>AQUATIRIS</v>
          </cell>
          <cell r="M159" t="str">
            <v>&lt;Non référencé&gt;</v>
          </cell>
          <cell r="N159" t="str">
            <v>&lt;Article non référencé&gt;</v>
          </cell>
          <cell r="P159">
            <v>1</v>
          </cell>
          <cell r="Q159">
            <v>0</v>
          </cell>
          <cell r="R159">
            <v>0</v>
          </cell>
        </row>
        <row r="160">
          <cell r="A160" t="str">
            <v>PFV20EH10x4</v>
          </cell>
          <cell r="C160" t="str">
            <v>PACK FV GEO 1.52MM 20EH10X4 SANS GRILLE</v>
          </cell>
          <cell r="D160">
            <v>1</v>
          </cell>
          <cell r="E160" t="str">
            <v>MEMBRANES ET ANTI-RACINES</v>
          </cell>
          <cell r="F160">
            <v>2</v>
          </cell>
          <cell r="G160" t="str">
            <v>MEMBRANES ET ANTI-RACINES</v>
          </cell>
          <cell r="H160" t="str">
            <v>NB FV</v>
          </cell>
          <cell r="I160" t="str">
            <v>NB de ventes packs FV</v>
          </cell>
          <cell r="J160">
            <v>1</v>
          </cell>
          <cell r="K160" t="str">
            <v>Pack EPDM FV</v>
          </cell>
          <cell r="L160" t="str">
            <v>AQUATIRIS</v>
          </cell>
          <cell r="M160" t="str">
            <v>&lt;Non référencé&gt;</v>
          </cell>
          <cell r="N160" t="str">
            <v>&lt;Article non référencé&gt;</v>
          </cell>
          <cell r="P160">
            <v>1</v>
          </cell>
          <cell r="Q160">
            <v>0</v>
          </cell>
          <cell r="R160">
            <v>0</v>
          </cell>
        </row>
        <row r="161">
          <cell r="A161" t="str">
            <v>PFH3EH</v>
          </cell>
          <cell r="C161" t="str">
            <v xml:space="preserve">PACK EPDM GEOTEXTILE FH 1.10MM 3EH </v>
          </cell>
          <cell r="D161">
            <v>1</v>
          </cell>
          <cell r="E161" t="str">
            <v>MEMBRANES ET ANTI-RACINES</v>
          </cell>
          <cell r="F161">
            <v>2</v>
          </cell>
          <cell r="G161" t="str">
            <v>MEMBRANES ET ANTI-RACINES</v>
          </cell>
          <cell r="H161" t="str">
            <v>NB FV+FH</v>
          </cell>
          <cell r="I161" t="str">
            <v>NB de ventes packs FH</v>
          </cell>
          <cell r="J161">
            <v>2</v>
          </cell>
          <cell r="K161" t="str">
            <v>Pack EPDM FH</v>
          </cell>
          <cell r="L161" t="str">
            <v>AQUATIRIS</v>
          </cell>
          <cell r="M161" t="str">
            <v>&lt;Non référencé&gt;</v>
          </cell>
          <cell r="N161" t="str">
            <v>&lt;Article non référencé&gt;</v>
          </cell>
          <cell r="P161">
            <v>1</v>
          </cell>
          <cell r="Q161">
            <v>0</v>
          </cell>
          <cell r="R161">
            <v>0</v>
          </cell>
        </row>
        <row r="162">
          <cell r="A162" t="str">
            <v>PFH4EH</v>
          </cell>
          <cell r="C162" t="str">
            <v xml:space="preserve">PACK EPDM GEOTEXTILE FH 1.10MM 4EH </v>
          </cell>
          <cell r="D162">
            <v>1</v>
          </cell>
          <cell r="E162" t="str">
            <v>MEMBRANES ET ANTI-RACINES</v>
          </cell>
          <cell r="F162">
            <v>2</v>
          </cell>
          <cell r="G162" t="str">
            <v>MEMBRANES ET ANTI-RACINES</v>
          </cell>
          <cell r="H162" t="str">
            <v>NB FV+FH</v>
          </cell>
          <cell r="I162" t="str">
            <v>NB de ventes packs FH</v>
          </cell>
          <cell r="J162">
            <v>2</v>
          </cell>
          <cell r="K162" t="str">
            <v>Pack EPDM FH</v>
          </cell>
          <cell r="L162" t="str">
            <v>AQUATIRIS</v>
          </cell>
          <cell r="M162" t="str">
            <v>&lt;Non référencé&gt;</v>
          </cell>
          <cell r="N162" t="str">
            <v>&lt;Article non référencé&gt;</v>
          </cell>
          <cell r="P162">
            <v>1</v>
          </cell>
          <cell r="Q162">
            <v>0</v>
          </cell>
          <cell r="R162">
            <v>0</v>
          </cell>
        </row>
        <row r="163">
          <cell r="A163" t="str">
            <v>PFH5EH</v>
          </cell>
          <cell r="C163" t="str">
            <v>PACK EPDM GEOTEXTILE FH 1.10MM 5EH</v>
          </cell>
          <cell r="D163">
            <v>1</v>
          </cell>
          <cell r="E163" t="str">
            <v>MEMBRANES ET ANTI-RACINES</v>
          </cell>
          <cell r="F163">
            <v>2</v>
          </cell>
          <cell r="G163" t="str">
            <v>MEMBRANES ET ANTI-RACINES</v>
          </cell>
          <cell r="H163" t="str">
            <v>NB FV+FH</v>
          </cell>
          <cell r="I163" t="str">
            <v>NB de ventes packs FH</v>
          </cell>
          <cell r="J163">
            <v>2</v>
          </cell>
          <cell r="K163" t="str">
            <v>Pack EPDM FH</v>
          </cell>
          <cell r="L163" t="str">
            <v>AQUATIRIS</v>
          </cell>
          <cell r="M163" t="str">
            <v>&lt;Non référencé&gt;</v>
          </cell>
          <cell r="N163" t="str">
            <v>&lt;Article non référencé&gt;</v>
          </cell>
          <cell r="P163">
            <v>1</v>
          </cell>
          <cell r="Q163">
            <v>0</v>
          </cell>
          <cell r="R163">
            <v>0</v>
          </cell>
        </row>
        <row r="164">
          <cell r="A164" t="str">
            <v>PFH6EH</v>
          </cell>
          <cell r="C164" t="str">
            <v xml:space="preserve">PACK EPDM GEOTEXTILE FH 1.10MM 6EH </v>
          </cell>
          <cell r="D164">
            <v>1</v>
          </cell>
          <cell r="E164" t="str">
            <v>MEMBRANES ET ANTI-RACINES</v>
          </cell>
          <cell r="F164">
            <v>2</v>
          </cell>
          <cell r="G164" t="str">
            <v>MEMBRANES ET ANTI-RACINES</v>
          </cell>
          <cell r="H164" t="str">
            <v>NB FV+FH</v>
          </cell>
          <cell r="I164" t="str">
            <v>NB de ventes packs FH</v>
          </cell>
          <cell r="J164">
            <v>2</v>
          </cell>
          <cell r="K164" t="str">
            <v>Pack EPDM FH</v>
          </cell>
          <cell r="L164" t="str">
            <v>AQUATIRIS</v>
          </cell>
          <cell r="M164" t="str">
            <v>&lt;Non référencé&gt;</v>
          </cell>
          <cell r="N164" t="str">
            <v>&lt;Article non référencé&gt;</v>
          </cell>
          <cell r="P164">
            <v>1</v>
          </cell>
          <cell r="Q164">
            <v>0</v>
          </cell>
          <cell r="R164">
            <v>0</v>
          </cell>
        </row>
        <row r="165">
          <cell r="A165" t="str">
            <v>PFH8EH</v>
          </cell>
          <cell r="C165" t="str">
            <v xml:space="preserve">PACK EPDM GEOTEXTILE FH 1.10MM 8EH </v>
          </cell>
          <cell r="D165">
            <v>1</v>
          </cell>
          <cell r="E165" t="str">
            <v>MEMBRANES ET ANTI-RACINES</v>
          </cell>
          <cell r="F165">
            <v>2</v>
          </cell>
          <cell r="G165" t="str">
            <v>MEMBRANES ET ANTI-RACINES</v>
          </cell>
          <cell r="H165" t="str">
            <v>NB FV+FH</v>
          </cell>
          <cell r="I165" t="str">
            <v>NB de ventes packs FH</v>
          </cell>
          <cell r="J165">
            <v>2</v>
          </cell>
          <cell r="K165" t="str">
            <v>Pack EPDM FH</v>
          </cell>
          <cell r="L165" t="str">
            <v>AQUATIRIS</v>
          </cell>
          <cell r="M165" t="str">
            <v>&lt;Non référencé&gt;</v>
          </cell>
          <cell r="N165" t="str">
            <v>&lt;Article non référencé&gt;</v>
          </cell>
          <cell r="P165">
            <v>1</v>
          </cell>
          <cell r="Q165">
            <v>0</v>
          </cell>
          <cell r="R165">
            <v>0</v>
          </cell>
        </row>
        <row r="166">
          <cell r="A166" t="str">
            <v>PSFV10EH10X2</v>
          </cell>
          <cell r="C166" t="str">
            <v>PACK  FV GEO 1.52MM 10EH 10X2 AVEC GRILLES</v>
          </cell>
          <cell r="D166">
            <v>1</v>
          </cell>
          <cell r="E166" t="str">
            <v>MEMBRANES ET ANTI-RACINES</v>
          </cell>
          <cell r="F166">
            <v>2</v>
          </cell>
          <cell r="G166" t="str">
            <v>MEMBRANES ET ANTI-RACINES</v>
          </cell>
          <cell r="H166" t="str">
            <v>NB FV</v>
          </cell>
          <cell r="I166" t="str">
            <v>NB de ventes packs FV</v>
          </cell>
          <cell r="J166">
            <v>1</v>
          </cell>
          <cell r="K166" t="str">
            <v>Pack EPDM FV</v>
          </cell>
          <cell r="L166" t="str">
            <v>AQUATIRIS</v>
          </cell>
          <cell r="M166" t="str">
            <v>&lt;Non référencé&gt;</v>
          </cell>
          <cell r="N166" t="str">
            <v>&lt;Article non référencé&gt;</v>
          </cell>
          <cell r="P166">
            <v>1</v>
          </cell>
          <cell r="Q166">
            <v>0</v>
          </cell>
          <cell r="R166">
            <v>0</v>
          </cell>
        </row>
        <row r="167">
          <cell r="A167" t="str">
            <v>PFH12EH</v>
          </cell>
          <cell r="C167" t="str">
            <v xml:space="preserve">PACK EPDM GEOTEXTILE FH 1.10MM 12EH </v>
          </cell>
          <cell r="D167">
            <v>1</v>
          </cell>
          <cell r="E167" t="str">
            <v>MEMBRANES ET ANTI-RACINES</v>
          </cell>
          <cell r="F167">
            <v>2</v>
          </cell>
          <cell r="G167" t="str">
            <v>MEMBRANES ET ANTI-RACINES</v>
          </cell>
          <cell r="H167" t="str">
            <v>NB FV+FH</v>
          </cell>
          <cell r="I167" t="str">
            <v>NB de ventes packs FH</v>
          </cell>
          <cell r="J167">
            <v>2</v>
          </cell>
          <cell r="K167" t="str">
            <v>Pack EPDM FH</v>
          </cell>
          <cell r="L167" t="str">
            <v>AQUATIRIS</v>
          </cell>
          <cell r="M167" t="str">
            <v>&lt;Non référencé&gt;</v>
          </cell>
          <cell r="N167" t="str">
            <v>&lt;Article non référencé&gt;</v>
          </cell>
          <cell r="P167">
            <v>1</v>
          </cell>
          <cell r="Q167">
            <v>0</v>
          </cell>
          <cell r="R167">
            <v>0</v>
          </cell>
        </row>
        <row r="168">
          <cell r="A168" t="str">
            <v>PFH16EH</v>
          </cell>
          <cell r="C168" t="str">
            <v>PACK EPDM GEOTEXTILE FH 1.10MM 16EH</v>
          </cell>
          <cell r="D168">
            <v>1</v>
          </cell>
          <cell r="E168" t="str">
            <v>MEMBRANES ET ANTI-RACINES</v>
          </cell>
          <cell r="F168">
            <v>2</v>
          </cell>
          <cell r="G168" t="str">
            <v>MEMBRANES ET ANTI-RACINES</v>
          </cell>
          <cell r="H168" t="str">
            <v>NB FV+FH</v>
          </cell>
          <cell r="I168" t="str">
            <v>NB de ventes packs FH</v>
          </cell>
          <cell r="J168">
            <v>2</v>
          </cell>
          <cell r="K168" t="str">
            <v>Pack EPDM FH</v>
          </cell>
          <cell r="L168" t="str">
            <v>AQUATIRIS</v>
          </cell>
          <cell r="M168" t="str">
            <v>&lt;Non référencé&gt;</v>
          </cell>
          <cell r="N168" t="str">
            <v>&lt;Article non référencé&gt;</v>
          </cell>
          <cell r="P168">
            <v>1</v>
          </cell>
          <cell r="Q168">
            <v>0</v>
          </cell>
          <cell r="R168">
            <v>0</v>
          </cell>
        </row>
        <row r="169">
          <cell r="A169" t="str">
            <v>PFH20EH</v>
          </cell>
          <cell r="C169" t="str">
            <v xml:space="preserve">PACK EPDM GEOTEXTILE FH 1.10MM 20EH </v>
          </cell>
          <cell r="D169">
            <v>1</v>
          </cell>
          <cell r="E169" t="str">
            <v>MEMBRANES ET ANTI-RACINES</v>
          </cell>
          <cell r="F169">
            <v>2</v>
          </cell>
          <cell r="G169" t="str">
            <v>MEMBRANES ET ANTI-RACINES</v>
          </cell>
          <cell r="H169" t="str">
            <v>NB FV+FH</v>
          </cell>
          <cell r="I169" t="str">
            <v>NB de ventes packs FH</v>
          </cell>
          <cell r="J169">
            <v>2</v>
          </cell>
          <cell r="K169" t="str">
            <v>Pack EPDM FH</v>
          </cell>
          <cell r="L169" t="str">
            <v>AQUATIRIS</v>
          </cell>
          <cell r="M169" t="str">
            <v>&lt;Non référencé&gt;</v>
          </cell>
          <cell r="N169" t="str">
            <v>&lt;Article non référencé&gt;</v>
          </cell>
          <cell r="P169">
            <v>1</v>
          </cell>
          <cell r="Q169">
            <v>0</v>
          </cell>
          <cell r="R169">
            <v>0</v>
          </cell>
        </row>
        <row r="170">
          <cell r="A170" t="str">
            <v>DIR02</v>
          </cell>
          <cell r="C170" t="str">
            <v>GRAND REGARD + COUVERCLE</v>
          </cell>
          <cell r="D170">
            <v>5</v>
          </cell>
          <cell r="E170" t="str">
            <v>REGARDS/REPARTITEURS/CHASSES</v>
          </cell>
          <cell r="F170">
            <v>1</v>
          </cell>
          <cell r="G170" t="str">
            <v>REGARDS/REPARTITEURS/CHASSES</v>
          </cell>
          <cell r="J170">
            <v>5</v>
          </cell>
          <cell r="K170" t="str">
            <v>REGARDS AU DETAIL</v>
          </cell>
          <cell r="L170" t="str">
            <v>EMP</v>
          </cell>
          <cell r="M170" t="str">
            <v>REGARDDIST008F</v>
          </cell>
          <cell r="N170" t="str">
            <v>REGARD CARRE AVEC COUVERCLE</v>
          </cell>
          <cell r="O170" t="str">
            <v>pc</v>
          </cell>
          <cell r="P170">
            <v>1</v>
          </cell>
          <cell r="Q170">
            <v>1</v>
          </cell>
          <cell r="R170">
            <v>54.9</v>
          </cell>
        </row>
        <row r="171">
          <cell r="A171" t="str">
            <v>DIR01</v>
          </cell>
          <cell r="C171" t="str">
            <v>PETIT REGARD + COUVERCLE (HEXAGONAL)</v>
          </cell>
          <cell r="D171">
            <v>5</v>
          </cell>
          <cell r="E171" t="str">
            <v>REGARDS/REPARTITEURS/CHASSES</v>
          </cell>
          <cell r="F171">
            <v>1</v>
          </cell>
          <cell r="G171" t="str">
            <v>REGARDS/REPARTITEURS/CHASSES</v>
          </cell>
          <cell r="H171" t="str">
            <v>R</v>
          </cell>
          <cell r="I171" t="str">
            <v>ROTOMOULAGE</v>
          </cell>
          <cell r="J171">
            <v>5</v>
          </cell>
          <cell r="K171" t="str">
            <v>REGARDS AU DETAIL</v>
          </cell>
          <cell r="L171" t="str">
            <v>EMP</v>
          </cell>
          <cell r="M171" t="str">
            <v>REGARDAC008F</v>
          </cell>
          <cell r="N171" t="str">
            <v>REGARD  AVEC COUVERCLE HEXAGONAL AQUATIRIS</v>
          </cell>
          <cell r="O171" t="str">
            <v>pc</v>
          </cell>
          <cell r="P171">
            <v>1</v>
          </cell>
          <cell r="Q171">
            <v>1</v>
          </cell>
          <cell r="R171">
            <v>35</v>
          </cell>
        </row>
        <row r="172">
          <cell r="A172" t="str">
            <v>KITCOL01</v>
          </cell>
          <cell r="C172" t="str">
            <v xml:space="preserve">REGARD DE COLLECTE + KIT MISE EN CHARGE </v>
          </cell>
          <cell r="D172">
            <v>5</v>
          </cell>
          <cell r="E172" t="str">
            <v>REGARDS/REPARTITEURS/CHASSES</v>
          </cell>
          <cell r="F172">
            <v>1</v>
          </cell>
          <cell r="G172" t="str">
            <v>REGARDS/REPARTITEURS/CHASSES</v>
          </cell>
          <cell r="J172">
            <v>3</v>
          </cell>
          <cell r="K172" t="str">
            <v>BOITIER DE SORTIE</v>
          </cell>
          <cell r="L172" t="str">
            <v>AQUATIRIS</v>
          </cell>
          <cell r="M172" t="str">
            <v>&lt;Non référencé&gt;</v>
          </cell>
          <cell r="N172" t="str">
            <v>&lt;Article non référencé&gt;</v>
          </cell>
          <cell r="P172">
            <v>1</v>
          </cell>
          <cell r="Q172">
            <v>0</v>
          </cell>
          <cell r="R172">
            <v>0</v>
          </cell>
        </row>
        <row r="173">
          <cell r="A173" t="str">
            <v>DIR01VANG50</v>
          </cell>
          <cell r="C173" t="str">
            <v>KIT FV RELEVAGE VANGUI50</v>
          </cell>
          <cell r="D173">
            <v>5</v>
          </cell>
          <cell r="E173" t="str">
            <v>REGARDS/REPARTITEURS/CHASSES</v>
          </cell>
          <cell r="F173">
            <v>1</v>
          </cell>
          <cell r="G173" t="str">
            <v>REGARDS/REPARTITEURS/CHASSES</v>
          </cell>
          <cell r="H173" t="str">
            <v xml:space="preserve">NB KITS </v>
          </cell>
          <cell r="I173" t="str">
            <v>NB de ventes de kits (rech par reg distr</v>
          </cell>
          <cell r="J173">
            <v>4</v>
          </cell>
          <cell r="K173" t="str">
            <v>DISTRIBUTION RELEVAGE</v>
          </cell>
          <cell r="L173" t="str">
            <v>AQUATIRIS</v>
          </cell>
          <cell r="M173" t="str">
            <v>&lt;Non référencé&gt;</v>
          </cell>
          <cell r="N173" t="str">
            <v>&lt;Article non référencé&gt;</v>
          </cell>
          <cell r="P173">
            <v>1</v>
          </cell>
          <cell r="Q173">
            <v>0</v>
          </cell>
          <cell r="R173">
            <v>0</v>
          </cell>
        </row>
        <row r="174">
          <cell r="A174" t="str">
            <v>T9050</v>
          </cell>
          <cell r="C174" t="str">
            <v>TE DE PRESSION D50</v>
          </cell>
          <cell r="D174">
            <v>8</v>
          </cell>
          <cell r="E174" t="str">
            <v>PVC/PE</v>
          </cell>
          <cell r="F174">
            <v>4</v>
          </cell>
          <cell r="G174" t="str">
            <v>PVC/PE</v>
          </cell>
          <cell r="J174">
            <v>1</v>
          </cell>
          <cell r="K174" t="str">
            <v>RACCORD PVC PRESSION &amp; PE</v>
          </cell>
          <cell r="L174" t="str">
            <v>SORODIST</v>
          </cell>
          <cell r="M174" t="str">
            <v>T9050</v>
          </cell>
          <cell r="N174" t="str">
            <v>TE DE PRESSION DIAMETRE 50</v>
          </cell>
          <cell r="O174" t="str">
            <v>pc</v>
          </cell>
          <cell r="P174">
            <v>1</v>
          </cell>
          <cell r="Q174">
            <v>1</v>
          </cell>
          <cell r="R174">
            <v>0</v>
          </cell>
        </row>
        <row r="175">
          <cell r="A175" t="str">
            <v>AVOIR SASKIT</v>
          </cell>
          <cell r="C175" t="str">
            <v xml:space="preserve">AVOIR </v>
          </cell>
          <cell r="D175">
            <v>4</v>
          </cell>
          <cell r="E175" t="str">
            <v>PIECES DETACHEES</v>
          </cell>
          <cell r="L175" t="str">
            <v>AQUATIRIS</v>
          </cell>
          <cell r="M175" t="str">
            <v>AVOIR SASKIT</v>
          </cell>
          <cell r="N175" t="str">
            <v xml:space="preserve">AVOIR </v>
          </cell>
          <cell r="P175">
            <v>1</v>
          </cell>
          <cell r="Q175">
            <v>0</v>
          </cell>
          <cell r="R175">
            <v>0</v>
          </cell>
        </row>
        <row r="176">
          <cell r="A176" t="str">
            <v>DIR013V50</v>
          </cell>
          <cell r="C176" t="str">
            <v>KIT RELEVAGE 3 VOIES D50</v>
          </cell>
          <cell r="D176">
            <v>5</v>
          </cell>
          <cell r="E176" t="str">
            <v>REGARDS/REPARTITEURS/CHASSES</v>
          </cell>
          <cell r="F176">
            <v>1</v>
          </cell>
          <cell r="G176" t="str">
            <v>REGARDS/REPARTITEURS/CHASSES</v>
          </cell>
          <cell r="H176" t="str">
            <v xml:space="preserve">NB KITS </v>
          </cell>
          <cell r="I176" t="str">
            <v>NB de ventes de kits (rech par reg distr</v>
          </cell>
          <cell r="J176">
            <v>4</v>
          </cell>
          <cell r="K176" t="str">
            <v>DISTRIBUTION RELEVAGE</v>
          </cell>
          <cell r="L176" t="str">
            <v>AQUATIRIS</v>
          </cell>
          <cell r="M176" t="str">
            <v>&lt;Non référencé&gt;</v>
          </cell>
          <cell r="N176" t="str">
            <v>&lt;Article non référencé&gt;</v>
          </cell>
          <cell r="P176">
            <v>1</v>
          </cell>
          <cell r="Q176">
            <v>0</v>
          </cell>
          <cell r="R176">
            <v>0</v>
          </cell>
        </row>
        <row r="177">
          <cell r="A177" t="str">
            <v>DIR013V63</v>
          </cell>
          <cell r="C177" t="str">
            <v>KIT RELEVAGE 3 VOIES D63</v>
          </cell>
          <cell r="D177">
            <v>5</v>
          </cell>
          <cell r="E177" t="str">
            <v>REGARDS/REPARTITEURS/CHASSES</v>
          </cell>
          <cell r="F177">
            <v>1</v>
          </cell>
          <cell r="G177" t="str">
            <v>REGARDS/REPARTITEURS/CHASSES</v>
          </cell>
          <cell r="H177" t="str">
            <v xml:space="preserve">NB KITS </v>
          </cell>
          <cell r="I177" t="str">
            <v>NB de ventes de kits (rech par reg distr</v>
          </cell>
          <cell r="J177">
            <v>4</v>
          </cell>
          <cell r="K177" t="str">
            <v>DISTRIBUTION RELEVAGE</v>
          </cell>
          <cell r="L177" t="str">
            <v>AQUATIRIS</v>
          </cell>
          <cell r="M177" t="str">
            <v>&lt;Non référencé&gt;</v>
          </cell>
          <cell r="N177" t="str">
            <v>&lt;Article non référencé&gt;</v>
          </cell>
          <cell r="P177">
            <v>1</v>
          </cell>
          <cell r="Q177">
            <v>0</v>
          </cell>
          <cell r="R177">
            <v>0</v>
          </cell>
        </row>
        <row r="178">
          <cell r="A178" t="str">
            <v>DIR023VMHI50</v>
          </cell>
          <cell r="C178" t="str">
            <v xml:space="preserve">KIT RELEVAGE VAN 3 VOIES MOTORISE D50 </v>
          </cell>
          <cell r="D178">
            <v>5</v>
          </cell>
          <cell r="E178" t="str">
            <v>REGARDS/REPARTITEURS/CHASSES</v>
          </cell>
          <cell r="F178">
            <v>1</v>
          </cell>
          <cell r="G178" t="str">
            <v>REGARDS/REPARTITEURS/CHASSES</v>
          </cell>
          <cell r="H178" t="str">
            <v xml:space="preserve">NB KITS </v>
          </cell>
          <cell r="I178" t="str">
            <v>NB de ventes de kits (rech par reg distr</v>
          </cell>
          <cell r="J178">
            <v>4</v>
          </cell>
          <cell r="K178" t="str">
            <v>DISTRIBUTION RELEVAGE</v>
          </cell>
          <cell r="L178" t="str">
            <v>AQUATIRIS</v>
          </cell>
          <cell r="M178" t="str">
            <v>&lt;Non référencé&gt;</v>
          </cell>
          <cell r="N178" t="str">
            <v>&lt;Article non référencé&gt;</v>
          </cell>
          <cell r="P178">
            <v>1</v>
          </cell>
          <cell r="Q178">
            <v>0</v>
          </cell>
          <cell r="R178">
            <v>0</v>
          </cell>
        </row>
        <row r="179">
          <cell r="A179" t="str">
            <v>DIR023VMHI63</v>
          </cell>
          <cell r="C179" t="str">
            <v>KIT RELEVAGE VAN 3 VOIES MOTORISE D63</v>
          </cell>
          <cell r="D179">
            <v>5</v>
          </cell>
          <cell r="E179" t="str">
            <v>REGARDS/REPARTITEURS/CHASSES</v>
          </cell>
          <cell r="F179">
            <v>1</v>
          </cell>
          <cell r="G179" t="str">
            <v>REGARDS/REPARTITEURS/CHASSES</v>
          </cell>
          <cell r="H179" t="str">
            <v xml:space="preserve">NB KITS </v>
          </cell>
          <cell r="I179" t="str">
            <v>NB de ventes de kits (rech par reg distr</v>
          </cell>
          <cell r="J179">
            <v>4</v>
          </cell>
          <cell r="K179" t="str">
            <v>DISTRIBUTION RELEVAGE</v>
          </cell>
          <cell r="L179" t="str">
            <v>AQUATIRIS</v>
          </cell>
          <cell r="M179" t="str">
            <v>&lt;Non référencé&gt;</v>
          </cell>
          <cell r="N179" t="str">
            <v>&lt;Article non référencé&gt;</v>
          </cell>
          <cell r="P179">
            <v>1</v>
          </cell>
          <cell r="Q179">
            <v>0</v>
          </cell>
          <cell r="R179">
            <v>0</v>
          </cell>
        </row>
        <row r="180">
          <cell r="A180" t="str">
            <v>PLAQUES PVC</v>
          </cell>
          <cell r="C180" t="str">
            <v xml:space="preserve">COFFRAGE </v>
          </cell>
          <cell r="D180">
            <v>4</v>
          </cell>
          <cell r="E180" t="str">
            <v>PIECES DETACHEES</v>
          </cell>
          <cell r="L180" t="str">
            <v>AQUATIRIS</v>
          </cell>
          <cell r="M180" t="str">
            <v>&lt;Non référencé&gt;</v>
          </cell>
          <cell r="N180" t="str">
            <v>&lt;Article non référencé&gt;</v>
          </cell>
          <cell r="P180">
            <v>1</v>
          </cell>
          <cell r="Q180">
            <v>0</v>
          </cell>
          <cell r="R180">
            <v>0</v>
          </cell>
        </row>
        <row r="181">
          <cell r="A181" t="str">
            <v>MCOLEPDM</v>
          </cell>
          <cell r="C181" t="str">
            <v>COLLE EPDM DISTRIPOND</v>
          </cell>
          <cell r="D181">
            <v>1</v>
          </cell>
          <cell r="E181" t="str">
            <v>MEMBRANES ET ANTI-RACINES</v>
          </cell>
          <cell r="F181">
            <v>2</v>
          </cell>
          <cell r="G181" t="str">
            <v>MEMBRANES ET ANTI-RACINES</v>
          </cell>
          <cell r="J181">
            <v>7</v>
          </cell>
          <cell r="K181" t="str">
            <v>ANTI-RACINES ET ACCESSOIRES</v>
          </cell>
          <cell r="L181" t="str">
            <v>SODAF</v>
          </cell>
          <cell r="M181" t="str">
            <v>MCOLEPDM</v>
          </cell>
          <cell r="N181" t="str">
            <v>COLLE EPDM DISTRIPOND</v>
          </cell>
          <cell r="O181" t="str">
            <v>pc</v>
          </cell>
          <cell r="P181">
            <v>1</v>
          </cell>
          <cell r="Q181">
            <v>1</v>
          </cell>
          <cell r="R181">
            <v>9.8000000000000007</v>
          </cell>
        </row>
        <row r="182">
          <cell r="A182" t="str">
            <v>KITCAL5EH</v>
          </cell>
          <cell r="C182" t="str">
            <v xml:space="preserve">4 BARRES DE RENFORT + 6 CAILLEBOTIS 5X5 </v>
          </cell>
          <cell r="D182">
            <v>13</v>
          </cell>
          <cell r="E182" t="str">
            <v>PROTECTIONS SANITAIRES</v>
          </cell>
          <cell r="L182" t="str">
            <v>AQUATIRIS</v>
          </cell>
          <cell r="M182" t="str">
            <v>&lt;Non référencé&gt;</v>
          </cell>
          <cell r="N182" t="str">
            <v>&lt;Article non référencé&gt;</v>
          </cell>
          <cell r="P182">
            <v>1</v>
          </cell>
          <cell r="Q182">
            <v>0</v>
          </cell>
          <cell r="R182">
            <v>0</v>
          </cell>
        </row>
        <row r="183">
          <cell r="A183" t="str">
            <v>DIG01</v>
          </cell>
          <cell r="C183" t="str">
            <v>REGARD GRAVITAIRE DOUBLE SORTIE + COUVERCLE</v>
          </cell>
          <cell r="D183">
            <v>5</v>
          </cell>
          <cell r="E183" t="str">
            <v>REGARDS/REPARTITEURS/CHASSES</v>
          </cell>
          <cell r="F183">
            <v>1</v>
          </cell>
          <cell r="G183" t="str">
            <v>REGARDS/REPARTITEURS/CHASSES</v>
          </cell>
          <cell r="J183">
            <v>5</v>
          </cell>
          <cell r="K183" t="str">
            <v>REGARDS AU DETAIL</v>
          </cell>
          <cell r="L183" t="str">
            <v>EMP</v>
          </cell>
          <cell r="M183" t="str">
            <v>REGARDGRAVIT008F</v>
          </cell>
          <cell r="N183" t="str">
            <v>REGARD GRAVIATIRE AVEC COUVERCLE</v>
          </cell>
          <cell r="O183">
            <v>1</v>
          </cell>
          <cell r="P183">
            <v>1</v>
          </cell>
          <cell r="Q183">
            <v>1</v>
          </cell>
          <cell r="R183">
            <v>58</v>
          </cell>
        </row>
        <row r="184">
          <cell r="A184" t="str">
            <v>MCOUVDIG01</v>
          </cell>
          <cell r="C184" t="str">
            <v>COUVERCLE REGARD GRAVITAIRE DOUBLE SORTIE</v>
          </cell>
          <cell r="D184">
            <v>5</v>
          </cell>
          <cell r="E184" t="str">
            <v>REGARDS/REPARTITEURS/CHASSES</v>
          </cell>
          <cell r="F184">
            <v>1</v>
          </cell>
          <cell r="G184" t="str">
            <v>REGARDS/REPARTITEURS/CHASSES</v>
          </cell>
          <cell r="J184">
            <v>5</v>
          </cell>
          <cell r="K184" t="str">
            <v>REGARDS AU DETAIL</v>
          </cell>
          <cell r="L184" t="str">
            <v>EMP</v>
          </cell>
          <cell r="M184" t="str">
            <v>MCOUVGRV</v>
          </cell>
          <cell r="N184" t="str">
            <v>COUVERCLE REGRAD GRAVITAIRE DOUBLE SORTIE</v>
          </cell>
          <cell r="O184" t="str">
            <v>pc</v>
          </cell>
          <cell r="P184">
            <v>1</v>
          </cell>
          <cell r="Q184">
            <v>1</v>
          </cell>
          <cell r="R184">
            <v>21</v>
          </cell>
        </row>
        <row r="185">
          <cell r="A185" t="str">
            <v>MVANINOX</v>
          </cell>
          <cell r="C185" t="str">
            <v>VANNE INOX</v>
          </cell>
          <cell r="D185">
            <v>10</v>
          </cell>
          <cell r="E185" t="str">
            <v>ACCESSOIRES AU DETAIL</v>
          </cell>
          <cell r="F185">
            <v>13</v>
          </cell>
          <cell r="G185" t="str">
            <v>VANNES</v>
          </cell>
          <cell r="L185" t="str">
            <v>EMP</v>
          </cell>
          <cell r="M185" t="str">
            <v>PELLEINOXF</v>
          </cell>
          <cell r="N185" t="str">
            <v>PELLE INOX AQUATIRIS</v>
          </cell>
          <cell r="P185">
            <v>1</v>
          </cell>
          <cell r="Q185">
            <v>1</v>
          </cell>
          <cell r="R185">
            <v>35.5</v>
          </cell>
        </row>
        <row r="186">
          <cell r="A186" t="str">
            <v>KITDIG01</v>
          </cell>
          <cell r="C186" t="str">
            <v xml:space="preserve">KIT GRAVITAIRE PELLE INOX </v>
          </cell>
          <cell r="D186">
            <v>5</v>
          </cell>
          <cell r="E186" t="str">
            <v>REGARDS/REPARTITEURS/CHASSES</v>
          </cell>
          <cell r="F186">
            <v>1</v>
          </cell>
          <cell r="G186" t="str">
            <v>REGARDS/REPARTITEURS/CHASSES</v>
          </cell>
          <cell r="H186" t="str">
            <v xml:space="preserve">NB KITS </v>
          </cell>
          <cell r="I186" t="str">
            <v>NB de ventes de kits (rech par reg distr</v>
          </cell>
          <cell r="J186">
            <v>1</v>
          </cell>
          <cell r="K186" t="str">
            <v>DISTRIBUTION GRAVITAIRE/CHASSE/BROYEUR</v>
          </cell>
          <cell r="L186" t="str">
            <v>AQUATIRIS</v>
          </cell>
          <cell r="M186" t="str">
            <v>&lt;Non référencé&gt;</v>
          </cell>
          <cell r="N186" t="str">
            <v>&lt;Article non référencé&gt;</v>
          </cell>
          <cell r="P186">
            <v>1</v>
          </cell>
          <cell r="Q186">
            <v>0</v>
          </cell>
          <cell r="R186">
            <v>0</v>
          </cell>
        </row>
        <row r="187">
          <cell r="A187" t="str">
            <v>PREGAZRV</v>
          </cell>
          <cell r="C187" t="str">
            <v>REGARD DE SORTIE SANS FOND (ZRV)</v>
          </cell>
          <cell r="D187">
            <v>5</v>
          </cell>
          <cell r="E187" t="str">
            <v>REGARDS/REPARTITEURS/CHASSES</v>
          </cell>
          <cell r="F187">
            <v>1</v>
          </cell>
          <cell r="G187" t="str">
            <v>REGARDS/REPARTITEURS/CHASSES</v>
          </cell>
          <cell r="J187">
            <v>3</v>
          </cell>
          <cell r="K187" t="str">
            <v>BOITIER DE SORTIE</v>
          </cell>
          <cell r="L187" t="str">
            <v>AQUATIRIS</v>
          </cell>
          <cell r="M187" t="str">
            <v>&lt;Non référencé&gt;</v>
          </cell>
          <cell r="N187" t="str">
            <v>&lt;Article non référencé&gt;</v>
          </cell>
          <cell r="P187">
            <v>1</v>
          </cell>
          <cell r="Q187">
            <v>0</v>
          </cell>
          <cell r="R187">
            <v>0</v>
          </cell>
        </row>
        <row r="188">
          <cell r="A188" t="str">
            <v>C</v>
          </cell>
          <cell r="C188" t="str">
            <v>NOMENCLATURE QUI BLOQUE</v>
          </cell>
          <cell r="D188">
            <v>10</v>
          </cell>
          <cell r="E188" t="str">
            <v>ACCESSOIRES AU DETAIL</v>
          </cell>
          <cell r="L188" t="str">
            <v>AQUATIRIS</v>
          </cell>
          <cell r="M188" t="str">
            <v>&lt;Non référencé&gt;</v>
          </cell>
          <cell r="N188" t="str">
            <v>&lt;Article non référencé&gt;</v>
          </cell>
          <cell r="P188">
            <v>1</v>
          </cell>
          <cell r="Q188">
            <v>0</v>
          </cell>
          <cell r="R188">
            <v>0</v>
          </cell>
        </row>
        <row r="189">
          <cell r="A189" t="str">
            <v>MBARRE2.5</v>
          </cell>
          <cell r="C189" t="str">
            <v>BARRE DE RENFORT POUR BAC 2.5 EH</v>
          </cell>
          <cell r="D189">
            <v>12</v>
          </cell>
          <cell r="E189" t="str">
            <v>KITS BACS/KITS COFFRAGES</v>
          </cell>
          <cell r="F189">
            <v>12</v>
          </cell>
          <cell r="G189" t="str">
            <v>KITS BACS</v>
          </cell>
          <cell r="L189" t="str">
            <v>EMP</v>
          </cell>
          <cell r="M189" t="str">
            <v>BARRERENF2430F</v>
          </cell>
          <cell r="N189" t="str">
            <v>BARRE DE RENFORT POUR BAC 2.5 EH</v>
          </cell>
          <cell r="O189" t="str">
            <v>pc</v>
          </cell>
          <cell r="P189">
            <v>1</v>
          </cell>
          <cell r="Q189">
            <v>1</v>
          </cell>
          <cell r="R189">
            <v>35</v>
          </cell>
        </row>
        <row r="190">
          <cell r="A190" t="str">
            <v>BFV5EH</v>
          </cell>
          <cell r="C190" t="str">
            <v>KIT BAC PEHD 5EH</v>
          </cell>
          <cell r="D190">
            <v>12</v>
          </cell>
          <cell r="E190" t="str">
            <v>KITS BACS/KITS COFFRAGES</v>
          </cell>
          <cell r="F190">
            <v>12</v>
          </cell>
          <cell r="G190" t="str">
            <v>KITS BACS</v>
          </cell>
          <cell r="H190" t="str">
            <v>NB BACS</v>
          </cell>
          <cell r="I190" t="str">
            <v>NB de ventes de kits bacs</v>
          </cell>
          <cell r="L190" t="str">
            <v>AQUATIRIS</v>
          </cell>
          <cell r="M190" t="str">
            <v>&lt;Non référencé&gt;</v>
          </cell>
          <cell r="N190" t="str">
            <v>&lt;Article non référencé&gt;</v>
          </cell>
          <cell r="P190">
            <v>1</v>
          </cell>
          <cell r="Q190">
            <v>0</v>
          </cell>
          <cell r="R190">
            <v>0</v>
          </cell>
        </row>
        <row r="191">
          <cell r="A191" t="str">
            <v>MGRILLE5X5</v>
          </cell>
          <cell r="C191" t="str">
            <v>GRILLE MAILLE 5X5 GALVA CAILLEBOTIS 2310X810</v>
          </cell>
          <cell r="D191">
            <v>13</v>
          </cell>
          <cell r="E191" t="str">
            <v>PROTECTIONS SANITAIRES</v>
          </cell>
          <cell r="L191" t="str">
            <v>MEISER</v>
          </cell>
          <cell r="M191" t="str">
            <v>MGRILLE5X5</v>
          </cell>
          <cell r="N191" t="str">
            <v>GRILLE 5X5 GALVA POUR BAC2.5</v>
          </cell>
          <cell r="O191">
            <v>1</v>
          </cell>
          <cell r="P191">
            <v>1</v>
          </cell>
          <cell r="Q191">
            <v>1</v>
          </cell>
          <cell r="R191">
            <v>42.4</v>
          </cell>
        </row>
        <row r="192">
          <cell r="A192" t="str">
            <v>MTRAV63</v>
          </cell>
          <cell r="C192" t="str">
            <v>TRAVERSEE DE PAROI D63</v>
          </cell>
          <cell r="D192">
            <v>1</v>
          </cell>
          <cell r="E192" t="str">
            <v>MEMBRANES ET ANTI-RACINES</v>
          </cell>
          <cell r="F192">
            <v>2</v>
          </cell>
          <cell r="G192" t="str">
            <v>MEMBRANES ET ANTI-RACINES</v>
          </cell>
          <cell r="J192">
            <v>7</v>
          </cell>
          <cell r="K192" t="str">
            <v>ANTI-RACINES ET ACCESSOIRES</v>
          </cell>
          <cell r="L192" t="str">
            <v>AQUADISTRI</v>
          </cell>
          <cell r="M192" t="str">
            <v>MTRAV63</v>
          </cell>
          <cell r="N192" t="str">
            <v>TRAVERSEE DE PAROI DIAMETRE 63</v>
          </cell>
          <cell r="O192" t="str">
            <v>pc</v>
          </cell>
          <cell r="P192">
            <v>1</v>
          </cell>
          <cell r="Q192">
            <v>1</v>
          </cell>
          <cell r="R192">
            <v>11.15</v>
          </cell>
        </row>
        <row r="193">
          <cell r="A193" t="str">
            <v>MDWVOX75</v>
          </cell>
          <cell r="C193" t="str">
            <v>ELECTROPOMPE DW VOX M 75 D63 FILETE</v>
          </cell>
          <cell r="D193">
            <v>9</v>
          </cell>
          <cell r="E193" t="str">
            <v>POSTES DE RELEVAGE</v>
          </cell>
          <cell r="F193">
            <v>5</v>
          </cell>
          <cell r="G193" t="str">
            <v>POSTES DE RELEVAGE</v>
          </cell>
          <cell r="J193">
            <v>3</v>
          </cell>
          <cell r="K193" t="str">
            <v>ACCESSOIRES POSTE</v>
          </cell>
          <cell r="L193" t="str">
            <v>EBARA</v>
          </cell>
          <cell r="M193" t="str">
            <v>1599031221A</v>
          </cell>
          <cell r="N193" t="str">
            <v>ELECTROPOMPE DW VOX M 75 DIAM 63 FILETE</v>
          </cell>
          <cell r="O193">
            <v>1</v>
          </cell>
          <cell r="P193">
            <v>1</v>
          </cell>
          <cell r="Q193">
            <v>1</v>
          </cell>
          <cell r="R193">
            <v>235</v>
          </cell>
        </row>
        <row r="194">
          <cell r="A194" t="str">
            <v>MRIGHT75</v>
          </cell>
          <cell r="C194" t="str">
            <v>ELECTROPOMPE RIGHT M 75 D50 FILETE</v>
          </cell>
          <cell r="D194">
            <v>9</v>
          </cell>
          <cell r="E194" t="str">
            <v>POSTES DE RELEVAGE</v>
          </cell>
          <cell r="F194">
            <v>5</v>
          </cell>
          <cell r="G194" t="str">
            <v>POSTES DE RELEVAGE</v>
          </cell>
          <cell r="J194">
            <v>3</v>
          </cell>
          <cell r="K194" t="str">
            <v>ACCESSOIRES POSTE</v>
          </cell>
          <cell r="L194" t="str">
            <v>EBARA</v>
          </cell>
          <cell r="M194" t="str">
            <v>1771031421A</v>
          </cell>
          <cell r="N194" t="str">
            <v>ELECTROPOMPE RIGHT M 75 DIAM 50 FILETE</v>
          </cell>
          <cell r="O194">
            <v>1</v>
          </cell>
          <cell r="P194">
            <v>1</v>
          </cell>
          <cell r="Q194">
            <v>1</v>
          </cell>
          <cell r="R194">
            <v>133</v>
          </cell>
        </row>
        <row r="195">
          <cell r="A195" t="str">
            <v>MCONECT</v>
          </cell>
          <cell r="C195" t="str">
            <v>CONNECTEUR 3 POLES</v>
          </cell>
          <cell r="D195">
            <v>9</v>
          </cell>
          <cell r="E195" t="str">
            <v>POSTES DE RELEVAGE</v>
          </cell>
          <cell r="F195">
            <v>5</v>
          </cell>
          <cell r="G195" t="str">
            <v>POSTES DE RELEVAGE</v>
          </cell>
          <cell r="J195">
            <v>3</v>
          </cell>
          <cell r="K195" t="str">
            <v>ACCESSOIRES POSTE</v>
          </cell>
          <cell r="L195" t="str">
            <v>EBARA</v>
          </cell>
          <cell r="M195">
            <v>6130002106</v>
          </cell>
          <cell r="N195" t="str">
            <v>CONNECTEUR 3 POLES</v>
          </cell>
          <cell r="O195" t="str">
            <v>pc</v>
          </cell>
          <cell r="P195">
            <v>1</v>
          </cell>
          <cell r="Q195">
            <v>1</v>
          </cell>
          <cell r="R195">
            <v>7.4</v>
          </cell>
        </row>
        <row r="196">
          <cell r="A196" t="str">
            <v>MALARME</v>
          </cell>
          <cell r="C196" t="str">
            <v>OVERFLOW ALARM BOX 220V 20M DE CABLE</v>
          </cell>
          <cell r="D196">
            <v>9</v>
          </cell>
          <cell r="E196" t="str">
            <v>POSTES DE RELEVAGE</v>
          </cell>
          <cell r="F196">
            <v>5</v>
          </cell>
          <cell r="G196" t="str">
            <v>POSTES DE RELEVAGE</v>
          </cell>
          <cell r="J196">
            <v>3</v>
          </cell>
          <cell r="K196" t="str">
            <v>ACCESSOIRES POSTE</v>
          </cell>
          <cell r="L196" t="str">
            <v>EBARA</v>
          </cell>
          <cell r="M196">
            <v>9000000051</v>
          </cell>
          <cell r="N196" t="str">
            <v>OVERFLOW ALARM BOX</v>
          </cell>
          <cell r="O196">
            <v>1</v>
          </cell>
          <cell r="P196">
            <v>1</v>
          </cell>
          <cell r="Q196">
            <v>1</v>
          </cell>
          <cell r="R196">
            <v>89</v>
          </cell>
        </row>
        <row r="197">
          <cell r="A197" t="str">
            <v>SPR-1200-63</v>
          </cell>
          <cell r="C197" t="str">
            <v xml:space="preserve">POSTE DE RELEVAGE 1M20 POMPE VORTEX _63 </v>
          </cell>
          <cell r="D197">
            <v>9</v>
          </cell>
          <cell r="E197" t="str">
            <v>POSTES DE RELEVAGE</v>
          </cell>
          <cell r="F197">
            <v>5</v>
          </cell>
          <cell r="G197" t="str">
            <v>POSTES DE RELEVAGE</v>
          </cell>
          <cell r="H197" t="str">
            <v>NB PR</v>
          </cell>
          <cell r="I197" t="str">
            <v>NB de ventes de postes de relevage</v>
          </cell>
          <cell r="J197">
            <v>1</v>
          </cell>
          <cell r="K197" t="str">
            <v>POSTES EAUX CHARGEES DIAM 63</v>
          </cell>
          <cell r="L197" t="str">
            <v>AQUATIRIS</v>
          </cell>
          <cell r="M197" t="str">
            <v>&lt;Non référencé&gt;</v>
          </cell>
          <cell r="N197" t="str">
            <v>&lt;Article non référencé&gt;</v>
          </cell>
          <cell r="P197">
            <v>1</v>
          </cell>
          <cell r="Q197">
            <v>0</v>
          </cell>
          <cell r="R197">
            <v>0</v>
          </cell>
        </row>
        <row r="198">
          <cell r="A198" t="str">
            <v>MCUVE600</v>
          </cell>
          <cell r="C198" t="str">
            <v xml:space="preserve">CUVE DE RELEVAGE D600 + COUVERCLE </v>
          </cell>
          <cell r="D198">
            <v>9</v>
          </cell>
          <cell r="E198" t="str">
            <v>POSTES DE RELEVAGE</v>
          </cell>
          <cell r="F198">
            <v>5</v>
          </cell>
          <cell r="G198" t="str">
            <v>POSTES DE RELEVAGE</v>
          </cell>
          <cell r="L198" t="str">
            <v>ROTOTEC</v>
          </cell>
          <cell r="M198" t="str">
            <v>IAQSTCOUV</v>
          </cell>
          <cell r="N198" t="str">
            <v>Cuve + couvercle Aquatiris</v>
          </cell>
          <cell r="P198">
            <v>1</v>
          </cell>
          <cell r="Q198">
            <v>1</v>
          </cell>
          <cell r="R198">
            <v>0</v>
          </cell>
        </row>
        <row r="199">
          <cell r="A199" t="str">
            <v>KITTUY63</v>
          </cell>
          <cell r="C199" t="str">
            <v>KIT TUYAUTERIE POUR CUVE DE RELEVAGE _63</v>
          </cell>
          <cell r="L199" t="str">
            <v>ROTOTEC</v>
          </cell>
          <cell r="M199" t="str">
            <v>KITTUY63</v>
          </cell>
          <cell r="N199" t="str">
            <v>Kit tuyauterie pour cuve de relevage ø63</v>
          </cell>
          <cell r="O199">
            <v>1</v>
          </cell>
          <cell r="P199">
            <v>1</v>
          </cell>
          <cell r="Q199">
            <v>1</v>
          </cell>
          <cell r="R199">
            <v>0</v>
          </cell>
        </row>
        <row r="200">
          <cell r="A200" t="str">
            <v>KITTUY50</v>
          </cell>
          <cell r="C200" t="str">
            <v>KIT TUYAUTERIE POUR CUVE DE RELEVAGE _50</v>
          </cell>
          <cell r="L200" t="str">
            <v>ROTOTEC</v>
          </cell>
          <cell r="M200" t="str">
            <v>KITTUY50</v>
          </cell>
          <cell r="N200" t="str">
            <v>Kit tuyauterie pour cuve de relevage ø50</v>
          </cell>
          <cell r="O200">
            <v>1</v>
          </cell>
          <cell r="P200">
            <v>1</v>
          </cell>
          <cell r="Q200">
            <v>1</v>
          </cell>
          <cell r="R200">
            <v>0</v>
          </cell>
        </row>
        <row r="201">
          <cell r="A201" t="str">
            <v>SPR-1200-50</v>
          </cell>
          <cell r="C201" t="str">
            <v>POSTE DE RELEVAGE 1M20 POMPE VORTEX _50</v>
          </cell>
          <cell r="D201">
            <v>9</v>
          </cell>
          <cell r="E201" t="str">
            <v>POSTES DE RELEVAGE</v>
          </cell>
          <cell r="F201">
            <v>5</v>
          </cell>
          <cell r="G201" t="str">
            <v>POSTES DE RELEVAGE</v>
          </cell>
          <cell r="H201" t="str">
            <v>NB PR</v>
          </cell>
          <cell r="I201" t="str">
            <v>NB de ventes de postes de relevage</v>
          </cell>
          <cell r="J201">
            <v>2</v>
          </cell>
          <cell r="K201" t="str">
            <v>POSTES EAUX CHARGEES DIAM 50</v>
          </cell>
          <cell r="L201" t="str">
            <v>AQUATIRIS</v>
          </cell>
          <cell r="M201" t="str">
            <v>&lt;Non référencé&gt;</v>
          </cell>
          <cell r="N201" t="str">
            <v>&lt;Article non référencé&gt;</v>
          </cell>
          <cell r="P201">
            <v>1</v>
          </cell>
          <cell r="Q201">
            <v>0</v>
          </cell>
          <cell r="R201">
            <v>0</v>
          </cell>
        </row>
        <row r="202">
          <cell r="A202" t="str">
            <v>SPR-900-50</v>
          </cell>
          <cell r="C202" t="str">
            <v>POSTE DE RELEVAGE 90CM POMPE VORTEX _50</v>
          </cell>
          <cell r="D202">
            <v>9</v>
          </cell>
          <cell r="E202" t="str">
            <v>POSTES DE RELEVAGE</v>
          </cell>
          <cell r="F202">
            <v>5</v>
          </cell>
          <cell r="G202" t="str">
            <v>POSTES DE RELEVAGE</v>
          </cell>
          <cell r="H202" t="str">
            <v>NB PR</v>
          </cell>
          <cell r="I202" t="str">
            <v>NB de ventes de postes de relevage</v>
          </cell>
          <cell r="J202">
            <v>2</v>
          </cell>
          <cell r="K202" t="str">
            <v>POSTES EAUX CHARGEES DIAM 50</v>
          </cell>
          <cell r="L202" t="str">
            <v>AQUATIRIS</v>
          </cell>
          <cell r="M202" t="str">
            <v>&lt;Non référencé&gt;</v>
          </cell>
          <cell r="N202" t="str">
            <v>&lt;Article non référencé&gt;</v>
          </cell>
          <cell r="P202">
            <v>1</v>
          </cell>
          <cell r="Q202">
            <v>0</v>
          </cell>
          <cell r="R202">
            <v>0</v>
          </cell>
        </row>
        <row r="203">
          <cell r="A203" t="str">
            <v>SPR-1800-50</v>
          </cell>
          <cell r="C203" t="str">
            <v>POSTE DE RELEVAGE 1M80 POMPE VORTEX _50</v>
          </cell>
          <cell r="D203">
            <v>9</v>
          </cell>
          <cell r="E203" t="str">
            <v>POSTES DE RELEVAGE</v>
          </cell>
          <cell r="F203">
            <v>5</v>
          </cell>
          <cell r="G203" t="str">
            <v>POSTES DE RELEVAGE</v>
          </cell>
          <cell r="H203" t="str">
            <v>NB PR</v>
          </cell>
          <cell r="I203" t="str">
            <v>NB de ventes de postes de relevage</v>
          </cell>
          <cell r="J203">
            <v>2</v>
          </cell>
          <cell r="K203" t="str">
            <v>POSTES EAUX CHARGEES DIAM 50</v>
          </cell>
          <cell r="L203" t="str">
            <v>AQUATIRIS</v>
          </cell>
          <cell r="M203" t="str">
            <v>&lt;Non référencé&gt;</v>
          </cell>
          <cell r="N203" t="str">
            <v>&lt;Article non référencé&gt;</v>
          </cell>
          <cell r="P203">
            <v>1</v>
          </cell>
          <cell r="Q203">
            <v>0</v>
          </cell>
          <cell r="R203">
            <v>0</v>
          </cell>
        </row>
        <row r="204">
          <cell r="A204" t="str">
            <v>SPR-900-63</v>
          </cell>
          <cell r="C204" t="str">
            <v xml:space="preserve">POSTE DE RELEVAGE 90CM POMPE VORTEX _63 </v>
          </cell>
          <cell r="D204">
            <v>9</v>
          </cell>
          <cell r="E204" t="str">
            <v>POSTES DE RELEVAGE</v>
          </cell>
          <cell r="F204">
            <v>5</v>
          </cell>
          <cell r="G204" t="str">
            <v>POSTES DE RELEVAGE</v>
          </cell>
          <cell r="H204" t="str">
            <v>NB PR</v>
          </cell>
          <cell r="I204" t="str">
            <v>NB de ventes de postes de relevage</v>
          </cell>
          <cell r="J204">
            <v>1</v>
          </cell>
          <cell r="K204" t="str">
            <v>POSTES EAUX CHARGEES DIAM 63</v>
          </cell>
          <cell r="L204" t="str">
            <v>AQUATIRIS</v>
          </cell>
          <cell r="M204" t="str">
            <v>&lt;Non référencé&gt;</v>
          </cell>
          <cell r="N204" t="str">
            <v>&lt;Article non référencé&gt;</v>
          </cell>
          <cell r="P204">
            <v>1</v>
          </cell>
          <cell r="Q204">
            <v>0</v>
          </cell>
          <cell r="R204">
            <v>0</v>
          </cell>
        </row>
        <row r="205">
          <cell r="A205" t="str">
            <v>KITFIL5EH</v>
          </cell>
          <cell r="C205" t="str">
            <v>2 BARRES DE RENFORT + 4 GRILLES 5X5</v>
          </cell>
          <cell r="D205">
            <v>13</v>
          </cell>
          <cell r="E205" t="str">
            <v>PROTECTIONS SANITAIRES</v>
          </cell>
          <cell r="L205" t="str">
            <v>AQUATIRIS</v>
          </cell>
          <cell r="M205" t="str">
            <v>&lt;Non référencé&gt;</v>
          </cell>
          <cell r="N205" t="str">
            <v>&lt;Article non référencé&gt;</v>
          </cell>
          <cell r="P205">
            <v>1</v>
          </cell>
          <cell r="Q205">
            <v>0</v>
          </cell>
          <cell r="R205">
            <v>0</v>
          </cell>
        </row>
        <row r="206">
          <cell r="A206" t="str">
            <v>MTRAV75</v>
          </cell>
          <cell r="C206" t="str">
            <v>TRAVERSEE DE PAROI D75</v>
          </cell>
          <cell r="D206">
            <v>10</v>
          </cell>
          <cell r="E206" t="str">
            <v>ACCESSOIRES AU DETAIL</v>
          </cell>
          <cell r="F206">
            <v>8</v>
          </cell>
          <cell r="G206" t="str">
            <v>ACCESSOIRES AU DETAIL</v>
          </cell>
          <cell r="L206" t="str">
            <v>AQUADISTRI</v>
          </cell>
          <cell r="M206">
            <v>8081015</v>
          </cell>
          <cell r="N206" t="str">
            <v>TRAVERSEE DE PAROI DIAMETRE 75</v>
          </cell>
          <cell r="O206" t="str">
            <v>pc</v>
          </cell>
          <cell r="P206">
            <v>1</v>
          </cell>
          <cell r="Q206">
            <v>1</v>
          </cell>
          <cell r="R206">
            <v>15.55</v>
          </cell>
        </row>
        <row r="207">
          <cell r="A207" t="str">
            <v>MSCIE60</v>
          </cell>
          <cell r="C207" t="str">
            <v>SCIE CLOCHE D57</v>
          </cell>
          <cell r="D207">
            <v>14</v>
          </cell>
          <cell r="E207" t="str">
            <v>OUTILLAGE</v>
          </cell>
          <cell r="F207">
            <v>9</v>
          </cell>
          <cell r="G207" t="str">
            <v>OUTILLAGE</v>
          </cell>
          <cell r="L207" t="str">
            <v>KENI</v>
          </cell>
          <cell r="M207" t="str">
            <v>MSCIE60</v>
          </cell>
          <cell r="N207" t="str">
            <v>SCIE CLOCHE ø 60</v>
          </cell>
          <cell r="O207" t="str">
            <v>pc</v>
          </cell>
          <cell r="P207">
            <v>1</v>
          </cell>
          <cell r="Q207">
            <v>1</v>
          </cell>
          <cell r="R207">
            <v>24.79</v>
          </cell>
        </row>
        <row r="208">
          <cell r="A208" t="str">
            <v>MSCIE70</v>
          </cell>
          <cell r="C208" t="str">
            <v>SCIE CLOCHE D70</v>
          </cell>
          <cell r="D208">
            <v>14</v>
          </cell>
          <cell r="E208" t="str">
            <v>OUTILLAGE</v>
          </cell>
          <cell r="F208">
            <v>9</v>
          </cell>
          <cell r="G208" t="str">
            <v>OUTILLAGE</v>
          </cell>
          <cell r="L208" t="str">
            <v>KENI</v>
          </cell>
          <cell r="M208" t="str">
            <v>MSCIE70</v>
          </cell>
          <cell r="N208" t="str">
            <v>SCIE CLOCHE ø 70</v>
          </cell>
          <cell r="O208" t="str">
            <v>pc</v>
          </cell>
          <cell r="P208">
            <v>1</v>
          </cell>
          <cell r="Q208">
            <v>1</v>
          </cell>
          <cell r="R208">
            <v>24.94</v>
          </cell>
        </row>
        <row r="209">
          <cell r="A209" t="str">
            <v>MSCIE102</v>
          </cell>
          <cell r="C209" t="str">
            <v>SCIE CLOCHE D102</v>
          </cell>
          <cell r="D209">
            <v>14</v>
          </cell>
          <cell r="E209" t="str">
            <v>OUTILLAGE</v>
          </cell>
          <cell r="F209">
            <v>9</v>
          </cell>
          <cell r="G209" t="str">
            <v>OUTILLAGE</v>
          </cell>
          <cell r="L209" t="str">
            <v>KENI</v>
          </cell>
          <cell r="M209" t="str">
            <v>K-008108</v>
          </cell>
          <cell r="N209" t="str">
            <v>MHS102  - SCIE CLOCHE BIMETAL D102</v>
          </cell>
          <cell r="O209" t="str">
            <v>pc</v>
          </cell>
          <cell r="P209">
            <v>1</v>
          </cell>
          <cell r="Q209">
            <v>1</v>
          </cell>
          <cell r="R209">
            <v>31.27</v>
          </cell>
        </row>
        <row r="210">
          <cell r="A210" t="str">
            <v>MSCIE111</v>
          </cell>
          <cell r="C210" t="str">
            <v>SCIE CLOCHE D111</v>
          </cell>
          <cell r="D210">
            <v>14</v>
          </cell>
          <cell r="E210" t="str">
            <v>OUTILLAGE</v>
          </cell>
          <cell r="F210">
            <v>9</v>
          </cell>
          <cell r="G210" t="str">
            <v>OUTILLAGE</v>
          </cell>
          <cell r="L210" t="str">
            <v>KENI</v>
          </cell>
          <cell r="M210" t="str">
            <v>MSCIE108</v>
          </cell>
          <cell r="N210" t="str">
            <v>SCIE CLOCHE ø 108</v>
          </cell>
          <cell r="O210" t="str">
            <v>pc</v>
          </cell>
          <cell r="P210">
            <v>1</v>
          </cell>
          <cell r="Q210">
            <v>1</v>
          </cell>
          <cell r="R210">
            <v>45.76</v>
          </cell>
        </row>
        <row r="211">
          <cell r="A211" t="str">
            <v>MOPER</v>
          </cell>
          <cell r="C211" t="str">
            <v>OPERCULE DE R_PARTITEUR</v>
          </cell>
          <cell r="D211">
            <v>5</v>
          </cell>
          <cell r="E211" t="str">
            <v>REGARDS/REPARTITEURS/CHASSES</v>
          </cell>
          <cell r="J211">
            <v>5</v>
          </cell>
          <cell r="K211" t="str">
            <v>REGARDS AU DETAIL</v>
          </cell>
          <cell r="L211" t="str">
            <v>EMP</v>
          </cell>
          <cell r="M211" t="str">
            <v>MOPER</v>
          </cell>
          <cell r="N211" t="str">
            <v>OPERCULE DE R_PARTITEUR</v>
          </cell>
          <cell r="O211" t="str">
            <v>pc</v>
          </cell>
          <cell r="P211">
            <v>1</v>
          </cell>
          <cell r="Q211">
            <v>0</v>
          </cell>
          <cell r="R211">
            <v>0</v>
          </cell>
        </row>
        <row r="212">
          <cell r="A212" t="str">
            <v>MBEST</v>
          </cell>
          <cell r="C212" t="str">
            <v>POMPES EAUX CLAIRES - BEST ONE VOX</v>
          </cell>
          <cell r="D212">
            <v>9</v>
          </cell>
          <cell r="E212" t="str">
            <v>POSTES DE RELEVAGE</v>
          </cell>
          <cell r="F212">
            <v>5</v>
          </cell>
          <cell r="G212" t="str">
            <v>POSTES DE RELEVAGE</v>
          </cell>
          <cell r="J212">
            <v>3</v>
          </cell>
          <cell r="K212" t="str">
            <v>ACCESSOIRES POSTE</v>
          </cell>
          <cell r="L212" t="str">
            <v>EBARA</v>
          </cell>
          <cell r="M212">
            <v>1741101400</v>
          </cell>
          <cell r="N212" t="str">
            <v xml:space="preserve">ELECTROPOMPE BEST ONE VOX </v>
          </cell>
          <cell r="O212">
            <v>1</v>
          </cell>
          <cell r="P212">
            <v>1</v>
          </cell>
          <cell r="Q212">
            <v>1</v>
          </cell>
          <cell r="R212">
            <v>96</v>
          </cell>
        </row>
        <row r="213">
          <cell r="A213" t="str">
            <v>MOPTIMA</v>
          </cell>
          <cell r="C213" t="str">
            <v>ELECTROPOMPE OPTIMA  EAUX CLAIRES</v>
          </cell>
          <cell r="D213">
            <v>9</v>
          </cell>
          <cell r="E213" t="str">
            <v>POSTES DE RELEVAGE</v>
          </cell>
          <cell r="F213">
            <v>5</v>
          </cell>
          <cell r="G213" t="str">
            <v>POSTES DE RELEVAGE</v>
          </cell>
          <cell r="J213">
            <v>3</v>
          </cell>
          <cell r="K213" t="str">
            <v>ACCESSOIRES POSTE</v>
          </cell>
          <cell r="L213" t="str">
            <v>EBARA</v>
          </cell>
          <cell r="M213">
            <v>1751101200</v>
          </cell>
          <cell r="N213" t="str">
            <v>ELECTROPOMPE OPTIMA  EAUX CLAIRES</v>
          </cell>
          <cell r="O213" t="str">
            <v>pc</v>
          </cell>
          <cell r="P213">
            <v>1</v>
          </cell>
          <cell r="Q213">
            <v>1</v>
          </cell>
          <cell r="R213">
            <v>83</v>
          </cell>
        </row>
        <row r="214">
          <cell r="A214">
            <v>1510041</v>
          </cell>
          <cell r="C214" t="str">
            <v>CLAPET Y D40</v>
          </cell>
          <cell r="D214">
            <v>9</v>
          </cell>
          <cell r="E214" t="str">
            <v>POSTES DE RELEVAGE</v>
          </cell>
          <cell r="F214">
            <v>5</v>
          </cell>
          <cell r="G214" t="str">
            <v>POSTES DE RELEVAGE</v>
          </cell>
          <cell r="J214">
            <v>3</v>
          </cell>
          <cell r="K214" t="str">
            <v>ACCESSOIRES POSTE</v>
          </cell>
          <cell r="L214" t="str">
            <v>AQUARAM</v>
          </cell>
          <cell r="M214">
            <v>1510041</v>
          </cell>
          <cell r="N214" t="str">
            <v>VANNE CLAPET ""Y"" 40mm EPDM</v>
          </cell>
          <cell r="P214">
            <v>1</v>
          </cell>
          <cell r="Q214">
            <v>36</v>
          </cell>
          <cell r="R214">
            <v>12.31</v>
          </cell>
        </row>
        <row r="215">
          <cell r="A215" t="str">
            <v>MBAC3</v>
          </cell>
          <cell r="C215" t="str">
            <v>BAC PEHD 3EH</v>
          </cell>
          <cell r="D215">
            <v>12</v>
          </cell>
          <cell r="E215" t="str">
            <v>KITS BACS/KITS COFFRAGES</v>
          </cell>
          <cell r="F215">
            <v>12</v>
          </cell>
          <cell r="G215" t="str">
            <v>KITS BACS</v>
          </cell>
          <cell r="L215" t="str">
            <v>EMP</v>
          </cell>
          <cell r="M215" t="str">
            <v>BAC3EH004F</v>
          </cell>
          <cell r="N215" t="str">
            <v>BAC D'ASSAINISSEMENT 3 EH</v>
          </cell>
          <cell r="O215">
            <v>1</v>
          </cell>
          <cell r="P215">
            <v>1</v>
          </cell>
          <cell r="Q215">
            <v>1</v>
          </cell>
          <cell r="R215">
            <v>637.44000000000005</v>
          </cell>
        </row>
        <row r="216">
          <cell r="A216" t="str">
            <v>BFV6EH</v>
          </cell>
          <cell r="C216" t="str">
            <v>KIT BAC PEHD 6 EH</v>
          </cell>
          <cell r="D216">
            <v>12</v>
          </cell>
          <cell r="E216" t="str">
            <v>KITS BACS/KITS COFFRAGES</v>
          </cell>
          <cell r="F216">
            <v>12</v>
          </cell>
          <cell r="G216" t="str">
            <v>KITS BACS</v>
          </cell>
          <cell r="H216" t="str">
            <v>NB BACS</v>
          </cell>
          <cell r="I216" t="str">
            <v>NB de ventes de kits bacs</v>
          </cell>
          <cell r="L216" t="str">
            <v>AQUATIRIS</v>
          </cell>
          <cell r="M216" t="str">
            <v>&lt;Non référencé&gt;</v>
          </cell>
          <cell r="N216" t="str">
            <v>&lt;Article non référencé&gt;</v>
          </cell>
          <cell r="P216">
            <v>1</v>
          </cell>
          <cell r="Q216">
            <v>0</v>
          </cell>
          <cell r="R216">
            <v>0</v>
          </cell>
        </row>
        <row r="217">
          <cell r="A217" t="str">
            <v>MBARRE3</v>
          </cell>
          <cell r="C217" t="str">
            <v>BARRE DE RENFORT POUR BAC 3EH (COMPATIBLE 6EH</v>
          </cell>
          <cell r="D217">
            <v>12</v>
          </cell>
          <cell r="E217" t="str">
            <v>KITS BACS/KITS COFFRAGES</v>
          </cell>
          <cell r="F217">
            <v>12</v>
          </cell>
          <cell r="G217" t="str">
            <v>KITS BACS</v>
          </cell>
          <cell r="L217" t="str">
            <v>EMP</v>
          </cell>
          <cell r="M217" t="str">
            <v>BARRERENF2920F</v>
          </cell>
          <cell r="N217" t="str">
            <v>BARRE DE RENFORT POUR BAC 3EH</v>
          </cell>
          <cell r="O217" t="str">
            <v>pc</v>
          </cell>
          <cell r="P217">
            <v>1</v>
          </cell>
          <cell r="Q217">
            <v>1</v>
          </cell>
          <cell r="R217">
            <v>40.5</v>
          </cell>
        </row>
        <row r="218">
          <cell r="A218" t="str">
            <v>BFV3EH</v>
          </cell>
          <cell r="C218" t="str">
            <v>KIT BAC PEHD 3 EH</v>
          </cell>
          <cell r="D218">
            <v>12</v>
          </cell>
          <cell r="E218" t="str">
            <v>KITS BACS/KITS COFFRAGES</v>
          </cell>
          <cell r="F218">
            <v>12</v>
          </cell>
          <cell r="G218" t="str">
            <v>KITS BACS</v>
          </cell>
          <cell r="H218" t="str">
            <v>NB BACS</v>
          </cell>
          <cell r="I218" t="str">
            <v>NB de ventes de kits bacs</v>
          </cell>
          <cell r="L218" t="str">
            <v>AQUATIRIS</v>
          </cell>
          <cell r="M218" t="str">
            <v>&lt;Non référencé&gt;</v>
          </cell>
          <cell r="N218" t="str">
            <v>&lt;Article non référencé&gt;</v>
          </cell>
          <cell r="P218">
            <v>1</v>
          </cell>
          <cell r="Q218">
            <v>0</v>
          </cell>
          <cell r="R218">
            <v>0</v>
          </cell>
        </row>
        <row r="219">
          <cell r="A219" t="str">
            <v>MVAN3VMHI50</v>
          </cell>
          <cell r="C219" t="str">
            <v>VANNES 3 VOIES MOTORISEE HORLOGE INTEGRE D50</v>
          </cell>
          <cell r="D219">
            <v>10</v>
          </cell>
          <cell r="E219" t="str">
            <v>ACCESSOIRES AU DETAIL</v>
          </cell>
          <cell r="F219">
            <v>13</v>
          </cell>
          <cell r="G219" t="str">
            <v>VANNES</v>
          </cell>
          <cell r="L219" t="str">
            <v>ALIAXIS</v>
          </cell>
          <cell r="M219" t="str">
            <v>TKDIVLCE50EPMBLT</v>
          </cell>
          <cell r="N219" t="str">
            <v>VANNES 3 VOIES MOTORISEE HORLOGE INTEGRE D50</v>
          </cell>
          <cell r="O219">
            <v>1</v>
          </cell>
          <cell r="P219">
            <v>1</v>
          </cell>
          <cell r="Q219">
            <v>1</v>
          </cell>
          <cell r="R219">
            <v>491.6</v>
          </cell>
        </row>
        <row r="220">
          <cell r="A220" t="str">
            <v>MVAN3VMHI63</v>
          </cell>
          <cell r="C220" t="str">
            <v>VANNE 3 VOIES MOTORISEE HORLOGE INTEGRE D63</v>
          </cell>
          <cell r="D220">
            <v>10</v>
          </cell>
          <cell r="E220" t="str">
            <v>ACCESSOIRES AU DETAIL</v>
          </cell>
          <cell r="F220">
            <v>13</v>
          </cell>
          <cell r="G220" t="str">
            <v>VANNES</v>
          </cell>
          <cell r="L220" t="str">
            <v>ALIAXIS</v>
          </cell>
          <cell r="M220" t="str">
            <v>TKDIVLCE63EPMBLT</v>
          </cell>
          <cell r="N220" t="str">
            <v>VANNES 3 VOIES MOTORISEE HORLOGE INTEGRE D63</v>
          </cell>
          <cell r="O220">
            <v>1</v>
          </cell>
          <cell r="P220">
            <v>1</v>
          </cell>
          <cell r="Q220">
            <v>1</v>
          </cell>
          <cell r="R220">
            <v>524.19000000000005</v>
          </cell>
        </row>
        <row r="221">
          <cell r="A221" t="str">
            <v>KITCAL3EH</v>
          </cell>
          <cell r="C221" t="str">
            <v>2 BARRE DE RENFORT GALVA+ 4 CAILLEBOTIS GALVA</v>
          </cell>
          <cell r="D221">
            <v>13</v>
          </cell>
          <cell r="E221" t="str">
            <v>PROTECTIONS SANITAIRES</v>
          </cell>
          <cell r="P221">
            <v>0</v>
          </cell>
          <cell r="Q221">
            <v>0</v>
          </cell>
          <cell r="R221">
            <v>0</v>
          </cell>
        </row>
        <row r="222">
          <cell r="A222" t="str">
            <v>MGRILLE5X5V2</v>
          </cell>
          <cell r="C222" t="str">
            <v>GRILLE MAILLE 5X5 GALVA CAILLEBOTIS 3/6 2310X</v>
          </cell>
          <cell r="D222">
            <v>13</v>
          </cell>
          <cell r="E222" t="str">
            <v>PROTECTIONS SANITAIRES</v>
          </cell>
          <cell r="L222" t="str">
            <v>MEISER</v>
          </cell>
          <cell r="M222" t="str">
            <v>MGRILLE5X5V2</v>
          </cell>
          <cell r="N222" t="str">
            <v>GRILLE MAILLE 5X5 GALVA TYPE CAILLEBOTIS 3/6</v>
          </cell>
          <cell r="O222">
            <v>1</v>
          </cell>
          <cell r="P222">
            <v>1</v>
          </cell>
          <cell r="Q222">
            <v>1</v>
          </cell>
          <cell r="R222">
            <v>50</v>
          </cell>
        </row>
        <row r="223">
          <cell r="A223" t="str">
            <v>ECSPR-600</v>
          </cell>
          <cell r="C223" t="str">
            <v>POSTE DE RELEVAGE EAUX CLAIRES 60CM</v>
          </cell>
          <cell r="D223">
            <v>9</v>
          </cell>
          <cell r="E223" t="str">
            <v>POSTES DE RELEVAGE</v>
          </cell>
          <cell r="F223">
            <v>5</v>
          </cell>
          <cell r="G223" t="str">
            <v>POSTES DE RELEVAGE</v>
          </cell>
          <cell r="J223">
            <v>4</v>
          </cell>
          <cell r="K223" t="str">
            <v>POSTES EAUX CLAIRES</v>
          </cell>
          <cell r="L223" t="str">
            <v>AQUATIRIS</v>
          </cell>
          <cell r="M223" t="str">
            <v>&lt;Non référencé&gt;</v>
          </cell>
          <cell r="N223" t="str">
            <v>&lt;Article non référencé&gt;</v>
          </cell>
          <cell r="P223">
            <v>1</v>
          </cell>
          <cell r="Q223">
            <v>0</v>
          </cell>
          <cell r="R223">
            <v>0</v>
          </cell>
        </row>
        <row r="224">
          <cell r="A224" t="str">
            <v>MREHASPR</v>
          </cell>
          <cell r="C224" t="str">
            <v>REHAUSSE DE CUVE DE RELEVAGE D600</v>
          </cell>
          <cell r="D224">
            <v>9</v>
          </cell>
          <cell r="E224" t="str">
            <v>POSTES DE RELEVAGE</v>
          </cell>
          <cell r="F224">
            <v>5</v>
          </cell>
          <cell r="G224" t="str">
            <v>POSTES DE RELEVAGE</v>
          </cell>
          <cell r="J224">
            <v>3</v>
          </cell>
          <cell r="K224" t="str">
            <v>ACCESSOIRES POSTE</v>
          </cell>
          <cell r="L224" t="str">
            <v>ROTOTEC</v>
          </cell>
          <cell r="M224" t="str">
            <v>MREHASPR</v>
          </cell>
          <cell r="N224" t="str">
            <v>REHAUSSE DE CUVE DE RELEVAGE D600</v>
          </cell>
          <cell r="P224">
            <v>1</v>
          </cell>
          <cell r="Q224">
            <v>0</v>
          </cell>
          <cell r="R224">
            <v>0</v>
          </cell>
        </row>
        <row r="225">
          <cell r="A225" t="str">
            <v>MGRILLE5X5V3</v>
          </cell>
          <cell r="C225" t="str">
            <v>GRILLE MAILLE 5X5 GALVA CAILLEBOTIS 1MX1M</v>
          </cell>
          <cell r="D225">
            <v>13</v>
          </cell>
          <cell r="E225" t="str">
            <v>PROTECTIONS SANITAIRES</v>
          </cell>
          <cell r="L225" t="str">
            <v>MEISER</v>
          </cell>
          <cell r="M225" t="str">
            <v>MGRILLE5X5V3</v>
          </cell>
          <cell r="N225" t="str">
            <v>GRILLE MAILLE 5X5 GALVA TYPE CAILLEBOTIS1mx1m</v>
          </cell>
          <cell r="O225">
            <v>1</v>
          </cell>
          <cell r="P225">
            <v>1</v>
          </cell>
          <cell r="Q225">
            <v>1</v>
          </cell>
          <cell r="R225">
            <v>28.7</v>
          </cell>
        </row>
        <row r="226">
          <cell r="A226" t="str">
            <v>MGRILLE5X5V4</v>
          </cell>
          <cell r="C226" t="str">
            <v>GRILLE MAILLE 5X5 GALVA CAILLEBOTIS 1MX1.25M</v>
          </cell>
          <cell r="D226">
            <v>13</v>
          </cell>
          <cell r="E226" t="str">
            <v>PROTECTIONS SANITAIRES</v>
          </cell>
          <cell r="L226" t="str">
            <v>MEISER</v>
          </cell>
          <cell r="M226" t="str">
            <v>MGRILLE5X5V4</v>
          </cell>
          <cell r="N226" t="str">
            <v>GRILLE MAILLE 5X5 GALVA CAILLEBOTIS 1mx1.25m</v>
          </cell>
          <cell r="O226">
            <v>1</v>
          </cell>
          <cell r="P226">
            <v>1</v>
          </cell>
          <cell r="Q226">
            <v>1</v>
          </cell>
          <cell r="R226">
            <v>35.299999999999997</v>
          </cell>
        </row>
        <row r="227">
          <cell r="A227" t="str">
            <v>MTGALVA</v>
          </cell>
          <cell r="C227" t="str">
            <v>BARRE DE RENFORT EN T GALVANISE</v>
          </cell>
          <cell r="D227">
            <v>13</v>
          </cell>
          <cell r="E227" t="str">
            <v>PROTECTIONS SANITAIRES</v>
          </cell>
          <cell r="P227">
            <v>0</v>
          </cell>
          <cell r="Q227">
            <v>0</v>
          </cell>
          <cell r="R227">
            <v>0</v>
          </cell>
        </row>
        <row r="228">
          <cell r="A228" t="str">
            <v>MFH2EH</v>
          </cell>
          <cell r="C228" t="str">
            <v>FILTRE HORIZONTAL 2EH 1.10MM</v>
          </cell>
          <cell r="D228">
            <v>6</v>
          </cell>
          <cell r="E228" t="str">
            <v>PACKS MEMBRANE</v>
          </cell>
          <cell r="H228" t="str">
            <v>NB FV+FH</v>
          </cell>
          <cell r="I228" t="str">
            <v>NB de ventes packs FH</v>
          </cell>
          <cell r="J228" t="str">
            <v>FH</v>
          </cell>
          <cell r="K228" t="str">
            <v>FILTRE HORIZONTAL</v>
          </cell>
          <cell r="L228" t="str">
            <v>SODAF</v>
          </cell>
          <cell r="M228" t="str">
            <v>MFH2EH</v>
          </cell>
          <cell r="N228" t="str">
            <v>FILTRE HORIZONTAL 2EH</v>
          </cell>
          <cell r="O228" t="str">
            <v>1 Palette</v>
          </cell>
          <cell r="P228">
            <v>9</v>
          </cell>
          <cell r="Q228">
            <v>1</v>
          </cell>
          <cell r="R228">
            <v>1521.14</v>
          </cell>
        </row>
        <row r="229">
          <cell r="A229" t="str">
            <v>MFH14EH</v>
          </cell>
          <cell r="C229" t="str">
            <v>FILTRE HORIZONTAL 14EH</v>
          </cell>
          <cell r="D229">
            <v>6</v>
          </cell>
          <cell r="E229" t="str">
            <v>PACKS MEMBRANE</v>
          </cell>
          <cell r="H229" t="str">
            <v>NB FV+FH</v>
          </cell>
          <cell r="I229" t="str">
            <v>NB de ventes packs FH</v>
          </cell>
          <cell r="J229" t="str">
            <v>FH</v>
          </cell>
          <cell r="K229" t="str">
            <v>FILTRE HORIZONTAL</v>
          </cell>
          <cell r="L229" t="str">
            <v>SODAF</v>
          </cell>
          <cell r="M229" t="str">
            <v>MFH14EH</v>
          </cell>
          <cell r="N229" t="str">
            <v>FILTRE HORIZONTAL 14EH</v>
          </cell>
          <cell r="O229">
            <v>1</v>
          </cell>
          <cell r="P229">
            <v>1</v>
          </cell>
          <cell r="Q229">
            <v>1</v>
          </cell>
          <cell r="R229">
            <v>618.22</v>
          </cell>
        </row>
        <row r="230">
          <cell r="A230" t="str">
            <v>MFH18EH</v>
          </cell>
          <cell r="C230" t="str">
            <v>FILTRE HORIZONTAL 18EH</v>
          </cell>
          <cell r="D230">
            <v>6</v>
          </cell>
          <cell r="E230" t="str">
            <v>PACKS MEMBRANE</v>
          </cell>
          <cell r="H230" t="str">
            <v>NB FV+FH</v>
          </cell>
          <cell r="I230" t="str">
            <v>NB de ventes packs FH</v>
          </cell>
          <cell r="J230" t="str">
            <v>FH</v>
          </cell>
          <cell r="K230" t="str">
            <v>FILTRE HORIZONTAL</v>
          </cell>
          <cell r="L230" t="str">
            <v>SODAF</v>
          </cell>
          <cell r="M230" t="str">
            <v>MFH18EH</v>
          </cell>
          <cell r="N230" t="str">
            <v>FILTRE HORIZONTAL 18EH</v>
          </cell>
          <cell r="O230">
            <v>1</v>
          </cell>
          <cell r="P230">
            <v>1</v>
          </cell>
          <cell r="Q230">
            <v>1</v>
          </cell>
          <cell r="R230">
            <v>809.36</v>
          </cell>
        </row>
        <row r="231">
          <cell r="A231" t="str">
            <v>PFH7EH</v>
          </cell>
          <cell r="C231" t="str">
            <v xml:space="preserve">PACK EPDM GEOTEXTILE FH 1.10MM 7EH </v>
          </cell>
          <cell r="D231">
            <v>1</v>
          </cell>
          <cell r="E231" t="str">
            <v>MEMBRANES ET ANTI-RACINES</v>
          </cell>
          <cell r="F231">
            <v>2</v>
          </cell>
          <cell r="G231" t="str">
            <v>MEMBRANES ET ANTI-RACINES</v>
          </cell>
          <cell r="H231" t="str">
            <v>NB FV+FH</v>
          </cell>
          <cell r="I231" t="str">
            <v>NB de ventes packs FH</v>
          </cell>
          <cell r="J231">
            <v>2</v>
          </cell>
          <cell r="K231" t="str">
            <v>Pack EPDM FH</v>
          </cell>
          <cell r="L231" t="str">
            <v>AQUATIRIS</v>
          </cell>
          <cell r="M231" t="str">
            <v>&lt;Non référencé&gt;</v>
          </cell>
          <cell r="N231" t="str">
            <v>&lt;Article non référencé&gt;</v>
          </cell>
          <cell r="P231">
            <v>1</v>
          </cell>
          <cell r="Q231">
            <v>0</v>
          </cell>
          <cell r="R231">
            <v>0</v>
          </cell>
        </row>
        <row r="232">
          <cell r="A232" t="str">
            <v>CBLDN50</v>
          </cell>
          <cell r="C232" t="str">
            <v>CLAPET ? BOULE DN 50 FONTE FEM/FEM</v>
          </cell>
          <cell r="D232">
            <v>9</v>
          </cell>
          <cell r="E232" t="str">
            <v>POSTES DE RELEVAGE</v>
          </cell>
          <cell r="J232">
            <v>3</v>
          </cell>
          <cell r="K232" t="str">
            <v>ACCESSOIRES POSTE</v>
          </cell>
          <cell r="P232">
            <v>0</v>
          </cell>
          <cell r="Q232">
            <v>0</v>
          </cell>
          <cell r="R232">
            <v>0</v>
          </cell>
        </row>
        <row r="233">
          <cell r="A233" t="str">
            <v>SRSEBARA</v>
          </cell>
          <cell r="C233" t="str">
            <v>POSTE DE RELEVAGE EBARA</v>
          </cell>
          <cell r="D233">
            <v>9</v>
          </cell>
          <cell r="E233" t="str">
            <v>POSTES DE RELEVAGE</v>
          </cell>
          <cell r="F233">
            <v>5</v>
          </cell>
          <cell r="G233" t="str">
            <v>POSTES DE RELEVAGE</v>
          </cell>
          <cell r="H233" t="str">
            <v>NB PR</v>
          </cell>
          <cell r="I233" t="str">
            <v>NB de ventes de postes de relevage</v>
          </cell>
          <cell r="J233">
            <v>1</v>
          </cell>
          <cell r="K233" t="str">
            <v>POSTES EAUX CHARGEES DIAM 63</v>
          </cell>
          <cell r="P233">
            <v>0</v>
          </cell>
          <cell r="Q233">
            <v>0</v>
          </cell>
          <cell r="R233">
            <v>0</v>
          </cell>
        </row>
        <row r="234">
          <cell r="A234" t="str">
            <v>MBAR306</v>
          </cell>
          <cell r="C234" t="str">
            <v>BARRE GALVA EN T SUR MESURE 3M06</v>
          </cell>
          <cell r="D234">
            <v>13</v>
          </cell>
          <cell r="E234" t="str">
            <v>PROTECTIONS SANITAIRES</v>
          </cell>
          <cell r="H234" t="str">
            <v>BARRES T</v>
          </cell>
          <cell r="I234" t="str">
            <v>BARRES T GALVA VENDUES PAR TAILLE</v>
          </cell>
          <cell r="L234" t="str">
            <v>EMP</v>
          </cell>
          <cell r="M234" t="str">
            <v>BARREGALVA3060F</v>
          </cell>
          <cell r="N234" t="str">
            <v>BARRE GALVA EN T SUR MESURE 3M06</v>
          </cell>
          <cell r="P234">
            <v>1</v>
          </cell>
          <cell r="Q234">
            <v>1</v>
          </cell>
          <cell r="R234">
            <v>46.4</v>
          </cell>
        </row>
        <row r="235">
          <cell r="A235" t="str">
            <v>PFV2EH2.5X1.6</v>
          </cell>
          <cell r="C235" t="str">
            <v>PACK FV GEO 1.52MM 2EH SANS GRILLE</v>
          </cell>
          <cell r="D235">
            <v>1</v>
          </cell>
          <cell r="E235" t="str">
            <v>MEMBRANES ET ANTI-RACINES</v>
          </cell>
          <cell r="F235">
            <v>2</v>
          </cell>
          <cell r="G235" t="str">
            <v>MEMBRANES ET ANTI-RACINES</v>
          </cell>
          <cell r="H235" t="str">
            <v>NB FV</v>
          </cell>
          <cell r="I235" t="str">
            <v>NB de ventes packs FV</v>
          </cell>
          <cell r="J235">
            <v>1</v>
          </cell>
          <cell r="K235" t="str">
            <v>Pack EPDM FV</v>
          </cell>
          <cell r="L235" t="str">
            <v>AQUATIRIS</v>
          </cell>
          <cell r="M235" t="str">
            <v>&lt;Non référencé&gt;</v>
          </cell>
          <cell r="N235" t="str">
            <v>&lt;Article non référencé&gt;</v>
          </cell>
          <cell r="P235">
            <v>1</v>
          </cell>
          <cell r="Q235">
            <v>0</v>
          </cell>
          <cell r="R235">
            <v>0</v>
          </cell>
        </row>
        <row r="236">
          <cell r="A236" t="str">
            <v>PFH2EH</v>
          </cell>
          <cell r="C236" t="str">
            <v xml:space="preserve">PACK EPDM GEOTEXTILE FH 1.10MM 2EH </v>
          </cell>
          <cell r="D236">
            <v>1</v>
          </cell>
          <cell r="E236" t="str">
            <v>MEMBRANES ET ANTI-RACINES</v>
          </cell>
          <cell r="F236">
            <v>2</v>
          </cell>
          <cell r="G236" t="str">
            <v>MEMBRANES ET ANTI-RACINES</v>
          </cell>
          <cell r="H236" t="str">
            <v>NB FV+FH</v>
          </cell>
          <cell r="I236" t="str">
            <v>NB de ventes packs FH</v>
          </cell>
          <cell r="J236">
            <v>2</v>
          </cell>
          <cell r="K236" t="str">
            <v>Pack EPDM FH</v>
          </cell>
          <cell r="L236" t="str">
            <v>AQUATIRIS</v>
          </cell>
          <cell r="M236" t="str">
            <v>&lt;Non référencé&gt;</v>
          </cell>
          <cell r="N236" t="str">
            <v>&lt;Article non référencé&gt;</v>
          </cell>
          <cell r="P236">
            <v>1</v>
          </cell>
          <cell r="Q236">
            <v>0</v>
          </cell>
          <cell r="R236">
            <v>0</v>
          </cell>
        </row>
        <row r="237">
          <cell r="A237" t="str">
            <v>MFV14EH7*4</v>
          </cell>
          <cell r="C237" t="str">
            <v>FILTRE VERTICAL 14EH (10MX7.32M)</v>
          </cell>
          <cell r="D237">
            <v>6</v>
          </cell>
          <cell r="E237" t="str">
            <v>PACKS MEMBRANE</v>
          </cell>
          <cell r="H237" t="str">
            <v>NB FV</v>
          </cell>
          <cell r="I237" t="str">
            <v>NB de ventes packs FV</v>
          </cell>
          <cell r="J237" t="str">
            <v>FV</v>
          </cell>
          <cell r="K237" t="str">
            <v>FILTRE VERTICAL</v>
          </cell>
          <cell r="L237" t="str">
            <v>SODAF</v>
          </cell>
          <cell r="M237" t="str">
            <v>MFV14EH7*4</v>
          </cell>
          <cell r="N237" t="str">
            <v>FILTRE VERTICAL 14EH (10mx7.32m)</v>
          </cell>
          <cell r="O237">
            <v>1</v>
          </cell>
          <cell r="P237">
            <v>1</v>
          </cell>
          <cell r="Q237">
            <v>1</v>
          </cell>
          <cell r="R237">
            <v>647.38</v>
          </cell>
        </row>
        <row r="238">
          <cell r="A238" t="str">
            <v>MFV14EH8*3.5</v>
          </cell>
          <cell r="C238" t="str">
            <v>FILTRE VERTICAL 14EH (10.97MX6.50M)</v>
          </cell>
          <cell r="D238">
            <v>6</v>
          </cell>
          <cell r="E238" t="str">
            <v>PACKS MEMBRANE</v>
          </cell>
          <cell r="H238" t="str">
            <v>NB FV</v>
          </cell>
          <cell r="I238" t="str">
            <v>NB de ventes packs FV</v>
          </cell>
          <cell r="J238" t="str">
            <v>FV</v>
          </cell>
          <cell r="K238" t="str">
            <v>FILTRE VERTICAL</v>
          </cell>
          <cell r="L238" t="str">
            <v>SODAF</v>
          </cell>
          <cell r="M238" t="str">
            <v>MFV14EH8*3.5</v>
          </cell>
          <cell r="N238" t="str">
            <v>FILTRE VERTICAL 14EH (10.97mx6.50m)</v>
          </cell>
          <cell r="O238">
            <v>1</v>
          </cell>
          <cell r="P238">
            <v>1</v>
          </cell>
          <cell r="Q238">
            <v>1</v>
          </cell>
          <cell r="R238">
            <v>630.57000000000005</v>
          </cell>
        </row>
        <row r="239">
          <cell r="A239" t="str">
            <v>MFV18EH9*4</v>
          </cell>
          <cell r="C239" t="str">
            <v>FILTRE VERTICAL 18EH (12.5MX7.62M)</v>
          </cell>
          <cell r="D239">
            <v>6</v>
          </cell>
          <cell r="E239" t="str">
            <v>PACKS MEMBRANE</v>
          </cell>
          <cell r="H239" t="str">
            <v>NB FV</v>
          </cell>
          <cell r="I239" t="str">
            <v>NB de ventes packs FV</v>
          </cell>
          <cell r="J239" t="str">
            <v>FV</v>
          </cell>
          <cell r="K239" t="str">
            <v>FILTRE VERTICAL</v>
          </cell>
          <cell r="L239" t="str">
            <v>SODAF</v>
          </cell>
          <cell r="M239" t="str">
            <v>MFV18EH9*4</v>
          </cell>
          <cell r="N239" t="str">
            <v>FILTRE VERTICAL 16EH (12.5mx7.62m)</v>
          </cell>
          <cell r="O239">
            <v>1</v>
          </cell>
          <cell r="P239">
            <v>1</v>
          </cell>
          <cell r="Q239">
            <v>1</v>
          </cell>
          <cell r="R239">
            <v>842.38</v>
          </cell>
        </row>
        <row r="240">
          <cell r="A240" t="str">
            <v>MFV18EH8*4.5</v>
          </cell>
          <cell r="C240" t="str">
            <v>FILTRE VERTICAL 18EH (11.5MX8.53M)</v>
          </cell>
          <cell r="D240">
            <v>6</v>
          </cell>
          <cell r="E240" t="str">
            <v>PACKS MEMBRANE</v>
          </cell>
          <cell r="H240" t="str">
            <v>NB FV</v>
          </cell>
          <cell r="I240" t="str">
            <v>NB de ventes packs FV</v>
          </cell>
          <cell r="J240" t="str">
            <v>FV</v>
          </cell>
          <cell r="K240" t="str">
            <v>FILTRE VERTICAL</v>
          </cell>
          <cell r="L240" t="str">
            <v>SODAF</v>
          </cell>
          <cell r="M240" t="str">
            <v>MFV18EH8*4.5</v>
          </cell>
          <cell r="N240" t="str">
            <v>FILTRE VERTICAL 18EH (11.5mx8.53m)</v>
          </cell>
          <cell r="O240">
            <v>1</v>
          </cell>
          <cell r="P240">
            <v>1</v>
          </cell>
          <cell r="Q240">
            <v>1</v>
          </cell>
          <cell r="R240">
            <v>867.6</v>
          </cell>
        </row>
        <row r="241">
          <cell r="A241" t="str">
            <v>MREHACUN</v>
          </cell>
          <cell r="C241" t="str">
            <v>REHAUSSE DE REGARD CUNETTE ET CARRE</v>
          </cell>
          <cell r="D241">
            <v>5</v>
          </cell>
          <cell r="E241" t="str">
            <v>REGARDS/REPARTITEURS/CHASSES</v>
          </cell>
          <cell r="F241">
            <v>1</v>
          </cell>
          <cell r="G241" t="str">
            <v>REGARDS/REPARTITEURS/CHASSES</v>
          </cell>
          <cell r="J241">
            <v>5</v>
          </cell>
          <cell r="K241" t="str">
            <v>REGARDS AU DETAIL</v>
          </cell>
          <cell r="L241" t="str">
            <v>EMP</v>
          </cell>
          <cell r="M241" t="str">
            <v>REHAUSSERCA008F</v>
          </cell>
          <cell r="N241" t="str">
            <v>REHAUSSE DE REGARD CUNETTE ET CARRE</v>
          </cell>
          <cell r="O241" t="str">
            <v>pc</v>
          </cell>
          <cell r="P241">
            <v>1</v>
          </cell>
          <cell r="Q241">
            <v>1</v>
          </cell>
          <cell r="R241">
            <v>27</v>
          </cell>
        </row>
        <row r="242">
          <cell r="A242" t="str">
            <v>PFH9EH</v>
          </cell>
          <cell r="C242" t="str">
            <v xml:space="preserve">PACK EPDM GEOTEXTILE FH 1.10MM 9EH </v>
          </cell>
          <cell r="D242">
            <v>1</v>
          </cell>
          <cell r="E242" t="str">
            <v>MEMBRANES ET ANTI-RACINES</v>
          </cell>
          <cell r="F242">
            <v>2</v>
          </cell>
          <cell r="G242" t="str">
            <v>MEMBRANES ET ANTI-RACINES</v>
          </cell>
          <cell r="H242" t="str">
            <v>NB FV+FH</v>
          </cell>
          <cell r="I242" t="str">
            <v>NB de ventes packs FH</v>
          </cell>
          <cell r="J242">
            <v>2</v>
          </cell>
          <cell r="K242" t="str">
            <v>Pack EPDM FH</v>
          </cell>
          <cell r="L242" t="str">
            <v>AQUATIRIS</v>
          </cell>
          <cell r="M242" t="str">
            <v>&lt;Non référencé&gt;</v>
          </cell>
          <cell r="N242" t="str">
            <v>&lt;Article non référencé&gt;</v>
          </cell>
          <cell r="P242">
            <v>1</v>
          </cell>
          <cell r="Q242">
            <v>0</v>
          </cell>
          <cell r="R242">
            <v>0</v>
          </cell>
        </row>
        <row r="243">
          <cell r="A243" t="str">
            <v>MCUVE800</v>
          </cell>
          <cell r="C243" t="str">
            <v xml:space="preserve">CUVE DE RELEVAGE D800 + COUVERCLE </v>
          </cell>
          <cell r="D243">
            <v>9</v>
          </cell>
          <cell r="E243" t="str">
            <v>POSTES DE RELEVAGE</v>
          </cell>
          <cell r="F243">
            <v>5</v>
          </cell>
          <cell r="G243" t="str">
            <v>POSTES DE RELEVAGE</v>
          </cell>
          <cell r="L243" t="str">
            <v>ROTOTEC</v>
          </cell>
          <cell r="M243" t="str">
            <v>IAQSTCOUV800</v>
          </cell>
          <cell r="N243" t="str">
            <v xml:space="preserve">Cuve de relevage diametre 800 + couvercle </v>
          </cell>
          <cell r="P243">
            <v>1</v>
          </cell>
          <cell r="Q243">
            <v>1</v>
          </cell>
          <cell r="R243">
            <v>0</v>
          </cell>
        </row>
        <row r="244">
          <cell r="A244" t="str">
            <v>MCABLE1.5-2</v>
          </cell>
          <cell r="C244" t="str">
            <v>CABLE ELECTRIQUE H07RNF 3G1.5</v>
          </cell>
          <cell r="D244">
            <v>15</v>
          </cell>
          <cell r="E244" t="str">
            <v>ELECTRICITE</v>
          </cell>
          <cell r="F244">
            <v>6</v>
          </cell>
          <cell r="G244" t="str">
            <v>ELECTRICITE</v>
          </cell>
          <cell r="L244" t="str">
            <v>REXEL</v>
          </cell>
          <cell r="M244" t="str">
            <v>MCABLE1.5</v>
          </cell>
          <cell r="N244" t="str">
            <v>cable electrique H07RNF 3G1.5</v>
          </cell>
          <cell r="O244" t="str">
            <v>ml</v>
          </cell>
          <cell r="P244">
            <v>1</v>
          </cell>
          <cell r="Q244">
            <v>1</v>
          </cell>
          <cell r="R244">
            <v>0.97899999999999998</v>
          </cell>
        </row>
        <row r="245">
          <cell r="A245" t="str">
            <v>MDWVOX100</v>
          </cell>
          <cell r="C245" t="str">
            <v>ELECTROPOMPE DW VOX M 100 D63 FILETE</v>
          </cell>
          <cell r="D245">
            <v>9</v>
          </cell>
          <cell r="E245" t="str">
            <v>POSTES DE RELEVAGE</v>
          </cell>
          <cell r="F245">
            <v>5</v>
          </cell>
          <cell r="G245" t="str">
            <v>POSTES DE RELEVAGE</v>
          </cell>
          <cell r="J245">
            <v>3</v>
          </cell>
          <cell r="K245" t="str">
            <v>ACCESSOIRES POSTE</v>
          </cell>
          <cell r="L245" t="str">
            <v>EBARA</v>
          </cell>
          <cell r="M245" t="str">
            <v>1599051221A</v>
          </cell>
          <cell r="N245" t="str">
            <v>ELECTROPOMPE DW VOX M 100 DIAM 63 FILETE</v>
          </cell>
          <cell r="O245">
            <v>1</v>
          </cell>
          <cell r="P245">
            <v>1</v>
          </cell>
          <cell r="Q245">
            <v>1</v>
          </cell>
          <cell r="R245">
            <v>313</v>
          </cell>
        </row>
        <row r="246">
          <cell r="A246" t="str">
            <v>MDWVOX150</v>
          </cell>
          <cell r="C246" t="str">
            <v>ELECTROPOMPE DW VOX M 150 D63 FILETE</v>
          </cell>
          <cell r="D246">
            <v>9</v>
          </cell>
          <cell r="E246" t="str">
            <v>POSTES DE RELEVAGE</v>
          </cell>
          <cell r="F246">
            <v>5</v>
          </cell>
          <cell r="G246" t="str">
            <v>POSTES DE RELEVAGE</v>
          </cell>
          <cell r="J246">
            <v>3</v>
          </cell>
          <cell r="K246" t="str">
            <v>ACCESSOIRES POSTE</v>
          </cell>
          <cell r="L246" t="str">
            <v>EBARA</v>
          </cell>
          <cell r="M246" t="str">
            <v>1599071221A</v>
          </cell>
          <cell r="N246" t="str">
            <v>ELECTROPOMPE DW VOX M 150 DIAM 63 FILETE</v>
          </cell>
          <cell r="O246">
            <v>1</v>
          </cell>
          <cell r="P246">
            <v>1</v>
          </cell>
          <cell r="Q246">
            <v>1</v>
          </cell>
          <cell r="R246">
            <v>320</v>
          </cell>
        </row>
        <row r="247">
          <cell r="A247" t="str">
            <v>MRIGHT100</v>
          </cell>
          <cell r="C247" t="str">
            <v>ELECTROPOMPE RIGHT M 100 D50 FILETE</v>
          </cell>
          <cell r="D247">
            <v>9</v>
          </cell>
          <cell r="E247" t="str">
            <v>POSTES DE RELEVAGE</v>
          </cell>
          <cell r="F247">
            <v>5</v>
          </cell>
          <cell r="G247" t="str">
            <v>POSTES DE RELEVAGE</v>
          </cell>
          <cell r="J247">
            <v>3</v>
          </cell>
          <cell r="K247" t="str">
            <v>ACCESSOIRES POSTE</v>
          </cell>
          <cell r="L247" t="str">
            <v>EBARA</v>
          </cell>
          <cell r="M247">
            <v>1771051421</v>
          </cell>
          <cell r="N247" t="str">
            <v>ELECTROPOMPE RIGHT M 100 DIAM 50 FILETE</v>
          </cell>
          <cell r="O247">
            <v>1</v>
          </cell>
          <cell r="P247">
            <v>1</v>
          </cell>
          <cell r="Q247">
            <v>1</v>
          </cell>
          <cell r="R247">
            <v>171</v>
          </cell>
        </row>
        <row r="248">
          <cell r="A248" t="str">
            <v>MPA</v>
          </cell>
          <cell r="C248" t="str">
            <v>PIED D'ASSISE POUR BARRES DE GUIDAGE D63</v>
          </cell>
          <cell r="D248">
            <v>9</v>
          </cell>
          <cell r="E248" t="str">
            <v>POSTES DE RELEVAGE</v>
          </cell>
          <cell r="J248">
            <v>3</v>
          </cell>
          <cell r="K248" t="str">
            <v>ACCESSOIRES POSTE</v>
          </cell>
          <cell r="L248" t="str">
            <v>EBARA</v>
          </cell>
          <cell r="M248">
            <v>369250020</v>
          </cell>
          <cell r="N248" t="str">
            <v>PA DW FONTE 2''</v>
          </cell>
          <cell r="P248">
            <v>1</v>
          </cell>
          <cell r="Q248">
            <v>1</v>
          </cell>
          <cell r="R248">
            <v>63.5</v>
          </cell>
        </row>
        <row r="249">
          <cell r="A249" t="str">
            <v>M460</v>
          </cell>
          <cell r="C249" t="str">
            <v>SUPPORT BAS TOLE INOX POUR POSTE DE RELEVAGE</v>
          </cell>
          <cell r="D249">
            <v>9</v>
          </cell>
          <cell r="E249" t="str">
            <v>POSTES DE RELEVAGE</v>
          </cell>
          <cell r="F249">
            <v>5</v>
          </cell>
          <cell r="G249" t="str">
            <v>POSTES DE RELEVAGE</v>
          </cell>
          <cell r="J249">
            <v>3</v>
          </cell>
          <cell r="K249" t="str">
            <v>ACCESSOIRES POSTE</v>
          </cell>
          <cell r="L249" t="str">
            <v>MC</v>
          </cell>
          <cell r="M249" t="str">
            <v>M460</v>
          </cell>
          <cell r="N249" t="str">
            <v>SUPPORT BAS TOLE INOX POUR POSTE DE RELEVAGE</v>
          </cell>
          <cell r="P249">
            <v>1</v>
          </cell>
          <cell r="Q249">
            <v>1</v>
          </cell>
          <cell r="R249">
            <v>14.96</v>
          </cell>
        </row>
        <row r="250">
          <cell r="A250" t="str">
            <v>M450</v>
          </cell>
          <cell r="C250" t="str">
            <v>SUPPORT HAUT TOLE INOX POUR POSTE DE RELEVAGE</v>
          </cell>
          <cell r="D250">
            <v>9</v>
          </cell>
          <cell r="E250" t="str">
            <v>POSTES DE RELEVAGE</v>
          </cell>
          <cell r="F250">
            <v>5</v>
          </cell>
          <cell r="G250" t="str">
            <v>POSTES DE RELEVAGE</v>
          </cell>
          <cell r="J250">
            <v>3</v>
          </cell>
          <cell r="K250" t="str">
            <v>ACCESSOIRES POSTE</v>
          </cell>
          <cell r="L250" t="str">
            <v>MC</v>
          </cell>
          <cell r="M250" t="str">
            <v>M450</v>
          </cell>
          <cell r="N250" t="str">
            <v>SUPPORT HAUT TOLE INOX POUR POSTE DE RELEVAGE</v>
          </cell>
          <cell r="P250">
            <v>1</v>
          </cell>
          <cell r="Q250">
            <v>1</v>
          </cell>
          <cell r="R250">
            <v>12.74</v>
          </cell>
        </row>
        <row r="251">
          <cell r="A251" t="str">
            <v>PFH10EH</v>
          </cell>
          <cell r="C251" t="str">
            <v xml:space="preserve">PACK EPDM GEOTEXTILE FH 1.10MM 10EH </v>
          </cell>
          <cell r="D251">
            <v>1</v>
          </cell>
          <cell r="E251" t="str">
            <v>MEMBRANES ET ANTI-RACINES</v>
          </cell>
          <cell r="F251">
            <v>2</v>
          </cell>
          <cell r="G251" t="str">
            <v>MEMBRANES ET ANTI-RACINES</v>
          </cell>
          <cell r="H251" t="str">
            <v>NB FV+FH</v>
          </cell>
          <cell r="I251" t="str">
            <v>NB de ventes packs FH</v>
          </cell>
          <cell r="J251">
            <v>2</v>
          </cell>
          <cell r="K251" t="str">
            <v>Pack EPDM FH</v>
          </cell>
          <cell r="L251" t="str">
            <v>AQUATIRIS</v>
          </cell>
          <cell r="M251" t="str">
            <v>&lt;Non référencé&gt;</v>
          </cell>
          <cell r="N251" t="str">
            <v>&lt;Article non référencé&gt;</v>
          </cell>
          <cell r="P251">
            <v>1</v>
          </cell>
          <cell r="Q251">
            <v>0</v>
          </cell>
          <cell r="R251">
            <v>0</v>
          </cell>
        </row>
        <row r="252">
          <cell r="A252" t="str">
            <v>VAC63</v>
          </cell>
          <cell r="C252" t="str">
            <v>VANNE A BILLE FEM/FEM ORION D63</v>
          </cell>
          <cell r="D252">
            <v>9</v>
          </cell>
          <cell r="E252" t="str">
            <v>POSTES DE RELEVAGE</v>
          </cell>
          <cell r="F252">
            <v>5</v>
          </cell>
          <cell r="G252" t="str">
            <v>POSTES DE RELEVAGE</v>
          </cell>
          <cell r="J252">
            <v>3</v>
          </cell>
          <cell r="K252" t="str">
            <v>ACCESSOIRES POSTE</v>
          </cell>
          <cell r="L252" t="str">
            <v>SORODIST</v>
          </cell>
          <cell r="M252" t="str">
            <v>VAC63</v>
          </cell>
          <cell r="N252" t="str">
            <v>VANNE A BILLE FEM/FEM ORION D63</v>
          </cell>
          <cell r="P252">
            <v>1</v>
          </cell>
          <cell r="Q252">
            <v>10</v>
          </cell>
          <cell r="R252">
            <v>7.35</v>
          </cell>
        </row>
        <row r="253">
          <cell r="A253" t="str">
            <v>BP100N</v>
          </cell>
          <cell r="C253" t="str">
            <v>COLLE PVC PRESSION NICOLL</v>
          </cell>
          <cell r="D253">
            <v>8</v>
          </cell>
          <cell r="E253" t="str">
            <v>PVC/PE</v>
          </cell>
          <cell r="F253">
            <v>4</v>
          </cell>
          <cell r="G253" t="str">
            <v>PVC/PE</v>
          </cell>
          <cell r="J253">
            <v>1</v>
          </cell>
          <cell r="K253" t="str">
            <v>RACCORD PVC PRESSION &amp; PE</v>
          </cell>
          <cell r="L253" t="str">
            <v>NICOLL</v>
          </cell>
          <cell r="M253" t="str">
            <v>BP100N</v>
          </cell>
          <cell r="N253" t="str">
            <v>COLLE PVC PRESSION NICOLL</v>
          </cell>
          <cell r="O253" t="str">
            <v>pc</v>
          </cell>
          <cell r="P253">
            <v>1</v>
          </cell>
          <cell r="Q253">
            <v>1</v>
          </cell>
          <cell r="R253">
            <v>12.63</v>
          </cell>
        </row>
        <row r="254">
          <cell r="A254" t="str">
            <v>C9063</v>
          </cell>
          <cell r="C254" t="str">
            <v>COUDE 90  PVC D63 FEM/FEM</v>
          </cell>
          <cell r="D254">
            <v>8</v>
          </cell>
          <cell r="E254" t="str">
            <v>PVC/PE</v>
          </cell>
          <cell r="F254">
            <v>4</v>
          </cell>
          <cell r="G254" t="str">
            <v>PVC/PE</v>
          </cell>
          <cell r="J254">
            <v>1</v>
          </cell>
          <cell r="K254" t="str">
            <v>RACCORD PVC PRESSION &amp; PE</v>
          </cell>
          <cell r="L254" t="str">
            <v>SORODIST</v>
          </cell>
          <cell r="M254" t="str">
            <v>C9063</v>
          </cell>
          <cell r="N254" t="str">
            <v>COUDE 90°  DIAM 63 FEM/FEM</v>
          </cell>
          <cell r="O254" t="str">
            <v>pc</v>
          </cell>
          <cell r="P254">
            <v>1</v>
          </cell>
          <cell r="Q254">
            <v>32</v>
          </cell>
          <cell r="R254">
            <v>0.67900000000000005</v>
          </cell>
        </row>
        <row r="255">
          <cell r="A255" t="str">
            <v>PVC6316</v>
          </cell>
          <cell r="C255" t="str">
            <v>TUBE DE 3M PVC PRESSION 63X4.7 PN16</v>
          </cell>
          <cell r="D255">
            <v>8</v>
          </cell>
          <cell r="E255" t="str">
            <v>PVC/PE</v>
          </cell>
          <cell r="F255">
            <v>4</v>
          </cell>
          <cell r="G255" t="str">
            <v>PVC/PE</v>
          </cell>
          <cell r="J255">
            <v>2</v>
          </cell>
          <cell r="K255" t="str">
            <v>COURONNES PE / BARRES PVC</v>
          </cell>
          <cell r="L255" t="str">
            <v>SORODIST</v>
          </cell>
          <cell r="M255" t="str">
            <v>PVC6316</v>
          </cell>
          <cell r="N255" t="str">
            <v>TUBE DE 3M PVC PRESSION 63X4.7 PN16</v>
          </cell>
          <cell r="O255" t="str">
            <v>pc</v>
          </cell>
          <cell r="P255">
            <v>1</v>
          </cell>
          <cell r="Q255">
            <v>1</v>
          </cell>
          <cell r="R255">
            <v>9.93</v>
          </cell>
        </row>
        <row r="256">
          <cell r="A256" t="str">
            <v>PVC4016</v>
          </cell>
          <cell r="C256" t="str">
            <v>TUBE PVC PRESSION 40X3 PN16</v>
          </cell>
          <cell r="D256">
            <v>8</v>
          </cell>
          <cell r="E256" t="str">
            <v>PVC/PE</v>
          </cell>
          <cell r="F256">
            <v>4</v>
          </cell>
          <cell r="G256" t="str">
            <v>PVC/PE</v>
          </cell>
          <cell r="J256">
            <v>2</v>
          </cell>
          <cell r="K256" t="str">
            <v>COURONNES PE / BARRES PVC</v>
          </cell>
          <cell r="L256" t="str">
            <v>SORODIST</v>
          </cell>
          <cell r="M256" t="str">
            <v>TP40/163</v>
          </cell>
          <cell r="N256" t="str">
            <v>TUBE PVC PRESSION 40X3 PN16</v>
          </cell>
          <cell r="P256">
            <v>1</v>
          </cell>
          <cell r="Q256">
            <v>1</v>
          </cell>
          <cell r="R256">
            <v>4.3</v>
          </cell>
        </row>
        <row r="257">
          <cell r="A257" t="str">
            <v>VDL516048</v>
          </cell>
          <cell r="C257" t="str">
            <v>TRAVERSEE DE PAROI 50/63X2""""""""""""""""""""""""""""""""</v>
          </cell>
          <cell r="D257">
            <v>9</v>
          </cell>
          <cell r="E257" t="str">
            <v>POSTES DE RELEVAGE</v>
          </cell>
          <cell r="F257">
            <v>5</v>
          </cell>
          <cell r="G257" t="str">
            <v>POSTES DE RELEVAGE</v>
          </cell>
          <cell r="J257">
            <v>3</v>
          </cell>
          <cell r="K257" t="str">
            <v>ACCESSOIRES POSTE</v>
          </cell>
          <cell r="L257" t="str">
            <v>DUKTRAD VDL</v>
          </cell>
          <cell r="M257" t="str">
            <v>5.16.048</v>
          </cell>
          <cell r="N257" t="str">
            <v>RACCORDEMENT DE RECIPIENT d50/63*2'' PVC-U EP</v>
          </cell>
          <cell r="P257">
            <v>1</v>
          </cell>
          <cell r="Q257">
            <v>1</v>
          </cell>
          <cell r="R257">
            <v>7.71</v>
          </cell>
        </row>
        <row r="258">
          <cell r="A258" t="str">
            <v>VDL516041</v>
          </cell>
          <cell r="C258" t="str">
            <v>TRAVERSEE DE PAROI 40/50X1 3/4""""""""""""""""""""""""""""""</v>
          </cell>
          <cell r="D258">
            <v>9</v>
          </cell>
          <cell r="E258" t="str">
            <v>POSTES DE RELEVAGE</v>
          </cell>
          <cell r="F258">
            <v>5</v>
          </cell>
          <cell r="G258" t="str">
            <v>POSTES DE RELEVAGE</v>
          </cell>
          <cell r="J258">
            <v>3</v>
          </cell>
          <cell r="K258" t="str">
            <v>ACCESSOIRES POSTE</v>
          </cell>
          <cell r="L258" t="str">
            <v>DUKTRAD VDL</v>
          </cell>
          <cell r="M258" t="str">
            <v>5.16.041</v>
          </cell>
          <cell r="N258" t="str">
            <v>RACCORDEMENT DE RECIPIENT d40/50x1''3/4 PVC-U</v>
          </cell>
          <cell r="P258">
            <v>1</v>
          </cell>
          <cell r="Q258">
            <v>1</v>
          </cell>
          <cell r="R258">
            <v>6.81</v>
          </cell>
        </row>
        <row r="259">
          <cell r="A259" t="str">
            <v>EF63502</v>
          </cell>
          <cell r="C259" t="str">
            <v>EMBOUT ADAPTATION 63X50X2""""""""""""""""""""""""""""""""</v>
          </cell>
          <cell r="D259">
            <v>9</v>
          </cell>
          <cell r="E259" t="str">
            <v>POSTES DE RELEVAGE</v>
          </cell>
          <cell r="F259">
            <v>5</v>
          </cell>
          <cell r="G259" t="str">
            <v>POSTES DE RELEVAGE</v>
          </cell>
          <cell r="J259">
            <v>3</v>
          </cell>
          <cell r="K259" t="str">
            <v>ACCESSOIRES POSTE</v>
          </cell>
          <cell r="L259" t="str">
            <v>SORODIST</v>
          </cell>
          <cell r="M259" t="str">
            <v>EF63502</v>
          </cell>
          <cell r="N259" t="str">
            <v>Embout fileté PVC Pression D 63 /50x2'</v>
          </cell>
          <cell r="P259">
            <v>1</v>
          </cell>
          <cell r="Q259">
            <v>1</v>
          </cell>
          <cell r="R259">
            <v>0.59499999999999997</v>
          </cell>
        </row>
        <row r="260">
          <cell r="A260" t="str">
            <v>EF75632</v>
          </cell>
          <cell r="C260" t="str">
            <v>EMBOUT ADAPTATION 75X63X2""""""""""""""""""""""""""""""""</v>
          </cell>
          <cell r="D260">
            <v>9</v>
          </cell>
          <cell r="E260" t="str">
            <v>POSTES DE RELEVAGE</v>
          </cell>
          <cell r="F260">
            <v>5</v>
          </cell>
          <cell r="G260" t="str">
            <v>POSTES DE RELEVAGE</v>
          </cell>
          <cell r="J260">
            <v>3</v>
          </cell>
          <cell r="K260" t="str">
            <v>ACCESSOIRES POSTE</v>
          </cell>
          <cell r="L260" t="str">
            <v>SORODIST</v>
          </cell>
          <cell r="M260" t="str">
            <v>EF75632</v>
          </cell>
          <cell r="N260" t="str">
            <v>EMBOUT ADAPTATION 75X63X2""</v>
          </cell>
          <cell r="P260">
            <v>1</v>
          </cell>
          <cell r="Q260">
            <v>1</v>
          </cell>
          <cell r="R260">
            <v>0.91</v>
          </cell>
        </row>
        <row r="261">
          <cell r="A261" t="str">
            <v>304L/4307</v>
          </cell>
          <cell r="C261" t="str">
            <v>TUBE INOX DIAM26.9X1.6 (LE ML)</v>
          </cell>
          <cell r="D261">
            <v>9</v>
          </cell>
          <cell r="E261" t="str">
            <v>POSTES DE RELEVAGE</v>
          </cell>
          <cell r="F261">
            <v>5</v>
          </cell>
          <cell r="G261" t="str">
            <v>POSTES DE RELEVAGE</v>
          </cell>
          <cell r="J261">
            <v>3</v>
          </cell>
          <cell r="K261" t="str">
            <v>ACCESSOIRES POSTE</v>
          </cell>
          <cell r="L261" t="str">
            <v>SAPIM</v>
          </cell>
          <cell r="M261" t="str">
            <v>304L/4307</v>
          </cell>
          <cell r="N261" t="str">
            <v>TUBE INOX DIAM26.9X2.6 (LE ML)</v>
          </cell>
          <cell r="P261">
            <v>1</v>
          </cell>
          <cell r="Q261">
            <v>1</v>
          </cell>
          <cell r="R261">
            <v>4.9400000000000004</v>
          </cell>
        </row>
        <row r="262">
          <cell r="A262" t="str">
            <v>316L/4404</v>
          </cell>
          <cell r="C262" t="str">
            <v>CHAINE INOX DIAM 4 32/8 (LE ML)</v>
          </cell>
          <cell r="D262">
            <v>9</v>
          </cell>
          <cell r="E262" t="str">
            <v>POSTES DE RELEVAGE</v>
          </cell>
          <cell r="F262">
            <v>5</v>
          </cell>
          <cell r="G262" t="str">
            <v>POSTES DE RELEVAGE</v>
          </cell>
          <cell r="J262">
            <v>3</v>
          </cell>
          <cell r="K262" t="str">
            <v>ACCESSOIRES POSTE</v>
          </cell>
          <cell r="L262" t="str">
            <v>SAPIM</v>
          </cell>
          <cell r="M262" t="str">
            <v>316L/4404</v>
          </cell>
          <cell r="N262" t="str">
            <v>CHAINE INOX DIAM 4 32/8 (LE ML)</v>
          </cell>
          <cell r="P262">
            <v>1</v>
          </cell>
          <cell r="Q262">
            <v>1</v>
          </cell>
          <cell r="R262">
            <v>2.9</v>
          </cell>
        </row>
        <row r="263">
          <cell r="A263" t="str">
            <v>MTOLE2</v>
          </cell>
          <cell r="C263" t="str">
            <v>SUPPORT HAUT INOX 575MM</v>
          </cell>
          <cell r="D263">
            <v>9</v>
          </cell>
          <cell r="E263" t="str">
            <v>POSTES DE RELEVAGE</v>
          </cell>
          <cell r="F263">
            <v>5</v>
          </cell>
          <cell r="G263" t="str">
            <v>POSTES DE RELEVAGE</v>
          </cell>
          <cell r="J263">
            <v>3</v>
          </cell>
          <cell r="K263" t="str">
            <v>ACCESSOIRES POSTE</v>
          </cell>
          <cell r="L263" t="str">
            <v>MC</v>
          </cell>
          <cell r="M263" t="str">
            <v>MTOLE2</v>
          </cell>
          <cell r="N263" t="str">
            <v>SUPPORT HAUT INOX 575mm</v>
          </cell>
          <cell r="P263">
            <v>1</v>
          </cell>
          <cell r="Q263">
            <v>1</v>
          </cell>
          <cell r="R263">
            <v>13.05</v>
          </cell>
        </row>
        <row r="264">
          <cell r="A264" t="str">
            <v>MTOLE1</v>
          </cell>
          <cell r="C264" t="str">
            <v xml:space="preserve">SUPPORT BAS INOX </v>
          </cell>
          <cell r="D264">
            <v>9</v>
          </cell>
          <cell r="E264" t="str">
            <v>POSTES DE RELEVAGE</v>
          </cell>
          <cell r="F264">
            <v>5</v>
          </cell>
          <cell r="G264" t="str">
            <v>POSTES DE RELEVAGE</v>
          </cell>
          <cell r="J264">
            <v>3</v>
          </cell>
          <cell r="K264" t="str">
            <v>ACCESSOIRES POSTE</v>
          </cell>
          <cell r="L264" t="str">
            <v>MC</v>
          </cell>
          <cell r="M264" t="str">
            <v>MTOLE1</v>
          </cell>
          <cell r="N264" t="str">
            <v xml:space="preserve">SUPPORT BAS INOX </v>
          </cell>
          <cell r="P264">
            <v>1</v>
          </cell>
          <cell r="Q264">
            <v>1</v>
          </cell>
          <cell r="R264">
            <v>17.73</v>
          </cell>
        </row>
        <row r="265">
          <cell r="A265">
            <v>101007</v>
          </cell>
          <cell r="C265" t="str">
            <v xml:space="preserve">CROCHET INOX </v>
          </cell>
          <cell r="D265">
            <v>9</v>
          </cell>
          <cell r="E265" t="str">
            <v>POSTES DE RELEVAGE</v>
          </cell>
          <cell r="F265">
            <v>5</v>
          </cell>
          <cell r="G265" t="str">
            <v>POSTES DE RELEVAGE</v>
          </cell>
          <cell r="J265">
            <v>3</v>
          </cell>
          <cell r="K265" t="str">
            <v>ACCESSOIRES POSTE</v>
          </cell>
          <cell r="L265" t="str">
            <v>ROTOTEC</v>
          </cell>
          <cell r="M265" t="str">
            <v>IAQCROCHINOX</v>
          </cell>
          <cell r="N265" t="str">
            <v xml:space="preserve">CROCHET INOX </v>
          </cell>
          <cell r="P265">
            <v>1</v>
          </cell>
          <cell r="Q265">
            <v>1</v>
          </cell>
          <cell r="R265">
            <v>0</v>
          </cell>
        </row>
        <row r="266">
          <cell r="A266">
            <v>101006</v>
          </cell>
          <cell r="C266" t="str">
            <v>PRESSE ETOUPE PG13.5 F7MM AVEC CE</v>
          </cell>
          <cell r="D266">
            <v>9</v>
          </cell>
          <cell r="E266" t="str">
            <v>POSTES DE RELEVAGE</v>
          </cell>
          <cell r="F266">
            <v>5</v>
          </cell>
          <cell r="G266" t="str">
            <v>POSTES DE RELEVAGE</v>
          </cell>
          <cell r="J266">
            <v>3</v>
          </cell>
          <cell r="K266" t="str">
            <v>ACCESSOIRES POSTE</v>
          </cell>
          <cell r="L266" t="str">
            <v>INTRATEC</v>
          </cell>
          <cell r="M266" t="str">
            <v>JSPG13,5KVS-G100</v>
          </cell>
          <cell r="N266" t="str">
            <v>PRESSE ETOUPE PG13.5 AVEC CONTRE ECROU</v>
          </cell>
          <cell r="P266">
            <v>1</v>
          </cell>
          <cell r="Q266">
            <v>1</v>
          </cell>
          <cell r="R266">
            <v>0.22900000000000001</v>
          </cell>
        </row>
        <row r="267">
          <cell r="A267" t="str">
            <v>DSPR-1200-PA</v>
          </cell>
          <cell r="C267" t="str">
            <v>POSTE DE RELEVAGE DOUBLE POMPE</v>
          </cell>
          <cell r="D267">
            <v>9</v>
          </cell>
          <cell r="E267" t="str">
            <v>POSTES DE RELEVAGE</v>
          </cell>
          <cell r="F267">
            <v>5</v>
          </cell>
          <cell r="G267" t="str">
            <v>POSTES DE RELEVAGE</v>
          </cell>
          <cell r="H267" t="str">
            <v>NB PR</v>
          </cell>
          <cell r="I267" t="str">
            <v>NB de ventes de postes de relevage</v>
          </cell>
          <cell r="J267">
            <v>1</v>
          </cell>
          <cell r="K267" t="str">
            <v>POSTES EAUX CHARGEES DIAM 63</v>
          </cell>
          <cell r="L267" t="str">
            <v>AQUATIRIS</v>
          </cell>
          <cell r="M267" t="str">
            <v>&lt;Non référencé&gt;</v>
          </cell>
          <cell r="N267" t="str">
            <v>&lt;Article non référencé&gt;</v>
          </cell>
          <cell r="P267">
            <v>1</v>
          </cell>
          <cell r="Q267">
            <v>0</v>
          </cell>
          <cell r="R267">
            <v>0</v>
          </cell>
        </row>
        <row r="268">
          <cell r="A268" t="str">
            <v>C4563</v>
          </cell>
          <cell r="C268" t="str">
            <v>COUDE 45 PVC D63 FEM/FEM</v>
          </cell>
          <cell r="D268">
            <v>8</v>
          </cell>
          <cell r="E268" t="str">
            <v>PVC/PE</v>
          </cell>
          <cell r="F268">
            <v>4</v>
          </cell>
          <cell r="G268" t="str">
            <v>PVC/PE</v>
          </cell>
          <cell r="J268">
            <v>1</v>
          </cell>
          <cell r="K268" t="str">
            <v>RACCORD PVC PRESSION &amp; PE</v>
          </cell>
          <cell r="L268" t="str">
            <v>SORODIST</v>
          </cell>
          <cell r="M268">
            <v>5545063</v>
          </cell>
          <cell r="N268" t="str">
            <v>COUDE 45° DIAM 63 FEM/FEM</v>
          </cell>
          <cell r="O268" t="str">
            <v>pc</v>
          </cell>
          <cell r="P268">
            <v>1</v>
          </cell>
          <cell r="Q268">
            <v>1</v>
          </cell>
          <cell r="R268">
            <v>0.82</v>
          </cell>
        </row>
        <row r="269">
          <cell r="A269" t="str">
            <v>VAC50</v>
          </cell>
          <cell r="C269" t="str">
            <v>VANNE A BILLE FEM/FEM ORION D50</v>
          </cell>
          <cell r="D269">
            <v>9</v>
          </cell>
          <cell r="E269" t="str">
            <v>POSTES DE RELEVAGE</v>
          </cell>
          <cell r="F269">
            <v>5</v>
          </cell>
          <cell r="G269" t="str">
            <v>POSTES DE RELEVAGE</v>
          </cell>
          <cell r="J269">
            <v>3</v>
          </cell>
          <cell r="K269" t="str">
            <v>ACCESSOIRES POSTE</v>
          </cell>
          <cell r="L269" t="str">
            <v>SORODIST</v>
          </cell>
          <cell r="M269" t="str">
            <v>VAC50</v>
          </cell>
          <cell r="N269" t="str">
            <v>VANNE A BILLE FEM/FEM ORION D50</v>
          </cell>
          <cell r="P269">
            <v>1</v>
          </cell>
          <cell r="Q269">
            <v>0</v>
          </cell>
          <cell r="R269">
            <v>0</v>
          </cell>
        </row>
        <row r="270">
          <cell r="A270" t="str">
            <v>NSPR-1200</v>
          </cell>
          <cell r="C270" t="str">
            <v xml:space="preserve">POSTE RELEVAGE 1M20 </v>
          </cell>
          <cell r="D270">
            <v>9</v>
          </cell>
          <cell r="E270" t="str">
            <v>POSTES DE RELEVAGE</v>
          </cell>
          <cell r="H270" t="str">
            <v>NB PR</v>
          </cell>
          <cell r="I270" t="str">
            <v>NB de ventes de postes de relevage</v>
          </cell>
          <cell r="J270">
            <v>1</v>
          </cell>
          <cell r="K270" t="str">
            <v>POSTES EAUX CHARGEES DIAM 63</v>
          </cell>
          <cell r="P270">
            <v>0</v>
          </cell>
          <cell r="Q270">
            <v>0</v>
          </cell>
          <cell r="R270">
            <v>0</v>
          </cell>
        </row>
        <row r="271">
          <cell r="A271" t="str">
            <v>NSPR-1500-PA</v>
          </cell>
          <cell r="C271" t="str">
            <v>POSTE DE RELEVAGE 1M50 AVEC BARRES DE GUIDAGE</v>
          </cell>
          <cell r="D271">
            <v>9</v>
          </cell>
          <cell r="E271" t="str">
            <v>POSTES DE RELEVAGE</v>
          </cell>
          <cell r="H271" t="str">
            <v>NB PR</v>
          </cell>
          <cell r="I271" t="str">
            <v>NB de ventes de postes de relevage</v>
          </cell>
          <cell r="J271">
            <v>1</v>
          </cell>
          <cell r="K271" t="str">
            <v>POSTES EAUX CHARGEES DIAM 63</v>
          </cell>
          <cell r="P271">
            <v>0</v>
          </cell>
          <cell r="Q271">
            <v>0</v>
          </cell>
          <cell r="R271">
            <v>0</v>
          </cell>
        </row>
        <row r="272">
          <cell r="A272" t="str">
            <v>MREHANSPR</v>
          </cell>
          <cell r="C272" t="str">
            <v>REHAUSSE CUVE RELEVAGE DIAM800</v>
          </cell>
          <cell r="D272">
            <v>9</v>
          </cell>
          <cell r="E272" t="str">
            <v>POSTES DE RELEVAGE</v>
          </cell>
          <cell r="F272">
            <v>5</v>
          </cell>
          <cell r="G272" t="str">
            <v>POSTES DE RELEVAGE</v>
          </cell>
          <cell r="J272">
            <v>3</v>
          </cell>
          <cell r="K272" t="str">
            <v>ACCESSOIRES POSTE</v>
          </cell>
          <cell r="P272">
            <v>0</v>
          </cell>
          <cell r="Q272">
            <v>0</v>
          </cell>
          <cell r="R272">
            <v>0</v>
          </cell>
        </row>
        <row r="273">
          <cell r="A273" t="str">
            <v>NSPR-1800-PA</v>
          </cell>
          <cell r="C273" t="str">
            <v>POSTE DE RELEVAGE 1M80 AVEC BARRES DE GUIDAGE</v>
          </cell>
          <cell r="D273">
            <v>9</v>
          </cell>
          <cell r="E273" t="str">
            <v>POSTES DE RELEVAGE</v>
          </cell>
          <cell r="H273" t="str">
            <v>NB PR</v>
          </cell>
          <cell r="I273" t="str">
            <v>NB de ventes de postes de relevage</v>
          </cell>
          <cell r="J273">
            <v>1</v>
          </cell>
          <cell r="K273" t="str">
            <v>POSTES EAUX CHARGEES DIAM 63</v>
          </cell>
          <cell r="P273">
            <v>0</v>
          </cell>
          <cell r="Q273">
            <v>0</v>
          </cell>
          <cell r="R273">
            <v>0</v>
          </cell>
        </row>
        <row r="274">
          <cell r="A274" t="str">
            <v>NSPR-2100-PA</v>
          </cell>
          <cell r="C274" t="str">
            <v>POSTE DE RELEVAGE 2M10 AVEC BARRES DE GUIDAGE</v>
          </cell>
          <cell r="D274">
            <v>9</v>
          </cell>
          <cell r="E274" t="str">
            <v>POSTES DE RELEVAGE</v>
          </cell>
          <cell r="H274" t="str">
            <v>NB PR</v>
          </cell>
          <cell r="I274" t="str">
            <v>NB de ventes de postes de relevage</v>
          </cell>
          <cell r="J274">
            <v>1</v>
          </cell>
          <cell r="K274" t="str">
            <v>POSTES EAUX CHARGEES DIAM 63</v>
          </cell>
          <cell r="P274">
            <v>0</v>
          </cell>
          <cell r="Q274">
            <v>0</v>
          </cell>
          <cell r="R274">
            <v>0</v>
          </cell>
        </row>
        <row r="275">
          <cell r="A275" t="str">
            <v>NSPR-900</v>
          </cell>
          <cell r="C275" t="str">
            <v xml:space="preserve">POSTE RELEVAGE 0.9M </v>
          </cell>
          <cell r="D275">
            <v>9</v>
          </cell>
          <cell r="E275" t="str">
            <v>POSTES DE RELEVAGE</v>
          </cell>
          <cell r="H275" t="str">
            <v>NB PR</v>
          </cell>
          <cell r="I275" t="str">
            <v>NB de ventes de postes de relevage</v>
          </cell>
          <cell r="J275">
            <v>1</v>
          </cell>
          <cell r="K275" t="str">
            <v>POSTES EAUX CHARGEES DIAM 63</v>
          </cell>
          <cell r="P275">
            <v>0</v>
          </cell>
          <cell r="Q275">
            <v>0</v>
          </cell>
          <cell r="R275">
            <v>0</v>
          </cell>
        </row>
        <row r="276">
          <cell r="A276" t="str">
            <v>NSPR-1500</v>
          </cell>
          <cell r="C276" t="str">
            <v xml:space="preserve">POSTE RELEVAGE 1M50 </v>
          </cell>
          <cell r="D276">
            <v>9</v>
          </cell>
          <cell r="E276" t="str">
            <v>POSTES DE RELEVAGE</v>
          </cell>
          <cell r="H276" t="str">
            <v>NB PR</v>
          </cell>
          <cell r="I276" t="str">
            <v>NB de ventes de postes de relevage</v>
          </cell>
          <cell r="J276">
            <v>1</v>
          </cell>
          <cell r="K276" t="str">
            <v>POSTES EAUX CHARGEES DIAM 63</v>
          </cell>
          <cell r="P276">
            <v>0</v>
          </cell>
          <cell r="Q276">
            <v>0</v>
          </cell>
          <cell r="R276">
            <v>0</v>
          </cell>
        </row>
        <row r="277">
          <cell r="A277" t="str">
            <v>NSPR-1800</v>
          </cell>
          <cell r="C277" t="str">
            <v xml:space="preserve">POSTE RELEVAGE 1M80 </v>
          </cell>
          <cell r="D277">
            <v>9</v>
          </cell>
          <cell r="E277" t="str">
            <v>POSTES DE RELEVAGE</v>
          </cell>
          <cell r="H277" t="str">
            <v>NB PR</v>
          </cell>
          <cell r="I277" t="str">
            <v>NB de ventes de postes de relevage</v>
          </cell>
          <cell r="J277">
            <v>1</v>
          </cell>
          <cell r="K277" t="str">
            <v>POSTES EAUX CHARGEES DIAM 63</v>
          </cell>
          <cell r="P277">
            <v>0</v>
          </cell>
          <cell r="Q277">
            <v>0</v>
          </cell>
          <cell r="R277">
            <v>0</v>
          </cell>
        </row>
        <row r="278">
          <cell r="A278" t="str">
            <v>NSPR-2100</v>
          </cell>
          <cell r="C278" t="str">
            <v>POSTE RELEVAGE 2M10</v>
          </cell>
          <cell r="D278">
            <v>9</v>
          </cell>
          <cell r="E278" t="str">
            <v>POSTES DE RELEVAGE</v>
          </cell>
          <cell r="H278" t="str">
            <v>NB PR</v>
          </cell>
          <cell r="I278" t="str">
            <v>NB de ventes de postes de relevage</v>
          </cell>
          <cell r="J278">
            <v>1</v>
          </cell>
          <cell r="K278" t="str">
            <v>POSTES EAUX CHARGEES DIAM 63</v>
          </cell>
          <cell r="P278">
            <v>0</v>
          </cell>
          <cell r="Q278">
            <v>0</v>
          </cell>
          <cell r="R278">
            <v>0</v>
          </cell>
        </row>
        <row r="279">
          <cell r="A279" t="str">
            <v>C9040</v>
          </cell>
          <cell r="C279" t="str">
            <v>COUDE 90 PVC D40 FEM/FEM</v>
          </cell>
          <cell r="D279">
            <v>8</v>
          </cell>
          <cell r="E279" t="str">
            <v>PVC/PE</v>
          </cell>
          <cell r="F279">
            <v>4</v>
          </cell>
          <cell r="G279" t="str">
            <v>PVC/PE</v>
          </cell>
          <cell r="J279">
            <v>1</v>
          </cell>
          <cell r="K279" t="str">
            <v>RACCORD PVC PRESSION &amp; PE</v>
          </cell>
          <cell r="L279" t="str">
            <v>SORODIST</v>
          </cell>
          <cell r="M279">
            <v>5505040</v>
          </cell>
          <cell r="N279" t="str">
            <v>COUDE 90° DIAM 40 FEM/FEM</v>
          </cell>
          <cell r="O279" t="str">
            <v>pc</v>
          </cell>
          <cell r="P279">
            <v>1</v>
          </cell>
          <cell r="Q279">
            <v>1</v>
          </cell>
          <cell r="R279">
            <v>0.435</v>
          </cell>
        </row>
        <row r="280">
          <cell r="A280" t="str">
            <v>CORDP</v>
          </cell>
          <cell r="C280" t="str">
            <v>CORDAGE POLYPRO DIAM 8</v>
          </cell>
          <cell r="D280">
            <v>9</v>
          </cell>
          <cell r="E280" t="str">
            <v>POSTES DE RELEVAGE</v>
          </cell>
          <cell r="F280">
            <v>5</v>
          </cell>
          <cell r="G280" t="str">
            <v>POSTES DE RELEVAGE</v>
          </cell>
          <cell r="J280">
            <v>3</v>
          </cell>
          <cell r="K280" t="str">
            <v>ACCESSOIRES POSTE</v>
          </cell>
          <cell r="L280" t="str">
            <v>CHANVRE</v>
          </cell>
          <cell r="M280">
            <v>3.0099999999999999E+103</v>
          </cell>
          <cell r="N280" t="str">
            <v>CORDAGE POLYPRO DIAM 8</v>
          </cell>
          <cell r="P280">
            <v>1</v>
          </cell>
          <cell r="Q280">
            <v>0</v>
          </cell>
          <cell r="R280">
            <v>0.24</v>
          </cell>
        </row>
        <row r="281">
          <cell r="A281" t="str">
            <v>RS5040</v>
          </cell>
          <cell r="C281" t="str">
            <v>REDUCTION COURTE PVC 50X40</v>
          </cell>
          <cell r="D281">
            <v>9</v>
          </cell>
          <cell r="E281" t="str">
            <v>POSTES DE RELEVAGE</v>
          </cell>
          <cell r="F281">
            <v>5</v>
          </cell>
          <cell r="G281" t="str">
            <v>POSTES DE RELEVAGE</v>
          </cell>
          <cell r="J281">
            <v>3</v>
          </cell>
          <cell r="K281" t="str">
            <v>ACCESSOIRES POSTE</v>
          </cell>
          <cell r="L281" t="str">
            <v>SORODIST</v>
          </cell>
          <cell r="M281" t="str">
            <v>RS5040</v>
          </cell>
          <cell r="N281" t="str">
            <v>REDUCTION COURTE PVC 50X40</v>
          </cell>
          <cell r="P281">
            <v>1</v>
          </cell>
          <cell r="Q281">
            <v>0</v>
          </cell>
          <cell r="R281">
            <v>0</v>
          </cell>
        </row>
        <row r="282">
          <cell r="A282" t="str">
            <v>ECSPR-900</v>
          </cell>
          <cell r="C282" t="str">
            <v>POSTE DE RELEVAGE EAUX CLAIRES 90CM</v>
          </cell>
          <cell r="D282">
            <v>9</v>
          </cell>
          <cell r="E282" t="str">
            <v>POSTES DE RELEVAGE</v>
          </cell>
          <cell r="F282">
            <v>5</v>
          </cell>
          <cell r="G282" t="str">
            <v>POSTES DE RELEVAGE</v>
          </cell>
          <cell r="J282">
            <v>4</v>
          </cell>
          <cell r="K282" t="str">
            <v>POSTES EAUX CLAIRES</v>
          </cell>
          <cell r="L282" t="str">
            <v>AQUATIRIS</v>
          </cell>
          <cell r="M282" t="str">
            <v>&lt;Non référencé&gt;</v>
          </cell>
          <cell r="N282" t="str">
            <v>&lt;Article non référencé&gt;</v>
          </cell>
          <cell r="P282">
            <v>1</v>
          </cell>
          <cell r="Q282">
            <v>0</v>
          </cell>
          <cell r="R282">
            <v>0</v>
          </cell>
        </row>
        <row r="283">
          <cell r="A283" t="str">
            <v>ECSPR-1200</v>
          </cell>
          <cell r="C283" t="str">
            <v>POSTE DE RELEVAGE EAUX CLAIRES 1M20</v>
          </cell>
          <cell r="D283">
            <v>9</v>
          </cell>
          <cell r="E283" t="str">
            <v>POSTES DE RELEVAGE</v>
          </cell>
          <cell r="F283">
            <v>5</v>
          </cell>
          <cell r="G283" t="str">
            <v>POSTES DE RELEVAGE</v>
          </cell>
          <cell r="J283">
            <v>4</v>
          </cell>
          <cell r="K283" t="str">
            <v>POSTES EAUX CLAIRES</v>
          </cell>
          <cell r="L283" t="str">
            <v>AQUATIRIS</v>
          </cell>
          <cell r="M283" t="str">
            <v>&lt;Non référencé&gt;</v>
          </cell>
          <cell r="N283" t="str">
            <v>&lt;Article non référencé&gt;</v>
          </cell>
          <cell r="P283">
            <v>1</v>
          </cell>
          <cell r="Q283">
            <v>0</v>
          </cell>
          <cell r="R283">
            <v>0</v>
          </cell>
        </row>
        <row r="284">
          <cell r="A284" t="str">
            <v>ECSPR-1500</v>
          </cell>
          <cell r="C284" t="str">
            <v>POSTE DE RELEVAGE EAUX CLAIRES 1M50</v>
          </cell>
          <cell r="D284">
            <v>9</v>
          </cell>
          <cell r="E284" t="str">
            <v>POSTES DE RELEVAGE</v>
          </cell>
          <cell r="F284">
            <v>5</v>
          </cell>
          <cell r="G284" t="str">
            <v>POSTES DE RELEVAGE</v>
          </cell>
          <cell r="J284">
            <v>4</v>
          </cell>
          <cell r="K284" t="str">
            <v>POSTES EAUX CLAIRES</v>
          </cell>
          <cell r="L284" t="str">
            <v>AQUATIRIS</v>
          </cell>
          <cell r="M284" t="str">
            <v>&lt;Non référencé&gt;</v>
          </cell>
          <cell r="N284" t="str">
            <v>&lt;Article non référencé&gt;</v>
          </cell>
          <cell r="P284">
            <v>1</v>
          </cell>
          <cell r="Q284">
            <v>0</v>
          </cell>
          <cell r="R284">
            <v>0</v>
          </cell>
        </row>
        <row r="285">
          <cell r="A285" t="str">
            <v>ECSPR-1800</v>
          </cell>
          <cell r="C285" t="str">
            <v>POSTE DE RELEVAGE EAUX CLAIRES 1M80</v>
          </cell>
          <cell r="D285">
            <v>9</v>
          </cell>
          <cell r="E285" t="str">
            <v>POSTES DE RELEVAGE</v>
          </cell>
          <cell r="F285">
            <v>5</v>
          </cell>
          <cell r="G285" t="str">
            <v>POSTES DE RELEVAGE</v>
          </cell>
          <cell r="J285">
            <v>4</v>
          </cell>
          <cell r="K285" t="str">
            <v>POSTES EAUX CLAIRES</v>
          </cell>
          <cell r="L285" t="str">
            <v>AQUATIRIS</v>
          </cell>
          <cell r="M285" t="str">
            <v>&lt;Non référencé&gt;</v>
          </cell>
          <cell r="N285" t="str">
            <v>&lt;Article non référencé&gt;</v>
          </cell>
          <cell r="P285">
            <v>1</v>
          </cell>
          <cell r="Q285">
            <v>0</v>
          </cell>
          <cell r="R285">
            <v>0</v>
          </cell>
        </row>
        <row r="286">
          <cell r="A286" t="str">
            <v>ECSPR-2100</v>
          </cell>
          <cell r="C286" t="str">
            <v>POSTE DE RELEVAGE EAUX CLAIRES 2M10</v>
          </cell>
          <cell r="D286">
            <v>9</v>
          </cell>
          <cell r="E286" t="str">
            <v>POSTES DE RELEVAGE</v>
          </cell>
          <cell r="F286">
            <v>5</v>
          </cell>
          <cell r="G286" t="str">
            <v>POSTES DE RELEVAGE</v>
          </cell>
          <cell r="J286">
            <v>4</v>
          </cell>
          <cell r="K286" t="str">
            <v>POSTES EAUX CLAIRES</v>
          </cell>
          <cell r="L286" t="str">
            <v>AQUATIRIS</v>
          </cell>
          <cell r="M286" t="str">
            <v>&lt;Non référencé&gt;</v>
          </cell>
          <cell r="N286" t="str">
            <v>&lt;Article non référencé&gt;</v>
          </cell>
          <cell r="P286">
            <v>1</v>
          </cell>
          <cell r="Q286">
            <v>0</v>
          </cell>
          <cell r="R286">
            <v>0</v>
          </cell>
        </row>
        <row r="287">
          <cell r="A287" t="str">
            <v>EF504011/4</v>
          </cell>
          <cell r="C287" t="str">
            <v>EMBOUT ADAPTATION 40X50X1 1/4""""""""</v>
          </cell>
          <cell r="D287">
            <v>9</v>
          </cell>
          <cell r="E287" t="str">
            <v>POSTES DE RELEVAGE</v>
          </cell>
          <cell r="F287">
            <v>5</v>
          </cell>
          <cell r="G287" t="str">
            <v>POSTES DE RELEVAGE</v>
          </cell>
          <cell r="J287">
            <v>3</v>
          </cell>
          <cell r="K287" t="str">
            <v>ACCESSOIRES POSTE</v>
          </cell>
          <cell r="L287" t="str">
            <v>SORODIST</v>
          </cell>
          <cell r="M287" t="str">
            <v>EF504011/4</v>
          </cell>
          <cell r="N287" t="str">
            <v>Embout Fileté PVC Pression 50/40x1''1/4</v>
          </cell>
          <cell r="P287">
            <v>1</v>
          </cell>
          <cell r="Q287">
            <v>0</v>
          </cell>
          <cell r="R287">
            <v>0</v>
          </cell>
        </row>
        <row r="288">
          <cell r="A288" t="str">
            <v>PLV</v>
          </cell>
          <cell r="C288" t="str">
            <v>PLUS VALUE POMPE</v>
          </cell>
          <cell r="D288">
            <v>9</v>
          </cell>
          <cell r="E288" t="str">
            <v>POSTES DE RELEVAGE</v>
          </cell>
          <cell r="J288">
            <v>3</v>
          </cell>
          <cell r="K288" t="str">
            <v>ACCESSOIRES POSTE</v>
          </cell>
          <cell r="P288">
            <v>0</v>
          </cell>
          <cell r="Q288">
            <v>0</v>
          </cell>
          <cell r="R288">
            <v>0</v>
          </cell>
        </row>
        <row r="289">
          <cell r="A289">
            <v>362330642</v>
          </cell>
          <cell r="C289" t="str">
            <v>COFFRET ELECTRONIQUE POUR 1 POMPE DE RELEVAGE</v>
          </cell>
          <cell r="D289">
            <v>9</v>
          </cell>
          <cell r="E289" t="str">
            <v>POSTES DE RELEVAGE</v>
          </cell>
          <cell r="F289">
            <v>5</v>
          </cell>
          <cell r="G289" t="str">
            <v>POSTES DE RELEVAGE</v>
          </cell>
          <cell r="J289">
            <v>3</v>
          </cell>
          <cell r="K289" t="str">
            <v>ACCESSOIRES POSTE</v>
          </cell>
          <cell r="L289" t="str">
            <v>EBARA</v>
          </cell>
          <cell r="M289">
            <v>362330642</v>
          </cell>
          <cell r="N289" t="str">
            <v>Coffret electronique pour 1 pompe de relevage</v>
          </cell>
          <cell r="P289">
            <v>1</v>
          </cell>
          <cell r="Q289">
            <v>1</v>
          </cell>
          <cell r="R289">
            <v>81</v>
          </cell>
        </row>
        <row r="290">
          <cell r="A290">
            <v>365231202</v>
          </cell>
          <cell r="C290" t="str">
            <v>FLOTTEUR EU TAURUS 15 M EAUX CHARG_ES</v>
          </cell>
          <cell r="D290">
            <v>9</v>
          </cell>
          <cell r="E290" t="str">
            <v>POSTES DE RELEVAGE</v>
          </cell>
          <cell r="F290">
            <v>5</v>
          </cell>
          <cell r="G290" t="str">
            <v>POSTES DE RELEVAGE</v>
          </cell>
          <cell r="J290">
            <v>3</v>
          </cell>
          <cell r="K290" t="str">
            <v>ACCESSOIRES POSTE</v>
          </cell>
          <cell r="L290" t="str">
            <v>EBARA</v>
          </cell>
          <cell r="M290">
            <v>365231202</v>
          </cell>
          <cell r="N290" t="str">
            <v>FLOTTEUR EU TAURUS 15 M eaux chargées</v>
          </cell>
          <cell r="P290">
            <v>1</v>
          </cell>
          <cell r="Q290">
            <v>1</v>
          </cell>
          <cell r="R290">
            <v>47</v>
          </cell>
        </row>
        <row r="291">
          <cell r="A291" t="str">
            <v>EF635011/2</v>
          </cell>
          <cell r="C291" t="str">
            <v>EMBOUT ADAPTATION 63X50X1""""""""1/2</v>
          </cell>
          <cell r="D291">
            <v>9</v>
          </cell>
          <cell r="E291" t="str">
            <v>POSTES DE RELEVAGE</v>
          </cell>
          <cell r="F291">
            <v>5</v>
          </cell>
          <cell r="G291" t="str">
            <v>POSTES DE RELEVAGE</v>
          </cell>
          <cell r="J291">
            <v>3</v>
          </cell>
          <cell r="K291" t="str">
            <v>ACCESSOIRES POSTE</v>
          </cell>
          <cell r="L291" t="str">
            <v>SORODIST</v>
          </cell>
          <cell r="M291" t="str">
            <v>EF635011/2</v>
          </cell>
          <cell r="N291" t="str">
            <v>EMBOUT ADAPTATION 63X50X1""""""""1/2</v>
          </cell>
          <cell r="P291">
            <v>1</v>
          </cell>
          <cell r="Q291">
            <v>0</v>
          </cell>
          <cell r="R291">
            <v>1</v>
          </cell>
        </row>
        <row r="292">
          <cell r="A292" t="str">
            <v>SPR-1500-50</v>
          </cell>
          <cell r="C292" t="str">
            <v>POSTE DE RELEVAGE 1M50 POMPE VORTEX _50</v>
          </cell>
          <cell r="D292">
            <v>9</v>
          </cell>
          <cell r="E292" t="str">
            <v>POSTES DE RELEVAGE</v>
          </cell>
          <cell r="F292">
            <v>5</v>
          </cell>
          <cell r="G292" t="str">
            <v>POSTES DE RELEVAGE</v>
          </cell>
          <cell r="H292" t="str">
            <v>NB PR</v>
          </cell>
          <cell r="I292" t="str">
            <v>NB de ventes de postes de relevage</v>
          </cell>
          <cell r="J292">
            <v>2</v>
          </cell>
          <cell r="K292" t="str">
            <v>POSTES EAUX CHARGEES DIAM 50</v>
          </cell>
          <cell r="L292" t="str">
            <v>AQUATIRIS</v>
          </cell>
          <cell r="M292" t="str">
            <v>&lt;Non référencé&gt;</v>
          </cell>
          <cell r="N292" t="str">
            <v>&lt;Article non référencé&gt;</v>
          </cell>
          <cell r="P292">
            <v>1</v>
          </cell>
          <cell r="Q292">
            <v>0</v>
          </cell>
          <cell r="R292">
            <v>0</v>
          </cell>
        </row>
        <row r="293">
          <cell r="A293" t="str">
            <v>PFH14EH</v>
          </cell>
          <cell r="C293" t="str">
            <v xml:space="preserve">PACK EPDM GEOTEXTILE FH 1.10MM 14EH </v>
          </cell>
          <cell r="D293">
            <v>1</v>
          </cell>
          <cell r="E293" t="str">
            <v>MEMBRANES ET ANTI-RACINES</v>
          </cell>
          <cell r="F293">
            <v>2</v>
          </cell>
          <cell r="G293" t="str">
            <v>MEMBRANES ET ANTI-RACINES</v>
          </cell>
          <cell r="H293" t="str">
            <v>NB FV+FH</v>
          </cell>
          <cell r="I293" t="str">
            <v>NB de ventes packs FH</v>
          </cell>
          <cell r="J293">
            <v>2</v>
          </cell>
          <cell r="K293" t="str">
            <v>Pack EPDM FH</v>
          </cell>
          <cell r="L293" t="str">
            <v>AQUATIRIS</v>
          </cell>
          <cell r="M293" t="str">
            <v>&lt;Non référencé&gt;</v>
          </cell>
          <cell r="N293" t="str">
            <v>&lt;Article non référencé&gt;</v>
          </cell>
          <cell r="P293">
            <v>1</v>
          </cell>
          <cell r="Q293">
            <v>0</v>
          </cell>
          <cell r="R293">
            <v>0</v>
          </cell>
        </row>
        <row r="294">
          <cell r="A294" t="str">
            <v>PFH18EH</v>
          </cell>
          <cell r="C294" t="str">
            <v xml:space="preserve">PACK EPDM GEOTEXTILE FH 1.10MM 18EH </v>
          </cell>
          <cell r="D294">
            <v>1</v>
          </cell>
          <cell r="E294" t="str">
            <v>MEMBRANES ET ANTI-RACINES</v>
          </cell>
          <cell r="F294">
            <v>2</v>
          </cell>
          <cell r="G294" t="str">
            <v>MEMBRANES ET ANTI-RACINES</v>
          </cell>
          <cell r="H294" t="str">
            <v>NB FV+FH</v>
          </cell>
          <cell r="I294" t="str">
            <v>NB de ventes packs FH</v>
          </cell>
          <cell r="J294">
            <v>2</v>
          </cell>
          <cell r="K294" t="str">
            <v>Pack EPDM FH</v>
          </cell>
          <cell r="L294" t="str">
            <v>AQUATIRIS</v>
          </cell>
          <cell r="M294" t="str">
            <v>&lt;Non référencé&gt;</v>
          </cell>
          <cell r="N294" t="str">
            <v>&lt;Article non référencé&gt;</v>
          </cell>
          <cell r="P294">
            <v>1</v>
          </cell>
          <cell r="Q294">
            <v>0</v>
          </cell>
          <cell r="R294">
            <v>0</v>
          </cell>
        </row>
        <row r="295">
          <cell r="A295" t="str">
            <v>SPR-2100-50</v>
          </cell>
          <cell r="C295" t="str">
            <v>POSTE DE RELEVAGE 2M10 POMPE VORTEX 50</v>
          </cell>
          <cell r="D295">
            <v>9</v>
          </cell>
          <cell r="E295" t="str">
            <v>POSTES DE RELEVAGE</v>
          </cell>
          <cell r="F295">
            <v>5</v>
          </cell>
          <cell r="G295" t="str">
            <v>POSTES DE RELEVAGE</v>
          </cell>
          <cell r="H295" t="str">
            <v>NB PR</v>
          </cell>
          <cell r="I295" t="str">
            <v>NB de ventes de postes de relevage</v>
          </cell>
          <cell r="J295">
            <v>2</v>
          </cell>
          <cell r="K295" t="str">
            <v>POSTES EAUX CHARGEES DIAM 50</v>
          </cell>
          <cell r="L295" t="str">
            <v>AQUATIRIS</v>
          </cell>
          <cell r="M295" t="str">
            <v>&lt;Non référencé&gt;</v>
          </cell>
          <cell r="N295" t="str">
            <v>&lt;Article non référencé&gt;</v>
          </cell>
          <cell r="P295">
            <v>1</v>
          </cell>
          <cell r="Q295">
            <v>0</v>
          </cell>
          <cell r="R295">
            <v>0</v>
          </cell>
        </row>
        <row r="296">
          <cell r="A296" t="str">
            <v>SPR-1500-63</v>
          </cell>
          <cell r="C296" t="str">
            <v xml:space="preserve">POSTE DE RELEVAGE 1M50 POMPE VORTEX _63 </v>
          </cell>
          <cell r="D296">
            <v>9</v>
          </cell>
          <cell r="E296" t="str">
            <v>POSTES DE RELEVAGE</v>
          </cell>
          <cell r="F296">
            <v>5</v>
          </cell>
          <cell r="G296" t="str">
            <v>POSTES DE RELEVAGE</v>
          </cell>
          <cell r="H296" t="str">
            <v>NB PR</v>
          </cell>
          <cell r="I296" t="str">
            <v>NB de ventes de postes de relevage</v>
          </cell>
          <cell r="J296">
            <v>1</v>
          </cell>
          <cell r="K296" t="str">
            <v>POSTES EAUX CHARGEES DIAM 63</v>
          </cell>
          <cell r="L296" t="str">
            <v>AQUATIRIS</v>
          </cell>
          <cell r="M296" t="str">
            <v>&lt;Non référencé&gt;</v>
          </cell>
          <cell r="N296" t="str">
            <v>&lt;Article non référencé&gt;</v>
          </cell>
          <cell r="P296">
            <v>1</v>
          </cell>
          <cell r="Q296">
            <v>0</v>
          </cell>
          <cell r="R296">
            <v>0</v>
          </cell>
        </row>
        <row r="297">
          <cell r="A297" t="str">
            <v>SPR-1800-63</v>
          </cell>
          <cell r="C297" t="str">
            <v xml:space="preserve">POSTE DE RELEVAGE 1M80 POMPE VORTEX _63 </v>
          </cell>
          <cell r="D297">
            <v>9</v>
          </cell>
          <cell r="E297" t="str">
            <v>POSTES DE RELEVAGE</v>
          </cell>
          <cell r="F297">
            <v>5</v>
          </cell>
          <cell r="G297" t="str">
            <v>POSTES DE RELEVAGE</v>
          </cell>
          <cell r="H297" t="str">
            <v>NB PR</v>
          </cell>
          <cell r="I297" t="str">
            <v>NB de ventes de postes de relevage</v>
          </cell>
          <cell r="J297">
            <v>1</v>
          </cell>
          <cell r="K297" t="str">
            <v>POSTES EAUX CHARGEES DIAM 63</v>
          </cell>
          <cell r="L297" t="str">
            <v>AQUATIRIS</v>
          </cell>
          <cell r="M297" t="str">
            <v>&lt;Non référencé&gt;</v>
          </cell>
          <cell r="N297" t="str">
            <v>&lt;Article non référencé&gt;</v>
          </cell>
          <cell r="P297">
            <v>1</v>
          </cell>
          <cell r="Q297">
            <v>0</v>
          </cell>
          <cell r="R297">
            <v>0</v>
          </cell>
        </row>
        <row r="298">
          <cell r="A298" t="str">
            <v>SPR-2100-63</v>
          </cell>
          <cell r="C298" t="str">
            <v xml:space="preserve">POSTE DE RELEVAGE 2M10 POMPE VORTEX _63 </v>
          </cell>
          <cell r="D298">
            <v>9</v>
          </cell>
          <cell r="E298" t="str">
            <v>POSTES DE RELEVAGE</v>
          </cell>
          <cell r="F298">
            <v>5</v>
          </cell>
          <cell r="G298" t="str">
            <v>POSTES DE RELEVAGE</v>
          </cell>
          <cell r="H298" t="str">
            <v>NB PR</v>
          </cell>
          <cell r="I298" t="str">
            <v>NB de ventes de postes de relevage</v>
          </cell>
          <cell r="J298">
            <v>1</v>
          </cell>
          <cell r="K298" t="str">
            <v>POSTES EAUX CHARGEES DIAM 63</v>
          </cell>
          <cell r="L298" t="str">
            <v>AQUATIRIS</v>
          </cell>
          <cell r="M298" t="str">
            <v>&lt;Non référencé&gt;</v>
          </cell>
          <cell r="N298" t="str">
            <v>&lt;Article non référencé&gt;</v>
          </cell>
          <cell r="P298">
            <v>1</v>
          </cell>
          <cell r="Q298">
            <v>0</v>
          </cell>
          <cell r="R298">
            <v>0</v>
          </cell>
        </row>
        <row r="299">
          <cell r="A299" t="str">
            <v>SPR-600-50</v>
          </cell>
          <cell r="C299" t="str">
            <v>POSTE DE RELEVAGE 60CM POMPE VORTEX _50</v>
          </cell>
          <cell r="D299">
            <v>9</v>
          </cell>
          <cell r="E299" t="str">
            <v>POSTES DE RELEVAGE</v>
          </cell>
          <cell r="F299">
            <v>5</v>
          </cell>
          <cell r="G299" t="str">
            <v>POSTES DE RELEVAGE</v>
          </cell>
          <cell r="H299" t="str">
            <v>NB PR</v>
          </cell>
          <cell r="I299" t="str">
            <v>NB de ventes de postes de relevage</v>
          </cell>
          <cell r="J299">
            <v>2</v>
          </cell>
          <cell r="K299" t="str">
            <v>POSTES EAUX CHARGEES DIAM 50</v>
          </cell>
          <cell r="L299" t="str">
            <v>ROTOTEC</v>
          </cell>
          <cell r="M299" t="str">
            <v>&lt;Non référencé&gt;</v>
          </cell>
          <cell r="N299" t="str">
            <v>&lt;Article non référencé&gt;</v>
          </cell>
          <cell r="P299">
            <v>1</v>
          </cell>
          <cell r="Q299">
            <v>0</v>
          </cell>
          <cell r="R299">
            <v>0</v>
          </cell>
        </row>
        <row r="300">
          <cell r="A300" t="str">
            <v>KITSRS4/20</v>
          </cell>
          <cell r="C300" t="str">
            <v>POSTE DE RELEVAGE EAUX USEES 2 POMPES 2M</v>
          </cell>
          <cell r="D300">
            <v>9</v>
          </cell>
          <cell r="E300" t="str">
            <v>POSTES DE RELEVAGE</v>
          </cell>
          <cell r="F300">
            <v>5</v>
          </cell>
          <cell r="G300" t="str">
            <v>POSTES DE RELEVAGE</v>
          </cell>
          <cell r="H300" t="str">
            <v>NB PR</v>
          </cell>
          <cell r="I300" t="str">
            <v>NB de ventes de postes de relevage</v>
          </cell>
          <cell r="J300">
            <v>2</v>
          </cell>
          <cell r="K300" t="str">
            <v>POSTES EAUX CHARGEES DIAM 50</v>
          </cell>
          <cell r="L300" t="str">
            <v>AQUATIRIS</v>
          </cell>
          <cell r="M300" t="str">
            <v>&lt;Non référencé&gt;</v>
          </cell>
          <cell r="N300" t="str">
            <v>&lt;Article non référencé&gt;</v>
          </cell>
          <cell r="P300">
            <v>1</v>
          </cell>
          <cell r="Q300">
            <v>0</v>
          </cell>
          <cell r="R300">
            <v>0</v>
          </cell>
        </row>
        <row r="301">
          <cell r="A301" t="str">
            <v>MRACPEHD50</v>
          </cell>
          <cell r="C301" t="str">
            <v>RACCORD PEHD SOUPLE POUR POSTE DE RELEVAGE D5</v>
          </cell>
          <cell r="D301">
            <v>9</v>
          </cell>
          <cell r="E301" t="str">
            <v>POSTES DE RELEVAGE</v>
          </cell>
          <cell r="F301">
            <v>4</v>
          </cell>
          <cell r="G301" t="str">
            <v>PVC/PE</v>
          </cell>
          <cell r="J301">
            <v>3</v>
          </cell>
          <cell r="K301" t="str">
            <v>ACCESSOIRES POSTE</v>
          </cell>
          <cell r="L301" t="str">
            <v>AQUATIRIS</v>
          </cell>
          <cell r="M301" t="str">
            <v>&lt;Non référencé&gt;</v>
          </cell>
          <cell r="N301" t="str">
            <v>&lt;Article non référencé&gt;</v>
          </cell>
          <cell r="P301">
            <v>1</v>
          </cell>
          <cell r="Q301">
            <v>0</v>
          </cell>
          <cell r="R301">
            <v>0</v>
          </cell>
        </row>
        <row r="302">
          <cell r="A302" t="str">
            <v>BFV2.5EH</v>
          </cell>
          <cell r="C302" t="str">
            <v>KIT BAC PEHD 2.5EH</v>
          </cell>
          <cell r="D302">
            <v>12</v>
          </cell>
          <cell r="E302" t="str">
            <v>KITS BACS/KITS COFFRAGES</v>
          </cell>
          <cell r="F302">
            <v>12</v>
          </cell>
          <cell r="G302" t="str">
            <v>KITS BACS</v>
          </cell>
          <cell r="H302" t="str">
            <v>NB BACS</v>
          </cell>
          <cell r="I302" t="str">
            <v>NB de ventes de kits bacs</v>
          </cell>
          <cell r="L302" t="str">
            <v>AQUATIRIS</v>
          </cell>
          <cell r="M302" t="str">
            <v>&lt;Non référencé&gt;</v>
          </cell>
          <cell r="N302" t="str">
            <v>&lt;Article non référencé&gt;</v>
          </cell>
          <cell r="P302">
            <v>1</v>
          </cell>
          <cell r="Q302">
            <v>0</v>
          </cell>
          <cell r="R302">
            <v>0</v>
          </cell>
        </row>
        <row r="303">
          <cell r="A303" t="str">
            <v>BFV10EH</v>
          </cell>
          <cell r="C303" t="str">
            <v>KIT BAC PEHD 10 EH</v>
          </cell>
          <cell r="D303">
            <v>12</v>
          </cell>
          <cell r="E303" t="str">
            <v>KITS BACS/KITS COFFRAGES</v>
          </cell>
          <cell r="F303">
            <v>12</v>
          </cell>
          <cell r="G303" t="str">
            <v>KITS BACS</v>
          </cell>
          <cell r="H303" t="str">
            <v>NB BACS</v>
          </cell>
          <cell r="I303" t="str">
            <v>NB de ventes de kits bacs</v>
          </cell>
          <cell r="L303" t="str">
            <v>AQUATIRIS</v>
          </cell>
          <cell r="M303" t="str">
            <v>&lt;Non référencé&gt;</v>
          </cell>
          <cell r="N303" t="str">
            <v>&lt;Article non référencé&gt;</v>
          </cell>
          <cell r="P303">
            <v>1</v>
          </cell>
          <cell r="Q303">
            <v>0</v>
          </cell>
          <cell r="R303">
            <v>0</v>
          </cell>
        </row>
        <row r="304">
          <cell r="A304" t="str">
            <v>BFV12EH</v>
          </cell>
          <cell r="C304" t="str">
            <v>KIT BAC PEHD 12EH</v>
          </cell>
          <cell r="D304">
            <v>12</v>
          </cell>
          <cell r="E304" t="str">
            <v>KITS BACS/KITS COFFRAGES</v>
          </cell>
          <cell r="F304">
            <v>12</v>
          </cell>
          <cell r="G304" t="str">
            <v>KITS BACS</v>
          </cell>
          <cell r="H304" t="str">
            <v>NB BACS</v>
          </cell>
          <cell r="I304" t="str">
            <v>NB de ventes de kits bacs</v>
          </cell>
          <cell r="L304" t="str">
            <v>AQUATIRIS</v>
          </cell>
          <cell r="M304" t="str">
            <v>&lt;Non référencé&gt;</v>
          </cell>
          <cell r="N304" t="str">
            <v>&lt;Article non référencé&gt;</v>
          </cell>
          <cell r="P304">
            <v>1</v>
          </cell>
          <cell r="Q304">
            <v>0</v>
          </cell>
          <cell r="R304">
            <v>0</v>
          </cell>
        </row>
        <row r="305">
          <cell r="A305" t="str">
            <v>BFV20EH</v>
          </cell>
          <cell r="C305" t="str">
            <v>KIT BAC PEHD 20EH</v>
          </cell>
          <cell r="D305">
            <v>12</v>
          </cell>
          <cell r="E305" t="str">
            <v>KITS BACS/KITS COFFRAGES</v>
          </cell>
          <cell r="F305">
            <v>12</v>
          </cell>
          <cell r="G305" t="str">
            <v>KITS BACS</v>
          </cell>
          <cell r="H305" t="str">
            <v>NB BACS</v>
          </cell>
          <cell r="I305" t="str">
            <v>NB de ventes de kits bacs</v>
          </cell>
          <cell r="L305" t="str">
            <v>AQUATIRIS</v>
          </cell>
          <cell r="M305" t="str">
            <v>&lt;Non référencé&gt;</v>
          </cell>
          <cell r="N305" t="str">
            <v>&lt;Article non référencé&gt;</v>
          </cell>
          <cell r="P305">
            <v>1</v>
          </cell>
          <cell r="Q305">
            <v>0</v>
          </cell>
          <cell r="R305">
            <v>0</v>
          </cell>
        </row>
        <row r="306">
          <cell r="A306" t="str">
            <v>NSPR</v>
          </cell>
          <cell r="C306" t="str">
            <v>POSTE DE RELEVAGE CUVE _800</v>
          </cell>
          <cell r="D306">
            <v>9</v>
          </cell>
          <cell r="E306" t="str">
            <v>POSTES DE RELEVAGE</v>
          </cell>
          <cell r="H306" t="str">
            <v>NB PR</v>
          </cell>
          <cell r="I306" t="str">
            <v>NB de ventes de postes de relevage</v>
          </cell>
          <cell r="J306">
            <v>1</v>
          </cell>
          <cell r="K306" t="str">
            <v>POSTES EAUX CHARGEES DIAM 63</v>
          </cell>
          <cell r="L306" t="str">
            <v>ROTOTEC</v>
          </cell>
          <cell r="M306" t="str">
            <v>NSPR</v>
          </cell>
          <cell r="N306" t="str">
            <v>POSTE DE RELEVAGE CUVE _800</v>
          </cell>
          <cell r="P306">
            <v>1</v>
          </cell>
          <cell r="Q306">
            <v>0</v>
          </cell>
          <cell r="R306">
            <v>0</v>
          </cell>
        </row>
        <row r="307">
          <cell r="A307" t="str">
            <v>MBAR118</v>
          </cell>
          <cell r="C307" t="str">
            <v>DEMI BARRE 118 CM</v>
          </cell>
          <cell r="D307">
            <v>12</v>
          </cell>
          <cell r="E307" t="str">
            <v>KITS BACS/KITS COFFRAGES</v>
          </cell>
          <cell r="F307">
            <v>12</v>
          </cell>
          <cell r="G307" t="str">
            <v>KITS BACS</v>
          </cell>
          <cell r="L307" t="str">
            <v>EMP</v>
          </cell>
          <cell r="M307" t="str">
            <v>MBAR118</v>
          </cell>
          <cell r="N307" t="str">
            <v>DEMI BARRE 118 CM</v>
          </cell>
          <cell r="O307" t="str">
            <v>pc</v>
          </cell>
          <cell r="P307">
            <v>1</v>
          </cell>
          <cell r="Q307">
            <v>1</v>
          </cell>
          <cell r="R307">
            <v>19.39</v>
          </cell>
        </row>
        <row r="308">
          <cell r="A308" t="str">
            <v>PFV10EH10x2</v>
          </cell>
          <cell r="C308" t="str">
            <v>PACK FV GEO 1.52MM 10EH10X2 SANS GRILLE</v>
          </cell>
          <cell r="D308">
            <v>1</v>
          </cell>
          <cell r="E308" t="str">
            <v>MEMBRANES ET ANTI-RACINES</v>
          </cell>
          <cell r="F308">
            <v>2</v>
          </cell>
          <cell r="G308" t="str">
            <v>MEMBRANES ET ANTI-RACINES</v>
          </cell>
          <cell r="H308" t="str">
            <v>NB FV</v>
          </cell>
          <cell r="I308" t="str">
            <v>NB de ventes packs FV</v>
          </cell>
          <cell r="J308">
            <v>1</v>
          </cell>
          <cell r="K308" t="str">
            <v>Pack EPDM FV</v>
          </cell>
          <cell r="L308" t="str">
            <v>AQUATIRIS</v>
          </cell>
          <cell r="M308" t="str">
            <v>&lt;Non référencé&gt;</v>
          </cell>
          <cell r="N308" t="str">
            <v>&lt;Article non référencé&gt;</v>
          </cell>
          <cell r="P308">
            <v>1</v>
          </cell>
          <cell r="Q308">
            <v>0</v>
          </cell>
          <cell r="R308">
            <v>0</v>
          </cell>
        </row>
        <row r="309">
          <cell r="A309" t="str">
            <v>CORNIERE</v>
          </cell>
          <cell r="C309" t="str">
            <v>CORNIERE GALVA ML</v>
          </cell>
          <cell r="D309">
            <v>12</v>
          </cell>
          <cell r="E309" t="str">
            <v>KITS BACS/KITS COFFRAGES</v>
          </cell>
          <cell r="F309">
            <v>3</v>
          </cell>
          <cell r="G309" t="str">
            <v>KITS COFFRAGES</v>
          </cell>
          <cell r="L309" t="str">
            <v>EMP</v>
          </cell>
          <cell r="M309" t="str">
            <v>&lt;Non référencé&gt;</v>
          </cell>
          <cell r="N309" t="str">
            <v>&lt;Article non référencé&gt;</v>
          </cell>
          <cell r="P309">
            <v>1</v>
          </cell>
          <cell r="Q309">
            <v>0</v>
          </cell>
          <cell r="R309">
            <v>0</v>
          </cell>
        </row>
        <row r="310">
          <cell r="A310" t="str">
            <v>PSR3EH3X2</v>
          </cell>
          <cell r="C310" t="str">
            <v xml:space="preserve">KIT CAILLEBOTIS FV GEOMEMBRANE 3EH3X2 </v>
          </cell>
          <cell r="D310">
            <v>3</v>
          </cell>
          <cell r="E310" t="str">
            <v>CLOTURES/GRILLES/FINITIONS</v>
          </cell>
          <cell r="F310">
            <v>7</v>
          </cell>
          <cell r="G310" t="str">
            <v>CLOTURES/GRILLES/FINITIONS</v>
          </cell>
          <cell r="J310">
            <v>1</v>
          </cell>
          <cell r="K310" t="str">
            <v>kITS GRILLES CAILLEBOTIS</v>
          </cell>
          <cell r="L310" t="str">
            <v>AQUATIRIS</v>
          </cell>
          <cell r="M310" t="str">
            <v>&lt;Non référencé&gt;</v>
          </cell>
          <cell r="N310" t="str">
            <v>&lt;Article non référencé&gt;</v>
          </cell>
          <cell r="P310">
            <v>1</v>
          </cell>
          <cell r="Q310">
            <v>0</v>
          </cell>
          <cell r="R310">
            <v>0</v>
          </cell>
        </row>
        <row r="311">
          <cell r="A311" t="str">
            <v>MBAR406</v>
          </cell>
          <cell r="C311" t="str">
            <v>BARRE GALVA EN T SUR MESURE 4M06</v>
          </cell>
          <cell r="D311">
            <v>13</v>
          </cell>
          <cell r="E311" t="str">
            <v>PROTECTIONS SANITAIRES</v>
          </cell>
          <cell r="H311" t="str">
            <v>BARRES T</v>
          </cell>
          <cell r="I311" t="str">
            <v>BARRES T GALVA VENDUES PAR TAILLE</v>
          </cell>
          <cell r="L311" t="str">
            <v>EMP</v>
          </cell>
          <cell r="M311" t="str">
            <v>BARREGALVA4060F</v>
          </cell>
          <cell r="N311" t="str">
            <v>BARRE GALVA EN T SUR MESURE 4M06</v>
          </cell>
          <cell r="P311">
            <v>1</v>
          </cell>
          <cell r="Q311">
            <v>1</v>
          </cell>
          <cell r="R311">
            <v>49.03</v>
          </cell>
        </row>
        <row r="312">
          <cell r="A312" t="str">
            <v>PSR6EH4X3</v>
          </cell>
          <cell r="C312" t="str">
            <v xml:space="preserve">KIT CAILLEBOTIS FV GEOMEMBRANE 6EH4X3 </v>
          </cell>
          <cell r="D312">
            <v>3</v>
          </cell>
          <cell r="E312" t="str">
            <v>CLOTURES/GRILLES/FINITIONS</v>
          </cell>
          <cell r="F312">
            <v>7</v>
          </cell>
          <cell r="G312" t="str">
            <v>CLOTURES/GRILLES/FINITIONS</v>
          </cell>
          <cell r="J312">
            <v>1</v>
          </cell>
          <cell r="K312" t="str">
            <v>kITS GRILLES CAILLEBOTIS</v>
          </cell>
          <cell r="L312" t="str">
            <v>AQUATIRIS</v>
          </cell>
          <cell r="M312" t="str">
            <v>&lt;Non référencé&gt;</v>
          </cell>
          <cell r="N312" t="str">
            <v>&lt;Article non référencé&gt;</v>
          </cell>
          <cell r="P312">
            <v>1</v>
          </cell>
          <cell r="Q312">
            <v>0</v>
          </cell>
          <cell r="R312">
            <v>0</v>
          </cell>
        </row>
        <row r="313">
          <cell r="A313" t="str">
            <v>PSR5EH4X2.5</v>
          </cell>
          <cell r="C313" t="str">
            <v xml:space="preserve">KIT CAILLEBOTIS FV GEOMEMBRANE 5EH4X2.5 </v>
          </cell>
          <cell r="D313">
            <v>3</v>
          </cell>
          <cell r="E313" t="str">
            <v>CLOTURES/GRILLES/FINITIONS</v>
          </cell>
          <cell r="F313">
            <v>7</v>
          </cell>
          <cell r="G313" t="str">
            <v>CLOTURES/GRILLES/FINITIONS</v>
          </cell>
          <cell r="J313">
            <v>1</v>
          </cell>
          <cell r="K313" t="str">
            <v>kITS GRILLES CAILLEBOTIS</v>
          </cell>
          <cell r="L313" t="str">
            <v>AQUATIRIS</v>
          </cell>
          <cell r="M313" t="str">
            <v>&lt;Non référencé&gt;</v>
          </cell>
          <cell r="N313" t="str">
            <v>&lt;Article non référencé&gt;</v>
          </cell>
          <cell r="P313">
            <v>1</v>
          </cell>
          <cell r="Q313">
            <v>0</v>
          </cell>
          <cell r="R313">
            <v>0</v>
          </cell>
        </row>
        <row r="314">
          <cell r="A314" t="str">
            <v>PSR7EH4X3.5</v>
          </cell>
          <cell r="C314" t="str">
            <v xml:space="preserve">KIT CAILLEBOTIS FV GEOMEMBRANE 7EH4X3.5 </v>
          </cell>
          <cell r="D314">
            <v>3</v>
          </cell>
          <cell r="E314" t="str">
            <v>CLOTURES/GRILLES/FINITIONS</v>
          </cell>
          <cell r="F314">
            <v>7</v>
          </cell>
          <cell r="G314" t="str">
            <v>CLOTURES/GRILLES/FINITIONS</v>
          </cell>
          <cell r="J314">
            <v>1</v>
          </cell>
          <cell r="K314" t="str">
            <v>kITS GRILLES CAILLEBOTIS</v>
          </cell>
          <cell r="L314" t="str">
            <v>AQUATIRIS</v>
          </cell>
          <cell r="M314" t="str">
            <v>&lt;Non référencé&gt;</v>
          </cell>
          <cell r="N314" t="str">
            <v>&lt;Article non référencé&gt;</v>
          </cell>
          <cell r="P314">
            <v>1</v>
          </cell>
          <cell r="Q314">
            <v>0</v>
          </cell>
          <cell r="R314">
            <v>0</v>
          </cell>
        </row>
        <row r="315">
          <cell r="A315" t="str">
            <v>PSR8EH4X4</v>
          </cell>
          <cell r="C315" t="str">
            <v xml:space="preserve">KIT CAILLEBOTIS FV GEOMEMBRANE 8EH4X4 </v>
          </cell>
          <cell r="D315">
            <v>3</v>
          </cell>
          <cell r="E315" t="str">
            <v>CLOTURES/GRILLES/FINITIONS</v>
          </cell>
          <cell r="F315">
            <v>7</v>
          </cell>
          <cell r="G315" t="str">
            <v>CLOTURES/GRILLES/FINITIONS</v>
          </cell>
          <cell r="J315">
            <v>1</v>
          </cell>
          <cell r="K315" t="str">
            <v>kITS GRILLES CAILLEBOTIS</v>
          </cell>
          <cell r="L315" t="str">
            <v>AQUATIRIS</v>
          </cell>
          <cell r="M315" t="str">
            <v>&lt;Non référencé&gt;</v>
          </cell>
          <cell r="N315" t="str">
            <v>&lt;Article non référencé&gt;</v>
          </cell>
          <cell r="P315">
            <v>1</v>
          </cell>
          <cell r="Q315">
            <v>0</v>
          </cell>
          <cell r="R315">
            <v>0</v>
          </cell>
        </row>
        <row r="316">
          <cell r="A316" t="str">
            <v>PSR9EH4X4.5</v>
          </cell>
          <cell r="C316" t="str">
            <v xml:space="preserve">KIT CAILLEBOTIS FV GEOMEMBRANE 9EH4X4.5 </v>
          </cell>
          <cell r="D316">
            <v>3</v>
          </cell>
          <cell r="E316" t="str">
            <v>CLOTURES/GRILLES/FINITIONS</v>
          </cell>
          <cell r="F316">
            <v>7</v>
          </cell>
          <cell r="G316" t="str">
            <v>CLOTURES/GRILLES/FINITIONS</v>
          </cell>
          <cell r="J316">
            <v>1</v>
          </cell>
          <cell r="K316" t="str">
            <v>kITS GRILLES CAILLEBOTIS</v>
          </cell>
          <cell r="L316" t="str">
            <v>AQUATIRIS</v>
          </cell>
          <cell r="M316" t="str">
            <v>&lt;Non référencé&gt;</v>
          </cell>
          <cell r="N316" t="str">
            <v>&lt;Article non référencé&gt;</v>
          </cell>
          <cell r="P316">
            <v>1</v>
          </cell>
          <cell r="Q316">
            <v>0</v>
          </cell>
          <cell r="R316">
            <v>0</v>
          </cell>
        </row>
        <row r="317">
          <cell r="A317" t="str">
            <v>PSR10EH4X5</v>
          </cell>
          <cell r="C317" t="str">
            <v xml:space="preserve">KIT CAILLEBOTIS FV GEOMEMBRANE 10EH4X5 </v>
          </cell>
          <cell r="D317">
            <v>3</v>
          </cell>
          <cell r="E317" t="str">
            <v>CLOTURES/GRILLES/FINITIONS</v>
          </cell>
          <cell r="F317">
            <v>7</v>
          </cell>
          <cell r="G317" t="str">
            <v>CLOTURES/GRILLES/FINITIONS</v>
          </cell>
          <cell r="J317">
            <v>1</v>
          </cell>
          <cell r="K317" t="str">
            <v>kITS GRILLES CAILLEBOTIS</v>
          </cell>
          <cell r="L317" t="str">
            <v>AQUATIRIS</v>
          </cell>
          <cell r="M317" t="str">
            <v>&lt;Non référencé&gt;</v>
          </cell>
          <cell r="N317" t="str">
            <v>&lt;Article non référencé&gt;</v>
          </cell>
          <cell r="P317">
            <v>1</v>
          </cell>
          <cell r="Q317">
            <v>0</v>
          </cell>
          <cell r="R317">
            <v>0</v>
          </cell>
        </row>
        <row r="318">
          <cell r="A318" t="str">
            <v>MBAR303</v>
          </cell>
          <cell r="C318" t="str">
            <v>BARRE GALVA EN T SUR MESURE 3M03</v>
          </cell>
          <cell r="D318">
            <v>13</v>
          </cell>
          <cell r="E318" t="str">
            <v>PROTECTIONS SANITAIRES</v>
          </cell>
          <cell r="H318" t="str">
            <v>BARRES T</v>
          </cell>
          <cell r="I318" t="str">
            <v>BARRES T GALVA VENDUES PAR TAILLE</v>
          </cell>
          <cell r="L318" t="str">
            <v>EMP</v>
          </cell>
          <cell r="M318" t="str">
            <v>MBAR303</v>
          </cell>
          <cell r="N318" t="str">
            <v>BARRE GALVA EN T SUR MESURE 3M03</v>
          </cell>
          <cell r="P318">
            <v>1</v>
          </cell>
          <cell r="Q318">
            <v>1</v>
          </cell>
          <cell r="R318">
            <v>48.69</v>
          </cell>
        </row>
        <row r="319">
          <cell r="A319" t="str">
            <v>MBAR353</v>
          </cell>
          <cell r="C319" t="str">
            <v>BARRE GALVA EN T SUR MESURE 3M53</v>
          </cell>
          <cell r="D319">
            <v>13</v>
          </cell>
          <cell r="E319" t="str">
            <v>PROTECTIONS SANITAIRES</v>
          </cell>
          <cell r="H319" t="str">
            <v>BARRES T</v>
          </cell>
          <cell r="I319" t="str">
            <v>BARRES T GALVA VENDUES PAR TAILLE</v>
          </cell>
          <cell r="L319" t="str">
            <v>EMP</v>
          </cell>
          <cell r="M319" t="str">
            <v>BARREGALVA3530F</v>
          </cell>
          <cell r="N319" t="str">
            <v>BARRE GALVA EN T SUR MESURE 3M53</v>
          </cell>
          <cell r="P319">
            <v>1</v>
          </cell>
          <cell r="Q319">
            <v>1</v>
          </cell>
          <cell r="R319">
            <v>50.5</v>
          </cell>
        </row>
        <row r="320">
          <cell r="A320" t="str">
            <v>MBAR403</v>
          </cell>
          <cell r="C320" t="str">
            <v>BARRE GALVA EN T SUR MESURE 4M03</v>
          </cell>
          <cell r="D320">
            <v>13</v>
          </cell>
          <cell r="E320" t="str">
            <v>PROTECTIONS SANITAIRES</v>
          </cell>
          <cell r="H320" t="str">
            <v>BARRES T</v>
          </cell>
          <cell r="I320" t="str">
            <v>BARRES T GALVA VENDUES PAR TAILLE</v>
          </cell>
          <cell r="L320" t="str">
            <v>EMP</v>
          </cell>
          <cell r="M320" t="str">
            <v>MBAR403</v>
          </cell>
          <cell r="N320" t="str">
            <v>BARRE GALVA EN T SUR MESURE 4M03</v>
          </cell>
          <cell r="P320">
            <v>1</v>
          </cell>
          <cell r="Q320">
            <v>1</v>
          </cell>
          <cell r="R320">
            <v>60.88</v>
          </cell>
        </row>
        <row r="321">
          <cell r="A321" t="str">
            <v>PSR12EH6X4</v>
          </cell>
          <cell r="C321" t="str">
            <v xml:space="preserve">KIT CAILLEBOTIS FV GEOMEMBRANE 12EH6X4 </v>
          </cell>
          <cell r="D321">
            <v>3</v>
          </cell>
          <cell r="E321" t="str">
            <v>CLOTURES/GRILLES/FINITIONS</v>
          </cell>
          <cell r="F321">
            <v>7</v>
          </cell>
          <cell r="G321" t="str">
            <v>CLOTURES/GRILLES/FINITIONS</v>
          </cell>
          <cell r="J321">
            <v>1</v>
          </cell>
          <cell r="K321" t="str">
            <v>kITS GRILLES CAILLEBOTIS</v>
          </cell>
          <cell r="L321" t="str">
            <v>AQUATIRIS</v>
          </cell>
          <cell r="M321" t="str">
            <v>&lt;Non référencé&gt;</v>
          </cell>
          <cell r="N321" t="str">
            <v>&lt;Article non référencé&gt;</v>
          </cell>
          <cell r="P321">
            <v>1</v>
          </cell>
          <cell r="Q321">
            <v>0</v>
          </cell>
          <cell r="R321">
            <v>0</v>
          </cell>
        </row>
        <row r="322">
          <cell r="A322" t="str">
            <v>PSR14EH7X4</v>
          </cell>
          <cell r="C322" t="str">
            <v xml:space="preserve">KIT CAILLEBOTIS FV GEOMEMBRANE 14EH7X4 </v>
          </cell>
          <cell r="D322">
            <v>3</v>
          </cell>
          <cell r="E322" t="str">
            <v>CLOTURES/GRILLES/FINITIONS</v>
          </cell>
          <cell r="F322">
            <v>7</v>
          </cell>
          <cell r="G322" t="str">
            <v>CLOTURES/GRILLES/FINITIONS</v>
          </cell>
          <cell r="J322">
            <v>1</v>
          </cell>
          <cell r="K322" t="str">
            <v>kITS GRILLES CAILLEBOTIS</v>
          </cell>
          <cell r="L322" t="str">
            <v>AQUATIRIS</v>
          </cell>
          <cell r="M322" t="str">
            <v>&lt;Non référencé&gt;</v>
          </cell>
          <cell r="N322" t="str">
            <v>&lt;Article non référencé&gt;</v>
          </cell>
          <cell r="P322">
            <v>1</v>
          </cell>
          <cell r="Q322">
            <v>0</v>
          </cell>
          <cell r="R322">
            <v>0</v>
          </cell>
        </row>
        <row r="323">
          <cell r="A323" t="str">
            <v>PSR14EH8X3.5</v>
          </cell>
          <cell r="C323" t="str">
            <v xml:space="preserve">KIT CAILLEBOTIS FV GEOMEMBRANE 14EH8X3.5 </v>
          </cell>
          <cell r="D323">
            <v>3</v>
          </cell>
          <cell r="E323" t="str">
            <v>CLOTURES/GRILLES/FINITIONS</v>
          </cell>
          <cell r="F323">
            <v>7</v>
          </cell>
          <cell r="G323" t="str">
            <v>CLOTURES/GRILLES/FINITIONS</v>
          </cell>
          <cell r="J323">
            <v>1</v>
          </cell>
          <cell r="K323" t="str">
            <v>kITS GRILLES CAILLEBOTIS</v>
          </cell>
          <cell r="L323" t="str">
            <v>AQUATIRIS</v>
          </cell>
          <cell r="M323" t="str">
            <v>&lt;Non référencé&gt;</v>
          </cell>
          <cell r="N323" t="str">
            <v>&lt;Article non référencé&gt;</v>
          </cell>
          <cell r="P323">
            <v>1</v>
          </cell>
          <cell r="Q323">
            <v>0</v>
          </cell>
          <cell r="R323">
            <v>0</v>
          </cell>
        </row>
        <row r="324">
          <cell r="A324" t="str">
            <v>PSR16EH8X4</v>
          </cell>
          <cell r="C324" t="str">
            <v xml:space="preserve">KIT CAILLEBOTIS FV GEOMEMBRANE 16EH8X4 </v>
          </cell>
          <cell r="D324">
            <v>3</v>
          </cell>
          <cell r="E324" t="str">
            <v>CLOTURES/GRILLES/FINITIONS</v>
          </cell>
          <cell r="F324">
            <v>7</v>
          </cell>
          <cell r="G324" t="str">
            <v>CLOTURES/GRILLES/FINITIONS</v>
          </cell>
          <cell r="J324">
            <v>1</v>
          </cell>
          <cell r="K324" t="str">
            <v>kITS GRILLES CAILLEBOTIS</v>
          </cell>
          <cell r="L324" t="str">
            <v>AQUATIRIS</v>
          </cell>
          <cell r="M324" t="str">
            <v>&lt;Non référencé&gt;</v>
          </cell>
          <cell r="N324" t="str">
            <v>&lt;Article non référencé&gt;</v>
          </cell>
          <cell r="P324">
            <v>1</v>
          </cell>
          <cell r="Q324">
            <v>0</v>
          </cell>
          <cell r="R324">
            <v>0</v>
          </cell>
        </row>
        <row r="325">
          <cell r="A325" t="str">
            <v>PSR18EH8X4.5</v>
          </cell>
          <cell r="C325" t="str">
            <v xml:space="preserve">KIT CAILLEBOTIS FV GEOMEMBRANE 18EH8X4.5 </v>
          </cell>
          <cell r="D325">
            <v>3</v>
          </cell>
          <cell r="E325" t="str">
            <v>CLOTURES/GRILLES/FINITIONS</v>
          </cell>
          <cell r="F325">
            <v>7</v>
          </cell>
          <cell r="G325" t="str">
            <v>CLOTURES/GRILLES/FINITIONS</v>
          </cell>
          <cell r="J325">
            <v>1</v>
          </cell>
          <cell r="K325" t="str">
            <v>kITS GRILLES CAILLEBOTIS</v>
          </cell>
          <cell r="L325" t="str">
            <v>AQUATIRIS</v>
          </cell>
          <cell r="M325" t="str">
            <v>&lt;Non référencé&gt;</v>
          </cell>
          <cell r="N325" t="str">
            <v>&lt;Article non référencé&gt;</v>
          </cell>
          <cell r="P325">
            <v>1</v>
          </cell>
          <cell r="Q325">
            <v>0</v>
          </cell>
          <cell r="R325">
            <v>0</v>
          </cell>
        </row>
        <row r="326">
          <cell r="A326" t="str">
            <v>PSR20EH8X5</v>
          </cell>
          <cell r="C326" t="str">
            <v xml:space="preserve">KIT CAILLEBOTIS FV GEOMEMBRANE 20EH8X5 </v>
          </cell>
          <cell r="D326">
            <v>3</v>
          </cell>
          <cell r="E326" t="str">
            <v>CLOTURES/GRILLES/FINITIONS</v>
          </cell>
          <cell r="F326">
            <v>7</v>
          </cell>
          <cell r="G326" t="str">
            <v>CLOTURES/GRILLES/FINITIONS</v>
          </cell>
          <cell r="J326">
            <v>1</v>
          </cell>
          <cell r="K326" t="str">
            <v>kITS GRILLES CAILLEBOTIS</v>
          </cell>
          <cell r="L326" t="str">
            <v>AQUATIRIS</v>
          </cell>
          <cell r="M326" t="str">
            <v>&lt;Non référencé&gt;</v>
          </cell>
          <cell r="N326" t="str">
            <v>&lt;Article non référencé&gt;</v>
          </cell>
          <cell r="P326">
            <v>1</v>
          </cell>
          <cell r="Q326">
            <v>0</v>
          </cell>
          <cell r="R326">
            <v>0</v>
          </cell>
        </row>
        <row r="327">
          <cell r="A327" t="str">
            <v>PSR6EH6X2</v>
          </cell>
          <cell r="C327" t="str">
            <v xml:space="preserve">KIT CAILLEBOTIS FV GEOMEMBRANE 6EH6X2 </v>
          </cell>
          <cell r="D327">
            <v>3</v>
          </cell>
          <cell r="E327" t="str">
            <v>CLOTURES/GRILLES/FINITIONS</v>
          </cell>
          <cell r="F327">
            <v>7</v>
          </cell>
          <cell r="G327" t="str">
            <v>CLOTURES/GRILLES/FINITIONS</v>
          </cell>
          <cell r="J327">
            <v>1</v>
          </cell>
          <cell r="K327" t="str">
            <v>kITS GRILLES CAILLEBOTIS</v>
          </cell>
          <cell r="L327" t="str">
            <v>AQUATIRIS</v>
          </cell>
          <cell r="M327" t="str">
            <v>&lt;Non référencé&gt;</v>
          </cell>
          <cell r="N327" t="str">
            <v>&lt;Article non référencé&gt;</v>
          </cell>
          <cell r="P327">
            <v>1</v>
          </cell>
          <cell r="Q327">
            <v>0</v>
          </cell>
          <cell r="R327">
            <v>0</v>
          </cell>
        </row>
        <row r="328">
          <cell r="A328" t="str">
            <v>MBAR206</v>
          </cell>
          <cell r="C328" t="str">
            <v>BARRE PROFIL T GALVA 2M06</v>
          </cell>
          <cell r="D328">
            <v>13</v>
          </cell>
          <cell r="E328" t="str">
            <v>PROTECTIONS SANITAIRES</v>
          </cell>
          <cell r="H328" t="str">
            <v>BARRES T</v>
          </cell>
          <cell r="I328" t="str">
            <v>BARRES T GALVA VENDUES PAR TAILLE</v>
          </cell>
          <cell r="L328" t="str">
            <v>EMP</v>
          </cell>
          <cell r="M328" t="str">
            <v>BARREGALVA2060F</v>
          </cell>
          <cell r="N328" t="str">
            <v>BARRE PROFIL T GALVA 2M06</v>
          </cell>
          <cell r="P328">
            <v>1</v>
          </cell>
          <cell r="Q328">
            <v>1</v>
          </cell>
          <cell r="R328">
            <v>39.5</v>
          </cell>
        </row>
        <row r="329">
          <cell r="A329" t="str">
            <v>MRACPEHD63</v>
          </cell>
          <cell r="C329" t="str">
            <v>RACCORD PEHD SOUPLE POUR POSTE DE RELEVAGE D6</v>
          </cell>
          <cell r="D329">
            <v>9</v>
          </cell>
          <cell r="E329" t="str">
            <v>POSTES DE RELEVAGE</v>
          </cell>
          <cell r="F329">
            <v>4</v>
          </cell>
          <cell r="G329" t="str">
            <v>PVC/PE</v>
          </cell>
          <cell r="J329">
            <v>3</v>
          </cell>
          <cell r="K329" t="str">
            <v>ACCESSOIRES POSTE</v>
          </cell>
          <cell r="L329" t="str">
            <v>AQUATIRIS</v>
          </cell>
          <cell r="M329" t="str">
            <v>&lt;Non référencé&gt;</v>
          </cell>
          <cell r="N329" t="str">
            <v>&lt;Article non référencé&gt;</v>
          </cell>
          <cell r="P329">
            <v>1</v>
          </cell>
          <cell r="Q329">
            <v>0</v>
          </cell>
          <cell r="R329">
            <v>0</v>
          </cell>
        </row>
        <row r="330">
          <cell r="A330" t="str">
            <v>T9040</v>
          </cell>
          <cell r="C330" t="str">
            <v>TE DE PRESSION D40</v>
          </cell>
          <cell r="D330">
            <v>8</v>
          </cell>
          <cell r="E330" t="str">
            <v>PVC/PE</v>
          </cell>
          <cell r="F330">
            <v>4</v>
          </cell>
          <cell r="G330" t="str">
            <v>PVC/PE</v>
          </cell>
          <cell r="J330">
            <v>1</v>
          </cell>
          <cell r="K330" t="str">
            <v>RACCORD PVC PRESSION &amp; PE</v>
          </cell>
          <cell r="L330" t="str">
            <v>SORODIST</v>
          </cell>
          <cell r="M330" t="str">
            <v>MTEP40</v>
          </cell>
          <cell r="N330" t="str">
            <v>TE DE PRESSION DIAMETRE 40</v>
          </cell>
          <cell r="P330">
            <v>1</v>
          </cell>
          <cell r="Q330">
            <v>1</v>
          </cell>
          <cell r="R330">
            <v>0.56999999999999995</v>
          </cell>
        </row>
        <row r="331">
          <cell r="A331" t="str">
            <v>C4540</v>
          </cell>
          <cell r="C331" t="str">
            <v>COUDE 45 PVC D40 FEM/FEM</v>
          </cell>
          <cell r="D331">
            <v>8</v>
          </cell>
          <cell r="E331" t="str">
            <v>PVC/PE</v>
          </cell>
          <cell r="F331">
            <v>4</v>
          </cell>
          <cell r="G331" t="str">
            <v>PVC/PE</v>
          </cell>
          <cell r="J331">
            <v>1</v>
          </cell>
          <cell r="K331" t="str">
            <v>RACCORD PVC PRESSION &amp; PE</v>
          </cell>
          <cell r="L331" t="str">
            <v>SORODIST</v>
          </cell>
          <cell r="M331">
            <v>5545040</v>
          </cell>
          <cell r="N331" t="str">
            <v>COUDE 45° DIAM 40 FEM/FEM</v>
          </cell>
          <cell r="O331" t="str">
            <v>pc</v>
          </cell>
          <cell r="P331">
            <v>1</v>
          </cell>
          <cell r="Q331">
            <v>1</v>
          </cell>
          <cell r="R331">
            <v>0.41</v>
          </cell>
        </row>
        <row r="332">
          <cell r="A332" t="str">
            <v>C9050</v>
          </cell>
          <cell r="C332" t="str">
            <v>COUDE 90 PVC D50 FEM/FEM</v>
          </cell>
          <cell r="D332">
            <v>8</v>
          </cell>
          <cell r="E332" t="str">
            <v>PVC/PE</v>
          </cell>
          <cell r="F332">
            <v>4</v>
          </cell>
          <cell r="G332" t="str">
            <v>PVC/PE</v>
          </cell>
          <cell r="J332">
            <v>1</v>
          </cell>
          <cell r="K332" t="str">
            <v>RACCORD PVC PRESSION &amp; PE</v>
          </cell>
          <cell r="L332" t="str">
            <v>SORODIST</v>
          </cell>
          <cell r="M332" t="str">
            <v>C9050</v>
          </cell>
          <cell r="N332" t="str">
            <v>Coude 90° PVC Pression D50</v>
          </cell>
          <cell r="O332" t="str">
            <v>pc</v>
          </cell>
          <cell r="P332">
            <v>1</v>
          </cell>
          <cell r="Q332">
            <v>1</v>
          </cell>
          <cell r="R332">
            <v>0.35</v>
          </cell>
        </row>
        <row r="333">
          <cell r="A333" t="str">
            <v>C4550</v>
          </cell>
          <cell r="C333" t="str">
            <v>COUDE 45 PVC D50 FEM/FEM</v>
          </cell>
          <cell r="D333">
            <v>8</v>
          </cell>
          <cell r="E333" t="str">
            <v>PVC/PE</v>
          </cell>
          <cell r="F333">
            <v>4</v>
          </cell>
          <cell r="G333" t="str">
            <v>PVC/PE</v>
          </cell>
          <cell r="J333">
            <v>1</v>
          </cell>
          <cell r="K333" t="str">
            <v>RACCORD PVC PRESSION &amp; PE</v>
          </cell>
          <cell r="L333" t="str">
            <v>SORODIST</v>
          </cell>
          <cell r="M333">
            <v>5545050</v>
          </cell>
          <cell r="N333" t="str">
            <v>COUDE 45° DIAM 50 FEM/FEM</v>
          </cell>
          <cell r="O333" t="str">
            <v>pc</v>
          </cell>
          <cell r="P333">
            <v>1</v>
          </cell>
          <cell r="Q333">
            <v>1</v>
          </cell>
          <cell r="R333">
            <v>0.49</v>
          </cell>
        </row>
        <row r="334">
          <cell r="A334" t="str">
            <v>KITCOL01FV</v>
          </cell>
          <cell r="C334" t="str">
            <v>REGARD DE SORTIE FV</v>
          </cell>
          <cell r="D334">
            <v>5</v>
          </cell>
          <cell r="E334" t="str">
            <v>REGARDS/REPARTITEURS/CHASSES</v>
          </cell>
          <cell r="F334">
            <v>1</v>
          </cell>
          <cell r="G334" t="str">
            <v>REGARDS/REPARTITEURS/CHASSES</v>
          </cell>
          <cell r="J334">
            <v>3</v>
          </cell>
          <cell r="K334" t="str">
            <v>BOITIER DE SORTIE</v>
          </cell>
          <cell r="L334" t="str">
            <v>AQUATIRIS</v>
          </cell>
          <cell r="M334" t="str">
            <v>&lt;Non référencé&gt;</v>
          </cell>
          <cell r="N334" t="str">
            <v>&lt;Article non référencé&gt;</v>
          </cell>
          <cell r="P334">
            <v>1</v>
          </cell>
          <cell r="Q334">
            <v>0</v>
          </cell>
          <cell r="R334">
            <v>0</v>
          </cell>
        </row>
        <row r="335">
          <cell r="A335" t="str">
            <v>LUBRIFIANT</v>
          </cell>
          <cell r="C335" t="str">
            <v>LUBRIFIANT PVC ET CAOUTCHOUC</v>
          </cell>
          <cell r="D335">
            <v>8</v>
          </cell>
          <cell r="E335" t="str">
            <v>PVC/PE</v>
          </cell>
          <cell r="F335">
            <v>4</v>
          </cell>
          <cell r="G335" t="str">
            <v>PVC/PE</v>
          </cell>
          <cell r="J335">
            <v>1</v>
          </cell>
          <cell r="K335" t="str">
            <v>RACCORD PVC PRESSION &amp; PE</v>
          </cell>
          <cell r="L335" t="str">
            <v>NICOLL</v>
          </cell>
          <cell r="M335" t="str">
            <v>PLS100</v>
          </cell>
          <cell r="N335" t="str">
            <v>PATE LUBRIFIANTE EN POT DE 800GR - 1L</v>
          </cell>
          <cell r="O335" t="str">
            <v>pc</v>
          </cell>
          <cell r="P335">
            <v>1</v>
          </cell>
          <cell r="Q335">
            <v>1</v>
          </cell>
          <cell r="R335">
            <v>7.71</v>
          </cell>
        </row>
        <row r="336">
          <cell r="A336">
            <v>2146332</v>
          </cell>
          <cell r="C336" t="str">
            <v>VIS ZEBRA AUTOFORANTE</v>
          </cell>
          <cell r="D336">
            <v>12</v>
          </cell>
          <cell r="E336" t="str">
            <v>KITS BACS/KITS COFFRAGES</v>
          </cell>
          <cell r="F336">
            <v>12</v>
          </cell>
          <cell r="G336" t="str">
            <v>KITS BACS</v>
          </cell>
          <cell r="L336" t="str">
            <v>VISSERIESERV</v>
          </cell>
          <cell r="M336">
            <v>2146332</v>
          </cell>
          <cell r="N336" t="str">
            <v>VIS ZEBRA AUTOFORANTE</v>
          </cell>
          <cell r="P336">
            <v>1</v>
          </cell>
          <cell r="Q336">
            <v>0</v>
          </cell>
          <cell r="R336">
            <v>0.16500000000000001</v>
          </cell>
        </row>
        <row r="337">
          <cell r="A337" t="str">
            <v>MPAN</v>
          </cell>
          <cell r="C337" t="str">
            <v>PANNEAU DE CHANTIER AQUATIRIS</v>
          </cell>
          <cell r="D337">
            <v>10</v>
          </cell>
          <cell r="E337" t="str">
            <v>ACCESSOIRES AU DETAIL</v>
          </cell>
          <cell r="F337">
            <v>8</v>
          </cell>
          <cell r="G337" t="str">
            <v>ACCESSOIRES AU DETAIL</v>
          </cell>
          <cell r="L337" t="str">
            <v>ADA</v>
          </cell>
          <cell r="M337" t="str">
            <v>MPAN</v>
          </cell>
          <cell r="N337" t="str">
            <v>PANNEAU DE CHANTIER AQUATIRIS</v>
          </cell>
          <cell r="O337" t="str">
            <v>pc</v>
          </cell>
          <cell r="P337">
            <v>1</v>
          </cell>
          <cell r="Q337">
            <v>0</v>
          </cell>
          <cell r="R337">
            <v>2.1</v>
          </cell>
        </row>
        <row r="338">
          <cell r="A338" t="str">
            <v>PEHD600</v>
          </cell>
          <cell r="C338" t="str">
            <v>PLAQUE DE FOND _ 600</v>
          </cell>
          <cell r="D338">
            <v>9</v>
          </cell>
          <cell r="E338" t="str">
            <v>POSTES DE RELEVAGE</v>
          </cell>
          <cell r="J338">
            <v>3</v>
          </cell>
          <cell r="K338" t="str">
            <v>ACCESSOIRES POSTE</v>
          </cell>
          <cell r="L338" t="str">
            <v>SODAF</v>
          </cell>
          <cell r="M338" t="str">
            <v>PEHD600</v>
          </cell>
          <cell r="N338" t="str">
            <v>PLAQUE DE FOND Ø 600</v>
          </cell>
          <cell r="P338">
            <v>1</v>
          </cell>
          <cell r="Q338">
            <v>1</v>
          </cell>
          <cell r="R338">
            <v>0</v>
          </cell>
        </row>
        <row r="339">
          <cell r="A339" t="str">
            <v>1111011A</v>
          </cell>
          <cell r="C339" t="str">
            <v>TUYAU PVC D 100</v>
          </cell>
          <cell r="D339">
            <v>9</v>
          </cell>
          <cell r="E339" t="str">
            <v>POSTES DE RELEVAGE</v>
          </cell>
          <cell r="F339">
            <v>5</v>
          </cell>
          <cell r="G339" t="str">
            <v>POSTES DE RELEVAGE</v>
          </cell>
          <cell r="J339">
            <v>3</v>
          </cell>
          <cell r="K339" t="str">
            <v>ACCESSOIRES POSTE</v>
          </cell>
          <cell r="L339" t="str">
            <v>ODPLAST</v>
          </cell>
          <cell r="M339" t="str">
            <v>1111011A</v>
          </cell>
          <cell r="N339" t="str">
            <v>TUYAU PVC Ø 100</v>
          </cell>
          <cell r="P339">
            <v>1</v>
          </cell>
          <cell r="Q339">
            <v>1</v>
          </cell>
          <cell r="R339">
            <v>2.19</v>
          </cell>
        </row>
        <row r="340">
          <cell r="A340" t="str">
            <v>CHASSE01</v>
          </cell>
          <cell r="C340" t="str">
            <v>BASSIN DE CHASSE AQUATIRIS</v>
          </cell>
          <cell r="D340">
            <v>5</v>
          </cell>
          <cell r="E340" t="str">
            <v>REGARDS/REPARTITEURS/CHASSES</v>
          </cell>
          <cell r="J340">
            <v>1</v>
          </cell>
          <cell r="K340" t="str">
            <v>DISTRIBUTION GRAVITAIRE/CHASSE/BROYEUR</v>
          </cell>
          <cell r="L340" t="str">
            <v>EMP</v>
          </cell>
          <cell r="M340" t="str">
            <v>BASSINCHASSEA004F</v>
          </cell>
          <cell r="N340" t="str">
            <v>BASSIN DE CHASSE AQUATIRIS AVEC COUVERCLE</v>
          </cell>
          <cell r="P340">
            <v>1</v>
          </cell>
          <cell r="Q340">
            <v>1</v>
          </cell>
          <cell r="R340">
            <v>142</v>
          </cell>
        </row>
        <row r="341">
          <cell r="A341">
            <v>1510064</v>
          </cell>
          <cell r="C341" t="str">
            <v xml:space="preserve">CLAPET Y D63 </v>
          </cell>
          <cell r="D341">
            <v>9</v>
          </cell>
          <cell r="E341" t="str">
            <v>POSTES DE RELEVAGE</v>
          </cell>
          <cell r="F341">
            <v>5</v>
          </cell>
          <cell r="G341" t="str">
            <v>POSTES DE RELEVAGE</v>
          </cell>
          <cell r="J341">
            <v>3</v>
          </cell>
          <cell r="K341" t="str">
            <v>ACCESSOIRES POSTE</v>
          </cell>
          <cell r="L341" t="str">
            <v>AQUARAM</v>
          </cell>
          <cell r="M341">
            <v>1510064</v>
          </cell>
          <cell r="N341" t="str">
            <v>VANNE CLAPET ""Y"" 63mm EPDM</v>
          </cell>
          <cell r="O341" t="str">
            <v>1 Carton de 6 u</v>
          </cell>
          <cell r="P341">
            <v>1</v>
          </cell>
          <cell r="Q341">
            <v>6</v>
          </cell>
          <cell r="R341">
            <v>23.77</v>
          </cell>
        </row>
        <row r="342">
          <cell r="A342" t="str">
            <v>RU50</v>
          </cell>
          <cell r="C342" t="str">
            <v>RACCORD UNION PVC D50</v>
          </cell>
          <cell r="D342">
            <v>9</v>
          </cell>
          <cell r="E342" t="str">
            <v>POSTES DE RELEVAGE</v>
          </cell>
          <cell r="F342">
            <v>5</v>
          </cell>
          <cell r="G342" t="str">
            <v>POSTES DE RELEVAGE</v>
          </cell>
          <cell r="J342">
            <v>3</v>
          </cell>
          <cell r="K342" t="str">
            <v>ACCESSOIRES POSTE</v>
          </cell>
          <cell r="L342" t="str">
            <v>SORODIST</v>
          </cell>
          <cell r="M342" t="str">
            <v>8515340M</v>
          </cell>
          <cell r="N342" t="str">
            <v>RACCORD UNION PVC D50</v>
          </cell>
          <cell r="P342">
            <v>1</v>
          </cell>
          <cell r="Q342">
            <v>1</v>
          </cell>
          <cell r="R342">
            <v>0.68</v>
          </cell>
        </row>
        <row r="343">
          <cell r="A343" t="str">
            <v>MCOUV600A</v>
          </cell>
          <cell r="C343" t="str">
            <v>COUVERCLE CUVE 600 AQUATIRIS</v>
          </cell>
          <cell r="D343">
            <v>9</v>
          </cell>
          <cell r="E343" t="str">
            <v>POSTES DE RELEVAGE</v>
          </cell>
          <cell r="F343">
            <v>5</v>
          </cell>
          <cell r="G343" t="str">
            <v>POSTES DE RELEVAGE</v>
          </cell>
          <cell r="J343">
            <v>3</v>
          </cell>
          <cell r="K343" t="str">
            <v>ACCESSOIRES POSTE</v>
          </cell>
          <cell r="L343" t="str">
            <v>ROTOTEC</v>
          </cell>
          <cell r="M343" t="str">
            <v>MCOUV600A</v>
          </cell>
          <cell r="N343" t="str">
            <v>COUVERCLE CUVE 600 AQUATIRIS</v>
          </cell>
          <cell r="P343">
            <v>1</v>
          </cell>
          <cell r="Q343">
            <v>1</v>
          </cell>
          <cell r="R343">
            <v>0</v>
          </cell>
        </row>
        <row r="344">
          <cell r="A344" t="str">
            <v>MJOIM</v>
          </cell>
          <cell r="C344" t="str">
            <v>JOINT MOUSSE</v>
          </cell>
          <cell r="D344">
            <v>9</v>
          </cell>
          <cell r="E344" t="str">
            <v>POSTES DE RELEVAGE</v>
          </cell>
          <cell r="J344">
            <v>3</v>
          </cell>
          <cell r="K344" t="str">
            <v>ACCESSOIRES POSTE</v>
          </cell>
          <cell r="L344" t="str">
            <v>ROTOTEC</v>
          </cell>
          <cell r="M344" t="str">
            <v>MJOIM</v>
          </cell>
          <cell r="N344" t="str">
            <v>JOINT MOUSSE</v>
          </cell>
          <cell r="P344">
            <v>1</v>
          </cell>
          <cell r="Q344">
            <v>1</v>
          </cell>
          <cell r="R344">
            <v>0</v>
          </cell>
        </row>
        <row r="345">
          <cell r="A345" t="str">
            <v>EF504011/2</v>
          </cell>
          <cell r="C345" t="str">
            <v>RACCORD 50 X40 X 1""""""""""""""""""""""""""""""""1/2</v>
          </cell>
          <cell r="D345">
            <v>10</v>
          </cell>
          <cell r="E345" t="str">
            <v>ACCESSOIRES AU DETAIL</v>
          </cell>
          <cell r="F345">
            <v>8</v>
          </cell>
          <cell r="G345" t="str">
            <v>ACCESSOIRES AU DETAIL</v>
          </cell>
          <cell r="L345" t="str">
            <v>SORODIST</v>
          </cell>
          <cell r="M345" t="str">
            <v>EF504011/2</v>
          </cell>
          <cell r="N345" t="str">
            <v>Embout Fileté PVC Pression 50/40x1''1/2</v>
          </cell>
          <cell r="P345">
            <v>1</v>
          </cell>
          <cell r="Q345">
            <v>140</v>
          </cell>
          <cell r="R345">
            <v>0.66500000000000004</v>
          </cell>
        </row>
        <row r="346">
          <cell r="A346" t="str">
            <v>SBG01</v>
          </cell>
          <cell r="C346" t="str">
            <v>BROYEUR GRAVITAIRE AQUATIRIS</v>
          </cell>
          <cell r="D346">
            <v>5</v>
          </cell>
          <cell r="E346" t="str">
            <v>REGARDS/REPARTITEURS/CHASSES</v>
          </cell>
          <cell r="F346">
            <v>5</v>
          </cell>
          <cell r="G346" t="str">
            <v>POSTES DE RELEVAGE</v>
          </cell>
          <cell r="H346" t="str">
            <v>NB CHASS</v>
          </cell>
          <cell r="I346" t="str">
            <v>NB de ventes de chasses et broyeurs</v>
          </cell>
          <cell r="J346">
            <v>1</v>
          </cell>
          <cell r="K346" t="str">
            <v>DISTRIBUTION GRAVITAIRE/CHASSE/BROYEUR</v>
          </cell>
          <cell r="L346" t="str">
            <v>AQUATIRIS</v>
          </cell>
          <cell r="M346" t="str">
            <v>&lt;Non référencé&gt;</v>
          </cell>
          <cell r="N346" t="str">
            <v>&lt;Article non référencé&gt;</v>
          </cell>
          <cell r="P346">
            <v>1</v>
          </cell>
          <cell r="Q346">
            <v>0</v>
          </cell>
          <cell r="R346">
            <v>0</v>
          </cell>
        </row>
        <row r="347">
          <cell r="A347" t="str">
            <v>MKITJONC</v>
          </cell>
          <cell r="C347" t="str">
            <v>KIT DE JONCTION ANTI RACINE</v>
          </cell>
          <cell r="D347">
            <v>1</v>
          </cell>
          <cell r="E347" t="str">
            <v>MEMBRANES ET ANTI-RACINES</v>
          </cell>
          <cell r="F347">
            <v>2</v>
          </cell>
          <cell r="G347" t="str">
            <v>MEMBRANES ET ANTI-RACINES</v>
          </cell>
          <cell r="J347">
            <v>7</v>
          </cell>
          <cell r="K347" t="str">
            <v>ANTI-RACINES ET ACCESSOIRES</v>
          </cell>
          <cell r="L347" t="str">
            <v>JARDIPROTEC</v>
          </cell>
          <cell r="M347" t="str">
            <v>MKITJONC</v>
          </cell>
          <cell r="N347" t="str">
            <v>KIT DE JONCTION ANTI RACINE</v>
          </cell>
          <cell r="O347" t="str">
            <v>pc</v>
          </cell>
          <cell r="P347">
            <v>1</v>
          </cell>
          <cell r="Q347">
            <v>1</v>
          </cell>
          <cell r="R347">
            <v>11.88</v>
          </cell>
        </row>
        <row r="348">
          <cell r="A348" t="str">
            <v>MCOUV600</v>
          </cell>
          <cell r="C348" t="str">
            <v xml:space="preserve">COUVERCLE CUVE 600 </v>
          </cell>
          <cell r="D348">
            <v>9</v>
          </cell>
          <cell r="E348" t="str">
            <v>POSTES DE RELEVAGE</v>
          </cell>
          <cell r="F348">
            <v>5</v>
          </cell>
          <cell r="G348" t="str">
            <v>POSTES DE RELEVAGE</v>
          </cell>
          <cell r="J348">
            <v>3</v>
          </cell>
          <cell r="K348" t="str">
            <v>ACCESSOIRES POSTE</v>
          </cell>
          <cell r="L348" t="str">
            <v>ROTOTEC</v>
          </cell>
          <cell r="M348" t="str">
            <v>IAQCOUV600</v>
          </cell>
          <cell r="N348" t="str">
            <v xml:space="preserve">COUVERCLE CUVE 600 </v>
          </cell>
          <cell r="P348">
            <v>1</v>
          </cell>
          <cell r="Q348">
            <v>1</v>
          </cell>
          <cell r="R348">
            <v>28</v>
          </cell>
        </row>
        <row r="349">
          <cell r="A349" t="str">
            <v>MCOUV800</v>
          </cell>
          <cell r="C349" t="str">
            <v xml:space="preserve">COUVERCLE CUVE 800 </v>
          </cell>
          <cell r="D349">
            <v>9</v>
          </cell>
          <cell r="E349" t="str">
            <v>POSTES DE RELEVAGE</v>
          </cell>
          <cell r="F349">
            <v>5</v>
          </cell>
          <cell r="G349" t="str">
            <v>POSTES DE RELEVAGE</v>
          </cell>
          <cell r="J349">
            <v>3</v>
          </cell>
          <cell r="K349" t="str">
            <v>ACCESSOIRES POSTE</v>
          </cell>
          <cell r="L349" t="str">
            <v>ROTOTEC</v>
          </cell>
          <cell r="M349" t="str">
            <v>IAQCOUV800</v>
          </cell>
          <cell r="N349" t="str">
            <v xml:space="preserve">COUVERCLE CUVE 800 </v>
          </cell>
          <cell r="P349">
            <v>1</v>
          </cell>
          <cell r="Q349">
            <v>1</v>
          </cell>
          <cell r="R349">
            <v>0</v>
          </cell>
        </row>
        <row r="350">
          <cell r="A350" t="str">
            <v>ECOPIC38</v>
          </cell>
          <cell r="C350" t="str">
            <v xml:space="preserve">PIQUET ECOLAT </v>
          </cell>
          <cell r="D350">
            <v>3</v>
          </cell>
          <cell r="E350" t="str">
            <v>CLOTURES/GRILLES/FINITIONS</v>
          </cell>
          <cell r="F350">
            <v>7</v>
          </cell>
          <cell r="G350" t="str">
            <v>CLOTURES/GRILLES/FINITIONS</v>
          </cell>
          <cell r="L350" t="str">
            <v>SODAF</v>
          </cell>
          <cell r="M350" t="str">
            <v>2KTPSKDLL</v>
          </cell>
          <cell r="N350" t="str">
            <v>EXTENSION DE COMMANDE 3 VOIES D63</v>
          </cell>
          <cell r="O350">
            <v>1</v>
          </cell>
          <cell r="P350">
            <v>1</v>
          </cell>
          <cell r="Q350">
            <v>1</v>
          </cell>
          <cell r="R350">
            <v>1.17</v>
          </cell>
        </row>
        <row r="351">
          <cell r="A351" t="str">
            <v>LTKD090050</v>
          </cell>
          <cell r="C351" t="str">
            <v>LIMITEUR DE MANOEUVRE 90? VANNE 3 VOIES D50</v>
          </cell>
          <cell r="D351">
            <v>10</v>
          </cell>
          <cell r="E351" t="str">
            <v>ACCESSOIRES AU DETAIL</v>
          </cell>
          <cell r="L351" t="str">
            <v>ALIAXIS</v>
          </cell>
          <cell r="M351" t="str">
            <v>LTKD090050</v>
          </cell>
          <cell r="N351" t="str">
            <v>LIMITEUR DE MANOEUVRE 90° VANNE 3 VOIES D50</v>
          </cell>
          <cell r="P351">
            <v>1</v>
          </cell>
          <cell r="Q351">
            <v>1</v>
          </cell>
          <cell r="R351">
            <v>18</v>
          </cell>
        </row>
        <row r="352">
          <cell r="A352" t="str">
            <v>LTKD090063</v>
          </cell>
          <cell r="C352" t="str">
            <v>LIMITEUR DE MANOEUVRE 90? VANNE 3 VOIES D63</v>
          </cell>
          <cell r="D352">
            <v>10</v>
          </cell>
          <cell r="E352" t="str">
            <v>ACCESSOIRES AU DETAIL</v>
          </cell>
          <cell r="L352" t="str">
            <v>ALIAXIS</v>
          </cell>
          <cell r="M352" t="str">
            <v>LTKD090063</v>
          </cell>
          <cell r="N352" t="str">
            <v>LIMITEUR DE MANOEUVRE 90° VANNE 3 VOIES D63</v>
          </cell>
          <cell r="P352">
            <v>1</v>
          </cell>
          <cell r="Q352">
            <v>1</v>
          </cell>
          <cell r="R352">
            <v>21.48</v>
          </cell>
        </row>
        <row r="353">
          <cell r="A353" t="str">
            <v>MM63</v>
          </cell>
          <cell r="C353" t="str">
            <v>MANCHON SORTIE POSTE RELEVAGE PVC PRES D63</v>
          </cell>
          <cell r="D353">
            <v>8</v>
          </cell>
          <cell r="E353" t="str">
            <v>PVC/PE</v>
          </cell>
          <cell r="F353">
            <v>4</v>
          </cell>
          <cell r="G353" t="str">
            <v>PVC/PE</v>
          </cell>
          <cell r="J353">
            <v>1</v>
          </cell>
          <cell r="K353" t="str">
            <v>RACCORD PVC PRESSION &amp; PE</v>
          </cell>
          <cell r="L353" t="str">
            <v>SORODIST</v>
          </cell>
          <cell r="M353" t="str">
            <v>MM63</v>
          </cell>
          <cell r="N353" t="str">
            <v>MANCHON SORTIE POSTE RELEVAGE PVC PRES D63</v>
          </cell>
          <cell r="O353" t="str">
            <v>pc</v>
          </cell>
          <cell r="P353">
            <v>1</v>
          </cell>
          <cell r="Q353">
            <v>18</v>
          </cell>
          <cell r="R353">
            <v>0.97599999999999998</v>
          </cell>
        </row>
        <row r="354">
          <cell r="A354" t="str">
            <v>Z-MS-2.5/2</v>
          </cell>
          <cell r="C354" t="str">
            <v>DISJONCTEUR MAGNETO THERMIQUE 2.5/2</v>
          </cell>
          <cell r="D354">
            <v>15</v>
          </cell>
          <cell r="E354" t="str">
            <v>ELECTRICITE</v>
          </cell>
          <cell r="F354">
            <v>6</v>
          </cell>
          <cell r="G354" t="str">
            <v>ELECTRICITE</v>
          </cell>
          <cell r="L354" t="str">
            <v>EATON</v>
          </cell>
          <cell r="M354" t="str">
            <v>Z-MS-2.5/2</v>
          </cell>
          <cell r="N354" t="str">
            <v>DISJONCTEUR MOTEUR 2.5/2</v>
          </cell>
          <cell r="O354" t="str">
            <v>pc</v>
          </cell>
          <cell r="P354">
            <v>1</v>
          </cell>
          <cell r="Q354">
            <v>1</v>
          </cell>
          <cell r="R354">
            <v>19.21</v>
          </cell>
        </row>
        <row r="355">
          <cell r="A355" t="str">
            <v>Z-MS-6.3/2</v>
          </cell>
          <cell r="C355" t="str">
            <v>DISJONCTEUR MAGNETO THERMIQUE 6.3/2</v>
          </cell>
          <cell r="D355">
            <v>15</v>
          </cell>
          <cell r="E355" t="str">
            <v>ELECTRICITE</v>
          </cell>
          <cell r="F355">
            <v>6</v>
          </cell>
          <cell r="G355" t="str">
            <v>ELECTRICITE</v>
          </cell>
          <cell r="L355" t="str">
            <v>EATON</v>
          </cell>
          <cell r="M355" t="str">
            <v>Z-MS-6.3/2</v>
          </cell>
          <cell r="N355" t="str">
            <v>DISJONCTEUR MOTEUR 6.3/2</v>
          </cell>
          <cell r="O355" t="str">
            <v>pc</v>
          </cell>
          <cell r="P355">
            <v>1</v>
          </cell>
          <cell r="Q355">
            <v>1</v>
          </cell>
          <cell r="R355">
            <v>18.72</v>
          </cell>
        </row>
        <row r="356">
          <cell r="A356" t="str">
            <v>Z-MS-10/2</v>
          </cell>
          <cell r="C356" t="str">
            <v>DISJONCTEUR MAGNETO THERMIQUE 10/2</v>
          </cell>
          <cell r="D356">
            <v>15</v>
          </cell>
          <cell r="E356" t="str">
            <v>ELECTRICITE</v>
          </cell>
          <cell r="F356">
            <v>6</v>
          </cell>
          <cell r="G356" t="str">
            <v>ELECTRICITE</v>
          </cell>
          <cell r="L356" t="str">
            <v>EATON</v>
          </cell>
          <cell r="M356" t="str">
            <v>Z-MS-10/2</v>
          </cell>
          <cell r="N356" t="str">
            <v>DISJONCTEUR MOTEUR 10/2</v>
          </cell>
          <cell r="O356" t="str">
            <v>pc</v>
          </cell>
          <cell r="P356">
            <v>1</v>
          </cell>
          <cell r="Q356">
            <v>1</v>
          </cell>
          <cell r="R356">
            <v>22.8</v>
          </cell>
        </row>
        <row r="357">
          <cell r="A357">
            <v>10102122</v>
          </cell>
          <cell r="C357" t="str">
            <v>TARIERE EDELMAN UNE PARTIE 12CM</v>
          </cell>
          <cell r="D357">
            <v>16</v>
          </cell>
          <cell r="E357" t="str">
            <v>SUPPORT DE COMMUNICATION</v>
          </cell>
          <cell r="L357" t="str">
            <v>SDEC</v>
          </cell>
          <cell r="M357">
            <v>10102122</v>
          </cell>
          <cell r="N357" t="str">
            <v>TARIERE EDELMAN UNE PARTIE 12CM</v>
          </cell>
          <cell r="P357">
            <v>1</v>
          </cell>
          <cell r="Q357">
            <v>0</v>
          </cell>
          <cell r="R357">
            <v>145</v>
          </cell>
        </row>
        <row r="358">
          <cell r="A358" t="str">
            <v>TPCR50/25</v>
          </cell>
          <cell r="C358" t="str">
            <v>GAINE TPC ROUGE D50  25ML</v>
          </cell>
          <cell r="D358">
            <v>8</v>
          </cell>
          <cell r="E358" t="str">
            <v>PVC/PE</v>
          </cell>
          <cell r="F358">
            <v>4</v>
          </cell>
          <cell r="G358" t="str">
            <v>PVC/PE</v>
          </cell>
          <cell r="J358">
            <v>2</v>
          </cell>
          <cell r="K358" t="str">
            <v>COURONNES PE / BARRES PVC</v>
          </cell>
          <cell r="L358" t="str">
            <v>ODPLAST</v>
          </cell>
          <cell r="M358" t="str">
            <v>MGAINE</v>
          </cell>
          <cell r="N358" t="str">
            <v>GAINE TPC ROUGE 50m</v>
          </cell>
          <cell r="O358" t="str">
            <v>pc</v>
          </cell>
          <cell r="P358">
            <v>1</v>
          </cell>
          <cell r="Q358">
            <v>1</v>
          </cell>
          <cell r="R358">
            <v>9.75</v>
          </cell>
        </row>
        <row r="359">
          <cell r="A359" t="str">
            <v>MTEFLON50</v>
          </cell>
          <cell r="C359" t="str">
            <v>RUBAN TEFLON</v>
          </cell>
          <cell r="D359">
            <v>8</v>
          </cell>
          <cell r="E359" t="str">
            <v>PVC/PE</v>
          </cell>
          <cell r="F359">
            <v>4</v>
          </cell>
          <cell r="G359" t="str">
            <v>PVC/PE</v>
          </cell>
          <cell r="J359">
            <v>1</v>
          </cell>
          <cell r="K359" t="str">
            <v>RACCORD PVC PRESSION &amp; PE</v>
          </cell>
          <cell r="L359" t="str">
            <v>SORODIST</v>
          </cell>
          <cell r="M359" t="str">
            <v>TEFLON50</v>
          </cell>
          <cell r="N359" t="str">
            <v>RUBAN PTFE 50 M</v>
          </cell>
          <cell r="P359">
            <v>1</v>
          </cell>
          <cell r="Q359">
            <v>0</v>
          </cell>
          <cell r="R359">
            <v>0</v>
          </cell>
        </row>
        <row r="360">
          <cell r="A360" t="str">
            <v>MEXTEN50</v>
          </cell>
          <cell r="C360" t="str">
            <v>EXTENSION DE COMMANDE D50</v>
          </cell>
          <cell r="D360">
            <v>10</v>
          </cell>
          <cell r="E360" t="str">
            <v>ACCESSOIRES AU DETAIL</v>
          </cell>
          <cell r="L360" t="str">
            <v>ALIAXIS</v>
          </cell>
          <cell r="M360" t="str">
            <v>MEXTEN50</v>
          </cell>
          <cell r="N360" t="str">
            <v>EXTENSION DE COMMANDE D50</v>
          </cell>
          <cell r="P360">
            <v>1</v>
          </cell>
          <cell r="Q360">
            <v>1</v>
          </cell>
          <cell r="R360">
            <v>20.99</v>
          </cell>
        </row>
        <row r="361">
          <cell r="A361" t="str">
            <v>MEXTEN63</v>
          </cell>
          <cell r="C361" t="str">
            <v>EXTENSION DE COMMANDE D636</v>
          </cell>
          <cell r="D361">
            <v>10</v>
          </cell>
          <cell r="E361" t="str">
            <v>ACCESSOIRES AU DETAIL</v>
          </cell>
          <cell r="L361" t="str">
            <v>ALIAXIS</v>
          </cell>
          <cell r="M361" t="str">
            <v>MEXTEN63</v>
          </cell>
          <cell r="N361" t="str">
            <v>EXTENSION DE COMMANDE D636</v>
          </cell>
          <cell r="P361">
            <v>1</v>
          </cell>
          <cell r="Q361">
            <v>1</v>
          </cell>
          <cell r="R361">
            <v>23.16</v>
          </cell>
        </row>
        <row r="362">
          <cell r="A362" t="str">
            <v>M40</v>
          </cell>
          <cell r="C362" t="str">
            <v>MANCHON FEM/FEM A COLLER</v>
          </cell>
          <cell r="D362">
            <v>8</v>
          </cell>
          <cell r="E362" t="str">
            <v>PVC/PE</v>
          </cell>
          <cell r="F362">
            <v>4</v>
          </cell>
          <cell r="G362" t="str">
            <v>PVC/PE</v>
          </cell>
          <cell r="J362">
            <v>1</v>
          </cell>
          <cell r="K362" t="str">
            <v>RACCORD PVC PRESSION &amp; PE</v>
          </cell>
          <cell r="L362" t="str">
            <v>SORODIST</v>
          </cell>
          <cell r="M362" t="str">
            <v>M40</v>
          </cell>
          <cell r="N362" t="str">
            <v>MANCHON FEM/FEM A COLLER</v>
          </cell>
          <cell r="P362">
            <v>1</v>
          </cell>
          <cell r="Q362">
            <v>1</v>
          </cell>
          <cell r="R362">
            <v>0.3</v>
          </cell>
        </row>
        <row r="363">
          <cell r="A363" t="str">
            <v>M50</v>
          </cell>
          <cell r="C363" t="str">
            <v>MANCHON FEM/FEM A COLLER D50</v>
          </cell>
          <cell r="D363">
            <v>8</v>
          </cell>
          <cell r="E363" t="str">
            <v>PVC/PE</v>
          </cell>
          <cell r="F363">
            <v>4</v>
          </cell>
          <cell r="G363" t="str">
            <v>PVC/PE</v>
          </cell>
          <cell r="J363">
            <v>1</v>
          </cell>
          <cell r="K363" t="str">
            <v>RACCORD PVC PRESSION &amp; PE</v>
          </cell>
          <cell r="L363" t="str">
            <v>SORODIST</v>
          </cell>
          <cell r="M363" t="str">
            <v>M50</v>
          </cell>
          <cell r="N363" t="str">
            <v>MANCHON FEM/FEM A COLLER D50</v>
          </cell>
          <cell r="P363">
            <v>1</v>
          </cell>
          <cell r="Q363">
            <v>1</v>
          </cell>
          <cell r="R363">
            <v>0.33900000000000002</v>
          </cell>
        </row>
        <row r="364">
          <cell r="A364" t="str">
            <v>M63</v>
          </cell>
          <cell r="C364" t="str">
            <v>MANCHON FEM/FEM D63</v>
          </cell>
          <cell r="D364">
            <v>8</v>
          </cell>
          <cell r="E364" t="str">
            <v>PVC/PE</v>
          </cell>
          <cell r="F364">
            <v>4</v>
          </cell>
          <cell r="G364" t="str">
            <v>PVC/PE</v>
          </cell>
          <cell r="J364">
            <v>1</v>
          </cell>
          <cell r="K364" t="str">
            <v>RACCORD PVC PRESSION &amp; PE</v>
          </cell>
          <cell r="L364" t="str">
            <v>SORODIST</v>
          </cell>
          <cell r="M364" t="str">
            <v>M63</v>
          </cell>
          <cell r="N364" t="str">
            <v>MANCHON FEM/FEM D63</v>
          </cell>
          <cell r="P364">
            <v>1</v>
          </cell>
          <cell r="Q364">
            <v>1</v>
          </cell>
          <cell r="R364">
            <v>0.65300000000000002</v>
          </cell>
        </row>
        <row r="365">
          <cell r="A365" t="str">
            <v>MREHA600</v>
          </cell>
          <cell r="C365" t="str">
            <v>REHAUSSE POSTE DE RELEVAGE D600 + JOINT VIS</v>
          </cell>
          <cell r="D365">
            <v>9</v>
          </cell>
          <cell r="E365" t="str">
            <v>POSTES DE RELEVAGE</v>
          </cell>
          <cell r="F365">
            <v>5</v>
          </cell>
          <cell r="G365" t="str">
            <v>POSTES DE RELEVAGE</v>
          </cell>
          <cell r="J365">
            <v>3</v>
          </cell>
          <cell r="K365" t="str">
            <v>ACCESSOIRES POSTE</v>
          </cell>
          <cell r="L365" t="str">
            <v>ROTOTEC</v>
          </cell>
          <cell r="M365" t="str">
            <v>IAQREHA600</v>
          </cell>
          <cell r="N365" t="str">
            <v>REHAUSSE POUR POSTE DE RELEVAGE Ø 600</v>
          </cell>
          <cell r="O365" t="str">
            <v>pc</v>
          </cell>
          <cell r="P365">
            <v>1</v>
          </cell>
          <cell r="Q365">
            <v>1</v>
          </cell>
          <cell r="R365">
            <v>0</v>
          </cell>
        </row>
        <row r="366">
          <cell r="A366" t="str">
            <v>MREHA800</v>
          </cell>
          <cell r="C366" t="str">
            <v>REHAUSSE POSTE DE RELEVAGE D800 + JOINT VIS</v>
          </cell>
          <cell r="D366">
            <v>9</v>
          </cell>
          <cell r="E366" t="str">
            <v>POSTES DE RELEVAGE</v>
          </cell>
          <cell r="F366">
            <v>5</v>
          </cell>
          <cell r="G366" t="str">
            <v>POSTES DE RELEVAGE</v>
          </cell>
          <cell r="J366">
            <v>3</v>
          </cell>
          <cell r="K366" t="str">
            <v>ACCESSOIRES POSTE</v>
          </cell>
          <cell r="L366" t="str">
            <v>ROTOTEC</v>
          </cell>
          <cell r="M366" t="str">
            <v>IAQREHA800</v>
          </cell>
          <cell r="N366" t="str">
            <v>REHAUSSE POSTE DE RELEVAGE Ø800 + JOINT VIS</v>
          </cell>
          <cell r="O366" t="str">
            <v>pc</v>
          </cell>
          <cell r="P366">
            <v>1</v>
          </cell>
          <cell r="Q366">
            <v>1</v>
          </cell>
          <cell r="R366">
            <v>0</v>
          </cell>
        </row>
        <row r="367">
          <cell r="A367" t="str">
            <v>MMANCH63</v>
          </cell>
          <cell r="C367" t="str">
            <v>MANCHON EGAL D63</v>
          </cell>
          <cell r="D367">
            <v>10</v>
          </cell>
          <cell r="E367" t="str">
            <v>ACCESSOIRES AU DETAIL</v>
          </cell>
          <cell r="F367">
            <v>8</v>
          </cell>
          <cell r="G367" t="str">
            <v>ACCESSOIRES AU DETAIL</v>
          </cell>
          <cell r="L367" t="str">
            <v>HTUBE</v>
          </cell>
          <cell r="M367" t="str">
            <v>MMANCH63</v>
          </cell>
          <cell r="N367" t="str">
            <v>MANCHON EGAL D63</v>
          </cell>
          <cell r="O367" t="str">
            <v>pc</v>
          </cell>
          <cell r="P367">
            <v>1</v>
          </cell>
          <cell r="Q367">
            <v>0</v>
          </cell>
          <cell r="R367">
            <v>0</v>
          </cell>
        </row>
        <row r="368">
          <cell r="A368" t="str">
            <v>MMANCH40</v>
          </cell>
          <cell r="C368" t="str">
            <v>MANCHON EGAL D40</v>
          </cell>
          <cell r="D368">
            <v>10</v>
          </cell>
          <cell r="E368" t="str">
            <v>ACCESSOIRES AU DETAIL</v>
          </cell>
          <cell r="F368">
            <v>8</v>
          </cell>
          <cell r="G368" t="str">
            <v>ACCESSOIRES AU DETAIL</v>
          </cell>
          <cell r="L368" t="str">
            <v>HTUBE</v>
          </cell>
          <cell r="M368" t="str">
            <v>8516320D</v>
          </cell>
          <cell r="N368" t="str">
            <v>MANCHON EGAL D40</v>
          </cell>
          <cell r="O368" t="str">
            <v>pc</v>
          </cell>
          <cell r="P368">
            <v>1</v>
          </cell>
          <cell r="Q368">
            <v>0</v>
          </cell>
          <cell r="R368">
            <v>0</v>
          </cell>
        </row>
        <row r="369">
          <cell r="A369" t="str">
            <v>1412300N</v>
          </cell>
          <cell r="C369" t="str">
            <v>TUBE PVC PRESSION A COLLER D32</v>
          </cell>
          <cell r="L369" t="str">
            <v>HTUBE</v>
          </cell>
          <cell r="M369" t="str">
            <v>1412300N</v>
          </cell>
          <cell r="N369" t="str">
            <v>Tube PVC Pression a coller D32</v>
          </cell>
          <cell r="P369">
            <v>1</v>
          </cell>
          <cell r="Q369">
            <v>1</v>
          </cell>
          <cell r="R369">
            <v>0</v>
          </cell>
        </row>
        <row r="370">
          <cell r="A370" t="str">
            <v>PVC5016</v>
          </cell>
          <cell r="C370" t="str">
            <v>TUBE PVC PRESSION A COLLER  D50 EN 3M</v>
          </cell>
          <cell r="D370">
            <v>8</v>
          </cell>
          <cell r="E370" t="str">
            <v>PVC/PE</v>
          </cell>
          <cell r="F370">
            <v>4</v>
          </cell>
          <cell r="G370" t="str">
            <v>PVC/PE</v>
          </cell>
          <cell r="J370">
            <v>2</v>
          </cell>
          <cell r="K370" t="str">
            <v>COURONNES PE / BARRES PVC</v>
          </cell>
          <cell r="L370" t="str">
            <v>SORODIST</v>
          </cell>
          <cell r="M370" t="str">
            <v>TP50/163</v>
          </cell>
          <cell r="N370" t="str">
            <v>Tube PVC pression a coller  D50</v>
          </cell>
          <cell r="O370" t="str">
            <v>ML</v>
          </cell>
          <cell r="P370">
            <v>1</v>
          </cell>
          <cell r="Q370">
            <v>1</v>
          </cell>
          <cell r="R370">
            <v>1.84</v>
          </cell>
        </row>
        <row r="371">
          <cell r="A371" t="str">
            <v>UM40</v>
          </cell>
          <cell r="C371" t="str">
            <v>MANCHON A COMPRESSION PE/PVC</v>
          </cell>
          <cell r="D371">
            <v>8</v>
          </cell>
          <cell r="E371" t="str">
            <v>PVC/PE</v>
          </cell>
          <cell r="F371">
            <v>4</v>
          </cell>
          <cell r="G371" t="str">
            <v>PVC/PE</v>
          </cell>
          <cell r="J371">
            <v>1</v>
          </cell>
          <cell r="K371" t="str">
            <v>RACCORD PVC PRESSION &amp; PE</v>
          </cell>
          <cell r="L371" t="str">
            <v>SORODIST</v>
          </cell>
          <cell r="M371">
            <v>9.9009999999999995E+44</v>
          </cell>
          <cell r="N371" t="str">
            <v>MANCHON A COMPRESSION PE/PVC</v>
          </cell>
          <cell r="P371">
            <v>1</v>
          </cell>
          <cell r="Q371">
            <v>1</v>
          </cell>
          <cell r="R371">
            <v>2.93</v>
          </cell>
        </row>
        <row r="372">
          <cell r="A372" t="str">
            <v>UM50</v>
          </cell>
          <cell r="C372" t="str">
            <v>MANCHON A COMPRESSION PE/PVC</v>
          </cell>
          <cell r="D372">
            <v>8</v>
          </cell>
          <cell r="E372" t="str">
            <v>PVC/PE</v>
          </cell>
          <cell r="F372">
            <v>4</v>
          </cell>
          <cell r="G372" t="str">
            <v>PVC/PE</v>
          </cell>
          <cell r="J372">
            <v>1</v>
          </cell>
          <cell r="K372" t="str">
            <v>RACCORD PVC PRESSION &amp; PE</v>
          </cell>
          <cell r="L372" t="str">
            <v>SORODIST</v>
          </cell>
          <cell r="M372">
            <v>9.9010000000000002E+54</v>
          </cell>
          <cell r="N372" t="str">
            <v>MANCHON A COMPRESSION PE/PVC</v>
          </cell>
          <cell r="O372" t="str">
            <v>pc</v>
          </cell>
          <cell r="P372">
            <v>1</v>
          </cell>
          <cell r="Q372">
            <v>1</v>
          </cell>
          <cell r="R372">
            <v>4.03</v>
          </cell>
        </row>
        <row r="373">
          <cell r="A373" t="str">
            <v>UM63</v>
          </cell>
          <cell r="C373" t="str">
            <v>MANCHON A COMPRESSION PE/PVC</v>
          </cell>
          <cell r="D373">
            <v>8</v>
          </cell>
          <cell r="E373" t="str">
            <v>PVC/PE</v>
          </cell>
          <cell r="F373">
            <v>4</v>
          </cell>
          <cell r="G373" t="str">
            <v>PVC/PE</v>
          </cell>
          <cell r="J373">
            <v>1</v>
          </cell>
          <cell r="K373" t="str">
            <v>RACCORD PVC PRESSION &amp; PE</v>
          </cell>
          <cell r="L373" t="str">
            <v>SORODIST</v>
          </cell>
          <cell r="M373">
            <v>9.9009999999999999E+67</v>
          </cell>
          <cell r="N373" t="str">
            <v>MANCHON A COMPRESSION PE/PVC</v>
          </cell>
          <cell r="O373" t="str">
            <v>pc</v>
          </cell>
          <cell r="P373">
            <v>1</v>
          </cell>
          <cell r="Q373">
            <v>1</v>
          </cell>
          <cell r="R373">
            <v>5.35</v>
          </cell>
        </row>
        <row r="374">
          <cell r="A374" t="str">
            <v>ENFTV100</v>
          </cell>
          <cell r="C374" t="str">
            <v>TAMPON DE VISITE MALE D100</v>
          </cell>
          <cell r="D374">
            <v>4</v>
          </cell>
          <cell r="E374" t="str">
            <v>PIECES DETACHEES</v>
          </cell>
          <cell r="J374" t="str">
            <v>T</v>
          </cell>
          <cell r="K374" t="str">
            <v>TUYAUTERIE</v>
          </cell>
          <cell r="L374" t="str">
            <v>SORODIST</v>
          </cell>
          <cell r="M374" t="str">
            <v>ENFTV100</v>
          </cell>
          <cell r="N374" t="str">
            <v>Tampon de visite Mâle avec Joint D100</v>
          </cell>
          <cell r="P374">
            <v>1</v>
          </cell>
          <cell r="Q374">
            <v>1</v>
          </cell>
          <cell r="R374">
            <v>1.43</v>
          </cell>
        </row>
        <row r="375">
          <cell r="A375" t="str">
            <v>EO100</v>
          </cell>
          <cell r="C375" t="str">
            <v>OBTURATEUR MALE D100</v>
          </cell>
          <cell r="D375">
            <v>4</v>
          </cell>
          <cell r="E375" t="str">
            <v>PIECES DETACHEES</v>
          </cell>
          <cell r="J375" t="str">
            <v>T</v>
          </cell>
          <cell r="K375" t="str">
            <v>TUYAUTERIE</v>
          </cell>
          <cell r="L375" t="str">
            <v>SORODIST</v>
          </cell>
          <cell r="M375" t="str">
            <v>COMF45100</v>
          </cell>
          <cell r="N375" t="str">
            <v>COUD PVC EVAC 45° MFD100</v>
          </cell>
          <cell r="P375">
            <v>1</v>
          </cell>
          <cell r="Q375">
            <v>1</v>
          </cell>
          <cell r="R375">
            <v>0.53500000000000003</v>
          </cell>
        </row>
        <row r="376">
          <cell r="A376" t="str">
            <v>PLAQUETTES</v>
          </cell>
          <cell r="C376" t="str">
            <v>PLAQUETTES JARDIN DASSAINISSEMENT</v>
          </cell>
          <cell r="D376">
            <v>16</v>
          </cell>
          <cell r="E376" t="str">
            <v>SUPPORT DE COMMUNICATION</v>
          </cell>
          <cell r="F376">
            <v>10</v>
          </cell>
          <cell r="G376" t="str">
            <v>SUPPORT DE COMMUNICATION</v>
          </cell>
          <cell r="L376" t="str">
            <v>MICROLYNX</v>
          </cell>
          <cell r="M376" t="str">
            <v>PLAQUETTES</v>
          </cell>
          <cell r="N376" t="str">
            <v>PLAQUETTES JARDIN DASSAINISSEMENT</v>
          </cell>
          <cell r="P376">
            <v>1</v>
          </cell>
          <cell r="Q376">
            <v>0</v>
          </cell>
          <cell r="R376">
            <v>6.61</v>
          </cell>
        </row>
        <row r="377">
          <cell r="A377" t="str">
            <v>FICHEFVFH</v>
          </cell>
          <cell r="C377" t="str">
            <v>FICHES A5 FVFH</v>
          </cell>
          <cell r="D377">
            <v>16</v>
          </cell>
          <cell r="E377" t="str">
            <v>SUPPORT DE COMMUNICATION</v>
          </cell>
          <cell r="F377">
            <v>10</v>
          </cell>
          <cell r="G377" t="str">
            <v>SUPPORT DE COMMUNICATION</v>
          </cell>
          <cell r="P377">
            <v>0</v>
          </cell>
          <cell r="Q377">
            <v>0</v>
          </cell>
          <cell r="R377">
            <v>0</v>
          </cell>
        </row>
        <row r="378">
          <cell r="A378" t="str">
            <v>FICHEFV</v>
          </cell>
          <cell r="C378" t="str">
            <v xml:space="preserve">FICHES A5 FV </v>
          </cell>
          <cell r="D378">
            <v>16</v>
          </cell>
          <cell r="E378" t="str">
            <v>SUPPORT DE COMMUNICATION</v>
          </cell>
          <cell r="F378">
            <v>10</v>
          </cell>
          <cell r="G378" t="str">
            <v>SUPPORT DE COMMUNICATION</v>
          </cell>
          <cell r="P378">
            <v>0</v>
          </cell>
          <cell r="Q378">
            <v>0</v>
          </cell>
          <cell r="R378">
            <v>0</v>
          </cell>
        </row>
        <row r="379">
          <cell r="A379" t="str">
            <v>BOOKGUIDEMO</v>
          </cell>
          <cell r="C379" t="str">
            <v>BOOK REALISATIONS / GUIDE TECHNIQUE DE MO</v>
          </cell>
          <cell r="D379">
            <v>16</v>
          </cell>
          <cell r="E379" t="str">
            <v>SUPPORT DE COMMUNICATION</v>
          </cell>
          <cell r="P379">
            <v>0</v>
          </cell>
          <cell r="Q379">
            <v>0</v>
          </cell>
          <cell r="R379">
            <v>0</v>
          </cell>
        </row>
        <row r="380">
          <cell r="A380" t="str">
            <v>GUIDEFVFHB</v>
          </cell>
          <cell r="C380" t="str">
            <v>GUIDE DE LUSAGER FV FH BAC</v>
          </cell>
          <cell r="D380">
            <v>16</v>
          </cell>
          <cell r="E380" t="str">
            <v>SUPPORT DE COMMUNICATION</v>
          </cell>
          <cell r="F380">
            <v>10</v>
          </cell>
          <cell r="G380" t="str">
            <v>SUPPORT DE COMMUNICATION</v>
          </cell>
          <cell r="L380" t="str">
            <v>ADA</v>
          </cell>
          <cell r="M380" t="str">
            <v>GUIDEFVFHB</v>
          </cell>
          <cell r="N380" t="str">
            <v>GUIDE DE LUSAGER FV FH BAC</v>
          </cell>
          <cell r="O380" t="str">
            <v>pc</v>
          </cell>
          <cell r="P380">
            <v>1</v>
          </cell>
          <cell r="Q380">
            <v>0</v>
          </cell>
          <cell r="R380">
            <v>0</v>
          </cell>
        </row>
        <row r="381">
          <cell r="A381" t="str">
            <v>GUIDEFVB</v>
          </cell>
          <cell r="C381" t="str">
            <v>GUIDE DE LUSAGER FV BAC</v>
          </cell>
          <cell r="D381">
            <v>16</v>
          </cell>
          <cell r="E381" t="str">
            <v>SUPPORT DE COMMUNICATION</v>
          </cell>
          <cell r="F381">
            <v>10</v>
          </cell>
          <cell r="G381" t="str">
            <v>SUPPORT DE COMMUNICATION</v>
          </cell>
          <cell r="L381" t="str">
            <v>ADA</v>
          </cell>
          <cell r="M381" t="str">
            <v>GUIDEFVB</v>
          </cell>
          <cell r="N381" t="str">
            <v>GUIDE DE LUSAGER FV BAC</v>
          </cell>
          <cell r="O381" t="str">
            <v>pc</v>
          </cell>
          <cell r="P381">
            <v>1</v>
          </cell>
          <cell r="Q381">
            <v>0</v>
          </cell>
          <cell r="R381">
            <v>29.33</v>
          </cell>
        </row>
        <row r="382">
          <cell r="A382" t="str">
            <v>CARNETFVFH</v>
          </cell>
          <cell r="C382" t="str">
            <v xml:space="preserve">CARNET DENTRETIEN FVFH </v>
          </cell>
          <cell r="D382">
            <v>16</v>
          </cell>
          <cell r="E382" t="str">
            <v>SUPPORT DE COMMUNICATION</v>
          </cell>
          <cell r="F382">
            <v>10</v>
          </cell>
          <cell r="G382" t="str">
            <v>SUPPORT DE COMMUNICATION</v>
          </cell>
          <cell r="L382" t="str">
            <v>ADA</v>
          </cell>
          <cell r="M382" t="str">
            <v>CARNETFVFH</v>
          </cell>
          <cell r="N382" t="str">
            <v xml:space="preserve">CARNET DENTRETIEN FVFH </v>
          </cell>
          <cell r="O382" t="str">
            <v>pc</v>
          </cell>
          <cell r="P382">
            <v>1</v>
          </cell>
          <cell r="Q382">
            <v>0</v>
          </cell>
          <cell r="R382">
            <v>9.01</v>
          </cell>
        </row>
        <row r="383">
          <cell r="A383" t="str">
            <v>CARNETFV</v>
          </cell>
          <cell r="C383" t="str">
            <v xml:space="preserve">CARNET DENTRETIEN FV </v>
          </cell>
          <cell r="D383">
            <v>16</v>
          </cell>
          <cell r="E383" t="str">
            <v>SUPPORT DE COMMUNICATION</v>
          </cell>
          <cell r="F383">
            <v>10</v>
          </cell>
          <cell r="G383" t="str">
            <v>SUPPORT DE COMMUNICATION</v>
          </cell>
          <cell r="L383" t="str">
            <v>ADA</v>
          </cell>
          <cell r="M383" t="str">
            <v>CARNETFV</v>
          </cell>
          <cell r="N383" t="str">
            <v xml:space="preserve">CARNET DENTRETIEN FV </v>
          </cell>
          <cell r="O383" t="str">
            <v>pc</v>
          </cell>
          <cell r="P383">
            <v>1</v>
          </cell>
          <cell r="Q383">
            <v>0</v>
          </cell>
          <cell r="R383">
            <v>10.19</v>
          </cell>
        </row>
        <row r="384">
          <cell r="A384" t="str">
            <v>KITSTAND</v>
          </cell>
          <cell r="C384" t="str">
            <v>KIT STAND EXPO</v>
          </cell>
          <cell r="D384">
            <v>16</v>
          </cell>
          <cell r="E384" t="str">
            <v>SUPPORT DE COMMUNICATION</v>
          </cell>
          <cell r="F384">
            <v>10</v>
          </cell>
          <cell r="G384" t="str">
            <v>SUPPORT DE COMMUNICATION</v>
          </cell>
          <cell r="L384" t="str">
            <v>PIXART</v>
          </cell>
          <cell r="M384" t="str">
            <v>KITSTAND</v>
          </cell>
          <cell r="N384" t="str">
            <v>KIT STAND EXPO</v>
          </cell>
          <cell r="O384" t="str">
            <v>pc</v>
          </cell>
          <cell r="P384">
            <v>1</v>
          </cell>
          <cell r="Q384">
            <v>0</v>
          </cell>
          <cell r="R384">
            <v>97.81</v>
          </cell>
        </row>
        <row r="385">
          <cell r="A385" t="str">
            <v>CARPUB</v>
          </cell>
          <cell r="C385" t="str">
            <v>PLAQUE AIMANTEE POUR VOITURE</v>
          </cell>
          <cell r="D385">
            <v>16</v>
          </cell>
          <cell r="E385" t="str">
            <v>SUPPORT DE COMMUNICATION</v>
          </cell>
          <cell r="P385">
            <v>0</v>
          </cell>
          <cell r="Q385">
            <v>0</v>
          </cell>
          <cell r="R385">
            <v>0</v>
          </cell>
        </row>
        <row r="386">
          <cell r="A386" t="str">
            <v>KITGRANT</v>
          </cell>
          <cell r="C386" t="str">
            <v>TEST GRANT</v>
          </cell>
          <cell r="D386">
            <v>16</v>
          </cell>
          <cell r="E386" t="str">
            <v>SUPPORT DE COMMUNICATION</v>
          </cell>
          <cell r="F386">
            <v>10</v>
          </cell>
          <cell r="G386" t="str">
            <v>SUPPORT DE COMMUNICATION</v>
          </cell>
          <cell r="L386" t="str">
            <v>ATELIERCIEL</v>
          </cell>
          <cell r="M386" t="str">
            <v>KITGRANT</v>
          </cell>
          <cell r="N386" t="str">
            <v>TEST GRANT</v>
          </cell>
          <cell r="O386" t="str">
            <v>pc</v>
          </cell>
          <cell r="P386">
            <v>1</v>
          </cell>
          <cell r="Q386">
            <v>0</v>
          </cell>
          <cell r="R386">
            <v>0</v>
          </cell>
        </row>
        <row r="387">
          <cell r="A387" t="str">
            <v>PERMEAMETRE</v>
          </cell>
          <cell r="C387" t="str">
            <v>PERMEAMETRE</v>
          </cell>
          <cell r="D387">
            <v>16</v>
          </cell>
          <cell r="E387" t="str">
            <v>SUPPORT DE COMMUNICATION</v>
          </cell>
          <cell r="F387">
            <v>10</v>
          </cell>
          <cell r="G387" t="str">
            <v>SUPPORT DE COMMUNICATION</v>
          </cell>
          <cell r="L387" t="str">
            <v>ATELIERCIEL</v>
          </cell>
          <cell r="M387" t="str">
            <v>PERMEAMETRE</v>
          </cell>
          <cell r="N387" t="str">
            <v>PERMEAMETRE</v>
          </cell>
          <cell r="P387">
            <v>1</v>
          </cell>
          <cell r="Q387">
            <v>0</v>
          </cell>
          <cell r="R387">
            <v>349</v>
          </cell>
        </row>
        <row r="388">
          <cell r="A388" t="str">
            <v>COLORIAGE</v>
          </cell>
          <cell r="C388" t="str">
            <v>CARNETS DE COLORIAGES</v>
          </cell>
          <cell r="D388">
            <v>16</v>
          </cell>
          <cell r="E388" t="str">
            <v>SUPPORT DE COMMUNICATION</v>
          </cell>
          <cell r="F388">
            <v>10</v>
          </cell>
          <cell r="G388" t="str">
            <v>SUPPORT DE COMMUNICATION</v>
          </cell>
          <cell r="P388">
            <v>0</v>
          </cell>
          <cell r="Q388">
            <v>0</v>
          </cell>
          <cell r="R388">
            <v>0</v>
          </cell>
        </row>
        <row r="389">
          <cell r="A389" t="str">
            <v>PLUMIERS</v>
          </cell>
          <cell r="C389" t="str">
            <v xml:space="preserve">PLUMIERS EN BOIS </v>
          </cell>
          <cell r="D389">
            <v>16</v>
          </cell>
          <cell r="E389" t="str">
            <v>SUPPORT DE COMMUNICATION</v>
          </cell>
          <cell r="F389">
            <v>10</v>
          </cell>
          <cell r="G389" t="str">
            <v>SUPPORT DE COMMUNICATION</v>
          </cell>
          <cell r="L389" t="str">
            <v>GENIECADO</v>
          </cell>
          <cell r="M389" t="str">
            <v>PLUMIERS</v>
          </cell>
          <cell r="N389" t="str">
            <v xml:space="preserve">PLUMIERS EN BOIS </v>
          </cell>
          <cell r="P389">
            <v>1</v>
          </cell>
          <cell r="Q389">
            <v>0</v>
          </cell>
          <cell r="R389">
            <v>1.45</v>
          </cell>
        </row>
        <row r="390">
          <cell r="A390" t="str">
            <v>SACS</v>
          </cell>
          <cell r="C390" t="str">
            <v>SACS EN KRAFT SIGLE AQUATIRIS</v>
          </cell>
          <cell r="D390">
            <v>16</v>
          </cell>
          <cell r="E390" t="str">
            <v>SUPPORT DE COMMUNICATION</v>
          </cell>
          <cell r="F390">
            <v>10</v>
          </cell>
          <cell r="G390" t="str">
            <v>SUPPORT DE COMMUNICATION</v>
          </cell>
          <cell r="L390" t="str">
            <v>GENIECADO</v>
          </cell>
          <cell r="M390" t="str">
            <v>SACS</v>
          </cell>
          <cell r="N390" t="str">
            <v>SACS EN KRAFT SIGLE AQUATIRIS</v>
          </cell>
          <cell r="O390" t="str">
            <v>pc</v>
          </cell>
          <cell r="P390">
            <v>1</v>
          </cell>
          <cell r="Q390">
            <v>0</v>
          </cell>
          <cell r="R390">
            <v>0.83</v>
          </cell>
        </row>
        <row r="391">
          <cell r="A391" t="str">
            <v>BADGE</v>
          </cell>
          <cell r="C391" t="str">
            <v xml:space="preserve">BADGES </v>
          </cell>
          <cell r="D391">
            <v>16</v>
          </cell>
          <cell r="E391" t="str">
            <v>SUPPORT DE COMMUNICATION</v>
          </cell>
          <cell r="F391">
            <v>10</v>
          </cell>
          <cell r="G391" t="str">
            <v>SUPPORT DE COMMUNICATION</v>
          </cell>
          <cell r="L391" t="str">
            <v>&lt;Defaut&gt;</v>
          </cell>
          <cell r="M391" t="str">
            <v>BADGE</v>
          </cell>
          <cell r="N391" t="str">
            <v>BADGES """"EDITION AQUATIRIS""""</v>
          </cell>
          <cell r="P391">
            <v>1</v>
          </cell>
          <cell r="Q391">
            <v>1</v>
          </cell>
          <cell r="R391">
            <v>6.6</v>
          </cell>
        </row>
        <row r="392">
          <cell r="A392" t="str">
            <v>CLE</v>
          </cell>
          <cell r="C392" t="str">
            <v>CLE USB 4 GO</v>
          </cell>
          <cell r="D392">
            <v>16</v>
          </cell>
          <cell r="E392" t="str">
            <v>SUPPORT DE COMMUNICATION</v>
          </cell>
          <cell r="F392">
            <v>10</v>
          </cell>
          <cell r="G392" t="str">
            <v>SUPPORT DE COMMUNICATION</v>
          </cell>
          <cell r="L392" t="str">
            <v>GENIECADO</v>
          </cell>
          <cell r="M392" t="str">
            <v>CLE</v>
          </cell>
          <cell r="N392" t="str">
            <v>CLE USB 4 GO</v>
          </cell>
          <cell r="O392" t="str">
            <v>pc</v>
          </cell>
          <cell r="P392">
            <v>1</v>
          </cell>
          <cell r="Q392">
            <v>0</v>
          </cell>
          <cell r="R392">
            <v>7.18</v>
          </cell>
        </row>
        <row r="393">
          <cell r="A393" t="str">
            <v>BANNIERE</v>
          </cell>
          <cell r="C393" t="str">
            <v>BANNIERE RECTO/VERSO</v>
          </cell>
          <cell r="D393">
            <v>16</v>
          </cell>
          <cell r="E393" t="str">
            <v>SUPPORT DE COMMUNICATION</v>
          </cell>
          <cell r="F393">
            <v>10</v>
          </cell>
          <cell r="G393" t="str">
            <v>SUPPORT DE COMMUNICATION</v>
          </cell>
          <cell r="L393" t="str">
            <v>PIXART</v>
          </cell>
          <cell r="M393" t="str">
            <v>BANNIERE</v>
          </cell>
          <cell r="N393" t="str">
            <v>BANNIERE RECTO/VERSO</v>
          </cell>
          <cell r="O393" t="str">
            <v>pc</v>
          </cell>
          <cell r="P393">
            <v>1</v>
          </cell>
          <cell r="Q393">
            <v>0</v>
          </cell>
          <cell r="R393">
            <v>29.97</v>
          </cell>
        </row>
        <row r="394">
          <cell r="A394" t="str">
            <v>CHEMISEPRO</v>
          </cell>
          <cell r="C394" t="str">
            <v>CHEMISE A RABAT</v>
          </cell>
          <cell r="D394">
            <v>16</v>
          </cell>
          <cell r="E394" t="str">
            <v>SUPPORT DE COMMUNICATION</v>
          </cell>
          <cell r="F394">
            <v>10</v>
          </cell>
          <cell r="G394" t="str">
            <v>SUPPORT DE COMMUNICATION</v>
          </cell>
          <cell r="L394" t="str">
            <v>MICROLYNX</v>
          </cell>
          <cell r="M394" t="str">
            <v>CHEMISEPRO</v>
          </cell>
          <cell r="N394" t="str">
            <v>CHEMISE A RABAT</v>
          </cell>
          <cell r="O394" t="str">
            <v>pc</v>
          </cell>
          <cell r="P394">
            <v>1</v>
          </cell>
          <cell r="Q394">
            <v>0</v>
          </cell>
          <cell r="R394">
            <v>12.32</v>
          </cell>
        </row>
        <row r="395">
          <cell r="A395" t="str">
            <v>FICHEMARRON</v>
          </cell>
          <cell r="C395" t="str">
            <v>FICHES PARTICULIER</v>
          </cell>
          <cell r="D395">
            <v>16</v>
          </cell>
          <cell r="E395" t="str">
            <v>SUPPORT DE COMMUNICATION</v>
          </cell>
          <cell r="P395">
            <v>0</v>
          </cell>
          <cell r="Q395">
            <v>0</v>
          </cell>
          <cell r="R395">
            <v>0</v>
          </cell>
        </row>
        <row r="396">
          <cell r="A396" t="str">
            <v>FICHEBLEU</v>
          </cell>
          <cell r="C396" t="str">
            <v>FICHES TOURISMES</v>
          </cell>
          <cell r="D396">
            <v>16</v>
          </cell>
          <cell r="E396" t="str">
            <v>SUPPORT DE COMMUNICATION</v>
          </cell>
          <cell r="P396">
            <v>0</v>
          </cell>
          <cell r="Q396">
            <v>0</v>
          </cell>
          <cell r="R396">
            <v>0</v>
          </cell>
        </row>
        <row r="397">
          <cell r="A397" t="str">
            <v>FICHEROSE</v>
          </cell>
          <cell r="C397" t="str">
            <v>FICHES GROUPE</v>
          </cell>
          <cell r="D397">
            <v>16</v>
          </cell>
          <cell r="E397" t="str">
            <v>SUPPORT DE COMMUNICATION</v>
          </cell>
          <cell r="P397">
            <v>0</v>
          </cell>
          <cell r="Q397">
            <v>0</v>
          </cell>
          <cell r="R397">
            <v>0</v>
          </cell>
        </row>
        <row r="398">
          <cell r="A398" t="str">
            <v>FICHEVERT</v>
          </cell>
          <cell r="C398" t="str">
            <v>FICHES AGRICOLES</v>
          </cell>
          <cell r="D398">
            <v>16</v>
          </cell>
          <cell r="E398" t="str">
            <v>SUPPORT DE COMMUNICATION</v>
          </cell>
          <cell r="P398">
            <v>0</v>
          </cell>
          <cell r="Q398">
            <v>0</v>
          </cell>
          <cell r="R398">
            <v>0</v>
          </cell>
        </row>
        <row r="399">
          <cell r="A399" t="str">
            <v>ROLLUP</v>
          </cell>
          <cell r="C399" t="str">
            <v>ROLL UP AQUATIRIS</v>
          </cell>
          <cell r="D399">
            <v>16</v>
          </cell>
          <cell r="E399" t="str">
            <v>SUPPORT DE COMMUNICATION</v>
          </cell>
          <cell r="F399">
            <v>10</v>
          </cell>
          <cell r="G399" t="str">
            <v>SUPPORT DE COMMUNICATION</v>
          </cell>
          <cell r="L399" t="str">
            <v>EASYFLYER</v>
          </cell>
          <cell r="M399" t="str">
            <v>ROLLUP</v>
          </cell>
          <cell r="N399" t="str">
            <v>ROLL UP AQUATIRIS</v>
          </cell>
          <cell r="O399" t="str">
            <v>pc</v>
          </cell>
          <cell r="P399">
            <v>1</v>
          </cell>
          <cell r="Q399">
            <v>0</v>
          </cell>
          <cell r="R399">
            <v>42.45</v>
          </cell>
        </row>
        <row r="400">
          <cell r="A400" t="str">
            <v>404S</v>
          </cell>
          <cell r="C400" t="str">
            <v>BODY WARMER FEMME TS</v>
          </cell>
          <cell r="D400">
            <v>16</v>
          </cell>
          <cell r="E400" t="str">
            <v>SUPPORT DE COMMUNICATION</v>
          </cell>
          <cell r="F400">
            <v>10</v>
          </cell>
          <cell r="G400" t="str">
            <v>SUPPORT DE COMMUNICATION</v>
          </cell>
          <cell r="L400" t="str">
            <v>ARMORLUX</v>
          </cell>
          <cell r="M400" t="str">
            <v>404S</v>
          </cell>
          <cell r="N400" t="str">
            <v>BODY WARMER FEMME TS</v>
          </cell>
          <cell r="O400" t="str">
            <v>pc</v>
          </cell>
          <cell r="P400">
            <v>1</v>
          </cell>
          <cell r="Q400">
            <v>0</v>
          </cell>
          <cell r="R400">
            <v>29.54</v>
          </cell>
        </row>
        <row r="401">
          <cell r="A401" t="str">
            <v>404M</v>
          </cell>
          <cell r="C401" t="str">
            <v>BODY WARMER FEMME TM</v>
          </cell>
          <cell r="D401">
            <v>16</v>
          </cell>
          <cell r="E401" t="str">
            <v>SUPPORT DE COMMUNICATION</v>
          </cell>
          <cell r="F401">
            <v>10</v>
          </cell>
          <cell r="G401" t="str">
            <v>SUPPORT DE COMMUNICATION</v>
          </cell>
          <cell r="L401" t="str">
            <v>ARMORLUX</v>
          </cell>
          <cell r="M401" t="str">
            <v>404M</v>
          </cell>
          <cell r="N401" t="str">
            <v>BODY WARMER FEMME TM</v>
          </cell>
          <cell r="O401" t="str">
            <v>pc</v>
          </cell>
          <cell r="P401">
            <v>1</v>
          </cell>
          <cell r="Q401">
            <v>0</v>
          </cell>
          <cell r="R401">
            <v>29.54</v>
          </cell>
        </row>
        <row r="402">
          <cell r="A402" t="str">
            <v>404L</v>
          </cell>
          <cell r="C402" t="str">
            <v>BODY WARMER FEMME TL</v>
          </cell>
          <cell r="D402">
            <v>16</v>
          </cell>
          <cell r="E402" t="str">
            <v>SUPPORT DE COMMUNICATION</v>
          </cell>
          <cell r="F402">
            <v>10</v>
          </cell>
          <cell r="G402" t="str">
            <v>SUPPORT DE COMMUNICATION</v>
          </cell>
          <cell r="L402" t="str">
            <v>ARMORLUX</v>
          </cell>
          <cell r="M402" t="str">
            <v>404L</v>
          </cell>
          <cell r="N402" t="str">
            <v>BODY WARMER FEMME TL</v>
          </cell>
          <cell r="O402" t="str">
            <v>pc</v>
          </cell>
          <cell r="P402">
            <v>1</v>
          </cell>
          <cell r="Q402">
            <v>0</v>
          </cell>
          <cell r="R402">
            <v>29.54</v>
          </cell>
        </row>
        <row r="403">
          <cell r="A403" t="str">
            <v>404XL</v>
          </cell>
          <cell r="C403" t="str">
            <v>BODY WARMER FEMME TXL</v>
          </cell>
          <cell r="D403">
            <v>16</v>
          </cell>
          <cell r="E403" t="str">
            <v>SUPPORT DE COMMUNICATION</v>
          </cell>
          <cell r="F403">
            <v>10</v>
          </cell>
          <cell r="G403" t="str">
            <v>SUPPORT DE COMMUNICATION</v>
          </cell>
          <cell r="L403" t="str">
            <v>ARMORLUX</v>
          </cell>
          <cell r="M403" t="str">
            <v>404XL</v>
          </cell>
          <cell r="N403" t="str">
            <v>BODY WARMER FEMME TXL</v>
          </cell>
          <cell r="O403" t="str">
            <v>pc</v>
          </cell>
          <cell r="P403">
            <v>1</v>
          </cell>
          <cell r="Q403">
            <v>0</v>
          </cell>
          <cell r="R403">
            <v>29.54</v>
          </cell>
        </row>
        <row r="404">
          <cell r="A404" t="str">
            <v>403S</v>
          </cell>
          <cell r="C404" t="str">
            <v>BODY WARMER HOMME TS</v>
          </cell>
          <cell r="D404">
            <v>16</v>
          </cell>
          <cell r="E404" t="str">
            <v>SUPPORT DE COMMUNICATION</v>
          </cell>
          <cell r="F404">
            <v>10</v>
          </cell>
          <cell r="G404" t="str">
            <v>SUPPORT DE COMMUNICATION</v>
          </cell>
          <cell r="L404" t="str">
            <v>ARMORLUX</v>
          </cell>
          <cell r="M404" t="str">
            <v>403S</v>
          </cell>
          <cell r="N404" t="str">
            <v>BODY WARMER HOMME TS</v>
          </cell>
          <cell r="O404" t="str">
            <v>pc</v>
          </cell>
          <cell r="P404">
            <v>1</v>
          </cell>
          <cell r="Q404">
            <v>0</v>
          </cell>
          <cell r="R404">
            <v>29.54</v>
          </cell>
        </row>
        <row r="405">
          <cell r="A405" t="str">
            <v>403M</v>
          </cell>
          <cell r="C405" t="str">
            <v>BODY WARMER HOMME TM</v>
          </cell>
          <cell r="D405">
            <v>16</v>
          </cell>
          <cell r="E405" t="str">
            <v>SUPPORT DE COMMUNICATION</v>
          </cell>
          <cell r="F405">
            <v>10</v>
          </cell>
          <cell r="G405" t="str">
            <v>SUPPORT DE COMMUNICATION</v>
          </cell>
          <cell r="L405" t="str">
            <v>ARMORLUX</v>
          </cell>
          <cell r="M405" t="str">
            <v>403M</v>
          </cell>
          <cell r="N405" t="str">
            <v>BODY WARMER HOMME TM</v>
          </cell>
          <cell r="O405" t="str">
            <v>pc</v>
          </cell>
          <cell r="P405">
            <v>1</v>
          </cell>
          <cell r="Q405">
            <v>0</v>
          </cell>
          <cell r="R405">
            <v>29.54</v>
          </cell>
        </row>
        <row r="406">
          <cell r="A406" t="str">
            <v>403L</v>
          </cell>
          <cell r="C406" t="str">
            <v>BODY WARMER HOMME TL</v>
          </cell>
          <cell r="D406">
            <v>16</v>
          </cell>
          <cell r="E406" t="str">
            <v>SUPPORT DE COMMUNICATION</v>
          </cell>
          <cell r="F406">
            <v>10</v>
          </cell>
          <cell r="G406" t="str">
            <v>SUPPORT DE COMMUNICATION</v>
          </cell>
          <cell r="L406" t="str">
            <v>ARMORLUX</v>
          </cell>
          <cell r="M406" t="str">
            <v>403L</v>
          </cell>
          <cell r="N406" t="str">
            <v>BODY WARMER HOMME TL</v>
          </cell>
          <cell r="O406" t="str">
            <v>pc</v>
          </cell>
          <cell r="P406">
            <v>1</v>
          </cell>
          <cell r="Q406">
            <v>0</v>
          </cell>
          <cell r="R406">
            <v>29.54</v>
          </cell>
        </row>
        <row r="407">
          <cell r="A407" t="str">
            <v>403XL</v>
          </cell>
          <cell r="C407" t="str">
            <v>BODY WARMER HOMME TXL</v>
          </cell>
          <cell r="D407">
            <v>16</v>
          </cell>
          <cell r="E407" t="str">
            <v>SUPPORT DE COMMUNICATION</v>
          </cell>
          <cell r="F407">
            <v>10</v>
          </cell>
          <cell r="G407" t="str">
            <v>SUPPORT DE COMMUNICATION</v>
          </cell>
          <cell r="L407" t="str">
            <v>ARMORLUX</v>
          </cell>
          <cell r="M407" t="str">
            <v>403XL</v>
          </cell>
          <cell r="N407" t="str">
            <v>BODY WARMER HOMME TXL</v>
          </cell>
          <cell r="O407" t="str">
            <v>pc</v>
          </cell>
          <cell r="P407">
            <v>1</v>
          </cell>
          <cell r="Q407">
            <v>0</v>
          </cell>
          <cell r="R407">
            <v>29.54</v>
          </cell>
        </row>
        <row r="408">
          <cell r="A408" t="str">
            <v>403XXL</v>
          </cell>
          <cell r="C408" t="str">
            <v>BODY WARMER HOMME TXXL</v>
          </cell>
          <cell r="D408">
            <v>16</v>
          </cell>
          <cell r="E408" t="str">
            <v>SUPPORT DE COMMUNICATION</v>
          </cell>
          <cell r="F408">
            <v>10</v>
          </cell>
          <cell r="G408" t="str">
            <v>SUPPORT DE COMMUNICATION</v>
          </cell>
          <cell r="L408" t="str">
            <v>ARMORLUX</v>
          </cell>
          <cell r="M408" t="str">
            <v>403XXL</v>
          </cell>
          <cell r="N408" t="str">
            <v>BODY WARMER HOMME TXXL</v>
          </cell>
          <cell r="O408" t="str">
            <v>pc</v>
          </cell>
          <cell r="P408">
            <v>1</v>
          </cell>
          <cell r="Q408">
            <v>0</v>
          </cell>
          <cell r="R408">
            <v>29.54</v>
          </cell>
        </row>
        <row r="409">
          <cell r="A409" t="str">
            <v>IRSTEA-BLEU</v>
          </cell>
          <cell r="C409" t="str">
            <v>ETUDE IRSTEA 8 PAGES</v>
          </cell>
          <cell r="D409">
            <v>16</v>
          </cell>
          <cell r="E409" t="str">
            <v>SUPPORT DE COMMUNICATION</v>
          </cell>
          <cell r="F409">
            <v>10</v>
          </cell>
          <cell r="G409" t="str">
            <v>SUPPORT DE COMMUNICATION</v>
          </cell>
          <cell r="L409" t="str">
            <v>ADA</v>
          </cell>
          <cell r="M409" t="str">
            <v>IRSTEA-BLEU</v>
          </cell>
          <cell r="N409" t="str">
            <v>ETUDE IRSTEA 8 PAGES</v>
          </cell>
          <cell r="O409" t="str">
            <v>pc</v>
          </cell>
          <cell r="P409">
            <v>1</v>
          </cell>
          <cell r="Q409">
            <v>0</v>
          </cell>
          <cell r="R409">
            <v>11.74</v>
          </cell>
        </row>
        <row r="410">
          <cell r="A410" t="str">
            <v>IRSTEA-VERT</v>
          </cell>
          <cell r="C410" t="str">
            <v>ETUDE IRSTEA 4 PAGES</v>
          </cell>
          <cell r="D410">
            <v>16</v>
          </cell>
          <cell r="E410" t="str">
            <v>SUPPORT DE COMMUNICATION</v>
          </cell>
          <cell r="F410">
            <v>10</v>
          </cell>
          <cell r="G410" t="str">
            <v>SUPPORT DE COMMUNICATION</v>
          </cell>
          <cell r="L410" t="str">
            <v>ADA</v>
          </cell>
          <cell r="M410" t="str">
            <v>IRSTEA-VERT</v>
          </cell>
          <cell r="N410" t="str">
            <v>ETUDE IRSTEA 4 PAGES</v>
          </cell>
          <cell r="P410">
            <v>1</v>
          </cell>
          <cell r="Q410">
            <v>0</v>
          </cell>
          <cell r="R410">
            <v>3.19</v>
          </cell>
        </row>
        <row r="411">
          <cell r="A411" t="str">
            <v>GUIDEPRO</v>
          </cell>
          <cell r="C411" t="str">
            <v>GUIDE POUR LES PRESCRIPTEURS</v>
          </cell>
          <cell r="D411">
            <v>16</v>
          </cell>
          <cell r="E411" t="str">
            <v>SUPPORT DE COMMUNICATION</v>
          </cell>
          <cell r="F411">
            <v>10</v>
          </cell>
          <cell r="G411" t="str">
            <v>SUPPORT DE COMMUNICATION</v>
          </cell>
          <cell r="L411" t="str">
            <v>ADA</v>
          </cell>
          <cell r="M411" t="str">
            <v>GUIDEPRO</v>
          </cell>
          <cell r="N411" t="str">
            <v>GUIDE POUR LES PRESCRIPTEURS</v>
          </cell>
          <cell r="O411" t="str">
            <v>pc</v>
          </cell>
          <cell r="P411">
            <v>1</v>
          </cell>
          <cell r="Q411">
            <v>0</v>
          </cell>
          <cell r="R411">
            <v>25.1</v>
          </cell>
        </row>
        <row r="412">
          <cell r="A412" t="str">
            <v>PL-CLIENT</v>
          </cell>
          <cell r="C412" t="str">
            <v>PLAQUETTE CLIENTELE</v>
          </cell>
          <cell r="D412">
            <v>16</v>
          </cell>
          <cell r="E412" t="str">
            <v>SUPPORT DE COMMUNICATION</v>
          </cell>
          <cell r="F412">
            <v>10</v>
          </cell>
          <cell r="G412" t="str">
            <v>SUPPORT DE COMMUNICATION</v>
          </cell>
          <cell r="L412" t="str">
            <v>MICROLYNX</v>
          </cell>
          <cell r="M412" t="str">
            <v>PL-CLIENT</v>
          </cell>
          <cell r="N412" t="str">
            <v>PLAQUETTE CLIENTELE</v>
          </cell>
          <cell r="P412">
            <v>1</v>
          </cell>
          <cell r="Q412">
            <v>0</v>
          </cell>
          <cell r="R412">
            <v>3.9</v>
          </cell>
        </row>
        <row r="413">
          <cell r="A413" t="str">
            <v>CARTEVISITE</v>
          </cell>
          <cell r="C413" t="str">
            <v>CARTES DE VISITE</v>
          </cell>
          <cell r="D413">
            <v>16</v>
          </cell>
          <cell r="E413" t="str">
            <v>SUPPORT DE COMMUNICATION</v>
          </cell>
          <cell r="F413">
            <v>10</v>
          </cell>
          <cell r="G413" t="str">
            <v>SUPPORT DE COMMUNICATION</v>
          </cell>
          <cell r="L413" t="str">
            <v>MICROLYNX</v>
          </cell>
          <cell r="M413" t="str">
            <v>CARTEVISITE</v>
          </cell>
          <cell r="N413" t="str">
            <v>CARTES DE VISITE</v>
          </cell>
          <cell r="O413" t="str">
            <v>pc</v>
          </cell>
          <cell r="P413">
            <v>1</v>
          </cell>
          <cell r="Q413">
            <v>0</v>
          </cell>
          <cell r="R413">
            <v>60</v>
          </cell>
        </row>
        <row r="414">
          <cell r="A414">
            <v>490749</v>
          </cell>
          <cell r="C414" t="str">
            <v xml:space="preserve">JOINT PROFILE T7 </v>
          </cell>
          <cell r="D414">
            <v>4</v>
          </cell>
          <cell r="E414" t="str">
            <v>PIECES DETACHEES</v>
          </cell>
          <cell r="L414" t="str">
            <v>ESSENTRA</v>
          </cell>
          <cell r="M414">
            <v>490749</v>
          </cell>
          <cell r="N414" t="str">
            <v xml:space="preserve">JOINT PROFILE T7 </v>
          </cell>
          <cell r="P414">
            <v>1</v>
          </cell>
          <cell r="Q414">
            <v>1</v>
          </cell>
          <cell r="R414">
            <v>1.63</v>
          </cell>
        </row>
        <row r="415">
          <cell r="A415">
            <v>490743</v>
          </cell>
          <cell r="C415" t="str">
            <v>JOINT PROFILE T1</v>
          </cell>
          <cell r="D415">
            <v>4</v>
          </cell>
          <cell r="E415" t="str">
            <v>PIECES DETACHEES</v>
          </cell>
          <cell r="L415" t="str">
            <v>ESSENTRA</v>
          </cell>
          <cell r="M415">
            <v>490743</v>
          </cell>
          <cell r="N415" t="str">
            <v>JOINT PROFILE T1</v>
          </cell>
          <cell r="P415">
            <v>1</v>
          </cell>
          <cell r="Q415">
            <v>1</v>
          </cell>
          <cell r="R415">
            <v>1.93</v>
          </cell>
        </row>
        <row r="416">
          <cell r="A416" t="str">
            <v>1020207BK</v>
          </cell>
          <cell r="C416" t="str">
            <v>TARIERE ERGO EDELMAN 7CM + POIGNEE ERGO</v>
          </cell>
          <cell r="D416">
            <v>16</v>
          </cell>
          <cell r="E416" t="str">
            <v>SUPPORT DE COMMUNICATION</v>
          </cell>
          <cell r="L416" t="str">
            <v>SDEC</v>
          </cell>
          <cell r="M416" t="str">
            <v>1020207BK</v>
          </cell>
          <cell r="N416" t="str">
            <v>TARIERE ERGO EDELMAN 7CM + POIGNEE ERGO</v>
          </cell>
          <cell r="P416">
            <v>1</v>
          </cell>
          <cell r="Q416">
            <v>0</v>
          </cell>
          <cell r="R416">
            <v>101</v>
          </cell>
        </row>
        <row r="417">
          <cell r="A417">
            <v>402092</v>
          </cell>
          <cell r="C417" t="str">
            <v>RUBAN FIBERGLASS DECAMETRE (EN 20 M)</v>
          </cell>
          <cell r="D417">
            <v>16</v>
          </cell>
          <cell r="E417" t="str">
            <v>SUPPORT DE COMMUNICATION</v>
          </cell>
          <cell r="L417" t="str">
            <v>TOPOGRAPHIE</v>
          </cell>
          <cell r="M417">
            <v>402092</v>
          </cell>
          <cell r="N417" t="str">
            <v>RUBAN FIBERGLASS DECAMETRE (EN 20 M)</v>
          </cell>
          <cell r="P417">
            <v>1</v>
          </cell>
          <cell r="Q417">
            <v>0</v>
          </cell>
          <cell r="R417">
            <v>0</v>
          </cell>
        </row>
        <row r="418">
          <cell r="A418">
            <v>401110</v>
          </cell>
          <cell r="C418" t="str">
            <v>METRE RUBAN (EN 3 M)</v>
          </cell>
          <cell r="D418">
            <v>16</v>
          </cell>
          <cell r="E418" t="str">
            <v>SUPPORT DE COMMUNICATION</v>
          </cell>
          <cell r="L418" t="str">
            <v>TOPOGRAPHIE</v>
          </cell>
          <cell r="M418">
            <v>401110</v>
          </cell>
          <cell r="N418" t="str">
            <v>METRE RUBAN (EN 3 M)</v>
          </cell>
          <cell r="P418">
            <v>1</v>
          </cell>
          <cell r="Q418">
            <v>0</v>
          </cell>
          <cell r="R418">
            <v>0</v>
          </cell>
        </row>
        <row r="419">
          <cell r="A419" t="str">
            <v>EPLAN</v>
          </cell>
          <cell r="C419" t="str">
            <v>ETIQUETTES DE PLANTATION LOT DE 10</v>
          </cell>
          <cell r="D419">
            <v>16</v>
          </cell>
          <cell r="E419" t="str">
            <v>SUPPORT DE COMMUNICATION</v>
          </cell>
          <cell r="L419" t="str">
            <v>VERALIA</v>
          </cell>
          <cell r="M419" t="str">
            <v>EPLAN</v>
          </cell>
          <cell r="N419" t="str">
            <v>ETIQUETTES DE PLANTATION LOT DE 10</v>
          </cell>
          <cell r="P419">
            <v>1</v>
          </cell>
          <cell r="Q419">
            <v>0</v>
          </cell>
          <cell r="R419">
            <v>0</v>
          </cell>
        </row>
        <row r="420">
          <cell r="A420" t="str">
            <v>PIGE</v>
          </cell>
          <cell r="C420" t="str">
            <v>PIGES POUR CONTROLE DE CONFORMITE</v>
          </cell>
          <cell r="D420">
            <v>16</v>
          </cell>
          <cell r="E420" t="str">
            <v>SUPPORT DE COMMUNICATION</v>
          </cell>
          <cell r="L420" t="str">
            <v>LOXAM</v>
          </cell>
          <cell r="M420" t="str">
            <v>PIGE</v>
          </cell>
          <cell r="N420" t="str">
            <v>PIGES POUR CONTROLE DE CONFORMITE</v>
          </cell>
          <cell r="P420">
            <v>1</v>
          </cell>
          <cell r="Q420">
            <v>0</v>
          </cell>
          <cell r="R420">
            <v>4.5</v>
          </cell>
        </row>
        <row r="421">
          <cell r="A421" t="str">
            <v>576-48</v>
          </cell>
          <cell r="C421" t="str">
            <v>SUPPORT DOCUMENT POUR VISITE TERRAIN</v>
          </cell>
          <cell r="D421">
            <v>16</v>
          </cell>
          <cell r="E421" t="str">
            <v>SUPPORT DE COMMUNICATION</v>
          </cell>
          <cell r="L421" t="str">
            <v>BRUNEAU</v>
          </cell>
          <cell r="M421" t="str">
            <v>576-48</v>
          </cell>
          <cell r="N421" t="str">
            <v>SUPPORT DOCUMENT POUR VISITE TERRAIN</v>
          </cell>
          <cell r="P421">
            <v>1</v>
          </cell>
          <cell r="Q421">
            <v>0</v>
          </cell>
          <cell r="R421">
            <v>6.5</v>
          </cell>
        </row>
        <row r="422">
          <cell r="A422">
            <v>430310</v>
          </cell>
          <cell r="C422" t="str">
            <v>TELEMETRE</v>
          </cell>
          <cell r="D422">
            <v>16</v>
          </cell>
          <cell r="E422" t="str">
            <v>SUPPORT DE COMMUNICATION</v>
          </cell>
          <cell r="L422" t="str">
            <v>TOPOGRAPHIE</v>
          </cell>
          <cell r="M422">
            <v>430310</v>
          </cell>
          <cell r="N422" t="str">
            <v>TELEMETRE</v>
          </cell>
          <cell r="P422">
            <v>1</v>
          </cell>
          <cell r="Q422">
            <v>0</v>
          </cell>
          <cell r="R422">
            <v>0</v>
          </cell>
        </row>
        <row r="423">
          <cell r="A423">
            <v>450020</v>
          </cell>
          <cell r="C423" t="str">
            <v>REGLES KUTCH (_CHELLE DE 100 A 500)</v>
          </cell>
          <cell r="D423">
            <v>16</v>
          </cell>
          <cell r="E423" t="str">
            <v>SUPPORT DE COMMUNICATION</v>
          </cell>
          <cell r="L423" t="str">
            <v>TOPOGRAPHIE</v>
          </cell>
          <cell r="M423">
            <v>450020</v>
          </cell>
          <cell r="N423" t="str">
            <v>REGLES KUTCH (_CHELLE DE 100 A 500)</v>
          </cell>
          <cell r="P423">
            <v>1</v>
          </cell>
          <cell r="Q423">
            <v>0</v>
          </cell>
          <cell r="R423">
            <v>0</v>
          </cell>
        </row>
        <row r="424">
          <cell r="A424" t="str">
            <v>PACKBE</v>
          </cell>
          <cell r="C424" t="str">
            <v>PACK COMMUNICATION BE</v>
          </cell>
          <cell r="D424">
            <v>16</v>
          </cell>
          <cell r="E424" t="str">
            <v>SUPPORT DE COMMUNICATION</v>
          </cell>
          <cell r="L424" t="str">
            <v>AQUATIRIS</v>
          </cell>
          <cell r="M424" t="str">
            <v>&lt;Non référencé&gt;</v>
          </cell>
          <cell r="N424" t="str">
            <v>&lt;Article non référencé&gt;</v>
          </cell>
          <cell r="P424">
            <v>1</v>
          </cell>
          <cell r="Q424">
            <v>0</v>
          </cell>
          <cell r="R424">
            <v>0</v>
          </cell>
        </row>
        <row r="425">
          <cell r="A425">
            <v>415050</v>
          </cell>
          <cell r="C425" t="str">
            <v>NIVEAU NIVCOMP 2000</v>
          </cell>
          <cell r="D425">
            <v>16</v>
          </cell>
          <cell r="E425" t="str">
            <v>SUPPORT DE COMMUNICATION</v>
          </cell>
          <cell r="L425" t="str">
            <v>TOPOGRAPHIE</v>
          </cell>
          <cell r="M425">
            <v>415050</v>
          </cell>
          <cell r="N425" t="str">
            <v>NIVEAU NIVCOMP 2000</v>
          </cell>
          <cell r="P425">
            <v>1</v>
          </cell>
          <cell r="Q425">
            <v>0</v>
          </cell>
          <cell r="R425">
            <v>400</v>
          </cell>
        </row>
        <row r="426">
          <cell r="A426">
            <v>415015</v>
          </cell>
          <cell r="C426" t="str">
            <v>NIVEAU ELECTRONIQUE ZIPLEVEL 2000</v>
          </cell>
          <cell r="D426">
            <v>16</v>
          </cell>
          <cell r="E426" t="str">
            <v>SUPPORT DE COMMUNICATION</v>
          </cell>
          <cell r="L426" t="str">
            <v>TOPOGRAPHIE</v>
          </cell>
          <cell r="M426">
            <v>415015</v>
          </cell>
          <cell r="N426" t="str">
            <v>NIVEAU ELECTRONIQUE ZIPLEVEL 2000</v>
          </cell>
          <cell r="P426">
            <v>1</v>
          </cell>
          <cell r="Q426">
            <v>0</v>
          </cell>
          <cell r="R426">
            <v>0</v>
          </cell>
        </row>
        <row r="427">
          <cell r="A427" t="str">
            <v>PACKINSTALL</v>
          </cell>
          <cell r="C427" t="str">
            <v>PACK INSTALLATEUR</v>
          </cell>
          <cell r="D427">
            <v>16</v>
          </cell>
          <cell r="E427" t="str">
            <v>SUPPORT DE COMMUNICATION</v>
          </cell>
          <cell r="L427" t="str">
            <v>AQUATIRIS</v>
          </cell>
          <cell r="M427" t="str">
            <v>&lt;Non référencé&gt;</v>
          </cell>
          <cell r="N427" t="str">
            <v>&lt;Article non référencé&gt;</v>
          </cell>
          <cell r="P427">
            <v>1</v>
          </cell>
          <cell r="Q427">
            <v>0</v>
          </cell>
          <cell r="R427">
            <v>0</v>
          </cell>
        </row>
        <row r="428">
          <cell r="A428" t="str">
            <v>MCABLE2.5</v>
          </cell>
          <cell r="C428" t="str">
            <v>CABLE ELECTRIQUE H07RNF 3G2.5</v>
          </cell>
          <cell r="D428">
            <v>15</v>
          </cell>
          <cell r="E428" t="str">
            <v>ELECTRICITE</v>
          </cell>
          <cell r="F428">
            <v>6</v>
          </cell>
          <cell r="G428" t="str">
            <v>ELECTRICITE</v>
          </cell>
          <cell r="L428" t="str">
            <v>REXEL</v>
          </cell>
          <cell r="M428" t="str">
            <v>MCABLE2.5</v>
          </cell>
          <cell r="N428" t="str">
            <v>cable electrique H07RNF 3G2.5</v>
          </cell>
          <cell r="P428">
            <v>1</v>
          </cell>
          <cell r="Q428">
            <v>1</v>
          </cell>
          <cell r="R428">
            <v>1.47</v>
          </cell>
        </row>
        <row r="429">
          <cell r="A429" t="str">
            <v>TEFF87100</v>
          </cell>
          <cell r="C429" t="str">
            <v>TE PVC 87 FF D.100</v>
          </cell>
          <cell r="L429" t="str">
            <v>HTUBE</v>
          </cell>
          <cell r="M429" t="str">
            <v>TEFF87100</v>
          </cell>
          <cell r="N429" t="str">
            <v>TE PVC 87 FF D.100</v>
          </cell>
          <cell r="P429">
            <v>1</v>
          </cell>
          <cell r="Q429">
            <v>0</v>
          </cell>
          <cell r="R429">
            <v>0</v>
          </cell>
        </row>
        <row r="430">
          <cell r="A430" t="str">
            <v>SOROFLEX63/25</v>
          </cell>
          <cell r="C430" t="str">
            <v>COURONNE PVC SOUPLE D63 25M</v>
          </cell>
          <cell r="D430">
            <v>8</v>
          </cell>
          <cell r="E430" t="str">
            <v>PVC/PE</v>
          </cell>
          <cell r="F430">
            <v>4</v>
          </cell>
          <cell r="G430" t="str">
            <v>PVC/PE</v>
          </cell>
          <cell r="J430">
            <v>2</v>
          </cell>
          <cell r="K430" t="str">
            <v>COURONNES PE / BARRES PVC</v>
          </cell>
          <cell r="L430" t="str">
            <v>SORODIST</v>
          </cell>
          <cell r="M430" t="str">
            <v>SOROFLEX63/25</v>
          </cell>
          <cell r="N430" t="str">
            <v>COURONNE PVC SOUPLE Ø 63 25 ML</v>
          </cell>
          <cell r="O430" t="str">
            <v>Metre LIneaire</v>
          </cell>
          <cell r="P430">
            <v>0.04</v>
          </cell>
          <cell r="Q430">
            <v>1</v>
          </cell>
          <cell r="R430">
            <v>134.25</v>
          </cell>
        </row>
        <row r="431">
          <cell r="A431" t="str">
            <v>VAC40</v>
          </cell>
          <cell r="C431" t="str">
            <v>VANNE A BOISSEAU A COLLER PVC PRESSION _ 40</v>
          </cell>
          <cell r="D431">
            <v>9</v>
          </cell>
          <cell r="E431" t="str">
            <v>POSTES DE RELEVAGE</v>
          </cell>
          <cell r="F431">
            <v>5</v>
          </cell>
          <cell r="G431" t="str">
            <v>POSTES DE RELEVAGE</v>
          </cell>
          <cell r="L431" t="str">
            <v>SORODIST</v>
          </cell>
          <cell r="M431" t="str">
            <v>VAC40</v>
          </cell>
          <cell r="N431" t="str">
            <v>VANNE A BOISSEAU A COLLER PVC PRESSION Ø 40</v>
          </cell>
          <cell r="P431">
            <v>1</v>
          </cell>
          <cell r="Q431">
            <v>16</v>
          </cell>
          <cell r="R431">
            <v>5.33</v>
          </cell>
        </row>
        <row r="432">
          <cell r="A432" t="str">
            <v>TURBOCAD</v>
          </cell>
          <cell r="C432" t="str">
            <v>TURBOCAD</v>
          </cell>
          <cell r="D432">
            <v>16</v>
          </cell>
          <cell r="E432" t="str">
            <v>SUPPORT DE COMMUNICATION</v>
          </cell>
          <cell r="L432" t="str">
            <v>AVANQUEST</v>
          </cell>
          <cell r="M432" t="str">
            <v>TURBOCAD</v>
          </cell>
          <cell r="N432" t="str">
            <v>TURBOCAD</v>
          </cell>
          <cell r="P432">
            <v>1</v>
          </cell>
          <cell r="Q432">
            <v>0</v>
          </cell>
          <cell r="R432">
            <v>118.55</v>
          </cell>
        </row>
        <row r="433">
          <cell r="A433" t="str">
            <v>INEAUTEC110</v>
          </cell>
          <cell r="C433" t="str">
            <v>OUVRAGE DE CHASSE EAUX BRUTES 110 LITRES</v>
          </cell>
          <cell r="D433">
            <v>5</v>
          </cell>
          <cell r="E433" t="str">
            <v>REGARDS/REPARTITEURS/CHASSES</v>
          </cell>
          <cell r="L433" t="str">
            <v>INEAUTEC</v>
          </cell>
          <cell r="M433" t="str">
            <v>INEAUTEC110</v>
          </cell>
          <cell r="N433" t="str">
            <v>OUVRAGE DE CHASSE EAUX BRUTES 110 litres</v>
          </cell>
          <cell r="P433">
            <v>1</v>
          </cell>
          <cell r="Q433">
            <v>1</v>
          </cell>
          <cell r="R433">
            <v>882</v>
          </cell>
        </row>
        <row r="434">
          <cell r="A434" t="str">
            <v>COMPTEURBACHEE</v>
          </cell>
          <cell r="C434" t="str">
            <v>COMPTEUR DE BACHEES ELECTRO-MECANIQUE</v>
          </cell>
          <cell r="D434">
            <v>5</v>
          </cell>
          <cell r="E434" t="str">
            <v>REGARDS/REPARTITEURS/CHASSES</v>
          </cell>
          <cell r="L434" t="str">
            <v>INEAUTEC</v>
          </cell>
          <cell r="M434" t="str">
            <v>COMPTEURBACHEE</v>
          </cell>
          <cell r="N434" t="str">
            <v>COMPTEUR DE BACHEES ELECTRO-MECANIQUE</v>
          </cell>
          <cell r="P434">
            <v>1</v>
          </cell>
          <cell r="Q434">
            <v>1</v>
          </cell>
          <cell r="R434">
            <v>270</v>
          </cell>
        </row>
        <row r="435">
          <cell r="A435" t="str">
            <v>DEGRILLEUR</v>
          </cell>
          <cell r="C435" t="str">
            <v>DEGRILLEUR INEAUTEC</v>
          </cell>
          <cell r="D435">
            <v>5</v>
          </cell>
          <cell r="E435" t="str">
            <v>REGARDS/REPARTITEURS/CHASSES</v>
          </cell>
          <cell r="L435" t="str">
            <v>INEAUTEC</v>
          </cell>
          <cell r="M435" t="str">
            <v>DEGRILLEUR</v>
          </cell>
          <cell r="N435" t="str">
            <v>DEGRILLEUR INEAUTEC</v>
          </cell>
          <cell r="P435">
            <v>1</v>
          </cell>
          <cell r="Q435">
            <v>1</v>
          </cell>
          <cell r="R435">
            <v>1260</v>
          </cell>
        </row>
        <row r="436">
          <cell r="A436" t="str">
            <v>SRS 4/20</v>
          </cell>
          <cell r="C436" t="str">
            <v>POSTE DE RELEVAGE DOUBLE POMPE 2M</v>
          </cell>
          <cell r="D436">
            <v>9</v>
          </cell>
          <cell r="E436" t="str">
            <v>POSTES DE RELEVAGE</v>
          </cell>
          <cell r="F436">
            <v>5</v>
          </cell>
          <cell r="G436" t="str">
            <v>POSTES DE RELEVAGE</v>
          </cell>
          <cell r="H436" t="str">
            <v>NB PR</v>
          </cell>
          <cell r="I436" t="str">
            <v>NB de ventes de postes de relevage</v>
          </cell>
          <cell r="J436">
            <v>1</v>
          </cell>
          <cell r="K436" t="str">
            <v>POSTES EAUX CHARGEES DIAM 63</v>
          </cell>
          <cell r="L436" t="str">
            <v>EBARA</v>
          </cell>
          <cell r="M436">
            <v>6130002460</v>
          </cell>
          <cell r="N436" t="str">
            <v>POSTE DE RELEVAGE DOUBLE POMPE 2M</v>
          </cell>
          <cell r="P436">
            <v>1</v>
          </cell>
          <cell r="Q436">
            <v>1</v>
          </cell>
          <cell r="R436">
            <v>1902</v>
          </cell>
        </row>
        <row r="437">
          <cell r="A437" t="str">
            <v>SRS 4/15</v>
          </cell>
          <cell r="C437" t="str">
            <v>POSTE DE RELEVAGE DOUBLE POMPE 1M50</v>
          </cell>
          <cell r="D437">
            <v>9</v>
          </cell>
          <cell r="E437" t="str">
            <v>POSTES DE RELEVAGE</v>
          </cell>
          <cell r="F437">
            <v>5</v>
          </cell>
          <cell r="G437" t="str">
            <v>POSTES DE RELEVAGE</v>
          </cell>
          <cell r="H437" t="str">
            <v>NB PR</v>
          </cell>
          <cell r="I437" t="str">
            <v>NB de ventes de postes de relevage</v>
          </cell>
          <cell r="J437">
            <v>1</v>
          </cell>
          <cell r="K437" t="str">
            <v>POSTES EAUX CHARGEES DIAM 63</v>
          </cell>
          <cell r="L437" t="str">
            <v>EBARA</v>
          </cell>
          <cell r="M437">
            <v>6130002459</v>
          </cell>
          <cell r="N437" t="str">
            <v>POSTE DE RELEVAGE DOUBLE POMPE 1M50</v>
          </cell>
          <cell r="P437">
            <v>1</v>
          </cell>
          <cell r="Q437">
            <v>1</v>
          </cell>
          <cell r="R437">
            <v>1728</v>
          </cell>
        </row>
        <row r="438">
          <cell r="A438" t="str">
            <v>1599050021A</v>
          </cell>
          <cell r="C438" t="str">
            <v>DW VOX M 100 SANS FLOTTEUR</v>
          </cell>
          <cell r="D438">
            <v>9</v>
          </cell>
          <cell r="E438" t="str">
            <v>POSTES DE RELEVAGE</v>
          </cell>
          <cell r="F438">
            <v>5</v>
          </cell>
          <cell r="G438" t="str">
            <v>POSTES DE RELEVAGE</v>
          </cell>
          <cell r="J438">
            <v>3</v>
          </cell>
          <cell r="K438" t="str">
            <v>ACCESSOIRES POSTE</v>
          </cell>
          <cell r="L438" t="str">
            <v>EBARA</v>
          </cell>
          <cell r="M438" t="str">
            <v>1599050021A</v>
          </cell>
          <cell r="N438" t="str">
            <v>DW VOX M 100 SANS FLOTTEUR</v>
          </cell>
          <cell r="P438">
            <v>1</v>
          </cell>
          <cell r="Q438">
            <v>1</v>
          </cell>
          <cell r="R438">
            <v>214</v>
          </cell>
        </row>
        <row r="439">
          <cell r="A439">
            <v>362334026</v>
          </cell>
          <cell r="C439" t="str">
            <v>C.PANEL DIRECTO 2-M/0.55 (5,7-7,6A)</v>
          </cell>
          <cell r="D439">
            <v>9</v>
          </cell>
          <cell r="E439" t="str">
            <v>POSTES DE RELEVAGE</v>
          </cell>
          <cell r="F439">
            <v>5</v>
          </cell>
          <cell r="G439" t="str">
            <v>POSTES DE RELEVAGE</v>
          </cell>
          <cell r="J439">
            <v>3</v>
          </cell>
          <cell r="K439" t="str">
            <v>ACCESSOIRES POSTE</v>
          </cell>
          <cell r="L439" t="str">
            <v>EBARA</v>
          </cell>
          <cell r="M439">
            <v>362334026</v>
          </cell>
          <cell r="N439" t="str">
            <v>COFFRET ELECTRONIQUE QMDE20/7A-T-AR-1</v>
          </cell>
          <cell r="P439">
            <v>1</v>
          </cell>
          <cell r="Q439">
            <v>1</v>
          </cell>
          <cell r="R439">
            <v>424</v>
          </cell>
        </row>
        <row r="440">
          <cell r="A440" t="str">
            <v>PANNEAUPEDA</v>
          </cell>
          <cell r="C440" t="str">
            <v>PANNEAU PEDAGOGIQUE</v>
          </cell>
          <cell r="D440">
            <v>16</v>
          </cell>
          <cell r="E440" t="str">
            <v>SUPPORT DE COMMUNICATION</v>
          </cell>
          <cell r="F440">
            <v>10</v>
          </cell>
          <cell r="G440" t="str">
            <v>SUPPORT DE COMMUNICATION</v>
          </cell>
          <cell r="L440" t="str">
            <v>ADA</v>
          </cell>
          <cell r="M440" t="str">
            <v>PANNEAUPEDA</v>
          </cell>
          <cell r="N440" t="str">
            <v>PANNEAU PEDAGOGIQUE</v>
          </cell>
          <cell r="P440">
            <v>1</v>
          </cell>
          <cell r="Q440">
            <v>0</v>
          </cell>
          <cell r="R440">
            <v>114</v>
          </cell>
        </row>
        <row r="441">
          <cell r="A441" t="str">
            <v>MANG01</v>
          </cell>
          <cell r="C441" t="str">
            <v>MANGEOIRE AQUATIRIS</v>
          </cell>
          <cell r="D441">
            <v>10</v>
          </cell>
          <cell r="E441" t="str">
            <v>ACCESSOIRES AU DETAIL</v>
          </cell>
          <cell r="F441">
            <v>8</v>
          </cell>
          <cell r="G441" t="str">
            <v>ACCESSOIRES AU DETAIL</v>
          </cell>
          <cell r="L441" t="str">
            <v>ESATSIMONIER</v>
          </cell>
          <cell r="M441" t="str">
            <v>MANG01</v>
          </cell>
          <cell r="N441" t="str">
            <v>MANGEOIRE AQUATIRIS</v>
          </cell>
          <cell r="O441" t="str">
            <v>pc</v>
          </cell>
          <cell r="P441">
            <v>1</v>
          </cell>
          <cell r="Q441">
            <v>0</v>
          </cell>
          <cell r="R441">
            <v>11.25</v>
          </cell>
        </row>
        <row r="442">
          <cell r="A442" t="str">
            <v>CHASSEAQUA</v>
          </cell>
          <cell r="C442" t="str">
            <v>CHASSE AQUATIRIS EAUX BRUTES</v>
          </cell>
          <cell r="D442">
            <v>5</v>
          </cell>
          <cell r="E442" t="str">
            <v>REGARDS/REPARTITEURS/CHASSES</v>
          </cell>
          <cell r="F442">
            <v>1</v>
          </cell>
          <cell r="G442" t="str">
            <v>REGARDS/REPARTITEURS/CHASSES</v>
          </cell>
          <cell r="H442" t="str">
            <v>NB CHASS</v>
          </cell>
          <cell r="I442" t="str">
            <v>NB de ventes de chasses et broyeurs</v>
          </cell>
          <cell r="J442">
            <v>1</v>
          </cell>
          <cell r="K442" t="str">
            <v>DISTRIBUTION GRAVITAIRE/CHASSE/BROYEUR</v>
          </cell>
          <cell r="L442" t="str">
            <v>AQUATIRIS</v>
          </cell>
          <cell r="M442" t="str">
            <v>&lt;Non référencé&gt;</v>
          </cell>
          <cell r="N442" t="str">
            <v>&lt;Article non référencé&gt;</v>
          </cell>
          <cell r="P442">
            <v>1</v>
          </cell>
          <cell r="Q442">
            <v>0</v>
          </cell>
          <cell r="R442">
            <v>0</v>
          </cell>
        </row>
        <row r="443">
          <cell r="A443" t="str">
            <v>ENFC30100</v>
          </cell>
          <cell r="C443" t="str">
            <v>COUDE 30 FF PVC EVAC D100</v>
          </cell>
          <cell r="D443">
            <v>8</v>
          </cell>
          <cell r="E443" t="str">
            <v>PVC/PE</v>
          </cell>
          <cell r="F443">
            <v>4</v>
          </cell>
          <cell r="G443" t="str">
            <v>PVC/PE</v>
          </cell>
          <cell r="J443">
            <v>3</v>
          </cell>
          <cell r="K443" t="str">
            <v>PVC EVACUATION / VENTILATION / DRAINAGE</v>
          </cell>
          <cell r="L443" t="str">
            <v>SORODIST</v>
          </cell>
          <cell r="M443" t="str">
            <v>ENFC30100</v>
          </cell>
          <cell r="N443" t="str">
            <v>COUDE 30° FF PVC EVAC Ø 100</v>
          </cell>
          <cell r="P443">
            <v>1</v>
          </cell>
          <cell r="Q443">
            <v>1</v>
          </cell>
          <cell r="R443">
            <v>1.54</v>
          </cell>
        </row>
        <row r="444">
          <cell r="A444" t="str">
            <v>ENFC30MF100</v>
          </cell>
          <cell r="C444" t="str">
            <v>COUDE 30 MF PVC EVAC D100</v>
          </cell>
          <cell r="D444">
            <v>8</v>
          </cell>
          <cell r="E444" t="str">
            <v>PVC/PE</v>
          </cell>
          <cell r="F444">
            <v>4</v>
          </cell>
          <cell r="G444" t="str">
            <v>PVC/PE</v>
          </cell>
          <cell r="J444">
            <v>3</v>
          </cell>
          <cell r="K444" t="str">
            <v>PVC EVACUATION / VENTILATION / DRAINAGE</v>
          </cell>
          <cell r="L444" t="str">
            <v>SORODIST</v>
          </cell>
          <cell r="M444" t="str">
            <v>ENFC30MF100</v>
          </cell>
          <cell r="N444" t="str">
            <v>COUDE 30° MF PVC EVAC Ø 100</v>
          </cell>
          <cell r="P444">
            <v>1</v>
          </cell>
          <cell r="Q444">
            <v>1</v>
          </cell>
          <cell r="R444">
            <v>1.41</v>
          </cell>
        </row>
        <row r="445">
          <cell r="A445" t="str">
            <v>ENFC22100</v>
          </cell>
          <cell r="C445" t="str">
            <v>COUDE 2230 FF PVC EVAC D100</v>
          </cell>
          <cell r="D445">
            <v>8</v>
          </cell>
          <cell r="E445" t="str">
            <v>PVC/PE</v>
          </cell>
          <cell r="F445">
            <v>4</v>
          </cell>
          <cell r="G445" t="str">
            <v>PVC/PE</v>
          </cell>
          <cell r="J445">
            <v>3</v>
          </cell>
          <cell r="K445" t="str">
            <v>PVC EVACUATION / VENTILATION / DRAINAGE</v>
          </cell>
          <cell r="L445" t="str">
            <v>SORODIST</v>
          </cell>
          <cell r="M445" t="str">
            <v>ENFC22100</v>
          </cell>
          <cell r="N445" t="str">
            <v>COUDE 22°30' FF PVC EVAC Ø 100</v>
          </cell>
          <cell r="P445">
            <v>1</v>
          </cell>
          <cell r="Q445">
            <v>1</v>
          </cell>
          <cell r="R445">
            <v>1.64</v>
          </cell>
        </row>
        <row r="446">
          <cell r="A446" t="str">
            <v>ENFC22MF100</v>
          </cell>
          <cell r="C446" t="str">
            <v>COUDE 2230 MF PVC EVAC D100</v>
          </cell>
          <cell r="D446">
            <v>8</v>
          </cell>
          <cell r="E446" t="str">
            <v>PVC/PE</v>
          </cell>
          <cell r="F446">
            <v>4</v>
          </cell>
          <cell r="G446" t="str">
            <v>PVC/PE</v>
          </cell>
          <cell r="J446">
            <v>3</v>
          </cell>
          <cell r="K446" t="str">
            <v>PVC EVACUATION / VENTILATION / DRAINAGE</v>
          </cell>
          <cell r="L446" t="str">
            <v>SORODIST</v>
          </cell>
          <cell r="M446" t="str">
            <v>ENFC22MF100</v>
          </cell>
          <cell r="N446" t="str">
            <v>COUDE 22°30 MF PVC EVAC Ø 100</v>
          </cell>
          <cell r="P446">
            <v>1</v>
          </cell>
          <cell r="Q446">
            <v>1</v>
          </cell>
          <cell r="R446">
            <v>1.49</v>
          </cell>
        </row>
        <row r="447">
          <cell r="A447" t="str">
            <v>ENFM100</v>
          </cell>
          <cell r="C447" t="str">
            <v>MANCHON A BUTEE FF PVC EVAC D100</v>
          </cell>
          <cell r="D447">
            <v>8</v>
          </cell>
          <cell r="E447" t="str">
            <v>PVC/PE</v>
          </cell>
          <cell r="F447">
            <v>4</v>
          </cell>
          <cell r="G447" t="str">
            <v>PVC/PE</v>
          </cell>
          <cell r="J447">
            <v>3</v>
          </cell>
          <cell r="K447" t="str">
            <v>PVC EVACUATION / VENTILATION / DRAINAGE</v>
          </cell>
          <cell r="L447" t="str">
            <v>SORODIST</v>
          </cell>
          <cell r="M447" t="str">
            <v>ENFM100</v>
          </cell>
          <cell r="N447" t="str">
            <v>MANCHON A BUTEE FF PVC EVAC Ø 100</v>
          </cell>
          <cell r="O447" t="str">
            <v>pc</v>
          </cell>
          <cell r="P447">
            <v>1</v>
          </cell>
          <cell r="Q447">
            <v>80</v>
          </cell>
          <cell r="R447">
            <v>0.71699999999999997</v>
          </cell>
        </row>
        <row r="448">
          <cell r="A448" t="str">
            <v>M2TJ</v>
          </cell>
          <cell r="C448" t="str">
            <v>MANCHON DILATATION FF PVC EVAC D100</v>
          </cell>
          <cell r="D448">
            <v>8</v>
          </cell>
          <cell r="E448" t="str">
            <v>PVC/PE</v>
          </cell>
          <cell r="F448">
            <v>4</v>
          </cell>
          <cell r="G448" t="str">
            <v>PVC/PE</v>
          </cell>
          <cell r="J448">
            <v>3</v>
          </cell>
          <cell r="K448" t="str">
            <v>PVC EVACUATION / VENTILATION / DRAINAGE</v>
          </cell>
          <cell r="L448" t="str">
            <v>NICOLL</v>
          </cell>
          <cell r="M448" t="str">
            <v>M2TJ</v>
          </cell>
          <cell r="N448" t="str">
            <v>MANCHON DILATATION FF PVC EVAC Ø 100</v>
          </cell>
          <cell r="P448">
            <v>1</v>
          </cell>
          <cell r="Q448">
            <v>1</v>
          </cell>
          <cell r="R448">
            <v>3.22</v>
          </cell>
        </row>
        <row r="449">
          <cell r="A449" t="str">
            <v>EAM324050</v>
          </cell>
          <cell r="C449" t="str">
            <v>AERATEUR A MEMBRANE D 50</v>
          </cell>
          <cell r="D449">
            <v>8</v>
          </cell>
          <cell r="E449" t="str">
            <v>PVC/PE</v>
          </cell>
          <cell r="F449">
            <v>4</v>
          </cell>
          <cell r="G449" t="str">
            <v>PVC/PE</v>
          </cell>
          <cell r="J449">
            <v>3</v>
          </cell>
          <cell r="K449" t="str">
            <v>PVC EVACUATION / VENTILATION / DRAINAGE</v>
          </cell>
          <cell r="L449" t="str">
            <v>SORODIST</v>
          </cell>
          <cell r="M449" t="str">
            <v>EAM324050</v>
          </cell>
          <cell r="N449" t="str">
            <v>AERATEUR A MEMBRANE PVC EVAC Ø 32/40/50</v>
          </cell>
          <cell r="O449" t="str">
            <v>pc</v>
          </cell>
          <cell r="P449">
            <v>1</v>
          </cell>
          <cell r="Q449">
            <v>1</v>
          </cell>
          <cell r="R449">
            <v>5.5</v>
          </cell>
        </row>
        <row r="450">
          <cell r="A450" t="str">
            <v>ECHAP50</v>
          </cell>
          <cell r="C450" t="str">
            <v>CHAPEAU DE VENTILATION D 50</v>
          </cell>
          <cell r="D450">
            <v>8</v>
          </cell>
          <cell r="E450" t="str">
            <v>PVC/PE</v>
          </cell>
          <cell r="F450">
            <v>4</v>
          </cell>
          <cell r="G450" t="str">
            <v>PVC/PE</v>
          </cell>
          <cell r="J450">
            <v>3</v>
          </cell>
          <cell r="K450" t="str">
            <v>PVC EVACUATION / VENTILATION / DRAINAGE</v>
          </cell>
          <cell r="L450" t="str">
            <v>SORODIST</v>
          </cell>
          <cell r="M450" t="str">
            <v>ECHAP50</v>
          </cell>
          <cell r="N450" t="str">
            <v xml:space="preserve">CHAPEAU DE VENTILATION </v>
          </cell>
          <cell r="O450" t="str">
            <v>pc</v>
          </cell>
          <cell r="P450">
            <v>1</v>
          </cell>
          <cell r="Q450">
            <v>1</v>
          </cell>
          <cell r="R450">
            <v>5.34</v>
          </cell>
        </row>
        <row r="451">
          <cell r="A451" t="str">
            <v>SFV3EH</v>
          </cell>
          <cell r="C451" t="str">
            <v>FILTRE VERTICAL 3EH 1.52MM</v>
          </cell>
          <cell r="D451">
            <v>6</v>
          </cell>
          <cell r="E451" t="str">
            <v>PACKS MEMBRANE</v>
          </cell>
          <cell r="H451" t="str">
            <v>NB FV</v>
          </cell>
          <cell r="I451" t="str">
            <v>NB de ventes packs FV</v>
          </cell>
          <cell r="J451" t="str">
            <v>FV</v>
          </cell>
          <cell r="K451" t="str">
            <v>FILTRE VERTICAL</v>
          </cell>
          <cell r="L451" t="str">
            <v>SODAF</v>
          </cell>
          <cell r="M451" t="str">
            <v>SFV3EH</v>
          </cell>
          <cell r="N451" t="str">
            <v>FILTRE VERTICLA 3EH 1.52mm</v>
          </cell>
          <cell r="P451">
            <v>6</v>
          </cell>
          <cell r="Q451">
            <v>1</v>
          </cell>
          <cell r="R451">
            <v>1727.5</v>
          </cell>
        </row>
        <row r="452">
          <cell r="A452" t="str">
            <v>SFV4EH</v>
          </cell>
          <cell r="C452" t="str">
            <v>FILTRE VERTICAL 4EH 1.52MM</v>
          </cell>
          <cell r="D452">
            <v>6</v>
          </cell>
          <cell r="E452" t="str">
            <v>PACKS MEMBRANE</v>
          </cell>
          <cell r="H452" t="str">
            <v>NB FV</v>
          </cell>
          <cell r="I452" t="str">
            <v>NB de ventes packs FV</v>
          </cell>
          <cell r="J452" t="str">
            <v>FV</v>
          </cell>
          <cell r="K452" t="str">
            <v>FILTRE VERTICAL</v>
          </cell>
          <cell r="L452" t="str">
            <v>SODAF</v>
          </cell>
          <cell r="M452" t="str">
            <v>SFV4EH</v>
          </cell>
          <cell r="N452" t="str">
            <v>FILTRE VERTICAL 4EH 1.52mm</v>
          </cell>
          <cell r="O452" t="str">
            <v>1 Palette</v>
          </cell>
          <cell r="P452">
            <v>6</v>
          </cell>
          <cell r="Q452">
            <v>1</v>
          </cell>
          <cell r="R452">
            <v>2116.94</v>
          </cell>
        </row>
        <row r="453">
          <cell r="A453" t="str">
            <v>SFV5EH</v>
          </cell>
          <cell r="C453" t="str">
            <v>FILTRE VERTICAL 5EH 1.52MM</v>
          </cell>
          <cell r="D453">
            <v>6</v>
          </cell>
          <cell r="E453" t="str">
            <v>PACKS MEMBRANE</v>
          </cell>
          <cell r="H453" t="str">
            <v>NB FV</v>
          </cell>
          <cell r="I453" t="str">
            <v>NB de ventes packs FV</v>
          </cell>
          <cell r="J453" t="str">
            <v>FV</v>
          </cell>
          <cell r="K453" t="str">
            <v>FILTRE VERTICAL</v>
          </cell>
          <cell r="L453" t="str">
            <v>SODAF</v>
          </cell>
          <cell r="M453" t="str">
            <v>SFV5EH</v>
          </cell>
          <cell r="N453" t="str">
            <v>FILTRE VERTICAL 5EH 1.52mm</v>
          </cell>
          <cell r="O453" t="str">
            <v>1 Palette</v>
          </cell>
          <cell r="P453">
            <v>6</v>
          </cell>
          <cell r="Q453">
            <v>1</v>
          </cell>
          <cell r="R453">
            <v>2362.9699999999998</v>
          </cell>
        </row>
        <row r="454">
          <cell r="A454" t="str">
            <v>SFV6EH4X3</v>
          </cell>
          <cell r="C454" t="str">
            <v>FILTRE VERTICAL 6EH 4X3 1.52MM</v>
          </cell>
          <cell r="D454">
            <v>6</v>
          </cell>
          <cell r="E454" t="str">
            <v>PACKS MEMBRANE</v>
          </cell>
          <cell r="H454" t="str">
            <v>NB FV</v>
          </cell>
          <cell r="I454" t="str">
            <v>NB de ventes packs FV</v>
          </cell>
          <cell r="J454" t="str">
            <v>FV</v>
          </cell>
          <cell r="K454" t="str">
            <v>FILTRE VERTICAL</v>
          </cell>
          <cell r="L454" t="str">
            <v>SODAF</v>
          </cell>
          <cell r="M454" t="str">
            <v>SFV6EH4X3</v>
          </cell>
          <cell r="N454" t="str">
            <v>FILTRE VERTICAL 6EH 4X3 1.52mm</v>
          </cell>
          <cell r="P454">
            <v>1</v>
          </cell>
          <cell r="Q454">
            <v>4</v>
          </cell>
          <cell r="R454">
            <v>472.89</v>
          </cell>
        </row>
        <row r="455">
          <cell r="A455" t="str">
            <v>SFV6EH6X2</v>
          </cell>
          <cell r="C455" t="str">
            <v>FILTRE VERTICAL 6EH 6X2 1.52MM</v>
          </cell>
          <cell r="D455">
            <v>6</v>
          </cell>
          <cell r="E455" t="str">
            <v>PACKS MEMBRANE</v>
          </cell>
          <cell r="H455" t="str">
            <v>NB FV</v>
          </cell>
          <cell r="I455" t="str">
            <v>NB de ventes packs FV</v>
          </cell>
          <cell r="J455" t="str">
            <v>FV</v>
          </cell>
          <cell r="K455" t="str">
            <v>FILTRE VERTICAL</v>
          </cell>
          <cell r="L455" t="str">
            <v>SODAF</v>
          </cell>
          <cell r="M455" t="str">
            <v>SFV6EH6X2</v>
          </cell>
          <cell r="N455" t="str">
            <v>FILTRE VERTICAL 6EH 6X2 1.52mm</v>
          </cell>
          <cell r="P455">
            <v>1</v>
          </cell>
          <cell r="Q455">
            <v>1</v>
          </cell>
          <cell r="R455">
            <v>456.44</v>
          </cell>
        </row>
        <row r="456">
          <cell r="A456" t="str">
            <v>SFV7EH4X3.5</v>
          </cell>
          <cell r="C456" t="str">
            <v>FILTRE VERTICAL 7EH 4X3.5 1.52MM</v>
          </cell>
          <cell r="D456">
            <v>6</v>
          </cell>
          <cell r="E456" t="str">
            <v>PACKS MEMBRANE</v>
          </cell>
          <cell r="H456" t="str">
            <v>NB FV</v>
          </cell>
          <cell r="I456" t="str">
            <v>NB de ventes packs FV</v>
          </cell>
          <cell r="J456" t="str">
            <v>FV</v>
          </cell>
          <cell r="K456" t="str">
            <v>FILTRE VERTICAL</v>
          </cell>
          <cell r="L456" t="str">
            <v>SODAF</v>
          </cell>
          <cell r="M456" t="str">
            <v>SFV7EH4X3.5</v>
          </cell>
          <cell r="N456" t="str">
            <v>FILTRE VERTICAL 7EH 4X3.5 1.52mm</v>
          </cell>
          <cell r="P456">
            <v>1</v>
          </cell>
          <cell r="Q456">
            <v>1</v>
          </cell>
          <cell r="R456">
            <v>475.84</v>
          </cell>
        </row>
        <row r="457">
          <cell r="A457" t="str">
            <v>SFV8EH4X4</v>
          </cell>
          <cell r="C457" t="str">
            <v>FILTRE VERTICAL 8EH 4X4 1.52MM</v>
          </cell>
          <cell r="D457">
            <v>6</v>
          </cell>
          <cell r="E457" t="str">
            <v>PACKS MEMBRANE</v>
          </cell>
          <cell r="H457" t="str">
            <v>NB FV</v>
          </cell>
          <cell r="I457" t="str">
            <v>NB de ventes packs FV</v>
          </cell>
          <cell r="J457" t="str">
            <v>FV</v>
          </cell>
          <cell r="K457" t="str">
            <v>FILTRE VERTICAL</v>
          </cell>
          <cell r="L457" t="str">
            <v>SODAF</v>
          </cell>
          <cell r="M457" t="str">
            <v>SFV8EH4X4</v>
          </cell>
          <cell r="N457" t="str">
            <v>FILTRE VERTICAL 8EH 4X4 1.52mm</v>
          </cell>
          <cell r="P457">
            <v>1</v>
          </cell>
          <cell r="Q457">
            <v>1</v>
          </cell>
          <cell r="R457">
            <v>592.22</v>
          </cell>
        </row>
        <row r="458">
          <cell r="A458" t="str">
            <v>SFV9EH4X4.5</v>
          </cell>
          <cell r="C458" t="str">
            <v>FILTRE VERTICAL 9EH 4X3.5 1.52MM</v>
          </cell>
          <cell r="D458">
            <v>6</v>
          </cell>
          <cell r="E458" t="str">
            <v>PACKS MEMBRANE</v>
          </cell>
          <cell r="H458" t="str">
            <v>NB FV</v>
          </cell>
          <cell r="I458" t="str">
            <v>NB de ventes packs FV</v>
          </cell>
          <cell r="J458" t="str">
            <v>FV</v>
          </cell>
          <cell r="K458" t="str">
            <v>FILTRE VERTICAL</v>
          </cell>
          <cell r="L458" t="str">
            <v>SODAF</v>
          </cell>
          <cell r="M458" t="str">
            <v>SFV9EH4X3.5</v>
          </cell>
          <cell r="N458" t="str">
            <v>FILTRE VERTICAL 9EH 4X3.5 1.52mm</v>
          </cell>
          <cell r="P458">
            <v>1</v>
          </cell>
          <cell r="Q458">
            <v>1</v>
          </cell>
          <cell r="R458">
            <v>595.16</v>
          </cell>
        </row>
        <row r="459">
          <cell r="A459" t="str">
            <v>SFV10EH4X5</v>
          </cell>
          <cell r="C459" t="str">
            <v>FILTRE VERTICAL 10EH 4X5 1.52MM</v>
          </cell>
          <cell r="D459">
            <v>6</v>
          </cell>
          <cell r="E459" t="str">
            <v>PACKS MEMBRANE</v>
          </cell>
          <cell r="H459" t="str">
            <v>NB FV</v>
          </cell>
          <cell r="I459" t="str">
            <v>NB de ventes packs FV</v>
          </cell>
          <cell r="J459" t="str">
            <v>FV</v>
          </cell>
          <cell r="K459" t="str">
            <v>FILTRE VERTICAL</v>
          </cell>
          <cell r="L459" t="str">
            <v>SODAF</v>
          </cell>
          <cell r="M459" t="str">
            <v>SFV10EH4X5</v>
          </cell>
          <cell r="N459" t="str">
            <v>FILTRE VERTICAL 10EH 4X5 1.52mm</v>
          </cell>
          <cell r="P459">
            <v>1</v>
          </cell>
          <cell r="Q459">
            <v>1</v>
          </cell>
          <cell r="R459">
            <v>598.11</v>
          </cell>
        </row>
        <row r="460">
          <cell r="A460" t="str">
            <v>SFV12EH6X4</v>
          </cell>
          <cell r="C460" t="str">
            <v>FILTRE VERTICAL 12EH 6X4 1.52MM</v>
          </cell>
          <cell r="D460">
            <v>6</v>
          </cell>
          <cell r="E460" t="str">
            <v>PACKS MEMBRANE</v>
          </cell>
          <cell r="H460" t="str">
            <v>NB FV</v>
          </cell>
          <cell r="I460" t="str">
            <v>NB de ventes packs FV</v>
          </cell>
          <cell r="J460" t="str">
            <v>FV</v>
          </cell>
          <cell r="K460" t="str">
            <v>FILTRE VERTICAL</v>
          </cell>
          <cell r="L460" t="str">
            <v>SODAF</v>
          </cell>
          <cell r="M460" t="str">
            <v>SFV12EH6X4</v>
          </cell>
          <cell r="N460" t="str">
            <v>FILTRE VERTICAL 12EH 6X4 1.52mm</v>
          </cell>
          <cell r="P460">
            <v>1</v>
          </cell>
          <cell r="Q460">
            <v>1</v>
          </cell>
          <cell r="R460">
            <v>680.15</v>
          </cell>
        </row>
        <row r="461">
          <cell r="A461" t="str">
            <v>SFV14EH7X4</v>
          </cell>
          <cell r="C461" t="str">
            <v>FILTRE VERTICAL 14EH 7X4 1.52MM</v>
          </cell>
          <cell r="D461">
            <v>6</v>
          </cell>
          <cell r="E461" t="str">
            <v>PACKS MEMBRANE</v>
          </cell>
          <cell r="H461" t="str">
            <v>NB FV</v>
          </cell>
          <cell r="I461" t="str">
            <v>NB de ventes packs FV</v>
          </cell>
          <cell r="J461" t="str">
            <v>FV</v>
          </cell>
          <cell r="K461" t="str">
            <v>FILTRE VERTICAL</v>
          </cell>
          <cell r="L461" t="str">
            <v>SODAF</v>
          </cell>
          <cell r="M461" t="str">
            <v>SFV14EH7X4</v>
          </cell>
          <cell r="N461" t="str">
            <v>FILTRE VERTICAL 14EH 7X4 1.52mm</v>
          </cell>
          <cell r="P461">
            <v>1</v>
          </cell>
          <cell r="Q461">
            <v>1</v>
          </cell>
          <cell r="R461">
            <v>875.31</v>
          </cell>
        </row>
        <row r="462">
          <cell r="A462" t="str">
            <v>SFV16EH8X4</v>
          </cell>
          <cell r="C462" t="str">
            <v>FILTRE VERTICAL 16EH 8X4 1.52MM</v>
          </cell>
          <cell r="D462">
            <v>6</v>
          </cell>
          <cell r="E462" t="str">
            <v>PACKS MEMBRANE</v>
          </cell>
          <cell r="H462" t="str">
            <v>NB FV</v>
          </cell>
          <cell r="I462" t="str">
            <v>NB de ventes packs FV</v>
          </cell>
          <cell r="J462" t="str">
            <v>FV</v>
          </cell>
          <cell r="K462" t="str">
            <v>FILTRE VERTICAL</v>
          </cell>
          <cell r="L462" t="str">
            <v>SODAF</v>
          </cell>
          <cell r="M462" t="str">
            <v>SFV16EH8X4</v>
          </cell>
          <cell r="N462" t="str">
            <v>FILTRE VERTICAL 16EH 8X4 1.52mm</v>
          </cell>
          <cell r="P462">
            <v>1</v>
          </cell>
          <cell r="Q462">
            <v>1</v>
          </cell>
          <cell r="R462">
            <v>971.09</v>
          </cell>
        </row>
        <row r="463">
          <cell r="A463" t="str">
            <v>SFV18EH8X4.5</v>
          </cell>
          <cell r="C463" t="str">
            <v>FILTRE VERTICAL 18EH 8X4.5 1.52MM</v>
          </cell>
          <cell r="D463">
            <v>6</v>
          </cell>
          <cell r="E463" t="str">
            <v>PACKS MEMBRANE</v>
          </cell>
          <cell r="H463" t="str">
            <v>NB FV</v>
          </cell>
          <cell r="I463" t="str">
            <v>NB de ventes packs FV</v>
          </cell>
          <cell r="J463" t="str">
            <v>FV</v>
          </cell>
          <cell r="K463" t="str">
            <v>FILTRE VERTICAL</v>
          </cell>
          <cell r="L463" t="str">
            <v>SODAF</v>
          </cell>
          <cell r="M463" t="str">
            <v>SFV18EH8X4.5</v>
          </cell>
          <cell r="N463" t="str">
            <v>FILTRE VERTICALE 18 EH 8X4.5 1.52mm</v>
          </cell>
          <cell r="P463">
            <v>1</v>
          </cell>
          <cell r="Q463">
            <v>1</v>
          </cell>
          <cell r="R463">
            <v>976.98</v>
          </cell>
        </row>
        <row r="464">
          <cell r="A464" t="str">
            <v>SFV20EH8X5</v>
          </cell>
          <cell r="C464" t="str">
            <v>FILTRE VERTICAL 20EH 8X5 1.52MM</v>
          </cell>
          <cell r="D464">
            <v>6</v>
          </cell>
          <cell r="E464" t="str">
            <v>PACKS MEMBRANE</v>
          </cell>
          <cell r="H464" t="str">
            <v>NB FV</v>
          </cell>
          <cell r="I464" t="str">
            <v>NB de ventes packs FV</v>
          </cell>
          <cell r="J464" t="str">
            <v>FV</v>
          </cell>
          <cell r="K464" t="str">
            <v>FILTRE VERTICAL</v>
          </cell>
          <cell r="L464" t="str">
            <v>SODAF</v>
          </cell>
          <cell r="M464" t="str">
            <v>SFV20EH8X5</v>
          </cell>
          <cell r="N464" t="str">
            <v>FILTRE VERTICAL 20EH 8X5 1.52mm</v>
          </cell>
          <cell r="P464">
            <v>1</v>
          </cell>
          <cell r="Q464">
            <v>1</v>
          </cell>
          <cell r="R464">
            <v>971.09</v>
          </cell>
        </row>
        <row r="465">
          <cell r="A465" t="str">
            <v>PSFV3EH3X2</v>
          </cell>
          <cell r="C465" t="str">
            <v>PACK  FV GEO 1.52MM 3EH 3X2 AVEC GRILLES</v>
          </cell>
          <cell r="D465">
            <v>1</v>
          </cell>
          <cell r="E465" t="str">
            <v>MEMBRANES ET ANTI-RACINES</v>
          </cell>
          <cell r="F465">
            <v>2</v>
          </cell>
          <cell r="G465" t="str">
            <v>MEMBRANES ET ANTI-RACINES</v>
          </cell>
          <cell r="H465" t="str">
            <v>NB FV</v>
          </cell>
          <cell r="I465" t="str">
            <v>NB de ventes packs FV</v>
          </cell>
          <cell r="J465">
            <v>1</v>
          </cell>
          <cell r="K465" t="str">
            <v>Pack EPDM FV</v>
          </cell>
          <cell r="L465" t="str">
            <v>AQUATIRIS</v>
          </cell>
          <cell r="M465" t="str">
            <v>&lt;Non référencé&gt;</v>
          </cell>
          <cell r="N465" t="str">
            <v>&lt;Article non référencé&gt;</v>
          </cell>
          <cell r="P465">
            <v>1</v>
          </cell>
          <cell r="Q465">
            <v>0</v>
          </cell>
          <cell r="R465">
            <v>0</v>
          </cell>
        </row>
        <row r="466">
          <cell r="A466" t="str">
            <v>PSFV4EH4X2</v>
          </cell>
          <cell r="C466" t="str">
            <v>PACK  FV GEO 1.52MM 4EH 4X2 AVEC GRILLES</v>
          </cell>
          <cell r="D466">
            <v>1</v>
          </cell>
          <cell r="E466" t="str">
            <v>MEMBRANES ET ANTI-RACINES</v>
          </cell>
          <cell r="F466">
            <v>2</v>
          </cell>
          <cell r="G466" t="str">
            <v>MEMBRANES ET ANTI-RACINES</v>
          </cell>
          <cell r="H466" t="str">
            <v>NB FV</v>
          </cell>
          <cell r="I466" t="str">
            <v>NB de ventes packs FV</v>
          </cell>
          <cell r="J466">
            <v>1</v>
          </cell>
          <cell r="K466" t="str">
            <v>Pack EPDM FV</v>
          </cell>
          <cell r="L466" t="str">
            <v>AQUATIRIS</v>
          </cell>
          <cell r="M466" t="str">
            <v>&lt;Non référencé&gt;</v>
          </cell>
          <cell r="N466" t="str">
            <v>&lt;Article non référencé&gt;</v>
          </cell>
          <cell r="P466">
            <v>1</v>
          </cell>
          <cell r="Q466">
            <v>0</v>
          </cell>
          <cell r="R466">
            <v>0</v>
          </cell>
        </row>
        <row r="467">
          <cell r="A467" t="str">
            <v>PSFV5EH4X2.5</v>
          </cell>
          <cell r="C467" t="str">
            <v>PACK  FV GEO 1.52MM 5EH 4X2.5 AVEC GRILLES</v>
          </cell>
          <cell r="D467">
            <v>1</v>
          </cell>
          <cell r="E467" t="str">
            <v>MEMBRANES ET ANTI-RACINES</v>
          </cell>
          <cell r="F467">
            <v>2</v>
          </cell>
          <cell r="G467" t="str">
            <v>MEMBRANES ET ANTI-RACINES</v>
          </cell>
          <cell r="H467" t="str">
            <v>NB FV</v>
          </cell>
          <cell r="I467" t="str">
            <v>NB de ventes packs FV</v>
          </cell>
          <cell r="J467">
            <v>1</v>
          </cell>
          <cell r="K467" t="str">
            <v>Pack EPDM FV</v>
          </cell>
          <cell r="L467" t="str">
            <v>AQUATIRIS</v>
          </cell>
          <cell r="M467" t="str">
            <v>&lt;Non référencé&gt;</v>
          </cell>
          <cell r="N467" t="str">
            <v>&lt;Article non référencé&gt;</v>
          </cell>
          <cell r="P467">
            <v>1</v>
          </cell>
          <cell r="Q467">
            <v>0</v>
          </cell>
          <cell r="R467">
            <v>0</v>
          </cell>
        </row>
        <row r="468">
          <cell r="A468" t="str">
            <v>PSFV6EH4X3</v>
          </cell>
          <cell r="C468" t="str">
            <v>PACK  FV GEO 1.52MM 6EH 4X3 AVEC GRILLES</v>
          </cell>
          <cell r="D468">
            <v>1</v>
          </cell>
          <cell r="E468" t="str">
            <v>MEMBRANES ET ANTI-RACINES</v>
          </cell>
          <cell r="F468">
            <v>2</v>
          </cell>
          <cell r="G468" t="str">
            <v>MEMBRANES ET ANTI-RACINES</v>
          </cell>
          <cell r="H468" t="str">
            <v>NB FV</v>
          </cell>
          <cell r="I468" t="str">
            <v>NB de ventes packs FV</v>
          </cell>
          <cell r="J468">
            <v>1</v>
          </cell>
          <cell r="K468" t="str">
            <v>Pack EPDM FV</v>
          </cell>
          <cell r="L468" t="str">
            <v>AQUATIRIS</v>
          </cell>
          <cell r="M468" t="str">
            <v>&lt;Non référencé&gt;</v>
          </cell>
          <cell r="N468" t="str">
            <v>&lt;Article non référencé&gt;</v>
          </cell>
          <cell r="P468">
            <v>1</v>
          </cell>
          <cell r="Q468">
            <v>0</v>
          </cell>
          <cell r="R468">
            <v>0</v>
          </cell>
        </row>
        <row r="469">
          <cell r="A469" t="str">
            <v>PSFV7EH4X3.5</v>
          </cell>
          <cell r="C469" t="str">
            <v>PACK  FV GEO 1.52MM 7EH 4X3.5 AVEC GRILLES</v>
          </cell>
          <cell r="D469">
            <v>1</v>
          </cell>
          <cell r="E469" t="str">
            <v>MEMBRANES ET ANTI-RACINES</v>
          </cell>
          <cell r="F469">
            <v>2</v>
          </cell>
          <cell r="G469" t="str">
            <v>MEMBRANES ET ANTI-RACINES</v>
          </cell>
          <cell r="H469" t="str">
            <v>NB FV</v>
          </cell>
          <cell r="I469" t="str">
            <v>NB de ventes packs FV</v>
          </cell>
          <cell r="J469">
            <v>1</v>
          </cell>
          <cell r="K469" t="str">
            <v>Pack EPDM FV</v>
          </cell>
          <cell r="L469" t="str">
            <v>AQUATIRIS</v>
          </cell>
          <cell r="M469" t="str">
            <v>&lt;Non référencé&gt;</v>
          </cell>
          <cell r="N469" t="str">
            <v>&lt;Article non référencé&gt;</v>
          </cell>
          <cell r="P469">
            <v>1</v>
          </cell>
          <cell r="Q469">
            <v>0</v>
          </cell>
          <cell r="R469">
            <v>0</v>
          </cell>
        </row>
        <row r="470">
          <cell r="A470" t="str">
            <v>PSFV8EH4X4</v>
          </cell>
          <cell r="C470" t="str">
            <v>PACK  FV GEO 1.52MM 8EH 4X4 AVEC GRILLES</v>
          </cell>
          <cell r="D470">
            <v>1</v>
          </cell>
          <cell r="E470" t="str">
            <v>MEMBRANES ET ANTI-RACINES</v>
          </cell>
          <cell r="F470">
            <v>2</v>
          </cell>
          <cell r="G470" t="str">
            <v>MEMBRANES ET ANTI-RACINES</v>
          </cell>
          <cell r="H470" t="str">
            <v>NB FV</v>
          </cell>
          <cell r="I470" t="str">
            <v>NB de ventes packs FV</v>
          </cell>
          <cell r="J470">
            <v>1</v>
          </cell>
          <cell r="K470" t="str">
            <v>Pack EPDM FV</v>
          </cell>
          <cell r="L470" t="str">
            <v>AQUATIRIS</v>
          </cell>
          <cell r="M470" t="str">
            <v>&lt;Non référencé&gt;</v>
          </cell>
          <cell r="N470" t="str">
            <v>&lt;Article non référencé&gt;</v>
          </cell>
          <cell r="P470">
            <v>1</v>
          </cell>
          <cell r="Q470">
            <v>0</v>
          </cell>
          <cell r="R470">
            <v>0</v>
          </cell>
        </row>
        <row r="471">
          <cell r="A471" t="str">
            <v>PSFV9EH4X4.5</v>
          </cell>
          <cell r="C471" t="str">
            <v>PACK  FV GEO 1.52MM 9EH 4X4.5 AVEC GRILLES</v>
          </cell>
          <cell r="D471">
            <v>1</v>
          </cell>
          <cell r="E471" t="str">
            <v>MEMBRANES ET ANTI-RACINES</v>
          </cell>
          <cell r="F471">
            <v>2</v>
          </cell>
          <cell r="G471" t="str">
            <v>MEMBRANES ET ANTI-RACINES</v>
          </cell>
          <cell r="H471" t="str">
            <v>NB FV</v>
          </cell>
          <cell r="I471" t="str">
            <v>NB de ventes packs FV</v>
          </cell>
          <cell r="J471">
            <v>1</v>
          </cell>
          <cell r="K471" t="str">
            <v>Pack EPDM FV</v>
          </cell>
          <cell r="L471" t="str">
            <v>AQUATIRIS</v>
          </cell>
          <cell r="M471" t="str">
            <v>&lt;Non référencé&gt;</v>
          </cell>
          <cell r="N471" t="str">
            <v>&lt;Article non référencé&gt;</v>
          </cell>
          <cell r="P471">
            <v>1</v>
          </cell>
          <cell r="Q471">
            <v>0</v>
          </cell>
          <cell r="R471">
            <v>0</v>
          </cell>
        </row>
        <row r="472">
          <cell r="A472" t="str">
            <v>PSFV10EH4X5</v>
          </cell>
          <cell r="C472" t="str">
            <v>PACK  FV GEO 1.52MM 10EH 4X5 AVEC GRILLES</v>
          </cell>
          <cell r="D472">
            <v>1</v>
          </cell>
          <cell r="E472" t="str">
            <v>MEMBRANES ET ANTI-RACINES</v>
          </cell>
          <cell r="F472">
            <v>2</v>
          </cell>
          <cell r="G472" t="str">
            <v>MEMBRANES ET ANTI-RACINES</v>
          </cell>
          <cell r="H472" t="str">
            <v>NB FV</v>
          </cell>
          <cell r="I472" t="str">
            <v>NB de ventes packs FV</v>
          </cell>
          <cell r="J472">
            <v>1</v>
          </cell>
          <cell r="K472" t="str">
            <v>Pack EPDM FV</v>
          </cell>
          <cell r="L472" t="str">
            <v>AQUATIRIS</v>
          </cell>
          <cell r="M472" t="str">
            <v>&lt;Non référencé&gt;</v>
          </cell>
          <cell r="N472" t="str">
            <v>&lt;Article non référencé&gt;</v>
          </cell>
          <cell r="P472">
            <v>1</v>
          </cell>
          <cell r="Q472">
            <v>0</v>
          </cell>
          <cell r="R472">
            <v>0</v>
          </cell>
        </row>
        <row r="473">
          <cell r="A473" t="str">
            <v>PSFV12EH6X4</v>
          </cell>
          <cell r="C473" t="str">
            <v>PACK  FV GEO 1.52MM 12EH 6X4 AVEC GRILLES</v>
          </cell>
          <cell r="D473">
            <v>1</v>
          </cell>
          <cell r="E473" t="str">
            <v>MEMBRANES ET ANTI-RACINES</v>
          </cell>
          <cell r="F473">
            <v>2</v>
          </cell>
          <cell r="G473" t="str">
            <v>MEMBRANES ET ANTI-RACINES</v>
          </cell>
          <cell r="H473" t="str">
            <v>NB FV</v>
          </cell>
          <cell r="I473" t="str">
            <v>NB de ventes packs FV</v>
          </cell>
          <cell r="J473">
            <v>1</v>
          </cell>
          <cell r="K473" t="str">
            <v>Pack EPDM FV</v>
          </cell>
          <cell r="L473" t="str">
            <v>AQUATIRIS</v>
          </cell>
          <cell r="M473" t="str">
            <v>&lt;Non référencé&gt;</v>
          </cell>
          <cell r="N473" t="str">
            <v>&lt;Article non référencé&gt;</v>
          </cell>
          <cell r="P473">
            <v>1</v>
          </cell>
          <cell r="Q473">
            <v>0</v>
          </cell>
          <cell r="R473">
            <v>0</v>
          </cell>
        </row>
        <row r="474">
          <cell r="A474" t="str">
            <v>PSFV14EH7X4</v>
          </cell>
          <cell r="C474" t="str">
            <v>PACK  FV GEO 1.52MM 14EH 7X4 AVEC GRILLES</v>
          </cell>
          <cell r="D474">
            <v>1</v>
          </cell>
          <cell r="E474" t="str">
            <v>MEMBRANES ET ANTI-RACINES</v>
          </cell>
          <cell r="F474">
            <v>2</v>
          </cell>
          <cell r="G474" t="str">
            <v>MEMBRANES ET ANTI-RACINES</v>
          </cell>
          <cell r="H474" t="str">
            <v>NB FV</v>
          </cell>
          <cell r="I474" t="str">
            <v>NB de ventes packs FV</v>
          </cell>
          <cell r="J474">
            <v>1</v>
          </cell>
          <cell r="K474" t="str">
            <v>Pack EPDM FV</v>
          </cell>
          <cell r="L474" t="str">
            <v>AQUATIRIS</v>
          </cell>
          <cell r="M474" t="str">
            <v>&lt;Non référencé&gt;</v>
          </cell>
          <cell r="N474" t="str">
            <v>&lt;Article non référencé&gt;</v>
          </cell>
          <cell r="P474">
            <v>1</v>
          </cell>
          <cell r="Q474">
            <v>0</v>
          </cell>
          <cell r="R474">
            <v>0</v>
          </cell>
        </row>
        <row r="475">
          <cell r="A475" t="str">
            <v>PSFV16EH8X4</v>
          </cell>
          <cell r="C475" t="str">
            <v>PACK  FV GEO 1.52MM 16EH 8X4 AVEC GRILLES</v>
          </cell>
          <cell r="D475">
            <v>1</v>
          </cell>
          <cell r="E475" t="str">
            <v>MEMBRANES ET ANTI-RACINES</v>
          </cell>
          <cell r="F475">
            <v>2</v>
          </cell>
          <cell r="G475" t="str">
            <v>MEMBRANES ET ANTI-RACINES</v>
          </cell>
          <cell r="H475" t="str">
            <v>NB FV</v>
          </cell>
          <cell r="I475" t="str">
            <v>NB de ventes packs FV</v>
          </cell>
          <cell r="J475">
            <v>1</v>
          </cell>
          <cell r="K475" t="str">
            <v>Pack EPDM FV</v>
          </cell>
          <cell r="L475" t="str">
            <v>AQUATIRIS</v>
          </cell>
          <cell r="M475" t="str">
            <v>&lt;Non référencé&gt;</v>
          </cell>
          <cell r="N475" t="str">
            <v>&lt;Article non référencé&gt;</v>
          </cell>
          <cell r="P475">
            <v>1</v>
          </cell>
          <cell r="Q475">
            <v>0</v>
          </cell>
          <cell r="R475">
            <v>0</v>
          </cell>
        </row>
        <row r="476">
          <cell r="A476" t="str">
            <v>PSFV18EH8X4.5</v>
          </cell>
          <cell r="C476" t="str">
            <v>PACK  FV GEO 1.52MM 18EH 8X4.5 AVEC GRILLES</v>
          </cell>
          <cell r="D476">
            <v>1</v>
          </cell>
          <cell r="E476" t="str">
            <v>MEMBRANES ET ANTI-RACINES</v>
          </cell>
          <cell r="F476">
            <v>2</v>
          </cell>
          <cell r="G476" t="str">
            <v>MEMBRANES ET ANTI-RACINES</v>
          </cell>
          <cell r="H476" t="str">
            <v>NB FV</v>
          </cell>
          <cell r="I476" t="str">
            <v>NB de ventes packs FV</v>
          </cell>
          <cell r="J476">
            <v>1</v>
          </cell>
          <cell r="K476" t="str">
            <v>Pack EPDM FV</v>
          </cell>
          <cell r="L476" t="str">
            <v>AQUATIRIS</v>
          </cell>
          <cell r="M476" t="str">
            <v>&lt;Non référencé&gt;</v>
          </cell>
          <cell r="N476" t="str">
            <v>&lt;Article non référencé&gt;</v>
          </cell>
          <cell r="P476">
            <v>1</v>
          </cell>
          <cell r="Q476">
            <v>0</v>
          </cell>
          <cell r="R476">
            <v>0</v>
          </cell>
        </row>
        <row r="477">
          <cell r="A477" t="str">
            <v>PSFV20EH8X5</v>
          </cell>
          <cell r="C477" t="str">
            <v>PACK  FV GEO 1.52MM 20EH 8X5 AVEC GRILLES</v>
          </cell>
          <cell r="D477">
            <v>1</v>
          </cell>
          <cell r="E477" t="str">
            <v>MEMBRANES ET ANTI-RACINES</v>
          </cell>
          <cell r="F477">
            <v>2</v>
          </cell>
          <cell r="G477" t="str">
            <v>MEMBRANES ET ANTI-RACINES</v>
          </cell>
          <cell r="H477" t="str">
            <v>NB FV</v>
          </cell>
          <cell r="I477" t="str">
            <v>NB de ventes packs FV</v>
          </cell>
          <cell r="J477">
            <v>1</v>
          </cell>
          <cell r="K477" t="str">
            <v>Pack EPDM FV</v>
          </cell>
          <cell r="L477" t="str">
            <v>AQUATIRIS</v>
          </cell>
          <cell r="M477" t="str">
            <v>&lt;Non référencé&gt;</v>
          </cell>
          <cell r="N477" t="str">
            <v>&lt;Article non référencé&gt;</v>
          </cell>
          <cell r="P477">
            <v>1</v>
          </cell>
          <cell r="Q477">
            <v>0</v>
          </cell>
          <cell r="R477">
            <v>0</v>
          </cell>
        </row>
        <row r="478">
          <cell r="A478" t="str">
            <v>ENFC45100</v>
          </cell>
          <cell r="C478" t="str">
            <v>COUDE 45 FF PVC EVAC D100</v>
          </cell>
          <cell r="D478">
            <v>8</v>
          </cell>
          <cell r="E478" t="str">
            <v>PVC/PE</v>
          </cell>
          <cell r="F478">
            <v>4</v>
          </cell>
          <cell r="G478" t="str">
            <v>PVC/PE</v>
          </cell>
          <cell r="J478">
            <v>3</v>
          </cell>
          <cell r="K478" t="str">
            <v>PVC EVACUATION / VENTILATION / DRAINAGE</v>
          </cell>
          <cell r="L478" t="str">
            <v>SORODIST</v>
          </cell>
          <cell r="M478" t="str">
            <v>ENFC45100</v>
          </cell>
          <cell r="N478" t="str">
            <v>COUDE PVC 45° FF D100</v>
          </cell>
          <cell r="P478">
            <v>1</v>
          </cell>
          <cell r="Q478">
            <v>55</v>
          </cell>
          <cell r="R478">
            <v>1.34</v>
          </cell>
        </row>
        <row r="479">
          <cell r="A479" t="str">
            <v>ENFCS45100</v>
          </cell>
          <cell r="C479" t="str">
            <v>CULOTTE PVC EVAC 45 FF D100</v>
          </cell>
          <cell r="D479">
            <v>8</v>
          </cell>
          <cell r="E479" t="str">
            <v>PVC/PE</v>
          </cell>
          <cell r="F479">
            <v>4</v>
          </cell>
          <cell r="G479" t="str">
            <v>PVC/PE</v>
          </cell>
          <cell r="J479">
            <v>3</v>
          </cell>
          <cell r="K479" t="str">
            <v>PVC EVACUATION / VENTILATION / DRAINAGE</v>
          </cell>
          <cell r="L479" t="str">
            <v>SORODIST</v>
          </cell>
          <cell r="M479" t="str">
            <v>ENFCS45100</v>
          </cell>
          <cell r="N479" t="str">
            <v>CULOTTE PVC EVAC 45° FF D100</v>
          </cell>
          <cell r="P479">
            <v>1</v>
          </cell>
          <cell r="Q479">
            <v>1</v>
          </cell>
          <cell r="R479">
            <v>2.08</v>
          </cell>
        </row>
        <row r="480">
          <cell r="A480" t="str">
            <v>ENFCS87100</v>
          </cell>
          <cell r="C480" t="str">
            <v>CULOTTE Y 8730 FF D100</v>
          </cell>
          <cell r="D480">
            <v>8</v>
          </cell>
          <cell r="E480" t="str">
            <v>PVC/PE</v>
          </cell>
          <cell r="F480">
            <v>4</v>
          </cell>
          <cell r="G480" t="str">
            <v>PVC/PE</v>
          </cell>
          <cell r="J480">
            <v>3</v>
          </cell>
          <cell r="K480" t="str">
            <v>PVC EVACUATION / VENTILATION / DRAINAGE</v>
          </cell>
          <cell r="L480" t="str">
            <v>SORODIST</v>
          </cell>
          <cell r="M480" t="str">
            <v>ENFCS87100</v>
          </cell>
          <cell r="N480" t="str">
            <v>Culotte simple 87°30 FFF PVC Evac D100</v>
          </cell>
          <cell r="P480">
            <v>1</v>
          </cell>
          <cell r="Q480">
            <v>1</v>
          </cell>
          <cell r="R480">
            <v>1.83</v>
          </cell>
        </row>
        <row r="481">
          <cell r="A481" t="str">
            <v>ENFC45MF100</v>
          </cell>
          <cell r="C481" t="str">
            <v>COUDE 45 PVC EVAC MF D100</v>
          </cell>
          <cell r="D481">
            <v>8</v>
          </cell>
          <cell r="E481" t="str">
            <v>PVC/PE</v>
          </cell>
          <cell r="F481">
            <v>4</v>
          </cell>
          <cell r="G481" t="str">
            <v>PVC/PE</v>
          </cell>
          <cell r="J481">
            <v>3</v>
          </cell>
          <cell r="K481" t="str">
            <v>PVC EVACUATION / VENTILATION / DRAINAGE</v>
          </cell>
          <cell r="L481" t="str">
            <v>SORODIST</v>
          </cell>
          <cell r="M481" t="str">
            <v>ENFC45MF100</v>
          </cell>
          <cell r="N481" t="str">
            <v>COUDE PVC EVAC 45° MF D100</v>
          </cell>
          <cell r="P481">
            <v>1</v>
          </cell>
          <cell r="Q481">
            <v>64</v>
          </cell>
          <cell r="R481">
            <v>1.03</v>
          </cell>
        </row>
        <row r="482">
          <cell r="A482" t="str">
            <v>ENFC87100</v>
          </cell>
          <cell r="C482" t="str">
            <v>COUDE 8730 FF PVC EVAC D100</v>
          </cell>
          <cell r="D482">
            <v>8</v>
          </cell>
          <cell r="E482" t="str">
            <v>PVC/PE</v>
          </cell>
          <cell r="F482">
            <v>4</v>
          </cell>
          <cell r="G482" t="str">
            <v>PVC/PE</v>
          </cell>
          <cell r="J482">
            <v>3</v>
          </cell>
          <cell r="K482" t="str">
            <v>PVC EVACUATION / VENTILATION / DRAINAGE</v>
          </cell>
          <cell r="L482" t="str">
            <v>SORODIST</v>
          </cell>
          <cell r="M482" t="str">
            <v>ENFC87100</v>
          </cell>
          <cell r="N482" t="str">
            <v>COUDE 87°30 FF PVC EVAC Ø 100</v>
          </cell>
          <cell r="P482">
            <v>1</v>
          </cell>
          <cell r="Q482">
            <v>1</v>
          </cell>
          <cell r="R482">
            <v>1.55</v>
          </cell>
        </row>
        <row r="483">
          <cell r="A483" t="str">
            <v>ENFC87MF100</v>
          </cell>
          <cell r="C483" t="str">
            <v>COUDE 8730 MF PVC EVAC D100</v>
          </cell>
          <cell r="D483">
            <v>8</v>
          </cell>
          <cell r="E483" t="str">
            <v>PVC/PE</v>
          </cell>
          <cell r="F483">
            <v>4</v>
          </cell>
          <cell r="G483" t="str">
            <v>PVC/PE</v>
          </cell>
          <cell r="J483">
            <v>3</v>
          </cell>
          <cell r="K483" t="str">
            <v>PVC EVACUATION / VENTILATION / DRAINAGE</v>
          </cell>
          <cell r="L483" t="str">
            <v>SORODIST</v>
          </cell>
          <cell r="M483" t="str">
            <v>ENFC87MF100</v>
          </cell>
          <cell r="N483" t="str">
            <v>COUDE 87°30 MF PVC EVAC Ø 100</v>
          </cell>
          <cell r="P483">
            <v>1</v>
          </cell>
          <cell r="Q483">
            <v>1</v>
          </cell>
          <cell r="R483">
            <v>1.28</v>
          </cell>
        </row>
        <row r="484">
          <cell r="A484" t="str">
            <v>ENFCS87MF100</v>
          </cell>
          <cell r="C484" t="str">
            <v>CULOTTE SIMPLE 8730 MFF PVC EVAC D100</v>
          </cell>
          <cell r="D484">
            <v>8</v>
          </cell>
          <cell r="E484" t="str">
            <v>PVC/PE</v>
          </cell>
          <cell r="F484">
            <v>4</v>
          </cell>
          <cell r="G484" t="str">
            <v>PVC/PE</v>
          </cell>
          <cell r="J484">
            <v>3</v>
          </cell>
          <cell r="K484" t="str">
            <v>PVC EVACUATION / VENTILATION / DRAINAGE</v>
          </cell>
          <cell r="L484" t="str">
            <v>SORODIST</v>
          </cell>
          <cell r="M484" t="str">
            <v>ENFCS87MF100</v>
          </cell>
          <cell r="N484" t="str">
            <v>CULOTTE SIMPLE 87°30 MFF PVC EVAC Ø 100</v>
          </cell>
          <cell r="P484">
            <v>1</v>
          </cell>
          <cell r="Q484">
            <v>1</v>
          </cell>
          <cell r="R484">
            <v>2.46</v>
          </cell>
        </row>
        <row r="485">
          <cell r="A485" t="str">
            <v>ENFCS45MF100</v>
          </cell>
          <cell r="C485" t="str">
            <v>CULOTTE SIMPLE 45 MFF PVC EVAC D100</v>
          </cell>
          <cell r="D485">
            <v>8</v>
          </cell>
          <cell r="E485" t="str">
            <v>PVC/PE</v>
          </cell>
          <cell r="F485">
            <v>4</v>
          </cell>
          <cell r="G485" t="str">
            <v>PVC/PE</v>
          </cell>
          <cell r="J485">
            <v>3</v>
          </cell>
          <cell r="K485" t="str">
            <v>PVC EVACUATION / VENTILATION / DRAINAGE</v>
          </cell>
          <cell r="L485" t="str">
            <v>SORODIST</v>
          </cell>
          <cell r="M485" t="str">
            <v>ENFCS45MF100</v>
          </cell>
          <cell r="N485" t="str">
            <v>CULOTTE SIMPLE 45° MFF PVC EVAC Ø 100</v>
          </cell>
          <cell r="P485">
            <v>1</v>
          </cell>
          <cell r="Q485">
            <v>1</v>
          </cell>
          <cell r="R485">
            <v>2.15</v>
          </cell>
        </row>
        <row r="486">
          <cell r="A486" t="str">
            <v>MMANCH50</v>
          </cell>
          <cell r="C486" t="str">
            <v>MANCHON EGAL D50</v>
          </cell>
          <cell r="D486">
            <v>10</v>
          </cell>
          <cell r="E486" t="str">
            <v>ACCESSOIRES AU DETAIL</v>
          </cell>
          <cell r="F486">
            <v>8</v>
          </cell>
          <cell r="G486" t="str">
            <v>ACCESSOIRES AU DETAIL</v>
          </cell>
          <cell r="L486" t="str">
            <v>HTUBE</v>
          </cell>
          <cell r="M486" t="str">
            <v>MMANCH50</v>
          </cell>
          <cell r="N486" t="str">
            <v>MANCHON EGAL D50</v>
          </cell>
          <cell r="O486" t="str">
            <v>pc</v>
          </cell>
          <cell r="P486">
            <v>1</v>
          </cell>
          <cell r="Q486">
            <v>0</v>
          </cell>
          <cell r="R486">
            <v>0.32</v>
          </cell>
        </row>
        <row r="487">
          <cell r="A487" t="str">
            <v>SFV8EH8X2</v>
          </cell>
          <cell r="C487" t="str">
            <v>FILTRE VERTICAL 8EH 8X2 1.52MM</v>
          </cell>
          <cell r="D487">
            <v>6</v>
          </cell>
          <cell r="E487" t="str">
            <v>PACKS MEMBRANE</v>
          </cell>
          <cell r="H487" t="str">
            <v>NB FV</v>
          </cell>
          <cell r="I487" t="str">
            <v>NB de ventes packs FV</v>
          </cell>
          <cell r="J487" t="str">
            <v>FV</v>
          </cell>
          <cell r="K487" t="str">
            <v>FILTRE VERTICAL</v>
          </cell>
          <cell r="L487" t="str">
            <v>SODAF</v>
          </cell>
          <cell r="M487" t="str">
            <v>SFV8EH8X2</v>
          </cell>
          <cell r="N487" t="str">
            <v>FILTRE VERTICALE 8EH 8X2 1.52mm</v>
          </cell>
          <cell r="P487">
            <v>1</v>
          </cell>
          <cell r="Q487">
            <v>1</v>
          </cell>
          <cell r="R487">
            <v>577.70000000000005</v>
          </cell>
        </row>
        <row r="488">
          <cell r="A488" t="str">
            <v>SFV20EH10X4</v>
          </cell>
          <cell r="C488" t="str">
            <v>FILTRE VERTICAL 20EH 10X4 1.52MM</v>
          </cell>
          <cell r="D488">
            <v>6</v>
          </cell>
          <cell r="E488" t="str">
            <v>PACKS MEMBRANE</v>
          </cell>
          <cell r="H488" t="str">
            <v>NB FV</v>
          </cell>
          <cell r="I488" t="str">
            <v>NB de ventes packs FV</v>
          </cell>
          <cell r="J488" t="str">
            <v>FV</v>
          </cell>
          <cell r="K488" t="str">
            <v>FILTRE VERTICAL</v>
          </cell>
          <cell r="L488" t="str">
            <v>SODAF</v>
          </cell>
          <cell r="M488" t="str">
            <v>SFV20EH10X4</v>
          </cell>
          <cell r="N488" t="str">
            <v>FILTRE VERTICAL 20EH 10X4 1.52mm</v>
          </cell>
          <cell r="P488">
            <v>1</v>
          </cell>
          <cell r="Q488">
            <v>1</v>
          </cell>
          <cell r="R488">
            <v>1134.06</v>
          </cell>
        </row>
        <row r="489">
          <cell r="A489" t="str">
            <v>SFV2EH</v>
          </cell>
          <cell r="C489" t="str">
            <v>FILTRE VERTICAL 2EH 1.52MM</v>
          </cell>
          <cell r="D489">
            <v>6</v>
          </cell>
          <cell r="E489" t="str">
            <v>PACKS MEMBRANE</v>
          </cell>
          <cell r="H489" t="str">
            <v>NB FV</v>
          </cell>
          <cell r="I489" t="str">
            <v>NB de ventes packs FV</v>
          </cell>
          <cell r="J489" t="str">
            <v>FV</v>
          </cell>
          <cell r="K489" t="str">
            <v>FILTRE VERTICAL</v>
          </cell>
          <cell r="L489" t="str">
            <v>SODAF</v>
          </cell>
          <cell r="M489" t="str">
            <v>SFV2EH</v>
          </cell>
          <cell r="N489" t="str">
            <v>FILTRE VERTICLA 2EH 1.52mm</v>
          </cell>
          <cell r="O489" t="str">
            <v>1 Palette</v>
          </cell>
          <cell r="P489">
            <v>6</v>
          </cell>
          <cell r="Q489">
            <v>1</v>
          </cell>
          <cell r="R489">
            <v>1407.96</v>
          </cell>
        </row>
        <row r="490">
          <cell r="A490" t="str">
            <v>PSFV2EH2.5X1.6</v>
          </cell>
          <cell r="C490" t="str">
            <v xml:space="preserve">PACK  FV GEO 1.52MM 2EH 2.5X1.6 </v>
          </cell>
          <cell r="D490">
            <v>1</v>
          </cell>
          <cell r="E490" t="str">
            <v>MEMBRANES ET ANTI-RACINES</v>
          </cell>
          <cell r="F490">
            <v>2</v>
          </cell>
          <cell r="G490" t="str">
            <v>MEMBRANES ET ANTI-RACINES</v>
          </cell>
          <cell r="H490" t="str">
            <v>NB FV</v>
          </cell>
          <cell r="I490" t="str">
            <v>NB de ventes packs FV</v>
          </cell>
          <cell r="J490">
            <v>1</v>
          </cell>
          <cell r="K490" t="str">
            <v>Pack EPDM FV</v>
          </cell>
          <cell r="L490" t="str">
            <v>AQUATIRIS</v>
          </cell>
          <cell r="M490" t="str">
            <v>&lt;Non référencé&gt;</v>
          </cell>
          <cell r="N490" t="str">
            <v>&lt;Article non référencé&gt;</v>
          </cell>
          <cell r="P490">
            <v>1</v>
          </cell>
          <cell r="Q490">
            <v>0</v>
          </cell>
          <cell r="R490">
            <v>0</v>
          </cell>
        </row>
        <row r="491">
          <cell r="A491" t="str">
            <v>MSCIE20</v>
          </cell>
          <cell r="C491" t="str">
            <v>SCIE CLOCHE D20</v>
          </cell>
          <cell r="D491">
            <v>14</v>
          </cell>
          <cell r="E491" t="str">
            <v>OUTILLAGE</v>
          </cell>
          <cell r="F491">
            <v>9</v>
          </cell>
          <cell r="G491" t="str">
            <v>OUTILLAGE</v>
          </cell>
          <cell r="L491" t="str">
            <v>KENI</v>
          </cell>
          <cell r="M491" t="str">
            <v>MSCIE20</v>
          </cell>
          <cell r="N491" t="str">
            <v>SCIE CLOCHE D20</v>
          </cell>
          <cell r="O491" t="str">
            <v>pc</v>
          </cell>
          <cell r="P491">
            <v>1</v>
          </cell>
          <cell r="Q491">
            <v>0</v>
          </cell>
          <cell r="R491">
            <v>0</v>
          </cell>
        </row>
        <row r="492">
          <cell r="A492" t="str">
            <v>CC10M</v>
          </cell>
          <cell r="C492" t="str">
            <v>CHAPEAU D100</v>
          </cell>
          <cell r="D492">
            <v>8</v>
          </cell>
          <cell r="E492" t="str">
            <v>PVC/PE</v>
          </cell>
          <cell r="F492">
            <v>4</v>
          </cell>
          <cell r="G492" t="str">
            <v>PVC/PE</v>
          </cell>
          <cell r="J492">
            <v>3</v>
          </cell>
          <cell r="K492" t="str">
            <v>PVC EVACUATION / VENTILATION / DRAINAGE</v>
          </cell>
          <cell r="L492" t="str">
            <v>NICOLL</v>
          </cell>
          <cell r="M492" t="str">
            <v>CC10M</v>
          </cell>
          <cell r="N492" t="str">
            <v>CHAPEAU Ø 100</v>
          </cell>
          <cell r="O492" t="str">
            <v>pc</v>
          </cell>
          <cell r="P492">
            <v>1</v>
          </cell>
          <cell r="Q492">
            <v>1</v>
          </cell>
          <cell r="R492">
            <v>15.6</v>
          </cell>
        </row>
        <row r="493">
          <cell r="A493" t="str">
            <v>GUIDEFVG</v>
          </cell>
          <cell r="C493" t="str">
            <v>GUIDE DE LUSAGER FV GEO</v>
          </cell>
          <cell r="D493">
            <v>16</v>
          </cell>
          <cell r="E493" t="str">
            <v>SUPPORT DE COMMUNICATION</v>
          </cell>
          <cell r="F493">
            <v>10</v>
          </cell>
          <cell r="G493" t="str">
            <v>SUPPORT DE COMMUNICATION</v>
          </cell>
          <cell r="L493" t="str">
            <v>ADA</v>
          </cell>
          <cell r="M493" t="str">
            <v>GUIDEFVG</v>
          </cell>
          <cell r="N493" t="str">
            <v>GUIDE DE LUSAGER FV GEO</v>
          </cell>
          <cell r="O493" t="str">
            <v>pc</v>
          </cell>
          <cell r="P493">
            <v>1</v>
          </cell>
          <cell r="Q493">
            <v>0</v>
          </cell>
          <cell r="R493">
            <v>27.79</v>
          </cell>
        </row>
        <row r="494">
          <cell r="A494" t="str">
            <v>GUIDEFVFHG</v>
          </cell>
          <cell r="C494" t="str">
            <v>GUIDE DE LUSAGER FV FH GEO</v>
          </cell>
          <cell r="D494">
            <v>16</v>
          </cell>
          <cell r="E494" t="str">
            <v>SUPPORT DE COMMUNICATION</v>
          </cell>
          <cell r="F494">
            <v>10</v>
          </cell>
          <cell r="G494" t="str">
            <v>SUPPORT DE COMMUNICATION</v>
          </cell>
          <cell r="L494" t="str">
            <v>ADA</v>
          </cell>
          <cell r="M494" t="str">
            <v>GUIDEFVFHG</v>
          </cell>
          <cell r="N494" t="str">
            <v>GUIDE DE LUSAGER FV FH GEO</v>
          </cell>
          <cell r="O494" t="str">
            <v>pc</v>
          </cell>
          <cell r="P494">
            <v>1</v>
          </cell>
          <cell r="Q494">
            <v>0</v>
          </cell>
          <cell r="R494">
            <v>43.47</v>
          </cell>
        </row>
        <row r="495">
          <cell r="A495" t="str">
            <v>SFV10EH10X2</v>
          </cell>
          <cell r="C495" t="str">
            <v>FILTRE VERTICAL 10EH 10X2 1.52MM</v>
          </cell>
          <cell r="D495">
            <v>6</v>
          </cell>
          <cell r="E495" t="str">
            <v>PACKS MEMBRANE</v>
          </cell>
          <cell r="H495" t="str">
            <v>NB FV</v>
          </cell>
          <cell r="I495" t="str">
            <v>NB de ventes packs FV</v>
          </cell>
          <cell r="J495" t="str">
            <v>FV</v>
          </cell>
          <cell r="K495" t="str">
            <v>FILTRE VERTICAL</v>
          </cell>
          <cell r="L495" t="str">
            <v>SODAF</v>
          </cell>
          <cell r="M495" t="str">
            <v>SFV10EH10X2</v>
          </cell>
          <cell r="N495" t="str">
            <v>FILTRE VERTICAL 10EH 10X2 1.52mm</v>
          </cell>
          <cell r="P495">
            <v>1</v>
          </cell>
          <cell r="Q495">
            <v>1</v>
          </cell>
          <cell r="R495">
            <v>674.26</v>
          </cell>
        </row>
        <row r="496">
          <cell r="A496" t="str">
            <v>PSFV6EH6X2</v>
          </cell>
          <cell r="C496" t="str">
            <v>PACK  FV GEO 1.52MM 6EH 6X2 AVEC GRILLES</v>
          </cell>
          <cell r="D496">
            <v>1</v>
          </cell>
          <cell r="E496" t="str">
            <v>MEMBRANES ET ANTI-RACINES</v>
          </cell>
          <cell r="F496">
            <v>2</v>
          </cell>
          <cell r="G496" t="str">
            <v>MEMBRANES ET ANTI-RACINES</v>
          </cell>
          <cell r="H496" t="str">
            <v>NB FV</v>
          </cell>
          <cell r="I496" t="str">
            <v>NB de ventes packs FV</v>
          </cell>
          <cell r="J496">
            <v>1</v>
          </cell>
          <cell r="K496" t="str">
            <v>Pack EPDM FV</v>
          </cell>
          <cell r="L496" t="str">
            <v>AQUATIRIS</v>
          </cell>
          <cell r="M496" t="str">
            <v>&lt;Non référencé&gt;</v>
          </cell>
          <cell r="N496" t="str">
            <v>&lt;Article non référencé&gt;</v>
          </cell>
          <cell r="P496">
            <v>1</v>
          </cell>
          <cell r="Q496">
            <v>0</v>
          </cell>
          <cell r="R496">
            <v>0</v>
          </cell>
        </row>
        <row r="497">
          <cell r="A497" t="str">
            <v>URT502</v>
          </cell>
          <cell r="C497" t="str">
            <v>RACCORD TARAUDE COMPRESSION _ 50X2'</v>
          </cell>
          <cell r="D497">
            <v>9</v>
          </cell>
          <cell r="E497" t="str">
            <v>POSTES DE RELEVAGE</v>
          </cell>
          <cell r="F497">
            <v>5</v>
          </cell>
          <cell r="G497" t="str">
            <v>POSTES DE RELEVAGE</v>
          </cell>
          <cell r="J497">
            <v>3</v>
          </cell>
          <cell r="K497" t="str">
            <v>ACCESSOIRES POSTE</v>
          </cell>
          <cell r="L497" t="str">
            <v>SORODIST</v>
          </cell>
          <cell r="M497" t="str">
            <v>URT502</v>
          </cell>
          <cell r="N497" t="str">
            <v>RACCORD TARAUDE COMPRESSION Ø 50X2'</v>
          </cell>
          <cell r="P497">
            <v>1</v>
          </cell>
          <cell r="Q497">
            <v>1</v>
          </cell>
          <cell r="R497">
            <v>2.4900000000000002</v>
          </cell>
        </row>
        <row r="498">
          <cell r="A498" t="str">
            <v>URT632</v>
          </cell>
          <cell r="C498" t="str">
            <v>RACCORD TARAUDE COMPRESSION _ 63X2'</v>
          </cell>
          <cell r="D498">
            <v>9</v>
          </cell>
          <cell r="E498" t="str">
            <v>POSTES DE RELEVAGE</v>
          </cell>
          <cell r="F498">
            <v>5</v>
          </cell>
          <cell r="G498" t="str">
            <v>POSTES DE RELEVAGE</v>
          </cell>
          <cell r="J498">
            <v>3</v>
          </cell>
          <cell r="K498" t="str">
            <v>ACCESSOIRES POSTE</v>
          </cell>
          <cell r="L498" t="str">
            <v>SORODIST</v>
          </cell>
          <cell r="M498" t="str">
            <v>URT632</v>
          </cell>
          <cell r="N498" t="str">
            <v>RACCORD TARAUDE COMPRESSION Ø 63X2'</v>
          </cell>
          <cell r="P498">
            <v>1</v>
          </cell>
          <cell r="Q498">
            <v>1</v>
          </cell>
          <cell r="R498">
            <v>4.01</v>
          </cell>
        </row>
        <row r="499">
          <cell r="A499" t="str">
            <v>MRAC63</v>
          </cell>
          <cell r="C499" t="str">
            <v>RACCORD PEHD PVC D63</v>
          </cell>
          <cell r="D499">
            <v>9</v>
          </cell>
          <cell r="E499" t="str">
            <v>POSTES DE RELEVAGE</v>
          </cell>
          <cell r="F499">
            <v>4</v>
          </cell>
          <cell r="G499" t="str">
            <v>PVC/PE</v>
          </cell>
          <cell r="J499">
            <v>3</v>
          </cell>
          <cell r="K499" t="str">
            <v>ACCESSOIRES POSTE</v>
          </cell>
          <cell r="L499" t="str">
            <v>AQUATIRIS</v>
          </cell>
          <cell r="M499" t="str">
            <v>&lt;Non référencé&gt;</v>
          </cell>
          <cell r="N499" t="str">
            <v>&lt;Article non référencé&gt;</v>
          </cell>
          <cell r="P499">
            <v>1</v>
          </cell>
          <cell r="Q499">
            <v>0</v>
          </cell>
          <cell r="R499">
            <v>0</v>
          </cell>
        </row>
        <row r="500">
          <cell r="A500" t="str">
            <v>MRAC50</v>
          </cell>
          <cell r="C500" t="str">
            <v>RACCORD PEHD PVC D50</v>
          </cell>
          <cell r="D500">
            <v>9</v>
          </cell>
          <cell r="E500" t="str">
            <v>POSTES DE RELEVAGE</v>
          </cell>
          <cell r="F500">
            <v>4</v>
          </cell>
          <cell r="G500" t="str">
            <v>PVC/PE</v>
          </cell>
          <cell r="J500">
            <v>3</v>
          </cell>
          <cell r="K500" t="str">
            <v>ACCESSOIRES POSTE</v>
          </cell>
          <cell r="L500" t="str">
            <v>AQUATIRIS</v>
          </cell>
          <cell r="M500" t="str">
            <v>&lt;Non référencé&gt;</v>
          </cell>
          <cell r="N500" t="str">
            <v>&lt;Article non référencé&gt;</v>
          </cell>
          <cell r="P500">
            <v>1</v>
          </cell>
          <cell r="Q500">
            <v>0</v>
          </cell>
          <cell r="R500">
            <v>0</v>
          </cell>
        </row>
        <row r="501">
          <cell r="A501" t="str">
            <v>MCOMP63</v>
          </cell>
          <cell r="C501" t="str">
            <v>MANCHON A COMPRESSION PE D63</v>
          </cell>
          <cell r="D501">
            <v>9</v>
          </cell>
          <cell r="E501" t="str">
            <v>POSTES DE RELEVAGE</v>
          </cell>
          <cell r="J501">
            <v>3</v>
          </cell>
          <cell r="K501" t="str">
            <v>ACCESSOIRES POSTE</v>
          </cell>
          <cell r="L501" t="str">
            <v>SORODIST</v>
          </cell>
          <cell r="M501">
            <v>9.9009999999999999E+67</v>
          </cell>
          <cell r="N501" t="str">
            <v>MANCHON A COMPRESSION PE D63</v>
          </cell>
          <cell r="P501">
            <v>1</v>
          </cell>
          <cell r="Q501">
            <v>0</v>
          </cell>
          <cell r="R501">
            <v>0</v>
          </cell>
        </row>
        <row r="502">
          <cell r="A502" t="str">
            <v>T30145</v>
          </cell>
          <cell r="C502" t="str">
            <v>PIQUET T GRIS 1M45 (A LUNITE)</v>
          </cell>
          <cell r="D502">
            <v>3</v>
          </cell>
          <cell r="E502" t="str">
            <v>CLOTURES/GRILLES/FINITIONS</v>
          </cell>
          <cell r="F502">
            <v>7</v>
          </cell>
          <cell r="G502" t="str">
            <v>CLOTURES/GRILLES/FINITIONS</v>
          </cell>
          <cell r="J502">
            <v>2</v>
          </cell>
          <cell r="K502" t="str">
            <v>CLOTURES</v>
          </cell>
          <cell r="L502" t="str">
            <v>CLOTEX</v>
          </cell>
          <cell r="M502" t="str">
            <v>T30145</v>
          </cell>
          <cell r="N502" t="str">
            <v>PIQUET T GRIS 1M45 (A L'UNITE)</v>
          </cell>
          <cell r="P502">
            <v>1</v>
          </cell>
          <cell r="Q502">
            <v>1</v>
          </cell>
          <cell r="R502">
            <v>4.7699999999999996</v>
          </cell>
        </row>
        <row r="503">
          <cell r="A503" t="str">
            <v>SUPT30</v>
          </cell>
          <cell r="C503" t="str">
            <v>SUPPORT MANGEOIRE AQUATIRIS</v>
          </cell>
          <cell r="D503">
            <v>3</v>
          </cell>
          <cell r="E503" t="str">
            <v>CLOTURES/GRILLES/FINITIONS</v>
          </cell>
          <cell r="F503">
            <v>7</v>
          </cell>
          <cell r="G503" t="str">
            <v>CLOTURES/GRILLES/FINITIONS</v>
          </cell>
          <cell r="J503">
            <v>2</v>
          </cell>
          <cell r="K503" t="str">
            <v>CLOTURES</v>
          </cell>
          <cell r="L503" t="str">
            <v>CLOTEX</v>
          </cell>
          <cell r="M503" t="str">
            <v>SUPT30</v>
          </cell>
          <cell r="N503" t="str">
            <v>SUPPORT MANGEOIRE AQUATIRIS</v>
          </cell>
          <cell r="P503">
            <v>1</v>
          </cell>
          <cell r="Q503">
            <v>1</v>
          </cell>
          <cell r="R503">
            <v>4.71</v>
          </cell>
        </row>
        <row r="504">
          <cell r="A504" t="str">
            <v>TCORD50</v>
          </cell>
          <cell r="C504" t="str">
            <v>CORDAGE CHANVRE (BOBINE DE 50M)</v>
          </cell>
          <cell r="D504">
            <v>3</v>
          </cell>
          <cell r="E504" t="str">
            <v>CLOTURES/GRILLES/FINITIONS</v>
          </cell>
          <cell r="F504">
            <v>7</v>
          </cell>
          <cell r="G504" t="str">
            <v>CLOTURES/GRILLES/FINITIONS</v>
          </cell>
          <cell r="J504">
            <v>2</v>
          </cell>
          <cell r="K504" t="str">
            <v>CLOTURES</v>
          </cell>
          <cell r="L504" t="str">
            <v>ULLMANN</v>
          </cell>
          <cell r="M504" t="str">
            <v>TCORD50</v>
          </cell>
          <cell r="N504" t="str">
            <v>CORDAGE CHANVRE (BOBINE DE 50M)</v>
          </cell>
          <cell r="O504" t="str">
            <v>pc</v>
          </cell>
          <cell r="P504">
            <v>1</v>
          </cell>
          <cell r="Q504">
            <v>1</v>
          </cell>
          <cell r="R504">
            <v>12.5</v>
          </cell>
        </row>
        <row r="505">
          <cell r="A505" t="str">
            <v>SERCAB</v>
          </cell>
          <cell r="C505" t="str">
            <v>SERRE CABLE GALVA</v>
          </cell>
          <cell r="D505">
            <v>3</v>
          </cell>
          <cell r="E505" t="str">
            <v>CLOTURES/GRILLES/FINITIONS</v>
          </cell>
          <cell r="F505">
            <v>7</v>
          </cell>
          <cell r="G505" t="str">
            <v>CLOTURES/GRILLES/FINITIONS</v>
          </cell>
          <cell r="J505">
            <v>2</v>
          </cell>
          <cell r="K505" t="str">
            <v>CLOTURES</v>
          </cell>
          <cell r="L505" t="str">
            <v>ULLMANN</v>
          </cell>
          <cell r="M505" t="str">
            <v>SERCAB</v>
          </cell>
          <cell r="N505" t="str">
            <v>SERRE CABLE GALVA</v>
          </cell>
          <cell r="O505" t="str">
            <v>pc</v>
          </cell>
          <cell r="P505">
            <v>1</v>
          </cell>
          <cell r="Q505">
            <v>1</v>
          </cell>
          <cell r="R505">
            <v>0.58299999999999996</v>
          </cell>
        </row>
        <row r="506">
          <cell r="A506" t="str">
            <v>UMR6350</v>
          </cell>
          <cell r="C506" t="str">
            <v>MANCHON REDUIT 63/50</v>
          </cell>
          <cell r="D506">
            <v>9</v>
          </cell>
          <cell r="E506" t="str">
            <v>POSTES DE RELEVAGE</v>
          </cell>
          <cell r="F506">
            <v>5</v>
          </cell>
          <cell r="G506" t="str">
            <v>POSTES DE RELEVAGE</v>
          </cell>
          <cell r="J506">
            <v>3</v>
          </cell>
          <cell r="K506" t="str">
            <v>ACCESSOIRES POSTE</v>
          </cell>
          <cell r="L506" t="str">
            <v>SORODIST</v>
          </cell>
          <cell r="M506" t="str">
            <v>UMR6350</v>
          </cell>
          <cell r="N506" t="str">
            <v>MANCHON REDUIT 63/50</v>
          </cell>
          <cell r="P506">
            <v>1</v>
          </cell>
          <cell r="Q506">
            <v>1</v>
          </cell>
          <cell r="R506">
            <v>5.49</v>
          </cell>
        </row>
        <row r="507">
          <cell r="A507" t="str">
            <v>SFV12EH8X3</v>
          </cell>
          <cell r="C507" t="str">
            <v>FILTRE VERTICAL 12EH 8X3 1.52MM</v>
          </cell>
          <cell r="D507">
            <v>6</v>
          </cell>
          <cell r="E507" t="str">
            <v>PACKS MEMBRANE</v>
          </cell>
          <cell r="H507" t="str">
            <v>NB FV</v>
          </cell>
          <cell r="I507" t="str">
            <v>NB de ventes packs FV</v>
          </cell>
          <cell r="J507" t="str">
            <v>FV</v>
          </cell>
          <cell r="K507" t="str">
            <v>FILTRE VERTICAL</v>
          </cell>
          <cell r="L507" t="str">
            <v>SODAF</v>
          </cell>
          <cell r="M507" t="str">
            <v>SFV12EH8X3</v>
          </cell>
          <cell r="N507" t="str">
            <v>FILTRE VERTICAL 12EH 8X3 1.52mm</v>
          </cell>
          <cell r="P507">
            <v>1</v>
          </cell>
          <cell r="Q507">
            <v>1</v>
          </cell>
          <cell r="R507">
            <v>775</v>
          </cell>
        </row>
        <row r="508">
          <cell r="A508" t="str">
            <v>PSFV12EH8X3</v>
          </cell>
          <cell r="C508" t="str">
            <v>PACK  FV GEO 1.52MM 12EH 8X3 AVEC GRILLES</v>
          </cell>
          <cell r="D508">
            <v>1</v>
          </cell>
          <cell r="E508" t="str">
            <v>MEMBRANES ET ANTI-RACINES</v>
          </cell>
          <cell r="F508">
            <v>2</v>
          </cell>
          <cell r="G508" t="str">
            <v>MEMBRANES ET ANTI-RACINES</v>
          </cell>
          <cell r="H508" t="str">
            <v>NB FV</v>
          </cell>
          <cell r="I508" t="str">
            <v>NB de ventes packs FV</v>
          </cell>
          <cell r="J508">
            <v>1</v>
          </cell>
          <cell r="K508" t="str">
            <v>Pack EPDM FV</v>
          </cell>
          <cell r="L508" t="str">
            <v>AQUATIRIS</v>
          </cell>
          <cell r="M508" t="str">
            <v>&lt;Non référencé&gt;</v>
          </cell>
          <cell r="N508" t="str">
            <v>&lt;Article non référencé&gt;</v>
          </cell>
          <cell r="P508">
            <v>1</v>
          </cell>
          <cell r="Q508">
            <v>0</v>
          </cell>
          <cell r="R508">
            <v>0</v>
          </cell>
        </row>
        <row r="509">
          <cell r="A509" t="str">
            <v>PSR12EH8X3</v>
          </cell>
          <cell r="C509" t="str">
            <v xml:space="preserve">KIT CAILLEBOTIS FV GEOMEMBRANE 12EH8X3 </v>
          </cell>
          <cell r="D509">
            <v>3</v>
          </cell>
          <cell r="E509" t="str">
            <v>CLOTURES/GRILLES/FINITIONS</v>
          </cell>
          <cell r="F509">
            <v>7</v>
          </cell>
          <cell r="G509" t="str">
            <v>CLOTURES/GRILLES/FINITIONS</v>
          </cell>
          <cell r="J509">
            <v>1</v>
          </cell>
          <cell r="K509" t="str">
            <v>kITS GRILLES CAILLEBOTIS</v>
          </cell>
          <cell r="L509" t="str">
            <v>AQUATIRIS</v>
          </cell>
          <cell r="M509" t="str">
            <v>&lt;Non référencé&gt;</v>
          </cell>
          <cell r="N509" t="str">
            <v>&lt;Article non référencé&gt;</v>
          </cell>
          <cell r="P509">
            <v>1</v>
          </cell>
          <cell r="Q509">
            <v>0</v>
          </cell>
          <cell r="R509">
            <v>0</v>
          </cell>
        </row>
        <row r="510">
          <cell r="A510" t="str">
            <v>ECOLAT14</v>
          </cell>
          <cell r="C510" t="str">
            <v>ECOLAT 14CM X 7MM RLX 25ML</v>
          </cell>
          <cell r="D510">
            <v>3</v>
          </cell>
          <cell r="E510" t="str">
            <v>CLOTURES/GRILLES/FINITIONS</v>
          </cell>
          <cell r="F510">
            <v>7</v>
          </cell>
          <cell r="G510" t="str">
            <v>CLOTURES/GRILLES/FINITIONS</v>
          </cell>
          <cell r="J510">
            <v>3</v>
          </cell>
          <cell r="K510" t="str">
            <v>BORDURES</v>
          </cell>
          <cell r="L510" t="str">
            <v>SODAF</v>
          </cell>
          <cell r="M510" t="str">
            <v>ECOLAT14</v>
          </cell>
          <cell r="N510" t="str">
            <v>ECOLAT 14CM X 7MM RLX 25ML</v>
          </cell>
          <cell r="O510" t="str">
            <v>pc</v>
          </cell>
          <cell r="P510">
            <v>1</v>
          </cell>
          <cell r="Q510">
            <v>1</v>
          </cell>
          <cell r="R510">
            <v>52.13</v>
          </cell>
        </row>
        <row r="511">
          <cell r="A511" t="str">
            <v>SFV14EH8x3.5</v>
          </cell>
          <cell r="C511" t="str">
            <v>FILTRE VERTICAL 14EH 8X3.5 1.52MM</v>
          </cell>
          <cell r="D511">
            <v>6</v>
          </cell>
          <cell r="E511" t="str">
            <v>PACKS MEMBRANE</v>
          </cell>
          <cell r="H511" t="str">
            <v>NB FV</v>
          </cell>
          <cell r="I511" t="str">
            <v>NB de ventes packs FV</v>
          </cell>
          <cell r="J511" t="str">
            <v>FV</v>
          </cell>
          <cell r="K511" t="str">
            <v>FILTRE VERTICAL</v>
          </cell>
          <cell r="L511" t="str">
            <v>SODAF</v>
          </cell>
          <cell r="M511" t="str">
            <v>SFV14EH8x3.5</v>
          </cell>
          <cell r="N511" t="str">
            <v>FILTRE VERTICAL 14EH 8x3.5 1.52mm</v>
          </cell>
          <cell r="P511">
            <v>1</v>
          </cell>
          <cell r="Q511">
            <v>1</v>
          </cell>
          <cell r="R511">
            <v>780.89</v>
          </cell>
        </row>
        <row r="512">
          <cell r="A512" t="str">
            <v>SPY45100</v>
          </cell>
          <cell r="C512" t="str">
            <v>CULOTTE Y 45 M/F 100</v>
          </cell>
          <cell r="D512">
            <v>8</v>
          </cell>
          <cell r="E512" t="str">
            <v>PVC/PE</v>
          </cell>
          <cell r="F512">
            <v>4</v>
          </cell>
          <cell r="G512" t="str">
            <v>PVC/PE</v>
          </cell>
          <cell r="J512">
            <v>3</v>
          </cell>
          <cell r="K512" t="str">
            <v>PVC EVACUATION / VENTILATION / DRAINAGE</v>
          </cell>
          <cell r="L512" t="str">
            <v>NICOLL</v>
          </cell>
          <cell r="M512" t="str">
            <v>SPY45100</v>
          </cell>
          <cell r="N512" t="str">
            <v>CULOTTE Y 45° M/F 100</v>
          </cell>
          <cell r="O512" t="str">
            <v>pc</v>
          </cell>
          <cell r="P512">
            <v>1</v>
          </cell>
          <cell r="Q512">
            <v>1</v>
          </cell>
          <cell r="R512">
            <v>23.51</v>
          </cell>
        </row>
        <row r="513">
          <cell r="A513" t="str">
            <v>SNBA080000</v>
          </cell>
          <cell r="C513" t="str">
            <v xml:space="preserve">TIMER BLUETOOTH </v>
          </cell>
          <cell r="D513">
            <v>10</v>
          </cell>
          <cell r="E513" t="str">
            <v>ACCESSOIRES AU DETAIL</v>
          </cell>
          <cell r="F513">
            <v>8</v>
          </cell>
          <cell r="G513" t="str">
            <v>ACCESSOIRES AU DETAIL</v>
          </cell>
          <cell r="L513" t="str">
            <v>ALIAXIS</v>
          </cell>
          <cell r="M513" t="str">
            <v>SNBA080000</v>
          </cell>
          <cell r="N513" t="str">
            <v xml:space="preserve">TIMER BLUETOOTH </v>
          </cell>
          <cell r="P513">
            <v>1</v>
          </cell>
          <cell r="Q513">
            <v>1</v>
          </cell>
          <cell r="R513">
            <v>226.29</v>
          </cell>
        </row>
        <row r="514">
          <cell r="A514" t="str">
            <v>Z-AHK</v>
          </cell>
          <cell r="C514" t="str">
            <v>CONTACT AUX 101F 4A</v>
          </cell>
          <cell r="D514">
            <v>9</v>
          </cell>
          <cell r="E514" t="str">
            <v>POSTES DE RELEVAGE</v>
          </cell>
          <cell r="F514">
            <v>5</v>
          </cell>
          <cell r="G514" t="str">
            <v>POSTES DE RELEVAGE</v>
          </cell>
          <cell r="J514">
            <v>3</v>
          </cell>
          <cell r="K514" t="str">
            <v>ACCESSOIRES POSTE</v>
          </cell>
          <cell r="L514" t="str">
            <v>EATON</v>
          </cell>
          <cell r="M514" t="str">
            <v>Z-AHK</v>
          </cell>
          <cell r="N514" t="str">
            <v>CONTACT AUX 101F 4A</v>
          </cell>
          <cell r="P514">
            <v>1</v>
          </cell>
          <cell r="Q514">
            <v>1</v>
          </cell>
          <cell r="R514">
            <v>5.52</v>
          </cell>
        </row>
        <row r="515">
          <cell r="A515" t="str">
            <v>PLG4</v>
          </cell>
          <cell r="C515" t="str">
            <v>DISJONCTEUR PLG</v>
          </cell>
          <cell r="D515">
            <v>9</v>
          </cell>
          <cell r="E515" t="str">
            <v>POSTES DE RELEVAGE</v>
          </cell>
          <cell r="F515">
            <v>5</v>
          </cell>
          <cell r="G515" t="str">
            <v>POSTES DE RELEVAGE</v>
          </cell>
          <cell r="J515">
            <v>3</v>
          </cell>
          <cell r="K515" t="str">
            <v>ACCESSOIRES POSTE</v>
          </cell>
          <cell r="L515" t="str">
            <v>EATON</v>
          </cell>
          <cell r="M515">
            <v>264741</v>
          </cell>
          <cell r="N515" t="str">
            <v>PLG4-C2/1N</v>
          </cell>
          <cell r="P515">
            <v>1</v>
          </cell>
          <cell r="Q515">
            <v>1</v>
          </cell>
          <cell r="R515">
            <v>5.56</v>
          </cell>
        </row>
        <row r="516">
          <cell r="A516" t="str">
            <v>NCLAPETDR100</v>
          </cell>
          <cell r="C516" t="str">
            <v xml:space="preserve">TUBE PVC JAUNE SORTIE A CLAPET DIAM 100 </v>
          </cell>
          <cell r="D516">
            <v>8</v>
          </cell>
          <cell r="E516" t="str">
            <v>PVC/PE</v>
          </cell>
          <cell r="F516">
            <v>4</v>
          </cell>
          <cell r="G516" t="str">
            <v>PVC/PE</v>
          </cell>
          <cell r="J516">
            <v>3</v>
          </cell>
          <cell r="K516" t="str">
            <v>PVC EVACUATION / VENTILATION / DRAINAGE</v>
          </cell>
          <cell r="L516" t="str">
            <v>ODPLAST</v>
          </cell>
          <cell r="M516" t="str">
            <v>NCLAPETDR100</v>
          </cell>
          <cell r="N516" t="str">
            <v xml:space="preserve">SORTIE A CLAPET Diam 100 </v>
          </cell>
          <cell r="P516">
            <v>1</v>
          </cell>
          <cell r="Q516">
            <v>1</v>
          </cell>
          <cell r="R516">
            <v>12.24</v>
          </cell>
        </row>
        <row r="517">
          <cell r="A517" t="str">
            <v>ODPRO</v>
          </cell>
          <cell r="C517" t="str">
            <v>DRAIN EPANDAGE ODPRO VERT D100</v>
          </cell>
          <cell r="D517">
            <v>12</v>
          </cell>
          <cell r="E517" t="str">
            <v>KITS BACS/KITS COFFRAGES</v>
          </cell>
          <cell r="F517">
            <v>12</v>
          </cell>
          <cell r="G517" t="str">
            <v>KITS BACS</v>
          </cell>
          <cell r="L517" t="str">
            <v>ODPLAST</v>
          </cell>
          <cell r="M517" t="str">
            <v>ODPRO</v>
          </cell>
          <cell r="N517" t="str">
            <v>DRAIN EPANDAGE ODPRO VERT D100</v>
          </cell>
          <cell r="P517">
            <v>1</v>
          </cell>
          <cell r="Q517">
            <v>1</v>
          </cell>
          <cell r="R517">
            <v>2.67</v>
          </cell>
        </row>
        <row r="518">
          <cell r="A518" t="str">
            <v>MTOLE3</v>
          </cell>
          <cell r="C518" t="str">
            <v>SUPPORT HAUT INOX 510MM</v>
          </cell>
          <cell r="D518">
            <v>9</v>
          </cell>
          <cell r="E518" t="str">
            <v>POSTES DE RELEVAGE</v>
          </cell>
          <cell r="F518">
            <v>5</v>
          </cell>
          <cell r="G518" t="str">
            <v>POSTES DE RELEVAGE</v>
          </cell>
          <cell r="J518">
            <v>3</v>
          </cell>
          <cell r="K518" t="str">
            <v>ACCESSOIRES POSTE</v>
          </cell>
          <cell r="L518" t="str">
            <v>MC</v>
          </cell>
          <cell r="M518" t="str">
            <v>MTOLE3</v>
          </cell>
          <cell r="N518" t="str">
            <v>SUPPORT HAUT SANS VIS LG 510 MM</v>
          </cell>
          <cell r="P518">
            <v>1</v>
          </cell>
          <cell r="Q518">
            <v>1</v>
          </cell>
          <cell r="R518">
            <v>14.36</v>
          </cell>
        </row>
        <row r="519">
          <cell r="A519" t="str">
            <v>MTOLE4</v>
          </cell>
          <cell r="C519" t="str">
            <v>TOLE SUPPORT FLOTTEUR ALARME</v>
          </cell>
          <cell r="D519">
            <v>9</v>
          </cell>
          <cell r="E519" t="str">
            <v>POSTES DE RELEVAGE</v>
          </cell>
          <cell r="F519">
            <v>5</v>
          </cell>
          <cell r="G519" t="str">
            <v>POSTES DE RELEVAGE</v>
          </cell>
          <cell r="J519">
            <v>3</v>
          </cell>
          <cell r="K519" t="str">
            <v>ACCESSOIRES POSTE</v>
          </cell>
          <cell r="L519" t="str">
            <v>MC</v>
          </cell>
          <cell r="M519" t="str">
            <v>MTOLE4</v>
          </cell>
          <cell r="N519" t="str">
            <v>TOLE SUPPORT FLOTTEUR ALARME</v>
          </cell>
          <cell r="P519">
            <v>1</v>
          </cell>
          <cell r="Q519">
            <v>1</v>
          </cell>
          <cell r="R519">
            <v>2.72</v>
          </cell>
        </row>
        <row r="520">
          <cell r="A520" t="str">
            <v>MLYSI</v>
          </cell>
          <cell r="C520" t="str">
            <v>PRELEVEUR LYSIMETRIQUE (LYSIMETRE)</v>
          </cell>
          <cell r="D520">
            <v>10</v>
          </cell>
          <cell r="E520" t="str">
            <v>ACCESSOIRES AU DETAIL</v>
          </cell>
          <cell r="L520" t="str">
            <v>AQUATIRIS</v>
          </cell>
          <cell r="M520" t="str">
            <v>&lt;Non référencé&gt;</v>
          </cell>
          <cell r="N520" t="str">
            <v>&lt;Article non référencé&gt;</v>
          </cell>
          <cell r="P520">
            <v>1</v>
          </cell>
          <cell r="Q520">
            <v>0</v>
          </cell>
          <cell r="R520">
            <v>0</v>
          </cell>
        </row>
        <row r="521">
          <cell r="A521" t="str">
            <v>1111022P</v>
          </cell>
          <cell r="C521" t="str">
            <v>TUYAU PVC D200</v>
          </cell>
          <cell r="D521">
            <v>9</v>
          </cell>
          <cell r="E521" t="str">
            <v>POSTES DE RELEVAGE</v>
          </cell>
          <cell r="F521">
            <v>5</v>
          </cell>
          <cell r="G521" t="str">
            <v>POSTES DE RELEVAGE</v>
          </cell>
          <cell r="J521">
            <v>3</v>
          </cell>
          <cell r="K521" t="str">
            <v>ACCESSOIRES POSTE</v>
          </cell>
          <cell r="L521" t="str">
            <v>HTUBE</v>
          </cell>
          <cell r="M521" t="str">
            <v>1111022P</v>
          </cell>
          <cell r="N521" t="str">
            <v>TUYAU PVC Ø 200</v>
          </cell>
          <cell r="P521">
            <v>1</v>
          </cell>
          <cell r="Q521">
            <v>1</v>
          </cell>
          <cell r="R521">
            <v>6.28</v>
          </cell>
        </row>
        <row r="522">
          <cell r="A522" t="str">
            <v>CLIP63PPVDL</v>
          </cell>
          <cell r="C522" t="str">
            <v>COLLIER CLIP VDL D63</v>
          </cell>
          <cell r="L522" t="str">
            <v>SORODIST</v>
          </cell>
          <cell r="M522" t="str">
            <v>CLIP63PPVDL</v>
          </cell>
          <cell r="N522" t="str">
            <v>COLLIER CLIP VDL D63</v>
          </cell>
          <cell r="P522">
            <v>1</v>
          </cell>
          <cell r="Q522">
            <v>1</v>
          </cell>
          <cell r="R522">
            <v>1.28</v>
          </cell>
        </row>
        <row r="523">
          <cell r="A523" t="str">
            <v>BIPSTOP</v>
          </cell>
          <cell r="C523" t="str">
            <v>FLOTTEUR JAUNE 20M DE CABLE+LEST</v>
          </cell>
          <cell r="D523">
            <v>9</v>
          </cell>
          <cell r="E523" t="str">
            <v>POSTES DE RELEVAGE</v>
          </cell>
          <cell r="F523">
            <v>5</v>
          </cell>
          <cell r="G523" t="str">
            <v>POSTES DE RELEVAGE</v>
          </cell>
          <cell r="J523">
            <v>3</v>
          </cell>
          <cell r="K523" t="str">
            <v>ACCESSOIRES POSTE</v>
          </cell>
          <cell r="L523" t="str">
            <v>ATMI</v>
          </cell>
          <cell r="M523" t="str">
            <v>BIPSTOPVRJ</v>
          </cell>
          <cell r="N523" t="str">
            <v>BIP STOP VR NEO 20 M + LEST PLASTIQUE 200G</v>
          </cell>
          <cell r="O523" t="str">
            <v>pc</v>
          </cell>
          <cell r="P523">
            <v>1</v>
          </cell>
          <cell r="Q523">
            <v>1</v>
          </cell>
          <cell r="R523">
            <v>24.91</v>
          </cell>
        </row>
        <row r="524">
          <cell r="A524" t="str">
            <v>CUVE900</v>
          </cell>
          <cell r="C524" t="str">
            <v>CUVE RELEVAGE HT900</v>
          </cell>
          <cell r="D524">
            <v>9</v>
          </cell>
          <cell r="E524" t="str">
            <v>POSTES DE RELEVAGE</v>
          </cell>
          <cell r="F524">
            <v>5</v>
          </cell>
          <cell r="G524" t="str">
            <v>POSTES DE RELEVAGE</v>
          </cell>
          <cell r="L524" t="str">
            <v>EMP</v>
          </cell>
          <cell r="M524" t="str">
            <v>POSTEAQUATIRIS900</v>
          </cell>
          <cell r="N524" t="str">
            <v>CUVE RELEVAGE HT900</v>
          </cell>
          <cell r="P524">
            <v>1</v>
          </cell>
          <cell r="Q524">
            <v>1</v>
          </cell>
          <cell r="R524">
            <v>139.5</v>
          </cell>
        </row>
        <row r="525">
          <cell r="A525" t="str">
            <v>CUVE1200</v>
          </cell>
          <cell r="C525" t="str">
            <v>CUVE RELEVAGE HT1200</v>
          </cell>
          <cell r="D525">
            <v>9</v>
          </cell>
          <cell r="E525" t="str">
            <v>POSTES DE RELEVAGE</v>
          </cell>
          <cell r="F525">
            <v>5</v>
          </cell>
          <cell r="G525" t="str">
            <v>POSTES DE RELEVAGE</v>
          </cell>
          <cell r="L525" t="str">
            <v>EMP</v>
          </cell>
          <cell r="M525" t="str">
            <v>POSTEAQUATIRIS1200</v>
          </cell>
          <cell r="N525" t="str">
            <v>CUVE RELEVAGE HT1200</v>
          </cell>
          <cell r="P525">
            <v>1</v>
          </cell>
          <cell r="Q525">
            <v>1</v>
          </cell>
          <cell r="R525">
            <v>148</v>
          </cell>
        </row>
        <row r="526">
          <cell r="A526" t="str">
            <v>CUVE1500</v>
          </cell>
          <cell r="C526" t="str">
            <v>CUVE RELEVAGE HT1500</v>
          </cell>
          <cell r="D526">
            <v>9</v>
          </cell>
          <cell r="E526" t="str">
            <v>POSTES DE RELEVAGE</v>
          </cell>
          <cell r="F526">
            <v>5</v>
          </cell>
          <cell r="G526" t="str">
            <v>POSTES DE RELEVAGE</v>
          </cell>
          <cell r="L526" t="str">
            <v>EMP</v>
          </cell>
          <cell r="M526" t="str">
            <v>POSTEAQUATIRIS1500</v>
          </cell>
          <cell r="N526" t="str">
            <v>CUVE RELEVAGE HT1500</v>
          </cell>
          <cell r="P526">
            <v>1</v>
          </cell>
          <cell r="Q526">
            <v>1</v>
          </cell>
          <cell r="R526">
            <v>181.5</v>
          </cell>
        </row>
        <row r="527">
          <cell r="A527" t="str">
            <v>REHAUS400</v>
          </cell>
          <cell r="C527" t="str">
            <v>REHAUSSE DE CUVE HT400</v>
          </cell>
          <cell r="D527">
            <v>9</v>
          </cell>
          <cell r="E527" t="str">
            <v>POSTES DE RELEVAGE</v>
          </cell>
          <cell r="F527">
            <v>5</v>
          </cell>
          <cell r="G527" t="str">
            <v>POSTES DE RELEVAGE</v>
          </cell>
          <cell r="J527">
            <v>3</v>
          </cell>
          <cell r="K527" t="str">
            <v>ACCESSOIRES POSTE</v>
          </cell>
          <cell r="L527" t="str">
            <v>EMP</v>
          </cell>
          <cell r="M527" t="str">
            <v>POSTEAQUATIRISREHAUS</v>
          </cell>
          <cell r="N527" t="str">
            <v>REHAUSSE DE CUVE HT400</v>
          </cell>
          <cell r="O527" t="str">
            <v>pc</v>
          </cell>
          <cell r="P527">
            <v>1</v>
          </cell>
          <cell r="Q527">
            <v>1</v>
          </cell>
          <cell r="R527">
            <v>59</v>
          </cell>
        </row>
        <row r="528">
          <cell r="A528" t="str">
            <v>ECOP2.5</v>
          </cell>
          <cell r="C528" t="str">
            <v>ECOPLANC 2M50</v>
          </cell>
          <cell r="D528">
            <v>3</v>
          </cell>
          <cell r="E528" t="str">
            <v>CLOTURES/GRILLES/FINITIONS</v>
          </cell>
          <cell r="F528">
            <v>7</v>
          </cell>
          <cell r="G528" t="str">
            <v>CLOTURES/GRILLES/FINITIONS</v>
          </cell>
          <cell r="J528">
            <v>3</v>
          </cell>
          <cell r="K528" t="str">
            <v>BORDURES</v>
          </cell>
          <cell r="L528" t="str">
            <v>SODAF</v>
          </cell>
          <cell r="M528" t="str">
            <v>FECOPL</v>
          </cell>
          <cell r="N528" t="str">
            <v>ECOPLANC CREUX 4x22x250</v>
          </cell>
          <cell r="O528" t="str">
            <v>pc</v>
          </cell>
          <cell r="P528">
            <v>1</v>
          </cell>
          <cell r="Q528">
            <v>100</v>
          </cell>
          <cell r="R528">
            <v>18.27</v>
          </cell>
        </row>
        <row r="529">
          <cell r="A529">
            <v>174222</v>
          </cell>
          <cell r="C529" t="str">
            <v>COFFRET 6P EATON IP65</v>
          </cell>
          <cell r="D529">
            <v>9</v>
          </cell>
          <cell r="E529" t="str">
            <v>POSTES DE RELEVAGE</v>
          </cell>
          <cell r="F529">
            <v>5</v>
          </cell>
          <cell r="G529" t="str">
            <v>POSTES DE RELEVAGE</v>
          </cell>
          <cell r="J529">
            <v>3</v>
          </cell>
          <cell r="K529" t="str">
            <v>ACCESSOIRES POSTE</v>
          </cell>
          <cell r="L529" t="str">
            <v>EATON</v>
          </cell>
          <cell r="M529">
            <v>174222</v>
          </cell>
          <cell r="N529" t="str">
            <v>IKA-1/6-ST</v>
          </cell>
          <cell r="P529">
            <v>1</v>
          </cell>
          <cell r="Q529">
            <v>1</v>
          </cell>
          <cell r="R529">
            <v>22.72</v>
          </cell>
        </row>
        <row r="530">
          <cell r="A530" t="str">
            <v>LEG050428</v>
          </cell>
          <cell r="C530" t="str">
            <v xml:space="preserve">FICHE PRISE  2P+T LEGRAND </v>
          </cell>
          <cell r="D530">
            <v>9</v>
          </cell>
          <cell r="E530" t="str">
            <v>POSTES DE RELEVAGE</v>
          </cell>
          <cell r="F530">
            <v>5</v>
          </cell>
          <cell r="G530" t="str">
            <v>POSTES DE RELEVAGE</v>
          </cell>
          <cell r="J530">
            <v>3</v>
          </cell>
          <cell r="K530" t="str">
            <v>ACCESSOIRES POSTE</v>
          </cell>
          <cell r="L530" t="str">
            <v>REXEL</v>
          </cell>
          <cell r="M530" t="str">
            <v>LEG050428</v>
          </cell>
          <cell r="N530" t="str">
            <v xml:space="preserve">FICHE PRISE  2P+T LEGRAND </v>
          </cell>
          <cell r="P530">
            <v>1</v>
          </cell>
          <cell r="Q530">
            <v>1</v>
          </cell>
          <cell r="R530">
            <v>3.38</v>
          </cell>
        </row>
        <row r="531">
          <cell r="A531" t="str">
            <v>MCOFPRO</v>
          </cell>
          <cell r="C531" t="str">
            <v>COFFRET ALARME ET PROTECTION RELEVAGE</v>
          </cell>
          <cell r="D531">
            <v>9</v>
          </cell>
          <cell r="E531" t="str">
            <v>POSTES DE RELEVAGE</v>
          </cell>
          <cell r="F531">
            <v>5</v>
          </cell>
          <cell r="G531" t="str">
            <v>POSTES DE RELEVAGE</v>
          </cell>
          <cell r="J531">
            <v>3</v>
          </cell>
          <cell r="K531" t="str">
            <v>ACCESSOIRES POSTE</v>
          </cell>
          <cell r="L531" t="str">
            <v>AQUATIRIS</v>
          </cell>
          <cell r="M531" t="str">
            <v>&lt;Non référencé&gt;</v>
          </cell>
          <cell r="N531" t="str">
            <v>&lt;Article non référencé&gt;</v>
          </cell>
          <cell r="P531">
            <v>1</v>
          </cell>
          <cell r="Q531">
            <v>0</v>
          </cell>
          <cell r="R531">
            <v>0</v>
          </cell>
        </row>
        <row r="532">
          <cell r="A532" t="str">
            <v>LEG037160</v>
          </cell>
          <cell r="C532" t="str">
            <v>BLOC PASS.VIS 1 JONCT.2,5 GRIS</v>
          </cell>
          <cell r="D532">
            <v>9</v>
          </cell>
          <cell r="E532" t="str">
            <v>POSTES DE RELEVAGE</v>
          </cell>
          <cell r="F532">
            <v>5</v>
          </cell>
          <cell r="G532" t="str">
            <v>POSTES DE RELEVAGE</v>
          </cell>
          <cell r="J532">
            <v>3</v>
          </cell>
          <cell r="K532" t="str">
            <v>ACCESSOIRES POSTE</v>
          </cell>
          <cell r="L532" t="str">
            <v>REXEL</v>
          </cell>
          <cell r="M532" t="str">
            <v>LEG037160</v>
          </cell>
          <cell r="N532" t="str">
            <v>BLOC PASS.VIS 1 JONCT.2,5 GRIS</v>
          </cell>
          <cell r="P532">
            <v>1</v>
          </cell>
          <cell r="Q532">
            <v>1</v>
          </cell>
          <cell r="R532">
            <v>0.91300000000000003</v>
          </cell>
        </row>
        <row r="533">
          <cell r="A533" t="str">
            <v>FILH07VU1,5R</v>
          </cell>
          <cell r="C533" t="str">
            <v>FIL RIGIDE 1.5 ROUGE</v>
          </cell>
          <cell r="D533">
            <v>9</v>
          </cell>
          <cell r="E533" t="str">
            <v>POSTES DE RELEVAGE</v>
          </cell>
          <cell r="F533">
            <v>5</v>
          </cell>
          <cell r="G533" t="str">
            <v>POSTES DE RELEVAGE</v>
          </cell>
          <cell r="J533">
            <v>3</v>
          </cell>
          <cell r="K533" t="str">
            <v>ACCESSOIRES POSTE</v>
          </cell>
          <cell r="L533" t="str">
            <v>REXEL</v>
          </cell>
          <cell r="M533" t="str">
            <v>FILH07VU1,5R</v>
          </cell>
          <cell r="N533" t="str">
            <v>fil rigide 1.5 rouge</v>
          </cell>
          <cell r="P533">
            <v>1</v>
          </cell>
          <cell r="Q533">
            <v>1</v>
          </cell>
          <cell r="R533">
            <v>0.26400000000000001</v>
          </cell>
        </row>
        <row r="534">
          <cell r="A534" t="str">
            <v>FILH07VU1,5B</v>
          </cell>
          <cell r="C534" t="str">
            <v>FIL RIGIDE 1.5 BLEU</v>
          </cell>
          <cell r="D534">
            <v>9</v>
          </cell>
          <cell r="E534" t="str">
            <v>POSTES DE RELEVAGE</v>
          </cell>
          <cell r="F534">
            <v>5</v>
          </cell>
          <cell r="G534" t="str">
            <v>POSTES DE RELEVAGE</v>
          </cell>
          <cell r="J534">
            <v>3</v>
          </cell>
          <cell r="K534" t="str">
            <v>ACCESSOIRES POSTE</v>
          </cell>
          <cell r="L534" t="str">
            <v>REXEL</v>
          </cell>
          <cell r="M534" t="str">
            <v>FILH07VU1,5B</v>
          </cell>
          <cell r="N534" t="str">
            <v>fil rigide 1.5 bleu</v>
          </cell>
          <cell r="P534">
            <v>1</v>
          </cell>
          <cell r="Q534">
            <v>1</v>
          </cell>
          <cell r="R534">
            <v>0.26400000000000001</v>
          </cell>
        </row>
        <row r="535">
          <cell r="A535" t="str">
            <v>TX089</v>
          </cell>
          <cell r="C535" t="str">
            <v>PILOTE LED INTERMITENTE ROUGE</v>
          </cell>
          <cell r="L535" t="str">
            <v>CABLEMATIC</v>
          </cell>
          <cell r="M535" t="str">
            <v>TX089</v>
          </cell>
          <cell r="N535" t="str">
            <v>pilote led intermitente rouge</v>
          </cell>
          <cell r="P535">
            <v>1</v>
          </cell>
          <cell r="Q535">
            <v>1</v>
          </cell>
          <cell r="R535">
            <v>3.91</v>
          </cell>
        </row>
        <row r="536">
          <cell r="A536" t="str">
            <v>SPR1200V75</v>
          </cell>
          <cell r="C536" t="str">
            <v>POSTE HT1200 POMPE DWVOX75</v>
          </cell>
          <cell r="D536">
            <v>9</v>
          </cell>
          <cell r="E536" t="str">
            <v>POSTES DE RELEVAGE</v>
          </cell>
          <cell r="F536">
            <v>5</v>
          </cell>
          <cell r="G536" t="str">
            <v>POSTES DE RELEVAGE</v>
          </cell>
          <cell r="H536" t="str">
            <v>NB PR</v>
          </cell>
          <cell r="I536" t="str">
            <v>NB de ventes de postes de relevage</v>
          </cell>
          <cell r="J536">
            <v>1</v>
          </cell>
          <cell r="K536" t="str">
            <v>POSTES EAUX CHARGEES DIAM 63</v>
          </cell>
          <cell r="L536" t="str">
            <v>AQUATIRIS</v>
          </cell>
          <cell r="M536" t="str">
            <v>&lt;Non référencé&gt;</v>
          </cell>
          <cell r="N536" t="str">
            <v>&lt;Article non référencé&gt;</v>
          </cell>
          <cell r="P536">
            <v>1</v>
          </cell>
          <cell r="Q536">
            <v>0</v>
          </cell>
          <cell r="R536">
            <v>0</v>
          </cell>
        </row>
        <row r="537">
          <cell r="A537" t="str">
            <v>PLTINY</v>
          </cell>
          <cell r="C537" t="str">
            <v>PLAQUETTE PHYTOTINY</v>
          </cell>
          <cell r="D537">
            <v>16</v>
          </cell>
          <cell r="E537" t="str">
            <v>SUPPORT DE COMMUNICATION</v>
          </cell>
          <cell r="F537">
            <v>10</v>
          </cell>
          <cell r="G537" t="str">
            <v>SUPPORT DE COMMUNICATION</v>
          </cell>
          <cell r="H537" t="str">
            <v>T</v>
          </cell>
          <cell r="I537" t="str">
            <v>TUYAUTERIE</v>
          </cell>
          <cell r="L537" t="str">
            <v>MICROLYNX</v>
          </cell>
          <cell r="M537" t="str">
            <v>PLTINY</v>
          </cell>
          <cell r="N537" t="str">
            <v>PLAQUETTE PHYTOTINY</v>
          </cell>
          <cell r="O537" t="str">
            <v>pc</v>
          </cell>
          <cell r="P537">
            <v>1</v>
          </cell>
          <cell r="Q537">
            <v>0</v>
          </cell>
          <cell r="R537">
            <v>7.73</v>
          </cell>
        </row>
        <row r="538">
          <cell r="A538" t="str">
            <v>TD1003A</v>
          </cell>
          <cell r="C538" t="str">
            <v>TUBE VENTIL D100  ANTHRACITE</v>
          </cell>
          <cell r="L538" t="str">
            <v>NICOLL</v>
          </cell>
          <cell r="M538" t="str">
            <v>TD1003A</v>
          </cell>
          <cell r="N538" t="str">
            <v>TUBE VENTIL D100  ANTHRACITE</v>
          </cell>
          <cell r="P538">
            <v>1</v>
          </cell>
          <cell r="Q538">
            <v>1</v>
          </cell>
          <cell r="R538">
            <v>4.1100000000000003</v>
          </cell>
        </row>
        <row r="539">
          <cell r="A539" t="str">
            <v>CLAPETINOX</v>
          </cell>
          <cell r="C539" t="str">
            <v>CLAPET  INOX  AIMANTE DN 100</v>
          </cell>
          <cell r="D539">
            <v>5</v>
          </cell>
          <cell r="E539" t="str">
            <v>REGARDS/REPARTITEURS/CHASSES</v>
          </cell>
          <cell r="F539">
            <v>1</v>
          </cell>
          <cell r="G539" t="str">
            <v>REGARDS/REPARTITEURS/CHASSES</v>
          </cell>
          <cell r="J539">
            <v>1</v>
          </cell>
          <cell r="K539" t="str">
            <v>DISTRIBUTION GRAVITAIRE/CHASSE/BROYEUR</v>
          </cell>
          <cell r="L539" t="str">
            <v>INEAUTEC</v>
          </cell>
          <cell r="M539" t="str">
            <v>CLAPETINOX</v>
          </cell>
          <cell r="N539" t="str">
            <v>CLAPET  INOX  AIMANTE DN 100</v>
          </cell>
          <cell r="P539">
            <v>1</v>
          </cell>
          <cell r="Q539">
            <v>1</v>
          </cell>
          <cell r="R539">
            <v>384</v>
          </cell>
        </row>
        <row r="540">
          <cell r="A540" t="str">
            <v>7122000003A</v>
          </cell>
          <cell r="C540" t="str">
            <v>DW VOX 75 A 20M DE CABLE</v>
          </cell>
          <cell r="D540">
            <v>9</v>
          </cell>
          <cell r="E540" t="str">
            <v>POSTES DE RELEVAGE</v>
          </cell>
          <cell r="F540">
            <v>5</v>
          </cell>
          <cell r="G540" t="str">
            <v>POSTES DE RELEVAGE</v>
          </cell>
          <cell r="J540">
            <v>3</v>
          </cell>
          <cell r="K540" t="str">
            <v>ACCESSOIRES POSTE</v>
          </cell>
          <cell r="L540" t="str">
            <v>EBARA</v>
          </cell>
          <cell r="M540" t="str">
            <v>7122000003A</v>
          </cell>
          <cell r="N540" t="str">
            <v>DW VOX 75 A 20m de cable</v>
          </cell>
          <cell r="P540">
            <v>1</v>
          </cell>
          <cell r="Q540">
            <v>1</v>
          </cell>
          <cell r="R540">
            <v>247</v>
          </cell>
        </row>
        <row r="541">
          <cell r="A541" t="str">
            <v>ENFCS87200</v>
          </cell>
          <cell r="C541" t="str">
            <v>CULOTTE SIMPLE 87 30 FFF D 200</v>
          </cell>
          <cell r="D541">
            <v>8</v>
          </cell>
          <cell r="E541" t="str">
            <v>PVC/PE</v>
          </cell>
          <cell r="F541">
            <v>4</v>
          </cell>
          <cell r="G541" t="str">
            <v>PVC/PE</v>
          </cell>
          <cell r="L541" t="str">
            <v>SORODIST</v>
          </cell>
          <cell r="M541" t="str">
            <v>ENFCS87200</v>
          </cell>
          <cell r="N541" t="str">
            <v>CULOTTE SIMPLE 87°30 FFF D 200</v>
          </cell>
          <cell r="P541">
            <v>1</v>
          </cell>
          <cell r="Q541">
            <v>1</v>
          </cell>
          <cell r="R541">
            <v>24.35</v>
          </cell>
        </row>
        <row r="542">
          <cell r="A542" t="str">
            <v>ENFM200</v>
          </cell>
          <cell r="C542" t="str">
            <v>MANCHON A BUTEE FF D200</v>
          </cell>
          <cell r="D542">
            <v>8</v>
          </cell>
          <cell r="E542" t="str">
            <v>PVC/PE</v>
          </cell>
          <cell r="F542">
            <v>4</v>
          </cell>
          <cell r="G542" t="str">
            <v>PVC/PE</v>
          </cell>
          <cell r="L542" t="str">
            <v>SORODIST</v>
          </cell>
          <cell r="M542" t="str">
            <v>ENFM200</v>
          </cell>
          <cell r="N542" t="str">
            <v>MANCHON A BUTEE FF D 200</v>
          </cell>
          <cell r="P542">
            <v>1</v>
          </cell>
          <cell r="Q542">
            <v>1</v>
          </cell>
          <cell r="R542">
            <v>6.35</v>
          </cell>
        </row>
        <row r="543">
          <cell r="A543" t="str">
            <v>ENFTV200</v>
          </cell>
          <cell r="C543" t="str">
            <v>TAMPON DE VISITE M D 200</v>
          </cell>
          <cell r="D543">
            <v>8</v>
          </cell>
          <cell r="E543" t="str">
            <v>PVC/PE</v>
          </cell>
          <cell r="F543">
            <v>4</v>
          </cell>
          <cell r="G543" t="str">
            <v>PVC/PE</v>
          </cell>
          <cell r="L543" t="str">
            <v>SORODIST</v>
          </cell>
          <cell r="M543" t="str">
            <v>ENFTV200</v>
          </cell>
          <cell r="N543" t="str">
            <v>TAMPON DE VISITE M D 200</v>
          </cell>
          <cell r="P543">
            <v>1</v>
          </cell>
          <cell r="Q543">
            <v>1</v>
          </cell>
          <cell r="R543">
            <v>9.48</v>
          </cell>
        </row>
        <row r="544">
          <cell r="A544" t="str">
            <v>ENFTR200110</v>
          </cell>
          <cell r="C544" t="str">
            <v>TAMPON REDUIT MF 200/110</v>
          </cell>
          <cell r="D544">
            <v>8</v>
          </cell>
          <cell r="E544" t="str">
            <v>PVC/PE</v>
          </cell>
          <cell r="F544">
            <v>4</v>
          </cell>
          <cell r="G544" t="str">
            <v>PVC/PE</v>
          </cell>
          <cell r="L544" t="str">
            <v>SORODIST</v>
          </cell>
          <cell r="M544" t="str">
            <v>ENFTR200110</v>
          </cell>
          <cell r="N544" t="str">
            <v>TAMPON REDUIT MF 200/110</v>
          </cell>
          <cell r="P544">
            <v>1</v>
          </cell>
          <cell r="Q544">
            <v>1</v>
          </cell>
          <cell r="R544">
            <v>3.43</v>
          </cell>
        </row>
        <row r="545">
          <cell r="A545" t="str">
            <v>ENFRE200100</v>
          </cell>
          <cell r="C545" t="str">
            <v>REDUCTION EXCENTREE MF 200/100</v>
          </cell>
          <cell r="D545">
            <v>8</v>
          </cell>
          <cell r="E545" t="str">
            <v>PVC/PE</v>
          </cell>
          <cell r="F545">
            <v>4</v>
          </cell>
          <cell r="G545" t="str">
            <v>PVC/PE</v>
          </cell>
          <cell r="L545" t="str">
            <v>SORODIST</v>
          </cell>
          <cell r="M545" t="str">
            <v>ENFRE200100</v>
          </cell>
          <cell r="N545" t="str">
            <v>REDUCTION EXCENTREE MF 200/100</v>
          </cell>
          <cell r="P545">
            <v>1</v>
          </cell>
          <cell r="Q545">
            <v>1</v>
          </cell>
          <cell r="R545">
            <v>11.24</v>
          </cell>
        </row>
        <row r="546">
          <cell r="A546" t="str">
            <v>CHASSECLAP</v>
          </cell>
          <cell r="C546" t="str">
            <v>CHASSE A CLAPET INOX  AQUATIRIS</v>
          </cell>
          <cell r="D546">
            <v>5</v>
          </cell>
          <cell r="E546" t="str">
            <v>REGARDS/REPARTITEURS/CHASSES</v>
          </cell>
          <cell r="F546">
            <v>1</v>
          </cell>
          <cell r="G546" t="str">
            <v>REGARDS/REPARTITEURS/CHASSES</v>
          </cell>
          <cell r="H546" t="str">
            <v>NB CHASS</v>
          </cell>
          <cell r="I546" t="str">
            <v>NB de ventes de chasses et broyeurs</v>
          </cell>
          <cell r="J546">
            <v>1</v>
          </cell>
          <cell r="K546" t="str">
            <v>DISTRIBUTION GRAVITAIRE/CHASSE/BROYEUR</v>
          </cell>
          <cell r="L546" t="str">
            <v>AQUATIRIS</v>
          </cell>
          <cell r="M546" t="str">
            <v>&lt;Non référencé&gt;</v>
          </cell>
          <cell r="N546" t="str">
            <v>&lt;Article non référencé&gt;</v>
          </cell>
          <cell r="P546">
            <v>1</v>
          </cell>
          <cell r="Q546">
            <v>0</v>
          </cell>
          <cell r="R546">
            <v>0</v>
          </cell>
        </row>
        <row r="547">
          <cell r="A547" t="str">
            <v>SPR900V75</v>
          </cell>
          <cell r="C547" t="str">
            <v>POSTE HT900 POMPE DWVOX75</v>
          </cell>
          <cell r="D547">
            <v>9</v>
          </cell>
          <cell r="E547" t="str">
            <v>POSTES DE RELEVAGE</v>
          </cell>
          <cell r="F547">
            <v>5</v>
          </cell>
          <cell r="G547" t="str">
            <v>POSTES DE RELEVAGE</v>
          </cell>
          <cell r="H547" t="str">
            <v>NB PR</v>
          </cell>
          <cell r="I547" t="str">
            <v>NB de ventes de postes de relevage</v>
          </cell>
          <cell r="J547">
            <v>1</v>
          </cell>
          <cell r="K547" t="str">
            <v>POSTES EAUX CHARGEES DIAM 63</v>
          </cell>
          <cell r="L547" t="str">
            <v>AQUATIRIS</v>
          </cell>
          <cell r="M547" t="str">
            <v>&lt;Non référencé&gt;</v>
          </cell>
          <cell r="N547" t="str">
            <v>&lt;Article non référencé&gt;</v>
          </cell>
          <cell r="P547">
            <v>1</v>
          </cell>
          <cell r="Q547">
            <v>0</v>
          </cell>
          <cell r="R547">
            <v>0</v>
          </cell>
        </row>
        <row r="548">
          <cell r="A548" t="str">
            <v>SPR1500V75</v>
          </cell>
          <cell r="C548" t="str">
            <v>POSTE HT1500 POMPE DWVOX75</v>
          </cell>
          <cell r="D548">
            <v>9</v>
          </cell>
          <cell r="E548" t="str">
            <v>POSTES DE RELEVAGE</v>
          </cell>
          <cell r="F548">
            <v>5</v>
          </cell>
          <cell r="G548" t="str">
            <v>POSTES DE RELEVAGE</v>
          </cell>
          <cell r="H548" t="str">
            <v>NB PR</v>
          </cell>
          <cell r="I548" t="str">
            <v>NB de ventes de postes de relevage</v>
          </cell>
          <cell r="J548">
            <v>1</v>
          </cell>
          <cell r="K548" t="str">
            <v>POSTES EAUX CHARGEES DIAM 63</v>
          </cell>
          <cell r="L548" t="str">
            <v>AQUATIRIS</v>
          </cell>
          <cell r="M548" t="str">
            <v>&lt;Non référencé&gt;</v>
          </cell>
          <cell r="N548" t="str">
            <v>&lt;Article non référencé&gt;</v>
          </cell>
          <cell r="P548">
            <v>1</v>
          </cell>
          <cell r="Q548">
            <v>0</v>
          </cell>
          <cell r="R548">
            <v>0</v>
          </cell>
        </row>
        <row r="549">
          <cell r="A549" t="str">
            <v>SPR900V75BG</v>
          </cell>
          <cell r="C549" t="str">
            <v>POSTE HT900 POMPE DWVOX75 BARRES DE GUIDAGE</v>
          </cell>
          <cell r="D549">
            <v>9</v>
          </cell>
          <cell r="E549" t="str">
            <v>POSTES DE RELEVAGE</v>
          </cell>
          <cell r="F549">
            <v>5</v>
          </cell>
          <cell r="G549" t="str">
            <v>POSTES DE RELEVAGE</v>
          </cell>
          <cell r="H549" t="str">
            <v>NB PR</v>
          </cell>
          <cell r="I549" t="str">
            <v>NB de ventes de postes de relevage</v>
          </cell>
          <cell r="J549">
            <v>1</v>
          </cell>
          <cell r="K549" t="str">
            <v>POSTES EAUX CHARGEES DIAM 63</v>
          </cell>
          <cell r="L549" t="str">
            <v>AQUATIRIS</v>
          </cell>
          <cell r="M549" t="str">
            <v>&lt;Non référencé&gt;</v>
          </cell>
          <cell r="N549" t="str">
            <v>&lt;Article non référencé&gt;</v>
          </cell>
          <cell r="P549">
            <v>1</v>
          </cell>
          <cell r="Q549">
            <v>0</v>
          </cell>
          <cell r="R549">
            <v>0</v>
          </cell>
        </row>
        <row r="550">
          <cell r="A550" t="str">
            <v>SPR1200V75BG</v>
          </cell>
          <cell r="C550" t="str">
            <v>POSTE HT1200 POMPE DWVOX75 BARRES DE GUIDAGE</v>
          </cell>
          <cell r="D550">
            <v>9</v>
          </cell>
          <cell r="E550" t="str">
            <v>POSTES DE RELEVAGE</v>
          </cell>
          <cell r="F550">
            <v>5</v>
          </cell>
          <cell r="G550" t="str">
            <v>POSTES DE RELEVAGE</v>
          </cell>
          <cell r="H550" t="str">
            <v>NB PR</v>
          </cell>
          <cell r="I550" t="str">
            <v>NB de ventes de postes de relevage</v>
          </cell>
          <cell r="J550">
            <v>1</v>
          </cell>
          <cell r="K550" t="str">
            <v>POSTES EAUX CHARGEES DIAM 63</v>
          </cell>
          <cell r="L550" t="str">
            <v>AQUATIRIS</v>
          </cell>
          <cell r="M550" t="str">
            <v>&lt;Non référencé&gt;</v>
          </cell>
          <cell r="N550" t="str">
            <v>&lt;Article non référencé&gt;</v>
          </cell>
          <cell r="P550">
            <v>1</v>
          </cell>
          <cell r="Q550">
            <v>0</v>
          </cell>
          <cell r="R550">
            <v>0</v>
          </cell>
        </row>
        <row r="551">
          <cell r="A551">
            <v>9600000618</v>
          </cell>
          <cell r="C551" t="str">
            <v>MANILLE INOX</v>
          </cell>
          <cell r="L551" t="str">
            <v>VISSERIESERV</v>
          </cell>
          <cell r="M551">
            <v>9600000618</v>
          </cell>
          <cell r="N551" t="str">
            <v>manille inox</v>
          </cell>
          <cell r="P551">
            <v>1</v>
          </cell>
          <cell r="Q551">
            <v>1</v>
          </cell>
          <cell r="R551">
            <v>1.01</v>
          </cell>
        </row>
        <row r="552">
          <cell r="A552" t="str">
            <v>TOTEB</v>
          </cell>
          <cell r="C552" t="str">
            <v>TOTE BAG AQUATIRIS</v>
          </cell>
          <cell r="D552">
            <v>16</v>
          </cell>
          <cell r="E552" t="str">
            <v>SUPPORT DE COMMUNICATION</v>
          </cell>
          <cell r="L552" t="str">
            <v>ADAPEI</v>
          </cell>
          <cell r="M552" t="str">
            <v>TOTEB</v>
          </cell>
          <cell r="N552" t="str">
            <v>TOTE BAG AQUATIRIS</v>
          </cell>
          <cell r="P552">
            <v>1</v>
          </cell>
          <cell r="Q552">
            <v>0</v>
          </cell>
          <cell r="R552">
            <v>3.2</v>
          </cell>
        </row>
        <row r="553">
          <cell r="A553" t="str">
            <v>SPR1500V75BG</v>
          </cell>
          <cell r="C553" t="str">
            <v>POSTE HT1500 POMPE DWVOX75 BARRES DE GUIDAGE</v>
          </cell>
          <cell r="D553">
            <v>9</v>
          </cell>
          <cell r="E553" t="str">
            <v>POSTES DE RELEVAGE</v>
          </cell>
          <cell r="F553">
            <v>5</v>
          </cell>
          <cell r="G553" t="str">
            <v>POSTES DE RELEVAGE</v>
          </cell>
          <cell r="H553" t="str">
            <v>NB PR</v>
          </cell>
          <cell r="I553" t="str">
            <v>NB de ventes de postes de relevage</v>
          </cell>
          <cell r="J553">
            <v>1</v>
          </cell>
          <cell r="K553" t="str">
            <v>POSTES EAUX CHARGEES DIAM 63</v>
          </cell>
          <cell r="L553" t="str">
            <v>AQUATIRIS</v>
          </cell>
          <cell r="M553" t="str">
            <v>&lt;Non référencé&gt;</v>
          </cell>
          <cell r="N553" t="str">
            <v>&lt;Article non référencé&gt;</v>
          </cell>
          <cell r="P553">
            <v>1</v>
          </cell>
          <cell r="Q553">
            <v>0</v>
          </cell>
          <cell r="R553">
            <v>0</v>
          </cell>
        </row>
        <row r="554">
          <cell r="A554" t="str">
            <v>SPR1900V75BG</v>
          </cell>
          <cell r="C554" t="str">
            <v>POSTE HT1900 POMPE DWVOX75 BARRES DE GUIDAGE</v>
          </cell>
          <cell r="D554">
            <v>9</v>
          </cell>
          <cell r="E554" t="str">
            <v>POSTES DE RELEVAGE</v>
          </cell>
          <cell r="F554">
            <v>5</v>
          </cell>
          <cell r="G554" t="str">
            <v>POSTES DE RELEVAGE</v>
          </cell>
          <cell r="H554" t="str">
            <v>NB PR</v>
          </cell>
          <cell r="I554" t="str">
            <v>NB de ventes de postes de relevage</v>
          </cell>
          <cell r="J554">
            <v>1</v>
          </cell>
          <cell r="K554" t="str">
            <v>POSTES EAUX CHARGEES DIAM 63</v>
          </cell>
          <cell r="L554" t="str">
            <v>AQUATIRIS</v>
          </cell>
          <cell r="M554" t="str">
            <v>&lt;Non référencé&gt;</v>
          </cell>
          <cell r="N554" t="str">
            <v>&lt;Article non référencé&gt;</v>
          </cell>
          <cell r="P554">
            <v>1</v>
          </cell>
          <cell r="Q554">
            <v>0</v>
          </cell>
          <cell r="R554">
            <v>0</v>
          </cell>
        </row>
        <row r="555">
          <cell r="A555" t="str">
            <v>C70701800</v>
          </cell>
          <cell r="C555" t="str">
            <v>CHEVRON 70X70 1.80 ML</v>
          </cell>
          <cell r="D555">
            <v>3</v>
          </cell>
          <cell r="E555" t="str">
            <v>CLOTURES/GRILLES/FINITIONS</v>
          </cell>
          <cell r="F555">
            <v>7</v>
          </cell>
          <cell r="G555" t="str">
            <v>CLOTURES/GRILLES/FINITIONS</v>
          </cell>
          <cell r="J555">
            <v>3</v>
          </cell>
          <cell r="K555" t="str">
            <v>BORDURES</v>
          </cell>
          <cell r="L555" t="str">
            <v>TRAIDIB</v>
          </cell>
          <cell r="M555" t="str">
            <v>C70701800</v>
          </cell>
          <cell r="N555" t="str">
            <v xml:space="preserve">CARRE 70 LG 1.80 </v>
          </cell>
          <cell r="O555" t="str">
            <v>CHEVRON 1,8 ML</v>
          </cell>
          <cell r="P555">
            <v>1</v>
          </cell>
          <cell r="Q555">
            <v>140</v>
          </cell>
          <cell r="R555">
            <v>7.05</v>
          </cell>
        </row>
        <row r="556">
          <cell r="A556" t="str">
            <v>C41413000</v>
          </cell>
          <cell r="C556" t="str">
            <v>CHEVRON 41X41 L 3M</v>
          </cell>
          <cell r="D556">
            <v>3</v>
          </cell>
          <cell r="E556" t="str">
            <v>CLOTURES/GRILLES/FINITIONS</v>
          </cell>
          <cell r="F556">
            <v>7</v>
          </cell>
          <cell r="G556" t="str">
            <v>CLOTURES/GRILLES/FINITIONS</v>
          </cell>
          <cell r="J556">
            <v>3</v>
          </cell>
          <cell r="K556" t="str">
            <v>BORDURES</v>
          </cell>
          <cell r="L556" t="str">
            <v>TRAIDIB</v>
          </cell>
          <cell r="M556" t="str">
            <v>C41413000</v>
          </cell>
          <cell r="N556" t="str">
            <v>CHEVRON CARREE 41 LG 3M GRIS</v>
          </cell>
          <cell r="O556" t="str">
            <v>pc</v>
          </cell>
          <cell r="P556">
            <v>1</v>
          </cell>
          <cell r="Q556">
            <v>1</v>
          </cell>
          <cell r="R556">
            <v>0</v>
          </cell>
        </row>
        <row r="557">
          <cell r="A557" t="str">
            <v>C501151800</v>
          </cell>
          <cell r="C557" t="str">
            <v>BASTAINGS 50X115 (1.80 ML)</v>
          </cell>
          <cell r="D557">
            <v>3</v>
          </cell>
          <cell r="E557" t="str">
            <v>CLOTURES/GRILLES/FINITIONS</v>
          </cell>
          <cell r="F557">
            <v>7</v>
          </cell>
          <cell r="G557" t="str">
            <v>CLOTURES/GRILLES/FINITIONS</v>
          </cell>
          <cell r="J557">
            <v>3</v>
          </cell>
          <cell r="K557" t="str">
            <v>BORDURES</v>
          </cell>
          <cell r="L557" t="str">
            <v>TRAIDIB</v>
          </cell>
          <cell r="M557" t="str">
            <v>C501151800</v>
          </cell>
          <cell r="N557" t="str">
            <v>BASTAINGS LG 1.80M GRIS</v>
          </cell>
          <cell r="O557" t="str">
            <v>pc</v>
          </cell>
          <cell r="P557">
            <v>1.8</v>
          </cell>
          <cell r="Q557">
            <v>1</v>
          </cell>
          <cell r="R557">
            <v>0</v>
          </cell>
        </row>
        <row r="558">
          <cell r="A558" t="str">
            <v>C1001002500</v>
          </cell>
          <cell r="C558" t="str">
            <v>CHEVRON 100X100 L 2.50M</v>
          </cell>
          <cell r="D558">
            <v>3</v>
          </cell>
          <cell r="E558" t="str">
            <v>CLOTURES/GRILLES/FINITIONS</v>
          </cell>
          <cell r="F558">
            <v>7</v>
          </cell>
          <cell r="G558" t="str">
            <v>CLOTURES/GRILLES/FINITIONS</v>
          </cell>
          <cell r="J558">
            <v>3</v>
          </cell>
          <cell r="K558" t="str">
            <v>BORDURES</v>
          </cell>
          <cell r="L558" t="str">
            <v>TRAIDIB</v>
          </cell>
          <cell r="M558" t="str">
            <v>C1001002500</v>
          </cell>
          <cell r="N558" t="str">
            <v>CHEVRON CARREE 100 LG 2.50M GRIS</v>
          </cell>
          <cell r="O558" t="str">
            <v>pc</v>
          </cell>
          <cell r="P558">
            <v>1</v>
          </cell>
          <cell r="Q558">
            <v>1</v>
          </cell>
          <cell r="R558">
            <v>0</v>
          </cell>
        </row>
        <row r="559">
          <cell r="A559">
            <v>80540</v>
          </cell>
          <cell r="C559" t="str">
            <v>VIS INOX 5X40</v>
          </cell>
          <cell r="L559" t="str">
            <v>VISSERIESERV</v>
          </cell>
          <cell r="M559" t="str">
            <v>8289GR</v>
          </cell>
          <cell r="N559" t="str">
            <v>PANNEAU PVC 1000X35 GRIS</v>
          </cell>
          <cell r="P559">
            <v>1</v>
          </cell>
          <cell r="Q559">
            <v>1</v>
          </cell>
          <cell r="R559">
            <v>0.60499999999999998</v>
          </cell>
        </row>
        <row r="560">
          <cell r="A560" t="str">
            <v>flot01</v>
          </cell>
          <cell r="C560" t="str">
            <v>FLOTTEUR DE CHASSE A AUGET BASCULANT</v>
          </cell>
          <cell r="D560">
            <v>5</v>
          </cell>
          <cell r="E560" t="str">
            <v>REGARDS/REPARTITEURS/CHASSES</v>
          </cell>
          <cell r="F560">
            <v>1</v>
          </cell>
          <cell r="G560" t="str">
            <v>REGARDS/REPARTITEURS/CHASSES</v>
          </cell>
          <cell r="J560">
            <v>1</v>
          </cell>
          <cell r="K560" t="str">
            <v>DISTRIBUTION GRAVITAIRE/CHASSE/BROYEUR</v>
          </cell>
          <cell r="L560" t="str">
            <v>EMP</v>
          </cell>
          <cell r="M560" t="str">
            <v>FLOTTEURA046F</v>
          </cell>
          <cell r="N560" t="str">
            <v>FLOTTEUR POUR BASSIN DE CHASSE AQUATIRIS</v>
          </cell>
          <cell r="P560">
            <v>1</v>
          </cell>
          <cell r="Q560">
            <v>1</v>
          </cell>
          <cell r="R560">
            <v>16</v>
          </cell>
        </row>
        <row r="561">
          <cell r="A561" t="str">
            <v>ACCESSCHASSE</v>
          </cell>
          <cell r="C561" t="str">
            <v>PORTE A BASCULE CHASSE + ACCESSOIRES</v>
          </cell>
          <cell r="D561">
            <v>5</v>
          </cell>
          <cell r="E561" t="str">
            <v>REGARDS/REPARTITEURS/CHASSES</v>
          </cell>
          <cell r="F561">
            <v>1</v>
          </cell>
          <cell r="G561" t="str">
            <v>REGARDS/REPARTITEURS/CHASSES</v>
          </cell>
          <cell r="J561">
            <v>1</v>
          </cell>
          <cell r="K561" t="str">
            <v>DISTRIBUTION GRAVITAIRE/CHASSE/BROYEUR</v>
          </cell>
          <cell r="L561" t="str">
            <v>ATTA02</v>
          </cell>
          <cell r="M561" t="str">
            <v>AQT001-PAB</v>
          </cell>
          <cell r="N561" t="str">
            <v xml:space="preserve">accessoires montage chasse a auget </v>
          </cell>
          <cell r="P561">
            <v>1</v>
          </cell>
          <cell r="Q561">
            <v>1</v>
          </cell>
          <cell r="R561">
            <v>60</v>
          </cell>
        </row>
        <row r="562">
          <cell r="A562" t="str">
            <v>MAQUETTE</v>
          </cell>
          <cell r="C562" t="str">
            <v>MAQUETTE AQUATIRIS</v>
          </cell>
          <cell r="D562">
            <v>16</v>
          </cell>
          <cell r="E562" t="str">
            <v>SUPPORT DE COMMUNICATION</v>
          </cell>
          <cell r="F562">
            <v>10</v>
          </cell>
          <cell r="G562" t="str">
            <v>SUPPORT DE COMMUNICATION</v>
          </cell>
          <cell r="L562" t="str">
            <v>BOMBYXPROD</v>
          </cell>
          <cell r="M562" t="str">
            <v>MAQUETTE</v>
          </cell>
          <cell r="N562" t="str">
            <v>MAQUETTE AQUATIRIS</v>
          </cell>
          <cell r="O562" t="str">
            <v>pc</v>
          </cell>
          <cell r="P562">
            <v>1</v>
          </cell>
          <cell r="Q562">
            <v>0</v>
          </cell>
          <cell r="R562">
            <v>48.49</v>
          </cell>
        </row>
        <row r="563">
          <cell r="A563" t="str">
            <v>T403</v>
          </cell>
          <cell r="C563" t="str">
            <v>TE ALU 40/40/3 ML</v>
          </cell>
          <cell r="L563" t="str">
            <v>KLOECKNER</v>
          </cell>
          <cell r="M563">
            <v>913207509</v>
          </cell>
          <cell r="N563" t="str">
            <v>ALU TE 6060 40*40*3</v>
          </cell>
          <cell r="O563" t="str">
            <v>Barre de 606 cm</v>
          </cell>
          <cell r="P563">
            <v>6.06</v>
          </cell>
          <cell r="Q563">
            <v>0</v>
          </cell>
          <cell r="R563">
            <v>3.03</v>
          </cell>
        </row>
        <row r="564">
          <cell r="A564" t="str">
            <v>U25452</v>
          </cell>
          <cell r="C564" t="str">
            <v>U 25/45/25/2 ML</v>
          </cell>
          <cell r="L564" t="str">
            <v>ID ALU</v>
          </cell>
          <cell r="M564" t="str">
            <v>U25452</v>
          </cell>
          <cell r="N564" t="str">
            <v>U 25/45/25/2 ML</v>
          </cell>
          <cell r="P564">
            <v>1</v>
          </cell>
          <cell r="Q564">
            <v>1</v>
          </cell>
          <cell r="R564">
            <v>3.04</v>
          </cell>
        </row>
        <row r="565">
          <cell r="A565" t="str">
            <v>CE403</v>
          </cell>
          <cell r="C565" t="str">
            <v>CORNIERE ALU 40/40/3 ML</v>
          </cell>
          <cell r="D565">
            <v>12</v>
          </cell>
          <cell r="E565" t="str">
            <v>KITS BACS/KITS COFFRAGES</v>
          </cell>
          <cell r="F565">
            <v>3</v>
          </cell>
          <cell r="G565" t="str">
            <v>KITS COFFRAGES</v>
          </cell>
          <cell r="L565" t="str">
            <v>KLOECKNER</v>
          </cell>
          <cell r="M565">
            <v>940100981</v>
          </cell>
          <cell r="N565" t="str">
            <v>ALU CORNIERE 6060 T6 40*40*3</v>
          </cell>
          <cell r="O565" t="str">
            <v>Barre de 606 cm</v>
          </cell>
          <cell r="P565">
            <v>6.06</v>
          </cell>
          <cell r="Q565">
            <v>0</v>
          </cell>
          <cell r="R565">
            <v>2.88</v>
          </cell>
        </row>
        <row r="566">
          <cell r="A566" t="str">
            <v>SPR1200V150BG</v>
          </cell>
          <cell r="C566" t="str">
            <v>POSTE HT1200 POMPE DWVOX150 BARRES DE GUIDAGE</v>
          </cell>
          <cell r="D566">
            <v>9</v>
          </cell>
          <cell r="E566" t="str">
            <v>POSTES DE RELEVAGE</v>
          </cell>
          <cell r="F566">
            <v>5</v>
          </cell>
          <cell r="G566" t="str">
            <v>POSTES DE RELEVAGE</v>
          </cell>
          <cell r="H566" t="str">
            <v>NB PR</v>
          </cell>
          <cell r="I566" t="str">
            <v>NB de ventes de postes de relevage</v>
          </cell>
          <cell r="J566">
            <v>1</v>
          </cell>
          <cell r="K566" t="str">
            <v>POSTES EAUX CHARGEES DIAM 63</v>
          </cell>
          <cell r="L566" t="str">
            <v>AQUATIRIS</v>
          </cell>
          <cell r="M566" t="str">
            <v>&lt;Non référencé&gt;</v>
          </cell>
          <cell r="N566" t="str">
            <v>&lt;Article non référencé&gt;</v>
          </cell>
          <cell r="P566">
            <v>1</v>
          </cell>
          <cell r="Q566">
            <v>0</v>
          </cell>
          <cell r="R566">
            <v>0</v>
          </cell>
        </row>
        <row r="567">
          <cell r="A567" t="str">
            <v>SPR1200V100</v>
          </cell>
          <cell r="C567" t="str">
            <v>POSTE HT1200 POMPE DWVOX100</v>
          </cell>
          <cell r="D567">
            <v>9</v>
          </cell>
          <cell r="E567" t="str">
            <v>POSTES DE RELEVAGE</v>
          </cell>
          <cell r="F567">
            <v>5</v>
          </cell>
          <cell r="G567" t="str">
            <v>POSTES DE RELEVAGE</v>
          </cell>
          <cell r="H567" t="str">
            <v>NB PR</v>
          </cell>
          <cell r="I567" t="str">
            <v>NB de ventes de postes de relevage</v>
          </cell>
          <cell r="J567">
            <v>1</v>
          </cell>
          <cell r="K567" t="str">
            <v>POSTES EAUX CHARGEES DIAM 63</v>
          </cell>
          <cell r="L567" t="str">
            <v>AQUATIRIS</v>
          </cell>
          <cell r="M567" t="str">
            <v>&lt;Non référencé&gt;</v>
          </cell>
          <cell r="N567" t="str">
            <v>&lt;Article non référencé&gt;</v>
          </cell>
          <cell r="P567">
            <v>1</v>
          </cell>
          <cell r="Q567">
            <v>0</v>
          </cell>
          <cell r="R567">
            <v>0</v>
          </cell>
        </row>
        <row r="568">
          <cell r="A568" t="str">
            <v>SPR1200V100BG</v>
          </cell>
          <cell r="C568" t="str">
            <v>POSTE HT1200 POMPE DWVOX100 BARRES DE GUIDAGE</v>
          </cell>
          <cell r="D568">
            <v>9</v>
          </cell>
          <cell r="E568" t="str">
            <v>POSTES DE RELEVAGE</v>
          </cell>
          <cell r="F568">
            <v>5</v>
          </cell>
          <cell r="G568" t="str">
            <v>POSTES DE RELEVAGE</v>
          </cell>
          <cell r="H568" t="str">
            <v>NB PR</v>
          </cell>
          <cell r="I568" t="str">
            <v>NB de ventes de postes de relevage</v>
          </cell>
          <cell r="J568">
            <v>1</v>
          </cell>
          <cell r="K568" t="str">
            <v>POSTES EAUX CHARGEES DIAM 63</v>
          </cell>
          <cell r="L568" t="str">
            <v>AQUATIRIS</v>
          </cell>
          <cell r="M568" t="str">
            <v>&lt;Non référencé&gt;</v>
          </cell>
          <cell r="N568" t="str">
            <v>&lt;Article non référencé&gt;</v>
          </cell>
          <cell r="P568">
            <v>1</v>
          </cell>
          <cell r="Q568">
            <v>0</v>
          </cell>
          <cell r="R568">
            <v>0</v>
          </cell>
        </row>
        <row r="569">
          <cell r="A569" t="str">
            <v>SPR1500V100BG</v>
          </cell>
          <cell r="C569" t="str">
            <v>POSTE HT1500 POMPE DWVOX100 BARRES DE GUIDAGE</v>
          </cell>
          <cell r="D569">
            <v>9</v>
          </cell>
          <cell r="E569" t="str">
            <v>POSTES DE RELEVAGE</v>
          </cell>
          <cell r="F569">
            <v>5</v>
          </cell>
          <cell r="G569" t="str">
            <v>POSTES DE RELEVAGE</v>
          </cell>
          <cell r="H569" t="str">
            <v>NB PR</v>
          </cell>
          <cell r="I569" t="str">
            <v>NB de ventes de postes de relevage</v>
          </cell>
          <cell r="J569">
            <v>1</v>
          </cell>
          <cell r="K569" t="str">
            <v>POSTES EAUX CHARGEES DIAM 63</v>
          </cell>
          <cell r="L569" t="str">
            <v>AQUATIRIS</v>
          </cell>
          <cell r="M569" t="str">
            <v>&lt;Non référencé&gt;</v>
          </cell>
          <cell r="N569" t="str">
            <v>&lt;Article non référencé&gt;</v>
          </cell>
          <cell r="P569">
            <v>1</v>
          </cell>
          <cell r="Q569">
            <v>0</v>
          </cell>
          <cell r="R569">
            <v>0</v>
          </cell>
        </row>
        <row r="570">
          <cell r="A570" t="str">
            <v>SPR1500V150BG</v>
          </cell>
          <cell r="C570" t="str">
            <v>POSTE HT1500 POMPE DWVOX150 BARRES DE GUIDAGE</v>
          </cell>
          <cell r="D570">
            <v>9</v>
          </cell>
          <cell r="E570" t="str">
            <v>POSTES DE RELEVAGE</v>
          </cell>
          <cell r="F570">
            <v>5</v>
          </cell>
          <cell r="G570" t="str">
            <v>POSTES DE RELEVAGE</v>
          </cell>
          <cell r="H570" t="str">
            <v>NB PR</v>
          </cell>
          <cell r="I570" t="str">
            <v>NB de ventes de postes de relevage</v>
          </cell>
          <cell r="J570">
            <v>1</v>
          </cell>
          <cell r="K570" t="str">
            <v>POSTES EAUX CHARGEES DIAM 63</v>
          </cell>
          <cell r="L570" t="str">
            <v>AQUATIRIS</v>
          </cell>
          <cell r="M570" t="str">
            <v>&lt;Non référencé&gt;</v>
          </cell>
          <cell r="N570" t="str">
            <v>&lt;Article non référencé&gt;</v>
          </cell>
          <cell r="P570">
            <v>1</v>
          </cell>
          <cell r="Q570">
            <v>0</v>
          </cell>
          <cell r="R570">
            <v>0</v>
          </cell>
        </row>
        <row r="571">
          <cell r="A571" t="str">
            <v>SPR1900V100BG</v>
          </cell>
          <cell r="C571" t="str">
            <v>POSTE HT1900 POMPE DWVOX100 BARRES DE GUIDAGE</v>
          </cell>
          <cell r="D571">
            <v>9</v>
          </cell>
          <cell r="E571" t="str">
            <v>POSTES DE RELEVAGE</v>
          </cell>
          <cell r="F571">
            <v>5</v>
          </cell>
          <cell r="G571" t="str">
            <v>POSTES DE RELEVAGE</v>
          </cell>
          <cell r="H571" t="str">
            <v>NB PR</v>
          </cell>
          <cell r="I571" t="str">
            <v>NB de ventes de postes de relevage</v>
          </cell>
          <cell r="J571">
            <v>1</v>
          </cell>
          <cell r="K571" t="str">
            <v>POSTES EAUX CHARGEES DIAM 63</v>
          </cell>
          <cell r="L571" t="str">
            <v>AQUATIRIS</v>
          </cell>
          <cell r="M571" t="str">
            <v>&lt;Non référencé&gt;</v>
          </cell>
          <cell r="N571" t="str">
            <v>&lt;Article non référencé&gt;</v>
          </cell>
          <cell r="P571">
            <v>1</v>
          </cell>
          <cell r="Q571">
            <v>0</v>
          </cell>
          <cell r="R571">
            <v>0</v>
          </cell>
        </row>
        <row r="572">
          <cell r="A572" t="str">
            <v>SPR1900V150BG</v>
          </cell>
          <cell r="C572" t="str">
            <v>POSTE HT1900 POMPE DWVOX150 BARRES DE GUIDAGE</v>
          </cell>
          <cell r="D572">
            <v>9</v>
          </cell>
          <cell r="E572" t="str">
            <v>POSTES DE RELEVAGE</v>
          </cell>
          <cell r="F572">
            <v>5</v>
          </cell>
          <cell r="G572" t="str">
            <v>POSTES DE RELEVAGE</v>
          </cell>
          <cell r="H572" t="str">
            <v>NB PR</v>
          </cell>
          <cell r="I572" t="str">
            <v>NB de ventes de postes de relevage</v>
          </cell>
          <cell r="J572">
            <v>1</v>
          </cell>
          <cell r="K572" t="str">
            <v>POSTES EAUX CHARGEES DIAM 63</v>
          </cell>
          <cell r="L572" t="str">
            <v>AQUATIRIS</v>
          </cell>
          <cell r="M572" t="str">
            <v>&lt;Non référencé&gt;</v>
          </cell>
          <cell r="N572" t="str">
            <v>&lt;Article non référencé&gt;</v>
          </cell>
          <cell r="P572">
            <v>1</v>
          </cell>
          <cell r="Q572">
            <v>0</v>
          </cell>
          <cell r="R572">
            <v>0</v>
          </cell>
        </row>
        <row r="573">
          <cell r="A573" t="str">
            <v>SPR900V100</v>
          </cell>
          <cell r="C573" t="str">
            <v>POSTE HT900 POMPE DWVOX100</v>
          </cell>
          <cell r="D573">
            <v>9</v>
          </cell>
          <cell r="E573" t="str">
            <v>POSTES DE RELEVAGE</v>
          </cell>
          <cell r="F573">
            <v>5</v>
          </cell>
          <cell r="G573" t="str">
            <v>POSTES DE RELEVAGE</v>
          </cell>
          <cell r="H573" t="str">
            <v>NB PR</v>
          </cell>
          <cell r="I573" t="str">
            <v>NB de ventes de postes de relevage</v>
          </cell>
          <cell r="J573">
            <v>1</v>
          </cell>
          <cell r="K573" t="str">
            <v>POSTES EAUX CHARGEES DIAM 63</v>
          </cell>
          <cell r="L573" t="str">
            <v>AQUATIRIS</v>
          </cell>
          <cell r="M573" t="str">
            <v>&lt;Non référencé&gt;</v>
          </cell>
          <cell r="N573" t="str">
            <v>&lt;Article non référencé&gt;</v>
          </cell>
          <cell r="P573">
            <v>1</v>
          </cell>
          <cell r="Q573">
            <v>0</v>
          </cell>
          <cell r="R573">
            <v>0</v>
          </cell>
        </row>
        <row r="574">
          <cell r="A574" t="str">
            <v>SPR900V150</v>
          </cell>
          <cell r="C574" t="str">
            <v>POSTE HT900 POMPE DWVOX150</v>
          </cell>
          <cell r="D574">
            <v>9</v>
          </cell>
          <cell r="E574" t="str">
            <v>POSTES DE RELEVAGE</v>
          </cell>
          <cell r="F574">
            <v>5</v>
          </cell>
          <cell r="G574" t="str">
            <v>POSTES DE RELEVAGE</v>
          </cell>
          <cell r="H574" t="str">
            <v>NB PR</v>
          </cell>
          <cell r="I574" t="str">
            <v>NB de ventes de postes de relevage</v>
          </cell>
          <cell r="J574">
            <v>1</v>
          </cell>
          <cell r="K574" t="str">
            <v>POSTES EAUX CHARGEES DIAM 63</v>
          </cell>
          <cell r="L574" t="str">
            <v>AQUATIRIS</v>
          </cell>
          <cell r="M574" t="str">
            <v>&lt;Non référencé&gt;</v>
          </cell>
          <cell r="N574" t="str">
            <v>&lt;Article non référencé&gt;</v>
          </cell>
          <cell r="P574">
            <v>1</v>
          </cell>
          <cell r="Q574">
            <v>0</v>
          </cell>
          <cell r="R574">
            <v>0</v>
          </cell>
        </row>
        <row r="575">
          <cell r="A575" t="str">
            <v>SPR1200V150</v>
          </cell>
          <cell r="C575" t="str">
            <v>POSTE HT1200 POMPE DWVOX150</v>
          </cell>
          <cell r="D575">
            <v>9</v>
          </cell>
          <cell r="E575" t="str">
            <v>POSTES DE RELEVAGE</v>
          </cell>
          <cell r="F575">
            <v>5</v>
          </cell>
          <cell r="G575" t="str">
            <v>POSTES DE RELEVAGE</v>
          </cell>
          <cell r="H575" t="str">
            <v>NB PR</v>
          </cell>
          <cell r="I575" t="str">
            <v>NB de ventes de postes de relevage</v>
          </cell>
          <cell r="J575">
            <v>1</v>
          </cell>
          <cell r="K575" t="str">
            <v>POSTES EAUX CHARGEES DIAM 63</v>
          </cell>
          <cell r="L575" t="str">
            <v>AQUATIRIS</v>
          </cell>
          <cell r="M575" t="str">
            <v>&lt;Non référencé&gt;</v>
          </cell>
          <cell r="N575" t="str">
            <v>&lt;Article non référencé&gt;</v>
          </cell>
          <cell r="P575">
            <v>1</v>
          </cell>
          <cell r="Q575">
            <v>0</v>
          </cell>
          <cell r="R575">
            <v>0</v>
          </cell>
        </row>
        <row r="576">
          <cell r="A576" t="str">
            <v>SPR1500V100</v>
          </cell>
          <cell r="C576" t="str">
            <v>POSTE HT1500 POMPE DWVOX100</v>
          </cell>
          <cell r="D576">
            <v>9</v>
          </cell>
          <cell r="E576" t="str">
            <v>POSTES DE RELEVAGE</v>
          </cell>
          <cell r="F576">
            <v>5</v>
          </cell>
          <cell r="G576" t="str">
            <v>POSTES DE RELEVAGE</v>
          </cell>
          <cell r="H576" t="str">
            <v>NB PR</v>
          </cell>
          <cell r="I576" t="str">
            <v>NB de ventes de postes de relevage</v>
          </cell>
          <cell r="J576">
            <v>1</v>
          </cell>
          <cell r="K576" t="str">
            <v>POSTES EAUX CHARGEES DIAM 63</v>
          </cell>
          <cell r="L576" t="str">
            <v>AQUATIRIS</v>
          </cell>
          <cell r="M576" t="str">
            <v>&lt;Non référencé&gt;</v>
          </cell>
          <cell r="N576" t="str">
            <v>&lt;Article non référencé&gt;</v>
          </cell>
          <cell r="P576">
            <v>1</v>
          </cell>
          <cell r="Q576">
            <v>0</v>
          </cell>
          <cell r="R576">
            <v>0</v>
          </cell>
        </row>
        <row r="577">
          <cell r="A577" t="str">
            <v>SPR1500V150</v>
          </cell>
          <cell r="C577" t="str">
            <v>POSTE HT1500 POMPE DWVOX150</v>
          </cell>
          <cell r="D577">
            <v>9</v>
          </cell>
          <cell r="E577" t="str">
            <v>POSTES DE RELEVAGE</v>
          </cell>
          <cell r="F577">
            <v>5</v>
          </cell>
          <cell r="G577" t="str">
            <v>POSTES DE RELEVAGE</v>
          </cell>
          <cell r="H577" t="str">
            <v>NB PR</v>
          </cell>
          <cell r="I577" t="str">
            <v>NB de ventes de postes de relevage</v>
          </cell>
          <cell r="J577">
            <v>1</v>
          </cell>
          <cell r="K577" t="str">
            <v>POSTES EAUX CHARGEES DIAM 63</v>
          </cell>
          <cell r="L577" t="str">
            <v>AQUATIRIS</v>
          </cell>
          <cell r="M577" t="str">
            <v>&lt;Non référencé&gt;</v>
          </cell>
          <cell r="N577" t="str">
            <v>&lt;Article non référencé&gt;</v>
          </cell>
          <cell r="P577">
            <v>1</v>
          </cell>
          <cell r="Q577">
            <v>0</v>
          </cell>
          <cell r="R577">
            <v>0</v>
          </cell>
        </row>
        <row r="578">
          <cell r="A578" t="str">
            <v>PSR8EH8X2</v>
          </cell>
          <cell r="C578" t="str">
            <v xml:space="preserve">KIT CAILLEBOTIS FV GEOMEMBRANE 8EH8X2 </v>
          </cell>
          <cell r="D578">
            <v>3</v>
          </cell>
          <cell r="E578" t="str">
            <v>CLOTURES/GRILLES/FINITIONS</v>
          </cell>
          <cell r="F578">
            <v>7</v>
          </cell>
          <cell r="G578" t="str">
            <v>CLOTURES/GRILLES/FINITIONS</v>
          </cell>
          <cell r="J578">
            <v>1</v>
          </cell>
          <cell r="K578" t="str">
            <v>kITS GRILLES CAILLEBOTIS</v>
          </cell>
          <cell r="L578" t="str">
            <v>AQUATIRIS</v>
          </cell>
          <cell r="M578" t="str">
            <v>&lt;Non référencé&gt;</v>
          </cell>
          <cell r="N578" t="str">
            <v>&lt;Article non référencé&gt;</v>
          </cell>
          <cell r="P578">
            <v>1</v>
          </cell>
          <cell r="Q578">
            <v>0</v>
          </cell>
          <cell r="R578">
            <v>0</v>
          </cell>
        </row>
        <row r="579">
          <cell r="A579" t="str">
            <v>PSR10EH8X2.5</v>
          </cell>
          <cell r="C579" t="str">
            <v xml:space="preserve">KIT CAILLEBOTIS FV GEOMEMBRANE 10EH8X2.5 </v>
          </cell>
          <cell r="D579">
            <v>3</v>
          </cell>
          <cell r="E579" t="str">
            <v>CLOTURES/GRILLES/FINITIONS</v>
          </cell>
          <cell r="F579">
            <v>7</v>
          </cell>
          <cell r="G579" t="str">
            <v>CLOTURES/GRILLES/FINITIONS</v>
          </cell>
          <cell r="J579">
            <v>1</v>
          </cell>
          <cell r="K579" t="str">
            <v>kITS GRILLES CAILLEBOTIS</v>
          </cell>
          <cell r="L579" t="str">
            <v>AQUATIRIS</v>
          </cell>
          <cell r="M579" t="str">
            <v>&lt;Non référencé&gt;</v>
          </cell>
          <cell r="N579" t="str">
            <v>&lt;Article non référencé&gt;</v>
          </cell>
          <cell r="P579">
            <v>1</v>
          </cell>
          <cell r="Q579">
            <v>0</v>
          </cell>
          <cell r="R579">
            <v>0</v>
          </cell>
        </row>
        <row r="580">
          <cell r="A580" t="str">
            <v>PSR18EH9X4</v>
          </cell>
          <cell r="C580" t="str">
            <v xml:space="preserve">KIT CAILLEBOTIS FV GEOMEMBRANE 18EH9X4 </v>
          </cell>
          <cell r="D580">
            <v>3</v>
          </cell>
          <cell r="E580" t="str">
            <v>CLOTURES/GRILLES/FINITIONS</v>
          </cell>
          <cell r="F580">
            <v>7</v>
          </cell>
          <cell r="G580" t="str">
            <v>CLOTURES/GRILLES/FINITIONS</v>
          </cell>
          <cell r="J580">
            <v>1</v>
          </cell>
          <cell r="K580" t="str">
            <v>kITS GRILLES CAILLEBOTIS</v>
          </cell>
          <cell r="L580" t="str">
            <v>AQUATIRIS</v>
          </cell>
          <cell r="M580" t="str">
            <v>&lt;Non référencé&gt;</v>
          </cell>
          <cell r="N580" t="str">
            <v>&lt;Article non référencé&gt;</v>
          </cell>
          <cell r="P580">
            <v>1</v>
          </cell>
          <cell r="Q580">
            <v>0</v>
          </cell>
          <cell r="R580">
            <v>0</v>
          </cell>
        </row>
        <row r="581">
          <cell r="A581" t="str">
            <v>PSR20EH10X4</v>
          </cell>
          <cell r="C581" t="str">
            <v xml:space="preserve">KIT CAILLEBOTIS FV GEOMEMBRANE 20EH10X4 </v>
          </cell>
          <cell r="D581">
            <v>3</v>
          </cell>
          <cell r="E581" t="str">
            <v>CLOTURES/GRILLES/FINITIONS</v>
          </cell>
          <cell r="F581">
            <v>7</v>
          </cell>
          <cell r="G581" t="str">
            <v>CLOTURES/GRILLES/FINITIONS</v>
          </cell>
          <cell r="J581">
            <v>1</v>
          </cell>
          <cell r="K581" t="str">
            <v>kITS GRILLES CAILLEBOTIS</v>
          </cell>
          <cell r="L581" t="str">
            <v>AQUATIRIS</v>
          </cell>
          <cell r="M581" t="str">
            <v>&lt;Non référencé&gt;</v>
          </cell>
          <cell r="N581" t="str">
            <v>&lt;Article non référencé&gt;</v>
          </cell>
          <cell r="P581">
            <v>1</v>
          </cell>
          <cell r="Q581">
            <v>0</v>
          </cell>
          <cell r="R581">
            <v>0</v>
          </cell>
        </row>
        <row r="582">
          <cell r="A582">
            <v>8110608018</v>
          </cell>
          <cell r="C582" t="str">
            <v>VIS CHARPENTE 6X80 INOX  A2 TORX T25</v>
          </cell>
          <cell r="D582">
            <v>19</v>
          </cell>
          <cell r="E582" t="str">
            <v>QUINCAILLERIE</v>
          </cell>
          <cell r="F582">
            <v>3</v>
          </cell>
          <cell r="G582" t="str">
            <v>KITS COFFRAGES</v>
          </cell>
          <cell r="L582" t="str">
            <v>VISSERIESERV</v>
          </cell>
          <cell r="M582">
            <v>8110608018</v>
          </cell>
          <cell r="N582" t="str">
            <v>VIS CHARPENTE 6X80  A2 T25</v>
          </cell>
          <cell r="P582">
            <v>1</v>
          </cell>
          <cell r="Q582">
            <v>100</v>
          </cell>
          <cell r="R582">
            <v>0.188</v>
          </cell>
        </row>
        <row r="583">
          <cell r="A583">
            <v>8210603018</v>
          </cell>
          <cell r="C583" t="str">
            <v>VIS PENTURE 6X30 T30 INOX  A2</v>
          </cell>
          <cell r="D583">
            <v>19</v>
          </cell>
          <cell r="E583" t="str">
            <v>QUINCAILLERIE</v>
          </cell>
          <cell r="F583">
            <v>3</v>
          </cell>
          <cell r="G583" t="str">
            <v>KITS COFFRAGES</v>
          </cell>
          <cell r="L583" t="str">
            <v>VISSERIESERV</v>
          </cell>
          <cell r="M583">
            <v>8210603018</v>
          </cell>
          <cell r="N583" t="str">
            <v xml:space="preserve">VIS PENTURE TORX T30 6X30 </v>
          </cell>
          <cell r="P583">
            <v>1</v>
          </cell>
          <cell r="Q583">
            <v>30</v>
          </cell>
          <cell r="R583">
            <v>4.4999999999999998E-2</v>
          </cell>
        </row>
        <row r="584">
          <cell r="A584">
            <v>8210707018</v>
          </cell>
          <cell r="C584" t="str">
            <v>VIS PENTURE TORX T30 INOX A2 7X70</v>
          </cell>
          <cell r="D584">
            <v>12</v>
          </cell>
          <cell r="E584" t="str">
            <v>KITS BACS/KITS COFFRAGES</v>
          </cell>
          <cell r="F584">
            <v>3</v>
          </cell>
          <cell r="G584" t="str">
            <v>KITS COFFRAGES</v>
          </cell>
          <cell r="L584" t="str">
            <v>VISSERIESERV</v>
          </cell>
          <cell r="M584">
            <v>8210707018</v>
          </cell>
          <cell r="N584" t="str">
            <v>VIS PENTURE T30 INOX A2 7*70</v>
          </cell>
          <cell r="P584">
            <v>1</v>
          </cell>
          <cell r="Q584">
            <v>100</v>
          </cell>
          <cell r="R584">
            <v>7.5999999999999998E-2</v>
          </cell>
        </row>
        <row r="585">
          <cell r="A585">
            <v>8110614018</v>
          </cell>
          <cell r="C585" t="str">
            <v>VIS CHARPENTE 6X140</v>
          </cell>
          <cell r="D585">
            <v>19</v>
          </cell>
          <cell r="E585" t="str">
            <v>QUINCAILLERIE</v>
          </cell>
          <cell r="F585">
            <v>3</v>
          </cell>
          <cell r="G585" t="str">
            <v>KITS COFFRAGES</v>
          </cell>
          <cell r="L585" t="str">
            <v>VISSERIESERV</v>
          </cell>
          <cell r="M585">
            <v>81106014018</v>
          </cell>
          <cell r="N585" t="str">
            <v>Boite de 100 : VIS CHARPENTE 6X140</v>
          </cell>
          <cell r="P585">
            <v>100</v>
          </cell>
          <cell r="Q585">
            <v>1</v>
          </cell>
          <cell r="R585">
            <v>0.38500000000000001</v>
          </cell>
        </row>
        <row r="586">
          <cell r="A586" t="str">
            <v>PCR3EH</v>
          </cell>
          <cell r="C586" t="str">
            <v>COFFRAGE FV RELEVAGE 3EH 3X2</v>
          </cell>
          <cell r="D586">
            <v>12</v>
          </cell>
          <cell r="E586" t="str">
            <v>KITS BACS/KITS COFFRAGES</v>
          </cell>
          <cell r="F586">
            <v>3</v>
          </cell>
          <cell r="G586" t="str">
            <v>KITS COFFRAGES</v>
          </cell>
          <cell r="H586" t="str">
            <v>NB COFFR</v>
          </cell>
          <cell r="I586" t="str">
            <v>NB de ventes de coffrage PVC</v>
          </cell>
          <cell r="L586" t="str">
            <v>AQUATIRIS</v>
          </cell>
          <cell r="M586" t="str">
            <v>&lt;Non référencé&gt;</v>
          </cell>
          <cell r="N586" t="str">
            <v>&lt;Article non référencé&gt;</v>
          </cell>
          <cell r="P586">
            <v>1</v>
          </cell>
          <cell r="Q586">
            <v>0</v>
          </cell>
          <cell r="R586">
            <v>0</v>
          </cell>
        </row>
        <row r="587">
          <cell r="A587">
            <v>96625</v>
          </cell>
          <cell r="C587" t="str">
            <v>BOULON 6X30</v>
          </cell>
          <cell r="L587" t="str">
            <v>VISSERIESERV</v>
          </cell>
          <cell r="M587" t="str">
            <v>BOULON6X30</v>
          </cell>
          <cell r="N587" t="str">
            <v>BOULON 6X30</v>
          </cell>
          <cell r="P587">
            <v>1</v>
          </cell>
          <cell r="Q587">
            <v>1</v>
          </cell>
          <cell r="R587">
            <v>0.36299999999999999</v>
          </cell>
        </row>
        <row r="588">
          <cell r="A588">
            <v>3916</v>
          </cell>
          <cell r="C588" t="str">
            <v>ECROU 6X30</v>
          </cell>
          <cell r="L588" t="str">
            <v>VISSERIESERV</v>
          </cell>
          <cell r="M588" t="str">
            <v>ECROU6X30</v>
          </cell>
          <cell r="N588" t="str">
            <v>ECROU 6X30</v>
          </cell>
          <cell r="P588">
            <v>1</v>
          </cell>
          <cell r="Q588">
            <v>1</v>
          </cell>
          <cell r="R588">
            <v>0.36299999999999999</v>
          </cell>
        </row>
        <row r="589">
          <cell r="A589" t="str">
            <v>PCR4EH</v>
          </cell>
          <cell r="C589" t="str">
            <v>COFFRAGE FV RELEVAGE 4EH 4X2</v>
          </cell>
          <cell r="D589">
            <v>12</v>
          </cell>
          <cell r="E589" t="str">
            <v>KITS BACS/KITS COFFRAGES</v>
          </cell>
          <cell r="F589">
            <v>3</v>
          </cell>
          <cell r="G589" t="str">
            <v>KITS COFFRAGES</v>
          </cell>
          <cell r="H589" t="str">
            <v>NB COFFR</v>
          </cell>
          <cell r="I589" t="str">
            <v>NB de ventes de coffrage PVC</v>
          </cell>
          <cell r="L589" t="str">
            <v>AQUATIRIS</v>
          </cell>
          <cell r="M589" t="str">
            <v>&lt;Non référencé&gt;</v>
          </cell>
          <cell r="N589" t="str">
            <v>&lt;Article non référencé&gt;</v>
          </cell>
          <cell r="P589">
            <v>1</v>
          </cell>
          <cell r="Q589">
            <v>0</v>
          </cell>
          <cell r="R589">
            <v>0</v>
          </cell>
        </row>
        <row r="590">
          <cell r="A590" t="str">
            <v>PCR5EH</v>
          </cell>
          <cell r="C590" t="str">
            <v>COFFRAGE FV RELEVAGE 5EH 4X2.5</v>
          </cell>
          <cell r="D590">
            <v>12</v>
          </cell>
          <cell r="E590" t="str">
            <v>KITS BACS/KITS COFFRAGES</v>
          </cell>
          <cell r="F590">
            <v>3</v>
          </cell>
          <cell r="G590" t="str">
            <v>KITS COFFRAGES</v>
          </cell>
          <cell r="H590" t="str">
            <v>NB COFFR</v>
          </cell>
          <cell r="I590" t="str">
            <v>NB de ventes de coffrage PVC</v>
          </cell>
          <cell r="L590" t="str">
            <v>AQUATIRIS</v>
          </cell>
          <cell r="M590" t="str">
            <v>&lt;Non référencé&gt;</v>
          </cell>
          <cell r="N590" t="str">
            <v>&lt;Article non référencé&gt;</v>
          </cell>
          <cell r="P590">
            <v>1</v>
          </cell>
          <cell r="Q590">
            <v>0</v>
          </cell>
          <cell r="R590">
            <v>0</v>
          </cell>
        </row>
        <row r="591">
          <cell r="A591" t="str">
            <v>PCR6EHA</v>
          </cell>
          <cell r="C591" t="str">
            <v>COFFRAGE FV RELEVAGE 6EH 4X3</v>
          </cell>
          <cell r="D591">
            <v>12</v>
          </cell>
          <cell r="E591" t="str">
            <v>KITS BACS/KITS COFFRAGES</v>
          </cell>
          <cell r="F591">
            <v>3</v>
          </cell>
          <cell r="G591" t="str">
            <v>KITS COFFRAGES</v>
          </cell>
          <cell r="H591" t="str">
            <v>NB COFFR</v>
          </cell>
          <cell r="I591" t="str">
            <v>NB de ventes de coffrage PVC</v>
          </cell>
          <cell r="L591" t="str">
            <v>AQUATIRIS</v>
          </cell>
          <cell r="M591" t="str">
            <v>&lt;Non référencé&gt;</v>
          </cell>
          <cell r="N591" t="str">
            <v>&lt;Article non référencé&gt;</v>
          </cell>
          <cell r="P591">
            <v>1</v>
          </cell>
          <cell r="Q591">
            <v>0</v>
          </cell>
          <cell r="R591">
            <v>0</v>
          </cell>
        </row>
        <row r="592">
          <cell r="A592" t="str">
            <v>PCR6EHB</v>
          </cell>
          <cell r="C592" t="str">
            <v>COFFRAGE FV RELEVAGE 6EH 6X2</v>
          </cell>
          <cell r="D592">
            <v>12</v>
          </cell>
          <cell r="E592" t="str">
            <v>KITS BACS/KITS COFFRAGES</v>
          </cell>
          <cell r="F592">
            <v>3</v>
          </cell>
          <cell r="G592" t="str">
            <v>KITS COFFRAGES</v>
          </cell>
          <cell r="H592" t="str">
            <v>NB COFFR</v>
          </cell>
          <cell r="I592" t="str">
            <v>NB de ventes de coffrage PVC</v>
          </cell>
          <cell r="L592" t="str">
            <v>AQUATIRIS</v>
          </cell>
          <cell r="M592" t="str">
            <v>&lt;Non référencé&gt;</v>
          </cell>
          <cell r="N592" t="str">
            <v>&lt;Article non référencé&gt;</v>
          </cell>
          <cell r="P592">
            <v>1</v>
          </cell>
          <cell r="Q592">
            <v>0</v>
          </cell>
          <cell r="R592">
            <v>0</v>
          </cell>
        </row>
        <row r="593">
          <cell r="A593" t="str">
            <v>PCR7EH</v>
          </cell>
          <cell r="C593" t="str">
            <v>COFFRAGE FV RELEVAGE 7EH 4X3.5</v>
          </cell>
          <cell r="D593">
            <v>12</v>
          </cell>
          <cell r="E593" t="str">
            <v>KITS BACS/KITS COFFRAGES</v>
          </cell>
          <cell r="F593">
            <v>3</v>
          </cell>
          <cell r="G593" t="str">
            <v>KITS COFFRAGES</v>
          </cell>
          <cell r="H593" t="str">
            <v>NB COFFR</v>
          </cell>
          <cell r="I593" t="str">
            <v>NB de ventes de coffrage PVC</v>
          </cell>
          <cell r="L593" t="str">
            <v>AQUATIRIS</v>
          </cell>
          <cell r="M593" t="str">
            <v>&lt;Non référencé&gt;</v>
          </cell>
          <cell r="N593" t="str">
            <v>&lt;Article non référencé&gt;</v>
          </cell>
          <cell r="P593">
            <v>1</v>
          </cell>
          <cell r="Q593">
            <v>0</v>
          </cell>
          <cell r="R593">
            <v>0</v>
          </cell>
        </row>
        <row r="594">
          <cell r="A594" t="str">
            <v>PCR8EHA</v>
          </cell>
          <cell r="C594" t="str">
            <v>COFFRAGE FV RELEVAGE 8EH 4X4</v>
          </cell>
          <cell r="D594">
            <v>12</v>
          </cell>
          <cell r="E594" t="str">
            <v>KITS BACS/KITS COFFRAGES</v>
          </cell>
          <cell r="F594">
            <v>3</v>
          </cell>
          <cell r="G594" t="str">
            <v>KITS COFFRAGES</v>
          </cell>
          <cell r="H594" t="str">
            <v>NB COFFR</v>
          </cell>
          <cell r="I594" t="str">
            <v>NB de ventes de coffrage PVC</v>
          </cell>
          <cell r="L594" t="str">
            <v>AQUATIRIS</v>
          </cell>
          <cell r="M594" t="str">
            <v>&lt;Non référencé&gt;</v>
          </cell>
          <cell r="N594" t="str">
            <v>&lt;Article non référencé&gt;</v>
          </cell>
          <cell r="P594">
            <v>1</v>
          </cell>
          <cell r="Q594">
            <v>0</v>
          </cell>
          <cell r="R594">
            <v>0</v>
          </cell>
        </row>
        <row r="595">
          <cell r="A595" t="str">
            <v>PCR8EHB</v>
          </cell>
          <cell r="C595" t="str">
            <v>COFFRAGE FV RELEVAGE 8EH 8X2</v>
          </cell>
          <cell r="D595">
            <v>12</v>
          </cell>
          <cell r="E595" t="str">
            <v>KITS BACS/KITS COFFRAGES</v>
          </cell>
          <cell r="F595">
            <v>3</v>
          </cell>
          <cell r="G595" t="str">
            <v>KITS COFFRAGES</v>
          </cell>
          <cell r="H595" t="str">
            <v>NB COFFR</v>
          </cell>
          <cell r="I595" t="str">
            <v>NB de ventes de coffrage PVC</v>
          </cell>
          <cell r="L595" t="str">
            <v>AQUATIRIS</v>
          </cell>
          <cell r="M595" t="str">
            <v>&lt;Non référencé&gt;</v>
          </cell>
          <cell r="N595" t="str">
            <v>&lt;Article non référencé&gt;</v>
          </cell>
          <cell r="P595">
            <v>1</v>
          </cell>
          <cell r="Q595">
            <v>0</v>
          </cell>
          <cell r="R595">
            <v>0</v>
          </cell>
        </row>
        <row r="596">
          <cell r="A596" t="str">
            <v>PCR9EH</v>
          </cell>
          <cell r="C596" t="str">
            <v>COFFRAGE FV RELEVAGE 9EH 4X4.5</v>
          </cell>
          <cell r="D596">
            <v>12</v>
          </cell>
          <cell r="E596" t="str">
            <v>KITS BACS/KITS COFFRAGES</v>
          </cell>
          <cell r="F596">
            <v>3</v>
          </cell>
          <cell r="G596" t="str">
            <v>KITS COFFRAGES</v>
          </cell>
          <cell r="H596" t="str">
            <v>NB COFFR</v>
          </cell>
          <cell r="I596" t="str">
            <v>NB de ventes de coffrage PVC</v>
          </cell>
          <cell r="L596" t="str">
            <v>AQUATIRIS</v>
          </cell>
          <cell r="M596" t="str">
            <v>&lt;Non référencé&gt;</v>
          </cell>
          <cell r="N596" t="str">
            <v>&lt;Article non référencé&gt;</v>
          </cell>
          <cell r="P596">
            <v>1</v>
          </cell>
          <cell r="Q596">
            <v>0</v>
          </cell>
          <cell r="R596">
            <v>0</v>
          </cell>
        </row>
        <row r="597">
          <cell r="A597" t="str">
            <v>PCR10EHA</v>
          </cell>
          <cell r="C597" t="str">
            <v>COFFRAGE FV RELEVAGE 10EH 4X5</v>
          </cell>
          <cell r="D597">
            <v>12</v>
          </cell>
          <cell r="E597" t="str">
            <v>KITS BACS/KITS COFFRAGES</v>
          </cell>
          <cell r="F597">
            <v>3</v>
          </cell>
          <cell r="G597" t="str">
            <v>KITS COFFRAGES</v>
          </cell>
          <cell r="H597" t="str">
            <v>NB COFFR</v>
          </cell>
          <cell r="I597" t="str">
            <v>NB de ventes de coffrage PVC</v>
          </cell>
          <cell r="L597" t="str">
            <v>AQUATIRIS</v>
          </cell>
          <cell r="M597" t="str">
            <v>&lt;Non référencé&gt;</v>
          </cell>
          <cell r="N597" t="str">
            <v>&lt;Article non référencé&gt;</v>
          </cell>
          <cell r="P597">
            <v>1</v>
          </cell>
          <cell r="Q597">
            <v>0</v>
          </cell>
          <cell r="R597">
            <v>0</v>
          </cell>
        </row>
        <row r="598">
          <cell r="A598" t="str">
            <v>PCR10EHB</v>
          </cell>
          <cell r="C598" t="str">
            <v>COFFRAGE FV RELEVAGE 10EH 10X2</v>
          </cell>
          <cell r="D598">
            <v>12</v>
          </cell>
          <cell r="E598" t="str">
            <v>KITS BACS/KITS COFFRAGES</v>
          </cell>
          <cell r="F598">
            <v>3</v>
          </cell>
          <cell r="G598" t="str">
            <v>KITS COFFRAGES</v>
          </cell>
          <cell r="H598" t="str">
            <v>NB COFFR</v>
          </cell>
          <cell r="I598" t="str">
            <v>NB de ventes de coffrage PVC</v>
          </cell>
          <cell r="L598" t="str">
            <v>AQUATIRIS</v>
          </cell>
          <cell r="M598" t="str">
            <v>&lt;Non référencé&gt;</v>
          </cell>
          <cell r="N598" t="str">
            <v>&lt;Article non référencé&gt;</v>
          </cell>
          <cell r="P598">
            <v>1</v>
          </cell>
          <cell r="Q598">
            <v>0</v>
          </cell>
          <cell r="R598">
            <v>0</v>
          </cell>
        </row>
        <row r="599">
          <cell r="A599" t="str">
            <v>PCR12EHA</v>
          </cell>
          <cell r="C599" t="str">
            <v>COFFRAGE FV RELEVAGE 12EH 6X4</v>
          </cell>
          <cell r="D599">
            <v>12</v>
          </cell>
          <cell r="E599" t="str">
            <v>KITS BACS/KITS COFFRAGES</v>
          </cell>
          <cell r="F599">
            <v>3</v>
          </cell>
          <cell r="G599" t="str">
            <v>KITS COFFRAGES</v>
          </cell>
          <cell r="H599" t="str">
            <v>NB COFFR</v>
          </cell>
          <cell r="I599" t="str">
            <v>NB de ventes de coffrage PVC</v>
          </cell>
          <cell r="L599" t="str">
            <v>AQUATIRIS</v>
          </cell>
          <cell r="M599" t="str">
            <v>&lt;Non référencé&gt;</v>
          </cell>
          <cell r="N599" t="str">
            <v>&lt;Article non référencé&gt;</v>
          </cell>
          <cell r="P599">
            <v>1</v>
          </cell>
          <cell r="Q599">
            <v>0</v>
          </cell>
          <cell r="R599">
            <v>0</v>
          </cell>
        </row>
        <row r="600">
          <cell r="A600" t="str">
            <v>PCR12EHB</v>
          </cell>
          <cell r="C600" t="str">
            <v>COFFRAGE FV RELEVAGE 12EH 8X3</v>
          </cell>
          <cell r="D600">
            <v>12</v>
          </cell>
          <cell r="E600" t="str">
            <v>KITS BACS/KITS COFFRAGES</v>
          </cell>
          <cell r="F600">
            <v>3</v>
          </cell>
          <cell r="G600" t="str">
            <v>KITS COFFRAGES</v>
          </cell>
          <cell r="H600" t="str">
            <v>NB COFFR</v>
          </cell>
          <cell r="I600" t="str">
            <v>NB de ventes de coffrage PVC</v>
          </cell>
          <cell r="L600" t="str">
            <v>AQUATIRIS</v>
          </cell>
          <cell r="M600" t="str">
            <v>&lt;Non référencé&gt;</v>
          </cell>
          <cell r="N600" t="str">
            <v>&lt;Article non référencé&gt;</v>
          </cell>
          <cell r="P600">
            <v>1</v>
          </cell>
          <cell r="Q600">
            <v>0</v>
          </cell>
          <cell r="R600">
            <v>0</v>
          </cell>
        </row>
        <row r="601">
          <cell r="A601" t="str">
            <v>PCR14EHA</v>
          </cell>
          <cell r="C601" t="str">
            <v>COFFRAGE FV RELEVAGE 14EH 8X3.5</v>
          </cell>
          <cell r="D601">
            <v>12</v>
          </cell>
          <cell r="E601" t="str">
            <v>KITS BACS/KITS COFFRAGES</v>
          </cell>
          <cell r="F601">
            <v>3</v>
          </cell>
          <cell r="G601" t="str">
            <v>KITS COFFRAGES</v>
          </cell>
          <cell r="H601" t="str">
            <v>NB COFFR</v>
          </cell>
          <cell r="I601" t="str">
            <v>NB de ventes de coffrage PVC</v>
          </cell>
          <cell r="L601" t="str">
            <v>AQUATIRIS</v>
          </cell>
          <cell r="M601" t="str">
            <v>&lt;Non référencé&gt;</v>
          </cell>
          <cell r="N601" t="str">
            <v>&lt;Article non référencé&gt;</v>
          </cell>
          <cell r="P601">
            <v>1</v>
          </cell>
          <cell r="Q601">
            <v>0</v>
          </cell>
          <cell r="R601">
            <v>0</v>
          </cell>
        </row>
        <row r="602">
          <cell r="A602" t="str">
            <v>PCR14EHB</v>
          </cell>
          <cell r="C602" t="str">
            <v>COFFRAGE FV RELEVAGE 14EH 7X4</v>
          </cell>
          <cell r="D602">
            <v>12</v>
          </cell>
          <cell r="E602" t="str">
            <v>KITS BACS/KITS COFFRAGES</v>
          </cell>
          <cell r="F602">
            <v>3</v>
          </cell>
          <cell r="G602" t="str">
            <v>KITS COFFRAGES</v>
          </cell>
          <cell r="H602" t="str">
            <v>NB COFFR</v>
          </cell>
          <cell r="I602" t="str">
            <v>NB de ventes de coffrage PVC</v>
          </cell>
          <cell r="L602" t="str">
            <v>AQUATIRIS</v>
          </cell>
          <cell r="M602" t="str">
            <v>&lt;Non référencé&gt;</v>
          </cell>
          <cell r="N602" t="str">
            <v>&lt;Article non référencé&gt;</v>
          </cell>
          <cell r="P602">
            <v>1</v>
          </cell>
          <cell r="Q602">
            <v>0</v>
          </cell>
          <cell r="R602">
            <v>0</v>
          </cell>
        </row>
        <row r="603">
          <cell r="A603" t="str">
            <v>PCR16EH</v>
          </cell>
          <cell r="C603" t="str">
            <v>COFFRAGE FV RELEVAGE 16EH 8X4</v>
          </cell>
          <cell r="D603">
            <v>12</v>
          </cell>
          <cell r="E603" t="str">
            <v>KITS BACS/KITS COFFRAGES</v>
          </cell>
          <cell r="F603">
            <v>3</v>
          </cell>
          <cell r="G603" t="str">
            <v>KITS COFFRAGES</v>
          </cell>
          <cell r="H603" t="str">
            <v>NB COFFR</v>
          </cell>
          <cell r="I603" t="str">
            <v>NB de ventes de coffrage PVC</v>
          </cell>
          <cell r="L603" t="str">
            <v>AQUATIRIS</v>
          </cell>
          <cell r="M603" t="str">
            <v>&lt;Non référencé&gt;</v>
          </cell>
          <cell r="N603" t="str">
            <v>&lt;Article non référencé&gt;</v>
          </cell>
          <cell r="P603">
            <v>1</v>
          </cell>
          <cell r="Q603">
            <v>0</v>
          </cell>
          <cell r="R603">
            <v>0</v>
          </cell>
        </row>
        <row r="604">
          <cell r="A604" t="str">
            <v>PCR18EHA</v>
          </cell>
          <cell r="C604" t="str">
            <v>COFFRAGE FV RELEVAGE 18EH 8X4.5</v>
          </cell>
          <cell r="D604">
            <v>12</v>
          </cell>
          <cell r="E604" t="str">
            <v>KITS BACS/KITS COFFRAGES</v>
          </cell>
          <cell r="F604">
            <v>3</v>
          </cell>
          <cell r="G604" t="str">
            <v>KITS COFFRAGES</v>
          </cell>
          <cell r="H604" t="str">
            <v>NB COFFR</v>
          </cell>
          <cell r="I604" t="str">
            <v>NB de ventes de coffrage PVC</v>
          </cell>
          <cell r="L604" t="str">
            <v>AQUATIRIS</v>
          </cell>
          <cell r="M604" t="str">
            <v>&lt;Non référencé&gt;</v>
          </cell>
          <cell r="N604" t="str">
            <v>&lt;Article non référencé&gt;</v>
          </cell>
          <cell r="P604">
            <v>1</v>
          </cell>
          <cell r="Q604">
            <v>0</v>
          </cell>
          <cell r="R604">
            <v>0</v>
          </cell>
        </row>
        <row r="605">
          <cell r="A605" t="str">
            <v>PCR18EHB</v>
          </cell>
          <cell r="C605" t="str">
            <v>COFFRAGE FV RELEVAGE 18EH 9X4</v>
          </cell>
          <cell r="D605">
            <v>12</v>
          </cell>
          <cell r="E605" t="str">
            <v>KITS BACS/KITS COFFRAGES</v>
          </cell>
          <cell r="F605">
            <v>3</v>
          </cell>
          <cell r="G605" t="str">
            <v>KITS COFFRAGES</v>
          </cell>
          <cell r="H605" t="str">
            <v>NB COFFR</v>
          </cell>
          <cell r="I605" t="str">
            <v>NB de ventes de coffrage PVC</v>
          </cell>
          <cell r="L605" t="str">
            <v>AQUATIRIS</v>
          </cell>
          <cell r="M605" t="str">
            <v>&lt;Non référencé&gt;</v>
          </cell>
          <cell r="N605" t="str">
            <v>&lt;Article non référencé&gt;</v>
          </cell>
          <cell r="P605">
            <v>1</v>
          </cell>
          <cell r="Q605">
            <v>0</v>
          </cell>
          <cell r="R605">
            <v>0</v>
          </cell>
        </row>
        <row r="606">
          <cell r="A606" t="str">
            <v>PCR20EHB</v>
          </cell>
          <cell r="C606" t="str">
            <v>COFFRAGE FV RELEVAGE 20EH 8X5</v>
          </cell>
          <cell r="D606">
            <v>12</v>
          </cell>
          <cell r="E606" t="str">
            <v>KITS BACS/KITS COFFRAGES</v>
          </cell>
          <cell r="F606">
            <v>3</v>
          </cell>
          <cell r="G606" t="str">
            <v>KITS COFFRAGES</v>
          </cell>
          <cell r="H606" t="str">
            <v>NB COFFR</v>
          </cell>
          <cell r="I606" t="str">
            <v>NB de ventes de coffrage PVC</v>
          </cell>
          <cell r="L606" t="str">
            <v>AQUATIRIS</v>
          </cell>
          <cell r="M606" t="str">
            <v>&lt;Non référencé&gt;</v>
          </cell>
          <cell r="N606" t="str">
            <v>&lt;Article non référencé&gt;</v>
          </cell>
          <cell r="P606">
            <v>1</v>
          </cell>
          <cell r="Q606">
            <v>0</v>
          </cell>
          <cell r="R606">
            <v>0</v>
          </cell>
        </row>
        <row r="607">
          <cell r="A607" t="str">
            <v>PCR20EHA</v>
          </cell>
          <cell r="C607" t="str">
            <v>COFFRAGE FV RELEVAGE 20EH 10X4</v>
          </cell>
          <cell r="D607">
            <v>12</v>
          </cell>
          <cell r="E607" t="str">
            <v>KITS BACS/KITS COFFRAGES</v>
          </cell>
          <cell r="F607">
            <v>3</v>
          </cell>
          <cell r="G607" t="str">
            <v>KITS COFFRAGES</v>
          </cell>
          <cell r="H607" t="str">
            <v>NB COFFR</v>
          </cell>
          <cell r="I607" t="str">
            <v>NB de ventes de coffrage PVC</v>
          </cell>
          <cell r="L607" t="str">
            <v>AQUATIRIS</v>
          </cell>
          <cell r="M607" t="str">
            <v>&lt;Non référencé&gt;</v>
          </cell>
          <cell r="N607" t="str">
            <v>&lt;Article non référencé&gt;</v>
          </cell>
          <cell r="P607">
            <v>1</v>
          </cell>
          <cell r="Q607">
            <v>0</v>
          </cell>
          <cell r="R607">
            <v>0</v>
          </cell>
        </row>
        <row r="608">
          <cell r="A608" t="str">
            <v>PCG3EH</v>
          </cell>
          <cell r="C608" t="str">
            <v>COFFRAGE FV GRAVITAIRE 3EH 3X2</v>
          </cell>
          <cell r="D608">
            <v>12</v>
          </cell>
          <cell r="E608" t="str">
            <v>KITS BACS/KITS COFFRAGES</v>
          </cell>
          <cell r="F608">
            <v>3</v>
          </cell>
          <cell r="G608" t="str">
            <v>KITS COFFRAGES</v>
          </cell>
          <cell r="H608" t="str">
            <v>NB COFFR</v>
          </cell>
          <cell r="I608" t="str">
            <v>NB de ventes de coffrage PVC</v>
          </cell>
          <cell r="L608" t="str">
            <v>AQUATIRIS</v>
          </cell>
          <cell r="M608" t="str">
            <v>&lt;Non référencé&gt;</v>
          </cell>
          <cell r="N608" t="str">
            <v>&lt;Article non référencé&gt;</v>
          </cell>
          <cell r="P608">
            <v>1</v>
          </cell>
          <cell r="Q608">
            <v>0</v>
          </cell>
          <cell r="R608">
            <v>0</v>
          </cell>
        </row>
        <row r="609">
          <cell r="A609" t="str">
            <v>PCG4EH</v>
          </cell>
          <cell r="C609" t="str">
            <v>COFFRAGE FV GRAVITAIRE 4EH 4X2</v>
          </cell>
          <cell r="D609">
            <v>12</v>
          </cell>
          <cell r="E609" t="str">
            <v>KITS BACS/KITS COFFRAGES</v>
          </cell>
          <cell r="F609">
            <v>3</v>
          </cell>
          <cell r="G609" t="str">
            <v>KITS COFFRAGES</v>
          </cell>
          <cell r="H609" t="str">
            <v>NB COFFR</v>
          </cell>
          <cell r="I609" t="str">
            <v>NB de ventes de coffrage PVC</v>
          </cell>
          <cell r="L609" t="str">
            <v>AQUATIRIS</v>
          </cell>
          <cell r="M609" t="str">
            <v>&lt;Non référencé&gt;</v>
          </cell>
          <cell r="N609" t="str">
            <v>&lt;Article non référencé&gt;</v>
          </cell>
          <cell r="P609">
            <v>1</v>
          </cell>
          <cell r="Q609">
            <v>0</v>
          </cell>
          <cell r="R609">
            <v>0</v>
          </cell>
        </row>
        <row r="610">
          <cell r="A610" t="str">
            <v>PCG5EH</v>
          </cell>
          <cell r="C610" t="str">
            <v>COFFRAGE FV GRAVITAIRE 5EH 4X2.5</v>
          </cell>
          <cell r="D610">
            <v>12</v>
          </cell>
          <cell r="E610" t="str">
            <v>KITS BACS/KITS COFFRAGES</v>
          </cell>
          <cell r="F610">
            <v>3</v>
          </cell>
          <cell r="G610" t="str">
            <v>KITS COFFRAGES</v>
          </cell>
          <cell r="H610" t="str">
            <v>NB COFFR</v>
          </cell>
          <cell r="I610" t="str">
            <v>NB de ventes de coffrage PVC</v>
          </cell>
          <cell r="L610" t="str">
            <v>AQUATIRIS</v>
          </cell>
          <cell r="M610" t="str">
            <v>&lt;Non référencé&gt;</v>
          </cell>
          <cell r="N610" t="str">
            <v>&lt;Article non référencé&gt;</v>
          </cell>
          <cell r="P610">
            <v>1</v>
          </cell>
          <cell r="Q610">
            <v>0</v>
          </cell>
          <cell r="R610">
            <v>0</v>
          </cell>
        </row>
        <row r="611">
          <cell r="A611" t="str">
            <v>PCG6EHA</v>
          </cell>
          <cell r="C611" t="str">
            <v>COFFRAGE FV GRAVITAIRE 6EH 4X3</v>
          </cell>
          <cell r="D611">
            <v>12</v>
          </cell>
          <cell r="E611" t="str">
            <v>KITS BACS/KITS COFFRAGES</v>
          </cell>
          <cell r="F611">
            <v>3</v>
          </cell>
          <cell r="G611" t="str">
            <v>KITS COFFRAGES</v>
          </cell>
          <cell r="H611" t="str">
            <v>NB COFFR</v>
          </cell>
          <cell r="I611" t="str">
            <v>NB de ventes de coffrage PVC</v>
          </cell>
          <cell r="L611" t="str">
            <v>AQUATIRIS</v>
          </cell>
          <cell r="M611" t="str">
            <v>&lt;Non référencé&gt;</v>
          </cell>
          <cell r="N611" t="str">
            <v>&lt;Article non référencé&gt;</v>
          </cell>
          <cell r="P611">
            <v>1</v>
          </cell>
          <cell r="Q611">
            <v>0</v>
          </cell>
          <cell r="R611">
            <v>0</v>
          </cell>
        </row>
        <row r="612">
          <cell r="A612" t="str">
            <v>PCG6EHB</v>
          </cell>
          <cell r="C612" t="str">
            <v>COFFRAGE FV GRAVITAIRE 6EH 6X2</v>
          </cell>
          <cell r="D612">
            <v>12</v>
          </cell>
          <cell r="E612" t="str">
            <v>KITS BACS/KITS COFFRAGES</v>
          </cell>
          <cell r="F612">
            <v>3</v>
          </cell>
          <cell r="G612" t="str">
            <v>KITS COFFRAGES</v>
          </cell>
          <cell r="H612" t="str">
            <v>NB COFFR</v>
          </cell>
          <cell r="I612" t="str">
            <v>NB de ventes de coffrage PVC</v>
          </cell>
          <cell r="L612" t="str">
            <v>AQUATIRIS</v>
          </cell>
          <cell r="M612" t="str">
            <v>&lt;Non référencé&gt;</v>
          </cell>
          <cell r="N612" t="str">
            <v>&lt;Article non référencé&gt;</v>
          </cell>
          <cell r="P612">
            <v>1</v>
          </cell>
          <cell r="Q612">
            <v>0</v>
          </cell>
          <cell r="R612">
            <v>0</v>
          </cell>
        </row>
        <row r="613">
          <cell r="A613" t="str">
            <v>PCG7EH</v>
          </cell>
          <cell r="C613" t="str">
            <v>COFFRAGE FV GRAVITAIRE 7EH 4X3.5</v>
          </cell>
          <cell r="D613">
            <v>12</v>
          </cell>
          <cell r="E613" t="str">
            <v>KITS BACS/KITS COFFRAGES</v>
          </cell>
          <cell r="F613">
            <v>3</v>
          </cell>
          <cell r="G613" t="str">
            <v>KITS COFFRAGES</v>
          </cell>
          <cell r="H613" t="str">
            <v>NB COFFR</v>
          </cell>
          <cell r="I613" t="str">
            <v>NB de ventes de coffrage PVC</v>
          </cell>
          <cell r="L613" t="str">
            <v>AQUATIRIS</v>
          </cell>
          <cell r="M613" t="str">
            <v>&lt;Non référencé&gt;</v>
          </cell>
          <cell r="N613" t="str">
            <v>&lt;Article non référencé&gt;</v>
          </cell>
          <cell r="P613">
            <v>1</v>
          </cell>
          <cell r="Q613">
            <v>0</v>
          </cell>
          <cell r="R613">
            <v>0</v>
          </cell>
        </row>
        <row r="614">
          <cell r="A614" t="str">
            <v>PCG8EHA</v>
          </cell>
          <cell r="C614" t="str">
            <v>COFFRAGE FV GRAVITAIRE 8EH 4X4</v>
          </cell>
          <cell r="D614">
            <v>12</v>
          </cell>
          <cell r="E614" t="str">
            <v>KITS BACS/KITS COFFRAGES</v>
          </cell>
          <cell r="F614">
            <v>3</v>
          </cell>
          <cell r="G614" t="str">
            <v>KITS COFFRAGES</v>
          </cell>
          <cell r="H614" t="str">
            <v>NB COFFR</v>
          </cell>
          <cell r="I614" t="str">
            <v>NB de ventes de coffrage PVC</v>
          </cell>
          <cell r="L614" t="str">
            <v>AQUATIRIS</v>
          </cell>
          <cell r="M614" t="str">
            <v>&lt;Non référencé&gt;</v>
          </cell>
          <cell r="N614" t="str">
            <v>&lt;Article non référencé&gt;</v>
          </cell>
          <cell r="P614">
            <v>1</v>
          </cell>
          <cell r="Q614">
            <v>0</v>
          </cell>
          <cell r="R614">
            <v>0</v>
          </cell>
        </row>
        <row r="615">
          <cell r="A615" t="str">
            <v>PCG8EHB</v>
          </cell>
          <cell r="C615" t="str">
            <v>COFFRAGE FV GRAVITAIRE 8EH 8X2</v>
          </cell>
          <cell r="D615">
            <v>12</v>
          </cell>
          <cell r="E615" t="str">
            <v>KITS BACS/KITS COFFRAGES</v>
          </cell>
          <cell r="F615">
            <v>3</v>
          </cell>
          <cell r="G615" t="str">
            <v>KITS COFFRAGES</v>
          </cell>
          <cell r="H615" t="str">
            <v>NB COFFR</v>
          </cell>
          <cell r="I615" t="str">
            <v>NB de ventes de coffrage PVC</v>
          </cell>
          <cell r="L615" t="str">
            <v>AQUATIRIS</v>
          </cell>
          <cell r="M615" t="str">
            <v>&lt;Non référencé&gt;</v>
          </cell>
          <cell r="N615" t="str">
            <v>&lt;Article non référencé&gt;</v>
          </cell>
          <cell r="P615">
            <v>1</v>
          </cell>
          <cell r="Q615">
            <v>0</v>
          </cell>
          <cell r="R615">
            <v>0</v>
          </cell>
        </row>
        <row r="616">
          <cell r="A616" t="str">
            <v>PCG9EH</v>
          </cell>
          <cell r="C616" t="str">
            <v>COFFRAGE FV GRAVITAIRE 9EH 4X4.5</v>
          </cell>
          <cell r="D616">
            <v>12</v>
          </cell>
          <cell r="E616" t="str">
            <v>KITS BACS/KITS COFFRAGES</v>
          </cell>
          <cell r="F616">
            <v>3</v>
          </cell>
          <cell r="G616" t="str">
            <v>KITS COFFRAGES</v>
          </cell>
          <cell r="H616" t="str">
            <v>NB COFFR</v>
          </cell>
          <cell r="I616" t="str">
            <v>NB de ventes de coffrage PVC</v>
          </cell>
          <cell r="L616" t="str">
            <v>AQUATIRIS</v>
          </cell>
          <cell r="M616" t="str">
            <v>&lt;Non référencé&gt;</v>
          </cell>
          <cell r="N616" t="str">
            <v>&lt;Article non référencé&gt;</v>
          </cell>
          <cell r="P616">
            <v>1</v>
          </cell>
          <cell r="Q616">
            <v>0</v>
          </cell>
          <cell r="R616">
            <v>0</v>
          </cell>
        </row>
        <row r="617">
          <cell r="A617" t="str">
            <v>PCG10EHA</v>
          </cell>
          <cell r="C617" t="str">
            <v>COFFRAGE FV GRAVITAIRE 10EH 4X5</v>
          </cell>
          <cell r="D617">
            <v>12</v>
          </cell>
          <cell r="E617" t="str">
            <v>KITS BACS/KITS COFFRAGES</v>
          </cell>
          <cell r="F617">
            <v>3</v>
          </cell>
          <cell r="G617" t="str">
            <v>KITS COFFRAGES</v>
          </cell>
          <cell r="H617" t="str">
            <v>NB COFFR</v>
          </cell>
          <cell r="I617" t="str">
            <v>NB de ventes de coffrage PVC</v>
          </cell>
          <cell r="L617" t="str">
            <v>AQUATIRIS</v>
          </cell>
          <cell r="M617" t="str">
            <v>&lt;Non référencé&gt;</v>
          </cell>
          <cell r="N617" t="str">
            <v>&lt;Article non référencé&gt;</v>
          </cell>
          <cell r="P617">
            <v>1</v>
          </cell>
          <cell r="Q617">
            <v>0</v>
          </cell>
          <cell r="R617">
            <v>0</v>
          </cell>
        </row>
        <row r="618">
          <cell r="A618" t="str">
            <v>PCG10EHB</v>
          </cell>
          <cell r="C618" t="str">
            <v>COFFRAGE FV GRAVITAIRE 10EH 10X2</v>
          </cell>
          <cell r="D618">
            <v>12</v>
          </cell>
          <cell r="E618" t="str">
            <v>KITS BACS/KITS COFFRAGES</v>
          </cell>
          <cell r="F618">
            <v>3</v>
          </cell>
          <cell r="G618" t="str">
            <v>KITS COFFRAGES</v>
          </cell>
          <cell r="H618" t="str">
            <v>NB COFFR</v>
          </cell>
          <cell r="I618" t="str">
            <v>NB de ventes de coffrage PVC</v>
          </cell>
          <cell r="L618" t="str">
            <v>AQUATIRIS</v>
          </cell>
          <cell r="M618" t="str">
            <v>&lt;Non référencé&gt;</v>
          </cell>
          <cell r="N618" t="str">
            <v>&lt;Article non référencé&gt;</v>
          </cell>
          <cell r="P618">
            <v>1</v>
          </cell>
          <cell r="Q618">
            <v>0</v>
          </cell>
          <cell r="R618">
            <v>0</v>
          </cell>
        </row>
        <row r="619">
          <cell r="A619" t="str">
            <v>PCG12EHA</v>
          </cell>
          <cell r="C619" t="str">
            <v>COFFRAGE FV GRAVITAIRE 12EH 6X4</v>
          </cell>
          <cell r="D619">
            <v>12</v>
          </cell>
          <cell r="E619" t="str">
            <v>KITS BACS/KITS COFFRAGES</v>
          </cell>
          <cell r="F619">
            <v>3</v>
          </cell>
          <cell r="G619" t="str">
            <v>KITS COFFRAGES</v>
          </cell>
          <cell r="H619" t="str">
            <v>NB COFFR</v>
          </cell>
          <cell r="I619" t="str">
            <v>NB de ventes de coffrage PVC</v>
          </cell>
          <cell r="L619" t="str">
            <v>AQUATIRIS</v>
          </cell>
          <cell r="M619" t="str">
            <v>&lt;Non référencé&gt;</v>
          </cell>
          <cell r="N619" t="str">
            <v>&lt;Article non référencé&gt;</v>
          </cell>
          <cell r="P619">
            <v>1</v>
          </cell>
          <cell r="Q619">
            <v>0</v>
          </cell>
          <cell r="R619">
            <v>0</v>
          </cell>
        </row>
        <row r="620">
          <cell r="A620" t="str">
            <v>PCG12EHB</v>
          </cell>
          <cell r="C620" t="str">
            <v>COFFRAGE FV GRAVITAIRE 12EH 8X3</v>
          </cell>
          <cell r="D620">
            <v>12</v>
          </cell>
          <cell r="E620" t="str">
            <v>KITS BACS/KITS COFFRAGES</v>
          </cell>
          <cell r="F620">
            <v>3</v>
          </cell>
          <cell r="G620" t="str">
            <v>KITS COFFRAGES</v>
          </cell>
          <cell r="H620" t="str">
            <v>NB COFFR</v>
          </cell>
          <cell r="I620" t="str">
            <v>NB de ventes de coffrage PVC</v>
          </cell>
          <cell r="L620" t="str">
            <v>AQUATIRIS</v>
          </cell>
          <cell r="M620" t="str">
            <v>&lt;Non référencé&gt;</v>
          </cell>
          <cell r="N620" t="str">
            <v>&lt;Article non référencé&gt;</v>
          </cell>
          <cell r="P620">
            <v>1</v>
          </cell>
          <cell r="Q620">
            <v>0</v>
          </cell>
          <cell r="R620">
            <v>0</v>
          </cell>
        </row>
        <row r="621">
          <cell r="A621" t="str">
            <v>PCG14EHA</v>
          </cell>
          <cell r="C621" t="str">
            <v>COFFRAGE FV GRAVITAIRE 14EH 8X3.5</v>
          </cell>
          <cell r="D621">
            <v>12</v>
          </cell>
          <cell r="E621" t="str">
            <v>KITS BACS/KITS COFFRAGES</v>
          </cell>
          <cell r="F621">
            <v>3</v>
          </cell>
          <cell r="G621" t="str">
            <v>KITS COFFRAGES</v>
          </cell>
          <cell r="H621" t="str">
            <v>NB COFFR</v>
          </cell>
          <cell r="I621" t="str">
            <v>NB de ventes de coffrage PVC</v>
          </cell>
          <cell r="L621" t="str">
            <v>AQUATIRIS</v>
          </cell>
          <cell r="M621" t="str">
            <v>&lt;Non référencé&gt;</v>
          </cell>
          <cell r="N621" t="str">
            <v>&lt;Article non référencé&gt;</v>
          </cell>
          <cell r="P621">
            <v>1</v>
          </cell>
          <cell r="Q621">
            <v>0</v>
          </cell>
          <cell r="R621">
            <v>0</v>
          </cell>
        </row>
        <row r="622">
          <cell r="A622" t="str">
            <v>PCG14EHB</v>
          </cell>
          <cell r="C622" t="str">
            <v>COFFRAGE FV GRAVITAIRE 14EH 7X4</v>
          </cell>
          <cell r="D622">
            <v>12</v>
          </cell>
          <cell r="E622" t="str">
            <v>KITS BACS/KITS COFFRAGES</v>
          </cell>
          <cell r="F622">
            <v>3</v>
          </cell>
          <cell r="G622" t="str">
            <v>KITS COFFRAGES</v>
          </cell>
          <cell r="H622" t="str">
            <v>NB COFFR</v>
          </cell>
          <cell r="I622" t="str">
            <v>NB de ventes de coffrage PVC</v>
          </cell>
          <cell r="L622" t="str">
            <v>AQUATIRIS</v>
          </cell>
          <cell r="M622" t="str">
            <v>&lt;Non référencé&gt;</v>
          </cell>
          <cell r="N622" t="str">
            <v>&lt;Article non référencé&gt;</v>
          </cell>
          <cell r="P622">
            <v>1</v>
          </cell>
          <cell r="Q622">
            <v>0</v>
          </cell>
          <cell r="R622">
            <v>0</v>
          </cell>
        </row>
        <row r="623">
          <cell r="A623" t="str">
            <v>PCG16EH</v>
          </cell>
          <cell r="C623" t="str">
            <v>COFFRAGE FV GRAVITAIRE 16EH 8X4</v>
          </cell>
          <cell r="D623">
            <v>12</v>
          </cell>
          <cell r="E623" t="str">
            <v>KITS BACS/KITS COFFRAGES</v>
          </cell>
          <cell r="F623">
            <v>3</v>
          </cell>
          <cell r="G623" t="str">
            <v>KITS COFFRAGES</v>
          </cell>
          <cell r="H623" t="str">
            <v>NB COFFR</v>
          </cell>
          <cell r="I623" t="str">
            <v>NB de ventes de coffrage PVC</v>
          </cell>
          <cell r="L623" t="str">
            <v>AQUATIRIS</v>
          </cell>
          <cell r="M623" t="str">
            <v>&lt;Non référencé&gt;</v>
          </cell>
          <cell r="N623" t="str">
            <v>&lt;Article non référencé&gt;</v>
          </cell>
          <cell r="P623">
            <v>1</v>
          </cell>
          <cell r="Q623">
            <v>0</v>
          </cell>
          <cell r="R623">
            <v>0</v>
          </cell>
        </row>
        <row r="624">
          <cell r="A624" t="str">
            <v>PCG18EHA</v>
          </cell>
          <cell r="C624" t="str">
            <v>COFFRAGE FV GRAVITAIRE 18EH 8X4.5</v>
          </cell>
          <cell r="D624">
            <v>12</v>
          </cell>
          <cell r="E624" t="str">
            <v>KITS BACS/KITS COFFRAGES</v>
          </cell>
          <cell r="F624">
            <v>3</v>
          </cell>
          <cell r="G624" t="str">
            <v>KITS COFFRAGES</v>
          </cell>
          <cell r="H624" t="str">
            <v>NB COFFR</v>
          </cell>
          <cell r="I624" t="str">
            <v>NB de ventes de coffrage PVC</v>
          </cell>
          <cell r="L624" t="str">
            <v>AQUATIRIS</v>
          </cell>
          <cell r="M624" t="str">
            <v>&lt;Non référencé&gt;</v>
          </cell>
          <cell r="N624" t="str">
            <v>&lt;Article non référencé&gt;</v>
          </cell>
          <cell r="P624">
            <v>1</v>
          </cell>
          <cell r="Q624">
            <v>0</v>
          </cell>
          <cell r="R624">
            <v>0</v>
          </cell>
        </row>
        <row r="625">
          <cell r="A625" t="str">
            <v>PCG18EHB</v>
          </cell>
          <cell r="C625" t="str">
            <v>COFFRAGE FV GRAVITAIRE 18EH 9X4</v>
          </cell>
          <cell r="D625">
            <v>12</v>
          </cell>
          <cell r="E625" t="str">
            <v>KITS BACS/KITS COFFRAGES</v>
          </cell>
          <cell r="F625">
            <v>3</v>
          </cell>
          <cell r="G625" t="str">
            <v>KITS COFFRAGES</v>
          </cell>
          <cell r="H625" t="str">
            <v>NB COFFR</v>
          </cell>
          <cell r="I625" t="str">
            <v>NB de ventes de coffrage PVC</v>
          </cell>
          <cell r="L625" t="str">
            <v>AQUATIRIS</v>
          </cell>
          <cell r="M625" t="str">
            <v>&lt;Non référencé&gt;</v>
          </cell>
          <cell r="N625" t="str">
            <v>&lt;Article non référencé&gt;</v>
          </cell>
          <cell r="P625">
            <v>1</v>
          </cell>
          <cell r="Q625">
            <v>0</v>
          </cell>
          <cell r="R625">
            <v>0</v>
          </cell>
        </row>
        <row r="626">
          <cell r="A626" t="str">
            <v>PCG20EHB</v>
          </cell>
          <cell r="C626" t="str">
            <v>COFFRAGE FV GRAVITAIRE 20EH 8X5</v>
          </cell>
          <cell r="D626">
            <v>12</v>
          </cell>
          <cell r="E626" t="str">
            <v>KITS BACS/KITS COFFRAGES</v>
          </cell>
          <cell r="F626">
            <v>3</v>
          </cell>
          <cell r="G626" t="str">
            <v>KITS COFFRAGES</v>
          </cell>
          <cell r="H626" t="str">
            <v>NB COFFR</v>
          </cell>
          <cell r="I626" t="str">
            <v>NB de ventes de coffrage PVC</v>
          </cell>
          <cell r="L626" t="str">
            <v>AQUATIRIS</v>
          </cell>
          <cell r="M626" t="str">
            <v>&lt;Non référencé&gt;</v>
          </cell>
          <cell r="N626" t="str">
            <v>&lt;Article non référencé&gt;</v>
          </cell>
          <cell r="P626">
            <v>1</v>
          </cell>
          <cell r="Q626">
            <v>0</v>
          </cell>
          <cell r="R626">
            <v>0</v>
          </cell>
        </row>
        <row r="627">
          <cell r="A627" t="str">
            <v>PCG20EHA</v>
          </cell>
          <cell r="C627" t="str">
            <v>COFFRAGE FV GRAVITAIRE 20EH 10X4</v>
          </cell>
          <cell r="D627">
            <v>12</v>
          </cell>
          <cell r="E627" t="str">
            <v>KITS BACS/KITS COFFRAGES</v>
          </cell>
          <cell r="F627">
            <v>3</v>
          </cell>
          <cell r="G627" t="str">
            <v>KITS COFFRAGES</v>
          </cell>
          <cell r="H627" t="str">
            <v>NB COFFR</v>
          </cell>
          <cell r="I627" t="str">
            <v>NB de ventes de coffrage PVC</v>
          </cell>
          <cell r="L627" t="str">
            <v>AQUATIRIS</v>
          </cell>
          <cell r="M627" t="str">
            <v>&lt;Non référencé&gt;</v>
          </cell>
          <cell r="N627" t="str">
            <v>&lt;Article non référencé&gt;</v>
          </cell>
          <cell r="P627">
            <v>1</v>
          </cell>
          <cell r="Q627">
            <v>0</v>
          </cell>
          <cell r="R627">
            <v>0</v>
          </cell>
        </row>
        <row r="628">
          <cell r="A628" t="str">
            <v>PCLC3EH</v>
          </cell>
          <cell r="C628" t="str">
            <v>CLOISON CENTRALE FV 3EH 3X2</v>
          </cell>
          <cell r="D628">
            <v>1</v>
          </cell>
          <cell r="E628" t="str">
            <v>MEMBRANES ET ANTI-RACINES</v>
          </cell>
          <cell r="F628">
            <v>11</v>
          </cell>
          <cell r="G628" t="str">
            <v>CLOISON</v>
          </cell>
          <cell r="J628">
            <v>1</v>
          </cell>
          <cell r="K628" t="str">
            <v>Pack EPDM FV</v>
          </cell>
          <cell r="L628" t="str">
            <v>AQUATIRIS</v>
          </cell>
          <cell r="M628" t="str">
            <v>&lt;Non référencé&gt;</v>
          </cell>
          <cell r="N628" t="str">
            <v>&lt;Article non référencé&gt;</v>
          </cell>
          <cell r="P628">
            <v>1</v>
          </cell>
          <cell r="Q628">
            <v>0</v>
          </cell>
          <cell r="R628">
            <v>0</v>
          </cell>
        </row>
        <row r="629">
          <cell r="A629" t="str">
            <v>PCLC4EH</v>
          </cell>
          <cell r="C629" t="str">
            <v>CLOISON CENTRALE FV 4EH 4X2</v>
          </cell>
          <cell r="D629">
            <v>1</v>
          </cell>
          <cell r="E629" t="str">
            <v>MEMBRANES ET ANTI-RACINES</v>
          </cell>
          <cell r="F629">
            <v>11</v>
          </cell>
          <cell r="G629" t="str">
            <v>CLOISON</v>
          </cell>
          <cell r="J629">
            <v>1</v>
          </cell>
          <cell r="K629" t="str">
            <v>Pack EPDM FV</v>
          </cell>
          <cell r="L629" t="str">
            <v>AQUATIRIS</v>
          </cell>
          <cell r="M629" t="str">
            <v>&lt;Non référencé&gt;</v>
          </cell>
          <cell r="N629" t="str">
            <v>&lt;Article non référencé&gt;</v>
          </cell>
          <cell r="P629">
            <v>1</v>
          </cell>
          <cell r="Q629">
            <v>0</v>
          </cell>
          <cell r="R629">
            <v>0</v>
          </cell>
        </row>
        <row r="630">
          <cell r="A630" t="str">
            <v>PCLC5EH</v>
          </cell>
          <cell r="C630" t="str">
            <v>CLOISON CENTRALE FV 5EH 4X2.5</v>
          </cell>
          <cell r="D630">
            <v>1</v>
          </cell>
          <cell r="E630" t="str">
            <v>MEMBRANES ET ANTI-RACINES</v>
          </cell>
          <cell r="F630">
            <v>11</v>
          </cell>
          <cell r="G630" t="str">
            <v>CLOISON</v>
          </cell>
          <cell r="J630">
            <v>1</v>
          </cell>
          <cell r="K630" t="str">
            <v>Pack EPDM FV</v>
          </cell>
          <cell r="L630" t="str">
            <v>AQUATIRIS</v>
          </cell>
          <cell r="M630" t="str">
            <v>&lt;Non référencé&gt;</v>
          </cell>
          <cell r="N630" t="str">
            <v>&lt;Article non référencé&gt;</v>
          </cell>
          <cell r="P630">
            <v>1</v>
          </cell>
          <cell r="Q630">
            <v>0</v>
          </cell>
          <cell r="R630">
            <v>0</v>
          </cell>
        </row>
        <row r="631">
          <cell r="A631" t="str">
            <v>PCLC6EHA</v>
          </cell>
          <cell r="C631" t="str">
            <v>CLOISON CENTRALE FV 6EH 4X3</v>
          </cell>
          <cell r="D631">
            <v>1</v>
          </cell>
          <cell r="E631" t="str">
            <v>MEMBRANES ET ANTI-RACINES</v>
          </cell>
          <cell r="F631">
            <v>11</v>
          </cell>
          <cell r="G631" t="str">
            <v>CLOISON</v>
          </cell>
          <cell r="J631">
            <v>1</v>
          </cell>
          <cell r="K631" t="str">
            <v>Pack EPDM FV</v>
          </cell>
          <cell r="L631" t="str">
            <v>AQUATIRIS</v>
          </cell>
          <cell r="M631" t="str">
            <v>&lt;Non référencé&gt;</v>
          </cell>
          <cell r="N631" t="str">
            <v>&lt;Article non référencé&gt;</v>
          </cell>
          <cell r="P631">
            <v>1</v>
          </cell>
          <cell r="Q631">
            <v>0</v>
          </cell>
          <cell r="R631">
            <v>0</v>
          </cell>
        </row>
        <row r="632">
          <cell r="A632" t="str">
            <v>PCLC6EHB</v>
          </cell>
          <cell r="C632" t="str">
            <v>CLOISON CENTRALE FV 6EH 6X2</v>
          </cell>
          <cell r="D632">
            <v>1</v>
          </cell>
          <cell r="E632" t="str">
            <v>MEMBRANES ET ANTI-RACINES</v>
          </cell>
          <cell r="F632">
            <v>11</v>
          </cell>
          <cell r="G632" t="str">
            <v>CLOISON</v>
          </cell>
          <cell r="J632">
            <v>1</v>
          </cell>
          <cell r="K632" t="str">
            <v>Pack EPDM FV</v>
          </cell>
          <cell r="L632" t="str">
            <v>AQUATIRIS</v>
          </cell>
          <cell r="M632" t="str">
            <v>&lt;Non référencé&gt;</v>
          </cell>
          <cell r="N632" t="str">
            <v>&lt;Article non référencé&gt;</v>
          </cell>
          <cell r="P632">
            <v>1</v>
          </cell>
          <cell r="Q632">
            <v>0</v>
          </cell>
          <cell r="R632">
            <v>0</v>
          </cell>
        </row>
        <row r="633">
          <cell r="A633" t="str">
            <v>PCLC7EH</v>
          </cell>
          <cell r="C633" t="str">
            <v>CLOISON CENTRALE FV 7EH 4X3.5</v>
          </cell>
          <cell r="D633">
            <v>1</v>
          </cell>
          <cell r="E633" t="str">
            <v>MEMBRANES ET ANTI-RACINES</v>
          </cell>
          <cell r="F633">
            <v>11</v>
          </cell>
          <cell r="G633" t="str">
            <v>CLOISON</v>
          </cell>
          <cell r="J633">
            <v>1</v>
          </cell>
          <cell r="K633" t="str">
            <v>Pack EPDM FV</v>
          </cell>
          <cell r="L633" t="str">
            <v>AQUATIRIS</v>
          </cell>
          <cell r="M633" t="str">
            <v>&lt;Non référencé&gt;</v>
          </cell>
          <cell r="N633" t="str">
            <v>&lt;Article non référencé&gt;</v>
          </cell>
          <cell r="P633">
            <v>1</v>
          </cell>
          <cell r="Q633">
            <v>0</v>
          </cell>
          <cell r="R633">
            <v>0</v>
          </cell>
        </row>
        <row r="634">
          <cell r="A634" t="str">
            <v>PCLC8EHA</v>
          </cell>
          <cell r="C634" t="str">
            <v>CLOISON CENTRALE FV 8EH 4X4</v>
          </cell>
          <cell r="D634">
            <v>1</v>
          </cell>
          <cell r="E634" t="str">
            <v>MEMBRANES ET ANTI-RACINES</v>
          </cell>
          <cell r="F634">
            <v>11</v>
          </cell>
          <cell r="G634" t="str">
            <v>CLOISON</v>
          </cell>
          <cell r="J634">
            <v>1</v>
          </cell>
          <cell r="K634" t="str">
            <v>Pack EPDM FV</v>
          </cell>
          <cell r="L634" t="str">
            <v>AQUATIRIS</v>
          </cell>
          <cell r="M634" t="str">
            <v>&lt;Non référencé&gt;</v>
          </cell>
          <cell r="N634" t="str">
            <v>&lt;Article non référencé&gt;</v>
          </cell>
          <cell r="P634">
            <v>1</v>
          </cell>
          <cell r="Q634">
            <v>0</v>
          </cell>
          <cell r="R634">
            <v>0</v>
          </cell>
        </row>
        <row r="635">
          <cell r="A635" t="str">
            <v>PCLC8EHB</v>
          </cell>
          <cell r="C635" t="str">
            <v>CLOISON CENTRALE FV 8EH 8X2</v>
          </cell>
          <cell r="D635">
            <v>1</v>
          </cell>
          <cell r="E635" t="str">
            <v>MEMBRANES ET ANTI-RACINES</v>
          </cell>
          <cell r="F635">
            <v>11</v>
          </cell>
          <cell r="G635" t="str">
            <v>CLOISON</v>
          </cell>
          <cell r="J635">
            <v>1</v>
          </cell>
          <cell r="K635" t="str">
            <v>Pack EPDM FV</v>
          </cell>
          <cell r="L635" t="str">
            <v>AQUATIRIS</v>
          </cell>
          <cell r="M635" t="str">
            <v>&lt;Non référencé&gt;</v>
          </cell>
          <cell r="N635" t="str">
            <v>&lt;Article non référencé&gt;</v>
          </cell>
          <cell r="P635">
            <v>1</v>
          </cell>
          <cell r="Q635">
            <v>0</v>
          </cell>
          <cell r="R635">
            <v>0</v>
          </cell>
        </row>
        <row r="636">
          <cell r="A636" t="str">
            <v>PCLC9EH</v>
          </cell>
          <cell r="C636" t="str">
            <v>CLOISON CENTRALE FV 9EH 4X4.5</v>
          </cell>
          <cell r="D636">
            <v>1</v>
          </cell>
          <cell r="E636" t="str">
            <v>MEMBRANES ET ANTI-RACINES</v>
          </cell>
          <cell r="F636">
            <v>11</v>
          </cell>
          <cell r="G636" t="str">
            <v>CLOISON</v>
          </cell>
          <cell r="J636">
            <v>1</v>
          </cell>
          <cell r="K636" t="str">
            <v>Pack EPDM FV</v>
          </cell>
          <cell r="L636" t="str">
            <v>AQUATIRIS</v>
          </cell>
          <cell r="M636" t="str">
            <v>&lt;Non référencé&gt;</v>
          </cell>
          <cell r="N636" t="str">
            <v>&lt;Article non référencé&gt;</v>
          </cell>
          <cell r="P636">
            <v>1</v>
          </cell>
          <cell r="Q636">
            <v>0</v>
          </cell>
          <cell r="R636">
            <v>0</v>
          </cell>
        </row>
        <row r="637">
          <cell r="A637" t="str">
            <v>PCLC10EHA</v>
          </cell>
          <cell r="C637" t="str">
            <v>CLOISON CENTRALE FV 10EH 4X5</v>
          </cell>
          <cell r="D637">
            <v>1</v>
          </cell>
          <cell r="E637" t="str">
            <v>MEMBRANES ET ANTI-RACINES</v>
          </cell>
          <cell r="F637">
            <v>11</v>
          </cell>
          <cell r="G637" t="str">
            <v>CLOISON</v>
          </cell>
          <cell r="J637">
            <v>1</v>
          </cell>
          <cell r="K637" t="str">
            <v>Pack EPDM FV</v>
          </cell>
          <cell r="L637" t="str">
            <v>AQUATIRIS</v>
          </cell>
          <cell r="M637" t="str">
            <v>&lt;Non référencé&gt;</v>
          </cell>
          <cell r="N637" t="str">
            <v>&lt;Article non référencé&gt;</v>
          </cell>
          <cell r="P637">
            <v>1</v>
          </cell>
          <cell r="Q637">
            <v>0</v>
          </cell>
          <cell r="R637">
            <v>0</v>
          </cell>
        </row>
        <row r="638">
          <cell r="A638" t="str">
            <v>PCLC10EHB</v>
          </cell>
          <cell r="C638" t="str">
            <v>CLOISON CENTRALE FV 10EH 10X2</v>
          </cell>
          <cell r="D638">
            <v>1</v>
          </cell>
          <cell r="E638" t="str">
            <v>MEMBRANES ET ANTI-RACINES</v>
          </cell>
          <cell r="F638">
            <v>11</v>
          </cell>
          <cell r="G638" t="str">
            <v>CLOISON</v>
          </cell>
          <cell r="J638">
            <v>1</v>
          </cell>
          <cell r="K638" t="str">
            <v>Pack EPDM FV</v>
          </cell>
          <cell r="L638" t="str">
            <v>AQUATIRIS</v>
          </cell>
          <cell r="M638" t="str">
            <v>&lt;Non référencé&gt;</v>
          </cell>
          <cell r="N638" t="str">
            <v>&lt;Article non référencé&gt;</v>
          </cell>
          <cell r="P638">
            <v>1</v>
          </cell>
          <cell r="Q638">
            <v>0</v>
          </cell>
          <cell r="R638">
            <v>0</v>
          </cell>
        </row>
        <row r="639">
          <cell r="A639" t="str">
            <v>PCLC12EHA</v>
          </cell>
          <cell r="C639" t="str">
            <v>CLOISON CENTRALE FV 12EH 6X4</v>
          </cell>
          <cell r="D639">
            <v>1</v>
          </cell>
          <cell r="E639" t="str">
            <v>MEMBRANES ET ANTI-RACINES</v>
          </cell>
          <cell r="F639">
            <v>11</v>
          </cell>
          <cell r="G639" t="str">
            <v>CLOISON</v>
          </cell>
          <cell r="J639">
            <v>1</v>
          </cell>
          <cell r="K639" t="str">
            <v>Pack EPDM FV</v>
          </cell>
          <cell r="L639" t="str">
            <v>AQUATIRIS</v>
          </cell>
          <cell r="M639" t="str">
            <v>&lt;Non référencé&gt;</v>
          </cell>
          <cell r="N639" t="str">
            <v>&lt;Article non référencé&gt;</v>
          </cell>
          <cell r="P639">
            <v>1</v>
          </cell>
          <cell r="Q639">
            <v>0</v>
          </cell>
          <cell r="R639">
            <v>0</v>
          </cell>
        </row>
        <row r="640">
          <cell r="A640" t="str">
            <v>PCLC12EHB</v>
          </cell>
          <cell r="C640" t="str">
            <v>CLOISON CENTRALE FV 12EH 8X3</v>
          </cell>
          <cell r="D640">
            <v>1</v>
          </cell>
          <cell r="E640" t="str">
            <v>MEMBRANES ET ANTI-RACINES</v>
          </cell>
          <cell r="F640">
            <v>11</v>
          </cell>
          <cell r="G640" t="str">
            <v>CLOISON</v>
          </cell>
          <cell r="J640">
            <v>1</v>
          </cell>
          <cell r="K640" t="str">
            <v>Pack EPDM FV</v>
          </cell>
          <cell r="L640" t="str">
            <v>AQUATIRIS</v>
          </cell>
          <cell r="M640" t="str">
            <v>&lt;Non référencé&gt;</v>
          </cell>
          <cell r="N640" t="str">
            <v>&lt;Article non référencé&gt;</v>
          </cell>
          <cell r="P640">
            <v>1</v>
          </cell>
          <cell r="Q640">
            <v>0</v>
          </cell>
          <cell r="R640">
            <v>0</v>
          </cell>
        </row>
        <row r="641">
          <cell r="A641" t="str">
            <v>PCLC14EHA</v>
          </cell>
          <cell r="C641" t="str">
            <v>CLOISON CENTRALE FV 14EH 8X3.5</v>
          </cell>
          <cell r="D641">
            <v>1</v>
          </cell>
          <cell r="E641" t="str">
            <v>MEMBRANES ET ANTI-RACINES</v>
          </cell>
          <cell r="F641">
            <v>11</v>
          </cell>
          <cell r="G641" t="str">
            <v>CLOISON</v>
          </cell>
          <cell r="J641">
            <v>1</v>
          </cell>
          <cell r="K641" t="str">
            <v>Pack EPDM FV</v>
          </cell>
          <cell r="L641" t="str">
            <v>AQUATIRIS</v>
          </cell>
          <cell r="M641" t="str">
            <v>&lt;Non référencé&gt;</v>
          </cell>
          <cell r="N641" t="str">
            <v>&lt;Article non référencé&gt;</v>
          </cell>
          <cell r="P641">
            <v>1</v>
          </cell>
          <cell r="Q641">
            <v>0</v>
          </cell>
          <cell r="R641">
            <v>0</v>
          </cell>
        </row>
        <row r="642">
          <cell r="A642" t="str">
            <v>PCLC14EHB</v>
          </cell>
          <cell r="C642" t="str">
            <v>CLOISON CENTRALE FV 14EH 7X4</v>
          </cell>
          <cell r="D642">
            <v>1</v>
          </cell>
          <cell r="E642" t="str">
            <v>MEMBRANES ET ANTI-RACINES</v>
          </cell>
          <cell r="F642">
            <v>11</v>
          </cell>
          <cell r="G642" t="str">
            <v>CLOISON</v>
          </cell>
          <cell r="J642">
            <v>1</v>
          </cell>
          <cell r="K642" t="str">
            <v>Pack EPDM FV</v>
          </cell>
          <cell r="L642" t="str">
            <v>AQUATIRIS</v>
          </cell>
          <cell r="M642" t="str">
            <v>&lt;Non référencé&gt;</v>
          </cell>
          <cell r="N642" t="str">
            <v>&lt;Article non référencé&gt;</v>
          </cell>
          <cell r="P642">
            <v>1</v>
          </cell>
          <cell r="Q642">
            <v>0</v>
          </cell>
          <cell r="R642">
            <v>0</v>
          </cell>
        </row>
        <row r="643">
          <cell r="A643" t="str">
            <v>PCLC16EH</v>
          </cell>
          <cell r="C643" t="str">
            <v>CLOISON CENTRALE FV 16EH 8X4</v>
          </cell>
          <cell r="D643">
            <v>1</v>
          </cell>
          <cell r="E643" t="str">
            <v>MEMBRANES ET ANTI-RACINES</v>
          </cell>
          <cell r="F643">
            <v>11</v>
          </cell>
          <cell r="G643" t="str">
            <v>CLOISON</v>
          </cell>
          <cell r="J643">
            <v>1</v>
          </cell>
          <cell r="K643" t="str">
            <v>Pack EPDM FV</v>
          </cell>
          <cell r="L643" t="str">
            <v>AQUATIRIS</v>
          </cell>
          <cell r="M643" t="str">
            <v>&lt;Non référencé&gt;</v>
          </cell>
          <cell r="N643" t="str">
            <v>&lt;Article non référencé&gt;</v>
          </cell>
          <cell r="P643">
            <v>1</v>
          </cell>
          <cell r="Q643">
            <v>0</v>
          </cell>
          <cell r="R643">
            <v>0</v>
          </cell>
        </row>
        <row r="644">
          <cell r="A644" t="str">
            <v>PCLC18EHA</v>
          </cell>
          <cell r="C644" t="str">
            <v>CLOISON CENTRALE FV 18EH 8X4.5</v>
          </cell>
          <cell r="D644">
            <v>1</v>
          </cell>
          <cell r="E644" t="str">
            <v>MEMBRANES ET ANTI-RACINES</v>
          </cell>
          <cell r="F644">
            <v>11</v>
          </cell>
          <cell r="G644" t="str">
            <v>CLOISON</v>
          </cell>
          <cell r="J644">
            <v>1</v>
          </cell>
          <cell r="K644" t="str">
            <v>Pack EPDM FV</v>
          </cell>
          <cell r="L644" t="str">
            <v>AQUATIRIS</v>
          </cell>
          <cell r="M644" t="str">
            <v>&lt;Non référencé&gt;</v>
          </cell>
          <cell r="N644" t="str">
            <v>&lt;Article non référencé&gt;</v>
          </cell>
          <cell r="P644">
            <v>1</v>
          </cell>
          <cell r="Q644">
            <v>0</v>
          </cell>
          <cell r="R644">
            <v>0</v>
          </cell>
        </row>
        <row r="645">
          <cell r="A645" t="str">
            <v>PCLC18EHB</v>
          </cell>
          <cell r="C645" t="str">
            <v>CLOISON CENTRALE FV 18EH 9X4</v>
          </cell>
          <cell r="D645">
            <v>1</v>
          </cell>
          <cell r="E645" t="str">
            <v>MEMBRANES ET ANTI-RACINES</v>
          </cell>
          <cell r="F645">
            <v>11</v>
          </cell>
          <cell r="G645" t="str">
            <v>CLOISON</v>
          </cell>
          <cell r="J645">
            <v>1</v>
          </cell>
          <cell r="K645" t="str">
            <v>Pack EPDM FV</v>
          </cell>
          <cell r="L645" t="str">
            <v>AQUATIRIS</v>
          </cell>
          <cell r="M645" t="str">
            <v>&lt;Non référencé&gt;</v>
          </cell>
          <cell r="N645" t="str">
            <v>&lt;Article non référencé&gt;</v>
          </cell>
          <cell r="P645">
            <v>1</v>
          </cell>
          <cell r="Q645">
            <v>0</v>
          </cell>
          <cell r="R645">
            <v>0</v>
          </cell>
        </row>
        <row r="646">
          <cell r="A646" t="str">
            <v>PCLC20EHB</v>
          </cell>
          <cell r="C646" t="str">
            <v>CLOISON CENTRALE FV 20EH 8X5</v>
          </cell>
          <cell r="D646">
            <v>1</v>
          </cell>
          <cell r="E646" t="str">
            <v>MEMBRANES ET ANTI-RACINES</v>
          </cell>
          <cell r="F646">
            <v>11</v>
          </cell>
          <cell r="G646" t="str">
            <v>CLOISON</v>
          </cell>
          <cell r="J646">
            <v>1</v>
          </cell>
          <cell r="K646" t="str">
            <v>Pack EPDM FV</v>
          </cell>
          <cell r="L646" t="str">
            <v>AQUATIRIS</v>
          </cell>
          <cell r="M646" t="str">
            <v>&lt;Non référencé&gt;</v>
          </cell>
          <cell r="N646" t="str">
            <v>&lt;Article non référencé&gt;</v>
          </cell>
          <cell r="P646">
            <v>1</v>
          </cell>
          <cell r="Q646">
            <v>0</v>
          </cell>
          <cell r="R646">
            <v>0</v>
          </cell>
        </row>
        <row r="647">
          <cell r="A647" t="str">
            <v>PCLC20EHA</v>
          </cell>
          <cell r="C647" t="str">
            <v>CLOISON CENTRALE FV 20EH 10X4</v>
          </cell>
          <cell r="D647">
            <v>1</v>
          </cell>
          <cell r="E647" t="str">
            <v>MEMBRANES ET ANTI-RACINES</v>
          </cell>
          <cell r="F647">
            <v>11</v>
          </cell>
          <cell r="G647" t="str">
            <v>CLOISON</v>
          </cell>
          <cell r="J647">
            <v>1</v>
          </cell>
          <cell r="K647" t="str">
            <v>Pack EPDM FV</v>
          </cell>
          <cell r="L647" t="str">
            <v>AQUATIRIS</v>
          </cell>
          <cell r="M647" t="str">
            <v>&lt;Non référencé&gt;</v>
          </cell>
          <cell r="N647" t="str">
            <v>&lt;Article non référencé&gt;</v>
          </cell>
          <cell r="P647">
            <v>1</v>
          </cell>
          <cell r="Q647">
            <v>0</v>
          </cell>
          <cell r="R647">
            <v>0</v>
          </cell>
        </row>
        <row r="648">
          <cell r="A648" t="str">
            <v>PCLCB3EH</v>
          </cell>
          <cell r="C648" t="str">
            <v>CLOISON CENTRALE BAC 3EH</v>
          </cell>
          <cell r="D648">
            <v>12</v>
          </cell>
          <cell r="E648" t="str">
            <v>KITS BACS/KITS COFFRAGES</v>
          </cell>
          <cell r="F648">
            <v>11</v>
          </cell>
          <cell r="G648" t="str">
            <v>CLOISON</v>
          </cell>
          <cell r="L648" t="str">
            <v>AQUATIRIS</v>
          </cell>
          <cell r="M648" t="str">
            <v>&lt;Non référencé&gt;</v>
          </cell>
          <cell r="N648" t="str">
            <v>&lt;Article non référencé&gt;</v>
          </cell>
          <cell r="P648">
            <v>1</v>
          </cell>
          <cell r="Q648">
            <v>0</v>
          </cell>
          <cell r="R648">
            <v>0</v>
          </cell>
        </row>
        <row r="649">
          <cell r="A649" t="str">
            <v>ECOPML</v>
          </cell>
          <cell r="C649" t="str">
            <v>ECOPLANC AU ML</v>
          </cell>
          <cell r="D649">
            <v>3</v>
          </cell>
          <cell r="E649" t="str">
            <v>CLOTURES/GRILLES/FINITIONS</v>
          </cell>
          <cell r="F649">
            <v>7</v>
          </cell>
          <cell r="G649" t="str">
            <v>CLOTURES/GRILLES/FINITIONS</v>
          </cell>
          <cell r="J649">
            <v>3</v>
          </cell>
          <cell r="K649" t="str">
            <v>BORDURES</v>
          </cell>
          <cell r="L649" t="str">
            <v>SODAF</v>
          </cell>
          <cell r="M649" t="str">
            <v>ECOPML</v>
          </cell>
          <cell r="N649" t="str">
            <v>ECOPLANC AU ML</v>
          </cell>
          <cell r="P649">
            <v>1</v>
          </cell>
          <cell r="Q649">
            <v>0</v>
          </cell>
          <cell r="R649">
            <v>7.32</v>
          </cell>
        </row>
        <row r="650">
          <cell r="A650" t="str">
            <v>KITCOMM</v>
          </cell>
          <cell r="C650" t="str">
            <v>KIT COMMERCIAL PRO</v>
          </cell>
          <cell r="D650">
            <v>16</v>
          </cell>
          <cell r="E650" t="str">
            <v>SUPPORT DE COMMUNICATION</v>
          </cell>
          <cell r="F650">
            <v>10</v>
          </cell>
          <cell r="G650" t="str">
            <v>SUPPORT DE COMMUNICATION</v>
          </cell>
          <cell r="L650" t="str">
            <v>AQUATIRIS</v>
          </cell>
          <cell r="M650" t="str">
            <v>KITCOMM</v>
          </cell>
          <cell r="N650" t="str">
            <v>KIT COMMERCIAL PRO</v>
          </cell>
          <cell r="P650">
            <v>1</v>
          </cell>
          <cell r="Q650">
            <v>0</v>
          </cell>
          <cell r="R650">
            <v>3.31</v>
          </cell>
        </row>
        <row r="651">
          <cell r="A651">
            <v>4196</v>
          </cell>
          <cell r="C651" t="str">
            <v>RONDELLES</v>
          </cell>
          <cell r="L651" t="str">
            <v>VISSERIESERV</v>
          </cell>
          <cell r="M651">
            <v>4196</v>
          </cell>
          <cell r="N651" t="str">
            <v>RONDELLES</v>
          </cell>
          <cell r="P651">
            <v>1</v>
          </cell>
          <cell r="Q651">
            <v>0</v>
          </cell>
          <cell r="R651">
            <v>0</v>
          </cell>
        </row>
        <row r="652">
          <cell r="A652" t="str">
            <v>RTCALE</v>
          </cell>
          <cell r="C652" t="str">
            <v>CALE CAOUTCHOUC BRUT 8 X 90</v>
          </cell>
          <cell r="L652" t="str">
            <v>REISSER</v>
          </cell>
          <cell r="M652">
            <v>4010000000000</v>
          </cell>
          <cell r="N652" t="str">
            <v>RT CALE, CAOUTCHOUC, BRUT, 8 X 90 BOITE de 24</v>
          </cell>
          <cell r="P652">
            <v>1</v>
          </cell>
          <cell r="Q652">
            <v>1</v>
          </cell>
          <cell r="R652">
            <v>0.52</v>
          </cell>
        </row>
        <row r="653">
          <cell r="A653" t="str">
            <v>PLTECH</v>
          </cell>
          <cell r="C653" t="str">
            <v>PLAQUETTES TECHNICO COMMERCIAL</v>
          </cell>
          <cell r="D653">
            <v>16</v>
          </cell>
          <cell r="E653" t="str">
            <v>SUPPORT DE COMMUNICATION</v>
          </cell>
          <cell r="F653">
            <v>10</v>
          </cell>
          <cell r="G653" t="str">
            <v>SUPPORT DE COMMUNICATION</v>
          </cell>
          <cell r="L653" t="str">
            <v>MICROLYNX</v>
          </cell>
          <cell r="M653" t="str">
            <v>PLTECH</v>
          </cell>
          <cell r="N653" t="str">
            <v>PLAQUETTES TECHNICO COMMERCIAL</v>
          </cell>
          <cell r="O653" t="str">
            <v>pc</v>
          </cell>
          <cell r="P653">
            <v>1</v>
          </cell>
          <cell r="Q653">
            <v>0</v>
          </cell>
          <cell r="R653">
            <v>7.16</v>
          </cell>
        </row>
        <row r="654">
          <cell r="A654" t="str">
            <v>CRAYON</v>
          </cell>
          <cell r="C654" t="str">
            <v>CRAYON AQUATIRIS</v>
          </cell>
          <cell r="D654">
            <v>16</v>
          </cell>
          <cell r="E654" t="str">
            <v>SUPPORT DE COMMUNICATION</v>
          </cell>
          <cell r="F654">
            <v>10</v>
          </cell>
          <cell r="G654" t="str">
            <v>SUPPORT DE COMMUNICATION</v>
          </cell>
          <cell r="L654" t="str">
            <v>GENIECADO</v>
          </cell>
          <cell r="M654" t="str">
            <v>CRAYON</v>
          </cell>
          <cell r="N654" t="str">
            <v>CRAYON AQUATIRIS</v>
          </cell>
          <cell r="P654">
            <v>1</v>
          </cell>
          <cell r="Q654">
            <v>0</v>
          </cell>
          <cell r="R654">
            <v>4.5</v>
          </cell>
        </row>
        <row r="655">
          <cell r="A655" t="str">
            <v>TSHIRTG</v>
          </cell>
          <cell r="C655" t="str">
            <v>T SHIRT AQUATIRIS GRIS</v>
          </cell>
          <cell r="D655">
            <v>16</v>
          </cell>
          <cell r="E655" t="str">
            <v>SUPPORT DE COMMUNICATION</v>
          </cell>
          <cell r="F655">
            <v>10</v>
          </cell>
          <cell r="G655" t="str">
            <v>SUPPORT DE COMMUNICATION</v>
          </cell>
          <cell r="L655" t="str">
            <v>ARMORLUX</v>
          </cell>
          <cell r="M655" t="str">
            <v>TSHIRTG</v>
          </cell>
          <cell r="N655" t="str">
            <v>T SHIRT AQUATIRIS GRIS</v>
          </cell>
          <cell r="O655" t="str">
            <v>pc</v>
          </cell>
          <cell r="P655">
            <v>1</v>
          </cell>
          <cell r="Q655">
            <v>0</v>
          </cell>
          <cell r="R655">
            <v>10.97</v>
          </cell>
        </row>
        <row r="656">
          <cell r="A656" t="str">
            <v>TSHIRTM</v>
          </cell>
          <cell r="C656" t="str">
            <v>T SHIRT AQUATIRIS MARINE</v>
          </cell>
          <cell r="D656">
            <v>16</v>
          </cell>
          <cell r="E656" t="str">
            <v>SUPPORT DE COMMUNICATION</v>
          </cell>
          <cell r="F656">
            <v>10</v>
          </cell>
          <cell r="G656" t="str">
            <v>SUPPORT DE COMMUNICATION</v>
          </cell>
          <cell r="L656" t="str">
            <v>ARMORLUX</v>
          </cell>
          <cell r="M656" t="str">
            <v>TSHIRTM</v>
          </cell>
          <cell r="N656" t="str">
            <v>T SHIRT AQUATIRIS MARINE</v>
          </cell>
          <cell r="O656" t="str">
            <v>pc</v>
          </cell>
          <cell r="P656">
            <v>1</v>
          </cell>
          <cell r="Q656">
            <v>0</v>
          </cell>
          <cell r="R656">
            <v>10.97</v>
          </cell>
        </row>
        <row r="657">
          <cell r="A657" t="str">
            <v>PULLH</v>
          </cell>
          <cell r="C657" t="str">
            <v>PULL AQUATIRIS HOMME</v>
          </cell>
          <cell r="D657">
            <v>16</v>
          </cell>
          <cell r="E657" t="str">
            <v>SUPPORT DE COMMUNICATION</v>
          </cell>
          <cell r="F657">
            <v>10</v>
          </cell>
          <cell r="G657" t="str">
            <v>SUPPORT DE COMMUNICATION</v>
          </cell>
          <cell r="L657" t="str">
            <v>ARMORLUX</v>
          </cell>
          <cell r="M657" t="str">
            <v>PULLH</v>
          </cell>
          <cell r="N657" t="str">
            <v>PULL AQUATIRIS HOMME</v>
          </cell>
          <cell r="O657" t="str">
            <v>pc</v>
          </cell>
          <cell r="P657">
            <v>1</v>
          </cell>
          <cell r="Q657">
            <v>0</v>
          </cell>
          <cell r="R657">
            <v>45.73</v>
          </cell>
        </row>
        <row r="658">
          <cell r="A658" t="str">
            <v>PULLF</v>
          </cell>
          <cell r="C658" t="str">
            <v>PULL AQUATIRIS FEMME</v>
          </cell>
          <cell r="D658">
            <v>16</v>
          </cell>
          <cell r="E658" t="str">
            <v>SUPPORT DE COMMUNICATION</v>
          </cell>
          <cell r="F658">
            <v>10</v>
          </cell>
          <cell r="G658" t="str">
            <v>SUPPORT DE COMMUNICATION</v>
          </cell>
          <cell r="L658" t="str">
            <v>ARMORLUX</v>
          </cell>
          <cell r="M658" t="str">
            <v>PULLF</v>
          </cell>
          <cell r="N658" t="str">
            <v>PULL AQUATIRIS FEMME</v>
          </cell>
          <cell r="O658" t="str">
            <v>pc</v>
          </cell>
          <cell r="P658">
            <v>1</v>
          </cell>
          <cell r="Q658">
            <v>0</v>
          </cell>
          <cell r="R658">
            <v>45.73</v>
          </cell>
        </row>
        <row r="659">
          <cell r="A659" t="str">
            <v>MARINIEREH</v>
          </cell>
          <cell r="C659" t="str">
            <v>MARINIERE AQUATIRIS HOMME</v>
          </cell>
          <cell r="D659">
            <v>16</v>
          </cell>
          <cell r="E659" t="str">
            <v>SUPPORT DE COMMUNICATION</v>
          </cell>
          <cell r="F659">
            <v>10</v>
          </cell>
          <cell r="G659" t="str">
            <v>SUPPORT DE COMMUNICATION</v>
          </cell>
          <cell r="L659" t="str">
            <v>ARMORLUX</v>
          </cell>
          <cell r="M659" t="str">
            <v>MARINIEREH</v>
          </cell>
          <cell r="N659" t="str">
            <v>MARINIERE AQUATIRIS HOMME</v>
          </cell>
          <cell r="O659" t="str">
            <v>pc</v>
          </cell>
          <cell r="P659">
            <v>1</v>
          </cell>
          <cell r="Q659">
            <v>0</v>
          </cell>
          <cell r="R659">
            <v>24.58</v>
          </cell>
        </row>
        <row r="660">
          <cell r="A660" t="str">
            <v>MARINIEREF</v>
          </cell>
          <cell r="C660" t="str">
            <v>MARINIERE AQUATIRIS FEMME</v>
          </cell>
          <cell r="D660">
            <v>16</v>
          </cell>
          <cell r="E660" t="str">
            <v>SUPPORT DE COMMUNICATION</v>
          </cell>
          <cell r="F660">
            <v>10</v>
          </cell>
          <cell r="G660" t="str">
            <v>SUPPORT DE COMMUNICATION</v>
          </cell>
          <cell r="L660" t="str">
            <v>ARMORLUX</v>
          </cell>
          <cell r="M660" t="str">
            <v>MARINIEREF</v>
          </cell>
          <cell r="N660" t="str">
            <v>MARINIERE AQUATIRIS FEMME</v>
          </cell>
          <cell r="O660" t="str">
            <v>pc</v>
          </cell>
          <cell r="P660">
            <v>1</v>
          </cell>
          <cell r="Q660">
            <v>0</v>
          </cell>
          <cell r="R660">
            <v>24.58</v>
          </cell>
        </row>
        <row r="661">
          <cell r="A661" t="str">
            <v>VESTE</v>
          </cell>
          <cell r="C661" t="str">
            <v>VESTE AQUATIRIS</v>
          </cell>
          <cell r="D661">
            <v>16</v>
          </cell>
          <cell r="E661" t="str">
            <v>SUPPORT DE COMMUNICATION</v>
          </cell>
          <cell r="F661">
            <v>10</v>
          </cell>
          <cell r="G661" t="str">
            <v>SUPPORT DE COMMUNICATION</v>
          </cell>
          <cell r="L661" t="str">
            <v>ARMORLUX</v>
          </cell>
          <cell r="M661" t="str">
            <v>VESTE</v>
          </cell>
          <cell r="N661" t="str">
            <v>VESTE AQUATIRIS</v>
          </cell>
          <cell r="O661" t="str">
            <v>pc</v>
          </cell>
          <cell r="P661">
            <v>1</v>
          </cell>
          <cell r="Q661">
            <v>0</v>
          </cell>
          <cell r="R661">
            <v>32.25</v>
          </cell>
        </row>
        <row r="662">
          <cell r="A662" t="str">
            <v>MBAR203</v>
          </cell>
          <cell r="C662" t="str">
            <v>BARRE GALVA EN T SUR MESURE 2M03</v>
          </cell>
          <cell r="D662">
            <v>13</v>
          </cell>
          <cell r="E662" t="str">
            <v>PROTECTIONS SANITAIRES</v>
          </cell>
          <cell r="H662" t="str">
            <v>BARRES T</v>
          </cell>
          <cell r="I662" t="str">
            <v>BARRES T GALVA VENDUES PAR TAILLE</v>
          </cell>
          <cell r="L662" t="str">
            <v>EMP</v>
          </cell>
          <cell r="M662" t="str">
            <v>BARREGALVA2030F</v>
          </cell>
          <cell r="N662" t="str">
            <v>BARRE GALVA EN T SUR MESURE 2M03</v>
          </cell>
          <cell r="P662">
            <v>1</v>
          </cell>
          <cell r="Q662">
            <v>1</v>
          </cell>
          <cell r="R662">
            <v>24.5</v>
          </cell>
        </row>
        <row r="663">
          <cell r="A663" t="str">
            <v>ZDR1</v>
          </cell>
          <cell r="C663" t="str">
            <v>KIT DRAINAGE VENTILATION BAC 2.5 - 3 EH</v>
          </cell>
          <cell r="D663">
            <v>12</v>
          </cell>
          <cell r="E663" t="str">
            <v>KITS BACS/KITS COFFRAGES</v>
          </cell>
          <cell r="F663">
            <v>12</v>
          </cell>
          <cell r="G663" t="str">
            <v>KITS BACS</v>
          </cell>
          <cell r="L663" t="str">
            <v>AQUATIRIS</v>
          </cell>
          <cell r="M663" t="str">
            <v>&lt;Non référencé&gt;</v>
          </cell>
          <cell r="N663" t="str">
            <v>&lt;Article non référencé&gt;</v>
          </cell>
          <cell r="P663">
            <v>1</v>
          </cell>
          <cell r="Q663">
            <v>0</v>
          </cell>
          <cell r="R663">
            <v>0</v>
          </cell>
        </row>
        <row r="664">
          <cell r="A664" t="str">
            <v>ZDR2</v>
          </cell>
          <cell r="C664" t="str">
            <v>KIT DRAINAGE VENTILATION BAC 5 - 6 EH</v>
          </cell>
          <cell r="D664">
            <v>12</v>
          </cell>
          <cell r="E664" t="str">
            <v>KITS BACS/KITS COFFRAGES</v>
          </cell>
          <cell r="F664">
            <v>12</v>
          </cell>
          <cell r="G664" t="str">
            <v>KITS BACS</v>
          </cell>
          <cell r="L664" t="str">
            <v>AQUATIRIS</v>
          </cell>
          <cell r="M664" t="str">
            <v>&lt;Non référencé&gt;</v>
          </cell>
          <cell r="N664" t="str">
            <v>&lt;Article non référencé&gt;</v>
          </cell>
          <cell r="P664">
            <v>1</v>
          </cell>
          <cell r="Q664">
            <v>0</v>
          </cell>
          <cell r="R664">
            <v>0</v>
          </cell>
        </row>
        <row r="665">
          <cell r="A665" t="str">
            <v>DGEOTRLX3M</v>
          </cell>
          <cell r="C665" t="str">
            <v>ROULEAUX GEOTEXTILE 3M X 200M</v>
          </cell>
          <cell r="D665">
            <v>4</v>
          </cell>
          <cell r="E665" t="str">
            <v>PIECES DETACHEES</v>
          </cell>
          <cell r="L665" t="str">
            <v>SODAF</v>
          </cell>
          <cell r="M665" t="str">
            <v>DGEOTRLX3M</v>
          </cell>
          <cell r="N665" t="str">
            <v>ROULEAUX GEOTEXTILE 3M</v>
          </cell>
          <cell r="P665">
            <v>1</v>
          </cell>
          <cell r="Q665">
            <v>1</v>
          </cell>
          <cell r="R665">
            <v>570</v>
          </cell>
        </row>
        <row r="666">
          <cell r="A666" t="str">
            <v>DGEOTRLX6M</v>
          </cell>
          <cell r="C666" t="str">
            <v>ROULEAUX GEOTEXTILE 6M X 200M</v>
          </cell>
          <cell r="D666">
            <v>4</v>
          </cell>
          <cell r="E666" t="str">
            <v>PIECES DETACHEES</v>
          </cell>
          <cell r="L666" t="str">
            <v>SODAF</v>
          </cell>
          <cell r="M666" t="str">
            <v>DGEOTRLX6M</v>
          </cell>
          <cell r="N666" t="str">
            <v>ROULEAUX GEOTEXTILE 6M</v>
          </cell>
          <cell r="P666">
            <v>1</v>
          </cell>
          <cell r="Q666">
            <v>1</v>
          </cell>
          <cell r="R666">
            <v>1140</v>
          </cell>
        </row>
        <row r="667">
          <cell r="A667" t="str">
            <v>DIR023V63</v>
          </cell>
          <cell r="C667" t="str">
            <v>KIT RELEVAGE DIR02 3 VOIES D63</v>
          </cell>
          <cell r="D667">
            <v>5</v>
          </cell>
          <cell r="E667" t="str">
            <v>REGARDS/REPARTITEURS/CHASSES</v>
          </cell>
          <cell r="F667">
            <v>1</v>
          </cell>
          <cell r="G667" t="str">
            <v>REGARDS/REPARTITEURS/CHASSES</v>
          </cell>
          <cell r="H667" t="str">
            <v xml:space="preserve">NB KITS </v>
          </cell>
          <cell r="I667" t="str">
            <v>NB de ventes de kits (rech par reg distr</v>
          </cell>
          <cell r="J667">
            <v>4</v>
          </cell>
          <cell r="K667" t="str">
            <v>DISTRIBUTION RELEVAGE</v>
          </cell>
          <cell r="L667" t="str">
            <v>AQUATIRIS</v>
          </cell>
          <cell r="M667" t="str">
            <v>&lt;Non référencé&gt;</v>
          </cell>
          <cell r="N667" t="str">
            <v>&lt;Article non référencé&gt;</v>
          </cell>
          <cell r="P667">
            <v>1</v>
          </cell>
          <cell r="Q667">
            <v>0</v>
          </cell>
          <cell r="R667">
            <v>0</v>
          </cell>
        </row>
        <row r="668">
          <cell r="A668" t="str">
            <v>MANTIR25</v>
          </cell>
          <cell r="C668" t="str">
            <v>BARRIERE ANTI RACINE ROULEAU DE 25M</v>
          </cell>
          <cell r="D668">
            <v>1</v>
          </cell>
          <cell r="E668" t="str">
            <v>MEMBRANES ET ANTI-RACINES</v>
          </cell>
          <cell r="F668">
            <v>2</v>
          </cell>
          <cell r="G668" t="str">
            <v>MEMBRANES ET ANTI-RACINES</v>
          </cell>
          <cell r="J668">
            <v>7</v>
          </cell>
          <cell r="K668" t="str">
            <v>ANTI-RACINES ET ACCESSOIRES</v>
          </cell>
          <cell r="L668" t="str">
            <v>JARDIPROTEC</v>
          </cell>
          <cell r="M668" t="str">
            <v>MANTIR25</v>
          </cell>
          <cell r="N668" t="str">
            <v>BARRIERE ANTI RACINE rouleau de 25m</v>
          </cell>
          <cell r="O668" t="str">
            <v>pc</v>
          </cell>
          <cell r="P668">
            <v>1</v>
          </cell>
          <cell r="Q668">
            <v>1</v>
          </cell>
          <cell r="R668">
            <v>60.51</v>
          </cell>
        </row>
        <row r="669">
          <cell r="A669" t="str">
            <v>SPR900V100BG</v>
          </cell>
          <cell r="C669" t="str">
            <v>POSTE HT900 POMPE DWVOX100 BARRES DE GUIDAGE</v>
          </cell>
          <cell r="D669">
            <v>9</v>
          </cell>
          <cell r="E669" t="str">
            <v>POSTES DE RELEVAGE</v>
          </cell>
          <cell r="F669">
            <v>5</v>
          </cell>
          <cell r="G669" t="str">
            <v>POSTES DE RELEVAGE</v>
          </cell>
          <cell r="H669" t="str">
            <v>NB PR</v>
          </cell>
          <cell r="I669" t="str">
            <v>NB de ventes de postes de relevage</v>
          </cell>
          <cell r="J669">
            <v>1</v>
          </cell>
          <cell r="K669" t="str">
            <v>POSTES EAUX CHARGEES DIAM 63</v>
          </cell>
          <cell r="L669" t="str">
            <v>AQUATIRIS</v>
          </cell>
          <cell r="M669" t="str">
            <v>&lt;Non référencé&gt;</v>
          </cell>
          <cell r="N669" t="str">
            <v>&lt;Article non référencé&gt;</v>
          </cell>
          <cell r="P669">
            <v>1</v>
          </cell>
          <cell r="Q669">
            <v>0</v>
          </cell>
          <cell r="R669">
            <v>0</v>
          </cell>
        </row>
        <row r="670">
          <cell r="A670" t="str">
            <v>PAN1505</v>
          </cell>
          <cell r="C670" t="str">
            <v>PANNEAU PVC 1000 X 1505 MM</v>
          </cell>
          <cell r="D670">
            <v>12</v>
          </cell>
          <cell r="E670" t="str">
            <v>KITS BACS/KITS COFFRAGES</v>
          </cell>
          <cell r="F670">
            <v>3</v>
          </cell>
          <cell r="G670" t="str">
            <v>KITS COFFRAGES</v>
          </cell>
          <cell r="L670" t="str">
            <v>EXTRUPLESA</v>
          </cell>
          <cell r="M670" t="str">
            <v>8289GR1505</v>
          </cell>
          <cell r="N670" t="str">
            <v>PANNEAU PVC 1000 X 1505 mm</v>
          </cell>
          <cell r="P670">
            <v>1</v>
          </cell>
          <cell r="Q670">
            <v>1</v>
          </cell>
          <cell r="R670">
            <v>21.49</v>
          </cell>
        </row>
        <row r="671">
          <cell r="A671" t="str">
            <v>PAN1515</v>
          </cell>
          <cell r="C671" t="str">
            <v>PANNEAU PVC 1000 X 1515 MM</v>
          </cell>
          <cell r="D671">
            <v>12</v>
          </cell>
          <cell r="E671" t="str">
            <v>KITS BACS/KITS COFFRAGES</v>
          </cell>
          <cell r="F671">
            <v>3</v>
          </cell>
          <cell r="G671" t="str">
            <v>KITS COFFRAGES</v>
          </cell>
          <cell r="L671" t="str">
            <v>EXTRUPLESA</v>
          </cell>
          <cell r="M671" t="str">
            <v>8289GR1515</v>
          </cell>
          <cell r="N671" t="str">
            <v>PANNEAU PVC 1000 X 1515 mm</v>
          </cell>
          <cell r="P671">
            <v>1</v>
          </cell>
          <cell r="Q671">
            <v>1</v>
          </cell>
          <cell r="R671">
            <v>21.63</v>
          </cell>
        </row>
        <row r="672">
          <cell r="A672" t="str">
            <v>PAN2005</v>
          </cell>
          <cell r="C672" t="str">
            <v>PANNEAU PVC 1000 X 2005 MM</v>
          </cell>
          <cell r="D672">
            <v>12</v>
          </cell>
          <cell r="E672" t="str">
            <v>KITS BACS/KITS COFFRAGES</v>
          </cell>
          <cell r="F672">
            <v>3</v>
          </cell>
          <cell r="G672" t="str">
            <v>KITS COFFRAGES</v>
          </cell>
          <cell r="L672" t="str">
            <v>EXTRUPLESA</v>
          </cell>
          <cell r="M672" t="str">
            <v>8289GR2005</v>
          </cell>
          <cell r="N672" t="str">
            <v>PANNEAU PVC 1000 X 2005 mm</v>
          </cell>
          <cell r="P672">
            <v>1</v>
          </cell>
          <cell r="Q672">
            <v>1</v>
          </cell>
          <cell r="R672">
            <v>28.63</v>
          </cell>
        </row>
        <row r="673">
          <cell r="A673" t="str">
            <v>PAN2025</v>
          </cell>
          <cell r="C673" t="str">
            <v>PANNEAU PVC 1000 X 2025 MM</v>
          </cell>
          <cell r="D673">
            <v>12</v>
          </cell>
          <cell r="E673" t="str">
            <v>KITS BACS/KITS COFFRAGES</v>
          </cell>
          <cell r="F673">
            <v>3</v>
          </cell>
          <cell r="G673" t="str">
            <v>KITS COFFRAGES</v>
          </cell>
          <cell r="L673" t="str">
            <v>EXTRUPLESA</v>
          </cell>
          <cell r="M673" t="str">
            <v>8289GR2025</v>
          </cell>
          <cell r="N673" t="str">
            <v>PANNEAU PVC 1000 X 2025 mm</v>
          </cell>
          <cell r="P673">
            <v>1</v>
          </cell>
          <cell r="Q673">
            <v>1</v>
          </cell>
          <cell r="R673">
            <v>28.92</v>
          </cell>
        </row>
        <row r="674">
          <cell r="A674" t="str">
            <v>PAN2110</v>
          </cell>
          <cell r="C674" t="str">
            <v>PANNEAU PVC 1000 X 2110 MM</v>
          </cell>
          <cell r="D674">
            <v>12</v>
          </cell>
          <cell r="E674" t="str">
            <v>KITS BACS/KITS COFFRAGES</v>
          </cell>
          <cell r="F674">
            <v>3</v>
          </cell>
          <cell r="G674" t="str">
            <v>KITS COFFRAGES</v>
          </cell>
          <cell r="L674" t="str">
            <v>EXTRUPLESA</v>
          </cell>
          <cell r="M674" t="str">
            <v>8289GR2110</v>
          </cell>
          <cell r="N674" t="str">
            <v>PANNEAU PVC 1000 X 2110 mm</v>
          </cell>
          <cell r="P674">
            <v>1</v>
          </cell>
          <cell r="Q674">
            <v>1</v>
          </cell>
          <cell r="R674">
            <v>30.13</v>
          </cell>
        </row>
        <row r="675">
          <cell r="A675" t="str">
            <v>PAN2220</v>
          </cell>
          <cell r="C675" t="str">
            <v>PANNEAU PVC 1000 X 2220 MM</v>
          </cell>
          <cell r="D675">
            <v>12</v>
          </cell>
          <cell r="E675" t="str">
            <v>KITS BACS/KITS COFFRAGES</v>
          </cell>
          <cell r="F675">
            <v>3</v>
          </cell>
          <cell r="G675" t="str">
            <v>KITS COFFRAGES</v>
          </cell>
          <cell r="L675" t="str">
            <v>EXTRUPLESA</v>
          </cell>
          <cell r="M675" t="str">
            <v>8289GR2220</v>
          </cell>
          <cell r="N675" t="str">
            <v>PANNEAU PVC 1000 X 2220 mm</v>
          </cell>
          <cell r="P675">
            <v>1</v>
          </cell>
          <cell r="Q675">
            <v>1</v>
          </cell>
          <cell r="R675">
            <v>31.7</v>
          </cell>
        </row>
        <row r="676">
          <cell r="A676" t="str">
            <v>PAN2505</v>
          </cell>
          <cell r="C676" t="str">
            <v>PANNEAU PVC 1000 X 2505 MM</v>
          </cell>
          <cell r="D676">
            <v>12</v>
          </cell>
          <cell r="E676" t="str">
            <v>KITS BACS/KITS COFFRAGES</v>
          </cell>
          <cell r="F676">
            <v>3</v>
          </cell>
          <cell r="G676" t="str">
            <v>KITS COFFRAGES</v>
          </cell>
          <cell r="L676" t="str">
            <v>EXTRUPLESA</v>
          </cell>
          <cell r="M676" t="str">
            <v>8289GR2505</v>
          </cell>
          <cell r="N676" t="str">
            <v>PANNEAU PVC 1000 X 2505 mm</v>
          </cell>
          <cell r="P676">
            <v>1</v>
          </cell>
          <cell r="Q676">
            <v>1</v>
          </cell>
          <cell r="R676">
            <v>35.770000000000003</v>
          </cell>
        </row>
        <row r="677">
          <cell r="A677" t="str">
            <v>PAN2525</v>
          </cell>
          <cell r="C677" t="str">
            <v>PANNEAU PVC 1000 X 2525 MM</v>
          </cell>
          <cell r="D677">
            <v>12</v>
          </cell>
          <cell r="E677" t="str">
            <v>KITS BACS/KITS COFFRAGES</v>
          </cell>
          <cell r="F677">
            <v>3</v>
          </cell>
          <cell r="G677" t="str">
            <v>KITS COFFRAGES</v>
          </cell>
          <cell r="L677" t="str">
            <v>EXTRUPLESA</v>
          </cell>
          <cell r="M677" t="str">
            <v>8289GR2525</v>
          </cell>
          <cell r="N677" t="str">
            <v>PANNEAU PVC 1000 X 2525 mm</v>
          </cell>
          <cell r="P677">
            <v>1</v>
          </cell>
          <cell r="Q677">
            <v>1</v>
          </cell>
          <cell r="R677">
            <v>36.06</v>
          </cell>
        </row>
        <row r="678">
          <cell r="A678" t="str">
            <v>EXPAN1505</v>
          </cell>
          <cell r="C678" t="str">
            <v>RALLONGE PVC 200 X 1505 MM</v>
          </cell>
          <cell r="D678">
            <v>12</v>
          </cell>
          <cell r="E678" t="str">
            <v>KITS BACS/KITS COFFRAGES</v>
          </cell>
          <cell r="F678">
            <v>3</v>
          </cell>
          <cell r="G678" t="str">
            <v>KITS COFFRAGES</v>
          </cell>
          <cell r="L678" t="str">
            <v>EXTRUPLESA</v>
          </cell>
          <cell r="M678" t="str">
            <v>8095GR1505</v>
          </cell>
          <cell r="N678" t="str">
            <v>RALLONGE PVC 200 X 1505 mm</v>
          </cell>
          <cell r="P678">
            <v>1</v>
          </cell>
          <cell r="Q678">
            <v>1</v>
          </cell>
          <cell r="R678">
            <v>4.91</v>
          </cell>
        </row>
        <row r="679">
          <cell r="A679" t="str">
            <v>EXPAN1515</v>
          </cell>
          <cell r="C679" t="str">
            <v>RALLONGE PVC 200 X 1515 MM</v>
          </cell>
          <cell r="D679">
            <v>12</v>
          </cell>
          <cell r="E679" t="str">
            <v>KITS BACS/KITS COFFRAGES</v>
          </cell>
          <cell r="F679">
            <v>3</v>
          </cell>
          <cell r="G679" t="str">
            <v>KITS COFFRAGES</v>
          </cell>
          <cell r="L679" t="str">
            <v>EXTRUPLESA</v>
          </cell>
          <cell r="M679" t="str">
            <v>8095GR1515</v>
          </cell>
          <cell r="N679" t="str">
            <v>RALLONGE PVC 200 X 1515 mm</v>
          </cell>
          <cell r="P679">
            <v>1</v>
          </cell>
          <cell r="Q679">
            <v>1</v>
          </cell>
          <cell r="R679">
            <v>4.9400000000000004</v>
          </cell>
        </row>
        <row r="680">
          <cell r="A680" t="str">
            <v>EXPAN2005</v>
          </cell>
          <cell r="C680" t="str">
            <v>RALLONGE PVC 200 X 2005 MM</v>
          </cell>
          <cell r="D680">
            <v>12</v>
          </cell>
          <cell r="E680" t="str">
            <v>KITS BACS/KITS COFFRAGES</v>
          </cell>
          <cell r="F680">
            <v>3</v>
          </cell>
          <cell r="G680" t="str">
            <v>KITS COFFRAGES</v>
          </cell>
          <cell r="L680" t="str">
            <v>EXTRUPLESA</v>
          </cell>
          <cell r="M680" t="str">
            <v>8095GR2005</v>
          </cell>
          <cell r="N680" t="str">
            <v>RALLONGE PVC 200 X 2005 mm</v>
          </cell>
          <cell r="P680">
            <v>1</v>
          </cell>
          <cell r="Q680">
            <v>1</v>
          </cell>
          <cell r="R680">
            <v>6.54</v>
          </cell>
        </row>
        <row r="681">
          <cell r="A681" t="str">
            <v>EXPAN2025</v>
          </cell>
          <cell r="C681" t="str">
            <v>RALLONGE PVC 200 X 2025 MM</v>
          </cell>
          <cell r="D681">
            <v>12</v>
          </cell>
          <cell r="E681" t="str">
            <v>KITS BACS/KITS COFFRAGES</v>
          </cell>
          <cell r="F681">
            <v>3</v>
          </cell>
          <cell r="G681" t="str">
            <v>KITS COFFRAGES</v>
          </cell>
          <cell r="L681" t="str">
            <v>EXTRUPLESA</v>
          </cell>
          <cell r="M681" t="str">
            <v>8095GR2025</v>
          </cell>
          <cell r="N681" t="str">
            <v>RALLONGE PVC 200 X 2025 mm</v>
          </cell>
          <cell r="P681">
            <v>1</v>
          </cell>
          <cell r="Q681">
            <v>1</v>
          </cell>
          <cell r="R681">
            <v>6.6</v>
          </cell>
        </row>
        <row r="682">
          <cell r="A682" t="str">
            <v>EXPAN2110</v>
          </cell>
          <cell r="C682" t="str">
            <v>RALLONGE PVC 200 X 2110 MM</v>
          </cell>
          <cell r="D682">
            <v>12</v>
          </cell>
          <cell r="E682" t="str">
            <v>KITS BACS/KITS COFFRAGES</v>
          </cell>
          <cell r="F682">
            <v>3</v>
          </cell>
          <cell r="G682" t="str">
            <v>KITS COFFRAGES</v>
          </cell>
          <cell r="L682" t="str">
            <v>EXTRUPLESA</v>
          </cell>
          <cell r="M682" t="str">
            <v>8095GR2110</v>
          </cell>
          <cell r="N682" t="str">
            <v>RALLONGE PVC 200 X 2110 mm</v>
          </cell>
          <cell r="P682">
            <v>1</v>
          </cell>
          <cell r="Q682">
            <v>1</v>
          </cell>
          <cell r="R682">
            <v>6.88</v>
          </cell>
        </row>
        <row r="683">
          <cell r="A683" t="str">
            <v>EXPAN2220</v>
          </cell>
          <cell r="C683" t="str">
            <v>RALLONGE PVC 200 X 2220 MM</v>
          </cell>
          <cell r="D683">
            <v>12</v>
          </cell>
          <cell r="E683" t="str">
            <v>KITS BACS/KITS COFFRAGES</v>
          </cell>
          <cell r="F683">
            <v>3</v>
          </cell>
          <cell r="G683" t="str">
            <v>KITS COFFRAGES</v>
          </cell>
          <cell r="L683" t="str">
            <v>EXTRUPLESA</v>
          </cell>
          <cell r="M683" t="str">
            <v>8095GR2220</v>
          </cell>
          <cell r="N683" t="str">
            <v>RALLONGE PVC 200 X 2220 mm</v>
          </cell>
          <cell r="P683">
            <v>1</v>
          </cell>
          <cell r="Q683">
            <v>1</v>
          </cell>
          <cell r="R683">
            <v>7.24</v>
          </cell>
        </row>
        <row r="684">
          <cell r="A684" t="str">
            <v>EXPAN2505</v>
          </cell>
          <cell r="C684" t="str">
            <v>RALLONGE PVC 200 X 2505 MM</v>
          </cell>
          <cell r="D684">
            <v>12</v>
          </cell>
          <cell r="E684" t="str">
            <v>KITS BACS/KITS COFFRAGES</v>
          </cell>
          <cell r="F684">
            <v>3</v>
          </cell>
          <cell r="G684" t="str">
            <v>KITS COFFRAGES</v>
          </cell>
          <cell r="L684" t="str">
            <v>EXTRUPLESA</v>
          </cell>
          <cell r="M684" t="str">
            <v>8095GR2505</v>
          </cell>
          <cell r="N684" t="str">
            <v>RALLONGE PVC 200 X 2505 mm</v>
          </cell>
          <cell r="P684">
            <v>1</v>
          </cell>
          <cell r="Q684">
            <v>1</v>
          </cell>
          <cell r="R684">
            <v>8.17</v>
          </cell>
        </row>
        <row r="685">
          <cell r="A685" t="str">
            <v>EXPAN2525</v>
          </cell>
          <cell r="C685" t="str">
            <v>RALLONGE PVC 200 X 2525 MM</v>
          </cell>
          <cell r="D685">
            <v>12</v>
          </cell>
          <cell r="E685" t="str">
            <v>KITS BACS/KITS COFFRAGES</v>
          </cell>
          <cell r="F685">
            <v>3</v>
          </cell>
          <cell r="G685" t="str">
            <v>KITS COFFRAGES</v>
          </cell>
          <cell r="L685" t="str">
            <v>EXTRUPLESA</v>
          </cell>
          <cell r="M685" t="str">
            <v>8095GR2525</v>
          </cell>
          <cell r="N685" t="str">
            <v>RALLONGE PVC 200 X 2525 mm</v>
          </cell>
          <cell r="P685">
            <v>1</v>
          </cell>
          <cell r="Q685">
            <v>1</v>
          </cell>
          <cell r="R685">
            <v>8.23</v>
          </cell>
        </row>
        <row r="686">
          <cell r="A686" t="str">
            <v>PROFILH1505</v>
          </cell>
          <cell r="C686" t="str">
            <v>PROFIL H 1505</v>
          </cell>
          <cell r="D686">
            <v>12</v>
          </cell>
          <cell r="E686" t="str">
            <v>KITS BACS/KITS COFFRAGES</v>
          </cell>
          <cell r="F686">
            <v>3</v>
          </cell>
          <cell r="G686" t="str">
            <v>KITS COFFRAGES</v>
          </cell>
          <cell r="L686" t="str">
            <v>EXTRUPLESA</v>
          </cell>
          <cell r="M686" t="str">
            <v>8252GR1505</v>
          </cell>
          <cell r="N686" t="str">
            <v>PROFIL H 1505</v>
          </cell>
          <cell r="P686">
            <v>1</v>
          </cell>
          <cell r="Q686">
            <v>1</v>
          </cell>
          <cell r="R686">
            <v>3.15</v>
          </cell>
        </row>
        <row r="687">
          <cell r="A687" t="str">
            <v>PROFILH1515</v>
          </cell>
          <cell r="C687" t="str">
            <v>PROFIL H 1515</v>
          </cell>
          <cell r="D687">
            <v>12</v>
          </cell>
          <cell r="E687" t="str">
            <v>KITS BACS/KITS COFFRAGES</v>
          </cell>
          <cell r="F687">
            <v>3</v>
          </cell>
          <cell r="G687" t="str">
            <v>KITS COFFRAGES</v>
          </cell>
          <cell r="L687" t="str">
            <v>EXTRUPLESA</v>
          </cell>
          <cell r="M687" t="str">
            <v>8252GR1515</v>
          </cell>
          <cell r="N687" t="str">
            <v>PROFIL H 1515</v>
          </cell>
          <cell r="P687">
            <v>1</v>
          </cell>
          <cell r="Q687">
            <v>1</v>
          </cell>
          <cell r="R687">
            <v>3.17</v>
          </cell>
        </row>
        <row r="688">
          <cell r="A688" t="str">
            <v>PROFILH2005</v>
          </cell>
          <cell r="C688" t="str">
            <v>PROFIL H 2005</v>
          </cell>
          <cell r="D688">
            <v>12</v>
          </cell>
          <cell r="E688" t="str">
            <v>KITS BACS/KITS COFFRAGES</v>
          </cell>
          <cell r="F688">
            <v>3</v>
          </cell>
          <cell r="G688" t="str">
            <v>KITS COFFRAGES</v>
          </cell>
          <cell r="L688" t="str">
            <v>EXTRUPLESA</v>
          </cell>
          <cell r="M688" t="str">
            <v>8252GR2005</v>
          </cell>
          <cell r="N688" t="str">
            <v>PROFIL H 2005</v>
          </cell>
          <cell r="P688">
            <v>1</v>
          </cell>
          <cell r="Q688">
            <v>1</v>
          </cell>
          <cell r="R688">
            <v>4.1900000000000004</v>
          </cell>
        </row>
        <row r="689">
          <cell r="A689" t="str">
            <v>PROFILH2025</v>
          </cell>
          <cell r="C689" t="str">
            <v>PROFIL H 2025</v>
          </cell>
          <cell r="D689">
            <v>12</v>
          </cell>
          <cell r="E689" t="str">
            <v>KITS BACS/KITS COFFRAGES</v>
          </cell>
          <cell r="F689">
            <v>3</v>
          </cell>
          <cell r="G689" t="str">
            <v>KITS COFFRAGES</v>
          </cell>
          <cell r="L689" t="str">
            <v>EXTRUPLESA</v>
          </cell>
          <cell r="M689" t="str">
            <v>8252GR2025</v>
          </cell>
          <cell r="N689" t="str">
            <v>PROFIL H 2025</v>
          </cell>
          <cell r="P689">
            <v>1</v>
          </cell>
          <cell r="Q689">
            <v>1</v>
          </cell>
          <cell r="R689">
            <v>4.2300000000000004</v>
          </cell>
        </row>
        <row r="690">
          <cell r="A690" t="str">
            <v>PROFILH2110</v>
          </cell>
          <cell r="C690" t="str">
            <v>PROFIL H 2110</v>
          </cell>
          <cell r="D690">
            <v>12</v>
          </cell>
          <cell r="E690" t="str">
            <v>KITS BACS/KITS COFFRAGES</v>
          </cell>
          <cell r="F690">
            <v>3</v>
          </cell>
          <cell r="G690" t="str">
            <v>KITS COFFRAGES</v>
          </cell>
          <cell r="L690" t="str">
            <v>EXTRUPLESA</v>
          </cell>
          <cell r="M690" t="str">
            <v>8252GR2110</v>
          </cell>
          <cell r="N690" t="str">
            <v>PROFIL H 2110</v>
          </cell>
          <cell r="P690">
            <v>1</v>
          </cell>
          <cell r="Q690">
            <v>1</v>
          </cell>
          <cell r="R690">
            <v>4.41</v>
          </cell>
        </row>
        <row r="691">
          <cell r="A691" t="str">
            <v>PROFILH2220</v>
          </cell>
          <cell r="C691" t="str">
            <v>PROFIL H 2220</v>
          </cell>
          <cell r="D691">
            <v>12</v>
          </cell>
          <cell r="E691" t="str">
            <v>KITS BACS/KITS COFFRAGES</v>
          </cell>
          <cell r="F691">
            <v>3</v>
          </cell>
          <cell r="G691" t="str">
            <v>KITS COFFRAGES</v>
          </cell>
          <cell r="L691" t="str">
            <v>EXTRUPLESA</v>
          </cell>
          <cell r="M691" t="str">
            <v>8252GR2220</v>
          </cell>
          <cell r="N691" t="str">
            <v>PROFIL H 2220</v>
          </cell>
          <cell r="P691">
            <v>1</v>
          </cell>
          <cell r="Q691">
            <v>1</v>
          </cell>
          <cell r="R691">
            <v>4.6399999999999997</v>
          </cell>
        </row>
        <row r="692">
          <cell r="A692" t="str">
            <v>PROFILH2505</v>
          </cell>
          <cell r="C692" t="str">
            <v>PROFIL H 2505</v>
          </cell>
          <cell r="D692">
            <v>12</v>
          </cell>
          <cell r="E692" t="str">
            <v>KITS BACS/KITS COFFRAGES</v>
          </cell>
          <cell r="F692">
            <v>3</v>
          </cell>
          <cell r="G692" t="str">
            <v>KITS COFFRAGES</v>
          </cell>
          <cell r="L692" t="str">
            <v>EXTRUPLESA</v>
          </cell>
          <cell r="M692" t="str">
            <v>8252GR2505</v>
          </cell>
          <cell r="N692" t="str">
            <v>PROFIL H 2505</v>
          </cell>
          <cell r="P692">
            <v>1</v>
          </cell>
          <cell r="Q692">
            <v>1</v>
          </cell>
          <cell r="R692">
            <v>5.23</v>
          </cell>
        </row>
        <row r="693">
          <cell r="A693" t="str">
            <v>PROFILH2525</v>
          </cell>
          <cell r="C693" t="str">
            <v>PROFIL H 2525</v>
          </cell>
          <cell r="D693">
            <v>12</v>
          </cell>
          <cell r="E693" t="str">
            <v>KITS BACS/KITS COFFRAGES</v>
          </cell>
          <cell r="F693">
            <v>3</v>
          </cell>
          <cell r="G693" t="str">
            <v>KITS COFFRAGES</v>
          </cell>
          <cell r="L693" t="str">
            <v>EXTRUPLESA</v>
          </cell>
          <cell r="M693" t="str">
            <v>8252GR2525</v>
          </cell>
          <cell r="N693" t="str">
            <v>PROFIL H 2525</v>
          </cell>
          <cell r="P693">
            <v>1</v>
          </cell>
          <cell r="Q693">
            <v>1</v>
          </cell>
          <cell r="R693">
            <v>5.28</v>
          </cell>
        </row>
        <row r="694">
          <cell r="A694" t="str">
            <v>SPR900V150BG</v>
          </cell>
          <cell r="C694" t="str">
            <v>POSTE HT900 POMPE DWVOX150 BARRES DE GUIDAGE</v>
          </cell>
          <cell r="D694">
            <v>9</v>
          </cell>
          <cell r="E694" t="str">
            <v>POSTES DE RELEVAGE</v>
          </cell>
          <cell r="F694">
            <v>5</v>
          </cell>
          <cell r="G694" t="str">
            <v>POSTES DE RELEVAGE</v>
          </cell>
          <cell r="H694" t="str">
            <v>NB PR</v>
          </cell>
          <cell r="I694" t="str">
            <v>NB de ventes de postes de relevage</v>
          </cell>
          <cell r="J694">
            <v>1</v>
          </cell>
          <cell r="K694" t="str">
            <v>POSTES EAUX CHARGEES DIAM 63</v>
          </cell>
          <cell r="L694" t="str">
            <v>AQUATIRIS</v>
          </cell>
          <cell r="M694" t="str">
            <v>&lt;Non référencé&gt;</v>
          </cell>
          <cell r="N694" t="str">
            <v>&lt;Article non référencé&gt;</v>
          </cell>
          <cell r="P694">
            <v>1</v>
          </cell>
          <cell r="Q694">
            <v>0</v>
          </cell>
          <cell r="R694">
            <v>0</v>
          </cell>
        </row>
        <row r="695">
          <cell r="A695" t="str">
            <v>SACOCHE</v>
          </cell>
          <cell r="C695" t="str">
            <v>SACOCHE ORDINATEUR</v>
          </cell>
          <cell r="D695">
            <v>16</v>
          </cell>
          <cell r="E695" t="str">
            <v>SUPPORT DE COMMUNICATION</v>
          </cell>
          <cell r="L695" t="str">
            <v>GENIECADO</v>
          </cell>
          <cell r="M695" t="str">
            <v>SACOCHE</v>
          </cell>
          <cell r="N695" t="str">
            <v>SACOCHE ORDINATEUR</v>
          </cell>
          <cell r="P695">
            <v>1</v>
          </cell>
          <cell r="Q695">
            <v>0</v>
          </cell>
          <cell r="R695">
            <v>11.93</v>
          </cell>
        </row>
        <row r="696">
          <cell r="A696" t="str">
            <v>7FAMILLES</v>
          </cell>
          <cell r="C696" t="str">
            <v>JEU DES 7 FAMILLES</v>
          </cell>
          <cell r="D696">
            <v>16</v>
          </cell>
          <cell r="E696" t="str">
            <v>SUPPORT DE COMMUNICATION</v>
          </cell>
          <cell r="L696" t="str">
            <v>GENIECADO</v>
          </cell>
          <cell r="M696" t="str">
            <v>7FAMILLES</v>
          </cell>
          <cell r="N696" t="str">
            <v>JEU DES 7 FAMILLES</v>
          </cell>
          <cell r="P696">
            <v>1</v>
          </cell>
          <cell r="Q696">
            <v>0</v>
          </cell>
          <cell r="R696">
            <v>3.75</v>
          </cell>
        </row>
        <row r="697">
          <cell r="A697" t="str">
            <v>SFV10EH8X2.5</v>
          </cell>
          <cell r="C697" t="str">
            <v>FILTRE VERTICAL 10EH 8X2.5</v>
          </cell>
          <cell r="D697">
            <v>6</v>
          </cell>
          <cell r="E697" t="str">
            <v>PACKS MEMBRANE</v>
          </cell>
          <cell r="F697">
            <v>2</v>
          </cell>
          <cell r="G697" t="str">
            <v>MEMBRANES ET ANTI-RACINES</v>
          </cell>
          <cell r="H697" t="str">
            <v>NB FV</v>
          </cell>
          <cell r="I697" t="str">
            <v>NB de ventes packs FV</v>
          </cell>
          <cell r="J697" t="str">
            <v>FV</v>
          </cell>
          <cell r="K697" t="str">
            <v>FILTRE VERTICAL</v>
          </cell>
          <cell r="L697" t="str">
            <v>SODAF</v>
          </cell>
          <cell r="M697" t="str">
            <v>SFV10EH8X2.5</v>
          </cell>
          <cell r="N697" t="str">
            <v>FILTRE VERTICAL 10EH8X2.5</v>
          </cell>
          <cell r="P697">
            <v>1</v>
          </cell>
          <cell r="Q697">
            <v>1</v>
          </cell>
          <cell r="R697">
            <v>639.98</v>
          </cell>
        </row>
        <row r="698">
          <cell r="A698" t="str">
            <v>SFV18EH9X4</v>
          </cell>
          <cell r="C698" t="str">
            <v>FILTRE VERTICAL 18EH 9X4</v>
          </cell>
          <cell r="D698">
            <v>6</v>
          </cell>
          <cell r="E698" t="str">
            <v>PACKS MEMBRANE</v>
          </cell>
          <cell r="H698" t="str">
            <v>NB FV</v>
          </cell>
          <cell r="I698" t="str">
            <v>NB de ventes packs FV</v>
          </cell>
          <cell r="J698" t="str">
            <v>FV</v>
          </cell>
          <cell r="K698" t="str">
            <v>FILTRE VERTICAL</v>
          </cell>
          <cell r="L698" t="str">
            <v>SODAF</v>
          </cell>
          <cell r="M698" t="str">
            <v>SFV18EH9X4</v>
          </cell>
          <cell r="N698" t="str">
            <v>FILTRE VERTICAL 18EH 9X4</v>
          </cell>
          <cell r="P698">
            <v>1</v>
          </cell>
          <cell r="Q698">
            <v>1</v>
          </cell>
          <cell r="R698">
            <v>963.46</v>
          </cell>
        </row>
        <row r="699">
          <cell r="A699" t="str">
            <v>PSFV8EH8X2</v>
          </cell>
          <cell r="C699" t="str">
            <v>PACK FV GEO 1.52MM 8EH 8X2 AVEC GRILLES</v>
          </cell>
          <cell r="D699">
            <v>1</v>
          </cell>
          <cell r="E699" t="str">
            <v>MEMBRANES ET ANTI-RACINES</v>
          </cell>
          <cell r="F699">
            <v>2</v>
          </cell>
          <cell r="G699" t="str">
            <v>MEMBRANES ET ANTI-RACINES</v>
          </cell>
          <cell r="H699" t="str">
            <v>NB FV</v>
          </cell>
          <cell r="I699" t="str">
            <v>NB de ventes packs FV</v>
          </cell>
          <cell r="J699">
            <v>1</v>
          </cell>
          <cell r="K699" t="str">
            <v>Pack EPDM FV</v>
          </cell>
          <cell r="L699" t="str">
            <v>AQUATIRIS</v>
          </cell>
          <cell r="M699" t="str">
            <v>&lt;Non référencé&gt;</v>
          </cell>
          <cell r="N699" t="str">
            <v>&lt;Article non référencé&gt;</v>
          </cell>
          <cell r="P699">
            <v>1</v>
          </cell>
          <cell r="Q699">
            <v>0</v>
          </cell>
          <cell r="R699">
            <v>0</v>
          </cell>
        </row>
        <row r="700">
          <cell r="A700" t="str">
            <v>PSFV10EH8X2.5</v>
          </cell>
          <cell r="C700" t="str">
            <v>PACK FV GEO 1.52MM 10EH 8X2.5 AVEC GRILLES</v>
          </cell>
          <cell r="D700">
            <v>1</v>
          </cell>
          <cell r="E700" t="str">
            <v>MEMBRANES ET ANTI-RACINES</v>
          </cell>
          <cell r="F700">
            <v>2</v>
          </cell>
          <cell r="G700" t="str">
            <v>MEMBRANES ET ANTI-RACINES</v>
          </cell>
          <cell r="H700" t="str">
            <v>NB FV</v>
          </cell>
          <cell r="I700" t="str">
            <v>NB de ventes packs FV</v>
          </cell>
          <cell r="J700">
            <v>1</v>
          </cell>
          <cell r="K700" t="str">
            <v>Pack EPDM FV</v>
          </cell>
          <cell r="L700" t="str">
            <v>AQUATIRIS</v>
          </cell>
          <cell r="M700" t="str">
            <v>&lt;Non référencé&gt;</v>
          </cell>
          <cell r="N700" t="str">
            <v>&lt;Article non référencé&gt;</v>
          </cell>
          <cell r="P700">
            <v>1</v>
          </cell>
          <cell r="Q700">
            <v>0</v>
          </cell>
          <cell r="R700">
            <v>0</v>
          </cell>
        </row>
        <row r="701">
          <cell r="A701" t="str">
            <v>PSFV14EH8X3.5</v>
          </cell>
          <cell r="C701" t="str">
            <v>PACK FV GEO 1.52MM 14EH 8X3.5 AVEC GRILLES</v>
          </cell>
          <cell r="D701">
            <v>1</v>
          </cell>
          <cell r="E701" t="str">
            <v>MEMBRANES ET ANTI-RACINES</v>
          </cell>
          <cell r="F701">
            <v>2</v>
          </cell>
          <cell r="G701" t="str">
            <v>MEMBRANES ET ANTI-RACINES</v>
          </cell>
          <cell r="H701" t="str">
            <v>NB FV</v>
          </cell>
          <cell r="I701" t="str">
            <v>NB de ventes packs FV</v>
          </cell>
          <cell r="J701">
            <v>1</v>
          </cell>
          <cell r="K701" t="str">
            <v>Pack EPDM FV</v>
          </cell>
          <cell r="L701" t="str">
            <v>AQUATIRIS</v>
          </cell>
          <cell r="M701" t="str">
            <v>&lt;Non référencé&gt;</v>
          </cell>
          <cell r="N701" t="str">
            <v>&lt;Article non référencé&gt;</v>
          </cell>
          <cell r="P701">
            <v>1</v>
          </cell>
          <cell r="Q701">
            <v>0</v>
          </cell>
          <cell r="R701">
            <v>0</v>
          </cell>
        </row>
        <row r="702">
          <cell r="A702" t="str">
            <v>PSFV18EH9X4</v>
          </cell>
          <cell r="C702" t="str">
            <v>PACK FV GEO 1.52MM 18EH 9X4 AVEC GRILLES</v>
          </cell>
          <cell r="D702">
            <v>1</v>
          </cell>
          <cell r="E702" t="str">
            <v>MEMBRANES ET ANTI-RACINES</v>
          </cell>
          <cell r="F702">
            <v>2</v>
          </cell>
          <cell r="G702" t="str">
            <v>MEMBRANES ET ANTI-RACINES</v>
          </cell>
          <cell r="H702" t="str">
            <v>NB FV</v>
          </cell>
          <cell r="I702" t="str">
            <v>NB de ventes packs FV</v>
          </cell>
          <cell r="J702">
            <v>1</v>
          </cell>
          <cell r="K702" t="str">
            <v>Pack EPDM FV</v>
          </cell>
          <cell r="L702" t="str">
            <v>AQUATIRIS</v>
          </cell>
          <cell r="M702" t="str">
            <v>&lt;Non référencé&gt;</v>
          </cell>
          <cell r="N702" t="str">
            <v>&lt;Article non référencé&gt;</v>
          </cell>
          <cell r="P702">
            <v>1</v>
          </cell>
          <cell r="Q702">
            <v>0</v>
          </cell>
          <cell r="R702">
            <v>0</v>
          </cell>
        </row>
        <row r="703">
          <cell r="A703" t="str">
            <v>PSFV20EH10X4</v>
          </cell>
          <cell r="C703" t="str">
            <v>PACK FV GEO 1.52MM 20EH 10X4 AVEC GRILLES</v>
          </cell>
          <cell r="D703">
            <v>1</v>
          </cell>
          <cell r="E703" t="str">
            <v>MEMBRANES ET ANTI-RACINES</v>
          </cell>
          <cell r="F703">
            <v>2</v>
          </cell>
          <cell r="G703" t="str">
            <v>MEMBRANES ET ANTI-RACINES</v>
          </cell>
          <cell r="H703" t="str">
            <v>NB FV</v>
          </cell>
          <cell r="I703" t="str">
            <v>NB de ventes packs FV</v>
          </cell>
          <cell r="J703">
            <v>1</v>
          </cell>
          <cell r="K703" t="str">
            <v>Pack EPDM FV</v>
          </cell>
          <cell r="L703" t="str">
            <v>AQUATIRIS</v>
          </cell>
          <cell r="M703" t="str">
            <v>&lt;Non référencé&gt;</v>
          </cell>
          <cell r="N703" t="str">
            <v>&lt;Article non référencé&gt;</v>
          </cell>
          <cell r="P703">
            <v>1</v>
          </cell>
          <cell r="Q703">
            <v>0</v>
          </cell>
          <cell r="R703">
            <v>0</v>
          </cell>
        </row>
        <row r="704">
          <cell r="A704" t="str">
            <v>FOND8</v>
          </cell>
          <cell r="C704" t="str">
            <v>FONDAFORM 1M20X2M40</v>
          </cell>
          <cell r="L704" t="str">
            <v>PLAKAGROUP</v>
          </cell>
          <cell r="M704" t="str">
            <v>FOND8</v>
          </cell>
          <cell r="N704" t="str">
            <v>FONDAFORM 1M20X2M40</v>
          </cell>
          <cell r="O704" t="str">
            <v>pc</v>
          </cell>
          <cell r="P704">
            <v>1</v>
          </cell>
          <cell r="Q704">
            <v>0</v>
          </cell>
          <cell r="R704">
            <v>11.17</v>
          </cell>
        </row>
        <row r="705">
          <cell r="A705" t="str">
            <v>PLG6</v>
          </cell>
          <cell r="C705" t="str">
            <v>DISJONCTEUR ELECTROVANNE 2A</v>
          </cell>
          <cell r="L705" t="str">
            <v>REXEL</v>
          </cell>
          <cell r="M705" t="str">
            <v>EONPLG6-C2/1N</v>
          </cell>
          <cell r="N705" t="str">
            <v>disjoncteur electrovanne 2A</v>
          </cell>
          <cell r="P705">
            <v>1</v>
          </cell>
          <cell r="Q705">
            <v>1</v>
          </cell>
          <cell r="R705">
            <v>27.83</v>
          </cell>
        </row>
        <row r="706">
          <cell r="A706" t="str">
            <v>DGEOM915_152_3050</v>
          </cell>
          <cell r="C706" t="str">
            <v>ROULEAU 9M15 X 30M50 1.52MM</v>
          </cell>
          <cell r="D706">
            <v>1</v>
          </cell>
          <cell r="E706" t="str">
            <v>MEMBRANES ET ANTI-RACINES</v>
          </cell>
          <cell r="F706">
            <v>2</v>
          </cell>
          <cell r="G706" t="str">
            <v>MEMBRANES ET ANTI-RACINES</v>
          </cell>
          <cell r="H706" t="str">
            <v>NB EPDM</v>
          </cell>
          <cell r="I706" t="str">
            <v>NB de ventes d'EPDM sur mesure</v>
          </cell>
          <cell r="J706">
            <v>5</v>
          </cell>
          <cell r="K706" t="str">
            <v>EPDM EN ROULEAU BRUT</v>
          </cell>
          <cell r="L706" t="str">
            <v>SODAF</v>
          </cell>
          <cell r="M706" t="str">
            <v>DGEOM915_152_3050</v>
          </cell>
          <cell r="N706" t="str">
            <v>ROULEAU 9M15 X 30M50 1.52MM</v>
          </cell>
          <cell r="P706">
            <v>1</v>
          </cell>
          <cell r="Q706">
            <v>1</v>
          </cell>
          <cell r="R706">
            <v>0</v>
          </cell>
        </row>
        <row r="707">
          <cell r="A707" t="str">
            <v>DGEOM1220_152_3050</v>
          </cell>
          <cell r="C707" t="str">
            <v>ROULEAU 12M20 X 30M50 1.52MM</v>
          </cell>
          <cell r="D707">
            <v>1</v>
          </cell>
          <cell r="E707" t="str">
            <v>MEMBRANES ET ANTI-RACINES</v>
          </cell>
          <cell r="F707">
            <v>2</v>
          </cell>
          <cell r="G707" t="str">
            <v>MEMBRANES ET ANTI-RACINES</v>
          </cell>
          <cell r="J707">
            <v>5</v>
          </cell>
          <cell r="K707" t="str">
            <v>EPDM EN ROULEAU BRUT</v>
          </cell>
          <cell r="L707" t="str">
            <v>SODAF</v>
          </cell>
          <cell r="M707" t="str">
            <v>DGEOM1220_152_3050</v>
          </cell>
          <cell r="N707" t="str">
            <v>ROULEAU 12M20 X 30M50 1.52MM</v>
          </cell>
          <cell r="P707">
            <v>1</v>
          </cell>
          <cell r="Q707">
            <v>1</v>
          </cell>
          <cell r="R707">
            <v>0</v>
          </cell>
        </row>
        <row r="708">
          <cell r="A708" t="str">
            <v>DGEOM1525_152_3050</v>
          </cell>
          <cell r="C708" t="str">
            <v>ROULEAU 15M25 X 30M50 1.52MM</v>
          </cell>
          <cell r="D708">
            <v>1</v>
          </cell>
          <cell r="E708" t="str">
            <v>MEMBRANES ET ANTI-RACINES</v>
          </cell>
          <cell r="F708">
            <v>2</v>
          </cell>
          <cell r="G708" t="str">
            <v>MEMBRANES ET ANTI-RACINES</v>
          </cell>
          <cell r="H708" t="str">
            <v>NB EPDM</v>
          </cell>
          <cell r="I708" t="str">
            <v>NB de ventes d'EPDM sur mesure</v>
          </cell>
          <cell r="J708">
            <v>5</v>
          </cell>
          <cell r="K708" t="str">
            <v>EPDM EN ROULEAU BRUT</v>
          </cell>
          <cell r="L708" t="str">
            <v>SODAF</v>
          </cell>
          <cell r="M708" t="str">
            <v>DGEOM1525_152_3050</v>
          </cell>
          <cell r="N708" t="str">
            <v>ROULEAU 15M25 X 30M50 1.52MM</v>
          </cell>
          <cell r="P708">
            <v>1</v>
          </cell>
          <cell r="Q708">
            <v>1</v>
          </cell>
          <cell r="R708">
            <v>0</v>
          </cell>
        </row>
        <row r="709">
          <cell r="A709" t="str">
            <v>PCR8EH</v>
          </cell>
          <cell r="C709" t="str">
            <v>COFFRAGE FV RELEVAGE 8EH 4X4</v>
          </cell>
          <cell r="D709">
            <v>12</v>
          </cell>
          <cell r="E709" t="str">
            <v>KITS BACS/KITS COFFRAGES</v>
          </cell>
          <cell r="L709" t="str">
            <v>AQUATIRIS</v>
          </cell>
          <cell r="M709" t="str">
            <v>&lt;Non référencé&gt;</v>
          </cell>
          <cell r="N709" t="str">
            <v>&lt;Article non référencé&gt;</v>
          </cell>
          <cell r="P709">
            <v>1</v>
          </cell>
          <cell r="Q709">
            <v>0</v>
          </cell>
          <cell r="R709">
            <v>0</v>
          </cell>
        </row>
        <row r="710">
          <cell r="A710">
            <v>3127143202</v>
          </cell>
          <cell r="C710" t="str">
            <v>A-P TH 6.3X32 ST ZG</v>
          </cell>
          <cell r="D710">
            <v>12</v>
          </cell>
          <cell r="E710" t="str">
            <v>KITS BACS/KITS COFFRAGES</v>
          </cell>
          <cell r="L710" t="str">
            <v>VISSERIESERV</v>
          </cell>
          <cell r="M710">
            <v>3127143202</v>
          </cell>
          <cell r="N710" t="str">
            <v>A-P TH 6.3X32 ST ZG</v>
          </cell>
          <cell r="O710" t="str">
            <v>Boite de 500</v>
          </cell>
          <cell r="P710">
            <v>500</v>
          </cell>
          <cell r="Q710">
            <v>1</v>
          </cell>
          <cell r="R710">
            <v>4.5999999999999999E-2</v>
          </cell>
        </row>
        <row r="711">
          <cell r="A711">
            <v>3220601208</v>
          </cell>
          <cell r="C711" t="str">
            <v>V. POEL M6X12 HC4 ANIC</v>
          </cell>
          <cell r="D711">
            <v>12</v>
          </cell>
          <cell r="E711" t="str">
            <v>KITS BACS/KITS COFFRAGES</v>
          </cell>
          <cell r="L711" t="str">
            <v>VISSERIESERV</v>
          </cell>
          <cell r="M711">
            <v>3220601208</v>
          </cell>
          <cell r="N711" t="str">
            <v>V. POEL M6X12 HC4 ANIC</v>
          </cell>
          <cell r="P711">
            <v>1</v>
          </cell>
          <cell r="Q711">
            <v>1</v>
          </cell>
          <cell r="R711">
            <v>0</v>
          </cell>
        </row>
        <row r="712">
          <cell r="A712">
            <v>7214250815</v>
          </cell>
          <cell r="C712" t="str">
            <v>LIEN DE SERRAGE 2.5X80 NYL P6.6 NOIR</v>
          </cell>
          <cell r="D712">
            <v>12</v>
          </cell>
          <cell r="E712" t="str">
            <v>KITS BACS/KITS COFFRAGES</v>
          </cell>
          <cell r="L712" t="str">
            <v>VISSERIESERV</v>
          </cell>
          <cell r="M712">
            <v>7214250815</v>
          </cell>
          <cell r="N712" t="str">
            <v>LIEN DE SERRAGE 2.5X80 NYL P6.6 NOIR</v>
          </cell>
          <cell r="O712" t="str">
            <v>Boite de 100</v>
          </cell>
          <cell r="P712">
            <v>100</v>
          </cell>
          <cell r="Q712">
            <v>1</v>
          </cell>
          <cell r="R712">
            <v>0</v>
          </cell>
        </row>
        <row r="713">
          <cell r="A713">
            <v>8210604018</v>
          </cell>
          <cell r="C713" t="str">
            <v>V. PENT T30 A2 6X40</v>
          </cell>
          <cell r="D713">
            <v>12</v>
          </cell>
          <cell r="E713" t="str">
            <v>KITS BACS/KITS COFFRAGES</v>
          </cell>
          <cell r="L713" t="str">
            <v>VISSERIESERV</v>
          </cell>
          <cell r="M713">
            <v>8210604018</v>
          </cell>
          <cell r="N713" t="str">
            <v>V. PENT T30 A2 6X40</v>
          </cell>
          <cell r="P713">
            <v>1</v>
          </cell>
          <cell r="Q713">
            <v>1</v>
          </cell>
          <cell r="R713">
            <v>0</v>
          </cell>
        </row>
        <row r="714">
          <cell r="A714">
            <v>8412602518</v>
          </cell>
          <cell r="C714" t="str">
            <v>VIS METAUX  A2 TH M6X25</v>
          </cell>
          <cell r="D714">
            <v>19</v>
          </cell>
          <cell r="E714" t="str">
            <v>QUINCAILLERIE</v>
          </cell>
          <cell r="F714">
            <v>5</v>
          </cell>
          <cell r="G714" t="str">
            <v>POSTES DE RELEVAGE</v>
          </cell>
          <cell r="L714" t="str">
            <v>VISSERIESERV</v>
          </cell>
          <cell r="M714">
            <v>8412602518</v>
          </cell>
          <cell r="N714" t="str">
            <v>VIS METAUX  A2 TH M6X25</v>
          </cell>
          <cell r="O714" t="str">
            <v>Boite de 200</v>
          </cell>
          <cell r="P714">
            <v>200</v>
          </cell>
          <cell r="Q714">
            <v>1</v>
          </cell>
          <cell r="R714">
            <v>0</v>
          </cell>
        </row>
        <row r="715">
          <cell r="A715">
            <v>8412802518</v>
          </cell>
          <cell r="C715" t="str">
            <v>VIS METAUX  A2 TH M8X25</v>
          </cell>
          <cell r="D715">
            <v>19</v>
          </cell>
          <cell r="E715" t="str">
            <v>QUINCAILLERIE</v>
          </cell>
          <cell r="F715">
            <v>5</v>
          </cell>
          <cell r="G715" t="str">
            <v>POSTES DE RELEVAGE</v>
          </cell>
          <cell r="L715" t="str">
            <v>VISSERIESERV</v>
          </cell>
          <cell r="M715">
            <v>8412802518</v>
          </cell>
          <cell r="N715" t="str">
            <v>VIS METAUX A2 TH M8X25</v>
          </cell>
          <cell r="O715" t="str">
            <v>Boite de 100</v>
          </cell>
          <cell r="P715">
            <v>100</v>
          </cell>
          <cell r="Q715">
            <v>1</v>
          </cell>
          <cell r="R715">
            <v>0</v>
          </cell>
        </row>
        <row r="716">
          <cell r="A716">
            <v>8434000618</v>
          </cell>
          <cell r="C716" t="str">
            <v>ECROU FREIN A2 M6 WAX</v>
          </cell>
          <cell r="D716">
            <v>19</v>
          </cell>
          <cell r="E716" t="str">
            <v>QUINCAILLERIE</v>
          </cell>
          <cell r="F716">
            <v>5</v>
          </cell>
          <cell r="G716" t="str">
            <v>POSTES DE RELEVAGE</v>
          </cell>
          <cell r="L716" t="str">
            <v>VISSERIESERV</v>
          </cell>
          <cell r="M716">
            <v>8434000618</v>
          </cell>
          <cell r="N716" t="str">
            <v>ECROU FREIN A2 M6 WAX</v>
          </cell>
          <cell r="O716" t="str">
            <v>Boite de 500</v>
          </cell>
          <cell r="P716">
            <v>1</v>
          </cell>
          <cell r="Q716">
            <v>500</v>
          </cell>
          <cell r="R716">
            <v>0</v>
          </cell>
        </row>
        <row r="717">
          <cell r="A717">
            <v>8434000818</v>
          </cell>
          <cell r="C717" t="str">
            <v>ECROU FREIN A2 M8 WAX</v>
          </cell>
          <cell r="D717">
            <v>12</v>
          </cell>
          <cell r="E717" t="str">
            <v>KITS BACS/KITS COFFRAGES</v>
          </cell>
          <cell r="L717" t="str">
            <v>VISSERIESERV</v>
          </cell>
          <cell r="M717">
            <v>8434000818</v>
          </cell>
          <cell r="N717" t="str">
            <v>ECROU FREIN A2 M8 WAX</v>
          </cell>
          <cell r="O717" t="str">
            <v>Boite de 200</v>
          </cell>
          <cell r="P717">
            <v>200</v>
          </cell>
          <cell r="Q717">
            <v>1</v>
          </cell>
          <cell r="R717">
            <v>0</v>
          </cell>
        </row>
        <row r="718">
          <cell r="A718">
            <v>8534000818</v>
          </cell>
          <cell r="C718" t="str">
            <v>RONDELLE PLATE M8X22X1.5 L A2</v>
          </cell>
          <cell r="D718">
            <v>19</v>
          </cell>
          <cell r="E718" t="str">
            <v>QUINCAILLERIE</v>
          </cell>
          <cell r="F718">
            <v>5</v>
          </cell>
          <cell r="G718" t="str">
            <v>POSTES DE RELEVAGE</v>
          </cell>
          <cell r="L718" t="str">
            <v>VISSERIESERV</v>
          </cell>
          <cell r="M718">
            <v>8534000818</v>
          </cell>
          <cell r="N718" t="str">
            <v>RONDELLE PLATE M8X22X1.5 L A2</v>
          </cell>
          <cell r="O718" t="str">
            <v>Boite de 200</v>
          </cell>
          <cell r="P718">
            <v>1</v>
          </cell>
          <cell r="Q718">
            <v>1</v>
          </cell>
          <cell r="R718">
            <v>3.0000000000000001E-3</v>
          </cell>
        </row>
        <row r="719">
          <cell r="A719">
            <v>8535000618</v>
          </cell>
          <cell r="C719" t="str">
            <v>RONDELLE PLATE M6X24X1.2 LL A2</v>
          </cell>
          <cell r="D719">
            <v>19</v>
          </cell>
          <cell r="E719" t="str">
            <v>QUINCAILLERIE</v>
          </cell>
          <cell r="F719">
            <v>5</v>
          </cell>
          <cell r="G719" t="str">
            <v>POSTES DE RELEVAGE</v>
          </cell>
          <cell r="L719" t="str">
            <v>VISSERIESERV</v>
          </cell>
          <cell r="M719">
            <v>8535000618</v>
          </cell>
          <cell r="N719" t="str">
            <v>RONDELLE PLATE M6X24X1.2 LL A2</v>
          </cell>
          <cell r="O719" t="str">
            <v>Boite de 200</v>
          </cell>
          <cell r="P719">
            <v>1</v>
          </cell>
          <cell r="Q719">
            <v>200</v>
          </cell>
          <cell r="R719">
            <v>3.0000000000000001E-3</v>
          </cell>
        </row>
        <row r="720">
          <cell r="A720" t="str">
            <v>CUVEDN200</v>
          </cell>
          <cell r="C720" t="str">
            <v>ACCESSOIRE POUR CUVE DN 200</v>
          </cell>
          <cell r="D720">
            <v>5</v>
          </cell>
          <cell r="E720" t="str">
            <v>REGARDS/REPARTITEURS/CHASSES</v>
          </cell>
          <cell r="F720">
            <v>1</v>
          </cell>
          <cell r="G720" t="str">
            <v>REGARDS/REPARTITEURS/CHASSES</v>
          </cell>
          <cell r="J720">
            <v>1</v>
          </cell>
          <cell r="K720" t="str">
            <v>DISTRIBUTION GRAVITAIRE/CHASSE/BROYEUR</v>
          </cell>
          <cell r="L720" t="str">
            <v>AQUATIRIS</v>
          </cell>
          <cell r="M720" t="str">
            <v>&lt;Non référencé&gt;</v>
          </cell>
          <cell r="N720" t="str">
            <v>&lt;Article non référencé&gt;</v>
          </cell>
          <cell r="P720">
            <v>1</v>
          </cell>
          <cell r="Q720">
            <v>0</v>
          </cell>
          <cell r="R720">
            <v>0</v>
          </cell>
        </row>
        <row r="721">
          <cell r="A721" t="str">
            <v>MOTORISATION</v>
          </cell>
          <cell r="C721" t="str">
            <v>MOTORISATION VANNE D63</v>
          </cell>
          <cell r="D721">
            <v>10</v>
          </cell>
          <cell r="E721" t="str">
            <v>ACCESSOIRES AU DETAIL</v>
          </cell>
          <cell r="L721" t="str">
            <v>ALIAXIS</v>
          </cell>
          <cell r="M721" t="str">
            <v>MOTORISATION</v>
          </cell>
          <cell r="N721" t="str">
            <v>MOTORISATION VANNE Ø63</v>
          </cell>
          <cell r="P721">
            <v>1</v>
          </cell>
          <cell r="Q721">
            <v>1</v>
          </cell>
          <cell r="R721">
            <v>416.3</v>
          </cell>
        </row>
        <row r="722">
          <cell r="A722" t="str">
            <v>MPANXL</v>
          </cell>
          <cell r="C722" t="str">
            <v>PANNEAU DE CHANTIER AQUATIRIS XL</v>
          </cell>
          <cell r="D722">
            <v>10</v>
          </cell>
          <cell r="E722" t="str">
            <v>ACCESSOIRES AU DETAIL</v>
          </cell>
          <cell r="F722">
            <v>8</v>
          </cell>
          <cell r="G722" t="str">
            <v>ACCESSOIRES AU DETAIL</v>
          </cell>
          <cell r="L722" t="str">
            <v>ADA</v>
          </cell>
          <cell r="M722" t="str">
            <v>MPANXL</v>
          </cell>
          <cell r="N722" t="str">
            <v>PANNEAU DE CHANTIER AQUATIRIS XL</v>
          </cell>
          <cell r="O722" t="str">
            <v>pc</v>
          </cell>
          <cell r="P722">
            <v>1</v>
          </cell>
          <cell r="Q722">
            <v>0</v>
          </cell>
          <cell r="R722">
            <v>0</v>
          </cell>
        </row>
        <row r="723">
          <cell r="A723" t="str">
            <v>DIR023VMHI63D</v>
          </cell>
          <cell r="C723" t="str">
            <v>KIT RELEVAGE VAN 3 VOIES MOTORISE D63</v>
          </cell>
          <cell r="L723" t="str">
            <v>AQUATIRIS</v>
          </cell>
          <cell r="M723" t="str">
            <v>DIR023VMHI63D</v>
          </cell>
          <cell r="N723" t="str">
            <v>KIT RELEVAGE VAN 3 VOIES MOTORISE D63</v>
          </cell>
          <cell r="P723">
            <v>0</v>
          </cell>
          <cell r="Q723">
            <v>0</v>
          </cell>
          <cell r="R723">
            <v>0</v>
          </cell>
        </row>
        <row r="724">
          <cell r="A724" t="str">
            <v>PCLC8EH</v>
          </cell>
          <cell r="C724" t="str">
            <v>CLOISON CENTRALE FV 8EH 4X4</v>
          </cell>
          <cell r="L724" t="str">
            <v>AQUATIRIS</v>
          </cell>
          <cell r="M724" t="str">
            <v>&lt;Non référencé&gt;</v>
          </cell>
          <cell r="N724" t="str">
            <v>&lt;Article non référencé&gt;</v>
          </cell>
          <cell r="P724">
            <v>1</v>
          </cell>
          <cell r="Q724">
            <v>0</v>
          </cell>
          <cell r="R724">
            <v>0</v>
          </cell>
        </row>
        <row r="725">
          <cell r="A725" t="str">
            <v>PCG10EH</v>
          </cell>
          <cell r="C725" t="str">
            <v>COFFRAGE FV GRAVITAIRE 10EH 4X5</v>
          </cell>
          <cell r="D725">
            <v>12</v>
          </cell>
          <cell r="E725" t="str">
            <v>KITS BACS/KITS COFFRAGES</v>
          </cell>
          <cell r="L725" t="str">
            <v>AQUATIRIS</v>
          </cell>
          <cell r="M725" t="str">
            <v>&lt;Non référencé&gt;</v>
          </cell>
          <cell r="N725" t="str">
            <v>&lt;Article non référencé&gt;</v>
          </cell>
          <cell r="P725">
            <v>1</v>
          </cell>
          <cell r="Q725">
            <v>0</v>
          </cell>
          <cell r="R725">
            <v>0</v>
          </cell>
        </row>
        <row r="726">
          <cell r="A726" t="str">
            <v>PCLC10EH</v>
          </cell>
          <cell r="C726" t="str">
            <v xml:space="preserve">CLOISON CENTRALE FV 10EH </v>
          </cell>
          <cell r="L726" t="str">
            <v>AQUATIRIS</v>
          </cell>
          <cell r="M726" t="str">
            <v>&lt;Non référencé&gt;</v>
          </cell>
          <cell r="N726" t="str">
            <v>&lt;Article non référencé&gt;</v>
          </cell>
          <cell r="P726">
            <v>1</v>
          </cell>
          <cell r="Q726">
            <v>0</v>
          </cell>
          <cell r="R726">
            <v>0</v>
          </cell>
        </row>
        <row r="727">
          <cell r="A727" t="str">
            <v>MCABLE1.5-2-25</v>
          </cell>
          <cell r="C727" t="str">
            <v>CABLE ELECTRIQUE H07RNF 3G1.5 - CABLE 1.5 : C</v>
          </cell>
          <cell r="D727">
            <v>15</v>
          </cell>
          <cell r="E727" t="str">
            <v>ELECTRICITE</v>
          </cell>
          <cell r="L727" t="str">
            <v>REXEL</v>
          </cell>
          <cell r="M727" t="str">
            <v>MCABLE1.5-2-25</v>
          </cell>
          <cell r="N727" t="str">
            <v>CABLE ELECTRIQUE H07RNF 3G1.5 - CABLE 1.5 : C</v>
          </cell>
          <cell r="O727" t="str">
            <v>pc</v>
          </cell>
          <cell r="P727">
            <v>0</v>
          </cell>
          <cell r="Q727">
            <v>0</v>
          </cell>
          <cell r="R727">
            <v>0</v>
          </cell>
        </row>
        <row r="728">
          <cell r="A728" t="str">
            <v>Y100M/F45INV</v>
          </cell>
          <cell r="C728" t="str">
            <v>Y PVC D100 45 M/F INVERSE</v>
          </cell>
          <cell r="D728">
            <v>8</v>
          </cell>
          <cell r="E728" t="str">
            <v>PVC/PE</v>
          </cell>
          <cell r="F728">
            <v>4</v>
          </cell>
          <cell r="G728" t="str">
            <v>PVC/PE</v>
          </cell>
          <cell r="J728">
            <v>1</v>
          </cell>
          <cell r="K728" t="str">
            <v>RACCORD PVC PRESSION &amp; PE</v>
          </cell>
          <cell r="L728" t="str">
            <v>NICOLL</v>
          </cell>
          <cell r="M728" t="str">
            <v>Y100M/F45INV</v>
          </cell>
          <cell r="N728" t="str">
            <v>Y PVC D100 45 M/F INVERSE</v>
          </cell>
          <cell r="O728" t="str">
            <v>pc</v>
          </cell>
          <cell r="P728">
            <v>1</v>
          </cell>
          <cell r="Q728">
            <v>1</v>
          </cell>
          <cell r="R728">
            <v>23.51</v>
          </cell>
        </row>
        <row r="729">
          <cell r="A729" t="str">
            <v>Z1</v>
          </cell>
          <cell r="C729" t="str">
            <v>Z1</v>
          </cell>
          <cell r="D729">
            <v>8</v>
          </cell>
          <cell r="E729" t="str">
            <v>PVC/PE</v>
          </cell>
          <cell r="F729">
            <v>4</v>
          </cell>
          <cell r="G729" t="str">
            <v>PVC/PE</v>
          </cell>
          <cell r="J729">
            <v>1</v>
          </cell>
          <cell r="K729" t="str">
            <v>RACCORD PVC PRESSION &amp; PE</v>
          </cell>
          <cell r="P729">
            <v>0</v>
          </cell>
          <cell r="Q729">
            <v>0</v>
          </cell>
          <cell r="R729">
            <v>0</v>
          </cell>
        </row>
        <row r="730">
          <cell r="A730" t="str">
            <v>Y100M/FINV</v>
          </cell>
          <cell r="C730" t="str">
            <v>Y PVC 45 M/F INVERSE</v>
          </cell>
          <cell r="P730">
            <v>0</v>
          </cell>
          <cell r="Q730">
            <v>0</v>
          </cell>
          <cell r="R730">
            <v>0</v>
          </cell>
        </row>
        <row r="731">
          <cell r="A731" t="str">
            <v>TSHIRTG-L</v>
          </cell>
          <cell r="C731" t="str">
            <v xml:space="preserve">T-SHIRT AQUATIRIS - TAILLE VETEMENT : TAILLE </v>
          </cell>
          <cell r="L731" t="str">
            <v>ARMORLUX</v>
          </cell>
          <cell r="M731" t="str">
            <v>TSHIRTG-L</v>
          </cell>
          <cell r="N731" t="str">
            <v xml:space="preserve">T-SHIRT AQUATIRIS - TAILLE VETEMENT : TAILLE </v>
          </cell>
          <cell r="P731">
            <v>0</v>
          </cell>
          <cell r="Q731">
            <v>0</v>
          </cell>
          <cell r="R731">
            <v>0</v>
          </cell>
        </row>
        <row r="732">
          <cell r="A732" t="str">
            <v>TSHIRTM-L</v>
          </cell>
          <cell r="C732" t="str">
            <v xml:space="preserve">T-SHIRT AQUATIRIS - TAILLE VETEMENT : TAILLE </v>
          </cell>
          <cell r="L732" t="str">
            <v>ARMORLUX</v>
          </cell>
          <cell r="M732" t="str">
            <v>TSHIRTM-L</v>
          </cell>
          <cell r="N732" t="str">
            <v xml:space="preserve">T-SHIRT AQUATIRIS - TAILLE VETEMENT : TAILLE </v>
          </cell>
          <cell r="P732">
            <v>0</v>
          </cell>
          <cell r="Q732">
            <v>0</v>
          </cell>
          <cell r="R732">
            <v>0</v>
          </cell>
        </row>
        <row r="733">
          <cell r="A733" t="str">
            <v>TSHIRTM-XXXL</v>
          </cell>
          <cell r="C733" t="str">
            <v xml:space="preserve">T-SHIRT AQUATIRIS - TAILLE VETEMENT : TAILLE </v>
          </cell>
          <cell r="L733" t="str">
            <v>ARMORLUX</v>
          </cell>
          <cell r="M733" t="str">
            <v>TSHIRTM-XXXL</v>
          </cell>
          <cell r="N733" t="str">
            <v xml:space="preserve">T-SHIRT AQUATIRIS - TAILLE VETEMENT : TAILLE </v>
          </cell>
          <cell r="P733">
            <v>0</v>
          </cell>
          <cell r="Q733">
            <v>0</v>
          </cell>
          <cell r="R733">
            <v>0</v>
          </cell>
        </row>
        <row r="734">
          <cell r="A734" t="str">
            <v>DFVL</v>
          </cell>
          <cell r="C734" t="str">
            <v>KIT DRAINAGE FV 4-10 EH - SORTIE LATERALE</v>
          </cell>
          <cell r="D734">
            <v>17</v>
          </cell>
          <cell r="E734" t="str">
            <v>DRAINAGE</v>
          </cell>
          <cell r="F734">
            <v>14</v>
          </cell>
          <cell r="G734" t="str">
            <v>DRAINAGE</v>
          </cell>
          <cell r="H734" t="str">
            <v>NB DFV</v>
          </cell>
          <cell r="I734" t="str">
            <v>Nombre de drainage FV</v>
          </cell>
          <cell r="L734" t="str">
            <v>AQUATIRIS</v>
          </cell>
          <cell r="M734" t="str">
            <v>&lt;Non référencé&gt;</v>
          </cell>
          <cell r="N734" t="str">
            <v>&lt;Article non référencé&gt;</v>
          </cell>
          <cell r="P734">
            <v>1</v>
          </cell>
          <cell r="Q734">
            <v>0</v>
          </cell>
          <cell r="R734">
            <v>0</v>
          </cell>
        </row>
        <row r="735">
          <cell r="A735" t="str">
            <v>DFVC</v>
          </cell>
          <cell r="C735" t="str">
            <v>KIT DRAINAGE FV 4-10 EH - SORTIE CENTRALE</v>
          </cell>
          <cell r="D735">
            <v>17</v>
          </cell>
          <cell r="E735" t="str">
            <v>DRAINAGE</v>
          </cell>
          <cell r="F735">
            <v>14</v>
          </cell>
          <cell r="G735" t="str">
            <v>DRAINAGE</v>
          </cell>
          <cell r="H735" t="str">
            <v>NB DFV</v>
          </cell>
          <cell r="I735" t="str">
            <v>Nombre de drainage FV</v>
          </cell>
          <cell r="L735" t="str">
            <v>AQUATIRIS</v>
          </cell>
          <cell r="M735" t="str">
            <v>&lt;Non référencé&gt;</v>
          </cell>
          <cell r="N735" t="str">
            <v>&lt;Article non référencé&gt;</v>
          </cell>
          <cell r="P735">
            <v>1</v>
          </cell>
          <cell r="Q735">
            <v>0</v>
          </cell>
          <cell r="R735">
            <v>0</v>
          </cell>
        </row>
        <row r="736">
          <cell r="A736" t="str">
            <v>JTP63</v>
          </cell>
          <cell r="C736" t="str">
            <v>JOINT CAOUTCHOUC POUR TRAVERSEE DE PAROI</v>
          </cell>
          <cell r="D736">
            <v>4</v>
          </cell>
          <cell r="E736" t="str">
            <v>PIECES DETACHEES</v>
          </cell>
          <cell r="F736">
            <v>5</v>
          </cell>
          <cell r="G736" t="str">
            <v>POSTES DE RELEVAGE</v>
          </cell>
          <cell r="J736" t="str">
            <v>T</v>
          </cell>
          <cell r="K736" t="str">
            <v>TUYAUTERIE</v>
          </cell>
          <cell r="L736" t="str">
            <v>DUKTRAD VDL</v>
          </cell>
          <cell r="M736" t="str">
            <v>8.05.120</v>
          </cell>
          <cell r="N736" t="str">
            <v>JOINT CAOUTCHOUC d83*d59*4 mm EPDM</v>
          </cell>
          <cell r="P736">
            <v>1</v>
          </cell>
          <cell r="Q736">
            <v>0</v>
          </cell>
          <cell r="R736">
            <v>0.39</v>
          </cell>
        </row>
        <row r="737">
          <cell r="A737" t="str">
            <v>MPH</v>
          </cell>
          <cell r="C737" t="str">
            <v>MASTIC PISCINE MS HYBRIDE 290 ML BLEU</v>
          </cell>
          <cell r="D737">
            <v>10</v>
          </cell>
          <cell r="E737" t="str">
            <v>ACCESSOIRES AU DETAIL</v>
          </cell>
          <cell r="F737">
            <v>8</v>
          </cell>
          <cell r="G737" t="str">
            <v>ACCESSOIRES AU DETAIL</v>
          </cell>
          <cell r="L737" t="str">
            <v>SORODIST</v>
          </cell>
          <cell r="M737" t="str">
            <v>MSHBLEU</v>
          </cell>
          <cell r="N737" t="str">
            <v>Mastic Piscine MS Hybride 290 ml Bleu</v>
          </cell>
          <cell r="P737">
            <v>1</v>
          </cell>
          <cell r="Q737">
            <v>1</v>
          </cell>
          <cell r="R737">
            <v>9.86</v>
          </cell>
        </row>
        <row r="738">
          <cell r="A738" t="str">
            <v>CC6M</v>
          </cell>
          <cell r="C738" t="str">
            <v>CHAPEAU D63 AVEC MOUSTIQUAIRE</v>
          </cell>
          <cell r="D738">
            <v>10</v>
          </cell>
          <cell r="E738" t="str">
            <v>ACCESSOIRES AU DETAIL</v>
          </cell>
          <cell r="L738" t="str">
            <v>NICOLL</v>
          </cell>
          <cell r="M738" t="str">
            <v>CC6M</v>
          </cell>
          <cell r="N738" t="str">
            <v>CHAPEAU D63 AVEC MOUSTIQUAIRE</v>
          </cell>
          <cell r="O738" t="str">
            <v>pc</v>
          </cell>
          <cell r="P738">
            <v>1</v>
          </cell>
          <cell r="Q738">
            <v>1</v>
          </cell>
          <cell r="R738">
            <v>11.67</v>
          </cell>
        </row>
        <row r="739">
          <cell r="A739" t="str">
            <v>MARINIEREF-M</v>
          </cell>
          <cell r="C739" t="str">
            <v>MARINIERE AQUATIRIS - TAILLE VETEMENT : TAILL</v>
          </cell>
          <cell r="L739" t="str">
            <v>ARMORLUX</v>
          </cell>
          <cell r="M739" t="str">
            <v>MARINIEREF-M</v>
          </cell>
          <cell r="N739" t="str">
            <v>MARINIERE AQUATIRIS - TAILLE VETEMENT : TAILL</v>
          </cell>
          <cell r="P739">
            <v>0</v>
          </cell>
          <cell r="Q739">
            <v>0</v>
          </cell>
          <cell r="R739">
            <v>0</v>
          </cell>
        </row>
        <row r="740">
          <cell r="A740" t="str">
            <v>TSHIRTG-M</v>
          </cell>
          <cell r="C740" t="str">
            <v xml:space="preserve">T-SHIRT AQUATIRIS - TAILLE VETEMENT : TAILLE </v>
          </cell>
          <cell r="L740" t="str">
            <v>ARMORLUX</v>
          </cell>
          <cell r="M740" t="str">
            <v>TSHIRTG-M</v>
          </cell>
          <cell r="N740" t="str">
            <v xml:space="preserve">T-SHIRT AQUATIRIS - TAILLE VETEMENT : TAILLE </v>
          </cell>
          <cell r="P740">
            <v>0</v>
          </cell>
          <cell r="Q740">
            <v>0</v>
          </cell>
          <cell r="R740">
            <v>0</v>
          </cell>
        </row>
        <row r="741">
          <cell r="A741" t="str">
            <v>TSHIRTM-M</v>
          </cell>
          <cell r="C741" t="str">
            <v xml:space="preserve">T-SHIRT AQUATIRIS - TAILLE VETEMENT : TAILLE </v>
          </cell>
          <cell r="L741" t="str">
            <v>ARMORLUX</v>
          </cell>
          <cell r="M741" t="str">
            <v>TSHIRTM-M</v>
          </cell>
          <cell r="N741" t="str">
            <v xml:space="preserve">T-SHIRT AQUATIRIS - TAILLE VETEMENT : TAILLE </v>
          </cell>
          <cell r="P741">
            <v>0</v>
          </cell>
          <cell r="Q741">
            <v>0</v>
          </cell>
          <cell r="R741">
            <v>0</v>
          </cell>
        </row>
        <row r="742">
          <cell r="A742" t="str">
            <v>T200EVAC</v>
          </cell>
          <cell r="C742" t="str">
            <v>TUBE PVC DN200 4 m</v>
          </cell>
          <cell r="L742" t="str">
            <v>SORODIST</v>
          </cell>
          <cell r="M742" t="str">
            <v>TE200NF</v>
          </cell>
          <cell r="N742" t="str">
            <v>Tube PVC Evacuation NF 4 m DN200</v>
          </cell>
          <cell r="P742">
            <v>1</v>
          </cell>
          <cell r="Q742">
            <v>1</v>
          </cell>
          <cell r="R742">
            <v>8.56</v>
          </cell>
        </row>
        <row r="743">
          <cell r="A743" t="str">
            <v>C70701500</v>
          </cell>
          <cell r="C743" t="str">
            <v>CHEVRON PE 70X70 1.50 ML</v>
          </cell>
          <cell r="L743" t="str">
            <v>TRAIDIB</v>
          </cell>
          <cell r="M743" t="str">
            <v>C70701500</v>
          </cell>
          <cell r="N743" t="str">
            <v>CARRE 70 LG 1.50</v>
          </cell>
          <cell r="O743" t="str">
            <v>1 CHEVRON</v>
          </cell>
          <cell r="P743">
            <v>1</v>
          </cell>
          <cell r="Q743">
            <v>1</v>
          </cell>
          <cell r="R743">
            <v>5.54</v>
          </cell>
        </row>
        <row r="744">
          <cell r="A744" t="str">
            <v>C50112500</v>
          </cell>
          <cell r="C744" t="str">
            <v>BASTAING PE 50X115 2.50 M</v>
          </cell>
          <cell r="L744" t="str">
            <v>TRAIDIB</v>
          </cell>
          <cell r="M744" t="str">
            <v>C50112500</v>
          </cell>
          <cell r="N744" t="str">
            <v>BASTAING PE 5*11 2.50 m</v>
          </cell>
          <cell r="O744" t="str">
            <v>pc</v>
          </cell>
          <cell r="P744">
            <v>1</v>
          </cell>
          <cell r="Q744">
            <v>1</v>
          </cell>
          <cell r="R744">
            <v>0</v>
          </cell>
        </row>
        <row r="745">
          <cell r="A745" t="str">
            <v>PSR6EH5X2</v>
          </cell>
          <cell r="C745" t="str">
            <v xml:space="preserve">KIT CAILLEBOTIS FV GEOMEMBRANE 5EH5X2 </v>
          </cell>
          <cell r="D745">
            <v>3</v>
          </cell>
          <cell r="E745" t="str">
            <v>CLOTURES/GRILLES/FINITIONS</v>
          </cell>
          <cell r="F745">
            <v>7</v>
          </cell>
          <cell r="G745" t="str">
            <v>CLOTURES/GRILLES/FINITIONS</v>
          </cell>
          <cell r="J745">
            <v>1</v>
          </cell>
          <cell r="K745" t="str">
            <v>kITS GRILLES CAILLEBOTIS</v>
          </cell>
          <cell r="L745" t="str">
            <v>AQUATIRIS</v>
          </cell>
          <cell r="M745" t="str">
            <v>&lt;Non référencé&gt;</v>
          </cell>
          <cell r="N745" t="str">
            <v>&lt;Article non référencé&gt;</v>
          </cell>
          <cell r="P745">
            <v>1</v>
          </cell>
          <cell r="Q745">
            <v>0</v>
          </cell>
          <cell r="R745">
            <v>0</v>
          </cell>
        </row>
        <row r="746">
          <cell r="A746" t="str">
            <v>PSR5EH5X2</v>
          </cell>
          <cell r="C746" t="str">
            <v xml:space="preserve">KIT CAILLEBOTIS FV GEOMEMBRANE 5EH5X2 </v>
          </cell>
          <cell r="D746">
            <v>3</v>
          </cell>
          <cell r="E746" t="str">
            <v>CLOTURES/GRILLES/FINITIONS</v>
          </cell>
          <cell r="F746">
            <v>7</v>
          </cell>
          <cell r="G746" t="str">
            <v>CLOTURES/GRILLES/FINITIONS</v>
          </cell>
          <cell r="J746">
            <v>1</v>
          </cell>
          <cell r="K746" t="str">
            <v>kITS GRILLES CAILLEBOTIS</v>
          </cell>
          <cell r="L746" t="str">
            <v>AQUATIRIS</v>
          </cell>
          <cell r="M746" t="str">
            <v>&lt;Non référencé&gt;</v>
          </cell>
          <cell r="N746" t="str">
            <v>&lt;Article non référencé&gt;</v>
          </cell>
          <cell r="P746">
            <v>1</v>
          </cell>
          <cell r="Q746">
            <v>0</v>
          </cell>
          <cell r="R746">
            <v>0</v>
          </cell>
        </row>
        <row r="747">
          <cell r="A747" t="str">
            <v>CARECO5EH</v>
          </cell>
          <cell r="C747" t="str">
            <v>COFFRAGE ECOPLANC CAREX 5 EH</v>
          </cell>
          <cell r="D747">
            <v>12</v>
          </cell>
          <cell r="E747" t="str">
            <v>KITS BACS/KITS COFFRAGES</v>
          </cell>
          <cell r="F747">
            <v>3</v>
          </cell>
          <cell r="G747" t="str">
            <v>KITS COFFRAGES</v>
          </cell>
          <cell r="H747" t="str">
            <v>COFCAREX</v>
          </cell>
          <cell r="I747" t="str">
            <v>Nombre de coffrages ecoplanc carex</v>
          </cell>
          <cell r="L747" t="str">
            <v>AQUATIRIS</v>
          </cell>
          <cell r="M747" t="str">
            <v>&lt;Non référencé&gt;</v>
          </cell>
          <cell r="N747" t="str">
            <v>&lt;Article non référencé&gt;</v>
          </cell>
          <cell r="P747">
            <v>1</v>
          </cell>
          <cell r="Q747">
            <v>0</v>
          </cell>
          <cell r="R747">
            <v>0</v>
          </cell>
        </row>
        <row r="748">
          <cell r="A748" t="str">
            <v>CARECO6EH</v>
          </cell>
          <cell r="C748" t="str">
            <v>COFFRAGE ECOPLANC CAREX 6 EH</v>
          </cell>
          <cell r="D748">
            <v>12</v>
          </cell>
          <cell r="E748" t="str">
            <v>KITS BACS/KITS COFFRAGES</v>
          </cell>
          <cell r="F748">
            <v>3</v>
          </cell>
          <cell r="G748" t="str">
            <v>KITS COFFRAGES</v>
          </cell>
          <cell r="H748" t="str">
            <v>COFCAREX</v>
          </cell>
          <cell r="I748" t="str">
            <v>Nombre de coffrages ecoplanc carex</v>
          </cell>
          <cell r="L748" t="str">
            <v>SASKIT</v>
          </cell>
          <cell r="M748" t="str">
            <v>CARECO6EH</v>
          </cell>
          <cell r="N748" t="str">
            <v>COFFRAGE ECOPLANC CAREX 6 EH</v>
          </cell>
          <cell r="O748" t="str">
            <v>pc</v>
          </cell>
          <cell r="P748">
            <v>1</v>
          </cell>
          <cell r="Q748">
            <v>0</v>
          </cell>
          <cell r="R748">
            <v>0</v>
          </cell>
        </row>
        <row r="749">
          <cell r="A749" t="str">
            <v>GUIDEFVFH</v>
          </cell>
          <cell r="C749" t="str">
            <v xml:space="preserve">GUIDES DE L'USAGE (FV + FH ET FV) - Guide de </v>
          </cell>
          <cell r="L749" t="str">
            <v>ADA</v>
          </cell>
          <cell r="M749" t="str">
            <v>GUIDEFVFH</v>
          </cell>
          <cell r="N749" t="str">
            <v xml:space="preserve">GUIDES DE L'USAGE (FV + FH ET FV) - Guide de </v>
          </cell>
          <cell r="P749">
            <v>0</v>
          </cell>
          <cell r="Q749">
            <v>0</v>
          </cell>
          <cell r="R749">
            <v>0</v>
          </cell>
        </row>
        <row r="750">
          <cell r="A750" t="str">
            <v>100120ML</v>
          </cell>
          <cell r="C750" t="str">
            <v>PALETTE 100*120 MI-LOURDE</v>
          </cell>
          <cell r="L750" t="str">
            <v>PAL1</v>
          </cell>
          <cell r="M750" t="str">
            <v>100120ML</v>
          </cell>
          <cell r="N750" t="str">
            <v>PALETTES 100 * 120 MI-LOURDE</v>
          </cell>
          <cell r="P750">
            <v>1</v>
          </cell>
          <cell r="Q750">
            <v>1</v>
          </cell>
          <cell r="R750">
            <v>4.1500000000000004</v>
          </cell>
        </row>
        <row r="751">
          <cell r="A751" t="str">
            <v>80120ML</v>
          </cell>
          <cell r="C751" t="str">
            <v>PALETTES 80 x 120 MI-LOURDE</v>
          </cell>
          <cell r="L751" t="str">
            <v>PAL1</v>
          </cell>
          <cell r="M751" t="str">
            <v>80120ML</v>
          </cell>
          <cell r="N751" t="str">
            <v>PALETTES 80 * 120 MI-LOURDE</v>
          </cell>
          <cell r="P751">
            <v>1</v>
          </cell>
          <cell r="Q751">
            <v>1</v>
          </cell>
          <cell r="R751">
            <v>4.0999999999999996</v>
          </cell>
        </row>
        <row r="752">
          <cell r="A752" t="str">
            <v>PALBAC3EH</v>
          </cell>
          <cell r="C752" t="str">
            <v>PALETTE 2700*2150 POUR BACS PE 3 EH</v>
          </cell>
          <cell r="D752">
            <v>18</v>
          </cell>
          <cell r="E752" t="str">
            <v>PALETTES</v>
          </cell>
          <cell r="L752" t="str">
            <v>PAL2REI</v>
          </cell>
          <cell r="M752" t="str">
            <v>PAL2700*2150</v>
          </cell>
          <cell r="N752" t="str">
            <v>Palette 2700*2150 4sem/11pl/12plots/1000kg</v>
          </cell>
          <cell r="P752">
            <v>1</v>
          </cell>
          <cell r="Q752">
            <v>1</v>
          </cell>
          <cell r="R752">
            <v>44.6</v>
          </cell>
        </row>
        <row r="753">
          <cell r="A753" t="str">
            <v>PALBAC2.5EH</v>
          </cell>
          <cell r="C753" t="str">
            <v>PALETTE 2280*2150 POUR BACS PE 2.5 EH</v>
          </cell>
          <cell r="D753">
            <v>18</v>
          </cell>
          <cell r="E753" t="str">
            <v>PALETTES</v>
          </cell>
          <cell r="L753" t="str">
            <v>PAL2REI</v>
          </cell>
          <cell r="M753" t="str">
            <v>PAL2280*2150</v>
          </cell>
          <cell r="N753" t="str">
            <v>Palette 2280*2150 3sem/11pl/9plots/1000kg</v>
          </cell>
          <cell r="P753">
            <v>1</v>
          </cell>
          <cell r="Q753">
            <v>1</v>
          </cell>
          <cell r="R753">
            <v>40.799999999999997</v>
          </cell>
        </row>
        <row r="754">
          <cell r="A754" t="str">
            <v>PALCOF100240</v>
          </cell>
          <cell r="C754" t="str">
            <v>PALETTE 1000*2400 SEMI-LOURDE ASSEMBLEE</v>
          </cell>
          <cell r="D754">
            <v>18</v>
          </cell>
          <cell r="E754" t="str">
            <v>PALETTES</v>
          </cell>
          <cell r="L754" t="str">
            <v>PAL2REI</v>
          </cell>
          <cell r="M754" t="str">
            <v>PAL100240</v>
          </cell>
          <cell r="N754" t="str">
            <v>Palettes 1000*2400 semi-lourdes assemblées</v>
          </cell>
          <cell r="P754">
            <v>1</v>
          </cell>
          <cell r="Q754">
            <v>1</v>
          </cell>
          <cell r="R754">
            <v>9.8000000000000007</v>
          </cell>
        </row>
        <row r="755">
          <cell r="A755" t="str">
            <v>COFRDP</v>
          </cell>
          <cell r="C755" t="str">
            <v>COFFRET ELECTRIQUE DOUBLE POMPE (VOX)</v>
          </cell>
          <cell r="D755">
            <v>15</v>
          </cell>
          <cell r="E755" t="str">
            <v>ELECTRICITE</v>
          </cell>
          <cell r="F755">
            <v>6</v>
          </cell>
          <cell r="G755" t="str">
            <v>ELECTRICITE</v>
          </cell>
          <cell r="L755" t="str">
            <v>EBARA</v>
          </cell>
          <cell r="M755">
            <v>362334026</v>
          </cell>
        </row>
        <row r="756">
          <cell r="B756" t="str">
            <v>DIRECTO 2-M/0,55 (5,7-7,6A)</v>
          </cell>
          <cell r="D756">
            <v>0</v>
          </cell>
          <cell r="E756">
            <v>0</v>
          </cell>
          <cell r="F756">
            <v>0</v>
          </cell>
          <cell r="G756">
            <v>0</v>
          </cell>
          <cell r="H756" t="str">
            <v>EUR</v>
          </cell>
          <cell r="I756">
            <v>0</v>
          </cell>
          <cell r="L756" t="str">
            <v>NORM</v>
          </cell>
          <cell r="M756" t="str">
            <v>Normal</v>
          </cell>
          <cell r="P756" t="str">
            <v>PX1.2</v>
          </cell>
          <cell r="Q756" t="str">
            <v>Prix magasin + 20% de marg</v>
          </cell>
        </row>
        <row r="757">
          <cell r="A757" t="str">
            <v>RONDETD6</v>
          </cell>
          <cell r="C757" t="str">
            <v>RONDELLE EPDM INOX 5.5/6.3*25</v>
          </cell>
          <cell r="D757">
            <v>19</v>
          </cell>
          <cell r="E757" t="str">
            <v>QUINCAILLERIE</v>
          </cell>
          <cell r="L757" t="str">
            <v>VISSERIESERV</v>
          </cell>
          <cell r="M757">
            <v>7705552518</v>
          </cell>
          <cell r="N757" t="str">
            <v>RONDELLE EPDM INOX 5.5/6.3*25</v>
          </cell>
          <cell r="O757" t="str">
            <v>Boite de 100</v>
          </cell>
          <cell r="P757">
            <v>1</v>
          </cell>
          <cell r="Q757">
            <v>100</v>
          </cell>
          <cell r="R757">
            <v>0</v>
          </cell>
        </row>
        <row r="758">
          <cell r="A758" t="str">
            <v>MTOLEDP</v>
          </cell>
          <cell r="C758" t="str">
            <v>SUPPORT HAUT INOX 630 MM POUR D800 DP</v>
          </cell>
          <cell r="D758">
            <v>9</v>
          </cell>
          <cell r="E758" t="str">
            <v>POSTES DE RELEVAGE</v>
          </cell>
          <cell r="F758">
            <v>5</v>
          </cell>
          <cell r="G758" t="str">
            <v>POSTES DE RELEVAGE</v>
          </cell>
          <cell r="J758">
            <v>3</v>
          </cell>
          <cell r="K758" t="str">
            <v>ACCESSOIRES POSTE</v>
          </cell>
          <cell r="L758" t="str">
            <v>MC</v>
          </cell>
          <cell r="M758" t="str">
            <v>MTOLEDP</v>
          </cell>
          <cell r="N758" t="str">
            <v>SUPPORT HAUT INOX 630 MM POUR D800 DP</v>
          </cell>
          <cell r="P758">
            <v>1</v>
          </cell>
          <cell r="Q758">
            <v>1</v>
          </cell>
          <cell r="R758">
            <v>19.18</v>
          </cell>
        </row>
        <row r="759">
          <cell r="A759" t="str">
            <v>TSHIRTG-XXXL</v>
          </cell>
          <cell r="C759" t="str">
            <v xml:space="preserve">T-SHIRT AQUATIRIS - TAILLE VETEMENT : TAILLE </v>
          </cell>
          <cell r="L759" t="str">
            <v>ARMORLUX</v>
          </cell>
          <cell r="M759" t="str">
            <v>TSHIRTG-XXXL</v>
          </cell>
          <cell r="N759" t="str">
            <v xml:space="preserve">T-SHIRT AQUATIRIS - TAILLE VETEMENT : TAILLE </v>
          </cell>
          <cell r="P759">
            <v>0</v>
          </cell>
          <cell r="Q759">
            <v>0</v>
          </cell>
          <cell r="R759">
            <v>0</v>
          </cell>
        </row>
        <row r="760">
          <cell r="A760" t="str">
            <v>MCABLE1.5-2-100</v>
          </cell>
          <cell r="C760" t="str">
            <v>CABLE ELECTRIQUE H07RNF 3G1.5 - 100 M</v>
          </cell>
          <cell r="D760">
            <v>15</v>
          </cell>
          <cell r="E760" t="str">
            <v>ELECTRICITE</v>
          </cell>
          <cell r="L760" t="str">
            <v>REXEL</v>
          </cell>
          <cell r="M760" t="str">
            <v>MCABLE1.5-2-100</v>
          </cell>
          <cell r="N760" t="str">
            <v>CABLE ELECTRIQUE H07RNF 3G1.5 - CABLE 1.5 : C</v>
          </cell>
          <cell r="O760" t="str">
            <v>pc</v>
          </cell>
          <cell r="P760">
            <v>0</v>
          </cell>
          <cell r="Q760">
            <v>0</v>
          </cell>
          <cell r="R760">
            <v>0</v>
          </cell>
        </row>
        <row r="761">
          <cell r="A761" t="str">
            <v>PCG8EH</v>
          </cell>
          <cell r="C761" t="str">
            <v>COFFRAGE FV GRAVITAIRE 8EH 4X4</v>
          </cell>
          <cell r="D761">
            <v>12</v>
          </cell>
          <cell r="E761" t="str">
            <v>KITS BACS/KITS COFFRAGES</v>
          </cell>
          <cell r="L761" t="str">
            <v>AQUATIRIS</v>
          </cell>
          <cell r="M761" t="str">
            <v>&lt;Non référencé&gt;</v>
          </cell>
          <cell r="N761" t="str">
            <v>&lt;Article non référencé&gt;</v>
          </cell>
          <cell r="P761">
            <v>1</v>
          </cell>
          <cell r="Q761">
            <v>0</v>
          </cell>
          <cell r="R761">
            <v>0</v>
          </cell>
        </row>
        <row r="762">
          <cell r="A762" t="str">
            <v>PSR2EH1.6X2.5</v>
          </cell>
          <cell r="C762" t="str">
            <v>KIT CAILLEBOTIS FV GEOMEMBRANE 2EH1.6X2.5</v>
          </cell>
          <cell r="D762">
            <v>3</v>
          </cell>
          <cell r="E762" t="str">
            <v>CLOTURES/GRILLES/FINITIONS</v>
          </cell>
          <cell r="F762">
            <v>7</v>
          </cell>
          <cell r="G762" t="str">
            <v>CLOTURES/GRILLES/FINITIONS</v>
          </cell>
          <cell r="J762">
            <v>1</v>
          </cell>
          <cell r="K762" t="str">
            <v>kITS GRILLES CAILLEBOTIS</v>
          </cell>
          <cell r="L762" t="str">
            <v>AQUATIRIS</v>
          </cell>
          <cell r="M762" t="str">
            <v>&lt;Non référencé&gt;</v>
          </cell>
          <cell r="N762" t="str">
            <v>&lt;Article non référencé&gt;</v>
          </cell>
          <cell r="P762">
            <v>1</v>
          </cell>
          <cell r="Q762">
            <v>0</v>
          </cell>
          <cell r="R762">
            <v>0</v>
          </cell>
        </row>
        <row r="763">
          <cell r="A763" t="str">
            <v>MBAR166</v>
          </cell>
          <cell r="C763" t="str">
            <v>BARRE GALVA EN T SUR MESURE 1M66</v>
          </cell>
          <cell r="D763">
            <v>13</v>
          </cell>
          <cell r="E763" t="str">
            <v>PROTECTIONS SANITAIRES</v>
          </cell>
          <cell r="L763" t="str">
            <v>AQUATIRIS</v>
          </cell>
          <cell r="M763" t="str">
            <v>MBAR166</v>
          </cell>
          <cell r="N763" t="str">
            <v>BARRE GALVA EN T SUR MESURE 1M66</v>
          </cell>
          <cell r="P763">
            <v>1</v>
          </cell>
          <cell r="Q763">
            <v>0</v>
          </cell>
          <cell r="R763">
            <v>22.8</v>
          </cell>
        </row>
        <row r="764">
          <cell r="A764" t="str">
            <v>MCABLE1.5-2-50</v>
          </cell>
          <cell r="C764" t="str">
            <v>CABLE ELECTRIQUE H07RNF 3G1.5 - CABLE 1.5 : C</v>
          </cell>
          <cell r="D764">
            <v>16</v>
          </cell>
          <cell r="E764" t="str">
            <v>SUPPORT DE COMMUNICATION</v>
          </cell>
          <cell r="L764" t="str">
            <v>REXEL</v>
          </cell>
          <cell r="M764" t="str">
            <v>MCABLE1.5-2-50</v>
          </cell>
          <cell r="N764" t="str">
            <v>CABLE ELECTRIQUE H07RNF 3G1.5 - CABLE 1.5 : C</v>
          </cell>
          <cell r="O764" t="str">
            <v>pc</v>
          </cell>
          <cell r="P764">
            <v>0</v>
          </cell>
          <cell r="Q764">
            <v>0</v>
          </cell>
          <cell r="R764">
            <v>0</v>
          </cell>
        </row>
        <row r="765">
          <cell r="A765" t="str">
            <v>VESTE-XXL</v>
          </cell>
          <cell r="C765" t="str">
            <v>VESTE AQUATIRIS - TAILLE VETEMENT : TAILLE XX</v>
          </cell>
          <cell r="L765" t="str">
            <v>ARMORLUX</v>
          </cell>
          <cell r="M765" t="str">
            <v>VESTE-XXL</v>
          </cell>
          <cell r="N765" t="str">
            <v>VESTE AQUATIRIS - TAILLE VETEMENT : TAILLE XX</v>
          </cell>
          <cell r="P765">
            <v>0</v>
          </cell>
          <cell r="Q765">
            <v>0</v>
          </cell>
          <cell r="R765">
            <v>0</v>
          </cell>
        </row>
        <row r="766">
          <cell r="A766" t="str">
            <v>VESTE-S</v>
          </cell>
          <cell r="C766" t="str">
            <v>VESTE AQUATIRIS - TAILLE VETEMENT : TAILLE S</v>
          </cell>
          <cell r="L766" t="str">
            <v>ARMORLUX</v>
          </cell>
          <cell r="M766" t="str">
            <v>VESTE-S</v>
          </cell>
          <cell r="N766" t="str">
            <v>VESTE AQUATIRIS - TAILLE VETEMENT : TAILLE S</v>
          </cell>
          <cell r="P766">
            <v>0</v>
          </cell>
          <cell r="Q766">
            <v>0</v>
          </cell>
          <cell r="R766">
            <v>0</v>
          </cell>
        </row>
        <row r="767">
          <cell r="A767" t="str">
            <v>TSHIRTG-S</v>
          </cell>
          <cell r="C767" t="str">
            <v xml:space="preserve">T-SHIRT AQUATIRIS - TAILLE VETEMENT : TAILLE </v>
          </cell>
          <cell r="L767" t="str">
            <v>ARMORLUX</v>
          </cell>
          <cell r="M767" t="str">
            <v>TSHIRTG-S</v>
          </cell>
          <cell r="N767" t="str">
            <v xml:space="preserve">T-SHIRT AQUATIRIS - TAILLE VETEMENT : TAILLE </v>
          </cell>
          <cell r="P767">
            <v>0</v>
          </cell>
          <cell r="Q767">
            <v>0</v>
          </cell>
          <cell r="R767">
            <v>0</v>
          </cell>
        </row>
        <row r="768">
          <cell r="A768" t="str">
            <v>TSHIRTG-XXL</v>
          </cell>
          <cell r="C768" t="str">
            <v xml:space="preserve">T-SHIRT AQUATIRIS - TAILLE VETEMENT : TAILLE </v>
          </cell>
          <cell r="L768" t="str">
            <v>ARMORLUX</v>
          </cell>
          <cell r="M768" t="str">
            <v>TSHIRTG-XXL</v>
          </cell>
          <cell r="N768" t="str">
            <v xml:space="preserve">T-SHIRT AQUATIRIS - TAILLE VETEMENT : TAILLE </v>
          </cell>
          <cell r="P768">
            <v>0</v>
          </cell>
          <cell r="Q768">
            <v>0</v>
          </cell>
          <cell r="R768">
            <v>0</v>
          </cell>
        </row>
        <row r="769">
          <cell r="A769" t="str">
            <v>KGRSP</v>
          </cell>
          <cell r="C769" t="str">
            <v>KIT GRILLES SUR MESURE 4.25X3</v>
          </cell>
          <cell r="L769" t="str">
            <v>AQUATIRIS</v>
          </cell>
          <cell r="M769" t="str">
            <v>&lt;Non référencé&gt;</v>
          </cell>
          <cell r="N769" t="str">
            <v>&lt;Article non référencé&gt;</v>
          </cell>
          <cell r="P769">
            <v>1</v>
          </cell>
          <cell r="Q769">
            <v>0</v>
          </cell>
          <cell r="R769">
            <v>0</v>
          </cell>
        </row>
        <row r="770">
          <cell r="A770" t="str">
            <v>VMX6/20</v>
          </cell>
          <cell r="C770" t="str">
            <v>VIS A METAUX TH M6*20 INOX A2</v>
          </cell>
          <cell r="D770">
            <v>19</v>
          </cell>
          <cell r="E770" t="str">
            <v>QUINCAILLERIE</v>
          </cell>
          <cell r="F770">
            <v>5</v>
          </cell>
          <cell r="G770" t="str">
            <v>POSTES DE RELEVAGE</v>
          </cell>
          <cell r="L770" t="str">
            <v>VISSERIESERV</v>
          </cell>
          <cell r="M770">
            <v>8412602018</v>
          </cell>
          <cell r="N770" t="str">
            <v>Boite de 200 :VIS METAUX INOX A2 TH  M6*20</v>
          </cell>
          <cell r="O770" t="str">
            <v>Boite de 200</v>
          </cell>
          <cell r="P770">
            <v>200</v>
          </cell>
          <cell r="Q770">
            <v>1</v>
          </cell>
          <cell r="R770">
            <v>0</v>
          </cell>
        </row>
        <row r="771">
          <cell r="A771" t="str">
            <v>VCHARP8X140</v>
          </cell>
          <cell r="C771" t="str">
            <v>VIS CHARPENTE 8X140 INOX A2 TX40</v>
          </cell>
          <cell r="D771">
            <v>19</v>
          </cell>
          <cell r="E771" t="str">
            <v>QUINCAILLERIE</v>
          </cell>
          <cell r="F771">
            <v>3</v>
          </cell>
          <cell r="G771" t="str">
            <v>KITS COFFRAGES</v>
          </cell>
          <cell r="L771" t="str">
            <v>VISSERIESERV</v>
          </cell>
          <cell r="M771">
            <v>8110814018</v>
          </cell>
          <cell r="N771" t="str">
            <v>VIS CHARPENTE 8X140 INOX A2 T40</v>
          </cell>
          <cell r="O771" t="str">
            <v>pc</v>
          </cell>
          <cell r="P771">
            <v>1</v>
          </cell>
          <cell r="Q771">
            <v>50</v>
          </cell>
          <cell r="R771">
            <v>0.36599999999999999</v>
          </cell>
        </row>
        <row r="772">
          <cell r="A772" t="str">
            <v>VCHARP8X160</v>
          </cell>
          <cell r="C772" t="str">
            <v>VIS CHARPENTE 8X160 INOX A2 TX 40</v>
          </cell>
          <cell r="D772">
            <v>19</v>
          </cell>
          <cell r="E772" t="str">
            <v>QUINCAILLERIE</v>
          </cell>
          <cell r="F772">
            <v>3</v>
          </cell>
          <cell r="G772" t="str">
            <v>KITS COFFRAGES</v>
          </cell>
          <cell r="L772" t="str">
            <v>VISSERIESERV</v>
          </cell>
          <cell r="M772">
            <v>8110816018</v>
          </cell>
          <cell r="N772" t="str">
            <v>VIS CHARPENTE 8X160 INOX A2 T40</v>
          </cell>
          <cell r="O772" t="str">
            <v>pc</v>
          </cell>
          <cell r="P772">
            <v>1</v>
          </cell>
          <cell r="Q772">
            <v>50</v>
          </cell>
          <cell r="R772">
            <v>0.52</v>
          </cell>
        </row>
        <row r="773">
          <cell r="A773" t="str">
            <v>VCHARP8X300</v>
          </cell>
          <cell r="C773" t="str">
            <v>VIS CHARPENTE 8X300 INOX A2 TX40</v>
          </cell>
          <cell r="D773">
            <v>19</v>
          </cell>
          <cell r="E773" t="str">
            <v>QUINCAILLERIE</v>
          </cell>
          <cell r="F773">
            <v>3</v>
          </cell>
          <cell r="G773" t="str">
            <v>KITS COFFRAGES</v>
          </cell>
          <cell r="L773" t="str">
            <v>VISSERIESERV</v>
          </cell>
          <cell r="M773">
            <v>8110830018</v>
          </cell>
          <cell r="N773" t="str">
            <v>VIS CHARPENTE 8X300 INOX A2 T40</v>
          </cell>
          <cell r="P773">
            <v>1</v>
          </cell>
          <cell r="Q773">
            <v>50</v>
          </cell>
          <cell r="R773">
            <v>2.02</v>
          </cell>
        </row>
        <row r="774">
          <cell r="A774" t="str">
            <v>VCHARP8X90</v>
          </cell>
          <cell r="C774" t="str">
            <v>VIS CHARPENTE 8X90 INOX A2 TX40</v>
          </cell>
          <cell r="D774">
            <v>19</v>
          </cell>
          <cell r="E774" t="str">
            <v>QUINCAILLERIE</v>
          </cell>
          <cell r="F774">
            <v>3</v>
          </cell>
          <cell r="G774" t="str">
            <v>KITS COFFRAGES</v>
          </cell>
          <cell r="L774" t="str">
            <v>VISSERIESERV</v>
          </cell>
          <cell r="M774">
            <v>8110809018</v>
          </cell>
          <cell r="N774" t="str">
            <v>VIS CHARPENTE 8X90 INOX A2 TX40</v>
          </cell>
          <cell r="O774" t="str">
            <v>pc</v>
          </cell>
          <cell r="P774">
            <v>1</v>
          </cell>
          <cell r="Q774">
            <v>100</v>
          </cell>
          <cell r="R774">
            <v>0.42</v>
          </cell>
        </row>
        <row r="775">
          <cell r="A775" t="str">
            <v>EMBT40</v>
          </cell>
          <cell r="C775" t="str">
            <v>EMBOUT POUR VIS TX40</v>
          </cell>
          <cell r="D775">
            <v>19</v>
          </cell>
          <cell r="E775" t="str">
            <v>QUINCAILLERIE</v>
          </cell>
          <cell r="F775">
            <v>3</v>
          </cell>
          <cell r="G775" t="str">
            <v>KITS COFFRAGES</v>
          </cell>
          <cell r="L775" t="str">
            <v>VISSERIESERV</v>
          </cell>
          <cell r="M775">
            <v>3642034001</v>
          </cell>
          <cell r="N775" t="str">
            <v>EMBOUT TORX TX40</v>
          </cell>
          <cell r="O775" t="str">
            <v>Boite de 100</v>
          </cell>
          <cell r="P775">
            <v>100</v>
          </cell>
          <cell r="Q775">
            <v>0</v>
          </cell>
          <cell r="R775">
            <v>9.84</v>
          </cell>
        </row>
        <row r="776">
          <cell r="A776">
            <v>7214321415</v>
          </cell>
          <cell r="C776" t="str">
            <v>LIEN DE SERRAGE 3.2X142 NYL P6.6 NOIR</v>
          </cell>
          <cell r="D776">
            <v>12</v>
          </cell>
          <cell r="E776" t="str">
            <v>KITS BACS/KITS COFFRAGES</v>
          </cell>
          <cell r="L776" t="str">
            <v>VISSERIESERV</v>
          </cell>
          <cell r="M776">
            <v>7214321415</v>
          </cell>
          <cell r="N776" t="str">
            <v>LIEN DE SERRAGE 3.2X142 NYL P6</v>
          </cell>
          <cell r="O776" t="str">
            <v>Boite de 100</v>
          </cell>
          <cell r="P776">
            <v>100</v>
          </cell>
          <cell r="Q776">
            <v>1</v>
          </cell>
          <cell r="R776">
            <v>0</v>
          </cell>
        </row>
        <row r="777">
          <cell r="A777" t="str">
            <v>JTEPDM63</v>
          </cell>
          <cell r="C777" t="str">
            <v>JOINT TORIQUE EPDM D63</v>
          </cell>
          <cell r="D777">
            <v>10</v>
          </cell>
          <cell r="E777" t="str">
            <v>ACCESSOIRES AU DETAIL</v>
          </cell>
          <cell r="F777">
            <v>5</v>
          </cell>
          <cell r="G777" t="str">
            <v>POSTES DE RELEVAGE</v>
          </cell>
          <cell r="L777" t="str">
            <v>SORODIST</v>
          </cell>
          <cell r="M777" t="str">
            <v>JVAC63</v>
          </cell>
          <cell r="N777" t="str">
            <v>JOINT TORIQUE EPDM D63</v>
          </cell>
          <cell r="O777" t="str">
            <v>pc</v>
          </cell>
          <cell r="P777">
            <v>1</v>
          </cell>
          <cell r="Q777">
            <v>1</v>
          </cell>
          <cell r="R777">
            <v>0.34200000000000003</v>
          </cell>
        </row>
        <row r="778">
          <cell r="A778" t="str">
            <v>TOILEUS</v>
          </cell>
          <cell r="C778" t="str">
            <v>TOILE AMERICANE MULTI USAGE 25 M</v>
          </cell>
          <cell r="L778" t="str">
            <v>SORODIST</v>
          </cell>
          <cell r="M778" t="str">
            <v>TOILEUS</v>
          </cell>
          <cell r="N778" t="str">
            <v>TOILE U.S.</v>
          </cell>
          <cell r="P778">
            <v>1</v>
          </cell>
          <cell r="Q778">
            <v>1</v>
          </cell>
          <cell r="R778">
            <v>0</v>
          </cell>
        </row>
        <row r="779">
          <cell r="A779" t="str">
            <v>MOAT</v>
          </cell>
          <cell r="C779" t="str">
            <v>MAIN D'OEUVRE ATELIER</v>
          </cell>
          <cell r="L779" t="str">
            <v>AQUATIRIS</v>
          </cell>
          <cell r="M779" t="str">
            <v>MOAT</v>
          </cell>
          <cell r="N779" t="str">
            <v>MAIN D'OEUVRE ATELIER</v>
          </cell>
          <cell r="P779">
            <v>1</v>
          </cell>
          <cell r="Q779">
            <v>0</v>
          </cell>
          <cell r="R779">
            <v>50</v>
          </cell>
        </row>
        <row r="780">
          <cell r="A780" t="str">
            <v>PAN1810</v>
          </cell>
          <cell r="C780" t="str">
            <v>PANNEAU PVC 1000 X 1810 MM</v>
          </cell>
          <cell r="D780">
            <v>12</v>
          </cell>
          <cell r="E780" t="str">
            <v>KITS BACS/KITS COFFRAGES</v>
          </cell>
          <cell r="F780">
            <v>3</v>
          </cell>
          <cell r="G780" t="str">
            <v>KITS COFFRAGES</v>
          </cell>
          <cell r="L780" t="str">
            <v>EXTRUPLESA</v>
          </cell>
          <cell r="M780" t="str">
            <v>PAN1810</v>
          </cell>
          <cell r="N780" t="str">
            <v>PANNEAU PVC 1000 X 1810 MM</v>
          </cell>
          <cell r="P780">
            <v>1</v>
          </cell>
          <cell r="Q780">
            <v>1</v>
          </cell>
          <cell r="R780">
            <v>0</v>
          </cell>
        </row>
        <row r="781">
          <cell r="A781" t="str">
            <v>PROFILH1810</v>
          </cell>
          <cell r="C781" t="str">
            <v>PROFIL H 1810</v>
          </cell>
          <cell r="D781">
            <v>12</v>
          </cell>
          <cell r="E781" t="str">
            <v>KITS BACS/KITS COFFRAGES</v>
          </cell>
          <cell r="F781">
            <v>3</v>
          </cell>
          <cell r="G781" t="str">
            <v>KITS COFFRAGES</v>
          </cell>
          <cell r="L781" t="str">
            <v>EXTRUPLESA</v>
          </cell>
          <cell r="M781" t="str">
            <v>PROFILH1810</v>
          </cell>
          <cell r="N781" t="str">
            <v>PROFIL H 1810</v>
          </cell>
          <cell r="P781">
            <v>1</v>
          </cell>
          <cell r="Q781">
            <v>1</v>
          </cell>
          <cell r="R781">
            <v>0</v>
          </cell>
        </row>
        <row r="782">
          <cell r="A782" t="str">
            <v>EXPAN1810</v>
          </cell>
          <cell r="C782" t="str">
            <v>RALLONGE PVC 200 X 1810 MM</v>
          </cell>
          <cell r="D782">
            <v>12</v>
          </cell>
          <cell r="E782" t="str">
            <v>KITS BACS/KITS COFFRAGES</v>
          </cell>
          <cell r="F782">
            <v>3</v>
          </cell>
          <cell r="G782" t="str">
            <v>KITS COFFRAGES</v>
          </cell>
          <cell r="L782" t="str">
            <v>EXTRUPLESA</v>
          </cell>
          <cell r="M782" t="str">
            <v>EXPAN1810</v>
          </cell>
          <cell r="N782" t="str">
            <v>RALLONGE PVC 200 X 1810 MM</v>
          </cell>
          <cell r="P782">
            <v>1</v>
          </cell>
          <cell r="Q782">
            <v>1</v>
          </cell>
          <cell r="R782">
            <v>0</v>
          </cell>
        </row>
        <row r="783">
          <cell r="A783" t="str">
            <v>DGEOM_1220_152_3050</v>
          </cell>
          <cell r="C783" t="str">
            <v xml:space="preserve">ROULEAU MEMBRANE - Largeur rouleau : 12.20M, </v>
          </cell>
          <cell r="L783" t="str">
            <v>SODAF</v>
          </cell>
          <cell r="M783" t="str">
            <v>DGEOM_1220_152_3050</v>
          </cell>
          <cell r="N783" t="str">
            <v xml:space="preserve">ROULEAU MEMBRANE - Largeur rouleau : 12.20M, </v>
          </cell>
          <cell r="P783">
            <v>0</v>
          </cell>
          <cell r="Q783">
            <v>0</v>
          </cell>
          <cell r="R783">
            <v>0</v>
          </cell>
        </row>
        <row r="784">
          <cell r="A784" t="str">
            <v>TSHIRTG-XL</v>
          </cell>
          <cell r="C784" t="str">
            <v xml:space="preserve">T-SHIRT AQUATIRIS - TAILLE VETEMENT : TAILLE </v>
          </cell>
          <cell r="L784" t="str">
            <v>ARMORLUX</v>
          </cell>
          <cell r="M784" t="str">
            <v>TSHIRTG-XL</v>
          </cell>
          <cell r="N784" t="str">
            <v xml:space="preserve">T-SHIRT AQUATIRIS - TAILLE VETEMENT : TAILLE </v>
          </cell>
          <cell r="P784">
            <v>1</v>
          </cell>
          <cell r="Q784">
            <v>0</v>
          </cell>
          <cell r="R784">
            <v>0</v>
          </cell>
        </row>
        <row r="785">
          <cell r="A785" t="str">
            <v>PCR10EH</v>
          </cell>
          <cell r="C785" t="str">
            <v>COFFRAGE FV RELEVAGE 10EH 4X5</v>
          </cell>
          <cell r="D785">
            <v>12</v>
          </cell>
          <cell r="E785" t="str">
            <v>KITS BACS/KITS COFFRAGES</v>
          </cell>
          <cell r="L785" t="str">
            <v>AQUATIRIS</v>
          </cell>
          <cell r="M785" t="str">
            <v>&lt;Non référencé&gt;</v>
          </cell>
          <cell r="N785" t="str">
            <v>&lt;Article non référencé&gt;</v>
          </cell>
          <cell r="P785">
            <v>1</v>
          </cell>
          <cell r="Q785">
            <v>0</v>
          </cell>
          <cell r="R785">
            <v>0</v>
          </cell>
        </row>
        <row r="786">
          <cell r="A786" t="str">
            <v>DGEOM610</v>
          </cell>
          <cell r="C786" t="str">
            <v xml:space="preserve">GEOMEMBRANE A LA DECOUPE - Largeur rouleau : </v>
          </cell>
          <cell r="P786">
            <v>0</v>
          </cell>
          <cell r="Q786">
            <v>0</v>
          </cell>
          <cell r="R786">
            <v>0</v>
          </cell>
        </row>
        <row r="787">
          <cell r="A787" t="str">
            <v>SOROFLEXD6306M</v>
          </cell>
          <cell r="C787" t="str">
            <v>TUYAU PVC SOUPLE D63 0.6 ML</v>
          </cell>
          <cell r="D787">
            <v>8</v>
          </cell>
          <cell r="E787" t="str">
            <v>PVC/PE</v>
          </cell>
          <cell r="F787">
            <v>4</v>
          </cell>
          <cell r="G787" t="str">
            <v>PVC/PE</v>
          </cell>
          <cell r="J787">
            <v>2</v>
          </cell>
          <cell r="K787" t="str">
            <v>COURONNES PE / BARRES PVC</v>
          </cell>
          <cell r="L787" t="str">
            <v>SORODIST</v>
          </cell>
          <cell r="M787" t="str">
            <v>SOROFLEXD6306M</v>
          </cell>
          <cell r="N787" t="str">
            <v>TUYAU PVC SOUPLE D63 0.6 ML</v>
          </cell>
          <cell r="P787">
            <v>1</v>
          </cell>
          <cell r="Q787">
            <v>1</v>
          </cell>
          <cell r="R787">
            <v>0</v>
          </cell>
        </row>
        <row r="788">
          <cell r="A788" t="str">
            <v>DGEOM_915__152</v>
          </cell>
          <cell r="C788" t="str">
            <v>MEMBRANE EPDM 1.52MM SUR MESURE (en cm) - Lar</v>
          </cell>
          <cell r="L788" t="str">
            <v>SODAF</v>
          </cell>
          <cell r="M788" t="str">
            <v>&lt;Non référencé&gt;</v>
          </cell>
          <cell r="N788" t="str">
            <v>&lt;Article non référencé&gt;</v>
          </cell>
          <cell r="P788">
            <v>1</v>
          </cell>
          <cell r="Q788">
            <v>0</v>
          </cell>
          <cell r="R788">
            <v>0</v>
          </cell>
        </row>
        <row r="789">
          <cell r="A789" t="str">
            <v>REMISE</v>
          </cell>
          <cell r="C789" t="str">
            <v>REMISE</v>
          </cell>
          <cell r="D789">
            <v>0</v>
          </cell>
          <cell r="E789" t="str">
            <v>REMISES sur marchandises</v>
          </cell>
          <cell r="L789" t="str">
            <v>&lt;Defaut&gt;</v>
          </cell>
          <cell r="M789" t="str">
            <v>&lt;Non référencé&gt;</v>
          </cell>
          <cell r="N789" t="str">
            <v>&lt;Article non référencé&gt;</v>
          </cell>
          <cell r="P789">
            <v>1</v>
          </cell>
          <cell r="Q789">
            <v>0</v>
          </cell>
          <cell r="R789">
            <v>0</v>
          </cell>
        </row>
        <row r="790">
          <cell r="A790" t="str">
            <v>SPR-1200-63-NEW</v>
          </cell>
          <cell r="C790" t="str">
            <v>POSTE DE RELEVAGE D63 POMPE DWVOX</v>
          </cell>
          <cell r="P790">
            <v>0</v>
          </cell>
          <cell r="Q790">
            <v>0</v>
          </cell>
          <cell r="R790">
            <v>0</v>
          </cell>
        </row>
        <row r="791">
          <cell r="A791">
            <v>174197</v>
          </cell>
          <cell r="C791" t="str">
            <v>COFFRET ELECTRIQUE IP65 12 MODULES</v>
          </cell>
          <cell r="L791" t="str">
            <v>EATON</v>
          </cell>
          <cell r="M791">
            <v>174197</v>
          </cell>
          <cell r="N791" t="str">
            <v>IKA-1/12-ST COFFRET 12 MODULES</v>
          </cell>
          <cell r="P791">
            <v>1</v>
          </cell>
          <cell r="Q791">
            <v>1</v>
          </cell>
          <cell r="R791">
            <v>0</v>
          </cell>
        </row>
        <row r="792">
          <cell r="A792" t="str">
            <v>CROCHETZN6X40</v>
          </cell>
          <cell r="C792" t="str">
            <v>CROCHET METAL ACIER ZINC BLANC 6*40</v>
          </cell>
          <cell r="D792">
            <v>19</v>
          </cell>
          <cell r="E792" t="str">
            <v>QUINCAILLERIE</v>
          </cell>
          <cell r="L792" t="str">
            <v>VISSERIESERV</v>
          </cell>
          <cell r="M792">
            <v>7068604002</v>
          </cell>
          <cell r="N792" t="str">
            <v>CROCHETS METAUX ACIER ZINGUE BLANC 6X40</v>
          </cell>
          <cell r="P792">
            <v>1</v>
          </cell>
          <cell r="Q792">
            <v>200</v>
          </cell>
          <cell r="R792">
            <v>0</v>
          </cell>
        </row>
        <row r="793">
          <cell r="A793" t="str">
            <v>BEST4MA</v>
          </cell>
          <cell r="C793" t="str">
            <v>POMPE EAUX CLAIRES BEST 4 AVEC FLOTTEUR</v>
          </cell>
          <cell r="D793">
            <v>9</v>
          </cell>
          <cell r="E793" t="str">
            <v>POSTES DE RELEVAGE</v>
          </cell>
          <cell r="F793">
            <v>5</v>
          </cell>
          <cell r="G793" t="str">
            <v>POSTES DE RELEVAGE</v>
          </cell>
          <cell r="J793">
            <v>3</v>
          </cell>
          <cell r="K793" t="str">
            <v>ACCESSOIRES POSTE</v>
          </cell>
          <cell r="L793" t="str">
            <v>EBARA</v>
          </cell>
          <cell r="M793" t="str">
            <v>1731150021A</v>
          </cell>
          <cell r="N793" t="str">
            <v>POMPE EAUX CLAIRES BEST 4 AVEC FLOTTEUR</v>
          </cell>
          <cell r="P793">
            <v>1</v>
          </cell>
          <cell r="Q793">
            <v>1</v>
          </cell>
          <cell r="R793">
            <v>250</v>
          </cell>
        </row>
        <row r="794">
          <cell r="A794" t="str">
            <v>Remise SAV</v>
          </cell>
          <cell r="C794" t="str">
            <v>Remise SAV</v>
          </cell>
          <cell r="D794">
            <v>20</v>
          </cell>
          <cell r="E794" t="str">
            <v>Remise SAV</v>
          </cell>
          <cell r="L794" t="str">
            <v>&lt;Defaut&gt;</v>
          </cell>
          <cell r="M794" t="str">
            <v>Remise SAV</v>
          </cell>
          <cell r="N794" t="str">
            <v>Remise SAV</v>
          </cell>
          <cell r="P794">
            <v>1</v>
          </cell>
          <cell r="Q794">
            <v>1</v>
          </cell>
          <cell r="R794">
            <v>0</v>
          </cell>
        </row>
        <row r="795">
          <cell r="A795" t="str">
            <v>NOVOFLEX63/25</v>
          </cell>
          <cell r="C795" t="str">
            <v>COURONNE PVC SOUPLE  NOVOFLEX D63 25M</v>
          </cell>
          <cell r="D795">
            <v>8</v>
          </cell>
          <cell r="E795" t="str">
            <v>PVC/PE</v>
          </cell>
          <cell r="F795">
            <v>4</v>
          </cell>
          <cell r="G795" t="str">
            <v>PVC/PE</v>
          </cell>
          <cell r="J795">
            <v>2</v>
          </cell>
          <cell r="K795" t="str">
            <v>COURONNES PE / BARRES PVC</v>
          </cell>
          <cell r="L795" t="str">
            <v>SORODIST</v>
          </cell>
          <cell r="M795" t="str">
            <v>NOVOFLEX63/25</v>
          </cell>
          <cell r="N795" t="str">
            <v>COURONNE PVC SOUPLE  NOVOFLEX D63 25M</v>
          </cell>
          <cell r="O795" t="str">
            <v>ML</v>
          </cell>
          <cell r="P795">
            <v>0.04</v>
          </cell>
          <cell r="Q795">
            <v>150</v>
          </cell>
          <cell r="R795">
            <v>5.8650000000000002</v>
          </cell>
        </row>
        <row r="796">
          <cell r="A796" t="str">
            <v>NOVOFLEX63/50</v>
          </cell>
          <cell r="C796" t="str">
            <v>COURONNE PVC SOUPLE  NOVOFLEX D63 50M</v>
          </cell>
          <cell r="D796">
            <v>8</v>
          </cell>
          <cell r="E796" t="str">
            <v>PVC/PE</v>
          </cell>
          <cell r="F796">
            <v>4</v>
          </cell>
          <cell r="G796" t="str">
            <v>PVC/PE</v>
          </cell>
          <cell r="J796">
            <v>2</v>
          </cell>
          <cell r="K796" t="str">
            <v>COURONNES PE / BARRES PVC</v>
          </cell>
          <cell r="L796" t="str">
            <v>SORODIST</v>
          </cell>
          <cell r="M796" t="str">
            <v>NOVOFLEX63/50</v>
          </cell>
          <cell r="N796" t="str">
            <v>COURONNE PVC SOUPLE  NOVOFLEX D63 50M</v>
          </cell>
          <cell r="O796" t="str">
            <v>ML</v>
          </cell>
          <cell r="P796">
            <v>0.02</v>
          </cell>
          <cell r="Q796">
            <v>150</v>
          </cell>
          <cell r="R796">
            <v>5.8650000000000002</v>
          </cell>
        </row>
        <row r="797">
          <cell r="A797" t="str">
            <v>M25</v>
          </cell>
          <cell r="C797" t="str">
            <v>MANCHON FEM/FEM A COLLER D25</v>
          </cell>
          <cell r="D797">
            <v>8</v>
          </cell>
          <cell r="E797" t="str">
            <v>PVC/PE</v>
          </cell>
          <cell r="F797">
            <v>4</v>
          </cell>
          <cell r="G797" t="str">
            <v>PVC/PE</v>
          </cell>
          <cell r="J797">
            <v>1</v>
          </cell>
          <cell r="K797" t="str">
            <v>RACCORD PVC PRESSION &amp; PE</v>
          </cell>
          <cell r="L797" t="str">
            <v>SORODIST</v>
          </cell>
          <cell r="M797" t="str">
            <v>M25</v>
          </cell>
          <cell r="N797" t="str">
            <v>MANCHON FEM/FEM A COLLER D25</v>
          </cell>
          <cell r="P797">
            <v>1</v>
          </cell>
          <cell r="Q797">
            <v>1</v>
          </cell>
          <cell r="R797">
            <v>0.27</v>
          </cell>
        </row>
        <row r="798">
          <cell r="A798" t="str">
            <v>T403L20</v>
          </cell>
          <cell r="C798" t="str">
            <v>TE ALU 40/40/3 2 ML</v>
          </cell>
          <cell r="L798" t="str">
            <v>SASKIT</v>
          </cell>
          <cell r="M798" t="str">
            <v>T403L20</v>
          </cell>
          <cell r="N798" t="str">
            <v>TE ALU 40/40/3 2 ML</v>
          </cell>
          <cell r="O798" t="str">
            <v>pc</v>
          </cell>
          <cell r="P798">
            <v>1</v>
          </cell>
          <cell r="Q798">
            <v>1</v>
          </cell>
          <cell r="R798">
            <v>0</v>
          </cell>
        </row>
        <row r="799">
          <cell r="A799" t="str">
            <v>T403L15</v>
          </cell>
          <cell r="C799" t="str">
            <v>TE ALU 40/40/3 1,5 ML</v>
          </cell>
          <cell r="L799" t="str">
            <v>SASKIT</v>
          </cell>
          <cell r="M799" t="str">
            <v>T403L15</v>
          </cell>
          <cell r="N799" t="str">
            <v>TE ALU 40/40/3 1,5 ML</v>
          </cell>
          <cell r="O799" t="str">
            <v>pc</v>
          </cell>
          <cell r="P799">
            <v>1</v>
          </cell>
          <cell r="Q799">
            <v>1</v>
          </cell>
          <cell r="R799">
            <v>0</v>
          </cell>
        </row>
        <row r="800">
          <cell r="A800" t="str">
            <v>CE403L15</v>
          </cell>
          <cell r="C800" t="str">
            <v>CORNIERE  ALU 40/40/3 1,5 ML</v>
          </cell>
          <cell r="L800" t="str">
            <v>SASKIT</v>
          </cell>
          <cell r="M800" t="str">
            <v>C403L15</v>
          </cell>
          <cell r="N800" t="str">
            <v>CORNIERE  ALU 40/40/3 1,5 ML</v>
          </cell>
          <cell r="O800" t="str">
            <v>pc</v>
          </cell>
          <cell r="P800">
            <v>1</v>
          </cell>
          <cell r="Q800">
            <v>1</v>
          </cell>
          <cell r="R800">
            <v>0</v>
          </cell>
        </row>
        <row r="801">
          <cell r="A801" t="str">
            <v>CE403L20</v>
          </cell>
          <cell r="C801" t="str">
            <v>CORNIERE  ALU 40/40/3 2 ML</v>
          </cell>
          <cell r="L801" t="str">
            <v>SASKIT</v>
          </cell>
          <cell r="M801" t="str">
            <v>CE403L20</v>
          </cell>
          <cell r="N801" t="str">
            <v>CORNIERE  ALU 40/40/3 2 ML</v>
          </cell>
          <cell r="O801" t="str">
            <v>pc</v>
          </cell>
          <cell r="P801">
            <v>1</v>
          </cell>
          <cell r="Q801">
            <v>1</v>
          </cell>
          <cell r="R801">
            <v>0</v>
          </cell>
        </row>
        <row r="802">
          <cell r="A802" t="str">
            <v>ODPRO163</v>
          </cell>
          <cell r="C802" t="str">
            <v>DRAIN EPANDAGE ODPRO VERT D100 L=163 CM</v>
          </cell>
          <cell r="D802">
            <v>17</v>
          </cell>
          <cell r="E802" t="str">
            <v>DRAINAGE</v>
          </cell>
          <cell r="F802">
            <v>14</v>
          </cell>
          <cell r="G802" t="str">
            <v>DRAINAGE</v>
          </cell>
          <cell r="L802" t="str">
            <v>SASKIT</v>
          </cell>
          <cell r="M802" t="str">
            <v>ODPRO163</v>
          </cell>
          <cell r="N802" t="str">
            <v>DRAIN EPANDAGE ODPRO VERT D100</v>
          </cell>
          <cell r="O802" t="str">
            <v>pc</v>
          </cell>
          <cell r="P802">
            <v>1</v>
          </cell>
          <cell r="Q802">
            <v>1</v>
          </cell>
          <cell r="R802">
            <v>0</v>
          </cell>
        </row>
        <row r="803">
          <cell r="A803" t="str">
            <v>TPVCD100L60</v>
          </cell>
          <cell r="C803" t="str">
            <v>TUYAU PVC D 100 L=60 CM</v>
          </cell>
          <cell r="D803">
            <v>9</v>
          </cell>
          <cell r="E803" t="str">
            <v>POSTES DE RELEVAGE</v>
          </cell>
          <cell r="F803">
            <v>5</v>
          </cell>
          <cell r="G803" t="str">
            <v>POSTES DE RELEVAGE</v>
          </cell>
          <cell r="J803">
            <v>3</v>
          </cell>
          <cell r="K803" t="str">
            <v>ACCESSOIRES POSTE</v>
          </cell>
          <cell r="L803" t="str">
            <v>ODPLAST</v>
          </cell>
          <cell r="M803" t="str">
            <v>TPVCD100L60</v>
          </cell>
          <cell r="N803" t="str">
            <v>TUYAU PVC D 100 L=60 CM</v>
          </cell>
          <cell r="O803" t="str">
            <v>pc</v>
          </cell>
          <cell r="P803">
            <v>1</v>
          </cell>
          <cell r="Q803">
            <v>1</v>
          </cell>
          <cell r="R803">
            <v>0</v>
          </cell>
        </row>
        <row r="804">
          <cell r="A804" t="str">
            <v>TPVCD100L68</v>
          </cell>
          <cell r="C804" t="str">
            <v>TUYAU PVC D 100 L=68 CM</v>
          </cell>
          <cell r="D804">
            <v>9</v>
          </cell>
          <cell r="E804" t="str">
            <v>POSTES DE RELEVAGE</v>
          </cell>
          <cell r="F804">
            <v>5</v>
          </cell>
          <cell r="G804" t="str">
            <v>POSTES DE RELEVAGE</v>
          </cell>
          <cell r="J804">
            <v>3</v>
          </cell>
          <cell r="K804" t="str">
            <v>ACCESSOIRES POSTE</v>
          </cell>
          <cell r="L804" t="str">
            <v>ODPLAST</v>
          </cell>
          <cell r="M804" t="str">
            <v>TPVCD100L68</v>
          </cell>
          <cell r="N804" t="str">
            <v>TUYAU PVC D 100 L=68 CM</v>
          </cell>
          <cell r="O804" t="str">
            <v>pc</v>
          </cell>
          <cell r="P804">
            <v>1</v>
          </cell>
          <cell r="Q804">
            <v>1</v>
          </cell>
          <cell r="R804">
            <v>0</v>
          </cell>
        </row>
        <row r="805">
          <cell r="A805" t="str">
            <v>TSHIRTM-S</v>
          </cell>
          <cell r="C805" t="str">
            <v xml:space="preserve">T-SHIRT AQUATIRIS - TAILLE VETEMENT : TAILLE </v>
          </cell>
          <cell r="P805">
            <v>0</v>
          </cell>
          <cell r="Q805">
            <v>0</v>
          </cell>
          <cell r="R805">
            <v>0</v>
          </cell>
        </row>
        <row r="806">
          <cell r="A806" t="str">
            <v>RONDN24</v>
          </cell>
          <cell r="C806" t="str">
            <v>RONDELLE PLATE NYLON 8X24X2 L</v>
          </cell>
          <cell r="D806">
            <v>19</v>
          </cell>
          <cell r="E806" t="str">
            <v>QUINCAILLERIE</v>
          </cell>
          <cell r="F806">
            <v>8</v>
          </cell>
          <cell r="G806" t="str">
            <v>ACCESSOIRES AU DETAIL</v>
          </cell>
          <cell r="L806" t="str">
            <v>VISSERIESERV</v>
          </cell>
          <cell r="M806">
            <v>7334082215</v>
          </cell>
          <cell r="N806" t="str">
            <v>RONDELLE PLATE NYLON 8X24X2 L</v>
          </cell>
          <cell r="O806" t="str">
            <v>Boite de 100</v>
          </cell>
          <cell r="P806">
            <v>100</v>
          </cell>
          <cell r="Q806">
            <v>5</v>
          </cell>
          <cell r="R806">
            <v>10</v>
          </cell>
        </row>
        <row r="807">
          <cell r="A807" t="str">
            <v>BOUL8X70</v>
          </cell>
          <cell r="C807" t="str">
            <v>CORPS BOULON FIL. PARTIEL TH M8X70 INOX  A4</v>
          </cell>
          <cell r="D807">
            <v>19</v>
          </cell>
          <cell r="E807" t="str">
            <v>QUINCAILLERIE</v>
          </cell>
          <cell r="F807">
            <v>8</v>
          </cell>
          <cell r="G807" t="str">
            <v>ACCESSOIRES AU DETAIL</v>
          </cell>
          <cell r="L807" t="str">
            <v>VISSERIESERV</v>
          </cell>
          <cell r="M807">
            <v>8721807018</v>
          </cell>
          <cell r="N807" t="str">
            <v>Boite de 50 : CORPS BOULON TH M8X70 INOX  A4</v>
          </cell>
          <cell r="P807">
            <v>1</v>
          </cell>
          <cell r="Q807">
            <v>10</v>
          </cell>
          <cell r="R807">
            <v>8.5000000000000006E-2</v>
          </cell>
        </row>
        <row r="808">
          <cell r="A808" t="str">
            <v>ECRBM8</v>
          </cell>
          <cell r="C808" t="str">
            <v>ECROU BORGNE M8 INOX A4</v>
          </cell>
          <cell r="D808">
            <v>19</v>
          </cell>
          <cell r="E808" t="str">
            <v>QUINCAILLERIE</v>
          </cell>
          <cell r="L808" t="str">
            <v>VISSERIESERV</v>
          </cell>
          <cell r="M808">
            <v>8728000818</v>
          </cell>
          <cell r="N808" t="str">
            <v>ECROU BORGNE M8 INOX A4</v>
          </cell>
          <cell r="O808" t="str">
            <v>pc</v>
          </cell>
          <cell r="P808">
            <v>1</v>
          </cell>
          <cell r="Q808">
            <v>5</v>
          </cell>
          <cell r="R808">
            <v>0.183</v>
          </cell>
        </row>
        <row r="809">
          <cell r="A809" t="str">
            <v>VFAC48X25</v>
          </cell>
          <cell r="C809" t="str">
            <v>VIS FACADE DDT12.3 4.8X25 T20 INOX A2</v>
          </cell>
          <cell r="D809">
            <v>19</v>
          </cell>
          <cell r="E809" t="str">
            <v>QUINCAILLERIE</v>
          </cell>
          <cell r="F809">
            <v>3</v>
          </cell>
          <cell r="G809" t="str">
            <v>KITS COFFRAGES</v>
          </cell>
          <cell r="L809" t="str">
            <v>VISSERIESERV</v>
          </cell>
          <cell r="M809">
            <v>8208482518</v>
          </cell>
          <cell r="N809" t="str">
            <v xml:space="preserve">VIS FACADE DDT12.3 4.8X25 T20 </v>
          </cell>
          <cell r="O809" t="str">
            <v>Boite de 100</v>
          </cell>
          <cell r="P809">
            <v>100</v>
          </cell>
          <cell r="Q809">
            <v>1</v>
          </cell>
          <cell r="R809">
            <v>11</v>
          </cell>
        </row>
        <row r="810">
          <cell r="A810" t="str">
            <v>RONDN241</v>
          </cell>
          <cell r="C810" t="str">
            <v>RONDELLE PLATE NYLON 8X24X1 L</v>
          </cell>
          <cell r="D810">
            <v>19</v>
          </cell>
          <cell r="E810" t="str">
            <v>QUINCAILLERIE</v>
          </cell>
          <cell r="F810">
            <v>8</v>
          </cell>
          <cell r="G810" t="str">
            <v>ACCESSOIRES AU DETAIL</v>
          </cell>
          <cell r="L810" t="str">
            <v>VISSERIESERV</v>
          </cell>
          <cell r="M810">
            <v>7208241015</v>
          </cell>
          <cell r="N810" t="str">
            <v>RONDELLE PLATE NYLON 8X24X1 L</v>
          </cell>
          <cell r="O810" t="str">
            <v>Boite de 100</v>
          </cell>
          <cell r="P810">
            <v>100</v>
          </cell>
          <cell r="Q810">
            <v>1</v>
          </cell>
          <cell r="R810">
            <v>10</v>
          </cell>
        </row>
        <row r="811">
          <cell r="A811" t="str">
            <v>FLOTCLAP</v>
          </cell>
          <cell r="C811" t="str">
            <v>FLOTTEUR POUR CHASSE A CLAPET</v>
          </cell>
          <cell r="D811">
            <v>5</v>
          </cell>
          <cell r="E811" t="str">
            <v>REGARDS/REPARTITEURS/CHASSES</v>
          </cell>
          <cell r="F811">
            <v>1</v>
          </cell>
          <cell r="G811" t="str">
            <v>REGARDS/REPARTITEURS/CHASSES</v>
          </cell>
          <cell r="J811">
            <v>1</v>
          </cell>
          <cell r="K811" t="str">
            <v>DISTRIBUTION GRAVITAIRE/CHASSE/BROYEUR</v>
          </cell>
          <cell r="L811" t="str">
            <v>INEAUTEC</v>
          </cell>
          <cell r="M811" t="str">
            <v>FLOTCLAP</v>
          </cell>
          <cell r="N811" t="str">
            <v>FLOTTEUR POUR CHASSE A CLAPET AQUATIRIS</v>
          </cell>
          <cell r="O811" t="str">
            <v>pc</v>
          </cell>
          <cell r="P811">
            <v>1</v>
          </cell>
          <cell r="Q811">
            <v>1</v>
          </cell>
          <cell r="R811">
            <v>50</v>
          </cell>
        </row>
        <row r="812">
          <cell r="A812" t="str">
            <v>FCPG13</v>
          </cell>
          <cell r="C812" t="str">
            <v>PRESSE ETOUPE PG13 FILETAGE COURT</v>
          </cell>
          <cell r="D812">
            <v>9</v>
          </cell>
          <cell r="E812" t="str">
            <v>POSTES DE RELEVAGE</v>
          </cell>
          <cell r="F812">
            <v>5</v>
          </cell>
          <cell r="G812" t="str">
            <v>POSTES DE RELEVAGE</v>
          </cell>
          <cell r="J812">
            <v>3</v>
          </cell>
          <cell r="K812" t="str">
            <v>ACCESSOIRES POSTE</v>
          </cell>
          <cell r="L812" t="str">
            <v>AUXICOM</v>
          </cell>
          <cell r="M812" t="str">
            <v>LCP13G</v>
          </cell>
          <cell r="N812" t="str">
            <v>PE ECOTEC-PA GRIS PG13.5 DIMAETRE 6-12</v>
          </cell>
          <cell r="P812">
            <v>1</v>
          </cell>
          <cell r="Q812">
            <v>50</v>
          </cell>
          <cell r="R812">
            <v>0.317</v>
          </cell>
        </row>
        <row r="813">
          <cell r="A813" t="str">
            <v>FLPG13</v>
          </cell>
          <cell r="C813" t="str">
            <v>PRESSE ETOUPE PG13 FILETAGE LONG</v>
          </cell>
          <cell r="D813">
            <v>9</v>
          </cell>
          <cell r="E813" t="str">
            <v>POSTES DE RELEVAGE</v>
          </cell>
          <cell r="F813">
            <v>5</v>
          </cell>
          <cell r="G813" t="str">
            <v>POSTES DE RELEVAGE</v>
          </cell>
          <cell r="J813">
            <v>3</v>
          </cell>
          <cell r="K813" t="str">
            <v>ACCESSOIRES POSTE</v>
          </cell>
          <cell r="L813" t="str">
            <v>AUXICOM</v>
          </cell>
          <cell r="M813" t="str">
            <v>NAHSKKGLPG13D</v>
          </cell>
          <cell r="N813" t="str">
            <v>PE HSKK GRIS LONG PG13 DIAMETRE 6-12</v>
          </cell>
          <cell r="P813">
            <v>1</v>
          </cell>
          <cell r="Q813">
            <v>500</v>
          </cell>
          <cell r="R813">
            <v>0.60099999999999998</v>
          </cell>
        </row>
        <row r="814">
          <cell r="A814" t="str">
            <v>ECROUPG13</v>
          </cell>
          <cell r="C814" t="str">
            <v>ECROU PE POUR PRESSE ETOUPE PG13</v>
          </cell>
          <cell r="D814">
            <v>9</v>
          </cell>
          <cell r="E814" t="str">
            <v>POSTES DE RELEVAGE</v>
          </cell>
          <cell r="F814">
            <v>5</v>
          </cell>
          <cell r="G814" t="str">
            <v>POSTES DE RELEVAGE</v>
          </cell>
          <cell r="J814">
            <v>3</v>
          </cell>
          <cell r="K814" t="str">
            <v>ACCESSOIRES POSTE</v>
          </cell>
          <cell r="L814" t="str">
            <v>AUXICOM</v>
          </cell>
          <cell r="M814">
            <v>1261130010</v>
          </cell>
          <cell r="N814" t="str">
            <v>C.ECROU ECOTEC-HSK-PA GRIS PG13</v>
          </cell>
          <cell r="P814">
            <v>1</v>
          </cell>
          <cell r="Q814">
            <v>100</v>
          </cell>
          <cell r="R814">
            <v>5.2999999999999999E-2</v>
          </cell>
        </row>
        <row r="815">
          <cell r="A815" t="str">
            <v>MJOI110</v>
          </cell>
          <cell r="C815" t="str">
            <v>JOINT FORSHEDA D110</v>
          </cell>
          <cell r="D815">
            <v>10</v>
          </cell>
          <cell r="E815" t="str">
            <v>ACCESSOIRES AU DETAIL</v>
          </cell>
          <cell r="F815">
            <v>8</v>
          </cell>
          <cell r="G815" t="str">
            <v>ACCESSOIRES AU DETAIL</v>
          </cell>
          <cell r="L815" t="str">
            <v>EMP</v>
          </cell>
          <cell r="M815" t="str">
            <v>JOINT110F</v>
          </cell>
          <cell r="N815" t="str">
            <v>JOINT HUBLOT PVC D110 EPDM 4 MM</v>
          </cell>
          <cell r="O815">
            <v>1</v>
          </cell>
          <cell r="P815">
            <v>1</v>
          </cell>
          <cell r="Q815">
            <v>125</v>
          </cell>
          <cell r="R815">
            <v>3</v>
          </cell>
        </row>
        <row r="816">
          <cell r="A816" t="str">
            <v>MJOI200</v>
          </cell>
          <cell r="C816" t="str">
            <v>JOINT FORSHEDA D200</v>
          </cell>
          <cell r="D816">
            <v>10</v>
          </cell>
          <cell r="E816" t="str">
            <v>ACCESSOIRES AU DETAIL</v>
          </cell>
          <cell r="F816">
            <v>8</v>
          </cell>
          <cell r="G816" t="str">
            <v>ACCESSOIRES AU DETAIL</v>
          </cell>
          <cell r="L816" t="str">
            <v>EMP</v>
          </cell>
          <cell r="M816" t="str">
            <v>JOINT200F</v>
          </cell>
          <cell r="N816" t="str">
            <v>JOINT HUBLOT PVC D200 EPDM 4 MM</v>
          </cell>
          <cell r="O816">
            <v>1</v>
          </cell>
          <cell r="P816">
            <v>1</v>
          </cell>
          <cell r="Q816">
            <v>40</v>
          </cell>
          <cell r="R816">
            <v>6</v>
          </cell>
        </row>
        <row r="817">
          <cell r="A817" t="str">
            <v>MSCIE127</v>
          </cell>
          <cell r="C817" t="str">
            <v>SCIE CLOCHE MHS D127</v>
          </cell>
          <cell r="D817">
            <v>14</v>
          </cell>
          <cell r="E817" t="str">
            <v>OUTILLAGE</v>
          </cell>
          <cell r="F817">
            <v>9</v>
          </cell>
          <cell r="G817" t="str">
            <v>OUTILLAGE</v>
          </cell>
          <cell r="L817" t="str">
            <v>KENI</v>
          </cell>
          <cell r="M817" t="str">
            <v>MSCIE127</v>
          </cell>
          <cell r="N817" t="str">
            <v>SCIE CLOCHE D127 MHS</v>
          </cell>
          <cell r="P817">
            <v>1</v>
          </cell>
          <cell r="Q817">
            <v>1</v>
          </cell>
          <cell r="R817">
            <v>48.39</v>
          </cell>
        </row>
        <row r="818">
          <cell r="A818" t="str">
            <v>MSCIE67</v>
          </cell>
          <cell r="C818" t="str">
            <v>MHST67 - SCIE CLOCHE CARBURE D67</v>
          </cell>
          <cell r="D818">
            <v>14</v>
          </cell>
          <cell r="E818" t="str">
            <v>OUTILLAGE</v>
          </cell>
          <cell r="F818">
            <v>9</v>
          </cell>
          <cell r="G818" t="str">
            <v>OUTILLAGE</v>
          </cell>
          <cell r="L818" t="str">
            <v>KENI</v>
          </cell>
          <cell r="M818">
            <v>23067</v>
          </cell>
          <cell r="N818" t="str">
            <v>MHST - SCIE CLOCHE CARBURE D67</v>
          </cell>
          <cell r="O818" t="str">
            <v>pc</v>
          </cell>
          <cell r="P818">
            <v>1</v>
          </cell>
          <cell r="Q818">
            <v>1</v>
          </cell>
          <cell r="R818">
            <v>17.36</v>
          </cell>
        </row>
        <row r="819">
          <cell r="A819" t="str">
            <v>MSCIE57</v>
          </cell>
          <cell r="C819" t="str">
            <v>MHST57 - SCIE CLOCHE CARBURE D57</v>
          </cell>
          <cell r="D819">
            <v>14</v>
          </cell>
          <cell r="E819" t="str">
            <v>OUTILLAGE</v>
          </cell>
          <cell r="F819">
            <v>9</v>
          </cell>
          <cell r="G819" t="str">
            <v>OUTILLAGE</v>
          </cell>
          <cell r="L819" t="str">
            <v>KENI</v>
          </cell>
          <cell r="M819">
            <v>23057</v>
          </cell>
          <cell r="N819" t="str">
            <v>MHST57 - SCIE CLOCHE CARBURE D57</v>
          </cell>
          <cell r="O819" t="str">
            <v>pc</v>
          </cell>
          <cell r="P819">
            <v>1</v>
          </cell>
          <cell r="Q819">
            <v>1</v>
          </cell>
          <cell r="R819">
            <v>15.56</v>
          </cell>
        </row>
        <row r="820">
          <cell r="A820" t="str">
            <v>MSCIEFIK105</v>
          </cell>
          <cell r="C820" t="str">
            <v>FIK105 - SCIE CLOCHE DENTURE FINE D105</v>
          </cell>
          <cell r="D820">
            <v>14</v>
          </cell>
          <cell r="E820" t="str">
            <v>OUTILLAGE</v>
          </cell>
          <cell r="F820">
            <v>9</v>
          </cell>
          <cell r="G820" t="str">
            <v>OUTILLAGE</v>
          </cell>
          <cell r="L820" t="str">
            <v>KENI</v>
          </cell>
          <cell r="M820">
            <v>9105</v>
          </cell>
          <cell r="N820" t="str">
            <v>FIK105 - SCIE CLOCHE DENTURE FINE  D105</v>
          </cell>
          <cell r="O820" t="str">
            <v>pc</v>
          </cell>
          <cell r="P820">
            <v>1</v>
          </cell>
          <cell r="Q820">
            <v>1</v>
          </cell>
          <cell r="R820">
            <v>21.76</v>
          </cell>
        </row>
        <row r="821">
          <cell r="A821" t="str">
            <v>MSCIEFIK127</v>
          </cell>
          <cell r="C821" t="str">
            <v>FIK127 - SCIE CLOCHE DENTURE FINE D127</v>
          </cell>
          <cell r="D821">
            <v>14</v>
          </cell>
          <cell r="E821" t="str">
            <v>OUTILLAGE</v>
          </cell>
          <cell r="F821">
            <v>9</v>
          </cell>
          <cell r="G821" t="str">
            <v>OUTILLAGE</v>
          </cell>
          <cell r="L821" t="str">
            <v>KENI</v>
          </cell>
          <cell r="M821" t="str">
            <v>K-009127</v>
          </cell>
          <cell r="N821" t="str">
            <v>FIK127 - SCIE CLOCHE DENTURE FINE D127</v>
          </cell>
          <cell r="O821" t="str">
            <v>pc</v>
          </cell>
          <cell r="P821">
            <v>1</v>
          </cell>
          <cell r="Q821">
            <v>1</v>
          </cell>
          <cell r="R821">
            <v>48.25</v>
          </cell>
        </row>
        <row r="822">
          <cell r="A822" t="str">
            <v>MSCIE108</v>
          </cell>
          <cell r="C822" t="str">
            <v>MHS108  - SCIE CLOCHE BIMETAL D108</v>
          </cell>
          <cell r="D822">
            <v>14</v>
          </cell>
          <cell r="E822" t="str">
            <v>OUTILLAGE</v>
          </cell>
          <cell r="F822">
            <v>9</v>
          </cell>
          <cell r="G822" t="str">
            <v>OUTILLAGE</v>
          </cell>
          <cell r="L822" t="str">
            <v>KENI</v>
          </cell>
          <cell r="M822" t="str">
            <v>K-008108</v>
          </cell>
          <cell r="N822" t="str">
            <v>MHS108  - SCIE CLOCHE BIMETAL D108</v>
          </cell>
          <cell r="O822" t="str">
            <v>pc</v>
          </cell>
          <cell r="P822">
            <v>1</v>
          </cell>
          <cell r="Q822">
            <v>1</v>
          </cell>
          <cell r="R822">
            <v>32.729999999999997</v>
          </cell>
        </row>
        <row r="823">
          <cell r="A823" t="str">
            <v>MSCIEFIK20</v>
          </cell>
          <cell r="C823" t="str">
            <v>FIK20 - SCIE CLOCHE DENTURE FINE D20</v>
          </cell>
          <cell r="D823">
            <v>14</v>
          </cell>
          <cell r="E823" t="str">
            <v>OUTILLAGE</v>
          </cell>
          <cell r="F823">
            <v>9</v>
          </cell>
          <cell r="G823" t="str">
            <v>OUTILLAGE</v>
          </cell>
          <cell r="L823" t="str">
            <v>KENI</v>
          </cell>
          <cell r="M823" t="str">
            <v>K-009020</v>
          </cell>
          <cell r="N823" t="str">
            <v>FIK20 - SCIE CLOCHE DENTURE FINE D20</v>
          </cell>
          <cell r="O823" t="str">
            <v>pc</v>
          </cell>
          <cell r="P823">
            <v>1</v>
          </cell>
          <cell r="Q823">
            <v>1</v>
          </cell>
          <cell r="R823">
            <v>6.81</v>
          </cell>
        </row>
        <row r="824">
          <cell r="A824" t="str">
            <v>AH2</v>
          </cell>
          <cell r="C824" t="str">
            <v>ARBRE HEXAGONAL POUR SCIE CLOCHE D32 A D210</v>
          </cell>
          <cell r="D824">
            <v>14</v>
          </cell>
          <cell r="E824" t="str">
            <v>OUTILLAGE</v>
          </cell>
          <cell r="F824">
            <v>9</v>
          </cell>
          <cell r="G824" t="str">
            <v>OUTILLAGE</v>
          </cell>
          <cell r="L824" t="str">
            <v>KENI</v>
          </cell>
          <cell r="M824" t="str">
            <v>K-030105</v>
          </cell>
          <cell r="N824" t="str">
            <v>ARBRE HEXAGONAL POUR SCIE CLOCHE D32 A D210</v>
          </cell>
          <cell r="O824" t="str">
            <v>pc</v>
          </cell>
          <cell r="P824">
            <v>1</v>
          </cell>
          <cell r="Q824">
            <v>1</v>
          </cell>
          <cell r="R824">
            <v>7.13</v>
          </cell>
        </row>
        <row r="825">
          <cell r="A825" t="str">
            <v>VESTE-L</v>
          </cell>
          <cell r="C825" t="str">
            <v>VESTE AQUATIRIS - TAILLE VETEMENT : TAILLE L</v>
          </cell>
          <cell r="P825">
            <v>0</v>
          </cell>
          <cell r="Q825">
            <v>0</v>
          </cell>
          <cell r="R825">
            <v>0</v>
          </cell>
        </row>
        <row r="826">
          <cell r="A826" t="str">
            <v>ECRM8</v>
          </cell>
          <cell r="C826" t="str">
            <v>ECROU INOX A2 M8</v>
          </cell>
          <cell r="D826">
            <v>19</v>
          </cell>
          <cell r="E826" t="str">
            <v>QUINCAILLERIE</v>
          </cell>
          <cell r="L826" t="str">
            <v>VISSERIESERV</v>
          </cell>
          <cell r="M826">
            <v>8443000818</v>
          </cell>
          <cell r="N826" t="str">
            <v>ECROU HEXAGONAL HU M8 PAS100 INOX A2</v>
          </cell>
          <cell r="P826">
            <v>1</v>
          </cell>
          <cell r="Q826">
            <v>1</v>
          </cell>
          <cell r="R826">
            <v>7.0000000000000001E-3</v>
          </cell>
        </row>
        <row r="827">
          <cell r="A827" t="str">
            <v>URT50112</v>
          </cell>
          <cell r="C827" t="str">
            <v>RACCORD TARAUDE COMPRESSION _ 50X1 1/2</v>
          </cell>
          <cell r="D827">
            <v>9</v>
          </cell>
          <cell r="E827" t="str">
            <v>POSTES DE RELEVAGE</v>
          </cell>
          <cell r="F827">
            <v>5</v>
          </cell>
          <cell r="G827" t="str">
            <v>POSTES DE RELEVAGE</v>
          </cell>
          <cell r="J827">
            <v>3</v>
          </cell>
          <cell r="K827" t="str">
            <v>ACCESSOIRES POSTE</v>
          </cell>
          <cell r="L827" t="str">
            <v>SORODIST</v>
          </cell>
          <cell r="M827" t="str">
            <v>URT5011/2</v>
          </cell>
          <cell r="N827" t="str">
            <v>RACCORD TARAUDE COMPRESSION _ 50X1 1/2</v>
          </cell>
          <cell r="P827">
            <v>1</v>
          </cell>
          <cell r="Q827">
            <v>1</v>
          </cell>
          <cell r="R827">
            <v>3</v>
          </cell>
        </row>
        <row r="828">
          <cell r="A828" t="str">
            <v>MRAC50/EC</v>
          </cell>
          <cell r="C828" t="str">
            <v>RACCORD PEHD PVC D50 2""""""""</v>
          </cell>
          <cell r="D828">
            <v>9</v>
          </cell>
          <cell r="E828" t="str">
            <v>POSTES DE RELEVAGE</v>
          </cell>
          <cell r="F828">
            <v>4</v>
          </cell>
          <cell r="G828" t="str">
            <v>PVC/PE</v>
          </cell>
          <cell r="J828">
            <v>3</v>
          </cell>
          <cell r="K828" t="str">
            <v>ACCESSOIRES POSTE</v>
          </cell>
          <cell r="L828" t="str">
            <v>AQUATIRIS</v>
          </cell>
          <cell r="M828" t="str">
            <v>&lt;Non référencé&gt;</v>
          </cell>
          <cell r="N828" t="str">
            <v>&lt;Article non référencé&gt;</v>
          </cell>
          <cell r="P828">
            <v>1</v>
          </cell>
          <cell r="Q828">
            <v>0</v>
          </cell>
          <cell r="R828">
            <v>0</v>
          </cell>
        </row>
        <row r="829">
          <cell r="A829" t="str">
            <v>RTCALEB24</v>
          </cell>
          <cell r="C829" t="str">
            <v>BOITE DE 24 CALES CAOUTCHOUC BRUT 8 X 90</v>
          </cell>
          <cell r="L829" t="str">
            <v>SASKIT</v>
          </cell>
          <cell r="M829" t="str">
            <v>&lt;Non référencé&gt;</v>
          </cell>
          <cell r="N829" t="str">
            <v>&lt;Article non référencé&gt;</v>
          </cell>
          <cell r="P829">
            <v>1</v>
          </cell>
          <cell r="Q829">
            <v>0</v>
          </cell>
          <cell r="R829">
            <v>0</v>
          </cell>
        </row>
        <row r="830">
          <cell r="A830" t="str">
            <v>MVAN2VMHI63</v>
          </cell>
          <cell r="C830" t="str">
            <v>VANNE 2 VOIES MOTORISEE HORLOGE INTEGRE D63</v>
          </cell>
          <cell r="D830">
            <v>10</v>
          </cell>
          <cell r="E830" t="str">
            <v>ACCESSOIRES AU DETAIL</v>
          </cell>
          <cell r="F830">
            <v>13</v>
          </cell>
          <cell r="G830" t="str">
            <v>VANNES</v>
          </cell>
          <cell r="L830" t="str">
            <v>ALIAXIS</v>
          </cell>
          <cell r="M830" t="str">
            <v>VKDIVCE63EPMBLOC</v>
          </cell>
          <cell r="N830" t="str">
            <v>ROBINETS 1/4 DE TOUR ELECTRIQUE D63</v>
          </cell>
          <cell r="O830">
            <v>1</v>
          </cell>
          <cell r="P830">
            <v>1</v>
          </cell>
          <cell r="Q830">
            <v>1</v>
          </cell>
          <cell r="R830">
            <v>413.19</v>
          </cell>
        </row>
        <row r="831">
          <cell r="A831" t="str">
            <v>VESTE-M</v>
          </cell>
          <cell r="C831" t="str">
            <v>VESTE AQUATIRIS - TAILLE VETEMENT : TAILLE M</v>
          </cell>
          <cell r="D831">
            <v>16</v>
          </cell>
          <cell r="E831" t="str">
            <v>SUPPORT DE COMMUNICATION</v>
          </cell>
          <cell r="P831">
            <v>0</v>
          </cell>
          <cell r="Q831">
            <v>0</v>
          </cell>
          <cell r="R831">
            <v>0</v>
          </cell>
        </row>
        <row r="832">
          <cell r="A832" t="str">
            <v>PCR2EH</v>
          </cell>
          <cell r="C832" t="str">
            <v>COFFRAGE FV RELEVAGE 2EH 2,5X1,6</v>
          </cell>
          <cell r="D832">
            <v>12</v>
          </cell>
          <cell r="E832" t="str">
            <v>KITS BACS/KITS COFFRAGES</v>
          </cell>
          <cell r="F832">
            <v>3</v>
          </cell>
          <cell r="G832" t="str">
            <v>KITS COFFRAGES</v>
          </cell>
          <cell r="H832" t="str">
            <v>NB COFFR</v>
          </cell>
          <cell r="I832" t="str">
            <v>NB de ventes de coffrage PVC</v>
          </cell>
          <cell r="L832" t="str">
            <v>AQUATIRIS</v>
          </cell>
          <cell r="M832" t="str">
            <v>&lt;Non référencé&gt;</v>
          </cell>
          <cell r="N832" t="str">
            <v>&lt;Article non référencé&gt;</v>
          </cell>
          <cell r="P832">
            <v>1</v>
          </cell>
          <cell r="Q832">
            <v>0</v>
          </cell>
          <cell r="R832">
            <v>0</v>
          </cell>
        </row>
        <row r="833">
          <cell r="A833" t="str">
            <v>PXFV2EH2.5X1.6</v>
          </cell>
          <cell r="C833" t="str">
            <v>PACK  FV GEO 1.52MM 2EH 2.5X1.6  AVEC GRILLES</v>
          </cell>
          <cell r="D833">
            <v>1</v>
          </cell>
          <cell r="E833" t="str">
            <v>MEMBRANES ET ANTI-RACINES</v>
          </cell>
          <cell r="F833">
            <v>2</v>
          </cell>
          <cell r="G833" t="str">
            <v>MEMBRANES ET ANTI-RACINES</v>
          </cell>
          <cell r="H833" t="str">
            <v>NB FV</v>
          </cell>
          <cell r="I833" t="str">
            <v>NB de ventes packs FV</v>
          </cell>
          <cell r="J833">
            <v>1</v>
          </cell>
          <cell r="K833" t="str">
            <v>Pack EPDM FV</v>
          </cell>
          <cell r="L833" t="str">
            <v>AQUATIRIS</v>
          </cell>
          <cell r="M833" t="str">
            <v>&lt;Non référencé&gt;</v>
          </cell>
          <cell r="N833" t="str">
            <v>&lt;Article non référencé&gt;</v>
          </cell>
          <cell r="P833">
            <v>1</v>
          </cell>
          <cell r="Q833">
            <v>0</v>
          </cell>
          <cell r="R833">
            <v>0</v>
          </cell>
        </row>
        <row r="834">
          <cell r="A834" t="str">
            <v>CASQUETTE1</v>
          </cell>
          <cell r="C834" t="str">
            <v xml:space="preserve">CASQUETTE EN TISSU BLEU MARINE AQUATIRIS </v>
          </cell>
          <cell r="D834">
            <v>16</v>
          </cell>
          <cell r="E834" t="str">
            <v>SUPPORT DE COMMUNICATION</v>
          </cell>
          <cell r="L834" t="str">
            <v>PANTACOM</v>
          </cell>
          <cell r="M834" t="str">
            <v>CASQUETTE1</v>
          </cell>
          <cell r="N834" t="str">
            <v xml:space="preserve">CASQUETTE EN TISSU BLEU MARINE AQUATIRIS </v>
          </cell>
          <cell r="O834" t="str">
            <v>pc</v>
          </cell>
          <cell r="P834">
            <v>1</v>
          </cell>
          <cell r="Q834">
            <v>1</v>
          </cell>
          <cell r="R834">
            <v>7.7</v>
          </cell>
        </row>
        <row r="835">
          <cell r="A835" t="str">
            <v>DWVOX75</v>
          </cell>
          <cell r="C835" t="str">
            <v>ELECTROPOMPE TRIPHASEE DW VOX M 75 D63 FILETE</v>
          </cell>
          <cell r="D835">
            <v>9</v>
          </cell>
          <cell r="E835" t="str">
            <v>POSTES DE RELEVAGE</v>
          </cell>
          <cell r="F835">
            <v>5</v>
          </cell>
          <cell r="G835" t="str">
            <v>POSTES DE RELEVAGE</v>
          </cell>
          <cell r="J835">
            <v>3</v>
          </cell>
          <cell r="K835" t="str">
            <v>ACCESSOIRES POSTE</v>
          </cell>
          <cell r="L835" t="str">
            <v>EBARA</v>
          </cell>
          <cell r="M835" t="str">
            <v>1589030004A</v>
          </cell>
          <cell r="N835" t="str">
            <v>ELECTROPOMPE TRIPHASEE DW VOX 75 D63 FILETE</v>
          </cell>
          <cell r="O835">
            <v>1</v>
          </cell>
          <cell r="P835">
            <v>1</v>
          </cell>
          <cell r="Q835">
            <v>1</v>
          </cell>
          <cell r="R835">
            <v>247</v>
          </cell>
        </row>
        <row r="836">
          <cell r="A836" t="str">
            <v>COFRTRI1</v>
          </cell>
          <cell r="C836" t="str">
            <v>MOD. DIRECTO 1-Tri/0.55 (1,7-2,3A)-S-</v>
          </cell>
          <cell r="D836">
            <v>15</v>
          </cell>
          <cell r="E836" t="str">
            <v>ELECTRICITE</v>
          </cell>
          <cell r="F836">
            <v>6</v>
          </cell>
          <cell r="G836" t="str">
            <v>ELECTRICITE</v>
          </cell>
          <cell r="J836">
            <v>4</v>
          </cell>
          <cell r="K836" t="str">
            <v>COFFRETS ELECTRIQUES</v>
          </cell>
          <cell r="L836" t="str">
            <v>EBARA</v>
          </cell>
          <cell r="M836">
            <v>362334012</v>
          </cell>
          <cell r="N836" t="str">
            <v>MOD. DIRECTO 1-Tri/0.55 (1,7-2,3A)-S-</v>
          </cell>
          <cell r="P836">
            <v>1</v>
          </cell>
          <cell r="Q836">
            <v>1</v>
          </cell>
          <cell r="R836">
            <v>320</v>
          </cell>
        </row>
        <row r="837">
          <cell r="A837" t="str">
            <v>MPLATINE</v>
          </cell>
          <cell r="C837" t="str">
            <v>PLATINES INOX POUR BG</v>
          </cell>
          <cell r="D837">
            <v>9</v>
          </cell>
          <cell r="E837" t="str">
            <v>POSTES DE RELEVAGE</v>
          </cell>
          <cell r="F837">
            <v>5</v>
          </cell>
          <cell r="G837" t="str">
            <v>POSTES DE RELEVAGE</v>
          </cell>
          <cell r="J837">
            <v>3</v>
          </cell>
          <cell r="K837" t="str">
            <v>ACCESSOIRES POSTE</v>
          </cell>
          <cell r="L837" t="str">
            <v>MC</v>
          </cell>
          <cell r="M837" t="str">
            <v>MPLATINE</v>
          </cell>
          <cell r="N837" t="str">
            <v>PLATINE POUR TUBE D26</v>
          </cell>
          <cell r="P837">
            <v>1</v>
          </cell>
          <cell r="Q837">
            <v>1</v>
          </cell>
          <cell r="R837">
            <v>4.09</v>
          </cell>
        </row>
        <row r="838">
          <cell r="A838" t="str">
            <v>BLUEFASTP</v>
          </cell>
          <cell r="C838" t="str">
            <v>COLLE BLUEFAST SPECIALE PVC SOUPLE</v>
          </cell>
          <cell r="D838">
            <v>8</v>
          </cell>
          <cell r="E838" t="str">
            <v>PVC/PE</v>
          </cell>
          <cell r="F838">
            <v>4</v>
          </cell>
          <cell r="G838" t="str">
            <v>PVC/PE</v>
          </cell>
          <cell r="J838">
            <v>1</v>
          </cell>
          <cell r="K838" t="str">
            <v>RACCORD PVC PRESSION &amp; PE</v>
          </cell>
          <cell r="L838" t="str">
            <v>SORODIST</v>
          </cell>
          <cell r="M838" t="str">
            <v>BLUEFASTP</v>
          </cell>
          <cell r="N838" t="str">
            <v>COLLE BLUEFAST SPECIALE PVC SOUPLE</v>
          </cell>
          <cell r="P838">
            <v>1</v>
          </cell>
          <cell r="Q838">
            <v>1</v>
          </cell>
          <cell r="R838">
            <v>5</v>
          </cell>
        </row>
        <row r="839">
          <cell r="A839" t="str">
            <v>BOUL8X16</v>
          </cell>
          <cell r="C839" t="str">
            <v>VIS METAUX INOX A2 TETE HEXAGONALE TH M8X16</v>
          </cell>
          <cell r="D839">
            <v>19</v>
          </cell>
          <cell r="E839" t="str">
            <v>QUINCAILLERIE</v>
          </cell>
          <cell r="F839">
            <v>8</v>
          </cell>
          <cell r="G839" t="str">
            <v>ACCESSOIRES AU DETAIL</v>
          </cell>
          <cell r="L839" t="str">
            <v>VISSERIESERV</v>
          </cell>
          <cell r="M839">
            <v>8412801618</v>
          </cell>
          <cell r="N839" t="str">
            <v>VIS METAUX INOX A2 TETE HEXAGONALE TH M8X16</v>
          </cell>
          <cell r="P839">
            <v>1</v>
          </cell>
          <cell r="Q839">
            <v>200</v>
          </cell>
          <cell r="R839">
            <v>0.08</v>
          </cell>
        </row>
        <row r="840">
          <cell r="A840" t="str">
            <v>BACLYS</v>
          </cell>
          <cell r="C840" t="str">
            <v>BAC RETENTION PE 60X40X15</v>
          </cell>
          <cell r="D840">
            <v>5</v>
          </cell>
          <cell r="E840" t="str">
            <v>REGARDS/REPARTITEURS/CHASSES</v>
          </cell>
          <cell r="F840">
            <v>1</v>
          </cell>
          <cell r="G840" t="str">
            <v>REGARDS/REPARTITEURS/CHASSES</v>
          </cell>
          <cell r="J840">
            <v>5</v>
          </cell>
          <cell r="K840" t="str">
            <v>REGARDS AU DETAIL</v>
          </cell>
          <cell r="L840" t="str">
            <v>EMP</v>
          </cell>
          <cell r="M840" t="str">
            <v>LABR30008F</v>
          </cell>
          <cell r="N840" t="str">
            <v>Labo Rétention 30L - Coloris NOIR TEIN008</v>
          </cell>
          <cell r="R840">
            <v>40.69</v>
          </cell>
        </row>
        <row r="841">
          <cell r="C841">
            <v>1</v>
          </cell>
          <cell r="D841">
            <v>1</v>
          </cell>
          <cell r="E841">
            <v>40.69</v>
          </cell>
          <cell r="F841">
            <v>40.69</v>
          </cell>
          <cell r="G841" t="str">
            <v>EUR</v>
          </cell>
          <cell r="H841">
            <v>0</v>
          </cell>
          <cell r="K841" t="str">
            <v>NORM</v>
          </cell>
          <cell r="L841" t="str">
            <v>Normal</v>
          </cell>
          <cell r="O841" t="str">
            <v>PX1.2</v>
          </cell>
          <cell r="P841" t="str">
            <v>Prix magasin + 20% de marg</v>
          </cell>
          <cell r="R841">
            <v>0</v>
          </cell>
        </row>
        <row r="842">
          <cell r="A842" t="str">
            <v>T25EVAC</v>
          </cell>
          <cell r="C842" t="str">
            <v>TUBE PVC DN25 5 M</v>
          </cell>
          <cell r="D842">
            <v>8</v>
          </cell>
          <cell r="E842" t="str">
            <v>PVC/PE</v>
          </cell>
          <cell r="F842">
            <v>4</v>
          </cell>
          <cell r="G842" t="str">
            <v>PVC/PE</v>
          </cell>
          <cell r="J842">
            <v>3</v>
          </cell>
          <cell r="K842" t="str">
            <v>PVC EVACUATION / VENTILATION / DRAINAGE</v>
          </cell>
          <cell r="L842" t="str">
            <v>SORODIST</v>
          </cell>
          <cell r="M842" t="str">
            <v>TPPVC25</v>
          </cell>
          <cell r="N842" t="str">
            <v>TUBE PVC DN25 (ML)</v>
          </cell>
          <cell r="P842">
            <v>1</v>
          </cell>
          <cell r="Q842">
            <v>5</v>
          </cell>
          <cell r="R842">
            <v>4</v>
          </cell>
        </row>
        <row r="843">
          <cell r="A843" t="str">
            <v>GRILDRALYS</v>
          </cell>
          <cell r="C843" t="str">
            <v>GEOGRILLE DRAINANTE FSM 365 BLUE</v>
          </cell>
          <cell r="L843" t="str">
            <v>NORKOI</v>
          </cell>
          <cell r="M843" t="str">
            <v>refmatal1</v>
          </cell>
          <cell r="N843" t="str">
            <v>RAPIS MATALA BLEU 120*100</v>
          </cell>
          <cell r="P843">
            <v>1</v>
          </cell>
          <cell r="Q843">
            <v>0</v>
          </cell>
          <cell r="R843">
            <v>55.25</v>
          </cell>
        </row>
        <row r="844">
          <cell r="A844" t="str">
            <v>VDL516025</v>
          </cell>
          <cell r="C844" t="str">
            <v>TRAVERSEE DE PAROI 25/32X1""""</v>
          </cell>
          <cell r="D844">
            <v>9</v>
          </cell>
          <cell r="E844" t="str">
            <v>POSTES DE RELEVAGE</v>
          </cell>
          <cell r="F844">
            <v>5</v>
          </cell>
          <cell r="G844" t="str">
            <v>POSTES DE RELEVAGE</v>
          </cell>
          <cell r="J844">
            <v>3</v>
          </cell>
          <cell r="K844" t="str">
            <v>ACCESSOIRES POSTE</v>
          </cell>
          <cell r="L844" t="str">
            <v>DUKTRAD VDL</v>
          </cell>
          <cell r="M844" t="str">
            <v>5.16.025</v>
          </cell>
          <cell r="N844" t="str">
            <v>RACCORDEMENT DE RECIPIENT 25/32X1""</v>
          </cell>
          <cell r="P844">
            <v>1</v>
          </cell>
          <cell r="Q844">
            <v>1</v>
          </cell>
          <cell r="R844">
            <v>5.5</v>
          </cell>
        </row>
        <row r="845">
          <cell r="A845" t="str">
            <v>PHYTOTINY</v>
          </cell>
          <cell r="C845" t="str">
            <v>KIT TINY BAC FV</v>
          </cell>
          <cell r="D845">
            <v>12</v>
          </cell>
          <cell r="E845" t="str">
            <v>KITS BACS/KITS COFFRAGES</v>
          </cell>
          <cell r="F845">
            <v>3</v>
          </cell>
          <cell r="G845" t="str">
            <v>KITS COFFRAGES</v>
          </cell>
          <cell r="L845" t="str">
            <v>SASKIT</v>
          </cell>
          <cell r="M845" t="str">
            <v>PHYTOTINY</v>
          </cell>
          <cell r="N845" t="str">
            <v>KIT TINY BAC FV</v>
          </cell>
          <cell r="O845" t="str">
            <v>pc</v>
          </cell>
          <cell r="P845">
            <v>1</v>
          </cell>
          <cell r="Q845">
            <v>1</v>
          </cell>
          <cell r="R845">
            <v>0</v>
          </cell>
        </row>
        <row r="846">
          <cell r="A846" t="str">
            <v>PEHD1250</v>
          </cell>
          <cell r="C846" t="str">
            <v>PLAQUE DE FOND D1250</v>
          </cell>
          <cell r="D846">
            <v>9</v>
          </cell>
          <cell r="E846" t="str">
            <v>POSTES DE RELEVAGE</v>
          </cell>
          <cell r="J846">
            <v>3</v>
          </cell>
          <cell r="K846" t="str">
            <v>ACCESSOIRES POSTE</v>
          </cell>
          <cell r="L846" t="str">
            <v>SODAF</v>
          </cell>
          <cell r="M846" t="str">
            <v>PEHD1250</v>
          </cell>
          <cell r="N846" t="str">
            <v>PLAQUE DE FOND D1250</v>
          </cell>
          <cell r="P846">
            <v>1</v>
          </cell>
          <cell r="Q846">
            <v>1</v>
          </cell>
          <cell r="R846">
            <v>0</v>
          </cell>
        </row>
        <row r="847">
          <cell r="A847" t="str">
            <v>T25PN162M</v>
          </cell>
          <cell r="C847" t="str">
            <v>TUBE PVC PRESSION PN16 DN25 2 M</v>
          </cell>
          <cell r="D847">
            <v>8</v>
          </cell>
          <cell r="E847" t="str">
            <v>PVC/PE</v>
          </cell>
          <cell r="F847">
            <v>4</v>
          </cell>
          <cell r="G847" t="str">
            <v>PVC/PE</v>
          </cell>
          <cell r="J847">
            <v>3</v>
          </cell>
          <cell r="K847" t="str">
            <v>PVC EVACUATION / VENTILATION / DRAINAGE</v>
          </cell>
          <cell r="L847" t="str">
            <v>SORODIST</v>
          </cell>
          <cell r="M847" t="str">
            <v>TP25/163</v>
          </cell>
          <cell r="N847" t="str">
            <v>TUBE PVC PRESSION PN16 DN25 2 M</v>
          </cell>
          <cell r="O847" t="str">
            <v>ML</v>
          </cell>
          <cell r="P847">
            <v>1</v>
          </cell>
          <cell r="Q847">
            <v>1</v>
          </cell>
          <cell r="R847">
            <v>1.1000000000000001</v>
          </cell>
        </row>
        <row r="848">
          <cell r="A848" t="str">
            <v>BG-BOOK-GUIDEMO</v>
          </cell>
          <cell r="C848" t="str">
            <v>BOOK DES REALISATIONS / GUIDE TECHNIQUE DE MI</v>
          </cell>
          <cell r="D848">
            <v>16</v>
          </cell>
          <cell r="E848" t="str">
            <v>SUPPORT DE COMMUNICATION</v>
          </cell>
          <cell r="P848">
            <v>0</v>
          </cell>
          <cell r="Q848">
            <v>0</v>
          </cell>
          <cell r="R848">
            <v>0</v>
          </cell>
        </row>
        <row r="849">
          <cell r="A849" t="str">
            <v>VESTE-XL</v>
          </cell>
          <cell r="C849" t="str">
            <v>VESTE AQUATIRIS - TAILLE VETEMENT : TAILLE XL</v>
          </cell>
          <cell r="D849">
            <v>16</v>
          </cell>
          <cell r="E849" t="str">
            <v>SUPPORT DE COMMUNICATION</v>
          </cell>
          <cell r="P849">
            <v>0</v>
          </cell>
          <cell r="Q849">
            <v>0</v>
          </cell>
          <cell r="R849">
            <v>0</v>
          </cell>
        </row>
        <row r="850">
          <cell r="A850" t="str">
            <v>TSHIRTM-XL</v>
          </cell>
          <cell r="C850" t="str">
            <v xml:space="preserve">T-SHIRT AQUATIRIS - TAILLE VETEMENT : TAILLE </v>
          </cell>
          <cell r="D850">
            <v>16</v>
          </cell>
          <cell r="E850" t="str">
            <v>SUPPORT DE COMMUNICATION</v>
          </cell>
          <cell r="P850">
            <v>0</v>
          </cell>
          <cell r="Q850">
            <v>0</v>
          </cell>
          <cell r="R850">
            <v>0</v>
          </cell>
        </row>
        <row r="851">
          <cell r="A851" t="str">
            <v>VCHARP8X140B50</v>
          </cell>
          <cell r="C851" t="str">
            <v>BOITE DE 50 VIS CHARPENTE 8X140 INOX A2 TX40</v>
          </cell>
          <cell r="D851">
            <v>19</v>
          </cell>
          <cell r="E851" t="str">
            <v>QUINCAILLERIE</v>
          </cell>
          <cell r="F851">
            <v>3</v>
          </cell>
          <cell r="G851" t="str">
            <v>KITS COFFRAGES</v>
          </cell>
          <cell r="L851" t="str">
            <v>AQUATIRIS</v>
          </cell>
          <cell r="M851" t="str">
            <v>&lt;Non référencé&gt;</v>
          </cell>
          <cell r="N851" t="str">
            <v>&lt;Article non référencé&gt;</v>
          </cell>
          <cell r="P851">
            <v>1</v>
          </cell>
          <cell r="Q851">
            <v>0</v>
          </cell>
          <cell r="R851">
            <v>0</v>
          </cell>
        </row>
        <row r="852">
          <cell r="A852" t="str">
            <v>VPENT7X70B100</v>
          </cell>
          <cell r="C852" t="str">
            <v>BOITE DE 100 VIS PENTURE TORX T30 INOX A2 7X</v>
          </cell>
          <cell r="D852">
            <v>12</v>
          </cell>
          <cell r="E852" t="str">
            <v>KITS BACS/KITS COFFRAGES</v>
          </cell>
          <cell r="F852">
            <v>3</v>
          </cell>
          <cell r="G852" t="str">
            <v>KITS COFFRAGES</v>
          </cell>
          <cell r="L852" t="str">
            <v>AQUATIRIS</v>
          </cell>
          <cell r="M852" t="str">
            <v>&lt;Non référencé&gt;</v>
          </cell>
          <cell r="N852" t="str">
            <v>&lt;Article non référencé&gt;</v>
          </cell>
          <cell r="P852">
            <v>1</v>
          </cell>
          <cell r="Q852">
            <v>0</v>
          </cell>
          <cell r="R852">
            <v>0</v>
          </cell>
        </row>
        <row r="853">
          <cell r="A853" t="str">
            <v>VPENT6X30B100</v>
          </cell>
          <cell r="C853" t="str">
            <v>BOITE DE 100 VIS PENTURE 6X30 T30 INOX  A2</v>
          </cell>
          <cell r="D853">
            <v>19</v>
          </cell>
          <cell r="E853" t="str">
            <v>QUINCAILLERIE</v>
          </cell>
          <cell r="F853">
            <v>3</v>
          </cell>
          <cell r="G853" t="str">
            <v>KITS COFFRAGES</v>
          </cell>
          <cell r="L853" t="str">
            <v>VISSERIESERV</v>
          </cell>
          <cell r="M853" t="str">
            <v>VPENT6X30B100</v>
          </cell>
          <cell r="N853" t="str">
            <v>VIS PENTURE 6X30 T30 INOX  A4</v>
          </cell>
          <cell r="P853">
            <v>1</v>
          </cell>
          <cell r="Q853">
            <v>1</v>
          </cell>
          <cell r="R853">
            <v>0</v>
          </cell>
        </row>
        <row r="854">
          <cell r="A854" t="str">
            <v>VCHARP6X80B100</v>
          </cell>
          <cell r="C854" t="str">
            <v>BOITE DE 100 VIS CHARPENTE 6X80 INOX  A2 TORX</v>
          </cell>
          <cell r="D854">
            <v>19</v>
          </cell>
          <cell r="E854" t="str">
            <v>QUINCAILLERIE</v>
          </cell>
          <cell r="F854">
            <v>3</v>
          </cell>
          <cell r="G854" t="str">
            <v>KITS COFFRAGES</v>
          </cell>
          <cell r="L854" t="str">
            <v>AQUATIRIS</v>
          </cell>
          <cell r="M854" t="str">
            <v>&lt;Non référencé&gt;</v>
          </cell>
          <cell r="N854" t="str">
            <v>&lt;Article non référencé&gt;</v>
          </cell>
          <cell r="P854">
            <v>1</v>
          </cell>
          <cell r="Q854">
            <v>0</v>
          </cell>
          <cell r="R854">
            <v>0</v>
          </cell>
        </row>
        <row r="855">
          <cell r="A855" t="str">
            <v>DIR023VMHI63PAP</v>
          </cell>
          <cell r="C855" t="str">
            <v>KIT PAP RELEVAGE VAN 3 VOIES MOTORISE D63</v>
          </cell>
          <cell r="D855">
            <v>5</v>
          </cell>
          <cell r="E855" t="str">
            <v>REGARDS/REPARTITEURS/CHASSES</v>
          </cell>
          <cell r="F855">
            <v>1</v>
          </cell>
          <cell r="G855" t="str">
            <v>REGARDS/REPARTITEURS/CHASSES</v>
          </cell>
          <cell r="H855" t="str">
            <v xml:space="preserve">NB KITS </v>
          </cell>
          <cell r="I855" t="str">
            <v>NB de ventes de kits (rech par reg distr</v>
          </cell>
          <cell r="J855">
            <v>4</v>
          </cell>
          <cell r="K855" t="str">
            <v>DISTRIBUTION RELEVAGE</v>
          </cell>
          <cell r="L855" t="str">
            <v>AQUATIRIS</v>
          </cell>
          <cell r="M855" t="str">
            <v>&lt;Non référencé&gt;</v>
          </cell>
          <cell r="N855" t="str">
            <v>&lt;Article non référencé&gt;</v>
          </cell>
          <cell r="P855">
            <v>1</v>
          </cell>
          <cell r="Q855">
            <v>0</v>
          </cell>
          <cell r="R855">
            <v>0</v>
          </cell>
        </row>
        <row r="856">
          <cell r="A856" t="str">
            <v>PVC6316L17</v>
          </cell>
          <cell r="C856" t="str">
            <v>TUBE PVC PRESSION D63 L17CM</v>
          </cell>
          <cell r="D856">
            <v>8</v>
          </cell>
          <cell r="E856" t="str">
            <v>PVC/PE</v>
          </cell>
          <cell r="F856">
            <v>4</v>
          </cell>
          <cell r="G856" t="str">
            <v>PVC/PE</v>
          </cell>
          <cell r="J856">
            <v>2</v>
          </cell>
          <cell r="K856" t="str">
            <v>COURONNES PE / BARRES PVC</v>
          </cell>
          <cell r="L856" t="str">
            <v>SORODIST</v>
          </cell>
          <cell r="M856" t="str">
            <v>PVC6316L17</v>
          </cell>
          <cell r="N856" t="str">
            <v>TUBE PVC PRESSION D63 L17CM</v>
          </cell>
          <cell r="O856" t="str">
            <v>pc</v>
          </cell>
          <cell r="P856">
            <v>1</v>
          </cell>
          <cell r="Q856">
            <v>1</v>
          </cell>
          <cell r="R856">
            <v>0</v>
          </cell>
        </row>
        <row r="857">
          <cell r="A857" t="str">
            <v>DIR023VMHI50PAP</v>
          </cell>
          <cell r="C857" t="str">
            <v>KIT PAP RELEVAGE VAN 3 VOIES MOTORISE D50</v>
          </cell>
          <cell r="D857">
            <v>5</v>
          </cell>
          <cell r="E857" t="str">
            <v>REGARDS/REPARTITEURS/CHASSES</v>
          </cell>
          <cell r="F857">
            <v>1</v>
          </cell>
          <cell r="G857" t="str">
            <v>REGARDS/REPARTITEURS/CHASSES</v>
          </cell>
          <cell r="H857" t="str">
            <v xml:space="preserve">NB KITS </v>
          </cell>
          <cell r="I857" t="str">
            <v>NB de ventes de kits (rech par reg distr</v>
          </cell>
          <cell r="J857">
            <v>4</v>
          </cell>
          <cell r="K857" t="str">
            <v>DISTRIBUTION RELEVAGE</v>
          </cell>
          <cell r="L857" t="str">
            <v>AQUATIRIS</v>
          </cell>
          <cell r="M857" t="str">
            <v>&lt;Non référencé&gt;</v>
          </cell>
          <cell r="N857" t="str">
            <v>&lt;Article non référencé&gt;</v>
          </cell>
          <cell r="P857">
            <v>1</v>
          </cell>
          <cell r="Q857">
            <v>0</v>
          </cell>
          <cell r="R857">
            <v>0</v>
          </cell>
        </row>
        <row r="858">
          <cell r="A858" t="str">
            <v>ELECV63</v>
          </cell>
          <cell r="C858" t="str">
            <v>ACTIONNEUR ELECTRIQUE AVEC CARTE BLUETOOTH</v>
          </cell>
          <cell r="D858">
            <v>10</v>
          </cell>
          <cell r="E858" t="str">
            <v>ACCESSOIRES AU DETAIL</v>
          </cell>
          <cell r="J858">
            <v>2</v>
          </cell>
          <cell r="K858" t="str">
            <v>VANNES</v>
          </cell>
          <cell r="L858" t="str">
            <v>ALIAXIS</v>
          </cell>
          <cell r="M858" t="str">
            <v>ER20BLT</v>
          </cell>
          <cell r="N858" t="str">
            <v xml:space="preserve">ER20.50A.GBH. ACT ELECTRIQUE ER20 AVEC CARTE </v>
          </cell>
          <cell r="P858">
            <v>1</v>
          </cell>
          <cell r="Q858">
            <v>1</v>
          </cell>
          <cell r="R858">
            <v>378.15</v>
          </cell>
        </row>
        <row r="859">
          <cell r="A859" t="str">
            <v>KMONTD63</v>
          </cell>
          <cell r="C859" t="str">
            <v>D63 KIT DE MONTAGE POUR ACTIONNEUR ELECTRIQUE</v>
          </cell>
          <cell r="D859">
            <v>10</v>
          </cell>
          <cell r="E859" t="str">
            <v>ACCESSOIRES AU DETAIL</v>
          </cell>
          <cell r="J859">
            <v>2</v>
          </cell>
          <cell r="K859" t="str">
            <v>VANNES</v>
          </cell>
          <cell r="L859" t="str">
            <v>ALIAXIS</v>
          </cell>
          <cell r="M859" t="str">
            <v>2KTPQCELL</v>
          </cell>
          <cell r="N859" t="str">
            <v>D63 KIT DE MONTAGE POUR ACTIONNEUR ELECTRIQUE</v>
          </cell>
          <cell r="P859">
            <v>1</v>
          </cell>
          <cell r="Q859">
            <v>1</v>
          </cell>
          <cell r="R859">
            <v>52.19</v>
          </cell>
        </row>
        <row r="860">
          <cell r="A860" t="str">
            <v>KMONTD50</v>
          </cell>
          <cell r="C860" t="str">
            <v>D50 KIT DE MONTAGE POUR ACTIONNEUR ELECTRIQUE</v>
          </cell>
          <cell r="D860">
            <v>10</v>
          </cell>
          <cell r="E860" t="str">
            <v>ACCESSOIRES AU DETAIL</v>
          </cell>
          <cell r="J860">
            <v>2</v>
          </cell>
          <cell r="K860" t="str">
            <v>VANNES</v>
          </cell>
          <cell r="L860" t="str">
            <v>ALIAXIS</v>
          </cell>
          <cell r="M860" t="str">
            <v>2KTPQCEJJ</v>
          </cell>
          <cell r="N860" t="str">
            <v>D50 KIT DE MONTAGE POUR ACTIONNEUR ELECTRIQUE</v>
          </cell>
          <cell r="P860">
            <v>1</v>
          </cell>
          <cell r="Q860">
            <v>1</v>
          </cell>
          <cell r="R860">
            <v>49.12</v>
          </cell>
        </row>
        <row r="861">
          <cell r="A861" t="str">
            <v>VCHARP8X160B50</v>
          </cell>
          <cell r="C861" t="str">
            <v>BOITE DE 50 VIS CHARPENTE 8X160 INOX A2 TX40</v>
          </cell>
          <cell r="D861">
            <v>19</v>
          </cell>
          <cell r="E861" t="str">
            <v>QUINCAILLERIE</v>
          </cell>
          <cell r="F861">
            <v>3</v>
          </cell>
          <cell r="G861" t="str">
            <v>KITS COFFRAGES</v>
          </cell>
          <cell r="J861" t="str">
            <v>VCHARP</v>
          </cell>
          <cell r="K861" t="str">
            <v>VIS CHARPENTE</v>
          </cell>
          <cell r="L861" t="str">
            <v>AQUATIRIS</v>
          </cell>
          <cell r="M861" t="str">
            <v>&lt;Non référencé&gt;</v>
          </cell>
          <cell r="N861" t="str">
            <v>&lt;Article non référencé&gt;</v>
          </cell>
          <cell r="P861">
            <v>1</v>
          </cell>
          <cell r="Q861">
            <v>0</v>
          </cell>
          <cell r="R861">
            <v>0</v>
          </cell>
        </row>
        <row r="862">
          <cell r="A862" t="str">
            <v>FLAC2L</v>
          </cell>
          <cell r="C862" t="str">
            <v>FLACON PEBD GRADUE AVEC BOUCHON 2L</v>
          </cell>
          <cell r="D862">
            <v>10</v>
          </cell>
          <cell r="E862" t="str">
            <v>ACCESSOIRES AU DETAIL</v>
          </cell>
          <cell r="F862">
            <v>8</v>
          </cell>
          <cell r="G862" t="str">
            <v>ACCESSOIRES AU DETAIL</v>
          </cell>
          <cell r="J862">
            <v>3</v>
          </cell>
          <cell r="K862" t="str">
            <v>ACCESSOIRES</v>
          </cell>
          <cell r="L862" t="str">
            <v>&lt;Defaut&gt;</v>
          </cell>
          <cell r="M862" t="str">
            <v>FLAC2L</v>
          </cell>
          <cell r="N862" t="str">
            <v>FLACON PEBD GRADUE AVEC BOUCHON 2L</v>
          </cell>
          <cell r="P862">
            <v>1</v>
          </cell>
          <cell r="Q862">
            <v>1</v>
          </cell>
          <cell r="R862">
            <v>2.92</v>
          </cell>
        </row>
        <row r="863">
          <cell r="A863" t="str">
            <v>CORDPP</v>
          </cell>
          <cell r="C863" t="str">
            <v>DRISS POLYPRO D4 1M</v>
          </cell>
          <cell r="D863">
            <v>10</v>
          </cell>
          <cell r="E863" t="str">
            <v>ACCESSOIRES AU DETAIL</v>
          </cell>
          <cell r="F863">
            <v>8</v>
          </cell>
          <cell r="G863" t="str">
            <v>ACCESSOIRES AU DETAIL</v>
          </cell>
          <cell r="J863">
            <v>3</v>
          </cell>
          <cell r="K863" t="str">
            <v>ACCESSOIRES</v>
          </cell>
          <cell r="L863" t="str">
            <v>CASTORAMA</v>
          </cell>
          <cell r="M863" t="str">
            <v>CORDPP</v>
          </cell>
          <cell r="N863" t="str">
            <v>CORDAGE TRESSE DRISS POLYPRO D4 20M</v>
          </cell>
          <cell r="O863" t="str">
            <v>Bobine de 20 m</v>
          </cell>
          <cell r="P863">
            <v>20</v>
          </cell>
          <cell r="Q863">
            <v>0</v>
          </cell>
          <cell r="R863">
            <v>5.55</v>
          </cell>
        </row>
        <row r="864">
          <cell r="A864" t="str">
            <v>COFRELECV2VAUTO</v>
          </cell>
          <cell r="C864" t="str">
            <v>COFFRET ELECTRIQUE - AUTO 3 VANNES 2 VOIES</v>
          </cell>
          <cell r="L864" t="str">
            <v>&lt;Defaut&gt;</v>
          </cell>
          <cell r="M864" t="str">
            <v>COFRELECV2VAUTO</v>
          </cell>
          <cell r="N864" t="str">
            <v>COFFRET ELECTRIQUE - AUTO 3 VANNES 2 VOIES</v>
          </cell>
          <cell r="P864">
            <v>1</v>
          </cell>
          <cell r="Q864">
            <v>1</v>
          </cell>
          <cell r="R864">
            <v>0</v>
          </cell>
        </row>
        <row r="865">
          <cell r="A865" t="str">
            <v>KCAREX6EH</v>
          </cell>
          <cell r="C865" t="str">
            <v>KIT CAREX 6 EH</v>
          </cell>
          <cell r="D865">
            <v>12</v>
          </cell>
          <cell r="E865" t="str">
            <v>KITS BACS/KITS COFFRAGES</v>
          </cell>
          <cell r="F865">
            <v>15</v>
          </cell>
          <cell r="G865" t="str">
            <v>KIT CAREX</v>
          </cell>
          <cell r="J865">
            <v>1</v>
          </cell>
          <cell r="K865" t="str">
            <v>KIT BACS / KITS COFFRAGE</v>
          </cell>
          <cell r="L865" t="str">
            <v>AQUATIRIS</v>
          </cell>
          <cell r="M865" t="str">
            <v>&lt;Non référencé&gt;</v>
          </cell>
          <cell r="N865" t="str">
            <v>&lt;Article non référencé&gt;</v>
          </cell>
          <cell r="P865">
            <v>1</v>
          </cell>
          <cell r="Q865">
            <v>0</v>
          </cell>
          <cell r="R865">
            <v>0</v>
          </cell>
        </row>
        <row r="866">
          <cell r="A866" t="str">
            <v>TALIMCAREX</v>
          </cell>
          <cell r="C866" t="str">
            <v>RAMPE D'ALIMENTATION CAREX D50 L=1,3 M</v>
          </cell>
          <cell r="L866" t="str">
            <v>AQUATIRIS</v>
          </cell>
          <cell r="M866" t="str">
            <v>TALIMCAREX</v>
          </cell>
          <cell r="N866" t="str">
            <v>RAMPE D'ALIMENTATION CAREX D50 L=1,3 M</v>
          </cell>
          <cell r="P866">
            <v>1</v>
          </cell>
          <cell r="Q866">
            <v>1</v>
          </cell>
          <cell r="R866">
            <v>5.92</v>
          </cell>
        </row>
        <row r="867">
          <cell r="A867" t="str">
            <v>CUVECAREX3500</v>
          </cell>
          <cell r="C867" t="str">
            <v>CUVE 3500L GAMME CAREX</v>
          </cell>
          <cell r="L867" t="str">
            <v>&lt;Defaut&gt;</v>
          </cell>
          <cell r="M867" t="str">
            <v>CUVECAREX3500</v>
          </cell>
          <cell r="N867" t="str">
            <v>CUVE 3500L GAMME CAREX</v>
          </cell>
          <cell r="P867">
            <v>1</v>
          </cell>
          <cell r="Q867">
            <v>1</v>
          </cell>
          <cell r="R867">
            <v>720</v>
          </cell>
        </row>
        <row r="868">
          <cell r="A868" t="str">
            <v>GOODPCSP</v>
          </cell>
          <cell r="C868" t="str">
            <v>PORTE CLEFS SUPPORT TELEPHONE AQUATIRIS</v>
          </cell>
          <cell r="D868">
            <v>16</v>
          </cell>
          <cell r="E868" t="str">
            <v>SUPPORT DE COMMUNICATION</v>
          </cell>
          <cell r="F868">
            <v>10</v>
          </cell>
          <cell r="G868" t="str">
            <v>SUPPORT DE COMMUNICATION</v>
          </cell>
          <cell r="L868" t="str">
            <v>GENIECADO</v>
          </cell>
          <cell r="M868" t="str">
            <v>GOODPCSP</v>
          </cell>
          <cell r="N868" t="str">
            <v>PORTE CLEFS SUPPORT TELEPHONE AQUATIRIS</v>
          </cell>
          <cell r="P868">
            <v>1</v>
          </cell>
          <cell r="Q868">
            <v>1</v>
          </cell>
          <cell r="R868">
            <v>2.0499999999999998</v>
          </cell>
        </row>
        <row r="869">
          <cell r="A869" t="str">
            <v>CLAP200</v>
          </cell>
          <cell r="C869" t="str">
            <v>KIT CHASSE A OBTURATEUR AIMANTE DN200</v>
          </cell>
          <cell r="D869">
            <v>5</v>
          </cell>
          <cell r="E869" t="str">
            <v>REGARDS/REPARTITEURS/CHASSES</v>
          </cell>
          <cell r="F869">
            <v>1</v>
          </cell>
          <cell r="G869" t="str">
            <v>REGARDS/REPARTITEURS/CHASSES</v>
          </cell>
          <cell r="J869">
            <v>1</v>
          </cell>
          <cell r="K869" t="str">
            <v>DISTRIBUTION GRAVITAIRE/CHASSE/BROYEUR</v>
          </cell>
          <cell r="L869" t="str">
            <v>&lt;Defaut&gt;</v>
          </cell>
          <cell r="M869" t="str">
            <v>CLAP200</v>
          </cell>
          <cell r="N869" t="str">
            <v>KIT CHASSE A OBTURATEUR AIMANTE DN200</v>
          </cell>
          <cell r="P869">
            <v>1</v>
          </cell>
          <cell r="Q869">
            <v>1</v>
          </cell>
          <cell r="R869">
            <v>0</v>
          </cell>
        </row>
        <row r="870">
          <cell r="A870" t="str">
            <v>SBGDA02H1800</v>
          </cell>
          <cell r="C870" t="str">
            <v>BROYEUR DOUBLE POMPE AVEC ALTERNANCE H=1800</v>
          </cell>
          <cell r="D870">
            <v>5</v>
          </cell>
          <cell r="E870" t="str">
            <v>REGARDS/REPARTITEURS/CHASSES</v>
          </cell>
          <cell r="F870">
            <v>5</v>
          </cell>
          <cell r="G870" t="str">
            <v>POSTES DE RELEVAGE</v>
          </cell>
          <cell r="H870" t="str">
            <v>NB CHASS</v>
          </cell>
          <cell r="I870" t="str">
            <v>NB de ventes de chasses et broyeurs</v>
          </cell>
          <cell r="J870">
            <v>1</v>
          </cell>
          <cell r="K870" t="str">
            <v>DISTRIBUTION GRAVITAIRE/CHASSE/BROYEUR</v>
          </cell>
          <cell r="L870" t="str">
            <v>AQUATIRIS</v>
          </cell>
          <cell r="M870" t="str">
            <v>&lt;Non référencé&gt;</v>
          </cell>
          <cell r="N870" t="str">
            <v>&lt;Article non référencé&gt;</v>
          </cell>
          <cell r="P870">
            <v>1</v>
          </cell>
          <cell r="Q870">
            <v>0</v>
          </cell>
          <cell r="R870">
            <v>0</v>
          </cell>
        </row>
        <row r="871">
          <cell r="A871" t="str">
            <v>MCOFPRODPASA</v>
          </cell>
          <cell r="C871" t="str">
            <v>COFFRET ELECTRIQUE DPA POUR BROYEUR</v>
          </cell>
          <cell r="D871">
            <v>9</v>
          </cell>
          <cell r="E871" t="str">
            <v>POSTES DE RELEVAGE</v>
          </cell>
          <cell r="F871">
            <v>5</v>
          </cell>
          <cell r="G871" t="str">
            <v>POSTES DE RELEVAGE</v>
          </cell>
          <cell r="J871">
            <v>3</v>
          </cell>
          <cell r="K871" t="str">
            <v>ACCESSOIRES POSTE</v>
          </cell>
          <cell r="L871" t="str">
            <v>AQUATIRIS</v>
          </cell>
          <cell r="M871" t="str">
            <v>&lt;Non référencé&gt;</v>
          </cell>
          <cell r="N871" t="str">
            <v>&lt;Article non référencé&gt;</v>
          </cell>
          <cell r="P871">
            <v>1</v>
          </cell>
          <cell r="Q871">
            <v>0</v>
          </cell>
          <cell r="R871">
            <v>0</v>
          </cell>
        </row>
        <row r="872">
          <cell r="A872" t="str">
            <v>ODPRO118</v>
          </cell>
          <cell r="C872" t="str">
            <v>DRAIN EPANDAGE ODPRO VERT D100 L=118 cm</v>
          </cell>
          <cell r="D872">
            <v>17</v>
          </cell>
          <cell r="E872" t="str">
            <v>DRAINAGE</v>
          </cell>
          <cell r="F872">
            <v>14</v>
          </cell>
          <cell r="G872" t="str">
            <v>DRAINAGE</v>
          </cell>
          <cell r="J872">
            <v>1</v>
          </cell>
          <cell r="K872" t="str">
            <v>FV GEO</v>
          </cell>
          <cell r="L872" t="str">
            <v>SASKIT</v>
          </cell>
          <cell r="M872" t="str">
            <v>ODPRO118</v>
          </cell>
          <cell r="N872" t="str">
            <v>DRAIN EPANDAGE ODPRO VERT D100 L=118 cm</v>
          </cell>
          <cell r="P872">
            <v>1</v>
          </cell>
          <cell r="Q872">
            <v>1</v>
          </cell>
          <cell r="R872">
            <v>3.67</v>
          </cell>
        </row>
        <row r="873">
          <cell r="A873" t="str">
            <v>KITMECFH</v>
          </cell>
          <cell r="C873" t="str">
            <v>KIT DE MISE EN CHARGE POUR REGARD CUNETTE</v>
          </cell>
          <cell r="D873">
            <v>10</v>
          </cell>
          <cell r="E873" t="str">
            <v>ACCESSOIRES AU DETAIL</v>
          </cell>
          <cell r="F873">
            <v>8</v>
          </cell>
          <cell r="G873" t="str">
            <v>ACCESSOIRES AU DETAIL</v>
          </cell>
          <cell r="L873" t="str">
            <v>AQUATIRIS</v>
          </cell>
          <cell r="M873" t="str">
            <v>&lt;Non référencé&gt;</v>
          </cell>
          <cell r="N873" t="str">
            <v>&lt;Article non référencé&gt;</v>
          </cell>
          <cell r="P873">
            <v>1</v>
          </cell>
          <cell r="Q873">
            <v>0</v>
          </cell>
          <cell r="R873">
            <v>0</v>
          </cell>
        </row>
        <row r="874">
          <cell r="A874" t="str">
            <v>DSPR-1800-PA</v>
          </cell>
          <cell r="C874" t="str">
            <v>POSTE DE RELEVAGE DOUBLE POMPE H=1800</v>
          </cell>
          <cell r="D874">
            <v>9</v>
          </cell>
          <cell r="E874" t="str">
            <v>POSTES DE RELEVAGE</v>
          </cell>
          <cell r="F874">
            <v>5</v>
          </cell>
          <cell r="G874" t="str">
            <v>POSTES DE RELEVAGE</v>
          </cell>
          <cell r="H874" t="str">
            <v>NB PR</v>
          </cell>
          <cell r="I874" t="str">
            <v>NB de ventes de postes de relevage</v>
          </cell>
          <cell r="J874">
            <v>1</v>
          </cell>
          <cell r="K874" t="str">
            <v>POSTES EAUX CHARGEES DIAM 63</v>
          </cell>
          <cell r="L874" t="str">
            <v>AQUATIRIS</v>
          </cell>
          <cell r="M874" t="str">
            <v>&lt;Non référencé&gt;</v>
          </cell>
          <cell r="N874" t="str">
            <v>&lt;Article non référencé&gt;</v>
          </cell>
          <cell r="P874">
            <v>1</v>
          </cell>
          <cell r="Q874">
            <v>0</v>
          </cell>
          <cell r="R874">
            <v>0</v>
          </cell>
        </row>
        <row r="875">
          <cell r="A875" t="str">
            <v>362334026H</v>
          </cell>
          <cell r="C875" t="str">
            <v>DIRECTO 2-M/0.55 (5,7-7,6A) AVEC HORLOGE</v>
          </cell>
          <cell r="D875">
            <v>9</v>
          </cell>
          <cell r="E875" t="str">
            <v>POSTES DE RELEVAGE</v>
          </cell>
          <cell r="F875">
            <v>5</v>
          </cell>
          <cell r="G875" t="str">
            <v>POSTES DE RELEVAGE</v>
          </cell>
          <cell r="J875">
            <v>3</v>
          </cell>
          <cell r="K875" t="str">
            <v>ACCESSOIRES POSTE</v>
          </cell>
          <cell r="L875" t="str">
            <v>EBARA</v>
          </cell>
          <cell r="M875">
            <v>4252008831</v>
          </cell>
          <cell r="N875" t="str">
            <v>DIRECTO 2-M/0.55 (5,7-7,6A) AVEC HORLOGE</v>
          </cell>
          <cell r="P875">
            <v>1</v>
          </cell>
          <cell r="Q875">
            <v>1</v>
          </cell>
          <cell r="R875">
            <v>448</v>
          </cell>
        </row>
        <row r="876">
          <cell r="A876" t="str">
            <v>100110ML</v>
          </cell>
          <cell r="C876" t="str">
            <v>PALETTE 100*110 MI-LOURDE</v>
          </cell>
          <cell r="L876" t="str">
            <v>PAL1</v>
          </cell>
          <cell r="M876" t="str">
            <v>100110ML</v>
          </cell>
          <cell r="N876" t="str">
            <v>PALETTE 100*110 MI-LOURDE</v>
          </cell>
          <cell r="P876">
            <v>1</v>
          </cell>
          <cell r="Q876">
            <v>1</v>
          </cell>
          <cell r="R876">
            <v>3.2</v>
          </cell>
        </row>
        <row r="877">
          <cell r="A877" t="str">
            <v>COFRTRI15</v>
          </cell>
          <cell r="C877" t="str">
            <v>MOD. DIRECTO 1-Tri/1.5 (3,1-4,2A)-S-</v>
          </cell>
          <cell r="D877">
            <v>15</v>
          </cell>
          <cell r="E877" t="str">
            <v>ELECTRICITE</v>
          </cell>
          <cell r="F877">
            <v>6</v>
          </cell>
          <cell r="G877" t="str">
            <v>ELECTRICITE</v>
          </cell>
          <cell r="J877">
            <v>4</v>
          </cell>
          <cell r="K877" t="str">
            <v>COFFRETS ELECTRIQUES</v>
          </cell>
          <cell r="L877" t="str">
            <v>EBARA</v>
          </cell>
          <cell r="M877">
            <v>362334014</v>
          </cell>
          <cell r="N877" t="str">
            <v>MOD. DIRECTO 1-Tri/1.5 (3,1-4,2A)-S-</v>
          </cell>
          <cell r="P877">
            <v>1</v>
          </cell>
          <cell r="Q877">
            <v>1</v>
          </cell>
          <cell r="R877">
            <v>400</v>
          </cell>
        </row>
        <row r="878">
          <cell r="A878" t="str">
            <v>COFRPVCMESURE1</v>
          </cell>
          <cell r="C878" t="str">
            <v>COFFRAGE PVC SUR MESURE 2X2.5 m</v>
          </cell>
          <cell r="L878" t="str">
            <v>&lt;Defaut&gt;</v>
          </cell>
          <cell r="M878" t="str">
            <v>COFRPVCMESURE1</v>
          </cell>
          <cell r="N878" t="str">
            <v>COFFRAGE PVC SUR MESURE 2X2.5 m</v>
          </cell>
          <cell r="P878">
            <v>1</v>
          </cell>
          <cell r="Q878">
            <v>1</v>
          </cell>
          <cell r="R878">
            <v>0</v>
          </cell>
        </row>
        <row r="879">
          <cell r="A879" t="str">
            <v>COFRPVCCAREX6EH</v>
          </cell>
          <cell r="C879" t="str">
            <v>COFFRAGE PVC CAREX 6 EH 2X3 m</v>
          </cell>
          <cell r="L879" t="str">
            <v>&lt;Defaut&gt;</v>
          </cell>
          <cell r="M879" t="str">
            <v>COFRPVCCAREX6EH</v>
          </cell>
          <cell r="N879" t="str">
            <v>COFFRAGE PVC CAREX 6 EH 2X3 m</v>
          </cell>
          <cell r="P879">
            <v>1</v>
          </cell>
          <cell r="Q879">
            <v>1</v>
          </cell>
          <cell r="R879">
            <v>265.44</v>
          </cell>
        </row>
        <row r="880">
          <cell r="A880" t="str">
            <v>KCAREXECO6EH</v>
          </cell>
          <cell r="C880" t="str">
            <v>KIT CAREX 6 EH BORDURE ECOPLANC</v>
          </cell>
          <cell r="D880">
            <v>12</v>
          </cell>
          <cell r="E880" t="str">
            <v>KITS BACS/KITS COFFRAGES</v>
          </cell>
          <cell r="F880">
            <v>15</v>
          </cell>
          <cell r="G880" t="str">
            <v>KIT CAREX</v>
          </cell>
          <cell r="J880">
            <v>1</v>
          </cell>
          <cell r="K880" t="str">
            <v>KIT BACS / KITS COFFRAGE</v>
          </cell>
          <cell r="L880" t="str">
            <v>AQUATIRIS</v>
          </cell>
          <cell r="M880" t="str">
            <v>&lt;Non référencé&gt;</v>
          </cell>
          <cell r="N880" t="str">
            <v>&lt;Article non référencé&gt;</v>
          </cell>
          <cell r="P880">
            <v>1</v>
          </cell>
          <cell r="Q880">
            <v>0</v>
          </cell>
          <cell r="R880">
            <v>0</v>
          </cell>
        </row>
        <row r="881">
          <cell r="A881" t="str">
            <v>KCAREXPVC6EH</v>
          </cell>
          <cell r="C881" t="str">
            <v>KIT CAREX 6 EH COFFRAGE PVC</v>
          </cell>
          <cell r="D881">
            <v>12</v>
          </cell>
          <cell r="E881" t="str">
            <v>KITS BACS/KITS COFFRAGES</v>
          </cell>
          <cell r="F881">
            <v>15</v>
          </cell>
          <cell r="G881" t="str">
            <v>KIT CAREX</v>
          </cell>
          <cell r="J881">
            <v>1</v>
          </cell>
          <cell r="K881" t="str">
            <v>KIT BACS / KITS COFFRAGE</v>
          </cell>
          <cell r="L881" t="str">
            <v>AQUATIRIS</v>
          </cell>
          <cell r="M881" t="str">
            <v>&lt;Non référencé&gt;</v>
          </cell>
          <cell r="N881" t="str">
            <v>&lt;Article non référencé&gt;</v>
          </cell>
          <cell r="P881">
            <v>1</v>
          </cell>
          <cell r="Q881">
            <v>0</v>
          </cell>
          <cell r="R881">
            <v>0</v>
          </cell>
        </row>
        <row r="882">
          <cell r="A882" t="str">
            <v>KCAREX6EHSL</v>
          </cell>
          <cell r="C882" t="str">
            <v>KIT CAREX 6 EH</v>
          </cell>
          <cell r="D882">
            <v>12</v>
          </cell>
          <cell r="E882" t="str">
            <v>KITS BACS/KITS COFFRAGES</v>
          </cell>
          <cell r="F882">
            <v>15</v>
          </cell>
          <cell r="G882" t="str">
            <v>KIT CAREX</v>
          </cell>
          <cell r="J882">
            <v>1</v>
          </cell>
          <cell r="K882" t="str">
            <v>KIT BACS / KITS COFFRAGE</v>
          </cell>
          <cell r="L882" t="str">
            <v>AQUATIRIS</v>
          </cell>
          <cell r="M882" t="str">
            <v>&lt;Non référencé&gt;</v>
          </cell>
          <cell r="N882" t="str">
            <v>&lt;Article non référencé&gt;</v>
          </cell>
          <cell r="P882">
            <v>1</v>
          </cell>
          <cell r="Q882">
            <v>0</v>
          </cell>
          <cell r="R882">
            <v>0</v>
          </cell>
        </row>
        <row r="883">
          <cell r="A883" t="str">
            <v>GPR</v>
          </cell>
          <cell r="C883" t="str">
            <v>GUIDE POSTES DE RELEVAGE</v>
          </cell>
          <cell r="L883" t="str">
            <v>ADA</v>
          </cell>
          <cell r="M883" t="str">
            <v>GPR</v>
          </cell>
          <cell r="N883" t="str">
            <v>GUIDE POSTES DE RELEVAGE</v>
          </cell>
          <cell r="P883">
            <v>1</v>
          </cell>
          <cell r="Q883">
            <v>1</v>
          </cell>
          <cell r="R883">
            <v>0.2</v>
          </cell>
        </row>
      </sheetData>
      <sheetData sheetId="1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15BA9-F233-444D-8D91-235D04CFC6D3}">
  <dimension ref="A1:H174"/>
  <sheetViews>
    <sheetView topLeftCell="D141" workbookViewId="0">
      <selection activeCell="F163" sqref="F163"/>
    </sheetView>
  </sheetViews>
  <sheetFormatPr baseColWidth="10" defaultRowHeight="14.4"/>
  <cols>
    <col min="1" max="1" width="10.5546875" bestFit="1" customWidth="1"/>
    <col min="2" max="2" width="5.44140625" bestFit="1" customWidth="1"/>
    <col min="3" max="3" width="83.5546875" bestFit="1" customWidth="1"/>
    <col min="4" max="4" width="48.6640625" bestFit="1" customWidth="1"/>
    <col min="6" max="6" width="11.5546875" style="145"/>
    <col min="7" max="7" width="18.44140625" bestFit="1" customWidth="1"/>
  </cols>
  <sheetData>
    <row r="1" spans="1:8">
      <c r="A1" t="s">
        <v>4205</v>
      </c>
      <c r="B1" t="s">
        <v>4206</v>
      </c>
      <c r="C1" t="s">
        <v>4207</v>
      </c>
      <c r="D1" t="s">
        <v>4208</v>
      </c>
      <c r="E1" t="s">
        <v>4209</v>
      </c>
      <c r="F1" s="78" t="s">
        <v>4209</v>
      </c>
      <c r="G1" t="s">
        <v>4210</v>
      </c>
      <c r="H1" t="s">
        <v>4211</v>
      </c>
    </row>
    <row r="2" spans="1:8">
      <c r="A2">
        <v>10</v>
      </c>
      <c r="B2" t="s">
        <v>4206</v>
      </c>
      <c r="C2" t="s">
        <v>4212</v>
      </c>
      <c r="D2" t="s">
        <v>437</v>
      </c>
      <c r="E2" t="s">
        <v>4213</v>
      </c>
      <c r="F2" s="145">
        <f>VLOOKUP(G2,'STEEVE RESTITUTION'!$A$1:$H$484,8,FALSE)</f>
        <v>133.5</v>
      </c>
      <c r="G2" t="s">
        <v>436</v>
      </c>
      <c r="H2" t="s">
        <v>4214</v>
      </c>
    </row>
    <row r="3" spans="1:8">
      <c r="A3">
        <v>12</v>
      </c>
      <c r="B3" t="s">
        <v>4206</v>
      </c>
      <c r="C3" t="s">
        <v>4215</v>
      </c>
      <c r="D3" t="s">
        <v>463</v>
      </c>
      <c r="E3" t="s">
        <v>4216</v>
      </c>
      <c r="F3" s="145">
        <f>VLOOKUP(G3,'STEEVE RESTITUTION'!$A$1:$H$484,8,FALSE)</f>
        <v>52.5</v>
      </c>
      <c r="G3" t="s">
        <v>462</v>
      </c>
      <c r="H3" t="s">
        <v>4217</v>
      </c>
    </row>
    <row r="4" spans="1:8">
      <c r="A4">
        <v>14</v>
      </c>
      <c r="B4" t="s">
        <v>4206</v>
      </c>
      <c r="C4" t="s">
        <v>4218</v>
      </c>
      <c r="D4" t="s">
        <v>469</v>
      </c>
      <c r="E4" t="s">
        <v>4219</v>
      </c>
      <c r="F4" s="145">
        <f>VLOOKUP(G4,'STEEVE RESTITUTION'!$A$1:$H$484,8,FALSE)</f>
        <v>22</v>
      </c>
      <c r="G4" t="s">
        <v>468</v>
      </c>
      <c r="H4" t="s">
        <v>4220</v>
      </c>
    </row>
    <row r="5" spans="1:8">
      <c r="A5">
        <v>15</v>
      </c>
      <c r="B5" t="s">
        <v>4206</v>
      </c>
      <c r="C5" t="s">
        <v>4221</v>
      </c>
      <c r="D5" t="s">
        <v>467</v>
      </c>
      <c r="E5" t="s">
        <v>4222</v>
      </c>
      <c r="F5" s="145">
        <f>VLOOKUP(G5,'STEEVE RESTITUTION'!$A$1:$H$484,8,FALSE)</f>
        <v>45.36</v>
      </c>
      <c r="G5" t="s">
        <v>466</v>
      </c>
      <c r="H5" t="s">
        <v>4223</v>
      </c>
    </row>
    <row r="6" spans="1:8">
      <c r="A6">
        <v>16</v>
      </c>
      <c r="B6" t="s">
        <v>4206</v>
      </c>
      <c r="C6" t="s">
        <v>4224</v>
      </c>
      <c r="D6" t="s">
        <v>471</v>
      </c>
      <c r="E6" t="s">
        <v>4225</v>
      </c>
      <c r="F6" s="145">
        <f>VLOOKUP(G6,'STEEVE RESTITUTION'!$A$1:$H$484,8,FALSE)</f>
        <v>40.823999999999998</v>
      </c>
      <c r="G6" t="s">
        <v>470</v>
      </c>
      <c r="H6" t="s">
        <v>4226</v>
      </c>
    </row>
    <row r="7" spans="1:8">
      <c r="A7">
        <v>56</v>
      </c>
      <c r="B7" t="s">
        <v>4206</v>
      </c>
      <c r="C7" t="s">
        <v>4227</v>
      </c>
      <c r="D7" t="s">
        <v>475</v>
      </c>
      <c r="E7" t="s">
        <v>4228</v>
      </c>
      <c r="F7" s="145">
        <f>VLOOKUP(G7,'STEEVE RESTITUTION'!$A$1:$H$484,8,FALSE)</f>
        <v>1.3800000000000001</v>
      </c>
      <c r="G7" t="s">
        <v>474</v>
      </c>
      <c r="H7" t="s">
        <v>4229</v>
      </c>
    </row>
    <row r="8" spans="1:8">
      <c r="A8">
        <v>58</v>
      </c>
      <c r="B8" t="s">
        <v>4206</v>
      </c>
      <c r="C8" t="s">
        <v>4230</v>
      </c>
      <c r="D8" t="s">
        <v>994</v>
      </c>
      <c r="E8" t="s">
        <v>4231</v>
      </c>
      <c r="F8" s="145">
        <f>VLOOKUP(G8,'STEEVE RESTITUTION'!$A$1:$H$484,8,FALSE)</f>
        <v>5.0250000000000004</v>
      </c>
      <c r="G8" t="s">
        <v>508</v>
      </c>
      <c r="H8" t="s">
        <v>4232</v>
      </c>
    </row>
    <row r="9" spans="1:8">
      <c r="A9">
        <v>59</v>
      </c>
      <c r="B9" t="s">
        <v>4206</v>
      </c>
      <c r="C9" t="s">
        <v>4233</v>
      </c>
      <c r="D9" t="s">
        <v>513</v>
      </c>
      <c r="E9" t="s">
        <v>4234</v>
      </c>
      <c r="F9" s="145">
        <f>VLOOKUP(G9,'STEEVE RESTITUTION'!$A$1:$H$484,8,FALSE)</f>
        <v>6.34</v>
      </c>
      <c r="G9" t="s">
        <v>512</v>
      </c>
      <c r="H9" t="s">
        <v>4229</v>
      </c>
    </row>
    <row r="10" spans="1:8">
      <c r="A10">
        <v>61</v>
      </c>
      <c r="B10" t="s">
        <v>4206</v>
      </c>
      <c r="C10" t="s">
        <v>4235</v>
      </c>
      <c r="D10" t="s">
        <v>940</v>
      </c>
      <c r="E10" t="s">
        <v>4236</v>
      </c>
      <c r="F10" s="145">
        <f>VLOOKUP(G10,'STEEVE RESTITUTION'!$A$1:$H$484,8,FALSE)</f>
        <v>6.36</v>
      </c>
      <c r="G10" t="s">
        <v>654</v>
      </c>
      <c r="H10" t="s">
        <v>4237</v>
      </c>
    </row>
    <row r="11" spans="1:8">
      <c r="A11">
        <v>62</v>
      </c>
      <c r="B11" t="s">
        <v>4206</v>
      </c>
      <c r="C11" t="s">
        <v>4238</v>
      </c>
      <c r="D11" t="s">
        <v>427</v>
      </c>
      <c r="E11" t="s">
        <v>4239</v>
      </c>
      <c r="F11" s="145">
        <f>VLOOKUP(G11,'STEEVE RESTITUTION'!$A$1:$H$484,8,FALSE)</f>
        <v>30.558</v>
      </c>
      <c r="G11" t="s">
        <v>426</v>
      </c>
      <c r="H11" t="s">
        <v>4240</v>
      </c>
    </row>
    <row r="12" spans="1:8">
      <c r="A12">
        <v>63</v>
      </c>
      <c r="B12" t="s">
        <v>4206</v>
      </c>
      <c r="C12" t="s">
        <v>4241</v>
      </c>
      <c r="D12" t="s">
        <v>479</v>
      </c>
      <c r="E12" t="s">
        <v>4242</v>
      </c>
      <c r="F12" s="145">
        <f>VLOOKUP(G12,'STEEVE RESTITUTION'!$A$1:$H$484,8,FALSE)</f>
        <v>34.56</v>
      </c>
      <c r="G12" t="s">
        <v>478</v>
      </c>
      <c r="H12" t="s">
        <v>4243</v>
      </c>
    </row>
    <row r="13" spans="1:8">
      <c r="A13">
        <v>64</v>
      </c>
      <c r="B13" t="s">
        <v>4206</v>
      </c>
      <c r="C13" t="s">
        <v>4244</v>
      </c>
      <c r="D13" t="s">
        <v>485</v>
      </c>
      <c r="E13" t="s">
        <v>4245</v>
      </c>
      <c r="F13" s="145">
        <f>VLOOKUP(G13,'STEEVE RESTITUTION'!$A$1:$H$484,8,FALSE)</f>
        <v>34.1</v>
      </c>
      <c r="G13" t="s">
        <v>484</v>
      </c>
      <c r="H13" t="s">
        <v>4246</v>
      </c>
    </row>
    <row r="14" spans="1:8">
      <c r="A14">
        <v>97</v>
      </c>
      <c r="B14" t="s">
        <v>4206</v>
      </c>
      <c r="C14" t="s">
        <v>4247</v>
      </c>
      <c r="D14" t="s">
        <v>473</v>
      </c>
      <c r="E14" t="s">
        <v>4248</v>
      </c>
      <c r="F14" s="145">
        <f>VLOOKUP(G14,'STEEVE RESTITUTION'!$A$1:$H$484,8,FALSE)</f>
        <v>1.41</v>
      </c>
      <c r="G14" t="s">
        <v>472</v>
      </c>
      <c r="H14" t="s">
        <v>4229</v>
      </c>
    </row>
    <row r="15" spans="1:8">
      <c r="A15">
        <v>98</v>
      </c>
      <c r="B15" t="s">
        <v>4206</v>
      </c>
      <c r="C15" t="s">
        <v>4249</v>
      </c>
      <c r="D15" t="s">
        <v>477</v>
      </c>
      <c r="E15" t="s">
        <v>4228</v>
      </c>
      <c r="F15" s="145">
        <f>VLOOKUP(G15,'STEEVE RESTITUTION'!$A$1:$H$484,8,FALSE)</f>
        <v>1.3800000000000001</v>
      </c>
      <c r="G15" t="s">
        <v>476</v>
      </c>
      <c r="H15" t="s">
        <v>4229</v>
      </c>
    </row>
    <row r="16" spans="1:8">
      <c r="A16">
        <v>99</v>
      </c>
      <c r="B16" t="s">
        <v>4206</v>
      </c>
      <c r="C16" t="s">
        <v>4250</v>
      </c>
      <c r="D16" t="s">
        <v>401</v>
      </c>
      <c r="E16" t="s">
        <v>4251</v>
      </c>
      <c r="F16" s="145">
        <f>VLOOKUP(G16,'STEEVE RESTITUTION'!$A$1:$H$484,8,FALSE)</f>
        <v>125.07320000000001</v>
      </c>
      <c r="G16" t="s">
        <v>400</v>
      </c>
      <c r="H16" t="s">
        <v>4252</v>
      </c>
    </row>
    <row r="17" spans="1:8">
      <c r="A17">
        <v>100</v>
      </c>
      <c r="B17" t="s">
        <v>4206</v>
      </c>
      <c r="C17" t="s">
        <v>4253</v>
      </c>
      <c r="D17" t="s">
        <v>403</v>
      </c>
      <c r="E17" t="s">
        <v>4254</v>
      </c>
      <c r="F17" s="145">
        <f>VLOOKUP(G17,'STEEVE RESTITUTION'!$A$1:$H$484,8,FALSE)</f>
        <v>155.30410000000001</v>
      </c>
      <c r="G17" t="s">
        <v>402</v>
      </c>
      <c r="H17" t="s">
        <v>4252</v>
      </c>
    </row>
    <row r="18" spans="1:8">
      <c r="A18">
        <v>103</v>
      </c>
      <c r="B18" t="s">
        <v>4206</v>
      </c>
      <c r="C18" t="s">
        <v>4255</v>
      </c>
      <c r="D18" t="s">
        <v>425</v>
      </c>
      <c r="E18" t="s">
        <v>4256</v>
      </c>
      <c r="F18" s="145">
        <f>VLOOKUP(G18,'STEEVE RESTITUTION'!$A$1:$H$484,8,FALSE)</f>
        <v>48.224999999999994</v>
      </c>
      <c r="G18" t="s">
        <v>424</v>
      </c>
      <c r="H18" t="s">
        <v>4257</v>
      </c>
    </row>
    <row r="19" spans="1:8">
      <c r="A19">
        <v>104</v>
      </c>
      <c r="B19" t="s">
        <v>4206</v>
      </c>
      <c r="C19" t="s">
        <v>4258</v>
      </c>
      <c r="D19" t="s">
        <v>429</v>
      </c>
      <c r="E19" t="s">
        <v>4259</v>
      </c>
      <c r="F19" s="145">
        <f>VLOOKUP(G19,'STEEVE RESTITUTION'!$A$1:$H$484,8,FALSE)</f>
        <v>41.15100000000001</v>
      </c>
      <c r="G19" t="s">
        <v>428</v>
      </c>
      <c r="H19" t="s">
        <v>4260</v>
      </c>
    </row>
    <row r="20" spans="1:8">
      <c r="A20">
        <v>114</v>
      </c>
      <c r="B20" t="s">
        <v>4206</v>
      </c>
      <c r="C20" t="s">
        <v>4261</v>
      </c>
      <c r="D20" t="s">
        <v>263</v>
      </c>
      <c r="E20" t="s">
        <v>4262</v>
      </c>
      <c r="F20" s="145">
        <f>VLOOKUP(G20,'STEEVE RESTITUTION'!$A$1:$H$484,8,FALSE)</f>
        <v>222.53819999999999</v>
      </c>
      <c r="G20" t="s">
        <v>262</v>
      </c>
      <c r="H20" t="s">
        <v>4263</v>
      </c>
    </row>
    <row r="21" spans="1:8">
      <c r="A21">
        <v>115</v>
      </c>
      <c r="B21" t="s">
        <v>4206</v>
      </c>
      <c r="C21" t="s">
        <v>4264</v>
      </c>
      <c r="D21" t="s">
        <v>271</v>
      </c>
      <c r="E21" t="s">
        <v>4265</v>
      </c>
      <c r="F21" s="145">
        <f>VLOOKUP(G21,'STEEVE RESTITUTION'!$A$1:$H$484,8,FALSE)</f>
        <v>80.92</v>
      </c>
      <c r="G21" t="s">
        <v>270</v>
      </c>
      <c r="H21" t="s">
        <v>4214</v>
      </c>
    </row>
    <row r="22" spans="1:8">
      <c r="A22">
        <v>116</v>
      </c>
      <c r="B22" t="s">
        <v>4206</v>
      </c>
      <c r="C22" t="s">
        <v>4266</v>
      </c>
      <c r="D22" t="s">
        <v>265</v>
      </c>
      <c r="E22" t="s">
        <v>4267</v>
      </c>
      <c r="F22" s="145">
        <f>VLOOKUP(G22,'STEEVE RESTITUTION'!$A$1:$H$484,8,FALSE)</f>
        <v>194.59324999999998</v>
      </c>
      <c r="G22" t="s">
        <v>264</v>
      </c>
      <c r="H22" t="s">
        <v>4268</v>
      </c>
    </row>
    <row r="23" spans="1:8">
      <c r="A23">
        <v>118</v>
      </c>
      <c r="B23" t="s">
        <v>4206</v>
      </c>
      <c r="C23" t="s">
        <v>4269</v>
      </c>
      <c r="D23" t="s">
        <v>269</v>
      </c>
      <c r="E23" t="s">
        <v>4270</v>
      </c>
      <c r="F23" s="145">
        <f>VLOOKUP(G23,'STEEVE RESTITUTION'!$A$1:$H$484,8,FALSE)</f>
        <v>56.56</v>
      </c>
      <c r="G23" t="s">
        <v>268</v>
      </c>
      <c r="H23" t="s">
        <v>4271</v>
      </c>
    </row>
    <row r="24" spans="1:8">
      <c r="A24">
        <v>120</v>
      </c>
      <c r="B24" t="s">
        <v>4206</v>
      </c>
      <c r="C24" t="s">
        <v>4272</v>
      </c>
      <c r="D24" t="s">
        <v>249</v>
      </c>
      <c r="E24" t="s">
        <v>4273</v>
      </c>
      <c r="F24" s="145">
        <f>VLOOKUP(G24,'STEEVE RESTITUTION'!$A$1:$H$484,8,FALSE)</f>
        <v>235.04410000000001</v>
      </c>
      <c r="G24" t="s">
        <v>248</v>
      </c>
      <c r="H24" t="s">
        <v>4274</v>
      </c>
    </row>
    <row r="25" spans="1:8">
      <c r="A25">
        <v>121</v>
      </c>
      <c r="B25" t="s">
        <v>4206</v>
      </c>
      <c r="C25" t="s">
        <v>4275</v>
      </c>
      <c r="D25" t="s">
        <v>253</v>
      </c>
      <c r="E25" t="s">
        <v>4276</v>
      </c>
      <c r="F25" s="145">
        <f>VLOOKUP(G25,'STEEVE RESTITUTION'!$A$1:$H$484,8,FALSE)</f>
        <v>935.31090000000006</v>
      </c>
      <c r="G25" t="s">
        <v>252</v>
      </c>
      <c r="H25" t="s">
        <v>4277</v>
      </c>
    </row>
    <row r="26" spans="1:8">
      <c r="A26">
        <v>123</v>
      </c>
      <c r="B26" t="s">
        <v>4206</v>
      </c>
      <c r="C26" t="s">
        <v>4278</v>
      </c>
      <c r="D26" t="s">
        <v>257</v>
      </c>
      <c r="E26" t="s">
        <v>4279</v>
      </c>
      <c r="F26" s="145">
        <f>VLOOKUP(G26,'STEEVE RESTITUTION'!$A$1:$H$484,8,FALSE)</f>
        <v>141.78433999999999</v>
      </c>
      <c r="G26" t="s">
        <v>256</v>
      </c>
      <c r="H26" t="s">
        <v>4280</v>
      </c>
    </row>
    <row r="27" spans="1:8">
      <c r="A27">
        <v>124</v>
      </c>
      <c r="B27" t="s">
        <v>4206</v>
      </c>
      <c r="C27" t="s">
        <v>4281</v>
      </c>
      <c r="D27" t="s">
        <v>259</v>
      </c>
      <c r="E27" t="s">
        <v>4282</v>
      </c>
      <c r="F27" s="145">
        <f>VLOOKUP(G27,'STEEVE RESTITUTION'!$A$1:$H$484,8,FALSE)</f>
        <v>206.66323000000003</v>
      </c>
      <c r="G27" t="s">
        <v>258</v>
      </c>
      <c r="H27" t="s">
        <v>4283</v>
      </c>
    </row>
    <row r="28" spans="1:8">
      <c r="A28">
        <v>125</v>
      </c>
      <c r="B28" t="s">
        <v>4206</v>
      </c>
      <c r="C28" t="s">
        <v>4284</v>
      </c>
      <c r="D28" t="s">
        <v>455</v>
      </c>
      <c r="E28" t="s">
        <v>4285</v>
      </c>
      <c r="F28" s="145">
        <f>VLOOKUP(G28,'STEEVE RESTITUTION'!$A$1:$H$484,8,FALSE)</f>
        <v>127.224</v>
      </c>
      <c r="G28" t="s">
        <v>454</v>
      </c>
      <c r="H28" t="s">
        <v>4286</v>
      </c>
    </row>
    <row r="29" spans="1:8">
      <c r="A29">
        <v>126</v>
      </c>
      <c r="B29" t="s">
        <v>4206</v>
      </c>
      <c r="C29" t="s">
        <v>4287</v>
      </c>
      <c r="D29" t="s">
        <v>457</v>
      </c>
      <c r="E29" t="s">
        <v>4288</v>
      </c>
      <c r="F29" s="145">
        <f>VLOOKUP(G29,'STEEVE RESTITUTION'!$A$1:$H$484,8,FALSE)</f>
        <v>75.600000000000009</v>
      </c>
      <c r="G29" t="s">
        <v>456</v>
      </c>
      <c r="H29" t="s">
        <v>4289</v>
      </c>
    </row>
    <row r="30" spans="1:8">
      <c r="A30">
        <v>127</v>
      </c>
      <c r="B30" t="s">
        <v>4206</v>
      </c>
      <c r="C30" t="s">
        <v>4290</v>
      </c>
      <c r="D30" t="s">
        <v>459</v>
      </c>
      <c r="E30" t="s">
        <v>4291</v>
      </c>
      <c r="F30" s="145">
        <f>VLOOKUP(G30,'STEEVE RESTITUTION'!$A$1:$H$484,8,FALSE)</f>
        <v>118.584</v>
      </c>
      <c r="G30" t="s">
        <v>458</v>
      </c>
      <c r="H30" t="s">
        <v>4286</v>
      </c>
    </row>
    <row r="31" spans="1:8">
      <c r="A31">
        <v>131</v>
      </c>
      <c r="B31" t="s">
        <v>4206</v>
      </c>
      <c r="C31" t="s">
        <v>4292</v>
      </c>
      <c r="D31" t="s">
        <v>4293</v>
      </c>
      <c r="E31" t="s">
        <v>4294</v>
      </c>
      <c r="F31" s="145">
        <f>VLOOKUP(G31,'STEEVE RESTITUTION'!$A$1:$H$484,8,FALSE)</f>
        <v>8.8500000000000014</v>
      </c>
      <c r="G31" t="s">
        <v>510</v>
      </c>
      <c r="H31" t="s">
        <v>4295</v>
      </c>
    </row>
    <row r="32" spans="1:8">
      <c r="A32">
        <v>137</v>
      </c>
      <c r="B32" t="s">
        <v>4206</v>
      </c>
      <c r="C32" t="s">
        <v>4296</v>
      </c>
      <c r="D32" t="s">
        <v>4297</v>
      </c>
      <c r="E32" t="s">
        <v>4298</v>
      </c>
      <c r="F32" s="145">
        <f>VLOOKUP(G32,'STEEVE RESTITUTION'!$A$1:$H$484,8,FALSE)</f>
        <v>60.75</v>
      </c>
      <c r="G32" t="s">
        <v>464</v>
      </c>
      <c r="H32" t="s">
        <v>4299</v>
      </c>
    </row>
    <row r="33" spans="1:8">
      <c r="A33">
        <v>138</v>
      </c>
      <c r="B33" t="s">
        <v>4206</v>
      </c>
      <c r="C33" t="s">
        <v>4300</v>
      </c>
      <c r="D33" t="s">
        <v>405</v>
      </c>
      <c r="E33" t="s">
        <v>4301</v>
      </c>
      <c r="F33" s="145">
        <f>VLOOKUP(G33,'STEEVE RESTITUTION'!$A$1:$H$484,8,FALSE)</f>
        <v>811.20690000000002</v>
      </c>
      <c r="G33" t="s">
        <v>404</v>
      </c>
      <c r="H33" t="s">
        <v>4302</v>
      </c>
    </row>
    <row r="34" spans="1:8">
      <c r="A34">
        <v>139</v>
      </c>
      <c r="B34" t="s">
        <v>4206</v>
      </c>
      <c r="C34" t="s">
        <v>4303</v>
      </c>
      <c r="D34" t="s">
        <v>407</v>
      </c>
      <c r="E34" t="s">
        <v>4304</v>
      </c>
      <c r="F34" s="145">
        <f>VLOOKUP(G34,'STEEVE RESTITUTION'!$A$1:$H$484,8,FALSE)</f>
        <v>831.70220000000006</v>
      </c>
      <c r="G34" t="s">
        <v>406</v>
      </c>
      <c r="H34" t="s">
        <v>4302</v>
      </c>
    </row>
    <row r="35" spans="1:8">
      <c r="A35">
        <v>140</v>
      </c>
      <c r="B35" t="s">
        <v>4206</v>
      </c>
      <c r="C35" t="s">
        <v>4305</v>
      </c>
      <c r="D35" t="s">
        <v>481</v>
      </c>
      <c r="E35" t="s">
        <v>4306</v>
      </c>
      <c r="F35" s="145">
        <f>VLOOKUP(G35,'STEEVE RESTITUTION'!$A$1:$H$484,8,FALSE)</f>
        <v>43.740000000000009</v>
      </c>
      <c r="G35" t="s">
        <v>480</v>
      </c>
      <c r="H35" t="s">
        <v>4246</v>
      </c>
    </row>
    <row r="36" spans="1:8">
      <c r="A36">
        <v>141</v>
      </c>
      <c r="B36" t="s">
        <v>4206</v>
      </c>
      <c r="C36" t="s">
        <v>4307</v>
      </c>
      <c r="D36" t="s">
        <v>57</v>
      </c>
      <c r="E36" t="s">
        <v>4308</v>
      </c>
      <c r="F36" s="145">
        <f>VLOOKUP(G36,'STEEVE RESTITUTION'!$A$1:$H$484,8,FALSE)</f>
        <v>4515.5</v>
      </c>
      <c r="G36" t="s">
        <v>56</v>
      </c>
      <c r="H36" t="s">
        <v>4309</v>
      </c>
    </row>
    <row r="37" spans="1:8">
      <c r="A37">
        <v>142</v>
      </c>
      <c r="B37" t="s">
        <v>4206</v>
      </c>
      <c r="C37" t="s">
        <v>4310</v>
      </c>
      <c r="D37" t="s">
        <v>449</v>
      </c>
      <c r="E37" t="s">
        <v>4311</v>
      </c>
      <c r="F37" s="145">
        <f>VLOOKUP(G37,'STEEVE RESTITUTION'!$A$1:$H$484,8,FALSE)</f>
        <v>132</v>
      </c>
      <c r="G37" t="s">
        <v>448</v>
      </c>
      <c r="H37" t="s">
        <v>4312</v>
      </c>
    </row>
    <row r="38" spans="1:8">
      <c r="A38">
        <v>143</v>
      </c>
      <c r="B38" t="s">
        <v>4206</v>
      </c>
      <c r="C38" t="s">
        <v>4313</v>
      </c>
      <c r="D38" t="s">
        <v>439</v>
      </c>
      <c r="E38" t="s">
        <v>4314</v>
      </c>
      <c r="F38" s="145">
        <f>VLOOKUP(G38,'STEEVE RESTITUTION'!$A$1:$H$484,8,FALSE)</f>
        <v>157.5</v>
      </c>
      <c r="G38" t="s">
        <v>438</v>
      </c>
      <c r="H38" t="s">
        <v>4315</v>
      </c>
    </row>
    <row r="39" spans="1:8">
      <c r="A39">
        <v>144</v>
      </c>
      <c r="B39" t="s">
        <v>4206</v>
      </c>
      <c r="C39" t="s">
        <v>4316</v>
      </c>
      <c r="D39" t="s">
        <v>453</v>
      </c>
      <c r="E39" t="s">
        <v>4317</v>
      </c>
      <c r="F39" s="145">
        <f>VLOOKUP(G39,'STEEVE RESTITUTION'!$A$1:$H$484,8,FALSE)</f>
        <v>223.5</v>
      </c>
      <c r="G39" t="s">
        <v>452</v>
      </c>
      <c r="H39" t="s">
        <v>4283</v>
      </c>
    </row>
    <row r="40" spans="1:8">
      <c r="A40">
        <v>145</v>
      </c>
      <c r="B40" t="s">
        <v>4206</v>
      </c>
      <c r="C40" t="s">
        <v>4318</v>
      </c>
      <c r="D40" t="s">
        <v>451</v>
      </c>
      <c r="E40" t="s">
        <v>4319</v>
      </c>
      <c r="F40" s="145">
        <f>VLOOKUP(G40,'STEEVE RESTITUTION'!$A$1:$H$484,8,FALSE)</f>
        <v>267</v>
      </c>
      <c r="G40" t="s">
        <v>450</v>
      </c>
      <c r="H40" t="s">
        <v>4320</v>
      </c>
    </row>
    <row r="41" spans="1:8">
      <c r="A41">
        <v>146</v>
      </c>
      <c r="B41" t="s">
        <v>4206</v>
      </c>
      <c r="C41" t="s">
        <v>4321</v>
      </c>
      <c r="D41" t="s">
        <v>447</v>
      </c>
      <c r="E41" t="s">
        <v>4322</v>
      </c>
      <c r="F41" s="145">
        <f>VLOOKUP(G41,'STEEVE RESTITUTION'!$A$1:$H$484,8,FALSE)</f>
        <v>360.43</v>
      </c>
      <c r="G41" t="s">
        <v>446</v>
      </c>
      <c r="H41" t="s">
        <v>4277</v>
      </c>
    </row>
    <row r="42" spans="1:8">
      <c r="A42">
        <v>147</v>
      </c>
      <c r="B42" t="s">
        <v>4206</v>
      </c>
      <c r="C42" t="s">
        <v>4323</v>
      </c>
      <c r="D42" t="s">
        <v>443</v>
      </c>
      <c r="E42" t="s">
        <v>4324</v>
      </c>
      <c r="F42" s="145">
        <f>VLOOKUP(G42,'STEEVE RESTITUTION'!$A$1:$H$484,8,FALSE)</f>
        <v>469.5</v>
      </c>
      <c r="G42" t="s">
        <v>442</v>
      </c>
      <c r="H42" t="s">
        <v>4325</v>
      </c>
    </row>
    <row r="43" spans="1:8">
      <c r="A43">
        <v>148</v>
      </c>
      <c r="B43" t="s">
        <v>4206</v>
      </c>
      <c r="C43" t="s">
        <v>4326</v>
      </c>
      <c r="D43" t="s">
        <v>445</v>
      </c>
      <c r="E43" t="s">
        <v>4327</v>
      </c>
      <c r="F43" s="145">
        <f>VLOOKUP(G43,'STEEVE RESTITUTION'!$A$1:$H$484,8,FALSE)</f>
        <v>499.5</v>
      </c>
      <c r="G43" t="s">
        <v>444</v>
      </c>
      <c r="H43" t="s">
        <v>4328</v>
      </c>
    </row>
    <row r="44" spans="1:8">
      <c r="A44">
        <v>188</v>
      </c>
      <c r="B44" t="s">
        <v>4206</v>
      </c>
      <c r="C44" t="s">
        <v>4329</v>
      </c>
      <c r="D44" t="s">
        <v>413</v>
      </c>
      <c r="E44" t="s">
        <v>4330</v>
      </c>
      <c r="F44" s="145">
        <f>VLOOKUP(G44,'STEEVE RESTITUTION'!$A$1:$H$484,8,FALSE)</f>
        <v>20.774999999999999</v>
      </c>
      <c r="G44" t="s">
        <v>412</v>
      </c>
      <c r="H44" t="s">
        <v>4331</v>
      </c>
    </row>
    <row r="45" spans="1:8">
      <c r="A45">
        <v>189</v>
      </c>
      <c r="B45" t="s">
        <v>4206</v>
      </c>
      <c r="C45" t="s">
        <v>4332</v>
      </c>
      <c r="D45" t="s">
        <v>411</v>
      </c>
      <c r="E45" t="s">
        <v>4333</v>
      </c>
      <c r="F45" s="145">
        <f>VLOOKUP(G45,'STEEVE RESTITUTION'!$A$1:$H$484,8,FALSE)</f>
        <v>17.475000000000001</v>
      </c>
      <c r="G45" t="s">
        <v>410</v>
      </c>
      <c r="H45" t="s">
        <v>4331</v>
      </c>
    </row>
    <row r="46" spans="1:8">
      <c r="A46">
        <v>190</v>
      </c>
      <c r="B46" t="s">
        <v>4206</v>
      </c>
      <c r="C46" t="s">
        <v>4334</v>
      </c>
      <c r="D46" t="s">
        <v>409</v>
      </c>
      <c r="E46" t="s">
        <v>4335</v>
      </c>
      <c r="F46" s="145">
        <f>VLOOKUP(G46,'STEEVE RESTITUTION'!$A$1:$H$484,8,FALSE)</f>
        <v>14.174999999999999</v>
      </c>
      <c r="G46" t="s">
        <v>408</v>
      </c>
      <c r="H46" t="s">
        <v>4331</v>
      </c>
    </row>
    <row r="47" spans="1:8">
      <c r="A47">
        <v>193</v>
      </c>
      <c r="B47" t="s">
        <v>4206</v>
      </c>
      <c r="C47" t="s">
        <v>4336</v>
      </c>
      <c r="D47" t="s">
        <v>581</v>
      </c>
      <c r="E47" t="s">
        <v>4337</v>
      </c>
      <c r="F47" s="145">
        <f>VLOOKUP(G47,'STEEVE RESTITUTION'!$A$1:$H$484,8,FALSE)</f>
        <v>30.911999999999999</v>
      </c>
      <c r="G47" t="s">
        <v>580</v>
      </c>
      <c r="H47" t="s">
        <v>4338</v>
      </c>
    </row>
    <row r="48" spans="1:8">
      <c r="A48">
        <v>194</v>
      </c>
      <c r="B48" t="s">
        <v>4206</v>
      </c>
      <c r="C48" t="s">
        <v>4339</v>
      </c>
      <c r="D48" t="s">
        <v>579</v>
      </c>
      <c r="E48" t="s">
        <v>4340</v>
      </c>
      <c r="F48" s="145">
        <f>VLOOKUP(G48,'STEEVE RESTITUTION'!$A$1:$H$484,8,FALSE)</f>
        <v>19.024000000000001</v>
      </c>
      <c r="G48" t="s">
        <v>578</v>
      </c>
      <c r="H48" t="s">
        <v>4341</v>
      </c>
    </row>
    <row r="49" spans="1:8">
      <c r="A49">
        <v>444</v>
      </c>
      <c r="B49" t="s">
        <v>4206</v>
      </c>
      <c r="C49" t="s">
        <v>4342</v>
      </c>
      <c r="D49" t="s">
        <v>4343</v>
      </c>
      <c r="E49" t="s">
        <v>4344</v>
      </c>
      <c r="F49" s="145">
        <f>VLOOKUP(G49,'STEEVE RESTITUTION'!$A$1:$H$484,8,FALSE)</f>
        <v>15.112500000000001</v>
      </c>
      <c r="G49" t="s">
        <v>514</v>
      </c>
      <c r="H49" t="s">
        <v>4217</v>
      </c>
    </row>
    <row r="50" spans="1:8">
      <c r="A50">
        <v>447</v>
      </c>
      <c r="B50" t="s">
        <v>4206</v>
      </c>
      <c r="C50" t="s">
        <v>4345</v>
      </c>
      <c r="D50" t="s">
        <v>501</v>
      </c>
      <c r="E50" t="s">
        <v>4346</v>
      </c>
      <c r="F50" s="145">
        <f>VLOOKUP(G50,'STEEVE RESTITUTION'!$A$1:$H$484,8,FALSE)</f>
        <v>13.86</v>
      </c>
      <c r="G50" t="s">
        <v>500</v>
      </c>
      <c r="H50" t="s">
        <v>4347</v>
      </c>
    </row>
    <row r="51" spans="1:8">
      <c r="A51">
        <v>448</v>
      </c>
      <c r="B51" t="s">
        <v>4206</v>
      </c>
      <c r="C51" t="s">
        <v>4348</v>
      </c>
      <c r="D51" t="s">
        <v>629</v>
      </c>
      <c r="E51" t="s">
        <v>4349</v>
      </c>
      <c r="F51" s="145">
        <f>VLOOKUP(G51,'STEEVE RESTITUTION'!$A$1:$H$484,8,FALSE)</f>
        <v>7.6059999999999999</v>
      </c>
      <c r="G51" t="s">
        <v>628</v>
      </c>
      <c r="H51" t="s">
        <v>4350</v>
      </c>
    </row>
    <row r="52" spans="1:8">
      <c r="A52">
        <v>449</v>
      </c>
      <c r="B52" t="s">
        <v>4206</v>
      </c>
      <c r="C52" t="s">
        <v>4351</v>
      </c>
      <c r="D52" t="s">
        <v>497</v>
      </c>
      <c r="E52" t="s">
        <v>4352</v>
      </c>
      <c r="F52" s="145">
        <f>VLOOKUP(G52,'STEEVE RESTITUTION'!$A$1:$H$484,8,FALSE)</f>
        <v>22.71</v>
      </c>
      <c r="G52" t="s">
        <v>496</v>
      </c>
      <c r="H52" t="s">
        <v>4350</v>
      </c>
    </row>
    <row r="53" spans="1:8">
      <c r="A53">
        <v>450</v>
      </c>
      <c r="B53" t="s">
        <v>4206</v>
      </c>
      <c r="C53" t="s">
        <v>4353</v>
      </c>
      <c r="D53" t="s">
        <v>267</v>
      </c>
      <c r="E53" t="s">
        <v>4354</v>
      </c>
      <c r="F53" s="145">
        <f>VLOOKUP(G53,'STEEVE RESTITUTION'!$A$1:$H$484,8,FALSE)</f>
        <v>138.334</v>
      </c>
      <c r="G53" t="s">
        <v>266</v>
      </c>
      <c r="H53" t="s">
        <v>4355</v>
      </c>
    </row>
    <row r="54" spans="1:8">
      <c r="A54">
        <v>452</v>
      </c>
      <c r="B54" t="s">
        <v>4206</v>
      </c>
      <c r="C54" t="s">
        <v>4356</v>
      </c>
      <c r="D54" t="s">
        <v>795</v>
      </c>
      <c r="E54" t="s">
        <v>4350</v>
      </c>
      <c r="F54" s="145">
        <v>0</v>
      </c>
      <c r="G54" t="s">
        <v>794</v>
      </c>
      <c r="H54" t="s">
        <v>4232</v>
      </c>
    </row>
    <row r="55" spans="1:8">
      <c r="A55">
        <v>453</v>
      </c>
      <c r="B55" t="s">
        <v>4206</v>
      </c>
      <c r="C55" t="s">
        <v>4357</v>
      </c>
      <c r="D55" t="s">
        <v>627</v>
      </c>
      <c r="E55" t="s">
        <v>4358</v>
      </c>
      <c r="F55" s="145">
        <f>VLOOKUP(G55,'STEEVE RESTITUTION'!$A$1:$H$484,8,FALSE)</f>
        <v>1.6186100000000001</v>
      </c>
      <c r="G55" t="s">
        <v>626</v>
      </c>
      <c r="H55" t="s">
        <v>4359</v>
      </c>
    </row>
    <row r="56" spans="1:8">
      <c r="A56">
        <v>454</v>
      </c>
      <c r="B56" t="s">
        <v>4206</v>
      </c>
      <c r="C56" t="s">
        <v>4360</v>
      </c>
      <c r="D56" t="s">
        <v>431</v>
      </c>
      <c r="E56" t="s">
        <v>4361</v>
      </c>
      <c r="F56" s="145">
        <f>VLOOKUP(G56,'STEEVE RESTITUTION'!$A$1:$H$484,8,FALSE)</f>
        <v>28.815000000000001</v>
      </c>
      <c r="G56" t="s">
        <v>430</v>
      </c>
      <c r="H56" t="s">
        <v>4331</v>
      </c>
    </row>
    <row r="57" spans="1:8">
      <c r="A57">
        <v>455</v>
      </c>
      <c r="B57" t="s">
        <v>4206</v>
      </c>
      <c r="C57" t="s">
        <v>4362</v>
      </c>
      <c r="D57" t="s">
        <v>433</v>
      </c>
      <c r="E57" t="s">
        <v>4363</v>
      </c>
      <c r="F57" s="145">
        <f>VLOOKUP(G57,'STEEVE RESTITUTION'!$A$1:$H$484,8,FALSE)</f>
        <v>28.08</v>
      </c>
      <c r="G57" t="s">
        <v>432</v>
      </c>
      <c r="H57" t="s">
        <v>4331</v>
      </c>
    </row>
    <row r="58" spans="1:8">
      <c r="A58">
        <v>456</v>
      </c>
      <c r="B58" t="s">
        <v>4206</v>
      </c>
      <c r="C58" t="s">
        <v>4364</v>
      </c>
      <c r="D58" t="s">
        <v>435</v>
      </c>
      <c r="E58" t="s">
        <v>4365</v>
      </c>
      <c r="F58" s="145">
        <f>VLOOKUP(G58,'STEEVE RESTITUTION'!$A$1:$H$484,8,FALSE)</f>
        <v>34.200000000000003</v>
      </c>
      <c r="G58" t="s">
        <v>434</v>
      </c>
      <c r="H58" t="s">
        <v>4331</v>
      </c>
    </row>
    <row r="59" spans="1:8">
      <c r="A59">
        <v>458</v>
      </c>
      <c r="B59" t="s">
        <v>4206</v>
      </c>
      <c r="C59" t="s">
        <v>4366</v>
      </c>
      <c r="D59" t="s">
        <v>491</v>
      </c>
      <c r="E59" t="s">
        <v>4367</v>
      </c>
      <c r="F59" s="145">
        <f>VLOOKUP(G59,'STEEVE RESTITUTION'!$A$1:$H$484,8,FALSE)</f>
        <v>17.399999999999999</v>
      </c>
      <c r="G59" t="s">
        <v>490</v>
      </c>
      <c r="H59" t="s">
        <v>4368</v>
      </c>
    </row>
    <row r="60" spans="1:8">
      <c r="A60">
        <v>459</v>
      </c>
      <c r="B60" t="s">
        <v>4206</v>
      </c>
      <c r="C60" t="s">
        <v>4369</v>
      </c>
      <c r="D60" t="s">
        <v>241</v>
      </c>
      <c r="E60" t="s">
        <v>4370</v>
      </c>
      <c r="F60" s="145">
        <f>VLOOKUP(G60,'STEEVE RESTITUTION'!$A$1:$H$484,8,FALSE)</f>
        <v>573.51603999999998</v>
      </c>
      <c r="G60" t="s">
        <v>240</v>
      </c>
      <c r="H60" t="s">
        <v>4371</v>
      </c>
    </row>
    <row r="61" spans="1:8">
      <c r="A61">
        <v>462</v>
      </c>
      <c r="B61" t="s">
        <v>4206</v>
      </c>
      <c r="C61" t="s">
        <v>4372</v>
      </c>
      <c r="D61" t="s">
        <v>521</v>
      </c>
      <c r="E61" t="s">
        <v>4373</v>
      </c>
      <c r="F61" s="145">
        <f>VLOOKUP(G61,'STEEVE RESTITUTION'!$A$1:$H$484,8,FALSE)</f>
        <v>100.27499999999999</v>
      </c>
      <c r="G61" t="s">
        <v>520</v>
      </c>
      <c r="H61" t="s">
        <v>4214</v>
      </c>
    </row>
    <row r="62" spans="1:8">
      <c r="A62">
        <v>463</v>
      </c>
      <c r="B62" t="s">
        <v>4206</v>
      </c>
      <c r="C62" t="s">
        <v>4374</v>
      </c>
      <c r="D62" t="s">
        <v>519</v>
      </c>
      <c r="E62" t="s">
        <v>4375</v>
      </c>
      <c r="F62" s="145">
        <f>VLOOKUP(G62,'STEEVE RESTITUTION'!$A$1:$H$484,8,FALSE)</f>
        <v>61.89</v>
      </c>
      <c r="G62" t="s">
        <v>518</v>
      </c>
      <c r="H62" t="s">
        <v>4271</v>
      </c>
    </row>
    <row r="63" spans="1:8">
      <c r="A63">
        <v>466</v>
      </c>
      <c r="B63" t="s">
        <v>4206</v>
      </c>
      <c r="C63" t="s">
        <v>4376</v>
      </c>
      <c r="D63" t="s">
        <v>615</v>
      </c>
      <c r="E63" t="s">
        <v>4377</v>
      </c>
      <c r="F63" s="145">
        <f>VLOOKUP(G63,'STEEVE RESTITUTION'!$A$1:$H$484,8,FALSE)</f>
        <v>2.1194999999999999</v>
      </c>
      <c r="G63" t="s">
        <v>614</v>
      </c>
      <c r="H63" t="s">
        <v>4341</v>
      </c>
    </row>
    <row r="64" spans="1:8">
      <c r="A64">
        <v>467</v>
      </c>
      <c r="B64" t="s">
        <v>4206</v>
      </c>
      <c r="C64" t="s">
        <v>4378</v>
      </c>
      <c r="D64" t="s">
        <v>609</v>
      </c>
      <c r="E64" t="s">
        <v>4379</v>
      </c>
      <c r="F64" s="145">
        <f>VLOOKUP(G64,'STEEVE RESTITUTION'!$A$1:$H$484,8,FALSE)</f>
        <v>2.238</v>
      </c>
      <c r="G64" t="s">
        <v>608</v>
      </c>
      <c r="H64" t="s">
        <v>4380</v>
      </c>
    </row>
    <row r="65" spans="1:8">
      <c r="A65">
        <v>468</v>
      </c>
      <c r="B65" t="s">
        <v>4206</v>
      </c>
      <c r="C65" t="s">
        <v>4381</v>
      </c>
      <c r="D65" t="s">
        <v>617</v>
      </c>
      <c r="E65" t="s">
        <v>4382</v>
      </c>
      <c r="F65" s="145">
        <f>VLOOKUP(G65,'STEEVE RESTITUTION'!$A$1:$H$484,8,FALSE)</f>
        <v>3.4259999999999997</v>
      </c>
      <c r="G65" t="s">
        <v>616</v>
      </c>
      <c r="H65" t="s">
        <v>4383</v>
      </c>
    </row>
    <row r="66" spans="1:8">
      <c r="A66">
        <v>469</v>
      </c>
      <c r="B66" t="s">
        <v>4206</v>
      </c>
      <c r="C66" t="s">
        <v>4384</v>
      </c>
      <c r="D66" t="s">
        <v>621</v>
      </c>
      <c r="E66" t="s">
        <v>4385</v>
      </c>
      <c r="F66" s="145">
        <f>VLOOKUP(G66,'STEEVE RESTITUTION'!$A$1:$H$484,8,FALSE)</f>
        <v>2.895</v>
      </c>
      <c r="G66" t="s">
        <v>620</v>
      </c>
      <c r="H66" t="s">
        <v>4383</v>
      </c>
    </row>
    <row r="67" spans="1:8">
      <c r="A67">
        <v>470</v>
      </c>
      <c r="B67" t="s">
        <v>4206</v>
      </c>
      <c r="C67" t="s">
        <v>4386</v>
      </c>
      <c r="D67" t="s">
        <v>800</v>
      </c>
      <c r="E67" t="s">
        <v>4387</v>
      </c>
      <c r="F67" s="145">
        <f>VLOOKUP(G67,'STEEVE RESTITUTION'!$A$1:$H$484,8,FALSE)</f>
        <v>8.7913000000000014</v>
      </c>
      <c r="G67" t="s">
        <v>799</v>
      </c>
      <c r="H67" t="s">
        <v>4388</v>
      </c>
    </row>
    <row r="68" spans="1:8">
      <c r="A68">
        <v>475</v>
      </c>
      <c r="B68" t="s">
        <v>4206</v>
      </c>
      <c r="C68" t="s">
        <v>4389</v>
      </c>
      <c r="D68" t="s">
        <v>787</v>
      </c>
      <c r="E68" t="s">
        <v>4390</v>
      </c>
      <c r="F68" s="145">
        <f>VLOOKUP(G68,'STEEVE RESTITUTION'!$A$1:$H$484,8,FALSE)</f>
        <v>130.0873</v>
      </c>
      <c r="G68" t="s">
        <v>786</v>
      </c>
      <c r="H68" t="s">
        <v>4391</v>
      </c>
    </row>
    <row r="69" spans="1:8">
      <c r="A69">
        <v>477</v>
      </c>
      <c r="B69" t="s">
        <v>4206</v>
      </c>
      <c r="C69" t="s">
        <v>4392</v>
      </c>
      <c r="D69" t="s">
        <v>793</v>
      </c>
      <c r="E69" t="s">
        <v>4393</v>
      </c>
      <c r="F69" s="145">
        <f>VLOOKUP(G69,'STEEVE RESTITUTION'!$A$1:$H$484,8,FALSE)</f>
        <v>151.62</v>
      </c>
      <c r="G69" s="45" t="s">
        <v>792</v>
      </c>
      <c r="H69" t="s">
        <v>4394</v>
      </c>
    </row>
    <row r="70" spans="1:8">
      <c r="A70">
        <v>479</v>
      </c>
      <c r="B70" t="s">
        <v>4206</v>
      </c>
      <c r="C70" t="s">
        <v>4395</v>
      </c>
      <c r="D70" t="s">
        <v>797</v>
      </c>
      <c r="E70" t="s">
        <v>4396</v>
      </c>
      <c r="F70" s="145">
        <f>VLOOKUP(G70,'STEEVE RESTITUTION'!$A$1:$H$484,8,FALSE)</f>
        <v>90</v>
      </c>
      <c r="G70" t="s">
        <v>796</v>
      </c>
      <c r="H70" t="s">
        <v>4397</v>
      </c>
    </row>
    <row r="71" spans="1:8">
      <c r="A71">
        <v>481</v>
      </c>
      <c r="B71" t="s">
        <v>4206</v>
      </c>
      <c r="C71" t="s">
        <v>4398</v>
      </c>
      <c r="D71" t="s">
        <v>798</v>
      </c>
      <c r="E71" t="s">
        <v>4399</v>
      </c>
      <c r="F71" s="145">
        <f>VLOOKUP(G71,'STEEVE RESTITUTION'!$A$1:$H$484,8,FALSE)</f>
        <v>436.25</v>
      </c>
      <c r="G71" t="s">
        <v>798</v>
      </c>
      <c r="H71" t="s">
        <v>4400</v>
      </c>
    </row>
    <row r="72" spans="1:8">
      <c r="A72">
        <v>483</v>
      </c>
      <c r="B72" t="s">
        <v>4206</v>
      </c>
      <c r="C72" t="s">
        <v>4401</v>
      </c>
      <c r="D72" t="s">
        <v>765</v>
      </c>
      <c r="E72" t="s">
        <v>4402</v>
      </c>
      <c r="F72" s="145">
        <v>0.97</v>
      </c>
      <c r="G72" s="45" t="s">
        <v>764</v>
      </c>
      <c r="H72" t="s">
        <v>4403</v>
      </c>
    </row>
    <row r="73" spans="1:8">
      <c r="A73">
        <v>485</v>
      </c>
      <c r="B73" t="s">
        <v>4206</v>
      </c>
      <c r="C73" t="s">
        <v>4404</v>
      </c>
      <c r="D73" t="s">
        <v>818</v>
      </c>
      <c r="E73" t="s">
        <v>4405</v>
      </c>
      <c r="F73" s="145">
        <f>VLOOKUP(G73,'STEEVE RESTITUTION'!$A$1:$H$484,8,FALSE)</f>
        <v>1.0374999999999999</v>
      </c>
      <c r="G73" t="s">
        <v>817</v>
      </c>
      <c r="H73" t="s">
        <v>4237</v>
      </c>
    </row>
    <row r="74" spans="1:8">
      <c r="A74">
        <v>487</v>
      </c>
      <c r="B74" t="s">
        <v>4206</v>
      </c>
      <c r="C74" t="s">
        <v>4406</v>
      </c>
      <c r="D74" t="s">
        <v>4407</v>
      </c>
      <c r="E74" t="s">
        <v>4408</v>
      </c>
      <c r="F74" s="145">
        <f>VLOOKUP(G74,'STEEVE RESTITUTION'!$A$1:$H$484,8,FALSE)</f>
        <v>9.5494000000000003</v>
      </c>
      <c r="G74" t="s">
        <v>762</v>
      </c>
      <c r="H74" t="s">
        <v>4409</v>
      </c>
    </row>
    <row r="75" spans="1:8">
      <c r="A75">
        <v>488</v>
      </c>
      <c r="B75" t="s">
        <v>4206</v>
      </c>
      <c r="C75" t="s">
        <v>4410</v>
      </c>
      <c r="D75" t="s">
        <v>753</v>
      </c>
      <c r="E75" t="s">
        <v>4411</v>
      </c>
      <c r="F75" s="145">
        <f>VLOOKUP(G75,'STEEVE RESTITUTION'!$A$1:$H$484,8,FALSE)</f>
        <v>39.860100000000003</v>
      </c>
      <c r="G75" t="s">
        <v>752</v>
      </c>
      <c r="H75" t="s">
        <v>4412</v>
      </c>
    </row>
    <row r="76" spans="1:8">
      <c r="A76">
        <v>489</v>
      </c>
      <c r="B76" t="s">
        <v>4206</v>
      </c>
      <c r="C76" t="s">
        <v>4413</v>
      </c>
      <c r="D76" t="s">
        <v>814</v>
      </c>
      <c r="E76" t="s">
        <v>4414</v>
      </c>
      <c r="F76" s="145">
        <f>VLOOKUP(G76,'STEEVE RESTITUTION'!$A$1:$H$484,8,FALSE)</f>
        <v>56.458500000000008</v>
      </c>
      <c r="G76" t="s">
        <v>813</v>
      </c>
      <c r="H76" t="s">
        <v>4415</v>
      </c>
    </row>
    <row r="77" spans="1:8">
      <c r="A77">
        <v>493</v>
      </c>
      <c r="B77" t="s">
        <v>4206</v>
      </c>
      <c r="C77" t="s">
        <v>4416</v>
      </c>
      <c r="D77" t="s">
        <v>781</v>
      </c>
      <c r="E77" t="s">
        <v>4417</v>
      </c>
      <c r="F77" s="145">
        <f>VLOOKUP(G77,'STEEVE RESTITUTION'!$A$1:$H$484,8,FALSE)</f>
        <v>14.675000000000001</v>
      </c>
      <c r="G77" t="s">
        <v>4418</v>
      </c>
      <c r="H77" t="s">
        <v>4419</v>
      </c>
    </row>
    <row r="78" spans="1:8">
      <c r="A78">
        <v>494</v>
      </c>
      <c r="B78" t="s">
        <v>4206</v>
      </c>
      <c r="C78" t="s">
        <v>4420</v>
      </c>
      <c r="D78" t="s">
        <v>783</v>
      </c>
      <c r="E78" t="s">
        <v>4421</v>
      </c>
      <c r="F78" s="145">
        <f>VLOOKUP(G78,'STEEVE RESTITUTION'!$A$1:$H$484,8,FALSE)</f>
        <v>3.9874999999999998</v>
      </c>
      <c r="G78" t="s">
        <v>4422</v>
      </c>
      <c r="H78" t="s">
        <v>4423</v>
      </c>
    </row>
    <row r="79" spans="1:8">
      <c r="A79">
        <v>495</v>
      </c>
      <c r="B79" t="s">
        <v>4206</v>
      </c>
      <c r="C79" t="s">
        <v>4424</v>
      </c>
      <c r="D79" t="s">
        <v>777</v>
      </c>
      <c r="E79" t="s">
        <v>4425</v>
      </c>
      <c r="F79" s="145">
        <f>VLOOKUP(G79,'STEEVE RESTITUTION'!$A$1:$H$484,8,FALSE)</f>
        <v>33.383000000000003</v>
      </c>
      <c r="G79" t="s">
        <v>4426</v>
      </c>
      <c r="H79" t="s">
        <v>4427</v>
      </c>
    </row>
    <row r="80" spans="1:8">
      <c r="A80">
        <v>505</v>
      </c>
      <c r="B80" t="s">
        <v>4206</v>
      </c>
      <c r="C80" t="s">
        <v>4428</v>
      </c>
      <c r="D80" t="s">
        <v>759</v>
      </c>
      <c r="E80" t="s">
        <v>4429</v>
      </c>
      <c r="F80" s="145">
        <f>VLOOKUP(G80,'STEEVE RESTITUTION'!$A$1:$H$484,8,FALSE)</f>
        <v>84.447999999999993</v>
      </c>
      <c r="G80" t="s">
        <v>758</v>
      </c>
      <c r="H80" t="s">
        <v>4229</v>
      </c>
    </row>
    <row r="81" spans="1:8">
      <c r="A81">
        <v>508</v>
      </c>
      <c r="B81" t="s">
        <v>4206</v>
      </c>
      <c r="C81" t="s">
        <v>4430</v>
      </c>
      <c r="D81" t="s">
        <v>461</v>
      </c>
      <c r="E81" t="s">
        <v>4431</v>
      </c>
      <c r="F81" s="145">
        <f>VLOOKUP(G81,'STEEVE RESTITUTION'!$A$1:$H$484,8,FALSE)</f>
        <v>29.085000000000001</v>
      </c>
      <c r="G81" t="s">
        <v>460</v>
      </c>
      <c r="H81" t="s">
        <v>4432</v>
      </c>
    </row>
    <row r="82" spans="1:8">
      <c r="A82">
        <v>509</v>
      </c>
      <c r="B82" t="s">
        <v>4206</v>
      </c>
      <c r="C82" t="s">
        <v>4433</v>
      </c>
      <c r="D82" t="s">
        <v>789</v>
      </c>
      <c r="E82" t="s">
        <v>4434</v>
      </c>
      <c r="F82" s="145">
        <f>VLOOKUP(G82,'STEEVE RESTITUTION'!$A$1:$H$484,8,FALSE)</f>
        <v>14.9625</v>
      </c>
      <c r="G82" t="s">
        <v>788</v>
      </c>
      <c r="H82" t="s">
        <v>4271</v>
      </c>
    </row>
    <row r="83" spans="1:8">
      <c r="A83">
        <v>512</v>
      </c>
      <c r="B83" t="s">
        <v>4206</v>
      </c>
      <c r="C83" t="s">
        <v>4435</v>
      </c>
      <c r="D83" t="s">
        <v>613</v>
      </c>
      <c r="E83" t="s">
        <v>4436</v>
      </c>
      <c r="F83" s="145">
        <f>VLOOKUP(G83,'STEEVE RESTITUTION'!$A$1:$H$484,8,FALSE)</f>
        <v>2.3460000000000001</v>
      </c>
      <c r="G83" t="s">
        <v>612</v>
      </c>
      <c r="H83" t="s">
        <v>4383</v>
      </c>
    </row>
    <row r="84" spans="1:8">
      <c r="A84">
        <v>513</v>
      </c>
      <c r="B84" t="s">
        <v>4206</v>
      </c>
      <c r="C84" t="s">
        <v>4437</v>
      </c>
      <c r="D84" t="s">
        <v>611</v>
      </c>
      <c r="E84" t="s">
        <v>4438</v>
      </c>
      <c r="F84" s="145">
        <f>VLOOKUP(G84,'STEEVE RESTITUTION'!$A$1:$H$484,8,FALSE)</f>
        <v>1.7115</v>
      </c>
      <c r="G84" t="s">
        <v>610</v>
      </c>
      <c r="H84" t="s">
        <v>4237</v>
      </c>
    </row>
    <row r="85" spans="1:8">
      <c r="A85">
        <v>514</v>
      </c>
      <c r="B85" t="s">
        <v>4206</v>
      </c>
      <c r="C85" t="s">
        <v>4439</v>
      </c>
      <c r="D85" t="s">
        <v>605</v>
      </c>
      <c r="E85" t="s">
        <v>4440</v>
      </c>
      <c r="F85" s="145">
        <f>VLOOKUP(G85,'STEEVE RESTITUTION'!$A$1:$H$484,8,FALSE)</f>
        <v>2.6459999999999999</v>
      </c>
      <c r="G85" t="s">
        <v>604</v>
      </c>
      <c r="H85" t="s">
        <v>4341</v>
      </c>
    </row>
    <row r="86" spans="1:8">
      <c r="A86">
        <v>515</v>
      </c>
      <c r="B86" t="s">
        <v>4206</v>
      </c>
      <c r="C86" t="s">
        <v>4441</v>
      </c>
      <c r="D86" t="s">
        <v>607</v>
      </c>
      <c r="E86" t="s">
        <v>4442</v>
      </c>
      <c r="F86" s="145">
        <f>VLOOKUP(G86,'STEEVE RESTITUTION'!$A$1:$H$484,8,FALSE)</f>
        <v>2.4525000000000001</v>
      </c>
      <c r="G86" t="s">
        <v>606</v>
      </c>
      <c r="H86" t="s">
        <v>4341</v>
      </c>
    </row>
    <row r="87" spans="1:8">
      <c r="A87">
        <v>516</v>
      </c>
      <c r="B87" t="s">
        <v>4206</v>
      </c>
      <c r="C87" t="s">
        <v>4443</v>
      </c>
      <c r="D87" t="s">
        <v>601</v>
      </c>
      <c r="E87" t="s">
        <v>4444</v>
      </c>
      <c r="F87" s="145">
        <f>VLOOKUP(G87,'STEEVE RESTITUTION'!$A$1:$H$484,8,FALSE)</f>
        <v>3.7949999999999999</v>
      </c>
      <c r="G87" t="s">
        <v>600</v>
      </c>
      <c r="H87" t="s">
        <v>4445</v>
      </c>
    </row>
    <row r="88" spans="1:8">
      <c r="A88">
        <v>517</v>
      </c>
      <c r="B88" t="s">
        <v>4206</v>
      </c>
      <c r="C88" t="s">
        <v>4446</v>
      </c>
      <c r="D88" t="s">
        <v>603</v>
      </c>
      <c r="E88" t="s">
        <v>4447</v>
      </c>
      <c r="F88" s="145">
        <f>VLOOKUP(G88,'STEEVE RESTITUTION'!$A$1:$H$484,8,FALSE)</f>
        <v>1.6695</v>
      </c>
      <c r="G88" t="s">
        <v>602</v>
      </c>
      <c r="H88" t="s">
        <v>4445</v>
      </c>
    </row>
    <row r="89" spans="1:8">
      <c r="A89">
        <v>518</v>
      </c>
      <c r="B89" t="s">
        <v>4206</v>
      </c>
      <c r="C89" t="s">
        <v>4448</v>
      </c>
      <c r="D89" t="s">
        <v>597</v>
      </c>
      <c r="E89" t="s">
        <v>4449</v>
      </c>
      <c r="F89" s="145">
        <f>VLOOKUP(G89,'STEEVE RESTITUTION'!$A$1:$H$484,8,FALSE)</f>
        <v>14.38</v>
      </c>
      <c r="G89" t="s">
        <v>596</v>
      </c>
      <c r="H89" t="s">
        <v>4380</v>
      </c>
    </row>
    <row r="90" spans="1:8">
      <c r="A90">
        <v>519</v>
      </c>
      <c r="B90" t="s">
        <v>4206</v>
      </c>
      <c r="C90" t="s">
        <v>4450</v>
      </c>
      <c r="D90" t="s">
        <v>599</v>
      </c>
      <c r="E90" t="s">
        <v>4451</v>
      </c>
      <c r="F90" s="145">
        <f>VLOOKUP(G90,'STEEVE RESTITUTION'!$A$1:$H$484,8,FALSE)</f>
        <v>11.326000000000001</v>
      </c>
      <c r="G90" t="s">
        <v>598</v>
      </c>
      <c r="H90" t="s">
        <v>4452</v>
      </c>
    </row>
    <row r="91" spans="1:8">
      <c r="A91">
        <v>520</v>
      </c>
      <c r="B91" t="s">
        <v>4206</v>
      </c>
      <c r="C91" t="s">
        <v>4453</v>
      </c>
      <c r="D91" t="s">
        <v>625</v>
      </c>
      <c r="E91" t="s">
        <v>4454</v>
      </c>
      <c r="F91" s="145">
        <f>VLOOKUP(G91,'STEEVE RESTITUTION'!$A$1:$H$484,8,FALSE)</f>
        <v>1.4332500000000001</v>
      </c>
      <c r="G91" t="s">
        <v>624</v>
      </c>
      <c r="H91" t="s">
        <v>4455</v>
      </c>
    </row>
    <row r="92" spans="1:8">
      <c r="A92">
        <v>521</v>
      </c>
      <c r="B92" t="s">
        <v>4206</v>
      </c>
      <c r="C92" t="s">
        <v>4456</v>
      </c>
      <c r="D92" t="s">
        <v>503</v>
      </c>
      <c r="E92" t="s">
        <v>4457</v>
      </c>
      <c r="F92" s="145">
        <f>VLOOKUP(G92,'STEEVE RESTITUTION'!$A$1:$H$484,8,FALSE)</f>
        <v>9.6999999999999993</v>
      </c>
      <c r="G92" t="s">
        <v>502</v>
      </c>
      <c r="H92" t="s">
        <v>4455</v>
      </c>
    </row>
    <row r="93" spans="1:8">
      <c r="A93">
        <v>522</v>
      </c>
      <c r="B93" t="s">
        <v>4206</v>
      </c>
      <c r="C93" t="s">
        <v>4458</v>
      </c>
      <c r="D93" t="s">
        <v>623</v>
      </c>
      <c r="E93" t="s">
        <v>4459</v>
      </c>
      <c r="F93" s="145">
        <f>VLOOKUP(G93,'STEEVE RESTITUTION'!$A$1:$H$484,8,FALSE)</f>
        <v>3.0255000000000001</v>
      </c>
      <c r="G93" t="s">
        <v>622</v>
      </c>
      <c r="H93" t="s">
        <v>4383</v>
      </c>
    </row>
    <row r="94" spans="1:8">
      <c r="A94">
        <v>523</v>
      </c>
      <c r="B94" t="s">
        <v>4206</v>
      </c>
      <c r="C94" t="s">
        <v>4460</v>
      </c>
      <c r="D94" t="s">
        <v>619</v>
      </c>
      <c r="E94" t="s">
        <v>4461</v>
      </c>
      <c r="F94" s="145">
        <f>VLOOKUP(G94,'STEEVE RESTITUTION'!$A$1:$H$484,8,FALSE)</f>
        <v>3.6059999999999999</v>
      </c>
      <c r="G94" t="s">
        <v>618</v>
      </c>
      <c r="H94" t="s">
        <v>4462</v>
      </c>
    </row>
    <row r="95" spans="1:8">
      <c r="A95">
        <v>524</v>
      </c>
      <c r="B95" t="s">
        <v>4206</v>
      </c>
      <c r="C95" t="s">
        <v>4463</v>
      </c>
      <c r="D95" t="s">
        <v>499</v>
      </c>
      <c r="E95" t="s">
        <v>4464</v>
      </c>
      <c r="F95" s="145">
        <f>VLOOKUP(G95,'STEEVE RESTITUTION'!$A$1:$H$484,8,FALSE)</f>
        <v>27.645</v>
      </c>
      <c r="G95" t="s">
        <v>498</v>
      </c>
      <c r="H95" t="s">
        <v>4232</v>
      </c>
    </row>
    <row r="96" spans="1:8">
      <c r="A96">
        <v>527</v>
      </c>
      <c r="B96" t="s">
        <v>4206</v>
      </c>
      <c r="C96" t="s">
        <v>4465</v>
      </c>
      <c r="D96" t="s">
        <v>421</v>
      </c>
      <c r="E96" t="s">
        <v>4466</v>
      </c>
      <c r="F96" s="145">
        <f>VLOOKUP(G96,'STEEVE RESTITUTION'!$A$1:$H$484,8,FALSE)</f>
        <v>1.4575</v>
      </c>
      <c r="G96" t="s">
        <v>420</v>
      </c>
      <c r="H96" t="s">
        <v>4232</v>
      </c>
    </row>
    <row r="97" spans="1:8">
      <c r="A97">
        <v>528</v>
      </c>
      <c r="B97" t="s">
        <v>4206</v>
      </c>
      <c r="C97" t="s">
        <v>4467</v>
      </c>
      <c r="D97" t="s">
        <v>423</v>
      </c>
      <c r="E97" t="s">
        <v>4468</v>
      </c>
      <c r="F97" s="145">
        <f>VLOOKUP(G97,'STEEVE RESTITUTION'!$A$1:$H$484,8,FALSE)</f>
        <v>21.875</v>
      </c>
      <c r="G97" t="s">
        <v>422</v>
      </c>
      <c r="H97" t="s">
        <v>4383</v>
      </c>
    </row>
    <row r="98" spans="1:8">
      <c r="A98">
        <v>529</v>
      </c>
      <c r="B98" t="s">
        <v>4206</v>
      </c>
      <c r="C98" t="s">
        <v>4469</v>
      </c>
      <c r="D98" t="s">
        <v>417</v>
      </c>
      <c r="E98" t="s">
        <v>4470</v>
      </c>
      <c r="F98" s="145">
        <f>VLOOKUP(G98,'STEEVE RESTITUTION'!$A$1:$H$484,8,FALSE)</f>
        <v>5.8875000000000002</v>
      </c>
      <c r="G98" t="s">
        <v>416</v>
      </c>
      <c r="H98" t="s">
        <v>4383</v>
      </c>
    </row>
    <row r="99" spans="1:8">
      <c r="A99">
        <v>530</v>
      </c>
      <c r="B99" t="s">
        <v>4206</v>
      </c>
      <c r="C99" t="s">
        <v>4471</v>
      </c>
      <c r="D99" t="s">
        <v>419</v>
      </c>
      <c r="E99" t="s">
        <v>4472</v>
      </c>
      <c r="F99" s="145">
        <f>VLOOKUP(G99,'STEEVE RESTITUTION'!$A$1:$H$484,8,FALSE)</f>
        <v>7.1470500000000001</v>
      </c>
      <c r="G99" t="s">
        <v>418</v>
      </c>
      <c r="H99" t="s">
        <v>4473</v>
      </c>
    </row>
    <row r="100" spans="1:8">
      <c r="A100">
        <v>533</v>
      </c>
      <c r="B100" t="s">
        <v>4206</v>
      </c>
      <c r="C100" t="s">
        <v>4474</v>
      </c>
      <c r="D100" t="s">
        <v>569</v>
      </c>
      <c r="E100" t="s">
        <v>4429</v>
      </c>
      <c r="F100" s="145">
        <f>VLOOKUP(G100,'STEEVE RESTITUTION'!$A$1:$H$484,8,FALSE)</f>
        <v>86.457450000000009</v>
      </c>
      <c r="G100" t="s">
        <v>568</v>
      </c>
      <c r="H100" t="s">
        <v>4475</v>
      </c>
    </row>
    <row r="101" spans="1:8">
      <c r="A101">
        <v>534</v>
      </c>
      <c r="B101" t="s">
        <v>4206</v>
      </c>
      <c r="C101" t="s">
        <v>4476</v>
      </c>
      <c r="D101" t="s">
        <v>571</v>
      </c>
      <c r="E101" t="s">
        <v>4477</v>
      </c>
      <c r="F101" s="145">
        <f>VLOOKUP(G101,'STEEVE RESTITUTION'!$A$1:$H$484,8,FALSE)</f>
        <v>109.04249999999999</v>
      </c>
      <c r="G101" t="s">
        <v>570</v>
      </c>
      <c r="H101" t="s">
        <v>4478</v>
      </c>
    </row>
    <row r="102" spans="1:8">
      <c r="A102">
        <v>535</v>
      </c>
      <c r="B102" t="s">
        <v>4206</v>
      </c>
      <c r="C102" t="s">
        <v>4479</v>
      </c>
      <c r="D102" t="s">
        <v>4480</v>
      </c>
      <c r="E102" t="s">
        <v>4481</v>
      </c>
      <c r="F102" s="145">
        <f>VLOOKUP(G102,'STEEVE RESTITUTION'!$A$1:$H$484,8,FALSE)</f>
        <v>2.6999999999999997</v>
      </c>
      <c r="G102" t="s">
        <v>576</v>
      </c>
      <c r="H102" t="s">
        <v>4229</v>
      </c>
    </row>
    <row r="103" spans="1:8">
      <c r="A103">
        <v>537</v>
      </c>
      <c r="B103" t="s">
        <v>4206</v>
      </c>
      <c r="C103" t="s">
        <v>4482</v>
      </c>
      <c r="D103" t="s">
        <v>507</v>
      </c>
      <c r="E103" t="s">
        <v>4483</v>
      </c>
      <c r="F103" s="145">
        <f>VLOOKUP(G103,'STEEVE RESTITUTION'!$A$1:$H$484,8,FALSE)</f>
        <v>42.525000000000006</v>
      </c>
      <c r="G103" t="s">
        <v>506</v>
      </c>
      <c r="H103" t="s">
        <v>4341</v>
      </c>
    </row>
    <row r="104" spans="1:8">
      <c r="A104">
        <v>538</v>
      </c>
      <c r="B104" t="s">
        <v>4206</v>
      </c>
      <c r="C104" t="s">
        <v>4484</v>
      </c>
      <c r="D104" t="s">
        <v>595</v>
      </c>
      <c r="E104" t="s">
        <v>4485</v>
      </c>
      <c r="F104" s="145">
        <f>VLOOKUP(G104,'STEEVE RESTITUTION'!$A$1:$H$484,8,FALSE)</f>
        <v>10.7415</v>
      </c>
      <c r="G104" t="s">
        <v>594</v>
      </c>
      <c r="H104" t="s">
        <v>4383</v>
      </c>
    </row>
    <row r="105" spans="1:8">
      <c r="A105">
        <v>540</v>
      </c>
      <c r="B105" t="s">
        <v>4206</v>
      </c>
      <c r="C105" t="s">
        <v>4486</v>
      </c>
      <c r="D105" t="s">
        <v>4487</v>
      </c>
      <c r="E105" t="s">
        <v>4488</v>
      </c>
      <c r="F105" s="145">
        <f>VLOOKUP(G105,'STEEVE RESTITUTION'!$A$1:$H$484,8,FALSE)</f>
        <v>21.6</v>
      </c>
      <c r="G105" t="s">
        <v>652</v>
      </c>
      <c r="H105" t="s">
        <v>4295</v>
      </c>
    </row>
    <row r="106" spans="1:8">
      <c r="A106">
        <v>541</v>
      </c>
      <c r="B106" t="s">
        <v>4206</v>
      </c>
      <c r="C106" t="s">
        <v>4489</v>
      </c>
      <c r="D106" t="s">
        <v>573</v>
      </c>
      <c r="E106" t="s">
        <v>4490</v>
      </c>
      <c r="F106" s="145">
        <f>VLOOKUP(G106,'STEEVE RESTITUTION'!$A$1:$H$484,8,FALSE)</f>
        <v>23.953999999999997</v>
      </c>
      <c r="G106" t="s">
        <v>572</v>
      </c>
      <c r="H106" t="s">
        <v>4491</v>
      </c>
    </row>
    <row r="107" spans="1:8">
      <c r="A107">
        <v>542</v>
      </c>
      <c r="B107" t="s">
        <v>4206</v>
      </c>
      <c r="C107" t="s">
        <v>4492</v>
      </c>
      <c r="D107" t="s">
        <v>575</v>
      </c>
      <c r="E107" t="s">
        <v>4493</v>
      </c>
      <c r="F107" s="145">
        <f>VLOOKUP(G107,'STEEVE RESTITUTION'!$A$1:$H$484,8,FALSE)</f>
        <v>29.597999999999999</v>
      </c>
      <c r="G107" t="s">
        <v>574</v>
      </c>
      <c r="H107" t="s">
        <v>4214</v>
      </c>
    </row>
    <row r="108" spans="1:8">
      <c r="A108">
        <v>543</v>
      </c>
      <c r="B108" t="s">
        <v>4206</v>
      </c>
      <c r="C108" t="s">
        <v>4494</v>
      </c>
      <c r="D108" t="s">
        <v>4495</v>
      </c>
      <c r="E108" t="s">
        <v>4496</v>
      </c>
      <c r="F108" s="145">
        <f>VLOOKUP(G108,'STEEVE RESTITUTION'!$A$1:$H$484,8,FALSE)</f>
        <v>10.16</v>
      </c>
      <c r="G108" t="s">
        <v>803</v>
      </c>
      <c r="H108" t="s">
        <v>4497</v>
      </c>
    </row>
    <row r="109" spans="1:8">
      <c r="A109">
        <v>544</v>
      </c>
      <c r="B109" t="s">
        <v>4206</v>
      </c>
      <c r="C109" t="s">
        <v>4498</v>
      </c>
      <c r="D109" t="s">
        <v>4499</v>
      </c>
      <c r="E109" t="s">
        <v>4496</v>
      </c>
      <c r="F109" s="145">
        <f>VLOOKUP(G109,'STEEVE RESTITUTION'!$A$1:$H$484,8,FALSE)</f>
        <v>10.16</v>
      </c>
      <c r="G109" t="s">
        <v>801</v>
      </c>
      <c r="H109" t="s">
        <v>4500</v>
      </c>
    </row>
    <row r="110" spans="1:8">
      <c r="A110">
        <v>545</v>
      </c>
      <c r="B110" t="s">
        <v>4206</v>
      </c>
      <c r="C110" t="s">
        <v>4501</v>
      </c>
      <c r="D110" t="s">
        <v>810</v>
      </c>
      <c r="E110" t="s">
        <v>4496</v>
      </c>
      <c r="F110" s="145">
        <f>VLOOKUP(G110,'STEEVE RESTITUTION'!$A$1:$H$484,8,FALSE)</f>
        <v>10.16</v>
      </c>
      <c r="G110" t="s">
        <v>809</v>
      </c>
      <c r="H110" t="s">
        <v>4502</v>
      </c>
    </row>
    <row r="111" spans="1:8">
      <c r="A111">
        <v>546</v>
      </c>
      <c r="B111" t="s">
        <v>4206</v>
      </c>
      <c r="C111" t="s">
        <v>4503</v>
      </c>
      <c r="D111" t="s">
        <v>243</v>
      </c>
      <c r="E111" t="s">
        <v>4504</v>
      </c>
      <c r="F111" s="145">
        <f>VLOOKUP(G111,'STEEVE RESTITUTION'!$A$1:$H$484,8,FALSE)</f>
        <v>547.57000000000005</v>
      </c>
      <c r="G111" t="s">
        <v>242</v>
      </c>
      <c r="H111" t="s">
        <v>4309</v>
      </c>
    </row>
    <row r="112" spans="1:8">
      <c r="A112">
        <v>547</v>
      </c>
      <c r="B112" t="s">
        <v>4206</v>
      </c>
      <c r="C112" t="s">
        <v>4505</v>
      </c>
      <c r="D112" t="s">
        <v>816</v>
      </c>
      <c r="E112" t="s">
        <v>4506</v>
      </c>
      <c r="F112" s="145">
        <f>VLOOKUP(G112,'STEEVE RESTITUTION'!$A$1:$H$484,8,FALSE)</f>
        <v>4.8000000000000007</v>
      </c>
      <c r="G112" t="s">
        <v>815</v>
      </c>
      <c r="H112" t="s">
        <v>4229</v>
      </c>
    </row>
    <row r="113" spans="1:8">
      <c r="A113">
        <v>548</v>
      </c>
      <c r="B113" t="s">
        <v>4206</v>
      </c>
      <c r="C113" t="s">
        <v>4507</v>
      </c>
      <c r="D113" t="s">
        <v>63</v>
      </c>
      <c r="E113" t="s">
        <v>4508</v>
      </c>
      <c r="F113" s="145">
        <f>VLOOKUP(G113,'STEEVE RESTITUTION'!$A$1:$H$484,8,FALSE)</f>
        <v>135.749225</v>
      </c>
      <c r="G113" t="s">
        <v>62</v>
      </c>
      <c r="H113" t="s">
        <v>4509</v>
      </c>
    </row>
    <row r="114" spans="1:8">
      <c r="A114">
        <v>549</v>
      </c>
      <c r="B114" t="s">
        <v>4206</v>
      </c>
      <c r="C114" t="s">
        <v>4510</v>
      </c>
      <c r="D114" t="s">
        <v>4511</v>
      </c>
      <c r="E114" t="s">
        <v>4512</v>
      </c>
      <c r="F114" s="145">
        <f>VLOOKUP(G114,'STEEVE RESTITUTION'!$A$1:$H$484,8,FALSE)</f>
        <v>11.100000000000001</v>
      </c>
      <c r="G114" t="s">
        <v>650</v>
      </c>
      <c r="H114" t="s">
        <v>4513</v>
      </c>
    </row>
    <row r="115" spans="1:8">
      <c r="A115">
        <v>550</v>
      </c>
      <c r="B115" t="s">
        <v>4206</v>
      </c>
      <c r="C115" t="s">
        <v>4514</v>
      </c>
      <c r="D115" t="s">
        <v>647</v>
      </c>
      <c r="E115" t="s">
        <v>4515</v>
      </c>
      <c r="F115" s="145">
        <f>VLOOKUP(G115,'STEEVE RESTITUTION'!$A$1:$H$484,8,FALSE)</f>
        <v>14.032</v>
      </c>
      <c r="G115" t="s">
        <v>646</v>
      </c>
      <c r="H115" t="s">
        <v>4516</v>
      </c>
    </row>
    <row r="116" spans="1:8">
      <c r="A116">
        <v>552</v>
      </c>
      <c r="B116" t="s">
        <v>4206</v>
      </c>
      <c r="C116" t="s">
        <v>4517</v>
      </c>
      <c r="D116" t="s">
        <v>645</v>
      </c>
      <c r="E116" t="s">
        <v>4518</v>
      </c>
      <c r="F116" s="145">
        <f>VLOOKUP(G116,'STEEVE RESTITUTION'!$A$1:$H$484,8,FALSE)</f>
        <v>30.36</v>
      </c>
      <c r="G116" t="s">
        <v>644</v>
      </c>
      <c r="H116" t="s">
        <v>4344</v>
      </c>
    </row>
    <row r="117" spans="1:8">
      <c r="A117">
        <v>553</v>
      </c>
      <c r="B117" t="s">
        <v>4206</v>
      </c>
      <c r="C117" t="s">
        <v>4519</v>
      </c>
      <c r="D117" t="s">
        <v>791</v>
      </c>
      <c r="E117" t="s">
        <v>4520</v>
      </c>
      <c r="F117" s="145">
        <f>VLOOKUP(G117,'STEEVE RESTITUTION'!$A$1:$H$484,8,FALSE)</f>
        <v>64.491700000000009</v>
      </c>
      <c r="G117" t="s">
        <v>790</v>
      </c>
      <c r="H117" t="s">
        <v>4521</v>
      </c>
    </row>
    <row r="118" spans="1:8">
      <c r="A118">
        <v>554</v>
      </c>
      <c r="B118" t="s">
        <v>4206</v>
      </c>
      <c r="C118" t="s">
        <v>4522</v>
      </c>
      <c r="D118" t="s">
        <v>245</v>
      </c>
      <c r="E118" t="s">
        <v>4523</v>
      </c>
      <c r="F118" s="145">
        <f>VLOOKUP(G118,'STEEVE RESTITUTION'!$A$1:$H$484,8,FALSE)</f>
        <v>999.42027500000006</v>
      </c>
      <c r="G118" t="s">
        <v>244</v>
      </c>
      <c r="H118" t="s">
        <v>4309</v>
      </c>
    </row>
    <row r="119" spans="1:8">
      <c r="A119">
        <v>555</v>
      </c>
      <c r="B119" t="s">
        <v>4206</v>
      </c>
      <c r="C119" t="s">
        <v>4524</v>
      </c>
      <c r="D119" t="s">
        <v>4525</v>
      </c>
      <c r="E119" t="s">
        <v>4526</v>
      </c>
      <c r="F119" s="145">
        <f>VLOOKUP(G119,'STEEVE RESTITUTION'!$A$1:$H$484,8,FALSE)</f>
        <v>39.6</v>
      </c>
      <c r="G119" t="s">
        <v>414</v>
      </c>
      <c r="H119" t="s">
        <v>4527</v>
      </c>
    </row>
    <row r="120" spans="1:8">
      <c r="A120">
        <v>559</v>
      </c>
      <c r="B120" t="s">
        <v>4206</v>
      </c>
      <c r="C120" t="s">
        <v>4528</v>
      </c>
      <c r="D120" t="s">
        <v>483</v>
      </c>
      <c r="E120" t="s">
        <v>4529</v>
      </c>
      <c r="F120" s="145">
        <f>VLOOKUP(G120,'STEEVE RESTITUTION'!$A$1:$H$484,8,FALSE)</f>
        <v>98.766000000000005</v>
      </c>
      <c r="G120" t="s">
        <v>482</v>
      </c>
      <c r="H120" t="s">
        <v>4355</v>
      </c>
    </row>
    <row r="121" spans="1:8">
      <c r="A121">
        <v>561</v>
      </c>
      <c r="B121" t="s">
        <v>4206</v>
      </c>
      <c r="C121" t="s">
        <v>4530</v>
      </c>
      <c r="D121" t="s">
        <v>101</v>
      </c>
      <c r="E121" t="s">
        <v>4531</v>
      </c>
      <c r="F121" s="145">
        <f>VLOOKUP(G121,'STEEVE RESTITUTION'!$A$1:$H$484,8,FALSE)</f>
        <v>37.17</v>
      </c>
      <c r="G121" t="s">
        <v>100</v>
      </c>
      <c r="H121" t="s">
        <v>4268</v>
      </c>
    </row>
    <row r="122" spans="1:8">
      <c r="A122">
        <v>565</v>
      </c>
      <c r="B122" t="s">
        <v>4206</v>
      </c>
      <c r="C122" t="s">
        <v>4532</v>
      </c>
      <c r="D122" t="s">
        <v>767</v>
      </c>
      <c r="E122" t="s">
        <v>4533</v>
      </c>
      <c r="F122" s="145">
        <f>VLOOKUP(G122,'STEEVE RESTITUTION'!$A$1:$H$484,8,FALSE)</f>
        <v>5.9850000000000003</v>
      </c>
      <c r="G122" t="s">
        <v>4534</v>
      </c>
      <c r="H122" t="s">
        <v>4535</v>
      </c>
    </row>
    <row r="123" spans="1:8">
      <c r="A123">
        <v>570</v>
      </c>
      <c r="B123" t="s">
        <v>4206</v>
      </c>
      <c r="C123" t="s">
        <v>4536</v>
      </c>
      <c r="D123" t="s">
        <v>806</v>
      </c>
      <c r="E123" t="s">
        <v>4537</v>
      </c>
      <c r="F123" s="145">
        <f>VLOOKUP(G123,'STEEVE RESTITUTION'!$A$1:$H$484,8,FALSE)</f>
        <v>10.25</v>
      </c>
      <c r="G123" t="s">
        <v>805</v>
      </c>
      <c r="H123" t="s">
        <v>4538</v>
      </c>
    </row>
    <row r="124" spans="1:8">
      <c r="A124">
        <v>573</v>
      </c>
      <c r="B124" t="s">
        <v>4206</v>
      </c>
      <c r="C124" t="s">
        <v>4539</v>
      </c>
      <c r="D124" t="s">
        <v>251</v>
      </c>
      <c r="E124" t="s">
        <v>4540</v>
      </c>
      <c r="F124" s="145">
        <f>VLOOKUP(G124,'STEEVE RESTITUTION'!$A$1:$H$484,8,FALSE)</f>
        <v>279.40809999999999</v>
      </c>
      <c r="G124" t="s">
        <v>250</v>
      </c>
      <c r="H124" t="s">
        <v>4344</v>
      </c>
    </row>
    <row r="125" spans="1:8">
      <c r="A125">
        <v>575</v>
      </c>
      <c r="B125" t="s">
        <v>4206</v>
      </c>
      <c r="C125" t="s">
        <v>4541</v>
      </c>
      <c r="D125" t="s">
        <v>822</v>
      </c>
      <c r="E125" t="s">
        <v>4542</v>
      </c>
      <c r="F125" s="145">
        <f>VLOOKUP(G125,'STEEVE RESTITUTION'!$A$1:$H$484,8,FALSE)</f>
        <v>15.866900000000001</v>
      </c>
      <c r="G125" t="s">
        <v>821</v>
      </c>
      <c r="H125" t="s">
        <v>4543</v>
      </c>
    </row>
    <row r="126" spans="1:8">
      <c r="A126">
        <v>576</v>
      </c>
      <c r="B126" t="s">
        <v>4206</v>
      </c>
      <c r="C126" t="s">
        <v>4544</v>
      </c>
      <c r="D126" t="s">
        <v>820</v>
      </c>
      <c r="E126" t="s">
        <v>4545</v>
      </c>
      <c r="F126" s="145">
        <f>VLOOKUP(G126,'STEEVE RESTITUTION'!$A$1:$H$484,8,FALSE)</f>
        <v>4.9875000000000007</v>
      </c>
      <c r="G126" t="s">
        <v>819</v>
      </c>
      <c r="H126" t="s">
        <v>4229</v>
      </c>
    </row>
    <row r="127" spans="1:8">
      <c r="A127">
        <v>579</v>
      </c>
      <c r="B127" t="s">
        <v>4206</v>
      </c>
      <c r="C127" t="s">
        <v>4546</v>
      </c>
      <c r="D127" t="s">
        <v>657</v>
      </c>
      <c r="E127" t="s">
        <v>4547</v>
      </c>
      <c r="F127" s="145">
        <f>VLOOKUP(G127,'STEEVE RESTITUTION'!$A$1:$H$484,8,FALSE)</f>
        <v>702.75450000000001</v>
      </c>
      <c r="G127" t="s">
        <v>656</v>
      </c>
      <c r="H127" t="s">
        <v>4271</v>
      </c>
    </row>
    <row r="128" spans="1:8">
      <c r="A128">
        <v>581</v>
      </c>
      <c r="B128" t="s">
        <v>4206</v>
      </c>
      <c r="C128" t="s">
        <v>4548</v>
      </c>
      <c r="D128" t="s">
        <v>61</v>
      </c>
      <c r="E128" t="s">
        <v>4549</v>
      </c>
      <c r="F128" s="145">
        <f>VLOOKUP(G128,'STEEVE RESTITUTION'!$A$1:$H$484,8,FALSE)</f>
        <v>19.059840000000001</v>
      </c>
      <c r="G128" t="s">
        <v>60</v>
      </c>
      <c r="H128" t="s">
        <v>4527</v>
      </c>
    </row>
    <row r="129" spans="1:8">
      <c r="A129">
        <v>586</v>
      </c>
      <c r="B129" t="s">
        <v>4206</v>
      </c>
      <c r="C129" t="s">
        <v>4550</v>
      </c>
      <c r="D129" t="s">
        <v>659</v>
      </c>
      <c r="E129" t="s">
        <v>4551</v>
      </c>
      <c r="F129" s="145">
        <f>VLOOKUP(G129,'STEEVE RESTITUTION'!$A$1:$H$484,8,FALSE)</f>
        <v>75</v>
      </c>
      <c r="G129" t="s">
        <v>658</v>
      </c>
      <c r="H129" t="s">
        <v>4237</v>
      </c>
    </row>
    <row r="130" spans="1:8">
      <c r="A130">
        <v>587</v>
      </c>
      <c r="B130" t="s">
        <v>4206</v>
      </c>
      <c r="C130" t="s">
        <v>4552</v>
      </c>
      <c r="D130" t="s">
        <v>661</v>
      </c>
      <c r="E130" t="s">
        <v>4553</v>
      </c>
      <c r="F130" s="145">
        <f>VLOOKUP(G130,'STEEVE RESTITUTION'!$A$1:$H$484,8,FALSE)</f>
        <v>102.17800000000001</v>
      </c>
      <c r="G130" t="s">
        <v>660</v>
      </c>
      <c r="H130" t="s">
        <v>4554</v>
      </c>
    </row>
    <row r="131" spans="1:8">
      <c r="A131">
        <v>589</v>
      </c>
      <c r="B131" t="s">
        <v>4206</v>
      </c>
      <c r="C131" t="s">
        <v>4555</v>
      </c>
      <c r="D131" t="s">
        <v>663</v>
      </c>
      <c r="E131" t="s">
        <v>4556</v>
      </c>
      <c r="F131" s="145">
        <f>VLOOKUP(G131,'STEEVE RESTITUTION'!$A$1:$H$484,8,FALSE)</f>
        <v>9.9484000000000012</v>
      </c>
      <c r="G131" t="s">
        <v>662</v>
      </c>
      <c r="H131" t="s">
        <v>4521</v>
      </c>
    </row>
    <row r="132" spans="1:8">
      <c r="A132">
        <v>592</v>
      </c>
      <c r="B132" t="s">
        <v>4206</v>
      </c>
      <c r="C132" t="s">
        <v>4557</v>
      </c>
      <c r="D132" t="s">
        <v>665</v>
      </c>
      <c r="E132" t="s">
        <v>4558</v>
      </c>
      <c r="F132" s="145">
        <f>VLOOKUP(G132,'STEEVE RESTITUTION'!$A$1:$H$484,8,FALSE)</f>
        <v>3.0029999999999997</v>
      </c>
      <c r="G132" t="s">
        <v>664</v>
      </c>
      <c r="H132" t="s">
        <v>4246</v>
      </c>
    </row>
    <row r="133" spans="1:8">
      <c r="A133">
        <v>595</v>
      </c>
      <c r="B133" t="s">
        <v>4206</v>
      </c>
      <c r="C133" t="s">
        <v>4559</v>
      </c>
      <c r="D133" t="s">
        <v>667</v>
      </c>
      <c r="E133" t="s">
        <v>4560</v>
      </c>
      <c r="F133" s="145">
        <f>VLOOKUP(G133,'STEEVE RESTITUTION'!$A$1:$H$484,8,FALSE)</f>
        <v>19.548000000000002</v>
      </c>
      <c r="G133" t="s">
        <v>666</v>
      </c>
      <c r="H133" t="s">
        <v>4338</v>
      </c>
    </row>
    <row r="134" spans="1:8">
      <c r="A134">
        <v>597</v>
      </c>
      <c r="B134" t="s">
        <v>4206</v>
      </c>
      <c r="C134" t="s">
        <v>4561</v>
      </c>
      <c r="D134" t="s">
        <v>4562</v>
      </c>
      <c r="E134" t="s">
        <v>4563</v>
      </c>
      <c r="F134" s="145">
        <f>VLOOKUP(G134,'STEEVE RESTITUTION'!$A$1:$H$484,8,FALSE)</f>
        <v>756.64299999999992</v>
      </c>
      <c r="G134" t="s">
        <v>389</v>
      </c>
      <c r="H134" t="s">
        <v>4564</v>
      </c>
    </row>
    <row r="135" spans="1:8">
      <c r="A135">
        <v>598</v>
      </c>
      <c r="B135" t="s">
        <v>4206</v>
      </c>
      <c r="C135" t="s">
        <v>4565</v>
      </c>
      <c r="D135" t="s">
        <v>669</v>
      </c>
      <c r="E135" t="s">
        <v>4566</v>
      </c>
      <c r="F135" s="145">
        <f>VLOOKUP(G135,'STEEVE RESTITUTION'!$A$1:$H$484,8,FALSE)</f>
        <v>5.0235000000000003</v>
      </c>
      <c r="G135" t="s">
        <v>668</v>
      </c>
      <c r="H135" t="s">
        <v>4567</v>
      </c>
    </row>
    <row r="136" spans="1:8">
      <c r="A136">
        <v>599</v>
      </c>
      <c r="B136" t="s">
        <v>4206</v>
      </c>
      <c r="C136" t="s">
        <v>4568</v>
      </c>
      <c r="D136" t="s">
        <v>826</v>
      </c>
      <c r="E136" t="s">
        <v>4355</v>
      </c>
      <c r="F136" s="145">
        <f>VLOOKUP(G136,'STEEVE RESTITUTION'!$A$1:$H$484,8,FALSE)</f>
        <v>10.01</v>
      </c>
      <c r="G136" t="s">
        <v>825</v>
      </c>
      <c r="H136" t="s">
        <v>4569</v>
      </c>
    </row>
    <row r="137" spans="1:8">
      <c r="A137">
        <v>600</v>
      </c>
      <c r="B137" t="s">
        <v>4206</v>
      </c>
      <c r="C137" t="s">
        <v>4570</v>
      </c>
      <c r="D137" t="s">
        <v>671</v>
      </c>
      <c r="E137" t="s">
        <v>4571</v>
      </c>
      <c r="F137" s="145">
        <f>VLOOKUP(G137,'STEEVE RESTITUTION'!$A$1:$H$484,8,FALSE)</f>
        <v>4.6550000000000002</v>
      </c>
      <c r="G137" t="s">
        <v>670</v>
      </c>
      <c r="H137" t="s">
        <v>4229</v>
      </c>
    </row>
    <row r="138" spans="1:8">
      <c r="A138">
        <v>601</v>
      </c>
      <c r="B138" t="s">
        <v>4206</v>
      </c>
      <c r="C138" t="s">
        <v>4572</v>
      </c>
      <c r="D138" t="s">
        <v>673</v>
      </c>
      <c r="E138" t="s">
        <v>4286</v>
      </c>
      <c r="F138" s="145">
        <f>VLOOKUP(G138,'STEEVE RESTITUTION'!$A$1:$H$484,8,FALSE)</f>
        <v>9</v>
      </c>
      <c r="G138" t="s">
        <v>672</v>
      </c>
      <c r="H138" t="s">
        <v>4229</v>
      </c>
    </row>
    <row r="139" spans="1:8">
      <c r="A139">
        <v>602</v>
      </c>
      <c r="B139" t="s">
        <v>4206</v>
      </c>
      <c r="C139" t="s">
        <v>4573</v>
      </c>
      <c r="D139" t="s">
        <v>675</v>
      </c>
      <c r="E139" t="s">
        <v>4574</v>
      </c>
      <c r="F139" s="145">
        <f>VLOOKUP(G139,'STEEVE RESTITUTION'!$A$1:$H$484,8,FALSE)</f>
        <v>425</v>
      </c>
      <c r="G139" t="s">
        <v>674</v>
      </c>
      <c r="H139" t="s">
        <v>4271</v>
      </c>
    </row>
    <row r="140" spans="1:8">
      <c r="A140">
        <v>603</v>
      </c>
      <c r="B140" t="s">
        <v>4206</v>
      </c>
      <c r="C140" t="s">
        <v>4575</v>
      </c>
      <c r="D140" t="s">
        <v>677</v>
      </c>
      <c r="E140" t="s">
        <v>4576</v>
      </c>
      <c r="F140" s="145">
        <f>VLOOKUP(G140,'STEEVE RESTITUTION'!$A$1:$H$484,8,FALSE)</f>
        <v>52.462500000000006</v>
      </c>
      <c r="G140" t="s">
        <v>676</v>
      </c>
      <c r="H140" t="s">
        <v>4246</v>
      </c>
    </row>
    <row r="141" spans="1:8">
      <c r="A141">
        <v>604</v>
      </c>
      <c r="B141" t="s">
        <v>4206</v>
      </c>
      <c r="C141" t="s">
        <v>4577</v>
      </c>
      <c r="D141" t="s">
        <v>679</v>
      </c>
      <c r="E141" t="s">
        <v>4578</v>
      </c>
      <c r="F141" s="145">
        <f>VLOOKUP(G141,'STEEVE RESTITUTION'!$A$1:$H$484,8,FALSE)</f>
        <v>71.902500000000003</v>
      </c>
      <c r="G141" t="s">
        <v>678</v>
      </c>
      <c r="H141" t="s">
        <v>4246</v>
      </c>
    </row>
    <row r="142" spans="1:8">
      <c r="A142">
        <v>605</v>
      </c>
      <c r="B142" t="s">
        <v>4206</v>
      </c>
      <c r="C142" t="s">
        <v>4579</v>
      </c>
      <c r="D142" t="s">
        <v>681</v>
      </c>
      <c r="E142" t="s">
        <v>4580</v>
      </c>
      <c r="F142" s="145">
        <f>VLOOKUP(G142,'STEEVE RESTITUTION'!$A$1:$H$484,8,FALSE)</f>
        <v>35.25</v>
      </c>
      <c r="G142" t="s">
        <v>680</v>
      </c>
      <c r="H142" t="s">
        <v>4246</v>
      </c>
    </row>
    <row r="143" spans="1:8">
      <c r="A143">
        <v>606</v>
      </c>
      <c r="B143" t="s">
        <v>4206</v>
      </c>
      <c r="C143" t="s">
        <v>4581</v>
      </c>
      <c r="D143" t="s">
        <v>683</v>
      </c>
      <c r="E143" t="s">
        <v>4582</v>
      </c>
      <c r="F143" s="145">
        <f>VLOOKUP(G143,'STEEVE RESTITUTION'!$A$1:$H$484,8,FALSE)</f>
        <v>13.950000000000001</v>
      </c>
      <c r="G143" t="s">
        <v>682</v>
      </c>
      <c r="H143" t="s">
        <v>4246</v>
      </c>
    </row>
    <row r="144" spans="1:8">
      <c r="A144">
        <v>607</v>
      </c>
      <c r="B144" t="s">
        <v>4206</v>
      </c>
      <c r="C144" t="s">
        <v>4583</v>
      </c>
      <c r="D144" t="s">
        <v>4584</v>
      </c>
      <c r="E144" t="s">
        <v>4585</v>
      </c>
      <c r="F144" s="145">
        <f>VLOOKUP(G144,'STEEVE RESTITUTION'!$A$1:$H$484,8,FALSE)</f>
        <v>1062.1295200000002</v>
      </c>
      <c r="G144" t="s">
        <v>2567</v>
      </c>
      <c r="H144" t="s">
        <v>4325</v>
      </c>
    </row>
    <row r="145" spans="1:8">
      <c r="A145">
        <v>608</v>
      </c>
      <c r="B145" t="s">
        <v>4206</v>
      </c>
      <c r="C145" t="s">
        <v>4586</v>
      </c>
      <c r="D145" t="s">
        <v>685</v>
      </c>
      <c r="E145" t="s">
        <v>4587</v>
      </c>
      <c r="F145" s="145">
        <f>VLOOKUP(G145,'STEEVE RESTITUTION'!$A$1:$H$484,8,FALSE)</f>
        <v>33</v>
      </c>
      <c r="G145" t="s">
        <v>684</v>
      </c>
      <c r="H145" t="s">
        <v>4246</v>
      </c>
    </row>
    <row r="146" spans="1:8">
      <c r="A146">
        <v>612</v>
      </c>
      <c r="B146" t="s">
        <v>4206</v>
      </c>
      <c r="C146" t="s">
        <v>4588</v>
      </c>
      <c r="D146" t="s">
        <v>4589</v>
      </c>
      <c r="E146" t="s">
        <v>4590</v>
      </c>
      <c r="F146" s="145">
        <f>VLOOKUP(G146,'STEEVE RESTITUTION'!$A$1:$H$484,8,FALSE)</f>
        <v>2.7264999999999997</v>
      </c>
      <c r="G146" t="s">
        <v>823</v>
      </c>
      <c r="H146" t="s">
        <v>4229</v>
      </c>
    </row>
    <row r="147" spans="1:8">
      <c r="A147">
        <v>615</v>
      </c>
      <c r="B147" t="s">
        <v>4206</v>
      </c>
      <c r="C147" t="s">
        <v>4591</v>
      </c>
      <c r="D147" t="s">
        <v>687</v>
      </c>
      <c r="E147" t="s">
        <v>4592</v>
      </c>
      <c r="F147" s="145">
        <f>VLOOKUP(G147,'STEEVE RESTITUTION'!$A$1:$H$484,8,FALSE)</f>
        <v>68.434249999999992</v>
      </c>
      <c r="G147" t="s">
        <v>686</v>
      </c>
      <c r="H147" t="s">
        <v>4593</v>
      </c>
    </row>
    <row r="148" spans="1:8">
      <c r="A148">
        <v>616</v>
      </c>
      <c r="B148" t="s">
        <v>4206</v>
      </c>
      <c r="C148" t="s">
        <v>4594</v>
      </c>
      <c r="D148" t="s">
        <v>4595</v>
      </c>
      <c r="E148" t="s">
        <v>4596</v>
      </c>
      <c r="F148" s="145">
        <v>6950</v>
      </c>
      <c r="G148" s="45" t="s">
        <v>2725</v>
      </c>
      <c r="H148" t="s">
        <v>4597</v>
      </c>
    </row>
    <row r="149" spans="1:8">
      <c r="A149">
        <v>617</v>
      </c>
      <c r="B149" t="s">
        <v>4206</v>
      </c>
      <c r="C149" t="s">
        <v>4598</v>
      </c>
      <c r="D149" t="s">
        <v>4599</v>
      </c>
      <c r="E149" t="s">
        <v>4600</v>
      </c>
      <c r="F149" s="145">
        <v>114</v>
      </c>
      <c r="G149" s="45" t="s">
        <v>4601</v>
      </c>
      <c r="H149" t="s">
        <v>4355</v>
      </c>
    </row>
    <row r="150" spans="1:8">
      <c r="A150">
        <v>618</v>
      </c>
      <c r="B150" t="s">
        <v>4206</v>
      </c>
      <c r="C150" t="s">
        <v>4602</v>
      </c>
      <c r="D150" t="s">
        <v>4603</v>
      </c>
      <c r="E150" t="s">
        <v>4604</v>
      </c>
      <c r="F150" s="145">
        <v>187.5</v>
      </c>
      <c r="G150" s="45" t="s">
        <v>4605</v>
      </c>
      <c r="H150" t="s">
        <v>4344</v>
      </c>
    </row>
    <row r="151" spans="1:8">
      <c r="A151">
        <v>620</v>
      </c>
      <c r="B151" t="s">
        <v>4206</v>
      </c>
      <c r="C151" t="s">
        <v>4606</v>
      </c>
      <c r="D151" t="s">
        <v>827</v>
      </c>
      <c r="E151" t="s">
        <v>4607</v>
      </c>
      <c r="F151" s="145">
        <f>VLOOKUP(G151,'STEEVE RESTITUTION'!$A$1:$H$484,8,FALSE)</f>
        <v>17.8353</v>
      </c>
      <c r="G151" t="s">
        <v>827</v>
      </c>
      <c r="H151" t="s">
        <v>4229</v>
      </c>
    </row>
    <row r="152" spans="1:8">
      <c r="A152">
        <v>621</v>
      </c>
      <c r="B152" t="s">
        <v>4206</v>
      </c>
      <c r="C152" t="s">
        <v>4608</v>
      </c>
      <c r="D152" t="s">
        <v>779</v>
      </c>
      <c r="E152" t="s">
        <v>4609</v>
      </c>
      <c r="F152" s="145">
        <f>VLOOKUP(G152,'STEEVE RESTITUTION'!$A$1:$H$484,8,FALSE)</f>
        <v>29.126999999999999</v>
      </c>
      <c r="G152" t="s">
        <v>778</v>
      </c>
      <c r="H152" t="s">
        <v>4610</v>
      </c>
    </row>
    <row r="153" spans="1:8">
      <c r="A153">
        <v>622</v>
      </c>
      <c r="B153" t="s">
        <v>4206</v>
      </c>
      <c r="C153" t="s">
        <v>4611</v>
      </c>
      <c r="D153" t="s">
        <v>808</v>
      </c>
      <c r="E153" t="s">
        <v>4612</v>
      </c>
      <c r="F153" s="145">
        <f>VLOOKUP(G153,'STEEVE RESTITUTION'!$A$1:$H$484,8,FALSE)</f>
        <v>8.82</v>
      </c>
      <c r="G153" t="s">
        <v>807</v>
      </c>
      <c r="H153" t="s">
        <v>4229</v>
      </c>
    </row>
    <row r="154" spans="1:8">
      <c r="A154">
        <v>623</v>
      </c>
      <c r="B154" t="s">
        <v>4206</v>
      </c>
      <c r="C154" t="s">
        <v>4613</v>
      </c>
      <c r="D154" t="s">
        <v>829</v>
      </c>
      <c r="E154" t="s">
        <v>4614</v>
      </c>
      <c r="F154" s="145">
        <f>VLOOKUP(G154,'STEEVE RESTITUTION'!$A$1:$H$484,8,FALSE)</f>
        <v>3.2053000000000003</v>
      </c>
      <c r="G154" t="s">
        <v>828</v>
      </c>
      <c r="H154" t="s">
        <v>4229</v>
      </c>
    </row>
    <row r="155" spans="1:8">
      <c r="A155">
        <v>626</v>
      </c>
      <c r="B155" t="s">
        <v>4206</v>
      </c>
      <c r="C155" t="s">
        <v>4615</v>
      </c>
      <c r="D155" t="s">
        <v>4616</v>
      </c>
      <c r="E155" t="s">
        <v>4617</v>
      </c>
      <c r="F155" s="145">
        <f>VLOOKUP(G155,'STEEVE RESTITUTION'!$A$1:$H$484,8,FALSE)</f>
        <v>18.615000000000002</v>
      </c>
      <c r="G155" t="s">
        <v>2327</v>
      </c>
      <c r="H155" t="s">
        <v>4618</v>
      </c>
    </row>
    <row r="156" spans="1:8">
      <c r="A156">
        <v>632</v>
      </c>
      <c r="B156" t="s">
        <v>4206</v>
      </c>
      <c r="C156" t="s">
        <v>4619</v>
      </c>
      <c r="D156" t="s">
        <v>4620</v>
      </c>
      <c r="E156" t="s">
        <v>4621</v>
      </c>
      <c r="F156" s="145">
        <v>265.44</v>
      </c>
      <c r="G156" s="45" t="s">
        <v>2766</v>
      </c>
      <c r="H156" t="s">
        <v>4344</v>
      </c>
    </row>
    <row r="157" spans="1:8">
      <c r="A157">
        <v>633</v>
      </c>
      <c r="B157" t="s">
        <v>4206</v>
      </c>
      <c r="C157" t="s">
        <v>4622</v>
      </c>
      <c r="D157" t="s">
        <v>4623</v>
      </c>
      <c r="E157" t="s">
        <v>4624</v>
      </c>
      <c r="F157" s="145">
        <v>1436</v>
      </c>
      <c r="G157" s="45" t="s">
        <v>2780</v>
      </c>
      <c r="H157" t="s">
        <v>4597</v>
      </c>
    </row>
    <row r="158" spans="1:8">
      <c r="A158">
        <v>634</v>
      </c>
      <c r="B158" t="s">
        <v>4206</v>
      </c>
      <c r="C158" t="s">
        <v>4625</v>
      </c>
      <c r="D158" t="s">
        <v>4626</v>
      </c>
      <c r="E158" t="s">
        <v>4627</v>
      </c>
      <c r="F158" s="145">
        <v>1035</v>
      </c>
      <c r="G158" s="45" t="s">
        <v>2802</v>
      </c>
      <c r="H158" t="s">
        <v>4597</v>
      </c>
    </row>
    <row r="159" spans="1:8">
      <c r="A159">
        <v>635</v>
      </c>
      <c r="B159" t="s">
        <v>4206</v>
      </c>
      <c r="C159" t="s">
        <v>4628</v>
      </c>
      <c r="D159" t="s">
        <v>4629</v>
      </c>
      <c r="E159" t="s">
        <v>4630</v>
      </c>
      <c r="F159" s="145">
        <v>1510.8</v>
      </c>
      <c r="G159" s="45" t="s">
        <v>2782</v>
      </c>
      <c r="H159" t="s">
        <v>4631</v>
      </c>
    </row>
    <row r="160" spans="1:8">
      <c r="A160">
        <v>636</v>
      </c>
      <c r="B160" t="s">
        <v>4206</v>
      </c>
      <c r="C160" t="s">
        <v>4632</v>
      </c>
      <c r="D160" t="s">
        <v>4633</v>
      </c>
      <c r="E160" t="s">
        <v>4634</v>
      </c>
      <c r="F160" s="145">
        <f>VLOOKUP(G160,'STEEVE RESTITUTION'!$A$1:$H$484,8,FALSE)</f>
        <v>130.0873</v>
      </c>
      <c r="G160" t="s">
        <v>786</v>
      </c>
      <c r="H160" t="s">
        <v>4635</v>
      </c>
    </row>
    <row r="161" spans="1:8">
      <c r="A161">
        <v>637</v>
      </c>
      <c r="B161" t="s">
        <v>4206</v>
      </c>
      <c r="C161" t="s">
        <v>4636</v>
      </c>
      <c r="D161" t="s">
        <v>4637</v>
      </c>
      <c r="E161" t="s">
        <v>4638</v>
      </c>
      <c r="F161" s="145">
        <v>1260</v>
      </c>
      <c r="G161" s="45" t="s">
        <v>2812</v>
      </c>
      <c r="H161" t="s">
        <v>4631</v>
      </c>
    </row>
    <row r="162" spans="1:8">
      <c r="A162">
        <v>638</v>
      </c>
      <c r="B162" t="s">
        <v>4206</v>
      </c>
      <c r="C162" t="s">
        <v>4639</v>
      </c>
      <c r="D162" t="s">
        <v>2815</v>
      </c>
      <c r="E162" t="s">
        <v>4640</v>
      </c>
      <c r="F162" s="145">
        <v>2055.3000000000002</v>
      </c>
      <c r="G162" s="45" t="s">
        <v>2814</v>
      </c>
      <c r="H162" t="s">
        <v>4641</v>
      </c>
    </row>
    <row r="163" spans="1:8">
      <c r="A163">
        <v>639</v>
      </c>
      <c r="B163" t="s">
        <v>4206</v>
      </c>
      <c r="C163" t="s">
        <v>4642</v>
      </c>
      <c r="D163" t="s">
        <v>2818</v>
      </c>
      <c r="E163" t="s">
        <v>4643</v>
      </c>
      <c r="F163" s="145">
        <v>2570</v>
      </c>
      <c r="G163" s="45" t="s">
        <v>2817</v>
      </c>
      <c r="H163" t="s">
        <v>4644</v>
      </c>
    </row>
    <row r="164" spans="1:8">
      <c r="A164">
        <v>641</v>
      </c>
      <c r="B164" t="s">
        <v>4206</v>
      </c>
      <c r="C164" t="s">
        <v>4645</v>
      </c>
      <c r="D164" t="s">
        <v>2547</v>
      </c>
      <c r="E164" t="s">
        <v>4646</v>
      </c>
      <c r="F164" s="145">
        <v>924</v>
      </c>
      <c r="G164" s="45" t="s">
        <v>2546</v>
      </c>
      <c r="H164" t="s">
        <v>4647</v>
      </c>
    </row>
    <row r="165" spans="1:8">
      <c r="A165">
        <v>643</v>
      </c>
      <c r="B165" t="s">
        <v>4206</v>
      </c>
      <c r="C165" t="s">
        <v>4648</v>
      </c>
      <c r="D165" t="s">
        <v>4649</v>
      </c>
      <c r="E165" t="s">
        <v>4547</v>
      </c>
      <c r="F165" s="145">
        <v>625</v>
      </c>
      <c r="G165" s="45" t="s">
        <v>2778</v>
      </c>
      <c r="H165" t="s">
        <v>4271</v>
      </c>
    </row>
    <row r="166" spans="1:8">
      <c r="A166">
        <v>644</v>
      </c>
      <c r="B166" t="s">
        <v>4206</v>
      </c>
      <c r="C166" t="s">
        <v>4650</v>
      </c>
      <c r="D166" t="s">
        <v>4651</v>
      </c>
      <c r="E166" t="s">
        <v>4652</v>
      </c>
      <c r="F166" s="145">
        <v>170</v>
      </c>
      <c r="G166" s="45" t="s">
        <v>4653</v>
      </c>
      <c r="H166" t="s">
        <v>4286</v>
      </c>
    </row>
    <row r="167" spans="1:8">
      <c r="A167">
        <v>645</v>
      </c>
      <c r="B167" t="s">
        <v>4206</v>
      </c>
      <c r="C167" t="s">
        <v>4654</v>
      </c>
      <c r="D167" t="s">
        <v>4655</v>
      </c>
      <c r="E167" t="s">
        <v>4656</v>
      </c>
      <c r="F167" s="145">
        <v>5.5</v>
      </c>
      <c r="G167" s="45" t="s">
        <v>2853</v>
      </c>
      <c r="H167" t="s">
        <v>4569</v>
      </c>
    </row>
    <row r="168" spans="1:8">
      <c r="A168">
        <v>646</v>
      </c>
      <c r="B168" t="s">
        <v>4206</v>
      </c>
      <c r="C168" t="s">
        <v>4657</v>
      </c>
      <c r="D168" t="s">
        <v>4658</v>
      </c>
      <c r="E168" t="s">
        <v>4659</v>
      </c>
      <c r="F168" s="145">
        <v>27</v>
      </c>
      <c r="G168" s="45" t="s">
        <v>4660</v>
      </c>
      <c r="H168" t="s">
        <v>4229</v>
      </c>
    </row>
    <row r="169" spans="1:8">
      <c r="A169">
        <v>647</v>
      </c>
      <c r="B169" t="s">
        <v>4206</v>
      </c>
      <c r="C169" t="s">
        <v>4661</v>
      </c>
      <c r="D169" t="s">
        <v>4662</v>
      </c>
      <c r="E169" t="s">
        <v>4663</v>
      </c>
      <c r="F169" s="145">
        <v>615.41999999999996</v>
      </c>
      <c r="G169" s="45" t="s">
        <v>4664</v>
      </c>
      <c r="H169" t="s">
        <v>4371</v>
      </c>
    </row>
    <row r="170" spans="1:8">
      <c r="A170">
        <v>648</v>
      </c>
      <c r="B170" t="s">
        <v>4206</v>
      </c>
      <c r="C170" t="s">
        <v>4665</v>
      </c>
      <c r="D170" t="s">
        <v>4666</v>
      </c>
      <c r="E170" t="s">
        <v>4667</v>
      </c>
      <c r="F170" s="145">
        <f>VLOOKUP(G170,'STEEVE RESTITUTION'!$A$1:$H$484,8,FALSE)</f>
        <v>568.80116399999986</v>
      </c>
      <c r="G170" t="s">
        <v>2847</v>
      </c>
      <c r="H170" t="s">
        <v>4635</v>
      </c>
    </row>
    <row r="171" spans="1:8">
      <c r="A171">
        <v>649</v>
      </c>
      <c r="B171" t="s">
        <v>4206</v>
      </c>
      <c r="C171" t="s">
        <v>4668</v>
      </c>
      <c r="D171" t="s">
        <v>4669</v>
      </c>
      <c r="E171" t="s">
        <v>4670</v>
      </c>
      <c r="F171" s="145">
        <v>2.5099999999999998</v>
      </c>
      <c r="G171" s="45" t="s">
        <v>4671</v>
      </c>
      <c r="H171" t="s">
        <v>4229</v>
      </c>
    </row>
    <row r="172" spans="1:8">
      <c r="A172">
        <v>650</v>
      </c>
      <c r="B172" t="s">
        <v>4206</v>
      </c>
      <c r="C172" t="s">
        <v>4672</v>
      </c>
      <c r="D172" t="s">
        <v>4673</v>
      </c>
      <c r="E172" t="s">
        <v>4674</v>
      </c>
      <c r="F172" s="145">
        <v>2.17</v>
      </c>
      <c r="G172" s="45" t="s">
        <v>4675</v>
      </c>
      <c r="H172" t="s">
        <v>4229</v>
      </c>
    </row>
    <row r="173" spans="1:8">
      <c r="A173">
        <v>652</v>
      </c>
      <c r="B173" t="s">
        <v>4206</v>
      </c>
      <c r="C173" t="s">
        <v>4676</v>
      </c>
      <c r="D173" t="s">
        <v>4677</v>
      </c>
      <c r="E173" t="s">
        <v>4674</v>
      </c>
      <c r="F173" s="145">
        <v>2.17</v>
      </c>
      <c r="G173" s="45" t="s">
        <v>4678</v>
      </c>
      <c r="H173" t="s">
        <v>4229</v>
      </c>
    </row>
    <row r="174" spans="1:8">
      <c r="A174">
        <v>653</v>
      </c>
      <c r="B174" t="s">
        <v>4206</v>
      </c>
      <c r="C174" t="s">
        <v>4679</v>
      </c>
      <c r="D174" t="s">
        <v>4680</v>
      </c>
      <c r="E174" t="s">
        <v>4681</v>
      </c>
      <c r="F174" s="145">
        <v>6.35</v>
      </c>
      <c r="G174" s="45" t="s">
        <v>4682</v>
      </c>
      <c r="H174" t="s">
        <v>4229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D2341-79FF-4DB6-909B-6549C39E3FC0}">
  <dimension ref="A1:K355"/>
  <sheetViews>
    <sheetView tabSelected="1" topLeftCell="F57" workbookViewId="0">
      <selection activeCell="J63" sqref="J63"/>
    </sheetView>
  </sheetViews>
  <sheetFormatPr baseColWidth="10" defaultRowHeight="14.4"/>
  <cols>
    <col min="1" max="1" width="10.5546875" bestFit="1" customWidth="1"/>
    <col min="2" max="2" width="19.5546875" bestFit="1" customWidth="1"/>
    <col min="4" max="4" width="63" bestFit="1" customWidth="1"/>
    <col min="5" max="5" width="67.5546875" bestFit="1" customWidth="1"/>
    <col min="6" max="6" width="16.33203125" bestFit="1" customWidth="1"/>
    <col min="7" max="7" width="11.5546875" style="78"/>
    <col min="9" max="9" width="11.5546875" style="145"/>
    <col min="10" max="10" width="22" bestFit="1" customWidth="1"/>
    <col min="11" max="11" width="19.6640625" bestFit="1" customWidth="1"/>
  </cols>
  <sheetData>
    <row r="1" spans="1:11">
      <c r="A1" t="s">
        <v>4205</v>
      </c>
      <c r="B1" t="s">
        <v>4683</v>
      </c>
      <c r="C1" t="s">
        <v>4684</v>
      </c>
      <c r="D1" t="s">
        <v>4685</v>
      </c>
      <c r="E1" t="s">
        <v>4686</v>
      </c>
      <c r="F1" t="s">
        <v>4687</v>
      </c>
      <c r="G1" s="78" t="s">
        <v>4687</v>
      </c>
      <c r="H1" t="s">
        <v>4209</v>
      </c>
      <c r="I1" s="145" t="s">
        <v>4209</v>
      </c>
      <c r="J1" t="s">
        <v>4210</v>
      </c>
      <c r="K1" t="s">
        <v>4688</v>
      </c>
    </row>
    <row r="2" spans="1:11">
      <c r="A2">
        <v>18</v>
      </c>
      <c r="B2">
        <v>2495</v>
      </c>
      <c r="C2">
        <v>64</v>
      </c>
      <c r="D2" t="s">
        <v>4689</v>
      </c>
      <c r="E2" t="s">
        <v>4690</v>
      </c>
      <c r="F2" t="s">
        <v>4691</v>
      </c>
      <c r="G2" s="78">
        <f>VLOOKUP(J2,'STEEVE RESTITUTION'!$A$3:$H$484,8,FALSE)</f>
        <v>484.84299999999996</v>
      </c>
      <c r="H2" t="s">
        <v>4691</v>
      </c>
      <c r="I2" s="145">
        <f>G2</f>
        <v>484.84299999999996</v>
      </c>
      <c r="J2" t="s">
        <v>302</v>
      </c>
      <c r="K2" t="s">
        <v>4692</v>
      </c>
    </row>
    <row r="3" spans="1:11">
      <c r="A3">
        <v>18</v>
      </c>
      <c r="B3">
        <v>2496</v>
      </c>
      <c r="C3">
        <v>25</v>
      </c>
      <c r="D3" t="s">
        <v>4693</v>
      </c>
      <c r="E3" t="s">
        <v>4694</v>
      </c>
      <c r="F3" t="s">
        <v>4695</v>
      </c>
      <c r="G3" s="78">
        <f>VLOOKUP(J3,'STEEVE RESTITUTION'!$A$3:$H$484,8,FALSE)</f>
        <v>587.37899999999991</v>
      </c>
      <c r="H3" t="s">
        <v>4691</v>
      </c>
      <c r="I3" s="145">
        <v>484.84299999999996</v>
      </c>
      <c r="J3" t="s">
        <v>304</v>
      </c>
      <c r="K3" t="s">
        <v>4696</v>
      </c>
    </row>
    <row r="4" spans="1:11">
      <c r="A4">
        <v>18</v>
      </c>
      <c r="B4">
        <v>2497</v>
      </c>
      <c r="C4">
        <v>26</v>
      </c>
      <c r="D4" t="s">
        <v>4697</v>
      </c>
      <c r="E4" t="s">
        <v>4698</v>
      </c>
      <c r="F4" t="s">
        <v>4699</v>
      </c>
      <c r="G4" s="78">
        <f>VLOOKUP(J4,'STEEVE RESTITUTION'!$A$3:$H$484,8,FALSE)</f>
        <v>711.7829999999999</v>
      </c>
      <c r="H4" t="s">
        <v>4691</v>
      </c>
      <c r="I4" s="145">
        <v>484.84299999999996</v>
      </c>
      <c r="J4" t="s">
        <v>306</v>
      </c>
      <c r="K4" t="s">
        <v>4700</v>
      </c>
    </row>
    <row r="5" spans="1:11">
      <c r="A5">
        <v>18</v>
      </c>
      <c r="B5">
        <v>2498</v>
      </c>
      <c r="C5">
        <v>27</v>
      </c>
      <c r="D5" t="s">
        <v>4701</v>
      </c>
      <c r="E5" t="s">
        <v>4702</v>
      </c>
      <c r="F5" t="s">
        <v>4703</v>
      </c>
      <c r="G5" s="78">
        <f>VLOOKUP(J5,'STEEVE RESTITUTION'!$A$3:$H$484,8,FALSE)</f>
        <v>789.81899999999996</v>
      </c>
      <c r="H5" t="s">
        <v>4691</v>
      </c>
      <c r="I5" s="145">
        <v>484.84299999999996</v>
      </c>
      <c r="J5" t="s">
        <v>308</v>
      </c>
      <c r="K5" t="s">
        <v>4704</v>
      </c>
    </row>
    <row r="6" spans="1:11">
      <c r="A6">
        <v>18</v>
      </c>
      <c r="B6">
        <v>2499</v>
      </c>
      <c r="C6">
        <v>28</v>
      </c>
      <c r="D6" t="s">
        <v>4705</v>
      </c>
      <c r="E6" t="s">
        <v>4706</v>
      </c>
      <c r="F6" t="s">
        <v>4707</v>
      </c>
      <c r="G6" s="78">
        <f>VLOOKUP(J6,'STEEVE RESTITUTION'!$A$3:$H$484,8,FALSE)</f>
        <v>941.67699999999991</v>
      </c>
      <c r="H6" t="s">
        <v>4691</v>
      </c>
      <c r="I6" s="145">
        <v>484.84299999999996</v>
      </c>
      <c r="J6" t="s">
        <v>310</v>
      </c>
      <c r="K6" t="s">
        <v>4708</v>
      </c>
    </row>
    <row r="7" spans="1:11">
      <c r="A7">
        <v>18</v>
      </c>
      <c r="B7">
        <v>2500</v>
      </c>
      <c r="C7">
        <v>29</v>
      </c>
      <c r="D7" t="s">
        <v>4709</v>
      </c>
      <c r="E7" t="s">
        <v>4710</v>
      </c>
      <c r="F7" t="s">
        <v>4711</v>
      </c>
      <c r="G7" s="78">
        <f>VLOOKUP(J7,'STEEVE RESTITUTION'!$A$3:$H$484,8,FALSE)</f>
        <v>909.77099999999996</v>
      </c>
      <c r="H7" t="s">
        <v>4691</v>
      </c>
      <c r="I7" s="145">
        <v>484.84299999999996</v>
      </c>
      <c r="J7" t="s">
        <v>312</v>
      </c>
      <c r="K7" t="s">
        <v>4712</v>
      </c>
    </row>
    <row r="8" spans="1:11">
      <c r="A8">
        <v>18</v>
      </c>
      <c r="B8">
        <v>2502</v>
      </c>
      <c r="C8">
        <v>30</v>
      </c>
      <c r="D8" t="s">
        <v>4713</v>
      </c>
      <c r="E8" t="s">
        <v>4714</v>
      </c>
      <c r="F8" t="s">
        <v>4715</v>
      </c>
      <c r="G8" s="78">
        <f>VLOOKUP(J8,'STEEVE RESTITUTION'!$A$3:$H$484,8,FALSE)</f>
        <v>945.90499999999986</v>
      </c>
      <c r="H8" t="s">
        <v>4691</v>
      </c>
      <c r="I8" s="145">
        <v>484.84299999999996</v>
      </c>
      <c r="J8" t="s">
        <v>314</v>
      </c>
      <c r="K8" t="s">
        <v>4708</v>
      </c>
    </row>
    <row r="9" spans="1:11">
      <c r="A9">
        <v>18</v>
      </c>
      <c r="B9">
        <v>2503</v>
      </c>
      <c r="C9">
        <v>31</v>
      </c>
      <c r="D9" t="s">
        <v>4716</v>
      </c>
      <c r="E9" t="s">
        <v>4717</v>
      </c>
      <c r="F9" t="s">
        <v>4718</v>
      </c>
      <c r="G9" s="78">
        <f>VLOOKUP(J9,'STEEVE RESTITUTION'!$A$3:$H$484,8,FALSE)</f>
        <v>1170.115</v>
      </c>
      <c r="H9" t="s">
        <v>4691</v>
      </c>
      <c r="I9" s="145">
        <v>484.84299999999996</v>
      </c>
      <c r="J9" t="s">
        <v>316</v>
      </c>
      <c r="K9" t="s">
        <v>4600</v>
      </c>
    </row>
    <row r="10" spans="1:11">
      <c r="A10">
        <v>18</v>
      </c>
      <c r="B10">
        <v>2504</v>
      </c>
      <c r="C10">
        <v>32</v>
      </c>
      <c r="D10" t="s">
        <v>4719</v>
      </c>
      <c r="E10" t="s">
        <v>4720</v>
      </c>
      <c r="F10" t="s">
        <v>4721</v>
      </c>
      <c r="G10" s="78">
        <f>VLOOKUP(J10,'STEEVE RESTITUTION'!$A$3:$H$484,8,FALSE)</f>
        <v>1141.9470000000001</v>
      </c>
      <c r="H10" t="s">
        <v>4691</v>
      </c>
      <c r="I10" s="145">
        <v>484.84299999999996</v>
      </c>
      <c r="J10" t="s">
        <v>318</v>
      </c>
      <c r="K10" t="s">
        <v>4722</v>
      </c>
    </row>
    <row r="11" spans="1:11">
      <c r="A11">
        <v>18</v>
      </c>
      <c r="B11">
        <v>2505</v>
      </c>
      <c r="C11">
        <v>33</v>
      </c>
      <c r="D11" t="s">
        <v>4723</v>
      </c>
      <c r="E11" t="s">
        <v>4724</v>
      </c>
      <c r="F11" t="s">
        <v>4725</v>
      </c>
      <c r="G11" s="78">
        <f>VLOOKUP(J11,'STEEVE RESTITUTION'!$A$3:$H$484,8,FALSE)</f>
        <v>1174.3430000000001</v>
      </c>
      <c r="H11" t="s">
        <v>4691</v>
      </c>
      <c r="I11" s="145">
        <v>484.84299999999996</v>
      </c>
      <c r="J11" t="s">
        <v>320</v>
      </c>
      <c r="K11" t="s">
        <v>4600</v>
      </c>
    </row>
    <row r="12" spans="1:11">
      <c r="A12">
        <v>18</v>
      </c>
      <c r="B12">
        <v>2506</v>
      </c>
      <c r="C12">
        <v>59</v>
      </c>
      <c r="D12" t="s">
        <v>4726</v>
      </c>
      <c r="E12" t="s">
        <v>4727</v>
      </c>
      <c r="F12" t="s">
        <v>4728</v>
      </c>
      <c r="G12" s="78">
        <f>VLOOKUP(J12,'STEEVE RESTITUTION'!$A$3:$H$484,8,FALSE)</f>
        <v>1326.2570000000001</v>
      </c>
      <c r="H12" t="s">
        <v>4691</v>
      </c>
      <c r="I12" s="145">
        <v>484.84299999999996</v>
      </c>
      <c r="J12" t="s">
        <v>322</v>
      </c>
      <c r="K12" t="s">
        <v>4729</v>
      </c>
    </row>
    <row r="13" spans="1:11">
      <c r="A13">
        <v>18</v>
      </c>
      <c r="B13">
        <v>2507</v>
      </c>
      <c r="C13">
        <v>60</v>
      </c>
      <c r="D13" t="s">
        <v>4730</v>
      </c>
      <c r="E13" t="s">
        <v>4731</v>
      </c>
      <c r="F13" t="s">
        <v>4732</v>
      </c>
      <c r="G13" s="78">
        <f>VLOOKUP(J13,'STEEVE RESTITUTION'!$A$3:$H$484,8,FALSE)</f>
        <v>1178.5710000000001</v>
      </c>
      <c r="H13" t="s">
        <v>4691</v>
      </c>
      <c r="I13" s="145">
        <v>484.84299999999996</v>
      </c>
      <c r="J13" t="s">
        <v>324</v>
      </c>
      <c r="K13" t="s">
        <v>4600</v>
      </c>
    </row>
    <row r="14" spans="1:11">
      <c r="A14">
        <v>18</v>
      </c>
      <c r="B14">
        <v>2508</v>
      </c>
      <c r="C14">
        <v>61</v>
      </c>
      <c r="D14" t="s">
        <v>4733</v>
      </c>
      <c r="E14" t="s">
        <v>4734</v>
      </c>
      <c r="F14" t="s">
        <v>4735</v>
      </c>
      <c r="G14" s="78">
        <f>VLOOKUP(J14,'STEEVE RESTITUTION'!$A$3:$H$484,8,FALSE)</f>
        <v>1270.3410000000001</v>
      </c>
      <c r="H14" t="s">
        <v>4691</v>
      </c>
      <c r="I14" s="145">
        <v>484.84299999999996</v>
      </c>
      <c r="J14" t="s">
        <v>326</v>
      </c>
      <c r="K14" t="s">
        <v>4736</v>
      </c>
    </row>
    <row r="15" spans="1:11">
      <c r="A15">
        <v>18</v>
      </c>
      <c r="B15">
        <v>2509</v>
      </c>
      <c r="C15">
        <v>62</v>
      </c>
      <c r="D15" t="s">
        <v>4737</v>
      </c>
      <c r="E15" t="s">
        <v>4738</v>
      </c>
      <c r="F15" t="s">
        <v>4739</v>
      </c>
      <c r="G15" s="78">
        <f>VLOOKUP(J15,'STEEVE RESTITUTION'!$A$3:$H$484,8,FALSE)</f>
        <v>1408.451</v>
      </c>
      <c r="H15" t="s">
        <v>4691</v>
      </c>
      <c r="I15" s="145">
        <v>484.84299999999996</v>
      </c>
      <c r="J15" t="s">
        <v>328</v>
      </c>
      <c r="K15" t="s">
        <v>4740</v>
      </c>
    </row>
    <row r="16" spans="1:11">
      <c r="A16">
        <v>18</v>
      </c>
      <c r="B16">
        <v>2510</v>
      </c>
      <c r="C16">
        <v>65</v>
      </c>
      <c r="D16" t="s">
        <v>4741</v>
      </c>
      <c r="E16" t="s">
        <v>4742</v>
      </c>
      <c r="F16" t="s">
        <v>4743</v>
      </c>
      <c r="G16" s="78">
        <f>VLOOKUP(J16,'STEEVE RESTITUTION'!$A$3:$H$484,8,FALSE)</f>
        <v>1518.6589999999999</v>
      </c>
      <c r="H16" t="s">
        <v>4691</v>
      </c>
      <c r="I16" s="145">
        <v>484.84299999999996</v>
      </c>
      <c r="J16" t="s">
        <v>330</v>
      </c>
      <c r="K16" t="s">
        <v>4744</v>
      </c>
    </row>
    <row r="17" spans="1:11">
      <c r="A17">
        <v>18</v>
      </c>
      <c r="B17">
        <v>2511</v>
      </c>
      <c r="C17">
        <v>66</v>
      </c>
      <c r="D17" t="s">
        <v>4745</v>
      </c>
      <c r="E17" t="s">
        <v>4746</v>
      </c>
      <c r="F17" t="s">
        <v>4747</v>
      </c>
      <c r="G17" s="78">
        <f>VLOOKUP(J17,'STEEVE RESTITUTION'!$A$3:$H$484,8,FALSE)</f>
        <v>1713.1890000000001</v>
      </c>
      <c r="H17" t="s">
        <v>4691</v>
      </c>
      <c r="I17" s="145">
        <v>484.84299999999996</v>
      </c>
      <c r="J17" t="s">
        <v>332</v>
      </c>
      <c r="K17" t="s">
        <v>4748</v>
      </c>
    </row>
    <row r="18" spans="1:11">
      <c r="A18">
        <v>18</v>
      </c>
      <c r="B18">
        <v>2512</v>
      </c>
      <c r="C18">
        <v>67</v>
      </c>
      <c r="D18" t="s">
        <v>4749</v>
      </c>
      <c r="E18" t="s">
        <v>4750</v>
      </c>
      <c r="F18" t="s">
        <v>4751</v>
      </c>
      <c r="G18" s="78">
        <f>VLOOKUP(J18,'STEEVE RESTITUTION'!$A$3:$H$484,8,FALSE)</f>
        <v>1527.1150000000002</v>
      </c>
      <c r="H18" t="s">
        <v>4691</v>
      </c>
      <c r="I18" s="145">
        <v>484.84299999999996</v>
      </c>
      <c r="J18" t="s">
        <v>334</v>
      </c>
      <c r="K18" t="s">
        <v>4744</v>
      </c>
    </row>
    <row r="19" spans="1:11">
      <c r="A19">
        <v>18</v>
      </c>
      <c r="B19">
        <v>2513</v>
      </c>
      <c r="C19">
        <v>68</v>
      </c>
      <c r="D19" t="s">
        <v>4752</v>
      </c>
      <c r="E19" t="s">
        <v>4753</v>
      </c>
      <c r="F19" t="s">
        <v>4754</v>
      </c>
      <c r="G19" s="78">
        <f>VLOOKUP(J19,'STEEVE RESTITUTION'!$A$3:$H$484,8,FALSE)</f>
        <v>1893.0050000000001</v>
      </c>
      <c r="H19" t="s">
        <v>4691</v>
      </c>
      <c r="I19" s="145">
        <v>484.84299999999996</v>
      </c>
      <c r="J19" t="s">
        <v>336</v>
      </c>
      <c r="K19" t="s">
        <v>4755</v>
      </c>
    </row>
    <row r="20" spans="1:11">
      <c r="A20">
        <v>18</v>
      </c>
      <c r="B20">
        <v>2514</v>
      </c>
      <c r="C20">
        <v>69</v>
      </c>
      <c r="D20" t="s">
        <v>4756</v>
      </c>
      <c r="E20" t="s">
        <v>4757</v>
      </c>
      <c r="F20" t="s">
        <v>4758</v>
      </c>
      <c r="G20" s="78">
        <f>VLOOKUP(J20,'STEEVE RESTITUTION'!$A$3:$H$484,8,FALSE)</f>
        <v>1901.461</v>
      </c>
      <c r="H20" t="s">
        <v>4691</v>
      </c>
      <c r="I20" s="145">
        <v>484.84299999999996</v>
      </c>
      <c r="J20" t="s">
        <v>338</v>
      </c>
      <c r="K20" t="s">
        <v>4755</v>
      </c>
    </row>
    <row r="21" spans="1:11">
      <c r="A21">
        <v>18</v>
      </c>
      <c r="B21">
        <v>2515</v>
      </c>
      <c r="C21">
        <v>70</v>
      </c>
      <c r="D21" t="s">
        <v>4759</v>
      </c>
      <c r="E21" t="s">
        <v>4760</v>
      </c>
      <c r="F21" t="s">
        <v>4761</v>
      </c>
      <c r="G21" s="78">
        <f>VLOOKUP(J21,'STEEVE RESTITUTION'!$A$3:$H$484,8,FALSE)</f>
        <v>1875.2529999999999</v>
      </c>
      <c r="H21" t="s">
        <v>4691</v>
      </c>
      <c r="I21" s="145">
        <v>484.84299999999996</v>
      </c>
      <c r="J21" t="s">
        <v>340</v>
      </c>
      <c r="K21" t="s">
        <v>4762</v>
      </c>
    </row>
    <row r="22" spans="1:11">
      <c r="A22">
        <v>18</v>
      </c>
      <c r="B22">
        <v>2516</v>
      </c>
      <c r="C22">
        <v>71</v>
      </c>
      <c r="D22" t="s">
        <v>4763</v>
      </c>
      <c r="E22" t="s">
        <v>4764</v>
      </c>
      <c r="F22" t="s">
        <v>4765</v>
      </c>
      <c r="G22" s="78">
        <f>VLOOKUP(J22,'STEEVE RESTITUTION'!$A$3:$H$484,8,FALSE)</f>
        <v>2203.1329999999998</v>
      </c>
      <c r="H22" t="s">
        <v>4691</v>
      </c>
      <c r="I22" s="145">
        <v>484.84299999999996</v>
      </c>
      <c r="J22" t="s">
        <v>342</v>
      </c>
      <c r="K22" t="s">
        <v>4766</v>
      </c>
    </row>
    <row r="23" spans="1:11">
      <c r="A23">
        <v>18</v>
      </c>
      <c r="B23">
        <v>2517</v>
      </c>
      <c r="C23">
        <v>72</v>
      </c>
      <c r="D23" t="s">
        <v>4767</v>
      </c>
      <c r="E23" t="s">
        <v>4768</v>
      </c>
      <c r="F23" t="s">
        <v>4769</v>
      </c>
      <c r="G23" s="78">
        <f>VLOOKUP(J23,'STEEVE RESTITUTION'!$A$3:$H$484,8,FALSE)</f>
        <v>1893.0050000000001</v>
      </c>
      <c r="H23" t="s">
        <v>4691</v>
      </c>
      <c r="I23" s="145">
        <v>484.84299999999996</v>
      </c>
      <c r="J23" t="s">
        <v>344</v>
      </c>
      <c r="K23" t="s">
        <v>4755</v>
      </c>
    </row>
    <row r="24" spans="1:11">
      <c r="A24">
        <v>27</v>
      </c>
      <c r="B24">
        <v>446</v>
      </c>
      <c r="C24">
        <v>73</v>
      </c>
      <c r="D24" t="s">
        <v>4770</v>
      </c>
      <c r="E24" t="s">
        <v>4771</v>
      </c>
      <c r="F24" t="s">
        <v>4772</v>
      </c>
      <c r="G24" s="78">
        <f>VLOOKUP(J24,'STEEVE RESTITUTION'!$A$3:$H$484,8,FALSE)</f>
        <v>0.92833999999999994</v>
      </c>
      <c r="H24" t="s">
        <v>4772</v>
      </c>
      <c r="I24" s="145">
        <f>G24</f>
        <v>0.92833999999999994</v>
      </c>
      <c r="J24" t="s">
        <v>636</v>
      </c>
      <c r="K24" t="s">
        <v>4773</v>
      </c>
    </row>
    <row r="25" spans="1:11">
      <c r="A25">
        <v>27</v>
      </c>
      <c r="B25">
        <v>447</v>
      </c>
      <c r="C25">
        <v>74</v>
      </c>
      <c r="D25" t="s">
        <v>4774</v>
      </c>
      <c r="E25" t="s">
        <v>4775</v>
      </c>
      <c r="F25" t="s">
        <v>4776</v>
      </c>
      <c r="G25" s="78">
        <f>VLOOKUP(J25,'STEEVE RESTITUTION'!$A$3:$H$484,8,FALSE)</f>
        <v>1.6372300000000002</v>
      </c>
      <c r="H25" t="s">
        <v>4772</v>
      </c>
      <c r="I25" s="145">
        <f>I24</f>
        <v>0.92833999999999994</v>
      </c>
      <c r="J25" t="s">
        <v>638</v>
      </c>
      <c r="K25" t="s">
        <v>4773</v>
      </c>
    </row>
    <row r="26" spans="1:11">
      <c r="A26">
        <v>29</v>
      </c>
      <c r="B26">
        <v>372</v>
      </c>
      <c r="C26">
        <v>34</v>
      </c>
      <c r="D26" t="s">
        <v>4777</v>
      </c>
      <c r="E26" t="s">
        <v>4778</v>
      </c>
      <c r="F26" t="s">
        <v>4779</v>
      </c>
      <c r="G26" s="78">
        <f>VLOOKUP(J26,'STEEVE RESTITUTION'!$A$3:$H$484,8,FALSE)</f>
        <v>283.05900000000003</v>
      </c>
      <c r="H26" t="s">
        <v>4779</v>
      </c>
      <c r="I26" s="145">
        <f>G26</f>
        <v>283.05900000000003</v>
      </c>
      <c r="J26" t="s">
        <v>273</v>
      </c>
      <c r="K26" t="s">
        <v>4780</v>
      </c>
    </row>
    <row r="27" spans="1:11">
      <c r="A27">
        <v>29</v>
      </c>
      <c r="B27">
        <v>373</v>
      </c>
      <c r="C27">
        <v>35</v>
      </c>
      <c r="D27" t="s">
        <v>4781</v>
      </c>
      <c r="E27" t="s">
        <v>4782</v>
      </c>
      <c r="F27" t="s">
        <v>4783</v>
      </c>
      <c r="G27" s="78">
        <f>VLOOKUP(J27,'STEEVE RESTITUTION'!$A$3:$H$484,8,FALSE)</f>
        <v>361.73899999999998</v>
      </c>
      <c r="H27" t="s">
        <v>4779</v>
      </c>
      <c r="I27" s="145">
        <v>283.05900000000003</v>
      </c>
      <c r="J27" t="s">
        <v>275</v>
      </c>
      <c r="K27" t="s">
        <v>4371</v>
      </c>
    </row>
    <row r="28" spans="1:11">
      <c r="A28">
        <v>29</v>
      </c>
      <c r="B28">
        <v>374</v>
      </c>
      <c r="C28">
        <v>36</v>
      </c>
      <c r="D28" t="s">
        <v>4784</v>
      </c>
      <c r="E28" t="s">
        <v>4785</v>
      </c>
      <c r="F28" t="s">
        <v>4786</v>
      </c>
      <c r="G28" s="78">
        <f>VLOOKUP(J28,'STEEVE RESTITUTION'!$A$3:$H$484,8,FALSE)</f>
        <v>404.46699999999993</v>
      </c>
      <c r="H28" t="s">
        <v>4779</v>
      </c>
      <c r="I28" s="145">
        <v>283.05900000000003</v>
      </c>
      <c r="J28" t="s">
        <v>277</v>
      </c>
      <c r="K28" t="s">
        <v>4787</v>
      </c>
    </row>
    <row r="29" spans="1:11">
      <c r="A29">
        <v>29</v>
      </c>
      <c r="B29">
        <v>375</v>
      </c>
      <c r="C29">
        <v>37</v>
      </c>
      <c r="D29" t="s">
        <v>4788</v>
      </c>
      <c r="E29" t="s">
        <v>4789</v>
      </c>
      <c r="F29" t="s">
        <v>4790</v>
      </c>
      <c r="G29" s="78">
        <f>VLOOKUP(J29,'STEEVE RESTITUTION'!$A$3:$H$484,8,FALSE)</f>
        <v>475.37700000000001</v>
      </c>
      <c r="H29" t="s">
        <v>4779</v>
      </c>
      <c r="I29" s="145">
        <v>283.05900000000003</v>
      </c>
      <c r="J29" t="s">
        <v>279</v>
      </c>
      <c r="K29" t="s">
        <v>4791</v>
      </c>
    </row>
    <row r="30" spans="1:11">
      <c r="A30">
        <v>29</v>
      </c>
      <c r="B30">
        <v>376</v>
      </c>
      <c r="C30">
        <v>38</v>
      </c>
      <c r="D30" t="s">
        <v>4792</v>
      </c>
      <c r="E30" t="s">
        <v>4793</v>
      </c>
      <c r="F30" t="s">
        <v>4794</v>
      </c>
      <c r="G30" s="78">
        <f>VLOOKUP(J30,'STEEVE RESTITUTION'!$A$3:$H$484,8,FALSE)</f>
        <v>559.6149999999999</v>
      </c>
      <c r="H30" t="s">
        <v>4779</v>
      </c>
      <c r="I30" s="145">
        <v>283.05900000000003</v>
      </c>
      <c r="J30" t="s">
        <v>281</v>
      </c>
      <c r="K30" t="s">
        <v>4795</v>
      </c>
    </row>
    <row r="31" spans="1:11">
      <c r="A31">
        <v>29</v>
      </c>
      <c r="B31">
        <v>377</v>
      </c>
      <c r="C31">
        <v>39</v>
      </c>
      <c r="D31" t="s">
        <v>4796</v>
      </c>
      <c r="E31" t="s">
        <v>4797</v>
      </c>
      <c r="F31" t="s">
        <v>4798</v>
      </c>
      <c r="G31" s="78">
        <f>VLOOKUP(J31,'STEEVE RESTITUTION'!$A$3:$H$484,8,FALSE)</f>
        <v>630.51099999999997</v>
      </c>
      <c r="H31" t="s">
        <v>4779</v>
      </c>
      <c r="I31" s="145">
        <v>283.05900000000003</v>
      </c>
      <c r="J31" t="s">
        <v>283</v>
      </c>
      <c r="K31" t="s">
        <v>4799</v>
      </c>
    </row>
    <row r="32" spans="1:11">
      <c r="A32">
        <v>29</v>
      </c>
      <c r="B32">
        <v>378</v>
      </c>
      <c r="C32">
        <v>40</v>
      </c>
      <c r="D32" t="s">
        <v>4800</v>
      </c>
      <c r="E32" t="s">
        <v>4801</v>
      </c>
      <c r="F32" t="s">
        <v>4802</v>
      </c>
      <c r="G32" s="78">
        <f>VLOOKUP(J32,'STEEVE RESTITUTION'!$A$3:$H$484,8,FALSE)</f>
        <v>701.42099999999994</v>
      </c>
      <c r="H32" t="s">
        <v>4779</v>
      </c>
      <c r="I32" s="145">
        <v>283.05900000000003</v>
      </c>
      <c r="J32" t="s">
        <v>285</v>
      </c>
      <c r="K32" t="s">
        <v>4803</v>
      </c>
    </row>
    <row r="33" spans="1:11">
      <c r="A33">
        <v>29</v>
      </c>
      <c r="B33">
        <v>379</v>
      </c>
      <c r="C33">
        <v>41</v>
      </c>
      <c r="D33" t="s">
        <v>4804</v>
      </c>
      <c r="E33" t="s">
        <v>4805</v>
      </c>
      <c r="F33" t="s">
        <v>4806</v>
      </c>
      <c r="G33" s="78">
        <f>VLOOKUP(J33,'STEEVE RESTITUTION'!$A$3:$H$484,8,FALSE)</f>
        <v>748.37699999999984</v>
      </c>
      <c r="H33" t="s">
        <v>4779</v>
      </c>
      <c r="I33" s="145">
        <v>283.05900000000003</v>
      </c>
      <c r="J33" t="s">
        <v>287</v>
      </c>
      <c r="K33" t="s">
        <v>4807</v>
      </c>
    </row>
    <row r="34" spans="1:11">
      <c r="A34">
        <v>29</v>
      </c>
      <c r="B34">
        <v>380</v>
      </c>
      <c r="C34">
        <v>42</v>
      </c>
      <c r="D34" t="s">
        <v>4808</v>
      </c>
      <c r="E34" t="s">
        <v>4809</v>
      </c>
      <c r="F34" t="s">
        <v>4810</v>
      </c>
      <c r="G34" s="78">
        <f>VLOOKUP(J34,'STEEVE RESTITUTION'!$A$3:$H$484,8,FALSE)</f>
        <v>848.673</v>
      </c>
      <c r="H34" t="s">
        <v>4779</v>
      </c>
      <c r="I34" s="145">
        <v>283.05900000000003</v>
      </c>
      <c r="J34" t="s">
        <v>289</v>
      </c>
      <c r="K34" t="s">
        <v>4807</v>
      </c>
    </row>
    <row r="35" spans="1:11">
      <c r="A35">
        <v>29</v>
      </c>
      <c r="B35">
        <v>381</v>
      </c>
      <c r="C35">
        <v>43</v>
      </c>
      <c r="D35" t="s">
        <v>4811</v>
      </c>
      <c r="E35" t="s">
        <v>4812</v>
      </c>
      <c r="F35" t="s">
        <v>4813</v>
      </c>
      <c r="G35" s="78">
        <f>VLOOKUP(J35,'STEEVE RESTITUTION'!$A$3:$H$484,8,FALSE)</f>
        <v>993.11099999999988</v>
      </c>
      <c r="H35" t="s">
        <v>4779</v>
      </c>
      <c r="I35" s="145">
        <v>283.05900000000003</v>
      </c>
      <c r="J35" t="s">
        <v>291</v>
      </c>
      <c r="K35" t="s">
        <v>4814</v>
      </c>
    </row>
    <row r="36" spans="1:11">
      <c r="A36">
        <v>29</v>
      </c>
      <c r="B36">
        <v>382</v>
      </c>
      <c r="C36">
        <v>44</v>
      </c>
      <c r="D36" t="s">
        <v>4815</v>
      </c>
      <c r="E36" t="s">
        <v>4816</v>
      </c>
      <c r="F36" t="s">
        <v>4817</v>
      </c>
      <c r="G36" s="78">
        <f>VLOOKUP(J36,'STEEVE RESTITUTION'!$A$3:$H$484,8,FALSE)</f>
        <v>1059.6949999999999</v>
      </c>
      <c r="H36" t="s">
        <v>4779</v>
      </c>
      <c r="I36" s="145">
        <v>283.05900000000003</v>
      </c>
      <c r="J36" t="s">
        <v>293</v>
      </c>
      <c r="K36" t="s">
        <v>4600</v>
      </c>
    </row>
    <row r="37" spans="1:11">
      <c r="A37">
        <v>29</v>
      </c>
      <c r="B37">
        <v>383</v>
      </c>
      <c r="C37">
        <v>45</v>
      </c>
      <c r="D37" t="s">
        <v>4818</v>
      </c>
      <c r="E37" t="s">
        <v>4819</v>
      </c>
      <c r="F37" t="s">
        <v>4820</v>
      </c>
      <c r="G37" s="78">
        <f>VLOOKUP(J37,'STEEVE RESTITUTION'!$A$3:$H$484,8,FALSE)</f>
        <v>1193.2829999999999</v>
      </c>
      <c r="H37" t="s">
        <v>4779</v>
      </c>
      <c r="I37" s="145">
        <v>283.05900000000003</v>
      </c>
      <c r="J37" t="s">
        <v>295</v>
      </c>
      <c r="K37" t="s">
        <v>4821</v>
      </c>
    </row>
    <row r="38" spans="1:11">
      <c r="A38">
        <v>29</v>
      </c>
      <c r="B38">
        <v>384</v>
      </c>
      <c r="C38">
        <v>46</v>
      </c>
      <c r="D38" t="s">
        <v>4822</v>
      </c>
      <c r="E38" t="s">
        <v>4823</v>
      </c>
      <c r="F38" t="s">
        <v>4824</v>
      </c>
      <c r="G38" s="78">
        <f>VLOOKUP(J38,'STEEVE RESTITUTION'!$A$3:$H$484,8,FALSE)</f>
        <v>1317.0989999999999</v>
      </c>
      <c r="H38" t="s">
        <v>4779</v>
      </c>
      <c r="I38" s="145">
        <v>283.05900000000003</v>
      </c>
      <c r="J38" t="s">
        <v>297</v>
      </c>
      <c r="K38" t="s">
        <v>4825</v>
      </c>
    </row>
    <row r="39" spans="1:11">
      <c r="A39">
        <v>29</v>
      </c>
      <c r="B39">
        <v>385</v>
      </c>
      <c r="C39">
        <v>47</v>
      </c>
      <c r="D39" t="s">
        <v>4826</v>
      </c>
      <c r="E39" t="s">
        <v>4827</v>
      </c>
      <c r="F39" t="s">
        <v>4828</v>
      </c>
      <c r="G39" s="78">
        <f>VLOOKUP(J39,'STEEVE RESTITUTION'!$A$3:$H$484,8,FALSE)</f>
        <v>1365.0069999999998</v>
      </c>
      <c r="H39" t="s">
        <v>4779</v>
      </c>
      <c r="I39" s="145">
        <v>283.05900000000003</v>
      </c>
      <c r="J39" t="s">
        <v>299</v>
      </c>
      <c r="K39" t="s">
        <v>4829</v>
      </c>
    </row>
    <row r="40" spans="1:11">
      <c r="A40">
        <v>149</v>
      </c>
      <c r="B40">
        <v>466</v>
      </c>
      <c r="C40">
        <v>73</v>
      </c>
      <c r="D40" t="s">
        <v>4830</v>
      </c>
      <c r="E40" t="s">
        <v>397</v>
      </c>
      <c r="F40" t="s">
        <v>4831</v>
      </c>
      <c r="G40" s="78">
        <f>VLOOKUP(J40,'STEEVE RESTITUTION'!$A$3:$H$484,8,FALSE)</f>
        <v>21.18</v>
      </c>
      <c r="H40" t="s">
        <v>4831</v>
      </c>
      <c r="I40" s="145">
        <f>G40</f>
        <v>21.18</v>
      </c>
      <c r="J40" t="s">
        <v>396</v>
      </c>
      <c r="K40" t="s">
        <v>4302</v>
      </c>
    </row>
    <row r="41" spans="1:11">
      <c r="A41">
        <v>149</v>
      </c>
      <c r="B41">
        <v>467</v>
      </c>
      <c r="C41">
        <v>74</v>
      </c>
      <c r="D41" t="s">
        <v>4832</v>
      </c>
      <c r="E41" t="s">
        <v>399</v>
      </c>
      <c r="F41" t="s">
        <v>4833</v>
      </c>
      <c r="G41" s="78">
        <f>VLOOKUP(J41,'STEEVE RESTITUTION'!$A$3:$H$484,8,FALSE)</f>
        <v>25.15</v>
      </c>
      <c r="H41" t="s">
        <v>4831</v>
      </c>
      <c r="I41" s="145">
        <f>I40</f>
        <v>21.18</v>
      </c>
      <c r="J41" t="s">
        <v>398</v>
      </c>
      <c r="K41" t="s">
        <v>4302</v>
      </c>
    </row>
    <row r="42" spans="1:11">
      <c r="A42">
        <v>151</v>
      </c>
      <c r="B42">
        <v>339</v>
      </c>
      <c r="C42">
        <v>49</v>
      </c>
      <c r="D42" t="s">
        <v>4834</v>
      </c>
      <c r="E42" t="s">
        <v>4835</v>
      </c>
      <c r="F42" t="s">
        <v>4836</v>
      </c>
      <c r="G42" s="78">
        <f>VLOOKUP(J42,'STEEVE RESTITUTION'!$A$3:$H$484,8,FALSE)</f>
        <v>432.93498200000005</v>
      </c>
      <c r="H42" t="s">
        <v>4836</v>
      </c>
      <c r="I42" s="145">
        <f>G42</f>
        <v>432.93498200000005</v>
      </c>
      <c r="J42" t="s">
        <v>48</v>
      </c>
      <c r="K42" t="s">
        <v>4837</v>
      </c>
    </row>
    <row r="43" spans="1:11">
      <c r="A43">
        <v>151</v>
      </c>
      <c r="B43">
        <v>340</v>
      </c>
      <c r="C43">
        <v>50</v>
      </c>
      <c r="D43" t="s">
        <v>4838</v>
      </c>
      <c r="E43" t="s">
        <v>4839</v>
      </c>
      <c r="F43" t="s">
        <v>4840</v>
      </c>
      <c r="G43" s="78">
        <f>VLOOKUP(J43,'STEEVE RESTITUTION'!$A$3:$H$484,8,FALSE)</f>
        <v>466.9910240000001</v>
      </c>
      <c r="H43" t="s">
        <v>4836</v>
      </c>
      <c r="I43" s="145">
        <v>432.93498200000005</v>
      </c>
      <c r="J43" t="s">
        <v>50</v>
      </c>
      <c r="K43" t="s">
        <v>4841</v>
      </c>
    </row>
    <row r="44" spans="1:11">
      <c r="A44">
        <v>151</v>
      </c>
      <c r="B44">
        <v>341</v>
      </c>
      <c r="C44">
        <v>51</v>
      </c>
      <c r="D44" t="s">
        <v>4842</v>
      </c>
      <c r="E44" t="s">
        <v>4843</v>
      </c>
      <c r="F44" t="s">
        <v>4844</v>
      </c>
      <c r="G44" s="78">
        <f>VLOOKUP(J44,'STEEVE RESTITUTION'!$A$3:$H$484,8,FALSE)</f>
        <v>525.60206600000004</v>
      </c>
      <c r="H44" t="s">
        <v>4836</v>
      </c>
      <c r="I44" s="145">
        <v>432.93498200000005</v>
      </c>
      <c r="J44" t="s">
        <v>52</v>
      </c>
      <c r="K44" t="s">
        <v>4845</v>
      </c>
    </row>
    <row r="45" spans="1:11">
      <c r="A45">
        <v>151</v>
      </c>
      <c r="B45">
        <v>2661</v>
      </c>
      <c r="C45">
        <v>271</v>
      </c>
      <c r="D45" t="s">
        <v>4846</v>
      </c>
      <c r="E45" t="s">
        <v>4847</v>
      </c>
      <c r="F45" t="s">
        <v>4667</v>
      </c>
      <c r="G45" s="78">
        <f>VLOOKUP(J45,'STEEVE RESTITUTION'!$A$3:$H$484,8,FALSE)</f>
        <v>568.79999999999995</v>
      </c>
      <c r="H45" t="s">
        <v>4836</v>
      </c>
      <c r="I45" s="145">
        <v>432.93498200000005</v>
      </c>
      <c r="J45" t="s">
        <v>2845</v>
      </c>
      <c r="K45" t="s">
        <v>4692</v>
      </c>
    </row>
    <row r="46" spans="1:11">
      <c r="A46">
        <v>153</v>
      </c>
      <c r="B46">
        <v>417</v>
      </c>
      <c r="C46">
        <v>88</v>
      </c>
      <c r="D46" t="s">
        <v>4848</v>
      </c>
      <c r="E46" t="s">
        <v>4849</v>
      </c>
      <c r="F46" t="s">
        <v>4850</v>
      </c>
      <c r="G46" s="78">
        <f>VLOOKUP(J46,'STEEVE RESTITUTION'!$A$3:$H$484,8,FALSE)</f>
        <v>6.9000000000000006E-2</v>
      </c>
      <c r="H46" t="s">
        <v>4850</v>
      </c>
      <c r="I46" s="148">
        <f>G46</f>
        <v>6.9000000000000006E-2</v>
      </c>
      <c r="J46" t="s">
        <v>540</v>
      </c>
      <c r="K46" t="s">
        <v>4851</v>
      </c>
    </row>
    <row r="47" spans="1:11">
      <c r="A47">
        <v>153</v>
      </c>
      <c r="B47">
        <v>419</v>
      </c>
      <c r="C47">
        <v>86</v>
      </c>
      <c r="D47" t="s">
        <v>4852</v>
      </c>
      <c r="E47" t="s">
        <v>4853</v>
      </c>
      <c r="F47" t="s">
        <v>4854</v>
      </c>
      <c r="G47" s="78">
        <f>VLOOKUP(J47,'STEEVE RESTITUTION'!$A$3:$H$484,8,FALSE)</f>
        <v>9.6000000000000002E-2</v>
      </c>
      <c r="H47" t="s">
        <v>4850</v>
      </c>
      <c r="I47" s="148">
        <v>6.9000000000000006E-2</v>
      </c>
      <c r="J47" t="s">
        <v>544</v>
      </c>
      <c r="K47" t="s">
        <v>4855</v>
      </c>
    </row>
    <row r="48" spans="1:11">
      <c r="A48">
        <v>153</v>
      </c>
      <c r="B48">
        <v>422</v>
      </c>
      <c r="C48">
        <v>78</v>
      </c>
      <c r="D48" t="s">
        <v>4856</v>
      </c>
      <c r="E48" t="s">
        <v>4857</v>
      </c>
      <c r="F48" t="s">
        <v>4858</v>
      </c>
      <c r="G48" s="78">
        <f>VLOOKUP(J48,'STEEVE RESTITUTION'!$A$3:$H$484,8,FALSE)</f>
        <v>0.13800000000000001</v>
      </c>
      <c r="H48" t="s">
        <v>4850</v>
      </c>
      <c r="I48" s="148">
        <v>6.9000000000000006E-2</v>
      </c>
      <c r="J48" t="s">
        <v>550</v>
      </c>
      <c r="K48" t="s">
        <v>4859</v>
      </c>
    </row>
    <row r="49" spans="1:11">
      <c r="A49">
        <v>153</v>
      </c>
      <c r="B49">
        <v>425</v>
      </c>
      <c r="C49">
        <v>89</v>
      </c>
      <c r="D49" t="s">
        <v>4860</v>
      </c>
      <c r="E49" t="s">
        <v>4861</v>
      </c>
      <c r="F49" t="s">
        <v>4862</v>
      </c>
      <c r="G49" s="78">
        <f>VLOOKUP(J49,'STEEVE RESTITUTION'!$A$3:$H$484,8,FALSE)</f>
        <v>0.17250000000000001</v>
      </c>
      <c r="H49" t="s">
        <v>4850</v>
      </c>
      <c r="I49" s="148">
        <v>6.9000000000000006E-2</v>
      </c>
      <c r="J49" t="s">
        <v>554</v>
      </c>
      <c r="K49" t="s">
        <v>4863</v>
      </c>
    </row>
    <row r="50" spans="1:11">
      <c r="A50">
        <v>153</v>
      </c>
      <c r="B50">
        <v>428</v>
      </c>
      <c r="C50">
        <v>82</v>
      </c>
      <c r="D50" t="s">
        <v>4864</v>
      </c>
      <c r="E50" t="s">
        <v>4865</v>
      </c>
      <c r="F50" t="s">
        <v>4866</v>
      </c>
      <c r="G50" s="78">
        <f>VLOOKUP(J50,'STEEVE RESTITUTION'!$A$3:$H$484,8,FALSE)</f>
        <v>0.20700000000000002</v>
      </c>
      <c r="H50" t="s">
        <v>4850</v>
      </c>
      <c r="I50" s="148">
        <v>6.9000000000000006E-2</v>
      </c>
      <c r="J50" t="s">
        <v>560</v>
      </c>
      <c r="K50" t="s">
        <v>4867</v>
      </c>
    </row>
    <row r="51" spans="1:11">
      <c r="A51">
        <v>153</v>
      </c>
      <c r="B51">
        <v>429</v>
      </c>
      <c r="C51">
        <v>83</v>
      </c>
      <c r="D51" t="s">
        <v>4868</v>
      </c>
      <c r="E51" t="s">
        <v>4869</v>
      </c>
      <c r="F51" t="s">
        <v>4870</v>
      </c>
      <c r="G51" s="78">
        <f>VLOOKUP(J51,'STEEVE RESTITUTION'!$A$3:$H$484,8,FALSE)</f>
        <v>0.249</v>
      </c>
      <c r="H51" t="s">
        <v>4850</v>
      </c>
      <c r="I51" s="148">
        <v>6.9000000000000006E-2</v>
      </c>
      <c r="J51" t="s">
        <v>562</v>
      </c>
      <c r="K51" t="s">
        <v>4871</v>
      </c>
    </row>
    <row r="52" spans="1:11">
      <c r="A52">
        <v>153</v>
      </c>
      <c r="B52">
        <v>430</v>
      </c>
      <c r="C52">
        <v>90</v>
      </c>
      <c r="D52" t="s">
        <v>4872</v>
      </c>
      <c r="E52" t="s">
        <v>4873</v>
      </c>
      <c r="F52" t="s">
        <v>4874</v>
      </c>
      <c r="G52" s="78">
        <f>VLOOKUP(J52,'STEEVE RESTITUTION'!$A$3:$H$484,8,FALSE)</f>
        <v>0.27600000000000002</v>
      </c>
      <c r="H52" t="s">
        <v>4850</v>
      </c>
      <c r="I52" s="148">
        <v>6.9000000000000006E-2</v>
      </c>
      <c r="J52" t="s">
        <v>564</v>
      </c>
      <c r="K52" t="s">
        <v>4875</v>
      </c>
    </row>
    <row r="53" spans="1:11">
      <c r="A53">
        <v>153</v>
      </c>
      <c r="B53">
        <v>431</v>
      </c>
      <c r="C53">
        <v>85</v>
      </c>
      <c r="D53" t="s">
        <v>4876</v>
      </c>
      <c r="E53" t="s">
        <v>4877</v>
      </c>
      <c r="F53" t="s">
        <v>4878</v>
      </c>
      <c r="G53" s="78">
        <f>VLOOKUP(J53,'STEEVE RESTITUTION'!$A$3:$H$484,8,FALSE)</f>
        <v>0.34500000000000003</v>
      </c>
      <c r="H53" t="s">
        <v>4850</v>
      </c>
      <c r="I53" s="148">
        <v>6.9000000000000006E-2</v>
      </c>
      <c r="J53" t="s">
        <v>566</v>
      </c>
      <c r="K53" t="s">
        <v>4879</v>
      </c>
    </row>
    <row r="54" spans="1:11">
      <c r="A54">
        <v>154</v>
      </c>
      <c r="B54">
        <v>2367</v>
      </c>
      <c r="C54">
        <v>204</v>
      </c>
      <c r="D54" t="s">
        <v>4880</v>
      </c>
      <c r="E54" t="s">
        <v>4881</v>
      </c>
      <c r="F54" t="s">
        <v>4882</v>
      </c>
      <c r="G54" s="45">
        <f>VLOOKUP(J54,'STEEVE RESTITUTION'!$A$3:$H$484,8,FALSE)</f>
        <v>1250.6338600000001</v>
      </c>
      <c r="H54" t="s">
        <v>4882</v>
      </c>
      <c r="I54" s="83">
        <f>G54</f>
        <v>1250.6338600000001</v>
      </c>
      <c r="J54" t="s">
        <v>175</v>
      </c>
      <c r="K54" t="s">
        <v>4644</v>
      </c>
    </row>
    <row r="55" spans="1:11">
      <c r="A55">
        <v>154</v>
      </c>
      <c r="B55">
        <v>2368</v>
      </c>
      <c r="C55">
        <v>205</v>
      </c>
      <c r="D55" t="s">
        <v>4883</v>
      </c>
      <c r="E55" t="s">
        <v>4884</v>
      </c>
      <c r="F55" t="s">
        <v>4885</v>
      </c>
      <c r="G55" s="45">
        <f>VLOOKUP(J55,'STEEVE RESTITUTION'!$A$3:$H$484,8,FALSE)</f>
        <v>1468.1938600000001</v>
      </c>
      <c r="H55" t="s">
        <v>4882</v>
      </c>
      <c r="I55" s="83">
        <f>I54</f>
        <v>1250.6338600000001</v>
      </c>
      <c r="J55" t="s">
        <v>177</v>
      </c>
      <c r="K55" t="s">
        <v>4644</v>
      </c>
    </row>
    <row r="56" spans="1:11">
      <c r="A56">
        <v>154</v>
      </c>
      <c r="B56">
        <v>2369</v>
      </c>
      <c r="C56">
        <v>206</v>
      </c>
      <c r="D56" t="s">
        <v>4886</v>
      </c>
      <c r="E56" t="s">
        <v>4887</v>
      </c>
      <c r="F56" t="s">
        <v>4888</v>
      </c>
      <c r="G56" s="45">
        <f>VLOOKUP(J56,'STEEVE RESTITUTION'!$A$3:$H$484,8,FALSE)</f>
        <v>2498.4477200000001</v>
      </c>
      <c r="H56" t="s">
        <v>4882</v>
      </c>
      <c r="I56" s="83">
        <f>I55</f>
        <v>1250.6338600000001</v>
      </c>
      <c r="J56" t="s">
        <v>179</v>
      </c>
      <c r="K56" t="s">
        <v>4644</v>
      </c>
    </row>
    <row r="57" spans="1:11">
      <c r="A57">
        <v>154</v>
      </c>
      <c r="B57">
        <v>2370</v>
      </c>
      <c r="C57">
        <v>207</v>
      </c>
      <c r="D57" t="s">
        <v>4889</v>
      </c>
      <c r="E57" t="s">
        <v>4890</v>
      </c>
      <c r="F57" t="s">
        <v>4891</v>
      </c>
      <c r="G57" s="45">
        <f>VLOOKUP(J57,'STEEVE RESTITUTION'!$A$3:$H$484,8,FALSE)</f>
        <v>2862.0477200000005</v>
      </c>
      <c r="H57" t="s">
        <v>4882</v>
      </c>
      <c r="I57" s="83">
        <f>I56</f>
        <v>1250.6338600000001</v>
      </c>
      <c r="J57" t="s">
        <v>181</v>
      </c>
      <c r="K57" t="s">
        <v>4644</v>
      </c>
    </row>
    <row r="58" spans="1:11">
      <c r="A58">
        <v>154</v>
      </c>
      <c r="B58">
        <v>2371</v>
      </c>
      <c r="C58">
        <v>208</v>
      </c>
      <c r="D58" t="s">
        <v>4892</v>
      </c>
      <c r="E58" t="s">
        <v>4893</v>
      </c>
      <c r="F58" t="s">
        <v>4894</v>
      </c>
      <c r="G58" s="45">
        <f>VLOOKUP(J58,'STEEVE RESTITUTION'!$A$3:$H$484,8,FALSE)</f>
        <v>4996.8954400000002</v>
      </c>
      <c r="H58" t="s">
        <v>4882</v>
      </c>
      <c r="I58" s="83">
        <f>I57</f>
        <v>1250.6338600000001</v>
      </c>
      <c r="J58" t="s">
        <v>183</v>
      </c>
      <c r="K58" t="s">
        <v>4895</v>
      </c>
    </row>
    <row r="59" spans="1:11">
      <c r="A59">
        <v>154</v>
      </c>
      <c r="B59">
        <v>2372</v>
      </c>
      <c r="C59">
        <v>209</v>
      </c>
      <c r="D59" t="s">
        <v>4896</v>
      </c>
      <c r="E59" t="s">
        <v>4897</v>
      </c>
      <c r="F59" t="s">
        <v>4898</v>
      </c>
      <c r="G59" s="45">
        <f>VLOOKUP(J59,'STEEVE RESTITUTION'!$A$3:$H$484,8,FALSE)</f>
        <v>5724.095440000001</v>
      </c>
      <c r="H59" t="s">
        <v>4882</v>
      </c>
      <c r="I59" s="83">
        <f>I58</f>
        <v>1250.6338600000001</v>
      </c>
      <c r="J59" t="s">
        <v>185</v>
      </c>
      <c r="K59" t="s">
        <v>4895</v>
      </c>
    </row>
    <row r="60" spans="1:11">
      <c r="A60">
        <v>154</v>
      </c>
      <c r="B60">
        <v>2373</v>
      </c>
      <c r="C60">
        <v>210</v>
      </c>
      <c r="D60" t="s">
        <v>4899</v>
      </c>
      <c r="E60" t="s">
        <v>4900</v>
      </c>
      <c r="F60" t="s">
        <v>4901</v>
      </c>
      <c r="G60" s="45">
        <f>VLOOKUP(J60,'STEEVE RESTITUTION'!$A$3:$H$484,8,FALSE)</f>
        <v>9993.7908800000005</v>
      </c>
      <c r="H60" t="s">
        <v>4882</v>
      </c>
      <c r="I60" s="83">
        <f>I59</f>
        <v>1250.6338600000001</v>
      </c>
      <c r="J60" t="s">
        <v>187</v>
      </c>
      <c r="K60" t="s">
        <v>4895</v>
      </c>
    </row>
    <row r="61" spans="1:11">
      <c r="A61">
        <v>158</v>
      </c>
      <c r="B61">
        <v>2518</v>
      </c>
      <c r="C61">
        <v>25</v>
      </c>
      <c r="D61" t="s">
        <v>4902</v>
      </c>
      <c r="E61" t="s">
        <v>4903</v>
      </c>
      <c r="F61" t="s">
        <v>4904</v>
      </c>
      <c r="G61" s="45">
        <f>VLOOKUP(J61,'STEEVE RESTITUTION'!$A$3:$H$484,8,FALSE)</f>
        <v>362.40000000000003</v>
      </c>
      <c r="H61" t="s">
        <v>4904</v>
      </c>
      <c r="I61" s="83">
        <f>G61</f>
        <v>362.40000000000003</v>
      </c>
      <c r="J61" t="s">
        <v>199</v>
      </c>
      <c r="K61" t="s">
        <v>4905</v>
      </c>
    </row>
    <row r="62" spans="1:11">
      <c r="A62">
        <v>158</v>
      </c>
      <c r="B62">
        <v>2519</v>
      </c>
      <c r="C62">
        <v>26</v>
      </c>
      <c r="D62" t="s">
        <v>4906</v>
      </c>
      <c r="E62" t="s">
        <v>4907</v>
      </c>
      <c r="F62" t="s">
        <v>4908</v>
      </c>
      <c r="G62" s="45">
        <f>VLOOKUP(J62,'STEEVE RESTITUTION'!$A$3:$H$484,8,FALSE)</f>
        <v>486.00000000000006</v>
      </c>
      <c r="H62" t="s">
        <v>4904</v>
      </c>
      <c r="I62" s="83">
        <v>362.40000000000003</v>
      </c>
      <c r="J62" t="s">
        <v>201</v>
      </c>
      <c r="K62" t="s">
        <v>4909</v>
      </c>
    </row>
    <row r="63" spans="1:11">
      <c r="A63">
        <v>158</v>
      </c>
      <c r="B63">
        <v>2520</v>
      </c>
      <c r="C63">
        <v>27</v>
      </c>
      <c r="D63" t="s">
        <v>4910</v>
      </c>
      <c r="E63" t="s">
        <v>4911</v>
      </c>
      <c r="F63" t="s">
        <v>4912</v>
      </c>
      <c r="G63" s="45">
        <f>VLOOKUP(J63,'STEEVE RESTITUTION'!$A$3:$H$484,8,FALSE)</f>
        <v>574.79999999999995</v>
      </c>
      <c r="H63" t="s">
        <v>4904</v>
      </c>
      <c r="I63" s="83">
        <v>362.40000000000003</v>
      </c>
      <c r="J63" t="s">
        <v>203</v>
      </c>
      <c r="K63" t="s">
        <v>4913</v>
      </c>
    </row>
    <row r="64" spans="1:11">
      <c r="A64">
        <v>158</v>
      </c>
      <c r="B64">
        <v>2521</v>
      </c>
      <c r="C64">
        <v>28</v>
      </c>
      <c r="D64" t="s">
        <v>4914</v>
      </c>
      <c r="E64" t="s">
        <v>4915</v>
      </c>
      <c r="F64" t="s">
        <v>4916</v>
      </c>
      <c r="G64" s="45">
        <f>VLOOKUP(J64,'STEEVE RESTITUTION'!$A$3:$H$484,8,FALSE)</f>
        <v>776.40000000000009</v>
      </c>
      <c r="H64" t="s">
        <v>4904</v>
      </c>
      <c r="I64" s="83">
        <v>362.40000000000003</v>
      </c>
      <c r="J64" t="s">
        <v>205</v>
      </c>
      <c r="K64" t="s">
        <v>4729</v>
      </c>
    </row>
    <row r="65" spans="1:11">
      <c r="A65">
        <v>158</v>
      </c>
      <c r="B65">
        <v>2522</v>
      </c>
      <c r="C65">
        <v>29</v>
      </c>
      <c r="D65" t="s">
        <v>4917</v>
      </c>
      <c r="E65" t="s">
        <v>4918</v>
      </c>
      <c r="F65" t="s">
        <v>4919</v>
      </c>
      <c r="G65" s="45">
        <f>VLOOKUP(J65,'STEEVE RESTITUTION'!$A$3:$H$484,8,FALSE)</f>
        <v>883.05000000000007</v>
      </c>
      <c r="H65" t="s">
        <v>4904</v>
      </c>
      <c r="I65" s="83">
        <v>362.40000000000003</v>
      </c>
      <c r="J65" t="s">
        <v>207</v>
      </c>
      <c r="K65" t="s">
        <v>4920</v>
      </c>
    </row>
    <row r="66" spans="1:11">
      <c r="A66">
        <v>158</v>
      </c>
      <c r="B66">
        <v>2523</v>
      </c>
      <c r="C66">
        <v>30</v>
      </c>
      <c r="D66" t="s">
        <v>4921</v>
      </c>
      <c r="E66" t="s">
        <v>4922</v>
      </c>
      <c r="F66" t="s">
        <v>4923</v>
      </c>
      <c r="G66" s="45">
        <f>VLOOKUP(J66,'STEEVE RESTITUTION'!$A$3:$H$484,8,FALSE)</f>
        <v>865.2</v>
      </c>
      <c r="H66" t="s">
        <v>4904</v>
      </c>
      <c r="I66" s="83">
        <v>362.40000000000003</v>
      </c>
      <c r="J66" t="s">
        <v>209</v>
      </c>
      <c r="K66" t="s">
        <v>4924</v>
      </c>
    </row>
    <row r="67" spans="1:11">
      <c r="A67">
        <v>158</v>
      </c>
      <c r="B67">
        <v>2524</v>
      </c>
      <c r="C67">
        <v>31</v>
      </c>
      <c r="D67" t="s">
        <v>4925</v>
      </c>
      <c r="E67" t="s">
        <v>4926</v>
      </c>
      <c r="F67" t="s">
        <v>4927</v>
      </c>
      <c r="G67" s="45">
        <f>VLOOKUP(J67,'STEEVE RESTITUTION'!$A$3:$H$484,8,FALSE)</f>
        <v>1066.8000000000002</v>
      </c>
      <c r="H67" t="s">
        <v>4904</v>
      </c>
      <c r="I67" s="83">
        <v>362.40000000000003</v>
      </c>
      <c r="J67" t="s">
        <v>211</v>
      </c>
      <c r="K67" t="s">
        <v>4928</v>
      </c>
    </row>
    <row r="68" spans="1:11">
      <c r="A68">
        <v>158</v>
      </c>
      <c r="B68">
        <v>2525</v>
      </c>
      <c r="C68">
        <v>33</v>
      </c>
      <c r="D68" t="s">
        <v>4929</v>
      </c>
      <c r="E68" t="s">
        <v>4930</v>
      </c>
      <c r="F68" t="s">
        <v>4931</v>
      </c>
      <c r="G68" s="45">
        <f>VLOOKUP(J68,'STEEVE RESTITUTION'!$A$3:$H$484,8,FALSE)</f>
        <v>1155.5999999999999</v>
      </c>
      <c r="H68" t="s">
        <v>4904</v>
      </c>
      <c r="I68" s="83">
        <v>362.40000000000003</v>
      </c>
      <c r="J68" t="s">
        <v>215</v>
      </c>
      <c r="K68" t="s">
        <v>4755</v>
      </c>
    </row>
    <row r="69" spans="1:11">
      <c r="A69">
        <v>158</v>
      </c>
      <c r="B69">
        <v>2526</v>
      </c>
      <c r="C69">
        <v>60</v>
      </c>
      <c r="D69" t="s">
        <v>4932</v>
      </c>
      <c r="E69" t="s">
        <v>4933</v>
      </c>
      <c r="F69" t="s">
        <v>4934</v>
      </c>
      <c r="G69" s="45">
        <f>VLOOKUP(J69,'STEEVE RESTITUTION'!$A$3:$H$484,8,FALSE)</f>
        <v>1357.2</v>
      </c>
      <c r="H69" t="s">
        <v>4904</v>
      </c>
      <c r="I69" s="83">
        <v>362.40000000000003</v>
      </c>
      <c r="J69" t="s">
        <v>217</v>
      </c>
      <c r="K69" t="s">
        <v>4935</v>
      </c>
    </row>
    <row r="70" spans="1:11">
      <c r="A70">
        <v>158</v>
      </c>
      <c r="B70">
        <v>2527</v>
      </c>
      <c r="C70">
        <v>62</v>
      </c>
      <c r="D70" t="s">
        <v>4936</v>
      </c>
      <c r="E70" t="s">
        <v>4937</v>
      </c>
      <c r="F70" t="s">
        <v>4938</v>
      </c>
      <c r="G70" s="45">
        <f>VLOOKUP(J70,'STEEVE RESTITUTION'!$A$3:$H$484,8,FALSE)</f>
        <v>1651.95</v>
      </c>
      <c r="H70" t="s">
        <v>4904</v>
      </c>
      <c r="I70" s="83">
        <v>362.40000000000003</v>
      </c>
      <c r="J70" t="s">
        <v>221</v>
      </c>
      <c r="K70" t="s">
        <v>4939</v>
      </c>
    </row>
    <row r="71" spans="1:11">
      <c r="A71">
        <v>158</v>
      </c>
      <c r="B71">
        <v>2528</v>
      </c>
      <c r="C71">
        <v>66</v>
      </c>
      <c r="D71" t="s">
        <v>4940</v>
      </c>
      <c r="E71" t="s">
        <v>4941</v>
      </c>
      <c r="F71" t="s">
        <v>4942</v>
      </c>
      <c r="G71" s="45">
        <f>VLOOKUP(J71,'STEEVE RESTITUTION'!$A$3:$H$484,8,FALSE)</f>
        <v>1863.8400000000001</v>
      </c>
      <c r="H71" t="s">
        <v>4904</v>
      </c>
      <c r="I71" s="83">
        <v>362.40000000000003</v>
      </c>
      <c r="J71" t="s">
        <v>225</v>
      </c>
      <c r="K71" t="s">
        <v>4943</v>
      </c>
    </row>
    <row r="72" spans="1:11">
      <c r="A72">
        <v>158</v>
      </c>
      <c r="B72">
        <v>2529</v>
      </c>
      <c r="C72">
        <v>67</v>
      </c>
      <c r="D72" t="s">
        <v>4944</v>
      </c>
      <c r="E72" t="s">
        <v>4945</v>
      </c>
      <c r="F72" t="s">
        <v>4946</v>
      </c>
      <c r="G72" s="45">
        <f>VLOOKUP(J72,'STEEVE RESTITUTION'!$A$3:$H$484,8,FALSE)</f>
        <v>1749.16</v>
      </c>
      <c r="H72" t="s">
        <v>4904</v>
      </c>
      <c r="I72" s="83">
        <v>362.40000000000003</v>
      </c>
      <c r="J72" t="s">
        <v>227</v>
      </c>
      <c r="K72" t="s">
        <v>4947</v>
      </c>
    </row>
    <row r="73" spans="1:11">
      <c r="A73">
        <v>158</v>
      </c>
      <c r="B73">
        <v>2530</v>
      </c>
      <c r="C73">
        <v>68</v>
      </c>
      <c r="D73" t="s">
        <v>4948</v>
      </c>
      <c r="E73" t="s">
        <v>4949</v>
      </c>
      <c r="F73" t="s">
        <v>4950</v>
      </c>
      <c r="G73" s="45">
        <f>VLOOKUP(J73,'STEEVE RESTITUTION'!$A$3:$H$484,8,FALSE)</f>
        <v>2161.7400000000002</v>
      </c>
      <c r="H73" t="s">
        <v>4904</v>
      </c>
      <c r="I73" s="83">
        <v>362.40000000000003</v>
      </c>
      <c r="J73" t="s">
        <v>229</v>
      </c>
      <c r="K73" t="s">
        <v>4951</v>
      </c>
    </row>
    <row r="74" spans="1:11">
      <c r="A74">
        <v>158</v>
      </c>
      <c r="B74">
        <v>2531</v>
      </c>
      <c r="C74">
        <v>69</v>
      </c>
      <c r="D74" t="s">
        <v>4952</v>
      </c>
      <c r="E74" t="s">
        <v>4953</v>
      </c>
      <c r="F74" t="s">
        <v>4954</v>
      </c>
      <c r="G74" s="45">
        <f>VLOOKUP(J74,'STEEVE RESTITUTION'!$A$3:$H$484,8,FALSE)</f>
        <v>2339.34</v>
      </c>
      <c r="H74" t="s">
        <v>4904</v>
      </c>
      <c r="I74" s="83">
        <v>362.40000000000003</v>
      </c>
      <c r="J74" t="s">
        <v>231</v>
      </c>
      <c r="K74" t="s">
        <v>4955</v>
      </c>
    </row>
    <row r="75" spans="1:11">
      <c r="A75">
        <v>158</v>
      </c>
      <c r="B75">
        <v>2532</v>
      </c>
      <c r="C75">
        <v>72</v>
      </c>
      <c r="D75" t="s">
        <v>4956</v>
      </c>
      <c r="E75" t="s">
        <v>4957</v>
      </c>
      <c r="F75" t="s">
        <v>4958</v>
      </c>
      <c r="G75" s="45">
        <f>VLOOKUP(J75,'STEEVE RESTITUTION'!$A$3:$H$484,8,FALSE)</f>
        <v>2516.94</v>
      </c>
      <c r="H75" t="s">
        <v>4904</v>
      </c>
      <c r="I75" s="83">
        <v>362.40000000000003</v>
      </c>
      <c r="J75" t="s">
        <v>237</v>
      </c>
      <c r="K75" t="s">
        <v>4959</v>
      </c>
    </row>
    <row r="76" spans="1:11">
      <c r="A76">
        <v>158</v>
      </c>
      <c r="B76">
        <v>2533</v>
      </c>
      <c r="C76">
        <v>32</v>
      </c>
      <c r="D76" t="s">
        <v>4960</v>
      </c>
      <c r="E76" t="s">
        <v>4961</v>
      </c>
      <c r="F76" t="s">
        <v>4962</v>
      </c>
      <c r="G76" s="45">
        <f>VLOOKUP(J76,'STEEVE RESTITUTION'!$A$3:$H$484,8,FALSE)</f>
        <v>1197.1500000000001</v>
      </c>
      <c r="H76" t="s">
        <v>4904</v>
      </c>
      <c r="I76" s="83">
        <v>362.40000000000003</v>
      </c>
      <c r="J76" t="s">
        <v>213</v>
      </c>
      <c r="K76" t="s">
        <v>4652</v>
      </c>
    </row>
    <row r="77" spans="1:11">
      <c r="A77">
        <v>158</v>
      </c>
      <c r="B77">
        <v>2534</v>
      </c>
      <c r="C77">
        <v>61</v>
      </c>
      <c r="D77" t="s">
        <v>4963</v>
      </c>
      <c r="E77" t="s">
        <v>4964</v>
      </c>
      <c r="F77" t="s">
        <v>4965</v>
      </c>
      <c r="G77" s="45">
        <f>VLOOKUP(J77,'STEEVE RESTITUTION'!$A$3:$H$484,8,FALSE)</f>
        <v>1149.5999999999999</v>
      </c>
      <c r="H77" t="s">
        <v>4904</v>
      </c>
      <c r="I77" s="83">
        <v>362.40000000000003</v>
      </c>
      <c r="J77" t="s">
        <v>219</v>
      </c>
      <c r="K77" t="s">
        <v>4966</v>
      </c>
    </row>
    <row r="78" spans="1:11">
      <c r="A78">
        <v>158</v>
      </c>
      <c r="B78">
        <v>2535</v>
      </c>
      <c r="C78">
        <v>65</v>
      </c>
      <c r="D78" t="s">
        <v>4967</v>
      </c>
      <c r="E78" t="s">
        <v>4968</v>
      </c>
      <c r="F78" t="s">
        <v>4969</v>
      </c>
      <c r="G78" s="45">
        <f>VLOOKUP(J78,'STEEVE RESTITUTION'!$A$3:$H$484,8,FALSE)</f>
        <v>1571.5600000000002</v>
      </c>
      <c r="H78" t="s">
        <v>4904</v>
      </c>
      <c r="I78" s="83">
        <v>362.40000000000003</v>
      </c>
      <c r="J78" t="s">
        <v>223</v>
      </c>
      <c r="K78" t="s">
        <v>4970</v>
      </c>
    </row>
    <row r="79" spans="1:11">
      <c r="A79">
        <v>158</v>
      </c>
      <c r="B79">
        <v>2536</v>
      </c>
      <c r="C79">
        <v>70</v>
      </c>
      <c r="D79" t="s">
        <v>4971</v>
      </c>
      <c r="E79" t="s">
        <v>4972</v>
      </c>
      <c r="F79" t="s">
        <v>4973</v>
      </c>
      <c r="G79" s="45">
        <f>VLOOKUP(J79,'STEEVE RESTITUTION'!$A$3:$H$484,8,FALSE)</f>
        <v>2572.3200000000002</v>
      </c>
      <c r="H79" t="s">
        <v>4904</v>
      </c>
      <c r="I79" s="83">
        <v>362.40000000000003</v>
      </c>
      <c r="J79" t="s">
        <v>233</v>
      </c>
      <c r="K79" t="s">
        <v>4955</v>
      </c>
    </row>
    <row r="80" spans="1:11">
      <c r="A80">
        <v>158</v>
      </c>
      <c r="B80">
        <v>2537</v>
      </c>
      <c r="C80">
        <v>71</v>
      </c>
      <c r="D80" t="s">
        <v>4974</v>
      </c>
      <c r="E80" t="s">
        <v>4975</v>
      </c>
      <c r="F80" t="s">
        <v>4976</v>
      </c>
      <c r="G80" s="45">
        <f>VLOOKUP(J80,'STEEVE RESTITUTION'!$A$3:$H$484,8,FALSE)</f>
        <v>2630.4300000000003</v>
      </c>
      <c r="H80" t="s">
        <v>4904</v>
      </c>
      <c r="I80" s="83">
        <v>362.40000000000003</v>
      </c>
      <c r="J80" t="s">
        <v>235</v>
      </c>
      <c r="K80" t="s">
        <v>4977</v>
      </c>
    </row>
    <row r="81" spans="1:11">
      <c r="A81">
        <v>440</v>
      </c>
      <c r="B81">
        <v>450</v>
      </c>
      <c r="C81">
        <v>73</v>
      </c>
      <c r="D81" t="s">
        <v>4978</v>
      </c>
      <c r="E81" t="s">
        <v>4979</v>
      </c>
      <c r="F81" t="s">
        <v>4980</v>
      </c>
      <c r="G81" s="78">
        <f>VLOOKUP(J81,'STEEVE RESTITUTION'!$A$3:$H$484,8,FALSE)</f>
        <v>0.58121</v>
      </c>
      <c r="H81" t="s">
        <v>4980</v>
      </c>
      <c r="I81" s="149">
        <f>G81</f>
        <v>0.58121</v>
      </c>
      <c r="J81" t="s">
        <v>590</v>
      </c>
      <c r="K81" t="s">
        <v>4981</v>
      </c>
    </row>
    <row r="82" spans="1:11">
      <c r="A82">
        <v>440</v>
      </c>
      <c r="B82">
        <v>451</v>
      </c>
      <c r="C82">
        <v>74</v>
      </c>
      <c r="D82" t="s">
        <v>4982</v>
      </c>
      <c r="E82" t="s">
        <v>4983</v>
      </c>
      <c r="F82" t="s">
        <v>4984</v>
      </c>
      <c r="G82" s="78">
        <f>VLOOKUP(J82,'STEEVE RESTITUTION'!$A$3:$H$484,8,FALSE)</f>
        <v>1.1251800000000001</v>
      </c>
      <c r="H82" t="s">
        <v>4980</v>
      </c>
      <c r="I82" s="149">
        <f>I81</f>
        <v>0.58121</v>
      </c>
      <c r="J82" t="s">
        <v>592</v>
      </c>
      <c r="K82" t="s">
        <v>4981</v>
      </c>
    </row>
    <row r="83" spans="1:11">
      <c r="A83">
        <v>441</v>
      </c>
      <c r="B83">
        <v>453</v>
      </c>
      <c r="C83">
        <v>73</v>
      </c>
      <c r="D83" t="s">
        <v>4985</v>
      </c>
      <c r="E83" t="s">
        <v>4986</v>
      </c>
      <c r="F83" t="s">
        <v>4987</v>
      </c>
      <c r="G83" s="78">
        <f>VLOOKUP(J83,'STEEVE RESTITUTION'!$A$3:$H$484,8,FALSE)</f>
        <v>0.76</v>
      </c>
      <c r="H83" t="s">
        <v>4987</v>
      </c>
      <c r="I83" s="145">
        <f>G83</f>
        <v>0.76</v>
      </c>
      <c r="J83" t="s">
        <v>584</v>
      </c>
      <c r="K83" t="s">
        <v>4988</v>
      </c>
    </row>
    <row r="84" spans="1:11">
      <c r="A84">
        <v>441</v>
      </c>
      <c r="B84">
        <v>454</v>
      </c>
      <c r="C84">
        <v>74</v>
      </c>
      <c r="D84" t="s">
        <v>4989</v>
      </c>
      <c r="E84" t="s">
        <v>4990</v>
      </c>
      <c r="F84" t="s">
        <v>4991</v>
      </c>
      <c r="G84" s="78">
        <f>VLOOKUP(J84,'STEEVE RESTITUTION'!$A$3:$H$484,8,FALSE)</f>
        <v>1.3366499999999999</v>
      </c>
      <c r="H84" t="s">
        <v>4987</v>
      </c>
      <c r="I84" s="145">
        <f>I83</f>
        <v>0.76</v>
      </c>
      <c r="J84" t="s">
        <v>586</v>
      </c>
      <c r="K84" t="s">
        <v>4988</v>
      </c>
    </row>
    <row r="85" spans="1:11">
      <c r="A85">
        <v>442</v>
      </c>
      <c r="B85">
        <v>456</v>
      </c>
      <c r="C85">
        <v>73</v>
      </c>
      <c r="D85" t="s">
        <v>4992</v>
      </c>
      <c r="E85" t="s">
        <v>689</v>
      </c>
      <c r="F85" t="s">
        <v>4993</v>
      </c>
      <c r="G85" s="78">
        <f>VLOOKUP(J85,'STEEVE RESTITUTION'!$A$3:$H$484,8,FALSE)</f>
        <v>0.56125999999999998</v>
      </c>
      <c r="H85" t="s">
        <v>4993</v>
      </c>
      <c r="I85" s="149">
        <f>G85</f>
        <v>0.56125999999999998</v>
      </c>
      <c r="J85" t="s">
        <v>688</v>
      </c>
      <c r="K85" t="s">
        <v>4773</v>
      </c>
    </row>
    <row r="86" spans="1:11">
      <c r="A86">
        <v>442</v>
      </c>
      <c r="B86">
        <v>457</v>
      </c>
      <c r="C86">
        <v>74</v>
      </c>
      <c r="D86" t="s">
        <v>4994</v>
      </c>
      <c r="E86" t="s">
        <v>691</v>
      </c>
      <c r="F86" t="s">
        <v>4995</v>
      </c>
      <c r="G86" s="78">
        <f>VLOOKUP(J86,'STEEVE RESTITUTION'!$A$3:$H$484,8,FALSE)</f>
        <v>1.0001600000000002</v>
      </c>
      <c r="H86" t="s">
        <v>4993</v>
      </c>
      <c r="I86" s="149">
        <f>I85</f>
        <v>0.56125999999999998</v>
      </c>
      <c r="J86" t="s">
        <v>690</v>
      </c>
      <c r="K86" t="s">
        <v>4773</v>
      </c>
    </row>
    <row r="87" spans="1:11">
      <c r="A87">
        <v>465</v>
      </c>
      <c r="B87">
        <v>534</v>
      </c>
      <c r="C87">
        <v>73</v>
      </c>
      <c r="D87" t="s">
        <v>4996</v>
      </c>
      <c r="E87" t="s">
        <v>4997</v>
      </c>
      <c r="F87" t="s">
        <v>4998</v>
      </c>
      <c r="G87" s="78">
        <f>VLOOKUP(J87,'STEEVE RESTITUTION'!$A$3:$H$484,8,FALSE)</f>
        <v>9.8680000000000003</v>
      </c>
      <c r="H87" t="s">
        <v>4998</v>
      </c>
      <c r="I87" s="145">
        <f>G87</f>
        <v>9.8680000000000003</v>
      </c>
      <c r="J87" t="s">
        <v>642</v>
      </c>
      <c r="K87" t="s">
        <v>4999</v>
      </c>
    </row>
    <row r="88" spans="1:11">
      <c r="A88">
        <v>465</v>
      </c>
      <c r="B88">
        <v>535</v>
      </c>
      <c r="C88">
        <v>74</v>
      </c>
      <c r="D88" t="s">
        <v>5000</v>
      </c>
      <c r="E88" t="s">
        <v>5001</v>
      </c>
      <c r="F88" t="s">
        <v>5002</v>
      </c>
      <c r="G88" s="78">
        <f>VLOOKUP(J88,'STEEVE RESTITUTION'!$A$3:$H$484,8,FALSE)</f>
        <v>11.22</v>
      </c>
      <c r="H88" t="s">
        <v>4998</v>
      </c>
      <c r="I88" s="145">
        <f>I87</f>
        <v>9.8680000000000003</v>
      </c>
      <c r="J88" t="s">
        <v>643</v>
      </c>
      <c r="K88" t="s">
        <v>4999</v>
      </c>
    </row>
    <row r="89" spans="1:11">
      <c r="A89">
        <v>473</v>
      </c>
      <c r="B89">
        <v>705</v>
      </c>
      <c r="C89">
        <v>97</v>
      </c>
      <c r="D89" t="s">
        <v>5003</v>
      </c>
      <c r="E89" t="s">
        <v>5004</v>
      </c>
      <c r="F89" t="s">
        <v>5005</v>
      </c>
      <c r="G89" s="78">
        <f>VLOOKUP(J89,'STEEVE RESTITUTION'!$A$3:$H$484,8,FALSE)</f>
        <v>38.61</v>
      </c>
      <c r="H89" t="s">
        <v>5005</v>
      </c>
      <c r="I89" s="145">
        <f>G89</f>
        <v>38.61</v>
      </c>
      <c r="J89" t="s">
        <v>770</v>
      </c>
      <c r="K89" t="s">
        <v>5006</v>
      </c>
    </row>
    <row r="90" spans="1:11">
      <c r="A90">
        <v>473</v>
      </c>
      <c r="B90">
        <v>942</v>
      </c>
      <c r="C90">
        <v>141</v>
      </c>
      <c r="D90" t="s">
        <v>5007</v>
      </c>
      <c r="E90" t="s">
        <v>5008</v>
      </c>
      <c r="F90" t="s">
        <v>5005</v>
      </c>
      <c r="G90" s="78">
        <f>VLOOKUP(J90,'STEEVE RESTITUTION'!$A$3:$H$484,8,FALSE)</f>
        <v>41.685000000000002</v>
      </c>
      <c r="H90" t="s">
        <v>5005</v>
      </c>
      <c r="I90" s="145">
        <v>38.61</v>
      </c>
      <c r="J90" t="s">
        <v>774</v>
      </c>
      <c r="K90" t="s">
        <v>5009</v>
      </c>
    </row>
    <row r="91" spans="1:11">
      <c r="A91">
        <v>473</v>
      </c>
      <c r="B91">
        <v>2454</v>
      </c>
      <c r="C91">
        <v>140</v>
      </c>
      <c r="D91" t="s">
        <v>5010</v>
      </c>
      <c r="E91" t="s">
        <v>5011</v>
      </c>
      <c r="F91" t="s">
        <v>5012</v>
      </c>
      <c r="G91" s="78">
        <f>VLOOKUP(J91,'STEEVE RESTITUTION'!$A$3:$H$484,8,FALSE)</f>
        <v>57.815100000000001</v>
      </c>
      <c r="H91" t="s">
        <v>5005</v>
      </c>
      <c r="I91" s="145">
        <v>38.61</v>
      </c>
      <c r="J91" t="s">
        <v>772</v>
      </c>
      <c r="K91" t="s">
        <v>5006</v>
      </c>
    </row>
    <row r="92" spans="1:11">
      <c r="A92">
        <v>473</v>
      </c>
      <c r="B92">
        <v>2455</v>
      </c>
      <c r="C92">
        <v>98</v>
      </c>
      <c r="D92" t="s">
        <v>5013</v>
      </c>
      <c r="E92" t="s">
        <v>5014</v>
      </c>
      <c r="F92" t="s">
        <v>5015</v>
      </c>
      <c r="G92" s="78">
        <f>VLOOKUP(J92,'STEEVE RESTITUTION'!$A$3:$H$484,8,FALSE)</f>
        <v>39.500999999999998</v>
      </c>
      <c r="H92" t="s">
        <v>5005</v>
      </c>
      <c r="I92" s="145">
        <v>38.61</v>
      </c>
      <c r="J92" t="s">
        <v>768</v>
      </c>
      <c r="K92" t="s">
        <v>5006</v>
      </c>
    </row>
    <row r="93" spans="1:11">
      <c r="A93">
        <v>474</v>
      </c>
      <c r="B93">
        <v>710</v>
      </c>
      <c r="C93">
        <v>99</v>
      </c>
      <c r="D93" t="s">
        <v>5016</v>
      </c>
      <c r="E93" t="s">
        <v>5017</v>
      </c>
      <c r="F93" t="s">
        <v>5018</v>
      </c>
      <c r="G93" s="78">
        <f>VLOOKUP(J93,'STEEVE RESTITUTION'!$A$3:$H$484,8,FALSE)</f>
        <v>11.9833</v>
      </c>
      <c r="H93" t="s">
        <v>5019</v>
      </c>
      <c r="I93" s="145">
        <f>+G94</f>
        <v>13.5527</v>
      </c>
      <c r="J93" t="s">
        <v>756</v>
      </c>
      <c r="K93" t="s">
        <v>5020</v>
      </c>
    </row>
    <row r="94" spans="1:11">
      <c r="A94">
        <v>474</v>
      </c>
      <c r="B94">
        <v>936</v>
      </c>
      <c r="C94">
        <v>100</v>
      </c>
      <c r="D94" t="s">
        <v>5021</v>
      </c>
      <c r="E94" t="s">
        <v>5022</v>
      </c>
      <c r="F94" t="s">
        <v>5019</v>
      </c>
      <c r="G94" s="78">
        <f>VLOOKUP(J94,'STEEVE RESTITUTION'!$A$3:$H$484,8,FALSE)</f>
        <v>13.5527</v>
      </c>
      <c r="H94" t="s">
        <v>5019</v>
      </c>
      <c r="I94" s="145">
        <f>I93</f>
        <v>13.5527</v>
      </c>
      <c r="J94" t="s">
        <v>754</v>
      </c>
      <c r="K94" t="s">
        <v>5023</v>
      </c>
    </row>
    <row r="95" spans="1:11">
      <c r="A95">
        <v>486</v>
      </c>
      <c r="B95">
        <v>926</v>
      </c>
      <c r="C95">
        <v>150</v>
      </c>
      <c r="D95" t="s">
        <v>5024</v>
      </c>
      <c r="E95" t="s">
        <v>5025</v>
      </c>
      <c r="F95" t="s">
        <v>5026</v>
      </c>
      <c r="G95" s="78">
        <f>VLOOKUP(J95,'STEEVE RESTITUTION'!$A$3:$H$484,8,FALSE)</f>
        <v>8.25</v>
      </c>
      <c r="H95" t="s">
        <v>5026</v>
      </c>
      <c r="I95" s="145">
        <f>G95</f>
        <v>8.25</v>
      </c>
      <c r="J95" t="s">
        <v>750</v>
      </c>
      <c r="K95" t="s">
        <v>5027</v>
      </c>
    </row>
    <row r="96" spans="1:11">
      <c r="A96">
        <v>486</v>
      </c>
      <c r="B96">
        <v>927</v>
      </c>
      <c r="C96">
        <v>151</v>
      </c>
      <c r="D96" t="s">
        <v>5028</v>
      </c>
      <c r="E96" t="s">
        <v>5029</v>
      </c>
      <c r="F96" t="s">
        <v>5026</v>
      </c>
      <c r="G96" s="78">
        <v>8.25</v>
      </c>
      <c r="H96" t="s">
        <v>5026</v>
      </c>
      <c r="I96" s="145">
        <f>I95</f>
        <v>8.25</v>
      </c>
      <c r="J96" s="45" t="s">
        <v>5030</v>
      </c>
      <c r="K96" t="s">
        <v>5027</v>
      </c>
    </row>
    <row r="97" spans="1:11">
      <c r="A97">
        <v>486</v>
      </c>
      <c r="B97">
        <v>935</v>
      </c>
      <c r="C97">
        <v>152</v>
      </c>
      <c r="D97" t="s">
        <v>5031</v>
      </c>
      <c r="E97" t="s">
        <v>5032</v>
      </c>
      <c r="F97" t="s">
        <v>5026</v>
      </c>
      <c r="G97" s="78">
        <v>8.25</v>
      </c>
      <c r="H97" t="s">
        <v>5026</v>
      </c>
      <c r="I97" s="145">
        <f>I95</f>
        <v>8.25</v>
      </c>
      <c r="J97" s="45" t="s">
        <v>5033</v>
      </c>
      <c r="K97" t="s">
        <v>5027</v>
      </c>
    </row>
    <row r="98" spans="1:11">
      <c r="A98">
        <v>490</v>
      </c>
      <c r="B98">
        <v>558</v>
      </c>
      <c r="C98">
        <v>112</v>
      </c>
      <c r="D98" t="s">
        <v>5034</v>
      </c>
      <c r="E98" t="s">
        <v>5035</v>
      </c>
      <c r="F98" t="s">
        <v>5036</v>
      </c>
      <c r="G98" s="78">
        <f>VLOOKUP(J98,'STEEVE RESTITUTION'!$A$3:$H$484,8,FALSE)</f>
        <v>24.870999999999999</v>
      </c>
      <c r="H98" t="s">
        <v>5036</v>
      </c>
      <c r="I98" s="145">
        <f>G98</f>
        <v>24.870999999999999</v>
      </c>
      <c r="J98" t="s">
        <v>760</v>
      </c>
      <c r="K98" t="s">
        <v>4462</v>
      </c>
    </row>
    <row r="99" spans="1:11">
      <c r="A99">
        <v>490</v>
      </c>
      <c r="B99">
        <v>559</v>
      </c>
      <c r="C99">
        <v>113</v>
      </c>
      <c r="D99" t="s">
        <v>5037</v>
      </c>
      <c r="E99" t="s">
        <v>5038</v>
      </c>
      <c r="F99" t="s">
        <v>5039</v>
      </c>
      <c r="G99" s="78">
        <v>9.9600000000000009</v>
      </c>
      <c r="H99" t="s">
        <v>5036</v>
      </c>
      <c r="I99" s="145">
        <f>I98</f>
        <v>24.870999999999999</v>
      </c>
      <c r="J99" t="s">
        <v>1762</v>
      </c>
      <c r="K99" t="s">
        <v>5040</v>
      </c>
    </row>
    <row r="100" spans="1:11">
      <c r="A100">
        <v>490</v>
      </c>
      <c r="B100">
        <v>560</v>
      </c>
      <c r="C100">
        <v>114</v>
      </c>
      <c r="D100" t="s">
        <v>5041</v>
      </c>
      <c r="E100" t="s">
        <v>5042</v>
      </c>
      <c r="F100" t="s">
        <v>5039</v>
      </c>
      <c r="G100" s="78">
        <v>9.9600000000000009</v>
      </c>
      <c r="H100" t="s">
        <v>5036</v>
      </c>
      <c r="I100" s="145">
        <f>I99</f>
        <v>24.870999999999999</v>
      </c>
      <c r="J100" t="s">
        <v>1764</v>
      </c>
      <c r="K100" t="s">
        <v>5040</v>
      </c>
    </row>
    <row r="101" spans="1:11">
      <c r="A101">
        <v>490</v>
      </c>
      <c r="B101">
        <v>561</v>
      </c>
      <c r="C101">
        <v>115</v>
      </c>
      <c r="D101" t="s">
        <v>5043</v>
      </c>
      <c r="E101" t="s">
        <v>5044</v>
      </c>
      <c r="F101" t="s">
        <v>5039</v>
      </c>
      <c r="G101" s="78">
        <v>9.9600000000000009</v>
      </c>
      <c r="H101" t="s">
        <v>5036</v>
      </c>
      <c r="I101" s="145">
        <f>I100</f>
        <v>24.870999999999999</v>
      </c>
      <c r="J101" t="s">
        <v>1766</v>
      </c>
      <c r="K101" t="s">
        <v>5040</v>
      </c>
    </row>
    <row r="102" spans="1:11">
      <c r="A102">
        <v>490</v>
      </c>
      <c r="B102">
        <v>562</v>
      </c>
      <c r="C102">
        <v>116</v>
      </c>
      <c r="D102" t="s">
        <v>5045</v>
      </c>
      <c r="E102" t="s">
        <v>5046</v>
      </c>
      <c r="F102" t="s">
        <v>5039</v>
      </c>
      <c r="G102" s="78">
        <v>9.9600000000000009</v>
      </c>
      <c r="H102" t="s">
        <v>5036</v>
      </c>
      <c r="I102" s="145">
        <f>I101</f>
        <v>24.870999999999999</v>
      </c>
      <c r="J102" t="s">
        <v>1768</v>
      </c>
      <c r="K102" t="s">
        <v>5040</v>
      </c>
    </row>
    <row r="103" spans="1:11">
      <c r="A103">
        <v>511</v>
      </c>
      <c r="B103">
        <v>2475</v>
      </c>
      <c r="C103">
        <v>25</v>
      </c>
      <c r="D103" t="s">
        <v>5047</v>
      </c>
      <c r="E103" t="s">
        <v>5048</v>
      </c>
      <c r="F103" t="s">
        <v>5049</v>
      </c>
      <c r="G103" s="45">
        <f>VLOOKUP(J103,'STEEVE RESTITUTION'!$A$3:$H$484,8,FALSE)</f>
        <v>949.77899999999988</v>
      </c>
      <c r="H103" t="s">
        <v>5049</v>
      </c>
      <c r="I103" s="83">
        <f>G103</f>
        <v>949.77899999999988</v>
      </c>
      <c r="J103" t="s">
        <v>349</v>
      </c>
      <c r="K103" t="s">
        <v>5050</v>
      </c>
    </row>
    <row r="104" spans="1:11">
      <c r="A104">
        <v>511</v>
      </c>
      <c r="B104">
        <v>2476</v>
      </c>
      <c r="C104">
        <v>26</v>
      </c>
      <c r="D104" t="s">
        <v>5051</v>
      </c>
      <c r="E104" t="s">
        <v>5052</v>
      </c>
      <c r="F104" t="s">
        <v>5053</v>
      </c>
      <c r="G104" s="45">
        <f>VLOOKUP(J104,'STEEVE RESTITUTION'!$A$3:$H$484,8,FALSE)</f>
        <v>1197.7830000000001</v>
      </c>
      <c r="H104" t="s">
        <v>5049</v>
      </c>
      <c r="I104" s="83">
        <v>949.77899999999988</v>
      </c>
      <c r="J104" t="s">
        <v>351</v>
      </c>
      <c r="K104" t="s">
        <v>5054</v>
      </c>
    </row>
    <row r="105" spans="1:11">
      <c r="A105">
        <v>511</v>
      </c>
      <c r="B105">
        <v>2477</v>
      </c>
      <c r="C105">
        <v>27</v>
      </c>
      <c r="D105" t="s">
        <v>5055</v>
      </c>
      <c r="E105" t="s">
        <v>5056</v>
      </c>
      <c r="F105" t="s">
        <v>5057</v>
      </c>
      <c r="G105" s="45">
        <f>VLOOKUP(J105,'STEEVE RESTITUTION'!$A$3:$H$484,8,FALSE)</f>
        <v>1364.6190000000001</v>
      </c>
      <c r="H105" t="s">
        <v>5049</v>
      </c>
      <c r="I105" s="83">
        <v>949.77899999999988</v>
      </c>
      <c r="J105" t="s">
        <v>353</v>
      </c>
      <c r="K105" t="s">
        <v>5058</v>
      </c>
    </row>
    <row r="106" spans="1:11">
      <c r="A106">
        <v>511</v>
      </c>
      <c r="B106">
        <v>2478</v>
      </c>
      <c r="C106">
        <v>28</v>
      </c>
      <c r="D106" t="s">
        <v>5059</v>
      </c>
      <c r="E106" t="s">
        <v>5060</v>
      </c>
      <c r="F106" t="s">
        <v>5061</v>
      </c>
      <c r="G106" s="45">
        <f>VLOOKUP(J106,'STEEVE RESTITUTION'!$A$3:$H$484,8,FALSE)</f>
        <v>1718.077</v>
      </c>
      <c r="H106" t="s">
        <v>5049</v>
      </c>
      <c r="I106" s="83">
        <v>949.77899999999988</v>
      </c>
      <c r="J106" t="s">
        <v>355</v>
      </c>
      <c r="K106" t="s">
        <v>5062</v>
      </c>
    </row>
    <row r="107" spans="1:11">
      <c r="A107">
        <v>511</v>
      </c>
      <c r="B107">
        <v>2479</v>
      </c>
      <c r="C107">
        <v>29</v>
      </c>
      <c r="D107" t="s">
        <v>5063</v>
      </c>
      <c r="E107" t="s">
        <v>5064</v>
      </c>
      <c r="F107" t="s">
        <v>5065</v>
      </c>
      <c r="G107" s="45">
        <f>VLOOKUP(J107,'STEEVE RESTITUTION'!$A$3:$H$484,8,FALSE)</f>
        <v>1792.8209999999999</v>
      </c>
      <c r="H107" t="s">
        <v>5049</v>
      </c>
      <c r="I107" s="83">
        <v>949.77899999999988</v>
      </c>
      <c r="J107" t="s">
        <v>357</v>
      </c>
      <c r="K107" t="s">
        <v>5066</v>
      </c>
    </row>
    <row r="108" spans="1:11">
      <c r="A108">
        <v>511</v>
      </c>
      <c r="B108">
        <v>2480</v>
      </c>
      <c r="C108">
        <v>30</v>
      </c>
      <c r="D108" t="s">
        <v>5067</v>
      </c>
      <c r="E108" t="s">
        <v>5068</v>
      </c>
      <c r="F108" t="s">
        <v>5069</v>
      </c>
      <c r="G108" s="45">
        <f>VLOOKUP(J108,'STEEVE RESTITUTION'!$A$3:$H$484,8,FALSE)</f>
        <v>1811.1050000000002</v>
      </c>
      <c r="H108" t="s">
        <v>5049</v>
      </c>
      <c r="I108" s="83">
        <v>949.77899999999988</v>
      </c>
      <c r="J108" t="s">
        <v>359</v>
      </c>
      <c r="K108" t="s">
        <v>5070</v>
      </c>
    </row>
    <row r="109" spans="1:11">
      <c r="A109">
        <v>511</v>
      </c>
      <c r="B109">
        <v>2481</v>
      </c>
      <c r="C109">
        <v>31</v>
      </c>
      <c r="D109" t="s">
        <v>5071</v>
      </c>
      <c r="E109" t="s">
        <v>5072</v>
      </c>
      <c r="F109" t="s">
        <v>5073</v>
      </c>
      <c r="G109" s="45">
        <f>VLOOKUP(J109,'STEEVE RESTITUTION'!$A$3:$H$484,8,FALSE)</f>
        <v>2236.915</v>
      </c>
      <c r="H109" t="s">
        <v>5049</v>
      </c>
      <c r="I109" s="83">
        <v>949.77899999999988</v>
      </c>
      <c r="J109" t="s">
        <v>361</v>
      </c>
      <c r="K109" t="s">
        <v>5074</v>
      </c>
    </row>
    <row r="110" spans="1:11">
      <c r="A110">
        <v>511</v>
      </c>
      <c r="B110">
        <v>2482</v>
      </c>
      <c r="C110">
        <v>32</v>
      </c>
      <c r="D110" t="s">
        <v>5075</v>
      </c>
      <c r="E110" t="s">
        <v>5076</v>
      </c>
      <c r="F110" t="s">
        <v>5077</v>
      </c>
      <c r="G110" s="45">
        <f>VLOOKUP(J110,'STEEVE RESTITUTION'!$A$3:$H$484,8,FALSE)</f>
        <v>2339.0970000000002</v>
      </c>
      <c r="H110" t="s">
        <v>5049</v>
      </c>
      <c r="I110" s="83">
        <v>949.77899999999988</v>
      </c>
      <c r="J110" t="s">
        <v>363</v>
      </c>
      <c r="K110" t="s">
        <v>5078</v>
      </c>
    </row>
    <row r="111" spans="1:11">
      <c r="A111">
        <v>511</v>
      </c>
      <c r="B111">
        <v>2483</v>
      </c>
      <c r="C111">
        <v>33</v>
      </c>
      <c r="D111" t="s">
        <v>5079</v>
      </c>
      <c r="E111" t="s">
        <v>5080</v>
      </c>
      <c r="F111" t="s">
        <v>5081</v>
      </c>
      <c r="G111" s="45">
        <f>VLOOKUP(J111,'STEEVE RESTITUTION'!$A$3:$H$484,8,FALSE)</f>
        <v>2329.9430000000002</v>
      </c>
      <c r="H111" t="s">
        <v>5049</v>
      </c>
      <c r="I111" s="83">
        <v>949.77899999999988</v>
      </c>
      <c r="J111" t="s">
        <v>365</v>
      </c>
      <c r="K111" t="s">
        <v>5082</v>
      </c>
    </row>
    <row r="112" spans="1:11">
      <c r="A112">
        <v>511</v>
      </c>
      <c r="B112">
        <v>2484</v>
      </c>
      <c r="C112">
        <v>60</v>
      </c>
      <c r="D112" t="s">
        <v>5083</v>
      </c>
      <c r="E112" t="s">
        <v>5084</v>
      </c>
      <c r="F112" t="s">
        <v>5085</v>
      </c>
      <c r="G112" s="45">
        <f>VLOOKUP(J112,'STEEVE RESTITUTION'!$A$3:$H$484,8,FALSE)</f>
        <v>2535.7710000000002</v>
      </c>
      <c r="H112" t="s">
        <v>5049</v>
      </c>
      <c r="I112" s="83">
        <v>949.77899999999988</v>
      </c>
      <c r="J112" t="s">
        <v>367</v>
      </c>
      <c r="K112" t="s">
        <v>5086</v>
      </c>
    </row>
    <row r="113" spans="1:11">
      <c r="A113">
        <v>511</v>
      </c>
      <c r="B113">
        <v>2485</v>
      </c>
      <c r="C113">
        <v>62</v>
      </c>
      <c r="D113" t="s">
        <v>5087</v>
      </c>
      <c r="E113" t="s">
        <v>5088</v>
      </c>
      <c r="F113" t="s">
        <v>5089</v>
      </c>
      <c r="G113" s="45">
        <f>VLOOKUP(J113,'STEEVE RESTITUTION'!$A$3:$H$484,8,FALSE)</f>
        <v>3060.4010000000003</v>
      </c>
      <c r="H113" t="s">
        <v>5049</v>
      </c>
      <c r="I113" s="83">
        <v>949.77899999999988</v>
      </c>
      <c r="J113" t="s">
        <v>371</v>
      </c>
      <c r="K113" t="s">
        <v>5090</v>
      </c>
    </row>
    <row r="114" spans="1:11">
      <c r="A114">
        <v>511</v>
      </c>
      <c r="B114">
        <v>2486</v>
      </c>
      <c r="C114">
        <v>66</v>
      </c>
      <c r="D114" t="s">
        <v>5091</v>
      </c>
      <c r="E114" t="s">
        <v>5092</v>
      </c>
      <c r="F114" t="s">
        <v>5093</v>
      </c>
      <c r="G114" s="45">
        <f>VLOOKUP(J114,'STEEVE RESTITUTION'!$A$3:$H$484,8,FALSE)</f>
        <v>3577.0290000000005</v>
      </c>
      <c r="H114" t="s">
        <v>5049</v>
      </c>
      <c r="I114" s="83">
        <v>949.77899999999988</v>
      </c>
      <c r="J114" t="s">
        <v>375</v>
      </c>
      <c r="K114" t="s">
        <v>5094</v>
      </c>
    </row>
    <row r="115" spans="1:11">
      <c r="A115">
        <v>511</v>
      </c>
      <c r="B115">
        <v>2487</v>
      </c>
      <c r="C115">
        <v>68</v>
      </c>
      <c r="D115" t="s">
        <v>5095</v>
      </c>
      <c r="E115" t="s">
        <v>5096</v>
      </c>
      <c r="F115" t="s">
        <v>5097</v>
      </c>
      <c r="G115" s="45">
        <f>VLOOKUP(J115,'STEEVE RESTITUTION'!$A$3:$H$484,8,FALSE)</f>
        <v>4054.7450000000003</v>
      </c>
      <c r="H115" t="s">
        <v>5049</v>
      </c>
      <c r="I115" s="83">
        <v>949.77899999999988</v>
      </c>
      <c r="J115" t="s">
        <v>379</v>
      </c>
      <c r="K115" t="s">
        <v>5098</v>
      </c>
    </row>
    <row r="116" spans="1:11">
      <c r="A116">
        <v>511</v>
      </c>
      <c r="B116">
        <v>2488</v>
      </c>
      <c r="C116">
        <v>69</v>
      </c>
      <c r="D116" t="s">
        <v>5099</v>
      </c>
      <c r="E116" t="s">
        <v>5100</v>
      </c>
      <c r="F116" t="s">
        <v>5101</v>
      </c>
      <c r="G116" s="45">
        <f>VLOOKUP(J116,'STEEVE RESTITUTION'!$A$3:$H$484,8,FALSE)</f>
        <v>4240.8010000000004</v>
      </c>
      <c r="H116" t="s">
        <v>5049</v>
      </c>
      <c r="I116" s="83">
        <v>949.77899999999988</v>
      </c>
      <c r="J116" t="s">
        <v>381</v>
      </c>
      <c r="K116" t="s">
        <v>5102</v>
      </c>
    </row>
    <row r="117" spans="1:11">
      <c r="A117">
        <v>511</v>
      </c>
      <c r="B117">
        <v>2489</v>
      </c>
      <c r="C117">
        <v>72</v>
      </c>
      <c r="D117" t="s">
        <v>5103</v>
      </c>
      <c r="E117" t="s">
        <v>5104</v>
      </c>
      <c r="F117" t="s">
        <v>5105</v>
      </c>
      <c r="G117" s="45">
        <f>VLOOKUP(J117,'STEEVE RESTITUTION'!$A$3:$H$484,8,FALSE)</f>
        <v>4409.9449999999997</v>
      </c>
      <c r="H117" t="s">
        <v>5049</v>
      </c>
      <c r="I117" s="83">
        <v>949.77899999999988</v>
      </c>
      <c r="J117" t="s">
        <v>385</v>
      </c>
      <c r="K117" t="s">
        <v>5106</v>
      </c>
    </row>
    <row r="118" spans="1:11">
      <c r="A118">
        <v>511</v>
      </c>
      <c r="B118">
        <v>2490</v>
      </c>
      <c r="C118">
        <v>61</v>
      </c>
      <c r="D118" t="s">
        <v>5107</v>
      </c>
      <c r="E118" t="s">
        <v>5108</v>
      </c>
      <c r="F118" t="s">
        <v>5109</v>
      </c>
      <c r="G118" s="45">
        <f>VLOOKUP(J118,'STEEVE RESTITUTION'!$A$3:$H$484,8,FALSE)</f>
        <v>2419.9409999999998</v>
      </c>
      <c r="H118" t="s">
        <v>5049</v>
      </c>
      <c r="I118" s="83">
        <v>949.77899999999988</v>
      </c>
      <c r="J118" t="s">
        <v>369</v>
      </c>
      <c r="K118" t="s">
        <v>5110</v>
      </c>
    </row>
    <row r="119" spans="1:11">
      <c r="A119">
        <v>511</v>
      </c>
      <c r="B119">
        <v>2491</v>
      </c>
      <c r="C119">
        <v>65</v>
      </c>
      <c r="D119" t="s">
        <v>5111</v>
      </c>
      <c r="E119" t="s">
        <v>5112</v>
      </c>
      <c r="F119" t="s">
        <v>5113</v>
      </c>
      <c r="G119" s="45">
        <f>VLOOKUP(J119,'STEEVE RESTITUTION'!$A$3:$H$484,8,FALSE)</f>
        <v>3090.2190000000001</v>
      </c>
      <c r="H119" t="s">
        <v>5049</v>
      </c>
      <c r="I119" s="83">
        <v>949.77899999999988</v>
      </c>
      <c r="J119" t="s">
        <v>373</v>
      </c>
      <c r="K119" t="s">
        <v>5114</v>
      </c>
    </row>
    <row r="120" spans="1:11">
      <c r="A120">
        <v>511</v>
      </c>
      <c r="B120">
        <v>2492</v>
      </c>
      <c r="C120">
        <v>67</v>
      </c>
      <c r="D120" t="s">
        <v>5115</v>
      </c>
      <c r="E120" t="s">
        <v>5116</v>
      </c>
      <c r="F120" t="s">
        <v>5117</v>
      </c>
      <c r="G120" s="45">
        <f>VLOOKUP(J120,'STEEVE RESTITUTION'!$A$3:$H$484,8,FALSE)</f>
        <v>3276.2750000000001</v>
      </c>
      <c r="H120" t="s">
        <v>5049</v>
      </c>
      <c r="I120" s="83">
        <v>949.77899999999988</v>
      </c>
      <c r="J120" t="s">
        <v>377</v>
      </c>
      <c r="K120" t="s">
        <v>5118</v>
      </c>
    </row>
    <row r="121" spans="1:11">
      <c r="A121">
        <v>511</v>
      </c>
      <c r="B121">
        <v>2493</v>
      </c>
      <c r="C121">
        <v>70</v>
      </c>
      <c r="D121" t="s">
        <v>5119</v>
      </c>
      <c r="E121" t="s">
        <v>5120</v>
      </c>
      <c r="F121" t="s">
        <v>5121</v>
      </c>
      <c r="G121" s="45">
        <f>VLOOKUP(J121,'STEEVE RESTITUTION'!$A$3:$H$484,8,FALSE)</f>
        <v>4447.5730000000003</v>
      </c>
      <c r="H121" t="s">
        <v>5049</v>
      </c>
      <c r="I121" s="83">
        <v>949.77899999999988</v>
      </c>
      <c r="J121" t="s">
        <v>383</v>
      </c>
      <c r="K121" t="s">
        <v>5122</v>
      </c>
    </row>
    <row r="122" spans="1:11">
      <c r="A122">
        <v>511</v>
      </c>
      <c r="B122">
        <v>2494</v>
      </c>
      <c r="C122">
        <v>71</v>
      </c>
      <c r="D122" t="s">
        <v>5123</v>
      </c>
      <c r="E122" t="s">
        <v>5124</v>
      </c>
      <c r="F122" t="s">
        <v>5125</v>
      </c>
      <c r="G122" s="45">
        <f>VLOOKUP(J122,'STEEVE RESTITUTION'!$A$3:$H$484,8,FALSE)</f>
        <v>4833.5630000000001</v>
      </c>
      <c r="H122" t="s">
        <v>5049</v>
      </c>
      <c r="I122" s="83">
        <v>949.77899999999988</v>
      </c>
      <c r="J122" t="s">
        <v>387</v>
      </c>
      <c r="K122" t="s">
        <v>5126</v>
      </c>
    </row>
    <row r="123" spans="1:11">
      <c r="A123">
        <v>526</v>
      </c>
      <c r="B123">
        <v>724</v>
      </c>
      <c r="C123">
        <v>74</v>
      </c>
      <c r="D123" t="s">
        <v>4832</v>
      </c>
      <c r="E123" t="s">
        <v>5127</v>
      </c>
      <c r="F123" t="s">
        <v>5128</v>
      </c>
      <c r="G123" s="78">
        <f>VLOOKUP(J123,'STEEVE RESTITUTION'!$A$3:$H$484,8,FALSE)</f>
        <v>12.14288</v>
      </c>
      <c r="H123" t="s">
        <v>4537</v>
      </c>
      <c r="I123" s="145">
        <f>I124</f>
        <v>9.31142</v>
      </c>
      <c r="J123" t="s">
        <v>394</v>
      </c>
      <c r="K123" t="s">
        <v>4237</v>
      </c>
    </row>
    <row r="124" spans="1:11">
      <c r="A124">
        <v>526</v>
      </c>
      <c r="B124">
        <v>725</v>
      </c>
      <c r="C124">
        <v>73</v>
      </c>
      <c r="D124" t="s">
        <v>4830</v>
      </c>
      <c r="E124" t="s">
        <v>5129</v>
      </c>
      <c r="F124" t="s">
        <v>4537</v>
      </c>
      <c r="G124" s="78">
        <f>VLOOKUP(J124,'STEEVE RESTITUTION'!$A$3:$H$484,8,FALSE)</f>
        <v>9.31142</v>
      </c>
      <c r="H124" t="s">
        <v>4537</v>
      </c>
      <c r="I124" s="145">
        <f>G124</f>
        <v>9.31142</v>
      </c>
      <c r="J124" t="s">
        <v>392</v>
      </c>
      <c r="K124" t="s">
        <v>4237</v>
      </c>
    </row>
    <row r="125" spans="1:11">
      <c r="A125">
        <v>532</v>
      </c>
      <c r="B125">
        <v>896</v>
      </c>
      <c r="C125">
        <v>54</v>
      </c>
      <c r="D125" t="s">
        <v>5130</v>
      </c>
      <c r="E125" t="s">
        <v>5131</v>
      </c>
      <c r="F125" t="s">
        <v>5132</v>
      </c>
      <c r="G125" s="78">
        <f>VLOOKUP(J125,'STEEVE RESTITUTION'!$A$3:$H$484,8,FALSE)</f>
        <v>1031.75</v>
      </c>
      <c r="H125" t="s">
        <v>5132</v>
      </c>
      <c r="I125" s="145">
        <f>G125</f>
        <v>1031.75</v>
      </c>
      <c r="J125" t="s">
        <v>6</v>
      </c>
      <c r="K125" t="s">
        <v>4635</v>
      </c>
    </row>
    <row r="126" spans="1:11">
      <c r="A126">
        <v>532</v>
      </c>
      <c r="B126">
        <v>897</v>
      </c>
      <c r="C126">
        <v>54</v>
      </c>
      <c r="D126" t="s">
        <v>5130</v>
      </c>
      <c r="E126" t="s">
        <v>5131</v>
      </c>
      <c r="F126" t="s">
        <v>5133</v>
      </c>
      <c r="G126" s="78">
        <f>VLOOKUP(J126,'STEEVE RESTITUTION'!$A$3:$H$484,8,FALSE)</f>
        <v>1165.05</v>
      </c>
      <c r="H126" t="s">
        <v>5132</v>
      </c>
      <c r="I126" s="145">
        <v>1031.75</v>
      </c>
      <c r="J126" t="s">
        <v>8</v>
      </c>
      <c r="K126" t="s">
        <v>5134</v>
      </c>
    </row>
    <row r="127" spans="1:11">
      <c r="A127">
        <v>532</v>
      </c>
      <c r="B127">
        <v>898</v>
      </c>
      <c r="C127">
        <v>55</v>
      </c>
      <c r="D127" t="s">
        <v>5135</v>
      </c>
      <c r="E127" t="s">
        <v>5136</v>
      </c>
      <c r="F127" t="s">
        <v>5137</v>
      </c>
      <c r="G127" s="78">
        <f>VLOOKUP(J127,'STEEVE RESTITUTION'!$A$3:$H$484,8,FALSE)</f>
        <v>1040.5999999999999</v>
      </c>
      <c r="H127" t="s">
        <v>5132</v>
      </c>
      <c r="I127" s="145">
        <v>1031.75</v>
      </c>
      <c r="J127" t="s">
        <v>18</v>
      </c>
      <c r="K127" t="s">
        <v>5138</v>
      </c>
    </row>
    <row r="128" spans="1:11">
      <c r="A128">
        <v>532</v>
      </c>
      <c r="B128">
        <v>899</v>
      </c>
      <c r="C128">
        <v>55</v>
      </c>
      <c r="D128" t="s">
        <v>5135</v>
      </c>
      <c r="E128" t="s">
        <v>5136</v>
      </c>
      <c r="F128" t="s">
        <v>5139</v>
      </c>
      <c r="G128" s="78">
        <f>VLOOKUP(J128,'STEEVE RESTITUTION'!$A$3:$H$484,8,FALSE)</f>
        <v>1170.05</v>
      </c>
      <c r="H128" t="s">
        <v>5132</v>
      </c>
      <c r="I128" s="145">
        <v>1031.75</v>
      </c>
      <c r="J128" t="s">
        <v>20</v>
      </c>
      <c r="K128" t="s">
        <v>5140</v>
      </c>
    </row>
    <row r="129" spans="1:11">
      <c r="A129">
        <v>532</v>
      </c>
      <c r="B129">
        <v>900</v>
      </c>
      <c r="C129">
        <v>56</v>
      </c>
      <c r="D129" t="s">
        <v>5141</v>
      </c>
      <c r="E129" t="s">
        <v>5142</v>
      </c>
      <c r="F129" t="s">
        <v>5143</v>
      </c>
      <c r="G129" s="78">
        <f>VLOOKUP(J129,'STEEVE RESTITUTION'!$A$3:$H$484,8,FALSE)</f>
        <v>1089.19</v>
      </c>
      <c r="H129" t="s">
        <v>5132</v>
      </c>
      <c r="I129" s="145">
        <v>1031.75</v>
      </c>
      <c r="J129" t="s">
        <v>30</v>
      </c>
      <c r="K129" t="s">
        <v>5140</v>
      </c>
    </row>
    <row r="130" spans="1:11">
      <c r="A130">
        <v>532</v>
      </c>
      <c r="B130">
        <v>901</v>
      </c>
      <c r="C130">
        <v>56</v>
      </c>
      <c r="D130" t="s">
        <v>5141</v>
      </c>
      <c r="E130" t="s">
        <v>5142</v>
      </c>
      <c r="F130" t="s">
        <v>5144</v>
      </c>
      <c r="G130" s="78">
        <f>VLOOKUP(J130,'STEEVE RESTITUTION'!$A$3:$H$484,8,FALSE)</f>
        <v>1216.55</v>
      </c>
      <c r="H130" t="s">
        <v>5132</v>
      </c>
      <c r="I130" s="145">
        <v>1031.75</v>
      </c>
      <c r="J130" t="s">
        <v>32</v>
      </c>
      <c r="K130" t="s">
        <v>5145</v>
      </c>
    </row>
    <row r="131" spans="1:11">
      <c r="A131">
        <v>532</v>
      </c>
      <c r="B131">
        <v>906</v>
      </c>
      <c r="C131">
        <v>54</v>
      </c>
      <c r="D131" t="s">
        <v>5130</v>
      </c>
      <c r="E131" t="s">
        <v>5131</v>
      </c>
      <c r="F131" t="s">
        <v>5146</v>
      </c>
      <c r="G131" s="78">
        <f>VLOOKUP(J131,'STEEVE RESTITUTION'!$A$3:$H$484,8,FALSE)</f>
        <v>1060.8499999999999</v>
      </c>
      <c r="H131" t="s">
        <v>5132</v>
      </c>
      <c r="I131" s="145">
        <v>1031.75</v>
      </c>
      <c r="J131" t="s">
        <v>10</v>
      </c>
      <c r="K131" t="s">
        <v>4635</v>
      </c>
    </row>
    <row r="132" spans="1:11">
      <c r="A132">
        <v>532</v>
      </c>
      <c r="B132">
        <v>907</v>
      </c>
      <c r="C132">
        <v>54</v>
      </c>
      <c r="D132" t="s">
        <v>5130</v>
      </c>
      <c r="E132" t="s">
        <v>5131</v>
      </c>
      <c r="F132" t="s">
        <v>5147</v>
      </c>
      <c r="G132" s="78">
        <f>VLOOKUP(J132,'STEEVE RESTITUTION'!$A$3:$H$484,8,FALSE)</f>
        <v>1205.52</v>
      </c>
      <c r="H132" t="s">
        <v>5132</v>
      </c>
      <c r="I132" s="145">
        <v>1031.75</v>
      </c>
      <c r="J132" t="s">
        <v>12</v>
      </c>
      <c r="K132" t="s">
        <v>5134</v>
      </c>
    </row>
    <row r="133" spans="1:11">
      <c r="A133">
        <v>532</v>
      </c>
      <c r="B133">
        <v>908</v>
      </c>
      <c r="C133">
        <v>55</v>
      </c>
      <c r="D133" t="s">
        <v>5135</v>
      </c>
      <c r="E133" t="s">
        <v>5136</v>
      </c>
      <c r="F133" t="s">
        <v>5148</v>
      </c>
      <c r="G133" s="78">
        <f>VLOOKUP(J133,'STEEVE RESTITUTION'!$A$3:$H$484,8,FALSE)</f>
        <v>1078.8499999999999</v>
      </c>
      <c r="H133" t="s">
        <v>5132</v>
      </c>
      <c r="I133" s="145">
        <v>1031.75</v>
      </c>
      <c r="J133" t="s">
        <v>22</v>
      </c>
      <c r="K133" t="s">
        <v>5138</v>
      </c>
    </row>
    <row r="134" spans="1:11">
      <c r="A134">
        <v>532</v>
      </c>
      <c r="B134">
        <v>909</v>
      </c>
      <c r="C134">
        <v>55</v>
      </c>
      <c r="D134" t="s">
        <v>5135</v>
      </c>
      <c r="E134" t="s">
        <v>5136</v>
      </c>
      <c r="F134" t="s">
        <v>5149</v>
      </c>
      <c r="G134" s="78">
        <f>VLOOKUP(J134,'STEEVE RESTITUTION'!$A$3:$H$484,8,FALSE)</f>
        <v>1210.97</v>
      </c>
      <c r="H134" t="s">
        <v>5132</v>
      </c>
      <c r="I134" s="145">
        <v>1031.75</v>
      </c>
      <c r="J134" t="s">
        <v>24</v>
      </c>
      <c r="K134" t="s">
        <v>5140</v>
      </c>
    </row>
    <row r="135" spans="1:11">
      <c r="A135">
        <v>532</v>
      </c>
      <c r="B135">
        <v>910</v>
      </c>
      <c r="C135">
        <v>56</v>
      </c>
      <c r="D135" t="s">
        <v>5141</v>
      </c>
      <c r="E135" t="s">
        <v>5142</v>
      </c>
      <c r="F135" t="s">
        <v>5150</v>
      </c>
      <c r="G135" s="78">
        <f>VLOOKUP(J135,'STEEVE RESTITUTION'!$A$3:$H$484,8,FALSE)</f>
        <v>1131.94</v>
      </c>
      <c r="H135" t="s">
        <v>5132</v>
      </c>
      <c r="I135" s="145">
        <v>1031.75</v>
      </c>
      <c r="J135" t="s">
        <v>34</v>
      </c>
      <c r="K135" t="s">
        <v>5140</v>
      </c>
    </row>
    <row r="136" spans="1:11">
      <c r="A136">
        <v>532</v>
      </c>
      <c r="B136">
        <v>911</v>
      </c>
      <c r="C136">
        <v>56</v>
      </c>
      <c r="D136" t="s">
        <v>5141</v>
      </c>
      <c r="E136" t="s">
        <v>5142</v>
      </c>
      <c r="F136" t="s">
        <v>5151</v>
      </c>
      <c r="G136" s="78">
        <f>VLOOKUP(J136,'STEEVE RESTITUTION'!$A$3:$H$484,8,FALSE)</f>
        <v>1249.56</v>
      </c>
      <c r="H136" t="s">
        <v>5132</v>
      </c>
      <c r="I136" s="145">
        <v>1031.75</v>
      </c>
      <c r="J136" t="s">
        <v>36</v>
      </c>
      <c r="K136" t="s">
        <v>5145</v>
      </c>
    </row>
    <row r="137" spans="1:11">
      <c r="A137">
        <v>532</v>
      </c>
      <c r="B137">
        <v>916</v>
      </c>
      <c r="C137">
        <v>54</v>
      </c>
      <c r="D137" t="s">
        <v>5130</v>
      </c>
      <c r="E137" t="s">
        <v>5131</v>
      </c>
      <c r="F137" t="s">
        <v>5152</v>
      </c>
      <c r="G137" s="78">
        <f>VLOOKUP(J137,'STEEVE RESTITUTION'!$A$3:$H$484,8,FALSE)</f>
        <v>1090.8499999999999</v>
      </c>
      <c r="H137" t="s">
        <v>5132</v>
      </c>
      <c r="I137" s="145">
        <v>1031.75</v>
      </c>
      <c r="J137" t="s">
        <v>14</v>
      </c>
      <c r="K137" t="s">
        <v>5153</v>
      </c>
    </row>
    <row r="138" spans="1:11">
      <c r="A138">
        <v>532</v>
      </c>
      <c r="B138">
        <v>917</v>
      </c>
      <c r="C138">
        <v>54</v>
      </c>
      <c r="D138" t="s">
        <v>5130</v>
      </c>
      <c r="E138" t="s">
        <v>5131</v>
      </c>
      <c r="F138" t="s">
        <v>5154</v>
      </c>
      <c r="G138" s="78">
        <f>VLOOKUP(J138,'STEEVE RESTITUTION'!$A$3:$H$484,8,FALSE)</f>
        <v>1235.52</v>
      </c>
      <c r="H138" t="s">
        <v>5132</v>
      </c>
      <c r="I138" s="145">
        <v>1031.75</v>
      </c>
      <c r="J138" t="s">
        <v>16</v>
      </c>
      <c r="K138" t="s">
        <v>5155</v>
      </c>
    </row>
    <row r="139" spans="1:11">
      <c r="A139">
        <v>532</v>
      </c>
      <c r="B139">
        <v>918</v>
      </c>
      <c r="C139">
        <v>55</v>
      </c>
      <c r="D139" t="s">
        <v>5135</v>
      </c>
      <c r="E139" t="s">
        <v>5136</v>
      </c>
      <c r="F139" t="s">
        <v>5156</v>
      </c>
      <c r="G139" s="78">
        <f>VLOOKUP(J139,'STEEVE RESTITUTION'!$A$3:$H$484,8,FALSE)</f>
        <v>1108.8499999999999</v>
      </c>
      <c r="H139" t="s">
        <v>5132</v>
      </c>
      <c r="I139" s="145">
        <v>1031.75</v>
      </c>
      <c r="J139" t="s">
        <v>26</v>
      </c>
      <c r="K139" t="s">
        <v>5157</v>
      </c>
    </row>
    <row r="140" spans="1:11">
      <c r="A140">
        <v>532</v>
      </c>
      <c r="B140">
        <v>919</v>
      </c>
      <c r="C140">
        <v>55</v>
      </c>
      <c r="D140" t="s">
        <v>5135</v>
      </c>
      <c r="E140" t="s">
        <v>5136</v>
      </c>
      <c r="F140" t="s">
        <v>5158</v>
      </c>
      <c r="G140" s="78">
        <f>VLOOKUP(J140,'STEEVE RESTITUTION'!$A$3:$H$484,8,FALSE)</f>
        <v>1240.22</v>
      </c>
      <c r="H140" t="s">
        <v>5132</v>
      </c>
      <c r="I140" s="145">
        <v>1031.75</v>
      </c>
      <c r="J140" t="s">
        <v>28</v>
      </c>
      <c r="K140" t="s">
        <v>5159</v>
      </c>
    </row>
    <row r="141" spans="1:11">
      <c r="A141">
        <v>532</v>
      </c>
      <c r="B141">
        <v>920</v>
      </c>
      <c r="C141">
        <v>56</v>
      </c>
      <c r="D141" t="s">
        <v>5141</v>
      </c>
      <c r="E141" t="s">
        <v>5142</v>
      </c>
      <c r="F141" t="s">
        <v>5160</v>
      </c>
      <c r="G141" s="78">
        <f>VLOOKUP(J141,'STEEVE RESTITUTION'!$A$3:$H$484,8,FALSE)</f>
        <v>1161.94</v>
      </c>
      <c r="H141" t="s">
        <v>5132</v>
      </c>
      <c r="I141" s="145">
        <v>1031.75</v>
      </c>
      <c r="J141" t="s">
        <v>38</v>
      </c>
      <c r="K141" t="s">
        <v>5159</v>
      </c>
    </row>
    <row r="142" spans="1:11">
      <c r="A142">
        <v>532</v>
      </c>
      <c r="B142">
        <v>921</v>
      </c>
      <c r="C142">
        <v>56</v>
      </c>
      <c r="D142" t="s">
        <v>5141</v>
      </c>
      <c r="E142" t="s">
        <v>5142</v>
      </c>
      <c r="F142" t="s">
        <v>5161</v>
      </c>
      <c r="G142" s="78">
        <f>VLOOKUP(J142,'STEEVE RESTITUTION'!$A$3:$H$484,8,FALSE)</f>
        <v>1279.56</v>
      </c>
      <c r="H142" t="s">
        <v>5132</v>
      </c>
      <c r="I142" s="145">
        <v>1031.75</v>
      </c>
      <c r="J142" t="s">
        <v>40</v>
      </c>
      <c r="K142" t="s">
        <v>5162</v>
      </c>
    </row>
    <row r="143" spans="1:11">
      <c r="A143">
        <v>532</v>
      </c>
      <c r="B143">
        <v>937</v>
      </c>
      <c r="C143">
        <v>142</v>
      </c>
      <c r="D143" t="s">
        <v>5163</v>
      </c>
      <c r="E143" t="s">
        <v>5164</v>
      </c>
      <c r="F143" t="s">
        <v>5165</v>
      </c>
      <c r="G143" s="78">
        <f>VLOOKUP(J143,'STEEVE RESTITUTION'!$A$3:$H$484,8,FALSE)</f>
        <v>1413.66</v>
      </c>
      <c r="H143" t="s">
        <v>5132</v>
      </c>
      <c r="I143" s="145">
        <v>1031.75</v>
      </c>
      <c r="J143" t="s">
        <v>46</v>
      </c>
      <c r="K143" t="s">
        <v>5166</v>
      </c>
    </row>
    <row r="144" spans="1:11">
      <c r="A144">
        <v>532</v>
      </c>
      <c r="B144">
        <v>939</v>
      </c>
      <c r="C144">
        <v>143</v>
      </c>
      <c r="D144" t="s">
        <v>5167</v>
      </c>
      <c r="E144" t="s">
        <v>5168</v>
      </c>
      <c r="F144" t="s">
        <v>5169</v>
      </c>
      <c r="G144" s="78">
        <f>VLOOKUP(J144,'STEEVE RESTITUTION'!$A$3:$H$484,8,FALSE)</f>
        <v>1453.48</v>
      </c>
      <c r="H144" t="s">
        <v>5132</v>
      </c>
      <c r="I144" s="145">
        <v>1031.75</v>
      </c>
      <c r="J144" t="s">
        <v>42</v>
      </c>
      <c r="K144" t="s">
        <v>5166</v>
      </c>
    </row>
    <row r="145" spans="1:11">
      <c r="A145">
        <v>532</v>
      </c>
      <c r="B145">
        <v>941</v>
      </c>
      <c r="C145">
        <v>144</v>
      </c>
      <c r="D145" t="s">
        <v>5170</v>
      </c>
      <c r="E145" t="s">
        <v>5171</v>
      </c>
      <c r="F145" t="s">
        <v>5172</v>
      </c>
      <c r="G145" s="78">
        <f>VLOOKUP(J145,'STEEVE RESTITUTION'!$A$3:$H$484,8,FALSE)</f>
        <v>1468.51</v>
      </c>
      <c r="H145" t="s">
        <v>5132</v>
      </c>
      <c r="I145" s="145">
        <v>1031.75</v>
      </c>
      <c r="J145" t="s">
        <v>44</v>
      </c>
      <c r="K145" t="s">
        <v>5173</v>
      </c>
    </row>
    <row r="146" spans="1:11">
      <c r="A146">
        <v>536</v>
      </c>
      <c r="B146">
        <v>933</v>
      </c>
      <c r="C146">
        <v>73</v>
      </c>
      <c r="D146" t="s">
        <v>5174</v>
      </c>
      <c r="E146" t="s">
        <v>5175</v>
      </c>
      <c r="F146" t="s">
        <v>5176</v>
      </c>
      <c r="G146" s="78">
        <f>VLOOKUP(J146,'STEEVE RESTITUTION'!$A$3:$H$484,8,FALSE)</f>
        <v>12.238800000000001</v>
      </c>
      <c r="H146" t="s">
        <v>5176</v>
      </c>
      <c r="I146" s="145">
        <f>G146</f>
        <v>12.238800000000001</v>
      </c>
      <c r="J146" t="s">
        <v>630</v>
      </c>
      <c r="K146" t="s">
        <v>4246</v>
      </c>
    </row>
    <row r="147" spans="1:11">
      <c r="A147">
        <v>536</v>
      </c>
      <c r="B147">
        <v>934</v>
      </c>
      <c r="C147">
        <v>74</v>
      </c>
      <c r="D147" t="s">
        <v>5177</v>
      </c>
      <c r="E147" t="s">
        <v>5178</v>
      </c>
      <c r="F147" t="s">
        <v>4549</v>
      </c>
      <c r="G147" s="78">
        <f>VLOOKUP(J147,'STEEVE RESTITUTION'!$A$3:$H$484,8,FALSE)</f>
        <v>19.064219999999999</v>
      </c>
      <c r="H147" t="s">
        <v>5176</v>
      </c>
      <c r="I147" s="145">
        <f>I146</f>
        <v>12.238800000000001</v>
      </c>
      <c r="J147" t="s">
        <v>632</v>
      </c>
      <c r="K147" t="s">
        <v>4246</v>
      </c>
    </row>
    <row r="148" spans="1:11">
      <c r="A148">
        <v>558</v>
      </c>
      <c r="B148">
        <v>2335</v>
      </c>
      <c r="C148">
        <v>158</v>
      </c>
      <c r="D148" t="s">
        <v>5179</v>
      </c>
      <c r="E148" t="s">
        <v>104</v>
      </c>
      <c r="F148" t="s">
        <v>5180</v>
      </c>
      <c r="G148" s="78">
        <f>VLOOKUP(J148,'STEEVE RESTITUTION'!$A$3:$H$484,8,FALSE)</f>
        <v>933.22619999999995</v>
      </c>
      <c r="H148" t="s">
        <v>5180</v>
      </c>
      <c r="I148" s="145">
        <f>G148</f>
        <v>933.22619999999995</v>
      </c>
      <c r="J148" t="s">
        <v>103</v>
      </c>
      <c r="K148" t="s">
        <v>4644</v>
      </c>
    </row>
    <row r="149" spans="1:11">
      <c r="A149">
        <v>558</v>
      </c>
      <c r="B149">
        <v>2336</v>
      </c>
      <c r="C149">
        <v>159</v>
      </c>
      <c r="D149" t="s">
        <v>5181</v>
      </c>
      <c r="E149" t="s">
        <v>106</v>
      </c>
      <c r="F149" t="s">
        <v>5182</v>
      </c>
      <c r="G149" s="78">
        <f>VLOOKUP(J149,'STEEVE RESTITUTION'!$A$3:$H$484,8,FALSE)</f>
        <v>1077.7997399999999</v>
      </c>
      <c r="H149" t="s">
        <v>5180</v>
      </c>
      <c r="I149" s="145">
        <v>933.22619999999995</v>
      </c>
      <c r="J149" t="s">
        <v>105</v>
      </c>
      <c r="K149" t="s">
        <v>4644</v>
      </c>
    </row>
    <row r="150" spans="1:11">
      <c r="A150">
        <v>558</v>
      </c>
      <c r="B150">
        <v>2337</v>
      </c>
      <c r="C150">
        <v>174</v>
      </c>
      <c r="D150" t="s">
        <v>5183</v>
      </c>
      <c r="E150" t="s">
        <v>5184</v>
      </c>
      <c r="F150" t="s">
        <v>5185</v>
      </c>
      <c r="G150" s="78">
        <f>VLOOKUP(J150,'STEEVE RESTITUTION'!$A$3:$H$484,8,FALSE)</f>
        <v>1014.3821187999999</v>
      </c>
      <c r="H150" t="s">
        <v>5180</v>
      </c>
      <c r="I150" s="145">
        <v>933.22619999999995</v>
      </c>
      <c r="J150" t="s">
        <v>107</v>
      </c>
      <c r="K150" t="s">
        <v>4644</v>
      </c>
    </row>
    <row r="151" spans="1:11">
      <c r="A151">
        <v>558</v>
      </c>
      <c r="B151">
        <v>2338</v>
      </c>
      <c r="C151">
        <v>175</v>
      </c>
      <c r="D151" t="s">
        <v>5186</v>
      </c>
      <c r="E151" t="s">
        <v>5187</v>
      </c>
      <c r="F151" t="s">
        <v>5188</v>
      </c>
      <c r="G151" s="78">
        <f>VLOOKUP(J151,'STEEVE RESTITUTION'!$A$3:$H$484,8,FALSE)</f>
        <v>1261.7660300000002</v>
      </c>
      <c r="H151" t="s">
        <v>5180</v>
      </c>
      <c r="I151" s="145">
        <v>933.22619999999995</v>
      </c>
      <c r="J151" t="s">
        <v>109</v>
      </c>
      <c r="K151" t="s">
        <v>4644</v>
      </c>
    </row>
    <row r="152" spans="1:11">
      <c r="A152">
        <v>558</v>
      </c>
      <c r="B152">
        <v>2339</v>
      </c>
      <c r="C152">
        <v>176</v>
      </c>
      <c r="D152" t="s">
        <v>5189</v>
      </c>
      <c r="E152" t="s">
        <v>5190</v>
      </c>
      <c r="F152" t="s">
        <v>5191</v>
      </c>
      <c r="G152" s="78">
        <f>VLOOKUP(J152,'STEEVE RESTITUTION'!$A$3:$H$484,8,FALSE)</f>
        <v>1530.6248200000002</v>
      </c>
      <c r="H152" t="s">
        <v>5180</v>
      </c>
      <c r="I152" s="145">
        <v>933.22619999999995</v>
      </c>
      <c r="J152" t="s">
        <v>111</v>
      </c>
      <c r="K152" t="s">
        <v>4644</v>
      </c>
    </row>
    <row r="153" spans="1:11">
      <c r="A153">
        <v>558</v>
      </c>
      <c r="B153">
        <v>2340</v>
      </c>
      <c r="C153">
        <v>177</v>
      </c>
      <c r="D153" t="s">
        <v>5192</v>
      </c>
      <c r="E153" t="s">
        <v>5193</v>
      </c>
      <c r="F153" t="s">
        <v>5194</v>
      </c>
      <c r="G153" s="78">
        <f>VLOOKUP(J153,'STEEVE RESTITUTION'!$A$3:$H$484,8,FALSE)</f>
        <v>1457.2663</v>
      </c>
      <c r="H153" t="s">
        <v>5180</v>
      </c>
      <c r="I153" s="145">
        <v>933.22619999999995</v>
      </c>
      <c r="J153" t="s">
        <v>113</v>
      </c>
      <c r="K153" t="s">
        <v>4644</v>
      </c>
    </row>
    <row r="154" spans="1:11">
      <c r="A154">
        <v>558</v>
      </c>
      <c r="B154">
        <v>2341</v>
      </c>
      <c r="C154">
        <v>178</v>
      </c>
      <c r="D154" t="s">
        <v>5195</v>
      </c>
      <c r="E154" t="s">
        <v>5196</v>
      </c>
      <c r="F154" t="s">
        <v>5197</v>
      </c>
      <c r="G154" s="78">
        <f>VLOOKUP(J154,'STEEVE RESTITUTION'!$A$3:$H$484,8,FALSE)</f>
        <v>1547.0943199999999</v>
      </c>
      <c r="H154" t="s">
        <v>5180</v>
      </c>
      <c r="I154" s="145">
        <v>933.22619999999995</v>
      </c>
      <c r="J154" t="s">
        <v>115</v>
      </c>
      <c r="K154" t="s">
        <v>4644</v>
      </c>
    </row>
    <row r="155" spans="1:11">
      <c r="A155">
        <v>558</v>
      </c>
      <c r="B155">
        <v>2342</v>
      </c>
      <c r="C155">
        <v>179</v>
      </c>
      <c r="D155" t="s">
        <v>5198</v>
      </c>
      <c r="E155" t="s">
        <v>5199</v>
      </c>
      <c r="F155" t="s">
        <v>5200</v>
      </c>
      <c r="G155" s="78">
        <f>VLOOKUP(J155,'STEEVE RESTITUTION'!$A$3:$H$484,8,FALSE)</f>
        <v>1635.8318400000001</v>
      </c>
      <c r="H155" t="s">
        <v>5180</v>
      </c>
      <c r="I155" s="145">
        <v>933.22619999999995</v>
      </c>
      <c r="J155" t="s">
        <v>117</v>
      </c>
      <c r="K155" t="s">
        <v>4644</v>
      </c>
    </row>
    <row r="156" spans="1:11">
      <c r="A156">
        <v>558</v>
      </c>
      <c r="B156">
        <v>2343</v>
      </c>
      <c r="C156">
        <v>180</v>
      </c>
      <c r="D156" t="s">
        <v>5201</v>
      </c>
      <c r="E156" t="s">
        <v>5202</v>
      </c>
      <c r="F156" t="s">
        <v>5203</v>
      </c>
      <c r="G156" s="78">
        <f>VLOOKUP(J156,'STEEVE RESTITUTION'!$A$3:$H$484,8,FALSE)</f>
        <v>1697.07536</v>
      </c>
      <c r="H156" t="s">
        <v>5180</v>
      </c>
      <c r="I156" s="145">
        <v>933.22619999999995</v>
      </c>
      <c r="J156" t="s">
        <v>119</v>
      </c>
      <c r="K156" t="s">
        <v>4644</v>
      </c>
    </row>
    <row r="157" spans="1:11">
      <c r="A157">
        <v>558</v>
      </c>
      <c r="B157">
        <v>2344</v>
      </c>
      <c r="C157">
        <v>181</v>
      </c>
      <c r="D157" t="s">
        <v>5204</v>
      </c>
      <c r="E157" t="s">
        <v>5205</v>
      </c>
      <c r="F157" t="s">
        <v>5206</v>
      </c>
      <c r="G157" s="78">
        <f>VLOOKUP(J157,'STEEVE RESTITUTION'!$A$3:$H$484,8,FALSE)</f>
        <v>1965.4230699999998</v>
      </c>
      <c r="H157" t="s">
        <v>5180</v>
      </c>
      <c r="I157" s="145">
        <v>933.22619999999995</v>
      </c>
      <c r="J157" t="s">
        <v>121</v>
      </c>
      <c r="K157" t="s">
        <v>4644</v>
      </c>
    </row>
    <row r="158" spans="1:11">
      <c r="A158">
        <v>558</v>
      </c>
      <c r="B158">
        <v>2345</v>
      </c>
      <c r="C158">
        <v>182</v>
      </c>
      <c r="D158" t="s">
        <v>5207</v>
      </c>
      <c r="E158" t="s">
        <v>5208</v>
      </c>
      <c r="F158" t="s">
        <v>5209</v>
      </c>
      <c r="G158" s="78">
        <f>VLOOKUP(J158,'STEEVE RESTITUTION'!$A$3:$H$484,8,FALSE)</f>
        <v>2163.6289400000001</v>
      </c>
      <c r="H158" t="s">
        <v>5180</v>
      </c>
      <c r="I158" s="145">
        <v>933.22619999999995</v>
      </c>
      <c r="J158" t="s">
        <v>123</v>
      </c>
      <c r="K158" t="s">
        <v>4644</v>
      </c>
    </row>
    <row r="159" spans="1:11">
      <c r="A159">
        <v>558</v>
      </c>
      <c r="B159">
        <v>2346</v>
      </c>
      <c r="C159">
        <v>183</v>
      </c>
      <c r="D159" t="s">
        <v>5210</v>
      </c>
      <c r="E159" t="s">
        <v>5211</v>
      </c>
      <c r="F159" t="s">
        <v>5212</v>
      </c>
      <c r="G159" s="78">
        <f>VLOOKUP(J159,'STEEVE RESTITUTION'!$A$3:$H$484,8,FALSE)</f>
        <v>2443.55996</v>
      </c>
      <c r="H159" t="s">
        <v>5180</v>
      </c>
      <c r="I159" s="145">
        <v>933.22619999999995</v>
      </c>
      <c r="J159" t="s">
        <v>125</v>
      </c>
      <c r="K159" t="s">
        <v>4644</v>
      </c>
    </row>
    <row r="160" spans="1:11">
      <c r="A160">
        <v>558</v>
      </c>
      <c r="B160">
        <v>2347</v>
      </c>
      <c r="C160">
        <v>184</v>
      </c>
      <c r="D160" t="s">
        <v>5213</v>
      </c>
      <c r="E160" t="s">
        <v>5214</v>
      </c>
      <c r="F160" t="s">
        <v>5215</v>
      </c>
      <c r="G160" s="78">
        <f>VLOOKUP(J160,'STEEVE RESTITUTION'!$A$3:$H$484,8,FALSE)</f>
        <v>2255.6504199999999</v>
      </c>
      <c r="H160" t="s">
        <v>5180</v>
      </c>
      <c r="I160" s="145">
        <v>933.22619999999995</v>
      </c>
      <c r="J160" t="s">
        <v>127</v>
      </c>
      <c r="K160" t="s">
        <v>4644</v>
      </c>
    </row>
    <row r="161" spans="1:11">
      <c r="A161">
        <v>558</v>
      </c>
      <c r="B161">
        <v>2348</v>
      </c>
      <c r="C161">
        <v>185</v>
      </c>
      <c r="D161" t="s">
        <v>5216</v>
      </c>
      <c r="E161" t="s">
        <v>5217</v>
      </c>
      <c r="F161" t="s">
        <v>5218</v>
      </c>
      <c r="G161" s="78">
        <f>VLOOKUP(J161,'STEEVE RESTITUTION'!$A$3:$H$484,8,FALSE)</f>
        <v>2505.3149799999992</v>
      </c>
      <c r="H161" t="s">
        <v>5180</v>
      </c>
      <c r="I161" s="145">
        <v>933.22619999999995</v>
      </c>
      <c r="J161" t="s">
        <v>129</v>
      </c>
      <c r="K161" t="s">
        <v>4644</v>
      </c>
    </row>
    <row r="162" spans="1:11">
      <c r="A162">
        <v>558</v>
      </c>
      <c r="B162">
        <v>2349</v>
      </c>
      <c r="C162">
        <v>186</v>
      </c>
      <c r="D162" t="s">
        <v>5219</v>
      </c>
      <c r="E162" t="s">
        <v>5220</v>
      </c>
      <c r="F162" t="s">
        <v>5221</v>
      </c>
      <c r="G162" s="78">
        <f>VLOOKUP(J162,'STEEVE RESTITUTION'!$A$3:$H$484,8,FALSE)</f>
        <v>2591.7980000000002</v>
      </c>
      <c r="H162" t="s">
        <v>5180</v>
      </c>
      <c r="I162" s="145">
        <v>933.22619999999995</v>
      </c>
      <c r="J162" t="s">
        <v>131</v>
      </c>
      <c r="K162" t="s">
        <v>4644</v>
      </c>
    </row>
    <row r="163" spans="1:11">
      <c r="A163">
        <v>558</v>
      </c>
      <c r="B163">
        <v>2350</v>
      </c>
      <c r="C163">
        <v>187</v>
      </c>
      <c r="D163" t="s">
        <v>5222</v>
      </c>
      <c r="E163" t="s">
        <v>5223</v>
      </c>
      <c r="F163" t="s">
        <v>5224</v>
      </c>
      <c r="G163" s="78">
        <f>VLOOKUP(J163,'STEEVE RESTITUTION'!$A$3:$H$484,8,FALSE)</f>
        <v>2737.2650199999998</v>
      </c>
      <c r="H163" t="s">
        <v>5180</v>
      </c>
      <c r="I163" s="145">
        <v>933.22619999999995</v>
      </c>
      <c r="J163" t="s">
        <v>133</v>
      </c>
      <c r="K163" t="s">
        <v>4644</v>
      </c>
    </row>
    <row r="164" spans="1:11">
      <c r="A164">
        <v>560</v>
      </c>
      <c r="B164">
        <v>1514</v>
      </c>
      <c r="C164">
        <v>82</v>
      </c>
      <c r="D164" t="s">
        <v>5225</v>
      </c>
      <c r="E164" t="s">
        <v>5226</v>
      </c>
      <c r="F164" t="s">
        <v>5227</v>
      </c>
      <c r="G164" s="78">
        <f>VLOOKUP(J164,'STEEVE RESTITUTION'!$A$3:$H$484,8,FALSE)</f>
        <v>1.7625999999999997</v>
      </c>
      <c r="H164" t="s">
        <v>4405</v>
      </c>
      <c r="I164" s="145">
        <f>I167</f>
        <v>1.1745999999999999</v>
      </c>
      <c r="J164" t="s">
        <v>536</v>
      </c>
      <c r="K164" t="s">
        <v>5228</v>
      </c>
    </row>
    <row r="165" spans="1:11">
      <c r="A165">
        <v>560</v>
      </c>
      <c r="B165">
        <v>1516</v>
      </c>
      <c r="C165">
        <v>90</v>
      </c>
      <c r="D165" t="s">
        <v>5229</v>
      </c>
      <c r="E165" t="s">
        <v>5230</v>
      </c>
      <c r="F165" t="s">
        <v>5231</v>
      </c>
      <c r="G165" s="78">
        <f>VLOOKUP(J165,'STEEVE RESTITUTION'!$A$3:$H$484,8,FALSE)</f>
        <v>2.3506</v>
      </c>
      <c r="H165" t="s">
        <v>4405</v>
      </c>
      <c r="I165" s="145">
        <f>I167</f>
        <v>1.1745999999999999</v>
      </c>
      <c r="J165" t="s">
        <v>524</v>
      </c>
      <c r="K165" t="s">
        <v>5232</v>
      </c>
    </row>
    <row r="166" spans="1:11">
      <c r="A166">
        <v>560</v>
      </c>
      <c r="B166">
        <v>1517</v>
      </c>
      <c r="C166">
        <v>85</v>
      </c>
      <c r="D166" t="s">
        <v>5233</v>
      </c>
      <c r="E166" t="s">
        <v>5234</v>
      </c>
      <c r="F166" t="s">
        <v>5235</v>
      </c>
      <c r="G166" s="78">
        <f>VLOOKUP(J166,'STEEVE RESTITUTION'!$A$3:$H$484,8,FALSE)</f>
        <v>2.9371999999999998</v>
      </c>
      <c r="H166" t="s">
        <v>4405</v>
      </c>
      <c r="I166" s="145">
        <f>I167</f>
        <v>1.1745999999999999</v>
      </c>
      <c r="J166" t="s">
        <v>528</v>
      </c>
      <c r="K166" t="s">
        <v>5236</v>
      </c>
    </row>
    <row r="167" spans="1:11">
      <c r="A167">
        <v>560</v>
      </c>
      <c r="B167">
        <v>2553</v>
      </c>
      <c r="C167">
        <v>78</v>
      </c>
      <c r="D167" t="s">
        <v>5237</v>
      </c>
      <c r="E167" t="s">
        <v>5238</v>
      </c>
      <c r="F167" t="s">
        <v>4405</v>
      </c>
      <c r="G167" s="78">
        <f>VLOOKUP(J167,'STEEVE RESTITUTION'!$A$3:$H$484,8,FALSE)</f>
        <v>1.1745999999999999</v>
      </c>
      <c r="H167" t="s">
        <v>4405</v>
      </c>
      <c r="I167" s="145">
        <f>G167</f>
        <v>1.1745999999999999</v>
      </c>
      <c r="J167" t="s">
        <v>532</v>
      </c>
      <c r="K167" t="s">
        <v>4232</v>
      </c>
    </row>
    <row r="168" spans="1:11">
      <c r="A168">
        <v>562</v>
      </c>
      <c r="B168">
        <v>1550</v>
      </c>
      <c r="C168">
        <v>203</v>
      </c>
      <c r="D168" t="s">
        <v>5239</v>
      </c>
      <c r="E168" t="s">
        <v>5240</v>
      </c>
      <c r="F168" t="s">
        <v>5241</v>
      </c>
      <c r="G168" s="78">
        <f>VLOOKUP(J168,'STEEVE RESTITUTION'!$A$3:$H$484,8,FALSE)</f>
        <v>36.67</v>
      </c>
      <c r="H168" t="s">
        <v>5241</v>
      </c>
      <c r="I168" s="145">
        <f>G168</f>
        <v>36.67</v>
      </c>
      <c r="J168" t="s">
        <v>66</v>
      </c>
      <c r="K168" t="s">
        <v>4355</v>
      </c>
    </row>
    <row r="169" spans="1:11">
      <c r="A169">
        <v>562</v>
      </c>
      <c r="B169">
        <v>1551</v>
      </c>
      <c r="C169">
        <v>188</v>
      </c>
      <c r="D169" t="s">
        <v>5242</v>
      </c>
      <c r="E169" t="s">
        <v>5243</v>
      </c>
      <c r="F169" t="s">
        <v>5241</v>
      </c>
      <c r="G169" s="78">
        <f>VLOOKUP(J169,'STEEVE RESTITUTION'!$A$3:$H$484,8,FALSE)</f>
        <v>36.67</v>
      </c>
      <c r="H169" t="s">
        <v>5241</v>
      </c>
      <c r="I169" s="145">
        <v>36.67</v>
      </c>
      <c r="J169" t="s">
        <v>68</v>
      </c>
      <c r="K169" t="s">
        <v>5244</v>
      </c>
    </row>
    <row r="170" spans="1:11">
      <c r="A170">
        <v>562</v>
      </c>
      <c r="B170">
        <v>1552</v>
      </c>
      <c r="C170">
        <v>189</v>
      </c>
      <c r="D170" t="s">
        <v>5245</v>
      </c>
      <c r="E170" t="s">
        <v>5246</v>
      </c>
      <c r="F170" t="s">
        <v>5247</v>
      </c>
      <c r="G170" s="78">
        <f>VLOOKUP(J170,'STEEVE RESTITUTION'!$A$3:$H$484,8,FALSE)</f>
        <v>41.36</v>
      </c>
      <c r="H170" t="s">
        <v>5241</v>
      </c>
      <c r="I170" s="145">
        <v>36.67</v>
      </c>
      <c r="J170" t="s">
        <v>70</v>
      </c>
      <c r="K170" t="s">
        <v>4277</v>
      </c>
    </row>
    <row r="171" spans="1:11">
      <c r="A171">
        <v>562</v>
      </c>
      <c r="B171">
        <v>1553</v>
      </c>
      <c r="C171">
        <v>190</v>
      </c>
      <c r="D171" t="s">
        <v>5248</v>
      </c>
      <c r="E171" t="s">
        <v>5249</v>
      </c>
      <c r="F171" t="s">
        <v>5250</v>
      </c>
      <c r="G171" s="78">
        <f>VLOOKUP(J171,'STEEVE RESTITUTION'!$A$3:$H$484,8,FALSE)</f>
        <v>54.64</v>
      </c>
      <c r="H171" t="s">
        <v>5241</v>
      </c>
      <c r="I171" s="145">
        <v>36.67</v>
      </c>
      <c r="J171" t="s">
        <v>72</v>
      </c>
      <c r="K171" t="s">
        <v>5251</v>
      </c>
    </row>
    <row r="172" spans="1:11">
      <c r="A172">
        <v>562</v>
      </c>
      <c r="B172">
        <v>1554</v>
      </c>
      <c r="C172">
        <v>191</v>
      </c>
      <c r="D172" t="s">
        <v>5252</v>
      </c>
      <c r="E172" t="s">
        <v>5253</v>
      </c>
      <c r="F172" t="s">
        <v>5254</v>
      </c>
      <c r="G172" s="78">
        <f>VLOOKUP(J172,'STEEVE RESTITUTION'!$A$3:$H$484,8,FALSE)</f>
        <v>41.08</v>
      </c>
      <c r="H172" t="s">
        <v>5241</v>
      </c>
      <c r="I172" s="145">
        <v>36.67</v>
      </c>
      <c r="J172" t="s">
        <v>74</v>
      </c>
      <c r="K172" t="s">
        <v>5251</v>
      </c>
    </row>
    <row r="173" spans="1:11">
      <c r="A173">
        <v>562</v>
      </c>
      <c r="B173">
        <v>1555</v>
      </c>
      <c r="C173">
        <v>192</v>
      </c>
      <c r="D173" t="s">
        <v>5255</v>
      </c>
      <c r="E173" t="s">
        <v>5256</v>
      </c>
      <c r="F173" t="s">
        <v>5257</v>
      </c>
      <c r="G173" s="78">
        <f>VLOOKUP(J173,'STEEVE RESTITUTION'!$A$3:$H$484,8,FALSE)</f>
        <v>64.430000000000007</v>
      </c>
      <c r="H173" t="s">
        <v>5241</v>
      </c>
      <c r="I173" s="145">
        <v>36.67</v>
      </c>
      <c r="J173" t="s">
        <v>76</v>
      </c>
      <c r="K173" t="s">
        <v>4309</v>
      </c>
    </row>
    <row r="174" spans="1:11">
      <c r="A174">
        <v>562</v>
      </c>
      <c r="B174">
        <v>1556</v>
      </c>
      <c r="C174">
        <v>193</v>
      </c>
      <c r="D174" t="s">
        <v>5258</v>
      </c>
      <c r="E174" t="s">
        <v>5259</v>
      </c>
      <c r="F174" t="s">
        <v>5260</v>
      </c>
      <c r="G174" s="78">
        <f>VLOOKUP(J174,'STEEVE RESTITUTION'!$A$3:$H$484,8,FALSE)</f>
        <v>73.67</v>
      </c>
      <c r="H174" t="s">
        <v>5241</v>
      </c>
      <c r="I174" s="145">
        <v>36.67</v>
      </c>
      <c r="J174" s="45" t="s">
        <v>78</v>
      </c>
      <c r="K174" t="s">
        <v>5261</v>
      </c>
    </row>
    <row r="175" spans="1:11">
      <c r="A175">
        <v>562</v>
      </c>
      <c r="B175">
        <v>1557</v>
      </c>
      <c r="C175">
        <v>194</v>
      </c>
      <c r="D175" t="s">
        <v>5262</v>
      </c>
      <c r="E175" t="s">
        <v>5263</v>
      </c>
      <c r="F175" t="s">
        <v>5264</v>
      </c>
      <c r="G175" s="78">
        <f>VLOOKUP(J175,'STEEVE RESTITUTION'!$A$3:$H$484,8,FALSE)</f>
        <v>75.930000000000007</v>
      </c>
      <c r="H175" t="s">
        <v>5241</v>
      </c>
      <c r="I175" s="145">
        <v>36.67</v>
      </c>
      <c r="J175" t="s">
        <v>80</v>
      </c>
      <c r="K175" t="s">
        <v>4837</v>
      </c>
    </row>
    <row r="176" spans="1:11">
      <c r="A176">
        <v>562</v>
      </c>
      <c r="B176">
        <v>1558</v>
      </c>
      <c r="C176">
        <v>195</v>
      </c>
      <c r="D176" t="s">
        <v>5265</v>
      </c>
      <c r="E176" t="s">
        <v>5266</v>
      </c>
      <c r="F176" t="s">
        <v>5267</v>
      </c>
      <c r="G176" s="78">
        <f>VLOOKUP(J176,'STEEVE RESTITUTION'!$A$3:$H$484,8,FALSE)</f>
        <v>90.47</v>
      </c>
      <c r="H176" t="s">
        <v>5241</v>
      </c>
      <c r="I176" s="145">
        <v>36.67</v>
      </c>
      <c r="J176" s="45" t="s">
        <v>82</v>
      </c>
      <c r="K176" t="s">
        <v>4371</v>
      </c>
    </row>
    <row r="177" spans="1:11">
      <c r="A177">
        <v>562</v>
      </c>
      <c r="B177">
        <v>1559</v>
      </c>
      <c r="C177">
        <v>196</v>
      </c>
      <c r="D177" t="s">
        <v>5268</v>
      </c>
      <c r="E177" t="s">
        <v>5269</v>
      </c>
      <c r="F177" t="s">
        <v>5270</v>
      </c>
      <c r="G177" s="78">
        <f>VLOOKUP(J177,'STEEVE RESTITUTION'!$A$3:$H$484,8,FALSE)</f>
        <v>103.34</v>
      </c>
      <c r="H177" t="s">
        <v>5241</v>
      </c>
      <c r="I177" s="145">
        <v>36.67</v>
      </c>
      <c r="J177" t="s">
        <v>86</v>
      </c>
      <c r="K177" t="s">
        <v>4787</v>
      </c>
    </row>
    <row r="178" spans="1:11">
      <c r="A178">
        <v>562</v>
      </c>
      <c r="B178">
        <v>1560</v>
      </c>
      <c r="C178">
        <v>197</v>
      </c>
      <c r="D178" t="s">
        <v>5271</v>
      </c>
      <c r="E178" t="s">
        <v>5272</v>
      </c>
      <c r="F178" t="s">
        <v>5250</v>
      </c>
      <c r="G178" s="78">
        <f>VLOOKUP(J178,'STEEVE RESTITUTION'!$A$3:$H$484,8,FALSE)</f>
        <v>54.64</v>
      </c>
      <c r="H178" t="s">
        <v>5241</v>
      </c>
      <c r="I178" s="145">
        <v>36.67</v>
      </c>
      <c r="J178" t="s">
        <v>88</v>
      </c>
      <c r="K178" t="s">
        <v>5273</v>
      </c>
    </row>
    <row r="179" spans="1:11">
      <c r="A179">
        <v>562</v>
      </c>
      <c r="B179">
        <v>1561</v>
      </c>
      <c r="C179">
        <v>198</v>
      </c>
      <c r="D179" t="s">
        <v>5274</v>
      </c>
      <c r="E179" t="s">
        <v>5275</v>
      </c>
      <c r="F179" t="s">
        <v>5276</v>
      </c>
      <c r="G179" s="78">
        <f>VLOOKUP(J179,'STEEVE RESTITUTION'!$A$3:$H$484,8,FALSE)</f>
        <v>96.85</v>
      </c>
      <c r="H179" t="s">
        <v>5241</v>
      </c>
      <c r="I179" s="145">
        <v>36.67</v>
      </c>
      <c r="J179" t="s">
        <v>90</v>
      </c>
      <c r="K179" t="s">
        <v>5273</v>
      </c>
    </row>
    <row r="180" spans="1:11">
      <c r="A180">
        <v>562</v>
      </c>
      <c r="B180">
        <v>1562</v>
      </c>
      <c r="C180">
        <v>199</v>
      </c>
      <c r="D180" t="s">
        <v>5277</v>
      </c>
      <c r="E180" t="s">
        <v>5278</v>
      </c>
      <c r="F180" t="s">
        <v>5279</v>
      </c>
      <c r="G180" s="78">
        <f>VLOOKUP(J180,'STEEVE RESTITUTION'!$A$3:$H$484,8,FALSE)</f>
        <v>103.84</v>
      </c>
      <c r="H180" t="s">
        <v>5241</v>
      </c>
      <c r="I180" s="145">
        <v>36.67</v>
      </c>
      <c r="J180" t="s">
        <v>92</v>
      </c>
      <c r="K180" t="s">
        <v>5273</v>
      </c>
    </row>
    <row r="181" spans="1:11">
      <c r="A181">
        <v>562</v>
      </c>
      <c r="B181">
        <v>1563</v>
      </c>
      <c r="C181">
        <v>200</v>
      </c>
      <c r="D181" t="s">
        <v>5280</v>
      </c>
      <c r="E181" t="s">
        <v>5281</v>
      </c>
      <c r="F181" t="s">
        <v>5279</v>
      </c>
      <c r="G181" s="78">
        <f>VLOOKUP(J181,'STEEVE RESTITUTION'!$A$3:$H$484,8,FALSE)</f>
        <v>103.84</v>
      </c>
      <c r="H181" t="s">
        <v>5241</v>
      </c>
      <c r="I181" s="145">
        <v>36.67</v>
      </c>
      <c r="J181" t="s">
        <v>94</v>
      </c>
      <c r="K181" t="s">
        <v>5282</v>
      </c>
    </row>
    <row r="182" spans="1:11">
      <c r="A182">
        <v>562</v>
      </c>
      <c r="B182">
        <v>1564</v>
      </c>
      <c r="C182">
        <v>201</v>
      </c>
      <c r="D182" t="s">
        <v>5283</v>
      </c>
      <c r="E182" t="s">
        <v>5284</v>
      </c>
      <c r="F182" t="s">
        <v>5285</v>
      </c>
      <c r="G182" s="78">
        <f>VLOOKUP(J182,'STEEVE RESTITUTION'!$A$3:$H$484,8,FALSE)</f>
        <v>109.28</v>
      </c>
      <c r="H182" t="s">
        <v>5241</v>
      </c>
      <c r="I182" s="145">
        <v>36.67</v>
      </c>
      <c r="J182" t="s">
        <v>96</v>
      </c>
      <c r="K182" t="s">
        <v>5282</v>
      </c>
    </row>
    <row r="183" spans="1:11">
      <c r="A183">
        <v>562</v>
      </c>
      <c r="B183">
        <v>1565</v>
      </c>
      <c r="C183">
        <v>202</v>
      </c>
      <c r="D183" t="s">
        <v>5286</v>
      </c>
      <c r="E183" t="s">
        <v>5287</v>
      </c>
      <c r="F183" t="s">
        <v>5288</v>
      </c>
      <c r="G183" s="78">
        <f>VLOOKUP(J183,'STEEVE RESTITUTION'!$A$3:$H$484,8,FALSE)</f>
        <v>119.77</v>
      </c>
      <c r="H183" t="s">
        <v>5241</v>
      </c>
      <c r="I183" s="145">
        <v>36.67</v>
      </c>
      <c r="J183" t="s">
        <v>98</v>
      </c>
      <c r="K183" t="s">
        <v>4478</v>
      </c>
    </row>
    <row r="184" spans="1:11">
      <c r="A184">
        <v>563</v>
      </c>
      <c r="B184">
        <v>2351</v>
      </c>
      <c r="C184">
        <v>154</v>
      </c>
      <c r="D184" t="s">
        <v>5289</v>
      </c>
      <c r="E184" t="s">
        <v>5290</v>
      </c>
      <c r="F184" t="s">
        <v>5291</v>
      </c>
      <c r="G184" s="78">
        <f>VLOOKUP(J184,'STEEVE RESTITUTION'!$A$3:$H$484,8,FALSE)</f>
        <v>753.16769999999997</v>
      </c>
      <c r="H184" t="s">
        <v>5291</v>
      </c>
      <c r="I184" s="145">
        <f>+G184</f>
        <v>753.16769999999997</v>
      </c>
      <c r="J184" t="s">
        <v>135</v>
      </c>
      <c r="K184" t="s">
        <v>4644</v>
      </c>
    </row>
    <row r="185" spans="1:11">
      <c r="A185">
        <v>563</v>
      </c>
      <c r="B185">
        <v>2352</v>
      </c>
      <c r="C185">
        <v>156</v>
      </c>
      <c r="D185" t="s">
        <v>5292</v>
      </c>
      <c r="E185" t="s">
        <v>5293</v>
      </c>
      <c r="F185" t="s">
        <v>5294</v>
      </c>
      <c r="G185" s="78">
        <f>VLOOKUP(J185,'STEEVE RESTITUTION'!$A$3:$H$484,8,FALSE)</f>
        <v>875.77299000000005</v>
      </c>
      <c r="H185" t="s">
        <v>5291</v>
      </c>
      <c r="I185" s="145">
        <v>753.16769999999997</v>
      </c>
      <c r="J185" t="s">
        <v>137</v>
      </c>
      <c r="K185" t="s">
        <v>4644</v>
      </c>
    </row>
    <row r="186" spans="1:11">
      <c r="A186">
        <v>563</v>
      </c>
      <c r="B186">
        <v>2353</v>
      </c>
      <c r="C186">
        <v>160</v>
      </c>
      <c r="D186" t="s">
        <v>5295</v>
      </c>
      <c r="E186" t="s">
        <v>5296</v>
      </c>
      <c r="F186" t="s">
        <v>5297</v>
      </c>
      <c r="G186" s="78">
        <f>VLOOKUP(J186,'STEEVE RESTITUTION'!$A$3:$H$484,8,FALSE)</f>
        <v>943.41826000000003</v>
      </c>
      <c r="H186" t="s">
        <v>5291</v>
      </c>
      <c r="I186" s="145">
        <v>753.16769999999997</v>
      </c>
      <c r="J186" t="s">
        <v>139</v>
      </c>
      <c r="K186" t="s">
        <v>4644</v>
      </c>
    </row>
    <row r="187" spans="1:11">
      <c r="A187">
        <v>563</v>
      </c>
      <c r="B187">
        <v>2354</v>
      </c>
      <c r="C187">
        <v>161</v>
      </c>
      <c r="D187" t="s">
        <v>5298</v>
      </c>
      <c r="E187" t="s">
        <v>5299</v>
      </c>
      <c r="F187" t="s">
        <v>5300</v>
      </c>
      <c r="G187" s="78">
        <f>VLOOKUP(J187,'STEEVE RESTITUTION'!$A$3:$H$484,8,FALSE)</f>
        <v>1013.9705300000001</v>
      </c>
      <c r="H187" t="s">
        <v>5291</v>
      </c>
      <c r="I187" s="145">
        <v>753.16769999999997</v>
      </c>
      <c r="J187" t="s">
        <v>141</v>
      </c>
      <c r="K187" t="s">
        <v>4644</v>
      </c>
    </row>
    <row r="188" spans="1:11">
      <c r="A188">
        <v>563</v>
      </c>
      <c r="B188">
        <v>2355</v>
      </c>
      <c r="C188">
        <v>162</v>
      </c>
      <c r="D188" t="s">
        <v>5301</v>
      </c>
      <c r="E188" t="s">
        <v>5302</v>
      </c>
      <c r="F188" t="s">
        <v>5303</v>
      </c>
      <c r="G188" s="78">
        <f>VLOOKUP(J188,'STEEVE RESTITUTION'!$A$3:$H$484,8,FALSE)</f>
        <v>1243.9455700000001</v>
      </c>
      <c r="H188" t="s">
        <v>5291</v>
      </c>
      <c r="I188" s="145">
        <v>753.16769999999997</v>
      </c>
      <c r="J188" t="s">
        <v>143</v>
      </c>
      <c r="K188" t="s">
        <v>4644</v>
      </c>
    </row>
    <row r="189" spans="1:11">
      <c r="A189">
        <v>563</v>
      </c>
      <c r="B189">
        <v>2356</v>
      </c>
      <c r="C189">
        <v>163</v>
      </c>
      <c r="D189" t="s">
        <v>5304</v>
      </c>
      <c r="E189" t="s">
        <v>5305</v>
      </c>
      <c r="F189" t="s">
        <v>5306</v>
      </c>
      <c r="G189" s="78">
        <f>VLOOKUP(J189,'STEEVE RESTITUTION'!$A$3:$H$484,8,FALSE)</f>
        <v>1197.4633000000001</v>
      </c>
      <c r="H189" t="s">
        <v>5291</v>
      </c>
      <c r="I189" s="145">
        <v>753.16769999999997</v>
      </c>
      <c r="J189" t="s">
        <v>145</v>
      </c>
      <c r="K189" t="s">
        <v>4644</v>
      </c>
    </row>
    <row r="190" spans="1:11">
      <c r="A190">
        <v>563</v>
      </c>
      <c r="B190">
        <v>2357</v>
      </c>
      <c r="C190">
        <v>164</v>
      </c>
      <c r="D190" t="s">
        <v>5307</v>
      </c>
      <c r="E190" t="s">
        <v>5308</v>
      </c>
      <c r="F190" t="s">
        <v>5309</v>
      </c>
      <c r="G190" s="78">
        <f>VLOOKUP(J190,'STEEVE RESTITUTION'!$A$3:$H$484,8,FALSE)</f>
        <v>1278.8410699999999</v>
      </c>
      <c r="H190" t="s">
        <v>5291</v>
      </c>
      <c r="I190" s="145">
        <v>753.16769999999997</v>
      </c>
      <c r="J190" t="s">
        <v>147</v>
      </c>
      <c r="K190" t="s">
        <v>4644</v>
      </c>
    </row>
    <row r="191" spans="1:11">
      <c r="A191">
        <v>563</v>
      </c>
      <c r="B191">
        <v>2358</v>
      </c>
      <c r="C191">
        <v>165</v>
      </c>
      <c r="D191" t="s">
        <v>5310</v>
      </c>
      <c r="E191" t="s">
        <v>5311</v>
      </c>
      <c r="F191" t="s">
        <v>5312</v>
      </c>
      <c r="G191" s="78">
        <f>VLOOKUP(J191,'STEEVE RESTITUTION'!$A$3:$H$484,8,FALSE)</f>
        <v>1357.7145899999998</v>
      </c>
      <c r="H191" t="s">
        <v>5291</v>
      </c>
      <c r="I191" s="145">
        <v>753.16769999999997</v>
      </c>
      <c r="J191" t="s">
        <v>149</v>
      </c>
      <c r="K191" t="s">
        <v>4644</v>
      </c>
    </row>
    <row r="192" spans="1:11">
      <c r="A192">
        <v>563</v>
      </c>
      <c r="B192">
        <v>2359</v>
      </c>
      <c r="C192">
        <v>166</v>
      </c>
      <c r="D192" t="s">
        <v>5313</v>
      </c>
      <c r="E192" t="s">
        <v>5314</v>
      </c>
      <c r="F192" t="s">
        <v>5315</v>
      </c>
      <c r="G192" s="78">
        <f>VLOOKUP(J192,'STEEVE RESTITUTION'!$A$3:$H$484,8,FALSE)</f>
        <v>1370.1458600000001</v>
      </c>
      <c r="H192" t="s">
        <v>5291</v>
      </c>
      <c r="I192" s="145">
        <v>753.16769999999997</v>
      </c>
      <c r="J192" t="s">
        <v>151</v>
      </c>
      <c r="K192" t="s">
        <v>4644</v>
      </c>
    </row>
    <row r="193" spans="1:11">
      <c r="A193">
        <v>563</v>
      </c>
      <c r="B193">
        <v>2360</v>
      </c>
      <c r="C193">
        <v>167</v>
      </c>
      <c r="D193" t="s">
        <v>5316</v>
      </c>
      <c r="E193" t="s">
        <v>5317</v>
      </c>
      <c r="F193" t="s">
        <v>5318</v>
      </c>
      <c r="G193" s="78">
        <f>VLOOKUP(J193,'STEEVE RESTITUTION'!$A$3:$H$484,8,FALSE)</f>
        <v>1589.41057</v>
      </c>
      <c r="H193" t="s">
        <v>5291</v>
      </c>
      <c r="I193" s="145">
        <v>753.16769999999997</v>
      </c>
      <c r="J193" t="s">
        <v>153</v>
      </c>
      <c r="K193" t="s">
        <v>4644</v>
      </c>
    </row>
    <row r="194" spans="1:11">
      <c r="A194">
        <v>563</v>
      </c>
      <c r="B194">
        <v>2361</v>
      </c>
      <c r="C194">
        <v>168</v>
      </c>
      <c r="D194" t="s">
        <v>5319</v>
      </c>
      <c r="E194" t="s">
        <v>5320</v>
      </c>
      <c r="F194" t="s">
        <v>5321</v>
      </c>
      <c r="G194" s="78">
        <f>VLOOKUP(J194,'STEEVE RESTITUTION'!$A$3:$H$484,8,FALSE)</f>
        <v>1732.98044</v>
      </c>
      <c r="H194" t="s">
        <v>5291</v>
      </c>
      <c r="I194" s="145">
        <v>753.16769999999997</v>
      </c>
      <c r="J194" t="s">
        <v>155</v>
      </c>
      <c r="K194" t="s">
        <v>4644</v>
      </c>
    </row>
    <row r="195" spans="1:11">
      <c r="A195">
        <v>563</v>
      </c>
      <c r="B195">
        <v>2362</v>
      </c>
      <c r="C195">
        <v>169</v>
      </c>
      <c r="D195" t="s">
        <v>5322</v>
      </c>
      <c r="E195" t="s">
        <v>5323</v>
      </c>
      <c r="F195" t="s">
        <v>5324</v>
      </c>
      <c r="G195" s="78">
        <f>VLOOKUP(J195,'STEEVE RESTITUTION'!$A$3:$H$484,8,FALSE)</f>
        <v>2020.04321</v>
      </c>
      <c r="H195" t="s">
        <v>5291</v>
      </c>
      <c r="I195" s="145">
        <v>753.16769999999997</v>
      </c>
      <c r="J195" t="s">
        <v>157</v>
      </c>
      <c r="K195" t="s">
        <v>4644</v>
      </c>
    </row>
    <row r="196" spans="1:11">
      <c r="A196">
        <v>563</v>
      </c>
      <c r="B196">
        <v>2363</v>
      </c>
      <c r="C196">
        <v>170</v>
      </c>
      <c r="D196" t="s">
        <v>5325</v>
      </c>
      <c r="E196" t="s">
        <v>5326</v>
      </c>
      <c r="F196" t="s">
        <v>5327</v>
      </c>
      <c r="G196" s="78">
        <f>VLOOKUP(J196,'STEEVE RESTITUTION'!$A$3:$H$484,8,FALSE)</f>
        <v>1816.3409200000001</v>
      </c>
      <c r="H196" t="s">
        <v>5291</v>
      </c>
      <c r="I196" s="145">
        <v>753.16769999999997</v>
      </c>
      <c r="J196" t="s">
        <v>159</v>
      </c>
      <c r="K196" t="s">
        <v>4644</v>
      </c>
    </row>
    <row r="197" spans="1:11">
      <c r="A197">
        <v>563</v>
      </c>
      <c r="B197">
        <v>2364</v>
      </c>
      <c r="C197">
        <v>171</v>
      </c>
      <c r="D197" t="s">
        <v>5328</v>
      </c>
      <c r="E197" t="s">
        <v>5329</v>
      </c>
      <c r="F197" t="s">
        <v>5330</v>
      </c>
      <c r="G197" s="78">
        <f>VLOOKUP(J197,'STEEVE RESTITUTION'!$A$3:$H$484,8,FALSE)</f>
        <v>2028.9682300000002</v>
      </c>
      <c r="H197" t="s">
        <v>5291</v>
      </c>
      <c r="I197" s="145">
        <v>753.16769999999997</v>
      </c>
      <c r="J197" t="s">
        <v>161</v>
      </c>
      <c r="K197" t="s">
        <v>4644</v>
      </c>
    </row>
    <row r="198" spans="1:11">
      <c r="A198">
        <v>563</v>
      </c>
      <c r="B198">
        <v>2365</v>
      </c>
      <c r="C198">
        <v>172</v>
      </c>
      <c r="D198" t="s">
        <v>5331</v>
      </c>
      <c r="E198" t="s">
        <v>5332</v>
      </c>
      <c r="F198" t="s">
        <v>5333</v>
      </c>
      <c r="G198" s="78">
        <f>VLOOKUP(J198,'STEEVE RESTITUTION'!$A$3:$H$484,8,FALSE)</f>
        <v>2111.9255000000003</v>
      </c>
      <c r="H198" t="s">
        <v>5291</v>
      </c>
      <c r="I198" s="145">
        <v>753.16769999999997</v>
      </c>
      <c r="J198" t="s">
        <v>163</v>
      </c>
      <c r="K198" t="s">
        <v>4644</v>
      </c>
    </row>
    <row r="199" spans="1:11">
      <c r="A199">
        <v>563</v>
      </c>
      <c r="B199">
        <v>2366</v>
      </c>
      <c r="C199">
        <v>173</v>
      </c>
      <c r="D199" t="s">
        <v>5334</v>
      </c>
      <c r="E199" t="s">
        <v>5335</v>
      </c>
      <c r="F199" t="s">
        <v>5336</v>
      </c>
      <c r="G199" s="78">
        <f>VLOOKUP(J199,'STEEVE RESTITUTION'!$A$3:$H$484,8,FALSE)</f>
        <v>2244.3552700000005</v>
      </c>
      <c r="H199" t="s">
        <v>5291</v>
      </c>
      <c r="I199" s="145">
        <v>753.16769999999997</v>
      </c>
      <c r="J199" t="s">
        <v>165</v>
      </c>
      <c r="K199" t="s">
        <v>4644</v>
      </c>
    </row>
    <row r="200" spans="1:11">
      <c r="A200">
        <v>564</v>
      </c>
      <c r="B200">
        <v>2375</v>
      </c>
      <c r="C200">
        <v>211</v>
      </c>
      <c r="D200" t="s">
        <v>5337</v>
      </c>
      <c r="E200" t="s">
        <v>5338</v>
      </c>
      <c r="F200" t="s">
        <v>5339</v>
      </c>
      <c r="G200" s="78">
        <v>10.09</v>
      </c>
      <c r="H200" t="s">
        <v>5340</v>
      </c>
      <c r="I200" s="145">
        <v>4.4000000000000004</v>
      </c>
      <c r="K200" t="s">
        <v>5341</v>
      </c>
    </row>
    <row r="201" spans="1:11">
      <c r="A201">
        <v>564</v>
      </c>
      <c r="B201">
        <v>2376</v>
      </c>
      <c r="C201">
        <v>212</v>
      </c>
      <c r="D201" t="s">
        <v>5342</v>
      </c>
      <c r="E201" t="s">
        <v>5343</v>
      </c>
      <c r="F201" t="s">
        <v>5340</v>
      </c>
      <c r="G201" s="78">
        <f>VLOOKUP(J201,'STEEVE RESTITUTION'!$A$3:$H$484,8,FALSE)</f>
        <v>4.4023000000000003</v>
      </c>
      <c r="H201" t="s">
        <v>5340</v>
      </c>
      <c r="I201" s="145">
        <f>+G201</f>
        <v>4.4023000000000003</v>
      </c>
      <c r="J201" t="s">
        <v>784</v>
      </c>
      <c r="K201" t="s">
        <v>5344</v>
      </c>
    </row>
    <row r="202" spans="1:11">
      <c r="A202">
        <v>566</v>
      </c>
      <c r="B202">
        <v>2377</v>
      </c>
      <c r="C202">
        <v>213</v>
      </c>
      <c r="D202" t="s">
        <v>5345</v>
      </c>
      <c r="E202" t="s">
        <v>5346</v>
      </c>
      <c r="F202" t="s">
        <v>5244</v>
      </c>
      <c r="G202" s="78">
        <v>16.46</v>
      </c>
      <c r="H202" t="s">
        <v>5244</v>
      </c>
      <c r="I202" s="145">
        <v>14.24</v>
      </c>
      <c r="J202" t="s">
        <v>2382</v>
      </c>
      <c r="K202" t="s">
        <v>4502</v>
      </c>
    </row>
    <row r="203" spans="1:11">
      <c r="A203">
        <v>566</v>
      </c>
      <c r="B203">
        <v>2377</v>
      </c>
      <c r="C203">
        <v>223</v>
      </c>
      <c r="D203" t="s">
        <v>5347</v>
      </c>
      <c r="E203" t="s">
        <v>5348</v>
      </c>
      <c r="F203" t="s">
        <v>5244</v>
      </c>
      <c r="G203" s="78">
        <v>16.46</v>
      </c>
      <c r="H203" t="s">
        <v>5244</v>
      </c>
      <c r="I203" s="145">
        <v>14.24</v>
      </c>
      <c r="J203" t="s">
        <v>2382</v>
      </c>
      <c r="K203" t="s">
        <v>4502</v>
      </c>
    </row>
    <row r="204" spans="1:11">
      <c r="A204">
        <v>566</v>
      </c>
      <c r="B204">
        <v>2378</v>
      </c>
      <c r="C204">
        <v>213</v>
      </c>
      <c r="D204" t="s">
        <v>5345</v>
      </c>
      <c r="E204" t="s">
        <v>5346</v>
      </c>
      <c r="F204" t="s">
        <v>5244</v>
      </c>
      <c r="G204" s="78">
        <v>14.24</v>
      </c>
      <c r="H204" t="s">
        <v>5244</v>
      </c>
      <c r="I204" s="145">
        <v>14.24</v>
      </c>
      <c r="J204" t="s">
        <v>2447</v>
      </c>
      <c r="K204" t="s">
        <v>4502</v>
      </c>
    </row>
    <row r="205" spans="1:11">
      <c r="A205">
        <v>566</v>
      </c>
      <c r="B205">
        <v>2378</v>
      </c>
      <c r="C205">
        <v>224</v>
      </c>
      <c r="D205" t="s">
        <v>5349</v>
      </c>
      <c r="E205" t="s">
        <v>5350</v>
      </c>
      <c r="F205" t="s">
        <v>5244</v>
      </c>
      <c r="G205" s="78">
        <v>14.24</v>
      </c>
      <c r="H205" t="s">
        <v>5244</v>
      </c>
      <c r="I205" s="145">
        <v>14.24</v>
      </c>
      <c r="J205" t="s">
        <v>2447</v>
      </c>
      <c r="K205" t="s">
        <v>4502</v>
      </c>
    </row>
    <row r="206" spans="1:11">
      <c r="A206">
        <v>566</v>
      </c>
      <c r="B206">
        <v>2379</v>
      </c>
      <c r="C206">
        <v>214</v>
      </c>
      <c r="D206" t="s">
        <v>5351</v>
      </c>
      <c r="E206" t="s">
        <v>5352</v>
      </c>
      <c r="F206" t="s">
        <v>5244</v>
      </c>
      <c r="G206" s="78">
        <v>16.46</v>
      </c>
      <c r="H206" t="s">
        <v>5244</v>
      </c>
      <c r="I206" s="145">
        <v>14.24</v>
      </c>
      <c r="J206" t="s">
        <v>2315</v>
      </c>
      <c r="K206" t="s">
        <v>4502</v>
      </c>
    </row>
    <row r="207" spans="1:11">
      <c r="A207">
        <v>566</v>
      </c>
      <c r="B207">
        <v>2379</v>
      </c>
      <c r="C207">
        <v>223</v>
      </c>
      <c r="D207" t="s">
        <v>5347</v>
      </c>
      <c r="E207" t="s">
        <v>5348</v>
      </c>
      <c r="F207" t="s">
        <v>5244</v>
      </c>
      <c r="G207" s="78">
        <v>16.46</v>
      </c>
      <c r="H207" t="s">
        <v>5244</v>
      </c>
      <c r="I207" s="145">
        <v>14.24</v>
      </c>
      <c r="J207" t="s">
        <v>2315</v>
      </c>
      <c r="K207" t="s">
        <v>4502</v>
      </c>
    </row>
    <row r="208" spans="1:11">
      <c r="A208">
        <v>566</v>
      </c>
      <c r="B208">
        <v>2380</v>
      </c>
      <c r="C208">
        <v>214</v>
      </c>
      <c r="D208" t="s">
        <v>5351</v>
      </c>
      <c r="E208" t="s">
        <v>5352</v>
      </c>
      <c r="F208" t="s">
        <v>5244</v>
      </c>
      <c r="G208" s="78">
        <v>14.24</v>
      </c>
      <c r="H208" t="s">
        <v>5244</v>
      </c>
      <c r="I208" s="145">
        <v>14.24</v>
      </c>
      <c r="J208" t="s">
        <v>2317</v>
      </c>
      <c r="K208" t="s">
        <v>4502</v>
      </c>
    </row>
    <row r="209" spans="1:11">
      <c r="A209">
        <v>566</v>
      </c>
      <c r="B209">
        <v>2380</v>
      </c>
      <c r="C209">
        <v>224</v>
      </c>
      <c r="D209" t="s">
        <v>5349</v>
      </c>
      <c r="E209" t="s">
        <v>5350</v>
      </c>
      <c r="F209" t="s">
        <v>5244</v>
      </c>
      <c r="G209" s="78">
        <v>14.24</v>
      </c>
      <c r="H209" t="s">
        <v>5244</v>
      </c>
      <c r="I209" s="145">
        <v>14.24</v>
      </c>
      <c r="J209" t="s">
        <v>2317</v>
      </c>
      <c r="K209" t="s">
        <v>4502</v>
      </c>
    </row>
    <row r="210" spans="1:11">
      <c r="A210">
        <v>566</v>
      </c>
      <c r="B210">
        <v>2381</v>
      </c>
      <c r="C210">
        <v>215</v>
      </c>
      <c r="D210" t="s">
        <v>5353</v>
      </c>
      <c r="E210" t="s">
        <v>5354</v>
      </c>
      <c r="F210" t="s">
        <v>5244</v>
      </c>
      <c r="G210" s="78">
        <v>16.46</v>
      </c>
      <c r="H210" t="s">
        <v>5244</v>
      </c>
      <c r="I210" s="145">
        <v>14.24</v>
      </c>
      <c r="J210" t="s">
        <v>2292</v>
      </c>
      <c r="K210" t="s">
        <v>4502</v>
      </c>
    </row>
    <row r="211" spans="1:11">
      <c r="A211">
        <v>566</v>
      </c>
      <c r="B211">
        <v>2381</v>
      </c>
      <c r="C211">
        <v>223</v>
      </c>
      <c r="D211" t="s">
        <v>5347</v>
      </c>
      <c r="E211" t="s">
        <v>5348</v>
      </c>
      <c r="F211" t="s">
        <v>5244</v>
      </c>
      <c r="G211" s="78">
        <v>16.46</v>
      </c>
      <c r="H211" t="s">
        <v>5244</v>
      </c>
      <c r="I211" s="145">
        <v>14.24</v>
      </c>
      <c r="J211" t="s">
        <v>2292</v>
      </c>
      <c r="K211" t="s">
        <v>4502</v>
      </c>
    </row>
    <row r="212" spans="1:11">
      <c r="A212">
        <v>566</v>
      </c>
      <c r="B212">
        <v>2382</v>
      </c>
      <c r="C212">
        <v>215</v>
      </c>
      <c r="D212" t="s">
        <v>5353</v>
      </c>
      <c r="E212" t="s">
        <v>5354</v>
      </c>
      <c r="F212" t="s">
        <v>5244</v>
      </c>
      <c r="G212" s="78">
        <v>14.24</v>
      </c>
      <c r="H212" t="s">
        <v>5244</v>
      </c>
      <c r="I212" s="145">
        <v>14.24</v>
      </c>
      <c r="J212" t="s">
        <v>2294</v>
      </c>
      <c r="K212" t="s">
        <v>4502</v>
      </c>
    </row>
    <row r="213" spans="1:11">
      <c r="A213">
        <v>566</v>
      </c>
      <c r="B213">
        <v>2382</v>
      </c>
      <c r="C213">
        <v>224</v>
      </c>
      <c r="D213" t="s">
        <v>5349</v>
      </c>
      <c r="E213" t="s">
        <v>5350</v>
      </c>
      <c r="F213" t="s">
        <v>5244</v>
      </c>
      <c r="G213" s="78">
        <v>14.24</v>
      </c>
      <c r="H213" t="s">
        <v>5244</v>
      </c>
      <c r="I213" s="145">
        <v>14.24</v>
      </c>
      <c r="J213" t="s">
        <v>2294</v>
      </c>
      <c r="K213" t="s">
        <v>4502</v>
      </c>
    </row>
    <row r="214" spans="1:11">
      <c r="A214">
        <v>566</v>
      </c>
      <c r="B214">
        <v>2383</v>
      </c>
      <c r="C214">
        <v>216</v>
      </c>
      <c r="D214" t="s">
        <v>5355</v>
      </c>
      <c r="E214" t="s">
        <v>5356</v>
      </c>
      <c r="F214" t="s">
        <v>5244</v>
      </c>
      <c r="G214" s="78">
        <v>16.46</v>
      </c>
      <c r="H214" t="s">
        <v>5244</v>
      </c>
      <c r="I214" s="145">
        <v>14.24</v>
      </c>
      <c r="J214" t="s">
        <v>2418</v>
      </c>
      <c r="K214" t="s">
        <v>4502</v>
      </c>
    </row>
    <row r="215" spans="1:11">
      <c r="A215">
        <v>566</v>
      </c>
      <c r="B215">
        <v>2383</v>
      </c>
      <c r="C215">
        <v>223</v>
      </c>
      <c r="D215" t="s">
        <v>5347</v>
      </c>
      <c r="E215" t="s">
        <v>5348</v>
      </c>
      <c r="F215" t="s">
        <v>5244</v>
      </c>
      <c r="G215" s="78">
        <v>16.46</v>
      </c>
      <c r="H215" t="s">
        <v>5244</v>
      </c>
      <c r="I215" s="145">
        <v>14.24</v>
      </c>
      <c r="J215" t="s">
        <v>2418</v>
      </c>
      <c r="K215" t="s">
        <v>4502</v>
      </c>
    </row>
    <row r="216" spans="1:11">
      <c r="A216">
        <v>566</v>
      </c>
      <c r="B216">
        <v>2384</v>
      </c>
      <c r="C216">
        <v>216</v>
      </c>
      <c r="D216" t="s">
        <v>5355</v>
      </c>
      <c r="E216" t="s">
        <v>5356</v>
      </c>
      <c r="F216" t="s">
        <v>5244</v>
      </c>
      <c r="G216" s="78">
        <v>14.24</v>
      </c>
      <c r="H216" t="s">
        <v>5244</v>
      </c>
      <c r="I216" s="145">
        <v>14.24</v>
      </c>
      <c r="J216" t="s">
        <v>2560</v>
      </c>
      <c r="K216" t="s">
        <v>4502</v>
      </c>
    </row>
    <row r="217" spans="1:11">
      <c r="A217">
        <v>566</v>
      </c>
      <c r="B217">
        <v>2384</v>
      </c>
      <c r="C217">
        <v>224</v>
      </c>
      <c r="D217" t="s">
        <v>5349</v>
      </c>
      <c r="E217" t="s">
        <v>5350</v>
      </c>
      <c r="F217" t="s">
        <v>5244</v>
      </c>
      <c r="G217" s="78">
        <v>14.24</v>
      </c>
      <c r="H217" t="s">
        <v>5244</v>
      </c>
      <c r="I217" s="145">
        <v>14.24</v>
      </c>
      <c r="J217" t="s">
        <v>2560</v>
      </c>
      <c r="K217" t="s">
        <v>4502</v>
      </c>
    </row>
    <row r="218" spans="1:11">
      <c r="A218">
        <v>566</v>
      </c>
      <c r="B218">
        <v>2385</v>
      </c>
      <c r="C218">
        <v>217</v>
      </c>
      <c r="D218" t="s">
        <v>5357</v>
      </c>
      <c r="E218" t="s">
        <v>5358</v>
      </c>
      <c r="F218" t="s">
        <v>5244</v>
      </c>
      <c r="G218" s="78">
        <v>16.46</v>
      </c>
      <c r="H218" t="s">
        <v>5244</v>
      </c>
      <c r="I218" s="145">
        <v>14.24</v>
      </c>
      <c r="J218" t="s">
        <v>2384</v>
      </c>
      <c r="K218" t="s">
        <v>4502</v>
      </c>
    </row>
    <row r="219" spans="1:11">
      <c r="A219">
        <v>566</v>
      </c>
      <c r="B219">
        <v>2385</v>
      </c>
      <c r="C219">
        <v>223</v>
      </c>
      <c r="D219" t="s">
        <v>5347</v>
      </c>
      <c r="E219" t="s">
        <v>5348</v>
      </c>
      <c r="F219" t="s">
        <v>5244</v>
      </c>
      <c r="G219" s="78">
        <v>16.46</v>
      </c>
      <c r="H219" t="s">
        <v>5244</v>
      </c>
      <c r="I219" s="145">
        <v>14.24</v>
      </c>
      <c r="J219" t="s">
        <v>2384</v>
      </c>
      <c r="K219" t="s">
        <v>4502</v>
      </c>
    </row>
    <row r="220" spans="1:11">
      <c r="A220">
        <v>566</v>
      </c>
      <c r="B220">
        <v>2386</v>
      </c>
      <c r="C220">
        <v>217</v>
      </c>
      <c r="D220" t="s">
        <v>5357</v>
      </c>
      <c r="E220" t="s">
        <v>5358</v>
      </c>
      <c r="F220" t="s">
        <v>5244</v>
      </c>
      <c r="G220" s="78">
        <v>14.24</v>
      </c>
      <c r="H220" t="s">
        <v>5244</v>
      </c>
      <c r="I220" s="145">
        <v>14.24</v>
      </c>
      <c r="J220" t="s">
        <v>2641</v>
      </c>
      <c r="K220" t="s">
        <v>4502</v>
      </c>
    </row>
    <row r="221" spans="1:11">
      <c r="A221">
        <v>566</v>
      </c>
      <c r="B221">
        <v>2386</v>
      </c>
      <c r="C221">
        <v>224</v>
      </c>
      <c r="D221" t="s">
        <v>5349</v>
      </c>
      <c r="E221" t="s">
        <v>5350</v>
      </c>
      <c r="F221" t="s">
        <v>5244</v>
      </c>
      <c r="G221" s="78">
        <v>14.24</v>
      </c>
      <c r="H221" t="s">
        <v>5244</v>
      </c>
      <c r="I221" s="145">
        <v>14.24</v>
      </c>
      <c r="J221" t="s">
        <v>2641</v>
      </c>
      <c r="K221" t="s">
        <v>4502</v>
      </c>
    </row>
    <row r="222" spans="1:11">
      <c r="A222">
        <v>566</v>
      </c>
      <c r="B222">
        <v>2387</v>
      </c>
      <c r="C222">
        <v>218</v>
      </c>
      <c r="D222" t="s">
        <v>5359</v>
      </c>
      <c r="E222" t="s">
        <v>5360</v>
      </c>
      <c r="F222" t="s">
        <v>5244</v>
      </c>
      <c r="G222" s="78">
        <v>16.46</v>
      </c>
      <c r="H222" t="s">
        <v>5244</v>
      </c>
      <c r="I222" s="145">
        <v>14.24</v>
      </c>
      <c r="J222" t="s">
        <v>2366</v>
      </c>
      <c r="K222" t="s">
        <v>4502</v>
      </c>
    </row>
    <row r="223" spans="1:11">
      <c r="A223">
        <v>566</v>
      </c>
      <c r="B223">
        <v>2387</v>
      </c>
      <c r="C223">
        <v>223</v>
      </c>
      <c r="D223" t="s">
        <v>5347</v>
      </c>
      <c r="E223" t="s">
        <v>5348</v>
      </c>
      <c r="F223" t="s">
        <v>5244</v>
      </c>
      <c r="G223" s="78">
        <v>16.46</v>
      </c>
      <c r="H223" t="s">
        <v>5244</v>
      </c>
      <c r="I223" s="145">
        <v>14.24</v>
      </c>
      <c r="J223" t="s">
        <v>2366</v>
      </c>
      <c r="K223" t="s">
        <v>4502</v>
      </c>
    </row>
    <row r="224" spans="1:11">
      <c r="A224">
        <v>566</v>
      </c>
      <c r="B224">
        <v>2388</v>
      </c>
      <c r="C224">
        <v>218</v>
      </c>
      <c r="D224" t="s">
        <v>5359</v>
      </c>
      <c r="E224" t="s">
        <v>5360</v>
      </c>
      <c r="F224" t="s">
        <v>5244</v>
      </c>
      <c r="G224" s="78">
        <v>14.24</v>
      </c>
      <c r="H224" t="s">
        <v>5244</v>
      </c>
      <c r="I224" s="145">
        <v>14.24</v>
      </c>
      <c r="J224" t="s">
        <v>2296</v>
      </c>
      <c r="K224" t="s">
        <v>4502</v>
      </c>
    </row>
    <row r="225" spans="1:11">
      <c r="A225">
        <v>566</v>
      </c>
      <c r="B225">
        <v>2388</v>
      </c>
      <c r="C225">
        <v>224</v>
      </c>
      <c r="D225" t="s">
        <v>5349</v>
      </c>
      <c r="E225" t="s">
        <v>5350</v>
      </c>
      <c r="F225" t="s">
        <v>5244</v>
      </c>
      <c r="G225" s="78">
        <v>14.24</v>
      </c>
      <c r="H225" t="s">
        <v>5244</v>
      </c>
      <c r="I225" s="145">
        <f>G225</f>
        <v>14.24</v>
      </c>
      <c r="J225" t="s">
        <v>2296</v>
      </c>
      <c r="K225" t="s">
        <v>4502</v>
      </c>
    </row>
    <row r="226" spans="1:11">
      <c r="A226">
        <v>567</v>
      </c>
      <c r="B226">
        <v>2389</v>
      </c>
      <c r="C226">
        <v>214</v>
      </c>
      <c r="D226" t="s">
        <v>5361</v>
      </c>
      <c r="E226" t="s">
        <v>5362</v>
      </c>
      <c r="F226" t="s">
        <v>5140</v>
      </c>
      <c r="G226" s="78">
        <v>60.82</v>
      </c>
      <c r="H226" t="s">
        <v>5140</v>
      </c>
      <c r="I226" s="145">
        <v>60.82</v>
      </c>
      <c r="J226" t="s">
        <v>2643</v>
      </c>
      <c r="K226" t="s">
        <v>5363</v>
      </c>
    </row>
    <row r="227" spans="1:11">
      <c r="A227">
        <v>567</v>
      </c>
      <c r="B227">
        <v>2389</v>
      </c>
      <c r="C227">
        <v>221</v>
      </c>
      <c r="D227" t="s">
        <v>5364</v>
      </c>
      <c r="E227" t="s">
        <v>837</v>
      </c>
      <c r="F227" t="s">
        <v>5140</v>
      </c>
      <c r="G227" s="78">
        <v>60.82</v>
      </c>
      <c r="H227" t="s">
        <v>5140</v>
      </c>
      <c r="I227" s="145">
        <v>60.82</v>
      </c>
      <c r="J227" t="s">
        <v>2643</v>
      </c>
      <c r="K227" t="s">
        <v>5363</v>
      </c>
    </row>
    <row r="228" spans="1:11">
      <c r="A228">
        <v>567</v>
      </c>
      <c r="B228">
        <v>2390</v>
      </c>
      <c r="C228">
        <v>215</v>
      </c>
      <c r="D228" t="s">
        <v>5365</v>
      </c>
      <c r="E228" t="s">
        <v>5366</v>
      </c>
      <c r="F228" t="s">
        <v>5140</v>
      </c>
      <c r="G228" s="78">
        <v>60.82</v>
      </c>
      <c r="H228" t="s">
        <v>5140</v>
      </c>
      <c r="I228" s="145">
        <v>60.82</v>
      </c>
      <c r="J228" t="s">
        <v>2645</v>
      </c>
      <c r="K228" t="s">
        <v>5363</v>
      </c>
    </row>
    <row r="229" spans="1:11">
      <c r="A229">
        <v>567</v>
      </c>
      <c r="B229">
        <v>2390</v>
      </c>
      <c r="C229">
        <v>221</v>
      </c>
      <c r="D229" t="s">
        <v>5364</v>
      </c>
      <c r="E229" t="s">
        <v>837</v>
      </c>
      <c r="F229" t="s">
        <v>5140</v>
      </c>
      <c r="G229" s="78">
        <v>60.82</v>
      </c>
      <c r="H229" t="s">
        <v>5140</v>
      </c>
      <c r="I229" s="145">
        <v>60.82</v>
      </c>
      <c r="J229" t="s">
        <v>2645</v>
      </c>
      <c r="K229" t="s">
        <v>5363</v>
      </c>
    </row>
    <row r="230" spans="1:11">
      <c r="A230">
        <v>567</v>
      </c>
      <c r="B230">
        <v>2392</v>
      </c>
      <c r="C230">
        <v>217</v>
      </c>
      <c r="D230" t="s">
        <v>5367</v>
      </c>
      <c r="E230" t="s">
        <v>5368</v>
      </c>
      <c r="F230" t="s">
        <v>5140</v>
      </c>
      <c r="G230" s="78">
        <v>60.82</v>
      </c>
      <c r="H230" t="s">
        <v>5140</v>
      </c>
      <c r="I230" s="145">
        <v>60.82</v>
      </c>
      <c r="J230" t="s">
        <v>2649</v>
      </c>
      <c r="K230" t="s">
        <v>5363</v>
      </c>
    </row>
    <row r="231" spans="1:11">
      <c r="A231">
        <v>567</v>
      </c>
      <c r="B231">
        <v>2392</v>
      </c>
      <c r="C231">
        <v>221</v>
      </c>
      <c r="D231" t="s">
        <v>5364</v>
      </c>
      <c r="E231" t="s">
        <v>837</v>
      </c>
      <c r="F231" t="s">
        <v>5140</v>
      </c>
      <c r="G231" s="78">
        <v>60.82</v>
      </c>
      <c r="H231" t="s">
        <v>5140</v>
      </c>
      <c r="I231" s="145">
        <v>60.82</v>
      </c>
      <c r="J231" t="s">
        <v>2649</v>
      </c>
      <c r="K231" t="s">
        <v>5363</v>
      </c>
    </row>
    <row r="232" spans="1:11">
      <c r="A232">
        <v>567</v>
      </c>
      <c r="B232">
        <v>2393</v>
      </c>
      <c r="C232">
        <v>218</v>
      </c>
      <c r="D232" t="s">
        <v>5369</v>
      </c>
      <c r="E232" t="s">
        <v>5370</v>
      </c>
      <c r="F232" t="s">
        <v>5140</v>
      </c>
      <c r="G232" s="78">
        <v>60.82</v>
      </c>
      <c r="H232" t="s">
        <v>5140</v>
      </c>
      <c r="I232" s="145">
        <v>60.82</v>
      </c>
      <c r="J232" t="s">
        <v>2651</v>
      </c>
      <c r="K232" t="s">
        <v>5363</v>
      </c>
    </row>
    <row r="233" spans="1:11">
      <c r="A233">
        <v>567</v>
      </c>
      <c r="B233">
        <v>2393</v>
      </c>
      <c r="C233">
        <v>221</v>
      </c>
      <c r="D233" t="s">
        <v>5364</v>
      </c>
      <c r="E233" t="s">
        <v>837</v>
      </c>
      <c r="F233" t="s">
        <v>5140</v>
      </c>
      <c r="G233" s="78">
        <v>60.82</v>
      </c>
      <c r="H233" t="s">
        <v>5140</v>
      </c>
      <c r="I233" s="145">
        <v>60.82</v>
      </c>
      <c r="J233" t="s">
        <v>2651</v>
      </c>
      <c r="K233" t="s">
        <v>5363</v>
      </c>
    </row>
    <row r="234" spans="1:11">
      <c r="A234">
        <v>567</v>
      </c>
      <c r="B234">
        <v>2394</v>
      </c>
      <c r="C234">
        <v>219</v>
      </c>
      <c r="D234" t="s">
        <v>5371</v>
      </c>
      <c r="E234" t="s">
        <v>5372</v>
      </c>
      <c r="F234" t="s">
        <v>5140</v>
      </c>
      <c r="G234" s="78">
        <v>60.82</v>
      </c>
      <c r="H234" t="s">
        <v>5140</v>
      </c>
      <c r="I234" s="145">
        <v>60.82</v>
      </c>
      <c r="J234" t="s">
        <v>2653</v>
      </c>
      <c r="K234" t="s">
        <v>5363</v>
      </c>
    </row>
    <row r="235" spans="1:11">
      <c r="A235">
        <v>567</v>
      </c>
      <c r="B235">
        <v>2394</v>
      </c>
      <c r="C235">
        <v>221</v>
      </c>
      <c r="D235" t="s">
        <v>5364</v>
      </c>
      <c r="E235" t="s">
        <v>837</v>
      </c>
      <c r="F235" t="s">
        <v>5140</v>
      </c>
      <c r="G235" s="78">
        <v>60.82</v>
      </c>
      <c r="H235" t="s">
        <v>5140</v>
      </c>
      <c r="I235" s="145">
        <v>60.82</v>
      </c>
      <c r="J235" t="s">
        <v>2653</v>
      </c>
      <c r="K235" t="s">
        <v>5363</v>
      </c>
    </row>
    <row r="236" spans="1:11">
      <c r="A236">
        <v>567</v>
      </c>
      <c r="B236">
        <v>2396</v>
      </c>
      <c r="C236">
        <v>214</v>
      </c>
      <c r="D236" t="s">
        <v>5361</v>
      </c>
      <c r="E236" t="s">
        <v>5362</v>
      </c>
      <c r="F236" t="s">
        <v>5140</v>
      </c>
      <c r="G236" s="78">
        <v>60.82</v>
      </c>
      <c r="H236" t="s">
        <v>5140</v>
      </c>
      <c r="I236" s="145">
        <v>60.82</v>
      </c>
      <c r="J236" t="s">
        <v>2657</v>
      </c>
      <c r="K236" t="s">
        <v>5373</v>
      </c>
    </row>
    <row r="237" spans="1:11">
      <c r="A237">
        <v>567</v>
      </c>
      <c r="B237">
        <v>2396</v>
      </c>
      <c r="C237">
        <v>222</v>
      </c>
      <c r="D237" t="s">
        <v>5374</v>
      </c>
      <c r="E237" t="s">
        <v>835</v>
      </c>
      <c r="F237" t="s">
        <v>5140</v>
      </c>
      <c r="G237" s="78">
        <v>60.82</v>
      </c>
      <c r="H237" t="s">
        <v>5140</v>
      </c>
      <c r="I237" s="145">
        <v>60.82</v>
      </c>
      <c r="J237" t="s">
        <v>2657</v>
      </c>
      <c r="K237" t="s">
        <v>5373</v>
      </c>
    </row>
    <row r="238" spans="1:11">
      <c r="A238">
        <v>567</v>
      </c>
      <c r="B238">
        <v>2397</v>
      </c>
      <c r="C238">
        <v>215</v>
      </c>
      <c r="D238" t="s">
        <v>5365</v>
      </c>
      <c r="E238" t="s">
        <v>5366</v>
      </c>
      <c r="F238" t="s">
        <v>5140</v>
      </c>
      <c r="G238" s="78">
        <v>60.82</v>
      </c>
      <c r="H238" t="s">
        <v>5140</v>
      </c>
      <c r="I238" s="145">
        <v>60.82</v>
      </c>
      <c r="J238" t="s">
        <v>2659</v>
      </c>
      <c r="K238" t="s">
        <v>5373</v>
      </c>
    </row>
    <row r="239" spans="1:11">
      <c r="A239">
        <v>567</v>
      </c>
      <c r="B239">
        <v>2397</v>
      </c>
      <c r="C239">
        <v>222</v>
      </c>
      <c r="D239" t="s">
        <v>5374</v>
      </c>
      <c r="E239" t="s">
        <v>835</v>
      </c>
      <c r="F239" t="s">
        <v>5140</v>
      </c>
      <c r="G239" s="78">
        <v>60.82</v>
      </c>
      <c r="H239" t="s">
        <v>5140</v>
      </c>
      <c r="I239" s="145">
        <v>60.82</v>
      </c>
      <c r="J239" t="s">
        <v>2659</v>
      </c>
      <c r="K239" t="s">
        <v>5373</v>
      </c>
    </row>
    <row r="240" spans="1:11">
      <c r="A240">
        <v>567</v>
      </c>
      <c r="B240">
        <v>2398</v>
      </c>
      <c r="C240">
        <v>216</v>
      </c>
      <c r="D240" t="s">
        <v>5375</v>
      </c>
      <c r="E240" t="s">
        <v>5376</v>
      </c>
      <c r="F240" t="s">
        <v>5140</v>
      </c>
      <c r="G240" s="78">
        <v>60.82</v>
      </c>
      <c r="H240" t="s">
        <v>5140</v>
      </c>
      <c r="I240" s="145">
        <v>60.82</v>
      </c>
      <c r="J240" t="s">
        <v>2661</v>
      </c>
      <c r="K240" t="s">
        <v>5373</v>
      </c>
    </row>
    <row r="241" spans="1:11">
      <c r="A241">
        <v>567</v>
      </c>
      <c r="B241">
        <v>2398</v>
      </c>
      <c r="C241">
        <v>222</v>
      </c>
      <c r="D241" t="s">
        <v>5374</v>
      </c>
      <c r="E241" t="s">
        <v>835</v>
      </c>
      <c r="F241" t="s">
        <v>5140</v>
      </c>
      <c r="G241" s="78">
        <v>60.82</v>
      </c>
      <c r="H241" t="s">
        <v>5140</v>
      </c>
      <c r="I241" s="145">
        <v>60.82</v>
      </c>
      <c r="J241" t="s">
        <v>2661</v>
      </c>
      <c r="K241" t="s">
        <v>5373</v>
      </c>
    </row>
    <row r="242" spans="1:11">
      <c r="A242">
        <v>567</v>
      </c>
      <c r="B242">
        <v>2613</v>
      </c>
      <c r="C242">
        <v>216</v>
      </c>
      <c r="D242" t="s">
        <v>5375</v>
      </c>
      <c r="E242" t="s">
        <v>5376</v>
      </c>
      <c r="F242" t="s">
        <v>5140</v>
      </c>
      <c r="G242" s="78">
        <v>60.82</v>
      </c>
      <c r="H242" t="s">
        <v>5140</v>
      </c>
      <c r="I242" s="145">
        <v>60.82</v>
      </c>
      <c r="J242" t="s">
        <v>2647</v>
      </c>
      <c r="K242" t="s">
        <v>5363</v>
      </c>
    </row>
    <row r="243" spans="1:11">
      <c r="A243">
        <v>567</v>
      </c>
      <c r="B243">
        <v>2613</v>
      </c>
      <c r="C243">
        <v>221</v>
      </c>
      <c r="D243" t="s">
        <v>5364</v>
      </c>
      <c r="E243" t="s">
        <v>837</v>
      </c>
      <c r="F243" t="s">
        <v>5140</v>
      </c>
      <c r="G243" s="78">
        <v>60.82</v>
      </c>
      <c r="H243" t="s">
        <v>5140</v>
      </c>
      <c r="I243" s="145">
        <v>60.82</v>
      </c>
      <c r="J243" t="s">
        <v>2647</v>
      </c>
      <c r="K243" t="s">
        <v>5363</v>
      </c>
    </row>
    <row r="244" spans="1:11">
      <c r="A244">
        <v>567</v>
      </c>
      <c r="B244">
        <v>2614</v>
      </c>
      <c r="C244">
        <v>217</v>
      </c>
      <c r="D244" t="s">
        <v>5367</v>
      </c>
      <c r="E244" t="s">
        <v>5368</v>
      </c>
      <c r="F244" t="s">
        <v>5140</v>
      </c>
      <c r="G244" s="78">
        <v>60.82</v>
      </c>
      <c r="H244" t="s">
        <v>5140</v>
      </c>
      <c r="I244" s="145">
        <v>60.82</v>
      </c>
      <c r="J244" t="s">
        <v>2663</v>
      </c>
      <c r="K244" t="s">
        <v>5373</v>
      </c>
    </row>
    <row r="245" spans="1:11">
      <c r="A245">
        <v>567</v>
      </c>
      <c r="B245">
        <v>2614</v>
      </c>
      <c r="C245">
        <v>222</v>
      </c>
      <c r="D245" t="s">
        <v>5374</v>
      </c>
      <c r="E245" t="s">
        <v>835</v>
      </c>
      <c r="F245" t="s">
        <v>5140</v>
      </c>
      <c r="G245" s="78">
        <v>60.82</v>
      </c>
      <c r="H245" t="s">
        <v>5140</v>
      </c>
      <c r="I245" s="145">
        <v>60.82</v>
      </c>
      <c r="J245" t="s">
        <v>2663</v>
      </c>
      <c r="K245" t="s">
        <v>5373</v>
      </c>
    </row>
    <row r="246" spans="1:11">
      <c r="A246">
        <v>567</v>
      </c>
      <c r="B246">
        <v>2615</v>
      </c>
      <c r="C246">
        <v>218</v>
      </c>
      <c r="D246" t="s">
        <v>5369</v>
      </c>
      <c r="E246" t="s">
        <v>5370</v>
      </c>
      <c r="F246" t="s">
        <v>5140</v>
      </c>
      <c r="G246" s="78">
        <v>60.82</v>
      </c>
      <c r="H246" t="s">
        <v>5140</v>
      </c>
      <c r="I246" s="145">
        <v>60.82</v>
      </c>
      <c r="J246" t="s">
        <v>2665</v>
      </c>
      <c r="K246" t="s">
        <v>5373</v>
      </c>
    </row>
    <row r="247" spans="1:11">
      <c r="A247">
        <v>567</v>
      </c>
      <c r="B247">
        <v>2615</v>
      </c>
      <c r="C247">
        <v>222</v>
      </c>
      <c r="D247" t="s">
        <v>5374</v>
      </c>
      <c r="E247" t="s">
        <v>835</v>
      </c>
      <c r="F247" t="s">
        <v>5140</v>
      </c>
      <c r="G247" s="78">
        <v>60.82</v>
      </c>
      <c r="H247" t="s">
        <v>5140</v>
      </c>
      <c r="I247" s="145">
        <v>60.82</v>
      </c>
      <c r="J247" t="s">
        <v>2665</v>
      </c>
      <c r="K247" t="s">
        <v>5373</v>
      </c>
    </row>
    <row r="248" spans="1:11">
      <c r="A248">
        <v>567</v>
      </c>
      <c r="B248">
        <v>2616</v>
      </c>
      <c r="C248">
        <v>219</v>
      </c>
      <c r="D248" t="s">
        <v>5371</v>
      </c>
      <c r="E248" t="s">
        <v>5372</v>
      </c>
      <c r="F248" t="s">
        <v>5140</v>
      </c>
      <c r="G248" s="78">
        <v>60.82</v>
      </c>
      <c r="H248" t="s">
        <v>5140</v>
      </c>
      <c r="I248" s="145">
        <v>60.82</v>
      </c>
      <c r="J248" t="s">
        <v>2667</v>
      </c>
      <c r="K248" t="s">
        <v>5373</v>
      </c>
    </row>
    <row r="249" spans="1:11">
      <c r="A249">
        <v>567</v>
      </c>
      <c r="B249">
        <v>2616</v>
      </c>
      <c r="C249">
        <v>222</v>
      </c>
      <c r="D249" t="s">
        <v>5374</v>
      </c>
      <c r="E249" t="s">
        <v>835</v>
      </c>
      <c r="F249" t="s">
        <v>5140</v>
      </c>
      <c r="G249" s="78">
        <v>60.82</v>
      </c>
      <c r="H249" t="s">
        <v>5140</v>
      </c>
      <c r="I249" s="145">
        <v>60.82</v>
      </c>
      <c r="J249" t="s">
        <v>2667</v>
      </c>
      <c r="K249" t="s">
        <v>5373</v>
      </c>
    </row>
    <row r="250" spans="1:11">
      <c r="A250">
        <v>567</v>
      </c>
      <c r="B250">
        <v>2644</v>
      </c>
      <c r="C250">
        <v>213</v>
      </c>
      <c r="D250" t="s">
        <v>5377</v>
      </c>
      <c r="E250" t="s">
        <v>5378</v>
      </c>
      <c r="F250" t="s">
        <v>5140</v>
      </c>
      <c r="G250" s="78">
        <v>60.82</v>
      </c>
      <c r="H250" t="s">
        <v>5140</v>
      </c>
      <c r="I250" s="145">
        <v>60.82</v>
      </c>
      <c r="J250" t="s">
        <v>2655</v>
      </c>
      <c r="K250" t="s">
        <v>5373</v>
      </c>
    </row>
    <row r="251" spans="1:11">
      <c r="A251">
        <v>567</v>
      </c>
      <c r="B251">
        <v>2644</v>
      </c>
      <c r="C251">
        <v>222</v>
      </c>
      <c r="D251" t="s">
        <v>5374</v>
      </c>
      <c r="E251" t="s">
        <v>835</v>
      </c>
      <c r="F251" t="s">
        <v>5140</v>
      </c>
      <c r="G251" s="78">
        <v>60.82</v>
      </c>
      <c r="H251" t="s">
        <v>5140</v>
      </c>
      <c r="I251" s="145">
        <v>60.82</v>
      </c>
      <c r="J251" t="s">
        <v>2655</v>
      </c>
      <c r="K251" t="s">
        <v>5373</v>
      </c>
    </row>
    <row r="252" spans="1:11">
      <c r="A252">
        <v>568</v>
      </c>
      <c r="B252">
        <v>2404</v>
      </c>
      <c r="C252">
        <v>214</v>
      </c>
      <c r="D252" t="s">
        <v>5379</v>
      </c>
      <c r="E252" t="s">
        <v>5380</v>
      </c>
      <c r="F252" t="s">
        <v>4371</v>
      </c>
      <c r="G252" s="78">
        <v>36.869999999999997</v>
      </c>
      <c r="H252" t="s">
        <v>4371</v>
      </c>
      <c r="I252" s="145">
        <v>36.869999999999997</v>
      </c>
      <c r="J252" t="s">
        <v>2675</v>
      </c>
      <c r="K252" t="s">
        <v>5381</v>
      </c>
    </row>
    <row r="253" spans="1:11">
      <c r="A253">
        <v>568</v>
      </c>
      <c r="B253">
        <v>2404</v>
      </c>
      <c r="C253">
        <v>221</v>
      </c>
      <c r="D253" t="s">
        <v>5382</v>
      </c>
      <c r="E253" t="s">
        <v>841</v>
      </c>
      <c r="F253" t="s">
        <v>4371</v>
      </c>
      <c r="G253" s="78">
        <v>36.869999999999997</v>
      </c>
      <c r="H253" t="s">
        <v>4371</v>
      </c>
      <c r="I253" s="145">
        <v>36.869999999999997</v>
      </c>
      <c r="J253" t="s">
        <v>2675</v>
      </c>
      <c r="K253" t="s">
        <v>5381</v>
      </c>
    </row>
    <row r="254" spans="1:11">
      <c r="A254">
        <v>568</v>
      </c>
      <c r="B254">
        <v>2405</v>
      </c>
      <c r="C254">
        <v>215</v>
      </c>
      <c r="D254" t="s">
        <v>5383</v>
      </c>
      <c r="E254" t="s">
        <v>5384</v>
      </c>
      <c r="F254" t="s">
        <v>4371</v>
      </c>
      <c r="G254" s="78">
        <v>36.869999999999997</v>
      </c>
      <c r="H254" t="s">
        <v>4371</v>
      </c>
      <c r="I254" s="145">
        <v>36.869999999999997</v>
      </c>
      <c r="J254" t="s">
        <v>2677</v>
      </c>
      <c r="K254" t="s">
        <v>5381</v>
      </c>
    </row>
    <row r="255" spans="1:11">
      <c r="A255">
        <v>568</v>
      </c>
      <c r="B255">
        <v>2405</v>
      </c>
      <c r="C255">
        <v>221</v>
      </c>
      <c r="D255" t="s">
        <v>5382</v>
      </c>
      <c r="E255" t="s">
        <v>841</v>
      </c>
      <c r="F255" t="s">
        <v>4371</v>
      </c>
      <c r="G255" s="78">
        <v>36.869999999999997</v>
      </c>
      <c r="H255" t="s">
        <v>4371</v>
      </c>
      <c r="I255" s="145">
        <v>36.869999999999997</v>
      </c>
      <c r="J255" t="s">
        <v>2677</v>
      </c>
      <c r="K255" t="s">
        <v>5381</v>
      </c>
    </row>
    <row r="256" spans="1:11">
      <c r="A256">
        <v>568</v>
      </c>
      <c r="B256">
        <v>2406</v>
      </c>
      <c r="C256">
        <v>216</v>
      </c>
      <c r="D256" t="s">
        <v>5385</v>
      </c>
      <c r="E256" t="s">
        <v>5386</v>
      </c>
      <c r="F256" t="s">
        <v>4371</v>
      </c>
      <c r="G256" s="78">
        <v>36.869999999999997</v>
      </c>
      <c r="H256" t="s">
        <v>4371</v>
      </c>
      <c r="I256" s="145">
        <v>36.869999999999997</v>
      </c>
      <c r="J256" t="s">
        <v>2679</v>
      </c>
      <c r="K256" t="s">
        <v>5381</v>
      </c>
    </row>
    <row r="257" spans="1:11">
      <c r="A257">
        <v>568</v>
      </c>
      <c r="B257">
        <v>2406</v>
      </c>
      <c r="C257">
        <v>221</v>
      </c>
      <c r="D257" t="s">
        <v>5382</v>
      </c>
      <c r="E257" t="s">
        <v>841</v>
      </c>
      <c r="F257" t="s">
        <v>4371</v>
      </c>
      <c r="G257" s="78">
        <v>36.869999999999997</v>
      </c>
      <c r="H257" t="s">
        <v>4371</v>
      </c>
      <c r="I257" s="145">
        <v>36.869999999999997</v>
      </c>
      <c r="J257" t="s">
        <v>2679</v>
      </c>
      <c r="K257" t="s">
        <v>5381</v>
      </c>
    </row>
    <row r="258" spans="1:11">
      <c r="A258">
        <v>568</v>
      </c>
      <c r="B258">
        <v>2407</v>
      </c>
      <c r="C258">
        <v>217</v>
      </c>
      <c r="D258" t="s">
        <v>5387</v>
      </c>
      <c r="E258" t="s">
        <v>5388</v>
      </c>
      <c r="F258" t="s">
        <v>4371</v>
      </c>
      <c r="G258" s="78">
        <v>36.869999999999997</v>
      </c>
      <c r="H258" t="s">
        <v>4371</v>
      </c>
      <c r="I258" s="145">
        <v>36.869999999999997</v>
      </c>
      <c r="J258" t="s">
        <v>2681</v>
      </c>
      <c r="K258" t="s">
        <v>5381</v>
      </c>
    </row>
    <row r="259" spans="1:11">
      <c r="A259">
        <v>568</v>
      </c>
      <c r="B259">
        <v>2407</v>
      </c>
      <c r="C259">
        <v>221</v>
      </c>
      <c r="D259" t="s">
        <v>5382</v>
      </c>
      <c r="E259" t="s">
        <v>841</v>
      </c>
      <c r="F259" t="s">
        <v>4371</v>
      </c>
      <c r="G259" s="78">
        <v>36.869999999999997</v>
      </c>
      <c r="H259" t="s">
        <v>4371</v>
      </c>
      <c r="I259" s="145">
        <v>36.869999999999997</v>
      </c>
      <c r="J259" t="s">
        <v>2681</v>
      </c>
      <c r="K259" t="s">
        <v>5381</v>
      </c>
    </row>
    <row r="260" spans="1:11">
      <c r="A260">
        <v>568</v>
      </c>
      <c r="B260">
        <v>2408</v>
      </c>
      <c r="C260">
        <v>213</v>
      </c>
      <c r="D260" t="s">
        <v>5389</v>
      </c>
      <c r="E260" t="s">
        <v>5390</v>
      </c>
      <c r="F260" t="s">
        <v>4371</v>
      </c>
      <c r="G260" s="78">
        <v>36.869999999999997</v>
      </c>
      <c r="H260" t="s">
        <v>4371</v>
      </c>
      <c r="I260" s="145">
        <v>36.869999999999997</v>
      </c>
      <c r="J260" t="s">
        <v>2669</v>
      </c>
      <c r="K260" t="s">
        <v>5381</v>
      </c>
    </row>
    <row r="261" spans="1:11">
      <c r="A261">
        <v>568</v>
      </c>
      <c r="B261">
        <v>2408</v>
      </c>
      <c r="C261">
        <v>222</v>
      </c>
      <c r="D261" t="s">
        <v>5391</v>
      </c>
      <c r="E261" t="s">
        <v>839</v>
      </c>
      <c r="F261" t="s">
        <v>4371</v>
      </c>
      <c r="G261" s="78">
        <v>36.869999999999997</v>
      </c>
      <c r="H261" t="s">
        <v>4371</v>
      </c>
      <c r="I261" s="145">
        <v>36.869999999999997</v>
      </c>
      <c r="J261" t="s">
        <v>2669</v>
      </c>
      <c r="K261" t="s">
        <v>5381</v>
      </c>
    </row>
    <row r="262" spans="1:11">
      <c r="A262">
        <v>568</v>
      </c>
      <c r="B262">
        <v>2409</v>
      </c>
      <c r="C262">
        <v>214</v>
      </c>
      <c r="D262" t="s">
        <v>5379</v>
      </c>
      <c r="E262" t="s">
        <v>5380</v>
      </c>
      <c r="F262" t="s">
        <v>4371</v>
      </c>
      <c r="G262" s="78">
        <v>36.869999999999997</v>
      </c>
      <c r="H262" t="s">
        <v>4371</v>
      </c>
      <c r="I262" s="145">
        <v>36.869999999999997</v>
      </c>
      <c r="J262" t="s">
        <v>2313</v>
      </c>
      <c r="K262" t="s">
        <v>5381</v>
      </c>
    </row>
    <row r="263" spans="1:11">
      <c r="A263">
        <v>568</v>
      </c>
      <c r="B263">
        <v>2409</v>
      </c>
      <c r="C263">
        <v>222</v>
      </c>
      <c r="D263" t="s">
        <v>5391</v>
      </c>
      <c r="E263" t="s">
        <v>839</v>
      </c>
      <c r="F263" t="s">
        <v>4371</v>
      </c>
      <c r="G263" s="78">
        <v>36.869999999999997</v>
      </c>
      <c r="H263" t="s">
        <v>4371</v>
      </c>
      <c r="I263" s="145">
        <v>36.869999999999997</v>
      </c>
      <c r="J263" t="s">
        <v>2313</v>
      </c>
      <c r="K263" t="s">
        <v>5381</v>
      </c>
    </row>
    <row r="264" spans="1:11">
      <c r="A264">
        <v>568</v>
      </c>
      <c r="B264">
        <v>2410</v>
      </c>
      <c r="C264">
        <v>215</v>
      </c>
      <c r="D264" t="s">
        <v>5383</v>
      </c>
      <c r="E264" t="s">
        <v>5384</v>
      </c>
      <c r="F264" t="s">
        <v>4371</v>
      </c>
      <c r="G264" s="78">
        <v>36.869999999999997</v>
      </c>
      <c r="H264" t="s">
        <v>4371</v>
      </c>
      <c r="I264" s="145">
        <v>36.869999999999997</v>
      </c>
      <c r="J264" t="s">
        <v>2671</v>
      </c>
      <c r="K264" t="s">
        <v>5381</v>
      </c>
    </row>
    <row r="265" spans="1:11">
      <c r="A265">
        <v>568</v>
      </c>
      <c r="B265">
        <v>2410</v>
      </c>
      <c r="C265">
        <v>222</v>
      </c>
      <c r="D265" t="s">
        <v>5391</v>
      </c>
      <c r="E265" t="s">
        <v>839</v>
      </c>
      <c r="F265" t="s">
        <v>4371</v>
      </c>
      <c r="G265" s="78">
        <v>36.869999999999997</v>
      </c>
      <c r="H265" t="s">
        <v>4371</v>
      </c>
      <c r="I265" s="145">
        <v>36.869999999999997</v>
      </c>
      <c r="J265" t="s">
        <v>2671</v>
      </c>
      <c r="K265" t="s">
        <v>5381</v>
      </c>
    </row>
    <row r="266" spans="1:11">
      <c r="A266">
        <v>568</v>
      </c>
      <c r="B266">
        <v>2411</v>
      </c>
      <c r="C266">
        <v>216</v>
      </c>
      <c r="D266" t="s">
        <v>5385</v>
      </c>
      <c r="E266" t="s">
        <v>5386</v>
      </c>
      <c r="F266" t="s">
        <v>4371</v>
      </c>
      <c r="G266" s="78">
        <v>36.869999999999997</v>
      </c>
      <c r="H266" t="s">
        <v>4371</v>
      </c>
      <c r="I266" s="145">
        <v>36.869999999999997</v>
      </c>
      <c r="J266" t="s">
        <v>2673</v>
      </c>
      <c r="K266" t="s">
        <v>5381</v>
      </c>
    </row>
    <row r="267" spans="1:11">
      <c r="A267">
        <v>568</v>
      </c>
      <c r="B267">
        <v>2411</v>
      </c>
      <c r="C267">
        <v>222</v>
      </c>
      <c r="D267" t="s">
        <v>5391</v>
      </c>
      <c r="E267" t="s">
        <v>839</v>
      </c>
      <c r="F267" t="s">
        <v>4371</v>
      </c>
      <c r="G267" s="78">
        <v>36.869999999999997</v>
      </c>
      <c r="H267" t="s">
        <v>4371</v>
      </c>
      <c r="I267" s="145">
        <v>36.869999999999997</v>
      </c>
      <c r="J267" t="s">
        <v>2673</v>
      </c>
      <c r="K267" t="s">
        <v>5381</v>
      </c>
    </row>
    <row r="268" spans="1:11">
      <c r="A268">
        <v>569</v>
      </c>
      <c r="B268">
        <v>2413</v>
      </c>
      <c r="C268">
        <v>213</v>
      </c>
      <c r="D268" t="s">
        <v>5392</v>
      </c>
      <c r="E268" t="s">
        <v>5393</v>
      </c>
      <c r="F268" t="s">
        <v>5140</v>
      </c>
      <c r="G268" s="78">
        <v>64.5</v>
      </c>
      <c r="H268" t="s">
        <v>5140</v>
      </c>
      <c r="I268" s="145">
        <f>G268</f>
        <v>64.5</v>
      </c>
      <c r="J268" t="s">
        <v>2379</v>
      </c>
      <c r="K268" t="s">
        <v>5394</v>
      </c>
    </row>
    <row r="269" spans="1:11">
      <c r="A269">
        <v>569</v>
      </c>
      <c r="B269">
        <v>2414</v>
      </c>
      <c r="C269">
        <v>214</v>
      </c>
      <c r="D269" t="s">
        <v>5395</v>
      </c>
      <c r="E269" t="s">
        <v>5396</v>
      </c>
      <c r="F269" t="s">
        <v>5140</v>
      </c>
      <c r="G269" s="78">
        <v>64.5</v>
      </c>
      <c r="H269" t="s">
        <v>5140</v>
      </c>
      <c r="I269" s="145">
        <v>64.5</v>
      </c>
      <c r="J269" t="s">
        <v>2509</v>
      </c>
      <c r="K269" t="s">
        <v>5394</v>
      </c>
    </row>
    <row r="270" spans="1:11">
      <c r="A270">
        <v>569</v>
      </c>
      <c r="B270">
        <v>2415</v>
      </c>
      <c r="C270">
        <v>215</v>
      </c>
      <c r="D270" t="s">
        <v>5397</v>
      </c>
      <c r="E270" t="s">
        <v>5398</v>
      </c>
      <c r="F270" t="s">
        <v>5140</v>
      </c>
      <c r="G270" s="78">
        <v>64.5</v>
      </c>
      <c r="H270" t="s">
        <v>5140</v>
      </c>
      <c r="I270" s="145">
        <v>64.5</v>
      </c>
      <c r="J270" t="s">
        <v>2494</v>
      </c>
      <c r="K270" t="s">
        <v>5394</v>
      </c>
    </row>
    <row r="271" spans="1:11">
      <c r="A271">
        <v>569</v>
      </c>
      <c r="B271">
        <v>2416</v>
      </c>
      <c r="C271">
        <v>216</v>
      </c>
      <c r="D271" t="s">
        <v>5399</v>
      </c>
      <c r="E271" t="s">
        <v>5400</v>
      </c>
      <c r="F271" t="s">
        <v>5140</v>
      </c>
      <c r="G271" s="78">
        <v>64.5</v>
      </c>
      <c r="H271" t="s">
        <v>5140</v>
      </c>
      <c r="I271" s="145">
        <v>64.5</v>
      </c>
      <c r="J271" t="s">
        <v>2558</v>
      </c>
      <c r="K271" t="s">
        <v>5394</v>
      </c>
    </row>
    <row r="272" spans="1:11">
      <c r="A272">
        <v>569</v>
      </c>
      <c r="B272">
        <v>2417</v>
      </c>
      <c r="C272">
        <v>217</v>
      </c>
      <c r="D272" t="s">
        <v>5401</v>
      </c>
      <c r="E272" t="s">
        <v>5402</v>
      </c>
      <c r="F272" t="s">
        <v>5140</v>
      </c>
      <c r="G272" s="78">
        <v>64.5</v>
      </c>
      <c r="H272" t="s">
        <v>5140</v>
      </c>
      <c r="I272" s="145">
        <v>64.5</v>
      </c>
      <c r="J272" t="s">
        <v>2376</v>
      </c>
      <c r="K272" t="s">
        <v>5394</v>
      </c>
    </row>
    <row r="273" spans="1:11">
      <c r="A273">
        <v>569</v>
      </c>
      <c r="B273">
        <v>2645</v>
      </c>
      <c r="C273">
        <v>218</v>
      </c>
      <c r="D273" t="s">
        <v>5403</v>
      </c>
      <c r="E273" t="s">
        <v>5404</v>
      </c>
      <c r="F273" t="s">
        <v>5140</v>
      </c>
      <c r="G273" s="78">
        <v>64.5</v>
      </c>
      <c r="H273" t="s">
        <v>5140</v>
      </c>
      <c r="I273" s="145">
        <v>64.5</v>
      </c>
      <c r="J273" t="s">
        <v>2683</v>
      </c>
      <c r="K273" t="s">
        <v>5394</v>
      </c>
    </row>
    <row r="274" spans="1:11">
      <c r="A274">
        <v>569</v>
      </c>
      <c r="B274">
        <v>2646</v>
      </c>
      <c r="C274">
        <v>219</v>
      </c>
      <c r="D274" t="s">
        <v>5405</v>
      </c>
      <c r="E274" t="s">
        <v>5406</v>
      </c>
      <c r="F274" t="s">
        <v>5140</v>
      </c>
      <c r="G274" s="78">
        <v>64.5</v>
      </c>
      <c r="H274" t="s">
        <v>5140</v>
      </c>
      <c r="I274" s="145">
        <v>64.5</v>
      </c>
      <c r="J274" t="s">
        <v>2685</v>
      </c>
      <c r="K274" t="s">
        <v>5394</v>
      </c>
    </row>
    <row r="275" spans="1:11">
      <c r="A275">
        <v>571</v>
      </c>
      <c r="B275">
        <v>2444</v>
      </c>
      <c r="C275">
        <v>229</v>
      </c>
      <c r="D275" t="s">
        <v>5407</v>
      </c>
      <c r="E275" t="s">
        <v>5408</v>
      </c>
      <c r="F275" t="s">
        <v>5409</v>
      </c>
      <c r="G275" s="78">
        <f>VLOOKUP(J275,'STEEVE RESTITUTION'!$A$3:$H$484,8,FALSE)</f>
        <v>949.19999999999993</v>
      </c>
      <c r="H275" t="s">
        <v>5409</v>
      </c>
      <c r="I275" s="145">
        <f>G275</f>
        <v>949.19999999999993</v>
      </c>
      <c r="J275" t="s">
        <v>2144</v>
      </c>
      <c r="K275" t="s">
        <v>4350</v>
      </c>
    </row>
    <row r="276" spans="1:11">
      <c r="A276">
        <v>571</v>
      </c>
      <c r="B276">
        <v>2445</v>
      </c>
      <c r="C276">
        <v>230</v>
      </c>
      <c r="D276" t="s">
        <v>5410</v>
      </c>
      <c r="E276" t="s">
        <v>5411</v>
      </c>
      <c r="F276" t="s">
        <v>5412</v>
      </c>
      <c r="G276" s="78">
        <f>VLOOKUP(J276,'STEEVE RESTITUTION'!$A$3:$H$484,8,FALSE)</f>
        <v>1898.3999999999999</v>
      </c>
      <c r="H276" t="s">
        <v>5409</v>
      </c>
      <c r="I276" s="145">
        <f>I275</f>
        <v>949.19999999999993</v>
      </c>
      <c r="J276" t="s">
        <v>2147</v>
      </c>
      <c r="K276" t="s">
        <v>4350</v>
      </c>
    </row>
    <row r="277" spans="1:11">
      <c r="A277">
        <v>572</v>
      </c>
      <c r="B277">
        <v>2446</v>
      </c>
      <c r="C277">
        <v>225</v>
      </c>
      <c r="D277" t="s">
        <v>5413</v>
      </c>
      <c r="E277" t="s">
        <v>5414</v>
      </c>
      <c r="F277" t="s">
        <v>5415</v>
      </c>
      <c r="G277" s="78">
        <f>VLOOKUP(J277,'STEEVE RESTITUTION'!$A$3:$H$484,8,FALSE)</f>
        <v>58.650000000000006</v>
      </c>
      <c r="H277" t="s">
        <v>5416</v>
      </c>
      <c r="I277" s="145">
        <v>39.1</v>
      </c>
      <c r="J277" t="s">
        <v>2374</v>
      </c>
      <c r="K277" t="s">
        <v>4271</v>
      </c>
    </row>
    <row r="278" spans="1:11">
      <c r="A278">
        <v>572</v>
      </c>
      <c r="B278">
        <v>2447</v>
      </c>
      <c r="C278">
        <v>226</v>
      </c>
      <c r="D278" t="s">
        <v>5417</v>
      </c>
      <c r="E278" t="s">
        <v>5418</v>
      </c>
      <c r="F278" t="s">
        <v>5419</v>
      </c>
      <c r="G278" s="78">
        <f>VLOOKUP(J278,'STEEVE RESTITUTION'!$A$3:$H$484,8,FALSE)</f>
        <v>156.4</v>
      </c>
      <c r="H278" t="s">
        <v>5416</v>
      </c>
      <c r="I278" s="145">
        <v>39.1</v>
      </c>
      <c r="J278" t="s">
        <v>2368</v>
      </c>
      <c r="K278" t="s">
        <v>4271</v>
      </c>
    </row>
    <row r="279" spans="1:11">
      <c r="A279">
        <v>572</v>
      </c>
      <c r="B279">
        <v>2448</v>
      </c>
      <c r="C279">
        <v>227</v>
      </c>
      <c r="D279" t="s">
        <v>5420</v>
      </c>
      <c r="E279" t="s">
        <v>5421</v>
      </c>
      <c r="F279" t="s">
        <v>5422</v>
      </c>
      <c r="G279" s="78">
        <f>VLOOKUP(J279,'STEEVE RESTITUTION'!$A$3:$H$484,8,FALSE)</f>
        <v>586.5</v>
      </c>
      <c r="H279" t="s">
        <v>5416</v>
      </c>
      <c r="I279" s="145">
        <v>39.1</v>
      </c>
      <c r="J279" t="s">
        <v>2868</v>
      </c>
      <c r="K279" t="s">
        <v>4271</v>
      </c>
    </row>
    <row r="280" spans="1:11">
      <c r="A280">
        <v>572</v>
      </c>
      <c r="B280">
        <v>2449</v>
      </c>
      <c r="C280">
        <v>228</v>
      </c>
      <c r="D280" t="s">
        <v>5423</v>
      </c>
      <c r="E280" t="s">
        <v>5424</v>
      </c>
      <c r="F280" t="s">
        <v>5416</v>
      </c>
      <c r="G280" s="78">
        <f>VLOOKUP(J280,'STEEVE RESTITUTION'!$A$3:$H$484,8,FALSE)</f>
        <v>39.1</v>
      </c>
      <c r="H280" t="s">
        <v>5416</v>
      </c>
      <c r="I280" s="145">
        <f>G280</f>
        <v>39.1</v>
      </c>
      <c r="J280" t="s">
        <v>2284</v>
      </c>
      <c r="K280" t="s">
        <v>4271</v>
      </c>
    </row>
    <row r="281" spans="1:11">
      <c r="A281">
        <v>574</v>
      </c>
      <c r="B281">
        <v>2452</v>
      </c>
      <c r="C281">
        <v>232</v>
      </c>
      <c r="D281" t="s">
        <v>5425</v>
      </c>
      <c r="E281" t="s">
        <v>489</v>
      </c>
      <c r="F281" t="s">
        <v>5426</v>
      </c>
      <c r="G281" s="78">
        <f>VLOOKUP(J281,'STEEVE RESTITUTION'!$A$3:$H$484,8,FALSE)</f>
        <v>179.30324999999999</v>
      </c>
      <c r="H281" t="s">
        <v>5427</v>
      </c>
      <c r="I281" s="145">
        <f>I282</f>
        <v>90.76724999999999</v>
      </c>
      <c r="J281" t="s">
        <v>488</v>
      </c>
      <c r="K281" t="s">
        <v>5428</v>
      </c>
    </row>
    <row r="282" spans="1:11">
      <c r="A282">
        <v>574</v>
      </c>
      <c r="B282">
        <v>2453</v>
      </c>
      <c r="C282">
        <v>231</v>
      </c>
      <c r="D282" t="s">
        <v>5429</v>
      </c>
      <c r="E282" t="s">
        <v>487</v>
      </c>
      <c r="F282" t="s">
        <v>5427</v>
      </c>
      <c r="G282" s="78">
        <f>VLOOKUP(J282,'STEEVE RESTITUTION'!$A$3:$H$484,8,FALSE)</f>
        <v>90.76724999999999</v>
      </c>
      <c r="H282" t="s">
        <v>5427</v>
      </c>
      <c r="I282" s="145">
        <f>G282</f>
        <v>90.76724999999999</v>
      </c>
      <c r="J282" t="s">
        <v>486</v>
      </c>
      <c r="K282" t="s">
        <v>5430</v>
      </c>
    </row>
    <row r="283" spans="1:11">
      <c r="A283">
        <v>577</v>
      </c>
      <c r="B283">
        <v>2538</v>
      </c>
      <c r="C283">
        <v>82</v>
      </c>
      <c r="D283" t="s">
        <v>5431</v>
      </c>
      <c r="E283" t="s">
        <v>5432</v>
      </c>
      <c r="F283" t="s">
        <v>5433</v>
      </c>
      <c r="G283" s="78">
        <f>VLOOKUP(J283,'STEEVE RESTITUTION'!$A$3:$H$484,8,FALSE)</f>
        <v>1.4083999999999999</v>
      </c>
      <c r="H283" t="s">
        <v>5434</v>
      </c>
      <c r="I283" s="148">
        <f>I286</f>
        <v>0.93799999999999994</v>
      </c>
      <c r="J283" t="s">
        <v>534</v>
      </c>
      <c r="K283" t="s">
        <v>5228</v>
      </c>
    </row>
    <row r="284" spans="1:11">
      <c r="A284">
        <v>577</v>
      </c>
      <c r="B284">
        <v>2539</v>
      </c>
      <c r="C284">
        <v>90</v>
      </c>
      <c r="D284" t="s">
        <v>5435</v>
      </c>
      <c r="E284" t="s">
        <v>5436</v>
      </c>
      <c r="F284" t="s">
        <v>5437</v>
      </c>
      <c r="G284" s="78">
        <f>VLOOKUP(J284,'STEEVE RESTITUTION'!$A$3:$H$484,8,FALSE)</f>
        <v>1.8773999999999997</v>
      </c>
      <c r="H284" t="s">
        <v>5434</v>
      </c>
      <c r="I284" s="148">
        <f>I286</f>
        <v>0.93799999999999994</v>
      </c>
      <c r="J284" t="s">
        <v>522</v>
      </c>
      <c r="K284" t="s">
        <v>5232</v>
      </c>
    </row>
    <row r="285" spans="1:11">
      <c r="A285">
        <v>577</v>
      </c>
      <c r="B285">
        <v>2540</v>
      </c>
      <c r="C285">
        <v>85</v>
      </c>
      <c r="D285" t="s">
        <v>5438</v>
      </c>
      <c r="E285" t="s">
        <v>5439</v>
      </c>
      <c r="F285" t="s">
        <v>5440</v>
      </c>
      <c r="G285" s="78">
        <f>VLOOKUP(J285,'STEEVE RESTITUTION'!$A$3:$H$484,8,FALSE)</f>
        <v>2.3463999999999996</v>
      </c>
      <c r="H285" t="s">
        <v>5434</v>
      </c>
      <c r="I285" s="148">
        <f>I286</f>
        <v>0.93799999999999994</v>
      </c>
      <c r="J285" t="s">
        <v>526</v>
      </c>
      <c r="K285" t="s">
        <v>5236</v>
      </c>
    </row>
    <row r="286" spans="1:11">
      <c r="A286">
        <v>577</v>
      </c>
      <c r="B286">
        <v>2554</v>
      </c>
      <c r="C286">
        <v>78</v>
      </c>
      <c r="D286" t="s">
        <v>5441</v>
      </c>
      <c r="E286" t="s">
        <v>5442</v>
      </c>
      <c r="F286" t="s">
        <v>5434</v>
      </c>
      <c r="G286" s="78">
        <f>VLOOKUP(J286,'STEEVE RESTITUTION'!$A$3:$H$484,8,FALSE)</f>
        <v>0.93799999999999994</v>
      </c>
      <c r="H286" t="s">
        <v>5434</v>
      </c>
      <c r="I286" s="148">
        <f>G286</f>
        <v>0.93799999999999994</v>
      </c>
      <c r="J286" t="s">
        <v>530</v>
      </c>
      <c r="K286" t="s">
        <v>4232</v>
      </c>
    </row>
    <row r="287" spans="1:11">
      <c r="A287">
        <v>578</v>
      </c>
      <c r="B287">
        <v>2561</v>
      </c>
      <c r="C287">
        <v>82</v>
      </c>
      <c r="D287" t="s">
        <v>5443</v>
      </c>
      <c r="E287" t="s">
        <v>5444</v>
      </c>
      <c r="F287" t="s">
        <v>5445</v>
      </c>
      <c r="G287" s="78">
        <f>VLOOKUP(J287,'STEEVE RESTITUTION'!$A$3:$H$484,8,FALSE)</f>
        <v>3778.1170000000002</v>
      </c>
      <c r="H287" t="s">
        <v>5445</v>
      </c>
      <c r="I287" s="145">
        <f>G287</f>
        <v>3778.1170000000002</v>
      </c>
      <c r="J287" s="45" t="s">
        <v>692</v>
      </c>
      <c r="K287" t="s">
        <v>4970</v>
      </c>
    </row>
    <row r="288" spans="1:11">
      <c r="A288">
        <v>578</v>
      </c>
      <c r="B288">
        <v>2562</v>
      </c>
      <c r="C288">
        <v>82</v>
      </c>
      <c r="D288" t="s">
        <v>5443</v>
      </c>
      <c r="E288" t="s">
        <v>5444</v>
      </c>
      <c r="F288" t="s">
        <v>5446</v>
      </c>
      <c r="G288" s="78">
        <f>VLOOKUP(J288,'STEEVE RESTITUTION'!$A$3:$H$484,8,FALSE)</f>
        <v>4747.0653999999995</v>
      </c>
      <c r="H288" t="s">
        <v>5445</v>
      </c>
      <c r="I288" s="145">
        <v>3778.1170000000002</v>
      </c>
      <c r="J288" t="s">
        <v>694</v>
      </c>
      <c r="K288" t="s">
        <v>4970</v>
      </c>
    </row>
    <row r="289" spans="1:11">
      <c r="A289">
        <v>578</v>
      </c>
      <c r="B289">
        <v>2563</v>
      </c>
      <c r="C289">
        <v>90</v>
      </c>
      <c r="D289" t="s">
        <v>5447</v>
      </c>
      <c r="E289" t="s">
        <v>5448</v>
      </c>
      <c r="F289" t="s">
        <v>5449</v>
      </c>
      <c r="G289" s="78">
        <f>VLOOKUP(J289,'STEEVE RESTITUTION'!$A$3:$H$484,8,FALSE)</f>
        <v>5037.4897999999994</v>
      </c>
      <c r="H289" t="s">
        <v>5445</v>
      </c>
      <c r="I289" s="145">
        <v>3778.1170000000002</v>
      </c>
      <c r="J289" t="s">
        <v>696</v>
      </c>
      <c r="K289" t="s">
        <v>4970</v>
      </c>
    </row>
    <row r="290" spans="1:11">
      <c r="A290">
        <v>578</v>
      </c>
      <c r="B290">
        <v>2564</v>
      </c>
      <c r="C290">
        <v>90</v>
      </c>
      <c r="D290" t="s">
        <v>5447</v>
      </c>
      <c r="E290" t="s">
        <v>5448</v>
      </c>
      <c r="F290" t="s">
        <v>5450</v>
      </c>
      <c r="G290" s="78">
        <f>VLOOKUP(J290,'STEEVE RESTITUTION'!$A$3:$H$484,8,FALSE)</f>
        <v>6329.4210000000003</v>
      </c>
      <c r="H290" t="s">
        <v>5445</v>
      </c>
      <c r="I290" s="145">
        <v>3778.1170000000002</v>
      </c>
      <c r="J290" t="s">
        <v>698</v>
      </c>
      <c r="K290" t="s">
        <v>4970</v>
      </c>
    </row>
    <row r="291" spans="1:11">
      <c r="A291">
        <v>578</v>
      </c>
      <c r="B291">
        <v>2565</v>
      </c>
      <c r="C291">
        <v>85</v>
      </c>
      <c r="D291" t="s">
        <v>5451</v>
      </c>
      <c r="E291" t="s">
        <v>5452</v>
      </c>
      <c r="F291" t="s">
        <v>5453</v>
      </c>
      <c r="G291" s="78">
        <f>VLOOKUP(J291,'STEEVE RESTITUTION'!$A$3:$H$484,8,FALSE)</f>
        <v>6296.8611999999994</v>
      </c>
      <c r="H291" t="s">
        <v>5445</v>
      </c>
      <c r="I291" s="145">
        <v>3778.1170000000002</v>
      </c>
      <c r="J291" t="s">
        <v>702</v>
      </c>
      <c r="K291" t="s">
        <v>4970</v>
      </c>
    </row>
    <row r="292" spans="1:11">
      <c r="A292">
        <v>578</v>
      </c>
      <c r="B292">
        <v>2566</v>
      </c>
      <c r="C292">
        <v>85</v>
      </c>
      <c r="D292" t="s">
        <v>5451</v>
      </c>
      <c r="E292" t="s">
        <v>5452</v>
      </c>
      <c r="F292" t="s">
        <v>5454</v>
      </c>
      <c r="G292" s="78">
        <f>VLOOKUP(J292,'STEEVE RESTITUTION'!$A$3:$H$484,8,FALSE)</f>
        <v>7911.7751999999991</v>
      </c>
      <c r="H292" t="s">
        <v>5445</v>
      </c>
      <c r="I292" s="145">
        <v>3778.1170000000002</v>
      </c>
      <c r="J292" t="s">
        <v>706</v>
      </c>
      <c r="K292" t="s">
        <v>4970</v>
      </c>
    </row>
    <row r="293" spans="1:11">
      <c r="A293">
        <v>578</v>
      </c>
      <c r="B293">
        <v>2567</v>
      </c>
      <c r="C293">
        <v>82</v>
      </c>
      <c r="D293" t="s">
        <v>5443</v>
      </c>
      <c r="E293" t="s">
        <v>5444</v>
      </c>
      <c r="F293" t="s">
        <v>5455</v>
      </c>
      <c r="G293" s="78">
        <f>VLOOKUP(J293,'STEEVE RESTITUTION'!$A$3:$H$484,8,FALSE)</f>
        <v>7556.2340000000004</v>
      </c>
      <c r="H293" t="s">
        <v>5445</v>
      </c>
      <c r="I293" s="145">
        <v>3778.1170000000002</v>
      </c>
      <c r="J293" t="s">
        <v>704</v>
      </c>
      <c r="K293" t="s">
        <v>4970</v>
      </c>
    </row>
    <row r="294" spans="1:11">
      <c r="A294">
        <v>578</v>
      </c>
      <c r="B294">
        <v>2568</v>
      </c>
      <c r="C294">
        <v>82</v>
      </c>
      <c r="D294" t="s">
        <v>5443</v>
      </c>
      <c r="E294" t="s">
        <v>5444</v>
      </c>
      <c r="F294" t="s">
        <v>5456</v>
      </c>
      <c r="G294" s="78">
        <f>VLOOKUP(J294,'STEEVE RESTITUTION'!$A$3:$H$484,8,FALSE)</f>
        <v>9494.130799999999</v>
      </c>
      <c r="H294" t="s">
        <v>5445</v>
      </c>
      <c r="I294" s="145">
        <v>3778.1170000000002</v>
      </c>
      <c r="J294" t="s">
        <v>708</v>
      </c>
      <c r="K294" t="s">
        <v>4970</v>
      </c>
    </row>
    <row r="295" spans="1:11">
      <c r="A295">
        <v>578</v>
      </c>
      <c r="B295">
        <v>2569</v>
      </c>
      <c r="C295">
        <v>90</v>
      </c>
      <c r="D295" t="s">
        <v>5447</v>
      </c>
      <c r="E295" t="s">
        <v>5448</v>
      </c>
      <c r="F295" t="s">
        <v>5457</v>
      </c>
      <c r="G295" s="78">
        <f>VLOOKUP(J295,'STEEVE RESTITUTION'!$A$3:$H$484,8,FALSE)</f>
        <v>10074.979599999999</v>
      </c>
      <c r="H295" t="s">
        <v>5445</v>
      </c>
      <c r="I295" s="145">
        <v>3778.1170000000002</v>
      </c>
      <c r="J295" t="s">
        <v>710</v>
      </c>
      <c r="K295" t="s">
        <v>4970</v>
      </c>
    </row>
    <row r="296" spans="1:11">
      <c r="A296">
        <v>578</v>
      </c>
      <c r="B296">
        <v>2570</v>
      </c>
      <c r="C296">
        <v>90</v>
      </c>
      <c r="D296" t="s">
        <v>5447</v>
      </c>
      <c r="E296" t="s">
        <v>5448</v>
      </c>
      <c r="F296" t="s">
        <v>5458</v>
      </c>
      <c r="G296" s="78">
        <f>VLOOKUP(J296,'STEEVE RESTITUTION'!$A$3:$H$484,8,FALSE)</f>
        <v>12658.842000000001</v>
      </c>
      <c r="H296" t="s">
        <v>5445</v>
      </c>
      <c r="I296" s="145">
        <v>3778.1170000000002</v>
      </c>
      <c r="J296" t="s">
        <v>1173</v>
      </c>
      <c r="K296" t="s">
        <v>4970</v>
      </c>
    </row>
    <row r="297" spans="1:11">
      <c r="A297">
        <v>578</v>
      </c>
      <c r="B297">
        <v>2571</v>
      </c>
      <c r="C297">
        <v>85</v>
      </c>
      <c r="D297" t="s">
        <v>5451</v>
      </c>
      <c r="E297" t="s">
        <v>5452</v>
      </c>
      <c r="F297" t="s">
        <v>5459</v>
      </c>
      <c r="G297" s="78">
        <f>VLOOKUP(J297,'STEEVE RESTITUTION'!$A$3:$H$484,8,FALSE)</f>
        <v>12593.7238</v>
      </c>
      <c r="H297" t="s">
        <v>5445</v>
      </c>
      <c r="I297" s="145">
        <v>3778.1170000000002</v>
      </c>
      <c r="J297" t="s">
        <v>713</v>
      </c>
      <c r="K297" t="s">
        <v>4970</v>
      </c>
    </row>
    <row r="298" spans="1:11">
      <c r="A298">
        <v>578</v>
      </c>
      <c r="B298">
        <v>2572</v>
      </c>
      <c r="C298">
        <v>85</v>
      </c>
      <c r="D298" t="s">
        <v>5451</v>
      </c>
      <c r="E298" t="s">
        <v>5452</v>
      </c>
      <c r="F298" t="s">
        <v>5460</v>
      </c>
      <c r="G298" s="78">
        <f>VLOOKUP(J298,'STEEVE RESTITUTION'!$A$3:$H$484,8,FALSE)</f>
        <v>15823.551799999999</v>
      </c>
      <c r="H298" t="s">
        <v>5445</v>
      </c>
      <c r="I298" s="145">
        <v>3778.1170000000002</v>
      </c>
      <c r="J298" t="s">
        <v>1170</v>
      </c>
      <c r="K298" t="s">
        <v>4970</v>
      </c>
    </row>
    <row r="299" spans="1:11">
      <c r="A299">
        <v>578</v>
      </c>
      <c r="B299">
        <v>2657</v>
      </c>
      <c r="C299">
        <v>78</v>
      </c>
      <c r="D299" t="s">
        <v>5461</v>
      </c>
      <c r="E299" t="s">
        <v>5462</v>
      </c>
      <c r="F299" t="s">
        <v>5463</v>
      </c>
      <c r="G299" s="78">
        <f>VLOOKUP(J299,'STEEVE RESTITUTION'!$A$3:$H$484,8,FALSE)</f>
        <v>2518.7442000000001</v>
      </c>
      <c r="H299" t="s">
        <v>5445</v>
      </c>
      <c r="I299" s="145">
        <v>3778.1170000000002</v>
      </c>
      <c r="J299" t="s">
        <v>2819</v>
      </c>
      <c r="K299" t="s">
        <v>4970</v>
      </c>
    </row>
    <row r="300" spans="1:11">
      <c r="A300">
        <v>578</v>
      </c>
      <c r="B300">
        <v>2658</v>
      </c>
      <c r="C300">
        <v>78</v>
      </c>
      <c r="D300" t="s">
        <v>5461</v>
      </c>
      <c r="E300" t="s">
        <v>5462</v>
      </c>
      <c r="F300" t="s">
        <v>5464</v>
      </c>
      <c r="G300" s="78">
        <f>VLOOKUP(J300,'STEEVE RESTITUTION'!$A$3:$H$484,8,FALSE)</f>
        <v>5037.4897999999994</v>
      </c>
      <c r="H300" t="s">
        <v>5445</v>
      </c>
      <c r="I300" s="145">
        <v>3778.1170000000002</v>
      </c>
      <c r="J300" t="s">
        <v>2821</v>
      </c>
      <c r="K300" t="s">
        <v>4970</v>
      </c>
    </row>
    <row r="301" spans="1:11">
      <c r="A301">
        <v>578</v>
      </c>
      <c r="B301">
        <v>2659</v>
      </c>
      <c r="C301">
        <v>78</v>
      </c>
      <c r="D301" t="s">
        <v>5461</v>
      </c>
      <c r="E301" t="s">
        <v>5462</v>
      </c>
      <c r="F301" t="s">
        <v>5465</v>
      </c>
      <c r="G301" s="78">
        <f>VLOOKUP(J301,'STEEVE RESTITUTION'!$A$3:$H$484,8,FALSE)</f>
        <v>3164.7098000000001</v>
      </c>
      <c r="H301" t="s">
        <v>5445</v>
      </c>
      <c r="I301" s="145">
        <v>3778.1170000000002</v>
      </c>
      <c r="J301" t="s">
        <v>2839</v>
      </c>
      <c r="K301" t="s">
        <v>4970</v>
      </c>
    </row>
    <row r="302" spans="1:11">
      <c r="A302">
        <v>578</v>
      </c>
      <c r="B302">
        <v>2660</v>
      </c>
      <c r="C302">
        <v>78</v>
      </c>
      <c r="D302" t="s">
        <v>5461</v>
      </c>
      <c r="E302" t="s">
        <v>5462</v>
      </c>
      <c r="F302" t="s">
        <v>5466</v>
      </c>
      <c r="G302" s="78">
        <f>VLOOKUP(J302,'STEEVE RESTITUTION'!$A$3:$H$484,8,FALSE)</f>
        <v>6329.4210000000003</v>
      </c>
      <c r="H302" t="s">
        <v>5445</v>
      </c>
      <c r="I302" s="145">
        <v>3778.1170000000002</v>
      </c>
      <c r="J302" t="s">
        <v>2841</v>
      </c>
      <c r="K302" t="s">
        <v>4970</v>
      </c>
    </row>
    <row r="303" spans="1:11">
      <c r="A303">
        <v>582</v>
      </c>
      <c r="B303">
        <v>2573</v>
      </c>
      <c r="C303">
        <v>241</v>
      </c>
      <c r="D303" t="s">
        <v>5467</v>
      </c>
      <c r="E303" t="s">
        <v>5468</v>
      </c>
      <c r="F303" t="s">
        <v>5469</v>
      </c>
      <c r="G303" s="78">
        <f>VLOOKUP(J303,'STEEVE RESTITUTION'!$A$3:$H$484,8,FALSE)</f>
        <v>11.51853</v>
      </c>
      <c r="H303" t="s">
        <v>5469</v>
      </c>
      <c r="I303" s="145">
        <f>+G303</f>
        <v>11.51853</v>
      </c>
      <c r="J303" t="s">
        <v>717</v>
      </c>
      <c r="K303" t="s">
        <v>4331</v>
      </c>
    </row>
    <row r="304" spans="1:11">
      <c r="A304">
        <v>582</v>
      </c>
      <c r="B304">
        <v>2574</v>
      </c>
      <c r="C304">
        <v>242</v>
      </c>
      <c r="D304" t="s">
        <v>5470</v>
      </c>
      <c r="E304" t="s">
        <v>5471</v>
      </c>
      <c r="F304" t="s">
        <v>5472</v>
      </c>
      <c r="G304" s="78">
        <f>VLOOKUP(J304,'STEEVE RESTITUTION'!$A$3:$H$484,8,FALSE)</f>
        <v>14.108040000000001</v>
      </c>
      <c r="H304" t="s">
        <v>5469</v>
      </c>
      <c r="I304" s="145">
        <f>+I303</f>
        <v>11.51853</v>
      </c>
      <c r="J304" t="s">
        <v>719</v>
      </c>
      <c r="K304" t="s">
        <v>4260</v>
      </c>
    </row>
    <row r="305" spans="1:11">
      <c r="A305">
        <v>583</v>
      </c>
      <c r="B305">
        <v>2575</v>
      </c>
      <c r="C305">
        <v>241</v>
      </c>
      <c r="D305" t="s">
        <v>5473</v>
      </c>
      <c r="E305" t="s">
        <v>5474</v>
      </c>
      <c r="F305" t="s">
        <v>5002</v>
      </c>
      <c r="G305" s="78">
        <f>VLOOKUP(J305,'STEEVE RESTITUTION'!$A$3:$H$484,8,FALSE)</f>
        <v>11.51853</v>
      </c>
      <c r="H305" t="s">
        <v>5002</v>
      </c>
      <c r="I305" s="145">
        <f>+G305</f>
        <v>11.51853</v>
      </c>
      <c r="J305" t="s">
        <v>721</v>
      </c>
      <c r="K305" t="s">
        <v>4331</v>
      </c>
    </row>
    <row r="306" spans="1:11">
      <c r="A306">
        <v>583</v>
      </c>
      <c r="B306">
        <v>2576</v>
      </c>
      <c r="C306">
        <v>242</v>
      </c>
      <c r="D306" t="s">
        <v>5475</v>
      </c>
      <c r="E306" t="s">
        <v>5476</v>
      </c>
      <c r="F306" t="s">
        <v>5477</v>
      </c>
      <c r="G306" s="78">
        <f>VLOOKUP(J306,'STEEVE RESTITUTION'!$A$3:$H$484,8,FALSE)</f>
        <v>14.108040000000001</v>
      </c>
      <c r="H306" t="s">
        <v>5002</v>
      </c>
      <c r="I306" s="145">
        <f>+I305</f>
        <v>11.51853</v>
      </c>
      <c r="J306" t="s">
        <v>723</v>
      </c>
      <c r="K306" t="s">
        <v>4260</v>
      </c>
    </row>
    <row r="307" spans="1:11">
      <c r="A307">
        <v>584</v>
      </c>
      <c r="B307">
        <v>2577</v>
      </c>
      <c r="C307">
        <v>243</v>
      </c>
      <c r="D307" t="s">
        <v>5478</v>
      </c>
      <c r="E307" t="s">
        <v>726</v>
      </c>
      <c r="F307" t="s">
        <v>5479</v>
      </c>
      <c r="G307" s="78">
        <f>VLOOKUP(J307,'STEEVE RESTITUTION'!$A$3:$H$484,8,FALSE)</f>
        <v>219.9375</v>
      </c>
      <c r="H307" t="s">
        <v>5479</v>
      </c>
      <c r="I307" s="145">
        <f>G307</f>
        <v>219.9375</v>
      </c>
      <c r="J307" t="s">
        <v>725</v>
      </c>
      <c r="K307" t="s">
        <v>4344</v>
      </c>
    </row>
    <row r="308" spans="1:11">
      <c r="A308">
        <v>584</v>
      </c>
      <c r="B308">
        <v>2578</v>
      </c>
      <c r="C308">
        <v>244</v>
      </c>
      <c r="D308" t="s">
        <v>5480</v>
      </c>
      <c r="E308" t="s">
        <v>728</v>
      </c>
      <c r="F308" t="s">
        <v>5481</v>
      </c>
      <c r="G308" s="78">
        <f>VLOOKUP(J308,'STEEVE RESTITUTION'!$A$3:$H$484,8,FALSE)</f>
        <v>439.875</v>
      </c>
      <c r="H308" t="s">
        <v>5479</v>
      </c>
      <c r="I308" s="145">
        <f>I307</f>
        <v>219.9375</v>
      </c>
      <c r="J308" t="s">
        <v>727</v>
      </c>
      <c r="K308" t="s">
        <v>5482</v>
      </c>
    </row>
    <row r="309" spans="1:11">
      <c r="A309">
        <v>585</v>
      </c>
      <c r="B309">
        <v>2579</v>
      </c>
      <c r="C309">
        <v>245</v>
      </c>
      <c r="D309" t="s">
        <v>5483</v>
      </c>
      <c r="E309" t="s">
        <v>730</v>
      </c>
      <c r="F309" t="s">
        <v>5484</v>
      </c>
      <c r="G309" s="78">
        <f>VLOOKUP(J309,'STEEVE RESTITUTION'!$A$3:$H$484,8,FALSE)</f>
        <v>88.5</v>
      </c>
      <c r="H309" t="s">
        <v>5484</v>
      </c>
      <c r="I309" s="145">
        <f>G309</f>
        <v>88.5</v>
      </c>
      <c r="J309" t="s">
        <v>729</v>
      </c>
      <c r="K309" t="s">
        <v>4217</v>
      </c>
    </row>
    <row r="310" spans="1:11">
      <c r="A310">
        <v>585</v>
      </c>
      <c r="B310">
        <v>2580</v>
      </c>
      <c r="C310">
        <v>246</v>
      </c>
      <c r="D310" t="s">
        <v>5485</v>
      </c>
      <c r="E310" t="s">
        <v>732</v>
      </c>
      <c r="F310" t="s">
        <v>5486</v>
      </c>
      <c r="G310" s="78">
        <f>VLOOKUP(J310,'STEEVE RESTITUTION'!$A$3:$H$484,8,FALSE)</f>
        <v>87.24</v>
      </c>
      <c r="H310" t="s">
        <v>5484</v>
      </c>
      <c r="I310" s="145">
        <f>I309</f>
        <v>88.5</v>
      </c>
      <c r="J310" t="s">
        <v>731</v>
      </c>
      <c r="K310" t="s">
        <v>4217</v>
      </c>
    </row>
    <row r="311" spans="1:11">
      <c r="A311">
        <v>588</v>
      </c>
      <c r="B311">
        <v>2581</v>
      </c>
      <c r="C311">
        <v>248</v>
      </c>
      <c r="D311" t="s">
        <v>5487</v>
      </c>
      <c r="E311" t="s">
        <v>734</v>
      </c>
      <c r="F311" t="s">
        <v>5488</v>
      </c>
      <c r="G311" s="78">
        <f>VLOOKUP(J311,'STEEVE RESTITUTION'!$A$3:$H$484,8,FALSE)</f>
        <v>50.731499999999997</v>
      </c>
      <c r="H311" t="s">
        <v>5489</v>
      </c>
      <c r="I311" s="145">
        <v>27.33</v>
      </c>
      <c r="J311" t="s">
        <v>733</v>
      </c>
      <c r="K311" t="s">
        <v>4569</v>
      </c>
    </row>
    <row r="312" spans="1:11">
      <c r="A312">
        <v>588</v>
      </c>
      <c r="B312">
        <v>2582</v>
      </c>
      <c r="C312">
        <v>247</v>
      </c>
      <c r="D312" t="s">
        <v>5490</v>
      </c>
      <c r="E312" t="s">
        <v>736</v>
      </c>
      <c r="F312" t="s">
        <v>5491</v>
      </c>
      <c r="G312" s="78">
        <f>VLOOKUP(J312,'STEEVE RESTITUTION'!$A$3:$H$484,8,FALSE)</f>
        <v>51.54</v>
      </c>
      <c r="H312" t="s">
        <v>5489</v>
      </c>
      <c r="I312" s="145">
        <v>27.33</v>
      </c>
      <c r="J312" t="s">
        <v>735</v>
      </c>
      <c r="K312" t="s">
        <v>4569</v>
      </c>
    </row>
    <row r="313" spans="1:11">
      <c r="A313">
        <v>588</v>
      </c>
      <c r="B313">
        <v>2583</v>
      </c>
      <c r="C313">
        <v>260</v>
      </c>
      <c r="D313" t="s">
        <v>5492</v>
      </c>
      <c r="E313" t="s">
        <v>738</v>
      </c>
      <c r="F313" t="s">
        <v>5493</v>
      </c>
      <c r="G313" s="78">
        <f>VLOOKUP(J313,'STEEVE RESTITUTION'!$A$3:$H$484,8,FALSE)</f>
        <v>26.52</v>
      </c>
      <c r="H313" t="s">
        <v>5489</v>
      </c>
      <c r="I313" s="145">
        <v>27.33</v>
      </c>
      <c r="J313" t="s">
        <v>737</v>
      </c>
      <c r="K313" t="s">
        <v>4569</v>
      </c>
    </row>
    <row r="314" spans="1:11">
      <c r="A314">
        <v>588</v>
      </c>
      <c r="B314">
        <v>2584</v>
      </c>
      <c r="C314">
        <v>257</v>
      </c>
      <c r="D314" t="s">
        <v>5494</v>
      </c>
      <c r="E314" t="s">
        <v>740</v>
      </c>
      <c r="F314" t="s">
        <v>5495</v>
      </c>
      <c r="G314" s="78">
        <f>VLOOKUP(J314,'STEEVE RESTITUTION'!$A$3:$H$484,8,FALSE)</f>
        <v>34.26</v>
      </c>
      <c r="H314" t="s">
        <v>5489</v>
      </c>
      <c r="I314" s="145">
        <v>27.33</v>
      </c>
      <c r="J314" t="s">
        <v>739</v>
      </c>
      <c r="K314" t="s">
        <v>4569</v>
      </c>
    </row>
    <row r="315" spans="1:11">
      <c r="A315">
        <v>588</v>
      </c>
      <c r="B315">
        <v>2585</v>
      </c>
      <c r="C315">
        <v>261</v>
      </c>
      <c r="D315" t="s">
        <v>5496</v>
      </c>
      <c r="E315" t="s">
        <v>742</v>
      </c>
      <c r="F315" t="s">
        <v>5497</v>
      </c>
      <c r="G315" s="78">
        <f>VLOOKUP(J315,'STEEVE RESTITUTION'!$A$3:$H$484,8,FALSE)</f>
        <v>75.989999999999995</v>
      </c>
      <c r="H315" t="s">
        <v>5489</v>
      </c>
      <c r="I315" s="145">
        <v>27.33</v>
      </c>
      <c r="J315" t="s">
        <v>741</v>
      </c>
      <c r="K315" t="s">
        <v>4569</v>
      </c>
    </row>
    <row r="316" spans="1:11">
      <c r="A316">
        <v>588</v>
      </c>
      <c r="B316">
        <v>2586</v>
      </c>
      <c r="C316">
        <v>258</v>
      </c>
      <c r="D316" t="s">
        <v>5498</v>
      </c>
      <c r="E316" t="s">
        <v>744</v>
      </c>
      <c r="F316" t="s">
        <v>5499</v>
      </c>
      <c r="G316" s="78">
        <f>VLOOKUP(J316,'STEEVE RESTITUTION'!$A$3:$H$484,8,FALSE)</f>
        <v>24.494999999999997</v>
      </c>
      <c r="H316" t="s">
        <v>5489</v>
      </c>
      <c r="I316" s="145">
        <v>27.33</v>
      </c>
      <c r="J316" t="s">
        <v>743</v>
      </c>
      <c r="K316" t="s">
        <v>4569</v>
      </c>
    </row>
    <row r="317" spans="1:11">
      <c r="A317">
        <v>588</v>
      </c>
      <c r="B317">
        <v>2587</v>
      </c>
      <c r="C317">
        <v>259</v>
      </c>
      <c r="D317" t="s">
        <v>5500</v>
      </c>
      <c r="E317" t="s">
        <v>746</v>
      </c>
      <c r="F317" t="s">
        <v>5489</v>
      </c>
      <c r="G317" s="78">
        <f>VLOOKUP(J317,'STEEVE RESTITUTION'!$A$3:$H$484,8,FALSE)</f>
        <v>27.33</v>
      </c>
      <c r="H317" t="s">
        <v>5489</v>
      </c>
      <c r="I317" s="145">
        <f>G317</f>
        <v>27.33</v>
      </c>
      <c r="J317" t="s">
        <v>745</v>
      </c>
      <c r="K317" t="s">
        <v>4569</v>
      </c>
    </row>
    <row r="318" spans="1:11">
      <c r="A318">
        <v>613</v>
      </c>
      <c r="B318">
        <v>2617</v>
      </c>
      <c r="C318">
        <v>74</v>
      </c>
      <c r="D318" t="s">
        <v>5501</v>
      </c>
      <c r="E318" t="s">
        <v>747</v>
      </c>
      <c r="F318" t="s">
        <v>4259</v>
      </c>
      <c r="G318" s="78">
        <f>VLOOKUP(J318,'STEEVE RESTITUTION'!$A$3:$H$484,8,FALSE)</f>
        <v>44.414400000000001</v>
      </c>
      <c r="H318" t="s">
        <v>4259</v>
      </c>
      <c r="I318" s="145">
        <f>G318</f>
        <v>44.414400000000001</v>
      </c>
      <c r="J318">
        <v>1510064</v>
      </c>
      <c r="K318" t="s">
        <v>4237</v>
      </c>
    </row>
    <row r="319" spans="1:11">
      <c r="A319">
        <v>613</v>
      </c>
      <c r="B319">
        <v>2618</v>
      </c>
      <c r="C319">
        <v>91</v>
      </c>
      <c r="D319" t="s">
        <v>5502</v>
      </c>
      <c r="E319" t="s">
        <v>748</v>
      </c>
      <c r="F319" t="s">
        <v>5503</v>
      </c>
      <c r="G319" s="78">
        <f>VLOOKUP(J319,'STEEVE RESTITUTION'!$A$3:$H$484,8,FALSE)</f>
        <v>21.567</v>
      </c>
      <c r="H319" t="s">
        <v>4259</v>
      </c>
      <c r="I319" s="145">
        <f>I318</f>
        <v>44.414400000000001</v>
      </c>
      <c r="J319">
        <v>1510041</v>
      </c>
      <c r="K319" t="s">
        <v>4473</v>
      </c>
    </row>
    <row r="320" spans="1:11">
      <c r="A320">
        <v>619</v>
      </c>
      <c r="B320">
        <v>2621</v>
      </c>
      <c r="C320">
        <v>268</v>
      </c>
      <c r="D320" t="s">
        <v>5504</v>
      </c>
      <c r="E320" t="s">
        <v>193</v>
      </c>
      <c r="F320" t="s">
        <v>5505</v>
      </c>
      <c r="G320" s="78">
        <f>VLOOKUP(J320,'STEEVE RESTITUTION'!$A$3:$H$484,8,FALSE)</f>
        <v>2425</v>
      </c>
      <c r="H320" t="s">
        <v>5506</v>
      </c>
      <c r="I320" s="145">
        <f>I321</f>
        <v>2325</v>
      </c>
      <c r="J320" t="s">
        <v>192</v>
      </c>
      <c r="K320" t="s">
        <v>5507</v>
      </c>
    </row>
    <row r="321" spans="1:11">
      <c r="A321">
        <v>619</v>
      </c>
      <c r="B321">
        <v>2622</v>
      </c>
      <c r="C321">
        <v>267</v>
      </c>
      <c r="D321" t="s">
        <v>5508</v>
      </c>
      <c r="E321" t="s">
        <v>191</v>
      </c>
      <c r="F321" t="s">
        <v>5506</v>
      </c>
      <c r="G321" s="78">
        <f>VLOOKUP(J321,'STEEVE RESTITUTION'!$A$3:$H$484,8,FALSE)</f>
        <v>2325</v>
      </c>
      <c r="H321" t="s">
        <v>5506</v>
      </c>
      <c r="I321" s="145">
        <f>G321</f>
        <v>2325</v>
      </c>
      <c r="J321" t="s">
        <v>190</v>
      </c>
      <c r="K321" t="s">
        <v>4647</v>
      </c>
    </row>
    <row r="322" spans="1:11">
      <c r="A322">
        <v>624</v>
      </c>
      <c r="B322">
        <v>2623</v>
      </c>
      <c r="C322">
        <v>214</v>
      </c>
      <c r="D322" t="s">
        <v>5509</v>
      </c>
      <c r="E322" t="s">
        <v>2632</v>
      </c>
      <c r="F322" t="s">
        <v>5510</v>
      </c>
      <c r="G322" s="78">
        <v>47.22</v>
      </c>
      <c r="H322" t="s">
        <v>5510</v>
      </c>
      <c r="I322" s="145">
        <v>47.22</v>
      </c>
      <c r="J322" t="s">
        <v>2631</v>
      </c>
      <c r="K322" t="s">
        <v>5511</v>
      </c>
    </row>
    <row r="323" spans="1:11">
      <c r="A323">
        <v>624</v>
      </c>
      <c r="B323">
        <v>2624</v>
      </c>
      <c r="C323">
        <v>215</v>
      </c>
      <c r="D323" t="s">
        <v>5512</v>
      </c>
      <c r="E323" t="s">
        <v>2634</v>
      </c>
      <c r="F323" t="s">
        <v>5510</v>
      </c>
      <c r="G323" s="78">
        <v>47.22</v>
      </c>
      <c r="H323" t="s">
        <v>5510</v>
      </c>
      <c r="I323" s="145">
        <v>47.22</v>
      </c>
      <c r="J323" t="s">
        <v>2633</v>
      </c>
      <c r="K323" t="s">
        <v>5511</v>
      </c>
    </row>
    <row r="324" spans="1:11">
      <c r="A324">
        <v>624</v>
      </c>
      <c r="B324">
        <v>2625</v>
      </c>
      <c r="C324">
        <v>217</v>
      </c>
      <c r="D324" t="s">
        <v>5513</v>
      </c>
      <c r="E324" t="s">
        <v>2638</v>
      </c>
      <c r="F324" t="s">
        <v>5510</v>
      </c>
      <c r="G324" s="78">
        <v>47.22</v>
      </c>
      <c r="H324" t="s">
        <v>5510</v>
      </c>
      <c r="I324" s="145">
        <v>47.22</v>
      </c>
      <c r="J324" t="s">
        <v>2637</v>
      </c>
      <c r="K324" t="s">
        <v>5511</v>
      </c>
    </row>
    <row r="325" spans="1:11">
      <c r="A325">
        <v>624</v>
      </c>
      <c r="B325">
        <v>2627</v>
      </c>
      <c r="C325">
        <v>213</v>
      </c>
      <c r="D325" t="s">
        <v>5514</v>
      </c>
      <c r="E325" t="s">
        <v>2630</v>
      </c>
      <c r="F325" t="s">
        <v>5510</v>
      </c>
      <c r="G325" s="78">
        <v>47.22</v>
      </c>
      <c r="H325" t="s">
        <v>5510</v>
      </c>
      <c r="I325" s="145">
        <v>47.22</v>
      </c>
      <c r="J325" t="s">
        <v>2629</v>
      </c>
      <c r="K325" t="s">
        <v>5511</v>
      </c>
    </row>
    <row r="326" spans="1:11">
      <c r="A326">
        <v>624</v>
      </c>
      <c r="B326">
        <v>2628</v>
      </c>
      <c r="C326">
        <v>216</v>
      </c>
      <c r="D326" t="s">
        <v>5515</v>
      </c>
      <c r="E326" t="s">
        <v>2636</v>
      </c>
      <c r="F326" t="s">
        <v>5510</v>
      </c>
      <c r="G326" s="78">
        <v>47.22</v>
      </c>
      <c r="H326" t="s">
        <v>5510</v>
      </c>
      <c r="I326" s="145">
        <v>47.22</v>
      </c>
      <c r="J326" t="s">
        <v>2635</v>
      </c>
      <c r="K326" t="s">
        <v>5511</v>
      </c>
    </row>
    <row r="327" spans="1:11">
      <c r="A327">
        <v>624</v>
      </c>
      <c r="B327">
        <v>2629</v>
      </c>
      <c r="C327">
        <v>218</v>
      </c>
      <c r="D327" t="s">
        <v>5516</v>
      </c>
      <c r="E327" t="s">
        <v>2640</v>
      </c>
      <c r="F327" t="s">
        <v>5510</v>
      </c>
      <c r="G327" s="78">
        <v>47.22</v>
      </c>
      <c r="H327" t="s">
        <v>5510</v>
      </c>
      <c r="I327" s="145">
        <v>47.22</v>
      </c>
      <c r="J327" t="s">
        <v>2639</v>
      </c>
      <c r="K327" t="s">
        <v>5511</v>
      </c>
    </row>
    <row r="328" spans="1:11">
      <c r="A328">
        <v>627</v>
      </c>
      <c r="B328">
        <v>2630</v>
      </c>
      <c r="C328">
        <v>213</v>
      </c>
      <c r="D328" t="s">
        <v>5377</v>
      </c>
      <c r="E328" t="s">
        <v>5517</v>
      </c>
      <c r="F328" t="s">
        <v>5518</v>
      </c>
      <c r="G328" s="78">
        <v>30.72</v>
      </c>
      <c r="H328" t="s">
        <v>5518</v>
      </c>
      <c r="I328" s="145">
        <v>30.72</v>
      </c>
      <c r="J328" t="s">
        <v>2687</v>
      </c>
      <c r="K328" t="s">
        <v>4455</v>
      </c>
    </row>
    <row r="329" spans="1:11">
      <c r="A329">
        <v>627</v>
      </c>
      <c r="B329">
        <v>2630</v>
      </c>
      <c r="C329">
        <v>222</v>
      </c>
      <c r="D329" t="s">
        <v>5374</v>
      </c>
      <c r="E329" t="s">
        <v>849</v>
      </c>
      <c r="F329" t="s">
        <v>5518</v>
      </c>
      <c r="G329" s="78">
        <v>30.72</v>
      </c>
      <c r="H329" t="s">
        <v>5518</v>
      </c>
      <c r="I329" s="145">
        <v>30.72</v>
      </c>
      <c r="J329" t="s">
        <v>2687</v>
      </c>
      <c r="K329" t="s">
        <v>4455</v>
      </c>
    </row>
    <row r="330" spans="1:11">
      <c r="A330">
        <v>627</v>
      </c>
      <c r="B330">
        <v>2631</v>
      </c>
      <c r="C330">
        <v>214</v>
      </c>
      <c r="D330" t="s">
        <v>5361</v>
      </c>
      <c r="E330" t="s">
        <v>5519</v>
      </c>
      <c r="F330" t="s">
        <v>5518</v>
      </c>
      <c r="G330" s="78">
        <v>30.72</v>
      </c>
      <c r="H330" t="s">
        <v>5518</v>
      </c>
      <c r="I330" s="145">
        <v>30.72</v>
      </c>
      <c r="J330" t="s">
        <v>2689</v>
      </c>
      <c r="K330" t="s">
        <v>4455</v>
      </c>
    </row>
    <row r="331" spans="1:11">
      <c r="A331">
        <v>627</v>
      </c>
      <c r="B331">
        <v>2631</v>
      </c>
      <c r="C331">
        <v>222</v>
      </c>
      <c r="D331" t="s">
        <v>5374</v>
      </c>
      <c r="E331" t="s">
        <v>849</v>
      </c>
      <c r="F331" t="s">
        <v>5518</v>
      </c>
      <c r="G331" s="78">
        <v>30.72</v>
      </c>
      <c r="H331" t="s">
        <v>5518</v>
      </c>
      <c r="I331" s="145">
        <v>30.72</v>
      </c>
      <c r="J331" t="s">
        <v>2689</v>
      </c>
      <c r="K331" t="s">
        <v>4455</v>
      </c>
    </row>
    <row r="332" spans="1:11">
      <c r="A332">
        <v>627</v>
      </c>
      <c r="B332">
        <v>2632</v>
      </c>
      <c r="C332">
        <v>215</v>
      </c>
      <c r="D332" t="s">
        <v>5365</v>
      </c>
      <c r="E332" t="s">
        <v>5520</v>
      </c>
      <c r="F332" t="s">
        <v>5518</v>
      </c>
      <c r="G332" s="78">
        <v>30.72</v>
      </c>
      <c r="H332" t="s">
        <v>5518</v>
      </c>
      <c r="I332" s="145">
        <v>30.72</v>
      </c>
      <c r="J332" t="s">
        <v>2691</v>
      </c>
      <c r="K332" t="s">
        <v>4455</v>
      </c>
    </row>
    <row r="333" spans="1:11">
      <c r="A333">
        <v>627</v>
      </c>
      <c r="B333">
        <v>2632</v>
      </c>
      <c r="C333">
        <v>222</v>
      </c>
      <c r="D333" t="s">
        <v>5374</v>
      </c>
      <c r="E333" t="s">
        <v>849</v>
      </c>
      <c r="F333" t="s">
        <v>5518</v>
      </c>
      <c r="G333" s="78">
        <v>30.72</v>
      </c>
      <c r="H333" t="s">
        <v>5518</v>
      </c>
      <c r="I333" s="145">
        <v>30.72</v>
      </c>
      <c r="J333" t="s">
        <v>2691</v>
      </c>
      <c r="K333" t="s">
        <v>4455</v>
      </c>
    </row>
    <row r="334" spans="1:11">
      <c r="A334">
        <v>627</v>
      </c>
      <c r="B334">
        <v>2633</v>
      </c>
      <c r="C334">
        <v>216</v>
      </c>
      <c r="D334" t="s">
        <v>5375</v>
      </c>
      <c r="E334" t="s">
        <v>5521</v>
      </c>
      <c r="F334" t="s">
        <v>5518</v>
      </c>
      <c r="G334" s="78">
        <v>30.72</v>
      </c>
      <c r="H334" t="s">
        <v>5518</v>
      </c>
      <c r="I334" s="145">
        <v>30.72</v>
      </c>
      <c r="J334" t="s">
        <v>2693</v>
      </c>
      <c r="K334" t="s">
        <v>4455</v>
      </c>
    </row>
    <row r="335" spans="1:11">
      <c r="A335">
        <v>627</v>
      </c>
      <c r="B335">
        <v>2633</v>
      </c>
      <c r="C335">
        <v>222</v>
      </c>
      <c r="D335" t="s">
        <v>5374</v>
      </c>
      <c r="E335" t="s">
        <v>849</v>
      </c>
      <c r="F335" t="s">
        <v>5518</v>
      </c>
      <c r="G335" s="78">
        <v>30.72</v>
      </c>
      <c r="H335" t="s">
        <v>5518</v>
      </c>
      <c r="I335" s="145">
        <v>30.72</v>
      </c>
      <c r="J335" t="s">
        <v>2693</v>
      </c>
      <c r="K335" t="s">
        <v>4455</v>
      </c>
    </row>
    <row r="336" spans="1:11">
      <c r="A336">
        <v>627</v>
      </c>
      <c r="B336">
        <v>2634</v>
      </c>
      <c r="C336">
        <v>214</v>
      </c>
      <c r="D336" t="s">
        <v>5361</v>
      </c>
      <c r="E336" t="s">
        <v>5519</v>
      </c>
      <c r="F336" t="s">
        <v>4841</v>
      </c>
      <c r="G336" s="78">
        <v>38.04</v>
      </c>
      <c r="H336" t="s">
        <v>5518</v>
      </c>
      <c r="I336" s="145">
        <v>30.72</v>
      </c>
      <c r="J336" t="s">
        <v>2695</v>
      </c>
      <c r="K336" t="s">
        <v>5522</v>
      </c>
    </row>
    <row r="337" spans="1:11">
      <c r="A337">
        <v>627</v>
      </c>
      <c r="B337">
        <v>2634</v>
      </c>
      <c r="C337">
        <v>221</v>
      </c>
      <c r="D337" t="s">
        <v>5364</v>
      </c>
      <c r="E337" t="s">
        <v>848</v>
      </c>
      <c r="F337" t="s">
        <v>4841</v>
      </c>
      <c r="G337" s="78">
        <v>38.04</v>
      </c>
      <c r="H337" t="s">
        <v>5518</v>
      </c>
      <c r="I337" s="145">
        <v>30.72</v>
      </c>
      <c r="J337" t="s">
        <v>2695</v>
      </c>
      <c r="K337" t="s">
        <v>5522</v>
      </c>
    </row>
    <row r="338" spans="1:11">
      <c r="A338">
        <v>627</v>
      </c>
      <c r="B338">
        <v>2635</v>
      </c>
      <c r="C338">
        <v>215</v>
      </c>
      <c r="D338" t="s">
        <v>5365</v>
      </c>
      <c r="E338" t="s">
        <v>5520</v>
      </c>
      <c r="F338" t="s">
        <v>4841</v>
      </c>
      <c r="G338" s="78">
        <v>38.04</v>
      </c>
      <c r="H338" t="s">
        <v>5518</v>
      </c>
      <c r="I338" s="145">
        <v>30.72</v>
      </c>
      <c r="J338" t="s">
        <v>2697</v>
      </c>
      <c r="K338" t="s">
        <v>5522</v>
      </c>
    </row>
    <row r="339" spans="1:11">
      <c r="A339">
        <v>627</v>
      </c>
      <c r="B339">
        <v>2635</v>
      </c>
      <c r="C339">
        <v>221</v>
      </c>
      <c r="D339" t="s">
        <v>5364</v>
      </c>
      <c r="E339" t="s">
        <v>848</v>
      </c>
      <c r="F339" t="s">
        <v>4841</v>
      </c>
      <c r="G339" s="78">
        <v>38.04</v>
      </c>
      <c r="H339" t="s">
        <v>5518</v>
      </c>
      <c r="I339" s="145">
        <v>30.72</v>
      </c>
      <c r="J339" t="s">
        <v>2697</v>
      </c>
      <c r="K339" t="s">
        <v>5522</v>
      </c>
    </row>
    <row r="340" spans="1:11">
      <c r="A340">
        <v>627</v>
      </c>
      <c r="B340">
        <v>2636</v>
      </c>
      <c r="C340">
        <v>216</v>
      </c>
      <c r="D340" t="s">
        <v>5375</v>
      </c>
      <c r="E340" t="s">
        <v>5521</v>
      </c>
      <c r="F340" t="s">
        <v>4841</v>
      </c>
      <c r="G340" s="78">
        <v>38.04</v>
      </c>
      <c r="H340" t="s">
        <v>5518</v>
      </c>
      <c r="I340" s="145">
        <v>30.72</v>
      </c>
      <c r="J340" t="s">
        <v>2699</v>
      </c>
      <c r="K340" t="s">
        <v>5522</v>
      </c>
    </row>
    <row r="341" spans="1:11">
      <c r="A341">
        <v>627</v>
      </c>
      <c r="B341">
        <v>2636</v>
      </c>
      <c r="C341">
        <v>221</v>
      </c>
      <c r="D341" t="s">
        <v>5364</v>
      </c>
      <c r="E341" t="s">
        <v>848</v>
      </c>
      <c r="F341" t="s">
        <v>4841</v>
      </c>
      <c r="G341" s="78">
        <v>38.04</v>
      </c>
      <c r="H341" t="s">
        <v>5518</v>
      </c>
      <c r="I341" s="145">
        <v>30.72</v>
      </c>
      <c r="J341" t="s">
        <v>2699</v>
      </c>
      <c r="K341" t="s">
        <v>5522</v>
      </c>
    </row>
    <row r="342" spans="1:11">
      <c r="A342">
        <v>627</v>
      </c>
      <c r="B342">
        <v>2637</v>
      </c>
      <c r="C342">
        <v>217</v>
      </c>
      <c r="D342" t="s">
        <v>5367</v>
      </c>
      <c r="E342" t="s">
        <v>5523</v>
      </c>
      <c r="F342" t="s">
        <v>4841</v>
      </c>
      <c r="G342" s="78">
        <v>38.04</v>
      </c>
      <c r="H342" t="s">
        <v>5518</v>
      </c>
      <c r="I342" s="145">
        <v>30.72</v>
      </c>
      <c r="J342" t="s">
        <v>2701</v>
      </c>
      <c r="K342" t="s">
        <v>5522</v>
      </c>
    </row>
    <row r="343" spans="1:11">
      <c r="A343">
        <v>627</v>
      </c>
      <c r="B343">
        <v>2637</v>
      </c>
      <c r="C343">
        <v>221</v>
      </c>
      <c r="D343" t="s">
        <v>5364</v>
      </c>
      <c r="E343" t="s">
        <v>848</v>
      </c>
      <c r="F343" t="s">
        <v>4841</v>
      </c>
      <c r="G343" s="78">
        <v>38.04</v>
      </c>
      <c r="H343" t="s">
        <v>5518</v>
      </c>
      <c r="I343" s="145">
        <v>30.72</v>
      </c>
      <c r="J343" t="s">
        <v>2701</v>
      </c>
      <c r="K343" t="s">
        <v>5522</v>
      </c>
    </row>
    <row r="344" spans="1:11">
      <c r="A344">
        <v>627</v>
      </c>
      <c r="B344">
        <v>2642</v>
      </c>
      <c r="C344">
        <v>218</v>
      </c>
      <c r="D344" t="s">
        <v>5369</v>
      </c>
      <c r="E344" t="s">
        <v>5524</v>
      </c>
      <c r="F344" t="s">
        <v>4841</v>
      </c>
      <c r="G344" s="78">
        <v>38.04</v>
      </c>
      <c r="H344" t="s">
        <v>5518</v>
      </c>
      <c r="I344" s="145">
        <v>30.72</v>
      </c>
      <c r="J344" t="s">
        <v>2703</v>
      </c>
      <c r="K344" t="s">
        <v>5525</v>
      </c>
    </row>
    <row r="345" spans="1:11">
      <c r="A345">
        <v>627</v>
      </c>
      <c r="B345">
        <v>2642</v>
      </c>
      <c r="C345">
        <v>221</v>
      </c>
      <c r="D345" t="s">
        <v>5364</v>
      </c>
      <c r="E345" t="s">
        <v>848</v>
      </c>
      <c r="F345" t="s">
        <v>4841</v>
      </c>
      <c r="G345" s="78">
        <v>38.04</v>
      </c>
      <c r="H345" t="s">
        <v>5518</v>
      </c>
      <c r="I345" s="145">
        <v>30.72</v>
      </c>
      <c r="J345" t="s">
        <v>2703</v>
      </c>
      <c r="K345" t="s">
        <v>5525</v>
      </c>
    </row>
    <row r="346" spans="1:11">
      <c r="A346">
        <v>627</v>
      </c>
      <c r="B346">
        <v>2643</v>
      </c>
      <c r="C346">
        <v>219</v>
      </c>
      <c r="D346" t="s">
        <v>5371</v>
      </c>
      <c r="E346" t="s">
        <v>5526</v>
      </c>
      <c r="F346" t="s">
        <v>4841</v>
      </c>
      <c r="G346" s="78">
        <v>38.04</v>
      </c>
      <c r="H346" t="s">
        <v>5518</v>
      </c>
      <c r="I346" s="145">
        <v>30.72</v>
      </c>
      <c r="J346" t="s">
        <v>2705</v>
      </c>
      <c r="K346" t="s">
        <v>5525</v>
      </c>
    </row>
    <row r="347" spans="1:11">
      <c r="A347">
        <v>627</v>
      </c>
      <c r="B347">
        <v>2643</v>
      </c>
      <c r="C347">
        <v>221</v>
      </c>
      <c r="D347" t="s">
        <v>5364</v>
      </c>
      <c r="E347" t="s">
        <v>848</v>
      </c>
      <c r="F347" t="s">
        <v>4841</v>
      </c>
      <c r="G347" s="78">
        <v>38.04</v>
      </c>
      <c r="H347" t="s">
        <v>5518</v>
      </c>
      <c r="I347" s="145">
        <v>30.72</v>
      </c>
      <c r="J347" t="s">
        <v>2705</v>
      </c>
      <c r="K347" t="s">
        <v>5525</v>
      </c>
    </row>
    <row r="348" spans="1:11">
      <c r="A348">
        <v>628</v>
      </c>
      <c r="B348">
        <v>2647</v>
      </c>
      <c r="C348">
        <v>268</v>
      </c>
      <c r="D348" t="s">
        <v>5527</v>
      </c>
      <c r="E348" t="s">
        <v>5528</v>
      </c>
      <c r="F348" t="s">
        <v>5529</v>
      </c>
      <c r="G348" s="78">
        <f>VLOOKUP(J348,'STEEVE RESTITUTION'!$A$3:$H$484,8,FALSE)</f>
        <v>225</v>
      </c>
      <c r="H348" t="s">
        <v>5530</v>
      </c>
      <c r="I348" s="145">
        <f>G348</f>
        <v>225</v>
      </c>
      <c r="J348" t="s">
        <v>169</v>
      </c>
      <c r="K348" t="s">
        <v>4635</v>
      </c>
    </row>
    <row r="349" spans="1:11">
      <c r="A349">
        <v>628</v>
      </c>
      <c r="B349">
        <v>2648</v>
      </c>
      <c r="C349">
        <v>267</v>
      </c>
      <c r="D349" t="s">
        <v>5531</v>
      </c>
      <c r="E349" t="s">
        <v>5532</v>
      </c>
      <c r="F349" t="s">
        <v>5530</v>
      </c>
      <c r="G349" s="78">
        <f>VLOOKUP(J349,'STEEVE RESTITUTION'!$A$3:$H$484,8,FALSE)</f>
        <v>200</v>
      </c>
      <c r="H349" t="s">
        <v>5530</v>
      </c>
      <c r="I349" s="145">
        <f>G349</f>
        <v>200</v>
      </c>
      <c r="J349" t="s">
        <v>167</v>
      </c>
      <c r="K349" t="s">
        <v>5533</v>
      </c>
    </row>
    <row r="350" spans="1:11">
      <c r="A350">
        <v>629</v>
      </c>
      <c r="B350">
        <v>2649</v>
      </c>
      <c r="C350">
        <v>268</v>
      </c>
      <c r="D350" t="s">
        <v>5534</v>
      </c>
      <c r="E350" t="s">
        <v>5535</v>
      </c>
      <c r="F350" t="s">
        <v>5536</v>
      </c>
      <c r="G350" s="78">
        <f>VLOOKUP(J350,'STEEVE RESTITUTION'!$A$3:$H$484,8,FALSE)</f>
        <v>487.44299999999998</v>
      </c>
      <c r="H350" t="s">
        <v>5537</v>
      </c>
      <c r="I350" s="145">
        <f>G350</f>
        <v>487.44299999999998</v>
      </c>
      <c r="J350" t="s">
        <v>172</v>
      </c>
      <c r="K350" t="s">
        <v>5530</v>
      </c>
    </row>
    <row r="351" spans="1:11">
      <c r="A351">
        <v>629</v>
      </c>
      <c r="B351">
        <v>2650</v>
      </c>
      <c r="C351">
        <v>267</v>
      </c>
      <c r="D351" t="s">
        <v>5538</v>
      </c>
      <c r="E351" t="s">
        <v>5539</v>
      </c>
      <c r="F351" t="s">
        <v>5537</v>
      </c>
      <c r="G351" s="78">
        <f>VLOOKUP(J351,'STEEVE RESTITUTION'!$A$3:$H$484,8,FALSE)</f>
        <v>437.39850000000001</v>
      </c>
      <c r="H351" t="s">
        <v>5537</v>
      </c>
      <c r="I351" s="145">
        <f>G351</f>
        <v>437.39850000000001</v>
      </c>
      <c r="J351" t="s">
        <v>171</v>
      </c>
      <c r="K351" t="s">
        <v>5540</v>
      </c>
    </row>
    <row r="352" spans="1:11">
      <c r="A352">
        <v>630</v>
      </c>
      <c r="B352">
        <v>2651</v>
      </c>
      <c r="C352">
        <v>269</v>
      </c>
      <c r="D352" t="s">
        <v>5541</v>
      </c>
      <c r="E352" t="s">
        <v>5542</v>
      </c>
      <c r="F352" t="s">
        <v>5543</v>
      </c>
      <c r="G352" s="78">
        <f>VLOOKUP(J352,'STEEVE RESTITUTION'!$A$3:$H$484,8,FALSE)</f>
        <v>1136.4652750000002</v>
      </c>
      <c r="H352" t="s">
        <v>5543</v>
      </c>
      <c r="I352" s="145">
        <f>G352</f>
        <v>1136.4652750000002</v>
      </c>
      <c r="J352" t="s">
        <v>246</v>
      </c>
      <c r="K352" t="s">
        <v>4635</v>
      </c>
    </row>
    <row r="353" spans="1:11">
      <c r="A353">
        <v>630</v>
      </c>
      <c r="B353">
        <v>2652</v>
      </c>
      <c r="C353">
        <v>270</v>
      </c>
      <c r="D353" t="s">
        <v>5544</v>
      </c>
      <c r="E353" t="s">
        <v>5545</v>
      </c>
      <c r="F353" t="s">
        <v>4631</v>
      </c>
      <c r="G353" s="78">
        <f>VLOOKUP(J353,'STEEVE RESTITUTION'!$A$3:$H$484,8,FALSE)</f>
        <v>1288.0972749999999</v>
      </c>
      <c r="H353" t="s">
        <v>5543</v>
      </c>
      <c r="I353" s="145">
        <f>I352</f>
        <v>1136.4652750000002</v>
      </c>
      <c r="J353" t="s">
        <v>247</v>
      </c>
      <c r="K353" t="s">
        <v>4635</v>
      </c>
    </row>
    <row r="354" spans="1:11">
      <c r="A354">
        <v>640</v>
      </c>
      <c r="B354">
        <v>2655</v>
      </c>
      <c r="C354">
        <v>246</v>
      </c>
      <c r="D354" t="s">
        <v>5485</v>
      </c>
      <c r="E354" t="s">
        <v>732</v>
      </c>
      <c r="F354" t="s">
        <v>5546</v>
      </c>
      <c r="G354" s="78">
        <f>VLOOKUP(J354,'STEEVE RESTITUTION'!$A$3:$H$484,8,FALSE)</f>
        <v>72.709999999999994</v>
      </c>
      <c r="H354" t="s">
        <v>4551</v>
      </c>
      <c r="I354" s="145">
        <f>+G355</f>
        <v>70</v>
      </c>
      <c r="J354" t="s">
        <v>2832</v>
      </c>
      <c r="K354" t="s">
        <v>4214</v>
      </c>
    </row>
    <row r="355" spans="1:11">
      <c r="A355">
        <v>640</v>
      </c>
      <c r="B355">
        <v>2656</v>
      </c>
      <c r="C355">
        <v>245</v>
      </c>
      <c r="D355" t="s">
        <v>5483</v>
      </c>
      <c r="E355" t="s">
        <v>730</v>
      </c>
      <c r="F355" t="s">
        <v>4551</v>
      </c>
      <c r="G355" s="78">
        <f>VLOOKUP(J355,'STEEVE RESTITUTION'!$A$3:$H$484,8,FALSE)</f>
        <v>70</v>
      </c>
      <c r="H355" t="s">
        <v>4551</v>
      </c>
      <c r="I355" s="145">
        <f>+I354</f>
        <v>70</v>
      </c>
      <c r="J355" t="s">
        <v>2833</v>
      </c>
      <c r="K355" t="s">
        <v>4214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34508-37DA-4CE7-BB72-6983FF131C4C}">
  <dimension ref="A1:B29"/>
  <sheetViews>
    <sheetView workbookViewId="0">
      <selection sqref="A1:XFD1048576"/>
    </sheetView>
  </sheetViews>
  <sheetFormatPr baseColWidth="10" defaultRowHeight="14.4"/>
  <sheetData>
    <row r="1" spans="1:2">
      <c r="A1" t="s">
        <v>5547</v>
      </c>
    </row>
    <row r="2" spans="1:2">
      <c r="A2" t="s">
        <v>5548</v>
      </c>
    </row>
    <row r="7" spans="1:2">
      <c r="A7" t="s">
        <v>5549</v>
      </c>
    </row>
    <row r="8" spans="1:2">
      <c r="B8" t="s">
        <v>5550</v>
      </c>
    </row>
    <row r="9" spans="1:2">
      <c r="B9" t="s">
        <v>5551</v>
      </c>
    </row>
    <row r="10" spans="1:2">
      <c r="B10" t="s">
        <v>5552</v>
      </c>
    </row>
    <row r="11" spans="1:2">
      <c r="B11" t="s">
        <v>5553</v>
      </c>
    </row>
    <row r="13" spans="1:2">
      <c r="A13" t="s">
        <v>5554</v>
      </c>
    </row>
    <row r="14" spans="1:2">
      <c r="A14" t="s">
        <v>5555</v>
      </c>
    </row>
    <row r="16" spans="1:2">
      <c r="A16" t="s">
        <v>5556</v>
      </c>
    </row>
    <row r="17" spans="1:2">
      <c r="A17" t="s">
        <v>5557</v>
      </c>
    </row>
    <row r="22" spans="1:2">
      <c r="A22" t="s">
        <v>5549</v>
      </c>
    </row>
    <row r="23" spans="1:2">
      <c r="B23" t="s">
        <v>5550</v>
      </c>
    </row>
    <row r="24" spans="1:2">
      <c r="B24" t="s">
        <v>5558</v>
      </c>
    </row>
    <row r="25" spans="1:2">
      <c r="B25" t="s">
        <v>5559</v>
      </c>
    </row>
    <row r="26" spans="1:2">
      <c r="B26" t="s">
        <v>5560</v>
      </c>
    </row>
    <row r="28" spans="1:2">
      <c r="A28" t="s">
        <v>5561</v>
      </c>
    </row>
    <row r="29" spans="1:2">
      <c r="A29" t="s">
        <v>5562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84"/>
  <sheetViews>
    <sheetView zoomScale="90" zoomScaleNormal="90" workbookViewId="0">
      <selection activeCell="H22" sqref="H22"/>
    </sheetView>
  </sheetViews>
  <sheetFormatPr baseColWidth="10" defaultRowHeight="14.4"/>
  <cols>
    <col min="1" max="1" width="18.33203125" customWidth="1"/>
    <col min="2" max="2" width="49.88671875" customWidth="1"/>
    <col min="5" max="5" width="7.77734375" style="3" bestFit="1" customWidth="1"/>
    <col min="6" max="6" width="14.109375" style="2" customWidth="1"/>
    <col min="7" max="7" width="7.109375" style="3" customWidth="1"/>
    <col min="8" max="8" width="14.109375" style="44" customWidth="1"/>
    <col min="9" max="9" width="7.21875" style="3" customWidth="1"/>
    <col min="10" max="10" width="23" customWidth="1"/>
    <col min="11" max="11" width="43.88671875" customWidth="1"/>
  </cols>
  <sheetData>
    <row r="1" spans="1:14">
      <c r="A1" s="1" t="s">
        <v>0</v>
      </c>
    </row>
    <row r="2" spans="1:14" ht="15" thickBot="1"/>
    <row r="3" spans="1:14" ht="14.4" customHeight="1">
      <c r="A3" s="171" t="s">
        <v>1</v>
      </c>
      <c r="B3" s="171" t="s">
        <v>2</v>
      </c>
      <c r="C3" s="173" t="s">
        <v>3</v>
      </c>
      <c r="D3" s="175" t="s">
        <v>4</v>
      </c>
      <c r="F3" s="163" t="s">
        <v>5</v>
      </c>
      <c r="H3" s="153" t="s">
        <v>3315</v>
      </c>
    </row>
    <row r="4" spans="1:14" ht="15" thickBot="1">
      <c r="A4" s="172"/>
      <c r="B4" s="172"/>
      <c r="C4" s="174"/>
      <c r="D4" s="176"/>
      <c r="F4" s="164"/>
      <c r="H4" s="154"/>
      <c r="J4" s="73" t="s">
        <v>3332</v>
      </c>
      <c r="K4" s="73" t="s">
        <v>3333</v>
      </c>
    </row>
    <row r="5" spans="1:14" ht="15" customHeight="1" thickBot="1">
      <c r="A5" s="4" t="s">
        <v>6</v>
      </c>
      <c r="B5" s="5" t="s">
        <v>7</v>
      </c>
      <c r="C5" s="6">
        <v>885</v>
      </c>
      <c r="D5" s="7">
        <v>899.21741499999985</v>
      </c>
      <c r="E5" s="8">
        <f>(D5-C5)/C5</f>
        <v>1.6064875706214517E-2</v>
      </c>
      <c r="F5" s="33">
        <v>1031.7507800000003</v>
      </c>
      <c r="G5" s="8">
        <f t="shared" ref="G5:G12" si="0">(IF(F5="","",(F5-D5)/D5))</f>
        <v>0.14738745356705585</v>
      </c>
      <c r="H5" s="143">
        <f>VLOOKUP(A5,'ARTICLES 10052022'!$A$2:$Q$1999,17,FALSE)</f>
        <v>1031.75</v>
      </c>
      <c r="I5" s="8">
        <f>(H5-F5)/F5</f>
        <v>-7.5599652108276171E-7</v>
      </c>
      <c r="J5" s="98" t="s">
        <v>3322</v>
      </c>
      <c r="K5" s="150" t="s">
        <v>3334</v>
      </c>
      <c r="L5" s="101"/>
      <c r="M5" s="101"/>
      <c r="N5" s="101"/>
    </row>
    <row r="6" spans="1:14" ht="15" customHeight="1" thickBot="1">
      <c r="A6" s="4" t="s">
        <v>8</v>
      </c>
      <c r="B6" s="5" t="s">
        <v>9</v>
      </c>
      <c r="C6" s="6">
        <v>979</v>
      </c>
      <c r="D6" s="7">
        <v>983.518415</v>
      </c>
      <c r="E6" s="8">
        <f t="shared" ref="E6:E69" si="1">(D6-C6)/C6</f>
        <v>4.6153370786516899E-3</v>
      </c>
      <c r="F6" s="33">
        <v>1165.0450315000001</v>
      </c>
      <c r="G6" s="8">
        <f t="shared" si="0"/>
        <v>0.18456859956201233</v>
      </c>
      <c r="H6" s="143">
        <f>VLOOKUP(A6,'ARTICLES 10052022'!$A$2:$Q$1999,17,FALSE)</f>
        <v>1165.05</v>
      </c>
      <c r="I6" s="8">
        <f t="shared" ref="I6:I33" si="2">(H6-F6)/F6</f>
        <v>4.2646420228988823E-6</v>
      </c>
      <c r="J6" s="98" t="s">
        <v>3322</v>
      </c>
      <c r="K6" s="150"/>
      <c r="L6" s="101"/>
      <c r="M6" s="101"/>
      <c r="N6" s="101"/>
    </row>
    <row r="7" spans="1:14" ht="15" customHeight="1" thickBot="1">
      <c r="A7" s="4" t="s">
        <v>10</v>
      </c>
      <c r="B7" s="5" t="s">
        <v>11</v>
      </c>
      <c r="C7" s="6">
        <v>967</v>
      </c>
      <c r="D7" s="7">
        <v>980.22131500000023</v>
      </c>
      <c r="E7" s="8">
        <f t="shared" si="1"/>
        <v>1.3672507755946466E-2</v>
      </c>
      <c r="F7" s="33">
        <v>1060.8471315000004</v>
      </c>
      <c r="G7" s="8">
        <f t="shared" si="0"/>
        <v>8.225266607266149E-2</v>
      </c>
      <c r="H7" s="143">
        <f>VLOOKUP(A7,'ARTICLES 10052022'!$A$2:$Q$1999,17,FALSE)</f>
        <v>1060.8499999999999</v>
      </c>
      <c r="I7" s="8">
        <f t="shared" si="2"/>
        <v>2.70397111360064E-6</v>
      </c>
      <c r="J7" s="98" t="s">
        <v>3322</v>
      </c>
      <c r="K7" s="150"/>
      <c r="L7" s="101"/>
      <c r="M7" s="101"/>
      <c r="N7" s="101"/>
    </row>
    <row r="8" spans="1:14" ht="15" customHeight="1" thickBot="1">
      <c r="A8" s="4" t="s">
        <v>12</v>
      </c>
      <c r="B8" s="5" t="s">
        <v>13</v>
      </c>
      <c r="C8" s="6">
        <v>1088</v>
      </c>
      <c r="D8" s="7">
        <v>1092.4384149999998</v>
      </c>
      <c r="E8" s="8">
        <f t="shared" si="1"/>
        <v>4.0794255514704503E-3</v>
      </c>
      <c r="F8" s="33">
        <v>1205.5237815000005</v>
      </c>
      <c r="G8" s="8">
        <f t="shared" si="0"/>
        <v>0.10351646824869359</v>
      </c>
      <c r="H8" s="143">
        <f>VLOOKUP(A8,'ARTICLES 10052022'!$A$2:$Q$1999,17,FALSE)</f>
        <v>1205.52</v>
      </c>
      <c r="I8" s="8">
        <f t="shared" si="2"/>
        <v>-3.1368107859379579E-6</v>
      </c>
      <c r="J8" s="98" t="s">
        <v>3322</v>
      </c>
      <c r="K8" s="150"/>
      <c r="L8" s="101"/>
      <c r="M8" s="101"/>
      <c r="N8" s="101"/>
    </row>
    <row r="9" spans="1:14" ht="15" customHeight="1" thickBot="1">
      <c r="A9" s="4" t="s">
        <v>14</v>
      </c>
      <c r="B9" s="5" t="s">
        <v>15</v>
      </c>
      <c r="C9" s="6">
        <v>980</v>
      </c>
      <c r="D9" s="7">
        <v>993.30131500000027</v>
      </c>
      <c r="E9" s="8">
        <f t="shared" si="1"/>
        <v>1.3572770408163543E-2</v>
      </c>
      <c r="F9" s="33">
        <v>1090.8471315000004</v>
      </c>
      <c r="G9" s="8">
        <f t="shared" si="0"/>
        <v>9.8203651829455285E-2</v>
      </c>
      <c r="H9" s="143">
        <f>VLOOKUP(A9,'ARTICLES 10052022'!$A$2:$Q$1999,17,FALSE)</f>
        <v>1090.8499999999999</v>
      </c>
      <c r="I9" s="8">
        <f t="shared" si="2"/>
        <v>2.6296076844220034E-6</v>
      </c>
      <c r="J9" s="98" t="s">
        <v>3322</v>
      </c>
      <c r="K9" s="150"/>
      <c r="L9" s="101"/>
      <c r="M9" s="101"/>
      <c r="N9" s="101"/>
    </row>
    <row r="10" spans="1:14" ht="15" customHeight="1" thickBot="1">
      <c r="A10" s="4" t="s">
        <v>16</v>
      </c>
      <c r="B10" s="5" t="s">
        <v>17</v>
      </c>
      <c r="C10" s="6">
        <v>1094</v>
      </c>
      <c r="D10" s="7">
        <v>1098.018415</v>
      </c>
      <c r="E10" s="8">
        <f t="shared" si="1"/>
        <v>3.673139853747719E-3</v>
      </c>
      <c r="F10" s="33">
        <v>1235.5237815000005</v>
      </c>
      <c r="G10" s="8">
        <f t="shared" si="0"/>
        <v>0.12523047393517575</v>
      </c>
      <c r="H10" s="143">
        <f>VLOOKUP(A10,'ARTICLES 10052022'!$A$2:$Q$1999,17,FALSE)</f>
        <v>1235.52</v>
      </c>
      <c r="I10" s="8">
        <f t="shared" si="2"/>
        <v>-3.0606452559925201E-6</v>
      </c>
      <c r="J10" s="98" t="s">
        <v>3322</v>
      </c>
      <c r="K10" s="150"/>
      <c r="L10" s="101"/>
      <c r="M10" s="101"/>
      <c r="N10" s="101"/>
    </row>
    <row r="11" spans="1:14" ht="15" customHeight="1" thickBot="1">
      <c r="A11" s="4" t="s">
        <v>18</v>
      </c>
      <c r="B11" s="5" t="s">
        <v>19</v>
      </c>
      <c r="C11" s="6">
        <v>890</v>
      </c>
      <c r="D11" s="7">
        <v>903.11991500000011</v>
      </c>
      <c r="E11" s="8">
        <f t="shared" si="1"/>
        <v>1.4741477528090007E-2</v>
      </c>
      <c r="F11" s="33">
        <v>1040.5971315000004</v>
      </c>
      <c r="G11" s="8">
        <f t="shared" si="0"/>
        <v>0.15222476463715259</v>
      </c>
      <c r="H11" s="143">
        <f>VLOOKUP(A11,'ARTICLES 10052022'!$A$2:$Q$1999,17,FALSE)</f>
        <v>1040.5999999999999</v>
      </c>
      <c r="I11" s="8">
        <f t="shared" si="2"/>
        <v>2.7565903390366009E-6</v>
      </c>
      <c r="J11" s="98" t="s">
        <v>3322</v>
      </c>
      <c r="K11" s="150"/>
      <c r="L11" s="101"/>
      <c r="M11" s="101"/>
      <c r="N11" s="101"/>
    </row>
    <row r="12" spans="1:14" ht="15" customHeight="1" thickBot="1">
      <c r="A12" s="4" t="s">
        <v>20</v>
      </c>
      <c r="B12" s="5" t="s">
        <v>21</v>
      </c>
      <c r="C12" s="6">
        <v>998</v>
      </c>
      <c r="D12" s="7">
        <v>1011.6234150000001</v>
      </c>
      <c r="E12" s="8">
        <f t="shared" si="1"/>
        <v>1.3650716432865868E-2</v>
      </c>
      <c r="F12" s="33">
        <v>1170.0547315000001</v>
      </c>
      <c r="G12" s="8">
        <f t="shared" si="0"/>
        <v>0.1566109622917338</v>
      </c>
      <c r="H12" s="143">
        <f>VLOOKUP(A12,'ARTICLES 10052022'!$A$2:$Q$1999,17,FALSE)</f>
        <v>1170.05</v>
      </c>
      <c r="I12" s="8">
        <f t="shared" si="2"/>
        <v>-4.0438279276867814E-6</v>
      </c>
      <c r="J12" s="98" t="s">
        <v>3322</v>
      </c>
      <c r="K12" s="150"/>
      <c r="L12" s="101"/>
      <c r="M12" s="101"/>
      <c r="N12" s="101"/>
    </row>
    <row r="13" spans="1:14" ht="15" customHeight="1" thickBot="1">
      <c r="A13" s="4" t="s">
        <v>22</v>
      </c>
      <c r="B13" s="5" t="s">
        <v>23</v>
      </c>
      <c r="C13" s="6">
        <v>965</v>
      </c>
      <c r="D13" s="7">
        <v>978.07181500000013</v>
      </c>
      <c r="E13" s="8">
        <f t="shared" si="1"/>
        <v>1.354592227979288E-2</v>
      </c>
      <c r="F13" s="33">
        <v>1078.8471314999999</v>
      </c>
      <c r="G13" s="8">
        <f>(F13-D13)/D13</f>
        <v>0.10303468002500388</v>
      </c>
      <c r="H13" s="143">
        <f>VLOOKUP(A13,'ARTICLES 10052022'!$A$2:$Q$1999,17,FALSE)</f>
        <v>1078.8499999999999</v>
      </c>
      <c r="I13" s="8">
        <f t="shared" si="2"/>
        <v>2.6588567705496542E-6</v>
      </c>
      <c r="J13" s="98" t="s">
        <v>3322</v>
      </c>
      <c r="K13" s="150"/>
      <c r="L13" s="101"/>
      <c r="M13" s="101"/>
      <c r="N13" s="101"/>
    </row>
    <row r="14" spans="1:14" ht="15" customHeight="1" thickBot="1">
      <c r="A14" s="4" t="s">
        <v>24</v>
      </c>
      <c r="B14" s="5" t="s">
        <v>25</v>
      </c>
      <c r="C14" s="6">
        <v>1096</v>
      </c>
      <c r="D14" s="7">
        <v>1109.6913150000005</v>
      </c>
      <c r="E14" s="8">
        <f t="shared" si="1"/>
        <v>1.249207572992745E-2</v>
      </c>
      <c r="F14" s="33">
        <v>1210.9747315</v>
      </c>
      <c r="G14" s="8">
        <f t="shared" ref="G14:G31" si="3">(IF(F14="","",(F14-D14)/D14))</f>
        <v>9.1271703338508536E-2</v>
      </c>
      <c r="H14" s="143">
        <f>VLOOKUP(A14,'ARTICLES 10052022'!$A$2:$Q$1999,17,FALSE)</f>
        <v>1210.97</v>
      </c>
      <c r="I14" s="8">
        <f t="shared" si="2"/>
        <v>-3.9071830954503986E-6</v>
      </c>
      <c r="J14" s="98" t="s">
        <v>3322</v>
      </c>
      <c r="K14" s="150"/>
      <c r="L14" s="101"/>
      <c r="M14" s="101"/>
      <c r="N14" s="101"/>
    </row>
    <row r="15" spans="1:14" ht="15" customHeight="1" thickBot="1">
      <c r="A15" s="4" t="s">
        <v>26</v>
      </c>
      <c r="B15" s="5" t="s">
        <v>27</v>
      </c>
      <c r="C15" s="6">
        <v>995</v>
      </c>
      <c r="D15" s="7">
        <v>1008.5513150000003</v>
      </c>
      <c r="E15" s="8">
        <f t="shared" si="1"/>
        <v>1.3619412060301782E-2</v>
      </c>
      <c r="F15" s="33">
        <v>1108.8471315000004</v>
      </c>
      <c r="G15" s="8">
        <f t="shared" si="3"/>
        <v>9.9445427325629027E-2</v>
      </c>
      <c r="H15" s="143">
        <f>VLOOKUP(A15,'ARTICLES 10052022'!$A$2:$Q$1999,17,FALSE)</f>
        <v>1108.8499999999999</v>
      </c>
      <c r="I15" s="8">
        <f t="shared" si="2"/>
        <v>2.5869210624567499E-6</v>
      </c>
      <c r="J15" s="98" t="s">
        <v>3322</v>
      </c>
      <c r="K15" s="150"/>
      <c r="L15" s="101"/>
      <c r="M15" s="101"/>
      <c r="N15" s="101"/>
    </row>
    <row r="16" spans="1:14" ht="15" customHeight="1" thickBot="1">
      <c r="A16" s="4" t="s">
        <v>28</v>
      </c>
      <c r="B16" s="5" t="s">
        <v>29</v>
      </c>
      <c r="C16" s="6">
        <v>1107</v>
      </c>
      <c r="D16" s="7">
        <v>1120.5359150000006</v>
      </c>
      <c r="E16" s="8">
        <f t="shared" si="1"/>
        <v>1.2227565492322144E-2</v>
      </c>
      <c r="F16" s="33">
        <v>1240.2172315000005</v>
      </c>
      <c r="G16" s="8">
        <f t="shared" si="3"/>
        <v>0.10680721152967221</v>
      </c>
      <c r="H16" s="143">
        <f>VLOOKUP(A16,'ARTICLES 10052022'!$A$2:$Q$1999,17,FALSE)</f>
        <v>1240.22</v>
      </c>
      <c r="I16" s="8">
        <f t="shared" si="2"/>
        <v>2.2322702259174355E-6</v>
      </c>
      <c r="J16" s="98" t="s">
        <v>3322</v>
      </c>
      <c r="K16" s="150"/>
      <c r="L16" s="101"/>
      <c r="M16" s="101"/>
      <c r="N16" s="101"/>
    </row>
    <row r="17" spans="1:14" ht="15" customHeight="1" thickBot="1">
      <c r="A17" s="4" t="s">
        <v>30</v>
      </c>
      <c r="B17" s="5" t="s">
        <v>31</v>
      </c>
      <c r="C17" s="6">
        <v>938</v>
      </c>
      <c r="D17" s="7">
        <v>953.64467500000012</v>
      </c>
      <c r="E17" s="8">
        <f t="shared" si="1"/>
        <v>1.6678757995735736E-2</v>
      </c>
      <c r="F17" s="33">
        <v>1089.1942951000005</v>
      </c>
      <c r="G17" s="8">
        <f t="shared" si="3"/>
        <v>0.14213849629056063</v>
      </c>
      <c r="H17" s="143">
        <f>VLOOKUP(A17,'ARTICLES 10052022'!$A$2:$Q$1999,17,FALSE)</f>
        <v>1089.19</v>
      </c>
      <c r="I17" s="8">
        <f t="shared" si="2"/>
        <v>-3.9433735742218086E-6</v>
      </c>
      <c r="J17" s="98" t="s">
        <v>3322</v>
      </c>
      <c r="K17" s="150"/>
      <c r="L17" s="101"/>
      <c r="M17" s="101"/>
      <c r="N17" s="101"/>
    </row>
    <row r="18" spans="1:14" ht="15" customHeight="1" thickBot="1">
      <c r="A18" s="4" t="s">
        <v>32</v>
      </c>
      <c r="B18" s="5" t="s">
        <v>33</v>
      </c>
      <c r="C18" s="6">
        <v>1044</v>
      </c>
      <c r="D18" s="7">
        <v>1057.5108149999999</v>
      </c>
      <c r="E18" s="8">
        <f t="shared" si="1"/>
        <v>1.294139367816079E-2</v>
      </c>
      <c r="F18" s="33">
        <v>1216.5472315000004</v>
      </c>
      <c r="G18" s="8">
        <f t="shared" si="3"/>
        <v>0.1503875083301163</v>
      </c>
      <c r="H18" s="143">
        <f>VLOOKUP(A18,'ARTICLES 10052022'!$A$2:$Q$1999,17,FALSE)</f>
        <v>1216.55</v>
      </c>
      <c r="I18" s="8">
        <f t="shared" si="2"/>
        <v>2.2757028480790238E-6</v>
      </c>
      <c r="J18" s="98" t="s">
        <v>3322</v>
      </c>
      <c r="K18" s="150"/>
      <c r="L18" s="101"/>
      <c r="M18" s="101"/>
      <c r="N18" s="101"/>
    </row>
    <row r="19" spans="1:14" ht="15" customHeight="1" thickBot="1">
      <c r="A19" s="4" t="s">
        <v>34</v>
      </c>
      <c r="B19" s="5" t="s">
        <v>35</v>
      </c>
      <c r="C19" s="6">
        <v>1039</v>
      </c>
      <c r="D19" s="7">
        <v>1053.496075</v>
      </c>
      <c r="E19" s="8">
        <f t="shared" si="1"/>
        <v>1.3951948989412915E-2</v>
      </c>
      <c r="F19" s="33">
        <v>1131.9442951000005</v>
      </c>
      <c r="G19" s="8">
        <f t="shared" si="3"/>
        <v>7.4464653416008719E-2</v>
      </c>
      <c r="H19" s="143">
        <f>VLOOKUP(A19,'ARTICLES 10052022'!$A$2:$Q$1999,17,FALSE)</f>
        <v>1131.94</v>
      </c>
      <c r="I19" s="8">
        <f t="shared" si="2"/>
        <v>-3.7944446728370552E-6</v>
      </c>
      <c r="J19" s="98" t="s">
        <v>3322</v>
      </c>
      <c r="K19" s="150"/>
      <c r="L19" s="101"/>
      <c r="M19" s="101"/>
      <c r="N19" s="101"/>
    </row>
    <row r="20" spans="1:14" ht="15" customHeight="1" thickBot="1">
      <c r="A20" s="4" t="s">
        <v>36</v>
      </c>
      <c r="B20" s="5" t="s">
        <v>37</v>
      </c>
      <c r="C20" s="6">
        <v>1144</v>
      </c>
      <c r="D20" s="7">
        <v>1158.1808150000004</v>
      </c>
      <c r="E20" s="8">
        <f t="shared" si="1"/>
        <v>1.2395817307692651E-2</v>
      </c>
      <c r="F20" s="33">
        <v>1249.5622315000001</v>
      </c>
      <c r="G20" s="8">
        <f t="shared" si="3"/>
        <v>7.890082042155018E-2</v>
      </c>
      <c r="H20" s="143">
        <f>VLOOKUP(A20,'ARTICLES 10052022'!$A$2:$Q$1999,17,FALSE)</f>
        <v>1249.56</v>
      </c>
      <c r="I20" s="8">
        <f t="shared" si="2"/>
        <v>-1.7858254225789549E-6</v>
      </c>
      <c r="J20" s="98" t="s">
        <v>3322</v>
      </c>
      <c r="K20" s="150"/>
      <c r="L20" s="101"/>
      <c r="M20" s="101"/>
      <c r="N20" s="101"/>
    </row>
    <row r="21" spans="1:14" ht="15" customHeight="1" thickBot="1">
      <c r="A21" s="4" t="s">
        <v>38</v>
      </c>
      <c r="B21" s="5" t="s">
        <v>39</v>
      </c>
      <c r="C21" s="6">
        <v>1049</v>
      </c>
      <c r="D21" s="7">
        <v>1063.5760750000002</v>
      </c>
      <c r="E21" s="8">
        <f t="shared" si="1"/>
        <v>1.38952097235464E-2</v>
      </c>
      <c r="F21" s="33">
        <v>1161.9442951000005</v>
      </c>
      <c r="G21" s="8">
        <f t="shared" si="3"/>
        <v>9.2488184354843031E-2</v>
      </c>
      <c r="H21" s="143">
        <f>VLOOKUP(A21,'ARTICLES 10052022'!$A$2:$Q$1999,17,FALSE)</f>
        <v>1161.94</v>
      </c>
      <c r="I21" s="8">
        <f t="shared" si="2"/>
        <v>-3.6964766887734862E-6</v>
      </c>
      <c r="J21" s="98" t="s">
        <v>3322</v>
      </c>
      <c r="K21" s="150"/>
      <c r="L21" s="101"/>
      <c r="M21" s="101"/>
      <c r="N21" s="101"/>
    </row>
    <row r="22" spans="1:14" ht="15" customHeight="1" thickBot="1">
      <c r="A22" s="4" t="s">
        <v>40</v>
      </c>
      <c r="B22" s="5" t="s">
        <v>41</v>
      </c>
      <c r="C22" s="6">
        <v>1146</v>
      </c>
      <c r="D22" s="7">
        <v>1159.3688150000005</v>
      </c>
      <c r="E22" s="8">
        <f t="shared" si="1"/>
        <v>1.1665632635253486E-2</v>
      </c>
      <c r="F22" s="33">
        <v>1279.5622315000003</v>
      </c>
      <c r="G22" s="8">
        <f t="shared" si="3"/>
        <v>0.10367142443796</v>
      </c>
      <c r="H22" s="143">
        <f>VLOOKUP(A22,'ARTICLES 10052022'!$A$2:$Q$1999,17,FALSE)</f>
        <v>1279.56</v>
      </c>
      <c r="I22" s="8">
        <f t="shared" si="2"/>
        <v>-1.7439558197326823E-6</v>
      </c>
      <c r="J22" s="98" t="s">
        <v>3322</v>
      </c>
      <c r="K22" s="150"/>
      <c r="L22" s="101"/>
      <c r="M22" s="101"/>
      <c r="N22" s="101"/>
    </row>
    <row r="23" spans="1:14" ht="15" customHeight="1" thickBot="1">
      <c r="A23" s="4" t="s">
        <v>42</v>
      </c>
      <c r="B23" s="5" t="s">
        <v>43</v>
      </c>
      <c r="C23" s="6">
        <v>1349</v>
      </c>
      <c r="D23" s="7">
        <v>1362.3788150000005</v>
      </c>
      <c r="E23" s="8">
        <f t="shared" si="1"/>
        <v>9.9175796886586259E-3</v>
      </c>
      <c r="F23" s="33">
        <v>1453.4833315000001</v>
      </c>
      <c r="G23" s="8">
        <f t="shared" si="3"/>
        <v>6.6871647956445623E-2</v>
      </c>
      <c r="H23" s="143">
        <f>VLOOKUP(A23,'ARTICLES 10052022'!$A$2:$Q$1999,17,FALSE)</f>
        <v>1453.48</v>
      </c>
      <c r="I23" s="8">
        <f t="shared" si="2"/>
        <v>-2.2920799488084397E-6</v>
      </c>
      <c r="J23" s="98" t="s">
        <v>3322</v>
      </c>
      <c r="K23" s="150"/>
      <c r="L23" s="101"/>
      <c r="M23" s="101"/>
      <c r="N23" s="101"/>
    </row>
    <row r="24" spans="1:14" ht="15" customHeight="1" thickBot="1">
      <c r="A24" s="4" t="s">
        <v>44</v>
      </c>
      <c r="B24" s="5" t="s">
        <v>45</v>
      </c>
      <c r="C24" s="6">
        <v>1344</v>
      </c>
      <c r="D24" s="7">
        <v>1357.6388150000007</v>
      </c>
      <c r="E24" s="8">
        <f t="shared" si="1"/>
        <v>1.0147927827381477E-2</v>
      </c>
      <c r="F24" s="33">
        <v>1468.5083315000002</v>
      </c>
      <c r="G24" s="8">
        <f t="shared" si="3"/>
        <v>8.1663484628641383E-2</v>
      </c>
      <c r="H24" s="143">
        <f>VLOOKUP(A24,'ARTICLES 10052022'!$A$2:$Q$1999,17,FALSE)</f>
        <v>1468.51</v>
      </c>
      <c r="I24" s="8">
        <f t="shared" si="2"/>
        <v>1.1361869483702859E-6</v>
      </c>
      <c r="J24" s="98" t="s">
        <v>3322</v>
      </c>
      <c r="K24" s="150"/>
      <c r="L24" s="101"/>
      <c r="M24" s="101"/>
      <c r="N24" s="101"/>
    </row>
    <row r="25" spans="1:14" ht="15" customHeight="1" thickBot="1">
      <c r="A25" s="4" t="s">
        <v>46</v>
      </c>
      <c r="B25" s="5" t="s">
        <v>47</v>
      </c>
      <c r="C25" s="6">
        <v>1249</v>
      </c>
      <c r="D25" s="7">
        <v>1263.1250900000005</v>
      </c>
      <c r="E25" s="8">
        <f t="shared" si="1"/>
        <v>1.1309119295436713E-2</v>
      </c>
      <c r="F25" s="33">
        <v>1413.6583315000005</v>
      </c>
      <c r="G25" s="8">
        <f t="shared" si="3"/>
        <v>0.11917524455159068</v>
      </c>
      <c r="H25" s="143">
        <f>VLOOKUP(A25,'ARTICLES 10052022'!$A$2:$Q$1999,17,FALSE)</f>
        <v>1413.66</v>
      </c>
      <c r="I25" s="8">
        <f t="shared" si="2"/>
        <v>1.1802710474075758E-6</v>
      </c>
      <c r="J25" s="98" t="s">
        <v>3322</v>
      </c>
      <c r="K25" s="150"/>
      <c r="L25" s="101"/>
      <c r="M25" s="101"/>
      <c r="N25" s="101"/>
    </row>
    <row r="26" spans="1:14" ht="15" customHeight="1" thickBot="1">
      <c r="A26" s="4" t="s">
        <v>48</v>
      </c>
      <c r="B26" s="5" t="s">
        <v>49</v>
      </c>
      <c r="C26" s="6">
        <v>384</v>
      </c>
      <c r="D26" s="7">
        <v>389.70929000000001</v>
      </c>
      <c r="E26" s="8">
        <f t="shared" si="1"/>
        <v>1.4867942708333359E-2</v>
      </c>
      <c r="F26" s="33">
        <v>401.40056870000001</v>
      </c>
      <c r="G26" s="8">
        <f t="shared" si="3"/>
        <v>2.9999999999999995E-2</v>
      </c>
      <c r="H26" s="143">
        <f>VLOOKUP(A26,'ARTICLES 10052022'!$A$2:$Q$1999,17,FALSE)</f>
        <v>432.93498200000005</v>
      </c>
      <c r="I26" s="8">
        <f t="shared" si="2"/>
        <v>7.8560958202249898E-2</v>
      </c>
      <c r="J26" s="78" t="s">
        <v>3325</v>
      </c>
      <c r="K26" s="152" t="s">
        <v>3335</v>
      </c>
      <c r="L26" s="100"/>
      <c r="M26" s="100"/>
      <c r="N26" s="100"/>
    </row>
    <row r="27" spans="1:14" ht="15" thickBot="1">
      <c r="A27" s="4" t="s">
        <v>50</v>
      </c>
      <c r="B27" s="5" t="s">
        <v>51</v>
      </c>
      <c r="C27" s="6">
        <v>414</v>
      </c>
      <c r="D27" s="7">
        <v>422.23219999999998</v>
      </c>
      <c r="E27" s="8">
        <f t="shared" si="1"/>
        <v>1.9884541062801877E-2</v>
      </c>
      <c r="F27" s="33">
        <v>433.89893999999998</v>
      </c>
      <c r="G27" s="8">
        <f t="shared" si="3"/>
        <v>2.7631099665065821E-2</v>
      </c>
      <c r="H27" s="143">
        <f>VLOOKUP(A27,'ARTICLES 10052022'!$A$2:$Q$1999,17,FALSE)</f>
        <v>466.9910240000001</v>
      </c>
      <c r="I27" s="8">
        <f t="shared" si="2"/>
        <v>7.6266800743970742E-2</v>
      </c>
      <c r="J27" s="78" t="s">
        <v>3325</v>
      </c>
      <c r="K27" s="152"/>
      <c r="L27" s="100"/>
      <c r="M27" s="100"/>
      <c r="N27" s="100"/>
    </row>
    <row r="28" spans="1:14" ht="15" thickBot="1">
      <c r="A28" s="4" t="s">
        <v>52</v>
      </c>
      <c r="B28" s="5" t="s">
        <v>53</v>
      </c>
      <c r="C28" s="6">
        <v>477</v>
      </c>
      <c r="D28" s="7">
        <v>485.06856400000004</v>
      </c>
      <c r="E28" s="8">
        <f t="shared" si="1"/>
        <v>1.6915228511530479E-2</v>
      </c>
      <c r="F28" s="33">
        <v>499.62062092000008</v>
      </c>
      <c r="G28" s="8">
        <f t="shared" si="3"/>
        <v>3.0000000000000082E-2</v>
      </c>
      <c r="H28" s="143">
        <f>VLOOKUP(A28,'ARTICLES 10052022'!$A$2:$Q$1999,17,FALSE)</f>
        <v>525.60206600000004</v>
      </c>
      <c r="I28" s="8">
        <f t="shared" si="2"/>
        <v>5.200234736540256E-2</v>
      </c>
      <c r="J28" s="78" t="s">
        <v>3325</v>
      </c>
      <c r="K28" s="152"/>
      <c r="L28" s="100"/>
      <c r="M28" s="100"/>
      <c r="N28" s="100"/>
    </row>
    <row r="29" spans="1:14" ht="15" thickBot="1">
      <c r="A29" s="4" t="s">
        <v>2845</v>
      </c>
      <c r="B29" s="5" t="s">
        <v>4203</v>
      </c>
      <c r="C29" s="6"/>
      <c r="D29" s="7"/>
      <c r="E29" s="8"/>
      <c r="F29" s="33"/>
      <c r="G29" s="8"/>
      <c r="H29" s="143">
        <f>VLOOKUP(A29,'ARTICLES 10052022'!$A$2:$Q$1999,17,FALSE)</f>
        <v>568.79999999999995</v>
      </c>
      <c r="I29" s="8"/>
      <c r="J29" s="78" t="s">
        <v>3323</v>
      </c>
    </row>
    <row r="30" spans="1:14" ht="15" thickBot="1">
      <c r="A30" s="4" t="s">
        <v>2847</v>
      </c>
      <c r="B30" s="5" t="s">
        <v>4204</v>
      </c>
      <c r="C30" s="6"/>
      <c r="D30" s="7"/>
      <c r="E30" s="8"/>
      <c r="F30" s="33"/>
      <c r="G30" s="8"/>
      <c r="H30" s="143">
        <f>VLOOKUP(A30,'ARTICLES 10052022'!$A$2:$Q$1999,17,FALSE)</f>
        <v>568.80116399999986</v>
      </c>
      <c r="I30" s="8"/>
      <c r="J30" s="78" t="s">
        <v>3324</v>
      </c>
    </row>
    <row r="31" spans="1:14" ht="15" thickBot="1">
      <c r="A31" s="4" t="s">
        <v>56</v>
      </c>
      <c r="B31" s="5" t="s">
        <v>57</v>
      </c>
      <c r="C31" s="6"/>
      <c r="D31" s="7">
        <v>3811.14</v>
      </c>
      <c r="E31" s="8" t="e">
        <f t="shared" si="1"/>
        <v>#DIV/0!</v>
      </c>
      <c r="F31" s="33">
        <v>4515.5</v>
      </c>
      <c r="G31" s="8">
        <f t="shared" si="3"/>
        <v>0.18481609177306532</v>
      </c>
      <c r="H31" s="143">
        <f>VLOOKUP(A31,'ARTICLES 10052022'!$A$2:$Q$1999,17,FALSE)</f>
        <v>4515.5</v>
      </c>
      <c r="I31" s="8">
        <f t="shared" si="2"/>
        <v>0</v>
      </c>
      <c r="J31" s="78" t="s">
        <v>3326</v>
      </c>
    </row>
    <row r="32" spans="1:14" ht="15" thickBot="1">
      <c r="A32" s="4" t="s">
        <v>60</v>
      </c>
      <c r="B32" s="5" t="s">
        <v>61</v>
      </c>
      <c r="C32" s="6"/>
      <c r="D32" s="7">
        <v>16.760000000000002</v>
      </c>
      <c r="E32" s="8" t="e">
        <f t="shared" si="1"/>
        <v>#DIV/0!</v>
      </c>
      <c r="F32" s="33">
        <v>19.059999999999999</v>
      </c>
      <c r="G32" s="8"/>
      <c r="H32" s="143">
        <f>VLOOKUP(A32,'ARTICLES 10052022'!$A$2:$Q$1999,17,FALSE)*2.88</f>
        <v>19.059840000000001</v>
      </c>
      <c r="I32" s="8">
        <f t="shared" si="2"/>
        <v>-8.3945435465632473E-6</v>
      </c>
      <c r="J32" s="78" t="s">
        <v>3322</v>
      </c>
    </row>
    <row r="33" spans="1:14" ht="60.6" customHeight="1" thickBot="1">
      <c r="A33" s="4" t="s">
        <v>62</v>
      </c>
      <c r="B33" s="5" t="s">
        <v>63</v>
      </c>
      <c r="C33" s="6">
        <v>159</v>
      </c>
      <c r="D33" s="7">
        <v>160.20416499999999</v>
      </c>
      <c r="E33" s="8">
        <f t="shared" si="1"/>
        <v>7.5733647798741453E-3</v>
      </c>
      <c r="F33" s="33">
        <v>160.20416499999999</v>
      </c>
      <c r="G33" s="8">
        <f>(IF(F33="","",(F33-D33)/D33))</f>
        <v>0</v>
      </c>
      <c r="H33" s="143">
        <f>VLOOKUP(A33,'ARTICLES 10052022'!$A$2:$Q$1999,17,FALSE)</f>
        <v>135.749225</v>
      </c>
      <c r="I33" s="8">
        <f t="shared" si="2"/>
        <v>-0.15264859062809008</v>
      </c>
      <c r="J33" s="78" t="s">
        <v>3326</v>
      </c>
      <c r="K33" s="100" t="s">
        <v>3336</v>
      </c>
      <c r="L33" s="100"/>
      <c r="M33" s="100"/>
      <c r="N33" s="100"/>
    </row>
    <row r="34" spans="1:14">
      <c r="E34" s="8"/>
      <c r="G34" s="8"/>
      <c r="I34" s="8"/>
    </row>
    <row r="35" spans="1:14" ht="16.2">
      <c r="A35" s="10" t="s">
        <v>64</v>
      </c>
      <c r="E35" s="8"/>
      <c r="G35" s="8"/>
      <c r="I35" s="8"/>
    </row>
    <row r="36" spans="1:14" ht="15" thickBot="1">
      <c r="E36" s="8"/>
      <c r="G36" s="8"/>
      <c r="I36" s="8"/>
    </row>
    <row r="37" spans="1:14" ht="14.4" customHeight="1">
      <c r="A37" s="171" t="s">
        <v>1</v>
      </c>
      <c r="B37" s="171" t="s">
        <v>2</v>
      </c>
      <c r="C37" s="173" t="s">
        <v>3</v>
      </c>
      <c r="D37" s="175" t="s">
        <v>4</v>
      </c>
      <c r="E37" s="8"/>
      <c r="F37" s="163" t="s">
        <v>65</v>
      </c>
      <c r="G37" s="8"/>
      <c r="H37" s="153" t="s">
        <v>3315</v>
      </c>
      <c r="I37" s="8"/>
    </row>
    <row r="38" spans="1:14" ht="15" thickBot="1">
      <c r="A38" s="172"/>
      <c r="B38" s="172"/>
      <c r="C38" s="174"/>
      <c r="D38" s="176"/>
      <c r="E38" s="8"/>
      <c r="F38" s="164"/>
      <c r="G38" s="8"/>
      <c r="H38" s="154"/>
      <c r="I38" s="8"/>
    </row>
    <row r="39" spans="1:14" ht="15" thickBot="1">
      <c r="A39" s="4" t="s">
        <v>66</v>
      </c>
      <c r="B39" s="5" t="s">
        <v>67</v>
      </c>
      <c r="C39" s="11">
        <v>35</v>
      </c>
      <c r="D39" s="7">
        <v>36.667999999999999</v>
      </c>
      <c r="E39" s="8">
        <f t="shared" si="1"/>
        <v>4.7657142857142835E-2</v>
      </c>
      <c r="F39" s="33">
        <v>36.667999999999999</v>
      </c>
      <c r="G39" s="8">
        <f t="shared" ref="G39:G56" si="4">(IF(F39="","",(F39-D39)/D39))</f>
        <v>0</v>
      </c>
      <c r="H39" s="143">
        <f>VLOOKUP(A39,'ARTICLES 10052022'!$A$2:$Q$1999,17,FALSE)</f>
        <v>36.67</v>
      </c>
      <c r="I39" s="8">
        <f t="shared" ref="I39:I56" si="5">(H39-F39)/F39</f>
        <v>5.4543471146570423E-5</v>
      </c>
      <c r="J39" s="78" t="s">
        <v>3322</v>
      </c>
      <c r="K39" s="150" t="s">
        <v>3337</v>
      </c>
    </row>
    <row r="40" spans="1:14" ht="15" thickBot="1">
      <c r="A40" s="4" t="s">
        <v>68</v>
      </c>
      <c r="B40" s="5" t="s">
        <v>69</v>
      </c>
      <c r="C40" s="11">
        <v>35</v>
      </c>
      <c r="D40" s="7">
        <v>36.667999999999999</v>
      </c>
      <c r="E40" s="8">
        <f t="shared" si="1"/>
        <v>4.7657142857142835E-2</v>
      </c>
      <c r="F40" s="33">
        <v>36.667999999999999</v>
      </c>
      <c r="G40" s="8">
        <f t="shared" si="4"/>
        <v>0</v>
      </c>
      <c r="H40" s="143">
        <f>VLOOKUP(A40,'ARTICLES 10052022'!$A$2:$Q$1999,17,FALSE)</f>
        <v>36.67</v>
      </c>
      <c r="I40" s="8">
        <f t="shared" si="5"/>
        <v>5.4543471146570423E-5</v>
      </c>
      <c r="J40" s="78" t="s">
        <v>3322</v>
      </c>
      <c r="K40" s="150"/>
    </row>
    <row r="41" spans="1:14" ht="15" thickBot="1">
      <c r="A41" s="4" t="s">
        <v>70</v>
      </c>
      <c r="B41" s="5" t="s">
        <v>71</v>
      </c>
      <c r="C41" s="11">
        <v>40</v>
      </c>
      <c r="D41" s="7">
        <v>41.363</v>
      </c>
      <c r="E41" s="8">
        <f t="shared" si="1"/>
        <v>3.4074999999999987E-2</v>
      </c>
      <c r="F41" s="33">
        <v>41.363</v>
      </c>
      <c r="G41" s="8">
        <f t="shared" si="4"/>
        <v>0</v>
      </c>
      <c r="H41" s="143">
        <f>VLOOKUP(A41,'ARTICLES 10052022'!$A$2:$Q$1999,17,FALSE)</f>
        <v>41.36</v>
      </c>
      <c r="I41" s="8">
        <f t="shared" si="5"/>
        <v>-7.2528588351911455E-5</v>
      </c>
      <c r="J41" s="78" t="s">
        <v>3322</v>
      </c>
      <c r="K41" s="150"/>
    </row>
    <row r="42" spans="1:14" ht="15" thickBot="1">
      <c r="A42" s="4" t="s">
        <v>72</v>
      </c>
      <c r="B42" s="5" t="s">
        <v>73</v>
      </c>
      <c r="C42" s="11">
        <v>51</v>
      </c>
      <c r="D42" s="7">
        <v>54.521499999999996</v>
      </c>
      <c r="E42" s="8">
        <f t="shared" si="1"/>
        <v>6.9049019607843057E-2</v>
      </c>
      <c r="F42" s="33">
        <v>54.6387</v>
      </c>
      <c r="G42" s="8">
        <f t="shared" si="4"/>
        <v>2.1496107040342612E-3</v>
      </c>
      <c r="H42" s="143">
        <f>VLOOKUP(A42,'ARTICLES 10052022'!$A$2:$Q$1999,17,FALSE)</f>
        <v>54.64</v>
      </c>
      <c r="I42" s="8">
        <f t="shared" si="5"/>
        <v>2.3792659781446537E-5</v>
      </c>
      <c r="J42" s="78" t="s">
        <v>3322</v>
      </c>
      <c r="K42" s="150"/>
    </row>
    <row r="43" spans="1:14" ht="15" thickBot="1">
      <c r="A43" s="4" t="s">
        <v>74</v>
      </c>
      <c r="B43" s="5" t="s">
        <v>75</v>
      </c>
      <c r="C43" s="11">
        <v>40</v>
      </c>
      <c r="D43" s="7">
        <v>41.084000000000003</v>
      </c>
      <c r="E43" s="8">
        <f t="shared" si="1"/>
        <v>2.7100000000000079E-2</v>
      </c>
      <c r="F43" s="33">
        <v>41.084000000000003</v>
      </c>
      <c r="G43" s="8">
        <f t="shared" si="4"/>
        <v>0</v>
      </c>
      <c r="H43" s="143">
        <f>VLOOKUP(A43,'ARTICLES 10052022'!$A$2:$Q$1999,17,FALSE)</f>
        <v>41.08</v>
      </c>
      <c r="I43" s="8">
        <f t="shared" si="5"/>
        <v>-9.7361503261729346E-5</v>
      </c>
      <c r="J43" s="78" t="s">
        <v>3322</v>
      </c>
      <c r="K43" s="150"/>
    </row>
    <row r="44" spans="1:14" ht="15" thickBot="1">
      <c r="A44" s="4" t="s">
        <v>76</v>
      </c>
      <c r="B44" s="5" t="s">
        <v>77</v>
      </c>
      <c r="C44" s="11">
        <v>61</v>
      </c>
      <c r="D44" s="7">
        <v>64.427499999999995</v>
      </c>
      <c r="E44" s="8">
        <f t="shared" si="1"/>
        <v>5.6188524590163852E-2</v>
      </c>
      <c r="F44" s="33">
        <v>64.427499999999995</v>
      </c>
      <c r="G44" s="8">
        <f t="shared" si="4"/>
        <v>0</v>
      </c>
      <c r="H44" s="143">
        <f>VLOOKUP(A44,'ARTICLES 10052022'!$A$2:$Q$1999,17,FALSE)</f>
        <v>64.430000000000007</v>
      </c>
      <c r="I44" s="8">
        <f t="shared" si="5"/>
        <v>3.8803306041860034E-5</v>
      </c>
      <c r="J44" s="78" t="s">
        <v>3322</v>
      </c>
      <c r="K44" s="150"/>
    </row>
    <row r="45" spans="1:14" ht="15" thickBot="1">
      <c r="A45" s="4" t="s">
        <v>78</v>
      </c>
      <c r="B45" s="5" t="s">
        <v>79</v>
      </c>
      <c r="C45" s="11">
        <v>70</v>
      </c>
      <c r="D45" s="7">
        <v>73.667500000000004</v>
      </c>
      <c r="E45" s="8">
        <f t="shared" si="1"/>
        <v>5.2392857142857199E-2</v>
      </c>
      <c r="F45" s="33">
        <v>73.67</v>
      </c>
      <c r="G45" s="8">
        <f t="shared" si="4"/>
        <v>3.3936267689248665E-5</v>
      </c>
      <c r="H45" s="143">
        <f>VLOOKUP(A45,'ARTICLES 10052022'!$A$2:$Q$1999,17,FALSE)</f>
        <v>73.67</v>
      </c>
      <c r="I45" s="8">
        <f t="shared" si="5"/>
        <v>0</v>
      </c>
      <c r="J45" s="78" t="s">
        <v>3322</v>
      </c>
      <c r="K45" s="150"/>
    </row>
    <row r="46" spans="1:14" ht="15" thickBot="1">
      <c r="A46" s="4" t="s">
        <v>80</v>
      </c>
      <c r="B46" s="5" t="s">
        <v>81</v>
      </c>
      <c r="C46" s="11">
        <v>71</v>
      </c>
      <c r="D46" s="7">
        <v>75.362499999999997</v>
      </c>
      <c r="E46" s="8">
        <f t="shared" si="1"/>
        <v>6.1443661971830946E-2</v>
      </c>
      <c r="F46" s="33">
        <v>75.931200000000004</v>
      </c>
      <c r="G46" s="8">
        <f t="shared" si="4"/>
        <v>7.5461933985736529E-3</v>
      </c>
      <c r="H46" s="143">
        <f>VLOOKUP(A46,'ARTICLES 10052022'!$A$2:$Q$1999,17,FALSE)</f>
        <v>75.930000000000007</v>
      </c>
      <c r="I46" s="8">
        <f t="shared" si="5"/>
        <v>-1.5803780264202375E-5</v>
      </c>
      <c r="J46" s="78" t="s">
        <v>3322</v>
      </c>
      <c r="K46" s="150"/>
    </row>
    <row r="47" spans="1:14" ht="15" thickBot="1">
      <c r="A47" s="4" t="s">
        <v>82</v>
      </c>
      <c r="B47" s="5" t="s">
        <v>83</v>
      </c>
      <c r="C47" s="11">
        <v>86</v>
      </c>
      <c r="D47" s="7">
        <v>90.473500000000001</v>
      </c>
      <c r="E47" s="8">
        <f t="shared" si="1"/>
        <v>5.2017441860465134E-2</v>
      </c>
      <c r="F47" s="33">
        <v>90.473500000000001</v>
      </c>
      <c r="G47" s="8">
        <f t="shared" si="4"/>
        <v>0</v>
      </c>
      <c r="H47" s="143">
        <f>VLOOKUP(A47,'ARTICLES 10052022'!$A$2:$Q$1999,17,FALSE)</f>
        <v>90.47</v>
      </c>
      <c r="I47" s="8">
        <f t="shared" si="5"/>
        <v>-3.8685360906812505E-5</v>
      </c>
      <c r="J47" s="78" t="s">
        <v>3322</v>
      </c>
      <c r="K47" s="150"/>
    </row>
    <row r="48" spans="1:14" ht="15" thickBot="1">
      <c r="A48" s="4" t="s">
        <v>84</v>
      </c>
      <c r="B48" s="5" t="s">
        <v>85</v>
      </c>
      <c r="C48" s="11">
        <v>40</v>
      </c>
      <c r="D48" s="7">
        <v>41.084000000000003</v>
      </c>
      <c r="E48" s="8">
        <f t="shared" si="1"/>
        <v>2.7100000000000079E-2</v>
      </c>
      <c r="F48" s="33">
        <v>41.084000000000003</v>
      </c>
      <c r="G48" s="8">
        <f t="shared" si="4"/>
        <v>0</v>
      </c>
      <c r="H48" s="143">
        <f>VLOOKUP(A48,'ARTICLES 10052022'!$A$2:$Q$1999,17,FALSE)</f>
        <v>41.08</v>
      </c>
      <c r="I48" s="8">
        <f t="shared" si="5"/>
        <v>-9.7361503261729346E-5</v>
      </c>
      <c r="J48" s="78" t="s">
        <v>3322</v>
      </c>
      <c r="K48" s="150"/>
    </row>
    <row r="49" spans="1:11" ht="15" thickBot="1">
      <c r="A49" s="4" t="s">
        <v>86</v>
      </c>
      <c r="B49" s="5" t="s">
        <v>87</v>
      </c>
      <c r="C49" s="11">
        <v>100</v>
      </c>
      <c r="D49" s="7">
        <v>103.33750000000001</v>
      </c>
      <c r="E49" s="8">
        <f t="shared" si="1"/>
        <v>3.3375000000000057E-2</v>
      </c>
      <c r="F49" s="33">
        <v>103.33750000000001</v>
      </c>
      <c r="G49" s="8">
        <f t="shared" si="4"/>
        <v>0</v>
      </c>
      <c r="H49" s="143">
        <f>VLOOKUP(A49,'ARTICLES 10052022'!$A$2:$Q$1999,17,FALSE)</f>
        <v>103.34</v>
      </c>
      <c r="I49" s="8">
        <f t="shared" si="5"/>
        <v>2.4192572880103796E-5</v>
      </c>
      <c r="J49" s="78" t="s">
        <v>3322</v>
      </c>
      <c r="K49" s="150"/>
    </row>
    <row r="50" spans="1:11" ht="15" thickBot="1">
      <c r="A50" s="4" t="s">
        <v>88</v>
      </c>
      <c r="B50" s="5" t="s">
        <v>89</v>
      </c>
      <c r="C50" s="11">
        <v>51</v>
      </c>
      <c r="D50" s="7">
        <v>54.521499999999996</v>
      </c>
      <c r="E50" s="8">
        <f t="shared" si="1"/>
        <v>6.9049019607843057E-2</v>
      </c>
      <c r="F50" s="33">
        <v>54.6387</v>
      </c>
      <c r="G50" s="8">
        <f t="shared" si="4"/>
        <v>2.1496107040342612E-3</v>
      </c>
      <c r="H50" s="143">
        <f>VLOOKUP(A50,'ARTICLES 10052022'!$A$2:$Q$1999,17,FALSE)</f>
        <v>54.64</v>
      </c>
      <c r="I50" s="8">
        <f t="shared" si="5"/>
        <v>2.3792659781446537E-5</v>
      </c>
      <c r="J50" s="78" t="s">
        <v>3322</v>
      </c>
      <c r="K50" s="150"/>
    </row>
    <row r="51" spans="1:11" ht="15" thickBot="1">
      <c r="A51" s="4" t="s">
        <v>90</v>
      </c>
      <c r="B51" s="5" t="s">
        <v>91</v>
      </c>
      <c r="C51" s="11">
        <v>94</v>
      </c>
      <c r="D51" s="7">
        <v>96.849500000000006</v>
      </c>
      <c r="E51" s="8">
        <f t="shared" si="1"/>
        <v>3.0313829787234108E-2</v>
      </c>
      <c r="F51" s="33">
        <v>96.849500000000006</v>
      </c>
      <c r="G51" s="8">
        <f t="shared" si="4"/>
        <v>0</v>
      </c>
      <c r="H51" s="143">
        <f>VLOOKUP(A51,'ARTICLES 10052022'!$A$2:$Q$1999,17,FALSE)</f>
        <v>96.85</v>
      </c>
      <c r="I51" s="8">
        <f t="shared" si="5"/>
        <v>5.1626492649747963E-6</v>
      </c>
      <c r="J51" s="78" t="s">
        <v>3322</v>
      </c>
      <c r="K51" s="150"/>
    </row>
    <row r="52" spans="1:11" ht="15" thickBot="1">
      <c r="A52" s="4" t="s">
        <v>92</v>
      </c>
      <c r="B52" s="5" t="s">
        <v>93</v>
      </c>
      <c r="C52" s="11">
        <v>100</v>
      </c>
      <c r="D52" s="7">
        <v>103.8395</v>
      </c>
      <c r="E52" s="8">
        <f t="shared" si="1"/>
        <v>3.8395000000000012E-2</v>
      </c>
      <c r="F52" s="33">
        <v>103.8395</v>
      </c>
      <c r="G52" s="8">
        <f t="shared" si="4"/>
        <v>0</v>
      </c>
      <c r="H52" s="143">
        <f>VLOOKUP(A52,'ARTICLES 10052022'!$A$2:$Q$1999,17,FALSE)</f>
        <v>103.84</v>
      </c>
      <c r="I52" s="8">
        <f t="shared" si="5"/>
        <v>4.8151233394073296E-6</v>
      </c>
      <c r="J52" s="78" t="s">
        <v>3322</v>
      </c>
      <c r="K52" s="150"/>
    </row>
    <row r="53" spans="1:11" ht="15" thickBot="1">
      <c r="A53" s="4" t="s">
        <v>94</v>
      </c>
      <c r="B53" s="5" t="s">
        <v>95</v>
      </c>
      <c r="C53" s="11">
        <v>100</v>
      </c>
      <c r="D53" s="7">
        <v>103.8395</v>
      </c>
      <c r="E53" s="8">
        <f t="shared" si="1"/>
        <v>3.8395000000000012E-2</v>
      </c>
      <c r="F53" s="33">
        <v>103.8395</v>
      </c>
      <c r="G53" s="8">
        <f t="shared" si="4"/>
        <v>0</v>
      </c>
      <c r="H53" s="143">
        <f>VLOOKUP(A53,'ARTICLES 10052022'!$A$2:$Q$1999,17,FALSE)</f>
        <v>103.84</v>
      </c>
      <c r="I53" s="8">
        <f t="shared" si="5"/>
        <v>4.8151233394073296E-6</v>
      </c>
      <c r="J53" s="78" t="s">
        <v>3322</v>
      </c>
      <c r="K53" s="150"/>
    </row>
    <row r="54" spans="1:11" ht="15" thickBot="1">
      <c r="A54" s="4" t="s">
        <v>96</v>
      </c>
      <c r="B54" s="5" t="s">
        <v>97</v>
      </c>
      <c r="C54" s="11">
        <v>105</v>
      </c>
      <c r="D54" s="7">
        <v>109.28450000000001</v>
      </c>
      <c r="E54" s="8">
        <f t="shared" si="1"/>
        <v>4.0804761904761983E-2</v>
      </c>
      <c r="F54" s="33">
        <v>109.28450000000001</v>
      </c>
      <c r="G54" s="8">
        <f t="shared" si="4"/>
        <v>0</v>
      </c>
      <c r="H54" s="143">
        <f>VLOOKUP(A54,'ARTICLES 10052022'!$A$2:$Q$1999,17,FALSE)</f>
        <v>109.28</v>
      </c>
      <c r="I54" s="8">
        <f t="shared" si="5"/>
        <v>-4.1176928109725311E-5</v>
      </c>
      <c r="J54" s="78" t="s">
        <v>3322</v>
      </c>
      <c r="K54" s="150"/>
    </row>
    <row r="55" spans="1:11" ht="15" thickBot="1">
      <c r="A55" s="4" t="s">
        <v>98</v>
      </c>
      <c r="B55" s="5" t="s">
        <v>99</v>
      </c>
      <c r="C55" s="11">
        <v>115</v>
      </c>
      <c r="D55" s="7">
        <v>119.7715</v>
      </c>
      <c r="E55" s="8">
        <f t="shared" si="1"/>
        <v>4.1491304347826115E-2</v>
      </c>
      <c r="F55" s="33">
        <v>119.7715</v>
      </c>
      <c r="G55" s="8">
        <f t="shared" si="4"/>
        <v>0</v>
      </c>
      <c r="H55" s="143">
        <f>VLOOKUP(A55,'ARTICLES 10052022'!$A$2:$Q$1999,17,FALSE)</f>
        <v>119.77</v>
      </c>
      <c r="I55" s="8">
        <f t="shared" si="5"/>
        <v>-1.2523847492994262E-5</v>
      </c>
      <c r="J55" s="78" t="s">
        <v>3322</v>
      </c>
      <c r="K55" s="150"/>
    </row>
    <row r="56" spans="1:11" ht="15" thickBot="1">
      <c r="A56" s="4" t="s">
        <v>100</v>
      </c>
      <c r="B56" s="5" t="s">
        <v>101</v>
      </c>
      <c r="C56" s="11">
        <v>35</v>
      </c>
      <c r="D56" s="7">
        <v>36.313000000000002</v>
      </c>
      <c r="E56" s="8">
        <f t="shared" si="1"/>
        <v>3.7514285714285785E-2</v>
      </c>
      <c r="F56" s="33">
        <v>37.169899999999998</v>
      </c>
      <c r="G56" s="8">
        <f t="shared" si="4"/>
        <v>2.3597609671467408E-2</v>
      </c>
      <c r="H56" s="143">
        <f>VLOOKUP(A56,'ARTICLES 10052022'!$A$2:$Q$1999,17,FALSE)</f>
        <v>37.17</v>
      </c>
      <c r="I56" s="8">
        <f t="shared" si="5"/>
        <v>2.6903489114396236E-6</v>
      </c>
      <c r="J56" s="78" t="s">
        <v>3322</v>
      </c>
      <c r="K56" s="150"/>
    </row>
    <row r="57" spans="1:11">
      <c r="E57" s="8"/>
      <c r="G57" s="8"/>
      <c r="I57" s="8"/>
    </row>
    <row r="58" spans="1:11" ht="16.2">
      <c r="A58" s="10" t="s">
        <v>102</v>
      </c>
      <c r="E58" s="8"/>
      <c r="G58" s="8"/>
      <c r="I58" s="8"/>
    </row>
    <row r="59" spans="1:11" ht="15" thickBot="1">
      <c r="E59" s="8"/>
      <c r="G59" s="8"/>
      <c r="I59" s="8"/>
    </row>
    <row r="60" spans="1:11" ht="14.4" customHeight="1">
      <c r="A60" s="171" t="s">
        <v>1</v>
      </c>
      <c r="B60" s="171" t="s">
        <v>2</v>
      </c>
      <c r="C60" s="177" t="s">
        <v>3</v>
      </c>
      <c r="D60" s="175" t="s">
        <v>4</v>
      </c>
      <c r="E60" s="8"/>
      <c r="F60" s="163" t="s">
        <v>65</v>
      </c>
      <c r="G60" s="8"/>
      <c r="H60" s="153" t="s">
        <v>3315</v>
      </c>
      <c r="I60" s="8"/>
    </row>
    <row r="61" spans="1:11" ht="15" thickBot="1">
      <c r="A61" s="172"/>
      <c r="B61" s="172"/>
      <c r="C61" s="178"/>
      <c r="D61" s="176"/>
      <c r="E61" s="8"/>
      <c r="F61" s="164"/>
      <c r="G61" s="8"/>
      <c r="H61" s="154"/>
      <c r="I61" s="8"/>
    </row>
    <row r="62" spans="1:11" ht="15" thickBot="1">
      <c r="A62" s="4" t="s">
        <v>103</v>
      </c>
      <c r="B62" s="5" t="s">
        <v>104</v>
      </c>
      <c r="C62" s="12"/>
      <c r="D62" s="13">
        <v>863.14</v>
      </c>
      <c r="E62" s="8"/>
      <c r="F62" s="33">
        <v>910.25</v>
      </c>
      <c r="G62" s="8">
        <f t="shared" ref="G62:G93" si="6">(IF(F62="","",(F62-D62)/D62))</f>
        <v>5.4579790068818516E-2</v>
      </c>
      <c r="H62" s="143">
        <f>VLOOKUP(A62,'ARTICLES 10052022'!$A$2:$Q$1999,17,FALSE)</f>
        <v>933.22619999999995</v>
      </c>
      <c r="I62" s="8">
        <f t="shared" ref="I62:I97" si="7">(H62-F62)/F62</f>
        <v>2.524163691293595E-2</v>
      </c>
      <c r="J62" s="43" t="s">
        <v>3326</v>
      </c>
      <c r="K62" s="151" t="s">
        <v>3338</v>
      </c>
    </row>
    <row r="63" spans="1:11" ht="15" thickBot="1">
      <c r="A63" s="4" t="s">
        <v>105</v>
      </c>
      <c r="B63" s="5" t="s">
        <v>106</v>
      </c>
      <c r="C63" s="12"/>
      <c r="D63" s="13">
        <v>864.45</v>
      </c>
      <c r="E63" s="8"/>
      <c r="F63" s="33">
        <v>1060.18</v>
      </c>
      <c r="G63" s="8">
        <f t="shared" si="6"/>
        <v>0.22642142402683788</v>
      </c>
      <c r="H63" s="143">
        <f>VLOOKUP(A63,'ARTICLES 10052022'!$A$2:$Q$1999,17,FALSE)</f>
        <v>1077.7997399999999</v>
      </c>
      <c r="I63" s="8">
        <f t="shared" si="7"/>
        <v>1.6619574034597771E-2</v>
      </c>
      <c r="J63" s="43" t="s">
        <v>3326</v>
      </c>
      <c r="K63" s="151"/>
    </row>
    <row r="64" spans="1:11" ht="15" thickBot="1">
      <c r="A64" s="4" t="s">
        <v>107</v>
      </c>
      <c r="B64" s="5" t="s">
        <v>108</v>
      </c>
      <c r="C64" s="12">
        <v>1064</v>
      </c>
      <c r="D64" s="13">
        <v>1089.2471405333333</v>
      </c>
      <c r="E64" s="8">
        <f t="shared" si="1"/>
        <v>2.3728515538847108E-2</v>
      </c>
      <c r="F64" s="33">
        <v>1105.32005</v>
      </c>
      <c r="G64" s="8">
        <f t="shared" si="6"/>
        <v>1.4755980409365004E-2</v>
      </c>
      <c r="H64" s="143">
        <f>VLOOKUP(A64,'ARTICLES 10052022'!$A$2:$Q$1999,17,FALSE)</f>
        <v>1014.3821187999999</v>
      </c>
      <c r="I64" s="8">
        <f t="shared" si="7"/>
        <v>-8.2272940945927922E-2</v>
      </c>
      <c r="J64" s="43" t="s">
        <v>3326</v>
      </c>
      <c r="K64" s="151"/>
    </row>
    <row r="65" spans="1:11" ht="15" thickBot="1">
      <c r="A65" s="4" t="s">
        <v>109</v>
      </c>
      <c r="B65" s="5" t="s">
        <v>110</v>
      </c>
      <c r="C65" s="12">
        <v>1182</v>
      </c>
      <c r="D65" s="13">
        <v>1227.6336026666665</v>
      </c>
      <c r="E65" s="8">
        <f t="shared" si="1"/>
        <v>3.8607108855047839E-2</v>
      </c>
      <c r="F65" s="33">
        <v>1249.8002999999999</v>
      </c>
      <c r="G65" s="8">
        <f t="shared" si="6"/>
        <v>1.8056443946453418E-2</v>
      </c>
      <c r="H65" s="143">
        <f>VLOOKUP(A65,'ARTICLES 10052022'!$A$2:$Q$1999,17,FALSE)</f>
        <v>1261.7660300000002</v>
      </c>
      <c r="I65" s="8">
        <f t="shared" si="7"/>
        <v>9.5741135603826868E-3</v>
      </c>
      <c r="J65" s="43" t="s">
        <v>3326</v>
      </c>
      <c r="K65" s="151"/>
    </row>
    <row r="66" spans="1:11" ht="15" thickBot="1">
      <c r="A66" s="4" t="s">
        <v>111</v>
      </c>
      <c r="B66" s="5" t="s">
        <v>112</v>
      </c>
      <c r="C66" s="12">
        <v>1297</v>
      </c>
      <c r="D66" s="13">
        <v>1341.6464293333333</v>
      </c>
      <c r="E66" s="8">
        <f t="shared" si="1"/>
        <v>3.4422844512978674E-2</v>
      </c>
      <c r="F66" s="33">
        <v>1372.7489000000003</v>
      </c>
      <c r="G66" s="8">
        <f t="shared" si="6"/>
        <v>2.3182315389995715E-2</v>
      </c>
      <c r="H66" s="143">
        <f>VLOOKUP(A66,'ARTICLES 10052022'!$A$2:$Q$1999,17,FALSE)</f>
        <v>1530.6248200000002</v>
      </c>
      <c r="I66" s="8">
        <f t="shared" si="7"/>
        <v>0.11500713641074484</v>
      </c>
      <c r="J66" s="43" t="s">
        <v>3326</v>
      </c>
      <c r="K66" s="151"/>
    </row>
    <row r="67" spans="1:11" ht="15" thickBot="1">
      <c r="A67" s="4" t="s">
        <v>113</v>
      </c>
      <c r="B67" s="5" t="s">
        <v>114</v>
      </c>
      <c r="C67" s="12">
        <v>1328</v>
      </c>
      <c r="D67" s="13">
        <v>1372.424352</v>
      </c>
      <c r="E67" s="8">
        <f t="shared" si="1"/>
        <v>3.3452072289156629E-2</v>
      </c>
      <c r="F67" s="33">
        <v>1406.2743</v>
      </c>
      <c r="G67" s="8">
        <f t="shared" si="6"/>
        <v>2.4664345215582448E-2</v>
      </c>
      <c r="H67" s="143">
        <f>VLOOKUP(A67,'ARTICLES 10052022'!$A$2:$Q$1999,17,FALSE)</f>
        <v>1457.2663</v>
      </c>
      <c r="I67" s="8">
        <f t="shared" si="7"/>
        <v>3.6260351198909031E-2</v>
      </c>
      <c r="J67" s="43" t="s">
        <v>3326</v>
      </c>
      <c r="K67" s="151"/>
    </row>
    <row r="68" spans="1:11" ht="15" thickBot="1">
      <c r="A68" s="4" t="s">
        <v>115</v>
      </c>
      <c r="B68" s="5" t="s">
        <v>116</v>
      </c>
      <c r="C68" s="12">
        <v>1412</v>
      </c>
      <c r="D68" s="13">
        <v>1457.4709493333335</v>
      </c>
      <c r="E68" s="8">
        <f t="shared" si="1"/>
        <v>3.2203221907459958E-2</v>
      </c>
      <c r="F68" s="33">
        <v>1490.9880499999997</v>
      </c>
      <c r="G68" s="8">
        <f t="shared" si="6"/>
        <v>2.2996753850906878E-2</v>
      </c>
      <c r="H68" s="143">
        <f>VLOOKUP(A68,'ARTICLES 10052022'!$A$2:$Q$1999,17,FALSE)</f>
        <v>1547.0943199999999</v>
      </c>
      <c r="I68" s="8">
        <f t="shared" si="7"/>
        <v>3.7630261355884265E-2</v>
      </c>
      <c r="J68" s="43" t="s">
        <v>3326</v>
      </c>
      <c r="K68" s="151"/>
    </row>
    <row r="69" spans="1:11" ht="15" thickBot="1">
      <c r="A69" s="4" t="s">
        <v>117</v>
      </c>
      <c r="B69" s="5" t="s">
        <v>118</v>
      </c>
      <c r="C69" s="12">
        <v>1475</v>
      </c>
      <c r="D69" s="13">
        <v>1522.3346986666668</v>
      </c>
      <c r="E69" s="8">
        <f t="shared" si="1"/>
        <v>3.2091321129943583E-2</v>
      </c>
      <c r="F69" s="33">
        <v>1555.4078499999998</v>
      </c>
      <c r="G69" s="8">
        <f t="shared" si="6"/>
        <v>2.1725282464033754E-2</v>
      </c>
      <c r="H69" s="143">
        <f>VLOOKUP(A69,'ARTICLES 10052022'!$A$2:$Q$1999,17,FALSE)</f>
        <v>1635.8318400000001</v>
      </c>
      <c r="I69" s="8">
        <f t="shared" si="7"/>
        <v>5.1706046102313448E-2</v>
      </c>
      <c r="J69" s="43" t="s">
        <v>3326</v>
      </c>
      <c r="K69" s="151"/>
    </row>
    <row r="70" spans="1:11" ht="15" thickBot="1">
      <c r="A70" s="4" t="s">
        <v>119</v>
      </c>
      <c r="B70" s="5" t="s">
        <v>120</v>
      </c>
      <c r="C70" s="12">
        <v>1622</v>
      </c>
      <c r="D70" s="13">
        <v>1669.976296</v>
      </c>
      <c r="E70" s="8">
        <f t="shared" ref="E70:E133" si="8">(D70-C70)/C70</f>
        <v>2.9578480887792878E-2</v>
      </c>
      <c r="F70" s="33">
        <v>1702.3336999999999</v>
      </c>
      <c r="G70" s="8">
        <f t="shared" si="6"/>
        <v>1.9375966040658017E-2</v>
      </c>
      <c r="H70" s="143">
        <f>VLOOKUP(A70,'ARTICLES 10052022'!$A$2:$Q$1999,17,FALSE)</f>
        <v>1697.07536</v>
      </c>
      <c r="I70" s="8">
        <f t="shared" si="7"/>
        <v>-3.0889008424140707E-3</v>
      </c>
      <c r="J70" s="43" t="s">
        <v>3326</v>
      </c>
      <c r="K70" s="151"/>
    </row>
    <row r="71" spans="1:11" ht="15" thickBot="1">
      <c r="A71" s="4" t="s">
        <v>121</v>
      </c>
      <c r="B71" s="5" t="s">
        <v>122</v>
      </c>
      <c r="C71" s="12">
        <v>1814</v>
      </c>
      <c r="D71" s="13">
        <v>1875.3894986666667</v>
      </c>
      <c r="E71" s="8">
        <f t="shared" si="8"/>
        <v>3.3842061006982727E-2</v>
      </c>
      <c r="F71" s="33">
        <v>1910.8139499999997</v>
      </c>
      <c r="G71" s="8">
        <f t="shared" si="6"/>
        <v>1.8889116825341386E-2</v>
      </c>
      <c r="H71" s="143">
        <f>VLOOKUP(A71,'ARTICLES 10052022'!$A$2:$Q$1999,17,FALSE)</f>
        <v>1965.4230699999998</v>
      </c>
      <c r="I71" s="8">
        <f t="shared" si="7"/>
        <v>2.8578983317554325E-2</v>
      </c>
      <c r="J71" s="43" t="s">
        <v>3326</v>
      </c>
      <c r="K71" s="151"/>
    </row>
    <row r="72" spans="1:11" ht="15" thickBot="1">
      <c r="A72" s="4" t="s">
        <v>123</v>
      </c>
      <c r="B72" s="5" t="s">
        <v>124</v>
      </c>
      <c r="C72" s="12">
        <v>1933</v>
      </c>
      <c r="D72" s="13">
        <v>2010.9963413333332</v>
      </c>
      <c r="E72" s="8">
        <f t="shared" si="8"/>
        <v>4.0349892050353463E-2</v>
      </c>
      <c r="F72" s="33">
        <v>2068.8045999999999</v>
      </c>
      <c r="G72" s="8">
        <f t="shared" si="6"/>
        <v>2.8746078487809971E-2</v>
      </c>
      <c r="H72" s="143">
        <f>VLOOKUP(A72,'ARTICLES 10052022'!$A$2:$Q$1999,17,FALSE)</f>
        <v>2163.6289400000001</v>
      </c>
      <c r="I72" s="8">
        <f t="shared" si="7"/>
        <v>4.5835329252458215E-2</v>
      </c>
      <c r="J72" s="43" t="s">
        <v>3326</v>
      </c>
      <c r="K72" s="151"/>
    </row>
    <row r="73" spans="1:11" ht="15" thickBot="1">
      <c r="A73" s="4" t="s">
        <v>125</v>
      </c>
      <c r="B73" s="5" t="s">
        <v>126</v>
      </c>
      <c r="C73" s="12">
        <v>2066</v>
      </c>
      <c r="D73" s="13">
        <v>2137.4526506666666</v>
      </c>
      <c r="E73" s="8">
        <f t="shared" si="8"/>
        <v>3.4585019683768932E-2</v>
      </c>
      <c r="F73" s="33">
        <v>2338.16</v>
      </c>
      <c r="G73" s="8">
        <f t="shared" si="6"/>
        <v>9.3900255180264736E-2</v>
      </c>
      <c r="H73" s="143">
        <f>VLOOKUP(A73,'ARTICLES 10052022'!$A$2:$Q$1999,17,FALSE)</f>
        <v>2443.55996</v>
      </c>
      <c r="I73" s="8">
        <f t="shared" si="7"/>
        <v>4.5078164026414014E-2</v>
      </c>
      <c r="J73" s="43" t="s">
        <v>3326</v>
      </c>
      <c r="K73" s="151"/>
    </row>
    <row r="74" spans="1:11" ht="15" thickBot="1">
      <c r="A74" s="4" t="s">
        <v>127</v>
      </c>
      <c r="B74" s="5" t="s">
        <v>128</v>
      </c>
      <c r="C74" s="12">
        <v>1947</v>
      </c>
      <c r="D74" s="13">
        <v>2011.1537053333334</v>
      </c>
      <c r="E74" s="8">
        <f t="shared" si="8"/>
        <v>3.2950028419791159E-2</v>
      </c>
      <c r="F74" s="33">
        <v>2067.4751000000001</v>
      </c>
      <c r="G74" s="8">
        <f t="shared" si="6"/>
        <v>2.8004520249898988E-2</v>
      </c>
      <c r="H74" s="143">
        <f>VLOOKUP(A74,'ARTICLES 10052022'!$A$2:$Q$1999,17,FALSE)</f>
        <v>2255.6504199999999</v>
      </c>
      <c r="I74" s="8">
        <f t="shared" si="7"/>
        <v>9.1016970409945844E-2</v>
      </c>
      <c r="J74" s="43" t="s">
        <v>3326</v>
      </c>
      <c r="K74" s="151"/>
    </row>
    <row r="75" spans="1:11" ht="15" thickBot="1">
      <c r="A75" s="4" t="s">
        <v>129</v>
      </c>
      <c r="B75" s="5" t="s">
        <v>130</v>
      </c>
      <c r="C75" s="12">
        <v>2342</v>
      </c>
      <c r="D75" s="13">
        <v>2422.5003280000001</v>
      </c>
      <c r="E75" s="8">
        <f t="shared" si="8"/>
        <v>3.4372471391972706E-2</v>
      </c>
      <c r="F75" s="33">
        <v>2480.7879499999999</v>
      </c>
      <c r="G75" s="8">
        <f t="shared" si="6"/>
        <v>2.4060934616310949E-2</v>
      </c>
      <c r="H75" s="143">
        <f>VLOOKUP(A75,'ARTICLES 10052022'!$A$2:$Q$1999,17,FALSE)</f>
        <v>2505.3149799999992</v>
      </c>
      <c r="I75" s="8">
        <f t="shared" si="7"/>
        <v>9.8867902030882106E-3</v>
      </c>
      <c r="J75" s="43" t="s">
        <v>3326</v>
      </c>
      <c r="K75" s="151"/>
    </row>
    <row r="76" spans="1:11" ht="15" thickBot="1">
      <c r="A76" s="4" t="s">
        <v>131</v>
      </c>
      <c r="B76" s="5" t="s">
        <v>132</v>
      </c>
      <c r="C76" s="12">
        <v>2430</v>
      </c>
      <c r="D76" s="13">
        <v>2511.3800773333332</v>
      </c>
      <c r="E76" s="8">
        <f t="shared" si="8"/>
        <v>3.3489743758573352E-2</v>
      </c>
      <c r="F76" s="33">
        <v>2557.68885</v>
      </c>
      <c r="G76" s="8">
        <f t="shared" si="6"/>
        <v>1.8439571566498586E-2</v>
      </c>
      <c r="H76" s="143">
        <f>VLOOKUP(A76,'ARTICLES 10052022'!$A$2:$Q$1999,17,FALSE)</f>
        <v>2591.7980000000002</v>
      </c>
      <c r="I76" s="8">
        <f t="shared" si="7"/>
        <v>1.3335926299244814E-2</v>
      </c>
      <c r="J76" s="43" t="s">
        <v>3326</v>
      </c>
      <c r="K76" s="151"/>
    </row>
    <row r="77" spans="1:11" ht="15" thickBot="1">
      <c r="A77" s="4" t="s">
        <v>133</v>
      </c>
      <c r="B77" s="5" t="s">
        <v>134</v>
      </c>
      <c r="C77" s="12">
        <v>2543</v>
      </c>
      <c r="D77" s="13">
        <v>2626.5323146666665</v>
      </c>
      <c r="E77" s="8">
        <f t="shared" si="8"/>
        <v>3.2847941276707225E-2</v>
      </c>
      <c r="F77" s="33">
        <v>2685.2375999999995</v>
      </c>
      <c r="G77" s="8">
        <f t="shared" si="6"/>
        <v>2.2350871148822431E-2</v>
      </c>
      <c r="H77" s="143">
        <f>VLOOKUP(A77,'ARTICLES 10052022'!$A$2:$Q$1999,17,FALSE)</f>
        <v>2737.2650199999998</v>
      </c>
      <c r="I77" s="8">
        <f t="shared" si="7"/>
        <v>1.9375350620742225E-2</v>
      </c>
      <c r="J77" s="43" t="s">
        <v>3326</v>
      </c>
      <c r="K77" s="151"/>
    </row>
    <row r="78" spans="1:11" ht="15" thickBot="1">
      <c r="A78" s="4" t="s">
        <v>135</v>
      </c>
      <c r="B78" s="5" t="s">
        <v>136</v>
      </c>
      <c r="C78" s="12"/>
      <c r="D78" s="13">
        <v>717.74</v>
      </c>
      <c r="E78" s="8"/>
      <c r="F78" s="33">
        <v>733.24250000000006</v>
      </c>
      <c r="G78" s="8">
        <f t="shared" si="6"/>
        <v>2.1599047008666168E-2</v>
      </c>
      <c r="H78" s="143">
        <f>VLOOKUP(A78,'ARTICLES 10052022'!$A$2:$Q$1999,17,FALSE)</f>
        <v>753.16769999999997</v>
      </c>
      <c r="I78" s="8">
        <f t="shared" si="7"/>
        <v>2.7174093154720167E-2</v>
      </c>
      <c r="J78" s="43" t="s">
        <v>3326</v>
      </c>
      <c r="K78" s="151"/>
    </row>
    <row r="79" spans="1:11" ht="15" thickBot="1">
      <c r="A79" s="4" t="s">
        <v>137</v>
      </c>
      <c r="B79" s="5" t="s">
        <v>138</v>
      </c>
      <c r="C79" s="12"/>
      <c r="D79" s="13">
        <v>915.38</v>
      </c>
      <c r="E79" s="8"/>
      <c r="F79" s="33">
        <v>935.12</v>
      </c>
      <c r="G79" s="8">
        <f t="shared" si="6"/>
        <v>2.1564814612510662E-2</v>
      </c>
      <c r="H79" s="143">
        <f>VLOOKUP(A79,'ARTICLES 10052022'!$A$2:$Q$1999,17,FALSE)</f>
        <v>875.77299000000005</v>
      </c>
      <c r="I79" s="8">
        <f t="shared" si="7"/>
        <v>-6.3464592779536269E-2</v>
      </c>
      <c r="J79" s="43" t="s">
        <v>3326</v>
      </c>
      <c r="K79" s="151"/>
    </row>
    <row r="80" spans="1:11" ht="15" thickBot="1">
      <c r="A80" s="4" t="s">
        <v>139</v>
      </c>
      <c r="B80" s="5" t="s">
        <v>140</v>
      </c>
      <c r="C80" s="12">
        <v>959</v>
      </c>
      <c r="D80" s="13">
        <v>982.77159733333337</v>
      </c>
      <c r="E80" s="8">
        <f t="shared" si="8"/>
        <v>2.4787901286061915E-2</v>
      </c>
      <c r="F80" s="33">
        <v>1000.1696000000001</v>
      </c>
      <c r="G80" s="8">
        <f t="shared" si="6"/>
        <v>1.7702997027869625E-2</v>
      </c>
      <c r="H80" s="143">
        <f>VLOOKUP(A80,'ARTICLES 10052022'!$A$2:$Q$1999,17,FALSE)</f>
        <v>943.41826000000003</v>
      </c>
      <c r="I80" s="8">
        <f t="shared" si="7"/>
        <v>-5.6741716604863837E-2</v>
      </c>
      <c r="J80" s="43" t="s">
        <v>3326</v>
      </c>
      <c r="K80" s="151"/>
    </row>
    <row r="81" spans="1:11" ht="15" thickBot="1">
      <c r="A81" s="4" t="s">
        <v>141</v>
      </c>
      <c r="B81" s="5" t="s">
        <v>142</v>
      </c>
      <c r="C81" s="12">
        <v>1107</v>
      </c>
      <c r="D81" s="13">
        <v>1143.2988906666667</v>
      </c>
      <c r="E81" s="8">
        <f t="shared" si="8"/>
        <v>3.2790325805480303E-2</v>
      </c>
      <c r="F81" s="33">
        <v>1157.9351499999998</v>
      </c>
      <c r="G81" s="8">
        <f t="shared" si="6"/>
        <v>1.2801778653697969E-2</v>
      </c>
      <c r="H81" s="143">
        <f>VLOOKUP(A81,'ARTICLES 10052022'!$A$2:$Q$1999,17,FALSE)</f>
        <v>1013.9705300000001</v>
      </c>
      <c r="I81" s="8">
        <f t="shared" si="7"/>
        <v>-0.12432874155344517</v>
      </c>
      <c r="J81" s="43" t="s">
        <v>3326</v>
      </c>
      <c r="K81" s="151"/>
    </row>
    <row r="82" spans="1:11" ht="15" thickBot="1">
      <c r="A82" s="4" t="s">
        <v>143</v>
      </c>
      <c r="B82" s="5" t="s">
        <v>144</v>
      </c>
      <c r="C82" s="12">
        <v>1202</v>
      </c>
      <c r="D82" s="13">
        <v>1240.5107333333333</v>
      </c>
      <c r="E82" s="8">
        <f t="shared" si="8"/>
        <v>3.2038879645036017E-2</v>
      </c>
      <c r="F82" s="33">
        <v>1257.18995</v>
      </c>
      <c r="G82" s="8">
        <f t="shared" si="6"/>
        <v>1.3445443250497735E-2</v>
      </c>
      <c r="H82" s="143">
        <f>VLOOKUP(A82,'ARTICLES 10052022'!$A$2:$Q$1999,17,FALSE)</f>
        <v>1243.9455700000001</v>
      </c>
      <c r="I82" s="8">
        <f t="shared" si="7"/>
        <v>-1.0534907632692948E-2</v>
      </c>
      <c r="J82" s="43" t="s">
        <v>3326</v>
      </c>
      <c r="K82" s="151"/>
    </row>
    <row r="83" spans="1:11" ht="15" thickBot="1">
      <c r="A83" s="4" t="s">
        <v>145</v>
      </c>
      <c r="B83" s="5" t="s">
        <v>146</v>
      </c>
      <c r="C83" s="12">
        <v>1240</v>
      </c>
      <c r="D83" s="13">
        <v>1278.3431840000001</v>
      </c>
      <c r="E83" s="8">
        <f t="shared" si="8"/>
        <v>3.0921922580645213E-2</v>
      </c>
      <c r="F83" s="33">
        <v>1302.8609999999999</v>
      </c>
      <c r="G83" s="8">
        <f t="shared" si="6"/>
        <v>1.9179369285861354E-2</v>
      </c>
      <c r="H83" s="143">
        <f>VLOOKUP(A83,'ARTICLES 10052022'!$A$2:$Q$1999,17,FALSE)</f>
        <v>1197.4633000000001</v>
      </c>
      <c r="I83" s="8">
        <f t="shared" si="7"/>
        <v>-8.0897117958093581E-2</v>
      </c>
      <c r="J83" s="43" t="s">
        <v>3326</v>
      </c>
      <c r="K83" s="151"/>
    </row>
    <row r="84" spans="1:11" ht="15" thickBot="1">
      <c r="A84" s="4" t="s">
        <v>147</v>
      </c>
      <c r="B84" s="5" t="s">
        <v>148</v>
      </c>
      <c r="C84" s="12">
        <v>1312</v>
      </c>
      <c r="D84" s="13">
        <v>1350.7769973333334</v>
      </c>
      <c r="E84" s="8">
        <f t="shared" si="8"/>
        <v>2.9555638211382153E-2</v>
      </c>
      <c r="F84" s="33">
        <v>1372.7091499999997</v>
      </c>
      <c r="G84" s="8">
        <f t="shared" si="6"/>
        <v>1.6236693925025483E-2</v>
      </c>
      <c r="H84" s="143">
        <f>VLOOKUP(A84,'ARTICLES 10052022'!$A$2:$Q$1999,17,FALSE)</f>
        <v>1278.8410699999999</v>
      </c>
      <c r="I84" s="8">
        <f t="shared" si="7"/>
        <v>-6.8381623303086281E-2</v>
      </c>
      <c r="J84" s="43" t="s">
        <v>3326</v>
      </c>
      <c r="K84" s="151"/>
    </row>
    <row r="85" spans="1:11" ht="15" thickBot="1">
      <c r="A85" s="4" t="s">
        <v>149</v>
      </c>
      <c r="B85" s="5" t="s">
        <v>150</v>
      </c>
      <c r="C85" s="12">
        <v>1375</v>
      </c>
      <c r="D85" s="13">
        <v>1415.1007466666667</v>
      </c>
      <c r="E85" s="8">
        <f t="shared" si="8"/>
        <v>2.9164179393939445E-2</v>
      </c>
      <c r="F85" s="33">
        <v>1435.5718499999998</v>
      </c>
      <c r="G85" s="8">
        <f t="shared" si="6"/>
        <v>1.4466180857831979E-2</v>
      </c>
      <c r="H85" s="143">
        <f>VLOOKUP(A85,'ARTICLES 10052022'!$A$2:$Q$1999,17,FALSE)</f>
        <v>1357.7145899999998</v>
      </c>
      <c r="I85" s="8">
        <f t="shared" si="7"/>
        <v>-5.4234317843443368E-2</v>
      </c>
      <c r="J85" s="43" t="s">
        <v>3326</v>
      </c>
      <c r="K85" s="151"/>
    </row>
    <row r="86" spans="1:11" ht="15" thickBot="1">
      <c r="A86" s="4" t="s">
        <v>151</v>
      </c>
      <c r="B86" s="5" t="s">
        <v>152</v>
      </c>
      <c r="C86" s="12">
        <v>1508</v>
      </c>
      <c r="D86" s="13">
        <v>1553.24</v>
      </c>
      <c r="E86" s="8">
        <f t="shared" si="8"/>
        <v>3.0000000000000006E-2</v>
      </c>
      <c r="F86" s="33">
        <v>1553.24</v>
      </c>
      <c r="G86" s="8">
        <f t="shared" si="6"/>
        <v>0</v>
      </c>
      <c r="H86" s="143">
        <f>VLOOKUP(A86,'ARTICLES 10052022'!$A$2:$Q$1999,17,FALSE)</f>
        <v>1370.1458600000001</v>
      </c>
      <c r="I86" s="8">
        <f t="shared" si="7"/>
        <v>-0.11787884679766161</v>
      </c>
      <c r="J86" s="43" t="s">
        <v>3326</v>
      </c>
      <c r="K86" s="151"/>
    </row>
    <row r="87" spans="1:11" ht="15" thickBot="1">
      <c r="A87" s="4" t="s">
        <v>153</v>
      </c>
      <c r="B87" s="5" t="s">
        <v>154</v>
      </c>
      <c r="C87" s="12">
        <v>1716</v>
      </c>
      <c r="D87" s="13">
        <v>1767.6179866666666</v>
      </c>
      <c r="E87" s="8">
        <f t="shared" si="8"/>
        <v>3.0080411810411795E-2</v>
      </c>
      <c r="F87" s="33">
        <v>1790.8537000000001</v>
      </c>
      <c r="G87" s="8">
        <f t="shared" si="6"/>
        <v>1.3145212092546564E-2</v>
      </c>
      <c r="H87" s="143">
        <f>VLOOKUP(A87,'ARTICLES 10052022'!$A$2:$Q$1999,17,FALSE)</f>
        <v>1589.41057</v>
      </c>
      <c r="I87" s="8">
        <f t="shared" si="7"/>
        <v>-0.11248441455602995</v>
      </c>
      <c r="J87" s="43" t="s">
        <v>3326</v>
      </c>
      <c r="K87" s="151"/>
    </row>
    <row r="88" spans="1:11" ht="15" thickBot="1">
      <c r="A88" s="4" t="s">
        <v>155</v>
      </c>
      <c r="B88" s="5" t="s">
        <v>156</v>
      </c>
      <c r="C88" s="12">
        <v>1860</v>
      </c>
      <c r="D88" s="13">
        <v>1925.7623893333332</v>
      </c>
      <c r="E88" s="8">
        <f t="shared" si="8"/>
        <v>3.5356123297490973E-2</v>
      </c>
      <c r="F88" s="33">
        <v>1966.6992999999998</v>
      </c>
      <c r="G88" s="8">
        <f t="shared" si="6"/>
        <v>2.1257508659122914E-2</v>
      </c>
      <c r="H88" s="143">
        <f>VLOOKUP(A88,'ARTICLES 10052022'!$A$2:$Q$1999,17,FALSE)</f>
        <v>1732.98044</v>
      </c>
      <c r="I88" s="8">
        <f t="shared" si="7"/>
        <v>-0.11883812639786863</v>
      </c>
      <c r="J88" s="43" t="s">
        <v>3326</v>
      </c>
      <c r="K88" s="151"/>
    </row>
    <row r="89" spans="1:11" ht="15" thickBot="1">
      <c r="A89" s="4" t="s">
        <v>157</v>
      </c>
      <c r="B89" s="5" t="s">
        <v>158</v>
      </c>
      <c r="C89" s="12">
        <v>1976</v>
      </c>
      <c r="D89" s="13">
        <v>2037.3361386666668</v>
      </c>
      <c r="E89" s="8">
        <f t="shared" si="8"/>
        <v>3.1040556005398168E-2</v>
      </c>
      <c r="F89" s="33">
        <v>2180.4499999999998</v>
      </c>
      <c r="G89" s="8">
        <f t="shared" si="6"/>
        <v>7.0245581284880065E-2</v>
      </c>
      <c r="H89" s="143">
        <f>VLOOKUP(A89,'ARTICLES 10052022'!$A$2:$Q$1999,17,FALSE)</f>
        <v>2020.04321</v>
      </c>
      <c r="I89" s="8">
        <f t="shared" si="7"/>
        <v>-7.3565910706505436E-2</v>
      </c>
      <c r="J89" s="43" t="s">
        <v>3326</v>
      </c>
      <c r="K89" s="151"/>
    </row>
    <row r="90" spans="1:11" ht="15" thickBot="1">
      <c r="A90" s="4" t="s">
        <v>159</v>
      </c>
      <c r="B90" s="5" t="s">
        <v>160</v>
      </c>
      <c r="C90" s="12">
        <v>1840</v>
      </c>
      <c r="D90" s="13">
        <v>1894.7034733333332</v>
      </c>
      <c r="E90" s="8">
        <f t="shared" si="8"/>
        <v>2.9730148550724592E-2</v>
      </c>
      <c r="F90" s="33">
        <v>1933.1118500000002</v>
      </c>
      <c r="G90" s="8">
        <f t="shared" si="6"/>
        <v>2.0271444691604169E-2</v>
      </c>
      <c r="H90" s="143">
        <f>VLOOKUP(A90,'ARTICLES 10052022'!$A$2:$Q$1999,17,FALSE)</f>
        <v>1816.3409200000001</v>
      </c>
      <c r="I90" s="8">
        <f t="shared" si="7"/>
        <v>-6.0405676991737503E-2</v>
      </c>
      <c r="J90" s="43" t="s">
        <v>3326</v>
      </c>
      <c r="K90" s="151"/>
    </row>
    <row r="91" spans="1:11" ht="15" thickBot="1">
      <c r="A91" s="4" t="s">
        <v>161</v>
      </c>
      <c r="B91" s="5" t="s">
        <v>162</v>
      </c>
      <c r="C91" s="12">
        <v>2251</v>
      </c>
      <c r="D91" s="13">
        <v>2318.7538159999999</v>
      </c>
      <c r="E91" s="8">
        <f t="shared" si="8"/>
        <v>3.0099429586850249E-2</v>
      </c>
      <c r="F91" s="33">
        <v>2359.1480000000001</v>
      </c>
      <c r="G91" s="8">
        <f t="shared" si="6"/>
        <v>1.742064367561141E-2</v>
      </c>
      <c r="H91" s="143">
        <f>VLOOKUP(A91,'ARTICLES 10052022'!$A$2:$Q$1999,17,FALSE)</f>
        <v>2028.9682300000002</v>
      </c>
      <c r="I91" s="8">
        <f t="shared" si="7"/>
        <v>-0.1399572091280411</v>
      </c>
      <c r="J91" s="43" t="s">
        <v>3326</v>
      </c>
      <c r="K91" s="151"/>
    </row>
    <row r="92" spans="1:11" ht="15" thickBot="1">
      <c r="A92" s="4" t="s">
        <v>163</v>
      </c>
      <c r="B92" s="5" t="s">
        <v>164</v>
      </c>
      <c r="C92" s="12">
        <v>2328</v>
      </c>
      <c r="D92" s="13">
        <v>2397.1054853333335</v>
      </c>
      <c r="E92" s="8">
        <f t="shared" si="8"/>
        <v>2.9684486827033285E-2</v>
      </c>
      <c r="F92" s="33">
        <v>2425.6451999999999</v>
      </c>
      <c r="G92" s="8">
        <f t="shared" si="6"/>
        <v>1.1905906870301039E-2</v>
      </c>
      <c r="H92" s="143">
        <f>VLOOKUP(A92,'ARTICLES 10052022'!$A$2:$Q$1999,17,FALSE)</f>
        <v>2111.9255000000003</v>
      </c>
      <c r="I92" s="8">
        <f t="shared" si="7"/>
        <v>-0.12933453746656751</v>
      </c>
      <c r="J92" s="43" t="s">
        <v>3326</v>
      </c>
      <c r="K92" s="151"/>
    </row>
    <row r="93" spans="1:11" ht="15" thickBot="1">
      <c r="A93" s="4" t="s">
        <v>165</v>
      </c>
      <c r="B93" s="5" t="s">
        <v>166</v>
      </c>
      <c r="C93" s="12">
        <v>2425</v>
      </c>
      <c r="D93" s="13">
        <v>2495.6670826666668</v>
      </c>
      <c r="E93" s="8">
        <f>(D93-C93)/C93</f>
        <v>2.9141065017182197E-2</v>
      </c>
      <c r="F93" s="33">
        <v>2532.2342999999996</v>
      </c>
      <c r="G93" s="8">
        <f t="shared" si="6"/>
        <v>1.4652281783618366E-2</v>
      </c>
      <c r="H93" s="143">
        <f>VLOOKUP(A93,'ARTICLES 10052022'!$A$2:$Q$1999,17,FALSE)</f>
        <v>2244.3552700000005</v>
      </c>
      <c r="I93" s="8">
        <f t="shared" si="7"/>
        <v>-0.11368577939253062</v>
      </c>
      <c r="J93" s="43" t="s">
        <v>3326</v>
      </c>
      <c r="K93" s="151"/>
    </row>
    <row r="94" spans="1:11" ht="15" thickBot="1">
      <c r="A94" s="4" t="s">
        <v>167</v>
      </c>
      <c r="B94" s="5" t="s">
        <v>168</v>
      </c>
      <c r="C94" s="12"/>
      <c r="D94" s="13"/>
      <c r="E94" s="8"/>
      <c r="F94" s="33">
        <v>200</v>
      </c>
      <c r="G94" s="8"/>
      <c r="H94" s="143">
        <f>VLOOKUP(A94,'ARTICLES 10052022'!$A$2:$Q$1999,17,FALSE)</f>
        <v>200</v>
      </c>
      <c r="I94" s="8">
        <f t="shared" si="7"/>
        <v>0</v>
      </c>
      <c r="J94" s="144" t="s">
        <v>3322</v>
      </c>
      <c r="K94" s="151"/>
    </row>
    <row r="95" spans="1:11" ht="15" thickBot="1">
      <c r="A95" s="4" t="s">
        <v>169</v>
      </c>
      <c r="B95" s="5" t="s">
        <v>170</v>
      </c>
      <c r="C95" s="12"/>
      <c r="D95" s="13"/>
      <c r="E95" s="8"/>
      <c r="F95" s="33">
        <v>225</v>
      </c>
      <c r="G95" s="8"/>
      <c r="H95" s="143">
        <f>VLOOKUP(A95,'ARTICLES 10052022'!$A$2:$Q$1999,17,FALSE)</f>
        <v>225</v>
      </c>
      <c r="I95" s="8">
        <f t="shared" si="7"/>
        <v>0</v>
      </c>
      <c r="J95" s="144" t="s">
        <v>3322</v>
      </c>
      <c r="K95" s="151"/>
    </row>
    <row r="96" spans="1:11" ht="15" thickBot="1">
      <c r="A96" s="4" t="s">
        <v>171</v>
      </c>
      <c r="B96" s="5" t="s">
        <v>2724</v>
      </c>
      <c r="C96" s="12"/>
      <c r="D96" s="13"/>
      <c r="E96" s="8"/>
      <c r="F96" s="33">
        <v>375.18</v>
      </c>
      <c r="G96" s="8"/>
      <c r="H96" s="143">
        <f>VLOOKUP(A96,'ARTICLES 10052022'!$A$2:$Q$1999,17,FALSE)</f>
        <v>437.39850000000001</v>
      </c>
      <c r="I96" s="8">
        <f t="shared" si="7"/>
        <v>0.16583639852870624</v>
      </c>
      <c r="J96" s="43" t="s">
        <v>3326</v>
      </c>
      <c r="K96" s="151"/>
    </row>
    <row r="97" spans="1:11" ht="15" thickBot="1">
      <c r="A97" s="4" t="s">
        <v>172</v>
      </c>
      <c r="B97" s="5" t="s">
        <v>173</v>
      </c>
      <c r="C97" s="12"/>
      <c r="D97" s="13">
        <v>400</v>
      </c>
      <c r="E97" s="8"/>
      <c r="F97" s="33">
        <v>432.10500000000002</v>
      </c>
      <c r="G97" s="8">
        <f>(IF(F97="","",(F97-D97)/D97))</f>
        <v>8.0262500000000042E-2</v>
      </c>
      <c r="H97" s="143">
        <f>VLOOKUP(A97,'ARTICLES 10052022'!$A$2:$Q$1999,17,FALSE)</f>
        <v>487.44299999999998</v>
      </c>
      <c r="I97" s="8">
        <f t="shared" si="7"/>
        <v>0.12806609504634281</v>
      </c>
      <c r="J97" s="43" t="s">
        <v>3326</v>
      </c>
      <c r="K97" s="151"/>
    </row>
    <row r="98" spans="1:11">
      <c r="E98" s="8"/>
      <c r="G98" s="8"/>
      <c r="I98" s="8"/>
    </row>
    <row r="99" spans="1:11">
      <c r="A99" s="1" t="s">
        <v>174</v>
      </c>
      <c r="E99" s="8"/>
      <c r="G99" s="8"/>
      <c r="I99" s="8"/>
    </row>
    <row r="100" spans="1:11" ht="15" thickBot="1">
      <c r="E100" s="8"/>
      <c r="G100" s="8"/>
      <c r="I100" s="8"/>
    </row>
    <row r="101" spans="1:11" ht="14.4" customHeight="1">
      <c r="A101" s="171" t="s">
        <v>1</v>
      </c>
      <c r="B101" s="171" t="s">
        <v>2</v>
      </c>
      <c r="C101" s="177" t="s">
        <v>3</v>
      </c>
      <c r="D101" s="175" t="s">
        <v>4</v>
      </c>
      <c r="E101" s="8"/>
      <c r="F101" s="163" t="s">
        <v>65</v>
      </c>
      <c r="G101" s="8"/>
      <c r="H101" s="153" t="s">
        <v>3315</v>
      </c>
      <c r="I101" s="8"/>
    </row>
    <row r="102" spans="1:11" ht="15" thickBot="1">
      <c r="A102" s="172"/>
      <c r="B102" s="172"/>
      <c r="C102" s="178"/>
      <c r="D102" s="176"/>
      <c r="E102" s="8"/>
      <c r="F102" s="164"/>
      <c r="G102" s="8"/>
      <c r="H102" s="154"/>
      <c r="I102" s="8"/>
    </row>
    <row r="103" spans="1:11" ht="15" thickBot="1">
      <c r="A103" s="4" t="s">
        <v>175</v>
      </c>
      <c r="B103" s="5" t="s">
        <v>176</v>
      </c>
      <c r="C103" s="12">
        <v>1018</v>
      </c>
      <c r="D103" s="13">
        <v>1112.7655999999999</v>
      </c>
      <c r="E103" s="8">
        <f t="shared" si="8"/>
        <v>9.3089980353634527E-2</v>
      </c>
      <c r="F103" s="33">
        <v>1185.13012</v>
      </c>
      <c r="G103" s="8">
        <f t="shared" ref="G103:G109" si="9">(IF(F103="","",(F103-D103)/D103))</f>
        <v>6.5031233891486295E-2</v>
      </c>
      <c r="H103" s="183">
        <f>VLOOKUP(A103,'ARTICLES 10052022'!$A$2:$Q$1999,17,FALSE)</f>
        <v>1250.6338600000001</v>
      </c>
      <c r="I103" s="8">
        <f t="shared" ref="I103:I109" si="10">(H103-F103)/F103</f>
        <v>5.5271348600945278E-2</v>
      </c>
      <c r="J103" s="99" t="s">
        <v>3326</v>
      </c>
      <c r="K103" s="155" t="s">
        <v>3340</v>
      </c>
    </row>
    <row r="104" spans="1:11" ht="15" thickBot="1">
      <c r="A104" s="4" t="s">
        <v>177</v>
      </c>
      <c r="B104" s="5" t="s">
        <v>178</v>
      </c>
      <c r="C104" s="12">
        <v>1192</v>
      </c>
      <c r="D104" s="13">
        <v>1331.2636</v>
      </c>
      <c r="E104" s="8">
        <f t="shared" si="8"/>
        <v>0.11683187919463087</v>
      </c>
      <c r="F104" s="33">
        <v>1447.9000200000003</v>
      </c>
      <c r="G104" s="8">
        <f t="shared" si="9"/>
        <v>8.7613317152215583E-2</v>
      </c>
      <c r="H104" s="183">
        <f>VLOOKUP(A104,'ARTICLES 10052022'!$A$2:$Q$1999,17,FALSE)</f>
        <v>1468.1938600000001</v>
      </c>
      <c r="I104" s="8">
        <f t="shared" si="10"/>
        <v>1.4016050638634437E-2</v>
      </c>
      <c r="J104" s="99" t="s">
        <v>3326</v>
      </c>
      <c r="K104" s="156"/>
    </row>
    <row r="105" spans="1:11" ht="15" thickBot="1">
      <c r="A105" s="4" t="s">
        <v>179</v>
      </c>
      <c r="B105" s="5" t="s">
        <v>180</v>
      </c>
      <c r="C105" s="12">
        <v>2036</v>
      </c>
      <c r="D105" s="13">
        <v>2225.5311999999999</v>
      </c>
      <c r="E105" s="8">
        <f t="shared" si="8"/>
        <v>9.3089980353634527E-2</v>
      </c>
      <c r="F105" s="33">
        <v>2370.2602400000001</v>
      </c>
      <c r="G105" s="8">
        <f t="shared" si="9"/>
        <v>6.5031233891486295E-2</v>
      </c>
      <c r="H105" s="183">
        <f>VLOOKUP(A105,'ARTICLES 10052022'!$A$2:$Q$1999,17,FALSE)</f>
        <v>2498.4477200000001</v>
      </c>
      <c r="I105" s="8">
        <f t="shared" si="10"/>
        <v>5.4081605824008609E-2</v>
      </c>
      <c r="J105" s="99" t="s">
        <v>3326</v>
      </c>
      <c r="K105" s="156"/>
    </row>
    <row r="106" spans="1:11" ht="15" thickBot="1">
      <c r="A106" s="4" t="s">
        <v>181</v>
      </c>
      <c r="B106" s="5" t="s">
        <v>182</v>
      </c>
      <c r="C106" s="12">
        <v>2383</v>
      </c>
      <c r="D106" s="13">
        <v>2662.5272</v>
      </c>
      <c r="E106" s="8">
        <f t="shared" si="8"/>
        <v>0.11730054553084347</v>
      </c>
      <c r="F106" s="33">
        <v>2821.4602400000003</v>
      </c>
      <c r="G106" s="8">
        <f t="shared" si="9"/>
        <v>5.9692550746523958E-2</v>
      </c>
      <c r="H106" s="183">
        <f>VLOOKUP(A106,'ARTICLES 10052022'!$A$2:$Q$1999,17,FALSE)</f>
        <v>2862.0477200000005</v>
      </c>
      <c r="I106" s="8">
        <f t="shared" si="10"/>
        <v>1.4385274484676112E-2</v>
      </c>
      <c r="J106" s="99" t="s">
        <v>3326</v>
      </c>
      <c r="K106" s="156"/>
    </row>
    <row r="107" spans="1:11" ht="15" thickBot="1">
      <c r="A107" s="4" t="s">
        <v>183</v>
      </c>
      <c r="B107" s="5" t="s">
        <v>184</v>
      </c>
      <c r="C107" s="12">
        <v>4072</v>
      </c>
      <c r="D107" s="13">
        <v>4451.0623999999998</v>
      </c>
      <c r="E107" s="8">
        <f t="shared" si="8"/>
        <v>9.3089980353634527E-2</v>
      </c>
      <c r="F107" s="33">
        <v>4740.5204800000001</v>
      </c>
      <c r="G107" s="8">
        <f t="shared" si="9"/>
        <v>6.5031233891486295E-2</v>
      </c>
      <c r="H107" s="183">
        <f>VLOOKUP(A107,'ARTICLES 10052022'!$A$2:$Q$1999,17,FALSE)</f>
        <v>4996.8954400000002</v>
      </c>
      <c r="I107" s="8">
        <f t="shared" si="10"/>
        <v>5.4081605824008609E-2</v>
      </c>
      <c r="J107" s="99" t="s">
        <v>3326</v>
      </c>
      <c r="K107" s="156"/>
    </row>
    <row r="108" spans="1:11" ht="15" thickBot="1">
      <c r="A108" s="4" t="s">
        <v>185</v>
      </c>
      <c r="B108" s="5" t="s">
        <v>186</v>
      </c>
      <c r="C108" s="12">
        <v>4766</v>
      </c>
      <c r="D108" s="13">
        <v>5325.0544</v>
      </c>
      <c r="E108" s="8">
        <f t="shared" si="8"/>
        <v>0.11730054553084347</v>
      </c>
      <c r="F108" s="33">
        <v>5642.9204800000007</v>
      </c>
      <c r="G108" s="8">
        <f t="shared" si="9"/>
        <v>5.9692550746523958E-2</v>
      </c>
      <c r="H108" s="183">
        <f>VLOOKUP(A108,'ARTICLES 10052022'!$A$2:$Q$1999,17,FALSE)</f>
        <v>5724.095440000001</v>
      </c>
      <c r="I108" s="8">
        <f t="shared" si="10"/>
        <v>1.4385274484676112E-2</v>
      </c>
      <c r="J108" s="99" t="s">
        <v>3326</v>
      </c>
      <c r="K108" s="156"/>
    </row>
    <row r="109" spans="1:11" ht="15" thickBot="1">
      <c r="A109" s="4" t="s">
        <v>187</v>
      </c>
      <c r="B109" s="5" t="s">
        <v>188</v>
      </c>
      <c r="C109" s="12">
        <v>8144</v>
      </c>
      <c r="D109" s="13">
        <v>8902.1247999999996</v>
      </c>
      <c r="E109" s="8">
        <f t="shared" si="8"/>
        <v>9.3089980353634527E-2</v>
      </c>
      <c r="F109" s="33">
        <v>9481.0409600000003</v>
      </c>
      <c r="G109" s="8">
        <f t="shared" si="9"/>
        <v>6.5031233891486295E-2</v>
      </c>
      <c r="H109" s="183">
        <f>VLOOKUP(A109,'ARTICLES 10052022'!$A$2:$Q$1999,17,FALSE)</f>
        <v>9993.7908800000005</v>
      </c>
      <c r="I109" s="8">
        <f t="shared" si="10"/>
        <v>5.4081605824008609E-2</v>
      </c>
      <c r="J109" s="99" t="s">
        <v>3326</v>
      </c>
      <c r="K109" s="156"/>
    </row>
    <row r="110" spans="1:11">
      <c r="A110" s="17"/>
      <c r="B110" s="17"/>
      <c r="C110" s="18"/>
      <c r="D110" s="19"/>
      <c r="E110" s="8"/>
      <c r="F110" s="20"/>
      <c r="G110" s="8"/>
      <c r="H110" s="75"/>
      <c r="I110" s="8"/>
    </row>
    <row r="111" spans="1:11">
      <c r="A111" s="21" t="s">
        <v>189</v>
      </c>
      <c r="E111" s="8"/>
      <c r="G111" s="8"/>
      <c r="I111" s="8"/>
    </row>
    <row r="112" spans="1:11" ht="15" thickBot="1">
      <c r="A112" s="17"/>
      <c r="B112" s="17"/>
      <c r="C112" s="18"/>
      <c r="D112" s="19"/>
      <c r="E112" s="8"/>
      <c r="F112" s="20"/>
      <c r="G112" s="8"/>
      <c r="H112" s="75"/>
      <c r="I112" s="8"/>
    </row>
    <row r="113" spans="1:11" ht="14.4" customHeight="1">
      <c r="A113" s="171" t="s">
        <v>1</v>
      </c>
      <c r="B113" s="171" t="s">
        <v>2</v>
      </c>
      <c r="C113" s="177" t="s">
        <v>3</v>
      </c>
      <c r="D113" s="175" t="s">
        <v>4</v>
      </c>
      <c r="E113" s="8"/>
      <c r="F113" s="163" t="s">
        <v>65</v>
      </c>
      <c r="G113" s="8"/>
      <c r="H113" s="153" t="s">
        <v>3315</v>
      </c>
      <c r="I113" s="8"/>
    </row>
    <row r="114" spans="1:11" ht="15" thickBot="1">
      <c r="A114" s="172"/>
      <c r="B114" s="172"/>
      <c r="C114" s="178"/>
      <c r="D114" s="176"/>
      <c r="E114" s="8"/>
      <c r="F114" s="164"/>
      <c r="G114" s="8" t="str">
        <f>(IF(F114="","",(F114-D114)/D114))</f>
        <v/>
      </c>
      <c r="H114" s="154"/>
      <c r="I114" s="8"/>
    </row>
    <row r="115" spans="1:11" ht="15" thickBot="1">
      <c r="A115" s="4" t="s">
        <v>190</v>
      </c>
      <c r="B115" s="5" t="s">
        <v>191</v>
      </c>
      <c r="C115" s="12"/>
      <c r="D115" s="13"/>
      <c r="E115" s="8"/>
      <c r="F115" s="33">
        <v>2325</v>
      </c>
      <c r="G115" s="8"/>
      <c r="H115" s="143">
        <f>VLOOKUP(A115,'ARTICLES 10052022'!$A$2:$Q$1999,17,FALSE)</f>
        <v>2325</v>
      </c>
      <c r="I115" s="8">
        <f t="shared" ref="I115:I118" si="11">(H115-F115)/F115</f>
        <v>0</v>
      </c>
      <c r="J115" s="78" t="s">
        <v>3330</v>
      </c>
    </row>
    <row r="116" spans="1:11" ht="15" thickBot="1">
      <c r="A116" s="4" t="s">
        <v>192</v>
      </c>
      <c r="B116" s="5" t="s">
        <v>193</v>
      </c>
      <c r="C116" s="12"/>
      <c r="D116" s="13">
        <v>2425</v>
      </c>
      <c r="E116" s="8"/>
      <c r="F116" s="33">
        <v>2425</v>
      </c>
      <c r="G116" s="8">
        <f t="shared" ref="G116:G121" si="12">(IF(F116="","",(F116-D116)/D116))</f>
        <v>0</v>
      </c>
      <c r="H116" s="143">
        <f>VLOOKUP(A116,'ARTICLES 10052022'!$A$2:$Q$1999,17,FALSE)</f>
        <v>2425</v>
      </c>
      <c r="I116" s="8">
        <f t="shared" si="11"/>
        <v>0</v>
      </c>
      <c r="J116" s="78" t="s">
        <v>3330</v>
      </c>
    </row>
    <row r="117" spans="1:11" ht="15" thickBot="1">
      <c r="A117" s="4" t="s">
        <v>194</v>
      </c>
      <c r="B117" s="5" t="s">
        <v>195</v>
      </c>
      <c r="C117" s="12"/>
      <c r="D117" s="13">
        <v>2675</v>
      </c>
      <c r="E117" s="8"/>
      <c r="F117" s="33">
        <v>2675</v>
      </c>
      <c r="G117" s="8">
        <f t="shared" si="12"/>
        <v>0</v>
      </c>
      <c r="H117" s="143">
        <f>VLOOKUP(A117,'ARTICLES 10052022'!$A$2:$Q$1999,17,FALSE)</f>
        <v>2675</v>
      </c>
      <c r="I117" s="8">
        <f t="shared" si="11"/>
        <v>0</v>
      </c>
      <c r="J117" s="78" t="s">
        <v>3330</v>
      </c>
    </row>
    <row r="118" spans="1:11" ht="15" thickBot="1">
      <c r="A118" s="4" t="s">
        <v>196</v>
      </c>
      <c r="B118" s="5" t="s">
        <v>197</v>
      </c>
      <c r="C118" s="12"/>
      <c r="D118" s="13">
        <v>2825</v>
      </c>
      <c r="E118" s="8"/>
      <c r="F118" s="33">
        <v>2825</v>
      </c>
      <c r="G118" s="8">
        <f t="shared" si="12"/>
        <v>0</v>
      </c>
      <c r="H118" s="143">
        <f>VLOOKUP(A118,'ARTICLES 10052022'!$A$2:$Q$1999,17,FALSE)</f>
        <v>2825</v>
      </c>
      <c r="I118" s="8">
        <f t="shared" si="11"/>
        <v>0</v>
      </c>
      <c r="J118" s="78" t="s">
        <v>3330</v>
      </c>
    </row>
    <row r="119" spans="1:11">
      <c r="E119" s="8"/>
      <c r="G119" s="8" t="str">
        <f t="shared" si="12"/>
        <v/>
      </c>
      <c r="I119" s="8"/>
    </row>
    <row r="120" spans="1:11">
      <c r="A120" s="21" t="s">
        <v>198</v>
      </c>
      <c r="E120" s="8"/>
      <c r="G120" s="8" t="str">
        <f t="shared" si="12"/>
        <v/>
      </c>
      <c r="I120" s="8"/>
    </row>
    <row r="121" spans="1:11" ht="15" thickBot="1">
      <c r="E121" s="8"/>
      <c r="G121" s="8" t="str">
        <f t="shared" si="12"/>
        <v/>
      </c>
      <c r="I121" s="8"/>
    </row>
    <row r="122" spans="1:11" ht="14.4" customHeight="1">
      <c r="A122" s="171" t="s">
        <v>1</v>
      </c>
      <c r="B122" s="171" t="s">
        <v>2</v>
      </c>
      <c r="C122" s="177" t="s">
        <v>3</v>
      </c>
      <c r="D122" s="175" t="s">
        <v>4</v>
      </c>
      <c r="E122" s="8"/>
      <c r="F122" s="163" t="s">
        <v>65</v>
      </c>
      <c r="G122" s="8"/>
      <c r="H122" s="153" t="s">
        <v>3315</v>
      </c>
      <c r="I122" s="8"/>
    </row>
    <row r="123" spans="1:11" ht="15" thickBot="1">
      <c r="A123" s="172"/>
      <c r="B123" s="172"/>
      <c r="C123" s="178"/>
      <c r="D123" s="176"/>
      <c r="E123" s="8"/>
      <c r="F123" s="164"/>
      <c r="G123" s="8" t="str">
        <f t="shared" ref="G123:G143" si="13">(IF(F123="","",(F123-D123)/D123))</f>
        <v/>
      </c>
      <c r="H123" s="154"/>
      <c r="I123" s="8"/>
    </row>
    <row r="124" spans="1:11" ht="15" customHeight="1" thickBot="1">
      <c r="A124" s="4" t="s">
        <v>199</v>
      </c>
      <c r="B124" s="5" t="s">
        <v>200</v>
      </c>
      <c r="C124" s="12">
        <v>247</v>
      </c>
      <c r="D124" s="13">
        <v>307.75919999999996</v>
      </c>
      <c r="E124" s="8">
        <f t="shared" si="8"/>
        <v>0.24598866396761118</v>
      </c>
      <c r="F124" s="33">
        <v>327.29999999999995</v>
      </c>
      <c r="G124" s="8">
        <f t="shared" si="13"/>
        <v>6.3493796448652037E-2</v>
      </c>
      <c r="H124" s="183">
        <f>VLOOKUP(A124,'ARTICLES 10052022'!$A$2:$Q$1999,17,FALSE)</f>
        <v>362.40000000000003</v>
      </c>
      <c r="I124" s="8">
        <f t="shared" ref="I124:I143" si="14">(H124-F124)/F124</f>
        <v>0.10724106324472986</v>
      </c>
      <c r="J124" s="78" t="s">
        <v>3327</v>
      </c>
      <c r="K124" s="155" t="s">
        <v>3345</v>
      </c>
    </row>
    <row r="125" spans="1:11" ht="15" thickBot="1">
      <c r="A125" s="4" t="s">
        <v>201</v>
      </c>
      <c r="B125" s="5" t="s">
        <v>202</v>
      </c>
      <c r="C125" s="12">
        <v>317</v>
      </c>
      <c r="D125" s="13">
        <v>392.33600000000001</v>
      </c>
      <c r="E125" s="8">
        <f t="shared" si="8"/>
        <v>0.2376529968454259</v>
      </c>
      <c r="F125" s="33">
        <v>439.2</v>
      </c>
      <c r="G125" s="8">
        <f t="shared" si="13"/>
        <v>0.11944863586313766</v>
      </c>
      <c r="H125" s="183">
        <f>VLOOKUP(A125,'ARTICLES 10052022'!$A$2:$Q$1999,17,FALSE)</f>
        <v>486.00000000000006</v>
      </c>
      <c r="I125" s="8">
        <f t="shared" si="14"/>
        <v>0.10655737704918049</v>
      </c>
      <c r="J125" s="78" t="s">
        <v>3327</v>
      </c>
      <c r="K125" s="156"/>
    </row>
    <row r="126" spans="1:11" ht="15" customHeight="1" thickBot="1">
      <c r="A126" s="4" t="s">
        <v>203</v>
      </c>
      <c r="B126" s="5" t="s">
        <v>204</v>
      </c>
      <c r="C126" s="12">
        <v>374</v>
      </c>
      <c r="D126" s="13">
        <v>466.78399999999999</v>
      </c>
      <c r="E126" s="8">
        <f t="shared" si="8"/>
        <v>0.24808556149732619</v>
      </c>
      <c r="F126" s="33">
        <v>518.4</v>
      </c>
      <c r="G126" s="8">
        <f t="shared" si="13"/>
        <v>0.11057791183930894</v>
      </c>
      <c r="H126" s="183">
        <f>VLOOKUP(A126,'ARTICLES 10052022'!$A$2:$Q$1999,17,FALSE)</f>
        <v>574.79999999999995</v>
      </c>
      <c r="I126" s="8">
        <f t="shared" si="14"/>
        <v>0.10879629629629625</v>
      </c>
      <c r="J126" s="78" t="s">
        <v>3327</v>
      </c>
      <c r="K126" s="156"/>
    </row>
    <row r="127" spans="1:11" ht="15" thickBot="1">
      <c r="A127" s="4" t="s">
        <v>205</v>
      </c>
      <c r="B127" s="5" t="s">
        <v>206</v>
      </c>
      <c r="C127" s="12">
        <v>504</v>
      </c>
      <c r="D127" s="13">
        <v>622.80399999999997</v>
      </c>
      <c r="E127" s="8">
        <f t="shared" si="8"/>
        <v>0.23572222222222217</v>
      </c>
      <c r="F127" s="33">
        <v>706.2</v>
      </c>
      <c r="G127" s="8">
        <f t="shared" si="13"/>
        <v>0.13390408539444204</v>
      </c>
      <c r="H127" s="183">
        <f>VLOOKUP(A127,'ARTICLES 10052022'!$A$2:$Q$1999,17,FALSE)</f>
        <v>776.40000000000009</v>
      </c>
      <c r="I127" s="8">
        <f t="shared" si="14"/>
        <v>9.9405267629566751E-2</v>
      </c>
      <c r="J127" s="78" t="s">
        <v>3327</v>
      </c>
      <c r="K127" s="156"/>
    </row>
    <row r="128" spans="1:11" ht="15" customHeight="1" thickBot="1">
      <c r="A128" s="4" t="s">
        <v>207</v>
      </c>
      <c r="B128" s="5" t="s">
        <v>208</v>
      </c>
      <c r="C128" s="12">
        <v>644</v>
      </c>
      <c r="D128" s="13">
        <v>762.10400000000004</v>
      </c>
      <c r="E128" s="8">
        <f t="shared" si="8"/>
        <v>0.18339130434782616</v>
      </c>
      <c r="F128" s="33">
        <v>812.84999999999991</v>
      </c>
      <c r="G128" s="8">
        <f t="shared" si="13"/>
        <v>6.6586712574661547E-2</v>
      </c>
      <c r="H128" s="183">
        <f>VLOOKUP(A128,'ARTICLES 10052022'!$A$2:$Q$1999,17,FALSE)</f>
        <v>883.05000000000007</v>
      </c>
      <c r="I128" s="8">
        <f t="shared" si="14"/>
        <v>8.6362797564126431E-2</v>
      </c>
      <c r="J128" s="78" t="s">
        <v>3327</v>
      </c>
      <c r="K128" s="156"/>
    </row>
    <row r="129" spans="1:11" ht="15" thickBot="1">
      <c r="A129" s="4" t="s">
        <v>209</v>
      </c>
      <c r="B129" s="5" t="s">
        <v>210</v>
      </c>
      <c r="C129" s="12">
        <v>562</v>
      </c>
      <c r="D129" s="13">
        <v>697.25199999999995</v>
      </c>
      <c r="E129" s="8">
        <f t="shared" si="8"/>
        <v>0.24066192170818496</v>
      </c>
      <c r="F129" s="33">
        <v>785.4</v>
      </c>
      <c r="G129" s="8">
        <f t="shared" si="13"/>
        <v>0.12642201098024822</v>
      </c>
      <c r="H129" s="183">
        <f>VLOOKUP(A129,'ARTICLES 10052022'!$A$2:$Q$1999,17,FALSE)</f>
        <v>865.2</v>
      </c>
      <c r="I129" s="8">
        <f t="shared" si="14"/>
        <v>0.1016042780748664</v>
      </c>
      <c r="J129" s="78" t="s">
        <v>3327</v>
      </c>
      <c r="K129" s="156"/>
    </row>
    <row r="130" spans="1:11" ht="15" customHeight="1" thickBot="1">
      <c r="A130" s="4" t="s">
        <v>211</v>
      </c>
      <c r="B130" s="5" t="s">
        <v>212</v>
      </c>
      <c r="C130" s="12">
        <v>692</v>
      </c>
      <c r="D130" s="13">
        <v>853.27199999999993</v>
      </c>
      <c r="E130" s="8">
        <f t="shared" si="8"/>
        <v>0.23305202312138718</v>
      </c>
      <c r="F130" s="33">
        <v>973.2</v>
      </c>
      <c r="G130" s="8">
        <f t="shared" si="13"/>
        <v>0.14055072708350927</v>
      </c>
      <c r="H130" s="183">
        <f>VLOOKUP(A130,'ARTICLES 10052022'!$A$2:$Q$1999,17,FALSE)</f>
        <v>1066.8000000000002</v>
      </c>
      <c r="I130" s="8">
        <f t="shared" si="14"/>
        <v>9.6177558569667213E-2</v>
      </c>
      <c r="J130" s="78" t="s">
        <v>3327</v>
      </c>
      <c r="K130" s="156"/>
    </row>
    <row r="131" spans="1:11" ht="15" thickBot="1">
      <c r="A131" s="4" t="s">
        <v>213</v>
      </c>
      <c r="B131" s="5" t="s">
        <v>214</v>
      </c>
      <c r="C131" s="12">
        <v>876</v>
      </c>
      <c r="D131" s="13">
        <v>1034.5719999999999</v>
      </c>
      <c r="E131" s="8">
        <f t="shared" si="8"/>
        <v>0.18101826484018252</v>
      </c>
      <c r="F131" s="33">
        <v>1103.55</v>
      </c>
      <c r="G131" s="8">
        <f t="shared" si="13"/>
        <v>6.6672981677447368E-2</v>
      </c>
      <c r="H131" s="183">
        <f>VLOOKUP(A131,'ARTICLES 10052022'!$A$2:$Q$1999,17,FALSE)</f>
        <v>1197.1500000000001</v>
      </c>
      <c r="I131" s="8">
        <f t="shared" si="14"/>
        <v>8.4817180916134424E-2</v>
      </c>
      <c r="J131" s="78" t="s">
        <v>3327</v>
      </c>
      <c r="K131" s="156"/>
    </row>
    <row r="132" spans="1:11" ht="15" customHeight="1" thickBot="1">
      <c r="A132" s="4" t="s">
        <v>215</v>
      </c>
      <c r="B132" s="5" t="s">
        <v>216</v>
      </c>
      <c r="C132" s="12">
        <v>750</v>
      </c>
      <c r="D132" s="13">
        <v>927.71999999999991</v>
      </c>
      <c r="E132" s="8">
        <f t="shared" si="8"/>
        <v>0.23695999999999989</v>
      </c>
      <c r="F132" s="33">
        <v>1052.4000000000001</v>
      </c>
      <c r="G132" s="8">
        <f t="shared" si="13"/>
        <v>0.13439399818910899</v>
      </c>
      <c r="H132" s="183">
        <f>VLOOKUP(A132,'ARTICLES 10052022'!$A$2:$Q$1999,17,FALSE)</f>
        <v>1155.5999999999999</v>
      </c>
      <c r="I132" s="8">
        <f t="shared" si="14"/>
        <v>9.8061573546179975E-2</v>
      </c>
      <c r="J132" s="78" t="s">
        <v>3327</v>
      </c>
      <c r="K132" s="156"/>
    </row>
    <row r="133" spans="1:11" ht="15" thickBot="1">
      <c r="A133" s="4" t="s">
        <v>217</v>
      </c>
      <c r="B133" s="5" t="s">
        <v>218</v>
      </c>
      <c r="C133" s="12">
        <v>880</v>
      </c>
      <c r="D133" s="13">
        <v>1083.7399999999998</v>
      </c>
      <c r="E133" s="8">
        <f t="shared" si="8"/>
        <v>0.23152272727272702</v>
      </c>
      <c r="F133" s="33">
        <v>1240.2</v>
      </c>
      <c r="G133" s="8">
        <f t="shared" si="13"/>
        <v>0.14437042094967456</v>
      </c>
      <c r="H133" s="183">
        <f>VLOOKUP(A133,'ARTICLES 10052022'!$A$2:$Q$1999,17,FALSE)</f>
        <v>1357.2</v>
      </c>
      <c r="I133" s="8">
        <f t="shared" si="14"/>
        <v>9.4339622641509427E-2</v>
      </c>
      <c r="J133" s="78" t="s">
        <v>3327</v>
      </c>
      <c r="K133" s="156"/>
    </row>
    <row r="134" spans="1:11" ht="15" customHeight="1" thickBot="1">
      <c r="A134" s="4" t="s">
        <v>219</v>
      </c>
      <c r="B134" s="5" t="s">
        <v>220</v>
      </c>
      <c r="C134" s="12">
        <v>748</v>
      </c>
      <c r="D134" s="13">
        <v>933.56799999999998</v>
      </c>
      <c r="E134" s="8">
        <f t="shared" ref="E134:E198" si="15">(D134-C134)/C134</f>
        <v>0.24808556149732619</v>
      </c>
      <c r="F134" s="33">
        <v>1036.8</v>
      </c>
      <c r="G134" s="8">
        <f t="shared" si="13"/>
        <v>0.11057791183930894</v>
      </c>
      <c r="H134" s="183">
        <f>VLOOKUP(A134,'ARTICLES 10052022'!$A$2:$Q$1999,17,FALSE)</f>
        <v>1149.5999999999999</v>
      </c>
      <c r="I134" s="8">
        <f t="shared" si="14"/>
        <v>0.10879629629629625</v>
      </c>
      <c r="J134" s="78" t="s">
        <v>3327</v>
      </c>
      <c r="K134" s="156"/>
    </row>
    <row r="135" spans="1:11" ht="15" thickBot="1">
      <c r="A135" s="4" t="s">
        <v>221</v>
      </c>
      <c r="B135" s="5" t="s">
        <v>222</v>
      </c>
      <c r="C135" s="12">
        <v>1116</v>
      </c>
      <c r="D135" s="13">
        <v>1383.4871999999998</v>
      </c>
      <c r="E135" s="8">
        <f t="shared" si="15"/>
        <v>0.23968387096774177</v>
      </c>
      <c r="F135" s="33">
        <v>1479.6</v>
      </c>
      <c r="G135" s="8">
        <f t="shared" si="13"/>
        <v>6.9471405301039374E-2</v>
      </c>
      <c r="H135" s="183">
        <f>VLOOKUP(A135,'ARTICLES 10052022'!$A$2:$Q$1999,17,FALSE)</f>
        <v>1651.95</v>
      </c>
      <c r="I135" s="8">
        <f t="shared" si="14"/>
        <v>0.11648418491484194</v>
      </c>
      <c r="J135" s="78" t="s">
        <v>3327</v>
      </c>
      <c r="K135" s="156"/>
    </row>
    <row r="136" spans="1:11" ht="15" customHeight="1" thickBot="1">
      <c r="A136" s="4" t="s">
        <v>223</v>
      </c>
      <c r="B136" s="5" t="s">
        <v>224</v>
      </c>
      <c r="C136" s="12">
        <v>1068</v>
      </c>
      <c r="D136" s="13">
        <v>1327.1376</v>
      </c>
      <c r="E136" s="8">
        <f t="shared" si="15"/>
        <v>0.24263820224719104</v>
      </c>
      <c r="F136" s="33">
        <v>1420.08</v>
      </c>
      <c r="G136" s="8">
        <f t="shared" si="13"/>
        <v>7.003222574659923E-2</v>
      </c>
      <c r="H136" s="183">
        <f>VLOOKUP(A136,'ARTICLES 10052022'!$A$2:$Q$1999,17,FALSE)</f>
        <v>1571.5600000000002</v>
      </c>
      <c r="I136" s="8">
        <f t="shared" si="14"/>
        <v>0.10667004675792931</v>
      </c>
      <c r="J136" s="78" t="s">
        <v>3327</v>
      </c>
      <c r="K136" s="156"/>
    </row>
    <row r="137" spans="1:11" ht="15" thickBot="1">
      <c r="A137" s="4" t="s">
        <v>225</v>
      </c>
      <c r="B137" s="5" t="s">
        <v>226</v>
      </c>
      <c r="C137" s="12">
        <v>1272</v>
      </c>
      <c r="D137" s="13">
        <v>1579.8119999999999</v>
      </c>
      <c r="E137" s="8">
        <f t="shared" si="15"/>
        <v>0.24199056603773578</v>
      </c>
      <c r="F137" s="33">
        <v>1692.2999999999997</v>
      </c>
      <c r="G137" s="8">
        <f t="shared" si="13"/>
        <v>7.120340901322425E-2</v>
      </c>
      <c r="H137" s="183">
        <f>VLOOKUP(A137,'ARTICLES 10052022'!$A$2:$Q$1999,17,FALSE)</f>
        <v>1863.8400000000001</v>
      </c>
      <c r="I137" s="8">
        <f t="shared" si="14"/>
        <v>0.10136500620457392</v>
      </c>
      <c r="J137" s="78" t="s">
        <v>3327</v>
      </c>
      <c r="K137" s="156"/>
    </row>
    <row r="138" spans="1:11" ht="15" customHeight="1" thickBot="1">
      <c r="A138" s="4" t="s">
        <v>227</v>
      </c>
      <c r="B138" s="5" t="s">
        <v>228</v>
      </c>
      <c r="C138" s="12">
        <v>1183</v>
      </c>
      <c r="D138" s="13">
        <v>1476.0335999999998</v>
      </c>
      <c r="E138" s="8">
        <f t="shared" si="15"/>
        <v>0.24770380388841906</v>
      </c>
      <c r="F138" s="33">
        <v>1578.48</v>
      </c>
      <c r="G138" s="8">
        <f t="shared" si="13"/>
        <v>6.9406550094794781E-2</v>
      </c>
      <c r="H138" s="183">
        <f>VLOOKUP(A138,'ARTICLES 10052022'!$A$2:$Q$1999,17,FALSE)</f>
        <v>1749.16</v>
      </c>
      <c r="I138" s="8">
        <f t="shared" si="14"/>
        <v>0.10812933961786025</v>
      </c>
      <c r="J138" s="78" t="s">
        <v>3327</v>
      </c>
      <c r="K138" s="156"/>
    </row>
    <row r="139" spans="1:11" ht="15" thickBot="1">
      <c r="A139" s="4" t="s">
        <v>229</v>
      </c>
      <c r="B139" s="5" t="s">
        <v>230</v>
      </c>
      <c r="C139" s="12">
        <v>1473</v>
      </c>
      <c r="D139" s="13">
        <v>1828.8383999999999</v>
      </c>
      <c r="E139" s="8">
        <f t="shared" si="15"/>
        <v>0.24157393075356406</v>
      </c>
      <c r="F139" s="33">
        <v>1957.92</v>
      </c>
      <c r="G139" s="8">
        <f t="shared" si="13"/>
        <v>7.0581195145508868E-2</v>
      </c>
      <c r="H139" s="183">
        <f>VLOOKUP(A139,'ARTICLES 10052022'!$A$2:$Q$1999,17,FALSE)</f>
        <v>2161.7400000000002</v>
      </c>
      <c r="I139" s="8">
        <f t="shared" si="14"/>
        <v>0.10410026967393977</v>
      </c>
      <c r="J139" s="78" t="s">
        <v>3327</v>
      </c>
      <c r="K139" s="156"/>
    </row>
    <row r="140" spans="1:11" ht="15" customHeight="1" thickBot="1">
      <c r="A140" s="4" t="s">
        <v>231</v>
      </c>
      <c r="B140" s="5" t="s">
        <v>232</v>
      </c>
      <c r="C140" s="12">
        <v>1588</v>
      </c>
      <c r="D140" s="13">
        <v>1977.7343999999998</v>
      </c>
      <c r="E140" s="8">
        <f t="shared" si="15"/>
        <v>0.24542468513853893</v>
      </c>
      <c r="F140" s="33">
        <v>2116.3199999999997</v>
      </c>
      <c r="G140" s="8">
        <f t="shared" si="13"/>
        <v>7.0072907666469217E-2</v>
      </c>
      <c r="H140" s="183">
        <f>VLOOKUP(A140,'ARTICLES 10052022'!$A$2:$Q$1999,17,FALSE)</f>
        <v>2339.34</v>
      </c>
      <c r="I140" s="8">
        <f t="shared" si="14"/>
        <v>0.10538103878430505</v>
      </c>
      <c r="J140" s="78" t="s">
        <v>3327</v>
      </c>
      <c r="K140" s="156"/>
    </row>
    <row r="141" spans="1:11" ht="15" thickBot="1">
      <c r="A141" s="4" t="s">
        <v>233</v>
      </c>
      <c r="B141" s="5" t="s">
        <v>234</v>
      </c>
      <c r="C141" s="12">
        <v>1690</v>
      </c>
      <c r="D141" s="13">
        <v>2035.6599999999999</v>
      </c>
      <c r="E141" s="8">
        <f t="shared" si="15"/>
        <v>0.20453254437869814</v>
      </c>
      <c r="F141" s="33">
        <v>2351.4</v>
      </c>
      <c r="G141" s="8">
        <f t="shared" si="13"/>
        <v>0.15510448699684637</v>
      </c>
      <c r="H141" s="183">
        <f>VLOOKUP(A141,'ARTICLES 10052022'!$A$2:$Q$1999,17,FALSE)</f>
        <v>2572.3200000000002</v>
      </c>
      <c r="I141" s="8">
        <f t="shared" si="14"/>
        <v>9.3952538912988035E-2</v>
      </c>
      <c r="J141" s="78" t="s">
        <v>3327</v>
      </c>
      <c r="K141" s="156"/>
    </row>
    <row r="142" spans="1:11" ht="15" customHeight="1" thickBot="1">
      <c r="A142" s="4" t="s">
        <v>235</v>
      </c>
      <c r="B142" s="5" t="s">
        <v>236</v>
      </c>
      <c r="C142" s="12">
        <v>1886</v>
      </c>
      <c r="D142" s="13">
        <v>2099.2280000000001</v>
      </c>
      <c r="E142" s="8">
        <f t="shared" si="15"/>
        <v>0.11305832449628847</v>
      </c>
      <c r="F142" s="33">
        <v>2395.8000000000002</v>
      </c>
      <c r="G142" s="8">
        <f t="shared" si="13"/>
        <v>0.14127669790989836</v>
      </c>
      <c r="H142" s="183">
        <f>VLOOKUP(A142,'ARTICLES 10052022'!$A$2:$Q$1999,17,FALSE)</f>
        <v>2630.4300000000003</v>
      </c>
      <c r="I142" s="8">
        <f t="shared" si="14"/>
        <v>9.7933884297520701E-2</v>
      </c>
      <c r="J142" s="78" t="s">
        <v>3327</v>
      </c>
      <c r="K142" s="156"/>
    </row>
    <row r="143" spans="1:11" ht="15" thickBot="1">
      <c r="A143" s="4" t="s">
        <v>237</v>
      </c>
      <c r="B143" s="5" t="s">
        <v>238</v>
      </c>
      <c r="C143" s="12">
        <v>1796</v>
      </c>
      <c r="D143" s="13">
        <v>2145.4103999999998</v>
      </c>
      <c r="E143" s="8">
        <f t="shared" si="15"/>
        <v>0.19454922048997758</v>
      </c>
      <c r="F143" s="33">
        <v>2274.7199999999998</v>
      </c>
      <c r="G143" s="8">
        <f t="shared" si="13"/>
        <v>6.0272663915491444E-2</v>
      </c>
      <c r="H143" s="183">
        <f>VLOOKUP(A143,'ARTICLES 10052022'!$A$2:$Q$1999,17,FALSE)</f>
        <v>2516.94</v>
      </c>
      <c r="I143" s="8">
        <f t="shared" si="14"/>
        <v>0.10648343532390812</v>
      </c>
      <c r="J143" s="78" t="s">
        <v>3327</v>
      </c>
      <c r="K143" s="156"/>
    </row>
    <row r="144" spans="1:11">
      <c r="E144" s="8"/>
      <c r="G144" s="8"/>
      <c r="I144" s="8"/>
    </row>
    <row r="145" spans="1:10">
      <c r="A145" s="1" t="s">
        <v>239</v>
      </c>
      <c r="E145" s="8"/>
      <c r="G145" s="8"/>
      <c r="I145" s="8"/>
    </row>
    <row r="146" spans="1:10" ht="15" thickBot="1">
      <c r="E146" s="8"/>
      <c r="G146" s="8"/>
      <c r="I146" s="8"/>
    </row>
    <row r="147" spans="1:10" ht="14.4" customHeight="1">
      <c r="A147" s="171" t="s">
        <v>1</v>
      </c>
      <c r="B147" s="171" t="s">
        <v>2</v>
      </c>
      <c r="C147" s="173" t="s">
        <v>3</v>
      </c>
      <c r="D147" s="175" t="s">
        <v>4</v>
      </c>
      <c r="E147" s="8"/>
      <c r="F147" s="163" t="s">
        <v>65</v>
      </c>
      <c r="G147" s="8"/>
      <c r="H147" s="153" t="s">
        <v>3315</v>
      </c>
      <c r="I147" s="8"/>
    </row>
    <row r="148" spans="1:10" ht="15" thickBot="1">
      <c r="A148" s="172"/>
      <c r="B148" s="172"/>
      <c r="C148" s="174"/>
      <c r="D148" s="176"/>
      <c r="E148" s="8"/>
      <c r="F148" s="164"/>
      <c r="G148" s="8"/>
      <c r="H148" s="154"/>
      <c r="I148" s="8"/>
    </row>
    <row r="149" spans="1:10" ht="15" thickBot="1">
      <c r="A149" s="4" t="s">
        <v>240</v>
      </c>
      <c r="B149" s="5" t="s">
        <v>241</v>
      </c>
      <c r="C149" s="11">
        <v>524.71</v>
      </c>
      <c r="D149" s="7">
        <v>526.40700000000004</v>
      </c>
      <c r="E149" s="8">
        <f t="shared" si="15"/>
        <v>3.2341674448743167E-3</v>
      </c>
      <c r="F149" s="33">
        <v>556.35453999999993</v>
      </c>
      <c r="G149" s="8">
        <f t="shared" ref="G149:G166" si="16">(IF(F149="","",(F149-D149)/D149))</f>
        <v>5.6890466882089118E-2</v>
      </c>
      <c r="H149" s="143">
        <f>VLOOKUP(A149,'ARTICLES 10052022'!$A$2:$Q$1999,17,FALSE)</f>
        <v>573.51603999999998</v>
      </c>
      <c r="I149" s="8">
        <f t="shared" ref="I149:I166" si="17">(H149-F149)/F149</f>
        <v>3.0846337660873673E-2</v>
      </c>
      <c r="J149" s="78" t="s">
        <v>3327</v>
      </c>
    </row>
    <row r="150" spans="1:10" ht="15" thickBot="1">
      <c r="A150" s="4" t="s">
        <v>242</v>
      </c>
      <c r="B150" s="5" t="s">
        <v>243</v>
      </c>
      <c r="C150" s="11">
        <v>530</v>
      </c>
      <c r="D150" s="7">
        <v>530.42000000000007</v>
      </c>
      <c r="E150" s="8">
        <f t="shared" si="15"/>
        <v>7.9245283018881648E-4</v>
      </c>
      <c r="F150" s="33">
        <v>530.42000000000007</v>
      </c>
      <c r="G150" s="8">
        <f t="shared" si="16"/>
        <v>0</v>
      </c>
      <c r="H150" s="143">
        <f>VLOOKUP(A150,'ARTICLES 10052022'!$A$2:$Q$1999,17,FALSE)</f>
        <v>547.57000000000005</v>
      </c>
      <c r="I150" s="8">
        <f t="shared" si="17"/>
        <v>3.2332868293050744E-2</v>
      </c>
      <c r="J150" s="78" t="s">
        <v>3327</v>
      </c>
    </row>
    <row r="151" spans="1:10" ht="15" thickBot="1">
      <c r="A151" s="4" t="s">
        <v>244</v>
      </c>
      <c r="B151" s="5" t="s">
        <v>3329</v>
      </c>
      <c r="C151" s="11">
        <v>920</v>
      </c>
      <c r="D151" s="7">
        <v>923.64975000000004</v>
      </c>
      <c r="E151" s="8">
        <f t="shared" si="15"/>
        <v>3.9671195652174352E-3</v>
      </c>
      <c r="F151" s="33">
        <v>977.89289500000007</v>
      </c>
      <c r="G151" s="8">
        <f t="shared" si="16"/>
        <v>5.872696333215055E-2</v>
      </c>
      <c r="H151" s="143">
        <f>VLOOKUP(A151,'ARTICLES 10052022'!$A$2:$Q$1999,17,FALSE)</f>
        <v>999.42027500000006</v>
      </c>
      <c r="I151" s="8">
        <f t="shared" si="17"/>
        <v>2.2014046845079075E-2</v>
      </c>
      <c r="J151" s="78" t="s">
        <v>3327</v>
      </c>
    </row>
    <row r="152" spans="1:10" ht="15" thickBot="1">
      <c r="A152" s="4" t="s">
        <v>246</v>
      </c>
      <c r="B152" s="5" t="s">
        <v>2708</v>
      </c>
      <c r="C152" s="11"/>
      <c r="D152" s="7"/>
      <c r="E152" s="8"/>
      <c r="F152" s="33">
        <v>1108.3800000000001</v>
      </c>
      <c r="G152" s="8"/>
      <c r="H152" s="143">
        <f>VLOOKUP(A152,'ARTICLES 10052022'!$A$2:$Q$1999,17,FALSE)</f>
        <v>1136.4652750000002</v>
      </c>
      <c r="I152" s="8">
        <f t="shared" si="17"/>
        <v>2.5339030837799432E-2</v>
      </c>
      <c r="J152" s="78" t="s">
        <v>3327</v>
      </c>
    </row>
    <row r="153" spans="1:10" ht="15" thickBot="1">
      <c r="A153" s="4" t="s">
        <v>247</v>
      </c>
      <c r="B153" s="5" t="s">
        <v>2713</v>
      </c>
      <c r="C153" s="11"/>
      <c r="D153" s="7"/>
      <c r="E153" s="8"/>
      <c r="F153" s="33">
        <v>1380</v>
      </c>
      <c r="G153" s="8"/>
      <c r="H153" s="143">
        <f>VLOOKUP(A153,'ARTICLES 10052022'!$A$2:$Q$1999,17,FALSE)</f>
        <v>1288.0972749999999</v>
      </c>
      <c r="I153" s="8">
        <f t="shared" si="17"/>
        <v>-6.6596177536231996E-2</v>
      </c>
      <c r="J153" s="78"/>
    </row>
    <row r="154" spans="1:10" ht="15" thickBot="1">
      <c r="A154" s="4" t="s">
        <v>248</v>
      </c>
      <c r="B154" s="5" t="s">
        <v>249</v>
      </c>
      <c r="C154" s="11"/>
      <c r="D154" s="7">
        <v>200.61</v>
      </c>
      <c r="E154" s="8"/>
      <c r="F154" s="33">
        <v>222.72</v>
      </c>
      <c r="G154" s="8">
        <f t="shared" si="16"/>
        <v>0.11021384776431875</v>
      </c>
      <c r="H154" s="143">
        <f>VLOOKUP(A154,'ARTICLES 10052022'!$A$2:$Q$1999,17,FALSE)</f>
        <v>235.04410000000001</v>
      </c>
      <c r="I154" s="8">
        <f t="shared" si="17"/>
        <v>5.5334500718390876E-2</v>
      </c>
      <c r="J154" s="78" t="s">
        <v>3327</v>
      </c>
    </row>
    <row r="155" spans="1:10" ht="15" thickBot="1">
      <c r="A155" s="4" t="s">
        <v>250</v>
      </c>
      <c r="B155" s="5" t="s">
        <v>251</v>
      </c>
      <c r="C155" s="11"/>
      <c r="D155" s="7">
        <v>234.81</v>
      </c>
      <c r="E155" s="8"/>
      <c r="F155" s="33">
        <v>264.59280000000001</v>
      </c>
      <c r="G155" s="8">
        <f t="shared" si="16"/>
        <v>0.12683786891529325</v>
      </c>
      <c r="H155" s="143">
        <f>VLOOKUP(A155,'ARTICLES 10052022'!$A$2:$Q$1999,17,FALSE)</f>
        <v>279.40809999999999</v>
      </c>
      <c r="I155" s="8">
        <f t="shared" si="17"/>
        <v>5.5992831248620444E-2</v>
      </c>
      <c r="J155" s="78" t="s">
        <v>3327</v>
      </c>
    </row>
    <row r="156" spans="1:10" ht="15" thickBot="1">
      <c r="A156" s="4" t="s">
        <v>252</v>
      </c>
      <c r="B156" s="5" t="s">
        <v>253</v>
      </c>
      <c r="C156" s="11">
        <v>715</v>
      </c>
      <c r="D156" s="7">
        <v>759.15000000000009</v>
      </c>
      <c r="E156" s="8">
        <f t="shared" si="15"/>
        <v>6.1748251748251874E-2</v>
      </c>
      <c r="F156" s="33">
        <v>883.36</v>
      </c>
      <c r="G156" s="8">
        <f t="shared" si="16"/>
        <v>0.16361720345122824</v>
      </c>
      <c r="H156" s="143">
        <f>VLOOKUP(A156,'ARTICLES 10052022'!$A$2:$Q$1999,17,FALSE)</f>
        <v>935.31090000000006</v>
      </c>
      <c r="I156" s="8">
        <f t="shared" si="17"/>
        <v>5.881056420938241E-2</v>
      </c>
      <c r="J156" s="78" t="s">
        <v>3327</v>
      </c>
    </row>
    <row r="157" spans="1:10" ht="15" thickBot="1">
      <c r="A157" s="4" t="s">
        <v>254</v>
      </c>
      <c r="B157" s="5" t="s">
        <v>255</v>
      </c>
      <c r="C157" s="11">
        <v>761</v>
      </c>
      <c r="D157" s="7">
        <v>801.51700000000005</v>
      </c>
      <c r="E157" s="8">
        <f t="shared" si="15"/>
        <v>5.3241787122207694E-2</v>
      </c>
      <c r="F157" s="33">
        <v>902.71</v>
      </c>
      <c r="G157" s="8">
        <f t="shared" si="16"/>
        <v>0.12625184493903432</v>
      </c>
      <c r="H157" s="143">
        <f>VLOOKUP(A157,'ARTICLES 10052022'!$A$2:$Q$1999,17,FALSE)</f>
        <v>955.8062000000001</v>
      </c>
      <c r="I157" s="8">
        <f t="shared" si="17"/>
        <v>5.8818668232322742E-2</v>
      </c>
      <c r="J157" s="78" t="s">
        <v>3327</v>
      </c>
    </row>
    <row r="158" spans="1:10" ht="15" thickBot="1">
      <c r="A158" s="4" t="s">
        <v>2567</v>
      </c>
      <c r="B158" s="5" t="s">
        <v>2568</v>
      </c>
      <c r="C158" s="11"/>
      <c r="D158" s="7"/>
      <c r="E158" s="8"/>
      <c r="F158" s="33">
        <v>961.06</v>
      </c>
      <c r="G158" s="8"/>
      <c r="H158" s="143">
        <f>VLOOKUP(A158,'ARTICLES 10052022'!$A$2:$Q$1999,17,FALSE)</f>
        <v>1062.1295200000002</v>
      </c>
      <c r="I158" s="8">
        <f t="shared" ref="I158" si="18">(H158-F158)/F158</f>
        <v>0.10516463072024665</v>
      </c>
      <c r="J158" s="78"/>
    </row>
    <row r="159" spans="1:10" ht="15" thickBot="1">
      <c r="A159" s="4" t="s">
        <v>256</v>
      </c>
      <c r="B159" s="5" t="s">
        <v>257</v>
      </c>
      <c r="C159" s="11"/>
      <c r="D159" s="7">
        <v>136.32</v>
      </c>
      <c r="E159" s="8"/>
      <c r="F159" s="33">
        <v>136.32</v>
      </c>
      <c r="G159" s="8">
        <f t="shared" si="16"/>
        <v>0</v>
      </c>
      <c r="H159" s="143">
        <f>VLOOKUP(A159,'ARTICLES 10052022'!$A$2:$Q$1999,17,FALSE)</f>
        <v>141.78433999999999</v>
      </c>
      <c r="I159" s="8">
        <f t="shared" si="17"/>
        <v>4.0084653755868498E-2</v>
      </c>
      <c r="J159" s="78" t="s">
        <v>3327</v>
      </c>
    </row>
    <row r="160" spans="1:10" ht="15" thickBot="1">
      <c r="A160" s="4" t="s">
        <v>258</v>
      </c>
      <c r="B160" s="5" t="s">
        <v>259</v>
      </c>
      <c r="C160" s="11">
        <v>187</v>
      </c>
      <c r="D160" s="7">
        <v>187.75800000000001</v>
      </c>
      <c r="E160" s="8">
        <f t="shared" si="15"/>
        <v>4.0534759358289291E-3</v>
      </c>
      <c r="F160" s="33">
        <v>187.90723000000003</v>
      </c>
      <c r="G160" s="8">
        <f t="shared" si="16"/>
        <v>7.9479968896141342E-4</v>
      </c>
      <c r="H160" s="143">
        <f>VLOOKUP(A160,'ARTICLES 10052022'!$A$2:$Q$1999,17,FALSE)</f>
        <v>206.66323000000003</v>
      </c>
      <c r="I160" s="8">
        <f t="shared" si="17"/>
        <v>9.981521200647786E-2</v>
      </c>
      <c r="J160" s="78" t="s">
        <v>3327</v>
      </c>
    </row>
    <row r="161" spans="1:11" ht="15" thickBot="1">
      <c r="A161" s="4" t="s">
        <v>260</v>
      </c>
      <c r="B161" s="5" t="s">
        <v>261</v>
      </c>
      <c r="C161" s="11">
        <v>200</v>
      </c>
      <c r="D161" s="7">
        <v>200.70600000000002</v>
      </c>
      <c r="E161" s="8">
        <f t="shared" si="15"/>
        <v>3.5300000000000865E-3</v>
      </c>
      <c r="F161" s="33">
        <v>212.01999999999998</v>
      </c>
      <c r="G161" s="8">
        <f t="shared" si="16"/>
        <v>5.6371010333522487E-2</v>
      </c>
      <c r="H161" s="143">
        <v>170</v>
      </c>
      <c r="I161" s="8">
        <f t="shared" si="17"/>
        <v>-0.19818885010848025</v>
      </c>
      <c r="J161" s="45" t="s">
        <v>3331</v>
      </c>
      <c r="K161" t="s">
        <v>3339</v>
      </c>
    </row>
    <row r="162" spans="1:11" ht="15" thickBot="1">
      <c r="A162" s="4" t="s">
        <v>262</v>
      </c>
      <c r="B162" s="5" t="s">
        <v>263</v>
      </c>
      <c r="C162" s="11">
        <v>182.76</v>
      </c>
      <c r="D162" s="7">
        <v>185.05432999999999</v>
      </c>
      <c r="E162" s="8">
        <f t="shared" si="15"/>
        <v>1.255378638651785E-2</v>
      </c>
      <c r="F162" s="33">
        <v>210.66</v>
      </c>
      <c r="G162" s="8">
        <f t="shared" si="16"/>
        <v>0.1383683915961329</v>
      </c>
      <c r="H162" s="143">
        <f>VLOOKUP(A162,'ARTICLES 10052022'!$A$2:$Q$1999,17,FALSE)</f>
        <v>222.53819999999999</v>
      </c>
      <c r="I162" s="8">
        <f t="shared" si="17"/>
        <v>5.6385645115351719E-2</v>
      </c>
      <c r="J162" s="78" t="s">
        <v>3327</v>
      </c>
    </row>
    <row r="163" spans="1:11" ht="15" thickBot="1">
      <c r="A163" s="4" t="s">
        <v>264</v>
      </c>
      <c r="B163" s="5" t="s">
        <v>265</v>
      </c>
      <c r="C163" s="11">
        <v>168</v>
      </c>
      <c r="D163" s="7">
        <v>168</v>
      </c>
      <c r="E163" s="8">
        <f t="shared" si="15"/>
        <v>0</v>
      </c>
      <c r="F163" s="33">
        <v>176.87398024999999</v>
      </c>
      <c r="G163" s="8">
        <f t="shared" si="16"/>
        <v>5.2821311011904695E-2</v>
      </c>
      <c r="H163" s="143">
        <f>VLOOKUP(A163,'ARTICLES 10052022'!$A$2:$Q$1999,17,FALSE)</f>
        <v>194.59324999999998</v>
      </c>
      <c r="I163" s="8">
        <f t="shared" si="17"/>
        <v>0.10018019453712156</v>
      </c>
      <c r="J163" s="78" t="s">
        <v>3327</v>
      </c>
    </row>
    <row r="164" spans="1:11" ht="15" thickBot="1">
      <c r="A164" s="4" t="s">
        <v>266</v>
      </c>
      <c r="B164" s="5" t="s">
        <v>267</v>
      </c>
      <c r="C164" s="11">
        <v>120</v>
      </c>
      <c r="D164" s="7">
        <v>120.54</v>
      </c>
      <c r="E164" s="8">
        <f t="shared" si="15"/>
        <v>4.5000000000000517E-3</v>
      </c>
      <c r="F164" s="33">
        <v>127.97</v>
      </c>
      <c r="G164" s="8">
        <f t="shared" si="16"/>
        <v>6.1639289862286312E-2</v>
      </c>
      <c r="H164" s="143">
        <f>VLOOKUP(A164,'ARTICLES 10052022'!$A$2:$Q$1999,17,FALSE)</f>
        <v>138.334</v>
      </c>
      <c r="I164" s="8">
        <f t="shared" si="17"/>
        <v>8.098773149957024E-2</v>
      </c>
      <c r="J164" s="78" t="s">
        <v>3327</v>
      </c>
    </row>
    <row r="165" spans="1:11" ht="15" thickBot="1">
      <c r="A165" s="4" t="s">
        <v>268</v>
      </c>
      <c r="B165" s="5" t="s">
        <v>269</v>
      </c>
      <c r="C165" s="11">
        <v>54</v>
      </c>
      <c r="D165" s="7">
        <v>53.8</v>
      </c>
      <c r="E165" s="8">
        <f t="shared" si="15"/>
        <v>-3.7037037037037563E-3</v>
      </c>
      <c r="F165" s="33">
        <v>53.8</v>
      </c>
      <c r="G165" s="8">
        <f t="shared" si="16"/>
        <v>0</v>
      </c>
      <c r="H165" s="143">
        <f>VLOOKUP(A165,'ARTICLES 10052022'!$A$2:$Q$1999,17,FALSE)</f>
        <v>56.56</v>
      </c>
      <c r="I165" s="8">
        <f t="shared" si="17"/>
        <v>5.1301115241635782E-2</v>
      </c>
      <c r="J165" s="78" t="s">
        <v>3327</v>
      </c>
    </row>
    <row r="166" spans="1:11" ht="15" thickBot="1">
      <c r="A166" s="4" t="s">
        <v>270</v>
      </c>
      <c r="B166" s="5" t="s">
        <v>271</v>
      </c>
      <c r="C166" s="11">
        <v>124</v>
      </c>
      <c r="D166" s="7">
        <v>124</v>
      </c>
      <c r="E166" s="8">
        <f t="shared" si="15"/>
        <v>0</v>
      </c>
      <c r="F166" s="33">
        <v>77.760000000000005</v>
      </c>
      <c r="G166" s="8">
        <f t="shared" si="16"/>
        <v>-0.37290322580645158</v>
      </c>
      <c r="H166" s="143">
        <f>VLOOKUP(A166,'ARTICLES 10052022'!$A$2:$Q$1999,17,FALSE)</f>
        <v>80.92</v>
      </c>
      <c r="I166" s="8">
        <f t="shared" si="17"/>
        <v>4.0637860082304481E-2</v>
      </c>
      <c r="J166" s="78" t="s">
        <v>3327</v>
      </c>
    </row>
    <row r="167" spans="1:11">
      <c r="E167" s="8"/>
      <c r="G167" s="8"/>
      <c r="I167" s="8"/>
    </row>
    <row r="168" spans="1:11" ht="16.2">
      <c r="A168" s="165" t="s">
        <v>272</v>
      </c>
      <c r="B168" s="165"/>
      <c r="E168" s="8"/>
      <c r="G168" s="8"/>
      <c r="I168" s="8"/>
    </row>
    <row r="169" spans="1:11" ht="15" thickBot="1">
      <c r="E169" s="8"/>
      <c r="G169" s="8"/>
      <c r="I169" s="8"/>
    </row>
    <row r="170" spans="1:11" ht="14.4" customHeight="1">
      <c r="A170" s="157" t="s">
        <v>1</v>
      </c>
      <c r="B170" s="157" t="s">
        <v>2</v>
      </c>
      <c r="C170" s="159" t="s">
        <v>3</v>
      </c>
      <c r="D170" s="168" t="s">
        <v>4</v>
      </c>
      <c r="E170" s="8"/>
      <c r="F170" s="163" t="s">
        <v>65</v>
      </c>
      <c r="G170" s="8"/>
      <c r="H170" s="153" t="s">
        <v>3315</v>
      </c>
      <c r="I170" s="8"/>
    </row>
    <row r="171" spans="1:11" ht="15" thickBot="1">
      <c r="A171" s="158"/>
      <c r="B171" s="158"/>
      <c r="C171" s="160"/>
      <c r="D171" s="169"/>
      <c r="E171" s="8"/>
      <c r="F171" s="164"/>
      <c r="G171" s="8"/>
      <c r="H171" s="154"/>
      <c r="I171" s="8"/>
    </row>
    <row r="172" spans="1:11" ht="15" thickBot="1">
      <c r="A172" s="22" t="s">
        <v>273</v>
      </c>
      <c r="B172" s="14" t="s">
        <v>274</v>
      </c>
      <c r="C172" s="15">
        <v>204</v>
      </c>
      <c r="D172" s="16">
        <v>236.37546</v>
      </c>
      <c r="E172" s="8">
        <f t="shared" si="15"/>
        <v>0.15870323529411767</v>
      </c>
      <c r="F172" s="33">
        <v>274.42275000000001</v>
      </c>
      <c r="G172" s="8">
        <f t="shared" ref="G172:G185" si="19">(IF(F172="","",(F172-D172)/D172))</f>
        <v>0.16096125206905998</v>
      </c>
      <c r="H172" s="143">
        <f>VLOOKUP(A172,'ARTICLES 10052022'!$A$2:$Q$1999,17,FALSE)</f>
        <v>283.05900000000003</v>
      </c>
      <c r="I172" s="8">
        <f t="shared" ref="I172:I185" si="20">(H172-F172)/F172</f>
        <v>3.1470605115647365E-2</v>
      </c>
      <c r="J172" s="78" t="s">
        <v>3327</v>
      </c>
      <c r="K172" s="155" t="s">
        <v>3341</v>
      </c>
    </row>
    <row r="173" spans="1:11" ht="15" thickBot="1">
      <c r="A173" s="22" t="s">
        <v>275</v>
      </c>
      <c r="B173" s="14" t="s">
        <v>276</v>
      </c>
      <c r="C173" s="15">
        <v>254</v>
      </c>
      <c r="D173" s="16">
        <v>288.24551999999994</v>
      </c>
      <c r="E173" s="8">
        <f t="shared" si="15"/>
        <v>0.13482488188976355</v>
      </c>
      <c r="F173" s="33">
        <v>350.93</v>
      </c>
      <c r="G173" s="8">
        <f t="shared" si="19"/>
        <v>0.2174690520775486</v>
      </c>
      <c r="H173" s="143">
        <f>VLOOKUP(A173,'ARTICLES 10052022'!$A$2:$Q$1999,17,FALSE)</f>
        <v>361.73899999999998</v>
      </c>
      <c r="I173" s="8">
        <f t="shared" si="20"/>
        <v>3.0801014447325588E-2</v>
      </c>
      <c r="J173" s="78" t="s">
        <v>3327</v>
      </c>
      <c r="K173" s="155"/>
    </row>
    <row r="174" spans="1:11" ht="15" thickBot="1">
      <c r="A174" s="22" t="s">
        <v>277</v>
      </c>
      <c r="B174" s="14" t="s">
        <v>278</v>
      </c>
      <c r="C174" s="15">
        <v>257</v>
      </c>
      <c r="D174" s="16">
        <v>293.07275999999996</v>
      </c>
      <c r="E174" s="8">
        <f t="shared" si="15"/>
        <v>0.14036093385213991</v>
      </c>
      <c r="F174" s="33">
        <v>391.63</v>
      </c>
      <c r="G174" s="8">
        <f t="shared" si="19"/>
        <v>0.33628932282891133</v>
      </c>
      <c r="H174" s="143">
        <f>VLOOKUP(A174,'ARTICLES 10052022'!$A$2:$Q$1999,17,FALSE)</f>
        <v>404.46699999999993</v>
      </c>
      <c r="I174" s="8">
        <f t="shared" si="20"/>
        <v>3.2778387763960706E-2</v>
      </c>
      <c r="J174" s="78" t="s">
        <v>3327</v>
      </c>
      <c r="K174" s="155"/>
    </row>
    <row r="175" spans="1:11" ht="15" thickBot="1">
      <c r="A175" s="22" t="s">
        <v>279</v>
      </c>
      <c r="B175" s="14" t="s">
        <v>280</v>
      </c>
      <c r="C175" s="15">
        <v>305</v>
      </c>
      <c r="D175" s="16">
        <v>344.86691999999999</v>
      </c>
      <c r="E175" s="8">
        <f t="shared" si="15"/>
        <v>0.13071121311475409</v>
      </c>
      <c r="F175" s="33">
        <v>460.42</v>
      </c>
      <c r="G175" s="8">
        <f t="shared" si="19"/>
        <v>0.33506571172439509</v>
      </c>
      <c r="H175" s="143">
        <f>VLOOKUP(A175,'ARTICLES 10052022'!$A$2:$Q$1999,17,FALSE)</f>
        <v>475.37700000000001</v>
      </c>
      <c r="I175" s="8">
        <f t="shared" si="20"/>
        <v>3.2485556665653087E-2</v>
      </c>
      <c r="J175" s="78" t="s">
        <v>3327</v>
      </c>
      <c r="K175" s="155"/>
    </row>
    <row r="176" spans="1:11" ht="15" thickBot="1">
      <c r="A176" s="22" t="s">
        <v>281</v>
      </c>
      <c r="B176" s="14" t="s">
        <v>282</v>
      </c>
      <c r="C176" s="15">
        <v>416</v>
      </c>
      <c r="D176" s="16">
        <v>466.15511999999995</v>
      </c>
      <c r="E176" s="8">
        <f t="shared" si="15"/>
        <v>0.12056519230769219</v>
      </c>
      <c r="F176" s="33">
        <v>542.00212499999998</v>
      </c>
      <c r="G176" s="8">
        <f t="shared" si="19"/>
        <v>0.16270765190780279</v>
      </c>
      <c r="H176" s="143">
        <f>VLOOKUP(A176,'ARTICLES 10052022'!$A$2:$Q$1999,17,FALSE)</f>
        <v>559.6149999999999</v>
      </c>
      <c r="I176" s="8">
        <f t="shared" si="20"/>
        <v>3.2495951930077614E-2</v>
      </c>
      <c r="J176" s="78" t="s">
        <v>3327</v>
      </c>
      <c r="K176" s="155"/>
    </row>
    <row r="177" spans="1:11" ht="15" thickBot="1">
      <c r="A177" s="22" t="s">
        <v>283</v>
      </c>
      <c r="B177" s="14" t="s">
        <v>284</v>
      </c>
      <c r="C177" s="15">
        <v>455</v>
      </c>
      <c r="D177" s="16">
        <v>524.21861999999999</v>
      </c>
      <c r="E177" s="8">
        <f t="shared" si="15"/>
        <v>0.15212883516483514</v>
      </c>
      <c r="F177" s="33">
        <v>610.81299999999999</v>
      </c>
      <c r="G177" s="8">
        <f t="shared" si="19"/>
        <v>0.16518753187362936</v>
      </c>
      <c r="H177" s="143">
        <f>VLOOKUP(A177,'ARTICLES 10052022'!$A$2:$Q$1999,17,FALSE)</f>
        <v>630.51099999999997</v>
      </c>
      <c r="I177" s="8">
        <f t="shared" si="20"/>
        <v>3.2248822471034472E-2</v>
      </c>
      <c r="J177" s="78" t="s">
        <v>3327</v>
      </c>
      <c r="K177" s="155"/>
    </row>
    <row r="178" spans="1:11" ht="15" thickBot="1">
      <c r="A178" s="22" t="s">
        <v>285</v>
      </c>
      <c r="B178" s="14" t="s">
        <v>286</v>
      </c>
      <c r="C178" s="15">
        <v>520</v>
      </c>
      <c r="D178" s="16">
        <v>588.35411999999997</v>
      </c>
      <c r="E178" s="8">
        <f t="shared" si="15"/>
        <v>0.13145023076923071</v>
      </c>
      <c r="F178" s="33">
        <v>679.60725000000002</v>
      </c>
      <c r="G178" s="8">
        <f t="shared" si="19"/>
        <v>0.15509899038354666</v>
      </c>
      <c r="H178" s="143">
        <f>VLOOKUP(A178,'ARTICLES 10052022'!$A$2:$Q$1999,17,FALSE)</f>
        <v>701.42099999999994</v>
      </c>
      <c r="I178" s="8">
        <f t="shared" si="20"/>
        <v>3.2097582831848707E-2</v>
      </c>
      <c r="J178" s="78" t="s">
        <v>3327</v>
      </c>
      <c r="K178" s="155"/>
    </row>
    <row r="179" spans="1:11" ht="15" thickBot="1">
      <c r="A179" s="22" t="s">
        <v>287</v>
      </c>
      <c r="B179" s="14" t="s">
        <v>288</v>
      </c>
      <c r="C179" s="15">
        <v>548</v>
      </c>
      <c r="D179" s="16">
        <v>613.76</v>
      </c>
      <c r="E179" s="8">
        <f t="shared" si="15"/>
        <v>0.11999999999999998</v>
      </c>
      <c r="F179" s="33">
        <v>726.95524999999998</v>
      </c>
      <c r="G179" s="8">
        <f t="shared" si="19"/>
        <v>0.18442917427007297</v>
      </c>
      <c r="H179" s="143">
        <f>VLOOKUP(A179,'ARTICLES 10052022'!$A$2:$Q$1999,17,FALSE)</f>
        <v>748.37699999999984</v>
      </c>
      <c r="I179" s="8">
        <f t="shared" si="20"/>
        <v>2.9467769852408194E-2</v>
      </c>
      <c r="J179" s="78" t="s">
        <v>3327</v>
      </c>
      <c r="K179" s="155"/>
    </row>
    <row r="180" spans="1:11" ht="15" thickBot="1">
      <c r="A180" s="22" t="s">
        <v>289</v>
      </c>
      <c r="B180" s="14" t="s">
        <v>290</v>
      </c>
      <c r="C180" s="15">
        <v>622</v>
      </c>
      <c r="D180" s="16">
        <v>695.78297999999995</v>
      </c>
      <c r="E180" s="8">
        <f t="shared" si="15"/>
        <v>0.11862215434083594</v>
      </c>
      <c r="F180" s="33">
        <v>824.09512499999994</v>
      </c>
      <c r="G180" s="8">
        <f t="shared" si="19"/>
        <v>0.18441403237543982</v>
      </c>
      <c r="H180" s="143">
        <f>VLOOKUP(A180,'ARTICLES 10052022'!$A$2:$Q$1999,17,FALSE)</f>
        <v>848.673</v>
      </c>
      <c r="I180" s="8">
        <f t="shared" si="20"/>
        <v>2.9824075224325668E-2</v>
      </c>
      <c r="J180" s="78" t="s">
        <v>3327</v>
      </c>
      <c r="K180" s="155"/>
    </row>
    <row r="181" spans="1:11" ht="15" thickBot="1">
      <c r="A181" s="22" t="s">
        <v>291</v>
      </c>
      <c r="B181" s="14" t="s">
        <v>292</v>
      </c>
      <c r="C181" s="15">
        <v>727</v>
      </c>
      <c r="D181" s="16">
        <v>814.24</v>
      </c>
      <c r="E181" s="8">
        <f t="shared" si="15"/>
        <v>0.12000000000000001</v>
      </c>
      <c r="F181" s="33">
        <v>964.55974999999989</v>
      </c>
      <c r="G181" s="8">
        <f t="shared" si="19"/>
        <v>0.18461356602475915</v>
      </c>
      <c r="H181" s="143">
        <f>VLOOKUP(A181,'ARTICLES 10052022'!$A$2:$Q$1999,17,FALSE)</f>
        <v>993.11099999999988</v>
      </c>
      <c r="I181" s="8">
        <f t="shared" si="20"/>
        <v>2.9600291739314215E-2</v>
      </c>
      <c r="J181" s="78" t="s">
        <v>3327</v>
      </c>
      <c r="K181" s="155"/>
    </row>
    <row r="182" spans="1:11" ht="15" thickBot="1">
      <c r="A182" s="22" t="s">
        <v>293</v>
      </c>
      <c r="B182" s="14" t="s">
        <v>294</v>
      </c>
      <c r="C182" s="15">
        <v>765</v>
      </c>
      <c r="D182" s="16">
        <v>856.8</v>
      </c>
      <c r="E182" s="8">
        <f t="shared" si="15"/>
        <v>0.11999999999999994</v>
      </c>
      <c r="F182" s="33">
        <v>1028.881875</v>
      </c>
      <c r="G182" s="8">
        <f t="shared" si="19"/>
        <v>0.20084252450980403</v>
      </c>
      <c r="H182" s="143">
        <f>VLOOKUP(A182,'ARTICLES 10052022'!$A$2:$Q$1999,17,FALSE)</f>
        <v>1059.6949999999999</v>
      </c>
      <c r="I182" s="8">
        <f t="shared" si="20"/>
        <v>2.99481658183549E-2</v>
      </c>
      <c r="J182" s="78" t="s">
        <v>3327</v>
      </c>
      <c r="K182" s="155"/>
    </row>
    <row r="183" spans="1:11" ht="15" thickBot="1">
      <c r="A183" s="22" t="s">
        <v>295</v>
      </c>
      <c r="B183" s="14" t="s">
        <v>296</v>
      </c>
      <c r="C183" s="15">
        <v>877</v>
      </c>
      <c r="D183" s="16">
        <v>980.9848199999999</v>
      </c>
      <c r="E183" s="8">
        <f t="shared" si="15"/>
        <v>0.11856877993158484</v>
      </c>
      <c r="F183" s="33">
        <v>1157.8087499999999</v>
      </c>
      <c r="G183" s="8">
        <f t="shared" si="19"/>
        <v>0.18025144364619225</v>
      </c>
      <c r="H183" s="143">
        <f>VLOOKUP(A183,'ARTICLES 10052022'!$A$2:$Q$1999,17,FALSE)</f>
        <v>1193.2829999999999</v>
      </c>
      <c r="I183" s="8">
        <f t="shared" si="20"/>
        <v>3.0639127576121691E-2</v>
      </c>
      <c r="J183" s="78" t="s">
        <v>3327</v>
      </c>
      <c r="K183" s="155"/>
    </row>
    <row r="184" spans="1:11" ht="15" thickBot="1">
      <c r="A184" s="22" t="s">
        <v>297</v>
      </c>
      <c r="B184" s="14" t="s">
        <v>298</v>
      </c>
      <c r="C184" s="23">
        <v>1101</v>
      </c>
      <c r="D184" s="16">
        <v>1233.1199999999999</v>
      </c>
      <c r="E184" s="8">
        <f t="shared" si="15"/>
        <v>0.1199999999999999</v>
      </c>
      <c r="F184" s="33">
        <v>1278.1199999999999</v>
      </c>
      <c r="G184" s="8">
        <f t="shared" si="19"/>
        <v>3.6492798754379142E-2</v>
      </c>
      <c r="H184" s="143">
        <f>VLOOKUP(A184,'ARTICLES 10052022'!$A$2:$Q$1999,17,FALSE)</f>
        <v>1317.0989999999999</v>
      </c>
      <c r="I184" s="8">
        <f t="shared" si="20"/>
        <v>3.0497136419115611E-2</v>
      </c>
      <c r="J184" s="78" t="s">
        <v>3327</v>
      </c>
      <c r="K184" s="155"/>
    </row>
    <row r="185" spans="1:11" ht="15" thickBot="1">
      <c r="A185" s="22" t="s">
        <v>299</v>
      </c>
      <c r="B185" s="14" t="s">
        <v>300</v>
      </c>
      <c r="C185" s="23">
        <v>1141</v>
      </c>
      <c r="D185" s="16">
        <v>1277.92</v>
      </c>
      <c r="E185" s="8">
        <f t="shared" si="15"/>
        <v>0.12000000000000006</v>
      </c>
      <c r="F185" s="33">
        <v>1324.39</v>
      </c>
      <c r="G185" s="8">
        <f t="shared" si="19"/>
        <v>3.6363778640290494E-2</v>
      </c>
      <c r="H185" s="143">
        <f>VLOOKUP(A185,'ARTICLES 10052022'!$A$2:$Q$1999,17,FALSE)</f>
        <v>1365.0069999999998</v>
      </c>
      <c r="I185" s="8">
        <f t="shared" si="20"/>
        <v>3.0668458686640438E-2</v>
      </c>
      <c r="J185" s="78" t="s">
        <v>3327</v>
      </c>
      <c r="K185" s="155"/>
    </row>
    <row r="186" spans="1:11">
      <c r="E186" s="8"/>
      <c r="G186" s="8"/>
      <c r="I186" s="8"/>
    </row>
    <row r="187" spans="1:11" ht="16.2">
      <c r="A187" s="170" t="s">
        <v>301</v>
      </c>
      <c r="B187" s="170"/>
      <c r="C187" s="170"/>
      <c r="E187" s="8"/>
      <c r="G187" s="8"/>
      <c r="I187" s="8"/>
    </row>
    <row r="188" spans="1:11" ht="15" thickBot="1">
      <c r="E188" s="8"/>
      <c r="G188" s="8"/>
      <c r="I188" s="8"/>
    </row>
    <row r="189" spans="1:11" ht="14.4" customHeight="1">
      <c r="A189" s="166" t="s">
        <v>1</v>
      </c>
      <c r="B189" s="157" t="s">
        <v>2</v>
      </c>
      <c r="C189" s="159" t="s">
        <v>3</v>
      </c>
      <c r="D189" s="168" t="s">
        <v>4</v>
      </c>
      <c r="E189" s="8"/>
      <c r="F189" s="163" t="s">
        <v>65</v>
      </c>
      <c r="G189" s="8"/>
      <c r="H189" s="153" t="s">
        <v>3315</v>
      </c>
      <c r="I189" s="8"/>
    </row>
    <row r="190" spans="1:11" ht="15" thickBot="1">
      <c r="A190" s="167"/>
      <c r="B190" s="158"/>
      <c r="C190" s="160"/>
      <c r="D190" s="169"/>
      <c r="E190" s="8"/>
      <c r="F190" s="164"/>
      <c r="G190" s="8"/>
      <c r="H190" s="154"/>
      <c r="I190" s="8"/>
    </row>
    <row r="191" spans="1:11" ht="15" thickBot="1">
      <c r="A191" s="24" t="s">
        <v>302</v>
      </c>
      <c r="B191" s="14" t="s">
        <v>303</v>
      </c>
      <c r="C191" s="15">
        <v>320</v>
      </c>
      <c r="D191" s="16">
        <v>339.99419999999998</v>
      </c>
      <c r="E191" s="8">
        <f t="shared" si="15"/>
        <v>6.248187499999993E-2</v>
      </c>
      <c r="F191" s="33">
        <v>421.43387499999994</v>
      </c>
      <c r="G191" s="8">
        <f t="shared" ref="G191:G212" si="21">(IF(F191="","",(F191-D191)/D191))</f>
        <v>0.23953254202571683</v>
      </c>
      <c r="H191" s="143">
        <f>VLOOKUP(A191,'ARTICLES 10052022'!$A$2:$Q$1999,17,FALSE)</f>
        <v>484.84299999999996</v>
      </c>
      <c r="I191" s="8">
        <f t="shared" ref="I191:I212" si="22">(H191-F191)/F191</f>
        <v>0.15046043700212761</v>
      </c>
      <c r="J191" s="78" t="s">
        <v>3327</v>
      </c>
      <c r="K191" s="155" t="s">
        <v>3343</v>
      </c>
    </row>
    <row r="192" spans="1:11" ht="15" thickBot="1">
      <c r="A192" s="24" t="s">
        <v>304</v>
      </c>
      <c r="B192" s="14" t="s">
        <v>305</v>
      </c>
      <c r="C192" s="15">
        <v>387</v>
      </c>
      <c r="D192" s="16">
        <v>410.29300000000006</v>
      </c>
      <c r="E192" s="8">
        <f t="shared" si="15"/>
        <v>6.0188630490956234E-2</v>
      </c>
      <c r="F192" s="33">
        <v>509.95651375</v>
      </c>
      <c r="G192" s="8">
        <f t="shared" si="21"/>
        <v>0.24290815039496147</v>
      </c>
      <c r="H192" s="143">
        <f>VLOOKUP(A192,'ARTICLES 10052022'!$A$2:$Q$1999,17,FALSE)</f>
        <v>587.37899999999991</v>
      </c>
      <c r="I192" s="8">
        <f t="shared" si="22"/>
        <v>0.15182174197691559</v>
      </c>
      <c r="J192" s="78" t="s">
        <v>3327</v>
      </c>
      <c r="K192" s="156"/>
    </row>
    <row r="193" spans="1:11" ht="15" thickBot="1">
      <c r="A193" s="24" t="s">
        <v>306</v>
      </c>
      <c r="B193" s="14" t="s">
        <v>307</v>
      </c>
      <c r="C193" s="15">
        <v>467</v>
      </c>
      <c r="D193" s="16">
        <v>495.96980000000002</v>
      </c>
      <c r="E193" s="8">
        <f t="shared" si="15"/>
        <v>6.2033832976445442E-2</v>
      </c>
      <c r="F193" s="33">
        <v>617.86390249999999</v>
      </c>
      <c r="G193" s="8">
        <f t="shared" si="21"/>
        <v>0.24576920308454259</v>
      </c>
      <c r="H193" s="143">
        <f>VLOOKUP(A193,'ARTICLES 10052022'!$A$2:$Q$1999,17,FALSE)</f>
        <v>711.7829999999999</v>
      </c>
      <c r="I193" s="8">
        <f t="shared" si="22"/>
        <v>0.15200612484397388</v>
      </c>
      <c r="J193" s="78" t="s">
        <v>3327</v>
      </c>
      <c r="K193" s="156"/>
    </row>
    <row r="194" spans="1:11" ht="15" thickBot="1">
      <c r="A194" s="24" t="s">
        <v>308</v>
      </c>
      <c r="B194" s="14" t="s">
        <v>309</v>
      </c>
      <c r="C194" s="15">
        <v>517</v>
      </c>
      <c r="D194" s="16">
        <v>550.09640000000002</v>
      </c>
      <c r="E194" s="8">
        <f t="shared" si="15"/>
        <v>6.401624758220506E-2</v>
      </c>
      <c r="F194" s="33">
        <v>686.03471499999989</v>
      </c>
      <c r="G194" s="8">
        <f t="shared" si="21"/>
        <v>0.24711725981118923</v>
      </c>
      <c r="H194" s="143">
        <f>VLOOKUP(A194,'ARTICLES 10052022'!$A$2:$Q$1999,17,FALSE)</f>
        <v>789.81899999999996</v>
      </c>
      <c r="I194" s="8">
        <f t="shared" si="22"/>
        <v>0.15128138960139953</v>
      </c>
      <c r="J194" s="78" t="s">
        <v>3327</v>
      </c>
      <c r="K194" s="156"/>
    </row>
    <row r="195" spans="1:11" ht="15" thickBot="1">
      <c r="A195" s="24" t="s">
        <v>310</v>
      </c>
      <c r="B195" s="14" t="s">
        <v>311</v>
      </c>
      <c r="C195" s="15">
        <v>616</v>
      </c>
      <c r="D195" s="16">
        <v>654.46220000000005</v>
      </c>
      <c r="E195" s="8">
        <f t="shared" si="15"/>
        <v>6.2438636363636446E-2</v>
      </c>
      <c r="F195" s="33">
        <v>817.47462499999995</v>
      </c>
      <c r="G195" s="8">
        <f t="shared" si="21"/>
        <v>0.24907844181069569</v>
      </c>
      <c r="H195" s="143">
        <f>VLOOKUP(A195,'ARTICLES 10052022'!$A$2:$Q$1999,17,FALSE)</f>
        <v>941.67699999999991</v>
      </c>
      <c r="I195" s="8">
        <f t="shared" si="22"/>
        <v>0.15193422670459034</v>
      </c>
      <c r="J195" s="78" t="s">
        <v>3327</v>
      </c>
      <c r="K195" s="156"/>
    </row>
    <row r="196" spans="1:11" ht="15" thickBot="1">
      <c r="A196" s="24" t="s">
        <v>312</v>
      </c>
      <c r="B196" s="14" t="s">
        <v>313</v>
      </c>
      <c r="C196" s="15">
        <v>595</v>
      </c>
      <c r="D196" s="16">
        <v>632.7482</v>
      </c>
      <c r="E196" s="8">
        <f t="shared" si="15"/>
        <v>6.3442352941176464E-2</v>
      </c>
      <c r="F196" s="33">
        <v>790.12649999999996</v>
      </c>
      <c r="G196" s="8">
        <f t="shared" si="21"/>
        <v>0.24872184543551443</v>
      </c>
      <c r="H196" s="143">
        <f>VLOOKUP(A196,'ARTICLES 10052022'!$A$2:$Q$1999,17,FALSE)</f>
        <v>909.77099999999996</v>
      </c>
      <c r="I196" s="8">
        <f t="shared" si="22"/>
        <v>0.15142448709162393</v>
      </c>
      <c r="J196" s="78" t="s">
        <v>3327</v>
      </c>
      <c r="K196" s="156"/>
    </row>
    <row r="197" spans="1:11" ht="15" thickBot="1">
      <c r="A197" s="24" t="s">
        <v>314</v>
      </c>
      <c r="B197" s="14" t="s">
        <v>315</v>
      </c>
      <c r="C197" s="15">
        <v>616</v>
      </c>
      <c r="D197" s="16">
        <v>658.34960000000001</v>
      </c>
      <c r="E197" s="8">
        <f t="shared" si="15"/>
        <v>6.8749350649350671E-2</v>
      </c>
      <c r="F197" s="33">
        <v>822.37899999999991</v>
      </c>
      <c r="G197" s="8">
        <f t="shared" si="21"/>
        <v>0.24915242600587878</v>
      </c>
      <c r="H197" s="143">
        <f>VLOOKUP(A197,'ARTICLES 10052022'!$A$2:$Q$1999,17,FALSE)</f>
        <v>945.90499999999986</v>
      </c>
      <c r="I197" s="8">
        <f t="shared" si="22"/>
        <v>0.15020568375408413</v>
      </c>
      <c r="J197" s="78" t="s">
        <v>3327</v>
      </c>
      <c r="K197" s="156"/>
    </row>
    <row r="198" spans="1:11" ht="15" thickBot="1">
      <c r="A198" s="24" t="s">
        <v>316</v>
      </c>
      <c r="B198" s="14" t="s">
        <v>317</v>
      </c>
      <c r="C198" s="15">
        <v>763</v>
      </c>
      <c r="D198" s="16">
        <v>811.96900000000005</v>
      </c>
      <c r="E198" s="8">
        <f t="shared" si="15"/>
        <v>6.4179554390563637E-2</v>
      </c>
      <c r="F198" s="33">
        <v>1015.8607500000002</v>
      </c>
      <c r="G198" s="8">
        <f t="shared" si="21"/>
        <v>0.25110780091358181</v>
      </c>
      <c r="H198" s="143">
        <f>VLOOKUP(A198,'ARTICLES 10052022'!$A$2:$Q$1999,17,FALSE)</f>
        <v>1170.115</v>
      </c>
      <c r="I198" s="8">
        <f t="shared" si="22"/>
        <v>0.15184586076388898</v>
      </c>
      <c r="J198" s="78" t="s">
        <v>3327</v>
      </c>
      <c r="K198" s="156"/>
    </row>
    <row r="199" spans="1:11" ht="15" thickBot="1">
      <c r="A199" s="24" t="s">
        <v>318</v>
      </c>
      <c r="B199" s="14" t="s">
        <v>319</v>
      </c>
      <c r="C199" s="15">
        <v>744</v>
      </c>
      <c r="D199" s="16">
        <v>792.80040000000008</v>
      </c>
      <c r="E199" s="8">
        <f t="shared" ref="E199:E262" si="23">(D199-C199)/C199</f>
        <v>6.5591935483871072E-2</v>
      </c>
      <c r="F199" s="33">
        <v>991.72125000000005</v>
      </c>
      <c r="G199" s="8">
        <f t="shared" si="21"/>
        <v>0.25090911911749786</v>
      </c>
      <c r="H199" s="143">
        <f>VLOOKUP(A199,'ARTICLES 10052022'!$A$2:$Q$1999,17,FALSE)</f>
        <v>1141.9470000000001</v>
      </c>
      <c r="I199" s="8">
        <f t="shared" si="22"/>
        <v>0.15147981350606338</v>
      </c>
      <c r="J199" s="78" t="s">
        <v>3327</v>
      </c>
      <c r="K199" s="156"/>
    </row>
    <row r="200" spans="1:11" ht="15" thickBot="1">
      <c r="A200" s="24" t="s">
        <v>320</v>
      </c>
      <c r="B200" s="14" t="s">
        <v>321</v>
      </c>
      <c r="C200" s="15">
        <v>763</v>
      </c>
      <c r="D200" s="16">
        <v>815.85639999999989</v>
      </c>
      <c r="E200" s="8">
        <f t="shared" si="23"/>
        <v>6.9274442988204316E-2</v>
      </c>
      <c r="F200" s="33">
        <v>1020.7484999999999</v>
      </c>
      <c r="G200" s="8">
        <f t="shared" si="21"/>
        <v>0.25113745507175045</v>
      </c>
      <c r="H200" s="143">
        <f>VLOOKUP(A200,'ARTICLES 10052022'!$A$2:$Q$1999,17,FALSE)</f>
        <v>1174.3430000000001</v>
      </c>
      <c r="I200" s="8">
        <f t="shared" si="22"/>
        <v>0.1504724229327794</v>
      </c>
      <c r="J200" s="78" t="s">
        <v>3327</v>
      </c>
      <c r="K200" s="156"/>
    </row>
    <row r="201" spans="1:11" ht="15" thickBot="1">
      <c r="A201" s="24" t="s">
        <v>322</v>
      </c>
      <c r="B201" s="14" t="s">
        <v>323</v>
      </c>
      <c r="C201" s="15">
        <v>862</v>
      </c>
      <c r="D201" s="16">
        <v>920.26949999999999</v>
      </c>
      <c r="E201" s="8">
        <f t="shared" si="23"/>
        <v>6.7598027842227376E-2</v>
      </c>
      <c r="F201" s="33">
        <v>1152.2522500000002</v>
      </c>
      <c r="G201" s="8">
        <f t="shared" si="21"/>
        <v>0.25208131965690511</v>
      </c>
      <c r="H201" s="143">
        <f>VLOOKUP(A201,'ARTICLES 10052022'!$A$2:$Q$1999,17,FALSE)</f>
        <v>1326.2570000000001</v>
      </c>
      <c r="I201" s="8">
        <f t="shared" si="22"/>
        <v>0.15101272312551337</v>
      </c>
      <c r="J201" s="78" t="s">
        <v>3327</v>
      </c>
      <c r="K201" s="156"/>
    </row>
    <row r="202" spans="1:11" ht="15" thickBot="1">
      <c r="A202" s="24" t="s">
        <v>324</v>
      </c>
      <c r="B202" s="14" t="s">
        <v>325</v>
      </c>
      <c r="C202" s="15">
        <v>770</v>
      </c>
      <c r="D202" s="16">
        <v>819.74489999999992</v>
      </c>
      <c r="E202" s="8">
        <f t="shared" si="23"/>
        <v>6.4603766233766124E-2</v>
      </c>
      <c r="F202" s="33">
        <v>1025.6528750000002</v>
      </c>
      <c r="G202" s="8">
        <f t="shared" si="21"/>
        <v>0.2511854297599172</v>
      </c>
      <c r="H202" s="143">
        <f>VLOOKUP(A202,'ARTICLES 10052022'!$A$2:$Q$1999,17,FALSE)</f>
        <v>1178.5710000000001</v>
      </c>
      <c r="I202" s="8">
        <f t="shared" si="22"/>
        <v>0.14909344937974253</v>
      </c>
      <c r="J202" s="78" t="s">
        <v>3327</v>
      </c>
      <c r="K202" s="156"/>
    </row>
    <row r="203" spans="1:11" ht="15" thickBot="1">
      <c r="A203" s="24" t="s">
        <v>326</v>
      </c>
      <c r="B203" s="14" t="s">
        <v>327</v>
      </c>
      <c r="C203" s="15">
        <v>826</v>
      </c>
      <c r="D203" s="16">
        <v>875.01003299999991</v>
      </c>
      <c r="E203" s="8">
        <f t="shared" si="23"/>
        <v>5.9334180387409091E-2</v>
      </c>
      <c r="F203" s="33">
        <v>1095.2617500000001</v>
      </c>
      <c r="G203" s="8">
        <f t="shared" si="21"/>
        <v>0.25171336178267595</v>
      </c>
      <c r="H203" s="143">
        <f>VLOOKUP(A203,'ARTICLES 10052022'!$A$2:$Q$1999,17,FALSE)</f>
        <v>1270.3410000000001</v>
      </c>
      <c r="I203" s="8">
        <f t="shared" si="22"/>
        <v>0.15985151494608479</v>
      </c>
      <c r="J203" s="78" t="s">
        <v>3327</v>
      </c>
      <c r="K203" s="156"/>
    </row>
    <row r="204" spans="1:11" ht="15" thickBot="1">
      <c r="A204" s="24" t="s">
        <v>328</v>
      </c>
      <c r="B204" s="14" t="s">
        <v>329</v>
      </c>
      <c r="C204" s="15">
        <v>912</v>
      </c>
      <c r="D204" s="16">
        <v>966.72</v>
      </c>
      <c r="E204" s="8">
        <f t="shared" si="23"/>
        <v>6.0000000000000032E-2</v>
      </c>
      <c r="F204" s="33">
        <v>1162.0443750000002</v>
      </c>
      <c r="G204" s="8">
        <f t="shared" si="21"/>
        <v>0.20204855076961287</v>
      </c>
      <c r="H204" s="143">
        <f>VLOOKUP(A204,'ARTICLES 10052022'!$A$2:$Q$1999,17,FALSE)</f>
        <v>1408.451</v>
      </c>
      <c r="I204" s="8">
        <f t="shared" si="22"/>
        <v>0.21204579644387489</v>
      </c>
      <c r="J204" s="78" t="s">
        <v>3327</v>
      </c>
      <c r="K204" s="156"/>
    </row>
    <row r="205" spans="1:11" ht="15" thickBot="1">
      <c r="A205" s="24" t="s">
        <v>330</v>
      </c>
      <c r="B205" s="14" t="s">
        <v>331</v>
      </c>
      <c r="C205" s="15">
        <v>986</v>
      </c>
      <c r="D205" s="16">
        <v>1053.2364000000002</v>
      </c>
      <c r="E205" s="8">
        <f t="shared" si="23"/>
        <v>6.8191075050710176E-2</v>
      </c>
      <c r="F205" s="33">
        <v>1319.7325000000001</v>
      </c>
      <c r="G205" s="8">
        <f t="shared" si="21"/>
        <v>0.25302591137184377</v>
      </c>
      <c r="H205" s="143">
        <f>VLOOKUP(A205,'ARTICLES 10052022'!$A$2:$Q$1999,17,FALSE)</f>
        <v>1518.6589999999999</v>
      </c>
      <c r="I205" s="8">
        <f t="shared" si="22"/>
        <v>0.15073244009676187</v>
      </c>
      <c r="J205" s="78" t="s">
        <v>3327</v>
      </c>
      <c r="K205" s="156"/>
    </row>
    <row r="206" spans="1:11" ht="15" thickBot="1">
      <c r="A206" s="24" t="s">
        <v>332</v>
      </c>
      <c r="B206" s="14" t="s">
        <v>333</v>
      </c>
      <c r="C206" s="15">
        <v>1117</v>
      </c>
      <c r="D206" s="16">
        <v>1185.6456000000001</v>
      </c>
      <c r="E206" s="8">
        <f t="shared" si="23"/>
        <v>6.1455326768128968E-2</v>
      </c>
      <c r="F206" s="33">
        <v>1486.497875</v>
      </c>
      <c r="G206" s="8">
        <f t="shared" si="21"/>
        <v>0.25374553323522642</v>
      </c>
      <c r="H206" s="143">
        <f>VLOOKUP(A206,'ARTICLES 10052022'!$A$2:$Q$1999,17,FALSE)</f>
        <v>1713.1890000000001</v>
      </c>
      <c r="I206" s="8">
        <f t="shared" si="22"/>
        <v>0.15250013391374681</v>
      </c>
      <c r="J206" s="78" t="s">
        <v>3327</v>
      </c>
      <c r="K206" s="156"/>
    </row>
    <row r="207" spans="1:11" ht="15" thickBot="1">
      <c r="A207" s="24" t="s">
        <v>334</v>
      </c>
      <c r="B207" s="14" t="s">
        <v>335</v>
      </c>
      <c r="C207" s="15">
        <v>986</v>
      </c>
      <c r="D207" s="16">
        <v>1061.0145000000002</v>
      </c>
      <c r="E207" s="8">
        <f t="shared" si="23"/>
        <v>7.6079614604462706E-2</v>
      </c>
      <c r="F207" s="33">
        <v>1329.524625</v>
      </c>
      <c r="G207" s="8">
        <f t="shared" si="21"/>
        <v>0.25306923232434592</v>
      </c>
      <c r="H207" s="143">
        <f>VLOOKUP(A207,'ARTICLES 10052022'!$A$2:$Q$1999,17,FALSE)</f>
        <v>1527.1150000000002</v>
      </c>
      <c r="I207" s="8">
        <f t="shared" si="22"/>
        <v>0.14861731124385921</v>
      </c>
      <c r="J207" s="78" t="s">
        <v>3327</v>
      </c>
      <c r="K207" s="156"/>
    </row>
    <row r="208" spans="1:11" ht="15" thickBot="1">
      <c r="A208" s="24" t="s">
        <v>336</v>
      </c>
      <c r="B208" s="14" t="s">
        <v>337</v>
      </c>
      <c r="C208" s="15">
        <v>1225</v>
      </c>
      <c r="D208" s="16">
        <v>1312.0752000000002</v>
      </c>
      <c r="E208" s="8">
        <f t="shared" si="23"/>
        <v>7.1081795918367524E-2</v>
      </c>
      <c r="F208" s="33">
        <v>1645.732125</v>
      </c>
      <c r="G208" s="8">
        <f t="shared" si="21"/>
        <v>0.25429710507446501</v>
      </c>
      <c r="H208" s="143">
        <f>VLOOKUP(A208,'ARTICLES 10052022'!$A$2:$Q$1999,17,FALSE)</f>
        <v>1893.0050000000001</v>
      </c>
      <c r="I208" s="8">
        <f t="shared" si="22"/>
        <v>0.15025098632014619</v>
      </c>
      <c r="J208" s="78" t="s">
        <v>3327</v>
      </c>
      <c r="K208" s="156"/>
    </row>
    <row r="209" spans="1:11" ht="15" thickBot="1">
      <c r="A209" s="24" t="s">
        <v>338</v>
      </c>
      <c r="B209" s="14" t="s">
        <v>339</v>
      </c>
      <c r="C209" s="15">
        <v>1375</v>
      </c>
      <c r="D209" s="16">
        <v>1471.25</v>
      </c>
      <c r="E209" s="8">
        <f t="shared" si="23"/>
        <v>7.0000000000000007E-2</v>
      </c>
      <c r="F209" s="33">
        <v>1655.5242499999999</v>
      </c>
      <c r="G209" s="8">
        <f t="shared" si="21"/>
        <v>0.12525012744265077</v>
      </c>
      <c r="H209" s="143">
        <f>VLOOKUP(A209,'ARTICLES 10052022'!$A$2:$Q$1999,17,FALSE)</f>
        <v>1901.461</v>
      </c>
      <c r="I209" s="8">
        <f t="shared" si="22"/>
        <v>0.14855520841811895</v>
      </c>
      <c r="J209" s="78" t="s">
        <v>3327</v>
      </c>
      <c r="K209" s="156"/>
    </row>
    <row r="210" spans="1:11" ht="15" thickBot="1">
      <c r="A210" s="24" t="s">
        <v>340</v>
      </c>
      <c r="B210" s="14" t="s">
        <v>341</v>
      </c>
      <c r="C210" s="15">
        <v>1408</v>
      </c>
      <c r="D210" s="16">
        <v>1506.5600000000002</v>
      </c>
      <c r="E210" s="8">
        <f t="shared" si="23"/>
        <v>7.0000000000000118E-2</v>
      </c>
      <c r="F210" s="33">
        <v>1702.4128000000001</v>
      </c>
      <c r="G210" s="8">
        <f t="shared" si="21"/>
        <v>0.12999999999999992</v>
      </c>
      <c r="H210" s="143">
        <f>VLOOKUP(A210,'ARTICLES 10052022'!$A$2:$Q$1999,17,FALSE)</f>
        <v>1875.2529999999999</v>
      </c>
      <c r="I210" s="8">
        <f t="shared" si="22"/>
        <v>0.10152660976233253</v>
      </c>
      <c r="J210" s="78" t="s">
        <v>3327</v>
      </c>
      <c r="K210" s="156"/>
    </row>
    <row r="211" spans="1:11" ht="15" thickBot="1">
      <c r="A211" s="24" t="s">
        <v>342</v>
      </c>
      <c r="B211" s="14" t="s">
        <v>343</v>
      </c>
      <c r="C211" s="15">
        <v>1520</v>
      </c>
      <c r="D211" s="16">
        <v>1626.4</v>
      </c>
      <c r="E211" s="8">
        <f t="shared" si="23"/>
        <v>7.0000000000000062E-2</v>
      </c>
      <c r="F211" s="33">
        <v>1916.66975</v>
      </c>
      <c r="G211" s="8">
        <f t="shared" si="21"/>
        <v>0.17847377643876039</v>
      </c>
      <c r="H211" s="143">
        <f>VLOOKUP(A211,'ARTICLES 10052022'!$A$2:$Q$1999,17,FALSE)</f>
        <v>2203.1329999999998</v>
      </c>
      <c r="I211" s="8">
        <f t="shared" si="22"/>
        <v>0.14945884652272504</v>
      </c>
      <c r="J211" s="78" t="s">
        <v>3327</v>
      </c>
      <c r="K211" s="156"/>
    </row>
    <row r="212" spans="1:11" ht="15" thickBot="1">
      <c r="A212" s="24" t="s">
        <v>344</v>
      </c>
      <c r="B212" s="14" t="s">
        <v>345</v>
      </c>
      <c r="C212" s="15">
        <v>1525</v>
      </c>
      <c r="D212" s="16">
        <v>1631.75</v>
      </c>
      <c r="E212" s="8">
        <f t="shared" si="23"/>
        <v>7.0000000000000007E-2</v>
      </c>
      <c r="F212" s="33">
        <v>1925.47</v>
      </c>
      <c r="G212" s="8">
        <f t="shared" si="21"/>
        <v>0.18000306419488282</v>
      </c>
      <c r="H212" s="143">
        <f>VLOOKUP(A212,'ARTICLES 10052022'!$A$2:$Q$1999,17,FALSE)</f>
        <v>1893.0050000000001</v>
      </c>
      <c r="I212" s="8">
        <f t="shared" si="22"/>
        <v>-1.6860818397586002E-2</v>
      </c>
      <c r="J212" s="78" t="s">
        <v>3328</v>
      </c>
      <c r="K212" t="s">
        <v>3342</v>
      </c>
    </row>
    <row r="213" spans="1:11">
      <c r="E213" s="8"/>
      <c r="G213" s="8"/>
      <c r="I213" s="8"/>
    </row>
    <row r="214" spans="1:11" ht="16.2">
      <c r="A214" s="165" t="s">
        <v>346</v>
      </c>
      <c r="B214" s="165"/>
      <c r="C214" s="165"/>
      <c r="E214" s="8"/>
      <c r="G214" s="8"/>
      <c r="I214" s="8"/>
    </row>
    <row r="215" spans="1:11" ht="15" thickBot="1">
      <c r="E215" s="8"/>
      <c r="G215" s="8"/>
      <c r="I215" s="8"/>
    </row>
    <row r="216" spans="1:11" ht="14.4" customHeight="1">
      <c r="A216" s="157" t="s">
        <v>1</v>
      </c>
      <c r="B216" s="157" t="s">
        <v>2</v>
      </c>
      <c r="C216" s="159" t="s">
        <v>3</v>
      </c>
      <c r="D216" s="168" t="s">
        <v>4</v>
      </c>
      <c r="E216" s="8"/>
      <c r="F216" s="163" t="s">
        <v>65</v>
      </c>
      <c r="G216" s="8"/>
      <c r="H216" s="153" t="s">
        <v>3315</v>
      </c>
      <c r="I216" s="8"/>
    </row>
    <row r="217" spans="1:11" ht="15" thickBot="1">
      <c r="A217" s="158"/>
      <c r="B217" s="158"/>
      <c r="C217" s="160"/>
      <c r="D217" s="169"/>
      <c r="E217" s="8"/>
      <c r="F217" s="164"/>
      <c r="G217" s="8"/>
      <c r="H217" s="154"/>
      <c r="I217" s="8"/>
    </row>
    <row r="218" spans="1:11" ht="15" thickBot="1">
      <c r="A218" s="22" t="s">
        <v>347</v>
      </c>
      <c r="B218" s="14" t="s">
        <v>348</v>
      </c>
      <c r="C218" s="15">
        <v>321</v>
      </c>
      <c r="D218" s="16">
        <v>362.72999999999996</v>
      </c>
      <c r="E218" s="8">
        <f t="shared" si="23"/>
        <v>0.12999999999999989</v>
      </c>
      <c r="F218" s="33">
        <v>421.43</v>
      </c>
      <c r="G218" s="8">
        <f t="shared" ref="G218:G239" si="24">(IF(F218="","",(F218-D218)/D218))</f>
        <v>0.16182835718027197</v>
      </c>
      <c r="H218" s="143">
        <f>VLOOKUP(A218,'ARTICLES 10052022'!$A$2:$Q$1999,17,FALSE)</f>
        <v>484.84299999999996</v>
      </c>
      <c r="I218" s="8">
        <f t="shared" ref="I218:I239" si="25">(H218-F218)/F218</f>
        <v>0.15047101535249022</v>
      </c>
      <c r="J218" s="78" t="s">
        <v>3327</v>
      </c>
      <c r="K218" s="156" t="s">
        <v>3344</v>
      </c>
    </row>
    <row r="219" spans="1:11" ht="15" thickBot="1">
      <c r="A219" s="22" t="s">
        <v>349</v>
      </c>
      <c r="B219" s="14" t="s">
        <v>350</v>
      </c>
      <c r="C219" s="15">
        <v>635</v>
      </c>
      <c r="D219" s="16">
        <v>718.05219999999997</v>
      </c>
      <c r="E219" s="8">
        <f t="shared" si="23"/>
        <v>0.13079086614173224</v>
      </c>
      <c r="F219" s="33">
        <v>837.25651374999995</v>
      </c>
      <c r="G219" s="8">
        <f t="shared" si="24"/>
        <v>0.16601065180219488</v>
      </c>
      <c r="H219" s="183">
        <f>VLOOKUP(A219,'ARTICLES 10052022'!$A$2:$Q$1999,17,FALSE)</f>
        <v>949.77899999999988</v>
      </c>
      <c r="I219" s="8">
        <f t="shared" si="25"/>
        <v>0.13439427989162053</v>
      </c>
      <c r="J219" s="78" t="s">
        <v>3327</v>
      </c>
      <c r="K219" s="156"/>
    </row>
    <row r="220" spans="1:11" ht="15" thickBot="1">
      <c r="A220" s="22" t="s">
        <v>351</v>
      </c>
      <c r="B220" s="14" t="s">
        <v>352</v>
      </c>
      <c r="C220" s="15">
        <v>785</v>
      </c>
      <c r="D220" s="16">
        <v>888.30579999999998</v>
      </c>
      <c r="E220" s="8">
        <f t="shared" si="23"/>
        <v>0.13159974522292991</v>
      </c>
      <c r="F220" s="33">
        <v>1057.0639025</v>
      </c>
      <c r="G220" s="8">
        <f t="shared" si="24"/>
        <v>0.18997748579374363</v>
      </c>
      <c r="H220" s="183">
        <f>VLOOKUP(A220,'ARTICLES 10052022'!$A$2:$Q$1999,17,FALSE)</f>
        <v>1197.7830000000001</v>
      </c>
      <c r="I220" s="8">
        <f t="shared" si="25"/>
        <v>0.13312260230170908</v>
      </c>
      <c r="J220" s="78" t="s">
        <v>3327</v>
      </c>
      <c r="K220" s="156"/>
    </row>
    <row r="221" spans="1:11" ht="15" thickBot="1">
      <c r="A221" s="22" t="s">
        <v>353</v>
      </c>
      <c r="B221" s="14" t="s">
        <v>354</v>
      </c>
      <c r="C221" s="15">
        <v>892</v>
      </c>
      <c r="D221" s="16">
        <v>1016.8803999999999</v>
      </c>
      <c r="E221" s="8">
        <f t="shared" si="23"/>
        <v>0.14000044843049317</v>
      </c>
      <c r="F221" s="33">
        <v>1204.4347149999999</v>
      </c>
      <c r="G221" s="8">
        <f t="shared" si="24"/>
        <v>0.18444087918303864</v>
      </c>
      <c r="H221" s="183">
        <f>VLOOKUP(A221,'ARTICLES 10052022'!$A$2:$Q$1999,17,FALSE)</f>
        <v>1364.6190000000001</v>
      </c>
      <c r="I221" s="8">
        <f t="shared" si="25"/>
        <v>0.13299540689509293</v>
      </c>
      <c r="J221" s="78" t="s">
        <v>3327</v>
      </c>
      <c r="K221" s="156"/>
    </row>
    <row r="222" spans="1:11" ht="15" thickBot="1">
      <c r="A222" s="22" t="s">
        <v>355</v>
      </c>
      <c r="B222" s="14" t="s">
        <v>356</v>
      </c>
      <c r="C222" s="15">
        <v>1121</v>
      </c>
      <c r="D222" s="16">
        <v>1277.2662000000003</v>
      </c>
      <c r="E222" s="8">
        <f t="shared" si="23"/>
        <v>0.13939892952720809</v>
      </c>
      <c r="F222" s="33">
        <v>1523.6746249999999</v>
      </c>
      <c r="G222" s="8">
        <f t="shared" si="24"/>
        <v>0.19291861398978505</v>
      </c>
      <c r="H222" s="183">
        <f>VLOOKUP(A222,'ARTICLES 10052022'!$A$2:$Q$1999,17,FALSE)</f>
        <v>1718.077</v>
      </c>
      <c r="I222" s="8">
        <f t="shared" si="25"/>
        <v>0.12758785360752473</v>
      </c>
      <c r="J222" s="78" t="s">
        <v>3327</v>
      </c>
      <c r="K222" s="156"/>
    </row>
    <row r="223" spans="1:11" ht="15" thickBot="1">
      <c r="A223" s="22" t="s">
        <v>357</v>
      </c>
      <c r="B223" s="14" t="s">
        <v>358</v>
      </c>
      <c r="C223" s="15">
        <v>1239</v>
      </c>
      <c r="D223" s="16">
        <v>1394.8522</v>
      </c>
      <c r="E223" s="8">
        <f t="shared" si="23"/>
        <v>0.12578870056497179</v>
      </c>
      <c r="F223" s="33">
        <v>1602.9764999999998</v>
      </c>
      <c r="G223" s="8">
        <f t="shared" si="24"/>
        <v>0.1492088552464553</v>
      </c>
      <c r="H223" s="183">
        <f>VLOOKUP(A223,'ARTICLES 10052022'!$A$2:$Q$1999,17,FALSE)</f>
        <v>1792.8209999999999</v>
      </c>
      <c r="I223" s="8">
        <f t="shared" si="25"/>
        <v>0.1184324910564816</v>
      </c>
      <c r="J223" s="78" t="s">
        <v>3327</v>
      </c>
      <c r="K223" s="156"/>
    </row>
    <row r="224" spans="1:11" ht="15" thickBot="1">
      <c r="A224" s="22" t="s">
        <v>359</v>
      </c>
      <c r="B224" s="14" t="s">
        <v>360</v>
      </c>
      <c r="C224" s="15">
        <v>1178</v>
      </c>
      <c r="D224" s="16">
        <v>1355.6016000000002</v>
      </c>
      <c r="E224" s="8">
        <f t="shared" si="23"/>
        <v>0.15076536502546706</v>
      </c>
      <c r="F224" s="33">
        <v>1607.779</v>
      </c>
      <c r="G224" s="8">
        <f t="shared" si="24"/>
        <v>0.18602618940550067</v>
      </c>
      <c r="H224" s="183">
        <f>VLOOKUP(A224,'ARTICLES 10052022'!$A$2:$Q$1999,17,FALSE)</f>
        <v>1811.1050000000002</v>
      </c>
      <c r="I224" s="8">
        <f t="shared" si="25"/>
        <v>0.12646389833428615</v>
      </c>
      <c r="J224" s="78" t="s">
        <v>3327</v>
      </c>
      <c r="K224" s="156"/>
    </row>
    <row r="225" spans="1:11" ht="15" thickBot="1">
      <c r="A225" s="22" t="s">
        <v>361</v>
      </c>
      <c r="B225" s="14" t="s">
        <v>362</v>
      </c>
      <c r="C225" s="15">
        <v>1456</v>
      </c>
      <c r="D225" s="16">
        <v>1665.2410000000002</v>
      </c>
      <c r="E225" s="8">
        <f t="shared" si="23"/>
        <v>0.14370947802197817</v>
      </c>
      <c r="F225" s="33">
        <v>1989.0607500000003</v>
      </c>
      <c r="G225" s="8">
        <f t="shared" si="24"/>
        <v>0.19445818953532856</v>
      </c>
      <c r="H225" s="183">
        <f>VLOOKUP(A225,'ARTICLES 10052022'!$A$2:$Q$1999,17,FALSE)</f>
        <v>2236.915</v>
      </c>
      <c r="I225" s="8">
        <f t="shared" si="25"/>
        <v>0.12460868779397492</v>
      </c>
      <c r="J225" s="78" t="s">
        <v>3327</v>
      </c>
      <c r="K225" s="156"/>
    </row>
    <row r="226" spans="1:11" ht="15" thickBot="1">
      <c r="A226" s="22" t="s">
        <v>363</v>
      </c>
      <c r="B226" s="14" t="s">
        <v>364</v>
      </c>
      <c r="C226" s="15">
        <v>1621</v>
      </c>
      <c r="D226" s="16">
        <v>1827.3724000000002</v>
      </c>
      <c r="E226" s="8">
        <f t="shared" si="23"/>
        <v>0.12731178285009265</v>
      </c>
      <c r="F226" s="33">
        <v>2095.2712500000002</v>
      </c>
      <c r="G226" s="8">
        <f t="shared" si="24"/>
        <v>0.14660331413564087</v>
      </c>
      <c r="H226" s="183">
        <f>VLOOKUP(A226,'ARTICLES 10052022'!$A$2:$Q$1999,17,FALSE)</f>
        <v>2339.0970000000002</v>
      </c>
      <c r="I226" s="8">
        <f t="shared" si="25"/>
        <v>0.11636953926609739</v>
      </c>
      <c r="J226" s="78" t="s">
        <v>3327</v>
      </c>
      <c r="K226" s="156"/>
    </row>
    <row r="227" spans="1:11" ht="15" thickBot="1">
      <c r="A227" s="22" t="s">
        <v>365</v>
      </c>
      <c r="B227" s="14" t="s">
        <v>366</v>
      </c>
      <c r="C227" s="15">
        <v>1513</v>
      </c>
      <c r="D227" s="16">
        <v>1743.5764000000001</v>
      </c>
      <c r="E227" s="8">
        <f t="shared" si="23"/>
        <v>0.15239682749504305</v>
      </c>
      <c r="F227" s="33">
        <v>2073.1484999999998</v>
      </c>
      <c r="G227" s="8">
        <f t="shared" si="24"/>
        <v>0.18902073921165691</v>
      </c>
      <c r="H227" s="183">
        <f>VLOOKUP(A227,'ARTICLES 10052022'!$A$2:$Q$1999,17,FALSE)</f>
        <v>2329.9430000000002</v>
      </c>
      <c r="I227" s="8">
        <f t="shared" si="25"/>
        <v>0.12386691064340083</v>
      </c>
      <c r="J227" s="78" t="s">
        <v>3327</v>
      </c>
      <c r="K227" s="156"/>
    </row>
    <row r="228" spans="1:11" ht="15" thickBot="1">
      <c r="A228" s="22" t="s">
        <v>367</v>
      </c>
      <c r="B228" s="14" t="s">
        <v>368</v>
      </c>
      <c r="C228" s="15">
        <v>1643</v>
      </c>
      <c r="D228" s="16">
        <v>1903.4848999999999</v>
      </c>
      <c r="E228" s="8">
        <f t="shared" si="23"/>
        <v>0.15854223980523427</v>
      </c>
      <c r="F228" s="33">
        <v>2265.852875</v>
      </c>
      <c r="G228" s="8">
        <f t="shared" si="24"/>
        <v>0.19037081670571704</v>
      </c>
      <c r="H228" s="183">
        <f>VLOOKUP(A228,'ARTICLES 10052022'!$A$2:$Q$1999,17,FALSE)</f>
        <v>2535.7710000000002</v>
      </c>
      <c r="I228" s="8">
        <f t="shared" si="25"/>
        <v>0.11912429442269068</v>
      </c>
      <c r="J228" s="78" t="s">
        <v>3327</v>
      </c>
      <c r="K228" s="156"/>
    </row>
    <row r="229" spans="1:11" ht="15" thickBot="1">
      <c r="A229" s="22" t="s">
        <v>369</v>
      </c>
      <c r="B229" s="14" t="s">
        <v>370</v>
      </c>
      <c r="C229" s="15">
        <v>1573</v>
      </c>
      <c r="D229" s="16">
        <v>1808.578033</v>
      </c>
      <c r="E229" s="8">
        <f t="shared" si="23"/>
        <v>0.14976353019707567</v>
      </c>
      <c r="F229" s="33">
        <v>2132.0617500000003</v>
      </c>
      <c r="G229" s="8">
        <f t="shared" si="24"/>
        <v>0.17886080174457161</v>
      </c>
      <c r="H229" s="183">
        <f>VLOOKUP(A229,'ARTICLES 10052022'!$A$2:$Q$1999,17,FALSE)</f>
        <v>2419.9409999999998</v>
      </c>
      <c r="I229" s="8">
        <f t="shared" si="25"/>
        <v>0.13502388005413046</v>
      </c>
      <c r="J229" s="78" t="s">
        <v>3327</v>
      </c>
      <c r="K229" s="156"/>
    </row>
    <row r="230" spans="1:11" ht="15" thickBot="1">
      <c r="A230" s="22" t="s">
        <v>371</v>
      </c>
      <c r="B230" s="14" t="s">
        <v>372</v>
      </c>
      <c r="C230" s="15">
        <v>2028</v>
      </c>
      <c r="D230" s="16">
        <v>2311.5315000000001</v>
      </c>
      <c r="E230" s="8">
        <f t="shared" si="23"/>
        <v>0.13980843195266274</v>
      </c>
      <c r="F230" s="33">
        <v>2641.6443749999999</v>
      </c>
      <c r="G230" s="8">
        <f t="shared" si="24"/>
        <v>0.14281132444009514</v>
      </c>
      <c r="H230" s="183">
        <f>VLOOKUP(A230,'ARTICLES 10052022'!$A$2:$Q$1999,17,FALSE)</f>
        <v>3060.4010000000003</v>
      </c>
      <c r="I230" s="8">
        <f t="shared" si="25"/>
        <v>0.15852119572302403</v>
      </c>
      <c r="J230" s="78" t="s">
        <v>3327</v>
      </c>
      <c r="K230" s="156"/>
    </row>
    <row r="231" spans="1:11" ht="15" thickBot="1">
      <c r="A231" s="22" t="s">
        <v>373</v>
      </c>
      <c r="B231" s="14" t="s">
        <v>374</v>
      </c>
      <c r="C231" s="15">
        <v>2054</v>
      </c>
      <c r="D231" s="16">
        <v>2380.3740000000003</v>
      </c>
      <c r="E231" s="8">
        <f t="shared" si="23"/>
        <v>0.15889678675754637</v>
      </c>
      <c r="F231" s="33">
        <v>2739.8125</v>
      </c>
      <c r="G231" s="8">
        <f t="shared" si="24"/>
        <v>0.1510008511267556</v>
      </c>
      <c r="H231" s="183">
        <f>VLOOKUP(A231,'ARTICLES 10052022'!$A$2:$Q$1999,17,FALSE)</f>
        <v>3090.2190000000001</v>
      </c>
      <c r="I231" s="8">
        <f t="shared" si="25"/>
        <v>0.12789433583502521</v>
      </c>
      <c r="J231" s="78" t="s">
        <v>3327</v>
      </c>
      <c r="K231" s="156"/>
    </row>
    <row r="232" spans="1:11" ht="15" thickBot="1">
      <c r="A232" s="22" t="s">
        <v>375</v>
      </c>
      <c r="B232" s="14" t="s">
        <v>376</v>
      </c>
      <c r="C232" s="15">
        <v>2388</v>
      </c>
      <c r="D232" s="16">
        <v>2765.4576000000002</v>
      </c>
      <c r="E232" s="8">
        <f t="shared" si="23"/>
        <v>0.15806432160804026</v>
      </c>
      <c r="F232" s="33">
        <v>3178.7978750000002</v>
      </c>
      <c r="G232" s="8">
        <f t="shared" si="24"/>
        <v>0.14946541758586354</v>
      </c>
      <c r="H232" s="183">
        <f>VLOOKUP(A232,'ARTICLES 10052022'!$A$2:$Q$1999,17,FALSE)</f>
        <v>3577.0290000000005</v>
      </c>
      <c r="I232" s="8">
        <f t="shared" si="25"/>
        <v>0.12527727167931374</v>
      </c>
      <c r="J232" s="78" t="s">
        <v>3327</v>
      </c>
      <c r="K232" s="156"/>
    </row>
    <row r="233" spans="1:11" ht="15" thickBot="1">
      <c r="A233" s="22" t="s">
        <v>377</v>
      </c>
      <c r="B233" s="14" t="s">
        <v>378</v>
      </c>
      <c r="C233" s="15">
        <v>2169</v>
      </c>
      <c r="D233" s="16">
        <v>2537.0481</v>
      </c>
      <c r="E233" s="8">
        <f t="shared" si="23"/>
        <v>0.16968561549100966</v>
      </c>
      <c r="F233" s="33">
        <v>2908.004625</v>
      </c>
      <c r="G233" s="8">
        <f t="shared" si="24"/>
        <v>0.14621580292466668</v>
      </c>
      <c r="H233" s="183">
        <f>VLOOKUP(A233,'ARTICLES 10052022'!$A$2:$Q$1999,17,FALSE)</f>
        <v>3276.2750000000001</v>
      </c>
      <c r="I233" s="8">
        <f t="shared" si="25"/>
        <v>0.1266402301543795</v>
      </c>
      <c r="J233" s="78" t="s">
        <v>3327</v>
      </c>
      <c r="K233" s="156"/>
    </row>
    <row r="234" spans="1:11" ht="15" thickBot="1">
      <c r="A234" s="22" t="s">
        <v>379</v>
      </c>
      <c r="B234" s="14" t="s">
        <v>380</v>
      </c>
      <c r="C234" s="15">
        <v>2698</v>
      </c>
      <c r="D234" s="16">
        <v>3140.9135999999999</v>
      </c>
      <c r="E234" s="8">
        <f t="shared" si="23"/>
        <v>0.16416367679762783</v>
      </c>
      <c r="F234" s="33">
        <v>3603.6521250000001</v>
      </c>
      <c r="G234" s="8">
        <f t="shared" si="24"/>
        <v>0.14732609168236918</v>
      </c>
      <c r="H234" s="183">
        <f>VLOOKUP(A234,'ARTICLES 10052022'!$A$2:$Q$1999,17,FALSE)</f>
        <v>4054.7450000000003</v>
      </c>
      <c r="I234" s="8">
        <f t="shared" si="25"/>
        <v>0.12517658734886911</v>
      </c>
      <c r="J234" s="78" t="s">
        <v>3327</v>
      </c>
      <c r="K234" s="156"/>
    </row>
    <row r="235" spans="1:11" ht="15" thickBot="1">
      <c r="A235" s="22" t="s">
        <v>381</v>
      </c>
      <c r="B235" s="14" t="s">
        <v>382</v>
      </c>
      <c r="C235" s="15">
        <v>2813</v>
      </c>
      <c r="D235" s="16">
        <v>3297.5844000000002</v>
      </c>
      <c r="E235" s="8">
        <f t="shared" si="23"/>
        <v>0.17226605047991475</v>
      </c>
      <c r="F235" s="33">
        <v>3771.8442500000001</v>
      </c>
      <c r="G235" s="8">
        <f t="shared" si="24"/>
        <v>0.14382038258065508</v>
      </c>
      <c r="H235" s="183">
        <f>VLOOKUP(A235,'ARTICLES 10052022'!$A$2:$Q$1999,17,FALSE)</f>
        <v>4240.8010000000004</v>
      </c>
      <c r="I235" s="8">
        <f t="shared" si="25"/>
        <v>0.12433088932556011</v>
      </c>
      <c r="J235" s="78" t="s">
        <v>3327</v>
      </c>
      <c r="K235" s="156"/>
    </row>
    <row r="236" spans="1:11" ht="15" thickBot="1">
      <c r="A236" s="22" t="s">
        <v>383</v>
      </c>
      <c r="B236" s="14" t="s">
        <v>384</v>
      </c>
      <c r="C236" s="15">
        <v>2898</v>
      </c>
      <c r="D236" s="16">
        <v>3337.6701999999996</v>
      </c>
      <c r="E236" s="8">
        <f t="shared" si="23"/>
        <v>0.15171504485852297</v>
      </c>
      <c r="F236" s="33">
        <v>3984.4472500000006</v>
      </c>
      <c r="G236" s="8">
        <f t="shared" si="24"/>
        <v>0.19378099429955695</v>
      </c>
      <c r="H236" s="183">
        <f>VLOOKUP(A236,'ARTICLES 10052022'!$A$2:$Q$1999,17,FALSE)</f>
        <v>4447.5730000000003</v>
      </c>
      <c r="I236" s="8">
        <f t="shared" si="25"/>
        <v>0.11623337465441401</v>
      </c>
      <c r="J236" s="78" t="s">
        <v>3327</v>
      </c>
      <c r="K236" s="156"/>
    </row>
    <row r="237" spans="1:11" ht="15" thickBot="1">
      <c r="A237" s="22" t="s">
        <v>385</v>
      </c>
      <c r="B237" s="14" t="s">
        <v>386</v>
      </c>
      <c r="C237" s="15">
        <v>3035</v>
      </c>
      <c r="D237" s="16">
        <v>3442.4615999999996</v>
      </c>
      <c r="E237" s="8">
        <f t="shared" si="23"/>
        <v>0.13425423393739691</v>
      </c>
      <c r="F237" s="33">
        <v>3920.4521249999998</v>
      </c>
      <c r="G237" s="8">
        <f t="shared" si="24"/>
        <v>0.13885137455128047</v>
      </c>
      <c r="H237" s="183">
        <f>VLOOKUP(A237,'ARTICLES 10052022'!$A$2:$Q$1999,17,FALSE)</f>
        <v>4409.9449999999997</v>
      </c>
      <c r="I237" s="8">
        <f t="shared" si="25"/>
        <v>0.12485623070833952</v>
      </c>
      <c r="J237" s="78" t="s">
        <v>3327</v>
      </c>
      <c r="K237" s="156"/>
    </row>
    <row r="238" spans="1:11" ht="15" thickBot="1">
      <c r="A238" s="22" t="s">
        <v>387</v>
      </c>
      <c r="B238" s="14" t="s">
        <v>388</v>
      </c>
      <c r="C238" s="15">
        <v>3307</v>
      </c>
      <c r="D238" s="16">
        <v>3626.4301999999998</v>
      </c>
      <c r="E238" s="8">
        <f t="shared" si="23"/>
        <v>9.6592137889325608E-2</v>
      </c>
      <c r="F238" s="33">
        <v>4312.4697500000002</v>
      </c>
      <c r="G238" s="8">
        <f t="shared" si="24"/>
        <v>0.18917765189579561</v>
      </c>
      <c r="H238" s="183">
        <f>VLOOKUP(A238,'ARTICLES 10052022'!$A$2:$Q$1999,17,FALSE)</f>
        <v>4833.5630000000001</v>
      </c>
      <c r="I238" s="8">
        <f t="shared" si="25"/>
        <v>0.12083406498097751</v>
      </c>
      <c r="J238" s="78" t="s">
        <v>3327</v>
      </c>
      <c r="K238" s="156"/>
    </row>
    <row r="239" spans="1:11" ht="15" thickBot="1">
      <c r="A239" s="22" t="s">
        <v>389</v>
      </c>
      <c r="B239" s="14" t="s">
        <v>390</v>
      </c>
      <c r="C239" s="15"/>
      <c r="D239" s="16">
        <v>554.02</v>
      </c>
      <c r="E239" s="8"/>
      <c r="F239" s="33">
        <v>651.23387500000001</v>
      </c>
      <c r="G239" s="8">
        <f t="shared" si="24"/>
        <v>0.17546997400815861</v>
      </c>
      <c r="H239" s="183">
        <f>VLOOKUP(A239,'ARTICLES 10052022'!$A$2:$Q$1999,17,FALSE)</f>
        <v>756.64299999999992</v>
      </c>
      <c r="I239" s="8">
        <f t="shared" si="25"/>
        <v>0.16186062956261282</v>
      </c>
      <c r="J239" s="78" t="s">
        <v>3327</v>
      </c>
      <c r="K239" s="156"/>
    </row>
    <row r="240" spans="1:11">
      <c r="E240" s="8"/>
      <c r="G240" s="8"/>
      <c r="I240" s="8"/>
    </row>
    <row r="241" spans="1:10" ht="16.2">
      <c r="A241" s="10" t="s">
        <v>391</v>
      </c>
      <c r="E241" s="8"/>
      <c r="G241" s="8"/>
      <c r="I241" s="8"/>
    </row>
    <row r="242" spans="1:10" ht="15" thickBot="1">
      <c r="E242" s="8"/>
      <c r="G242" s="8"/>
      <c r="I242" s="8"/>
    </row>
    <row r="243" spans="1:10" ht="14.4" customHeight="1">
      <c r="A243" s="157" t="s">
        <v>1</v>
      </c>
      <c r="B243" s="157" t="s">
        <v>2</v>
      </c>
      <c r="C243" s="159" t="s">
        <v>3</v>
      </c>
      <c r="D243" s="168" t="s">
        <v>4</v>
      </c>
      <c r="E243" s="8"/>
      <c r="F243" s="163" t="s">
        <v>65</v>
      </c>
      <c r="G243" s="8"/>
      <c r="H243" s="153" t="s">
        <v>3315</v>
      </c>
      <c r="I243" s="8"/>
    </row>
    <row r="244" spans="1:10" ht="15" thickBot="1">
      <c r="A244" s="158"/>
      <c r="B244" s="158"/>
      <c r="C244" s="160"/>
      <c r="D244" s="169"/>
      <c r="E244" s="8"/>
      <c r="F244" s="164"/>
      <c r="G244" s="8"/>
      <c r="H244" s="154"/>
      <c r="I244" s="8"/>
    </row>
    <row r="245" spans="1:10" ht="15" thickBot="1">
      <c r="A245" s="22" t="s">
        <v>392</v>
      </c>
      <c r="B245" s="14" t="s">
        <v>393</v>
      </c>
      <c r="C245" s="15">
        <v>8.18</v>
      </c>
      <c r="D245" s="16">
        <v>8.5145300000000006</v>
      </c>
      <c r="E245" s="8">
        <f t="shared" si="23"/>
        <v>4.089608801956001E-2</v>
      </c>
      <c r="F245" s="33">
        <v>9.31142</v>
      </c>
      <c r="G245" s="8">
        <f t="shared" ref="G245:G276" si="26">(IF(F245="","",(F245-D245)/D245))</f>
        <v>9.3591777819797384E-2</v>
      </c>
      <c r="H245" s="143">
        <f>VLOOKUP(A245,'ARTICLES 10052022'!$A$2:$Q$1999,17,FALSE)</f>
        <v>9.31142</v>
      </c>
      <c r="I245" s="8">
        <f t="shared" ref="I245:I306" si="27">(H245-F245)/F245</f>
        <v>0</v>
      </c>
      <c r="J245" t="s">
        <v>3327</v>
      </c>
    </row>
    <row r="246" spans="1:10" ht="15" thickBot="1">
      <c r="A246" s="22" t="s">
        <v>394</v>
      </c>
      <c r="B246" s="14" t="s">
        <v>395</v>
      </c>
      <c r="C246" s="15">
        <v>10.28</v>
      </c>
      <c r="D246" s="16">
        <v>10.74925</v>
      </c>
      <c r="E246" s="8">
        <f t="shared" si="23"/>
        <v>4.5646887159533134E-2</v>
      </c>
      <c r="F246" s="33">
        <v>11.923249999999999</v>
      </c>
      <c r="G246" s="8">
        <f t="shared" si="26"/>
        <v>0.1092169221108449</v>
      </c>
      <c r="H246" s="143">
        <f>VLOOKUP(A246,'ARTICLES 10052022'!$A$2:$Q$1999,17,FALSE)</f>
        <v>12.14288</v>
      </c>
      <c r="I246" s="8">
        <f t="shared" si="27"/>
        <v>1.8420313253517326E-2</v>
      </c>
      <c r="J246" t="s">
        <v>3327</v>
      </c>
    </row>
    <row r="247" spans="1:10" ht="15" thickBot="1">
      <c r="A247" s="22" t="s">
        <v>396</v>
      </c>
      <c r="B247" s="14" t="s">
        <v>397</v>
      </c>
      <c r="C247" s="15">
        <v>15.96</v>
      </c>
      <c r="D247" s="16">
        <v>18.461264999999997</v>
      </c>
      <c r="E247" s="8">
        <f t="shared" si="23"/>
        <v>0.15672086466165391</v>
      </c>
      <c r="F247" s="33">
        <v>21.18</v>
      </c>
      <c r="G247" s="8">
        <f t="shared" si="26"/>
        <v>0.14726699389234718</v>
      </c>
      <c r="H247" s="143">
        <f>VLOOKUP(A247,'ARTICLES 10052022'!$A$2:$Q$1999,17,FALSE)</f>
        <v>21.18</v>
      </c>
      <c r="I247" s="8">
        <f t="shared" si="27"/>
        <v>0</v>
      </c>
      <c r="J247" t="s">
        <v>3322</v>
      </c>
    </row>
    <row r="248" spans="1:10" ht="15" thickBot="1">
      <c r="A248" s="22" t="s">
        <v>398</v>
      </c>
      <c r="B248" s="14" t="s">
        <v>399</v>
      </c>
      <c r="C248" s="15">
        <v>17.260000000000002</v>
      </c>
      <c r="D248" s="16">
        <v>21.441749999999999</v>
      </c>
      <c r="E248" s="8">
        <f t="shared" si="23"/>
        <v>0.24227983777520262</v>
      </c>
      <c r="F248" s="33">
        <v>25.15</v>
      </c>
      <c r="G248" s="8">
        <f t="shared" si="26"/>
        <v>0.17294530530390476</v>
      </c>
      <c r="H248" s="143">
        <f>VLOOKUP(A248,'ARTICLES 10052022'!$A$2:$Q$1999,17,FALSE)</f>
        <v>25.15</v>
      </c>
      <c r="I248" s="8">
        <f t="shared" si="27"/>
        <v>0</v>
      </c>
      <c r="J248" t="s">
        <v>3322</v>
      </c>
    </row>
    <row r="249" spans="1:10" ht="15" thickBot="1">
      <c r="A249" s="22" t="s">
        <v>400</v>
      </c>
      <c r="B249" s="14" t="s">
        <v>401</v>
      </c>
      <c r="C249" s="15"/>
      <c r="D249" s="16">
        <v>98.54</v>
      </c>
      <c r="E249" s="8"/>
      <c r="F249" s="33">
        <v>117.99</v>
      </c>
      <c r="G249" s="8">
        <f t="shared" si="26"/>
        <v>0.19738177389892417</v>
      </c>
      <c r="H249" s="143">
        <f>VLOOKUP(A249,'ARTICLES 10052022'!$A$2:$Q$1999,17,FALSE)</f>
        <v>125.07320000000001</v>
      </c>
      <c r="I249" s="8">
        <f t="shared" si="27"/>
        <v>6.0032206119162809E-2</v>
      </c>
      <c r="J249" t="s">
        <v>3327</v>
      </c>
    </row>
    <row r="250" spans="1:10" ht="15" thickBot="1">
      <c r="A250" s="22" t="s">
        <v>402</v>
      </c>
      <c r="B250" s="14" t="s">
        <v>403</v>
      </c>
      <c r="C250" s="15">
        <v>111.83</v>
      </c>
      <c r="D250" s="16">
        <v>114.73650000000001</v>
      </c>
      <c r="E250" s="8">
        <f t="shared" si="23"/>
        <v>2.5990342484127769E-2</v>
      </c>
      <c r="F250" s="33">
        <v>146.51</v>
      </c>
      <c r="G250" s="8">
        <f t="shared" si="26"/>
        <v>0.27692582569626911</v>
      </c>
      <c r="H250" s="143">
        <f>VLOOKUP(A250,'ARTICLES 10052022'!$A$2:$Q$1999,17,FALSE)</f>
        <v>155.30410000000001</v>
      </c>
      <c r="I250" s="8">
        <f t="shared" si="27"/>
        <v>6.0023889154324037E-2</v>
      </c>
      <c r="J250" t="s">
        <v>3327</v>
      </c>
    </row>
    <row r="251" spans="1:10" ht="15" thickBot="1">
      <c r="A251" s="22" t="s">
        <v>404</v>
      </c>
      <c r="B251" s="14" t="s">
        <v>405</v>
      </c>
      <c r="C251" s="15"/>
      <c r="D251" s="16">
        <v>639.08000000000004</v>
      </c>
      <c r="E251" s="8"/>
      <c r="F251" s="33">
        <v>765.28</v>
      </c>
      <c r="G251" s="8">
        <f t="shared" si="26"/>
        <v>0.19747136508731289</v>
      </c>
      <c r="H251" s="143">
        <f>VLOOKUP(A251,'ARTICLES 10052022'!$A$2:$Q$1999,17,FALSE)</f>
        <v>811.20690000000002</v>
      </c>
      <c r="I251" s="8">
        <f t="shared" si="27"/>
        <v>6.0013197783817751E-2</v>
      </c>
      <c r="J251" t="s">
        <v>3327</v>
      </c>
    </row>
    <row r="252" spans="1:10" ht="15" thickBot="1">
      <c r="A252" s="22" t="s">
        <v>406</v>
      </c>
      <c r="B252" s="14" t="s">
        <v>407</v>
      </c>
      <c r="C252" s="15"/>
      <c r="D252" s="16">
        <v>681.45</v>
      </c>
      <c r="E252" s="8"/>
      <c r="F252" s="33">
        <v>784.63</v>
      </c>
      <c r="G252" s="8">
        <f t="shared" si="26"/>
        <v>0.151412429378531</v>
      </c>
      <c r="H252" s="143">
        <f>VLOOKUP(A252,'ARTICLES 10052022'!$A$2:$Q$1999,17,FALSE)</f>
        <v>831.70220000000006</v>
      </c>
      <c r="I252" s="8">
        <f t="shared" si="27"/>
        <v>5.9992862878044513E-2</v>
      </c>
      <c r="J252" t="s">
        <v>3327</v>
      </c>
    </row>
    <row r="253" spans="1:10" ht="15" thickBot="1">
      <c r="A253" s="22" t="s">
        <v>408</v>
      </c>
      <c r="B253" s="14" t="s">
        <v>409</v>
      </c>
      <c r="C253" s="15">
        <v>9.9</v>
      </c>
      <c r="D253" s="16">
        <v>13.274999999999999</v>
      </c>
      <c r="E253" s="8">
        <f t="shared" si="23"/>
        <v>0.34090909090909072</v>
      </c>
      <c r="F253" s="33">
        <v>14.18</v>
      </c>
      <c r="G253" s="8">
        <f t="shared" si="26"/>
        <v>6.8173258003766571E-2</v>
      </c>
      <c r="H253" s="143">
        <f>VLOOKUP(A253,'ARTICLES 10052022'!$A$2:$Q$1999,17,FALSE)</f>
        <v>14.174999999999999</v>
      </c>
      <c r="I253" s="8">
        <f t="shared" si="27"/>
        <v>-3.5260930888580971E-4</v>
      </c>
      <c r="J253" t="s">
        <v>3327</v>
      </c>
    </row>
    <row r="254" spans="1:10" ht="15" thickBot="1">
      <c r="A254" s="22" t="s">
        <v>410</v>
      </c>
      <c r="B254" s="14" t="s">
        <v>411</v>
      </c>
      <c r="C254" s="15">
        <v>12.1</v>
      </c>
      <c r="D254" s="16">
        <v>16.725000000000001</v>
      </c>
      <c r="E254" s="8">
        <f t="shared" si="23"/>
        <v>0.38223140495867786</v>
      </c>
      <c r="F254" s="33">
        <v>17.475000000000001</v>
      </c>
      <c r="G254" s="8">
        <f t="shared" si="26"/>
        <v>4.4843049327354258E-2</v>
      </c>
      <c r="H254" s="143">
        <f>VLOOKUP(A254,'ARTICLES 10052022'!$A$2:$Q$1999,17,FALSE)</f>
        <v>17.475000000000001</v>
      </c>
      <c r="I254" s="8">
        <f t="shared" si="27"/>
        <v>0</v>
      </c>
      <c r="J254" t="s">
        <v>3327</v>
      </c>
    </row>
    <row r="255" spans="1:10" ht="15" thickBot="1">
      <c r="A255" s="22" t="s">
        <v>412</v>
      </c>
      <c r="B255" s="14" t="s">
        <v>413</v>
      </c>
      <c r="C255" s="15">
        <v>16.5</v>
      </c>
      <c r="D255" s="16">
        <v>20.774999999999999</v>
      </c>
      <c r="E255" s="8">
        <f t="shared" si="23"/>
        <v>0.25909090909090898</v>
      </c>
      <c r="F255" s="33">
        <v>20.78</v>
      </c>
      <c r="G255" s="8">
        <f t="shared" si="26"/>
        <v>2.4067388688339632E-4</v>
      </c>
      <c r="H255" s="143">
        <f>VLOOKUP(A255,'ARTICLES 10052022'!$A$2:$Q$1999,17,FALSE)</f>
        <v>20.774999999999999</v>
      </c>
      <c r="I255" s="8">
        <f t="shared" si="27"/>
        <v>-2.4061597690098931E-4</v>
      </c>
      <c r="J255" t="s">
        <v>3327</v>
      </c>
    </row>
    <row r="256" spans="1:10" ht="15" thickBot="1">
      <c r="A256" s="22" t="s">
        <v>414</v>
      </c>
      <c r="B256" s="14" t="s">
        <v>415</v>
      </c>
      <c r="C256" s="15">
        <v>38.61</v>
      </c>
      <c r="D256" s="16">
        <v>38.61</v>
      </c>
      <c r="E256" s="8">
        <f t="shared" si="23"/>
        <v>0</v>
      </c>
      <c r="F256" s="33">
        <v>39.599999999999994</v>
      </c>
      <c r="G256" s="8">
        <f t="shared" si="26"/>
        <v>2.5641025641025508E-2</v>
      </c>
      <c r="H256" s="143">
        <v>39.6</v>
      </c>
      <c r="I256" s="8">
        <f t="shared" si="27"/>
        <v>1.794299837778031E-16</v>
      </c>
      <c r="J256" t="s">
        <v>3327</v>
      </c>
    </row>
    <row r="257" spans="1:10" ht="15" thickBot="1">
      <c r="A257" s="22" t="s">
        <v>416</v>
      </c>
      <c r="B257" s="14" t="s">
        <v>417</v>
      </c>
      <c r="C257" s="15">
        <v>5.72</v>
      </c>
      <c r="D257" s="16">
        <v>5.72</v>
      </c>
      <c r="E257" s="8">
        <f t="shared" si="23"/>
        <v>0</v>
      </c>
      <c r="F257" s="33">
        <v>5.8875000000000002</v>
      </c>
      <c r="G257" s="8">
        <f t="shared" si="26"/>
        <v>2.928321678321686E-2</v>
      </c>
      <c r="H257" s="143">
        <f>VLOOKUP(A257,'ARTICLES 10052022'!$A$2:$Q$1999,17,FALSE)</f>
        <v>5.8875000000000002</v>
      </c>
      <c r="I257" s="8">
        <f t="shared" si="27"/>
        <v>0</v>
      </c>
      <c r="J257" t="s">
        <v>3327</v>
      </c>
    </row>
    <row r="258" spans="1:10" ht="15" thickBot="1">
      <c r="A258" s="22" t="s">
        <v>418</v>
      </c>
      <c r="B258" s="14" t="s">
        <v>419</v>
      </c>
      <c r="C258" s="15">
        <v>3.35</v>
      </c>
      <c r="D258" s="16">
        <v>7.1549999999999994</v>
      </c>
      <c r="E258" s="8">
        <f t="shared" si="23"/>
        <v>1.1358208955223879</v>
      </c>
      <c r="F258" s="33">
        <v>7.16</v>
      </c>
      <c r="G258" s="8">
        <f t="shared" si="26"/>
        <v>6.988120195668458E-4</v>
      </c>
      <c r="H258" s="143">
        <f>VLOOKUP(A258,'ARTICLES 10052022'!$A$2:$Q$1999,17,FALSE)</f>
        <v>7.1470500000000001</v>
      </c>
      <c r="I258" s="8">
        <f t="shared" si="27"/>
        <v>-1.8086592178770972E-3</v>
      </c>
      <c r="J258" t="s">
        <v>3327</v>
      </c>
    </row>
    <row r="259" spans="1:10" ht="15" thickBot="1">
      <c r="A259" s="22" t="s">
        <v>420</v>
      </c>
      <c r="B259" s="14" t="s">
        <v>421</v>
      </c>
      <c r="C259" s="15">
        <v>1.18</v>
      </c>
      <c r="D259" s="16">
        <v>1.3117500000000002</v>
      </c>
      <c r="E259" s="8">
        <f t="shared" si="23"/>
        <v>0.11165254237288158</v>
      </c>
      <c r="F259" s="33">
        <v>1.4575</v>
      </c>
      <c r="G259" s="8">
        <f t="shared" si="26"/>
        <v>0.11111111111111097</v>
      </c>
      <c r="H259" s="143">
        <f>VLOOKUP(A259,'ARTICLES 10052022'!$A$2:$Q$1999,17,FALSE)</f>
        <v>1.4575</v>
      </c>
      <c r="I259" s="8">
        <f t="shared" si="27"/>
        <v>0</v>
      </c>
      <c r="J259" t="s">
        <v>3327</v>
      </c>
    </row>
    <row r="260" spans="1:10" ht="15" thickBot="1">
      <c r="A260" s="22" t="s">
        <v>422</v>
      </c>
      <c r="B260" s="14" t="s">
        <v>423</v>
      </c>
      <c r="C260" s="15">
        <v>20.53</v>
      </c>
      <c r="D260" s="16">
        <v>20.625</v>
      </c>
      <c r="E260" s="8">
        <f t="shared" si="23"/>
        <v>4.6273745737943914E-3</v>
      </c>
      <c r="F260" s="33">
        <v>21.875</v>
      </c>
      <c r="G260" s="8">
        <f t="shared" si="26"/>
        <v>6.0606060606060608E-2</v>
      </c>
      <c r="H260" s="143">
        <f>VLOOKUP(A260,'ARTICLES 10052022'!$A$2:$Q$1999,17,FALSE)</f>
        <v>21.875</v>
      </c>
      <c r="I260" s="8">
        <f t="shared" si="27"/>
        <v>0</v>
      </c>
      <c r="J260" t="s">
        <v>3327</v>
      </c>
    </row>
    <row r="261" spans="1:10" ht="15" thickBot="1">
      <c r="A261" s="22" t="s">
        <v>424</v>
      </c>
      <c r="B261" s="14" t="s">
        <v>425</v>
      </c>
      <c r="C261" s="15">
        <v>90</v>
      </c>
      <c r="D261" s="16">
        <v>90.885000000000005</v>
      </c>
      <c r="E261" s="8">
        <f t="shared" si="23"/>
        <v>9.8333333333333901E-3</v>
      </c>
      <c r="F261" s="33">
        <v>95.49</v>
      </c>
      <c r="G261" s="8">
        <f t="shared" si="26"/>
        <v>5.0668427133190183E-2</v>
      </c>
      <c r="H261" s="143">
        <f>VLOOKUP(A261,'ARTICLES 10052022'!$A$2:$Q$1999,17,FALSE)</f>
        <v>48.224999999999994</v>
      </c>
      <c r="I261" s="8">
        <f t="shared" si="27"/>
        <v>-0.49497329563305059</v>
      </c>
      <c r="J261" s="78" t="s">
        <v>3327</v>
      </c>
    </row>
    <row r="262" spans="1:10" ht="15" thickBot="1">
      <c r="A262" s="22" t="s">
        <v>426</v>
      </c>
      <c r="B262" s="14" t="s">
        <v>427</v>
      </c>
      <c r="C262" s="15">
        <v>24</v>
      </c>
      <c r="D262" s="16">
        <v>24.825000000000003</v>
      </c>
      <c r="E262" s="8">
        <f t="shared" si="23"/>
        <v>3.4375000000000121E-2</v>
      </c>
      <c r="F262" s="33">
        <v>26.085000000000001</v>
      </c>
      <c r="G262" s="8">
        <f t="shared" si="26"/>
        <v>5.0755287009063357E-2</v>
      </c>
      <c r="H262" s="143">
        <f>VLOOKUP(A262,'ARTICLES 10052022'!$A$2:$Q$1999,17,FALSE)</f>
        <v>30.558</v>
      </c>
      <c r="I262" s="8">
        <f t="shared" si="27"/>
        <v>0.17147786083956293</v>
      </c>
      <c r="J262" s="78" t="s">
        <v>3327</v>
      </c>
    </row>
    <row r="263" spans="1:10" ht="15" thickBot="1">
      <c r="A263" s="22" t="s">
        <v>428</v>
      </c>
      <c r="B263" s="14" t="s">
        <v>429</v>
      </c>
      <c r="C263" s="15">
        <v>35</v>
      </c>
      <c r="D263" s="16">
        <v>35.664000000000001</v>
      </c>
      <c r="E263" s="8">
        <f t="shared" ref="E263:E319" si="28">(D263-C263)/C263</f>
        <v>1.8971428571428615E-2</v>
      </c>
      <c r="F263" s="33">
        <v>35.664000000000001</v>
      </c>
      <c r="G263" s="8">
        <f t="shared" si="26"/>
        <v>0</v>
      </c>
      <c r="H263" s="143">
        <f>VLOOKUP(A263,'ARTICLES 10052022'!$A$2:$Q$1999,17,FALSE)</f>
        <v>41.15100000000001</v>
      </c>
      <c r="I263" s="8">
        <f t="shared" si="27"/>
        <v>0.15385262449528961</v>
      </c>
      <c r="J263" s="78" t="s">
        <v>3327</v>
      </c>
    </row>
    <row r="264" spans="1:10" ht="15" thickBot="1">
      <c r="A264" s="22" t="s">
        <v>430</v>
      </c>
      <c r="B264" s="14" t="s">
        <v>431</v>
      </c>
      <c r="C264" s="15">
        <v>27</v>
      </c>
      <c r="D264" s="16">
        <v>27</v>
      </c>
      <c r="E264" s="8">
        <f t="shared" si="28"/>
        <v>0</v>
      </c>
      <c r="F264" s="33">
        <v>28.815000000000001</v>
      </c>
      <c r="G264" s="8">
        <f t="shared" si="26"/>
        <v>6.7222222222222267E-2</v>
      </c>
      <c r="H264" s="143">
        <f>VLOOKUP(A264,'ARTICLES 10052022'!$A$2:$Q$1999,17,FALSE)</f>
        <v>28.815000000000001</v>
      </c>
      <c r="I264" s="8">
        <f t="shared" si="27"/>
        <v>0</v>
      </c>
      <c r="J264" t="s">
        <v>3327</v>
      </c>
    </row>
    <row r="265" spans="1:10" ht="15" thickBot="1">
      <c r="A265" s="22" t="s">
        <v>432</v>
      </c>
      <c r="B265" s="14" t="s">
        <v>433</v>
      </c>
      <c r="C265" s="15">
        <v>27</v>
      </c>
      <c r="D265" s="16">
        <v>27</v>
      </c>
      <c r="E265" s="8">
        <f t="shared" si="28"/>
        <v>0</v>
      </c>
      <c r="F265" s="33">
        <v>28.08</v>
      </c>
      <c r="G265" s="8">
        <f t="shared" si="26"/>
        <v>3.9999999999999938E-2</v>
      </c>
      <c r="H265" s="143">
        <f>VLOOKUP(A265,'ARTICLES 10052022'!$A$2:$Q$1999,17,FALSE)</f>
        <v>28.08</v>
      </c>
      <c r="I265" s="8">
        <f t="shared" si="27"/>
        <v>0</v>
      </c>
      <c r="J265" t="s">
        <v>3327</v>
      </c>
    </row>
    <row r="266" spans="1:10" ht="15" thickBot="1">
      <c r="A266" s="22" t="s">
        <v>434</v>
      </c>
      <c r="B266" s="14" t="s">
        <v>435</v>
      </c>
      <c r="C266" s="15">
        <v>31</v>
      </c>
      <c r="D266" s="16">
        <v>31</v>
      </c>
      <c r="E266" s="8">
        <f t="shared" si="28"/>
        <v>0</v>
      </c>
      <c r="F266" s="33">
        <v>34.200000000000003</v>
      </c>
      <c r="G266" s="8">
        <f t="shared" si="26"/>
        <v>0.103225806451613</v>
      </c>
      <c r="H266" s="143">
        <f>VLOOKUP(A266,'ARTICLES 10052022'!$A$2:$Q$1999,17,FALSE)</f>
        <v>34.200000000000003</v>
      </c>
      <c r="I266" s="8">
        <f t="shared" si="27"/>
        <v>0</v>
      </c>
      <c r="J266" t="s">
        <v>3327</v>
      </c>
    </row>
    <row r="267" spans="1:10" ht="15" thickBot="1">
      <c r="A267" s="22" t="s">
        <v>436</v>
      </c>
      <c r="B267" s="14" t="s">
        <v>437</v>
      </c>
      <c r="C267" s="15">
        <v>141.36000000000001</v>
      </c>
      <c r="D267" s="16">
        <v>141.36000000000001</v>
      </c>
      <c r="E267" s="8">
        <f t="shared" si="28"/>
        <v>0</v>
      </c>
      <c r="F267" s="33">
        <v>141.36000000000001</v>
      </c>
      <c r="G267" s="8">
        <f t="shared" si="26"/>
        <v>0</v>
      </c>
      <c r="H267" s="143">
        <f>VLOOKUP(A267,'ARTICLES 10052022'!$A$2:$Q$1999,17,FALSE)</f>
        <v>133.5</v>
      </c>
      <c r="I267" s="8">
        <f t="shared" si="27"/>
        <v>-5.5602716468590926E-2</v>
      </c>
      <c r="J267" t="s">
        <v>3327</v>
      </c>
    </row>
    <row r="268" spans="1:10" ht="15" thickBot="1">
      <c r="A268" s="22" t="s">
        <v>438</v>
      </c>
      <c r="B268" s="14" t="s">
        <v>439</v>
      </c>
      <c r="C268" s="15">
        <v>138.13</v>
      </c>
      <c r="D268" s="16">
        <v>138.13</v>
      </c>
      <c r="E268" s="8">
        <f t="shared" si="28"/>
        <v>0</v>
      </c>
      <c r="F268" s="33">
        <v>157.5</v>
      </c>
      <c r="G268" s="8">
        <f t="shared" si="26"/>
        <v>0.1402302179106639</v>
      </c>
      <c r="H268" s="143">
        <f>VLOOKUP(A268,'ARTICLES 10052022'!$A$2:$Q$1999,17,FALSE)</f>
        <v>157.5</v>
      </c>
      <c r="I268" s="8">
        <f t="shared" si="27"/>
        <v>0</v>
      </c>
      <c r="J268" t="s">
        <v>3327</v>
      </c>
    </row>
    <row r="269" spans="1:10" ht="15" thickBot="1">
      <c r="A269" s="22" t="s">
        <v>440</v>
      </c>
      <c r="B269" s="14" t="s">
        <v>441</v>
      </c>
      <c r="C269" s="15">
        <v>11.25</v>
      </c>
      <c r="D269" s="16">
        <v>11.25</v>
      </c>
      <c r="E269" s="8">
        <f t="shared" si="28"/>
        <v>0</v>
      </c>
      <c r="F269" s="33">
        <v>11.25</v>
      </c>
      <c r="G269" s="8">
        <f t="shared" si="26"/>
        <v>0</v>
      </c>
      <c r="H269" s="143">
        <f>VLOOKUP(A269,'ARTICLES 10052022'!$A$2:$Q$1999,17,FALSE)</f>
        <v>11.47</v>
      </c>
      <c r="I269" s="8">
        <f t="shared" si="27"/>
        <v>1.9555555555555611E-2</v>
      </c>
      <c r="J269" t="s">
        <v>3327</v>
      </c>
    </row>
    <row r="270" spans="1:10" ht="15" thickBot="1">
      <c r="A270" s="22" t="s">
        <v>442</v>
      </c>
      <c r="B270" s="14" t="s">
        <v>443</v>
      </c>
      <c r="C270" s="15">
        <v>431.65</v>
      </c>
      <c r="D270" s="16">
        <v>431.65</v>
      </c>
      <c r="E270" s="8">
        <f t="shared" si="28"/>
        <v>0</v>
      </c>
      <c r="F270" s="33">
        <v>469.5</v>
      </c>
      <c r="G270" s="8">
        <f t="shared" si="26"/>
        <v>8.7686783273485516E-2</v>
      </c>
      <c r="H270" s="143">
        <f>VLOOKUP(A270,'ARTICLES 10052022'!$A$2:$Q$1999,17,FALSE)</f>
        <v>469.5</v>
      </c>
      <c r="I270" s="8">
        <f t="shared" si="27"/>
        <v>0</v>
      </c>
      <c r="J270" t="s">
        <v>3327</v>
      </c>
    </row>
    <row r="271" spans="1:10" ht="15" thickBot="1">
      <c r="A271" s="22" t="s">
        <v>444</v>
      </c>
      <c r="B271" s="14" t="s">
        <v>445</v>
      </c>
      <c r="C271" s="15">
        <v>441.73</v>
      </c>
      <c r="D271" s="16">
        <v>441.73</v>
      </c>
      <c r="E271" s="8">
        <f t="shared" si="28"/>
        <v>0</v>
      </c>
      <c r="F271" s="33">
        <v>499.5</v>
      </c>
      <c r="G271" s="8">
        <f t="shared" si="26"/>
        <v>0.13078124646277134</v>
      </c>
      <c r="H271" s="143">
        <f>VLOOKUP(A271,'ARTICLES 10052022'!$A$2:$Q$1999,17,FALSE)</f>
        <v>499.5</v>
      </c>
      <c r="I271" s="8">
        <f t="shared" si="27"/>
        <v>0</v>
      </c>
      <c r="J271" t="s">
        <v>3327</v>
      </c>
    </row>
    <row r="272" spans="1:10" ht="15" thickBot="1">
      <c r="A272" s="22" t="s">
        <v>446</v>
      </c>
      <c r="B272" s="14" t="s">
        <v>447</v>
      </c>
      <c r="C272" s="15">
        <v>315.06</v>
      </c>
      <c r="D272" s="16">
        <v>315.06</v>
      </c>
      <c r="E272" s="8">
        <f t="shared" si="28"/>
        <v>0</v>
      </c>
      <c r="F272" s="33">
        <v>360.43</v>
      </c>
      <c r="G272" s="8">
        <f t="shared" si="26"/>
        <v>0.1440043166381007</v>
      </c>
      <c r="H272" s="143">
        <f>VLOOKUP(A272,'ARTICLES 10052022'!$A$2:$Q$1999,17,FALSE)</f>
        <v>360.43</v>
      </c>
      <c r="I272" s="8">
        <f t="shared" si="27"/>
        <v>0</v>
      </c>
      <c r="J272" t="s">
        <v>3327</v>
      </c>
    </row>
    <row r="273" spans="1:11" ht="15" thickBot="1">
      <c r="A273" s="22" t="s">
        <v>448</v>
      </c>
      <c r="B273" s="14" t="s">
        <v>449</v>
      </c>
      <c r="C273" s="15">
        <v>119.89</v>
      </c>
      <c r="D273" s="16">
        <v>119.89</v>
      </c>
      <c r="E273" s="8">
        <f t="shared" si="28"/>
        <v>0</v>
      </c>
      <c r="F273" s="33">
        <v>132</v>
      </c>
      <c r="G273" s="8">
        <f t="shared" si="26"/>
        <v>0.10100925848694636</v>
      </c>
      <c r="H273" s="143">
        <f>VLOOKUP(A273,'ARTICLES 10052022'!$A$2:$Q$1999,17,FALSE)</f>
        <v>132</v>
      </c>
      <c r="I273" s="8">
        <f t="shared" si="27"/>
        <v>0</v>
      </c>
      <c r="J273" t="s">
        <v>3327</v>
      </c>
    </row>
    <row r="274" spans="1:11" ht="15" thickBot="1">
      <c r="A274" s="22" t="s">
        <v>450</v>
      </c>
      <c r="B274" s="14" t="s">
        <v>451</v>
      </c>
      <c r="C274" s="15">
        <v>237.1</v>
      </c>
      <c r="D274" s="16">
        <v>237.1</v>
      </c>
      <c r="E274" s="8">
        <f t="shared" si="28"/>
        <v>0</v>
      </c>
      <c r="F274" s="33">
        <v>267</v>
      </c>
      <c r="G274" s="8">
        <f t="shared" si="26"/>
        <v>0.12610712779417971</v>
      </c>
      <c r="H274" s="143">
        <f>VLOOKUP(A274,'ARTICLES 10052022'!$A$2:$Q$1999,17,FALSE)</f>
        <v>267</v>
      </c>
      <c r="I274" s="8">
        <f t="shared" si="27"/>
        <v>0</v>
      </c>
      <c r="J274" t="s">
        <v>3327</v>
      </c>
    </row>
    <row r="275" spans="1:11" ht="15" thickBot="1">
      <c r="A275" s="22" t="s">
        <v>452</v>
      </c>
      <c r="B275" s="14" t="s">
        <v>453</v>
      </c>
      <c r="C275" s="15">
        <v>191.42</v>
      </c>
      <c r="D275" s="16">
        <v>191.42</v>
      </c>
      <c r="E275" s="8">
        <f t="shared" si="28"/>
        <v>0</v>
      </c>
      <c r="F275" s="33">
        <v>223.5</v>
      </c>
      <c r="G275" s="8">
        <f t="shared" si="26"/>
        <v>0.167589593563891</v>
      </c>
      <c r="H275" s="143">
        <f>VLOOKUP(A275,'ARTICLES 10052022'!$A$2:$Q$1999,17,FALSE)</f>
        <v>223.5</v>
      </c>
      <c r="I275" s="8">
        <f t="shared" si="27"/>
        <v>0</v>
      </c>
      <c r="J275" t="s">
        <v>3327</v>
      </c>
    </row>
    <row r="276" spans="1:11" ht="15" thickBot="1">
      <c r="A276" s="22" t="s">
        <v>454</v>
      </c>
      <c r="B276" s="14" t="s">
        <v>455</v>
      </c>
      <c r="C276" s="15">
        <v>107.62</v>
      </c>
      <c r="D276" s="16">
        <v>107.62</v>
      </c>
      <c r="E276" s="8">
        <f t="shared" si="28"/>
        <v>0</v>
      </c>
      <c r="F276" s="33">
        <v>117.8</v>
      </c>
      <c r="G276" s="8">
        <f t="shared" si="26"/>
        <v>9.4592083255900322E-2</v>
      </c>
      <c r="H276" s="143">
        <f>VLOOKUP(A276,'ARTICLES 10052022'!$A$2:$Q$1999,17,FALSE)</f>
        <v>127.224</v>
      </c>
      <c r="I276" s="8">
        <f t="shared" si="27"/>
        <v>8.0000000000000057E-2</v>
      </c>
      <c r="J276" t="s">
        <v>3327</v>
      </c>
      <c r="K276" s="102"/>
    </row>
    <row r="277" spans="1:11" ht="15" thickBot="1">
      <c r="A277" s="22" t="s">
        <v>456</v>
      </c>
      <c r="B277" s="14" t="s">
        <v>457</v>
      </c>
      <c r="C277" s="15">
        <v>71.05</v>
      </c>
      <c r="D277" s="16">
        <v>71.05</v>
      </c>
      <c r="E277" s="8">
        <f t="shared" si="28"/>
        <v>0</v>
      </c>
      <c r="F277" s="33">
        <v>71.05</v>
      </c>
      <c r="G277" s="8">
        <f t="shared" ref="G277:G306" si="29">(IF(F277="","",(F277-D277)/D277))</f>
        <v>0</v>
      </c>
      <c r="H277" s="143">
        <f>VLOOKUP(A277,'ARTICLES 10052022'!$A$2:$Q$1999,17,FALSE)</f>
        <v>75.600000000000009</v>
      </c>
      <c r="I277" s="8">
        <f t="shared" si="27"/>
        <v>6.4039408866995232E-2</v>
      </c>
      <c r="J277" t="s">
        <v>3327</v>
      </c>
      <c r="K277" s="102"/>
    </row>
    <row r="278" spans="1:11" ht="15" thickBot="1">
      <c r="A278" s="22" t="s">
        <v>458</v>
      </c>
      <c r="B278" s="14" t="s">
        <v>459</v>
      </c>
      <c r="C278" s="15">
        <v>100.31</v>
      </c>
      <c r="D278" s="16">
        <v>100.31</v>
      </c>
      <c r="E278" s="8">
        <f t="shared" si="28"/>
        <v>0</v>
      </c>
      <c r="F278" s="33">
        <v>109.8</v>
      </c>
      <c r="G278" s="8">
        <f t="shared" si="29"/>
        <v>9.4606719170571174E-2</v>
      </c>
      <c r="H278" s="143">
        <f>VLOOKUP(A278,'ARTICLES 10052022'!$A$2:$Q$1999,17,FALSE)</f>
        <v>118.584</v>
      </c>
      <c r="I278" s="8">
        <f t="shared" si="27"/>
        <v>8.0000000000000057E-2</v>
      </c>
      <c r="J278" t="s">
        <v>3327</v>
      </c>
      <c r="K278" s="102"/>
    </row>
    <row r="279" spans="1:11" ht="15" thickBot="1">
      <c r="A279" s="22" t="s">
        <v>460</v>
      </c>
      <c r="B279" s="14" t="s">
        <v>461</v>
      </c>
      <c r="C279" s="15">
        <v>25.14</v>
      </c>
      <c r="D279" s="16">
        <v>27.147539999999999</v>
      </c>
      <c r="E279" s="8">
        <f t="shared" si="28"/>
        <v>7.985441527446295E-2</v>
      </c>
      <c r="F279" s="33">
        <v>29.085000000000001</v>
      </c>
      <c r="G279" s="8">
        <f t="shared" si="29"/>
        <v>7.1367792440862096E-2</v>
      </c>
      <c r="H279" s="143">
        <f>VLOOKUP(A279,'ARTICLES 10052022'!$A$2:$Q$1999,17,FALSE)</f>
        <v>29.085000000000001</v>
      </c>
      <c r="I279" s="8">
        <f t="shared" si="27"/>
        <v>0</v>
      </c>
      <c r="J279" t="s">
        <v>3327</v>
      </c>
      <c r="K279" s="102"/>
    </row>
    <row r="280" spans="1:11" ht="15" thickBot="1">
      <c r="A280" s="22" t="s">
        <v>462</v>
      </c>
      <c r="B280" s="14" t="s">
        <v>463</v>
      </c>
      <c r="C280" s="15">
        <v>38.799999999999997</v>
      </c>
      <c r="D280" s="16">
        <v>49</v>
      </c>
      <c r="E280" s="8">
        <f t="shared" si="28"/>
        <v>0.2628865979381444</v>
      </c>
      <c r="F280" s="33">
        <v>52.5</v>
      </c>
      <c r="G280" s="8">
        <f t="shared" si="29"/>
        <v>7.1428571428571425E-2</v>
      </c>
      <c r="H280" s="143">
        <f>VLOOKUP(A280,'ARTICLES 10052022'!$A$2:$Q$1999,17,FALSE)</f>
        <v>52.5</v>
      </c>
      <c r="I280" s="8">
        <f t="shared" si="27"/>
        <v>0</v>
      </c>
      <c r="J280" t="s">
        <v>3327</v>
      </c>
      <c r="K280" s="102"/>
    </row>
    <row r="281" spans="1:11" ht="15" thickBot="1">
      <c r="A281" s="22" t="s">
        <v>464</v>
      </c>
      <c r="B281" s="14" t="s">
        <v>465</v>
      </c>
      <c r="C281" s="15">
        <v>47.94</v>
      </c>
      <c r="D281" s="16">
        <v>56.699999999999996</v>
      </c>
      <c r="E281" s="8">
        <f t="shared" si="28"/>
        <v>0.1827284105131414</v>
      </c>
      <c r="F281" s="33">
        <v>60.75</v>
      </c>
      <c r="G281" s="8">
        <f t="shared" si="29"/>
        <v>7.1428571428571508E-2</v>
      </c>
      <c r="H281" s="143">
        <f>VLOOKUP(A281,'ARTICLES 10052022'!$A$2:$Q$1999,17,FALSE)</f>
        <v>60.75</v>
      </c>
      <c r="I281" s="8">
        <f t="shared" si="27"/>
        <v>0</v>
      </c>
      <c r="J281" t="s">
        <v>3327</v>
      </c>
      <c r="K281" s="102"/>
    </row>
    <row r="282" spans="1:11" ht="15" thickBot="1">
      <c r="A282" s="22" t="s">
        <v>466</v>
      </c>
      <c r="B282" s="14" t="s">
        <v>467</v>
      </c>
      <c r="C282" s="15">
        <v>38.369999999999997</v>
      </c>
      <c r="D282" s="16">
        <v>38.369999999999997</v>
      </c>
      <c r="E282" s="8">
        <f t="shared" si="28"/>
        <v>0</v>
      </c>
      <c r="F282" s="33">
        <v>42</v>
      </c>
      <c r="G282" s="8">
        <f t="shared" si="29"/>
        <v>9.4605160281469966E-2</v>
      </c>
      <c r="H282" s="143">
        <f>VLOOKUP(A282,'ARTICLES 10052022'!$A$2:$Q$1999,17,FALSE)</f>
        <v>45.36</v>
      </c>
      <c r="I282" s="8">
        <f t="shared" si="27"/>
        <v>7.9999999999999988E-2</v>
      </c>
      <c r="J282" t="s">
        <v>3327</v>
      </c>
      <c r="K282" s="102"/>
    </row>
    <row r="283" spans="1:11" ht="15" thickBot="1">
      <c r="A283" s="25" t="s">
        <v>468</v>
      </c>
      <c r="B283" s="14" t="s">
        <v>469</v>
      </c>
      <c r="C283" s="15"/>
      <c r="D283" s="16">
        <v>21.32</v>
      </c>
      <c r="E283" s="8"/>
      <c r="F283" s="33">
        <v>21.32</v>
      </c>
      <c r="G283" s="8">
        <f t="shared" si="29"/>
        <v>0</v>
      </c>
      <c r="H283" s="143">
        <f>VLOOKUP(A283,'ARTICLES 10052022'!$A$2:$Q$1999,17,FALSE)</f>
        <v>22</v>
      </c>
      <c r="I283" s="8">
        <f t="shared" si="27"/>
        <v>3.1894934333958708E-2</v>
      </c>
      <c r="J283" t="s">
        <v>3327</v>
      </c>
      <c r="K283" s="102"/>
    </row>
    <row r="284" spans="1:11" ht="15" thickBot="1">
      <c r="A284" s="25" t="s">
        <v>470</v>
      </c>
      <c r="B284" s="14" t="s">
        <v>471</v>
      </c>
      <c r="C284" s="15">
        <v>34.53</v>
      </c>
      <c r="D284" s="16">
        <v>34.53</v>
      </c>
      <c r="E284" s="8">
        <f t="shared" si="28"/>
        <v>0</v>
      </c>
      <c r="F284" s="33">
        <v>37.799999999999997</v>
      </c>
      <c r="G284" s="8">
        <f t="shared" si="29"/>
        <v>9.4700260642919087E-2</v>
      </c>
      <c r="H284" s="143">
        <f>VLOOKUP(A284,'ARTICLES 10052022'!$A$2:$Q$1999,17,FALSE)</f>
        <v>40.823999999999998</v>
      </c>
      <c r="I284" s="8">
        <f t="shared" si="27"/>
        <v>8.0000000000000029E-2</v>
      </c>
      <c r="J284" t="s">
        <v>3327</v>
      </c>
      <c r="K284" s="102"/>
    </row>
    <row r="285" spans="1:11" ht="15" thickBot="1">
      <c r="A285" s="22" t="s">
        <v>472</v>
      </c>
      <c r="B285" s="14" t="s">
        <v>473</v>
      </c>
      <c r="C285" s="15">
        <v>4.87</v>
      </c>
      <c r="D285" s="16">
        <v>4.87</v>
      </c>
      <c r="E285" s="8">
        <f t="shared" si="28"/>
        <v>0</v>
      </c>
      <c r="F285" s="33">
        <v>2.1149999999999998</v>
      </c>
      <c r="G285" s="8">
        <f t="shared" si="29"/>
        <v>-0.56570841889117052</v>
      </c>
      <c r="H285" s="143">
        <f>VLOOKUP(A285,'ARTICLES 10052022'!$A$2:$Q$1999,17,FALSE)</f>
        <v>1.41</v>
      </c>
      <c r="I285" s="8">
        <f t="shared" si="27"/>
        <v>-0.33333333333333331</v>
      </c>
      <c r="J285" s="78" t="s">
        <v>3327</v>
      </c>
      <c r="K285" s="102"/>
    </row>
    <row r="286" spans="1:11" ht="15" thickBot="1">
      <c r="A286" s="22" t="s">
        <v>474</v>
      </c>
      <c r="B286" s="14" t="s">
        <v>475</v>
      </c>
      <c r="C286" s="15">
        <v>4.9400000000000004</v>
      </c>
      <c r="D286" s="16">
        <v>4.9400000000000004</v>
      </c>
      <c r="E286" s="8">
        <f t="shared" si="28"/>
        <v>0</v>
      </c>
      <c r="F286" s="33">
        <v>2.0700000000000003</v>
      </c>
      <c r="G286" s="8">
        <f t="shared" si="29"/>
        <v>-0.58097165991902833</v>
      </c>
      <c r="H286" s="143">
        <f>VLOOKUP(A286,'ARTICLES 10052022'!$A$2:$Q$1999,17,FALSE)</f>
        <v>1.3800000000000001</v>
      </c>
      <c r="I286" s="8">
        <f t="shared" si="27"/>
        <v>-0.33333333333333337</v>
      </c>
      <c r="J286" s="78" t="s">
        <v>3327</v>
      </c>
      <c r="K286" s="102"/>
    </row>
    <row r="287" spans="1:11" ht="15" thickBot="1">
      <c r="A287" s="22" t="s">
        <v>476</v>
      </c>
      <c r="B287" s="14" t="s">
        <v>477</v>
      </c>
      <c r="C287" s="15">
        <v>4.9400000000000004</v>
      </c>
      <c r="D287" s="16">
        <v>4.9400000000000004</v>
      </c>
      <c r="E287" s="8">
        <f t="shared" si="28"/>
        <v>0</v>
      </c>
      <c r="F287" s="33">
        <v>2.0700000000000003</v>
      </c>
      <c r="G287" s="8">
        <f t="shared" si="29"/>
        <v>-0.58097165991902833</v>
      </c>
      <c r="H287" s="143">
        <f>VLOOKUP(A287,'ARTICLES 10052022'!$A$2:$Q$1999,17,FALSE)</f>
        <v>1.3800000000000001</v>
      </c>
      <c r="I287" s="8">
        <f t="shared" si="27"/>
        <v>-0.33333333333333337</v>
      </c>
      <c r="J287" s="78" t="s">
        <v>3327</v>
      </c>
      <c r="K287" s="102"/>
    </row>
    <row r="288" spans="1:11" ht="15" thickBot="1">
      <c r="A288" s="22" t="s">
        <v>478</v>
      </c>
      <c r="B288" s="14" t="s">
        <v>479</v>
      </c>
      <c r="C288" s="15">
        <v>32.479999999999997</v>
      </c>
      <c r="D288" s="16">
        <v>32.479999999999997</v>
      </c>
      <c r="E288" s="8">
        <f t="shared" si="28"/>
        <v>0</v>
      </c>
      <c r="F288" s="33">
        <v>32.479999999999997</v>
      </c>
      <c r="G288" s="8">
        <f t="shared" si="29"/>
        <v>0</v>
      </c>
      <c r="H288" s="143">
        <f>VLOOKUP(A288,'ARTICLES 10052022'!$A$2:$Q$1999,17,FALSE)</f>
        <v>34.56</v>
      </c>
      <c r="I288" s="8">
        <f t="shared" si="27"/>
        <v>6.4039408866995245E-2</v>
      </c>
      <c r="J288" t="s">
        <v>3327</v>
      </c>
      <c r="K288" s="102"/>
    </row>
    <row r="289" spans="1:11" ht="15" thickBot="1">
      <c r="A289" s="22" t="s">
        <v>480</v>
      </c>
      <c r="B289" s="14" t="s">
        <v>481</v>
      </c>
      <c r="C289" s="15">
        <v>41.1</v>
      </c>
      <c r="D289" s="16">
        <v>41.1</v>
      </c>
      <c r="E289" s="8">
        <f t="shared" si="28"/>
        <v>0</v>
      </c>
      <c r="F289" s="33">
        <v>41.1</v>
      </c>
      <c r="G289" s="8">
        <f t="shared" si="29"/>
        <v>0</v>
      </c>
      <c r="H289" s="143">
        <f>VLOOKUP(A289,'ARTICLES 10052022'!$A$2:$Q$1999,17,FALSE)</f>
        <v>43.740000000000009</v>
      </c>
      <c r="I289" s="8">
        <f t="shared" si="27"/>
        <v>6.4233576642335949E-2</v>
      </c>
      <c r="J289" t="s">
        <v>3327</v>
      </c>
      <c r="K289" s="102"/>
    </row>
    <row r="290" spans="1:11" ht="15" thickBot="1">
      <c r="A290" s="22" t="s">
        <v>482</v>
      </c>
      <c r="B290" s="14" t="s">
        <v>483</v>
      </c>
      <c r="C290" s="15">
        <v>90.27</v>
      </c>
      <c r="D290" s="16">
        <v>90.27</v>
      </c>
      <c r="E290" s="8">
        <f t="shared" si="28"/>
        <v>0</v>
      </c>
      <c r="F290" s="33">
        <v>90.27</v>
      </c>
      <c r="G290" s="8">
        <f t="shared" si="29"/>
        <v>0</v>
      </c>
      <c r="H290" s="143">
        <f>VLOOKUP(A290,'ARTICLES 10052022'!$A$2:$Q$1999,17,FALSE)</f>
        <v>98.766000000000005</v>
      </c>
      <c r="I290" s="8">
        <f t="shared" si="27"/>
        <v>9.4117647058823639E-2</v>
      </c>
      <c r="J290" t="s">
        <v>3327</v>
      </c>
      <c r="K290" s="102"/>
    </row>
    <row r="291" spans="1:11" ht="15" thickBot="1">
      <c r="A291" s="22" t="s">
        <v>484</v>
      </c>
      <c r="B291" s="14" t="s">
        <v>485</v>
      </c>
      <c r="C291" s="15">
        <v>55.83</v>
      </c>
      <c r="D291" s="16">
        <v>55.83</v>
      </c>
      <c r="E291" s="8">
        <f t="shared" si="28"/>
        <v>0</v>
      </c>
      <c r="F291" s="33">
        <v>32.71</v>
      </c>
      <c r="G291" s="8">
        <f t="shared" si="29"/>
        <v>-0.41411427547913304</v>
      </c>
      <c r="H291" s="143">
        <f>VLOOKUP(A291,'ARTICLES 10052022'!$A$2:$Q$1999,17,FALSE)</f>
        <v>34.1</v>
      </c>
      <c r="I291" s="8">
        <f t="shared" si="27"/>
        <v>4.2494649954142483E-2</v>
      </c>
      <c r="J291" t="s">
        <v>3327</v>
      </c>
    </row>
    <row r="292" spans="1:11" ht="15" thickBot="1">
      <c r="A292" s="22" t="s">
        <v>486</v>
      </c>
      <c r="B292" s="14" t="s">
        <v>487</v>
      </c>
      <c r="C292" s="15">
        <v>82.5</v>
      </c>
      <c r="D292" s="16">
        <v>82.5</v>
      </c>
      <c r="E292" s="8">
        <f t="shared" si="28"/>
        <v>0</v>
      </c>
      <c r="F292" s="33">
        <v>90.765000000000001</v>
      </c>
      <c r="G292" s="8">
        <f t="shared" si="29"/>
        <v>0.10018181818181819</v>
      </c>
      <c r="H292" s="143">
        <f>VLOOKUP(A292,'ARTICLES 10052022'!$A$2:$Q$1999,17,FALSE)</f>
        <v>90.76724999999999</v>
      </c>
      <c r="I292" s="8">
        <f t="shared" si="27"/>
        <v>2.4789291026160161E-5</v>
      </c>
      <c r="J292" t="s">
        <v>3327</v>
      </c>
    </row>
    <row r="293" spans="1:11" ht="15" thickBot="1">
      <c r="A293" s="22" t="s">
        <v>488</v>
      </c>
      <c r="B293" s="14" t="s">
        <v>489</v>
      </c>
      <c r="C293" s="15">
        <v>165</v>
      </c>
      <c r="D293" s="16">
        <v>165</v>
      </c>
      <c r="E293" s="8">
        <f t="shared" si="28"/>
        <v>0</v>
      </c>
      <c r="F293" s="33">
        <v>179.31</v>
      </c>
      <c r="G293" s="8">
        <f t="shared" si="29"/>
        <v>8.6727272727272736E-2</v>
      </c>
      <c r="H293" s="143">
        <f>VLOOKUP(A293,'ARTICLES 10052022'!$A$2:$Q$1999,17,FALSE)</f>
        <v>179.30324999999999</v>
      </c>
      <c r="I293" s="8">
        <f t="shared" si="27"/>
        <v>-3.764430316218233E-5</v>
      </c>
      <c r="J293" t="s">
        <v>3327</v>
      </c>
    </row>
    <row r="294" spans="1:11" ht="15" thickBot="1">
      <c r="A294" s="22" t="s">
        <v>490</v>
      </c>
      <c r="B294" s="14" t="s">
        <v>491</v>
      </c>
      <c r="C294" s="15">
        <v>16.489999999999998</v>
      </c>
      <c r="D294" s="16">
        <v>16.489999999999998</v>
      </c>
      <c r="E294" s="8">
        <f t="shared" si="28"/>
        <v>0</v>
      </c>
      <c r="F294" s="33">
        <v>16.625</v>
      </c>
      <c r="G294" s="8">
        <f t="shared" si="29"/>
        <v>8.1867798665859054E-3</v>
      </c>
      <c r="H294" s="143">
        <f>VLOOKUP(A294,'ARTICLES 10052022'!$A$2:$Q$1999,17,FALSE)</f>
        <v>17.399999999999999</v>
      </c>
      <c r="I294" s="8">
        <f t="shared" si="27"/>
        <v>4.6616541353383376E-2</v>
      </c>
      <c r="J294" t="s">
        <v>3327</v>
      </c>
    </row>
    <row r="295" spans="1:11" ht="15" thickBot="1">
      <c r="A295" s="22" t="s">
        <v>496</v>
      </c>
      <c r="B295" s="14" t="s">
        <v>497</v>
      </c>
      <c r="C295" s="15">
        <v>19.32</v>
      </c>
      <c r="D295" s="16">
        <v>19.32</v>
      </c>
      <c r="E295" s="8">
        <f t="shared" si="28"/>
        <v>0</v>
      </c>
      <c r="F295" s="33">
        <v>19.32</v>
      </c>
      <c r="G295" s="8">
        <f t="shared" si="29"/>
        <v>0</v>
      </c>
      <c r="H295" s="143">
        <f>VLOOKUP(A295,'ARTICLES 10052022'!$A$2:$Q$1999,17,FALSE)</f>
        <v>22.71</v>
      </c>
      <c r="I295" s="8">
        <f t="shared" si="27"/>
        <v>0.1754658385093168</v>
      </c>
      <c r="J295" t="s">
        <v>3327</v>
      </c>
    </row>
    <row r="296" spans="1:11" ht="15" thickBot="1">
      <c r="A296" s="22" t="s">
        <v>498</v>
      </c>
      <c r="B296" s="14" t="s">
        <v>499</v>
      </c>
      <c r="C296" s="15">
        <v>24.03</v>
      </c>
      <c r="D296" s="16">
        <v>24.03</v>
      </c>
      <c r="E296" s="8">
        <f t="shared" si="28"/>
        <v>0</v>
      </c>
      <c r="F296" s="33">
        <v>24.03</v>
      </c>
      <c r="G296" s="8">
        <f t="shared" si="29"/>
        <v>0</v>
      </c>
      <c r="H296" s="143">
        <f>VLOOKUP(A296,'ARTICLES 10052022'!$A$2:$Q$1999,17,FALSE)</f>
        <v>27.645</v>
      </c>
      <c r="I296" s="8">
        <f t="shared" si="27"/>
        <v>0.15043695380774025</v>
      </c>
      <c r="J296" t="s">
        <v>3327</v>
      </c>
    </row>
    <row r="297" spans="1:11" ht="15" thickBot="1">
      <c r="A297" s="22" t="s">
        <v>500</v>
      </c>
      <c r="B297" s="14" t="s">
        <v>501</v>
      </c>
      <c r="C297" s="15">
        <v>10.26</v>
      </c>
      <c r="D297" s="16">
        <v>11.565</v>
      </c>
      <c r="E297" s="8">
        <f t="shared" si="28"/>
        <v>0.12719298245614033</v>
      </c>
      <c r="F297" s="33">
        <v>11.565</v>
      </c>
      <c r="G297" s="8">
        <f t="shared" si="29"/>
        <v>0</v>
      </c>
      <c r="H297" s="143">
        <f>VLOOKUP(A297,'ARTICLES 10052022'!$A$2:$Q$1999,17,FALSE)</f>
        <v>13.86</v>
      </c>
      <c r="I297" s="8">
        <f t="shared" si="27"/>
        <v>0.19844357976653695</v>
      </c>
      <c r="J297" t="s">
        <v>3327</v>
      </c>
    </row>
    <row r="298" spans="1:11" ht="15" thickBot="1">
      <c r="A298" s="22" t="s">
        <v>502</v>
      </c>
      <c r="B298" s="14" t="s">
        <v>503</v>
      </c>
      <c r="C298" s="15">
        <v>7</v>
      </c>
      <c r="D298" s="16">
        <v>8.0500000000000007</v>
      </c>
      <c r="E298" s="8">
        <f t="shared" si="28"/>
        <v>0.15000000000000011</v>
      </c>
      <c r="F298" s="33">
        <v>8.0500000000000007</v>
      </c>
      <c r="G298" s="8">
        <f t="shared" si="29"/>
        <v>0</v>
      </c>
      <c r="H298" s="143">
        <f>VLOOKUP(A298,'ARTICLES 10052022'!$A$2:$Q$1999,17,FALSE)</f>
        <v>9.6999999999999993</v>
      </c>
      <c r="I298" s="8">
        <f t="shared" si="27"/>
        <v>0.20496894409937869</v>
      </c>
      <c r="J298" t="s">
        <v>3327</v>
      </c>
    </row>
    <row r="299" spans="1:11" ht="15" thickBot="1">
      <c r="A299" s="22" t="s">
        <v>504</v>
      </c>
      <c r="B299" s="14" t="s">
        <v>505</v>
      </c>
      <c r="C299" s="15">
        <v>5.1100000000000003</v>
      </c>
      <c r="D299" s="16">
        <v>5.2779999999999996</v>
      </c>
      <c r="E299" s="8">
        <f t="shared" si="28"/>
        <v>3.2876712328766974E-2</v>
      </c>
      <c r="F299" s="33">
        <v>5.3997999999999999</v>
      </c>
      <c r="G299" s="8">
        <f t="shared" si="29"/>
        <v>2.3076923076923144E-2</v>
      </c>
      <c r="H299" s="143">
        <f>VLOOKUP(A299,'ARTICLES 10052022'!$A$2:$Q$1999,17,FALSE)</f>
        <v>6.5170000000000012</v>
      </c>
      <c r="I299" s="8">
        <f t="shared" si="27"/>
        <v>0.20689655172413818</v>
      </c>
      <c r="J299" t="s">
        <v>3327</v>
      </c>
    </row>
    <row r="300" spans="1:11" ht="15" thickBot="1">
      <c r="A300" s="22" t="s">
        <v>506</v>
      </c>
      <c r="B300" s="14" t="s">
        <v>507</v>
      </c>
      <c r="C300" s="15">
        <v>31</v>
      </c>
      <c r="D300" s="16">
        <v>31.738500000000005</v>
      </c>
      <c r="E300" s="8">
        <f t="shared" si="28"/>
        <v>2.3822580645161469E-2</v>
      </c>
      <c r="F300" s="33">
        <v>35.265000000000001</v>
      </c>
      <c r="G300" s="8">
        <f t="shared" si="29"/>
        <v>0.11111111111111094</v>
      </c>
      <c r="H300" s="143">
        <f>VLOOKUP(A300,'ARTICLES 10052022'!$A$2:$Q$1999,17,FALSE)</f>
        <v>42.525000000000006</v>
      </c>
      <c r="I300" s="8">
        <f t="shared" si="27"/>
        <v>0.20586984262016178</v>
      </c>
      <c r="J300" t="s">
        <v>3327</v>
      </c>
    </row>
    <row r="301" spans="1:11" ht="15" thickBot="1">
      <c r="A301" s="22" t="s">
        <v>508</v>
      </c>
      <c r="B301" s="14" t="s">
        <v>509</v>
      </c>
      <c r="C301" s="15">
        <v>4.18</v>
      </c>
      <c r="D301" s="16">
        <v>4.2640000000000002</v>
      </c>
      <c r="E301" s="8">
        <f t="shared" si="28"/>
        <v>2.0095693779904431E-2</v>
      </c>
      <c r="F301" s="33">
        <v>4.92</v>
      </c>
      <c r="G301" s="8">
        <f t="shared" si="29"/>
        <v>0.15384615384615377</v>
      </c>
      <c r="H301" s="143">
        <f>VLOOKUP(A301,'ARTICLES 10052022'!$A$2:$Q$1999,17,FALSE)</f>
        <v>5.0250000000000004</v>
      </c>
      <c r="I301" s="8">
        <f t="shared" si="27"/>
        <v>2.1341463414634235E-2</v>
      </c>
      <c r="J301" t="s">
        <v>3327</v>
      </c>
    </row>
    <row r="302" spans="1:11" ht="15" thickBot="1">
      <c r="A302" s="22" t="s">
        <v>510</v>
      </c>
      <c r="B302" s="14" t="s">
        <v>511</v>
      </c>
      <c r="C302" s="15">
        <v>6.34</v>
      </c>
      <c r="D302" s="16">
        <v>6.370000000000001</v>
      </c>
      <c r="E302" s="8">
        <f t="shared" si="28"/>
        <v>4.73186119873835E-3</v>
      </c>
      <c r="F302" s="33">
        <v>7.3500000000000005</v>
      </c>
      <c r="G302" s="8">
        <f t="shared" si="29"/>
        <v>0.15384615384615374</v>
      </c>
      <c r="H302" s="143">
        <f>VLOOKUP(A302,'ARTICLES 10052022'!$A$2:$Q$1999,17,FALSE)</f>
        <v>8.8500000000000014</v>
      </c>
      <c r="I302" s="8">
        <f t="shared" si="27"/>
        <v>0.20408163265306134</v>
      </c>
      <c r="J302" t="s">
        <v>3327</v>
      </c>
    </row>
    <row r="303" spans="1:11" ht="15" thickBot="1">
      <c r="A303" s="22" t="s">
        <v>512</v>
      </c>
      <c r="B303" s="14" t="s">
        <v>513</v>
      </c>
      <c r="C303" s="15">
        <v>4.63</v>
      </c>
      <c r="D303" s="16">
        <v>4.734</v>
      </c>
      <c r="E303" s="8">
        <f t="shared" si="28"/>
        <v>2.2462203023758121E-2</v>
      </c>
      <c r="F303" s="33">
        <v>5.26</v>
      </c>
      <c r="G303" s="8">
        <f t="shared" si="29"/>
        <v>0.11111111111111106</v>
      </c>
      <c r="H303" s="143">
        <f>VLOOKUP(A303,'ARTICLES 10052022'!$A$2:$Q$1999,17,FALSE)</f>
        <v>6.34</v>
      </c>
      <c r="I303" s="8">
        <f t="shared" si="27"/>
        <v>0.20532319391634984</v>
      </c>
      <c r="J303" t="s">
        <v>3327</v>
      </c>
    </row>
    <row r="304" spans="1:11" ht="15" thickBot="1">
      <c r="A304" s="22" t="s">
        <v>514</v>
      </c>
      <c r="B304" s="14" t="s">
        <v>515</v>
      </c>
      <c r="C304" s="15">
        <v>15</v>
      </c>
      <c r="D304" s="16">
        <v>15</v>
      </c>
      <c r="E304" s="8">
        <f t="shared" si="28"/>
        <v>0</v>
      </c>
      <c r="F304" s="33">
        <v>15</v>
      </c>
      <c r="G304" s="8">
        <f t="shared" si="29"/>
        <v>0</v>
      </c>
      <c r="H304" s="143">
        <f>VLOOKUP(A304,'ARTICLES 10052022'!$A$2:$Q$1999,17,FALSE)</f>
        <v>15.112500000000001</v>
      </c>
      <c r="I304" s="8">
        <f t="shared" si="27"/>
        <v>7.5000000000000474E-3</v>
      </c>
      <c r="J304" t="s">
        <v>3327</v>
      </c>
    </row>
    <row r="305" spans="1:10" ht="15" thickBot="1">
      <c r="A305" s="22" t="s">
        <v>516</v>
      </c>
      <c r="B305" s="14" t="s">
        <v>517</v>
      </c>
      <c r="C305" s="15">
        <v>1.22</v>
      </c>
      <c r="D305" s="16">
        <v>1.5174500000000002</v>
      </c>
      <c r="E305" s="8">
        <f t="shared" si="28"/>
        <v>0.24381147540983625</v>
      </c>
      <c r="F305" s="33">
        <v>1.556975</v>
      </c>
      <c r="G305" s="8">
        <f t="shared" si="29"/>
        <v>2.6046986721143896E-2</v>
      </c>
      <c r="H305" s="143">
        <f>VLOOKUP(A305,'ARTICLES 10052022'!$A$2:$Q$1999,17,FALSE)</f>
        <v>1.5575000000000001</v>
      </c>
      <c r="I305" s="8">
        <f t="shared" si="27"/>
        <v>3.3719231201535587E-4</v>
      </c>
      <c r="J305" t="s">
        <v>3327</v>
      </c>
    </row>
    <row r="306" spans="1:10" ht="15" thickBot="1">
      <c r="A306" s="22" t="s">
        <v>518</v>
      </c>
      <c r="B306" s="14" t="s">
        <v>519</v>
      </c>
      <c r="C306" s="15">
        <v>59.85</v>
      </c>
      <c r="D306" s="16">
        <v>59.85</v>
      </c>
      <c r="E306" s="8">
        <f t="shared" si="28"/>
        <v>0</v>
      </c>
      <c r="F306" s="33">
        <v>59.849999999999994</v>
      </c>
      <c r="G306" s="8">
        <f t="shared" si="29"/>
        <v>-1.1872059077027571E-16</v>
      </c>
      <c r="H306" s="143">
        <f>VLOOKUP(A306,'ARTICLES 10052022'!$A$2:$Q$1999,17,FALSE)</f>
        <v>61.89</v>
      </c>
      <c r="I306" s="8">
        <f t="shared" si="27"/>
        <v>3.4085213032581559E-2</v>
      </c>
      <c r="J306" t="s">
        <v>3327</v>
      </c>
    </row>
    <row r="307" spans="1:10" ht="15" thickBot="1">
      <c r="A307" s="22" t="s">
        <v>520</v>
      </c>
      <c r="B307" s="14" t="s">
        <v>521</v>
      </c>
      <c r="C307" s="15">
        <v>95.85</v>
      </c>
      <c r="D307" s="16">
        <v>95.85</v>
      </c>
      <c r="E307" s="8">
        <f t="shared" si="28"/>
        <v>0</v>
      </c>
      <c r="F307" s="33">
        <v>95.85</v>
      </c>
      <c r="G307" s="8">
        <f t="shared" ref="G307:G331" si="30">(IF(F307="","",(F307-D307)/D307))</f>
        <v>0</v>
      </c>
      <c r="H307" s="143">
        <f>VLOOKUP(A307,'ARTICLES 10052022'!$A$2:$Q$1999,17,FALSE)</f>
        <v>100.27499999999999</v>
      </c>
      <c r="I307" s="8">
        <f t="shared" ref="I307:I363" si="31">(H307-F307)/F307</f>
        <v>4.6165884194053181E-2</v>
      </c>
      <c r="J307" t="s">
        <v>3327</v>
      </c>
    </row>
    <row r="308" spans="1:10" ht="15" thickBot="1">
      <c r="A308" s="25" t="s">
        <v>522</v>
      </c>
      <c r="B308" s="26" t="s">
        <v>523</v>
      </c>
      <c r="C308" s="27">
        <v>1.1200000000000001</v>
      </c>
      <c r="D308" s="28">
        <v>1.288</v>
      </c>
      <c r="E308" s="8">
        <f t="shared" si="28"/>
        <v>0.14999999999999991</v>
      </c>
      <c r="F308" s="33">
        <v>1.9724999999999999</v>
      </c>
      <c r="G308" s="8">
        <f t="shared" si="30"/>
        <v>0.53144409937888193</v>
      </c>
      <c r="H308" s="143">
        <f>VLOOKUP(A308,'ARTICLES 10052022'!$A$2:$Q$1999,17,FALSE)</f>
        <v>1.8773999999999997</v>
      </c>
      <c r="I308" s="8">
        <f t="shared" si="31"/>
        <v>-4.8212927756654089E-2</v>
      </c>
      <c r="J308" t="s">
        <v>3327</v>
      </c>
    </row>
    <row r="309" spans="1:10" ht="15" thickBot="1">
      <c r="A309" s="22" t="s">
        <v>524</v>
      </c>
      <c r="B309" s="14" t="s">
        <v>525</v>
      </c>
      <c r="C309" s="15">
        <v>1.32</v>
      </c>
      <c r="D309" s="16">
        <v>1.518</v>
      </c>
      <c r="E309" s="8">
        <f t="shared" si="28"/>
        <v>0.14999999999999997</v>
      </c>
      <c r="F309" s="33">
        <v>2.1937499999999996</v>
      </c>
      <c r="G309" s="8">
        <f t="shared" si="30"/>
        <v>0.44515810276679818</v>
      </c>
      <c r="H309" s="143">
        <f>VLOOKUP(A309,'ARTICLES 10052022'!$A$2:$Q$1999,17,FALSE)</f>
        <v>2.3506</v>
      </c>
      <c r="I309" s="8">
        <f t="shared" si="31"/>
        <v>7.1498575498575689E-2</v>
      </c>
      <c r="J309" t="s">
        <v>3327</v>
      </c>
    </row>
    <row r="310" spans="1:10" ht="15" thickBot="1">
      <c r="A310" s="22" t="s">
        <v>526</v>
      </c>
      <c r="B310" s="14" t="s">
        <v>527</v>
      </c>
      <c r="C310" s="15">
        <v>1.4</v>
      </c>
      <c r="D310" s="16">
        <v>1.6099999999999999</v>
      </c>
      <c r="E310" s="8">
        <f t="shared" si="28"/>
        <v>0.15</v>
      </c>
      <c r="F310" s="33">
        <v>2.4656249999999997</v>
      </c>
      <c r="G310" s="8">
        <f t="shared" si="30"/>
        <v>0.53144409937888193</v>
      </c>
      <c r="H310" s="143">
        <f>VLOOKUP(A310,'ARTICLES 10052022'!$A$2:$Q$1999,17,FALSE)</f>
        <v>2.3463999999999996</v>
      </c>
      <c r="I310" s="8">
        <f t="shared" si="31"/>
        <v>-4.8354879594423382E-2</v>
      </c>
      <c r="J310" t="s">
        <v>3327</v>
      </c>
    </row>
    <row r="311" spans="1:10" ht="15" thickBot="1">
      <c r="A311" s="22" t="s">
        <v>528</v>
      </c>
      <c r="B311" s="14" t="s">
        <v>529</v>
      </c>
      <c r="C311" s="15">
        <v>1.65</v>
      </c>
      <c r="D311" s="16">
        <v>1.8974999999999997</v>
      </c>
      <c r="E311" s="8">
        <f t="shared" si="28"/>
        <v>0.14999999999999991</v>
      </c>
      <c r="F311" s="33">
        <v>2.7374999999999998</v>
      </c>
      <c r="G311" s="8">
        <f t="shared" si="30"/>
        <v>0.44268774703557323</v>
      </c>
      <c r="H311" s="143">
        <f>VLOOKUP(A311,'ARTICLES 10052022'!$A$2:$Q$1999,17,FALSE)</f>
        <v>2.9371999999999998</v>
      </c>
      <c r="I311" s="8">
        <f t="shared" si="31"/>
        <v>7.2949771689497719E-2</v>
      </c>
      <c r="J311" t="s">
        <v>3327</v>
      </c>
    </row>
    <row r="312" spans="1:10" ht="15" thickBot="1">
      <c r="A312" s="22" t="s">
        <v>530</v>
      </c>
      <c r="B312" s="14" t="s">
        <v>531</v>
      </c>
      <c r="C312" s="15">
        <v>0.56000000000000005</v>
      </c>
      <c r="D312" s="16">
        <v>0.64400000000000002</v>
      </c>
      <c r="E312" s="8">
        <f t="shared" si="28"/>
        <v>0.14999999999999991</v>
      </c>
      <c r="F312" s="33">
        <v>0.98624999999999996</v>
      </c>
      <c r="G312" s="8">
        <f t="shared" si="30"/>
        <v>0.53144409937888193</v>
      </c>
      <c r="H312" s="143">
        <f>VLOOKUP(A312,'ARTICLES 10052022'!$A$2:$Q$1999,17,FALSE)</f>
        <v>0.93799999999999994</v>
      </c>
      <c r="I312" s="8">
        <f t="shared" si="31"/>
        <v>-4.892268694550065E-2</v>
      </c>
      <c r="J312" t="s">
        <v>3327</v>
      </c>
    </row>
    <row r="313" spans="1:10" ht="15" thickBot="1">
      <c r="A313" s="22" t="s">
        <v>532</v>
      </c>
      <c r="B313" s="14" t="s">
        <v>533</v>
      </c>
      <c r="C313" s="15">
        <v>0.66</v>
      </c>
      <c r="D313" s="16">
        <v>0.75900000000000001</v>
      </c>
      <c r="E313" s="8">
        <f t="shared" si="28"/>
        <v>0.14999999999999997</v>
      </c>
      <c r="F313" s="33">
        <v>1.0874999999999999</v>
      </c>
      <c r="G313" s="8">
        <f t="shared" si="30"/>
        <v>0.43280632411067183</v>
      </c>
      <c r="H313" s="143">
        <f>VLOOKUP(A313,'ARTICLES 10052022'!$A$2:$Q$1999,17,FALSE)</f>
        <v>1.1745999999999999</v>
      </c>
      <c r="I313" s="8">
        <f t="shared" si="31"/>
        <v>8.0091954022988465E-2</v>
      </c>
      <c r="J313" t="s">
        <v>3327</v>
      </c>
    </row>
    <row r="314" spans="1:10" ht="15" thickBot="1">
      <c r="A314" s="22" t="s">
        <v>534</v>
      </c>
      <c r="B314" s="14" t="s">
        <v>535</v>
      </c>
      <c r="C314" s="15">
        <v>0.84</v>
      </c>
      <c r="D314" s="16">
        <v>0.96599999999999986</v>
      </c>
      <c r="E314" s="8">
        <f t="shared" si="28"/>
        <v>0.14999999999999988</v>
      </c>
      <c r="F314" s="33">
        <v>1.4812500000000002</v>
      </c>
      <c r="G314" s="8">
        <f t="shared" si="30"/>
        <v>0.53338509316770222</v>
      </c>
      <c r="H314" s="143">
        <f>VLOOKUP(A314,'ARTICLES 10052022'!$A$2:$Q$1999,17,FALSE)</f>
        <v>1.4083999999999999</v>
      </c>
      <c r="I314" s="8">
        <f t="shared" si="31"/>
        <v>-4.9181434599156318E-2</v>
      </c>
      <c r="J314" t="s">
        <v>3327</v>
      </c>
    </row>
    <row r="315" spans="1:10" ht="15" thickBot="1">
      <c r="A315" s="22" t="s">
        <v>536</v>
      </c>
      <c r="B315" s="14" t="s">
        <v>537</v>
      </c>
      <c r="C315" s="15">
        <v>0.99</v>
      </c>
      <c r="D315" s="16">
        <v>1.1384999999999998</v>
      </c>
      <c r="E315" s="8">
        <f t="shared" si="28"/>
        <v>0.14999999999999986</v>
      </c>
      <c r="F315" s="33">
        <v>1.6312499999999999</v>
      </c>
      <c r="G315" s="8">
        <f t="shared" si="30"/>
        <v>0.43280632411067199</v>
      </c>
      <c r="H315" s="143">
        <f>VLOOKUP(A315,'ARTICLES 10052022'!$A$2:$Q$1999,17,FALSE)</f>
        <v>1.7625999999999997</v>
      </c>
      <c r="I315" s="8">
        <f t="shared" si="31"/>
        <v>8.0521072796934781E-2</v>
      </c>
      <c r="J315" t="s">
        <v>3327</v>
      </c>
    </row>
    <row r="316" spans="1:10" ht="15" thickBot="1">
      <c r="A316" s="22" t="s">
        <v>540</v>
      </c>
      <c r="B316" s="14" t="s">
        <v>541</v>
      </c>
      <c r="C316" s="15">
        <v>0.06</v>
      </c>
      <c r="D316" s="16">
        <v>6.6000000000000003E-2</v>
      </c>
      <c r="E316" s="8">
        <f t="shared" si="28"/>
        <v>0.10000000000000009</v>
      </c>
      <c r="F316" s="33">
        <v>6.4000000000000001E-2</v>
      </c>
      <c r="G316" s="8">
        <f t="shared" si="30"/>
        <v>-3.0303030303030328E-2</v>
      </c>
      <c r="H316" s="143">
        <f>VLOOKUP(A316,'ARTICLES 10052022'!$A$2:$Q$1999,17,FALSE)</f>
        <v>6.9000000000000006E-2</v>
      </c>
      <c r="I316" s="8">
        <f t="shared" si="31"/>
        <v>7.8125000000000069E-2</v>
      </c>
      <c r="J316" t="s">
        <v>3327</v>
      </c>
    </row>
    <row r="317" spans="1:10" ht="15" thickBot="1">
      <c r="A317" s="22" t="s">
        <v>544</v>
      </c>
      <c r="B317" s="14" t="s">
        <v>545</v>
      </c>
      <c r="C317" s="15">
        <v>0.08</v>
      </c>
      <c r="D317" s="16">
        <v>8.8000000000000009E-2</v>
      </c>
      <c r="E317" s="8">
        <f t="shared" si="28"/>
        <v>0.10000000000000009</v>
      </c>
      <c r="F317" s="33">
        <v>0.09</v>
      </c>
      <c r="G317" s="8">
        <f t="shared" si="30"/>
        <v>2.2727272727272589E-2</v>
      </c>
      <c r="H317" s="143">
        <f>VLOOKUP(A317,'ARTICLES 10052022'!$A$2:$Q$1999,17,FALSE)</f>
        <v>9.6000000000000002E-2</v>
      </c>
      <c r="I317" s="8">
        <f t="shared" si="31"/>
        <v>6.6666666666666735E-2</v>
      </c>
      <c r="J317" t="s">
        <v>3327</v>
      </c>
    </row>
    <row r="318" spans="1:10" ht="15" thickBot="1">
      <c r="A318" s="22" t="s">
        <v>550</v>
      </c>
      <c r="B318" s="14" t="s">
        <v>551</v>
      </c>
      <c r="C318" s="15">
        <v>0.11</v>
      </c>
      <c r="D318" s="16">
        <v>0.12100000000000001</v>
      </c>
      <c r="E318" s="8">
        <f t="shared" si="28"/>
        <v>0.10000000000000009</v>
      </c>
      <c r="F318" s="33">
        <v>0.129</v>
      </c>
      <c r="G318" s="8">
        <f t="shared" si="30"/>
        <v>6.6115702479338775E-2</v>
      </c>
      <c r="H318" s="143">
        <f>VLOOKUP(A318,'ARTICLES 10052022'!$A$2:$Q$1999,17,FALSE)</f>
        <v>0.13800000000000001</v>
      </c>
      <c r="I318" s="8">
        <f t="shared" si="31"/>
        <v>6.9767441860465171E-2</v>
      </c>
      <c r="J318" t="s">
        <v>3327</v>
      </c>
    </row>
    <row r="319" spans="1:10" ht="15" thickBot="1">
      <c r="A319" s="22" t="s">
        <v>554</v>
      </c>
      <c r="B319" s="14" t="s">
        <v>555</v>
      </c>
      <c r="C319" s="15">
        <v>0.14000000000000001</v>
      </c>
      <c r="D319" s="16">
        <v>0.15400000000000003</v>
      </c>
      <c r="E319" s="8">
        <f t="shared" si="28"/>
        <v>0.10000000000000007</v>
      </c>
      <c r="F319" s="33">
        <v>0.161</v>
      </c>
      <c r="G319" s="8">
        <f t="shared" si="30"/>
        <v>4.545454545454531E-2</v>
      </c>
      <c r="H319" s="143">
        <f>VLOOKUP(A319,'ARTICLES 10052022'!$A$2:$Q$1999,17,FALSE)</f>
        <v>0.17250000000000001</v>
      </c>
      <c r="I319" s="8">
        <f t="shared" si="31"/>
        <v>7.1428571428571494E-2</v>
      </c>
      <c r="J319" t="s">
        <v>3327</v>
      </c>
    </row>
    <row r="320" spans="1:10" ht="15" thickBot="1">
      <c r="A320" s="22" t="s">
        <v>560</v>
      </c>
      <c r="B320" s="14" t="s">
        <v>561</v>
      </c>
      <c r="C320" s="15">
        <v>0.17</v>
      </c>
      <c r="D320" s="16">
        <v>0.18700000000000003</v>
      </c>
      <c r="E320" s="8">
        <f t="shared" ref="E320:E368" si="32">(D320-C320)/C320</f>
        <v>0.10000000000000007</v>
      </c>
      <c r="F320" s="33">
        <v>0.193</v>
      </c>
      <c r="G320" s="8">
        <f t="shared" si="30"/>
        <v>3.2085561497326082E-2</v>
      </c>
      <c r="H320" s="143">
        <f>VLOOKUP(A320,'ARTICLES 10052022'!$A$2:$Q$1999,17,FALSE)</f>
        <v>0.20700000000000002</v>
      </c>
      <c r="I320" s="8">
        <f t="shared" si="31"/>
        <v>7.2538860103627006E-2</v>
      </c>
      <c r="J320" t="s">
        <v>3327</v>
      </c>
    </row>
    <row r="321" spans="1:10" ht="15" thickBot="1">
      <c r="A321" s="22" t="s">
        <v>562</v>
      </c>
      <c r="B321" s="14" t="s">
        <v>563</v>
      </c>
      <c r="C321" s="15">
        <v>0.2</v>
      </c>
      <c r="D321" s="16">
        <v>0.22000000000000003</v>
      </c>
      <c r="E321" s="8">
        <f t="shared" si="32"/>
        <v>0.10000000000000009</v>
      </c>
      <c r="F321" s="33">
        <v>0.23200000000000001</v>
      </c>
      <c r="G321" s="8">
        <f t="shared" si="30"/>
        <v>5.454545454545446E-2</v>
      </c>
      <c r="H321" s="143">
        <f>VLOOKUP(A321,'ARTICLES 10052022'!$A$2:$Q$1999,17,FALSE)</f>
        <v>0.249</v>
      </c>
      <c r="I321" s="8">
        <f t="shared" si="31"/>
        <v>7.3275862068965456E-2</v>
      </c>
      <c r="J321" t="s">
        <v>3327</v>
      </c>
    </row>
    <row r="322" spans="1:10" ht="15" thickBot="1">
      <c r="A322" s="22" t="s">
        <v>564</v>
      </c>
      <c r="B322" s="14" t="s">
        <v>565</v>
      </c>
      <c r="C322" s="15">
        <v>0.22</v>
      </c>
      <c r="D322" s="16">
        <v>0.24200000000000002</v>
      </c>
      <c r="E322" s="8">
        <f t="shared" si="32"/>
        <v>0.10000000000000009</v>
      </c>
      <c r="F322" s="33">
        <v>0.25800000000000001</v>
      </c>
      <c r="G322" s="8">
        <f t="shared" si="30"/>
        <v>6.6115702479338775E-2</v>
      </c>
      <c r="H322" s="143">
        <f>VLOOKUP(A322,'ARTICLES 10052022'!$A$2:$Q$1999,17,FALSE)</f>
        <v>0.27600000000000002</v>
      </c>
      <c r="I322" s="8">
        <f t="shared" si="31"/>
        <v>6.9767441860465171E-2</v>
      </c>
      <c r="J322" t="s">
        <v>3327</v>
      </c>
    </row>
    <row r="323" spans="1:10" ht="15" thickBot="1">
      <c r="A323" s="22" t="s">
        <v>566</v>
      </c>
      <c r="B323" s="14" t="s">
        <v>567</v>
      </c>
      <c r="C323" s="15">
        <v>0.28000000000000003</v>
      </c>
      <c r="D323" s="16">
        <v>0.30800000000000005</v>
      </c>
      <c r="E323" s="8">
        <f t="shared" si="32"/>
        <v>0.10000000000000007</v>
      </c>
      <c r="F323" s="33">
        <v>0.32200000000000001</v>
      </c>
      <c r="G323" s="8">
        <f t="shared" si="30"/>
        <v>4.545454545454531E-2</v>
      </c>
      <c r="H323" s="143">
        <f>VLOOKUP(A323,'ARTICLES 10052022'!$A$2:$Q$1999,17,FALSE)</f>
        <v>0.34500000000000003</v>
      </c>
      <c r="I323" s="8">
        <f t="shared" si="31"/>
        <v>7.1428571428571494E-2</v>
      </c>
      <c r="J323" t="s">
        <v>3327</v>
      </c>
    </row>
    <row r="324" spans="1:10" ht="15" thickBot="1">
      <c r="A324" s="25" t="s">
        <v>568</v>
      </c>
      <c r="B324" s="26" t="s">
        <v>569</v>
      </c>
      <c r="C324" s="27">
        <v>71.62</v>
      </c>
      <c r="D324" s="28">
        <v>76.631687999999997</v>
      </c>
      <c r="E324" s="8">
        <f t="shared" si="32"/>
        <v>6.9976096062552243E-2</v>
      </c>
      <c r="F324" s="33">
        <v>84.450600000000009</v>
      </c>
      <c r="G324" s="8">
        <f t="shared" si="30"/>
        <v>0.10203236029460831</v>
      </c>
      <c r="H324" s="143">
        <f>VLOOKUP(A324,'ARTICLES 10052022'!$A$2:$Q$1999,17,FALSE)</f>
        <v>86.457450000000009</v>
      </c>
      <c r="I324" s="8">
        <f t="shared" si="31"/>
        <v>2.3763596706240096E-2</v>
      </c>
      <c r="J324" t="s">
        <v>3327</v>
      </c>
    </row>
    <row r="325" spans="1:10" ht="15" thickBot="1">
      <c r="A325" s="22" t="s">
        <v>570</v>
      </c>
      <c r="B325" s="14" t="s">
        <v>571</v>
      </c>
      <c r="C325" s="15">
        <v>91.2</v>
      </c>
      <c r="D325" s="16">
        <v>97.582716000000005</v>
      </c>
      <c r="E325" s="8">
        <f t="shared" si="32"/>
        <v>6.99859210526316E-2</v>
      </c>
      <c r="F325" s="33">
        <v>107.53559999999999</v>
      </c>
      <c r="G325" s="8">
        <f t="shared" si="30"/>
        <v>0.10199433268489866</v>
      </c>
      <c r="H325" s="143">
        <f>VLOOKUP(A325,'ARTICLES 10052022'!$A$2:$Q$1999,17,FALSE)</f>
        <v>109.04249999999999</v>
      </c>
      <c r="I325" s="8">
        <f t="shared" si="31"/>
        <v>1.4013033823217631E-2</v>
      </c>
      <c r="J325" t="s">
        <v>3327</v>
      </c>
    </row>
    <row r="326" spans="1:10" ht="15" thickBot="1">
      <c r="A326" s="22" t="s">
        <v>572</v>
      </c>
      <c r="B326" s="14" t="s">
        <v>573</v>
      </c>
      <c r="C326" s="15">
        <v>20.91</v>
      </c>
      <c r="D326" s="16">
        <v>21.96</v>
      </c>
      <c r="E326" s="8">
        <f t="shared" si="32"/>
        <v>5.0215208034433322E-2</v>
      </c>
      <c r="F326" s="33">
        <v>23.716800000000003</v>
      </c>
      <c r="G326" s="8">
        <f t="shared" si="30"/>
        <v>8.0000000000000085E-2</v>
      </c>
      <c r="H326" s="143">
        <f>VLOOKUP(A326,'ARTICLES 10052022'!$A$2:$Q$1999,17,FALSE)</f>
        <v>23.953999999999997</v>
      </c>
      <c r="I326" s="8">
        <f t="shared" si="31"/>
        <v>1.0001349254536628E-2</v>
      </c>
      <c r="J326" t="s">
        <v>3327</v>
      </c>
    </row>
    <row r="327" spans="1:10" ht="15" thickBot="1">
      <c r="A327" s="22" t="s">
        <v>574</v>
      </c>
      <c r="B327" s="14" t="s">
        <v>575</v>
      </c>
      <c r="C327" s="15">
        <v>26.09</v>
      </c>
      <c r="D327" s="16">
        <v>27.405000000000001</v>
      </c>
      <c r="E327" s="8">
        <f t="shared" si="32"/>
        <v>5.0402453047144552E-2</v>
      </c>
      <c r="F327" s="33">
        <v>29.5974</v>
      </c>
      <c r="G327" s="8">
        <f t="shared" si="30"/>
        <v>7.9999999999999974E-2</v>
      </c>
      <c r="H327" s="143">
        <f>VLOOKUP(A327,'ARTICLES 10052022'!$A$2:$Q$1999,17,FALSE)</f>
        <v>29.597999999999999</v>
      </c>
      <c r="I327" s="8">
        <f t="shared" si="31"/>
        <v>2.0272050923344675E-5</v>
      </c>
      <c r="J327" t="s">
        <v>3327</v>
      </c>
    </row>
    <row r="328" spans="1:10" ht="15" thickBot="1">
      <c r="A328" s="22" t="s">
        <v>576</v>
      </c>
      <c r="B328" s="14" t="s">
        <v>577</v>
      </c>
      <c r="C328" s="15">
        <v>2.12</v>
      </c>
      <c r="D328" s="16">
        <v>2.3320000000000003</v>
      </c>
      <c r="E328" s="8">
        <f t="shared" si="32"/>
        <v>0.10000000000000009</v>
      </c>
      <c r="F328" s="33">
        <v>2.5272000000000001</v>
      </c>
      <c r="G328" s="8">
        <f t="shared" si="30"/>
        <v>8.3704974271011923E-2</v>
      </c>
      <c r="H328" s="143">
        <f>VLOOKUP(A328,'ARTICLES 10052022'!$A$2:$Q$1999,17,FALSE)</f>
        <v>2.6999999999999997</v>
      </c>
      <c r="I328" s="8">
        <f t="shared" si="31"/>
        <v>6.8376068376068216E-2</v>
      </c>
      <c r="J328" t="s">
        <v>3327</v>
      </c>
    </row>
    <row r="329" spans="1:10" ht="15" thickBot="1">
      <c r="A329" s="22" t="s">
        <v>578</v>
      </c>
      <c r="B329" s="14" t="s">
        <v>579</v>
      </c>
      <c r="C329" s="15">
        <v>14.9</v>
      </c>
      <c r="D329" s="16">
        <v>16.6617</v>
      </c>
      <c r="E329" s="8">
        <f t="shared" si="32"/>
        <v>0.11823489932885901</v>
      </c>
      <c r="F329" s="33">
        <v>19.028880000000001</v>
      </c>
      <c r="G329" s="8">
        <f t="shared" si="30"/>
        <v>0.142073137795063</v>
      </c>
      <c r="H329" s="143">
        <f>VLOOKUP(A329,'ARTICLES 10052022'!$A$2:$Q$1999,17,FALSE)</f>
        <v>19.024000000000001</v>
      </c>
      <c r="I329" s="8">
        <f t="shared" si="31"/>
        <v>-2.564522977705464E-4</v>
      </c>
      <c r="J329" t="s">
        <v>3327</v>
      </c>
    </row>
    <row r="330" spans="1:10" ht="15" thickBot="1">
      <c r="A330" s="22" t="s">
        <v>580</v>
      </c>
      <c r="B330" s="14" t="s">
        <v>581</v>
      </c>
      <c r="C330" s="15">
        <v>22.82</v>
      </c>
      <c r="D330" s="16">
        <v>25.039300000000004</v>
      </c>
      <c r="E330" s="8">
        <f t="shared" si="32"/>
        <v>9.7252410166520767E-2</v>
      </c>
      <c r="F330" s="33">
        <v>27.665064000000005</v>
      </c>
      <c r="G330" s="8">
        <f t="shared" si="30"/>
        <v>0.10486571110214742</v>
      </c>
      <c r="H330" s="143">
        <f>VLOOKUP(A330,'ARTICLES 10052022'!$A$2:$Q$1999,17,FALSE)</f>
        <v>30.911999999999999</v>
      </c>
      <c r="I330" s="8">
        <f t="shared" si="31"/>
        <v>0.11736593126984973</v>
      </c>
      <c r="J330" t="s">
        <v>3327</v>
      </c>
    </row>
    <row r="331" spans="1:10" ht="15" thickBot="1">
      <c r="A331" s="22" t="s">
        <v>582</v>
      </c>
      <c r="B331" s="14" t="s">
        <v>583</v>
      </c>
      <c r="C331" s="15">
        <v>0.53</v>
      </c>
      <c r="D331" s="16">
        <v>0.53300000000000003</v>
      </c>
      <c r="E331" s="8">
        <f t="shared" si="32"/>
        <v>5.6603773584905709E-3</v>
      </c>
      <c r="F331" s="33">
        <v>0.62875000000000003</v>
      </c>
      <c r="G331" s="8">
        <f t="shared" si="30"/>
        <v>0.1796435272045028</v>
      </c>
      <c r="H331" s="143">
        <f>VLOOKUP(A331,'ARTICLES 10052022'!$A$2:$Q$1999,17,FALSE)</f>
        <v>0.66899000000000008</v>
      </c>
      <c r="I331" s="8">
        <f t="shared" si="31"/>
        <v>6.4000000000000085E-2</v>
      </c>
      <c r="J331" t="s">
        <v>3327</v>
      </c>
    </row>
    <row r="332" spans="1:10" ht="15" thickBot="1">
      <c r="A332" s="22" t="s">
        <v>584</v>
      </c>
      <c r="B332" s="14" t="s">
        <v>585</v>
      </c>
      <c r="C332" s="15">
        <v>0.64</v>
      </c>
      <c r="D332" s="16">
        <v>0.63700000000000001</v>
      </c>
      <c r="E332" s="8">
        <f t="shared" si="32"/>
        <v>-4.6875000000000042E-3</v>
      </c>
      <c r="F332" s="33">
        <v>0.76</v>
      </c>
      <c r="G332" s="8">
        <f t="shared" ref="G332:G363" si="33">(IF(F332="","",(F332-D332)/D332))</f>
        <v>0.19309262166405022</v>
      </c>
      <c r="H332" s="143">
        <f>VLOOKUP(A332,'ARTICLES 10052022'!$A$2:$Q$1999,17,FALSE)</f>
        <v>0.76</v>
      </c>
      <c r="I332" s="8">
        <f t="shared" si="31"/>
        <v>0</v>
      </c>
      <c r="J332" t="s">
        <v>3327</v>
      </c>
    </row>
    <row r="333" spans="1:10" ht="15" thickBot="1">
      <c r="A333" s="22" t="s">
        <v>586</v>
      </c>
      <c r="B333" s="14" t="s">
        <v>587</v>
      </c>
      <c r="C333" s="15">
        <v>0.91</v>
      </c>
      <c r="D333" s="16">
        <v>1.0660000000000001</v>
      </c>
      <c r="E333" s="8">
        <f t="shared" si="32"/>
        <v>0.17142857142857146</v>
      </c>
      <c r="F333" s="33">
        <v>1.2562499999999999</v>
      </c>
      <c r="G333" s="8">
        <f t="shared" si="33"/>
        <v>0.17847091932457768</v>
      </c>
      <c r="H333" s="143">
        <f>VLOOKUP(A333,'ARTICLES 10052022'!$A$2:$Q$1999,17,FALSE)</f>
        <v>1.3366499999999999</v>
      </c>
      <c r="I333" s="8">
        <f t="shared" si="31"/>
        <v>6.4000000000000029E-2</v>
      </c>
      <c r="J333" t="s">
        <v>3327</v>
      </c>
    </row>
    <row r="334" spans="1:10" ht="15" thickBot="1">
      <c r="A334" s="22" t="s">
        <v>588</v>
      </c>
      <c r="B334" s="14" t="s">
        <v>589</v>
      </c>
      <c r="C334" s="15">
        <v>0.6</v>
      </c>
      <c r="D334" s="16">
        <v>0.59800000000000009</v>
      </c>
      <c r="E334" s="8">
        <f t="shared" si="32"/>
        <v>-3.3333333333331514E-3</v>
      </c>
      <c r="F334" s="33">
        <v>0.63</v>
      </c>
      <c r="G334" s="8">
        <f t="shared" si="33"/>
        <v>5.3511705685618582E-2</v>
      </c>
      <c r="H334" s="143">
        <f>VLOOKUP(A334,'ARTICLES 10052022'!$A$2:$Q$1999,17,FALSE)</f>
        <v>0.67749999999999999</v>
      </c>
      <c r="I334" s="8">
        <f t="shared" si="31"/>
        <v>7.5396825396825379E-2</v>
      </c>
      <c r="J334" t="s">
        <v>3327</v>
      </c>
    </row>
    <row r="335" spans="1:10" ht="15" thickBot="1">
      <c r="A335" s="22" t="s">
        <v>590</v>
      </c>
      <c r="B335" s="14" t="s">
        <v>591</v>
      </c>
      <c r="C335" s="15">
        <v>0.46</v>
      </c>
      <c r="D335" s="16">
        <v>0.46799999999999997</v>
      </c>
      <c r="E335" s="8">
        <f t="shared" si="32"/>
        <v>1.739130434782598E-2</v>
      </c>
      <c r="F335" s="33">
        <v>0.54625000000000001</v>
      </c>
      <c r="G335" s="8">
        <f t="shared" si="33"/>
        <v>0.1672008547008548</v>
      </c>
      <c r="H335" s="143">
        <f>VLOOKUP(A335,'ARTICLES 10052022'!$A$2:$Q$1999,17,FALSE)</f>
        <v>0.58121</v>
      </c>
      <c r="I335" s="8">
        <f t="shared" si="31"/>
        <v>6.3999999999999987E-2</v>
      </c>
      <c r="J335" t="s">
        <v>3327</v>
      </c>
    </row>
    <row r="336" spans="1:10" ht="15" thickBot="1">
      <c r="A336" s="22" t="s">
        <v>592</v>
      </c>
      <c r="B336" s="14" t="s">
        <v>593</v>
      </c>
      <c r="C336" s="15">
        <v>0.92</v>
      </c>
      <c r="D336" s="16">
        <v>0.96199999999999997</v>
      </c>
      <c r="E336" s="8">
        <f t="shared" si="32"/>
        <v>4.5652173913043395E-2</v>
      </c>
      <c r="F336" s="33">
        <v>1.0574999999999999</v>
      </c>
      <c r="G336" s="8">
        <f t="shared" si="33"/>
        <v>9.9272349272349195E-2</v>
      </c>
      <c r="H336" s="143">
        <f>VLOOKUP(A336,'ARTICLES 10052022'!$A$2:$Q$1999,17,FALSE)</f>
        <v>1.1251800000000001</v>
      </c>
      <c r="I336" s="8">
        <f t="shared" si="31"/>
        <v>6.4000000000000182E-2</v>
      </c>
      <c r="J336" t="s">
        <v>3327</v>
      </c>
    </row>
    <row r="337" spans="1:10" ht="15" thickBot="1">
      <c r="A337" s="22" t="s">
        <v>594</v>
      </c>
      <c r="B337" s="14" t="s">
        <v>595</v>
      </c>
      <c r="C337" s="15">
        <v>8.23</v>
      </c>
      <c r="D337" s="16">
        <v>8.2279999999999998</v>
      </c>
      <c r="E337" s="8">
        <f t="shared" si="32"/>
        <v>-2.4301336573519656E-4</v>
      </c>
      <c r="F337" s="33">
        <v>10.74</v>
      </c>
      <c r="G337" s="8">
        <f t="shared" si="33"/>
        <v>0.30529897909577058</v>
      </c>
      <c r="H337" s="143">
        <f>VLOOKUP(A337,'ARTICLES 10052022'!$A$2:$Q$1999,17,FALSE)</f>
        <v>10.7415</v>
      </c>
      <c r="I337" s="8">
        <f t="shared" si="31"/>
        <v>1.3966480446927904E-4</v>
      </c>
      <c r="J337" t="s">
        <v>3327</v>
      </c>
    </row>
    <row r="338" spans="1:10" ht="15" thickBot="1">
      <c r="A338" s="22" t="s">
        <v>596</v>
      </c>
      <c r="B338" s="14" t="s">
        <v>597</v>
      </c>
      <c r="C338" s="15">
        <v>11.02</v>
      </c>
      <c r="D338" s="16">
        <v>11.22</v>
      </c>
      <c r="E338" s="8">
        <f t="shared" si="32"/>
        <v>1.8148820326678864E-2</v>
      </c>
      <c r="F338" s="33">
        <v>14.38</v>
      </c>
      <c r="G338" s="8">
        <f t="shared" si="33"/>
        <v>0.28163992869875221</v>
      </c>
      <c r="H338" s="143">
        <f>VLOOKUP(A338,'ARTICLES 10052022'!$A$2:$Q$1999,17,FALSE)</f>
        <v>14.38</v>
      </c>
      <c r="I338" s="8">
        <f t="shared" si="31"/>
        <v>0</v>
      </c>
      <c r="J338" t="s">
        <v>3327</v>
      </c>
    </row>
    <row r="339" spans="1:10" ht="15" thickBot="1">
      <c r="A339" s="22" t="s">
        <v>598</v>
      </c>
      <c r="B339" s="14" t="s">
        <v>599</v>
      </c>
      <c r="C339" s="15">
        <v>11.03</v>
      </c>
      <c r="D339" s="16">
        <v>11.214</v>
      </c>
      <c r="E339" s="8">
        <f t="shared" si="32"/>
        <v>1.6681776971894928E-2</v>
      </c>
      <c r="F339" s="33">
        <v>11.326000000000001</v>
      </c>
      <c r="G339" s="8">
        <f t="shared" si="33"/>
        <v>9.9875156054931424E-3</v>
      </c>
      <c r="H339" s="143">
        <f>VLOOKUP(A339,'ARTICLES 10052022'!$A$2:$Q$1999,17,FALSE)</f>
        <v>11.326000000000001</v>
      </c>
      <c r="I339" s="8">
        <f t="shared" si="31"/>
        <v>0</v>
      </c>
      <c r="J339" t="s">
        <v>3327</v>
      </c>
    </row>
    <row r="340" spans="1:10" ht="15" thickBot="1">
      <c r="A340" s="22" t="s">
        <v>600</v>
      </c>
      <c r="B340" s="14" t="s">
        <v>601</v>
      </c>
      <c r="C340" s="15">
        <v>3.54</v>
      </c>
      <c r="D340" s="16">
        <v>3.54</v>
      </c>
      <c r="E340" s="8">
        <f t="shared" si="32"/>
        <v>0</v>
      </c>
      <c r="F340" s="33">
        <v>3.7949999999999999</v>
      </c>
      <c r="G340" s="8">
        <f t="shared" si="33"/>
        <v>7.203389830508472E-2</v>
      </c>
      <c r="H340" s="143">
        <f>VLOOKUP(A340,'ARTICLES 10052022'!$A$2:$Q$1999,17,FALSE)</f>
        <v>3.7949999999999999</v>
      </c>
      <c r="I340" s="8">
        <f t="shared" si="31"/>
        <v>0</v>
      </c>
      <c r="J340" t="s">
        <v>3327</v>
      </c>
    </row>
    <row r="341" spans="1:10" ht="15" thickBot="1">
      <c r="A341" s="22" t="s">
        <v>602</v>
      </c>
      <c r="B341" s="14" t="s">
        <v>603</v>
      </c>
      <c r="C341" s="15">
        <v>2.85</v>
      </c>
      <c r="D341" s="16">
        <v>2.85</v>
      </c>
      <c r="E341" s="8">
        <f t="shared" si="32"/>
        <v>0</v>
      </c>
      <c r="F341" s="33">
        <v>2.85</v>
      </c>
      <c r="G341" s="8">
        <f t="shared" si="33"/>
        <v>0</v>
      </c>
      <c r="H341" s="143">
        <f>VLOOKUP(A341,'ARTICLES 10052022'!$A$2:$Q$1999,17,FALSE)</f>
        <v>1.6695</v>
      </c>
      <c r="I341" s="8">
        <f t="shared" si="31"/>
        <v>-0.41421052631578947</v>
      </c>
      <c r="J341" t="s">
        <v>3327</v>
      </c>
    </row>
    <row r="342" spans="1:10" ht="15" thickBot="1">
      <c r="A342" s="22" t="s">
        <v>604</v>
      </c>
      <c r="B342" s="14" t="s">
        <v>605</v>
      </c>
      <c r="C342" s="15">
        <v>2.31</v>
      </c>
      <c r="D342" s="16">
        <v>2.31</v>
      </c>
      <c r="E342" s="8">
        <f t="shared" si="32"/>
        <v>0</v>
      </c>
      <c r="F342" s="33">
        <v>2.34612</v>
      </c>
      <c r="G342" s="8">
        <f t="shared" si="33"/>
        <v>1.5636363636363605E-2</v>
      </c>
      <c r="H342" s="143">
        <f>VLOOKUP(A342,'ARTICLES 10052022'!$A$2:$Q$1999,17,FALSE)</f>
        <v>2.6459999999999999</v>
      </c>
      <c r="I342" s="8">
        <f t="shared" si="31"/>
        <v>0.12781954887218042</v>
      </c>
      <c r="J342" t="s">
        <v>3327</v>
      </c>
    </row>
    <row r="343" spans="1:10" ht="15" thickBot="1">
      <c r="A343" s="22" t="s">
        <v>606</v>
      </c>
      <c r="B343" s="14" t="s">
        <v>607</v>
      </c>
      <c r="C343" s="15">
        <v>2.31</v>
      </c>
      <c r="D343" s="16">
        <v>2.31</v>
      </c>
      <c r="E343" s="8">
        <f t="shared" si="32"/>
        <v>0</v>
      </c>
      <c r="F343" s="33">
        <v>2.4525000000000001</v>
      </c>
      <c r="G343" s="8">
        <f t="shared" si="33"/>
        <v>6.1688311688311716E-2</v>
      </c>
      <c r="H343" s="143">
        <f>VLOOKUP(A343,'ARTICLES 10052022'!$A$2:$Q$1999,17,FALSE)</f>
        <v>2.4525000000000001</v>
      </c>
      <c r="I343" s="8">
        <f t="shared" si="31"/>
        <v>0</v>
      </c>
      <c r="J343" t="s">
        <v>3327</v>
      </c>
    </row>
    <row r="344" spans="1:10" ht="15" thickBot="1">
      <c r="A344" s="22" t="s">
        <v>608</v>
      </c>
      <c r="B344" s="14" t="s">
        <v>609</v>
      </c>
      <c r="C344" s="15">
        <v>1.87</v>
      </c>
      <c r="D344" s="16">
        <v>2.0100000000000002</v>
      </c>
      <c r="E344" s="8">
        <f t="shared" si="32"/>
        <v>7.4866310160427871E-2</v>
      </c>
      <c r="F344" s="33">
        <v>2.238</v>
      </c>
      <c r="G344" s="8">
        <f t="shared" si="33"/>
        <v>0.11343283582089539</v>
      </c>
      <c r="H344" s="143">
        <f>VLOOKUP(A344,'ARTICLES 10052022'!$A$2:$Q$1999,17,FALSE)</f>
        <v>2.238</v>
      </c>
      <c r="I344" s="8">
        <f t="shared" si="31"/>
        <v>0</v>
      </c>
      <c r="J344" t="s">
        <v>3327</v>
      </c>
    </row>
    <row r="345" spans="1:10" ht="15" thickBot="1">
      <c r="A345" s="22" t="s">
        <v>610</v>
      </c>
      <c r="B345" s="14" t="s">
        <v>611</v>
      </c>
      <c r="C345" s="15">
        <v>1.87</v>
      </c>
      <c r="D345" s="16">
        <v>2.0619999999999998</v>
      </c>
      <c r="E345" s="8">
        <f t="shared" si="32"/>
        <v>0.1026737967914437</v>
      </c>
      <c r="F345" s="33">
        <v>2.282</v>
      </c>
      <c r="G345" s="8">
        <f t="shared" si="33"/>
        <v>0.10669253152279351</v>
      </c>
      <c r="H345" s="143">
        <f>VLOOKUP(A345,'ARTICLES 10052022'!$A$2:$Q$1999,17,FALSE)</f>
        <v>1.7115</v>
      </c>
      <c r="I345" s="8">
        <f t="shared" si="31"/>
        <v>-0.25</v>
      </c>
      <c r="J345" t="s">
        <v>3327</v>
      </c>
    </row>
    <row r="346" spans="1:10" ht="15" thickBot="1">
      <c r="A346" s="22" t="s">
        <v>612</v>
      </c>
      <c r="B346" s="14" t="s">
        <v>613</v>
      </c>
      <c r="C346" s="15">
        <v>2.25</v>
      </c>
      <c r="D346" s="16">
        <v>2.39785</v>
      </c>
      <c r="E346" s="8">
        <f t="shared" si="32"/>
        <v>6.5711111111111123E-2</v>
      </c>
      <c r="F346" s="33">
        <v>2.39785</v>
      </c>
      <c r="G346" s="8">
        <f t="shared" si="33"/>
        <v>0</v>
      </c>
      <c r="H346" s="143">
        <f>VLOOKUP(A346,'ARTICLES 10052022'!$A$2:$Q$1999,17,FALSE)</f>
        <v>2.3460000000000001</v>
      </c>
      <c r="I346" s="8">
        <f t="shared" si="31"/>
        <v>-2.1623537752569991E-2</v>
      </c>
      <c r="J346" t="s">
        <v>3327</v>
      </c>
    </row>
    <row r="347" spans="1:10" ht="15" thickBot="1">
      <c r="A347" s="22" t="s">
        <v>614</v>
      </c>
      <c r="B347" s="14" t="s">
        <v>615</v>
      </c>
      <c r="C347" s="15">
        <v>2.25</v>
      </c>
      <c r="D347" s="16">
        <v>2.5680000000000001</v>
      </c>
      <c r="E347" s="8">
        <f t="shared" si="32"/>
        <v>0.14133333333333337</v>
      </c>
      <c r="F347" s="33">
        <v>2.8260000000000001</v>
      </c>
      <c r="G347" s="8">
        <f t="shared" si="33"/>
        <v>0.10046728971962617</v>
      </c>
      <c r="H347" s="143">
        <f>VLOOKUP(A347,'ARTICLES 10052022'!$A$2:$Q$1999,17,FALSE)</f>
        <v>2.1194999999999999</v>
      </c>
      <c r="I347" s="8">
        <f t="shared" si="31"/>
        <v>-0.25000000000000006</v>
      </c>
      <c r="J347" t="s">
        <v>3327</v>
      </c>
    </row>
    <row r="348" spans="1:10" ht="15" thickBot="1">
      <c r="A348" s="22" t="s">
        <v>616</v>
      </c>
      <c r="B348" s="14" t="s">
        <v>617</v>
      </c>
      <c r="C348" s="15">
        <v>2.91</v>
      </c>
      <c r="D348" s="16">
        <v>3.1260000000000003</v>
      </c>
      <c r="E348" s="8">
        <f t="shared" si="32"/>
        <v>7.4226804123711396E-2</v>
      </c>
      <c r="F348" s="33">
        <v>3.1260000000000003</v>
      </c>
      <c r="G348" s="8">
        <f t="shared" si="33"/>
        <v>0</v>
      </c>
      <c r="H348" s="143">
        <f>VLOOKUP(A348,'ARTICLES 10052022'!$A$2:$Q$1999,17,FALSE)</f>
        <v>3.4259999999999997</v>
      </c>
      <c r="I348" s="8">
        <f t="shared" si="31"/>
        <v>9.5969289827255069E-2</v>
      </c>
      <c r="J348" t="s">
        <v>3327</v>
      </c>
    </row>
    <row r="349" spans="1:10" ht="15" thickBot="1">
      <c r="A349" s="22" t="s">
        <v>618</v>
      </c>
      <c r="B349" s="14" t="s">
        <v>619</v>
      </c>
      <c r="C349" s="15">
        <v>3.22</v>
      </c>
      <c r="D349" s="16">
        <v>3.2249999999999996</v>
      </c>
      <c r="E349" s="8">
        <f t="shared" si="32"/>
        <v>1.5527950310557294E-3</v>
      </c>
      <c r="F349" s="33">
        <v>3.6059999999999999</v>
      </c>
      <c r="G349" s="8">
        <f t="shared" si="33"/>
        <v>0.11813953488372102</v>
      </c>
      <c r="H349" s="143">
        <f>VLOOKUP(A349,'ARTICLES 10052022'!$A$2:$Q$1999,17,FALSE)</f>
        <v>3.6059999999999999</v>
      </c>
      <c r="I349" s="8">
        <f t="shared" si="31"/>
        <v>0</v>
      </c>
      <c r="J349" t="s">
        <v>3327</v>
      </c>
    </row>
    <row r="350" spans="1:10" ht="15" thickBot="1">
      <c r="A350" s="22" t="s">
        <v>620</v>
      </c>
      <c r="B350" s="14" t="s">
        <v>621</v>
      </c>
      <c r="C350" s="15">
        <v>2.56</v>
      </c>
      <c r="D350" s="16">
        <v>2.7494999999999998</v>
      </c>
      <c r="E350" s="8">
        <f t="shared" si="32"/>
        <v>7.4023437499999914E-2</v>
      </c>
      <c r="F350" s="33">
        <v>2.895</v>
      </c>
      <c r="G350" s="8">
        <f t="shared" si="33"/>
        <v>5.2918712493180649E-2</v>
      </c>
      <c r="H350" s="143">
        <f>VLOOKUP(A350,'ARTICLES 10052022'!$A$2:$Q$1999,17,FALSE)</f>
        <v>2.895</v>
      </c>
      <c r="I350" s="8">
        <f t="shared" si="31"/>
        <v>0</v>
      </c>
      <c r="J350" t="s">
        <v>3327</v>
      </c>
    </row>
    <row r="351" spans="1:10" ht="15" thickBot="1">
      <c r="A351" s="22" t="s">
        <v>622</v>
      </c>
      <c r="B351" s="14" t="s">
        <v>623</v>
      </c>
      <c r="C351" s="15">
        <v>3.44</v>
      </c>
      <c r="D351" s="16">
        <v>3.6914999999999996</v>
      </c>
      <c r="E351" s="8">
        <f t="shared" si="32"/>
        <v>7.3110465116278958E-2</v>
      </c>
      <c r="F351" s="33">
        <v>3.6914999999999996</v>
      </c>
      <c r="G351" s="8">
        <f t="shared" si="33"/>
        <v>0</v>
      </c>
      <c r="H351" s="143">
        <f>VLOOKUP(A351,'ARTICLES 10052022'!$A$2:$Q$1999,17,FALSE)</f>
        <v>3.0255000000000001</v>
      </c>
      <c r="I351" s="8">
        <f t="shared" si="31"/>
        <v>-0.18041446566436395</v>
      </c>
      <c r="J351" t="s">
        <v>3327</v>
      </c>
    </row>
    <row r="352" spans="1:10" ht="15" thickBot="1">
      <c r="A352" s="25" t="s">
        <v>624</v>
      </c>
      <c r="B352" s="26" t="s">
        <v>625</v>
      </c>
      <c r="C352" s="27">
        <v>1.34</v>
      </c>
      <c r="D352" s="28">
        <v>1.4338000000000002</v>
      </c>
      <c r="E352" s="8">
        <f t="shared" si="32"/>
        <v>7.0000000000000076E-2</v>
      </c>
      <c r="F352" s="33">
        <v>1.4338000000000002</v>
      </c>
      <c r="G352" s="8">
        <f t="shared" si="33"/>
        <v>0</v>
      </c>
      <c r="H352" s="143">
        <f>VLOOKUP(A352,'ARTICLES 10052022'!$A$2:$Q$1999,17,FALSE)</f>
        <v>1.4332500000000001</v>
      </c>
      <c r="I352" s="8">
        <f t="shared" si="31"/>
        <v>-3.8359603849912846E-4</v>
      </c>
      <c r="J352" t="s">
        <v>3327</v>
      </c>
    </row>
    <row r="353" spans="1:10" ht="15" thickBot="1">
      <c r="A353" s="22" t="s">
        <v>626</v>
      </c>
      <c r="B353" s="14" t="s">
        <v>627</v>
      </c>
      <c r="C353" s="15">
        <v>1.1000000000000001</v>
      </c>
      <c r="D353" s="16">
        <v>1.2687999999999999</v>
      </c>
      <c r="E353" s="8">
        <f t="shared" si="32"/>
        <v>0.15345454545454529</v>
      </c>
      <c r="F353" s="33">
        <v>1.52</v>
      </c>
      <c r="G353" s="8">
        <f t="shared" si="33"/>
        <v>0.19798234552332922</v>
      </c>
      <c r="H353" s="143">
        <f>VLOOKUP(A353,'ARTICLES 10052022'!$A$2:$Q$1999,17,FALSE)</f>
        <v>1.6186100000000001</v>
      </c>
      <c r="I353" s="8">
        <f t="shared" si="31"/>
        <v>6.4875000000000058E-2</v>
      </c>
      <c r="J353" t="s">
        <v>3327</v>
      </c>
    </row>
    <row r="354" spans="1:10" ht="15" thickBot="1">
      <c r="A354" s="22" t="s">
        <v>628</v>
      </c>
      <c r="B354" s="14" t="s">
        <v>629</v>
      </c>
      <c r="C354" s="15">
        <v>7.44</v>
      </c>
      <c r="D354" s="16">
        <v>7.44</v>
      </c>
      <c r="E354" s="8">
        <f t="shared" si="32"/>
        <v>0</v>
      </c>
      <c r="F354" s="33">
        <v>7.6059999999999999</v>
      </c>
      <c r="G354" s="8">
        <f t="shared" si="33"/>
        <v>2.2311827956989175E-2</v>
      </c>
      <c r="H354" s="143">
        <f>VLOOKUP(A354,'ARTICLES 10052022'!$A$2:$Q$1999,17,FALSE)</f>
        <v>7.6059999999999999</v>
      </c>
      <c r="I354" s="8">
        <f t="shared" si="31"/>
        <v>0</v>
      </c>
      <c r="J354" t="s">
        <v>3327</v>
      </c>
    </row>
    <row r="355" spans="1:10" ht="15" thickBot="1">
      <c r="A355" s="22" t="s">
        <v>630</v>
      </c>
      <c r="B355" s="14" t="s">
        <v>631</v>
      </c>
      <c r="C355" s="15">
        <v>2.61</v>
      </c>
      <c r="D355" s="16">
        <v>7.83</v>
      </c>
      <c r="E355" s="8">
        <f t="shared" si="32"/>
        <v>2.0000000000000004</v>
      </c>
      <c r="F355" s="33">
        <v>12.09</v>
      </c>
      <c r="G355" s="8">
        <f t="shared" si="33"/>
        <v>0.54406130268199226</v>
      </c>
      <c r="H355" s="143">
        <f>VLOOKUP(A355,'ARTICLES 10052022'!$A$2:$Q$1999,17,FALSE)</f>
        <v>12.238800000000001</v>
      </c>
      <c r="I355" s="8">
        <f t="shared" si="31"/>
        <v>1.2307692307692422E-2</v>
      </c>
      <c r="J355" t="s">
        <v>3327</v>
      </c>
    </row>
    <row r="356" spans="1:10" ht="15" thickBot="1">
      <c r="A356" s="22" t="s">
        <v>632</v>
      </c>
      <c r="B356" s="14" t="s">
        <v>633</v>
      </c>
      <c r="C356" s="15">
        <v>3.45</v>
      </c>
      <c r="D356" s="16">
        <v>12.909000000000001</v>
      </c>
      <c r="E356" s="8">
        <f t="shared" si="32"/>
        <v>2.7417391304347825</v>
      </c>
      <c r="F356" s="33">
        <v>19.059999999999999</v>
      </c>
      <c r="G356" s="8">
        <f t="shared" si="33"/>
        <v>0.47648927105120442</v>
      </c>
      <c r="H356" s="143">
        <f>VLOOKUP(A356,'ARTICLES 10052022'!$A$2:$Q$1999,17,FALSE)</f>
        <v>19.064219999999999</v>
      </c>
      <c r="I356" s="8">
        <f t="shared" si="31"/>
        <v>2.2140608604407727E-4</v>
      </c>
      <c r="J356" t="s">
        <v>3327</v>
      </c>
    </row>
    <row r="357" spans="1:10" ht="15" thickBot="1">
      <c r="A357" s="22" t="s">
        <v>634</v>
      </c>
      <c r="B357" s="14" t="s">
        <v>635</v>
      </c>
      <c r="C357" s="15">
        <v>3.77</v>
      </c>
      <c r="D357" s="16">
        <v>6.9809999999999999</v>
      </c>
      <c r="E357" s="8">
        <f t="shared" si="32"/>
        <v>0.85172413793103441</v>
      </c>
      <c r="F357" s="33">
        <v>7.1421000000000001</v>
      </c>
      <c r="G357" s="8">
        <f t="shared" si="33"/>
        <v>2.3076923076923113E-2</v>
      </c>
      <c r="H357" s="143">
        <f>VLOOKUP(A357,'ARTICLES 10052022'!$A$2:$Q$1999,17,FALSE)</f>
        <v>7.142100000000001</v>
      </c>
      <c r="I357" s="8">
        <f t="shared" si="31"/>
        <v>1.2435816072305418E-16</v>
      </c>
      <c r="J357" t="s">
        <v>3327</v>
      </c>
    </row>
    <row r="358" spans="1:10" ht="15" thickBot="1">
      <c r="A358" s="22" t="s">
        <v>636</v>
      </c>
      <c r="B358" s="14" t="s">
        <v>637</v>
      </c>
      <c r="C358" s="15">
        <v>0.8</v>
      </c>
      <c r="D358" s="16">
        <v>0.8</v>
      </c>
      <c r="E358" s="8">
        <f t="shared" si="32"/>
        <v>0</v>
      </c>
      <c r="F358" s="33">
        <v>0.87249999999999994</v>
      </c>
      <c r="G358" s="8">
        <f t="shared" si="33"/>
        <v>9.0624999999999872E-2</v>
      </c>
      <c r="H358" s="143">
        <f>VLOOKUP(A358,'ARTICLES 10052022'!$A$2:$Q$1999,17,FALSE)</f>
        <v>0.92833999999999994</v>
      </c>
      <c r="I358" s="8">
        <f t="shared" si="31"/>
        <v>6.4000000000000001E-2</v>
      </c>
      <c r="J358" t="s">
        <v>3327</v>
      </c>
    </row>
    <row r="359" spans="1:10" ht="15" thickBot="1">
      <c r="A359" s="22" t="s">
        <v>638</v>
      </c>
      <c r="B359" s="14" t="s">
        <v>639</v>
      </c>
      <c r="C359" s="15">
        <v>1.29</v>
      </c>
      <c r="D359" s="16">
        <v>1.3</v>
      </c>
      <c r="E359" s="8">
        <f t="shared" si="32"/>
        <v>7.7519379844961309E-3</v>
      </c>
      <c r="F359" s="33">
        <v>1.64</v>
      </c>
      <c r="G359" s="8">
        <f t="shared" si="33"/>
        <v>0.26153846153846144</v>
      </c>
      <c r="H359" s="143">
        <f>VLOOKUP(A359,'ARTICLES 10052022'!$A$2:$Q$1999,17,FALSE)</f>
        <v>1.6372300000000002</v>
      </c>
      <c r="I359" s="8">
        <f t="shared" si="31"/>
        <v>-1.68902439024373E-3</v>
      </c>
      <c r="J359" t="s">
        <v>3327</v>
      </c>
    </row>
    <row r="360" spans="1:10" ht="15" thickBot="1">
      <c r="A360" s="22" t="s">
        <v>640</v>
      </c>
      <c r="B360" s="14" t="s">
        <v>641</v>
      </c>
      <c r="C360" s="15">
        <v>5.92</v>
      </c>
      <c r="D360" s="16">
        <v>6.5965500000000006</v>
      </c>
      <c r="E360" s="8">
        <f t="shared" si="32"/>
        <v>0.11428209459459471</v>
      </c>
      <c r="F360" s="33">
        <v>6.99</v>
      </c>
      <c r="G360" s="8">
        <f t="shared" si="33"/>
        <v>5.9644814334765837E-2</v>
      </c>
      <c r="H360" s="143">
        <f>VLOOKUP(A360,'ARTICLES 10052022'!$A$2:$Q$1999,17,FALSE)</f>
        <v>6.9880000000000004</v>
      </c>
      <c r="I360" s="8">
        <f t="shared" si="31"/>
        <v>-2.8612303290411725E-4</v>
      </c>
      <c r="J360" t="s">
        <v>3327</v>
      </c>
    </row>
    <row r="361" spans="1:10" ht="15" thickBot="1">
      <c r="A361" s="22" t="s">
        <v>642</v>
      </c>
      <c r="B361" s="14" t="s">
        <v>641</v>
      </c>
      <c r="C361" s="15">
        <v>8.3800000000000008</v>
      </c>
      <c r="D361" s="16">
        <v>9.0762750000000008</v>
      </c>
      <c r="E361" s="8">
        <f t="shared" si="32"/>
        <v>8.3087708830548918E-2</v>
      </c>
      <c r="F361" s="33">
        <v>9.8680000000000003</v>
      </c>
      <c r="G361" s="8">
        <f t="shared" si="33"/>
        <v>8.7230168764168059E-2</v>
      </c>
      <c r="H361" s="143">
        <f>VLOOKUP(A361,'ARTICLES 10052022'!$A$2:$Q$1999,17,FALSE)</f>
        <v>9.8680000000000003</v>
      </c>
      <c r="I361" s="8">
        <f t="shared" si="31"/>
        <v>0</v>
      </c>
      <c r="J361" t="s">
        <v>3327</v>
      </c>
    </row>
    <row r="362" spans="1:10" ht="15" thickBot="1">
      <c r="A362" s="22" t="s">
        <v>643</v>
      </c>
      <c r="B362" s="14" t="s">
        <v>641</v>
      </c>
      <c r="C362" s="15">
        <v>10.77</v>
      </c>
      <c r="D362" s="16">
        <v>12.037500000000001</v>
      </c>
      <c r="E362" s="8">
        <f t="shared" si="32"/>
        <v>0.11768802228412274</v>
      </c>
      <c r="F362" s="33">
        <v>11.22</v>
      </c>
      <c r="G362" s="8">
        <f t="shared" si="33"/>
        <v>-6.7912772585669842E-2</v>
      </c>
      <c r="H362" s="143">
        <f>VLOOKUP(A362,'ARTICLES 10052022'!$A$2:$Q$1999,17,FALSE)</f>
        <v>11.22</v>
      </c>
      <c r="I362" s="8">
        <f t="shared" si="31"/>
        <v>0</v>
      </c>
      <c r="J362" t="s">
        <v>3327</v>
      </c>
    </row>
    <row r="363" spans="1:10" ht="15" thickBot="1">
      <c r="A363" s="22" t="s">
        <v>644</v>
      </c>
      <c r="B363" s="14" t="s">
        <v>645</v>
      </c>
      <c r="C363" s="15">
        <v>29.78</v>
      </c>
      <c r="D363" s="16">
        <v>29.78</v>
      </c>
      <c r="E363" s="8">
        <f t="shared" si="32"/>
        <v>0</v>
      </c>
      <c r="F363" s="33">
        <v>31.259999999999998</v>
      </c>
      <c r="G363" s="8">
        <f t="shared" si="33"/>
        <v>4.9697783747481426E-2</v>
      </c>
      <c r="H363" s="143">
        <f>VLOOKUP(A363,'ARTICLES 10052022'!$A$2:$Q$1999,17,FALSE)</f>
        <v>30.36</v>
      </c>
      <c r="I363" s="8">
        <f t="shared" si="31"/>
        <v>-2.879078694817654E-2</v>
      </c>
      <c r="J363" t="s">
        <v>3327</v>
      </c>
    </row>
    <row r="364" spans="1:10" ht="15" thickBot="1">
      <c r="A364" s="22" t="s">
        <v>646</v>
      </c>
      <c r="B364" s="14" t="s">
        <v>647</v>
      </c>
      <c r="C364" s="15">
        <v>13.19</v>
      </c>
      <c r="D364" s="16">
        <v>13.19</v>
      </c>
      <c r="E364" s="8">
        <f t="shared" si="32"/>
        <v>0</v>
      </c>
      <c r="F364" s="33">
        <v>13.86</v>
      </c>
      <c r="G364" s="8">
        <f t="shared" ref="G364:G393" si="34">(IF(F364="","",(F364-D364)/D364))</f>
        <v>5.0796057619408641E-2</v>
      </c>
      <c r="H364" s="143">
        <f>VLOOKUP(A364,'ARTICLES 10052022'!$A$2:$Q$1999,17,FALSE)</f>
        <v>14.032</v>
      </c>
      <c r="I364" s="8">
        <f t="shared" ref="I364:I428" si="35">(H364-F364)/F364</f>
        <v>1.2409812409812454E-2</v>
      </c>
      <c r="J364" t="s">
        <v>3327</v>
      </c>
    </row>
    <row r="365" spans="1:10" ht="15" thickBot="1">
      <c r="A365" s="126" t="s">
        <v>648</v>
      </c>
      <c r="B365" s="127" t="s">
        <v>649</v>
      </c>
      <c r="C365" s="15">
        <v>7.33</v>
      </c>
      <c r="D365" s="16">
        <v>13.19</v>
      </c>
      <c r="E365" s="8">
        <f t="shared" si="32"/>
        <v>0.79945429740791263</v>
      </c>
      <c r="F365" s="33">
        <v>16.38</v>
      </c>
      <c r="G365" s="8">
        <f t="shared" si="34"/>
        <v>0.24184988627748291</v>
      </c>
      <c r="H365" s="143">
        <f>VLOOKUP(A365,'ARTICLES 10052022'!$A$2:$Q$1999,17,FALSE)</f>
        <v>12.39</v>
      </c>
      <c r="I365" s="8">
        <f t="shared" si="35"/>
        <v>-0.2435897435897435</v>
      </c>
    </row>
    <row r="366" spans="1:10" ht="15" thickBot="1">
      <c r="A366" s="126" t="s">
        <v>650</v>
      </c>
      <c r="B366" s="127" t="s">
        <v>651</v>
      </c>
      <c r="C366" s="15">
        <v>6.26</v>
      </c>
      <c r="D366" s="16">
        <v>6.26</v>
      </c>
      <c r="E366" s="8">
        <f t="shared" si="32"/>
        <v>0</v>
      </c>
      <c r="F366" s="33">
        <v>9.25</v>
      </c>
      <c r="G366" s="8">
        <f t="shared" si="34"/>
        <v>0.47763578274760388</v>
      </c>
      <c r="H366" s="143">
        <f>VLOOKUP(A366,'ARTICLES 10052022'!$A$2:$Q$1999,17,FALSE)</f>
        <v>11.100000000000001</v>
      </c>
      <c r="I366" s="8">
        <f t="shared" si="35"/>
        <v>0.20000000000000015</v>
      </c>
    </row>
    <row r="367" spans="1:10" ht="15" thickBot="1">
      <c r="A367" s="22" t="s">
        <v>652</v>
      </c>
      <c r="B367" s="14" t="s">
        <v>653</v>
      </c>
      <c r="C367" s="15"/>
      <c r="D367" s="16">
        <v>20.81</v>
      </c>
      <c r="E367" s="8"/>
      <c r="F367" s="33">
        <v>21.42</v>
      </c>
      <c r="G367" s="8">
        <f t="shared" si="34"/>
        <v>2.9312830370014562E-2</v>
      </c>
      <c r="H367" s="143">
        <f>VLOOKUP(A367,'ARTICLES 10052022'!$A$2:$Q$1999,17,FALSE)</f>
        <v>21.6</v>
      </c>
      <c r="I367" s="8">
        <f t="shared" si="35"/>
        <v>8.4033613445378009E-3</v>
      </c>
      <c r="J367" t="s">
        <v>3327</v>
      </c>
    </row>
    <row r="368" spans="1:10" ht="15" thickBot="1">
      <c r="A368" s="22" t="s">
        <v>654</v>
      </c>
      <c r="B368" s="14" t="s">
        <v>655</v>
      </c>
      <c r="C368" s="15">
        <v>6.17</v>
      </c>
      <c r="D368" s="16">
        <v>6.17</v>
      </c>
      <c r="E368" s="8">
        <f t="shared" si="32"/>
        <v>0</v>
      </c>
      <c r="F368" s="33">
        <v>6.17</v>
      </c>
      <c r="G368" s="8">
        <f t="shared" si="34"/>
        <v>0</v>
      </c>
      <c r="H368" s="143">
        <f>VLOOKUP(A368,'ARTICLES 10052022'!$A$2:$Q$1999,17,FALSE)</f>
        <v>6.36</v>
      </c>
      <c r="I368" s="8">
        <f t="shared" si="35"/>
        <v>3.0794165316045445E-2</v>
      </c>
      <c r="J368" t="s">
        <v>3327</v>
      </c>
    </row>
    <row r="369" spans="1:10" ht="15" thickBot="1">
      <c r="A369" s="22" t="s">
        <v>656</v>
      </c>
      <c r="B369" s="14" t="s">
        <v>657</v>
      </c>
      <c r="C369" s="15"/>
      <c r="D369" s="16">
        <v>625</v>
      </c>
      <c r="E369" s="8"/>
      <c r="F369" s="33">
        <v>625</v>
      </c>
      <c r="G369" s="8">
        <f t="shared" si="34"/>
        <v>0</v>
      </c>
      <c r="H369" s="143">
        <f>VLOOKUP(A369,'ARTICLES 10052022'!$A$2:$Q$1999,17,FALSE)</f>
        <v>702.75450000000001</v>
      </c>
      <c r="I369" s="8">
        <f t="shared" si="35"/>
        <v>0.12440720000000001</v>
      </c>
      <c r="J369" t="s">
        <v>3327</v>
      </c>
    </row>
    <row r="370" spans="1:10" ht="15" thickBot="1">
      <c r="A370" s="22" t="s">
        <v>660</v>
      </c>
      <c r="B370" s="14" t="s">
        <v>661</v>
      </c>
      <c r="C370" s="15"/>
      <c r="D370" s="16">
        <v>86.35</v>
      </c>
      <c r="E370" s="8"/>
      <c r="F370" s="33">
        <v>101.09800000000001</v>
      </c>
      <c r="G370" s="8">
        <f t="shared" si="34"/>
        <v>0.17079328314997128</v>
      </c>
      <c r="H370" s="143">
        <f>VLOOKUP(A370,'ARTICLES 10052022'!$A$2:$Q$1999,17,FALSE)</f>
        <v>102.17800000000001</v>
      </c>
      <c r="I370" s="8">
        <f t="shared" si="35"/>
        <v>1.0682703911056581E-2</v>
      </c>
      <c r="J370" t="s">
        <v>3327</v>
      </c>
    </row>
    <row r="371" spans="1:10" ht="15" thickBot="1">
      <c r="A371" s="22" t="s">
        <v>662</v>
      </c>
      <c r="B371" s="14" t="s">
        <v>663</v>
      </c>
      <c r="C371" s="15"/>
      <c r="D371" s="16">
        <v>9.27</v>
      </c>
      <c r="E371" s="8"/>
      <c r="F371" s="33">
        <v>9.9472695000000009</v>
      </c>
      <c r="G371" s="8">
        <f t="shared" si="34"/>
        <v>7.3060355987055153E-2</v>
      </c>
      <c r="H371" s="143">
        <f>VLOOKUP(A371,'ARTICLES 10052022'!$A$2:$Q$1999,17,FALSE)</f>
        <v>9.9484000000000012</v>
      </c>
      <c r="I371" s="8">
        <f t="shared" si="35"/>
        <v>1.1364927832711954E-4</v>
      </c>
      <c r="J371" t="s">
        <v>3327</v>
      </c>
    </row>
    <row r="372" spans="1:10" ht="15" thickBot="1">
      <c r="A372" s="22" t="s">
        <v>664</v>
      </c>
      <c r="B372" s="14" t="s">
        <v>665</v>
      </c>
      <c r="C372" s="15"/>
      <c r="D372" s="16">
        <v>3.03</v>
      </c>
      <c r="E372" s="8"/>
      <c r="F372" s="33">
        <v>3.03</v>
      </c>
      <c r="G372" s="8">
        <f t="shared" si="34"/>
        <v>0</v>
      </c>
      <c r="H372" s="143">
        <f>VLOOKUP(A372,'ARTICLES 10052022'!$A$2:$Q$1999,17,FALSE)</f>
        <v>3.0029999999999997</v>
      </c>
      <c r="I372" s="8">
        <f t="shared" si="35"/>
        <v>-8.9108910891089552E-3</v>
      </c>
      <c r="J372" t="s">
        <v>3327</v>
      </c>
    </row>
    <row r="373" spans="1:10" ht="15" thickBot="1">
      <c r="A373" s="22" t="s">
        <v>666</v>
      </c>
      <c r="B373" s="14" t="s">
        <v>667</v>
      </c>
      <c r="C373" s="15"/>
      <c r="D373" s="16">
        <v>17</v>
      </c>
      <c r="E373" s="8"/>
      <c r="F373" s="33">
        <v>18.648</v>
      </c>
      <c r="G373" s="8">
        <f t="shared" si="34"/>
        <v>9.6941176470588211E-2</v>
      </c>
      <c r="H373" s="143">
        <f>VLOOKUP(A373,'ARTICLES 10052022'!$A$2:$Q$1999,17,FALSE)</f>
        <v>19.548000000000002</v>
      </c>
      <c r="I373" s="8">
        <f t="shared" si="35"/>
        <v>4.8262548262548374E-2</v>
      </c>
      <c r="J373" t="s">
        <v>3327</v>
      </c>
    </row>
    <row r="374" spans="1:10" ht="15" thickBot="1">
      <c r="A374" s="22" t="s">
        <v>668</v>
      </c>
      <c r="B374" s="14" t="s">
        <v>669</v>
      </c>
      <c r="C374" s="15"/>
      <c r="D374" s="16">
        <v>7.5</v>
      </c>
      <c r="E374" s="8"/>
      <c r="F374" s="33">
        <v>5.0199999999999996</v>
      </c>
      <c r="G374" s="8">
        <f t="shared" si="34"/>
        <v>-0.33066666666666672</v>
      </c>
      <c r="H374" s="143">
        <f>VLOOKUP(A374,'ARTICLES 10052022'!$A$2:$Q$1999,17,FALSE)</f>
        <v>5.0235000000000003</v>
      </c>
      <c r="I374" s="8">
        <f t="shared" si="35"/>
        <v>6.9721115537863052E-4</v>
      </c>
      <c r="J374" t="s">
        <v>3327</v>
      </c>
    </row>
    <row r="375" spans="1:10" ht="15" thickBot="1">
      <c r="A375" s="22" t="s">
        <v>670</v>
      </c>
      <c r="B375" s="14" t="s">
        <v>671</v>
      </c>
      <c r="C375" s="15"/>
      <c r="D375" s="16">
        <v>4.5</v>
      </c>
      <c r="E375" s="8"/>
      <c r="F375" s="33">
        <v>4.6550000000000002</v>
      </c>
      <c r="G375" s="8">
        <f t="shared" si="34"/>
        <v>3.44444444444445E-2</v>
      </c>
      <c r="H375" s="143">
        <f>VLOOKUP(A375,'ARTICLES 10052022'!$A$2:$Q$1999,17,FALSE)</f>
        <v>4.6550000000000002</v>
      </c>
      <c r="I375" s="8">
        <f t="shared" si="35"/>
        <v>0</v>
      </c>
      <c r="J375" t="s">
        <v>3327</v>
      </c>
    </row>
    <row r="376" spans="1:10" ht="15" thickBot="1">
      <c r="A376" s="22" t="s">
        <v>672</v>
      </c>
      <c r="B376" s="14" t="s">
        <v>673</v>
      </c>
      <c r="C376" s="15"/>
      <c r="D376" s="16">
        <v>9</v>
      </c>
      <c r="E376" s="8"/>
      <c r="F376" s="33">
        <v>9</v>
      </c>
      <c r="G376" s="8">
        <f t="shared" si="34"/>
        <v>0</v>
      </c>
      <c r="H376" s="143">
        <f>VLOOKUP(A376,'ARTICLES 10052022'!$A$2:$Q$1999,17,FALSE)</f>
        <v>9</v>
      </c>
      <c r="I376" s="8">
        <f t="shared" si="35"/>
        <v>0</v>
      </c>
      <c r="J376" t="s">
        <v>3327</v>
      </c>
    </row>
    <row r="377" spans="1:10" ht="15" thickBot="1">
      <c r="A377" s="22" t="s">
        <v>674</v>
      </c>
      <c r="B377" s="14" t="s">
        <v>675</v>
      </c>
      <c r="C377" s="15"/>
      <c r="D377" s="16">
        <v>425</v>
      </c>
      <c r="E377" s="8"/>
      <c r="F377" s="33">
        <v>425</v>
      </c>
      <c r="G377" s="8">
        <f t="shared" si="34"/>
        <v>0</v>
      </c>
      <c r="H377" s="143">
        <f>VLOOKUP(A377,'ARTICLES 10052022'!$A$2:$Q$1999,17,FALSE)</f>
        <v>425</v>
      </c>
      <c r="I377" s="8">
        <f t="shared" si="35"/>
        <v>0</v>
      </c>
      <c r="J377" t="s">
        <v>3327</v>
      </c>
    </row>
    <row r="378" spans="1:10" ht="15" thickBot="1">
      <c r="A378" s="22" t="s">
        <v>676</v>
      </c>
      <c r="B378" s="14" t="s">
        <v>677</v>
      </c>
      <c r="C378" s="15"/>
      <c r="D378" s="16">
        <v>27.5</v>
      </c>
      <c r="E378" s="8"/>
      <c r="F378" s="33">
        <v>27.5</v>
      </c>
      <c r="G378" s="8">
        <f t="shared" si="34"/>
        <v>0</v>
      </c>
      <c r="H378" s="143">
        <f>VLOOKUP(A378,'ARTICLES 10052022'!$A$2:$Q$1999,17,FALSE)</f>
        <v>52.462500000000006</v>
      </c>
      <c r="I378" s="8">
        <f t="shared" si="35"/>
        <v>0.90772727272727294</v>
      </c>
    </row>
    <row r="379" spans="1:10" ht="15" thickBot="1">
      <c r="A379" s="22" t="s">
        <v>678</v>
      </c>
      <c r="B379" s="14" t="s">
        <v>679</v>
      </c>
      <c r="C379" s="15"/>
      <c r="D379" s="16">
        <v>39</v>
      </c>
      <c r="E379" s="8"/>
      <c r="F379" s="33">
        <v>78.75</v>
      </c>
      <c r="G379" s="8">
        <f t="shared" si="34"/>
        <v>1.0192307692307692</v>
      </c>
      <c r="H379" s="143">
        <f>VLOOKUP(A379,'ARTICLES 10052022'!$A$2:$Q$1999,17,FALSE)</f>
        <v>71.902500000000003</v>
      </c>
      <c r="I379" s="8">
        <f t="shared" si="35"/>
        <v>-8.6952380952380906E-2</v>
      </c>
    </row>
    <row r="380" spans="1:10" ht="15" thickBot="1">
      <c r="A380" s="22" t="s">
        <v>680</v>
      </c>
      <c r="B380" s="14" t="s">
        <v>681</v>
      </c>
      <c r="C380" s="15"/>
      <c r="D380" s="16">
        <v>12.29</v>
      </c>
      <c r="E380" s="8"/>
      <c r="F380" s="33">
        <v>15.84</v>
      </c>
      <c r="G380" s="8">
        <f t="shared" si="34"/>
        <v>0.28885272579332799</v>
      </c>
      <c r="H380" s="143">
        <f>VLOOKUP(A380,'ARTICLES 10052022'!$A$2:$Q$1999,17,FALSE)</f>
        <v>35.25</v>
      </c>
      <c r="I380" s="8">
        <f t="shared" si="35"/>
        <v>1.2253787878787878</v>
      </c>
    </row>
    <row r="381" spans="1:10" ht="15" thickBot="1">
      <c r="A381" s="22" t="s">
        <v>682</v>
      </c>
      <c r="B381" s="14" t="s">
        <v>683</v>
      </c>
      <c r="C381" s="15"/>
      <c r="D381" s="16">
        <v>6.8</v>
      </c>
      <c r="E381" s="8"/>
      <c r="F381" s="33">
        <v>16.2</v>
      </c>
      <c r="G381" s="8">
        <f t="shared" si="34"/>
        <v>1.3823529411764703</v>
      </c>
      <c r="H381" s="143">
        <f>VLOOKUP(A381,'ARTICLES 10052022'!$A$2:$Q$1999,17,FALSE)</f>
        <v>13.950000000000001</v>
      </c>
      <c r="I381" s="8">
        <f t="shared" si="35"/>
        <v>-0.13888888888888878</v>
      </c>
    </row>
    <row r="382" spans="1:10" ht="15" thickBot="1">
      <c r="A382" s="22" t="s">
        <v>684</v>
      </c>
      <c r="B382" s="14" t="s">
        <v>685</v>
      </c>
      <c r="C382" s="15"/>
      <c r="D382" s="16">
        <v>33</v>
      </c>
      <c r="E382" s="8"/>
      <c r="F382" s="33">
        <v>33</v>
      </c>
      <c r="G382" s="8">
        <f t="shared" si="34"/>
        <v>0</v>
      </c>
      <c r="H382" s="143">
        <f>VLOOKUP(A382,'ARTICLES 10052022'!$A$2:$Q$1999,17,FALSE)</f>
        <v>33</v>
      </c>
      <c r="I382" s="8">
        <f t="shared" si="35"/>
        <v>0</v>
      </c>
      <c r="J382" t="s">
        <v>3327</v>
      </c>
    </row>
    <row r="383" spans="1:10" ht="15" thickBot="1">
      <c r="A383" s="22" t="s">
        <v>686</v>
      </c>
      <c r="B383" s="14" t="s">
        <v>687</v>
      </c>
      <c r="C383" s="15"/>
      <c r="D383" s="16">
        <v>60</v>
      </c>
      <c r="E383" s="8"/>
      <c r="F383" s="33">
        <v>60.111800000000009</v>
      </c>
      <c r="G383" s="8">
        <f t="shared" si="34"/>
        <v>1.8633333333334908E-3</v>
      </c>
      <c r="H383" s="143">
        <f>VLOOKUP(A383,'ARTICLES 10052022'!$A$2:$Q$1999,17,FALSE)</f>
        <v>68.434249999999992</v>
      </c>
      <c r="I383" s="8">
        <f t="shared" si="35"/>
        <v>0.1384495223899464</v>
      </c>
      <c r="J383" t="s">
        <v>3327</v>
      </c>
    </row>
    <row r="384" spans="1:10" ht="15" thickBot="1">
      <c r="A384" s="22" t="s">
        <v>688</v>
      </c>
      <c r="B384" s="14" t="s">
        <v>689</v>
      </c>
      <c r="C384" s="15"/>
      <c r="D384" s="16">
        <v>0.44</v>
      </c>
      <c r="E384" s="8"/>
      <c r="F384" s="33">
        <v>0.56125999999999998</v>
      </c>
      <c r="G384" s="8">
        <f t="shared" si="34"/>
        <v>0.27559090909090905</v>
      </c>
      <c r="H384" s="143">
        <f>VLOOKUP(A384,'ARTICLES 10052022'!$A$2:$Q$1999,17,FALSE)</f>
        <v>0.56125999999999998</v>
      </c>
      <c r="I384" s="8">
        <f t="shared" si="35"/>
        <v>0</v>
      </c>
      <c r="J384" t="s">
        <v>3327</v>
      </c>
    </row>
    <row r="385" spans="1:11" ht="15" thickBot="1">
      <c r="A385" s="22" t="s">
        <v>690</v>
      </c>
      <c r="B385" s="14" t="s">
        <v>691</v>
      </c>
      <c r="C385" s="15"/>
      <c r="D385" s="16">
        <v>0.85</v>
      </c>
      <c r="E385" s="8"/>
      <c r="F385" s="33">
        <v>0.94</v>
      </c>
      <c r="G385" s="8">
        <f t="shared" si="34"/>
        <v>0.10588235294117644</v>
      </c>
      <c r="H385" s="143">
        <f>VLOOKUP(A385,'ARTICLES 10052022'!$A$2:$Q$1999,17,FALSE)</f>
        <v>1.0001600000000002</v>
      </c>
      <c r="I385" s="8">
        <f t="shared" si="35"/>
        <v>6.4000000000000237E-2</v>
      </c>
      <c r="J385" t="s">
        <v>3327</v>
      </c>
    </row>
    <row r="386" spans="1:11" ht="15" thickBot="1">
      <c r="A386" s="22" t="s">
        <v>692</v>
      </c>
      <c r="B386" s="14" t="s">
        <v>693</v>
      </c>
      <c r="C386" s="15"/>
      <c r="D386" s="16">
        <v>2603.44</v>
      </c>
      <c r="E386" s="8"/>
      <c r="F386" s="33">
        <v>3509.8</v>
      </c>
      <c r="G386" s="8">
        <f t="shared" si="34"/>
        <v>0.34813938481393852</v>
      </c>
      <c r="H386" s="143">
        <f>VLOOKUP(A386,'ARTICLES 10052022'!$A$2:$Q$1999,17,FALSE)</f>
        <v>3778.1170000000002</v>
      </c>
      <c r="I386" s="8">
        <f t="shared" si="35"/>
        <v>7.6447945751894689E-2</v>
      </c>
      <c r="J386" t="s">
        <v>3327</v>
      </c>
      <c r="K386" s="155" t="s">
        <v>3346</v>
      </c>
    </row>
    <row r="387" spans="1:11" ht="15" thickBot="1">
      <c r="A387" s="22" t="s">
        <v>694</v>
      </c>
      <c r="B387" s="14" t="s">
        <v>695</v>
      </c>
      <c r="C387" s="15"/>
      <c r="D387" s="16">
        <v>3216.75</v>
      </c>
      <c r="E387" s="8"/>
      <c r="F387" s="33">
        <v>4336.82</v>
      </c>
      <c r="G387" s="8">
        <f t="shared" si="34"/>
        <v>0.34819926944897789</v>
      </c>
      <c r="H387" s="143">
        <f>VLOOKUP(A387,'ARTICLES 10052022'!$A$2:$Q$1999,17,FALSE)</f>
        <v>4747.0653999999995</v>
      </c>
      <c r="I387" s="8">
        <f t="shared" si="35"/>
        <v>9.4595902066491072E-2</v>
      </c>
      <c r="J387" t="s">
        <v>3327</v>
      </c>
      <c r="K387" s="156"/>
    </row>
    <row r="388" spans="1:11" ht="15" thickBot="1">
      <c r="A388" s="22" t="s">
        <v>696</v>
      </c>
      <c r="B388" s="14" t="s">
        <v>697</v>
      </c>
      <c r="C388" s="15"/>
      <c r="D388" s="16">
        <v>3471.25</v>
      </c>
      <c r="E388" s="8"/>
      <c r="F388" s="33">
        <v>4678.04</v>
      </c>
      <c r="G388" s="8">
        <f t="shared" si="34"/>
        <v>0.34765286280158442</v>
      </c>
      <c r="H388" s="143">
        <f>VLOOKUP(A388,'ARTICLES 10052022'!$A$2:$Q$1999,17,FALSE)</f>
        <v>5037.4897999999994</v>
      </c>
      <c r="I388" s="8">
        <f t="shared" si="35"/>
        <v>7.683769270891215E-2</v>
      </c>
      <c r="J388" t="s">
        <v>3327</v>
      </c>
      <c r="K388" s="156"/>
    </row>
    <row r="389" spans="1:11" ht="15" thickBot="1">
      <c r="A389" s="22" t="s">
        <v>698</v>
      </c>
      <c r="B389" s="14" t="s">
        <v>701</v>
      </c>
      <c r="C389" s="15"/>
      <c r="D389" s="16">
        <v>4288.99</v>
      </c>
      <c r="E389" s="8"/>
      <c r="F389" s="33">
        <v>6195.34</v>
      </c>
      <c r="G389" s="8">
        <f t="shared" si="34"/>
        <v>0.44447527273320769</v>
      </c>
      <c r="H389" s="143">
        <f>VLOOKUP(A389,'ARTICLES 10052022'!$A$2:$Q$1999,17,FALSE)</f>
        <v>6329.4210000000003</v>
      </c>
      <c r="I389" s="8">
        <f>(H389-F389)/F389</f>
        <v>2.1642234324508441E-2</v>
      </c>
      <c r="J389" t="s">
        <v>3327</v>
      </c>
      <c r="K389" s="156"/>
    </row>
    <row r="390" spans="1:11" ht="15" thickBot="1">
      <c r="A390" s="22" t="s">
        <v>702</v>
      </c>
      <c r="B390" s="14" t="s">
        <v>703</v>
      </c>
      <c r="C390" s="15"/>
      <c r="D390" s="16">
        <v>4339.05</v>
      </c>
      <c r="E390" s="8"/>
      <c r="F390" s="33">
        <v>5847.5479999999998</v>
      </c>
      <c r="G390" s="8">
        <f t="shared" si="34"/>
        <v>0.34765628420967715</v>
      </c>
      <c r="H390" s="143">
        <f>VLOOKUP(A390,'ARTICLES 10052022'!$A$2:$Q$1999,17,FALSE)</f>
        <v>6296.8611999999994</v>
      </c>
      <c r="I390" s="8">
        <f t="shared" si="35"/>
        <v>7.6837881450481399E-2</v>
      </c>
      <c r="J390" t="s">
        <v>3327</v>
      </c>
      <c r="K390" s="156"/>
    </row>
    <row r="391" spans="1:11" ht="15" thickBot="1">
      <c r="A391" s="22" t="s">
        <v>704</v>
      </c>
      <c r="B391" s="14" t="s">
        <v>705</v>
      </c>
      <c r="C391" s="15"/>
      <c r="D391" s="16">
        <v>5206.87</v>
      </c>
      <c r="E391" s="8"/>
      <c r="F391" s="33">
        <v>7521.02</v>
      </c>
      <c r="G391" s="8">
        <f t="shared" si="34"/>
        <v>0.44444167033169651</v>
      </c>
      <c r="H391" s="143">
        <f>VLOOKUP(A391,'ARTICLES 10052022'!$A$2:$Q$1999,17,FALSE)</f>
        <v>7556.2340000000004</v>
      </c>
      <c r="I391" s="8">
        <f t="shared" si="35"/>
        <v>4.6820776969081239E-3</v>
      </c>
      <c r="J391" t="s">
        <v>3327</v>
      </c>
      <c r="K391" s="156"/>
    </row>
    <row r="392" spans="1:11" ht="15" thickBot="1">
      <c r="A392" s="22" t="s">
        <v>706</v>
      </c>
      <c r="B392" s="14" t="s">
        <v>707</v>
      </c>
      <c r="C392" s="15"/>
      <c r="D392" s="16">
        <v>5361.24</v>
      </c>
      <c r="E392" s="8"/>
      <c r="F392" s="33">
        <v>7228.05</v>
      </c>
      <c r="G392" s="8">
        <f t="shared" si="34"/>
        <v>0.34820489289791179</v>
      </c>
      <c r="H392" s="143">
        <f>VLOOKUP(A392,'ARTICLES 10052022'!$A$2:$Q$1999,17,FALSE)</f>
        <v>7911.7751999999991</v>
      </c>
      <c r="I392" s="8">
        <f t="shared" si="35"/>
        <v>9.4593313549297384E-2</v>
      </c>
      <c r="J392" t="s">
        <v>3327</v>
      </c>
      <c r="K392" s="156"/>
    </row>
    <row r="393" spans="1:11" ht="15" thickBot="1">
      <c r="A393" s="22" t="s">
        <v>708</v>
      </c>
      <c r="B393" s="14" t="s">
        <v>709</v>
      </c>
      <c r="C393" s="15"/>
      <c r="D393" s="16">
        <v>6433.49</v>
      </c>
      <c r="E393" s="8"/>
      <c r="F393" s="33">
        <v>8673.6440000000002</v>
      </c>
      <c r="G393" s="8">
        <f t="shared" si="34"/>
        <v>0.34820198679099534</v>
      </c>
      <c r="H393" s="143">
        <f>VLOOKUP(A393,'ARTICLES 10052022'!$A$2:$Q$1999,17,FALSE)</f>
        <v>9494.130799999999</v>
      </c>
      <c r="I393" s="8">
        <f t="shared" si="35"/>
        <v>9.4595397274778489E-2</v>
      </c>
      <c r="J393" t="s">
        <v>3327</v>
      </c>
      <c r="K393" s="156"/>
    </row>
    <row r="394" spans="1:11" ht="15" thickBot="1">
      <c r="A394" s="22" t="s">
        <v>710</v>
      </c>
      <c r="B394" s="14" t="s">
        <v>711</v>
      </c>
      <c r="C394" s="15"/>
      <c r="D394" s="16">
        <v>6942.49</v>
      </c>
      <c r="E394" s="8"/>
      <c r="F394" s="33">
        <v>9356.0879999999997</v>
      </c>
      <c r="G394" s="8">
        <f t="shared" ref="G394:G418" si="36">(IF(F394="","",(F394-D394)/D394))</f>
        <v>0.34765595629233892</v>
      </c>
      <c r="H394" s="143">
        <f>VLOOKUP(A394,'ARTICLES 10052022'!$A$2:$Q$1999,17,FALSE)</f>
        <v>10074.979599999999</v>
      </c>
      <c r="I394" s="8">
        <f t="shared" si="35"/>
        <v>7.6836771949985838E-2</v>
      </c>
      <c r="J394" t="s">
        <v>3327</v>
      </c>
      <c r="K394" s="156"/>
    </row>
    <row r="395" spans="1:11" ht="15" thickBot="1">
      <c r="A395" s="22" t="s">
        <v>1173</v>
      </c>
      <c r="B395" s="14" t="s">
        <v>712</v>
      </c>
      <c r="C395" s="15"/>
      <c r="D395" s="16">
        <v>8577.99</v>
      </c>
      <c r="E395" s="8"/>
      <c r="F395" s="33">
        <v>11564.868</v>
      </c>
      <c r="G395" s="8">
        <f t="shared" si="36"/>
        <v>0.34820255094724994</v>
      </c>
      <c r="H395" s="143">
        <f>VLOOKUP(A395,'ARTICLES 10052022'!$A$2:$Q$1999,17,FALSE)</f>
        <v>12658.842000000001</v>
      </c>
      <c r="I395" s="8">
        <f t="shared" si="35"/>
        <v>9.45945945945946E-2</v>
      </c>
      <c r="J395" t="s">
        <v>3327</v>
      </c>
      <c r="K395" s="156"/>
    </row>
    <row r="396" spans="1:11" ht="15" thickBot="1">
      <c r="A396" s="22" t="s">
        <v>713</v>
      </c>
      <c r="B396" s="14" t="s">
        <v>714</v>
      </c>
      <c r="C396" s="15"/>
      <c r="D396" s="16">
        <v>8678.1200000000008</v>
      </c>
      <c r="E396" s="8"/>
      <c r="F396" s="33">
        <v>11695.096</v>
      </c>
      <c r="G396" s="8">
        <f t="shared" si="36"/>
        <v>0.34765317833816523</v>
      </c>
      <c r="H396" s="143">
        <f>VLOOKUP(A396,'ARTICLES 10052022'!$A$2:$Q$1999,17,FALSE)</f>
        <v>12593.7238</v>
      </c>
      <c r="I396" s="8">
        <f t="shared" si="35"/>
        <v>7.6838001158776315E-2</v>
      </c>
      <c r="J396" t="s">
        <v>3327</v>
      </c>
      <c r="K396" s="156"/>
    </row>
    <row r="397" spans="1:11" ht="15" thickBot="1">
      <c r="A397" s="22" t="s">
        <v>1170</v>
      </c>
      <c r="B397" s="14" t="s">
        <v>716</v>
      </c>
      <c r="C397" s="15"/>
      <c r="D397" s="16">
        <v>10722.49</v>
      </c>
      <c r="E397" s="8"/>
      <c r="F397" s="33">
        <v>14456.078</v>
      </c>
      <c r="G397" s="8">
        <f t="shared" si="36"/>
        <v>0.34820158377391819</v>
      </c>
      <c r="H397" s="143">
        <f>VLOOKUP(A397,'ARTICLES 10052022'!$A$2:$Q$1999,17,FALSE)</f>
        <v>15823.551799999999</v>
      </c>
      <c r="I397" s="8">
        <f t="shared" si="35"/>
        <v>9.4595076202549533E-2</v>
      </c>
      <c r="J397" t="s">
        <v>3327</v>
      </c>
      <c r="K397" s="156"/>
    </row>
    <row r="398" spans="1:11" ht="15" thickBot="1">
      <c r="A398" s="22" t="s">
        <v>2819</v>
      </c>
      <c r="B398" s="14" t="s">
        <v>2820</v>
      </c>
      <c r="C398" s="15"/>
      <c r="D398" s="16"/>
      <c r="E398" s="8"/>
      <c r="F398" s="33">
        <v>2339.02</v>
      </c>
      <c r="G398" s="8"/>
      <c r="H398" s="143">
        <f>VLOOKUP(A398,'ARTICLES 10052022'!$A$2:$Q$1999,17,FALSE)</f>
        <v>2518.7442000000001</v>
      </c>
      <c r="I398" s="8">
        <f t="shared" si="35"/>
        <v>7.6837393438277612E-2</v>
      </c>
      <c r="K398" s="133"/>
    </row>
    <row r="399" spans="1:11" ht="15" thickBot="1">
      <c r="A399" s="22" t="s">
        <v>2821</v>
      </c>
      <c r="B399" s="14" t="s">
        <v>2822</v>
      </c>
      <c r="C399" s="15"/>
      <c r="D399" s="16"/>
      <c r="E399" s="8"/>
      <c r="F399" s="33">
        <v>4678.04</v>
      </c>
      <c r="G399" s="8"/>
      <c r="H399" s="143">
        <f>VLOOKUP(A399,'ARTICLES 10052022'!$A$2:$Q$1999,17,FALSE)</f>
        <v>5037.4897999999994</v>
      </c>
      <c r="I399" s="8">
        <f t="shared" si="35"/>
        <v>7.683769270891215E-2</v>
      </c>
      <c r="K399" s="133"/>
    </row>
    <row r="400" spans="1:11" ht="15" thickBot="1">
      <c r="A400" s="22" t="s">
        <v>2839</v>
      </c>
      <c r="B400" s="14" t="s">
        <v>2840</v>
      </c>
      <c r="C400" s="15"/>
      <c r="D400" s="16"/>
      <c r="E400" s="8"/>
      <c r="F400" s="33">
        <v>2891.21</v>
      </c>
      <c r="G400" s="8"/>
      <c r="H400" s="143">
        <f>VLOOKUP(A400,'ARTICLES 10052022'!$A$2:$Q$1999,17,FALSE)</f>
        <v>3164.7098000000001</v>
      </c>
      <c r="I400" s="8">
        <f t="shared" si="35"/>
        <v>9.4597002639033506E-2</v>
      </c>
      <c r="K400" s="133"/>
    </row>
    <row r="401" spans="1:11" ht="15" thickBot="1">
      <c r="A401" s="22" t="s">
        <v>2841</v>
      </c>
      <c r="B401" s="14" t="s">
        <v>2842</v>
      </c>
      <c r="C401" s="15"/>
      <c r="D401" s="16"/>
      <c r="E401" s="8"/>
      <c r="F401" s="33">
        <v>5782.43</v>
      </c>
      <c r="G401" s="8"/>
      <c r="H401" s="143">
        <f>VLOOKUP(A401,'ARTICLES 10052022'!$A$2:$Q$1999,17,FALSE)</f>
        <v>6329.4210000000003</v>
      </c>
      <c r="I401" s="8">
        <f t="shared" si="35"/>
        <v>9.459535178117158E-2</v>
      </c>
      <c r="K401" s="133"/>
    </row>
    <row r="402" spans="1:11" ht="15" thickBot="1">
      <c r="A402" s="22" t="s">
        <v>717</v>
      </c>
      <c r="B402" s="14" t="s">
        <v>718</v>
      </c>
      <c r="C402" s="15"/>
      <c r="D402" s="16">
        <v>11.1</v>
      </c>
      <c r="E402" s="8"/>
      <c r="F402" s="33">
        <v>12.337499999999999</v>
      </c>
      <c r="G402" s="8">
        <f t="shared" si="36"/>
        <v>0.11148648648648639</v>
      </c>
      <c r="H402" s="143">
        <f>VLOOKUP(A402,'ARTICLES 10052022'!$A$2:$Q$1999,17,FALSE)</f>
        <v>11.51853</v>
      </c>
      <c r="I402" s="8">
        <f t="shared" si="35"/>
        <v>-6.6380547112461885E-2</v>
      </c>
      <c r="J402" s="45" t="s">
        <v>5565</v>
      </c>
    </row>
    <row r="403" spans="1:11" ht="15" thickBot="1">
      <c r="A403" s="22" t="s">
        <v>719</v>
      </c>
      <c r="B403" s="14" t="s">
        <v>720</v>
      </c>
      <c r="C403" s="15"/>
      <c r="D403" s="16">
        <v>14.8</v>
      </c>
      <c r="E403" s="8"/>
      <c r="F403" s="33">
        <v>16.45</v>
      </c>
      <c r="G403" s="8">
        <f t="shared" si="36"/>
        <v>0.11148648648648639</v>
      </c>
      <c r="H403" s="143">
        <f>VLOOKUP(A403,'ARTICLES 10052022'!$A$2:$Q$1999,17,FALSE)</f>
        <v>14.108040000000001</v>
      </c>
      <c r="I403" s="8">
        <f t="shared" si="35"/>
        <v>-0.14236838905775068</v>
      </c>
      <c r="J403" s="45" t="s">
        <v>5566</v>
      </c>
    </row>
    <row r="404" spans="1:11" ht="15" thickBot="1">
      <c r="A404" s="22" t="s">
        <v>721</v>
      </c>
      <c r="B404" s="14" t="s">
        <v>722</v>
      </c>
      <c r="C404" s="15"/>
      <c r="D404" s="16">
        <v>10.55</v>
      </c>
      <c r="E404" s="8"/>
      <c r="F404" s="33">
        <v>11.219999999999999</v>
      </c>
      <c r="G404" s="8">
        <f t="shared" si="36"/>
        <v>6.350710900473916E-2</v>
      </c>
      <c r="H404" s="143">
        <f>VLOOKUP(A404,'ARTICLES 10052022'!$A$2:$Q$1999,17,FALSE)</f>
        <v>11.51853</v>
      </c>
      <c r="I404" s="8">
        <f t="shared" si="35"/>
        <v>2.6606951871657871E-2</v>
      </c>
      <c r="J404" s="45" t="s">
        <v>3327</v>
      </c>
    </row>
    <row r="405" spans="1:11" ht="15" thickBot="1">
      <c r="A405" s="22" t="s">
        <v>723</v>
      </c>
      <c r="B405" s="14" t="s">
        <v>724</v>
      </c>
      <c r="C405" s="15"/>
      <c r="D405" s="16">
        <v>14.06</v>
      </c>
      <c r="E405" s="8"/>
      <c r="F405" s="33">
        <v>14.06</v>
      </c>
      <c r="G405" s="8">
        <f t="shared" si="36"/>
        <v>0</v>
      </c>
      <c r="H405" s="143">
        <f>VLOOKUP(A405,'ARTICLES 10052022'!$A$2:$Q$1999,17,FALSE)</f>
        <v>14.108040000000001</v>
      </c>
      <c r="I405" s="8">
        <f t="shared" si="35"/>
        <v>3.4167852062589122E-3</v>
      </c>
      <c r="J405" s="45" t="s">
        <v>3327</v>
      </c>
    </row>
    <row r="406" spans="1:11" ht="15" thickBot="1">
      <c r="A406" s="22" t="s">
        <v>725</v>
      </c>
      <c r="B406" s="14" t="s">
        <v>726</v>
      </c>
      <c r="C406" s="15"/>
      <c r="D406" s="16">
        <v>197.44</v>
      </c>
      <c r="E406" s="8"/>
      <c r="F406" s="33">
        <v>205.27500000000001</v>
      </c>
      <c r="G406" s="8">
        <f t="shared" si="36"/>
        <v>3.9682941653160497E-2</v>
      </c>
      <c r="H406" s="143">
        <f>VLOOKUP(A406,'ARTICLES 10052022'!$A$2:$Q$1999,17,FALSE)</f>
        <v>219.9375</v>
      </c>
      <c r="I406" s="8">
        <f t="shared" si="35"/>
        <v>7.1428571428571397E-2</v>
      </c>
      <c r="J406" t="s">
        <v>3327</v>
      </c>
    </row>
    <row r="407" spans="1:11" ht="15" thickBot="1">
      <c r="A407" s="22" t="s">
        <v>727</v>
      </c>
      <c r="B407" s="14" t="s">
        <v>728</v>
      </c>
      <c r="C407" s="15"/>
      <c r="D407" s="16">
        <v>395.89</v>
      </c>
      <c r="E407" s="8"/>
      <c r="F407" s="33">
        <v>410.55</v>
      </c>
      <c r="G407" s="8">
        <f t="shared" si="36"/>
        <v>3.7030488266942906E-2</v>
      </c>
      <c r="H407" s="143">
        <f>VLOOKUP(A407,'ARTICLES 10052022'!$A$2:$Q$1999,17,FALSE)</f>
        <v>439.875</v>
      </c>
      <c r="I407" s="8">
        <f t="shared" si="35"/>
        <v>7.1428571428571397E-2</v>
      </c>
      <c r="J407" t="s">
        <v>3327</v>
      </c>
    </row>
    <row r="408" spans="1:11" ht="15" thickBot="1">
      <c r="A408" s="126" t="s">
        <v>729</v>
      </c>
      <c r="B408" s="127" t="s">
        <v>730</v>
      </c>
      <c r="C408" s="15"/>
      <c r="D408" s="16">
        <v>80</v>
      </c>
      <c r="E408" s="8"/>
      <c r="F408" s="33">
        <v>81.211469999999991</v>
      </c>
      <c r="G408" s="8">
        <f t="shared" si="36"/>
        <v>1.5143374999999893E-2</v>
      </c>
      <c r="H408" s="143">
        <f>VLOOKUP(A408,'ARTICLES 10052022'!$A$2:$Q$1999,17,FALSE)</f>
        <v>88.5</v>
      </c>
      <c r="I408" s="8">
        <f t="shared" si="35"/>
        <v>8.9747544281614522E-2</v>
      </c>
      <c r="J408" s="45" t="s">
        <v>5563</v>
      </c>
    </row>
    <row r="409" spans="1:11" ht="15" thickBot="1">
      <c r="A409" s="126" t="s">
        <v>731</v>
      </c>
      <c r="B409" s="127" t="s">
        <v>732</v>
      </c>
      <c r="C409" s="15"/>
      <c r="D409" s="16">
        <v>80</v>
      </c>
      <c r="E409" s="8"/>
      <c r="F409" s="33">
        <v>83.539999999999978</v>
      </c>
      <c r="G409" s="8">
        <f t="shared" si="36"/>
        <v>4.424999999999972E-2</v>
      </c>
      <c r="H409" s="143">
        <f>VLOOKUP(A409,'ARTICLES 10052022'!$A$2:$Q$1999,17,FALSE)</f>
        <v>87.24</v>
      </c>
      <c r="I409" s="8">
        <f t="shared" si="35"/>
        <v>4.4290160402202752E-2</v>
      </c>
      <c r="J409" s="45" t="s">
        <v>5564</v>
      </c>
    </row>
    <row r="410" spans="1:11" ht="15" thickBot="1">
      <c r="A410" s="22" t="s">
        <v>733</v>
      </c>
      <c r="B410" s="14" t="s">
        <v>734</v>
      </c>
      <c r="C410" s="15"/>
      <c r="D410" s="16">
        <v>47.61</v>
      </c>
      <c r="E410" s="8"/>
      <c r="F410" s="33">
        <v>49.250250000000001</v>
      </c>
      <c r="G410" s="8">
        <f t="shared" si="36"/>
        <v>3.4451795841209866E-2</v>
      </c>
      <c r="H410" s="143">
        <f>VLOOKUP(A410,'ARTICLES 10052022'!$A$2:$Q$1999,17,FALSE)</f>
        <v>50.731499999999997</v>
      </c>
      <c r="I410" s="8">
        <f t="shared" si="35"/>
        <v>3.0075989461982339E-2</v>
      </c>
      <c r="J410" t="s">
        <v>3327</v>
      </c>
    </row>
    <row r="411" spans="1:11" ht="15" thickBot="1">
      <c r="A411" s="22" t="s">
        <v>735</v>
      </c>
      <c r="B411" s="14" t="s">
        <v>736</v>
      </c>
      <c r="C411" s="15"/>
      <c r="D411" s="16">
        <v>49.1</v>
      </c>
      <c r="E411" s="8"/>
      <c r="F411" s="33">
        <v>51.549749999999989</v>
      </c>
      <c r="G411" s="8">
        <f t="shared" si="36"/>
        <v>4.9893075356415219E-2</v>
      </c>
      <c r="H411" s="143">
        <f>VLOOKUP(A411,'ARTICLES 10052022'!$A$2:$Q$1999,17,FALSE)</f>
        <v>51.54</v>
      </c>
      <c r="I411" s="8">
        <f t="shared" si="35"/>
        <v>-1.8913767768009959E-4</v>
      </c>
      <c r="J411" t="s">
        <v>3327</v>
      </c>
    </row>
    <row r="412" spans="1:11" ht="15" thickBot="1">
      <c r="A412" s="22" t="s">
        <v>737</v>
      </c>
      <c r="B412" s="14" t="s">
        <v>738</v>
      </c>
      <c r="C412" s="15"/>
      <c r="D412" s="16">
        <v>25.26</v>
      </c>
      <c r="E412" s="8"/>
      <c r="F412" s="33">
        <v>26.523000000000003</v>
      </c>
      <c r="G412" s="8">
        <f t="shared" si="36"/>
        <v>5.0000000000000065E-2</v>
      </c>
      <c r="H412" s="143">
        <f>VLOOKUP(A412,'ARTICLES 10052022'!$A$2:$Q$1999,17,FALSE)</f>
        <v>26.52</v>
      </c>
      <c r="I412" s="8">
        <f t="shared" si="35"/>
        <v>-1.1310937676747223E-4</v>
      </c>
      <c r="J412" t="s">
        <v>3327</v>
      </c>
    </row>
    <row r="413" spans="1:11" ht="15" thickBot="1">
      <c r="A413" s="22" t="s">
        <v>739</v>
      </c>
      <c r="B413" s="14" t="s">
        <v>740</v>
      </c>
      <c r="C413" s="15"/>
      <c r="D413" s="16">
        <v>32.64</v>
      </c>
      <c r="E413" s="8"/>
      <c r="F413" s="33">
        <v>34.272000000000006</v>
      </c>
      <c r="G413" s="8">
        <f t="shared" si="36"/>
        <v>5.0000000000000155E-2</v>
      </c>
      <c r="H413" s="143">
        <f>VLOOKUP(A413,'ARTICLES 10052022'!$A$2:$Q$1999,17,FALSE)</f>
        <v>34.26</v>
      </c>
      <c r="I413" s="8">
        <f t="shared" si="35"/>
        <v>-3.5014005602262949E-4</v>
      </c>
      <c r="J413" t="s">
        <v>3327</v>
      </c>
    </row>
    <row r="414" spans="1:11" ht="15" thickBot="1">
      <c r="A414" s="22" t="s">
        <v>741</v>
      </c>
      <c r="B414" s="14" t="s">
        <v>742</v>
      </c>
      <c r="C414" s="15"/>
      <c r="D414" s="16">
        <v>72.38</v>
      </c>
      <c r="E414" s="8"/>
      <c r="F414" s="33">
        <v>75.993750000000006</v>
      </c>
      <c r="G414" s="8">
        <f t="shared" si="36"/>
        <v>4.9927466150870549E-2</v>
      </c>
      <c r="H414" s="143">
        <f>VLOOKUP(A414,'ARTICLES 10052022'!$A$2:$Q$1999,17,FALSE)</f>
        <v>75.989999999999995</v>
      </c>
      <c r="I414" s="8">
        <f t="shared" si="35"/>
        <v>-4.9346163335942758E-5</v>
      </c>
      <c r="J414" t="s">
        <v>3327</v>
      </c>
    </row>
    <row r="415" spans="1:11" ht="15" thickBot="1">
      <c r="A415" s="22" t="s">
        <v>743</v>
      </c>
      <c r="B415" s="14" t="s">
        <v>744</v>
      </c>
      <c r="C415" s="15"/>
      <c r="D415" s="16">
        <v>23.34</v>
      </c>
      <c r="E415" s="8"/>
      <c r="F415" s="33">
        <v>24.494399999999999</v>
      </c>
      <c r="G415" s="8">
        <f t="shared" si="36"/>
        <v>4.9460154241645203E-2</v>
      </c>
      <c r="H415" s="143">
        <f>VLOOKUP(A415,'ARTICLES 10052022'!$A$2:$Q$1999,17,FALSE)</f>
        <v>24.494999999999997</v>
      </c>
      <c r="I415" s="8">
        <f t="shared" si="35"/>
        <v>2.449539486570815E-5</v>
      </c>
      <c r="J415" t="s">
        <v>3327</v>
      </c>
    </row>
    <row r="416" spans="1:11" ht="15" thickBot="1">
      <c r="A416" s="22" t="s">
        <v>745</v>
      </c>
      <c r="B416" s="14" t="s">
        <v>746</v>
      </c>
      <c r="C416" s="15"/>
      <c r="D416" s="16">
        <v>26.04</v>
      </c>
      <c r="E416" s="8"/>
      <c r="F416" s="33">
        <v>27.3294</v>
      </c>
      <c r="G416" s="8">
        <f t="shared" si="36"/>
        <v>4.9516129032258084E-2</v>
      </c>
      <c r="H416" s="143">
        <f>VLOOKUP(A416,'ARTICLES 10052022'!$A$2:$Q$1999,17,FALSE)</f>
        <v>27.33</v>
      </c>
      <c r="I416" s="8">
        <f t="shared" si="35"/>
        <v>2.1954378800800663E-5</v>
      </c>
      <c r="J416" t="s">
        <v>3327</v>
      </c>
    </row>
    <row r="417" spans="1:10" ht="15" thickBot="1">
      <c r="A417" s="22">
        <v>1510064</v>
      </c>
      <c r="B417" s="14" t="s">
        <v>747</v>
      </c>
      <c r="C417" s="15"/>
      <c r="D417" s="16">
        <v>39.22</v>
      </c>
      <c r="E417" s="8"/>
      <c r="F417" s="33">
        <v>39.22</v>
      </c>
      <c r="G417" s="8">
        <f t="shared" si="36"/>
        <v>0</v>
      </c>
      <c r="H417" s="143">
        <f>VLOOKUP(A417,'ARTICLES 10052022'!$A$2:$Q$1999,17,FALSE)</f>
        <v>44.414400000000001</v>
      </c>
      <c r="I417" s="8">
        <f t="shared" si="35"/>
        <v>0.13244263131055589</v>
      </c>
      <c r="J417" t="s">
        <v>3327</v>
      </c>
    </row>
    <row r="418" spans="1:10" ht="15" thickBot="1">
      <c r="A418" s="22">
        <v>1510041</v>
      </c>
      <c r="B418" s="14" t="s">
        <v>748</v>
      </c>
      <c r="C418" s="15"/>
      <c r="D418" s="16">
        <v>20.309999999999999</v>
      </c>
      <c r="E418" s="8"/>
      <c r="F418" s="33">
        <v>20.309999999999999</v>
      </c>
      <c r="G418" s="8">
        <f t="shared" si="36"/>
        <v>0</v>
      </c>
      <c r="H418" s="143">
        <f>VLOOKUP(A418,'ARTICLES 10052022'!$A$2:$Q$1999,17,FALSE)</f>
        <v>21.567</v>
      </c>
      <c r="I418" s="8">
        <f t="shared" si="35"/>
        <v>6.1890694239291062E-2</v>
      </c>
      <c r="J418" t="s">
        <v>3327</v>
      </c>
    </row>
    <row r="419" spans="1:10" ht="15" thickBot="1">
      <c r="A419" s="146" t="s">
        <v>2144</v>
      </c>
      <c r="B419" s="147" t="s">
        <v>5408</v>
      </c>
      <c r="C419" s="15"/>
      <c r="D419" s="16"/>
      <c r="E419" s="8"/>
      <c r="F419" s="33">
        <v>949.2</v>
      </c>
      <c r="G419" s="8"/>
      <c r="H419" s="143">
        <f>VLOOKUP(A419,'ARTICLES 10052022'!$A$2:$Q$1999,17,FALSE)</f>
        <v>949.19999999999993</v>
      </c>
      <c r="I419" s="8">
        <f t="shared" si="35"/>
        <v>-1.1977121546735781E-16</v>
      </c>
      <c r="J419" t="s">
        <v>3327</v>
      </c>
    </row>
    <row r="420" spans="1:10" ht="15" thickBot="1">
      <c r="A420" s="146" t="s">
        <v>2147</v>
      </c>
      <c r="B420" s="147" t="s">
        <v>5411</v>
      </c>
      <c r="C420" s="15"/>
      <c r="D420" s="16"/>
      <c r="E420" s="8"/>
      <c r="F420" s="33">
        <v>1898.4</v>
      </c>
      <c r="G420" s="8"/>
      <c r="H420" s="143">
        <f>VLOOKUP(A420,'ARTICLES 10052022'!$A$2:$Q$1999,17,FALSE)</f>
        <v>1898.3999999999999</v>
      </c>
      <c r="I420" s="8">
        <f t="shared" si="35"/>
        <v>-1.1977121546735781E-16</v>
      </c>
      <c r="J420" t="s">
        <v>3327</v>
      </c>
    </row>
    <row r="421" spans="1:10" ht="15" thickBot="1">
      <c r="A421" s="146" t="s">
        <v>2374</v>
      </c>
      <c r="B421" s="147" t="s">
        <v>5414</v>
      </c>
      <c r="C421" s="15"/>
      <c r="D421" s="16"/>
      <c r="E421" s="8"/>
      <c r="F421" s="33">
        <v>54.68</v>
      </c>
      <c r="G421" s="8"/>
      <c r="H421" s="143">
        <f>VLOOKUP(A421,'ARTICLES 10052022'!$A$2:$Q$1999,17,FALSE)</f>
        <v>58.650000000000006</v>
      </c>
      <c r="I421" s="8">
        <f t="shared" si="35"/>
        <v>7.2604242867593385E-2</v>
      </c>
      <c r="J421" t="s">
        <v>3327</v>
      </c>
    </row>
    <row r="422" spans="1:10" ht="15" thickBot="1">
      <c r="A422" s="146" t="s">
        <v>2368</v>
      </c>
      <c r="B422" s="147" t="s">
        <v>5418</v>
      </c>
      <c r="C422" s="15"/>
      <c r="D422" s="16"/>
      <c r="E422" s="8"/>
      <c r="F422" s="33">
        <v>144</v>
      </c>
      <c r="G422" s="8"/>
      <c r="H422" s="143">
        <f>VLOOKUP(A422,'ARTICLES 10052022'!$A$2:$Q$1999,17,FALSE)</f>
        <v>156.4</v>
      </c>
      <c r="I422" s="8">
        <f t="shared" si="35"/>
        <v>8.6111111111111152E-2</v>
      </c>
      <c r="J422" t="s">
        <v>3327</v>
      </c>
    </row>
    <row r="423" spans="1:10" ht="15" thickBot="1">
      <c r="A423" s="146" t="s">
        <v>2868</v>
      </c>
      <c r="B423" s="147" t="s">
        <v>5421</v>
      </c>
      <c r="C423" s="15"/>
      <c r="D423" s="16"/>
      <c r="E423" s="8"/>
      <c r="F423" s="33">
        <v>502.25</v>
      </c>
      <c r="G423" s="8"/>
      <c r="H423" s="143">
        <f>VLOOKUP(A423,'ARTICLES 10052022'!$A$2:$Q$1999,17,FALSE)</f>
        <v>586.5</v>
      </c>
      <c r="I423" s="8">
        <f t="shared" si="35"/>
        <v>0.16774514683922351</v>
      </c>
      <c r="J423" t="s">
        <v>3327</v>
      </c>
    </row>
    <row r="424" spans="1:10" ht="15" thickBot="1">
      <c r="A424" s="146" t="s">
        <v>2284</v>
      </c>
      <c r="B424" s="147" t="s">
        <v>5424</v>
      </c>
      <c r="C424" s="15"/>
      <c r="D424" s="16"/>
      <c r="E424" s="8"/>
      <c r="F424" s="33">
        <v>38.4</v>
      </c>
      <c r="G424" s="8"/>
      <c r="H424" s="143">
        <f>VLOOKUP(A424,'ARTICLES 10052022'!$A$2:$Q$1999,17,FALSE)</f>
        <v>39.1</v>
      </c>
      <c r="I424" s="8">
        <f t="shared" si="35"/>
        <v>1.8229166666666741E-2</v>
      </c>
      <c r="J424" t="s">
        <v>3327</v>
      </c>
    </row>
    <row r="425" spans="1:10" ht="15" thickBot="1">
      <c r="A425" s="146" t="s">
        <v>2832</v>
      </c>
      <c r="B425" s="147" t="s">
        <v>2302</v>
      </c>
      <c r="C425" s="15"/>
      <c r="D425" s="16"/>
      <c r="E425" s="8"/>
      <c r="F425" s="33">
        <v>39.4</v>
      </c>
      <c r="G425" s="8"/>
      <c r="H425" s="143">
        <f>VLOOKUP(A425,'ARTICLES 10052022'!$A$2:$Q$1999,17,FALSE)</f>
        <v>72.709999999999994</v>
      </c>
      <c r="I425" s="8">
        <f t="shared" si="35"/>
        <v>0.84543147208121816</v>
      </c>
    </row>
    <row r="426" spans="1:10" ht="15" thickBot="1">
      <c r="A426" s="146" t="s">
        <v>2833</v>
      </c>
      <c r="B426" s="147" t="s">
        <v>2834</v>
      </c>
      <c r="C426" s="15"/>
      <c r="D426" s="16"/>
      <c r="E426" s="8"/>
      <c r="F426" s="33">
        <v>40.4</v>
      </c>
      <c r="G426" s="8"/>
      <c r="H426" s="143">
        <f>VLOOKUP(A426,'ARTICLES 10052022'!$A$2:$Q$1999,17,FALSE)</f>
        <v>70</v>
      </c>
      <c r="I426" s="8">
        <f t="shared" si="35"/>
        <v>0.73267326732673277</v>
      </c>
    </row>
    <row r="427" spans="1:10" ht="15" thickBot="1">
      <c r="A427" s="146" t="s">
        <v>658</v>
      </c>
      <c r="B427" s="147" t="s">
        <v>659</v>
      </c>
      <c r="C427" s="15"/>
      <c r="D427" s="16"/>
      <c r="E427" s="8"/>
      <c r="F427" s="33">
        <v>75</v>
      </c>
      <c r="G427" s="8"/>
      <c r="H427" s="143">
        <f>VLOOKUP(A427,'ARTICLES 10052022'!$A$2:$Q$1999,17,FALSE)</f>
        <v>75</v>
      </c>
      <c r="I427" s="8">
        <f t="shared" si="35"/>
        <v>0</v>
      </c>
    </row>
    <row r="428" spans="1:10" ht="15" thickBot="1">
      <c r="A428" s="146" t="s">
        <v>2327</v>
      </c>
      <c r="B428" s="147" t="s">
        <v>2328</v>
      </c>
      <c r="C428" s="15"/>
      <c r="D428" s="16"/>
      <c r="E428" s="8"/>
      <c r="F428" s="33">
        <v>18.62</v>
      </c>
      <c r="G428" s="8"/>
      <c r="H428" s="143">
        <f>VLOOKUP(A428,'ARTICLES 10052022'!$A$2:$Q$1999,17,FALSE)</f>
        <v>18.615000000000002</v>
      </c>
      <c r="I428" s="8">
        <f t="shared" si="35"/>
        <v>-2.6852846401713236E-4</v>
      </c>
    </row>
    <row r="429" spans="1:10">
      <c r="B429" s="17"/>
      <c r="C429" s="29"/>
      <c r="D429" s="30"/>
      <c r="E429" s="8"/>
      <c r="F429" s="31"/>
      <c r="G429" s="8"/>
      <c r="H429" s="76"/>
      <c r="I429" s="8"/>
    </row>
    <row r="430" spans="1:10">
      <c r="E430" s="8"/>
      <c r="G430" s="8"/>
      <c r="I430" s="8"/>
    </row>
    <row r="431" spans="1:10" ht="16.2">
      <c r="A431" s="32" t="s">
        <v>749</v>
      </c>
      <c r="E431" s="8"/>
      <c r="G431" s="8"/>
      <c r="I431" s="8"/>
    </row>
    <row r="432" spans="1:10" ht="15" thickBot="1">
      <c r="E432" s="8"/>
      <c r="G432" s="8"/>
      <c r="I432" s="8"/>
    </row>
    <row r="433" spans="1:9" ht="14.4" customHeight="1">
      <c r="A433" s="157" t="s">
        <v>1</v>
      </c>
      <c r="B433" s="157" t="s">
        <v>2</v>
      </c>
      <c r="C433" s="159" t="s">
        <v>3</v>
      </c>
      <c r="D433" s="161" t="s">
        <v>4</v>
      </c>
      <c r="E433" s="8"/>
      <c r="F433" s="163" t="s">
        <v>65</v>
      </c>
      <c r="G433" s="8"/>
      <c r="H433" s="153" t="s">
        <v>3315</v>
      </c>
      <c r="I433" s="8"/>
    </row>
    <row r="434" spans="1:9" ht="15" thickBot="1">
      <c r="A434" s="158"/>
      <c r="B434" s="158"/>
      <c r="C434" s="160"/>
      <c r="D434" s="162"/>
      <c r="E434" s="8"/>
      <c r="F434" s="164"/>
      <c r="G434" s="8"/>
      <c r="H434" s="154"/>
      <c r="I434" s="8"/>
    </row>
    <row r="435" spans="1:9" ht="15" thickBot="1">
      <c r="A435" s="22" t="s">
        <v>750</v>
      </c>
      <c r="B435" s="14" t="s">
        <v>751</v>
      </c>
      <c r="C435" s="15">
        <v>7.99</v>
      </c>
      <c r="D435" s="16">
        <v>7.99</v>
      </c>
      <c r="E435" s="8"/>
      <c r="F435" s="33">
        <v>8.25</v>
      </c>
      <c r="G435" s="8">
        <f t="shared" ref="G435:G455" si="37">(IF(F435="","",(F435-D435)/D435))</f>
        <v>3.254067584480598E-2</v>
      </c>
      <c r="H435" s="143">
        <f>VLOOKUP(A435,'ARTICLES 10052022'!$A$2:$Q$1999,17,FALSE)</f>
        <v>8.25</v>
      </c>
      <c r="I435" s="8">
        <f t="shared" ref="I435:I484" si="38">(H435-F435)/F435</f>
        <v>0</v>
      </c>
    </row>
    <row r="436" spans="1:9" ht="15" thickBot="1">
      <c r="A436" s="22" t="s">
        <v>752</v>
      </c>
      <c r="B436" s="14" t="s">
        <v>753</v>
      </c>
      <c r="C436" s="15">
        <v>38.96</v>
      </c>
      <c r="D436" s="16">
        <v>38.96</v>
      </c>
      <c r="E436" s="8"/>
      <c r="F436" s="33">
        <v>39.860100000000003</v>
      </c>
      <c r="G436" s="8">
        <f t="shared" si="37"/>
        <v>2.310318275154009E-2</v>
      </c>
      <c r="H436" s="143">
        <f>VLOOKUP(A436,'ARTICLES 10052022'!$A$2:$Q$1999,17,FALSE)</f>
        <v>39.860100000000003</v>
      </c>
      <c r="I436" s="8">
        <f t="shared" si="38"/>
        <v>0</v>
      </c>
    </row>
    <row r="437" spans="1:9" ht="15" thickBot="1">
      <c r="A437" s="22" t="s">
        <v>754</v>
      </c>
      <c r="B437" s="14" t="s">
        <v>755</v>
      </c>
      <c r="C437" s="15">
        <v>13.24</v>
      </c>
      <c r="D437" s="16">
        <v>13.24</v>
      </c>
      <c r="E437" s="8"/>
      <c r="F437" s="33">
        <v>13.5527</v>
      </c>
      <c r="G437" s="8">
        <f t="shared" si="37"/>
        <v>2.3617824773413863E-2</v>
      </c>
      <c r="H437" s="143">
        <f>VLOOKUP(A437,'ARTICLES 10052022'!$A$2:$Q$1999,17,FALSE)</f>
        <v>13.5527</v>
      </c>
      <c r="I437" s="8">
        <f t="shared" si="38"/>
        <v>0</v>
      </c>
    </row>
    <row r="438" spans="1:9" ht="15" thickBot="1">
      <c r="A438" s="22" t="s">
        <v>756</v>
      </c>
      <c r="B438" s="14" t="s">
        <v>757</v>
      </c>
      <c r="C438" s="15">
        <v>11.72</v>
      </c>
      <c r="D438" s="16">
        <v>11.72</v>
      </c>
      <c r="E438" s="8"/>
      <c r="F438" s="33">
        <v>11.9833</v>
      </c>
      <c r="G438" s="8">
        <f t="shared" si="37"/>
        <v>2.2465870307167166E-2</v>
      </c>
      <c r="H438" s="143">
        <f>VLOOKUP(A438,'ARTICLES 10052022'!$A$2:$Q$1999,17,FALSE)</f>
        <v>11.9833</v>
      </c>
      <c r="I438" s="8">
        <f t="shared" si="38"/>
        <v>0</v>
      </c>
    </row>
    <row r="439" spans="1:9" ht="15" thickBot="1">
      <c r="A439" s="22" t="s">
        <v>758</v>
      </c>
      <c r="B439" s="14" t="s">
        <v>759</v>
      </c>
      <c r="C439" s="15">
        <v>69.05</v>
      </c>
      <c r="D439" s="16">
        <v>69.05</v>
      </c>
      <c r="E439" s="8"/>
      <c r="F439" s="33">
        <v>84.45</v>
      </c>
      <c r="G439" s="8">
        <f t="shared" si="37"/>
        <v>0.2230267921795801</v>
      </c>
      <c r="H439" s="143">
        <f>VLOOKUP(A439,'ARTICLES 10052022'!$A$2:$Q$1999,17,FALSE)</f>
        <v>84.447999999999993</v>
      </c>
      <c r="I439" s="8">
        <f t="shared" si="38"/>
        <v>-2.3682652457188274E-5</v>
      </c>
    </row>
    <row r="440" spans="1:9" ht="15" thickBot="1">
      <c r="A440" s="22" t="s">
        <v>760</v>
      </c>
      <c r="B440" s="14" t="s">
        <v>761</v>
      </c>
      <c r="C440" s="15">
        <v>16.260000000000002</v>
      </c>
      <c r="D440" s="16">
        <v>16.260000000000002</v>
      </c>
      <c r="E440" s="8"/>
      <c r="F440" s="33">
        <v>24.87</v>
      </c>
      <c r="G440" s="8">
        <f t="shared" si="37"/>
        <v>0.52952029520295196</v>
      </c>
      <c r="H440" s="143">
        <f>VLOOKUP(A440,'ARTICLES 10052022'!$A$2:$Q$1999,17,FALSE)</f>
        <v>24.870999999999999</v>
      </c>
      <c r="I440" s="8">
        <f t="shared" si="38"/>
        <v>4.0209087253625631E-5</v>
      </c>
    </row>
    <row r="441" spans="1:9" ht="15" thickBot="1">
      <c r="A441" s="22" t="s">
        <v>762</v>
      </c>
      <c r="B441" s="14" t="s">
        <v>763</v>
      </c>
      <c r="C441" s="15">
        <v>9.43</v>
      </c>
      <c r="D441" s="16">
        <v>9.43</v>
      </c>
      <c r="E441" s="8"/>
      <c r="F441" s="33">
        <v>9.43</v>
      </c>
      <c r="G441" s="8">
        <f t="shared" si="37"/>
        <v>0</v>
      </c>
      <c r="H441" s="143">
        <f>VLOOKUP(A441,'ARTICLES 10052022'!$A$2:$Q$1999,17,FALSE)</f>
        <v>9.5494000000000003</v>
      </c>
      <c r="I441" s="8">
        <f t="shared" si="38"/>
        <v>1.2661717921527108E-2</v>
      </c>
    </row>
    <row r="442" spans="1:9" ht="15" thickBot="1">
      <c r="A442" s="22" t="s">
        <v>766</v>
      </c>
      <c r="B442" s="14" t="s">
        <v>767</v>
      </c>
      <c r="C442" s="15">
        <v>5.85</v>
      </c>
      <c r="D442" s="16">
        <v>5.85</v>
      </c>
      <c r="E442" s="8"/>
      <c r="F442" s="33">
        <v>5.9850000000000003</v>
      </c>
      <c r="G442" s="8">
        <f t="shared" si="37"/>
        <v>2.3076923076923193E-2</v>
      </c>
      <c r="H442" s="143">
        <f>VLOOKUP(A442,'ARTICLES 10052022'!$A$2:$Q$1999,17,FALSE)</f>
        <v>5.9850000000000003</v>
      </c>
      <c r="I442" s="8">
        <f t="shared" si="38"/>
        <v>0</v>
      </c>
    </row>
    <row r="443" spans="1:9" ht="15" thickBot="1">
      <c r="A443" s="22" t="s">
        <v>768</v>
      </c>
      <c r="B443" s="14" t="s">
        <v>769</v>
      </c>
      <c r="C443" s="15">
        <v>38.130000000000003</v>
      </c>
      <c r="D443" s="16">
        <v>38.130000000000003</v>
      </c>
      <c r="E443" s="8"/>
      <c r="F443" s="33">
        <v>39.500999999999998</v>
      </c>
      <c r="G443" s="8">
        <f t="shared" si="37"/>
        <v>3.5955940204563205E-2</v>
      </c>
      <c r="H443" s="143">
        <f>VLOOKUP(A443,'ARTICLES 10052022'!$A$2:$Q$1999,17,FALSE)</f>
        <v>39.500999999999998</v>
      </c>
      <c r="I443" s="8">
        <f t="shared" si="38"/>
        <v>0</v>
      </c>
    </row>
    <row r="444" spans="1:9" ht="15" thickBot="1">
      <c r="A444" s="22" t="s">
        <v>770</v>
      </c>
      <c r="B444" s="14" t="s">
        <v>771</v>
      </c>
      <c r="C444" s="15">
        <v>38.61</v>
      </c>
      <c r="D444" s="16">
        <v>38.61</v>
      </c>
      <c r="E444" s="8"/>
      <c r="F444" s="33">
        <v>38.61</v>
      </c>
      <c r="G444" s="8">
        <f t="shared" si="37"/>
        <v>0</v>
      </c>
      <c r="H444" s="143">
        <f>VLOOKUP(A444,'ARTICLES 10052022'!$A$2:$Q$1999,17,FALSE)</f>
        <v>38.61</v>
      </c>
      <c r="I444" s="8">
        <f t="shared" si="38"/>
        <v>0</v>
      </c>
    </row>
    <row r="445" spans="1:9" ht="15" thickBot="1">
      <c r="A445" s="22" t="s">
        <v>772</v>
      </c>
      <c r="B445" s="14" t="s">
        <v>773</v>
      </c>
      <c r="C445" s="15">
        <v>56.5</v>
      </c>
      <c r="D445" s="16">
        <v>56.5</v>
      </c>
      <c r="E445" s="8"/>
      <c r="F445" s="33">
        <v>57.815100000000001</v>
      </c>
      <c r="G445" s="8">
        <f t="shared" si="37"/>
        <v>2.3276106194690283E-2</v>
      </c>
      <c r="H445" s="143">
        <f>VLOOKUP(A445,'ARTICLES 10052022'!$A$2:$Q$1999,17,FALSE)</f>
        <v>57.815100000000001</v>
      </c>
      <c r="I445" s="8">
        <f t="shared" si="38"/>
        <v>0</v>
      </c>
    </row>
    <row r="446" spans="1:9" ht="15" thickBot="1">
      <c r="A446" s="22" t="s">
        <v>774</v>
      </c>
      <c r="B446" s="14" t="s">
        <v>775</v>
      </c>
      <c r="C446" s="15">
        <v>38.61</v>
      </c>
      <c r="D446" s="16">
        <v>38.61</v>
      </c>
      <c r="E446" s="8"/>
      <c r="F446" s="33">
        <v>41.685000000000002</v>
      </c>
      <c r="G446" s="8">
        <f t="shared" si="37"/>
        <v>7.9642579642579717E-2</v>
      </c>
      <c r="H446" s="143">
        <f>VLOOKUP(A446,'ARTICLES 10052022'!$A$2:$Q$1999,17,FALSE)</f>
        <v>41.685000000000002</v>
      </c>
      <c r="I446" s="8">
        <f t="shared" si="38"/>
        <v>0</v>
      </c>
    </row>
    <row r="447" spans="1:9" ht="15" thickBot="1">
      <c r="A447" s="22" t="s">
        <v>776</v>
      </c>
      <c r="B447" s="14" t="s">
        <v>777</v>
      </c>
      <c r="C447" s="15">
        <v>33.090000000000003</v>
      </c>
      <c r="D447" s="16">
        <v>33.090000000000003</v>
      </c>
      <c r="E447" s="8"/>
      <c r="F447" s="33">
        <v>33.383000000000003</v>
      </c>
      <c r="G447" s="8">
        <f t="shared" si="37"/>
        <v>8.8546388637050239E-3</v>
      </c>
      <c r="H447" s="143">
        <f>VLOOKUP(A447,'ARTICLES 10052022'!$A$2:$Q$1999,17,FALSE)</f>
        <v>33.383000000000003</v>
      </c>
      <c r="I447" s="8">
        <f t="shared" si="38"/>
        <v>0</v>
      </c>
    </row>
    <row r="448" spans="1:9" ht="15" thickBot="1">
      <c r="A448" s="22" t="s">
        <v>778</v>
      </c>
      <c r="B448" s="14" t="s">
        <v>779</v>
      </c>
      <c r="C448" s="15"/>
      <c r="D448" s="16">
        <v>28.52</v>
      </c>
      <c r="E448" s="8"/>
      <c r="F448" s="33">
        <v>28.52</v>
      </c>
      <c r="G448" s="8">
        <f t="shared" si="37"/>
        <v>0</v>
      </c>
      <c r="H448" s="143">
        <f>VLOOKUP(A448,'ARTICLES 10052022'!$A$2:$Q$1999,17,FALSE)</f>
        <v>29.126999999999999</v>
      </c>
      <c r="I448" s="8">
        <f t="shared" si="38"/>
        <v>2.128330995792424E-2</v>
      </c>
    </row>
    <row r="449" spans="1:9" ht="15" thickBot="1">
      <c r="A449" s="22" t="s">
        <v>780</v>
      </c>
      <c r="B449" s="14" t="s">
        <v>781</v>
      </c>
      <c r="C449" s="15">
        <v>14.26</v>
      </c>
      <c r="D449" s="16">
        <v>14.26</v>
      </c>
      <c r="E449" s="8"/>
      <c r="F449" s="33">
        <v>14.675000000000001</v>
      </c>
      <c r="G449" s="8">
        <f t="shared" si="37"/>
        <v>2.910238429172517E-2</v>
      </c>
      <c r="H449" s="143">
        <f>VLOOKUP(A449,'ARTICLES 10052022'!$A$2:$Q$1999,17,FALSE)</f>
        <v>14.675000000000001</v>
      </c>
      <c r="I449" s="8">
        <f t="shared" si="38"/>
        <v>0</v>
      </c>
    </row>
    <row r="450" spans="1:9" ht="15" thickBot="1">
      <c r="A450" s="22" t="s">
        <v>782</v>
      </c>
      <c r="B450" s="14" t="s">
        <v>783</v>
      </c>
      <c r="C450" s="15">
        <v>3.88</v>
      </c>
      <c r="D450" s="16">
        <v>3.88</v>
      </c>
      <c r="E450" s="8"/>
      <c r="F450" s="33">
        <v>3.9874999999999998</v>
      </c>
      <c r="G450" s="8">
        <f t="shared" si="37"/>
        <v>2.7706185567010291E-2</v>
      </c>
      <c r="H450" s="143">
        <f>VLOOKUP(A450,'ARTICLES 10052022'!$A$2:$Q$1999,17,FALSE)</f>
        <v>3.9874999999999998</v>
      </c>
      <c r="I450" s="8">
        <f t="shared" si="38"/>
        <v>0</v>
      </c>
    </row>
    <row r="451" spans="1:9" ht="15" thickBot="1">
      <c r="A451" s="22" t="s">
        <v>784</v>
      </c>
      <c r="B451" s="14" t="s">
        <v>785</v>
      </c>
      <c r="C451" s="15">
        <v>4.3099999999999996</v>
      </c>
      <c r="D451" s="16">
        <v>4.3029999999999999</v>
      </c>
      <c r="E451" s="8"/>
      <c r="F451" s="33">
        <v>4.4023000000000003</v>
      </c>
      <c r="G451" s="8">
        <f t="shared" si="37"/>
        <v>2.3076923076923168E-2</v>
      </c>
      <c r="H451" s="143">
        <f>VLOOKUP(A451,'ARTICLES 10052022'!$A$2:$Q$1999,17,FALSE)</f>
        <v>4.4023000000000003</v>
      </c>
      <c r="I451" s="8">
        <f t="shared" si="38"/>
        <v>0</v>
      </c>
    </row>
    <row r="452" spans="1:9" ht="15" thickBot="1">
      <c r="A452" s="22" t="s">
        <v>786</v>
      </c>
      <c r="B452" s="14" t="s">
        <v>787</v>
      </c>
      <c r="C452" s="15">
        <v>119.44</v>
      </c>
      <c r="D452" s="16">
        <v>119.44</v>
      </c>
      <c r="E452" s="8"/>
      <c r="F452" s="33">
        <v>122.2625</v>
      </c>
      <c r="G452" s="8">
        <f t="shared" si="37"/>
        <v>2.3631111855324894E-2</v>
      </c>
      <c r="H452" s="143">
        <f>VLOOKUP(A452,'ARTICLES 10052022'!$A$2:$Q$1999,17,FALSE)</f>
        <v>130.0873</v>
      </c>
      <c r="I452" s="8">
        <f t="shared" si="38"/>
        <v>6.3999999999999974E-2</v>
      </c>
    </row>
    <row r="453" spans="1:9" ht="15" thickBot="1">
      <c r="A453" s="22" t="s">
        <v>788</v>
      </c>
      <c r="B453" s="14" t="s">
        <v>789</v>
      </c>
      <c r="C453" s="15">
        <v>14.8</v>
      </c>
      <c r="D453" s="16">
        <v>14.8</v>
      </c>
      <c r="E453" s="8"/>
      <c r="F453" s="33">
        <v>14.9625</v>
      </c>
      <c r="G453" s="8">
        <f t="shared" si="37"/>
        <v>1.0979729729729706E-2</v>
      </c>
      <c r="H453" s="143">
        <f>VLOOKUP(A453,'ARTICLES 10052022'!$A$2:$Q$1999,17,FALSE)</f>
        <v>14.9625</v>
      </c>
      <c r="I453" s="8">
        <f t="shared" si="38"/>
        <v>0</v>
      </c>
    </row>
    <row r="454" spans="1:9" ht="15" thickBot="1">
      <c r="A454" s="22" t="s">
        <v>790</v>
      </c>
      <c r="B454" s="14" t="s">
        <v>791</v>
      </c>
      <c r="C454" s="15">
        <v>63.03</v>
      </c>
      <c r="D454" s="16">
        <v>63.03</v>
      </c>
      <c r="E454" s="8"/>
      <c r="F454" s="33">
        <v>64.491700000000009</v>
      </c>
      <c r="G454" s="8">
        <f t="shared" si="37"/>
        <v>2.3190544185308703E-2</v>
      </c>
      <c r="H454" s="143">
        <f>VLOOKUP(A454,'ARTICLES 10052022'!$A$2:$Q$1999,17,FALSE)</f>
        <v>64.491700000000009</v>
      </c>
      <c r="I454" s="8">
        <f t="shared" si="38"/>
        <v>0</v>
      </c>
    </row>
    <row r="455" spans="1:9" ht="15" thickBot="1">
      <c r="A455" s="22" t="s">
        <v>792</v>
      </c>
      <c r="B455" s="14" t="s">
        <v>793</v>
      </c>
      <c r="C455" s="15">
        <v>148.19999999999999</v>
      </c>
      <c r="D455" s="16">
        <v>148.19999999999999</v>
      </c>
      <c r="E455" s="8"/>
      <c r="F455" s="33">
        <v>151.62</v>
      </c>
      <c r="G455" s="8">
        <f t="shared" si="37"/>
        <v>2.3076923076923186E-2</v>
      </c>
      <c r="H455" s="143">
        <f>VLOOKUP(A455,'ARTICLES 10052022'!$A$2:$Q$1999,17,FALSE)</f>
        <v>151.62</v>
      </c>
      <c r="I455" s="8">
        <f t="shared" si="38"/>
        <v>0</v>
      </c>
    </row>
    <row r="456" spans="1:9" ht="15" thickBot="1">
      <c r="A456" s="22" t="s">
        <v>794</v>
      </c>
      <c r="B456" s="14" t="s">
        <v>795</v>
      </c>
      <c r="C456" s="15"/>
      <c r="D456" s="16">
        <v>0</v>
      </c>
      <c r="E456" s="8"/>
      <c r="F456" s="33">
        <v>0</v>
      </c>
      <c r="G456" s="8"/>
      <c r="H456" s="143">
        <f>VLOOKUP(A456,'ARTICLES 10052022'!$A$2:$Q$1999,17,FALSE)</f>
        <v>0</v>
      </c>
      <c r="I456" s="8"/>
    </row>
    <row r="457" spans="1:9" ht="15" thickBot="1">
      <c r="A457" s="22" t="s">
        <v>796</v>
      </c>
      <c r="B457" s="14" t="s">
        <v>797</v>
      </c>
      <c r="C457" s="15"/>
      <c r="D457" s="16">
        <v>86.26</v>
      </c>
      <c r="E457" s="8"/>
      <c r="F457" s="33">
        <v>86.26</v>
      </c>
      <c r="G457" s="8">
        <f t="shared" ref="G457:G484" si="39">(IF(F457="","",(F457-D457)/D457))</f>
        <v>0</v>
      </c>
      <c r="H457" s="143">
        <f>VLOOKUP(A457,'ARTICLES 10052022'!$A$2:$Q$1999,17,FALSE)</f>
        <v>90</v>
      </c>
      <c r="I457" s="8">
        <f t="shared" si="38"/>
        <v>4.3357291908184499E-2</v>
      </c>
    </row>
    <row r="458" spans="1:9" ht="15" thickBot="1">
      <c r="A458" s="22" t="s">
        <v>798</v>
      </c>
      <c r="B458" s="14" t="s">
        <v>798</v>
      </c>
      <c r="C458" s="15"/>
      <c r="D458" s="16">
        <v>389.65</v>
      </c>
      <c r="E458" s="8"/>
      <c r="F458" s="33">
        <v>436.25</v>
      </c>
      <c r="G458" s="8">
        <f t="shared" si="39"/>
        <v>0.11959450789169775</v>
      </c>
      <c r="H458" s="143">
        <f>VLOOKUP(A458,'ARTICLES 10052022'!$A$2:$Q$1999,17,FALSE)</f>
        <v>436.25</v>
      </c>
      <c r="I458" s="8">
        <f t="shared" si="38"/>
        <v>0</v>
      </c>
    </row>
    <row r="459" spans="1:9" ht="15" thickBot="1">
      <c r="A459" s="22" t="s">
        <v>799</v>
      </c>
      <c r="B459" s="14" t="s">
        <v>800</v>
      </c>
      <c r="C459" s="15">
        <v>8.5399999999999991</v>
      </c>
      <c r="D459" s="16">
        <v>8.5399999999999991</v>
      </c>
      <c r="E459" s="8"/>
      <c r="F459" s="33">
        <v>8.7913000000000014</v>
      </c>
      <c r="G459" s="8">
        <f t="shared" si="39"/>
        <v>2.9426229508196993E-2</v>
      </c>
      <c r="H459" s="143">
        <f>VLOOKUP(A459,'ARTICLES 10052022'!$A$2:$Q$1999,17,FALSE)</f>
        <v>8.7913000000000014</v>
      </c>
      <c r="I459" s="8">
        <f t="shared" si="38"/>
        <v>0</v>
      </c>
    </row>
    <row r="460" spans="1:9" ht="15" thickBot="1">
      <c r="A460" s="22" t="s">
        <v>801</v>
      </c>
      <c r="B460" s="14" t="s">
        <v>802</v>
      </c>
      <c r="C460" s="15">
        <v>10.15</v>
      </c>
      <c r="D460" s="16">
        <v>10.15</v>
      </c>
      <c r="E460" s="8"/>
      <c r="F460" s="33">
        <v>10.15</v>
      </c>
      <c r="G460" s="8">
        <f t="shared" si="39"/>
        <v>0</v>
      </c>
      <c r="H460" s="143">
        <f>VLOOKUP(A460,'ARTICLES 10052022'!$A$2:$Q$1999,17,FALSE)</f>
        <v>10.16</v>
      </c>
      <c r="I460" s="8">
        <f t="shared" si="38"/>
        <v>9.8522167487682618E-4</v>
      </c>
    </row>
    <row r="461" spans="1:9" ht="15" thickBot="1">
      <c r="A461" s="22" t="s">
        <v>803</v>
      </c>
      <c r="B461" s="14" t="s">
        <v>804</v>
      </c>
      <c r="C461" s="15">
        <v>10.15</v>
      </c>
      <c r="D461" s="16">
        <v>10.15</v>
      </c>
      <c r="E461" s="8"/>
      <c r="F461" s="33">
        <v>10.15</v>
      </c>
      <c r="G461" s="8">
        <f t="shared" si="39"/>
        <v>0</v>
      </c>
      <c r="H461" s="143">
        <f>VLOOKUP(A461,'ARTICLES 10052022'!$A$2:$Q$1999,17,FALSE)</f>
        <v>10.16</v>
      </c>
      <c r="I461" s="8">
        <f t="shared" si="38"/>
        <v>9.8522167487682618E-4</v>
      </c>
    </row>
    <row r="462" spans="1:9" ht="15" thickBot="1">
      <c r="A462" s="22" t="s">
        <v>805</v>
      </c>
      <c r="B462" s="14" t="s">
        <v>806</v>
      </c>
      <c r="C462" s="15">
        <v>9.31</v>
      </c>
      <c r="D462" s="16">
        <v>9.31</v>
      </c>
      <c r="E462" s="8"/>
      <c r="F462" s="33">
        <v>9.31</v>
      </c>
      <c r="G462" s="8">
        <f t="shared" si="39"/>
        <v>0</v>
      </c>
      <c r="H462" s="143">
        <f>VLOOKUP(A462,'ARTICLES 10052022'!$A$2:$Q$1999,17,FALSE)</f>
        <v>10.25</v>
      </c>
      <c r="I462" s="8">
        <f t="shared" si="38"/>
        <v>0.10096670247046181</v>
      </c>
    </row>
    <row r="463" spans="1:9" ht="15" thickBot="1">
      <c r="A463" s="22" t="s">
        <v>807</v>
      </c>
      <c r="B463" s="14" t="s">
        <v>808</v>
      </c>
      <c r="C463" s="15"/>
      <c r="D463" s="16">
        <v>7.33</v>
      </c>
      <c r="E463" s="8"/>
      <c r="F463" s="33">
        <v>7.91</v>
      </c>
      <c r="G463" s="8">
        <f t="shared" si="39"/>
        <v>7.9126875852660303E-2</v>
      </c>
      <c r="H463" s="143">
        <f>VLOOKUP(A463,'ARTICLES 10052022'!$A$2:$Q$1999,17,FALSE)</f>
        <v>8.82</v>
      </c>
      <c r="I463" s="8">
        <f t="shared" si="38"/>
        <v>0.11504424778761063</v>
      </c>
    </row>
    <row r="464" spans="1:9" ht="15" thickBot="1">
      <c r="A464" s="22" t="s">
        <v>809</v>
      </c>
      <c r="B464" s="14" t="s">
        <v>810</v>
      </c>
      <c r="C464" s="15">
        <v>10.15</v>
      </c>
      <c r="D464" s="16">
        <v>10.15</v>
      </c>
      <c r="E464" s="8"/>
      <c r="F464" s="33">
        <v>10.15</v>
      </c>
      <c r="G464" s="8">
        <f t="shared" si="39"/>
        <v>0</v>
      </c>
      <c r="H464" s="143">
        <f>VLOOKUP(A464,'ARTICLES 10052022'!$A$2:$Q$1999,17,FALSE)</f>
        <v>10.16</v>
      </c>
      <c r="I464" s="8">
        <f t="shared" si="38"/>
        <v>9.8522167487682618E-4</v>
      </c>
    </row>
    <row r="465" spans="1:9" ht="15" thickBot="1">
      <c r="A465" s="22" t="s">
        <v>813</v>
      </c>
      <c r="B465" s="14" t="s">
        <v>814</v>
      </c>
      <c r="C465" s="15">
        <v>55.19</v>
      </c>
      <c r="D465" s="16">
        <v>55.19</v>
      </c>
      <c r="E465" s="8"/>
      <c r="F465" s="33">
        <v>56.458500000000008</v>
      </c>
      <c r="G465" s="8">
        <f t="shared" si="39"/>
        <v>2.2984236274687628E-2</v>
      </c>
      <c r="H465" s="143">
        <f>VLOOKUP(A465,'ARTICLES 10052022'!$A$2:$Q$1999,17,FALSE)</f>
        <v>56.458500000000008</v>
      </c>
      <c r="I465" s="8">
        <f t="shared" si="38"/>
        <v>0</v>
      </c>
    </row>
    <row r="466" spans="1:9" ht="15" thickBot="1">
      <c r="A466" s="22" t="s">
        <v>815</v>
      </c>
      <c r="B466" s="14" t="s">
        <v>816</v>
      </c>
      <c r="C466" s="15"/>
      <c r="D466" s="16">
        <v>4.5999999999999996</v>
      </c>
      <c r="E466" s="8"/>
      <c r="F466" s="33">
        <v>4.5999999999999996</v>
      </c>
      <c r="G466" s="8">
        <f t="shared" si="39"/>
        <v>0</v>
      </c>
      <c r="H466" s="143">
        <f>VLOOKUP(A466,'ARTICLES 10052022'!$A$2:$Q$1999,17,FALSE)</f>
        <v>4.8000000000000007</v>
      </c>
      <c r="I466" s="8">
        <f t="shared" si="38"/>
        <v>4.3478260869565452E-2</v>
      </c>
    </row>
    <row r="467" spans="1:9" ht="15" thickBot="1">
      <c r="A467" s="22" t="s">
        <v>817</v>
      </c>
      <c r="B467" s="14" t="s">
        <v>818</v>
      </c>
      <c r="C467" s="15">
        <v>1.02</v>
      </c>
      <c r="D467" s="16">
        <v>1.02</v>
      </c>
      <c r="E467" s="8"/>
      <c r="F467" s="33">
        <v>1.0374999999999999</v>
      </c>
      <c r="G467" s="8">
        <f t="shared" si="39"/>
        <v>1.7156862745097892E-2</v>
      </c>
      <c r="H467" s="143">
        <f>VLOOKUP(A467,'ARTICLES 10052022'!$A$2:$Q$1999,17,FALSE)</f>
        <v>1.0374999999999999</v>
      </c>
      <c r="I467" s="8">
        <f t="shared" si="38"/>
        <v>0</v>
      </c>
    </row>
    <row r="468" spans="1:9" ht="15" thickBot="1">
      <c r="A468" s="22" t="s">
        <v>819</v>
      </c>
      <c r="B468" s="14" t="s">
        <v>820</v>
      </c>
      <c r="C468" s="15"/>
      <c r="D468" s="16">
        <v>4.88</v>
      </c>
      <c r="E468" s="8"/>
      <c r="F468" s="33">
        <v>4.9875000000000007</v>
      </c>
      <c r="G468" s="8">
        <f t="shared" si="39"/>
        <v>2.2028688524590331E-2</v>
      </c>
      <c r="H468" s="143">
        <f>VLOOKUP(A468,'ARTICLES 10052022'!$A$2:$Q$1999,17,FALSE)</f>
        <v>4.9875000000000007</v>
      </c>
      <c r="I468" s="8">
        <f t="shared" si="38"/>
        <v>0</v>
      </c>
    </row>
    <row r="469" spans="1:9" ht="15" thickBot="1">
      <c r="A469" s="22" t="s">
        <v>821</v>
      </c>
      <c r="B469" s="14" t="s">
        <v>822</v>
      </c>
      <c r="C469" s="15"/>
      <c r="D469" s="16">
        <v>15.51</v>
      </c>
      <c r="E469" s="8"/>
      <c r="F469" s="33">
        <v>15.866900000000001</v>
      </c>
      <c r="G469" s="8">
        <f t="shared" si="39"/>
        <v>2.3010960670535225E-2</v>
      </c>
      <c r="H469" s="143">
        <f>VLOOKUP(A469,'ARTICLES 10052022'!$A$2:$Q$1999,17,FALSE)</f>
        <v>15.866900000000001</v>
      </c>
      <c r="I469" s="8">
        <f t="shared" si="38"/>
        <v>0</v>
      </c>
    </row>
    <row r="470" spans="1:9" ht="15" thickBot="1">
      <c r="A470" s="22" t="s">
        <v>823</v>
      </c>
      <c r="B470" s="14" t="s">
        <v>824</v>
      </c>
      <c r="C470" s="15"/>
      <c r="D470" s="16">
        <v>2.67</v>
      </c>
      <c r="E470" s="8"/>
      <c r="F470" s="33">
        <v>2.67</v>
      </c>
      <c r="G470" s="8">
        <f t="shared" si="39"/>
        <v>0</v>
      </c>
      <c r="H470" s="143">
        <f>VLOOKUP(A470,'ARTICLES 10052022'!$A$2:$Q$1999,17,FALSE)</f>
        <v>2.7264999999999997</v>
      </c>
      <c r="I470" s="8">
        <f t="shared" si="38"/>
        <v>2.1161048689138491E-2</v>
      </c>
    </row>
    <row r="471" spans="1:9" ht="15" thickBot="1">
      <c r="A471" s="22" t="s">
        <v>825</v>
      </c>
      <c r="B471" s="14" t="s">
        <v>826</v>
      </c>
      <c r="C471" s="15"/>
      <c r="D471" s="16">
        <v>10</v>
      </c>
      <c r="E471" s="8"/>
      <c r="F471" s="33">
        <v>10</v>
      </c>
      <c r="G471" s="8">
        <f t="shared" si="39"/>
        <v>0</v>
      </c>
      <c r="H471" s="143">
        <f>VLOOKUP(A471,'ARTICLES 10052022'!$A$2:$Q$1999,17,FALSE)</f>
        <v>10.01</v>
      </c>
      <c r="I471" s="8">
        <f t="shared" si="38"/>
        <v>9.9999999999997877E-4</v>
      </c>
    </row>
    <row r="472" spans="1:9" ht="15" thickBot="1">
      <c r="A472" s="22" t="s">
        <v>827</v>
      </c>
      <c r="B472" s="14" t="s">
        <v>827</v>
      </c>
      <c r="C472" s="15"/>
      <c r="D472" s="16">
        <v>17.43</v>
      </c>
      <c r="E472" s="8"/>
      <c r="F472" s="33">
        <v>17.43</v>
      </c>
      <c r="G472" s="8">
        <f t="shared" si="39"/>
        <v>0</v>
      </c>
      <c r="H472" s="143">
        <f>VLOOKUP(A472,'ARTICLES 10052022'!$A$2:$Q$1999,17,FALSE)</f>
        <v>17.8353</v>
      </c>
      <c r="I472" s="8">
        <f t="shared" si="38"/>
        <v>2.3253012048192797E-2</v>
      </c>
    </row>
    <row r="473" spans="1:9" ht="15" thickBot="1">
      <c r="A473" s="22" t="s">
        <v>828</v>
      </c>
      <c r="B473" s="14" t="s">
        <v>829</v>
      </c>
      <c r="C473" s="15"/>
      <c r="D473" s="16">
        <v>3.14</v>
      </c>
      <c r="E473" s="8"/>
      <c r="F473" s="33">
        <v>3.14</v>
      </c>
      <c r="G473" s="8">
        <f t="shared" si="39"/>
        <v>0</v>
      </c>
      <c r="H473" s="143">
        <f>VLOOKUP(A473,'ARTICLES 10052022'!$A$2:$Q$1999,17,FALSE)</f>
        <v>3.2053000000000003</v>
      </c>
      <c r="I473" s="8">
        <f t="shared" si="38"/>
        <v>2.0796178343949086E-2</v>
      </c>
    </row>
    <row r="474" spans="1:9" ht="15" thickBot="1">
      <c r="A474" s="22" t="s">
        <v>830</v>
      </c>
      <c r="B474" s="14" t="s">
        <v>831</v>
      </c>
      <c r="C474" s="15"/>
      <c r="D474" s="16">
        <v>14</v>
      </c>
      <c r="E474" s="8"/>
      <c r="F474" s="33">
        <v>14</v>
      </c>
      <c r="G474" s="8">
        <f t="shared" si="39"/>
        <v>0</v>
      </c>
      <c r="H474" s="143">
        <f>VLOOKUP(A474,'ARTICLES 10052022'!$A$2:$Q$1999,17,FALSE)</f>
        <v>14.234999999999999</v>
      </c>
      <c r="I474" s="8">
        <f t="shared" si="38"/>
        <v>1.6785714285714244E-2</v>
      </c>
    </row>
    <row r="475" spans="1:9" ht="15" thickBot="1">
      <c r="A475" s="22" t="s">
        <v>832</v>
      </c>
      <c r="B475" s="14" t="s">
        <v>833</v>
      </c>
      <c r="C475" s="15"/>
      <c r="D475" s="16">
        <v>14</v>
      </c>
      <c r="E475" s="8"/>
      <c r="F475" s="33">
        <v>14</v>
      </c>
      <c r="G475" s="8">
        <f t="shared" si="39"/>
        <v>0</v>
      </c>
      <c r="H475" s="143">
        <f>VLOOKUP(A475,'ARTICLES 10052022'!$A$2:$Q$1999,17,FALSE)</f>
        <v>16.455000000000002</v>
      </c>
      <c r="I475" s="8">
        <f t="shared" si="38"/>
        <v>0.17535714285714299</v>
      </c>
    </row>
    <row r="476" spans="1:9" ht="15" thickBot="1">
      <c r="A476" s="22" t="s">
        <v>834</v>
      </c>
      <c r="B476" s="14" t="s">
        <v>835</v>
      </c>
      <c r="C476" s="15"/>
      <c r="D476" s="16">
        <v>60</v>
      </c>
      <c r="E476" s="8"/>
      <c r="F476" s="33">
        <v>60.820900000000002</v>
      </c>
      <c r="G476" s="8">
        <f t="shared" si="39"/>
        <v>1.3681666666666696E-2</v>
      </c>
      <c r="H476" s="143">
        <f>VLOOKUP(A476,'ARTICLES 10052022'!$A$2:$Q$1999,17,FALSE)</f>
        <v>60.820900000000002</v>
      </c>
      <c r="I476" s="8">
        <f t="shared" si="38"/>
        <v>0</v>
      </c>
    </row>
    <row r="477" spans="1:9" ht="15" thickBot="1">
      <c r="A477" s="22" t="s">
        <v>836</v>
      </c>
      <c r="B477" s="14" t="s">
        <v>837</v>
      </c>
      <c r="C477" s="15"/>
      <c r="D477" s="16">
        <v>60</v>
      </c>
      <c r="E477" s="8"/>
      <c r="F477" s="33">
        <v>60.820900000000002</v>
      </c>
      <c r="G477" s="8">
        <f t="shared" si="39"/>
        <v>1.3681666666666696E-2</v>
      </c>
      <c r="H477" s="143">
        <f>VLOOKUP(A477,'ARTICLES 10052022'!$A$2:$Q$1999,17,FALSE)</f>
        <v>60.820900000000002</v>
      </c>
      <c r="I477" s="8">
        <f t="shared" si="38"/>
        <v>0</v>
      </c>
    </row>
    <row r="478" spans="1:9" ht="15" thickBot="1">
      <c r="A478" s="22" t="s">
        <v>838</v>
      </c>
      <c r="B478" s="14" t="s">
        <v>839</v>
      </c>
      <c r="C478" s="15"/>
      <c r="D478" s="16">
        <v>35</v>
      </c>
      <c r="E478" s="8"/>
      <c r="F478" s="33">
        <v>35</v>
      </c>
      <c r="G478" s="8">
        <f t="shared" si="39"/>
        <v>0</v>
      </c>
      <c r="H478" s="143">
        <f>VLOOKUP(A478,'ARTICLES 10052022'!$A$2:$Q$1999,17,FALSE)</f>
        <v>36.869999999999997</v>
      </c>
      <c r="I478" s="8">
        <f t="shared" si="38"/>
        <v>5.3428571428571353E-2</v>
      </c>
    </row>
    <row r="479" spans="1:9" ht="15" thickBot="1">
      <c r="A479" s="22" t="s">
        <v>840</v>
      </c>
      <c r="B479" s="14" t="s">
        <v>841</v>
      </c>
      <c r="C479" s="15"/>
      <c r="D479" s="16">
        <v>35</v>
      </c>
      <c r="E479" s="8"/>
      <c r="F479" s="33">
        <v>35</v>
      </c>
      <c r="G479" s="8">
        <f t="shared" si="39"/>
        <v>0</v>
      </c>
      <c r="H479" s="143">
        <f>VLOOKUP(A479,'ARTICLES 10052022'!$A$2:$Q$1999,17,FALSE)</f>
        <v>36.869999999999997</v>
      </c>
      <c r="I479" s="8">
        <f t="shared" si="38"/>
        <v>5.3428571428571353E-2</v>
      </c>
    </row>
    <row r="480" spans="1:9" ht="15" thickBot="1">
      <c r="A480" s="22" t="s">
        <v>842</v>
      </c>
      <c r="B480" s="14" t="s">
        <v>843</v>
      </c>
      <c r="C480" s="15"/>
      <c r="D480" s="16">
        <v>60</v>
      </c>
      <c r="E480" s="8"/>
      <c r="F480" s="33">
        <v>64.5</v>
      </c>
      <c r="G480" s="8">
        <f t="shared" si="39"/>
        <v>7.4999999999999997E-2</v>
      </c>
      <c r="H480" s="143">
        <f>VLOOKUP(A480,'ARTICLES 10052022'!$A$2:$Q$1999,17,FALSE)</f>
        <v>64.5</v>
      </c>
      <c r="I480" s="8">
        <f t="shared" si="38"/>
        <v>0</v>
      </c>
    </row>
    <row r="481" spans="1:9" ht="15" thickBot="1">
      <c r="A481" s="22" t="s">
        <v>844</v>
      </c>
      <c r="B481" s="14" t="s">
        <v>845</v>
      </c>
      <c r="C481" s="15"/>
      <c r="D481" s="16">
        <v>40.6</v>
      </c>
      <c r="E481" s="8"/>
      <c r="F481" s="33">
        <v>44.31</v>
      </c>
      <c r="G481" s="8">
        <f t="shared" si="39"/>
        <v>9.1379310344827602E-2</v>
      </c>
      <c r="H481" s="143">
        <f>VLOOKUP(A481,'ARTICLES 10052022'!$A$2:$Q$1999,17,FALSE)</f>
        <v>44.31</v>
      </c>
      <c r="I481" s="8">
        <f t="shared" si="38"/>
        <v>0</v>
      </c>
    </row>
    <row r="482" spans="1:9" ht="15" thickBot="1">
      <c r="A482" s="22" t="s">
        <v>846</v>
      </c>
      <c r="B482" s="14" t="s">
        <v>847</v>
      </c>
      <c r="C482" s="15"/>
      <c r="D482" s="16">
        <v>40.6</v>
      </c>
      <c r="E482" s="8"/>
      <c r="F482" s="33">
        <v>44.31</v>
      </c>
      <c r="G482" s="8">
        <f t="shared" si="39"/>
        <v>9.1379310344827602E-2</v>
      </c>
      <c r="H482" s="143">
        <f>VLOOKUP(A482,'ARTICLES 10052022'!$A$2:$Q$1999,17,FALSE)</f>
        <v>44.31</v>
      </c>
      <c r="I482" s="8">
        <f t="shared" si="38"/>
        <v>0</v>
      </c>
    </row>
    <row r="483" spans="1:9" ht="15" thickBot="1">
      <c r="A483" s="22"/>
      <c r="B483" s="14" t="s">
        <v>848</v>
      </c>
      <c r="C483" s="15"/>
      <c r="D483" s="16">
        <v>30.5</v>
      </c>
      <c r="E483" s="8"/>
      <c r="F483" s="33">
        <v>30.5</v>
      </c>
      <c r="G483" s="8">
        <f t="shared" si="39"/>
        <v>0</v>
      </c>
      <c r="H483" s="143">
        <v>38.04</v>
      </c>
      <c r="I483" s="8">
        <f t="shared" si="38"/>
        <v>0.24721311475409832</v>
      </c>
    </row>
    <row r="484" spans="1:9" ht="15" thickBot="1">
      <c r="A484" s="22"/>
      <c r="B484" s="14" t="s">
        <v>849</v>
      </c>
      <c r="C484" s="15"/>
      <c r="D484" s="16">
        <v>30.5</v>
      </c>
      <c r="E484" s="8"/>
      <c r="F484" s="33">
        <v>30.5</v>
      </c>
      <c r="G484" s="8">
        <f t="shared" si="39"/>
        <v>0</v>
      </c>
      <c r="H484" s="143">
        <v>30.72</v>
      </c>
      <c r="I484" s="8">
        <f t="shared" si="38"/>
        <v>7.2131147540983234E-3</v>
      </c>
    </row>
  </sheetData>
  <mergeCells count="85">
    <mergeCell ref="K386:K397"/>
    <mergeCell ref="A37:A38"/>
    <mergeCell ref="B37:B38"/>
    <mergeCell ref="C37:C38"/>
    <mergeCell ref="D37:D38"/>
    <mergeCell ref="F37:F38"/>
    <mergeCell ref="A101:A102"/>
    <mergeCell ref="B101:B102"/>
    <mergeCell ref="C101:C102"/>
    <mergeCell ref="D101:D102"/>
    <mergeCell ref="F101:F102"/>
    <mergeCell ref="A60:A61"/>
    <mergeCell ref="B60:B61"/>
    <mergeCell ref="C60:C61"/>
    <mergeCell ref="D60:D61"/>
    <mergeCell ref="F60:F61"/>
    <mergeCell ref="A3:A4"/>
    <mergeCell ref="B3:B4"/>
    <mergeCell ref="C3:C4"/>
    <mergeCell ref="D3:D4"/>
    <mergeCell ref="F3:F4"/>
    <mergeCell ref="A122:A123"/>
    <mergeCell ref="B122:B123"/>
    <mergeCell ref="C122:C123"/>
    <mergeCell ref="D122:D123"/>
    <mergeCell ref="F122:F123"/>
    <mergeCell ref="A113:A114"/>
    <mergeCell ref="B113:B114"/>
    <mergeCell ref="C113:C114"/>
    <mergeCell ref="D113:D114"/>
    <mergeCell ref="F113:F114"/>
    <mergeCell ref="D147:D148"/>
    <mergeCell ref="F147:F148"/>
    <mergeCell ref="A168:B168"/>
    <mergeCell ref="A170:A171"/>
    <mergeCell ref="B170:B171"/>
    <mergeCell ref="C170:C171"/>
    <mergeCell ref="D170:D171"/>
    <mergeCell ref="A243:A244"/>
    <mergeCell ref="B243:B244"/>
    <mergeCell ref="C243:C244"/>
    <mergeCell ref="D243:D244"/>
    <mergeCell ref="F243:F244"/>
    <mergeCell ref="A216:A217"/>
    <mergeCell ref="B216:B217"/>
    <mergeCell ref="C216:C217"/>
    <mergeCell ref="D216:D217"/>
    <mergeCell ref="F216:F217"/>
    <mergeCell ref="A214:C214"/>
    <mergeCell ref="H3:H4"/>
    <mergeCell ref="H37:H38"/>
    <mergeCell ref="H60:H61"/>
    <mergeCell ref="H101:H102"/>
    <mergeCell ref="H113:H114"/>
    <mergeCell ref="A189:A190"/>
    <mergeCell ref="B189:B190"/>
    <mergeCell ref="C189:C190"/>
    <mergeCell ref="D189:D190"/>
    <mergeCell ref="F189:F190"/>
    <mergeCell ref="F170:F171"/>
    <mergeCell ref="A187:C187"/>
    <mergeCell ref="A147:A148"/>
    <mergeCell ref="B147:B148"/>
    <mergeCell ref="C147:C148"/>
    <mergeCell ref="A433:A434"/>
    <mergeCell ref="B433:B434"/>
    <mergeCell ref="C433:C434"/>
    <mergeCell ref="D433:D434"/>
    <mergeCell ref="F433:F434"/>
    <mergeCell ref="K39:K56"/>
    <mergeCell ref="K62:K97"/>
    <mergeCell ref="K5:K25"/>
    <mergeCell ref="K26:K28"/>
    <mergeCell ref="H433:H434"/>
    <mergeCell ref="H122:H123"/>
    <mergeCell ref="H147:H148"/>
    <mergeCell ref="H170:H171"/>
    <mergeCell ref="H189:H190"/>
    <mergeCell ref="H216:H217"/>
    <mergeCell ref="H243:H244"/>
    <mergeCell ref="K103:K109"/>
    <mergeCell ref="K124:K143"/>
    <mergeCell ref="K172:K185"/>
    <mergeCell ref="K191:K211"/>
    <mergeCell ref="K218:K239"/>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D320B-1D2C-4DB5-8ADA-9BA6A519BD42}">
  <dimension ref="A1:N416"/>
  <sheetViews>
    <sheetView workbookViewId="0">
      <selection activeCell="B2" sqref="B2"/>
    </sheetView>
  </sheetViews>
  <sheetFormatPr baseColWidth="10" defaultColWidth="8.88671875" defaultRowHeight="14.4"/>
  <cols>
    <col min="1" max="1" width="17.88671875" style="107" customWidth="1"/>
    <col min="2" max="2" width="6" style="107" customWidth="1"/>
    <col min="3" max="4" width="39" style="107" customWidth="1"/>
    <col min="5" max="6" width="15.77734375" style="107" customWidth="1"/>
    <col min="7" max="7" width="21.109375" style="107" customWidth="1"/>
    <col min="8" max="8" width="23.88671875" style="107" customWidth="1"/>
    <col min="9" max="13" width="18" style="107" customWidth="1"/>
    <col min="14" max="14" width="6" style="113" customWidth="1"/>
    <col min="15" max="16384" width="8.88671875" style="107"/>
  </cols>
  <sheetData>
    <row r="1" spans="1:14">
      <c r="E1" s="179">
        <v>2021</v>
      </c>
      <c r="F1" s="179"/>
      <c r="G1" s="179"/>
      <c r="H1" s="179">
        <v>2022</v>
      </c>
      <c r="I1" s="179"/>
      <c r="J1" s="179"/>
      <c r="K1" s="179"/>
      <c r="L1" s="179"/>
      <c r="M1" s="179"/>
      <c r="N1" s="179"/>
    </row>
    <row r="2" spans="1:14">
      <c r="A2" s="103" t="s">
        <v>3377</v>
      </c>
      <c r="B2" s="103"/>
      <c r="C2" s="104" t="s">
        <v>3378</v>
      </c>
      <c r="D2" s="104"/>
      <c r="E2" s="105" t="s">
        <v>3379</v>
      </c>
      <c r="F2" s="105" t="s">
        <v>4198</v>
      </c>
      <c r="G2" s="106" t="s">
        <v>3380</v>
      </c>
      <c r="H2" s="105" t="s">
        <v>3381</v>
      </c>
      <c r="I2" s="124" t="s">
        <v>3382</v>
      </c>
      <c r="J2" s="125"/>
      <c r="K2" s="124" t="s">
        <v>3383</v>
      </c>
      <c r="L2" s="125"/>
      <c r="M2" s="105" t="s">
        <v>3384</v>
      </c>
      <c r="N2" s="115"/>
    </row>
    <row r="3" spans="1:14" ht="11.55" customHeight="1">
      <c r="A3" s="108" t="s">
        <v>3724</v>
      </c>
      <c r="B3" s="108" t="str">
        <f>VLOOKUP(A3,'ARTICLES 10052022'!$A$1:$D$1031,4,FALSE)</f>
        <v>AS</v>
      </c>
      <c r="C3" s="108" t="s">
        <v>3725</v>
      </c>
      <c r="D3" s="108">
        <f>VLOOKUP(A3,'STEEVE RESTITUTION'!$A$3:$H$484,8,FALSE)</f>
        <v>0</v>
      </c>
      <c r="E3" s="109">
        <v>337</v>
      </c>
      <c r="F3" s="109">
        <f t="shared" ref="F3:F66" si="0">G3/E3</f>
        <v>0</v>
      </c>
      <c r="G3" s="109">
        <v>0</v>
      </c>
      <c r="H3" s="109">
        <v>397</v>
      </c>
      <c r="I3" s="109">
        <f>VLOOKUP(A3,'ARTICLES 10052022'!$A$3:$Q$1031,17,FALSE)</f>
        <v>0</v>
      </c>
      <c r="J3" s="109">
        <f t="shared" ref="J3:J66" si="1">+H3*I3</f>
        <v>0</v>
      </c>
      <c r="K3" s="109">
        <f>VLOOKUP(A3,'ARTICLES 10052022'!$A$3:$J$1031,10,FALSE)</f>
        <v>2.1</v>
      </c>
      <c r="L3" s="109">
        <f t="shared" ref="L3:L66" si="2">+H3*K3</f>
        <v>833.7</v>
      </c>
      <c r="M3" s="109">
        <f t="shared" ref="M3:M66" si="3">J3-L3</f>
        <v>-833.7</v>
      </c>
      <c r="N3" s="116" t="e">
        <f t="shared" ref="N3:N66" si="4">M3/J3</f>
        <v>#DIV/0!</v>
      </c>
    </row>
    <row r="4" spans="1:14" ht="11.25" customHeight="1">
      <c r="A4" s="122" t="s">
        <v>3793</v>
      </c>
      <c r="B4" s="122" t="str">
        <f>VLOOKUP(A4,'ARTICLES 10052022'!$A$1:$D$1031,4,FALSE)</f>
        <v>AF</v>
      </c>
      <c r="C4" s="122" t="s">
        <v>3792</v>
      </c>
      <c r="D4" s="122" t="e">
        <f>VLOOKUP(A4,'STEEVE RESTITUTION'!$A$3:$H$484,8,FALSE)</f>
        <v>#N/A</v>
      </c>
      <c r="E4" s="111">
        <v>1</v>
      </c>
      <c r="F4" s="111">
        <f t="shared" si="0"/>
        <v>1622</v>
      </c>
      <c r="G4" s="111">
        <v>1622</v>
      </c>
      <c r="H4" s="111">
        <v>1</v>
      </c>
      <c r="I4" s="111" t="e">
        <f>VLOOKUP(A4,'ARTICLES 10052022'!$A$3:$Q$1031,17,FALSE)</f>
        <v>#N/A</v>
      </c>
      <c r="J4" s="111" t="e">
        <f t="shared" si="1"/>
        <v>#N/A</v>
      </c>
      <c r="K4" s="111" t="e">
        <f>VLOOKUP(A4,'ARTICLES 10052022'!$A$3:$J$1031,10,FALSE)</f>
        <v>#N/A</v>
      </c>
      <c r="L4" s="111" t="e">
        <f t="shared" si="2"/>
        <v>#N/A</v>
      </c>
      <c r="M4" s="111" t="e">
        <f t="shared" si="3"/>
        <v>#N/A</v>
      </c>
      <c r="N4" s="117" t="e">
        <f t="shared" si="4"/>
        <v>#N/A</v>
      </c>
    </row>
    <row r="5" spans="1:14" ht="11.55" customHeight="1">
      <c r="A5" s="108" t="s">
        <v>3794</v>
      </c>
      <c r="B5" s="108" t="str">
        <f>VLOOKUP(A5,'ARTICLES 10052022'!$A$1:$D$1031,4,FALSE)</f>
        <v>AF</v>
      </c>
      <c r="C5" s="108" t="s">
        <v>3795</v>
      </c>
      <c r="D5" s="108">
        <f>VLOOKUP(A5,'STEEVE RESTITUTION'!$A$3:$H$484,8,FALSE)</f>
        <v>1965.4230699999998</v>
      </c>
      <c r="E5" s="109">
        <v>0</v>
      </c>
      <c r="F5" s="109" t="e">
        <f t="shared" si="0"/>
        <v>#DIV/0!</v>
      </c>
      <c r="G5" s="109">
        <v>0</v>
      </c>
      <c r="H5" s="109">
        <v>0</v>
      </c>
      <c r="I5" s="109">
        <f>VLOOKUP(A5,'ARTICLES 10052022'!$A$3:$Q$1031,17,FALSE)</f>
        <v>1965.4230699999998</v>
      </c>
      <c r="J5" s="109">
        <f t="shared" si="1"/>
        <v>0</v>
      </c>
      <c r="K5" s="109">
        <f>VLOOKUP(A5,'ARTICLES 10052022'!$A$3:$J$1031,10,FALSE)</f>
        <v>1319.6435000000001</v>
      </c>
      <c r="L5" s="109">
        <f t="shared" si="2"/>
        <v>0</v>
      </c>
      <c r="M5" s="109">
        <f t="shared" si="3"/>
        <v>0</v>
      </c>
      <c r="N5" s="116" t="e">
        <f t="shared" si="4"/>
        <v>#DIV/0!</v>
      </c>
    </row>
    <row r="6" spans="1:14" ht="11.25" customHeight="1">
      <c r="A6" s="122" t="s">
        <v>3812</v>
      </c>
      <c r="B6" s="122" t="str">
        <f>VLOOKUP(A6,'ARTICLES 10052022'!$A$1:$D$1031,4,FALSE)</f>
        <v>AF</v>
      </c>
      <c r="C6" s="122" t="s">
        <v>3811</v>
      </c>
      <c r="D6" s="122" t="e">
        <f>VLOOKUP(A6,'STEEVE RESTITUTION'!$A$3:$H$484,8,FALSE)</f>
        <v>#N/A</v>
      </c>
      <c r="E6" s="111">
        <v>1</v>
      </c>
      <c r="F6" s="111">
        <f t="shared" si="0"/>
        <v>1412</v>
      </c>
      <c r="G6" s="111">
        <v>1412</v>
      </c>
      <c r="H6" s="111">
        <v>1</v>
      </c>
      <c r="I6" s="111" t="e">
        <f>VLOOKUP(A6,'ARTICLES 10052022'!$A$3:$Q$1031,17,FALSE)</f>
        <v>#N/A</v>
      </c>
      <c r="J6" s="111" t="e">
        <f t="shared" si="1"/>
        <v>#N/A</v>
      </c>
      <c r="K6" s="111" t="e">
        <f>VLOOKUP(A6,'ARTICLES 10052022'!$A$3:$J$1031,10,FALSE)</f>
        <v>#N/A</v>
      </c>
      <c r="L6" s="111" t="e">
        <f t="shared" si="2"/>
        <v>#N/A</v>
      </c>
      <c r="M6" s="111" t="e">
        <f t="shared" si="3"/>
        <v>#N/A</v>
      </c>
      <c r="N6" s="117" t="e">
        <f t="shared" si="4"/>
        <v>#N/A</v>
      </c>
    </row>
    <row r="7" spans="1:14" ht="11.55" customHeight="1">
      <c r="A7" s="122" t="s">
        <v>3854</v>
      </c>
      <c r="B7" s="122" t="str">
        <f>VLOOKUP(A7,'ARTICLES 10052022'!$A$1:$D$1031,4,FALSE)</f>
        <v>AF</v>
      </c>
      <c r="C7" s="122" t="s">
        <v>3853</v>
      </c>
      <c r="D7" s="122" t="e">
        <f>VLOOKUP(A7,'STEEVE RESTITUTION'!$A$3:$H$484,8,FALSE)</f>
        <v>#N/A</v>
      </c>
      <c r="E7" s="111">
        <v>3</v>
      </c>
      <c r="F7" s="111">
        <f t="shared" si="0"/>
        <v>1508</v>
      </c>
      <c r="G7" s="111">
        <v>4524</v>
      </c>
      <c r="H7" s="111">
        <v>3</v>
      </c>
      <c r="I7" s="111" t="e">
        <f>VLOOKUP(A7,'ARTICLES 10052022'!$A$3:$Q$1031,17,FALSE)</f>
        <v>#N/A</v>
      </c>
      <c r="J7" s="111" t="e">
        <f t="shared" si="1"/>
        <v>#N/A</v>
      </c>
      <c r="K7" s="111" t="e">
        <f>VLOOKUP(A7,'ARTICLES 10052022'!$A$3:$J$1031,10,FALSE)</f>
        <v>#N/A</v>
      </c>
      <c r="L7" s="111" t="e">
        <f t="shared" si="2"/>
        <v>#N/A</v>
      </c>
      <c r="M7" s="111" t="e">
        <f t="shared" si="3"/>
        <v>#N/A</v>
      </c>
      <c r="N7" s="117" t="e">
        <f t="shared" si="4"/>
        <v>#N/A</v>
      </c>
    </row>
    <row r="8" spans="1:14" ht="11.25" customHeight="1">
      <c r="A8" s="122" t="s">
        <v>3883</v>
      </c>
      <c r="B8" s="122" t="str">
        <f>VLOOKUP(A8,'ARTICLES 10052022'!$A$1:$D$1031,4,FALSE)</f>
        <v>AF</v>
      </c>
      <c r="C8" s="122" t="s">
        <v>3882</v>
      </c>
      <c r="D8" s="122" t="e">
        <f>VLOOKUP(A8,'STEEVE RESTITUTION'!$A$3:$H$484,8,FALSE)</f>
        <v>#N/A</v>
      </c>
      <c r="E8" s="111">
        <v>1</v>
      </c>
      <c r="F8" s="111">
        <f t="shared" si="0"/>
        <v>1312</v>
      </c>
      <c r="G8" s="111">
        <v>1312</v>
      </c>
      <c r="H8" s="111">
        <v>1</v>
      </c>
      <c r="I8" s="111" t="e">
        <f>VLOOKUP(A8,'ARTICLES 10052022'!$A$3:$Q$1031,17,FALSE)</f>
        <v>#N/A</v>
      </c>
      <c r="J8" s="111" t="e">
        <f t="shared" si="1"/>
        <v>#N/A</v>
      </c>
      <c r="K8" s="111" t="e">
        <f>VLOOKUP(A8,'ARTICLES 10052022'!$A$3:$J$1031,10,FALSE)</f>
        <v>#N/A</v>
      </c>
      <c r="L8" s="111" t="e">
        <f t="shared" si="2"/>
        <v>#N/A</v>
      </c>
      <c r="M8" s="111" t="e">
        <f t="shared" si="3"/>
        <v>#N/A</v>
      </c>
      <c r="N8" s="117" t="e">
        <f t="shared" si="4"/>
        <v>#N/A</v>
      </c>
    </row>
    <row r="9" spans="1:14" ht="11.55" customHeight="1">
      <c r="A9" s="108" t="s">
        <v>3672</v>
      </c>
      <c r="B9" s="108" t="str">
        <f>VLOOKUP(A9,'ARTICLES 10052022'!$A$1:$D$1031,4,FALSE)</f>
        <v>AS</v>
      </c>
      <c r="C9" s="108" t="s">
        <v>3673</v>
      </c>
      <c r="D9" s="108">
        <f>VLOOKUP(A9,'STEEVE RESTITUTION'!$A$3:$H$484,8,FALSE)</f>
        <v>156.4</v>
      </c>
      <c r="E9" s="109">
        <v>3</v>
      </c>
      <c r="F9" s="109">
        <f t="shared" si="0"/>
        <v>136.5</v>
      </c>
      <c r="G9" s="109">
        <v>409.5</v>
      </c>
      <c r="H9" s="109">
        <v>3</v>
      </c>
      <c r="I9" s="109">
        <f>VLOOKUP(A9,'ARTICLES 10052022'!$A$3:$Q$1031,17,FALSE)</f>
        <v>156.4</v>
      </c>
      <c r="J9" s="109">
        <f t="shared" si="1"/>
        <v>469.20000000000005</v>
      </c>
      <c r="K9" s="109">
        <f>VLOOKUP(A9,'ARTICLES 10052022'!$A$3:$J$1031,10,FALSE)</f>
        <v>0.78200000000000003</v>
      </c>
      <c r="L9" s="109">
        <f t="shared" si="2"/>
        <v>2.3460000000000001</v>
      </c>
      <c r="M9" s="109">
        <f t="shared" si="3"/>
        <v>466.85400000000004</v>
      </c>
      <c r="N9" s="116">
        <f t="shared" si="4"/>
        <v>0.995</v>
      </c>
    </row>
    <row r="10" spans="1:14" ht="11.25" customHeight="1">
      <c r="A10" s="108" t="s">
        <v>3676</v>
      </c>
      <c r="B10" s="108" t="str">
        <f>VLOOKUP(A10,'ARTICLES 10052022'!$A$1:$D$1031,4,FALSE)</f>
        <v>AS</v>
      </c>
      <c r="C10" s="108" t="s">
        <v>3677</v>
      </c>
      <c r="D10" s="108">
        <f>VLOOKUP(A10,'STEEVE RESTITUTION'!$A$3:$H$484,8,FALSE)</f>
        <v>58.650000000000006</v>
      </c>
      <c r="E10" s="109">
        <v>5</v>
      </c>
      <c r="F10" s="109">
        <f t="shared" si="0"/>
        <v>62.5</v>
      </c>
      <c r="G10" s="109">
        <v>312.5</v>
      </c>
      <c r="H10" s="109">
        <v>5</v>
      </c>
      <c r="I10" s="109">
        <f>VLOOKUP(A10,'ARTICLES 10052022'!$A$3:$Q$1031,17,FALSE)</f>
        <v>58.650000000000006</v>
      </c>
      <c r="J10" s="109">
        <f t="shared" si="1"/>
        <v>293.25</v>
      </c>
      <c r="K10" s="109">
        <f>VLOOKUP(A10,'ARTICLES 10052022'!$A$3:$J$1031,10,FALSE)</f>
        <v>0.78200000000000003</v>
      </c>
      <c r="L10" s="109">
        <f t="shared" si="2"/>
        <v>3.91</v>
      </c>
      <c r="M10" s="109">
        <f t="shared" si="3"/>
        <v>289.33999999999997</v>
      </c>
      <c r="N10" s="116">
        <f t="shared" si="4"/>
        <v>0.98666666666666658</v>
      </c>
    </row>
    <row r="11" spans="1:14" ht="11.25" customHeight="1">
      <c r="A11" s="110" t="s">
        <v>3674</v>
      </c>
      <c r="B11" s="110" t="str">
        <f>VLOOKUP(A11,'ARTICLES 10052022'!$A$1:$D$1031,4,FALSE)</f>
        <v>AS</v>
      </c>
      <c r="C11" s="110" t="s">
        <v>3675</v>
      </c>
      <c r="D11" s="110">
        <f>VLOOKUP(A11,'STEEVE RESTITUTION'!$A$3:$H$484,8,FALSE)</f>
        <v>39.1</v>
      </c>
      <c r="E11" s="111">
        <v>9</v>
      </c>
      <c r="F11" s="111">
        <f t="shared" si="0"/>
        <v>31.75</v>
      </c>
      <c r="G11" s="111">
        <v>285.75</v>
      </c>
      <c r="H11" s="111">
        <v>10</v>
      </c>
      <c r="I11" s="111">
        <f>VLOOKUP(A11,'ARTICLES 10052022'!$A$3:$Q$1031,17,FALSE)</f>
        <v>39.1</v>
      </c>
      <c r="J11" s="111">
        <f t="shared" si="1"/>
        <v>391</v>
      </c>
      <c r="K11" s="111">
        <f>VLOOKUP(A11,'ARTICLES 10052022'!$A$3:$J$1031,10,FALSE)</f>
        <v>0.78200000000000003</v>
      </c>
      <c r="L11" s="111">
        <f t="shared" si="2"/>
        <v>7.82</v>
      </c>
      <c r="M11" s="111">
        <f t="shared" si="3"/>
        <v>383.18</v>
      </c>
      <c r="N11" s="117">
        <f t="shared" si="4"/>
        <v>0.98</v>
      </c>
    </row>
    <row r="12" spans="1:14" ht="11.55" customHeight="1">
      <c r="A12" s="108" t="s">
        <v>3787</v>
      </c>
      <c r="B12" s="108" t="str">
        <f>VLOOKUP(A12,'ARTICLES 10052022'!$A$1:$D$1031,4,FALSE)</f>
        <v>AS</v>
      </c>
      <c r="C12" s="108" t="s">
        <v>3788</v>
      </c>
      <c r="D12" s="108">
        <f>VLOOKUP(A12,'STEEVE RESTITUTION'!$A$3:$H$484,8,FALSE)</f>
        <v>219.9375</v>
      </c>
      <c r="E12" s="109">
        <v>3</v>
      </c>
      <c r="F12" s="109">
        <f t="shared" si="0"/>
        <v>197.94000000000003</v>
      </c>
      <c r="G12" s="109">
        <v>593.82000000000005</v>
      </c>
      <c r="H12" s="109">
        <v>3</v>
      </c>
      <c r="I12" s="109">
        <f>VLOOKUP(A12,'ARTICLES 10052022'!$A$3:$Q$1031,17,FALSE)</f>
        <v>219.9375</v>
      </c>
      <c r="J12" s="109">
        <f t="shared" si="1"/>
        <v>659.8125</v>
      </c>
      <c r="K12" s="109">
        <f>VLOOKUP(A12,'ARTICLES 10052022'!$A$3:$J$1031,10,FALSE)</f>
        <v>5.8650000000000002</v>
      </c>
      <c r="L12" s="109">
        <f t="shared" si="2"/>
        <v>17.594999999999999</v>
      </c>
      <c r="M12" s="109">
        <f t="shared" si="3"/>
        <v>642.21749999999997</v>
      </c>
      <c r="N12" s="116">
        <f t="shared" si="4"/>
        <v>0.97333333333333327</v>
      </c>
    </row>
    <row r="13" spans="1:14" ht="11.55" customHeight="1">
      <c r="A13" s="108" t="s">
        <v>4036</v>
      </c>
      <c r="B13" s="108" t="str">
        <f>VLOOKUP(A13,'ARTICLES 10052022'!$A$1:$D$1031,4,FALSE)</f>
        <v>AS</v>
      </c>
      <c r="C13" s="108" t="s">
        <v>4037</v>
      </c>
      <c r="D13" s="108">
        <f>VLOOKUP(A13,'STEEVE RESTITUTION'!$A$3:$H$484,8,FALSE)</f>
        <v>12.238800000000001</v>
      </c>
      <c r="E13" s="109">
        <v>56</v>
      </c>
      <c r="F13" s="109">
        <f t="shared" si="0"/>
        <v>2.9410714285714286</v>
      </c>
      <c r="G13" s="109">
        <v>164.7</v>
      </c>
      <c r="H13" s="109">
        <v>66</v>
      </c>
      <c r="I13" s="109">
        <f>VLOOKUP(A13,'ARTICLES 10052022'!$A$3:$Q$1031,17,FALSE)</f>
        <v>12.238800000000001</v>
      </c>
      <c r="J13" s="109">
        <f t="shared" si="1"/>
        <v>807.76080000000013</v>
      </c>
      <c r="K13" s="109">
        <f>VLOOKUP(A13,'ARTICLES 10052022'!$A$3:$J$1031,10,FALSE)</f>
        <v>2.9140000000000001</v>
      </c>
      <c r="L13" s="109">
        <f t="shared" si="2"/>
        <v>192.32400000000001</v>
      </c>
      <c r="M13" s="109">
        <f t="shared" si="3"/>
        <v>615.43680000000018</v>
      </c>
      <c r="N13" s="116">
        <f t="shared" si="4"/>
        <v>0.76190476190476197</v>
      </c>
    </row>
    <row r="14" spans="1:14" ht="11.25" customHeight="1">
      <c r="A14" s="110" t="s">
        <v>4038</v>
      </c>
      <c r="B14" s="110" t="str">
        <f>VLOOKUP(A14,'ARTICLES 10052022'!$A$1:$D$1031,4,FALSE)</f>
        <v>AS</v>
      </c>
      <c r="C14" s="110" t="s">
        <v>4039</v>
      </c>
      <c r="D14" s="110">
        <f>VLOOKUP(A14,'STEEVE RESTITUTION'!$A$3:$H$484,8,FALSE)</f>
        <v>19.064219999999999</v>
      </c>
      <c r="E14" s="111">
        <v>423</v>
      </c>
      <c r="F14" s="111">
        <f t="shared" si="0"/>
        <v>5.1628605200945623</v>
      </c>
      <c r="G14" s="111">
        <v>2183.89</v>
      </c>
      <c r="H14" s="111">
        <v>499</v>
      </c>
      <c r="I14" s="111">
        <f>VLOOKUP(A14,'ARTICLES 10052022'!$A$3:$Q$1031,17,FALSE)</f>
        <v>19.064219999999999</v>
      </c>
      <c r="J14" s="111">
        <f t="shared" si="1"/>
        <v>9513.0457799999986</v>
      </c>
      <c r="K14" s="111">
        <f>VLOOKUP(A14,'ARTICLES 10052022'!$A$3:$J$1031,10,FALSE)</f>
        <v>4.7779999999999996</v>
      </c>
      <c r="L14" s="111">
        <f t="shared" si="2"/>
        <v>2384.2219999999998</v>
      </c>
      <c r="M14" s="111">
        <f t="shared" si="3"/>
        <v>7128.8237799999988</v>
      </c>
      <c r="N14" s="117">
        <f t="shared" si="4"/>
        <v>0.74937343358395991</v>
      </c>
    </row>
    <row r="15" spans="1:14" ht="11.55" customHeight="1">
      <c r="A15" s="120">
        <v>101006</v>
      </c>
      <c r="B15" s="120" t="str">
        <f>VLOOKUP(A15,'ARTICLES 10052022'!$A$1:$D$1031,4,FALSE)</f>
        <v>AN</v>
      </c>
      <c r="C15" s="108" t="s">
        <v>3386</v>
      </c>
      <c r="D15" s="108"/>
      <c r="E15" s="109">
        <v>1</v>
      </c>
      <c r="F15" s="109">
        <f t="shared" si="0"/>
        <v>0.68</v>
      </c>
      <c r="G15" s="109">
        <v>0.68</v>
      </c>
      <c r="H15" s="109">
        <v>1</v>
      </c>
      <c r="I15" s="109">
        <f>VLOOKUP(A15,'ARTICLES 10052022'!$A$3:$Q$1031,17,FALSE)</f>
        <v>0.69000000000000006</v>
      </c>
      <c r="J15" s="109">
        <f t="shared" si="1"/>
        <v>0.69000000000000006</v>
      </c>
      <c r="K15" s="109">
        <f>VLOOKUP(A15,'ARTICLES 10052022'!$A$3:$J$1031,10,FALSE)</f>
        <v>0.23</v>
      </c>
      <c r="L15" s="109">
        <f t="shared" si="2"/>
        <v>0.23</v>
      </c>
      <c r="M15" s="109">
        <f t="shared" si="3"/>
        <v>0.46000000000000008</v>
      </c>
      <c r="N15" s="116">
        <f t="shared" si="4"/>
        <v>0.66666666666666674</v>
      </c>
    </row>
    <row r="16" spans="1:14" ht="11.25" customHeight="1">
      <c r="A16" s="110" t="s">
        <v>4124</v>
      </c>
      <c r="B16" s="110" t="str">
        <f>VLOOKUP(A16,'ARTICLES 10052022'!$A$1:$D$1031,4,FALSE)</f>
        <v>AS</v>
      </c>
      <c r="C16" s="110" t="s">
        <v>4125</v>
      </c>
      <c r="D16" s="110">
        <f>VLOOKUP(A16,'STEEVE RESTITUTION'!$A$3:$H$484,8,FALSE)</f>
        <v>8.8500000000000014</v>
      </c>
      <c r="E16" s="111">
        <v>18</v>
      </c>
      <c r="F16" s="111">
        <f t="shared" si="0"/>
        <v>6.1950000000000003</v>
      </c>
      <c r="G16" s="111">
        <v>111.51</v>
      </c>
      <c r="H16" s="111">
        <v>21</v>
      </c>
      <c r="I16" s="111">
        <f>VLOOKUP(A16,'ARTICLES 10052022'!$A$3:$Q$1031,17,FALSE)</f>
        <v>8.8500000000000014</v>
      </c>
      <c r="J16" s="111">
        <f t="shared" si="1"/>
        <v>185.85000000000002</v>
      </c>
      <c r="K16" s="111">
        <f>VLOOKUP(A16,'ARTICLES 10052022'!$A$3:$J$1031,10,FALSE)</f>
        <v>2.95</v>
      </c>
      <c r="L16" s="111">
        <f t="shared" si="2"/>
        <v>61.95</v>
      </c>
      <c r="M16" s="111">
        <f t="shared" si="3"/>
        <v>123.90000000000002</v>
      </c>
      <c r="N16" s="117">
        <f t="shared" si="4"/>
        <v>0.66666666666666674</v>
      </c>
    </row>
    <row r="17" spans="1:14" ht="11.55" customHeight="1">
      <c r="A17" s="110" t="s">
        <v>3761</v>
      </c>
      <c r="B17" s="110" t="str">
        <f>VLOOKUP(A17,'ARTICLES 10052022'!$A$1:$D$1031,4,FALSE)</f>
        <v>AS</v>
      </c>
      <c r="C17" s="110" t="s">
        <v>3762</v>
      </c>
      <c r="D17" s="110">
        <f>VLOOKUP(A17,'STEEVE RESTITUTION'!$A$3:$H$484,8,FALSE)</f>
        <v>6.36</v>
      </c>
      <c r="E17" s="111">
        <v>77</v>
      </c>
      <c r="F17" s="111">
        <f t="shared" si="0"/>
        <v>6.17</v>
      </c>
      <c r="G17" s="111">
        <v>475.09</v>
      </c>
      <c r="H17" s="111">
        <v>90</v>
      </c>
      <c r="I17" s="111">
        <f>VLOOKUP(A17,'ARTICLES 10052022'!$A$3:$Q$1031,17,FALSE)</f>
        <v>6.36</v>
      </c>
      <c r="J17" s="111">
        <f t="shared" si="1"/>
        <v>572.4</v>
      </c>
      <c r="K17" s="111">
        <f>VLOOKUP(A17,'ARTICLES 10052022'!$A$3:$J$1031,10,FALSE)</f>
        <v>2.12</v>
      </c>
      <c r="L17" s="111">
        <f t="shared" si="2"/>
        <v>190.8</v>
      </c>
      <c r="M17" s="111">
        <f t="shared" si="3"/>
        <v>381.59999999999997</v>
      </c>
      <c r="N17" s="117">
        <f t="shared" si="4"/>
        <v>0.66666666666666663</v>
      </c>
    </row>
    <row r="18" spans="1:14" ht="11.25" customHeight="1">
      <c r="A18" s="110" t="s">
        <v>4116</v>
      </c>
      <c r="B18" s="110" t="str">
        <f>VLOOKUP(A18,'ARTICLES 10052022'!$A$1:$D$1031,4,FALSE)</f>
        <v>AS</v>
      </c>
      <c r="C18" s="110" t="s">
        <v>4117</v>
      </c>
      <c r="D18" s="110">
        <f>VLOOKUP(A18,'STEEVE RESTITUTION'!$A$3:$H$484,8,FALSE)</f>
        <v>5.0250000000000004</v>
      </c>
      <c r="E18" s="111">
        <v>31</v>
      </c>
      <c r="F18" s="111">
        <f t="shared" si="0"/>
        <v>4.2561290322580643</v>
      </c>
      <c r="G18" s="111">
        <v>131.94</v>
      </c>
      <c r="H18" s="111">
        <v>36</v>
      </c>
      <c r="I18" s="111">
        <f>VLOOKUP(A18,'ARTICLES 10052022'!$A$3:$Q$1031,17,FALSE)</f>
        <v>5.0250000000000004</v>
      </c>
      <c r="J18" s="111">
        <f t="shared" si="1"/>
        <v>180.9</v>
      </c>
      <c r="K18" s="111">
        <f>VLOOKUP(A18,'ARTICLES 10052022'!$A$3:$J$1031,10,FALSE)</f>
        <v>1.675</v>
      </c>
      <c r="L18" s="111">
        <f t="shared" si="2"/>
        <v>60.300000000000004</v>
      </c>
      <c r="M18" s="111">
        <f t="shared" si="3"/>
        <v>120.6</v>
      </c>
      <c r="N18" s="117">
        <f t="shared" si="4"/>
        <v>0.66666666666666663</v>
      </c>
    </row>
    <row r="19" spans="1:14" ht="11.55" customHeight="1">
      <c r="A19" s="110" t="s">
        <v>4050</v>
      </c>
      <c r="B19" s="110" t="str">
        <f>VLOOKUP(A19,'ARTICLES 10052022'!$A$1:$D$1031,4,FALSE)</f>
        <v>AS</v>
      </c>
      <c r="C19" s="110" t="s">
        <v>4051</v>
      </c>
      <c r="D19" s="110">
        <f>VLOOKUP(A19,'STEEVE RESTITUTION'!$A$3:$H$484,8,FALSE)</f>
        <v>1.4575</v>
      </c>
      <c r="E19" s="111">
        <v>233</v>
      </c>
      <c r="F19" s="111">
        <f t="shared" si="0"/>
        <v>1.1275965665236052</v>
      </c>
      <c r="G19" s="111">
        <v>262.73</v>
      </c>
      <c r="H19" s="111">
        <v>274</v>
      </c>
      <c r="I19" s="111">
        <f>VLOOKUP(A19,'ARTICLES 10052022'!$A$3:$Q$1031,17,FALSE)</f>
        <v>1.4575</v>
      </c>
      <c r="J19" s="111">
        <f t="shared" si="1"/>
        <v>399.35500000000002</v>
      </c>
      <c r="K19" s="111">
        <f>VLOOKUP(A19,'ARTICLES 10052022'!$A$3:$J$1031,10,FALSE)</f>
        <v>0.58299999999999996</v>
      </c>
      <c r="L19" s="111">
        <f t="shared" si="2"/>
        <v>159.74199999999999</v>
      </c>
      <c r="M19" s="111">
        <f t="shared" si="3"/>
        <v>239.61300000000003</v>
      </c>
      <c r="N19" s="117">
        <f t="shared" si="4"/>
        <v>0.60000000000000009</v>
      </c>
    </row>
    <row r="20" spans="1:14" ht="11.25" customHeight="1">
      <c r="A20" s="110" t="s">
        <v>3558</v>
      </c>
      <c r="B20" s="110" t="str">
        <f>VLOOKUP(A20,'ARTICLES 10052022'!$A$1:$D$1031,4,FALSE)</f>
        <v>AS</v>
      </c>
      <c r="C20" s="110" t="s">
        <v>3559</v>
      </c>
      <c r="D20" s="110">
        <f>VLOOKUP(A20,'STEEVE RESTITUTION'!$A$3:$H$484,8,FALSE)</f>
        <v>3.7949999999999999</v>
      </c>
      <c r="E20" s="111">
        <v>81</v>
      </c>
      <c r="F20" s="111">
        <f t="shared" si="0"/>
        <v>3.4812345679012346</v>
      </c>
      <c r="G20" s="111">
        <v>281.98</v>
      </c>
      <c r="H20" s="111">
        <v>95</v>
      </c>
      <c r="I20" s="111">
        <f>VLOOKUP(A20,'ARTICLES 10052022'!$A$3:$Q$1031,17,FALSE)</f>
        <v>3.7949999999999999</v>
      </c>
      <c r="J20" s="111">
        <f t="shared" si="1"/>
        <v>360.52499999999998</v>
      </c>
      <c r="K20" s="111">
        <f>VLOOKUP(A20,'ARTICLES 10052022'!$A$3:$J$1031,10,FALSE)</f>
        <v>1.518</v>
      </c>
      <c r="L20" s="111">
        <f t="shared" si="2"/>
        <v>144.21</v>
      </c>
      <c r="M20" s="111">
        <f t="shared" si="3"/>
        <v>216.31499999999997</v>
      </c>
      <c r="N20" s="117">
        <f t="shared" si="4"/>
        <v>0.6</v>
      </c>
    </row>
    <row r="21" spans="1:14" ht="11.55" customHeight="1">
      <c r="A21" s="108" t="s">
        <v>3628</v>
      </c>
      <c r="B21" s="108" t="str">
        <f>VLOOKUP(A21,'ARTICLES 10052022'!$A$1:$D$1031,4,FALSE)</f>
        <v>AS</v>
      </c>
      <c r="C21" s="108" t="s">
        <v>3629</v>
      </c>
      <c r="D21" s="108">
        <f>VLOOKUP(A21,'STEEVE RESTITUTION'!$A$3:$H$484,8,FALSE)</f>
        <v>9.6999999999999993</v>
      </c>
      <c r="E21" s="109">
        <v>18</v>
      </c>
      <c r="F21" s="109">
        <f t="shared" si="0"/>
        <v>7</v>
      </c>
      <c r="G21" s="109">
        <v>126</v>
      </c>
      <c r="H21" s="109">
        <v>21</v>
      </c>
      <c r="I21" s="109">
        <f>VLOOKUP(A21,'ARTICLES 10052022'!$A$3:$Q$1031,17,FALSE)</f>
        <v>9.6999999999999993</v>
      </c>
      <c r="J21" s="109">
        <f t="shared" si="1"/>
        <v>203.7</v>
      </c>
      <c r="K21" s="109">
        <f>VLOOKUP(A21,'ARTICLES 10052022'!$A$3:$J$1031,10,FALSE)</f>
        <v>3.88</v>
      </c>
      <c r="L21" s="109">
        <f t="shared" si="2"/>
        <v>81.48</v>
      </c>
      <c r="M21" s="109">
        <f t="shared" si="3"/>
        <v>122.21999999999998</v>
      </c>
      <c r="N21" s="116">
        <f t="shared" si="4"/>
        <v>0.6</v>
      </c>
    </row>
    <row r="22" spans="1:14" ht="11.25" customHeight="1">
      <c r="A22" s="108" t="s">
        <v>3460</v>
      </c>
      <c r="B22" s="108" t="str">
        <f>VLOOKUP(A22,'ARTICLES 10052022'!$A$1:$D$1031,4,FALSE)</f>
        <v>AN</v>
      </c>
      <c r="C22" s="108" t="s">
        <v>3461</v>
      </c>
      <c r="D22" s="108"/>
      <c r="E22" s="109">
        <v>1</v>
      </c>
      <c r="F22" s="109">
        <f t="shared" si="0"/>
        <v>3.38</v>
      </c>
      <c r="G22" s="109">
        <v>3.38</v>
      </c>
      <c r="H22" s="109">
        <v>1</v>
      </c>
      <c r="I22" s="109">
        <f>VLOOKUP(A22,'ARTICLES 10052022'!$A$3:$Q$1031,17,FALSE)</f>
        <v>1.2825</v>
      </c>
      <c r="J22" s="109">
        <f t="shared" si="1"/>
        <v>1.2825</v>
      </c>
      <c r="K22" s="109">
        <f>VLOOKUP(A22,'ARTICLES 10052022'!$A$3:$J$1031,10,FALSE)</f>
        <v>0.56999999999999995</v>
      </c>
      <c r="L22" s="109">
        <f t="shared" si="2"/>
        <v>0.56999999999999995</v>
      </c>
      <c r="M22" s="109">
        <f t="shared" si="3"/>
        <v>0.71250000000000002</v>
      </c>
      <c r="N22" s="116">
        <f t="shared" si="4"/>
        <v>0.55555555555555558</v>
      </c>
    </row>
    <row r="23" spans="1:14" ht="11.55" customHeight="1">
      <c r="A23" s="110" t="s">
        <v>3462</v>
      </c>
      <c r="B23" s="110" t="str">
        <f>VLOOKUP(A23,'ARTICLES 10052022'!$A$1:$D$1031,4,FALSE)</f>
        <v>AN</v>
      </c>
      <c r="C23" s="110" t="s">
        <v>3463</v>
      </c>
      <c r="D23" s="110"/>
      <c r="E23" s="111">
        <v>1</v>
      </c>
      <c r="F23" s="111">
        <f t="shared" si="0"/>
        <v>1.53</v>
      </c>
      <c r="G23" s="111">
        <v>1.53</v>
      </c>
      <c r="H23" s="111">
        <v>1</v>
      </c>
      <c r="I23" s="111">
        <f>VLOOKUP(A23,'ARTICLES 10052022'!$A$3:$Q$1031,17,FALSE)</f>
        <v>1.8067500000000001</v>
      </c>
      <c r="J23" s="111">
        <f t="shared" si="1"/>
        <v>1.8067500000000001</v>
      </c>
      <c r="K23" s="111">
        <f>VLOOKUP(A23,'ARTICLES 10052022'!$A$3:$J$1031,10,FALSE)</f>
        <v>0.80300000000000005</v>
      </c>
      <c r="L23" s="111">
        <f t="shared" si="2"/>
        <v>0.80300000000000005</v>
      </c>
      <c r="M23" s="111">
        <f t="shared" si="3"/>
        <v>1.0037500000000001</v>
      </c>
      <c r="N23" s="117">
        <f t="shared" si="4"/>
        <v>0.55555555555555558</v>
      </c>
    </row>
    <row r="24" spans="1:14" ht="11.25" customHeight="1">
      <c r="A24" s="108" t="s">
        <v>3582</v>
      </c>
      <c r="B24" s="108" t="str">
        <f>VLOOKUP(A24,'ARTICLES 10052022'!$A$1:$D$1031,4,FALSE)</f>
        <v>AS</v>
      </c>
      <c r="C24" s="108" t="s">
        <v>3583</v>
      </c>
      <c r="D24" s="108">
        <f>VLOOKUP(A24,'STEEVE RESTITUTION'!$A$3:$H$484,8,FALSE)</f>
        <v>1.4332500000000001</v>
      </c>
      <c r="E24" s="109">
        <v>166</v>
      </c>
      <c r="F24" s="109">
        <f t="shared" si="0"/>
        <v>1.292289156626506</v>
      </c>
      <c r="G24" s="109">
        <v>214.52</v>
      </c>
      <c r="H24" s="109">
        <v>195</v>
      </c>
      <c r="I24" s="109">
        <f>VLOOKUP(A24,'ARTICLES 10052022'!$A$3:$Q$1031,17,FALSE)</f>
        <v>1.4332500000000001</v>
      </c>
      <c r="J24" s="109">
        <f t="shared" si="1"/>
        <v>279.48375000000004</v>
      </c>
      <c r="K24" s="109">
        <f>VLOOKUP(A24,'ARTICLES 10052022'!$A$3:$J$1031,10,FALSE)</f>
        <v>0.63700000000000001</v>
      </c>
      <c r="L24" s="109">
        <f t="shared" si="2"/>
        <v>124.215</v>
      </c>
      <c r="M24" s="109">
        <f t="shared" si="3"/>
        <v>155.26875000000004</v>
      </c>
      <c r="N24" s="116">
        <f t="shared" si="4"/>
        <v>0.55555555555555558</v>
      </c>
    </row>
    <row r="25" spans="1:14" ht="11.55" customHeight="1">
      <c r="A25" s="108" t="s">
        <v>3614</v>
      </c>
      <c r="B25" s="108" t="str">
        <f>VLOOKUP(A25,'ARTICLES 10052022'!$A$1:$D$1031,4,FALSE)</f>
        <v>AS</v>
      </c>
      <c r="C25" s="108" t="s">
        <v>3615</v>
      </c>
      <c r="D25" s="108">
        <f>VLOOKUP(A25,'STEEVE RESTITUTION'!$A$3:$H$484,8,FALSE)</f>
        <v>90</v>
      </c>
      <c r="E25" s="109">
        <v>3</v>
      </c>
      <c r="F25" s="109">
        <f t="shared" si="0"/>
        <v>86.279999999999987</v>
      </c>
      <c r="G25" s="109">
        <v>258.83999999999997</v>
      </c>
      <c r="H25" s="109">
        <v>3</v>
      </c>
      <c r="I25" s="109">
        <f>VLOOKUP(A25,'ARTICLES 10052022'!$A$3:$Q$1031,17,FALSE)</f>
        <v>90</v>
      </c>
      <c r="J25" s="109">
        <f t="shared" si="1"/>
        <v>270</v>
      </c>
      <c r="K25" s="109">
        <f>VLOOKUP(A25,'ARTICLES 10052022'!$A$3:$J$1031,10,FALSE)</f>
        <v>40</v>
      </c>
      <c r="L25" s="109">
        <f t="shared" si="2"/>
        <v>120</v>
      </c>
      <c r="M25" s="109">
        <f t="shared" si="3"/>
        <v>150</v>
      </c>
      <c r="N25" s="116">
        <f t="shared" si="4"/>
        <v>0.55555555555555558</v>
      </c>
    </row>
    <row r="26" spans="1:14" ht="11.25" customHeight="1">
      <c r="A26" s="110" t="s">
        <v>3542</v>
      </c>
      <c r="B26" s="110" t="str">
        <f>VLOOKUP(A26,'ARTICLES 10052022'!$A$1:$D$1031,4,FALSE)</f>
        <v>AS</v>
      </c>
      <c r="C26" s="110" t="s">
        <v>3543</v>
      </c>
      <c r="D26" s="110">
        <f>VLOOKUP(A26,'STEEVE RESTITUTION'!$A$3:$H$484,8,FALSE)</f>
        <v>2.6999999999999997</v>
      </c>
      <c r="E26" s="111">
        <v>216</v>
      </c>
      <c r="F26" s="111">
        <f t="shared" si="0"/>
        <v>2.1441203703703704</v>
      </c>
      <c r="G26" s="111">
        <v>463.13</v>
      </c>
      <c r="H26" s="111">
        <v>254</v>
      </c>
      <c r="I26" s="111">
        <f>VLOOKUP(A26,'ARTICLES 10052022'!$A$3:$Q$1031,17,FALSE)</f>
        <v>2.6999999999999997</v>
      </c>
      <c r="J26" s="111">
        <f t="shared" si="1"/>
        <v>685.8</v>
      </c>
      <c r="K26" s="111">
        <f>VLOOKUP(A26,'ARTICLES 10052022'!$A$3:$J$1031,10,FALSE)</f>
        <v>1.2</v>
      </c>
      <c r="L26" s="111">
        <f t="shared" si="2"/>
        <v>304.8</v>
      </c>
      <c r="M26" s="111">
        <f t="shared" si="3"/>
        <v>380.99999999999994</v>
      </c>
      <c r="N26" s="117">
        <f t="shared" si="4"/>
        <v>0.55555555555555547</v>
      </c>
    </row>
    <row r="27" spans="1:14" ht="11.55" customHeight="1">
      <c r="A27" s="110" t="s">
        <v>3606</v>
      </c>
      <c r="B27" s="110" t="str">
        <f>VLOOKUP(A27,'ARTICLES 10052022'!$A$1:$D$1031,4,FALSE)</f>
        <v>AA</v>
      </c>
      <c r="C27" s="110" t="s">
        <v>3607</v>
      </c>
      <c r="D27" s="110">
        <f>VLOOKUP(A27,'STEEVE RESTITUTION'!$A$3:$H$484,8,FALSE)</f>
        <v>138.334</v>
      </c>
      <c r="E27" s="111">
        <v>290</v>
      </c>
      <c r="F27" s="111">
        <f t="shared" si="0"/>
        <v>110.60355172413793</v>
      </c>
      <c r="G27" s="111">
        <v>32075.03</v>
      </c>
      <c r="H27" s="111">
        <v>342</v>
      </c>
      <c r="I27" s="111">
        <f>VLOOKUP(A27,'ARTICLES 10052022'!$A$3:$Q$1031,17,FALSE)</f>
        <v>138.334</v>
      </c>
      <c r="J27" s="111">
        <f t="shared" si="1"/>
        <v>47310.228000000003</v>
      </c>
      <c r="K27" s="111">
        <f>VLOOKUP(A27,'ARTICLES 10052022'!$A$3:$J$1031,10,FALSE)</f>
        <v>68.432000000000002</v>
      </c>
      <c r="L27" s="111">
        <f t="shared" si="2"/>
        <v>23403.744000000002</v>
      </c>
      <c r="M27" s="111">
        <f t="shared" si="3"/>
        <v>23906.484</v>
      </c>
      <c r="N27" s="117">
        <f t="shared" si="4"/>
        <v>0.50531322740613294</v>
      </c>
    </row>
    <row r="28" spans="1:14" ht="11.25" customHeight="1">
      <c r="A28" s="136">
        <v>2146332</v>
      </c>
      <c r="B28" s="136" t="str">
        <f>VLOOKUP(A28,'ARTICLES 10052022'!$A$1:$D$1031,4,FALSE)</f>
        <v>AN</v>
      </c>
      <c r="C28" s="130" t="s">
        <v>3385</v>
      </c>
      <c r="D28" s="130"/>
      <c r="E28" s="111">
        <v>32</v>
      </c>
      <c r="F28" s="111">
        <f t="shared" si="0"/>
        <v>0.14000000000000001</v>
      </c>
      <c r="G28" s="111">
        <v>4.4800000000000004</v>
      </c>
      <c r="H28" s="111">
        <v>37</v>
      </c>
      <c r="I28" s="111">
        <f>VLOOKUP(A28,'ARTICLES 10052022'!$A$3:$Q$1031,17,FALSE)</f>
        <v>0.33</v>
      </c>
      <c r="J28" s="111">
        <f t="shared" si="1"/>
        <v>12.21</v>
      </c>
      <c r="K28" s="139">
        <f>VLOOKUP(A28,'ARTICLES 10052022'!$A$3:$J$1031,10,FALSE)</f>
        <v>0.16500000000000001</v>
      </c>
      <c r="L28" s="111">
        <f t="shared" si="2"/>
        <v>6.1050000000000004</v>
      </c>
      <c r="M28" s="111">
        <f t="shared" si="3"/>
        <v>6.1050000000000004</v>
      </c>
      <c r="N28" s="117">
        <f t="shared" si="4"/>
        <v>0.5</v>
      </c>
    </row>
    <row r="29" spans="1:14" ht="11.55" customHeight="1">
      <c r="A29" s="108" t="s">
        <v>3468</v>
      </c>
      <c r="B29" s="108" t="str">
        <f>VLOOKUP(A29,'ARTICLES 10052022'!$A$1:$D$1031,4,FALSE)</f>
        <v>AS</v>
      </c>
      <c r="C29" s="108" t="s">
        <v>3469</v>
      </c>
      <c r="D29" s="108">
        <f>VLOOKUP(A29,'STEEVE RESTITUTION'!$A$3:$H$484,8,FALSE)</f>
        <v>127.224</v>
      </c>
      <c r="E29" s="109">
        <v>57</v>
      </c>
      <c r="F29" s="109">
        <f t="shared" si="0"/>
        <v>100.4121052631579</v>
      </c>
      <c r="G29" s="109">
        <v>5723.49</v>
      </c>
      <c r="H29" s="109">
        <v>67</v>
      </c>
      <c r="I29" s="109">
        <f>VLOOKUP(A29,'ARTICLES 10052022'!$A$3:$Q$1031,17,FALSE)</f>
        <v>127.224</v>
      </c>
      <c r="J29" s="109">
        <f t="shared" si="1"/>
        <v>8524.0079999999998</v>
      </c>
      <c r="K29" s="109">
        <f>VLOOKUP(A29,'ARTICLES 10052022'!$A$3:$J$1031,10,FALSE)</f>
        <v>63.612000000000002</v>
      </c>
      <c r="L29" s="109">
        <f t="shared" si="2"/>
        <v>4262.0039999999999</v>
      </c>
      <c r="M29" s="109">
        <f t="shared" si="3"/>
        <v>4262.0039999999999</v>
      </c>
      <c r="N29" s="116">
        <f t="shared" si="4"/>
        <v>0.5</v>
      </c>
    </row>
    <row r="30" spans="1:14" ht="11.25" customHeight="1">
      <c r="A30" s="110" t="s">
        <v>3508</v>
      </c>
      <c r="B30" s="110" t="str">
        <f>VLOOKUP(A30,'ARTICLES 10052022'!$A$1:$D$1031,4,FALSE)</f>
        <v>AN</v>
      </c>
      <c r="C30" s="110" t="s">
        <v>3509</v>
      </c>
      <c r="D30" s="110"/>
      <c r="E30" s="111">
        <v>8</v>
      </c>
      <c r="F30" s="111">
        <f t="shared" si="0"/>
        <v>152.58000000000001</v>
      </c>
      <c r="G30" s="111">
        <v>1220.6400000000001</v>
      </c>
      <c r="H30" s="111">
        <v>9</v>
      </c>
      <c r="I30" s="111">
        <f>VLOOKUP(A30,'ARTICLES 10052022'!$A$3:$Q$1031,17,FALSE)</f>
        <v>125.28</v>
      </c>
      <c r="J30" s="111">
        <f t="shared" si="1"/>
        <v>1127.52</v>
      </c>
      <c r="K30" s="111">
        <f>VLOOKUP(A30,'ARTICLES 10052022'!$A$3:$J$1031,10,FALSE)</f>
        <v>62.64</v>
      </c>
      <c r="L30" s="111">
        <f t="shared" si="2"/>
        <v>563.76</v>
      </c>
      <c r="M30" s="111">
        <f t="shared" si="3"/>
        <v>563.76</v>
      </c>
      <c r="N30" s="117">
        <f t="shared" si="4"/>
        <v>0.5</v>
      </c>
    </row>
    <row r="31" spans="1:14" ht="11.55" customHeight="1">
      <c r="A31" s="108" t="s">
        <v>3510</v>
      </c>
      <c r="B31" s="108" t="str">
        <f>VLOOKUP(A31,'ARTICLES 10052022'!$A$1:$D$1031,4,FALSE)</f>
        <v>AS</v>
      </c>
      <c r="C31" s="108" t="s">
        <v>3511</v>
      </c>
      <c r="D31" s="108">
        <f>VLOOKUP(A31,'STEEVE RESTITUTION'!$A$3:$H$484,8,FALSE)</f>
        <v>75.600000000000009</v>
      </c>
      <c r="E31" s="109">
        <v>61</v>
      </c>
      <c r="F31" s="109">
        <f t="shared" si="0"/>
        <v>68.086557377049175</v>
      </c>
      <c r="G31" s="109">
        <v>4153.28</v>
      </c>
      <c r="H31" s="109">
        <v>71</v>
      </c>
      <c r="I31" s="109">
        <f>VLOOKUP(A31,'ARTICLES 10052022'!$A$3:$Q$1031,17,FALSE)</f>
        <v>75.600000000000009</v>
      </c>
      <c r="J31" s="109">
        <f t="shared" si="1"/>
        <v>5367.6</v>
      </c>
      <c r="K31" s="109">
        <f>VLOOKUP(A31,'ARTICLES 10052022'!$A$3:$J$1031,10,FALSE)</f>
        <v>37.800000000000004</v>
      </c>
      <c r="L31" s="109">
        <f t="shared" si="2"/>
        <v>2683.8</v>
      </c>
      <c r="M31" s="109">
        <f t="shared" si="3"/>
        <v>2683.8</v>
      </c>
      <c r="N31" s="116">
        <f t="shared" si="4"/>
        <v>0.5</v>
      </c>
    </row>
    <row r="32" spans="1:14" ht="11.25" customHeight="1">
      <c r="A32" s="108" t="s">
        <v>3518</v>
      </c>
      <c r="B32" s="108" t="str">
        <f>VLOOKUP(A32,'ARTICLES 10052022'!$A$1:$D$1031,4,FALSE)</f>
        <v>AS</v>
      </c>
      <c r="C32" s="108" t="s">
        <v>3519</v>
      </c>
      <c r="D32" s="108">
        <f>VLOOKUP(A32,'STEEVE RESTITUTION'!$A$3:$H$484,8,FALSE)</f>
        <v>118.584</v>
      </c>
      <c r="E32" s="109">
        <v>85</v>
      </c>
      <c r="F32" s="109">
        <f t="shared" si="0"/>
        <v>97.104235294117657</v>
      </c>
      <c r="G32" s="109">
        <v>8253.86</v>
      </c>
      <c r="H32" s="109">
        <v>100</v>
      </c>
      <c r="I32" s="109">
        <f>VLOOKUP(A32,'ARTICLES 10052022'!$A$3:$Q$1031,17,FALSE)</f>
        <v>118.584</v>
      </c>
      <c r="J32" s="109">
        <f t="shared" si="1"/>
        <v>11858.4</v>
      </c>
      <c r="K32" s="109">
        <f>VLOOKUP(A32,'ARTICLES 10052022'!$A$3:$J$1031,10,FALSE)</f>
        <v>59.292000000000002</v>
      </c>
      <c r="L32" s="109">
        <f t="shared" si="2"/>
        <v>5929.2</v>
      </c>
      <c r="M32" s="109">
        <f t="shared" si="3"/>
        <v>5929.2</v>
      </c>
      <c r="N32" s="116">
        <f t="shared" si="4"/>
        <v>0.5</v>
      </c>
    </row>
    <row r="33" spans="1:14" ht="11.55" customHeight="1">
      <c r="A33" s="110" t="s">
        <v>3530</v>
      </c>
      <c r="B33" s="110" t="str">
        <f>VLOOKUP(A33,'ARTICLES 10052022'!$A$1:$D$1031,4,FALSE)</f>
        <v>AS</v>
      </c>
      <c r="C33" s="110" t="s">
        <v>3531</v>
      </c>
      <c r="D33" s="110">
        <f>VLOOKUP(A33,'STEEVE RESTITUTION'!$A$3:$H$484,8,FALSE)</f>
        <v>14.38</v>
      </c>
      <c r="E33" s="111">
        <v>26</v>
      </c>
      <c r="F33" s="111">
        <f t="shared" si="0"/>
        <v>10.667307692307693</v>
      </c>
      <c r="G33" s="111">
        <v>277.35000000000002</v>
      </c>
      <c r="H33" s="111">
        <v>30</v>
      </c>
      <c r="I33" s="111">
        <f>VLOOKUP(A33,'ARTICLES 10052022'!$A$3:$Q$1031,17,FALSE)</f>
        <v>14.38</v>
      </c>
      <c r="J33" s="111">
        <f t="shared" si="1"/>
        <v>431.40000000000003</v>
      </c>
      <c r="K33" s="111">
        <f>VLOOKUP(A33,'ARTICLES 10052022'!$A$3:$J$1031,10,FALSE)</f>
        <v>7.19</v>
      </c>
      <c r="L33" s="111">
        <f t="shared" si="2"/>
        <v>215.70000000000002</v>
      </c>
      <c r="M33" s="111">
        <f t="shared" si="3"/>
        <v>215.70000000000002</v>
      </c>
      <c r="N33" s="117">
        <f t="shared" si="4"/>
        <v>0.5</v>
      </c>
    </row>
    <row r="34" spans="1:14" ht="11.25" customHeight="1">
      <c r="A34" s="108" t="s">
        <v>3532</v>
      </c>
      <c r="B34" s="108" t="str">
        <f>VLOOKUP(A34,'ARTICLES 10052022'!$A$1:$D$1031,4,FALSE)</f>
        <v>AS</v>
      </c>
      <c r="C34" s="108" t="s">
        <v>3533</v>
      </c>
      <c r="D34" s="108">
        <f>VLOOKUP(A34,'STEEVE RESTITUTION'!$A$3:$H$484,8,FALSE)</f>
        <v>11.326000000000001</v>
      </c>
      <c r="E34" s="109">
        <v>39</v>
      </c>
      <c r="F34" s="109">
        <f t="shared" si="0"/>
        <v>10.83923076923077</v>
      </c>
      <c r="G34" s="109">
        <v>422.73</v>
      </c>
      <c r="H34" s="109">
        <v>46</v>
      </c>
      <c r="I34" s="109">
        <f>VLOOKUP(A34,'ARTICLES 10052022'!$A$3:$Q$1031,17,FALSE)</f>
        <v>11.326000000000001</v>
      </c>
      <c r="J34" s="109">
        <f t="shared" si="1"/>
        <v>520.99599999999998</v>
      </c>
      <c r="K34" s="109">
        <f>VLOOKUP(A34,'ARTICLES 10052022'!$A$3:$J$1031,10,FALSE)</f>
        <v>5.6630000000000003</v>
      </c>
      <c r="L34" s="109">
        <f t="shared" si="2"/>
        <v>260.49799999999999</v>
      </c>
      <c r="M34" s="109">
        <f t="shared" si="3"/>
        <v>260.49799999999999</v>
      </c>
      <c r="N34" s="116">
        <f t="shared" si="4"/>
        <v>0.5</v>
      </c>
    </row>
    <row r="35" spans="1:14" ht="11.55" customHeight="1">
      <c r="A35" s="108" t="s">
        <v>3680</v>
      </c>
      <c r="B35" s="108" t="str">
        <f>VLOOKUP(A35,'ARTICLES 10052022'!$A$1:$D$1031,4,FALSE)</f>
        <v>AS</v>
      </c>
      <c r="C35" s="108" t="s">
        <v>3681</v>
      </c>
      <c r="D35" s="108">
        <f>VLOOKUP(A35,'STEEVE RESTITUTION'!$A$3:$H$484,8,FALSE)</f>
        <v>19.024000000000001</v>
      </c>
      <c r="E35" s="109">
        <v>80</v>
      </c>
      <c r="F35" s="109">
        <f t="shared" si="0"/>
        <v>15.478</v>
      </c>
      <c r="G35" s="109">
        <v>1238.24</v>
      </c>
      <c r="H35" s="109">
        <v>94</v>
      </c>
      <c r="I35" s="109">
        <f>VLOOKUP(A35,'ARTICLES 10052022'!$A$3:$Q$1031,17,FALSE)</f>
        <v>19.024000000000001</v>
      </c>
      <c r="J35" s="109">
        <f t="shared" si="1"/>
        <v>1788.2560000000001</v>
      </c>
      <c r="K35" s="109">
        <f>VLOOKUP(A35,'ARTICLES 10052022'!$A$3:$J$1031,10,FALSE)</f>
        <v>9.5120000000000005</v>
      </c>
      <c r="L35" s="109">
        <f t="shared" si="2"/>
        <v>894.12800000000004</v>
      </c>
      <c r="M35" s="109">
        <f t="shared" si="3"/>
        <v>894.12800000000004</v>
      </c>
      <c r="N35" s="116">
        <f t="shared" si="4"/>
        <v>0.5</v>
      </c>
    </row>
    <row r="36" spans="1:14" ht="11.25" customHeight="1">
      <c r="A36" s="110" t="s">
        <v>3684</v>
      </c>
      <c r="B36" s="110" t="str">
        <f>VLOOKUP(A36,'ARTICLES 10052022'!$A$1:$D$1031,4,FALSE)</f>
        <v>AS</v>
      </c>
      <c r="C36" s="110" t="s">
        <v>3685</v>
      </c>
      <c r="D36" s="110">
        <f>VLOOKUP(A36,'STEEVE RESTITUTION'!$A$3:$H$484,8,FALSE)</f>
        <v>22</v>
      </c>
      <c r="E36" s="111">
        <v>7</v>
      </c>
      <c r="F36" s="111">
        <f t="shared" si="0"/>
        <v>20.882857142857144</v>
      </c>
      <c r="G36" s="111">
        <v>146.18</v>
      </c>
      <c r="H36" s="111">
        <v>8</v>
      </c>
      <c r="I36" s="111">
        <f>VLOOKUP(A36,'ARTICLES 10052022'!$A$3:$Q$1031,17,FALSE)</f>
        <v>22</v>
      </c>
      <c r="J36" s="111">
        <f t="shared" si="1"/>
        <v>176</v>
      </c>
      <c r="K36" s="111">
        <f>VLOOKUP(A36,'ARTICLES 10052022'!$A$3:$J$1031,10,FALSE)</f>
        <v>11</v>
      </c>
      <c r="L36" s="111">
        <f t="shared" si="2"/>
        <v>88</v>
      </c>
      <c r="M36" s="111">
        <f t="shared" si="3"/>
        <v>88</v>
      </c>
      <c r="N36" s="117">
        <f t="shared" si="4"/>
        <v>0.5</v>
      </c>
    </row>
    <row r="37" spans="1:14" ht="11.55" customHeight="1">
      <c r="A37" s="108" t="s">
        <v>3686</v>
      </c>
      <c r="B37" s="108" t="str">
        <f>VLOOKUP(A37,'ARTICLES 10052022'!$A$1:$D$1031,4,FALSE)</f>
        <v>AS</v>
      </c>
      <c r="C37" s="108" t="s">
        <v>3687</v>
      </c>
      <c r="D37" s="108">
        <f>VLOOKUP(A37,'STEEVE RESTITUTION'!$A$3:$H$484,8,FALSE)</f>
        <v>40.823999999999998</v>
      </c>
      <c r="E37" s="109">
        <v>26</v>
      </c>
      <c r="F37" s="109">
        <f t="shared" si="0"/>
        <v>34.592307692307692</v>
      </c>
      <c r="G37" s="109">
        <v>899.4</v>
      </c>
      <c r="H37" s="109">
        <v>30</v>
      </c>
      <c r="I37" s="109">
        <f>VLOOKUP(A37,'ARTICLES 10052022'!$A$3:$Q$1031,17,FALSE)</f>
        <v>40.823999999999998</v>
      </c>
      <c r="J37" s="109">
        <f t="shared" si="1"/>
        <v>1224.72</v>
      </c>
      <c r="K37" s="109">
        <f>VLOOKUP(A37,'ARTICLES 10052022'!$A$3:$J$1031,10,FALSE)</f>
        <v>20.411999999999999</v>
      </c>
      <c r="L37" s="109">
        <f t="shared" si="2"/>
        <v>612.36</v>
      </c>
      <c r="M37" s="109">
        <f t="shared" si="3"/>
        <v>612.36</v>
      </c>
      <c r="N37" s="116">
        <f t="shared" si="4"/>
        <v>0.5</v>
      </c>
    </row>
    <row r="38" spans="1:14" ht="11.25" customHeight="1">
      <c r="A38" s="108" t="s">
        <v>3735</v>
      </c>
      <c r="B38" s="108" t="str">
        <f>VLOOKUP(A38,'ARTICLES 10052022'!$A$1:$D$1031,4,FALSE)</f>
        <v>AS</v>
      </c>
      <c r="C38" s="108" t="s">
        <v>3736</v>
      </c>
      <c r="D38" s="108">
        <f>VLOOKUP(A38,'STEEVE RESTITUTION'!$A$3:$H$484,8,FALSE)</f>
        <v>34.56</v>
      </c>
      <c r="E38" s="109">
        <v>45</v>
      </c>
      <c r="F38" s="109">
        <f t="shared" si="0"/>
        <v>30.855999999999998</v>
      </c>
      <c r="G38" s="109">
        <v>1388.52</v>
      </c>
      <c r="H38" s="109">
        <v>53</v>
      </c>
      <c r="I38" s="109">
        <f>VLOOKUP(A38,'ARTICLES 10052022'!$A$3:$Q$1031,17,FALSE)</f>
        <v>34.56</v>
      </c>
      <c r="J38" s="109">
        <f t="shared" si="1"/>
        <v>1831.68</v>
      </c>
      <c r="K38" s="109">
        <f>VLOOKUP(A38,'ARTICLES 10052022'!$A$3:$J$1031,10,FALSE)</f>
        <v>17.28</v>
      </c>
      <c r="L38" s="109">
        <f t="shared" si="2"/>
        <v>915.84</v>
      </c>
      <c r="M38" s="109">
        <f t="shared" si="3"/>
        <v>915.84</v>
      </c>
      <c r="N38" s="116">
        <f t="shared" si="4"/>
        <v>0.5</v>
      </c>
    </row>
    <row r="39" spans="1:14" ht="11.55" customHeight="1">
      <c r="A39" s="108" t="s">
        <v>3759</v>
      </c>
      <c r="B39" s="108" t="str">
        <f>VLOOKUP(A39,'ARTICLES 10052022'!$A$1:$D$1031,4,FALSE)</f>
        <v>AS</v>
      </c>
      <c r="C39" s="108" t="s">
        <v>3760</v>
      </c>
      <c r="D39" s="108">
        <f>VLOOKUP(A39,'STEEVE RESTITUTION'!$A$3:$H$484,8,FALSE)</f>
        <v>7.6059999999999999</v>
      </c>
      <c r="E39" s="109">
        <v>5</v>
      </c>
      <c r="F39" s="109">
        <f t="shared" si="0"/>
        <v>7.1599999999999993</v>
      </c>
      <c r="G39" s="109">
        <v>35.799999999999997</v>
      </c>
      <c r="H39" s="109">
        <v>5</v>
      </c>
      <c r="I39" s="109">
        <f>VLOOKUP(A39,'ARTICLES 10052022'!$A$3:$Q$1031,17,FALSE)</f>
        <v>7.6059999999999999</v>
      </c>
      <c r="J39" s="109">
        <f t="shared" si="1"/>
        <v>38.03</v>
      </c>
      <c r="K39" s="109">
        <f>VLOOKUP(A39,'ARTICLES 10052022'!$A$3:$J$1031,10,FALSE)</f>
        <v>3.8029999999999999</v>
      </c>
      <c r="L39" s="109">
        <f t="shared" si="2"/>
        <v>19.015000000000001</v>
      </c>
      <c r="M39" s="109">
        <f t="shared" si="3"/>
        <v>19.015000000000001</v>
      </c>
      <c r="N39" s="116">
        <f t="shared" si="4"/>
        <v>0.5</v>
      </c>
    </row>
    <row r="40" spans="1:14" ht="11.25" customHeight="1">
      <c r="A40" s="110" t="s">
        <v>3785</v>
      </c>
      <c r="B40" s="110" t="str">
        <f>VLOOKUP(A40,'ARTICLES 10052022'!$A$1:$D$1031,4,FALSE)</f>
        <v>AN</v>
      </c>
      <c r="C40" s="110" t="s">
        <v>3786</v>
      </c>
      <c r="D40" s="110">
        <f>VLOOKUP(A40,'STEEVE RESTITUTION'!$A$3:$H$484,8,FALSE)</f>
        <v>21.6</v>
      </c>
      <c r="E40" s="111">
        <v>203</v>
      </c>
      <c r="F40" s="111">
        <f t="shared" si="0"/>
        <v>18.263054187192118</v>
      </c>
      <c r="G40" s="111">
        <v>3707.4</v>
      </c>
      <c r="H40" s="111">
        <v>239</v>
      </c>
      <c r="I40" s="111">
        <f>VLOOKUP(A40,'ARTICLES 10052022'!$A$3:$Q$1031,17,FALSE)</f>
        <v>21.6</v>
      </c>
      <c r="J40" s="111">
        <f t="shared" si="1"/>
        <v>5162.4000000000005</v>
      </c>
      <c r="K40" s="111">
        <f>VLOOKUP(A40,'ARTICLES 10052022'!$A$3:$J$1031,10,FALSE)</f>
        <v>10.8</v>
      </c>
      <c r="L40" s="111">
        <f t="shared" si="2"/>
        <v>2581.2000000000003</v>
      </c>
      <c r="M40" s="111">
        <f t="shared" si="3"/>
        <v>2581.2000000000003</v>
      </c>
      <c r="N40" s="117">
        <f t="shared" si="4"/>
        <v>0.5</v>
      </c>
    </row>
    <row r="41" spans="1:14" ht="11.55" customHeight="1">
      <c r="A41" s="108" t="s">
        <v>3966</v>
      </c>
      <c r="B41" s="108" t="str">
        <f>VLOOKUP(A41,'ARTICLES 10052022'!$A$1:$D$1031,4,FALSE)</f>
        <v>AA</v>
      </c>
      <c r="C41" s="108" t="s">
        <v>3967</v>
      </c>
      <c r="D41" s="108">
        <f>VLOOKUP(A41,'STEEVE RESTITUTION'!$A$3:$H$484,8,FALSE)</f>
        <v>56.56</v>
      </c>
      <c r="E41" s="109">
        <v>518</v>
      </c>
      <c r="F41" s="109">
        <f t="shared" si="0"/>
        <v>52.137683397683396</v>
      </c>
      <c r="G41" s="109">
        <v>27007.32</v>
      </c>
      <c r="H41" s="109">
        <v>611</v>
      </c>
      <c r="I41" s="109">
        <f>VLOOKUP(A41,'ARTICLES 10052022'!$A$3:$Q$1031,17,FALSE)</f>
        <v>56.56</v>
      </c>
      <c r="J41" s="109">
        <f t="shared" si="1"/>
        <v>34558.160000000003</v>
      </c>
      <c r="K41" s="109">
        <f>VLOOKUP(A41,'ARTICLES 10052022'!$A$3:$J$1031,10,FALSE)</f>
        <v>28.28</v>
      </c>
      <c r="L41" s="109">
        <f t="shared" si="2"/>
        <v>17279.080000000002</v>
      </c>
      <c r="M41" s="109">
        <f t="shared" si="3"/>
        <v>17279.080000000002</v>
      </c>
      <c r="N41" s="116">
        <f t="shared" si="4"/>
        <v>0.5</v>
      </c>
    </row>
    <row r="42" spans="1:14" ht="11.25" customHeight="1">
      <c r="A42" s="108" t="s">
        <v>4154</v>
      </c>
      <c r="B42" s="108" t="str">
        <f>VLOOKUP(A42,'ARTICLES 10052022'!$A$1:$D$1031,4,FALSE)</f>
        <v>AS</v>
      </c>
      <c r="C42" s="108" t="s">
        <v>4155</v>
      </c>
      <c r="D42" s="108">
        <f>VLOOKUP(A42,'STEEVE RESTITUTION'!$A$3:$H$484,8,FALSE)</f>
        <v>9.8680000000000003</v>
      </c>
      <c r="E42" s="109">
        <v>11</v>
      </c>
      <c r="F42" s="109">
        <f t="shared" si="0"/>
        <v>8.3890909090909087</v>
      </c>
      <c r="G42" s="109">
        <v>92.28</v>
      </c>
      <c r="H42" s="109">
        <v>12</v>
      </c>
      <c r="I42" s="109">
        <f>VLOOKUP(A42,'ARTICLES 10052022'!$A$3:$Q$1031,17,FALSE)</f>
        <v>9.8680000000000003</v>
      </c>
      <c r="J42" s="109">
        <f t="shared" si="1"/>
        <v>118.416</v>
      </c>
      <c r="K42" s="109">
        <f>VLOOKUP(A42,'ARTICLES 10052022'!$A$3:$J$1031,10,FALSE)</f>
        <v>4.9340000000000002</v>
      </c>
      <c r="L42" s="109">
        <f t="shared" si="2"/>
        <v>59.207999999999998</v>
      </c>
      <c r="M42" s="109">
        <f t="shared" si="3"/>
        <v>59.207999999999998</v>
      </c>
      <c r="N42" s="116">
        <f t="shared" si="4"/>
        <v>0.5</v>
      </c>
    </row>
    <row r="43" spans="1:14" ht="11.55" customHeight="1">
      <c r="A43" s="110" t="s">
        <v>4156</v>
      </c>
      <c r="B43" s="110" t="str">
        <f>VLOOKUP(A43,'ARTICLES 10052022'!$A$1:$D$1031,4,FALSE)</f>
        <v>AS</v>
      </c>
      <c r="C43" s="110" t="s">
        <v>4155</v>
      </c>
      <c r="D43" s="110">
        <f>VLOOKUP(A43,'STEEVE RESTITUTION'!$A$3:$H$484,8,FALSE)</f>
        <v>11.22</v>
      </c>
      <c r="E43" s="111">
        <v>7</v>
      </c>
      <c r="F43" s="111">
        <f t="shared" si="0"/>
        <v>10.26</v>
      </c>
      <c r="G43" s="111">
        <v>71.819999999999993</v>
      </c>
      <c r="H43" s="111">
        <v>8</v>
      </c>
      <c r="I43" s="111">
        <f>VLOOKUP(A43,'ARTICLES 10052022'!$A$3:$Q$1031,17,FALSE)</f>
        <v>11.22</v>
      </c>
      <c r="J43" s="111">
        <f t="shared" si="1"/>
        <v>89.76</v>
      </c>
      <c r="K43" s="111">
        <f>VLOOKUP(A43,'ARTICLES 10052022'!$A$3:$J$1031,10,FALSE)</f>
        <v>5.61</v>
      </c>
      <c r="L43" s="111">
        <f t="shared" si="2"/>
        <v>44.88</v>
      </c>
      <c r="M43" s="111">
        <f t="shared" si="3"/>
        <v>44.88</v>
      </c>
      <c r="N43" s="117">
        <f t="shared" si="4"/>
        <v>0.5</v>
      </c>
    </row>
    <row r="44" spans="1:14" ht="11.25" customHeight="1">
      <c r="A44" s="110" t="s">
        <v>4159</v>
      </c>
      <c r="B44" s="110" t="str">
        <f>VLOOKUP(A44,'ARTICLES 10052022'!$A$1:$D$1031,4,FALSE)</f>
        <v>AS</v>
      </c>
      <c r="C44" s="110" t="s">
        <v>4160</v>
      </c>
      <c r="D44" s="110">
        <f>VLOOKUP(A44,'STEEVE RESTITUTION'!$A$3:$H$484,8,FALSE)</f>
        <v>6.34</v>
      </c>
      <c r="E44" s="111">
        <v>330</v>
      </c>
      <c r="F44" s="111">
        <f t="shared" si="0"/>
        <v>4.6618787878787877</v>
      </c>
      <c r="G44" s="111">
        <v>1538.42</v>
      </c>
      <c r="H44" s="111">
        <v>389</v>
      </c>
      <c r="I44" s="111">
        <f>VLOOKUP(A44,'ARTICLES 10052022'!$A$3:$Q$1031,17,FALSE)</f>
        <v>6.34</v>
      </c>
      <c r="J44" s="111">
        <f t="shared" si="1"/>
        <v>2466.2599999999998</v>
      </c>
      <c r="K44" s="111">
        <f>VLOOKUP(A44,'ARTICLES 10052022'!$A$3:$J$1031,10,FALSE)</f>
        <v>3.17</v>
      </c>
      <c r="L44" s="111">
        <f t="shared" si="2"/>
        <v>1233.1299999999999</v>
      </c>
      <c r="M44" s="111">
        <f t="shared" si="3"/>
        <v>1233.1299999999999</v>
      </c>
      <c r="N44" s="117">
        <f t="shared" si="4"/>
        <v>0.5</v>
      </c>
    </row>
    <row r="45" spans="1:14" ht="11.55" customHeight="1">
      <c r="A45" s="110" t="s">
        <v>4171</v>
      </c>
      <c r="B45" s="110" t="str">
        <f>VLOOKUP(A45,'ARTICLES 10052022'!$A$1:$D$1031,4,FALSE)</f>
        <v>AS</v>
      </c>
      <c r="C45" s="110" t="s">
        <v>4172</v>
      </c>
      <c r="D45" s="110">
        <f>VLOOKUP(A45,'STEEVE RESTITUTION'!$A$3:$H$484,8,FALSE)</f>
        <v>64.5</v>
      </c>
      <c r="E45" s="111">
        <v>5</v>
      </c>
      <c r="F45" s="111">
        <f t="shared" si="0"/>
        <v>60</v>
      </c>
      <c r="G45" s="111">
        <v>300</v>
      </c>
      <c r="H45" s="111">
        <v>5</v>
      </c>
      <c r="I45" s="111">
        <f>VLOOKUP(A45,'ARTICLES 10052022'!$A$3:$Q$1031,17,FALSE)</f>
        <v>64.5</v>
      </c>
      <c r="J45" s="111">
        <f t="shared" si="1"/>
        <v>322.5</v>
      </c>
      <c r="K45" s="111">
        <f>VLOOKUP(A45,'ARTICLES 10052022'!$A$3:$J$1031,10,FALSE)</f>
        <v>32.25</v>
      </c>
      <c r="L45" s="111">
        <f t="shared" si="2"/>
        <v>161.25</v>
      </c>
      <c r="M45" s="111">
        <f t="shared" si="3"/>
        <v>161.25</v>
      </c>
      <c r="N45" s="117">
        <f t="shared" si="4"/>
        <v>0.5</v>
      </c>
    </row>
    <row r="46" spans="1:14" ht="11.25" customHeight="1">
      <c r="A46" s="108" t="s">
        <v>4173</v>
      </c>
      <c r="B46" s="108" t="str">
        <f>VLOOKUP(A46,'ARTICLES 10052022'!$A$1:$D$1031,4,FALSE)</f>
        <v>AS</v>
      </c>
      <c r="C46" s="108" t="s">
        <v>4174</v>
      </c>
      <c r="D46" s="108">
        <v>64.5</v>
      </c>
      <c r="E46" s="109">
        <v>5</v>
      </c>
      <c r="F46" s="109">
        <f t="shared" si="0"/>
        <v>60</v>
      </c>
      <c r="G46" s="109">
        <v>300</v>
      </c>
      <c r="H46" s="109">
        <v>5</v>
      </c>
      <c r="I46" s="109">
        <f>VLOOKUP(A46,'ARTICLES 10052022'!$A$3:$Q$1031,17,FALSE)</f>
        <v>64.5</v>
      </c>
      <c r="J46" s="109">
        <f t="shared" si="1"/>
        <v>322.5</v>
      </c>
      <c r="K46" s="109">
        <f>VLOOKUP(A46,'ARTICLES 10052022'!$A$3:$J$1031,10,FALSE)</f>
        <v>32.25</v>
      </c>
      <c r="L46" s="109">
        <f t="shared" si="2"/>
        <v>161.25</v>
      </c>
      <c r="M46" s="109">
        <f t="shared" si="3"/>
        <v>161.25</v>
      </c>
      <c r="N46" s="116">
        <f t="shared" si="4"/>
        <v>0.5</v>
      </c>
    </row>
    <row r="47" spans="1:14" ht="11.25" customHeight="1">
      <c r="A47" s="110" t="s">
        <v>4175</v>
      </c>
      <c r="B47" s="110" t="str">
        <f>VLOOKUP(A47,'ARTICLES 10052022'!$A$1:$D$1031,4,FALSE)</f>
        <v>AS</v>
      </c>
      <c r="C47" s="110" t="s">
        <v>4176</v>
      </c>
      <c r="D47" s="110">
        <v>64.5</v>
      </c>
      <c r="E47" s="111">
        <v>4</v>
      </c>
      <c r="F47" s="111">
        <f t="shared" si="0"/>
        <v>60</v>
      </c>
      <c r="G47" s="111">
        <v>240</v>
      </c>
      <c r="H47" s="111">
        <v>4</v>
      </c>
      <c r="I47" s="111">
        <f>VLOOKUP(A47,'ARTICLES 10052022'!$A$3:$Q$1031,17,FALSE)</f>
        <v>64.5</v>
      </c>
      <c r="J47" s="111">
        <f t="shared" si="1"/>
        <v>258</v>
      </c>
      <c r="K47" s="111">
        <f>VLOOKUP(A47,'ARTICLES 10052022'!$A$3:$J$1031,10,FALSE)</f>
        <v>32.25</v>
      </c>
      <c r="L47" s="111">
        <f t="shared" si="2"/>
        <v>129</v>
      </c>
      <c r="M47" s="111">
        <f t="shared" si="3"/>
        <v>129</v>
      </c>
      <c r="N47" s="117">
        <f t="shared" si="4"/>
        <v>0.5</v>
      </c>
    </row>
    <row r="48" spans="1:14" ht="11.55" customHeight="1">
      <c r="A48" s="108" t="s">
        <v>4177</v>
      </c>
      <c r="B48" s="108" t="str">
        <f>VLOOKUP(A48,'ARTICLES 10052022'!$A$1:$D$1031,4,FALSE)</f>
        <v>AS</v>
      </c>
      <c r="C48" s="108" t="s">
        <v>4178</v>
      </c>
      <c r="D48" s="108">
        <v>64.5</v>
      </c>
      <c r="E48" s="109">
        <v>1</v>
      </c>
      <c r="F48" s="109">
        <f t="shared" si="0"/>
        <v>60</v>
      </c>
      <c r="G48" s="109">
        <v>60</v>
      </c>
      <c r="H48" s="109">
        <v>1</v>
      </c>
      <c r="I48" s="109">
        <f>VLOOKUP(A48,'ARTICLES 10052022'!$A$3:$Q$1031,17,FALSE)</f>
        <v>64.5</v>
      </c>
      <c r="J48" s="109">
        <f t="shared" si="1"/>
        <v>64.5</v>
      </c>
      <c r="K48" s="109">
        <f>VLOOKUP(A48,'ARTICLES 10052022'!$A$3:$J$1031,10,FALSE)</f>
        <v>32.25</v>
      </c>
      <c r="L48" s="109">
        <f t="shared" si="2"/>
        <v>32.25</v>
      </c>
      <c r="M48" s="109">
        <f t="shared" si="3"/>
        <v>32.25</v>
      </c>
      <c r="N48" s="116">
        <f t="shared" si="4"/>
        <v>0.5</v>
      </c>
    </row>
    <row r="49" spans="1:14" ht="11.25" customHeight="1">
      <c r="A49" s="110" t="s">
        <v>4179</v>
      </c>
      <c r="B49" s="110" t="str">
        <f>VLOOKUP(A49,'ARTICLES 10052022'!$A$1:$D$1031,4,FALSE)</f>
        <v>AS</v>
      </c>
      <c r="C49" s="110" t="s">
        <v>4180</v>
      </c>
      <c r="D49" s="110">
        <v>64.5</v>
      </c>
      <c r="E49" s="111">
        <v>8</v>
      </c>
      <c r="F49" s="111">
        <f t="shared" si="0"/>
        <v>60</v>
      </c>
      <c r="G49" s="111">
        <v>480</v>
      </c>
      <c r="H49" s="111">
        <v>9</v>
      </c>
      <c r="I49" s="111">
        <f>VLOOKUP(A49,'ARTICLES 10052022'!$A$3:$Q$1031,17,FALSE)</f>
        <v>64.5</v>
      </c>
      <c r="J49" s="111">
        <f t="shared" si="1"/>
        <v>580.5</v>
      </c>
      <c r="K49" s="111">
        <f>VLOOKUP(A49,'ARTICLES 10052022'!$A$3:$J$1031,10,FALSE)</f>
        <v>32.25</v>
      </c>
      <c r="L49" s="111">
        <f t="shared" si="2"/>
        <v>290.25</v>
      </c>
      <c r="M49" s="111">
        <f t="shared" si="3"/>
        <v>290.25</v>
      </c>
      <c r="N49" s="117">
        <f t="shared" si="4"/>
        <v>0.5</v>
      </c>
    </row>
    <row r="50" spans="1:14" ht="11.55" customHeight="1">
      <c r="A50" s="108" t="s">
        <v>4181</v>
      </c>
      <c r="B50" s="108" t="str">
        <f>VLOOKUP(A50,'ARTICLES 10052022'!$A$1:$D$1031,4,FALSE)</f>
        <v>AS</v>
      </c>
      <c r="C50" s="108" t="s">
        <v>4182</v>
      </c>
      <c r="D50" s="108">
        <v>64.5</v>
      </c>
      <c r="E50" s="109">
        <v>2</v>
      </c>
      <c r="F50" s="109">
        <f t="shared" si="0"/>
        <v>60</v>
      </c>
      <c r="G50" s="109">
        <v>120</v>
      </c>
      <c r="H50" s="109">
        <v>2</v>
      </c>
      <c r="I50" s="109">
        <f>VLOOKUP(A50,'ARTICLES 10052022'!$A$3:$Q$1031,17,FALSE)</f>
        <v>64.500150000000005</v>
      </c>
      <c r="J50" s="109">
        <f t="shared" si="1"/>
        <v>129.00030000000001</v>
      </c>
      <c r="K50" s="109">
        <f>VLOOKUP(A50,'ARTICLES 10052022'!$A$3:$J$1031,10,FALSE)</f>
        <v>32.250075000000002</v>
      </c>
      <c r="L50" s="109">
        <f t="shared" si="2"/>
        <v>64.500150000000005</v>
      </c>
      <c r="M50" s="109">
        <f t="shared" si="3"/>
        <v>64.500150000000005</v>
      </c>
      <c r="N50" s="116">
        <f t="shared" si="4"/>
        <v>0.5</v>
      </c>
    </row>
    <row r="51" spans="1:14" ht="11.25" customHeight="1">
      <c r="A51" s="108" t="s">
        <v>3604</v>
      </c>
      <c r="B51" s="108" t="str">
        <f>VLOOKUP(A51,'ARTICLES 10052022'!$A$1:$D$1031,4,FALSE)</f>
        <v>AA</v>
      </c>
      <c r="C51" s="108" t="s">
        <v>3605</v>
      </c>
      <c r="D51" s="108">
        <f>VLOOKUP(A51,'STEEVE RESTITUTION'!$A$3:$H$484,8,FALSE)</f>
        <v>194.59324999999998</v>
      </c>
      <c r="E51" s="109">
        <v>319</v>
      </c>
      <c r="F51" s="109">
        <f t="shared" si="0"/>
        <v>167.71924764890284</v>
      </c>
      <c r="G51" s="109">
        <v>53502.44</v>
      </c>
      <c r="H51" s="109">
        <v>376</v>
      </c>
      <c r="I51" s="109">
        <f>VLOOKUP(A51,'ARTICLES 10052022'!$A$3:$Q$1031,17,FALSE)</f>
        <v>194.59324999999998</v>
      </c>
      <c r="J51" s="109">
        <f t="shared" si="1"/>
        <v>73167.061999999991</v>
      </c>
      <c r="K51" s="109">
        <f>VLOOKUP(A51,'ARTICLES 10052022'!$A$3:$J$1031,10,FALSE)</f>
        <v>101.182</v>
      </c>
      <c r="L51" s="109">
        <f t="shared" si="2"/>
        <v>38044.432000000001</v>
      </c>
      <c r="M51" s="109">
        <f t="shared" si="3"/>
        <v>35122.62999999999</v>
      </c>
      <c r="N51" s="116">
        <f t="shared" si="4"/>
        <v>0.48003335161933924</v>
      </c>
    </row>
    <row r="52" spans="1:14" ht="11.55" customHeight="1">
      <c r="A52" s="108" t="s">
        <v>3456</v>
      </c>
      <c r="B52" s="108" t="str">
        <f>VLOOKUP(A52,'ARTICLES 10052022'!$A$1:$D$1031,4,FALSE)</f>
        <v>AF</v>
      </c>
      <c r="C52" s="108" t="s">
        <v>3457</v>
      </c>
      <c r="D52" s="108">
        <f>VLOOKUP(A52,'STEEVE RESTITUTION'!$A$3:$H$484,8,FALSE)</f>
        <v>999.42027500000006</v>
      </c>
      <c r="E52" s="109">
        <v>71</v>
      </c>
      <c r="F52" s="109">
        <f t="shared" si="0"/>
        <v>916.20591549295773</v>
      </c>
      <c r="G52" s="109">
        <v>65050.62</v>
      </c>
      <c r="H52" s="109">
        <v>83</v>
      </c>
      <c r="I52" s="109">
        <f>VLOOKUP(A52,'ARTICLES 10052022'!$A$3:$Q$1031,17,FALSE)</f>
        <v>999.42027500000006</v>
      </c>
      <c r="J52" s="109">
        <f t="shared" si="1"/>
        <v>82951.882825000008</v>
      </c>
      <c r="K52" s="109">
        <f>VLOOKUP(A52,'ARTICLES 10052022'!$A$3:$J$1031,10,FALSE)</f>
        <v>552.17650000000003</v>
      </c>
      <c r="L52" s="109">
        <f t="shared" si="2"/>
        <v>45830.6495</v>
      </c>
      <c r="M52" s="109">
        <f t="shared" si="3"/>
        <v>37121.233325000008</v>
      </c>
      <c r="N52" s="116">
        <f t="shared" si="4"/>
        <v>0.44750320379482</v>
      </c>
    </row>
    <row r="53" spans="1:14" ht="11.55" customHeight="1">
      <c r="A53" s="108" t="s">
        <v>3616</v>
      </c>
      <c r="B53" s="108" t="str">
        <f>VLOOKUP(A53,'ARTICLES 10052022'!$A$1:$D$1031,4,FALSE)</f>
        <v>AA</v>
      </c>
      <c r="C53" s="108" t="s">
        <v>3617</v>
      </c>
      <c r="D53" s="108">
        <f>VLOOKUP(A53,'STEEVE RESTITUTION'!$A$3:$H$484,8,FALSE)</f>
        <v>68.434249999999992</v>
      </c>
      <c r="E53" s="109">
        <v>2</v>
      </c>
      <c r="F53" s="109">
        <f t="shared" si="0"/>
        <v>60</v>
      </c>
      <c r="G53" s="109">
        <v>120</v>
      </c>
      <c r="H53" s="109">
        <v>2</v>
      </c>
      <c r="I53" s="109">
        <f>VLOOKUP(A53,'ARTICLES 10052022'!$A$3:$Q$1031,17,FALSE)</f>
        <v>68.434249999999992</v>
      </c>
      <c r="J53" s="109">
        <f t="shared" si="1"/>
        <v>136.86849999999998</v>
      </c>
      <c r="K53" s="109">
        <f>VLOOKUP(A53,'ARTICLES 10052022'!$A$3:$J$1031,10,FALSE)</f>
        <v>38.28</v>
      </c>
      <c r="L53" s="109">
        <f t="shared" si="2"/>
        <v>76.56</v>
      </c>
      <c r="M53" s="109">
        <f t="shared" si="3"/>
        <v>60.308499999999981</v>
      </c>
      <c r="N53" s="116">
        <f t="shared" si="4"/>
        <v>0.44063097060317014</v>
      </c>
    </row>
    <row r="54" spans="1:14" ht="11.25" customHeight="1">
      <c r="A54" s="110" t="s">
        <v>3670</v>
      </c>
      <c r="B54" s="110" t="str">
        <f>VLOOKUP(A54,'ARTICLES 10052022'!$A$1:$D$1031,4,FALSE)</f>
        <v>AS</v>
      </c>
      <c r="C54" s="110" t="s">
        <v>3671</v>
      </c>
      <c r="D54" s="110">
        <f>VLOOKUP(A54,'STEEVE RESTITUTION'!$A$3:$H$484,8,FALSE)</f>
        <v>1.5575000000000001</v>
      </c>
      <c r="E54" s="111">
        <v>350</v>
      </c>
      <c r="F54" s="111">
        <f t="shared" si="0"/>
        <v>1.0907142857142857</v>
      </c>
      <c r="G54" s="111">
        <v>381.75</v>
      </c>
      <c r="H54" s="111">
        <v>413</v>
      </c>
      <c r="I54" s="111">
        <f>VLOOKUP(A54,'ARTICLES 10052022'!$A$3:$Q$1031,17,FALSE)</f>
        <v>1.5575000000000001</v>
      </c>
      <c r="J54" s="111">
        <f t="shared" si="1"/>
        <v>643.24750000000006</v>
      </c>
      <c r="K54" s="111">
        <f>VLOOKUP(A54,'ARTICLES 10052022'!$A$3:$J$1031,10,FALSE)</f>
        <v>0.89</v>
      </c>
      <c r="L54" s="111">
        <f t="shared" si="2"/>
        <v>367.57</v>
      </c>
      <c r="M54" s="111">
        <f t="shared" si="3"/>
        <v>275.67750000000007</v>
      </c>
      <c r="N54" s="117">
        <f t="shared" si="4"/>
        <v>0.42857142857142866</v>
      </c>
    </row>
    <row r="55" spans="1:14" ht="11.55" customHeight="1">
      <c r="A55" s="110" t="s">
        <v>3472</v>
      </c>
      <c r="B55" s="110" t="str">
        <f>VLOOKUP(A55,'ARTICLES 10052022'!$A$1:$D$1031,4,FALSE)</f>
        <v>AS</v>
      </c>
      <c r="C55" s="110" t="s">
        <v>3473</v>
      </c>
      <c r="D55" s="110">
        <f>VLOOKUP(A55,'STEEVE RESTITUTION'!$A$3:$H$484,8,FALSE)</f>
        <v>10.7415</v>
      </c>
      <c r="E55" s="111">
        <v>38</v>
      </c>
      <c r="F55" s="111">
        <f t="shared" si="0"/>
        <v>7.9015789473684208</v>
      </c>
      <c r="G55" s="111">
        <v>300.26</v>
      </c>
      <c r="H55" s="111">
        <v>44</v>
      </c>
      <c r="I55" s="111">
        <f>VLOOKUP(A55,'ARTICLES 10052022'!$A$3:$Q$1031,17,FALSE)</f>
        <v>10.7415</v>
      </c>
      <c r="J55" s="111">
        <f t="shared" si="1"/>
        <v>472.62600000000003</v>
      </c>
      <c r="K55" s="111">
        <f>VLOOKUP(A55,'ARTICLES 10052022'!$A$3:$J$1031,10,FALSE)</f>
        <v>6.1379999999999999</v>
      </c>
      <c r="L55" s="111">
        <f t="shared" si="2"/>
        <v>270.072</v>
      </c>
      <c r="M55" s="111">
        <f t="shared" si="3"/>
        <v>202.55400000000003</v>
      </c>
      <c r="N55" s="117">
        <f t="shared" si="4"/>
        <v>0.4285714285714286</v>
      </c>
    </row>
    <row r="56" spans="1:14" ht="11.25" customHeight="1">
      <c r="A56" s="108" t="s">
        <v>4122</v>
      </c>
      <c r="B56" s="108" t="str">
        <f>VLOOKUP(A56,'ARTICLES 10052022'!$A$1:$D$1031,4,FALSE)</f>
        <v>AS</v>
      </c>
      <c r="C56" s="108" t="s">
        <v>4123</v>
      </c>
      <c r="D56" s="108">
        <f>VLOOKUP(A56,'STEEVE RESTITUTION'!$A$3:$H$484,8,FALSE)</f>
        <v>21.875</v>
      </c>
      <c r="E56" s="109">
        <v>241</v>
      </c>
      <c r="F56" s="109">
        <f t="shared" si="0"/>
        <v>20.598381742738589</v>
      </c>
      <c r="G56" s="109">
        <v>4964.21</v>
      </c>
      <c r="H56" s="109">
        <v>284</v>
      </c>
      <c r="I56" s="109">
        <f>VLOOKUP(A56,'ARTICLES 10052022'!$A$3:$Q$1031,17,FALSE)</f>
        <v>21.875</v>
      </c>
      <c r="J56" s="109">
        <f t="shared" si="1"/>
        <v>6212.5</v>
      </c>
      <c r="K56" s="109">
        <f>VLOOKUP(A56,'ARTICLES 10052022'!$A$3:$J$1031,10,FALSE)</f>
        <v>12.5</v>
      </c>
      <c r="L56" s="109">
        <f t="shared" si="2"/>
        <v>3550</v>
      </c>
      <c r="M56" s="109">
        <f t="shared" si="3"/>
        <v>2662.5</v>
      </c>
      <c r="N56" s="116">
        <f t="shared" si="4"/>
        <v>0.42857142857142855</v>
      </c>
    </row>
    <row r="57" spans="1:14" ht="11.55" customHeight="1">
      <c r="A57" s="108" t="s">
        <v>3528</v>
      </c>
      <c r="B57" s="108" t="str">
        <f>VLOOKUP(A57,'ARTICLES 10052022'!$A$1:$D$1031,4,FALSE)</f>
        <v>AA</v>
      </c>
      <c r="C57" s="108" t="s">
        <v>3529</v>
      </c>
      <c r="D57" s="108">
        <f>VLOOKUP(A57,'STEEVE RESTITUTION'!$A$3:$H$484,8,FALSE)</f>
        <v>206.66323000000003</v>
      </c>
      <c r="E57" s="109">
        <v>244</v>
      </c>
      <c r="F57" s="109">
        <f t="shared" si="0"/>
        <v>182.60545081967214</v>
      </c>
      <c r="G57" s="109">
        <v>44555.73</v>
      </c>
      <c r="H57" s="109">
        <v>287</v>
      </c>
      <c r="I57" s="109">
        <f>VLOOKUP(A57,'ARTICLES 10052022'!$A$3:$Q$1031,17,FALSE)</f>
        <v>206.66323000000003</v>
      </c>
      <c r="J57" s="109">
        <f t="shared" si="1"/>
        <v>59312.347010000005</v>
      </c>
      <c r="K57" s="109">
        <f>VLOOKUP(A57,'ARTICLES 10052022'!$A$3:$J$1031,10,FALSE)</f>
        <v>118.15100000000001</v>
      </c>
      <c r="L57" s="109">
        <f t="shared" si="2"/>
        <v>33909.337</v>
      </c>
      <c r="M57" s="109">
        <f t="shared" si="3"/>
        <v>25403.010010000005</v>
      </c>
      <c r="N57" s="116">
        <f t="shared" si="4"/>
        <v>0.42829210595421358</v>
      </c>
    </row>
    <row r="58" spans="1:14" ht="11.25" customHeight="1">
      <c r="A58" s="110" t="s">
        <v>3516</v>
      </c>
      <c r="B58" s="110" t="str">
        <f>VLOOKUP(A58,'ARTICLES 10052022'!$A$1:$D$1031,4,FALSE)</f>
        <v>AA</v>
      </c>
      <c r="C58" s="110" t="s">
        <v>3517</v>
      </c>
      <c r="D58" s="110">
        <f>VLOOKUP(A58,'STEEVE RESTITUTION'!$A$3:$H$484,8,FALSE)</f>
        <v>141.78433999999999</v>
      </c>
      <c r="E58" s="111">
        <v>217</v>
      </c>
      <c r="F58" s="111">
        <f t="shared" si="0"/>
        <v>130.75723502304146</v>
      </c>
      <c r="G58" s="111">
        <v>28374.32</v>
      </c>
      <c r="H58" s="111">
        <v>256</v>
      </c>
      <c r="I58" s="111">
        <f>VLOOKUP(A58,'ARTICLES 10052022'!$A$3:$Q$1031,17,FALSE)</f>
        <v>141.78433999999999</v>
      </c>
      <c r="J58" s="111">
        <f t="shared" si="1"/>
        <v>36296.791039999996</v>
      </c>
      <c r="K58" s="111">
        <f>VLOOKUP(A58,'ARTICLES 10052022'!$A$3:$J$1031,10,FALSE)</f>
        <v>82.001999999999995</v>
      </c>
      <c r="L58" s="111">
        <f t="shared" si="2"/>
        <v>20992.511999999999</v>
      </c>
      <c r="M58" s="111">
        <f t="shared" si="3"/>
        <v>15304.279039999998</v>
      </c>
      <c r="N58" s="117">
        <f t="shared" si="4"/>
        <v>0.42164275687992059</v>
      </c>
    </row>
    <row r="59" spans="1:14" ht="11.55" customHeight="1">
      <c r="A59" s="110" t="s">
        <v>3610</v>
      </c>
      <c r="B59" s="110" t="str">
        <f>VLOOKUP(A59,'ARTICLES 10052022'!$A$1:$D$1031,4,FALSE)</f>
        <v>AF</v>
      </c>
      <c r="C59" s="110" t="s">
        <v>3611</v>
      </c>
      <c r="D59" s="110">
        <f>VLOOKUP(A59,'STEEVE RESTITUTION'!$A$3:$H$484,8,FALSE)</f>
        <v>222.53819999999999</v>
      </c>
      <c r="E59" s="111">
        <v>1276</v>
      </c>
      <c r="F59" s="111">
        <f t="shared" si="0"/>
        <v>178.52370689655172</v>
      </c>
      <c r="G59" s="111">
        <v>227796.25</v>
      </c>
      <c r="H59" s="111">
        <v>1505</v>
      </c>
      <c r="I59" s="111">
        <f>VLOOKUP(A59,'ARTICLES 10052022'!$A$3:$Q$1031,17,FALSE)</f>
        <v>222.53819999999999</v>
      </c>
      <c r="J59" s="111">
        <f t="shared" si="1"/>
        <v>334919.99099999998</v>
      </c>
      <c r="K59" s="111">
        <f>VLOOKUP(A59,'ARTICLES 10052022'!$A$3:$J$1031,10,FALSE)</f>
        <v>129.8888</v>
      </c>
      <c r="L59" s="111">
        <f t="shared" si="2"/>
        <v>195482.644</v>
      </c>
      <c r="M59" s="111">
        <f t="shared" si="3"/>
        <v>139437.34699999998</v>
      </c>
      <c r="N59" s="117">
        <f t="shared" si="4"/>
        <v>0.41633031991810843</v>
      </c>
    </row>
    <row r="60" spans="1:14" ht="11.25" customHeight="1">
      <c r="A60" s="110" t="s">
        <v>3622</v>
      </c>
      <c r="B60" s="110" t="str">
        <f>VLOOKUP(A60,'ARTICLES 10052022'!$A$1:$D$1031,4,FALSE)</f>
        <v>AA</v>
      </c>
      <c r="C60" s="110" t="s">
        <v>3623</v>
      </c>
      <c r="D60" s="110">
        <f>VLOOKUP(A60,'STEEVE RESTITUTION'!$A$3:$H$484,8,FALSE)</f>
        <v>80.92</v>
      </c>
      <c r="E60" s="111">
        <v>1363</v>
      </c>
      <c r="F60" s="111">
        <f t="shared" si="0"/>
        <v>117.69960381511372</v>
      </c>
      <c r="G60" s="111">
        <v>160424.56</v>
      </c>
      <c r="H60" s="111">
        <v>1608</v>
      </c>
      <c r="I60" s="111">
        <f>VLOOKUP(A60,'ARTICLES 10052022'!$A$3:$Q$1031,17,FALSE)</f>
        <v>80.92</v>
      </c>
      <c r="J60" s="111">
        <f t="shared" si="1"/>
        <v>130119.36</v>
      </c>
      <c r="K60" s="111">
        <f>VLOOKUP(A60,'ARTICLES 10052022'!$A$3:$J$1031,10,FALSE)</f>
        <v>48.24</v>
      </c>
      <c r="L60" s="111">
        <f t="shared" si="2"/>
        <v>77569.919999999998</v>
      </c>
      <c r="M60" s="111">
        <f t="shared" si="3"/>
        <v>52549.440000000002</v>
      </c>
      <c r="N60" s="117">
        <f t="shared" si="4"/>
        <v>0.40385565991102323</v>
      </c>
    </row>
    <row r="61" spans="1:14" ht="11.55" customHeight="1">
      <c r="A61" s="110" t="s">
        <v>3678</v>
      </c>
      <c r="B61" s="110" t="str">
        <f>VLOOKUP(A61,'ARTICLES 10052022'!$A$1:$D$1031,4,FALSE)</f>
        <v>AF</v>
      </c>
      <c r="C61" s="110" t="s">
        <v>3679</v>
      </c>
      <c r="D61" s="110">
        <f>VLOOKUP(A61,'STEEVE RESTITUTION'!$A$3:$H$484,8,FALSE)</f>
        <v>135.749225</v>
      </c>
      <c r="E61" s="111">
        <v>28</v>
      </c>
      <c r="F61" s="111">
        <f t="shared" si="0"/>
        <v>151.14928571428572</v>
      </c>
      <c r="G61" s="111">
        <v>4232.18</v>
      </c>
      <c r="H61" s="111">
        <v>33</v>
      </c>
      <c r="I61" s="111">
        <f>VLOOKUP(A61,'ARTICLES 10052022'!$A$3:$Q$1031,17,FALSE)</f>
        <v>135.749225</v>
      </c>
      <c r="J61" s="111">
        <f t="shared" si="1"/>
        <v>4479.7244249999994</v>
      </c>
      <c r="K61" s="111">
        <f>VLOOKUP(A61,'ARTICLES 10052022'!$A$3:$J$1031,10,FALSE)</f>
        <v>83.060649999999995</v>
      </c>
      <c r="L61" s="111">
        <f t="shared" si="2"/>
        <v>2741.0014499999997</v>
      </c>
      <c r="M61" s="111">
        <f t="shared" si="3"/>
        <v>1738.7229749999997</v>
      </c>
      <c r="N61" s="117">
        <f t="shared" si="4"/>
        <v>0.38813168178308199</v>
      </c>
    </row>
    <row r="62" spans="1:14" ht="11.25" customHeight="1">
      <c r="A62" s="110" t="s">
        <v>3660</v>
      </c>
      <c r="B62" s="110" t="str">
        <f>VLOOKUP(A62,'ARTICLES 10052022'!$A$1:$D$1031,4,FALSE)</f>
        <v>AN</v>
      </c>
      <c r="C62" s="110" t="s">
        <v>3661</v>
      </c>
      <c r="D62" s="110"/>
      <c r="E62" s="111">
        <v>-6</v>
      </c>
      <c r="F62" s="111">
        <f t="shared" si="0"/>
        <v>77.2</v>
      </c>
      <c r="G62" s="111">
        <v>-463.2</v>
      </c>
      <c r="H62" s="111">
        <v>-7</v>
      </c>
      <c r="I62" s="111">
        <f>VLOOKUP(A62,'ARTICLES 10052022'!$A$3:$Q$1031,17,FALSE)</f>
        <v>92.800000000000011</v>
      </c>
      <c r="J62" s="111">
        <f t="shared" si="1"/>
        <v>-649.60000000000014</v>
      </c>
      <c r="K62" s="111">
        <f>VLOOKUP(A62,'ARTICLES 10052022'!$A$3:$J$1031,10,FALSE)</f>
        <v>58</v>
      </c>
      <c r="L62" s="111">
        <f t="shared" si="2"/>
        <v>-406</v>
      </c>
      <c r="M62" s="111">
        <f t="shared" si="3"/>
        <v>-243.60000000000014</v>
      </c>
      <c r="N62" s="117">
        <f t="shared" si="4"/>
        <v>0.37500000000000011</v>
      </c>
    </row>
    <row r="63" spans="1:14" ht="11.55" customHeight="1">
      <c r="A63" s="108" t="s">
        <v>3964</v>
      </c>
      <c r="B63" s="108" t="str">
        <f>VLOOKUP(A63,'ARTICLES 10052022'!$A$1:$D$1031,4,FALSE)</f>
        <v>AS</v>
      </c>
      <c r="C63" s="108" t="s">
        <v>3965</v>
      </c>
      <c r="D63" s="108">
        <f>VLOOKUP(A63,'STEEVE RESTITUTION'!$A$3:$H$484,8,FALSE)</f>
        <v>10.16</v>
      </c>
      <c r="E63" s="109">
        <v>6</v>
      </c>
      <c r="F63" s="109">
        <f t="shared" si="0"/>
        <v>10.16</v>
      </c>
      <c r="G63" s="109">
        <v>60.96</v>
      </c>
      <c r="H63" s="109">
        <v>7</v>
      </c>
      <c r="I63" s="109">
        <f>VLOOKUP(A63,'ARTICLES 10052022'!$A$3:$Q$1031,17,FALSE)</f>
        <v>10.16</v>
      </c>
      <c r="J63" s="109">
        <f t="shared" si="1"/>
        <v>71.12</v>
      </c>
      <c r="K63" s="109">
        <f>VLOOKUP(A63,'ARTICLES 10052022'!$A$3:$J$1031,10,FALSE)</f>
        <v>6.35</v>
      </c>
      <c r="L63" s="109">
        <f t="shared" si="2"/>
        <v>44.449999999999996</v>
      </c>
      <c r="M63" s="109">
        <f t="shared" si="3"/>
        <v>26.670000000000009</v>
      </c>
      <c r="N63" s="116">
        <f t="shared" si="4"/>
        <v>0.37500000000000011</v>
      </c>
    </row>
    <row r="64" spans="1:14" ht="11.55" customHeight="1">
      <c r="A64" s="108" t="s">
        <v>3424</v>
      </c>
      <c r="B64" s="108" t="str">
        <f>VLOOKUP(A64,'ARTICLES 10052022'!$A$1:$D$1031,4,FALSE)</f>
        <v>AS</v>
      </c>
      <c r="C64" s="108" t="s">
        <v>3425</v>
      </c>
      <c r="D64" s="108">
        <f>VLOOKUP(A64,'STEEVE RESTITUTION'!$A$3:$H$484,8,FALSE)</f>
        <v>14.032</v>
      </c>
      <c r="E64" s="109">
        <v>426</v>
      </c>
      <c r="F64" s="109">
        <f t="shared" si="0"/>
        <v>12.867769953051644</v>
      </c>
      <c r="G64" s="109">
        <v>5481.67</v>
      </c>
      <c r="H64" s="109">
        <v>502</v>
      </c>
      <c r="I64" s="109">
        <f>VLOOKUP(A64,'ARTICLES 10052022'!$A$3:$Q$1031,17,FALSE)</f>
        <v>14.032</v>
      </c>
      <c r="J64" s="109">
        <f t="shared" si="1"/>
        <v>7044.0640000000003</v>
      </c>
      <c r="K64" s="109">
        <f>VLOOKUP(A64,'ARTICLES 10052022'!$A$3:$J$1031,10,FALSE)</f>
        <v>8.77</v>
      </c>
      <c r="L64" s="109">
        <f t="shared" si="2"/>
        <v>4402.54</v>
      </c>
      <c r="M64" s="109">
        <f t="shared" si="3"/>
        <v>2641.5240000000003</v>
      </c>
      <c r="N64" s="116">
        <f t="shared" si="4"/>
        <v>0.37500000000000006</v>
      </c>
    </row>
    <row r="65" spans="1:14" ht="11.25" customHeight="1">
      <c r="A65" s="108" t="s">
        <v>3956</v>
      </c>
      <c r="B65" s="108" t="str">
        <f>VLOOKUP(A65,'ARTICLES 10052022'!$A$1:$D$1031,4,FALSE)</f>
        <v>AS</v>
      </c>
      <c r="C65" s="108" t="s">
        <v>3957</v>
      </c>
      <c r="D65" s="108">
        <f>VLOOKUP(A65,'STEEVE RESTITUTION'!$A$3:$H$484,8,FALSE)</f>
        <v>10.16</v>
      </c>
      <c r="E65" s="109">
        <v>2</v>
      </c>
      <c r="F65" s="109">
        <f t="shared" si="0"/>
        <v>10.15</v>
      </c>
      <c r="G65" s="109">
        <v>20.3</v>
      </c>
      <c r="H65" s="109">
        <v>2</v>
      </c>
      <c r="I65" s="109">
        <f>VLOOKUP(A65,'ARTICLES 10052022'!$A$3:$Q$1031,17,FALSE)</f>
        <v>10.16</v>
      </c>
      <c r="J65" s="109">
        <f t="shared" si="1"/>
        <v>20.32</v>
      </c>
      <c r="K65" s="109">
        <f>VLOOKUP(A65,'ARTICLES 10052022'!$A$3:$J$1031,10,FALSE)</f>
        <v>6.35</v>
      </c>
      <c r="L65" s="109">
        <f t="shared" si="2"/>
        <v>12.7</v>
      </c>
      <c r="M65" s="109">
        <f t="shared" si="3"/>
        <v>7.620000000000001</v>
      </c>
      <c r="N65" s="116">
        <f t="shared" si="4"/>
        <v>0.37500000000000006</v>
      </c>
    </row>
    <row r="66" spans="1:14" ht="11.25" customHeight="1">
      <c r="A66" s="108" t="s">
        <v>3960</v>
      </c>
      <c r="B66" s="108" t="str">
        <f>VLOOKUP(A66,'ARTICLES 10052022'!$A$1:$D$1031,4,FALSE)</f>
        <v>AS</v>
      </c>
      <c r="C66" s="108" t="s">
        <v>3961</v>
      </c>
      <c r="D66" s="108">
        <f>VLOOKUP(A66,'STEEVE RESTITUTION'!$A$3:$H$484,8,FALSE)</f>
        <v>10.16</v>
      </c>
      <c r="E66" s="109">
        <v>18</v>
      </c>
      <c r="F66" s="109">
        <f t="shared" si="0"/>
        <v>10.152777777777779</v>
      </c>
      <c r="G66" s="109">
        <v>182.75</v>
      </c>
      <c r="H66" s="109">
        <v>21</v>
      </c>
      <c r="I66" s="109">
        <f>VLOOKUP(A66,'ARTICLES 10052022'!$A$3:$Q$1031,17,FALSE)</f>
        <v>10.16</v>
      </c>
      <c r="J66" s="109">
        <f t="shared" si="1"/>
        <v>213.36</v>
      </c>
      <c r="K66" s="109">
        <f>VLOOKUP(A66,'ARTICLES 10052022'!$A$3:$J$1031,10,FALSE)</f>
        <v>6.35</v>
      </c>
      <c r="L66" s="109">
        <f t="shared" si="2"/>
        <v>133.35</v>
      </c>
      <c r="M66" s="109">
        <f t="shared" si="3"/>
        <v>80.010000000000019</v>
      </c>
      <c r="N66" s="116">
        <f t="shared" si="4"/>
        <v>0.37500000000000006</v>
      </c>
    </row>
    <row r="67" spans="1:14" ht="11.55" customHeight="1">
      <c r="A67" s="121">
        <v>1510064</v>
      </c>
      <c r="B67" s="121" t="str">
        <f>VLOOKUP(A67,'ARTICLES 10052022'!$A$1:$D$1031,4,FALSE)</f>
        <v>AN</v>
      </c>
      <c r="C67" s="110" t="s">
        <v>3387</v>
      </c>
      <c r="D67" s="110">
        <f>VLOOKUP(A67,'STEEVE RESTITUTION'!$A$3:$H$484,8,FALSE)</f>
        <v>44.414400000000001</v>
      </c>
      <c r="E67" s="111">
        <v>1</v>
      </c>
      <c r="F67" s="111">
        <f t="shared" ref="F67:F130" si="5">G67/E67</f>
        <v>35.409999999999997</v>
      </c>
      <c r="G67" s="111">
        <v>35.409999999999997</v>
      </c>
      <c r="H67" s="111">
        <v>1</v>
      </c>
      <c r="I67" s="111">
        <f>VLOOKUP(A67,'ARTICLES 10052022'!$A$3:$Q$1031,17,FALSE)</f>
        <v>44.414400000000001</v>
      </c>
      <c r="J67" s="111">
        <f t="shared" ref="J67:J130" si="6">+H67*I67</f>
        <v>44.414400000000001</v>
      </c>
      <c r="K67" s="111">
        <f>VLOOKUP(A67,'ARTICLES 10052022'!$A$3:$J$1031,10,FALSE)</f>
        <v>27.759</v>
      </c>
      <c r="L67" s="111">
        <f t="shared" ref="L67:L130" si="7">+H67*K67</f>
        <v>27.759</v>
      </c>
      <c r="M67" s="111">
        <f t="shared" ref="M67:M130" si="8">J67-L67</f>
        <v>16.6554</v>
      </c>
      <c r="N67" s="117">
        <f t="shared" ref="N67:N130" si="9">M67/J67</f>
        <v>0.375</v>
      </c>
    </row>
    <row r="68" spans="1:14" ht="11.25" customHeight="1">
      <c r="A68" s="108" t="s">
        <v>3556</v>
      </c>
      <c r="B68" s="108" t="str">
        <f>VLOOKUP(A68,'ARTICLES 10052022'!$A$1:$D$1031,4,FALSE)</f>
        <v>AN</v>
      </c>
      <c r="C68" s="108" t="s">
        <v>3557</v>
      </c>
      <c r="D68" s="108"/>
      <c r="E68" s="109">
        <v>1</v>
      </c>
      <c r="F68" s="109">
        <f t="shared" si="5"/>
        <v>542</v>
      </c>
      <c r="G68" s="109">
        <v>542</v>
      </c>
      <c r="H68" s="109">
        <v>1</v>
      </c>
      <c r="I68" s="109">
        <f>VLOOKUP(A68,'ARTICLES 10052022'!$A$3:$Q$1031,17,FALSE)</f>
        <v>605.04</v>
      </c>
      <c r="J68" s="109">
        <f t="shared" si="6"/>
        <v>605.04</v>
      </c>
      <c r="K68" s="109">
        <f>VLOOKUP(A68,'ARTICLES 10052022'!$A$3:$J$1031,10,FALSE)</f>
        <v>378.15</v>
      </c>
      <c r="L68" s="109">
        <f t="shared" si="7"/>
        <v>378.15</v>
      </c>
      <c r="M68" s="109">
        <f t="shared" si="8"/>
        <v>226.89</v>
      </c>
      <c r="N68" s="116">
        <f t="shared" si="9"/>
        <v>0.375</v>
      </c>
    </row>
    <row r="69" spans="1:14" ht="11.55" customHeight="1">
      <c r="A69" s="110" t="s">
        <v>3722</v>
      </c>
      <c r="B69" s="110" t="str">
        <f>VLOOKUP(A69,'ARTICLES 10052022'!$A$1:$D$1031,4,FALSE)</f>
        <v>AF</v>
      </c>
      <c r="C69" s="110" t="s">
        <v>3723</v>
      </c>
      <c r="D69" s="110">
        <f>VLOOKUP(A69,'STEEVE RESTITUTION'!$A$3:$H$484,8,FALSE)</f>
        <v>702.75450000000001</v>
      </c>
      <c r="E69" s="111">
        <v>7</v>
      </c>
      <c r="F69" s="111">
        <f t="shared" si="5"/>
        <v>542</v>
      </c>
      <c r="G69" s="111">
        <v>3794</v>
      </c>
      <c r="H69" s="111">
        <v>8</v>
      </c>
      <c r="I69" s="111">
        <f>VLOOKUP(A69,'ARTICLES 10052022'!$A$3:$Q$1031,17,FALSE)</f>
        <v>702.75450000000001</v>
      </c>
      <c r="J69" s="111">
        <f t="shared" si="6"/>
        <v>5622.0360000000001</v>
      </c>
      <c r="K69" s="111">
        <f>VLOOKUP(A69,'ARTICLES 10052022'!$A$3:$J$1031,10,FALSE)</f>
        <v>443.06299999999999</v>
      </c>
      <c r="L69" s="111">
        <f t="shared" si="7"/>
        <v>3544.5039999999999</v>
      </c>
      <c r="M69" s="111">
        <f t="shared" si="8"/>
        <v>2077.5320000000002</v>
      </c>
      <c r="N69" s="117">
        <f t="shared" si="9"/>
        <v>0.36953374186860422</v>
      </c>
    </row>
    <row r="70" spans="1:14" ht="11.25" customHeight="1">
      <c r="A70" s="110" t="s">
        <v>3612</v>
      </c>
      <c r="B70" s="110" t="str">
        <f>VLOOKUP(A70,'ARTICLES 10052022'!$A$1:$D$1031,4,FALSE)</f>
        <v>AA</v>
      </c>
      <c r="C70" s="110" t="s">
        <v>3613</v>
      </c>
      <c r="D70" s="110">
        <f>VLOOKUP(A70,'STEEVE RESTITUTION'!$A$3:$H$484,8,FALSE)</f>
        <v>170</v>
      </c>
      <c r="E70" s="111">
        <v>208</v>
      </c>
      <c r="F70" s="111">
        <f t="shared" si="5"/>
        <v>219.32293269230769</v>
      </c>
      <c r="G70" s="111">
        <v>45619.17</v>
      </c>
      <c r="H70" s="111">
        <v>245</v>
      </c>
      <c r="I70" s="111">
        <f>VLOOKUP(A70,'ARTICLES 10052022'!$A$3:$Q$1031,17,FALSE)</f>
        <v>121.80999999999999</v>
      </c>
      <c r="J70" s="111">
        <f t="shared" si="6"/>
        <v>29843.449999999997</v>
      </c>
      <c r="K70" s="111">
        <f>VLOOKUP(A70,'ARTICLES 10052022'!$A$3:$J$1031,10,FALSE)</f>
        <v>76.97999999999999</v>
      </c>
      <c r="L70" s="111">
        <f t="shared" si="7"/>
        <v>18860.099999999999</v>
      </c>
      <c r="M70" s="111">
        <f t="shared" si="8"/>
        <v>10983.349999999999</v>
      </c>
      <c r="N70" s="117">
        <f t="shared" si="9"/>
        <v>0.36803218126590592</v>
      </c>
    </row>
    <row r="71" spans="1:14" ht="11.55" customHeight="1">
      <c r="A71" s="108" t="s">
        <v>3732</v>
      </c>
      <c r="B71" s="108" t="str">
        <f>VLOOKUP(A71,'ARTICLES 10052022'!$A$1:$D$1031,4,FALSE)</f>
        <v>AF</v>
      </c>
      <c r="C71" s="108" t="s">
        <v>3733</v>
      </c>
      <c r="D71" s="108">
        <f>VLOOKUP(A71,'STEEVE RESTITUTION'!$A$3:$H$484,8,FALSE)</f>
        <v>21.18</v>
      </c>
      <c r="E71" s="109">
        <v>57</v>
      </c>
      <c r="F71" s="109">
        <f t="shared" si="5"/>
        <v>16.001578947368422</v>
      </c>
      <c r="G71" s="109">
        <v>912.09</v>
      </c>
      <c r="H71" s="109">
        <v>67</v>
      </c>
      <c r="I71" s="109">
        <f>VLOOKUP(A71,'ARTICLES 10052022'!$A$3:$Q$1031,17,FALSE)</f>
        <v>21.18</v>
      </c>
      <c r="J71" s="109">
        <f t="shared" si="6"/>
        <v>1419.06</v>
      </c>
      <c r="K71" s="109">
        <f>VLOOKUP(A71,'ARTICLES 10052022'!$A$3:$J$1031,10,FALSE)</f>
        <v>16.983000000000001</v>
      </c>
      <c r="L71" s="109">
        <f t="shared" si="7"/>
        <v>1137.8610000000001</v>
      </c>
      <c r="M71" s="109">
        <f t="shared" si="8"/>
        <v>281.19899999999984</v>
      </c>
      <c r="N71" s="116">
        <f t="shared" si="9"/>
        <v>0.1981586402266288</v>
      </c>
    </row>
    <row r="72" spans="1:14" ht="11.25" customHeight="1">
      <c r="A72" s="110" t="s">
        <v>3520</v>
      </c>
      <c r="B72" s="110" t="str">
        <f>VLOOKUP(A72,'ARTICLES 10052022'!$A$1:$D$1031,4,FALSE)</f>
        <v>AA</v>
      </c>
      <c r="C72" s="110" t="s">
        <v>3521</v>
      </c>
      <c r="D72" s="110">
        <f>VLOOKUP(A72,'STEEVE RESTITUTION'!$A$3:$H$484,8,FALSE)</f>
        <v>279.40809999999999</v>
      </c>
      <c r="E72" s="111">
        <v>434</v>
      </c>
      <c r="F72" s="111">
        <f t="shared" si="5"/>
        <v>220.59760368663595</v>
      </c>
      <c r="G72" s="111">
        <v>95739.36</v>
      </c>
      <c r="H72" s="111">
        <v>512</v>
      </c>
      <c r="I72" s="111">
        <f>VLOOKUP(A72,'ARTICLES 10052022'!$A$3:$Q$1031,17,FALSE)</f>
        <v>279.40809999999999</v>
      </c>
      <c r="J72" s="111">
        <f t="shared" si="6"/>
        <v>143056.9472</v>
      </c>
      <c r="K72" s="111">
        <f>VLOOKUP(A72,'ARTICLES 10052022'!$A$3:$J$1031,10,FALSE)</f>
        <v>179.74199999999999</v>
      </c>
      <c r="L72" s="111">
        <f t="shared" si="7"/>
        <v>92027.903999999995</v>
      </c>
      <c r="M72" s="111">
        <f t="shared" si="8"/>
        <v>51029.0432</v>
      </c>
      <c r="N72" s="117">
        <f t="shared" si="9"/>
        <v>0.35670440477566684</v>
      </c>
    </row>
    <row r="73" spans="1:14" ht="11.55" customHeight="1">
      <c r="A73" s="110" t="s">
        <v>4108</v>
      </c>
      <c r="B73" s="110" t="str">
        <f>VLOOKUP(A73,'ARTICLES 10052022'!$A$1:$D$1031,4,FALSE)</f>
        <v>AS</v>
      </c>
      <c r="C73" s="110" t="s">
        <v>4109</v>
      </c>
      <c r="D73" s="110">
        <f>VLOOKUP(A73,'STEEVE RESTITUTION'!$A$3:$H$484,8,FALSE)</f>
        <v>7.1470500000000001</v>
      </c>
      <c r="E73" s="111">
        <v>1037</v>
      </c>
      <c r="F73" s="111">
        <f t="shared" si="5"/>
        <v>3.7146865959498556</v>
      </c>
      <c r="G73" s="111">
        <v>3852.13</v>
      </c>
      <c r="H73" s="111">
        <v>1223</v>
      </c>
      <c r="I73" s="111">
        <f>VLOOKUP(A73,'ARTICLES 10052022'!$A$3:$Q$1031,17,FALSE)</f>
        <v>7.1470500000000001</v>
      </c>
      <c r="J73" s="111">
        <f t="shared" si="6"/>
        <v>8740.8421500000004</v>
      </c>
      <c r="K73" s="111">
        <f>VLOOKUP(A73,'ARTICLES 10052022'!$A$3:$J$1031,10,FALSE)</f>
        <v>4.6109999999999998</v>
      </c>
      <c r="L73" s="111">
        <f t="shared" si="7"/>
        <v>5639.2529999999997</v>
      </c>
      <c r="M73" s="111">
        <f t="shared" si="8"/>
        <v>3101.5891500000007</v>
      </c>
      <c r="N73" s="117">
        <f t="shared" si="9"/>
        <v>0.35483870967741943</v>
      </c>
    </row>
    <row r="74" spans="1:14" ht="11.25" customHeight="1">
      <c r="A74" s="108" t="s">
        <v>4126</v>
      </c>
      <c r="B74" s="108" t="str">
        <f>VLOOKUP(A74,'ARTICLES 10052022'!$A$1:$D$1031,4,FALSE)</f>
        <v>AS</v>
      </c>
      <c r="C74" s="108" t="s">
        <v>4127</v>
      </c>
      <c r="D74" s="108">
        <f>VLOOKUP(A74,'STEEVE RESTITUTION'!$A$3:$H$484,8,FALSE)</f>
        <v>34.1</v>
      </c>
      <c r="E74" s="109">
        <v>1887</v>
      </c>
      <c r="F74" s="109">
        <f t="shared" si="5"/>
        <v>53.198092209856917</v>
      </c>
      <c r="G74" s="109">
        <v>100384.8</v>
      </c>
      <c r="H74" s="109">
        <v>2226</v>
      </c>
      <c r="I74" s="109">
        <f>VLOOKUP(A74,'ARTICLES 10052022'!$A$3:$Q$1031,17,FALSE)</f>
        <v>34.1</v>
      </c>
      <c r="J74" s="109">
        <f t="shared" si="6"/>
        <v>75906.600000000006</v>
      </c>
      <c r="K74" s="109">
        <f>VLOOKUP(A74,'ARTICLES 10052022'!$A$3:$J$1031,10,FALSE)</f>
        <v>22</v>
      </c>
      <c r="L74" s="109">
        <f t="shared" si="7"/>
        <v>48972</v>
      </c>
      <c r="M74" s="109">
        <f t="shared" si="8"/>
        <v>26934.600000000006</v>
      </c>
      <c r="N74" s="116">
        <f t="shared" si="9"/>
        <v>0.35483870967741943</v>
      </c>
    </row>
    <row r="75" spans="1:14" ht="11.55" customHeight="1">
      <c r="A75" s="108" t="s">
        <v>3536</v>
      </c>
      <c r="B75" s="108" t="str">
        <f>VLOOKUP(A75,'ARTICLES 10052022'!$A$1:$D$1031,4,FALSE)</f>
        <v>AS</v>
      </c>
      <c r="C75" s="108" t="s">
        <v>3537</v>
      </c>
      <c r="D75" s="108">
        <f>VLOOKUP(A75,'STEEVE RESTITUTION'!$A$3:$H$484,8,FALSE)</f>
        <v>109.04249999999999</v>
      </c>
      <c r="E75" s="109">
        <v>14</v>
      </c>
      <c r="F75" s="109">
        <f t="shared" si="5"/>
        <v>92.111428571428561</v>
      </c>
      <c r="G75" s="109">
        <v>1289.56</v>
      </c>
      <c r="H75" s="109">
        <v>16</v>
      </c>
      <c r="I75" s="109">
        <f>VLOOKUP(A75,'ARTICLES 10052022'!$A$3:$Q$1031,17,FALSE)</f>
        <v>109.04249999999999</v>
      </c>
      <c r="J75" s="109">
        <f t="shared" si="6"/>
        <v>1744.6799999999998</v>
      </c>
      <c r="K75" s="109">
        <f>VLOOKUP(A75,'ARTICLES 10052022'!$A$3:$J$1031,10,FALSE)</f>
        <v>70.349999999999994</v>
      </c>
      <c r="L75" s="109">
        <f t="shared" si="7"/>
        <v>1125.5999999999999</v>
      </c>
      <c r="M75" s="109">
        <f t="shared" si="8"/>
        <v>619.07999999999993</v>
      </c>
      <c r="N75" s="116">
        <f t="shared" si="9"/>
        <v>0.35483870967741937</v>
      </c>
    </row>
    <row r="76" spans="1:14" ht="11.55" customHeight="1">
      <c r="A76" s="110" t="s">
        <v>3747</v>
      </c>
      <c r="B76" s="110" t="str">
        <f>VLOOKUP(A76,'ARTICLES 10052022'!$A$1:$D$1031,4,FALSE)</f>
        <v>AS</v>
      </c>
      <c r="C76" s="110" t="s">
        <v>3748</v>
      </c>
      <c r="D76" s="110">
        <f>VLOOKUP(A76,'STEEVE RESTITUTION'!$A$3:$H$484,8,FALSE)</f>
        <v>50.731499999999997</v>
      </c>
      <c r="E76" s="111">
        <v>5</v>
      </c>
      <c r="F76" s="111">
        <f t="shared" si="5"/>
        <v>39.762</v>
      </c>
      <c r="G76" s="111">
        <v>198.81</v>
      </c>
      <c r="H76" s="111">
        <v>5</v>
      </c>
      <c r="I76" s="111">
        <f>VLOOKUP(A76,'ARTICLES 10052022'!$A$3:$Q$1031,17,FALSE)</f>
        <v>50.731499999999997</v>
      </c>
      <c r="J76" s="111">
        <f t="shared" si="6"/>
        <v>253.65749999999997</v>
      </c>
      <c r="K76" s="111">
        <f>VLOOKUP(A76,'ARTICLES 10052022'!$A$3:$J$1031,10,FALSE)</f>
        <v>32.729999999999997</v>
      </c>
      <c r="L76" s="111">
        <f t="shared" si="7"/>
        <v>163.64999999999998</v>
      </c>
      <c r="M76" s="111">
        <f t="shared" si="8"/>
        <v>90.007499999999993</v>
      </c>
      <c r="N76" s="117">
        <f t="shared" si="9"/>
        <v>0.35483870967741937</v>
      </c>
    </row>
    <row r="77" spans="1:14" ht="11.25" customHeight="1">
      <c r="A77" s="110" t="s">
        <v>3534</v>
      </c>
      <c r="B77" s="110" t="str">
        <f>VLOOKUP(A77,'ARTICLES 10052022'!$A$1:$D$1031,4,FALSE)</f>
        <v>AS</v>
      </c>
      <c r="C77" s="110" t="s">
        <v>3535</v>
      </c>
      <c r="D77" s="110">
        <f>VLOOKUP(A77,'STEEVE RESTITUTION'!$A$3:$H$484,8,FALSE)</f>
        <v>86.457450000000009</v>
      </c>
      <c r="E77" s="111">
        <v>38</v>
      </c>
      <c r="F77" s="111">
        <f t="shared" si="5"/>
        <v>72.542894736842115</v>
      </c>
      <c r="G77" s="111">
        <v>2756.63</v>
      </c>
      <c r="H77" s="111">
        <v>44</v>
      </c>
      <c r="I77" s="111">
        <f>VLOOKUP(A77,'ARTICLES 10052022'!$A$3:$Q$1031,17,FALSE)</f>
        <v>86.457450000000009</v>
      </c>
      <c r="J77" s="111">
        <f t="shared" si="6"/>
        <v>3804.1278000000002</v>
      </c>
      <c r="K77" s="111">
        <f>VLOOKUP(A77,'ARTICLES 10052022'!$A$3:$J$1031,10,FALSE)</f>
        <v>55.779000000000003</v>
      </c>
      <c r="L77" s="111">
        <f t="shared" si="7"/>
        <v>2454.2760000000003</v>
      </c>
      <c r="M77" s="111">
        <f t="shared" si="8"/>
        <v>1349.8517999999999</v>
      </c>
      <c r="N77" s="117">
        <f t="shared" si="9"/>
        <v>0.35483870967741932</v>
      </c>
    </row>
    <row r="78" spans="1:14" ht="11.55" customHeight="1">
      <c r="A78" s="110" t="s">
        <v>3682</v>
      </c>
      <c r="B78" s="110" t="str">
        <f>VLOOKUP(A78,'ARTICLES 10052022'!$A$1:$D$1031,4,FALSE)</f>
        <v>Z</v>
      </c>
      <c r="C78" s="110" t="s">
        <v>3683</v>
      </c>
      <c r="D78" s="110">
        <f>VLOOKUP(A78,'STEEVE RESTITUTION'!$A$3:$H$484,8,FALSE)</f>
        <v>11.47</v>
      </c>
      <c r="E78" s="111">
        <v>162</v>
      </c>
      <c r="F78" s="111">
        <f t="shared" si="5"/>
        <v>11.286728395061729</v>
      </c>
      <c r="G78" s="111">
        <v>1828.45</v>
      </c>
      <c r="H78" s="111">
        <v>191</v>
      </c>
      <c r="I78" s="111">
        <f>VLOOKUP(A78,'ARTICLES 10052022'!$A$3:$Q$1031,17,FALSE)</f>
        <v>11.47</v>
      </c>
      <c r="J78" s="111">
        <f t="shared" si="6"/>
        <v>2190.77</v>
      </c>
      <c r="K78" s="111">
        <f>VLOOKUP(A78,'ARTICLES 10052022'!$A$3:$J$1031,10,FALSE)</f>
        <v>7.4</v>
      </c>
      <c r="L78" s="111">
        <f t="shared" si="7"/>
        <v>1413.4</v>
      </c>
      <c r="M78" s="111">
        <f t="shared" si="8"/>
        <v>777.36999999999989</v>
      </c>
      <c r="N78" s="117">
        <f t="shared" si="9"/>
        <v>0.35483870967741932</v>
      </c>
    </row>
    <row r="79" spans="1:14" ht="11.25" customHeight="1">
      <c r="A79" s="110" t="s">
        <v>4042</v>
      </c>
      <c r="B79" s="110" t="str">
        <f>VLOOKUP(A79,'ARTICLES 10052022'!$A$1:$D$1031,4,FALSE)</f>
        <v>AS</v>
      </c>
      <c r="C79" s="110" t="s">
        <v>4043</v>
      </c>
      <c r="D79" s="110">
        <f>VLOOKUP(A79,'STEEVE RESTITUTION'!$A$3:$H$484,8,FALSE)</f>
        <v>98.766000000000005</v>
      </c>
      <c r="E79" s="111">
        <v>109</v>
      </c>
      <c r="F79" s="111">
        <f t="shared" si="5"/>
        <v>87.047981651376148</v>
      </c>
      <c r="G79" s="111">
        <v>9488.23</v>
      </c>
      <c r="H79" s="111">
        <v>128</v>
      </c>
      <c r="I79" s="111">
        <f>VLOOKUP(A79,'ARTICLES 10052022'!$A$3:$Q$1031,17,FALSE)</f>
        <v>98.766000000000005</v>
      </c>
      <c r="J79" s="111">
        <f t="shared" si="6"/>
        <v>12642.048000000001</v>
      </c>
      <c r="K79" s="111">
        <f>VLOOKUP(A79,'ARTICLES 10052022'!$A$3:$J$1031,10,FALSE)</f>
        <v>63.720000000000006</v>
      </c>
      <c r="L79" s="111">
        <f t="shared" si="7"/>
        <v>8156.1600000000008</v>
      </c>
      <c r="M79" s="111">
        <f t="shared" si="8"/>
        <v>4485.8879999999999</v>
      </c>
      <c r="N79" s="117">
        <f t="shared" si="9"/>
        <v>0.35483870967741932</v>
      </c>
    </row>
    <row r="80" spans="1:14" ht="11.55" customHeight="1">
      <c r="A80" s="110" t="s">
        <v>4100</v>
      </c>
      <c r="B80" s="110" t="str">
        <f>VLOOKUP(A80,'ARTICLES 10052022'!$A$1:$D$1031,4,FALSE)</f>
        <v>AF</v>
      </c>
      <c r="C80" s="110" t="s">
        <v>4101</v>
      </c>
      <c r="D80" s="110">
        <f>VLOOKUP(A80,'STEEVE RESTITUTION'!$A$3:$H$484,8,FALSE)</f>
        <v>1031.75</v>
      </c>
      <c r="E80" s="111">
        <v>75</v>
      </c>
      <c r="F80" s="111">
        <f t="shared" si="5"/>
        <v>847.75066666666669</v>
      </c>
      <c r="G80" s="111">
        <v>63581.3</v>
      </c>
      <c r="H80" s="111">
        <v>88</v>
      </c>
      <c r="I80" s="111">
        <f>VLOOKUP(A80,'ARTICLES 10052022'!$A$3:$Q$1031,17,FALSE)</f>
        <v>1031.75</v>
      </c>
      <c r="J80" s="111">
        <f t="shared" si="6"/>
        <v>90794</v>
      </c>
      <c r="K80" s="111">
        <f>VLOOKUP(A80,'ARTICLES 10052022'!$A$3:$J$1031,10,FALSE)</f>
        <v>664.36384999999996</v>
      </c>
      <c r="L80" s="111">
        <f t="shared" si="7"/>
        <v>58464.018799999998</v>
      </c>
      <c r="M80" s="111">
        <f t="shared" si="8"/>
        <v>32329.981200000002</v>
      </c>
      <c r="N80" s="117">
        <f t="shared" si="9"/>
        <v>0.35608059122849528</v>
      </c>
    </row>
    <row r="81" spans="1:14" ht="11.25" customHeight="1">
      <c r="A81" s="110" t="s">
        <v>4082</v>
      </c>
      <c r="B81" s="110" t="str">
        <f>VLOOKUP(A81,'ARTICLES 10052022'!$A$1:$D$1031,4,FALSE)</f>
        <v>AF</v>
      </c>
      <c r="C81" s="110" t="s">
        <v>4083</v>
      </c>
      <c r="D81" s="110">
        <f>VLOOKUP(A81,'STEEVE RESTITUTION'!$A$3:$H$484,8,FALSE)</f>
        <v>1089.19</v>
      </c>
      <c r="E81" s="111">
        <v>77</v>
      </c>
      <c r="F81" s="111">
        <f t="shared" si="5"/>
        <v>910.11350649350652</v>
      </c>
      <c r="G81" s="111">
        <v>70078.740000000005</v>
      </c>
      <c r="H81" s="111">
        <v>90</v>
      </c>
      <c r="I81" s="111">
        <f>VLOOKUP(A81,'ARTICLES 10052022'!$A$3:$Q$1031,17,FALSE)</f>
        <v>1089.19</v>
      </c>
      <c r="J81" s="111">
        <f t="shared" si="6"/>
        <v>98027.1</v>
      </c>
      <c r="K81" s="111">
        <f>VLOOKUP(A81,'ARTICLES 10052022'!$A$3:$J$1031,10,FALSE)</f>
        <v>714.69776999999999</v>
      </c>
      <c r="L81" s="111">
        <f t="shared" si="7"/>
        <v>64322.799299999999</v>
      </c>
      <c r="M81" s="111">
        <f t="shared" si="8"/>
        <v>33704.300700000007</v>
      </c>
      <c r="N81" s="117">
        <f t="shared" si="9"/>
        <v>0.34382635720122295</v>
      </c>
    </row>
    <row r="82" spans="1:14" ht="11.55" customHeight="1">
      <c r="A82" s="110" t="s">
        <v>4070</v>
      </c>
      <c r="B82" s="110" t="str">
        <f>VLOOKUP(A82,'ARTICLES 10052022'!$A$1:$D$1031,4,FALSE)</f>
        <v>AF</v>
      </c>
      <c r="C82" s="110" t="s">
        <v>4071</v>
      </c>
      <c r="D82" s="110">
        <f>VLOOKUP(A82,'STEEVE RESTITUTION'!$A$3:$H$484,8,FALSE)</f>
        <v>1040.5999999999999</v>
      </c>
      <c r="E82" s="111">
        <v>338</v>
      </c>
      <c r="F82" s="111">
        <f t="shared" si="5"/>
        <v>864.12029585798814</v>
      </c>
      <c r="G82" s="111">
        <v>292072.65999999997</v>
      </c>
      <c r="H82" s="111">
        <v>398</v>
      </c>
      <c r="I82" s="111">
        <f>VLOOKUP(A82,'ARTICLES 10052022'!$A$3:$Q$1031,17,FALSE)</f>
        <v>1040.5999999999999</v>
      </c>
      <c r="J82" s="111">
        <f t="shared" si="6"/>
        <v>414158.8</v>
      </c>
      <c r="K82" s="111">
        <f>VLOOKUP(A82,'ARTICLES 10052022'!$A$3:$J$1031,10,FALSE)</f>
        <v>679.54385000000002</v>
      </c>
      <c r="L82" s="111">
        <f t="shared" si="7"/>
        <v>270458.4523</v>
      </c>
      <c r="M82" s="111">
        <f t="shared" si="8"/>
        <v>143700.34769999998</v>
      </c>
      <c r="N82" s="117">
        <f t="shared" si="9"/>
        <v>0.34696920046127233</v>
      </c>
    </row>
    <row r="83" spans="1:14" ht="11.25" customHeight="1">
      <c r="A83" s="110" t="s">
        <v>4092</v>
      </c>
      <c r="B83" s="110" t="str">
        <f>VLOOKUP(A83,'ARTICLES 10052022'!$A$1:$D$1031,4,FALSE)</f>
        <v>AF</v>
      </c>
      <c r="C83" s="110" t="s">
        <v>4093</v>
      </c>
      <c r="D83" s="110">
        <f>VLOOKUP(A83,'STEEVE RESTITUTION'!$A$3:$H$484,8,FALSE)</f>
        <v>1060.8499999999999</v>
      </c>
      <c r="E83" s="111">
        <v>2</v>
      </c>
      <c r="F83" s="111">
        <f t="shared" si="5"/>
        <v>947.05</v>
      </c>
      <c r="G83" s="111">
        <v>1894.1</v>
      </c>
      <c r="H83" s="111">
        <v>2</v>
      </c>
      <c r="I83" s="111">
        <f>VLOOKUP(A83,'ARTICLES 10052022'!$A$3:$Q$1031,17,FALSE)</f>
        <v>1060.8499999999999</v>
      </c>
      <c r="J83" s="111">
        <f t="shared" si="6"/>
        <v>2121.6999999999998</v>
      </c>
      <c r="K83" s="111">
        <f>VLOOKUP(A83,'ARTICLES 10052022'!$A$3:$J$1031,10,FALSE)</f>
        <v>692.36384999999996</v>
      </c>
      <c r="L83" s="111">
        <f t="shared" si="7"/>
        <v>1384.7276999999999</v>
      </c>
      <c r="M83" s="111">
        <f t="shared" si="8"/>
        <v>736.9722999999999</v>
      </c>
      <c r="N83" s="117">
        <f t="shared" si="9"/>
        <v>0.34734990809256727</v>
      </c>
    </row>
    <row r="84" spans="1:14" ht="11.55" customHeight="1">
      <c r="A84" s="110" t="s">
        <v>4074</v>
      </c>
      <c r="B84" s="110" t="str">
        <f>VLOOKUP(A84,'ARTICLES 10052022'!$A$1:$D$1031,4,FALSE)</f>
        <v>AF</v>
      </c>
      <c r="C84" s="110" t="s">
        <v>4075</v>
      </c>
      <c r="D84" s="110">
        <f>VLOOKUP(A84,'STEEVE RESTITUTION'!$A$3:$H$484,8,FALSE)</f>
        <v>1131.94</v>
      </c>
      <c r="E84" s="111">
        <v>1</v>
      </c>
      <c r="F84" s="111">
        <f t="shared" si="5"/>
        <v>998</v>
      </c>
      <c r="G84" s="111">
        <v>998</v>
      </c>
      <c r="H84" s="111">
        <v>1</v>
      </c>
      <c r="I84" s="111">
        <f>VLOOKUP(A84,'ARTICLES 10052022'!$A$3:$Q$1031,17,FALSE)</f>
        <v>1131.94</v>
      </c>
      <c r="J84" s="111">
        <f t="shared" si="6"/>
        <v>1131.94</v>
      </c>
      <c r="K84" s="111">
        <f>VLOOKUP(A84,'ARTICLES 10052022'!$A$3:$J$1031,10,FALSE)</f>
        <v>743.19776999999999</v>
      </c>
      <c r="L84" s="111">
        <f t="shared" si="7"/>
        <v>743.19776999999999</v>
      </c>
      <c r="M84" s="111">
        <f t="shared" si="8"/>
        <v>388.74223000000006</v>
      </c>
      <c r="N84" s="117">
        <f t="shared" si="9"/>
        <v>0.34343006696468015</v>
      </c>
    </row>
    <row r="85" spans="1:14" ht="11.25" customHeight="1">
      <c r="A85" s="110" t="s">
        <v>4062</v>
      </c>
      <c r="B85" s="110" t="str">
        <f>VLOOKUP(A85,'ARTICLES 10052022'!$A$1:$D$1031,4,FALSE)</f>
        <v>AF</v>
      </c>
      <c r="C85" s="110" t="s">
        <v>4063</v>
      </c>
      <c r="D85" s="110">
        <f>VLOOKUP(A85,'STEEVE RESTITUTION'!$A$3:$H$484,8,FALSE)</f>
        <v>1078.8499999999999</v>
      </c>
      <c r="E85" s="111">
        <v>5</v>
      </c>
      <c r="F85" s="111">
        <f t="shared" si="5"/>
        <v>977.23400000000004</v>
      </c>
      <c r="G85" s="111">
        <v>4886.17</v>
      </c>
      <c r="H85" s="111">
        <v>5</v>
      </c>
      <c r="I85" s="111">
        <f>VLOOKUP(A85,'ARTICLES 10052022'!$A$3:$Q$1031,17,FALSE)</f>
        <v>1078.8499999999999</v>
      </c>
      <c r="J85" s="111">
        <f t="shared" si="6"/>
        <v>5394.25</v>
      </c>
      <c r="K85" s="111">
        <f>VLOOKUP(A85,'ARTICLES 10052022'!$A$3:$J$1031,10,FALSE)</f>
        <v>705.04385000000002</v>
      </c>
      <c r="L85" s="111">
        <f t="shared" si="7"/>
        <v>3525.2192500000001</v>
      </c>
      <c r="M85" s="111">
        <f t="shared" si="8"/>
        <v>1869.0307499999999</v>
      </c>
      <c r="N85" s="117">
        <f t="shared" si="9"/>
        <v>0.3464857487139083</v>
      </c>
    </row>
    <row r="86" spans="1:14" ht="11.55" customHeight="1">
      <c r="A86" s="110" t="s">
        <v>4096</v>
      </c>
      <c r="B86" s="110" t="str">
        <f>VLOOKUP(A86,'ARTICLES 10052022'!$A$1:$D$1031,4,FALSE)</f>
        <v>AF</v>
      </c>
      <c r="C86" s="110" t="s">
        <v>4097</v>
      </c>
      <c r="D86" s="110">
        <f>VLOOKUP(A86,'STEEVE RESTITUTION'!$A$3:$H$484,8,FALSE)</f>
        <v>1090.8499999999999</v>
      </c>
      <c r="E86" s="111">
        <v>1</v>
      </c>
      <c r="F86" s="111">
        <f t="shared" si="5"/>
        <v>979.1</v>
      </c>
      <c r="G86" s="111">
        <v>979.1</v>
      </c>
      <c r="H86" s="111">
        <v>1</v>
      </c>
      <c r="I86" s="111">
        <f>VLOOKUP(A86,'ARTICLES 10052022'!$A$3:$Q$1031,17,FALSE)</f>
        <v>1090.8499999999999</v>
      </c>
      <c r="J86" s="111">
        <f t="shared" si="6"/>
        <v>1090.8499999999999</v>
      </c>
      <c r="K86" s="111">
        <f>VLOOKUP(A86,'ARTICLES 10052022'!$A$3:$J$1031,10,FALSE)</f>
        <v>712.36384999999996</v>
      </c>
      <c r="L86" s="111">
        <f t="shared" si="7"/>
        <v>712.36384999999996</v>
      </c>
      <c r="M86" s="111">
        <f t="shared" si="8"/>
        <v>378.48614999999995</v>
      </c>
      <c r="N86" s="117">
        <f t="shared" si="9"/>
        <v>0.34696443140670119</v>
      </c>
    </row>
    <row r="87" spans="1:14" ht="11.25" customHeight="1">
      <c r="A87" s="110" t="s">
        <v>4078</v>
      </c>
      <c r="B87" s="110" t="str">
        <f>VLOOKUP(A87,'ARTICLES 10052022'!$A$1:$D$1031,4,FALSE)</f>
        <v>AF</v>
      </c>
      <c r="C87" s="110" t="s">
        <v>4079</v>
      </c>
      <c r="D87" s="110">
        <f>VLOOKUP(A87,'STEEVE RESTITUTION'!$A$3:$H$484,8,FALSE)</f>
        <v>1161.94</v>
      </c>
      <c r="E87" s="111">
        <v>2</v>
      </c>
      <c r="F87" s="111">
        <f t="shared" si="5"/>
        <v>1008</v>
      </c>
      <c r="G87" s="111">
        <v>2016</v>
      </c>
      <c r="H87" s="111">
        <v>2</v>
      </c>
      <c r="I87" s="111">
        <f>VLOOKUP(A87,'ARTICLES 10052022'!$A$3:$Q$1031,17,FALSE)</f>
        <v>1161.94</v>
      </c>
      <c r="J87" s="111">
        <f t="shared" si="6"/>
        <v>2323.88</v>
      </c>
      <c r="K87" s="111">
        <f>VLOOKUP(A87,'ARTICLES 10052022'!$A$3:$J$1031,10,FALSE)</f>
        <v>763.19776999999999</v>
      </c>
      <c r="L87" s="111">
        <f t="shared" si="7"/>
        <v>1526.39554</v>
      </c>
      <c r="M87" s="111">
        <f t="shared" si="8"/>
        <v>797.48446000000013</v>
      </c>
      <c r="N87" s="117">
        <f t="shared" si="9"/>
        <v>0.34316938051878759</v>
      </c>
    </row>
    <row r="88" spans="1:14" ht="11.55" customHeight="1">
      <c r="A88" s="110" t="s">
        <v>4066</v>
      </c>
      <c r="B88" s="110" t="str">
        <f>VLOOKUP(A88,'ARTICLES 10052022'!$A$1:$D$1031,4,FALSE)</f>
        <v>AF</v>
      </c>
      <c r="C88" s="110" t="s">
        <v>4067</v>
      </c>
      <c r="D88" s="110">
        <f>VLOOKUP(A88,'STEEVE RESTITUTION'!$A$3:$H$484,8,FALSE)</f>
        <v>1108.8499999999999</v>
      </c>
      <c r="E88" s="111">
        <v>5</v>
      </c>
      <c r="F88" s="111">
        <f t="shared" si="5"/>
        <v>966.43</v>
      </c>
      <c r="G88" s="111">
        <v>4832.1499999999996</v>
      </c>
      <c r="H88" s="111">
        <v>5</v>
      </c>
      <c r="I88" s="111">
        <f>VLOOKUP(A88,'ARTICLES 10052022'!$A$3:$Q$1031,17,FALSE)</f>
        <v>1108.8499999999999</v>
      </c>
      <c r="J88" s="111">
        <f t="shared" si="6"/>
        <v>5544.25</v>
      </c>
      <c r="K88" s="111">
        <f>VLOOKUP(A88,'ARTICLES 10052022'!$A$3:$J$1031,10,FALSE)</f>
        <v>725.04385000000002</v>
      </c>
      <c r="L88" s="111">
        <f t="shared" si="7"/>
        <v>3625.2192500000001</v>
      </c>
      <c r="M88" s="111">
        <f t="shared" si="8"/>
        <v>1919.0307499999999</v>
      </c>
      <c r="N88" s="117">
        <f t="shared" si="9"/>
        <v>0.34612990936555887</v>
      </c>
    </row>
    <row r="89" spans="1:14" ht="11.25" customHeight="1">
      <c r="A89" s="110" t="s">
        <v>4195</v>
      </c>
      <c r="B89" s="110" t="str">
        <f>VLOOKUP(A89,'ARTICLES 10052022'!$A$1:$D$1031,4,FALSE)</f>
        <v>AF</v>
      </c>
      <c r="C89" s="110" t="s">
        <v>4196</v>
      </c>
      <c r="D89" s="132">
        <f>'ARTICLES 10052022'!Q217</f>
        <v>113.92771999999999</v>
      </c>
      <c r="E89" s="111">
        <v>1</v>
      </c>
      <c r="F89" s="111">
        <f t="shared" si="5"/>
        <v>105.94</v>
      </c>
      <c r="G89" s="111">
        <v>105.94</v>
      </c>
      <c r="H89" s="111">
        <v>1</v>
      </c>
      <c r="I89" s="111">
        <f>VLOOKUP(A89,'ARTICLES 10052022'!$A$3:$Q$1031,17,FALSE)</f>
        <v>113.92771999999999</v>
      </c>
      <c r="J89" s="111">
        <f t="shared" si="6"/>
        <v>113.92771999999999</v>
      </c>
      <c r="K89" s="111">
        <f>VLOOKUP(A89,'ARTICLES 10052022'!$A$3:$J$1031,10,FALSE)</f>
        <v>74.449999999999989</v>
      </c>
      <c r="L89" s="111">
        <f t="shared" si="7"/>
        <v>74.449999999999989</v>
      </c>
      <c r="M89" s="111">
        <f t="shared" si="8"/>
        <v>39.477720000000005</v>
      </c>
      <c r="N89" s="117">
        <f t="shared" si="9"/>
        <v>0.34651549245433866</v>
      </c>
    </row>
    <row r="90" spans="1:14" ht="11.55" customHeight="1">
      <c r="A90" s="108" t="s">
        <v>4193</v>
      </c>
      <c r="B90" s="108" t="str">
        <f>VLOOKUP(A90,'ARTICLES 10052022'!$A$1:$D$1031,4,FALSE)</f>
        <v>AF</v>
      </c>
      <c r="C90" s="108" t="s">
        <v>4194</v>
      </c>
      <c r="D90" s="131">
        <f>'ARTICLES 10052022'!Q216</f>
        <v>56.963859999999997</v>
      </c>
      <c r="E90" s="109">
        <v>2</v>
      </c>
      <c r="F90" s="109">
        <f t="shared" si="5"/>
        <v>52.97</v>
      </c>
      <c r="G90" s="109">
        <v>105.94</v>
      </c>
      <c r="H90" s="109">
        <v>2</v>
      </c>
      <c r="I90" s="109">
        <f>VLOOKUP(A90,'ARTICLES 10052022'!$A$3:$Q$1031,17,FALSE)</f>
        <v>56.963859999999997</v>
      </c>
      <c r="J90" s="109">
        <f t="shared" si="6"/>
        <v>113.92771999999999</v>
      </c>
      <c r="K90" s="109">
        <f>VLOOKUP(A90,'ARTICLES 10052022'!$A$3:$J$1031,10,FALSE)</f>
        <v>37.225000000000001</v>
      </c>
      <c r="L90" s="109">
        <f t="shared" si="7"/>
        <v>74.45</v>
      </c>
      <c r="M90" s="109">
        <f t="shared" si="8"/>
        <v>39.477719999999991</v>
      </c>
      <c r="N90" s="116">
        <f t="shared" si="9"/>
        <v>0.34651549245433855</v>
      </c>
    </row>
    <row r="91" spans="1:14" ht="11.25" customHeight="1">
      <c r="A91" s="110" t="s">
        <v>3476</v>
      </c>
      <c r="B91" s="110" t="str">
        <f>VLOOKUP(A91,'ARTICLES 10052022'!$A$1:$D$1031,4,FALSE)</f>
        <v>AA</v>
      </c>
      <c r="C91" s="110" t="s">
        <v>3477</v>
      </c>
      <c r="D91" s="110">
        <f>VLOOKUP(A91,'STEEVE RESTITUTION'!$A$3:$H$484,8,FALSE)</f>
        <v>102.17800000000001</v>
      </c>
      <c r="E91" s="111">
        <v>1</v>
      </c>
      <c r="F91" s="111">
        <f t="shared" si="5"/>
        <v>81.010000000000005</v>
      </c>
      <c r="G91" s="111">
        <v>81.010000000000005</v>
      </c>
      <c r="H91" s="111">
        <v>1</v>
      </c>
      <c r="I91" s="111">
        <f>VLOOKUP(A91,'ARTICLES 10052022'!$A$3:$Q$1031,17,FALSE)</f>
        <v>102.17800000000001</v>
      </c>
      <c r="J91" s="111">
        <f t="shared" si="6"/>
        <v>102.17800000000001</v>
      </c>
      <c r="K91" s="111">
        <f>VLOOKUP(A91,'ARTICLES 10052022'!$A$3:$J$1031,10,FALSE)</f>
        <v>67.061999999999998</v>
      </c>
      <c r="L91" s="111">
        <f t="shared" si="7"/>
        <v>67.061999999999998</v>
      </c>
      <c r="M91" s="111">
        <f t="shared" si="8"/>
        <v>35.116000000000014</v>
      </c>
      <c r="N91" s="117">
        <f t="shared" si="9"/>
        <v>0.34367476364775207</v>
      </c>
    </row>
    <row r="92" spans="1:14" ht="11.55" customHeight="1">
      <c r="A92" s="108" t="s">
        <v>4012</v>
      </c>
      <c r="B92" s="108" t="str">
        <f>VLOOKUP(A92,'ARTICLES 10052022'!$A$1:$D$1031,4,FALSE)</f>
        <v>AA</v>
      </c>
      <c r="C92" s="108" t="s">
        <v>4013</v>
      </c>
      <c r="D92" s="108">
        <f>VLOOKUP(A92,'STEEVE RESTITUTION'!$A$3:$H$484,8,FALSE)</f>
        <v>2161.7400000000002</v>
      </c>
      <c r="E92" s="109">
        <v>1</v>
      </c>
      <c r="F92" s="109">
        <f t="shared" si="5"/>
        <v>1473</v>
      </c>
      <c r="G92" s="109">
        <v>1473</v>
      </c>
      <c r="H92" s="109">
        <v>1</v>
      </c>
      <c r="I92" s="109">
        <f>VLOOKUP(A92,'ARTICLES 10052022'!$A$3:$Q$1031,17,FALSE)</f>
        <v>2161.7400000000002</v>
      </c>
      <c r="J92" s="109">
        <f t="shared" si="6"/>
        <v>2161.7400000000002</v>
      </c>
      <c r="K92" s="109">
        <f>VLOOKUP(A92,'ARTICLES 10052022'!$A$3:$J$1031,10,FALSE)</f>
        <v>1417.96</v>
      </c>
      <c r="L92" s="109">
        <f t="shared" si="7"/>
        <v>1417.96</v>
      </c>
      <c r="M92" s="109">
        <f t="shared" si="8"/>
        <v>743.7800000000002</v>
      </c>
      <c r="N92" s="116">
        <f t="shared" si="9"/>
        <v>0.34406542877496837</v>
      </c>
    </row>
    <row r="93" spans="1:14" ht="11.25" customHeight="1">
      <c r="A93" s="110" t="s">
        <v>3512</v>
      </c>
      <c r="B93" s="110" t="str">
        <f>VLOOKUP(A93,'ARTICLES 10052022'!$A$1:$D$1031,4,FALSE)</f>
        <v>AA</v>
      </c>
      <c r="C93" s="110" t="s">
        <v>3513</v>
      </c>
      <c r="D93" s="110" t="e">
        <f>VLOOKUP(A93,'STEEVE RESTITUTION'!$A$3:$H$484,8,FALSE)</f>
        <v>#N/A</v>
      </c>
      <c r="E93" s="111">
        <v>12</v>
      </c>
      <c r="F93" s="111">
        <f t="shared" si="5"/>
        <v>172.42999999999998</v>
      </c>
      <c r="G93" s="111">
        <v>2069.16</v>
      </c>
      <c r="H93" s="111">
        <v>14</v>
      </c>
      <c r="I93" s="111">
        <f>VLOOKUP(A93,'ARTICLES 10052022'!$A$3:$Q$1031,17,FALSE)</f>
        <v>204.81320000000002</v>
      </c>
      <c r="J93" s="111">
        <f t="shared" si="6"/>
        <v>2867.3848000000003</v>
      </c>
      <c r="K93" s="111">
        <f>VLOOKUP(A93,'ARTICLES 10052022'!$A$3:$J$1031,10,FALSE)</f>
        <v>134.60000000000002</v>
      </c>
      <c r="L93" s="111">
        <f t="shared" si="7"/>
        <v>1884.4000000000003</v>
      </c>
      <c r="M93" s="111">
        <f t="shared" si="8"/>
        <v>982.98479999999995</v>
      </c>
      <c r="N93" s="117">
        <f t="shared" si="9"/>
        <v>0.34281579507570797</v>
      </c>
    </row>
    <row r="94" spans="1:14" ht="11.55" customHeight="1">
      <c r="A94" s="110" t="s">
        <v>4014</v>
      </c>
      <c r="B94" s="110" t="str">
        <f>VLOOKUP(A94,'ARTICLES 10052022'!$A$1:$D$1031,4,FALSE)</f>
        <v>AA</v>
      </c>
      <c r="C94" s="110" t="s">
        <v>4015</v>
      </c>
      <c r="D94" s="110">
        <f>VLOOKUP(A94,'STEEVE RESTITUTION'!$A$3:$H$484,8,FALSE)</f>
        <v>2339.34</v>
      </c>
      <c r="E94" s="111">
        <v>2</v>
      </c>
      <c r="F94" s="111">
        <f t="shared" si="5"/>
        <v>1502</v>
      </c>
      <c r="G94" s="111">
        <v>3004</v>
      </c>
      <c r="H94" s="111">
        <v>2</v>
      </c>
      <c r="I94" s="111">
        <f>VLOOKUP(A94,'ARTICLES 10052022'!$A$3:$Q$1031,17,FALSE)</f>
        <v>2339.34</v>
      </c>
      <c r="J94" s="111">
        <f t="shared" si="6"/>
        <v>4678.68</v>
      </c>
      <c r="K94" s="111">
        <f>VLOOKUP(A94,'ARTICLES 10052022'!$A$3:$J$1031,10,FALSE)</f>
        <v>1536.3600000000001</v>
      </c>
      <c r="L94" s="111">
        <f t="shared" si="7"/>
        <v>3072.7200000000003</v>
      </c>
      <c r="M94" s="111">
        <f t="shared" si="8"/>
        <v>1605.96</v>
      </c>
      <c r="N94" s="117">
        <f t="shared" si="9"/>
        <v>0.34325066044268893</v>
      </c>
    </row>
    <row r="95" spans="1:14" ht="11.25" customHeight="1">
      <c r="A95" s="108" t="s">
        <v>4102</v>
      </c>
      <c r="B95" s="108" t="str">
        <f>VLOOKUP(A95,'ARTICLES 10052022'!$A$1:$D$1031,4,FALSE)</f>
        <v>AF</v>
      </c>
      <c r="C95" s="108" t="s">
        <v>4103</v>
      </c>
      <c r="D95" s="108">
        <f>VLOOKUP(A95,'STEEVE RESTITUTION'!$A$3:$H$484,8,FALSE)</f>
        <v>1165.05</v>
      </c>
      <c r="E95" s="109">
        <v>70</v>
      </c>
      <c r="F95" s="109">
        <f t="shared" si="5"/>
        <v>953.21714285714279</v>
      </c>
      <c r="G95" s="109">
        <v>66725.2</v>
      </c>
      <c r="H95" s="109">
        <v>82</v>
      </c>
      <c r="I95" s="109">
        <f>VLOOKUP(A95,'ARTICLES 10052022'!$A$3:$Q$1031,17,FALSE)</f>
        <v>1165.05</v>
      </c>
      <c r="J95" s="109">
        <f t="shared" si="6"/>
        <v>95534.099999999991</v>
      </c>
      <c r="K95" s="109">
        <f>VLOOKUP(A95,'ARTICLES 10052022'!$A$3:$J$1031,10,FALSE)</f>
        <v>772.77285000000006</v>
      </c>
      <c r="L95" s="109">
        <f t="shared" si="7"/>
        <v>63367.373700000004</v>
      </c>
      <c r="M95" s="109">
        <f t="shared" si="8"/>
        <v>32166.726299999988</v>
      </c>
      <c r="N95" s="116">
        <f t="shared" si="9"/>
        <v>0.33670413286983381</v>
      </c>
    </row>
    <row r="96" spans="1:14" ht="11.55" customHeight="1">
      <c r="A96" s="108" t="s">
        <v>4094</v>
      </c>
      <c r="B96" s="108" t="str">
        <f>VLOOKUP(A96,'ARTICLES 10052022'!$A$1:$D$1031,4,FALSE)</f>
        <v>AF</v>
      </c>
      <c r="C96" s="108" t="s">
        <v>4095</v>
      </c>
      <c r="D96" s="108">
        <f>VLOOKUP(A96,'STEEVE RESTITUTION'!$A$3:$H$484,8,FALSE)</f>
        <v>1205.52</v>
      </c>
      <c r="E96" s="109">
        <v>3</v>
      </c>
      <c r="F96" s="109">
        <f t="shared" si="5"/>
        <v>1054.43</v>
      </c>
      <c r="G96" s="109">
        <v>3163.29</v>
      </c>
      <c r="H96" s="109">
        <v>3</v>
      </c>
      <c r="I96" s="109">
        <f>VLOOKUP(A96,'ARTICLES 10052022'!$A$3:$Q$1031,17,FALSE)</f>
        <v>1205.52</v>
      </c>
      <c r="J96" s="109">
        <f t="shared" si="6"/>
        <v>3616.56</v>
      </c>
      <c r="K96" s="109">
        <f>VLOOKUP(A96,'ARTICLES 10052022'!$A$3:$J$1031,10,FALSE)</f>
        <v>799.55584999999996</v>
      </c>
      <c r="L96" s="109">
        <f t="shared" si="7"/>
        <v>2398.6675500000001</v>
      </c>
      <c r="M96" s="109">
        <f t="shared" si="8"/>
        <v>1217.8924499999998</v>
      </c>
      <c r="N96" s="116">
        <f t="shared" si="9"/>
        <v>0.33675438814785319</v>
      </c>
    </row>
    <row r="97" spans="1:14" ht="11.25" customHeight="1">
      <c r="A97" s="108" t="s">
        <v>4064</v>
      </c>
      <c r="B97" s="108" t="str">
        <f>VLOOKUP(A97,'ARTICLES 10052022'!$A$1:$D$1031,4,FALSE)</f>
        <v>AF</v>
      </c>
      <c r="C97" s="108" t="s">
        <v>4065</v>
      </c>
      <c r="D97" s="108">
        <f>VLOOKUP(A97,'STEEVE RESTITUTION'!$A$3:$H$484,8,FALSE)</f>
        <v>1210.97</v>
      </c>
      <c r="E97" s="109">
        <v>13</v>
      </c>
      <c r="F97" s="109">
        <f t="shared" si="5"/>
        <v>1091.7546153846154</v>
      </c>
      <c r="G97" s="109">
        <v>14192.81</v>
      </c>
      <c r="H97" s="109">
        <v>15</v>
      </c>
      <c r="I97" s="109">
        <f>VLOOKUP(A97,'ARTICLES 10052022'!$A$3:$Q$1031,17,FALSE)</f>
        <v>1210.97</v>
      </c>
      <c r="J97" s="109">
        <f t="shared" si="6"/>
        <v>18164.55</v>
      </c>
      <c r="K97" s="109">
        <f>VLOOKUP(A97,'ARTICLES 10052022'!$A$3:$J$1031,10,FALSE)</f>
        <v>803.86484999999993</v>
      </c>
      <c r="L97" s="109">
        <f t="shared" si="7"/>
        <v>12057.972749999999</v>
      </c>
      <c r="M97" s="109">
        <f t="shared" si="8"/>
        <v>6106.5772500000003</v>
      </c>
      <c r="N97" s="116">
        <f t="shared" si="9"/>
        <v>0.33618103668959598</v>
      </c>
    </row>
    <row r="98" spans="1:14" ht="12" customHeight="1">
      <c r="A98" s="108" t="s">
        <v>4072</v>
      </c>
      <c r="B98" s="108" t="str">
        <f>VLOOKUP(A98,'ARTICLES 10052022'!$A$1:$D$1031,4,FALSE)</f>
        <v>AF</v>
      </c>
      <c r="C98" s="108" t="s">
        <v>4073</v>
      </c>
      <c r="D98" s="108">
        <f>VLOOKUP(A98,'STEEVE RESTITUTION'!$A$3:$H$484,8,FALSE)</f>
        <v>1170.05</v>
      </c>
      <c r="E98" s="109">
        <v>284</v>
      </c>
      <c r="F98" s="109">
        <f t="shared" si="5"/>
        <v>976.20165492957756</v>
      </c>
      <c r="G98" s="109">
        <v>277241.27</v>
      </c>
      <c r="H98" s="109">
        <v>335</v>
      </c>
      <c r="I98" s="109">
        <f>VLOOKUP(A98,'ARTICLES 10052022'!$A$3:$Q$1031,17,FALSE)</f>
        <v>1170.05</v>
      </c>
      <c r="J98" s="109">
        <f t="shared" si="6"/>
        <v>391966.75</v>
      </c>
      <c r="K98" s="109">
        <f>VLOOKUP(A98,'ARTICLES 10052022'!$A$3:$J$1031,10,FALSE)</f>
        <v>777.18384999999989</v>
      </c>
      <c r="L98" s="109">
        <f t="shared" si="7"/>
        <v>260356.58974999996</v>
      </c>
      <c r="M98" s="109">
        <f t="shared" si="8"/>
        <v>131610.16025000004</v>
      </c>
      <c r="N98" s="116">
        <f t="shared" si="9"/>
        <v>0.33576868509892749</v>
      </c>
    </row>
    <row r="99" spans="1:14" ht="11.7" customHeight="1">
      <c r="A99" s="108" t="s">
        <v>4098</v>
      </c>
      <c r="B99" s="108" t="str">
        <f>VLOOKUP(A99,'ARTICLES 10052022'!$A$1:$D$1031,4,FALSE)</f>
        <v>AF</v>
      </c>
      <c r="C99" s="108" t="s">
        <v>4099</v>
      </c>
      <c r="D99" s="108">
        <f>VLOOKUP(A99,'STEEVE RESTITUTION'!$A$3:$H$484,8,FALSE)</f>
        <v>1235.52</v>
      </c>
      <c r="E99" s="109">
        <v>5</v>
      </c>
      <c r="F99" s="109">
        <f t="shared" si="5"/>
        <v>1057.0319999999999</v>
      </c>
      <c r="G99" s="109">
        <v>5285.16</v>
      </c>
      <c r="H99" s="109">
        <v>5</v>
      </c>
      <c r="I99" s="109">
        <f>VLOOKUP(A99,'ARTICLES 10052022'!$A$3:$Q$1031,17,FALSE)</f>
        <v>1235.52</v>
      </c>
      <c r="J99" s="109">
        <f t="shared" si="6"/>
        <v>6177.6</v>
      </c>
      <c r="K99" s="109">
        <f>VLOOKUP(A99,'ARTICLES 10052022'!$A$3:$J$1031,10,FALSE)</f>
        <v>819.55584999999996</v>
      </c>
      <c r="L99" s="109">
        <f t="shared" si="7"/>
        <v>4097.7792499999996</v>
      </c>
      <c r="M99" s="109">
        <f t="shared" si="8"/>
        <v>2079.8207500000008</v>
      </c>
      <c r="N99" s="116">
        <f t="shared" si="9"/>
        <v>0.33667132057757071</v>
      </c>
    </row>
    <row r="100" spans="1:14" ht="11.55" customHeight="1">
      <c r="A100" s="108" t="s">
        <v>4076</v>
      </c>
      <c r="B100" s="108" t="str">
        <f>VLOOKUP(A100,'ARTICLES 10052022'!$A$1:$D$1031,4,FALSE)</f>
        <v>AF</v>
      </c>
      <c r="C100" s="108" t="s">
        <v>4077</v>
      </c>
      <c r="D100" s="108">
        <f>VLOOKUP(A100,'STEEVE RESTITUTION'!$A$3:$H$484,8,FALSE)</f>
        <v>1249.56</v>
      </c>
      <c r="E100" s="109">
        <v>14</v>
      </c>
      <c r="F100" s="109">
        <f t="shared" si="5"/>
        <v>1121.97</v>
      </c>
      <c r="G100" s="109">
        <v>15707.58</v>
      </c>
      <c r="H100" s="109">
        <v>16</v>
      </c>
      <c r="I100" s="109">
        <f>VLOOKUP(A100,'ARTICLES 10052022'!$A$3:$Q$1031,17,FALSE)</f>
        <v>1249.56</v>
      </c>
      <c r="J100" s="109">
        <f t="shared" si="6"/>
        <v>19992.96</v>
      </c>
      <c r="K100" s="109">
        <f>VLOOKUP(A100,'ARTICLES 10052022'!$A$3:$J$1031,10,FALSE)</f>
        <v>832.26985000000002</v>
      </c>
      <c r="L100" s="109">
        <f t="shared" si="7"/>
        <v>13316.3176</v>
      </c>
      <c r="M100" s="109">
        <f t="shared" si="8"/>
        <v>6676.6423999999988</v>
      </c>
      <c r="N100" s="116">
        <f t="shared" si="9"/>
        <v>0.3339496702839399</v>
      </c>
    </row>
    <row r="101" spans="1:14" ht="11.25" customHeight="1">
      <c r="A101" s="108" t="s">
        <v>4080</v>
      </c>
      <c r="B101" s="108" t="str">
        <f>VLOOKUP(A101,'ARTICLES 10052022'!$A$1:$D$1031,4,FALSE)</f>
        <v>AF</v>
      </c>
      <c r="C101" s="108" t="s">
        <v>4081</v>
      </c>
      <c r="D101" s="108">
        <f>VLOOKUP(A101,'STEEVE RESTITUTION'!$A$3:$H$484,8,FALSE)</f>
        <v>1279.56</v>
      </c>
      <c r="E101" s="109">
        <v>9</v>
      </c>
      <c r="F101" s="109">
        <f t="shared" si="5"/>
        <v>1147.1666666666667</v>
      </c>
      <c r="G101" s="109">
        <v>10324.5</v>
      </c>
      <c r="H101" s="109">
        <v>10</v>
      </c>
      <c r="I101" s="109">
        <f>VLOOKUP(A101,'ARTICLES 10052022'!$A$3:$Q$1031,17,FALSE)</f>
        <v>1279.56</v>
      </c>
      <c r="J101" s="109">
        <f t="shared" si="6"/>
        <v>12795.599999999999</v>
      </c>
      <c r="K101" s="109">
        <f>VLOOKUP(A101,'ARTICLES 10052022'!$A$3:$J$1031,10,FALSE)</f>
        <v>852.26984999999991</v>
      </c>
      <c r="L101" s="109">
        <f t="shared" si="7"/>
        <v>8522.6984999999986</v>
      </c>
      <c r="M101" s="109">
        <f t="shared" si="8"/>
        <v>4272.9014999999999</v>
      </c>
      <c r="N101" s="116">
        <f t="shared" si="9"/>
        <v>0.33393521991934733</v>
      </c>
    </row>
    <row r="102" spans="1:14" ht="11.55" customHeight="1">
      <c r="A102" s="108" t="s">
        <v>4068</v>
      </c>
      <c r="B102" s="108" t="str">
        <f>VLOOKUP(A102,'ARTICLES 10052022'!$A$1:$D$1031,4,FALSE)</f>
        <v>AF</v>
      </c>
      <c r="C102" s="108" t="s">
        <v>4069</v>
      </c>
      <c r="D102" s="108">
        <f>VLOOKUP(A102,'STEEVE RESTITUTION'!$A$3:$H$484,8,FALSE)</f>
        <v>1240.22</v>
      </c>
      <c r="E102" s="109">
        <v>10</v>
      </c>
      <c r="F102" s="109">
        <f t="shared" si="5"/>
        <v>1075.6559999999999</v>
      </c>
      <c r="G102" s="109">
        <v>10756.56</v>
      </c>
      <c r="H102" s="109">
        <v>11</v>
      </c>
      <c r="I102" s="109">
        <f>VLOOKUP(A102,'ARTICLES 10052022'!$A$3:$Q$1031,17,FALSE)</f>
        <v>1240.22</v>
      </c>
      <c r="J102" s="109">
        <f t="shared" si="6"/>
        <v>13642.42</v>
      </c>
      <c r="K102" s="109">
        <f>VLOOKUP(A102,'ARTICLES 10052022'!$A$3:$J$1031,10,FALSE)</f>
        <v>823.95884999999998</v>
      </c>
      <c r="L102" s="109">
        <f t="shared" si="7"/>
        <v>9063.5473500000007</v>
      </c>
      <c r="M102" s="109">
        <f t="shared" si="8"/>
        <v>4578.8726499999993</v>
      </c>
      <c r="N102" s="116">
        <f t="shared" si="9"/>
        <v>0.33563492767412229</v>
      </c>
    </row>
    <row r="103" spans="1:14" ht="11.25" customHeight="1">
      <c r="A103" s="110" t="s">
        <v>4084</v>
      </c>
      <c r="B103" s="110" t="str">
        <f>VLOOKUP(A103,'ARTICLES 10052022'!$A$1:$D$1031,4,FALSE)</f>
        <v>AF</v>
      </c>
      <c r="C103" s="110" t="s">
        <v>4085</v>
      </c>
      <c r="D103" s="110">
        <f>VLOOKUP(A103,'STEEVE RESTITUTION'!$A$3:$H$484,8,FALSE)</f>
        <v>1216.55</v>
      </c>
      <c r="E103" s="111">
        <v>235</v>
      </c>
      <c r="F103" s="111">
        <f t="shared" si="5"/>
        <v>1015.3891914893617</v>
      </c>
      <c r="G103" s="111">
        <v>238616.46</v>
      </c>
      <c r="H103" s="111">
        <v>277</v>
      </c>
      <c r="I103" s="111">
        <f>VLOOKUP(A103,'ARTICLES 10052022'!$A$3:$Q$1031,17,FALSE)</f>
        <v>1216.55</v>
      </c>
      <c r="J103" s="111">
        <f t="shared" si="6"/>
        <v>336984.35</v>
      </c>
      <c r="K103" s="111">
        <f>VLOOKUP(A103,'ARTICLES 10052022'!$A$3:$J$1031,10,FALSE)</f>
        <v>811.45784999999989</v>
      </c>
      <c r="L103" s="111">
        <f t="shared" si="7"/>
        <v>224773.82444999996</v>
      </c>
      <c r="M103" s="111">
        <f t="shared" si="8"/>
        <v>112210.52555000002</v>
      </c>
      <c r="N103" s="117">
        <f t="shared" si="9"/>
        <v>0.33298438206403363</v>
      </c>
    </row>
    <row r="104" spans="1:14" ht="11.55" customHeight="1">
      <c r="A104" s="110" t="s">
        <v>4088</v>
      </c>
      <c r="B104" s="110" t="str">
        <f>VLOOKUP(A104,'ARTICLES 10052022'!$A$1:$D$1031,4,FALSE)</f>
        <v>AF</v>
      </c>
      <c r="C104" s="110" t="s">
        <v>4089</v>
      </c>
      <c r="D104" s="110">
        <f>VLOOKUP(A104,'STEEVE RESTITUTION'!$A$3:$H$484,8,FALSE)</f>
        <v>1468.51</v>
      </c>
      <c r="E104" s="111">
        <v>4</v>
      </c>
      <c r="F104" s="111">
        <f t="shared" si="5"/>
        <v>1305.53</v>
      </c>
      <c r="G104" s="111">
        <v>5222.12</v>
      </c>
      <c r="H104" s="111">
        <v>4</v>
      </c>
      <c r="I104" s="111">
        <f>VLOOKUP(A104,'ARTICLES 10052022'!$A$3:$Q$1031,17,FALSE)</f>
        <v>1468.51</v>
      </c>
      <c r="J104" s="111">
        <f t="shared" si="6"/>
        <v>5874.04</v>
      </c>
      <c r="K104" s="111">
        <f>VLOOKUP(A104,'ARTICLES 10052022'!$A$3:$J$1031,10,FALSE)</f>
        <v>984.26085</v>
      </c>
      <c r="L104" s="111">
        <f t="shared" si="7"/>
        <v>3937.0434</v>
      </c>
      <c r="M104" s="111">
        <f t="shared" si="8"/>
        <v>1936.9965999999999</v>
      </c>
      <c r="N104" s="117">
        <f t="shared" si="9"/>
        <v>0.3297554323770352</v>
      </c>
    </row>
    <row r="105" spans="1:14" ht="11.25" customHeight="1">
      <c r="A105" s="110" t="s">
        <v>3480</v>
      </c>
      <c r="B105" s="110" t="str">
        <f>VLOOKUP(A105,'ARTICLES 10052022'!$A$1:$D$1031,4,FALSE)</f>
        <v>AF</v>
      </c>
      <c r="C105" s="110" t="s">
        <v>3481</v>
      </c>
      <c r="D105" s="110">
        <f>VLOOKUP(A105,'STEEVE RESTITUTION'!$A$3:$H$484,8,FALSE)</f>
        <v>88.5</v>
      </c>
      <c r="E105" s="111">
        <v>3</v>
      </c>
      <c r="F105" s="111">
        <f t="shared" si="5"/>
        <v>80</v>
      </c>
      <c r="G105" s="111">
        <v>240</v>
      </c>
      <c r="H105" s="111">
        <v>3</v>
      </c>
      <c r="I105" s="111">
        <f>VLOOKUP(A105,'ARTICLES 10052022'!$A$3:$Q$1031,17,FALSE)</f>
        <v>88.5</v>
      </c>
      <c r="J105" s="111">
        <f t="shared" si="6"/>
        <v>265.5</v>
      </c>
      <c r="K105" s="111">
        <f>VLOOKUP(A105,'ARTICLES 10052022'!$A$3:$J$1031,10,FALSE)</f>
        <v>61.457599999999999</v>
      </c>
      <c r="L105" s="111">
        <f t="shared" si="7"/>
        <v>184.37279999999998</v>
      </c>
      <c r="M105" s="111">
        <f t="shared" si="8"/>
        <v>81.127200000000016</v>
      </c>
      <c r="N105" s="117">
        <f t="shared" si="9"/>
        <v>0.30556384180790969</v>
      </c>
    </row>
    <row r="106" spans="1:14" ht="11.55" customHeight="1">
      <c r="A106" s="108" t="s">
        <v>4090</v>
      </c>
      <c r="B106" s="108" t="str">
        <f>VLOOKUP(A106,'ARTICLES 10052022'!$A$1:$D$1031,4,FALSE)</f>
        <v>AF</v>
      </c>
      <c r="C106" s="108" t="s">
        <v>4091</v>
      </c>
      <c r="D106" s="108">
        <f>VLOOKUP(A106,'STEEVE RESTITUTION'!$A$3:$H$484,8,FALSE)</f>
        <v>1413.66</v>
      </c>
      <c r="E106" s="109">
        <v>70</v>
      </c>
      <c r="F106" s="109">
        <f t="shared" si="5"/>
        <v>1234.5528571428572</v>
      </c>
      <c r="G106" s="109">
        <v>86418.7</v>
      </c>
      <c r="H106" s="109">
        <v>82</v>
      </c>
      <c r="I106" s="109">
        <f>VLOOKUP(A106,'ARTICLES 10052022'!$A$3:$Q$1031,17,FALSE)</f>
        <v>1413.66</v>
      </c>
      <c r="J106" s="109">
        <f t="shared" si="6"/>
        <v>115920.12000000001</v>
      </c>
      <c r="K106" s="109">
        <f>VLOOKUP(A106,'ARTICLES 10052022'!$A$3:$J$1031,10,FALSE)</f>
        <v>949.69085000000007</v>
      </c>
      <c r="L106" s="109">
        <f t="shared" si="7"/>
        <v>77874.649700000009</v>
      </c>
      <c r="M106" s="109">
        <f t="shared" si="8"/>
        <v>38045.470300000001</v>
      </c>
      <c r="N106" s="116">
        <f t="shared" si="9"/>
        <v>0.32820420044423693</v>
      </c>
    </row>
    <row r="107" spans="1:14" ht="11.25" customHeight="1">
      <c r="A107" s="108" t="s">
        <v>4086</v>
      </c>
      <c r="B107" s="108" t="str">
        <f>VLOOKUP(A107,'ARTICLES 10052022'!$A$1:$D$1031,4,FALSE)</f>
        <v>AF</v>
      </c>
      <c r="C107" s="108" t="s">
        <v>4087</v>
      </c>
      <c r="D107" s="108">
        <f>VLOOKUP(A107,'STEEVE RESTITUTION'!$A$3:$H$484,8,FALSE)</f>
        <v>1453.48</v>
      </c>
      <c r="E107" s="109">
        <v>5</v>
      </c>
      <c r="F107" s="109">
        <f t="shared" si="5"/>
        <v>1318.0040000000001</v>
      </c>
      <c r="G107" s="109">
        <v>6590.02</v>
      </c>
      <c r="H107" s="109">
        <v>5</v>
      </c>
      <c r="I107" s="109">
        <f>VLOOKUP(A107,'ARTICLES 10052022'!$A$3:$Q$1031,17,FALSE)</f>
        <v>1453.48</v>
      </c>
      <c r="J107" s="109">
        <f t="shared" si="6"/>
        <v>7267.4</v>
      </c>
      <c r="K107" s="109">
        <f>VLOOKUP(A107,'ARTICLES 10052022'!$A$3:$J$1031,10,FALSE)</f>
        <v>976.24085000000002</v>
      </c>
      <c r="L107" s="109">
        <f t="shared" si="7"/>
        <v>4881.2042499999998</v>
      </c>
      <c r="M107" s="109">
        <f t="shared" si="8"/>
        <v>2386.1957499999999</v>
      </c>
      <c r="N107" s="116">
        <f t="shared" si="9"/>
        <v>0.32834242645237638</v>
      </c>
    </row>
    <row r="108" spans="1:14" ht="11.55" customHeight="1">
      <c r="A108" s="110" t="s">
        <v>3454</v>
      </c>
      <c r="B108" s="110" t="str">
        <f>VLOOKUP(A108,'ARTICLES 10052022'!$A$1:$D$1031,4,FALSE)</f>
        <v>AF</v>
      </c>
      <c r="C108" s="110" t="s">
        <v>3455</v>
      </c>
      <c r="D108" s="110">
        <f>VLOOKUP(A108,'STEEVE RESTITUTION'!$A$3:$H$484,8,FALSE)</f>
        <v>547.57000000000005</v>
      </c>
      <c r="E108" s="111">
        <v>267</v>
      </c>
      <c r="F108" s="111">
        <f t="shared" si="5"/>
        <v>530.95666666666659</v>
      </c>
      <c r="G108" s="111">
        <v>141765.43</v>
      </c>
      <c r="H108" s="111">
        <v>315</v>
      </c>
      <c r="I108" s="111">
        <f>VLOOKUP(A108,'ARTICLES 10052022'!$A$3:$Q$1031,17,FALSE)</f>
        <v>547.57000000000005</v>
      </c>
      <c r="J108" s="111">
        <f t="shared" si="6"/>
        <v>172484.55000000002</v>
      </c>
      <c r="K108" s="111">
        <f>VLOOKUP(A108,'ARTICLES 10052022'!$A$3:$J$1031,10,FALSE)</f>
        <v>362.46000000000004</v>
      </c>
      <c r="L108" s="111">
        <f t="shared" si="7"/>
        <v>114174.90000000001</v>
      </c>
      <c r="M108" s="111">
        <f t="shared" si="8"/>
        <v>58309.650000000009</v>
      </c>
      <c r="N108" s="117">
        <f t="shared" si="9"/>
        <v>0.33805723469145499</v>
      </c>
    </row>
    <row r="109" spans="1:14" ht="11.25" customHeight="1">
      <c r="A109" s="110" t="s">
        <v>4048</v>
      </c>
      <c r="B109" s="110" t="str">
        <f>VLOOKUP(A109,'ARTICLES 10052022'!$A$1:$D$1031,4,FALSE)</f>
        <v>AF</v>
      </c>
      <c r="C109" s="110" t="s">
        <v>4049</v>
      </c>
      <c r="D109" s="110">
        <f>VLOOKUP(A109,'STEEVE RESTITUTION'!$A$3:$H$484,8,FALSE)</f>
        <v>573.51603999999998</v>
      </c>
      <c r="E109" s="111">
        <v>171</v>
      </c>
      <c r="F109" s="111">
        <f t="shared" si="5"/>
        <v>506.50491228070172</v>
      </c>
      <c r="G109" s="111">
        <v>86612.34</v>
      </c>
      <c r="H109" s="111">
        <v>201</v>
      </c>
      <c r="I109" s="111">
        <f>VLOOKUP(A109,'ARTICLES 10052022'!$A$3:$Q$1031,17,FALSE)</f>
        <v>573.51603999999998</v>
      </c>
      <c r="J109" s="111">
        <f t="shared" si="6"/>
        <v>115276.72404</v>
      </c>
      <c r="K109" s="111">
        <f>VLOOKUP(A109,'ARTICLES 10052022'!$A$3:$J$1031,10,FALSE)</f>
        <v>380.65600000000001</v>
      </c>
      <c r="L109" s="111">
        <f t="shared" si="7"/>
        <v>76511.856</v>
      </c>
      <c r="M109" s="111">
        <f t="shared" si="8"/>
        <v>38764.868040000001</v>
      </c>
      <c r="N109" s="117">
        <f t="shared" si="9"/>
        <v>0.33627662793877572</v>
      </c>
    </row>
    <row r="110" spans="1:14" ht="11.55" customHeight="1">
      <c r="A110" s="108" t="s">
        <v>3402</v>
      </c>
      <c r="B110" s="108" t="str">
        <f>VLOOKUP(A110,'ARTICLES 10052022'!$A$1:$D$1031,4,FALSE)</f>
        <v>AA</v>
      </c>
      <c r="C110" s="108" t="s">
        <v>3403</v>
      </c>
      <c r="D110" s="108">
        <f>VLOOKUP(A110,'STEEVE RESTITUTION'!$A$3:$H$484,8,FALSE)</f>
        <v>4996.8954400000002</v>
      </c>
      <c r="E110" s="109">
        <v>9</v>
      </c>
      <c r="F110" s="109">
        <f t="shared" si="5"/>
        <v>3754.6666666666665</v>
      </c>
      <c r="G110" s="109">
        <v>33792</v>
      </c>
      <c r="H110" s="109">
        <v>10</v>
      </c>
      <c r="I110" s="109">
        <f>VLOOKUP(A110,'ARTICLES 10052022'!$A$3:$Q$1031,17,FALSE)</f>
        <v>4996.8954400000002</v>
      </c>
      <c r="J110" s="109">
        <f t="shared" si="6"/>
        <v>49968.954400000002</v>
      </c>
      <c r="K110" s="109">
        <f>VLOOKUP(A110,'ARTICLES 10052022'!$A$3:$J$1031,10,FALSE)</f>
        <v>3328.2599999999998</v>
      </c>
      <c r="L110" s="109">
        <f t="shared" si="7"/>
        <v>33282.6</v>
      </c>
      <c r="M110" s="109">
        <f t="shared" si="8"/>
        <v>16686.354400000004</v>
      </c>
      <c r="N110" s="116">
        <f t="shared" si="9"/>
        <v>0.33393443189597743</v>
      </c>
    </row>
    <row r="111" spans="1:14" ht="11.25" customHeight="1">
      <c r="A111" s="110" t="s">
        <v>3408</v>
      </c>
      <c r="B111" s="110" t="str">
        <f>VLOOKUP(A111,'ARTICLES 10052022'!$A$1:$D$1031,4,FALSE)</f>
        <v>AA</v>
      </c>
      <c r="C111" s="110" t="s">
        <v>3409</v>
      </c>
      <c r="D111" s="110">
        <f>VLOOKUP(A111,'STEEVE RESTITUTION'!$A$3:$H$484,8,FALSE)</f>
        <v>9993.7908800000005</v>
      </c>
      <c r="E111" s="111">
        <v>1</v>
      </c>
      <c r="F111" s="111">
        <f t="shared" si="5"/>
        <v>8144</v>
      </c>
      <c r="G111" s="111">
        <v>8144</v>
      </c>
      <c r="H111" s="111">
        <v>1</v>
      </c>
      <c r="I111" s="111">
        <f>VLOOKUP(A111,'ARTICLES 10052022'!$A$3:$Q$1031,17,FALSE)</f>
        <v>9993.7908800000005</v>
      </c>
      <c r="J111" s="111">
        <f t="shared" si="6"/>
        <v>9993.7908800000005</v>
      </c>
      <c r="K111" s="111">
        <f>VLOOKUP(A111,'ARTICLES 10052022'!$A$3:$J$1031,10,FALSE)</f>
        <v>6656.5199999999995</v>
      </c>
      <c r="L111" s="111">
        <f t="shared" si="7"/>
        <v>6656.5199999999995</v>
      </c>
      <c r="M111" s="111">
        <f t="shared" si="8"/>
        <v>3337.2708800000009</v>
      </c>
      <c r="N111" s="117">
        <f t="shared" si="9"/>
        <v>0.33393443189597749</v>
      </c>
    </row>
    <row r="112" spans="1:14" ht="11.55" customHeight="1">
      <c r="A112" s="110" t="s">
        <v>3412</v>
      </c>
      <c r="B112" s="110" t="str">
        <f>VLOOKUP(A112,'ARTICLES 10052022'!$A$1:$D$1031,4,FALSE)</f>
        <v>AA</v>
      </c>
      <c r="C112" s="110" t="s">
        <v>3413</v>
      </c>
      <c r="D112" s="110">
        <f>VLOOKUP(A112,'STEEVE RESTITUTION'!$A$3:$H$484,8,FALSE)</f>
        <v>2498.4477200000001</v>
      </c>
      <c r="E112" s="111">
        <v>334</v>
      </c>
      <c r="F112" s="111">
        <f t="shared" si="5"/>
        <v>1920.3307485029939</v>
      </c>
      <c r="G112" s="111">
        <v>641390.47</v>
      </c>
      <c r="H112" s="111">
        <v>394</v>
      </c>
      <c r="I112" s="111">
        <f>VLOOKUP(A112,'ARTICLES 10052022'!$A$3:$Q$1031,17,FALSE)</f>
        <v>2498.4477200000001</v>
      </c>
      <c r="J112" s="111">
        <f t="shared" si="6"/>
        <v>984388.40168000001</v>
      </c>
      <c r="K112" s="111">
        <f>VLOOKUP(A112,'ARTICLES 10052022'!$A$3:$J$1031,10,FALSE)</f>
        <v>1664.1299999999999</v>
      </c>
      <c r="L112" s="111">
        <f t="shared" si="7"/>
        <v>655667.22</v>
      </c>
      <c r="M112" s="111">
        <f t="shared" si="8"/>
        <v>328721.18168000004</v>
      </c>
      <c r="N112" s="117">
        <f t="shared" si="9"/>
        <v>0.33393443189597743</v>
      </c>
    </row>
    <row r="113" spans="1:14" ht="11.55" customHeight="1">
      <c r="A113" s="108" t="s">
        <v>3406</v>
      </c>
      <c r="B113" s="108" t="str">
        <f>VLOOKUP(A113,'ARTICLES 10052022'!$A$1:$D$1031,4,FALSE)</f>
        <v>AA</v>
      </c>
      <c r="C113" s="108" t="s">
        <v>3407</v>
      </c>
      <c r="D113" s="108">
        <f>VLOOKUP(A113,'STEEVE RESTITUTION'!$A$3:$H$484,8,FALSE)</f>
        <v>1250.6338600000001</v>
      </c>
      <c r="E113" s="109">
        <v>13</v>
      </c>
      <c r="F113" s="109">
        <f t="shared" si="5"/>
        <v>988.15384615384619</v>
      </c>
      <c r="G113" s="109">
        <v>12846</v>
      </c>
      <c r="H113" s="109">
        <v>15</v>
      </c>
      <c r="I113" s="109">
        <f>VLOOKUP(A113,'ARTICLES 10052022'!$A$3:$Q$1031,17,FALSE)</f>
        <v>1250.6338600000001</v>
      </c>
      <c r="J113" s="109">
        <f t="shared" si="6"/>
        <v>18759.507900000001</v>
      </c>
      <c r="K113" s="109">
        <f>VLOOKUP(A113,'ARTICLES 10052022'!$A$3:$J$1031,10,FALSE)</f>
        <v>833.005</v>
      </c>
      <c r="L113" s="109">
        <f t="shared" si="7"/>
        <v>12495.075000000001</v>
      </c>
      <c r="M113" s="109">
        <f t="shared" si="8"/>
        <v>6264.4328999999998</v>
      </c>
      <c r="N113" s="116">
        <f t="shared" si="9"/>
        <v>0.33393375420044996</v>
      </c>
    </row>
    <row r="114" spans="1:14" ht="11.25" customHeight="1">
      <c r="A114" s="110" t="s">
        <v>3404</v>
      </c>
      <c r="B114" s="110" t="str">
        <f>VLOOKUP(A114,'ARTICLES 10052022'!$A$1:$D$1031,4,FALSE)</f>
        <v>AA</v>
      </c>
      <c r="C114" s="110" t="s">
        <v>3405</v>
      </c>
      <c r="D114" s="110">
        <f>VLOOKUP(A114,'STEEVE RESTITUTION'!$A$3:$H$484,8,FALSE)</f>
        <v>5724.095440000001</v>
      </c>
      <c r="E114" s="111">
        <v>7</v>
      </c>
      <c r="F114" s="111">
        <f t="shared" si="5"/>
        <v>4627.2928571428574</v>
      </c>
      <c r="G114" s="111">
        <v>32391.05</v>
      </c>
      <c r="H114" s="111">
        <v>8</v>
      </c>
      <c r="I114" s="111">
        <f>VLOOKUP(A114,'ARTICLES 10052022'!$A$3:$Q$1031,17,FALSE)</f>
        <v>5724.095440000001</v>
      </c>
      <c r="J114" s="111">
        <f t="shared" si="6"/>
        <v>45792.763520000008</v>
      </c>
      <c r="K114" s="111">
        <f>VLOOKUP(A114,'ARTICLES 10052022'!$A$3:$J$1031,10,FALSE)</f>
        <v>3813.06</v>
      </c>
      <c r="L114" s="111">
        <f t="shared" si="7"/>
        <v>30504.48</v>
      </c>
      <c r="M114" s="111">
        <f t="shared" si="8"/>
        <v>15288.283520000008</v>
      </c>
      <c r="N114" s="117">
        <f t="shared" si="9"/>
        <v>0.33385806718834177</v>
      </c>
    </row>
    <row r="115" spans="1:14" ht="11.25" customHeight="1">
      <c r="A115" s="108" t="s">
        <v>3414</v>
      </c>
      <c r="B115" s="108" t="str">
        <f>VLOOKUP(A115,'ARTICLES 10052022'!$A$1:$D$1031,4,FALSE)</f>
        <v>AA</v>
      </c>
      <c r="C115" s="108" t="s">
        <v>3415</v>
      </c>
      <c r="D115" s="108">
        <f>VLOOKUP(A115,'STEEVE RESTITUTION'!$A$3:$H$484,8,FALSE)</f>
        <v>2862.0477200000005</v>
      </c>
      <c r="E115" s="109">
        <v>179</v>
      </c>
      <c r="F115" s="109">
        <f t="shared" si="5"/>
        <v>2243.8682681564246</v>
      </c>
      <c r="G115" s="109">
        <v>401652.42</v>
      </c>
      <c r="H115" s="109">
        <v>211</v>
      </c>
      <c r="I115" s="109">
        <f>VLOOKUP(A115,'ARTICLES 10052022'!$A$3:$Q$1031,17,FALSE)</f>
        <v>2862.0477200000005</v>
      </c>
      <c r="J115" s="109">
        <f t="shared" si="6"/>
        <v>603892.06892000011</v>
      </c>
      <c r="K115" s="109">
        <f>VLOOKUP(A115,'ARTICLES 10052022'!$A$3:$J$1031,10,FALSE)</f>
        <v>1906.53</v>
      </c>
      <c r="L115" s="109">
        <f t="shared" si="7"/>
        <v>402277.83</v>
      </c>
      <c r="M115" s="109">
        <f t="shared" si="8"/>
        <v>201614.23892000009</v>
      </c>
      <c r="N115" s="116">
        <f t="shared" si="9"/>
        <v>0.33385806718834171</v>
      </c>
    </row>
    <row r="116" spans="1:14" ht="11.55" customHeight="1">
      <c r="A116" s="108" t="s">
        <v>3410</v>
      </c>
      <c r="B116" s="108" t="str">
        <f>VLOOKUP(A116,'ARTICLES 10052022'!$A$1:$D$1031,4,FALSE)</f>
        <v>AA</v>
      </c>
      <c r="C116" s="108" t="s">
        <v>3411</v>
      </c>
      <c r="D116" s="108">
        <f>VLOOKUP(A116,'STEEVE RESTITUTION'!$A$3:$H$484,8,FALSE)</f>
        <v>1468.1938600000001</v>
      </c>
      <c r="E116" s="109">
        <v>165</v>
      </c>
      <c r="F116" s="109">
        <f t="shared" si="5"/>
        <v>1134.3223636363637</v>
      </c>
      <c r="G116" s="109">
        <v>187163.19</v>
      </c>
      <c r="H116" s="109">
        <v>194</v>
      </c>
      <c r="I116" s="109">
        <f>VLOOKUP(A116,'ARTICLES 10052022'!$A$3:$Q$1031,17,FALSE)</f>
        <v>1468.1938600000001</v>
      </c>
      <c r="J116" s="109">
        <f t="shared" si="6"/>
        <v>284829.60884</v>
      </c>
      <c r="K116" s="109">
        <f>VLOOKUP(A116,'ARTICLES 10052022'!$A$3:$J$1031,10,FALSE)</f>
        <v>978.63549999999998</v>
      </c>
      <c r="L116" s="109">
        <f t="shared" si="7"/>
        <v>189855.28699999998</v>
      </c>
      <c r="M116" s="109">
        <f t="shared" si="8"/>
        <v>94974.321840000019</v>
      </c>
      <c r="N116" s="116">
        <f t="shared" si="9"/>
        <v>0.3334425877520017</v>
      </c>
    </row>
    <row r="117" spans="1:14" ht="11.25" customHeight="1">
      <c r="A117" s="108" t="s">
        <v>3478</v>
      </c>
      <c r="B117" s="108" t="str">
        <f>VLOOKUP(A117,'ARTICLES 10052022'!$A$1:$D$1031,4,FALSE)</f>
        <v>AF</v>
      </c>
      <c r="C117" s="108" t="s">
        <v>3479</v>
      </c>
      <c r="D117" s="108">
        <f>VLOOKUP(A117,'STEEVE RESTITUTION'!$A$3:$H$484,8,FALSE)</f>
        <v>87.24</v>
      </c>
      <c r="E117" s="109">
        <v>5</v>
      </c>
      <c r="F117" s="109">
        <f t="shared" si="5"/>
        <v>80</v>
      </c>
      <c r="G117" s="109">
        <v>400</v>
      </c>
      <c r="H117" s="109">
        <v>5</v>
      </c>
      <c r="I117" s="109">
        <f>VLOOKUP(A117,'ARTICLES 10052022'!$A$3:$Q$1031,17,FALSE)</f>
        <v>87.24</v>
      </c>
      <c r="J117" s="109">
        <f t="shared" si="6"/>
        <v>436.2</v>
      </c>
      <c r="K117" s="109">
        <f>VLOOKUP(A117,'ARTICLES 10052022'!$A$3:$J$1031,10,FALSE)</f>
        <v>61.14</v>
      </c>
      <c r="L117" s="109">
        <f t="shared" si="7"/>
        <v>305.7</v>
      </c>
      <c r="M117" s="109">
        <f t="shared" si="8"/>
        <v>130.5</v>
      </c>
      <c r="N117" s="116">
        <f t="shared" si="9"/>
        <v>0.29917469050894085</v>
      </c>
    </row>
    <row r="118" spans="1:14" ht="11.55" customHeight="1">
      <c r="A118" s="110" t="s">
        <v>3831</v>
      </c>
      <c r="B118" s="110" t="str">
        <f>VLOOKUP(A118,'ARTICLES 10052022'!$A$1:$D$1031,4,FALSE)</f>
        <v>AF</v>
      </c>
      <c r="C118" s="110" t="s">
        <v>3832</v>
      </c>
      <c r="D118" s="110">
        <f>VLOOKUP(A118,'STEEVE RESTITUTION'!$A$3:$H$484,8,FALSE)</f>
        <v>119.77</v>
      </c>
      <c r="E118" s="111">
        <v>1</v>
      </c>
      <c r="F118" s="111">
        <f t="shared" si="5"/>
        <v>115</v>
      </c>
      <c r="G118" s="111">
        <v>115</v>
      </c>
      <c r="H118" s="111">
        <v>1</v>
      </c>
      <c r="I118" s="111">
        <f>VLOOKUP(A118,'ARTICLES 10052022'!$A$3:$Q$1031,17,FALSE)</f>
        <v>119.77</v>
      </c>
      <c r="J118" s="111">
        <f t="shared" si="6"/>
        <v>119.77</v>
      </c>
      <c r="K118" s="111">
        <f>VLOOKUP(A118,'ARTICLES 10052022'!$A$3:$J$1031,10,FALSE)</f>
        <v>81.319999999999993</v>
      </c>
      <c r="L118" s="111">
        <f t="shared" si="7"/>
        <v>81.319999999999993</v>
      </c>
      <c r="M118" s="111">
        <f t="shared" si="8"/>
        <v>38.450000000000003</v>
      </c>
      <c r="N118" s="117">
        <f t="shared" si="9"/>
        <v>0.3210319779577524</v>
      </c>
    </row>
    <row r="119" spans="1:14" ht="11.55" customHeight="1">
      <c r="A119" s="108" t="s">
        <v>3432</v>
      </c>
      <c r="B119" s="108" t="str">
        <f>VLOOKUP(A119,'ARTICLES 10052022'!$A$1:$D$1031,4,FALSE)</f>
        <v>AS</v>
      </c>
      <c r="C119" s="108" t="s">
        <v>3433</v>
      </c>
      <c r="D119" s="108">
        <f>VLOOKUP(A119,'STEEVE RESTITUTION'!$A$3:$H$484,8,FALSE)</f>
        <v>11.100000000000001</v>
      </c>
      <c r="E119" s="109">
        <v>538.4</v>
      </c>
      <c r="F119" s="109">
        <f t="shared" si="5"/>
        <v>7.4973625557206542</v>
      </c>
      <c r="G119" s="109">
        <v>4036.58</v>
      </c>
      <c r="H119" s="109">
        <v>635</v>
      </c>
      <c r="I119" s="109">
        <f>VLOOKUP(A119,'ARTICLES 10052022'!$A$3:$Q$1031,17,FALSE)</f>
        <v>11.100000000000001</v>
      </c>
      <c r="J119" s="109">
        <f t="shared" si="6"/>
        <v>7048.5000000000009</v>
      </c>
      <c r="K119" s="109">
        <f>VLOOKUP(A119,'ARTICLES 10052022'!$A$3:$J$1031,10,FALSE)</f>
        <v>7.4</v>
      </c>
      <c r="L119" s="109">
        <f t="shared" si="7"/>
        <v>4699</v>
      </c>
      <c r="M119" s="109">
        <f t="shared" si="8"/>
        <v>2349.5000000000009</v>
      </c>
      <c r="N119" s="116">
        <f t="shared" si="9"/>
        <v>0.33333333333333343</v>
      </c>
    </row>
    <row r="120" spans="1:14" ht="11.25" customHeight="1">
      <c r="A120" s="108" t="s">
        <v>3496</v>
      </c>
      <c r="B120" s="108" t="str">
        <f>VLOOKUP(A120,'ARTICLES 10052022'!$A$1:$D$1031,4,FALSE)</f>
        <v>AS</v>
      </c>
      <c r="C120" s="108" t="s">
        <v>3497</v>
      </c>
      <c r="D120" s="108">
        <f>VLOOKUP(A120,'STEEVE RESTITUTION'!$A$3:$H$484,8,FALSE)</f>
        <v>0.34500000000000003</v>
      </c>
      <c r="E120" s="109">
        <v>7500</v>
      </c>
      <c r="F120" s="109">
        <f t="shared" si="5"/>
        <v>0.28967199999999999</v>
      </c>
      <c r="G120" s="109">
        <v>2172.54</v>
      </c>
      <c r="H120" s="109">
        <v>8850</v>
      </c>
      <c r="I120" s="109">
        <f>VLOOKUP(A120,'ARTICLES 10052022'!$A$3:$Q$1031,17,FALSE)</f>
        <v>0.34500000000000003</v>
      </c>
      <c r="J120" s="109">
        <f t="shared" si="6"/>
        <v>3053.2500000000005</v>
      </c>
      <c r="K120" s="109">
        <f>VLOOKUP(A120,'ARTICLES 10052022'!$A$3:$J$1031,10,FALSE)</f>
        <v>0.23</v>
      </c>
      <c r="L120" s="109">
        <f t="shared" si="7"/>
        <v>2035.5</v>
      </c>
      <c r="M120" s="109">
        <f t="shared" si="8"/>
        <v>1017.7500000000005</v>
      </c>
      <c r="N120" s="116">
        <f t="shared" si="9"/>
        <v>0.33333333333333343</v>
      </c>
    </row>
    <row r="121" spans="1:14" ht="11.25" customHeight="1">
      <c r="A121" s="108" t="s">
        <v>3500</v>
      </c>
      <c r="B121" s="108" t="str">
        <f>VLOOKUP(A121,'ARTICLES 10052022'!$A$1:$D$1031,4,FALSE)</f>
        <v>AS</v>
      </c>
      <c r="C121" s="108" t="s">
        <v>3501</v>
      </c>
      <c r="D121" s="108">
        <f>VLOOKUP(A121,'STEEVE RESTITUTION'!$A$3:$H$484,8,FALSE)</f>
        <v>0.13800000000000001</v>
      </c>
      <c r="E121" s="109">
        <v>32458</v>
      </c>
      <c r="F121" s="109">
        <f t="shared" si="5"/>
        <v>0.12489247643108017</v>
      </c>
      <c r="G121" s="109">
        <v>4053.76</v>
      </c>
      <c r="H121" s="109">
        <v>38300</v>
      </c>
      <c r="I121" s="109">
        <f>VLOOKUP(A121,'ARTICLES 10052022'!$A$3:$Q$1031,17,FALSE)</f>
        <v>0.13800000000000001</v>
      </c>
      <c r="J121" s="109">
        <f t="shared" si="6"/>
        <v>5285.4000000000005</v>
      </c>
      <c r="K121" s="109">
        <f>VLOOKUP(A121,'ARTICLES 10052022'!$A$3:$J$1031,10,FALSE)</f>
        <v>9.1999999999999998E-2</v>
      </c>
      <c r="L121" s="109">
        <f t="shared" si="7"/>
        <v>3523.6</v>
      </c>
      <c r="M121" s="109">
        <f t="shared" si="8"/>
        <v>1761.8000000000006</v>
      </c>
      <c r="N121" s="116">
        <f t="shared" si="9"/>
        <v>0.33333333333333343</v>
      </c>
    </row>
    <row r="122" spans="1:14" ht="11.55" customHeight="1">
      <c r="A122" s="108" t="s">
        <v>3646</v>
      </c>
      <c r="B122" s="108" t="str">
        <f>VLOOKUP(A122,'ARTICLES 10052022'!$A$1:$D$1031,4,FALSE)</f>
        <v>AN</v>
      </c>
      <c r="C122" s="108" t="s">
        <v>3647</v>
      </c>
      <c r="D122" s="108"/>
      <c r="E122" s="109">
        <v>5</v>
      </c>
      <c r="F122" s="109">
        <f t="shared" si="5"/>
        <v>500.54799999999994</v>
      </c>
      <c r="G122" s="109">
        <v>2502.7399999999998</v>
      </c>
      <c r="H122" s="109">
        <v>5</v>
      </c>
      <c r="I122" s="109">
        <f>VLOOKUP(A122,'ARTICLES 10052022'!$A$3:$Q$1031,17,FALSE)</f>
        <v>833.46</v>
      </c>
      <c r="J122" s="109">
        <f t="shared" si="6"/>
        <v>4167.3</v>
      </c>
      <c r="K122" s="109">
        <f>VLOOKUP(A122,'ARTICLES 10052022'!$A$3:$J$1031,10,FALSE)</f>
        <v>555.64</v>
      </c>
      <c r="L122" s="109">
        <f t="shared" si="7"/>
        <v>2778.2</v>
      </c>
      <c r="M122" s="109">
        <f t="shared" si="8"/>
        <v>1389.1000000000004</v>
      </c>
      <c r="N122" s="116">
        <f t="shared" si="9"/>
        <v>0.33333333333333343</v>
      </c>
    </row>
    <row r="123" spans="1:14" ht="11.25" customHeight="1">
      <c r="A123" s="110" t="s">
        <v>3700</v>
      </c>
      <c r="B123" s="110" t="str">
        <f>VLOOKUP(A123,'ARTICLES 10052022'!$A$1:$D$1031,4,FALSE)</f>
        <v>AN</v>
      </c>
      <c r="C123" s="110" t="s">
        <v>3701</v>
      </c>
      <c r="D123" s="110"/>
      <c r="E123" s="111">
        <v>81</v>
      </c>
      <c r="F123" s="111">
        <f t="shared" si="5"/>
        <v>36.732222222222219</v>
      </c>
      <c r="G123" s="111">
        <v>2975.31</v>
      </c>
      <c r="H123" s="111">
        <v>95</v>
      </c>
      <c r="I123" s="111">
        <f>VLOOKUP(A123,'ARTICLES 10052022'!$A$3:$Q$1031,17,FALSE)</f>
        <v>60</v>
      </c>
      <c r="J123" s="111">
        <f t="shared" si="6"/>
        <v>5700</v>
      </c>
      <c r="K123" s="111">
        <f>VLOOKUP(A123,'ARTICLES 10052022'!$A$3:$J$1031,10,FALSE)</f>
        <v>40</v>
      </c>
      <c r="L123" s="111">
        <f t="shared" si="7"/>
        <v>3800</v>
      </c>
      <c r="M123" s="111">
        <f t="shared" si="8"/>
        <v>1900</v>
      </c>
      <c r="N123" s="117">
        <f t="shared" si="9"/>
        <v>0.33333333333333331</v>
      </c>
    </row>
    <row r="124" spans="1:14" ht="11.55" customHeight="1">
      <c r="A124" s="110" t="s">
        <v>3815</v>
      </c>
      <c r="B124" s="110" t="str">
        <f>VLOOKUP(A124,'ARTICLES 10052022'!$A$1:$D$1031,4,FALSE)</f>
        <v>AF</v>
      </c>
      <c r="C124" s="110" t="s">
        <v>3816</v>
      </c>
      <c r="D124" s="110" t="e">
        <f>VLOOKUP(A124,'STEEVE RESTITUTION'!$A$3:$H$484,8,FALSE)</f>
        <v>#N/A</v>
      </c>
      <c r="E124" s="111">
        <v>14</v>
      </c>
      <c r="F124" s="111">
        <f t="shared" si="5"/>
        <v>87.596428571428561</v>
      </c>
      <c r="G124" s="111">
        <v>1226.3499999999999</v>
      </c>
      <c r="H124" s="111">
        <v>16</v>
      </c>
      <c r="I124" s="111">
        <f>VLOOKUP(A124,'ARTICLES 10052022'!$A$3:$Q$1031,17,FALSE)</f>
        <v>93.204000000000008</v>
      </c>
      <c r="J124" s="111">
        <f t="shared" si="6"/>
        <v>1491.2640000000001</v>
      </c>
      <c r="K124" s="111">
        <f>VLOOKUP(A124,'ARTICLES 10052022'!$A$3:$J$1031,10,FALSE)</f>
        <v>62.135999999999996</v>
      </c>
      <c r="L124" s="111">
        <f t="shared" si="7"/>
        <v>994.17599999999993</v>
      </c>
      <c r="M124" s="111">
        <f t="shared" si="8"/>
        <v>497.08800000000019</v>
      </c>
      <c r="N124" s="117">
        <f t="shared" si="9"/>
        <v>0.33333333333333343</v>
      </c>
    </row>
    <row r="125" spans="1:14" ht="11.25" customHeight="1">
      <c r="A125" s="108" t="s">
        <v>3817</v>
      </c>
      <c r="B125" s="108" t="str">
        <f>VLOOKUP(A125,'ARTICLES 10052022'!$A$1:$D$1031,4,FALSE)</f>
        <v>AF</v>
      </c>
      <c r="C125" s="108" t="s">
        <v>3818</v>
      </c>
      <c r="D125" s="108">
        <f>VLOOKUP(A125,'STEEVE RESTITUTION'!$A$3:$H$484,8,FALSE)</f>
        <v>90.47</v>
      </c>
      <c r="E125" s="109">
        <v>11</v>
      </c>
      <c r="F125" s="109">
        <f t="shared" si="5"/>
        <v>86</v>
      </c>
      <c r="G125" s="109">
        <v>946</v>
      </c>
      <c r="H125" s="109">
        <v>12</v>
      </c>
      <c r="I125" s="109">
        <f>VLOOKUP(A125,'ARTICLES 10052022'!$A$3:$Q$1031,17,FALSE)</f>
        <v>90.47</v>
      </c>
      <c r="J125" s="109">
        <f t="shared" si="6"/>
        <v>1085.6399999999999</v>
      </c>
      <c r="K125" s="109">
        <f>VLOOKUP(A125,'ARTICLES 10052022'!$A$3:$J$1031,10,FALSE)</f>
        <v>58.635999999999996</v>
      </c>
      <c r="L125" s="109">
        <f t="shared" si="7"/>
        <v>703.63199999999995</v>
      </c>
      <c r="M125" s="109">
        <f t="shared" si="8"/>
        <v>382.00799999999992</v>
      </c>
      <c r="N125" s="116">
        <f t="shared" si="9"/>
        <v>0.35187354924284292</v>
      </c>
    </row>
    <row r="126" spans="1:14" ht="11.55" customHeight="1">
      <c r="A126" s="108" t="s">
        <v>4046</v>
      </c>
      <c r="B126" s="108" t="str">
        <f>VLOOKUP(A126,'ARTICLES 10052022'!$A$1:$D$1031,4,FALSE)</f>
        <v>AA</v>
      </c>
      <c r="C126" s="108" t="s">
        <v>4047</v>
      </c>
      <c r="D126" s="108">
        <f>VLOOKUP(A126,'STEEVE RESTITUTION'!$A$3:$H$484,8,FALSE)</f>
        <v>19.548000000000002</v>
      </c>
      <c r="E126" s="109">
        <v>8</v>
      </c>
      <c r="F126" s="109">
        <f t="shared" si="5"/>
        <v>17</v>
      </c>
      <c r="G126" s="109">
        <v>136</v>
      </c>
      <c r="H126" s="109">
        <v>9</v>
      </c>
      <c r="I126" s="109">
        <f>VLOOKUP(A126,'ARTICLES 10052022'!$A$3:$Q$1031,17,FALSE)</f>
        <v>19.548000000000002</v>
      </c>
      <c r="J126" s="109">
        <f t="shared" si="6"/>
        <v>175.93200000000002</v>
      </c>
      <c r="K126" s="109">
        <f>VLOOKUP(A126,'ARTICLES 10052022'!$A$3:$J$1031,10,FALSE)</f>
        <v>13.032</v>
      </c>
      <c r="L126" s="109">
        <f t="shared" si="7"/>
        <v>117.288</v>
      </c>
      <c r="M126" s="109">
        <f t="shared" si="8"/>
        <v>58.64400000000002</v>
      </c>
      <c r="N126" s="116">
        <f t="shared" si="9"/>
        <v>0.33333333333333343</v>
      </c>
    </row>
    <row r="127" spans="1:14" ht="11.25" customHeight="1">
      <c r="A127" s="108" t="s">
        <v>3388</v>
      </c>
      <c r="B127" s="108" t="str">
        <f>VLOOKUP(A127,'ARTICLES 10052022'!$A$1:$D$1031,4,FALSE)</f>
        <v>Z</v>
      </c>
      <c r="C127" s="108" t="s">
        <v>3389</v>
      </c>
      <c r="D127" s="108"/>
      <c r="E127" s="109">
        <v>2</v>
      </c>
      <c r="F127" s="109">
        <f t="shared" si="5"/>
        <v>40.6</v>
      </c>
      <c r="G127" s="109">
        <v>81.2</v>
      </c>
      <c r="H127" s="109">
        <v>2</v>
      </c>
      <c r="I127" s="109">
        <f>VLOOKUP(A127,'ARTICLES 10052022'!$A$3:$Q$1031,17,FALSE)</f>
        <v>44.31</v>
      </c>
      <c r="J127" s="109">
        <f t="shared" si="6"/>
        <v>88.62</v>
      </c>
      <c r="K127" s="109">
        <f>VLOOKUP(A127,'ARTICLES 10052022'!$A$3:$J$1031,10,FALSE)</f>
        <v>29.54</v>
      </c>
      <c r="L127" s="109">
        <f t="shared" si="7"/>
        <v>59.08</v>
      </c>
      <c r="M127" s="109">
        <f t="shared" si="8"/>
        <v>29.540000000000006</v>
      </c>
      <c r="N127" s="116">
        <f t="shared" si="9"/>
        <v>0.33333333333333337</v>
      </c>
    </row>
    <row r="128" spans="1:14" ht="11.55" customHeight="1">
      <c r="A128" s="110" t="s">
        <v>3390</v>
      </c>
      <c r="B128" s="110" t="str">
        <f>VLOOKUP(A128,'ARTICLES 10052022'!$A$1:$D$1031,4,FALSE)</f>
        <v>Z</v>
      </c>
      <c r="C128" s="110" t="s">
        <v>3391</v>
      </c>
      <c r="D128" s="110"/>
      <c r="E128" s="111">
        <v>1</v>
      </c>
      <c r="F128" s="111">
        <f t="shared" si="5"/>
        <v>40.6</v>
      </c>
      <c r="G128" s="111">
        <v>40.6</v>
      </c>
      <c r="H128" s="111">
        <v>1</v>
      </c>
      <c r="I128" s="111">
        <f>VLOOKUP(A128,'ARTICLES 10052022'!$A$3:$Q$1031,17,FALSE)</f>
        <v>44.31</v>
      </c>
      <c r="J128" s="111">
        <f t="shared" si="6"/>
        <v>44.31</v>
      </c>
      <c r="K128" s="111">
        <f>VLOOKUP(A128,'ARTICLES 10052022'!$A$3:$J$1031,10,FALSE)</f>
        <v>29.54</v>
      </c>
      <c r="L128" s="111">
        <f t="shared" si="7"/>
        <v>29.54</v>
      </c>
      <c r="M128" s="111">
        <f t="shared" si="8"/>
        <v>14.770000000000003</v>
      </c>
      <c r="N128" s="117">
        <f t="shared" si="9"/>
        <v>0.33333333333333337</v>
      </c>
    </row>
    <row r="129" spans="1:14" ht="11.25" customHeight="1">
      <c r="A129" s="121">
        <v>8210603018</v>
      </c>
      <c r="B129" s="121" t="str">
        <f>VLOOKUP(A129,'ARTICLES 10052022'!$A$1:$D$1031,4,FALSE)</f>
        <v>AN</v>
      </c>
      <c r="C129" s="110" t="s">
        <v>3394</v>
      </c>
      <c r="D129" s="110"/>
      <c r="E129" s="111">
        <v>248</v>
      </c>
      <c r="F129" s="111">
        <f t="shared" si="5"/>
        <v>0.17443548387096774</v>
      </c>
      <c r="G129" s="111">
        <v>43.26</v>
      </c>
      <c r="H129" s="111">
        <v>292</v>
      </c>
      <c r="I129" s="111">
        <f>VLOOKUP(A129,'ARTICLES 10052022'!$A$3:$Q$1031,17,FALSE)</f>
        <v>0.13950000000000001</v>
      </c>
      <c r="J129" s="111">
        <f t="shared" si="6"/>
        <v>40.734000000000002</v>
      </c>
      <c r="K129" s="111">
        <f>VLOOKUP(A129,'ARTICLES 10052022'!$A$3:$J$1031,10,FALSE)</f>
        <v>9.2999999999999999E-2</v>
      </c>
      <c r="L129" s="111">
        <f t="shared" si="7"/>
        <v>27.155999999999999</v>
      </c>
      <c r="M129" s="111">
        <f t="shared" si="8"/>
        <v>13.578000000000003</v>
      </c>
      <c r="N129" s="117">
        <f t="shared" si="9"/>
        <v>0.33333333333333337</v>
      </c>
    </row>
    <row r="130" spans="1:14" ht="11.55" customHeight="1">
      <c r="A130" s="120">
        <v>8210707018</v>
      </c>
      <c r="B130" s="120" t="str">
        <f>VLOOKUP(A130,'ARTICLES 10052022'!$A$1:$D$1031,4,FALSE)</f>
        <v>AN</v>
      </c>
      <c r="C130" s="108" t="s">
        <v>3395</v>
      </c>
      <c r="D130" s="108"/>
      <c r="E130" s="109">
        <v>927</v>
      </c>
      <c r="F130" s="109">
        <f t="shared" si="5"/>
        <v>0.15282632146709815</v>
      </c>
      <c r="G130" s="109">
        <v>141.66999999999999</v>
      </c>
      <c r="H130" s="109">
        <v>1093</v>
      </c>
      <c r="I130" s="109">
        <f>VLOOKUP(A130,'ARTICLES 10052022'!$A$3:$Q$1031,17,FALSE)</f>
        <v>0.35249999999999998</v>
      </c>
      <c r="J130" s="109">
        <f t="shared" si="6"/>
        <v>385.28249999999997</v>
      </c>
      <c r="K130" s="109">
        <f>VLOOKUP(A130,'ARTICLES 10052022'!$A$3:$J$1031,10,FALSE)</f>
        <v>0.23499999999999999</v>
      </c>
      <c r="L130" s="109">
        <f t="shared" si="7"/>
        <v>256.85499999999996</v>
      </c>
      <c r="M130" s="109">
        <f t="shared" si="8"/>
        <v>128.42750000000001</v>
      </c>
      <c r="N130" s="116">
        <f t="shared" si="9"/>
        <v>0.33333333333333337</v>
      </c>
    </row>
    <row r="131" spans="1:14" ht="11.25" customHeight="1">
      <c r="A131" s="108" t="s">
        <v>3416</v>
      </c>
      <c r="B131" s="108" t="str">
        <f>VLOOKUP(A131,'ARTICLES 10052022'!$A$1:$D$1031,4,FALSE)</f>
        <v>AS</v>
      </c>
      <c r="C131" s="108" t="s">
        <v>3417</v>
      </c>
      <c r="D131" s="108">
        <f>VLOOKUP(A131,'STEEVE RESTITUTION'!$A$3:$H$484,8,FALSE)</f>
        <v>39.6</v>
      </c>
      <c r="E131" s="109">
        <v>18</v>
      </c>
      <c r="F131" s="109">
        <f t="shared" ref="F131:F194" si="10">G131/E131</f>
        <v>38.61</v>
      </c>
      <c r="G131" s="109">
        <v>694.98</v>
      </c>
      <c r="H131" s="109">
        <v>21</v>
      </c>
      <c r="I131" s="109">
        <f>VLOOKUP(A131,'ARTICLES 10052022'!$A$3:$Q$1031,17,FALSE)</f>
        <v>13.350000000000001</v>
      </c>
      <c r="J131" s="109">
        <f t="shared" ref="J131:J194" si="11">+H131*I131</f>
        <v>280.35000000000002</v>
      </c>
      <c r="K131" s="109">
        <f>VLOOKUP(A131,'ARTICLES 10052022'!$A$3:$J$1031,10,FALSE)</f>
        <v>8.9</v>
      </c>
      <c r="L131" s="109">
        <f t="shared" ref="L131:L194" si="12">+H131*K131</f>
        <v>186.9</v>
      </c>
      <c r="M131" s="109">
        <f t="shared" ref="M131:M194" si="13">J131-L131</f>
        <v>93.450000000000017</v>
      </c>
      <c r="N131" s="116">
        <f t="shared" ref="N131:N194" si="14">M131/J131</f>
        <v>0.33333333333333337</v>
      </c>
    </row>
    <row r="132" spans="1:14" ht="11.55" customHeight="1">
      <c r="A132" s="110" t="s">
        <v>3418</v>
      </c>
      <c r="B132" s="110" t="str">
        <f>VLOOKUP(A132,'ARTICLES 10052022'!$A$1:$D$1031,4,FALSE)</f>
        <v>AS</v>
      </c>
      <c r="C132" s="110" t="s">
        <v>3419</v>
      </c>
      <c r="D132" s="110">
        <f>VLOOKUP(A132,'STEEVE RESTITUTION'!$A$3:$H$484,8,FALSE)</f>
        <v>5.0235000000000003</v>
      </c>
      <c r="E132" s="111">
        <v>6</v>
      </c>
      <c r="F132" s="111">
        <f t="shared" si="10"/>
        <v>7.5</v>
      </c>
      <c r="G132" s="111">
        <v>45</v>
      </c>
      <c r="H132" s="111">
        <v>7</v>
      </c>
      <c r="I132" s="111">
        <f>VLOOKUP(A132,'ARTICLES 10052022'!$A$3:$Q$1031,17,FALSE)</f>
        <v>5.0235000000000003</v>
      </c>
      <c r="J132" s="111">
        <f t="shared" si="11"/>
        <v>35.164500000000004</v>
      </c>
      <c r="K132" s="111">
        <f>VLOOKUP(A132,'ARTICLES 10052022'!$A$3:$J$1031,10,FALSE)</f>
        <v>3.3490000000000002</v>
      </c>
      <c r="L132" s="111">
        <f t="shared" si="12"/>
        <v>23.443000000000001</v>
      </c>
      <c r="M132" s="111">
        <f t="shared" si="13"/>
        <v>11.721500000000002</v>
      </c>
      <c r="N132" s="117">
        <f t="shared" si="14"/>
        <v>0.33333333333333337</v>
      </c>
    </row>
    <row r="133" spans="1:14" ht="11.25" customHeight="1">
      <c r="A133" s="110" t="s">
        <v>3422</v>
      </c>
      <c r="B133" s="110" t="str">
        <f>VLOOKUP(A133,'ARTICLES 10052022'!$A$1:$D$1031,4,FALSE)</f>
        <v>AS</v>
      </c>
      <c r="C133" s="110" t="s">
        <v>3423</v>
      </c>
      <c r="D133" s="110">
        <f>VLOOKUP(A133,'STEEVE RESTITUTION'!$A$3:$H$484,8,FALSE)</f>
        <v>30.36</v>
      </c>
      <c r="E133" s="111">
        <v>436</v>
      </c>
      <c r="F133" s="111">
        <f t="shared" si="10"/>
        <v>29.498532110091745</v>
      </c>
      <c r="G133" s="111">
        <v>12861.36</v>
      </c>
      <c r="H133" s="111">
        <v>514</v>
      </c>
      <c r="I133" s="111">
        <f>VLOOKUP(A133,'ARTICLES 10052022'!$A$3:$Q$1031,17,FALSE)</f>
        <v>30.36</v>
      </c>
      <c r="J133" s="111">
        <f t="shared" si="11"/>
        <v>15605.039999999999</v>
      </c>
      <c r="K133" s="111">
        <f>VLOOKUP(A133,'ARTICLES 10052022'!$A$3:$J$1031,10,FALSE)</f>
        <v>20.239999999999998</v>
      </c>
      <c r="L133" s="111">
        <f t="shared" si="12"/>
        <v>10403.359999999999</v>
      </c>
      <c r="M133" s="111">
        <f t="shared" si="13"/>
        <v>5201.68</v>
      </c>
      <c r="N133" s="117">
        <f t="shared" si="14"/>
        <v>0.33333333333333337</v>
      </c>
    </row>
    <row r="134" spans="1:14" ht="11.55" customHeight="1">
      <c r="A134" s="110" t="s">
        <v>3430</v>
      </c>
      <c r="B134" s="110" t="str">
        <f>VLOOKUP(A134,'ARTICLES 10052022'!$A$1:$D$1031,4,FALSE)</f>
        <v>AS</v>
      </c>
      <c r="C134" s="110" t="s">
        <v>3431</v>
      </c>
      <c r="D134" s="110">
        <f>VLOOKUP(A134,'STEEVE RESTITUTION'!$A$3:$H$484,8,FALSE)</f>
        <v>12.39</v>
      </c>
      <c r="E134" s="111">
        <v>131.80000000000001</v>
      </c>
      <c r="F134" s="111">
        <f t="shared" si="10"/>
        <v>12.936342943854324</v>
      </c>
      <c r="G134" s="111">
        <v>1705.01</v>
      </c>
      <c r="H134" s="111">
        <v>155</v>
      </c>
      <c r="I134" s="111">
        <f>VLOOKUP(A134,'ARTICLES 10052022'!$A$3:$Q$1031,17,FALSE)</f>
        <v>12.39</v>
      </c>
      <c r="J134" s="111">
        <f t="shared" si="11"/>
        <v>1920.45</v>
      </c>
      <c r="K134" s="111">
        <f>VLOOKUP(A134,'ARTICLES 10052022'!$A$3:$J$1031,10,FALSE)</f>
        <v>8.26</v>
      </c>
      <c r="L134" s="111">
        <f t="shared" si="12"/>
        <v>1280.3</v>
      </c>
      <c r="M134" s="111">
        <f t="shared" si="13"/>
        <v>640.15000000000009</v>
      </c>
      <c r="N134" s="117">
        <f t="shared" si="14"/>
        <v>0.33333333333333337</v>
      </c>
    </row>
    <row r="135" spans="1:14" ht="11.55" customHeight="1">
      <c r="A135" s="110" t="s">
        <v>3446</v>
      </c>
      <c r="B135" s="110" t="str">
        <f>VLOOKUP(A135,'ARTICLES 10052022'!$A$1:$D$1031,4,FALSE)</f>
        <v>AS</v>
      </c>
      <c r="C135" s="110" t="s">
        <v>3447</v>
      </c>
      <c r="D135" s="110">
        <f>VLOOKUP(A135,'STEEVE RESTITUTION'!$A$3:$H$484,8,FALSE)</f>
        <v>27.645</v>
      </c>
      <c r="E135" s="111">
        <v>1027</v>
      </c>
      <c r="F135" s="111">
        <f t="shared" si="10"/>
        <v>23.503320350535539</v>
      </c>
      <c r="G135" s="111">
        <v>24137.91</v>
      </c>
      <c r="H135" s="111">
        <v>1211</v>
      </c>
      <c r="I135" s="111">
        <f>VLOOKUP(A135,'ARTICLES 10052022'!$A$3:$Q$1031,17,FALSE)</f>
        <v>27.645</v>
      </c>
      <c r="J135" s="111">
        <f t="shared" si="11"/>
        <v>33478.095000000001</v>
      </c>
      <c r="K135" s="111">
        <f>VLOOKUP(A135,'ARTICLES 10052022'!$A$3:$J$1031,10,FALSE)</f>
        <v>18.43</v>
      </c>
      <c r="L135" s="111">
        <f t="shared" si="12"/>
        <v>22318.73</v>
      </c>
      <c r="M135" s="111">
        <f t="shared" si="13"/>
        <v>11159.365000000002</v>
      </c>
      <c r="N135" s="117">
        <f t="shared" si="14"/>
        <v>0.33333333333333337</v>
      </c>
    </row>
    <row r="136" spans="1:14" ht="11.25" customHeight="1">
      <c r="A136" s="108" t="s">
        <v>3474</v>
      </c>
      <c r="B136" s="108" t="str">
        <f>VLOOKUP(A136,'ARTICLES 10052022'!$A$1:$D$1031,4,FALSE)</f>
        <v>AN</v>
      </c>
      <c r="C136" s="108" t="s">
        <v>3475</v>
      </c>
      <c r="D136" s="108"/>
      <c r="E136" s="109">
        <v>1</v>
      </c>
      <c r="F136" s="109">
        <f t="shared" si="10"/>
        <v>196.61</v>
      </c>
      <c r="G136" s="109">
        <v>196.61</v>
      </c>
      <c r="H136" s="109">
        <v>1</v>
      </c>
      <c r="I136" s="109">
        <f>VLOOKUP(A136,'ARTICLES 10052022'!$A$3:$Q$1031,17,FALSE)</f>
        <v>225.99</v>
      </c>
      <c r="J136" s="109">
        <f t="shared" si="11"/>
        <v>225.99</v>
      </c>
      <c r="K136" s="109">
        <f>VLOOKUP(A136,'ARTICLES 10052022'!$A$3:$J$1031,10,FALSE)</f>
        <v>150.66</v>
      </c>
      <c r="L136" s="109">
        <f t="shared" si="12"/>
        <v>150.66</v>
      </c>
      <c r="M136" s="109">
        <f t="shared" si="13"/>
        <v>75.330000000000013</v>
      </c>
      <c r="N136" s="116">
        <f t="shared" si="14"/>
        <v>0.33333333333333337</v>
      </c>
    </row>
    <row r="137" spans="1:14" ht="11.55" customHeight="1">
      <c r="A137" s="110" t="s">
        <v>3494</v>
      </c>
      <c r="B137" s="110" t="str">
        <f>VLOOKUP(A137,'ARTICLES 10052022'!$A$1:$D$1031,4,FALSE)</f>
        <v>AS</v>
      </c>
      <c r="C137" s="110" t="s">
        <v>3495</v>
      </c>
      <c r="D137" s="110">
        <f>VLOOKUP(A137,'STEEVE RESTITUTION'!$A$3:$H$484,8,FALSE)</f>
        <v>0.27600000000000002</v>
      </c>
      <c r="E137" s="111">
        <v>12420</v>
      </c>
      <c r="F137" s="111">
        <f t="shared" si="10"/>
        <v>0.22895088566827698</v>
      </c>
      <c r="G137" s="111">
        <v>2843.57</v>
      </c>
      <c r="H137" s="111">
        <v>14655</v>
      </c>
      <c r="I137" s="111">
        <f>VLOOKUP(A137,'ARTICLES 10052022'!$A$3:$Q$1031,17,FALSE)</f>
        <v>0.27600000000000002</v>
      </c>
      <c r="J137" s="111">
        <f t="shared" si="11"/>
        <v>4044.78</v>
      </c>
      <c r="K137" s="111">
        <f>VLOOKUP(A137,'ARTICLES 10052022'!$A$3:$J$1031,10,FALSE)</f>
        <v>0.184</v>
      </c>
      <c r="L137" s="111">
        <f t="shared" si="12"/>
        <v>2696.52</v>
      </c>
      <c r="M137" s="111">
        <f t="shared" si="13"/>
        <v>1348.2600000000002</v>
      </c>
      <c r="N137" s="117">
        <f t="shared" si="14"/>
        <v>0.33333333333333337</v>
      </c>
    </row>
    <row r="138" spans="1:14" ht="11.25" customHeight="1">
      <c r="A138" s="110" t="s">
        <v>3498</v>
      </c>
      <c r="B138" s="110" t="str">
        <f>VLOOKUP(A138,'ARTICLES 10052022'!$A$1:$D$1031,4,FALSE)</f>
        <v>AS</v>
      </c>
      <c r="C138" s="110" t="s">
        <v>3499</v>
      </c>
      <c r="D138" s="110">
        <f>VLOOKUP(A138,'STEEVE RESTITUTION'!$A$3:$H$484,8,FALSE)</f>
        <v>6.9000000000000006E-2</v>
      </c>
      <c r="E138" s="111">
        <v>13420</v>
      </c>
      <c r="F138" s="111">
        <f t="shared" si="10"/>
        <v>6.0098360655737704E-2</v>
      </c>
      <c r="G138" s="111">
        <v>806.52</v>
      </c>
      <c r="H138" s="111">
        <v>15835</v>
      </c>
      <c r="I138" s="111">
        <f>VLOOKUP(A138,'ARTICLES 10052022'!$A$3:$Q$1031,17,FALSE)</f>
        <v>6.9000000000000006E-2</v>
      </c>
      <c r="J138" s="111">
        <f t="shared" si="11"/>
        <v>1092.615</v>
      </c>
      <c r="K138" s="111">
        <f>VLOOKUP(A138,'ARTICLES 10052022'!$A$3:$J$1031,10,FALSE)</f>
        <v>4.5999999999999999E-2</v>
      </c>
      <c r="L138" s="111">
        <f t="shared" si="12"/>
        <v>728.41</v>
      </c>
      <c r="M138" s="111">
        <f t="shared" si="13"/>
        <v>364.20500000000004</v>
      </c>
      <c r="N138" s="117">
        <f t="shared" si="14"/>
        <v>0.33333333333333337</v>
      </c>
    </row>
    <row r="139" spans="1:14" ht="11.55" customHeight="1">
      <c r="A139" s="108" t="s">
        <v>3502</v>
      </c>
      <c r="B139" s="108" t="str">
        <f>VLOOKUP(A139,'ARTICLES 10052022'!$A$1:$D$1031,4,FALSE)</f>
        <v>AS</v>
      </c>
      <c r="C139" s="108" t="s">
        <v>3503</v>
      </c>
      <c r="D139" s="108">
        <f>VLOOKUP(A139,'STEEVE RESTITUTION'!$A$3:$H$484,8,FALSE)</f>
        <v>0.17250000000000001</v>
      </c>
      <c r="E139" s="109">
        <v>15260</v>
      </c>
      <c r="F139" s="109">
        <f t="shared" si="10"/>
        <v>0.1482241153342071</v>
      </c>
      <c r="G139" s="109">
        <v>2261.9</v>
      </c>
      <c r="H139" s="109">
        <v>18006</v>
      </c>
      <c r="I139" s="109">
        <f>VLOOKUP(A139,'ARTICLES 10052022'!$A$3:$Q$1031,17,FALSE)</f>
        <v>0.17250000000000001</v>
      </c>
      <c r="J139" s="109">
        <f t="shared" si="11"/>
        <v>3106.0350000000003</v>
      </c>
      <c r="K139" s="109">
        <f>VLOOKUP(A139,'ARTICLES 10052022'!$A$3:$J$1031,10,FALSE)</f>
        <v>0.115</v>
      </c>
      <c r="L139" s="109">
        <f t="shared" si="12"/>
        <v>2070.69</v>
      </c>
      <c r="M139" s="109">
        <f t="shared" si="13"/>
        <v>1035.3450000000003</v>
      </c>
      <c r="N139" s="116">
        <f t="shared" si="14"/>
        <v>0.33333333333333337</v>
      </c>
    </row>
    <row r="140" spans="1:14" ht="11.25" customHeight="1">
      <c r="A140" s="108" t="s">
        <v>3540</v>
      </c>
      <c r="B140" s="108" t="str">
        <f>VLOOKUP(A140,'ARTICLES 10052022'!$A$1:$D$1031,4,FALSE)</f>
        <v>AS</v>
      </c>
      <c r="C140" s="108" t="s">
        <v>3541</v>
      </c>
      <c r="D140" s="108">
        <f>VLOOKUP(A140,'STEEVE RESTITUTION'!$A$3:$H$484,8,FALSE)</f>
        <v>29.597999999999999</v>
      </c>
      <c r="E140" s="109">
        <v>128</v>
      </c>
      <c r="F140" s="109">
        <f t="shared" si="10"/>
        <v>26.316640625000002</v>
      </c>
      <c r="G140" s="109">
        <v>3368.53</v>
      </c>
      <c r="H140" s="109">
        <v>151</v>
      </c>
      <c r="I140" s="109">
        <f>VLOOKUP(A140,'ARTICLES 10052022'!$A$3:$Q$1031,17,FALSE)</f>
        <v>29.597999999999999</v>
      </c>
      <c r="J140" s="109">
        <f t="shared" si="11"/>
        <v>4469.2979999999998</v>
      </c>
      <c r="K140" s="109">
        <f>VLOOKUP(A140,'ARTICLES 10052022'!$A$3:$J$1031,10,FALSE)</f>
        <v>19.731999999999999</v>
      </c>
      <c r="L140" s="109">
        <f t="shared" si="12"/>
        <v>2979.5319999999997</v>
      </c>
      <c r="M140" s="109">
        <f t="shared" si="13"/>
        <v>1489.7660000000001</v>
      </c>
      <c r="N140" s="116">
        <f t="shared" si="14"/>
        <v>0.33333333333333337</v>
      </c>
    </row>
    <row r="141" spans="1:14" ht="11.55" customHeight="1">
      <c r="A141" s="108" t="s">
        <v>3560</v>
      </c>
      <c r="B141" s="108" t="str">
        <f>VLOOKUP(A141,'ARTICLES 10052022'!$A$1:$D$1031,4,FALSE)</f>
        <v>AS</v>
      </c>
      <c r="C141" s="108" t="s">
        <v>3561</v>
      </c>
      <c r="D141" s="108">
        <f>VLOOKUP(A141,'STEEVE RESTITUTION'!$A$3:$H$484,8,FALSE)</f>
        <v>1.6695</v>
      </c>
      <c r="E141" s="109">
        <v>154</v>
      </c>
      <c r="F141" s="109">
        <f t="shared" si="10"/>
        <v>2.75</v>
      </c>
      <c r="G141" s="109">
        <v>423.5</v>
      </c>
      <c r="H141" s="109">
        <v>181</v>
      </c>
      <c r="I141" s="109">
        <f>VLOOKUP(A141,'ARTICLES 10052022'!$A$3:$Q$1031,17,FALSE)</f>
        <v>1.6695</v>
      </c>
      <c r="J141" s="109">
        <f t="shared" si="11"/>
        <v>302.17950000000002</v>
      </c>
      <c r="K141" s="109">
        <f>VLOOKUP(A141,'ARTICLES 10052022'!$A$3:$J$1031,10,FALSE)</f>
        <v>1.113</v>
      </c>
      <c r="L141" s="109">
        <f t="shared" si="12"/>
        <v>201.453</v>
      </c>
      <c r="M141" s="109">
        <f t="shared" si="13"/>
        <v>100.72650000000002</v>
      </c>
      <c r="N141" s="116">
        <f t="shared" si="14"/>
        <v>0.33333333333333337</v>
      </c>
    </row>
    <row r="142" spans="1:14" ht="11.25" customHeight="1">
      <c r="A142" s="110" t="s">
        <v>3566</v>
      </c>
      <c r="B142" s="110" t="str">
        <f>VLOOKUP(A142,'ARTICLES 10052022'!$A$1:$D$1031,4,FALSE)</f>
        <v>AS</v>
      </c>
      <c r="C142" s="110" t="s">
        <v>3567</v>
      </c>
      <c r="D142" s="110">
        <f>VLOOKUP(A142,'STEEVE RESTITUTION'!$A$3:$H$484,8,FALSE)</f>
        <v>2.238</v>
      </c>
      <c r="E142" s="111">
        <v>271</v>
      </c>
      <c r="F142" s="111">
        <f t="shared" si="10"/>
        <v>1.820590405904059</v>
      </c>
      <c r="G142" s="111">
        <v>493.38</v>
      </c>
      <c r="H142" s="111">
        <v>319</v>
      </c>
      <c r="I142" s="111">
        <f>VLOOKUP(A142,'ARTICLES 10052022'!$A$3:$Q$1031,17,FALSE)</f>
        <v>2.238</v>
      </c>
      <c r="J142" s="111">
        <f t="shared" si="11"/>
        <v>713.92200000000003</v>
      </c>
      <c r="K142" s="111">
        <f>VLOOKUP(A142,'ARTICLES 10052022'!$A$3:$J$1031,10,FALSE)</f>
        <v>1.492</v>
      </c>
      <c r="L142" s="111">
        <f t="shared" si="12"/>
        <v>475.94799999999998</v>
      </c>
      <c r="M142" s="111">
        <f t="shared" si="13"/>
        <v>237.97400000000005</v>
      </c>
      <c r="N142" s="117">
        <f t="shared" si="14"/>
        <v>0.33333333333333337</v>
      </c>
    </row>
    <row r="143" spans="1:14" ht="11.55" customHeight="1">
      <c r="A143" s="108" t="s">
        <v>3568</v>
      </c>
      <c r="B143" s="108" t="str">
        <f>VLOOKUP(A143,'ARTICLES 10052022'!$A$1:$D$1031,4,FALSE)</f>
        <v>AS</v>
      </c>
      <c r="C143" s="108" t="s">
        <v>3569</v>
      </c>
      <c r="D143" s="108">
        <f>VLOOKUP(A143,'STEEVE RESTITUTION'!$A$3:$H$484,8,FALSE)</f>
        <v>1.7115</v>
      </c>
      <c r="E143" s="109">
        <v>665</v>
      </c>
      <c r="F143" s="109">
        <f t="shared" si="10"/>
        <v>1.8186616541353384</v>
      </c>
      <c r="G143" s="109">
        <v>1209.4100000000001</v>
      </c>
      <c r="H143" s="109">
        <v>784</v>
      </c>
      <c r="I143" s="109">
        <f>VLOOKUP(A143,'ARTICLES 10052022'!$A$3:$Q$1031,17,FALSE)</f>
        <v>1.7115</v>
      </c>
      <c r="J143" s="109">
        <f t="shared" si="11"/>
        <v>1341.816</v>
      </c>
      <c r="K143" s="109">
        <f>VLOOKUP(A143,'ARTICLES 10052022'!$A$3:$J$1031,10,FALSE)</f>
        <v>1.141</v>
      </c>
      <c r="L143" s="109">
        <f t="shared" si="12"/>
        <v>894.54399999999998</v>
      </c>
      <c r="M143" s="109">
        <f t="shared" si="13"/>
        <v>447.27200000000005</v>
      </c>
      <c r="N143" s="116">
        <f t="shared" si="14"/>
        <v>0.33333333333333337</v>
      </c>
    </row>
    <row r="144" spans="1:14" ht="11.25" customHeight="1">
      <c r="A144" s="110" t="s">
        <v>3570</v>
      </c>
      <c r="B144" s="110" t="str">
        <f>VLOOKUP(A144,'ARTICLES 10052022'!$A$1:$D$1031,4,FALSE)</f>
        <v>AS</v>
      </c>
      <c r="C144" s="110" t="s">
        <v>3571</v>
      </c>
      <c r="D144" s="110">
        <f>VLOOKUP(A144,'STEEVE RESTITUTION'!$A$3:$H$484,8,FALSE)</f>
        <v>2.3460000000000001</v>
      </c>
      <c r="E144" s="111">
        <v>246</v>
      </c>
      <c r="F144" s="111">
        <f t="shared" si="10"/>
        <v>2.1990650406504066</v>
      </c>
      <c r="G144" s="111">
        <v>540.97</v>
      </c>
      <c r="H144" s="111">
        <v>290</v>
      </c>
      <c r="I144" s="111">
        <f>VLOOKUP(A144,'ARTICLES 10052022'!$A$3:$Q$1031,17,FALSE)</f>
        <v>2.3460000000000001</v>
      </c>
      <c r="J144" s="111">
        <f t="shared" si="11"/>
        <v>680.34</v>
      </c>
      <c r="K144" s="111">
        <f>VLOOKUP(A144,'ARTICLES 10052022'!$A$3:$J$1031,10,FALSE)</f>
        <v>1.5640000000000001</v>
      </c>
      <c r="L144" s="111">
        <f t="shared" si="12"/>
        <v>453.56</v>
      </c>
      <c r="M144" s="111">
        <f t="shared" si="13"/>
        <v>226.78000000000003</v>
      </c>
      <c r="N144" s="117">
        <f t="shared" si="14"/>
        <v>0.33333333333333337</v>
      </c>
    </row>
    <row r="145" spans="1:14" ht="11.55" customHeight="1">
      <c r="A145" s="110" t="s">
        <v>3580</v>
      </c>
      <c r="B145" s="110" t="str">
        <f>VLOOKUP(A145,'ARTICLES 10052022'!$A$1:$D$1031,4,FALSE)</f>
        <v>AS</v>
      </c>
      <c r="C145" s="110" t="s">
        <v>3581</v>
      </c>
      <c r="D145" s="110">
        <f>VLOOKUP(A145,'STEEVE RESTITUTION'!$A$3:$H$484,8,FALSE)</f>
        <v>3.0255000000000001</v>
      </c>
      <c r="E145" s="111">
        <v>44</v>
      </c>
      <c r="F145" s="111">
        <f t="shared" si="10"/>
        <v>3.3474999999999997</v>
      </c>
      <c r="G145" s="111">
        <v>147.29</v>
      </c>
      <c r="H145" s="111">
        <v>51</v>
      </c>
      <c r="I145" s="111">
        <f>VLOOKUP(A145,'ARTICLES 10052022'!$A$3:$Q$1031,17,FALSE)</f>
        <v>3.0255000000000001</v>
      </c>
      <c r="J145" s="111">
        <f t="shared" si="11"/>
        <v>154.3005</v>
      </c>
      <c r="K145" s="111">
        <f>VLOOKUP(A145,'ARTICLES 10052022'!$A$3:$J$1031,10,FALSE)</f>
        <v>2.0169999999999999</v>
      </c>
      <c r="L145" s="111">
        <f t="shared" si="12"/>
        <v>102.86699999999999</v>
      </c>
      <c r="M145" s="111">
        <f t="shared" si="13"/>
        <v>51.433500000000009</v>
      </c>
      <c r="N145" s="117">
        <f t="shared" si="14"/>
        <v>0.33333333333333337</v>
      </c>
    </row>
    <row r="146" spans="1:14" ht="11.25" customHeight="1">
      <c r="A146" s="110" t="s">
        <v>3584</v>
      </c>
      <c r="B146" s="110" t="str">
        <f>VLOOKUP(A146,'ARTICLES 10052022'!$A$1:$D$1031,4,FALSE)</f>
        <v>AN</v>
      </c>
      <c r="C146" s="110" t="s">
        <v>3585</v>
      </c>
      <c r="D146" s="110"/>
      <c r="E146" s="111">
        <v>1</v>
      </c>
      <c r="F146" s="111">
        <f t="shared" si="10"/>
        <v>0.48</v>
      </c>
      <c r="G146" s="111">
        <v>0.48</v>
      </c>
      <c r="H146" s="111">
        <v>1</v>
      </c>
      <c r="I146" s="111">
        <f>VLOOKUP(A146,'ARTICLES 10052022'!$A$3:$Q$1031,17,FALSE)</f>
        <v>0.47550000000000003</v>
      </c>
      <c r="J146" s="111">
        <f t="shared" si="11"/>
        <v>0.47550000000000003</v>
      </c>
      <c r="K146" s="111">
        <f>VLOOKUP(A146,'ARTICLES 10052022'!$A$3:$J$1031,10,FALSE)</f>
        <v>0.317</v>
      </c>
      <c r="L146" s="111">
        <f t="shared" si="12"/>
        <v>0.317</v>
      </c>
      <c r="M146" s="111">
        <f t="shared" si="13"/>
        <v>0.15850000000000003</v>
      </c>
      <c r="N146" s="117">
        <f t="shared" si="14"/>
        <v>0.33333333333333337</v>
      </c>
    </row>
    <row r="147" spans="1:14" ht="12" customHeight="1">
      <c r="A147" s="108" t="s">
        <v>3624</v>
      </c>
      <c r="B147" s="108" t="str">
        <f>VLOOKUP(A147,'ARTICLES 10052022'!$A$1:$D$1031,4,FALSE)</f>
        <v>AN</v>
      </c>
      <c r="C147" s="108" t="s">
        <v>3625</v>
      </c>
      <c r="D147" s="108"/>
      <c r="E147" s="109">
        <v>1</v>
      </c>
      <c r="F147" s="109">
        <f t="shared" si="10"/>
        <v>75</v>
      </c>
      <c r="G147" s="109">
        <v>75</v>
      </c>
      <c r="H147" s="109">
        <v>1</v>
      </c>
      <c r="I147" s="109">
        <f>VLOOKUP(A147,'ARTICLES 10052022'!$A$3:$Q$1031,17,FALSE)</f>
        <v>87.675000000000011</v>
      </c>
      <c r="J147" s="109">
        <f t="shared" si="11"/>
        <v>87.675000000000011</v>
      </c>
      <c r="K147" s="109">
        <f>VLOOKUP(A147,'ARTICLES 10052022'!$A$3:$J$1031,10,FALSE)</f>
        <v>58.45</v>
      </c>
      <c r="L147" s="109">
        <f t="shared" si="12"/>
        <v>58.45</v>
      </c>
      <c r="M147" s="109">
        <f t="shared" si="13"/>
        <v>29.225000000000009</v>
      </c>
      <c r="N147" s="116">
        <f t="shared" si="14"/>
        <v>0.33333333333333337</v>
      </c>
    </row>
    <row r="148" spans="1:14" ht="11.7" customHeight="1">
      <c r="A148" s="110" t="s">
        <v>3702</v>
      </c>
      <c r="B148" s="110" t="str">
        <f>VLOOKUP(A148,'ARTICLES 10052022'!$A$1:$D$1031,4,FALSE)</f>
        <v>AS</v>
      </c>
      <c r="C148" s="110" t="s">
        <v>3703</v>
      </c>
      <c r="D148" s="110">
        <f>VLOOKUP(A148,'STEEVE RESTITUTION'!$A$3:$H$484,8,FALSE)</f>
        <v>1.41</v>
      </c>
      <c r="E148" s="111">
        <v>751</v>
      </c>
      <c r="F148" s="111">
        <f t="shared" si="10"/>
        <v>4.6253395472703067</v>
      </c>
      <c r="G148" s="111">
        <v>3473.63</v>
      </c>
      <c r="H148" s="111">
        <v>886</v>
      </c>
      <c r="I148" s="111">
        <f>VLOOKUP(A148,'ARTICLES 10052022'!$A$3:$Q$1031,17,FALSE)</f>
        <v>1.41</v>
      </c>
      <c r="J148" s="111">
        <f t="shared" si="11"/>
        <v>1249.26</v>
      </c>
      <c r="K148" s="111">
        <f>VLOOKUP(A148,'ARTICLES 10052022'!$A$3:$J$1031,10,FALSE)</f>
        <v>0.94</v>
      </c>
      <c r="L148" s="111">
        <f t="shared" si="12"/>
        <v>832.83999999999992</v>
      </c>
      <c r="M148" s="111">
        <f t="shared" si="13"/>
        <v>416.42000000000007</v>
      </c>
      <c r="N148" s="117">
        <f t="shared" si="14"/>
        <v>0.33333333333333337</v>
      </c>
    </row>
    <row r="149" spans="1:14" ht="11.55" customHeight="1">
      <c r="A149" s="108" t="s">
        <v>3749</v>
      </c>
      <c r="B149" s="108" t="str">
        <f>VLOOKUP(A149,'ARTICLES 10052022'!$A$1:$D$1031,4,FALSE)</f>
        <v>AS</v>
      </c>
      <c r="C149" s="108" t="s">
        <v>3750</v>
      </c>
      <c r="D149" s="108">
        <f>VLOOKUP(A149,'STEEVE RESTITUTION'!$A$3:$H$484,8,FALSE)</f>
        <v>51.54</v>
      </c>
      <c r="E149" s="109">
        <v>11</v>
      </c>
      <c r="F149" s="109">
        <f t="shared" si="10"/>
        <v>49.1</v>
      </c>
      <c r="G149" s="109">
        <v>540.1</v>
      </c>
      <c r="H149" s="109">
        <v>12</v>
      </c>
      <c r="I149" s="109">
        <f>VLOOKUP(A149,'ARTICLES 10052022'!$A$3:$Q$1031,17,FALSE)</f>
        <v>51.54</v>
      </c>
      <c r="J149" s="109">
        <f t="shared" si="11"/>
        <v>618.48</v>
      </c>
      <c r="K149" s="109">
        <f>VLOOKUP(A149,'ARTICLES 10052022'!$A$3:$J$1031,10,FALSE)</f>
        <v>34.36</v>
      </c>
      <c r="L149" s="109">
        <f t="shared" si="12"/>
        <v>412.32</v>
      </c>
      <c r="M149" s="109">
        <f t="shared" si="13"/>
        <v>206.16000000000003</v>
      </c>
      <c r="N149" s="116">
        <f t="shared" si="14"/>
        <v>0.33333333333333337</v>
      </c>
    </row>
    <row r="150" spans="1:14" ht="11.25" customHeight="1">
      <c r="A150" s="110" t="s">
        <v>3767</v>
      </c>
      <c r="B150" s="110" t="str">
        <f>VLOOKUP(A150,'ARTICLES 10052022'!$A$1:$D$1031,4,FALSE)</f>
        <v>AS</v>
      </c>
      <c r="C150" s="110" t="s">
        <v>3768</v>
      </c>
      <c r="D150" s="110">
        <f>VLOOKUP(A150,'STEEVE RESTITUTION'!$A$3:$H$484,8,FALSE)</f>
        <v>17.475000000000001</v>
      </c>
      <c r="E150" s="111">
        <v>162</v>
      </c>
      <c r="F150" s="111">
        <f t="shared" si="10"/>
        <v>12.427037037037037</v>
      </c>
      <c r="G150" s="111">
        <v>2013.18</v>
      </c>
      <c r="H150" s="111">
        <v>191</v>
      </c>
      <c r="I150" s="111">
        <f>VLOOKUP(A150,'ARTICLES 10052022'!$A$3:$Q$1031,17,FALSE)</f>
        <v>17.475000000000001</v>
      </c>
      <c r="J150" s="111">
        <f t="shared" si="11"/>
        <v>3337.7250000000004</v>
      </c>
      <c r="K150" s="111">
        <f>VLOOKUP(A150,'ARTICLES 10052022'!$A$3:$J$1031,10,FALSE)</f>
        <v>11.65</v>
      </c>
      <c r="L150" s="111">
        <f t="shared" si="12"/>
        <v>2225.15</v>
      </c>
      <c r="M150" s="111">
        <f t="shared" si="13"/>
        <v>1112.5750000000003</v>
      </c>
      <c r="N150" s="117">
        <f t="shared" si="14"/>
        <v>0.33333333333333337</v>
      </c>
    </row>
    <row r="151" spans="1:14" ht="11.55" customHeight="1">
      <c r="A151" s="108" t="s">
        <v>3837</v>
      </c>
      <c r="B151" s="108" t="str">
        <f>VLOOKUP(A151,'ARTICLES 10052022'!$A$1:$D$1031,4,FALSE)</f>
        <v>AF</v>
      </c>
      <c r="C151" s="108" t="s">
        <v>3838</v>
      </c>
      <c r="D151" s="108">
        <f>VLOOKUP(A151,'STEEVE RESTITUTION'!$A$3:$H$484,8,FALSE)</f>
        <v>41.36</v>
      </c>
      <c r="E151" s="109">
        <v>192</v>
      </c>
      <c r="F151" s="109">
        <f t="shared" si="10"/>
        <v>40.254791666666669</v>
      </c>
      <c r="G151" s="109">
        <v>7728.92</v>
      </c>
      <c r="H151" s="109">
        <v>226</v>
      </c>
      <c r="I151" s="109">
        <f>VLOOKUP(A151,'ARTICLES 10052022'!$A$3:$Q$1031,17,FALSE)</f>
        <v>41.36</v>
      </c>
      <c r="J151" s="109">
        <f t="shared" si="11"/>
        <v>9347.36</v>
      </c>
      <c r="K151" s="109">
        <f>VLOOKUP(A151,'ARTICLES 10052022'!$A$3:$J$1031,10,FALSE)</f>
        <v>28.527000000000001</v>
      </c>
      <c r="L151" s="109">
        <f t="shared" si="12"/>
        <v>6447.1019999999999</v>
      </c>
      <c r="M151" s="109">
        <f t="shared" si="13"/>
        <v>2900.2580000000007</v>
      </c>
      <c r="N151" s="116">
        <f t="shared" si="14"/>
        <v>0.3102756286266925</v>
      </c>
    </row>
    <row r="152" spans="1:14" ht="11.25" customHeight="1">
      <c r="A152" s="110" t="s">
        <v>3839</v>
      </c>
      <c r="B152" s="110" t="str">
        <f>VLOOKUP(A152,'ARTICLES 10052022'!$A$1:$D$1031,4,FALSE)</f>
        <v>AF</v>
      </c>
      <c r="C152" s="110" t="s">
        <v>3840</v>
      </c>
      <c r="D152" s="110">
        <f>VLOOKUP(A152,'STEEVE RESTITUTION'!$A$3:$H$484,8,FALSE)</f>
        <v>54.64</v>
      </c>
      <c r="E152" s="111">
        <v>91</v>
      </c>
      <c r="F152" s="111">
        <f t="shared" si="10"/>
        <v>51.270769230769233</v>
      </c>
      <c r="G152" s="111">
        <v>4665.6400000000003</v>
      </c>
      <c r="H152" s="111">
        <v>107</v>
      </c>
      <c r="I152" s="111">
        <f>VLOOKUP(A152,'ARTICLES 10052022'!$A$3:$Q$1031,17,FALSE)</f>
        <v>54.64</v>
      </c>
      <c r="J152" s="111">
        <f t="shared" si="11"/>
        <v>5846.4800000000005</v>
      </c>
      <c r="K152" s="111">
        <f>VLOOKUP(A152,'ARTICLES 10052022'!$A$3:$J$1031,10,FALSE)</f>
        <v>37.225999999999999</v>
      </c>
      <c r="L152" s="111">
        <f t="shared" si="12"/>
        <v>3983.1819999999998</v>
      </c>
      <c r="M152" s="111">
        <f t="shared" si="13"/>
        <v>1863.2980000000007</v>
      </c>
      <c r="N152" s="117">
        <f t="shared" si="14"/>
        <v>0.31870424597364577</v>
      </c>
    </row>
    <row r="153" spans="1:14" ht="11.55" customHeight="1">
      <c r="A153" s="110" t="s">
        <v>3958</v>
      </c>
      <c r="B153" s="110" t="str">
        <f>VLOOKUP(A153,'ARTICLES 10052022'!$A$1:$D$1031,4,FALSE)</f>
        <v>AN</v>
      </c>
      <c r="C153" s="110" t="s">
        <v>3959</v>
      </c>
      <c r="D153" s="110"/>
      <c r="E153" s="111">
        <v>2</v>
      </c>
      <c r="F153" s="111">
        <f t="shared" si="10"/>
        <v>7.78</v>
      </c>
      <c r="G153" s="111">
        <v>15.56</v>
      </c>
      <c r="H153" s="111">
        <v>2</v>
      </c>
      <c r="I153" s="111">
        <f>VLOOKUP(A153,'ARTICLES 10052022'!$A$3:$Q$1031,17,FALSE)</f>
        <v>8.34</v>
      </c>
      <c r="J153" s="111">
        <f t="shared" si="11"/>
        <v>16.68</v>
      </c>
      <c r="K153" s="111">
        <f>VLOOKUP(A153,'ARTICLES 10052022'!$A$3:$J$1031,10,FALSE)</f>
        <v>5.56</v>
      </c>
      <c r="L153" s="111">
        <f t="shared" si="12"/>
        <v>11.12</v>
      </c>
      <c r="M153" s="111">
        <f t="shared" si="13"/>
        <v>5.5600000000000005</v>
      </c>
      <c r="N153" s="117">
        <f t="shared" si="14"/>
        <v>0.33333333333333337</v>
      </c>
    </row>
    <row r="154" spans="1:14" ht="11.25" customHeight="1">
      <c r="A154" s="108" t="s">
        <v>4157</v>
      </c>
      <c r="B154" s="108" t="str">
        <f>VLOOKUP(A154,'ARTICLES 10052022'!$A$1:$D$1031,4,FALSE)</f>
        <v>AN</v>
      </c>
      <c r="C154" s="108" t="s">
        <v>4158</v>
      </c>
      <c r="D154" s="108"/>
      <c r="E154" s="109">
        <v>2</v>
      </c>
      <c r="F154" s="109">
        <f t="shared" si="10"/>
        <v>3.24</v>
      </c>
      <c r="G154" s="109">
        <v>6.48</v>
      </c>
      <c r="H154" s="109">
        <v>2</v>
      </c>
      <c r="I154" s="109">
        <f>VLOOKUP(A154,'ARTICLES 10052022'!$A$3:$Q$1031,17,FALSE)</f>
        <v>3.915</v>
      </c>
      <c r="J154" s="109">
        <f t="shared" si="11"/>
        <v>7.83</v>
      </c>
      <c r="K154" s="109">
        <f>VLOOKUP(A154,'ARTICLES 10052022'!$A$3:$J$1031,10,FALSE)</f>
        <v>2.61</v>
      </c>
      <c r="L154" s="109">
        <f t="shared" si="12"/>
        <v>5.22</v>
      </c>
      <c r="M154" s="109">
        <f t="shared" si="13"/>
        <v>2.6100000000000003</v>
      </c>
      <c r="N154" s="116">
        <f t="shared" si="14"/>
        <v>0.33333333333333337</v>
      </c>
    </row>
    <row r="155" spans="1:14" ht="11.25" customHeight="1">
      <c r="A155" s="108" t="s">
        <v>4165</v>
      </c>
      <c r="B155" s="108" t="str">
        <f>VLOOKUP(A155,'ARTICLES 10052022'!$A$1:$D$1031,4,FALSE)</f>
        <v>AN</v>
      </c>
      <c r="C155" s="108" t="s">
        <v>4166</v>
      </c>
      <c r="D155" s="108">
        <f>VLOOKUP(A155,'STEEVE RESTITUTION'!$A$3:$H$484,8,FALSE)</f>
        <v>52.462500000000006</v>
      </c>
      <c r="E155" s="109">
        <v>1</v>
      </c>
      <c r="F155" s="109">
        <f t="shared" si="10"/>
        <v>27.5</v>
      </c>
      <c r="G155" s="109">
        <v>27.5</v>
      </c>
      <c r="H155" s="109">
        <v>1</v>
      </c>
      <c r="I155" s="109">
        <f>VLOOKUP(A155,'ARTICLES 10052022'!$A$3:$Q$1031,17,FALSE)</f>
        <v>52.462500000000006</v>
      </c>
      <c r="J155" s="109">
        <f t="shared" si="11"/>
        <v>52.462500000000006</v>
      </c>
      <c r="K155" s="109">
        <f>VLOOKUP(A155,'ARTICLES 10052022'!$A$3:$J$1031,10,FALSE)</f>
        <v>34.975000000000001</v>
      </c>
      <c r="L155" s="109">
        <f t="shared" si="12"/>
        <v>34.975000000000001</v>
      </c>
      <c r="M155" s="109">
        <f t="shared" si="13"/>
        <v>17.487500000000004</v>
      </c>
      <c r="N155" s="116">
        <f t="shared" si="14"/>
        <v>0.33333333333333337</v>
      </c>
    </row>
    <row r="156" spans="1:14" ht="11.55" customHeight="1">
      <c r="A156" s="110" t="s">
        <v>4183</v>
      </c>
      <c r="B156" s="110" t="str">
        <f>VLOOKUP(A156,'ARTICLES 10052022'!$A$1:$D$1031,4,FALSE)</f>
        <v>AA</v>
      </c>
      <c r="C156" s="110" t="s">
        <v>4184</v>
      </c>
      <c r="D156" s="110">
        <f>VLOOKUP(A156,'STEEVE RESTITUTION'!$A$3:$H$484,8,FALSE)</f>
        <v>13.950000000000001</v>
      </c>
      <c r="E156" s="111">
        <v>8</v>
      </c>
      <c r="F156" s="111">
        <f t="shared" si="10"/>
        <v>6.8</v>
      </c>
      <c r="G156" s="111">
        <v>54.4</v>
      </c>
      <c r="H156" s="111">
        <v>9</v>
      </c>
      <c r="I156" s="111">
        <f>VLOOKUP(A156,'ARTICLES 10052022'!$A$3:$Q$1031,17,FALSE)</f>
        <v>13.950000000000001</v>
      </c>
      <c r="J156" s="111">
        <f t="shared" si="11"/>
        <v>125.55000000000001</v>
      </c>
      <c r="K156" s="111">
        <f>VLOOKUP(A156,'ARTICLES 10052022'!$A$3:$J$1031,10,FALSE)</f>
        <v>9.3000000000000007</v>
      </c>
      <c r="L156" s="111">
        <f t="shared" si="12"/>
        <v>83.7</v>
      </c>
      <c r="M156" s="111">
        <f t="shared" si="13"/>
        <v>41.850000000000009</v>
      </c>
      <c r="N156" s="117">
        <f t="shared" si="14"/>
        <v>0.33333333333333337</v>
      </c>
    </row>
    <row r="157" spans="1:14" ht="11.25" customHeight="1">
      <c r="A157" s="110" t="s">
        <v>4187</v>
      </c>
      <c r="B157" s="110" t="str">
        <f>VLOOKUP(A157,'ARTICLES 10052022'!$A$1:$D$1031,4,FALSE)</f>
        <v>AS</v>
      </c>
      <c r="C157" s="110" t="s">
        <v>4188</v>
      </c>
      <c r="D157" s="110">
        <f>VLOOKUP(A157,'STEEVE RESTITUTION'!$A$3:$H$484,8,FALSE)</f>
        <v>34.200000000000003</v>
      </c>
      <c r="E157" s="111">
        <v>2</v>
      </c>
      <c r="F157" s="111">
        <f t="shared" si="10"/>
        <v>31</v>
      </c>
      <c r="G157" s="111">
        <v>62</v>
      </c>
      <c r="H157" s="111">
        <v>2</v>
      </c>
      <c r="I157" s="111">
        <f>VLOOKUP(A157,'ARTICLES 10052022'!$A$3:$Q$1031,17,FALSE)</f>
        <v>34.200000000000003</v>
      </c>
      <c r="J157" s="111">
        <f t="shared" si="11"/>
        <v>68.400000000000006</v>
      </c>
      <c r="K157" s="111">
        <f>VLOOKUP(A157,'ARTICLES 10052022'!$A$3:$J$1031,10,FALSE)</f>
        <v>22.8</v>
      </c>
      <c r="L157" s="111">
        <f t="shared" si="12"/>
        <v>45.6</v>
      </c>
      <c r="M157" s="111">
        <f t="shared" si="13"/>
        <v>22.800000000000004</v>
      </c>
      <c r="N157" s="117">
        <f t="shared" si="14"/>
        <v>0.33333333333333337</v>
      </c>
    </row>
    <row r="158" spans="1:14" ht="11.55" customHeight="1">
      <c r="A158" s="108" t="s">
        <v>3492</v>
      </c>
      <c r="B158" s="108" t="str">
        <f>VLOOKUP(A158,'ARTICLES 10052022'!$A$1:$D$1031,4,FALSE)</f>
        <v>AS</v>
      </c>
      <c r="C158" s="108" t="s">
        <v>3493</v>
      </c>
      <c r="D158" s="108">
        <f>VLOOKUP(A158,'STEEVE RESTITUTION'!$A$3:$H$484,8,FALSE)</f>
        <v>0.249</v>
      </c>
      <c r="E158" s="109">
        <v>9042</v>
      </c>
      <c r="F158" s="109">
        <f t="shared" si="10"/>
        <v>0.20793850917938511</v>
      </c>
      <c r="G158" s="109">
        <v>1880.18</v>
      </c>
      <c r="H158" s="109">
        <v>10669</v>
      </c>
      <c r="I158" s="109">
        <f>VLOOKUP(A158,'ARTICLES 10052022'!$A$3:$Q$1031,17,FALSE)</f>
        <v>0.249</v>
      </c>
      <c r="J158" s="109">
        <f t="shared" si="11"/>
        <v>2656.5810000000001</v>
      </c>
      <c r="K158" s="109">
        <f>VLOOKUP(A158,'ARTICLES 10052022'!$A$3:$J$1031,10,FALSE)</f>
        <v>0.16600000000000001</v>
      </c>
      <c r="L158" s="109">
        <f t="shared" si="12"/>
        <v>1771.0540000000001</v>
      </c>
      <c r="M158" s="109">
        <f t="shared" si="13"/>
        <v>885.52700000000004</v>
      </c>
      <c r="N158" s="116">
        <f t="shared" si="14"/>
        <v>0.33333333333333331</v>
      </c>
    </row>
    <row r="159" spans="1:14" ht="11.25" customHeight="1">
      <c r="A159" s="110" t="s">
        <v>3504</v>
      </c>
      <c r="B159" s="110" t="str">
        <f>VLOOKUP(A159,'ARTICLES 10052022'!$A$1:$D$1031,4,FALSE)</f>
        <v>AS</v>
      </c>
      <c r="C159" s="110" t="s">
        <v>3505</v>
      </c>
      <c r="D159" s="110">
        <f>VLOOKUP(A159,'STEEVE RESTITUTION'!$A$3:$H$484,8,FALSE)</f>
        <v>0.20700000000000002</v>
      </c>
      <c r="E159" s="111">
        <v>31774</v>
      </c>
      <c r="F159" s="111">
        <f t="shared" si="10"/>
        <v>0.17330207087555863</v>
      </c>
      <c r="G159" s="111">
        <v>5506.5</v>
      </c>
      <c r="H159" s="111">
        <v>37493</v>
      </c>
      <c r="I159" s="111">
        <f>VLOOKUP(A159,'ARTICLES 10052022'!$A$3:$Q$1031,17,FALSE)</f>
        <v>0.20700000000000002</v>
      </c>
      <c r="J159" s="111">
        <f t="shared" si="11"/>
        <v>7761.0510000000004</v>
      </c>
      <c r="K159" s="111">
        <f>VLOOKUP(A159,'ARTICLES 10052022'!$A$3:$J$1031,10,FALSE)</f>
        <v>0.13800000000000001</v>
      </c>
      <c r="L159" s="111">
        <f t="shared" si="12"/>
        <v>5174.0340000000006</v>
      </c>
      <c r="M159" s="111">
        <f t="shared" si="13"/>
        <v>2587.0169999999998</v>
      </c>
      <c r="N159" s="117">
        <f t="shared" si="14"/>
        <v>0.33333333333333331</v>
      </c>
    </row>
    <row r="160" spans="1:14" ht="11.55" customHeight="1">
      <c r="A160" s="108" t="s">
        <v>3544</v>
      </c>
      <c r="B160" s="108" t="str">
        <f>VLOOKUP(A160,'ARTICLES 10052022'!$A$1:$D$1031,4,FALSE)</f>
        <v>AN</v>
      </c>
      <c r="C160" s="108" t="s">
        <v>3545</v>
      </c>
      <c r="D160" s="108"/>
      <c r="E160" s="109">
        <v>1</v>
      </c>
      <c r="F160" s="109">
        <f t="shared" si="10"/>
        <v>0.08</v>
      </c>
      <c r="G160" s="109">
        <v>0.08</v>
      </c>
      <c r="H160" s="109">
        <v>1</v>
      </c>
      <c r="I160" s="109">
        <f>VLOOKUP(A160,'ARTICLES 10052022'!$A$3:$Q$1031,17,FALSE)</f>
        <v>0.10799999999999998</v>
      </c>
      <c r="J160" s="109">
        <f t="shared" si="11"/>
        <v>0.10799999999999998</v>
      </c>
      <c r="K160" s="109">
        <f>VLOOKUP(A160,'ARTICLES 10052022'!$A$3:$J$1031,10,FALSE)</f>
        <v>7.1999999999999995E-2</v>
      </c>
      <c r="L160" s="109">
        <f t="shared" si="12"/>
        <v>7.1999999999999995E-2</v>
      </c>
      <c r="M160" s="109">
        <f t="shared" si="13"/>
        <v>3.599999999999999E-2</v>
      </c>
      <c r="N160" s="116">
        <f t="shared" si="14"/>
        <v>0.33333333333333331</v>
      </c>
    </row>
    <row r="161" spans="1:14" ht="11.25" customHeight="1">
      <c r="A161" s="110" t="s">
        <v>3562</v>
      </c>
      <c r="B161" s="110" t="str">
        <f>VLOOKUP(A161,'ARTICLES 10052022'!$A$1:$D$1031,4,FALSE)</f>
        <v>AS</v>
      </c>
      <c r="C161" s="110" t="s">
        <v>3563</v>
      </c>
      <c r="D161" s="110">
        <f>VLOOKUP(A161,'STEEVE RESTITUTION'!$A$3:$H$484,8,FALSE)</f>
        <v>2.6459999999999999</v>
      </c>
      <c r="E161" s="111">
        <v>58</v>
      </c>
      <c r="F161" s="111">
        <f t="shared" si="10"/>
        <v>2.2815517241379313</v>
      </c>
      <c r="G161" s="111">
        <v>132.33000000000001</v>
      </c>
      <c r="H161" s="111">
        <v>68</v>
      </c>
      <c r="I161" s="111">
        <f>VLOOKUP(A161,'ARTICLES 10052022'!$A$3:$Q$1031,17,FALSE)</f>
        <v>2.6459999999999999</v>
      </c>
      <c r="J161" s="111">
        <f t="shared" si="11"/>
        <v>179.928</v>
      </c>
      <c r="K161" s="111">
        <f>VLOOKUP(A161,'ARTICLES 10052022'!$A$3:$J$1031,10,FALSE)</f>
        <v>1.764</v>
      </c>
      <c r="L161" s="111">
        <f t="shared" si="12"/>
        <v>119.952</v>
      </c>
      <c r="M161" s="111">
        <f t="shared" si="13"/>
        <v>59.975999999999999</v>
      </c>
      <c r="N161" s="117">
        <f t="shared" si="14"/>
        <v>0.33333333333333331</v>
      </c>
    </row>
    <row r="162" spans="1:14" ht="11.55" customHeight="1">
      <c r="A162" s="108" t="s">
        <v>3564</v>
      </c>
      <c r="B162" s="108" t="str">
        <f>VLOOKUP(A162,'ARTICLES 10052022'!$A$1:$D$1031,4,FALSE)</f>
        <v>AS</v>
      </c>
      <c r="C162" s="108" t="s">
        <v>3565</v>
      </c>
      <c r="D162" s="108">
        <f>VLOOKUP(A162,'STEEVE RESTITUTION'!$A$3:$H$484,8,FALSE)</f>
        <v>2.4525000000000001</v>
      </c>
      <c r="E162" s="109">
        <v>138</v>
      </c>
      <c r="F162" s="109">
        <f t="shared" si="10"/>
        <v>2.2239130434782606</v>
      </c>
      <c r="G162" s="109">
        <v>306.89999999999998</v>
      </c>
      <c r="H162" s="109">
        <v>162</v>
      </c>
      <c r="I162" s="109">
        <f>VLOOKUP(A162,'ARTICLES 10052022'!$A$3:$Q$1031,17,FALSE)</f>
        <v>2.4525000000000001</v>
      </c>
      <c r="J162" s="109">
        <f t="shared" si="11"/>
        <v>397.30500000000001</v>
      </c>
      <c r="K162" s="109">
        <f>VLOOKUP(A162,'ARTICLES 10052022'!$A$3:$J$1031,10,FALSE)</f>
        <v>1.635</v>
      </c>
      <c r="L162" s="109">
        <f t="shared" si="12"/>
        <v>264.87</v>
      </c>
      <c r="M162" s="109">
        <f t="shared" si="13"/>
        <v>132.435</v>
      </c>
      <c r="N162" s="116">
        <f t="shared" si="14"/>
        <v>0.33333333333333331</v>
      </c>
    </row>
    <row r="163" spans="1:14" ht="11.25" customHeight="1">
      <c r="A163" s="110" t="s">
        <v>3572</v>
      </c>
      <c r="B163" s="110" t="str">
        <f>VLOOKUP(A163,'ARTICLES 10052022'!$A$1:$D$1031,4,FALSE)</f>
        <v>AS</v>
      </c>
      <c r="C163" s="110" t="s">
        <v>3573</v>
      </c>
      <c r="D163" s="110">
        <f>VLOOKUP(A163,'STEEVE RESTITUTION'!$A$3:$H$484,8,FALSE)</f>
        <v>2.1194999999999999</v>
      </c>
      <c r="E163" s="111">
        <v>64</v>
      </c>
      <c r="F163" s="111">
        <f t="shared" si="10"/>
        <v>2.2232812499999999</v>
      </c>
      <c r="G163" s="111">
        <v>142.29</v>
      </c>
      <c r="H163" s="111">
        <v>75</v>
      </c>
      <c r="I163" s="111">
        <f>VLOOKUP(A163,'ARTICLES 10052022'!$A$3:$Q$1031,17,FALSE)</f>
        <v>2.1194999999999999</v>
      </c>
      <c r="J163" s="111">
        <f t="shared" si="11"/>
        <v>158.96250000000001</v>
      </c>
      <c r="K163" s="111">
        <f>VLOOKUP(A163,'ARTICLES 10052022'!$A$3:$J$1031,10,FALSE)</f>
        <v>1.413</v>
      </c>
      <c r="L163" s="111">
        <f t="shared" si="12"/>
        <v>105.97500000000001</v>
      </c>
      <c r="M163" s="111">
        <f t="shared" si="13"/>
        <v>52.987499999999997</v>
      </c>
      <c r="N163" s="117">
        <f t="shared" si="14"/>
        <v>0.33333333333333331</v>
      </c>
    </row>
    <row r="164" spans="1:14" ht="11.55" customHeight="1">
      <c r="A164" s="108" t="s">
        <v>3574</v>
      </c>
      <c r="B164" s="108" t="str">
        <f>VLOOKUP(A164,'ARTICLES 10052022'!$A$1:$D$1031,4,FALSE)</f>
        <v>AS</v>
      </c>
      <c r="C164" s="108" t="s">
        <v>3575</v>
      </c>
      <c r="D164" s="108">
        <f>VLOOKUP(A164,'STEEVE RESTITUTION'!$A$3:$H$484,8,FALSE)</f>
        <v>3.4259999999999997</v>
      </c>
      <c r="E164" s="109">
        <v>224</v>
      </c>
      <c r="F164" s="109">
        <f t="shared" si="10"/>
        <v>2.7893750000000002</v>
      </c>
      <c r="G164" s="109">
        <v>624.82000000000005</v>
      </c>
      <c r="H164" s="109">
        <v>264</v>
      </c>
      <c r="I164" s="109">
        <f>VLOOKUP(A164,'ARTICLES 10052022'!$A$3:$Q$1031,17,FALSE)</f>
        <v>3.4259999999999997</v>
      </c>
      <c r="J164" s="109">
        <f t="shared" si="11"/>
        <v>904.46399999999994</v>
      </c>
      <c r="K164" s="109">
        <f>VLOOKUP(A164,'ARTICLES 10052022'!$A$3:$J$1031,10,FALSE)</f>
        <v>2.2839999999999998</v>
      </c>
      <c r="L164" s="109">
        <f t="shared" si="12"/>
        <v>602.976</v>
      </c>
      <c r="M164" s="109">
        <f t="shared" si="13"/>
        <v>301.48799999999994</v>
      </c>
      <c r="N164" s="116">
        <f t="shared" si="14"/>
        <v>0.33333333333333331</v>
      </c>
    </row>
    <row r="165" spans="1:14" ht="11.25" customHeight="1">
      <c r="A165" s="110" t="s">
        <v>3576</v>
      </c>
      <c r="B165" s="110" t="str">
        <f>VLOOKUP(A165,'ARTICLES 10052022'!$A$1:$D$1031,4,FALSE)</f>
        <v>AS</v>
      </c>
      <c r="C165" s="110" t="s">
        <v>3577</v>
      </c>
      <c r="D165" s="110">
        <f>VLOOKUP(A165,'STEEVE RESTITUTION'!$A$3:$H$484,8,FALSE)</f>
        <v>3.6059999999999999</v>
      </c>
      <c r="E165" s="111">
        <v>146</v>
      </c>
      <c r="F165" s="111">
        <f t="shared" si="10"/>
        <v>3.112123287671233</v>
      </c>
      <c r="G165" s="111">
        <v>454.37</v>
      </c>
      <c r="H165" s="111">
        <v>172</v>
      </c>
      <c r="I165" s="111">
        <f>VLOOKUP(A165,'ARTICLES 10052022'!$A$3:$Q$1031,17,FALSE)</f>
        <v>3.6059999999999999</v>
      </c>
      <c r="J165" s="111">
        <f t="shared" si="11"/>
        <v>620.23199999999997</v>
      </c>
      <c r="K165" s="111">
        <f>VLOOKUP(A165,'ARTICLES 10052022'!$A$3:$J$1031,10,FALSE)</f>
        <v>2.4039999999999999</v>
      </c>
      <c r="L165" s="111">
        <f t="shared" si="12"/>
        <v>413.488</v>
      </c>
      <c r="M165" s="111">
        <f t="shared" si="13"/>
        <v>206.74399999999997</v>
      </c>
      <c r="N165" s="117">
        <f t="shared" si="14"/>
        <v>0.33333333333333331</v>
      </c>
    </row>
    <row r="166" spans="1:14" ht="11.55" customHeight="1">
      <c r="A166" s="108" t="s">
        <v>3578</v>
      </c>
      <c r="B166" s="108" t="str">
        <f>VLOOKUP(A166,'ARTICLES 10052022'!$A$1:$D$1031,4,FALSE)</f>
        <v>AS</v>
      </c>
      <c r="C166" s="108" t="s">
        <v>3579</v>
      </c>
      <c r="D166" s="108">
        <f>VLOOKUP(A166,'STEEVE RESTITUTION'!$A$3:$H$484,8,FALSE)</f>
        <v>2.895</v>
      </c>
      <c r="E166" s="109">
        <v>213</v>
      </c>
      <c r="F166" s="109">
        <f t="shared" si="10"/>
        <v>2.4938028169014084</v>
      </c>
      <c r="G166" s="109">
        <v>531.17999999999995</v>
      </c>
      <c r="H166" s="109">
        <v>251</v>
      </c>
      <c r="I166" s="109">
        <f>VLOOKUP(A166,'ARTICLES 10052022'!$A$3:$Q$1031,17,FALSE)</f>
        <v>2.895</v>
      </c>
      <c r="J166" s="109">
        <f t="shared" si="11"/>
        <v>726.64499999999998</v>
      </c>
      <c r="K166" s="109">
        <f>VLOOKUP(A166,'ARTICLES 10052022'!$A$3:$J$1031,10,FALSE)</f>
        <v>1.93</v>
      </c>
      <c r="L166" s="109">
        <f t="shared" si="12"/>
        <v>484.43</v>
      </c>
      <c r="M166" s="109">
        <f t="shared" si="13"/>
        <v>242.21499999999997</v>
      </c>
      <c r="N166" s="116">
        <f t="shared" si="14"/>
        <v>0.33333333333333331</v>
      </c>
    </row>
    <row r="167" spans="1:14" ht="11.25" customHeight="1">
      <c r="A167" s="108" t="s">
        <v>3586</v>
      </c>
      <c r="B167" s="108" t="str">
        <f>VLOOKUP(A167,'ARTICLES 10052022'!$A$1:$D$1031,4,FALSE)</f>
        <v>AN</v>
      </c>
      <c r="C167" s="108" t="s">
        <v>3587</v>
      </c>
      <c r="D167" s="108"/>
      <c r="E167" s="109">
        <v>1</v>
      </c>
      <c r="F167" s="109">
        <f t="shared" si="10"/>
        <v>0.9</v>
      </c>
      <c r="G167" s="109">
        <v>0.9</v>
      </c>
      <c r="H167" s="109">
        <v>1</v>
      </c>
      <c r="I167" s="109">
        <f>VLOOKUP(A167,'ARTICLES 10052022'!$A$3:$Q$1031,17,FALSE)</f>
        <v>0.90149999999999997</v>
      </c>
      <c r="J167" s="109">
        <f t="shared" si="11"/>
        <v>0.90149999999999997</v>
      </c>
      <c r="K167" s="109">
        <f>VLOOKUP(A167,'ARTICLES 10052022'!$A$3:$J$1031,10,FALSE)</f>
        <v>0.60099999999999998</v>
      </c>
      <c r="L167" s="109">
        <f t="shared" si="12"/>
        <v>0.60099999999999998</v>
      </c>
      <c r="M167" s="109">
        <f t="shared" si="13"/>
        <v>0.30049999999999999</v>
      </c>
      <c r="N167" s="116">
        <f t="shared" si="14"/>
        <v>0.33333333333333331</v>
      </c>
    </row>
    <row r="168" spans="1:14" ht="11.25" customHeight="1">
      <c r="A168" s="110" t="s">
        <v>3596</v>
      </c>
      <c r="B168" s="110" t="str">
        <f>VLOOKUP(A168,'ARTICLES 10052022'!$A$1:$D$1031,4,FALSE)</f>
        <v>AS</v>
      </c>
      <c r="C168" s="110" t="s">
        <v>3597</v>
      </c>
      <c r="D168" s="110">
        <f>VLOOKUP(A168,'STEEVE RESTITUTION'!$A$3:$H$484,8,FALSE)</f>
        <v>41.685000000000002</v>
      </c>
      <c r="E168" s="111">
        <v>108</v>
      </c>
      <c r="F168" s="111">
        <f t="shared" si="10"/>
        <v>38.601111111111109</v>
      </c>
      <c r="G168" s="111">
        <v>4168.92</v>
      </c>
      <c r="H168" s="111">
        <v>127</v>
      </c>
      <c r="I168" s="111">
        <f>VLOOKUP(A168,'ARTICLES 10052022'!$A$3:$Q$1031,17,FALSE)</f>
        <v>41.685000000000002</v>
      </c>
      <c r="J168" s="111">
        <f t="shared" si="11"/>
        <v>5293.9949999999999</v>
      </c>
      <c r="K168" s="111">
        <f>VLOOKUP(A168,'ARTICLES 10052022'!$A$3:$J$1031,10,FALSE)</f>
        <v>27.79</v>
      </c>
      <c r="L168" s="111">
        <f t="shared" si="12"/>
        <v>3529.33</v>
      </c>
      <c r="M168" s="111">
        <f t="shared" si="13"/>
        <v>1764.665</v>
      </c>
      <c r="N168" s="117">
        <f t="shared" si="14"/>
        <v>0.33333333333333331</v>
      </c>
    </row>
    <row r="169" spans="1:14" ht="11.55" customHeight="1">
      <c r="A169" s="110" t="s">
        <v>3634</v>
      </c>
      <c r="B169" s="110" t="str">
        <f>VLOOKUP(A169,'ARTICLES 10052022'!$A$1:$D$1031,4,FALSE)</f>
        <v>AS</v>
      </c>
      <c r="C169" s="110" t="s">
        <v>3635</v>
      </c>
      <c r="D169" s="110">
        <f>VLOOKUP(A169,'STEEVE RESTITUTION'!$A$3:$H$484,8,FALSE)</f>
        <v>133.5</v>
      </c>
      <c r="E169" s="111">
        <v>12</v>
      </c>
      <c r="F169" s="111">
        <f t="shared" si="10"/>
        <v>140.18166666666667</v>
      </c>
      <c r="G169" s="111">
        <v>1682.18</v>
      </c>
      <c r="H169" s="111">
        <v>14</v>
      </c>
      <c r="I169" s="111">
        <f>VLOOKUP(A169,'ARTICLES 10052022'!$A$3:$Q$1031,17,FALSE)</f>
        <v>133.5</v>
      </c>
      <c r="J169" s="111">
        <f t="shared" si="11"/>
        <v>1869</v>
      </c>
      <c r="K169" s="111">
        <f>VLOOKUP(A169,'ARTICLES 10052022'!$A$3:$J$1031,10,FALSE)</f>
        <v>89</v>
      </c>
      <c r="L169" s="111">
        <f t="shared" si="12"/>
        <v>1246</v>
      </c>
      <c r="M169" s="111">
        <f t="shared" si="13"/>
        <v>623</v>
      </c>
      <c r="N169" s="117">
        <f t="shared" si="14"/>
        <v>0.33333333333333331</v>
      </c>
    </row>
    <row r="170" spans="1:14" ht="11.25" customHeight="1">
      <c r="A170" s="110" t="s">
        <v>3644</v>
      </c>
      <c r="B170" s="110" t="str">
        <f>VLOOKUP(A170,'ARTICLES 10052022'!$A$1:$D$1031,4,FALSE)</f>
        <v>AS</v>
      </c>
      <c r="C170" s="110" t="s">
        <v>3645</v>
      </c>
      <c r="D170" s="110">
        <f>VLOOKUP(A170,'STEEVE RESTITUTION'!$A$3:$H$484,8,FALSE)</f>
        <v>36.869999999999997</v>
      </c>
      <c r="E170" s="111">
        <v>1</v>
      </c>
      <c r="F170" s="111">
        <f t="shared" si="10"/>
        <v>35</v>
      </c>
      <c r="G170" s="111">
        <v>35</v>
      </c>
      <c r="H170" s="111">
        <v>1</v>
      </c>
      <c r="I170" s="111">
        <f>VLOOKUP(A170,'ARTICLES 10052022'!$A$3:$Q$1031,17,FALSE)</f>
        <v>36.869999999999997</v>
      </c>
      <c r="J170" s="111">
        <f t="shared" si="11"/>
        <v>36.869999999999997</v>
      </c>
      <c r="K170" s="111">
        <f>VLOOKUP(A170,'ARTICLES 10052022'!$A$3:$J$1031,10,FALSE)</f>
        <v>24.58</v>
      </c>
      <c r="L170" s="111">
        <f t="shared" si="12"/>
        <v>24.58</v>
      </c>
      <c r="M170" s="111">
        <f t="shared" si="13"/>
        <v>12.29</v>
      </c>
      <c r="N170" s="117">
        <f t="shared" si="14"/>
        <v>0.33333333333333331</v>
      </c>
    </row>
    <row r="171" spans="1:14" ht="11.55" customHeight="1">
      <c r="A171" s="110" t="s">
        <v>3648</v>
      </c>
      <c r="B171" s="110" t="str">
        <f>VLOOKUP(A171,'ARTICLES 10052022'!$A$1:$D$1031,4,FALSE)</f>
        <v>AN</v>
      </c>
      <c r="C171" s="110" t="s">
        <v>3649</v>
      </c>
      <c r="D171" s="110"/>
      <c r="E171" s="111">
        <v>2</v>
      </c>
      <c r="F171" s="111">
        <f t="shared" si="10"/>
        <v>724.14</v>
      </c>
      <c r="G171" s="111">
        <v>1448.28</v>
      </c>
      <c r="H171" s="111">
        <v>2</v>
      </c>
      <c r="I171" s="111">
        <f>VLOOKUP(A171,'ARTICLES 10052022'!$A$3:$Q$1031,17,FALSE)</f>
        <v>956.16000000000008</v>
      </c>
      <c r="J171" s="111">
        <f t="shared" si="11"/>
        <v>1912.3200000000002</v>
      </c>
      <c r="K171" s="111">
        <f>VLOOKUP(A171,'ARTICLES 10052022'!$A$3:$J$1031,10,FALSE)</f>
        <v>637.44000000000005</v>
      </c>
      <c r="L171" s="111">
        <f t="shared" si="12"/>
        <v>1274.8800000000001</v>
      </c>
      <c r="M171" s="111">
        <f t="shared" si="13"/>
        <v>637.44000000000005</v>
      </c>
      <c r="N171" s="117">
        <f t="shared" si="14"/>
        <v>0.33333333333333331</v>
      </c>
    </row>
    <row r="172" spans="1:14" ht="11.25" customHeight="1">
      <c r="A172" s="108" t="s">
        <v>3650</v>
      </c>
      <c r="B172" s="108" t="str">
        <f>VLOOKUP(A172,'ARTICLES 10052022'!$A$1:$D$1031,4,FALSE)</f>
        <v>AS</v>
      </c>
      <c r="C172" s="108" t="s">
        <v>3651</v>
      </c>
      <c r="D172" s="108">
        <f>VLOOKUP(A172,'STEEVE RESTITUTION'!$A$3:$H$484,8,FALSE)</f>
        <v>29.085000000000001</v>
      </c>
      <c r="E172" s="109">
        <v>1</v>
      </c>
      <c r="F172" s="109">
        <f t="shared" si="10"/>
        <v>25.14</v>
      </c>
      <c r="G172" s="109">
        <v>25.14</v>
      </c>
      <c r="H172" s="109">
        <v>1</v>
      </c>
      <c r="I172" s="109">
        <f>VLOOKUP(A172,'ARTICLES 10052022'!$A$3:$Q$1031,17,FALSE)</f>
        <v>29.085000000000001</v>
      </c>
      <c r="J172" s="109">
        <f t="shared" si="11"/>
        <v>29.085000000000001</v>
      </c>
      <c r="K172" s="109">
        <f>VLOOKUP(A172,'ARTICLES 10052022'!$A$3:$J$1031,10,FALSE)</f>
        <v>19.39</v>
      </c>
      <c r="L172" s="109">
        <f t="shared" si="12"/>
        <v>19.39</v>
      </c>
      <c r="M172" s="109">
        <f t="shared" si="13"/>
        <v>9.6950000000000003</v>
      </c>
      <c r="N172" s="116">
        <f t="shared" si="14"/>
        <v>0.33333333333333331</v>
      </c>
    </row>
    <row r="173" spans="1:14" ht="11.55" customHeight="1">
      <c r="A173" s="108" t="s">
        <v>3654</v>
      </c>
      <c r="B173" s="108" t="str">
        <f>VLOOKUP(A173,'ARTICLES 10052022'!$A$1:$D$1031,4,FALSE)</f>
        <v>AN</v>
      </c>
      <c r="C173" s="108" t="s">
        <v>3655</v>
      </c>
      <c r="D173" s="108"/>
      <c r="E173" s="109">
        <v>4</v>
      </c>
      <c r="F173" s="109">
        <f t="shared" si="10"/>
        <v>48.26</v>
      </c>
      <c r="G173" s="109">
        <v>193.04</v>
      </c>
      <c r="H173" s="109">
        <v>4</v>
      </c>
      <c r="I173" s="109">
        <f>VLOOKUP(A173,'ARTICLES 10052022'!$A$3:$Q$1031,17,FALSE)</f>
        <v>59.25</v>
      </c>
      <c r="J173" s="109">
        <f t="shared" si="11"/>
        <v>237</v>
      </c>
      <c r="K173" s="109">
        <f>VLOOKUP(A173,'ARTICLES 10052022'!$A$3:$J$1031,10,FALSE)</f>
        <v>39.5</v>
      </c>
      <c r="L173" s="109">
        <f t="shared" si="12"/>
        <v>158</v>
      </c>
      <c r="M173" s="109">
        <f t="shared" si="13"/>
        <v>79</v>
      </c>
      <c r="N173" s="116">
        <f t="shared" si="14"/>
        <v>0.33333333333333331</v>
      </c>
    </row>
    <row r="174" spans="1:14" ht="11.25" customHeight="1">
      <c r="A174" s="110" t="s">
        <v>3656</v>
      </c>
      <c r="B174" s="110" t="str">
        <f>VLOOKUP(A174,'ARTICLES 10052022'!$A$1:$D$1031,4,FALSE)</f>
        <v>AN</v>
      </c>
      <c r="C174" s="110" t="s">
        <v>3657</v>
      </c>
      <c r="D174" s="110"/>
      <c r="E174" s="111">
        <v>10</v>
      </c>
      <c r="F174" s="111">
        <f t="shared" si="10"/>
        <v>51.469000000000008</v>
      </c>
      <c r="G174" s="111">
        <v>514.69000000000005</v>
      </c>
      <c r="H174" s="111">
        <v>11</v>
      </c>
      <c r="I174" s="111">
        <f>VLOOKUP(A174,'ARTICLES 10052022'!$A$3:$Q$1031,17,FALSE)</f>
        <v>69</v>
      </c>
      <c r="J174" s="111">
        <f t="shared" si="11"/>
        <v>759</v>
      </c>
      <c r="K174" s="111">
        <f>VLOOKUP(A174,'ARTICLES 10052022'!$A$3:$J$1031,10,FALSE)</f>
        <v>46</v>
      </c>
      <c r="L174" s="111">
        <f t="shared" si="12"/>
        <v>506</v>
      </c>
      <c r="M174" s="111">
        <f t="shared" si="13"/>
        <v>253</v>
      </c>
      <c r="N174" s="117">
        <f t="shared" si="14"/>
        <v>0.33333333333333331</v>
      </c>
    </row>
    <row r="175" spans="1:14" ht="11.55" customHeight="1">
      <c r="A175" s="108" t="s">
        <v>3658</v>
      </c>
      <c r="B175" s="108" t="str">
        <f>VLOOKUP(A175,'ARTICLES 10052022'!$A$1:$D$1031,4,FALSE)</f>
        <v>AN</v>
      </c>
      <c r="C175" s="108" t="s">
        <v>3659</v>
      </c>
      <c r="D175" s="108"/>
      <c r="E175" s="109">
        <v>9</v>
      </c>
      <c r="F175" s="109">
        <f t="shared" si="10"/>
        <v>59.830000000000005</v>
      </c>
      <c r="G175" s="109">
        <v>538.47</v>
      </c>
      <c r="H175" s="109">
        <v>10</v>
      </c>
      <c r="I175" s="109">
        <f>VLOOKUP(A175,'ARTICLES 10052022'!$A$3:$Q$1031,17,FALSE)</f>
        <v>75.75</v>
      </c>
      <c r="J175" s="109">
        <f t="shared" si="11"/>
        <v>757.5</v>
      </c>
      <c r="K175" s="109">
        <f>VLOOKUP(A175,'ARTICLES 10052022'!$A$3:$J$1031,10,FALSE)</f>
        <v>50.5</v>
      </c>
      <c r="L175" s="109">
        <f t="shared" si="12"/>
        <v>505</v>
      </c>
      <c r="M175" s="109">
        <f t="shared" si="13"/>
        <v>252.5</v>
      </c>
      <c r="N175" s="116">
        <f t="shared" si="14"/>
        <v>0.33333333333333331</v>
      </c>
    </row>
    <row r="176" spans="1:14" ht="11.25" customHeight="1">
      <c r="A176" s="108" t="s">
        <v>3662</v>
      </c>
      <c r="B176" s="108" t="str">
        <f>VLOOKUP(A176,'ARTICLES 10052022'!$A$1:$D$1031,4,FALSE)</f>
        <v>AN</v>
      </c>
      <c r="C176" s="108" t="s">
        <v>3663</v>
      </c>
      <c r="D176" s="108"/>
      <c r="E176" s="109">
        <v>3</v>
      </c>
      <c r="F176" s="109">
        <f t="shared" si="10"/>
        <v>56.56</v>
      </c>
      <c r="G176" s="109">
        <v>169.68</v>
      </c>
      <c r="H176" s="109">
        <v>3</v>
      </c>
      <c r="I176" s="109">
        <f>VLOOKUP(A176,'ARTICLES 10052022'!$A$3:$Q$1031,17,FALSE)</f>
        <v>87</v>
      </c>
      <c r="J176" s="109">
        <f t="shared" si="11"/>
        <v>261</v>
      </c>
      <c r="K176" s="109">
        <f>VLOOKUP(A176,'ARTICLES 10052022'!$A$3:$J$1031,10,FALSE)</f>
        <v>58</v>
      </c>
      <c r="L176" s="109">
        <f t="shared" si="12"/>
        <v>174</v>
      </c>
      <c r="M176" s="109">
        <f t="shared" si="13"/>
        <v>87</v>
      </c>
      <c r="N176" s="116">
        <f t="shared" si="14"/>
        <v>0.33333333333333331</v>
      </c>
    </row>
    <row r="177" spans="1:14" ht="11.55" customHeight="1">
      <c r="A177" s="110" t="s">
        <v>3664</v>
      </c>
      <c r="B177" s="110" t="str">
        <f>VLOOKUP(A177,'ARTICLES 10052022'!$A$1:$D$1031,4,FALSE)</f>
        <v>AS</v>
      </c>
      <c r="C177" s="110" t="s">
        <v>3665</v>
      </c>
      <c r="D177" s="110">
        <f>VLOOKUP(A177,'STEEVE RESTITUTION'!$A$3:$H$484,8,FALSE)</f>
        <v>52.5</v>
      </c>
      <c r="E177" s="111">
        <v>15</v>
      </c>
      <c r="F177" s="111">
        <f t="shared" si="10"/>
        <v>38.190000000000005</v>
      </c>
      <c r="G177" s="111">
        <v>572.85</v>
      </c>
      <c r="H177" s="111">
        <v>17</v>
      </c>
      <c r="I177" s="111">
        <f>VLOOKUP(A177,'ARTICLES 10052022'!$A$3:$Q$1031,17,FALSE)</f>
        <v>52.5</v>
      </c>
      <c r="J177" s="111">
        <f t="shared" si="11"/>
        <v>892.5</v>
      </c>
      <c r="K177" s="111">
        <f>VLOOKUP(A177,'ARTICLES 10052022'!$A$3:$J$1031,10,FALSE)</f>
        <v>35</v>
      </c>
      <c r="L177" s="111">
        <f t="shared" si="12"/>
        <v>595</v>
      </c>
      <c r="M177" s="111">
        <f t="shared" si="13"/>
        <v>297.5</v>
      </c>
      <c r="N177" s="117">
        <f t="shared" si="14"/>
        <v>0.33333333333333331</v>
      </c>
    </row>
    <row r="178" spans="1:14" ht="11.25" customHeight="1">
      <c r="A178" s="108" t="s">
        <v>3666</v>
      </c>
      <c r="B178" s="108" t="str">
        <f>VLOOKUP(A178,'ARTICLES 10052022'!$A$1:$D$1031,4,FALSE)</f>
        <v>AS</v>
      </c>
      <c r="C178" s="108" t="s">
        <v>3667</v>
      </c>
      <c r="D178" s="108">
        <f>VLOOKUP(A178,'STEEVE RESTITUTION'!$A$3:$H$484,8,FALSE)</f>
        <v>60.75</v>
      </c>
      <c r="E178" s="109">
        <v>1</v>
      </c>
      <c r="F178" s="109">
        <f t="shared" si="10"/>
        <v>46.17</v>
      </c>
      <c r="G178" s="109">
        <v>46.17</v>
      </c>
      <c r="H178" s="109">
        <v>1</v>
      </c>
      <c r="I178" s="109">
        <f>VLOOKUP(A178,'ARTICLES 10052022'!$A$3:$Q$1031,17,FALSE)</f>
        <v>60.75</v>
      </c>
      <c r="J178" s="109">
        <f t="shared" si="11"/>
        <v>60.75</v>
      </c>
      <c r="K178" s="109">
        <f>VLOOKUP(A178,'ARTICLES 10052022'!$A$3:$J$1031,10,FALSE)</f>
        <v>40.5</v>
      </c>
      <c r="L178" s="109">
        <f t="shared" si="12"/>
        <v>40.5</v>
      </c>
      <c r="M178" s="109">
        <f t="shared" si="13"/>
        <v>20.25</v>
      </c>
      <c r="N178" s="116">
        <f t="shared" si="14"/>
        <v>0.33333333333333331</v>
      </c>
    </row>
    <row r="179" spans="1:14" ht="11.55" customHeight="1">
      <c r="A179" s="110" t="s">
        <v>3668</v>
      </c>
      <c r="B179" s="110" t="str">
        <f>VLOOKUP(A179,'ARTICLES 10052022'!$A$1:$D$1031,4,FALSE)</f>
        <v>AS</v>
      </c>
      <c r="C179" s="110" t="s">
        <v>3669</v>
      </c>
      <c r="D179" s="110">
        <f>VLOOKUP(A179,'STEEVE RESTITUTION'!$A$3:$H$484,8,FALSE)</f>
        <v>157.5</v>
      </c>
      <c r="E179" s="111">
        <v>1</v>
      </c>
      <c r="F179" s="111">
        <f t="shared" si="10"/>
        <v>450</v>
      </c>
      <c r="G179" s="111">
        <v>450</v>
      </c>
      <c r="H179" s="111">
        <v>1</v>
      </c>
      <c r="I179" s="111">
        <f>VLOOKUP(A179,'ARTICLES 10052022'!$A$3:$Q$1031,17,FALSE)</f>
        <v>157.5</v>
      </c>
      <c r="J179" s="111">
        <f t="shared" si="11"/>
        <v>157.5</v>
      </c>
      <c r="K179" s="111">
        <f>VLOOKUP(A179,'ARTICLES 10052022'!$A$3:$J$1031,10,FALSE)</f>
        <v>105</v>
      </c>
      <c r="L179" s="111">
        <f t="shared" si="12"/>
        <v>105</v>
      </c>
      <c r="M179" s="111">
        <f t="shared" si="13"/>
        <v>52.5</v>
      </c>
      <c r="N179" s="117">
        <f t="shared" si="14"/>
        <v>0.33333333333333331</v>
      </c>
    </row>
    <row r="180" spans="1:14" ht="11.25" customHeight="1">
      <c r="A180" s="110" t="s">
        <v>3688</v>
      </c>
      <c r="B180" s="110" t="str">
        <f>VLOOKUP(A180,'ARTICLES 10052022'!$A$1:$D$1031,4,FALSE)</f>
        <v>AS</v>
      </c>
      <c r="C180" s="110" t="s">
        <v>3689</v>
      </c>
      <c r="D180" s="110">
        <f>VLOOKUP(A180,'STEEVE RESTITUTION'!$A$3:$H$484,8,FALSE)</f>
        <v>469.5</v>
      </c>
      <c r="E180" s="111">
        <v>5</v>
      </c>
      <c r="F180" s="111">
        <f t="shared" si="10"/>
        <v>420.62</v>
      </c>
      <c r="G180" s="111">
        <v>2103.1</v>
      </c>
      <c r="H180" s="111">
        <v>5</v>
      </c>
      <c r="I180" s="111">
        <f>VLOOKUP(A180,'ARTICLES 10052022'!$A$3:$Q$1031,17,FALSE)</f>
        <v>469.5</v>
      </c>
      <c r="J180" s="111">
        <f t="shared" si="11"/>
        <v>2347.5</v>
      </c>
      <c r="K180" s="111">
        <f>VLOOKUP(A180,'ARTICLES 10052022'!$A$3:$J$1031,10,FALSE)</f>
        <v>313</v>
      </c>
      <c r="L180" s="111">
        <f t="shared" si="12"/>
        <v>1565</v>
      </c>
      <c r="M180" s="111">
        <f t="shared" si="13"/>
        <v>782.5</v>
      </c>
      <c r="N180" s="117">
        <f t="shared" si="14"/>
        <v>0.33333333333333331</v>
      </c>
    </row>
    <row r="181" spans="1:14" ht="11.55" customHeight="1">
      <c r="A181" s="108" t="s">
        <v>3690</v>
      </c>
      <c r="B181" s="108" t="str">
        <f>VLOOKUP(A181,'ARTICLES 10052022'!$A$1:$D$1031,4,FALSE)</f>
        <v>AS</v>
      </c>
      <c r="C181" s="108" t="s">
        <v>3691</v>
      </c>
      <c r="D181" s="108">
        <f>VLOOKUP(A181,'STEEVE RESTITUTION'!$A$3:$H$484,8,FALSE)</f>
        <v>499.5</v>
      </c>
      <c r="E181" s="109">
        <v>8</v>
      </c>
      <c r="F181" s="109">
        <f t="shared" si="10"/>
        <v>383.92624999999998</v>
      </c>
      <c r="G181" s="109">
        <v>3071.41</v>
      </c>
      <c r="H181" s="109">
        <v>9</v>
      </c>
      <c r="I181" s="109">
        <f>VLOOKUP(A181,'ARTICLES 10052022'!$A$3:$Q$1031,17,FALSE)</f>
        <v>499.5</v>
      </c>
      <c r="J181" s="109">
        <f t="shared" si="11"/>
        <v>4495.5</v>
      </c>
      <c r="K181" s="109">
        <f>VLOOKUP(A181,'ARTICLES 10052022'!$A$3:$J$1031,10,FALSE)</f>
        <v>333</v>
      </c>
      <c r="L181" s="109">
        <f t="shared" si="12"/>
        <v>2997</v>
      </c>
      <c r="M181" s="109">
        <f t="shared" si="13"/>
        <v>1498.5</v>
      </c>
      <c r="N181" s="116">
        <f t="shared" si="14"/>
        <v>0.33333333333333331</v>
      </c>
    </row>
    <row r="182" spans="1:14" ht="11.25" customHeight="1">
      <c r="A182" s="108" t="s">
        <v>3694</v>
      </c>
      <c r="B182" s="108" t="str">
        <f>VLOOKUP(A182,'ARTICLES 10052022'!$A$1:$D$1031,4,FALSE)</f>
        <v>AN</v>
      </c>
      <c r="C182" s="108" t="s">
        <v>3695</v>
      </c>
      <c r="D182" s="108"/>
      <c r="E182" s="109">
        <v>3</v>
      </c>
      <c r="F182" s="109">
        <f t="shared" si="10"/>
        <v>8.5400000000000009</v>
      </c>
      <c r="G182" s="109">
        <v>25.62</v>
      </c>
      <c r="H182" s="109">
        <v>3</v>
      </c>
      <c r="I182" s="109">
        <f>VLOOKUP(A182,'ARTICLES 10052022'!$A$3:$Q$1031,17,FALSE)</f>
        <v>84.6</v>
      </c>
      <c r="J182" s="109">
        <f t="shared" si="11"/>
        <v>253.79999999999998</v>
      </c>
      <c r="K182" s="109">
        <f>VLOOKUP(A182,'ARTICLES 10052022'!$A$3:$J$1031,10,FALSE)</f>
        <v>56.4</v>
      </c>
      <c r="L182" s="109">
        <f t="shared" si="12"/>
        <v>169.2</v>
      </c>
      <c r="M182" s="109">
        <f t="shared" si="13"/>
        <v>84.6</v>
      </c>
      <c r="N182" s="116">
        <f t="shared" si="14"/>
        <v>0.33333333333333331</v>
      </c>
    </row>
    <row r="183" spans="1:14" ht="11.55" customHeight="1">
      <c r="A183" s="110" t="s">
        <v>3696</v>
      </c>
      <c r="B183" s="110" t="str">
        <f>VLOOKUP(A183,'ARTICLES 10052022'!$A$1:$D$1031,4,FALSE)</f>
        <v>AN</v>
      </c>
      <c r="C183" s="110" t="s">
        <v>3697</v>
      </c>
      <c r="D183" s="110"/>
      <c r="E183" s="111">
        <v>-4</v>
      </c>
      <c r="F183" s="111">
        <f t="shared" si="10"/>
        <v>49.284999999999997</v>
      </c>
      <c r="G183" s="111">
        <v>-197.14</v>
      </c>
      <c r="H183" s="111">
        <v>-4</v>
      </c>
      <c r="I183" s="111">
        <f>VLOOKUP(A183,'ARTICLES 10052022'!$A$3:$Q$1031,17,FALSE)</f>
        <v>63.599999999999994</v>
      </c>
      <c r="J183" s="111">
        <f t="shared" si="11"/>
        <v>-254.39999999999998</v>
      </c>
      <c r="K183" s="111">
        <f>VLOOKUP(A183,'ARTICLES 10052022'!$A$3:$J$1031,10,FALSE)</f>
        <v>42.4</v>
      </c>
      <c r="L183" s="111">
        <f t="shared" si="12"/>
        <v>-169.6</v>
      </c>
      <c r="M183" s="111">
        <f t="shared" si="13"/>
        <v>-84.799999999999983</v>
      </c>
      <c r="N183" s="117">
        <f t="shared" si="14"/>
        <v>0.33333333333333331</v>
      </c>
    </row>
    <row r="184" spans="1:14" ht="11.25" customHeight="1">
      <c r="A184" s="108" t="s">
        <v>3698</v>
      </c>
      <c r="B184" s="108" t="str">
        <f>VLOOKUP(A184,'ARTICLES 10052022'!$A$1:$D$1031,4,FALSE)</f>
        <v>AN</v>
      </c>
      <c r="C184" s="108" t="s">
        <v>3699</v>
      </c>
      <c r="D184" s="108"/>
      <c r="E184" s="109">
        <v>35</v>
      </c>
      <c r="F184" s="109">
        <f t="shared" si="10"/>
        <v>22.760857142857144</v>
      </c>
      <c r="G184" s="109">
        <v>796.63</v>
      </c>
      <c r="H184" s="109">
        <v>41</v>
      </c>
      <c r="I184" s="109">
        <f>VLOOKUP(A184,'ARTICLES 10052022'!$A$3:$Q$1031,17,FALSE)</f>
        <v>48.900000000000006</v>
      </c>
      <c r="J184" s="109">
        <f t="shared" si="11"/>
        <v>2004.9000000000003</v>
      </c>
      <c r="K184" s="109">
        <f>VLOOKUP(A184,'ARTICLES 10052022'!$A$3:$J$1031,10,FALSE)</f>
        <v>32.6</v>
      </c>
      <c r="L184" s="109">
        <f t="shared" si="12"/>
        <v>1336.6000000000001</v>
      </c>
      <c r="M184" s="109">
        <f t="shared" si="13"/>
        <v>668.30000000000018</v>
      </c>
      <c r="N184" s="116">
        <f t="shared" si="14"/>
        <v>0.33333333333333337</v>
      </c>
    </row>
    <row r="185" spans="1:14" ht="11.55" customHeight="1">
      <c r="A185" s="110" t="s">
        <v>3706</v>
      </c>
      <c r="B185" s="110" t="str">
        <f>VLOOKUP(A185,'ARTICLES 10052022'!$A$1:$D$1031,4,FALSE)</f>
        <v>AS</v>
      </c>
      <c r="C185" s="110" t="s">
        <v>3707</v>
      </c>
      <c r="D185" s="110">
        <f>VLOOKUP(A185,'STEEVE RESTITUTION'!$A$3:$H$484,8,FALSE)</f>
        <v>9</v>
      </c>
      <c r="E185" s="111">
        <v>7</v>
      </c>
      <c r="F185" s="111">
        <f t="shared" si="10"/>
        <v>9</v>
      </c>
      <c r="G185" s="111">
        <v>63</v>
      </c>
      <c r="H185" s="111">
        <v>8</v>
      </c>
      <c r="I185" s="111">
        <f>VLOOKUP(A185,'ARTICLES 10052022'!$A$3:$Q$1031,17,FALSE)</f>
        <v>9</v>
      </c>
      <c r="J185" s="111">
        <f t="shared" si="11"/>
        <v>72</v>
      </c>
      <c r="K185" s="111">
        <f>VLOOKUP(A185,'ARTICLES 10052022'!$A$3:$J$1031,10,FALSE)</f>
        <v>6</v>
      </c>
      <c r="L185" s="111">
        <f t="shared" si="12"/>
        <v>48</v>
      </c>
      <c r="M185" s="111">
        <f t="shared" si="13"/>
        <v>24</v>
      </c>
      <c r="N185" s="117">
        <f t="shared" si="14"/>
        <v>0.33333333333333331</v>
      </c>
    </row>
    <row r="186" spans="1:14" ht="11.55" customHeight="1">
      <c r="A186" s="108" t="s">
        <v>3708</v>
      </c>
      <c r="B186" s="108" t="str">
        <f>VLOOKUP(A186,'ARTICLES 10052022'!$A$1:$D$1031,4,FALSE)</f>
        <v>AS</v>
      </c>
      <c r="C186" s="108" t="s">
        <v>3709</v>
      </c>
      <c r="D186" s="108">
        <f>VLOOKUP(A186,'STEEVE RESTITUTION'!$A$3:$H$484,8,FALSE)</f>
        <v>1.3800000000000001</v>
      </c>
      <c r="E186" s="109">
        <v>273</v>
      </c>
      <c r="F186" s="109">
        <f t="shared" si="10"/>
        <v>4.7209157509157507</v>
      </c>
      <c r="G186" s="109">
        <v>1288.81</v>
      </c>
      <c r="H186" s="109">
        <v>322</v>
      </c>
      <c r="I186" s="109">
        <f>VLOOKUP(A186,'ARTICLES 10052022'!$A$3:$Q$1031,17,FALSE)</f>
        <v>1.3800000000000001</v>
      </c>
      <c r="J186" s="109">
        <f t="shared" si="11"/>
        <v>444.36</v>
      </c>
      <c r="K186" s="109">
        <f>VLOOKUP(A186,'ARTICLES 10052022'!$A$3:$J$1031,10,FALSE)</f>
        <v>0.92</v>
      </c>
      <c r="L186" s="109">
        <f t="shared" si="12"/>
        <v>296.24</v>
      </c>
      <c r="M186" s="109">
        <f t="shared" si="13"/>
        <v>148.12</v>
      </c>
      <c r="N186" s="116">
        <f t="shared" si="14"/>
        <v>0.33333333333333331</v>
      </c>
    </row>
    <row r="187" spans="1:14" ht="11.25" customHeight="1">
      <c r="A187" s="110" t="s">
        <v>3710</v>
      </c>
      <c r="B187" s="110" t="str">
        <f>VLOOKUP(A187,'ARTICLES 10052022'!$A$1:$D$1031,4,FALSE)</f>
        <v>AS</v>
      </c>
      <c r="C187" s="110" t="s">
        <v>3711</v>
      </c>
      <c r="D187" s="110">
        <f>VLOOKUP(A187,'STEEVE RESTITUTION'!$A$3:$H$484,8,FALSE)</f>
        <v>1.3800000000000001</v>
      </c>
      <c r="E187" s="111">
        <v>571</v>
      </c>
      <c r="F187" s="111">
        <f t="shared" si="10"/>
        <v>4.6644308231173381</v>
      </c>
      <c r="G187" s="111">
        <v>2663.39</v>
      </c>
      <c r="H187" s="111">
        <v>673</v>
      </c>
      <c r="I187" s="111">
        <f>VLOOKUP(A187,'ARTICLES 10052022'!$A$3:$Q$1031,17,FALSE)</f>
        <v>1.3800000000000001</v>
      </c>
      <c r="J187" s="111">
        <f t="shared" si="11"/>
        <v>928.74000000000012</v>
      </c>
      <c r="K187" s="111">
        <f>VLOOKUP(A187,'ARTICLES 10052022'!$A$3:$J$1031,10,FALSE)</f>
        <v>0.92</v>
      </c>
      <c r="L187" s="111">
        <f t="shared" si="12"/>
        <v>619.16000000000008</v>
      </c>
      <c r="M187" s="111">
        <f t="shared" si="13"/>
        <v>309.58000000000004</v>
      </c>
      <c r="N187" s="117">
        <f t="shared" si="14"/>
        <v>0.33333333333333331</v>
      </c>
    </row>
    <row r="188" spans="1:14" ht="11.55" customHeight="1">
      <c r="A188" s="108" t="s">
        <v>3712</v>
      </c>
      <c r="B188" s="108" t="str">
        <f>VLOOKUP(A188,'ARTICLES 10052022'!$A$1:$D$1031,4,FALSE)</f>
        <v>AS</v>
      </c>
      <c r="C188" s="108" t="s">
        <v>3713</v>
      </c>
      <c r="D188" s="108">
        <f>VLOOKUP(A188,'STEEVE RESTITUTION'!$A$3:$H$484,8,FALSE)</f>
        <v>17.399999999999999</v>
      </c>
      <c r="E188" s="109">
        <v>99</v>
      </c>
      <c r="F188" s="109">
        <f t="shared" si="10"/>
        <v>16.525757575757574</v>
      </c>
      <c r="G188" s="109">
        <v>1636.05</v>
      </c>
      <c r="H188" s="109">
        <v>116</v>
      </c>
      <c r="I188" s="109">
        <f>VLOOKUP(A188,'ARTICLES 10052022'!$A$3:$Q$1031,17,FALSE)</f>
        <v>17.399999999999999</v>
      </c>
      <c r="J188" s="109">
        <f t="shared" si="11"/>
        <v>2018.3999999999999</v>
      </c>
      <c r="K188" s="109">
        <f>VLOOKUP(A188,'ARTICLES 10052022'!$A$3:$J$1031,10,FALSE)</f>
        <v>11.6</v>
      </c>
      <c r="L188" s="109">
        <f t="shared" si="12"/>
        <v>1345.6</v>
      </c>
      <c r="M188" s="109">
        <f t="shared" si="13"/>
        <v>672.8</v>
      </c>
      <c r="N188" s="116">
        <f t="shared" si="14"/>
        <v>0.33333333333333331</v>
      </c>
    </row>
    <row r="189" spans="1:14" ht="11.25" customHeight="1">
      <c r="A189" s="108" t="s">
        <v>3720</v>
      </c>
      <c r="B189" s="108" t="str">
        <f>VLOOKUP(A189,'ARTICLES 10052022'!$A$1:$D$1031,4,FALSE)</f>
        <v>AS</v>
      </c>
      <c r="C189" s="108" t="s">
        <v>3721</v>
      </c>
      <c r="D189" s="108">
        <f>VLOOKUP(A189,'STEEVE RESTITUTION'!$A$3:$H$484,8,FALSE)</f>
        <v>132</v>
      </c>
      <c r="E189" s="109">
        <v>1</v>
      </c>
      <c r="F189" s="109">
        <f t="shared" si="10"/>
        <v>112.67</v>
      </c>
      <c r="G189" s="109">
        <v>112.67</v>
      </c>
      <c r="H189" s="109">
        <v>1</v>
      </c>
      <c r="I189" s="109">
        <f>VLOOKUP(A189,'ARTICLES 10052022'!$A$3:$Q$1031,17,FALSE)</f>
        <v>132</v>
      </c>
      <c r="J189" s="109">
        <f t="shared" si="11"/>
        <v>132</v>
      </c>
      <c r="K189" s="109">
        <f>VLOOKUP(A189,'ARTICLES 10052022'!$A$3:$J$1031,10,FALSE)</f>
        <v>88</v>
      </c>
      <c r="L189" s="109">
        <f t="shared" si="12"/>
        <v>88</v>
      </c>
      <c r="M189" s="109">
        <f t="shared" si="13"/>
        <v>44</v>
      </c>
      <c r="N189" s="116">
        <f t="shared" si="14"/>
        <v>0.33333333333333331</v>
      </c>
    </row>
    <row r="190" spans="1:14" ht="11.55" customHeight="1">
      <c r="A190" s="110" t="s">
        <v>3726</v>
      </c>
      <c r="B190" s="110" t="str">
        <f>VLOOKUP(A190,'ARTICLES 10052022'!$A$1:$D$1031,4,FALSE)</f>
        <v>AN</v>
      </c>
      <c r="C190" s="110" t="s">
        <v>3727</v>
      </c>
      <c r="D190" s="110"/>
      <c r="E190" s="111">
        <v>1</v>
      </c>
      <c r="F190" s="111">
        <f t="shared" si="10"/>
        <v>1.69</v>
      </c>
      <c r="G190" s="111">
        <v>1.69</v>
      </c>
      <c r="H190" s="111">
        <v>1</v>
      </c>
      <c r="I190" s="111">
        <f>VLOOKUP(A190,'ARTICLES 10052022'!$A$3:$Q$1031,17,FALSE)</f>
        <v>3.3149999999999999</v>
      </c>
      <c r="J190" s="111">
        <f t="shared" si="11"/>
        <v>3.3149999999999999</v>
      </c>
      <c r="K190" s="111">
        <f>VLOOKUP(A190,'ARTICLES 10052022'!$A$3:$J$1031,10,FALSE)</f>
        <v>2.21</v>
      </c>
      <c r="L190" s="111">
        <f t="shared" si="12"/>
        <v>2.21</v>
      </c>
      <c r="M190" s="111">
        <f t="shared" si="13"/>
        <v>1.105</v>
      </c>
      <c r="N190" s="117">
        <f t="shared" si="14"/>
        <v>0.33333333333333331</v>
      </c>
    </row>
    <row r="191" spans="1:14" ht="11.25" customHeight="1">
      <c r="A191" s="110" t="s">
        <v>3737</v>
      </c>
      <c r="B191" s="110" t="str">
        <f>VLOOKUP(A191,'ARTICLES 10052022'!$A$1:$D$1031,4,FALSE)</f>
        <v>AS</v>
      </c>
      <c r="C191" s="110" t="s">
        <v>3738</v>
      </c>
      <c r="D191" s="110">
        <f>VLOOKUP(A191,'STEEVE RESTITUTION'!$A$3:$H$484,8,FALSE)</f>
        <v>61.89</v>
      </c>
      <c r="E191" s="111">
        <v>22</v>
      </c>
      <c r="F191" s="111">
        <f t="shared" si="10"/>
        <v>63.961363636363643</v>
      </c>
      <c r="G191" s="111">
        <v>1407.15</v>
      </c>
      <c r="H191" s="111">
        <v>25</v>
      </c>
      <c r="I191" s="111">
        <f>VLOOKUP(A191,'ARTICLES 10052022'!$A$3:$Q$1031,17,FALSE)</f>
        <v>61.89</v>
      </c>
      <c r="J191" s="111">
        <f t="shared" si="11"/>
        <v>1547.25</v>
      </c>
      <c r="K191" s="111">
        <f>VLOOKUP(A191,'ARTICLES 10052022'!$A$3:$J$1031,10,FALSE)</f>
        <v>41.26</v>
      </c>
      <c r="L191" s="111">
        <f t="shared" si="12"/>
        <v>1031.5</v>
      </c>
      <c r="M191" s="111">
        <f t="shared" si="13"/>
        <v>515.75</v>
      </c>
      <c r="N191" s="117">
        <f t="shared" si="14"/>
        <v>0.33333333333333331</v>
      </c>
    </row>
    <row r="192" spans="1:14" ht="11.25" customHeight="1">
      <c r="A192" s="108" t="s">
        <v>3739</v>
      </c>
      <c r="B192" s="108" t="str">
        <f>VLOOKUP(A192,'ARTICLES 10052022'!$A$1:$D$1031,4,FALSE)</f>
        <v>AS</v>
      </c>
      <c r="C192" s="108" t="s">
        <v>3740</v>
      </c>
      <c r="D192" s="108">
        <f>VLOOKUP(A192,'STEEVE RESTITUTION'!$A$3:$H$484,8,FALSE)</f>
        <v>100.27499999999999</v>
      </c>
      <c r="E192" s="109">
        <v>8</v>
      </c>
      <c r="F192" s="109">
        <f t="shared" si="10"/>
        <v>94.652500000000003</v>
      </c>
      <c r="G192" s="109">
        <v>757.22</v>
      </c>
      <c r="H192" s="109">
        <v>9</v>
      </c>
      <c r="I192" s="109">
        <f>VLOOKUP(A192,'ARTICLES 10052022'!$A$3:$Q$1031,17,FALSE)</f>
        <v>100.27499999999999</v>
      </c>
      <c r="J192" s="109">
        <f t="shared" si="11"/>
        <v>902.47499999999991</v>
      </c>
      <c r="K192" s="109">
        <f>VLOOKUP(A192,'ARTICLES 10052022'!$A$3:$J$1031,10,FALSE)</f>
        <v>66.849999999999994</v>
      </c>
      <c r="L192" s="109">
        <f t="shared" si="12"/>
        <v>601.65</v>
      </c>
      <c r="M192" s="109">
        <f t="shared" si="13"/>
        <v>300.82499999999993</v>
      </c>
      <c r="N192" s="116">
        <f t="shared" si="14"/>
        <v>0.33333333333333331</v>
      </c>
    </row>
    <row r="193" spans="1:14" ht="11.55" customHeight="1">
      <c r="A193" s="110" t="s">
        <v>3741</v>
      </c>
      <c r="B193" s="110" t="str">
        <f>VLOOKUP(A193,'ARTICLES 10052022'!$A$1:$D$1031,4,FALSE)</f>
        <v>AS</v>
      </c>
      <c r="C193" s="110" t="s">
        <v>3742</v>
      </c>
      <c r="D193" s="110">
        <f>VLOOKUP(A193,'STEEVE RESTITUTION'!$A$3:$H$484,8,FALSE)</f>
        <v>43.740000000000009</v>
      </c>
      <c r="E193" s="111">
        <v>226</v>
      </c>
      <c r="F193" s="111">
        <f t="shared" si="10"/>
        <v>39.688097345132746</v>
      </c>
      <c r="G193" s="111">
        <v>8969.51</v>
      </c>
      <c r="H193" s="111">
        <v>266</v>
      </c>
      <c r="I193" s="111">
        <f>VLOOKUP(A193,'ARTICLES 10052022'!$A$3:$Q$1031,17,FALSE)</f>
        <v>43.740000000000009</v>
      </c>
      <c r="J193" s="111">
        <f t="shared" si="11"/>
        <v>11634.840000000002</v>
      </c>
      <c r="K193" s="111">
        <f>VLOOKUP(A193,'ARTICLES 10052022'!$A$3:$J$1031,10,FALSE)</f>
        <v>29.160000000000004</v>
      </c>
      <c r="L193" s="111">
        <f t="shared" si="12"/>
        <v>7756.5600000000013</v>
      </c>
      <c r="M193" s="111">
        <f t="shared" si="13"/>
        <v>3878.2800000000007</v>
      </c>
      <c r="N193" s="117">
        <f t="shared" si="14"/>
        <v>0.33333333333333331</v>
      </c>
    </row>
    <row r="194" spans="1:14" ht="11.25" customHeight="1">
      <c r="A194" s="110" t="s">
        <v>3743</v>
      </c>
      <c r="B194" s="110" t="str">
        <f>VLOOKUP(A194,'ARTICLES 10052022'!$A$1:$D$1031,4,FALSE)</f>
        <v>AS</v>
      </c>
      <c r="C194" s="110" t="s">
        <v>3744</v>
      </c>
      <c r="D194" s="110">
        <f>VLOOKUP(A194,'STEEVE RESTITUTION'!$A$3:$H$484,8,FALSE)</f>
        <v>267</v>
      </c>
      <c r="E194" s="111">
        <v>3</v>
      </c>
      <c r="F194" s="111">
        <f t="shared" si="10"/>
        <v>234.32666666666668</v>
      </c>
      <c r="G194" s="111">
        <v>702.98</v>
      </c>
      <c r="H194" s="111">
        <v>3</v>
      </c>
      <c r="I194" s="111">
        <f>VLOOKUP(A194,'ARTICLES 10052022'!$A$3:$Q$1031,17,FALSE)</f>
        <v>267</v>
      </c>
      <c r="J194" s="111">
        <f t="shared" si="11"/>
        <v>801</v>
      </c>
      <c r="K194" s="111">
        <f>VLOOKUP(A194,'ARTICLES 10052022'!$A$3:$J$1031,10,FALSE)</f>
        <v>178</v>
      </c>
      <c r="L194" s="111">
        <f t="shared" si="12"/>
        <v>534</v>
      </c>
      <c r="M194" s="111">
        <f t="shared" si="13"/>
        <v>267</v>
      </c>
      <c r="N194" s="117">
        <f t="shared" si="14"/>
        <v>0.33333333333333331</v>
      </c>
    </row>
    <row r="195" spans="1:14" ht="11.55" customHeight="1">
      <c r="A195" s="108" t="s">
        <v>3745</v>
      </c>
      <c r="B195" s="108" t="str">
        <f>VLOOKUP(A195,'ARTICLES 10052022'!$A$1:$D$1031,4,FALSE)</f>
        <v>AS</v>
      </c>
      <c r="C195" s="108" t="s">
        <v>3746</v>
      </c>
      <c r="D195" s="108">
        <f>VLOOKUP(A195,'STEEVE RESTITUTION'!$A$3:$H$484,8,FALSE)</f>
        <v>223.5</v>
      </c>
      <c r="E195" s="109">
        <v>20</v>
      </c>
      <c r="F195" s="109">
        <f t="shared" ref="F195:F258" si="15">G195/E195</f>
        <v>181.77449999999999</v>
      </c>
      <c r="G195" s="109">
        <v>3635.49</v>
      </c>
      <c r="H195" s="109">
        <v>23</v>
      </c>
      <c r="I195" s="109">
        <f>VLOOKUP(A195,'ARTICLES 10052022'!$A$3:$Q$1031,17,FALSE)</f>
        <v>223.5</v>
      </c>
      <c r="J195" s="109">
        <f t="shared" ref="J195:J258" si="16">+H195*I195</f>
        <v>5140.5</v>
      </c>
      <c r="K195" s="109">
        <f>VLOOKUP(A195,'ARTICLES 10052022'!$A$3:$J$1031,10,FALSE)</f>
        <v>149</v>
      </c>
      <c r="L195" s="109">
        <f t="shared" ref="L195:L258" si="17">+H195*K195</f>
        <v>3427</v>
      </c>
      <c r="M195" s="109">
        <f t="shared" ref="M195:M258" si="18">J195-L195</f>
        <v>1713.5</v>
      </c>
      <c r="N195" s="116">
        <f t="shared" ref="N195:N258" si="19">M195/J195</f>
        <v>0.33333333333333331</v>
      </c>
    </row>
    <row r="196" spans="1:14" ht="11.25" customHeight="1">
      <c r="A196" s="110" t="s">
        <v>3751</v>
      </c>
      <c r="B196" s="110" t="str">
        <f>VLOOKUP(A196,'ARTICLES 10052022'!$A$1:$D$1031,4,FALSE)</f>
        <v>AS</v>
      </c>
      <c r="C196" s="110" t="s">
        <v>3752</v>
      </c>
      <c r="D196" s="110">
        <f>VLOOKUP(A196,'STEEVE RESTITUTION'!$A$3:$H$484,8,FALSE)</f>
        <v>24.494999999999997</v>
      </c>
      <c r="E196" s="111">
        <v>4</v>
      </c>
      <c r="F196" s="111">
        <f t="shared" si="15"/>
        <v>25.762499999999999</v>
      </c>
      <c r="G196" s="111">
        <v>103.05</v>
      </c>
      <c r="H196" s="111">
        <v>4</v>
      </c>
      <c r="I196" s="111">
        <f>VLOOKUP(A196,'ARTICLES 10052022'!$A$3:$Q$1031,17,FALSE)</f>
        <v>24.494999999999997</v>
      </c>
      <c r="J196" s="111">
        <f t="shared" si="16"/>
        <v>97.97999999999999</v>
      </c>
      <c r="K196" s="111">
        <f>VLOOKUP(A196,'ARTICLES 10052022'!$A$3:$J$1031,10,FALSE)</f>
        <v>16.329999999999998</v>
      </c>
      <c r="L196" s="111">
        <f t="shared" si="17"/>
        <v>65.319999999999993</v>
      </c>
      <c r="M196" s="111">
        <f t="shared" si="18"/>
        <v>32.659999999999997</v>
      </c>
      <c r="N196" s="117">
        <f t="shared" si="19"/>
        <v>0.33333333333333331</v>
      </c>
    </row>
    <row r="197" spans="1:14" ht="12" customHeight="1">
      <c r="A197" s="108" t="s">
        <v>3753</v>
      </c>
      <c r="B197" s="108" t="str">
        <f>VLOOKUP(A197,'ARTICLES 10052022'!$A$1:$D$1031,4,FALSE)</f>
        <v>AS</v>
      </c>
      <c r="C197" s="108" t="s">
        <v>3754</v>
      </c>
      <c r="D197" s="108">
        <f>VLOOKUP(A197,'STEEVE RESTITUTION'!$A$3:$H$484,8,FALSE)</f>
        <v>27.33</v>
      </c>
      <c r="E197" s="109">
        <v>8</v>
      </c>
      <c r="F197" s="109">
        <f t="shared" si="15"/>
        <v>49.1</v>
      </c>
      <c r="G197" s="109">
        <v>392.8</v>
      </c>
      <c r="H197" s="109">
        <v>9</v>
      </c>
      <c r="I197" s="109">
        <f>VLOOKUP(A197,'ARTICLES 10052022'!$A$3:$Q$1031,17,FALSE)</f>
        <v>27.33</v>
      </c>
      <c r="J197" s="109">
        <f t="shared" si="16"/>
        <v>245.96999999999997</v>
      </c>
      <c r="K197" s="109">
        <f>VLOOKUP(A197,'ARTICLES 10052022'!$A$3:$J$1031,10,FALSE)</f>
        <v>18.22</v>
      </c>
      <c r="L197" s="109">
        <f t="shared" si="17"/>
        <v>163.98</v>
      </c>
      <c r="M197" s="109">
        <f t="shared" si="18"/>
        <v>81.989999999999981</v>
      </c>
      <c r="N197" s="116">
        <f t="shared" si="19"/>
        <v>0.33333333333333331</v>
      </c>
    </row>
    <row r="198" spans="1:14" ht="11.7" customHeight="1">
      <c r="A198" s="108" t="s">
        <v>3755</v>
      </c>
      <c r="B198" s="108" t="str">
        <f>VLOOKUP(A198,'ARTICLES 10052022'!$A$1:$D$1031,4,FALSE)</f>
        <v>AS</v>
      </c>
      <c r="C198" s="108" t="s">
        <v>3756</v>
      </c>
      <c r="D198" s="108">
        <f>VLOOKUP(A198,'STEEVE RESTITUTION'!$A$3:$H$484,8,FALSE)</f>
        <v>34.26</v>
      </c>
      <c r="E198" s="109">
        <v>1</v>
      </c>
      <c r="F198" s="109">
        <f t="shared" si="15"/>
        <v>32.64</v>
      </c>
      <c r="G198" s="109">
        <v>32.64</v>
      </c>
      <c r="H198" s="109">
        <v>1</v>
      </c>
      <c r="I198" s="109">
        <f>VLOOKUP(A198,'ARTICLES 10052022'!$A$3:$Q$1031,17,FALSE)</f>
        <v>34.26</v>
      </c>
      <c r="J198" s="109">
        <f t="shared" si="16"/>
        <v>34.26</v>
      </c>
      <c r="K198" s="109">
        <f>VLOOKUP(A198,'ARTICLES 10052022'!$A$3:$J$1031,10,FALSE)</f>
        <v>22.84</v>
      </c>
      <c r="L198" s="109">
        <f t="shared" si="17"/>
        <v>22.84</v>
      </c>
      <c r="M198" s="109">
        <f t="shared" si="18"/>
        <v>11.419999999999998</v>
      </c>
      <c r="N198" s="116">
        <f t="shared" si="19"/>
        <v>0.33333333333333331</v>
      </c>
    </row>
    <row r="199" spans="1:14" ht="11.55" customHeight="1">
      <c r="A199" s="110" t="s">
        <v>3757</v>
      </c>
      <c r="B199" s="110" t="str">
        <f>VLOOKUP(A199,'ARTICLES 10052022'!$A$1:$D$1031,4,FALSE)</f>
        <v>AS</v>
      </c>
      <c r="C199" s="110" t="s">
        <v>3758</v>
      </c>
      <c r="D199" s="110">
        <f>VLOOKUP(A199,'STEEVE RESTITUTION'!$A$3:$H$484,8,FALSE)</f>
        <v>75.989999999999995</v>
      </c>
      <c r="E199" s="111">
        <v>2</v>
      </c>
      <c r="F199" s="111">
        <f t="shared" si="15"/>
        <v>72.38</v>
      </c>
      <c r="G199" s="111">
        <v>144.76</v>
      </c>
      <c r="H199" s="111">
        <v>2</v>
      </c>
      <c r="I199" s="111">
        <f>VLOOKUP(A199,'ARTICLES 10052022'!$A$3:$Q$1031,17,FALSE)</f>
        <v>75.989999999999995</v>
      </c>
      <c r="J199" s="111">
        <f t="shared" si="16"/>
        <v>151.97999999999999</v>
      </c>
      <c r="K199" s="111">
        <f>VLOOKUP(A199,'ARTICLES 10052022'!$A$3:$J$1031,10,FALSE)</f>
        <v>50.66</v>
      </c>
      <c r="L199" s="111">
        <f t="shared" si="17"/>
        <v>101.32</v>
      </c>
      <c r="M199" s="111">
        <f t="shared" si="18"/>
        <v>50.66</v>
      </c>
      <c r="N199" s="117">
        <f t="shared" si="19"/>
        <v>0.33333333333333331</v>
      </c>
    </row>
    <row r="200" spans="1:14" ht="11.25" customHeight="1">
      <c r="A200" s="110" t="s">
        <v>3781</v>
      </c>
      <c r="B200" s="110" t="str">
        <f>VLOOKUP(A200,'ARTICLES 10052022'!$A$1:$D$1031,4,FALSE)</f>
        <v>AS</v>
      </c>
      <c r="C200" s="110" t="s">
        <v>3782</v>
      </c>
      <c r="D200" s="110">
        <f>VLOOKUP(A200,'STEEVE RESTITUTION'!$A$3:$H$484,8,FALSE)</f>
        <v>30.558</v>
      </c>
      <c r="E200" s="111">
        <v>86</v>
      </c>
      <c r="F200" s="111">
        <f t="shared" si="15"/>
        <v>24.193488372093022</v>
      </c>
      <c r="G200" s="111">
        <v>2080.64</v>
      </c>
      <c r="H200" s="111">
        <v>101</v>
      </c>
      <c r="I200" s="111">
        <f>VLOOKUP(A200,'ARTICLES 10052022'!$A$3:$Q$1031,17,FALSE)</f>
        <v>30.558</v>
      </c>
      <c r="J200" s="111">
        <f t="shared" si="16"/>
        <v>3086.3580000000002</v>
      </c>
      <c r="K200" s="111">
        <f>VLOOKUP(A200,'ARTICLES 10052022'!$A$3:$J$1031,10,FALSE)</f>
        <v>20.372</v>
      </c>
      <c r="L200" s="111">
        <f t="shared" si="17"/>
        <v>2057.5720000000001</v>
      </c>
      <c r="M200" s="111">
        <f t="shared" si="18"/>
        <v>1028.7860000000001</v>
      </c>
      <c r="N200" s="117">
        <f t="shared" si="19"/>
        <v>0.33333333333333331</v>
      </c>
    </row>
    <row r="201" spans="1:14" ht="11.55" customHeight="1">
      <c r="A201" s="108" t="s">
        <v>3783</v>
      </c>
      <c r="B201" s="108" t="str">
        <f>VLOOKUP(A201,'ARTICLES 10052022'!$A$1:$D$1031,4,FALSE)</f>
        <v>AS</v>
      </c>
      <c r="C201" s="108" t="s">
        <v>3784</v>
      </c>
      <c r="D201" s="108">
        <f>VLOOKUP(A201,'STEEVE RESTITUTION'!$A$3:$H$484,8,FALSE)</f>
        <v>41.15100000000001</v>
      </c>
      <c r="E201" s="109">
        <v>33</v>
      </c>
      <c r="F201" s="109">
        <f t="shared" si="15"/>
        <v>35.080000000000005</v>
      </c>
      <c r="G201" s="109">
        <v>1157.6400000000001</v>
      </c>
      <c r="H201" s="109">
        <v>38</v>
      </c>
      <c r="I201" s="109">
        <f>VLOOKUP(A201,'ARTICLES 10052022'!$A$3:$Q$1031,17,FALSE)</f>
        <v>41.15100000000001</v>
      </c>
      <c r="J201" s="109">
        <f t="shared" si="16"/>
        <v>1563.7380000000003</v>
      </c>
      <c r="K201" s="109">
        <f>VLOOKUP(A201,'ARTICLES 10052022'!$A$3:$J$1031,10,FALSE)</f>
        <v>27.434000000000005</v>
      </c>
      <c r="L201" s="109">
        <f t="shared" si="17"/>
        <v>1042.4920000000002</v>
      </c>
      <c r="M201" s="109">
        <f t="shared" si="18"/>
        <v>521.24600000000009</v>
      </c>
      <c r="N201" s="116">
        <f t="shared" si="19"/>
        <v>0.33333333333333331</v>
      </c>
    </row>
    <row r="202" spans="1:14" ht="11.55" customHeight="1">
      <c r="A202" s="108" t="s">
        <v>3821</v>
      </c>
      <c r="B202" s="108" t="str">
        <f>VLOOKUP(A202,'ARTICLES 10052022'!$A$1:$D$1031,4,FALSE)</f>
        <v>AF</v>
      </c>
      <c r="C202" s="108" t="s">
        <v>3822</v>
      </c>
      <c r="D202" s="108">
        <f>VLOOKUP(A202,'STEEVE RESTITUTION'!$A$3:$H$484,8,FALSE)</f>
        <v>54.64</v>
      </c>
      <c r="E202" s="109">
        <v>1</v>
      </c>
      <c r="F202" s="109">
        <f t="shared" si="15"/>
        <v>51</v>
      </c>
      <c r="G202" s="109">
        <v>51</v>
      </c>
      <c r="H202" s="109">
        <v>1</v>
      </c>
      <c r="I202" s="109">
        <f>VLOOKUP(A202,'ARTICLES 10052022'!$A$3:$Q$1031,17,FALSE)</f>
        <v>54.64</v>
      </c>
      <c r="J202" s="109">
        <f t="shared" si="16"/>
        <v>54.64</v>
      </c>
      <c r="K202" s="109">
        <f>VLOOKUP(A202,'ARTICLES 10052022'!$A$3:$J$1031,10,FALSE)</f>
        <v>37.225999999999999</v>
      </c>
      <c r="L202" s="109">
        <f t="shared" si="17"/>
        <v>37.225999999999999</v>
      </c>
      <c r="M202" s="109">
        <f t="shared" si="18"/>
        <v>17.414000000000001</v>
      </c>
      <c r="N202" s="116">
        <f t="shared" si="19"/>
        <v>0.31870424597364572</v>
      </c>
    </row>
    <row r="203" spans="1:14" ht="11.25" customHeight="1">
      <c r="A203" s="110" t="s">
        <v>3850</v>
      </c>
      <c r="B203" s="110" t="str">
        <f>VLOOKUP(A203,'ARTICLES 10052022'!$A$1:$D$1031,4,FALSE)</f>
        <v>AF</v>
      </c>
      <c r="C203" s="110" t="s">
        <v>3851</v>
      </c>
      <c r="D203" s="110">
        <f>VLOOKUP(A203,'STEEVE RESTITUTION'!$A$3:$H$484,8,FALSE)</f>
        <v>37.17</v>
      </c>
      <c r="E203" s="111">
        <v>89</v>
      </c>
      <c r="F203" s="111">
        <f t="shared" si="15"/>
        <v>35.173820224719101</v>
      </c>
      <c r="G203" s="111">
        <v>3130.47</v>
      </c>
      <c r="H203" s="111">
        <v>105</v>
      </c>
      <c r="I203" s="111">
        <f>VLOOKUP(A203,'ARTICLES 10052022'!$A$3:$Q$1031,17,FALSE)</f>
        <v>37.17</v>
      </c>
      <c r="J203" s="111">
        <f t="shared" si="16"/>
        <v>3902.8500000000004</v>
      </c>
      <c r="K203" s="111">
        <f>VLOOKUP(A203,'ARTICLES 10052022'!$A$3:$J$1031,10,FALSE)</f>
        <v>25.3705</v>
      </c>
      <c r="L203" s="111">
        <f t="shared" si="17"/>
        <v>2663.9025000000001</v>
      </c>
      <c r="M203" s="111">
        <f t="shared" si="18"/>
        <v>1238.9475000000002</v>
      </c>
      <c r="N203" s="117">
        <f t="shared" si="19"/>
        <v>0.31744686575195052</v>
      </c>
    </row>
    <row r="204" spans="1:14" ht="11.55" customHeight="1">
      <c r="A204" s="110" t="s">
        <v>4010</v>
      </c>
      <c r="B204" s="110" t="str">
        <f>VLOOKUP(A204,'ARTICLES 10052022'!$A$1:$D$1031,4,FALSE)</f>
        <v>AA</v>
      </c>
      <c r="C204" s="110" t="s">
        <v>4011</v>
      </c>
      <c r="D204" s="110">
        <f>VLOOKUP(A204,'STEEVE RESTITUTION'!$A$3:$H$484,8,FALSE)</f>
        <v>1863.8400000000001</v>
      </c>
      <c r="E204" s="111">
        <v>1</v>
      </c>
      <c r="F204" s="111">
        <f t="shared" si="15"/>
        <v>853.19</v>
      </c>
      <c r="G204" s="111">
        <v>853.19</v>
      </c>
      <c r="H204" s="111">
        <v>1</v>
      </c>
      <c r="I204" s="111">
        <f>VLOOKUP(A204,'ARTICLES 10052022'!$A$3:$Q$1031,17,FALSE)</f>
        <v>1863.8400000000001</v>
      </c>
      <c r="J204" s="111">
        <f t="shared" si="16"/>
        <v>1863.8400000000001</v>
      </c>
      <c r="K204" s="111">
        <f>VLOOKUP(A204,'ARTICLES 10052022'!$A$3:$J$1031,10,FALSE)</f>
        <v>1242.56</v>
      </c>
      <c r="L204" s="111">
        <f t="shared" si="17"/>
        <v>1242.56</v>
      </c>
      <c r="M204" s="111">
        <f t="shared" si="18"/>
        <v>621.2800000000002</v>
      </c>
      <c r="N204" s="117">
        <f t="shared" si="19"/>
        <v>0.33333333333333343</v>
      </c>
    </row>
    <row r="205" spans="1:14" ht="11.25" customHeight="1">
      <c r="A205" s="108" t="s">
        <v>4016</v>
      </c>
      <c r="B205" s="108" t="str">
        <f>VLOOKUP(A205,'ARTICLES 10052022'!$A$1:$D$1031,4,FALSE)</f>
        <v>AA</v>
      </c>
      <c r="C205" s="108" t="s">
        <v>4017</v>
      </c>
      <c r="D205" s="108">
        <f>VLOOKUP(A205,'STEEVE RESTITUTION'!$A$3:$H$484,8,FALSE)</f>
        <v>362.40000000000003</v>
      </c>
      <c r="E205" s="109">
        <v>14</v>
      </c>
      <c r="F205" s="109">
        <f t="shared" si="15"/>
        <v>248.82285714285715</v>
      </c>
      <c r="G205" s="109">
        <v>3483.52</v>
      </c>
      <c r="H205" s="109">
        <v>16</v>
      </c>
      <c r="I205" s="109">
        <f>VLOOKUP(A205,'ARTICLES 10052022'!$A$3:$Q$1031,17,FALSE)</f>
        <v>362.40000000000003</v>
      </c>
      <c r="J205" s="109">
        <f t="shared" si="16"/>
        <v>5798.4000000000005</v>
      </c>
      <c r="K205" s="109">
        <f>VLOOKUP(A205,'ARTICLES 10052022'!$A$3:$J$1031,10,FALSE)</f>
        <v>241.60000000000002</v>
      </c>
      <c r="L205" s="109">
        <f t="shared" si="17"/>
        <v>3865.6000000000004</v>
      </c>
      <c r="M205" s="109">
        <f t="shared" si="18"/>
        <v>1932.8000000000002</v>
      </c>
      <c r="N205" s="116">
        <f t="shared" si="19"/>
        <v>0.33333333333333331</v>
      </c>
    </row>
    <row r="206" spans="1:14" ht="11.55" customHeight="1">
      <c r="A206" s="110" t="s">
        <v>4022</v>
      </c>
      <c r="B206" s="110" t="str">
        <f>VLOOKUP(A206,'ARTICLES 10052022'!$A$1:$D$1031,4,FALSE)</f>
        <v>AA</v>
      </c>
      <c r="C206" s="110" t="s">
        <v>4023</v>
      </c>
      <c r="D206" s="110" t="e">
        <f>VLOOKUP(A206,'STEEVE RESTITUTION'!$A$3:$H$484,8,FALSE)</f>
        <v>#N/A</v>
      </c>
      <c r="E206" s="111">
        <v>1</v>
      </c>
      <c r="F206" s="111">
        <f t="shared" si="15"/>
        <v>500.54</v>
      </c>
      <c r="G206" s="111">
        <v>500.54</v>
      </c>
      <c r="H206" s="111">
        <v>1</v>
      </c>
      <c r="I206" s="111">
        <f>VLOOKUP(A206,'ARTICLES 10052022'!$A$3:$Q$1031,17,FALSE)</f>
        <v>726</v>
      </c>
      <c r="J206" s="111">
        <f t="shared" si="16"/>
        <v>726</v>
      </c>
      <c r="K206" s="111">
        <f>VLOOKUP(A206,'ARTICLES 10052022'!$A$3:$J$1031,10,FALSE)</f>
        <v>484</v>
      </c>
      <c r="L206" s="111">
        <f t="shared" si="17"/>
        <v>484</v>
      </c>
      <c r="M206" s="111">
        <f t="shared" si="18"/>
        <v>242</v>
      </c>
      <c r="N206" s="117">
        <f t="shared" si="19"/>
        <v>0.33333333333333331</v>
      </c>
    </row>
    <row r="207" spans="1:14" ht="11.25" customHeight="1">
      <c r="A207" s="110" t="s">
        <v>4026</v>
      </c>
      <c r="B207" s="110" t="str">
        <f>VLOOKUP(A207,'ARTICLES 10052022'!$A$1:$D$1031,4,FALSE)</f>
        <v>AA</v>
      </c>
      <c r="C207" s="110" t="s">
        <v>4027</v>
      </c>
      <c r="D207" s="110">
        <f>VLOOKUP(A207,'STEEVE RESTITUTION'!$A$3:$H$484,8,FALSE)</f>
        <v>883.05000000000007</v>
      </c>
      <c r="E207" s="111">
        <v>2</v>
      </c>
      <c r="F207" s="111">
        <f t="shared" si="15"/>
        <v>594</v>
      </c>
      <c r="G207" s="111">
        <v>1188</v>
      </c>
      <c r="H207" s="111">
        <v>2</v>
      </c>
      <c r="I207" s="111">
        <f>VLOOKUP(A207,'ARTICLES 10052022'!$A$3:$Q$1031,17,FALSE)</f>
        <v>883.05000000000007</v>
      </c>
      <c r="J207" s="111">
        <f t="shared" si="16"/>
        <v>1766.1000000000001</v>
      </c>
      <c r="K207" s="111">
        <f>VLOOKUP(A207,'ARTICLES 10052022'!$A$3:$J$1031,10,FALSE)</f>
        <v>588.70000000000005</v>
      </c>
      <c r="L207" s="111">
        <f t="shared" si="17"/>
        <v>1177.4000000000001</v>
      </c>
      <c r="M207" s="111">
        <f t="shared" si="18"/>
        <v>588.70000000000005</v>
      </c>
      <c r="N207" s="117">
        <f t="shared" si="19"/>
        <v>0.33333333333333331</v>
      </c>
    </row>
    <row r="208" spans="1:14" ht="11.55" customHeight="1">
      <c r="A208" s="110" t="s">
        <v>4104</v>
      </c>
      <c r="B208" s="110" t="str">
        <f>VLOOKUP(A208,'ARTICLES 10052022'!$A$1:$D$1031,4,FALSE)</f>
        <v>AS</v>
      </c>
      <c r="C208" s="110" t="s">
        <v>4105</v>
      </c>
      <c r="D208" s="110">
        <f>VLOOKUP(A208,'STEEVE RESTITUTION'!$A$3:$H$484,8,FALSE)</f>
        <v>42.525000000000006</v>
      </c>
      <c r="E208" s="111">
        <v>165</v>
      </c>
      <c r="F208" s="111">
        <f t="shared" si="15"/>
        <v>31.137333333333334</v>
      </c>
      <c r="G208" s="111">
        <v>5137.66</v>
      </c>
      <c r="H208" s="111">
        <v>194</v>
      </c>
      <c r="I208" s="111">
        <f>VLOOKUP(A208,'ARTICLES 10052022'!$A$3:$Q$1031,17,FALSE)</f>
        <v>42.525000000000006</v>
      </c>
      <c r="J208" s="111">
        <f t="shared" si="16"/>
        <v>8249.85</v>
      </c>
      <c r="K208" s="111">
        <f>VLOOKUP(A208,'ARTICLES 10052022'!$A$3:$J$1031,10,FALSE)</f>
        <v>28.35</v>
      </c>
      <c r="L208" s="111">
        <f t="shared" si="17"/>
        <v>5499.9000000000005</v>
      </c>
      <c r="M208" s="111">
        <f t="shared" si="18"/>
        <v>2749.95</v>
      </c>
      <c r="N208" s="117">
        <f t="shared" si="19"/>
        <v>0.33333333333333331</v>
      </c>
    </row>
    <row r="209" spans="1:14" ht="11.25" customHeight="1">
      <c r="A209" s="108" t="s">
        <v>4142</v>
      </c>
      <c r="B209" s="108" t="str">
        <f>VLOOKUP(A209,'ARTICLES 10052022'!$A$1:$D$1031,4,FALSE)</f>
        <v>AS</v>
      </c>
      <c r="C209" s="108" t="s">
        <v>4143</v>
      </c>
      <c r="D209" s="108">
        <f>VLOOKUP(A209,'STEEVE RESTITUTION'!$A$3:$H$484,8,FALSE)</f>
        <v>14.234999999999999</v>
      </c>
      <c r="E209" s="109">
        <v>11</v>
      </c>
      <c r="F209" s="109">
        <f t="shared" si="15"/>
        <v>14.509090909090908</v>
      </c>
      <c r="G209" s="109">
        <v>159.6</v>
      </c>
      <c r="H209" s="109">
        <v>12</v>
      </c>
      <c r="I209" s="109">
        <f>VLOOKUP(A209,'ARTICLES 10052022'!$A$3:$Q$1031,17,FALSE)</f>
        <v>14.234999999999999</v>
      </c>
      <c r="J209" s="109">
        <f t="shared" si="16"/>
        <v>170.82</v>
      </c>
      <c r="K209" s="109">
        <f>VLOOKUP(A209,'ARTICLES 10052022'!$A$3:$J$1031,10,FALSE)</f>
        <v>9.49</v>
      </c>
      <c r="L209" s="109">
        <f t="shared" si="17"/>
        <v>113.88</v>
      </c>
      <c r="M209" s="109">
        <f t="shared" si="18"/>
        <v>56.94</v>
      </c>
      <c r="N209" s="116">
        <f t="shared" si="19"/>
        <v>0.33333333333333331</v>
      </c>
    </row>
    <row r="210" spans="1:14" ht="11.55" customHeight="1">
      <c r="A210" s="108" t="s">
        <v>4161</v>
      </c>
      <c r="B210" s="108" t="str">
        <f>VLOOKUP(A210,'ARTICLES 10052022'!$A$1:$D$1031,4,FALSE)</f>
        <v>AN</v>
      </c>
      <c r="C210" s="108" t="s">
        <v>4162</v>
      </c>
      <c r="D210" s="108">
        <f>VLOOKUP(A210,'STEEVE RESTITUTION'!$A$3:$H$484,8,FALSE)</f>
        <v>33</v>
      </c>
      <c r="E210" s="109">
        <v>3</v>
      </c>
      <c r="F210" s="109">
        <f t="shared" si="15"/>
        <v>33</v>
      </c>
      <c r="G210" s="109">
        <v>99</v>
      </c>
      <c r="H210" s="109">
        <v>3</v>
      </c>
      <c r="I210" s="109">
        <f>VLOOKUP(A210,'ARTICLES 10052022'!$A$3:$Q$1031,17,FALSE)</f>
        <v>33</v>
      </c>
      <c r="J210" s="109">
        <f t="shared" si="16"/>
        <v>99</v>
      </c>
      <c r="K210" s="109">
        <f>VLOOKUP(A210,'ARTICLES 10052022'!$A$3:$J$1031,10,FALSE)</f>
        <v>22</v>
      </c>
      <c r="L210" s="109">
        <f t="shared" si="17"/>
        <v>66</v>
      </c>
      <c r="M210" s="109">
        <f t="shared" si="18"/>
        <v>33</v>
      </c>
      <c r="N210" s="116">
        <f t="shared" si="19"/>
        <v>0.33333333333333331</v>
      </c>
    </row>
    <row r="211" spans="1:14" ht="11.25" customHeight="1">
      <c r="A211" s="110" t="s">
        <v>4167</v>
      </c>
      <c r="B211" s="110" t="str">
        <f>VLOOKUP(A211,'ARTICLES 10052022'!$A$1:$D$1031,4,FALSE)</f>
        <v>AS</v>
      </c>
      <c r="C211" s="110" t="s">
        <v>4168</v>
      </c>
      <c r="D211" s="110" t="e">
        <f>VLOOKUP(A211,'STEEVE RESTITUTION'!$A$3:$H$484,8,FALSE)</f>
        <v>#N/A</v>
      </c>
      <c r="E211" s="111">
        <v>18</v>
      </c>
      <c r="F211" s="111">
        <f t="shared" si="15"/>
        <v>13.520000000000001</v>
      </c>
      <c r="G211" s="111">
        <v>243.36</v>
      </c>
      <c r="H211" s="111">
        <v>21</v>
      </c>
      <c r="I211" s="111">
        <f>VLOOKUP(A211,'ARTICLES 10052022'!$A$3:$Q$1031,17,FALSE)</f>
        <v>1.5794999999999999</v>
      </c>
      <c r="J211" s="111">
        <f t="shared" si="16"/>
        <v>33.169499999999999</v>
      </c>
      <c r="K211" s="111">
        <f>VLOOKUP(A211,'ARTICLES 10052022'!$A$3:$J$1031,10,FALSE)</f>
        <v>1.0529999999999999</v>
      </c>
      <c r="L211" s="111">
        <f t="shared" si="17"/>
        <v>22.113</v>
      </c>
      <c r="M211" s="111">
        <f t="shared" si="18"/>
        <v>11.0565</v>
      </c>
      <c r="N211" s="117">
        <f t="shared" si="19"/>
        <v>0.33333333333333331</v>
      </c>
    </row>
    <row r="212" spans="1:14" ht="11.55" customHeight="1">
      <c r="A212" s="108" t="s">
        <v>4169</v>
      </c>
      <c r="B212" s="108" t="str">
        <f>VLOOKUP(A212,'ARTICLES 10052022'!$A$1:$D$1031,4,FALSE)</f>
        <v>AS</v>
      </c>
      <c r="C212" s="108" t="s">
        <v>4170</v>
      </c>
      <c r="D212" s="108">
        <f>VLOOKUP(A212,'STEEVE RESTITUTION'!$A$3:$H$484,8,FALSE)</f>
        <v>3.0029999999999997</v>
      </c>
      <c r="E212" s="109">
        <v>45</v>
      </c>
      <c r="F212" s="109">
        <f t="shared" si="15"/>
        <v>3.1188888888888888</v>
      </c>
      <c r="G212" s="109">
        <v>140.35</v>
      </c>
      <c r="H212" s="109">
        <v>53</v>
      </c>
      <c r="I212" s="109">
        <f>VLOOKUP(A212,'ARTICLES 10052022'!$A$3:$Q$1031,17,FALSE)</f>
        <v>3.0029999999999997</v>
      </c>
      <c r="J212" s="109">
        <f t="shared" si="16"/>
        <v>159.15899999999999</v>
      </c>
      <c r="K212" s="109">
        <f>VLOOKUP(A212,'ARTICLES 10052022'!$A$3:$J$1031,10,FALSE)</f>
        <v>2.0019999999999998</v>
      </c>
      <c r="L212" s="109">
        <f t="shared" si="17"/>
        <v>106.10599999999999</v>
      </c>
      <c r="M212" s="109">
        <f t="shared" si="18"/>
        <v>53.052999999999997</v>
      </c>
      <c r="N212" s="116">
        <f t="shared" si="19"/>
        <v>0.33333333333333331</v>
      </c>
    </row>
    <row r="213" spans="1:14" ht="11.25" customHeight="1">
      <c r="A213" s="108" t="s">
        <v>4185</v>
      </c>
      <c r="B213" s="108" t="str">
        <f>VLOOKUP(A213,'ARTICLES 10052022'!$A$1:$D$1031,4,FALSE)</f>
        <v>AA</v>
      </c>
      <c r="C213" s="108" t="s">
        <v>4186</v>
      </c>
      <c r="D213" s="108">
        <f>VLOOKUP(A213,'STEEVE RESTITUTION'!$A$3:$H$484,8,FALSE)</f>
        <v>35.25</v>
      </c>
      <c r="E213" s="109">
        <v>5</v>
      </c>
      <c r="F213" s="109">
        <f t="shared" si="15"/>
        <v>12.290000000000001</v>
      </c>
      <c r="G213" s="109">
        <v>61.45</v>
      </c>
      <c r="H213" s="109">
        <v>5</v>
      </c>
      <c r="I213" s="109">
        <f>VLOOKUP(A213,'ARTICLES 10052022'!$A$3:$Q$1031,17,FALSE)</f>
        <v>35.25</v>
      </c>
      <c r="J213" s="109">
        <f t="shared" si="16"/>
        <v>176.25</v>
      </c>
      <c r="K213" s="109">
        <f>VLOOKUP(A213,'ARTICLES 10052022'!$A$3:$J$1031,10,FALSE)</f>
        <v>23.5</v>
      </c>
      <c r="L213" s="109">
        <f t="shared" si="17"/>
        <v>117.5</v>
      </c>
      <c r="M213" s="109">
        <f t="shared" si="18"/>
        <v>58.75</v>
      </c>
      <c r="N213" s="116">
        <f t="shared" si="19"/>
        <v>0.33333333333333331</v>
      </c>
    </row>
    <row r="214" spans="1:14" ht="11.55" customHeight="1">
      <c r="A214" s="108" t="s">
        <v>4189</v>
      </c>
      <c r="B214" s="108" t="str">
        <f>VLOOKUP(A214,'ARTICLES 10052022'!$A$1:$D$1031,4,FALSE)</f>
        <v>AS</v>
      </c>
      <c r="C214" s="108" t="s">
        <v>4190</v>
      </c>
      <c r="D214" s="108">
        <f>VLOOKUP(A214,'STEEVE RESTITUTION'!$A$3:$H$484,8,FALSE)</f>
        <v>28.815000000000001</v>
      </c>
      <c r="E214" s="109">
        <v>2</v>
      </c>
      <c r="F214" s="109">
        <f t="shared" si="15"/>
        <v>27</v>
      </c>
      <c r="G214" s="109">
        <v>54</v>
      </c>
      <c r="H214" s="109">
        <v>2</v>
      </c>
      <c r="I214" s="109">
        <f>VLOOKUP(A214,'ARTICLES 10052022'!$A$3:$Q$1031,17,FALSE)</f>
        <v>28.815000000000001</v>
      </c>
      <c r="J214" s="109">
        <f t="shared" si="16"/>
        <v>57.63</v>
      </c>
      <c r="K214" s="109">
        <f>VLOOKUP(A214,'ARTICLES 10052022'!$A$3:$J$1031,10,FALSE)</f>
        <v>19.21</v>
      </c>
      <c r="L214" s="109">
        <f t="shared" si="17"/>
        <v>38.42</v>
      </c>
      <c r="M214" s="109">
        <f t="shared" si="18"/>
        <v>19.21</v>
      </c>
      <c r="N214" s="116">
        <f t="shared" si="19"/>
        <v>0.33333333333333331</v>
      </c>
    </row>
    <row r="215" spans="1:14" ht="11.25" customHeight="1">
      <c r="A215" s="108" t="s">
        <v>3420</v>
      </c>
      <c r="B215" s="108" t="str">
        <f>VLOOKUP(A215,'ARTICLES 10052022'!$A$1:$D$1031,4,FALSE)</f>
        <v>AS</v>
      </c>
      <c r="C215" s="108" t="s">
        <v>3421</v>
      </c>
      <c r="D215" s="108">
        <f>VLOOKUP(A215,'STEEVE RESTITUTION'!$A$3:$H$484,8,FALSE)</f>
        <v>22.71</v>
      </c>
      <c r="E215" s="109">
        <v>21</v>
      </c>
      <c r="F215" s="109">
        <f t="shared" si="15"/>
        <v>18.255238095238095</v>
      </c>
      <c r="G215" s="109">
        <v>383.36</v>
      </c>
      <c r="H215" s="109">
        <v>24</v>
      </c>
      <c r="I215" s="109">
        <f>VLOOKUP(A215,'ARTICLES 10052022'!$A$3:$Q$1031,17,FALSE)</f>
        <v>22.71</v>
      </c>
      <c r="J215" s="109">
        <f t="shared" si="16"/>
        <v>545.04</v>
      </c>
      <c r="K215" s="109">
        <f>VLOOKUP(A215,'ARTICLES 10052022'!$A$3:$J$1031,10,FALSE)</f>
        <v>15.14</v>
      </c>
      <c r="L215" s="109">
        <f t="shared" si="17"/>
        <v>363.36</v>
      </c>
      <c r="M215" s="109">
        <f t="shared" si="18"/>
        <v>181.67999999999995</v>
      </c>
      <c r="N215" s="116">
        <f t="shared" si="19"/>
        <v>0.33333333333333326</v>
      </c>
    </row>
    <row r="216" spans="1:14" ht="11.25" customHeight="1">
      <c r="A216" s="110" t="s">
        <v>3588</v>
      </c>
      <c r="B216" s="110" t="str">
        <f>VLOOKUP(A216,'ARTICLES 10052022'!$A$1:$D$1031,4,FALSE)</f>
        <v>AS</v>
      </c>
      <c r="C216" s="110" t="s">
        <v>3589</v>
      </c>
      <c r="D216" s="110">
        <f>VLOOKUP(A216,'STEEVE RESTITUTION'!$A$3:$H$484,8,FALSE)</f>
        <v>19.059840000000001</v>
      </c>
      <c r="E216" s="111">
        <v>213</v>
      </c>
      <c r="F216" s="111">
        <f t="shared" si="15"/>
        <v>16.412957746478874</v>
      </c>
      <c r="G216" s="111">
        <v>3495.96</v>
      </c>
      <c r="H216" s="111">
        <v>251</v>
      </c>
      <c r="I216" s="111">
        <f>VLOOKUP(A216,'ARTICLES 10052022'!$A$3:$Q$1031,17,FALSE)</f>
        <v>6.6180000000000003</v>
      </c>
      <c r="J216" s="111">
        <f t="shared" si="16"/>
        <v>1661.1180000000002</v>
      </c>
      <c r="K216" s="111">
        <f>VLOOKUP(A216,'ARTICLES 10052022'!$A$3:$J$1031,10,FALSE)</f>
        <v>4.32</v>
      </c>
      <c r="L216" s="111">
        <f t="shared" si="17"/>
        <v>1084.3200000000002</v>
      </c>
      <c r="M216" s="111">
        <f t="shared" si="18"/>
        <v>576.798</v>
      </c>
      <c r="N216" s="117">
        <f t="shared" si="19"/>
        <v>0.34723481414324564</v>
      </c>
    </row>
    <row r="217" spans="1:14" ht="11.55" customHeight="1">
      <c r="A217" s="110" t="s">
        <v>3626</v>
      </c>
      <c r="B217" s="110" t="str">
        <f>VLOOKUP(A217,'ARTICLES 10052022'!$A$1:$D$1031,4,FALSE)</f>
        <v>AS</v>
      </c>
      <c r="C217" s="110" t="s">
        <v>3627</v>
      </c>
      <c r="D217" s="110">
        <f>VLOOKUP(A217,'STEEVE RESTITUTION'!$A$3:$H$484,8,FALSE)</f>
        <v>13.86</v>
      </c>
      <c r="E217" s="111">
        <v>6</v>
      </c>
      <c r="F217" s="111">
        <f t="shared" si="15"/>
        <v>10.084999999999999</v>
      </c>
      <c r="G217" s="111">
        <v>60.51</v>
      </c>
      <c r="H217" s="111">
        <v>7</v>
      </c>
      <c r="I217" s="111">
        <f>VLOOKUP(A217,'ARTICLES 10052022'!$A$3:$Q$1031,17,FALSE)</f>
        <v>13.86</v>
      </c>
      <c r="J217" s="111">
        <f t="shared" si="16"/>
        <v>97.02</v>
      </c>
      <c r="K217" s="111">
        <f>VLOOKUP(A217,'ARTICLES 10052022'!$A$3:$J$1031,10,FALSE)</f>
        <v>9.24</v>
      </c>
      <c r="L217" s="111">
        <f t="shared" si="17"/>
        <v>64.680000000000007</v>
      </c>
      <c r="M217" s="111">
        <f t="shared" si="18"/>
        <v>32.339999999999989</v>
      </c>
      <c r="N217" s="117">
        <f t="shared" si="19"/>
        <v>0.33333333333333326</v>
      </c>
    </row>
    <row r="218" spans="1:14" ht="11.25" customHeight="1">
      <c r="A218" s="110" t="s">
        <v>3638</v>
      </c>
      <c r="B218" s="110" t="str">
        <f>VLOOKUP(A218,'ARTICLES 10052022'!$A$1:$D$1031,4,FALSE)</f>
        <v>AS</v>
      </c>
      <c r="C218" s="110" t="s">
        <v>3639</v>
      </c>
      <c r="D218" s="110">
        <f>VLOOKUP(A218,'STEEVE RESTITUTION'!$A$3:$H$484,8,FALSE)</f>
        <v>90.76724999999999</v>
      </c>
      <c r="E218" s="111">
        <v>103</v>
      </c>
      <c r="F218" s="111">
        <f t="shared" si="15"/>
        <v>82.553009708737861</v>
      </c>
      <c r="G218" s="111">
        <v>8502.9599999999991</v>
      </c>
      <c r="H218" s="111">
        <v>121</v>
      </c>
      <c r="I218" s="111">
        <f>VLOOKUP(A218,'ARTICLES 10052022'!$A$3:$Q$1031,17,FALSE)</f>
        <v>90.76724999999999</v>
      </c>
      <c r="J218" s="111">
        <f t="shared" si="16"/>
        <v>10982.837249999999</v>
      </c>
      <c r="K218" s="111">
        <f>VLOOKUP(A218,'ARTICLES 10052022'!$A$3:$J$1031,10,FALSE)</f>
        <v>60.511499999999998</v>
      </c>
      <c r="L218" s="111">
        <f t="shared" si="17"/>
        <v>7321.8914999999997</v>
      </c>
      <c r="M218" s="111">
        <f t="shared" si="18"/>
        <v>3660.945749999999</v>
      </c>
      <c r="N218" s="117">
        <f t="shared" si="19"/>
        <v>0.33333333333333326</v>
      </c>
    </row>
    <row r="219" spans="1:14" ht="11.55" customHeight="1">
      <c r="A219" s="108" t="s">
        <v>3640</v>
      </c>
      <c r="B219" s="108" t="str">
        <f>VLOOKUP(A219,'ARTICLES 10052022'!$A$1:$D$1031,4,FALSE)</f>
        <v>AS</v>
      </c>
      <c r="C219" s="108" t="s">
        <v>3641</v>
      </c>
      <c r="D219" s="108">
        <f>VLOOKUP(A219,'STEEVE RESTITUTION'!$A$3:$H$484,8,FALSE)</f>
        <v>179.30324999999999</v>
      </c>
      <c r="E219" s="109">
        <v>20</v>
      </c>
      <c r="F219" s="109">
        <f t="shared" si="15"/>
        <v>168.3</v>
      </c>
      <c r="G219" s="109">
        <v>3366</v>
      </c>
      <c r="H219" s="109">
        <v>23</v>
      </c>
      <c r="I219" s="109">
        <f>VLOOKUP(A219,'ARTICLES 10052022'!$A$3:$Q$1031,17,FALSE)</f>
        <v>179.30324999999999</v>
      </c>
      <c r="J219" s="109">
        <f t="shared" si="16"/>
        <v>4123.9747499999994</v>
      </c>
      <c r="K219" s="109">
        <f>VLOOKUP(A219,'ARTICLES 10052022'!$A$3:$J$1031,10,FALSE)</f>
        <v>119.5355</v>
      </c>
      <c r="L219" s="109">
        <f t="shared" si="17"/>
        <v>2749.3164999999999</v>
      </c>
      <c r="M219" s="109">
        <f t="shared" si="18"/>
        <v>1374.6582499999995</v>
      </c>
      <c r="N219" s="116">
        <f t="shared" si="19"/>
        <v>0.33333333333333326</v>
      </c>
    </row>
    <row r="220" spans="1:14" ht="11.25" customHeight="1">
      <c r="A220" s="108" t="s">
        <v>3763</v>
      </c>
      <c r="B220" s="108" t="str">
        <f>VLOOKUP(A220,'ARTICLES 10052022'!$A$1:$D$1031,4,FALSE)</f>
        <v>AS</v>
      </c>
      <c r="C220" s="108" t="s">
        <v>3764</v>
      </c>
      <c r="D220" s="108">
        <f>VLOOKUP(A220,'STEEVE RESTITUTION'!$A$3:$H$484,8,FALSE)</f>
        <v>20.774999999999999</v>
      </c>
      <c r="E220" s="109">
        <v>218</v>
      </c>
      <c r="F220" s="109">
        <f t="shared" si="15"/>
        <v>16.487798165137615</v>
      </c>
      <c r="G220" s="109">
        <v>3594.34</v>
      </c>
      <c r="H220" s="109">
        <v>257</v>
      </c>
      <c r="I220" s="109">
        <f>VLOOKUP(A220,'ARTICLES 10052022'!$A$3:$Q$1031,17,FALSE)</f>
        <v>20.774999999999999</v>
      </c>
      <c r="J220" s="109">
        <f t="shared" si="16"/>
        <v>5339.1749999999993</v>
      </c>
      <c r="K220" s="109">
        <f>VLOOKUP(A220,'ARTICLES 10052022'!$A$3:$J$1031,10,FALSE)</f>
        <v>13.85</v>
      </c>
      <c r="L220" s="109">
        <f t="shared" si="17"/>
        <v>3559.45</v>
      </c>
      <c r="M220" s="109">
        <f t="shared" si="18"/>
        <v>1779.7249999999995</v>
      </c>
      <c r="N220" s="116">
        <f t="shared" si="19"/>
        <v>0.33333333333333326</v>
      </c>
    </row>
    <row r="221" spans="1:14" ht="11.55" customHeight="1">
      <c r="A221" s="110" t="s">
        <v>3765</v>
      </c>
      <c r="B221" s="110" t="str">
        <f>VLOOKUP(A221,'ARTICLES 10052022'!$A$1:$D$1031,4,FALSE)</f>
        <v>AS</v>
      </c>
      <c r="C221" s="110" t="s">
        <v>3766</v>
      </c>
      <c r="D221" s="110">
        <f>VLOOKUP(A221,'STEEVE RESTITUTION'!$A$3:$H$484,8,FALSE)</f>
        <v>14.174999999999999</v>
      </c>
      <c r="E221" s="111">
        <v>80</v>
      </c>
      <c r="F221" s="111">
        <f t="shared" si="15"/>
        <v>9.9423750000000002</v>
      </c>
      <c r="G221" s="111">
        <v>795.39</v>
      </c>
      <c r="H221" s="111">
        <v>94</v>
      </c>
      <c r="I221" s="111">
        <f>VLOOKUP(A221,'ARTICLES 10052022'!$A$3:$Q$1031,17,FALSE)</f>
        <v>14.174999999999999</v>
      </c>
      <c r="J221" s="111">
        <f t="shared" si="16"/>
        <v>1332.4499999999998</v>
      </c>
      <c r="K221" s="111">
        <f>VLOOKUP(A221,'ARTICLES 10052022'!$A$3:$J$1031,10,FALSE)</f>
        <v>9.4499999999999993</v>
      </c>
      <c r="L221" s="111">
        <f t="shared" si="17"/>
        <v>888.3</v>
      </c>
      <c r="M221" s="111">
        <f t="shared" si="18"/>
        <v>444.14999999999986</v>
      </c>
      <c r="N221" s="117">
        <f t="shared" si="19"/>
        <v>0.33333333333333326</v>
      </c>
    </row>
    <row r="222" spans="1:14" ht="11.25" customHeight="1">
      <c r="A222" s="108" t="s">
        <v>3779</v>
      </c>
      <c r="B222" s="108" t="str">
        <f>VLOOKUP(A222,'ARTICLES 10052022'!$A$1:$D$1031,4,FALSE)</f>
        <v>AS</v>
      </c>
      <c r="C222" s="108" t="s">
        <v>3780</v>
      </c>
      <c r="D222" s="108">
        <f>VLOOKUP(A222,'STEEVE RESTITUTION'!$A$3:$H$484,8,FALSE)</f>
        <v>48.224999999999994</v>
      </c>
      <c r="E222" s="109">
        <v>64</v>
      </c>
      <c r="F222" s="109">
        <f t="shared" si="15"/>
        <v>90.136250000000004</v>
      </c>
      <c r="G222" s="109">
        <v>5768.72</v>
      </c>
      <c r="H222" s="109">
        <v>75</v>
      </c>
      <c r="I222" s="109">
        <f>VLOOKUP(A222,'ARTICLES 10052022'!$A$3:$Q$1031,17,FALSE)</f>
        <v>48.224999999999994</v>
      </c>
      <c r="J222" s="109">
        <f t="shared" si="16"/>
        <v>3616.8749999999995</v>
      </c>
      <c r="K222" s="109">
        <f>VLOOKUP(A222,'ARTICLES 10052022'!$A$3:$J$1031,10,FALSE)</f>
        <v>32.15</v>
      </c>
      <c r="L222" s="109">
        <f t="shared" si="17"/>
        <v>2411.25</v>
      </c>
      <c r="M222" s="109">
        <f t="shared" si="18"/>
        <v>1205.6249999999995</v>
      </c>
      <c r="N222" s="116">
        <f t="shared" si="19"/>
        <v>0.33333333333333326</v>
      </c>
    </row>
    <row r="223" spans="1:14" ht="11.55" customHeight="1">
      <c r="A223" s="108" t="s">
        <v>4008</v>
      </c>
      <c r="B223" s="108" t="str">
        <f>VLOOKUP(A223,'ARTICLES 10052022'!$A$1:$D$1031,4,FALSE)</f>
        <v>AA</v>
      </c>
      <c r="C223" s="108" t="s">
        <v>4009</v>
      </c>
      <c r="D223" s="108">
        <f>VLOOKUP(A223,'STEEVE RESTITUTION'!$A$3:$H$484,8,FALSE)</f>
        <v>1651.95</v>
      </c>
      <c r="E223" s="109">
        <v>-1</v>
      </c>
      <c r="F223" s="109">
        <f t="shared" si="15"/>
        <v>1383.49</v>
      </c>
      <c r="G223" s="109">
        <v>-1383.49</v>
      </c>
      <c r="H223" s="109">
        <v>-1</v>
      </c>
      <c r="I223" s="109">
        <f>VLOOKUP(A223,'ARTICLES 10052022'!$A$3:$Q$1031,17,FALSE)</f>
        <v>1651.95</v>
      </c>
      <c r="J223" s="109">
        <f t="shared" si="16"/>
        <v>-1651.95</v>
      </c>
      <c r="K223" s="109">
        <f>VLOOKUP(A223,'ARTICLES 10052022'!$A$3:$J$1031,10,FALSE)</f>
        <v>1101.3000000000002</v>
      </c>
      <c r="L223" s="109">
        <f t="shared" si="17"/>
        <v>-1101.3000000000002</v>
      </c>
      <c r="M223" s="109">
        <f t="shared" si="18"/>
        <v>-550.64999999999986</v>
      </c>
      <c r="N223" s="116">
        <f t="shared" si="19"/>
        <v>0.33333333333333326</v>
      </c>
    </row>
    <row r="224" spans="1:14" ht="11.25" customHeight="1">
      <c r="A224" s="110" t="s">
        <v>4163</v>
      </c>
      <c r="B224" s="110" t="str">
        <f>VLOOKUP(A224,'ARTICLES 10052022'!$A$1:$D$1031,4,FALSE)</f>
        <v>AS</v>
      </c>
      <c r="C224" s="110" t="s">
        <v>4164</v>
      </c>
      <c r="D224" s="110" t="e">
        <f>VLOOKUP(A224,'STEEVE RESTITUTION'!$A$3:$H$484,8,FALSE)</f>
        <v>#N/A</v>
      </c>
      <c r="E224" s="111">
        <v>26</v>
      </c>
      <c r="F224" s="111">
        <f t="shared" si="15"/>
        <v>0.54884615384615387</v>
      </c>
      <c r="G224" s="111">
        <v>14.27</v>
      </c>
      <c r="H224" s="111">
        <v>30</v>
      </c>
      <c r="I224" s="111">
        <f>VLOOKUP(A224,'ARTICLES 10052022'!$A$3:$Q$1031,17,FALSE)</f>
        <v>0.54899999999999993</v>
      </c>
      <c r="J224" s="111">
        <f t="shared" si="16"/>
        <v>16.47</v>
      </c>
      <c r="K224" s="111">
        <f>VLOOKUP(A224,'ARTICLES 10052022'!$A$3:$J$1031,10,FALSE)</f>
        <v>0.36599999999999999</v>
      </c>
      <c r="L224" s="111">
        <f t="shared" si="17"/>
        <v>10.98</v>
      </c>
      <c r="M224" s="111">
        <f t="shared" si="18"/>
        <v>5.4899999999999984</v>
      </c>
      <c r="N224" s="117">
        <f t="shared" si="19"/>
        <v>0.33333333333333326</v>
      </c>
    </row>
    <row r="225" spans="1:14" ht="11.55" customHeight="1">
      <c r="A225" s="110" t="s">
        <v>4191</v>
      </c>
      <c r="B225" s="110" t="str">
        <f>VLOOKUP(A225,'ARTICLES 10052022'!$A$1:$D$1031,4,FALSE)</f>
        <v>AS</v>
      </c>
      <c r="C225" s="110" t="s">
        <v>4192</v>
      </c>
      <c r="D225" s="110">
        <f>VLOOKUP(A225,'STEEVE RESTITUTION'!$A$3:$H$484,8,FALSE)</f>
        <v>28.08</v>
      </c>
      <c r="E225" s="111">
        <v>17</v>
      </c>
      <c r="F225" s="111">
        <f t="shared" si="15"/>
        <v>27.117647058823529</v>
      </c>
      <c r="G225" s="111">
        <v>461</v>
      </c>
      <c r="H225" s="111">
        <v>20</v>
      </c>
      <c r="I225" s="111">
        <f>VLOOKUP(A225,'ARTICLES 10052022'!$A$3:$Q$1031,17,FALSE)</f>
        <v>28.08</v>
      </c>
      <c r="J225" s="111">
        <f t="shared" si="16"/>
        <v>561.59999999999991</v>
      </c>
      <c r="K225" s="111">
        <f>VLOOKUP(A225,'ARTICLES 10052022'!$A$3:$J$1031,10,FALSE)</f>
        <v>18.72</v>
      </c>
      <c r="L225" s="111">
        <f t="shared" si="17"/>
        <v>374.4</v>
      </c>
      <c r="M225" s="111">
        <f t="shared" si="18"/>
        <v>187.19999999999993</v>
      </c>
      <c r="N225" s="117">
        <f t="shared" si="19"/>
        <v>0.33333333333333326</v>
      </c>
    </row>
    <row r="226" spans="1:14" ht="11.25" customHeight="1">
      <c r="A226" s="110" t="s">
        <v>3714</v>
      </c>
      <c r="B226" s="110" t="str">
        <f>VLOOKUP(A226,'ARTICLES 10052022'!$A$1:$D$1031,4,FALSE)</f>
        <v>AS</v>
      </c>
      <c r="C226" s="110" t="s">
        <v>3715</v>
      </c>
      <c r="D226" s="110">
        <f>VLOOKUP(A226,'STEEVE RESTITUTION'!$A$3:$H$484,8,FALSE)</f>
        <v>30.911999999999999</v>
      </c>
      <c r="E226" s="111">
        <v>18</v>
      </c>
      <c r="F226" s="111">
        <f t="shared" si="15"/>
        <v>23.324444444444442</v>
      </c>
      <c r="G226" s="111">
        <v>419.84</v>
      </c>
      <c r="H226" s="111">
        <v>21</v>
      </c>
      <c r="I226" s="111">
        <f>VLOOKUP(A226,'ARTICLES 10052022'!$A$3:$Q$1031,17,FALSE)</f>
        <v>30.911999999999999</v>
      </c>
      <c r="J226" s="111">
        <f t="shared" si="16"/>
        <v>649.15199999999993</v>
      </c>
      <c r="K226" s="111">
        <f>VLOOKUP(A226,'ARTICLES 10052022'!$A$3:$J$1031,10,FALSE)</f>
        <v>20.608000000000001</v>
      </c>
      <c r="L226" s="111">
        <f t="shared" si="17"/>
        <v>432.76800000000003</v>
      </c>
      <c r="M226" s="111">
        <f t="shared" si="18"/>
        <v>216.3839999999999</v>
      </c>
      <c r="N226" s="117">
        <f t="shared" si="19"/>
        <v>0.3333333333333332</v>
      </c>
    </row>
    <row r="227" spans="1:14" ht="11.55" customHeight="1">
      <c r="A227" s="108" t="s">
        <v>3548</v>
      </c>
      <c r="B227" s="108" t="str">
        <f>VLOOKUP(A227,'ARTICLES 10052022'!$A$1:$D$1031,4,FALSE)</f>
        <v>AF</v>
      </c>
      <c r="C227" s="108" t="s">
        <v>3549</v>
      </c>
      <c r="D227" s="108">
        <f>VLOOKUP(A227,'STEEVE RESTITUTION'!$A$3:$H$484,8,FALSE)</f>
        <v>525.60206600000004</v>
      </c>
      <c r="E227" s="109">
        <v>22</v>
      </c>
      <c r="F227" s="109">
        <f t="shared" si="15"/>
        <v>468.3386363636364</v>
      </c>
      <c r="G227" s="109">
        <v>10303.450000000001</v>
      </c>
      <c r="H227" s="109">
        <v>25</v>
      </c>
      <c r="I227" s="109">
        <f>VLOOKUP(A227,'ARTICLES 10052022'!$A$3:$Q$1031,17,FALSE)</f>
        <v>525.60206600000004</v>
      </c>
      <c r="J227" s="109">
        <f t="shared" si="16"/>
        <v>13140.051650000001</v>
      </c>
      <c r="K227" s="109">
        <f>VLOOKUP(A227,'ARTICLES 10052022'!$A$3:$J$1031,10,FALSE)</f>
        <v>351.74220000000008</v>
      </c>
      <c r="L227" s="109">
        <f t="shared" si="17"/>
        <v>8793.5550000000021</v>
      </c>
      <c r="M227" s="109">
        <f t="shared" si="18"/>
        <v>4346.4966499999991</v>
      </c>
      <c r="N227" s="116">
        <f t="shared" si="19"/>
        <v>0.33078231088992704</v>
      </c>
    </row>
    <row r="228" spans="1:14" ht="11.25" customHeight="1">
      <c r="A228" s="108" t="s">
        <v>3514</v>
      </c>
      <c r="B228" s="108" t="str">
        <f>VLOOKUP(A228,'ARTICLES 10052022'!$A$1:$D$1031,4,FALSE)</f>
        <v>AA</v>
      </c>
      <c r="C228" s="108" t="s">
        <v>3515</v>
      </c>
      <c r="D228" s="108">
        <f>VLOOKUP(A228,'STEEVE RESTITUTION'!$A$3:$H$484,8,FALSE)</f>
        <v>235.04410000000001</v>
      </c>
      <c r="E228" s="109">
        <v>226</v>
      </c>
      <c r="F228" s="109">
        <f t="shared" si="15"/>
        <v>188.7303097345133</v>
      </c>
      <c r="G228" s="109">
        <v>42653.05</v>
      </c>
      <c r="H228" s="109">
        <v>266</v>
      </c>
      <c r="I228" s="109">
        <f>VLOOKUP(A228,'ARTICLES 10052022'!$A$3:$Q$1031,17,FALSE)</f>
        <v>235.04410000000001</v>
      </c>
      <c r="J228" s="109">
        <f t="shared" si="16"/>
        <v>62521.730600000003</v>
      </c>
      <c r="K228" s="109">
        <f>VLOOKUP(A228,'ARTICLES 10052022'!$A$3:$J$1031,10,FALSE)</f>
        <v>157.32999999999998</v>
      </c>
      <c r="L228" s="109">
        <f t="shared" si="17"/>
        <v>41849.78</v>
      </c>
      <c r="M228" s="109">
        <f t="shared" si="18"/>
        <v>20671.950600000004</v>
      </c>
      <c r="N228" s="116">
        <f t="shared" si="19"/>
        <v>0.33063625081420894</v>
      </c>
    </row>
    <row r="229" spans="1:14" ht="11.55" customHeight="1">
      <c r="A229" s="110" t="s">
        <v>3546</v>
      </c>
      <c r="B229" s="110" t="str">
        <f>VLOOKUP(A229,'ARTICLES 10052022'!$A$1:$D$1031,4,FALSE)</f>
        <v>AF</v>
      </c>
      <c r="C229" s="110" t="s">
        <v>3547</v>
      </c>
      <c r="D229" s="110">
        <f>VLOOKUP(A229,'STEEVE RESTITUTION'!$A$3:$H$484,8,FALSE)</f>
        <v>466.9910240000001</v>
      </c>
      <c r="E229" s="111">
        <v>10</v>
      </c>
      <c r="F229" s="111">
        <f t="shared" si="15"/>
        <v>392.84100000000001</v>
      </c>
      <c r="G229" s="111">
        <v>3928.41</v>
      </c>
      <c r="H229" s="111">
        <v>11</v>
      </c>
      <c r="I229" s="111">
        <f>VLOOKUP(A229,'ARTICLES 10052022'!$A$3:$Q$1031,17,FALSE)</f>
        <v>466.9910240000001</v>
      </c>
      <c r="J229" s="111">
        <f t="shared" si="16"/>
        <v>5136.901264000001</v>
      </c>
      <c r="K229" s="111">
        <f>VLOOKUP(A229,'ARTICLES 10052022'!$A$3:$J$1031,10,FALSE)</f>
        <v>312.59480000000002</v>
      </c>
      <c r="L229" s="111">
        <f t="shared" si="17"/>
        <v>3438.5428000000002</v>
      </c>
      <c r="M229" s="111">
        <f t="shared" si="18"/>
        <v>1698.3584640000008</v>
      </c>
      <c r="N229" s="117">
        <f t="shared" si="19"/>
        <v>0.33061925404373521</v>
      </c>
    </row>
    <row r="230" spans="1:14" ht="11.25" customHeight="1">
      <c r="A230" s="108" t="s">
        <v>3552</v>
      </c>
      <c r="B230" s="108" t="str">
        <f>VLOOKUP(A230,'ARTICLES 10052022'!$A$1:$D$1031,4,FALSE)</f>
        <v>AF</v>
      </c>
      <c r="C230" s="108" t="s">
        <v>3553</v>
      </c>
      <c r="D230" s="108">
        <f>VLOOKUP(A230,'STEEVE RESTITUTION'!$A$3:$H$484,8,FALSE)</f>
        <v>432.93498200000005</v>
      </c>
      <c r="E230" s="109">
        <v>6</v>
      </c>
      <c r="F230" s="109">
        <f t="shared" si="15"/>
        <v>379.98166666666663</v>
      </c>
      <c r="G230" s="109">
        <v>2279.89</v>
      </c>
      <c r="H230" s="109">
        <v>7</v>
      </c>
      <c r="I230" s="109">
        <f>VLOOKUP(A230,'ARTICLES 10052022'!$A$3:$Q$1031,17,FALSE)</f>
        <v>432.93498200000005</v>
      </c>
      <c r="J230" s="109">
        <f t="shared" si="16"/>
        <v>3030.5448740000002</v>
      </c>
      <c r="K230" s="109">
        <f>VLOOKUP(A230,'ARTICLES 10052022'!$A$3:$J$1031,10,FALSE)</f>
        <v>289.81740000000002</v>
      </c>
      <c r="L230" s="109">
        <f t="shared" si="17"/>
        <v>2028.7218000000003</v>
      </c>
      <c r="M230" s="109">
        <f t="shared" si="18"/>
        <v>1001.8230739999999</v>
      </c>
      <c r="N230" s="116">
        <f t="shared" si="19"/>
        <v>0.33057523173306419</v>
      </c>
    </row>
    <row r="231" spans="1:14" ht="11.55" customHeight="1">
      <c r="A231" s="110" t="s">
        <v>3550</v>
      </c>
      <c r="B231" s="110" t="str">
        <f>VLOOKUP(A231,'ARTICLES 10052022'!$A$1:$D$1031,4,FALSE)</f>
        <v>AF</v>
      </c>
      <c r="C231" s="110" t="s">
        <v>3551</v>
      </c>
      <c r="D231" s="110" t="e">
        <f>VLOOKUP(A231,'STEEVE RESTITUTION'!$A$3:$H$484,8,FALSE)</f>
        <v>#N/A</v>
      </c>
      <c r="E231" s="111">
        <v>25</v>
      </c>
      <c r="F231" s="111">
        <f t="shared" si="15"/>
        <v>508.94839999999999</v>
      </c>
      <c r="G231" s="111">
        <v>12723.71</v>
      </c>
      <c r="H231" s="111">
        <v>29</v>
      </c>
      <c r="I231" s="111">
        <f>VLOOKUP(A231,'ARTICLES 10052022'!$A$3:$Q$1031,17,FALSE)</f>
        <v>473.933108</v>
      </c>
      <c r="J231" s="111">
        <f t="shared" si="16"/>
        <v>13744.060132000001</v>
      </c>
      <c r="K231" s="111">
        <f>VLOOKUP(A231,'ARTICLES 10052022'!$A$3:$J$1031,10,FALSE)</f>
        <v>317.36960000000005</v>
      </c>
      <c r="L231" s="111">
        <f t="shared" si="17"/>
        <v>9203.7184000000016</v>
      </c>
      <c r="M231" s="111">
        <f t="shared" si="18"/>
        <v>4540.341731999999</v>
      </c>
      <c r="N231" s="117">
        <f t="shared" si="19"/>
        <v>0.33034937917863288</v>
      </c>
    </row>
    <row r="232" spans="1:14" ht="11.25" customHeight="1">
      <c r="A232" s="108" t="s">
        <v>3791</v>
      </c>
      <c r="B232" s="108" t="str">
        <f>VLOOKUP(A232,'ARTICLES 10052022'!$A$1:$D$1031,4,FALSE)</f>
        <v>AF</v>
      </c>
      <c r="C232" s="108" t="s">
        <v>3792</v>
      </c>
      <c r="D232" s="108">
        <f>VLOOKUP(A232,'STEEVE RESTITUTION'!$A$3:$H$484,8,FALSE)</f>
        <v>1697.07536</v>
      </c>
      <c r="E232" s="109">
        <v>2</v>
      </c>
      <c r="F232" s="109">
        <f t="shared" si="15"/>
        <v>1645.99</v>
      </c>
      <c r="G232" s="109">
        <v>3291.98</v>
      </c>
      <c r="H232" s="109">
        <v>2</v>
      </c>
      <c r="I232" s="109">
        <f>VLOOKUP(A232,'ARTICLES 10052022'!$A$3:$Q$1031,17,FALSE)</f>
        <v>1697.07536</v>
      </c>
      <c r="J232" s="109">
        <f t="shared" si="16"/>
        <v>3394.1507200000001</v>
      </c>
      <c r="K232" s="109">
        <f>VLOOKUP(A232,'ARTICLES 10052022'!$A$3:$J$1031,10,FALSE)</f>
        <v>1139.3589999999999</v>
      </c>
      <c r="L232" s="109">
        <f t="shared" si="17"/>
        <v>2278.7179999999998</v>
      </c>
      <c r="M232" s="109">
        <f t="shared" si="18"/>
        <v>1115.4327200000002</v>
      </c>
      <c r="N232" s="116">
        <f t="shared" si="19"/>
        <v>0.32863382095182864</v>
      </c>
    </row>
    <row r="233" spans="1:14" ht="11.55" customHeight="1">
      <c r="A233" s="110" t="s">
        <v>3804</v>
      </c>
      <c r="B233" s="110" t="str">
        <f>VLOOKUP(A233,'ARTICLES 10052022'!$A$1:$D$1031,4,FALSE)</f>
        <v>AF</v>
      </c>
      <c r="C233" s="110" t="s">
        <v>3805</v>
      </c>
      <c r="D233" s="110">
        <f>VLOOKUP(A233,'STEEVE RESTITUTION'!$A$3:$H$484,8,FALSE)</f>
        <v>1261.7660300000002</v>
      </c>
      <c r="E233" s="111">
        <v>11</v>
      </c>
      <c r="F233" s="111">
        <f t="shared" si="15"/>
        <v>1190.2963636363636</v>
      </c>
      <c r="G233" s="111">
        <v>13093.26</v>
      </c>
      <c r="H233" s="111">
        <v>12</v>
      </c>
      <c r="I233" s="111">
        <f>VLOOKUP(A233,'ARTICLES 10052022'!$A$3:$Q$1031,17,FALSE)</f>
        <v>1261.7660300000002</v>
      </c>
      <c r="J233" s="111">
        <f t="shared" si="16"/>
        <v>15141.192360000003</v>
      </c>
      <c r="K233" s="111">
        <f>VLOOKUP(A233,'ARTICLES 10052022'!$A$3:$J$1031,10,FALSE)</f>
        <v>847.36850000000004</v>
      </c>
      <c r="L233" s="111">
        <f t="shared" si="17"/>
        <v>10168.422</v>
      </c>
      <c r="M233" s="111">
        <f t="shared" si="18"/>
        <v>4972.7703600000023</v>
      </c>
      <c r="N233" s="117">
        <f t="shared" si="19"/>
        <v>0.32842660219660541</v>
      </c>
    </row>
    <row r="234" spans="1:14" ht="11.25" customHeight="1">
      <c r="A234" s="110" t="s">
        <v>3796</v>
      </c>
      <c r="B234" s="110" t="str">
        <f>VLOOKUP(A234,'ARTICLES 10052022'!$A$1:$D$1031,4,FALSE)</f>
        <v>AF</v>
      </c>
      <c r="C234" s="110" t="s">
        <v>3797</v>
      </c>
      <c r="D234" s="110">
        <f>VLOOKUP(A234,'STEEVE RESTITUTION'!$A$3:$H$484,8,FALSE)</f>
        <v>2255.6504199999999</v>
      </c>
      <c r="E234" s="111">
        <v>1</v>
      </c>
      <c r="F234" s="111">
        <f t="shared" si="15"/>
        <v>1947</v>
      </c>
      <c r="G234" s="111">
        <v>1947</v>
      </c>
      <c r="H234" s="111">
        <v>1</v>
      </c>
      <c r="I234" s="111">
        <f>VLOOKUP(A234,'ARTICLES 10052022'!$A$3:$Q$1031,17,FALSE)</f>
        <v>2255.6504199999999</v>
      </c>
      <c r="J234" s="111">
        <f t="shared" si="16"/>
        <v>2255.6504199999999</v>
      </c>
      <c r="K234" s="111">
        <f>VLOOKUP(A234,'ARTICLES 10052022'!$A$3:$J$1031,10,FALSE)</f>
        <v>1515.3350000000003</v>
      </c>
      <c r="L234" s="111">
        <f t="shared" si="17"/>
        <v>1515.3350000000003</v>
      </c>
      <c r="M234" s="111">
        <f t="shared" si="18"/>
        <v>740.31541999999968</v>
      </c>
      <c r="N234" s="117">
        <f t="shared" si="19"/>
        <v>0.32820485543145456</v>
      </c>
    </row>
    <row r="235" spans="1:14" ht="11.55" customHeight="1">
      <c r="A235" s="108" t="s">
        <v>3813</v>
      </c>
      <c r="B235" s="108" t="str">
        <f>VLOOKUP(A235,'ARTICLES 10052022'!$A$1:$D$1031,4,FALSE)</f>
        <v>AF</v>
      </c>
      <c r="C235" s="108" t="s">
        <v>3814</v>
      </c>
      <c r="D235" s="108">
        <f>VLOOKUP(A235,'STEEVE RESTITUTION'!$A$3:$H$484,8,FALSE)</f>
        <v>1635.8318400000001</v>
      </c>
      <c r="E235" s="109">
        <v>3</v>
      </c>
      <c r="F235" s="109">
        <f t="shared" si="15"/>
        <v>1490.7766666666666</v>
      </c>
      <c r="G235" s="109">
        <v>4472.33</v>
      </c>
      <c r="H235" s="109">
        <v>3</v>
      </c>
      <c r="I235" s="109">
        <f>VLOOKUP(A235,'ARTICLES 10052022'!$A$3:$Q$1031,17,FALSE)</f>
        <v>1635.8318400000001</v>
      </c>
      <c r="J235" s="109">
        <f t="shared" si="16"/>
        <v>4907.4955200000004</v>
      </c>
      <c r="K235" s="109">
        <f>VLOOKUP(A235,'ARTICLES 10052022'!$A$3:$J$1031,10,FALSE)</f>
        <v>1099.2230000000002</v>
      </c>
      <c r="L235" s="109">
        <f t="shared" si="17"/>
        <v>3297.6690000000008</v>
      </c>
      <c r="M235" s="109">
        <f t="shared" si="18"/>
        <v>1609.8265199999996</v>
      </c>
      <c r="N235" s="116">
        <f t="shared" si="19"/>
        <v>0.32803423119579322</v>
      </c>
    </row>
    <row r="236" spans="1:14" ht="11.25" customHeight="1">
      <c r="A236" s="108" t="s">
        <v>3810</v>
      </c>
      <c r="B236" s="108" t="str">
        <f>VLOOKUP(A236,'ARTICLES 10052022'!$A$1:$D$1031,4,FALSE)</f>
        <v>AF</v>
      </c>
      <c r="C236" s="108" t="s">
        <v>3811</v>
      </c>
      <c r="D236" s="108">
        <f>VLOOKUP(A236,'STEEVE RESTITUTION'!$A$3:$H$484,8,FALSE)</f>
        <v>1547.0943199999999</v>
      </c>
      <c r="E236" s="109">
        <v>6</v>
      </c>
      <c r="F236" s="109">
        <f t="shared" si="15"/>
        <v>1434.7349999999999</v>
      </c>
      <c r="G236" s="109">
        <v>8608.41</v>
      </c>
      <c r="H236" s="109">
        <v>7</v>
      </c>
      <c r="I236" s="109">
        <f>VLOOKUP(A236,'ARTICLES 10052022'!$A$3:$Q$1031,17,FALSE)</f>
        <v>1547.0943199999999</v>
      </c>
      <c r="J236" s="109">
        <f t="shared" si="16"/>
        <v>10829.660239999999</v>
      </c>
      <c r="K236" s="109">
        <f>VLOOKUP(A236,'ARTICLES 10052022'!$A$3:$J$1031,10,FALSE)</f>
        <v>1039.617</v>
      </c>
      <c r="L236" s="109">
        <f t="shared" si="17"/>
        <v>7277.3189999999995</v>
      </c>
      <c r="M236" s="109">
        <f t="shared" si="18"/>
        <v>3552.3412399999997</v>
      </c>
      <c r="N236" s="116">
        <f t="shared" si="19"/>
        <v>0.32801963877677476</v>
      </c>
    </row>
    <row r="237" spans="1:14" ht="11.55" customHeight="1">
      <c r="A237" s="110" t="s">
        <v>3808</v>
      </c>
      <c r="B237" s="110" t="str">
        <f>VLOOKUP(A237,'ARTICLES 10052022'!$A$1:$D$1031,4,FALSE)</f>
        <v>AF</v>
      </c>
      <c r="C237" s="110" t="s">
        <v>3809</v>
      </c>
      <c r="D237" s="110">
        <f>VLOOKUP(A237,'STEEVE RESTITUTION'!$A$3:$H$484,8,FALSE)</f>
        <v>1457.2663</v>
      </c>
      <c r="E237" s="111">
        <v>8</v>
      </c>
      <c r="F237" s="111">
        <f t="shared" si="15"/>
        <v>1333.5525</v>
      </c>
      <c r="G237" s="111">
        <v>10668.42</v>
      </c>
      <c r="H237" s="111">
        <v>9</v>
      </c>
      <c r="I237" s="111">
        <f>VLOOKUP(A237,'ARTICLES 10052022'!$A$3:$Q$1031,17,FALSE)</f>
        <v>1457.2663</v>
      </c>
      <c r="J237" s="111">
        <f t="shared" si="16"/>
        <v>13115.396699999999</v>
      </c>
      <c r="K237" s="111">
        <f>VLOOKUP(A237,'ARTICLES 10052022'!$A$3:$J$1031,10,FALSE)</f>
        <v>979.28400000000022</v>
      </c>
      <c r="L237" s="111">
        <f t="shared" si="17"/>
        <v>8813.5560000000023</v>
      </c>
      <c r="M237" s="111">
        <f t="shared" si="18"/>
        <v>4301.840699999997</v>
      </c>
      <c r="N237" s="117">
        <f t="shared" si="19"/>
        <v>0.3279992819431834</v>
      </c>
    </row>
    <row r="238" spans="1:14" ht="11.25" customHeight="1">
      <c r="A238" s="108" t="s">
        <v>3806</v>
      </c>
      <c r="B238" s="108" t="str">
        <f>VLOOKUP(A238,'ARTICLES 10052022'!$A$1:$D$1031,4,FALSE)</f>
        <v>AF</v>
      </c>
      <c r="C238" s="108" t="s">
        <v>3807</v>
      </c>
      <c r="D238" s="108">
        <f>VLOOKUP(A238,'STEEVE RESTITUTION'!$A$3:$H$484,8,FALSE)</f>
        <v>1530.6248200000002</v>
      </c>
      <c r="E238" s="109">
        <v>1</v>
      </c>
      <c r="F238" s="109">
        <f t="shared" si="15"/>
        <v>1297</v>
      </c>
      <c r="G238" s="109">
        <v>1297</v>
      </c>
      <c r="H238" s="109">
        <v>1</v>
      </c>
      <c r="I238" s="109">
        <f>VLOOKUP(A238,'ARTICLES 10052022'!$A$3:$Q$1031,17,FALSE)</f>
        <v>1530.6248200000002</v>
      </c>
      <c r="J238" s="109">
        <f t="shared" si="16"/>
        <v>1530.6248200000002</v>
      </c>
      <c r="K238" s="109">
        <f>VLOOKUP(A238,'ARTICLES 10052022'!$A$3:$J$1031,10,FALSE)</f>
        <v>1028.6499999999999</v>
      </c>
      <c r="L238" s="109">
        <f t="shared" si="17"/>
        <v>1028.6499999999999</v>
      </c>
      <c r="M238" s="109">
        <f t="shared" si="18"/>
        <v>501.97482000000036</v>
      </c>
      <c r="N238" s="116">
        <f t="shared" si="19"/>
        <v>0.32795418801584592</v>
      </c>
    </row>
    <row r="239" spans="1:14" ht="11.55" customHeight="1">
      <c r="A239" s="110" t="s">
        <v>3857</v>
      </c>
      <c r="B239" s="110" t="str">
        <f>VLOOKUP(A239,'ARTICLES 10052022'!$A$1:$D$1031,4,FALSE)</f>
        <v>AF</v>
      </c>
      <c r="C239" s="110" t="s">
        <v>3858</v>
      </c>
      <c r="D239" s="110">
        <f>VLOOKUP(A239,'STEEVE RESTITUTION'!$A$3:$H$484,8,FALSE)</f>
        <v>1732.98044</v>
      </c>
      <c r="E239" s="111">
        <v>3</v>
      </c>
      <c r="F239" s="111">
        <f t="shared" si="15"/>
        <v>1860</v>
      </c>
      <c r="G239" s="111">
        <v>5580</v>
      </c>
      <c r="H239" s="111">
        <v>3</v>
      </c>
      <c r="I239" s="111">
        <f>VLOOKUP(A239,'ARTICLES 10052022'!$A$3:$Q$1031,17,FALSE)</f>
        <v>1732.98044</v>
      </c>
      <c r="J239" s="111">
        <f t="shared" si="16"/>
        <v>5198.9413199999999</v>
      </c>
      <c r="K239" s="111">
        <f>VLOOKUP(A239,'ARTICLES 10052022'!$A$3:$J$1031,10,FALSE)</f>
        <v>1165.0420000000001</v>
      </c>
      <c r="L239" s="111">
        <f t="shared" si="17"/>
        <v>3495.1260000000002</v>
      </c>
      <c r="M239" s="111">
        <f t="shared" si="18"/>
        <v>1703.8153199999997</v>
      </c>
      <c r="N239" s="117">
        <f t="shared" si="19"/>
        <v>0.32772351429425245</v>
      </c>
    </row>
    <row r="240" spans="1:14" ht="11.25" customHeight="1">
      <c r="A240" s="108" t="s">
        <v>3802</v>
      </c>
      <c r="B240" s="108" t="str">
        <f>VLOOKUP(A240,'ARTICLES 10052022'!$A$1:$D$1031,4,FALSE)</f>
        <v>AF</v>
      </c>
      <c r="C240" s="108" t="s">
        <v>3803</v>
      </c>
      <c r="D240" s="108">
        <f>VLOOKUP(A240,'STEEVE RESTITUTION'!$A$3:$H$484,8,FALSE)</f>
        <v>1014.3821187999999</v>
      </c>
      <c r="E240" s="109">
        <v>18</v>
      </c>
      <c r="F240" s="109">
        <f t="shared" si="15"/>
        <v>1083.1361111111112</v>
      </c>
      <c r="G240" s="109">
        <v>19496.45</v>
      </c>
      <c r="H240" s="109">
        <v>21</v>
      </c>
      <c r="I240" s="109">
        <f>VLOOKUP(A240,'ARTICLES 10052022'!$A$3:$Q$1031,17,FALSE)</f>
        <v>1014.3821187999999</v>
      </c>
      <c r="J240" s="109">
        <f t="shared" si="16"/>
        <v>21302.0244948</v>
      </c>
      <c r="K240" s="109">
        <f>VLOOKUP(A240,'ARTICLES 10052022'!$A$3:$J$1031,10,FALSE)</f>
        <v>681.9717599999999</v>
      </c>
      <c r="L240" s="109">
        <f t="shared" si="17"/>
        <v>14321.406959999998</v>
      </c>
      <c r="M240" s="109">
        <f t="shared" si="18"/>
        <v>6980.6175348000015</v>
      </c>
      <c r="N240" s="116">
        <f t="shared" si="19"/>
        <v>0.32769737620497186</v>
      </c>
    </row>
    <row r="241" spans="1:14" ht="11.55" customHeight="1">
      <c r="A241" s="108" t="s">
        <v>3859</v>
      </c>
      <c r="B241" s="108" t="str">
        <f>VLOOKUP(A241,'ARTICLES 10052022'!$A$1:$D$1031,4,FALSE)</f>
        <v>AF</v>
      </c>
      <c r="C241" s="108" t="s">
        <v>3860</v>
      </c>
      <c r="D241" s="108">
        <f>VLOOKUP(A241,'STEEVE RESTITUTION'!$A$3:$H$484,8,FALSE)</f>
        <v>2020.04321</v>
      </c>
      <c r="E241" s="109">
        <v>2</v>
      </c>
      <c r="F241" s="109">
        <f t="shared" si="15"/>
        <v>1976</v>
      </c>
      <c r="G241" s="109">
        <v>3952</v>
      </c>
      <c r="H241" s="109">
        <v>2</v>
      </c>
      <c r="I241" s="109">
        <f>VLOOKUP(A241,'ARTICLES 10052022'!$A$3:$Q$1031,17,FALSE)</f>
        <v>2020.04321</v>
      </c>
      <c r="J241" s="109">
        <f t="shared" si="16"/>
        <v>4040.0864200000001</v>
      </c>
      <c r="K241" s="109">
        <f>VLOOKUP(A241,'ARTICLES 10052022'!$A$3:$J$1031,10,FALSE)</f>
        <v>1358.0055000000002</v>
      </c>
      <c r="L241" s="109">
        <f t="shared" si="17"/>
        <v>2716.0110000000004</v>
      </c>
      <c r="M241" s="109">
        <f t="shared" si="18"/>
        <v>1324.0754199999997</v>
      </c>
      <c r="N241" s="116">
        <f t="shared" si="19"/>
        <v>0.32773442999766317</v>
      </c>
    </row>
    <row r="242" spans="1:14" ht="11.25" customHeight="1">
      <c r="A242" s="108" t="s">
        <v>3852</v>
      </c>
      <c r="B242" s="108" t="str">
        <f>VLOOKUP(A242,'ARTICLES 10052022'!$A$1:$D$1031,4,FALSE)</f>
        <v>AF</v>
      </c>
      <c r="C242" s="108" t="s">
        <v>3853</v>
      </c>
      <c r="D242" s="108">
        <f>VLOOKUP(A242,'STEEVE RESTITUTION'!$A$3:$H$484,8,FALSE)</f>
        <v>1370.1458600000001</v>
      </c>
      <c r="E242" s="109">
        <v>6</v>
      </c>
      <c r="F242" s="109">
        <f t="shared" si="15"/>
        <v>1515.54</v>
      </c>
      <c r="G242" s="109">
        <v>9093.24</v>
      </c>
      <c r="H242" s="109">
        <v>7</v>
      </c>
      <c r="I242" s="109">
        <f>VLOOKUP(A242,'ARTICLES 10052022'!$A$3:$Q$1031,17,FALSE)</f>
        <v>1370.1458600000001</v>
      </c>
      <c r="J242" s="109">
        <f t="shared" si="16"/>
        <v>9591.0210200000001</v>
      </c>
      <c r="K242" s="109">
        <f>VLOOKUP(A242,'ARTICLES 10052022'!$A$3:$J$1031,10,FALSE)</f>
        <v>921.40600000000018</v>
      </c>
      <c r="L242" s="109">
        <f t="shared" si="17"/>
        <v>6449.8420000000015</v>
      </c>
      <c r="M242" s="109">
        <f t="shared" si="18"/>
        <v>3141.1790199999987</v>
      </c>
      <c r="N242" s="116">
        <f t="shared" si="19"/>
        <v>0.32751247374494846</v>
      </c>
    </row>
    <row r="243" spans="1:14" ht="11.55" customHeight="1">
      <c r="A243" s="110" t="s">
        <v>3865</v>
      </c>
      <c r="B243" s="110" t="str">
        <f>VLOOKUP(A243,'ARTICLES 10052022'!$A$1:$D$1031,4,FALSE)</f>
        <v>AF</v>
      </c>
      <c r="C243" s="110" t="s">
        <v>3866</v>
      </c>
      <c r="D243" s="110">
        <f>VLOOKUP(A243,'STEEVE RESTITUTION'!$A$3:$H$484,8,FALSE)</f>
        <v>2111.9255000000003</v>
      </c>
      <c r="E243" s="111">
        <v>1</v>
      </c>
      <c r="F243" s="111">
        <f t="shared" si="15"/>
        <v>2328</v>
      </c>
      <c r="G243" s="111">
        <v>2328</v>
      </c>
      <c r="H243" s="111">
        <v>1</v>
      </c>
      <c r="I243" s="111">
        <f>VLOOKUP(A243,'ARTICLES 10052022'!$A$3:$Q$1031,17,FALSE)</f>
        <v>2111.9255000000003</v>
      </c>
      <c r="J243" s="111">
        <f t="shared" si="16"/>
        <v>2111.9255000000003</v>
      </c>
      <c r="K243" s="111">
        <f>VLOOKUP(A243,'ARTICLES 10052022'!$A$3:$J$1031,10,FALSE)</f>
        <v>1420.1430000000003</v>
      </c>
      <c r="L243" s="111">
        <f t="shared" si="17"/>
        <v>1420.1430000000003</v>
      </c>
      <c r="M243" s="111">
        <f t="shared" si="18"/>
        <v>691.78250000000003</v>
      </c>
      <c r="N243" s="117">
        <f t="shared" si="19"/>
        <v>0.32756008675495418</v>
      </c>
    </row>
    <row r="244" spans="1:14" ht="11.25" customHeight="1">
      <c r="A244" s="108" t="s">
        <v>3855</v>
      </c>
      <c r="B244" s="108" t="str">
        <f>VLOOKUP(A244,'ARTICLES 10052022'!$A$1:$D$1031,4,FALSE)</f>
        <v>AF</v>
      </c>
      <c r="C244" s="108" t="s">
        <v>3856</v>
      </c>
      <c r="D244" s="108">
        <f>VLOOKUP(A244,'STEEVE RESTITUTION'!$A$3:$H$484,8,FALSE)</f>
        <v>1589.41057</v>
      </c>
      <c r="E244" s="109">
        <v>2</v>
      </c>
      <c r="F244" s="109">
        <f t="shared" si="15"/>
        <v>1716</v>
      </c>
      <c r="G244" s="109">
        <v>3432</v>
      </c>
      <c r="H244" s="109">
        <v>2</v>
      </c>
      <c r="I244" s="109">
        <f>VLOOKUP(A244,'ARTICLES 10052022'!$A$3:$Q$1031,17,FALSE)</f>
        <v>1589.41057</v>
      </c>
      <c r="J244" s="109">
        <f t="shared" si="16"/>
        <v>3178.82114</v>
      </c>
      <c r="K244" s="109">
        <f>VLOOKUP(A244,'ARTICLES 10052022'!$A$3:$J$1031,10,FALSE)</f>
        <v>1068.9684999999999</v>
      </c>
      <c r="L244" s="109">
        <f t="shared" si="17"/>
        <v>2137.9369999999999</v>
      </c>
      <c r="M244" s="109">
        <f t="shared" si="18"/>
        <v>1040.8841400000001</v>
      </c>
      <c r="N244" s="116">
        <f t="shared" si="19"/>
        <v>0.32744344338920561</v>
      </c>
    </row>
    <row r="245" spans="1:14" ht="11.55" customHeight="1">
      <c r="A245" s="108" t="s">
        <v>3798</v>
      </c>
      <c r="B245" s="108" t="str">
        <f>VLOOKUP(A245,'ARTICLES 10052022'!$A$1:$D$1031,4,FALSE)</f>
        <v>AF</v>
      </c>
      <c r="C245" s="108" t="s">
        <v>3799</v>
      </c>
      <c r="D245" s="108">
        <f>VLOOKUP(A245,'STEEVE RESTITUTION'!$A$3:$H$484,8,FALSE)</f>
        <v>933.22619999999995</v>
      </c>
      <c r="E245" s="109">
        <v>6</v>
      </c>
      <c r="F245" s="109">
        <f t="shared" si="15"/>
        <v>839.63333333333333</v>
      </c>
      <c r="G245" s="109">
        <v>5037.8</v>
      </c>
      <c r="H245" s="109">
        <v>7</v>
      </c>
      <c r="I245" s="109">
        <f>VLOOKUP(A245,'ARTICLES 10052022'!$A$3:$Q$1031,17,FALSE)</f>
        <v>933.22619999999995</v>
      </c>
      <c r="J245" s="109">
        <f t="shared" si="16"/>
        <v>6532.5833999999995</v>
      </c>
      <c r="K245" s="109">
        <f>VLOOKUP(A245,'ARTICLES 10052022'!$A$3:$J$1031,10,FALSE)</f>
        <v>627.7109999999999</v>
      </c>
      <c r="L245" s="109">
        <f t="shared" si="17"/>
        <v>4393.976999999999</v>
      </c>
      <c r="M245" s="109">
        <f t="shared" si="18"/>
        <v>2138.6064000000006</v>
      </c>
      <c r="N245" s="116">
        <f t="shared" si="19"/>
        <v>0.32737529229247969</v>
      </c>
    </row>
    <row r="246" spans="1:14" ht="11.25" customHeight="1">
      <c r="A246" s="108" t="s">
        <v>3873</v>
      </c>
      <c r="B246" s="108" t="str">
        <f>VLOOKUP(A246,'ARTICLES 10052022'!$A$1:$D$1031,4,FALSE)</f>
        <v>AF</v>
      </c>
      <c r="C246" s="108" t="s">
        <v>3874</v>
      </c>
      <c r="D246" s="108">
        <f>VLOOKUP(A246,'STEEVE RESTITUTION'!$A$3:$H$484,8,FALSE)</f>
        <v>943.41826000000003</v>
      </c>
      <c r="E246" s="109">
        <v>19</v>
      </c>
      <c r="F246" s="109">
        <f t="shared" si="15"/>
        <v>946.36</v>
      </c>
      <c r="G246" s="109">
        <v>17980.84</v>
      </c>
      <c r="H246" s="109">
        <v>22</v>
      </c>
      <c r="I246" s="109">
        <f>VLOOKUP(A246,'ARTICLES 10052022'!$A$3:$Q$1031,17,FALSE)</f>
        <v>943.41826000000003</v>
      </c>
      <c r="J246" s="109">
        <f t="shared" si="16"/>
        <v>20755.201720000001</v>
      </c>
      <c r="K246" s="109">
        <f>VLOOKUP(A246,'ARTICLES 10052022'!$A$3:$J$1031,10,FALSE)</f>
        <v>634.68899999999996</v>
      </c>
      <c r="L246" s="109">
        <f t="shared" si="17"/>
        <v>13963.157999999999</v>
      </c>
      <c r="M246" s="109">
        <f t="shared" si="18"/>
        <v>6792.0437200000015</v>
      </c>
      <c r="N246" s="116">
        <f t="shared" si="19"/>
        <v>0.32724537258797604</v>
      </c>
    </row>
    <row r="247" spans="1:14" ht="11.55" customHeight="1">
      <c r="A247" s="110" t="s">
        <v>3800</v>
      </c>
      <c r="B247" s="110" t="str">
        <f>VLOOKUP(A247,'ARTICLES 10052022'!$A$1:$D$1031,4,FALSE)</f>
        <v>AF</v>
      </c>
      <c r="C247" s="110" t="s">
        <v>3801</v>
      </c>
      <c r="D247" s="110">
        <f>VLOOKUP(A247,'STEEVE RESTITUTION'!$A$3:$H$484,8,FALSE)</f>
        <v>1077.7997399999999</v>
      </c>
      <c r="E247" s="111">
        <v>19</v>
      </c>
      <c r="F247" s="111">
        <f t="shared" si="15"/>
        <v>938.8531578947368</v>
      </c>
      <c r="G247" s="111">
        <v>17838.21</v>
      </c>
      <c r="H247" s="111">
        <v>22</v>
      </c>
      <c r="I247" s="111">
        <f>VLOOKUP(A247,'ARTICLES 10052022'!$A$3:$Q$1031,17,FALSE)</f>
        <v>1077.7997399999999</v>
      </c>
      <c r="J247" s="111">
        <f t="shared" si="16"/>
        <v>23711.594279999998</v>
      </c>
      <c r="K247" s="111">
        <f>VLOOKUP(A247,'ARTICLES 10052022'!$A$3:$J$1031,10,FALSE)</f>
        <v>724.97600000000011</v>
      </c>
      <c r="L247" s="111">
        <f t="shared" si="17"/>
        <v>15949.472000000002</v>
      </c>
      <c r="M247" s="111">
        <f t="shared" si="18"/>
        <v>7762.122279999996</v>
      </c>
      <c r="N247" s="117">
        <f t="shared" si="19"/>
        <v>0.32735556236077756</v>
      </c>
    </row>
    <row r="248" spans="1:14" ht="11.25" customHeight="1">
      <c r="A248" s="110" t="s">
        <v>3875</v>
      </c>
      <c r="B248" s="110" t="str">
        <f>VLOOKUP(A248,'ARTICLES 10052022'!$A$1:$D$1031,4,FALSE)</f>
        <v>AF</v>
      </c>
      <c r="C248" s="110" t="s">
        <v>3876</v>
      </c>
      <c r="D248" s="110">
        <f>VLOOKUP(A248,'STEEVE RESTITUTION'!$A$3:$H$484,8,FALSE)</f>
        <v>1013.9705300000001</v>
      </c>
      <c r="E248" s="111">
        <v>15</v>
      </c>
      <c r="F248" s="111">
        <f t="shared" si="15"/>
        <v>1111.8399999999999</v>
      </c>
      <c r="G248" s="111">
        <v>16677.599999999999</v>
      </c>
      <c r="H248" s="111">
        <v>17</v>
      </c>
      <c r="I248" s="111">
        <f>VLOOKUP(A248,'ARTICLES 10052022'!$A$3:$Q$1031,17,FALSE)</f>
        <v>1013.9705300000001</v>
      </c>
      <c r="J248" s="111">
        <f t="shared" si="16"/>
        <v>17237.49901</v>
      </c>
      <c r="K248" s="111">
        <f>VLOOKUP(A248,'ARTICLES 10052022'!$A$3:$J$1031,10,FALSE)</f>
        <v>682.17150000000004</v>
      </c>
      <c r="L248" s="111">
        <f t="shared" si="17"/>
        <v>11596.915500000001</v>
      </c>
      <c r="M248" s="111">
        <f t="shared" si="18"/>
        <v>5640.5835099999986</v>
      </c>
      <c r="N248" s="117">
        <f t="shared" si="19"/>
        <v>0.32722748855432704</v>
      </c>
    </row>
    <row r="249" spans="1:14" ht="11.55" customHeight="1">
      <c r="A249" s="108" t="s">
        <v>3863</v>
      </c>
      <c r="B249" s="108" t="str">
        <f>VLOOKUP(A249,'ARTICLES 10052022'!$A$1:$D$1031,4,FALSE)</f>
        <v>AF</v>
      </c>
      <c r="C249" s="108" t="s">
        <v>3864</v>
      </c>
      <c r="D249" s="108">
        <f>VLOOKUP(A249,'STEEVE RESTITUTION'!$A$3:$H$484,8,FALSE)</f>
        <v>2028.9682300000002</v>
      </c>
      <c r="E249" s="109">
        <v>3</v>
      </c>
      <c r="F249" s="109">
        <f t="shared" si="15"/>
        <v>2251</v>
      </c>
      <c r="G249" s="109">
        <v>6753</v>
      </c>
      <c r="H249" s="109">
        <v>3</v>
      </c>
      <c r="I249" s="109">
        <f>VLOOKUP(A249,'ARTICLES 10052022'!$A$3:$Q$1031,17,FALSE)</f>
        <v>2028.9682300000002</v>
      </c>
      <c r="J249" s="109">
        <f t="shared" si="16"/>
        <v>6086.9046900000003</v>
      </c>
      <c r="K249" s="109">
        <f>VLOOKUP(A249,'ARTICLES 10052022'!$A$3:$J$1031,10,FALSE)</f>
        <v>1365.5375000000004</v>
      </c>
      <c r="L249" s="109">
        <f t="shared" si="17"/>
        <v>4096.6125000000011</v>
      </c>
      <c r="M249" s="109">
        <f t="shared" si="18"/>
        <v>1990.2921899999992</v>
      </c>
      <c r="N249" s="116">
        <f t="shared" si="19"/>
        <v>0.32697935837073194</v>
      </c>
    </row>
    <row r="250" spans="1:14" ht="11.25" customHeight="1">
      <c r="A250" s="108" t="s">
        <v>3884</v>
      </c>
      <c r="B250" s="108" t="str">
        <f>VLOOKUP(A250,'ARTICLES 10052022'!$A$1:$D$1031,4,FALSE)</f>
        <v>AF</v>
      </c>
      <c r="C250" s="108" t="s">
        <v>3885</v>
      </c>
      <c r="D250" s="108">
        <f>VLOOKUP(A250,'STEEVE RESTITUTION'!$A$3:$H$484,8,FALSE)</f>
        <v>1357.7145899999998</v>
      </c>
      <c r="E250" s="109">
        <v>3</v>
      </c>
      <c r="F250" s="109">
        <f t="shared" si="15"/>
        <v>1375</v>
      </c>
      <c r="G250" s="109">
        <v>4125</v>
      </c>
      <c r="H250" s="109">
        <v>3</v>
      </c>
      <c r="I250" s="109">
        <f>VLOOKUP(A250,'ARTICLES 10052022'!$A$3:$Q$1031,17,FALSE)</f>
        <v>1357.7145899999998</v>
      </c>
      <c r="J250" s="109">
        <f t="shared" si="16"/>
        <v>4073.1437699999997</v>
      </c>
      <c r="K250" s="109">
        <f>VLOOKUP(A250,'ARTICLES 10052022'!$A$3:$J$1031,10,FALSE)</f>
        <v>913.81150000000002</v>
      </c>
      <c r="L250" s="109">
        <f t="shared" si="17"/>
        <v>2741.4345000000003</v>
      </c>
      <c r="M250" s="109">
        <f t="shared" si="18"/>
        <v>1331.7092699999994</v>
      </c>
      <c r="N250" s="116">
        <f t="shared" si="19"/>
        <v>0.32694875143088786</v>
      </c>
    </row>
    <row r="251" spans="1:14" ht="12" customHeight="1">
      <c r="A251" s="110" t="s">
        <v>3861</v>
      </c>
      <c r="B251" s="110" t="str">
        <f>VLOOKUP(A251,'ARTICLES 10052022'!$A$1:$D$1031,4,FALSE)</f>
        <v>AF</v>
      </c>
      <c r="C251" s="110" t="s">
        <v>3862</v>
      </c>
      <c r="D251" s="110">
        <f>VLOOKUP(A251,'STEEVE RESTITUTION'!$A$3:$H$484,8,FALSE)</f>
        <v>1816.3409200000001</v>
      </c>
      <c r="E251" s="111">
        <v>2</v>
      </c>
      <c r="F251" s="111">
        <f t="shared" si="15"/>
        <v>1867.35</v>
      </c>
      <c r="G251" s="111">
        <v>3734.7</v>
      </c>
      <c r="H251" s="111">
        <v>2</v>
      </c>
      <c r="I251" s="111">
        <f>VLOOKUP(A251,'ARTICLES 10052022'!$A$3:$Q$1031,17,FALSE)</f>
        <v>1816.3409200000001</v>
      </c>
      <c r="J251" s="111">
        <f t="shared" si="16"/>
        <v>3632.6818400000002</v>
      </c>
      <c r="K251" s="111">
        <f>VLOOKUP(A251,'ARTICLES 10052022'!$A$3:$J$1031,10,FALSE)</f>
        <v>1222.462</v>
      </c>
      <c r="L251" s="111">
        <f t="shared" si="17"/>
        <v>2444.924</v>
      </c>
      <c r="M251" s="111">
        <f t="shared" si="18"/>
        <v>1187.7578400000002</v>
      </c>
      <c r="N251" s="117">
        <f t="shared" si="19"/>
        <v>0.32696445554945713</v>
      </c>
    </row>
    <row r="252" spans="1:14" ht="11.7" customHeight="1">
      <c r="A252" s="108" t="s">
        <v>3881</v>
      </c>
      <c r="B252" s="108" t="str">
        <f>VLOOKUP(A252,'ARTICLES 10052022'!$A$1:$D$1031,4,FALSE)</f>
        <v>AF</v>
      </c>
      <c r="C252" s="108" t="s">
        <v>3882</v>
      </c>
      <c r="D252" s="108">
        <f>VLOOKUP(A252,'STEEVE RESTITUTION'!$A$3:$H$484,8,FALSE)</f>
        <v>1278.8410699999999</v>
      </c>
      <c r="E252" s="109">
        <v>8</v>
      </c>
      <c r="F252" s="109">
        <f t="shared" si="15"/>
        <v>1316.8475000000001</v>
      </c>
      <c r="G252" s="109">
        <v>10534.78</v>
      </c>
      <c r="H252" s="109">
        <v>9</v>
      </c>
      <c r="I252" s="109">
        <f>VLOOKUP(A252,'ARTICLES 10052022'!$A$3:$Q$1031,17,FALSE)</f>
        <v>1278.8410699999999</v>
      </c>
      <c r="J252" s="109">
        <f t="shared" si="16"/>
        <v>11509.56963</v>
      </c>
      <c r="K252" s="109">
        <f>VLOOKUP(A252,'ARTICLES 10052022'!$A$3:$J$1031,10,FALSE)</f>
        <v>860.78150000000016</v>
      </c>
      <c r="L252" s="109">
        <f t="shared" si="17"/>
        <v>7747.0335000000014</v>
      </c>
      <c r="M252" s="109">
        <f t="shared" si="18"/>
        <v>3762.5361299999986</v>
      </c>
      <c r="N252" s="116">
        <f t="shared" si="19"/>
        <v>0.32690502346784955</v>
      </c>
    </row>
    <row r="253" spans="1:14" ht="11.55" customHeight="1">
      <c r="A253" s="110" t="s">
        <v>3879</v>
      </c>
      <c r="B253" s="110" t="str">
        <f>VLOOKUP(A253,'ARTICLES 10052022'!$A$1:$D$1031,4,FALSE)</f>
        <v>AF</v>
      </c>
      <c r="C253" s="110" t="s">
        <v>3880</v>
      </c>
      <c r="D253" s="110">
        <f>VLOOKUP(A253,'STEEVE RESTITUTION'!$A$3:$H$484,8,FALSE)</f>
        <v>1197.4633000000001</v>
      </c>
      <c r="E253" s="111">
        <v>10</v>
      </c>
      <c r="F253" s="111">
        <f t="shared" si="15"/>
        <v>1256.836</v>
      </c>
      <c r="G253" s="111">
        <v>12568.36</v>
      </c>
      <c r="H253" s="111">
        <v>11</v>
      </c>
      <c r="I253" s="111">
        <f>VLOOKUP(A253,'ARTICLES 10052022'!$A$3:$Q$1031,17,FALSE)</f>
        <v>1197.4633000000001</v>
      </c>
      <c r="J253" s="111">
        <f t="shared" si="16"/>
        <v>13172.096300000001</v>
      </c>
      <c r="K253" s="111">
        <f>VLOOKUP(A253,'ARTICLES 10052022'!$A$3:$J$1031,10,FALSE)</f>
        <v>806.08199999999999</v>
      </c>
      <c r="L253" s="111">
        <f t="shared" si="17"/>
        <v>8866.902</v>
      </c>
      <c r="M253" s="111">
        <f t="shared" si="18"/>
        <v>4305.194300000001</v>
      </c>
      <c r="N253" s="117">
        <f t="shared" si="19"/>
        <v>0.32684200008467906</v>
      </c>
    </row>
    <row r="254" spans="1:14" ht="11.25" customHeight="1">
      <c r="A254" s="108" t="s">
        <v>3877</v>
      </c>
      <c r="B254" s="108" t="str">
        <f>VLOOKUP(A254,'ARTICLES 10052022'!$A$1:$D$1031,4,FALSE)</f>
        <v>AF</v>
      </c>
      <c r="C254" s="108" t="s">
        <v>3878</v>
      </c>
      <c r="D254" s="108">
        <f>VLOOKUP(A254,'STEEVE RESTITUTION'!$A$3:$H$484,8,FALSE)</f>
        <v>1243.9455700000001</v>
      </c>
      <c r="E254" s="109">
        <v>1</v>
      </c>
      <c r="F254" s="109">
        <f t="shared" si="15"/>
        <v>1240.51</v>
      </c>
      <c r="G254" s="109">
        <v>1240.51</v>
      </c>
      <c r="H254" s="109">
        <v>1</v>
      </c>
      <c r="I254" s="109">
        <f>VLOOKUP(A254,'ARTICLES 10052022'!$A$3:$Q$1031,17,FALSE)</f>
        <v>1243.9455700000001</v>
      </c>
      <c r="J254" s="109">
        <f t="shared" si="16"/>
        <v>1243.9455700000001</v>
      </c>
      <c r="K254" s="109">
        <f>VLOOKUP(A254,'ARTICLES 10052022'!$A$3:$J$1031,10,FALSE)</f>
        <v>837.53049999999996</v>
      </c>
      <c r="L254" s="109">
        <f t="shared" si="17"/>
        <v>837.53049999999996</v>
      </c>
      <c r="M254" s="109">
        <f t="shared" si="18"/>
        <v>406.41507000000013</v>
      </c>
      <c r="N254" s="116">
        <f t="shared" si="19"/>
        <v>0.32671451211486696</v>
      </c>
    </row>
    <row r="255" spans="1:14" ht="11.55" customHeight="1">
      <c r="A255" s="110" t="s">
        <v>3871</v>
      </c>
      <c r="B255" s="110" t="str">
        <f>VLOOKUP(A255,'ARTICLES 10052022'!$A$1:$D$1031,4,FALSE)</f>
        <v>AF</v>
      </c>
      <c r="C255" s="110" t="s">
        <v>3872</v>
      </c>
      <c r="D255" s="110">
        <f>VLOOKUP(A255,'STEEVE RESTITUTION'!$A$3:$H$484,8,FALSE)</f>
        <v>875.77299000000005</v>
      </c>
      <c r="E255" s="111">
        <v>14</v>
      </c>
      <c r="F255" s="111">
        <f t="shared" si="15"/>
        <v>894.75</v>
      </c>
      <c r="G255" s="111">
        <v>12526.5</v>
      </c>
      <c r="H255" s="111">
        <v>16</v>
      </c>
      <c r="I255" s="111">
        <f>VLOOKUP(A255,'ARTICLES 10052022'!$A$3:$Q$1031,17,FALSE)</f>
        <v>875.77299000000005</v>
      </c>
      <c r="J255" s="111">
        <f t="shared" si="16"/>
        <v>14012.367840000001</v>
      </c>
      <c r="K255" s="111">
        <f>VLOOKUP(A255,'ARTICLES 10052022'!$A$3:$J$1031,10,FALSE)</f>
        <v>590.29150000000016</v>
      </c>
      <c r="L255" s="111">
        <f t="shared" si="17"/>
        <v>9444.6640000000025</v>
      </c>
      <c r="M255" s="111">
        <f t="shared" si="18"/>
        <v>4567.7038399999983</v>
      </c>
      <c r="N255" s="117">
        <f t="shared" si="19"/>
        <v>0.32597658669514329</v>
      </c>
    </row>
    <row r="256" spans="1:14" ht="11.25" customHeight="1">
      <c r="A256" s="110" t="s">
        <v>3869</v>
      </c>
      <c r="B256" s="110" t="str">
        <f>VLOOKUP(A256,'ARTICLES 10052022'!$A$1:$D$1031,4,FALSE)</f>
        <v>AF</v>
      </c>
      <c r="C256" s="110" t="s">
        <v>3870</v>
      </c>
      <c r="D256" s="110">
        <f>VLOOKUP(A256,'STEEVE RESTITUTION'!$A$3:$H$484,8,FALSE)</f>
        <v>753.16769999999997</v>
      </c>
      <c r="E256" s="111">
        <v>2</v>
      </c>
      <c r="F256" s="111">
        <f t="shared" si="15"/>
        <v>697</v>
      </c>
      <c r="G256" s="111">
        <v>1394</v>
      </c>
      <c r="H256" s="111">
        <v>2</v>
      </c>
      <c r="I256" s="111">
        <f>VLOOKUP(A256,'ARTICLES 10052022'!$A$3:$Q$1031,17,FALSE)</f>
        <v>753.16769999999997</v>
      </c>
      <c r="J256" s="111">
        <f t="shared" si="16"/>
        <v>1506.3353999999999</v>
      </c>
      <c r="K256" s="111">
        <f>VLOOKUP(A256,'ARTICLES 10052022'!$A$3:$J$1031,10,FALSE)</f>
        <v>507.67199999999997</v>
      </c>
      <c r="L256" s="111">
        <f t="shared" si="17"/>
        <v>1015.3439999999999</v>
      </c>
      <c r="M256" s="111">
        <f t="shared" si="18"/>
        <v>490.9914</v>
      </c>
      <c r="N256" s="117">
        <f t="shared" si="19"/>
        <v>0.32595091372080881</v>
      </c>
    </row>
    <row r="257" spans="1:14" ht="11.55" customHeight="1">
      <c r="A257" s="108" t="s">
        <v>3728</v>
      </c>
      <c r="B257" s="108" t="str">
        <f>VLOOKUP(A257,'ARTICLES 10052022'!$A$1:$D$1031,4,FALSE)</f>
        <v>AF</v>
      </c>
      <c r="C257" s="108" t="s">
        <v>3729</v>
      </c>
      <c r="D257" s="108">
        <f>VLOOKUP(A257,'STEEVE RESTITUTION'!$A$3:$H$484,8,FALSE)</f>
        <v>9.31142</v>
      </c>
      <c r="E257" s="109">
        <v>114</v>
      </c>
      <c r="F257" s="109">
        <f t="shared" si="15"/>
        <v>8.0685087719298245</v>
      </c>
      <c r="G257" s="109">
        <v>919.81</v>
      </c>
      <c r="H257" s="109">
        <v>134</v>
      </c>
      <c r="I257" s="109">
        <f>VLOOKUP(A257,'ARTICLES 10052022'!$A$3:$Q$1031,17,FALSE)</f>
        <v>9.31142</v>
      </c>
      <c r="J257" s="109">
        <f t="shared" si="16"/>
        <v>1247.73028</v>
      </c>
      <c r="K257" s="109">
        <f>VLOOKUP(A257,'ARTICLES 10052022'!$A$3:$J$1031,10,FALSE)</f>
        <v>6.2839999999999998</v>
      </c>
      <c r="L257" s="109">
        <f t="shared" si="17"/>
        <v>842.05599999999993</v>
      </c>
      <c r="M257" s="109">
        <f t="shared" si="18"/>
        <v>405.67428000000007</v>
      </c>
      <c r="N257" s="116">
        <f t="shared" si="19"/>
        <v>0.32512978686387262</v>
      </c>
    </row>
    <row r="258" spans="1:14" ht="11.25" customHeight="1">
      <c r="A258" s="108" t="s">
        <v>3867</v>
      </c>
      <c r="B258" s="108" t="str">
        <f>VLOOKUP(A258,'ARTICLES 10052022'!$A$1:$D$1031,4,FALSE)</f>
        <v>AF</v>
      </c>
      <c r="C258" s="108" t="s">
        <v>3868</v>
      </c>
      <c r="D258" s="108" t="e">
        <f>VLOOKUP(A258,'STEEVE RESTITUTION'!$A$3:$H$484,8,FALSE)</f>
        <v>#N/A</v>
      </c>
      <c r="E258" s="109">
        <v>1</v>
      </c>
      <c r="F258" s="109">
        <f t="shared" si="15"/>
        <v>600</v>
      </c>
      <c r="G258" s="109">
        <v>600</v>
      </c>
      <c r="H258" s="109">
        <v>1</v>
      </c>
      <c r="I258" s="109">
        <f>VLOOKUP(A258,'ARTICLES 10052022'!$A$3:$Q$1031,17,FALSE)</f>
        <v>539.57866999999999</v>
      </c>
      <c r="J258" s="109">
        <f t="shared" si="16"/>
        <v>539.57866999999999</v>
      </c>
      <c r="K258" s="109">
        <f>VLOOKUP(A258,'ARTICLES 10052022'!$A$3:$J$1031,10,FALSE)</f>
        <v>364.63</v>
      </c>
      <c r="L258" s="109">
        <f t="shared" si="17"/>
        <v>364.63</v>
      </c>
      <c r="M258" s="109">
        <f t="shared" si="18"/>
        <v>174.94866999999999</v>
      </c>
      <c r="N258" s="116">
        <f t="shared" si="19"/>
        <v>0.32423199753244508</v>
      </c>
    </row>
    <row r="259" spans="1:14" ht="11.55" customHeight="1">
      <c r="A259" s="108" t="s">
        <v>3829</v>
      </c>
      <c r="B259" s="108" t="str">
        <f>VLOOKUP(A259,'ARTICLES 10052022'!$A$1:$D$1031,4,FALSE)</f>
        <v>AF</v>
      </c>
      <c r="C259" s="108" t="s">
        <v>3830</v>
      </c>
      <c r="D259" s="108">
        <f>VLOOKUP(A259,'STEEVE RESTITUTION'!$A$3:$H$484,8,FALSE)</f>
        <v>109.28</v>
      </c>
      <c r="E259" s="109">
        <v>1</v>
      </c>
      <c r="F259" s="109">
        <f t="shared" ref="F259:F322" si="20">G259/E259</f>
        <v>105</v>
      </c>
      <c r="G259" s="109">
        <v>105</v>
      </c>
      <c r="H259" s="109">
        <v>1</v>
      </c>
      <c r="I259" s="109">
        <f>VLOOKUP(A259,'ARTICLES 10052022'!$A$3:$Q$1031,17,FALSE)</f>
        <v>109.28</v>
      </c>
      <c r="J259" s="109">
        <f t="shared" ref="J259:J322" si="21">+H259*I259</f>
        <v>109.28</v>
      </c>
      <c r="K259" s="109">
        <f>VLOOKUP(A259,'ARTICLES 10052022'!$A$3:$J$1031,10,FALSE)</f>
        <v>75.532999999999987</v>
      </c>
      <c r="L259" s="109">
        <f t="shared" ref="L259:L322" si="22">+H259*K259</f>
        <v>75.532999999999987</v>
      </c>
      <c r="M259" s="109">
        <f t="shared" ref="M259:M322" si="23">J259-L259</f>
        <v>33.747000000000014</v>
      </c>
      <c r="N259" s="116">
        <f t="shared" ref="N259:N322" si="24">M259/J259</f>
        <v>0.30881222547584197</v>
      </c>
    </row>
    <row r="260" spans="1:14" ht="11.25" customHeight="1">
      <c r="A260" s="110" t="s">
        <v>3730</v>
      </c>
      <c r="B260" s="110" t="str">
        <f>VLOOKUP(A260,'ARTICLES 10052022'!$A$1:$D$1031,4,FALSE)</f>
        <v>AF</v>
      </c>
      <c r="C260" s="110" t="s">
        <v>3731</v>
      </c>
      <c r="D260" s="110">
        <f>VLOOKUP(A260,'STEEVE RESTITUTION'!$A$3:$H$484,8,FALSE)</f>
        <v>12.14288</v>
      </c>
      <c r="E260" s="111">
        <v>167</v>
      </c>
      <c r="F260" s="111">
        <f t="shared" si="20"/>
        <v>10.158143712574851</v>
      </c>
      <c r="G260" s="111">
        <v>1696.41</v>
      </c>
      <c r="H260" s="111">
        <v>197</v>
      </c>
      <c r="I260" s="111">
        <f>VLOOKUP(A260,'ARTICLES 10052022'!$A$3:$Q$1031,17,FALSE)</f>
        <v>12.14288</v>
      </c>
      <c r="J260" s="111">
        <f t="shared" si="21"/>
        <v>2392.1473599999999</v>
      </c>
      <c r="K260" s="111">
        <f>VLOOKUP(A260,'ARTICLES 10052022'!$A$3:$J$1031,10,FALSE)</f>
        <v>8.2240000000000002</v>
      </c>
      <c r="L260" s="111">
        <f t="shared" si="22"/>
        <v>1620.1279999999999</v>
      </c>
      <c r="M260" s="111">
        <f t="shared" si="23"/>
        <v>772.01936000000001</v>
      </c>
      <c r="N260" s="117">
        <f t="shared" si="24"/>
        <v>0.32273068662458987</v>
      </c>
    </row>
    <row r="261" spans="1:14" ht="11.55" customHeight="1">
      <c r="A261" s="110" t="s">
        <v>3823</v>
      </c>
      <c r="B261" s="110" t="str">
        <f>VLOOKUP(A261,'ARTICLES 10052022'!$A$1:$D$1031,4,FALSE)</f>
        <v>AF</v>
      </c>
      <c r="C261" s="110" t="s">
        <v>3824</v>
      </c>
      <c r="D261" s="110">
        <f>VLOOKUP(A261,'STEEVE RESTITUTION'!$A$3:$H$484,8,FALSE)</f>
        <v>96.85</v>
      </c>
      <c r="E261" s="111">
        <v>2</v>
      </c>
      <c r="F261" s="111">
        <f t="shared" si="20"/>
        <v>94</v>
      </c>
      <c r="G261" s="111">
        <v>188</v>
      </c>
      <c r="H261" s="111">
        <v>2</v>
      </c>
      <c r="I261" s="111">
        <f>VLOOKUP(A261,'ARTICLES 10052022'!$A$3:$Q$1031,17,FALSE)</f>
        <v>96.85</v>
      </c>
      <c r="J261" s="111">
        <f t="shared" si="21"/>
        <v>193.7</v>
      </c>
      <c r="K261" s="111">
        <f>VLOOKUP(A261,'ARTICLES 10052022'!$A$3:$J$1031,10,FALSE)</f>
        <v>66.66</v>
      </c>
      <c r="L261" s="111">
        <f t="shared" si="22"/>
        <v>133.32</v>
      </c>
      <c r="M261" s="111">
        <f t="shared" si="23"/>
        <v>60.379999999999995</v>
      </c>
      <c r="N261" s="117">
        <f t="shared" si="24"/>
        <v>0.31171915332989159</v>
      </c>
    </row>
    <row r="262" spans="1:14" ht="11.25" customHeight="1">
      <c r="A262" s="110" t="s">
        <v>3982</v>
      </c>
      <c r="B262" s="110" t="str">
        <f>VLOOKUP(A262,'ARTICLES 10052022'!$A$1:$D$1031,4,FALSE)</f>
        <v>AA</v>
      </c>
      <c r="C262" s="110" t="s">
        <v>3983</v>
      </c>
      <c r="D262" s="110">
        <f>VLOOKUP(A262,'STEEVE RESTITUTION'!$A$3:$H$484,8,FALSE)</f>
        <v>4240.8010000000004</v>
      </c>
      <c r="E262" s="111">
        <v>3</v>
      </c>
      <c r="F262" s="111">
        <f t="shared" si="20"/>
        <v>2938.86</v>
      </c>
      <c r="G262" s="111">
        <v>8816.58</v>
      </c>
      <c r="H262" s="111">
        <v>3</v>
      </c>
      <c r="I262" s="111">
        <f>VLOOKUP(A262,'ARTICLES 10052022'!$A$3:$Q$1031,17,FALSE)</f>
        <v>4240.8010000000004</v>
      </c>
      <c r="J262" s="111">
        <f t="shared" si="21"/>
        <v>12722.403000000002</v>
      </c>
      <c r="K262" s="111">
        <f>VLOOKUP(A262,'ARTICLES 10052022'!$A$3:$J$1031,10,FALSE)</f>
        <v>2890.8399999999997</v>
      </c>
      <c r="L262" s="111">
        <f t="shared" si="22"/>
        <v>8672.5199999999986</v>
      </c>
      <c r="M262" s="111">
        <f t="shared" si="23"/>
        <v>4049.8830000000034</v>
      </c>
      <c r="N262" s="117">
        <f t="shared" si="24"/>
        <v>0.31832689154713956</v>
      </c>
    </row>
    <row r="263" spans="1:14" ht="11.55" customHeight="1">
      <c r="A263" s="108" t="s">
        <v>3848</v>
      </c>
      <c r="B263" s="108" t="str">
        <f>VLOOKUP(A263,'ARTICLES 10052022'!$A$1:$D$1031,4,FALSE)</f>
        <v>AF</v>
      </c>
      <c r="C263" s="108" t="s">
        <v>3849</v>
      </c>
      <c r="D263" s="108">
        <f>VLOOKUP(A263,'STEEVE RESTITUTION'!$A$3:$H$484,8,FALSE)</f>
        <v>75.930000000000007</v>
      </c>
      <c r="E263" s="109">
        <v>19</v>
      </c>
      <c r="F263" s="109">
        <f t="shared" si="20"/>
        <v>71.917894736842115</v>
      </c>
      <c r="G263" s="109">
        <v>1366.44</v>
      </c>
      <c r="H263" s="109">
        <v>22</v>
      </c>
      <c r="I263" s="109">
        <f>VLOOKUP(A263,'ARTICLES 10052022'!$A$3:$Q$1031,17,FALSE)</f>
        <v>75.930000000000007</v>
      </c>
      <c r="J263" s="109">
        <f t="shared" si="21"/>
        <v>1670.46</v>
      </c>
      <c r="K263" s="109">
        <f>VLOOKUP(A263,'ARTICLES 10052022'!$A$3:$J$1031,10,FALSE)</f>
        <v>53.144999999999996</v>
      </c>
      <c r="L263" s="109">
        <f t="shared" si="22"/>
        <v>1169.1899999999998</v>
      </c>
      <c r="M263" s="109">
        <f t="shared" si="23"/>
        <v>501.27000000000021</v>
      </c>
      <c r="N263" s="116">
        <f t="shared" si="24"/>
        <v>0.30007902015013843</v>
      </c>
    </row>
    <row r="264" spans="1:14" ht="11.25" customHeight="1">
      <c r="A264" s="108" t="s">
        <v>3980</v>
      </c>
      <c r="B264" s="108" t="str">
        <f>VLOOKUP(A264,'ARTICLES 10052022'!$A$1:$D$1031,4,FALSE)</f>
        <v>AA</v>
      </c>
      <c r="C264" s="108" t="s">
        <v>3981</v>
      </c>
      <c r="D264" s="108">
        <f>VLOOKUP(A264,'STEEVE RESTITUTION'!$A$3:$H$484,8,FALSE)</f>
        <v>4054.7450000000003</v>
      </c>
      <c r="E264" s="109">
        <v>11</v>
      </c>
      <c r="F264" s="109">
        <f t="shared" si="20"/>
        <v>2440.1736363636364</v>
      </c>
      <c r="G264" s="109">
        <v>26841.91</v>
      </c>
      <c r="H264" s="109">
        <v>12</v>
      </c>
      <c r="I264" s="109">
        <f>VLOOKUP(A264,'ARTICLES 10052022'!$A$3:$Q$1031,17,FALSE)</f>
        <v>4054.7450000000003</v>
      </c>
      <c r="J264" s="109">
        <f t="shared" si="21"/>
        <v>48656.94</v>
      </c>
      <c r="K264" s="109">
        <f>VLOOKUP(A264,'ARTICLES 10052022'!$A$3:$J$1031,10,FALSE)</f>
        <v>2766.3999999999996</v>
      </c>
      <c r="L264" s="109">
        <f t="shared" si="22"/>
        <v>33196.799999999996</v>
      </c>
      <c r="M264" s="109">
        <f t="shared" si="23"/>
        <v>15460.140000000007</v>
      </c>
      <c r="N264" s="116">
        <f t="shared" si="24"/>
        <v>0.31773761358605795</v>
      </c>
    </row>
    <row r="265" spans="1:14" ht="11.55" customHeight="1">
      <c r="A265" s="110" t="s">
        <v>3978</v>
      </c>
      <c r="B265" s="110" t="str">
        <f>VLOOKUP(A265,'ARTICLES 10052022'!$A$1:$D$1031,4,FALSE)</f>
        <v>AA</v>
      </c>
      <c r="C265" s="110" t="s">
        <v>3979</v>
      </c>
      <c r="D265" s="110">
        <f>VLOOKUP(A265,'STEEVE RESTITUTION'!$A$3:$H$484,8,FALSE)</f>
        <v>3276.2750000000001</v>
      </c>
      <c r="E265" s="111">
        <v>5</v>
      </c>
      <c r="F265" s="111">
        <f t="shared" si="20"/>
        <v>2105.8000000000002</v>
      </c>
      <c r="G265" s="111">
        <v>10529</v>
      </c>
      <c r="H265" s="111">
        <v>5</v>
      </c>
      <c r="I265" s="111">
        <f>VLOOKUP(A265,'ARTICLES 10052022'!$A$3:$Q$1031,17,FALSE)</f>
        <v>3276.2750000000001</v>
      </c>
      <c r="J265" s="111">
        <f t="shared" si="21"/>
        <v>16381.375</v>
      </c>
      <c r="K265" s="111">
        <f>VLOOKUP(A265,'ARTICLES 10052022'!$A$3:$J$1031,10,FALSE)</f>
        <v>2237.73</v>
      </c>
      <c r="L265" s="111">
        <f t="shared" si="22"/>
        <v>11188.65</v>
      </c>
      <c r="M265" s="111">
        <f t="shared" si="23"/>
        <v>5192.7250000000004</v>
      </c>
      <c r="N265" s="117">
        <f t="shared" si="24"/>
        <v>0.3169895689464407</v>
      </c>
    </row>
    <row r="266" spans="1:14" ht="11.25" customHeight="1">
      <c r="A266" s="108" t="s">
        <v>3974</v>
      </c>
      <c r="B266" s="108" t="str">
        <f>VLOOKUP(A266,'ARTICLES 10052022'!$A$1:$D$1031,4,FALSE)</f>
        <v>AA</v>
      </c>
      <c r="C266" s="108" t="s">
        <v>3975</v>
      </c>
      <c r="D266" s="108">
        <f>VLOOKUP(A266,'STEEVE RESTITUTION'!$A$3:$H$484,8,FALSE)</f>
        <v>3090.2190000000001</v>
      </c>
      <c r="E266" s="109">
        <v>7</v>
      </c>
      <c r="F266" s="109">
        <f t="shared" si="20"/>
        <v>2106.1057142857144</v>
      </c>
      <c r="G266" s="109">
        <v>14742.74</v>
      </c>
      <c r="H266" s="109">
        <v>8</v>
      </c>
      <c r="I266" s="109">
        <f>VLOOKUP(A266,'ARTICLES 10052022'!$A$3:$Q$1031,17,FALSE)</f>
        <v>3090.2190000000001</v>
      </c>
      <c r="J266" s="109">
        <f t="shared" si="21"/>
        <v>24721.752</v>
      </c>
      <c r="K266" s="109">
        <f>VLOOKUP(A266,'ARTICLES 10052022'!$A$3:$J$1031,10,FALSE)</f>
        <v>2113.29</v>
      </c>
      <c r="L266" s="109">
        <f t="shared" si="22"/>
        <v>16906.32</v>
      </c>
      <c r="M266" s="109">
        <f t="shared" si="23"/>
        <v>7815.4320000000007</v>
      </c>
      <c r="N266" s="116">
        <f t="shared" si="24"/>
        <v>0.31613584668271089</v>
      </c>
    </row>
    <row r="267" spans="1:14" ht="11.55" customHeight="1">
      <c r="A267" s="110" t="s">
        <v>3843</v>
      </c>
      <c r="B267" s="110" t="str">
        <f>VLOOKUP(A267,'ARTICLES 10052022'!$A$1:$D$1031,4,FALSE)</f>
        <v>AF</v>
      </c>
      <c r="C267" s="110" t="s">
        <v>3844</v>
      </c>
      <c r="D267" s="110">
        <f>VLOOKUP(A267,'STEEVE RESTITUTION'!$A$3:$H$484,8,FALSE)</f>
        <v>64.430000000000007</v>
      </c>
      <c r="E267" s="111">
        <v>71</v>
      </c>
      <c r="F267" s="111">
        <f t="shared" si="20"/>
        <v>61.365070422535211</v>
      </c>
      <c r="G267" s="111">
        <v>4356.92</v>
      </c>
      <c r="H267" s="111">
        <v>83</v>
      </c>
      <c r="I267" s="111">
        <f>VLOOKUP(A267,'ARTICLES 10052022'!$A$3:$Q$1031,17,FALSE)</f>
        <v>64.430000000000007</v>
      </c>
      <c r="J267" s="111">
        <f t="shared" si="21"/>
        <v>5347.6900000000005</v>
      </c>
      <c r="K267" s="111">
        <f>VLOOKUP(A267,'ARTICLES 10052022'!$A$3:$J$1031,10,FALSE)</f>
        <v>45.271999999999998</v>
      </c>
      <c r="L267" s="111">
        <f t="shared" si="22"/>
        <v>3757.576</v>
      </c>
      <c r="M267" s="111">
        <f t="shared" si="23"/>
        <v>1590.1140000000005</v>
      </c>
      <c r="N267" s="117">
        <f t="shared" si="24"/>
        <v>0.29734595685239801</v>
      </c>
    </row>
    <row r="268" spans="1:14" ht="11.25" customHeight="1">
      <c r="A268" s="110" t="s">
        <v>3972</v>
      </c>
      <c r="B268" s="110" t="str">
        <f>VLOOKUP(A268,'ARTICLES 10052022'!$A$1:$D$1031,4,FALSE)</f>
        <v>AA</v>
      </c>
      <c r="C268" s="110" t="s">
        <v>3973</v>
      </c>
      <c r="D268" s="110">
        <f>VLOOKUP(A268,'STEEVE RESTITUTION'!$A$3:$H$484,8,FALSE)</f>
        <v>3060.4010000000003</v>
      </c>
      <c r="E268" s="111">
        <v>33</v>
      </c>
      <c r="F268" s="111">
        <f t="shared" si="20"/>
        <v>2081.6463636363637</v>
      </c>
      <c r="G268" s="111">
        <v>68694.33</v>
      </c>
      <c r="H268" s="111">
        <v>38</v>
      </c>
      <c r="I268" s="111">
        <f>VLOOKUP(A268,'ARTICLES 10052022'!$A$3:$Q$1031,17,FALSE)</f>
        <v>3060.4010000000003</v>
      </c>
      <c r="J268" s="111">
        <f t="shared" si="21"/>
        <v>116295.23800000001</v>
      </c>
      <c r="K268" s="111">
        <f>VLOOKUP(A268,'ARTICLES 10052022'!$A$3:$J$1031,10,FALSE)</f>
        <v>2103.63</v>
      </c>
      <c r="L268" s="111">
        <f t="shared" si="22"/>
        <v>79937.94</v>
      </c>
      <c r="M268" s="111">
        <f t="shared" si="23"/>
        <v>36357.29800000001</v>
      </c>
      <c r="N268" s="117">
        <f t="shared" si="24"/>
        <v>0.31262929269726425</v>
      </c>
    </row>
    <row r="269" spans="1:14" ht="11.55" customHeight="1">
      <c r="A269" s="110" t="s">
        <v>3526</v>
      </c>
      <c r="B269" s="110" t="str">
        <f>VLOOKUP(A269,'ARTICLES 10052022'!$A$1:$D$1031,4,FALSE)</f>
        <v>AF</v>
      </c>
      <c r="C269" s="110" t="s">
        <v>3527</v>
      </c>
      <c r="D269" s="110">
        <f>VLOOKUP(A269,'STEEVE RESTITUTION'!$A$3:$H$484,8,FALSE)</f>
        <v>1062.1295200000002</v>
      </c>
      <c r="E269" s="111">
        <v>10</v>
      </c>
      <c r="F269" s="111">
        <f t="shared" si="20"/>
        <v>892.4799999999999</v>
      </c>
      <c r="G269" s="111">
        <v>8924.7999999999993</v>
      </c>
      <c r="H269" s="111">
        <v>11</v>
      </c>
      <c r="I269" s="111">
        <f>VLOOKUP(A269,'ARTICLES 10052022'!$A$3:$Q$1031,17,FALSE)</f>
        <v>1062.1295200000002</v>
      </c>
      <c r="J269" s="111">
        <f t="shared" si="21"/>
        <v>11683.424720000003</v>
      </c>
      <c r="K269" s="111">
        <f>VLOOKUP(A269,'ARTICLES 10052022'!$A$3:$J$1031,10,FALSE)</f>
        <v>730.25800000000004</v>
      </c>
      <c r="L269" s="111">
        <f t="shared" si="22"/>
        <v>8032.8380000000006</v>
      </c>
      <c r="M269" s="111">
        <f t="shared" si="23"/>
        <v>3650.5867200000021</v>
      </c>
      <c r="N269" s="117">
        <f t="shared" si="24"/>
        <v>0.31245861615822534</v>
      </c>
    </row>
    <row r="270" spans="1:14" ht="11.25" customHeight="1">
      <c r="A270" s="110" t="s">
        <v>4002</v>
      </c>
      <c r="B270" s="110" t="str">
        <f>VLOOKUP(A270,'ARTICLES 10052022'!$A$1:$D$1031,4,FALSE)</f>
        <v>AA</v>
      </c>
      <c r="C270" s="110" t="s">
        <v>4003</v>
      </c>
      <c r="D270" s="110">
        <f>VLOOKUP(A270,'STEEVE RESTITUTION'!$A$3:$H$484,8,FALSE)</f>
        <v>2339.0970000000002</v>
      </c>
      <c r="E270" s="111">
        <v>9</v>
      </c>
      <c r="F270" s="111">
        <f t="shared" si="20"/>
        <v>1582.7466666666667</v>
      </c>
      <c r="G270" s="111">
        <v>14244.72</v>
      </c>
      <c r="H270" s="111">
        <v>10</v>
      </c>
      <c r="I270" s="111">
        <f>VLOOKUP(A270,'ARTICLES 10052022'!$A$3:$Q$1031,17,FALSE)</f>
        <v>2339.0970000000002</v>
      </c>
      <c r="J270" s="111">
        <f t="shared" si="21"/>
        <v>23390.97</v>
      </c>
      <c r="K270" s="111">
        <f>VLOOKUP(A270,'ARTICLES 10052022'!$A$3:$J$1031,10,FALSE)</f>
        <v>1610.07</v>
      </c>
      <c r="L270" s="111">
        <f t="shared" si="22"/>
        <v>16100.699999999999</v>
      </c>
      <c r="M270" s="111">
        <f t="shared" si="23"/>
        <v>7290.2700000000023</v>
      </c>
      <c r="N270" s="117">
        <f t="shared" si="24"/>
        <v>0.31167027275910325</v>
      </c>
    </row>
    <row r="271" spans="1:14" ht="11.55" customHeight="1">
      <c r="A271" s="110" t="s">
        <v>3976</v>
      </c>
      <c r="B271" s="110" t="str">
        <f>VLOOKUP(A271,'ARTICLES 10052022'!$A$1:$D$1031,4,FALSE)</f>
        <v>AA</v>
      </c>
      <c r="C271" s="110" t="s">
        <v>3977</v>
      </c>
      <c r="D271" s="110">
        <f>VLOOKUP(A271,'STEEVE RESTITUTION'!$A$3:$H$484,8,FALSE)</f>
        <v>3577.0290000000005</v>
      </c>
      <c r="E271" s="111">
        <v>16</v>
      </c>
      <c r="F271" s="111">
        <f t="shared" si="20"/>
        <v>2197.2112499999998</v>
      </c>
      <c r="G271" s="111">
        <v>35155.379999999997</v>
      </c>
      <c r="H271" s="111">
        <v>18</v>
      </c>
      <c r="I271" s="111">
        <f>VLOOKUP(A271,'ARTICLES 10052022'!$A$3:$Q$1031,17,FALSE)</f>
        <v>3577.0290000000005</v>
      </c>
      <c r="J271" s="111">
        <f t="shared" si="21"/>
        <v>64386.522000000012</v>
      </c>
      <c r="K271" s="111">
        <f>VLOOKUP(A271,'ARTICLES 10052022'!$A$3:$J$1031,10,FALSE)</f>
        <v>2462.56</v>
      </c>
      <c r="L271" s="111">
        <f t="shared" si="22"/>
        <v>44326.080000000002</v>
      </c>
      <c r="M271" s="111">
        <f t="shared" si="23"/>
        <v>20060.44200000001</v>
      </c>
      <c r="N271" s="117">
        <f t="shared" si="24"/>
        <v>0.31156275221699359</v>
      </c>
    </row>
    <row r="272" spans="1:14" ht="11.25" customHeight="1">
      <c r="A272" s="108" t="s">
        <v>3996</v>
      </c>
      <c r="B272" s="108" t="str">
        <f>VLOOKUP(A272,'ARTICLES 10052022'!$A$1:$D$1031,4,FALSE)</f>
        <v>AA</v>
      </c>
      <c r="C272" s="108" t="s">
        <v>3997</v>
      </c>
      <c r="D272" s="108">
        <f>VLOOKUP(A272,'STEEVE RESTITUTION'!$A$3:$H$484,8,FALSE)</f>
        <v>1792.8209999999999</v>
      </c>
      <c r="E272" s="109">
        <v>17</v>
      </c>
      <c r="F272" s="109">
        <f t="shared" si="20"/>
        <v>1224.8323529411766</v>
      </c>
      <c r="G272" s="109">
        <v>20822.150000000001</v>
      </c>
      <c r="H272" s="109">
        <v>20</v>
      </c>
      <c r="I272" s="109">
        <f>VLOOKUP(A272,'ARTICLES 10052022'!$A$3:$Q$1031,17,FALSE)</f>
        <v>1792.8209999999999</v>
      </c>
      <c r="J272" s="109">
        <f t="shared" si="21"/>
        <v>35856.42</v>
      </c>
      <c r="K272" s="109">
        <f>VLOOKUP(A272,'ARTICLES 10052022'!$A$3:$J$1031,10,FALSE)</f>
        <v>1234.8300000000002</v>
      </c>
      <c r="L272" s="109">
        <f t="shared" si="22"/>
        <v>24696.600000000002</v>
      </c>
      <c r="M272" s="109">
        <f t="shared" si="23"/>
        <v>11159.819999999996</v>
      </c>
      <c r="N272" s="116">
        <f t="shared" si="24"/>
        <v>0.31123631416633329</v>
      </c>
    </row>
    <row r="273" spans="1:14" ht="11.25" customHeight="1">
      <c r="A273" s="110" t="s">
        <v>3827</v>
      </c>
      <c r="B273" s="110" t="str">
        <f>VLOOKUP(A273,'ARTICLES 10052022'!$A$1:$D$1031,4,FALSE)</f>
        <v>AF</v>
      </c>
      <c r="C273" s="110" t="s">
        <v>3828</v>
      </c>
      <c r="D273" s="110">
        <f>VLOOKUP(A273,'STEEVE RESTITUTION'!$A$3:$H$484,8,FALSE)</f>
        <v>103.84</v>
      </c>
      <c r="E273" s="111">
        <v>8</v>
      </c>
      <c r="F273" s="111">
        <f t="shared" si="20"/>
        <v>100</v>
      </c>
      <c r="G273" s="111">
        <v>800</v>
      </c>
      <c r="H273" s="111">
        <v>9</v>
      </c>
      <c r="I273" s="111">
        <f>VLOOKUP(A273,'ARTICLES 10052022'!$A$3:$Q$1031,17,FALSE)</f>
        <v>103.84</v>
      </c>
      <c r="J273" s="111">
        <f t="shared" si="21"/>
        <v>934.56000000000006</v>
      </c>
      <c r="K273" s="111">
        <f>VLOOKUP(A273,'ARTICLES 10052022'!$A$3:$J$1031,10,FALSE)</f>
        <v>72.911000000000001</v>
      </c>
      <c r="L273" s="111">
        <f t="shared" si="22"/>
        <v>656.19900000000007</v>
      </c>
      <c r="M273" s="111">
        <f t="shared" si="23"/>
        <v>278.36099999999999</v>
      </c>
      <c r="N273" s="117">
        <f t="shared" si="24"/>
        <v>0.29785246533127885</v>
      </c>
    </row>
    <row r="274" spans="1:14" ht="11.55" customHeight="1">
      <c r="A274" s="108" t="s">
        <v>3825</v>
      </c>
      <c r="B274" s="108" t="str">
        <f>VLOOKUP(A274,'ARTICLES 10052022'!$A$1:$D$1031,4,FALSE)</f>
        <v>AF</v>
      </c>
      <c r="C274" s="108" t="s">
        <v>3826</v>
      </c>
      <c r="D274" s="108">
        <f>VLOOKUP(A274,'STEEVE RESTITUTION'!$A$3:$H$484,8,FALSE)</f>
        <v>103.84</v>
      </c>
      <c r="E274" s="109">
        <v>6</v>
      </c>
      <c r="F274" s="109">
        <f t="shared" si="20"/>
        <v>100.64</v>
      </c>
      <c r="G274" s="109">
        <v>603.84</v>
      </c>
      <c r="H274" s="109">
        <v>7</v>
      </c>
      <c r="I274" s="109">
        <f>VLOOKUP(A274,'ARTICLES 10052022'!$A$3:$Q$1031,17,FALSE)</f>
        <v>103.84</v>
      </c>
      <c r="J274" s="109">
        <f t="shared" si="21"/>
        <v>726.88</v>
      </c>
      <c r="K274" s="109">
        <f>VLOOKUP(A274,'ARTICLES 10052022'!$A$3:$J$1031,10,FALSE)</f>
        <v>72.911000000000001</v>
      </c>
      <c r="L274" s="109">
        <f t="shared" si="22"/>
        <v>510.37700000000001</v>
      </c>
      <c r="M274" s="109">
        <f t="shared" si="23"/>
        <v>216.50299999999999</v>
      </c>
      <c r="N274" s="116">
        <f t="shared" si="24"/>
        <v>0.29785246533127885</v>
      </c>
    </row>
    <row r="275" spans="1:14" ht="11.25" customHeight="1">
      <c r="A275" s="110" t="s">
        <v>3819</v>
      </c>
      <c r="B275" s="110" t="str">
        <f>VLOOKUP(A275,'ARTICLES 10052022'!$A$1:$D$1031,4,FALSE)</f>
        <v>AF</v>
      </c>
      <c r="C275" s="110" t="s">
        <v>3820</v>
      </c>
      <c r="D275" s="110">
        <f>VLOOKUP(A275,'STEEVE RESTITUTION'!$A$3:$H$484,8,FALSE)</f>
        <v>103.34</v>
      </c>
      <c r="E275" s="111">
        <v>24</v>
      </c>
      <c r="F275" s="111">
        <f t="shared" si="20"/>
        <v>100.56958333333334</v>
      </c>
      <c r="G275" s="111">
        <v>2413.67</v>
      </c>
      <c r="H275" s="111">
        <v>28</v>
      </c>
      <c r="I275" s="111">
        <f>VLOOKUP(A275,'ARTICLES 10052022'!$A$3:$Q$1031,17,FALSE)</f>
        <v>103.34</v>
      </c>
      <c r="J275" s="111">
        <f t="shared" si="21"/>
        <v>2893.52</v>
      </c>
      <c r="K275" s="111">
        <f>VLOOKUP(A275,'ARTICLES 10052022'!$A$3:$J$1031,10,FALSE)</f>
        <v>72.522999999999996</v>
      </c>
      <c r="L275" s="111">
        <f t="shared" si="22"/>
        <v>2030.6439999999998</v>
      </c>
      <c r="M275" s="111">
        <f t="shared" si="23"/>
        <v>862.8760000000002</v>
      </c>
      <c r="N275" s="117">
        <f t="shared" si="24"/>
        <v>0.29820979291658611</v>
      </c>
    </row>
    <row r="276" spans="1:14" ht="11.55" customHeight="1">
      <c r="A276" s="108" t="s">
        <v>3988</v>
      </c>
      <c r="B276" s="108" t="str">
        <f>VLOOKUP(A276,'ARTICLES 10052022'!$A$1:$D$1031,4,FALSE)</f>
        <v>AA</v>
      </c>
      <c r="C276" s="108" t="s">
        <v>3989</v>
      </c>
      <c r="D276" s="108">
        <f>VLOOKUP(A276,'STEEVE RESTITUTION'!$A$3:$H$484,8,FALSE)</f>
        <v>949.77899999999988</v>
      </c>
      <c r="E276" s="109">
        <v>150</v>
      </c>
      <c r="F276" s="109">
        <f t="shared" si="20"/>
        <v>632.99653333333333</v>
      </c>
      <c r="G276" s="109">
        <v>94949.48</v>
      </c>
      <c r="H276" s="109">
        <v>177</v>
      </c>
      <c r="I276" s="109">
        <f>VLOOKUP(A276,'ARTICLES 10052022'!$A$3:$Q$1031,17,FALSE)</f>
        <v>949.77899999999988</v>
      </c>
      <c r="J276" s="109">
        <f t="shared" si="21"/>
        <v>168110.88299999997</v>
      </c>
      <c r="K276" s="109">
        <f>VLOOKUP(A276,'ARTICLES 10052022'!$A$3:$J$1031,10,FALSE)</f>
        <v>657.45</v>
      </c>
      <c r="L276" s="109">
        <f t="shared" si="22"/>
        <v>116368.65000000001</v>
      </c>
      <c r="M276" s="109">
        <f t="shared" si="23"/>
        <v>51742.232999999964</v>
      </c>
      <c r="N276" s="116">
        <f t="shared" si="24"/>
        <v>0.30778633766381425</v>
      </c>
    </row>
    <row r="277" spans="1:14" ht="11.25" customHeight="1">
      <c r="A277" s="108" t="s">
        <v>4040</v>
      </c>
      <c r="B277" s="108" t="str">
        <f>VLOOKUP(A277,'ARTICLES 10052022'!$A$1:$D$1031,4,FALSE)</f>
        <v>AA</v>
      </c>
      <c r="C277" s="108" t="s">
        <v>4041</v>
      </c>
      <c r="D277" s="108">
        <f>VLOOKUP(A277,'STEEVE RESTITUTION'!$A$3:$H$484,8,FALSE)</f>
        <v>756.64299999999992</v>
      </c>
      <c r="E277" s="109">
        <v>17</v>
      </c>
      <c r="F277" s="109">
        <f t="shared" si="20"/>
        <v>528.33294117647063</v>
      </c>
      <c r="G277" s="109">
        <v>8981.66</v>
      </c>
      <c r="H277" s="109">
        <v>20</v>
      </c>
      <c r="I277" s="109">
        <f>VLOOKUP(A277,'ARTICLES 10052022'!$A$3:$Q$1031,17,FALSE)</f>
        <v>756.64299999999992</v>
      </c>
      <c r="J277" s="109">
        <f t="shared" si="21"/>
        <v>15132.859999999999</v>
      </c>
      <c r="K277" s="109">
        <f>VLOOKUP(A277,'ARTICLES 10052022'!$A$3:$J$1031,10,FALSE)</f>
        <v>523.81000000000006</v>
      </c>
      <c r="L277" s="109">
        <f t="shared" si="22"/>
        <v>10476.200000000001</v>
      </c>
      <c r="M277" s="109">
        <f t="shared" si="23"/>
        <v>4656.659999999998</v>
      </c>
      <c r="N277" s="116">
        <f t="shared" si="24"/>
        <v>0.30771843524621245</v>
      </c>
    </row>
    <row r="278" spans="1:14" ht="11.55" customHeight="1">
      <c r="A278" s="108" t="s">
        <v>4020</v>
      </c>
      <c r="B278" s="108" t="str">
        <f>VLOOKUP(A278,'ARTICLES 10052022'!$A$1:$D$1031,4,FALSE)</f>
        <v>AA</v>
      </c>
      <c r="C278" s="108" t="s">
        <v>4021</v>
      </c>
      <c r="D278" s="108">
        <f>VLOOKUP(A278,'STEEVE RESTITUTION'!$A$3:$H$484,8,FALSE)</f>
        <v>574.79999999999995</v>
      </c>
      <c r="E278" s="109">
        <v>61</v>
      </c>
      <c r="F278" s="109">
        <f t="shared" si="20"/>
        <v>367.10590163934427</v>
      </c>
      <c r="G278" s="109">
        <v>22393.46</v>
      </c>
      <c r="H278" s="109">
        <v>71</v>
      </c>
      <c r="I278" s="109">
        <f>VLOOKUP(A278,'ARTICLES 10052022'!$A$3:$Q$1031,17,FALSE)</f>
        <v>574.79999999999995</v>
      </c>
      <c r="J278" s="109">
        <f t="shared" si="21"/>
        <v>40810.799999999996</v>
      </c>
      <c r="K278" s="109">
        <f>VLOOKUP(A278,'ARTICLES 10052022'!$A$3:$J$1031,10,FALSE)</f>
        <v>399</v>
      </c>
      <c r="L278" s="109">
        <f t="shared" si="22"/>
        <v>28329</v>
      </c>
      <c r="M278" s="109">
        <f t="shared" si="23"/>
        <v>12481.799999999996</v>
      </c>
      <c r="N278" s="116">
        <f t="shared" si="24"/>
        <v>0.30584551148225464</v>
      </c>
    </row>
    <row r="279" spans="1:14" ht="11.25" customHeight="1">
      <c r="A279" s="108" t="s">
        <v>3841</v>
      </c>
      <c r="B279" s="108" t="str">
        <f>VLOOKUP(A279,'ARTICLES 10052022'!$A$1:$D$1031,4,FALSE)</f>
        <v>AF</v>
      </c>
      <c r="C279" s="108" t="s">
        <v>3842</v>
      </c>
      <c r="D279" s="108">
        <f>VLOOKUP(A279,'STEEVE RESTITUTION'!$A$3:$H$484,8,FALSE)</f>
        <v>41.08</v>
      </c>
      <c r="E279" s="109">
        <v>5</v>
      </c>
      <c r="F279" s="109">
        <f t="shared" si="20"/>
        <v>40</v>
      </c>
      <c r="G279" s="109">
        <v>200</v>
      </c>
      <c r="H279" s="109">
        <v>5</v>
      </c>
      <c r="I279" s="109">
        <f>VLOOKUP(A279,'ARTICLES 10052022'!$A$3:$Q$1031,17,FALSE)</f>
        <v>41.08</v>
      </c>
      <c r="J279" s="109">
        <f t="shared" si="21"/>
        <v>205.39999999999998</v>
      </c>
      <c r="K279" s="109">
        <f>VLOOKUP(A279,'ARTICLES 10052022'!$A$3:$J$1031,10,FALSE)</f>
        <v>29.2</v>
      </c>
      <c r="L279" s="109">
        <f t="shared" si="22"/>
        <v>146</v>
      </c>
      <c r="M279" s="109">
        <f t="shared" si="23"/>
        <v>59.399999999999977</v>
      </c>
      <c r="N279" s="116">
        <f t="shared" si="24"/>
        <v>0.28919182083739037</v>
      </c>
    </row>
    <row r="280" spans="1:14" ht="11.55" customHeight="1">
      <c r="A280" s="108" t="s">
        <v>3845</v>
      </c>
      <c r="B280" s="108" t="str">
        <f>VLOOKUP(A280,'ARTICLES 10052022'!$A$1:$D$1031,4,FALSE)</f>
        <v>AF</v>
      </c>
      <c r="C280" s="108" t="s">
        <v>3846</v>
      </c>
      <c r="D280" s="108" t="e">
        <f>VLOOKUP(A280,'STEEVE RESTITUTION'!$A$3:$H$484,8,FALSE)</f>
        <v>#N/A</v>
      </c>
      <c r="E280" s="109">
        <v>26</v>
      </c>
      <c r="F280" s="109">
        <f t="shared" si="20"/>
        <v>71.270384615384614</v>
      </c>
      <c r="G280" s="109">
        <v>1853.03</v>
      </c>
      <c r="H280" s="109">
        <v>30</v>
      </c>
      <c r="I280" s="109">
        <f>VLOOKUP(A280,'ARTICLES 10052022'!$A$3:$Q$1031,17,FALSE)</f>
        <v>76.112499999999997</v>
      </c>
      <c r="J280" s="109">
        <f t="shared" si="21"/>
        <v>2283.375</v>
      </c>
      <c r="K280" s="109">
        <f>VLOOKUP(A280,'ARTICLES 10052022'!$A$3:$J$1031,10,FALSE)</f>
        <v>53.022999999999996</v>
      </c>
      <c r="L280" s="109">
        <f t="shared" si="22"/>
        <v>1590.6899999999998</v>
      </c>
      <c r="M280" s="109">
        <f t="shared" si="23"/>
        <v>692.68500000000017</v>
      </c>
      <c r="N280" s="116">
        <f t="shared" si="24"/>
        <v>0.3033601576613566</v>
      </c>
    </row>
    <row r="281" spans="1:14" ht="11.25" customHeight="1">
      <c r="A281" s="110" t="s">
        <v>4018</v>
      </c>
      <c r="B281" s="110" t="str">
        <f>VLOOKUP(A281,'ARTICLES 10052022'!$A$1:$D$1031,4,FALSE)</f>
        <v>AA</v>
      </c>
      <c r="C281" s="110" t="s">
        <v>4019</v>
      </c>
      <c r="D281" s="110">
        <f>VLOOKUP(A281,'STEEVE RESTITUTION'!$A$3:$H$484,8,FALSE)</f>
        <v>486.00000000000006</v>
      </c>
      <c r="E281" s="111">
        <v>21</v>
      </c>
      <c r="F281" s="111">
        <f t="shared" si="20"/>
        <v>303.60380952380956</v>
      </c>
      <c r="G281" s="111">
        <v>6375.68</v>
      </c>
      <c r="H281" s="111">
        <v>24</v>
      </c>
      <c r="I281" s="111">
        <f>VLOOKUP(A281,'ARTICLES 10052022'!$A$3:$Q$1031,17,FALSE)</f>
        <v>486.00000000000006</v>
      </c>
      <c r="J281" s="111">
        <f t="shared" si="21"/>
        <v>11664.000000000002</v>
      </c>
      <c r="K281" s="111">
        <f>VLOOKUP(A281,'ARTICLES 10052022'!$A$3:$J$1031,10,FALSE)</f>
        <v>339.8</v>
      </c>
      <c r="L281" s="111">
        <f t="shared" si="22"/>
        <v>8155.2000000000007</v>
      </c>
      <c r="M281" s="111">
        <f t="shared" si="23"/>
        <v>3508.8000000000011</v>
      </c>
      <c r="N281" s="117">
        <f t="shared" si="24"/>
        <v>0.30082304526748976</v>
      </c>
    </row>
    <row r="282" spans="1:14" ht="11.55" customHeight="1">
      <c r="A282" s="108" t="s">
        <v>3833</v>
      </c>
      <c r="B282" s="108" t="str">
        <f>VLOOKUP(A282,'ARTICLES 10052022'!$A$1:$D$1031,4,FALSE)</f>
        <v>AF</v>
      </c>
      <c r="C282" s="108" t="s">
        <v>3834</v>
      </c>
      <c r="D282" s="108">
        <f>VLOOKUP(A282,'STEEVE RESTITUTION'!$A$3:$H$484,8,FALSE)</f>
        <v>36.67</v>
      </c>
      <c r="E282" s="109">
        <v>86</v>
      </c>
      <c r="F282" s="109">
        <f t="shared" si="20"/>
        <v>35.434534883720929</v>
      </c>
      <c r="G282" s="109">
        <v>3047.37</v>
      </c>
      <c r="H282" s="109">
        <v>101</v>
      </c>
      <c r="I282" s="109">
        <f>VLOOKUP(A282,'ARTICLES 10052022'!$A$3:$Q$1031,17,FALSE)</f>
        <v>36.67</v>
      </c>
      <c r="J282" s="109">
        <f t="shared" si="21"/>
        <v>3703.67</v>
      </c>
      <c r="K282" s="109">
        <f>VLOOKUP(A282,'ARTICLES 10052022'!$A$3:$J$1031,10,FALSE)</f>
        <v>26.405000000000001</v>
      </c>
      <c r="L282" s="109">
        <f t="shared" si="22"/>
        <v>2666.9050000000002</v>
      </c>
      <c r="M282" s="109">
        <f t="shared" si="23"/>
        <v>1036.7649999999999</v>
      </c>
      <c r="N282" s="116">
        <f t="shared" si="24"/>
        <v>0.27992909735478588</v>
      </c>
    </row>
    <row r="283" spans="1:14" ht="11.25" customHeight="1">
      <c r="A283" s="110" t="s">
        <v>3835</v>
      </c>
      <c r="B283" s="110" t="str">
        <f>VLOOKUP(A283,'ARTICLES 10052022'!$A$1:$D$1031,4,FALSE)</f>
        <v>AF</v>
      </c>
      <c r="C283" s="110" t="s">
        <v>3836</v>
      </c>
      <c r="D283" s="110">
        <f>VLOOKUP(A283,'STEEVE RESTITUTION'!$A$3:$H$484,8,FALSE)</f>
        <v>36.67</v>
      </c>
      <c r="E283" s="111">
        <v>148</v>
      </c>
      <c r="F283" s="111">
        <f t="shared" si="20"/>
        <v>35.237702702702705</v>
      </c>
      <c r="G283" s="111">
        <v>5215.18</v>
      </c>
      <c r="H283" s="111">
        <v>174</v>
      </c>
      <c r="I283" s="111">
        <f>VLOOKUP(A283,'ARTICLES 10052022'!$A$3:$Q$1031,17,FALSE)</f>
        <v>36.67</v>
      </c>
      <c r="J283" s="111">
        <f t="shared" si="21"/>
        <v>6380.58</v>
      </c>
      <c r="K283" s="111">
        <f>VLOOKUP(A283,'ARTICLES 10052022'!$A$3:$J$1031,10,FALSE)</f>
        <v>26.405000000000001</v>
      </c>
      <c r="L283" s="111">
        <f t="shared" si="22"/>
        <v>4594.47</v>
      </c>
      <c r="M283" s="111">
        <f t="shared" si="23"/>
        <v>1786.1099999999997</v>
      </c>
      <c r="N283" s="117">
        <f t="shared" si="24"/>
        <v>0.27992909735478588</v>
      </c>
    </row>
    <row r="284" spans="1:14" ht="11.55" customHeight="1">
      <c r="A284" s="110" t="s">
        <v>3847</v>
      </c>
      <c r="B284" s="110" t="str">
        <f>VLOOKUP(A284,'ARTICLES 10052022'!$A$1:$D$1031,4,FALSE)</f>
        <v>AF</v>
      </c>
      <c r="C284" s="110" t="s">
        <v>3846</v>
      </c>
      <c r="D284" s="110">
        <f>VLOOKUP(A284,'STEEVE RESTITUTION'!$A$3:$H$484,8,FALSE)</f>
        <v>73.67</v>
      </c>
      <c r="E284" s="111">
        <v>14</v>
      </c>
      <c r="F284" s="111">
        <f t="shared" si="20"/>
        <v>70</v>
      </c>
      <c r="G284" s="111">
        <v>980</v>
      </c>
      <c r="H284" s="111">
        <v>16</v>
      </c>
      <c r="I284" s="111">
        <f>VLOOKUP(A284,'ARTICLES 10052022'!$A$3:$Q$1031,17,FALSE)</f>
        <v>73.67</v>
      </c>
      <c r="J284" s="111">
        <f t="shared" si="21"/>
        <v>1178.72</v>
      </c>
      <c r="K284" s="111">
        <f>VLOOKUP(A284,'ARTICLES 10052022'!$A$3:$J$1031,10,FALSE)</f>
        <v>50.522999999999996</v>
      </c>
      <c r="L284" s="111">
        <f t="shared" si="22"/>
        <v>808.36799999999994</v>
      </c>
      <c r="M284" s="111">
        <f t="shared" si="23"/>
        <v>370.35200000000009</v>
      </c>
      <c r="N284" s="117">
        <f t="shared" si="24"/>
        <v>0.31419845255870782</v>
      </c>
    </row>
    <row r="285" spans="1:14" ht="11.25" customHeight="1">
      <c r="A285" s="108" t="s">
        <v>4028</v>
      </c>
      <c r="B285" s="108" t="str">
        <f>VLOOKUP(A285,'ARTICLES 10052022'!$A$1:$D$1031,4,FALSE)</f>
        <v>AA</v>
      </c>
      <c r="C285" s="108" t="s">
        <v>4029</v>
      </c>
      <c r="D285" s="108">
        <f>VLOOKUP(A285,'STEEVE RESTITUTION'!$A$3:$H$484,8,FALSE)</f>
        <v>865.2</v>
      </c>
      <c r="E285" s="109">
        <v>10</v>
      </c>
      <c r="F285" s="109">
        <f t="shared" si="20"/>
        <v>531.4</v>
      </c>
      <c r="G285" s="109">
        <v>5314</v>
      </c>
      <c r="H285" s="109">
        <v>11</v>
      </c>
      <c r="I285" s="109">
        <f>VLOOKUP(A285,'ARTICLES 10052022'!$A$3:$Q$1031,17,FALSE)</f>
        <v>865.2</v>
      </c>
      <c r="J285" s="109">
        <f t="shared" si="21"/>
        <v>9517.2000000000007</v>
      </c>
      <c r="K285" s="109">
        <f>VLOOKUP(A285,'ARTICLES 10052022'!$A$3:$J$1031,10,FALSE)</f>
        <v>608.4</v>
      </c>
      <c r="L285" s="109">
        <f t="shared" si="22"/>
        <v>6692.4</v>
      </c>
      <c r="M285" s="109">
        <f t="shared" si="23"/>
        <v>2824.8000000000011</v>
      </c>
      <c r="N285" s="116">
        <f t="shared" si="24"/>
        <v>0.29680998613037457</v>
      </c>
    </row>
    <row r="286" spans="1:14" ht="11.55" customHeight="1">
      <c r="A286" s="108" t="s">
        <v>3970</v>
      </c>
      <c r="B286" s="108" t="str">
        <f>VLOOKUP(A286,'ARTICLES 10052022'!$A$1:$D$1031,4,FALSE)</f>
        <v>AA</v>
      </c>
      <c r="C286" s="108" t="s">
        <v>3971</v>
      </c>
      <c r="D286" s="108">
        <f>VLOOKUP(A286,'STEEVE RESTITUTION'!$A$3:$H$484,8,FALSE)</f>
        <v>2419.9409999999998</v>
      </c>
      <c r="E286" s="109">
        <v>3</v>
      </c>
      <c r="F286" s="109">
        <f t="shared" si="20"/>
        <v>1541</v>
      </c>
      <c r="G286" s="109">
        <v>4623</v>
      </c>
      <c r="H286" s="109">
        <v>3</v>
      </c>
      <c r="I286" s="109">
        <f>VLOOKUP(A286,'ARTICLES 10052022'!$A$3:$Q$1031,17,FALSE)</f>
        <v>2419.9409999999998</v>
      </c>
      <c r="J286" s="109">
        <f t="shared" si="21"/>
        <v>7259.8229999999994</v>
      </c>
      <c r="K286" s="109">
        <f>VLOOKUP(A286,'ARTICLES 10052022'!$A$3:$J$1031,10,FALSE)</f>
        <v>1701.68</v>
      </c>
      <c r="L286" s="109">
        <f t="shared" si="22"/>
        <v>5105.04</v>
      </c>
      <c r="M286" s="109">
        <f t="shared" si="23"/>
        <v>2154.7829999999994</v>
      </c>
      <c r="N286" s="116">
        <f t="shared" si="24"/>
        <v>0.29680930237555375</v>
      </c>
    </row>
    <row r="287" spans="1:14" ht="11.25" customHeight="1">
      <c r="A287" s="108" t="s">
        <v>3992</v>
      </c>
      <c r="B287" s="108" t="str">
        <f>VLOOKUP(A287,'ARTICLES 10052022'!$A$1:$D$1031,4,FALSE)</f>
        <v>AA</v>
      </c>
      <c r="C287" s="108" t="s">
        <v>3993</v>
      </c>
      <c r="D287" s="108">
        <f>VLOOKUP(A287,'STEEVE RESTITUTION'!$A$3:$H$484,8,FALSE)</f>
        <v>1364.6190000000001</v>
      </c>
      <c r="E287" s="109">
        <v>474</v>
      </c>
      <c r="F287" s="109">
        <f t="shared" si="20"/>
        <v>893.60500000000002</v>
      </c>
      <c r="G287" s="109">
        <v>423568.77</v>
      </c>
      <c r="H287" s="109">
        <v>559</v>
      </c>
      <c r="I287" s="109">
        <f>VLOOKUP(A287,'ARTICLES 10052022'!$A$3:$Q$1031,17,FALSE)</f>
        <v>1364.6190000000001</v>
      </c>
      <c r="J287" s="109">
        <f t="shared" si="21"/>
        <v>762822.02100000007</v>
      </c>
      <c r="K287" s="109">
        <f>VLOOKUP(A287,'ARTICLES 10052022'!$A$3:$J$1031,10,FALSE)</f>
        <v>959.45</v>
      </c>
      <c r="L287" s="109">
        <f t="shared" si="22"/>
        <v>536332.55000000005</v>
      </c>
      <c r="M287" s="109">
        <f t="shared" si="23"/>
        <v>226489.47100000002</v>
      </c>
      <c r="N287" s="116">
        <f t="shared" si="24"/>
        <v>0.29690998000174407</v>
      </c>
    </row>
    <row r="288" spans="1:14" ht="11.55" customHeight="1">
      <c r="A288" s="110" t="s">
        <v>3990</v>
      </c>
      <c r="B288" s="110" t="str">
        <f>VLOOKUP(A288,'ARTICLES 10052022'!$A$1:$D$1031,4,FALSE)</f>
        <v>AA</v>
      </c>
      <c r="C288" s="110" t="s">
        <v>3991</v>
      </c>
      <c r="D288" s="110">
        <f>VLOOKUP(A288,'STEEVE RESTITUTION'!$A$3:$H$484,8,FALSE)</f>
        <v>1197.7830000000001</v>
      </c>
      <c r="E288" s="111">
        <v>365</v>
      </c>
      <c r="F288" s="111">
        <f t="shared" si="20"/>
        <v>780.76994520547953</v>
      </c>
      <c r="G288" s="111">
        <v>284981.03000000003</v>
      </c>
      <c r="H288" s="111">
        <v>430</v>
      </c>
      <c r="I288" s="111">
        <f>VLOOKUP(A288,'ARTICLES 10052022'!$A$3:$Q$1031,17,FALSE)</f>
        <v>1197.7830000000001</v>
      </c>
      <c r="J288" s="111">
        <f t="shared" si="21"/>
        <v>515046.69000000006</v>
      </c>
      <c r="K288" s="111">
        <f>VLOOKUP(A288,'ARTICLES 10052022'!$A$3:$J$1031,10,FALSE)</f>
        <v>844.51</v>
      </c>
      <c r="L288" s="111">
        <f t="shared" si="22"/>
        <v>363139.3</v>
      </c>
      <c r="M288" s="111">
        <f t="shared" si="23"/>
        <v>151907.39000000007</v>
      </c>
      <c r="N288" s="117">
        <f t="shared" si="24"/>
        <v>0.29493906659219588</v>
      </c>
    </row>
    <row r="289" spans="1:14" ht="11.25" customHeight="1">
      <c r="A289" s="108" t="s">
        <v>4024</v>
      </c>
      <c r="B289" s="108" t="str">
        <f>VLOOKUP(A289,'ARTICLES 10052022'!$A$1:$D$1031,4,FALSE)</f>
        <v>AA</v>
      </c>
      <c r="C289" s="108" t="s">
        <v>4025</v>
      </c>
      <c r="D289" s="108">
        <f>VLOOKUP(A289,'STEEVE RESTITUTION'!$A$3:$H$484,8,FALSE)</f>
        <v>776.40000000000009</v>
      </c>
      <c r="E289" s="109">
        <v>26</v>
      </c>
      <c r="F289" s="109">
        <f t="shared" si="20"/>
        <v>507.25384615384615</v>
      </c>
      <c r="G289" s="109">
        <v>13188.6</v>
      </c>
      <c r="H289" s="109">
        <v>30</v>
      </c>
      <c r="I289" s="109">
        <f>VLOOKUP(A289,'ARTICLES 10052022'!$A$3:$Q$1031,17,FALSE)</f>
        <v>776.40000000000009</v>
      </c>
      <c r="J289" s="109">
        <f t="shared" si="21"/>
        <v>23292.000000000004</v>
      </c>
      <c r="K289" s="109">
        <f>VLOOKUP(A289,'ARTICLES 10052022'!$A$3:$J$1031,10,FALSE)</f>
        <v>549.20000000000005</v>
      </c>
      <c r="L289" s="109">
        <f t="shared" si="22"/>
        <v>16476</v>
      </c>
      <c r="M289" s="109">
        <f t="shared" si="23"/>
        <v>6816.0000000000036</v>
      </c>
      <c r="N289" s="116">
        <f t="shared" si="24"/>
        <v>0.29263266357547668</v>
      </c>
    </row>
    <row r="290" spans="1:14" ht="11.55" customHeight="1">
      <c r="A290" s="108" t="s">
        <v>4032</v>
      </c>
      <c r="B290" s="108" t="str">
        <f>VLOOKUP(A290,'ARTICLES 10052022'!$A$1:$D$1031,4,FALSE)</f>
        <v>AA</v>
      </c>
      <c r="C290" s="108" t="s">
        <v>4033</v>
      </c>
      <c r="D290" s="108">
        <f>VLOOKUP(A290,'STEEVE RESTITUTION'!$A$3:$H$484,8,FALSE)</f>
        <v>1155.5999999999999</v>
      </c>
      <c r="E290" s="109">
        <v>1</v>
      </c>
      <c r="F290" s="109">
        <f t="shared" si="20"/>
        <v>750</v>
      </c>
      <c r="G290" s="109">
        <v>750</v>
      </c>
      <c r="H290" s="109">
        <v>1</v>
      </c>
      <c r="I290" s="109">
        <f>VLOOKUP(A290,'ARTICLES 10052022'!$A$3:$Q$1031,17,FALSE)</f>
        <v>1155.5999999999999</v>
      </c>
      <c r="J290" s="109">
        <f t="shared" si="21"/>
        <v>1155.5999999999999</v>
      </c>
      <c r="K290" s="109">
        <f>VLOOKUP(A290,'ARTICLES 10052022'!$A$3:$J$1031,10,FALSE)</f>
        <v>817.8</v>
      </c>
      <c r="L290" s="109">
        <f t="shared" si="22"/>
        <v>817.8</v>
      </c>
      <c r="M290" s="109">
        <f t="shared" si="23"/>
        <v>337.79999999999995</v>
      </c>
      <c r="N290" s="116">
        <f t="shared" si="24"/>
        <v>0.29231568016614745</v>
      </c>
    </row>
    <row r="291" spans="1:14" ht="11.25" customHeight="1">
      <c r="A291" s="110" t="s">
        <v>3998</v>
      </c>
      <c r="B291" s="110" t="str">
        <f>VLOOKUP(A291,'ARTICLES 10052022'!$A$1:$D$1031,4,FALSE)</f>
        <v>AA</v>
      </c>
      <c r="C291" s="110" t="s">
        <v>3999</v>
      </c>
      <c r="D291" s="110">
        <f>VLOOKUP(A291,'STEEVE RESTITUTION'!$A$3:$H$484,8,FALSE)</f>
        <v>1811.1050000000002</v>
      </c>
      <c r="E291" s="111">
        <v>150</v>
      </c>
      <c r="F291" s="111">
        <f t="shared" si="20"/>
        <v>1173.6006</v>
      </c>
      <c r="G291" s="111">
        <v>176040.09</v>
      </c>
      <c r="H291" s="111">
        <v>177</v>
      </c>
      <c r="I291" s="111">
        <f>VLOOKUP(A291,'ARTICLES 10052022'!$A$3:$Q$1031,17,FALSE)</f>
        <v>1811.1050000000002</v>
      </c>
      <c r="J291" s="111">
        <f t="shared" si="21"/>
        <v>320565.58500000002</v>
      </c>
      <c r="K291" s="111">
        <f>VLOOKUP(A291,'ARTICLES 10052022'!$A$3:$J$1031,10,FALSE)</f>
        <v>1280.3399999999999</v>
      </c>
      <c r="L291" s="111">
        <f t="shared" si="22"/>
        <v>226620.18</v>
      </c>
      <c r="M291" s="111">
        <f t="shared" si="23"/>
        <v>93945.405000000028</v>
      </c>
      <c r="N291" s="117">
        <f t="shared" si="24"/>
        <v>0.29306141830539928</v>
      </c>
    </row>
    <row r="292" spans="1:14" ht="11.55" customHeight="1">
      <c r="A292" s="110" t="s">
        <v>3934</v>
      </c>
      <c r="B292" s="110" t="str">
        <f>VLOOKUP(A292,'ARTICLES 10052022'!$A$1:$D$1031,4,FALSE)</f>
        <v>AA</v>
      </c>
      <c r="C292" s="110" t="s">
        <v>3935</v>
      </c>
      <c r="D292" s="110">
        <f>VLOOKUP(A292,'STEEVE RESTITUTION'!$A$3:$H$484,8,FALSE)</f>
        <v>484.84299999999996</v>
      </c>
      <c r="E292" s="111">
        <v>35</v>
      </c>
      <c r="F292" s="111">
        <f t="shared" si="20"/>
        <v>322.28457142857138</v>
      </c>
      <c r="G292" s="111">
        <v>11279.96</v>
      </c>
      <c r="H292" s="111">
        <v>41</v>
      </c>
      <c r="I292" s="111">
        <f>VLOOKUP(A292,'ARTICLES 10052022'!$A$3:$Q$1031,17,FALSE)</f>
        <v>484.84299999999996</v>
      </c>
      <c r="J292" s="111">
        <f t="shared" si="21"/>
        <v>19878.562999999998</v>
      </c>
      <c r="K292" s="111">
        <f>VLOOKUP(A292,'ARTICLES 10052022'!$A$3:$J$1031,10,FALSE)</f>
        <v>342.61</v>
      </c>
      <c r="L292" s="111">
        <f t="shared" si="22"/>
        <v>14047.01</v>
      </c>
      <c r="M292" s="111">
        <f t="shared" si="23"/>
        <v>5831.5529999999981</v>
      </c>
      <c r="N292" s="117">
        <f t="shared" si="24"/>
        <v>0.29335888112234265</v>
      </c>
    </row>
    <row r="293" spans="1:14" ht="11.25" customHeight="1">
      <c r="A293" s="110" t="s">
        <v>3986</v>
      </c>
      <c r="B293" s="110" t="str">
        <f>VLOOKUP(A293,'ARTICLES 10052022'!$A$1:$D$1031,4,FALSE)</f>
        <v>Z</v>
      </c>
      <c r="C293" s="110" t="s">
        <v>3987</v>
      </c>
      <c r="D293" s="110">
        <f>VLOOKUP(A293,'STEEVE RESTITUTION'!$A$3:$H$484,8,FALSE)</f>
        <v>484.84299999999996</v>
      </c>
      <c r="E293" s="111">
        <v>55</v>
      </c>
      <c r="F293" s="111">
        <f t="shared" si="20"/>
        <v>371.09200000000004</v>
      </c>
      <c r="G293" s="111">
        <v>20410.060000000001</v>
      </c>
      <c r="H293" s="111">
        <v>64</v>
      </c>
      <c r="I293" s="111">
        <f>VLOOKUP(A293,'ARTICLES 10052022'!$A$3:$Q$1031,17,FALSE)</f>
        <v>484.84299999999996</v>
      </c>
      <c r="J293" s="111">
        <f t="shared" si="21"/>
        <v>31029.951999999997</v>
      </c>
      <c r="K293" s="111">
        <f>VLOOKUP(A293,'ARTICLES 10052022'!$A$3:$J$1031,10,FALSE)</f>
        <v>342.61</v>
      </c>
      <c r="L293" s="111">
        <f t="shared" si="22"/>
        <v>21927.040000000001</v>
      </c>
      <c r="M293" s="111">
        <f t="shared" si="23"/>
        <v>9102.9119999999966</v>
      </c>
      <c r="N293" s="117">
        <f t="shared" si="24"/>
        <v>0.2933588811223426</v>
      </c>
    </row>
    <row r="294" spans="1:14" ht="11.55" customHeight="1">
      <c r="A294" s="110" t="s">
        <v>3994</v>
      </c>
      <c r="B294" s="110" t="str">
        <f>VLOOKUP(A294,'ARTICLES 10052022'!$A$1:$D$1031,4,FALSE)</f>
        <v>AA</v>
      </c>
      <c r="C294" s="110" t="s">
        <v>3995</v>
      </c>
      <c r="D294" s="110">
        <f>VLOOKUP(A294,'STEEVE RESTITUTION'!$A$3:$H$484,8,FALSE)</f>
        <v>1718.077</v>
      </c>
      <c r="E294" s="111">
        <v>266</v>
      </c>
      <c r="F294" s="111">
        <f t="shared" si="20"/>
        <v>1112.8215037593986</v>
      </c>
      <c r="G294" s="111">
        <v>296010.52</v>
      </c>
      <c r="H294" s="111">
        <v>313</v>
      </c>
      <c r="I294" s="111">
        <f>VLOOKUP(A294,'ARTICLES 10052022'!$A$3:$Q$1031,17,FALSE)</f>
        <v>1718.077</v>
      </c>
      <c r="J294" s="111">
        <f t="shared" si="21"/>
        <v>537758.10100000002</v>
      </c>
      <c r="K294" s="111">
        <f>VLOOKUP(A294,'ARTICLES 10052022'!$A$3:$J$1031,10,FALSE)</f>
        <v>1218.1200000000001</v>
      </c>
      <c r="L294" s="111">
        <f t="shared" si="22"/>
        <v>381271.56000000006</v>
      </c>
      <c r="M294" s="111">
        <f t="shared" si="23"/>
        <v>156486.54099999997</v>
      </c>
      <c r="N294" s="117">
        <f t="shared" si="24"/>
        <v>0.29099801696897165</v>
      </c>
    </row>
    <row r="295" spans="1:14" ht="11.25" customHeight="1">
      <c r="A295" s="108" t="s">
        <v>4004</v>
      </c>
      <c r="B295" s="108" t="str">
        <f>VLOOKUP(A295,'ARTICLES 10052022'!$A$1:$D$1031,4,FALSE)</f>
        <v>AA</v>
      </c>
      <c r="C295" s="108" t="s">
        <v>4005</v>
      </c>
      <c r="D295" s="108">
        <f>VLOOKUP(A295,'STEEVE RESTITUTION'!$A$3:$H$484,8,FALSE)</f>
        <v>2329.9430000000002</v>
      </c>
      <c r="E295" s="109">
        <v>49</v>
      </c>
      <c r="F295" s="109">
        <f t="shared" si="20"/>
        <v>1505.9979591836734</v>
      </c>
      <c r="G295" s="109">
        <v>73793.899999999994</v>
      </c>
      <c r="H295" s="109">
        <v>57</v>
      </c>
      <c r="I295" s="109">
        <f>VLOOKUP(A295,'ARTICLES 10052022'!$A$3:$Q$1031,17,FALSE)</f>
        <v>2329.9430000000002</v>
      </c>
      <c r="J295" s="109">
        <f t="shared" si="21"/>
        <v>132806.75100000002</v>
      </c>
      <c r="K295" s="109">
        <f>VLOOKUP(A295,'ARTICLES 10052022'!$A$3:$J$1031,10,FALSE)</f>
        <v>1652.9099999999999</v>
      </c>
      <c r="L295" s="109">
        <f t="shared" si="22"/>
        <v>94215.87</v>
      </c>
      <c r="M295" s="109">
        <f t="shared" si="23"/>
        <v>38590.881000000023</v>
      </c>
      <c r="N295" s="116">
        <f t="shared" si="24"/>
        <v>0.29057921159444688</v>
      </c>
    </row>
    <row r="296" spans="1:14" ht="11.55" customHeight="1">
      <c r="A296" s="110" t="s">
        <v>4030</v>
      </c>
      <c r="B296" s="110" t="str">
        <f>VLOOKUP(A296,'ARTICLES 10052022'!$A$1:$D$1031,4,FALSE)</f>
        <v>AA</v>
      </c>
      <c r="C296" s="110" t="s">
        <v>4031</v>
      </c>
      <c r="D296" s="110">
        <f>VLOOKUP(A296,'STEEVE RESTITUTION'!$A$3:$H$484,8,FALSE)</f>
        <v>1066.8000000000002</v>
      </c>
      <c r="E296" s="111">
        <v>10</v>
      </c>
      <c r="F296" s="111">
        <f t="shared" si="20"/>
        <v>673.72700000000009</v>
      </c>
      <c r="G296" s="111">
        <v>6737.27</v>
      </c>
      <c r="H296" s="111">
        <v>11</v>
      </c>
      <c r="I296" s="111">
        <f>VLOOKUP(A296,'ARTICLES 10052022'!$A$3:$Q$1031,17,FALSE)</f>
        <v>1066.8000000000002</v>
      </c>
      <c r="J296" s="111">
        <f t="shared" si="21"/>
        <v>11734.800000000003</v>
      </c>
      <c r="K296" s="111">
        <f>VLOOKUP(A296,'ARTICLES 10052022'!$A$3:$J$1031,10,FALSE)</f>
        <v>758.6</v>
      </c>
      <c r="L296" s="111">
        <f t="shared" si="22"/>
        <v>8344.6</v>
      </c>
      <c r="M296" s="111">
        <f t="shared" si="23"/>
        <v>3390.2000000000025</v>
      </c>
      <c r="N296" s="117">
        <f t="shared" si="24"/>
        <v>0.28890138732658432</v>
      </c>
    </row>
    <row r="297" spans="1:14" ht="11.25" customHeight="1">
      <c r="A297" s="108" t="s">
        <v>3936</v>
      </c>
      <c r="B297" s="108" t="str">
        <f>VLOOKUP(A297,'ARTICLES 10052022'!$A$1:$D$1031,4,FALSE)</f>
        <v>AA</v>
      </c>
      <c r="C297" s="108" t="s">
        <v>3937</v>
      </c>
      <c r="D297" s="108">
        <f>VLOOKUP(A297,'STEEVE RESTITUTION'!$A$3:$H$484,8,FALSE)</f>
        <v>587.37899999999991</v>
      </c>
      <c r="E297" s="109">
        <v>8</v>
      </c>
      <c r="F297" s="109">
        <f t="shared" si="20"/>
        <v>389.91125</v>
      </c>
      <c r="G297" s="109">
        <v>3119.29</v>
      </c>
      <c r="H297" s="109">
        <v>9</v>
      </c>
      <c r="I297" s="109">
        <f>VLOOKUP(A297,'ARTICLES 10052022'!$A$3:$Q$1031,17,FALSE)</f>
        <v>587.37899999999991</v>
      </c>
      <c r="J297" s="109">
        <f t="shared" si="21"/>
        <v>5286.4109999999991</v>
      </c>
      <c r="K297" s="109">
        <f>VLOOKUP(A297,'ARTICLES 10052022'!$A$3:$J$1031,10,FALSE)</f>
        <v>415.85</v>
      </c>
      <c r="L297" s="109">
        <f t="shared" si="22"/>
        <v>3742.65</v>
      </c>
      <c r="M297" s="109">
        <f t="shared" si="23"/>
        <v>1543.7609999999991</v>
      </c>
      <c r="N297" s="116">
        <f t="shared" si="24"/>
        <v>0.2920243999189619</v>
      </c>
    </row>
    <row r="298" spans="1:14" ht="11.55" customHeight="1">
      <c r="A298" s="110" t="s">
        <v>3938</v>
      </c>
      <c r="B298" s="110" t="str">
        <f>VLOOKUP(A298,'ARTICLES 10052022'!$A$1:$D$1031,4,FALSE)</f>
        <v>AA</v>
      </c>
      <c r="C298" s="110" t="s">
        <v>3939</v>
      </c>
      <c r="D298" s="110">
        <f>VLOOKUP(A298,'STEEVE RESTITUTION'!$A$3:$H$484,8,FALSE)</f>
        <v>711.7829999999999</v>
      </c>
      <c r="E298" s="111">
        <v>25</v>
      </c>
      <c r="F298" s="111">
        <f t="shared" si="20"/>
        <v>456.2364</v>
      </c>
      <c r="G298" s="111">
        <v>11405.91</v>
      </c>
      <c r="H298" s="111">
        <v>29</v>
      </c>
      <c r="I298" s="111">
        <f>VLOOKUP(A298,'ARTICLES 10052022'!$A$3:$Q$1031,17,FALSE)</f>
        <v>711.7829999999999</v>
      </c>
      <c r="J298" s="111">
        <f t="shared" si="21"/>
        <v>20641.706999999999</v>
      </c>
      <c r="K298" s="111">
        <f>VLOOKUP(A298,'ARTICLES 10052022'!$A$3:$J$1031,10,FALSE)</f>
        <v>504.71</v>
      </c>
      <c r="L298" s="111">
        <f t="shared" si="22"/>
        <v>14636.59</v>
      </c>
      <c r="M298" s="111">
        <f t="shared" si="23"/>
        <v>6005.1169999999984</v>
      </c>
      <c r="N298" s="117">
        <f t="shared" si="24"/>
        <v>0.29092153085982658</v>
      </c>
    </row>
    <row r="299" spans="1:14" ht="11.25" customHeight="1">
      <c r="A299" s="108" t="s">
        <v>4000</v>
      </c>
      <c r="B299" s="108" t="str">
        <f>VLOOKUP(A299,'ARTICLES 10052022'!$A$1:$D$1031,4,FALSE)</f>
        <v>AA</v>
      </c>
      <c r="C299" s="108" t="s">
        <v>4001</v>
      </c>
      <c r="D299" s="108">
        <f>VLOOKUP(A299,'STEEVE RESTITUTION'!$A$3:$H$484,8,FALSE)</f>
        <v>2236.915</v>
      </c>
      <c r="E299" s="109">
        <v>117</v>
      </c>
      <c r="F299" s="109">
        <f t="shared" si="20"/>
        <v>1451.5728205128205</v>
      </c>
      <c r="G299" s="109">
        <v>169834.02</v>
      </c>
      <c r="H299" s="109">
        <v>138</v>
      </c>
      <c r="I299" s="109">
        <f>VLOOKUP(A299,'ARTICLES 10052022'!$A$3:$Q$1031,17,FALSE)</f>
        <v>2236.915</v>
      </c>
      <c r="J299" s="109">
        <f t="shared" si="21"/>
        <v>308694.27</v>
      </c>
      <c r="K299" s="109">
        <f>VLOOKUP(A299,'ARTICLES 10052022'!$A$3:$J$1031,10,FALSE)</f>
        <v>1590.69</v>
      </c>
      <c r="L299" s="109">
        <f t="shared" si="22"/>
        <v>219515.22</v>
      </c>
      <c r="M299" s="109">
        <f t="shared" si="23"/>
        <v>89179.050000000017</v>
      </c>
      <c r="N299" s="116">
        <f t="shared" si="24"/>
        <v>0.28889117378174856</v>
      </c>
    </row>
    <row r="300" spans="1:14" ht="11.25" customHeight="1">
      <c r="A300" s="108" t="s">
        <v>3940</v>
      </c>
      <c r="B300" s="108" t="str">
        <f>VLOOKUP(A300,'ARTICLES 10052022'!$A$1:$D$1031,4,FALSE)</f>
        <v>AA</v>
      </c>
      <c r="C300" s="108" t="s">
        <v>3941</v>
      </c>
      <c r="D300" s="108">
        <f>VLOOKUP(A300,'STEEVE RESTITUTION'!$A$3:$H$484,8,FALSE)</f>
        <v>789.81899999999996</v>
      </c>
      <c r="E300" s="109">
        <v>39</v>
      </c>
      <c r="F300" s="109">
        <f t="shared" si="20"/>
        <v>514.96410256410252</v>
      </c>
      <c r="G300" s="109">
        <v>20083.599999999999</v>
      </c>
      <c r="H300" s="109">
        <v>46</v>
      </c>
      <c r="I300" s="109">
        <f>VLOOKUP(A300,'ARTICLES 10052022'!$A$3:$Q$1031,17,FALSE)</f>
        <v>789.81899999999996</v>
      </c>
      <c r="J300" s="109">
        <f t="shared" si="21"/>
        <v>36331.673999999999</v>
      </c>
      <c r="K300" s="109">
        <f>VLOOKUP(A300,'ARTICLES 10052022'!$A$3:$J$1031,10,FALSE)</f>
        <v>560.45000000000005</v>
      </c>
      <c r="L300" s="109">
        <f t="shared" si="22"/>
        <v>25780.7</v>
      </c>
      <c r="M300" s="109">
        <f t="shared" si="23"/>
        <v>10550.973999999998</v>
      </c>
      <c r="N300" s="116">
        <f t="shared" si="24"/>
        <v>0.29040704262622191</v>
      </c>
    </row>
    <row r="301" spans="1:14" ht="11.55" customHeight="1">
      <c r="A301" s="110" t="s">
        <v>4006</v>
      </c>
      <c r="B301" s="110" t="str">
        <f>VLOOKUP(A301,'ARTICLES 10052022'!$A$1:$D$1031,4,FALSE)</f>
        <v>AA</v>
      </c>
      <c r="C301" s="110" t="s">
        <v>4007</v>
      </c>
      <c r="D301" s="110">
        <f>VLOOKUP(A301,'STEEVE RESTITUTION'!$A$3:$H$484,8,FALSE)</f>
        <v>1357.2</v>
      </c>
      <c r="E301" s="111">
        <v>2</v>
      </c>
      <c r="F301" s="111">
        <f t="shared" si="20"/>
        <v>825</v>
      </c>
      <c r="G301" s="111">
        <v>1650</v>
      </c>
      <c r="H301" s="111">
        <v>2</v>
      </c>
      <c r="I301" s="111">
        <f>VLOOKUP(A301,'ARTICLES 10052022'!$A$3:$Q$1031,17,FALSE)</f>
        <v>1357.2</v>
      </c>
      <c r="J301" s="111">
        <f t="shared" si="21"/>
        <v>2714.4</v>
      </c>
      <c r="K301" s="111">
        <f>VLOOKUP(A301,'ARTICLES 10052022'!$A$3:$J$1031,10,FALSE)</f>
        <v>968</v>
      </c>
      <c r="L301" s="111">
        <f t="shared" si="22"/>
        <v>1936</v>
      </c>
      <c r="M301" s="111">
        <f t="shared" si="23"/>
        <v>778.40000000000009</v>
      </c>
      <c r="N301" s="117">
        <f t="shared" si="24"/>
        <v>0.28676687297376957</v>
      </c>
    </row>
    <row r="302" spans="1:14" ht="11.25" customHeight="1">
      <c r="A302" s="108" t="s">
        <v>3944</v>
      </c>
      <c r="B302" s="108" t="str">
        <f>VLOOKUP(A302,'ARTICLES 10052022'!$A$1:$D$1031,4,FALSE)</f>
        <v>AA</v>
      </c>
      <c r="C302" s="108" t="s">
        <v>3945</v>
      </c>
      <c r="D302" s="108">
        <f>VLOOKUP(A302,'STEEVE RESTITUTION'!$A$3:$H$484,8,FALSE)</f>
        <v>909.77099999999996</v>
      </c>
      <c r="E302" s="109">
        <v>3</v>
      </c>
      <c r="F302" s="109">
        <f t="shared" si="20"/>
        <v>571.66666666666663</v>
      </c>
      <c r="G302" s="109">
        <v>1715</v>
      </c>
      <c r="H302" s="109">
        <v>3</v>
      </c>
      <c r="I302" s="109">
        <f>VLOOKUP(A302,'ARTICLES 10052022'!$A$3:$Q$1031,17,FALSE)</f>
        <v>909.77099999999996</v>
      </c>
      <c r="J302" s="109">
        <f t="shared" si="21"/>
        <v>2729.3130000000001</v>
      </c>
      <c r="K302" s="109">
        <f>VLOOKUP(A302,'ARTICLES 10052022'!$A$3:$J$1031,10,FALSE)</f>
        <v>646.13000000000011</v>
      </c>
      <c r="L302" s="109">
        <f t="shared" si="22"/>
        <v>1938.3900000000003</v>
      </c>
      <c r="M302" s="109">
        <f t="shared" si="23"/>
        <v>790.92299999999977</v>
      </c>
      <c r="N302" s="116">
        <f t="shared" si="24"/>
        <v>0.28978830936576339</v>
      </c>
    </row>
    <row r="303" spans="1:14" ht="11.55" customHeight="1">
      <c r="A303" s="110" t="s">
        <v>3942</v>
      </c>
      <c r="B303" s="110" t="str">
        <f>VLOOKUP(A303,'ARTICLES 10052022'!$A$1:$D$1031,4,FALSE)</f>
        <v>AA</v>
      </c>
      <c r="C303" s="110" t="s">
        <v>3943</v>
      </c>
      <c r="D303" s="110">
        <f>VLOOKUP(A303,'STEEVE RESTITUTION'!$A$3:$H$484,8,FALSE)</f>
        <v>941.67699999999991</v>
      </c>
      <c r="E303" s="111">
        <v>21</v>
      </c>
      <c r="F303" s="111">
        <f t="shared" si="20"/>
        <v>575.61904761904759</v>
      </c>
      <c r="G303" s="111">
        <v>12088</v>
      </c>
      <c r="H303" s="111">
        <v>24</v>
      </c>
      <c r="I303" s="111">
        <f>VLOOKUP(A303,'ARTICLES 10052022'!$A$3:$Q$1031,17,FALSE)</f>
        <v>941.67699999999991</v>
      </c>
      <c r="J303" s="111">
        <f t="shared" si="21"/>
        <v>22600.248</v>
      </c>
      <c r="K303" s="111">
        <f>VLOOKUP(A303,'ARTICLES 10052022'!$A$3:$J$1031,10,FALSE)</f>
        <v>668.92000000000007</v>
      </c>
      <c r="L303" s="111">
        <f t="shared" si="22"/>
        <v>16054.080000000002</v>
      </c>
      <c r="M303" s="111">
        <f t="shared" si="23"/>
        <v>6546.1679999999978</v>
      </c>
      <c r="N303" s="117">
        <f t="shared" si="24"/>
        <v>0.28965027286426226</v>
      </c>
    </row>
    <row r="304" spans="1:14" ht="11.25" customHeight="1">
      <c r="A304" s="110" t="s">
        <v>3946</v>
      </c>
      <c r="B304" s="110" t="str">
        <f>VLOOKUP(A304,'ARTICLES 10052022'!$A$1:$D$1031,4,FALSE)</f>
        <v>AA</v>
      </c>
      <c r="C304" s="110" t="s">
        <v>3947</v>
      </c>
      <c r="D304" s="110">
        <f>VLOOKUP(A304,'STEEVE RESTITUTION'!$A$3:$H$484,8,FALSE)</f>
        <v>945.90499999999986</v>
      </c>
      <c r="E304" s="111">
        <v>14</v>
      </c>
      <c r="F304" s="111">
        <f t="shared" si="20"/>
        <v>607.71428571428567</v>
      </c>
      <c r="G304" s="111">
        <v>8508</v>
      </c>
      <c r="H304" s="111">
        <v>16</v>
      </c>
      <c r="I304" s="111">
        <f>VLOOKUP(A304,'ARTICLES 10052022'!$A$3:$Q$1031,17,FALSE)</f>
        <v>945.90499999999986</v>
      </c>
      <c r="J304" s="111">
        <f t="shared" si="21"/>
        <v>15134.479999999998</v>
      </c>
      <c r="K304" s="111">
        <f>VLOOKUP(A304,'ARTICLES 10052022'!$A$3:$J$1031,10,FALSE)</f>
        <v>671.94</v>
      </c>
      <c r="L304" s="111">
        <f t="shared" si="22"/>
        <v>10751.04</v>
      </c>
      <c r="M304" s="111">
        <f t="shared" si="23"/>
        <v>4383.4399999999969</v>
      </c>
      <c r="N304" s="117">
        <f t="shared" si="24"/>
        <v>0.28963267981456897</v>
      </c>
    </row>
    <row r="305" spans="1:14" ht="12" customHeight="1">
      <c r="A305" s="110" t="s">
        <v>3968</v>
      </c>
      <c r="B305" s="110" t="str">
        <f>VLOOKUP(A305,'ARTICLES 10052022'!$A$1:$D$1031,4,FALSE)</f>
        <v>AA</v>
      </c>
      <c r="C305" s="110" t="s">
        <v>3969</v>
      </c>
      <c r="D305" s="110">
        <f>VLOOKUP(A305,'STEEVE RESTITUTION'!$A$3:$H$484,8,FALSE)</f>
        <v>2535.7710000000002</v>
      </c>
      <c r="E305" s="111">
        <v>73</v>
      </c>
      <c r="F305" s="111">
        <f t="shared" si="20"/>
        <v>1649.1638356164385</v>
      </c>
      <c r="G305" s="111">
        <v>120388.96</v>
      </c>
      <c r="H305" s="111">
        <v>86</v>
      </c>
      <c r="I305" s="111">
        <f>VLOOKUP(A305,'ARTICLES 10052022'!$A$3:$Q$1031,17,FALSE)</f>
        <v>2535.7710000000002</v>
      </c>
      <c r="J305" s="111">
        <f t="shared" si="21"/>
        <v>218076.30600000001</v>
      </c>
      <c r="K305" s="111">
        <f>VLOOKUP(A305,'ARTICLES 10052022'!$A$3:$J$1031,10,FALSE)</f>
        <v>1806.1299999999999</v>
      </c>
      <c r="L305" s="111">
        <f t="shared" si="22"/>
        <v>155327.18</v>
      </c>
      <c r="M305" s="111">
        <f t="shared" si="23"/>
        <v>62749.126000000018</v>
      </c>
      <c r="N305" s="117">
        <f t="shared" si="24"/>
        <v>0.28773931084470961</v>
      </c>
    </row>
    <row r="306" spans="1:14" ht="11.7" customHeight="1">
      <c r="A306" s="110" t="s">
        <v>3950</v>
      </c>
      <c r="B306" s="110" t="str">
        <f>VLOOKUP(A306,'ARTICLES 10052022'!$A$1:$D$1031,4,FALSE)</f>
        <v>AA</v>
      </c>
      <c r="C306" s="110" t="s">
        <v>3951</v>
      </c>
      <c r="D306" s="110">
        <f>VLOOKUP(A306,'STEEVE RESTITUTION'!$A$3:$H$484,8,FALSE)</f>
        <v>1141.9470000000001</v>
      </c>
      <c r="E306" s="111">
        <v>6</v>
      </c>
      <c r="F306" s="111">
        <f t="shared" si="20"/>
        <v>744</v>
      </c>
      <c r="G306" s="111">
        <v>4464</v>
      </c>
      <c r="H306" s="111">
        <v>7</v>
      </c>
      <c r="I306" s="111">
        <f>VLOOKUP(A306,'ARTICLES 10052022'!$A$3:$Q$1031,17,FALSE)</f>
        <v>1141.9470000000001</v>
      </c>
      <c r="J306" s="111">
        <f t="shared" si="21"/>
        <v>7993.6290000000008</v>
      </c>
      <c r="K306" s="111">
        <f>VLOOKUP(A306,'ARTICLES 10052022'!$A$3:$J$1031,10,FALSE)</f>
        <v>811.97</v>
      </c>
      <c r="L306" s="111">
        <f t="shared" si="22"/>
        <v>5683.79</v>
      </c>
      <c r="M306" s="111">
        <f t="shared" si="23"/>
        <v>2309.8390000000009</v>
      </c>
      <c r="N306" s="117">
        <f t="shared" si="24"/>
        <v>0.28895999551642948</v>
      </c>
    </row>
    <row r="307" spans="1:14" ht="11.55" customHeight="1">
      <c r="A307" s="108" t="s">
        <v>3948</v>
      </c>
      <c r="B307" s="108" t="str">
        <f>VLOOKUP(A307,'ARTICLES 10052022'!$A$1:$D$1031,4,FALSE)</f>
        <v>AA</v>
      </c>
      <c r="C307" s="108" t="s">
        <v>3949</v>
      </c>
      <c r="D307" s="108">
        <f>VLOOKUP(A307,'STEEVE RESTITUTION'!$A$3:$H$484,8,FALSE)</f>
        <v>1170.115</v>
      </c>
      <c r="E307" s="109">
        <v>17</v>
      </c>
      <c r="F307" s="109">
        <f t="shared" si="20"/>
        <v>768.76117647058823</v>
      </c>
      <c r="G307" s="109">
        <v>13068.94</v>
      </c>
      <c r="H307" s="109">
        <v>20</v>
      </c>
      <c r="I307" s="109">
        <f>VLOOKUP(A307,'ARTICLES 10052022'!$A$3:$Q$1031,17,FALSE)</f>
        <v>1170.115</v>
      </c>
      <c r="J307" s="109">
        <f t="shared" si="21"/>
        <v>23402.3</v>
      </c>
      <c r="K307" s="109">
        <f>VLOOKUP(A307,'ARTICLES 10052022'!$A$3:$J$1031,10,FALSE)</f>
        <v>832.09</v>
      </c>
      <c r="L307" s="109">
        <f t="shared" si="22"/>
        <v>16641.8</v>
      </c>
      <c r="M307" s="109">
        <f t="shared" si="23"/>
        <v>6760.5</v>
      </c>
      <c r="N307" s="116">
        <f t="shared" si="24"/>
        <v>0.2888818620392013</v>
      </c>
    </row>
    <row r="308" spans="1:14" ht="11.25" customHeight="1">
      <c r="A308" s="108" t="s">
        <v>3952</v>
      </c>
      <c r="B308" s="108" t="str">
        <f>VLOOKUP(A308,'ARTICLES 10052022'!$A$1:$D$1031,4,FALSE)</f>
        <v>AA</v>
      </c>
      <c r="C308" s="108" t="s">
        <v>3953</v>
      </c>
      <c r="D308" s="108">
        <f>VLOOKUP(A308,'STEEVE RESTITUTION'!$A$3:$H$484,8,FALSE)</f>
        <v>1174.3430000000001</v>
      </c>
      <c r="E308" s="109">
        <v>9</v>
      </c>
      <c r="F308" s="109">
        <f t="shared" si="20"/>
        <v>716.95666666666659</v>
      </c>
      <c r="G308" s="109">
        <v>6452.61</v>
      </c>
      <c r="H308" s="109">
        <v>10</v>
      </c>
      <c r="I308" s="109">
        <f>VLOOKUP(A308,'ARTICLES 10052022'!$A$3:$Q$1031,17,FALSE)</f>
        <v>1174.3430000000001</v>
      </c>
      <c r="J308" s="109">
        <f t="shared" si="21"/>
        <v>11743.43</v>
      </c>
      <c r="K308" s="109">
        <f>VLOOKUP(A308,'ARTICLES 10052022'!$A$3:$J$1031,10,FALSE)</f>
        <v>835.11</v>
      </c>
      <c r="L308" s="109">
        <f t="shared" si="22"/>
        <v>8351.1</v>
      </c>
      <c r="M308" s="109">
        <f t="shared" si="23"/>
        <v>3392.33</v>
      </c>
      <c r="N308" s="116">
        <f t="shared" si="24"/>
        <v>0.28887045777937109</v>
      </c>
    </row>
    <row r="309" spans="1:14" ht="11.55" customHeight="1">
      <c r="A309" s="108" t="s">
        <v>3912</v>
      </c>
      <c r="B309" s="108" t="str">
        <f>VLOOKUP(A309,'ARTICLES 10052022'!$A$1:$D$1031,4,FALSE)</f>
        <v>AA</v>
      </c>
      <c r="C309" s="108" t="s">
        <v>3913</v>
      </c>
      <c r="D309" s="108">
        <f>VLOOKUP(A309,'STEEVE RESTITUTION'!$A$3:$H$484,8,FALSE)</f>
        <v>1178.5710000000001</v>
      </c>
      <c r="E309" s="109">
        <v>12</v>
      </c>
      <c r="F309" s="109">
        <f t="shared" si="20"/>
        <v>754.97833333333335</v>
      </c>
      <c r="G309" s="109">
        <v>9059.74</v>
      </c>
      <c r="H309" s="109">
        <v>14</v>
      </c>
      <c r="I309" s="109">
        <f>VLOOKUP(A309,'ARTICLES 10052022'!$A$3:$Q$1031,17,FALSE)</f>
        <v>1178.5710000000001</v>
      </c>
      <c r="J309" s="109">
        <f t="shared" si="21"/>
        <v>16499.994000000002</v>
      </c>
      <c r="K309" s="109">
        <f>VLOOKUP(A309,'ARTICLES 10052022'!$A$3:$J$1031,10,FALSE)</f>
        <v>838.13000000000011</v>
      </c>
      <c r="L309" s="109">
        <f t="shared" si="22"/>
        <v>11733.820000000002</v>
      </c>
      <c r="M309" s="109">
        <f t="shared" si="23"/>
        <v>4766.1740000000009</v>
      </c>
      <c r="N309" s="116">
        <f t="shared" si="24"/>
        <v>0.2888591353427159</v>
      </c>
    </row>
    <row r="310" spans="1:14" ht="11.25" customHeight="1">
      <c r="A310" s="110" t="s">
        <v>3914</v>
      </c>
      <c r="B310" s="110" t="str">
        <f>VLOOKUP(A310,'ARTICLES 10052022'!$A$1:$D$1031,4,FALSE)</f>
        <v>AA</v>
      </c>
      <c r="C310" s="110" t="s">
        <v>3915</v>
      </c>
      <c r="D310" s="110">
        <f>VLOOKUP(A310,'STEEVE RESTITUTION'!$A$3:$H$484,8,FALSE)</f>
        <v>1270.3410000000001</v>
      </c>
      <c r="E310" s="111">
        <v>1</v>
      </c>
      <c r="F310" s="111">
        <f t="shared" si="20"/>
        <v>824</v>
      </c>
      <c r="G310" s="111">
        <v>824</v>
      </c>
      <c r="H310" s="111">
        <v>1</v>
      </c>
      <c r="I310" s="111">
        <f>VLOOKUP(A310,'ARTICLES 10052022'!$A$3:$Q$1031,17,FALSE)</f>
        <v>1270.3410000000001</v>
      </c>
      <c r="J310" s="111">
        <f t="shared" si="21"/>
        <v>1270.3410000000001</v>
      </c>
      <c r="K310" s="111">
        <f>VLOOKUP(A310,'ARTICLES 10052022'!$A$3:$J$1031,10,FALSE)</f>
        <v>903.68000000000006</v>
      </c>
      <c r="L310" s="111">
        <f t="shared" si="22"/>
        <v>903.68000000000006</v>
      </c>
      <c r="M310" s="111">
        <f t="shared" si="23"/>
        <v>366.66100000000006</v>
      </c>
      <c r="N310" s="117">
        <f t="shared" si="24"/>
        <v>0.28863195000397535</v>
      </c>
    </row>
    <row r="311" spans="1:14" ht="11.55" customHeight="1">
      <c r="A311" s="110" t="s">
        <v>3910</v>
      </c>
      <c r="B311" s="110" t="str">
        <f>VLOOKUP(A311,'ARTICLES 10052022'!$A$1:$D$1031,4,FALSE)</f>
        <v>AA</v>
      </c>
      <c r="C311" s="110" t="s">
        <v>3911</v>
      </c>
      <c r="D311" s="110">
        <f>VLOOKUP(A311,'STEEVE RESTITUTION'!$A$3:$H$484,8,FALSE)</f>
        <v>1326.2570000000001</v>
      </c>
      <c r="E311" s="111">
        <v>2</v>
      </c>
      <c r="F311" s="111">
        <f t="shared" si="20"/>
        <v>891.13499999999999</v>
      </c>
      <c r="G311" s="111">
        <v>1782.27</v>
      </c>
      <c r="H311" s="111">
        <v>2</v>
      </c>
      <c r="I311" s="111">
        <f>VLOOKUP(A311,'ARTICLES 10052022'!$A$3:$Q$1031,17,FALSE)</f>
        <v>1326.2570000000001</v>
      </c>
      <c r="J311" s="111">
        <f t="shared" si="21"/>
        <v>2652.5140000000001</v>
      </c>
      <c r="K311" s="111">
        <f>VLOOKUP(A311,'ARTICLES 10052022'!$A$3:$J$1031,10,FALSE)</f>
        <v>943.62</v>
      </c>
      <c r="L311" s="111">
        <f t="shared" si="22"/>
        <v>1887.24</v>
      </c>
      <c r="M311" s="111">
        <f t="shared" si="23"/>
        <v>765.27400000000011</v>
      </c>
      <c r="N311" s="117">
        <f t="shared" si="24"/>
        <v>0.28850893906686265</v>
      </c>
    </row>
    <row r="312" spans="1:14" ht="11.25" customHeight="1">
      <c r="A312" s="108" t="s">
        <v>3916</v>
      </c>
      <c r="B312" s="108" t="str">
        <f>VLOOKUP(A312,'ARTICLES 10052022'!$A$1:$D$1031,4,FALSE)</f>
        <v>AA</v>
      </c>
      <c r="C312" s="108" t="s">
        <v>3917</v>
      </c>
      <c r="D312" s="108">
        <f>VLOOKUP(A312,'STEEVE RESTITUTION'!$A$3:$H$484,8,FALSE)</f>
        <v>1408.451</v>
      </c>
      <c r="E312" s="109">
        <v>9</v>
      </c>
      <c r="F312" s="109">
        <f t="shared" si="20"/>
        <v>917.4666666666667</v>
      </c>
      <c r="G312" s="109">
        <v>8257.2000000000007</v>
      </c>
      <c r="H312" s="109">
        <v>10</v>
      </c>
      <c r="I312" s="109">
        <f>VLOOKUP(A312,'ARTICLES 10052022'!$A$3:$Q$1031,17,FALSE)</f>
        <v>1408.451</v>
      </c>
      <c r="J312" s="109">
        <f t="shared" si="21"/>
        <v>14084.51</v>
      </c>
      <c r="K312" s="109">
        <f>VLOOKUP(A312,'ARTICLES 10052022'!$A$3:$J$1031,10,FALSE)</f>
        <v>1002.33</v>
      </c>
      <c r="L312" s="109">
        <f t="shared" si="22"/>
        <v>10023.300000000001</v>
      </c>
      <c r="M312" s="109">
        <f t="shared" si="23"/>
        <v>4061.2099999999991</v>
      </c>
      <c r="N312" s="116">
        <f t="shared" si="24"/>
        <v>0.28834584944737157</v>
      </c>
    </row>
    <row r="313" spans="1:14" ht="11.55" customHeight="1">
      <c r="A313" s="110" t="s">
        <v>3918</v>
      </c>
      <c r="B313" s="110" t="str">
        <f>VLOOKUP(A313,'ARTICLES 10052022'!$A$1:$D$1031,4,FALSE)</f>
        <v>AA</v>
      </c>
      <c r="C313" s="110" t="s">
        <v>3919</v>
      </c>
      <c r="D313" s="110">
        <f>VLOOKUP(A313,'STEEVE RESTITUTION'!$A$3:$H$484,8,FALSE)</f>
        <v>1518.6589999999999</v>
      </c>
      <c r="E313" s="111">
        <v>4</v>
      </c>
      <c r="F313" s="111">
        <f t="shared" si="20"/>
        <v>985.25</v>
      </c>
      <c r="G313" s="111">
        <v>3941</v>
      </c>
      <c r="H313" s="111">
        <v>4</v>
      </c>
      <c r="I313" s="111">
        <f>VLOOKUP(A313,'ARTICLES 10052022'!$A$3:$Q$1031,17,FALSE)</f>
        <v>1518.6589999999999</v>
      </c>
      <c r="J313" s="111">
        <f t="shared" si="21"/>
        <v>6074.6359999999995</v>
      </c>
      <c r="K313" s="111">
        <f>VLOOKUP(A313,'ARTICLES 10052022'!$A$3:$J$1031,10,FALSE)</f>
        <v>1081.0499999999997</v>
      </c>
      <c r="L313" s="111">
        <f t="shared" si="22"/>
        <v>4324.1999999999989</v>
      </c>
      <c r="M313" s="111">
        <f t="shared" si="23"/>
        <v>1750.4360000000006</v>
      </c>
      <c r="N313" s="117">
        <f t="shared" si="24"/>
        <v>0.28815487874499818</v>
      </c>
    </row>
    <row r="314" spans="1:14" ht="11.25" customHeight="1">
      <c r="A314" s="110" t="s">
        <v>3922</v>
      </c>
      <c r="B314" s="110" t="str">
        <f>VLOOKUP(A314,'ARTICLES 10052022'!$A$1:$D$1031,4,FALSE)</f>
        <v>AA</v>
      </c>
      <c r="C314" s="110" t="s">
        <v>3923</v>
      </c>
      <c r="D314" s="110">
        <f>VLOOKUP(A314,'STEEVE RESTITUTION'!$A$3:$H$484,8,FALSE)</f>
        <v>1527.1150000000002</v>
      </c>
      <c r="E314" s="111">
        <v>5</v>
      </c>
      <c r="F314" s="111">
        <f t="shared" si="20"/>
        <v>975.202</v>
      </c>
      <c r="G314" s="111">
        <v>4876.01</v>
      </c>
      <c r="H314" s="111">
        <v>5</v>
      </c>
      <c r="I314" s="111">
        <f>VLOOKUP(A314,'ARTICLES 10052022'!$A$3:$Q$1031,17,FALSE)</f>
        <v>1527.1150000000002</v>
      </c>
      <c r="J314" s="111">
        <f t="shared" si="21"/>
        <v>7635.5750000000007</v>
      </c>
      <c r="K314" s="111">
        <f>VLOOKUP(A314,'ARTICLES 10052022'!$A$3:$J$1031,10,FALSE)</f>
        <v>1087.0899999999999</v>
      </c>
      <c r="L314" s="111">
        <f t="shared" si="22"/>
        <v>5435.45</v>
      </c>
      <c r="M314" s="111">
        <f t="shared" si="23"/>
        <v>2200.1250000000009</v>
      </c>
      <c r="N314" s="117">
        <f t="shared" si="24"/>
        <v>0.28814136459926076</v>
      </c>
    </row>
    <row r="315" spans="1:14" ht="11.55" customHeight="1">
      <c r="A315" s="110" t="s">
        <v>3894</v>
      </c>
      <c r="B315" s="110" t="str">
        <f>VLOOKUP(A315,'ARTICLES 10052022'!$A$1:$D$1031,4,FALSE)</f>
        <v>AA</v>
      </c>
      <c r="C315" s="110" t="s">
        <v>3895</v>
      </c>
      <c r="D315" s="110">
        <f>VLOOKUP(A315,'STEEVE RESTITUTION'!$A$3:$H$484,8,FALSE)</f>
        <v>283.05900000000003</v>
      </c>
      <c r="E315" s="111">
        <v>4</v>
      </c>
      <c r="F315" s="111">
        <f t="shared" si="20"/>
        <v>205</v>
      </c>
      <c r="G315" s="111">
        <v>820</v>
      </c>
      <c r="H315" s="111">
        <v>4</v>
      </c>
      <c r="I315" s="111">
        <f>VLOOKUP(A315,'ARTICLES 10052022'!$A$3:$Q$1031,17,FALSE)</f>
        <v>283.05900000000003</v>
      </c>
      <c r="J315" s="111">
        <f t="shared" si="21"/>
        <v>1132.2360000000001</v>
      </c>
      <c r="K315" s="111">
        <f>VLOOKUP(A315,'ARTICLES 10052022'!$A$3:$J$1031,10,FALSE)</f>
        <v>201.51</v>
      </c>
      <c r="L315" s="111">
        <f t="shared" si="22"/>
        <v>806.04</v>
      </c>
      <c r="M315" s="111">
        <f t="shared" si="23"/>
        <v>326.19600000000014</v>
      </c>
      <c r="N315" s="117">
        <f t="shared" si="24"/>
        <v>0.28809894756923476</v>
      </c>
    </row>
    <row r="316" spans="1:14" ht="11.25" customHeight="1">
      <c r="A316" s="108" t="s">
        <v>3920</v>
      </c>
      <c r="B316" s="108" t="str">
        <f>VLOOKUP(A316,'ARTICLES 10052022'!$A$1:$D$1031,4,FALSE)</f>
        <v>AA</v>
      </c>
      <c r="C316" s="108" t="s">
        <v>3921</v>
      </c>
      <c r="D316" s="108">
        <f>VLOOKUP(A316,'STEEVE RESTITUTION'!$A$3:$H$484,8,FALSE)</f>
        <v>1713.1890000000001</v>
      </c>
      <c r="E316" s="109">
        <v>12</v>
      </c>
      <c r="F316" s="109">
        <f t="shared" si="20"/>
        <v>1107.5249999999999</v>
      </c>
      <c r="G316" s="109">
        <v>13290.3</v>
      </c>
      <c r="H316" s="109">
        <v>14</v>
      </c>
      <c r="I316" s="109">
        <f>VLOOKUP(A316,'ARTICLES 10052022'!$A$3:$Q$1031,17,FALSE)</f>
        <v>1713.1890000000001</v>
      </c>
      <c r="J316" s="109">
        <f t="shared" si="21"/>
        <v>23984.646000000001</v>
      </c>
      <c r="K316" s="109">
        <f>VLOOKUP(A316,'ARTICLES 10052022'!$A$3:$J$1031,10,FALSE)</f>
        <v>1219.9999999999998</v>
      </c>
      <c r="L316" s="109">
        <f t="shared" si="22"/>
        <v>17079.999999999996</v>
      </c>
      <c r="M316" s="109">
        <f t="shared" si="23"/>
        <v>6904.6460000000043</v>
      </c>
      <c r="N316" s="116">
        <f t="shared" si="24"/>
        <v>0.28787775312589581</v>
      </c>
    </row>
    <row r="317" spans="1:14" ht="11.55" customHeight="1">
      <c r="A317" s="108" t="s">
        <v>3928</v>
      </c>
      <c r="B317" s="108" t="str">
        <f>VLOOKUP(A317,'ARTICLES 10052022'!$A$1:$D$1031,4,FALSE)</f>
        <v>AA</v>
      </c>
      <c r="C317" s="108" t="s">
        <v>3929</v>
      </c>
      <c r="D317" s="108">
        <f>VLOOKUP(A317,'STEEVE RESTITUTION'!$A$3:$H$484,8,FALSE)</f>
        <v>1875.2529999999999</v>
      </c>
      <c r="E317" s="109">
        <v>1</v>
      </c>
      <c r="F317" s="109">
        <f t="shared" si="20"/>
        <v>1137</v>
      </c>
      <c r="G317" s="109">
        <v>1137</v>
      </c>
      <c r="H317" s="109">
        <v>1</v>
      </c>
      <c r="I317" s="109">
        <f>VLOOKUP(A317,'ARTICLES 10052022'!$A$3:$Q$1031,17,FALSE)</f>
        <v>1875.2529999999999</v>
      </c>
      <c r="J317" s="109">
        <f t="shared" si="21"/>
        <v>1875.2529999999999</v>
      </c>
      <c r="K317" s="109">
        <f>VLOOKUP(A317,'ARTICLES 10052022'!$A$3:$J$1031,10,FALSE)</f>
        <v>1335.7599999999998</v>
      </c>
      <c r="L317" s="109">
        <f t="shared" si="22"/>
        <v>1335.7599999999998</v>
      </c>
      <c r="M317" s="109">
        <f t="shared" si="23"/>
        <v>539.49300000000017</v>
      </c>
      <c r="N317" s="116">
        <f t="shared" si="24"/>
        <v>0.28769078092396078</v>
      </c>
    </row>
    <row r="318" spans="1:14" ht="11.25" customHeight="1">
      <c r="A318" s="108" t="s">
        <v>3924</v>
      </c>
      <c r="B318" s="108" t="str">
        <f>VLOOKUP(A318,'ARTICLES 10052022'!$A$1:$D$1031,4,FALSE)</f>
        <v>AA</v>
      </c>
      <c r="C318" s="108" t="s">
        <v>3925</v>
      </c>
      <c r="D318" s="108">
        <f>VLOOKUP(A318,'STEEVE RESTITUTION'!$A$3:$H$484,8,FALSE)</f>
        <v>1893.0050000000001</v>
      </c>
      <c r="E318" s="109">
        <v>14</v>
      </c>
      <c r="F318" s="109">
        <f t="shared" si="20"/>
        <v>1193.7257142857143</v>
      </c>
      <c r="G318" s="109">
        <v>16712.16</v>
      </c>
      <c r="H318" s="109">
        <v>16</v>
      </c>
      <c r="I318" s="109">
        <f>VLOOKUP(A318,'ARTICLES 10052022'!$A$3:$Q$1031,17,FALSE)</f>
        <v>1893.0050000000001</v>
      </c>
      <c r="J318" s="109">
        <f t="shared" si="21"/>
        <v>30288.080000000002</v>
      </c>
      <c r="K318" s="109">
        <f>VLOOKUP(A318,'ARTICLES 10052022'!$A$3:$J$1031,10,FALSE)</f>
        <v>1348.4399999999998</v>
      </c>
      <c r="L318" s="109">
        <f t="shared" si="22"/>
        <v>21575.039999999997</v>
      </c>
      <c r="M318" s="109">
        <f t="shared" si="23"/>
        <v>8713.0400000000045</v>
      </c>
      <c r="N318" s="116">
        <f t="shared" si="24"/>
        <v>0.28767224597927649</v>
      </c>
    </row>
    <row r="319" spans="1:14" ht="11.55" customHeight="1">
      <c r="A319" s="108" t="s">
        <v>3932</v>
      </c>
      <c r="B319" s="108" t="str">
        <f>VLOOKUP(A319,'ARTICLES 10052022'!$A$1:$D$1031,4,FALSE)</f>
        <v>AA</v>
      </c>
      <c r="C319" s="108" t="s">
        <v>3933</v>
      </c>
      <c r="D319" s="108">
        <f>VLOOKUP(A319,'STEEVE RESTITUTION'!$A$3:$H$484,8,FALSE)</f>
        <v>1893.0050000000001</v>
      </c>
      <c r="E319" s="109">
        <v>2</v>
      </c>
      <c r="F319" s="109">
        <f t="shared" si="20"/>
        <v>1525</v>
      </c>
      <c r="G319" s="109">
        <v>3050</v>
      </c>
      <c r="H319" s="109">
        <v>2</v>
      </c>
      <c r="I319" s="109">
        <f>VLOOKUP(A319,'ARTICLES 10052022'!$A$3:$Q$1031,17,FALSE)</f>
        <v>1893.0050000000001</v>
      </c>
      <c r="J319" s="109">
        <f t="shared" si="21"/>
        <v>3786.01</v>
      </c>
      <c r="K319" s="109">
        <f>VLOOKUP(A319,'ARTICLES 10052022'!$A$3:$J$1031,10,FALSE)</f>
        <v>1348.4399999999998</v>
      </c>
      <c r="L319" s="109">
        <f t="shared" si="22"/>
        <v>2696.8799999999997</v>
      </c>
      <c r="M319" s="109">
        <f t="shared" si="23"/>
        <v>1089.1300000000006</v>
      </c>
      <c r="N319" s="116">
        <f t="shared" si="24"/>
        <v>0.28767224597927649</v>
      </c>
    </row>
    <row r="320" spans="1:14" ht="11.25" customHeight="1">
      <c r="A320" s="110" t="s">
        <v>3926</v>
      </c>
      <c r="B320" s="110" t="str">
        <f>VLOOKUP(A320,'ARTICLES 10052022'!$A$1:$D$1031,4,FALSE)</f>
        <v>AA</v>
      </c>
      <c r="C320" s="110" t="s">
        <v>3927</v>
      </c>
      <c r="D320" s="110">
        <f>VLOOKUP(A320,'STEEVE RESTITUTION'!$A$3:$H$484,8,FALSE)</f>
        <v>1901.461</v>
      </c>
      <c r="E320" s="111">
        <v>6</v>
      </c>
      <c r="F320" s="111">
        <f t="shared" si="20"/>
        <v>1341</v>
      </c>
      <c r="G320" s="111">
        <v>8046</v>
      </c>
      <c r="H320" s="111">
        <v>7</v>
      </c>
      <c r="I320" s="111">
        <f>VLOOKUP(A320,'ARTICLES 10052022'!$A$3:$Q$1031,17,FALSE)</f>
        <v>1901.461</v>
      </c>
      <c r="J320" s="111">
        <f t="shared" si="21"/>
        <v>13310.227000000001</v>
      </c>
      <c r="K320" s="111">
        <f>VLOOKUP(A320,'ARTICLES 10052022'!$A$3:$J$1031,10,FALSE)</f>
        <v>1354.4799999999998</v>
      </c>
      <c r="L320" s="111">
        <f t="shared" si="22"/>
        <v>9481.3599999999988</v>
      </c>
      <c r="M320" s="111">
        <f t="shared" si="23"/>
        <v>3828.867000000002</v>
      </c>
      <c r="N320" s="117">
        <f t="shared" si="24"/>
        <v>0.28766353872101519</v>
      </c>
    </row>
    <row r="321" spans="1:14" ht="11.55" customHeight="1">
      <c r="A321" s="108" t="s">
        <v>3896</v>
      </c>
      <c r="B321" s="108" t="str">
        <f>VLOOKUP(A321,'ARTICLES 10052022'!$A$1:$D$1031,4,FALSE)</f>
        <v>AA</v>
      </c>
      <c r="C321" s="108" t="s">
        <v>3897</v>
      </c>
      <c r="D321" s="108">
        <f>VLOOKUP(A321,'STEEVE RESTITUTION'!$A$3:$H$484,8,FALSE)</f>
        <v>361.73899999999998</v>
      </c>
      <c r="E321" s="109">
        <v>10</v>
      </c>
      <c r="F321" s="109">
        <f t="shared" si="20"/>
        <v>254</v>
      </c>
      <c r="G321" s="109">
        <v>2540</v>
      </c>
      <c r="H321" s="109">
        <v>11</v>
      </c>
      <c r="I321" s="109">
        <f>VLOOKUP(A321,'ARTICLES 10052022'!$A$3:$Q$1031,17,FALSE)</f>
        <v>361.73899999999998</v>
      </c>
      <c r="J321" s="109">
        <f t="shared" si="21"/>
        <v>3979.1289999999999</v>
      </c>
      <c r="K321" s="109">
        <f>VLOOKUP(A321,'ARTICLES 10052022'!$A$3:$J$1031,10,FALSE)</f>
        <v>257.70999999999998</v>
      </c>
      <c r="L321" s="109">
        <f t="shared" si="22"/>
        <v>2834.81</v>
      </c>
      <c r="M321" s="109">
        <f t="shared" si="23"/>
        <v>1144.319</v>
      </c>
      <c r="N321" s="116">
        <f t="shared" si="24"/>
        <v>0.28758027196404035</v>
      </c>
    </row>
    <row r="322" spans="1:14" ht="11.25" customHeight="1">
      <c r="A322" s="108" t="s">
        <v>3984</v>
      </c>
      <c r="B322" s="108" t="str">
        <f>VLOOKUP(A322,'ARTICLES 10052022'!$A$1:$D$1031,4,FALSE)</f>
        <v>AA</v>
      </c>
      <c r="C322" s="108" t="s">
        <v>3985</v>
      </c>
      <c r="D322" s="108">
        <f>VLOOKUP(A322,'STEEVE RESTITUTION'!$A$3:$H$484,8,FALSE)</f>
        <v>4447.5730000000003</v>
      </c>
      <c r="E322" s="109">
        <v>1</v>
      </c>
      <c r="F322" s="109">
        <f t="shared" si="20"/>
        <v>3355.2</v>
      </c>
      <c r="G322" s="109">
        <v>3355.2</v>
      </c>
      <c r="H322" s="109">
        <v>1</v>
      </c>
      <c r="I322" s="109">
        <f>VLOOKUP(A322,'ARTICLES 10052022'!$A$3:$Q$1031,17,FALSE)</f>
        <v>4447.5730000000003</v>
      </c>
      <c r="J322" s="109">
        <f t="shared" si="21"/>
        <v>4447.5730000000003</v>
      </c>
      <c r="K322" s="109">
        <f>VLOOKUP(A322,'ARTICLES 10052022'!$A$3:$J$1031,10,FALSE)</f>
        <v>3177.04</v>
      </c>
      <c r="L322" s="109">
        <f t="shared" si="22"/>
        <v>3177.04</v>
      </c>
      <c r="M322" s="109">
        <f t="shared" si="23"/>
        <v>1270.5330000000004</v>
      </c>
      <c r="N322" s="116">
        <f t="shared" si="24"/>
        <v>0.28566883556492501</v>
      </c>
    </row>
    <row r="323" spans="1:14" ht="11.55" customHeight="1">
      <c r="A323" s="110" t="s">
        <v>3930</v>
      </c>
      <c r="B323" s="110" t="str">
        <f>VLOOKUP(A323,'ARTICLES 10052022'!$A$1:$D$1031,4,FALSE)</f>
        <v>AA</v>
      </c>
      <c r="C323" s="110" t="s">
        <v>3931</v>
      </c>
      <c r="D323" s="110">
        <f>VLOOKUP(A323,'STEEVE RESTITUTION'!$A$3:$H$484,8,FALSE)</f>
        <v>2203.1329999999998</v>
      </c>
      <c r="E323" s="111">
        <v>5</v>
      </c>
      <c r="F323" s="111">
        <f t="shared" ref="F323:F386" si="25">G323/E323</f>
        <v>1461.4</v>
      </c>
      <c r="G323" s="111">
        <v>7307</v>
      </c>
      <c r="H323" s="111">
        <v>5</v>
      </c>
      <c r="I323" s="111">
        <f>VLOOKUP(A323,'ARTICLES 10052022'!$A$3:$Q$1031,17,FALSE)</f>
        <v>2203.1329999999998</v>
      </c>
      <c r="J323" s="111">
        <f t="shared" ref="J323:J386" si="26">+H323*I323</f>
        <v>11015.664999999999</v>
      </c>
      <c r="K323" s="111">
        <f>VLOOKUP(A323,'ARTICLES 10052022'!$A$3:$J$1031,10,FALSE)</f>
        <v>1569.9599999999998</v>
      </c>
      <c r="L323" s="111">
        <f t="shared" ref="L323:L386" si="27">+H323*K323</f>
        <v>7849.7999999999993</v>
      </c>
      <c r="M323" s="111">
        <f t="shared" ref="M323:M386" si="28">J323-L323</f>
        <v>3165.8649999999998</v>
      </c>
      <c r="N323" s="117">
        <f t="shared" ref="N323:N386" si="29">M323/J323</f>
        <v>0.2873966301625912</v>
      </c>
    </row>
    <row r="324" spans="1:14" ht="11.25" customHeight="1">
      <c r="A324" s="110" t="s">
        <v>3898</v>
      </c>
      <c r="B324" s="110" t="str">
        <f>VLOOKUP(A324,'ARTICLES 10052022'!$A$1:$D$1031,4,FALSE)</f>
        <v>AA</v>
      </c>
      <c r="C324" s="110" t="s">
        <v>3899</v>
      </c>
      <c r="D324" s="110">
        <f>VLOOKUP(A324,'STEEVE RESTITUTION'!$A$3:$H$484,8,FALSE)</f>
        <v>404.46699999999993</v>
      </c>
      <c r="E324" s="111">
        <v>35</v>
      </c>
      <c r="F324" s="111">
        <f t="shared" si="25"/>
        <v>261.9242857142857</v>
      </c>
      <c r="G324" s="111">
        <v>9167.35</v>
      </c>
      <c r="H324" s="111">
        <v>41</v>
      </c>
      <c r="I324" s="111">
        <f>VLOOKUP(A324,'ARTICLES 10052022'!$A$3:$Q$1031,17,FALSE)</f>
        <v>404.46699999999993</v>
      </c>
      <c r="J324" s="111">
        <f t="shared" si="26"/>
        <v>16583.146999999997</v>
      </c>
      <c r="K324" s="111">
        <f>VLOOKUP(A324,'ARTICLES 10052022'!$A$3:$J$1031,10,FALSE)</f>
        <v>288.22999999999996</v>
      </c>
      <c r="L324" s="111">
        <f t="shared" si="27"/>
        <v>11817.429999999998</v>
      </c>
      <c r="M324" s="111">
        <f t="shared" si="28"/>
        <v>4765.7169999999987</v>
      </c>
      <c r="N324" s="117">
        <f t="shared" si="29"/>
        <v>0.28738314868703746</v>
      </c>
    </row>
    <row r="325" spans="1:14" ht="11.55" customHeight="1">
      <c r="A325" s="108" t="s">
        <v>3900</v>
      </c>
      <c r="B325" s="108" t="str">
        <f>VLOOKUP(A325,'ARTICLES 10052022'!$A$1:$D$1031,4,FALSE)</f>
        <v>AA</v>
      </c>
      <c r="C325" s="108" t="s">
        <v>3901</v>
      </c>
      <c r="D325" s="108">
        <f>VLOOKUP(A325,'STEEVE RESTITUTION'!$A$3:$H$484,8,FALSE)</f>
        <v>475.37700000000001</v>
      </c>
      <c r="E325" s="109">
        <v>62</v>
      </c>
      <c r="F325" s="109">
        <f t="shared" si="25"/>
        <v>311.80370967741936</v>
      </c>
      <c r="G325" s="109">
        <v>19331.830000000002</v>
      </c>
      <c r="H325" s="109">
        <v>73</v>
      </c>
      <c r="I325" s="109">
        <f>VLOOKUP(A325,'ARTICLES 10052022'!$A$3:$Q$1031,17,FALSE)</f>
        <v>475.37700000000001</v>
      </c>
      <c r="J325" s="109">
        <f t="shared" si="26"/>
        <v>34702.521000000001</v>
      </c>
      <c r="K325" s="109">
        <f>VLOOKUP(A325,'ARTICLES 10052022'!$A$3:$J$1031,10,FALSE)</f>
        <v>338.88</v>
      </c>
      <c r="L325" s="109">
        <f t="shared" si="27"/>
        <v>24738.239999999998</v>
      </c>
      <c r="M325" s="109">
        <f t="shared" si="28"/>
        <v>9964.2810000000027</v>
      </c>
      <c r="N325" s="116">
        <f t="shared" si="29"/>
        <v>0.28713421137328904</v>
      </c>
    </row>
    <row r="326" spans="1:14" ht="11.25" customHeight="1">
      <c r="A326" s="110" t="s">
        <v>3902</v>
      </c>
      <c r="B326" s="110" t="str">
        <f>VLOOKUP(A326,'ARTICLES 10052022'!$A$1:$D$1031,4,FALSE)</f>
        <v>AA</v>
      </c>
      <c r="C326" s="110" t="s">
        <v>3903</v>
      </c>
      <c r="D326" s="110">
        <f>VLOOKUP(A326,'STEEVE RESTITUTION'!$A$3:$H$484,8,FALSE)</f>
        <v>559.6149999999999</v>
      </c>
      <c r="E326" s="111">
        <v>37</v>
      </c>
      <c r="F326" s="111">
        <f t="shared" si="25"/>
        <v>415.84216216216214</v>
      </c>
      <c r="G326" s="111">
        <v>15386.16</v>
      </c>
      <c r="H326" s="111">
        <v>43</v>
      </c>
      <c r="I326" s="111">
        <f>VLOOKUP(A326,'ARTICLES 10052022'!$A$3:$Q$1031,17,FALSE)</f>
        <v>559.6149999999999</v>
      </c>
      <c r="J326" s="111">
        <f t="shared" si="26"/>
        <v>24063.444999999996</v>
      </c>
      <c r="K326" s="111">
        <f>VLOOKUP(A326,'ARTICLES 10052022'!$A$3:$J$1031,10,FALSE)</f>
        <v>399.05</v>
      </c>
      <c r="L326" s="111">
        <f t="shared" si="27"/>
        <v>17159.150000000001</v>
      </c>
      <c r="M326" s="111">
        <f t="shared" si="28"/>
        <v>6904.2949999999946</v>
      </c>
      <c r="N326" s="117">
        <f t="shared" si="29"/>
        <v>0.28692047211028993</v>
      </c>
    </row>
    <row r="327" spans="1:14" ht="11.25" customHeight="1">
      <c r="A327" s="108" t="s">
        <v>3904</v>
      </c>
      <c r="B327" s="108" t="str">
        <f>VLOOKUP(A327,'ARTICLES 10052022'!$A$1:$D$1031,4,FALSE)</f>
        <v>AA</v>
      </c>
      <c r="C327" s="108" t="s">
        <v>3905</v>
      </c>
      <c r="D327" s="108">
        <f>VLOOKUP(A327,'STEEVE RESTITUTION'!$A$3:$H$484,8,FALSE)</f>
        <v>630.51099999999997</v>
      </c>
      <c r="E327" s="109">
        <v>25</v>
      </c>
      <c r="F327" s="109">
        <f t="shared" si="25"/>
        <v>458.37760000000003</v>
      </c>
      <c r="G327" s="109">
        <v>11459.44</v>
      </c>
      <c r="H327" s="109">
        <v>29</v>
      </c>
      <c r="I327" s="109">
        <f>VLOOKUP(A327,'ARTICLES 10052022'!$A$3:$Q$1031,17,FALSE)</f>
        <v>630.51099999999997</v>
      </c>
      <c r="J327" s="109">
        <f t="shared" si="26"/>
        <v>18284.819</v>
      </c>
      <c r="K327" s="109">
        <f>VLOOKUP(A327,'ARTICLES 10052022'!$A$3:$J$1031,10,FALSE)</f>
        <v>449.69</v>
      </c>
      <c r="L327" s="109">
        <f t="shared" si="27"/>
        <v>13041.01</v>
      </c>
      <c r="M327" s="109">
        <f t="shared" si="28"/>
        <v>5243.8089999999993</v>
      </c>
      <c r="N327" s="116">
        <f t="shared" si="29"/>
        <v>0.2867848459424181</v>
      </c>
    </row>
    <row r="328" spans="1:14" ht="11.55" customHeight="1">
      <c r="A328" s="110" t="s">
        <v>3906</v>
      </c>
      <c r="B328" s="110" t="str">
        <f>VLOOKUP(A328,'ARTICLES 10052022'!$A$1:$D$1031,4,FALSE)</f>
        <v>AA</v>
      </c>
      <c r="C328" s="110" t="s">
        <v>3907</v>
      </c>
      <c r="D328" s="110">
        <f>VLOOKUP(A328,'STEEVE RESTITUTION'!$A$3:$H$484,8,FALSE)</f>
        <v>701.42099999999994</v>
      </c>
      <c r="E328" s="111">
        <v>13</v>
      </c>
      <c r="F328" s="111">
        <f t="shared" si="25"/>
        <v>519.07692307692309</v>
      </c>
      <c r="G328" s="111">
        <v>6748</v>
      </c>
      <c r="H328" s="111">
        <v>15</v>
      </c>
      <c r="I328" s="111">
        <f>VLOOKUP(A328,'ARTICLES 10052022'!$A$3:$Q$1031,17,FALSE)</f>
        <v>701.42099999999994</v>
      </c>
      <c r="J328" s="111">
        <f t="shared" si="26"/>
        <v>10521.314999999999</v>
      </c>
      <c r="K328" s="111">
        <f>VLOOKUP(A328,'ARTICLES 10052022'!$A$3:$J$1031,10,FALSE)</f>
        <v>500.34</v>
      </c>
      <c r="L328" s="111">
        <f t="shared" si="27"/>
        <v>7505.0999999999995</v>
      </c>
      <c r="M328" s="111">
        <f t="shared" si="28"/>
        <v>3016.2149999999992</v>
      </c>
      <c r="N328" s="117">
        <f t="shared" si="29"/>
        <v>0.28667661789424609</v>
      </c>
    </row>
    <row r="329" spans="1:14" ht="11.25" customHeight="1">
      <c r="A329" s="108" t="s">
        <v>3908</v>
      </c>
      <c r="B329" s="108" t="str">
        <f>VLOOKUP(A329,'ARTICLES 10052022'!$A$1:$D$1031,4,FALSE)</f>
        <v>AA</v>
      </c>
      <c r="C329" s="108" t="s">
        <v>3909</v>
      </c>
      <c r="D329" s="108">
        <f>VLOOKUP(A329,'STEEVE RESTITUTION'!$A$3:$H$484,8,FALSE)</f>
        <v>748.37699999999984</v>
      </c>
      <c r="E329" s="109">
        <v>6</v>
      </c>
      <c r="F329" s="109">
        <f t="shared" si="25"/>
        <v>543.33333333333337</v>
      </c>
      <c r="G329" s="109">
        <v>3260</v>
      </c>
      <c r="H329" s="109">
        <v>7</v>
      </c>
      <c r="I329" s="109">
        <f>VLOOKUP(A329,'ARTICLES 10052022'!$A$3:$Q$1031,17,FALSE)</f>
        <v>748.37699999999984</v>
      </c>
      <c r="J329" s="109">
        <f t="shared" si="26"/>
        <v>5238.6389999999992</v>
      </c>
      <c r="K329" s="109">
        <f>VLOOKUP(A329,'ARTICLES 10052022'!$A$3:$J$1031,10,FALSE)</f>
        <v>533.88</v>
      </c>
      <c r="L329" s="109">
        <f t="shared" si="27"/>
        <v>3737.16</v>
      </c>
      <c r="M329" s="109">
        <f t="shared" si="28"/>
        <v>1501.4789999999994</v>
      </c>
      <c r="N329" s="116">
        <f t="shared" si="29"/>
        <v>0.28661623753803223</v>
      </c>
    </row>
    <row r="330" spans="1:14" ht="11.55" customHeight="1">
      <c r="A330" s="110" t="s">
        <v>3886</v>
      </c>
      <c r="B330" s="110" t="str">
        <f>VLOOKUP(A330,'ARTICLES 10052022'!$A$1:$D$1031,4,FALSE)</f>
        <v>AA</v>
      </c>
      <c r="C330" s="110" t="s">
        <v>3887</v>
      </c>
      <c r="D330" s="110">
        <f>VLOOKUP(A330,'STEEVE RESTITUTION'!$A$3:$H$484,8,FALSE)</f>
        <v>848.673</v>
      </c>
      <c r="E330" s="111">
        <v>4</v>
      </c>
      <c r="F330" s="111">
        <f t="shared" si="25"/>
        <v>640.44500000000005</v>
      </c>
      <c r="G330" s="111">
        <v>2561.7800000000002</v>
      </c>
      <c r="H330" s="111">
        <v>4</v>
      </c>
      <c r="I330" s="111">
        <f>VLOOKUP(A330,'ARTICLES 10052022'!$A$3:$Q$1031,17,FALSE)</f>
        <v>848.673</v>
      </c>
      <c r="J330" s="111">
        <f t="shared" si="26"/>
        <v>3394.692</v>
      </c>
      <c r="K330" s="111">
        <f>VLOOKUP(A330,'ARTICLES 10052022'!$A$3:$J$1031,10,FALSE)</f>
        <v>605.5200000000001</v>
      </c>
      <c r="L330" s="111">
        <f t="shared" si="27"/>
        <v>2422.0800000000004</v>
      </c>
      <c r="M330" s="111">
        <f t="shared" si="28"/>
        <v>972.61199999999963</v>
      </c>
      <c r="N330" s="117">
        <f t="shared" si="29"/>
        <v>0.28650964505763693</v>
      </c>
    </row>
    <row r="331" spans="1:14" ht="11.25" customHeight="1">
      <c r="A331" s="108" t="s">
        <v>3888</v>
      </c>
      <c r="B331" s="108" t="str">
        <f>VLOOKUP(A331,'ARTICLES 10052022'!$A$1:$D$1031,4,FALSE)</f>
        <v>AA</v>
      </c>
      <c r="C331" s="108" t="s">
        <v>3889</v>
      </c>
      <c r="D331" s="108">
        <f>VLOOKUP(A331,'STEEVE RESTITUTION'!$A$3:$H$484,8,FALSE)</f>
        <v>993.11099999999988</v>
      </c>
      <c r="E331" s="109">
        <v>3</v>
      </c>
      <c r="F331" s="109">
        <f t="shared" si="25"/>
        <v>727</v>
      </c>
      <c r="G331" s="109">
        <v>2181</v>
      </c>
      <c r="H331" s="109">
        <v>3</v>
      </c>
      <c r="I331" s="109">
        <f>VLOOKUP(A331,'ARTICLES 10052022'!$A$3:$Q$1031,17,FALSE)</f>
        <v>993.11099999999988</v>
      </c>
      <c r="J331" s="109">
        <f t="shared" si="26"/>
        <v>2979.3329999999996</v>
      </c>
      <c r="K331" s="109">
        <f>VLOOKUP(A331,'ARTICLES 10052022'!$A$3:$J$1031,10,FALSE)</f>
        <v>708.69</v>
      </c>
      <c r="L331" s="109">
        <f t="shared" si="27"/>
        <v>2126.0700000000002</v>
      </c>
      <c r="M331" s="109">
        <f t="shared" si="28"/>
        <v>853.26299999999947</v>
      </c>
      <c r="N331" s="116">
        <f t="shared" si="29"/>
        <v>0.28639396804586786</v>
      </c>
    </row>
    <row r="332" spans="1:14" ht="11.55" customHeight="1">
      <c r="A332" s="110" t="s">
        <v>3890</v>
      </c>
      <c r="B332" s="110" t="str">
        <f>VLOOKUP(A332,'ARTICLES 10052022'!$A$1:$D$1031,4,FALSE)</f>
        <v>AA</v>
      </c>
      <c r="C332" s="110" t="s">
        <v>3891</v>
      </c>
      <c r="D332" s="110">
        <f>VLOOKUP(A332,'STEEVE RESTITUTION'!$A$3:$H$484,8,FALSE)</f>
        <v>1193.2829999999999</v>
      </c>
      <c r="E332" s="111">
        <v>6</v>
      </c>
      <c r="F332" s="111">
        <f t="shared" si="25"/>
        <v>870.16666666666663</v>
      </c>
      <c r="G332" s="111">
        <v>5221</v>
      </c>
      <c r="H332" s="111">
        <v>7</v>
      </c>
      <c r="I332" s="111">
        <f>VLOOKUP(A332,'ARTICLES 10052022'!$A$3:$Q$1031,17,FALSE)</f>
        <v>1193.2829999999999</v>
      </c>
      <c r="J332" s="111">
        <f t="shared" si="26"/>
        <v>8352.9809999999998</v>
      </c>
      <c r="K332" s="111">
        <f>VLOOKUP(A332,'ARTICLES 10052022'!$A$3:$J$1031,10,FALSE)</f>
        <v>851.67000000000007</v>
      </c>
      <c r="L332" s="111">
        <f t="shared" si="27"/>
        <v>5961.6900000000005</v>
      </c>
      <c r="M332" s="111">
        <f t="shared" si="28"/>
        <v>2391.2909999999993</v>
      </c>
      <c r="N332" s="117">
        <f t="shared" si="29"/>
        <v>0.2862799520314962</v>
      </c>
    </row>
    <row r="333" spans="1:14" ht="11.25" customHeight="1">
      <c r="A333" s="108" t="s">
        <v>3892</v>
      </c>
      <c r="B333" s="108" t="str">
        <f>VLOOKUP(A333,'ARTICLES 10052022'!$A$1:$D$1031,4,FALSE)</f>
        <v>AA</v>
      </c>
      <c r="C333" s="108" t="s">
        <v>3893</v>
      </c>
      <c r="D333" s="108">
        <f>VLOOKUP(A333,'STEEVE RESTITUTION'!$A$3:$H$484,8,FALSE)</f>
        <v>1317.0989999999999</v>
      </c>
      <c r="E333" s="109">
        <v>1</v>
      </c>
      <c r="F333" s="109">
        <f t="shared" si="25"/>
        <v>1233.1199999999999</v>
      </c>
      <c r="G333" s="109">
        <v>1233.1199999999999</v>
      </c>
      <c r="H333" s="109">
        <v>1</v>
      </c>
      <c r="I333" s="109">
        <f>VLOOKUP(A333,'ARTICLES 10052022'!$A$3:$Q$1031,17,FALSE)</f>
        <v>1317.0989999999999</v>
      </c>
      <c r="J333" s="109">
        <f t="shared" si="26"/>
        <v>1317.0989999999999</v>
      </c>
      <c r="K333" s="109">
        <f>VLOOKUP(A333,'ARTICLES 10052022'!$A$3:$J$1031,10,FALSE)</f>
        <v>940.11</v>
      </c>
      <c r="L333" s="109">
        <f t="shared" si="27"/>
        <v>940.11</v>
      </c>
      <c r="M333" s="109">
        <f t="shared" si="28"/>
        <v>376.98899999999992</v>
      </c>
      <c r="N333" s="116">
        <f t="shared" si="29"/>
        <v>0.28622677566378835</v>
      </c>
    </row>
    <row r="334" spans="1:14" ht="11.55" customHeight="1">
      <c r="A334" s="108" t="s">
        <v>3484</v>
      </c>
      <c r="B334" s="108" t="str">
        <f>VLOOKUP(A334,'ARTICLES 10052022'!$A$1:$D$1031,4,FALSE)</f>
        <v>AS</v>
      </c>
      <c r="C334" s="108" t="s">
        <v>3485</v>
      </c>
      <c r="D334" s="108">
        <f>VLOOKUP(A334,'STEEVE RESTITUTION'!$A$3:$H$484,8,FALSE)</f>
        <v>6329.4210000000003</v>
      </c>
      <c r="E334" s="109">
        <v>2</v>
      </c>
      <c r="F334" s="109">
        <f t="shared" si="25"/>
        <v>3729.56</v>
      </c>
      <c r="G334" s="109">
        <v>7459.12</v>
      </c>
      <c r="H334" s="109">
        <v>2</v>
      </c>
      <c r="I334" s="109">
        <f>VLOOKUP(A334,'ARTICLES 10052022'!$A$3:$Q$1031,17,FALSE)</f>
        <v>6329.4210000000003</v>
      </c>
      <c r="J334" s="109">
        <f t="shared" si="26"/>
        <v>12658.842000000001</v>
      </c>
      <c r="K334" s="109">
        <f>VLOOKUP(A334,'ARTICLES 10052022'!$A$3:$J$1031,10,FALSE)</f>
        <v>4521.0150000000003</v>
      </c>
      <c r="L334" s="109">
        <f t="shared" si="27"/>
        <v>9042.0300000000007</v>
      </c>
      <c r="M334" s="109">
        <f t="shared" si="28"/>
        <v>3616.8119999999999</v>
      </c>
      <c r="N334" s="116">
        <f t="shared" si="29"/>
        <v>0.2857142857142857</v>
      </c>
    </row>
    <row r="335" spans="1:14" ht="11.25" customHeight="1">
      <c r="A335" s="108" t="s">
        <v>3488</v>
      </c>
      <c r="B335" s="108" t="str">
        <f>VLOOKUP(A335,'ARTICLES 10052022'!$A$1:$D$1031,4,FALSE)</f>
        <v>AS</v>
      </c>
      <c r="C335" s="108" t="s">
        <v>3489</v>
      </c>
      <c r="D335" s="108">
        <f>VLOOKUP(A335,'STEEVE RESTITUTION'!$A$3:$H$484,8,FALSE)</f>
        <v>1.4083999999999999</v>
      </c>
      <c r="E335" s="109">
        <v>7912</v>
      </c>
      <c r="F335" s="109">
        <f t="shared" si="25"/>
        <v>0.63614256825075832</v>
      </c>
      <c r="G335" s="109">
        <v>5033.16</v>
      </c>
      <c r="H335" s="109">
        <v>9336</v>
      </c>
      <c r="I335" s="109">
        <f>VLOOKUP(A335,'ARTICLES 10052022'!$A$3:$Q$1031,17,FALSE)</f>
        <v>1.4083999999999999</v>
      </c>
      <c r="J335" s="109">
        <f t="shared" si="26"/>
        <v>13148.822399999999</v>
      </c>
      <c r="K335" s="109">
        <f>VLOOKUP(A335,'ARTICLES 10052022'!$A$3:$J$1031,10,FALSE)</f>
        <v>1.006</v>
      </c>
      <c r="L335" s="109">
        <f t="shared" si="27"/>
        <v>9392.0159999999996</v>
      </c>
      <c r="M335" s="109">
        <f t="shared" si="28"/>
        <v>3756.8063999999995</v>
      </c>
      <c r="N335" s="116">
        <f t="shared" si="29"/>
        <v>0.2857142857142857</v>
      </c>
    </row>
    <row r="336" spans="1:14" ht="11.55" customHeight="1">
      <c r="A336" s="110" t="s">
        <v>3538</v>
      </c>
      <c r="B336" s="110" t="str">
        <f>VLOOKUP(A336,'ARTICLES 10052022'!$A$1:$D$1031,4,FALSE)</f>
        <v>AS</v>
      </c>
      <c r="C336" s="110" t="s">
        <v>3539</v>
      </c>
      <c r="D336" s="110">
        <f>VLOOKUP(A336,'STEEVE RESTITUTION'!$A$3:$H$484,8,FALSE)</f>
        <v>23.953999999999997</v>
      </c>
      <c r="E336" s="111">
        <v>284</v>
      </c>
      <c r="F336" s="111">
        <f t="shared" si="25"/>
        <v>21.061232394366197</v>
      </c>
      <c r="G336" s="111">
        <v>5981.39</v>
      </c>
      <c r="H336" s="111">
        <v>335</v>
      </c>
      <c r="I336" s="111">
        <f>VLOOKUP(A336,'ARTICLES 10052022'!$A$3:$Q$1031,17,FALSE)</f>
        <v>23.953999999999997</v>
      </c>
      <c r="J336" s="111">
        <f t="shared" si="26"/>
        <v>8024.5899999999992</v>
      </c>
      <c r="K336" s="111">
        <f>VLOOKUP(A336,'ARTICLES 10052022'!$A$3:$J$1031,10,FALSE)</f>
        <v>17.11</v>
      </c>
      <c r="L336" s="111">
        <f t="shared" si="27"/>
        <v>5731.8499999999995</v>
      </c>
      <c r="M336" s="111">
        <f t="shared" si="28"/>
        <v>2292.7399999999998</v>
      </c>
      <c r="N336" s="117">
        <f t="shared" si="29"/>
        <v>0.2857142857142857</v>
      </c>
    </row>
    <row r="337" spans="1:14" ht="11.25" customHeight="1">
      <c r="A337" s="108" t="s">
        <v>4052</v>
      </c>
      <c r="B337" s="108" t="str">
        <f>VLOOKUP(A337,'ARTICLES 10052022'!$A$1:$D$1031,4,FALSE)</f>
        <v>AN</v>
      </c>
      <c r="C337" s="108" t="s">
        <v>4053</v>
      </c>
      <c r="D337" s="108"/>
      <c r="E337" s="109">
        <v>1</v>
      </c>
      <c r="F337" s="109">
        <f t="shared" si="25"/>
        <v>778.22</v>
      </c>
      <c r="G337" s="109">
        <v>778.22</v>
      </c>
      <c r="H337" s="109">
        <v>1</v>
      </c>
      <c r="I337" s="109">
        <f>VLOOKUP(A337,'ARTICLES 10052022'!$A$3:$Q$1031,17,FALSE)</f>
        <v>1292.8019999999999</v>
      </c>
      <c r="J337" s="109">
        <f t="shared" si="26"/>
        <v>1292.8019999999999</v>
      </c>
      <c r="K337" s="109">
        <f>VLOOKUP(A337,'ARTICLES 10052022'!$A$3:$J$1031,10,FALSE)</f>
        <v>923.43</v>
      </c>
      <c r="L337" s="109">
        <f t="shared" si="27"/>
        <v>923.43</v>
      </c>
      <c r="M337" s="109">
        <f t="shared" si="28"/>
        <v>369.37199999999996</v>
      </c>
      <c r="N337" s="116">
        <f t="shared" si="29"/>
        <v>0.2857142857142857</v>
      </c>
    </row>
    <row r="338" spans="1:14" ht="11.55" customHeight="1">
      <c r="A338" s="123" t="s">
        <v>706</v>
      </c>
      <c r="B338" s="123" t="str">
        <f>VLOOKUP(A338,'ARTICLES 10052022'!$A$1:$D$1031,4,FALSE)</f>
        <v>AS</v>
      </c>
      <c r="C338" s="123" t="s">
        <v>707</v>
      </c>
      <c r="D338" s="123">
        <f>VLOOKUP(A338,'STEEVE RESTITUTION'!$A$3:$H$484,8,FALSE)</f>
        <v>7911.7751999999991</v>
      </c>
      <c r="E338" s="109">
        <v>1</v>
      </c>
      <c r="F338" s="109">
        <f t="shared" si="25"/>
        <v>5361.24</v>
      </c>
      <c r="G338" s="109">
        <v>5361.24</v>
      </c>
      <c r="H338" s="109">
        <v>1</v>
      </c>
      <c r="I338" s="109">
        <f>VLOOKUP(A338,'ARTICLES 10052022'!$A$3:$Q$1031,17,FALSE)</f>
        <v>7911.7751999999991</v>
      </c>
      <c r="J338" s="109">
        <f t="shared" si="26"/>
        <v>7911.7751999999991</v>
      </c>
      <c r="K338" s="109">
        <f>VLOOKUP(A338,'ARTICLES 10052022'!$A$3:$J$1031,10,FALSE)</f>
        <v>5651.268</v>
      </c>
      <c r="L338" s="109">
        <f t="shared" si="27"/>
        <v>5651.268</v>
      </c>
      <c r="M338" s="109">
        <f t="shared" si="28"/>
        <v>2260.5071999999991</v>
      </c>
      <c r="N338" s="116">
        <f t="shared" si="29"/>
        <v>0.28571428571428564</v>
      </c>
    </row>
    <row r="339" spans="1:14" ht="11.55" customHeight="1">
      <c r="A339" s="110" t="s">
        <v>3483</v>
      </c>
      <c r="B339" s="110" t="str">
        <f>VLOOKUP(A339,'ARTICLES 10052022'!$A$1:$D$1031,4,FALSE)</f>
        <v>AS</v>
      </c>
      <c r="C339" s="110" t="s">
        <v>3482</v>
      </c>
      <c r="D339" s="110">
        <f>VLOOKUP(A339,'STEEVE RESTITUTION'!$A$3:$H$484,8,FALSE)</f>
        <v>1.8773999999999997</v>
      </c>
      <c r="E339" s="111">
        <v>6410</v>
      </c>
      <c r="F339" s="111">
        <f t="shared" si="25"/>
        <v>0.93953198127925108</v>
      </c>
      <c r="G339" s="111">
        <v>6022.4</v>
      </c>
      <c r="H339" s="111">
        <v>7563</v>
      </c>
      <c r="I339" s="111">
        <f>VLOOKUP(A339,'ARTICLES 10052022'!$A$3:$Q$1031,17,FALSE)</f>
        <v>1.8773999999999997</v>
      </c>
      <c r="J339" s="111">
        <f t="shared" si="26"/>
        <v>14198.776199999998</v>
      </c>
      <c r="K339" s="111">
        <f>VLOOKUP(A339,'ARTICLES 10052022'!$A$3:$J$1031,10,FALSE)</f>
        <v>1.341</v>
      </c>
      <c r="L339" s="111">
        <f t="shared" si="27"/>
        <v>10141.983</v>
      </c>
      <c r="M339" s="111">
        <f t="shared" si="28"/>
        <v>4056.7931999999983</v>
      </c>
      <c r="N339" s="117">
        <f t="shared" si="29"/>
        <v>0.28571428571428564</v>
      </c>
    </row>
    <row r="340" spans="1:14" ht="11.25" customHeight="1">
      <c r="A340" s="110" t="s">
        <v>3486</v>
      </c>
      <c r="B340" s="110" t="str">
        <f>VLOOKUP(A340,'ARTICLES 10052022'!$A$1:$D$1031,4,FALSE)</f>
        <v>AS</v>
      </c>
      <c r="C340" s="110" t="s">
        <v>3487</v>
      </c>
      <c r="D340" s="110">
        <f>VLOOKUP(A340,'STEEVE RESTITUTION'!$A$3:$H$484,8,FALSE)</f>
        <v>0.93799999999999994</v>
      </c>
      <c r="E340" s="111">
        <v>19649</v>
      </c>
      <c r="F340" s="111">
        <f t="shared" si="25"/>
        <v>0.58651127283831239</v>
      </c>
      <c r="G340" s="111">
        <v>11524.36</v>
      </c>
      <c r="H340" s="111">
        <v>23185</v>
      </c>
      <c r="I340" s="111">
        <f>VLOOKUP(A340,'ARTICLES 10052022'!$A$3:$Q$1031,17,FALSE)</f>
        <v>0.93799999999999994</v>
      </c>
      <c r="J340" s="111">
        <f t="shared" si="26"/>
        <v>21747.53</v>
      </c>
      <c r="K340" s="111">
        <f>VLOOKUP(A340,'ARTICLES 10052022'!$A$3:$J$1031,10,FALSE)</f>
        <v>0.67</v>
      </c>
      <c r="L340" s="111">
        <f t="shared" si="27"/>
        <v>15533.95</v>
      </c>
      <c r="M340" s="111">
        <f t="shared" si="28"/>
        <v>6213.5799999999981</v>
      </c>
      <c r="N340" s="117">
        <f t="shared" si="29"/>
        <v>0.28571428571428564</v>
      </c>
    </row>
    <row r="341" spans="1:14" ht="11.55" customHeight="1">
      <c r="A341" s="110" t="s">
        <v>3490</v>
      </c>
      <c r="B341" s="110" t="str">
        <f>VLOOKUP(A341,'ARTICLES 10052022'!$A$1:$D$1031,4,FALSE)</f>
        <v>AS</v>
      </c>
      <c r="C341" s="110" t="s">
        <v>3491</v>
      </c>
      <c r="D341" s="110">
        <f>VLOOKUP(A341,'STEEVE RESTITUTION'!$A$3:$H$484,8,FALSE)</f>
        <v>1.7625999999999997</v>
      </c>
      <c r="E341" s="111">
        <v>1875</v>
      </c>
      <c r="F341" s="111">
        <f t="shared" si="25"/>
        <v>0.74</v>
      </c>
      <c r="G341" s="111">
        <v>1387.5</v>
      </c>
      <c r="H341" s="111">
        <v>2212</v>
      </c>
      <c r="I341" s="111">
        <f>VLOOKUP(A341,'ARTICLES 10052022'!$A$3:$Q$1031,17,FALSE)</f>
        <v>1.7625999999999997</v>
      </c>
      <c r="J341" s="111">
        <f t="shared" si="26"/>
        <v>3898.8711999999996</v>
      </c>
      <c r="K341" s="111">
        <f>VLOOKUP(A341,'ARTICLES 10052022'!$A$3:$J$1031,10,FALSE)</f>
        <v>1.2589999999999999</v>
      </c>
      <c r="L341" s="111">
        <f t="shared" si="27"/>
        <v>2784.9079999999999</v>
      </c>
      <c r="M341" s="111">
        <f t="shared" si="28"/>
        <v>1113.9631999999997</v>
      </c>
      <c r="N341" s="117">
        <f t="shared" si="29"/>
        <v>0.28571428571428564</v>
      </c>
    </row>
    <row r="342" spans="1:14" ht="11.55" customHeight="1">
      <c r="A342" s="108" t="s">
        <v>3506</v>
      </c>
      <c r="B342" s="108" t="str">
        <f>VLOOKUP(A342,'ARTICLES 10052022'!$A$1:$D$1031,4,FALSE)</f>
        <v>AS</v>
      </c>
      <c r="C342" s="108" t="s">
        <v>3507</v>
      </c>
      <c r="D342" s="108">
        <f>VLOOKUP(A342,'STEEVE RESTITUTION'!$A$3:$H$484,8,FALSE)</f>
        <v>1898.3999999999999</v>
      </c>
      <c r="E342" s="109">
        <v>2</v>
      </c>
      <c r="F342" s="109">
        <f t="shared" si="25"/>
        <v>1539</v>
      </c>
      <c r="G342" s="109">
        <v>3078</v>
      </c>
      <c r="H342" s="109">
        <v>2</v>
      </c>
      <c r="I342" s="109">
        <f>VLOOKUP(A342,'ARTICLES 10052022'!$A$3:$Q$1031,17,FALSE)</f>
        <v>1898.3999999999999</v>
      </c>
      <c r="J342" s="109">
        <f t="shared" si="26"/>
        <v>3796.7999999999997</v>
      </c>
      <c r="K342" s="109">
        <f>VLOOKUP(A342,'ARTICLES 10052022'!$A$3:$J$1031,10,FALSE)</f>
        <v>1356</v>
      </c>
      <c r="L342" s="109">
        <f t="shared" si="27"/>
        <v>2712</v>
      </c>
      <c r="M342" s="109">
        <f t="shared" si="28"/>
        <v>1084.7999999999997</v>
      </c>
      <c r="N342" s="116">
        <f t="shared" si="29"/>
        <v>0.28571428571428564</v>
      </c>
    </row>
    <row r="343" spans="1:14" ht="11.25" customHeight="1">
      <c r="A343" s="110" t="s">
        <v>4054</v>
      </c>
      <c r="B343" s="110" t="str">
        <f>VLOOKUP(A343,'ARTICLES 10052022'!$A$1:$D$1031,4,FALSE)</f>
        <v>AN</v>
      </c>
      <c r="C343" s="110" t="s">
        <v>4055</v>
      </c>
      <c r="D343" s="110"/>
      <c r="E343" s="111">
        <v>-1</v>
      </c>
      <c r="F343" s="111">
        <f t="shared" si="25"/>
        <v>351</v>
      </c>
      <c r="G343" s="111">
        <v>-351</v>
      </c>
      <c r="H343" s="111">
        <v>-1</v>
      </c>
      <c r="I343" s="111">
        <f>VLOOKUP(A343,'ARTICLES 10052022'!$A$3:$Q$1031,17,FALSE)</f>
        <v>553.92399999999998</v>
      </c>
      <c r="J343" s="111">
        <f t="shared" si="26"/>
        <v>-553.92399999999998</v>
      </c>
      <c r="K343" s="111">
        <f>VLOOKUP(A343,'ARTICLES 10052022'!$A$3:$J$1031,10,FALSE)</f>
        <v>395.66</v>
      </c>
      <c r="L343" s="111">
        <f t="shared" si="27"/>
        <v>-395.66</v>
      </c>
      <c r="M343" s="111">
        <f t="shared" si="28"/>
        <v>-158.26399999999995</v>
      </c>
      <c r="N343" s="117">
        <f t="shared" si="29"/>
        <v>0.28571428571428564</v>
      </c>
    </row>
    <row r="344" spans="1:14" ht="11.55" customHeight="1">
      <c r="A344" s="108" t="s">
        <v>4056</v>
      </c>
      <c r="B344" s="108" t="str">
        <f>VLOOKUP(A344,'ARTICLES 10052022'!$A$1:$D$1031,4,FALSE)</f>
        <v>AN</v>
      </c>
      <c r="C344" s="108" t="s">
        <v>4057</v>
      </c>
      <c r="D344" s="108"/>
      <c r="E344" s="109">
        <v>1</v>
      </c>
      <c r="F344" s="109">
        <f t="shared" si="25"/>
        <v>369.6</v>
      </c>
      <c r="G344" s="109">
        <v>369.6</v>
      </c>
      <c r="H344" s="109">
        <v>1</v>
      </c>
      <c r="I344" s="109">
        <f>VLOOKUP(A344,'ARTICLES 10052022'!$A$3:$Q$1031,17,FALSE)</f>
        <v>756.36399999999992</v>
      </c>
      <c r="J344" s="109">
        <f t="shared" si="26"/>
        <v>756.36399999999992</v>
      </c>
      <c r="K344" s="109">
        <f>VLOOKUP(A344,'ARTICLES 10052022'!$A$3:$J$1031,10,FALSE)</f>
        <v>540.26</v>
      </c>
      <c r="L344" s="109">
        <f t="shared" si="27"/>
        <v>540.26</v>
      </c>
      <c r="M344" s="109">
        <f t="shared" si="28"/>
        <v>216.10399999999993</v>
      </c>
      <c r="N344" s="116">
        <f t="shared" si="29"/>
        <v>0.28571428571428564</v>
      </c>
    </row>
    <row r="345" spans="1:14" ht="11.25" customHeight="1">
      <c r="A345" s="110" t="s">
        <v>4058</v>
      </c>
      <c r="B345" s="110" t="str">
        <f>VLOOKUP(A345,'ARTICLES 10052022'!$A$1:$D$1031,4,FALSE)</f>
        <v>AN</v>
      </c>
      <c r="C345" s="110" t="s">
        <v>4059</v>
      </c>
      <c r="D345" s="110"/>
      <c r="E345" s="111">
        <v>1</v>
      </c>
      <c r="F345" s="111">
        <f t="shared" si="25"/>
        <v>582.15</v>
      </c>
      <c r="G345" s="111">
        <v>582.15</v>
      </c>
      <c r="H345" s="111">
        <v>1</v>
      </c>
      <c r="I345" s="111">
        <f>VLOOKUP(A345,'ARTICLES 10052022'!$A$3:$Q$1031,17,FALSE)</f>
        <v>912.44999999999993</v>
      </c>
      <c r="J345" s="111">
        <f t="shared" si="26"/>
        <v>912.44999999999993</v>
      </c>
      <c r="K345" s="111">
        <f>VLOOKUP(A345,'ARTICLES 10052022'!$A$3:$J$1031,10,FALSE)</f>
        <v>651.75</v>
      </c>
      <c r="L345" s="111">
        <f t="shared" si="27"/>
        <v>651.75</v>
      </c>
      <c r="M345" s="111">
        <f t="shared" si="28"/>
        <v>260.69999999999993</v>
      </c>
      <c r="N345" s="117">
        <f t="shared" si="29"/>
        <v>0.28571428571428564</v>
      </c>
    </row>
    <row r="346" spans="1:14" ht="11.55" customHeight="1">
      <c r="A346" s="130" t="s">
        <v>3716</v>
      </c>
      <c r="B346" s="130" t="str">
        <f>VLOOKUP(A346,'ARTICLES 10052022'!$A$1:$D$1031,4,FALSE)</f>
        <v>AF</v>
      </c>
      <c r="C346" s="130" t="s">
        <v>3717</v>
      </c>
      <c r="D346" s="130">
        <f>VLOOKUP(A346,'STEEVE RESTITUTION'!$A$3:$H$484,8,FALSE)</f>
        <v>425</v>
      </c>
      <c r="E346" s="109">
        <v>4</v>
      </c>
      <c r="F346" s="109">
        <f t="shared" si="25"/>
        <v>443.75</v>
      </c>
      <c r="G346" s="109">
        <v>1775</v>
      </c>
      <c r="H346" s="109">
        <v>4</v>
      </c>
      <c r="I346" s="109">
        <f>VLOOKUP(A346,'ARTICLES 10052022'!$A$3:$Q$1031,17,FALSE)</f>
        <v>425</v>
      </c>
      <c r="J346" s="109">
        <f t="shared" si="26"/>
        <v>1700</v>
      </c>
      <c r="K346" s="109">
        <f>VLOOKUP(A346,'ARTICLES 10052022'!$A$3:$J$1031,10,FALSE)</f>
        <v>153.59929999999997</v>
      </c>
      <c r="L346" s="109">
        <f t="shared" si="27"/>
        <v>614.39719999999988</v>
      </c>
      <c r="M346" s="109">
        <f t="shared" si="28"/>
        <v>1085.6028000000001</v>
      </c>
      <c r="N346" s="116">
        <f t="shared" si="29"/>
        <v>0.63858988235294123</v>
      </c>
    </row>
    <row r="347" spans="1:14" ht="11.25" customHeight="1">
      <c r="A347" s="108" t="s">
        <v>3522</v>
      </c>
      <c r="B347" s="108" t="str">
        <f>VLOOKUP(A347,'ARTICLES 10052022'!$A$1:$D$1031,4,FALSE)</f>
        <v>AA</v>
      </c>
      <c r="C347" s="108" t="s">
        <v>3523</v>
      </c>
      <c r="D347" s="108">
        <f>VLOOKUP(A347,'STEEVE RESTITUTION'!$A$3:$H$484,8,FALSE)</f>
        <v>935.31090000000006</v>
      </c>
      <c r="E347" s="109">
        <v>4</v>
      </c>
      <c r="F347" s="109">
        <f t="shared" si="25"/>
        <v>670.47</v>
      </c>
      <c r="G347" s="109">
        <v>2681.88</v>
      </c>
      <c r="H347" s="109">
        <v>4</v>
      </c>
      <c r="I347" s="109">
        <f>VLOOKUP(A347,'ARTICLES 10052022'!$A$3:$Q$1031,17,FALSE)</f>
        <v>935.31090000000006</v>
      </c>
      <c r="J347" s="109">
        <f t="shared" si="26"/>
        <v>3741.2436000000002</v>
      </c>
      <c r="K347" s="109">
        <f>VLOOKUP(A347,'ARTICLES 10052022'!$A$3:$J$1031,10,FALSE)</f>
        <v>672.90199999999993</v>
      </c>
      <c r="L347" s="109">
        <f t="shared" si="27"/>
        <v>2691.6079999999997</v>
      </c>
      <c r="M347" s="109">
        <f t="shared" si="28"/>
        <v>1049.6356000000005</v>
      </c>
      <c r="N347" s="116">
        <f t="shared" si="29"/>
        <v>0.28055794068047329</v>
      </c>
    </row>
    <row r="348" spans="1:14" ht="11.55" customHeight="1">
      <c r="A348" s="110" t="s">
        <v>3524</v>
      </c>
      <c r="B348" s="110" t="str">
        <f>VLOOKUP(A348,'ARTICLES 10052022'!$A$1:$D$1031,4,FALSE)</f>
        <v>AA</v>
      </c>
      <c r="C348" s="110" t="s">
        <v>3525</v>
      </c>
      <c r="D348" s="110">
        <f>VLOOKUP(A348,'STEEVE RESTITUTION'!$A$3:$H$484,8,FALSE)</f>
        <v>955.8062000000001</v>
      </c>
      <c r="E348" s="111">
        <v>36</v>
      </c>
      <c r="F348" s="111">
        <f t="shared" si="25"/>
        <v>727.38888888888891</v>
      </c>
      <c r="G348" s="111">
        <v>26186</v>
      </c>
      <c r="H348" s="111">
        <v>42</v>
      </c>
      <c r="I348" s="111">
        <f>VLOOKUP(A348,'ARTICLES 10052022'!$A$3:$Q$1031,17,FALSE)</f>
        <v>955.8062000000001</v>
      </c>
      <c r="J348" s="111">
        <f t="shared" si="26"/>
        <v>40143.860400000005</v>
      </c>
      <c r="K348" s="111">
        <f>VLOOKUP(A348,'ARTICLES 10052022'!$A$3:$J$1031,10,FALSE)</f>
        <v>688.31200000000001</v>
      </c>
      <c r="L348" s="111">
        <f t="shared" si="27"/>
        <v>28909.103999999999</v>
      </c>
      <c r="M348" s="111">
        <f t="shared" si="28"/>
        <v>11234.756400000006</v>
      </c>
      <c r="N348" s="117">
        <f t="shared" si="29"/>
        <v>0.27986238214399539</v>
      </c>
    </row>
    <row r="349" spans="1:14" ht="11.25" customHeight="1">
      <c r="A349" s="110" t="s">
        <v>3450</v>
      </c>
      <c r="B349" s="110" t="str">
        <f>VLOOKUP(A349,'ARTICLES 10052022'!$A$1:$D$1031,4,FALSE)</f>
        <v>AF</v>
      </c>
      <c r="C349" s="110" t="s">
        <v>3451</v>
      </c>
      <c r="D349" s="110">
        <f>VLOOKUP(A349,'STEEVE RESTITUTION'!$A$3:$H$484,8,FALSE)</f>
        <v>11.51853</v>
      </c>
      <c r="E349" s="111">
        <v>4</v>
      </c>
      <c r="F349" s="111">
        <f t="shared" si="25"/>
        <v>10.55</v>
      </c>
      <c r="G349" s="111">
        <v>42.2</v>
      </c>
      <c r="H349" s="111">
        <v>4</v>
      </c>
      <c r="I349" s="111">
        <f>VLOOKUP(A349,'ARTICLES 10052022'!$A$3:$Q$1031,17,FALSE)</f>
        <v>11.51853</v>
      </c>
      <c r="J349" s="111">
        <f t="shared" si="26"/>
        <v>46.074120000000001</v>
      </c>
      <c r="K349" s="111">
        <f>VLOOKUP(A349,'ARTICLES 10052022'!$A$3:$J$1031,10,FALSE)</f>
        <v>8.3410000000000011</v>
      </c>
      <c r="L349" s="111">
        <f t="shared" si="27"/>
        <v>33.364000000000004</v>
      </c>
      <c r="M349" s="111">
        <f t="shared" si="28"/>
        <v>12.710119999999996</v>
      </c>
      <c r="N349" s="117">
        <f t="shared" si="29"/>
        <v>0.27586245814353039</v>
      </c>
    </row>
    <row r="350" spans="1:14" ht="11.55" customHeight="1">
      <c r="A350" s="108" t="s">
        <v>3452</v>
      </c>
      <c r="B350" s="108" t="str">
        <f>VLOOKUP(A350,'ARTICLES 10052022'!$A$1:$D$1031,4,FALSE)</f>
        <v>AF</v>
      </c>
      <c r="C350" s="108" t="s">
        <v>3453</v>
      </c>
      <c r="D350" s="108">
        <f>VLOOKUP(A350,'STEEVE RESTITUTION'!$A$3:$H$484,8,FALSE)</f>
        <v>14.108040000000001</v>
      </c>
      <c r="E350" s="109">
        <v>26</v>
      </c>
      <c r="F350" s="109">
        <f t="shared" si="25"/>
        <v>14.06</v>
      </c>
      <c r="G350" s="109">
        <v>365.56</v>
      </c>
      <c r="H350" s="109">
        <v>30</v>
      </c>
      <c r="I350" s="109">
        <f>VLOOKUP(A350,'ARTICLES 10052022'!$A$3:$Q$1031,17,FALSE)</f>
        <v>14.108040000000001</v>
      </c>
      <c r="J350" s="109">
        <f t="shared" si="26"/>
        <v>423.24120000000005</v>
      </c>
      <c r="K350" s="109">
        <f>VLOOKUP(A350,'ARTICLES 10052022'!$A$3:$J$1031,10,FALSE)</f>
        <v>10.288</v>
      </c>
      <c r="L350" s="109">
        <f t="shared" si="27"/>
        <v>308.64</v>
      </c>
      <c r="M350" s="109">
        <f t="shared" si="28"/>
        <v>114.60120000000006</v>
      </c>
      <c r="N350" s="116">
        <f t="shared" si="29"/>
        <v>0.27077042594152001</v>
      </c>
    </row>
    <row r="351" spans="1:14" ht="11.25" customHeight="1">
      <c r="A351" s="110" t="s">
        <v>3618</v>
      </c>
      <c r="B351" s="110" t="str">
        <f>VLOOKUP(A351,'ARTICLES 10052022'!$A$1:$D$1031,4,FALSE)</f>
        <v>AA</v>
      </c>
      <c r="C351" s="110" t="s">
        <v>3619</v>
      </c>
      <c r="D351" s="110">
        <f>VLOOKUP(A351,'STEEVE RESTITUTION'!$A$3:$H$484,8,FALSE)</f>
        <v>4515.5</v>
      </c>
      <c r="E351" s="111">
        <v>9</v>
      </c>
      <c r="F351" s="111">
        <f t="shared" si="25"/>
        <v>3932.6333333333332</v>
      </c>
      <c r="G351" s="111">
        <v>35393.699999999997</v>
      </c>
      <c r="H351" s="111">
        <v>10</v>
      </c>
      <c r="I351" s="111">
        <f>VLOOKUP(A351,'ARTICLES 10052022'!$A$3:$Q$1031,17,FALSE)</f>
        <v>4515.5</v>
      </c>
      <c r="J351" s="111">
        <f t="shared" si="26"/>
        <v>45155</v>
      </c>
      <c r="K351" s="111">
        <f>VLOOKUP(A351,'ARTICLES 10052022'!$A$3:$J$1031,10,FALSE)</f>
        <v>3376</v>
      </c>
      <c r="L351" s="111">
        <f t="shared" si="27"/>
        <v>33760</v>
      </c>
      <c r="M351" s="111">
        <f t="shared" si="28"/>
        <v>11395</v>
      </c>
      <c r="N351" s="117">
        <f t="shared" si="29"/>
        <v>0.25235300631159341</v>
      </c>
    </row>
    <row r="352" spans="1:14" ht="11.55" customHeight="1">
      <c r="A352" s="108" t="s">
        <v>3632</v>
      </c>
      <c r="B352" s="108" t="str">
        <f>VLOOKUP(A352,'ARTICLES 10052022'!$A$1:$D$1031,4,FALSE)</f>
        <v>AN</v>
      </c>
      <c r="C352" s="108" t="s">
        <v>3633</v>
      </c>
      <c r="D352" s="108">
        <f>VLOOKUP(A352,'STEEVE RESTITUTION'!$A$3:$H$484,8,FALSE)</f>
        <v>1.0001600000000002</v>
      </c>
      <c r="E352" s="109">
        <v>229</v>
      </c>
      <c r="F352" s="109">
        <f t="shared" si="25"/>
        <v>0.76672489082969442</v>
      </c>
      <c r="G352" s="109">
        <v>175.58</v>
      </c>
      <c r="H352" s="109">
        <v>270</v>
      </c>
      <c r="I352" s="109">
        <f>VLOOKUP(A352,'ARTICLES 10052022'!$A$3:$Q$1031,17,FALSE)</f>
        <v>1.0001600000000002</v>
      </c>
      <c r="J352" s="109">
        <f t="shared" si="26"/>
        <v>270.04320000000007</v>
      </c>
      <c r="K352" s="109">
        <f>VLOOKUP(A352,'ARTICLES 10052022'!$A$3:$J$1031,10,FALSE)</f>
        <v>0.752</v>
      </c>
      <c r="L352" s="109">
        <f t="shared" si="27"/>
        <v>203.04</v>
      </c>
      <c r="M352" s="109">
        <f t="shared" si="28"/>
        <v>67.003200000000078</v>
      </c>
      <c r="N352" s="116">
        <f t="shared" si="29"/>
        <v>0.24812030075187994</v>
      </c>
    </row>
    <row r="353" spans="1:14" ht="11.25" customHeight="1">
      <c r="A353" s="108" t="s">
        <v>3392</v>
      </c>
      <c r="B353" s="108" t="str">
        <f>VLOOKUP(A353,'ARTICLES 10052022'!$A$1:$D$1031,4,FALSE)</f>
        <v>AS</v>
      </c>
      <c r="C353" s="108" t="s">
        <v>3393</v>
      </c>
      <c r="D353" s="108">
        <f>VLOOKUP(A353,'STEEVE RESTITUTION'!$A$3:$H$484,8,FALSE)</f>
        <v>4.9875000000000007</v>
      </c>
      <c r="E353" s="109">
        <v>46</v>
      </c>
      <c r="F353" s="109">
        <f t="shared" si="25"/>
        <v>4.9128260869565219</v>
      </c>
      <c r="G353" s="109">
        <v>225.99</v>
      </c>
      <c r="H353" s="109">
        <v>54</v>
      </c>
      <c r="I353" s="109">
        <f>VLOOKUP(A353,'ARTICLES 10052022'!$A$3:$Q$1031,17,FALSE)</f>
        <v>4.9875000000000007</v>
      </c>
      <c r="J353" s="109">
        <f t="shared" si="26"/>
        <v>269.32500000000005</v>
      </c>
      <c r="K353" s="109">
        <f>VLOOKUP(A353,'ARTICLES 10052022'!$A$3:$J$1031,10,FALSE)</f>
        <v>3.75</v>
      </c>
      <c r="L353" s="109">
        <f t="shared" si="27"/>
        <v>202.5</v>
      </c>
      <c r="M353" s="109">
        <f t="shared" si="28"/>
        <v>66.825000000000045</v>
      </c>
      <c r="N353" s="116">
        <f t="shared" si="29"/>
        <v>0.24812030075187982</v>
      </c>
    </row>
    <row r="354" spans="1:14" ht="11.55" customHeight="1">
      <c r="A354" s="108" t="s">
        <v>3428</v>
      </c>
      <c r="B354" s="108" t="str">
        <f>VLOOKUP(A354,'ARTICLES 10052022'!$A$1:$D$1031,4,FALSE)</f>
        <v>AS</v>
      </c>
      <c r="C354" s="108" t="s">
        <v>3429</v>
      </c>
      <c r="D354" s="108">
        <f>VLOOKUP(A354,'STEEVE RESTITUTION'!$A$3:$H$484,8,FALSE)</f>
        <v>1.3366499999999999</v>
      </c>
      <c r="E354" s="109">
        <v>698</v>
      </c>
      <c r="F354" s="109">
        <f t="shared" si="25"/>
        <v>0.9259598853868195</v>
      </c>
      <c r="G354" s="109">
        <v>646.32000000000005</v>
      </c>
      <c r="H354" s="109">
        <v>823</v>
      </c>
      <c r="I354" s="109">
        <f>VLOOKUP(A354,'ARTICLES 10052022'!$A$3:$Q$1031,17,FALSE)</f>
        <v>1.3366499999999999</v>
      </c>
      <c r="J354" s="109">
        <f t="shared" si="26"/>
        <v>1100.06295</v>
      </c>
      <c r="K354" s="109">
        <f>VLOOKUP(A354,'ARTICLES 10052022'!$A$3:$J$1031,10,FALSE)</f>
        <v>1.0049999999999999</v>
      </c>
      <c r="L354" s="109">
        <f t="shared" si="27"/>
        <v>827.1149999999999</v>
      </c>
      <c r="M354" s="109">
        <f t="shared" si="28"/>
        <v>272.94795000000011</v>
      </c>
      <c r="N354" s="116">
        <f t="shared" si="29"/>
        <v>0.2481203007518798</v>
      </c>
    </row>
    <row r="355" spans="1:14" ht="11.25" customHeight="1">
      <c r="A355" s="110" t="s">
        <v>3438</v>
      </c>
      <c r="B355" s="110" t="str">
        <f>VLOOKUP(A355,'ARTICLES 10052022'!$A$1:$D$1031,4,FALSE)</f>
        <v>AS</v>
      </c>
      <c r="C355" s="110" t="s">
        <v>3439</v>
      </c>
      <c r="D355" s="110">
        <f>VLOOKUP(A355,'STEEVE RESTITUTION'!$A$3:$H$484,8,FALSE)</f>
        <v>13.5527</v>
      </c>
      <c r="E355" s="111">
        <v>129</v>
      </c>
      <c r="F355" s="111">
        <f t="shared" si="25"/>
        <v>13.24</v>
      </c>
      <c r="G355" s="111">
        <v>1707.96</v>
      </c>
      <c r="H355" s="111">
        <v>152</v>
      </c>
      <c r="I355" s="111">
        <f>VLOOKUP(A355,'ARTICLES 10052022'!$A$3:$Q$1031,17,FALSE)</f>
        <v>13.5527</v>
      </c>
      <c r="J355" s="111">
        <f t="shared" si="26"/>
        <v>2060.0104000000001</v>
      </c>
      <c r="K355" s="111">
        <f>VLOOKUP(A355,'ARTICLES 10052022'!$A$3:$J$1031,10,FALSE)</f>
        <v>10.19</v>
      </c>
      <c r="L355" s="111">
        <f t="shared" si="27"/>
        <v>1548.8799999999999</v>
      </c>
      <c r="M355" s="111">
        <f t="shared" si="28"/>
        <v>511.13040000000024</v>
      </c>
      <c r="N355" s="117">
        <f t="shared" si="29"/>
        <v>0.2481203007518798</v>
      </c>
    </row>
    <row r="356" spans="1:14" ht="11.55" customHeight="1">
      <c r="A356" s="108" t="s">
        <v>3773</v>
      </c>
      <c r="B356" s="108" t="str">
        <f>VLOOKUP(A356,'ARTICLES 10052022'!$A$1:$D$1031,4,FALSE)</f>
        <v>AS</v>
      </c>
      <c r="C356" s="108" t="s">
        <v>3774</v>
      </c>
      <c r="D356" s="108">
        <f>VLOOKUP(A356,'STEEVE RESTITUTION'!$A$3:$H$484,8,FALSE)</f>
        <v>155.30410000000001</v>
      </c>
      <c r="E356" s="109">
        <v>56</v>
      </c>
      <c r="F356" s="109">
        <f t="shared" si="25"/>
        <v>108.34446428571428</v>
      </c>
      <c r="G356" s="109">
        <v>6067.29</v>
      </c>
      <c r="H356" s="109">
        <v>66</v>
      </c>
      <c r="I356" s="109">
        <f>VLOOKUP(A356,'ARTICLES 10052022'!$A$3:$Q$1031,17,FALSE)</f>
        <v>155.30410000000001</v>
      </c>
      <c r="J356" s="109">
        <f t="shared" si="26"/>
        <v>10250.070600000001</v>
      </c>
      <c r="K356" s="109">
        <f>VLOOKUP(A356,'ARTICLES 10052022'!$A$3:$J$1031,10,FALSE)</f>
        <v>116.77</v>
      </c>
      <c r="L356" s="109">
        <f t="shared" si="27"/>
        <v>7706.82</v>
      </c>
      <c r="M356" s="109">
        <f t="shared" si="28"/>
        <v>2543.2506000000012</v>
      </c>
      <c r="N356" s="116">
        <f t="shared" si="29"/>
        <v>0.2481203007518798</v>
      </c>
    </row>
    <row r="357" spans="1:14" ht="11.25" customHeight="1">
      <c r="A357" s="110" t="s">
        <v>3954</v>
      </c>
      <c r="B357" s="110" t="str">
        <f>VLOOKUP(A357,'ARTICLES 10052022'!$A$1:$D$1031,4,FALSE)</f>
        <v>AS</v>
      </c>
      <c r="C357" s="110" t="s">
        <v>3955</v>
      </c>
      <c r="D357" s="110">
        <f>VLOOKUP(A357,'STEEVE RESTITUTION'!$A$3:$H$484,8,FALSE)</f>
        <v>8.7913000000000014</v>
      </c>
      <c r="E357" s="111">
        <v>24</v>
      </c>
      <c r="F357" s="111">
        <f t="shared" si="25"/>
        <v>8.6083333333333325</v>
      </c>
      <c r="G357" s="111">
        <v>206.6</v>
      </c>
      <c r="H357" s="111">
        <v>28</v>
      </c>
      <c r="I357" s="111">
        <f>VLOOKUP(A357,'ARTICLES 10052022'!$A$3:$Q$1031,17,FALSE)</f>
        <v>8.7913000000000014</v>
      </c>
      <c r="J357" s="111">
        <f t="shared" si="26"/>
        <v>246.15640000000005</v>
      </c>
      <c r="K357" s="111">
        <f>VLOOKUP(A357,'ARTICLES 10052022'!$A$3:$J$1031,10,FALSE)</f>
        <v>6.61</v>
      </c>
      <c r="L357" s="111">
        <f t="shared" si="27"/>
        <v>185.08</v>
      </c>
      <c r="M357" s="111">
        <f t="shared" si="28"/>
        <v>61.076400000000035</v>
      </c>
      <c r="N357" s="117">
        <f t="shared" si="29"/>
        <v>0.2481203007518798</v>
      </c>
    </row>
    <row r="358" spans="1:14" ht="12" customHeight="1">
      <c r="A358" s="108" t="s">
        <v>3400</v>
      </c>
      <c r="B358" s="108" t="str">
        <f>VLOOKUP(A358,'ARTICLES 10052022'!$A$1:$D$1031,4,FALSE)</f>
        <v>AS</v>
      </c>
      <c r="C358" s="108" t="s">
        <v>3401</v>
      </c>
      <c r="D358" s="108">
        <f>VLOOKUP(A358,'STEEVE RESTITUTION'!$A$3:$H$484,8,FALSE)</f>
        <v>39.860100000000003</v>
      </c>
      <c r="E358" s="109">
        <v>2</v>
      </c>
      <c r="F358" s="109">
        <f t="shared" si="25"/>
        <v>38.96</v>
      </c>
      <c r="G358" s="109">
        <v>77.92</v>
      </c>
      <c r="H358" s="109">
        <v>2</v>
      </c>
      <c r="I358" s="109">
        <f>VLOOKUP(A358,'ARTICLES 10052022'!$A$3:$Q$1031,17,FALSE)</f>
        <v>39.860100000000003</v>
      </c>
      <c r="J358" s="109">
        <f t="shared" si="26"/>
        <v>79.720200000000006</v>
      </c>
      <c r="K358" s="109">
        <f>VLOOKUP(A358,'ARTICLES 10052022'!$A$3:$J$1031,10,FALSE)</f>
        <v>29.97</v>
      </c>
      <c r="L358" s="109">
        <f t="shared" si="27"/>
        <v>59.94</v>
      </c>
      <c r="M358" s="109">
        <f t="shared" si="28"/>
        <v>19.780200000000008</v>
      </c>
      <c r="N358" s="116">
        <f t="shared" si="29"/>
        <v>0.24812030075187977</v>
      </c>
    </row>
    <row r="359" spans="1:14" ht="11.7" customHeight="1">
      <c r="A359" s="110" t="s">
        <v>3458</v>
      </c>
      <c r="B359" s="110" t="str">
        <f>VLOOKUP(A359,'ARTICLES 10052022'!$A$1:$D$1031,4,FALSE)</f>
        <v>AS</v>
      </c>
      <c r="C359" s="110" t="s">
        <v>3459</v>
      </c>
      <c r="D359" s="110">
        <f>VLOOKUP(A359,'STEEVE RESTITUTION'!$A$3:$H$484,8,FALSE)</f>
        <v>24.870999999999999</v>
      </c>
      <c r="E359" s="111">
        <v>11</v>
      </c>
      <c r="F359" s="111">
        <f t="shared" si="25"/>
        <v>16.260000000000002</v>
      </c>
      <c r="G359" s="111">
        <v>178.86</v>
      </c>
      <c r="H359" s="111">
        <v>12</v>
      </c>
      <c r="I359" s="111">
        <f>VLOOKUP(A359,'ARTICLES 10052022'!$A$3:$Q$1031,17,FALSE)</f>
        <v>24.870999999999999</v>
      </c>
      <c r="J359" s="111">
        <f t="shared" si="26"/>
        <v>298.452</v>
      </c>
      <c r="K359" s="111">
        <f>VLOOKUP(A359,'ARTICLES 10052022'!$A$3:$J$1031,10,FALSE)</f>
        <v>18.7</v>
      </c>
      <c r="L359" s="111">
        <f t="shared" si="27"/>
        <v>224.39999999999998</v>
      </c>
      <c r="M359" s="111">
        <f t="shared" si="28"/>
        <v>74.052000000000021</v>
      </c>
      <c r="N359" s="117">
        <f t="shared" si="29"/>
        <v>0.24812030075187977</v>
      </c>
    </row>
    <row r="360" spans="1:14" ht="11.55" customHeight="1">
      <c r="A360" s="110" t="s">
        <v>3554</v>
      </c>
      <c r="B360" s="110" t="str">
        <f>VLOOKUP(A360,'ARTICLES 10052022'!$A$1:$D$1031,4,FALSE)</f>
        <v>AN</v>
      </c>
      <c r="C360" s="110" t="s">
        <v>3555</v>
      </c>
      <c r="D360" s="110"/>
      <c r="E360" s="111">
        <v>2</v>
      </c>
      <c r="F360" s="111">
        <f t="shared" si="25"/>
        <v>1.06</v>
      </c>
      <c r="G360" s="111">
        <v>2.12</v>
      </c>
      <c r="H360" s="111">
        <v>2</v>
      </c>
      <c r="I360" s="111">
        <f>VLOOKUP(A360,'ARTICLES 10052022'!$A$3:$Q$1031,17,FALSE)</f>
        <v>1.51088</v>
      </c>
      <c r="J360" s="111">
        <f t="shared" si="26"/>
        <v>3.02176</v>
      </c>
      <c r="K360" s="111">
        <f>VLOOKUP(A360,'ARTICLES 10052022'!$A$3:$J$1031,10,FALSE)</f>
        <v>1.1359999999999999</v>
      </c>
      <c r="L360" s="111">
        <f t="shared" si="27"/>
        <v>2.2719999999999998</v>
      </c>
      <c r="M360" s="111">
        <f t="shared" si="28"/>
        <v>0.7497600000000002</v>
      </c>
      <c r="N360" s="117">
        <f t="shared" si="29"/>
        <v>0.24812030075187977</v>
      </c>
    </row>
    <row r="361" spans="1:14" ht="11.25" customHeight="1">
      <c r="A361" s="110" t="s">
        <v>3642</v>
      </c>
      <c r="B361" s="110" t="str">
        <f>VLOOKUP(A361,'ARTICLES 10052022'!$A$1:$D$1031,4,FALSE)</f>
        <v>AS</v>
      </c>
      <c r="C361" s="110" t="s">
        <v>3643</v>
      </c>
      <c r="D361" s="110">
        <f>VLOOKUP(A361,'STEEVE RESTITUTION'!$A$3:$H$484,8,FALSE)</f>
        <v>64.491700000000009</v>
      </c>
      <c r="E361" s="111">
        <v>2</v>
      </c>
      <c r="F361" s="111">
        <f t="shared" si="25"/>
        <v>63.03</v>
      </c>
      <c r="G361" s="111">
        <v>126.06</v>
      </c>
      <c r="H361" s="111">
        <v>2</v>
      </c>
      <c r="I361" s="111">
        <f>VLOOKUP(A361,'ARTICLES 10052022'!$A$3:$Q$1031,17,FALSE)</f>
        <v>64.491700000000009</v>
      </c>
      <c r="J361" s="111">
        <f t="shared" si="26"/>
        <v>128.98340000000002</v>
      </c>
      <c r="K361" s="111">
        <f>VLOOKUP(A361,'ARTICLES 10052022'!$A$3:$J$1031,10,FALSE)</f>
        <v>48.49</v>
      </c>
      <c r="L361" s="111">
        <f t="shared" si="27"/>
        <v>96.98</v>
      </c>
      <c r="M361" s="111">
        <f t="shared" si="28"/>
        <v>32.003400000000013</v>
      </c>
      <c r="N361" s="117">
        <f t="shared" si="29"/>
        <v>0.24812030075187977</v>
      </c>
    </row>
    <row r="362" spans="1:14" ht="11.55" customHeight="1">
      <c r="A362" s="108" t="s">
        <v>3775</v>
      </c>
      <c r="B362" s="108" t="str">
        <f>VLOOKUP(A362,'ARTICLES 10052022'!$A$1:$D$1031,4,FALSE)</f>
        <v>AN</v>
      </c>
      <c r="C362" s="108" t="s">
        <v>3776</v>
      </c>
      <c r="D362" s="108">
        <f>VLOOKUP(A362,'STEEVE RESTITUTION'!$A$3:$H$484,8,FALSE)</f>
        <v>811.20690000000002</v>
      </c>
      <c r="E362" s="109">
        <v>7</v>
      </c>
      <c r="F362" s="109">
        <f t="shared" si="25"/>
        <v>579.00142857142862</v>
      </c>
      <c r="G362" s="109">
        <v>4053.01</v>
      </c>
      <c r="H362" s="109">
        <v>8</v>
      </c>
      <c r="I362" s="109">
        <f>VLOOKUP(A362,'ARTICLES 10052022'!$A$3:$Q$1031,17,FALSE)</f>
        <v>811.20690000000002</v>
      </c>
      <c r="J362" s="109">
        <f t="shared" si="26"/>
        <v>6489.6552000000001</v>
      </c>
      <c r="K362" s="109">
        <f>VLOOKUP(A362,'ARTICLES 10052022'!$A$3:$J$1031,10,FALSE)</f>
        <v>609.92999999999995</v>
      </c>
      <c r="L362" s="109">
        <f t="shared" si="27"/>
        <v>4879.4399999999996</v>
      </c>
      <c r="M362" s="109">
        <f t="shared" si="28"/>
        <v>1610.2152000000006</v>
      </c>
      <c r="N362" s="116">
        <f t="shared" si="29"/>
        <v>0.24812030075187977</v>
      </c>
    </row>
    <row r="363" spans="1:14" ht="11.25" customHeight="1">
      <c r="A363" s="110" t="s">
        <v>4034</v>
      </c>
      <c r="B363" s="110" t="str">
        <f>VLOOKUP(A363,'ARTICLES 10052022'!$A$1:$D$1031,4,FALSE)</f>
        <v>AS</v>
      </c>
      <c r="C363" s="110" t="s">
        <v>4035</v>
      </c>
      <c r="D363" s="110">
        <f>VLOOKUP(A363,'STEEVE RESTITUTION'!$A$3:$H$484,8,FALSE)</f>
        <v>60.820900000000002</v>
      </c>
      <c r="E363" s="111">
        <v>4</v>
      </c>
      <c r="F363" s="111">
        <f t="shared" si="25"/>
        <v>60</v>
      </c>
      <c r="G363" s="111">
        <v>240</v>
      </c>
      <c r="H363" s="111">
        <v>4</v>
      </c>
      <c r="I363" s="111">
        <f>VLOOKUP(A363,'ARTICLES 10052022'!$A$3:$Q$1031,17,FALSE)</f>
        <v>60.820900000000002</v>
      </c>
      <c r="J363" s="111">
        <f t="shared" si="26"/>
        <v>243.28360000000001</v>
      </c>
      <c r="K363" s="111">
        <f>VLOOKUP(A363,'ARTICLES 10052022'!$A$3:$J$1031,10,FALSE)</f>
        <v>45.73</v>
      </c>
      <c r="L363" s="111">
        <f t="shared" si="27"/>
        <v>182.92</v>
      </c>
      <c r="M363" s="111">
        <f t="shared" si="28"/>
        <v>60.363600000000019</v>
      </c>
      <c r="N363" s="117">
        <f t="shared" si="29"/>
        <v>0.24812030075187977</v>
      </c>
    </row>
    <row r="364" spans="1:14" ht="11.55" customHeight="1">
      <c r="A364" s="108" t="s">
        <v>4130</v>
      </c>
      <c r="B364" s="108" t="str">
        <f>VLOOKUP(A364,'ARTICLES 10052022'!$A$1:$D$1031,4,FALSE)</f>
        <v>AS</v>
      </c>
      <c r="C364" s="108" t="s">
        <v>4131</v>
      </c>
      <c r="D364" s="131">
        <f>'ARTICLES 10052022'!Q566</f>
        <v>16.455000000000002</v>
      </c>
      <c r="E364" s="109">
        <v>19</v>
      </c>
      <c r="F364" s="109">
        <f t="shared" si="25"/>
        <v>14.001052631578947</v>
      </c>
      <c r="G364" s="109">
        <v>266.02</v>
      </c>
      <c r="H364" s="109">
        <v>22</v>
      </c>
      <c r="I364" s="109">
        <f>VLOOKUP(A364,'ARTICLES 10052022'!$A$3:$Q$1031,17,FALSE)</f>
        <v>16.455000000000002</v>
      </c>
      <c r="J364" s="109">
        <f t="shared" si="26"/>
        <v>362.01000000000005</v>
      </c>
      <c r="K364" s="109">
        <f>VLOOKUP(A364,'ARTICLES 10052022'!$A$3:$J$1031,10,FALSE)</f>
        <v>10.97</v>
      </c>
      <c r="L364" s="109">
        <f t="shared" si="27"/>
        <v>241.34</v>
      </c>
      <c r="M364" s="109">
        <f t="shared" si="28"/>
        <v>120.67000000000004</v>
      </c>
      <c r="N364" s="116">
        <f t="shared" si="29"/>
        <v>0.33333333333333343</v>
      </c>
    </row>
    <row r="365" spans="1:14" ht="11.25" customHeight="1">
      <c r="A365" s="110" t="s">
        <v>4132</v>
      </c>
      <c r="B365" s="110" t="str">
        <f>VLOOKUP(A365,'ARTICLES 10052022'!$A$1:$D$1031,4,FALSE)</f>
        <v>AS</v>
      </c>
      <c r="C365" s="110" t="s">
        <v>4133</v>
      </c>
      <c r="D365" s="132">
        <f>'ARTICLES 10052022'!Q569</f>
        <v>16.455000000000002</v>
      </c>
      <c r="E365" s="111">
        <v>19</v>
      </c>
      <c r="F365" s="111">
        <f t="shared" si="25"/>
        <v>14</v>
      </c>
      <c r="G365" s="111">
        <v>266</v>
      </c>
      <c r="H365" s="111">
        <v>22</v>
      </c>
      <c r="I365" s="111">
        <f>VLOOKUP(A365,'ARTICLES 10052022'!$A$3:$Q$1031,17,FALSE)</f>
        <v>16.455000000000002</v>
      </c>
      <c r="J365" s="111">
        <f t="shared" si="26"/>
        <v>362.01000000000005</v>
      </c>
      <c r="K365" s="111">
        <f>VLOOKUP(A365,'ARTICLES 10052022'!$A$3:$J$1031,10,FALSE)</f>
        <v>10.97</v>
      </c>
      <c r="L365" s="111">
        <f t="shared" si="27"/>
        <v>241.34</v>
      </c>
      <c r="M365" s="111">
        <f t="shared" si="28"/>
        <v>120.67000000000004</v>
      </c>
      <c r="N365" s="117">
        <f t="shared" si="29"/>
        <v>0.33333333333333343</v>
      </c>
    </row>
    <row r="366" spans="1:14" ht="11.55" customHeight="1">
      <c r="A366" s="110" t="s">
        <v>4136</v>
      </c>
      <c r="B366" s="110" t="str">
        <f>VLOOKUP(A366,'ARTICLES 10052022'!$A$1:$D$1031,4,FALSE)</f>
        <v>AS</v>
      </c>
      <c r="C366" s="110" t="s">
        <v>4137</v>
      </c>
      <c r="D366" s="132">
        <v>14.59</v>
      </c>
      <c r="E366" s="111">
        <v>19</v>
      </c>
      <c r="F366" s="111">
        <f t="shared" si="25"/>
        <v>14</v>
      </c>
      <c r="G366" s="111">
        <v>266</v>
      </c>
      <c r="H366" s="111">
        <v>22</v>
      </c>
      <c r="I366" s="111">
        <f>VLOOKUP(A366,'ARTICLES 10052022'!$A$3:$Q$1031,17,FALSE)</f>
        <v>16.455000000000002</v>
      </c>
      <c r="J366" s="111">
        <f t="shared" si="26"/>
        <v>362.01000000000005</v>
      </c>
      <c r="K366" s="111">
        <f>VLOOKUP(A366,'ARTICLES 10052022'!$A$3:$J$1031,10,FALSE)</f>
        <v>10.97</v>
      </c>
      <c r="L366" s="111">
        <f t="shared" si="27"/>
        <v>241.34</v>
      </c>
      <c r="M366" s="111">
        <f t="shared" si="28"/>
        <v>120.67000000000004</v>
      </c>
      <c r="N366" s="117">
        <f t="shared" si="29"/>
        <v>0.33333333333333343</v>
      </c>
    </row>
    <row r="367" spans="1:14" ht="11.25" customHeight="1">
      <c r="A367" s="110" t="s">
        <v>4144</v>
      </c>
      <c r="B367" s="110" t="str">
        <f>VLOOKUP(A367,'ARTICLES 10052022'!$A$1:$D$1031,4,FALSE)</f>
        <v>AS</v>
      </c>
      <c r="C367" s="110" t="s">
        <v>4145</v>
      </c>
      <c r="D367" s="132">
        <v>14.59</v>
      </c>
      <c r="E367" s="111">
        <v>10</v>
      </c>
      <c r="F367" s="111">
        <f t="shared" si="25"/>
        <v>14</v>
      </c>
      <c r="G367" s="111">
        <v>140</v>
      </c>
      <c r="H367" s="111">
        <v>11</v>
      </c>
      <c r="I367" s="111">
        <f>VLOOKUP(A367,'ARTICLES 10052022'!$A$3:$Q$1031,17,FALSE)</f>
        <v>14.234999999999999</v>
      </c>
      <c r="J367" s="111">
        <f t="shared" si="26"/>
        <v>156.58499999999998</v>
      </c>
      <c r="K367" s="111">
        <f>VLOOKUP(A367,'ARTICLES 10052022'!$A$3:$J$1031,10,FALSE)</f>
        <v>9.49</v>
      </c>
      <c r="L367" s="111">
        <f t="shared" si="27"/>
        <v>104.39</v>
      </c>
      <c r="M367" s="111">
        <f t="shared" si="28"/>
        <v>52.194999999999979</v>
      </c>
      <c r="N367" s="117">
        <f t="shared" si="29"/>
        <v>0.33333333333333326</v>
      </c>
    </row>
    <row r="368" spans="1:14" ht="11.55" customHeight="1">
      <c r="A368" s="108" t="s">
        <v>3436</v>
      </c>
      <c r="B368" s="108" t="str">
        <f>VLOOKUP(A368,'ARTICLES 10052022'!$A$1:$D$1031,4,FALSE)</f>
        <v>AS</v>
      </c>
      <c r="C368" s="108" t="s">
        <v>3437</v>
      </c>
      <c r="D368" s="108">
        <f>VLOOKUP(A368,'STEEVE RESTITUTION'!$A$3:$H$484,8,FALSE)</f>
        <v>1.1251800000000001</v>
      </c>
      <c r="E368" s="109">
        <v>1757</v>
      </c>
      <c r="F368" s="109">
        <f t="shared" si="25"/>
        <v>0.90895276038702333</v>
      </c>
      <c r="G368" s="109">
        <v>1597.03</v>
      </c>
      <c r="H368" s="109">
        <v>2073</v>
      </c>
      <c r="I368" s="109">
        <f>VLOOKUP(A368,'ARTICLES 10052022'!$A$3:$Q$1031,17,FALSE)</f>
        <v>1.1251800000000001</v>
      </c>
      <c r="J368" s="109">
        <f t="shared" si="26"/>
        <v>2332.4981400000001</v>
      </c>
      <c r="K368" s="109">
        <f>VLOOKUP(A368,'ARTICLES 10052022'!$A$3:$J$1031,10,FALSE)</f>
        <v>0.84599999999999997</v>
      </c>
      <c r="L368" s="109">
        <f t="shared" si="27"/>
        <v>1753.758</v>
      </c>
      <c r="M368" s="109">
        <f t="shared" si="28"/>
        <v>578.74014000000011</v>
      </c>
      <c r="N368" s="116">
        <f t="shared" si="29"/>
        <v>0.24812030075187974</v>
      </c>
    </row>
    <row r="369" spans="1:14" ht="11.25" customHeight="1">
      <c r="A369" s="108" t="s">
        <v>3440</v>
      </c>
      <c r="B369" s="108" t="str">
        <f>VLOOKUP(A369,'ARTICLES 10052022'!$A$1:$D$1031,4,FALSE)</f>
        <v>AS</v>
      </c>
      <c r="C369" s="108" t="s">
        <v>3441</v>
      </c>
      <c r="D369" s="108">
        <f>VLOOKUP(A369,'STEEVE RESTITUTION'!$A$3:$H$484,8,FALSE)</f>
        <v>11.9833</v>
      </c>
      <c r="E369" s="109">
        <v>33</v>
      </c>
      <c r="F369" s="109">
        <f t="shared" si="25"/>
        <v>11.719696969696969</v>
      </c>
      <c r="G369" s="109">
        <v>386.75</v>
      </c>
      <c r="H369" s="109">
        <v>38</v>
      </c>
      <c r="I369" s="109">
        <f>VLOOKUP(A369,'ARTICLES 10052022'!$A$3:$Q$1031,17,FALSE)</f>
        <v>11.9833</v>
      </c>
      <c r="J369" s="109">
        <f t="shared" si="26"/>
        <v>455.36540000000002</v>
      </c>
      <c r="K369" s="109">
        <f>VLOOKUP(A369,'ARTICLES 10052022'!$A$3:$J$1031,10,FALSE)</f>
        <v>9.01</v>
      </c>
      <c r="L369" s="109">
        <f t="shared" si="27"/>
        <v>342.38</v>
      </c>
      <c r="M369" s="109">
        <f t="shared" si="28"/>
        <v>112.98540000000003</v>
      </c>
      <c r="N369" s="116">
        <f t="shared" si="29"/>
        <v>0.24812030075187974</v>
      </c>
    </row>
    <row r="370" spans="1:14" ht="11.55" customHeight="1">
      <c r="A370" s="108" t="s">
        <v>3448</v>
      </c>
      <c r="B370" s="108" t="str">
        <f>VLOOKUP(A370,'ARTICLES 10052022'!$A$1:$D$1031,4,FALSE)</f>
        <v>AN</v>
      </c>
      <c r="C370" s="108" t="s">
        <v>3449</v>
      </c>
      <c r="D370" s="108"/>
      <c r="E370" s="109">
        <v>91</v>
      </c>
      <c r="F370" s="109">
        <f t="shared" si="25"/>
        <v>6.7719780219780219</v>
      </c>
      <c r="G370" s="109">
        <v>616.25</v>
      </c>
      <c r="H370" s="109">
        <v>107</v>
      </c>
      <c r="I370" s="109">
        <f>VLOOKUP(A370,'ARTICLES 10052022'!$A$3:$Q$1031,17,FALSE)</f>
        <v>5.1790200000000004</v>
      </c>
      <c r="J370" s="109">
        <f t="shared" si="26"/>
        <v>554.15514000000007</v>
      </c>
      <c r="K370" s="109">
        <f>VLOOKUP(A370,'ARTICLES 10052022'!$A$3:$J$1031,10,FALSE)</f>
        <v>3.8940000000000001</v>
      </c>
      <c r="L370" s="109">
        <f t="shared" si="27"/>
        <v>416.65800000000002</v>
      </c>
      <c r="M370" s="109">
        <f t="shared" si="28"/>
        <v>137.49714000000006</v>
      </c>
      <c r="N370" s="116">
        <f t="shared" si="29"/>
        <v>0.24812030075187977</v>
      </c>
    </row>
    <row r="371" spans="1:14" ht="11.25" customHeight="1">
      <c r="A371" s="108" t="s">
        <v>3594</v>
      </c>
      <c r="B371" s="108" t="str">
        <f>VLOOKUP(A371,'ARTICLES 10052022'!$A$1:$D$1031,4,FALSE)</f>
        <v>AS</v>
      </c>
      <c r="C371" s="108" t="s">
        <v>3595</v>
      </c>
      <c r="D371" s="108">
        <f>VLOOKUP(A371,'STEEVE RESTITUTION'!$A$3:$H$484,8,FALSE)</f>
        <v>57.815100000000001</v>
      </c>
      <c r="E371" s="109">
        <v>4</v>
      </c>
      <c r="F371" s="109">
        <f t="shared" si="25"/>
        <v>56.5</v>
      </c>
      <c r="G371" s="109">
        <v>226</v>
      </c>
      <c r="H371" s="109">
        <v>4</v>
      </c>
      <c r="I371" s="109">
        <f>VLOOKUP(A371,'ARTICLES 10052022'!$A$3:$Q$1031,17,FALSE)</f>
        <v>57.815100000000001</v>
      </c>
      <c r="J371" s="109">
        <f t="shared" si="26"/>
        <v>231.2604</v>
      </c>
      <c r="K371" s="109">
        <f>VLOOKUP(A371,'ARTICLES 10052022'!$A$3:$J$1031,10,FALSE)</f>
        <v>43.47</v>
      </c>
      <c r="L371" s="109">
        <f t="shared" si="27"/>
        <v>173.88</v>
      </c>
      <c r="M371" s="109">
        <f t="shared" si="28"/>
        <v>57.380400000000009</v>
      </c>
      <c r="N371" s="116">
        <f t="shared" si="29"/>
        <v>0.24812030075187974</v>
      </c>
    </row>
    <row r="372" spans="1:14" ht="11.55" customHeight="1">
      <c r="A372" s="108" t="s">
        <v>3704</v>
      </c>
      <c r="B372" s="108" t="str">
        <f>VLOOKUP(A372,'ARTICLES 10052022'!$A$1:$D$1031,4,FALSE)</f>
        <v>AS</v>
      </c>
      <c r="C372" s="108" t="s">
        <v>3705</v>
      </c>
      <c r="D372" s="108">
        <f>VLOOKUP(A372,'STEEVE RESTITUTION'!$A$3:$H$484,8,FALSE)</f>
        <v>4.6550000000000002</v>
      </c>
      <c r="E372" s="109">
        <v>29</v>
      </c>
      <c r="F372" s="109">
        <f t="shared" si="25"/>
        <v>4.5</v>
      </c>
      <c r="G372" s="109">
        <v>130.5</v>
      </c>
      <c r="H372" s="109">
        <v>34</v>
      </c>
      <c r="I372" s="109">
        <f>VLOOKUP(A372,'ARTICLES 10052022'!$A$3:$Q$1031,17,FALSE)</f>
        <v>4.6550000000000002</v>
      </c>
      <c r="J372" s="109">
        <f t="shared" si="26"/>
        <v>158.27000000000001</v>
      </c>
      <c r="K372" s="109">
        <f>VLOOKUP(A372,'ARTICLES 10052022'!$A$3:$J$1031,10,FALSE)</f>
        <v>3.5</v>
      </c>
      <c r="L372" s="109">
        <f t="shared" si="27"/>
        <v>119</v>
      </c>
      <c r="M372" s="109">
        <f t="shared" si="28"/>
        <v>39.27000000000001</v>
      </c>
      <c r="N372" s="116">
        <f t="shared" si="29"/>
        <v>0.24812030075187974</v>
      </c>
    </row>
    <row r="373" spans="1:14" ht="11.25" customHeight="1">
      <c r="A373" s="110" t="s">
        <v>3777</v>
      </c>
      <c r="B373" s="110" t="str">
        <f>VLOOKUP(A373,'ARTICLES 10052022'!$A$1:$D$1031,4,FALSE)</f>
        <v>AS</v>
      </c>
      <c r="C373" s="110" t="s">
        <v>3778</v>
      </c>
      <c r="D373" s="110">
        <f>VLOOKUP(A373,'STEEVE RESTITUTION'!$A$3:$H$484,8,FALSE)</f>
        <v>831.70220000000006</v>
      </c>
      <c r="E373" s="111">
        <v>11</v>
      </c>
      <c r="F373" s="111">
        <f t="shared" si="25"/>
        <v>626.07272727272732</v>
      </c>
      <c r="G373" s="111">
        <v>6886.8</v>
      </c>
      <c r="H373" s="111">
        <v>12</v>
      </c>
      <c r="I373" s="111">
        <f>VLOOKUP(A373,'ARTICLES 10052022'!$A$3:$Q$1031,17,FALSE)</f>
        <v>831.70220000000006</v>
      </c>
      <c r="J373" s="111">
        <f t="shared" si="26"/>
        <v>9980.4264000000003</v>
      </c>
      <c r="K373" s="111">
        <f>VLOOKUP(A373,'ARTICLES 10052022'!$A$3:$J$1031,10,FALSE)</f>
        <v>625.34</v>
      </c>
      <c r="L373" s="111">
        <f t="shared" si="27"/>
        <v>7504.08</v>
      </c>
      <c r="M373" s="111">
        <f t="shared" si="28"/>
        <v>2476.3464000000004</v>
      </c>
      <c r="N373" s="117">
        <f t="shared" si="29"/>
        <v>0.24812030075187974</v>
      </c>
    </row>
    <row r="374" spans="1:14" ht="11.55" customHeight="1">
      <c r="A374" s="110" t="s">
        <v>4044</v>
      </c>
      <c r="B374" s="110" t="str">
        <f>VLOOKUP(A374,'ARTICLES 10052022'!$A$1:$D$1031,4,FALSE)</f>
        <v>AS</v>
      </c>
      <c r="C374" s="110" t="s">
        <v>4045</v>
      </c>
      <c r="D374" s="110">
        <f>VLOOKUP(A374,'STEEVE RESTITUTION'!$A$3:$H$484,8,FALSE)</f>
        <v>56.458500000000008</v>
      </c>
      <c r="E374" s="111">
        <v>1</v>
      </c>
      <c r="F374" s="111">
        <f t="shared" si="25"/>
        <v>55.19</v>
      </c>
      <c r="G374" s="111">
        <v>55.19</v>
      </c>
      <c r="H374" s="111">
        <v>1</v>
      </c>
      <c r="I374" s="111">
        <f>VLOOKUP(A374,'ARTICLES 10052022'!$A$3:$Q$1031,17,FALSE)</f>
        <v>56.458500000000008</v>
      </c>
      <c r="J374" s="111">
        <f t="shared" si="26"/>
        <v>56.458500000000008</v>
      </c>
      <c r="K374" s="111">
        <f>VLOOKUP(A374,'ARTICLES 10052022'!$A$3:$J$1031,10,FALSE)</f>
        <v>42.45</v>
      </c>
      <c r="L374" s="111">
        <f t="shared" si="27"/>
        <v>42.45</v>
      </c>
      <c r="M374" s="111">
        <f t="shared" si="28"/>
        <v>14.008500000000005</v>
      </c>
      <c r="N374" s="117">
        <f t="shared" si="29"/>
        <v>0.24812030075187974</v>
      </c>
    </row>
    <row r="375" spans="1:14" ht="11.25" customHeight="1">
      <c r="A375" s="108" t="s">
        <v>4110</v>
      </c>
      <c r="B375" s="108" t="str">
        <f>VLOOKUP(A375,'ARTICLES 10052022'!$A$1:$D$1031,4,FALSE)</f>
        <v>AN</v>
      </c>
      <c r="C375" s="108" t="s">
        <v>4111</v>
      </c>
      <c r="D375" s="108"/>
      <c r="E375" s="109">
        <v>116</v>
      </c>
      <c r="F375" s="109">
        <f t="shared" si="25"/>
        <v>7.1637931034482758</v>
      </c>
      <c r="G375" s="109">
        <v>831</v>
      </c>
      <c r="H375" s="109">
        <v>136</v>
      </c>
      <c r="I375" s="109">
        <f>VLOOKUP(A375,'ARTICLES 10052022'!$A$3:$Q$1031,17,FALSE)</f>
        <v>5.1790200000000004</v>
      </c>
      <c r="J375" s="109">
        <f t="shared" si="26"/>
        <v>704.34672</v>
      </c>
      <c r="K375" s="109">
        <f>VLOOKUP(A375,'ARTICLES 10052022'!$A$3:$J$1031,10,FALSE)</f>
        <v>3.8940000000000001</v>
      </c>
      <c r="L375" s="109">
        <f t="shared" si="27"/>
        <v>529.58400000000006</v>
      </c>
      <c r="M375" s="109">
        <f t="shared" si="28"/>
        <v>174.76271999999994</v>
      </c>
      <c r="N375" s="116">
        <f t="shared" si="29"/>
        <v>0.24812030075187963</v>
      </c>
    </row>
    <row r="376" spans="1:14" ht="11.55" customHeight="1">
      <c r="A376" s="108" t="s">
        <v>4118</v>
      </c>
      <c r="B376" s="108" t="str">
        <f>VLOOKUP(A376,'ARTICLES 10052022'!$A$1:$D$1031,4,FALSE)</f>
        <v>AS</v>
      </c>
      <c r="C376" s="108" t="s">
        <v>4119</v>
      </c>
      <c r="D376" s="108">
        <f>VLOOKUP(A376,'STEEVE RESTITUTION'!$A$3:$H$484,8,FALSE)</f>
        <v>0.92833999999999994</v>
      </c>
      <c r="E376" s="109">
        <v>88</v>
      </c>
      <c r="F376" s="109">
        <f t="shared" si="25"/>
        <v>0.77136363636363636</v>
      </c>
      <c r="G376" s="109">
        <v>67.88</v>
      </c>
      <c r="H376" s="109">
        <v>103</v>
      </c>
      <c r="I376" s="109">
        <f>VLOOKUP(A376,'ARTICLES 10052022'!$A$3:$Q$1031,17,FALSE)</f>
        <v>0.92833999999999994</v>
      </c>
      <c r="J376" s="109">
        <f t="shared" si="26"/>
        <v>95.619019999999992</v>
      </c>
      <c r="K376" s="109">
        <f>VLOOKUP(A376,'ARTICLES 10052022'!$A$3:$J$1031,10,FALSE)</f>
        <v>0.69799999999999995</v>
      </c>
      <c r="L376" s="109">
        <f t="shared" si="27"/>
        <v>71.893999999999991</v>
      </c>
      <c r="M376" s="109">
        <f t="shared" si="28"/>
        <v>23.725020000000001</v>
      </c>
      <c r="N376" s="116">
        <f t="shared" si="29"/>
        <v>0.24812030075187974</v>
      </c>
    </row>
    <row r="377" spans="1:14" ht="11.25" customHeight="1">
      <c r="A377" s="110" t="s">
        <v>4128</v>
      </c>
      <c r="B377" s="110" t="str">
        <f>VLOOKUP(A377,'ARTICLES 10052022'!$A$1:$D$1031,4,FALSE)</f>
        <v>AS</v>
      </c>
      <c r="C377" s="110" t="s">
        <v>4129</v>
      </c>
      <c r="D377" s="110">
        <f>VLOOKUP(A377,'STEEVE RESTITUTION'!$A$3:$H$484,8,FALSE)</f>
        <v>16.455000000000002</v>
      </c>
      <c r="E377" s="111">
        <v>18</v>
      </c>
      <c r="F377" s="111">
        <f t="shared" si="25"/>
        <v>14</v>
      </c>
      <c r="G377" s="111">
        <v>252</v>
      </c>
      <c r="H377" s="111">
        <v>21</v>
      </c>
      <c r="I377" s="111">
        <f>VLOOKUP(A377,'ARTICLES 10052022'!$A$3:$Q$1031,17,FALSE)</f>
        <v>16.455000000000002</v>
      </c>
      <c r="J377" s="111">
        <f t="shared" si="26"/>
        <v>345.55500000000006</v>
      </c>
      <c r="K377" s="111">
        <f>VLOOKUP(A377,'ARTICLES 10052022'!$A$3:$J$1031,10,FALSE)</f>
        <v>10.97</v>
      </c>
      <c r="L377" s="111">
        <f t="shared" si="27"/>
        <v>230.37</v>
      </c>
      <c r="M377" s="111">
        <f t="shared" si="28"/>
        <v>115.18500000000006</v>
      </c>
      <c r="N377" s="117">
        <f t="shared" si="29"/>
        <v>0.33333333333333343</v>
      </c>
    </row>
    <row r="378" spans="1:14" ht="11.55" customHeight="1">
      <c r="A378" s="108" t="s">
        <v>4134</v>
      </c>
      <c r="B378" s="108" t="str">
        <f>VLOOKUP(A378,'ARTICLES 10052022'!$A$1:$D$1031,4,FALSE)</f>
        <v>AS</v>
      </c>
      <c r="C378" s="108" t="s">
        <v>4135</v>
      </c>
      <c r="D378" s="132">
        <v>14.59</v>
      </c>
      <c r="E378" s="109">
        <v>7</v>
      </c>
      <c r="F378" s="109">
        <f t="shared" si="25"/>
        <v>14</v>
      </c>
      <c r="G378" s="109">
        <v>98</v>
      </c>
      <c r="H378" s="109">
        <v>8</v>
      </c>
      <c r="I378" s="109">
        <f>VLOOKUP(A378,'ARTICLES 10052022'!$A$3:$Q$1031,17,FALSE)</f>
        <v>16.455000000000002</v>
      </c>
      <c r="J378" s="109">
        <f t="shared" si="26"/>
        <v>131.64000000000001</v>
      </c>
      <c r="K378" s="109">
        <f>VLOOKUP(A378,'ARTICLES 10052022'!$A$3:$J$1031,10,FALSE)</f>
        <v>10.97</v>
      </c>
      <c r="L378" s="109">
        <f t="shared" si="27"/>
        <v>87.76</v>
      </c>
      <c r="M378" s="109">
        <f t="shared" si="28"/>
        <v>43.88000000000001</v>
      </c>
      <c r="N378" s="116">
        <f t="shared" si="29"/>
        <v>0.33333333333333337</v>
      </c>
    </row>
    <row r="379" spans="1:14" ht="11.25" customHeight="1">
      <c r="A379" s="108" t="s">
        <v>4138</v>
      </c>
      <c r="B379" s="108" t="str">
        <f>VLOOKUP(A379,'ARTICLES 10052022'!$A$1:$D$1031,4,FALSE)</f>
        <v>AS</v>
      </c>
      <c r="C379" s="108" t="s">
        <v>4139</v>
      </c>
      <c r="D379" s="132">
        <v>14.59</v>
      </c>
      <c r="E379" s="109">
        <v>1</v>
      </c>
      <c r="F379" s="109">
        <f t="shared" si="25"/>
        <v>14</v>
      </c>
      <c r="G379" s="109">
        <v>14</v>
      </c>
      <c r="H379" s="109">
        <v>1</v>
      </c>
      <c r="I379" s="109">
        <f>VLOOKUP(A379,'ARTICLES 10052022'!$A$3:$Q$1031,17,FALSE)</f>
        <v>16.455000000000002</v>
      </c>
      <c r="J379" s="109">
        <f t="shared" si="26"/>
        <v>16.455000000000002</v>
      </c>
      <c r="K379" s="109">
        <f>VLOOKUP(A379,'ARTICLES 10052022'!$A$3:$J$1031,10,FALSE)</f>
        <v>10.97</v>
      </c>
      <c r="L379" s="109">
        <f t="shared" si="27"/>
        <v>10.97</v>
      </c>
      <c r="M379" s="109">
        <f t="shared" si="28"/>
        <v>5.4850000000000012</v>
      </c>
      <c r="N379" s="116">
        <f t="shared" si="29"/>
        <v>0.33333333333333337</v>
      </c>
    </row>
    <row r="380" spans="1:14" ht="11.25" customHeight="1">
      <c r="A380" s="110" t="s">
        <v>4140</v>
      </c>
      <c r="B380" s="110" t="str">
        <f>VLOOKUP(A380,'ARTICLES 10052022'!$A$1:$D$1031,4,FALSE)</f>
        <v>AS</v>
      </c>
      <c r="C380" s="110" t="s">
        <v>4141</v>
      </c>
      <c r="D380" s="132">
        <v>14.59</v>
      </c>
      <c r="E380" s="111">
        <v>1</v>
      </c>
      <c r="F380" s="111">
        <f t="shared" si="25"/>
        <v>14</v>
      </c>
      <c r="G380" s="111">
        <v>14</v>
      </c>
      <c r="H380" s="111">
        <v>1</v>
      </c>
      <c r="I380" s="111">
        <f>VLOOKUP(A380,'ARTICLES 10052022'!$A$3:$Q$1031,17,FALSE)</f>
        <v>16.455000000000002</v>
      </c>
      <c r="J380" s="111">
        <f t="shared" si="26"/>
        <v>16.455000000000002</v>
      </c>
      <c r="K380" s="111">
        <f>VLOOKUP(A380,'ARTICLES 10052022'!$A$3:$J$1031,10,FALSE)</f>
        <v>10.97</v>
      </c>
      <c r="L380" s="111">
        <f t="shared" si="27"/>
        <v>10.97</v>
      </c>
      <c r="M380" s="111">
        <f t="shared" si="28"/>
        <v>5.4850000000000012</v>
      </c>
      <c r="N380" s="117">
        <f t="shared" si="29"/>
        <v>0.33333333333333337</v>
      </c>
    </row>
    <row r="381" spans="1:14" ht="11.55" customHeight="1">
      <c r="A381" s="110" t="s">
        <v>4148</v>
      </c>
      <c r="B381" s="110" t="str">
        <f>VLOOKUP(A381,'ARTICLES 10052022'!$A$1:$D$1031,4,FALSE)</f>
        <v>AS</v>
      </c>
      <c r="C381" s="110" t="s">
        <v>4149</v>
      </c>
      <c r="D381" s="110">
        <v>14.59</v>
      </c>
      <c r="E381" s="111">
        <v>1</v>
      </c>
      <c r="F381" s="111">
        <f t="shared" si="25"/>
        <v>14</v>
      </c>
      <c r="G381" s="111">
        <v>14</v>
      </c>
      <c r="H381" s="111">
        <v>1</v>
      </c>
      <c r="I381" s="111">
        <f>VLOOKUP(A381,'ARTICLES 10052022'!$A$3:$Q$1031,17,FALSE)</f>
        <v>14.234999999999999</v>
      </c>
      <c r="J381" s="111">
        <f t="shared" si="26"/>
        <v>14.234999999999999</v>
      </c>
      <c r="K381" s="111">
        <f>VLOOKUP(A381,'ARTICLES 10052022'!$A$3:$J$1031,10,FALSE)</f>
        <v>9.49</v>
      </c>
      <c r="L381" s="111">
        <f t="shared" si="27"/>
        <v>9.49</v>
      </c>
      <c r="M381" s="111">
        <f t="shared" si="28"/>
        <v>4.7449999999999992</v>
      </c>
      <c r="N381" s="117">
        <f t="shared" si="29"/>
        <v>0.33333333333333331</v>
      </c>
    </row>
    <row r="382" spans="1:14" ht="11.25" customHeight="1">
      <c r="A382" s="108" t="s">
        <v>4150</v>
      </c>
      <c r="B382" s="108" t="str">
        <f>VLOOKUP(A382,'ARTICLES 10052022'!$A$1:$D$1031,4,FALSE)</f>
        <v>AS</v>
      </c>
      <c r="C382" s="108" t="s">
        <v>4151</v>
      </c>
      <c r="D382" s="108">
        <v>14.59</v>
      </c>
      <c r="E382" s="109">
        <v>7</v>
      </c>
      <c r="F382" s="109">
        <f t="shared" si="25"/>
        <v>14</v>
      </c>
      <c r="G382" s="109">
        <v>98</v>
      </c>
      <c r="H382" s="109">
        <v>8</v>
      </c>
      <c r="I382" s="109">
        <f>VLOOKUP(A382,'ARTICLES 10052022'!$A$3:$Q$1031,17,FALSE)</f>
        <v>14.234999999999999</v>
      </c>
      <c r="J382" s="109">
        <f t="shared" si="26"/>
        <v>113.88</v>
      </c>
      <c r="K382" s="109">
        <f>VLOOKUP(A382,'ARTICLES 10052022'!$A$3:$J$1031,10,FALSE)</f>
        <v>9.49</v>
      </c>
      <c r="L382" s="109">
        <f t="shared" si="27"/>
        <v>75.92</v>
      </c>
      <c r="M382" s="109">
        <f t="shared" si="28"/>
        <v>37.959999999999994</v>
      </c>
      <c r="N382" s="116">
        <f t="shared" si="29"/>
        <v>0.33333333333333331</v>
      </c>
    </row>
    <row r="383" spans="1:14" ht="11.55" customHeight="1">
      <c r="A383" s="110" t="s">
        <v>4152</v>
      </c>
      <c r="B383" s="110" t="str">
        <f>VLOOKUP(A383,'ARTICLES 10052022'!$A$1:$D$1031,4,FALSE)</f>
        <v>AS</v>
      </c>
      <c r="C383" s="110" t="s">
        <v>4153</v>
      </c>
      <c r="D383" s="110">
        <v>14.59</v>
      </c>
      <c r="E383" s="111">
        <v>5</v>
      </c>
      <c r="F383" s="111">
        <f t="shared" si="25"/>
        <v>14</v>
      </c>
      <c r="G383" s="111">
        <v>70</v>
      </c>
      <c r="H383" s="111">
        <v>5</v>
      </c>
      <c r="I383" s="111">
        <f>VLOOKUP(A383,'ARTICLES 10052022'!$A$3:$Q$1031,17,FALSE)</f>
        <v>14.234999999999999</v>
      </c>
      <c r="J383" s="111">
        <f t="shared" si="26"/>
        <v>71.174999999999997</v>
      </c>
      <c r="K383" s="111">
        <f>VLOOKUP(A383,'ARTICLES 10052022'!$A$3:$J$1031,10,FALSE)</f>
        <v>9.49</v>
      </c>
      <c r="L383" s="111">
        <f t="shared" si="27"/>
        <v>47.45</v>
      </c>
      <c r="M383" s="111">
        <f t="shared" si="28"/>
        <v>23.724999999999994</v>
      </c>
      <c r="N383" s="117">
        <f t="shared" si="29"/>
        <v>0.33333333333333326</v>
      </c>
    </row>
    <row r="384" spans="1:14" ht="11.25" customHeight="1">
      <c r="A384" s="108" t="s">
        <v>3464</v>
      </c>
      <c r="B384" s="108" t="str">
        <f>VLOOKUP(A384,'ARTICLES 10052022'!$A$1:$D$1031,4,FALSE)</f>
        <v>AS</v>
      </c>
      <c r="C384" s="108" t="s">
        <v>3465</v>
      </c>
      <c r="D384" s="108">
        <f>VLOOKUP(A384,'STEEVE RESTITUTION'!$A$3:$H$484,8,FALSE)</f>
        <v>9.5494000000000003</v>
      </c>
      <c r="E384" s="109">
        <v>16</v>
      </c>
      <c r="F384" s="109">
        <f t="shared" si="25"/>
        <v>9.65</v>
      </c>
      <c r="G384" s="109">
        <v>154.4</v>
      </c>
      <c r="H384" s="109">
        <v>18</v>
      </c>
      <c r="I384" s="109">
        <f>VLOOKUP(A384,'ARTICLES 10052022'!$A$3:$Q$1031,17,FALSE)</f>
        <v>9.5494000000000003</v>
      </c>
      <c r="J384" s="109">
        <f t="shared" si="26"/>
        <v>171.88920000000002</v>
      </c>
      <c r="K384" s="109">
        <f>VLOOKUP(A384,'ARTICLES 10052022'!$A$3:$J$1031,10,FALSE)</f>
        <v>7.18</v>
      </c>
      <c r="L384" s="109">
        <f t="shared" si="27"/>
        <v>129.24</v>
      </c>
      <c r="M384" s="109">
        <f t="shared" si="28"/>
        <v>42.649200000000008</v>
      </c>
      <c r="N384" s="116">
        <f t="shared" si="29"/>
        <v>0.24812030075187971</v>
      </c>
    </row>
    <row r="385" spans="1:14" ht="11.55" customHeight="1">
      <c r="A385" s="108" t="s">
        <v>3470</v>
      </c>
      <c r="B385" s="108" t="str">
        <f>VLOOKUP(A385,'ARTICLES 10052022'!$A$1:$D$1031,4,FALSE)</f>
        <v>AS</v>
      </c>
      <c r="C385" s="108" t="s">
        <v>3471</v>
      </c>
      <c r="D385" s="108">
        <f>VLOOKUP(A385,'STEEVE RESTITUTION'!$A$3:$H$484,8,FALSE)</f>
        <v>5.9850000000000003</v>
      </c>
      <c r="E385" s="109">
        <v>36</v>
      </c>
      <c r="F385" s="109">
        <f t="shared" si="25"/>
        <v>5.85</v>
      </c>
      <c r="G385" s="109">
        <v>210.6</v>
      </c>
      <c r="H385" s="109">
        <v>42</v>
      </c>
      <c r="I385" s="109">
        <f>VLOOKUP(A385,'ARTICLES 10052022'!$A$3:$Q$1031,17,FALSE)</f>
        <v>5.9850000000000003</v>
      </c>
      <c r="J385" s="109">
        <f t="shared" si="26"/>
        <v>251.37</v>
      </c>
      <c r="K385" s="109">
        <f>VLOOKUP(A385,'ARTICLES 10052022'!$A$3:$J$1031,10,FALSE)</f>
        <v>4.5</v>
      </c>
      <c r="L385" s="109">
        <f t="shared" si="27"/>
        <v>189</v>
      </c>
      <c r="M385" s="109">
        <f t="shared" si="28"/>
        <v>62.370000000000005</v>
      </c>
      <c r="N385" s="116">
        <f t="shared" si="29"/>
        <v>0.24812030075187971</v>
      </c>
    </row>
    <row r="386" spans="1:14" ht="11.25" customHeight="1">
      <c r="A386" s="108" t="s">
        <v>3598</v>
      </c>
      <c r="B386" s="108" t="str">
        <f>VLOOKUP(A386,'ARTICLES 10052022'!$A$1:$D$1031,4,FALSE)</f>
        <v>AS</v>
      </c>
      <c r="C386" s="108" t="s">
        <v>3599</v>
      </c>
      <c r="D386" s="108">
        <f>VLOOKUP(A386,'STEEVE RESTITUTION'!$A$3:$H$484,8,FALSE)</f>
        <v>33.383000000000003</v>
      </c>
      <c r="E386" s="109">
        <v>1</v>
      </c>
      <c r="F386" s="109">
        <f t="shared" si="25"/>
        <v>33.090000000000003</v>
      </c>
      <c r="G386" s="109">
        <v>33.090000000000003</v>
      </c>
      <c r="H386" s="109">
        <v>1</v>
      </c>
      <c r="I386" s="109">
        <f>VLOOKUP(A386,'ARTICLES 10052022'!$A$3:$Q$1031,17,FALSE)</f>
        <v>33.383000000000003</v>
      </c>
      <c r="J386" s="109">
        <f t="shared" si="26"/>
        <v>33.383000000000003</v>
      </c>
      <c r="K386" s="109">
        <f>VLOOKUP(A386,'ARTICLES 10052022'!$A$3:$J$1031,10,FALSE)</f>
        <v>25.1</v>
      </c>
      <c r="L386" s="109">
        <f t="shared" si="27"/>
        <v>25.1</v>
      </c>
      <c r="M386" s="109">
        <f t="shared" si="28"/>
        <v>8.2830000000000013</v>
      </c>
      <c r="N386" s="116">
        <f t="shared" si="29"/>
        <v>0.24812030075187971</v>
      </c>
    </row>
    <row r="387" spans="1:14" ht="11.55" customHeight="1">
      <c r="A387" s="108" t="s">
        <v>3636</v>
      </c>
      <c r="B387" s="108" t="str">
        <f>VLOOKUP(A387,'ARTICLES 10052022'!$A$1:$D$1031,4,FALSE)</f>
        <v>AS</v>
      </c>
      <c r="C387" s="108" t="s">
        <v>3637</v>
      </c>
      <c r="D387" s="108">
        <f>VLOOKUP(A387,'STEEVE RESTITUTION'!$A$3:$H$484,8,FALSE)</f>
        <v>14.9625</v>
      </c>
      <c r="E387" s="109">
        <v>71</v>
      </c>
      <c r="F387" s="109">
        <f t="shared" ref="F387:F415" si="30">G387/E387</f>
        <v>12.298591549295775</v>
      </c>
      <c r="G387" s="109">
        <v>873.2</v>
      </c>
      <c r="H387" s="109">
        <v>83</v>
      </c>
      <c r="I387" s="109">
        <f>VLOOKUP(A387,'ARTICLES 10052022'!$A$3:$Q$1031,17,FALSE)</f>
        <v>14.9625</v>
      </c>
      <c r="J387" s="109">
        <f t="shared" ref="J387:J415" si="31">+H387*I387</f>
        <v>1241.8875</v>
      </c>
      <c r="K387" s="109">
        <f>VLOOKUP(A387,'ARTICLES 10052022'!$A$3:$J$1031,10,FALSE)</f>
        <v>11.25</v>
      </c>
      <c r="L387" s="109">
        <f t="shared" ref="L387:L415" si="32">+H387*K387</f>
        <v>933.75</v>
      </c>
      <c r="M387" s="109">
        <f t="shared" ref="M387:M415" si="33">J387-L387</f>
        <v>308.13750000000005</v>
      </c>
      <c r="N387" s="116">
        <f t="shared" ref="N387:N415" si="34">M387/J387</f>
        <v>0.24812030075187971</v>
      </c>
    </row>
    <row r="388" spans="1:14" ht="11.25" customHeight="1">
      <c r="A388" s="110" t="s">
        <v>3771</v>
      </c>
      <c r="B388" s="110" t="str">
        <f>VLOOKUP(A388,'ARTICLES 10052022'!$A$1:$D$1031,4,FALSE)</f>
        <v>AN</v>
      </c>
      <c r="C388" s="110" t="s">
        <v>3772</v>
      </c>
      <c r="D388" s="110">
        <f>VLOOKUP(A388,'STEEVE RESTITUTION'!$A$3:$H$484,8,FALSE)</f>
        <v>125.07320000000001</v>
      </c>
      <c r="E388" s="111">
        <v>28</v>
      </c>
      <c r="F388" s="111">
        <f t="shared" si="30"/>
        <v>97.01</v>
      </c>
      <c r="G388" s="111">
        <v>2716.28</v>
      </c>
      <c r="H388" s="111">
        <v>33</v>
      </c>
      <c r="I388" s="111">
        <f>VLOOKUP(A388,'ARTICLES 10052022'!$A$3:$Q$1031,17,FALSE)</f>
        <v>125.07320000000001</v>
      </c>
      <c r="J388" s="111">
        <f t="shared" si="31"/>
        <v>4127.4156000000003</v>
      </c>
      <c r="K388" s="111">
        <f>VLOOKUP(A388,'ARTICLES 10052022'!$A$3:$J$1031,10,FALSE)</f>
        <v>94.04</v>
      </c>
      <c r="L388" s="111">
        <f t="shared" si="32"/>
        <v>3103.32</v>
      </c>
      <c r="M388" s="111">
        <f t="shared" si="33"/>
        <v>1024.0956000000001</v>
      </c>
      <c r="N388" s="117">
        <f t="shared" si="34"/>
        <v>0.24812030075187971</v>
      </c>
    </row>
    <row r="389" spans="1:14" ht="11.55" customHeight="1">
      <c r="A389" s="110" t="s">
        <v>3789</v>
      </c>
      <c r="B389" s="110" t="str">
        <f>VLOOKUP(A389,'ARTICLES 10052022'!$A$1:$D$1031,4,FALSE)</f>
        <v>AS</v>
      </c>
      <c r="C389" s="110" t="s">
        <v>3790</v>
      </c>
      <c r="D389" s="110">
        <f>VLOOKUP(A389,'STEEVE RESTITUTION'!$A$3:$H$484,8,FALSE)</f>
        <v>151.62</v>
      </c>
      <c r="E389" s="111">
        <v>1</v>
      </c>
      <c r="F389" s="111">
        <f t="shared" si="30"/>
        <v>148.19999999999999</v>
      </c>
      <c r="G389" s="111">
        <v>148.19999999999999</v>
      </c>
      <c r="H389" s="111">
        <v>1</v>
      </c>
      <c r="I389" s="111">
        <f>VLOOKUP(A389,'ARTICLES 10052022'!$A$3:$Q$1031,17,FALSE)</f>
        <v>151.62</v>
      </c>
      <c r="J389" s="111">
        <f t="shared" si="31"/>
        <v>151.62</v>
      </c>
      <c r="K389" s="111">
        <f>VLOOKUP(A389,'ARTICLES 10052022'!$A$3:$J$1031,10,FALSE)</f>
        <v>114</v>
      </c>
      <c r="L389" s="111">
        <f t="shared" si="32"/>
        <v>114</v>
      </c>
      <c r="M389" s="111">
        <f t="shared" si="33"/>
        <v>37.620000000000005</v>
      </c>
      <c r="N389" s="117">
        <f t="shared" si="34"/>
        <v>0.24812030075187971</v>
      </c>
    </row>
    <row r="390" spans="1:14" ht="11.25" customHeight="1">
      <c r="A390" s="110" t="s">
        <v>4120</v>
      </c>
      <c r="B390" s="110" t="str">
        <f>VLOOKUP(A390,'ARTICLES 10052022'!$A$1:$D$1031,4,FALSE)</f>
        <v>AS</v>
      </c>
      <c r="C390" s="110" t="s">
        <v>4121</v>
      </c>
      <c r="D390" s="110">
        <f>VLOOKUP(A390,'STEEVE RESTITUTION'!$A$3:$H$484,8,FALSE)</f>
        <v>1.6372300000000002</v>
      </c>
      <c r="E390" s="111">
        <v>81</v>
      </c>
      <c r="F390" s="111">
        <f t="shared" si="30"/>
        <v>1.2360493827160495</v>
      </c>
      <c r="G390" s="111">
        <v>100.12</v>
      </c>
      <c r="H390" s="111">
        <v>95</v>
      </c>
      <c r="I390" s="111">
        <f>VLOOKUP(A390,'ARTICLES 10052022'!$A$3:$Q$1031,17,FALSE)</f>
        <v>1.6372300000000002</v>
      </c>
      <c r="J390" s="111">
        <f t="shared" si="31"/>
        <v>155.53685000000002</v>
      </c>
      <c r="K390" s="111">
        <f>VLOOKUP(A390,'ARTICLES 10052022'!$A$3:$J$1031,10,FALSE)</f>
        <v>1.2310000000000001</v>
      </c>
      <c r="L390" s="111">
        <f t="shared" si="32"/>
        <v>116.94500000000001</v>
      </c>
      <c r="M390" s="111">
        <f t="shared" si="33"/>
        <v>38.591850000000008</v>
      </c>
      <c r="N390" s="117">
        <f t="shared" si="34"/>
        <v>0.24812030075187971</v>
      </c>
    </row>
    <row r="391" spans="1:14" ht="11.55" customHeight="1">
      <c r="A391" s="110" t="s">
        <v>3434</v>
      </c>
      <c r="B391" s="110" t="str">
        <f>VLOOKUP(A391,'ARTICLES 10052022'!$A$1:$D$1031,4,FALSE)</f>
        <v>AS</v>
      </c>
      <c r="C391" s="110" t="s">
        <v>3435</v>
      </c>
      <c r="D391" s="110">
        <f>VLOOKUP(A391,'STEEVE RESTITUTION'!$A$3:$H$484,8,FALSE)</f>
        <v>0.58121</v>
      </c>
      <c r="E391" s="111">
        <v>371</v>
      </c>
      <c r="F391" s="111">
        <f t="shared" si="30"/>
        <v>0.44684636118598381</v>
      </c>
      <c r="G391" s="111">
        <v>165.78</v>
      </c>
      <c r="H391" s="111">
        <v>437</v>
      </c>
      <c r="I391" s="111">
        <f>VLOOKUP(A391,'ARTICLES 10052022'!$A$3:$Q$1031,17,FALSE)</f>
        <v>0.58121</v>
      </c>
      <c r="J391" s="111">
        <f t="shared" si="31"/>
        <v>253.98876999999999</v>
      </c>
      <c r="K391" s="111">
        <f>VLOOKUP(A391,'ARTICLES 10052022'!$A$3:$J$1031,10,FALSE)</f>
        <v>0.437</v>
      </c>
      <c r="L391" s="111">
        <f t="shared" si="32"/>
        <v>190.96899999999999</v>
      </c>
      <c r="M391" s="111">
        <f t="shared" si="33"/>
        <v>63.019769999999994</v>
      </c>
      <c r="N391" s="117">
        <f t="shared" si="34"/>
        <v>0.24812030075187969</v>
      </c>
    </row>
    <row r="392" spans="1:14" ht="11.25" customHeight="1">
      <c r="A392" s="108" t="s">
        <v>3620</v>
      </c>
      <c r="B392" s="108" t="str">
        <f>VLOOKUP(A392,'ARTICLES 10052022'!$A$1:$D$1031,4,FALSE)</f>
        <v>AS</v>
      </c>
      <c r="C392" s="108" t="s">
        <v>3621</v>
      </c>
      <c r="D392" s="108">
        <f>VLOOKUP(A392,'STEEVE RESTITUTION'!$A$3:$H$484,8,FALSE)</f>
        <v>130.0873</v>
      </c>
      <c r="E392" s="109">
        <v>2</v>
      </c>
      <c r="F392" s="109">
        <f t="shared" si="30"/>
        <v>119.825</v>
      </c>
      <c r="G392" s="109">
        <v>239.65</v>
      </c>
      <c r="H392" s="109">
        <v>2</v>
      </c>
      <c r="I392" s="109">
        <f>VLOOKUP(A392,'ARTICLES 10052022'!$A$3:$Q$1031,17,FALSE)</f>
        <v>130.0873</v>
      </c>
      <c r="J392" s="109">
        <f t="shared" si="31"/>
        <v>260.1746</v>
      </c>
      <c r="K392" s="109">
        <f>VLOOKUP(A392,'ARTICLES 10052022'!$A$3:$J$1031,10,FALSE)</f>
        <v>97.81</v>
      </c>
      <c r="L392" s="109">
        <f t="shared" si="32"/>
        <v>195.62</v>
      </c>
      <c r="M392" s="109">
        <f t="shared" si="33"/>
        <v>64.554599999999994</v>
      </c>
      <c r="N392" s="116">
        <f t="shared" si="34"/>
        <v>0.24812030075187969</v>
      </c>
    </row>
    <row r="393" spans="1:14" ht="11.55" customHeight="1">
      <c r="A393" s="110" t="s">
        <v>3692</v>
      </c>
      <c r="B393" s="110" t="str">
        <f>VLOOKUP(A393,'ARTICLES 10052022'!$A$1:$D$1031,4,FALSE)</f>
        <v>AS</v>
      </c>
      <c r="C393" s="110" t="s">
        <v>3693</v>
      </c>
      <c r="D393" s="110">
        <f>VLOOKUP(A393,'STEEVE RESTITUTION'!$A$3:$H$484,8,FALSE)</f>
        <v>360.43</v>
      </c>
      <c r="E393" s="111">
        <v>26</v>
      </c>
      <c r="F393" s="111">
        <f t="shared" si="30"/>
        <v>311.70999999999998</v>
      </c>
      <c r="G393" s="111">
        <v>8104.46</v>
      </c>
      <c r="H393" s="111">
        <v>30</v>
      </c>
      <c r="I393" s="111">
        <f>VLOOKUP(A393,'ARTICLES 10052022'!$A$3:$Q$1031,17,FALSE)</f>
        <v>360.43</v>
      </c>
      <c r="J393" s="111">
        <f t="shared" si="31"/>
        <v>10812.9</v>
      </c>
      <c r="K393" s="111">
        <f>VLOOKUP(A393,'ARTICLES 10052022'!$A$3:$J$1031,10,FALSE)</f>
        <v>271</v>
      </c>
      <c r="L393" s="111">
        <f t="shared" si="32"/>
        <v>8130</v>
      </c>
      <c r="M393" s="111">
        <f t="shared" si="33"/>
        <v>2682.8999999999996</v>
      </c>
      <c r="N393" s="117">
        <f t="shared" si="34"/>
        <v>0.24812030075187969</v>
      </c>
    </row>
    <row r="394" spans="1:14" ht="11.25" customHeight="1">
      <c r="A394" s="110" t="s">
        <v>3718</v>
      </c>
      <c r="B394" s="110" t="str">
        <f>VLOOKUP(A394,'ARTICLES 10052022'!$A$1:$D$1031,4,FALSE)</f>
        <v>AS</v>
      </c>
      <c r="C394" s="110" t="s">
        <v>3719</v>
      </c>
      <c r="D394" s="110">
        <f>VLOOKUP(A394,'STEEVE RESTITUTION'!$A$3:$H$484,8,FALSE)</f>
        <v>1.6186100000000001</v>
      </c>
      <c r="E394" s="111">
        <v>69</v>
      </c>
      <c r="F394" s="111">
        <f t="shared" si="30"/>
        <v>1.0646376811594203</v>
      </c>
      <c r="G394" s="111">
        <v>73.459999999999994</v>
      </c>
      <c r="H394" s="111">
        <v>81</v>
      </c>
      <c r="I394" s="111">
        <f>VLOOKUP(A394,'ARTICLES 10052022'!$A$3:$Q$1031,17,FALSE)</f>
        <v>1.6186100000000001</v>
      </c>
      <c r="J394" s="111">
        <f t="shared" si="31"/>
        <v>131.10741000000002</v>
      </c>
      <c r="K394" s="111">
        <f>VLOOKUP(A394,'ARTICLES 10052022'!$A$3:$J$1031,10,FALSE)</f>
        <v>1.2170000000000001</v>
      </c>
      <c r="L394" s="111">
        <f t="shared" si="32"/>
        <v>98.577000000000012</v>
      </c>
      <c r="M394" s="111">
        <f t="shared" si="33"/>
        <v>32.530410000000003</v>
      </c>
      <c r="N394" s="117">
        <f t="shared" si="34"/>
        <v>0.24812030075187969</v>
      </c>
    </row>
    <row r="395" spans="1:14" ht="11.55" customHeight="1">
      <c r="A395" s="110" t="s">
        <v>4112</v>
      </c>
      <c r="B395" s="110" t="str">
        <f>VLOOKUP(A395,'ARTICLES 10052022'!$A$1:$D$1031,4,FALSE)</f>
        <v>AF</v>
      </c>
      <c r="C395" s="110" t="s">
        <v>4113</v>
      </c>
      <c r="D395" s="110">
        <f>VLOOKUP(A395,'STEEVE RESTITUTION'!$A$3:$H$484,8,FALSE)</f>
        <v>11.51853</v>
      </c>
      <c r="E395" s="111">
        <v>7</v>
      </c>
      <c r="F395" s="111">
        <f t="shared" si="30"/>
        <v>11.1</v>
      </c>
      <c r="G395" s="111">
        <v>77.7</v>
      </c>
      <c r="H395" s="111">
        <v>8</v>
      </c>
      <c r="I395" s="111">
        <f>VLOOKUP(A395,'ARTICLES 10052022'!$A$3:$Q$1031,17,FALSE)</f>
        <v>11.51853</v>
      </c>
      <c r="J395" s="111">
        <f t="shared" si="31"/>
        <v>92.148240000000001</v>
      </c>
      <c r="K395" s="111">
        <f>VLOOKUP(A395,'ARTICLES 10052022'!$A$3:$J$1031,10,FALSE)</f>
        <v>5.8410000000000002</v>
      </c>
      <c r="L395" s="111">
        <f t="shared" si="32"/>
        <v>46.728000000000002</v>
      </c>
      <c r="M395" s="111">
        <f t="shared" si="33"/>
        <v>45.42024</v>
      </c>
      <c r="N395" s="117">
        <f t="shared" si="34"/>
        <v>0.49290404244291586</v>
      </c>
    </row>
    <row r="396" spans="1:14" ht="11.25" customHeight="1">
      <c r="A396" s="108" t="s">
        <v>4114</v>
      </c>
      <c r="B396" s="108" t="str">
        <f>VLOOKUP(A396,'ARTICLES 10052022'!$A$1:$D$1031,4,FALSE)</f>
        <v>AF</v>
      </c>
      <c r="C396" s="108" t="s">
        <v>4115</v>
      </c>
      <c r="D396" s="108">
        <f>VLOOKUP(A396,'STEEVE RESTITUTION'!$A$3:$H$484,8,FALSE)</f>
        <v>14.108040000000001</v>
      </c>
      <c r="E396" s="109">
        <v>41</v>
      </c>
      <c r="F396" s="109">
        <f t="shared" si="30"/>
        <v>14.799999999999999</v>
      </c>
      <c r="G396" s="109">
        <v>606.79999999999995</v>
      </c>
      <c r="H396" s="109">
        <v>48</v>
      </c>
      <c r="I396" s="109">
        <f>VLOOKUP(A396,'ARTICLES 10052022'!$A$3:$Q$1031,17,FALSE)</f>
        <v>14.108040000000001</v>
      </c>
      <c r="J396" s="109">
        <f t="shared" si="31"/>
        <v>677.18592000000001</v>
      </c>
      <c r="K396" s="109">
        <f>VLOOKUP(A396,'ARTICLES 10052022'!$A$3:$J$1031,10,FALSE)</f>
        <v>7.7880000000000003</v>
      </c>
      <c r="L396" s="109">
        <f t="shared" si="32"/>
        <v>373.82400000000001</v>
      </c>
      <c r="M396" s="109">
        <f t="shared" si="33"/>
        <v>303.36192</v>
      </c>
      <c r="N396" s="116">
        <f t="shared" si="34"/>
        <v>0.44797434654282237</v>
      </c>
    </row>
    <row r="397" spans="1:14" ht="11.55" customHeight="1">
      <c r="A397" s="110" t="s">
        <v>3396</v>
      </c>
      <c r="B397" s="110" t="str">
        <f>VLOOKUP(A397,'ARTICLES 10052022'!$A$1:$D$1031,4,FALSE)</f>
        <v>AS</v>
      </c>
      <c r="C397" s="110" t="s">
        <v>3397</v>
      </c>
      <c r="D397" s="110">
        <f>VLOOKUP(A397,'STEEVE RESTITUTION'!$A$3:$H$484,8,FALSE)</f>
        <v>9.9484000000000012</v>
      </c>
      <c r="E397" s="111">
        <v>17</v>
      </c>
      <c r="F397" s="111">
        <f t="shared" si="30"/>
        <v>9.27</v>
      </c>
      <c r="G397" s="111">
        <v>157.59</v>
      </c>
      <c r="H397" s="111">
        <v>20</v>
      </c>
      <c r="I397" s="111">
        <f>VLOOKUP(A397,'ARTICLES 10052022'!$A$3:$Q$1031,17,FALSE)</f>
        <v>9.9484000000000012</v>
      </c>
      <c r="J397" s="111">
        <f t="shared" si="31"/>
        <v>198.96800000000002</v>
      </c>
      <c r="K397" s="111">
        <f>VLOOKUP(A397,'ARTICLES 10052022'!$A$3:$J$1031,10,FALSE)</f>
        <v>7.48</v>
      </c>
      <c r="L397" s="111">
        <f t="shared" si="32"/>
        <v>149.60000000000002</v>
      </c>
      <c r="M397" s="111">
        <f t="shared" si="33"/>
        <v>49.367999999999995</v>
      </c>
      <c r="N397" s="117">
        <f t="shared" si="34"/>
        <v>0.24812030075187966</v>
      </c>
    </row>
    <row r="398" spans="1:14" ht="11.25" customHeight="1">
      <c r="A398" s="108" t="s">
        <v>3590</v>
      </c>
      <c r="B398" s="108" t="str">
        <f>VLOOKUP(A398,'ARTICLES 10052022'!$A$1:$D$1031,4,FALSE)</f>
        <v>AS</v>
      </c>
      <c r="C398" s="108" t="s">
        <v>3591</v>
      </c>
      <c r="D398" s="108">
        <f>VLOOKUP(A398,'STEEVE RESTITUTION'!$A$3:$H$484,8,FALSE)</f>
        <v>2.7264999999999997</v>
      </c>
      <c r="E398" s="109">
        <v>12</v>
      </c>
      <c r="F398" s="109">
        <f t="shared" si="30"/>
        <v>2.7375000000000003</v>
      </c>
      <c r="G398" s="109">
        <v>32.85</v>
      </c>
      <c r="H398" s="109">
        <v>14</v>
      </c>
      <c r="I398" s="109">
        <f>VLOOKUP(A398,'ARTICLES 10052022'!$A$3:$Q$1031,17,FALSE)</f>
        <v>2.7264999999999997</v>
      </c>
      <c r="J398" s="109">
        <f t="shared" si="31"/>
        <v>38.170999999999992</v>
      </c>
      <c r="K398" s="109">
        <f>VLOOKUP(A398,'ARTICLES 10052022'!$A$3:$J$1031,10,FALSE)</f>
        <v>2.0499999999999998</v>
      </c>
      <c r="L398" s="109">
        <f t="shared" si="32"/>
        <v>28.699999999999996</v>
      </c>
      <c r="M398" s="109">
        <f t="shared" si="33"/>
        <v>9.4709999999999965</v>
      </c>
      <c r="N398" s="116">
        <f t="shared" si="34"/>
        <v>0.24812030075187966</v>
      </c>
    </row>
    <row r="399" spans="1:14" ht="11.55" customHeight="1">
      <c r="A399" s="108" t="s">
        <v>3608</v>
      </c>
      <c r="B399" s="108" t="str">
        <f>VLOOKUP(A399,'ARTICLES 10052022'!$A$1:$D$1031,4,FALSE)</f>
        <v>AS</v>
      </c>
      <c r="C399" s="108" t="s">
        <v>3609</v>
      </c>
      <c r="D399" s="108">
        <f>VLOOKUP(A399,'STEEVE RESTITUTION'!$A$3:$H$484,8,FALSE)</f>
        <v>4.4023000000000003</v>
      </c>
      <c r="E399" s="109">
        <v>30</v>
      </c>
      <c r="F399" s="109">
        <f t="shared" si="30"/>
        <v>8.0163333333333338</v>
      </c>
      <c r="G399" s="109">
        <v>240.49</v>
      </c>
      <c r="H399" s="109">
        <v>35</v>
      </c>
      <c r="I399" s="109">
        <f>VLOOKUP(A399,'ARTICLES 10052022'!$A$3:$Q$1031,17,FALSE)</f>
        <v>4.4023000000000003</v>
      </c>
      <c r="J399" s="109">
        <f t="shared" si="31"/>
        <v>154.0805</v>
      </c>
      <c r="K399" s="109">
        <f>VLOOKUP(A399,'ARTICLES 10052022'!$A$3:$J$1031,10,FALSE)</f>
        <v>3.31</v>
      </c>
      <c r="L399" s="109">
        <f t="shared" si="32"/>
        <v>115.85000000000001</v>
      </c>
      <c r="M399" s="109">
        <f t="shared" si="33"/>
        <v>38.230499999999992</v>
      </c>
      <c r="N399" s="116">
        <f t="shared" si="34"/>
        <v>0.24812030075187966</v>
      </c>
    </row>
    <row r="400" spans="1:14" ht="11.25" customHeight="1">
      <c r="A400" s="108" t="s">
        <v>4146</v>
      </c>
      <c r="B400" s="108" t="str">
        <f>VLOOKUP(A400,'ARTICLES 10052022'!$A$1:$D$1031,4,FALSE)</f>
        <v>AS</v>
      </c>
      <c r="C400" s="108" t="s">
        <v>4147</v>
      </c>
      <c r="D400" s="132">
        <v>14.59</v>
      </c>
      <c r="E400" s="109">
        <v>12</v>
      </c>
      <c r="F400" s="109">
        <f t="shared" si="30"/>
        <v>14</v>
      </c>
      <c r="G400" s="109">
        <v>168</v>
      </c>
      <c r="H400" s="109">
        <v>14</v>
      </c>
      <c r="I400" s="109">
        <f>VLOOKUP(A400,'ARTICLES 10052022'!$A$3:$Q$1031,17,FALSE)</f>
        <v>14.234999999999999</v>
      </c>
      <c r="J400" s="109">
        <f t="shared" si="31"/>
        <v>199.29</v>
      </c>
      <c r="K400" s="109">
        <f>VLOOKUP(A400,'ARTICLES 10052022'!$A$3:$J$1031,10,FALSE)</f>
        <v>9.49</v>
      </c>
      <c r="L400" s="109">
        <f t="shared" si="32"/>
        <v>132.86000000000001</v>
      </c>
      <c r="M400" s="109">
        <f t="shared" si="33"/>
        <v>66.429999999999978</v>
      </c>
      <c r="N400" s="116">
        <f t="shared" si="34"/>
        <v>0.33333333333333326</v>
      </c>
    </row>
    <row r="401" spans="1:14" ht="11.55" customHeight="1">
      <c r="A401" s="110" t="s">
        <v>3592</v>
      </c>
      <c r="B401" s="110" t="str">
        <f>VLOOKUP(A401,'ARTICLES 10052022'!$A$1:$D$1031,4,FALSE)</f>
        <v>AS</v>
      </c>
      <c r="C401" s="110" t="s">
        <v>3593</v>
      </c>
      <c r="D401" s="110">
        <f>VLOOKUP(A401,'STEEVE RESTITUTION'!$A$3:$H$484,8,FALSE)</f>
        <v>39.500999999999998</v>
      </c>
      <c r="E401" s="111">
        <v>35</v>
      </c>
      <c r="F401" s="111">
        <f t="shared" si="30"/>
        <v>38.157142857142858</v>
      </c>
      <c r="G401" s="111">
        <v>1335.5</v>
      </c>
      <c r="H401" s="111">
        <v>41</v>
      </c>
      <c r="I401" s="111">
        <f>VLOOKUP(A401,'ARTICLES 10052022'!$A$3:$Q$1031,17,FALSE)</f>
        <v>39.500999999999998</v>
      </c>
      <c r="J401" s="111">
        <f t="shared" si="31"/>
        <v>1619.5409999999999</v>
      </c>
      <c r="K401" s="111">
        <f>VLOOKUP(A401,'ARTICLES 10052022'!$A$3:$J$1031,10,FALSE)</f>
        <v>29.7</v>
      </c>
      <c r="L401" s="111">
        <f t="shared" si="32"/>
        <v>1217.7</v>
      </c>
      <c r="M401" s="111">
        <f t="shared" si="33"/>
        <v>401.84099999999989</v>
      </c>
      <c r="N401" s="117">
        <f t="shared" si="34"/>
        <v>0.24812030075187963</v>
      </c>
    </row>
    <row r="402" spans="1:14" ht="11.25" customHeight="1">
      <c r="A402" s="110" t="s">
        <v>3630</v>
      </c>
      <c r="B402" s="110" t="str">
        <f>VLOOKUP(A402,'ARTICLES 10052022'!$A$1:$D$1031,4,FALSE)</f>
        <v>AN</v>
      </c>
      <c r="C402" s="110" t="s">
        <v>3631</v>
      </c>
      <c r="D402" s="110">
        <f>VLOOKUP(A402,'STEEVE RESTITUTION'!$A$3:$H$484,8,FALSE)</f>
        <v>0.56125999999999998</v>
      </c>
      <c r="E402" s="111">
        <v>102</v>
      </c>
      <c r="F402" s="111">
        <f t="shared" si="30"/>
        <v>0.41627450980392156</v>
      </c>
      <c r="G402" s="111">
        <v>42.46</v>
      </c>
      <c r="H402" s="111">
        <v>120</v>
      </c>
      <c r="I402" s="111">
        <f>VLOOKUP(A402,'ARTICLES 10052022'!$A$3:$Q$1031,17,FALSE)</f>
        <v>0.56125999999999998</v>
      </c>
      <c r="J402" s="111">
        <f t="shared" si="31"/>
        <v>67.351199999999992</v>
      </c>
      <c r="K402" s="111">
        <f>VLOOKUP(A402,'ARTICLES 10052022'!$A$3:$J$1031,10,FALSE)</f>
        <v>0.42199999999999999</v>
      </c>
      <c r="L402" s="111">
        <f t="shared" si="32"/>
        <v>50.64</v>
      </c>
      <c r="M402" s="111">
        <f t="shared" si="33"/>
        <v>16.711199999999991</v>
      </c>
      <c r="N402" s="117">
        <f t="shared" si="34"/>
        <v>0.2481203007518796</v>
      </c>
    </row>
    <row r="403" spans="1:14" ht="11.55" customHeight="1">
      <c r="A403" s="110" t="s">
        <v>3442</v>
      </c>
      <c r="B403" s="110" t="str">
        <f>VLOOKUP(A403,'ARTICLES 10052022'!$A$1:$D$1031,4,FALSE)</f>
        <v>AS</v>
      </c>
      <c r="C403" s="110" t="s">
        <v>3443</v>
      </c>
      <c r="D403" s="110">
        <f>VLOOKUP(A403,'STEEVE RESTITUTION'!$A$3:$H$484,8,FALSE)</f>
        <v>84.447999999999993</v>
      </c>
      <c r="E403" s="111">
        <v>6</v>
      </c>
      <c r="F403" s="111">
        <f t="shared" si="30"/>
        <v>69.05</v>
      </c>
      <c r="G403" s="111">
        <v>414.3</v>
      </c>
      <c r="H403" s="111">
        <v>7</v>
      </c>
      <c r="I403" s="111">
        <f>VLOOKUP(A403,'ARTICLES 10052022'!$A$3:$Q$1031,17,FALSE)</f>
        <v>84.447999999999993</v>
      </c>
      <c r="J403" s="111">
        <f t="shared" si="31"/>
        <v>591.13599999999997</v>
      </c>
      <c r="K403" s="111">
        <f>VLOOKUP(A403,'ARTICLES 10052022'!$A$3:$J$1031,10,FALSE)</f>
        <v>64.959999999999994</v>
      </c>
      <c r="L403" s="111">
        <f t="shared" si="32"/>
        <v>454.71999999999997</v>
      </c>
      <c r="M403" s="111">
        <f t="shared" si="33"/>
        <v>136.416</v>
      </c>
      <c r="N403" s="117">
        <f t="shared" si="34"/>
        <v>0.23076923076923078</v>
      </c>
    </row>
    <row r="404" spans="1:14" ht="11.25" customHeight="1">
      <c r="A404" s="108" t="s">
        <v>3444</v>
      </c>
      <c r="B404" s="108" t="str">
        <f>VLOOKUP(A404,'ARTICLES 10052022'!$A$1:$D$1031,4,FALSE)</f>
        <v>AS</v>
      </c>
      <c r="C404" s="108" t="s">
        <v>3445</v>
      </c>
      <c r="D404" s="108">
        <f>VLOOKUP(A404,'STEEVE RESTITUTION'!$A$3:$H$484,8,FALSE)</f>
        <v>10.01</v>
      </c>
      <c r="E404" s="109">
        <v>11</v>
      </c>
      <c r="F404" s="109">
        <f t="shared" si="30"/>
        <v>10</v>
      </c>
      <c r="G404" s="109">
        <v>110</v>
      </c>
      <c r="H404" s="109">
        <v>12</v>
      </c>
      <c r="I404" s="109">
        <f>VLOOKUP(A404,'ARTICLES 10052022'!$A$3:$Q$1031,17,FALSE)</f>
        <v>10.01</v>
      </c>
      <c r="J404" s="109">
        <f t="shared" si="31"/>
        <v>120.12</v>
      </c>
      <c r="K404" s="109">
        <f>VLOOKUP(A404,'ARTICLES 10052022'!$A$3:$J$1031,10,FALSE)</f>
        <v>7.7</v>
      </c>
      <c r="L404" s="109">
        <f t="shared" si="32"/>
        <v>92.4</v>
      </c>
      <c r="M404" s="109">
        <f t="shared" si="33"/>
        <v>27.72</v>
      </c>
      <c r="N404" s="116">
        <f t="shared" si="34"/>
        <v>0.23076923076923075</v>
      </c>
    </row>
    <row r="405" spans="1:14" ht="11.55" customHeight="1">
      <c r="A405" s="108" t="s">
        <v>4106</v>
      </c>
      <c r="B405" s="108" t="str">
        <f>VLOOKUP(A405,'ARTICLES 10052022'!$A$1:$D$1031,4,FALSE)</f>
        <v>AS</v>
      </c>
      <c r="C405" s="108" t="s">
        <v>4107</v>
      </c>
      <c r="D405" s="108">
        <f>VLOOKUP(A405,'STEEVE RESTITUTION'!$A$3:$H$484,8,FALSE)</f>
        <v>5.8875000000000002</v>
      </c>
      <c r="E405" s="109">
        <v>29</v>
      </c>
      <c r="F405" s="109">
        <f t="shared" si="30"/>
        <v>5.72</v>
      </c>
      <c r="G405" s="109">
        <v>165.88</v>
      </c>
      <c r="H405" s="109">
        <v>34</v>
      </c>
      <c r="I405" s="109">
        <f>VLOOKUP(A405,'ARTICLES 10052022'!$A$3:$Q$1031,17,FALSE)</f>
        <v>5.8875000000000002</v>
      </c>
      <c r="J405" s="109">
        <f t="shared" si="31"/>
        <v>200.17500000000001</v>
      </c>
      <c r="K405" s="109">
        <f>VLOOKUP(A405,'ARTICLES 10052022'!$A$3:$J$1031,10,FALSE)</f>
        <v>4.71</v>
      </c>
      <c r="L405" s="109">
        <f t="shared" si="32"/>
        <v>160.13999999999999</v>
      </c>
      <c r="M405" s="109">
        <f t="shared" si="33"/>
        <v>40.035000000000025</v>
      </c>
      <c r="N405" s="116">
        <f t="shared" si="34"/>
        <v>0.20000000000000012</v>
      </c>
    </row>
    <row r="406" spans="1:14" ht="11.25" customHeight="1">
      <c r="A406" s="110" t="s">
        <v>3962</v>
      </c>
      <c r="B406" s="110" t="str">
        <f>VLOOKUP(A406,'ARTICLES 10052022'!$A$1:$D$1031,4,FALSE)</f>
        <v>AS</v>
      </c>
      <c r="C406" s="110" t="s">
        <v>3963</v>
      </c>
      <c r="D406" s="110">
        <f>VLOOKUP(A406,'STEEVE RESTITUTION'!$A$3:$H$484,8,FALSE)</f>
        <v>10.25</v>
      </c>
      <c r="E406" s="111">
        <v>79</v>
      </c>
      <c r="F406" s="111">
        <f t="shared" si="30"/>
        <v>9.31</v>
      </c>
      <c r="G406" s="111">
        <v>735.49</v>
      </c>
      <c r="H406" s="111">
        <v>93</v>
      </c>
      <c r="I406" s="111">
        <f>VLOOKUP(A406,'ARTICLES 10052022'!$A$3:$Q$1031,17,FALSE)</f>
        <v>10.25</v>
      </c>
      <c r="J406" s="111">
        <f t="shared" si="31"/>
        <v>953.25</v>
      </c>
      <c r="K406" s="111">
        <f>VLOOKUP(A406,'ARTICLES 10052022'!$A$3:$J$1031,10,FALSE)</f>
        <v>8.1999999999999993</v>
      </c>
      <c r="L406" s="111">
        <f t="shared" si="32"/>
        <v>762.59999999999991</v>
      </c>
      <c r="M406" s="111">
        <f t="shared" si="33"/>
        <v>190.65000000000009</v>
      </c>
      <c r="N406" s="117">
        <f t="shared" si="34"/>
        <v>0.20000000000000009</v>
      </c>
    </row>
    <row r="407" spans="1:14" ht="11.55" customHeight="1">
      <c r="A407" s="110" t="s">
        <v>3398</v>
      </c>
      <c r="B407" s="110" t="str">
        <f>VLOOKUP(A407,'ARTICLES 10052022'!$A$1:$D$1031,4,FALSE)</f>
        <v>AS</v>
      </c>
      <c r="C407" s="110" t="s">
        <v>3399</v>
      </c>
      <c r="D407" s="110">
        <f>VLOOKUP(A407,'STEEVE RESTITUTION'!$A$3:$H$484,8,FALSE)</f>
        <v>8.25</v>
      </c>
      <c r="E407" s="111">
        <v>1</v>
      </c>
      <c r="F407" s="111">
        <f t="shared" si="30"/>
        <v>7.99</v>
      </c>
      <c r="G407" s="111">
        <v>7.99</v>
      </c>
      <c r="H407" s="111">
        <v>1</v>
      </c>
      <c r="I407" s="111">
        <f>VLOOKUP(A407,'ARTICLES 10052022'!$A$3:$Q$1031,17,FALSE)</f>
        <v>8.25</v>
      </c>
      <c r="J407" s="111">
        <f t="shared" si="31"/>
        <v>8.25</v>
      </c>
      <c r="K407" s="111">
        <f>VLOOKUP(A407,'ARTICLES 10052022'!$A$3:$J$1031,10,FALSE)</f>
        <v>6.6</v>
      </c>
      <c r="L407" s="111">
        <f t="shared" si="32"/>
        <v>6.6</v>
      </c>
      <c r="M407" s="111">
        <f t="shared" si="33"/>
        <v>1.6500000000000004</v>
      </c>
      <c r="N407" s="117">
        <f t="shared" si="34"/>
        <v>0.20000000000000004</v>
      </c>
    </row>
    <row r="408" spans="1:14" ht="11.25" customHeight="1">
      <c r="A408" s="110" t="s">
        <v>3426</v>
      </c>
      <c r="B408" s="110" t="str">
        <f>VLOOKUP(A408,'ARTICLES 10052022'!$A$1:$D$1031,4,FALSE)</f>
        <v>AS</v>
      </c>
      <c r="C408" s="110" t="s">
        <v>3427</v>
      </c>
      <c r="D408" s="110">
        <f>VLOOKUP(A408,'STEEVE RESTITUTION'!$A$3:$H$484,8,FALSE)</f>
        <v>0.76</v>
      </c>
      <c r="E408" s="111">
        <v>170</v>
      </c>
      <c r="F408" s="111">
        <f t="shared" si="30"/>
        <v>0.61364705882352932</v>
      </c>
      <c r="G408" s="111">
        <v>104.32</v>
      </c>
      <c r="H408" s="111">
        <v>200</v>
      </c>
      <c r="I408" s="111">
        <f>VLOOKUP(A408,'ARTICLES 10052022'!$A$3:$Q$1031,17,FALSE)</f>
        <v>0.76</v>
      </c>
      <c r="J408" s="111">
        <f t="shared" si="31"/>
        <v>152</v>
      </c>
      <c r="K408" s="111">
        <f>VLOOKUP(A408,'ARTICLES 10052022'!$A$3:$J$1031,10,FALSE)</f>
        <v>0.60799999999999998</v>
      </c>
      <c r="L408" s="111">
        <f t="shared" si="32"/>
        <v>121.6</v>
      </c>
      <c r="M408" s="111">
        <f t="shared" si="33"/>
        <v>30.400000000000006</v>
      </c>
      <c r="N408" s="117">
        <f t="shared" si="34"/>
        <v>0.20000000000000004</v>
      </c>
    </row>
    <row r="409" spans="1:14" ht="11.55" customHeight="1">
      <c r="A409" s="110" t="s">
        <v>3602</v>
      </c>
      <c r="B409" s="110" t="str">
        <f>VLOOKUP(A409,'ARTICLES 10052022'!$A$1:$D$1031,4,FALSE)</f>
        <v>AS</v>
      </c>
      <c r="C409" s="110" t="s">
        <v>3603</v>
      </c>
      <c r="D409" s="110">
        <f>VLOOKUP(A409,'STEEVE RESTITUTION'!$A$3:$H$484,8,FALSE)</f>
        <v>3.9874999999999998</v>
      </c>
      <c r="E409" s="111">
        <v>5</v>
      </c>
      <c r="F409" s="111">
        <f t="shared" si="30"/>
        <v>3.88</v>
      </c>
      <c r="G409" s="111">
        <v>19.399999999999999</v>
      </c>
      <c r="H409" s="111">
        <v>5</v>
      </c>
      <c r="I409" s="111">
        <f>VLOOKUP(A409,'ARTICLES 10052022'!$A$3:$Q$1031,17,FALSE)</f>
        <v>3.9874999999999998</v>
      </c>
      <c r="J409" s="111">
        <f t="shared" si="31"/>
        <v>19.9375</v>
      </c>
      <c r="K409" s="111">
        <f>VLOOKUP(A409,'ARTICLES 10052022'!$A$3:$J$1031,10,FALSE)</f>
        <v>3.19</v>
      </c>
      <c r="L409" s="111">
        <f t="shared" si="32"/>
        <v>15.95</v>
      </c>
      <c r="M409" s="111">
        <f t="shared" si="33"/>
        <v>3.9875000000000007</v>
      </c>
      <c r="N409" s="117">
        <f t="shared" si="34"/>
        <v>0.20000000000000004</v>
      </c>
    </row>
    <row r="410" spans="1:14" ht="11.25" customHeight="1">
      <c r="A410" s="122" t="s">
        <v>3466</v>
      </c>
      <c r="B410" s="122" t="str">
        <f>VLOOKUP(A410,'ARTICLES 10052022'!$A$1:$D$1031,4,FALSE)</f>
        <v>AS</v>
      </c>
      <c r="C410" s="122" t="s">
        <v>3467</v>
      </c>
      <c r="D410" s="122" t="e">
        <f>VLOOKUP(A410,'STEEVE RESTITUTION'!$A$3:$H$484,8,FALSE)</f>
        <v>#N/A</v>
      </c>
      <c r="E410" s="111">
        <v>1</v>
      </c>
      <c r="F410" s="111">
        <f t="shared" si="30"/>
        <v>900</v>
      </c>
      <c r="G410" s="111">
        <v>900</v>
      </c>
      <c r="H410" s="111">
        <v>1</v>
      </c>
      <c r="I410" s="111">
        <f>VLOOKUP(A410,'ARTICLES 10052022'!$A$3:$Q$1031,17,FALSE)</f>
        <v>967.8125</v>
      </c>
      <c r="J410" s="111">
        <f t="shared" si="31"/>
        <v>967.8125</v>
      </c>
      <c r="K410" s="111">
        <f>VLOOKUP(A410,'ARTICLES 10052022'!$A$3:$J$1031,10,FALSE)</f>
        <v>774.25</v>
      </c>
      <c r="L410" s="111">
        <f t="shared" si="32"/>
        <v>774.25</v>
      </c>
      <c r="M410" s="111">
        <f t="shared" si="33"/>
        <v>193.5625</v>
      </c>
      <c r="N410" s="117">
        <f t="shared" si="34"/>
        <v>0.2</v>
      </c>
    </row>
    <row r="411" spans="1:14" ht="11.55" customHeight="1">
      <c r="A411" s="108" t="s">
        <v>3600</v>
      </c>
      <c r="B411" s="108" t="str">
        <f>VLOOKUP(A411,'ARTICLES 10052022'!$A$1:$D$1031,4,FALSE)</f>
        <v>AS</v>
      </c>
      <c r="C411" s="108" t="s">
        <v>3601</v>
      </c>
      <c r="D411" s="108">
        <f>VLOOKUP(A411,'STEEVE RESTITUTION'!$A$3:$H$484,8,FALSE)</f>
        <v>14.675000000000001</v>
      </c>
      <c r="E411" s="109">
        <v>1</v>
      </c>
      <c r="F411" s="109">
        <f t="shared" si="30"/>
        <v>14.26</v>
      </c>
      <c r="G411" s="109">
        <v>14.26</v>
      </c>
      <c r="H411" s="109">
        <v>1</v>
      </c>
      <c r="I411" s="109">
        <f>VLOOKUP(A411,'ARTICLES 10052022'!$A$3:$Q$1031,17,FALSE)</f>
        <v>14.675000000000001</v>
      </c>
      <c r="J411" s="109">
        <f t="shared" si="31"/>
        <v>14.675000000000001</v>
      </c>
      <c r="K411" s="109">
        <f>VLOOKUP(A411,'ARTICLES 10052022'!$A$3:$J$1031,10,FALSE)</f>
        <v>11.74</v>
      </c>
      <c r="L411" s="109">
        <f t="shared" si="32"/>
        <v>11.74</v>
      </c>
      <c r="M411" s="109">
        <f t="shared" si="33"/>
        <v>2.9350000000000005</v>
      </c>
      <c r="N411" s="116">
        <f t="shared" si="34"/>
        <v>0.2</v>
      </c>
    </row>
    <row r="412" spans="1:14" ht="11.25" customHeight="1">
      <c r="A412" s="122" t="s">
        <v>3769</v>
      </c>
      <c r="B412" s="122" t="str">
        <f>VLOOKUP(A412,'ARTICLES 10052022'!$A$1:$D$1031,4,FALSE)</f>
        <v>AS</v>
      </c>
      <c r="C412" s="122" t="s">
        <v>3770</v>
      </c>
      <c r="D412" s="122" t="e">
        <f>VLOOKUP(A412,'STEEVE RESTITUTION'!$A$3:$H$484,8,FALSE)</f>
        <v>#N/A</v>
      </c>
      <c r="E412" s="109">
        <v>3</v>
      </c>
      <c r="F412" s="109">
        <f t="shared" si="30"/>
        <v>537.14666666666665</v>
      </c>
      <c r="G412" s="109">
        <v>1611.44</v>
      </c>
      <c r="H412" s="109">
        <v>3</v>
      </c>
      <c r="I412" s="109">
        <f>VLOOKUP(A412,'ARTICLES 10052022'!$A$3:$Q$1031,17,FALSE)</f>
        <v>578.46249999999998</v>
      </c>
      <c r="J412" s="109">
        <f t="shared" si="31"/>
        <v>1735.3874999999998</v>
      </c>
      <c r="K412" s="109">
        <f>VLOOKUP(A412,'ARTICLES 10052022'!$A$3:$J$1031,10,FALSE)</f>
        <v>462.77</v>
      </c>
      <c r="L412" s="109">
        <f t="shared" si="32"/>
        <v>1388.31</v>
      </c>
      <c r="M412" s="109">
        <f t="shared" si="33"/>
        <v>347.07749999999987</v>
      </c>
      <c r="N412" s="116">
        <f t="shared" si="34"/>
        <v>0.19999999999999996</v>
      </c>
    </row>
    <row r="413" spans="1:14" ht="11.55" customHeight="1">
      <c r="A413" s="110" t="s">
        <v>3652</v>
      </c>
      <c r="B413" s="110" t="str">
        <f>VLOOKUP(A413,'ARTICLES 10052022'!$A$1:$D$1031,4,FALSE)</f>
        <v>AN</v>
      </c>
      <c r="C413" s="110" t="s">
        <v>3653</v>
      </c>
      <c r="D413" s="110"/>
      <c r="E413" s="111">
        <v>9</v>
      </c>
      <c r="F413" s="111">
        <f t="shared" si="30"/>
        <v>26.011111111111109</v>
      </c>
      <c r="G413" s="111">
        <v>234.1</v>
      </c>
      <c r="H413" s="111">
        <v>10</v>
      </c>
      <c r="I413" s="111">
        <f>VLOOKUP(A413,'ARTICLES 10052022'!$A$3:$Q$1031,17,FALSE)</f>
        <v>47.4</v>
      </c>
      <c r="J413" s="111">
        <f t="shared" si="31"/>
        <v>474</v>
      </c>
      <c r="K413" s="111">
        <f>VLOOKUP(A413,'ARTICLES 10052022'!$A$3:$J$1031,10,FALSE)</f>
        <v>39.5</v>
      </c>
      <c r="L413" s="111">
        <f t="shared" si="32"/>
        <v>395</v>
      </c>
      <c r="M413" s="111">
        <f t="shared" si="33"/>
        <v>79</v>
      </c>
      <c r="N413" s="117">
        <f t="shared" si="34"/>
        <v>0.16666666666666666</v>
      </c>
    </row>
    <row r="414" spans="1:14" ht="11.7" customHeight="1">
      <c r="A414" s="110" t="s">
        <v>3734</v>
      </c>
      <c r="B414" s="110" t="str">
        <f>VLOOKUP(A414,'ARTICLES 10052022'!$A$1:$D$1031,4,FALSE)</f>
        <v>AF</v>
      </c>
      <c r="C414" s="110" t="s">
        <v>3733</v>
      </c>
      <c r="D414" s="110">
        <f>VLOOKUP(A414,'STEEVE RESTITUTION'!$A$3:$H$484,8,FALSE)</f>
        <v>25.15</v>
      </c>
      <c r="E414" s="111">
        <v>146</v>
      </c>
      <c r="F414" s="111">
        <f t="shared" si="30"/>
        <v>17.489041095890411</v>
      </c>
      <c r="G414" s="111">
        <v>2553.4</v>
      </c>
      <c r="H414" s="111">
        <v>172</v>
      </c>
      <c r="I414" s="111">
        <f>VLOOKUP(A414,'ARTICLES 10052022'!$A$3:$Q$1031,17,FALSE)</f>
        <v>25.15</v>
      </c>
      <c r="J414" s="111">
        <f t="shared" si="31"/>
        <v>4325.8</v>
      </c>
      <c r="K414" s="141">
        <f>VLOOKUP(A414,'ARTICLES 10052022'!$A$3:$J$1031,10,FALSE)</f>
        <v>95.24799999999999</v>
      </c>
      <c r="L414" s="111">
        <f t="shared" si="32"/>
        <v>16382.655999999999</v>
      </c>
      <c r="M414" s="111">
        <f t="shared" si="33"/>
        <v>-12056.856</v>
      </c>
      <c r="N414" s="117">
        <f t="shared" si="34"/>
        <v>-2.7871968190854868</v>
      </c>
    </row>
    <row r="415" spans="1:14" ht="12.3" customHeight="1">
      <c r="A415" s="137" t="s">
        <v>4060</v>
      </c>
      <c r="B415" s="137" t="str">
        <f>VLOOKUP(A415,'ARTICLES 10052022'!$A$1:$D$1031,4,FALSE)</f>
        <v>AS</v>
      </c>
      <c r="C415" s="137" t="s">
        <v>4061</v>
      </c>
      <c r="D415" s="137">
        <f>VLOOKUP(A415,'STEEVE RESTITUTION'!$A$3:$H$484,8,FALSE)</f>
        <v>7.142100000000001</v>
      </c>
      <c r="E415" s="138">
        <v>500</v>
      </c>
      <c r="F415" s="138">
        <f t="shared" si="30"/>
        <v>7.9543999999999997</v>
      </c>
      <c r="G415" s="138">
        <v>3977.2</v>
      </c>
      <c r="H415" s="138">
        <v>590</v>
      </c>
      <c r="I415" s="138">
        <f>VLOOKUP(A415,'ARTICLES 10052022'!$A$3:$Q$1031,17,FALSE)</f>
        <v>7.142100000000001</v>
      </c>
      <c r="J415" s="138">
        <f t="shared" si="31"/>
        <v>4213.8390000000009</v>
      </c>
      <c r="K415" s="142">
        <f>VLOOKUP(A415,'ARTICLES 10052022'!$A$3:$J$1031,10,FALSE)</f>
        <v>134.25</v>
      </c>
      <c r="L415" s="138">
        <f t="shared" si="32"/>
        <v>79207.5</v>
      </c>
      <c r="M415" s="138">
        <f t="shared" si="33"/>
        <v>-74993.660999999993</v>
      </c>
      <c r="N415" s="140">
        <f t="shared" si="34"/>
        <v>-17.796992481203002</v>
      </c>
    </row>
    <row r="416" spans="1:14">
      <c r="A416" s="134" t="s">
        <v>4197</v>
      </c>
      <c r="B416" s="135"/>
      <c r="C416" s="135"/>
      <c r="D416" s="119"/>
      <c r="E416" s="112">
        <f>SUM(E3:E415)</f>
        <v>191278.2</v>
      </c>
      <c r="F416" s="112"/>
      <c r="G416" s="112">
        <f>SUM(G3:G415)</f>
        <v>6533377.5000000028</v>
      </c>
      <c r="H416" s="112">
        <f>SUM(H3:H415)</f>
        <v>225525</v>
      </c>
      <c r="I416" s="112"/>
      <c r="J416" s="112" t="e">
        <f>SUM(J3:J415)</f>
        <v>#N/A</v>
      </c>
      <c r="K416" s="112"/>
      <c r="L416" s="112" t="e">
        <f>SUM(L3:L415)</f>
        <v>#N/A</v>
      </c>
      <c r="M416" s="112" t="e">
        <f>SUM(M3:M415)</f>
        <v>#N/A</v>
      </c>
      <c r="N416" s="118"/>
    </row>
  </sheetData>
  <autoFilter ref="A2:N416" xr:uid="{451D320B-1D2C-4DB5-8ADA-9BA6A519BD42}">
    <sortState xmlns:xlrd2="http://schemas.microsoft.com/office/spreadsheetml/2017/richdata2" ref="A3:N416">
      <sortCondition descending="1" ref="N2:N416"/>
    </sortState>
  </autoFilter>
  <mergeCells count="2">
    <mergeCell ref="E1:G1"/>
    <mergeCell ref="H1:N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3391D-9348-4928-B730-C78E10877F60}">
  <sheetPr filterMode="1"/>
  <dimension ref="A1:BE1031"/>
  <sheetViews>
    <sheetView workbookViewId="0">
      <pane xSplit="1" topLeftCell="E1" activePane="topRight" state="frozen"/>
      <selection pane="topRight" activeCell="J83" sqref="J83"/>
    </sheetView>
  </sheetViews>
  <sheetFormatPr baseColWidth="10" defaultRowHeight="14.4"/>
  <cols>
    <col min="1" max="1" width="22.88671875" customWidth="1"/>
    <col min="2" max="2" width="49.44140625" bestFit="1" customWidth="1"/>
    <col min="3" max="3" width="34.33203125" bestFit="1" customWidth="1"/>
    <col min="4" max="4" width="17.44140625" style="87" bestFit="1" customWidth="1"/>
    <col min="7" max="7" width="17.33203125" bestFit="1" customWidth="1"/>
    <col min="8" max="8" width="17.44140625" style="2" bestFit="1" customWidth="1"/>
    <col min="9" max="9" width="17.44140625" style="2" customWidth="1"/>
    <col min="10" max="10" width="15.109375" style="90" customWidth="1"/>
    <col min="11" max="11" width="18.5546875" bestFit="1" customWidth="1"/>
    <col min="12" max="12" width="14.6640625" style="78" customWidth="1"/>
    <col min="13" max="13" width="18.5546875" customWidth="1"/>
    <col min="15" max="15" width="17.44140625" style="45" bestFit="1" customWidth="1"/>
    <col min="17" max="17" width="15.6640625" style="83" bestFit="1" customWidth="1"/>
    <col min="19" max="19" width="17.6640625" style="45" bestFit="1" customWidth="1"/>
  </cols>
  <sheetData>
    <row r="1" spans="1:57">
      <c r="H1" s="180">
        <v>44715</v>
      </c>
      <c r="I1" s="180"/>
      <c r="J1" s="181"/>
      <c r="L1" s="77">
        <v>44596</v>
      </c>
      <c r="Q1" s="95">
        <v>44715</v>
      </c>
      <c r="R1" s="84"/>
      <c r="S1" s="84"/>
      <c r="T1" s="85"/>
    </row>
    <row r="2" spans="1:57">
      <c r="A2" t="s">
        <v>850</v>
      </c>
      <c r="B2" t="s">
        <v>852</v>
      </c>
      <c r="C2" t="s">
        <v>861</v>
      </c>
      <c r="D2" s="87" t="s">
        <v>906</v>
      </c>
      <c r="E2" t="s">
        <v>864</v>
      </c>
      <c r="F2" t="s">
        <v>865</v>
      </c>
      <c r="G2" t="s">
        <v>867</v>
      </c>
      <c r="H2" s="2" t="s">
        <v>3313</v>
      </c>
      <c r="I2" s="2" t="s">
        <v>3312</v>
      </c>
      <c r="J2" s="90" t="s">
        <v>3309</v>
      </c>
      <c r="K2" t="s">
        <v>897</v>
      </c>
      <c r="L2" s="78" t="s">
        <v>3307</v>
      </c>
      <c r="M2" t="s">
        <v>896</v>
      </c>
      <c r="O2" s="45" t="s">
        <v>3314</v>
      </c>
      <c r="P2" t="s">
        <v>882</v>
      </c>
      <c r="Q2" s="83" t="s">
        <v>3317</v>
      </c>
      <c r="R2" t="s">
        <v>898</v>
      </c>
      <c r="S2" s="45" t="s">
        <v>3316</v>
      </c>
      <c r="T2" t="s">
        <v>885</v>
      </c>
      <c r="U2" t="s">
        <v>886</v>
      </c>
      <c r="V2" t="s">
        <v>887</v>
      </c>
      <c r="W2" t="s">
        <v>888</v>
      </c>
      <c r="X2" t="s">
        <v>889</v>
      </c>
      <c r="Y2" t="s">
        <v>890</v>
      </c>
      <c r="Z2" t="s">
        <v>891</v>
      </c>
      <c r="AA2" t="s">
        <v>892</v>
      </c>
      <c r="AB2" t="s">
        <v>893</v>
      </c>
      <c r="AC2" t="s">
        <v>894</v>
      </c>
      <c r="AD2" t="s">
        <v>895</v>
      </c>
      <c r="AE2" t="s">
        <v>899</v>
      </c>
      <c r="AF2" t="s">
        <v>900</v>
      </c>
      <c r="AG2" t="s">
        <v>901</v>
      </c>
      <c r="AH2" t="s">
        <v>902</v>
      </c>
      <c r="AI2" t="s">
        <v>903</v>
      </c>
      <c r="AJ2" t="s">
        <v>904</v>
      </c>
      <c r="AK2" t="s">
        <v>905</v>
      </c>
      <c r="AL2" t="s">
        <v>907</v>
      </c>
      <c r="AM2" t="s">
        <v>908</v>
      </c>
      <c r="AN2" t="s">
        <v>909</v>
      </c>
      <c r="AO2" t="s">
        <v>910</v>
      </c>
      <c r="AP2" t="s">
        <v>911</v>
      </c>
      <c r="AQ2" t="s">
        <v>912</v>
      </c>
      <c r="AR2" t="s">
        <v>913</v>
      </c>
      <c r="AS2" t="s">
        <v>914</v>
      </c>
      <c r="AT2" t="s">
        <v>915</v>
      </c>
      <c r="AU2" t="s">
        <v>916</v>
      </c>
      <c r="AV2" t="s">
        <v>917</v>
      </c>
      <c r="AW2" t="s">
        <v>918</v>
      </c>
      <c r="AX2" t="s">
        <v>919</v>
      </c>
      <c r="AY2" t="s">
        <v>920</v>
      </c>
      <c r="AZ2" t="s">
        <v>921</v>
      </c>
      <c r="BA2" t="s">
        <v>922</v>
      </c>
      <c r="BB2" t="s">
        <v>923</v>
      </c>
      <c r="BC2" t="s">
        <v>924</v>
      </c>
      <c r="BD2" t="s">
        <v>925</v>
      </c>
      <c r="BE2" t="s">
        <v>926</v>
      </c>
    </row>
    <row r="3" spans="1:57" hidden="1">
      <c r="C3" t="s">
        <v>933</v>
      </c>
      <c r="D3" s="87">
        <v>0</v>
      </c>
      <c r="F3" t="s">
        <v>935</v>
      </c>
      <c r="H3"/>
      <c r="I3"/>
      <c r="L3" s="78" t="e">
        <f>VLOOKUP(A3,Feuil2!$A$2:$BN$2000,66,FALSE)</f>
        <v>#N/A</v>
      </c>
      <c r="N3" t="e">
        <f t="shared" ref="N3:N66" si="0">L3-M3</f>
        <v>#N/A</v>
      </c>
      <c r="R3">
        <v>0</v>
      </c>
      <c r="S3" s="45">
        <f t="shared" ref="S3:S66" si="1">Q3*1.2</f>
        <v>0</v>
      </c>
      <c r="U3">
        <v>677</v>
      </c>
      <c r="AC3" t="s">
        <v>960</v>
      </c>
      <c r="AE3">
        <v>0</v>
      </c>
      <c r="AH3">
        <v>0</v>
      </c>
      <c r="AI3">
        <v>0</v>
      </c>
      <c r="AJ3">
        <v>100</v>
      </c>
      <c r="AK3">
        <v>100</v>
      </c>
      <c r="AL3">
        <v>0</v>
      </c>
      <c r="AM3">
        <v>0</v>
      </c>
      <c r="AP3">
        <v>0</v>
      </c>
      <c r="AQ3">
        <v>0</v>
      </c>
      <c r="AR3">
        <v>0</v>
      </c>
    </row>
    <row r="4" spans="1:57" hidden="1">
      <c r="B4">
        <v>1</v>
      </c>
      <c r="C4" t="s">
        <v>934</v>
      </c>
      <c r="D4" s="87">
        <v>0</v>
      </c>
      <c r="E4" t="s">
        <v>935</v>
      </c>
      <c r="F4" t="s">
        <v>936</v>
      </c>
      <c r="G4">
        <v>0</v>
      </c>
      <c r="H4"/>
      <c r="I4"/>
      <c r="K4">
        <v>0</v>
      </c>
      <c r="L4" s="78" t="e">
        <f>VLOOKUP(A4,Feuil2!$A$2:$BN$2000,66,FALSE)</f>
        <v>#N/A</v>
      </c>
      <c r="N4" t="e">
        <f t="shared" si="0"/>
        <v>#N/A</v>
      </c>
      <c r="R4">
        <v>0</v>
      </c>
      <c r="S4" s="45">
        <f t="shared" si="1"/>
        <v>0</v>
      </c>
      <c r="T4">
        <v>3.97</v>
      </c>
      <c r="AB4" t="s">
        <v>951</v>
      </c>
      <c r="AG4">
        <v>0</v>
      </c>
      <c r="AH4">
        <v>0</v>
      </c>
      <c r="AI4">
        <v>100</v>
      </c>
      <c r="AJ4">
        <v>100</v>
      </c>
      <c r="AK4">
        <v>0</v>
      </c>
      <c r="AL4">
        <v>0</v>
      </c>
      <c r="AO4">
        <v>0</v>
      </c>
      <c r="AP4">
        <v>0</v>
      </c>
      <c r="AQ4">
        <v>0</v>
      </c>
    </row>
    <row r="5" spans="1:57" hidden="1">
      <c r="B5">
        <v>1</v>
      </c>
      <c r="C5" t="s">
        <v>934</v>
      </c>
      <c r="D5" s="87">
        <v>0</v>
      </c>
      <c r="E5" t="s">
        <v>935</v>
      </c>
      <c r="F5" t="s">
        <v>936</v>
      </c>
      <c r="G5">
        <v>0</v>
      </c>
      <c r="H5"/>
      <c r="I5"/>
      <c r="K5">
        <v>0</v>
      </c>
      <c r="L5" s="78" t="e">
        <f>VLOOKUP(A5,Feuil2!$A$2:$BN$2000,66,FALSE)</f>
        <v>#N/A</v>
      </c>
      <c r="N5" t="e">
        <f t="shared" si="0"/>
        <v>#N/A</v>
      </c>
      <c r="R5">
        <v>0</v>
      </c>
      <c r="S5" s="45">
        <f t="shared" si="1"/>
        <v>0</v>
      </c>
      <c r="T5">
        <v>60</v>
      </c>
      <c r="AB5" t="s">
        <v>951</v>
      </c>
      <c r="AG5">
        <v>0</v>
      </c>
      <c r="AH5">
        <v>0</v>
      </c>
      <c r="AI5">
        <v>100</v>
      </c>
      <c r="AJ5">
        <v>100</v>
      </c>
      <c r="AK5">
        <v>0</v>
      </c>
      <c r="AL5">
        <v>0</v>
      </c>
      <c r="AO5">
        <v>0</v>
      </c>
      <c r="AP5">
        <v>0</v>
      </c>
      <c r="AQ5">
        <v>0</v>
      </c>
    </row>
    <row r="6" spans="1:57" hidden="1">
      <c r="B6">
        <v>1</v>
      </c>
      <c r="C6" t="s">
        <v>934</v>
      </c>
      <c r="D6" s="87">
        <v>0</v>
      </c>
      <c r="G6">
        <v>0</v>
      </c>
      <c r="H6"/>
      <c r="I6"/>
      <c r="K6">
        <v>0</v>
      </c>
      <c r="L6" s="78" t="e">
        <f>VLOOKUP(A6,Feuil2!$A$2:$BN$2000,66,FALSE)</f>
        <v>#N/A</v>
      </c>
      <c r="N6" t="e">
        <f t="shared" si="0"/>
        <v>#N/A</v>
      </c>
      <c r="R6">
        <v>0</v>
      </c>
      <c r="S6" s="45">
        <f t="shared" si="1"/>
        <v>0</v>
      </c>
      <c r="T6">
        <v>486.23399999999998</v>
      </c>
      <c r="AB6" t="s">
        <v>937</v>
      </c>
      <c r="AG6">
        <v>0</v>
      </c>
      <c r="AH6">
        <v>0</v>
      </c>
      <c r="AI6">
        <v>100</v>
      </c>
      <c r="AJ6">
        <v>100</v>
      </c>
      <c r="AK6">
        <v>0</v>
      </c>
      <c r="AL6">
        <v>0</v>
      </c>
      <c r="AO6">
        <v>0</v>
      </c>
      <c r="AP6">
        <v>0</v>
      </c>
      <c r="AQ6">
        <v>0</v>
      </c>
      <c r="AR6" t="s">
        <v>2801</v>
      </c>
    </row>
    <row r="7" spans="1:57" hidden="1">
      <c r="A7" t="s">
        <v>2778</v>
      </c>
      <c r="B7" t="s">
        <v>2779</v>
      </c>
      <c r="C7" t="s">
        <v>956</v>
      </c>
      <c r="D7" s="89" t="s">
        <v>946</v>
      </c>
      <c r="F7">
        <v>1</v>
      </c>
      <c r="G7">
        <v>0</v>
      </c>
      <c r="H7" s="82"/>
      <c r="I7" s="82"/>
      <c r="J7" s="92" t="e">
        <f>VLOOKUP(A7,'NOMENCLATURES 10052022'!$C$2:$N$3704,12,FALSE)</f>
        <v>#VALUE!</v>
      </c>
      <c r="L7" s="78" t="e">
        <f>VLOOKUP(A7,Feuil2!$A$2:$BN$2000,66,FALSE)</f>
        <v>#N/A</v>
      </c>
      <c r="M7">
        <v>0</v>
      </c>
      <c r="N7" t="e">
        <f t="shared" si="0"/>
        <v>#N/A</v>
      </c>
      <c r="O7" s="45" t="e">
        <f t="shared" ref="O7:O70" si="2">IF(L7=M7,L7,"")</f>
        <v>#N/A</v>
      </c>
      <c r="P7">
        <v>625</v>
      </c>
      <c r="Q7" s="83" t="e">
        <f>VLOOKUP(A7,'NOMENCLATURES 10052022'!$C$1:$J$3703,8,FALSE)</f>
        <v>#VALUE!</v>
      </c>
      <c r="R7">
        <v>750</v>
      </c>
      <c r="S7" s="45" t="e">
        <f t="shared" si="1"/>
        <v>#VALUE!</v>
      </c>
      <c r="T7">
        <v>1</v>
      </c>
      <c r="X7">
        <v>1</v>
      </c>
      <c r="Y7">
        <v>1</v>
      </c>
      <c r="AO7">
        <v>0</v>
      </c>
      <c r="AP7">
        <v>0</v>
      </c>
      <c r="AS7">
        <v>0</v>
      </c>
      <c r="AT7">
        <v>0</v>
      </c>
      <c r="AU7">
        <v>100</v>
      </c>
      <c r="AV7">
        <v>100</v>
      </c>
      <c r="AW7">
        <v>0</v>
      </c>
      <c r="AX7">
        <v>0</v>
      </c>
      <c r="AY7">
        <v>0</v>
      </c>
      <c r="BB7">
        <v>0</v>
      </c>
      <c r="BC7">
        <v>0</v>
      </c>
      <c r="BD7">
        <v>0</v>
      </c>
    </row>
    <row r="8" spans="1:57" hidden="1">
      <c r="A8" t="s">
        <v>270</v>
      </c>
      <c r="B8" t="s">
        <v>271</v>
      </c>
      <c r="C8" t="s">
        <v>943</v>
      </c>
      <c r="D8" s="89" t="s">
        <v>946</v>
      </c>
      <c r="F8">
        <v>1</v>
      </c>
      <c r="G8">
        <v>0</v>
      </c>
      <c r="H8" s="82"/>
      <c r="I8" s="82"/>
      <c r="J8" s="92">
        <f>VLOOKUP(A8,'NOMENCLATURES 10052022'!$C$2:$N$3704,12,FALSE)</f>
        <v>48.24</v>
      </c>
      <c r="L8" s="78">
        <f>VLOOKUP(A8,Feuil2!$A$2:$BN$2000,66,FALSE)</f>
        <v>2.0715732613099256</v>
      </c>
      <c r="M8">
        <v>0</v>
      </c>
      <c r="N8">
        <f t="shared" si="0"/>
        <v>2.0715732613099256</v>
      </c>
      <c r="O8" s="45" t="str">
        <f t="shared" si="2"/>
        <v/>
      </c>
      <c r="P8">
        <v>77.760000000000005</v>
      </c>
      <c r="Q8" s="83">
        <f>VLOOKUP(A8,'NOMENCLATURES 10052022'!$C$1:$J$3703,8,FALSE)</f>
        <v>80.92</v>
      </c>
      <c r="R8">
        <v>93.31</v>
      </c>
      <c r="S8" s="45">
        <f t="shared" si="1"/>
        <v>97.103999999999999</v>
      </c>
      <c r="V8">
        <v>1</v>
      </c>
      <c r="W8">
        <v>1</v>
      </c>
      <c r="X8">
        <v>1</v>
      </c>
      <c r="Y8">
        <v>1</v>
      </c>
      <c r="Z8">
        <v>1</v>
      </c>
      <c r="AF8">
        <v>1</v>
      </c>
      <c r="AG8">
        <v>115</v>
      </c>
      <c r="AO8">
        <v>0</v>
      </c>
      <c r="AP8">
        <v>0</v>
      </c>
      <c r="AS8">
        <v>0</v>
      </c>
      <c r="AT8">
        <v>0</v>
      </c>
      <c r="AU8">
        <v>100</v>
      </c>
      <c r="AV8">
        <v>100</v>
      </c>
      <c r="AW8">
        <v>0</v>
      </c>
      <c r="AX8">
        <v>0</v>
      </c>
      <c r="AY8">
        <v>0</v>
      </c>
      <c r="BB8">
        <v>0</v>
      </c>
      <c r="BC8">
        <v>0</v>
      </c>
      <c r="BD8">
        <v>0</v>
      </c>
    </row>
    <row r="9" spans="1:57" hidden="1">
      <c r="A9" t="s">
        <v>201</v>
      </c>
      <c r="B9" t="s">
        <v>1035</v>
      </c>
      <c r="C9" t="s">
        <v>943</v>
      </c>
      <c r="D9" s="89" t="s">
        <v>946</v>
      </c>
      <c r="F9">
        <v>1</v>
      </c>
      <c r="G9">
        <v>0</v>
      </c>
      <c r="H9" s="82"/>
      <c r="I9" s="82"/>
      <c r="J9" s="92">
        <f>VLOOKUP(A9,'NOMENCLATURES 10052022'!$C$2:$N$3704,12,FALSE)</f>
        <v>339.8</v>
      </c>
      <c r="L9" s="78">
        <f>VLOOKUP(A9,Feuil2!$A$2:$BN$2000,66,FALSE)</f>
        <v>1.4232015554115358</v>
      </c>
      <c r="M9">
        <v>0</v>
      </c>
      <c r="N9">
        <f t="shared" si="0"/>
        <v>1.4232015554115358</v>
      </c>
      <c r="O9" s="45" t="str">
        <f t="shared" si="2"/>
        <v/>
      </c>
      <c r="P9">
        <v>439.2</v>
      </c>
      <c r="Q9" s="83">
        <f>VLOOKUP(A9,'NOMENCLATURES 10052022'!$C$1:$J$3703,8,FALSE)</f>
        <v>486.00000000000006</v>
      </c>
      <c r="R9">
        <v>527.04</v>
      </c>
      <c r="S9" s="45">
        <f t="shared" si="1"/>
        <v>583.20000000000005</v>
      </c>
      <c r="V9">
        <v>1</v>
      </c>
      <c r="W9">
        <v>1</v>
      </c>
      <c r="X9">
        <v>1</v>
      </c>
      <c r="Y9">
        <v>1</v>
      </c>
      <c r="Z9">
        <v>1</v>
      </c>
      <c r="AF9">
        <v>1</v>
      </c>
      <c r="AG9">
        <v>323</v>
      </c>
      <c r="AO9">
        <v>0</v>
      </c>
      <c r="AP9">
        <v>0</v>
      </c>
      <c r="AS9">
        <v>0</v>
      </c>
      <c r="AT9">
        <v>0</v>
      </c>
      <c r="AU9">
        <v>100</v>
      </c>
      <c r="AV9">
        <v>100</v>
      </c>
      <c r="AW9">
        <v>0</v>
      </c>
      <c r="AX9">
        <v>0</v>
      </c>
      <c r="AY9">
        <v>0</v>
      </c>
      <c r="BB9">
        <v>0</v>
      </c>
      <c r="BC9">
        <v>0</v>
      </c>
      <c r="BD9">
        <v>0</v>
      </c>
    </row>
    <row r="10" spans="1:57">
      <c r="A10" t="s">
        <v>1106</v>
      </c>
      <c r="B10" t="s">
        <v>1107</v>
      </c>
      <c r="C10" t="s">
        <v>943</v>
      </c>
      <c r="D10" s="89" t="s">
        <v>946</v>
      </c>
      <c r="F10">
        <v>1</v>
      </c>
      <c r="G10">
        <v>0</v>
      </c>
      <c r="H10" s="82"/>
      <c r="I10" s="82"/>
      <c r="J10" s="92">
        <f>VLOOKUP(A10,'NOMENCLATURES 10052022'!$C$2:$N$3704,12,FALSE)</f>
        <v>1335.7599999999998</v>
      </c>
      <c r="L10" s="78">
        <f>VLOOKUP(A10,Feuil2!$A$2:$BN$2000,66,FALSE)</f>
        <v>1.3348050775071829</v>
      </c>
      <c r="M10">
        <v>0</v>
      </c>
      <c r="N10">
        <f t="shared" si="0"/>
        <v>1.3348050775071829</v>
      </c>
      <c r="O10" s="45" t="str">
        <f t="shared" si="2"/>
        <v/>
      </c>
      <c r="P10" s="34">
        <v>1702.41</v>
      </c>
      <c r="Q10" s="83">
        <f>VLOOKUP(A10,'NOMENCLATURES 10052022'!$C$1:$J$3703,8,FALSE)</f>
        <v>1875.2529999999999</v>
      </c>
      <c r="R10" s="34">
        <v>2042.89</v>
      </c>
      <c r="S10" s="45">
        <f t="shared" si="1"/>
        <v>2250.3035999999997</v>
      </c>
      <c r="V10">
        <v>1</v>
      </c>
      <c r="W10">
        <v>1</v>
      </c>
      <c r="X10">
        <v>1</v>
      </c>
      <c r="Y10">
        <v>1</v>
      </c>
      <c r="Z10">
        <v>1</v>
      </c>
      <c r="AF10">
        <v>1</v>
      </c>
      <c r="AG10">
        <v>434</v>
      </c>
      <c r="AO10">
        <v>0</v>
      </c>
      <c r="AP10">
        <v>0</v>
      </c>
      <c r="AS10">
        <v>0</v>
      </c>
      <c r="AT10">
        <v>0</v>
      </c>
      <c r="AU10">
        <v>100</v>
      </c>
      <c r="AV10">
        <v>100</v>
      </c>
      <c r="AW10">
        <v>0</v>
      </c>
      <c r="AX10">
        <v>0</v>
      </c>
      <c r="AY10">
        <v>0</v>
      </c>
      <c r="BB10">
        <v>0</v>
      </c>
      <c r="BC10">
        <v>0</v>
      </c>
      <c r="BD10">
        <v>0</v>
      </c>
    </row>
    <row r="11" spans="1:57">
      <c r="A11" t="s">
        <v>1109</v>
      </c>
      <c r="B11" t="s">
        <v>1110</v>
      </c>
      <c r="C11" t="s">
        <v>943</v>
      </c>
      <c r="D11" s="89" t="s">
        <v>946</v>
      </c>
      <c r="F11">
        <v>1</v>
      </c>
      <c r="G11">
        <v>0</v>
      </c>
      <c r="H11" s="82"/>
      <c r="I11" s="82"/>
      <c r="J11" s="92">
        <f>VLOOKUP(A11,'NOMENCLATURES 10052022'!$C$2:$N$3704,12,FALSE)</f>
        <v>1354.4799999999998</v>
      </c>
      <c r="L11" s="78">
        <f>VLOOKUP(A11,Feuil2!$A$2:$BN$2000,66,FALSE)</f>
        <v>1.3347396066385293</v>
      </c>
      <c r="M11">
        <v>0</v>
      </c>
      <c r="N11">
        <f t="shared" si="0"/>
        <v>1.3347396066385293</v>
      </c>
      <c r="O11" s="45" t="str">
        <f t="shared" si="2"/>
        <v/>
      </c>
      <c r="P11" s="34">
        <v>1655.52</v>
      </c>
      <c r="Q11" s="83">
        <f>VLOOKUP(A11,'NOMENCLATURES 10052022'!$C$1:$J$3703,8,FALSE)</f>
        <v>1901.461</v>
      </c>
      <c r="R11" s="34">
        <v>1986.62</v>
      </c>
      <c r="S11" s="45">
        <f t="shared" si="1"/>
        <v>2281.7532000000001</v>
      </c>
      <c r="V11">
        <v>1</v>
      </c>
      <c r="W11">
        <v>1</v>
      </c>
      <c r="X11">
        <v>1</v>
      </c>
      <c r="Y11">
        <v>1</v>
      </c>
      <c r="Z11">
        <v>1</v>
      </c>
      <c r="AF11">
        <v>1</v>
      </c>
      <c r="AG11">
        <v>433</v>
      </c>
      <c r="AO11">
        <v>0</v>
      </c>
      <c r="AP11">
        <v>0</v>
      </c>
      <c r="AS11">
        <v>0</v>
      </c>
      <c r="AT11">
        <v>0</v>
      </c>
      <c r="AU11">
        <v>100</v>
      </c>
      <c r="AV11">
        <v>100</v>
      </c>
      <c r="AW11">
        <v>0</v>
      </c>
      <c r="AX11">
        <v>0</v>
      </c>
      <c r="AY11">
        <v>0</v>
      </c>
      <c r="BB11">
        <v>0</v>
      </c>
      <c r="BC11">
        <v>0</v>
      </c>
      <c r="BD11">
        <v>0</v>
      </c>
    </row>
    <row r="12" spans="1:57">
      <c r="A12" t="s">
        <v>1117</v>
      </c>
      <c r="B12" t="s">
        <v>1118</v>
      </c>
      <c r="C12" t="s">
        <v>943</v>
      </c>
      <c r="D12" s="89" t="s">
        <v>946</v>
      </c>
      <c r="F12">
        <v>1</v>
      </c>
      <c r="G12">
        <v>0</v>
      </c>
      <c r="H12" s="82"/>
      <c r="I12" s="82"/>
      <c r="J12" s="92">
        <f>VLOOKUP(A12,'NOMENCLATURES 10052022'!$C$2:$N$3704,12,FALSE)</f>
        <v>1087.0899999999999</v>
      </c>
      <c r="L12" s="78">
        <f>VLOOKUP(A12,Feuil2!$A$2:$BN$2000,66,FALSE)</f>
        <v>1.3359069203117897</v>
      </c>
      <c r="M12">
        <v>0</v>
      </c>
      <c r="N12">
        <f t="shared" si="0"/>
        <v>1.3359069203117897</v>
      </c>
      <c r="O12" s="45" t="str">
        <f t="shared" si="2"/>
        <v/>
      </c>
      <c r="P12" s="34">
        <v>1329.52</v>
      </c>
      <c r="Q12" s="83">
        <f>VLOOKUP(A12,'NOMENCLATURES 10052022'!$C$1:$J$3703,8,FALSE)</f>
        <v>1527.1150000000002</v>
      </c>
      <c r="R12" s="34">
        <v>1595.42</v>
      </c>
      <c r="S12" s="45">
        <f t="shared" si="1"/>
        <v>1832.5380000000002</v>
      </c>
      <c r="V12">
        <v>1</v>
      </c>
      <c r="W12">
        <v>1</v>
      </c>
      <c r="X12">
        <v>1</v>
      </c>
      <c r="Y12">
        <v>1</v>
      </c>
      <c r="Z12">
        <v>1</v>
      </c>
      <c r="AF12">
        <v>1</v>
      </c>
      <c r="AG12">
        <v>429</v>
      </c>
      <c r="AO12">
        <v>0</v>
      </c>
      <c r="AP12">
        <v>0</v>
      </c>
      <c r="AS12">
        <v>0</v>
      </c>
      <c r="AT12">
        <v>0</v>
      </c>
      <c r="AU12">
        <v>100</v>
      </c>
      <c r="AV12">
        <v>100</v>
      </c>
      <c r="AW12">
        <v>0</v>
      </c>
      <c r="AX12">
        <v>0</v>
      </c>
      <c r="AY12">
        <v>0</v>
      </c>
      <c r="BB12">
        <v>0</v>
      </c>
      <c r="BC12">
        <v>0</v>
      </c>
      <c r="BD12">
        <v>0</v>
      </c>
    </row>
    <row r="13" spans="1:57" hidden="1">
      <c r="A13" t="s">
        <v>258</v>
      </c>
      <c r="B13" t="s">
        <v>259</v>
      </c>
      <c r="C13" t="s">
        <v>943</v>
      </c>
      <c r="D13" s="89" t="s">
        <v>946</v>
      </c>
      <c r="F13">
        <v>1</v>
      </c>
      <c r="G13">
        <v>0</v>
      </c>
      <c r="H13" s="82"/>
      <c r="I13" s="82"/>
      <c r="J13" s="92">
        <f>VLOOKUP(A13,'NOMENCLATURES 10052022'!$C$2:$N$3704,12,FALSE)</f>
        <v>118.15100000000001</v>
      </c>
      <c r="L13" s="78">
        <f>VLOOKUP(A13,Feuil2!$A$2:$BN$2000,66,FALSE)</f>
        <v>1.7772198314590804</v>
      </c>
      <c r="M13">
        <v>0</v>
      </c>
      <c r="N13">
        <f t="shared" si="0"/>
        <v>1.7772198314590804</v>
      </c>
      <c r="O13" s="45" t="str">
        <f t="shared" si="2"/>
        <v/>
      </c>
      <c r="P13">
        <v>187.91</v>
      </c>
      <c r="Q13" s="83">
        <f>VLOOKUP(A13,'NOMENCLATURES 10052022'!$C$1:$J$3703,8,FALSE)</f>
        <v>206.66323000000003</v>
      </c>
      <c r="R13">
        <v>225.49</v>
      </c>
      <c r="S13" s="45">
        <f t="shared" si="1"/>
        <v>247.99587600000001</v>
      </c>
      <c r="V13">
        <v>1</v>
      </c>
      <c r="W13">
        <v>1</v>
      </c>
      <c r="X13">
        <v>1</v>
      </c>
      <c r="Y13">
        <v>1</v>
      </c>
      <c r="Z13">
        <v>1</v>
      </c>
      <c r="AF13">
        <v>1</v>
      </c>
      <c r="AG13">
        <v>124</v>
      </c>
      <c r="AO13">
        <v>0</v>
      </c>
      <c r="AP13">
        <v>0</v>
      </c>
      <c r="AS13">
        <v>0</v>
      </c>
      <c r="AT13">
        <v>0</v>
      </c>
      <c r="AU13">
        <v>100</v>
      </c>
      <c r="AV13">
        <v>100</v>
      </c>
      <c r="AW13">
        <v>0</v>
      </c>
      <c r="AX13">
        <v>0</v>
      </c>
      <c r="AY13">
        <v>0</v>
      </c>
      <c r="BB13">
        <v>0</v>
      </c>
      <c r="BC13">
        <v>0</v>
      </c>
      <c r="BD13">
        <v>0</v>
      </c>
    </row>
    <row r="14" spans="1:57" hidden="1">
      <c r="A14" t="s">
        <v>260</v>
      </c>
      <c r="B14" t="s">
        <v>1124</v>
      </c>
      <c r="C14" t="s">
        <v>943</v>
      </c>
      <c r="D14" s="89" t="s">
        <v>946</v>
      </c>
      <c r="F14">
        <v>1</v>
      </c>
      <c r="G14">
        <v>0</v>
      </c>
      <c r="H14" s="82"/>
      <c r="I14" s="82"/>
      <c r="J14" s="92">
        <f>VLOOKUP(A14,'NOMENCLATURES 10052022'!$C$2:$N$3704,12,FALSE)</f>
        <v>76.97999999999999</v>
      </c>
      <c r="L14" s="78">
        <f>VLOOKUP(A14,Feuil2!$A$2:$BN$2000,66,FALSE)</f>
        <v>1.5381601857225766</v>
      </c>
      <c r="M14">
        <v>0</v>
      </c>
      <c r="N14">
        <f t="shared" si="0"/>
        <v>1.5381601857225766</v>
      </c>
      <c r="O14" s="45" t="str">
        <f t="shared" si="2"/>
        <v/>
      </c>
      <c r="P14">
        <v>212.02</v>
      </c>
      <c r="Q14" s="83">
        <f>VLOOKUP(A14,'NOMENCLATURES 10052022'!$C$1:$J$3703,8,FALSE)</f>
        <v>121.80999999999999</v>
      </c>
      <c r="R14">
        <v>254.42</v>
      </c>
      <c r="S14" s="45">
        <f t="shared" si="1"/>
        <v>146.17199999999997</v>
      </c>
      <c r="V14">
        <v>1</v>
      </c>
      <c r="W14">
        <v>1</v>
      </c>
      <c r="X14">
        <v>1</v>
      </c>
      <c r="Y14">
        <v>1</v>
      </c>
      <c r="Z14">
        <v>1</v>
      </c>
      <c r="AF14">
        <v>1</v>
      </c>
      <c r="AG14">
        <v>113</v>
      </c>
      <c r="AO14">
        <v>0</v>
      </c>
      <c r="AP14">
        <v>0</v>
      </c>
      <c r="AS14">
        <v>0</v>
      </c>
      <c r="AT14">
        <v>0</v>
      </c>
      <c r="AU14">
        <v>100</v>
      </c>
      <c r="AV14">
        <v>100</v>
      </c>
      <c r="AW14">
        <v>0</v>
      </c>
      <c r="AX14">
        <v>0</v>
      </c>
      <c r="AY14">
        <v>0</v>
      </c>
      <c r="BB14">
        <v>0</v>
      </c>
      <c r="BC14">
        <v>0</v>
      </c>
      <c r="BD14">
        <v>0</v>
      </c>
    </row>
    <row r="15" spans="1:57">
      <c r="A15" t="s">
        <v>1136</v>
      </c>
      <c r="B15" t="s">
        <v>1137</v>
      </c>
      <c r="C15" t="s">
        <v>943</v>
      </c>
      <c r="D15" s="89" t="s">
        <v>946</v>
      </c>
      <c r="F15">
        <v>1</v>
      </c>
      <c r="G15">
        <v>0</v>
      </c>
      <c r="H15" s="82"/>
      <c r="I15" s="82"/>
      <c r="J15" s="92">
        <f>VLOOKUP(A15,'NOMENCLATURES 10052022'!$C$2:$N$3704,12,FALSE)</f>
        <v>560.45000000000005</v>
      </c>
      <c r="L15" s="78">
        <f>VLOOKUP(A15,Feuil2!$A$2:$BN$2000,66,FALSE)</f>
        <v>1.3414954081527897</v>
      </c>
      <c r="M15">
        <v>0</v>
      </c>
      <c r="N15">
        <f t="shared" si="0"/>
        <v>1.3414954081527897</v>
      </c>
      <c r="O15" s="45" t="str">
        <f t="shared" si="2"/>
        <v/>
      </c>
      <c r="P15">
        <v>686.03</v>
      </c>
      <c r="Q15" s="83">
        <f>VLOOKUP(A15,'NOMENCLATURES 10052022'!$C$1:$J$3703,8,FALSE)</f>
        <v>789.81899999999996</v>
      </c>
      <c r="R15">
        <v>823.24</v>
      </c>
      <c r="S15" s="45">
        <f t="shared" si="1"/>
        <v>947.78279999999995</v>
      </c>
      <c r="V15">
        <v>1</v>
      </c>
      <c r="W15">
        <v>1</v>
      </c>
      <c r="X15">
        <v>1</v>
      </c>
      <c r="Y15">
        <v>1</v>
      </c>
      <c r="Z15">
        <v>1</v>
      </c>
      <c r="AF15">
        <v>1</v>
      </c>
      <c r="AG15">
        <v>417</v>
      </c>
      <c r="AO15">
        <v>0</v>
      </c>
      <c r="AP15">
        <v>0</v>
      </c>
      <c r="AS15">
        <v>0</v>
      </c>
      <c r="AT15">
        <v>0</v>
      </c>
      <c r="AU15">
        <v>100</v>
      </c>
      <c r="AV15">
        <v>100</v>
      </c>
      <c r="AW15">
        <v>0</v>
      </c>
      <c r="AX15">
        <v>0</v>
      </c>
      <c r="AY15">
        <v>0</v>
      </c>
      <c r="BB15">
        <v>0</v>
      </c>
      <c r="BC15">
        <v>0</v>
      </c>
      <c r="BD15">
        <v>0</v>
      </c>
    </row>
    <row r="16" spans="1:57">
      <c r="A16" t="s">
        <v>1138</v>
      </c>
      <c r="B16" t="s">
        <v>1139</v>
      </c>
      <c r="C16" t="s">
        <v>943</v>
      </c>
      <c r="D16" s="89" t="s">
        <v>946</v>
      </c>
      <c r="F16">
        <v>1</v>
      </c>
      <c r="G16">
        <v>0</v>
      </c>
      <c r="H16" s="82"/>
      <c r="I16" s="82"/>
      <c r="J16" s="92">
        <f>VLOOKUP(A16,'NOMENCLATURES 10052022'!$C$2:$N$3704,12,FALSE)</f>
        <v>668.92000000000007</v>
      </c>
      <c r="L16" s="78">
        <f>VLOOKUP(A16,Feuil2!$A$2:$BN$2000,66,FALSE)</f>
        <v>1.3396336991834945</v>
      </c>
      <c r="M16">
        <v>0</v>
      </c>
      <c r="N16">
        <f t="shared" si="0"/>
        <v>1.3396336991834945</v>
      </c>
      <c r="O16" s="45" t="str">
        <f t="shared" si="2"/>
        <v/>
      </c>
      <c r="P16">
        <v>817.47</v>
      </c>
      <c r="Q16" s="83">
        <f>VLOOKUP(A16,'NOMENCLATURES 10052022'!$C$1:$J$3703,8,FALSE)</f>
        <v>941.67699999999991</v>
      </c>
      <c r="R16">
        <v>980.96</v>
      </c>
      <c r="S16" s="45">
        <f t="shared" si="1"/>
        <v>1130.0123999999998</v>
      </c>
      <c r="V16">
        <v>1</v>
      </c>
      <c r="W16">
        <v>1</v>
      </c>
      <c r="X16">
        <v>1</v>
      </c>
      <c r="Y16">
        <v>1</v>
      </c>
      <c r="Z16">
        <v>1</v>
      </c>
      <c r="AF16">
        <v>1</v>
      </c>
      <c r="AG16">
        <v>418</v>
      </c>
      <c r="AO16">
        <v>0</v>
      </c>
      <c r="AP16">
        <v>0</v>
      </c>
      <c r="AS16">
        <v>0</v>
      </c>
      <c r="AT16">
        <v>0</v>
      </c>
      <c r="AU16">
        <v>100</v>
      </c>
      <c r="AV16">
        <v>100</v>
      </c>
      <c r="AW16">
        <v>0</v>
      </c>
      <c r="AX16">
        <v>0</v>
      </c>
      <c r="AY16">
        <v>0</v>
      </c>
      <c r="BB16">
        <v>0</v>
      </c>
      <c r="BC16">
        <v>0</v>
      </c>
      <c r="BD16">
        <v>0</v>
      </c>
    </row>
    <row r="17" spans="1:56">
      <c r="A17" t="s">
        <v>1140</v>
      </c>
      <c r="B17" t="s">
        <v>1141</v>
      </c>
      <c r="C17" t="s">
        <v>943</v>
      </c>
      <c r="D17" s="89" t="s">
        <v>946</v>
      </c>
      <c r="F17">
        <v>1</v>
      </c>
      <c r="G17">
        <v>0</v>
      </c>
      <c r="H17" s="82"/>
      <c r="I17" s="82"/>
      <c r="J17" s="92">
        <f>VLOOKUP(A17,'NOMENCLATURES 10052022'!$C$2:$N$3704,12,FALSE)</f>
        <v>671.94</v>
      </c>
      <c r="L17" s="78">
        <f>VLOOKUP(A17,Feuil2!$A$2:$BN$2000,66,FALSE)</f>
        <v>1.3395758335912429</v>
      </c>
      <c r="M17">
        <v>0</v>
      </c>
      <c r="N17">
        <f t="shared" si="0"/>
        <v>1.3395758335912429</v>
      </c>
      <c r="O17" s="45" t="str">
        <f t="shared" si="2"/>
        <v/>
      </c>
      <c r="P17">
        <v>822.38</v>
      </c>
      <c r="Q17" s="83">
        <f>VLOOKUP(A17,'NOMENCLATURES 10052022'!$C$1:$J$3703,8,FALSE)</f>
        <v>945.90499999999986</v>
      </c>
      <c r="R17">
        <v>986.86</v>
      </c>
      <c r="S17" s="45">
        <f t="shared" si="1"/>
        <v>1135.0859999999998</v>
      </c>
      <c r="V17">
        <v>1</v>
      </c>
      <c r="W17">
        <v>1</v>
      </c>
      <c r="X17">
        <v>1</v>
      </c>
      <c r="Y17">
        <v>1</v>
      </c>
      <c r="Z17">
        <v>1</v>
      </c>
      <c r="AF17">
        <v>1</v>
      </c>
      <c r="AG17">
        <v>420</v>
      </c>
      <c r="AO17">
        <v>0</v>
      </c>
      <c r="AP17">
        <v>0</v>
      </c>
      <c r="AS17">
        <v>0</v>
      </c>
      <c r="AT17">
        <v>0</v>
      </c>
      <c r="AU17">
        <v>100</v>
      </c>
      <c r="AV17">
        <v>100</v>
      </c>
      <c r="AW17">
        <v>0</v>
      </c>
      <c r="AX17">
        <v>0</v>
      </c>
      <c r="AY17">
        <v>0</v>
      </c>
      <c r="BB17">
        <v>0</v>
      </c>
      <c r="BC17">
        <v>0</v>
      </c>
      <c r="BD17">
        <v>0</v>
      </c>
    </row>
    <row r="18" spans="1:56">
      <c r="A18" t="s">
        <v>1142</v>
      </c>
      <c r="B18" t="s">
        <v>1143</v>
      </c>
      <c r="C18" t="s">
        <v>943</v>
      </c>
      <c r="D18" s="89" t="s">
        <v>946</v>
      </c>
      <c r="F18">
        <v>1</v>
      </c>
      <c r="G18">
        <v>0</v>
      </c>
      <c r="H18" s="82"/>
      <c r="I18" s="82"/>
      <c r="J18" s="92">
        <f>VLOOKUP(A18,'NOMENCLATURES 10052022'!$C$2:$N$3704,12,FALSE)</f>
        <v>1219.9999999999998</v>
      </c>
      <c r="L18" s="78">
        <f>VLOOKUP(A18,Feuil2!$A$2:$BN$2000,66,FALSE)</f>
        <v>1.3352806765791079</v>
      </c>
      <c r="M18">
        <v>0</v>
      </c>
      <c r="N18">
        <f t="shared" si="0"/>
        <v>1.3352806765791079</v>
      </c>
      <c r="O18" s="45" t="str">
        <f t="shared" si="2"/>
        <v/>
      </c>
      <c r="P18" s="34">
        <v>1486.5</v>
      </c>
      <c r="Q18" s="83">
        <f>VLOOKUP(A18,'NOMENCLATURES 10052022'!$C$1:$J$3703,8,FALSE)</f>
        <v>1713.1890000000001</v>
      </c>
      <c r="R18" s="34">
        <v>1783.8</v>
      </c>
      <c r="S18" s="45">
        <f t="shared" si="1"/>
        <v>2055.8267999999998</v>
      </c>
      <c r="V18">
        <v>1</v>
      </c>
      <c r="W18">
        <v>1</v>
      </c>
      <c r="X18">
        <v>1</v>
      </c>
      <c r="Y18">
        <v>1</v>
      </c>
      <c r="Z18">
        <v>1</v>
      </c>
      <c r="AF18">
        <v>1</v>
      </c>
      <c r="AG18">
        <v>431</v>
      </c>
      <c r="AO18">
        <v>0</v>
      </c>
      <c r="AP18">
        <v>0</v>
      </c>
      <c r="AS18">
        <v>0</v>
      </c>
      <c r="AT18">
        <v>0</v>
      </c>
      <c r="AU18">
        <v>100</v>
      </c>
      <c r="AV18">
        <v>100</v>
      </c>
      <c r="AW18">
        <v>0</v>
      </c>
      <c r="AX18">
        <v>0</v>
      </c>
      <c r="AY18">
        <v>0</v>
      </c>
      <c r="BB18">
        <v>0</v>
      </c>
      <c r="BC18">
        <v>0</v>
      </c>
      <c r="BD18">
        <v>0</v>
      </c>
    </row>
    <row r="19" spans="1:56">
      <c r="A19" t="s">
        <v>1144</v>
      </c>
      <c r="B19" t="s">
        <v>1145</v>
      </c>
      <c r="C19" t="s">
        <v>943</v>
      </c>
      <c r="D19" s="89" t="s">
        <v>946</v>
      </c>
      <c r="F19">
        <v>1</v>
      </c>
      <c r="G19">
        <v>0</v>
      </c>
      <c r="H19" s="82"/>
      <c r="I19" s="82"/>
      <c r="J19" s="92">
        <f>VLOOKUP(A19,'NOMENCLATURES 10052022'!$C$2:$N$3704,12,FALSE)</f>
        <v>835.11</v>
      </c>
      <c r="L19" s="78">
        <f>VLOOKUP(A19,Feuil2!$A$2:$BN$2000,66,FALSE)</f>
        <v>1.3377041123895892</v>
      </c>
      <c r="M19">
        <v>0</v>
      </c>
      <c r="N19">
        <f t="shared" si="0"/>
        <v>1.3377041123895892</v>
      </c>
      <c r="O19" s="45" t="str">
        <f t="shared" si="2"/>
        <v/>
      </c>
      <c r="P19" s="34">
        <v>1020.75</v>
      </c>
      <c r="Q19" s="83">
        <f>VLOOKUP(A19,'NOMENCLATURES 10052022'!$C$1:$J$3703,8,FALSE)</f>
        <v>1174.3430000000001</v>
      </c>
      <c r="R19" s="34">
        <v>1224.9000000000001</v>
      </c>
      <c r="S19" s="45">
        <f t="shared" si="1"/>
        <v>1409.2116000000001</v>
      </c>
      <c r="V19">
        <v>1</v>
      </c>
      <c r="W19">
        <v>1</v>
      </c>
      <c r="X19">
        <v>1</v>
      </c>
      <c r="Y19">
        <v>1</v>
      </c>
      <c r="Z19">
        <v>1</v>
      </c>
      <c r="AF19">
        <v>1</v>
      </c>
      <c r="AG19">
        <v>422</v>
      </c>
      <c r="AO19">
        <v>0</v>
      </c>
      <c r="AP19">
        <v>0</v>
      </c>
      <c r="AS19">
        <v>0</v>
      </c>
      <c r="AT19">
        <v>0</v>
      </c>
      <c r="AU19">
        <v>100</v>
      </c>
      <c r="AV19">
        <v>100</v>
      </c>
      <c r="AW19">
        <v>0</v>
      </c>
      <c r="AX19">
        <v>0</v>
      </c>
      <c r="AY19">
        <v>0</v>
      </c>
      <c r="BB19">
        <v>0</v>
      </c>
      <c r="BC19">
        <v>0</v>
      </c>
      <c r="BD19">
        <v>0</v>
      </c>
    </row>
    <row r="20" spans="1:56">
      <c r="A20" t="s">
        <v>1146</v>
      </c>
      <c r="B20" t="s">
        <v>1147</v>
      </c>
      <c r="C20" t="s">
        <v>943</v>
      </c>
      <c r="D20" s="89" t="s">
        <v>946</v>
      </c>
      <c r="F20">
        <v>1</v>
      </c>
      <c r="G20">
        <v>0</v>
      </c>
      <c r="H20" s="82"/>
      <c r="I20" s="82"/>
      <c r="J20" s="92">
        <f>VLOOKUP(A20,'NOMENCLATURES 10052022'!$C$2:$N$3704,12,FALSE)</f>
        <v>838.13000000000011</v>
      </c>
      <c r="L20" s="78">
        <f>VLOOKUP(A20,Feuil2!$A$2:$BN$2000,66,FALSE)</f>
        <v>1.3376670611902877</v>
      </c>
      <c r="M20">
        <v>0</v>
      </c>
      <c r="N20">
        <f t="shared" si="0"/>
        <v>1.3376670611902877</v>
      </c>
      <c r="O20" s="45" t="str">
        <f t="shared" si="2"/>
        <v/>
      </c>
      <c r="P20" s="34">
        <v>1025.6500000000001</v>
      </c>
      <c r="Q20" s="83">
        <f>VLOOKUP(A20,'NOMENCLATURES 10052022'!$C$1:$J$3703,8,FALSE)</f>
        <v>1178.5710000000001</v>
      </c>
      <c r="R20" s="34">
        <v>1230.78</v>
      </c>
      <c r="S20" s="45">
        <f t="shared" si="1"/>
        <v>1414.2852</v>
      </c>
      <c r="V20">
        <v>1</v>
      </c>
      <c r="W20">
        <v>1</v>
      </c>
      <c r="X20">
        <v>1</v>
      </c>
      <c r="Y20">
        <v>1</v>
      </c>
      <c r="Z20">
        <v>1</v>
      </c>
      <c r="AF20">
        <v>1</v>
      </c>
      <c r="AG20">
        <v>425</v>
      </c>
      <c r="AO20">
        <v>0</v>
      </c>
      <c r="AP20">
        <v>0</v>
      </c>
      <c r="AS20">
        <v>0</v>
      </c>
      <c r="AT20">
        <v>0</v>
      </c>
      <c r="AU20">
        <v>100</v>
      </c>
      <c r="AV20">
        <v>100</v>
      </c>
      <c r="AW20">
        <v>0</v>
      </c>
      <c r="AX20">
        <v>0</v>
      </c>
      <c r="AY20">
        <v>0</v>
      </c>
      <c r="BB20">
        <v>0</v>
      </c>
      <c r="BC20">
        <v>0</v>
      </c>
      <c r="BD20">
        <v>0</v>
      </c>
    </row>
    <row r="21" spans="1:56">
      <c r="A21" t="s">
        <v>1256</v>
      </c>
      <c r="B21" t="s">
        <v>1257</v>
      </c>
      <c r="C21" t="s">
        <v>943</v>
      </c>
      <c r="D21" s="89" t="s">
        <v>946</v>
      </c>
      <c r="F21">
        <v>1</v>
      </c>
      <c r="G21">
        <v>0</v>
      </c>
      <c r="H21" s="82"/>
      <c r="I21" s="82"/>
      <c r="J21" s="92">
        <f>VLOOKUP(A21,'NOMENCLATURES 10052022'!$C$2:$N$3704,12,FALSE)</f>
        <v>646.13000000000011</v>
      </c>
      <c r="L21" s="78">
        <f>VLOOKUP(A21,Feuil2!$A$2:$BN$2000,66,FALSE)</f>
        <v>1.3399696435233863</v>
      </c>
      <c r="M21">
        <v>0</v>
      </c>
      <c r="N21">
        <f t="shared" si="0"/>
        <v>1.3399696435233863</v>
      </c>
      <c r="O21" s="45" t="str">
        <f t="shared" si="2"/>
        <v/>
      </c>
      <c r="P21">
        <v>790.13</v>
      </c>
      <c r="Q21" s="83">
        <f>VLOOKUP(A21,'NOMENCLATURES 10052022'!$C$1:$J$3703,8,FALSE)</f>
        <v>909.77099999999996</v>
      </c>
      <c r="R21">
        <v>948.16</v>
      </c>
      <c r="S21" s="45">
        <f t="shared" si="1"/>
        <v>1091.7251999999999</v>
      </c>
      <c r="V21">
        <v>1</v>
      </c>
      <c r="W21">
        <v>1</v>
      </c>
      <c r="X21">
        <v>1</v>
      </c>
      <c r="Y21">
        <v>1</v>
      </c>
      <c r="Z21">
        <v>1</v>
      </c>
      <c r="AF21">
        <v>1</v>
      </c>
      <c r="AG21">
        <v>419</v>
      </c>
      <c r="AO21">
        <v>0</v>
      </c>
      <c r="AP21">
        <v>0</v>
      </c>
      <c r="AS21">
        <v>0</v>
      </c>
      <c r="AT21">
        <v>0</v>
      </c>
      <c r="AU21">
        <v>100</v>
      </c>
      <c r="AV21">
        <v>100</v>
      </c>
      <c r="AW21">
        <v>0</v>
      </c>
      <c r="AX21">
        <v>0</v>
      </c>
      <c r="AY21">
        <v>0</v>
      </c>
      <c r="BB21">
        <v>0</v>
      </c>
      <c r="BC21">
        <v>0</v>
      </c>
      <c r="BD21">
        <v>0</v>
      </c>
    </row>
    <row r="22" spans="1:56">
      <c r="A22" t="s">
        <v>1258</v>
      </c>
      <c r="B22" t="s">
        <v>1259</v>
      </c>
      <c r="C22" t="s">
        <v>943</v>
      </c>
      <c r="D22" s="89" t="s">
        <v>946</v>
      </c>
      <c r="F22">
        <v>1</v>
      </c>
      <c r="G22">
        <v>0</v>
      </c>
      <c r="H22" s="82"/>
      <c r="I22" s="82"/>
      <c r="J22" s="92">
        <f>VLOOKUP(A22,'NOMENCLATURES 10052022'!$C$2:$N$3704,12,FALSE)</f>
        <v>20.189999999999998</v>
      </c>
      <c r="K22">
        <v>1</v>
      </c>
      <c r="L22" s="78">
        <f>VLOOKUP(A22,Feuil2!$A$2:$BN$2000,66,FALSE)</f>
        <v>1.3437735760642908</v>
      </c>
      <c r="M22">
        <v>0</v>
      </c>
      <c r="N22">
        <f t="shared" si="0"/>
        <v>1.3437735760642908</v>
      </c>
      <c r="O22" s="45" t="str">
        <f t="shared" si="2"/>
        <v/>
      </c>
      <c r="P22">
        <v>573.54</v>
      </c>
      <c r="Q22" s="83">
        <f>VLOOKUP(A22,'NOMENCLATURES 10052022'!$C$1:$J$3703,8,FALSE)</f>
        <v>33.454999999999998</v>
      </c>
      <c r="R22">
        <v>688.25</v>
      </c>
      <c r="S22" s="45">
        <f t="shared" si="1"/>
        <v>40.145999999999994</v>
      </c>
      <c r="V22">
        <v>1</v>
      </c>
      <c r="W22">
        <v>1</v>
      </c>
      <c r="X22">
        <v>1</v>
      </c>
      <c r="Y22">
        <v>1</v>
      </c>
      <c r="Z22">
        <v>1</v>
      </c>
      <c r="AF22">
        <v>1</v>
      </c>
      <c r="AG22">
        <v>421</v>
      </c>
      <c r="AO22">
        <v>0</v>
      </c>
      <c r="AP22">
        <v>0</v>
      </c>
      <c r="AS22">
        <v>0</v>
      </c>
      <c r="AT22">
        <v>0</v>
      </c>
      <c r="AU22">
        <v>100</v>
      </c>
      <c r="AV22">
        <v>100</v>
      </c>
      <c r="AW22">
        <v>0</v>
      </c>
      <c r="AX22">
        <v>0</v>
      </c>
      <c r="AY22">
        <v>0</v>
      </c>
      <c r="BB22">
        <v>0</v>
      </c>
      <c r="BC22">
        <v>0</v>
      </c>
      <c r="BD22">
        <v>0</v>
      </c>
    </row>
    <row r="23" spans="1:56">
      <c r="A23" t="s">
        <v>1260</v>
      </c>
      <c r="B23" t="s">
        <v>1261</v>
      </c>
      <c r="C23" t="s">
        <v>943</v>
      </c>
      <c r="D23" s="89" t="s">
        <v>946</v>
      </c>
      <c r="F23">
        <v>1</v>
      </c>
      <c r="G23">
        <v>0</v>
      </c>
      <c r="H23" s="82"/>
      <c r="I23" s="82"/>
      <c r="J23" s="92">
        <f>VLOOKUP(A23,'NOMENCLATURES 10052022'!$C$2:$N$3704,12,FALSE)</f>
        <v>415.85</v>
      </c>
      <c r="L23" s="78">
        <f>VLOOKUP(A23,Feuil2!$A$2:$BN$2000,66,FALSE)</f>
        <v>1.3455108413556913</v>
      </c>
      <c r="M23">
        <v>0</v>
      </c>
      <c r="N23">
        <f t="shared" si="0"/>
        <v>1.3455108413556913</v>
      </c>
      <c r="O23" s="45" t="str">
        <f t="shared" si="2"/>
        <v/>
      </c>
      <c r="P23">
        <v>509.96</v>
      </c>
      <c r="Q23" s="83">
        <f>VLOOKUP(A23,'NOMENCLATURES 10052022'!$C$1:$J$3703,8,FALSE)</f>
        <v>587.37899999999991</v>
      </c>
      <c r="R23">
        <v>611.95000000000005</v>
      </c>
      <c r="S23" s="45">
        <f t="shared" si="1"/>
        <v>704.85479999999984</v>
      </c>
      <c r="V23">
        <v>1</v>
      </c>
      <c r="W23">
        <v>1</v>
      </c>
      <c r="X23">
        <v>1</v>
      </c>
      <c r="Y23">
        <v>1</v>
      </c>
      <c r="Z23">
        <v>1</v>
      </c>
      <c r="AF23">
        <v>1</v>
      </c>
      <c r="AG23">
        <v>415</v>
      </c>
      <c r="AO23">
        <v>0</v>
      </c>
      <c r="AP23">
        <v>0</v>
      </c>
      <c r="AS23">
        <v>0</v>
      </c>
      <c r="AT23">
        <v>0</v>
      </c>
      <c r="AU23">
        <v>100</v>
      </c>
      <c r="AV23">
        <v>100</v>
      </c>
      <c r="AW23">
        <v>0</v>
      </c>
      <c r="AX23">
        <v>0</v>
      </c>
      <c r="AY23">
        <v>0</v>
      </c>
      <c r="BB23">
        <v>0</v>
      </c>
      <c r="BC23">
        <v>0</v>
      </c>
      <c r="BD23">
        <v>0</v>
      </c>
    </row>
    <row r="24" spans="1:56">
      <c r="A24" t="s">
        <v>1262</v>
      </c>
      <c r="B24" t="s">
        <v>1263</v>
      </c>
      <c r="C24" t="s">
        <v>943</v>
      </c>
      <c r="D24" s="89" t="s">
        <v>946</v>
      </c>
      <c r="F24">
        <v>1</v>
      </c>
      <c r="G24">
        <v>0</v>
      </c>
      <c r="H24" s="82"/>
      <c r="I24" s="82"/>
      <c r="J24" s="92">
        <f>VLOOKUP(A24,'NOMENCLATURES 10052022'!$C$2:$N$3704,12,FALSE)</f>
        <v>504.71</v>
      </c>
      <c r="L24" s="78">
        <f>VLOOKUP(A24,Feuil2!$A$2:$BN$2000,66,FALSE)</f>
        <v>1.3427759151169998</v>
      </c>
      <c r="M24">
        <v>0</v>
      </c>
      <c r="N24">
        <f t="shared" si="0"/>
        <v>1.3427759151169998</v>
      </c>
      <c r="O24" s="45" t="str">
        <f t="shared" si="2"/>
        <v/>
      </c>
      <c r="P24">
        <v>617.86</v>
      </c>
      <c r="Q24" s="83">
        <f>VLOOKUP(A24,'NOMENCLATURES 10052022'!$C$1:$J$3703,8,FALSE)</f>
        <v>711.7829999999999</v>
      </c>
      <c r="R24">
        <v>741.43</v>
      </c>
      <c r="S24" s="45">
        <f t="shared" si="1"/>
        <v>854.13959999999986</v>
      </c>
      <c r="V24">
        <v>1</v>
      </c>
      <c r="W24">
        <v>1</v>
      </c>
      <c r="X24">
        <v>1</v>
      </c>
      <c r="Y24">
        <v>1</v>
      </c>
      <c r="Z24">
        <v>1</v>
      </c>
      <c r="AF24">
        <v>1</v>
      </c>
      <c r="AG24">
        <v>416</v>
      </c>
      <c r="AO24">
        <v>0</v>
      </c>
      <c r="AP24">
        <v>0</v>
      </c>
      <c r="AS24">
        <v>0</v>
      </c>
      <c r="AT24">
        <v>0</v>
      </c>
      <c r="AU24">
        <v>100</v>
      </c>
      <c r="AV24">
        <v>100</v>
      </c>
      <c r="AW24">
        <v>0</v>
      </c>
      <c r="AX24">
        <v>0</v>
      </c>
      <c r="AY24">
        <v>0</v>
      </c>
      <c r="BB24">
        <v>0</v>
      </c>
      <c r="BC24">
        <v>0</v>
      </c>
      <c r="BD24">
        <v>0</v>
      </c>
    </row>
    <row r="25" spans="1:56">
      <c r="A25" t="s">
        <v>1300</v>
      </c>
      <c r="B25" t="s">
        <v>1301</v>
      </c>
      <c r="C25" t="s">
        <v>943</v>
      </c>
      <c r="D25" s="89" t="s">
        <v>946</v>
      </c>
      <c r="F25">
        <v>1</v>
      </c>
      <c r="G25">
        <v>0</v>
      </c>
      <c r="H25" s="82"/>
      <c r="I25" s="82"/>
      <c r="J25" s="92">
        <f>VLOOKUP(A25,'NOMENCLATURES 10052022'!$C$2:$N$3704,12,FALSE)</f>
        <v>832.09</v>
      </c>
      <c r="L25" s="78">
        <f>VLOOKUP(A25,Feuil2!$A$2:$BN$2000,66,FALSE)</f>
        <v>1.3377413959980775</v>
      </c>
      <c r="M25">
        <v>0</v>
      </c>
      <c r="N25">
        <f t="shared" si="0"/>
        <v>1.3377413959980775</v>
      </c>
      <c r="O25" s="45" t="str">
        <f t="shared" si="2"/>
        <v/>
      </c>
      <c r="P25" s="34">
        <v>1015.86</v>
      </c>
      <c r="Q25" s="83">
        <f>VLOOKUP(A25,'NOMENCLATURES 10052022'!$C$1:$J$3703,8,FALSE)</f>
        <v>1170.115</v>
      </c>
      <c r="R25" s="34">
        <v>1219.03</v>
      </c>
      <c r="S25" s="45">
        <f t="shared" si="1"/>
        <v>1404.1379999999999</v>
      </c>
      <c r="V25">
        <v>1</v>
      </c>
      <c r="W25">
        <v>1</v>
      </c>
      <c r="X25">
        <v>1</v>
      </c>
      <c r="Y25">
        <v>1</v>
      </c>
      <c r="Z25">
        <v>1</v>
      </c>
      <c r="AF25">
        <v>1</v>
      </c>
      <c r="AG25">
        <v>423</v>
      </c>
      <c r="AO25">
        <v>0</v>
      </c>
      <c r="AP25">
        <v>0</v>
      </c>
      <c r="AS25">
        <v>0</v>
      </c>
      <c r="AT25">
        <v>0</v>
      </c>
      <c r="AU25">
        <v>100</v>
      </c>
      <c r="AV25">
        <v>100</v>
      </c>
      <c r="AW25">
        <v>0</v>
      </c>
      <c r="AX25">
        <v>0</v>
      </c>
      <c r="AY25">
        <v>0</v>
      </c>
      <c r="BB25">
        <v>0</v>
      </c>
      <c r="BC25">
        <v>0</v>
      </c>
      <c r="BD25">
        <v>0</v>
      </c>
    </row>
    <row r="26" spans="1:56">
      <c r="A26" t="s">
        <v>1302</v>
      </c>
      <c r="B26" t="s">
        <v>1303</v>
      </c>
      <c r="C26" t="s">
        <v>943</v>
      </c>
      <c r="D26" s="89" t="s">
        <v>946</v>
      </c>
      <c r="F26">
        <v>1</v>
      </c>
      <c r="G26">
        <v>0</v>
      </c>
      <c r="H26" s="82"/>
      <c r="I26" s="82"/>
      <c r="J26" s="92">
        <f>VLOOKUP(A26,'NOMENCLATURES 10052022'!$C$2:$N$3704,12,FALSE)</f>
        <v>811.97</v>
      </c>
      <c r="L26" s="78">
        <f>VLOOKUP(A26,Feuil2!$A$2:$BN$2000,66,FALSE)</f>
        <v>1.3379309530715631</v>
      </c>
      <c r="M26">
        <v>0</v>
      </c>
      <c r="N26">
        <f t="shared" si="0"/>
        <v>1.3379309530715631</v>
      </c>
      <c r="O26" s="45" t="str">
        <f t="shared" si="2"/>
        <v/>
      </c>
      <c r="P26">
        <v>991.72</v>
      </c>
      <c r="Q26" s="83">
        <f>VLOOKUP(A26,'NOMENCLATURES 10052022'!$C$1:$J$3703,8,FALSE)</f>
        <v>1141.9470000000001</v>
      </c>
      <c r="R26" s="34">
        <v>1190.06</v>
      </c>
      <c r="S26" s="45">
        <f t="shared" si="1"/>
        <v>1370.3364000000001</v>
      </c>
      <c r="V26">
        <v>1</v>
      </c>
      <c r="W26">
        <v>1</v>
      </c>
      <c r="X26">
        <v>1</v>
      </c>
      <c r="Y26">
        <v>1</v>
      </c>
      <c r="Z26">
        <v>1</v>
      </c>
      <c r="AF26">
        <v>1</v>
      </c>
      <c r="AG26">
        <v>424</v>
      </c>
      <c r="AO26">
        <v>0</v>
      </c>
      <c r="AP26">
        <v>0</v>
      </c>
      <c r="AS26">
        <v>0</v>
      </c>
      <c r="AT26">
        <v>0</v>
      </c>
      <c r="AU26">
        <v>100</v>
      </c>
      <c r="AV26">
        <v>100</v>
      </c>
      <c r="AW26">
        <v>0</v>
      </c>
      <c r="AX26">
        <v>0</v>
      </c>
      <c r="AY26">
        <v>0</v>
      </c>
      <c r="BB26">
        <v>0</v>
      </c>
      <c r="BC26">
        <v>0</v>
      </c>
      <c r="BD26">
        <v>0</v>
      </c>
    </row>
    <row r="27" spans="1:56">
      <c r="A27" t="s">
        <v>1304</v>
      </c>
      <c r="B27" t="s">
        <v>1305</v>
      </c>
      <c r="C27" t="s">
        <v>943</v>
      </c>
      <c r="D27" s="89" t="s">
        <v>946</v>
      </c>
      <c r="F27">
        <v>1</v>
      </c>
      <c r="G27">
        <v>0</v>
      </c>
      <c r="H27" s="82"/>
      <c r="I27" s="82"/>
      <c r="J27" s="92">
        <f>VLOOKUP(A27,'NOMENCLATURES 10052022'!$C$2:$N$3704,12,FALSE)</f>
        <v>903.68000000000006</v>
      </c>
      <c r="L27" s="78">
        <f>VLOOKUP(A27,Feuil2!$A$2:$BN$2000,66,FALSE)</f>
        <v>1.3371771549961238</v>
      </c>
      <c r="M27">
        <v>0</v>
      </c>
      <c r="N27">
        <f t="shared" si="0"/>
        <v>1.3371771549961238</v>
      </c>
      <c r="O27" s="45" t="str">
        <f t="shared" si="2"/>
        <v/>
      </c>
      <c r="P27" s="34">
        <v>1095.26</v>
      </c>
      <c r="Q27" s="83">
        <f>VLOOKUP(A27,'NOMENCLATURES 10052022'!$C$1:$J$3703,8,FALSE)</f>
        <v>1270.3410000000001</v>
      </c>
      <c r="R27" s="34">
        <v>1314.31</v>
      </c>
      <c r="S27" s="45">
        <f t="shared" si="1"/>
        <v>1524.4092000000001</v>
      </c>
      <c r="V27">
        <v>1</v>
      </c>
      <c r="W27">
        <v>1</v>
      </c>
      <c r="X27">
        <v>1</v>
      </c>
      <c r="Y27">
        <v>1</v>
      </c>
      <c r="Z27">
        <v>1</v>
      </c>
      <c r="AF27">
        <v>1</v>
      </c>
      <c r="AG27">
        <v>426</v>
      </c>
      <c r="AO27">
        <v>0</v>
      </c>
      <c r="AP27">
        <v>0</v>
      </c>
      <c r="AS27">
        <v>0</v>
      </c>
      <c r="AT27">
        <v>0</v>
      </c>
      <c r="AU27">
        <v>100</v>
      </c>
      <c r="AV27">
        <v>100</v>
      </c>
      <c r="AW27">
        <v>0</v>
      </c>
      <c r="AX27">
        <v>0</v>
      </c>
      <c r="AY27">
        <v>0</v>
      </c>
      <c r="BB27">
        <v>0</v>
      </c>
      <c r="BC27">
        <v>0</v>
      </c>
      <c r="BD27">
        <v>0</v>
      </c>
    </row>
    <row r="28" spans="1:56">
      <c r="A28" t="s">
        <v>1308</v>
      </c>
      <c r="B28" t="s">
        <v>1309</v>
      </c>
      <c r="C28" t="s">
        <v>943</v>
      </c>
      <c r="D28" s="89" t="s">
        <v>946</v>
      </c>
      <c r="F28">
        <v>1</v>
      </c>
      <c r="G28">
        <v>0</v>
      </c>
      <c r="H28" s="82"/>
      <c r="I28" s="82"/>
      <c r="J28" s="92">
        <f>VLOOKUP(A28,'NOMENCLATURES 10052022'!$C$2:$N$3704,12,FALSE)</f>
        <v>1002.33</v>
      </c>
      <c r="L28" s="78">
        <f>VLOOKUP(A28,Feuil2!$A$2:$BN$2000,66,FALSE)</f>
        <v>1.3367625870314825</v>
      </c>
      <c r="M28">
        <v>0</v>
      </c>
      <c r="N28">
        <f t="shared" si="0"/>
        <v>1.3367625870314825</v>
      </c>
      <c r="O28" s="45" t="str">
        <f t="shared" si="2"/>
        <v/>
      </c>
      <c r="P28" s="34">
        <v>1162.04</v>
      </c>
      <c r="Q28" s="83">
        <f>VLOOKUP(A28,'NOMENCLATURES 10052022'!$C$1:$J$3703,8,FALSE)</f>
        <v>1408.451</v>
      </c>
      <c r="R28" s="34">
        <v>1394.45</v>
      </c>
      <c r="S28" s="45">
        <f t="shared" si="1"/>
        <v>1690.1412</v>
      </c>
      <c r="V28">
        <v>1</v>
      </c>
      <c r="W28">
        <v>1</v>
      </c>
      <c r="X28">
        <v>1</v>
      </c>
      <c r="Y28">
        <v>1</v>
      </c>
      <c r="Z28">
        <v>1</v>
      </c>
      <c r="AF28">
        <v>1</v>
      </c>
      <c r="AG28">
        <v>427</v>
      </c>
      <c r="AO28">
        <v>0</v>
      </c>
      <c r="AP28">
        <v>0</v>
      </c>
      <c r="AS28">
        <v>0</v>
      </c>
      <c r="AT28">
        <v>0</v>
      </c>
      <c r="AU28">
        <v>100</v>
      </c>
      <c r="AV28">
        <v>100</v>
      </c>
      <c r="AW28">
        <v>0</v>
      </c>
      <c r="AX28">
        <v>0</v>
      </c>
      <c r="AY28">
        <v>0</v>
      </c>
      <c r="BB28">
        <v>0</v>
      </c>
      <c r="BC28">
        <v>0</v>
      </c>
      <c r="BD28">
        <v>0</v>
      </c>
    </row>
    <row r="29" spans="1:56">
      <c r="A29" t="s">
        <v>1310</v>
      </c>
      <c r="B29" t="s">
        <v>1311</v>
      </c>
      <c r="C29" t="s">
        <v>943</v>
      </c>
      <c r="D29" s="89" t="s">
        <v>946</v>
      </c>
      <c r="F29">
        <v>1</v>
      </c>
      <c r="G29">
        <v>0</v>
      </c>
      <c r="H29" s="82"/>
      <c r="I29" s="82"/>
      <c r="J29" s="92">
        <f>VLOOKUP(A29,'NOMENCLATURES 10052022'!$C$2:$N$3704,12,FALSE)</f>
        <v>1081.0499999999997</v>
      </c>
      <c r="L29" s="78">
        <f>VLOOKUP(A29,Feuil2!$A$2:$BN$2000,66,FALSE)</f>
        <v>1.3359509444658151</v>
      </c>
      <c r="M29">
        <v>0</v>
      </c>
      <c r="N29">
        <f t="shared" si="0"/>
        <v>1.3359509444658151</v>
      </c>
      <c r="O29" s="45" t="str">
        <f t="shared" si="2"/>
        <v/>
      </c>
      <c r="P29" s="34">
        <v>1319.73</v>
      </c>
      <c r="Q29" s="83">
        <f>VLOOKUP(A29,'NOMENCLATURES 10052022'!$C$1:$J$3703,8,FALSE)</f>
        <v>1518.6589999999999</v>
      </c>
      <c r="R29" s="34">
        <v>1583.68</v>
      </c>
      <c r="S29" s="45">
        <f t="shared" si="1"/>
        <v>1822.3907999999999</v>
      </c>
      <c r="V29">
        <v>1</v>
      </c>
      <c r="W29">
        <v>1</v>
      </c>
      <c r="X29">
        <v>1</v>
      </c>
      <c r="Y29">
        <v>1</v>
      </c>
      <c r="Z29">
        <v>1</v>
      </c>
      <c r="AF29">
        <v>1</v>
      </c>
      <c r="AG29">
        <v>428</v>
      </c>
      <c r="AO29">
        <v>0</v>
      </c>
      <c r="AP29">
        <v>0</v>
      </c>
      <c r="AS29">
        <v>0</v>
      </c>
      <c r="AT29">
        <v>0</v>
      </c>
      <c r="AU29">
        <v>100</v>
      </c>
      <c r="AV29">
        <v>100</v>
      </c>
      <c r="AW29">
        <v>0</v>
      </c>
      <c r="AX29">
        <v>0</v>
      </c>
      <c r="AY29">
        <v>0</v>
      </c>
      <c r="BB29">
        <v>0</v>
      </c>
      <c r="BC29">
        <v>0</v>
      </c>
      <c r="BD29">
        <v>0</v>
      </c>
    </row>
    <row r="30" spans="1:56">
      <c r="A30" t="s">
        <v>1312</v>
      </c>
      <c r="B30" t="s">
        <v>1313</v>
      </c>
      <c r="C30" t="s">
        <v>943</v>
      </c>
      <c r="D30" s="89" t="s">
        <v>946</v>
      </c>
      <c r="F30">
        <v>1</v>
      </c>
      <c r="G30">
        <v>0</v>
      </c>
      <c r="H30" s="82"/>
      <c r="I30" s="82"/>
      <c r="J30" s="92">
        <f>VLOOKUP(A30,'NOMENCLATURES 10052022'!$C$2:$N$3704,12,FALSE)</f>
        <v>1348.4399999999998</v>
      </c>
      <c r="L30" s="78">
        <f>VLOOKUP(A30,Feuil2!$A$2:$BN$2000,66,FALSE)</f>
        <v>1.334767908448891</v>
      </c>
      <c r="M30">
        <v>0</v>
      </c>
      <c r="N30">
        <f t="shared" si="0"/>
        <v>1.334767908448891</v>
      </c>
      <c r="O30" s="45" t="str">
        <f t="shared" si="2"/>
        <v/>
      </c>
      <c r="P30" s="34">
        <v>1645.73</v>
      </c>
      <c r="Q30" s="83">
        <f>VLOOKUP(A30,'NOMENCLATURES 10052022'!$C$1:$J$3703,8,FALSE)</f>
        <v>1893.0050000000001</v>
      </c>
      <c r="R30" s="34">
        <v>1974.88</v>
      </c>
      <c r="S30" s="45">
        <f t="shared" si="1"/>
        <v>2271.6060000000002</v>
      </c>
      <c r="V30">
        <v>1</v>
      </c>
      <c r="W30">
        <v>1</v>
      </c>
      <c r="X30">
        <v>1</v>
      </c>
      <c r="Y30">
        <v>1</v>
      </c>
      <c r="Z30">
        <v>1</v>
      </c>
      <c r="AF30">
        <v>1</v>
      </c>
      <c r="AG30">
        <v>432</v>
      </c>
      <c r="AO30">
        <v>0</v>
      </c>
      <c r="AP30">
        <v>0</v>
      </c>
      <c r="AS30">
        <v>0</v>
      </c>
      <c r="AT30">
        <v>0</v>
      </c>
      <c r="AU30">
        <v>100</v>
      </c>
      <c r="AV30">
        <v>100</v>
      </c>
      <c r="AW30">
        <v>0</v>
      </c>
      <c r="AX30">
        <v>0</v>
      </c>
      <c r="AY30">
        <v>0</v>
      </c>
      <c r="BB30">
        <v>0</v>
      </c>
      <c r="BC30">
        <v>0</v>
      </c>
      <c r="BD30">
        <v>0</v>
      </c>
    </row>
    <row r="31" spans="1:56">
      <c r="A31" t="s">
        <v>1314</v>
      </c>
      <c r="B31" t="s">
        <v>1315</v>
      </c>
      <c r="C31" t="s">
        <v>943</v>
      </c>
      <c r="D31" s="89" t="s">
        <v>946</v>
      </c>
      <c r="F31">
        <v>1</v>
      </c>
      <c r="G31">
        <v>0</v>
      </c>
      <c r="H31" s="82"/>
      <c r="I31" s="82"/>
      <c r="J31" s="92">
        <f>VLOOKUP(A31,'NOMENCLATURES 10052022'!$C$2:$N$3704,12,FALSE)</f>
        <v>1348.4399999999998</v>
      </c>
      <c r="L31" s="78">
        <f>VLOOKUP(A31,Feuil2!$A$2:$BN$2000,66,FALSE)</f>
        <v>1.334767908448891</v>
      </c>
      <c r="M31">
        <v>0</v>
      </c>
      <c r="N31">
        <f t="shared" si="0"/>
        <v>1.334767908448891</v>
      </c>
      <c r="O31" s="45" t="str">
        <f t="shared" si="2"/>
        <v/>
      </c>
      <c r="P31" s="34">
        <v>1925.47</v>
      </c>
      <c r="Q31" s="83">
        <f>VLOOKUP(A31,'NOMENCLATURES 10052022'!$C$1:$J$3703,8,FALSE)</f>
        <v>1893.0050000000001</v>
      </c>
      <c r="R31" s="34">
        <v>2310.56</v>
      </c>
      <c r="S31" s="45">
        <f t="shared" si="1"/>
        <v>2271.6060000000002</v>
      </c>
      <c r="V31">
        <v>1</v>
      </c>
      <c r="W31">
        <v>1</v>
      </c>
      <c r="X31">
        <v>1</v>
      </c>
      <c r="Y31">
        <v>1</v>
      </c>
      <c r="Z31">
        <v>1</v>
      </c>
      <c r="AF31">
        <v>1</v>
      </c>
      <c r="AG31">
        <v>435</v>
      </c>
      <c r="AO31">
        <v>0</v>
      </c>
      <c r="AP31">
        <v>0</v>
      </c>
      <c r="AS31">
        <v>0</v>
      </c>
      <c r="AT31">
        <v>0</v>
      </c>
      <c r="AU31">
        <v>100</v>
      </c>
      <c r="AV31">
        <v>100</v>
      </c>
      <c r="AW31">
        <v>0</v>
      </c>
      <c r="AX31">
        <v>0</v>
      </c>
      <c r="AY31">
        <v>0</v>
      </c>
      <c r="BB31">
        <v>0</v>
      </c>
      <c r="BC31">
        <v>0</v>
      </c>
      <c r="BD31">
        <v>0</v>
      </c>
    </row>
    <row r="32" spans="1:56">
      <c r="A32" t="s">
        <v>1316</v>
      </c>
      <c r="B32" t="s">
        <v>1317</v>
      </c>
      <c r="C32" t="s">
        <v>943</v>
      </c>
      <c r="D32" s="89" t="s">
        <v>946</v>
      </c>
      <c r="F32">
        <v>1</v>
      </c>
      <c r="G32">
        <v>0</v>
      </c>
      <c r="H32" s="82"/>
      <c r="I32" s="82"/>
      <c r="J32" s="92">
        <f>VLOOKUP(A32,'NOMENCLATURES 10052022'!$C$2:$N$3704,12,FALSE)</f>
        <v>1569.9599999999998</v>
      </c>
      <c r="L32" s="78">
        <f>VLOOKUP(A32,Feuil2!$A$2:$BN$2000,66,FALSE)</f>
        <v>1.3340918503360168</v>
      </c>
      <c r="M32">
        <v>0</v>
      </c>
      <c r="N32">
        <f t="shared" si="0"/>
        <v>1.3340918503360168</v>
      </c>
      <c r="O32" s="45" t="str">
        <f t="shared" si="2"/>
        <v/>
      </c>
      <c r="P32" s="34">
        <v>1916.67</v>
      </c>
      <c r="Q32" s="83">
        <f>VLOOKUP(A32,'NOMENCLATURES 10052022'!$C$1:$J$3703,8,FALSE)</f>
        <v>2203.1329999999998</v>
      </c>
      <c r="R32" s="34">
        <v>2300</v>
      </c>
      <c r="S32" s="45">
        <f t="shared" si="1"/>
        <v>2643.7595999999999</v>
      </c>
      <c r="V32">
        <v>1</v>
      </c>
      <c r="W32">
        <v>1</v>
      </c>
      <c r="X32">
        <v>1</v>
      </c>
      <c r="Y32">
        <v>1</v>
      </c>
      <c r="Z32">
        <v>1</v>
      </c>
      <c r="AF32">
        <v>1</v>
      </c>
      <c r="AG32">
        <v>436</v>
      </c>
      <c r="AO32">
        <v>0</v>
      </c>
      <c r="AP32">
        <v>0</v>
      </c>
      <c r="AS32">
        <v>0</v>
      </c>
      <c r="AT32">
        <v>0</v>
      </c>
      <c r="AU32">
        <v>100</v>
      </c>
      <c r="AV32">
        <v>100</v>
      </c>
      <c r="AW32">
        <v>0</v>
      </c>
      <c r="AX32">
        <v>0</v>
      </c>
      <c r="AY32">
        <v>0</v>
      </c>
      <c r="BB32">
        <v>0</v>
      </c>
      <c r="BC32">
        <v>0</v>
      </c>
      <c r="BD32">
        <v>0</v>
      </c>
    </row>
    <row r="33" spans="1:56" hidden="1">
      <c r="A33" t="s">
        <v>275</v>
      </c>
      <c r="B33" t="s">
        <v>1318</v>
      </c>
      <c r="C33" t="s">
        <v>943</v>
      </c>
      <c r="D33" s="89" t="s">
        <v>946</v>
      </c>
      <c r="F33">
        <v>1</v>
      </c>
      <c r="G33">
        <v>0</v>
      </c>
      <c r="H33" s="82"/>
      <c r="I33" s="82"/>
      <c r="J33" s="92">
        <f>VLOOKUP(A33,'NOMENCLATURES 10052022'!$C$2:$N$3704,12,FALSE)</f>
        <v>257.70999999999998</v>
      </c>
      <c r="L33" s="78">
        <f>VLOOKUP(A33,Feuil2!$A$2:$BN$2000,66,FALSE)</f>
        <v>1.3361165048543693</v>
      </c>
      <c r="M33">
        <v>0</v>
      </c>
      <c r="N33">
        <f t="shared" si="0"/>
        <v>1.3361165048543693</v>
      </c>
      <c r="O33" s="45" t="str">
        <f t="shared" si="2"/>
        <v/>
      </c>
      <c r="P33">
        <v>350.93</v>
      </c>
      <c r="Q33" s="83">
        <f>VLOOKUP(A33,'NOMENCLATURES 10052022'!$C$1:$J$3703,8,FALSE)</f>
        <v>361.73899999999998</v>
      </c>
      <c r="R33">
        <v>421.12</v>
      </c>
      <c r="S33" s="45">
        <f t="shared" si="1"/>
        <v>434.08679999999998</v>
      </c>
      <c r="V33">
        <v>1</v>
      </c>
      <c r="W33">
        <v>1</v>
      </c>
      <c r="X33">
        <v>1</v>
      </c>
      <c r="Y33">
        <v>1</v>
      </c>
      <c r="Z33">
        <v>1</v>
      </c>
      <c r="AF33">
        <v>1</v>
      </c>
      <c r="AG33">
        <v>195</v>
      </c>
      <c r="AO33">
        <v>0</v>
      </c>
      <c r="AP33">
        <v>0</v>
      </c>
      <c r="AS33">
        <v>0</v>
      </c>
      <c r="AT33">
        <v>0</v>
      </c>
      <c r="AU33">
        <v>100</v>
      </c>
      <c r="AV33">
        <v>100</v>
      </c>
      <c r="AW33">
        <v>0</v>
      </c>
      <c r="AX33">
        <v>0</v>
      </c>
      <c r="AY33">
        <v>0</v>
      </c>
      <c r="BB33">
        <v>0</v>
      </c>
      <c r="BC33">
        <v>0</v>
      </c>
      <c r="BD33">
        <v>0</v>
      </c>
    </row>
    <row r="34" spans="1:56" hidden="1">
      <c r="A34" t="s">
        <v>277</v>
      </c>
      <c r="B34" t="s">
        <v>1320</v>
      </c>
      <c r="C34" t="s">
        <v>943</v>
      </c>
      <c r="D34" s="89" t="s">
        <v>946</v>
      </c>
      <c r="F34">
        <v>1</v>
      </c>
      <c r="G34">
        <v>0</v>
      </c>
      <c r="H34" s="82"/>
      <c r="I34" s="82"/>
      <c r="J34" s="92">
        <f>VLOOKUP(A34,'NOMENCLATURES 10052022'!$C$2:$N$3704,12,FALSE)</f>
        <v>288.22999999999996</v>
      </c>
      <c r="L34" s="78">
        <f>VLOOKUP(A34,Feuil2!$A$2:$BN$2000,66,FALSE)</f>
        <v>1.3354782608695652</v>
      </c>
      <c r="M34">
        <v>0</v>
      </c>
      <c r="N34">
        <f t="shared" si="0"/>
        <v>1.3354782608695652</v>
      </c>
      <c r="O34" s="45" t="str">
        <f t="shared" si="2"/>
        <v/>
      </c>
      <c r="P34">
        <v>391.63</v>
      </c>
      <c r="Q34" s="83">
        <f>VLOOKUP(A34,'NOMENCLATURES 10052022'!$C$1:$J$3703,8,FALSE)</f>
        <v>404.46699999999993</v>
      </c>
      <c r="R34">
        <v>469.96</v>
      </c>
      <c r="S34" s="45">
        <f t="shared" si="1"/>
        <v>485.36039999999991</v>
      </c>
      <c r="V34">
        <v>1</v>
      </c>
      <c r="W34">
        <v>1</v>
      </c>
      <c r="X34">
        <v>1</v>
      </c>
      <c r="Y34">
        <v>1</v>
      </c>
      <c r="Z34">
        <v>1</v>
      </c>
      <c r="AF34">
        <v>1</v>
      </c>
      <c r="AG34">
        <v>196</v>
      </c>
      <c r="AO34">
        <v>0</v>
      </c>
      <c r="AP34">
        <v>0</v>
      </c>
      <c r="AS34">
        <v>0</v>
      </c>
      <c r="AT34">
        <v>0</v>
      </c>
      <c r="AU34">
        <v>100</v>
      </c>
      <c r="AV34">
        <v>100</v>
      </c>
      <c r="AW34">
        <v>0</v>
      </c>
      <c r="AX34">
        <v>0</v>
      </c>
      <c r="AY34">
        <v>0</v>
      </c>
      <c r="BB34">
        <v>0</v>
      </c>
      <c r="BC34">
        <v>0</v>
      </c>
      <c r="BD34">
        <v>0</v>
      </c>
    </row>
    <row r="35" spans="1:56" hidden="1">
      <c r="A35" t="s">
        <v>279</v>
      </c>
      <c r="B35" t="s">
        <v>1321</v>
      </c>
      <c r="C35" t="s">
        <v>943</v>
      </c>
      <c r="D35" s="89" t="s">
        <v>946</v>
      </c>
      <c r="F35">
        <v>1</v>
      </c>
      <c r="G35">
        <v>0</v>
      </c>
      <c r="H35" s="82"/>
      <c r="I35" s="82"/>
      <c r="J35" s="92">
        <f>VLOOKUP(A35,'NOMENCLATURES 10052022'!$C$2:$N$3704,12,FALSE)</f>
        <v>338.88</v>
      </c>
      <c r="L35" s="78">
        <f>VLOOKUP(A35,Feuil2!$A$2:$BN$2000,66,FALSE)</f>
        <v>1.3346568591926953</v>
      </c>
      <c r="M35">
        <v>0</v>
      </c>
      <c r="N35">
        <f t="shared" si="0"/>
        <v>1.3346568591926953</v>
      </c>
      <c r="O35" s="45" t="str">
        <f t="shared" si="2"/>
        <v/>
      </c>
      <c r="P35">
        <v>460.42</v>
      </c>
      <c r="Q35" s="83">
        <f>VLOOKUP(A35,'NOMENCLATURES 10052022'!$C$1:$J$3703,8,FALSE)</f>
        <v>475.37700000000001</v>
      </c>
      <c r="R35">
        <v>552.5</v>
      </c>
      <c r="S35" s="45">
        <f t="shared" si="1"/>
        <v>570.45240000000001</v>
      </c>
      <c r="V35">
        <v>1</v>
      </c>
      <c r="W35">
        <v>1</v>
      </c>
      <c r="X35">
        <v>1</v>
      </c>
      <c r="Y35">
        <v>1</v>
      </c>
      <c r="Z35">
        <v>1</v>
      </c>
      <c r="AF35">
        <v>1</v>
      </c>
      <c r="AG35">
        <v>197</v>
      </c>
      <c r="AO35">
        <v>0</v>
      </c>
      <c r="AP35">
        <v>0</v>
      </c>
      <c r="AS35">
        <v>0</v>
      </c>
      <c r="AT35">
        <v>0</v>
      </c>
      <c r="AU35">
        <v>100</v>
      </c>
      <c r="AV35">
        <v>100</v>
      </c>
      <c r="AW35">
        <v>0</v>
      </c>
      <c r="AX35">
        <v>0</v>
      </c>
      <c r="AY35">
        <v>0</v>
      </c>
      <c r="BB35">
        <v>0</v>
      </c>
      <c r="BC35">
        <v>0</v>
      </c>
      <c r="BD35">
        <v>0</v>
      </c>
    </row>
    <row r="36" spans="1:56" hidden="1">
      <c r="A36" t="s">
        <v>281</v>
      </c>
      <c r="B36" t="s">
        <v>1322</v>
      </c>
      <c r="C36" t="s">
        <v>943</v>
      </c>
      <c r="D36" s="89" t="s">
        <v>946</v>
      </c>
      <c r="F36">
        <v>1</v>
      </c>
      <c r="G36">
        <v>0</v>
      </c>
      <c r="H36" s="82"/>
      <c r="I36" s="82"/>
      <c r="J36" s="92">
        <f>VLOOKUP(A36,'NOMENCLATURES 10052022'!$C$2:$N$3704,12,FALSE)</f>
        <v>399.05</v>
      </c>
      <c r="L36" s="78">
        <f>VLOOKUP(A36,Feuil2!$A$2:$BN$2000,66,FALSE)</f>
        <v>1.3339538532533455</v>
      </c>
      <c r="M36">
        <v>0</v>
      </c>
      <c r="N36">
        <f t="shared" si="0"/>
        <v>1.3339538532533455</v>
      </c>
      <c r="O36" s="45" t="str">
        <f t="shared" si="2"/>
        <v/>
      </c>
      <c r="P36">
        <v>542</v>
      </c>
      <c r="Q36" s="83">
        <f>VLOOKUP(A36,'NOMENCLATURES 10052022'!$C$1:$J$3703,8,FALSE)</f>
        <v>559.6149999999999</v>
      </c>
      <c r="R36">
        <v>650.4</v>
      </c>
      <c r="S36" s="45">
        <f t="shared" si="1"/>
        <v>671.5379999999999</v>
      </c>
      <c r="V36">
        <v>1</v>
      </c>
      <c r="W36">
        <v>1</v>
      </c>
      <c r="X36">
        <v>1</v>
      </c>
      <c r="Y36">
        <v>1</v>
      </c>
      <c r="Z36">
        <v>1</v>
      </c>
      <c r="AF36">
        <v>1</v>
      </c>
      <c r="AG36">
        <v>198</v>
      </c>
      <c r="AO36">
        <v>0</v>
      </c>
      <c r="AP36">
        <v>0</v>
      </c>
      <c r="AS36">
        <v>0</v>
      </c>
      <c r="AT36">
        <v>0</v>
      </c>
      <c r="AU36">
        <v>100</v>
      </c>
      <c r="AV36">
        <v>100</v>
      </c>
      <c r="AW36">
        <v>0</v>
      </c>
      <c r="AX36">
        <v>0</v>
      </c>
      <c r="AY36">
        <v>0</v>
      </c>
      <c r="BB36">
        <v>0</v>
      </c>
      <c r="BC36">
        <v>0</v>
      </c>
      <c r="BD36">
        <v>0</v>
      </c>
    </row>
    <row r="37" spans="1:56" hidden="1">
      <c r="A37" t="s">
        <v>285</v>
      </c>
      <c r="B37" t="s">
        <v>1323</v>
      </c>
      <c r="C37" t="s">
        <v>943</v>
      </c>
      <c r="D37" s="89" t="s">
        <v>946</v>
      </c>
      <c r="F37">
        <v>1</v>
      </c>
      <c r="G37">
        <v>0</v>
      </c>
      <c r="H37" s="82"/>
      <c r="I37" s="82"/>
      <c r="J37" s="92">
        <f>VLOOKUP(A37,'NOMENCLATURES 10052022'!$C$2:$N$3704,12,FALSE)</f>
        <v>500.34</v>
      </c>
      <c r="L37" s="78">
        <f>VLOOKUP(A37,Feuil2!$A$2:$BN$2000,66,FALSE)</f>
        <v>1.3331513903192587</v>
      </c>
      <c r="M37">
        <v>0</v>
      </c>
      <c r="N37">
        <f t="shared" si="0"/>
        <v>1.3331513903192587</v>
      </c>
      <c r="O37" s="45" t="str">
        <f t="shared" si="2"/>
        <v/>
      </c>
      <c r="P37">
        <v>679.61</v>
      </c>
      <c r="Q37" s="83">
        <f>VLOOKUP(A37,'NOMENCLATURES 10052022'!$C$1:$J$3703,8,FALSE)</f>
        <v>701.42099999999994</v>
      </c>
      <c r="R37">
        <v>815.53</v>
      </c>
      <c r="S37" s="45">
        <f t="shared" si="1"/>
        <v>841.70519999999988</v>
      </c>
      <c r="V37">
        <v>1</v>
      </c>
      <c r="W37">
        <v>1</v>
      </c>
      <c r="X37">
        <v>1</v>
      </c>
      <c r="Y37">
        <v>1</v>
      </c>
      <c r="Z37">
        <v>1</v>
      </c>
      <c r="AF37">
        <v>1</v>
      </c>
      <c r="AG37">
        <v>200</v>
      </c>
      <c r="AO37">
        <v>0</v>
      </c>
      <c r="AP37">
        <v>0</v>
      </c>
      <c r="AS37">
        <v>0</v>
      </c>
      <c r="AT37">
        <v>0</v>
      </c>
      <c r="AU37">
        <v>100</v>
      </c>
      <c r="AV37">
        <v>100</v>
      </c>
      <c r="AW37">
        <v>0</v>
      </c>
      <c r="AX37">
        <v>0</v>
      </c>
      <c r="AY37">
        <v>0</v>
      </c>
      <c r="BB37">
        <v>0</v>
      </c>
      <c r="BC37">
        <v>0</v>
      </c>
      <c r="BD37">
        <v>0</v>
      </c>
    </row>
    <row r="38" spans="1:56">
      <c r="A38" t="s">
        <v>1324</v>
      </c>
      <c r="B38" t="s">
        <v>1325</v>
      </c>
      <c r="C38" t="s">
        <v>943</v>
      </c>
      <c r="D38" s="89" t="s">
        <v>946</v>
      </c>
      <c r="F38">
        <v>1</v>
      </c>
      <c r="G38">
        <v>0</v>
      </c>
      <c r="H38" s="82"/>
      <c r="I38" s="82"/>
      <c r="J38" s="92" t="e">
        <f>VLOOKUP(A38,'NOMENCLATURES 10052022'!$C$2:$N$3704,12,FALSE)</f>
        <v>#N/A</v>
      </c>
      <c r="K38">
        <v>1</v>
      </c>
      <c r="L38" s="78">
        <f>VLOOKUP(A38,Feuil2!$A$2:$BN$2000,66,FALSE)</f>
        <v>0</v>
      </c>
      <c r="M38">
        <v>0</v>
      </c>
      <c r="N38">
        <f t="shared" si="0"/>
        <v>0</v>
      </c>
      <c r="O38" s="45">
        <f t="shared" si="2"/>
        <v>0</v>
      </c>
      <c r="P38">
        <v>0</v>
      </c>
      <c r="Q38" s="83" t="e">
        <f>VLOOKUP(A38,'NOMENCLATURES 10052022'!$C$1:$J$3703,8,FALSE)</f>
        <v>#N/A</v>
      </c>
      <c r="R38">
        <v>0</v>
      </c>
      <c r="S38" s="45" t="e">
        <f t="shared" si="1"/>
        <v>#N/A</v>
      </c>
      <c r="V38">
        <v>1</v>
      </c>
      <c r="W38">
        <v>1</v>
      </c>
      <c r="X38">
        <v>1</v>
      </c>
      <c r="Y38">
        <v>1</v>
      </c>
      <c r="Z38">
        <v>1</v>
      </c>
      <c r="AF38">
        <v>1</v>
      </c>
      <c r="AO38">
        <v>0</v>
      </c>
      <c r="AP38">
        <v>0</v>
      </c>
      <c r="AS38">
        <v>0</v>
      </c>
      <c r="AT38">
        <v>0</v>
      </c>
      <c r="AU38">
        <v>100</v>
      </c>
      <c r="AV38">
        <v>100</v>
      </c>
      <c r="AW38">
        <v>0</v>
      </c>
      <c r="AX38">
        <v>0</v>
      </c>
      <c r="AY38">
        <v>0</v>
      </c>
      <c r="BB38">
        <v>0</v>
      </c>
      <c r="BC38">
        <v>0</v>
      </c>
      <c r="BD38">
        <v>0</v>
      </c>
    </row>
    <row r="39" spans="1:56" hidden="1">
      <c r="A39" t="s">
        <v>291</v>
      </c>
      <c r="B39" t="s">
        <v>1326</v>
      </c>
      <c r="C39" t="s">
        <v>943</v>
      </c>
      <c r="D39" s="89" t="s">
        <v>946</v>
      </c>
      <c r="F39">
        <v>1</v>
      </c>
      <c r="G39">
        <v>0</v>
      </c>
      <c r="H39" s="82"/>
      <c r="I39" s="82"/>
      <c r="J39" s="92">
        <f>VLOOKUP(A39,'NOMENCLATURES 10052022'!$C$2:$N$3704,12,FALSE)</f>
        <v>708.69</v>
      </c>
      <c r="L39" s="78">
        <f>VLOOKUP(A39,Feuil2!$A$2:$BN$2000,66,FALSE)</f>
        <v>1.3322188460343218</v>
      </c>
      <c r="M39">
        <v>0</v>
      </c>
      <c r="N39">
        <f t="shared" si="0"/>
        <v>1.3322188460343218</v>
      </c>
      <c r="O39" s="45" t="str">
        <f t="shared" si="2"/>
        <v/>
      </c>
      <c r="P39">
        <v>964.56</v>
      </c>
      <c r="Q39" s="83">
        <f>VLOOKUP(A39,'NOMENCLATURES 10052022'!$C$1:$J$3703,8,FALSE)</f>
        <v>993.11099999999988</v>
      </c>
      <c r="R39" s="34">
        <v>1157.47</v>
      </c>
      <c r="S39" s="45">
        <f t="shared" si="1"/>
        <v>1191.7331999999999</v>
      </c>
      <c r="V39">
        <v>1</v>
      </c>
      <c r="W39">
        <v>1</v>
      </c>
      <c r="X39">
        <v>1</v>
      </c>
      <c r="Y39">
        <v>1</v>
      </c>
      <c r="Z39">
        <v>1</v>
      </c>
      <c r="AF39">
        <v>1</v>
      </c>
      <c r="AG39">
        <v>203</v>
      </c>
      <c r="AO39">
        <v>0</v>
      </c>
      <c r="AP39">
        <v>0</v>
      </c>
      <c r="AS39">
        <v>0</v>
      </c>
      <c r="AT39">
        <v>0</v>
      </c>
      <c r="AU39">
        <v>100</v>
      </c>
      <c r="AV39">
        <v>100</v>
      </c>
      <c r="AW39">
        <v>0</v>
      </c>
      <c r="AX39">
        <v>0</v>
      </c>
      <c r="AY39">
        <v>0</v>
      </c>
      <c r="BB39">
        <v>0</v>
      </c>
      <c r="BC39">
        <v>0</v>
      </c>
      <c r="BD39">
        <v>0</v>
      </c>
    </row>
    <row r="40" spans="1:56" hidden="1">
      <c r="A40" t="s">
        <v>295</v>
      </c>
      <c r="B40" t="s">
        <v>1327</v>
      </c>
      <c r="C40" t="s">
        <v>943</v>
      </c>
      <c r="D40" s="89" t="s">
        <v>946</v>
      </c>
      <c r="F40">
        <v>1</v>
      </c>
      <c r="G40">
        <v>0</v>
      </c>
      <c r="H40" s="82"/>
      <c r="I40" s="82"/>
      <c r="J40" s="92">
        <f>VLOOKUP(A40,'NOMENCLATURES 10052022'!$C$2:$N$3704,12,FALSE)</f>
        <v>851.67000000000007</v>
      </c>
      <c r="L40" s="78">
        <f>VLOOKUP(A40,Feuil2!$A$2:$BN$2000,66,FALSE)</f>
        <v>1.3318479855059959</v>
      </c>
      <c r="M40">
        <v>0</v>
      </c>
      <c r="N40">
        <f t="shared" si="0"/>
        <v>1.3318479855059959</v>
      </c>
      <c r="O40" s="45" t="str">
        <f t="shared" si="2"/>
        <v/>
      </c>
      <c r="P40" s="34">
        <v>1157.81</v>
      </c>
      <c r="Q40" s="83">
        <f>VLOOKUP(A40,'NOMENCLATURES 10052022'!$C$1:$J$3703,8,FALSE)</f>
        <v>1193.2829999999999</v>
      </c>
      <c r="R40" s="34">
        <v>1389.37</v>
      </c>
      <c r="S40" s="45">
        <f t="shared" si="1"/>
        <v>1431.9395999999999</v>
      </c>
      <c r="V40">
        <v>1</v>
      </c>
      <c r="W40">
        <v>1</v>
      </c>
      <c r="X40">
        <v>1</v>
      </c>
      <c r="Y40">
        <v>1</v>
      </c>
      <c r="Z40">
        <v>1</v>
      </c>
      <c r="AF40">
        <v>1</v>
      </c>
      <c r="AG40">
        <v>205</v>
      </c>
      <c r="AO40">
        <v>0</v>
      </c>
      <c r="AP40">
        <v>0</v>
      </c>
      <c r="AS40">
        <v>0</v>
      </c>
      <c r="AT40">
        <v>0</v>
      </c>
      <c r="AU40">
        <v>100</v>
      </c>
      <c r="AV40">
        <v>100</v>
      </c>
      <c r="AW40">
        <v>0</v>
      </c>
      <c r="AX40">
        <v>0</v>
      </c>
      <c r="AY40">
        <v>0</v>
      </c>
      <c r="BB40">
        <v>0</v>
      </c>
      <c r="BC40">
        <v>0</v>
      </c>
      <c r="BD40">
        <v>0</v>
      </c>
    </row>
    <row r="41" spans="1:56" hidden="1">
      <c r="A41" t="s">
        <v>299</v>
      </c>
      <c r="B41" t="s">
        <v>1328</v>
      </c>
      <c r="C41" t="s">
        <v>943</v>
      </c>
      <c r="D41" s="89" t="s">
        <v>946</v>
      </c>
      <c r="F41">
        <v>1</v>
      </c>
      <c r="G41">
        <v>0</v>
      </c>
      <c r="H41" s="82"/>
      <c r="I41" s="82"/>
      <c r="J41" s="92">
        <f>VLOOKUP(A41,'NOMENCLATURES 10052022'!$C$2:$N$3704,12,FALSE)</f>
        <v>974.33</v>
      </c>
      <c r="L41" s="78">
        <f>VLOOKUP(A41,Feuil2!$A$2:$BN$2000,66,FALSE)</f>
        <v>1.3316152628006939</v>
      </c>
      <c r="M41">
        <v>0</v>
      </c>
      <c r="N41">
        <f t="shared" si="0"/>
        <v>1.3316152628006939</v>
      </c>
      <c r="O41" s="45" t="str">
        <f t="shared" si="2"/>
        <v/>
      </c>
      <c r="P41" s="34">
        <v>1324.39</v>
      </c>
      <c r="Q41" s="83">
        <f>VLOOKUP(A41,'NOMENCLATURES 10052022'!$C$1:$J$3703,8,FALSE)</f>
        <v>1365.0069999999998</v>
      </c>
      <c r="R41" s="34">
        <v>1589.27</v>
      </c>
      <c r="S41" s="45">
        <f t="shared" si="1"/>
        <v>1638.0083999999997</v>
      </c>
      <c r="V41">
        <v>1</v>
      </c>
      <c r="W41">
        <v>1</v>
      </c>
      <c r="X41">
        <v>1</v>
      </c>
      <c r="Y41">
        <v>1</v>
      </c>
      <c r="Z41">
        <v>1</v>
      </c>
      <c r="AF41">
        <v>1</v>
      </c>
      <c r="AG41">
        <v>207</v>
      </c>
      <c r="AO41">
        <v>0</v>
      </c>
      <c r="AP41">
        <v>0</v>
      </c>
      <c r="AS41">
        <v>0</v>
      </c>
      <c r="AT41">
        <v>0</v>
      </c>
      <c r="AU41">
        <v>100</v>
      </c>
      <c r="AV41">
        <v>100</v>
      </c>
      <c r="AW41">
        <v>0</v>
      </c>
      <c r="AX41">
        <v>0</v>
      </c>
      <c r="AY41">
        <v>0</v>
      </c>
      <c r="BB41">
        <v>0</v>
      </c>
      <c r="BC41">
        <v>0</v>
      </c>
      <c r="BD41">
        <v>0</v>
      </c>
    </row>
    <row r="42" spans="1:56" hidden="1">
      <c r="A42" t="s">
        <v>264</v>
      </c>
      <c r="B42" t="s">
        <v>1335</v>
      </c>
      <c r="C42" t="s">
        <v>943</v>
      </c>
      <c r="D42" s="89" t="s">
        <v>946</v>
      </c>
      <c r="F42">
        <v>1</v>
      </c>
      <c r="G42">
        <v>0</v>
      </c>
      <c r="H42" s="82"/>
      <c r="I42" s="82"/>
      <c r="J42" s="92">
        <f>VLOOKUP(A42,'NOMENCLATURES 10052022'!$C$2:$N$3704,12,FALSE)</f>
        <v>101.182</v>
      </c>
      <c r="L42" s="78">
        <f>VLOOKUP(A42,Feuil2!$A$2:$BN$2000,66,FALSE)</f>
        <v>1.9160959132458262</v>
      </c>
      <c r="M42">
        <v>0</v>
      </c>
      <c r="N42">
        <f t="shared" si="0"/>
        <v>1.9160959132458262</v>
      </c>
      <c r="O42" s="45" t="str">
        <f t="shared" si="2"/>
        <v/>
      </c>
      <c r="P42">
        <v>176.87</v>
      </c>
      <c r="Q42" s="83">
        <f>VLOOKUP(A42,'NOMENCLATURES 10052022'!$C$1:$J$3703,8,FALSE)</f>
        <v>194.59324999999998</v>
      </c>
      <c r="R42">
        <v>212.24</v>
      </c>
      <c r="S42" s="45">
        <f t="shared" si="1"/>
        <v>233.51189999999997</v>
      </c>
      <c r="V42">
        <v>1</v>
      </c>
      <c r="W42">
        <v>1</v>
      </c>
      <c r="X42">
        <v>1</v>
      </c>
      <c r="Y42">
        <v>1</v>
      </c>
      <c r="Z42">
        <v>1</v>
      </c>
      <c r="AF42">
        <v>1</v>
      </c>
      <c r="AG42">
        <v>116</v>
      </c>
      <c r="AO42">
        <v>0</v>
      </c>
      <c r="AP42">
        <v>0</v>
      </c>
      <c r="AS42">
        <v>0</v>
      </c>
      <c r="AT42">
        <v>0</v>
      </c>
      <c r="AU42">
        <v>100</v>
      </c>
      <c r="AV42">
        <v>100</v>
      </c>
      <c r="AW42">
        <v>0</v>
      </c>
      <c r="AX42">
        <v>0</v>
      </c>
      <c r="AY42">
        <v>0</v>
      </c>
      <c r="BB42">
        <v>0</v>
      </c>
      <c r="BC42">
        <v>0</v>
      </c>
      <c r="BD42">
        <v>0</v>
      </c>
    </row>
    <row r="43" spans="1:56" hidden="1">
      <c r="A43" t="s">
        <v>256</v>
      </c>
      <c r="B43" t="s">
        <v>257</v>
      </c>
      <c r="C43" t="s">
        <v>943</v>
      </c>
      <c r="D43" s="89" t="s">
        <v>946</v>
      </c>
      <c r="F43">
        <v>1</v>
      </c>
      <c r="G43">
        <v>0</v>
      </c>
      <c r="H43" s="82"/>
      <c r="I43" s="82"/>
      <c r="J43" s="92">
        <f>VLOOKUP(A43,'NOMENCLATURES 10052022'!$C$2:$N$3704,12,FALSE)</f>
        <v>82.001999999999995</v>
      </c>
      <c r="L43" s="78">
        <f>VLOOKUP(A43,Feuil2!$A$2:$BN$2000,66,FALSE)</f>
        <v>1.7648283677872145</v>
      </c>
      <c r="M43">
        <v>0</v>
      </c>
      <c r="N43">
        <f t="shared" si="0"/>
        <v>1.7648283677872145</v>
      </c>
      <c r="O43" s="45" t="str">
        <f t="shared" si="2"/>
        <v/>
      </c>
      <c r="P43">
        <v>136.32</v>
      </c>
      <c r="Q43" s="83">
        <f>VLOOKUP(A43,'NOMENCLATURES 10052022'!$C$1:$J$3703,8,FALSE)</f>
        <v>141.78433999999999</v>
      </c>
      <c r="R43">
        <v>163.58000000000001</v>
      </c>
      <c r="S43" s="45">
        <f t="shared" si="1"/>
        <v>170.14120799999998</v>
      </c>
      <c r="V43">
        <v>1</v>
      </c>
      <c r="W43">
        <v>1</v>
      </c>
      <c r="X43">
        <v>1</v>
      </c>
      <c r="Y43">
        <v>1</v>
      </c>
      <c r="Z43">
        <v>1</v>
      </c>
      <c r="AF43">
        <v>1</v>
      </c>
      <c r="AG43">
        <v>123</v>
      </c>
      <c r="AO43">
        <v>0</v>
      </c>
      <c r="AP43">
        <v>0</v>
      </c>
      <c r="AS43">
        <v>0</v>
      </c>
      <c r="AT43">
        <v>0</v>
      </c>
      <c r="AU43">
        <v>100</v>
      </c>
      <c r="AV43">
        <v>100</v>
      </c>
      <c r="AW43">
        <v>0</v>
      </c>
      <c r="AX43">
        <v>0</v>
      </c>
      <c r="AY43">
        <v>0</v>
      </c>
      <c r="BB43">
        <v>0</v>
      </c>
      <c r="BC43">
        <v>0</v>
      </c>
      <c r="BD43">
        <v>0</v>
      </c>
    </row>
    <row r="44" spans="1:56" hidden="1">
      <c r="A44" t="s">
        <v>1340</v>
      </c>
      <c r="B44" t="s">
        <v>1341</v>
      </c>
      <c r="C44" t="s">
        <v>943</v>
      </c>
      <c r="D44" s="89" t="s">
        <v>946</v>
      </c>
      <c r="F44">
        <v>1</v>
      </c>
      <c r="G44">
        <v>0</v>
      </c>
      <c r="H44" s="82"/>
      <c r="I44" s="82"/>
      <c r="J44" s="92">
        <f>VLOOKUP(A44,'NOMENCLATURES 10052022'!$C$2:$N$3704,12,FALSE)</f>
        <v>134.60000000000002</v>
      </c>
      <c r="L44" s="78">
        <f>VLOOKUP(A44,Feuil2!$A$2:$BN$2000,66,FALSE)</f>
        <v>1.552907232057088</v>
      </c>
      <c r="M44">
        <v>0</v>
      </c>
      <c r="N44">
        <f t="shared" si="0"/>
        <v>1.552907232057088</v>
      </c>
      <c r="O44" s="45" t="str">
        <f t="shared" si="2"/>
        <v/>
      </c>
      <c r="P44">
        <v>181.06</v>
      </c>
      <c r="Q44" s="83">
        <f>VLOOKUP(A44,'NOMENCLATURES 10052022'!$C$1:$J$3703,8,FALSE)</f>
        <v>204.81320000000002</v>
      </c>
      <c r="R44">
        <v>217.27</v>
      </c>
      <c r="S44" s="45">
        <f t="shared" si="1"/>
        <v>245.77584000000002</v>
      </c>
      <c r="V44">
        <v>1</v>
      </c>
      <c r="W44">
        <v>1</v>
      </c>
      <c r="X44">
        <v>1</v>
      </c>
      <c r="Y44">
        <v>1</v>
      </c>
      <c r="Z44">
        <v>1</v>
      </c>
      <c r="AF44">
        <v>1</v>
      </c>
      <c r="AG44">
        <v>119</v>
      </c>
      <c r="AO44">
        <v>0</v>
      </c>
      <c r="AP44">
        <v>0</v>
      </c>
      <c r="AS44">
        <v>0</v>
      </c>
      <c r="AT44">
        <v>0</v>
      </c>
      <c r="AU44">
        <v>100</v>
      </c>
      <c r="AV44">
        <v>100</v>
      </c>
      <c r="AW44">
        <v>0</v>
      </c>
      <c r="AX44">
        <v>0</v>
      </c>
      <c r="AY44">
        <v>0</v>
      </c>
      <c r="BB44">
        <v>0</v>
      </c>
      <c r="BC44">
        <v>0</v>
      </c>
      <c r="BD44">
        <v>0</v>
      </c>
    </row>
    <row r="45" spans="1:56" hidden="1">
      <c r="A45" t="s">
        <v>248</v>
      </c>
      <c r="B45" t="s">
        <v>1342</v>
      </c>
      <c r="C45" t="s">
        <v>943</v>
      </c>
      <c r="D45" s="89" t="s">
        <v>946</v>
      </c>
      <c r="F45">
        <v>1</v>
      </c>
      <c r="G45">
        <v>0</v>
      </c>
      <c r="H45" s="82"/>
      <c r="I45" s="82"/>
      <c r="J45" s="92">
        <f>VLOOKUP(A45,'NOMENCLATURES 10052022'!$C$2:$N$3704,12,FALSE)</f>
        <v>157.32999999999998</v>
      </c>
      <c r="L45" s="78">
        <f>VLOOKUP(A45,Feuil2!$A$2:$BN$2000,66,FALSE)</f>
        <v>1.5056976744186048</v>
      </c>
      <c r="M45">
        <v>0</v>
      </c>
      <c r="N45">
        <f t="shared" si="0"/>
        <v>1.5056976744186048</v>
      </c>
      <c r="O45" s="45" t="str">
        <f t="shared" si="2"/>
        <v/>
      </c>
      <c r="P45">
        <v>222.72</v>
      </c>
      <c r="Q45" s="83">
        <f>VLOOKUP(A45,'NOMENCLATURES 10052022'!$C$1:$J$3703,8,FALSE)</f>
        <v>235.04410000000001</v>
      </c>
      <c r="R45">
        <v>267.26</v>
      </c>
      <c r="S45" s="45">
        <f t="shared" si="1"/>
        <v>282.05292000000003</v>
      </c>
      <c r="V45">
        <v>1</v>
      </c>
      <c r="W45">
        <v>1</v>
      </c>
      <c r="X45">
        <v>1</v>
      </c>
      <c r="Y45">
        <v>1</v>
      </c>
      <c r="Z45">
        <v>1</v>
      </c>
      <c r="AF45">
        <v>1</v>
      </c>
      <c r="AG45">
        <v>120</v>
      </c>
      <c r="AO45">
        <v>0</v>
      </c>
      <c r="AP45">
        <v>0</v>
      </c>
      <c r="AS45">
        <v>0</v>
      </c>
      <c r="AT45">
        <v>0</v>
      </c>
      <c r="AU45">
        <v>100</v>
      </c>
      <c r="AV45">
        <v>100</v>
      </c>
      <c r="AW45">
        <v>0</v>
      </c>
      <c r="AX45">
        <v>0</v>
      </c>
      <c r="AY45">
        <v>0</v>
      </c>
      <c r="BB45">
        <v>0</v>
      </c>
      <c r="BC45">
        <v>0</v>
      </c>
      <c r="BD45">
        <v>0</v>
      </c>
    </row>
    <row r="46" spans="1:56" hidden="1">
      <c r="A46" t="s">
        <v>252</v>
      </c>
      <c r="B46" t="s">
        <v>1343</v>
      </c>
      <c r="C46" t="s">
        <v>943</v>
      </c>
      <c r="D46" s="89" t="s">
        <v>946</v>
      </c>
      <c r="F46">
        <v>1</v>
      </c>
      <c r="G46">
        <v>0</v>
      </c>
      <c r="H46" s="82"/>
      <c r="I46" s="82"/>
      <c r="J46" s="92">
        <f>VLOOKUP(A46,'NOMENCLATURES 10052022'!$C$2:$N$3704,12,FALSE)</f>
        <v>672.90199999999993</v>
      </c>
      <c r="L46" s="78">
        <f>VLOOKUP(A46,Feuil2!$A$2:$BN$2000,66,FALSE)</f>
        <v>1.393359411968832</v>
      </c>
      <c r="M46">
        <v>0</v>
      </c>
      <c r="N46">
        <f t="shared" si="0"/>
        <v>1.393359411968832</v>
      </c>
      <c r="O46" s="45" t="str">
        <f t="shared" si="2"/>
        <v/>
      </c>
      <c r="P46">
        <v>883.36</v>
      </c>
      <c r="Q46" s="83">
        <f>VLOOKUP(A46,'NOMENCLATURES 10052022'!$C$1:$J$3703,8,FALSE)</f>
        <v>935.31090000000006</v>
      </c>
      <c r="R46" s="34">
        <v>1060.03</v>
      </c>
      <c r="S46" s="45">
        <f t="shared" si="1"/>
        <v>1122.3730800000001</v>
      </c>
      <c r="V46">
        <v>1</v>
      </c>
      <c r="W46">
        <v>1</v>
      </c>
      <c r="X46">
        <v>1</v>
      </c>
      <c r="Y46">
        <v>1</v>
      </c>
      <c r="Z46">
        <v>1</v>
      </c>
      <c r="AF46">
        <v>1</v>
      </c>
      <c r="AG46">
        <v>121</v>
      </c>
      <c r="AO46">
        <v>0</v>
      </c>
      <c r="AP46">
        <v>0</v>
      </c>
      <c r="AS46">
        <v>0</v>
      </c>
      <c r="AT46">
        <v>0</v>
      </c>
      <c r="AU46">
        <v>100</v>
      </c>
      <c r="AV46">
        <v>100</v>
      </c>
      <c r="AW46">
        <v>0</v>
      </c>
      <c r="AX46">
        <v>0</v>
      </c>
      <c r="AY46">
        <v>0</v>
      </c>
      <c r="BB46">
        <v>0</v>
      </c>
      <c r="BC46">
        <v>0</v>
      </c>
      <c r="BD46">
        <v>0</v>
      </c>
    </row>
    <row r="47" spans="1:56" hidden="1">
      <c r="A47" t="s">
        <v>254</v>
      </c>
      <c r="B47" t="s">
        <v>1344</v>
      </c>
      <c r="C47" t="s">
        <v>943</v>
      </c>
      <c r="D47" s="89" t="s">
        <v>946</v>
      </c>
      <c r="F47">
        <v>1</v>
      </c>
      <c r="G47">
        <v>0</v>
      </c>
      <c r="H47" s="82"/>
      <c r="I47" s="82"/>
      <c r="J47" s="92">
        <f>VLOOKUP(A47,'NOMENCLATURES 10052022'!$C$2:$N$3704,12,FALSE)</f>
        <v>688.31200000000001</v>
      </c>
      <c r="L47" s="78">
        <f>VLOOKUP(A47,Feuil2!$A$2:$BN$2000,66,FALSE)</f>
        <v>1.3919379211447429</v>
      </c>
      <c r="M47">
        <v>0</v>
      </c>
      <c r="N47">
        <f t="shared" si="0"/>
        <v>1.3919379211447429</v>
      </c>
      <c r="O47" s="45" t="str">
        <f t="shared" si="2"/>
        <v/>
      </c>
      <c r="P47">
        <v>902.71</v>
      </c>
      <c r="Q47" s="83">
        <f>VLOOKUP(A47,'NOMENCLATURES 10052022'!$C$1:$J$3703,8,FALSE)</f>
        <v>955.8062000000001</v>
      </c>
      <c r="R47" s="34">
        <v>1083.25</v>
      </c>
      <c r="S47" s="45">
        <f t="shared" si="1"/>
        <v>1146.9674400000001</v>
      </c>
      <c r="V47">
        <v>1</v>
      </c>
      <c r="W47">
        <v>1</v>
      </c>
      <c r="X47">
        <v>1</v>
      </c>
      <c r="Y47">
        <v>1</v>
      </c>
      <c r="Z47">
        <v>1</v>
      </c>
      <c r="AF47">
        <v>1</v>
      </c>
      <c r="AG47">
        <v>122</v>
      </c>
      <c r="AO47">
        <v>0</v>
      </c>
      <c r="AP47">
        <v>0</v>
      </c>
      <c r="AS47">
        <v>0</v>
      </c>
      <c r="AT47">
        <v>0</v>
      </c>
      <c r="AU47">
        <v>100</v>
      </c>
      <c r="AV47">
        <v>100</v>
      </c>
      <c r="AW47">
        <v>0</v>
      </c>
      <c r="AX47">
        <v>0</v>
      </c>
      <c r="AY47">
        <v>0</v>
      </c>
      <c r="BB47">
        <v>0</v>
      </c>
      <c r="BC47">
        <v>0</v>
      </c>
      <c r="BD47">
        <v>0</v>
      </c>
    </row>
    <row r="48" spans="1:56" hidden="1">
      <c r="A48" t="s">
        <v>268</v>
      </c>
      <c r="B48" t="s">
        <v>269</v>
      </c>
      <c r="C48" t="s">
        <v>943</v>
      </c>
      <c r="D48" s="89" t="s">
        <v>946</v>
      </c>
      <c r="F48">
        <v>1</v>
      </c>
      <c r="G48">
        <v>0</v>
      </c>
      <c r="H48" s="82"/>
      <c r="I48" s="82"/>
      <c r="J48" s="92">
        <f>VLOOKUP(A48,'NOMENCLATURES 10052022'!$C$2:$N$3704,12,FALSE)</f>
        <v>28.28</v>
      </c>
      <c r="L48" s="78">
        <f>VLOOKUP(A48,Feuil2!$A$2:$BN$2000,66,FALSE)</f>
        <v>2</v>
      </c>
      <c r="M48">
        <v>0</v>
      </c>
      <c r="N48">
        <f t="shared" si="0"/>
        <v>2</v>
      </c>
      <c r="O48" s="45" t="str">
        <f t="shared" si="2"/>
        <v/>
      </c>
      <c r="P48">
        <v>53.8</v>
      </c>
      <c r="Q48" s="83">
        <f>VLOOKUP(A48,'NOMENCLATURES 10052022'!$C$1:$J$3703,8,FALSE)</f>
        <v>56.56</v>
      </c>
      <c r="R48">
        <v>64.56</v>
      </c>
      <c r="S48" s="45">
        <f t="shared" si="1"/>
        <v>67.872</v>
      </c>
      <c r="V48">
        <v>1</v>
      </c>
      <c r="W48">
        <v>1</v>
      </c>
      <c r="X48">
        <v>1</v>
      </c>
      <c r="Y48">
        <v>1</v>
      </c>
      <c r="Z48">
        <v>1</v>
      </c>
      <c r="AF48">
        <v>1</v>
      </c>
      <c r="AG48">
        <v>118</v>
      </c>
      <c r="AO48">
        <v>0</v>
      </c>
      <c r="AP48">
        <v>0</v>
      </c>
      <c r="AS48">
        <v>0</v>
      </c>
      <c r="AT48">
        <v>0</v>
      </c>
      <c r="AU48">
        <v>100</v>
      </c>
      <c r="AV48">
        <v>100</v>
      </c>
      <c r="AW48">
        <v>0</v>
      </c>
      <c r="AX48">
        <v>0</v>
      </c>
      <c r="AY48">
        <v>0</v>
      </c>
      <c r="BB48">
        <v>0</v>
      </c>
      <c r="BC48">
        <v>0</v>
      </c>
      <c r="BD48">
        <v>0</v>
      </c>
    </row>
    <row r="49" spans="1:57" hidden="1">
      <c r="A49" t="s">
        <v>179</v>
      </c>
      <c r="B49" t="s">
        <v>1365</v>
      </c>
      <c r="C49" t="s">
        <v>943</v>
      </c>
      <c r="D49" s="89" t="s">
        <v>946</v>
      </c>
      <c r="F49">
        <v>1</v>
      </c>
      <c r="G49">
        <v>0</v>
      </c>
      <c r="H49" s="82"/>
      <c r="I49" s="82"/>
      <c r="J49" s="92">
        <f>VLOOKUP(A49,'NOMENCLATURES 10052022'!$C$2:$N$3704,12,FALSE)</f>
        <v>1664.1299999999999</v>
      </c>
      <c r="L49" s="78">
        <f>VLOOKUP(A49,Feuil2!$A$2:$BN$2000,66,FALSE)</f>
        <v>1.5034704407031665</v>
      </c>
      <c r="M49">
        <v>0</v>
      </c>
      <c r="N49">
        <f t="shared" si="0"/>
        <v>1.5034704407031665</v>
      </c>
      <c r="O49" s="45" t="str">
        <f t="shared" si="2"/>
        <v/>
      </c>
      <c r="P49" s="34">
        <v>2370.2600000000002</v>
      </c>
      <c r="Q49" s="83">
        <f>VLOOKUP(A49,'NOMENCLATURES 10052022'!$C$1:$J$3703,8,FALSE)</f>
        <v>2498.4477200000001</v>
      </c>
      <c r="R49" s="34">
        <v>2844.31</v>
      </c>
      <c r="S49" s="45">
        <f t="shared" si="1"/>
        <v>2998.137264</v>
      </c>
      <c r="V49">
        <v>1</v>
      </c>
      <c r="W49">
        <v>1</v>
      </c>
      <c r="X49">
        <v>1</v>
      </c>
      <c r="Y49">
        <v>1</v>
      </c>
      <c r="Z49">
        <v>1</v>
      </c>
      <c r="AF49">
        <v>1</v>
      </c>
      <c r="AG49">
        <v>19</v>
      </c>
      <c r="AO49">
        <v>0</v>
      </c>
      <c r="AP49">
        <v>0</v>
      </c>
      <c r="AS49">
        <v>0</v>
      </c>
      <c r="AT49">
        <v>0</v>
      </c>
      <c r="AU49">
        <v>100</v>
      </c>
      <c r="AV49">
        <v>100</v>
      </c>
      <c r="AW49">
        <v>0</v>
      </c>
      <c r="AX49">
        <v>0</v>
      </c>
      <c r="AY49">
        <v>0</v>
      </c>
      <c r="BB49">
        <v>0</v>
      </c>
      <c r="BC49">
        <v>0</v>
      </c>
      <c r="BD49">
        <v>0</v>
      </c>
    </row>
    <row r="50" spans="1:57" hidden="1">
      <c r="A50" t="s">
        <v>181</v>
      </c>
      <c r="B50" t="s">
        <v>1429</v>
      </c>
      <c r="C50" t="s">
        <v>943</v>
      </c>
      <c r="D50" s="89" t="s">
        <v>946</v>
      </c>
      <c r="F50">
        <v>1</v>
      </c>
      <c r="G50">
        <v>0</v>
      </c>
      <c r="H50" s="82"/>
      <c r="I50" s="82"/>
      <c r="J50" s="92">
        <f>VLOOKUP(A50,'NOMENCLATURES 10052022'!$C$2:$N$3704,12,FALSE)</f>
        <v>1906.53</v>
      </c>
      <c r="L50" s="78">
        <f>VLOOKUP(A50,Feuil2!$A$2:$BN$2000,66,FALSE)</f>
        <v>1.5029143792820214</v>
      </c>
      <c r="M50">
        <v>0</v>
      </c>
      <c r="N50">
        <f t="shared" si="0"/>
        <v>1.5029143792820214</v>
      </c>
      <c r="O50" s="45" t="str">
        <f t="shared" si="2"/>
        <v/>
      </c>
      <c r="P50" s="34">
        <v>2821.46</v>
      </c>
      <c r="Q50" s="83">
        <f>VLOOKUP(A50,'NOMENCLATURES 10052022'!$C$1:$J$3703,8,FALSE)</f>
        <v>2862.0477200000005</v>
      </c>
      <c r="R50" s="34">
        <v>3385.75</v>
      </c>
      <c r="S50" s="45">
        <f t="shared" si="1"/>
        <v>3434.4572640000006</v>
      </c>
      <c r="V50">
        <v>1</v>
      </c>
      <c r="W50">
        <v>1</v>
      </c>
      <c r="X50">
        <v>1</v>
      </c>
      <c r="Y50">
        <v>1</v>
      </c>
      <c r="Z50">
        <v>1</v>
      </c>
      <c r="AF50">
        <v>1</v>
      </c>
      <c r="AG50">
        <v>133</v>
      </c>
      <c r="AO50">
        <v>0</v>
      </c>
      <c r="AP50">
        <v>0</v>
      </c>
      <c r="AS50">
        <v>0</v>
      </c>
      <c r="AT50">
        <v>0</v>
      </c>
      <c r="AU50">
        <v>100</v>
      </c>
      <c r="AV50">
        <v>100</v>
      </c>
      <c r="AW50">
        <v>0</v>
      </c>
      <c r="AX50">
        <v>0</v>
      </c>
      <c r="AY50">
        <v>0</v>
      </c>
      <c r="BB50">
        <v>0</v>
      </c>
      <c r="BC50">
        <v>0</v>
      </c>
      <c r="BD50">
        <v>0</v>
      </c>
    </row>
    <row r="51" spans="1:57" hidden="1">
      <c r="A51" t="s">
        <v>177</v>
      </c>
      <c r="B51" t="s">
        <v>1432</v>
      </c>
      <c r="C51" t="s">
        <v>943</v>
      </c>
      <c r="D51" s="89" t="s">
        <v>946</v>
      </c>
      <c r="F51">
        <v>1</v>
      </c>
      <c r="G51">
        <v>0</v>
      </c>
      <c r="H51" s="82"/>
      <c r="I51" s="82"/>
      <c r="J51" s="92">
        <f>VLOOKUP(A51,'NOMENCLATURES 10052022'!$C$2:$N$3704,12,FALSE)</f>
        <v>978.63549999999998</v>
      </c>
      <c r="L51" s="78">
        <f>VLOOKUP(A51,Feuil2!$A$2:$BN$2000,66,FALSE)</f>
        <v>1.5019934115198403</v>
      </c>
      <c r="M51">
        <v>0</v>
      </c>
      <c r="N51">
        <f t="shared" si="0"/>
        <v>1.5019934115198403</v>
      </c>
      <c r="O51" s="45" t="str">
        <f t="shared" si="2"/>
        <v/>
      </c>
      <c r="P51" s="34">
        <v>1102.97</v>
      </c>
      <c r="Q51" s="83">
        <f>VLOOKUP(A51,'NOMENCLATURES 10052022'!$C$1:$J$3703,8,FALSE)</f>
        <v>1468.1938600000001</v>
      </c>
      <c r="R51" s="34">
        <v>1323.56</v>
      </c>
      <c r="S51" s="45">
        <f t="shared" si="1"/>
        <v>1761.8326320000001</v>
      </c>
      <c r="V51">
        <v>1</v>
      </c>
      <c r="W51">
        <v>1</v>
      </c>
      <c r="X51">
        <v>1</v>
      </c>
      <c r="Y51">
        <v>1</v>
      </c>
      <c r="Z51">
        <v>1</v>
      </c>
      <c r="AF51">
        <v>1</v>
      </c>
      <c r="AG51">
        <v>132</v>
      </c>
      <c r="AO51">
        <v>0</v>
      </c>
      <c r="AP51">
        <v>0</v>
      </c>
      <c r="AS51">
        <v>0</v>
      </c>
      <c r="AT51">
        <v>0</v>
      </c>
      <c r="AU51">
        <v>100</v>
      </c>
      <c r="AV51">
        <v>100</v>
      </c>
      <c r="AW51">
        <v>0</v>
      </c>
      <c r="AX51">
        <v>0</v>
      </c>
      <c r="AY51">
        <v>0</v>
      </c>
      <c r="BB51">
        <v>0</v>
      </c>
      <c r="BC51">
        <v>0</v>
      </c>
      <c r="BD51">
        <v>0</v>
      </c>
    </row>
    <row r="52" spans="1:57" hidden="1">
      <c r="A52" t="s">
        <v>283</v>
      </c>
      <c r="B52" t="s">
        <v>1462</v>
      </c>
      <c r="C52" t="s">
        <v>943</v>
      </c>
      <c r="D52" s="89" t="s">
        <v>946</v>
      </c>
      <c r="F52">
        <v>1</v>
      </c>
      <c r="G52">
        <v>0</v>
      </c>
      <c r="H52" s="82"/>
      <c r="I52" s="82"/>
      <c r="J52" s="92">
        <f>VLOOKUP(A52,'NOMENCLATURES 10052022'!$C$2:$N$3704,12,FALSE)</f>
        <v>449.69</v>
      </c>
      <c r="L52" s="78">
        <f>VLOOKUP(A52,Feuil2!$A$2:$BN$2000,66,FALSE)</f>
        <v>1.3335072590328567</v>
      </c>
      <c r="M52">
        <v>0</v>
      </c>
      <c r="N52">
        <f t="shared" si="0"/>
        <v>1.3335072590328567</v>
      </c>
      <c r="O52" s="45" t="str">
        <f t="shared" si="2"/>
        <v/>
      </c>
      <c r="P52">
        <v>610.80999999999995</v>
      </c>
      <c r="Q52" s="83">
        <f>VLOOKUP(A52,'NOMENCLATURES 10052022'!$C$1:$J$3703,8,FALSE)</f>
        <v>630.51099999999997</v>
      </c>
      <c r="R52">
        <v>732.97</v>
      </c>
      <c r="S52" s="45">
        <f t="shared" si="1"/>
        <v>756.61319999999989</v>
      </c>
      <c r="V52">
        <v>1</v>
      </c>
      <c r="W52">
        <v>1</v>
      </c>
      <c r="X52">
        <v>1</v>
      </c>
      <c r="Y52">
        <v>1</v>
      </c>
      <c r="Z52">
        <v>1</v>
      </c>
      <c r="AF52">
        <v>1</v>
      </c>
      <c r="AG52">
        <v>199</v>
      </c>
      <c r="AO52">
        <v>0</v>
      </c>
      <c r="AP52">
        <v>0</v>
      </c>
      <c r="AS52">
        <v>0</v>
      </c>
      <c r="AT52">
        <v>0</v>
      </c>
      <c r="AU52">
        <v>100</v>
      </c>
      <c r="AV52">
        <v>100</v>
      </c>
      <c r="AW52">
        <v>0</v>
      </c>
      <c r="AX52">
        <v>0</v>
      </c>
      <c r="AY52">
        <v>0</v>
      </c>
      <c r="BB52">
        <v>0</v>
      </c>
      <c r="BC52">
        <v>0</v>
      </c>
      <c r="BD52">
        <v>0</v>
      </c>
    </row>
    <row r="53" spans="1:57">
      <c r="A53" t="s">
        <v>302</v>
      </c>
      <c r="B53" t="s">
        <v>1472</v>
      </c>
      <c r="C53" t="s">
        <v>943</v>
      </c>
      <c r="D53" s="89" t="s">
        <v>946</v>
      </c>
      <c r="F53">
        <v>1</v>
      </c>
      <c r="G53">
        <v>0</v>
      </c>
      <c r="H53" s="82"/>
      <c r="I53" s="82"/>
      <c r="J53" s="92">
        <f>VLOOKUP(A53,'NOMENCLATURES 10052022'!$C$2:$N$3704,12,FALSE)</f>
        <v>342.61</v>
      </c>
      <c r="L53" s="78">
        <f>VLOOKUP(A53,Feuil2!$A$2:$BN$2000,66,FALSE)</f>
        <v>1.3488150009201545</v>
      </c>
      <c r="M53">
        <v>0</v>
      </c>
      <c r="N53">
        <f t="shared" si="0"/>
        <v>1.3488150009201545</v>
      </c>
      <c r="O53" s="45" t="str">
        <f t="shared" si="2"/>
        <v/>
      </c>
      <c r="P53">
        <v>421.43</v>
      </c>
      <c r="Q53" s="83">
        <f>VLOOKUP(A53,'NOMENCLATURES 10052022'!$C$1:$J$3703,8,FALSE)</f>
        <v>484.84299999999996</v>
      </c>
      <c r="R53">
        <v>505.72</v>
      </c>
      <c r="S53" s="45">
        <f t="shared" si="1"/>
        <v>581.81159999999988</v>
      </c>
      <c r="V53">
        <v>1</v>
      </c>
      <c r="W53">
        <v>1</v>
      </c>
      <c r="X53">
        <v>1</v>
      </c>
      <c r="Y53">
        <v>1</v>
      </c>
      <c r="Z53">
        <v>1</v>
      </c>
      <c r="AF53">
        <v>1</v>
      </c>
      <c r="AG53">
        <v>18</v>
      </c>
      <c r="AO53">
        <v>0</v>
      </c>
      <c r="AP53">
        <v>0</v>
      </c>
      <c r="AS53">
        <v>0</v>
      </c>
      <c r="AT53">
        <v>0</v>
      </c>
      <c r="AU53">
        <v>100</v>
      </c>
      <c r="AV53">
        <v>100</v>
      </c>
      <c r="AW53">
        <v>0</v>
      </c>
      <c r="AX53">
        <v>0</v>
      </c>
      <c r="AY53">
        <v>0</v>
      </c>
      <c r="BB53">
        <v>0</v>
      </c>
      <c r="BC53">
        <v>0</v>
      </c>
      <c r="BD53">
        <v>0</v>
      </c>
    </row>
    <row r="54" spans="1:57" hidden="1">
      <c r="A54" t="s">
        <v>273</v>
      </c>
      <c r="B54" t="s">
        <v>1473</v>
      </c>
      <c r="C54" t="s">
        <v>943</v>
      </c>
      <c r="D54" s="89" t="s">
        <v>946</v>
      </c>
      <c r="F54">
        <v>1</v>
      </c>
      <c r="G54">
        <v>0</v>
      </c>
      <c r="H54" s="82"/>
      <c r="I54" s="82"/>
      <c r="J54" s="92">
        <f>VLOOKUP(A54,'NOMENCLATURES 10052022'!$C$2:$N$3704,12,FALSE)</f>
        <v>201.51</v>
      </c>
      <c r="L54" s="78">
        <f>VLOOKUP(A54,Feuil2!$A$2:$BN$2000,66,FALSE)</f>
        <v>1.3378318098720294</v>
      </c>
      <c r="M54">
        <v>0</v>
      </c>
      <c r="N54">
        <f t="shared" si="0"/>
        <v>1.3378318098720294</v>
      </c>
      <c r="O54" s="45" t="str">
        <f t="shared" si="2"/>
        <v/>
      </c>
      <c r="P54">
        <v>274.42</v>
      </c>
      <c r="Q54" s="83">
        <f>VLOOKUP(A54,'NOMENCLATURES 10052022'!$C$1:$J$3703,8,FALSE)</f>
        <v>283.05900000000003</v>
      </c>
      <c r="R54">
        <v>329.3</v>
      </c>
      <c r="S54" s="45">
        <f t="shared" si="1"/>
        <v>339.67080000000004</v>
      </c>
      <c r="V54">
        <v>1</v>
      </c>
      <c r="W54">
        <v>1</v>
      </c>
      <c r="X54">
        <v>1</v>
      </c>
      <c r="Y54">
        <v>1</v>
      </c>
      <c r="Z54">
        <v>1</v>
      </c>
      <c r="AF54">
        <v>1</v>
      </c>
      <c r="AG54">
        <v>29</v>
      </c>
      <c r="AO54">
        <v>0</v>
      </c>
      <c r="AP54">
        <v>0</v>
      </c>
      <c r="AS54">
        <v>0</v>
      </c>
      <c r="AT54">
        <v>0</v>
      </c>
      <c r="AU54">
        <v>100</v>
      </c>
      <c r="AV54">
        <v>100</v>
      </c>
      <c r="AW54">
        <v>0</v>
      </c>
      <c r="AX54">
        <v>0</v>
      </c>
      <c r="AY54">
        <v>0</v>
      </c>
      <c r="BB54">
        <v>0</v>
      </c>
      <c r="BC54">
        <v>0</v>
      </c>
      <c r="BD54">
        <v>0</v>
      </c>
    </row>
    <row r="55" spans="1:57" hidden="1">
      <c r="A55" t="s">
        <v>287</v>
      </c>
      <c r="B55" t="s">
        <v>1487</v>
      </c>
      <c r="C55" t="s">
        <v>943</v>
      </c>
      <c r="D55" s="89" t="s">
        <v>946</v>
      </c>
      <c r="F55">
        <v>1</v>
      </c>
      <c r="G55">
        <v>0</v>
      </c>
      <c r="H55" s="82"/>
      <c r="I55" s="82"/>
      <c r="J55" s="92">
        <f>VLOOKUP(A55,'NOMENCLATURES 10052022'!$C$2:$N$3704,12,FALSE)</f>
        <v>533.88</v>
      </c>
      <c r="L55" s="78">
        <f>VLOOKUP(A55,Feuil2!$A$2:$BN$2000,66,FALSE)</f>
        <v>1.3329456795782717</v>
      </c>
      <c r="M55">
        <v>0</v>
      </c>
      <c r="N55">
        <f t="shared" si="0"/>
        <v>1.3329456795782717</v>
      </c>
      <c r="O55" s="45" t="str">
        <f t="shared" si="2"/>
        <v/>
      </c>
      <c r="P55">
        <v>726.96</v>
      </c>
      <c r="Q55" s="83">
        <f>VLOOKUP(A55,'NOMENCLATURES 10052022'!$C$1:$J$3703,8,FALSE)</f>
        <v>748.37699999999984</v>
      </c>
      <c r="R55">
        <v>872.35</v>
      </c>
      <c r="S55" s="45">
        <f t="shared" si="1"/>
        <v>898.05239999999981</v>
      </c>
      <c r="V55">
        <v>1</v>
      </c>
      <c r="W55">
        <v>1</v>
      </c>
      <c r="X55">
        <v>1</v>
      </c>
      <c r="Y55">
        <v>1</v>
      </c>
      <c r="Z55">
        <v>1</v>
      </c>
      <c r="AF55">
        <v>1</v>
      </c>
      <c r="AG55">
        <v>201</v>
      </c>
      <c r="AO55">
        <v>0</v>
      </c>
      <c r="AP55">
        <v>0</v>
      </c>
      <c r="AS55">
        <v>0</v>
      </c>
      <c r="AT55">
        <v>0</v>
      </c>
      <c r="AU55">
        <v>100</v>
      </c>
      <c r="AV55">
        <v>100</v>
      </c>
      <c r="AW55">
        <v>0</v>
      </c>
      <c r="AX55">
        <v>0</v>
      </c>
      <c r="AY55">
        <v>0</v>
      </c>
      <c r="BB55">
        <v>0</v>
      </c>
      <c r="BC55">
        <v>0</v>
      </c>
      <c r="BD55">
        <v>0</v>
      </c>
    </row>
    <row r="56" spans="1:57" hidden="1">
      <c r="A56" t="s">
        <v>289</v>
      </c>
      <c r="B56" t="s">
        <v>1509</v>
      </c>
      <c r="C56" t="s">
        <v>943</v>
      </c>
      <c r="D56" s="89" t="s">
        <v>946</v>
      </c>
      <c r="F56">
        <v>1</v>
      </c>
      <c r="G56">
        <v>0</v>
      </c>
      <c r="H56" s="82"/>
      <c r="I56" s="82"/>
      <c r="J56" s="92">
        <f>VLOOKUP(A56,'NOMENCLATURES 10052022'!$C$2:$N$3704,12,FALSE)</f>
        <v>605.5200000000001</v>
      </c>
      <c r="L56" s="78">
        <f>VLOOKUP(A56,Feuil2!$A$2:$BN$2000,66,FALSE)</f>
        <v>1.3325977806076039</v>
      </c>
      <c r="M56">
        <v>0</v>
      </c>
      <c r="N56">
        <f t="shared" si="0"/>
        <v>1.3325977806076039</v>
      </c>
      <c r="O56" s="45" t="str">
        <f t="shared" si="2"/>
        <v/>
      </c>
      <c r="P56">
        <v>824.1</v>
      </c>
      <c r="Q56" s="83">
        <f>VLOOKUP(A56,'NOMENCLATURES 10052022'!$C$1:$J$3703,8,FALSE)</f>
        <v>848.673</v>
      </c>
      <c r="R56">
        <v>988.92</v>
      </c>
      <c r="S56" s="45">
        <f t="shared" si="1"/>
        <v>1018.4076</v>
      </c>
      <c r="V56">
        <v>1</v>
      </c>
      <c r="W56">
        <v>1</v>
      </c>
      <c r="X56">
        <v>1</v>
      </c>
      <c r="Y56">
        <v>1</v>
      </c>
      <c r="Z56">
        <v>1</v>
      </c>
      <c r="AF56">
        <v>1</v>
      </c>
      <c r="AG56">
        <v>202</v>
      </c>
      <c r="AO56">
        <v>0</v>
      </c>
      <c r="AP56">
        <v>0</v>
      </c>
      <c r="AS56">
        <v>0</v>
      </c>
      <c r="AT56">
        <v>0</v>
      </c>
      <c r="AU56">
        <v>100</v>
      </c>
      <c r="AV56">
        <v>100</v>
      </c>
      <c r="AW56">
        <v>0</v>
      </c>
      <c r="AX56">
        <v>0</v>
      </c>
      <c r="AY56">
        <v>0</v>
      </c>
      <c r="BB56">
        <v>0</v>
      </c>
      <c r="BC56">
        <v>0</v>
      </c>
      <c r="BD56">
        <v>0</v>
      </c>
    </row>
    <row r="57" spans="1:57" hidden="1">
      <c r="A57" t="s">
        <v>293</v>
      </c>
      <c r="B57" t="s">
        <v>1594</v>
      </c>
      <c r="C57" t="s">
        <v>943</v>
      </c>
      <c r="D57" s="89" t="s">
        <v>946</v>
      </c>
      <c r="F57">
        <v>1</v>
      </c>
      <c r="G57">
        <v>0</v>
      </c>
      <c r="H57" s="82"/>
      <c r="I57" s="82"/>
      <c r="J57" s="92">
        <f>VLOOKUP(A57,'NOMENCLATURES 10052022'!$C$2:$N$3704,12,FALSE)</f>
        <v>756.25</v>
      </c>
      <c r="L57" s="78">
        <f>VLOOKUP(A57,Feuil2!$A$2:$BN$2000,66,FALSE)</f>
        <v>1.3320799145506628</v>
      </c>
      <c r="M57">
        <v>0</v>
      </c>
      <c r="N57">
        <f t="shared" si="0"/>
        <v>1.3320799145506628</v>
      </c>
      <c r="O57" s="45" t="str">
        <f t="shared" si="2"/>
        <v/>
      </c>
      <c r="P57" s="34">
        <v>1028.8800000000001</v>
      </c>
      <c r="Q57" s="83">
        <f>VLOOKUP(A57,'NOMENCLATURES 10052022'!$C$1:$J$3703,8,FALSE)</f>
        <v>1059.6949999999999</v>
      </c>
      <c r="R57" s="34">
        <v>1234.6600000000001</v>
      </c>
      <c r="S57" s="45">
        <f t="shared" si="1"/>
        <v>1271.6339999999998</v>
      </c>
      <c r="V57">
        <v>1</v>
      </c>
      <c r="W57">
        <v>1</v>
      </c>
      <c r="X57">
        <v>1</v>
      </c>
      <c r="Y57">
        <v>1</v>
      </c>
      <c r="Z57">
        <v>1</v>
      </c>
      <c r="AF57">
        <v>1</v>
      </c>
      <c r="AG57">
        <v>204</v>
      </c>
      <c r="AO57">
        <v>0</v>
      </c>
      <c r="AP57">
        <v>0</v>
      </c>
      <c r="AS57">
        <v>0</v>
      </c>
      <c r="AT57">
        <v>0</v>
      </c>
      <c r="AU57">
        <v>100</v>
      </c>
      <c r="AV57">
        <v>100</v>
      </c>
      <c r="AW57">
        <v>0</v>
      </c>
      <c r="AX57">
        <v>0</v>
      </c>
      <c r="AY57">
        <v>0</v>
      </c>
      <c r="BB57">
        <v>0</v>
      </c>
      <c r="BC57">
        <v>0</v>
      </c>
      <c r="BD57">
        <v>0</v>
      </c>
    </row>
    <row r="58" spans="1:57" hidden="1">
      <c r="A58" t="s">
        <v>297</v>
      </c>
      <c r="B58" t="s">
        <v>1595</v>
      </c>
      <c r="C58" t="s">
        <v>943</v>
      </c>
      <c r="D58" s="89" t="s">
        <v>946</v>
      </c>
      <c r="F58">
        <v>1</v>
      </c>
      <c r="G58">
        <v>0</v>
      </c>
      <c r="H58" s="82"/>
      <c r="I58" s="82"/>
      <c r="J58" s="92">
        <f>VLOOKUP(A58,'NOMENCLATURES 10052022'!$C$2:$N$3704,12,FALSE)</f>
        <v>940.11</v>
      </c>
      <c r="L58" s="78">
        <f>VLOOKUP(A58,Feuil2!$A$2:$BN$2000,66,FALSE)</f>
        <v>1.331673808004376</v>
      </c>
      <c r="M58">
        <v>0</v>
      </c>
      <c r="N58">
        <f t="shared" si="0"/>
        <v>1.331673808004376</v>
      </c>
      <c r="O58" s="45" t="str">
        <f t="shared" si="2"/>
        <v/>
      </c>
      <c r="P58" s="34">
        <v>1278.1199999999999</v>
      </c>
      <c r="Q58" s="83">
        <f>VLOOKUP(A58,'NOMENCLATURES 10052022'!$C$1:$J$3703,8,FALSE)</f>
        <v>1317.0989999999999</v>
      </c>
      <c r="R58" s="34">
        <v>1533.74</v>
      </c>
      <c r="S58" s="45">
        <f t="shared" si="1"/>
        <v>1580.5187999999998</v>
      </c>
      <c r="V58">
        <v>1</v>
      </c>
      <c r="W58">
        <v>1</v>
      </c>
      <c r="X58">
        <v>1</v>
      </c>
      <c r="Y58">
        <v>1</v>
      </c>
      <c r="Z58">
        <v>1</v>
      </c>
      <c r="AF58">
        <v>1</v>
      </c>
      <c r="AG58">
        <v>206</v>
      </c>
      <c r="AO58">
        <v>0</v>
      </c>
      <c r="AP58">
        <v>0</v>
      </c>
      <c r="AS58">
        <v>0</v>
      </c>
      <c r="AT58">
        <v>0</v>
      </c>
      <c r="AU58">
        <v>100</v>
      </c>
      <c r="AV58">
        <v>100</v>
      </c>
      <c r="AW58">
        <v>0</v>
      </c>
      <c r="AX58">
        <v>0</v>
      </c>
      <c r="AY58">
        <v>0</v>
      </c>
      <c r="BB58">
        <v>0</v>
      </c>
      <c r="BC58">
        <v>0</v>
      </c>
      <c r="BD58">
        <v>0</v>
      </c>
    </row>
    <row r="59" spans="1:57" hidden="1">
      <c r="A59" t="s">
        <v>56</v>
      </c>
      <c r="B59" t="s">
        <v>57</v>
      </c>
      <c r="C59" t="s">
        <v>943</v>
      </c>
      <c r="D59" s="89" t="s">
        <v>946</v>
      </c>
      <c r="F59">
        <v>1</v>
      </c>
      <c r="G59">
        <v>0</v>
      </c>
      <c r="H59" s="82"/>
      <c r="I59" s="82"/>
      <c r="J59" s="92">
        <f>VLOOKUP(A59,'NOMENCLATURES 10052022'!$C$2:$N$3704,12,FALSE)</f>
        <v>3376</v>
      </c>
      <c r="L59" s="78">
        <f>VLOOKUP(A59,Feuil2!$A$2:$BN$2000,66,FALSE)</f>
        <v>1.3375296208530805</v>
      </c>
      <c r="M59">
        <v>0</v>
      </c>
      <c r="N59">
        <f t="shared" si="0"/>
        <v>1.3375296208530805</v>
      </c>
      <c r="O59" s="45" t="str">
        <f t="shared" si="2"/>
        <v/>
      </c>
      <c r="P59" s="34">
        <v>4515.5</v>
      </c>
      <c r="Q59" s="83">
        <f>VLOOKUP(A59,'NOMENCLATURES 10052022'!$C$1:$J$3703,8,FALSE)</f>
        <v>4515.5</v>
      </c>
      <c r="R59" s="34">
        <v>5418.6</v>
      </c>
      <c r="S59" s="45">
        <f t="shared" si="1"/>
        <v>5418.5999999999995</v>
      </c>
      <c r="V59">
        <v>1</v>
      </c>
      <c r="W59">
        <v>1</v>
      </c>
      <c r="X59">
        <v>1</v>
      </c>
      <c r="Y59">
        <v>1</v>
      </c>
      <c r="Z59">
        <v>1</v>
      </c>
      <c r="AF59">
        <v>1</v>
      </c>
      <c r="AG59">
        <v>141</v>
      </c>
      <c r="AO59">
        <v>0</v>
      </c>
      <c r="AP59">
        <v>0</v>
      </c>
      <c r="AS59">
        <v>0</v>
      </c>
      <c r="AT59">
        <v>0</v>
      </c>
      <c r="AU59">
        <v>100</v>
      </c>
      <c r="AV59">
        <v>100</v>
      </c>
      <c r="AW59">
        <v>0</v>
      </c>
      <c r="AX59">
        <v>0</v>
      </c>
      <c r="AY59">
        <v>0</v>
      </c>
      <c r="BB59">
        <v>0</v>
      </c>
      <c r="BC59">
        <v>0</v>
      </c>
      <c r="BD59">
        <v>0</v>
      </c>
      <c r="BE59" t="s">
        <v>1606</v>
      </c>
    </row>
    <row r="60" spans="1:57" hidden="1">
      <c r="A60" t="s">
        <v>175</v>
      </c>
      <c r="B60" t="s">
        <v>1608</v>
      </c>
      <c r="C60" t="s">
        <v>943</v>
      </c>
      <c r="D60" s="89" t="s">
        <v>946</v>
      </c>
      <c r="F60">
        <v>1</v>
      </c>
      <c r="G60">
        <v>0</v>
      </c>
      <c r="H60" s="82"/>
      <c r="I60" s="82"/>
      <c r="J60" s="92">
        <f>VLOOKUP(A60,'NOMENCLATURES 10052022'!$C$2:$N$3704,12,FALSE)</f>
        <v>833.005</v>
      </c>
      <c r="L60" s="78">
        <f>VLOOKUP(A60,Feuil2!$A$2:$BN$2000,66,FALSE)</f>
        <v>1.5034704407031665</v>
      </c>
      <c r="M60">
        <v>0</v>
      </c>
      <c r="N60">
        <f t="shared" si="0"/>
        <v>1.5034704407031665</v>
      </c>
      <c r="O60" s="45" t="str">
        <f t="shared" si="2"/>
        <v/>
      </c>
      <c r="P60" s="34">
        <v>1185.1300000000001</v>
      </c>
      <c r="Q60" s="83">
        <f>VLOOKUP(A60,'NOMENCLATURES 10052022'!$C$1:$J$3703,8,FALSE)</f>
        <v>1250.6338600000001</v>
      </c>
      <c r="R60" s="34">
        <v>1422.16</v>
      </c>
      <c r="S60" s="45">
        <f t="shared" si="1"/>
        <v>1500.7606320000002</v>
      </c>
      <c r="V60">
        <v>1</v>
      </c>
      <c r="W60">
        <v>1</v>
      </c>
      <c r="X60">
        <v>1</v>
      </c>
      <c r="Y60">
        <v>1</v>
      </c>
      <c r="Z60">
        <v>1</v>
      </c>
      <c r="AF60">
        <v>1</v>
      </c>
      <c r="AG60">
        <v>154</v>
      </c>
      <c r="AO60">
        <v>0</v>
      </c>
      <c r="AP60">
        <v>0</v>
      </c>
      <c r="AS60">
        <v>0</v>
      </c>
      <c r="AT60">
        <v>0</v>
      </c>
      <c r="AU60">
        <v>100</v>
      </c>
      <c r="AV60">
        <v>100</v>
      </c>
      <c r="AW60">
        <v>0</v>
      </c>
      <c r="AX60">
        <v>0</v>
      </c>
      <c r="AY60">
        <v>0</v>
      </c>
      <c r="BB60">
        <v>0</v>
      </c>
      <c r="BC60">
        <v>0</v>
      </c>
      <c r="BD60">
        <v>0</v>
      </c>
    </row>
    <row r="61" spans="1:57" hidden="1">
      <c r="A61" t="s">
        <v>183</v>
      </c>
      <c r="B61" t="s">
        <v>1609</v>
      </c>
      <c r="C61" t="s">
        <v>943</v>
      </c>
      <c r="D61" s="89" t="s">
        <v>946</v>
      </c>
      <c r="F61">
        <v>1</v>
      </c>
      <c r="G61">
        <v>0</v>
      </c>
      <c r="H61" s="82"/>
      <c r="I61" s="82"/>
      <c r="J61" s="92">
        <f>VLOOKUP(A61,'NOMENCLATURES 10052022'!$C$2:$N$3704,12,FALSE)</f>
        <v>3328.2599999999998</v>
      </c>
      <c r="L61" s="78">
        <f>VLOOKUP(A61,Feuil2!$A$2:$BN$2000,66,FALSE)</f>
        <v>1.5034704407031665</v>
      </c>
      <c r="M61">
        <v>0</v>
      </c>
      <c r="N61">
        <f t="shared" si="0"/>
        <v>1.5034704407031665</v>
      </c>
      <c r="O61" s="45" t="str">
        <f t="shared" si="2"/>
        <v/>
      </c>
      <c r="P61" s="34">
        <v>4740.5200000000004</v>
      </c>
      <c r="Q61" s="83">
        <f>VLOOKUP(A61,'NOMENCLATURES 10052022'!$C$1:$J$3703,8,FALSE)</f>
        <v>4996.8954400000002</v>
      </c>
      <c r="R61" s="34">
        <v>5688.62</v>
      </c>
      <c r="S61" s="45">
        <f t="shared" si="1"/>
        <v>5996.2745279999999</v>
      </c>
      <c r="V61">
        <v>1</v>
      </c>
      <c r="W61">
        <v>1</v>
      </c>
      <c r="X61">
        <v>1</v>
      </c>
      <c r="Y61">
        <v>1</v>
      </c>
      <c r="Z61">
        <v>1</v>
      </c>
      <c r="AF61">
        <v>1</v>
      </c>
      <c r="AG61">
        <v>155</v>
      </c>
      <c r="AO61">
        <v>0</v>
      </c>
      <c r="AP61">
        <v>0</v>
      </c>
      <c r="AS61">
        <v>0</v>
      </c>
      <c r="AT61">
        <v>0</v>
      </c>
      <c r="AU61">
        <v>100</v>
      </c>
      <c r="AV61">
        <v>100</v>
      </c>
      <c r="AW61">
        <v>0</v>
      </c>
      <c r="AX61">
        <v>0</v>
      </c>
      <c r="AY61">
        <v>0</v>
      </c>
      <c r="BB61">
        <v>0</v>
      </c>
      <c r="BC61">
        <v>0</v>
      </c>
      <c r="BD61">
        <v>0</v>
      </c>
    </row>
    <row r="62" spans="1:57" hidden="1">
      <c r="A62" t="s">
        <v>185</v>
      </c>
      <c r="B62" t="s">
        <v>1610</v>
      </c>
      <c r="C62" t="s">
        <v>943</v>
      </c>
      <c r="D62" s="89" t="s">
        <v>946</v>
      </c>
      <c r="F62">
        <v>1</v>
      </c>
      <c r="G62">
        <v>0</v>
      </c>
      <c r="H62" s="82"/>
      <c r="I62" s="82"/>
      <c r="J62" s="92">
        <f>VLOOKUP(A62,'NOMENCLATURES 10052022'!$C$2:$N$3704,12,FALSE)</f>
        <v>3813.06</v>
      </c>
      <c r="L62" s="78">
        <f>VLOOKUP(A62,Feuil2!$A$2:$BN$2000,66,FALSE)</f>
        <v>1.5029143792820214</v>
      </c>
      <c r="M62">
        <v>0</v>
      </c>
      <c r="N62">
        <f t="shared" si="0"/>
        <v>1.5029143792820214</v>
      </c>
      <c r="O62" s="45" t="str">
        <f t="shared" si="2"/>
        <v/>
      </c>
      <c r="P62" s="34">
        <v>5642.92</v>
      </c>
      <c r="Q62" s="83">
        <f>VLOOKUP(A62,'NOMENCLATURES 10052022'!$C$1:$J$3703,8,FALSE)</f>
        <v>5724.095440000001</v>
      </c>
      <c r="R62" s="34">
        <v>6771.5</v>
      </c>
      <c r="S62" s="45">
        <f t="shared" si="1"/>
        <v>6868.9145280000012</v>
      </c>
      <c r="V62">
        <v>1</v>
      </c>
      <c r="W62">
        <v>1</v>
      </c>
      <c r="X62">
        <v>1</v>
      </c>
      <c r="Y62">
        <v>1</v>
      </c>
      <c r="Z62">
        <v>1</v>
      </c>
      <c r="AF62">
        <v>1</v>
      </c>
      <c r="AG62">
        <v>156</v>
      </c>
      <c r="AO62">
        <v>0</v>
      </c>
      <c r="AP62">
        <v>0</v>
      </c>
      <c r="AS62">
        <v>0</v>
      </c>
      <c r="AT62">
        <v>0</v>
      </c>
      <c r="AU62">
        <v>100</v>
      </c>
      <c r="AV62">
        <v>100</v>
      </c>
      <c r="AW62">
        <v>0</v>
      </c>
      <c r="AX62">
        <v>0</v>
      </c>
      <c r="AY62">
        <v>0</v>
      </c>
      <c r="BB62">
        <v>0</v>
      </c>
      <c r="BC62">
        <v>0</v>
      </c>
      <c r="BD62">
        <v>0</v>
      </c>
    </row>
    <row r="63" spans="1:57" hidden="1">
      <c r="A63" t="s">
        <v>187</v>
      </c>
      <c r="B63" t="s">
        <v>1611</v>
      </c>
      <c r="C63" t="s">
        <v>943</v>
      </c>
      <c r="D63" s="89" t="s">
        <v>946</v>
      </c>
      <c r="F63">
        <v>1</v>
      </c>
      <c r="G63">
        <v>0</v>
      </c>
      <c r="H63" s="82"/>
      <c r="I63" s="82"/>
      <c r="J63" s="92">
        <f>VLOOKUP(A63,'NOMENCLATURES 10052022'!$C$2:$N$3704,12,FALSE)</f>
        <v>6656.5199999999995</v>
      </c>
      <c r="L63" s="78">
        <f>VLOOKUP(A63,Feuil2!$A$2:$BN$2000,66,FALSE)</f>
        <v>1.5034704407031665</v>
      </c>
      <c r="M63">
        <v>0</v>
      </c>
      <c r="N63">
        <f t="shared" si="0"/>
        <v>1.5034704407031665</v>
      </c>
      <c r="O63" s="45" t="str">
        <f t="shared" si="2"/>
        <v/>
      </c>
      <c r="P63" s="34">
        <v>9481.0400000000009</v>
      </c>
      <c r="Q63" s="83">
        <f>VLOOKUP(A63,'NOMENCLATURES 10052022'!$C$1:$J$3703,8,FALSE)</f>
        <v>9993.7908800000005</v>
      </c>
      <c r="R63" s="34">
        <v>11377.25</v>
      </c>
      <c r="S63" s="45">
        <f t="shared" si="1"/>
        <v>11992.549056</v>
      </c>
      <c r="V63">
        <v>1</v>
      </c>
      <c r="W63">
        <v>1</v>
      </c>
      <c r="X63">
        <v>1</v>
      </c>
      <c r="Y63">
        <v>1</v>
      </c>
      <c r="Z63">
        <v>1</v>
      </c>
      <c r="AF63">
        <v>1</v>
      </c>
      <c r="AG63">
        <v>157</v>
      </c>
      <c r="AO63">
        <v>0</v>
      </c>
      <c r="AP63">
        <v>0</v>
      </c>
      <c r="AS63">
        <v>0</v>
      </c>
      <c r="AT63">
        <v>0</v>
      </c>
      <c r="AU63">
        <v>100</v>
      </c>
      <c r="AV63">
        <v>100</v>
      </c>
      <c r="AW63">
        <v>0</v>
      </c>
      <c r="AX63">
        <v>0</v>
      </c>
      <c r="AY63">
        <v>0</v>
      </c>
      <c r="BB63">
        <v>0</v>
      </c>
      <c r="BC63">
        <v>0</v>
      </c>
      <c r="BD63">
        <v>0</v>
      </c>
    </row>
    <row r="64" spans="1:57">
      <c r="A64" t="s">
        <v>1614</v>
      </c>
      <c r="B64" t="s">
        <v>1615</v>
      </c>
      <c r="C64" t="s">
        <v>943</v>
      </c>
      <c r="D64" s="89" t="s">
        <v>946</v>
      </c>
      <c r="F64">
        <v>1</v>
      </c>
      <c r="G64">
        <v>0</v>
      </c>
      <c r="H64" s="82"/>
      <c r="I64" s="82"/>
      <c r="J64" s="92">
        <f>VLOOKUP(A64,'NOMENCLATURES 10052022'!$C$2:$N$3704,12,FALSE)</f>
        <v>943.62</v>
      </c>
      <c r="L64" s="78">
        <f>VLOOKUP(A64,Feuil2!$A$2:$BN$2000,66,FALSE)</f>
        <v>1.3368203518826827</v>
      </c>
      <c r="M64">
        <v>0</v>
      </c>
      <c r="N64">
        <f t="shared" si="0"/>
        <v>1.3368203518826827</v>
      </c>
      <c r="O64" s="45" t="str">
        <f t="shared" si="2"/>
        <v/>
      </c>
      <c r="P64" s="34">
        <v>1152.25</v>
      </c>
      <c r="Q64" s="83">
        <f>VLOOKUP(A64,'NOMENCLATURES 10052022'!$C$1:$J$3703,8,FALSE)</f>
        <v>1326.2570000000001</v>
      </c>
      <c r="R64" s="34">
        <v>1382.7</v>
      </c>
      <c r="S64" s="45">
        <f t="shared" si="1"/>
        <v>1591.5083999999999</v>
      </c>
      <c r="V64">
        <v>1</v>
      </c>
      <c r="W64">
        <v>1</v>
      </c>
      <c r="X64">
        <v>1</v>
      </c>
      <c r="Y64">
        <v>1</v>
      </c>
      <c r="Z64">
        <v>1</v>
      </c>
      <c r="AF64">
        <v>1</v>
      </c>
      <c r="AG64">
        <v>430</v>
      </c>
      <c r="AO64">
        <v>0</v>
      </c>
      <c r="AP64">
        <v>0</v>
      </c>
      <c r="AS64">
        <v>0</v>
      </c>
      <c r="AT64">
        <v>0</v>
      </c>
      <c r="AU64">
        <v>100</v>
      </c>
      <c r="AV64">
        <v>100</v>
      </c>
      <c r="AW64">
        <v>0</v>
      </c>
      <c r="AX64">
        <v>0</v>
      </c>
      <c r="AY64">
        <v>0</v>
      </c>
      <c r="BB64">
        <v>0</v>
      </c>
      <c r="BC64">
        <v>0</v>
      </c>
      <c r="BD64">
        <v>0</v>
      </c>
    </row>
    <row r="65" spans="1:56" hidden="1">
      <c r="A65" t="s">
        <v>199</v>
      </c>
      <c r="B65" t="s">
        <v>1619</v>
      </c>
      <c r="C65" t="s">
        <v>943</v>
      </c>
      <c r="D65" s="89" t="s">
        <v>946</v>
      </c>
      <c r="F65">
        <v>1</v>
      </c>
      <c r="G65">
        <v>0</v>
      </c>
      <c r="H65" s="82"/>
      <c r="I65" s="82"/>
      <c r="J65" s="92">
        <f>VLOOKUP(A65,'NOMENCLATURES 10052022'!$C$2:$N$3704,12,FALSE)</f>
        <v>241.60000000000002</v>
      </c>
      <c r="L65" s="78">
        <f>VLOOKUP(A65,Feuil2!$A$2:$BN$2000,66,FALSE)</f>
        <v>1.4999999999999998</v>
      </c>
      <c r="M65">
        <v>0</v>
      </c>
      <c r="N65">
        <f t="shared" si="0"/>
        <v>1.4999999999999998</v>
      </c>
      <c r="O65" s="45" t="str">
        <f t="shared" si="2"/>
        <v/>
      </c>
      <c r="P65">
        <v>327.3</v>
      </c>
      <c r="Q65" s="83">
        <f>VLOOKUP(A65,'NOMENCLATURES 10052022'!$C$1:$J$3703,8,FALSE)</f>
        <v>362.40000000000003</v>
      </c>
      <c r="R65">
        <v>392.76</v>
      </c>
      <c r="S65" s="45">
        <f t="shared" si="1"/>
        <v>434.88000000000005</v>
      </c>
      <c r="V65">
        <v>1</v>
      </c>
      <c r="W65">
        <v>1</v>
      </c>
      <c r="X65">
        <v>1</v>
      </c>
      <c r="Y65">
        <v>1</v>
      </c>
      <c r="Z65">
        <v>1</v>
      </c>
      <c r="AF65">
        <v>1</v>
      </c>
      <c r="AG65">
        <v>158</v>
      </c>
      <c r="AO65">
        <v>0</v>
      </c>
      <c r="AP65">
        <v>0</v>
      </c>
      <c r="AS65">
        <v>0</v>
      </c>
      <c r="AT65">
        <v>0</v>
      </c>
      <c r="AU65">
        <v>100</v>
      </c>
      <c r="AV65">
        <v>100</v>
      </c>
      <c r="AW65">
        <v>0</v>
      </c>
      <c r="AX65">
        <v>0</v>
      </c>
      <c r="AY65">
        <v>0</v>
      </c>
      <c r="BB65">
        <v>0</v>
      </c>
      <c r="BC65">
        <v>0</v>
      </c>
      <c r="BD65">
        <v>0</v>
      </c>
    </row>
    <row r="66" spans="1:56" hidden="1">
      <c r="A66" t="s">
        <v>205</v>
      </c>
      <c r="B66" t="s">
        <v>1623</v>
      </c>
      <c r="C66" t="s">
        <v>943</v>
      </c>
      <c r="D66" s="89" t="s">
        <v>946</v>
      </c>
      <c r="F66">
        <v>1</v>
      </c>
      <c r="G66">
        <v>0</v>
      </c>
      <c r="H66" s="82"/>
      <c r="I66" s="82"/>
      <c r="J66" s="92">
        <f>VLOOKUP(A66,'NOMENCLATURES 10052022'!$C$2:$N$3704,12,FALSE)</f>
        <v>549.20000000000005</v>
      </c>
      <c r="L66" s="78">
        <f>VLOOKUP(A66,Feuil2!$A$2:$BN$2000,66,FALSE)</f>
        <v>1.4056528662420382</v>
      </c>
      <c r="M66">
        <v>0</v>
      </c>
      <c r="N66">
        <f t="shared" si="0"/>
        <v>1.4056528662420382</v>
      </c>
      <c r="O66" s="45" t="str">
        <f t="shared" si="2"/>
        <v/>
      </c>
      <c r="P66">
        <v>706.2</v>
      </c>
      <c r="Q66" s="83">
        <f>VLOOKUP(A66,'NOMENCLATURES 10052022'!$C$1:$J$3703,8,FALSE)</f>
        <v>776.40000000000009</v>
      </c>
      <c r="R66">
        <v>847.44</v>
      </c>
      <c r="S66" s="45">
        <f t="shared" si="1"/>
        <v>931.68000000000006</v>
      </c>
      <c r="V66">
        <v>1</v>
      </c>
      <c r="W66">
        <v>1</v>
      </c>
      <c r="X66">
        <v>1</v>
      </c>
      <c r="Y66">
        <v>1</v>
      </c>
      <c r="Z66">
        <v>1</v>
      </c>
      <c r="AF66">
        <v>1</v>
      </c>
      <c r="AG66">
        <v>325</v>
      </c>
      <c r="AO66">
        <v>0</v>
      </c>
      <c r="AP66">
        <v>0</v>
      </c>
      <c r="AS66">
        <v>0</v>
      </c>
      <c r="AT66">
        <v>0</v>
      </c>
      <c r="AU66">
        <v>100</v>
      </c>
      <c r="AV66">
        <v>100</v>
      </c>
      <c r="AW66">
        <v>0</v>
      </c>
      <c r="AX66">
        <v>0</v>
      </c>
      <c r="AY66">
        <v>0</v>
      </c>
      <c r="BB66">
        <v>0</v>
      </c>
      <c r="BC66">
        <v>0</v>
      </c>
      <c r="BD66">
        <v>0</v>
      </c>
    </row>
    <row r="67" spans="1:56" hidden="1">
      <c r="A67" t="s">
        <v>203</v>
      </c>
      <c r="B67" t="s">
        <v>1624</v>
      </c>
      <c r="C67" t="s">
        <v>943</v>
      </c>
      <c r="D67" s="89" t="s">
        <v>946</v>
      </c>
      <c r="F67">
        <v>1</v>
      </c>
      <c r="G67">
        <v>0</v>
      </c>
      <c r="H67" s="82"/>
      <c r="I67" s="82"/>
      <c r="J67" s="92">
        <f>VLOOKUP(A67,'NOMENCLATURES 10052022'!$C$2:$N$3704,12,FALSE)</f>
        <v>399</v>
      </c>
      <c r="L67" s="78">
        <f>VLOOKUP(A67,Feuil2!$A$2:$BN$2000,66,FALSE)</f>
        <v>1.4344216934144991</v>
      </c>
      <c r="M67">
        <v>0</v>
      </c>
      <c r="N67">
        <f t="shared" ref="N67:N130" si="3">L67-M67</f>
        <v>1.4344216934144991</v>
      </c>
      <c r="O67" s="45" t="str">
        <f t="shared" si="2"/>
        <v/>
      </c>
      <c r="P67">
        <v>518.4</v>
      </c>
      <c r="Q67" s="83">
        <f>VLOOKUP(A67,'NOMENCLATURES 10052022'!$C$1:$J$3703,8,FALSE)</f>
        <v>574.79999999999995</v>
      </c>
      <c r="R67">
        <v>622.08000000000004</v>
      </c>
      <c r="S67" s="45">
        <f t="shared" ref="S67:S130" si="4">Q67*1.2</f>
        <v>689.75999999999988</v>
      </c>
      <c r="V67">
        <v>1</v>
      </c>
      <c r="W67">
        <v>1</v>
      </c>
      <c r="X67">
        <v>1</v>
      </c>
      <c r="Y67">
        <v>1</v>
      </c>
      <c r="Z67">
        <v>1</v>
      </c>
      <c r="AF67">
        <v>1</v>
      </c>
      <c r="AG67">
        <v>324</v>
      </c>
      <c r="AO67">
        <v>0</v>
      </c>
      <c r="AP67">
        <v>0</v>
      </c>
      <c r="AS67">
        <v>0</v>
      </c>
      <c r="AT67">
        <v>0</v>
      </c>
      <c r="AU67">
        <v>100</v>
      </c>
      <c r="AV67">
        <v>100</v>
      </c>
      <c r="AW67">
        <v>0</v>
      </c>
      <c r="AX67">
        <v>0</v>
      </c>
      <c r="AY67">
        <v>0</v>
      </c>
      <c r="BB67">
        <v>0</v>
      </c>
      <c r="BC67">
        <v>0</v>
      </c>
      <c r="BD67">
        <v>0</v>
      </c>
    </row>
    <row r="68" spans="1:56" hidden="1">
      <c r="A68" t="s">
        <v>209</v>
      </c>
      <c r="B68" t="s">
        <v>1625</v>
      </c>
      <c r="C68" t="s">
        <v>943</v>
      </c>
      <c r="D68" s="89" t="s">
        <v>946</v>
      </c>
      <c r="F68">
        <v>1</v>
      </c>
      <c r="G68">
        <v>0</v>
      </c>
      <c r="H68" s="82"/>
      <c r="I68" s="82"/>
      <c r="J68" s="92">
        <f>VLOOKUP(A68,'NOMENCLATURES 10052022'!$C$2:$N$3704,12,FALSE)</f>
        <v>608.4</v>
      </c>
      <c r="L68" s="78">
        <f>VLOOKUP(A68,Feuil2!$A$2:$BN$2000,66,FALSE)</f>
        <v>1.4146253602305472</v>
      </c>
      <c r="M68">
        <v>0</v>
      </c>
      <c r="N68">
        <f t="shared" si="3"/>
        <v>1.4146253602305472</v>
      </c>
      <c r="O68" s="45" t="str">
        <f t="shared" si="2"/>
        <v/>
      </c>
      <c r="P68">
        <v>785.4</v>
      </c>
      <c r="Q68" s="83">
        <f>VLOOKUP(A68,'NOMENCLATURES 10052022'!$C$1:$J$3703,8,FALSE)</f>
        <v>865.2</v>
      </c>
      <c r="R68">
        <v>942.48</v>
      </c>
      <c r="S68" s="45">
        <f t="shared" si="4"/>
        <v>1038.24</v>
      </c>
      <c r="V68">
        <v>1</v>
      </c>
      <c r="W68">
        <v>1</v>
      </c>
      <c r="X68">
        <v>1</v>
      </c>
      <c r="Y68">
        <v>1</v>
      </c>
      <c r="Z68">
        <v>1</v>
      </c>
      <c r="AF68">
        <v>1</v>
      </c>
      <c r="AG68">
        <v>327</v>
      </c>
      <c r="AO68">
        <v>0</v>
      </c>
      <c r="AP68">
        <v>0</v>
      </c>
      <c r="AS68">
        <v>0</v>
      </c>
      <c r="AT68">
        <v>0</v>
      </c>
      <c r="AU68">
        <v>100</v>
      </c>
      <c r="AV68">
        <v>100</v>
      </c>
      <c r="AW68">
        <v>0</v>
      </c>
      <c r="AX68">
        <v>0</v>
      </c>
      <c r="AY68">
        <v>0</v>
      </c>
      <c r="BB68">
        <v>0</v>
      </c>
      <c r="BC68">
        <v>0</v>
      </c>
      <c r="BD68">
        <v>0</v>
      </c>
    </row>
    <row r="69" spans="1:56" hidden="1">
      <c r="A69" t="s">
        <v>211</v>
      </c>
      <c r="B69" t="s">
        <v>1626</v>
      </c>
      <c r="C69" t="s">
        <v>943</v>
      </c>
      <c r="D69" s="89" t="s">
        <v>946</v>
      </c>
      <c r="F69">
        <v>1</v>
      </c>
      <c r="G69">
        <v>0</v>
      </c>
      <c r="H69" s="82"/>
      <c r="I69" s="82"/>
      <c r="J69" s="92">
        <f>VLOOKUP(A69,'NOMENCLATURES 10052022'!$C$2:$N$3704,12,FALSE)</f>
        <v>758.6</v>
      </c>
      <c r="L69" s="78">
        <f>VLOOKUP(A69,Feuil2!$A$2:$BN$2000,66,FALSE)</f>
        <v>1.3978741740879055</v>
      </c>
      <c r="M69">
        <v>0</v>
      </c>
      <c r="N69">
        <f t="shared" si="3"/>
        <v>1.3978741740879055</v>
      </c>
      <c r="O69" s="45" t="str">
        <f t="shared" si="2"/>
        <v/>
      </c>
      <c r="P69">
        <v>973.2</v>
      </c>
      <c r="Q69" s="83">
        <f>VLOOKUP(A69,'NOMENCLATURES 10052022'!$C$1:$J$3703,8,FALSE)</f>
        <v>1066.8000000000002</v>
      </c>
      <c r="R69" s="34">
        <v>1167.8399999999999</v>
      </c>
      <c r="S69" s="45">
        <f t="shared" si="4"/>
        <v>1280.1600000000001</v>
      </c>
      <c r="V69">
        <v>1</v>
      </c>
      <c r="W69">
        <v>1</v>
      </c>
      <c r="X69">
        <v>1</v>
      </c>
      <c r="Y69">
        <v>1</v>
      </c>
      <c r="Z69">
        <v>1</v>
      </c>
      <c r="AF69">
        <v>1</v>
      </c>
      <c r="AG69">
        <v>328</v>
      </c>
      <c r="AO69">
        <v>0</v>
      </c>
      <c r="AP69">
        <v>0</v>
      </c>
      <c r="AS69">
        <v>0</v>
      </c>
      <c r="AT69">
        <v>0</v>
      </c>
      <c r="AU69">
        <v>100</v>
      </c>
      <c r="AV69">
        <v>100</v>
      </c>
      <c r="AW69">
        <v>0</v>
      </c>
      <c r="AX69">
        <v>0</v>
      </c>
      <c r="AY69">
        <v>0</v>
      </c>
      <c r="BB69">
        <v>0</v>
      </c>
      <c r="BC69">
        <v>0</v>
      </c>
      <c r="BD69">
        <v>0</v>
      </c>
    </row>
    <row r="70" spans="1:56" hidden="1">
      <c r="A70" t="s">
        <v>215</v>
      </c>
      <c r="B70" t="s">
        <v>1627</v>
      </c>
      <c r="C70" t="s">
        <v>943</v>
      </c>
      <c r="D70" s="89" t="s">
        <v>946</v>
      </c>
      <c r="F70">
        <v>1</v>
      </c>
      <c r="G70">
        <v>0</v>
      </c>
      <c r="H70" s="82"/>
      <c r="I70" s="82"/>
      <c r="J70" s="92">
        <f>VLOOKUP(A70,'NOMENCLATURES 10052022'!$C$2:$N$3704,12,FALSE)</f>
        <v>817.8</v>
      </c>
      <c r="L70" s="78">
        <f>VLOOKUP(A70,Feuil2!$A$2:$BN$2000,66,FALSE)</f>
        <v>1.4050734312416553</v>
      </c>
      <c r="M70">
        <v>0</v>
      </c>
      <c r="N70">
        <f t="shared" si="3"/>
        <v>1.4050734312416553</v>
      </c>
      <c r="O70" s="45" t="str">
        <f t="shared" si="2"/>
        <v/>
      </c>
      <c r="P70" s="34">
        <v>1052.4000000000001</v>
      </c>
      <c r="Q70" s="83">
        <f>VLOOKUP(A70,'NOMENCLATURES 10052022'!$C$1:$J$3703,8,FALSE)</f>
        <v>1155.5999999999999</v>
      </c>
      <c r="R70" s="34">
        <v>1262.8800000000001</v>
      </c>
      <c r="S70" s="45">
        <f t="shared" si="4"/>
        <v>1386.7199999999998</v>
      </c>
      <c r="V70">
        <v>1</v>
      </c>
      <c r="W70">
        <v>1</v>
      </c>
      <c r="X70">
        <v>1</v>
      </c>
      <c r="Y70">
        <v>1</v>
      </c>
      <c r="Z70">
        <v>1</v>
      </c>
      <c r="AF70">
        <v>1</v>
      </c>
      <c r="AG70">
        <v>330</v>
      </c>
      <c r="AO70">
        <v>0</v>
      </c>
      <c r="AP70">
        <v>0</v>
      </c>
      <c r="AS70">
        <v>0</v>
      </c>
      <c r="AT70">
        <v>0</v>
      </c>
      <c r="AU70">
        <v>100</v>
      </c>
      <c r="AV70">
        <v>100</v>
      </c>
      <c r="AW70">
        <v>0</v>
      </c>
      <c r="AX70">
        <v>0</v>
      </c>
      <c r="AY70">
        <v>0</v>
      </c>
      <c r="BB70">
        <v>0</v>
      </c>
      <c r="BC70">
        <v>0</v>
      </c>
      <c r="BD70">
        <v>0</v>
      </c>
    </row>
    <row r="71" spans="1:56" hidden="1">
      <c r="A71" t="s">
        <v>217</v>
      </c>
      <c r="B71" t="s">
        <v>1628</v>
      </c>
      <c r="C71" t="s">
        <v>943</v>
      </c>
      <c r="D71" s="89" t="s">
        <v>946</v>
      </c>
      <c r="F71">
        <v>1</v>
      </c>
      <c r="G71">
        <v>0</v>
      </c>
      <c r="H71" s="82"/>
      <c r="I71" s="82"/>
      <c r="J71" s="92">
        <f>VLOOKUP(A71,'NOMENCLATURES 10052022'!$C$2:$N$3704,12,FALSE)</f>
        <v>968</v>
      </c>
      <c r="L71" s="78">
        <f>VLOOKUP(A71,Feuil2!$A$2:$BN$2000,66,FALSE)</f>
        <v>1.3934831460674157</v>
      </c>
      <c r="M71">
        <v>0</v>
      </c>
      <c r="N71">
        <f t="shared" si="3"/>
        <v>1.3934831460674157</v>
      </c>
      <c r="O71" s="45" t="str">
        <f t="shared" ref="O71:O134" si="5">IF(L71=M71,L71,"")</f>
        <v/>
      </c>
      <c r="P71" s="34">
        <v>1240.2</v>
      </c>
      <c r="Q71" s="83">
        <f>VLOOKUP(A71,'NOMENCLATURES 10052022'!$C$1:$J$3703,8,FALSE)</f>
        <v>1357.2</v>
      </c>
      <c r="R71" s="34">
        <v>1488.24</v>
      </c>
      <c r="S71" s="45">
        <f t="shared" si="4"/>
        <v>1628.64</v>
      </c>
      <c r="V71">
        <v>1</v>
      </c>
      <c r="W71">
        <v>1</v>
      </c>
      <c r="X71">
        <v>1</v>
      </c>
      <c r="Y71">
        <v>1</v>
      </c>
      <c r="Z71">
        <v>1</v>
      </c>
      <c r="AF71">
        <v>1</v>
      </c>
      <c r="AG71">
        <v>332</v>
      </c>
      <c r="AO71">
        <v>0</v>
      </c>
      <c r="AP71">
        <v>0</v>
      </c>
      <c r="AS71">
        <v>0</v>
      </c>
      <c r="AT71">
        <v>0</v>
      </c>
      <c r="AU71">
        <v>100</v>
      </c>
      <c r="AV71">
        <v>100</v>
      </c>
      <c r="AW71">
        <v>0</v>
      </c>
      <c r="AX71">
        <v>0</v>
      </c>
      <c r="AY71">
        <v>0</v>
      </c>
      <c r="BB71">
        <v>0</v>
      </c>
      <c r="BC71">
        <v>0</v>
      </c>
      <c r="BD71">
        <v>0</v>
      </c>
    </row>
    <row r="72" spans="1:56" hidden="1">
      <c r="A72" t="s">
        <v>221</v>
      </c>
      <c r="B72" t="s">
        <v>1636</v>
      </c>
      <c r="C72" t="s">
        <v>943</v>
      </c>
      <c r="D72" s="89" t="s">
        <v>946</v>
      </c>
      <c r="F72">
        <v>1</v>
      </c>
      <c r="G72">
        <v>0</v>
      </c>
      <c r="H72" s="82"/>
      <c r="I72" s="82"/>
      <c r="J72" s="92">
        <f>VLOOKUP(A72,'NOMENCLATURES 10052022'!$C$2:$N$3704,12,FALSE)</f>
        <v>1101.3000000000002</v>
      </c>
      <c r="L72" s="78">
        <f>VLOOKUP(A72,Feuil2!$A$2:$BN$2000,66,FALSE)</f>
        <v>1.4934593023255813</v>
      </c>
      <c r="M72">
        <v>0</v>
      </c>
      <c r="N72">
        <f t="shared" si="3"/>
        <v>1.4934593023255813</v>
      </c>
      <c r="O72" s="45" t="str">
        <f t="shared" si="5"/>
        <v/>
      </c>
      <c r="P72" s="34">
        <v>1479.6</v>
      </c>
      <c r="Q72" s="83">
        <f>VLOOKUP(A72,'NOMENCLATURES 10052022'!$C$1:$J$3703,8,FALSE)</f>
        <v>1651.95</v>
      </c>
      <c r="R72" s="34">
        <v>1775.52</v>
      </c>
      <c r="S72" s="45">
        <f t="shared" si="4"/>
        <v>1982.34</v>
      </c>
      <c r="V72">
        <v>1</v>
      </c>
      <c r="W72">
        <v>1</v>
      </c>
      <c r="X72">
        <v>1</v>
      </c>
      <c r="Y72">
        <v>1</v>
      </c>
      <c r="Z72">
        <v>1</v>
      </c>
      <c r="AF72">
        <v>1</v>
      </c>
      <c r="AG72">
        <v>334</v>
      </c>
      <c r="AO72">
        <v>0</v>
      </c>
      <c r="AP72">
        <v>0</v>
      </c>
      <c r="AS72">
        <v>0</v>
      </c>
      <c r="AT72">
        <v>0</v>
      </c>
      <c r="AU72">
        <v>100</v>
      </c>
      <c r="AV72">
        <v>100</v>
      </c>
      <c r="AW72">
        <v>0</v>
      </c>
      <c r="AX72">
        <v>0</v>
      </c>
      <c r="AY72">
        <v>0</v>
      </c>
      <c r="BB72">
        <v>0</v>
      </c>
      <c r="BC72">
        <v>0</v>
      </c>
      <c r="BD72">
        <v>0</v>
      </c>
    </row>
    <row r="73" spans="1:56" hidden="1">
      <c r="A73" t="s">
        <v>225</v>
      </c>
      <c r="B73" t="s">
        <v>1637</v>
      </c>
      <c r="C73" t="s">
        <v>943</v>
      </c>
      <c r="D73" s="89" t="s">
        <v>946</v>
      </c>
      <c r="F73">
        <v>1</v>
      </c>
      <c r="G73">
        <v>0</v>
      </c>
      <c r="H73" s="82"/>
      <c r="I73" s="82"/>
      <c r="J73" s="92">
        <f>VLOOKUP(A73,'NOMENCLATURES 10052022'!$C$2:$N$3704,12,FALSE)</f>
        <v>1242.56</v>
      </c>
      <c r="L73" s="78">
        <f>VLOOKUP(A73,Feuil2!$A$2:$BN$2000,66,FALSE)</f>
        <v>1.4942782467417792</v>
      </c>
      <c r="M73">
        <v>0</v>
      </c>
      <c r="N73">
        <f t="shared" si="3"/>
        <v>1.4942782467417792</v>
      </c>
      <c r="O73" s="45" t="str">
        <f t="shared" si="5"/>
        <v/>
      </c>
      <c r="P73" s="34">
        <v>1692.3</v>
      </c>
      <c r="Q73" s="83">
        <f>VLOOKUP(A73,'NOMENCLATURES 10052022'!$C$1:$J$3703,8,FALSE)</f>
        <v>1863.8400000000001</v>
      </c>
      <c r="R73" s="34">
        <v>2030.76</v>
      </c>
      <c r="S73" s="45">
        <f t="shared" si="4"/>
        <v>2236.6080000000002</v>
      </c>
      <c r="V73">
        <v>1</v>
      </c>
      <c r="W73">
        <v>1</v>
      </c>
      <c r="X73">
        <v>1</v>
      </c>
      <c r="Y73">
        <v>1</v>
      </c>
      <c r="Z73">
        <v>1</v>
      </c>
      <c r="AF73">
        <v>1</v>
      </c>
      <c r="AG73">
        <v>336</v>
      </c>
      <c r="AO73">
        <v>0</v>
      </c>
      <c r="AP73">
        <v>0</v>
      </c>
      <c r="AS73">
        <v>0</v>
      </c>
      <c r="AT73">
        <v>0</v>
      </c>
      <c r="AU73">
        <v>100</v>
      </c>
      <c r="AV73">
        <v>100</v>
      </c>
      <c r="AW73">
        <v>0</v>
      </c>
      <c r="AX73">
        <v>0</v>
      </c>
      <c r="AY73">
        <v>0</v>
      </c>
      <c r="BB73">
        <v>0</v>
      </c>
      <c r="BC73">
        <v>0</v>
      </c>
      <c r="BD73">
        <v>0</v>
      </c>
    </row>
    <row r="74" spans="1:56" hidden="1">
      <c r="A74" t="s">
        <v>227</v>
      </c>
      <c r="B74" t="s">
        <v>1638</v>
      </c>
      <c r="C74" t="s">
        <v>943</v>
      </c>
      <c r="D74" s="89" t="s">
        <v>946</v>
      </c>
      <c r="F74">
        <v>1</v>
      </c>
      <c r="G74">
        <v>0</v>
      </c>
      <c r="H74" s="82"/>
      <c r="I74" s="82"/>
      <c r="J74" s="92">
        <f>VLOOKUP(A74,'NOMENCLATURES 10052022'!$C$2:$N$3704,12,FALSE)</f>
        <v>1150.6399999999999</v>
      </c>
      <c r="L74" s="78">
        <f>VLOOKUP(A74,Feuil2!$A$2:$BN$2000,66,FALSE)</f>
        <v>1.4959059893858986</v>
      </c>
      <c r="M74">
        <v>0</v>
      </c>
      <c r="N74">
        <f t="shared" si="3"/>
        <v>1.4959059893858986</v>
      </c>
      <c r="O74" s="45" t="str">
        <f t="shared" si="5"/>
        <v/>
      </c>
      <c r="P74" s="34">
        <v>1578.48</v>
      </c>
      <c r="Q74" s="83">
        <f>VLOOKUP(A74,'NOMENCLATURES 10052022'!$C$1:$J$3703,8,FALSE)</f>
        <v>1749.16</v>
      </c>
      <c r="R74" s="34">
        <v>1894.18</v>
      </c>
      <c r="S74" s="45">
        <f t="shared" si="4"/>
        <v>2098.9920000000002</v>
      </c>
      <c r="V74">
        <v>1</v>
      </c>
      <c r="W74">
        <v>1</v>
      </c>
      <c r="X74">
        <v>1</v>
      </c>
      <c r="Y74">
        <v>1</v>
      </c>
      <c r="Z74">
        <v>1</v>
      </c>
      <c r="AF74">
        <v>1</v>
      </c>
      <c r="AG74">
        <v>337</v>
      </c>
      <c r="AO74">
        <v>0</v>
      </c>
      <c r="AP74">
        <v>0</v>
      </c>
      <c r="AS74">
        <v>0</v>
      </c>
      <c r="AT74">
        <v>0</v>
      </c>
      <c r="AU74">
        <v>100</v>
      </c>
      <c r="AV74">
        <v>100</v>
      </c>
      <c r="AW74">
        <v>0</v>
      </c>
      <c r="AX74">
        <v>0</v>
      </c>
      <c r="AY74">
        <v>0</v>
      </c>
      <c r="BB74">
        <v>0</v>
      </c>
      <c r="BC74">
        <v>0</v>
      </c>
      <c r="BD74">
        <v>0</v>
      </c>
    </row>
    <row r="75" spans="1:56" hidden="1">
      <c r="A75" t="s">
        <v>229</v>
      </c>
      <c r="B75" t="s">
        <v>1639</v>
      </c>
      <c r="C75" t="s">
        <v>943</v>
      </c>
      <c r="D75" s="89" t="s">
        <v>946</v>
      </c>
      <c r="F75">
        <v>1</v>
      </c>
      <c r="G75">
        <v>0</v>
      </c>
      <c r="H75" s="82"/>
      <c r="I75" s="82"/>
      <c r="J75" s="92">
        <f>VLOOKUP(A75,'NOMENCLATURES 10052022'!$C$2:$N$3704,12,FALSE)</f>
        <v>1417.96</v>
      </c>
      <c r="L75" s="78">
        <f>VLOOKUP(A75,Feuil2!$A$2:$BN$2000,66,FALSE)</f>
        <v>1.49505192425168</v>
      </c>
      <c r="M75">
        <v>0</v>
      </c>
      <c r="N75">
        <f t="shared" si="3"/>
        <v>1.49505192425168</v>
      </c>
      <c r="O75" s="45" t="str">
        <f t="shared" si="5"/>
        <v/>
      </c>
      <c r="P75" s="34">
        <v>1957.92</v>
      </c>
      <c r="Q75" s="83">
        <f>VLOOKUP(A75,'NOMENCLATURES 10052022'!$C$1:$J$3703,8,FALSE)</f>
        <v>2161.7400000000002</v>
      </c>
      <c r="R75" s="34">
        <v>2349.5</v>
      </c>
      <c r="S75" s="45">
        <f t="shared" si="4"/>
        <v>2594.0880000000002</v>
      </c>
      <c r="V75">
        <v>1</v>
      </c>
      <c r="W75">
        <v>1</v>
      </c>
      <c r="X75">
        <v>1</v>
      </c>
      <c r="Y75">
        <v>1</v>
      </c>
      <c r="Z75">
        <v>1</v>
      </c>
      <c r="AF75">
        <v>1</v>
      </c>
      <c r="AG75">
        <v>338</v>
      </c>
      <c r="AO75">
        <v>0</v>
      </c>
      <c r="AP75">
        <v>0</v>
      </c>
      <c r="AS75">
        <v>0</v>
      </c>
      <c r="AT75">
        <v>0</v>
      </c>
      <c r="AU75">
        <v>100</v>
      </c>
      <c r="AV75">
        <v>100</v>
      </c>
      <c r="AW75">
        <v>0</v>
      </c>
      <c r="AX75">
        <v>0</v>
      </c>
      <c r="AY75">
        <v>0</v>
      </c>
      <c r="BB75">
        <v>0</v>
      </c>
      <c r="BC75">
        <v>0</v>
      </c>
      <c r="BD75">
        <v>0</v>
      </c>
    </row>
    <row r="76" spans="1:56" hidden="1">
      <c r="A76" t="s">
        <v>231</v>
      </c>
      <c r="B76" t="s">
        <v>1640</v>
      </c>
      <c r="C76" t="s">
        <v>943</v>
      </c>
      <c r="D76" s="89" t="s">
        <v>946</v>
      </c>
      <c r="F76">
        <v>1</v>
      </c>
      <c r="G76">
        <v>0</v>
      </c>
      <c r="H76" s="82"/>
      <c r="I76" s="82"/>
      <c r="J76" s="92">
        <f>VLOOKUP(A76,'NOMENCLATURES 10052022'!$C$2:$N$3704,12,FALSE)</f>
        <v>1536.3600000000001</v>
      </c>
      <c r="L76" s="78">
        <f>VLOOKUP(A76,Feuil2!$A$2:$BN$2000,66,FALSE)</f>
        <v>1.4954211418880721</v>
      </c>
      <c r="M76">
        <v>0</v>
      </c>
      <c r="N76">
        <f t="shared" si="3"/>
        <v>1.4954211418880721</v>
      </c>
      <c r="O76" s="45" t="str">
        <f t="shared" si="5"/>
        <v/>
      </c>
      <c r="P76" s="34">
        <v>2116.3200000000002</v>
      </c>
      <c r="Q76" s="83">
        <f>VLOOKUP(A76,'NOMENCLATURES 10052022'!$C$1:$J$3703,8,FALSE)</f>
        <v>2339.34</v>
      </c>
      <c r="R76" s="34">
        <v>2539.58</v>
      </c>
      <c r="S76" s="45">
        <f t="shared" si="4"/>
        <v>2807.2080000000001</v>
      </c>
      <c r="V76">
        <v>1</v>
      </c>
      <c r="W76">
        <v>1</v>
      </c>
      <c r="X76">
        <v>1</v>
      </c>
      <c r="Y76">
        <v>1</v>
      </c>
      <c r="Z76">
        <v>1</v>
      </c>
      <c r="AF76">
        <v>1</v>
      </c>
      <c r="AG76">
        <v>339</v>
      </c>
      <c r="AO76">
        <v>0</v>
      </c>
      <c r="AP76">
        <v>0</v>
      </c>
      <c r="AS76">
        <v>0</v>
      </c>
      <c r="AT76">
        <v>0</v>
      </c>
      <c r="AU76">
        <v>100</v>
      </c>
      <c r="AV76">
        <v>100</v>
      </c>
      <c r="AW76">
        <v>0</v>
      </c>
      <c r="AX76">
        <v>0</v>
      </c>
      <c r="AY76">
        <v>0</v>
      </c>
      <c r="BB76">
        <v>0</v>
      </c>
      <c r="BC76">
        <v>0</v>
      </c>
      <c r="BD76">
        <v>0</v>
      </c>
    </row>
    <row r="77" spans="1:56" hidden="1">
      <c r="A77" t="s">
        <v>237</v>
      </c>
      <c r="B77" t="s">
        <v>1641</v>
      </c>
      <c r="C77" t="s">
        <v>943</v>
      </c>
      <c r="D77" s="89" t="s">
        <v>946</v>
      </c>
      <c r="F77">
        <v>1</v>
      </c>
      <c r="G77">
        <v>0</v>
      </c>
      <c r="H77" s="82"/>
      <c r="I77" s="82"/>
      <c r="J77" s="92">
        <f>VLOOKUP(A77,'NOMENCLATURES 10052022'!$C$2:$N$3704,12,FALSE)</f>
        <v>1654.76</v>
      </c>
      <c r="L77" s="78">
        <f>VLOOKUP(A77,Feuil2!$A$2:$BN$2000,66,FALSE)</f>
        <v>1.4957390846922671</v>
      </c>
      <c r="M77">
        <v>0</v>
      </c>
      <c r="N77">
        <f t="shared" si="3"/>
        <v>1.4957390846922671</v>
      </c>
      <c r="O77" s="45" t="str">
        <f t="shared" si="5"/>
        <v/>
      </c>
      <c r="P77" s="34">
        <v>2274.7199999999998</v>
      </c>
      <c r="Q77" s="83">
        <f>VLOOKUP(A77,'NOMENCLATURES 10052022'!$C$1:$J$3703,8,FALSE)</f>
        <v>2516.94</v>
      </c>
      <c r="R77" s="34">
        <v>2729.66</v>
      </c>
      <c r="S77" s="45">
        <f t="shared" si="4"/>
        <v>3020.328</v>
      </c>
      <c r="V77">
        <v>1</v>
      </c>
      <c r="W77">
        <v>1</v>
      </c>
      <c r="X77">
        <v>1</v>
      </c>
      <c r="Y77">
        <v>1</v>
      </c>
      <c r="Z77">
        <v>1</v>
      </c>
      <c r="AF77">
        <v>1</v>
      </c>
      <c r="AG77">
        <v>342</v>
      </c>
      <c r="AO77">
        <v>0</v>
      </c>
      <c r="AP77">
        <v>0</v>
      </c>
      <c r="AS77">
        <v>0</v>
      </c>
      <c r="AT77">
        <v>0</v>
      </c>
      <c r="AU77">
        <v>100</v>
      </c>
      <c r="AV77">
        <v>100</v>
      </c>
      <c r="AW77">
        <v>0</v>
      </c>
      <c r="AX77">
        <v>0</v>
      </c>
      <c r="AY77">
        <v>0</v>
      </c>
      <c r="BB77">
        <v>0</v>
      </c>
      <c r="BC77">
        <v>0</v>
      </c>
      <c r="BD77">
        <v>0</v>
      </c>
    </row>
    <row r="78" spans="1:56" hidden="1">
      <c r="A78" t="s">
        <v>207</v>
      </c>
      <c r="B78" t="s">
        <v>1642</v>
      </c>
      <c r="C78" t="s">
        <v>943</v>
      </c>
      <c r="D78" s="89" t="s">
        <v>946</v>
      </c>
      <c r="F78">
        <v>1</v>
      </c>
      <c r="G78">
        <v>0</v>
      </c>
      <c r="H78" s="82"/>
      <c r="I78" s="82"/>
      <c r="J78" s="92">
        <f>VLOOKUP(A78,'NOMENCLATURES 10052022'!$C$2:$N$3704,12,FALSE)</f>
        <v>588.70000000000005</v>
      </c>
      <c r="L78" s="78">
        <f>VLOOKUP(A78,Feuil2!$A$2:$BN$2000,66,FALSE)</f>
        <v>1.5</v>
      </c>
      <c r="M78">
        <v>0</v>
      </c>
      <c r="N78">
        <f t="shared" si="3"/>
        <v>1.5</v>
      </c>
      <c r="O78" s="45" t="str">
        <f t="shared" si="5"/>
        <v/>
      </c>
      <c r="P78">
        <v>812.85</v>
      </c>
      <c r="Q78" s="83">
        <f>VLOOKUP(A78,'NOMENCLATURES 10052022'!$C$1:$J$3703,8,FALSE)</f>
        <v>883.05000000000007</v>
      </c>
      <c r="R78">
        <v>975.42</v>
      </c>
      <c r="S78" s="45">
        <f t="shared" si="4"/>
        <v>1059.6600000000001</v>
      </c>
      <c r="V78">
        <v>1</v>
      </c>
      <c r="W78">
        <v>1</v>
      </c>
      <c r="X78">
        <v>1</v>
      </c>
      <c r="Y78">
        <v>1</v>
      </c>
      <c r="Z78">
        <v>1</v>
      </c>
      <c r="AF78">
        <v>1</v>
      </c>
      <c r="AG78">
        <v>326</v>
      </c>
      <c r="AO78">
        <v>0</v>
      </c>
      <c r="AP78">
        <v>0</v>
      </c>
      <c r="AS78">
        <v>0</v>
      </c>
      <c r="AT78">
        <v>0</v>
      </c>
      <c r="AU78">
        <v>100</v>
      </c>
      <c r="AV78">
        <v>100</v>
      </c>
      <c r="AW78">
        <v>0</v>
      </c>
      <c r="AX78">
        <v>0</v>
      </c>
      <c r="AY78">
        <v>0</v>
      </c>
      <c r="BB78">
        <v>0</v>
      </c>
      <c r="BC78">
        <v>0</v>
      </c>
      <c r="BD78">
        <v>0</v>
      </c>
    </row>
    <row r="79" spans="1:56" hidden="1">
      <c r="A79" t="s">
        <v>266</v>
      </c>
      <c r="B79" t="s">
        <v>267</v>
      </c>
      <c r="C79" t="s">
        <v>943</v>
      </c>
      <c r="D79" s="89" t="s">
        <v>946</v>
      </c>
      <c r="F79">
        <v>1</v>
      </c>
      <c r="G79">
        <v>0</v>
      </c>
      <c r="H79" s="82"/>
      <c r="I79" s="82"/>
      <c r="J79" s="92">
        <f>VLOOKUP(A79,'NOMENCLATURES 10052022'!$C$2:$N$3704,12,FALSE)</f>
        <v>68.432000000000002</v>
      </c>
      <c r="L79" s="78">
        <f>VLOOKUP(A79,Feuil2!$A$2:$BN$2000,66,FALSE)</f>
        <v>2.0292578496669837</v>
      </c>
      <c r="M79">
        <v>0</v>
      </c>
      <c r="N79">
        <f t="shared" si="3"/>
        <v>2.0292578496669837</v>
      </c>
      <c r="O79" s="45" t="str">
        <f t="shared" si="5"/>
        <v/>
      </c>
      <c r="P79">
        <v>127.97</v>
      </c>
      <c r="Q79" s="83">
        <f>VLOOKUP(A79,'NOMENCLATURES 10052022'!$C$1:$J$3703,8,FALSE)</f>
        <v>138.334</v>
      </c>
      <c r="R79">
        <v>153.56</v>
      </c>
      <c r="S79" s="45">
        <f t="shared" si="4"/>
        <v>166.0008</v>
      </c>
      <c r="V79">
        <v>1</v>
      </c>
      <c r="W79">
        <v>1</v>
      </c>
      <c r="X79">
        <v>1</v>
      </c>
      <c r="Y79">
        <v>1</v>
      </c>
      <c r="Z79">
        <v>1</v>
      </c>
      <c r="AF79">
        <v>1</v>
      </c>
      <c r="AG79">
        <v>450</v>
      </c>
      <c r="AO79">
        <v>0</v>
      </c>
      <c r="AP79">
        <v>0</v>
      </c>
      <c r="AS79">
        <v>0</v>
      </c>
      <c r="AT79">
        <v>0</v>
      </c>
      <c r="AU79">
        <v>100</v>
      </c>
      <c r="AV79">
        <v>100</v>
      </c>
      <c r="AW79">
        <v>0</v>
      </c>
      <c r="AX79">
        <v>0</v>
      </c>
      <c r="AY79">
        <v>0</v>
      </c>
      <c r="BB79">
        <v>0</v>
      </c>
      <c r="BC79">
        <v>0</v>
      </c>
      <c r="BD79">
        <v>0</v>
      </c>
    </row>
    <row r="80" spans="1:56" hidden="1">
      <c r="A80" t="s">
        <v>1810</v>
      </c>
      <c r="B80" t="s">
        <v>1811</v>
      </c>
      <c r="C80" t="s">
        <v>943</v>
      </c>
      <c r="D80" s="89" t="s">
        <v>946</v>
      </c>
      <c r="F80">
        <v>1</v>
      </c>
      <c r="G80">
        <v>0</v>
      </c>
      <c r="H80" s="82"/>
      <c r="I80" s="82"/>
      <c r="J80" s="92">
        <f>VLOOKUP(A80,'NOMENCLATURES 10052022'!$C$2:$N$3704,12,FALSE)</f>
        <v>52.96</v>
      </c>
      <c r="K80">
        <v>1</v>
      </c>
      <c r="L80" s="78">
        <f>VLOOKUP(A80,Feuil2!$A$2:$BN$2000,66,FALSE)</f>
        <v>1.7646910333946884</v>
      </c>
      <c r="M80">
        <v>0</v>
      </c>
      <c r="N80">
        <f t="shared" si="3"/>
        <v>1.7646910333946884</v>
      </c>
      <c r="O80" s="45" t="str">
        <f t="shared" si="5"/>
        <v/>
      </c>
      <c r="P80">
        <v>268.44</v>
      </c>
      <c r="Q80" s="83">
        <f>VLOOKUP(A80,'NOMENCLATURES 10052022'!$C$1:$J$3703,8,FALSE)</f>
        <v>70.124800000000008</v>
      </c>
      <c r="R80">
        <v>322.13</v>
      </c>
      <c r="S80" s="45">
        <f t="shared" si="4"/>
        <v>84.149760000000001</v>
      </c>
      <c r="V80">
        <v>1</v>
      </c>
      <c r="W80">
        <v>1</v>
      </c>
      <c r="X80">
        <v>1</v>
      </c>
      <c r="Y80">
        <v>1</v>
      </c>
      <c r="Z80">
        <v>1</v>
      </c>
      <c r="AF80">
        <v>1</v>
      </c>
      <c r="AO80">
        <v>0</v>
      </c>
      <c r="AP80">
        <v>0</v>
      </c>
      <c r="AS80">
        <v>0</v>
      </c>
      <c r="AT80">
        <v>0</v>
      </c>
      <c r="AU80">
        <v>100</v>
      </c>
      <c r="AV80">
        <v>100</v>
      </c>
      <c r="AW80">
        <v>0</v>
      </c>
      <c r="AX80">
        <v>0</v>
      </c>
      <c r="AY80">
        <v>0</v>
      </c>
      <c r="BB80">
        <v>0</v>
      </c>
      <c r="BC80">
        <v>0</v>
      </c>
      <c r="BD80">
        <v>0</v>
      </c>
    </row>
    <row r="81" spans="1:56">
      <c r="A81" t="s">
        <v>349</v>
      </c>
      <c r="B81" t="s">
        <v>1901</v>
      </c>
      <c r="C81" t="s">
        <v>943</v>
      </c>
      <c r="D81" s="89" t="s">
        <v>946</v>
      </c>
      <c r="F81">
        <v>1</v>
      </c>
      <c r="G81">
        <v>0</v>
      </c>
      <c r="H81" s="82"/>
      <c r="I81" s="82"/>
      <c r="J81" s="92">
        <f>VLOOKUP(A81,'NOMENCLATURES 10052022'!$C$2:$N$3704,12,FALSE)</f>
        <v>657.45</v>
      </c>
      <c r="L81" s="78">
        <f>VLOOKUP(A81,Feuil2!$A$2:$BN$2000,66,FALSE)</f>
        <v>1.4019562579654796</v>
      </c>
      <c r="M81">
        <v>0</v>
      </c>
      <c r="N81">
        <f t="shared" si="3"/>
        <v>1.4019562579654796</v>
      </c>
      <c r="O81" s="45" t="str">
        <f t="shared" si="5"/>
        <v/>
      </c>
      <c r="P81">
        <v>837.26</v>
      </c>
      <c r="Q81" s="83">
        <f>VLOOKUP(A81,'NOMENCLATURES 10052022'!$C$1:$J$3703,8,FALSE)</f>
        <v>949.77899999999988</v>
      </c>
      <c r="R81" s="34">
        <v>1004.71</v>
      </c>
      <c r="S81" s="45">
        <f t="shared" si="4"/>
        <v>1139.7347999999997</v>
      </c>
      <c r="V81">
        <v>1</v>
      </c>
      <c r="W81">
        <v>1</v>
      </c>
      <c r="X81">
        <v>1</v>
      </c>
      <c r="Y81">
        <v>1</v>
      </c>
      <c r="Z81">
        <v>1</v>
      </c>
      <c r="AF81">
        <v>1</v>
      </c>
      <c r="AO81">
        <v>0</v>
      </c>
      <c r="AP81">
        <v>0</v>
      </c>
      <c r="AS81">
        <v>0</v>
      </c>
      <c r="AT81">
        <v>0</v>
      </c>
      <c r="AU81">
        <v>100</v>
      </c>
      <c r="AV81">
        <v>100</v>
      </c>
      <c r="AW81">
        <v>0</v>
      </c>
      <c r="AX81">
        <v>0</v>
      </c>
      <c r="AY81">
        <v>0</v>
      </c>
      <c r="BB81">
        <v>0</v>
      </c>
      <c r="BC81">
        <v>0</v>
      </c>
      <c r="BD81">
        <v>0</v>
      </c>
    </row>
    <row r="82" spans="1:56">
      <c r="A82" t="s">
        <v>351</v>
      </c>
      <c r="B82" t="s">
        <v>1902</v>
      </c>
      <c r="C82" t="s">
        <v>943</v>
      </c>
      <c r="D82" s="89" t="s">
        <v>946</v>
      </c>
      <c r="F82">
        <v>1</v>
      </c>
      <c r="G82">
        <v>0</v>
      </c>
      <c r="H82" s="82"/>
      <c r="I82" s="82"/>
      <c r="J82" s="92">
        <f>VLOOKUP(A82,'NOMENCLATURES 10052022'!$C$2:$N$3704,12,FALSE)</f>
        <v>844.51</v>
      </c>
      <c r="L82" s="78">
        <f>VLOOKUP(A82,Feuil2!$A$2:$BN$2000,66,FALSE)</f>
        <v>1.3750617033018675</v>
      </c>
      <c r="M82">
        <v>0</v>
      </c>
      <c r="N82">
        <f t="shared" si="3"/>
        <v>1.3750617033018675</v>
      </c>
      <c r="O82" s="45" t="str">
        <f t="shared" si="5"/>
        <v/>
      </c>
      <c r="P82" s="34">
        <v>1057.06</v>
      </c>
      <c r="Q82" s="83">
        <f>VLOOKUP(A82,'NOMENCLATURES 10052022'!$C$1:$J$3703,8,FALSE)</f>
        <v>1197.7830000000001</v>
      </c>
      <c r="R82" s="34">
        <v>1268.47</v>
      </c>
      <c r="S82" s="45">
        <f t="shared" si="4"/>
        <v>1437.3396</v>
      </c>
      <c r="V82">
        <v>1</v>
      </c>
      <c r="W82">
        <v>1</v>
      </c>
      <c r="X82">
        <v>1</v>
      </c>
      <c r="Y82">
        <v>1</v>
      </c>
      <c r="Z82">
        <v>1</v>
      </c>
      <c r="AF82">
        <v>1</v>
      </c>
      <c r="AO82">
        <v>0</v>
      </c>
      <c r="AP82">
        <v>0</v>
      </c>
      <c r="AS82">
        <v>0</v>
      </c>
      <c r="AT82">
        <v>0</v>
      </c>
      <c r="AU82">
        <v>100</v>
      </c>
      <c r="AV82">
        <v>100</v>
      </c>
      <c r="AW82">
        <v>0</v>
      </c>
      <c r="AX82">
        <v>0</v>
      </c>
      <c r="AY82">
        <v>0</v>
      </c>
      <c r="BB82">
        <v>0</v>
      </c>
      <c r="BC82">
        <v>0</v>
      </c>
      <c r="BD82">
        <v>0</v>
      </c>
    </row>
    <row r="83" spans="1:56">
      <c r="A83" t="s">
        <v>353</v>
      </c>
      <c r="B83" t="s">
        <v>1903</v>
      </c>
      <c r="C83" t="s">
        <v>943</v>
      </c>
      <c r="D83" s="89" t="s">
        <v>946</v>
      </c>
      <c r="F83">
        <v>1</v>
      </c>
      <c r="G83">
        <v>0</v>
      </c>
      <c r="H83" s="82"/>
      <c r="I83" s="82"/>
      <c r="J83" s="92">
        <f>VLOOKUP(A83,'NOMENCLATURES 10052022'!$C$2:$N$3704,12,FALSE)</f>
        <v>959.45</v>
      </c>
      <c r="L83" s="78">
        <f>VLOOKUP(A83,Feuil2!$A$2:$BN$2000,66,FALSE)</f>
        <v>1.3799735619626818</v>
      </c>
      <c r="M83">
        <v>0</v>
      </c>
      <c r="N83">
        <f t="shared" si="3"/>
        <v>1.3799735619626818</v>
      </c>
      <c r="O83" s="45" t="str">
        <f t="shared" si="5"/>
        <v/>
      </c>
      <c r="P83" s="34">
        <v>1204.43</v>
      </c>
      <c r="Q83" s="83">
        <f>VLOOKUP(A83,'NOMENCLATURES 10052022'!$C$1:$J$3703,8,FALSE)</f>
        <v>1364.6190000000001</v>
      </c>
      <c r="R83" s="34">
        <v>1445.32</v>
      </c>
      <c r="S83" s="45">
        <f t="shared" si="4"/>
        <v>1637.5428000000002</v>
      </c>
      <c r="V83">
        <v>1</v>
      </c>
      <c r="W83">
        <v>1</v>
      </c>
      <c r="X83">
        <v>1</v>
      </c>
      <c r="Y83">
        <v>1</v>
      </c>
      <c r="Z83">
        <v>1</v>
      </c>
      <c r="AF83">
        <v>1</v>
      </c>
      <c r="AO83">
        <v>0</v>
      </c>
      <c r="AP83">
        <v>0</v>
      </c>
      <c r="AS83">
        <v>0</v>
      </c>
      <c r="AT83">
        <v>0</v>
      </c>
      <c r="AU83">
        <v>100</v>
      </c>
      <c r="AV83">
        <v>100</v>
      </c>
      <c r="AW83">
        <v>0</v>
      </c>
      <c r="AX83">
        <v>0</v>
      </c>
      <c r="AY83">
        <v>0</v>
      </c>
      <c r="BB83">
        <v>0</v>
      </c>
      <c r="BC83">
        <v>0</v>
      </c>
      <c r="BD83">
        <v>0</v>
      </c>
    </row>
    <row r="84" spans="1:56">
      <c r="A84" t="s">
        <v>355</v>
      </c>
      <c r="B84" t="s">
        <v>1904</v>
      </c>
      <c r="C84" t="s">
        <v>943</v>
      </c>
      <c r="D84" s="89" t="s">
        <v>946</v>
      </c>
      <c r="F84">
        <v>1</v>
      </c>
      <c r="G84">
        <v>0</v>
      </c>
      <c r="H84" s="82"/>
      <c r="I84" s="82"/>
      <c r="J84" s="92">
        <f>VLOOKUP(A84,'NOMENCLATURES 10052022'!$C$2:$N$3704,12,FALSE)</f>
        <v>1218.1200000000001</v>
      </c>
      <c r="L84" s="78">
        <f>VLOOKUP(A84,Feuil2!$A$2:$BN$2000,66,FALSE)</f>
        <v>1.3694443757878345</v>
      </c>
      <c r="M84">
        <v>0</v>
      </c>
      <c r="N84">
        <f t="shared" si="3"/>
        <v>1.3694443757878345</v>
      </c>
      <c r="O84" s="45" t="str">
        <f t="shared" si="5"/>
        <v/>
      </c>
      <c r="P84" s="34">
        <v>1523.67</v>
      </c>
      <c r="Q84" s="83">
        <f>VLOOKUP(A84,'NOMENCLATURES 10052022'!$C$1:$J$3703,8,FALSE)</f>
        <v>1718.077</v>
      </c>
      <c r="R84" s="34">
        <v>1828.4</v>
      </c>
      <c r="S84" s="45">
        <f t="shared" si="4"/>
        <v>2061.6923999999999</v>
      </c>
      <c r="V84">
        <v>1</v>
      </c>
      <c r="W84">
        <v>1</v>
      </c>
      <c r="X84">
        <v>1</v>
      </c>
      <c r="Y84">
        <v>1</v>
      </c>
      <c r="AF84">
        <v>1</v>
      </c>
      <c r="AO84">
        <v>0</v>
      </c>
      <c r="AP84">
        <v>0</v>
      </c>
      <c r="AS84">
        <v>0</v>
      </c>
      <c r="AT84">
        <v>0</v>
      </c>
      <c r="AU84">
        <v>100</v>
      </c>
      <c r="AV84">
        <v>100</v>
      </c>
      <c r="AW84">
        <v>0</v>
      </c>
      <c r="AX84">
        <v>0</v>
      </c>
      <c r="AY84">
        <v>0</v>
      </c>
      <c r="BB84">
        <v>0</v>
      </c>
      <c r="BC84">
        <v>0</v>
      </c>
      <c r="BD84">
        <v>0</v>
      </c>
    </row>
    <row r="85" spans="1:56">
      <c r="A85" t="s">
        <v>359</v>
      </c>
      <c r="B85" t="s">
        <v>1905</v>
      </c>
      <c r="C85" t="s">
        <v>943</v>
      </c>
      <c r="D85" s="89" t="s">
        <v>946</v>
      </c>
      <c r="F85">
        <v>1</v>
      </c>
      <c r="G85">
        <v>0</v>
      </c>
      <c r="H85" s="82"/>
      <c r="I85" s="82"/>
      <c r="J85" s="92">
        <f>VLOOKUP(A85,'NOMENCLATURES 10052022'!$C$2:$N$3704,12,FALSE)</f>
        <v>1280.3399999999999</v>
      </c>
      <c r="L85" s="78">
        <f>VLOOKUP(A85,Feuil2!$A$2:$BN$2000,66,FALSE)</f>
        <v>1.3752161900933189</v>
      </c>
      <c r="M85">
        <v>0</v>
      </c>
      <c r="N85">
        <f t="shared" si="3"/>
        <v>1.3752161900933189</v>
      </c>
      <c r="O85" s="45" t="str">
        <f t="shared" si="5"/>
        <v/>
      </c>
      <c r="P85" s="34">
        <v>1607.78</v>
      </c>
      <c r="Q85" s="83">
        <f>VLOOKUP(A85,'NOMENCLATURES 10052022'!$C$1:$J$3703,8,FALSE)</f>
        <v>1811.1050000000002</v>
      </c>
      <c r="R85" s="34">
        <v>1929.34</v>
      </c>
      <c r="S85" s="45">
        <f t="shared" si="4"/>
        <v>2173.326</v>
      </c>
      <c r="V85">
        <v>1</v>
      </c>
      <c r="W85">
        <v>1</v>
      </c>
      <c r="X85">
        <v>1</v>
      </c>
      <c r="Y85">
        <v>1</v>
      </c>
      <c r="Z85">
        <v>1</v>
      </c>
      <c r="AF85">
        <v>1</v>
      </c>
      <c r="AO85">
        <v>0</v>
      </c>
      <c r="AP85">
        <v>0</v>
      </c>
      <c r="AS85">
        <v>0</v>
      </c>
      <c r="AT85">
        <v>0</v>
      </c>
      <c r="AU85">
        <v>100</v>
      </c>
      <c r="AV85">
        <v>100</v>
      </c>
      <c r="AW85">
        <v>0</v>
      </c>
      <c r="AX85">
        <v>0</v>
      </c>
      <c r="AY85">
        <v>0</v>
      </c>
      <c r="BB85">
        <v>0</v>
      </c>
      <c r="BC85">
        <v>0</v>
      </c>
      <c r="BD85">
        <v>0</v>
      </c>
    </row>
    <row r="86" spans="1:56">
      <c r="A86" t="s">
        <v>361</v>
      </c>
      <c r="B86" t="s">
        <v>1906</v>
      </c>
      <c r="C86" t="s">
        <v>943</v>
      </c>
      <c r="D86" s="89" t="s">
        <v>946</v>
      </c>
      <c r="F86">
        <v>1</v>
      </c>
      <c r="G86">
        <v>0</v>
      </c>
      <c r="H86" s="82"/>
      <c r="I86" s="82"/>
      <c r="J86" s="92">
        <f>VLOOKUP(A86,'NOMENCLATURES 10052022'!$C$2:$N$3704,12,FALSE)</f>
        <v>1590.69</v>
      </c>
      <c r="L86" s="78">
        <f>VLOOKUP(A86,Feuil2!$A$2:$BN$2000,66,FALSE)</f>
        <v>1.3665026432671401</v>
      </c>
      <c r="M86">
        <v>0</v>
      </c>
      <c r="N86">
        <f t="shared" si="3"/>
        <v>1.3665026432671401</v>
      </c>
      <c r="O86" s="45" t="str">
        <f t="shared" si="5"/>
        <v/>
      </c>
      <c r="P86" s="34">
        <v>1989.06</v>
      </c>
      <c r="Q86" s="83">
        <f>VLOOKUP(A86,'NOMENCLATURES 10052022'!$C$1:$J$3703,8,FALSE)</f>
        <v>2236.915</v>
      </c>
      <c r="R86" s="34">
        <v>2386.87</v>
      </c>
      <c r="S86" s="45">
        <f t="shared" si="4"/>
        <v>2684.2979999999998</v>
      </c>
      <c r="V86">
        <v>1</v>
      </c>
      <c r="W86">
        <v>1</v>
      </c>
      <c r="X86">
        <v>1</v>
      </c>
      <c r="Y86">
        <v>1</v>
      </c>
      <c r="Z86">
        <v>1</v>
      </c>
      <c r="AF86">
        <v>1</v>
      </c>
      <c r="AO86">
        <v>0</v>
      </c>
      <c r="AP86">
        <v>0</v>
      </c>
      <c r="AS86">
        <v>0</v>
      </c>
      <c r="AT86">
        <v>0</v>
      </c>
      <c r="AU86">
        <v>100</v>
      </c>
      <c r="AV86">
        <v>100</v>
      </c>
      <c r="AW86">
        <v>0</v>
      </c>
      <c r="AX86">
        <v>0</v>
      </c>
      <c r="AY86">
        <v>0</v>
      </c>
      <c r="BB86">
        <v>0</v>
      </c>
      <c r="BC86">
        <v>0</v>
      </c>
      <c r="BD86">
        <v>0</v>
      </c>
    </row>
    <row r="87" spans="1:56">
      <c r="A87" t="s">
        <v>365</v>
      </c>
      <c r="B87" t="s">
        <v>1907</v>
      </c>
      <c r="C87" t="s">
        <v>943</v>
      </c>
      <c r="D87" s="89" t="s">
        <v>946</v>
      </c>
      <c r="F87">
        <v>1</v>
      </c>
      <c r="G87">
        <v>0</v>
      </c>
      <c r="H87" s="82"/>
      <c r="I87" s="82"/>
      <c r="J87" s="92">
        <f>VLOOKUP(A87,'NOMENCLATURES 10052022'!$C$2:$N$3704,12,FALSE)</f>
        <v>1652.9099999999999</v>
      </c>
      <c r="L87" s="78">
        <f>VLOOKUP(A87,Feuil2!$A$2:$BN$2000,66,FALSE)</f>
        <v>1.3710755525574381</v>
      </c>
      <c r="M87">
        <v>0</v>
      </c>
      <c r="N87">
        <f t="shared" si="3"/>
        <v>1.3710755525574381</v>
      </c>
      <c r="O87" s="45" t="str">
        <f t="shared" si="5"/>
        <v/>
      </c>
      <c r="P87" s="34">
        <v>2073.15</v>
      </c>
      <c r="Q87" s="83">
        <f>VLOOKUP(A87,'NOMENCLATURES 10052022'!$C$1:$J$3703,8,FALSE)</f>
        <v>2329.9430000000002</v>
      </c>
      <c r="R87" s="34">
        <v>2487.7800000000002</v>
      </c>
      <c r="S87" s="45">
        <f t="shared" si="4"/>
        <v>2795.9316000000003</v>
      </c>
      <c r="V87">
        <v>1</v>
      </c>
      <c r="W87">
        <v>1</v>
      </c>
      <c r="X87">
        <v>1</v>
      </c>
      <c r="Y87">
        <v>1</v>
      </c>
      <c r="Z87">
        <v>1</v>
      </c>
      <c r="AF87">
        <v>1</v>
      </c>
      <c r="AO87">
        <v>0</v>
      </c>
      <c r="AP87">
        <v>0</v>
      </c>
      <c r="AS87">
        <v>0</v>
      </c>
      <c r="AT87">
        <v>0</v>
      </c>
      <c r="AU87">
        <v>100</v>
      </c>
      <c r="AV87">
        <v>100</v>
      </c>
      <c r="AW87">
        <v>0</v>
      </c>
      <c r="AX87">
        <v>0</v>
      </c>
      <c r="AY87">
        <v>0</v>
      </c>
      <c r="BB87">
        <v>0</v>
      </c>
      <c r="BC87">
        <v>0</v>
      </c>
      <c r="BD87">
        <v>0</v>
      </c>
    </row>
    <row r="88" spans="1:56">
      <c r="A88" t="s">
        <v>367</v>
      </c>
      <c r="B88" t="s">
        <v>1908</v>
      </c>
      <c r="C88" t="s">
        <v>943</v>
      </c>
      <c r="D88" s="89" t="s">
        <v>946</v>
      </c>
      <c r="F88">
        <v>1</v>
      </c>
      <c r="G88">
        <v>0</v>
      </c>
      <c r="H88" s="82"/>
      <c r="I88" s="82"/>
      <c r="J88" s="92">
        <f>VLOOKUP(A88,'NOMENCLATURES 10052022'!$C$2:$N$3704,12,FALSE)</f>
        <v>1806.1299999999999</v>
      </c>
      <c r="L88" s="78">
        <f>VLOOKUP(A88,Feuil2!$A$2:$BN$2000,66,FALSE)</f>
        <v>1.3676513017221998</v>
      </c>
      <c r="M88">
        <v>0</v>
      </c>
      <c r="N88">
        <f t="shared" si="3"/>
        <v>1.3676513017221998</v>
      </c>
      <c r="O88" s="45" t="str">
        <f t="shared" si="5"/>
        <v/>
      </c>
      <c r="P88" s="34">
        <v>2265.85</v>
      </c>
      <c r="Q88" s="83">
        <f>VLOOKUP(A88,'NOMENCLATURES 10052022'!$C$1:$J$3703,8,FALSE)</f>
        <v>2535.7710000000002</v>
      </c>
      <c r="R88" s="34">
        <v>2719.02</v>
      </c>
      <c r="S88" s="45">
        <f t="shared" si="4"/>
        <v>3042.9252000000001</v>
      </c>
      <c r="V88">
        <v>1</v>
      </c>
      <c r="W88">
        <v>1</v>
      </c>
      <c r="X88">
        <v>1</v>
      </c>
      <c r="Y88">
        <v>1</v>
      </c>
      <c r="Z88">
        <v>1</v>
      </c>
      <c r="AF88">
        <v>1</v>
      </c>
      <c r="AO88">
        <v>0</v>
      </c>
      <c r="AP88">
        <v>0</v>
      </c>
      <c r="AS88">
        <v>0</v>
      </c>
      <c r="AT88">
        <v>0</v>
      </c>
      <c r="AU88">
        <v>100</v>
      </c>
      <c r="AV88">
        <v>100</v>
      </c>
      <c r="AW88">
        <v>0</v>
      </c>
      <c r="AX88">
        <v>0</v>
      </c>
      <c r="AY88">
        <v>0</v>
      </c>
      <c r="BB88">
        <v>0</v>
      </c>
      <c r="BC88">
        <v>0</v>
      </c>
      <c r="BD88">
        <v>0</v>
      </c>
    </row>
    <row r="89" spans="1:56">
      <c r="A89" t="s">
        <v>371</v>
      </c>
      <c r="B89" t="s">
        <v>1909</v>
      </c>
      <c r="C89" t="s">
        <v>943</v>
      </c>
      <c r="D89" s="89" t="s">
        <v>946</v>
      </c>
      <c r="F89">
        <v>1</v>
      </c>
      <c r="G89">
        <v>0</v>
      </c>
      <c r="H89" s="82"/>
      <c r="I89" s="82"/>
      <c r="J89" s="92">
        <f>VLOOKUP(A89,'NOMENCLATURES 10052022'!$C$2:$N$3704,12,FALSE)</f>
        <v>2103.63</v>
      </c>
      <c r="L89" s="78">
        <f>VLOOKUP(A89,Feuil2!$A$2:$BN$2000,66,FALSE)</f>
        <v>1.4202255489531683</v>
      </c>
      <c r="M89">
        <v>0</v>
      </c>
      <c r="N89">
        <f t="shared" si="3"/>
        <v>1.4202255489531683</v>
      </c>
      <c r="O89" s="45" t="str">
        <f t="shared" si="5"/>
        <v/>
      </c>
      <c r="P89" s="34">
        <v>2641.64</v>
      </c>
      <c r="Q89" s="83">
        <f>VLOOKUP(A89,'NOMENCLATURES 10052022'!$C$1:$J$3703,8,FALSE)</f>
        <v>3060.4010000000003</v>
      </c>
      <c r="R89" s="34">
        <v>3169.97</v>
      </c>
      <c r="S89" s="45">
        <f t="shared" si="4"/>
        <v>3672.4812000000002</v>
      </c>
      <c r="V89">
        <v>1</v>
      </c>
      <c r="W89">
        <v>1</v>
      </c>
      <c r="X89">
        <v>1</v>
      </c>
      <c r="Y89">
        <v>1</v>
      </c>
      <c r="Z89">
        <v>1</v>
      </c>
      <c r="AF89">
        <v>1</v>
      </c>
      <c r="AO89">
        <v>0</v>
      </c>
      <c r="AP89">
        <v>0</v>
      </c>
      <c r="AS89">
        <v>0</v>
      </c>
      <c r="AT89">
        <v>0</v>
      </c>
      <c r="AU89">
        <v>100</v>
      </c>
      <c r="AV89">
        <v>100</v>
      </c>
      <c r="AW89">
        <v>0</v>
      </c>
      <c r="AX89">
        <v>0</v>
      </c>
      <c r="AY89">
        <v>0</v>
      </c>
      <c r="BB89">
        <v>0</v>
      </c>
      <c r="BC89">
        <v>0</v>
      </c>
      <c r="BD89">
        <v>0</v>
      </c>
    </row>
    <row r="90" spans="1:56">
      <c r="A90" t="s">
        <v>375</v>
      </c>
      <c r="B90" t="s">
        <v>1910</v>
      </c>
      <c r="C90" t="s">
        <v>943</v>
      </c>
      <c r="D90" s="89" t="s">
        <v>946</v>
      </c>
      <c r="F90">
        <v>1</v>
      </c>
      <c r="G90">
        <v>0</v>
      </c>
      <c r="H90" s="82"/>
      <c r="I90" s="82"/>
      <c r="J90" s="92">
        <f>VLOOKUP(A90,'NOMENCLATURES 10052022'!$C$2:$N$3704,12,FALSE)</f>
        <v>2462.56</v>
      </c>
      <c r="L90" s="78">
        <f>VLOOKUP(A90,Feuil2!$A$2:$BN$2000,66,FALSE)</f>
        <v>1.4154616962797797</v>
      </c>
      <c r="M90">
        <v>0</v>
      </c>
      <c r="N90">
        <f t="shared" si="3"/>
        <v>1.4154616962797797</v>
      </c>
      <c r="O90" s="45" t="str">
        <f t="shared" si="5"/>
        <v/>
      </c>
      <c r="P90" s="34">
        <v>3178.8</v>
      </c>
      <c r="Q90" s="83">
        <f>VLOOKUP(A90,'NOMENCLATURES 10052022'!$C$1:$J$3703,8,FALSE)</f>
        <v>3577.0290000000005</v>
      </c>
      <c r="R90" s="34">
        <v>3814.56</v>
      </c>
      <c r="S90" s="45">
        <f t="shared" si="4"/>
        <v>4292.4348</v>
      </c>
      <c r="V90">
        <v>1</v>
      </c>
      <c r="W90">
        <v>1</v>
      </c>
      <c r="X90">
        <v>1</v>
      </c>
      <c r="Y90">
        <v>1</v>
      </c>
      <c r="Z90">
        <v>1</v>
      </c>
      <c r="AF90">
        <v>1</v>
      </c>
      <c r="AO90">
        <v>0</v>
      </c>
      <c r="AP90">
        <v>0</v>
      </c>
      <c r="AS90">
        <v>0</v>
      </c>
      <c r="AT90">
        <v>0</v>
      </c>
      <c r="AU90">
        <v>100</v>
      </c>
      <c r="AV90">
        <v>100</v>
      </c>
      <c r="AW90">
        <v>0</v>
      </c>
      <c r="AX90">
        <v>0</v>
      </c>
      <c r="AY90">
        <v>0</v>
      </c>
      <c r="BB90">
        <v>0</v>
      </c>
      <c r="BC90">
        <v>0</v>
      </c>
      <c r="BD90">
        <v>0</v>
      </c>
    </row>
    <row r="91" spans="1:56">
      <c r="A91" t="s">
        <v>379</v>
      </c>
      <c r="B91" t="s">
        <v>1911</v>
      </c>
      <c r="C91" t="s">
        <v>943</v>
      </c>
      <c r="D91" s="89" t="s">
        <v>946</v>
      </c>
      <c r="F91">
        <v>1</v>
      </c>
      <c r="G91">
        <v>0</v>
      </c>
      <c r="H91" s="82"/>
      <c r="I91" s="82"/>
      <c r="J91" s="92">
        <f>VLOOKUP(A91,'NOMENCLATURES 10052022'!$C$2:$N$3704,12,FALSE)</f>
        <v>2766.3999999999996</v>
      </c>
      <c r="L91" s="78">
        <f>VLOOKUP(A91,Feuil2!$A$2:$BN$2000,66,FALSE)</f>
        <v>1.4173252188482335</v>
      </c>
      <c r="M91">
        <v>0</v>
      </c>
      <c r="N91">
        <f t="shared" si="3"/>
        <v>1.4173252188482335</v>
      </c>
      <c r="O91" s="45" t="str">
        <f t="shared" si="5"/>
        <v/>
      </c>
      <c r="P91" s="34">
        <v>3603.65</v>
      </c>
      <c r="Q91" s="83">
        <f>VLOOKUP(A91,'NOMENCLATURES 10052022'!$C$1:$J$3703,8,FALSE)</f>
        <v>4054.7450000000003</v>
      </c>
      <c r="R91" s="34">
        <v>4324.38</v>
      </c>
      <c r="S91" s="45">
        <f t="shared" si="4"/>
        <v>4865.6940000000004</v>
      </c>
      <c r="V91">
        <v>1</v>
      </c>
      <c r="W91">
        <v>1</v>
      </c>
      <c r="X91">
        <v>1</v>
      </c>
      <c r="Y91">
        <v>1</v>
      </c>
      <c r="Z91">
        <v>1</v>
      </c>
      <c r="AF91">
        <v>1</v>
      </c>
      <c r="AO91">
        <v>0</v>
      </c>
      <c r="AP91">
        <v>0</v>
      </c>
      <c r="AS91">
        <v>0</v>
      </c>
      <c r="AT91">
        <v>0</v>
      </c>
      <c r="AU91">
        <v>100</v>
      </c>
      <c r="AV91">
        <v>100</v>
      </c>
      <c r="AW91">
        <v>0</v>
      </c>
      <c r="AX91">
        <v>0</v>
      </c>
      <c r="AY91">
        <v>0</v>
      </c>
      <c r="BB91">
        <v>0</v>
      </c>
      <c r="BC91">
        <v>0</v>
      </c>
      <c r="BD91">
        <v>0</v>
      </c>
    </row>
    <row r="92" spans="1:56">
      <c r="A92" t="s">
        <v>381</v>
      </c>
      <c r="B92" t="s">
        <v>1912</v>
      </c>
      <c r="C92" t="s">
        <v>943</v>
      </c>
      <c r="D92" s="89" t="s">
        <v>946</v>
      </c>
      <c r="F92">
        <v>1</v>
      </c>
      <c r="G92">
        <v>0</v>
      </c>
      <c r="H92" s="82"/>
      <c r="I92" s="82"/>
      <c r="J92" s="92">
        <f>VLOOKUP(A92,'NOMENCLATURES 10052022'!$C$2:$N$3704,12,FALSE)</f>
        <v>2890.8399999999997</v>
      </c>
      <c r="L92" s="78">
        <f>VLOOKUP(A92,Feuil2!$A$2:$BN$2000,66,FALSE)</f>
        <v>1.4203707539158776</v>
      </c>
      <c r="M92">
        <v>0</v>
      </c>
      <c r="N92">
        <f t="shared" si="3"/>
        <v>1.4203707539158776</v>
      </c>
      <c r="O92" s="45" t="str">
        <f t="shared" si="5"/>
        <v/>
      </c>
      <c r="P92" s="34">
        <v>3771.84</v>
      </c>
      <c r="Q92" s="83">
        <f>VLOOKUP(A92,'NOMENCLATURES 10052022'!$C$1:$J$3703,8,FALSE)</f>
        <v>4240.8010000000004</v>
      </c>
      <c r="R92" s="34">
        <v>4526.21</v>
      </c>
      <c r="S92" s="45">
        <f t="shared" si="4"/>
        <v>5088.9612000000006</v>
      </c>
      <c r="V92">
        <v>1</v>
      </c>
      <c r="W92">
        <v>1</v>
      </c>
      <c r="X92">
        <v>1</v>
      </c>
      <c r="Y92">
        <v>1</v>
      </c>
      <c r="Z92">
        <v>1</v>
      </c>
      <c r="AF92">
        <v>1</v>
      </c>
      <c r="AO92">
        <v>0</v>
      </c>
      <c r="AP92">
        <v>0</v>
      </c>
      <c r="AS92">
        <v>0</v>
      </c>
      <c r="AT92">
        <v>0</v>
      </c>
      <c r="AU92">
        <v>100</v>
      </c>
      <c r="AV92">
        <v>100</v>
      </c>
      <c r="AW92">
        <v>0</v>
      </c>
      <c r="AX92">
        <v>0</v>
      </c>
      <c r="AY92">
        <v>0</v>
      </c>
      <c r="BB92">
        <v>0</v>
      </c>
      <c r="BC92">
        <v>0</v>
      </c>
      <c r="BD92">
        <v>0</v>
      </c>
    </row>
    <row r="93" spans="1:56">
      <c r="A93" t="s">
        <v>385</v>
      </c>
      <c r="B93" t="s">
        <v>1913</v>
      </c>
      <c r="C93" t="s">
        <v>943</v>
      </c>
      <c r="D93" s="89" t="s">
        <v>946</v>
      </c>
      <c r="F93">
        <v>1</v>
      </c>
      <c r="G93">
        <v>0</v>
      </c>
      <c r="H93" s="82"/>
      <c r="I93" s="82"/>
      <c r="J93" s="92">
        <f>VLOOKUP(A93,'NOMENCLATURES 10052022'!$C$2:$N$3704,12,FALSE)</f>
        <v>3003.2</v>
      </c>
      <c r="L93" s="78">
        <f>VLOOKUP(A93,Feuil2!$A$2:$BN$2000,66,FALSE)</f>
        <v>1.4236659437190253</v>
      </c>
      <c r="M93">
        <v>0</v>
      </c>
      <c r="N93">
        <f t="shared" si="3"/>
        <v>1.4236659437190253</v>
      </c>
      <c r="O93" s="45" t="str">
        <f t="shared" si="5"/>
        <v/>
      </c>
      <c r="P93" s="34">
        <v>3920.45</v>
      </c>
      <c r="Q93" s="83">
        <f>VLOOKUP(A93,'NOMENCLATURES 10052022'!$C$1:$J$3703,8,FALSE)</f>
        <v>4409.9449999999997</v>
      </c>
      <c r="R93" s="34">
        <v>4704.54</v>
      </c>
      <c r="S93" s="45">
        <f t="shared" si="4"/>
        <v>5291.9339999999993</v>
      </c>
      <c r="V93">
        <v>1</v>
      </c>
      <c r="W93">
        <v>1</v>
      </c>
      <c r="X93">
        <v>1</v>
      </c>
      <c r="Y93">
        <v>1</v>
      </c>
      <c r="Z93">
        <v>1</v>
      </c>
      <c r="AF93">
        <v>1</v>
      </c>
      <c r="AO93">
        <v>0</v>
      </c>
      <c r="AP93">
        <v>0</v>
      </c>
      <c r="AS93">
        <v>0</v>
      </c>
      <c r="AT93">
        <v>0</v>
      </c>
      <c r="AU93">
        <v>100</v>
      </c>
      <c r="AV93">
        <v>100</v>
      </c>
      <c r="AW93">
        <v>0</v>
      </c>
      <c r="AX93">
        <v>0</v>
      </c>
      <c r="AY93">
        <v>0</v>
      </c>
      <c r="BB93">
        <v>0</v>
      </c>
      <c r="BC93">
        <v>0</v>
      </c>
      <c r="BD93">
        <v>0</v>
      </c>
    </row>
    <row r="94" spans="1:56">
      <c r="A94" t="s">
        <v>357</v>
      </c>
      <c r="B94" t="s">
        <v>1949</v>
      </c>
      <c r="C94" t="s">
        <v>943</v>
      </c>
      <c r="D94" s="89" t="s">
        <v>946</v>
      </c>
      <c r="F94">
        <v>1</v>
      </c>
      <c r="G94">
        <v>0</v>
      </c>
      <c r="H94" s="82"/>
      <c r="I94" s="82"/>
      <c r="J94" s="92">
        <f>VLOOKUP(A94,'NOMENCLATURES 10052022'!$C$2:$N$3704,12,FALSE)</f>
        <v>1234.8300000000002</v>
      </c>
      <c r="L94" s="78">
        <f>VLOOKUP(A94,Feuil2!$A$2:$BN$2000,66,FALSE)</f>
        <v>1.4166076036622006</v>
      </c>
      <c r="M94">
        <v>0</v>
      </c>
      <c r="N94">
        <f t="shared" si="3"/>
        <v>1.4166076036622006</v>
      </c>
      <c r="O94" s="45" t="str">
        <f t="shared" si="5"/>
        <v/>
      </c>
      <c r="P94" s="34">
        <v>1602.98</v>
      </c>
      <c r="Q94" s="83">
        <f>VLOOKUP(A94,'NOMENCLATURES 10052022'!$C$1:$J$3703,8,FALSE)</f>
        <v>1792.8209999999999</v>
      </c>
      <c r="R94" s="34">
        <v>1923.58</v>
      </c>
      <c r="S94" s="45">
        <f t="shared" si="4"/>
        <v>2151.3851999999997</v>
      </c>
      <c r="V94">
        <v>1</v>
      </c>
      <c r="W94">
        <v>1</v>
      </c>
      <c r="X94">
        <v>1</v>
      </c>
      <c r="Y94">
        <v>1</v>
      </c>
      <c r="Z94">
        <v>1</v>
      </c>
      <c r="AF94">
        <v>1</v>
      </c>
      <c r="AO94">
        <v>0</v>
      </c>
      <c r="AP94">
        <v>0</v>
      </c>
      <c r="AS94">
        <v>0</v>
      </c>
      <c r="AT94">
        <v>0</v>
      </c>
      <c r="AU94">
        <v>100</v>
      </c>
      <c r="AV94">
        <v>100</v>
      </c>
      <c r="AW94">
        <v>0</v>
      </c>
      <c r="AX94">
        <v>0</v>
      </c>
      <c r="AY94">
        <v>0</v>
      </c>
      <c r="BB94">
        <v>0</v>
      </c>
      <c r="BC94">
        <v>0</v>
      </c>
      <c r="BD94">
        <v>0</v>
      </c>
    </row>
    <row r="95" spans="1:56">
      <c r="A95" t="s">
        <v>373</v>
      </c>
      <c r="B95" t="s">
        <v>1967</v>
      </c>
      <c r="C95" t="s">
        <v>943</v>
      </c>
      <c r="D95" s="89" t="s">
        <v>946</v>
      </c>
      <c r="F95">
        <v>1</v>
      </c>
      <c r="G95">
        <v>0</v>
      </c>
      <c r="H95" s="82"/>
      <c r="I95" s="82"/>
      <c r="J95" s="92">
        <f>VLOOKUP(A95,'NOMENCLATURES 10052022'!$C$2:$N$3704,12,FALSE)</f>
        <v>2113.29</v>
      </c>
      <c r="L95" s="78">
        <f>VLOOKUP(A95,Feuil2!$A$2:$BN$2000,66,FALSE)</f>
        <v>1.4141259690522643</v>
      </c>
      <c r="M95">
        <v>0</v>
      </c>
      <c r="N95">
        <f t="shared" si="3"/>
        <v>1.4141259690522643</v>
      </c>
      <c r="O95" s="45" t="str">
        <f t="shared" si="5"/>
        <v/>
      </c>
      <c r="P95" s="34">
        <v>2739.81</v>
      </c>
      <c r="Q95" s="83">
        <f>VLOOKUP(A95,'NOMENCLATURES 10052022'!$C$1:$J$3703,8,FALSE)</f>
        <v>3090.2190000000001</v>
      </c>
      <c r="R95" s="34">
        <v>3287.77</v>
      </c>
      <c r="S95" s="45">
        <f t="shared" si="4"/>
        <v>3708.2628</v>
      </c>
      <c r="V95">
        <v>1</v>
      </c>
      <c r="W95">
        <v>1</v>
      </c>
      <c r="X95">
        <v>1</v>
      </c>
      <c r="Y95">
        <v>1</v>
      </c>
      <c r="Z95">
        <v>1</v>
      </c>
      <c r="AF95">
        <v>1</v>
      </c>
      <c r="AO95">
        <v>0</v>
      </c>
      <c r="AP95">
        <v>0</v>
      </c>
      <c r="AS95">
        <v>0</v>
      </c>
      <c r="AT95">
        <v>0</v>
      </c>
      <c r="AU95">
        <v>100</v>
      </c>
      <c r="AV95">
        <v>100</v>
      </c>
      <c r="AW95">
        <v>0</v>
      </c>
      <c r="AX95">
        <v>0</v>
      </c>
      <c r="AY95">
        <v>0</v>
      </c>
      <c r="BB95">
        <v>0</v>
      </c>
      <c r="BC95">
        <v>0</v>
      </c>
      <c r="BD95">
        <v>0</v>
      </c>
    </row>
    <row r="96" spans="1:56" hidden="1">
      <c r="A96" t="s">
        <v>223</v>
      </c>
      <c r="B96" t="s">
        <v>1968</v>
      </c>
      <c r="C96" t="s">
        <v>943</v>
      </c>
      <c r="D96" s="89" t="s">
        <v>946</v>
      </c>
      <c r="F96">
        <v>1</v>
      </c>
      <c r="G96">
        <v>0</v>
      </c>
      <c r="H96" s="82"/>
      <c r="I96" s="82"/>
      <c r="J96" s="92">
        <f>VLOOKUP(A96,'NOMENCLATURES 10052022'!$C$2:$N$3704,12,FALSE)</f>
        <v>1032.24</v>
      </c>
      <c r="L96" s="78">
        <f>VLOOKUP(A96,Feuil2!$A$2:$BN$2000,66,FALSE)</f>
        <v>1.4954507160909858</v>
      </c>
      <c r="M96">
        <v>0</v>
      </c>
      <c r="N96">
        <f t="shared" si="3"/>
        <v>1.4954507160909858</v>
      </c>
      <c r="O96" s="45" t="str">
        <f t="shared" si="5"/>
        <v/>
      </c>
      <c r="P96" s="34">
        <v>1420.08</v>
      </c>
      <c r="Q96" s="83">
        <f>VLOOKUP(A96,'NOMENCLATURES 10052022'!$C$1:$J$3703,8,FALSE)</f>
        <v>1571.5600000000002</v>
      </c>
      <c r="R96" s="34">
        <v>1704.1</v>
      </c>
      <c r="S96" s="45">
        <f t="shared" si="4"/>
        <v>1885.8720000000001</v>
      </c>
      <c r="V96">
        <v>1</v>
      </c>
      <c r="W96">
        <v>1</v>
      </c>
      <c r="X96">
        <v>1</v>
      </c>
      <c r="Y96">
        <v>1</v>
      </c>
      <c r="Z96">
        <v>1</v>
      </c>
      <c r="AF96">
        <v>1</v>
      </c>
      <c r="AO96">
        <v>0</v>
      </c>
      <c r="AP96">
        <v>0</v>
      </c>
      <c r="AS96">
        <v>0</v>
      </c>
      <c r="AT96">
        <v>0</v>
      </c>
      <c r="AU96">
        <v>100</v>
      </c>
      <c r="AV96">
        <v>100</v>
      </c>
      <c r="AW96">
        <v>0</v>
      </c>
      <c r="AX96">
        <v>0</v>
      </c>
      <c r="AY96">
        <v>0</v>
      </c>
      <c r="BB96">
        <v>0</v>
      </c>
      <c r="BC96">
        <v>0</v>
      </c>
      <c r="BD96">
        <v>0</v>
      </c>
    </row>
    <row r="97" spans="1:56" hidden="1">
      <c r="A97" t="s">
        <v>213</v>
      </c>
      <c r="B97" t="s">
        <v>2080</v>
      </c>
      <c r="C97" t="s">
        <v>943</v>
      </c>
      <c r="D97" s="89" t="s">
        <v>946</v>
      </c>
      <c r="F97">
        <v>1</v>
      </c>
      <c r="G97">
        <v>0</v>
      </c>
      <c r="H97" s="82"/>
      <c r="I97" s="82"/>
      <c r="J97" s="92">
        <f>VLOOKUP(A97,'NOMENCLATURES 10052022'!$C$2:$N$3704,12,FALSE)</f>
        <v>798.1</v>
      </c>
      <c r="L97" s="78">
        <f>VLOOKUP(A97,Feuil2!$A$2:$BN$2000,66,FALSE)</f>
        <v>1.4999999999999998</v>
      </c>
      <c r="M97">
        <v>0</v>
      </c>
      <c r="N97">
        <f t="shared" si="3"/>
        <v>1.4999999999999998</v>
      </c>
      <c r="O97" s="45" t="str">
        <f t="shared" si="5"/>
        <v/>
      </c>
      <c r="P97" s="34">
        <v>1103.55</v>
      </c>
      <c r="Q97" s="83">
        <f>VLOOKUP(A97,'NOMENCLATURES 10052022'!$C$1:$J$3703,8,FALSE)</f>
        <v>1197.1500000000001</v>
      </c>
      <c r="R97" s="34">
        <v>1324.26</v>
      </c>
      <c r="S97" s="45">
        <f t="shared" si="4"/>
        <v>1436.5800000000002</v>
      </c>
      <c r="V97">
        <v>1</v>
      </c>
      <c r="W97">
        <v>1</v>
      </c>
      <c r="X97">
        <v>1</v>
      </c>
      <c r="Y97">
        <v>1</v>
      </c>
      <c r="Z97">
        <v>1</v>
      </c>
      <c r="AF97">
        <v>1</v>
      </c>
      <c r="AO97">
        <v>0</v>
      </c>
      <c r="AP97">
        <v>0</v>
      </c>
      <c r="AS97">
        <v>0</v>
      </c>
      <c r="AT97">
        <v>0</v>
      </c>
      <c r="AU97">
        <v>100</v>
      </c>
      <c r="AV97">
        <v>100</v>
      </c>
      <c r="AW97">
        <v>0</v>
      </c>
      <c r="AX97">
        <v>0</v>
      </c>
      <c r="AY97">
        <v>0</v>
      </c>
      <c r="BB97">
        <v>0</v>
      </c>
      <c r="BC97">
        <v>0</v>
      </c>
      <c r="BD97">
        <v>0</v>
      </c>
    </row>
    <row r="98" spans="1:56" hidden="1">
      <c r="A98" t="s">
        <v>219</v>
      </c>
      <c r="B98" t="s">
        <v>2081</v>
      </c>
      <c r="C98" t="s">
        <v>943</v>
      </c>
      <c r="D98" s="89" t="s">
        <v>946</v>
      </c>
      <c r="F98">
        <v>1</v>
      </c>
      <c r="G98">
        <v>0</v>
      </c>
      <c r="H98" s="82"/>
      <c r="I98" s="82"/>
      <c r="J98" s="92">
        <f>VLOOKUP(A98,'NOMENCLATURES 10052022'!$C$2:$N$3704,12,FALSE)</f>
        <v>798</v>
      </c>
      <c r="L98" s="78">
        <f>VLOOKUP(A98,Feuil2!$A$2:$BN$2000,66,FALSE)</f>
        <v>1.4344216934144991</v>
      </c>
      <c r="M98">
        <v>0</v>
      </c>
      <c r="N98">
        <f t="shared" si="3"/>
        <v>1.4344216934144991</v>
      </c>
      <c r="O98" s="45" t="str">
        <f t="shared" si="5"/>
        <v/>
      </c>
      <c r="P98" s="34">
        <v>1036.8</v>
      </c>
      <c r="Q98" s="83">
        <f>VLOOKUP(A98,'NOMENCLATURES 10052022'!$C$1:$J$3703,8,FALSE)</f>
        <v>1149.5999999999999</v>
      </c>
      <c r="R98" s="34">
        <v>1244.1600000000001</v>
      </c>
      <c r="S98" s="45">
        <f t="shared" si="4"/>
        <v>1379.5199999999998</v>
      </c>
      <c r="V98">
        <v>1</v>
      </c>
      <c r="W98">
        <v>1</v>
      </c>
      <c r="X98">
        <v>1</v>
      </c>
      <c r="Y98">
        <v>1</v>
      </c>
      <c r="Z98">
        <v>1</v>
      </c>
      <c r="AF98">
        <v>1</v>
      </c>
      <c r="AO98">
        <v>0</v>
      </c>
      <c r="AP98">
        <v>0</v>
      </c>
      <c r="AS98">
        <v>0</v>
      </c>
      <c r="AT98">
        <v>0</v>
      </c>
      <c r="AU98">
        <v>100</v>
      </c>
      <c r="AV98">
        <v>100</v>
      </c>
      <c r="AW98">
        <v>0</v>
      </c>
      <c r="AX98">
        <v>0</v>
      </c>
      <c r="AY98">
        <v>0</v>
      </c>
      <c r="BB98">
        <v>0</v>
      </c>
      <c r="BC98">
        <v>0</v>
      </c>
      <c r="BD98">
        <v>0</v>
      </c>
    </row>
    <row r="99" spans="1:56" hidden="1">
      <c r="A99" t="s">
        <v>233</v>
      </c>
      <c r="B99" t="s">
        <v>2082</v>
      </c>
      <c r="C99" t="s">
        <v>943</v>
      </c>
      <c r="D99" s="89" t="s">
        <v>946</v>
      </c>
      <c r="F99">
        <v>1</v>
      </c>
      <c r="G99">
        <v>0</v>
      </c>
      <c r="H99" s="82"/>
      <c r="I99" s="82"/>
      <c r="J99" s="92">
        <f>VLOOKUP(A99,'NOMENCLATURES 10052022'!$C$2:$N$3704,12,FALSE)</f>
        <v>1841.2800000000002</v>
      </c>
      <c r="L99" s="78">
        <f>VLOOKUP(A99,Feuil2!$A$2:$BN$2000,66,FALSE)</f>
        <v>1.3833717701322541</v>
      </c>
      <c r="M99">
        <v>0</v>
      </c>
      <c r="N99">
        <f t="shared" si="3"/>
        <v>1.3833717701322541</v>
      </c>
      <c r="O99" s="45" t="str">
        <f t="shared" si="5"/>
        <v/>
      </c>
      <c r="P99" s="34">
        <v>2351.4</v>
      </c>
      <c r="Q99" s="83">
        <f>VLOOKUP(A99,'NOMENCLATURES 10052022'!$C$1:$J$3703,8,FALSE)</f>
        <v>2572.3200000000002</v>
      </c>
      <c r="R99" s="34">
        <v>2821.68</v>
      </c>
      <c r="S99" s="45">
        <f t="shared" si="4"/>
        <v>3086.7840000000001</v>
      </c>
      <c r="V99">
        <v>1</v>
      </c>
      <c r="W99">
        <v>1</v>
      </c>
      <c r="X99">
        <v>1</v>
      </c>
      <c r="Y99">
        <v>1</v>
      </c>
      <c r="Z99">
        <v>1</v>
      </c>
      <c r="AF99">
        <v>1</v>
      </c>
      <c r="AO99">
        <v>0</v>
      </c>
      <c r="AP99">
        <v>0</v>
      </c>
      <c r="AS99">
        <v>0</v>
      </c>
      <c r="AT99">
        <v>0</v>
      </c>
      <c r="AU99">
        <v>100</v>
      </c>
      <c r="AV99">
        <v>100</v>
      </c>
      <c r="AW99">
        <v>0</v>
      </c>
      <c r="AX99">
        <v>0</v>
      </c>
      <c r="AY99">
        <v>0</v>
      </c>
      <c r="BB99">
        <v>0</v>
      </c>
      <c r="BC99">
        <v>0</v>
      </c>
      <c r="BD99">
        <v>0</v>
      </c>
    </row>
    <row r="100" spans="1:56" hidden="1">
      <c r="A100" t="s">
        <v>235</v>
      </c>
      <c r="B100" t="s">
        <v>2083</v>
      </c>
      <c r="C100" t="s">
        <v>943</v>
      </c>
      <c r="D100" s="89" t="s">
        <v>946</v>
      </c>
      <c r="F100">
        <v>1</v>
      </c>
      <c r="G100">
        <v>0</v>
      </c>
      <c r="H100" s="82"/>
      <c r="I100" s="82"/>
      <c r="J100" s="92">
        <f>VLOOKUP(A100,'NOMENCLATURES 10052022'!$C$2:$N$3704,12,FALSE)</f>
        <v>1864.22</v>
      </c>
      <c r="L100" s="78">
        <f>VLOOKUP(A100,Feuil2!$A$2:$BN$2000,66,FALSE)</f>
        <v>1.3987295952920296</v>
      </c>
      <c r="M100">
        <v>0</v>
      </c>
      <c r="N100">
        <f t="shared" si="3"/>
        <v>1.3987295952920296</v>
      </c>
      <c r="O100" s="45" t="str">
        <f t="shared" si="5"/>
        <v/>
      </c>
      <c r="P100" s="34">
        <v>2395.8000000000002</v>
      </c>
      <c r="Q100" s="83">
        <f>VLOOKUP(A100,'NOMENCLATURES 10052022'!$C$1:$J$3703,8,FALSE)</f>
        <v>2630.4300000000003</v>
      </c>
      <c r="R100" s="34">
        <v>2874.96</v>
      </c>
      <c r="S100" s="45">
        <f t="shared" si="4"/>
        <v>3156.5160000000001</v>
      </c>
      <c r="V100">
        <v>1</v>
      </c>
      <c r="W100">
        <v>1</v>
      </c>
      <c r="X100">
        <v>1</v>
      </c>
      <c r="Y100">
        <v>1</v>
      </c>
      <c r="Z100">
        <v>1</v>
      </c>
      <c r="AF100">
        <v>1</v>
      </c>
      <c r="AO100">
        <v>0</v>
      </c>
      <c r="AP100">
        <v>0</v>
      </c>
      <c r="AS100">
        <v>0</v>
      </c>
      <c r="AT100">
        <v>0</v>
      </c>
      <c r="AU100">
        <v>100</v>
      </c>
      <c r="AV100">
        <v>100</v>
      </c>
      <c r="AW100">
        <v>0</v>
      </c>
      <c r="AX100">
        <v>0</v>
      </c>
      <c r="AY100">
        <v>0</v>
      </c>
      <c r="BB100">
        <v>0</v>
      </c>
      <c r="BC100">
        <v>0</v>
      </c>
      <c r="BD100">
        <v>0</v>
      </c>
    </row>
    <row r="101" spans="1:56" hidden="1">
      <c r="A101" t="s">
        <v>250</v>
      </c>
      <c r="B101" t="s">
        <v>2150</v>
      </c>
      <c r="C101" t="s">
        <v>943</v>
      </c>
      <c r="D101" s="89" t="s">
        <v>946</v>
      </c>
      <c r="F101">
        <v>1</v>
      </c>
      <c r="G101">
        <v>0</v>
      </c>
      <c r="H101" s="82"/>
      <c r="I101" s="82"/>
      <c r="J101" s="92">
        <f>VLOOKUP(A101,'NOMENCLATURES 10052022'!$C$2:$N$3704,12,FALSE)</f>
        <v>179.74199999999999</v>
      </c>
      <c r="L101" s="78">
        <f>VLOOKUP(A101,Feuil2!$A$2:$BN$2000,66,FALSE)</f>
        <v>1.5680502548299158</v>
      </c>
      <c r="M101">
        <v>0</v>
      </c>
      <c r="N101">
        <f t="shared" si="3"/>
        <v>1.5680502548299158</v>
      </c>
      <c r="O101" s="45" t="str">
        <f t="shared" si="5"/>
        <v/>
      </c>
      <c r="P101">
        <v>264.58999999999997</v>
      </c>
      <c r="Q101" s="83">
        <f>VLOOKUP(A101,'NOMENCLATURES 10052022'!$C$1:$J$3703,8,FALSE)</f>
        <v>279.40809999999999</v>
      </c>
      <c r="R101">
        <v>317.51</v>
      </c>
      <c r="S101" s="45">
        <f t="shared" si="4"/>
        <v>335.28971999999999</v>
      </c>
      <c r="V101">
        <v>1</v>
      </c>
      <c r="W101">
        <v>1</v>
      </c>
      <c r="X101">
        <v>1</v>
      </c>
      <c r="Y101">
        <v>1</v>
      </c>
      <c r="Z101">
        <v>1</v>
      </c>
      <c r="AF101">
        <v>1</v>
      </c>
      <c r="AG101">
        <v>573</v>
      </c>
      <c r="AO101">
        <v>0</v>
      </c>
      <c r="AP101">
        <v>0</v>
      </c>
      <c r="AS101">
        <v>0</v>
      </c>
      <c r="AT101">
        <v>0</v>
      </c>
      <c r="AU101">
        <v>100</v>
      </c>
      <c r="AV101">
        <v>100</v>
      </c>
      <c r="AW101">
        <v>0</v>
      </c>
      <c r="AX101">
        <v>0</v>
      </c>
      <c r="AY101">
        <v>0</v>
      </c>
      <c r="BB101">
        <v>0</v>
      </c>
      <c r="BC101">
        <v>0</v>
      </c>
      <c r="BD101">
        <v>0</v>
      </c>
    </row>
    <row r="102" spans="1:56">
      <c r="A102" t="s">
        <v>363</v>
      </c>
      <c r="B102" t="s">
        <v>2247</v>
      </c>
      <c r="C102" t="s">
        <v>943</v>
      </c>
      <c r="D102" s="89" t="s">
        <v>946</v>
      </c>
      <c r="F102">
        <v>1</v>
      </c>
      <c r="G102">
        <v>0</v>
      </c>
      <c r="H102" s="82"/>
      <c r="I102" s="82"/>
      <c r="J102" s="92">
        <f>VLOOKUP(A102,'NOMENCLATURES 10052022'!$C$2:$N$3704,12,FALSE)</f>
        <v>1610.07</v>
      </c>
      <c r="L102" s="78">
        <f>VLOOKUP(A102,Feuil2!$A$2:$BN$2000,66,FALSE)</f>
        <v>1.4186617894490956</v>
      </c>
      <c r="M102">
        <v>0</v>
      </c>
      <c r="N102">
        <f t="shared" si="3"/>
        <v>1.4186617894490956</v>
      </c>
      <c r="O102" s="45" t="str">
        <f t="shared" si="5"/>
        <v/>
      </c>
      <c r="P102" s="34">
        <v>2095.27</v>
      </c>
      <c r="Q102" s="83">
        <f>VLOOKUP(A102,'NOMENCLATURES 10052022'!$C$1:$J$3703,8,FALSE)</f>
        <v>2339.0970000000002</v>
      </c>
      <c r="R102" s="34">
        <v>2514.3200000000002</v>
      </c>
      <c r="S102" s="45">
        <f t="shared" si="4"/>
        <v>2806.9164000000001</v>
      </c>
      <c r="V102">
        <v>1</v>
      </c>
      <c r="W102">
        <v>1</v>
      </c>
      <c r="X102">
        <v>1</v>
      </c>
      <c r="Y102">
        <v>1</v>
      </c>
      <c r="Z102">
        <v>1</v>
      </c>
      <c r="AF102">
        <v>1</v>
      </c>
      <c r="AO102">
        <v>0</v>
      </c>
      <c r="AP102">
        <v>0</v>
      </c>
      <c r="AS102">
        <v>0</v>
      </c>
      <c r="AT102">
        <v>0</v>
      </c>
      <c r="AU102">
        <v>100</v>
      </c>
      <c r="AV102">
        <v>100</v>
      </c>
      <c r="AW102">
        <v>0</v>
      </c>
      <c r="AX102">
        <v>0</v>
      </c>
      <c r="AY102">
        <v>0</v>
      </c>
      <c r="BB102">
        <v>0</v>
      </c>
      <c r="BC102">
        <v>0</v>
      </c>
      <c r="BD102">
        <v>0</v>
      </c>
    </row>
    <row r="103" spans="1:56">
      <c r="A103" t="s">
        <v>369</v>
      </c>
      <c r="B103" t="s">
        <v>2248</v>
      </c>
      <c r="C103" t="s">
        <v>943</v>
      </c>
      <c r="D103" s="89" t="s">
        <v>946</v>
      </c>
      <c r="F103">
        <v>1</v>
      </c>
      <c r="G103">
        <v>0</v>
      </c>
      <c r="H103" s="82"/>
      <c r="I103" s="82"/>
      <c r="J103" s="92">
        <f>VLOOKUP(A103,'NOMENCLATURES 10052022'!$C$2:$N$3704,12,FALSE)</f>
        <v>1701.68</v>
      </c>
      <c r="L103" s="78">
        <f>VLOOKUP(A103,Feuil2!$A$2:$BN$2000,66,FALSE)</f>
        <v>1.3827631438142276</v>
      </c>
      <c r="M103">
        <v>0</v>
      </c>
      <c r="N103">
        <f t="shared" si="3"/>
        <v>1.3827631438142276</v>
      </c>
      <c r="O103" s="45" t="str">
        <f t="shared" si="5"/>
        <v/>
      </c>
      <c r="P103" s="34">
        <v>2132.06</v>
      </c>
      <c r="Q103" s="83">
        <f>VLOOKUP(A103,'NOMENCLATURES 10052022'!$C$1:$J$3703,8,FALSE)</f>
        <v>2419.9409999999998</v>
      </c>
      <c r="R103" s="34">
        <v>2558.4699999999998</v>
      </c>
      <c r="S103" s="45">
        <f t="shared" si="4"/>
        <v>2903.9291999999996</v>
      </c>
      <c r="V103">
        <v>1</v>
      </c>
      <c r="W103">
        <v>1</v>
      </c>
      <c r="X103">
        <v>1</v>
      </c>
      <c r="Y103">
        <v>1</v>
      </c>
      <c r="Z103">
        <v>1</v>
      </c>
      <c r="AF103">
        <v>1</v>
      </c>
      <c r="AO103">
        <v>0</v>
      </c>
      <c r="AP103">
        <v>0</v>
      </c>
      <c r="AS103">
        <v>0</v>
      </c>
      <c r="AT103">
        <v>0</v>
      </c>
      <c r="AU103">
        <v>100</v>
      </c>
      <c r="AV103">
        <v>100</v>
      </c>
      <c r="AW103">
        <v>0</v>
      </c>
      <c r="AX103">
        <v>0</v>
      </c>
      <c r="AY103">
        <v>0</v>
      </c>
      <c r="BB103">
        <v>0</v>
      </c>
      <c r="BC103">
        <v>0</v>
      </c>
      <c r="BD103">
        <v>0</v>
      </c>
    </row>
    <row r="104" spans="1:56">
      <c r="A104" t="s">
        <v>377</v>
      </c>
      <c r="B104" t="s">
        <v>2249</v>
      </c>
      <c r="C104" t="s">
        <v>943</v>
      </c>
      <c r="D104" s="89" t="s">
        <v>946</v>
      </c>
      <c r="F104">
        <v>1</v>
      </c>
      <c r="G104">
        <v>0</v>
      </c>
      <c r="H104" s="82"/>
      <c r="I104" s="82"/>
      <c r="J104" s="92">
        <f>VLOOKUP(A104,'NOMENCLATURES 10052022'!$C$2:$N$3704,12,FALSE)</f>
        <v>2237.73</v>
      </c>
      <c r="L104" s="78">
        <f>VLOOKUP(A104,Feuil2!$A$2:$BN$2000,66,FALSE)</f>
        <v>1.4182465443097705</v>
      </c>
      <c r="M104">
        <v>0</v>
      </c>
      <c r="N104">
        <f t="shared" si="3"/>
        <v>1.4182465443097705</v>
      </c>
      <c r="O104" s="45" t="str">
        <f t="shared" si="5"/>
        <v/>
      </c>
      <c r="P104" s="34">
        <v>2908</v>
      </c>
      <c r="Q104" s="83">
        <f>VLOOKUP(A104,'NOMENCLATURES 10052022'!$C$1:$J$3703,8,FALSE)</f>
        <v>3276.2750000000001</v>
      </c>
      <c r="R104" s="34">
        <v>3489.6</v>
      </c>
      <c r="S104" s="45">
        <f t="shared" si="4"/>
        <v>3931.5299999999997</v>
      </c>
      <c r="V104">
        <v>1</v>
      </c>
      <c r="W104">
        <v>1</v>
      </c>
      <c r="X104">
        <v>1</v>
      </c>
      <c r="Y104">
        <v>1</v>
      </c>
      <c r="Z104">
        <v>1</v>
      </c>
      <c r="AF104">
        <v>1</v>
      </c>
      <c r="AO104">
        <v>0</v>
      </c>
      <c r="AP104">
        <v>0</v>
      </c>
      <c r="AS104">
        <v>0</v>
      </c>
      <c r="AT104">
        <v>0</v>
      </c>
      <c r="AU104">
        <v>100</v>
      </c>
      <c r="AV104">
        <v>100</v>
      </c>
      <c r="AW104">
        <v>0</v>
      </c>
      <c r="AX104">
        <v>0</v>
      </c>
      <c r="AY104">
        <v>0</v>
      </c>
      <c r="BB104">
        <v>0</v>
      </c>
      <c r="BC104">
        <v>0</v>
      </c>
      <c r="BD104">
        <v>0</v>
      </c>
    </row>
    <row r="105" spans="1:56">
      <c r="A105" t="s">
        <v>383</v>
      </c>
      <c r="B105" t="s">
        <v>2250</v>
      </c>
      <c r="C105" t="s">
        <v>943</v>
      </c>
      <c r="D105" s="89" t="s">
        <v>946</v>
      </c>
      <c r="F105">
        <v>1</v>
      </c>
      <c r="G105">
        <v>0</v>
      </c>
      <c r="H105" s="82"/>
      <c r="I105" s="82"/>
      <c r="J105" s="92">
        <f>VLOOKUP(A105,'NOMENCLATURES 10052022'!$C$2:$N$3704,12,FALSE)</f>
        <v>3177.04</v>
      </c>
      <c r="L105" s="78">
        <f>VLOOKUP(A105,Feuil2!$A$2:$BN$2000,66,FALSE)</f>
        <v>1.3630453151431912</v>
      </c>
      <c r="M105">
        <v>0</v>
      </c>
      <c r="N105">
        <f t="shared" si="3"/>
        <v>1.3630453151431912</v>
      </c>
      <c r="O105" s="45" t="str">
        <f t="shared" si="5"/>
        <v/>
      </c>
      <c r="P105" s="34">
        <v>3984.45</v>
      </c>
      <c r="Q105" s="83">
        <f>VLOOKUP(A105,'NOMENCLATURES 10052022'!$C$1:$J$3703,8,FALSE)</f>
        <v>4447.5730000000003</v>
      </c>
      <c r="R105" s="34">
        <v>4781.34</v>
      </c>
      <c r="S105" s="45">
        <f t="shared" si="4"/>
        <v>5337.0875999999998</v>
      </c>
      <c r="V105">
        <v>1</v>
      </c>
      <c r="W105">
        <v>1</v>
      </c>
      <c r="X105">
        <v>1</v>
      </c>
      <c r="Y105">
        <v>1</v>
      </c>
      <c r="Z105">
        <v>1</v>
      </c>
      <c r="AF105">
        <v>1</v>
      </c>
      <c r="AO105">
        <v>0</v>
      </c>
      <c r="AP105">
        <v>0</v>
      </c>
      <c r="AS105">
        <v>0</v>
      </c>
      <c r="AT105">
        <v>0</v>
      </c>
      <c r="AU105">
        <v>100</v>
      </c>
      <c r="AV105">
        <v>100</v>
      </c>
      <c r="AW105">
        <v>0</v>
      </c>
      <c r="AX105">
        <v>0</v>
      </c>
      <c r="AY105">
        <v>0</v>
      </c>
      <c r="BB105">
        <v>0</v>
      </c>
      <c r="BC105">
        <v>0</v>
      </c>
      <c r="BD105">
        <v>0</v>
      </c>
    </row>
    <row r="106" spans="1:56">
      <c r="A106" t="s">
        <v>387</v>
      </c>
      <c r="B106" t="s">
        <v>2251</v>
      </c>
      <c r="C106" t="s">
        <v>943</v>
      </c>
      <c r="D106" s="89" t="s">
        <v>946</v>
      </c>
      <c r="F106">
        <v>1</v>
      </c>
      <c r="G106">
        <v>0</v>
      </c>
      <c r="H106" s="82"/>
      <c r="I106" s="82"/>
      <c r="J106" s="92">
        <f>VLOOKUP(A106,'NOMENCLATURES 10052022'!$C$2:$N$3704,12,FALSE)</f>
        <v>3434.1800000000003</v>
      </c>
      <c r="L106" s="78">
        <f>VLOOKUP(A106,Feuil2!$A$2:$BN$2000,66,FALSE)</f>
        <v>1.369244489248379</v>
      </c>
      <c r="M106">
        <v>0</v>
      </c>
      <c r="N106">
        <f t="shared" si="3"/>
        <v>1.369244489248379</v>
      </c>
      <c r="O106" s="45" t="str">
        <f t="shared" si="5"/>
        <v/>
      </c>
      <c r="P106" s="34">
        <v>4312.47</v>
      </c>
      <c r="Q106" s="83">
        <f>VLOOKUP(A106,'NOMENCLATURES 10052022'!$C$1:$J$3703,8,FALSE)</f>
        <v>4833.5630000000001</v>
      </c>
      <c r="R106" s="34">
        <v>5174.96</v>
      </c>
      <c r="S106" s="45">
        <f t="shared" si="4"/>
        <v>5800.2755999999999</v>
      </c>
      <c r="V106">
        <v>1</v>
      </c>
      <c r="W106">
        <v>1</v>
      </c>
      <c r="X106">
        <v>1</v>
      </c>
      <c r="Y106">
        <v>1</v>
      </c>
      <c r="Z106">
        <v>1</v>
      </c>
      <c r="AF106">
        <v>1</v>
      </c>
      <c r="AO106">
        <v>0</v>
      </c>
      <c r="AP106">
        <v>0</v>
      </c>
      <c r="AS106">
        <v>0</v>
      </c>
      <c r="AT106">
        <v>0</v>
      </c>
      <c r="AU106">
        <v>100</v>
      </c>
      <c r="AV106">
        <v>100</v>
      </c>
      <c r="AW106">
        <v>0</v>
      </c>
      <c r="AX106">
        <v>0</v>
      </c>
      <c r="AY106">
        <v>0</v>
      </c>
      <c r="BB106">
        <v>0</v>
      </c>
      <c r="BC106">
        <v>0</v>
      </c>
      <c r="BD106">
        <v>0</v>
      </c>
    </row>
    <row r="107" spans="1:56" hidden="1">
      <c r="A107" t="s">
        <v>660</v>
      </c>
      <c r="B107" t="s">
        <v>2276</v>
      </c>
      <c r="C107" t="s">
        <v>943</v>
      </c>
      <c r="D107" s="89" t="s">
        <v>946</v>
      </c>
      <c r="F107">
        <v>1</v>
      </c>
      <c r="G107">
        <v>0</v>
      </c>
      <c r="H107" s="82"/>
      <c r="I107" s="82"/>
      <c r="J107" s="92">
        <f>VLOOKUP(A107,'NOMENCLATURES 10052022'!$C$2:$N$3704,12,FALSE)</f>
        <v>67.061999999999998</v>
      </c>
      <c r="L107" s="78">
        <f>VLOOKUP(A107,Feuil2!$A$2:$BN$2000,66,FALSE)</f>
        <v>1.5197678963350474</v>
      </c>
      <c r="M107">
        <v>0</v>
      </c>
      <c r="N107">
        <f t="shared" si="3"/>
        <v>1.5197678963350474</v>
      </c>
      <c r="O107" s="45" t="str">
        <f t="shared" si="5"/>
        <v/>
      </c>
      <c r="P107">
        <v>101.1</v>
      </c>
      <c r="Q107" s="83">
        <f>VLOOKUP(A107,'NOMENCLATURES 10052022'!$C$1:$J$3703,8,FALSE)</f>
        <v>102.17800000000001</v>
      </c>
      <c r="R107">
        <v>121.32</v>
      </c>
      <c r="S107" s="45">
        <f t="shared" si="4"/>
        <v>122.61360000000001</v>
      </c>
      <c r="V107">
        <v>1</v>
      </c>
      <c r="W107">
        <v>1</v>
      </c>
      <c r="X107">
        <v>1</v>
      </c>
      <c r="Y107">
        <v>1</v>
      </c>
      <c r="Z107">
        <v>1</v>
      </c>
      <c r="AF107">
        <v>1</v>
      </c>
      <c r="AO107">
        <v>0</v>
      </c>
      <c r="AP107">
        <v>0</v>
      </c>
      <c r="AS107">
        <v>0</v>
      </c>
      <c r="AT107">
        <v>0</v>
      </c>
      <c r="AU107">
        <v>100</v>
      </c>
      <c r="AV107">
        <v>100</v>
      </c>
      <c r="AW107">
        <v>0</v>
      </c>
      <c r="AX107">
        <v>0</v>
      </c>
      <c r="AY107">
        <v>0</v>
      </c>
      <c r="BB107">
        <v>0</v>
      </c>
      <c r="BC107">
        <v>0</v>
      </c>
      <c r="BD107">
        <v>0</v>
      </c>
    </row>
    <row r="108" spans="1:56" hidden="1">
      <c r="A108" t="s">
        <v>2333</v>
      </c>
      <c r="B108" t="s">
        <v>2332</v>
      </c>
      <c r="C108" t="s">
        <v>943</v>
      </c>
      <c r="D108" s="89" t="s">
        <v>946</v>
      </c>
      <c r="F108">
        <v>1</v>
      </c>
      <c r="G108">
        <v>0</v>
      </c>
      <c r="H108" s="82"/>
      <c r="I108" s="82"/>
      <c r="J108" s="92">
        <f>VLOOKUP(A108,'NOMENCLATURES 10052022'!$C$2:$N$3704,12,FALSE)</f>
        <v>484</v>
      </c>
      <c r="K108">
        <v>1</v>
      </c>
      <c r="L108" s="78">
        <f>VLOOKUP(A108,Feuil2!$A$2:$BN$2000,66,FALSE)</f>
        <v>1.5</v>
      </c>
      <c r="M108">
        <v>0</v>
      </c>
      <c r="N108">
        <f t="shared" si="3"/>
        <v>1.5</v>
      </c>
      <c r="O108" s="45" t="str">
        <f t="shared" si="5"/>
        <v/>
      </c>
      <c r="P108">
        <v>667.5</v>
      </c>
      <c r="Q108" s="83">
        <f>VLOOKUP(A108,'NOMENCLATURES 10052022'!$C$1:$J$3703,8,FALSE)</f>
        <v>726</v>
      </c>
      <c r="R108">
        <v>801</v>
      </c>
      <c r="S108" s="45">
        <f t="shared" si="4"/>
        <v>871.19999999999993</v>
      </c>
      <c r="V108">
        <v>1</v>
      </c>
      <c r="W108">
        <v>1</v>
      </c>
      <c r="X108">
        <v>1</v>
      </c>
      <c r="Y108">
        <v>1</v>
      </c>
      <c r="Z108">
        <v>1</v>
      </c>
      <c r="AF108">
        <v>1</v>
      </c>
      <c r="AO108">
        <v>0</v>
      </c>
      <c r="AP108">
        <v>0</v>
      </c>
      <c r="AS108">
        <v>0</v>
      </c>
      <c r="AT108">
        <v>0</v>
      </c>
      <c r="AU108">
        <v>100</v>
      </c>
      <c r="AV108">
        <v>100</v>
      </c>
      <c r="AW108">
        <v>0</v>
      </c>
      <c r="AX108">
        <v>0</v>
      </c>
      <c r="AY108">
        <v>0</v>
      </c>
      <c r="BB108">
        <v>0</v>
      </c>
      <c r="BC108">
        <v>0</v>
      </c>
      <c r="BD108">
        <v>0</v>
      </c>
    </row>
    <row r="109" spans="1:56" hidden="1">
      <c r="A109" t="s">
        <v>2370</v>
      </c>
      <c r="B109" t="s">
        <v>2371</v>
      </c>
      <c r="C109" t="s">
        <v>943</v>
      </c>
      <c r="D109" s="89" t="s">
        <v>946</v>
      </c>
      <c r="F109">
        <v>1</v>
      </c>
      <c r="G109">
        <v>0</v>
      </c>
      <c r="H109" s="82"/>
      <c r="I109" s="82"/>
      <c r="J109" s="92">
        <f>VLOOKUP(A109,'NOMENCLATURES 10052022'!$C$2:$N$3704,12,FALSE)</f>
        <v>181.2</v>
      </c>
      <c r="K109">
        <v>1</v>
      </c>
      <c r="L109" s="78">
        <f>VLOOKUP(A109,Feuil2!$A$2:$BN$2000,66,FALSE)</f>
        <v>1.5000000000000002</v>
      </c>
      <c r="M109">
        <v>0</v>
      </c>
      <c r="N109">
        <f t="shared" si="3"/>
        <v>1.5000000000000002</v>
      </c>
      <c r="O109" s="45" t="str">
        <f t="shared" si="5"/>
        <v/>
      </c>
      <c r="P109">
        <v>229.8</v>
      </c>
      <c r="Q109" s="83">
        <f>VLOOKUP(A109,'NOMENCLATURES 10052022'!$C$1:$J$3703,8,FALSE)</f>
        <v>271.8</v>
      </c>
      <c r="R109">
        <v>275.76</v>
      </c>
      <c r="S109" s="45">
        <f t="shared" si="4"/>
        <v>326.16000000000003</v>
      </c>
      <c r="V109">
        <v>1</v>
      </c>
      <c r="W109">
        <v>1</v>
      </c>
      <c r="X109">
        <v>1</v>
      </c>
      <c r="Y109">
        <v>1</v>
      </c>
      <c r="Z109">
        <v>1</v>
      </c>
      <c r="AF109">
        <v>1</v>
      </c>
      <c r="AO109">
        <v>0</v>
      </c>
      <c r="AP109">
        <v>0</v>
      </c>
      <c r="AS109">
        <v>0</v>
      </c>
      <c r="AT109">
        <v>0</v>
      </c>
      <c r="AU109">
        <v>100</v>
      </c>
      <c r="AV109">
        <v>100</v>
      </c>
      <c r="AW109">
        <v>0</v>
      </c>
      <c r="AX109">
        <v>0</v>
      </c>
      <c r="AY109">
        <v>0</v>
      </c>
      <c r="BB109">
        <v>0</v>
      </c>
      <c r="BC109">
        <v>0</v>
      </c>
      <c r="BD109">
        <v>0</v>
      </c>
    </row>
    <row r="110" spans="1:56">
      <c r="A110" t="s">
        <v>389</v>
      </c>
      <c r="B110" t="s">
        <v>2513</v>
      </c>
      <c r="C110" t="s">
        <v>943</v>
      </c>
      <c r="D110" s="89" t="s">
        <v>946</v>
      </c>
      <c r="F110">
        <v>1</v>
      </c>
      <c r="G110">
        <v>0</v>
      </c>
      <c r="H110" s="82"/>
      <c r="I110" s="82"/>
      <c r="J110" s="92">
        <f>VLOOKUP(A110,'NOMENCLATURES 10052022'!$C$2:$N$3704,12,FALSE)</f>
        <v>523.81000000000006</v>
      </c>
      <c r="L110" s="78">
        <f>VLOOKUP(A110,Feuil2!$A$2:$BN$2000,66,FALSE)</f>
        <v>0</v>
      </c>
      <c r="M110">
        <v>0</v>
      </c>
      <c r="N110">
        <f t="shared" si="3"/>
        <v>0</v>
      </c>
      <c r="O110" s="45">
        <f t="shared" si="5"/>
        <v>0</v>
      </c>
      <c r="P110">
        <v>651.23</v>
      </c>
      <c r="Q110" s="83">
        <f>VLOOKUP(A110,'NOMENCLATURES 10052022'!$C$1:$J$3703,8,FALSE)</f>
        <v>756.64299999999992</v>
      </c>
      <c r="R110">
        <v>781.476</v>
      </c>
      <c r="S110" s="45">
        <f t="shared" si="4"/>
        <v>907.97159999999985</v>
      </c>
      <c r="V110">
        <v>1</v>
      </c>
      <c r="W110">
        <v>1</v>
      </c>
      <c r="X110">
        <v>1</v>
      </c>
      <c r="Y110">
        <v>1</v>
      </c>
      <c r="Z110">
        <v>1</v>
      </c>
      <c r="AF110">
        <v>1</v>
      </c>
      <c r="AO110">
        <v>0</v>
      </c>
      <c r="AP110">
        <v>0</v>
      </c>
      <c r="AS110">
        <v>0</v>
      </c>
      <c r="AT110">
        <v>0</v>
      </c>
      <c r="AU110">
        <v>100</v>
      </c>
      <c r="AV110">
        <v>100</v>
      </c>
      <c r="AW110">
        <v>0</v>
      </c>
      <c r="AX110">
        <v>0</v>
      </c>
      <c r="AY110">
        <v>0</v>
      </c>
      <c r="BB110">
        <v>0</v>
      </c>
      <c r="BC110">
        <v>0</v>
      </c>
      <c r="BD110">
        <v>0</v>
      </c>
    </row>
    <row r="111" spans="1:56" hidden="1">
      <c r="A111" t="s">
        <v>680</v>
      </c>
      <c r="B111" t="s">
        <v>2563</v>
      </c>
      <c r="C111" t="s">
        <v>943</v>
      </c>
      <c r="D111" s="89" t="s">
        <v>946</v>
      </c>
      <c r="F111">
        <v>1</v>
      </c>
      <c r="G111">
        <v>0</v>
      </c>
      <c r="H111" s="82"/>
      <c r="I111" s="82"/>
      <c r="J111" s="92">
        <f>VLOOKUP(A111,'NOMENCLATURES 10052022'!$C$2:$N$3704,12,FALSE)</f>
        <v>23.5</v>
      </c>
      <c r="L111" s="78">
        <f>VLOOKUP(A111,Feuil2!$A$2:$BN$2000,66,FALSE)</f>
        <v>1.4999999999999998</v>
      </c>
      <c r="M111">
        <v>0</v>
      </c>
      <c r="N111">
        <f t="shared" si="3"/>
        <v>1.4999999999999998</v>
      </c>
      <c r="O111" s="45" t="str">
        <f t="shared" si="5"/>
        <v/>
      </c>
      <c r="P111">
        <v>15.84</v>
      </c>
      <c r="Q111" s="83">
        <f>VLOOKUP(A111,'NOMENCLATURES 10052022'!$C$1:$J$3703,8,FALSE)</f>
        <v>35.25</v>
      </c>
      <c r="R111">
        <v>19.007999999999999</v>
      </c>
      <c r="S111" s="45">
        <f t="shared" si="4"/>
        <v>42.3</v>
      </c>
      <c r="X111">
        <v>1</v>
      </c>
      <c r="Y111">
        <v>1</v>
      </c>
      <c r="AO111">
        <v>0</v>
      </c>
      <c r="AP111">
        <v>0</v>
      </c>
      <c r="AS111">
        <v>0</v>
      </c>
      <c r="AT111">
        <v>0</v>
      </c>
      <c r="AU111">
        <v>100</v>
      </c>
      <c r="AV111">
        <v>100</v>
      </c>
      <c r="AW111">
        <v>0</v>
      </c>
      <c r="AX111">
        <v>0</v>
      </c>
      <c r="AY111">
        <v>0</v>
      </c>
      <c r="BB111">
        <v>0</v>
      </c>
      <c r="BC111">
        <v>0</v>
      </c>
      <c r="BD111">
        <v>0</v>
      </c>
    </row>
    <row r="112" spans="1:56" hidden="1">
      <c r="A112" t="s">
        <v>686</v>
      </c>
      <c r="B112" t="s">
        <v>2614</v>
      </c>
      <c r="C112" t="s">
        <v>943</v>
      </c>
      <c r="D112" s="89" t="s">
        <v>946</v>
      </c>
      <c r="F112">
        <v>1</v>
      </c>
      <c r="G112">
        <v>0</v>
      </c>
      <c r="H112" s="82"/>
      <c r="I112" s="82"/>
      <c r="J112" s="92">
        <f>VLOOKUP(A112,'NOMENCLATURES 10052022'!$C$2:$N$3704,12,FALSE)</f>
        <v>38.28</v>
      </c>
      <c r="L112" s="78">
        <f>VLOOKUP(A112,Feuil2!$A$2:$BN$2000,66,FALSE)</f>
        <v>1.776458419528341</v>
      </c>
      <c r="M112">
        <v>0</v>
      </c>
      <c r="N112">
        <f t="shared" si="3"/>
        <v>1.776458419528341</v>
      </c>
      <c r="O112" s="45" t="str">
        <f t="shared" si="5"/>
        <v/>
      </c>
      <c r="P112">
        <v>60.11</v>
      </c>
      <c r="Q112" s="83">
        <f>VLOOKUP(A112,'NOMENCLATURES 10052022'!$C$1:$J$3703,8,FALSE)</f>
        <v>68.434249999999992</v>
      </c>
      <c r="R112">
        <v>72.132000000000005</v>
      </c>
      <c r="S112" s="45">
        <f t="shared" si="4"/>
        <v>82.121099999999984</v>
      </c>
      <c r="V112">
        <v>1</v>
      </c>
      <c r="W112">
        <v>1</v>
      </c>
      <c r="X112">
        <v>1</v>
      </c>
      <c r="Y112">
        <v>1</v>
      </c>
      <c r="AF112">
        <v>1</v>
      </c>
      <c r="AO112">
        <v>0</v>
      </c>
      <c r="AP112">
        <v>0</v>
      </c>
      <c r="AS112">
        <v>0</v>
      </c>
      <c r="AT112">
        <v>0</v>
      </c>
      <c r="AU112">
        <v>100</v>
      </c>
      <c r="AV112">
        <v>100</v>
      </c>
      <c r="AW112">
        <v>0</v>
      </c>
      <c r="AX112">
        <v>0</v>
      </c>
      <c r="AY112">
        <v>0</v>
      </c>
      <c r="BB112">
        <v>0</v>
      </c>
      <c r="BC112">
        <v>0</v>
      </c>
      <c r="BD112">
        <v>0</v>
      </c>
    </row>
    <row r="113" spans="1:56" hidden="1">
      <c r="A113" t="s">
        <v>2808</v>
      </c>
      <c r="B113" t="s">
        <v>2809</v>
      </c>
      <c r="C113" t="s">
        <v>943</v>
      </c>
      <c r="D113" s="89" t="s">
        <v>946</v>
      </c>
      <c r="F113">
        <v>1</v>
      </c>
      <c r="G113">
        <v>0</v>
      </c>
      <c r="H113" s="82"/>
      <c r="I113" s="82"/>
      <c r="J113" s="92">
        <f>VLOOKUP(A113,'NOMENCLATURES 10052022'!$C$2:$N$3704,12,FALSE)</f>
        <v>108.685</v>
      </c>
      <c r="L113" s="78" t="e">
        <f>VLOOKUP(A113,Feuil2!$A$2:$BN$2000,66,FALSE)</f>
        <v>#N/A</v>
      </c>
      <c r="M113">
        <v>0</v>
      </c>
      <c r="N113" t="e">
        <f t="shared" si="3"/>
        <v>#N/A</v>
      </c>
      <c r="O113" s="45" t="e">
        <f t="shared" si="5"/>
        <v>#N/A</v>
      </c>
      <c r="P113">
        <v>212.02</v>
      </c>
      <c r="Q113" s="83">
        <f>VLOOKUP(A113,'NOMENCLATURES 10052022'!$C$1:$J$3703,8,FALSE)</f>
        <v>183.50749999999999</v>
      </c>
      <c r="R113">
        <v>254.42400000000001</v>
      </c>
      <c r="S113" s="45">
        <f t="shared" si="4"/>
        <v>220.20899999999997</v>
      </c>
      <c r="T113">
        <v>1</v>
      </c>
      <c r="V113">
        <v>1</v>
      </c>
      <c r="W113">
        <v>1</v>
      </c>
      <c r="X113">
        <v>1</v>
      </c>
      <c r="Y113">
        <v>1</v>
      </c>
      <c r="Z113">
        <v>1</v>
      </c>
      <c r="AF113">
        <v>1</v>
      </c>
      <c r="AO113">
        <v>0</v>
      </c>
      <c r="AP113">
        <v>0</v>
      </c>
      <c r="AS113">
        <v>0</v>
      </c>
      <c r="AT113">
        <v>0</v>
      </c>
      <c r="AU113">
        <v>100</v>
      </c>
      <c r="AV113">
        <v>100</v>
      </c>
      <c r="AW113">
        <v>0</v>
      </c>
      <c r="AX113">
        <v>0</v>
      </c>
      <c r="AY113">
        <v>0</v>
      </c>
      <c r="BB113">
        <v>0</v>
      </c>
      <c r="BC113">
        <v>0</v>
      </c>
      <c r="BD113">
        <v>0</v>
      </c>
    </row>
    <row r="114" spans="1:56" hidden="1">
      <c r="A114" t="s">
        <v>2810</v>
      </c>
      <c r="B114" t="s">
        <v>2811</v>
      </c>
      <c r="C114" t="s">
        <v>943</v>
      </c>
      <c r="D114" s="89" t="s">
        <v>946</v>
      </c>
      <c r="F114">
        <v>1</v>
      </c>
      <c r="G114">
        <v>0</v>
      </c>
      <c r="H114" s="82"/>
      <c r="I114" s="82"/>
      <c r="J114" s="92">
        <f>VLOOKUP(A114,'NOMENCLATURES 10052022'!$C$2:$N$3704,12,FALSE)</f>
        <v>154.45699999999997</v>
      </c>
      <c r="L114" s="78" t="e">
        <f>VLOOKUP(A114,Feuil2!$A$2:$BN$2000,66,FALSE)</f>
        <v>#N/A</v>
      </c>
      <c r="M114">
        <v>0</v>
      </c>
      <c r="N114" t="e">
        <f t="shared" si="3"/>
        <v>#N/A</v>
      </c>
      <c r="O114" s="45" t="e">
        <f t="shared" si="5"/>
        <v>#N/A</v>
      </c>
      <c r="P114">
        <v>212.02</v>
      </c>
      <c r="Q114" s="83">
        <f>VLOOKUP(A114,'NOMENCLATURES 10052022'!$C$1:$J$3703,8,FALSE)</f>
        <v>273.17149999999998</v>
      </c>
      <c r="R114">
        <v>254.42400000000001</v>
      </c>
      <c r="S114" s="45">
        <f t="shared" si="4"/>
        <v>327.80579999999998</v>
      </c>
      <c r="T114">
        <v>1</v>
      </c>
      <c r="V114">
        <v>1</v>
      </c>
      <c r="W114">
        <v>1</v>
      </c>
      <c r="X114">
        <v>1</v>
      </c>
      <c r="Y114">
        <v>1</v>
      </c>
      <c r="Z114">
        <v>1</v>
      </c>
      <c r="AF114">
        <v>1</v>
      </c>
      <c r="AO114">
        <v>0</v>
      </c>
      <c r="AP114">
        <v>0</v>
      </c>
      <c r="AS114">
        <v>0</v>
      </c>
      <c r="AT114">
        <v>0</v>
      </c>
      <c r="AU114">
        <v>100</v>
      </c>
      <c r="AV114">
        <v>100</v>
      </c>
      <c r="AW114">
        <v>0</v>
      </c>
      <c r="AX114">
        <v>0</v>
      </c>
      <c r="AY114">
        <v>0</v>
      </c>
      <c r="BB114">
        <v>0</v>
      </c>
      <c r="BC114">
        <v>0</v>
      </c>
      <c r="BD114">
        <v>0</v>
      </c>
    </row>
    <row r="115" spans="1:56">
      <c r="A115" t="s">
        <v>2897</v>
      </c>
      <c r="B115" t="s">
        <v>2898</v>
      </c>
      <c r="C115" t="s">
        <v>943</v>
      </c>
      <c r="D115" s="89" t="s">
        <v>946</v>
      </c>
      <c r="F115">
        <v>1</v>
      </c>
      <c r="G115">
        <v>0</v>
      </c>
      <c r="H115" s="82"/>
      <c r="I115" s="82"/>
      <c r="J115" s="92" t="e">
        <f>VLOOKUP(A115,'NOMENCLATURES 10052022'!$C$2:$N$3704,12,FALSE)</f>
        <v>#N/A</v>
      </c>
      <c r="L115" s="78" t="e">
        <f>VLOOKUP(A115,Feuil2!$A$2:$BN$2000,66,FALSE)</f>
        <v>#N/A</v>
      </c>
      <c r="M115">
        <v>0</v>
      </c>
      <c r="N115" t="e">
        <f t="shared" si="3"/>
        <v>#N/A</v>
      </c>
      <c r="O115" s="45" t="e">
        <f t="shared" si="5"/>
        <v>#N/A</v>
      </c>
      <c r="P115">
        <v>901.56</v>
      </c>
      <c r="Q115" s="83" t="e">
        <f>VLOOKUP(A115,'NOMENCLATURES 10052022'!$C$1:$J$3703,8,FALSE)</f>
        <v>#N/A</v>
      </c>
      <c r="R115" s="34">
        <v>1081.8720000000001</v>
      </c>
      <c r="S115" s="45" t="e">
        <f t="shared" si="4"/>
        <v>#N/A</v>
      </c>
      <c r="T115">
        <v>1</v>
      </c>
      <c r="V115">
        <v>1</v>
      </c>
      <c r="W115">
        <v>1</v>
      </c>
      <c r="Z115">
        <v>1</v>
      </c>
      <c r="AF115">
        <v>1</v>
      </c>
      <c r="AO115">
        <v>0</v>
      </c>
      <c r="AP115">
        <v>0</v>
      </c>
      <c r="AS115">
        <v>0</v>
      </c>
      <c r="AT115">
        <v>0</v>
      </c>
      <c r="AU115">
        <v>100</v>
      </c>
      <c r="AV115">
        <v>100</v>
      </c>
      <c r="AW115">
        <v>0</v>
      </c>
      <c r="AX115">
        <v>0</v>
      </c>
      <c r="AY115">
        <v>0</v>
      </c>
      <c r="BB115">
        <v>0</v>
      </c>
      <c r="BC115">
        <v>0</v>
      </c>
      <c r="BD115">
        <v>0</v>
      </c>
    </row>
    <row r="116" spans="1:56" hidden="1">
      <c r="A116" t="s">
        <v>2780</v>
      </c>
      <c r="B116" t="s">
        <v>2781</v>
      </c>
      <c r="C116" t="s">
        <v>2253</v>
      </c>
      <c r="D116" s="89" t="s">
        <v>946</v>
      </c>
      <c r="F116">
        <v>1</v>
      </c>
      <c r="G116">
        <v>0</v>
      </c>
      <c r="H116" s="82"/>
      <c r="I116" s="82"/>
      <c r="J116" s="92">
        <f>VLOOKUP(A116,'NOMENCLATURES 10052022'!$C$2:$N$3704,12,FALSE)</f>
        <v>367.20000000000005</v>
      </c>
      <c r="L116" s="78" t="e">
        <f>VLOOKUP(A116,Feuil2!$A$2:$BN$2000,66,FALSE)</f>
        <v>#N/A</v>
      </c>
      <c r="M116">
        <v>0</v>
      </c>
      <c r="N116" t="e">
        <f t="shared" si="3"/>
        <v>#N/A</v>
      </c>
      <c r="O116" s="45" t="e">
        <f t="shared" si="5"/>
        <v>#N/A</v>
      </c>
      <c r="P116" s="34">
        <v>1436</v>
      </c>
      <c r="Q116" s="83">
        <f>VLOOKUP(A116,'NOMENCLATURES 10052022'!$C$1:$J$3703,8,FALSE)</f>
        <v>562.53</v>
      </c>
      <c r="R116" s="34">
        <v>1723.2</v>
      </c>
      <c r="S116" s="45">
        <f t="shared" si="4"/>
        <v>675.03599999999994</v>
      </c>
      <c r="T116">
        <v>1</v>
      </c>
      <c r="X116">
        <v>1</v>
      </c>
      <c r="Y116">
        <v>1</v>
      </c>
      <c r="AF116">
        <v>1</v>
      </c>
      <c r="AO116">
        <v>0</v>
      </c>
      <c r="AP116">
        <v>0</v>
      </c>
      <c r="AS116">
        <v>0</v>
      </c>
      <c r="AT116">
        <v>0</v>
      </c>
      <c r="AU116">
        <v>100</v>
      </c>
      <c r="AV116">
        <v>100</v>
      </c>
      <c r="AW116">
        <v>0</v>
      </c>
      <c r="AX116">
        <v>0</v>
      </c>
      <c r="AY116">
        <v>0</v>
      </c>
      <c r="BB116">
        <v>0</v>
      </c>
      <c r="BC116">
        <v>0</v>
      </c>
      <c r="BD116">
        <v>0</v>
      </c>
    </row>
    <row r="117" spans="1:56" hidden="1">
      <c r="A117" t="s">
        <v>666</v>
      </c>
      <c r="B117" t="s">
        <v>2504</v>
      </c>
      <c r="C117" t="s">
        <v>2013</v>
      </c>
      <c r="D117" s="89" t="s">
        <v>946</v>
      </c>
      <c r="F117">
        <v>1</v>
      </c>
      <c r="G117">
        <v>0</v>
      </c>
      <c r="H117" s="82"/>
      <c r="I117" s="82"/>
      <c r="J117" s="92">
        <f>VLOOKUP(A117,'NOMENCLATURES 10052022'!$C$2:$N$3704,12,FALSE)</f>
        <v>13.032</v>
      </c>
      <c r="L117" s="78">
        <f>VLOOKUP(A117,Feuil2!$A$2:$BN$2000,66,FALSE)</f>
        <v>1.5</v>
      </c>
      <c r="M117">
        <v>0</v>
      </c>
      <c r="N117">
        <f t="shared" si="3"/>
        <v>1.5</v>
      </c>
      <c r="O117" s="45" t="str">
        <f t="shared" si="5"/>
        <v/>
      </c>
      <c r="P117">
        <v>18.649999999999999</v>
      </c>
      <c r="Q117" s="83">
        <f>VLOOKUP(A117,'NOMENCLATURES 10052022'!$C$1:$J$3703,8,FALSE)</f>
        <v>19.548000000000002</v>
      </c>
      <c r="R117">
        <v>22.38</v>
      </c>
      <c r="S117" s="45">
        <f t="shared" si="4"/>
        <v>23.457600000000003</v>
      </c>
      <c r="V117">
        <v>1</v>
      </c>
      <c r="W117">
        <v>1</v>
      </c>
      <c r="X117">
        <v>1</v>
      </c>
      <c r="Y117">
        <v>1</v>
      </c>
      <c r="Z117">
        <v>1</v>
      </c>
      <c r="AO117">
        <v>0</v>
      </c>
      <c r="AP117">
        <v>0</v>
      </c>
      <c r="AS117">
        <v>0</v>
      </c>
      <c r="AT117">
        <v>0</v>
      </c>
      <c r="AU117">
        <v>100</v>
      </c>
      <c r="AV117">
        <v>100</v>
      </c>
      <c r="AW117">
        <v>0</v>
      </c>
      <c r="AX117">
        <v>0</v>
      </c>
      <c r="AY117">
        <v>0</v>
      </c>
      <c r="BB117">
        <v>0</v>
      </c>
      <c r="BC117">
        <v>0</v>
      </c>
      <c r="BD117">
        <v>0</v>
      </c>
    </row>
    <row r="118" spans="1:56" hidden="1">
      <c r="A118" t="s">
        <v>2806</v>
      </c>
      <c r="B118" t="s">
        <v>2807</v>
      </c>
      <c r="C118" t="s">
        <v>1760</v>
      </c>
      <c r="D118" s="89" t="s">
        <v>946</v>
      </c>
      <c r="F118">
        <v>1</v>
      </c>
      <c r="G118">
        <v>0</v>
      </c>
      <c r="H118" s="82"/>
      <c r="I118" s="82"/>
      <c r="J118" s="92">
        <f>VLOOKUP(A118,'NOMENCLATURES 10052022'!$C$2:$N$3704,12,FALSE)</f>
        <v>848.57120000000009</v>
      </c>
      <c r="L118" s="78" t="e">
        <f>VLOOKUP(A118,Feuil2!$A$2:$BN$2000,66,FALSE)</f>
        <v>#N/A</v>
      </c>
      <c r="M118">
        <v>0</v>
      </c>
      <c r="N118" t="e">
        <f t="shared" si="3"/>
        <v>#N/A</v>
      </c>
      <c r="O118" s="45" t="e">
        <f t="shared" si="5"/>
        <v>#N/A</v>
      </c>
      <c r="P118">
        <v>0</v>
      </c>
      <c r="Q118" s="83">
        <f>VLOOKUP(A118,'NOMENCLATURES 10052022'!$C$1:$J$3703,8,FALSE)</f>
        <v>1274.663466</v>
      </c>
      <c r="R118">
        <v>0</v>
      </c>
      <c r="S118" s="45">
        <f t="shared" si="4"/>
        <v>1529.5961591999999</v>
      </c>
      <c r="T118">
        <v>1</v>
      </c>
      <c r="X118">
        <v>1</v>
      </c>
      <c r="Y118">
        <v>1</v>
      </c>
      <c r="AO118">
        <v>0</v>
      </c>
      <c r="AP118">
        <v>0</v>
      </c>
      <c r="AS118">
        <v>0</v>
      </c>
      <c r="AT118">
        <v>0</v>
      </c>
      <c r="AU118">
        <v>100</v>
      </c>
      <c r="AV118">
        <v>100</v>
      </c>
      <c r="AW118">
        <v>0</v>
      </c>
      <c r="AX118">
        <v>0</v>
      </c>
      <c r="AY118">
        <v>0</v>
      </c>
      <c r="BB118">
        <v>0</v>
      </c>
      <c r="BC118">
        <v>0</v>
      </c>
      <c r="BD118">
        <v>0</v>
      </c>
    </row>
    <row r="119" spans="1:56" hidden="1">
      <c r="A119" s="3" t="s">
        <v>682</v>
      </c>
      <c r="B119" t="s">
        <v>2564</v>
      </c>
      <c r="C119" t="s">
        <v>1660</v>
      </c>
      <c r="D119" s="89" t="s">
        <v>946</v>
      </c>
      <c r="F119">
        <v>1</v>
      </c>
      <c r="G119">
        <v>10.8</v>
      </c>
      <c r="H119" s="82"/>
      <c r="I119" s="82"/>
      <c r="J119" s="92">
        <f>VLOOKUP(A119,'NOMENCLATURES 10052022'!$C$2:$N$3704,12,FALSE)</f>
        <v>9.3000000000000007</v>
      </c>
      <c r="L119" s="78">
        <f>VLOOKUP(A119,Feuil2!$A$2:$BN$2000,66,FALSE)</f>
        <v>1.4999999999999998</v>
      </c>
      <c r="M119">
        <v>1.5</v>
      </c>
      <c r="N119">
        <f t="shared" si="3"/>
        <v>0</v>
      </c>
      <c r="O119" s="45">
        <f t="shared" si="5"/>
        <v>1.4999999999999998</v>
      </c>
      <c r="P119">
        <v>16.2</v>
      </c>
      <c r="Q119" s="83">
        <f>VLOOKUP(A119,'NOMENCLATURES 10052022'!$C$1:$J$3703,8,FALSE)</f>
        <v>13.950000000000001</v>
      </c>
      <c r="R119">
        <v>19.440000000000001</v>
      </c>
      <c r="S119" s="45">
        <f t="shared" si="4"/>
        <v>16.740000000000002</v>
      </c>
      <c r="X119">
        <v>1</v>
      </c>
      <c r="Y119">
        <v>1</v>
      </c>
      <c r="AO119">
        <v>0</v>
      </c>
      <c r="AP119">
        <v>0</v>
      </c>
      <c r="AS119">
        <v>0</v>
      </c>
      <c r="AT119">
        <v>0</v>
      </c>
      <c r="AU119">
        <v>100</v>
      </c>
      <c r="AV119">
        <v>100</v>
      </c>
      <c r="AW119">
        <v>0</v>
      </c>
      <c r="AX119">
        <v>0</v>
      </c>
      <c r="AY119">
        <v>0</v>
      </c>
      <c r="BB119">
        <v>0</v>
      </c>
      <c r="BC119">
        <v>0</v>
      </c>
      <c r="BD119">
        <v>0</v>
      </c>
    </row>
    <row r="120" spans="1:56" hidden="1">
      <c r="A120" t="s">
        <v>262</v>
      </c>
      <c r="B120" t="s">
        <v>1360</v>
      </c>
      <c r="C120" t="s">
        <v>943</v>
      </c>
      <c r="D120" s="89" t="s">
        <v>1361</v>
      </c>
      <c r="F120">
        <v>1</v>
      </c>
      <c r="G120">
        <v>0</v>
      </c>
      <c r="H120" s="82"/>
      <c r="I120" s="82"/>
      <c r="J120" s="92">
        <f>VLOOKUP(A120,'NOMENCLATURES 10052022'!$C$2:$N$3704,12,FALSE)</f>
        <v>129.8888</v>
      </c>
      <c r="L120" s="78">
        <f>VLOOKUP(A120,Feuil2!$A$2:$BN$2000,66,FALSE)</f>
        <v>1.6998728302057313</v>
      </c>
      <c r="M120">
        <v>0</v>
      </c>
      <c r="N120">
        <f t="shared" si="3"/>
        <v>1.6998728302057313</v>
      </c>
      <c r="O120" s="45" t="str">
        <f t="shared" si="5"/>
        <v/>
      </c>
      <c r="P120">
        <v>210.66</v>
      </c>
      <c r="Q120" s="83">
        <f>VLOOKUP(A120,'NOMENCLATURES 10052022'!$C$1:$J$3703,8,FALSE)</f>
        <v>222.53819999999999</v>
      </c>
      <c r="R120">
        <v>252.79</v>
      </c>
      <c r="S120" s="45">
        <f t="shared" si="4"/>
        <v>267.04584</v>
      </c>
      <c r="AF120">
        <v>1</v>
      </c>
      <c r="AG120">
        <v>114</v>
      </c>
      <c r="AO120">
        <v>0</v>
      </c>
      <c r="AP120">
        <v>0</v>
      </c>
      <c r="AS120">
        <v>0</v>
      </c>
      <c r="AT120">
        <v>0</v>
      </c>
      <c r="AU120">
        <v>100</v>
      </c>
      <c r="AV120">
        <v>100</v>
      </c>
      <c r="AW120">
        <v>0</v>
      </c>
      <c r="AX120">
        <v>0</v>
      </c>
      <c r="AY120">
        <v>0</v>
      </c>
      <c r="BB120">
        <v>0</v>
      </c>
      <c r="BC120">
        <v>0</v>
      </c>
      <c r="BD120">
        <v>0</v>
      </c>
    </row>
    <row r="121" spans="1:56" hidden="1">
      <c r="A121" t="s">
        <v>1440</v>
      </c>
      <c r="B121" t="s">
        <v>1441</v>
      </c>
      <c r="C121" t="s">
        <v>943</v>
      </c>
      <c r="D121" s="89" t="s">
        <v>1361</v>
      </c>
      <c r="F121">
        <v>1</v>
      </c>
      <c r="G121">
        <v>0</v>
      </c>
      <c r="H121" s="82"/>
      <c r="I121" s="82"/>
      <c r="J121" s="92">
        <f>VLOOKUP(A121,'NOMENCLATURES 10052022'!$C$2:$N$3704,12,FALSE)</f>
        <v>288.30000000000007</v>
      </c>
      <c r="L121" s="78">
        <f>VLOOKUP(A121,Feuil2!$A$2:$BN$2000,66,FALSE)</f>
        <v>1.4941294754734813</v>
      </c>
      <c r="M121">
        <v>0</v>
      </c>
      <c r="N121">
        <f t="shared" si="3"/>
        <v>1.4941294754734813</v>
      </c>
      <c r="O121" s="45" t="str">
        <f t="shared" si="5"/>
        <v/>
      </c>
      <c r="P121">
        <v>429.57</v>
      </c>
      <c r="Q121" s="83">
        <f>VLOOKUP(A121,'NOMENCLATURES 10052022'!$C$1:$J$3703,8,FALSE)</f>
        <v>430.76894000000004</v>
      </c>
      <c r="R121">
        <v>515.48</v>
      </c>
      <c r="S121" s="45">
        <f t="shared" si="4"/>
        <v>516.92272800000001</v>
      </c>
      <c r="AF121">
        <v>1</v>
      </c>
      <c r="AG121">
        <v>151</v>
      </c>
      <c r="AO121">
        <v>0</v>
      </c>
      <c r="AP121">
        <v>0</v>
      </c>
      <c r="AS121">
        <v>0</v>
      </c>
      <c r="AT121">
        <v>0</v>
      </c>
      <c r="AU121">
        <v>100</v>
      </c>
      <c r="AV121">
        <v>100</v>
      </c>
      <c r="AW121">
        <v>0</v>
      </c>
      <c r="AX121">
        <v>0</v>
      </c>
      <c r="AY121">
        <v>0</v>
      </c>
      <c r="BB121">
        <v>0</v>
      </c>
      <c r="BC121">
        <v>1</v>
      </c>
      <c r="BD121">
        <v>0</v>
      </c>
    </row>
    <row r="122" spans="1:56" hidden="1">
      <c r="A122" t="s">
        <v>1548</v>
      </c>
      <c r="B122" t="s">
        <v>1549</v>
      </c>
      <c r="C122" t="s">
        <v>943</v>
      </c>
      <c r="D122" s="89" t="s">
        <v>1361</v>
      </c>
      <c r="F122">
        <v>1</v>
      </c>
      <c r="G122">
        <v>0</v>
      </c>
      <c r="H122" s="82"/>
      <c r="I122" s="82"/>
      <c r="J122" s="92">
        <f>VLOOKUP(A122,'NOMENCLATURES 10052022'!$C$2:$N$3704,12,FALSE)</f>
        <v>1632.8422</v>
      </c>
      <c r="K122">
        <v>1</v>
      </c>
      <c r="L122" s="78" t="e">
        <f>VLOOKUP(A122,Feuil2!$A$2:$BN$2000,66,FALSE)</f>
        <v>#N/A</v>
      </c>
      <c r="M122">
        <v>0</v>
      </c>
      <c r="N122" t="e">
        <f t="shared" si="3"/>
        <v>#N/A</v>
      </c>
      <c r="O122" s="45" t="e">
        <f t="shared" si="5"/>
        <v>#N/A</v>
      </c>
      <c r="P122" s="34">
        <v>1845</v>
      </c>
      <c r="Q122" s="83">
        <f>VLOOKUP(A122,'NOMENCLATURES 10052022'!$C$1:$J$3703,8,FALSE)</f>
        <v>2437.6301019999996</v>
      </c>
      <c r="R122" s="34">
        <v>2214</v>
      </c>
      <c r="S122" s="45">
        <f t="shared" si="4"/>
        <v>2925.1561223999993</v>
      </c>
      <c r="T122">
        <v>1</v>
      </c>
      <c r="V122">
        <v>1</v>
      </c>
      <c r="W122">
        <v>1</v>
      </c>
      <c r="AF122">
        <v>1</v>
      </c>
      <c r="AG122">
        <v>110</v>
      </c>
      <c r="AO122">
        <v>0</v>
      </c>
      <c r="AP122">
        <v>0</v>
      </c>
      <c r="AS122">
        <v>0</v>
      </c>
      <c r="AT122">
        <v>0</v>
      </c>
      <c r="AU122">
        <v>100</v>
      </c>
      <c r="AV122">
        <v>100</v>
      </c>
      <c r="AW122">
        <v>0</v>
      </c>
      <c r="AX122">
        <v>0</v>
      </c>
      <c r="AY122">
        <v>0</v>
      </c>
      <c r="BB122">
        <v>0</v>
      </c>
      <c r="BC122">
        <v>1</v>
      </c>
      <c r="BD122">
        <v>0</v>
      </c>
    </row>
    <row r="123" spans="1:56" hidden="1">
      <c r="A123" t="s">
        <v>48</v>
      </c>
      <c r="B123" t="s">
        <v>49</v>
      </c>
      <c r="C123" t="s">
        <v>943</v>
      </c>
      <c r="D123" s="89" t="s">
        <v>1361</v>
      </c>
      <c r="F123">
        <v>1</v>
      </c>
      <c r="G123">
        <v>0</v>
      </c>
      <c r="H123" s="82"/>
      <c r="I123" s="82"/>
      <c r="J123" s="92">
        <f>VLOOKUP(A123,'NOMENCLATURES 10052022'!$C$2:$N$3704,12,FALSE)</f>
        <v>289.81740000000002</v>
      </c>
      <c r="L123" s="78">
        <f>VLOOKUP(A123,Feuil2!$A$2:$BN$2000,66,FALSE)</f>
        <v>1.493779500070064</v>
      </c>
      <c r="M123">
        <v>0</v>
      </c>
      <c r="N123">
        <f t="shared" si="3"/>
        <v>1.493779500070064</v>
      </c>
      <c r="O123" s="45" t="str">
        <f t="shared" si="5"/>
        <v/>
      </c>
      <c r="P123">
        <v>401.4</v>
      </c>
      <c r="Q123" s="83">
        <f>VLOOKUP(A123,'NOMENCLATURES 10052022'!$C$1:$J$3703,8,FALSE)</f>
        <v>432.93498200000005</v>
      </c>
      <c r="R123">
        <v>481.68</v>
      </c>
      <c r="S123" s="45">
        <f t="shared" si="4"/>
        <v>519.52197840000008</v>
      </c>
      <c r="AF123">
        <v>1</v>
      </c>
      <c r="AG123">
        <v>220</v>
      </c>
      <c r="AO123">
        <v>0</v>
      </c>
      <c r="AP123">
        <v>0</v>
      </c>
      <c r="AS123">
        <v>0</v>
      </c>
      <c r="AT123">
        <v>0</v>
      </c>
      <c r="AU123">
        <v>100</v>
      </c>
      <c r="AV123">
        <v>100</v>
      </c>
      <c r="AW123">
        <v>0</v>
      </c>
      <c r="AX123">
        <v>0</v>
      </c>
      <c r="AY123">
        <v>0</v>
      </c>
      <c r="BB123">
        <v>0</v>
      </c>
      <c r="BC123">
        <v>1</v>
      </c>
      <c r="BD123">
        <v>0</v>
      </c>
    </row>
    <row r="124" spans="1:56" hidden="1">
      <c r="A124" t="s">
        <v>50</v>
      </c>
      <c r="B124" t="s">
        <v>51</v>
      </c>
      <c r="C124" t="s">
        <v>943</v>
      </c>
      <c r="D124" s="89" t="s">
        <v>1361</v>
      </c>
      <c r="F124">
        <v>1</v>
      </c>
      <c r="G124">
        <v>0</v>
      </c>
      <c r="H124" s="82"/>
      <c r="I124" s="82"/>
      <c r="J124" s="92">
        <f>VLOOKUP(A124,'NOMENCLATURES 10052022'!$C$2:$N$3704,12,FALSE)</f>
        <v>312.59480000000002</v>
      </c>
      <c r="L124" s="78">
        <f>VLOOKUP(A124,Feuil2!$A$2:$BN$2000,66,FALSE)</f>
        <v>1.493433180318299</v>
      </c>
      <c r="M124">
        <v>0</v>
      </c>
      <c r="N124">
        <f t="shared" si="3"/>
        <v>1.493433180318299</v>
      </c>
      <c r="O124" s="45" t="str">
        <f t="shared" si="5"/>
        <v/>
      </c>
      <c r="P124">
        <v>433.9</v>
      </c>
      <c r="Q124" s="83">
        <f>VLOOKUP(A124,'NOMENCLATURES 10052022'!$C$1:$J$3703,8,FALSE)</f>
        <v>466.9910240000001</v>
      </c>
      <c r="R124">
        <v>520.67999999999995</v>
      </c>
      <c r="S124" s="45">
        <f t="shared" si="4"/>
        <v>560.38922880000007</v>
      </c>
      <c r="AF124">
        <v>1</v>
      </c>
      <c r="AG124">
        <v>221</v>
      </c>
      <c r="AO124">
        <v>0</v>
      </c>
      <c r="AP124">
        <v>0</v>
      </c>
      <c r="AS124">
        <v>0</v>
      </c>
      <c r="AT124">
        <v>0</v>
      </c>
      <c r="AU124">
        <v>100</v>
      </c>
      <c r="AV124">
        <v>100</v>
      </c>
      <c r="AW124">
        <v>0</v>
      </c>
      <c r="AX124">
        <v>0</v>
      </c>
      <c r="AY124">
        <v>0</v>
      </c>
      <c r="BB124">
        <v>0</v>
      </c>
      <c r="BC124">
        <v>1</v>
      </c>
      <c r="BD124">
        <v>0</v>
      </c>
    </row>
    <row r="125" spans="1:56" hidden="1">
      <c r="A125" t="s">
        <v>52</v>
      </c>
      <c r="B125" t="s">
        <v>53</v>
      </c>
      <c r="C125" t="s">
        <v>943</v>
      </c>
      <c r="D125" s="89" t="s">
        <v>1361</v>
      </c>
      <c r="F125">
        <v>1</v>
      </c>
      <c r="G125">
        <v>0</v>
      </c>
      <c r="H125" s="82"/>
      <c r="I125" s="82"/>
      <c r="J125" s="92">
        <f>VLOOKUP(A125,'NOMENCLATURES 10052022'!$C$2:$N$3704,12,FALSE)</f>
        <v>351.74220000000008</v>
      </c>
      <c r="L125" s="78">
        <f>VLOOKUP(A125,Feuil2!$A$2:$BN$2000,66,FALSE)</f>
        <v>1.4934279981488672</v>
      </c>
      <c r="M125">
        <v>0</v>
      </c>
      <c r="N125">
        <f t="shared" si="3"/>
        <v>1.4934279981488672</v>
      </c>
      <c r="O125" s="45" t="str">
        <f t="shared" si="5"/>
        <v/>
      </c>
      <c r="P125">
        <v>499.62</v>
      </c>
      <c r="Q125" s="83">
        <f>VLOOKUP(A125,'NOMENCLATURES 10052022'!$C$1:$J$3703,8,FALSE)</f>
        <v>525.60206600000004</v>
      </c>
      <c r="R125">
        <v>599.54</v>
      </c>
      <c r="S125" s="45">
        <f t="shared" si="4"/>
        <v>630.72247920000007</v>
      </c>
      <c r="AF125">
        <v>1</v>
      </c>
      <c r="AG125">
        <v>222</v>
      </c>
      <c r="AO125">
        <v>0</v>
      </c>
      <c r="AP125">
        <v>0</v>
      </c>
      <c r="AS125">
        <v>0</v>
      </c>
      <c r="AT125">
        <v>0</v>
      </c>
      <c r="AU125">
        <v>100</v>
      </c>
      <c r="AV125">
        <v>100</v>
      </c>
      <c r="AW125">
        <v>0</v>
      </c>
      <c r="AX125">
        <v>0</v>
      </c>
      <c r="AY125">
        <v>0</v>
      </c>
      <c r="BB125">
        <v>0</v>
      </c>
      <c r="BC125">
        <v>1</v>
      </c>
      <c r="BD125">
        <v>0</v>
      </c>
    </row>
    <row r="126" spans="1:56" hidden="1">
      <c r="A126" t="s">
        <v>54</v>
      </c>
      <c r="B126" t="s">
        <v>55</v>
      </c>
      <c r="C126" t="s">
        <v>943</v>
      </c>
      <c r="D126" s="89" t="s">
        <v>1361</v>
      </c>
      <c r="F126">
        <v>1</v>
      </c>
      <c r="G126">
        <v>0</v>
      </c>
      <c r="H126" s="82"/>
      <c r="I126" s="82"/>
      <c r="J126" s="92">
        <f>VLOOKUP(A126,'NOMENCLATURES 10052022'!$C$2:$N$3704,12,FALSE)</f>
        <v>317.36960000000005</v>
      </c>
      <c r="L126" s="78">
        <f>VLOOKUP(A126,Feuil2!$A$2:$BN$2000,66,FALSE)</f>
        <v>1.4932779232068965</v>
      </c>
      <c r="M126">
        <v>0</v>
      </c>
      <c r="N126">
        <f t="shared" si="3"/>
        <v>1.4932779232068965</v>
      </c>
      <c r="O126" s="45" t="str">
        <f t="shared" si="5"/>
        <v/>
      </c>
      <c r="P126">
        <v>543.82000000000005</v>
      </c>
      <c r="Q126" s="83">
        <f>VLOOKUP(A126,'NOMENCLATURES 10052022'!$C$1:$J$3703,8,FALSE)</f>
        <v>473.933108</v>
      </c>
      <c r="R126">
        <v>652.58000000000004</v>
      </c>
      <c r="S126" s="45">
        <f t="shared" si="4"/>
        <v>568.71972959999994</v>
      </c>
      <c r="AF126">
        <v>1</v>
      </c>
      <c r="AG126">
        <v>223</v>
      </c>
      <c r="AO126">
        <v>0</v>
      </c>
      <c r="AP126">
        <v>0</v>
      </c>
      <c r="AS126">
        <v>0</v>
      </c>
      <c r="AT126">
        <v>0</v>
      </c>
      <c r="AU126">
        <v>100</v>
      </c>
      <c r="AV126">
        <v>100</v>
      </c>
      <c r="AW126">
        <v>0</v>
      </c>
      <c r="AX126">
        <v>0</v>
      </c>
      <c r="AY126">
        <v>0</v>
      </c>
      <c r="BB126">
        <v>0</v>
      </c>
      <c r="BC126">
        <v>1</v>
      </c>
      <c r="BD126">
        <v>0</v>
      </c>
    </row>
    <row r="127" spans="1:56" hidden="1">
      <c r="A127" t="s">
        <v>1578</v>
      </c>
      <c r="B127" t="s">
        <v>1579</v>
      </c>
      <c r="C127" t="s">
        <v>943</v>
      </c>
      <c r="D127" s="89" t="s">
        <v>1361</v>
      </c>
      <c r="F127">
        <v>1</v>
      </c>
      <c r="G127">
        <v>0</v>
      </c>
      <c r="H127" s="82"/>
      <c r="I127" s="82"/>
      <c r="J127" s="92">
        <f>VLOOKUP(A127,'NOMENCLATURES 10052022'!$C$2:$N$3704,12,FALSE)</f>
        <v>455.84360000000004</v>
      </c>
      <c r="L127" s="78">
        <f>VLOOKUP(A127,Feuil2!$A$2:$BN$2000,66,FALSE)</f>
        <v>1.4936376449744586</v>
      </c>
      <c r="M127">
        <v>0</v>
      </c>
      <c r="N127">
        <f t="shared" si="3"/>
        <v>1.4936376449744586</v>
      </c>
      <c r="O127" s="45" t="str">
        <f t="shared" si="5"/>
        <v/>
      </c>
      <c r="P127">
        <v>674.17</v>
      </c>
      <c r="Q127" s="83">
        <f>VLOOKUP(A127,'NOMENCLATURES 10052022'!$C$1:$J$3703,8,FALSE)</f>
        <v>681.39235799999994</v>
      </c>
      <c r="R127">
        <v>809</v>
      </c>
      <c r="S127" s="45">
        <f t="shared" si="4"/>
        <v>817.67082959999993</v>
      </c>
      <c r="AF127">
        <v>1</v>
      </c>
      <c r="AG127">
        <v>224</v>
      </c>
      <c r="AO127">
        <v>0</v>
      </c>
      <c r="AP127">
        <v>0</v>
      </c>
      <c r="AS127">
        <v>0</v>
      </c>
      <c r="AT127">
        <v>0</v>
      </c>
      <c r="AU127">
        <v>100</v>
      </c>
      <c r="AV127">
        <v>100</v>
      </c>
      <c r="AW127">
        <v>0</v>
      </c>
      <c r="AX127">
        <v>0</v>
      </c>
      <c r="AY127">
        <v>0</v>
      </c>
      <c r="BB127">
        <v>0</v>
      </c>
      <c r="BC127">
        <v>1</v>
      </c>
      <c r="BD127">
        <v>0</v>
      </c>
    </row>
    <row r="128" spans="1:56" hidden="1">
      <c r="A128" t="s">
        <v>396</v>
      </c>
      <c r="B128" t="s">
        <v>1607</v>
      </c>
      <c r="C128" t="s">
        <v>943</v>
      </c>
      <c r="D128" s="89" t="s">
        <v>1361</v>
      </c>
      <c r="F128">
        <v>1</v>
      </c>
      <c r="G128">
        <v>0</v>
      </c>
      <c r="H128" s="82"/>
      <c r="I128" s="82"/>
      <c r="J128" s="92">
        <f>VLOOKUP(A128,'NOMENCLATURES 10052022'!$C$2:$N$3704,12,FALSE)</f>
        <v>16.983000000000001</v>
      </c>
      <c r="L128" s="78">
        <f>VLOOKUP(A128,Feuil2!$A$2:$BN$2000,66,FALSE)</f>
        <v>1.5635429547194251</v>
      </c>
      <c r="M128">
        <v>0</v>
      </c>
      <c r="N128">
        <f t="shared" si="3"/>
        <v>1.5635429547194251</v>
      </c>
      <c r="O128" s="45" t="str">
        <f t="shared" si="5"/>
        <v/>
      </c>
      <c r="P128">
        <v>21.18</v>
      </c>
      <c r="Q128" s="83">
        <v>21.18</v>
      </c>
      <c r="R128">
        <v>25.42</v>
      </c>
      <c r="S128" s="45">
        <f t="shared" si="4"/>
        <v>25.416</v>
      </c>
      <c r="AF128">
        <v>1</v>
      </c>
      <c r="AG128">
        <v>149</v>
      </c>
      <c r="AO128">
        <v>0</v>
      </c>
      <c r="AP128">
        <v>0</v>
      </c>
      <c r="AS128">
        <v>0</v>
      </c>
      <c r="AT128">
        <v>0</v>
      </c>
      <c r="AU128">
        <v>100</v>
      </c>
      <c r="AV128">
        <v>100</v>
      </c>
      <c r="AW128">
        <v>0</v>
      </c>
      <c r="AX128">
        <v>0</v>
      </c>
      <c r="AY128">
        <v>0</v>
      </c>
      <c r="BB128">
        <v>0</v>
      </c>
      <c r="BC128">
        <v>0</v>
      </c>
      <c r="BD128">
        <v>0</v>
      </c>
    </row>
    <row r="129" spans="1:56" hidden="1">
      <c r="A129" t="s">
        <v>398</v>
      </c>
      <c r="B129" t="s">
        <v>1646</v>
      </c>
      <c r="C129" t="s">
        <v>943</v>
      </c>
      <c r="D129" s="89" t="s">
        <v>1361</v>
      </c>
      <c r="F129">
        <v>1</v>
      </c>
      <c r="G129">
        <v>0</v>
      </c>
      <c r="H129" s="82"/>
      <c r="I129" s="82"/>
      <c r="J129" s="92">
        <f>VLOOKUP(A129,'NOMENCLATURES 10052022'!$C$2:$N$3704,12,FALSE)</f>
        <v>95.24799999999999</v>
      </c>
      <c r="L129" s="78">
        <f>VLOOKUP(A129,Feuil2!$A$2:$BN$2000,66,FALSE)</f>
        <v>1.7824921874999997</v>
      </c>
      <c r="M129">
        <v>0</v>
      </c>
      <c r="N129">
        <f t="shared" si="3"/>
        <v>1.7824921874999997</v>
      </c>
      <c r="O129" s="45" t="str">
        <f t="shared" si="5"/>
        <v/>
      </c>
      <c r="P129">
        <v>25.15</v>
      </c>
      <c r="Q129" s="83">
        <v>25.15</v>
      </c>
      <c r="R129">
        <v>30.18</v>
      </c>
      <c r="S129" s="45">
        <f t="shared" si="4"/>
        <v>30.179999999999996</v>
      </c>
      <c r="AF129">
        <v>1</v>
      </c>
      <c r="AG129">
        <v>219</v>
      </c>
      <c r="AO129">
        <v>0</v>
      </c>
      <c r="AP129">
        <v>0</v>
      </c>
      <c r="AS129">
        <v>0</v>
      </c>
      <c r="AT129">
        <v>0</v>
      </c>
      <c r="AU129">
        <v>100</v>
      </c>
      <c r="AV129">
        <v>100</v>
      </c>
      <c r="AW129">
        <v>0</v>
      </c>
      <c r="AX129">
        <v>0</v>
      </c>
      <c r="AY129">
        <v>0</v>
      </c>
      <c r="BB129">
        <v>0</v>
      </c>
      <c r="BC129">
        <v>0</v>
      </c>
      <c r="BD129">
        <v>0</v>
      </c>
    </row>
    <row r="130" spans="1:56" hidden="1">
      <c r="A130" t="s">
        <v>240</v>
      </c>
      <c r="B130" t="s">
        <v>241</v>
      </c>
      <c r="C130" t="s">
        <v>943</v>
      </c>
      <c r="D130" s="89" t="s">
        <v>1361</v>
      </c>
      <c r="F130">
        <v>1</v>
      </c>
      <c r="G130">
        <v>0</v>
      </c>
      <c r="H130" s="82"/>
      <c r="I130" s="82"/>
      <c r="J130" s="92">
        <f>VLOOKUP(A130,'NOMENCLATURES 10052022'!$C$2:$N$3704,12,FALSE)</f>
        <v>380.65600000000001</v>
      </c>
      <c r="L130" s="78">
        <f>VLOOKUP(A130,Feuil2!$A$2:$BN$2000,66,FALSE)</f>
        <v>1.5077967646932082</v>
      </c>
      <c r="M130">
        <v>0</v>
      </c>
      <c r="N130">
        <f t="shared" si="3"/>
        <v>1.5077967646932082</v>
      </c>
      <c r="O130" s="45" t="str">
        <f t="shared" si="5"/>
        <v/>
      </c>
      <c r="P130">
        <v>556.35</v>
      </c>
      <c r="Q130" s="83">
        <f>VLOOKUP(A130,'NOMENCLATURES 10052022'!$C$1:$J$3703,8,FALSE)</f>
        <v>573.51603999999998</v>
      </c>
      <c r="R130">
        <v>667.62</v>
      </c>
      <c r="S130" s="45">
        <f t="shared" si="4"/>
        <v>688.21924799999999</v>
      </c>
      <c r="AF130">
        <v>1</v>
      </c>
      <c r="AG130">
        <v>459</v>
      </c>
      <c r="AO130">
        <v>0</v>
      </c>
      <c r="AP130">
        <v>0</v>
      </c>
      <c r="AS130">
        <v>0</v>
      </c>
      <c r="AT130">
        <v>0</v>
      </c>
      <c r="AU130">
        <v>100</v>
      </c>
      <c r="AV130">
        <v>100</v>
      </c>
      <c r="AW130">
        <v>0</v>
      </c>
      <c r="AX130">
        <v>0</v>
      </c>
      <c r="AY130">
        <v>0</v>
      </c>
      <c r="BB130">
        <v>0</v>
      </c>
      <c r="BC130">
        <v>0</v>
      </c>
      <c r="BD130">
        <v>0</v>
      </c>
    </row>
    <row r="131" spans="1:56" hidden="1">
      <c r="A131" t="s">
        <v>242</v>
      </c>
      <c r="B131" t="s">
        <v>243</v>
      </c>
      <c r="C131" t="s">
        <v>943</v>
      </c>
      <c r="D131" s="89" t="s">
        <v>1361</v>
      </c>
      <c r="F131">
        <v>1</v>
      </c>
      <c r="G131">
        <v>0</v>
      </c>
      <c r="H131" s="82"/>
      <c r="I131" s="82"/>
      <c r="J131" s="92">
        <f>VLOOKUP(A131,'NOMENCLATURES 10052022'!$C$2:$N$3704,12,FALSE)</f>
        <v>362.46000000000004</v>
      </c>
      <c r="L131" s="78">
        <f>VLOOKUP(A131,Feuil2!$A$2:$BN$2000,66,FALSE)</f>
        <v>1.5112412647496849</v>
      </c>
      <c r="M131">
        <v>0</v>
      </c>
      <c r="N131">
        <f t="shared" ref="N131:N194" si="6">L131-M131</f>
        <v>1.5112412647496849</v>
      </c>
      <c r="O131" s="45" t="str">
        <f t="shared" si="5"/>
        <v/>
      </c>
      <c r="P131">
        <v>530.41999999999996</v>
      </c>
      <c r="Q131" s="83">
        <f>VLOOKUP(A131,'NOMENCLATURES 10052022'!$C$1:$J$3703,8,FALSE)</f>
        <v>547.57000000000005</v>
      </c>
      <c r="R131">
        <v>636.5</v>
      </c>
      <c r="S131" s="45">
        <f t="shared" ref="S131:S194" si="7">Q131*1.2</f>
        <v>657.08400000000006</v>
      </c>
      <c r="AF131">
        <v>1</v>
      </c>
      <c r="AG131">
        <v>546</v>
      </c>
      <c r="AO131">
        <v>0</v>
      </c>
      <c r="AP131">
        <v>0</v>
      </c>
      <c r="AS131">
        <v>0</v>
      </c>
      <c r="AT131">
        <v>0</v>
      </c>
      <c r="AU131">
        <v>100</v>
      </c>
      <c r="AV131">
        <v>100</v>
      </c>
      <c r="AW131">
        <v>0</v>
      </c>
      <c r="AX131">
        <v>0</v>
      </c>
      <c r="AY131">
        <v>0</v>
      </c>
      <c r="BB131">
        <v>0</v>
      </c>
      <c r="BC131">
        <v>0</v>
      </c>
      <c r="BD131">
        <v>0</v>
      </c>
    </row>
    <row r="132" spans="1:56" hidden="1">
      <c r="A132" t="s">
        <v>394</v>
      </c>
      <c r="B132" t="s">
        <v>395</v>
      </c>
      <c r="C132" t="s">
        <v>943</v>
      </c>
      <c r="D132" s="89" t="s">
        <v>1361</v>
      </c>
      <c r="F132">
        <v>1</v>
      </c>
      <c r="G132">
        <v>0</v>
      </c>
      <c r="H132" s="82"/>
      <c r="I132" s="82"/>
      <c r="J132" s="92">
        <f>VLOOKUP(A132,'NOMENCLATURES 10052022'!$C$2:$N$3704,12,FALSE)</f>
        <v>8.2240000000000002</v>
      </c>
      <c r="L132" s="78">
        <f>VLOOKUP(A132,Feuil2!$A$2:$BN$2000,66,FALSE)</f>
        <v>1.468199729097402</v>
      </c>
      <c r="M132">
        <v>0</v>
      </c>
      <c r="N132">
        <f t="shared" si="6"/>
        <v>1.468199729097402</v>
      </c>
      <c r="O132" s="45" t="str">
        <f t="shared" si="5"/>
        <v/>
      </c>
      <c r="P132">
        <v>11.92</v>
      </c>
      <c r="Q132" s="83">
        <f>VLOOKUP(A132,'NOMENCLATURES 10052022'!$C$1:$J$3703,8,FALSE)</f>
        <v>12.14288</v>
      </c>
      <c r="R132">
        <v>14.3</v>
      </c>
      <c r="S132" s="45">
        <f t="shared" si="7"/>
        <v>14.571456</v>
      </c>
      <c r="AF132">
        <v>1</v>
      </c>
      <c r="AO132">
        <v>0</v>
      </c>
      <c r="AP132">
        <v>0</v>
      </c>
      <c r="AS132">
        <v>0</v>
      </c>
      <c r="AT132">
        <v>0</v>
      </c>
      <c r="AU132">
        <v>100</v>
      </c>
      <c r="AV132">
        <v>100</v>
      </c>
      <c r="AW132">
        <v>0</v>
      </c>
      <c r="AX132">
        <v>0</v>
      </c>
      <c r="AY132">
        <v>0</v>
      </c>
      <c r="BB132">
        <v>0</v>
      </c>
      <c r="BC132">
        <v>0</v>
      </c>
      <c r="BD132">
        <v>0</v>
      </c>
    </row>
    <row r="133" spans="1:56" hidden="1">
      <c r="A133" t="s">
        <v>392</v>
      </c>
      <c r="B133" t="s">
        <v>393</v>
      </c>
      <c r="C133" t="s">
        <v>943</v>
      </c>
      <c r="D133" s="89" t="s">
        <v>1361</v>
      </c>
      <c r="F133">
        <v>1</v>
      </c>
      <c r="G133">
        <v>0</v>
      </c>
      <c r="H133" s="82"/>
      <c r="I133" s="82"/>
      <c r="J133" s="92">
        <f>VLOOKUP(A133,'NOMENCLATURES 10052022'!$C$2:$N$3704,12,FALSE)</f>
        <v>6.2839999999999998</v>
      </c>
      <c r="L133" s="78">
        <f>VLOOKUP(A133,Feuil2!$A$2:$BN$2000,66,FALSE)</f>
        <v>1.4817663908338639</v>
      </c>
      <c r="M133">
        <v>0</v>
      </c>
      <c r="N133">
        <f t="shared" si="6"/>
        <v>1.4817663908338639</v>
      </c>
      <c r="O133" s="45" t="str">
        <f t="shared" si="5"/>
        <v/>
      </c>
      <c r="P133">
        <v>9.31</v>
      </c>
      <c r="Q133" s="83">
        <f>VLOOKUP(A133,'NOMENCLATURES 10052022'!$C$1:$J$3703,8,FALSE)</f>
        <v>9.31142</v>
      </c>
      <c r="R133">
        <v>11.17</v>
      </c>
      <c r="S133" s="45">
        <f t="shared" si="7"/>
        <v>11.173703999999999</v>
      </c>
      <c r="AF133">
        <v>1</v>
      </c>
      <c r="AO133">
        <v>0</v>
      </c>
      <c r="AP133">
        <v>0</v>
      </c>
      <c r="AS133">
        <v>0</v>
      </c>
      <c r="AT133">
        <v>0</v>
      </c>
      <c r="AU133">
        <v>100</v>
      </c>
      <c r="AV133">
        <v>100</v>
      </c>
      <c r="AW133">
        <v>0</v>
      </c>
      <c r="AX133">
        <v>0</v>
      </c>
      <c r="AY133">
        <v>0</v>
      </c>
      <c r="BB133">
        <v>0</v>
      </c>
      <c r="BC133">
        <v>0</v>
      </c>
      <c r="BD133">
        <v>0</v>
      </c>
    </row>
    <row r="134" spans="1:56" hidden="1">
      <c r="A134" t="s">
        <v>674</v>
      </c>
      <c r="B134" t="s">
        <v>1988</v>
      </c>
      <c r="C134" t="s">
        <v>943</v>
      </c>
      <c r="D134" s="89" t="s">
        <v>1361</v>
      </c>
      <c r="F134">
        <v>1</v>
      </c>
      <c r="G134">
        <v>0</v>
      </c>
      <c r="H134" s="82"/>
      <c r="I134" s="82"/>
      <c r="J134" s="92">
        <f>VLOOKUP(A134,'NOMENCLATURES 10052022'!$C$2:$N$3704,12,FALSE)</f>
        <v>153.59929999999997</v>
      </c>
      <c r="L134" s="78">
        <f>VLOOKUP(A134,Feuil2!$A$2:$BN$2000,66,FALSE)</f>
        <v>1.4336852436404151</v>
      </c>
      <c r="M134">
        <v>0</v>
      </c>
      <c r="N134">
        <f t="shared" si="6"/>
        <v>1.4336852436404151</v>
      </c>
      <c r="O134" s="45" t="str">
        <f t="shared" si="5"/>
        <v/>
      </c>
      <c r="P134">
        <v>425</v>
      </c>
      <c r="Q134" s="83">
        <v>425</v>
      </c>
      <c r="R134">
        <v>510</v>
      </c>
      <c r="S134" s="45">
        <f t="shared" si="7"/>
        <v>510</v>
      </c>
      <c r="V134">
        <v>1</v>
      </c>
      <c r="W134">
        <v>1</v>
      </c>
      <c r="AF134">
        <v>1</v>
      </c>
      <c r="AO134">
        <v>0</v>
      </c>
      <c r="AP134">
        <v>0</v>
      </c>
      <c r="AS134">
        <v>0</v>
      </c>
      <c r="AT134">
        <v>0</v>
      </c>
      <c r="AU134">
        <v>100</v>
      </c>
      <c r="AV134">
        <v>100</v>
      </c>
      <c r="AW134">
        <v>0</v>
      </c>
      <c r="AX134">
        <v>0</v>
      </c>
      <c r="AY134">
        <v>0</v>
      </c>
      <c r="BB134">
        <v>0</v>
      </c>
      <c r="BC134">
        <v>1</v>
      </c>
      <c r="BD134">
        <v>0</v>
      </c>
    </row>
    <row r="135" spans="1:56" hidden="1">
      <c r="A135" t="s">
        <v>18</v>
      </c>
      <c r="B135" t="s">
        <v>19</v>
      </c>
      <c r="C135" t="s">
        <v>943</v>
      </c>
      <c r="D135" s="89" t="s">
        <v>1361</v>
      </c>
      <c r="F135">
        <v>1</v>
      </c>
      <c r="G135">
        <v>0</v>
      </c>
      <c r="H135" s="82"/>
      <c r="I135" s="82"/>
      <c r="J135" s="92">
        <f>VLOOKUP(A135,'NOMENCLATURES 10052022'!$C$2:$N$3704,12,FALSE)</f>
        <v>679.54385000000002</v>
      </c>
      <c r="L135" s="78">
        <f>VLOOKUP(A135,Feuil2!$A$2:$BN$2000,66,FALSE)</f>
        <v>1.5130165986666149</v>
      </c>
      <c r="M135">
        <v>0</v>
      </c>
      <c r="N135">
        <f t="shared" si="6"/>
        <v>1.5130165986666149</v>
      </c>
      <c r="O135" s="45" t="str">
        <f t="shared" ref="O135:O198" si="8">IF(L135=M135,L135,"")</f>
        <v/>
      </c>
      <c r="P135" s="34">
        <v>1040.5999999999999</v>
      </c>
      <c r="Q135" s="83">
        <v>1040.5999999999999</v>
      </c>
      <c r="R135" s="34">
        <v>1248.72</v>
      </c>
      <c r="S135" s="45">
        <f t="shared" si="7"/>
        <v>1248.7199999999998</v>
      </c>
      <c r="AF135">
        <v>1</v>
      </c>
      <c r="AO135">
        <v>0</v>
      </c>
      <c r="AP135">
        <v>0</v>
      </c>
      <c r="AS135">
        <v>0</v>
      </c>
      <c r="AT135">
        <v>0</v>
      </c>
      <c r="AU135">
        <v>100</v>
      </c>
      <c r="AV135">
        <v>100</v>
      </c>
      <c r="AW135">
        <v>0</v>
      </c>
      <c r="AX135">
        <v>0</v>
      </c>
      <c r="AY135">
        <v>0</v>
      </c>
      <c r="BB135">
        <v>0</v>
      </c>
      <c r="BC135">
        <v>1</v>
      </c>
      <c r="BD135">
        <v>0</v>
      </c>
    </row>
    <row r="136" spans="1:56" hidden="1">
      <c r="A136" t="s">
        <v>244</v>
      </c>
      <c r="B136" t="s">
        <v>245</v>
      </c>
      <c r="C136" t="s">
        <v>943</v>
      </c>
      <c r="D136" s="89" t="s">
        <v>1361</v>
      </c>
      <c r="F136">
        <v>1</v>
      </c>
      <c r="G136">
        <v>0</v>
      </c>
      <c r="H136" s="82"/>
      <c r="I136" s="82"/>
      <c r="J136" s="92">
        <f>VLOOKUP(A136,'NOMENCLATURES 10052022'!$C$2:$N$3704,12,FALSE)</f>
        <v>552.17650000000003</v>
      </c>
      <c r="L136" s="78">
        <f>VLOOKUP(A136,Feuil2!$A$2:$BN$2000,66,FALSE)</f>
        <v>1.8083927397469266</v>
      </c>
      <c r="M136">
        <v>0</v>
      </c>
      <c r="N136">
        <f t="shared" si="6"/>
        <v>1.8083927397469266</v>
      </c>
      <c r="O136" s="45" t="str">
        <f t="shared" si="8"/>
        <v/>
      </c>
      <c r="P136">
        <v>977.89</v>
      </c>
      <c r="Q136" s="83">
        <f>VLOOKUP(A136,'NOMENCLATURES 10052022'!$C$1:$J$3703,8,FALSE)</f>
        <v>999.42027500000006</v>
      </c>
      <c r="R136" s="34">
        <v>1173.47</v>
      </c>
      <c r="S136" s="45">
        <f t="shared" si="7"/>
        <v>1199.3043299999999</v>
      </c>
      <c r="AF136">
        <v>1</v>
      </c>
      <c r="AG136">
        <v>554</v>
      </c>
      <c r="AO136">
        <v>0</v>
      </c>
      <c r="AP136">
        <v>0</v>
      </c>
      <c r="AS136">
        <v>0</v>
      </c>
      <c r="AT136">
        <v>0</v>
      </c>
      <c r="AU136">
        <v>100</v>
      </c>
      <c r="AV136">
        <v>100</v>
      </c>
      <c r="AW136">
        <v>0</v>
      </c>
      <c r="AX136">
        <v>0</v>
      </c>
      <c r="AY136">
        <v>0</v>
      </c>
      <c r="BB136">
        <v>0</v>
      </c>
      <c r="BC136">
        <v>0</v>
      </c>
      <c r="BD136">
        <v>0</v>
      </c>
    </row>
    <row r="137" spans="1:56" hidden="1">
      <c r="A137" t="s">
        <v>6</v>
      </c>
      <c r="B137" t="s">
        <v>7</v>
      </c>
      <c r="C137" t="s">
        <v>943</v>
      </c>
      <c r="D137" s="89" t="s">
        <v>1361</v>
      </c>
      <c r="F137">
        <v>1</v>
      </c>
      <c r="G137">
        <v>0</v>
      </c>
      <c r="H137" s="82"/>
      <c r="I137" s="82"/>
      <c r="J137" s="92">
        <f>VLOOKUP(A137,'NOMENCLATURES 10052022'!$C$2:$N$3704,12,FALSE)</f>
        <v>664.36384999999996</v>
      </c>
      <c r="L137" s="78">
        <f>VLOOKUP(A137,Feuil2!$A$2:$BN$2000,66,FALSE)</f>
        <v>1.5366870175953249</v>
      </c>
      <c r="M137">
        <v>0</v>
      </c>
      <c r="N137">
        <f t="shared" si="6"/>
        <v>1.5366870175953249</v>
      </c>
      <c r="O137" s="45" t="str">
        <f t="shared" si="8"/>
        <v/>
      </c>
      <c r="P137" s="34">
        <v>1031.75</v>
      </c>
      <c r="Q137" s="83">
        <v>1031.75</v>
      </c>
      <c r="R137" s="34">
        <v>1238.0999999999999</v>
      </c>
      <c r="S137" s="45">
        <f t="shared" si="7"/>
        <v>1238.0999999999999</v>
      </c>
      <c r="AF137">
        <v>1</v>
      </c>
      <c r="AG137">
        <v>532</v>
      </c>
      <c r="AO137">
        <v>0</v>
      </c>
      <c r="AP137">
        <v>0</v>
      </c>
      <c r="AS137">
        <v>0</v>
      </c>
      <c r="AT137">
        <v>0</v>
      </c>
      <c r="AU137">
        <v>100</v>
      </c>
      <c r="AV137">
        <v>100</v>
      </c>
      <c r="AW137">
        <v>0</v>
      </c>
      <c r="AX137">
        <v>0</v>
      </c>
      <c r="AY137">
        <v>0</v>
      </c>
      <c r="BB137">
        <v>0</v>
      </c>
      <c r="BC137">
        <v>1</v>
      </c>
      <c r="BD137">
        <v>0</v>
      </c>
    </row>
    <row r="138" spans="1:56" hidden="1">
      <c r="A138" t="s">
        <v>30</v>
      </c>
      <c r="B138" t="s">
        <v>31</v>
      </c>
      <c r="C138" t="s">
        <v>943</v>
      </c>
      <c r="D138" s="89" t="s">
        <v>1361</v>
      </c>
      <c r="F138">
        <v>1</v>
      </c>
      <c r="G138">
        <v>0</v>
      </c>
      <c r="H138" s="82"/>
      <c r="I138" s="82"/>
      <c r="J138" s="92">
        <f>VLOOKUP(A138,'NOMENCLATURES 10052022'!$C$2:$N$3704,12,FALSE)</f>
        <v>714.69776999999999</v>
      </c>
      <c r="L138" s="78">
        <f>VLOOKUP(A138,Feuil2!$A$2:$BN$2000,66,FALSE)</f>
        <v>1.5122718211872888</v>
      </c>
      <c r="M138">
        <v>0</v>
      </c>
      <c r="N138">
        <f t="shared" si="6"/>
        <v>1.5122718211872888</v>
      </c>
      <c r="O138" s="45" t="str">
        <f t="shared" si="8"/>
        <v/>
      </c>
      <c r="P138" s="34">
        <v>1089.19</v>
      </c>
      <c r="Q138" s="83">
        <v>1089.19</v>
      </c>
      <c r="R138" s="34">
        <v>1307.03</v>
      </c>
      <c r="S138" s="45">
        <f t="shared" si="7"/>
        <v>1307.028</v>
      </c>
      <c r="AF138">
        <v>1</v>
      </c>
      <c r="AO138">
        <v>0</v>
      </c>
      <c r="AP138">
        <v>0</v>
      </c>
      <c r="AS138">
        <v>0</v>
      </c>
      <c r="AT138">
        <v>0</v>
      </c>
      <c r="AU138">
        <v>100</v>
      </c>
      <c r="AV138">
        <v>100</v>
      </c>
      <c r="AW138">
        <v>0</v>
      </c>
      <c r="AX138">
        <v>0</v>
      </c>
      <c r="AY138">
        <v>0</v>
      </c>
      <c r="BB138">
        <v>0</v>
      </c>
      <c r="BC138">
        <v>1</v>
      </c>
      <c r="BD138">
        <v>0</v>
      </c>
    </row>
    <row r="139" spans="1:56" hidden="1">
      <c r="A139" t="s">
        <v>8</v>
      </c>
      <c r="B139" t="s">
        <v>9</v>
      </c>
      <c r="C139" t="s">
        <v>943</v>
      </c>
      <c r="D139" s="89" t="s">
        <v>1361</v>
      </c>
      <c r="F139">
        <v>1</v>
      </c>
      <c r="G139">
        <v>0</v>
      </c>
      <c r="H139" s="82"/>
      <c r="I139" s="82"/>
      <c r="J139" s="92">
        <f>VLOOKUP(A139,'NOMENCLATURES 10052022'!$C$2:$N$3704,12,FALSE)</f>
        <v>772.77285000000006</v>
      </c>
      <c r="L139" s="78">
        <f>VLOOKUP(A139,Feuil2!$A$2:$BN$2000,66,FALSE)</f>
        <v>1.4910259544489395</v>
      </c>
      <c r="M139">
        <v>0</v>
      </c>
      <c r="N139">
        <f t="shared" si="6"/>
        <v>1.4910259544489395</v>
      </c>
      <c r="O139" s="45" t="str">
        <f t="shared" si="8"/>
        <v/>
      </c>
      <c r="P139" s="34">
        <v>1165.05</v>
      </c>
      <c r="Q139" s="83">
        <v>1165.05</v>
      </c>
      <c r="R139" s="34">
        <v>1398.06</v>
      </c>
      <c r="S139" s="45">
        <f t="shared" si="7"/>
        <v>1398.06</v>
      </c>
      <c r="AF139">
        <v>1</v>
      </c>
      <c r="AO139">
        <v>0</v>
      </c>
      <c r="AP139">
        <v>0</v>
      </c>
      <c r="AS139">
        <v>0</v>
      </c>
      <c r="AT139">
        <v>0</v>
      </c>
      <c r="AU139">
        <v>100</v>
      </c>
      <c r="AV139">
        <v>100</v>
      </c>
      <c r="AW139">
        <v>0</v>
      </c>
      <c r="AX139">
        <v>0</v>
      </c>
      <c r="AY139">
        <v>0</v>
      </c>
      <c r="BB139">
        <v>0</v>
      </c>
      <c r="BC139">
        <v>1</v>
      </c>
      <c r="BD139">
        <v>0</v>
      </c>
    </row>
    <row r="140" spans="1:56" hidden="1">
      <c r="A140" t="s">
        <v>20</v>
      </c>
      <c r="B140" t="s">
        <v>21</v>
      </c>
      <c r="C140" t="s">
        <v>943</v>
      </c>
      <c r="D140" s="89" t="s">
        <v>1361</v>
      </c>
      <c r="F140">
        <v>1</v>
      </c>
      <c r="G140">
        <v>0</v>
      </c>
      <c r="H140" s="82"/>
      <c r="I140" s="82"/>
      <c r="J140" s="92">
        <f>VLOOKUP(A140,'NOMENCLATURES 10052022'!$C$2:$N$3704,12,FALSE)</f>
        <v>777.18384999999989</v>
      </c>
      <c r="L140" s="78">
        <f>VLOOKUP(A140,Feuil2!$A$2:$BN$2000,66,FALSE)</f>
        <v>1.490317006754601</v>
      </c>
      <c r="M140">
        <v>0</v>
      </c>
      <c r="N140">
        <f t="shared" si="6"/>
        <v>1.490317006754601</v>
      </c>
      <c r="O140" s="45" t="str">
        <f t="shared" si="8"/>
        <v/>
      </c>
      <c r="P140" s="34">
        <v>1170.05</v>
      </c>
      <c r="Q140" s="83">
        <v>1170.05</v>
      </c>
      <c r="R140" s="34">
        <v>1404.06</v>
      </c>
      <c r="S140" s="45">
        <f t="shared" si="7"/>
        <v>1404.06</v>
      </c>
      <c r="AF140">
        <v>1</v>
      </c>
      <c r="AO140">
        <v>0</v>
      </c>
      <c r="AP140">
        <v>0</v>
      </c>
      <c r="AS140">
        <v>0</v>
      </c>
      <c r="AT140">
        <v>0</v>
      </c>
      <c r="AU140">
        <v>100</v>
      </c>
      <c r="AV140">
        <v>100</v>
      </c>
      <c r="AW140">
        <v>0</v>
      </c>
      <c r="AX140">
        <v>0</v>
      </c>
      <c r="AY140">
        <v>0</v>
      </c>
      <c r="BB140">
        <v>0</v>
      </c>
      <c r="BC140">
        <v>1</v>
      </c>
      <c r="BD140">
        <v>0</v>
      </c>
    </row>
    <row r="141" spans="1:56" hidden="1">
      <c r="A141" t="s">
        <v>32</v>
      </c>
      <c r="B141" t="s">
        <v>33</v>
      </c>
      <c r="C141" t="s">
        <v>943</v>
      </c>
      <c r="D141" s="89" t="s">
        <v>1361</v>
      </c>
      <c r="F141">
        <v>1</v>
      </c>
      <c r="G141">
        <v>0</v>
      </c>
      <c r="H141" s="82"/>
      <c r="I141" s="82"/>
      <c r="J141" s="92">
        <f>VLOOKUP(A141,'NOMENCLATURES 10052022'!$C$2:$N$3704,12,FALSE)</f>
        <v>811.45784999999989</v>
      </c>
      <c r="L141" s="78">
        <f>VLOOKUP(A141,Feuil2!$A$2:$BN$2000,66,FALSE)</f>
        <v>1.4895914324554567</v>
      </c>
      <c r="M141">
        <v>0</v>
      </c>
      <c r="N141">
        <f t="shared" si="6"/>
        <v>1.4895914324554567</v>
      </c>
      <c r="O141" s="45" t="str">
        <f t="shared" si="8"/>
        <v/>
      </c>
      <c r="P141" s="34">
        <v>1216.55</v>
      </c>
      <c r="Q141" s="83">
        <v>1216.55</v>
      </c>
      <c r="R141" s="34">
        <v>1459.86</v>
      </c>
      <c r="S141" s="45">
        <f t="shared" si="7"/>
        <v>1459.86</v>
      </c>
      <c r="AF141">
        <v>1</v>
      </c>
      <c r="AO141">
        <v>0</v>
      </c>
      <c r="AP141">
        <v>0</v>
      </c>
      <c r="AS141">
        <v>0</v>
      </c>
      <c r="AT141">
        <v>0</v>
      </c>
      <c r="AU141">
        <v>100</v>
      </c>
      <c r="AV141">
        <v>100</v>
      </c>
      <c r="AW141">
        <v>0</v>
      </c>
      <c r="AX141">
        <v>0</v>
      </c>
      <c r="AY141">
        <v>0</v>
      </c>
      <c r="BB141">
        <v>0</v>
      </c>
      <c r="BC141">
        <v>1</v>
      </c>
      <c r="BD141">
        <v>0</v>
      </c>
    </row>
    <row r="142" spans="1:56" hidden="1">
      <c r="A142" t="s">
        <v>46</v>
      </c>
      <c r="B142" t="s">
        <v>47</v>
      </c>
      <c r="C142" t="s">
        <v>943</v>
      </c>
      <c r="D142" s="89" t="s">
        <v>1361</v>
      </c>
      <c r="F142">
        <v>1</v>
      </c>
      <c r="G142">
        <v>0</v>
      </c>
      <c r="H142" s="82"/>
      <c r="I142" s="82"/>
      <c r="J142" s="92">
        <f>VLOOKUP(A142,'NOMENCLATURES 10052022'!$C$2:$N$3704,12,FALSE)</f>
        <v>949.69085000000007</v>
      </c>
      <c r="L142" s="78">
        <f>VLOOKUP(A142,Feuil2!$A$2:$BN$2000,66,FALSE)</f>
        <v>1.4872714318784848</v>
      </c>
      <c r="M142">
        <v>0</v>
      </c>
      <c r="N142">
        <f t="shared" si="6"/>
        <v>1.4872714318784848</v>
      </c>
      <c r="O142" s="45" t="str">
        <f t="shared" si="8"/>
        <v/>
      </c>
      <c r="P142" s="34">
        <v>1413.66</v>
      </c>
      <c r="Q142" s="83">
        <v>1413.66</v>
      </c>
      <c r="R142" s="34">
        <v>1696.39</v>
      </c>
      <c r="S142" s="45">
        <f t="shared" si="7"/>
        <v>1696.3920000000001</v>
      </c>
      <c r="AF142">
        <v>1</v>
      </c>
      <c r="AO142">
        <v>0</v>
      </c>
      <c r="AP142">
        <v>0</v>
      </c>
      <c r="AS142">
        <v>0</v>
      </c>
      <c r="AT142">
        <v>0</v>
      </c>
      <c r="AU142">
        <v>100</v>
      </c>
      <c r="AV142">
        <v>100</v>
      </c>
      <c r="AW142">
        <v>0</v>
      </c>
      <c r="AX142">
        <v>0</v>
      </c>
      <c r="AY142">
        <v>0</v>
      </c>
      <c r="BB142">
        <v>0</v>
      </c>
      <c r="BC142">
        <v>1</v>
      </c>
      <c r="BD142">
        <v>0</v>
      </c>
    </row>
    <row r="143" spans="1:56" hidden="1">
      <c r="A143" t="s">
        <v>28</v>
      </c>
      <c r="B143" t="s">
        <v>29</v>
      </c>
      <c r="C143" t="s">
        <v>943</v>
      </c>
      <c r="D143" s="89" t="s">
        <v>1361</v>
      </c>
      <c r="F143">
        <v>1</v>
      </c>
      <c r="G143">
        <v>0</v>
      </c>
      <c r="H143" s="82"/>
      <c r="I143" s="82"/>
      <c r="J143" s="92">
        <f>VLOOKUP(A143,'NOMENCLATURES 10052022'!$C$2:$N$3704,12,FALSE)</f>
        <v>823.95884999999998</v>
      </c>
      <c r="L143" s="78">
        <f>VLOOKUP(A143,Feuil2!$A$2:$BN$2000,66,FALSE)</f>
        <v>1.4908614629610422</v>
      </c>
      <c r="M143">
        <v>0</v>
      </c>
      <c r="N143">
        <f t="shared" si="6"/>
        <v>1.4908614629610422</v>
      </c>
      <c r="O143" s="45" t="str">
        <f t="shared" si="8"/>
        <v/>
      </c>
      <c r="P143" s="34">
        <v>1240.22</v>
      </c>
      <c r="Q143" s="83">
        <v>1240.22</v>
      </c>
      <c r="R143" s="34">
        <v>1488.26</v>
      </c>
      <c r="S143" s="45">
        <f t="shared" si="7"/>
        <v>1488.2639999999999</v>
      </c>
      <c r="AF143">
        <v>1</v>
      </c>
      <c r="AO143">
        <v>0</v>
      </c>
      <c r="AP143">
        <v>0</v>
      </c>
      <c r="AS143">
        <v>0</v>
      </c>
      <c r="AT143">
        <v>0</v>
      </c>
      <c r="AU143">
        <v>100</v>
      </c>
      <c r="AV143">
        <v>100</v>
      </c>
      <c r="AW143">
        <v>0</v>
      </c>
      <c r="AX143">
        <v>0</v>
      </c>
      <c r="AY143">
        <v>0</v>
      </c>
      <c r="BB143">
        <v>0</v>
      </c>
      <c r="BC143">
        <v>1</v>
      </c>
      <c r="BD143">
        <v>0</v>
      </c>
    </row>
    <row r="144" spans="1:56" hidden="1">
      <c r="A144" t="s">
        <v>22</v>
      </c>
      <c r="B144" t="s">
        <v>23</v>
      </c>
      <c r="C144" t="s">
        <v>943</v>
      </c>
      <c r="D144" s="89" t="s">
        <v>1361</v>
      </c>
      <c r="F144">
        <v>1</v>
      </c>
      <c r="G144">
        <v>0</v>
      </c>
      <c r="H144" s="82"/>
      <c r="I144" s="82"/>
      <c r="J144" s="92">
        <f>VLOOKUP(A144,'NOMENCLATURES 10052022'!$C$2:$N$3704,12,FALSE)</f>
        <v>705.04385000000002</v>
      </c>
      <c r="L144" s="78">
        <f>VLOOKUP(A144,Feuil2!$A$2:$BN$2000,66,FALSE)</f>
        <v>1.5125512399212586</v>
      </c>
      <c r="M144">
        <v>0</v>
      </c>
      <c r="N144">
        <f t="shared" si="6"/>
        <v>1.5125512399212586</v>
      </c>
      <c r="O144" s="45" t="str">
        <f t="shared" si="8"/>
        <v/>
      </c>
      <c r="P144" s="34">
        <v>1078.8499999999999</v>
      </c>
      <c r="Q144" s="83">
        <v>1078.8499999999999</v>
      </c>
      <c r="R144" s="34">
        <v>1294.6199999999999</v>
      </c>
      <c r="S144" s="45">
        <f t="shared" si="7"/>
        <v>1294.6199999999999</v>
      </c>
      <c r="AF144">
        <v>1</v>
      </c>
      <c r="AO144">
        <v>0</v>
      </c>
      <c r="AP144">
        <v>0</v>
      </c>
      <c r="AS144">
        <v>0</v>
      </c>
      <c r="AT144">
        <v>0</v>
      </c>
      <c r="AU144">
        <v>100</v>
      </c>
      <c r="AV144">
        <v>100</v>
      </c>
      <c r="AW144">
        <v>0</v>
      </c>
      <c r="AX144">
        <v>0</v>
      </c>
      <c r="AY144">
        <v>0</v>
      </c>
      <c r="BB144">
        <v>0</v>
      </c>
      <c r="BC144">
        <v>1</v>
      </c>
      <c r="BD144">
        <v>0</v>
      </c>
    </row>
    <row r="145" spans="1:56" hidden="1">
      <c r="A145" t="s">
        <v>24</v>
      </c>
      <c r="B145" t="s">
        <v>25</v>
      </c>
      <c r="C145" t="s">
        <v>943</v>
      </c>
      <c r="D145" s="89" t="s">
        <v>1361</v>
      </c>
      <c r="F145">
        <v>1</v>
      </c>
      <c r="G145">
        <v>0</v>
      </c>
      <c r="H145" s="82"/>
      <c r="I145" s="82"/>
      <c r="J145" s="92">
        <f>VLOOKUP(A145,'NOMENCLATURES 10052022'!$C$2:$N$3704,12,FALSE)</f>
        <v>803.86484999999993</v>
      </c>
      <c r="L145" s="78">
        <f>VLOOKUP(A145,Feuil2!$A$2:$BN$2000,66,FALSE)</f>
        <v>1.4917420775472838</v>
      </c>
      <c r="M145">
        <v>0</v>
      </c>
      <c r="N145">
        <f t="shared" si="6"/>
        <v>1.4917420775472838</v>
      </c>
      <c r="O145" s="45" t="str">
        <f t="shared" si="8"/>
        <v/>
      </c>
      <c r="P145" s="34">
        <v>1210.97</v>
      </c>
      <c r="Q145" s="83">
        <v>1210.97</v>
      </c>
      <c r="R145" s="34">
        <v>1453.16</v>
      </c>
      <c r="S145" s="45">
        <f t="shared" si="7"/>
        <v>1453.164</v>
      </c>
      <c r="AF145">
        <v>1</v>
      </c>
      <c r="AO145">
        <v>0</v>
      </c>
      <c r="AP145">
        <v>0</v>
      </c>
      <c r="AS145">
        <v>0</v>
      </c>
      <c r="AT145">
        <v>0</v>
      </c>
      <c r="AU145">
        <v>100</v>
      </c>
      <c r="AV145">
        <v>100</v>
      </c>
      <c r="AW145">
        <v>0</v>
      </c>
      <c r="AX145">
        <v>0</v>
      </c>
      <c r="AY145">
        <v>0</v>
      </c>
      <c r="BB145">
        <v>0</v>
      </c>
      <c r="BC145">
        <v>1</v>
      </c>
      <c r="BD145">
        <v>0</v>
      </c>
    </row>
    <row r="146" spans="1:56" hidden="1">
      <c r="A146" t="s">
        <v>36</v>
      </c>
      <c r="B146" t="s">
        <v>37</v>
      </c>
      <c r="C146" t="s">
        <v>943</v>
      </c>
      <c r="D146" s="89" t="s">
        <v>1361</v>
      </c>
      <c r="F146">
        <v>1</v>
      </c>
      <c r="G146">
        <v>0</v>
      </c>
      <c r="H146" s="82"/>
      <c r="I146" s="82"/>
      <c r="J146" s="92">
        <f>VLOOKUP(A146,'NOMENCLATURES 10052022'!$C$2:$N$3704,12,FALSE)</f>
        <v>832.26985000000002</v>
      </c>
      <c r="L146" s="78">
        <f>VLOOKUP(A146,Feuil2!$A$2:$BN$2000,66,FALSE)</f>
        <v>1.4919957281352416</v>
      </c>
      <c r="M146">
        <v>0</v>
      </c>
      <c r="N146">
        <f t="shared" si="6"/>
        <v>1.4919957281352416</v>
      </c>
      <c r="O146" s="45" t="str">
        <f t="shared" si="8"/>
        <v/>
      </c>
      <c r="P146" s="34">
        <v>1249.56</v>
      </c>
      <c r="Q146" s="83">
        <v>1249.56</v>
      </c>
      <c r="R146" s="34">
        <v>1499.47</v>
      </c>
      <c r="S146" s="45">
        <f t="shared" si="7"/>
        <v>1499.472</v>
      </c>
      <c r="AF146">
        <v>1</v>
      </c>
      <c r="AO146">
        <v>0</v>
      </c>
      <c r="AP146">
        <v>0</v>
      </c>
      <c r="AS146">
        <v>0</v>
      </c>
      <c r="AT146">
        <v>0</v>
      </c>
      <c r="AU146">
        <v>100</v>
      </c>
      <c r="AV146">
        <v>100</v>
      </c>
      <c r="AW146">
        <v>0</v>
      </c>
      <c r="AX146">
        <v>0</v>
      </c>
      <c r="AY146">
        <v>0</v>
      </c>
      <c r="BB146">
        <v>0</v>
      </c>
      <c r="BC146">
        <v>1</v>
      </c>
      <c r="BD146">
        <v>0</v>
      </c>
    </row>
    <row r="147" spans="1:56" hidden="1">
      <c r="A147" t="s">
        <v>40</v>
      </c>
      <c r="B147" t="s">
        <v>41</v>
      </c>
      <c r="C147" t="s">
        <v>943</v>
      </c>
      <c r="D147" s="89" t="s">
        <v>1361</v>
      </c>
      <c r="F147">
        <v>1</v>
      </c>
      <c r="G147">
        <v>0</v>
      </c>
      <c r="H147" s="82"/>
      <c r="I147" s="82"/>
      <c r="J147" s="92">
        <f>VLOOKUP(A147,'NOMENCLATURES 10052022'!$C$2:$N$3704,12,FALSE)</f>
        <v>852.26984999999991</v>
      </c>
      <c r="L147" s="78">
        <f>VLOOKUP(A147,Feuil2!$A$2:$BN$2000,66,FALSE)</f>
        <v>1.4921824143849998</v>
      </c>
      <c r="M147">
        <v>0</v>
      </c>
      <c r="N147">
        <f t="shared" si="6"/>
        <v>1.4921824143849998</v>
      </c>
      <c r="O147" s="45" t="str">
        <f t="shared" si="8"/>
        <v/>
      </c>
      <c r="P147" s="34">
        <v>1279.56</v>
      </c>
      <c r="Q147" s="83">
        <v>1279.56</v>
      </c>
      <c r="R147" s="34">
        <v>1535.47</v>
      </c>
      <c r="S147" s="45">
        <f t="shared" si="7"/>
        <v>1535.472</v>
      </c>
      <c r="AF147">
        <v>1</v>
      </c>
      <c r="AO147">
        <v>0</v>
      </c>
      <c r="AP147">
        <v>0</v>
      </c>
      <c r="AS147">
        <v>0</v>
      </c>
      <c r="AT147">
        <v>0</v>
      </c>
      <c r="AU147">
        <v>100</v>
      </c>
      <c r="AV147">
        <v>100</v>
      </c>
      <c r="AW147">
        <v>0</v>
      </c>
      <c r="AX147">
        <v>0</v>
      </c>
      <c r="AY147">
        <v>0</v>
      </c>
      <c r="BB147">
        <v>0</v>
      </c>
      <c r="BC147">
        <v>1</v>
      </c>
      <c r="BD147">
        <v>0</v>
      </c>
    </row>
    <row r="148" spans="1:56" hidden="1">
      <c r="A148" t="s">
        <v>42</v>
      </c>
      <c r="B148" t="s">
        <v>43</v>
      </c>
      <c r="C148" t="s">
        <v>943</v>
      </c>
      <c r="D148" s="89" t="s">
        <v>1361</v>
      </c>
      <c r="F148">
        <v>1</v>
      </c>
      <c r="G148">
        <v>0</v>
      </c>
      <c r="H148" s="82"/>
      <c r="I148" s="82"/>
      <c r="J148" s="92">
        <f>VLOOKUP(A148,'NOMENCLATURES 10052022'!$C$2:$N$3704,12,FALSE)</f>
        <v>976.24085000000002</v>
      </c>
      <c r="L148" s="78">
        <f>VLOOKUP(A148,Feuil2!$A$2:$BN$2000,66,FALSE)</f>
        <v>1.4876173117146878</v>
      </c>
      <c r="M148">
        <v>0</v>
      </c>
      <c r="N148">
        <f t="shared" si="6"/>
        <v>1.4876173117146878</v>
      </c>
      <c r="O148" s="45" t="str">
        <f t="shared" si="8"/>
        <v/>
      </c>
      <c r="P148" s="34">
        <v>1453.48</v>
      </c>
      <c r="Q148" s="83">
        <v>1453.48</v>
      </c>
      <c r="R148" s="34">
        <v>1744.18</v>
      </c>
      <c r="S148" s="45">
        <f t="shared" si="7"/>
        <v>1744.1759999999999</v>
      </c>
      <c r="AF148">
        <v>1</v>
      </c>
      <c r="AO148">
        <v>0</v>
      </c>
      <c r="AP148">
        <v>0</v>
      </c>
      <c r="AS148">
        <v>0</v>
      </c>
      <c r="AT148">
        <v>0</v>
      </c>
      <c r="AU148">
        <v>100</v>
      </c>
      <c r="AV148">
        <v>100</v>
      </c>
      <c r="AW148">
        <v>0</v>
      </c>
      <c r="AX148">
        <v>0</v>
      </c>
      <c r="AY148">
        <v>0</v>
      </c>
      <c r="BB148">
        <v>0</v>
      </c>
      <c r="BC148">
        <v>1</v>
      </c>
      <c r="BD148">
        <v>0</v>
      </c>
    </row>
    <row r="149" spans="1:56" hidden="1">
      <c r="A149" t="s">
        <v>44</v>
      </c>
      <c r="B149" t="s">
        <v>45</v>
      </c>
      <c r="C149" t="s">
        <v>943</v>
      </c>
      <c r="D149" s="89" t="s">
        <v>1361</v>
      </c>
      <c r="F149">
        <v>1</v>
      </c>
      <c r="G149">
        <v>0</v>
      </c>
      <c r="H149" s="82"/>
      <c r="I149" s="82"/>
      <c r="J149" s="92">
        <f>VLOOKUP(A149,'NOMENCLATURES 10052022'!$C$2:$N$3704,12,FALSE)</f>
        <v>984.26085</v>
      </c>
      <c r="L149" s="78">
        <f>VLOOKUP(A149,Feuil2!$A$2:$BN$2000,66,FALSE)</f>
        <v>1.490758504445282</v>
      </c>
      <c r="M149">
        <v>0</v>
      </c>
      <c r="N149">
        <f t="shared" si="6"/>
        <v>1.490758504445282</v>
      </c>
      <c r="O149" s="45" t="str">
        <f t="shared" si="8"/>
        <v/>
      </c>
      <c r="P149" s="34">
        <v>1468.51</v>
      </c>
      <c r="Q149" s="83">
        <v>1468.51</v>
      </c>
      <c r="R149" s="34">
        <v>1762.21</v>
      </c>
      <c r="S149" s="45">
        <f t="shared" si="7"/>
        <v>1762.212</v>
      </c>
      <c r="AF149">
        <v>1</v>
      </c>
      <c r="AO149">
        <v>0</v>
      </c>
      <c r="AP149">
        <v>0</v>
      </c>
      <c r="AS149">
        <v>0</v>
      </c>
      <c r="AT149">
        <v>0</v>
      </c>
      <c r="AU149">
        <v>100</v>
      </c>
      <c r="AV149">
        <v>100</v>
      </c>
      <c r="AW149">
        <v>0</v>
      </c>
      <c r="AX149">
        <v>0</v>
      </c>
      <c r="AY149">
        <v>0</v>
      </c>
      <c r="BB149">
        <v>0</v>
      </c>
      <c r="BC149">
        <v>1</v>
      </c>
      <c r="BD149">
        <v>0</v>
      </c>
    </row>
    <row r="150" spans="1:56" hidden="1">
      <c r="A150" t="s">
        <v>10</v>
      </c>
      <c r="B150" t="s">
        <v>11</v>
      </c>
      <c r="C150" t="s">
        <v>943</v>
      </c>
      <c r="D150" s="89" t="s">
        <v>1361</v>
      </c>
      <c r="F150">
        <v>1</v>
      </c>
      <c r="G150">
        <v>0</v>
      </c>
      <c r="H150" s="82"/>
      <c r="I150" s="82"/>
      <c r="J150" s="92">
        <f>VLOOKUP(A150,'NOMENCLATURES 10052022'!$C$2:$N$3704,12,FALSE)</f>
        <v>692.36384999999996</v>
      </c>
      <c r="L150" s="78">
        <f>VLOOKUP(A150,Feuil2!$A$2:$BN$2000,66,FALSE)</f>
        <v>1.512766016455825</v>
      </c>
      <c r="M150">
        <v>0</v>
      </c>
      <c r="N150">
        <f t="shared" si="6"/>
        <v>1.512766016455825</v>
      </c>
      <c r="O150" s="45" t="str">
        <f t="shared" si="8"/>
        <v/>
      </c>
      <c r="P150" s="34">
        <v>1060.8499999999999</v>
      </c>
      <c r="Q150" s="83">
        <v>1060.8499999999999</v>
      </c>
      <c r="R150" s="34">
        <v>1273.02</v>
      </c>
      <c r="S150" s="45">
        <f t="shared" si="7"/>
        <v>1273.0199999999998</v>
      </c>
      <c r="AF150">
        <v>1</v>
      </c>
      <c r="AO150">
        <v>0</v>
      </c>
      <c r="AP150">
        <v>0</v>
      </c>
      <c r="AS150">
        <v>0</v>
      </c>
      <c r="AT150">
        <v>0</v>
      </c>
      <c r="AU150">
        <v>100</v>
      </c>
      <c r="AV150">
        <v>100</v>
      </c>
      <c r="AW150">
        <v>0</v>
      </c>
      <c r="AX150">
        <v>0</v>
      </c>
      <c r="AY150">
        <v>0</v>
      </c>
      <c r="BB150">
        <v>0</v>
      </c>
      <c r="BC150">
        <v>1</v>
      </c>
      <c r="BD150">
        <v>0</v>
      </c>
    </row>
    <row r="151" spans="1:56" hidden="1">
      <c r="A151" t="s">
        <v>14</v>
      </c>
      <c r="B151" t="s">
        <v>15</v>
      </c>
      <c r="C151" t="s">
        <v>943</v>
      </c>
      <c r="D151" s="89" t="s">
        <v>1361</v>
      </c>
      <c r="F151">
        <v>1</v>
      </c>
      <c r="G151">
        <v>0</v>
      </c>
      <c r="H151" s="82"/>
      <c r="I151" s="82"/>
      <c r="J151" s="92">
        <f>VLOOKUP(A151,'NOMENCLATURES 10052022'!$C$2:$N$3704,12,FALSE)</f>
        <v>712.36384999999996</v>
      </c>
      <c r="L151" s="78">
        <f>VLOOKUP(A151,Feuil2!$A$2:$BN$2000,66,FALSE)</f>
        <v>1.5124120259423308</v>
      </c>
      <c r="M151">
        <v>0</v>
      </c>
      <c r="N151">
        <f t="shared" si="6"/>
        <v>1.5124120259423308</v>
      </c>
      <c r="O151" s="45" t="str">
        <f t="shared" si="8"/>
        <v/>
      </c>
      <c r="P151" s="34">
        <v>1090.8499999999999</v>
      </c>
      <c r="Q151" s="83">
        <v>1090.8499999999999</v>
      </c>
      <c r="R151" s="34">
        <v>1309.02</v>
      </c>
      <c r="S151" s="45">
        <f t="shared" si="7"/>
        <v>1309.0199999999998</v>
      </c>
      <c r="AF151">
        <v>1</v>
      </c>
      <c r="AO151">
        <v>0</v>
      </c>
      <c r="AP151">
        <v>0</v>
      </c>
      <c r="AS151">
        <v>0</v>
      </c>
      <c r="AT151">
        <v>0</v>
      </c>
      <c r="AU151">
        <v>100</v>
      </c>
      <c r="AV151">
        <v>100</v>
      </c>
      <c r="AW151">
        <v>0</v>
      </c>
      <c r="AX151">
        <v>0</v>
      </c>
      <c r="AY151">
        <v>0</v>
      </c>
      <c r="BB151">
        <v>0</v>
      </c>
      <c r="BC151">
        <v>1</v>
      </c>
      <c r="BD151">
        <v>0</v>
      </c>
    </row>
    <row r="152" spans="1:56" hidden="1">
      <c r="A152" t="s">
        <v>26</v>
      </c>
      <c r="B152" t="s">
        <v>27</v>
      </c>
      <c r="C152" t="s">
        <v>943</v>
      </c>
      <c r="D152" s="89" t="s">
        <v>1361</v>
      </c>
      <c r="F152">
        <v>1</v>
      </c>
      <c r="G152">
        <v>0</v>
      </c>
      <c r="H152" s="82"/>
      <c r="I152" s="82"/>
      <c r="J152" s="92">
        <f>VLOOKUP(A152,'NOMENCLATURES 10052022'!$C$2:$N$3704,12,FALSE)</f>
        <v>725.04385000000002</v>
      </c>
      <c r="L152" s="78">
        <f>VLOOKUP(A152,Feuil2!$A$2:$BN$2000,66,FALSE)</f>
        <v>1.5122089006360009</v>
      </c>
      <c r="M152">
        <v>0</v>
      </c>
      <c r="N152">
        <f t="shared" si="6"/>
        <v>1.5122089006360009</v>
      </c>
      <c r="O152" s="45" t="str">
        <f t="shared" si="8"/>
        <v/>
      </c>
      <c r="P152" s="34">
        <v>1108.8499999999999</v>
      </c>
      <c r="Q152" s="83">
        <v>1108.8499999999999</v>
      </c>
      <c r="R152" s="34">
        <v>1330.62</v>
      </c>
      <c r="S152" s="45">
        <f t="shared" si="7"/>
        <v>1330.62</v>
      </c>
      <c r="AF152">
        <v>1</v>
      </c>
      <c r="AO152">
        <v>0</v>
      </c>
      <c r="AP152">
        <v>0</v>
      </c>
      <c r="AS152">
        <v>0</v>
      </c>
      <c r="AT152">
        <v>0</v>
      </c>
      <c r="AU152">
        <v>100</v>
      </c>
      <c r="AV152">
        <v>100</v>
      </c>
      <c r="AW152">
        <v>0</v>
      </c>
      <c r="AX152">
        <v>0</v>
      </c>
      <c r="AY152">
        <v>0</v>
      </c>
      <c r="BB152">
        <v>0</v>
      </c>
      <c r="BC152">
        <v>1</v>
      </c>
      <c r="BD152">
        <v>0</v>
      </c>
    </row>
    <row r="153" spans="1:56" hidden="1">
      <c r="A153" t="s">
        <v>34</v>
      </c>
      <c r="B153" t="s">
        <v>35</v>
      </c>
      <c r="C153" t="s">
        <v>943</v>
      </c>
      <c r="D153" s="89" t="s">
        <v>1361</v>
      </c>
      <c r="F153">
        <v>1</v>
      </c>
      <c r="G153">
        <v>0</v>
      </c>
      <c r="H153" s="82"/>
      <c r="I153" s="82"/>
      <c r="J153" s="92">
        <f>VLOOKUP(A153,'NOMENCLATURES 10052022'!$C$2:$N$3704,12,FALSE)</f>
        <v>743.19776999999999</v>
      </c>
      <c r="L153" s="78">
        <f>VLOOKUP(A153,Feuil2!$A$2:$BN$2000,66,FALSE)</f>
        <v>1.5118047054314863</v>
      </c>
      <c r="M153">
        <v>0</v>
      </c>
      <c r="N153">
        <f t="shared" si="6"/>
        <v>1.5118047054314863</v>
      </c>
      <c r="O153" s="45" t="str">
        <f t="shared" si="8"/>
        <v/>
      </c>
      <c r="P153" s="34">
        <v>1131.94</v>
      </c>
      <c r="Q153" s="83">
        <v>1131.94</v>
      </c>
      <c r="R153" s="34">
        <v>1358.33</v>
      </c>
      <c r="S153" s="45">
        <f t="shared" si="7"/>
        <v>1358.328</v>
      </c>
      <c r="AF153">
        <v>1</v>
      </c>
      <c r="AO153">
        <v>0</v>
      </c>
      <c r="AP153">
        <v>0</v>
      </c>
      <c r="AS153">
        <v>0</v>
      </c>
      <c r="AT153">
        <v>0</v>
      </c>
      <c r="AU153">
        <v>100</v>
      </c>
      <c r="AV153">
        <v>100</v>
      </c>
      <c r="AW153">
        <v>0</v>
      </c>
      <c r="AX153">
        <v>0</v>
      </c>
      <c r="AY153">
        <v>0</v>
      </c>
      <c r="BB153">
        <v>0</v>
      </c>
      <c r="BC153">
        <v>1</v>
      </c>
      <c r="BD153">
        <v>0</v>
      </c>
    </row>
    <row r="154" spans="1:56" hidden="1">
      <c r="A154" t="s">
        <v>38</v>
      </c>
      <c r="B154" t="s">
        <v>39</v>
      </c>
      <c r="C154" t="s">
        <v>943</v>
      </c>
      <c r="D154" s="89" t="s">
        <v>1361</v>
      </c>
      <c r="F154">
        <v>1</v>
      </c>
      <c r="G154">
        <v>0</v>
      </c>
      <c r="H154" s="82"/>
      <c r="I154" s="82"/>
      <c r="J154" s="92">
        <f>VLOOKUP(A154,'NOMENCLATURES 10052022'!$C$2:$N$3704,12,FALSE)</f>
        <v>763.19776999999999</v>
      </c>
      <c r="L154" s="78">
        <f>VLOOKUP(A154,Feuil2!$A$2:$BN$2000,66,FALSE)</f>
        <v>1.511497585996616</v>
      </c>
      <c r="M154">
        <v>0</v>
      </c>
      <c r="N154">
        <f t="shared" si="6"/>
        <v>1.511497585996616</v>
      </c>
      <c r="O154" s="45" t="str">
        <f t="shared" si="8"/>
        <v/>
      </c>
      <c r="P154" s="34">
        <v>1161.94</v>
      </c>
      <c r="Q154" s="83">
        <v>1161.94</v>
      </c>
      <c r="R154" s="34">
        <v>1394.33</v>
      </c>
      <c r="S154" s="45">
        <f t="shared" si="7"/>
        <v>1394.328</v>
      </c>
      <c r="AF154">
        <v>1</v>
      </c>
      <c r="AO154">
        <v>0</v>
      </c>
      <c r="AP154">
        <v>0</v>
      </c>
      <c r="AS154">
        <v>0</v>
      </c>
      <c r="AT154">
        <v>0</v>
      </c>
      <c r="AU154">
        <v>100</v>
      </c>
      <c r="AV154">
        <v>100</v>
      </c>
      <c r="AW154">
        <v>0</v>
      </c>
      <c r="AX154">
        <v>0</v>
      </c>
      <c r="AY154">
        <v>0</v>
      </c>
      <c r="BB154">
        <v>0</v>
      </c>
      <c r="BC154">
        <v>1</v>
      </c>
      <c r="BD154">
        <v>0</v>
      </c>
    </row>
    <row r="155" spans="1:56" hidden="1">
      <c r="A155" t="s">
        <v>135</v>
      </c>
      <c r="B155" t="s">
        <v>136</v>
      </c>
      <c r="C155" t="s">
        <v>943</v>
      </c>
      <c r="D155" s="89" t="s">
        <v>1361</v>
      </c>
      <c r="F155">
        <v>1</v>
      </c>
      <c r="G155">
        <v>0</v>
      </c>
      <c r="H155" s="82"/>
      <c r="I155" s="82"/>
      <c r="J155" s="92">
        <f>VLOOKUP(A155,'NOMENCLATURES 10052022'!$C$2:$N$3704,12,FALSE)</f>
        <v>507.67199999999997</v>
      </c>
      <c r="L155" s="78">
        <f>VLOOKUP(A155,Feuil2!$A$2:$BN$2000,66,FALSE)</f>
        <v>1.5324950800813939</v>
      </c>
      <c r="M155">
        <v>0</v>
      </c>
      <c r="N155">
        <f t="shared" si="6"/>
        <v>1.5324950800813939</v>
      </c>
      <c r="O155" s="45" t="str">
        <f t="shared" si="8"/>
        <v/>
      </c>
      <c r="P155">
        <v>733.24</v>
      </c>
      <c r="Q155" s="83">
        <f>VLOOKUP(A155,'NOMENCLATURES 10052022'!$C$1:$J$3703,8,FALSE)</f>
        <v>753.16769999999997</v>
      </c>
      <c r="R155">
        <v>879.89</v>
      </c>
      <c r="S155" s="45">
        <f t="shared" si="7"/>
        <v>903.80123999999989</v>
      </c>
      <c r="AF155">
        <v>1</v>
      </c>
      <c r="AG155">
        <v>563</v>
      </c>
      <c r="AO155">
        <v>0</v>
      </c>
      <c r="AP155">
        <v>0</v>
      </c>
      <c r="AS155">
        <v>0</v>
      </c>
      <c r="AT155">
        <v>0</v>
      </c>
      <c r="AU155">
        <v>100</v>
      </c>
      <c r="AV155">
        <v>100</v>
      </c>
      <c r="AW155">
        <v>0</v>
      </c>
      <c r="AX155">
        <v>0</v>
      </c>
      <c r="AY155">
        <v>0</v>
      </c>
      <c r="BB155">
        <v>0</v>
      </c>
      <c r="BC155">
        <v>1</v>
      </c>
      <c r="BD155">
        <v>0</v>
      </c>
    </row>
    <row r="156" spans="1:56" hidden="1">
      <c r="A156" t="s">
        <v>137</v>
      </c>
      <c r="B156" t="s">
        <v>138</v>
      </c>
      <c r="C156" t="s">
        <v>943</v>
      </c>
      <c r="D156" s="89" t="s">
        <v>1361</v>
      </c>
      <c r="F156">
        <v>1</v>
      </c>
      <c r="G156">
        <v>0</v>
      </c>
      <c r="H156" s="82"/>
      <c r="I156" s="82"/>
      <c r="J156" s="92">
        <f>VLOOKUP(A156,'NOMENCLATURES 10052022'!$C$2:$N$3704,12,FALSE)</f>
        <v>590.29150000000016</v>
      </c>
      <c r="L156" s="78">
        <f>VLOOKUP(A156,Feuil2!$A$2:$BN$2000,66,FALSE)</f>
        <v>1.5402649271693236</v>
      </c>
      <c r="M156">
        <v>0</v>
      </c>
      <c r="N156">
        <f t="shared" si="6"/>
        <v>1.5402649271693236</v>
      </c>
      <c r="O156" s="45" t="str">
        <f t="shared" si="8"/>
        <v/>
      </c>
      <c r="P156" s="34">
        <v>1000.17</v>
      </c>
      <c r="Q156" s="83">
        <f>VLOOKUP(A156,'NOMENCLATURES 10052022'!$C$1:$J$3703,8,FALSE)</f>
        <v>875.77299000000005</v>
      </c>
      <c r="R156" s="34">
        <v>1200.2</v>
      </c>
      <c r="S156" s="45">
        <f t="shared" si="7"/>
        <v>1050.927588</v>
      </c>
      <c r="AF156">
        <v>1</v>
      </c>
      <c r="AO156">
        <v>0</v>
      </c>
      <c r="AP156">
        <v>0</v>
      </c>
      <c r="AS156">
        <v>0</v>
      </c>
      <c r="AT156">
        <v>0</v>
      </c>
      <c r="AU156">
        <v>100</v>
      </c>
      <c r="AV156">
        <v>100</v>
      </c>
      <c r="AW156">
        <v>0</v>
      </c>
      <c r="AX156">
        <v>0</v>
      </c>
      <c r="AY156">
        <v>0</v>
      </c>
      <c r="BB156">
        <v>0</v>
      </c>
      <c r="BC156">
        <v>1</v>
      </c>
      <c r="BD156">
        <v>0</v>
      </c>
    </row>
    <row r="157" spans="1:56" hidden="1">
      <c r="A157" t="s">
        <v>139</v>
      </c>
      <c r="B157" t="s">
        <v>140</v>
      </c>
      <c r="C157" t="s">
        <v>943</v>
      </c>
      <c r="D157" s="89" t="s">
        <v>1361</v>
      </c>
      <c r="F157">
        <v>1</v>
      </c>
      <c r="G157">
        <v>0</v>
      </c>
      <c r="H157" s="82"/>
      <c r="I157" s="82"/>
      <c r="J157" s="92">
        <f>VLOOKUP(A157,'NOMENCLATURES 10052022'!$C$2:$N$3704,12,FALSE)</f>
        <v>634.68899999999996</v>
      </c>
      <c r="L157" s="78">
        <f>VLOOKUP(A157,Feuil2!$A$2:$BN$2000,66,FALSE)</f>
        <v>1.5334859608634883</v>
      </c>
      <c r="M157">
        <v>0</v>
      </c>
      <c r="N157">
        <f t="shared" si="6"/>
        <v>1.5334859608634883</v>
      </c>
      <c r="O157" s="45" t="str">
        <f t="shared" si="8"/>
        <v/>
      </c>
      <c r="P157" s="34">
        <v>1000.17</v>
      </c>
      <c r="Q157" s="83">
        <f>VLOOKUP(A157,'NOMENCLATURES 10052022'!$C$1:$J$3703,8,FALSE)</f>
        <v>943.41826000000003</v>
      </c>
      <c r="R157" s="34">
        <v>1200.2</v>
      </c>
      <c r="S157" s="45">
        <f t="shared" si="7"/>
        <v>1132.1019120000001</v>
      </c>
      <c r="AF157">
        <v>1</v>
      </c>
      <c r="AO157">
        <v>0</v>
      </c>
      <c r="AP157">
        <v>0</v>
      </c>
      <c r="AS157">
        <v>0</v>
      </c>
      <c r="AT157">
        <v>0</v>
      </c>
      <c r="AU157">
        <v>100</v>
      </c>
      <c r="AV157">
        <v>100</v>
      </c>
      <c r="AW157">
        <v>0</v>
      </c>
      <c r="AX157">
        <v>0</v>
      </c>
      <c r="AY157">
        <v>0</v>
      </c>
      <c r="BB157">
        <v>0</v>
      </c>
      <c r="BC157">
        <v>1</v>
      </c>
      <c r="BD157">
        <v>0</v>
      </c>
    </row>
    <row r="158" spans="1:56" hidden="1">
      <c r="A158" t="s">
        <v>141</v>
      </c>
      <c r="B158" t="s">
        <v>142</v>
      </c>
      <c r="C158" t="s">
        <v>943</v>
      </c>
      <c r="D158" s="89" t="s">
        <v>1361</v>
      </c>
      <c r="F158">
        <v>1</v>
      </c>
      <c r="G158">
        <v>0</v>
      </c>
      <c r="H158" s="82"/>
      <c r="I158" s="82"/>
      <c r="J158" s="92">
        <f>VLOOKUP(A158,'NOMENCLATURES 10052022'!$C$2:$N$3704,12,FALSE)</f>
        <v>682.17150000000004</v>
      </c>
      <c r="L158" s="78">
        <f>VLOOKUP(A158,Feuil2!$A$2:$BN$2000,66,FALSE)</f>
        <v>1.5312298461080709</v>
      </c>
      <c r="M158">
        <v>0</v>
      </c>
      <c r="N158">
        <f t="shared" si="6"/>
        <v>1.5312298461080709</v>
      </c>
      <c r="O158" s="45" t="str">
        <f t="shared" si="8"/>
        <v/>
      </c>
      <c r="P158" s="34">
        <v>1157.94</v>
      </c>
      <c r="Q158" s="83">
        <f>VLOOKUP(A158,'NOMENCLATURES 10052022'!$C$1:$J$3703,8,FALSE)</f>
        <v>1013.9705300000001</v>
      </c>
      <c r="R158" s="34">
        <v>1389.53</v>
      </c>
      <c r="S158" s="45">
        <f t="shared" si="7"/>
        <v>1216.7646360000001</v>
      </c>
      <c r="AF158">
        <v>1</v>
      </c>
      <c r="AO158">
        <v>0</v>
      </c>
      <c r="AP158">
        <v>0</v>
      </c>
      <c r="AS158">
        <v>0</v>
      </c>
      <c r="AT158">
        <v>0</v>
      </c>
      <c r="AU158">
        <v>100</v>
      </c>
      <c r="AV158">
        <v>100</v>
      </c>
      <c r="AW158">
        <v>0</v>
      </c>
      <c r="AX158">
        <v>0</v>
      </c>
      <c r="AY158">
        <v>0</v>
      </c>
      <c r="BB158">
        <v>0</v>
      </c>
      <c r="BC158">
        <v>1</v>
      </c>
      <c r="BD158">
        <v>0</v>
      </c>
    </row>
    <row r="159" spans="1:56" hidden="1">
      <c r="A159" t="s">
        <v>143</v>
      </c>
      <c r="B159" t="s">
        <v>144</v>
      </c>
      <c r="C159" t="s">
        <v>943</v>
      </c>
      <c r="D159" s="89" t="s">
        <v>1361</v>
      </c>
      <c r="F159">
        <v>1</v>
      </c>
      <c r="G159">
        <v>0</v>
      </c>
      <c r="H159" s="82"/>
      <c r="I159" s="82"/>
      <c r="J159" s="92">
        <f>VLOOKUP(A159,'NOMENCLATURES 10052022'!$C$2:$N$3704,12,FALSE)</f>
        <v>837.53049999999996</v>
      </c>
      <c r="L159" s="78">
        <f>VLOOKUP(A159,Feuil2!$A$2:$BN$2000,66,FALSE)</f>
        <v>1.5345408723688032</v>
      </c>
      <c r="M159">
        <v>0</v>
      </c>
      <c r="N159">
        <f t="shared" si="6"/>
        <v>1.5345408723688032</v>
      </c>
      <c r="O159" s="45" t="str">
        <f t="shared" si="8"/>
        <v/>
      </c>
      <c r="P159" s="34">
        <v>1257.19</v>
      </c>
      <c r="Q159" s="83">
        <f>VLOOKUP(A159,'NOMENCLATURES 10052022'!$C$1:$J$3703,8,FALSE)</f>
        <v>1243.9455700000001</v>
      </c>
      <c r="R159" s="34">
        <v>1508.63</v>
      </c>
      <c r="S159" s="45">
        <f t="shared" si="7"/>
        <v>1492.734684</v>
      </c>
      <c r="AF159">
        <v>1</v>
      </c>
      <c r="AO159">
        <v>0</v>
      </c>
      <c r="AP159">
        <v>0</v>
      </c>
      <c r="AS159">
        <v>0</v>
      </c>
      <c r="AT159">
        <v>0</v>
      </c>
      <c r="AU159">
        <v>100</v>
      </c>
      <c r="AV159">
        <v>100</v>
      </c>
      <c r="AW159">
        <v>0</v>
      </c>
      <c r="AX159">
        <v>0</v>
      </c>
      <c r="AY159">
        <v>0</v>
      </c>
      <c r="BB159">
        <v>0</v>
      </c>
      <c r="BC159">
        <v>1</v>
      </c>
      <c r="BD159">
        <v>0</v>
      </c>
    </row>
    <row r="160" spans="1:56" hidden="1">
      <c r="A160" t="s">
        <v>145</v>
      </c>
      <c r="B160" t="s">
        <v>146</v>
      </c>
      <c r="C160" t="s">
        <v>943</v>
      </c>
      <c r="D160" s="89" t="s">
        <v>1361</v>
      </c>
      <c r="F160">
        <v>1</v>
      </c>
      <c r="G160">
        <v>0</v>
      </c>
      <c r="H160" s="82"/>
      <c r="I160" s="82"/>
      <c r="J160" s="92">
        <f>VLOOKUP(A160,'NOMENCLATURES 10052022'!$C$2:$N$3704,12,FALSE)</f>
        <v>806.08199999999999</v>
      </c>
      <c r="L160" s="78">
        <f>VLOOKUP(A160,Feuil2!$A$2:$BN$2000,66,FALSE)</f>
        <v>1.5298037086492091</v>
      </c>
      <c r="M160">
        <v>0</v>
      </c>
      <c r="N160">
        <f t="shared" si="6"/>
        <v>1.5298037086492091</v>
      </c>
      <c r="O160" s="45" t="str">
        <f t="shared" si="8"/>
        <v/>
      </c>
      <c r="P160" s="34">
        <v>1302.8599999999999</v>
      </c>
      <c r="Q160" s="83">
        <f>VLOOKUP(A160,'NOMENCLATURES 10052022'!$C$1:$J$3703,8,FALSE)</f>
        <v>1197.4633000000001</v>
      </c>
      <c r="R160" s="34">
        <v>1563.43</v>
      </c>
      <c r="S160" s="45">
        <f t="shared" si="7"/>
        <v>1436.95596</v>
      </c>
      <c r="AF160">
        <v>1</v>
      </c>
      <c r="AO160">
        <v>0</v>
      </c>
      <c r="AP160">
        <v>0</v>
      </c>
      <c r="AS160">
        <v>0</v>
      </c>
      <c r="AT160">
        <v>0</v>
      </c>
      <c r="AU160">
        <v>100</v>
      </c>
      <c r="AV160">
        <v>100</v>
      </c>
      <c r="AW160">
        <v>0</v>
      </c>
      <c r="AX160">
        <v>0</v>
      </c>
      <c r="AY160">
        <v>0</v>
      </c>
      <c r="BB160">
        <v>0</v>
      </c>
      <c r="BC160">
        <v>1</v>
      </c>
      <c r="BD160">
        <v>0</v>
      </c>
    </row>
    <row r="161" spans="1:56" hidden="1">
      <c r="A161" t="s">
        <v>2100</v>
      </c>
      <c r="B161" t="s">
        <v>148</v>
      </c>
      <c r="C161" t="s">
        <v>943</v>
      </c>
      <c r="D161" s="89" t="s">
        <v>1361</v>
      </c>
      <c r="F161">
        <v>1</v>
      </c>
      <c r="G161">
        <v>0</v>
      </c>
      <c r="H161" s="82"/>
      <c r="I161" s="82"/>
      <c r="J161" s="92" t="e">
        <f>VLOOKUP(A161,'NOMENCLATURES 10052022'!$C$2:$N$3704,12,FALSE)</f>
        <v>#N/A</v>
      </c>
      <c r="K161">
        <v>1</v>
      </c>
      <c r="L161" s="78">
        <f>VLOOKUP(A161,Feuil2!$A$2:$BN$2000,66,FALSE)</f>
        <v>0</v>
      </c>
      <c r="M161">
        <v>0</v>
      </c>
      <c r="N161">
        <f t="shared" si="6"/>
        <v>0</v>
      </c>
      <c r="O161" s="45">
        <f t="shared" si="8"/>
        <v>0</v>
      </c>
      <c r="P161">
        <v>0</v>
      </c>
      <c r="Q161" s="83" t="e">
        <f>VLOOKUP(A161,'NOMENCLATURES 10052022'!$C$1:$J$3703,8,FALSE)</f>
        <v>#N/A</v>
      </c>
      <c r="R161">
        <v>0</v>
      </c>
      <c r="S161" s="45" t="e">
        <f t="shared" si="7"/>
        <v>#N/A</v>
      </c>
      <c r="AO161">
        <v>0</v>
      </c>
      <c r="AP161">
        <v>0</v>
      </c>
      <c r="AS161">
        <v>0</v>
      </c>
      <c r="AT161">
        <v>0</v>
      </c>
      <c r="AU161">
        <v>100</v>
      </c>
      <c r="AV161">
        <v>100</v>
      </c>
      <c r="AW161">
        <v>0</v>
      </c>
      <c r="AX161">
        <v>0</v>
      </c>
      <c r="AY161">
        <v>0</v>
      </c>
      <c r="BB161">
        <v>0</v>
      </c>
      <c r="BC161">
        <v>0</v>
      </c>
      <c r="BD161">
        <v>0</v>
      </c>
    </row>
    <row r="162" spans="1:56" hidden="1">
      <c r="A162" t="s">
        <v>2101</v>
      </c>
      <c r="B162" t="s">
        <v>2102</v>
      </c>
      <c r="C162" t="s">
        <v>943</v>
      </c>
      <c r="D162" s="89" t="s">
        <v>1361</v>
      </c>
      <c r="F162">
        <v>1</v>
      </c>
      <c r="G162">
        <v>0</v>
      </c>
      <c r="H162" s="82"/>
      <c r="I162" s="82"/>
      <c r="J162" s="92" t="e">
        <f>VLOOKUP(A162,'NOMENCLATURES 10052022'!$C$2:$N$3704,12,FALSE)</f>
        <v>#N/A</v>
      </c>
      <c r="K162">
        <v>1</v>
      </c>
      <c r="L162" s="78">
        <f>VLOOKUP(A162,Feuil2!$A$2:$BN$2000,66,FALSE)</f>
        <v>0</v>
      </c>
      <c r="M162">
        <v>0</v>
      </c>
      <c r="N162">
        <f t="shared" si="6"/>
        <v>0</v>
      </c>
      <c r="O162" s="45">
        <f t="shared" si="8"/>
        <v>0</v>
      </c>
      <c r="P162">
        <v>0</v>
      </c>
      <c r="Q162" s="83" t="e">
        <f>VLOOKUP(A162,'NOMENCLATURES 10052022'!$C$1:$J$3703,8,FALSE)</f>
        <v>#N/A</v>
      </c>
      <c r="R162">
        <v>0</v>
      </c>
      <c r="S162" s="45" t="e">
        <f t="shared" si="7"/>
        <v>#N/A</v>
      </c>
      <c r="AO162">
        <v>0</v>
      </c>
      <c r="AP162">
        <v>0</v>
      </c>
      <c r="AS162">
        <v>0</v>
      </c>
      <c r="AT162">
        <v>0</v>
      </c>
      <c r="AU162">
        <v>100</v>
      </c>
      <c r="AV162">
        <v>100</v>
      </c>
      <c r="AW162">
        <v>0</v>
      </c>
      <c r="AX162">
        <v>0</v>
      </c>
      <c r="AY162">
        <v>0</v>
      </c>
      <c r="BB162">
        <v>0</v>
      </c>
      <c r="BC162">
        <v>0</v>
      </c>
      <c r="BD162">
        <v>0</v>
      </c>
    </row>
    <row r="163" spans="1:56" hidden="1">
      <c r="A163" t="s">
        <v>149</v>
      </c>
      <c r="B163" t="s">
        <v>150</v>
      </c>
      <c r="C163" t="s">
        <v>943</v>
      </c>
      <c r="D163" s="89" t="s">
        <v>1361</v>
      </c>
      <c r="F163">
        <v>1</v>
      </c>
      <c r="G163">
        <v>0</v>
      </c>
      <c r="H163" s="82"/>
      <c r="I163" s="82"/>
      <c r="J163" s="92">
        <f>VLOOKUP(A163,'NOMENCLATURES 10052022'!$C$2:$N$3704,12,FALSE)</f>
        <v>913.81150000000002</v>
      </c>
      <c r="L163" s="78">
        <f>VLOOKUP(A163,Feuil2!$A$2:$BN$2000,66,FALSE)</f>
        <v>1.531419245760165</v>
      </c>
      <c r="M163">
        <v>0</v>
      </c>
      <c r="N163">
        <f t="shared" si="6"/>
        <v>1.531419245760165</v>
      </c>
      <c r="O163" s="45" t="str">
        <f t="shared" si="8"/>
        <v/>
      </c>
      <c r="P163" s="34">
        <v>1435.57</v>
      </c>
      <c r="Q163" s="83">
        <f>VLOOKUP(A163,'NOMENCLATURES 10052022'!$C$1:$J$3703,8,FALSE)</f>
        <v>1357.7145899999998</v>
      </c>
      <c r="R163" s="34">
        <v>1722.68</v>
      </c>
      <c r="S163" s="45">
        <f t="shared" si="7"/>
        <v>1629.2575079999997</v>
      </c>
      <c r="AF163">
        <v>1</v>
      </c>
      <c r="AO163">
        <v>0</v>
      </c>
      <c r="AP163">
        <v>0</v>
      </c>
      <c r="AS163">
        <v>0</v>
      </c>
      <c r="AT163">
        <v>0</v>
      </c>
      <c r="AU163">
        <v>100</v>
      </c>
      <c r="AV163">
        <v>100</v>
      </c>
      <c r="AW163">
        <v>0</v>
      </c>
      <c r="AX163">
        <v>0</v>
      </c>
      <c r="AY163">
        <v>0</v>
      </c>
      <c r="BB163">
        <v>0</v>
      </c>
      <c r="BC163">
        <v>1</v>
      </c>
      <c r="BD163">
        <v>0</v>
      </c>
    </row>
    <row r="164" spans="1:56" hidden="1">
      <c r="A164" t="s">
        <v>2103</v>
      </c>
      <c r="B164" t="s">
        <v>152</v>
      </c>
      <c r="C164" t="s">
        <v>943</v>
      </c>
      <c r="D164" s="89" t="s">
        <v>1361</v>
      </c>
      <c r="F164">
        <v>1</v>
      </c>
      <c r="G164">
        <v>0</v>
      </c>
      <c r="H164" s="82"/>
      <c r="I164" s="82"/>
      <c r="J164" s="92" t="e">
        <f>VLOOKUP(A164,'NOMENCLATURES 10052022'!$C$2:$N$3704,12,FALSE)</f>
        <v>#N/A</v>
      </c>
      <c r="K164">
        <v>1</v>
      </c>
      <c r="L164" s="78">
        <f>VLOOKUP(A164,Feuil2!$A$2:$BN$2000,66,FALSE)</f>
        <v>0</v>
      </c>
      <c r="M164">
        <v>0</v>
      </c>
      <c r="N164">
        <f t="shared" si="6"/>
        <v>0</v>
      </c>
      <c r="O164" s="45">
        <f t="shared" si="8"/>
        <v>0</v>
      </c>
      <c r="P164">
        <v>0</v>
      </c>
      <c r="Q164" s="83" t="e">
        <f>VLOOKUP(A164,'NOMENCLATURES 10052022'!$C$1:$J$3703,8,FALSE)</f>
        <v>#N/A</v>
      </c>
      <c r="R164">
        <v>0</v>
      </c>
      <c r="S164" s="45" t="e">
        <f t="shared" si="7"/>
        <v>#N/A</v>
      </c>
      <c r="AO164">
        <v>0</v>
      </c>
      <c r="AP164">
        <v>0</v>
      </c>
      <c r="AS164">
        <v>0</v>
      </c>
      <c r="AT164">
        <v>0</v>
      </c>
      <c r="AU164">
        <v>100</v>
      </c>
      <c r="AV164">
        <v>100</v>
      </c>
      <c r="AW164">
        <v>0</v>
      </c>
      <c r="AX164">
        <v>0</v>
      </c>
      <c r="AY164">
        <v>0</v>
      </c>
      <c r="BB164">
        <v>0</v>
      </c>
      <c r="BC164">
        <v>0</v>
      </c>
      <c r="BD164">
        <v>0</v>
      </c>
    </row>
    <row r="165" spans="1:56" hidden="1">
      <c r="A165" t="s">
        <v>2104</v>
      </c>
      <c r="B165" t="s">
        <v>2105</v>
      </c>
      <c r="C165" t="s">
        <v>943</v>
      </c>
      <c r="D165" s="89" t="s">
        <v>1361</v>
      </c>
      <c r="F165">
        <v>1</v>
      </c>
      <c r="G165">
        <v>0</v>
      </c>
      <c r="H165" s="82"/>
      <c r="I165" s="82"/>
      <c r="J165" s="92" t="e">
        <f>VLOOKUP(A165,'NOMENCLATURES 10052022'!$C$2:$N$3704,12,FALSE)</f>
        <v>#N/A</v>
      </c>
      <c r="K165">
        <v>1</v>
      </c>
      <c r="L165" s="78">
        <f>VLOOKUP(A165,Feuil2!$A$2:$BN$2000,66,FALSE)</f>
        <v>0</v>
      </c>
      <c r="M165">
        <v>0</v>
      </c>
      <c r="N165">
        <f t="shared" si="6"/>
        <v>0</v>
      </c>
      <c r="O165" s="45">
        <f t="shared" si="8"/>
        <v>0</v>
      </c>
      <c r="P165">
        <v>0</v>
      </c>
      <c r="Q165" s="83" t="e">
        <f>VLOOKUP(A165,'NOMENCLATURES 10052022'!$C$1:$J$3703,8,FALSE)</f>
        <v>#N/A</v>
      </c>
      <c r="R165">
        <v>0</v>
      </c>
      <c r="S165" s="45" t="e">
        <f t="shared" si="7"/>
        <v>#N/A</v>
      </c>
      <c r="AO165">
        <v>0</v>
      </c>
      <c r="AP165">
        <v>0</v>
      </c>
      <c r="AS165">
        <v>0</v>
      </c>
      <c r="AT165">
        <v>0</v>
      </c>
      <c r="AU165">
        <v>100</v>
      </c>
      <c r="AV165">
        <v>100</v>
      </c>
      <c r="AW165">
        <v>0</v>
      </c>
      <c r="AX165">
        <v>0</v>
      </c>
      <c r="AY165">
        <v>0</v>
      </c>
      <c r="BB165">
        <v>0</v>
      </c>
      <c r="BC165">
        <v>0</v>
      </c>
      <c r="BD165">
        <v>0</v>
      </c>
    </row>
    <row r="166" spans="1:56" hidden="1">
      <c r="A166" t="s">
        <v>153</v>
      </c>
      <c r="B166" t="s">
        <v>154</v>
      </c>
      <c r="C166" t="s">
        <v>943</v>
      </c>
      <c r="D166" s="89" t="s">
        <v>1361</v>
      </c>
      <c r="F166">
        <v>1</v>
      </c>
      <c r="G166">
        <v>0</v>
      </c>
      <c r="H166" s="82"/>
      <c r="I166" s="82"/>
      <c r="J166" s="92">
        <f>VLOOKUP(A166,'NOMENCLATURES 10052022'!$C$2:$N$3704,12,FALSE)</f>
        <v>1068.9684999999999</v>
      </c>
      <c r="L166" s="78">
        <f>VLOOKUP(A166,Feuil2!$A$2:$BN$2000,66,FALSE)</f>
        <v>1.5150490244266839</v>
      </c>
      <c r="M166">
        <v>0</v>
      </c>
      <c r="N166">
        <f t="shared" si="6"/>
        <v>1.5150490244266839</v>
      </c>
      <c r="O166" s="45" t="str">
        <f t="shared" si="8"/>
        <v/>
      </c>
      <c r="P166" s="34">
        <v>1790.85</v>
      </c>
      <c r="Q166" s="83">
        <f>VLOOKUP(A166,'NOMENCLATURES 10052022'!$C$1:$J$3703,8,FALSE)</f>
        <v>1589.41057</v>
      </c>
      <c r="R166" s="34">
        <v>2149.02</v>
      </c>
      <c r="S166" s="45">
        <f t="shared" si="7"/>
        <v>1907.292684</v>
      </c>
      <c r="AF166">
        <v>1</v>
      </c>
      <c r="AO166">
        <v>0</v>
      </c>
      <c r="AP166">
        <v>0</v>
      </c>
      <c r="AS166">
        <v>0</v>
      </c>
      <c r="AT166">
        <v>0</v>
      </c>
      <c r="AU166">
        <v>100</v>
      </c>
      <c r="AV166">
        <v>100</v>
      </c>
      <c r="AW166">
        <v>0</v>
      </c>
      <c r="AX166">
        <v>0</v>
      </c>
      <c r="AY166">
        <v>0</v>
      </c>
      <c r="BB166">
        <v>0</v>
      </c>
      <c r="BC166">
        <v>1</v>
      </c>
      <c r="BD166">
        <v>0</v>
      </c>
    </row>
    <row r="167" spans="1:56" hidden="1">
      <c r="A167" t="s">
        <v>155</v>
      </c>
      <c r="B167" t="s">
        <v>156</v>
      </c>
      <c r="C167" t="s">
        <v>943</v>
      </c>
      <c r="D167" s="89" t="s">
        <v>1361</v>
      </c>
      <c r="F167">
        <v>1</v>
      </c>
      <c r="G167">
        <v>0</v>
      </c>
      <c r="H167" s="82"/>
      <c r="I167" s="82"/>
      <c r="J167" s="92">
        <f>VLOOKUP(A167,'NOMENCLATURES 10052022'!$C$2:$N$3704,12,FALSE)</f>
        <v>1165.0420000000001</v>
      </c>
      <c r="L167" s="78">
        <f>VLOOKUP(A167,Feuil2!$A$2:$BN$2000,66,FALSE)</f>
        <v>1.5316870151804276</v>
      </c>
      <c r="M167">
        <v>0</v>
      </c>
      <c r="N167">
        <f t="shared" si="6"/>
        <v>1.5316870151804276</v>
      </c>
      <c r="O167" s="45" t="str">
        <f t="shared" si="8"/>
        <v/>
      </c>
      <c r="P167" s="34">
        <v>1966.7</v>
      </c>
      <c r="Q167" s="83">
        <f>VLOOKUP(A167,'NOMENCLATURES 10052022'!$C$1:$J$3703,8,FALSE)</f>
        <v>1732.98044</v>
      </c>
      <c r="R167" s="34">
        <v>2360.04</v>
      </c>
      <c r="S167" s="45">
        <f t="shared" si="7"/>
        <v>2079.5765280000001</v>
      </c>
      <c r="AF167">
        <v>1</v>
      </c>
      <c r="AO167">
        <v>0</v>
      </c>
      <c r="AP167">
        <v>0</v>
      </c>
      <c r="AS167">
        <v>0</v>
      </c>
      <c r="AT167">
        <v>0</v>
      </c>
      <c r="AU167">
        <v>100</v>
      </c>
      <c r="AV167">
        <v>100</v>
      </c>
      <c r="AW167">
        <v>0</v>
      </c>
      <c r="AX167">
        <v>0</v>
      </c>
      <c r="AY167">
        <v>0</v>
      </c>
      <c r="BB167">
        <v>0</v>
      </c>
      <c r="BC167">
        <v>1</v>
      </c>
      <c r="BD167">
        <v>0</v>
      </c>
    </row>
    <row r="168" spans="1:56" hidden="1">
      <c r="A168" t="s">
        <v>157</v>
      </c>
      <c r="B168" t="s">
        <v>158</v>
      </c>
      <c r="C168" t="s">
        <v>943</v>
      </c>
      <c r="D168" s="89" t="s">
        <v>1361</v>
      </c>
      <c r="F168">
        <v>1</v>
      </c>
      <c r="G168">
        <v>0</v>
      </c>
      <c r="H168" s="82"/>
      <c r="I168" s="82"/>
      <c r="J168" s="92">
        <f>VLOOKUP(A168,'NOMENCLATURES 10052022'!$C$2:$N$3704,12,FALSE)</f>
        <v>1358.0055000000002</v>
      </c>
      <c r="L168" s="78">
        <f>VLOOKUP(A168,Feuil2!$A$2:$BN$2000,66,FALSE)</f>
        <v>1.5264761579394313</v>
      </c>
      <c r="M168">
        <v>0</v>
      </c>
      <c r="N168">
        <f t="shared" si="6"/>
        <v>1.5264761579394313</v>
      </c>
      <c r="O168" s="45" t="str">
        <f t="shared" si="8"/>
        <v/>
      </c>
      <c r="P168" s="34">
        <v>1933.11</v>
      </c>
      <c r="Q168" s="83">
        <f>VLOOKUP(A168,'NOMENCLATURES 10052022'!$C$1:$J$3703,8,FALSE)</f>
        <v>2020.04321</v>
      </c>
      <c r="R168" s="34">
        <v>2319.73</v>
      </c>
      <c r="S168" s="45">
        <f t="shared" si="7"/>
        <v>2424.0518520000001</v>
      </c>
      <c r="AF168">
        <v>1</v>
      </c>
      <c r="AO168">
        <v>0</v>
      </c>
      <c r="AP168">
        <v>0</v>
      </c>
      <c r="AS168">
        <v>0</v>
      </c>
      <c r="AT168">
        <v>0</v>
      </c>
      <c r="AU168">
        <v>100</v>
      </c>
      <c r="AV168">
        <v>100</v>
      </c>
      <c r="AW168">
        <v>0</v>
      </c>
      <c r="AX168">
        <v>0</v>
      </c>
      <c r="AY168">
        <v>0</v>
      </c>
      <c r="BB168">
        <v>0</v>
      </c>
      <c r="BC168">
        <v>1</v>
      </c>
      <c r="BD168">
        <v>0</v>
      </c>
    </row>
    <row r="169" spans="1:56" hidden="1">
      <c r="A169" t="s">
        <v>159</v>
      </c>
      <c r="B169" t="s">
        <v>160</v>
      </c>
      <c r="C169" t="s">
        <v>943</v>
      </c>
      <c r="D169" s="89" t="s">
        <v>1361</v>
      </c>
      <c r="F169">
        <v>1</v>
      </c>
      <c r="G169">
        <v>0</v>
      </c>
      <c r="H169" s="82"/>
      <c r="I169" s="82"/>
      <c r="J169" s="92">
        <f>VLOOKUP(A169,'NOMENCLATURES 10052022'!$C$2:$N$3704,12,FALSE)</f>
        <v>1222.462</v>
      </c>
      <c r="L169" s="78">
        <f>VLOOKUP(A169,Feuil2!$A$2:$BN$2000,66,FALSE)</f>
        <v>1.525469125636381</v>
      </c>
      <c r="M169">
        <v>0</v>
      </c>
      <c r="N169">
        <f t="shared" si="6"/>
        <v>1.525469125636381</v>
      </c>
      <c r="O169" s="45" t="str">
        <f t="shared" si="8"/>
        <v/>
      </c>
      <c r="P169" s="34">
        <v>1933.11</v>
      </c>
      <c r="Q169" s="83">
        <f>VLOOKUP(A169,'NOMENCLATURES 10052022'!$C$1:$J$3703,8,FALSE)</f>
        <v>1816.3409200000001</v>
      </c>
      <c r="R169" s="34">
        <v>2319.73</v>
      </c>
      <c r="S169" s="45">
        <f t="shared" si="7"/>
        <v>2179.6091040000001</v>
      </c>
      <c r="AF169">
        <v>1</v>
      </c>
      <c r="AO169">
        <v>0</v>
      </c>
      <c r="AP169">
        <v>0</v>
      </c>
      <c r="AS169">
        <v>0</v>
      </c>
      <c r="AT169">
        <v>0</v>
      </c>
      <c r="AU169">
        <v>100</v>
      </c>
      <c r="AV169">
        <v>100</v>
      </c>
      <c r="AW169">
        <v>0</v>
      </c>
      <c r="AX169">
        <v>0</v>
      </c>
      <c r="AY169">
        <v>0</v>
      </c>
      <c r="BB169">
        <v>0</v>
      </c>
      <c r="BC169">
        <v>1</v>
      </c>
      <c r="BD169">
        <v>0</v>
      </c>
    </row>
    <row r="170" spans="1:56" hidden="1">
      <c r="A170" t="s">
        <v>161</v>
      </c>
      <c r="B170" t="s">
        <v>162</v>
      </c>
      <c r="C170" t="s">
        <v>943</v>
      </c>
      <c r="D170" s="89" t="s">
        <v>1361</v>
      </c>
      <c r="F170">
        <v>1</v>
      </c>
      <c r="G170">
        <v>0</v>
      </c>
      <c r="H170" s="82"/>
      <c r="I170" s="82"/>
      <c r="J170" s="92">
        <f>VLOOKUP(A170,'NOMENCLATURES 10052022'!$C$2:$N$3704,12,FALSE)</f>
        <v>1365.5375000000004</v>
      </c>
      <c r="L170" s="78">
        <f>VLOOKUP(A170,Feuil2!$A$2:$BN$2000,66,FALSE)</f>
        <v>1.5261095200489361</v>
      </c>
      <c r="M170">
        <v>0</v>
      </c>
      <c r="N170">
        <f t="shared" si="6"/>
        <v>1.5261095200489361</v>
      </c>
      <c r="O170" s="45" t="str">
        <f t="shared" si="8"/>
        <v/>
      </c>
      <c r="P170" s="34">
        <v>2359.15</v>
      </c>
      <c r="Q170" s="83">
        <f>VLOOKUP(A170,'NOMENCLATURES 10052022'!$C$1:$J$3703,8,FALSE)</f>
        <v>2028.9682300000002</v>
      </c>
      <c r="R170" s="34">
        <v>2830.98</v>
      </c>
      <c r="S170" s="45">
        <f t="shared" si="7"/>
        <v>2434.761876</v>
      </c>
      <c r="AF170">
        <v>1</v>
      </c>
      <c r="AO170">
        <v>0</v>
      </c>
      <c r="AP170">
        <v>0</v>
      </c>
      <c r="AS170">
        <v>0</v>
      </c>
      <c r="AT170">
        <v>0</v>
      </c>
      <c r="AU170">
        <v>100</v>
      </c>
      <c r="AV170">
        <v>100</v>
      </c>
      <c r="AW170">
        <v>0</v>
      </c>
      <c r="AX170">
        <v>0</v>
      </c>
      <c r="AY170">
        <v>0</v>
      </c>
      <c r="BB170">
        <v>0</v>
      </c>
      <c r="BC170">
        <v>1</v>
      </c>
      <c r="BD170">
        <v>0</v>
      </c>
    </row>
    <row r="171" spans="1:56" hidden="1">
      <c r="A171" t="s">
        <v>163</v>
      </c>
      <c r="B171" t="s">
        <v>164</v>
      </c>
      <c r="C171" t="s">
        <v>943</v>
      </c>
      <c r="D171" s="89" t="s">
        <v>1361</v>
      </c>
      <c r="F171">
        <v>1</v>
      </c>
      <c r="G171">
        <v>0</v>
      </c>
      <c r="H171" s="82"/>
      <c r="I171" s="82"/>
      <c r="J171" s="92">
        <f>VLOOKUP(A171,'NOMENCLATURES 10052022'!$C$2:$N$3704,12,FALSE)</f>
        <v>1420.1430000000003</v>
      </c>
      <c r="L171" s="78">
        <f>VLOOKUP(A171,Feuil2!$A$2:$BN$2000,66,FALSE)</f>
        <v>1.5266898888387048</v>
      </c>
      <c r="M171">
        <v>0</v>
      </c>
      <c r="N171">
        <f t="shared" si="6"/>
        <v>1.5266898888387048</v>
      </c>
      <c r="O171" s="45" t="str">
        <f t="shared" si="8"/>
        <v/>
      </c>
      <c r="P171" s="34">
        <v>2425.65</v>
      </c>
      <c r="Q171" s="83">
        <f>VLOOKUP(A171,'NOMENCLATURES 10052022'!$C$1:$J$3703,8,FALSE)</f>
        <v>2111.9255000000003</v>
      </c>
      <c r="R171" s="34">
        <v>2910.78</v>
      </c>
      <c r="S171" s="45">
        <f t="shared" si="7"/>
        <v>2534.3106000000002</v>
      </c>
      <c r="AF171">
        <v>1</v>
      </c>
      <c r="AO171">
        <v>0</v>
      </c>
      <c r="AP171">
        <v>0</v>
      </c>
      <c r="AS171">
        <v>0</v>
      </c>
      <c r="AT171">
        <v>0</v>
      </c>
      <c r="AU171">
        <v>100</v>
      </c>
      <c r="AV171">
        <v>100</v>
      </c>
      <c r="AW171">
        <v>0</v>
      </c>
      <c r="AX171">
        <v>0</v>
      </c>
      <c r="AY171">
        <v>0</v>
      </c>
      <c r="BB171">
        <v>0</v>
      </c>
      <c r="BC171">
        <v>1</v>
      </c>
      <c r="BD171">
        <v>0</v>
      </c>
    </row>
    <row r="172" spans="1:56" hidden="1">
      <c r="A172" t="s">
        <v>2106</v>
      </c>
      <c r="B172" t="s">
        <v>2107</v>
      </c>
      <c r="C172" t="s">
        <v>943</v>
      </c>
      <c r="D172" s="89" t="s">
        <v>1361</v>
      </c>
      <c r="F172">
        <v>1</v>
      </c>
      <c r="G172">
        <v>0</v>
      </c>
      <c r="H172" s="82"/>
      <c r="I172" s="82"/>
      <c r="J172" s="92" t="e">
        <f>VLOOKUP(A172,'NOMENCLATURES 10052022'!$C$2:$N$3704,12,FALSE)</f>
        <v>#N/A</v>
      </c>
      <c r="K172">
        <v>1</v>
      </c>
      <c r="L172" s="78">
        <f>VLOOKUP(A172,Feuil2!$A$2:$BN$2000,66,FALSE)</f>
        <v>0</v>
      </c>
      <c r="M172">
        <v>0</v>
      </c>
      <c r="N172">
        <f t="shared" si="6"/>
        <v>0</v>
      </c>
      <c r="O172" s="45">
        <f t="shared" si="8"/>
        <v>0</v>
      </c>
      <c r="P172">
        <v>0</v>
      </c>
      <c r="Q172" s="83" t="e">
        <f>VLOOKUP(A172,'NOMENCLATURES 10052022'!$C$1:$J$3703,8,FALSE)</f>
        <v>#N/A</v>
      </c>
      <c r="R172">
        <v>0</v>
      </c>
      <c r="S172" s="45" t="e">
        <f t="shared" si="7"/>
        <v>#N/A</v>
      </c>
      <c r="X172">
        <v>1</v>
      </c>
      <c r="Y172">
        <v>1</v>
      </c>
      <c r="AO172">
        <v>0</v>
      </c>
      <c r="AP172">
        <v>0</v>
      </c>
      <c r="AS172">
        <v>0</v>
      </c>
      <c r="AT172">
        <v>0</v>
      </c>
      <c r="AU172">
        <v>100</v>
      </c>
      <c r="AV172">
        <v>100</v>
      </c>
      <c r="AW172">
        <v>0</v>
      </c>
      <c r="AX172">
        <v>0</v>
      </c>
      <c r="AY172">
        <v>0</v>
      </c>
      <c r="BB172">
        <v>0</v>
      </c>
      <c r="BC172">
        <v>0</v>
      </c>
      <c r="BD172">
        <v>0</v>
      </c>
    </row>
    <row r="173" spans="1:56" hidden="1">
      <c r="A173" t="s">
        <v>165</v>
      </c>
      <c r="B173" t="s">
        <v>166</v>
      </c>
      <c r="C173" t="s">
        <v>943</v>
      </c>
      <c r="D173" s="89" t="s">
        <v>1361</v>
      </c>
      <c r="F173">
        <v>1</v>
      </c>
      <c r="G173">
        <v>0</v>
      </c>
      <c r="H173" s="82"/>
      <c r="I173" s="82"/>
      <c r="J173" s="92">
        <f>VLOOKUP(A173,'NOMENCLATURES 10052022'!$C$2:$N$3704,12,FALSE)</f>
        <v>1507.7365000000002</v>
      </c>
      <c r="L173" s="78">
        <f>VLOOKUP(A173,Feuil2!$A$2:$BN$2000,66,FALSE)</f>
        <v>1.5263186033909826</v>
      </c>
      <c r="M173">
        <v>0</v>
      </c>
      <c r="N173">
        <f t="shared" si="6"/>
        <v>1.5263186033909826</v>
      </c>
      <c r="O173" s="45" t="str">
        <f t="shared" si="8"/>
        <v/>
      </c>
      <c r="P173" s="34">
        <v>2532.23</v>
      </c>
      <c r="Q173" s="83">
        <f>VLOOKUP(A173,'NOMENCLATURES 10052022'!$C$1:$J$3703,8,FALSE)</f>
        <v>2244.3552700000005</v>
      </c>
      <c r="R173" s="34">
        <v>3038.68</v>
      </c>
      <c r="S173" s="45">
        <f t="shared" si="7"/>
        <v>2693.2263240000007</v>
      </c>
      <c r="AF173">
        <v>1</v>
      </c>
      <c r="AO173">
        <v>0</v>
      </c>
      <c r="AP173">
        <v>0</v>
      </c>
      <c r="AS173">
        <v>0</v>
      </c>
      <c r="AT173">
        <v>0</v>
      </c>
      <c r="AU173">
        <v>100</v>
      </c>
      <c r="AV173">
        <v>100</v>
      </c>
      <c r="AW173">
        <v>0</v>
      </c>
      <c r="AX173">
        <v>0</v>
      </c>
      <c r="AY173">
        <v>0</v>
      </c>
      <c r="BB173">
        <v>0</v>
      </c>
      <c r="BC173">
        <v>1</v>
      </c>
      <c r="BD173">
        <v>0</v>
      </c>
    </row>
    <row r="174" spans="1:56" hidden="1">
      <c r="A174" t="s">
        <v>2108</v>
      </c>
      <c r="B174" t="s">
        <v>2109</v>
      </c>
      <c r="C174" t="s">
        <v>943</v>
      </c>
      <c r="D174" s="89" t="s">
        <v>1361</v>
      </c>
      <c r="F174">
        <v>1</v>
      </c>
      <c r="G174">
        <v>0</v>
      </c>
      <c r="H174" s="82"/>
      <c r="I174" s="82"/>
      <c r="J174" s="92" t="e">
        <f>VLOOKUP(A174,'NOMENCLATURES 10052022'!$C$2:$N$3704,12,FALSE)</f>
        <v>#N/A</v>
      </c>
      <c r="K174">
        <v>1</v>
      </c>
      <c r="L174" s="78">
        <f>VLOOKUP(A174,Feuil2!$A$2:$BN$2000,66,FALSE)</f>
        <v>0</v>
      </c>
      <c r="M174">
        <v>0</v>
      </c>
      <c r="N174">
        <f t="shared" si="6"/>
        <v>0</v>
      </c>
      <c r="O174" s="45">
        <f t="shared" si="8"/>
        <v>0</v>
      </c>
      <c r="P174">
        <v>0</v>
      </c>
      <c r="Q174" s="83" t="e">
        <f>VLOOKUP(A174,'NOMENCLATURES 10052022'!$C$1:$J$3703,8,FALSE)</f>
        <v>#N/A</v>
      </c>
      <c r="R174">
        <v>0</v>
      </c>
      <c r="S174" s="45" t="e">
        <f t="shared" si="7"/>
        <v>#N/A</v>
      </c>
      <c r="X174">
        <v>1</v>
      </c>
      <c r="Y174">
        <v>1</v>
      </c>
      <c r="AO174">
        <v>0</v>
      </c>
      <c r="AP174">
        <v>0</v>
      </c>
      <c r="AS174">
        <v>0</v>
      </c>
      <c r="AT174">
        <v>0</v>
      </c>
      <c r="AU174">
        <v>100</v>
      </c>
      <c r="AV174">
        <v>100</v>
      </c>
      <c r="AW174">
        <v>0</v>
      </c>
      <c r="AX174">
        <v>0</v>
      </c>
      <c r="AY174">
        <v>0</v>
      </c>
      <c r="BB174">
        <v>0</v>
      </c>
      <c r="BC174">
        <v>0</v>
      </c>
      <c r="BD174">
        <v>0</v>
      </c>
    </row>
    <row r="175" spans="1:56" hidden="1">
      <c r="A175" t="s">
        <v>103</v>
      </c>
      <c r="B175" t="s">
        <v>2110</v>
      </c>
      <c r="C175" t="s">
        <v>943</v>
      </c>
      <c r="D175" s="89" t="s">
        <v>1361</v>
      </c>
      <c r="F175">
        <v>1</v>
      </c>
      <c r="G175">
        <v>0</v>
      </c>
      <c r="H175" s="82"/>
      <c r="I175" s="82"/>
      <c r="J175" s="92">
        <f>VLOOKUP(A175,'NOMENCLATURES 10052022'!$C$2:$N$3704,12,FALSE)</f>
        <v>627.7109999999999</v>
      </c>
      <c r="L175" s="78">
        <f>VLOOKUP(A175,Feuil2!$A$2:$BN$2000,66,FALSE)</f>
        <v>1.5286437156339709</v>
      </c>
      <c r="M175">
        <v>0</v>
      </c>
      <c r="N175">
        <f t="shared" si="6"/>
        <v>1.5286437156339709</v>
      </c>
      <c r="O175" s="45" t="str">
        <f t="shared" si="8"/>
        <v/>
      </c>
      <c r="P175" s="34">
        <v>1105.32</v>
      </c>
      <c r="Q175" s="83">
        <f>VLOOKUP(A175,'NOMENCLATURES 10052022'!$C$1:$J$3703,8,FALSE)</f>
        <v>933.22619999999995</v>
      </c>
      <c r="R175" s="34">
        <v>1326.38</v>
      </c>
      <c r="S175" s="45">
        <f t="shared" si="7"/>
        <v>1119.8714399999999</v>
      </c>
      <c r="AF175">
        <v>1</v>
      </c>
      <c r="AG175">
        <v>558</v>
      </c>
      <c r="AO175">
        <v>0</v>
      </c>
      <c r="AP175">
        <v>0</v>
      </c>
      <c r="AS175">
        <v>0</v>
      </c>
      <c r="AT175">
        <v>0</v>
      </c>
      <c r="AU175">
        <v>100</v>
      </c>
      <c r="AV175">
        <v>100</v>
      </c>
      <c r="AW175">
        <v>0</v>
      </c>
      <c r="AX175">
        <v>0</v>
      </c>
      <c r="AY175">
        <v>0</v>
      </c>
      <c r="BB175">
        <v>0</v>
      </c>
      <c r="BC175">
        <v>1</v>
      </c>
      <c r="BD175">
        <v>0</v>
      </c>
    </row>
    <row r="176" spans="1:56" hidden="1">
      <c r="A176" t="s">
        <v>105</v>
      </c>
      <c r="B176" t="s">
        <v>2111</v>
      </c>
      <c r="C176" t="s">
        <v>943</v>
      </c>
      <c r="D176" s="89" t="s">
        <v>1361</v>
      </c>
      <c r="F176">
        <v>1</v>
      </c>
      <c r="G176">
        <v>0</v>
      </c>
      <c r="H176" s="82"/>
      <c r="I176" s="82"/>
      <c r="J176" s="92">
        <f>VLOOKUP(A176,'NOMENCLATURES 10052022'!$C$2:$N$3704,12,FALSE)</f>
        <v>724.97600000000011</v>
      </c>
      <c r="L176" s="78">
        <f>VLOOKUP(A176,Feuil2!$A$2:$BN$2000,66,FALSE)</f>
        <v>1.5254413858999307</v>
      </c>
      <c r="M176">
        <v>0</v>
      </c>
      <c r="N176">
        <f t="shared" si="6"/>
        <v>1.5254413858999307</v>
      </c>
      <c r="O176" s="45" t="str">
        <f t="shared" si="8"/>
        <v/>
      </c>
      <c r="P176" s="34">
        <v>1105.32</v>
      </c>
      <c r="Q176" s="83">
        <f>VLOOKUP(A176,'NOMENCLATURES 10052022'!$C$1:$J$3703,8,FALSE)</f>
        <v>1077.7997399999999</v>
      </c>
      <c r="R176" s="34">
        <v>1326.38</v>
      </c>
      <c r="S176" s="45">
        <f t="shared" si="7"/>
        <v>1293.3596879999998</v>
      </c>
      <c r="AF176">
        <v>1</v>
      </c>
      <c r="AO176">
        <v>0</v>
      </c>
      <c r="AP176">
        <v>0</v>
      </c>
      <c r="AS176">
        <v>0</v>
      </c>
      <c r="AT176">
        <v>0</v>
      </c>
      <c r="AU176">
        <v>100</v>
      </c>
      <c r="AV176">
        <v>100</v>
      </c>
      <c r="AW176">
        <v>0</v>
      </c>
      <c r="AX176">
        <v>0</v>
      </c>
      <c r="AY176">
        <v>0</v>
      </c>
      <c r="BB176">
        <v>0</v>
      </c>
      <c r="BC176">
        <v>1</v>
      </c>
      <c r="BD176">
        <v>0</v>
      </c>
    </row>
    <row r="177" spans="1:56" hidden="1">
      <c r="A177" t="s">
        <v>107</v>
      </c>
      <c r="B177" t="s">
        <v>108</v>
      </c>
      <c r="C177" t="s">
        <v>943</v>
      </c>
      <c r="D177" s="89" t="s">
        <v>1361</v>
      </c>
      <c r="F177">
        <v>1</v>
      </c>
      <c r="G177">
        <v>0</v>
      </c>
      <c r="H177" s="82"/>
      <c r="I177" s="82"/>
      <c r="J177" s="92">
        <f>VLOOKUP(A177,'NOMENCLATURES 10052022'!$C$2:$N$3704,12,FALSE)</f>
        <v>681.9717599999999</v>
      </c>
      <c r="L177" s="78">
        <f>VLOOKUP(A177,Feuil2!$A$2:$BN$2000,66,FALSE)</f>
        <v>1.5294083014383759</v>
      </c>
      <c r="M177">
        <v>0</v>
      </c>
      <c r="N177">
        <f t="shared" si="6"/>
        <v>1.5294083014383759</v>
      </c>
      <c r="O177" s="45" t="str">
        <f t="shared" si="8"/>
        <v/>
      </c>
      <c r="P177" s="34">
        <v>1105.32</v>
      </c>
      <c r="Q177" s="83">
        <f>VLOOKUP(A177,'NOMENCLATURES 10052022'!$C$1:$J$3703,8,FALSE)</f>
        <v>1014.3821187999999</v>
      </c>
      <c r="R177" s="34">
        <v>1326.38</v>
      </c>
      <c r="S177" s="45">
        <f t="shared" si="7"/>
        <v>1217.2585425599998</v>
      </c>
      <c r="AF177">
        <v>1</v>
      </c>
      <c r="AO177">
        <v>0</v>
      </c>
      <c r="AP177">
        <v>0</v>
      </c>
      <c r="AS177">
        <v>0</v>
      </c>
      <c r="AT177">
        <v>0</v>
      </c>
      <c r="AU177">
        <v>100</v>
      </c>
      <c r="AV177">
        <v>100</v>
      </c>
      <c r="AW177">
        <v>0</v>
      </c>
      <c r="AX177">
        <v>0</v>
      </c>
      <c r="AY177">
        <v>0</v>
      </c>
      <c r="BB177">
        <v>0</v>
      </c>
      <c r="BC177">
        <v>1</v>
      </c>
      <c r="BD177">
        <v>0</v>
      </c>
    </row>
    <row r="178" spans="1:56" hidden="1">
      <c r="A178" t="s">
        <v>109</v>
      </c>
      <c r="B178" t="s">
        <v>110</v>
      </c>
      <c r="C178" t="s">
        <v>943</v>
      </c>
      <c r="D178" s="89" t="s">
        <v>1361</v>
      </c>
      <c r="F178">
        <v>1</v>
      </c>
      <c r="G178">
        <v>0</v>
      </c>
      <c r="H178" s="82"/>
      <c r="I178" s="82"/>
      <c r="J178" s="92">
        <f>VLOOKUP(A178,'NOMENCLATURES 10052022'!$C$2:$N$3704,12,FALSE)</f>
        <v>847.36850000000004</v>
      </c>
      <c r="L178" s="78">
        <f>VLOOKUP(A178,Feuil2!$A$2:$BN$2000,66,FALSE)</f>
        <v>1.5250476012903227</v>
      </c>
      <c r="M178">
        <v>0</v>
      </c>
      <c r="N178">
        <f t="shared" si="6"/>
        <v>1.5250476012903227</v>
      </c>
      <c r="O178" s="45" t="str">
        <f t="shared" si="8"/>
        <v/>
      </c>
      <c r="P178" s="34">
        <v>1249.8</v>
      </c>
      <c r="Q178" s="83">
        <f>VLOOKUP(A178,'NOMENCLATURES 10052022'!$C$1:$J$3703,8,FALSE)</f>
        <v>1261.7660300000002</v>
      </c>
      <c r="R178" s="34">
        <v>1499.76</v>
      </c>
      <c r="S178" s="45">
        <f t="shared" si="7"/>
        <v>1514.1192360000002</v>
      </c>
      <c r="AF178">
        <v>1</v>
      </c>
      <c r="AO178">
        <v>0</v>
      </c>
      <c r="AP178">
        <v>0</v>
      </c>
      <c r="AS178">
        <v>0</v>
      </c>
      <c r="AT178">
        <v>0</v>
      </c>
      <c r="AU178">
        <v>100</v>
      </c>
      <c r="AV178">
        <v>100</v>
      </c>
      <c r="AW178">
        <v>0</v>
      </c>
      <c r="AX178">
        <v>0</v>
      </c>
      <c r="AY178">
        <v>0</v>
      </c>
      <c r="BB178">
        <v>0</v>
      </c>
      <c r="BC178">
        <v>1</v>
      </c>
      <c r="BD178">
        <v>0</v>
      </c>
    </row>
    <row r="179" spans="1:56" hidden="1">
      <c r="A179" t="s">
        <v>111</v>
      </c>
      <c r="B179" t="s">
        <v>112</v>
      </c>
      <c r="C179" t="s">
        <v>943</v>
      </c>
      <c r="D179" s="89" t="s">
        <v>1361</v>
      </c>
      <c r="F179">
        <v>1</v>
      </c>
      <c r="G179">
        <v>0</v>
      </c>
      <c r="H179" s="82"/>
      <c r="I179" s="82"/>
      <c r="J179" s="92">
        <f>VLOOKUP(A179,'NOMENCLATURES 10052022'!$C$2:$N$3704,12,FALSE)</f>
        <v>1028.6499999999999</v>
      </c>
      <c r="L179" s="78">
        <f>VLOOKUP(A179,Feuil2!$A$2:$BN$2000,66,FALSE)</f>
        <v>1.5292362579728667</v>
      </c>
      <c r="M179">
        <v>0</v>
      </c>
      <c r="N179">
        <f t="shared" si="6"/>
        <v>1.5292362579728667</v>
      </c>
      <c r="O179" s="45" t="str">
        <f t="shared" si="8"/>
        <v/>
      </c>
      <c r="P179" s="34">
        <v>1372.75</v>
      </c>
      <c r="Q179" s="83">
        <f>VLOOKUP(A179,'NOMENCLATURES 10052022'!$C$1:$J$3703,8,FALSE)</f>
        <v>1530.6248200000002</v>
      </c>
      <c r="R179" s="34">
        <v>1647.3</v>
      </c>
      <c r="S179" s="45">
        <f t="shared" si="7"/>
        <v>1836.7497840000003</v>
      </c>
      <c r="AF179">
        <v>1</v>
      </c>
      <c r="AO179">
        <v>0</v>
      </c>
      <c r="AP179">
        <v>0</v>
      </c>
      <c r="AS179">
        <v>0</v>
      </c>
      <c r="AT179">
        <v>0</v>
      </c>
      <c r="AU179">
        <v>100</v>
      </c>
      <c r="AV179">
        <v>100</v>
      </c>
      <c r="AW179">
        <v>0</v>
      </c>
      <c r="AX179">
        <v>0</v>
      </c>
      <c r="AY179">
        <v>0</v>
      </c>
      <c r="BB179">
        <v>0</v>
      </c>
      <c r="BC179">
        <v>1</v>
      </c>
      <c r="BD179">
        <v>0</v>
      </c>
    </row>
    <row r="180" spans="1:56" hidden="1">
      <c r="A180" t="s">
        <v>113</v>
      </c>
      <c r="B180" t="s">
        <v>114</v>
      </c>
      <c r="C180" t="s">
        <v>943</v>
      </c>
      <c r="D180" s="89" t="s">
        <v>1361</v>
      </c>
      <c r="F180">
        <v>1</v>
      </c>
      <c r="G180">
        <v>0</v>
      </c>
      <c r="H180" s="82"/>
      <c r="I180" s="82"/>
      <c r="J180" s="92">
        <f>VLOOKUP(A180,'NOMENCLATURES 10052022'!$C$2:$N$3704,12,FALSE)</f>
        <v>979.28400000000022</v>
      </c>
      <c r="L180" s="78">
        <f>VLOOKUP(A180,Feuil2!$A$2:$BN$2000,66,FALSE)</f>
        <v>1.5247527747581417</v>
      </c>
      <c r="M180">
        <v>0</v>
      </c>
      <c r="N180">
        <f t="shared" si="6"/>
        <v>1.5247527747581417</v>
      </c>
      <c r="O180" s="45" t="str">
        <f t="shared" si="8"/>
        <v/>
      </c>
      <c r="P180" s="34">
        <v>1406.27</v>
      </c>
      <c r="Q180" s="83">
        <f>VLOOKUP(A180,'NOMENCLATURES 10052022'!$C$1:$J$3703,8,FALSE)</f>
        <v>1457.2663</v>
      </c>
      <c r="R180" s="34">
        <v>1687.52</v>
      </c>
      <c r="S180" s="45">
        <f t="shared" si="7"/>
        <v>1748.71956</v>
      </c>
      <c r="AF180">
        <v>1</v>
      </c>
      <c r="AO180">
        <v>0</v>
      </c>
      <c r="AP180">
        <v>0</v>
      </c>
      <c r="AS180">
        <v>0</v>
      </c>
      <c r="AT180">
        <v>0</v>
      </c>
      <c r="AU180">
        <v>100</v>
      </c>
      <c r="AV180">
        <v>100</v>
      </c>
      <c r="AW180">
        <v>0</v>
      </c>
      <c r="AX180">
        <v>0</v>
      </c>
      <c r="AY180">
        <v>0</v>
      </c>
      <c r="BB180">
        <v>0</v>
      </c>
      <c r="BC180">
        <v>1</v>
      </c>
      <c r="BD180">
        <v>0</v>
      </c>
    </row>
    <row r="181" spans="1:56" hidden="1">
      <c r="A181" t="s">
        <v>2112</v>
      </c>
      <c r="B181" t="s">
        <v>116</v>
      </c>
      <c r="C181" t="s">
        <v>943</v>
      </c>
      <c r="D181" s="89" t="s">
        <v>1361</v>
      </c>
      <c r="F181">
        <v>1</v>
      </c>
      <c r="G181">
        <v>0</v>
      </c>
      <c r="H181" s="82"/>
      <c r="I181" s="82"/>
      <c r="J181" s="92" t="e">
        <f>VLOOKUP(A181,'NOMENCLATURES 10052022'!$C$2:$N$3704,12,FALSE)</f>
        <v>#N/A</v>
      </c>
      <c r="K181">
        <v>1</v>
      </c>
      <c r="L181" s="78">
        <f>VLOOKUP(A181,Feuil2!$A$2:$BN$2000,66,FALSE)</f>
        <v>0</v>
      </c>
      <c r="M181">
        <v>0</v>
      </c>
      <c r="N181">
        <f t="shared" si="6"/>
        <v>0</v>
      </c>
      <c r="O181" s="45">
        <f t="shared" si="8"/>
        <v>0</v>
      </c>
      <c r="P181">
        <v>0</v>
      </c>
      <c r="Q181" s="83" t="e">
        <f>VLOOKUP(A181,'NOMENCLATURES 10052022'!$C$1:$J$3703,8,FALSE)</f>
        <v>#N/A</v>
      </c>
      <c r="R181">
        <v>0</v>
      </c>
      <c r="S181" s="45" t="e">
        <f t="shared" si="7"/>
        <v>#N/A</v>
      </c>
      <c r="AO181">
        <v>0</v>
      </c>
      <c r="AP181">
        <v>0</v>
      </c>
      <c r="AS181">
        <v>0</v>
      </c>
      <c r="AT181">
        <v>0</v>
      </c>
      <c r="AU181">
        <v>100</v>
      </c>
      <c r="AV181">
        <v>100</v>
      </c>
      <c r="AW181">
        <v>0</v>
      </c>
      <c r="AX181">
        <v>0</v>
      </c>
      <c r="AY181">
        <v>0</v>
      </c>
      <c r="BB181">
        <v>0</v>
      </c>
      <c r="BC181">
        <v>0</v>
      </c>
      <c r="BD181">
        <v>0</v>
      </c>
    </row>
    <row r="182" spans="1:56" hidden="1">
      <c r="A182" t="s">
        <v>2113</v>
      </c>
      <c r="B182" t="s">
        <v>2114</v>
      </c>
      <c r="C182" t="s">
        <v>943</v>
      </c>
      <c r="D182" s="89" t="s">
        <v>1361</v>
      </c>
      <c r="F182">
        <v>1</v>
      </c>
      <c r="G182">
        <v>0</v>
      </c>
      <c r="H182" s="82"/>
      <c r="I182" s="82"/>
      <c r="J182" s="92" t="e">
        <f>VLOOKUP(A182,'NOMENCLATURES 10052022'!$C$2:$N$3704,12,FALSE)</f>
        <v>#N/A</v>
      </c>
      <c r="K182">
        <v>1</v>
      </c>
      <c r="L182" s="78">
        <f>VLOOKUP(A182,Feuil2!$A$2:$BN$2000,66,FALSE)</f>
        <v>0</v>
      </c>
      <c r="M182">
        <v>0</v>
      </c>
      <c r="N182">
        <f t="shared" si="6"/>
        <v>0</v>
      </c>
      <c r="O182" s="45">
        <f t="shared" si="8"/>
        <v>0</v>
      </c>
      <c r="P182">
        <v>0</v>
      </c>
      <c r="Q182" s="83" t="e">
        <f>VLOOKUP(A182,'NOMENCLATURES 10052022'!$C$1:$J$3703,8,FALSE)</f>
        <v>#N/A</v>
      </c>
      <c r="R182">
        <v>0</v>
      </c>
      <c r="S182" s="45" t="e">
        <f t="shared" si="7"/>
        <v>#N/A</v>
      </c>
      <c r="X182">
        <v>1</v>
      </c>
      <c r="Y182">
        <v>1</v>
      </c>
      <c r="AO182">
        <v>0</v>
      </c>
      <c r="AP182">
        <v>0</v>
      </c>
      <c r="AS182">
        <v>0</v>
      </c>
      <c r="AT182">
        <v>0</v>
      </c>
      <c r="AU182">
        <v>100</v>
      </c>
      <c r="AV182">
        <v>100</v>
      </c>
      <c r="AW182">
        <v>0</v>
      </c>
      <c r="AX182">
        <v>0</v>
      </c>
      <c r="AY182">
        <v>0</v>
      </c>
      <c r="BB182">
        <v>0</v>
      </c>
      <c r="BC182">
        <v>0</v>
      </c>
      <c r="BD182">
        <v>0</v>
      </c>
    </row>
    <row r="183" spans="1:56" hidden="1">
      <c r="A183" t="s">
        <v>117</v>
      </c>
      <c r="B183" t="s">
        <v>118</v>
      </c>
      <c r="C183" t="s">
        <v>943</v>
      </c>
      <c r="D183" s="89" t="s">
        <v>1361</v>
      </c>
      <c r="F183">
        <v>1</v>
      </c>
      <c r="G183">
        <v>0</v>
      </c>
      <c r="H183" s="82"/>
      <c r="I183" s="82"/>
      <c r="J183" s="92">
        <f>VLOOKUP(A183,'NOMENCLATURES 10052022'!$C$2:$N$3704,12,FALSE)</f>
        <v>1099.2230000000002</v>
      </c>
      <c r="L183" s="78">
        <f>VLOOKUP(A183,Feuil2!$A$2:$BN$2000,66,FALSE)</f>
        <v>1.5268785817633266</v>
      </c>
      <c r="M183">
        <v>0</v>
      </c>
      <c r="N183">
        <f t="shared" si="6"/>
        <v>1.5268785817633266</v>
      </c>
      <c r="O183" s="45" t="str">
        <f t="shared" si="8"/>
        <v/>
      </c>
      <c r="P183" s="34">
        <v>1555.41</v>
      </c>
      <c r="Q183" s="83">
        <f>VLOOKUP(A183,'NOMENCLATURES 10052022'!$C$1:$J$3703,8,FALSE)</f>
        <v>1635.8318400000001</v>
      </c>
      <c r="R183" s="34">
        <v>1866.49</v>
      </c>
      <c r="S183" s="45">
        <f t="shared" si="7"/>
        <v>1962.998208</v>
      </c>
      <c r="AF183">
        <v>1</v>
      </c>
      <c r="AO183">
        <v>0</v>
      </c>
      <c r="AP183">
        <v>0</v>
      </c>
      <c r="AS183">
        <v>0</v>
      </c>
      <c r="AT183">
        <v>0</v>
      </c>
      <c r="AU183">
        <v>100</v>
      </c>
      <c r="AV183">
        <v>100</v>
      </c>
      <c r="AW183">
        <v>0</v>
      </c>
      <c r="AX183">
        <v>0</v>
      </c>
      <c r="AY183">
        <v>0</v>
      </c>
      <c r="BB183">
        <v>0</v>
      </c>
      <c r="BC183">
        <v>1</v>
      </c>
      <c r="BD183">
        <v>0</v>
      </c>
    </row>
    <row r="184" spans="1:56" hidden="1">
      <c r="A184" t="s">
        <v>2115</v>
      </c>
      <c r="B184" t="s">
        <v>120</v>
      </c>
      <c r="C184" t="s">
        <v>943</v>
      </c>
      <c r="D184" s="89" t="s">
        <v>1361</v>
      </c>
      <c r="F184">
        <v>1</v>
      </c>
      <c r="G184">
        <v>0</v>
      </c>
      <c r="H184" s="82"/>
      <c r="I184" s="82"/>
      <c r="J184" s="92" t="e">
        <f>VLOOKUP(A184,'NOMENCLATURES 10052022'!$C$2:$N$3704,12,FALSE)</f>
        <v>#N/A</v>
      </c>
      <c r="K184">
        <v>1</v>
      </c>
      <c r="L184" s="78">
        <f>VLOOKUP(A184,Feuil2!$A$2:$BN$2000,66,FALSE)</f>
        <v>0</v>
      </c>
      <c r="M184">
        <v>0</v>
      </c>
      <c r="N184">
        <f t="shared" si="6"/>
        <v>0</v>
      </c>
      <c r="O184" s="45">
        <f t="shared" si="8"/>
        <v>0</v>
      </c>
      <c r="P184">
        <v>0</v>
      </c>
      <c r="Q184" s="83" t="e">
        <f>VLOOKUP(A184,'NOMENCLATURES 10052022'!$C$1:$J$3703,8,FALSE)</f>
        <v>#N/A</v>
      </c>
      <c r="R184">
        <v>0</v>
      </c>
      <c r="S184" s="45" t="e">
        <f t="shared" si="7"/>
        <v>#N/A</v>
      </c>
      <c r="AO184">
        <v>0</v>
      </c>
      <c r="AP184">
        <v>0</v>
      </c>
      <c r="AS184">
        <v>0</v>
      </c>
      <c r="AT184">
        <v>0</v>
      </c>
      <c r="AU184">
        <v>100</v>
      </c>
      <c r="AV184">
        <v>100</v>
      </c>
      <c r="AW184">
        <v>0</v>
      </c>
      <c r="AX184">
        <v>0</v>
      </c>
      <c r="AY184">
        <v>0</v>
      </c>
      <c r="BB184">
        <v>0</v>
      </c>
      <c r="BC184">
        <v>0</v>
      </c>
      <c r="BD184">
        <v>0</v>
      </c>
    </row>
    <row r="185" spans="1:56" hidden="1">
      <c r="A185" t="s">
        <v>2116</v>
      </c>
      <c r="B185" t="s">
        <v>2117</v>
      </c>
      <c r="C185" t="s">
        <v>943</v>
      </c>
      <c r="D185" s="89" t="s">
        <v>1361</v>
      </c>
      <c r="F185">
        <v>1</v>
      </c>
      <c r="G185">
        <v>0</v>
      </c>
      <c r="H185" s="82"/>
      <c r="I185" s="82"/>
      <c r="J185" s="92" t="e">
        <f>VLOOKUP(A185,'NOMENCLATURES 10052022'!$C$2:$N$3704,12,FALSE)</f>
        <v>#N/A</v>
      </c>
      <c r="K185">
        <v>1</v>
      </c>
      <c r="L185" s="78">
        <f>VLOOKUP(A185,Feuil2!$A$2:$BN$2000,66,FALSE)</f>
        <v>0</v>
      </c>
      <c r="M185">
        <v>0</v>
      </c>
      <c r="N185">
        <f t="shared" si="6"/>
        <v>0</v>
      </c>
      <c r="O185" s="45">
        <f t="shared" si="8"/>
        <v>0</v>
      </c>
      <c r="P185">
        <v>0</v>
      </c>
      <c r="Q185" s="83" t="e">
        <f>VLOOKUP(A185,'NOMENCLATURES 10052022'!$C$1:$J$3703,8,FALSE)</f>
        <v>#N/A</v>
      </c>
      <c r="R185">
        <v>0</v>
      </c>
      <c r="S185" s="45" t="e">
        <f t="shared" si="7"/>
        <v>#N/A</v>
      </c>
      <c r="X185">
        <v>1</v>
      </c>
      <c r="Y185">
        <v>1</v>
      </c>
      <c r="AO185">
        <v>0</v>
      </c>
      <c r="AP185">
        <v>0</v>
      </c>
      <c r="AS185">
        <v>0</v>
      </c>
      <c r="AT185">
        <v>0</v>
      </c>
      <c r="AU185">
        <v>100</v>
      </c>
      <c r="AV185">
        <v>100</v>
      </c>
      <c r="AW185">
        <v>0</v>
      </c>
      <c r="AX185">
        <v>0</v>
      </c>
      <c r="AY185">
        <v>0</v>
      </c>
      <c r="BB185">
        <v>0</v>
      </c>
      <c r="BC185">
        <v>0</v>
      </c>
      <c r="BD185">
        <v>0</v>
      </c>
    </row>
    <row r="186" spans="1:56" hidden="1">
      <c r="A186" t="s">
        <v>121</v>
      </c>
      <c r="B186" t="s">
        <v>122</v>
      </c>
      <c r="C186" t="s">
        <v>943</v>
      </c>
      <c r="D186" s="89" t="s">
        <v>1361</v>
      </c>
      <c r="F186">
        <v>1</v>
      </c>
      <c r="G186">
        <v>0</v>
      </c>
      <c r="H186" s="82"/>
      <c r="I186" s="82"/>
      <c r="J186" s="92">
        <f>VLOOKUP(A186,'NOMENCLATURES 10052022'!$C$2:$N$3704,12,FALSE)</f>
        <v>1319.6435000000001</v>
      </c>
      <c r="L186" s="78">
        <f>VLOOKUP(A186,Feuil2!$A$2:$BN$2000,66,FALSE)</f>
        <v>1.5124547060403315</v>
      </c>
      <c r="M186">
        <v>0</v>
      </c>
      <c r="N186">
        <f t="shared" si="6"/>
        <v>1.5124547060403315</v>
      </c>
      <c r="O186" s="45" t="str">
        <f t="shared" si="8"/>
        <v/>
      </c>
      <c r="P186" s="34">
        <v>1910.81</v>
      </c>
      <c r="Q186" s="83">
        <f>VLOOKUP(A186,'NOMENCLATURES 10052022'!$C$1:$J$3703,8,FALSE)</f>
        <v>1965.4230699999998</v>
      </c>
      <c r="R186" s="34">
        <v>2292.9699999999998</v>
      </c>
      <c r="S186" s="45">
        <f t="shared" si="7"/>
        <v>2358.5076839999997</v>
      </c>
      <c r="AF186">
        <v>1</v>
      </c>
      <c r="AO186">
        <v>0</v>
      </c>
      <c r="AP186">
        <v>0</v>
      </c>
      <c r="AS186">
        <v>0</v>
      </c>
      <c r="AT186">
        <v>0</v>
      </c>
      <c r="AU186">
        <v>100</v>
      </c>
      <c r="AV186">
        <v>100</v>
      </c>
      <c r="AW186">
        <v>0</v>
      </c>
      <c r="AX186">
        <v>0</v>
      </c>
      <c r="AY186">
        <v>0</v>
      </c>
      <c r="BB186">
        <v>0</v>
      </c>
      <c r="BC186">
        <v>1</v>
      </c>
      <c r="BD186">
        <v>0</v>
      </c>
    </row>
    <row r="187" spans="1:56" hidden="1">
      <c r="A187" t="s">
        <v>123</v>
      </c>
      <c r="B187" t="s">
        <v>124</v>
      </c>
      <c r="C187" t="s">
        <v>943</v>
      </c>
      <c r="D187" s="89" t="s">
        <v>1361</v>
      </c>
      <c r="F187">
        <v>1</v>
      </c>
      <c r="G187">
        <v>0</v>
      </c>
      <c r="H187" s="82"/>
      <c r="I187" s="82"/>
      <c r="J187" s="92">
        <f>VLOOKUP(A187,'NOMENCLATURES 10052022'!$C$2:$N$3704,12,FALSE)</f>
        <v>1452.1410000000001</v>
      </c>
      <c r="L187" s="78">
        <f>VLOOKUP(A187,Feuil2!$A$2:$BN$2000,66,FALSE)</f>
        <v>1.5269995175731508</v>
      </c>
      <c r="M187">
        <v>0</v>
      </c>
      <c r="N187">
        <f t="shared" si="6"/>
        <v>1.5269995175731508</v>
      </c>
      <c r="O187" s="45" t="str">
        <f t="shared" si="8"/>
        <v/>
      </c>
      <c r="P187" s="34">
        <v>2068.8000000000002</v>
      </c>
      <c r="Q187" s="83">
        <f>VLOOKUP(A187,'NOMENCLATURES 10052022'!$C$1:$J$3703,8,FALSE)</f>
        <v>2163.6289400000001</v>
      </c>
      <c r="R187" s="34">
        <v>2482.56</v>
      </c>
      <c r="S187" s="45">
        <f t="shared" si="7"/>
        <v>2596.3547279999998</v>
      </c>
      <c r="AF187">
        <v>1</v>
      </c>
      <c r="AO187">
        <v>0</v>
      </c>
      <c r="AP187">
        <v>0</v>
      </c>
      <c r="AS187">
        <v>0</v>
      </c>
      <c r="AT187">
        <v>0</v>
      </c>
      <c r="AU187">
        <v>100</v>
      </c>
      <c r="AV187">
        <v>100</v>
      </c>
      <c r="AW187">
        <v>0</v>
      </c>
      <c r="AX187">
        <v>0</v>
      </c>
      <c r="AY187">
        <v>0</v>
      </c>
      <c r="BB187">
        <v>0</v>
      </c>
      <c r="BC187">
        <v>1</v>
      </c>
      <c r="BD187">
        <v>0</v>
      </c>
    </row>
    <row r="188" spans="1:56" hidden="1">
      <c r="A188" t="s">
        <v>125</v>
      </c>
      <c r="B188" t="s">
        <v>126</v>
      </c>
      <c r="C188" t="s">
        <v>943</v>
      </c>
      <c r="D188" s="89" t="s">
        <v>1361</v>
      </c>
      <c r="F188">
        <v>1</v>
      </c>
      <c r="G188">
        <v>0</v>
      </c>
      <c r="H188" s="82"/>
      <c r="I188" s="82"/>
      <c r="J188" s="92">
        <f>VLOOKUP(A188,'NOMENCLATURES 10052022'!$C$2:$N$3704,12,FALSE)</f>
        <v>1640.3500000000001</v>
      </c>
      <c r="L188" s="78">
        <f>VLOOKUP(A188,Feuil2!$A$2:$BN$2000,66,FALSE)</f>
        <v>1.5233010973776036</v>
      </c>
      <c r="M188">
        <v>0</v>
      </c>
      <c r="N188">
        <f t="shared" si="6"/>
        <v>1.5233010973776036</v>
      </c>
      <c r="O188" s="45" t="str">
        <f t="shared" si="8"/>
        <v/>
      </c>
      <c r="P188" s="34">
        <v>2067.48</v>
      </c>
      <c r="Q188" s="83">
        <f>VLOOKUP(A188,'NOMENCLATURES 10052022'!$C$1:$J$3703,8,FALSE)</f>
        <v>2443.55996</v>
      </c>
      <c r="R188" s="34">
        <v>2480.98</v>
      </c>
      <c r="S188" s="45">
        <f t="shared" si="7"/>
        <v>2932.2719520000001</v>
      </c>
      <c r="AF188">
        <v>1</v>
      </c>
      <c r="AO188">
        <v>0</v>
      </c>
      <c r="AP188">
        <v>0</v>
      </c>
      <c r="AS188">
        <v>0</v>
      </c>
      <c r="AT188">
        <v>0</v>
      </c>
      <c r="AU188">
        <v>100</v>
      </c>
      <c r="AV188">
        <v>100</v>
      </c>
      <c r="AW188">
        <v>0</v>
      </c>
      <c r="AX188">
        <v>0</v>
      </c>
      <c r="AY188">
        <v>0</v>
      </c>
      <c r="BB188">
        <v>0</v>
      </c>
      <c r="BC188">
        <v>1</v>
      </c>
      <c r="BD188">
        <v>0</v>
      </c>
    </row>
    <row r="189" spans="1:56" hidden="1">
      <c r="A189" t="s">
        <v>127</v>
      </c>
      <c r="B189" t="s">
        <v>128</v>
      </c>
      <c r="C189" t="s">
        <v>943</v>
      </c>
      <c r="D189" s="89" t="s">
        <v>1361</v>
      </c>
      <c r="F189">
        <v>1</v>
      </c>
      <c r="G189">
        <v>0</v>
      </c>
      <c r="H189" s="82"/>
      <c r="I189" s="82"/>
      <c r="J189" s="92">
        <f>VLOOKUP(A189,'NOMENCLATURES 10052022'!$C$2:$N$3704,12,FALSE)</f>
        <v>1515.3350000000003</v>
      </c>
      <c r="L189" s="78">
        <f>VLOOKUP(A189,Feuil2!$A$2:$BN$2000,66,FALSE)</f>
        <v>1.5222517227237555</v>
      </c>
      <c r="M189">
        <v>0</v>
      </c>
      <c r="N189">
        <f t="shared" si="6"/>
        <v>1.5222517227237555</v>
      </c>
      <c r="O189" s="45" t="str">
        <f t="shared" si="8"/>
        <v/>
      </c>
      <c r="P189" s="34">
        <v>2067.48</v>
      </c>
      <c r="Q189" s="83">
        <f>VLOOKUP(A189,'NOMENCLATURES 10052022'!$C$1:$J$3703,8,FALSE)</f>
        <v>2255.6504199999999</v>
      </c>
      <c r="R189" s="34">
        <v>2480.98</v>
      </c>
      <c r="S189" s="45">
        <f t="shared" si="7"/>
        <v>2706.7805039999998</v>
      </c>
      <c r="AF189">
        <v>1</v>
      </c>
      <c r="AO189">
        <v>0</v>
      </c>
      <c r="AP189">
        <v>0</v>
      </c>
      <c r="AS189">
        <v>0</v>
      </c>
      <c r="AT189">
        <v>0</v>
      </c>
      <c r="AU189">
        <v>100</v>
      </c>
      <c r="AV189">
        <v>100</v>
      </c>
      <c r="AW189">
        <v>0</v>
      </c>
      <c r="AX189">
        <v>0</v>
      </c>
      <c r="AY189">
        <v>0</v>
      </c>
      <c r="BB189">
        <v>0</v>
      </c>
      <c r="BC189">
        <v>1</v>
      </c>
      <c r="BD189">
        <v>0</v>
      </c>
    </row>
    <row r="190" spans="1:56" hidden="1">
      <c r="A190" t="s">
        <v>129</v>
      </c>
      <c r="B190" t="s">
        <v>130</v>
      </c>
      <c r="C190" t="s">
        <v>943</v>
      </c>
      <c r="D190" s="89" t="s">
        <v>1361</v>
      </c>
      <c r="F190">
        <v>1</v>
      </c>
      <c r="G190">
        <v>0</v>
      </c>
      <c r="H190" s="82"/>
      <c r="I190" s="82"/>
      <c r="J190" s="92">
        <f>VLOOKUP(A190,'NOMENCLATURES 10052022'!$C$2:$N$3704,12,FALSE)</f>
        <v>1683.1020000000001</v>
      </c>
      <c r="L190" s="78">
        <f>VLOOKUP(A190,Feuil2!$A$2:$BN$2000,66,FALSE)</f>
        <v>1.5235261510959854</v>
      </c>
      <c r="M190">
        <v>0</v>
      </c>
      <c r="N190">
        <f t="shared" si="6"/>
        <v>1.5235261510959854</v>
      </c>
      <c r="O190" s="45" t="str">
        <f t="shared" si="8"/>
        <v/>
      </c>
      <c r="P190" s="34">
        <v>2480.79</v>
      </c>
      <c r="Q190" s="83">
        <f>VLOOKUP(A190,'NOMENCLATURES 10052022'!$C$1:$J$3703,8,FALSE)</f>
        <v>2505.3149799999992</v>
      </c>
      <c r="R190" s="34">
        <v>2976.95</v>
      </c>
      <c r="S190" s="45">
        <f t="shared" si="7"/>
        <v>3006.3779759999989</v>
      </c>
      <c r="AF190">
        <v>1</v>
      </c>
      <c r="AO190">
        <v>0</v>
      </c>
      <c r="AP190">
        <v>0</v>
      </c>
      <c r="AS190">
        <v>0</v>
      </c>
      <c r="AT190">
        <v>0</v>
      </c>
      <c r="AU190">
        <v>100</v>
      </c>
      <c r="AV190">
        <v>100</v>
      </c>
      <c r="AW190">
        <v>0</v>
      </c>
      <c r="AX190">
        <v>0</v>
      </c>
      <c r="AY190">
        <v>0</v>
      </c>
      <c r="BB190">
        <v>0</v>
      </c>
      <c r="BC190">
        <v>1</v>
      </c>
      <c r="BD190">
        <v>0</v>
      </c>
    </row>
    <row r="191" spans="1:56" hidden="1">
      <c r="A191" t="s">
        <v>131</v>
      </c>
      <c r="B191" t="s">
        <v>132</v>
      </c>
      <c r="C191" t="s">
        <v>943</v>
      </c>
      <c r="D191" s="89" t="s">
        <v>1361</v>
      </c>
      <c r="F191">
        <v>1</v>
      </c>
      <c r="G191">
        <v>0</v>
      </c>
      <c r="H191" s="82"/>
      <c r="I191" s="82"/>
      <c r="J191" s="92">
        <f>VLOOKUP(A191,'NOMENCLATURES 10052022'!$C$2:$N$3704,12,FALSE)</f>
        <v>1740.058</v>
      </c>
      <c r="L191" s="78">
        <f>VLOOKUP(A191,Feuil2!$A$2:$BN$2000,66,FALSE)</f>
        <v>1.5240445184777125</v>
      </c>
      <c r="M191">
        <v>0</v>
      </c>
      <c r="N191">
        <f t="shared" si="6"/>
        <v>1.5240445184777125</v>
      </c>
      <c r="O191" s="45" t="str">
        <f t="shared" si="8"/>
        <v/>
      </c>
      <c r="P191" s="34">
        <v>2557.69</v>
      </c>
      <c r="Q191" s="83">
        <f>VLOOKUP(A191,'NOMENCLATURES 10052022'!$C$1:$J$3703,8,FALSE)</f>
        <v>2591.7980000000002</v>
      </c>
      <c r="R191" s="34">
        <v>3069.23</v>
      </c>
      <c r="S191" s="45">
        <f t="shared" si="7"/>
        <v>3110.1576</v>
      </c>
      <c r="AF191">
        <v>1</v>
      </c>
      <c r="AO191">
        <v>0</v>
      </c>
      <c r="AP191">
        <v>0</v>
      </c>
      <c r="AS191">
        <v>0</v>
      </c>
      <c r="AT191">
        <v>0</v>
      </c>
      <c r="AU191">
        <v>100</v>
      </c>
      <c r="AV191">
        <v>100</v>
      </c>
      <c r="AW191">
        <v>0</v>
      </c>
      <c r="AX191">
        <v>0</v>
      </c>
      <c r="AY191">
        <v>0</v>
      </c>
      <c r="BB191">
        <v>0</v>
      </c>
      <c r="BC191">
        <v>1</v>
      </c>
      <c r="BD191">
        <v>0</v>
      </c>
    </row>
    <row r="192" spans="1:56" hidden="1">
      <c r="A192" t="s">
        <v>2118</v>
      </c>
      <c r="B192" t="s">
        <v>2119</v>
      </c>
      <c r="C192" t="s">
        <v>943</v>
      </c>
      <c r="D192" s="89" t="s">
        <v>1361</v>
      </c>
      <c r="F192">
        <v>1</v>
      </c>
      <c r="G192">
        <v>0</v>
      </c>
      <c r="H192" s="82"/>
      <c r="I192" s="82"/>
      <c r="J192" s="92" t="e">
        <f>VLOOKUP(A192,'NOMENCLATURES 10052022'!$C$2:$N$3704,12,FALSE)</f>
        <v>#N/A</v>
      </c>
      <c r="K192">
        <v>1</v>
      </c>
      <c r="L192" s="78">
        <f>VLOOKUP(A192,Feuil2!$A$2:$BN$2000,66,FALSE)</f>
        <v>0</v>
      </c>
      <c r="M192">
        <v>0</v>
      </c>
      <c r="N192">
        <f t="shared" si="6"/>
        <v>0</v>
      </c>
      <c r="O192" s="45">
        <f t="shared" si="8"/>
        <v>0</v>
      </c>
      <c r="P192">
        <v>0</v>
      </c>
      <c r="Q192" s="83" t="e">
        <f>VLOOKUP(A192,'NOMENCLATURES 10052022'!$C$1:$J$3703,8,FALSE)</f>
        <v>#N/A</v>
      </c>
      <c r="R192">
        <v>0</v>
      </c>
      <c r="S192" s="45" t="e">
        <f t="shared" si="7"/>
        <v>#N/A</v>
      </c>
      <c r="X192">
        <v>1</v>
      </c>
      <c r="Y192">
        <v>1</v>
      </c>
      <c r="AF192">
        <v>1</v>
      </c>
      <c r="AO192">
        <v>0</v>
      </c>
      <c r="AP192">
        <v>0</v>
      </c>
      <c r="AS192">
        <v>0</v>
      </c>
      <c r="AT192">
        <v>0</v>
      </c>
      <c r="AU192">
        <v>100</v>
      </c>
      <c r="AV192">
        <v>100</v>
      </c>
      <c r="AW192">
        <v>0</v>
      </c>
      <c r="AX192">
        <v>0</v>
      </c>
      <c r="AY192">
        <v>0</v>
      </c>
      <c r="BB192">
        <v>0</v>
      </c>
      <c r="BC192">
        <v>0</v>
      </c>
      <c r="BD192">
        <v>0</v>
      </c>
    </row>
    <row r="193" spans="1:56" hidden="1">
      <c r="A193" t="s">
        <v>133</v>
      </c>
      <c r="B193" t="s">
        <v>134</v>
      </c>
      <c r="C193" t="s">
        <v>943</v>
      </c>
      <c r="D193" s="89" t="s">
        <v>1361</v>
      </c>
      <c r="F193">
        <v>1</v>
      </c>
      <c r="G193">
        <v>0</v>
      </c>
      <c r="H193" s="82"/>
      <c r="I193" s="82"/>
      <c r="J193" s="92">
        <f>VLOOKUP(A193,'NOMENCLATURES 10052022'!$C$2:$N$3704,12,FALSE)</f>
        <v>1836.3430000000001</v>
      </c>
      <c r="L193" s="78">
        <f>VLOOKUP(A193,Feuil2!$A$2:$BN$2000,66,FALSE)</f>
        <v>1.5236097766126104</v>
      </c>
      <c r="M193">
        <v>0</v>
      </c>
      <c r="N193">
        <f t="shared" si="6"/>
        <v>1.5236097766126104</v>
      </c>
      <c r="O193" s="45" t="str">
        <f t="shared" si="8"/>
        <v/>
      </c>
      <c r="P193" s="34">
        <v>2685.24</v>
      </c>
      <c r="Q193" s="83">
        <f>VLOOKUP(A193,'NOMENCLATURES 10052022'!$C$1:$J$3703,8,FALSE)</f>
        <v>2737.2650199999998</v>
      </c>
      <c r="R193" s="34">
        <v>3222.29</v>
      </c>
      <c r="S193" s="45">
        <f t="shared" si="7"/>
        <v>3284.7180239999998</v>
      </c>
      <c r="AF193">
        <v>1</v>
      </c>
      <c r="AO193">
        <v>0</v>
      </c>
      <c r="AP193">
        <v>0</v>
      </c>
      <c r="AS193">
        <v>0</v>
      </c>
      <c r="AT193">
        <v>0</v>
      </c>
      <c r="AU193">
        <v>100</v>
      </c>
      <c r="AV193">
        <v>100</v>
      </c>
      <c r="AW193">
        <v>0</v>
      </c>
      <c r="AX193">
        <v>0</v>
      </c>
      <c r="AY193">
        <v>0</v>
      </c>
      <c r="BB193">
        <v>0</v>
      </c>
      <c r="BC193">
        <v>1</v>
      </c>
      <c r="BD193">
        <v>0</v>
      </c>
    </row>
    <row r="194" spans="1:56" hidden="1">
      <c r="A194" t="s">
        <v>2120</v>
      </c>
      <c r="B194" t="s">
        <v>2121</v>
      </c>
      <c r="C194" t="s">
        <v>943</v>
      </c>
      <c r="D194" s="89" t="s">
        <v>1361</v>
      </c>
      <c r="F194">
        <v>1</v>
      </c>
      <c r="G194">
        <v>0</v>
      </c>
      <c r="H194" s="82"/>
      <c r="I194" s="82"/>
      <c r="J194" s="92" t="e">
        <f>VLOOKUP(A194,'NOMENCLATURES 10052022'!$C$2:$N$3704,12,FALSE)</f>
        <v>#N/A</v>
      </c>
      <c r="K194">
        <v>1</v>
      </c>
      <c r="L194" s="78">
        <f>VLOOKUP(A194,Feuil2!$A$2:$BN$2000,66,FALSE)</f>
        <v>0</v>
      </c>
      <c r="M194">
        <v>0</v>
      </c>
      <c r="N194">
        <f t="shared" si="6"/>
        <v>0</v>
      </c>
      <c r="O194" s="45">
        <f t="shared" si="8"/>
        <v>0</v>
      </c>
      <c r="P194">
        <v>0</v>
      </c>
      <c r="Q194" s="83" t="e">
        <f>VLOOKUP(A194,'NOMENCLATURES 10052022'!$C$1:$J$3703,8,FALSE)</f>
        <v>#N/A</v>
      </c>
      <c r="R194">
        <v>0</v>
      </c>
      <c r="S194" s="45" t="e">
        <f t="shared" si="7"/>
        <v>#N/A</v>
      </c>
      <c r="X194">
        <v>1</v>
      </c>
      <c r="Y194">
        <v>1</v>
      </c>
      <c r="AF194">
        <v>1</v>
      </c>
      <c r="AO194">
        <v>0</v>
      </c>
      <c r="AP194">
        <v>0</v>
      </c>
      <c r="AS194">
        <v>0</v>
      </c>
      <c r="AT194">
        <v>0</v>
      </c>
      <c r="AU194">
        <v>100</v>
      </c>
      <c r="AV194">
        <v>100</v>
      </c>
      <c r="AW194">
        <v>0</v>
      </c>
      <c r="AX194">
        <v>0</v>
      </c>
      <c r="AY194">
        <v>0</v>
      </c>
      <c r="BB194">
        <v>0</v>
      </c>
      <c r="BC194">
        <v>0</v>
      </c>
      <c r="BD194">
        <v>0</v>
      </c>
    </row>
    <row r="195" spans="1:56" hidden="1">
      <c r="A195" t="s">
        <v>66</v>
      </c>
      <c r="B195" t="s">
        <v>67</v>
      </c>
      <c r="C195" t="s">
        <v>943</v>
      </c>
      <c r="D195" s="89" t="s">
        <v>1361</v>
      </c>
      <c r="F195">
        <v>1</v>
      </c>
      <c r="G195">
        <v>0</v>
      </c>
      <c r="H195" s="82"/>
      <c r="I195" s="82"/>
      <c r="J195" s="92">
        <f>VLOOKUP(A195,'NOMENCLATURES 10052022'!$C$2:$N$3704,12,FALSE)</f>
        <v>26.405000000000001</v>
      </c>
      <c r="L195" s="78">
        <f>VLOOKUP(A195,Feuil2!$A$2:$BN$2000,66,FALSE)</f>
        <v>1.442393369848139</v>
      </c>
      <c r="M195">
        <v>0</v>
      </c>
      <c r="N195">
        <f t="shared" ref="N195:N258" si="9">L195-M195</f>
        <v>1.442393369848139</v>
      </c>
      <c r="O195" s="45" t="str">
        <f t="shared" si="8"/>
        <v/>
      </c>
      <c r="P195">
        <v>36.67</v>
      </c>
      <c r="Q195" s="83">
        <v>36.67</v>
      </c>
      <c r="R195">
        <v>44</v>
      </c>
      <c r="S195" s="45">
        <f t="shared" ref="S195:S258" si="10">Q195*1.2</f>
        <v>44.003999999999998</v>
      </c>
      <c r="AF195">
        <v>1</v>
      </c>
      <c r="AO195">
        <v>0</v>
      </c>
      <c r="AP195">
        <v>0</v>
      </c>
      <c r="AS195">
        <v>0</v>
      </c>
      <c r="AT195">
        <v>0</v>
      </c>
      <c r="AU195">
        <v>100</v>
      </c>
      <c r="AV195">
        <v>100</v>
      </c>
      <c r="AW195">
        <v>0</v>
      </c>
      <c r="AX195">
        <v>0</v>
      </c>
      <c r="AY195">
        <v>0</v>
      </c>
      <c r="BB195">
        <v>0</v>
      </c>
      <c r="BC195">
        <v>1</v>
      </c>
      <c r="BD195">
        <v>0</v>
      </c>
    </row>
    <row r="196" spans="1:56" hidden="1">
      <c r="A196" t="s">
        <v>68</v>
      </c>
      <c r="B196" t="s">
        <v>69</v>
      </c>
      <c r="C196" t="s">
        <v>943</v>
      </c>
      <c r="D196" s="89" t="s">
        <v>1361</v>
      </c>
      <c r="F196">
        <v>1</v>
      </c>
      <c r="G196">
        <v>0</v>
      </c>
      <c r="H196" s="82"/>
      <c r="I196" s="82"/>
      <c r="J196" s="92">
        <f>VLOOKUP(A196,'NOMENCLATURES 10052022'!$C$2:$N$3704,12,FALSE)</f>
        <v>26.405000000000001</v>
      </c>
      <c r="L196" s="78">
        <f>VLOOKUP(A196,Feuil2!$A$2:$BN$2000,66,FALSE)</f>
        <v>1.442393369848139</v>
      </c>
      <c r="M196">
        <v>0</v>
      </c>
      <c r="N196">
        <f t="shared" si="9"/>
        <v>1.442393369848139</v>
      </c>
      <c r="O196" s="45" t="str">
        <f t="shared" si="8"/>
        <v/>
      </c>
      <c r="P196">
        <v>36.67</v>
      </c>
      <c r="Q196" s="83">
        <v>36.67</v>
      </c>
      <c r="R196">
        <v>44</v>
      </c>
      <c r="S196" s="45">
        <f t="shared" si="10"/>
        <v>44.003999999999998</v>
      </c>
      <c r="AF196">
        <v>1</v>
      </c>
      <c r="AO196">
        <v>0</v>
      </c>
      <c r="AP196">
        <v>0</v>
      </c>
      <c r="AS196">
        <v>0</v>
      </c>
      <c r="AT196">
        <v>0</v>
      </c>
      <c r="AU196">
        <v>100</v>
      </c>
      <c r="AV196">
        <v>100</v>
      </c>
      <c r="AW196">
        <v>0</v>
      </c>
      <c r="AX196">
        <v>0</v>
      </c>
      <c r="AY196">
        <v>0</v>
      </c>
      <c r="BB196">
        <v>0</v>
      </c>
      <c r="BC196">
        <v>1</v>
      </c>
      <c r="BD196">
        <v>0</v>
      </c>
    </row>
    <row r="197" spans="1:56" hidden="1">
      <c r="A197" t="s">
        <v>70</v>
      </c>
      <c r="B197" t="s">
        <v>71</v>
      </c>
      <c r="C197" t="s">
        <v>943</v>
      </c>
      <c r="D197" s="89" t="s">
        <v>1361</v>
      </c>
      <c r="F197">
        <v>1</v>
      </c>
      <c r="G197">
        <v>0</v>
      </c>
      <c r="H197" s="82"/>
      <c r="I197" s="82"/>
      <c r="J197" s="92">
        <f>VLOOKUP(A197,'NOMENCLATURES 10052022'!$C$2:$N$3704,12,FALSE)</f>
        <v>28.527000000000001</v>
      </c>
      <c r="L197" s="78">
        <f>VLOOKUP(A197,Feuil2!$A$2:$BN$2000,66,FALSE)</f>
        <v>1.4493143563660889</v>
      </c>
      <c r="M197">
        <v>0</v>
      </c>
      <c r="N197">
        <f t="shared" si="9"/>
        <v>1.4493143563660889</v>
      </c>
      <c r="O197" s="45" t="str">
        <f t="shared" si="8"/>
        <v/>
      </c>
      <c r="P197">
        <v>41.36</v>
      </c>
      <c r="Q197" s="83">
        <v>41.36</v>
      </c>
      <c r="R197">
        <v>49.63</v>
      </c>
      <c r="S197" s="45">
        <f t="shared" si="10"/>
        <v>49.631999999999998</v>
      </c>
      <c r="AF197">
        <v>1</v>
      </c>
      <c r="AO197">
        <v>0</v>
      </c>
      <c r="AP197">
        <v>0</v>
      </c>
      <c r="AS197">
        <v>0</v>
      </c>
      <c r="AT197">
        <v>0</v>
      </c>
      <c r="AU197">
        <v>100</v>
      </c>
      <c r="AV197">
        <v>100</v>
      </c>
      <c r="AW197">
        <v>0</v>
      </c>
      <c r="AX197">
        <v>0</v>
      </c>
      <c r="AY197">
        <v>0</v>
      </c>
      <c r="BB197">
        <v>0</v>
      </c>
      <c r="BC197">
        <v>1</v>
      </c>
      <c r="BD197">
        <v>0</v>
      </c>
    </row>
    <row r="198" spans="1:56" hidden="1">
      <c r="A198" t="s">
        <v>72</v>
      </c>
      <c r="B198" t="s">
        <v>73</v>
      </c>
      <c r="C198" t="s">
        <v>943</v>
      </c>
      <c r="D198" s="89" t="s">
        <v>1361</v>
      </c>
      <c r="F198">
        <v>1</v>
      </c>
      <c r="G198">
        <v>0</v>
      </c>
      <c r="H198" s="82"/>
      <c r="I198" s="82"/>
      <c r="J198" s="92">
        <f>VLOOKUP(A198,'NOMENCLATURES 10052022'!$C$2:$N$3704,12,FALSE)</f>
        <v>37.225999999999999</v>
      </c>
      <c r="L198" s="78">
        <f>VLOOKUP(A198,Feuil2!$A$2:$BN$2000,66,FALSE)</f>
        <v>1.4456671288113707</v>
      </c>
      <c r="M198">
        <v>0</v>
      </c>
      <c r="N198">
        <f t="shared" si="9"/>
        <v>1.4456671288113707</v>
      </c>
      <c r="O198" s="45" t="str">
        <f t="shared" si="8"/>
        <v/>
      </c>
      <c r="P198">
        <v>54.64</v>
      </c>
      <c r="Q198" s="83">
        <v>54.64</v>
      </c>
      <c r="R198">
        <v>65.569999999999993</v>
      </c>
      <c r="S198" s="45">
        <f t="shared" si="10"/>
        <v>65.567999999999998</v>
      </c>
      <c r="AF198">
        <v>1</v>
      </c>
      <c r="AO198">
        <v>0</v>
      </c>
      <c r="AP198">
        <v>0</v>
      </c>
      <c r="AS198">
        <v>0</v>
      </c>
      <c r="AT198">
        <v>0</v>
      </c>
      <c r="AU198">
        <v>100</v>
      </c>
      <c r="AV198">
        <v>100</v>
      </c>
      <c r="AW198">
        <v>0</v>
      </c>
      <c r="AX198">
        <v>0</v>
      </c>
      <c r="AY198">
        <v>0</v>
      </c>
      <c r="BB198">
        <v>0</v>
      </c>
      <c r="BC198">
        <v>1</v>
      </c>
      <c r="BD198">
        <v>0</v>
      </c>
    </row>
    <row r="199" spans="1:56" hidden="1">
      <c r="A199" t="s">
        <v>74</v>
      </c>
      <c r="B199" t="s">
        <v>75</v>
      </c>
      <c r="C199" t="s">
        <v>943</v>
      </c>
      <c r="D199" s="89" t="s">
        <v>1361</v>
      </c>
      <c r="F199">
        <v>1</v>
      </c>
      <c r="G199">
        <v>0</v>
      </c>
      <c r="H199" s="82"/>
      <c r="I199" s="82"/>
      <c r="J199" s="92">
        <f>VLOOKUP(A199,'NOMENCLATURES 10052022'!$C$2:$N$3704,12,FALSE)</f>
        <v>29.2</v>
      </c>
      <c r="L199" s="78">
        <f>VLOOKUP(A199,Feuil2!$A$2:$BN$2000,66,FALSE)</f>
        <v>1.426199991374725</v>
      </c>
      <c r="M199">
        <v>0</v>
      </c>
      <c r="N199">
        <f t="shared" si="9"/>
        <v>1.426199991374725</v>
      </c>
      <c r="O199" s="45" t="str">
        <f t="shared" ref="O199:O262" si="11">IF(L199=M199,L199,"")</f>
        <v/>
      </c>
      <c r="P199">
        <v>41.08</v>
      </c>
      <c r="Q199" s="83">
        <v>41.08</v>
      </c>
      <c r="R199">
        <v>49.3</v>
      </c>
      <c r="S199" s="45">
        <f t="shared" si="10"/>
        <v>49.295999999999999</v>
      </c>
      <c r="AF199">
        <v>1</v>
      </c>
      <c r="AO199">
        <v>0</v>
      </c>
      <c r="AP199">
        <v>0</v>
      </c>
      <c r="AS199">
        <v>0</v>
      </c>
      <c r="AT199">
        <v>0</v>
      </c>
      <c r="AU199">
        <v>100</v>
      </c>
      <c r="AV199">
        <v>100</v>
      </c>
      <c r="AW199">
        <v>0</v>
      </c>
      <c r="AX199">
        <v>0</v>
      </c>
      <c r="AY199">
        <v>0</v>
      </c>
      <c r="BB199">
        <v>0</v>
      </c>
      <c r="BC199">
        <v>1</v>
      </c>
      <c r="BD199">
        <v>0</v>
      </c>
    </row>
    <row r="200" spans="1:56" hidden="1">
      <c r="A200" t="s">
        <v>76</v>
      </c>
      <c r="B200" t="s">
        <v>77</v>
      </c>
      <c r="C200" t="s">
        <v>943</v>
      </c>
      <c r="D200" s="89" t="s">
        <v>1361</v>
      </c>
      <c r="F200">
        <v>1</v>
      </c>
      <c r="G200">
        <v>0</v>
      </c>
      <c r="H200" s="82"/>
      <c r="I200" s="82"/>
      <c r="J200" s="92">
        <f>VLOOKUP(A200,'NOMENCLATURES 10052022'!$C$2:$N$3704,12,FALSE)</f>
        <v>45.271999999999998</v>
      </c>
      <c r="L200" s="78">
        <f>VLOOKUP(A200,Feuil2!$A$2:$BN$2000,66,FALSE)</f>
        <v>1.4401665633506726</v>
      </c>
      <c r="M200">
        <v>0</v>
      </c>
      <c r="N200">
        <f t="shared" si="9"/>
        <v>1.4401665633506726</v>
      </c>
      <c r="O200" s="45" t="str">
        <f t="shared" si="11"/>
        <v/>
      </c>
      <c r="P200">
        <v>64.430000000000007</v>
      </c>
      <c r="Q200" s="83">
        <v>64.430000000000007</v>
      </c>
      <c r="R200">
        <v>77.319999999999993</v>
      </c>
      <c r="S200" s="45">
        <f t="shared" si="10"/>
        <v>77.316000000000003</v>
      </c>
      <c r="AF200">
        <v>1</v>
      </c>
      <c r="AO200">
        <v>0</v>
      </c>
      <c r="AP200">
        <v>0</v>
      </c>
      <c r="AS200">
        <v>0</v>
      </c>
      <c r="AT200">
        <v>0</v>
      </c>
      <c r="AU200">
        <v>100</v>
      </c>
      <c r="AV200">
        <v>100</v>
      </c>
      <c r="AW200">
        <v>0</v>
      </c>
      <c r="AX200">
        <v>0</v>
      </c>
      <c r="AY200">
        <v>0</v>
      </c>
      <c r="BB200">
        <v>0</v>
      </c>
      <c r="BC200">
        <v>1</v>
      </c>
      <c r="BD200">
        <v>0</v>
      </c>
    </row>
    <row r="201" spans="1:56" hidden="1">
      <c r="A201" t="s">
        <v>78</v>
      </c>
      <c r="B201" t="s">
        <v>79</v>
      </c>
      <c r="C201" t="s">
        <v>943</v>
      </c>
      <c r="D201" s="89" t="s">
        <v>1361</v>
      </c>
      <c r="F201">
        <v>1</v>
      </c>
      <c r="G201">
        <v>0</v>
      </c>
      <c r="H201" s="82"/>
      <c r="I201" s="82"/>
      <c r="J201" s="92">
        <f>VLOOKUP(A201,'NOMENCLATURES 10052022'!$C$2:$N$3704,12,FALSE)</f>
        <v>50.522999999999996</v>
      </c>
      <c r="K201">
        <v>1</v>
      </c>
      <c r="L201" s="78">
        <f>VLOOKUP(A201,Feuil2!$A$2:$BN$2000,66,FALSE)</f>
        <v>0</v>
      </c>
      <c r="M201">
        <v>0</v>
      </c>
      <c r="N201">
        <f t="shared" si="9"/>
        <v>0</v>
      </c>
      <c r="O201" s="45">
        <f t="shared" si="11"/>
        <v>0</v>
      </c>
      <c r="P201">
        <v>73.67</v>
      </c>
      <c r="Q201" s="83">
        <v>73.67</v>
      </c>
      <c r="R201">
        <v>88.4</v>
      </c>
      <c r="S201" s="45">
        <f t="shared" si="10"/>
        <v>88.403999999999996</v>
      </c>
      <c r="AO201">
        <v>0</v>
      </c>
      <c r="AP201">
        <v>0</v>
      </c>
      <c r="AS201">
        <v>0</v>
      </c>
      <c r="AT201">
        <v>0</v>
      </c>
      <c r="AU201">
        <v>100</v>
      </c>
      <c r="AV201">
        <v>100</v>
      </c>
      <c r="AW201">
        <v>0</v>
      </c>
      <c r="AX201">
        <v>0</v>
      </c>
      <c r="AY201">
        <v>0</v>
      </c>
      <c r="BB201">
        <v>0</v>
      </c>
      <c r="BC201">
        <v>0</v>
      </c>
      <c r="BD201">
        <v>0</v>
      </c>
    </row>
    <row r="202" spans="1:56" hidden="1">
      <c r="A202" t="s">
        <v>2123</v>
      </c>
      <c r="B202" t="s">
        <v>2124</v>
      </c>
      <c r="C202" t="s">
        <v>943</v>
      </c>
      <c r="D202" s="89" t="s">
        <v>1361</v>
      </c>
      <c r="F202">
        <v>1</v>
      </c>
      <c r="G202">
        <v>0</v>
      </c>
      <c r="H202" s="82"/>
      <c r="I202" s="82"/>
      <c r="J202" s="92">
        <f>VLOOKUP(A202,'NOMENCLATURES 10052022'!$C$2:$N$3704,12,FALSE)</f>
        <v>28.2</v>
      </c>
      <c r="K202">
        <v>1</v>
      </c>
      <c r="L202" s="78">
        <f>VLOOKUP(A202,Feuil2!$A$2:$BN$2000,66,FALSE)</f>
        <v>0</v>
      </c>
      <c r="M202">
        <v>0</v>
      </c>
      <c r="N202">
        <f t="shared" si="9"/>
        <v>0</v>
      </c>
      <c r="O202" s="45">
        <f t="shared" si="11"/>
        <v>0</v>
      </c>
      <c r="P202">
        <v>0</v>
      </c>
      <c r="Q202" s="83">
        <f>VLOOKUP(A202,'NOMENCLATURES 10052022'!$C$1:$J$3703,8,FALSE)</f>
        <v>40.588999999999999</v>
      </c>
      <c r="R202">
        <v>0</v>
      </c>
      <c r="S202" s="45">
        <f t="shared" si="10"/>
        <v>48.706799999999994</v>
      </c>
      <c r="AO202">
        <v>0</v>
      </c>
      <c r="AP202">
        <v>0</v>
      </c>
      <c r="AS202">
        <v>0</v>
      </c>
      <c r="AT202">
        <v>0</v>
      </c>
      <c r="AU202">
        <v>100</v>
      </c>
      <c r="AV202">
        <v>100</v>
      </c>
      <c r="AW202">
        <v>0</v>
      </c>
      <c r="AX202">
        <v>0</v>
      </c>
      <c r="AY202">
        <v>0</v>
      </c>
      <c r="BB202">
        <v>0</v>
      </c>
      <c r="BC202">
        <v>0</v>
      </c>
      <c r="BD202">
        <v>0</v>
      </c>
    </row>
    <row r="203" spans="1:56" hidden="1">
      <c r="A203" t="s">
        <v>80</v>
      </c>
      <c r="B203" t="s">
        <v>81</v>
      </c>
      <c r="C203" t="s">
        <v>943</v>
      </c>
      <c r="D203" s="89" t="s">
        <v>1361</v>
      </c>
      <c r="F203">
        <v>1</v>
      </c>
      <c r="G203">
        <v>0</v>
      </c>
      <c r="H203" s="82"/>
      <c r="I203" s="82"/>
      <c r="J203" s="92">
        <f>VLOOKUP(A203,'NOMENCLATURES 10052022'!$C$2:$N$3704,12,FALSE)</f>
        <v>53.144999999999996</v>
      </c>
      <c r="L203" s="78">
        <f>VLOOKUP(A203,Feuil2!$A$2:$BN$2000,66,FALSE)</f>
        <v>1.4491572004397215</v>
      </c>
      <c r="M203">
        <v>0</v>
      </c>
      <c r="N203">
        <f t="shared" si="9"/>
        <v>1.4491572004397215</v>
      </c>
      <c r="O203" s="45" t="str">
        <f t="shared" si="11"/>
        <v/>
      </c>
      <c r="P203">
        <v>75.930000000000007</v>
      </c>
      <c r="Q203" s="83">
        <v>75.930000000000007</v>
      </c>
      <c r="R203">
        <v>91.12</v>
      </c>
      <c r="S203" s="45">
        <f t="shared" si="10"/>
        <v>91.116</v>
      </c>
      <c r="AF203">
        <v>1</v>
      </c>
      <c r="AO203">
        <v>0</v>
      </c>
      <c r="AP203">
        <v>0</v>
      </c>
      <c r="AS203">
        <v>0</v>
      </c>
      <c r="AT203">
        <v>0</v>
      </c>
      <c r="AU203">
        <v>100</v>
      </c>
      <c r="AV203">
        <v>100</v>
      </c>
      <c r="AW203">
        <v>0</v>
      </c>
      <c r="AX203">
        <v>0</v>
      </c>
      <c r="AY203">
        <v>0</v>
      </c>
      <c r="BB203">
        <v>0</v>
      </c>
      <c r="BC203">
        <v>1</v>
      </c>
      <c r="BD203">
        <v>0</v>
      </c>
    </row>
    <row r="204" spans="1:56" hidden="1">
      <c r="A204" t="s">
        <v>82</v>
      </c>
      <c r="B204" t="s">
        <v>83</v>
      </c>
      <c r="C204" t="s">
        <v>943</v>
      </c>
      <c r="D204" s="89" t="s">
        <v>1361</v>
      </c>
      <c r="F204">
        <v>1</v>
      </c>
      <c r="G204">
        <v>0</v>
      </c>
      <c r="H204" s="82"/>
      <c r="I204" s="82"/>
      <c r="J204" s="92">
        <f>VLOOKUP(A204,'NOMENCLATURES 10052022'!$C$2:$N$3704,12,FALSE)</f>
        <v>58.635999999999996</v>
      </c>
      <c r="K204">
        <v>1</v>
      </c>
      <c r="L204" s="78">
        <f>VLOOKUP(A204,Feuil2!$A$2:$BN$2000,66,FALSE)</f>
        <v>0</v>
      </c>
      <c r="M204">
        <v>0</v>
      </c>
      <c r="N204">
        <f t="shared" si="9"/>
        <v>0</v>
      </c>
      <c r="O204" s="45">
        <f t="shared" si="11"/>
        <v>0</v>
      </c>
      <c r="P204">
        <v>90.47</v>
      </c>
      <c r="Q204" s="83">
        <v>90.47</v>
      </c>
      <c r="R204">
        <v>108.56</v>
      </c>
      <c r="S204" s="45">
        <f t="shared" si="10"/>
        <v>108.56399999999999</v>
      </c>
      <c r="AO204">
        <v>0</v>
      </c>
      <c r="AP204">
        <v>0</v>
      </c>
      <c r="AS204">
        <v>0</v>
      </c>
      <c r="AT204">
        <v>0</v>
      </c>
      <c r="AU204">
        <v>100</v>
      </c>
      <c r="AV204">
        <v>100</v>
      </c>
      <c r="AW204">
        <v>0</v>
      </c>
      <c r="AX204">
        <v>0</v>
      </c>
      <c r="AY204">
        <v>0</v>
      </c>
      <c r="BB204">
        <v>0</v>
      </c>
      <c r="BC204">
        <v>0</v>
      </c>
      <c r="BD204">
        <v>0</v>
      </c>
    </row>
    <row r="205" spans="1:56" hidden="1">
      <c r="A205" t="s">
        <v>84</v>
      </c>
      <c r="B205" t="s">
        <v>85</v>
      </c>
      <c r="C205" t="s">
        <v>943</v>
      </c>
      <c r="D205" s="89" t="s">
        <v>1361</v>
      </c>
      <c r="F205">
        <v>1</v>
      </c>
      <c r="G205">
        <v>0</v>
      </c>
      <c r="H205" s="82"/>
      <c r="I205" s="82"/>
      <c r="J205" s="92">
        <f>VLOOKUP(A205,'NOMENCLATURES 10052022'!$C$2:$N$3704,12,FALSE)</f>
        <v>29.2</v>
      </c>
      <c r="L205" s="78">
        <f>VLOOKUP(A205,Feuil2!$A$2:$BN$2000,66,FALSE)</f>
        <v>1.426199991374725</v>
      </c>
      <c r="M205">
        <v>0</v>
      </c>
      <c r="N205">
        <f t="shared" si="9"/>
        <v>1.426199991374725</v>
      </c>
      <c r="O205" s="45" t="str">
        <f t="shared" si="11"/>
        <v/>
      </c>
      <c r="P205">
        <v>41.08</v>
      </c>
      <c r="Q205" s="83">
        <v>41.08</v>
      </c>
      <c r="R205">
        <v>49.3</v>
      </c>
      <c r="S205" s="45">
        <f t="shared" si="10"/>
        <v>49.295999999999999</v>
      </c>
      <c r="AF205">
        <v>1</v>
      </c>
      <c r="AO205">
        <v>0</v>
      </c>
      <c r="AP205">
        <v>0</v>
      </c>
      <c r="AS205">
        <v>0</v>
      </c>
      <c r="AT205">
        <v>0</v>
      </c>
      <c r="AU205">
        <v>100</v>
      </c>
      <c r="AV205">
        <v>100</v>
      </c>
      <c r="AW205">
        <v>0</v>
      </c>
      <c r="AX205">
        <v>0</v>
      </c>
      <c r="AY205">
        <v>0</v>
      </c>
      <c r="BB205">
        <v>0</v>
      </c>
      <c r="BC205">
        <v>1</v>
      </c>
      <c r="BD205">
        <v>0</v>
      </c>
    </row>
    <row r="206" spans="1:56" hidden="1">
      <c r="A206" t="s">
        <v>86</v>
      </c>
      <c r="B206" t="s">
        <v>87</v>
      </c>
      <c r="C206" t="s">
        <v>943</v>
      </c>
      <c r="D206" s="89" t="s">
        <v>1361</v>
      </c>
      <c r="F206">
        <v>1</v>
      </c>
      <c r="G206">
        <v>0</v>
      </c>
      <c r="H206" s="82"/>
      <c r="I206" s="82"/>
      <c r="J206" s="92">
        <f>VLOOKUP(A206,'NOMENCLATURES 10052022'!$C$2:$N$3704,12,FALSE)</f>
        <v>72.522999999999996</v>
      </c>
      <c r="L206" s="78">
        <f>VLOOKUP(A206,Feuil2!$A$2:$BN$2000,66,FALSE)</f>
        <v>1.3965753074788156</v>
      </c>
      <c r="M206">
        <v>0</v>
      </c>
      <c r="N206">
        <f t="shared" si="9"/>
        <v>1.3965753074788156</v>
      </c>
      <c r="O206" s="45" t="str">
        <f t="shared" si="11"/>
        <v/>
      </c>
      <c r="P206">
        <v>103.34</v>
      </c>
      <c r="Q206" s="83">
        <v>103.34</v>
      </c>
      <c r="R206">
        <v>124.01</v>
      </c>
      <c r="S206" s="45">
        <f t="shared" si="10"/>
        <v>124.008</v>
      </c>
      <c r="AF206">
        <v>1</v>
      </c>
      <c r="AO206">
        <v>0</v>
      </c>
      <c r="AP206">
        <v>0</v>
      </c>
      <c r="AS206">
        <v>0</v>
      </c>
      <c r="AT206">
        <v>0</v>
      </c>
      <c r="AU206">
        <v>100</v>
      </c>
      <c r="AV206">
        <v>100</v>
      </c>
      <c r="AW206">
        <v>0</v>
      </c>
      <c r="AX206">
        <v>0</v>
      </c>
      <c r="AY206">
        <v>0</v>
      </c>
      <c r="BB206">
        <v>0</v>
      </c>
      <c r="BC206">
        <v>1</v>
      </c>
      <c r="BD206">
        <v>0</v>
      </c>
    </row>
    <row r="207" spans="1:56" hidden="1">
      <c r="A207" t="s">
        <v>88</v>
      </c>
      <c r="B207" t="s">
        <v>89</v>
      </c>
      <c r="C207" t="s">
        <v>943</v>
      </c>
      <c r="D207" s="89" t="s">
        <v>1361</v>
      </c>
      <c r="F207">
        <v>1</v>
      </c>
      <c r="G207">
        <v>0</v>
      </c>
      <c r="H207" s="82"/>
      <c r="I207" s="82"/>
      <c r="J207" s="92">
        <f>VLOOKUP(A207,'NOMENCLATURES 10052022'!$C$2:$N$3704,12,FALSE)</f>
        <v>37.225999999999999</v>
      </c>
      <c r="L207" s="78">
        <f>VLOOKUP(A207,Feuil2!$A$2:$BN$2000,66,FALSE)</f>
        <v>1.4456671288113707</v>
      </c>
      <c r="M207">
        <v>0</v>
      </c>
      <c r="N207">
        <f t="shared" si="9"/>
        <v>1.4456671288113707</v>
      </c>
      <c r="O207" s="45" t="str">
        <f t="shared" si="11"/>
        <v/>
      </c>
      <c r="P207">
        <v>54.64</v>
      </c>
      <c r="Q207" s="83">
        <v>54.64</v>
      </c>
      <c r="R207">
        <v>65.569999999999993</v>
      </c>
      <c r="S207" s="45">
        <f t="shared" si="10"/>
        <v>65.567999999999998</v>
      </c>
      <c r="AF207">
        <v>1</v>
      </c>
      <c r="AO207">
        <v>0</v>
      </c>
      <c r="AP207">
        <v>0</v>
      </c>
      <c r="AS207">
        <v>0</v>
      </c>
      <c r="AT207">
        <v>0</v>
      </c>
      <c r="AU207">
        <v>100</v>
      </c>
      <c r="AV207">
        <v>100</v>
      </c>
      <c r="AW207">
        <v>0</v>
      </c>
      <c r="AX207">
        <v>0</v>
      </c>
      <c r="AY207">
        <v>0</v>
      </c>
      <c r="BB207">
        <v>0</v>
      </c>
      <c r="BC207">
        <v>1</v>
      </c>
      <c r="BD207">
        <v>0</v>
      </c>
    </row>
    <row r="208" spans="1:56" hidden="1">
      <c r="A208" t="s">
        <v>90</v>
      </c>
      <c r="B208" t="s">
        <v>91</v>
      </c>
      <c r="C208" t="s">
        <v>943</v>
      </c>
      <c r="D208" s="89" t="s">
        <v>1361</v>
      </c>
      <c r="F208">
        <v>1</v>
      </c>
      <c r="G208">
        <v>0</v>
      </c>
      <c r="H208" s="82"/>
      <c r="I208" s="82"/>
      <c r="J208" s="92">
        <f>VLOOKUP(A208,'NOMENCLATURES 10052022'!$C$2:$N$3704,12,FALSE)</f>
        <v>66.66</v>
      </c>
      <c r="L208" s="78">
        <f>VLOOKUP(A208,Feuil2!$A$2:$BN$2000,66,FALSE)</f>
        <v>1.3860443381741607</v>
      </c>
      <c r="M208">
        <v>0</v>
      </c>
      <c r="N208">
        <f t="shared" si="9"/>
        <v>1.3860443381741607</v>
      </c>
      <c r="O208" s="45" t="str">
        <f t="shared" si="11"/>
        <v/>
      </c>
      <c r="P208">
        <v>96.85</v>
      </c>
      <c r="Q208" s="83">
        <v>96.85</v>
      </c>
      <c r="R208">
        <v>116.22</v>
      </c>
      <c r="S208" s="45">
        <f t="shared" si="10"/>
        <v>116.21999999999998</v>
      </c>
      <c r="AF208">
        <v>1</v>
      </c>
      <c r="AO208">
        <v>0</v>
      </c>
      <c r="AP208">
        <v>0</v>
      </c>
      <c r="AS208">
        <v>0</v>
      </c>
      <c r="AT208">
        <v>0</v>
      </c>
      <c r="AU208">
        <v>100</v>
      </c>
      <c r="AV208">
        <v>100</v>
      </c>
      <c r="AW208">
        <v>0</v>
      </c>
      <c r="AX208">
        <v>0</v>
      </c>
      <c r="AY208">
        <v>0</v>
      </c>
      <c r="BB208">
        <v>0</v>
      </c>
      <c r="BC208">
        <v>1</v>
      </c>
      <c r="BD208">
        <v>0</v>
      </c>
    </row>
    <row r="209" spans="1:56" hidden="1">
      <c r="A209" t="s">
        <v>92</v>
      </c>
      <c r="B209" t="s">
        <v>93</v>
      </c>
      <c r="C209" t="s">
        <v>943</v>
      </c>
      <c r="D209" s="89" t="s">
        <v>1361</v>
      </c>
      <c r="F209">
        <v>1</v>
      </c>
      <c r="G209">
        <v>0</v>
      </c>
      <c r="H209" s="82"/>
      <c r="I209" s="82"/>
      <c r="J209" s="92">
        <f>VLOOKUP(A209,'NOMENCLATURES 10052022'!$C$2:$N$3704,12,FALSE)</f>
        <v>72.911000000000001</v>
      </c>
      <c r="L209" s="78">
        <f>VLOOKUP(A209,Feuil2!$A$2:$BN$2000,66,FALSE)</f>
        <v>1.3940088394172534</v>
      </c>
      <c r="M209">
        <v>0</v>
      </c>
      <c r="N209">
        <f t="shared" si="9"/>
        <v>1.3940088394172534</v>
      </c>
      <c r="O209" s="45" t="str">
        <f t="shared" si="11"/>
        <v/>
      </c>
      <c r="P209">
        <v>103.84</v>
      </c>
      <c r="Q209" s="83">
        <v>103.84</v>
      </c>
      <c r="R209">
        <v>124.61</v>
      </c>
      <c r="S209" s="45">
        <f t="shared" si="10"/>
        <v>124.608</v>
      </c>
      <c r="AF209">
        <v>1</v>
      </c>
      <c r="AO209">
        <v>0</v>
      </c>
      <c r="AP209">
        <v>0</v>
      </c>
      <c r="AS209">
        <v>0</v>
      </c>
      <c r="AT209">
        <v>0</v>
      </c>
      <c r="AU209">
        <v>100</v>
      </c>
      <c r="AV209">
        <v>100</v>
      </c>
      <c r="AW209">
        <v>0</v>
      </c>
      <c r="AX209">
        <v>0</v>
      </c>
      <c r="AY209">
        <v>0</v>
      </c>
      <c r="BB209">
        <v>0</v>
      </c>
      <c r="BC209">
        <v>1</v>
      </c>
      <c r="BD209">
        <v>0</v>
      </c>
    </row>
    <row r="210" spans="1:56" hidden="1">
      <c r="A210" t="s">
        <v>94</v>
      </c>
      <c r="B210" t="s">
        <v>95</v>
      </c>
      <c r="C210" t="s">
        <v>943</v>
      </c>
      <c r="D210" s="89" t="s">
        <v>1361</v>
      </c>
      <c r="F210">
        <v>1</v>
      </c>
      <c r="G210">
        <v>0</v>
      </c>
      <c r="H210" s="82"/>
      <c r="I210" s="82"/>
      <c r="J210" s="92">
        <f>VLOOKUP(A210,'NOMENCLATURES 10052022'!$C$2:$N$3704,12,FALSE)</f>
        <v>72.911000000000001</v>
      </c>
      <c r="L210" s="78">
        <f>VLOOKUP(A210,Feuil2!$A$2:$BN$2000,66,FALSE)</f>
        <v>1.3940088394172534</v>
      </c>
      <c r="M210">
        <v>0</v>
      </c>
      <c r="N210">
        <f t="shared" si="9"/>
        <v>1.3940088394172534</v>
      </c>
      <c r="O210" s="45" t="str">
        <f t="shared" si="11"/>
        <v/>
      </c>
      <c r="P210">
        <v>103.84</v>
      </c>
      <c r="Q210" s="83">
        <v>103.84</v>
      </c>
      <c r="R210">
        <v>124.61</v>
      </c>
      <c r="S210" s="45">
        <f t="shared" si="10"/>
        <v>124.608</v>
      </c>
      <c r="AF210">
        <v>1</v>
      </c>
      <c r="AO210">
        <v>0</v>
      </c>
      <c r="AP210">
        <v>0</v>
      </c>
      <c r="AS210">
        <v>0</v>
      </c>
      <c r="AT210">
        <v>0</v>
      </c>
      <c r="AU210">
        <v>100</v>
      </c>
      <c r="AV210">
        <v>100</v>
      </c>
      <c r="AW210">
        <v>0</v>
      </c>
      <c r="AX210">
        <v>0</v>
      </c>
      <c r="AY210">
        <v>0</v>
      </c>
      <c r="BB210">
        <v>0</v>
      </c>
      <c r="BC210">
        <v>1</v>
      </c>
      <c r="BD210">
        <v>0</v>
      </c>
    </row>
    <row r="211" spans="1:56" hidden="1">
      <c r="A211" t="s">
        <v>96</v>
      </c>
      <c r="B211" t="s">
        <v>97</v>
      </c>
      <c r="C211" t="s">
        <v>943</v>
      </c>
      <c r="D211" s="89" t="s">
        <v>1361</v>
      </c>
      <c r="F211">
        <v>1</v>
      </c>
      <c r="G211">
        <v>0</v>
      </c>
      <c r="H211" s="82"/>
      <c r="I211" s="82"/>
      <c r="J211" s="92">
        <f>VLOOKUP(A211,'NOMENCLATURES 10052022'!$C$2:$N$3704,12,FALSE)</f>
        <v>75.532999999999987</v>
      </c>
      <c r="L211" s="78">
        <f>VLOOKUP(A211,Feuil2!$A$2:$BN$2000,66,FALSE)</f>
        <v>1.3995651522769335</v>
      </c>
      <c r="M211">
        <v>0</v>
      </c>
      <c r="N211">
        <f t="shared" si="9"/>
        <v>1.3995651522769335</v>
      </c>
      <c r="O211" s="45" t="str">
        <f t="shared" si="11"/>
        <v/>
      </c>
      <c r="P211">
        <v>109.28</v>
      </c>
      <c r="Q211" s="83">
        <v>109.28</v>
      </c>
      <c r="R211">
        <v>131.13999999999999</v>
      </c>
      <c r="S211" s="45">
        <f t="shared" si="10"/>
        <v>131.136</v>
      </c>
      <c r="AF211">
        <v>1</v>
      </c>
      <c r="AO211">
        <v>0</v>
      </c>
      <c r="AP211">
        <v>0</v>
      </c>
      <c r="AS211">
        <v>0</v>
      </c>
      <c r="AT211">
        <v>0</v>
      </c>
      <c r="AU211">
        <v>100</v>
      </c>
      <c r="AV211">
        <v>100</v>
      </c>
      <c r="AW211">
        <v>0</v>
      </c>
      <c r="AX211">
        <v>0</v>
      </c>
      <c r="AY211">
        <v>0</v>
      </c>
      <c r="BB211">
        <v>0</v>
      </c>
      <c r="BC211">
        <v>1</v>
      </c>
      <c r="BD211">
        <v>0</v>
      </c>
    </row>
    <row r="212" spans="1:56" hidden="1">
      <c r="A212" t="s">
        <v>2125</v>
      </c>
      <c r="B212" t="s">
        <v>2126</v>
      </c>
      <c r="C212" t="s">
        <v>943</v>
      </c>
      <c r="D212" s="89" t="s">
        <v>1361</v>
      </c>
      <c r="F212">
        <v>1</v>
      </c>
      <c r="G212">
        <v>0</v>
      </c>
      <c r="H212" s="82"/>
      <c r="I212" s="82"/>
      <c r="J212" s="92" t="e">
        <f>VLOOKUP(A212,'NOMENCLATURES 10052022'!$C$2:$N$3704,12,FALSE)</f>
        <v>#N/A</v>
      </c>
      <c r="K212">
        <v>1</v>
      </c>
      <c r="L212" s="78">
        <f>VLOOKUP(A212,Feuil2!$A$2:$BN$2000,66,FALSE)</f>
        <v>0</v>
      </c>
      <c r="M212">
        <v>0</v>
      </c>
      <c r="N212">
        <f t="shared" si="9"/>
        <v>0</v>
      </c>
      <c r="O212" s="45">
        <f t="shared" si="11"/>
        <v>0</v>
      </c>
      <c r="P212">
        <v>0</v>
      </c>
      <c r="Q212" s="83" t="e">
        <f>VLOOKUP(A212,'NOMENCLATURES 10052022'!$C$1:$J$3703,8,FALSE)</f>
        <v>#N/A</v>
      </c>
      <c r="R212">
        <v>0</v>
      </c>
      <c r="S212" s="45" t="e">
        <f t="shared" si="10"/>
        <v>#N/A</v>
      </c>
      <c r="AO212">
        <v>0</v>
      </c>
      <c r="AP212">
        <v>0</v>
      </c>
      <c r="AS212">
        <v>0</v>
      </c>
      <c r="AT212">
        <v>0</v>
      </c>
      <c r="AU212">
        <v>100</v>
      </c>
      <c r="AV212">
        <v>100</v>
      </c>
      <c r="AW212">
        <v>0</v>
      </c>
      <c r="AX212">
        <v>0</v>
      </c>
      <c r="AY212">
        <v>0</v>
      </c>
      <c r="BB212">
        <v>0</v>
      </c>
      <c r="BC212">
        <v>0</v>
      </c>
      <c r="BD212">
        <v>0</v>
      </c>
    </row>
    <row r="213" spans="1:56" hidden="1">
      <c r="A213" t="s">
        <v>98</v>
      </c>
      <c r="B213" t="s">
        <v>99</v>
      </c>
      <c r="C213" t="s">
        <v>943</v>
      </c>
      <c r="D213" s="89" t="s">
        <v>1361</v>
      </c>
      <c r="F213">
        <v>1</v>
      </c>
      <c r="G213">
        <v>0</v>
      </c>
      <c r="H213" s="82"/>
      <c r="I213" s="82"/>
      <c r="J213" s="92">
        <f>VLOOKUP(A213,'NOMENCLATURES 10052022'!$C$2:$N$3704,12,FALSE)</f>
        <v>81.319999999999993</v>
      </c>
      <c r="L213" s="78">
        <f>VLOOKUP(A213,Feuil2!$A$2:$BN$2000,66,FALSE)</f>
        <v>1.3996471646109034</v>
      </c>
      <c r="M213">
        <v>0</v>
      </c>
      <c r="N213">
        <f t="shared" si="9"/>
        <v>1.3996471646109034</v>
      </c>
      <c r="O213" s="45" t="str">
        <f t="shared" si="11"/>
        <v/>
      </c>
      <c r="P213">
        <v>119.77</v>
      </c>
      <c r="Q213" s="83">
        <v>119.77</v>
      </c>
      <c r="R213">
        <v>143.72</v>
      </c>
      <c r="S213" s="45">
        <f t="shared" si="10"/>
        <v>143.72399999999999</v>
      </c>
      <c r="AF213">
        <v>1</v>
      </c>
      <c r="AO213">
        <v>0</v>
      </c>
      <c r="AP213">
        <v>0</v>
      </c>
      <c r="AS213">
        <v>0</v>
      </c>
      <c r="AT213">
        <v>0</v>
      </c>
      <c r="AU213">
        <v>100</v>
      </c>
      <c r="AV213">
        <v>100</v>
      </c>
      <c r="AW213">
        <v>0</v>
      </c>
      <c r="AX213">
        <v>0</v>
      </c>
      <c r="AY213">
        <v>0</v>
      </c>
      <c r="BB213">
        <v>0</v>
      </c>
      <c r="BC213">
        <v>1</v>
      </c>
      <c r="BD213">
        <v>0</v>
      </c>
    </row>
    <row r="214" spans="1:56" hidden="1">
      <c r="A214" t="s">
        <v>2127</v>
      </c>
      <c r="B214" t="s">
        <v>2128</v>
      </c>
      <c r="C214" t="s">
        <v>943</v>
      </c>
      <c r="D214" s="89" t="s">
        <v>1361</v>
      </c>
      <c r="F214">
        <v>1</v>
      </c>
      <c r="G214">
        <v>0</v>
      </c>
      <c r="H214" s="82"/>
      <c r="I214" s="82"/>
      <c r="J214" s="92" t="e">
        <f>VLOOKUP(A214,'NOMENCLATURES 10052022'!$C$2:$N$3704,12,FALSE)</f>
        <v>#N/A</v>
      </c>
      <c r="K214">
        <v>1</v>
      </c>
      <c r="L214" s="78">
        <f>VLOOKUP(A214,Feuil2!$A$2:$BN$2000,66,FALSE)</f>
        <v>0</v>
      </c>
      <c r="M214">
        <v>0</v>
      </c>
      <c r="N214">
        <f t="shared" si="9"/>
        <v>0</v>
      </c>
      <c r="O214" s="45">
        <f t="shared" si="11"/>
        <v>0</v>
      </c>
      <c r="P214">
        <v>0</v>
      </c>
      <c r="Q214" s="83" t="e">
        <f>VLOOKUP(A214,'NOMENCLATURES 10052022'!$C$1:$J$3703,8,FALSE)</f>
        <v>#N/A</v>
      </c>
      <c r="R214">
        <v>0</v>
      </c>
      <c r="S214" s="45" t="e">
        <f t="shared" si="10"/>
        <v>#N/A</v>
      </c>
      <c r="AO214">
        <v>0</v>
      </c>
      <c r="AP214">
        <v>0</v>
      </c>
      <c r="AS214">
        <v>0</v>
      </c>
      <c r="AT214">
        <v>0</v>
      </c>
      <c r="AU214">
        <v>100</v>
      </c>
      <c r="AV214">
        <v>100</v>
      </c>
      <c r="AW214">
        <v>0</v>
      </c>
      <c r="AX214">
        <v>0</v>
      </c>
      <c r="AY214">
        <v>0</v>
      </c>
      <c r="BB214">
        <v>0</v>
      </c>
      <c r="BC214">
        <v>0</v>
      </c>
      <c r="BD214">
        <v>0</v>
      </c>
    </row>
    <row r="215" spans="1:56" hidden="1">
      <c r="A215" t="s">
        <v>100</v>
      </c>
      <c r="B215" t="s">
        <v>101</v>
      </c>
      <c r="C215" t="s">
        <v>943</v>
      </c>
      <c r="D215" s="89" t="s">
        <v>1361</v>
      </c>
      <c r="F215">
        <v>1</v>
      </c>
      <c r="G215">
        <v>0</v>
      </c>
      <c r="H215" s="82"/>
      <c r="I215" s="82"/>
      <c r="J215" s="92">
        <f>VLOOKUP(A215,'NOMENCLATURES 10052022'!$C$2:$N$3704,12,FALSE)</f>
        <v>25.3705</v>
      </c>
      <c r="L215" s="78">
        <f>VLOOKUP(A215,Feuil2!$A$2:$BN$2000,66,FALSE)</f>
        <v>0</v>
      </c>
      <c r="M215">
        <v>0</v>
      </c>
      <c r="N215">
        <f t="shared" si="9"/>
        <v>0</v>
      </c>
      <c r="O215" s="45">
        <f t="shared" si="11"/>
        <v>0</v>
      </c>
      <c r="P215">
        <v>37.17</v>
      </c>
      <c r="Q215" s="83">
        <v>37.17</v>
      </c>
      <c r="R215">
        <v>44.6</v>
      </c>
      <c r="S215" s="45">
        <f t="shared" si="10"/>
        <v>44.603999999999999</v>
      </c>
      <c r="AF215">
        <v>1</v>
      </c>
      <c r="AG215">
        <v>561</v>
      </c>
      <c r="AO215">
        <v>0</v>
      </c>
      <c r="AP215">
        <v>0</v>
      </c>
      <c r="AS215">
        <v>0</v>
      </c>
      <c r="AT215">
        <v>0</v>
      </c>
      <c r="AU215">
        <v>100</v>
      </c>
      <c r="AV215">
        <v>100</v>
      </c>
      <c r="AW215">
        <v>0</v>
      </c>
      <c r="AX215">
        <v>0</v>
      </c>
      <c r="AY215">
        <v>0</v>
      </c>
      <c r="BB215">
        <v>0</v>
      </c>
      <c r="BC215">
        <v>1</v>
      </c>
      <c r="BD215">
        <v>0</v>
      </c>
    </row>
    <row r="216" spans="1:56" hidden="1">
      <c r="A216" t="s">
        <v>2140</v>
      </c>
      <c r="B216" t="s">
        <v>2141</v>
      </c>
      <c r="C216" t="s">
        <v>943</v>
      </c>
      <c r="D216" s="89" t="s">
        <v>1361</v>
      </c>
      <c r="F216">
        <v>1</v>
      </c>
      <c r="G216">
        <v>0</v>
      </c>
      <c r="H216" s="82"/>
      <c r="I216" s="82"/>
      <c r="J216" s="92">
        <f>VLOOKUP(A216,'NOMENCLATURES 10052022'!$C$2:$N$3704,12,FALSE)</f>
        <v>37.225000000000001</v>
      </c>
      <c r="L216" s="78">
        <f>VLOOKUP(A216,Feuil2!$A$2:$BN$2000,66,FALSE)</f>
        <v>1.5588875677870253</v>
      </c>
      <c r="M216">
        <v>0</v>
      </c>
      <c r="N216">
        <f t="shared" si="9"/>
        <v>1.5588875677870253</v>
      </c>
      <c r="O216" s="45" t="str">
        <f t="shared" si="11"/>
        <v/>
      </c>
      <c r="P216">
        <v>53.76</v>
      </c>
      <c r="Q216" s="83">
        <f>VLOOKUP(A216,'NOMENCLATURES 10052022'!$C$1:$J$3703,8,FALSE)</f>
        <v>56.963859999999997</v>
      </c>
      <c r="R216">
        <v>64.510000000000005</v>
      </c>
      <c r="S216" s="45">
        <f t="shared" si="10"/>
        <v>68.356631999999991</v>
      </c>
      <c r="AF216">
        <v>1</v>
      </c>
      <c r="AO216">
        <v>0</v>
      </c>
      <c r="AP216">
        <v>0</v>
      </c>
      <c r="AS216">
        <v>0</v>
      </c>
      <c r="AT216">
        <v>0</v>
      </c>
      <c r="AU216">
        <v>100</v>
      </c>
      <c r="AV216">
        <v>100</v>
      </c>
      <c r="AW216">
        <v>0</v>
      </c>
      <c r="AX216">
        <v>0</v>
      </c>
      <c r="AY216">
        <v>0</v>
      </c>
      <c r="BB216">
        <v>0</v>
      </c>
      <c r="BC216">
        <v>0</v>
      </c>
      <c r="BD216">
        <v>0</v>
      </c>
    </row>
    <row r="217" spans="1:56" hidden="1">
      <c r="A217" t="s">
        <v>2142</v>
      </c>
      <c r="B217" t="s">
        <v>2143</v>
      </c>
      <c r="C217" t="s">
        <v>943</v>
      </c>
      <c r="D217" s="89" t="s">
        <v>1361</v>
      </c>
      <c r="F217">
        <v>1</v>
      </c>
      <c r="G217">
        <v>0</v>
      </c>
      <c r="H217" s="82"/>
      <c r="I217" s="82"/>
      <c r="J217" s="92">
        <f>VLOOKUP(A217,'NOMENCLATURES 10052022'!$C$2:$N$3704,12,FALSE)</f>
        <v>74.449999999999989</v>
      </c>
      <c r="L217" s="78">
        <f>VLOOKUP(A217,Feuil2!$A$2:$BN$2000,66,FALSE)</f>
        <v>1.5588875677870258</v>
      </c>
      <c r="M217">
        <v>0</v>
      </c>
      <c r="N217">
        <f t="shared" si="9"/>
        <v>1.5588875677870258</v>
      </c>
      <c r="O217" s="45" t="str">
        <f t="shared" si="11"/>
        <v/>
      </c>
      <c r="P217">
        <v>107.51</v>
      </c>
      <c r="Q217" s="83">
        <f>VLOOKUP(A217,'NOMENCLATURES 10052022'!$C$1:$J$3703,8,FALSE)</f>
        <v>113.92771999999999</v>
      </c>
      <c r="R217">
        <v>129.01</v>
      </c>
      <c r="S217" s="45">
        <f t="shared" si="10"/>
        <v>136.71326399999998</v>
      </c>
      <c r="AF217">
        <v>1</v>
      </c>
      <c r="AO217">
        <v>0</v>
      </c>
      <c r="AP217">
        <v>0</v>
      </c>
      <c r="AS217">
        <v>0</v>
      </c>
      <c r="AT217">
        <v>0</v>
      </c>
      <c r="AU217">
        <v>100</v>
      </c>
      <c r="AV217">
        <v>100</v>
      </c>
      <c r="AW217">
        <v>0</v>
      </c>
      <c r="AX217">
        <v>0</v>
      </c>
      <c r="AY217">
        <v>0</v>
      </c>
      <c r="BB217">
        <v>0</v>
      </c>
      <c r="BC217">
        <v>0</v>
      </c>
      <c r="BD217">
        <v>0</v>
      </c>
    </row>
    <row r="218" spans="1:56" hidden="1">
      <c r="A218" t="s">
        <v>12</v>
      </c>
      <c r="B218" t="s">
        <v>13</v>
      </c>
      <c r="C218" t="s">
        <v>943</v>
      </c>
      <c r="D218" s="89" t="s">
        <v>1361</v>
      </c>
      <c r="F218">
        <v>1</v>
      </c>
      <c r="G218">
        <v>0</v>
      </c>
      <c r="H218" s="82"/>
      <c r="I218" s="82"/>
      <c r="J218" s="92">
        <f>VLOOKUP(A218,'NOMENCLATURES 10052022'!$C$2:$N$3704,12,FALSE)</f>
        <v>799.55584999999996</v>
      </c>
      <c r="L218" s="78">
        <f>VLOOKUP(A218,Feuil2!$A$2:$BN$2000,66,FALSE)</f>
        <v>1.4916998378859285</v>
      </c>
      <c r="M218">
        <v>0</v>
      </c>
      <c r="N218">
        <f t="shared" si="9"/>
        <v>1.4916998378859285</v>
      </c>
      <c r="O218" s="45" t="str">
        <f t="shared" si="11"/>
        <v/>
      </c>
      <c r="P218" s="34">
        <v>1205.52</v>
      </c>
      <c r="Q218" s="83">
        <v>1205.52</v>
      </c>
      <c r="R218" s="34">
        <v>1446.62</v>
      </c>
      <c r="S218" s="45">
        <f t="shared" si="10"/>
        <v>1446.624</v>
      </c>
      <c r="AF218">
        <v>1</v>
      </c>
      <c r="AO218">
        <v>0</v>
      </c>
      <c r="AP218">
        <v>0</v>
      </c>
      <c r="AS218">
        <v>0</v>
      </c>
      <c r="AT218">
        <v>0</v>
      </c>
      <c r="AU218">
        <v>100</v>
      </c>
      <c r="AV218">
        <v>100</v>
      </c>
      <c r="AW218">
        <v>0</v>
      </c>
      <c r="AX218">
        <v>0</v>
      </c>
      <c r="AY218">
        <v>0</v>
      </c>
      <c r="BB218">
        <v>0</v>
      </c>
      <c r="BC218">
        <v>1</v>
      </c>
      <c r="BD218">
        <v>0</v>
      </c>
    </row>
    <row r="219" spans="1:56" hidden="1">
      <c r="A219" t="s">
        <v>16</v>
      </c>
      <c r="B219" t="s">
        <v>17</v>
      </c>
      <c r="C219" t="s">
        <v>943</v>
      </c>
      <c r="D219" s="89" t="s">
        <v>1361</v>
      </c>
      <c r="F219">
        <v>1</v>
      </c>
      <c r="G219">
        <v>0</v>
      </c>
      <c r="H219" s="82"/>
      <c r="I219" s="82"/>
      <c r="J219" s="92">
        <f>VLOOKUP(A219,'NOMENCLATURES 10052022'!$C$2:$N$3704,12,FALSE)</f>
        <v>819.55584999999996</v>
      </c>
      <c r="L219" s="78">
        <f>VLOOKUP(A219,Feuil2!$A$2:$BN$2000,66,FALSE)</f>
        <v>1.491900287515953</v>
      </c>
      <c r="M219">
        <v>0</v>
      </c>
      <c r="N219">
        <f t="shared" si="9"/>
        <v>1.491900287515953</v>
      </c>
      <c r="O219" s="45" t="str">
        <f t="shared" si="11"/>
        <v/>
      </c>
      <c r="P219" s="34">
        <v>1235.52</v>
      </c>
      <c r="Q219" s="83">
        <v>1235.52</v>
      </c>
      <c r="R219" s="34">
        <v>1482.62</v>
      </c>
      <c r="S219" s="45">
        <f t="shared" si="10"/>
        <v>1482.624</v>
      </c>
      <c r="AF219">
        <v>1</v>
      </c>
      <c r="AO219">
        <v>0</v>
      </c>
      <c r="AP219">
        <v>0</v>
      </c>
      <c r="AS219">
        <v>0</v>
      </c>
      <c r="AT219">
        <v>0</v>
      </c>
      <c r="AU219">
        <v>100</v>
      </c>
      <c r="AV219">
        <v>100</v>
      </c>
      <c r="AW219">
        <v>0</v>
      </c>
      <c r="AX219">
        <v>0</v>
      </c>
      <c r="AY219">
        <v>0</v>
      </c>
      <c r="BB219">
        <v>0</v>
      </c>
      <c r="BC219">
        <v>1</v>
      </c>
      <c r="BD219">
        <v>0</v>
      </c>
    </row>
    <row r="220" spans="1:56" hidden="1">
      <c r="A220" t="s">
        <v>147</v>
      </c>
      <c r="B220" t="s">
        <v>148</v>
      </c>
      <c r="C220" t="s">
        <v>943</v>
      </c>
      <c r="D220" s="89" t="s">
        <v>1361</v>
      </c>
      <c r="F220">
        <v>1</v>
      </c>
      <c r="G220">
        <v>0</v>
      </c>
      <c r="H220" s="82"/>
      <c r="I220" s="82"/>
      <c r="J220" s="92">
        <f>VLOOKUP(A220,'NOMENCLATURES 10052022'!$C$2:$N$3704,12,FALSE)</f>
        <v>860.78150000000016</v>
      </c>
      <c r="L220" s="78">
        <f>VLOOKUP(A220,Feuil2!$A$2:$BN$2000,66,FALSE)</f>
        <v>1.5302760085825087</v>
      </c>
      <c r="M220">
        <v>0</v>
      </c>
      <c r="N220">
        <f t="shared" si="9"/>
        <v>1.5302760085825087</v>
      </c>
      <c r="O220" s="45" t="str">
        <f t="shared" si="11"/>
        <v/>
      </c>
      <c r="P220" s="34">
        <v>1372.71</v>
      </c>
      <c r="Q220" s="83">
        <f>VLOOKUP(A220,'NOMENCLATURES 10052022'!$C$1:$J$3703,8,FALSE)</f>
        <v>1278.8410699999999</v>
      </c>
      <c r="R220" s="34">
        <v>1647.25</v>
      </c>
      <c r="S220" s="45">
        <f t="shared" si="10"/>
        <v>1534.6092839999999</v>
      </c>
      <c r="AF220">
        <v>1</v>
      </c>
      <c r="AO220">
        <v>0</v>
      </c>
      <c r="AP220">
        <v>0</v>
      </c>
      <c r="AS220">
        <v>0</v>
      </c>
      <c r="AT220">
        <v>0</v>
      </c>
      <c r="AU220">
        <v>100</v>
      </c>
      <c r="AV220">
        <v>100</v>
      </c>
      <c r="AW220">
        <v>0</v>
      </c>
      <c r="AX220">
        <v>0</v>
      </c>
      <c r="AY220">
        <v>0</v>
      </c>
      <c r="BB220">
        <v>0</v>
      </c>
      <c r="BC220">
        <v>1</v>
      </c>
      <c r="BD220">
        <v>0</v>
      </c>
    </row>
    <row r="221" spans="1:56" hidden="1">
      <c r="A221" t="s">
        <v>656</v>
      </c>
      <c r="B221" t="s">
        <v>2277</v>
      </c>
      <c r="C221" t="s">
        <v>943</v>
      </c>
      <c r="D221" s="89" t="s">
        <v>1361</v>
      </c>
      <c r="F221">
        <v>1</v>
      </c>
      <c r="G221">
        <v>0</v>
      </c>
      <c r="H221" s="82"/>
      <c r="I221" s="82"/>
      <c r="J221" s="92">
        <f>VLOOKUP(A221,'NOMENCLATURES 10052022'!$C$2:$N$3704,12,FALSE)</f>
        <v>443.06299999999999</v>
      </c>
      <c r="L221" s="78">
        <f>VLOOKUP(A221,Feuil2!$A$2:$BN$2000,66,FALSE)</f>
        <v>1.33</v>
      </c>
      <c r="M221">
        <v>1.5013212</v>
      </c>
      <c r="N221">
        <f t="shared" si="9"/>
        <v>-0.17132119999999995</v>
      </c>
      <c r="O221" s="45" t="str">
        <f t="shared" si="11"/>
        <v/>
      </c>
      <c r="P221">
        <v>625</v>
      </c>
      <c r="Q221" s="83">
        <f>VLOOKUP(A221,'NOMENCLATURES 10052022'!$C$1:$J$3703,8,FALSE)</f>
        <v>702.75450000000001</v>
      </c>
      <c r="R221">
        <v>750</v>
      </c>
      <c r="S221" s="45">
        <f t="shared" si="10"/>
        <v>843.30539999999996</v>
      </c>
      <c r="AO221">
        <v>0</v>
      </c>
      <c r="AP221">
        <v>0</v>
      </c>
      <c r="AS221">
        <v>0</v>
      </c>
      <c r="AT221">
        <v>0</v>
      </c>
      <c r="AU221">
        <v>100</v>
      </c>
      <c r="AV221">
        <v>100</v>
      </c>
      <c r="AW221">
        <v>0</v>
      </c>
      <c r="AX221">
        <v>0</v>
      </c>
      <c r="AY221">
        <v>0</v>
      </c>
      <c r="BB221">
        <v>0</v>
      </c>
      <c r="BC221">
        <v>1</v>
      </c>
      <c r="BD221">
        <v>0</v>
      </c>
    </row>
    <row r="222" spans="1:56" hidden="1">
      <c r="A222" t="s">
        <v>2281</v>
      </c>
      <c r="B222" t="s">
        <v>79</v>
      </c>
      <c r="C222" t="s">
        <v>943</v>
      </c>
      <c r="D222" s="89" t="s">
        <v>1361</v>
      </c>
      <c r="F222">
        <v>1</v>
      </c>
      <c r="G222">
        <v>0</v>
      </c>
      <c r="H222" s="82"/>
      <c r="I222" s="82"/>
      <c r="J222" s="92">
        <f>VLOOKUP(A222,'NOMENCLATURES 10052022'!$C$2:$N$3704,12,FALSE)</f>
        <v>53.022999999999996</v>
      </c>
      <c r="L222" s="78">
        <f>VLOOKUP(A222,Feuil2!$A$2:$BN$2000,66,FALSE)</f>
        <v>1.4477405230655755</v>
      </c>
      <c r="M222">
        <v>0</v>
      </c>
      <c r="N222">
        <f t="shared" si="9"/>
        <v>1.4477405230655755</v>
      </c>
      <c r="O222" s="45" t="str">
        <f t="shared" si="11"/>
        <v/>
      </c>
      <c r="P222">
        <v>73.8</v>
      </c>
      <c r="Q222" s="83">
        <f>VLOOKUP(A222,'NOMENCLATURES 10052022'!$C$1:$J$3703,8,FALSE)</f>
        <v>76.112499999999997</v>
      </c>
      <c r="R222">
        <v>88.56</v>
      </c>
      <c r="S222" s="45">
        <f t="shared" si="10"/>
        <v>91.334999999999994</v>
      </c>
      <c r="AF222">
        <v>1</v>
      </c>
      <c r="AO222">
        <v>0</v>
      </c>
      <c r="AP222">
        <v>0</v>
      </c>
      <c r="AS222">
        <v>0</v>
      </c>
      <c r="AT222">
        <v>0</v>
      </c>
      <c r="AU222">
        <v>100</v>
      </c>
      <c r="AV222">
        <v>100</v>
      </c>
      <c r="AW222">
        <v>0</v>
      </c>
      <c r="AX222">
        <v>0</v>
      </c>
      <c r="AY222">
        <v>0</v>
      </c>
      <c r="BB222">
        <v>0</v>
      </c>
      <c r="BC222">
        <v>1</v>
      </c>
      <c r="BD222">
        <v>0</v>
      </c>
    </row>
    <row r="223" spans="1:56" hidden="1">
      <c r="A223" t="s">
        <v>119</v>
      </c>
      <c r="B223" t="s">
        <v>120</v>
      </c>
      <c r="C223" t="s">
        <v>943</v>
      </c>
      <c r="D223" s="89" t="s">
        <v>1361</v>
      </c>
      <c r="F223">
        <v>1</v>
      </c>
      <c r="G223">
        <v>0</v>
      </c>
      <c r="H223" s="82"/>
      <c r="I223" s="82"/>
      <c r="J223" s="92">
        <f>VLOOKUP(A223,'NOMENCLATURES 10052022'!$C$2:$N$3704,12,FALSE)</f>
        <v>1139.3589999999999</v>
      </c>
      <c r="L223" s="78">
        <f>VLOOKUP(A223,Feuil2!$A$2:$BN$2000,66,FALSE)</f>
        <v>1.5266118246358322</v>
      </c>
      <c r="M223">
        <v>0</v>
      </c>
      <c r="N223">
        <f t="shared" si="9"/>
        <v>1.5266118246358322</v>
      </c>
      <c r="O223" s="45" t="str">
        <f t="shared" si="11"/>
        <v/>
      </c>
      <c r="P223" s="34">
        <v>1702.33</v>
      </c>
      <c r="Q223" s="83">
        <f>VLOOKUP(A223,'NOMENCLATURES 10052022'!$C$1:$J$3703,8,FALSE)</f>
        <v>1697.07536</v>
      </c>
      <c r="R223" s="34">
        <v>2042.8</v>
      </c>
      <c r="S223" s="45">
        <f t="shared" si="10"/>
        <v>2036.4904320000001</v>
      </c>
      <c r="AF223">
        <v>1</v>
      </c>
      <c r="AO223">
        <v>0</v>
      </c>
      <c r="AP223">
        <v>0</v>
      </c>
      <c r="AS223">
        <v>0</v>
      </c>
      <c r="AT223">
        <v>0</v>
      </c>
      <c r="AU223">
        <v>100</v>
      </c>
      <c r="AV223">
        <v>100</v>
      </c>
      <c r="AW223">
        <v>0</v>
      </c>
      <c r="AX223">
        <v>0</v>
      </c>
      <c r="AY223">
        <v>0</v>
      </c>
      <c r="BB223">
        <v>0</v>
      </c>
      <c r="BC223">
        <v>1</v>
      </c>
      <c r="BD223">
        <v>0</v>
      </c>
    </row>
    <row r="224" spans="1:56" hidden="1">
      <c r="A224" t="s">
        <v>2282</v>
      </c>
      <c r="B224" t="s">
        <v>2283</v>
      </c>
      <c r="C224" t="s">
        <v>943</v>
      </c>
      <c r="D224" s="89" t="s">
        <v>1361</v>
      </c>
      <c r="F224">
        <v>1</v>
      </c>
      <c r="G224">
        <v>0</v>
      </c>
      <c r="H224" s="82"/>
      <c r="I224" s="82"/>
      <c r="J224" s="92">
        <f>VLOOKUP(A224,'NOMENCLATURES 10052022'!$C$2:$N$3704,12,FALSE)</f>
        <v>62.135999999999996</v>
      </c>
      <c r="L224" s="78">
        <f>VLOOKUP(A224,Feuil2!$A$2:$BN$2000,66,FALSE)</f>
        <v>1.4474525748717031</v>
      </c>
      <c r="M224">
        <v>0</v>
      </c>
      <c r="N224">
        <f t="shared" si="9"/>
        <v>1.4474525748717031</v>
      </c>
      <c r="O224" s="45" t="str">
        <f t="shared" si="11"/>
        <v/>
      </c>
      <c r="P224">
        <v>90.71</v>
      </c>
      <c r="Q224" s="83">
        <f>VLOOKUP(A224,'NOMENCLATURES 10052022'!$C$1:$J$3703,8,FALSE)</f>
        <v>93.204000000000008</v>
      </c>
      <c r="R224">
        <v>108.85</v>
      </c>
      <c r="S224" s="45">
        <f t="shared" si="10"/>
        <v>111.84480000000001</v>
      </c>
      <c r="AF224">
        <v>1</v>
      </c>
      <c r="AO224">
        <v>0</v>
      </c>
      <c r="AP224">
        <v>0</v>
      </c>
      <c r="AS224">
        <v>0</v>
      </c>
      <c r="AT224">
        <v>0</v>
      </c>
      <c r="AU224">
        <v>100</v>
      </c>
      <c r="AV224">
        <v>100</v>
      </c>
      <c r="AW224">
        <v>0</v>
      </c>
      <c r="AX224">
        <v>0</v>
      </c>
      <c r="AY224">
        <v>0</v>
      </c>
      <c r="BB224">
        <v>0</v>
      </c>
      <c r="BC224">
        <v>1</v>
      </c>
      <c r="BD224">
        <v>0</v>
      </c>
    </row>
    <row r="225" spans="1:57" hidden="1">
      <c r="A225" t="s">
        <v>729</v>
      </c>
      <c r="B225" t="s">
        <v>2298</v>
      </c>
      <c r="C225" t="s">
        <v>943</v>
      </c>
      <c r="D225" s="89" t="s">
        <v>1361</v>
      </c>
      <c r="F225">
        <v>1</v>
      </c>
      <c r="G225">
        <v>0</v>
      </c>
      <c r="H225" s="82"/>
      <c r="I225" s="82"/>
      <c r="J225" s="92">
        <f>VLOOKUP(A225,'NOMENCLATURES 10052022'!$C$2:$N$3704,12,FALSE)</f>
        <v>61.457599999999999</v>
      </c>
      <c r="L225" s="78">
        <f>VLOOKUP(A225,Feuil2!$A$2:$BN$2000,66,FALSE)</f>
        <v>1.5034984726464868</v>
      </c>
      <c r="M225">
        <v>0</v>
      </c>
      <c r="N225">
        <f t="shared" si="9"/>
        <v>1.5034984726464868</v>
      </c>
      <c r="O225" s="45" t="str">
        <f t="shared" si="11"/>
        <v/>
      </c>
      <c r="P225">
        <v>81.209999999999994</v>
      </c>
      <c r="Q225" s="83">
        <v>88.5</v>
      </c>
      <c r="R225">
        <v>97.45</v>
      </c>
      <c r="S225" s="45">
        <f t="shared" si="10"/>
        <v>106.2</v>
      </c>
      <c r="Y225">
        <v>1</v>
      </c>
      <c r="AF225">
        <v>1</v>
      </c>
      <c r="AO225">
        <v>0</v>
      </c>
      <c r="AP225">
        <v>0</v>
      </c>
      <c r="AS225">
        <v>0</v>
      </c>
      <c r="AT225">
        <v>0</v>
      </c>
      <c r="AU225">
        <v>100</v>
      </c>
      <c r="AV225">
        <v>100</v>
      </c>
      <c r="AW225">
        <v>0</v>
      </c>
      <c r="AX225">
        <v>0</v>
      </c>
      <c r="AY225">
        <v>0</v>
      </c>
      <c r="BB225">
        <v>0</v>
      </c>
      <c r="BC225">
        <v>0</v>
      </c>
      <c r="BD225">
        <v>0</v>
      </c>
    </row>
    <row r="226" spans="1:57" hidden="1">
      <c r="A226" t="s">
        <v>731</v>
      </c>
      <c r="B226" t="s">
        <v>2302</v>
      </c>
      <c r="C226" t="s">
        <v>943</v>
      </c>
      <c r="D226" s="89" t="s">
        <v>1361</v>
      </c>
      <c r="F226">
        <v>1</v>
      </c>
      <c r="G226">
        <v>0</v>
      </c>
      <c r="H226" s="82"/>
      <c r="I226" s="82"/>
      <c r="J226" s="92">
        <f>VLOOKUP(A226,'NOMENCLATURES 10052022'!$C$2:$N$3704,12,FALSE)</f>
        <v>61.14</v>
      </c>
      <c r="L226" s="78">
        <f>VLOOKUP(A226,Feuil2!$A$2:$BN$2000,66,FALSE)</f>
        <v>1.499712767485279</v>
      </c>
      <c r="M226">
        <v>0</v>
      </c>
      <c r="N226">
        <f t="shared" si="9"/>
        <v>1.499712767485279</v>
      </c>
      <c r="O226" s="45" t="str">
        <f t="shared" si="11"/>
        <v/>
      </c>
      <c r="P226">
        <v>83.54</v>
      </c>
      <c r="Q226" s="83">
        <v>87.24</v>
      </c>
      <c r="R226">
        <v>100.25</v>
      </c>
      <c r="S226" s="45">
        <f t="shared" si="10"/>
        <v>104.68799999999999</v>
      </c>
      <c r="Y226">
        <v>1</v>
      </c>
      <c r="AF226">
        <v>1</v>
      </c>
      <c r="AO226">
        <v>0</v>
      </c>
      <c r="AP226">
        <v>0</v>
      </c>
      <c r="AS226">
        <v>0</v>
      </c>
      <c r="AT226">
        <v>0</v>
      </c>
      <c r="AU226">
        <v>100</v>
      </c>
      <c r="AV226">
        <v>100</v>
      </c>
      <c r="AW226">
        <v>0</v>
      </c>
      <c r="AX226">
        <v>0</v>
      </c>
      <c r="AY226">
        <v>0</v>
      </c>
      <c r="BB226">
        <v>0</v>
      </c>
      <c r="BC226">
        <v>0</v>
      </c>
      <c r="BD226">
        <v>0</v>
      </c>
    </row>
    <row r="227" spans="1:57" hidden="1">
      <c r="A227" t="s">
        <v>115</v>
      </c>
      <c r="B227" t="s">
        <v>116</v>
      </c>
      <c r="C227" t="s">
        <v>943</v>
      </c>
      <c r="D227" s="89" t="s">
        <v>1361</v>
      </c>
      <c r="F227">
        <v>1</v>
      </c>
      <c r="G227">
        <v>0</v>
      </c>
      <c r="H227" s="82"/>
      <c r="I227" s="82"/>
      <c r="J227" s="92">
        <f>VLOOKUP(A227,'NOMENCLATURES 10052022'!$C$2:$N$3704,12,FALSE)</f>
        <v>1039.617</v>
      </c>
      <c r="L227" s="78">
        <f>VLOOKUP(A227,Feuil2!$A$2:$BN$2000,66,FALSE)</f>
        <v>1.5256893976425603</v>
      </c>
      <c r="M227">
        <v>0</v>
      </c>
      <c r="N227">
        <f t="shared" si="9"/>
        <v>1.5256893976425603</v>
      </c>
      <c r="O227" s="45" t="str">
        <f t="shared" si="11"/>
        <v/>
      </c>
      <c r="P227" s="34">
        <v>1490.99</v>
      </c>
      <c r="Q227" s="83">
        <f>VLOOKUP(A227,'NOMENCLATURES 10052022'!$C$1:$J$3703,8,FALSE)</f>
        <v>1547.0943199999999</v>
      </c>
      <c r="R227" s="34">
        <v>1789.19</v>
      </c>
      <c r="S227" s="45">
        <f t="shared" si="10"/>
        <v>1856.5131839999999</v>
      </c>
      <c r="AF227">
        <v>1</v>
      </c>
      <c r="AO227">
        <v>0</v>
      </c>
      <c r="AP227">
        <v>0</v>
      </c>
      <c r="AS227">
        <v>0</v>
      </c>
      <c r="AT227">
        <v>0</v>
      </c>
      <c r="AU227">
        <v>100</v>
      </c>
      <c r="AV227">
        <v>100</v>
      </c>
      <c r="AW227">
        <v>0</v>
      </c>
      <c r="AX227">
        <v>0</v>
      </c>
      <c r="AY227">
        <v>0</v>
      </c>
      <c r="BB227">
        <v>0</v>
      </c>
      <c r="BC227">
        <v>1</v>
      </c>
      <c r="BD227">
        <v>0</v>
      </c>
    </row>
    <row r="228" spans="1:57" hidden="1">
      <c r="A228" t="s">
        <v>151</v>
      </c>
      <c r="B228" t="s">
        <v>152</v>
      </c>
      <c r="C228" t="s">
        <v>943</v>
      </c>
      <c r="D228" s="89" t="s">
        <v>1361</v>
      </c>
      <c r="F228">
        <v>1</v>
      </c>
      <c r="G228">
        <v>0</v>
      </c>
      <c r="H228" s="82"/>
      <c r="I228" s="82"/>
      <c r="J228" s="92">
        <f>VLOOKUP(A228,'NOMENCLATURES 10052022'!$C$2:$N$3704,12,FALSE)</f>
        <v>921.40600000000018</v>
      </c>
      <c r="L228" s="78">
        <f>VLOOKUP(A228,Feuil2!$A$2:$BN$2000,66,FALSE)</f>
        <v>1.5336224853044971</v>
      </c>
      <c r="M228">
        <v>0</v>
      </c>
      <c r="N228">
        <f t="shared" si="9"/>
        <v>1.5336224853044971</v>
      </c>
      <c r="O228" s="45" t="str">
        <f t="shared" si="11"/>
        <v/>
      </c>
      <c r="P228" s="34">
        <v>1553.24</v>
      </c>
      <c r="Q228" s="83">
        <f>VLOOKUP(A228,'NOMENCLATURES 10052022'!$C$1:$J$3703,8,FALSE)</f>
        <v>1370.1458600000001</v>
      </c>
      <c r="R228" s="34">
        <v>1863.89</v>
      </c>
      <c r="S228" s="45">
        <f t="shared" si="10"/>
        <v>1644.1750320000001</v>
      </c>
      <c r="AF228">
        <v>1</v>
      </c>
      <c r="AO228">
        <v>0</v>
      </c>
      <c r="AP228">
        <v>0</v>
      </c>
      <c r="AS228">
        <v>0</v>
      </c>
      <c r="AT228">
        <v>0</v>
      </c>
      <c r="AU228">
        <v>100</v>
      </c>
      <c r="AV228">
        <v>100</v>
      </c>
      <c r="AW228">
        <v>0</v>
      </c>
      <c r="AX228">
        <v>0</v>
      </c>
      <c r="AY228">
        <v>0</v>
      </c>
      <c r="BB228">
        <v>0</v>
      </c>
      <c r="BC228">
        <v>1</v>
      </c>
      <c r="BD228">
        <v>0</v>
      </c>
    </row>
    <row r="229" spans="1:57" hidden="1">
      <c r="A229" t="s">
        <v>2511</v>
      </c>
      <c r="B229" t="s">
        <v>2512</v>
      </c>
      <c r="C229" t="s">
        <v>943</v>
      </c>
      <c r="D229" s="89" t="s">
        <v>1361</v>
      </c>
      <c r="F229">
        <v>1</v>
      </c>
      <c r="G229">
        <v>0</v>
      </c>
      <c r="H229" s="82"/>
      <c r="I229" s="82"/>
      <c r="J229" s="92">
        <f>VLOOKUP(A229,'NOMENCLATURES 10052022'!$C$2:$N$3704,12,FALSE)</f>
        <v>364.63</v>
      </c>
      <c r="L229" s="78">
        <f>VLOOKUP(A229,Feuil2!$A$2:$BN$2000,66,FALSE)</f>
        <v>1.5338205045811901</v>
      </c>
      <c r="M229">
        <v>0</v>
      </c>
      <c r="N229">
        <f t="shared" si="9"/>
        <v>1.5338205045811901</v>
      </c>
      <c r="O229" s="45" t="str">
        <f t="shared" si="11"/>
        <v/>
      </c>
      <c r="P229">
        <v>526.02</v>
      </c>
      <c r="Q229" s="83">
        <f>VLOOKUP(A229,'NOMENCLATURES 10052022'!$C$1:$J$3703,8,FALSE)</f>
        <v>539.57866999999999</v>
      </c>
      <c r="R229">
        <v>631.22400000000005</v>
      </c>
      <c r="S229" s="45">
        <f t="shared" si="10"/>
        <v>647.49440399999992</v>
      </c>
      <c r="AF229">
        <v>1</v>
      </c>
      <c r="AO229">
        <v>0</v>
      </c>
      <c r="AP229">
        <v>0</v>
      </c>
      <c r="AS229">
        <v>0</v>
      </c>
      <c r="AT229">
        <v>0</v>
      </c>
      <c r="AU229">
        <v>100</v>
      </c>
      <c r="AV229">
        <v>100</v>
      </c>
      <c r="AW229">
        <v>0</v>
      </c>
      <c r="AX229">
        <v>0</v>
      </c>
      <c r="AY229">
        <v>0</v>
      </c>
      <c r="BB229">
        <v>0</v>
      </c>
      <c r="BC229">
        <v>1</v>
      </c>
      <c r="BD229">
        <v>0</v>
      </c>
    </row>
    <row r="230" spans="1:57" hidden="1">
      <c r="A230" t="s">
        <v>2567</v>
      </c>
      <c r="B230" t="s">
        <v>2568</v>
      </c>
      <c r="C230" t="s">
        <v>943</v>
      </c>
      <c r="D230" s="89" t="s">
        <v>1361</v>
      </c>
      <c r="F230">
        <v>1</v>
      </c>
      <c r="G230">
        <v>0</v>
      </c>
      <c r="H230" s="82"/>
      <c r="I230" s="82"/>
      <c r="J230" s="92">
        <f>VLOOKUP(A230,'NOMENCLATURES 10052022'!$C$2:$N$3704,12,FALSE)</f>
        <v>730.25800000000004</v>
      </c>
      <c r="L230" s="78">
        <f>VLOOKUP(A230,Feuil2!$A$2:$BN$2000,66,FALSE)</f>
        <v>1.3918511255807491</v>
      </c>
      <c r="M230">
        <v>0</v>
      </c>
      <c r="N230">
        <f t="shared" si="9"/>
        <v>1.3918511255807491</v>
      </c>
      <c r="O230" s="45" t="str">
        <f t="shared" si="11"/>
        <v/>
      </c>
      <c r="P230">
        <v>212.02</v>
      </c>
      <c r="Q230" s="83">
        <f>VLOOKUP(A230,'NOMENCLATURES 10052022'!$C$1:$J$3703,8,FALSE)</f>
        <v>1062.1295200000002</v>
      </c>
      <c r="R230">
        <v>254.42400000000001</v>
      </c>
      <c r="S230" s="45">
        <f t="shared" si="10"/>
        <v>1274.5554240000001</v>
      </c>
      <c r="V230">
        <v>1</v>
      </c>
      <c r="W230">
        <v>1</v>
      </c>
      <c r="AF230">
        <v>1</v>
      </c>
      <c r="AO230">
        <v>0</v>
      </c>
      <c r="AP230">
        <v>0</v>
      </c>
      <c r="AS230">
        <v>0</v>
      </c>
      <c r="AT230">
        <v>0</v>
      </c>
      <c r="AU230">
        <v>100</v>
      </c>
      <c r="AV230">
        <v>100</v>
      </c>
      <c r="AW230">
        <v>0</v>
      </c>
      <c r="AX230">
        <v>0</v>
      </c>
      <c r="AY230">
        <v>0</v>
      </c>
      <c r="BB230">
        <v>0</v>
      </c>
      <c r="BC230">
        <v>0</v>
      </c>
      <c r="BD230">
        <v>0</v>
      </c>
    </row>
    <row r="231" spans="1:57" hidden="1">
      <c r="A231" t="s">
        <v>2571</v>
      </c>
      <c r="B231" t="s">
        <v>2572</v>
      </c>
      <c r="C231" t="s">
        <v>943</v>
      </c>
      <c r="D231" s="89" t="s">
        <v>1361</v>
      </c>
      <c r="F231">
        <v>1</v>
      </c>
      <c r="G231">
        <v>0</v>
      </c>
      <c r="H231" s="82"/>
      <c r="I231" s="82"/>
      <c r="J231" s="92">
        <f>VLOOKUP(A231,'NOMENCLATURES 10052022'!$C$2:$N$3704,12,FALSE)</f>
        <v>729.59800000000007</v>
      </c>
      <c r="L231" s="78">
        <f>VLOOKUP(A231,Feuil2!$A$2:$BN$2000,66,FALSE)</f>
        <v>1.3920847225685247</v>
      </c>
      <c r="M231">
        <v>0</v>
      </c>
      <c r="N231">
        <f t="shared" si="9"/>
        <v>1.3920847225685247</v>
      </c>
      <c r="O231" s="45" t="str">
        <f t="shared" si="11"/>
        <v/>
      </c>
      <c r="P231">
        <v>187.91</v>
      </c>
      <c r="Q231" s="83">
        <f>VLOOKUP(A231,'NOMENCLATURES 10052022'!$C$1:$J$3703,8,FALSE)</f>
        <v>1061.2517200000002</v>
      </c>
      <c r="R231">
        <v>225.49199999999999</v>
      </c>
      <c r="S231" s="45">
        <f t="shared" si="10"/>
        <v>1273.5020640000002</v>
      </c>
      <c r="V231">
        <v>1</v>
      </c>
      <c r="W231">
        <v>1</v>
      </c>
      <c r="AF231">
        <v>1</v>
      </c>
      <c r="AO231">
        <v>0</v>
      </c>
      <c r="AP231">
        <v>0</v>
      </c>
      <c r="AS231">
        <v>0</v>
      </c>
      <c r="AT231">
        <v>0</v>
      </c>
      <c r="AU231">
        <v>100</v>
      </c>
      <c r="AV231">
        <v>100</v>
      </c>
      <c r="AW231">
        <v>0</v>
      </c>
      <c r="AX231">
        <v>0</v>
      </c>
      <c r="AY231">
        <v>0</v>
      </c>
      <c r="BB231">
        <v>0</v>
      </c>
      <c r="BC231">
        <v>0</v>
      </c>
      <c r="BD231">
        <v>0</v>
      </c>
    </row>
    <row r="232" spans="1:57" hidden="1">
      <c r="A232" t="s">
        <v>2599</v>
      </c>
      <c r="B232" t="s">
        <v>2600</v>
      </c>
      <c r="C232" t="s">
        <v>943</v>
      </c>
      <c r="D232" s="89" t="s">
        <v>1361</v>
      </c>
      <c r="F232">
        <v>1</v>
      </c>
      <c r="G232">
        <v>6.52</v>
      </c>
      <c r="H232" s="82"/>
      <c r="I232" s="82"/>
      <c r="J232" s="92">
        <f>VLOOKUP(A232,'NOMENCLATURES 10052022'!$C$2:$N$3704,12,FALSE)</f>
        <v>6.4569999999999999</v>
      </c>
      <c r="L232" s="78">
        <f>VLOOKUP(A232,Feuil2!$A$2:$BN$2000,66,FALSE)</f>
        <v>2</v>
      </c>
      <c r="M232">
        <v>2</v>
      </c>
      <c r="N232">
        <f t="shared" si="9"/>
        <v>0</v>
      </c>
      <c r="O232" s="45">
        <f t="shared" si="11"/>
        <v>2</v>
      </c>
      <c r="P232">
        <v>13.04</v>
      </c>
      <c r="Q232" s="83">
        <f>VLOOKUP(A232,'NOMENCLATURES 10052022'!$C$1:$J$3703,8,FALSE)</f>
        <v>13.619400000000001</v>
      </c>
      <c r="R232">
        <v>15.648</v>
      </c>
      <c r="S232" s="45">
        <f t="shared" si="10"/>
        <v>16.34328</v>
      </c>
      <c r="AO232">
        <v>0</v>
      </c>
      <c r="AP232">
        <v>0</v>
      </c>
      <c r="AS232">
        <v>0</v>
      </c>
      <c r="AT232">
        <v>0</v>
      </c>
      <c r="AU232">
        <v>100</v>
      </c>
      <c r="AV232">
        <v>100</v>
      </c>
      <c r="AW232">
        <v>0</v>
      </c>
      <c r="AX232">
        <v>0</v>
      </c>
      <c r="AY232">
        <v>0</v>
      </c>
      <c r="BB232">
        <v>0</v>
      </c>
      <c r="BC232">
        <v>1</v>
      </c>
      <c r="BD232">
        <v>0</v>
      </c>
      <c r="BE232" t="s">
        <v>2601</v>
      </c>
    </row>
    <row r="233" spans="1:57" hidden="1">
      <c r="A233" t="s">
        <v>2609</v>
      </c>
      <c r="B233" t="s">
        <v>2610</v>
      </c>
      <c r="C233" t="s">
        <v>943</v>
      </c>
      <c r="D233" s="89" t="s">
        <v>1361</v>
      </c>
      <c r="F233">
        <v>1</v>
      </c>
      <c r="G233">
        <v>0</v>
      </c>
      <c r="H233" s="82"/>
      <c r="I233" s="82"/>
      <c r="J233" s="92">
        <f>VLOOKUP(A233,'NOMENCLATURES 10052022'!$C$2:$N$3704,12,FALSE)</f>
        <v>213.83199999999999</v>
      </c>
      <c r="L233" s="78">
        <f>VLOOKUP(A233,Feuil2!$A$2:$BN$2000,66,FALSE)</f>
        <v>0</v>
      </c>
      <c r="M233">
        <v>0</v>
      </c>
      <c r="N233">
        <f t="shared" si="9"/>
        <v>0</v>
      </c>
      <c r="O233" s="45">
        <f t="shared" si="11"/>
        <v>0</v>
      </c>
      <c r="P233">
        <v>325</v>
      </c>
      <c r="Q233" s="83">
        <f>VLOOKUP(A233,'NOMENCLATURES 10052022'!$C$1:$J$3703,8,FALSE)</f>
        <v>326.79725000000002</v>
      </c>
      <c r="R233">
        <v>390</v>
      </c>
      <c r="S233" s="45">
        <f t="shared" si="10"/>
        <v>392.1567</v>
      </c>
      <c r="AF233">
        <v>1</v>
      </c>
      <c r="AO233">
        <v>0</v>
      </c>
      <c r="AP233">
        <v>0</v>
      </c>
      <c r="AS233">
        <v>0</v>
      </c>
      <c r="AT233">
        <v>0</v>
      </c>
      <c r="AU233">
        <v>100</v>
      </c>
      <c r="AV233">
        <v>100</v>
      </c>
      <c r="AW233">
        <v>0</v>
      </c>
      <c r="AX233">
        <v>0</v>
      </c>
      <c r="AY233">
        <v>0</v>
      </c>
      <c r="BB233">
        <v>0</v>
      </c>
      <c r="BC233">
        <v>0</v>
      </c>
      <c r="BD233">
        <v>0</v>
      </c>
    </row>
    <row r="234" spans="1:57" hidden="1">
      <c r="A234" t="s">
        <v>194</v>
      </c>
      <c r="B234" t="s">
        <v>195</v>
      </c>
      <c r="C234" t="s">
        <v>943</v>
      </c>
      <c r="D234" s="89" t="s">
        <v>1361</v>
      </c>
      <c r="F234">
        <v>1</v>
      </c>
      <c r="G234">
        <v>0</v>
      </c>
      <c r="H234" s="82"/>
      <c r="I234" s="82"/>
      <c r="J234" s="92">
        <f>VLOOKUP(A234,'NOMENCLATURES 10052022'!$C$2:$N$3704,12,FALSE)</f>
        <v>1601.2370000000001</v>
      </c>
      <c r="L234" s="78">
        <f>VLOOKUP(A234,Feuil2!$A$2:$BN$2000,66,FALSE)</f>
        <v>0</v>
      </c>
      <c r="M234">
        <v>0</v>
      </c>
      <c r="N234">
        <f t="shared" si="9"/>
        <v>0</v>
      </c>
      <c r="O234" s="45">
        <f t="shared" si="11"/>
        <v>0</v>
      </c>
      <c r="P234" s="34">
        <v>2675</v>
      </c>
      <c r="Q234" s="83">
        <v>2675</v>
      </c>
      <c r="R234" s="34">
        <v>3210</v>
      </c>
      <c r="S234" s="45">
        <f t="shared" si="10"/>
        <v>3210</v>
      </c>
      <c r="AO234">
        <v>0</v>
      </c>
      <c r="AP234">
        <v>0</v>
      </c>
      <c r="AS234">
        <v>0</v>
      </c>
      <c r="AT234">
        <v>0</v>
      </c>
      <c r="AU234">
        <v>100</v>
      </c>
      <c r="AV234">
        <v>100</v>
      </c>
      <c r="AW234">
        <v>0</v>
      </c>
      <c r="AX234">
        <v>0</v>
      </c>
      <c r="AY234">
        <v>0</v>
      </c>
      <c r="BB234">
        <v>0</v>
      </c>
      <c r="BC234">
        <v>1</v>
      </c>
      <c r="BD234">
        <v>0</v>
      </c>
    </row>
    <row r="235" spans="1:57" hidden="1">
      <c r="A235" t="s">
        <v>196</v>
      </c>
      <c r="B235" t="s">
        <v>197</v>
      </c>
      <c r="C235" t="s">
        <v>943</v>
      </c>
      <c r="D235" s="89" t="s">
        <v>1361</v>
      </c>
      <c r="F235">
        <v>1</v>
      </c>
      <c r="G235">
        <v>0</v>
      </c>
      <c r="H235" s="82"/>
      <c r="I235" s="82"/>
      <c r="J235" s="92">
        <f>VLOOKUP(A235,'NOMENCLATURES 10052022'!$C$2:$N$3704,12,FALSE)</f>
        <v>1763.433</v>
      </c>
      <c r="L235" s="78">
        <f>VLOOKUP(A235,Feuil2!$A$2:$BN$2000,66,FALSE)</f>
        <v>0</v>
      </c>
      <c r="M235">
        <v>0</v>
      </c>
      <c r="N235">
        <f t="shared" si="9"/>
        <v>0</v>
      </c>
      <c r="O235" s="45">
        <f t="shared" si="11"/>
        <v>0</v>
      </c>
      <c r="P235" s="34">
        <v>2825</v>
      </c>
      <c r="Q235" s="83">
        <v>2825</v>
      </c>
      <c r="R235" s="34">
        <v>3390</v>
      </c>
      <c r="S235" s="45">
        <f t="shared" si="10"/>
        <v>3390</v>
      </c>
      <c r="AO235">
        <v>0</v>
      </c>
      <c r="AP235">
        <v>0</v>
      </c>
      <c r="AS235">
        <v>0</v>
      </c>
      <c r="AT235">
        <v>0</v>
      </c>
      <c r="AU235">
        <v>100</v>
      </c>
      <c r="AV235">
        <v>100</v>
      </c>
      <c r="AW235">
        <v>0</v>
      </c>
      <c r="AX235">
        <v>0</v>
      </c>
      <c r="AY235">
        <v>0</v>
      </c>
      <c r="BB235">
        <v>0</v>
      </c>
      <c r="BC235">
        <v>1</v>
      </c>
      <c r="BD235">
        <v>0</v>
      </c>
    </row>
    <row r="236" spans="1:57" hidden="1">
      <c r="A236" t="s">
        <v>192</v>
      </c>
      <c r="B236" t="s">
        <v>193</v>
      </c>
      <c r="C236" t="s">
        <v>943</v>
      </c>
      <c r="D236" s="89" t="s">
        <v>1361</v>
      </c>
      <c r="F236">
        <v>1</v>
      </c>
      <c r="G236">
        <v>0</v>
      </c>
      <c r="H236" s="82"/>
      <c r="I236" s="82"/>
      <c r="J236" s="92">
        <f>VLOOKUP(A236,'NOMENCLATURES 10052022'!$C$2:$N$3704,12,FALSE)</f>
        <v>1392.1389999999999</v>
      </c>
      <c r="L236" s="78">
        <f>VLOOKUP(A236,Feuil2!$A$2:$BN$2000,66,FALSE)</f>
        <v>0</v>
      </c>
      <c r="M236">
        <v>0</v>
      </c>
      <c r="N236">
        <f t="shared" si="9"/>
        <v>0</v>
      </c>
      <c r="O236" s="45">
        <f t="shared" si="11"/>
        <v>0</v>
      </c>
      <c r="P236" s="34">
        <v>2425</v>
      </c>
      <c r="Q236" s="83">
        <v>2425</v>
      </c>
      <c r="R236" s="34">
        <v>2910</v>
      </c>
      <c r="S236" s="45">
        <f t="shared" si="10"/>
        <v>2910</v>
      </c>
      <c r="AO236">
        <v>0</v>
      </c>
      <c r="AP236">
        <v>0</v>
      </c>
      <c r="AS236">
        <v>0</v>
      </c>
      <c r="AT236">
        <v>0</v>
      </c>
      <c r="AU236">
        <v>100</v>
      </c>
      <c r="AV236">
        <v>100</v>
      </c>
      <c r="AW236">
        <v>0</v>
      </c>
      <c r="AX236">
        <v>0</v>
      </c>
      <c r="AY236">
        <v>0</v>
      </c>
      <c r="BB236">
        <v>0</v>
      </c>
      <c r="BC236">
        <v>1</v>
      </c>
      <c r="BD236">
        <v>0</v>
      </c>
    </row>
    <row r="237" spans="1:57" hidden="1">
      <c r="A237" t="s">
        <v>246</v>
      </c>
      <c r="B237" t="s">
        <v>2708</v>
      </c>
      <c r="C237" t="s">
        <v>943</v>
      </c>
      <c r="D237" s="89" t="s">
        <v>1361</v>
      </c>
      <c r="F237">
        <v>1</v>
      </c>
      <c r="G237">
        <v>0</v>
      </c>
      <c r="H237" s="82"/>
      <c r="I237" s="82"/>
      <c r="J237" s="92">
        <f>VLOOKUP(A237,'NOMENCLATURES 10052022'!$C$2:$N$3704,12,FALSE)</f>
        <v>647.67449999999985</v>
      </c>
      <c r="L237" s="78" t="e">
        <f>VLOOKUP(A237,Feuil2!$A$2:$BN$2000,66,FALSE)</f>
        <v>#N/A</v>
      </c>
      <c r="M237">
        <v>0</v>
      </c>
      <c r="N237" t="e">
        <f t="shared" si="9"/>
        <v>#N/A</v>
      </c>
      <c r="O237" s="45" t="e">
        <f t="shared" si="11"/>
        <v>#N/A</v>
      </c>
      <c r="P237" s="34">
        <v>1108.3800000000001</v>
      </c>
      <c r="Q237" s="83">
        <f>VLOOKUP(A237,'NOMENCLATURES 10052022'!$C$1:$J$3703,8,FALSE)</f>
        <v>1136.4652750000002</v>
      </c>
      <c r="R237" s="34">
        <v>1330.056</v>
      </c>
      <c r="S237" s="45">
        <f t="shared" si="10"/>
        <v>1363.7583300000003</v>
      </c>
      <c r="T237">
        <v>1</v>
      </c>
      <c r="AF237">
        <v>1</v>
      </c>
      <c r="AO237">
        <v>0</v>
      </c>
      <c r="AP237">
        <v>0</v>
      </c>
      <c r="AS237">
        <v>0</v>
      </c>
      <c r="AT237">
        <v>0</v>
      </c>
      <c r="AU237">
        <v>100</v>
      </c>
      <c r="AV237">
        <v>100</v>
      </c>
      <c r="AW237">
        <v>0</v>
      </c>
      <c r="AX237">
        <v>0</v>
      </c>
      <c r="AY237">
        <v>0</v>
      </c>
      <c r="BB237">
        <v>0</v>
      </c>
      <c r="BC237">
        <v>0</v>
      </c>
      <c r="BD237">
        <v>0</v>
      </c>
    </row>
    <row r="238" spans="1:57" hidden="1">
      <c r="A238" t="s">
        <v>247</v>
      </c>
      <c r="B238" t="s">
        <v>2713</v>
      </c>
      <c r="C238" t="s">
        <v>943</v>
      </c>
      <c r="D238" s="89" t="s">
        <v>1361</v>
      </c>
      <c r="F238">
        <v>1</v>
      </c>
      <c r="G238">
        <v>0</v>
      </c>
      <c r="H238" s="82"/>
      <c r="I238" s="82"/>
      <c r="J238" s="92">
        <f>VLOOKUP(A238,'NOMENCLATURES 10052022'!$C$2:$N$3704,12,FALSE)</f>
        <v>731.91449999999986</v>
      </c>
      <c r="L238" s="78" t="e">
        <f>VLOOKUP(A238,Feuil2!$A$2:$BN$2000,66,FALSE)</f>
        <v>#N/A</v>
      </c>
      <c r="M238">
        <v>0</v>
      </c>
      <c r="N238" t="e">
        <f t="shared" si="9"/>
        <v>#N/A</v>
      </c>
      <c r="O238" s="45" t="e">
        <f t="shared" si="11"/>
        <v>#N/A</v>
      </c>
      <c r="P238" s="34">
        <v>1380</v>
      </c>
      <c r="Q238" s="83">
        <f>VLOOKUP(A238,'NOMENCLATURES 10052022'!$C$1:$J$3703,8,FALSE)</f>
        <v>1288.0972749999999</v>
      </c>
      <c r="R238" s="34">
        <v>1656</v>
      </c>
      <c r="S238" s="45">
        <f t="shared" si="10"/>
        <v>1545.7167299999999</v>
      </c>
      <c r="AF238">
        <v>1</v>
      </c>
      <c r="AO238">
        <v>0</v>
      </c>
      <c r="AP238">
        <v>0</v>
      </c>
      <c r="AS238">
        <v>0</v>
      </c>
      <c r="AT238">
        <v>0</v>
      </c>
      <c r="AU238">
        <v>100</v>
      </c>
      <c r="AV238">
        <v>100</v>
      </c>
      <c r="AW238">
        <v>0</v>
      </c>
      <c r="AX238">
        <v>0</v>
      </c>
      <c r="AY238">
        <v>0</v>
      </c>
      <c r="BB238">
        <v>0</v>
      </c>
      <c r="BC238">
        <v>0</v>
      </c>
      <c r="BD238">
        <v>0</v>
      </c>
    </row>
    <row r="239" spans="1:57" hidden="1">
      <c r="A239" t="s">
        <v>2720</v>
      </c>
      <c r="B239" t="s">
        <v>2721</v>
      </c>
      <c r="C239" t="s">
        <v>943</v>
      </c>
      <c r="D239" s="89" t="s">
        <v>1361</v>
      </c>
      <c r="E239" t="s">
        <v>1827</v>
      </c>
      <c r="F239">
        <v>1</v>
      </c>
      <c r="G239">
        <v>2.66</v>
      </c>
      <c r="H239" s="82"/>
      <c r="I239" s="82"/>
      <c r="J239" s="92">
        <f>VLOOKUP(A239,'NOMENCLATURES 10052022'!$C$2:$N$3704,12,FALSE)</f>
        <v>2.9800000000000004</v>
      </c>
      <c r="L239" s="78" t="e">
        <f>VLOOKUP(A239,Feuil2!$A$2:$BN$2000,66,FALSE)</f>
        <v>#N/A</v>
      </c>
      <c r="M239">
        <v>1.1127819999999999</v>
      </c>
      <c r="N239" t="e">
        <f t="shared" si="9"/>
        <v>#N/A</v>
      </c>
      <c r="O239" s="45" t="e">
        <f t="shared" si="11"/>
        <v>#N/A</v>
      </c>
      <c r="P239">
        <v>2.96</v>
      </c>
      <c r="Q239" s="83">
        <f>VLOOKUP(A239,'NOMENCLATURES 10052022'!$C$1:$J$3703,8,FALSE)</f>
        <v>4.4700000000000006</v>
      </c>
      <c r="R239">
        <v>3.552</v>
      </c>
      <c r="S239" s="45">
        <f t="shared" si="10"/>
        <v>5.3640000000000008</v>
      </c>
      <c r="AF239">
        <v>1</v>
      </c>
      <c r="AO239">
        <v>0</v>
      </c>
      <c r="AP239">
        <v>0</v>
      </c>
      <c r="AS239">
        <v>0</v>
      </c>
      <c r="AT239">
        <v>0</v>
      </c>
      <c r="AU239">
        <v>100</v>
      </c>
      <c r="AV239">
        <v>100</v>
      </c>
      <c r="AW239">
        <v>0</v>
      </c>
      <c r="AX239">
        <v>0</v>
      </c>
      <c r="AY239">
        <v>0</v>
      </c>
      <c r="BB239">
        <v>0</v>
      </c>
      <c r="BC239">
        <v>0</v>
      </c>
      <c r="BD239">
        <v>0</v>
      </c>
    </row>
    <row r="240" spans="1:57" hidden="1">
      <c r="A240" t="s">
        <v>2722</v>
      </c>
      <c r="B240" t="s">
        <v>2723</v>
      </c>
      <c r="C240" t="s">
        <v>943</v>
      </c>
      <c r="D240" s="89" t="s">
        <v>1361</v>
      </c>
      <c r="E240" t="s">
        <v>1827</v>
      </c>
      <c r="F240">
        <v>1</v>
      </c>
      <c r="G240">
        <v>4.07</v>
      </c>
      <c r="H240" s="82"/>
      <c r="I240" s="82"/>
      <c r="J240" s="92">
        <f>VLOOKUP(A240,'NOMENCLATURES 10052022'!$C$2:$N$3704,12,FALSE)</f>
        <v>4.4600000000000009</v>
      </c>
      <c r="L240" s="78">
        <f>VLOOKUP(A240,Feuil2!$A$2:$BN$2000,66,FALSE)</f>
        <v>1.25</v>
      </c>
      <c r="M240">
        <v>1.3267812999999999</v>
      </c>
      <c r="N240">
        <f t="shared" si="9"/>
        <v>-7.6781299999999941E-2</v>
      </c>
      <c r="O240" s="45" t="str">
        <f t="shared" si="11"/>
        <v/>
      </c>
      <c r="P240">
        <v>5.4</v>
      </c>
      <c r="Q240" s="83">
        <f>VLOOKUP(A240,'NOMENCLATURES 10052022'!$C$1:$J$3703,8,FALSE)</f>
        <v>6.69</v>
      </c>
      <c r="R240">
        <v>6.48</v>
      </c>
      <c r="S240" s="45">
        <f t="shared" si="10"/>
        <v>8.0280000000000005</v>
      </c>
      <c r="AF240">
        <v>1</v>
      </c>
      <c r="AO240">
        <v>0</v>
      </c>
      <c r="AP240">
        <v>0</v>
      </c>
      <c r="AS240">
        <v>0</v>
      </c>
      <c r="AT240">
        <v>0</v>
      </c>
      <c r="AU240">
        <v>100</v>
      </c>
      <c r="AV240">
        <v>100</v>
      </c>
      <c r="AW240">
        <v>0</v>
      </c>
      <c r="AX240">
        <v>0</v>
      </c>
      <c r="AY240">
        <v>0</v>
      </c>
      <c r="BB240">
        <v>0</v>
      </c>
      <c r="BC240">
        <v>0</v>
      </c>
      <c r="BD240">
        <v>0</v>
      </c>
    </row>
    <row r="241" spans="1:56" hidden="1">
      <c r="A241" t="s">
        <v>2725</v>
      </c>
      <c r="B241" t="s">
        <v>2726</v>
      </c>
      <c r="C241" t="s">
        <v>943</v>
      </c>
      <c r="D241" s="89" t="s">
        <v>1361</v>
      </c>
      <c r="F241">
        <v>1</v>
      </c>
      <c r="G241">
        <v>0</v>
      </c>
      <c r="H241" s="82"/>
      <c r="I241" s="82"/>
      <c r="J241" s="92">
        <f>VLOOKUP(A241,'NOMENCLATURES 10052022'!$C$2:$N$3704,12,FALSE)</f>
        <v>3937.6370000000006</v>
      </c>
      <c r="L241" s="78" t="e">
        <f>VLOOKUP(A241,Feuil2!$A$2:$BN$2000,66,FALSE)</f>
        <v>#N/A</v>
      </c>
      <c r="M241">
        <v>0</v>
      </c>
      <c r="N241" t="e">
        <f t="shared" si="9"/>
        <v>#N/A</v>
      </c>
      <c r="O241" s="45" t="e">
        <f t="shared" si="11"/>
        <v>#N/A</v>
      </c>
      <c r="P241" s="34">
        <v>6950</v>
      </c>
      <c r="Q241" s="83">
        <f>VLOOKUP(A241,'NOMENCLATURES 10052022'!$C$1:$J$3703,8,FALSE)</f>
        <v>5874.6496500000003</v>
      </c>
      <c r="R241" s="34">
        <v>8340</v>
      </c>
      <c r="S241" s="45">
        <f t="shared" si="10"/>
        <v>7049.5795800000005</v>
      </c>
      <c r="AO241">
        <v>0</v>
      </c>
      <c r="AP241">
        <v>0</v>
      </c>
      <c r="AS241">
        <v>0</v>
      </c>
      <c r="AT241">
        <v>0</v>
      </c>
      <c r="AU241">
        <v>100</v>
      </c>
      <c r="AV241">
        <v>100</v>
      </c>
      <c r="AW241">
        <v>0</v>
      </c>
      <c r="AX241">
        <v>0</v>
      </c>
      <c r="AY241">
        <v>0</v>
      </c>
      <c r="BB241">
        <v>0</v>
      </c>
      <c r="BC241">
        <v>1</v>
      </c>
      <c r="BD241">
        <v>0</v>
      </c>
    </row>
    <row r="242" spans="1:56" hidden="1">
      <c r="A242" t="s">
        <v>2735</v>
      </c>
      <c r="B242" t="s">
        <v>2736</v>
      </c>
      <c r="C242" t="s">
        <v>943</v>
      </c>
      <c r="D242" s="89" t="s">
        <v>1361</v>
      </c>
      <c r="F242">
        <v>1</v>
      </c>
      <c r="G242">
        <v>0</v>
      </c>
      <c r="H242" s="82"/>
      <c r="I242" s="82"/>
      <c r="J242" s="92">
        <f>VLOOKUP(A242,'NOMENCLATURES 10052022'!$C$2:$N$3704,12,FALSE)</f>
        <v>12.620000000000001</v>
      </c>
      <c r="L242" s="78" t="e">
        <f>VLOOKUP(A242,Feuil2!$A$2:$BN$2000,66,FALSE)</f>
        <v>#N/A</v>
      </c>
      <c r="M242">
        <v>0</v>
      </c>
      <c r="N242" t="e">
        <f t="shared" si="9"/>
        <v>#N/A</v>
      </c>
      <c r="O242" s="45" t="e">
        <f t="shared" si="11"/>
        <v>#N/A</v>
      </c>
      <c r="P242">
        <v>52.8</v>
      </c>
      <c r="Q242" s="83">
        <f>VLOOKUP(A242,'NOMENCLATURES 10052022'!$C$1:$J$3703,8,FALSE)</f>
        <v>19.275000000000002</v>
      </c>
      <c r="R242">
        <v>63.36</v>
      </c>
      <c r="S242" s="45">
        <f t="shared" si="10"/>
        <v>23.130000000000003</v>
      </c>
      <c r="AO242">
        <v>0</v>
      </c>
      <c r="AP242">
        <v>0</v>
      </c>
      <c r="AS242">
        <v>0</v>
      </c>
      <c r="AT242">
        <v>0</v>
      </c>
      <c r="AU242">
        <v>100</v>
      </c>
      <c r="AV242">
        <v>100</v>
      </c>
      <c r="AW242">
        <v>0</v>
      </c>
      <c r="AX242">
        <v>0</v>
      </c>
      <c r="AY242">
        <v>0</v>
      </c>
      <c r="BB242">
        <v>0</v>
      </c>
      <c r="BC242">
        <v>0</v>
      </c>
      <c r="BD242">
        <v>0</v>
      </c>
    </row>
    <row r="243" spans="1:56" hidden="1">
      <c r="A243" t="s">
        <v>2737</v>
      </c>
      <c r="B243" t="s">
        <v>2738</v>
      </c>
      <c r="C243" t="s">
        <v>943</v>
      </c>
      <c r="D243" s="89" t="s">
        <v>1361</v>
      </c>
      <c r="F243">
        <v>1</v>
      </c>
      <c r="G243">
        <v>0</v>
      </c>
      <c r="H243" s="82"/>
      <c r="I243" s="82"/>
      <c r="J243" s="92">
        <f>VLOOKUP(A243,'NOMENCLATURES 10052022'!$C$2:$N$3704,12,FALSE)</f>
        <v>203.3348</v>
      </c>
      <c r="L243" s="78" t="e">
        <f>VLOOKUP(A243,Feuil2!$A$2:$BN$2000,66,FALSE)</f>
        <v>#N/A</v>
      </c>
      <c r="M243">
        <v>0</v>
      </c>
      <c r="N243" t="e">
        <f t="shared" si="9"/>
        <v>#N/A</v>
      </c>
      <c r="O243" s="45" t="e">
        <f t="shared" si="11"/>
        <v>#N/A</v>
      </c>
      <c r="P243">
        <v>250.85</v>
      </c>
      <c r="Q243" s="83">
        <f>VLOOKUP(A243,'NOMENCLATURES 10052022'!$C$1:$J$3703,8,FALSE)</f>
        <v>303.10102400000005</v>
      </c>
      <c r="R243">
        <v>301.02</v>
      </c>
      <c r="S243" s="45">
        <f t="shared" si="10"/>
        <v>363.72122880000006</v>
      </c>
      <c r="AF243">
        <v>1</v>
      </c>
      <c r="AO243">
        <v>0</v>
      </c>
      <c r="AP243">
        <v>0</v>
      </c>
      <c r="AS243">
        <v>0</v>
      </c>
      <c r="AT243">
        <v>0</v>
      </c>
      <c r="AU243">
        <v>100</v>
      </c>
      <c r="AV243">
        <v>100</v>
      </c>
      <c r="AW243">
        <v>0</v>
      </c>
      <c r="AX243">
        <v>0</v>
      </c>
      <c r="AY243">
        <v>0</v>
      </c>
      <c r="BB243">
        <v>0</v>
      </c>
      <c r="BC243">
        <v>1</v>
      </c>
      <c r="BD243">
        <v>0</v>
      </c>
    </row>
    <row r="244" spans="1:56" hidden="1">
      <c r="A244" t="s">
        <v>2739</v>
      </c>
      <c r="B244" t="s">
        <v>2740</v>
      </c>
      <c r="C244" t="s">
        <v>943</v>
      </c>
      <c r="D244" s="89" t="s">
        <v>1361</v>
      </c>
      <c r="F244">
        <v>1</v>
      </c>
      <c r="G244">
        <v>0</v>
      </c>
      <c r="H244" s="82"/>
      <c r="I244" s="82"/>
      <c r="J244" s="92">
        <f>VLOOKUP(A244,'NOMENCLATURES 10052022'!$C$2:$N$3704,12,FALSE)</f>
        <v>219.85220000000001</v>
      </c>
      <c r="L244" s="78" t="e">
        <f>VLOOKUP(A244,Feuil2!$A$2:$BN$2000,66,FALSE)</f>
        <v>#N/A</v>
      </c>
      <c r="M244">
        <v>0</v>
      </c>
      <c r="N244" t="e">
        <f t="shared" si="9"/>
        <v>#N/A</v>
      </c>
      <c r="O244" s="45" t="e">
        <f t="shared" si="11"/>
        <v>#N/A</v>
      </c>
      <c r="P244">
        <v>272.06</v>
      </c>
      <c r="Q244" s="83">
        <f>VLOOKUP(A244,'NOMENCLATURES 10052022'!$C$1:$J$3703,8,FALSE)</f>
        <v>327.767066</v>
      </c>
      <c r="R244">
        <v>326.47199999999998</v>
      </c>
      <c r="S244" s="45">
        <f t="shared" si="10"/>
        <v>393.32047919999997</v>
      </c>
      <c r="AF244">
        <v>1</v>
      </c>
      <c r="AO244">
        <v>0</v>
      </c>
      <c r="AP244">
        <v>0</v>
      </c>
      <c r="AS244">
        <v>0</v>
      </c>
      <c r="AT244">
        <v>0</v>
      </c>
      <c r="AU244">
        <v>100</v>
      </c>
      <c r="AV244">
        <v>100</v>
      </c>
      <c r="AW244">
        <v>0</v>
      </c>
      <c r="AX244">
        <v>0</v>
      </c>
      <c r="AY244">
        <v>0</v>
      </c>
      <c r="BB244">
        <v>0</v>
      </c>
      <c r="BC244">
        <v>1</v>
      </c>
      <c r="BD244">
        <v>0</v>
      </c>
    </row>
    <row r="245" spans="1:56" hidden="1">
      <c r="A245" t="s">
        <v>2741</v>
      </c>
      <c r="B245" t="s">
        <v>2742</v>
      </c>
      <c r="C245" t="s">
        <v>943</v>
      </c>
      <c r="D245" s="89" t="s">
        <v>1361</v>
      </c>
      <c r="F245">
        <v>1</v>
      </c>
      <c r="G245">
        <v>0</v>
      </c>
      <c r="H245" s="82"/>
      <c r="I245" s="82"/>
      <c r="J245" s="92">
        <f>VLOOKUP(A245,'NOMENCLATURES 10052022'!$C$2:$N$3704,12,FALSE)</f>
        <v>229.36959999999999</v>
      </c>
      <c r="L245" s="78" t="e">
        <f>VLOOKUP(A245,Feuil2!$A$2:$BN$2000,66,FALSE)</f>
        <v>#N/A</v>
      </c>
      <c r="M245">
        <v>0</v>
      </c>
      <c r="N245" t="e">
        <f t="shared" si="9"/>
        <v>#N/A</v>
      </c>
      <c r="O245" s="45" t="e">
        <f t="shared" si="11"/>
        <v>#N/A</v>
      </c>
      <c r="P245">
        <v>284.88</v>
      </c>
      <c r="Q245" s="83">
        <f>VLOOKUP(A245,'NOMENCLATURES 10052022'!$C$1:$J$3703,8,FALSE)</f>
        <v>341.933108</v>
      </c>
      <c r="R245">
        <v>341.85599999999999</v>
      </c>
      <c r="S245" s="45">
        <f t="shared" si="10"/>
        <v>410.31972960000002</v>
      </c>
      <c r="AF245">
        <v>1</v>
      </c>
      <c r="AO245">
        <v>0</v>
      </c>
      <c r="AP245">
        <v>0</v>
      </c>
      <c r="AS245">
        <v>0</v>
      </c>
      <c r="AT245">
        <v>0</v>
      </c>
      <c r="AU245">
        <v>100</v>
      </c>
      <c r="AV245">
        <v>100</v>
      </c>
      <c r="AW245">
        <v>0</v>
      </c>
      <c r="AX245">
        <v>0</v>
      </c>
      <c r="AY245">
        <v>0</v>
      </c>
      <c r="BB245">
        <v>0</v>
      </c>
      <c r="BC245">
        <v>1</v>
      </c>
      <c r="BD245">
        <v>0</v>
      </c>
    </row>
    <row r="246" spans="1:56" hidden="1">
      <c r="A246" t="s">
        <v>2743</v>
      </c>
      <c r="B246" t="s">
        <v>2744</v>
      </c>
      <c r="C246" t="s">
        <v>943</v>
      </c>
      <c r="D246" s="89" t="s">
        <v>1361</v>
      </c>
      <c r="F246">
        <v>1</v>
      </c>
      <c r="G246">
        <v>0</v>
      </c>
      <c r="H246" s="82"/>
      <c r="I246" s="82"/>
      <c r="J246" s="92">
        <f>VLOOKUP(A246,'NOMENCLATURES 10052022'!$C$2:$N$3704,12,FALSE)</f>
        <v>201.81740000000002</v>
      </c>
      <c r="L246" s="78" t="e">
        <f>VLOOKUP(A246,Feuil2!$A$2:$BN$2000,66,FALSE)</f>
        <v>#N/A</v>
      </c>
      <c r="M246">
        <v>0</v>
      </c>
      <c r="N246" t="e">
        <f t="shared" si="9"/>
        <v>#N/A</v>
      </c>
      <c r="O246" s="45" t="e">
        <f t="shared" si="11"/>
        <v>#N/A</v>
      </c>
      <c r="P246">
        <v>467.65</v>
      </c>
      <c r="Q246" s="83">
        <f>VLOOKUP(A246,'NOMENCLATURES 10052022'!$C$1:$J$3703,8,FALSE)</f>
        <v>300.93498200000005</v>
      </c>
      <c r="R246">
        <v>561.17999999999995</v>
      </c>
      <c r="S246" s="45">
        <f t="shared" si="10"/>
        <v>361.12197840000005</v>
      </c>
      <c r="AF246">
        <v>1</v>
      </c>
      <c r="AO246">
        <v>0</v>
      </c>
      <c r="AP246">
        <v>0</v>
      </c>
      <c r="AS246">
        <v>0</v>
      </c>
      <c r="AT246">
        <v>0</v>
      </c>
      <c r="AU246">
        <v>100</v>
      </c>
      <c r="AV246">
        <v>100</v>
      </c>
      <c r="AW246">
        <v>0</v>
      </c>
      <c r="AX246">
        <v>0</v>
      </c>
      <c r="AY246">
        <v>0</v>
      </c>
      <c r="BB246">
        <v>0</v>
      </c>
      <c r="BC246">
        <v>1</v>
      </c>
      <c r="BD246">
        <v>0</v>
      </c>
    </row>
    <row r="247" spans="1:56" hidden="1">
      <c r="A247" t="s">
        <v>2751</v>
      </c>
      <c r="B247" t="s">
        <v>2752</v>
      </c>
      <c r="C247" t="s">
        <v>943</v>
      </c>
      <c r="D247" s="89" t="s">
        <v>1361</v>
      </c>
      <c r="F247">
        <v>1</v>
      </c>
      <c r="G247">
        <v>0</v>
      </c>
      <c r="H247" s="82"/>
      <c r="I247" s="82"/>
      <c r="J247" s="92">
        <f>VLOOKUP(A247,'NOMENCLATURES 10052022'!$C$2:$N$3704,12,FALSE)</f>
        <v>881.53399999999999</v>
      </c>
      <c r="L247" s="78" t="e">
        <f>VLOOKUP(A247,Feuil2!$A$2:$BN$2000,66,FALSE)</f>
        <v>#N/A</v>
      </c>
      <c r="M247">
        <v>0</v>
      </c>
      <c r="N247" t="e">
        <f t="shared" si="9"/>
        <v>#N/A</v>
      </c>
      <c r="O247" s="45" t="e">
        <f t="shared" si="11"/>
        <v>#N/A</v>
      </c>
      <c r="P247" s="34">
        <v>1460.4</v>
      </c>
      <c r="Q247" s="83">
        <f>VLOOKUP(A247,'NOMENCLATURES 10052022'!$C$1:$J$3703,8,FALSE)</f>
        <v>1334.05881</v>
      </c>
      <c r="R247" s="34">
        <v>1752.48</v>
      </c>
      <c r="S247" s="45">
        <f t="shared" si="10"/>
        <v>1600.870572</v>
      </c>
      <c r="AF247">
        <v>1</v>
      </c>
      <c r="AO247">
        <v>0</v>
      </c>
      <c r="AP247">
        <v>0</v>
      </c>
      <c r="AS247">
        <v>0</v>
      </c>
      <c r="AT247">
        <v>0</v>
      </c>
      <c r="AU247">
        <v>100</v>
      </c>
      <c r="AV247">
        <v>100</v>
      </c>
      <c r="AW247">
        <v>0</v>
      </c>
      <c r="AX247">
        <v>0</v>
      </c>
      <c r="AY247">
        <v>0</v>
      </c>
      <c r="BB247">
        <v>0</v>
      </c>
      <c r="BC247">
        <v>1</v>
      </c>
      <c r="BD247">
        <v>0</v>
      </c>
    </row>
    <row r="248" spans="1:56" hidden="1">
      <c r="A248" t="s">
        <v>2753</v>
      </c>
      <c r="B248" t="s">
        <v>2754</v>
      </c>
      <c r="C248" t="s">
        <v>943</v>
      </c>
      <c r="D248" s="89" t="s">
        <v>1361</v>
      </c>
      <c r="F248">
        <v>1</v>
      </c>
      <c r="G248">
        <v>0</v>
      </c>
      <c r="H248" s="82"/>
      <c r="I248" s="82"/>
      <c r="J248" s="92">
        <f>VLOOKUP(A248,'NOMENCLATURES 10052022'!$C$2:$N$3704,12,FALSE)</f>
        <v>800.44400000000007</v>
      </c>
      <c r="L248" s="78" t="e">
        <f>VLOOKUP(A248,Feuil2!$A$2:$BN$2000,66,FALSE)</f>
        <v>#N/A</v>
      </c>
      <c r="M248">
        <v>0</v>
      </c>
      <c r="N248" t="e">
        <f t="shared" si="9"/>
        <v>#N/A</v>
      </c>
      <c r="O248" s="45" t="e">
        <f t="shared" si="11"/>
        <v>#N/A</v>
      </c>
      <c r="P248" s="34">
        <v>1200</v>
      </c>
      <c r="Q248" s="83">
        <f>VLOOKUP(A248,'NOMENCLATURES 10052022'!$C$1:$J$3703,8,FALSE)</f>
        <v>1212.42381</v>
      </c>
      <c r="R248" s="34">
        <v>1440</v>
      </c>
      <c r="S248" s="45">
        <f t="shared" si="10"/>
        <v>1454.908572</v>
      </c>
      <c r="AF248">
        <v>1</v>
      </c>
      <c r="AO248">
        <v>0</v>
      </c>
      <c r="AP248">
        <v>0</v>
      </c>
      <c r="AS248">
        <v>0</v>
      </c>
      <c r="AT248">
        <v>0</v>
      </c>
      <c r="AU248">
        <v>100</v>
      </c>
      <c r="AV248">
        <v>100</v>
      </c>
      <c r="AW248">
        <v>0</v>
      </c>
      <c r="AX248">
        <v>0</v>
      </c>
      <c r="AY248">
        <v>0</v>
      </c>
      <c r="BB248">
        <v>0</v>
      </c>
      <c r="BC248">
        <v>1</v>
      </c>
      <c r="BD248">
        <v>0</v>
      </c>
    </row>
    <row r="249" spans="1:56" hidden="1">
      <c r="A249" t="s">
        <v>2832</v>
      </c>
      <c r="B249" t="s">
        <v>2302</v>
      </c>
      <c r="C249" t="s">
        <v>943</v>
      </c>
      <c r="D249" s="89" t="s">
        <v>1361</v>
      </c>
      <c r="F249">
        <v>1</v>
      </c>
      <c r="G249">
        <v>0</v>
      </c>
      <c r="H249" s="82"/>
      <c r="I249" s="82"/>
      <c r="J249" s="92">
        <f>VLOOKUP(A249,'NOMENCLATURES 10052022'!$C$2:$N$3704,12,FALSE)</f>
        <v>48.78</v>
      </c>
      <c r="L249" s="78" t="e">
        <f>VLOOKUP(A249,Feuil2!$A$2:$BN$2000,66,FALSE)</f>
        <v>#N/A</v>
      </c>
      <c r="M249">
        <v>0</v>
      </c>
      <c r="N249" t="e">
        <f t="shared" si="9"/>
        <v>#N/A</v>
      </c>
      <c r="O249" s="45" t="e">
        <f t="shared" si="11"/>
        <v>#N/A</v>
      </c>
      <c r="P249">
        <v>77.33</v>
      </c>
      <c r="Q249" s="83">
        <v>72.709999999999994</v>
      </c>
      <c r="R249">
        <v>92.796000000000006</v>
      </c>
      <c r="S249" s="45">
        <f t="shared" si="10"/>
        <v>87.251999999999995</v>
      </c>
      <c r="T249">
        <v>1</v>
      </c>
      <c r="X249">
        <v>1</v>
      </c>
      <c r="Y249">
        <v>1</v>
      </c>
      <c r="AF249">
        <v>1</v>
      </c>
      <c r="AO249">
        <v>0</v>
      </c>
      <c r="AP249">
        <v>0</v>
      </c>
      <c r="AS249">
        <v>0</v>
      </c>
      <c r="AT249">
        <v>0</v>
      </c>
      <c r="AU249">
        <v>100</v>
      </c>
      <c r="AV249">
        <v>100</v>
      </c>
      <c r="AW249">
        <v>0</v>
      </c>
      <c r="AX249">
        <v>0</v>
      </c>
      <c r="AY249">
        <v>0</v>
      </c>
      <c r="BB249">
        <v>0</v>
      </c>
      <c r="BC249">
        <v>0</v>
      </c>
      <c r="BD249">
        <v>0</v>
      </c>
    </row>
    <row r="250" spans="1:56" hidden="1">
      <c r="A250" t="s">
        <v>2833</v>
      </c>
      <c r="B250" t="s">
        <v>2834</v>
      </c>
      <c r="C250" t="s">
        <v>943</v>
      </c>
      <c r="D250" s="89" t="s">
        <v>1361</v>
      </c>
      <c r="F250">
        <v>1</v>
      </c>
      <c r="G250">
        <v>0</v>
      </c>
      <c r="H250" s="82"/>
      <c r="I250" s="82"/>
      <c r="J250" s="92" t="e">
        <f>VLOOKUP(A250,'NOMENCLATURES 10052022'!$C$2:$N$3704,12,FALSE)</f>
        <v>#N/A</v>
      </c>
      <c r="L250" s="78" t="e">
        <f>VLOOKUP(A250,Feuil2!$A$2:$BN$2000,66,FALSE)</f>
        <v>#N/A</v>
      </c>
      <c r="M250">
        <v>0</v>
      </c>
      <c r="N250" t="e">
        <f t="shared" si="9"/>
        <v>#N/A</v>
      </c>
      <c r="O250" s="45" t="e">
        <f t="shared" si="11"/>
        <v>#N/A</v>
      </c>
      <c r="P250">
        <v>75</v>
      </c>
      <c r="Q250" s="83">
        <v>70</v>
      </c>
      <c r="R250">
        <v>90</v>
      </c>
      <c r="S250" s="45">
        <f t="shared" si="10"/>
        <v>84</v>
      </c>
      <c r="T250">
        <v>1</v>
      </c>
      <c r="X250">
        <v>1</v>
      </c>
      <c r="Y250">
        <v>1</v>
      </c>
      <c r="AF250">
        <v>1</v>
      </c>
      <c r="AO250">
        <v>0</v>
      </c>
      <c r="AP250">
        <v>0</v>
      </c>
      <c r="AS250">
        <v>0</v>
      </c>
      <c r="AT250">
        <v>0</v>
      </c>
      <c r="AU250">
        <v>100</v>
      </c>
      <c r="AV250">
        <v>100</v>
      </c>
      <c r="AW250">
        <v>0</v>
      </c>
      <c r="AX250">
        <v>0</v>
      </c>
      <c r="AY250">
        <v>0</v>
      </c>
      <c r="BB250">
        <v>0</v>
      </c>
      <c r="BC250">
        <v>0</v>
      </c>
      <c r="BD250">
        <v>0</v>
      </c>
    </row>
    <row r="251" spans="1:56" hidden="1">
      <c r="A251" t="s">
        <v>2837</v>
      </c>
      <c r="B251" t="s">
        <v>2838</v>
      </c>
      <c r="C251" t="s">
        <v>943</v>
      </c>
      <c r="D251" s="89" t="s">
        <v>1361</v>
      </c>
      <c r="F251">
        <v>1</v>
      </c>
      <c r="G251">
        <v>0</v>
      </c>
      <c r="H251" s="82"/>
      <c r="I251" s="82"/>
      <c r="J251" s="92">
        <f>VLOOKUP(A251,'NOMENCLATURES 10052022'!$C$2:$N$3704,12,FALSE)</f>
        <v>672.1389999999999</v>
      </c>
      <c r="L251" s="78" t="e">
        <f>VLOOKUP(A251,Feuil2!$A$2:$BN$2000,66,FALSE)</f>
        <v>#N/A</v>
      </c>
      <c r="M251">
        <v>0</v>
      </c>
      <c r="N251" t="e">
        <f t="shared" si="9"/>
        <v>#N/A</v>
      </c>
      <c r="O251" s="45" t="e">
        <f t="shared" si="11"/>
        <v>#N/A</v>
      </c>
      <c r="P251" s="34">
        <v>1250</v>
      </c>
      <c r="Q251" s="83">
        <f>VLOOKUP(A251,'NOMENCLATURES 10052022'!$C$1:$J$3703,8,FALSE)</f>
        <v>992.10654999999986</v>
      </c>
      <c r="R251" s="34">
        <v>1500</v>
      </c>
      <c r="S251" s="45">
        <f t="shared" si="10"/>
        <v>1190.5278599999997</v>
      </c>
      <c r="AO251">
        <v>0</v>
      </c>
      <c r="AP251">
        <v>0</v>
      </c>
      <c r="AS251">
        <v>0</v>
      </c>
      <c r="AT251">
        <v>0</v>
      </c>
      <c r="AU251">
        <v>100</v>
      </c>
      <c r="AV251">
        <v>100</v>
      </c>
      <c r="AW251">
        <v>0</v>
      </c>
      <c r="AX251">
        <v>0</v>
      </c>
      <c r="AY251">
        <v>0</v>
      </c>
      <c r="BB251">
        <v>0</v>
      </c>
      <c r="BC251">
        <v>1</v>
      </c>
      <c r="BD251">
        <v>0</v>
      </c>
    </row>
    <row r="252" spans="1:56" hidden="1">
      <c r="A252" t="s">
        <v>2845</v>
      </c>
      <c r="B252" t="s">
        <v>2846</v>
      </c>
      <c r="C252" t="s">
        <v>943</v>
      </c>
      <c r="D252" s="89" t="s">
        <v>1361</v>
      </c>
      <c r="F252">
        <v>1</v>
      </c>
      <c r="G252">
        <v>0</v>
      </c>
      <c r="H252" s="82"/>
      <c r="I252" s="82"/>
      <c r="J252" s="92">
        <f>VLOOKUP(A252,'NOMENCLATURES 10052022'!$C$2:$N$3704,12,FALSE)</f>
        <v>379.48540000000008</v>
      </c>
      <c r="L252" s="78" t="e">
        <f>VLOOKUP(A252,Feuil2!$A$2:$BN$2000,66,FALSE)</f>
        <v>#N/A</v>
      </c>
      <c r="M252">
        <v>0</v>
      </c>
      <c r="N252" t="e">
        <f t="shared" si="9"/>
        <v>#N/A</v>
      </c>
      <c r="O252" s="45" t="e">
        <f t="shared" si="11"/>
        <v>#N/A</v>
      </c>
      <c r="P252">
        <v>580</v>
      </c>
      <c r="Q252" s="83">
        <v>568.79999999999995</v>
      </c>
      <c r="R252">
        <v>696</v>
      </c>
      <c r="S252" s="45">
        <f t="shared" si="10"/>
        <v>682.56</v>
      </c>
      <c r="AF252">
        <v>1</v>
      </c>
      <c r="AO252">
        <v>0</v>
      </c>
      <c r="AP252">
        <v>0</v>
      </c>
      <c r="AS252">
        <v>0</v>
      </c>
      <c r="AT252">
        <v>0</v>
      </c>
      <c r="AU252">
        <v>100</v>
      </c>
      <c r="AV252">
        <v>100</v>
      </c>
      <c r="AW252">
        <v>0</v>
      </c>
      <c r="AX252">
        <v>0</v>
      </c>
      <c r="AY252">
        <v>0</v>
      </c>
      <c r="BB252">
        <v>0</v>
      </c>
      <c r="BC252">
        <v>1</v>
      </c>
      <c r="BD252">
        <v>0</v>
      </c>
    </row>
    <row r="253" spans="1:56" hidden="1">
      <c r="A253" t="s">
        <v>2847</v>
      </c>
      <c r="B253" t="s">
        <v>2848</v>
      </c>
      <c r="C253" t="s">
        <v>943</v>
      </c>
      <c r="D253" s="89" t="s">
        <v>1361</v>
      </c>
      <c r="F253">
        <v>1</v>
      </c>
      <c r="G253">
        <v>0</v>
      </c>
      <c r="H253" s="82"/>
      <c r="I253" s="82"/>
      <c r="J253" s="92">
        <f>VLOOKUP(A253,'NOMENCLATURES 10052022'!$C$2:$N$3704,12,FALSE)</f>
        <v>380.71279999999996</v>
      </c>
      <c r="L253" s="78" t="e">
        <f>VLOOKUP(A253,Feuil2!$A$2:$BN$2000,66,FALSE)</f>
        <v>#N/A</v>
      </c>
      <c r="M253">
        <v>0</v>
      </c>
      <c r="N253" t="e">
        <f t="shared" si="9"/>
        <v>#N/A</v>
      </c>
      <c r="O253" s="45" t="e">
        <f t="shared" si="11"/>
        <v>#N/A</v>
      </c>
      <c r="P253">
        <v>580</v>
      </c>
      <c r="Q253" s="83">
        <f>VLOOKUP(A253,'NOMENCLATURES 10052022'!$C$1:$J$3703,8,FALSE)</f>
        <v>568.80116399999986</v>
      </c>
      <c r="R253">
        <v>696</v>
      </c>
      <c r="S253" s="45">
        <f t="shared" si="10"/>
        <v>682.56139679999978</v>
      </c>
      <c r="AF253">
        <v>1</v>
      </c>
      <c r="AO253">
        <v>0</v>
      </c>
      <c r="AP253">
        <v>0</v>
      </c>
      <c r="AS253">
        <v>0</v>
      </c>
      <c r="AT253">
        <v>0</v>
      </c>
      <c r="AU253">
        <v>100</v>
      </c>
      <c r="AV253">
        <v>100</v>
      </c>
      <c r="AW253">
        <v>0</v>
      </c>
      <c r="AX253">
        <v>0</v>
      </c>
      <c r="AY253">
        <v>0</v>
      </c>
      <c r="BB253">
        <v>0</v>
      </c>
      <c r="BC253">
        <v>1</v>
      </c>
      <c r="BD253">
        <v>0</v>
      </c>
    </row>
    <row r="254" spans="1:56" hidden="1">
      <c r="A254" t="s">
        <v>2849</v>
      </c>
      <c r="B254" t="s">
        <v>2850</v>
      </c>
      <c r="C254" t="s">
        <v>943</v>
      </c>
      <c r="D254" s="89" t="s">
        <v>1361</v>
      </c>
      <c r="F254">
        <v>1</v>
      </c>
      <c r="G254">
        <v>0</v>
      </c>
      <c r="H254" s="82"/>
      <c r="I254" s="82"/>
      <c r="J254" s="92">
        <f>VLOOKUP(A254,'NOMENCLATURES 10052022'!$C$2:$N$3704,12,FALSE)</f>
        <v>249.45499999999996</v>
      </c>
      <c r="L254" s="78" t="e">
        <f>VLOOKUP(A254,Feuil2!$A$2:$BN$2000,66,FALSE)</f>
        <v>#N/A</v>
      </c>
      <c r="M254">
        <v>0</v>
      </c>
      <c r="N254" t="e">
        <f t="shared" si="9"/>
        <v>#N/A</v>
      </c>
      <c r="O254" s="45" t="e">
        <f t="shared" si="11"/>
        <v>#N/A</v>
      </c>
      <c r="P254">
        <v>375</v>
      </c>
      <c r="Q254" s="83">
        <f>VLOOKUP(A254,'NOMENCLATURES 10052022'!$C$1:$J$3703,8,FALSE)</f>
        <v>380.51074999999997</v>
      </c>
      <c r="R254">
        <v>450</v>
      </c>
      <c r="S254" s="45">
        <f t="shared" si="10"/>
        <v>456.61289999999997</v>
      </c>
      <c r="AF254">
        <v>1</v>
      </c>
      <c r="AO254">
        <v>0</v>
      </c>
      <c r="AP254">
        <v>0</v>
      </c>
      <c r="AS254">
        <v>0</v>
      </c>
      <c r="AT254">
        <v>0</v>
      </c>
      <c r="AU254">
        <v>100</v>
      </c>
      <c r="AV254">
        <v>100</v>
      </c>
      <c r="AW254">
        <v>0</v>
      </c>
      <c r="AX254">
        <v>0</v>
      </c>
      <c r="AY254">
        <v>0</v>
      </c>
      <c r="BB254">
        <v>0</v>
      </c>
      <c r="BC254">
        <v>0</v>
      </c>
      <c r="BD254">
        <v>0</v>
      </c>
    </row>
    <row r="255" spans="1:56" hidden="1">
      <c r="A255" t="s">
        <v>2891</v>
      </c>
      <c r="B255" t="s">
        <v>2892</v>
      </c>
      <c r="C255" t="s">
        <v>943</v>
      </c>
      <c r="D255" s="89" t="s">
        <v>1361</v>
      </c>
      <c r="F255">
        <v>1</v>
      </c>
      <c r="G255">
        <v>0</v>
      </c>
      <c r="H255" s="82"/>
      <c r="I255" s="82"/>
      <c r="J255" s="92">
        <f>VLOOKUP(A255,'NOMENCLATURES 10052022'!$C$2:$N$3704,12,FALSE)</f>
        <v>382.26805000000002</v>
      </c>
      <c r="L255" s="78" t="e">
        <f>VLOOKUP(A255,Feuil2!$A$2:$BN$2000,66,FALSE)</f>
        <v>#N/A</v>
      </c>
      <c r="M255">
        <v>0</v>
      </c>
      <c r="N255" t="e">
        <f t="shared" si="9"/>
        <v>#N/A</v>
      </c>
      <c r="O255" s="45" t="e">
        <f t="shared" si="11"/>
        <v>#N/A</v>
      </c>
      <c r="P255">
        <v>606</v>
      </c>
      <c r="Q255" s="83">
        <f>VLOOKUP(A255,'NOMENCLATURES 10052022'!$C$1:$J$3703,8,FALSE)</f>
        <v>582.76920700000005</v>
      </c>
      <c r="R255">
        <v>727.2</v>
      </c>
      <c r="S255" s="45">
        <f t="shared" si="10"/>
        <v>699.32304840000006</v>
      </c>
      <c r="AF255">
        <v>1</v>
      </c>
      <c r="AO255">
        <v>0</v>
      </c>
      <c r="AP255">
        <v>0</v>
      </c>
      <c r="AS255">
        <v>0</v>
      </c>
      <c r="AT255">
        <v>0</v>
      </c>
      <c r="AU255">
        <v>100</v>
      </c>
      <c r="AV255">
        <v>100</v>
      </c>
      <c r="AW255">
        <v>0</v>
      </c>
      <c r="AX255">
        <v>0</v>
      </c>
      <c r="AY255">
        <v>0</v>
      </c>
      <c r="BB255">
        <v>0</v>
      </c>
      <c r="BC255">
        <v>1</v>
      </c>
      <c r="BD255">
        <v>0</v>
      </c>
    </row>
    <row r="256" spans="1:56" hidden="1">
      <c r="A256" t="s">
        <v>2901</v>
      </c>
      <c r="B256" t="s">
        <v>2902</v>
      </c>
      <c r="C256" t="s">
        <v>943</v>
      </c>
      <c r="D256" s="89" t="s">
        <v>1361</v>
      </c>
      <c r="F256">
        <v>1</v>
      </c>
      <c r="G256">
        <v>0</v>
      </c>
      <c r="H256" s="82"/>
      <c r="I256" s="82"/>
      <c r="J256" s="92">
        <f>VLOOKUP(A256,'NOMENCLATURES 10052022'!$C$2:$N$3704,12,FALSE)</f>
        <v>290.56540000000007</v>
      </c>
      <c r="L256" s="78" t="e">
        <f>VLOOKUP(A256,Feuil2!$A$2:$BN$2000,66,FALSE)</f>
        <v>#N/A</v>
      </c>
      <c r="M256">
        <v>0</v>
      </c>
      <c r="N256" t="e">
        <f t="shared" si="9"/>
        <v>#N/A</v>
      </c>
      <c r="O256" s="45" t="e">
        <f t="shared" si="11"/>
        <v>#N/A</v>
      </c>
      <c r="P256">
        <v>344</v>
      </c>
      <c r="Q256" s="83" t="e">
        <f>VLOOKUP(A256,'NOMENCLATURES 10052022'!$C$1:$J$3703,8,FALSE)</f>
        <v>#N/A</v>
      </c>
      <c r="R256">
        <v>412.8</v>
      </c>
      <c r="S256" s="45" t="e">
        <f t="shared" si="10"/>
        <v>#N/A</v>
      </c>
      <c r="AF256">
        <v>1</v>
      </c>
      <c r="AO256">
        <v>0</v>
      </c>
      <c r="AP256">
        <v>0</v>
      </c>
      <c r="AS256">
        <v>0</v>
      </c>
      <c r="AT256">
        <v>0</v>
      </c>
      <c r="AU256">
        <v>100</v>
      </c>
      <c r="AV256">
        <v>100</v>
      </c>
      <c r="AW256">
        <v>0</v>
      </c>
      <c r="AX256">
        <v>0</v>
      </c>
      <c r="AY256">
        <v>0</v>
      </c>
      <c r="BB256">
        <v>0</v>
      </c>
      <c r="BC256">
        <v>1</v>
      </c>
      <c r="BD256">
        <v>0</v>
      </c>
    </row>
    <row r="257" spans="1:56" hidden="1">
      <c r="A257" t="s">
        <v>2412</v>
      </c>
      <c r="B257" t="s">
        <v>2413</v>
      </c>
      <c r="C257" t="s">
        <v>2155</v>
      </c>
      <c r="D257" s="89" t="s">
        <v>1361</v>
      </c>
      <c r="F257">
        <v>1</v>
      </c>
      <c r="G257">
        <v>31.92</v>
      </c>
      <c r="H257" s="82" t="s">
        <v>3320</v>
      </c>
      <c r="I257" s="82"/>
      <c r="J257" s="92" t="e">
        <f>VLOOKUP(A257,'NOMENCLATURES 10052022'!$C$2:$N$3704,12,FALSE)</f>
        <v>#N/A</v>
      </c>
      <c r="L257" s="78">
        <f>VLOOKUP(A257,Feuil2!$A$2:$BN$2000,66,FALSE)</f>
        <v>0</v>
      </c>
      <c r="M257">
        <v>1.2120926999999999</v>
      </c>
      <c r="N257">
        <f t="shared" si="9"/>
        <v>-1.2120926999999999</v>
      </c>
      <c r="O257" s="45" t="str">
        <f t="shared" si="11"/>
        <v/>
      </c>
      <c r="P257">
        <v>38.69</v>
      </c>
      <c r="Q257" s="83" t="e">
        <f>VLOOKUP(A257,'NOMENCLATURES 10052022'!$C$1:$J$3703,8,FALSE)</f>
        <v>#N/A</v>
      </c>
      <c r="R257">
        <v>46.43</v>
      </c>
      <c r="S257" s="45" t="e">
        <f t="shared" si="10"/>
        <v>#N/A</v>
      </c>
      <c r="AO257">
        <v>0</v>
      </c>
      <c r="AP257">
        <v>0</v>
      </c>
      <c r="AS257">
        <v>0</v>
      </c>
      <c r="AT257">
        <v>0</v>
      </c>
      <c r="AU257">
        <v>100</v>
      </c>
      <c r="AV257">
        <v>100</v>
      </c>
      <c r="AW257">
        <v>0</v>
      </c>
      <c r="AX257">
        <v>0</v>
      </c>
      <c r="AY257">
        <v>0</v>
      </c>
      <c r="BB257">
        <v>0</v>
      </c>
      <c r="BC257">
        <v>0</v>
      </c>
      <c r="BD257">
        <v>0</v>
      </c>
    </row>
    <row r="258" spans="1:56" hidden="1">
      <c r="A258" t="s">
        <v>2443</v>
      </c>
      <c r="B258" t="s">
        <v>2444</v>
      </c>
      <c r="C258" t="s">
        <v>1667</v>
      </c>
      <c r="D258" s="89" t="s">
        <v>1361</v>
      </c>
      <c r="E258" t="s">
        <v>931</v>
      </c>
      <c r="F258">
        <v>1</v>
      </c>
      <c r="G258">
        <v>2.31</v>
      </c>
      <c r="H258" s="82"/>
      <c r="I258" s="82"/>
      <c r="J258" s="92">
        <f>VLOOKUP(A258,'NOMENCLATURES 10052022'!$C$2:$N$3704,12,FALSE)</f>
        <v>2.3620000000000001</v>
      </c>
      <c r="L258" s="78">
        <f>VLOOKUP(A258,Feuil2!$A$2:$BN$2000,66,FALSE)</f>
        <v>1.25</v>
      </c>
      <c r="M258">
        <v>1.2510823</v>
      </c>
      <c r="N258">
        <f t="shared" si="9"/>
        <v>-1.0822999999999805E-3</v>
      </c>
      <c r="O258" s="45" t="str">
        <f t="shared" si="11"/>
        <v/>
      </c>
      <c r="P258">
        <v>2.89</v>
      </c>
      <c r="Q258" s="83">
        <f>VLOOKUP(A258,'NOMENCLATURES 10052022'!$C$1:$J$3703,8,FALSE)</f>
        <v>3.3114600000000003</v>
      </c>
      <c r="R258">
        <v>3.468</v>
      </c>
      <c r="S258" s="45">
        <f t="shared" si="10"/>
        <v>3.9737520000000002</v>
      </c>
      <c r="AO258">
        <v>0</v>
      </c>
      <c r="AP258">
        <v>0</v>
      </c>
      <c r="AS258">
        <v>0</v>
      </c>
      <c r="AT258">
        <v>0</v>
      </c>
      <c r="AU258">
        <v>100</v>
      </c>
      <c r="AV258">
        <v>100</v>
      </c>
      <c r="AW258">
        <v>0</v>
      </c>
      <c r="AX258">
        <v>0</v>
      </c>
      <c r="AY258">
        <v>0</v>
      </c>
      <c r="BB258">
        <v>0</v>
      </c>
      <c r="BC258">
        <v>0</v>
      </c>
      <c r="BD258">
        <v>0</v>
      </c>
    </row>
    <row r="259" spans="1:56" hidden="1">
      <c r="A259" t="s">
        <v>2445</v>
      </c>
      <c r="B259" t="s">
        <v>2446</v>
      </c>
      <c r="C259" t="s">
        <v>1667</v>
      </c>
      <c r="D259" s="89" t="s">
        <v>1361</v>
      </c>
      <c r="E259" t="s">
        <v>931</v>
      </c>
      <c r="F259">
        <v>1</v>
      </c>
      <c r="G259">
        <v>2.4900000000000002</v>
      </c>
      <c r="H259" s="82"/>
      <c r="I259" s="82"/>
      <c r="J259" s="92">
        <f>VLOOKUP(A259,'NOMENCLATURES 10052022'!$C$2:$N$3704,12,FALSE)</f>
        <v>2.5436000000000001</v>
      </c>
      <c r="L259" s="78">
        <f>VLOOKUP(A259,Feuil2!$A$2:$BN$2000,66,FALSE)</f>
        <v>1.25</v>
      </c>
      <c r="M259">
        <v>1.248996</v>
      </c>
      <c r="N259">
        <f t="shared" ref="N259:N322" si="12">L259-M259</f>
        <v>1.0040000000000049E-3</v>
      </c>
      <c r="O259" s="45" t="str">
        <f t="shared" si="11"/>
        <v/>
      </c>
      <c r="P259">
        <v>3.11</v>
      </c>
      <c r="Q259" s="83">
        <f>VLOOKUP(A259,'NOMENCLATURES 10052022'!$C$1:$J$3703,8,FALSE)</f>
        <v>3.5529880000000005</v>
      </c>
      <c r="R259">
        <v>3.7320000000000002</v>
      </c>
      <c r="S259" s="45">
        <f t="shared" ref="S259:S322" si="13">Q259*1.2</f>
        <v>4.2635856000000008</v>
      </c>
      <c r="U259">
        <v>1</v>
      </c>
      <c r="V259">
        <v>1</v>
      </c>
      <c r="AO259">
        <v>0</v>
      </c>
      <c r="AP259">
        <v>0</v>
      </c>
      <c r="AS259">
        <v>0</v>
      </c>
      <c r="AT259">
        <v>0</v>
      </c>
      <c r="AU259">
        <v>100</v>
      </c>
      <c r="AV259">
        <v>100</v>
      </c>
      <c r="AW259">
        <v>0</v>
      </c>
      <c r="AX259">
        <v>0</v>
      </c>
      <c r="AY259">
        <v>0</v>
      </c>
      <c r="BB259">
        <v>0</v>
      </c>
      <c r="BC259">
        <v>0</v>
      </c>
      <c r="BD259">
        <v>0</v>
      </c>
    </row>
    <row r="260" spans="1:56" hidden="1">
      <c r="A260" t="s">
        <v>62</v>
      </c>
      <c r="B260" t="s">
        <v>63</v>
      </c>
      <c r="C260" t="s">
        <v>2013</v>
      </c>
      <c r="D260" s="89" t="s">
        <v>1361</v>
      </c>
      <c r="F260">
        <v>1</v>
      </c>
      <c r="G260">
        <v>0</v>
      </c>
      <c r="H260" s="82"/>
      <c r="I260" s="82"/>
      <c r="J260" s="92">
        <f>VLOOKUP(A260,'NOMENCLATURES 10052022'!$C$2:$N$3704,12,FALSE)</f>
        <v>83.060649999999995</v>
      </c>
      <c r="L260" s="78">
        <f>VLOOKUP(A260,Feuil2!$A$2:$BN$2000,66,FALSE)</f>
        <v>0</v>
      </c>
      <c r="M260">
        <v>0</v>
      </c>
      <c r="N260">
        <f t="shared" si="12"/>
        <v>0</v>
      </c>
      <c r="O260" s="45">
        <f t="shared" si="11"/>
        <v>0</v>
      </c>
      <c r="P260">
        <v>160.19999999999999</v>
      </c>
      <c r="Q260" s="83">
        <f>VLOOKUP(A260,'NOMENCLATURES 10052022'!$C$1:$J$3703,8,FALSE)</f>
        <v>135.749225</v>
      </c>
      <c r="R260">
        <v>192.24</v>
      </c>
      <c r="S260" s="45">
        <f t="shared" si="13"/>
        <v>162.89906999999999</v>
      </c>
      <c r="AF260">
        <v>1</v>
      </c>
      <c r="AG260">
        <v>548</v>
      </c>
      <c r="AO260">
        <v>0</v>
      </c>
      <c r="AP260">
        <v>0</v>
      </c>
      <c r="AS260">
        <v>0</v>
      </c>
      <c r="AT260">
        <v>0</v>
      </c>
      <c r="AU260">
        <v>100</v>
      </c>
      <c r="AV260">
        <v>100</v>
      </c>
      <c r="AW260">
        <v>0</v>
      </c>
      <c r="AX260">
        <v>0</v>
      </c>
      <c r="AY260">
        <v>0</v>
      </c>
      <c r="BB260">
        <v>0</v>
      </c>
      <c r="BC260">
        <v>0</v>
      </c>
      <c r="BD260">
        <v>0</v>
      </c>
    </row>
    <row r="261" spans="1:56" hidden="1">
      <c r="A261" t="s">
        <v>167</v>
      </c>
      <c r="B261" t="s">
        <v>168</v>
      </c>
      <c r="C261" t="s">
        <v>2013</v>
      </c>
      <c r="D261" s="89" t="s">
        <v>1361</v>
      </c>
      <c r="F261">
        <v>1</v>
      </c>
      <c r="G261">
        <v>100.99</v>
      </c>
      <c r="H261" s="82"/>
      <c r="I261" s="82"/>
      <c r="J261" s="92">
        <f>VLOOKUP(A261,'NOMENCLATURES 10052022'!$C$2:$N$3704,12,FALSE)</f>
        <v>115.00700000000001</v>
      </c>
      <c r="L261" s="78">
        <f>VLOOKUP(A261,Feuil2!$A$2:$BN$2000,66,FALSE)</f>
        <v>1.3958583523477841</v>
      </c>
      <c r="M261">
        <v>4.2787404999999996</v>
      </c>
      <c r="N261">
        <f t="shared" si="12"/>
        <v>-2.8828821476522153</v>
      </c>
      <c r="O261" s="45" t="str">
        <f t="shared" si="11"/>
        <v/>
      </c>
      <c r="P261">
        <v>432.11</v>
      </c>
      <c r="Q261" s="83">
        <v>200</v>
      </c>
      <c r="R261">
        <v>518.53</v>
      </c>
      <c r="S261" s="45">
        <f t="shared" si="13"/>
        <v>240</v>
      </c>
      <c r="AF261">
        <v>1</v>
      </c>
      <c r="AO261">
        <v>0</v>
      </c>
      <c r="AP261">
        <v>0</v>
      </c>
      <c r="AS261">
        <v>0</v>
      </c>
      <c r="AT261">
        <v>0</v>
      </c>
      <c r="AU261">
        <v>100</v>
      </c>
      <c r="AV261">
        <v>100</v>
      </c>
      <c r="AW261">
        <v>0</v>
      </c>
      <c r="AX261">
        <v>0</v>
      </c>
      <c r="AY261">
        <v>0</v>
      </c>
      <c r="BB261">
        <v>0</v>
      </c>
      <c r="BC261">
        <v>1</v>
      </c>
      <c r="BD261">
        <v>0</v>
      </c>
    </row>
    <row r="262" spans="1:56" hidden="1">
      <c r="A262" t="s">
        <v>169</v>
      </c>
      <c r="B262" t="s">
        <v>170</v>
      </c>
      <c r="C262" t="s">
        <v>2013</v>
      </c>
      <c r="D262" s="89" t="s">
        <v>1361</v>
      </c>
      <c r="E262" t="s">
        <v>931</v>
      </c>
      <c r="F262">
        <v>1</v>
      </c>
      <c r="G262">
        <v>142.81</v>
      </c>
      <c r="H262" s="82"/>
      <c r="I262" s="82"/>
      <c r="J262" s="92">
        <f>VLOOKUP(A262,'NOMENCLATURES 10052022'!$C$2:$N$3704,12,FALSE)</f>
        <v>162.76600000000002</v>
      </c>
      <c r="L262" s="78">
        <f>VLOOKUP(A262,Feuil2!$A$2:$BN$2000,66,FALSE)</f>
        <v>1.4142951687624088</v>
      </c>
      <c r="M262">
        <v>3.0257684999999999</v>
      </c>
      <c r="N262">
        <f t="shared" si="12"/>
        <v>-1.6114733312375911</v>
      </c>
      <c r="O262" s="45" t="str">
        <f t="shared" si="11"/>
        <v/>
      </c>
      <c r="P262">
        <v>432.11</v>
      </c>
      <c r="Q262" s="83">
        <v>225</v>
      </c>
      <c r="R262">
        <v>518.53</v>
      </c>
      <c r="S262" s="45">
        <f t="shared" si="13"/>
        <v>270</v>
      </c>
      <c r="AF262">
        <v>1</v>
      </c>
      <c r="AO262">
        <v>0</v>
      </c>
      <c r="AP262">
        <v>0</v>
      </c>
      <c r="AS262">
        <v>0</v>
      </c>
      <c r="AT262">
        <v>0</v>
      </c>
      <c r="AU262">
        <v>100</v>
      </c>
      <c r="AV262">
        <v>100</v>
      </c>
      <c r="AW262">
        <v>0</v>
      </c>
      <c r="AX262">
        <v>0</v>
      </c>
      <c r="AY262">
        <v>0</v>
      </c>
      <c r="BB262">
        <v>0</v>
      </c>
      <c r="BC262">
        <v>1</v>
      </c>
      <c r="BD262">
        <v>0</v>
      </c>
    </row>
    <row r="263" spans="1:56" hidden="1">
      <c r="A263" t="s">
        <v>719</v>
      </c>
      <c r="B263" t="s">
        <v>720</v>
      </c>
      <c r="C263" t="s">
        <v>2013</v>
      </c>
      <c r="D263" s="89" t="s">
        <v>1361</v>
      </c>
      <c r="E263" t="s">
        <v>931</v>
      </c>
      <c r="F263">
        <v>1</v>
      </c>
      <c r="G263">
        <v>4.93</v>
      </c>
      <c r="H263" s="82"/>
      <c r="I263" s="82"/>
      <c r="J263" s="92">
        <f>VLOOKUP(A263,'NOMENCLATURES 10052022'!$C$2:$N$3704,12,FALSE)</f>
        <v>7.7880000000000003</v>
      </c>
      <c r="L263" s="78">
        <f>VLOOKUP(A263,Feuil2!$A$2:$BN$2000,66,FALSE)</f>
        <v>2.5</v>
      </c>
      <c r="M263">
        <v>3.3367140000000002</v>
      </c>
      <c r="N263">
        <f t="shared" si="12"/>
        <v>-0.83671400000000018</v>
      </c>
      <c r="O263" s="45" t="str">
        <f t="shared" ref="O263:O290" si="14">IF(L263=M263,L263,"")</f>
        <v/>
      </c>
      <c r="P263">
        <v>16.45</v>
      </c>
      <c r="Q263" s="83">
        <f>VLOOKUP(A263,'NOMENCLATURES 10052022'!$C$1:$J$3703,8,FALSE)</f>
        <v>14.108040000000001</v>
      </c>
      <c r="R263">
        <v>19.739999999999998</v>
      </c>
      <c r="S263" s="45">
        <f t="shared" si="13"/>
        <v>16.929648</v>
      </c>
      <c r="AO263">
        <v>0</v>
      </c>
      <c r="AP263">
        <v>0</v>
      </c>
      <c r="AS263">
        <v>0</v>
      </c>
      <c r="AT263">
        <v>0</v>
      </c>
      <c r="AU263">
        <v>100</v>
      </c>
      <c r="AV263">
        <v>100</v>
      </c>
      <c r="AW263">
        <v>0</v>
      </c>
      <c r="AX263">
        <v>0</v>
      </c>
      <c r="AY263">
        <v>0</v>
      </c>
      <c r="BB263">
        <v>0</v>
      </c>
      <c r="BC263">
        <v>1</v>
      </c>
      <c r="BD263">
        <v>0</v>
      </c>
    </row>
    <row r="264" spans="1:56" hidden="1">
      <c r="A264" t="s">
        <v>717</v>
      </c>
      <c r="B264" t="s">
        <v>718</v>
      </c>
      <c r="C264" t="s">
        <v>2013</v>
      </c>
      <c r="D264" s="89" t="s">
        <v>1361</v>
      </c>
      <c r="E264" t="s">
        <v>931</v>
      </c>
      <c r="F264">
        <v>1</v>
      </c>
      <c r="G264">
        <v>6.58</v>
      </c>
      <c r="H264" s="82"/>
      <c r="I264" s="82"/>
      <c r="J264" s="92">
        <f>VLOOKUP(A264,'NOMENCLATURES 10052022'!$C$2:$N$3704,12,FALSE)</f>
        <v>5.8410000000000002</v>
      </c>
      <c r="L264" s="78">
        <f>VLOOKUP(A264,Feuil2!$A$2:$BN$2000,66,FALSE)</f>
        <v>2.4999999999999996</v>
      </c>
      <c r="M264">
        <v>1.8753799</v>
      </c>
      <c r="N264">
        <f t="shared" si="12"/>
        <v>0.62462009999999957</v>
      </c>
      <c r="O264" s="45" t="str">
        <f t="shared" si="14"/>
        <v/>
      </c>
      <c r="P264">
        <v>12.34</v>
      </c>
      <c r="Q264" s="83">
        <f>VLOOKUP(A264,'NOMENCLATURES 10052022'!$C$1:$J$3703,8,FALSE)</f>
        <v>11.51853</v>
      </c>
      <c r="R264">
        <v>14.808</v>
      </c>
      <c r="S264" s="45">
        <f t="shared" si="13"/>
        <v>13.822236</v>
      </c>
      <c r="AO264">
        <v>0</v>
      </c>
      <c r="AP264">
        <v>0</v>
      </c>
      <c r="AS264">
        <v>0</v>
      </c>
      <c r="AT264">
        <v>0</v>
      </c>
      <c r="AU264">
        <v>100</v>
      </c>
      <c r="AV264">
        <v>100</v>
      </c>
      <c r="AW264">
        <v>0</v>
      </c>
      <c r="AX264">
        <v>0</v>
      </c>
      <c r="AY264">
        <v>0</v>
      </c>
      <c r="BB264">
        <v>0</v>
      </c>
      <c r="BC264">
        <v>1</v>
      </c>
      <c r="BD264">
        <v>0</v>
      </c>
    </row>
    <row r="265" spans="1:56" hidden="1">
      <c r="A265" t="s">
        <v>721</v>
      </c>
      <c r="B265" t="s">
        <v>722</v>
      </c>
      <c r="C265" t="s">
        <v>2013</v>
      </c>
      <c r="D265" s="89" t="s">
        <v>1361</v>
      </c>
      <c r="E265" t="s">
        <v>931</v>
      </c>
      <c r="F265">
        <v>1</v>
      </c>
      <c r="G265">
        <v>29.91</v>
      </c>
      <c r="H265" s="82"/>
      <c r="I265" s="82"/>
      <c r="J265" s="92">
        <f>VLOOKUP(A265,'NOMENCLATURES 10052022'!$C$2:$N$3704,12,FALSE)</f>
        <v>8.3410000000000011</v>
      </c>
      <c r="L265" s="78">
        <f>VLOOKUP(A265,Feuil2!$A$2:$BN$2000,66,FALSE)</f>
        <v>1.5</v>
      </c>
      <c r="M265">
        <v>0.3751254</v>
      </c>
      <c r="N265">
        <f t="shared" si="12"/>
        <v>1.1248746000000001</v>
      </c>
      <c r="O265" s="45" t="str">
        <f t="shared" si="14"/>
        <v/>
      </c>
      <c r="P265">
        <v>11.22</v>
      </c>
      <c r="Q265" s="83">
        <f>VLOOKUP(A265,'NOMENCLATURES 10052022'!$C$1:$J$3703,8,FALSE)</f>
        <v>11.51853</v>
      </c>
      <c r="R265">
        <v>13.464</v>
      </c>
      <c r="S265" s="45">
        <f t="shared" si="13"/>
        <v>13.822236</v>
      </c>
      <c r="AO265">
        <v>0</v>
      </c>
      <c r="AP265">
        <v>0</v>
      </c>
      <c r="AS265">
        <v>0</v>
      </c>
      <c r="AT265">
        <v>0</v>
      </c>
      <c r="AU265">
        <v>100</v>
      </c>
      <c r="AV265">
        <v>100</v>
      </c>
      <c r="AW265">
        <v>0</v>
      </c>
      <c r="AX265">
        <v>0</v>
      </c>
      <c r="AY265">
        <v>0</v>
      </c>
      <c r="BB265">
        <v>0</v>
      </c>
      <c r="BC265">
        <v>0</v>
      </c>
      <c r="BD265">
        <v>0</v>
      </c>
    </row>
    <row r="266" spans="1:56" hidden="1">
      <c r="A266" t="s">
        <v>723</v>
      </c>
      <c r="B266" t="s">
        <v>724</v>
      </c>
      <c r="C266" t="s">
        <v>2013</v>
      </c>
      <c r="D266" s="89" t="s">
        <v>1361</v>
      </c>
      <c r="E266" t="s">
        <v>931</v>
      </c>
      <c r="F266">
        <v>1</v>
      </c>
      <c r="G266">
        <v>39.880000000000003</v>
      </c>
      <c r="H266" s="82"/>
      <c r="I266" s="82"/>
      <c r="J266" s="92">
        <f>VLOOKUP(A266,'NOMENCLATURES 10052022'!$C$2:$N$3704,12,FALSE)</f>
        <v>10.288</v>
      </c>
      <c r="L266" s="78">
        <f>VLOOKUP(A266,Feuil2!$A$2:$BN$2000,66,FALSE)</f>
        <v>1.5</v>
      </c>
      <c r="M266">
        <v>0.35255769999999997</v>
      </c>
      <c r="N266">
        <f t="shared" si="12"/>
        <v>1.1474423</v>
      </c>
      <c r="O266" s="45" t="str">
        <f t="shared" si="14"/>
        <v/>
      </c>
      <c r="P266">
        <v>14.06</v>
      </c>
      <c r="Q266" s="83">
        <f>VLOOKUP(A266,'NOMENCLATURES 10052022'!$C$1:$J$3703,8,FALSE)</f>
        <v>14.108040000000001</v>
      </c>
      <c r="R266">
        <v>16.872</v>
      </c>
      <c r="S266" s="45">
        <f t="shared" si="13"/>
        <v>16.929648</v>
      </c>
      <c r="AO266">
        <v>0</v>
      </c>
      <c r="AP266">
        <v>0</v>
      </c>
      <c r="AS266">
        <v>0</v>
      </c>
      <c r="AT266">
        <v>0</v>
      </c>
      <c r="AU266">
        <v>100</v>
      </c>
      <c r="AV266">
        <v>100</v>
      </c>
      <c r="AW266">
        <v>0</v>
      </c>
      <c r="AX266">
        <v>0</v>
      </c>
      <c r="AY266">
        <v>0</v>
      </c>
      <c r="BB266">
        <v>0</v>
      </c>
      <c r="BC266">
        <v>0</v>
      </c>
      <c r="BD266">
        <v>0</v>
      </c>
    </row>
    <row r="267" spans="1:56" hidden="1">
      <c r="A267" t="s">
        <v>2441</v>
      </c>
      <c r="B267" t="s">
        <v>2442</v>
      </c>
      <c r="C267" t="s">
        <v>2013</v>
      </c>
      <c r="D267" s="89" t="s">
        <v>1361</v>
      </c>
      <c r="E267" t="s">
        <v>931</v>
      </c>
      <c r="F267">
        <v>1</v>
      </c>
      <c r="G267">
        <v>6.34</v>
      </c>
      <c r="H267" s="82"/>
      <c r="I267" s="82"/>
      <c r="J267" s="92">
        <f>VLOOKUP(A267,'NOMENCLATURES 10052022'!$C$2:$N$3704,12,FALSE)</f>
        <v>6.18</v>
      </c>
      <c r="L267" s="78">
        <f>VLOOKUP(A267,Feuil2!$A$2:$BN$2000,66,FALSE)</f>
        <v>1.5</v>
      </c>
      <c r="M267">
        <v>1.5</v>
      </c>
      <c r="N267">
        <f t="shared" si="12"/>
        <v>0</v>
      </c>
      <c r="O267" s="45">
        <f t="shared" si="14"/>
        <v>1.5</v>
      </c>
      <c r="P267">
        <v>9.51</v>
      </c>
      <c r="Q267" s="83">
        <f>VLOOKUP(A267,'NOMENCLATURES 10052022'!$C$1:$J$3703,8,FALSE)</f>
        <v>9.5289999999999999</v>
      </c>
      <c r="R267">
        <v>11.412000000000001</v>
      </c>
      <c r="S267" s="45">
        <f t="shared" si="13"/>
        <v>11.434799999999999</v>
      </c>
      <c r="U267">
        <v>1</v>
      </c>
      <c r="V267">
        <v>1</v>
      </c>
      <c r="AO267">
        <v>0</v>
      </c>
      <c r="AP267">
        <v>0</v>
      </c>
      <c r="AS267">
        <v>0</v>
      </c>
      <c r="AT267">
        <v>0</v>
      </c>
      <c r="AU267">
        <v>100</v>
      </c>
      <c r="AV267">
        <v>100</v>
      </c>
      <c r="AW267">
        <v>0</v>
      </c>
      <c r="AX267">
        <v>0</v>
      </c>
      <c r="AY267">
        <v>0</v>
      </c>
      <c r="BB267">
        <v>0</v>
      </c>
      <c r="BC267">
        <v>0</v>
      </c>
      <c r="BD267">
        <v>0</v>
      </c>
    </row>
    <row r="268" spans="1:56" hidden="1">
      <c r="A268" t="s">
        <v>2546</v>
      </c>
      <c r="B268" t="s">
        <v>2547</v>
      </c>
      <c r="C268" t="s">
        <v>2013</v>
      </c>
      <c r="D268" s="89" t="s">
        <v>1361</v>
      </c>
      <c r="E268" t="s">
        <v>931</v>
      </c>
      <c r="F268">
        <v>1</v>
      </c>
      <c r="G268">
        <v>0</v>
      </c>
      <c r="H268" s="82"/>
      <c r="I268" s="82"/>
      <c r="J268" s="92" t="e">
        <f>VLOOKUP(A268,'NOMENCLATURES 10052022'!$C$2:$N$3704,12,FALSE)</f>
        <v>#N/A</v>
      </c>
      <c r="L268" s="78">
        <f>VLOOKUP(A268,Feuil2!$A$2:$BN$2000,66,FALSE)</f>
        <v>1.5211146826907986</v>
      </c>
      <c r="M268">
        <v>0</v>
      </c>
      <c r="N268">
        <f t="shared" si="12"/>
        <v>1.5211146826907986</v>
      </c>
      <c r="O268" s="45" t="str">
        <f t="shared" si="14"/>
        <v/>
      </c>
      <c r="P268">
        <v>924</v>
      </c>
      <c r="Q268" s="83" t="e">
        <f>VLOOKUP(A268,'NOMENCLATURES 10052022'!$C$1:$J$3703,8,FALSE)</f>
        <v>#N/A</v>
      </c>
      <c r="R268" s="34">
        <v>1108.8</v>
      </c>
      <c r="S268" s="45" t="e">
        <f t="shared" si="13"/>
        <v>#N/A</v>
      </c>
      <c r="AO268">
        <v>0</v>
      </c>
      <c r="AP268">
        <v>0</v>
      </c>
      <c r="AS268">
        <v>0</v>
      </c>
      <c r="AT268">
        <v>0</v>
      </c>
      <c r="AU268">
        <v>100</v>
      </c>
      <c r="AV268">
        <v>100</v>
      </c>
      <c r="AW268">
        <v>0</v>
      </c>
      <c r="AX268">
        <v>0</v>
      </c>
      <c r="AY268">
        <v>0</v>
      </c>
      <c r="BB268">
        <v>0</v>
      </c>
      <c r="BC268">
        <v>1</v>
      </c>
      <c r="BD268">
        <v>0</v>
      </c>
    </row>
    <row r="269" spans="1:56" hidden="1">
      <c r="A269" t="s">
        <v>2611</v>
      </c>
      <c r="B269" t="s">
        <v>2612</v>
      </c>
      <c r="C269" t="s">
        <v>2013</v>
      </c>
      <c r="D269" s="89" t="s">
        <v>1361</v>
      </c>
      <c r="F269">
        <v>1</v>
      </c>
      <c r="G269">
        <v>3.67</v>
      </c>
      <c r="H269" s="82"/>
      <c r="I269" s="82"/>
      <c r="J269" s="92">
        <f>VLOOKUP(A269,'NOMENCLATURES 10052022'!$C$2:$N$3704,12,FALSE)</f>
        <v>3.59</v>
      </c>
      <c r="L269" s="78">
        <f>VLOOKUP(A269,Feuil2!$A$2:$BN$2000,66,FALSE)</f>
        <v>0</v>
      </c>
      <c r="M269">
        <v>1.5013624000000001</v>
      </c>
      <c r="N269">
        <f t="shared" si="12"/>
        <v>-1.5013624000000001</v>
      </c>
      <c r="O269" s="45" t="str">
        <f t="shared" si="14"/>
        <v/>
      </c>
      <c r="P269">
        <v>5.51</v>
      </c>
      <c r="Q269" s="83">
        <f>VLOOKUP(A269,'NOMENCLATURES 10052022'!$C$1:$J$3703,8,FALSE)</f>
        <v>5.5145</v>
      </c>
      <c r="R269">
        <v>6.6120000000000001</v>
      </c>
      <c r="S269" s="45">
        <f t="shared" si="13"/>
        <v>6.6173999999999999</v>
      </c>
      <c r="U269">
        <v>1</v>
      </c>
      <c r="V269">
        <v>1</v>
      </c>
      <c r="AO269">
        <v>0</v>
      </c>
      <c r="AP269">
        <v>0</v>
      </c>
      <c r="AS269">
        <v>0</v>
      </c>
      <c r="AT269">
        <v>0</v>
      </c>
      <c r="AU269">
        <v>100</v>
      </c>
      <c r="AV269">
        <v>100</v>
      </c>
      <c r="AW269">
        <v>0</v>
      </c>
      <c r="AX269">
        <v>0</v>
      </c>
      <c r="AY269">
        <v>0</v>
      </c>
      <c r="BB269">
        <v>0</v>
      </c>
      <c r="BC269">
        <v>0</v>
      </c>
      <c r="BD269">
        <v>0</v>
      </c>
    </row>
    <row r="270" spans="1:56" hidden="1">
      <c r="A270" t="s">
        <v>2714</v>
      </c>
      <c r="B270" t="s">
        <v>2715</v>
      </c>
      <c r="C270" t="s">
        <v>2013</v>
      </c>
      <c r="D270" s="89" t="s">
        <v>1361</v>
      </c>
      <c r="F270">
        <v>1</v>
      </c>
      <c r="G270">
        <v>0.62</v>
      </c>
      <c r="H270" s="82"/>
      <c r="I270" s="82"/>
      <c r="J270" s="92">
        <f>VLOOKUP(A270,'NOMENCLATURES 10052022'!$C$2:$N$3704,12,FALSE)</f>
        <v>0.5</v>
      </c>
      <c r="L270" s="78">
        <f>VLOOKUP(A270,Feuil2!$A$2:$BN$2000,66,FALSE)</f>
        <v>1.33</v>
      </c>
      <c r="M270">
        <v>1.3387096999999999</v>
      </c>
      <c r="N270">
        <f t="shared" si="12"/>
        <v>-8.7096999999998204E-3</v>
      </c>
      <c r="O270" s="45" t="str">
        <f t="shared" si="14"/>
        <v/>
      </c>
      <c r="P270">
        <v>0.83</v>
      </c>
      <c r="Q270" s="83">
        <f>VLOOKUP(A270,'NOMENCLATURES 10052022'!$C$1:$J$3703,8,FALSE)</f>
        <v>0.75</v>
      </c>
      <c r="R270">
        <v>1</v>
      </c>
      <c r="S270" s="45">
        <f t="shared" si="13"/>
        <v>0.89999999999999991</v>
      </c>
      <c r="Z270">
        <v>1</v>
      </c>
      <c r="AO270">
        <v>0</v>
      </c>
      <c r="AP270">
        <v>0</v>
      </c>
      <c r="AS270">
        <v>0</v>
      </c>
      <c r="AT270">
        <v>0</v>
      </c>
      <c r="AU270">
        <v>100</v>
      </c>
      <c r="AV270">
        <v>100</v>
      </c>
      <c r="AW270">
        <v>0</v>
      </c>
      <c r="AX270">
        <v>0</v>
      </c>
      <c r="AY270">
        <v>0</v>
      </c>
      <c r="BB270">
        <v>0</v>
      </c>
      <c r="BC270">
        <v>0</v>
      </c>
      <c r="BD270">
        <v>0</v>
      </c>
    </row>
    <row r="271" spans="1:56" hidden="1">
      <c r="A271" t="s">
        <v>2716</v>
      </c>
      <c r="B271" t="s">
        <v>2717</v>
      </c>
      <c r="C271" t="s">
        <v>2013</v>
      </c>
      <c r="D271" s="89" t="s">
        <v>1361</v>
      </c>
      <c r="F271">
        <v>1</v>
      </c>
      <c r="G271">
        <v>0.6</v>
      </c>
      <c r="H271" s="82"/>
      <c r="I271" s="82"/>
      <c r="J271" s="92">
        <f>VLOOKUP(A271,'NOMENCLATURES 10052022'!$C$2:$N$3704,12,FALSE)</f>
        <v>0.5</v>
      </c>
      <c r="L271" s="78">
        <f>VLOOKUP(A271,Feuil2!$A$2:$BN$2000,66,FALSE)</f>
        <v>1.25</v>
      </c>
      <c r="M271">
        <v>1.25</v>
      </c>
      <c r="N271">
        <f t="shared" si="12"/>
        <v>0</v>
      </c>
      <c r="O271" s="45">
        <f t="shared" si="14"/>
        <v>1.25</v>
      </c>
      <c r="P271">
        <v>0.75</v>
      </c>
      <c r="Q271" s="83">
        <f>VLOOKUP(A271,'NOMENCLATURES 10052022'!$C$1:$J$3703,8,FALSE)</f>
        <v>0.75</v>
      </c>
      <c r="R271">
        <v>1</v>
      </c>
      <c r="S271" s="45">
        <f t="shared" si="13"/>
        <v>0.89999999999999991</v>
      </c>
      <c r="Z271">
        <v>1</v>
      </c>
      <c r="AO271">
        <v>0</v>
      </c>
      <c r="AP271">
        <v>0</v>
      </c>
      <c r="AS271">
        <v>0</v>
      </c>
      <c r="AT271">
        <v>0</v>
      </c>
      <c r="AU271">
        <v>100</v>
      </c>
      <c r="AV271">
        <v>100</v>
      </c>
      <c r="AW271">
        <v>0</v>
      </c>
      <c r="AX271">
        <v>0</v>
      </c>
      <c r="AY271">
        <v>0</v>
      </c>
      <c r="BB271">
        <v>0</v>
      </c>
      <c r="BC271">
        <v>0</v>
      </c>
      <c r="BD271">
        <v>0</v>
      </c>
    </row>
    <row r="272" spans="1:56" hidden="1">
      <c r="A272" t="s">
        <v>2718</v>
      </c>
      <c r="B272" t="s">
        <v>2719</v>
      </c>
      <c r="C272" t="s">
        <v>2013</v>
      </c>
      <c r="D272" s="89" t="s">
        <v>1361</v>
      </c>
      <c r="F272">
        <v>1</v>
      </c>
      <c r="G272">
        <v>0.56000000000000005</v>
      </c>
      <c r="H272" s="82"/>
      <c r="I272" s="82"/>
      <c r="J272" s="92">
        <f>VLOOKUP(A272,'NOMENCLATURES 10052022'!$C$2:$N$3704,12,FALSE)</f>
        <v>0.5</v>
      </c>
      <c r="L272" s="78">
        <f>VLOOKUP(A272,Feuil2!$A$2:$BN$2000,66,FALSE)</f>
        <v>1.25</v>
      </c>
      <c r="M272">
        <v>1.25</v>
      </c>
      <c r="N272">
        <f t="shared" si="12"/>
        <v>0</v>
      </c>
      <c r="O272" s="45">
        <f t="shared" si="14"/>
        <v>1.25</v>
      </c>
      <c r="P272">
        <v>0.7</v>
      </c>
      <c r="Q272" s="83">
        <f>VLOOKUP(A272,'NOMENCLATURES 10052022'!$C$1:$J$3703,8,FALSE)</f>
        <v>0.75</v>
      </c>
      <c r="R272">
        <v>1</v>
      </c>
      <c r="S272" s="45">
        <f t="shared" si="13"/>
        <v>0.89999999999999991</v>
      </c>
      <c r="Z272">
        <v>1</v>
      </c>
      <c r="AO272">
        <v>0</v>
      </c>
      <c r="AP272">
        <v>0</v>
      </c>
      <c r="AS272">
        <v>0</v>
      </c>
      <c r="AT272">
        <v>0</v>
      </c>
      <c r="AU272">
        <v>100</v>
      </c>
      <c r="AV272">
        <v>100</v>
      </c>
      <c r="AW272">
        <v>0</v>
      </c>
      <c r="AX272">
        <v>0</v>
      </c>
      <c r="AY272">
        <v>0</v>
      </c>
      <c r="BB272">
        <v>0</v>
      </c>
      <c r="BC272">
        <v>0</v>
      </c>
      <c r="BD272">
        <v>0</v>
      </c>
    </row>
    <row r="273" spans="1:56" hidden="1">
      <c r="A273" t="s">
        <v>2893</v>
      </c>
      <c r="B273" t="s">
        <v>2894</v>
      </c>
      <c r="C273" t="s">
        <v>2013</v>
      </c>
      <c r="D273" s="89" t="s">
        <v>1361</v>
      </c>
      <c r="F273">
        <v>1</v>
      </c>
      <c r="G273">
        <v>0</v>
      </c>
      <c r="H273" s="82"/>
      <c r="I273" s="82"/>
      <c r="J273" s="92">
        <f>VLOOKUP(A273,'NOMENCLATURES 10052022'!$C$2:$N$3704,12,FALSE)</f>
        <v>83.55064999999999</v>
      </c>
      <c r="L273" s="78" t="e">
        <f>VLOOKUP(A273,Feuil2!$A$2:$BN$2000,66,FALSE)</f>
        <v>#N/A</v>
      </c>
      <c r="M273">
        <v>0</v>
      </c>
      <c r="N273" t="e">
        <f t="shared" si="12"/>
        <v>#N/A</v>
      </c>
      <c r="O273" s="45" t="e">
        <f t="shared" si="14"/>
        <v>#N/A</v>
      </c>
      <c r="P273">
        <v>134</v>
      </c>
      <c r="Q273" s="83">
        <f>VLOOKUP(A273,'NOMENCLATURES 10052022'!$C$1:$J$3703,8,FALSE)</f>
        <v>136.48422500000001</v>
      </c>
      <c r="R273">
        <v>160.80000000000001</v>
      </c>
      <c r="S273" s="45">
        <f t="shared" si="13"/>
        <v>163.78107</v>
      </c>
      <c r="AF273">
        <v>1</v>
      </c>
      <c r="AO273">
        <v>0</v>
      </c>
      <c r="AP273">
        <v>0</v>
      </c>
      <c r="AS273">
        <v>0</v>
      </c>
      <c r="AT273">
        <v>0</v>
      </c>
      <c r="AU273">
        <v>100</v>
      </c>
      <c r="AV273">
        <v>100</v>
      </c>
      <c r="AW273">
        <v>0</v>
      </c>
      <c r="AX273">
        <v>0</v>
      </c>
      <c r="AY273">
        <v>0</v>
      </c>
      <c r="BB273">
        <v>0</v>
      </c>
      <c r="BC273">
        <v>0</v>
      </c>
      <c r="BD273">
        <v>0</v>
      </c>
    </row>
    <row r="274" spans="1:56" hidden="1">
      <c r="A274" t="s">
        <v>172</v>
      </c>
      <c r="B274" t="s">
        <v>173</v>
      </c>
      <c r="C274" t="s">
        <v>1760</v>
      </c>
      <c r="D274" s="89" t="s">
        <v>1361</v>
      </c>
      <c r="F274">
        <v>1</v>
      </c>
      <c r="G274">
        <v>288.07</v>
      </c>
      <c r="H274" s="82"/>
      <c r="I274" s="82"/>
      <c r="J274" s="92">
        <f>VLOOKUP(A274,'NOMENCLATURES 10052022'!$C$2:$N$3704,12,FALSE)</f>
        <v>324.96199999999999</v>
      </c>
      <c r="L274" s="78">
        <f>VLOOKUP(A274,Feuil2!$A$2:$BN$2000,66,FALSE)</f>
        <v>1.5</v>
      </c>
      <c r="M274">
        <v>1.5000173999999999</v>
      </c>
      <c r="N274">
        <f t="shared" si="12"/>
        <v>-1.7399999999945237E-5</v>
      </c>
      <c r="O274" s="45" t="str">
        <f t="shared" si="14"/>
        <v/>
      </c>
      <c r="P274">
        <v>432.11</v>
      </c>
      <c r="Q274" s="83">
        <f>VLOOKUP(A274,'NOMENCLATURES 10052022'!$C$1:$J$3703,8,FALSE)</f>
        <v>487.44299999999998</v>
      </c>
      <c r="R274">
        <v>518.53200000000004</v>
      </c>
      <c r="S274" s="45">
        <f t="shared" si="13"/>
        <v>584.9316</v>
      </c>
      <c r="AO274">
        <v>0</v>
      </c>
      <c r="AP274">
        <v>0</v>
      </c>
      <c r="AS274">
        <v>0</v>
      </c>
      <c r="AT274">
        <v>0</v>
      </c>
      <c r="AU274">
        <v>100</v>
      </c>
      <c r="AV274">
        <v>100</v>
      </c>
      <c r="AW274">
        <v>0</v>
      </c>
      <c r="AX274">
        <v>0</v>
      </c>
      <c r="AY274">
        <v>0</v>
      </c>
      <c r="BB274">
        <v>0</v>
      </c>
      <c r="BC274">
        <v>1</v>
      </c>
      <c r="BD274">
        <v>0</v>
      </c>
    </row>
    <row r="275" spans="1:56" hidden="1">
      <c r="A275" t="s">
        <v>171</v>
      </c>
      <c r="B275" t="s">
        <v>2724</v>
      </c>
      <c r="C275" t="s">
        <v>1760</v>
      </c>
      <c r="D275" s="89" t="s">
        <v>1361</v>
      </c>
      <c r="F275">
        <v>1</v>
      </c>
      <c r="G275">
        <v>0</v>
      </c>
      <c r="H275" s="82"/>
      <c r="I275" s="82"/>
      <c r="J275" s="92">
        <f>VLOOKUP(A275,'NOMENCLATURES 10052022'!$C$2:$N$3704,12,FALSE)</f>
        <v>291.59899999999999</v>
      </c>
      <c r="L275" s="78" t="e">
        <f>VLOOKUP(A275,Feuil2!$A$2:$BN$2000,66,FALSE)</f>
        <v>#N/A</v>
      </c>
      <c r="M275">
        <v>0</v>
      </c>
      <c r="N275" t="e">
        <f t="shared" si="12"/>
        <v>#N/A</v>
      </c>
      <c r="O275" s="45" t="e">
        <f t="shared" si="14"/>
        <v>#N/A</v>
      </c>
      <c r="P275">
        <v>375.18</v>
      </c>
      <c r="Q275" s="83">
        <f>VLOOKUP(A275,'NOMENCLATURES 10052022'!$C$1:$J$3703,8,FALSE)</f>
        <v>437.39850000000001</v>
      </c>
      <c r="R275">
        <v>450.21600000000001</v>
      </c>
      <c r="S275" s="45">
        <f t="shared" si="13"/>
        <v>524.87819999999999</v>
      </c>
      <c r="AO275">
        <v>0</v>
      </c>
      <c r="AP275">
        <v>0</v>
      </c>
      <c r="AS275">
        <v>0</v>
      </c>
      <c r="AT275">
        <v>0</v>
      </c>
      <c r="AU275">
        <v>100</v>
      </c>
      <c r="AV275">
        <v>100</v>
      </c>
      <c r="AW275">
        <v>0</v>
      </c>
      <c r="AX275">
        <v>0</v>
      </c>
      <c r="AY275">
        <v>0</v>
      </c>
      <c r="BB275">
        <v>0</v>
      </c>
      <c r="BC275">
        <v>1</v>
      </c>
      <c r="BD275">
        <v>0</v>
      </c>
    </row>
    <row r="276" spans="1:56" hidden="1">
      <c r="A276" t="s">
        <v>2729</v>
      </c>
      <c r="B276" t="s">
        <v>2730</v>
      </c>
      <c r="C276" t="s">
        <v>1760</v>
      </c>
      <c r="D276" s="89" t="s">
        <v>1361</v>
      </c>
      <c r="F276">
        <v>1</v>
      </c>
      <c r="G276">
        <v>0</v>
      </c>
      <c r="H276" s="82"/>
      <c r="I276" s="82"/>
      <c r="J276" s="92">
        <f>VLOOKUP(A276,'NOMENCLATURES 10052022'!$C$2:$N$3704,12,FALSE)</f>
        <v>46.120199999999997</v>
      </c>
      <c r="L276" s="78" t="e">
        <f>VLOOKUP(A276,Feuil2!$A$2:$BN$2000,66,FALSE)</f>
        <v>#N/A</v>
      </c>
      <c r="M276">
        <v>0</v>
      </c>
      <c r="N276" t="e">
        <f t="shared" si="12"/>
        <v>#N/A</v>
      </c>
      <c r="O276" s="45" t="e">
        <f t="shared" si="14"/>
        <v>#N/A</v>
      </c>
      <c r="P276">
        <v>63</v>
      </c>
      <c r="Q276" s="83">
        <f>VLOOKUP(A276,'NOMENCLATURES 10052022'!$C$1:$J$3703,8,FALSE)</f>
        <v>70.513146000000006</v>
      </c>
      <c r="R276">
        <v>75.599999999999994</v>
      </c>
      <c r="S276" s="45">
        <f t="shared" si="13"/>
        <v>84.615775200000002</v>
      </c>
      <c r="T276">
        <v>1</v>
      </c>
      <c r="AO276">
        <v>0</v>
      </c>
      <c r="AP276">
        <v>0</v>
      </c>
      <c r="AS276">
        <v>0</v>
      </c>
      <c r="AT276">
        <v>0</v>
      </c>
      <c r="AU276">
        <v>100</v>
      </c>
      <c r="AV276">
        <v>100</v>
      </c>
      <c r="AW276">
        <v>0</v>
      </c>
      <c r="AX276">
        <v>0</v>
      </c>
      <c r="AY276">
        <v>0</v>
      </c>
      <c r="BB276">
        <v>0</v>
      </c>
      <c r="BC276">
        <v>0</v>
      </c>
      <c r="BD276">
        <v>0</v>
      </c>
    </row>
    <row r="277" spans="1:56" hidden="1">
      <c r="A277" t="s">
        <v>2731</v>
      </c>
      <c r="B277" t="s">
        <v>2732</v>
      </c>
      <c r="C277" t="s">
        <v>1760</v>
      </c>
      <c r="D277" s="89" t="s">
        <v>1361</v>
      </c>
      <c r="F277">
        <v>1</v>
      </c>
      <c r="G277">
        <v>0</v>
      </c>
      <c r="H277" s="82"/>
      <c r="I277" s="82"/>
      <c r="J277" s="92">
        <f>VLOOKUP(A277,'NOMENCLATURES 10052022'!$C$2:$N$3704,12,FALSE)</f>
        <v>18.991999999999997</v>
      </c>
      <c r="L277" s="78" t="e">
        <f>VLOOKUP(A277,Feuil2!$A$2:$BN$2000,66,FALSE)</f>
        <v>#N/A</v>
      </c>
      <c r="M277">
        <v>0</v>
      </c>
      <c r="N277" t="e">
        <f t="shared" si="12"/>
        <v>#N/A</v>
      </c>
      <c r="O277" s="45" t="e">
        <f t="shared" si="14"/>
        <v>#N/A</v>
      </c>
      <c r="P277">
        <v>30.81</v>
      </c>
      <c r="Q277" s="83">
        <f>VLOOKUP(A277,'NOMENCLATURES 10052022'!$C$1:$J$3703,8,FALSE)</f>
        <v>31.608000000000001</v>
      </c>
      <c r="R277">
        <v>36.972000000000001</v>
      </c>
      <c r="S277" s="45">
        <f t="shared" si="13"/>
        <v>37.929600000000001</v>
      </c>
      <c r="T277">
        <v>1</v>
      </c>
      <c r="AO277">
        <v>0</v>
      </c>
      <c r="AP277">
        <v>0</v>
      </c>
      <c r="AS277">
        <v>0</v>
      </c>
      <c r="AT277">
        <v>0</v>
      </c>
      <c r="AU277">
        <v>100</v>
      </c>
      <c r="AV277">
        <v>100</v>
      </c>
      <c r="AW277">
        <v>0</v>
      </c>
      <c r="AX277">
        <v>0</v>
      </c>
      <c r="AY277">
        <v>0</v>
      </c>
      <c r="BB277">
        <v>0</v>
      </c>
      <c r="BC277">
        <v>0</v>
      </c>
      <c r="BD277">
        <v>0</v>
      </c>
    </row>
    <row r="278" spans="1:56" hidden="1">
      <c r="A278" t="s">
        <v>2733</v>
      </c>
      <c r="B278" t="s">
        <v>2734</v>
      </c>
      <c r="C278" t="s">
        <v>1760</v>
      </c>
      <c r="D278" s="89" t="s">
        <v>1361</v>
      </c>
      <c r="F278">
        <v>1</v>
      </c>
      <c r="G278">
        <v>0</v>
      </c>
      <c r="H278" s="82"/>
      <c r="I278" s="82"/>
      <c r="J278" s="92">
        <f>VLOOKUP(A278,'NOMENCLATURES 10052022'!$C$2:$N$3704,12,FALSE)</f>
        <v>15.606999999999999</v>
      </c>
      <c r="L278" s="78" t="e">
        <f>VLOOKUP(A278,Feuil2!$A$2:$BN$2000,66,FALSE)</f>
        <v>#N/A</v>
      </c>
      <c r="M278">
        <v>0</v>
      </c>
      <c r="N278" t="e">
        <f t="shared" si="12"/>
        <v>#N/A</v>
      </c>
      <c r="O278" s="45" t="e">
        <f t="shared" si="14"/>
        <v>#N/A</v>
      </c>
      <c r="P278">
        <v>0</v>
      </c>
      <c r="Q278" s="83">
        <f>VLOOKUP(A278,'NOMENCLATURES 10052022'!$C$1:$J$3703,8,FALSE)</f>
        <v>23.310525000000002</v>
      </c>
      <c r="R278">
        <v>0</v>
      </c>
      <c r="S278" s="45">
        <f t="shared" si="13"/>
        <v>27.972630000000002</v>
      </c>
      <c r="T278">
        <v>1</v>
      </c>
      <c r="AO278">
        <v>0</v>
      </c>
      <c r="AP278">
        <v>0</v>
      </c>
      <c r="AS278">
        <v>0</v>
      </c>
      <c r="AT278">
        <v>0</v>
      </c>
      <c r="AU278">
        <v>100</v>
      </c>
      <c r="AV278">
        <v>100</v>
      </c>
      <c r="AW278">
        <v>0</v>
      </c>
      <c r="AX278">
        <v>0</v>
      </c>
      <c r="AY278">
        <v>0</v>
      </c>
      <c r="BB278">
        <v>0</v>
      </c>
      <c r="BC278">
        <v>0</v>
      </c>
      <c r="BD278">
        <v>0</v>
      </c>
    </row>
    <row r="279" spans="1:56" hidden="1">
      <c r="A279" t="s">
        <v>2745</v>
      </c>
      <c r="B279" t="s">
        <v>2746</v>
      </c>
      <c r="C279" t="s">
        <v>1760</v>
      </c>
      <c r="D279" s="89" t="s">
        <v>1361</v>
      </c>
      <c r="F279">
        <v>1</v>
      </c>
      <c r="G279">
        <v>0</v>
      </c>
      <c r="H279" s="82"/>
      <c r="I279" s="82"/>
      <c r="J279" s="92">
        <f>VLOOKUP(A279,'NOMENCLATURES 10052022'!$C$2:$N$3704,12,FALSE)</f>
        <v>94.298000000000002</v>
      </c>
      <c r="L279" s="78" t="e">
        <f>VLOOKUP(A279,Feuil2!$A$2:$BN$2000,66,FALSE)</f>
        <v>#N/A</v>
      </c>
      <c r="M279">
        <v>0</v>
      </c>
      <c r="N279" t="e">
        <f t="shared" si="12"/>
        <v>#N/A</v>
      </c>
      <c r="O279" s="45" t="e">
        <f t="shared" si="14"/>
        <v>#N/A</v>
      </c>
      <c r="P279">
        <v>125</v>
      </c>
      <c r="Q279" s="83">
        <f>VLOOKUP(A279,'NOMENCLATURES 10052022'!$C$1:$J$3703,8,FALSE)</f>
        <v>129.15505000000002</v>
      </c>
      <c r="R279">
        <v>150</v>
      </c>
      <c r="S279" s="45">
        <f t="shared" si="13"/>
        <v>154.98606000000001</v>
      </c>
      <c r="AO279">
        <v>0</v>
      </c>
      <c r="AP279">
        <v>0</v>
      </c>
      <c r="AS279">
        <v>0</v>
      </c>
      <c r="AT279">
        <v>0</v>
      </c>
      <c r="AU279">
        <v>100</v>
      </c>
      <c r="AV279">
        <v>100</v>
      </c>
      <c r="AW279">
        <v>0</v>
      </c>
      <c r="AX279">
        <v>0</v>
      </c>
      <c r="AY279">
        <v>0</v>
      </c>
      <c r="BB279">
        <v>0</v>
      </c>
      <c r="BC279">
        <v>0</v>
      </c>
      <c r="BD279">
        <v>0</v>
      </c>
    </row>
    <row r="280" spans="1:56" hidden="1">
      <c r="A280" t="s">
        <v>2755</v>
      </c>
      <c r="B280" t="s">
        <v>2756</v>
      </c>
      <c r="C280" t="s">
        <v>1760</v>
      </c>
      <c r="D280" s="89" t="s">
        <v>1361</v>
      </c>
      <c r="F280">
        <v>1</v>
      </c>
      <c r="G280">
        <v>0</v>
      </c>
      <c r="H280" s="82"/>
      <c r="I280" s="82"/>
      <c r="J280" s="92">
        <f>VLOOKUP(A280,'NOMENCLATURES 10052022'!$C$2:$N$3704,12,FALSE)</f>
        <v>102.24039999999999</v>
      </c>
      <c r="L280" s="78" t="e">
        <f>VLOOKUP(A280,Feuil2!$A$2:$BN$2000,66,FALSE)</f>
        <v>#N/A</v>
      </c>
      <c r="M280">
        <v>0</v>
      </c>
      <c r="N280" t="e">
        <f t="shared" si="12"/>
        <v>#N/A</v>
      </c>
      <c r="O280" s="45" t="e">
        <f t="shared" si="14"/>
        <v>#N/A</v>
      </c>
      <c r="P280">
        <v>141</v>
      </c>
      <c r="Q280" s="83">
        <f>VLOOKUP(A280,'NOMENCLATURES 10052022'!$C$1:$J$3703,8,FALSE)</f>
        <v>156.02629200000001</v>
      </c>
      <c r="R280">
        <v>169.2</v>
      </c>
      <c r="S280" s="45">
        <f t="shared" si="13"/>
        <v>187.2315504</v>
      </c>
      <c r="T280">
        <v>1</v>
      </c>
      <c r="AO280">
        <v>0</v>
      </c>
      <c r="AP280">
        <v>0</v>
      </c>
      <c r="AS280">
        <v>0</v>
      </c>
      <c r="AT280">
        <v>0</v>
      </c>
      <c r="AU280">
        <v>100</v>
      </c>
      <c r="AV280">
        <v>100</v>
      </c>
      <c r="AW280">
        <v>0</v>
      </c>
      <c r="AX280">
        <v>0</v>
      </c>
      <c r="AY280">
        <v>0</v>
      </c>
      <c r="BB280">
        <v>0</v>
      </c>
      <c r="BC280">
        <v>0</v>
      </c>
      <c r="BD280">
        <v>0</v>
      </c>
    </row>
    <row r="281" spans="1:56" hidden="1">
      <c r="A281" t="s">
        <v>2861</v>
      </c>
      <c r="B281" t="s">
        <v>2862</v>
      </c>
      <c r="C281" t="s">
        <v>1760</v>
      </c>
      <c r="D281" s="89" t="s">
        <v>1361</v>
      </c>
      <c r="F281">
        <v>1</v>
      </c>
      <c r="G281">
        <v>0</v>
      </c>
      <c r="H281" s="82"/>
      <c r="I281" s="82"/>
      <c r="J281" s="92">
        <f>VLOOKUP(A281,'NOMENCLATURES 10052022'!$C$2:$N$3704,12,FALSE)</f>
        <v>214.70579999999998</v>
      </c>
      <c r="L281" s="78" t="e">
        <f>VLOOKUP(A281,Feuil2!$A$2:$BN$2000,66,FALSE)</f>
        <v>#N/A</v>
      </c>
      <c r="M281">
        <v>0</v>
      </c>
      <c r="N281" t="e">
        <f t="shared" si="12"/>
        <v>#N/A</v>
      </c>
      <c r="O281" s="45" t="e">
        <f t="shared" si="14"/>
        <v>#N/A</v>
      </c>
      <c r="P281">
        <v>287</v>
      </c>
      <c r="Q281" s="83">
        <f>VLOOKUP(A281,'NOMENCLATURES 10052022'!$C$1:$J$3703,8,FALSE)</f>
        <v>289.11698000000001</v>
      </c>
      <c r="R281">
        <v>344.4</v>
      </c>
      <c r="S281" s="45">
        <f t="shared" si="13"/>
        <v>346.94037600000001</v>
      </c>
      <c r="AO281">
        <v>0</v>
      </c>
      <c r="AP281">
        <v>0</v>
      </c>
      <c r="AS281">
        <v>0</v>
      </c>
      <c r="AT281">
        <v>0</v>
      </c>
      <c r="AU281">
        <v>100</v>
      </c>
      <c r="AV281">
        <v>100</v>
      </c>
      <c r="AW281">
        <v>0</v>
      </c>
      <c r="AX281">
        <v>0</v>
      </c>
      <c r="AY281">
        <v>0</v>
      </c>
      <c r="BB281">
        <v>0</v>
      </c>
      <c r="BC281">
        <v>0</v>
      </c>
      <c r="BD281">
        <v>0</v>
      </c>
    </row>
    <row r="282" spans="1:56" hidden="1">
      <c r="A282" t="s">
        <v>2727</v>
      </c>
      <c r="B282" t="s">
        <v>2728</v>
      </c>
      <c r="D282" s="89" t="s">
        <v>1361</v>
      </c>
      <c r="F282">
        <v>0</v>
      </c>
      <c r="G282">
        <v>0</v>
      </c>
      <c r="H282" s="82"/>
      <c r="I282" s="82"/>
      <c r="J282" s="92">
        <f>VLOOKUP(A282,'NOMENCLATURES 10052022'!$C$2:$N$3704,12,FALSE)</f>
        <v>37.384</v>
      </c>
      <c r="L282" s="78" t="e">
        <f>VLOOKUP(A282,Feuil2!$A$2:$BN$2000,66,FALSE)</f>
        <v>#N/A</v>
      </c>
      <c r="M282">
        <v>0</v>
      </c>
      <c r="N282" t="e">
        <f t="shared" si="12"/>
        <v>#N/A</v>
      </c>
      <c r="O282" s="45" t="e">
        <f t="shared" si="14"/>
        <v>#N/A</v>
      </c>
      <c r="P282">
        <v>0</v>
      </c>
      <c r="Q282" s="83">
        <f>VLOOKUP(A282,'NOMENCLATURES 10052022'!$C$1:$J$3703,8,FALSE)</f>
        <v>58.893999999999998</v>
      </c>
      <c r="R282">
        <v>0</v>
      </c>
      <c r="S282" s="45">
        <f t="shared" si="13"/>
        <v>70.672799999999995</v>
      </c>
      <c r="T282">
        <v>1</v>
      </c>
      <c r="AO282">
        <v>0</v>
      </c>
      <c r="AP282">
        <v>0</v>
      </c>
      <c r="AS282">
        <v>0</v>
      </c>
      <c r="AT282">
        <v>0</v>
      </c>
      <c r="AU282">
        <v>100</v>
      </c>
      <c r="AV282">
        <v>100</v>
      </c>
      <c r="AW282">
        <v>0</v>
      </c>
      <c r="AX282">
        <v>0</v>
      </c>
      <c r="AY282">
        <v>0</v>
      </c>
      <c r="BB282">
        <v>0</v>
      </c>
      <c r="BC282">
        <v>0</v>
      </c>
      <c r="BD282">
        <v>0</v>
      </c>
    </row>
    <row r="283" spans="1:56" hidden="1">
      <c r="A283" t="s">
        <v>2757</v>
      </c>
      <c r="B283" t="s">
        <v>19</v>
      </c>
      <c r="D283" s="89" t="s">
        <v>1361</v>
      </c>
      <c r="F283">
        <v>0</v>
      </c>
      <c r="G283">
        <v>0</v>
      </c>
      <c r="H283" s="82"/>
      <c r="I283" s="82"/>
      <c r="J283" s="92">
        <f>VLOOKUP(A283,'NOMENCLATURES 10052022'!$C$2:$N$3704,12,FALSE)</f>
        <v>282.03919999999999</v>
      </c>
      <c r="L283" s="78" t="e">
        <f>VLOOKUP(A283,Feuil2!$A$2:$BN$2000,66,FALSE)</f>
        <v>#N/A</v>
      </c>
      <c r="M283">
        <v>0</v>
      </c>
      <c r="N283" t="e">
        <f t="shared" si="12"/>
        <v>#N/A</v>
      </c>
      <c r="O283" s="45" t="e">
        <f t="shared" si="14"/>
        <v>#N/A</v>
      </c>
      <c r="P283">
        <v>331.22</v>
      </c>
      <c r="Q283" s="83">
        <f>VLOOKUP(A283,'NOMENCLATURES 10052022'!$C$1:$J$3703,8,FALSE)</f>
        <v>436.43057599999997</v>
      </c>
      <c r="R283">
        <v>397.46</v>
      </c>
      <c r="S283" s="45">
        <f t="shared" si="13"/>
        <v>523.7166911999999</v>
      </c>
      <c r="T283">
        <v>1</v>
      </c>
      <c r="Z283">
        <v>1</v>
      </c>
      <c r="AF283">
        <v>1</v>
      </c>
      <c r="AO283">
        <v>0</v>
      </c>
      <c r="AP283">
        <v>0</v>
      </c>
      <c r="AS283">
        <v>0</v>
      </c>
      <c r="AT283">
        <v>0</v>
      </c>
      <c r="AU283">
        <v>100</v>
      </c>
      <c r="AV283">
        <v>100</v>
      </c>
      <c r="AW283">
        <v>0</v>
      </c>
      <c r="AX283">
        <v>0</v>
      </c>
      <c r="AY283">
        <v>0</v>
      </c>
      <c r="BB283">
        <v>0</v>
      </c>
      <c r="BC283">
        <v>1</v>
      </c>
      <c r="BD283">
        <v>0</v>
      </c>
    </row>
    <row r="284" spans="1:56" hidden="1">
      <c r="A284" t="s">
        <v>2758</v>
      </c>
      <c r="B284" t="s">
        <v>7</v>
      </c>
      <c r="D284" s="89" t="s">
        <v>1361</v>
      </c>
      <c r="F284">
        <v>0</v>
      </c>
      <c r="G284">
        <v>0</v>
      </c>
      <c r="H284" s="82"/>
      <c r="I284" s="82"/>
      <c r="J284" s="92">
        <f>VLOOKUP(A284,'NOMENCLATURES 10052022'!$C$2:$N$3704,12,FALSE)</f>
        <v>278.92419999999998</v>
      </c>
      <c r="L284" s="78" t="e">
        <f>VLOOKUP(A284,Feuil2!$A$2:$BN$2000,66,FALSE)</f>
        <v>#N/A</v>
      </c>
      <c r="M284">
        <v>0</v>
      </c>
      <c r="N284" t="e">
        <f t="shared" si="12"/>
        <v>#N/A</v>
      </c>
      <c r="O284" s="45" t="e">
        <f t="shared" si="14"/>
        <v>#N/A</v>
      </c>
      <c r="P284">
        <v>328.3</v>
      </c>
      <c r="Q284" s="83">
        <f>VLOOKUP(A284,'NOMENCLATURES 10052022'!$C$1:$J$3703,8,FALSE)</f>
        <v>431.75807600000002</v>
      </c>
      <c r="R284">
        <v>393.96</v>
      </c>
      <c r="S284" s="45">
        <f t="shared" si="13"/>
        <v>518.10969120000004</v>
      </c>
      <c r="T284">
        <v>1</v>
      </c>
      <c r="Z284">
        <v>1</v>
      </c>
      <c r="AF284">
        <v>1</v>
      </c>
      <c r="AO284">
        <v>0</v>
      </c>
      <c r="AP284">
        <v>0</v>
      </c>
      <c r="AS284">
        <v>0</v>
      </c>
      <c r="AT284">
        <v>0</v>
      </c>
      <c r="AU284">
        <v>100</v>
      </c>
      <c r="AV284">
        <v>100</v>
      </c>
      <c r="AW284">
        <v>0</v>
      </c>
      <c r="AX284">
        <v>0</v>
      </c>
      <c r="AY284">
        <v>0</v>
      </c>
      <c r="BB284">
        <v>0</v>
      </c>
      <c r="BC284">
        <v>1</v>
      </c>
      <c r="BD284">
        <v>0</v>
      </c>
    </row>
    <row r="285" spans="1:56" hidden="1">
      <c r="A285" t="s">
        <v>2759</v>
      </c>
      <c r="B285" t="s">
        <v>31</v>
      </c>
      <c r="D285" s="89" t="s">
        <v>1361</v>
      </c>
      <c r="F285">
        <v>0</v>
      </c>
      <c r="G285">
        <v>0</v>
      </c>
      <c r="H285" s="82"/>
      <c r="I285" s="82"/>
      <c r="J285" s="92">
        <f>VLOOKUP(A285,'NOMENCLATURES 10052022'!$C$2:$N$3704,12,FALSE)</f>
        <v>317.19311999999996</v>
      </c>
      <c r="L285" s="78" t="e">
        <f>VLOOKUP(A285,Feuil2!$A$2:$BN$2000,66,FALSE)</f>
        <v>#N/A</v>
      </c>
      <c r="M285">
        <v>0</v>
      </c>
      <c r="N285" t="e">
        <f t="shared" si="12"/>
        <v>#N/A</v>
      </c>
      <c r="O285" s="45" t="e">
        <f t="shared" si="14"/>
        <v>#N/A</v>
      </c>
      <c r="P285">
        <v>371.8</v>
      </c>
      <c r="Q285" s="83">
        <f>VLOOKUP(A285,'NOMENCLATURES 10052022'!$C$1:$J$3703,8,FALSE)</f>
        <v>490.82706680000007</v>
      </c>
      <c r="R285">
        <v>446.16</v>
      </c>
      <c r="S285" s="45">
        <f t="shared" si="13"/>
        <v>588.99248016000001</v>
      </c>
      <c r="T285">
        <v>1</v>
      </c>
      <c r="Z285">
        <v>1</v>
      </c>
      <c r="AF285">
        <v>1</v>
      </c>
      <c r="AO285">
        <v>0</v>
      </c>
      <c r="AP285">
        <v>0</v>
      </c>
      <c r="AS285">
        <v>0</v>
      </c>
      <c r="AT285">
        <v>0</v>
      </c>
      <c r="AU285">
        <v>100</v>
      </c>
      <c r="AV285">
        <v>100</v>
      </c>
      <c r="AW285">
        <v>0</v>
      </c>
      <c r="AX285">
        <v>0</v>
      </c>
      <c r="AY285">
        <v>0</v>
      </c>
      <c r="BB285">
        <v>0</v>
      </c>
      <c r="BC285">
        <v>1</v>
      </c>
      <c r="BD285">
        <v>0</v>
      </c>
    </row>
    <row r="286" spans="1:56" hidden="1">
      <c r="A286" t="s">
        <v>2760</v>
      </c>
      <c r="B286" t="s">
        <v>9</v>
      </c>
      <c r="D286" s="89" t="s">
        <v>1361</v>
      </c>
      <c r="F286">
        <v>0</v>
      </c>
      <c r="G286">
        <v>0</v>
      </c>
      <c r="H286" s="82"/>
      <c r="I286" s="82"/>
      <c r="J286" s="92">
        <f>VLOOKUP(A286,'NOMENCLATURES 10052022'!$C$2:$N$3704,12,FALSE)</f>
        <v>363.62720000000007</v>
      </c>
      <c r="L286" s="78" t="e">
        <f>VLOOKUP(A286,Feuil2!$A$2:$BN$2000,66,FALSE)</f>
        <v>#N/A</v>
      </c>
      <c r="M286">
        <v>0</v>
      </c>
      <c r="N286" t="e">
        <f t="shared" si="12"/>
        <v>#N/A</v>
      </c>
      <c r="O286" s="45" t="e">
        <f t="shared" si="14"/>
        <v>#N/A</v>
      </c>
      <c r="P286">
        <v>408.85</v>
      </c>
      <c r="Q286" s="83">
        <f>VLOOKUP(A286,'NOMENCLATURES 10052022'!$C$1:$J$3703,8,FALSE)</f>
        <v>536.47415600000011</v>
      </c>
      <c r="R286">
        <v>490.62</v>
      </c>
      <c r="S286" s="45">
        <f t="shared" si="13"/>
        <v>643.76898720000008</v>
      </c>
      <c r="T286">
        <v>1</v>
      </c>
      <c r="Z286">
        <v>1</v>
      </c>
      <c r="AF286">
        <v>1</v>
      </c>
      <c r="AO286">
        <v>0</v>
      </c>
      <c r="AP286">
        <v>0</v>
      </c>
      <c r="AS286">
        <v>0</v>
      </c>
      <c r="AT286">
        <v>0</v>
      </c>
      <c r="AU286">
        <v>100</v>
      </c>
      <c r="AV286">
        <v>100</v>
      </c>
      <c r="AW286">
        <v>0</v>
      </c>
      <c r="AX286">
        <v>0</v>
      </c>
      <c r="AY286">
        <v>0</v>
      </c>
      <c r="BB286">
        <v>0</v>
      </c>
      <c r="BC286">
        <v>1</v>
      </c>
      <c r="BD286">
        <v>0</v>
      </c>
    </row>
    <row r="287" spans="1:56" hidden="1">
      <c r="A287" t="s">
        <v>2761</v>
      </c>
      <c r="B287" t="s">
        <v>21</v>
      </c>
      <c r="D287" s="89" t="s">
        <v>1361</v>
      </c>
      <c r="F287">
        <v>0</v>
      </c>
      <c r="G287">
        <v>0</v>
      </c>
      <c r="H287" s="82"/>
      <c r="I287" s="82"/>
      <c r="J287" s="92">
        <f>VLOOKUP(A287,'NOMENCLATURES 10052022'!$C$2:$N$3704,12,FALSE)</f>
        <v>379.67920000000004</v>
      </c>
      <c r="L287" s="78" t="e">
        <f>VLOOKUP(A287,Feuil2!$A$2:$BN$2000,66,FALSE)</f>
        <v>#N/A</v>
      </c>
      <c r="M287">
        <v>0</v>
      </c>
      <c r="N287" t="e">
        <f t="shared" si="12"/>
        <v>#N/A</v>
      </c>
      <c r="O287" s="45" t="e">
        <f t="shared" si="14"/>
        <v>#N/A</v>
      </c>
      <c r="P287">
        <v>438.76</v>
      </c>
      <c r="Q287" s="83">
        <f>VLOOKUP(A287,'NOMENCLATURES 10052022'!$C$1:$J$3703,8,FALSE)</f>
        <v>571.83839599999988</v>
      </c>
      <c r="R287">
        <v>526.51</v>
      </c>
      <c r="S287" s="45">
        <f t="shared" si="13"/>
        <v>686.20607519999987</v>
      </c>
      <c r="T287">
        <v>1</v>
      </c>
      <c r="Z287">
        <v>1</v>
      </c>
      <c r="AF287">
        <v>1</v>
      </c>
      <c r="AO287">
        <v>0</v>
      </c>
      <c r="AP287">
        <v>0</v>
      </c>
      <c r="AS287">
        <v>0</v>
      </c>
      <c r="AT287">
        <v>0</v>
      </c>
      <c r="AU287">
        <v>100</v>
      </c>
      <c r="AV287">
        <v>100</v>
      </c>
      <c r="AW287">
        <v>0</v>
      </c>
      <c r="AX287">
        <v>0</v>
      </c>
      <c r="AY287">
        <v>0</v>
      </c>
      <c r="BB287">
        <v>0</v>
      </c>
      <c r="BC287">
        <v>1</v>
      </c>
      <c r="BD287">
        <v>0</v>
      </c>
    </row>
    <row r="288" spans="1:56" hidden="1">
      <c r="A288" t="s">
        <v>2762</v>
      </c>
      <c r="B288" t="s">
        <v>33</v>
      </c>
      <c r="D288" s="89" t="s">
        <v>1361</v>
      </c>
      <c r="F288">
        <v>0</v>
      </c>
      <c r="G288">
        <v>0</v>
      </c>
      <c r="H288" s="82"/>
      <c r="I288" s="82"/>
      <c r="J288" s="92">
        <f>VLOOKUP(A288,'NOMENCLATURES 10052022'!$C$2:$N$3704,12,FALSE)</f>
        <v>413.95320000000004</v>
      </c>
      <c r="L288" s="78" t="e">
        <f>VLOOKUP(A288,Feuil2!$A$2:$BN$2000,66,FALSE)</f>
        <v>#N/A</v>
      </c>
      <c r="M288">
        <v>0</v>
      </c>
      <c r="N288" t="e">
        <f t="shared" si="12"/>
        <v>#N/A</v>
      </c>
      <c r="O288" s="45" t="e">
        <f t="shared" si="14"/>
        <v>#N/A</v>
      </c>
      <c r="P288">
        <v>476.68</v>
      </c>
      <c r="Q288" s="83">
        <f>VLOOKUP(A288,'NOMENCLATURES 10052022'!$C$1:$J$3703,8,FALSE)</f>
        <v>622.63841600000012</v>
      </c>
      <c r="R288">
        <v>572.02</v>
      </c>
      <c r="S288" s="45">
        <f t="shared" si="13"/>
        <v>747.16609920000008</v>
      </c>
      <c r="T288">
        <v>1</v>
      </c>
      <c r="Z288">
        <v>1</v>
      </c>
      <c r="AF288">
        <v>1</v>
      </c>
      <c r="AO288">
        <v>0</v>
      </c>
      <c r="AP288">
        <v>0</v>
      </c>
      <c r="AS288">
        <v>0</v>
      </c>
      <c r="AT288">
        <v>0</v>
      </c>
      <c r="AU288">
        <v>100</v>
      </c>
      <c r="AV288">
        <v>100</v>
      </c>
      <c r="AW288">
        <v>0</v>
      </c>
      <c r="AX288">
        <v>0</v>
      </c>
      <c r="AY288">
        <v>0</v>
      </c>
      <c r="BB288">
        <v>0</v>
      </c>
      <c r="BC288">
        <v>1</v>
      </c>
      <c r="BD288">
        <v>0</v>
      </c>
    </row>
    <row r="289" spans="1:56" hidden="1">
      <c r="A289" t="s">
        <v>2763</v>
      </c>
      <c r="B289" t="s">
        <v>47</v>
      </c>
      <c r="D289" s="89" t="s">
        <v>1361</v>
      </c>
      <c r="F289">
        <v>0</v>
      </c>
      <c r="G289">
        <v>0</v>
      </c>
      <c r="H289" s="82"/>
      <c r="I289" s="82"/>
      <c r="J289" s="92">
        <f>VLOOKUP(A289,'NOMENCLATURES 10052022'!$C$2:$N$3704,12,FALSE)</f>
        <v>511.6862000000001</v>
      </c>
      <c r="L289" s="78" t="e">
        <f>VLOOKUP(A289,Feuil2!$A$2:$BN$2000,66,FALSE)</f>
        <v>#N/A</v>
      </c>
      <c r="M289">
        <v>0</v>
      </c>
      <c r="N289" t="e">
        <f t="shared" si="12"/>
        <v>#N/A</v>
      </c>
      <c r="O289" s="45" t="e">
        <f t="shared" si="14"/>
        <v>#N/A</v>
      </c>
      <c r="P289">
        <v>588.6</v>
      </c>
      <c r="Q289" s="83">
        <f>VLOOKUP(A289,'NOMENCLATURES 10052022'!$C$1:$J$3703,8,FALSE)</f>
        <v>769.00917600000002</v>
      </c>
      <c r="R289">
        <v>706.32</v>
      </c>
      <c r="S289" s="45">
        <f t="shared" si="13"/>
        <v>922.81101119999994</v>
      </c>
      <c r="T289">
        <v>1</v>
      </c>
      <c r="Z289">
        <v>1</v>
      </c>
      <c r="AF289">
        <v>1</v>
      </c>
      <c r="AO289">
        <v>0</v>
      </c>
      <c r="AP289">
        <v>0</v>
      </c>
      <c r="AS289">
        <v>0</v>
      </c>
      <c r="AT289">
        <v>0</v>
      </c>
      <c r="AU289">
        <v>100</v>
      </c>
      <c r="AV289">
        <v>100</v>
      </c>
      <c r="AW289">
        <v>0</v>
      </c>
      <c r="AX289">
        <v>0</v>
      </c>
      <c r="AY289">
        <v>0</v>
      </c>
      <c r="BB289">
        <v>0</v>
      </c>
      <c r="BC289">
        <v>1</v>
      </c>
      <c r="BD289">
        <v>0</v>
      </c>
    </row>
    <row r="290" spans="1:56" hidden="1">
      <c r="A290" t="s">
        <v>2626</v>
      </c>
      <c r="B290" t="s">
        <v>2627</v>
      </c>
      <c r="C290" t="s">
        <v>1661</v>
      </c>
      <c r="D290" s="88" t="s">
        <v>951</v>
      </c>
      <c r="F290">
        <v>1</v>
      </c>
      <c r="G290">
        <v>0.2</v>
      </c>
      <c r="H290" s="81" t="s">
        <v>3311</v>
      </c>
      <c r="I290" s="81"/>
      <c r="J290" s="91">
        <v>0.2</v>
      </c>
      <c r="L290" s="78">
        <f>VLOOKUP(A290,Feuil2!$A$2:$BN$2000,66,FALSE)</f>
        <v>2</v>
      </c>
      <c r="M290">
        <v>2</v>
      </c>
      <c r="N290">
        <f t="shared" si="12"/>
        <v>0</v>
      </c>
      <c r="O290" s="45">
        <f t="shared" si="14"/>
        <v>2</v>
      </c>
      <c r="P290">
        <v>0.4</v>
      </c>
      <c r="Q290" s="83">
        <f t="shared" ref="Q290:Q353" si="15">J290*O290</f>
        <v>0.4</v>
      </c>
      <c r="R290">
        <v>0.48</v>
      </c>
      <c r="S290" s="45">
        <f t="shared" si="13"/>
        <v>0.48</v>
      </c>
      <c r="AO290">
        <v>0</v>
      </c>
      <c r="AP290">
        <v>0</v>
      </c>
      <c r="AS290">
        <v>0</v>
      </c>
      <c r="AT290">
        <v>0</v>
      </c>
      <c r="AU290">
        <v>100</v>
      </c>
      <c r="AV290">
        <v>100</v>
      </c>
      <c r="AW290">
        <v>0</v>
      </c>
      <c r="AX290">
        <v>0</v>
      </c>
      <c r="AY290">
        <v>0</v>
      </c>
      <c r="BB290">
        <v>0</v>
      </c>
      <c r="BC290">
        <v>0</v>
      </c>
      <c r="BD290">
        <v>0</v>
      </c>
    </row>
    <row r="291" spans="1:56" hidden="1">
      <c r="A291" t="s">
        <v>815</v>
      </c>
      <c r="B291" t="s">
        <v>816</v>
      </c>
      <c r="C291" t="s">
        <v>2046</v>
      </c>
      <c r="D291" s="88" t="s">
        <v>951</v>
      </c>
      <c r="F291">
        <v>1</v>
      </c>
      <c r="G291">
        <v>3.2</v>
      </c>
      <c r="H291" s="81"/>
      <c r="I291" s="81"/>
      <c r="J291" s="93">
        <f>+G291</f>
        <v>3.2</v>
      </c>
      <c r="L291" s="78">
        <f>VLOOKUP(A291,Feuil2!$A$2:$BN$2000,66,FALSE)</f>
        <v>1.33</v>
      </c>
      <c r="M291">
        <v>1.4375</v>
      </c>
      <c r="N291">
        <f t="shared" si="12"/>
        <v>-0.10749999999999993</v>
      </c>
      <c r="O291" s="45">
        <v>1.5</v>
      </c>
      <c r="P291">
        <v>4.5999999999999996</v>
      </c>
      <c r="Q291" s="83">
        <f t="shared" si="15"/>
        <v>4.8000000000000007</v>
      </c>
      <c r="R291">
        <v>5.52</v>
      </c>
      <c r="S291" s="45">
        <f t="shared" si="13"/>
        <v>5.7600000000000007</v>
      </c>
      <c r="AO291">
        <v>0</v>
      </c>
      <c r="AP291">
        <v>0</v>
      </c>
      <c r="AS291">
        <v>0</v>
      </c>
      <c r="AT291">
        <v>0</v>
      </c>
      <c r="AU291">
        <v>100</v>
      </c>
      <c r="AV291">
        <v>100</v>
      </c>
      <c r="AW291">
        <v>0</v>
      </c>
      <c r="AX291">
        <v>0</v>
      </c>
      <c r="AY291">
        <v>0</v>
      </c>
      <c r="BB291">
        <v>0</v>
      </c>
      <c r="BC291">
        <v>0</v>
      </c>
      <c r="BD291">
        <v>0</v>
      </c>
    </row>
    <row r="292" spans="1:56" hidden="1">
      <c r="A292" t="s">
        <v>400</v>
      </c>
      <c r="B292" t="s">
        <v>954</v>
      </c>
      <c r="C292" t="s">
        <v>956</v>
      </c>
      <c r="D292" s="88" t="s">
        <v>951</v>
      </c>
      <c r="E292">
        <v>1</v>
      </c>
      <c r="F292">
        <v>1</v>
      </c>
      <c r="G292">
        <v>88.72</v>
      </c>
      <c r="H292" s="81" t="s">
        <v>3308</v>
      </c>
      <c r="I292" s="81"/>
      <c r="J292" s="91">
        <v>94.04</v>
      </c>
      <c r="L292" s="78">
        <f>VLOOKUP(A292,Feuil2!$A$2:$BN$2000,66,FALSE)</f>
        <v>1.33</v>
      </c>
      <c r="M292">
        <v>1.3299143</v>
      </c>
      <c r="N292">
        <f t="shared" si="12"/>
        <v>8.5700000000077381E-5</v>
      </c>
      <c r="O292" s="45">
        <v>1.33</v>
      </c>
      <c r="P292">
        <v>117.99</v>
      </c>
      <c r="Q292" s="83">
        <f t="shared" si="15"/>
        <v>125.07320000000001</v>
      </c>
      <c r="R292">
        <v>141.59</v>
      </c>
      <c r="S292" s="45">
        <f t="shared" si="13"/>
        <v>150.08784</v>
      </c>
      <c r="AG292">
        <v>99</v>
      </c>
      <c r="AO292">
        <v>0</v>
      </c>
      <c r="AP292">
        <v>0</v>
      </c>
      <c r="AS292">
        <v>0</v>
      </c>
      <c r="AT292">
        <v>0</v>
      </c>
      <c r="AU292">
        <v>100</v>
      </c>
      <c r="AV292">
        <v>100</v>
      </c>
      <c r="AW292">
        <v>0</v>
      </c>
      <c r="AX292">
        <v>0</v>
      </c>
      <c r="AY292">
        <v>0</v>
      </c>
      <c r="BB292">
        <v>0</v>
      </c>
      <c r="BC292">
        <v>0</v>
      </c>
      <c r="BD292">
        <v>0</v>
      </c>
    </row>
    <row r="293" spans="1:56" hidden="1">
      <c r="A293" t="s">
        <v>1235</v>
      </c>
      <c r="B293" t="s">
        <v>1236</v>
      </c>
      <c r="C293" t="s">
        <v>956</v>
      </c>
      <c r="D293" s="88" t="s">
        <v>951</v>
      </c>
      <c r="E293">
        <v>1</v>
      </c>
      <c r="F293">
        <v>1</v>
      </c>
      <c r="G293">
        <v>342.04</v>
      </c>
      <c r="H293" s="81"/>
      <c r="I293" s="81"/>
      <c r="J293" s="91"/>
      <c r="L293" s="78">
        <f>VLOOKUP(A293,Feuil2!$A$2:$BN$2000,66,FALSE)</f>
        <v>1.33</v>
      </c>
      <c r="M293">
        <v>1.3832008</v>
      </c>
      <c r="N293">
        <f t="shared" si="12"/>
        <v>-5.3200799999999937E-2</v>
      </c>
      <c r="O293" s="45" t="str">
        <f>IF(L293=M293,L293,"")</f>
        <v/>
      </c>
      <c r="P293">
        <v>473.11</v>
      </c>
      <c r="Q293" s="83" t="e">
        <f t="shared" si="15"/>
        <v>#VALUE!</v>
      </c>
      <c r="R293">
        <v>567.73</v>
      </c>
      <c r="S293" s="45" t="e">
        <f t="shared" si="13"/>
        <v>#VALUE!</v>
      </c>
      <c r="AO293">
        <v>0</v>
      </c>
      <c r="AP293">
        <v>0</v>
      </c>
      <c r="AS293">
        <v>0</v>
      </c>
      <c r="AT293">
        <v>0</v>
      </c>
      <c r="AU293">
        <v>100</v>
      </c>
      <c r="AV293">
        <v>100</v>
      </c>
      <c r="AW293">
        <v>0</v>
      </c>
      <c r="AX293">
        <v>0</v>
      </c>
      <c r="AY293">
        <v>0</v>
      </c>
      <c r="BB293">
        <v>0</v>
      </c>
      <c r="BC293">
        <v>0</v>
      </c>
      <c r="BD293">
        <v>0</v>
      </c>
    </row>
    <row r="294" spans="1:56" hidden="1">
      <c r="A294" t="s">
        <v>404</v>
      </c>
      <c r="B294" t="s">
        <v>405</v>
      </c>
      <c r="C294" t="s">
        <v>956</v>
      </c>
      <c r="D294" s="88" t="s">
        <v>951</v>
      </c>
      <c r="E294">
        <v>1</v>
      </c>
      <c r="F294">
        <v>1</v>
      </c>
      <c r="G294">
        <v>575.4</v>
      </c>
      <c r="H294" s="81" t="s">
        <v>3308</v>
      </c>
      <c r="I294" s="81"/>
      <c r="J294" s="91">
        <v>609.92999999999995</v>
      </c>
      <c r="L294" s="78">
        <f>VLOOKUP(A294,Feuil2!$A$2:$BN$2000,66,FALSE)</f>
        <v>1.33</v>
      </c>
      <c r="M294">
        <v>1.3299965</v>
      </c>
      <c r="N294">
        <f t="shared" si="12"/>
        <v>3.5000000000451337E-6</v>
      </c>
      <c r="O294" s="45">
        <v>1.33</v>
      </c>
      <c r="P294">
        <v>765.28</v>
      </c>
      <c r="Q294" s="83">
        <f t="shared" si="15"/>
        <v>811.20690000000002</v>
      </c>
      <c r="R294">
        <v>918.34</v>
      </c>
      <c r="S294" s="45">
        <f t="shared" si="13"/>
        <v>973.44827999999995</v>
      </c>
      <c r="AG294">
        <v>138</v>
      </c>
      <c r="AO294">
        <v>0</v>
      </c>
      <c r="AP294">
        <v>0</v>
      </c>
      <c r="AS294">
        <v>0</v>
      </c>
      <c r="AT294">
        <v>0</v>
      </c>
      <c r="AU294">
        <v>100</v>
      </c>
      <c r="AV294">
        <v>100</v>
      </c>
      <c r="AW294">
        <v>0</v>
      </c>
      <c r="AX294">
        <v>0</v>
      </c>
      <c r="AY294">
        <v>0</v>
      </c>
      <c r="BB294">
        <v>0</v>
      </c>
      <c r="BC294">
        <v>0</v>
      </c>
      <c r="BD294">
        <v>0</v>
      </c>
    </row>
    <row r="295" spans="1:56" hidden="1">
      <c r="A295" t="s">
        <v>2573</v>
      </c>
      <c r="B295" t="s">
        <v>2574</v>
      </c>
      <c r="C295" t="s">
        <v>956</v>
      </c>
      <c r="D295" s="88" t="s">
        <v>951</v>
      </c>
      <c r="F295">
        <v>1</v>
      </c>
      <c r="G295">
        <v>378.15</v>
      </c>
      <c r="H295" s="81"/>
      <c r="I295" s="81"/>
      <c r="J295" s="91">
        <f>G295</f>
        <v>378.15</v>
      </c>
      <c r="L295" s="78">
        <f>VLOOKUP(A295,Feuil2!$A$2:$BN$2000,66,FALSE)</f>
        <v>1.5</v>
      </c>
      <c r="M295">
        <v>1.5599894000000001</v>
      </c>
      <c r="N295">
        <f t="shared" si="12"/>
        <v>-5.9989400000000082E-2</v>
      </c>
      <c r="O295" s="45">
        <v>1.6</v>
      </c>
      <c r="P295">
        <v>589.91</v>
      </c>
      <c r="Q295" s="83">
        <f t="shared" si="15"/>
        <v>605.04</v>
      </c>
      <c r="R295">
        <v>707.89200000000005</v>
      </c>
      <c r="S295" s="45">
        <f t="shared" si="13"/>
        <v>726.04799999999989</v>
      </c>
      <c r="AO295">
        <v>0</v>
      </c>
      <c r="AP295">
        <v>0</v>
      </c>
      <c r="AS295">
        <v>0</v>
      </c>
      <c r="AT295">
        <v>0</v>
      </c>
      <c r="AU295">
        <v>100</v>
      </c>
      <c r="AV295">
        <v>100</v>
      </c>
      <c r="AW295">
        <v>0</v>
      </c>
      <c r="AX295">
        <v>0</v>
      </c>
      <c r="AY295">
        <v>0</v>
      </c>
      <c r="BB295">
        <v>0</v>
      </c>
      <c r="BC295">
        <v>0</v>
      </c>
      <c r="BD295">
        <v>0</v>
      </c>
    </row>
    <row r="296" spans="1:56" hidden="1">
      <c r="A296" t="s">
        <v>2577</v>
      </c>
      <c r="B296" t="s">
        <v>2578</v>
      </c>
      <c r="C296" t="s">
        <v>956</v>
      </c>
      <c r="D296" s="88" t="s">
        <v>951</v>
      </c>
      <c r="F296">
        <v>1</v>
      </c>
      <c r="G296">
        <v>58.45</v>
      </c>
      <c r="H296" s="81"/>
      <c r="I296" s="81"/>
      <c r="J296" s="91">
        <f>G296</f>
        <v>58.45</v>
      </c>
      <c r="L296" s="78">
        <f>VLOOKUP(A296,Feuil2!$A$2:$BN$2000,66,FALSE)</f>
        <v>1.5</v>
      </c>
      <c r="M296">
        <v>1.5000855</v>
      </c>
      <c r="N296">
        <f t="shared" si="12"/>
        <v>-8.5499999999960608E-5</v>
      </c>
      <c r="O296" s="45">
        <v>1.5</v>
      </c>
      <c r="P296">
        <v>87.68</v>
      </c>
      <c r="Q296" s="83">
        <f t="shared" si="15"/>
        <v>87.675000000000011</v>
      </c>
      <c r="R296">
        <v>105.21599999999999</v>
      </c>
      <c r="S296" s="45">
        <f t="shared" si="13"/>
        <v>105.21000000000001</v>
      </c>
      <c r="AO296">
        <v>0</v>
      </c>
      <c r="AP296">
        <v>0</v>
      </c>
      <c r="AS296">
        <v>0</v>
      </c>
      <c r="AT296">
        <v>0</v>
      </c>
      <c r="AU296">
        <v>100</v>
      </c>
      <c r="AV296">
        <v>100</v>
      </c>
      <c r="AW296">
        <v>0</v>
      </c>
      <c r="AX296">
        <v>0</v>
      </c>
      <c r="AY296">
        <v>0</v>
      </c>
      <c r="BB296">
        <v>0</v>
      </c>
      <c r="BC296">
        <v>0</v>
      </c>
      <c r="BD296">
        <v>0</v>
      </c>
    </row>
    <row r="297" spans="1:56" hidden="1">
      <c r="A297" t="s">
        <v>2580</v>
      </c>
      <c r="B297" t="s">
        <v>2581</v>
      </c>
      <c r="C297" t="s">
        <v>956</v>
      </c>
      <c r="D297" s="88" t="s">
        <v>951</v>
      </c>
      <c r="F297">
        <v>1</v>
      </c>
      <c r="G297">
        <v>55.01</v>
      </c>
      <c r="H297" s="81"/>
      <c r="I297" s="81"/>
      <c r="J297" s="91"/>
      <c r="L297" s="78">
        <f>VLOOKUP(A297,Feuil2!$A$2:$BN$2000,66,FALSE)</f>
        <v>1.5</v>
      </c>
      <c r="M297">
        <v>1.5000909</v>
      </c>
      <c r="N297">
        <f t="shared" si="12"/>
        <v>-9.0900000000004866E-5</v>
      </c>
      <c r="O297" s="45" t="str">
        <f>IF(L297=M297,L297,"")</f>
        <v/>
      </c>
      <c r="P297">
        <v>82.52</v>
      </c>
      <c r="Q297" s="83" t="e">
        <f t="shared" si="15"/>
        <v>#VALUE!</v>
      </c>
      <c r="R297">
        <v>99.024000000000001</v>
      </c>
      <c r="S297" s="45" t="e">
        <f t="shared" si="13"/>
        <v>#VALUE!</v>
      </c>
      <c r="AO297">
        <v>0</v>
      </c>
      <c r="AP297">
        <v>0</v>
      </c>
      <c r="AS297">
        <v>0</v>
      </c>
      <c r="AT297">
        <v>0</v>
      </c>
      <c r="AU297">
        <v>100</v>
      </c>
      <c r="AV297">
        <v>100</v>
      </c>
      <c r="AW297">
        <v>0</v>
      </c>
      <c r="AX297">
        <v>0</v>
      </c>
      <c r="AY297">
        <v>0</v>
      </c>
      <c r="BB297">
        <v>0</v>
      </c>
      <c r="BC297">
        <v>0</v>
      </c>
      <c r="BD297">
        <v>0</v>
      </c>
    </row>
    <row r="298" spans="1:56" hidden="1">
      <c r="A298" s="3">
        <v>1510041</v>
      </c>
      <c r="B298" t="s">
        <v>1421</v>
      </c>
      <c r="C298" t="s">
        <v>1422</v>
      </c>
      <c r="D298" s="88" t="s">
        <v>951</v>
      </c>
      <c r="F298">
        <v>1</v>
      </c>
      <c r="G298">
        <v>12.923999999999999</v>
      </c>
      <c r="H298" s="81" t="s">
        <v>3308</v>
      </c>
      <c r="I298" s="81"/>
      <c r="J298" s="91">
        <v>14.378</v>
      </c>
      <c r="L298" s="78">
        <f>VLOOKUP(A298,Feuil2!$A$2:$BN$2000,66,FALSE)</f>
        <v>1.5</v>
      </c>
      <c r="M298">
        <v>1.5714949</v>
      </c>
      <c r="N298">
        <f t="shared" si="12"/>
        <v>-7.1494900000000028E-2</v>
      </c>
      <c r="O298" s="45">
        <v>1.5</v>
      </c>
      <c r="P298">
        <v>20.309999999999999</v>
      </c>
      <c r="Q298" s="83">
        <f t="shared" si="15"/>
        <v>21.567</v>
      </c>
      <c r="R298">
        <v>24.37</v>
      </c>
      <c r="S298" s="45">
        <f t="shared" si="13"/>
        <v>25.880399999999998</v>
      </c>
      <c r="AO298">
        <v>0</v>
      </c>
      <c r="AP298">
        <v>0</v>
      </c>
      <c r="AS298">
        <v>0</v>
      </c>
      <c r="AT298">
        <v>0</v>
      </c>
      <c r="AU298">
        <v>100</v>
      </c>
      <c r="AV298">
        <v>100</v>
      </c>
      <c r="AW298">
        <v>0</v>
      </c>
      <c r="AX298">
        <v>0</v>
      </c>
      <c r="AY298">
        <v>0</v>
      </c>
      <c r="BB298">
        <v>0</v>
      </c>
      <c r="BC298">
        <v>0</v>
      </c>
      <c r="BD298">
        <v>0</v>
      </c>
    </row>
    <row r="299" spans="1:56" hidden="1">
      <c r="A299" t="s">
        <v>1510</v>
      </c>
      <c r="B299" t="s">
        <v>1511</v>
      </c>
      <c r="C299" t="s">
        <v>1422</v>
      </c>
      <c r="D299" s="88" t="s">
        <v>951</v>
      </c>
      <c r="F299">
        <v>1</v>
      </c>
      <c r="G299">
        <v>5.89</v>
      </c>
      <c r="H299" s="81" t="s">
        <v>3308</v>
      </c>
      <c r="I299" s="81"/>
      <c r="J299" s="91">
        <v>7.12</v>
      </c>
      <c r="L299" s="78">
        <f>VLOOKUP(A299,Feuil2!$A$2:$BN$2000,66,FALSE)</f>
        <v>1.25</v>
      </c>
      <c r="M299">
        <v>1.5</v>
      </c>
      <c r="N299">
        <f t="shared" si="12"/>
        <v>-0.25</v>
      </c>
      <c r="O299" s="45">
        <v>1.33</v>
      </c>
      <c r="P299">
        <v>8.84</v>
      </c>
      <c r="Q299" s="83">
        <f t="shared" si="15"/>
        <v>9.4695999999999998</v>
      </c>
      <c r="R299">
        <v>10.61</v>
      </c>
      <c r="S299" s="45">
        <f t="shared" si="13"/>
        <v>11.363519999999999</v>
      </c>
      <c r="AO299">
        <v>0</v>
      </c>
      <c r="AP299">
        <v>0</v>
      </c>
      <c r="AS299">
        <v>0</v>
      </c>
      <c r="AT299">
        <v>0</v>
      </c>
      <c r="AU299">
        <v>100</v>
      </c>
      <c r="AV299">
        <v>100</v>
      </c>
      <c r="AW299">
        <v>0</v>
      </c>
      <c r="AX299">
        <v>0</v>
      </c>
      <c r="AY299">
        <v>0</v>
      </c>
      <c r="BB299">
        <v>0</v>
      </c>
      <c r="BC299">
        <v>0</v>
      </c>
      <c r="BD299">
        <v>0</v>
      </c>
    </row>
    <row r="300" spans="1:56" hidden="1">
      <c r="A300" s="3">
        <v>1510064</v>
      </c>
      <c r="B300" t="s">
        <v>1673</v>
      </c>
      <c r="C300" t="s">
        <v>1422</v>
      </c>
      <c r="D300" s="88" t="s">
        <v>951</v>
      </c>
      <c r="E300" t="s">
        <v>931</v>
      </c>
      <c r="F300">
        <v>1</v>
      </c>
      <c r="G300">
        <v>24.954999999999998</v>
      </c>
      <c r="H300" s="81" t="s">
        <v>3308</v>
      </c>
      <c r="I300" s="81"/>
      <c r="J300" s="91">
        <v>27.759</v>
      </c>
      <c r="L300" s="78">
        <f>VLOOKUP(A300,Feuil2!$A$2:$BN$2000,66,FALSE)</f>
        <v>1.5</v>
      </c>
      <c r="M300">
        <v>1.5716289000000001</v>
      </c>
      <c r="N300">
        <f t="shared" si="12"/>
        <v>-7.1628900000000106E-2</v>
      </c>
      <c r="O300" s="45">
        <v>1.6</v>
      </c>
      <c r="P300">
        <v>39.22</v>
      </c>
      <c r="Q300" s="83">
        <f t="shared" si="15"/>
        <v>44.414400000000001</v>
      </c>
      <c r="R300">
        <v>47.06</v>
      </c>
      <c r="S300" s="45">
        <f t="shared" si="13"/>
        <v>53.297280000000001</v>
      </c>
      <c r="AO300">
        <v>0</v>
      </c>
      <c r="AP300">
        <v>0</v>
      </c>
      <c r="AS300">
        <v>0</v>
      </c>
      <c r="AT300">
        <v>0</v>
      </c>
      <c r="AU300">
        <v>100</v>
      </c>
      <c r="AV300">
        <v>100</v>
      </c>
      <c r="AW300">
        <v>0</v>
      </c>
      <c r="AX300">
        <v>0</v>
      </c>
      <c r="AY300">
        <v>0</v>
      </c>
      <c r="BB300">
        <v>0</v>
      </c>
      <c r="BC300">
        <v>0</v>
      </c>
      <c r="BD300">
        <v>0</v>
      </c>
    </row>
    <row r="301" spans="1:56" hidden="1">
      <c r="A301" t="s">
        <v>1825</v>
      </c>
      <c r="B301" t="s">
        <v>1826</v>
      </c>
      <c r="C301" t="s">
        <v>1422</v>
      </c>
      <c r="D301" s="88" t="s">
        <v>951</v>
      </c>
      <c r="E301" t="s">
        <v>1827</v>
      </c>
      <c r="F301">
        <v>1</v>
      </c>
      <c r="G301">
        <v>4.59</v>
      </c>
      <c r="H301" s="81" t="s">
        <v>3308</v>
      </c>
      <c r="I301" s="81"/>
      <c r="J301" s="91">
        <v>4.0350000000000001</v>
      </c>
      <c r="L301" s="78">
        <f>VLOOKUP(A301,Feuil2!$A$2:$BN$2000,66,FALSE)</f>
        <v>1.25</v>
      </c>
      <c r="M301">
        <v>1.577342</v>
      </c>
      <c r="N301">
        <f t="shared" si="12"/>
        <v>-0.32734200000000002</v>
      </c>
      <c r="O301" s="45">
        <v>1.33</v>
      </c>
      <c r="P301">
        <v>7.24</v>
      </c>
      <c r="Q301" s="83">
        <f t="shared" si="15"/>
        <v>5.3665500000000002</v>
      </c>
      <c r="R301">
        <v>8.69</v>
      </c>
      <c r="S301" s="45">
        <f t="shared" si="13"/>
        <v>6.4398600000000004</v>
      </c>
      <c r="AO301">
        <v>0</v>
      </c>
      <c r="AP301">
        <v>0</v>
      </c>
      <c r="AS301">
        <v>0</v>
      </c>
      <c r="AT301">
        <v>0</v>
      </c>
      <c r="AU301">
        <v>100</v>
      </c>
      <c r="AV301">
        <v>100</v>
      </c>
      <c r="AW301">
        <v>0</v>
      </c>
      <c r="AX301">
        <v>0</v>
      </c>
      <c r="AY301">
        <v>0</v>
      </c>
      <c r="BB301">
        <v>0</v>
      </c>
      <c r="BC301">
        <v>0</v>
      </c>
      <c r="BD301">
        <v>0</v>
      </c>
    </row>
    <row r="302" spans="1:56" hidden="1">
      <c r="A302" t="s">
        <v>2410</v>
      </c>
      <c r="B302" t="s">
        <v>2411</v>
      </c>
      <c r="C302" t="s">
        <v>943</v>
      </c>
      <c r="D302" s="88" t="s">
        <v>951</v>
      </c>
      <c r="F302">
        <v>1</v>
      </c>
      <c r="G302">
        <v>50</v>
      </c>
      <c r="H302" s="81"/>
      <c r="I302" s="81"/>
      <c r="J302" s="91">
        <v>50</v>
      </c>
      <c r="L302" s="78">
        <f>VLOOKUP(A302,Feuil2!$A$2:$BN$2000,66,FALSE)</f>
        <v>1.5</v>
      </c>
      <c r="M302">
        <v>1.5</v>
      </c>
      <c r="N302">
        <f t="shared" si="12"/>
        <v>0</v>
      </c>
      <c r="O302" s="45">
        <f>IF(L302=M302,L302,"")</f>
        <v>1.5</v>
      </c>
      <c r="P302">
        <v>75</v>
      </c>
      <c r="Q302" s="83">
        <f t="shared" si="15"/>
        <v>75</v>
      </c>
      <c r="R302">
        <v>90</v>
      </c>
      <c r="S302" s="45">
        <f t="shared" si="13"/>
        <v>90</v>
      </c>
      <c r="AO302">
        <v>0</v>
      </c>
      <c r="AP302">
        <v>0</v>
      </c>
      <c r="AS302">
        <v>0</v>
      </c>
      <c r="AT302">
        <v>0</v>
      </c>
      <c r="AU302">
        <v>100</v>
      </c>
      <c r="AV302">
        <v>100</v>
      </c>
      <c r="AW302">
        <v>0</v>
      </c>
      <c r="AX302">
        <v>0</v>
      </c>
      <c r="AY302">
        <v>0</v>
      </c>
      <c r="BB302">
        <v>0</v>
      </c>
      <c r="BC302">
        <v>0</v>
      </c>
      <c r="BD302">
        <v>0</v>
      </c>
    </row>
    <row r="303" spans="1:56" hidden="1">
      <c r="A303" t="s">
        <v>676</v>
      </c>
      <c r="B303" t="s">
        <v>2562</v>
      </c>
      <c r="C303" t="s">
        <v>943</v>
      </c>
      <c r="D303" s="88" t="s">
        <v>951</v>
      </c>
      <c r="F303">
        <v>1</v>
      </c>
      <c r="G303">
        <v>0</v>
      </c>
      <c r="H303" s="81"/>
      <c r="I303" s="81"/>
      <c r="J303" s="91">
        <v>34.975000000000001</v>
      </c>
      <c r="L303" s="78">
        <f>VLOOKUP(A303,Feuil2!$A$2:$BN$2000,66,FALSE)</f>
        <v>1.5</v>
      </c>
      <c r="M303">
        <v>0</v>
      </c>
      <c r="N303">
        <f t="shared" si="12"/>
        <v>1.5</v>
      </c>
      <c r="O303" s="45">
        <v>1.5</v>
      </c>
      <c r="P303">
        <v>27.5</v>
      </c>
      <c r="Q303" s="114">
        <f>J303*O303</f>
        <v>52.462500000000006</v>
      </c>
      <c r="R303">
        <v>33</v>
      </c>
      <c r="S303" s="45">
        <f t="shared" si="13"/>
        <v>62.955000000000005</v>
      </c>
      <c r="X303">
        <v>1</v>
      </c>
      <c r="Y303">
        <v>1</v>
      </c>
      <c r="AF303">
        <v>1</v>
      </c>
      <c r="AO303">
        <v>0</v>
      </c>
      <c r="AP303">
        <v>0</v>
      </c>
      <c r="AS303">
        <v>0</v>
      </c>
      <c r="AT303">
        <v>0</v>
      </c>
      <c r="AU303">
        <v>100</v>
      </c>
      <c r="AV303">
        <v>100</v>
      </c>
      <c r="AW303">
        <v>0</v>
      </c>
      <c r="AX303">
        <v>0</v>
      </c>
      <c r="AY303">
        <v>0</v>
      </c>
      <c r="BB303">
        <v>0</v>
      </c>
      <c r="BC303">
        <v>0</v>
      </c>
      <c r="BD303">
        <v>0</v>
      </c>
    </row>
    <row r="304" spans="1:56" hidden="1">
      <c r="A304" t="s">
        <v>684</v>
      </c>
      <c r="B304" t="s">
        <v>2566</v>
      </c>
      <c r="C304" t="s">
        <v>943</v>
      </c>
      <c r="D304" s="88" t="s">
        <v>951</v>
      </c>
      <c r="F304">
        <v>1</v>
      </c>
      <c r="G304">
        <v>0</v>
      </c>
      <c r="H304" s="81"/>
      <c r="I304" s="81"/>
      <c r="J304" s="91">
        <v>22</v>
      </c>
      <c r="L304" s="78">
        <f>VLOOKUP(A304,Feuil2!$A$2:$BN$2000,66,FALSE)</f>
        <v>1.5</v>
      </c>
      <c r="M304">
        <v>0</v>
      </c>
      <c r="N304">
        <f t="shared" si="12"/>
        <v>1.5</v>
      </c>
      <c r="O304" s="45">
        <v>1.5</v>
      </c>
      <c r="P304">
        <v>33</v>
      </c>
      <c r="Q304" s="83">
        <f t="shared" si="15"/>
        <v>33</v>
      </c>
      <c r="R304">
        <v>39.6</v>
      </c>
      <c r="S304" s="45">
        <f t="shared" si="13"/>
        <v>39.6</v>
      </c>
      <c r="X304">
        <v>1</v>
      </c>
      <c r="Y304">
        <v>1</v>
      </c>
      <c r="AO304">
        <v>0</v>
      </c>
      <c r="AP304">
        <v>0</v>
      </c>
      <c r="AS304">
        <v>0</v>
      </c>
      <c r="AT304">
        <v>0</v>
      </c>
      <c r="AU304">
        <v>100</v>
      </c>
      <c r="AV304">
        <v>100</v>
      </c>
      <c r="AW304">
        <v>0</v>
      </c>
      <c r="AX304">
        <v>0</v>
      </c>
      <c r="AY304">
        <v>0</v>
      </c>
      <c r="BB304">
        <v>0</v>
      </c>
      <c r="BC304">
        <v>0</v>
      </c>
      <c r="BD304">
        <v>0</v>
      </c>
    </row>
    <row r="305" spans="1:56" hidden="1">
      <c r="A305" t="s">
        <v>678</v>
      </c>
      <c r="B305" t="s">
        <v>2583</v>
      </c>
      <c r="C305" t="s">
        <v>943</v>
      </c>
      <c r="D305" s="88" t="s">
        <v>951</v>
      </c>
      <c r="F305">
        <v>1</v>
      </c>
      <c r="G305">
        <v>0</v>
      </c>
      <c r="H305" s="81"/>
      <c r="I305" s="81"/>
      <c r="J305" s="91">
        <v>47.935000000000002</v>
      </c>
      <c r="L305" s="78">
        <f>VLOOKUP(A305,Feuil2!$A$2:$BN$2000,66,FALSE)</f>
        <v>1.5</v>
      </c>
      <c r="M305">
        <v>0</v>
      </c>
      <c r="N305">
        <f t="shared" si="12"/>
        <v>1.5</v>
      </c>
      <c r="O305" s="45">
        <v>1.5</v>
      </c>
      <c r="P305">
        <v>78.75</v>
      </c>
      <c r="Q305" s="83">
        <f t="shared" si="15"/>
        <v>71.902500000000003</v>
      </c>
      <c r="R305">
        <v>94.5</v>
      </c>
      <c r="S305" s="45">
        <f t="shared" si="13"/>
        <v>86.283000000000001</v>
      </c>
      <c r="X305">
        <v>1</v>
      </c>
      <c r="Y305">
        <v>1</v>
      </c>
      <c r="AF305">
        <v>1</v>
      </c>
      <c r="AO305">
        <v>0</v>
      </c>
      <c r="AP305">
        <v>0</v>
      </c>
      <c r="AS305">
        <v>0</v>
      </c>
      <c r="AT305">
        <v>0</v>
      </c>
      <c r="AU305">
        <v>100</v>
      </c>
      <c r="AV305">
        <v>100</v>
      </c>
      <c r="AW305">
        <v>0</v>
      </c>
      <c r="AX305">
        <v>0</v>
      </c>
      <c r="AY305">
        <v>0</v>
      </c>
      <c r="BB305">
        <v>0</v>
      </c>
      <c r="BC305">
        <v>0</v>
      </c>
      <c r="BD305">
        <v>0</v>
      </c>
    </row>
    <row r="306" spans="1:56" hidden="1">
      <c r="A306" t="s">
        <v>2063</v>
      </c>
      <c r="B306" t="s">
        <v>2064</v>
      </c>
      <c r="C306" t="s">
        <v>2065</v>
      </c>
      <c r="D306" s="88" t="s">
        <v>951</v>
      </c>
      <c r="F306">
        <v>1</v>
      </c>
      <c r="G306">
        <v>60</v>
      </c>
      <c r="H306" s="81" t="s">
        <v>3311</v>
      </c>
      <c r="I306" s="81"/>
      <c r="J306" s="91">
        <v>60</v>
      </c>
      <c r="L306" s="78">
        <f>VLOOKUP(A306,Feuil2!$A$2:$BN$2000,66,FALSE)</f>
        <v>1.5</v>
      </c>
      <c r="M306">
        <v>1.5</v>
      </c>
      <c r="N306">
        <f t="shared" si="12"/>
        <v>0</v>
      </c>
      <c r="O306" s="45">
        <f>IF(L306=M306,L306,"")</f>
        <v>1.5</v>
      </c>
      <c r="P306">
        <v>90</v>
      </c>
      <c r="Q306" s="83">
        <f t="shared" si="15"/>
        <v>90</v>
      </c>
      <c r="R306">
        <v>108</v>
      </c>
      <c r="S306" s="45">
        <f t="shared" si="13"/>
        <v>108</v>
      </c>
      <c r="AO306">
        <v>0</v>
      </c>
      <c r="AP306">
        <v>0</v>
      </c>
      <c r="AS306">
        <v>0</v>
      </c>
      <c r="AT306">
        <v>0</v>
      </c>
      <c r="AU306">
        <v>100</v>
      </c>
      <c r="AV306">
        <v>100</v>
      </c>
      <c r="AW306">
        <v>0</v>
      </c>
      <c r="AX306">
        <v>0</v>
      </c>
      <c r="AY306">
        <v>0</v>
      </c>
      <c r="BB306">
        <v>0</v>
      </c>
      <c r="BC306">
        <v>0</v>
      </c>
      <c r="BD306">
        <v>0</v>
      </c>
    </row>
    <row r="307" spans="1:56" hidden="1">
      <c r="A307" t="s">
        <v>2016</v>
      </c>
      <c r="B307" t="s">
        <v>2017</v>
      </c>
      <c r="C307" t="s">
        <v>2018</v>
      </c>
      <c r="D307" s="88" t="s">
        <v>951</v>
      </c>
      <c r="E307" t="s">
        <v>1495</v>
      </c>
      <c r="F307">
        <v>1</v>
      </c>
      <c r="G307">
        <v>0.29099999999999998</v>
      </c>
      <c r="H307" s="81" t="s">
        <v>3308</v>
      </c>
      <c r="I307" s="81"/>
      <c r="J307" s="93">
        <v>0.20499999999999999</v>
      </c>
      <c r="L307" s="78">
        <f>VLOOKUP(A307,Feuil2!$A$2:$BN$2000,66,FALSE)</f>
        <v>1.5</v>
      </c>
      <c r="M307">
        <v>1.513692</v>
      </c>
      <c r="N307">
        <f t="shared" si="12"/>
        <v>-1.3692000000000037E-2</v>
      </c>
      <c r="O307" s="45">
        <v>1.5</v>
      </c>
      <c r="P307">
        <v>0.44</v>
      </c>
      <c r="Q307" s="83">
        <f t="shared" si="15"/>
        <v>0.3075</v>
      </c>
      <c r="R307">
        <v>0.52800000000000002</v>
      </c>
      <c r="S307" s="45">
        <f t="shared" si="13"/>
        <v>0.36899999999999999</v>
      </c>
      <c r="AO307">
        <v>0</v>
      </c>
      <c r="AP307">
        <v>0</v>
      </c>
      <c r="AS307">
        <v>0</v>
      </c>
      <c r="AT307">
        <v>0</v>
      </c>
      <c r="AU307">
        <v>100</v>
      </c>
      <c r="AV307">
        <v>100</v>
      </c>
      <c r="AW307">
        <v>0</v>
      </c>
      <c r="AX307">
        <v>0</v>
      </c>
      <c r="AY307">
        <v>0</v>
      </c>
      <c r="BB307">
        <v>0</v>
      </c>
      <c r="BC307">
        <v>0</v>
      </c>
      <c r="BD307">
        <v>0</v>
      </c>
    </row>
    <row r="308" spans="1:56" hidden="1">
      <c r="A308" t="s">
        <v>2462</v>
      </c>
      <c r="B308" t="s">
        <v>2463</v>
      </c>
      <c r="C308" t="s">
        <v>2018</v>
      </c>
      <c r="D308" s="88" t="s">
        <v>951</v>
      </c>
      <c r="F308">
        <v>1</v>
      </c>
      <c r="G308">
        <v>0.317</v>
      </c>
      <c r="H308" s="81" t="s">
        <v>3311</v>
      </c>
      <c r="I308" s="81"/>
      <c r="J308" s="91">
        <v>0.317</v>
      </c>
      <c r="L308" s="78">
        <f>VLOOKUP(A308,Feuil2!$A$2:$BN$2000,66,FALSE)</f>
        <v>1.5</v>
      </c>
      <c r="M308">
        <v>1.5141956000000001</v>
      </c>
      <c r="N308">
        <f t="shared" si="12"/>
        <v>-1.4195600000000086E-2</v>
      </c>
      <c r="O308" s="45">
        <v>1.5</v>
      </c>
      <c r="P308">
        <v>0.48</v>
      </c>
      <c r="Q308" s="83">
        <f t="shared" si="15"/>
        <v>0.47550000000000003</v>
      </c>
      <c r="R308">
        <v>0.57599999999999996</v>
      </c>
      <c r="S308" s="45">
        <f t="shared" si="13"/>
        <v>0.5706</v>
      </c>
      <c r="AO308">
        <v>0</v>
      </c>
      <c r="AP308">
        <v>0</v>
      </c>
      <c r="AS308">
        <v>0</v>
      </c>
      <c r="AT308">
        <v>0</v>
      </c>
      <c r="AU308">
        <v>100</v>
      </c>
      <c r="AV308">
        <v>100</v>
      </c>
      <c r="AW308">
        <v>0</v>
      </c>
      <c r="AX308">
        <v>0</v>
      </c>
      <c r="AY308">
        <v>0</v>
      </c>
      <c r="BB308">
        <v>0</v>
      </c>
      <c r="BC308">
        <v>0</v>
      </c>
      <c r="BD308">
        <v>0</v>
      </c>
    </row>
    <row r="309" spans="1:56" hidden="1">
      <c r="A309" t="s">
        <v>2466</v>
      </c>
      <c r="B309" t="s">
        <v>2467</v>
      </c>
      <c r="C309" t="s">
        <v>2018</v>
      </c>
      <c r="D309" s="88" t="s">
        <v>951</v>
      </c>
      <c r="F309">
        <v>1</v>
      </c>
      <c r="G309">
        <v>0.60099999999999998</v>
      </c>
      <c r="H309" s="81" t="s">
        <v>3311</v>
      </c>
      <c r="I309" s="81"/>
      <c r="J309" s="91">
        <v>0.60099999999999998</v>
      </c>
      <c r="L309" s="78">
        <f>VLOOKUP(A309,Feuil2!$A$2:$BN$2000,66,FALSE)</f>
        <v>1.5</v>
      </c>
      <c r="M309">
        <v>1.4975042000000001</v>
      </c>
      <c r="N309">
        <f t="shared" si="12"/>
        <v>2.495799999999937E-3</v>
      </c>
      <c r="O309" s="45">
        <v>1.5</v>
      </c>
      <c r="P309">
        <v>0.9</v>
      </c>
      <c r="Q309" s="83">
        <f t="shared" si="15"/>
        <v>0.90149999999999997</v>
      </c>
      <c r="R309">
        <v>1.08</v>
      </c>
      <c r="S309" s="45">
        <f t="shared" si="13"/>
        <v>1.0817999999999999</v>
      </c>
      <c r="AO309">
        <v>0</v>
      </c>
      <c r="AP309">
        <v>0</v>
      </c>
      <c r="AS309">
        <v>0</v>
      </c>
      <c r="AT309">
        <v>0</v>
      </c>
      <c r="AU309">
        <v>100</v>
      </c>
      <c r="AV309">
        <v>100</v>
      </c>
      <c r="AW309">
        <v>0</v>
      </c>
      <c r="AX309">
        <v>0</v>
      </c>
      <c r="AY309">
        <v>0</v>
      </c>
      <c r="BB309">
        <v>0</v>
      </c>
      <c r="BC309">
        <v>0</v>
      </c>
      <c r="BD309">
        <v>0</v>
      </c>
    </row>
    <row r="310" spans="1:56" hidden="1">
      <c r="A310" t="s">
        <v>2470</v>
      </c>
      <c r="B310" t="s">
        <v>2471</v>
      </c>
      <c r="C310" t="s">
        <v>2018</v>
      </c>
      <c r="D310" s="88" t="s">
        <v>951</v>
      </c>
      <c r="F310">
        <v>1</v>
      </c>
      <c r="G310">
        <v>7.1999999999999995E-2</v>
      </c>
      <c r="H310" s="81" t="s">
        <v>3311</v>
      </c>
      <c r="I310" s="81"/>
      <c r="J310" s="91">
        <v>7.1999999999999995E-2</v>
      </c>
      <c r="L310" s="78">
        <f>VLOOKUP(A310,Feuil2!$A$2:$BN$2000,66,FALSE)</f>
        <v>1.5</v>
      </c>
      <c r="M310">
        <v>1.5277778</v>
      </c>
      <c r="N310">
        <f t="shared" si="12"/>
        <v>-2.7777799999999964E-2</v>
      </c>
      <c r="O310" s="45">
        <v>1.5</v>
      </c>
      <c r="P310">
        <v>0.11</v>
      </c>
      <c r="Q310" s="83">
        <f t="shared" si="15"/>
        <v>0.10799999999999998</v>
      </c>
      <c r="R310">
        <v>0.13200000000000001</v>
      </c>
      <c r="S310" s="45">
        <f t="shared" si="13"/>
        <v>0.12959999999999997</v>
      </c>
      <c r="AO310">
        <v>0</v>
      </c>
      <c r="AP310">
        <v>0</v>
      </c>
      <c r="AS310">
        <v>0</v>
      </c>
      <c r="AT310">
        <v>0</v>
      </c>
      <c r="AU310">
        <v>100</v>
      </c>
      <c r="AV310">
        <v>100</v>
      </c>
      <c r="AW310">
        <v>0</v>
      </c>
      <c r="AX310">
        <v>0</v>
      </c>
      <c r="AY310">
        <v>0</v>
      </c>
      <c r="BB310">
        <v>0</v>
      </c>
      <c r="BC310">
        <v>0</v>
      </c>
      <c r="BD310">
        <v>0</v>
      </c>
    </row>
    <row r="311" spans="1:56" hidden="1">
      <c r="A311" t="s">
        <v>1828</v>
      </c>
      <c r="B311" t="s">
        <v>1828</v>
      </c>
      <c r="C311" t="s">
        <v>1829</v>
      </c>
      <c r="D311" s="88" t="s">
        <v>951</v>
      </c>
      <c r="F311">
        <v>1</v>
      </c>
      <c r="G311">
        <v>99.16</v>
      </c>
      <c r="H311" s="81"/>
      <c r="I311" s="81"/>
      <c r="J311" s="91"/>
      <c r="L311" s="78">
        <f>VLOOKUP(A311,Feuil2!$A$2:$BN$2000,66,FALSE)</f>
        <v>2</v>
      </c>
      <c r="M311">
        <v>2</v>
      </c>
      <c r="N311">
        <f t="shared" si="12"/>
        <v>0</v>
      </c>
      <c r="O311" s="45">
        <f>IF(L311=M311,L311,"")</f>
        <v>2</v>
      </c>
      <c r="P311">
        <v>198.32</v>
      </c>
      <c r="Q311" s="83">
        <f t="shared" si="15"/>
        <v>0</v>
      </c>
      <c r="R311">
        <v>237.98</v>
      </c>
      <c r="S311" s="45">
        <f t="shared" si="13"/>
        <v>0</v>
      </c>
      <c r="AO311">
        <v>0</v>
      </c>
      <c r="AP311">
        <v>0</v>
      </c>
      <c r="AS311">
        <v>0</v>
      </c>
      <c r="AT311">
        <v>0</v>
      </c>
      <c r="AU311">
        <v>100</v>
      </c>
      <c r="AV311">
        <v>100</v>
      </c>
      <c r="AW311">
        <v>0</v>
      </c>
      <c r="AX311">
        <v>0</v>
      </c>
      <c r="AY311">
        <v>0</v>
      </c>
      <c r="BB311">
        <v>0</v>
      </c>
      <c r="BC311">
        <v>0</v>
      </c>
      <c r="BD311">
        <v>0</v>
      </c>
    </row>
    <row r="312" spans="1:56" hidden="1">
      <c r="A312" t="s">
        <v>2589</v>
      </c>
      <c r="B312" t="s">
        <v>2590</v>
      </c>
      <c r="C312" t="s">
        <v>2591</v>
      </c>
      <c r="D312" s="88" t="s">
        <v>951</v>
      </c>
      <c r="E312" t="s">
        <v>2593</v>
      </c>
      <c r="F312">
        <v>20</v>
      </c>
      <c r="G312">
        <v>5.55</v>
      </c>
      <c r="H312" s="81"/>
      <c r="I312" s="81"/>
      <c r="J312" s="93">
        <f>G312</f>
        <v>5.55</v>
      </c>
      <c r="L312" s="78">
        <f>VLOOKUP(A312,Feuil2!$A$2:$BN$2000,66,FALSE)</f>
        <v>1.5</v>
      </c>
      <c r="M312">
        <v>1.5135135</v>
      </c>
      <c r="N312">
        <f t="shared" si="12"/>
        <v>-1.3513499999999956E-2</v>
      </c>
      <c r="O312" s="45">
        <f>1.5/20</f>
        <v>7.4999999999999997E-2</v>
      </c>
      <c r="P312">
        <v>0.42</v>
      </c>
      <c r="Q312" s="83">
        <f t="shared" si="15"/>
        <v>0.41624999999999995</v>
      </c>
      <c r="R312">
        <v>0.504</v>
      </c>
      <c r="S312" s="45">
        <f t="shared" si="13"/>
        <v>0.49949999999999994</v>
      </c>
      <c r="AO312">
        <v>0</v>
      </c>
      <c r="AP312">
        <v>0</v>
      </c>
      <c r="AS312">
        <v>0</v>
      </c>
      <c r="AT312">
        <v>0</v>
      </c>
      <c r="AU312">
        <v>100</v>
      </c>
      <c r="AV312">
        <v>100</v>
      </c>
      <c r="AW312">
        <v>0</v>
      </c>
      <c r="AX312">
        <v>0</v>
      </c>
      <c r="AY312">
        <v>0</v>
      </c>
      <c r="BB312">
        <v>0</v>
      </c>
      <c r="BC312">
        <v>0</v>
      </c>
      <c r="BD312">
        <v>0</v>
      </c>
    </row>
    <row r="313" spans="1:56" hidden="1">
      <c r="A313" t="s">
        <v>1574</v>
      </c>
      <c r="B313" t="s">
        <v>1575</v>
      </c>
      <c r="C313" t="s">
        <v>939</v>
      </c>
      <c r="D313" s="88" t="s">
        <v>951</v>
      </c>
      <c r="F313">
        <v>1</v>
      </c>
      <c r="G313">
        <v>0.24</v>
      </c>
      <c r="H313" s="81" t="s">
        <v>3311</v>
      </c>
      <c r="I313" s="81"/>
      <c r="J313" s="91">
        <v>0.24</v>
      </c>
      <c r="L313" s="78">
        <f>VLOOKUP(A313,Feuil2!$A$2:$BN$2000,66,FALSE)</f>
        <v>2</v>
      </c>
      <c r="M313">
        <v>2</v>
      </c>
      <c r="N313">
        <f t="shared" si="12"/>
        <v>0</v>
      </c>
      <c r="O313" s="45">
        <v>2</v>
      </c>
      <c r="P313">
        <v>0.48</v>
      </c>
      <c r="Q313" s="83">
        <f t="shared" si="15"/>
        <v>0.48</v>
      </c>
      <c r="R313">
        <v>0.57999999999999996</v>
      </c>
      <c r="S313" s="45">
        <f t="shared" si="13"/>
        <v>0.57599999999999996</v>
      </c>
      <c r="AO313">
        <v>0</v>
      </c>
      <c r="AP313">
        <v>0</v>
      </c>
      <c r="AS313">
        <v>0</v>
      </c>
      <c r="AT313">
        <v>0</v>
      </c>
      <c r="AU313">
        <v>100</v>
      </c>
      <c r="AV313">
        <v>100</v>
      </c>
      <c r="AW313">
        <v>0</v>
      </c>
      <c r="AX313">
        <v>0</v>
      </c>
      <c r="AY313">
        <v>0</v>
      </c>
      <c r="BB313">
        <v>0</v>
      </c>
      <c r="BC313">
        <v>0</v>
      </c>
      <c r="BD313">
        <v>0</v>
      </c>
    </row>
    <row r="314" spans="1:56" hidden="1">
      <c r="A314" t="s">
        <v>1519</v>
      </c>
      <c r="B314" t="s">
        <v>1520</v>
      </c>
      <c r="C314" t="s">
        <v>1011</v>
      </c>
      <c r="D314" s="88" t="s">
        <v>951</v>
      </c>
      <c r="F314">
        <v>1</v>
      </c>
      <c r="G314">
        <v>7.9420000000000002</v>
      </c>
      <c r="H314" s="81" t="s">
        <v>3308</v>
      </c>
      <c r="I314" s="86">
        <v>0.1</v>
      </c>
      <c r="J314" s="91">
        <f>G314*1.1</f>
        <v>8.7362000000000002</v>
      </c>
      <c r="L314" s="78">
        <f>VLOOKUP(A314,Feuil2!$A$2:$BN$2000,66,FALSE)</f>
        <v>1.25</v>
      </c>
      <c r="M314">
        <v>1.2503147999999999</v>
      </c>
      <c r="N314">
        <f t="shared" si="12"/>
        <v>-3.1479999999994845E-4</v>
      </c>
      <c r="O314" s="45">
        <v>1.33</v>
      </c>
      <c r="P314">
        <v>9.93</v>
      </c>
      <c r="Q314" s="83">
        <f t="shared" si="15"/>
        <v>11.619146000000001</v>
      </c>
      <c r="R314">
        <v>11.92</v>
      </c>
      <c r="S314" s="45">
        <f t="shared" si="13"/>
        <v>13.942975200000001</v>
      </c>
      <c r="AO314">
        <v>0</v>
      </c>
      <c r="AP314">
        <v>0</v>
      </c>
      <c r="AS314">
        <v>0</v>
      </c>
      <c r="AT314">
        <v>0</v>
      </c>
      <c r="AU314">
        <v>100</v>
      </c>
      <c r="AV314">
        <v>100</v>
      </c>
      <c r="AW314">
        <v>0</v>
      </c>
      <c r="AX314">
        <v>0</v>
      </c>
      <c r="AY314">
        <v>0</v>
      </c>
      <c r="BB314">
        <v>0</v>
      </c>
      <c r="BC314">
        <v>0</v>
      </c>
      <c r="BD314">
        <v>0</v>
      </c>
    </row>
    <row r="315" spans="1:56" hidden="1">
      <c r="A315" t="s">
        <v>1523</v>
      </c>
      <c r="B315" t="s">
        <v>1524</v>
      </c>
      <c r="C315" t="s">
        <v>1011</v>
      </c>
      <c r="D315" s="88" t="s">
        <v>951</v>
      </c>
      <c r="F315">
        <v>1</v>
      </c>
      <c r="G315">
        <v>7.0179999999999998</v>
      </c>
      <c r="H315" s="81" t="s">
        <v>3308</v>
      </c>
      <c r="I315" s="86">
        <v>0.1</v>
      </c>
      <c r="J315" s="91">
        <f>G315*1.1</f>
        <v>7.7198000000000002</v>
      </c>
      <c r="L315" s="78">
        <f>VLOOKUP(A315,Feuil2!$A$2:$BN$2000,66,FALSE)</f>
        <v>1.25</v>
      </c>
      <c r="M315">
        <v>1.2496438000000001</v>
      </c>
      <c r="N315">
        <f t="shared" si="12"/>
        <v>3.5619999999991769E-4</v>
      </c>
      <c r="O315" s="45">
        <v>1.33</v>
      </c>
      <c r="P315">
        <v>8.77</v>
      </c>
      <c r="Q315" s="83">
        <f t="shared" si="15"/>
        <v>10.267334</v>
      </c>
      <c r="R315">
        <v>10.52</v>
      </c>
      <c r="S315" s="45">
        <f t="shared" si="13"/>
        <v>12.320800799999999</v>
      </c>
      <c r="AO315">
        <v>0</v>
      </c>
      <c r="AP315">
        <v>0</v>
      </c>
      <c r="AS315">
        <v>0</v>
      </c>
      <c r="AT315">
        <v>0</v>
      </c>
      <c r="AU315">
        <v>100</v>
      </c>
      <c r="AV315">
        <v>100</v>
      </c>
      <c r="AW315">
        <v>0</v>
      </c>
      <c r="AX315">
        <v>0</v>
      </c>
      <c r="AY315">
        <v>0</v>
      </c>
      <c r="BB315">
        <v>0</v>
      </c>
      <c r="BC315">
        <v>0</v>
      </c>
      <c r="BD315">
        <v>0</v>
      </c>
    </row>
    <row r="316" spans="1:56" hidden="1">
      <c r="A316" t="s">
        <v>2303</v>
      </c>
      <c r="B316" t="s">
        <v>2304</v>
      </c>
      <c r="C316" t="s">
        <v>1011</v>
      </c>
      <c r="D316" s="88" t="s">
        <v>951</v>
      </c>
      <c r="F316">
        <v>1</v>
      </c>
      <c r="G316">
        <v>0.39300000000000002</v>
      </c>
      <c r="H316" s="81" t="s">
        <v>3308</v>
      </c>
      <c r="I316" s="86">
        <v>0.1</v>
      </c>
      <c r="J316" s="91">
        <f>G316*1.1</f>
        <v>0.43230000000000007</v>
      </c>
      <c r="L316" s="78">
        <f>VLOOKUP(A316,Feuil2!$A$2:$BN$2000,66,FALSE)</f>
        <v>1.5</v>
      </c>
      <c r="M316">
        <v>1.5008904000000001</v>
      </c>
      <c r="N316">
        <f t="shared" si="12"/>
        <v>-8.9040000000006891E-4</v>
      </c>
      <c r="O316" s="45">
        <v>1.5</v>
      </c>
      <c r="P316">
        <v>0.59</v>
      </c>
      <c r="Q316" s="83">
        <f t="shared" si="15"/>
        <v>0.64845000000000008</v>
      </c>
      <c r="R316">
        <v>0.71</v>
      </c>
      <c r="S316" s="45">
        <f t="shared" si="13"/>
        <v>0.77814000000000005</v>
      </c>
      <c r="AO316">
        <v>0</v>
      </c>
      <c r="AP316">
        <v>0</v>
      </c>
      <c r="AS316">
        <v>0</v>
      </c>
      <c r="AT316">
        <v>0</v>
      </c>
      <c r="AU316">
        <v>100</v>
      </c>
      <c r="AV316">
        <v>100</v>
      </c>
      <c r="AW316">
        <v>0</v>
      </c>
      <c r="AX316">
        <v>0</v>
      </c>
      <c r="AY316">
        <v>0</v>
      </c>
      <c r="BB316">
        <v>0</v>
      </c>
      <c r="BC316">
        <v>0</v>
      </c>
      <c r="BD316">
        <v>0</v>
      </c>
    </row>
    <row r="317" spans="1:56" hidden="1">
      <c r="A317" t="s">
        <v>2542</v>
      </c>
      <c r="B317" t="s">
        <v>2543</v>
      </c>
      <c r="C317" t="s">
        <v>1011</v>
      </c>
      <c r="D317" s="88" t="s">
        <v>951</v>
      </c>
      <c r="F317">
        <v>1</v>
      </c>
      <c r="G317">
        <v>5.2759999999999998</v>
      </c>
      <c r="H317" s="81" t="s">
        <v>3308</v>
      </c>
      <c r="I317" s="86">
        <v>0.1</v>
      </c>
      <c r="J317" s="91">
        <f>G317*1.1</f>
        <v>5.8036000000000003</v>
      </c>
      <c r="L317" s="78">
        <f>VLOOKUP(A317,Feuil2!$A$2:$BN$2000,66,FALSE)</f>
        <v>1.5</v>
      </c>
      <c r="M317">
        <v>1.4993270999999999</v>
      </c>
      <c r="N317">
        <f t="shared" si="12"/>
        <v>6.7290000000008732E-4</v>
      </c>
      <c r="O317" s="45">
        <v>1.5</v>
      </c>
      <c r="P317">
        <v>7.91</v>
      </c>
      <c r="Q317" s="83">
        <f t="shared" si="15"/>
        <v>8.7054000000000009</v>
      </c>
      <c r="R317">
        <v>9.4920000000000009</v>
      </c>
      <c r="S317" s="45">
        <f t="shared" si="13"/>
        <v>10.446480000000001</v>
      </c>
      <c r="AO317">
        <v>0</v>
      </c>
      <c r="AP317">
        <v>0</v>
      </c>
      <c r="AS317">
        <v>0</v>
      </c>
      <c r="AT317">
        <v>0</v>
      </c>
      <c r="AU317">
        <v>100</v>
      </c>
      <c r="AV317">
        <v>100</v>
      </c>
      <c r="AW317">
        <v>0</v>
      </c>
      <c r="AX317">
        <v>0</v>
      </c>
      <c r="AY317">
        <v>0</v>
      </c>
      <c r="BB317">
        <v>0</v>
      </c>
      <c r="BC317">
        <v>0</v>
      </c>
      <c r="BD317">
        <v>0</v>
      </c>
    </row>
    <row r="318" spans="1:56" hidden="1">
      <c r="A318" t="s">
        <v>1975</v>
      </c>
      <c r="B318" t="s">
        <v>1976</v>
      </c>
      <c r="C318" t="s">
        <v>1704</v>
      </c>
      <c r="D318" s="88" t="s">
        <v>951</v>
      </c>
      <c r="F318">
        <v>1</v>
      </c>
      <c r="G318">
        <v>6.63</v>
      </c>
      <c r="H318" s="81" t="s">
        <v>3311</v>
      </c>
      <c r="I318" s="81"/>
      <c r="J318" s="91">
        <v>6.63</v>
      </c>
      <c r="L318" s="78">
        <f>VLOOKUP(A318,Feuil2!$A$2:$BN$2000,66,FALSE)</f>
        <v>1.5</v>
      </c>
      <c r="M318">
        <v>1.5007541</v>
      </c>
      <c r="N318">
        <f t="shared" si="12"/>
        <v>-7.5409999999997979E-4</v>
      </c>
      <c r="O318" s="45">
        <v>1.5</v>
      </c>
      <c r="P318">
        <v>9.9499999999999993</v>
      </c>
      <c r="Q318" s="83">
        <f t="shared" si="15"/>
        <v>9.9450000000000003</v>
      </c>
      <c r="R318">
        <v>11.94</v>
      </c>
      <c r="S318" s="45">
        <f t="shared" si="13"/>
        <v>11.933999999999999</v>
      </c>
      <c r="AO318">
        <v>0</v>
      </c>
      <c r="AP318">
        <v>0</v>
      </c>
      <c r="AS318">
        <v>0</v>
      </c>
      <c r="AT318">
        <v>0</v>
      </c>
      <c r="AU318">
        <v>100</v>
      </c>
      <c r="AV318">
        <v>100</v>
      </c>
      <c r="AW318">
        <v>0</v>
      </c>
      <c r="AX318">
        <v>0</v>
      </c>
      <c r="AY318">
        <v>0</v>
      </c>
      <c r="BB318">
        <v>0</v>
      </c>
      <c r="BC318">
        <v>0</v>
      </c>
      <c r="BD318">
        <v>0</v>
      </c>
    </row>
    <row r="319" spans="1:56" hidden="1">
      <c r="A319" t="s">
        <v>1977</v>
      </c>
      <c r="B319" t="s">
        <v>1978</v>
      </c>
      <c r="C319" t="s">
        <v>1704</v>
      </c>
      <c r="D319" s="88" t="s">
        <v>951</v>
      </c>
      <c r="F319">
        <v>1</v>
      </c>
      <c r="G319">
        <v>5.56</v>
      </c>
      <c r="H319" s="81" t="s">
        <v>3311</v>
      </c>
      <c r="I319" s="81"/>
      <c r="J319" s="91">
        <v>5.56</v>
      </c>
      <c r="L319" s="78">
        <f>VLOOKUP(A319,Feuil2!$A$2:$BN$2000,66,FALSE)</f>
        <v>1.5</v>
      </c>
      <c r="M319">
        <v>1.5</v>
      </c>
      <c r="N319">
        <f t="shared" si="12"/>
        <v>0</v>
      </c>
      <c r="O319" s="45">
        <f>IF(L319=M319,L319,"")</f>
        <v>1.5</v>
      </c>
      <c r="P319">
        <v>8.34</v>
      </c>
      <c r="Q319" s="83">
        <f t="shared" si="15"/>
        <v>8.34</v>
      </c>
      <c r="R319">
        <v>10.01</v>
      </c>
      <c r="S319" s="45">
        <f t="shared" si="13"/>
        <v>10.007999999999999</v>
      </c>
      <c r="AO319">
        <v>0</v>
      </c>
      <c r="AP319">
        <v>0</v>
      </c>
      <c r="AS319">
        <v>0</v>
      </c>
      <c r="AT319">
        <v>0</v>
      </c>
      <c r="AU319">
        <v>100</v>
      </c>
      <c r="AV319">
        <v>100</v>
      </c>
      <c r="AW319">
        <v>0</v>
      </c>
      <c r="AX319">
        <v>0</v>
      </c>
      <c r="AY319">
        <v>0</v>
      </c>
      <c r="BB319">
        <v>0</v>
      </c>
      <c r="BC319">
        <v>0</v>
      </c>
      <c r="BD319">
        <v>0</v>
      </c>
    </row>
    <row r="320" spans="1:56" hidden="1">
      <c r="A320" s="3">
        <v>174222</v>
      </c>
      <c r="B320" t="s">
        <v>2009</v>
      </c>
      <c r="C320" t="s">
        <v>1704</v>
      </c>
      <c r="D320" s="88" t="s">
        <v>951</v>
      </c>
      <c r="F320">
        <v>1</v>
      </c>
      <c r="G320">
        <v>23.46</v>
      </c>
      <c r="H320" s="81" t="s">
        <v>3311</v>
      </c>
      <c r="I320" s="81"/>
      <c r="J320" s="91">
        <v>23.46</v>
      </c>
      <c r="L320" s="78">
        <f>VLOOKUP(A320,Feuil2!$A$2:$BN$2000,66,FALSE)</f>
        <v>1.75</v>
      </c>
      <c r="M320">
        <v>1.7502131000000001</v>
      </c>
      <c r="N320">
        <f t="shared" si="12"/>
        <v>-2.1310000000007712E-4</v>
      </c>
      <c r="O320" s="45">
        <v>1.75</v>
      </c>
      <c r="P320">
        <v>41.06</v>
      </c>
      <c r="Q320" s="83">
        <f t="shared" si="15"/>
        <v>41.055</v>
      </c>
      <c r="R320">
        <v>49.27</v>
      </c>
      <c r="S320" s="45">
        <f t="shared" si="13"/>
        <v>49.265999999999998</v>
      </c>
      <c r="AO320">
        <v>0</v>
      </c>
      <c r="AP320">
        <v>0</v>
      </c>
      <c r="AS320">
        <v>0</v>
      </c>
      <c r="AT320">
        <v>0</v>
      </c>
      <c r="AU320">
        <v>100</v>
      </c>
      <c r="AV320">
        <v>100</v>
      </c>
      <c r="AW320">
        <v>0</v>
      </c>
      <c r="AX320">
        <v>0</v>
      </c>
      <c r="AY320">
        <v>0</v>
      </c>
      <c r="BB320">
        <v>0</v>
      </c>
      <c r="BC320">
        <v>0</v>
      </c>
      <c r="BD320">
        <v>0</v>
      </c>
    </row>
    <row r="321" spans="1:56" hidden="1">
      <c r="A321" s="3">
        <v>174197</v>
      </c>
      <c r="B321" t="s">
        <v>2426</v>
      </c>
      <c r="C321" t="s">
        <v>1704</v>
      </c>
      <c r="D321" s="88" t="s">
        <v>951</v>
      </c>
      <c r="F321">
        <v>1</v>
      </c>
      <c r="G321">
        <v>29.33</v>
      </c>
      <c r="H321" s="81" t="s">
        <v>3311</v>
      </c>
      <c r="I321" s="81"/>
      <c r="J321" s="91">
        <v>29.33</v>
      </c>
      <c r="L321" s="78">
        <f>VLOOKUP(A321,Feuil2!$A$2:$BN$2000,66,FALSE)</f>
        <v>1.5</v>
      </c>
      <c r="M321">
        <v>1.5001705000000001</v>
      </c>
      <c r="N321">
        <f t="shared" si="12"/>
        <v>-1.7050000000007337E-4</v>
      </c>
      <c r="O321" s="45">
        <v>1.5</v>
      </c>
      <c r="P321">
        <v>44</v>
      </c>
      <c r="Q321" s="83">
        <f t="shared" si="15"/>
        <v>43.994999999999997</v>
      </c>
      <c r="R321">
        <v>52.8</v>
      </c>
      <c r="S321" s="45">
        <f t="shared" si="13"/>
        <v>52.793999999999997</v>
      </c>
      <c r="AO321">
        <v>0</v>
      </c>
      <c r="AP321">
        <v>0</v>
      </c>
      <c r="AS321">
        <v>0</v>
      </c>
      <c r="AT321">
        <v>0</v>
      </c>
      <c r="AU321">
        <v>100</v>
      </c>
      <c r="AV321">
        <v>100</v>
      </c>
      <c r="AW321">
        <v>0</v>
      </c>
      <c r="AX321">
        <v>0</v>
      </c>
      <c r="AY321">
        <v>0</v>
      </c>
      <c r="BB321">
        <v>0</v>
      </c>
      <c r="BC321">
        <v>0</v>
      </c>
      <c r="BD321">
        <v>0</v>
      </c>
    </row>
    <row r="322" spans="1:56" hidden="1">
      <c r="A322" t="s">
        <v>2804</v>
      </c>
      <c r="B322" t="s">
        <v>2805</v>
      </c>
      <c r="C322" t="s">
        <v>1704</v>
      </c>
      <c r="D322" s="88" t="s">
        <v>951</v>
      </c>
      <c r="F322">
        <v>1</v>
      </c>
      <c r="G322">
        <v>13.32</v>
      </c>
      <c r="H322" s="81" t="s">
        <v>3311</v>
      </c>
      <c r="I322" s="81"/>
      <c r="J322" s="91">
        <v>13.32</v>
      </c>
      <c r="L322" s="78" t="e">
        <f>VLOOKUP(A322,Feuil2!$A$2:$BN$2000,66,FALSE)</f>
        <v>#N/A</v>
      </c>
      <c r="M322">
        <v>1.5</v>
      </c>
      <c r="N322" t="e">
        <f t="shared" si="12"/>
        <v>#N/A</v>
      </c>
      <c r="O322" s="45">
        <v>1.5</v>
      </c>
      <c r="P322">
        <v>19.98</v>
      </c>
      <c r="Q322" s="83">
        <f t="shared" si="15"/>
        <v>19.98</v>
      </c>
      <c r="R322">
        <v>23.975999999999999</v>
      </c>
      <c r="S322" s="45">
        <f t="shared" si="13"/>
        <v>23.975999999999999</v>
      </c>
      <c r="X322">
        <v>1</v>
      </c>
      <c r="AO322">
        <v>0</v>
      </c>
      <c r="AP322">
        <v>0</v>
      </c>
      <c r="AS322">
        <v>0</v>
      </c>
      <c r="AT322">
        <v>0</v>
      </c>
      <c r="AU322">
        <v>100</v>
      </c>
      <c r="AV322">
        <v>100</v>
      </c>
      <c r="AW322">
        <v>0</v>
      </c>
      <c r="AX322">
        <v>0</v>
      </c>
      <c r="AY322">
        <v>0</v>
      </c>
      <c r="BB322">
        <v>0</v>
      </c>
      <c r="BC322">
        <v>0</v>
      </c>
      <c r="BD322">
        <v>0</v>
      </c>
    </row>
    <row r="323" spans="1:56">
      <c r="A323" s="3">
        <v>6130002469</v>
      </c>
      <c r="B323" t="s">
        <v>1221</v>
      </c>
      <c r="C323" t="s">
        <v>1224</v>
      </c>
      <c r="D323" s="88" t="s">
        <v>951</v>
      </c>
      <c r="E323">
        <v>1</v>
      </c>
      <c r="F323">
        <v>1</v>
      </c>
      <c r="G323">
        <v>350</v>
      </c>
      <c r="H323" s="81" t="s">
        <v>3311</v>
      </c>
      <c r="I323" s="81"/>
      <c r="J323" s="91">
        <v>350</v>
      </c>
      <c r="L323" s="78">
        <f>VLOOKUP(A323,Feuil2!$A$2:$BN$2000,66,FALSE)</f>
        <v>1.5</v>
      </c>
      <c r="M323">
        <v>1.5</v>
      </c>
      <c r="N323">
        <f t="shared" ref="N323:N386" si="16">L323-M323</f>
        <v>0</v>
      </c>
      <c r="O323" s="45">
        <f t="shared" ref="O323:O330" si="17">IF(L323=M323,L323,"")</f>
        <v>1.5</v>
      </c>
      <c r="P323">
        <v>525</v>
      </c>
      <c r="Q323" s="83">
        <f t="shared" si="15"/>
        <v>525</v>
      </c>
      <c r="R323">
        <v>630</v>
      </c>
      <c r="S323" s="45">
        <f t="shared" ref="S323:S386" si="18">Q323*1.2</f>
        <v>630</v>
      </c>
      <c r="AO323">
        <v>0</v>
      </c>
      <c r="AP323">
        <v>0</v>
      </c>
      <c r="AS323">
        <v>0</v>
      </c>
      <c r="AT323">
        <v>0</v>
      </c>
      <c r="AU323">
        <v>100</v>
      </c>
      <c r="AV323">
        <v>100</v>
      </c>
      <c r="AW323">
        <v>0</v>
      </c>
      <c r="AX323">
        <v>0</v>
      </c>
      <c r="AY323">
        <v>0</v>
      </c>
      <c r="BB323">
        <v>0</v>
      </c>
      <c r="BC323">
        <v>0</v>
      </c>
      <c r="BD323">
        <v>0</v>
      </c>
    </row>
    <row r="324" spans="1:56" hidden="1">
      <c r="A324" t="s">
        <v>1501</v>
      </c>
      <c r="B324" t="s">
        <v>1502</v>
      </c>
      <c r="C324" t="s">
        <v>1224</v>
      </c>
      <c r="D324" s="88" t="s">
        <v>951</v>
      </c>
      <c r="F324">
        <v>1</v>
      </c>
      <c r="G324">
        <v>71</v>
      </c>
      <c r="H324" s="81" t="s">
        <v>3311</v>
      </c>
      <c r="I324" s="81"/>
      <c r="J324" s="91">
        <v>71</v>
      </c>
      <c r="L324" s="78">
        <f>VLOOKUP(A324,Feuil2!$A$2:$BN$2000,66,FALSE)</f>
        <v>1.33</v>
      </c>
      <c r="M324">
        <v>1.33</v>
      </c>
      <c r="N324">
        <f t="shared" si="16"/>
        <v>0</v>
      </c>
      <c r="O324" s="45">
        <f t="shared" si="17"/>
        <v>1.33</v>
      </c>
      <c r="P324">
        <v>94.43</v>
      </c>
      <c r="Q324" s="83">
        <f t="shared" si="15"/>
        <v>94.43</v>
      </c>
      <c r="R324">
        <v>113.32</v>
      </c>
      <c r="S324" s="45">
        <f t="shared" si="18"/>
        <v>113.316</v>
      </c>
      <c r="AO324">
        <v>0</v>
      </c>
      <c r="AP324">
        <v>0</v>
      </c>
      <c r="AS324">
        <v>0</v>
      </c>
      <c r="AT324">
        <v>0</v>
      </c>
      <c r="AU324">
        <v>100</v>
      </c>
      <c r="AV324">
        <v>100</v>
      </c>
      <c r="AW324">
        <v>0</v>
      </c>
      <c r="AX324">
        <v>0</v>
      </c>
      <c r="AY324">
        <v>0</v>
      </c>
      <c r="BB324">
        <v>0</v>
      </c>
      <c r="BC324">
        <v>0</v>
      </c>
      <c r="BD324">
        <v>0</v>
      </c>
    </row>
    <row r="325" spans="1:56" hidden="1">
      <c r="A325" s="3">
        <v>365231202</v>
      </c>
      <c r="B325" t="s">
        <v>1587</v>
      </c>
      <c r="C325" t="s">
        <v>1224</v>
      </c>
      <c r="D325" s="88" t="s">
        <v>951</v>
      </c>
      <c r="F325">
        <v>1</v>
      </c>
      <c r="G325">
        <v>50</v>
      </c>
      <c r="H325" s="81" t="s">
        <v>3311</v>
      </c>
      <c r="I325" s="81"/>
      <c r="J325" s="91">
        <v>50</v>
      </c>
      <c r="L325" s="78">
        <f>VLOOKUP(A325,Feuil2!$A$2:$BN$2000,66,FALSE)</f>
        <v>1.33</v>
      </c>
      <c r="M325">
        <v>1.33</v>
      </c>
      <c r="N325">
        <f t="shared" si="16"/>
        <v>0</v>
      </c>
      <c r="O325" s="45">
        <f t="shared" si="17"/>
        <v>1.33</v>
      </c>
      <c r="P325">
        <v>66.5</v>
      </c>
      <c r="Q325" s="83">
        <f t="shared" si="15"/>
        <v>66.5</v>
      </c>
      <c r="R325">
        <v>79.8</v>
      </c>
      <c r="S325" s="45">
        <f t="shared" si="18"/>
        <v>79.8</v>
      </c>
      <c r="AO325">
        <v>0</v>
      </c>
      <c r="AP325">
        <v>0</v>
      </c>
      <c r="AS325">
        <v>0</v>
      </c>
      <c r="AT325">
        <v>0</v>
      </c>
      <c r="AU325">
        <v>100</v>
      </c>
      <c r="AV325">
        <v>100</v>
      </c>
      <c r="AW325">
        <v>0</v>
      </c>
      <c r="AX325">
        <v>0</v>
      </c>
      <c r="AY325">
        <v>0</v>
      </c>
      <c r="BB325">
        <v>0</v>
      </c>
      <c r="BC325">
        <v>0</v>
      </c>
      <c r="BD325">
        <v>0</v>
      </c>
    </row>
    <row r="326" spans="1:56" hidden="1">
      <c r="A326" t="s">
        <v>1837</v>
      </c>
      <c r="B326" t="s">
        <v>1838</v>
      </c>
      <c r="C326" t="s">
        <v>1224</v>
      </c>
      <c r="D326" s="88" t="s">
        <v>951</v>
      </c>
      <c r="F326">
        <v>1</v>
      </c>
      <c r="G326">
        <v>2092</v>
      </c>
      <c r="H326" s="81" t="s">
        <v>3311</v>
      </c>
      <c r="I326" s="81"/>
      <c r="J326" s="91">
        <v>2092</v>
      </c>
      <c r="L326" s="78">
        <f>VLOOKUP(A326,Feuil2!$A$2:$BN$2000,66,FALSE)</f>
        <v>1.25</v>
      </c>
      <c r="M326">
        <v>1.25</v>
      </c>
      <c r="N326">
        <f t="shared" si="16"/>
        <v>0</v>
      </c>
      <c r="O326" s="45">
        <f t="shared" si="17"/>
        <v>1.25</v>
      </c>
      <c r="P326" s="34">
        <v>2615</v>
      </c>
      <c r="Q326" s="83">
        <f t="shared" si="15"/>
        <v>2615</v>
      </c>
      <c r="R326" s="34">
        <v>3138</v>
      </c>
      <c r="S326" s="45">
        <f t="shared" si="18"/>
        <v>3138</v>
      </c>
      <c r="AO326">
        <v>0</v>
      </c>
      <c r="AP326">
        <v>0</v>
      </c>
      <c r="AS326">
        <v>0</v>
      </c>
      <c r="AT326">
        <v>0</v>
      </c>
      <c r="AU326">
        <v>100</v>
      </c>
      <c r="AV326">
        <v>100</v>
      </c>
      <c r="AW326">
        <v>0</v>
      </c>
      <c r="AX326">
        <v>0</v>
      </c>
      <c r="AY326">
        <v>0</v>
      </c>
      <c r="BB326">
        <v>0</v>
      </c>
      <c r="BC326">
        <v>0</v>
      </c>
      <c r="BD326">
        <v>0</v>
      </c>
    </row>
    <row r="327" spans="1:56" hidden="1">
      <c r="A327" t="s">
        <v>1839</v>
      </c>
      <c r="B327" t="s">
        <v>1840</v>
      </c>
      <c r="C327" t="s">
        <v>1224</v>
      </c>
      <c r="D327" s="88" t="s">
        <v>951</v>
      </c>
      <c r="F327">
        <v>1</v>
      </c>
      <c r="G327">
        <v>1900</v>
      </c>
      <c r="H327" s="81" t="s">
        <v>3311</v>
      </c>
      <c r="I327" s="81"/>
      <c r="J327" s="91">
        <v>1900</v>
      </c>
      <c r="L327" s="78">
        <f>VLOOKUP(A327,Feuil2!$A$2:$BN$2000,66,FALSE)</f>
        <v>1.25</v>
      </c>
      <c r="M327">
        <v>1.25</v>
      </c>
      <c r="N327">
        <f t="shared" si="16"/>
        <v>0</v>
      </c>
      <c r="O327" s="45">
        <f t="shared" si="17"/>
        <v>1.25</v>
      </c>
      <c r="P327" s="34">
        <v>2375</v>
      </c>
      <c r="Q327" s="83">
        <f t="shared" si="15"/>
        <v>2375</v>
      </c>
      <c r="R327" s="34">
        <v>2850</v>
      </c>
      <c r="S327" s="45">
        <f t="shared" si="18"/>
        <v>2850</v>
      </c>
      <c r="AO327">
        <v>0</v>
      </c>
      <c r="AP327">
        <v>0</v>
      </c>
      <c r="AS327">
        <v>0</v>
      </c>
      <c r="AT327">
        <v>0</v>
      </c>
      <c r="AU327">
        <v>100</v>
      </c>
      <c r="AV327">
        <v>100</v>
      </c>
      <c r="AW327">
        <v>0</v>
      </c>
      <c r="AX327">
        <v>0</v>
      </c>
      <c r="AY327">
        <v>0</v>
      </c>
      <c r="BB327">
        <v>0</v>
      </c>
      <c r="BC327">
        <v>0</v>
      </c>
      <c r="BD327">
        <v>0</v>
      </c>
    </row>
    <row r="328" spans="1:56" hidden="1">
      <c r="A328" t="s">
        <v>1841</v>
      </c>
      <c r="B328" t="s">
        <v>1842</v>
      </c>
      <c r="C328" t="s">
        <v>1224</v>
      </c>
      <c r="D328" s="88" t="s">
        <v>951</v>
      </c>
      <c r="F328">
        <v>1</v>
      </c>
      <c r="G328">
        <v>300</v>
      </c>
      <c r="H328" s="81" t="s">
        <v>3311</v>
      </c>
      <c r="I328" s="81"/>
      <c r="J328" s="91">
        <v>300</v>
      </c>
      <c r="L328" s="78">
        <f>VLOOKUP(A328,Feuil2!$A$2:$BN$2000,66,FALSE)</f>
        <v>1.5</v>
      </c>
      <c r="M328">
        <v>1.5</v>
      </c>
      <c r="N328">
        <f t="shared" si="16"/>
        <v>0</v>
      </c>
      <c r="O328" s="45">
        <f t="shared" si="17"/>
        <v>1.5</v>
      </c>
      <c r="P328">
        <v>450</v>
      </c>
      <c r="Q328" s="83">
        <f t="shared" si="15"/>
        <v>450</v>
      </c>
      <c r="R328">
        <v>540</v>
      </c>
      <c r="S328" s="45">
        <f t="shared" si="18"/>
        <v>540</v>
      </c>
      <c r="AO328">
        <v>0</v>
      </c>
      <c r="AP328">
        <v>0</v>
      </c>
      <c r="AS328">
        <v>0</v>
      </c>
      <c r="AT328">
        <v>0</v>
      </c>
      <c r="AU328">
        <v>100</v>
      </c>
      <c r="AV328">
        <v>100</v>
      </c>
      <c r="AW328">
        <v>0</v>
      </c>
      <c r="AX328">
        <v>0</v>
      </c>
      <c r="AY328">
        <v>0</v>
      </c>
      <c r="BB328">
        <v>0</v>
      </c>
      <c r="BC328">
        <v>0</v>
      </c>
      <c r="BD328">
        <v>0</v>
      </c>
    </row>
    <row r="329" spans="1:56" hidden="1">
      <c r="A329" s="3">
        <v>362334026</v>
      </c>
      <c r="B329" t="s">
        <v>1843</v>
      </c>
      <c r="C329" t="s">
        <v>1224</v>
      </c>
      <c r="D329" s="88" t="s">
        <v>951</v>
      </c>
      <c r="F329">
        <v>1</v>
      </c>
      <c r="G329">
        <v>445</v>
      </c>
      <c r="H329" s="81" t="s">
        <v>3311</v>
      </c>
      <c r="I329" s="81"/>
      <c r="J329" s="91">
        <v>445</v>
      </c>
      <c r="L329" s="78">
        <f>VLOOKUP(A329,Feuil2!$A$2:$BN$2000,66,FALSE)</f>
        <v>1.5</v>
      </c>
      <c r="M329">
        <v>1.5</v>
      </c>
      <c r="N329">
        <f t="shared" si="16"/>
        <v>0</v>
      </c>
      <c r="O329" s="45">
        <f t="shared" si="17"/>
        <v>1.5</v>
      </c>
      <c r="P329">
        <v>667.5</v>
      </c>
      <c r="Q329" s="83">
        <f t="shared" si="15"/>
        <v>667.5</v>
      </c>
      <c r="R329">
        <v>801</v>
      </c>
      <c r="S329" s="45">
        <f t="shared" si="18"/>
        <v>801</v>
      </c>
      <c r="AO329">
        <v>0</v>
      </c>
      <c r="AP329">
        <v>0</v>
      </c>
      <c r="AS329">
        <v>0</v>
      </c>
      <c r="AT329">
        <v>0</v>
      </c>
      <c r="AU329">
        <v>100</v>
      </c>
      <c r="AV329">
        <v>100</v>
      </c>
      <c r="AW329">
        <v>0</v>
      </c>
      <c r="AX329">
        <v>0</v>
      </c>
      <c r="AY329">
        <v>0</v>
      </c>
      <c r="BB329">
        <v>0</v>
      </c>
      <c r="BC329">
        <v>0</v>
      </c>
      <c r="BD329">
        <v>0</v>
      </c>
    </row>
    <row r="330" spans="1:56" hidden="1">
      <c r="A330" t="s">
        <v>2029</v>
      </c>
      <c r="B330" t="s">
        <v>2030</v>
      </c>
      <c r="C330" t="s">
        <v>1224</v>
      </c>
      <c r="D330" s="88" t="s">
        <v>951</v>
      </c>
      <c r="F330">
        <v>1</v>
      </c>
      <c r="G330">
        <v>285</v>
      </c>
      <c r="H330" s="81" t="s">
        <v>3311</v>
      </c>
      <c r="I330" s="81"/>
      <c r="J330" s="91">
        <v>285</v>
      </c>
      <c r="L330" s="78">
        <f>VLOOKUP(A330,Feuil2!$A$2:$BN$2000,66,FALSE)</f>
        <v>1.5</v>
      </c>
      <c r="M330">
        <v>1.5</v>
      </c>
      <c r="N330">
        <f t="shared" si="16"/>
        <v>0</v>
      </c>
      <c r="O330" s="45">
        <f t="shared" si="17"/>
        <v>1.5</v>
      </c>
      <c r="P330">
        <v>427.5</v>
      </c>
      <c r="Q330" s="83">
        <f t="shared" si="15"/>
        <v>427.5</v>
      </c>
      <c r="R330">
        <v>513</v>
      </c>
      <c r="S330" s="45">
        <f t="shared" si="18"/>
        <v>513</v>
      </c>
      <c r="AO330">
        <v>0</v>
      </c>
      <c r="AP330">
        <v>0</v>
      </c>
      <c r="AS330">
        <v>0</v>
      </c>
      <c r="AT330">
        <v>0</v>
      </c>
      <c r="AU330">
        <v>100</v>
      </c>
      <c r="AV330">
        <v>100</v>
      </c>
      <c r="AW330">
        <v>0</v>
      </c>
      <c r="AX330">
        <v>0</v>
      </c>
      <c r="AY330">
        <v>0</v>
      </c>
      <c r="BB330">
        <v>0</v>
      </c>
      <c r="BC330">
        <v>0</v>
      </c>
      <c r="BD330">
        <v>0</v>
      </c>
    </row>
    <row r="331" spans="1:56" hidden="1">
      <c r="A331" t="s">
        <v>2618</v>
      </c>
      <c r="B331" t="s">
        <v>2619</v>
      </c>
      <c r="C331" t="s">
        <v>1224</v>
      </c>
      <c r="D331" s="88" t="s">
        <v>951</v>
      </c>
      <c r="F331">
        <v>1</v>
      </c>
      <c r="G331">
        <v>448</v>
      </c>
      <c r="H331" s="81" t="s">
        <v>3308</v>
      </c>
      <c r="I331" s="81"/>
      <c r="J331" s="91">
        <v>475</v>
      </c>
      <c r="L331" s="78">
        <f>VLOOKUP(A331,Feuil2!$A$2:$BN$2000,66,FALSE)</f>
        <v>1.33</v>
      </c>
      <c r="M331">
        <v>1.6013615999999999</v>
      </c>
      <c r="N331">
        <f t="shared" si="16"/>
        <v>-0.27136159999999987</v>
      </c>
      <c r="O331" s="45">
        <v>1.6</v>
      </c>
      <c r="P331">
        <v>717.41</v>
      </c>
      <c r="Q331" s="83">
        <f t="shared" si="15"/>
        <v>760</v>
      </c>
      <c r="R331">
        <v>860.89200000000005</v>
      </c>
      <c r="S331" s="45">
        <f t="shared" si="18"/>
        <v>912</v>
      </c>
      <c r="AO331">
        <v>0</v>
      </c>
      <c r="AP331">
        <v>0</v>
      </c>
      <c r="AS331">
        <v>0</v>
      </c>
      <c r="AT331">
        <v>0</v>
      </c>
      <c r="AU331">
        <v>100</v>
      </c>
      <c r="AV331">
        <v>100</v>
      </c>
      <c r="AW331">
        <v>0</v>
      </c>
      <c r="AX331">
        <v>0</v>
      </c>
      <c r="AY331">
        <v>0</v>
      </c>
      <c r="BB331">
        <v>0</v>
      </c>
      <c r="BC331">
        <v>0</v>
      </c>
      <c r="BD331">
        <v>0</v>
      </c>
    </row>
    <row r="332" spans="1:56" hidden="1">
      <c r="A332" t="s">
        <v>2899</v>
      </c>
      <c r="B332" t="s">
        <v>2900</v>
      </c>
      <c r="C332" t="s">
        <v>1224</v>
      </c>
      <c r="D332" s="88" t="s">
        <v>951</v>
      </c>
      <c r="F332">
        <v>1</v>
      </c>
      <c r="G332">
        <v>0</v>
      </c>
      <c r="H332" s="81"/>
      <c r="I332" s="81"/>
      <c r="J332" s="91"/>
      <c r="L332" s="78" t="e">
        <f>VLOOKUP(A332,Feuil2!$A$2:$BN$2000,66,FALSE)</f>
        <v>#N/A</v>
      </c>
      <c r="M332">
        <v>1.5</v>
      </c>
      <c r="N332" t="e">
        <f t="shared" si="16"/>
        <v>#N/A</v>
      </c>
      <c r="O332" s="45" t="e">
        <f>IF(L332=M332,L332,"")</f>
        <v>#N/A</v>
      </c>
      <c r="P332">
        <v>427.5</v>
      </c>
      <c r="Q332" s="83" t="e">
        <f t="shared" si="15"/>
        <v>#N/A</v>
      </c>
      <c r="R332">
        <v>513</v>
      </c>
      <c r="S332" s="45" t="e">
        <f t="shared" si="18"/>
        <v>#N/A</v>
      </c>
      <c r="AO332">
        <v>0</v>
      </c>
      <c r="AP332">
        <v>0</v>
      </c>
      <c r="AS332">
        <v>0</v>
      </c>
      <c r="AT332">
        <v>0</v>
      </c>
      <c r="AU332">
        <v>100</v>
      </c>
      <c r="AV332">
        <v>100</v>
      </c>
      <c r="AW332">
        <v>0</v>
      </c>
      <c r="AX332">
        <v>0</v>
      </c>
      <c r="AY332">
        <v>0</v>
      </c>
      <c r="BB332">
        <v>0</v>
      </c>
      <c r="BC332">
        <v>0</v>
      </c>
      <c r="BD332">
        <v>0</v>
      </c>
    </row>
    <row r="333" spans="1:56" hidden="1">
      <c r="A333" t="s">
        <v>1205</v>
      </c>
      <c r="B333" t="s">
        <v>1206</v>
      </c>
      <c r="C333" t="s">
        <v>929</v>
      </c>
      <c r="D333" s="88" t="s">
        <v>951</v>
      </c>
      <c r="F333">
        <v>1</v>
      </c>
      <c r="G333">
        <v>555.64</v>
      </c>
      <c r="H333" s="81" t="s">
        <v>3311</v>
      </c>
      <c r="I333" s="81"/>
      <c r="J333" s="91">
        <v>555.64</v>
      </c>
      <c r="L333" s="78">
        <f>VLOOKUP(A333,Feuil2!$A$2:$BN$2000,66,FALSE)</f>
        <v>1.5</v>
      </c>
      <c r="M333">
        <v>1.5</v>
      </c>
      <c r="N333">
        <f t="shared" si="16"/>
        <v>0</v>
      </c>
      <c r="O333" s="45">
        <f>IF(L333=M333,L333,"")</f>
        <v>1.5</v>
      </c>
      <c r="P333">
        <v>833.46</v>
      </c>
      <c r="Q333" s="83">
        <f t="shared" si="15"/>
        <v>833.46</v>
      </c>
      <c r="R333" s="34">
        <v>1000.15</v>
      </c>
      <c r="S333" s="45">
        <f t="shared" si="18"/>
        <v>1000.152</v>
      </c>
      <c r="AG333">
        <v>162</v>
      </c>
      <c r="AO333">
        <v>0</v>
      </c>
      <c r="AP333">
        <v>0</v>
      </c>
      <c r="AS333">
        <v>0</v>
      </c>
      <c r="AT333">
        <v>0</v>
      </c>
      <c r="AU333">
        <v>100</v>
      </c>
      <c r="AV333">
        <v>100</v>
      </c>
      <c r="AW333">
        <v>0</v>
      </c>
      <c r="AX333">
        <v>0</v>
      </c>
      <c r="AY333">
        <v>0</v>
      </c>
      <c r="BB333">
        <v>0</v>
      </c>
      <c r="BC333">
        <v>0</v>
      </c>
      <c r="BD333">
        <v>0</v>
      </c>
    </row>
    <row r="334" spans="1:56" hidden="1">
      <c r="A334" t="s">
        <v>1350</v>
      </c>
      <c r="B334" t="s">
        <v>1351</v>
      </c>
      <c r="C334" t="s">
        <v>929</v>
      </c>
      <c r="D334" s="88" t="s">
        <v>951</v>
      </c>
      <c r="E334">
        <v>1</v>
      </c>
      <c r="F334">
        <v>1</v>
      </c>
      <c r="G334">
        <v>58</v>
      </c>
      <c r="H334" s="81" t="s">
        <v>3308</v>
      </c>
      <c r="I334" s="86">
        <v>0.08</v>
      </c>
      <c r="J334" s="91">
        <f>G334*1.08</f>
        <v>62.64</v>
      </c>
      <c r="L334" s="78">
        <f>VLOOKUP(A334,Feuil2!$A$2:$BN$2000,66,FALSE)</f>
        <v>2</v>
      </c>
      <c r="M334">
        <v>2</v>
      </c>
      <c r="N334">
        <f t="shared" si="16"/>
        <v>0</v>
      </c>
      <c r="O334" s="45">
        <f>IF(L334=M334,L334,"")</f>
        <v>2</v>
      </c>
      <c r="P334">
        <v>116</v>
      </c>
      <c r="Q334" s="83">
        <f t="shared" si="15"/>
        <v>125.28</v>
      </c>
      <c r="R334">
        <v>139.19999999999999</v>
      </c>
      <c r="S334" s="45">
        <f t="shared" si="18"/>
        <v>150.33599999999998</v>
      </c>
      <c r="AO334">
        <v>0</v>
      </c>
      <c r="AP334">
        <v>0</v>
      </c>
      <c r="AS334">
        <v>0</v>
      </c>
      <c r="AT334">
        <v>0</v>
      </c>
      <c r="AU334">
        <v>100</v>
      </c>
      <c r="AV334">
        <v>100</v>
      </c>
      <c r="AW334">
        <v>0</v>
      </c>
      <c r="AX334">
        <v>0</v>
      </c>
      <c r="AY334">
        <v>0</v>
      </c>
      <c r="BB334">
        <v>0</v>
      </c>
      <c r="BC334">
        <v>0</v>
      </c>
      <c r="BD334">
        <v>0</v>
      </c>
    </row>
    <row r="335" spans="1:56" hidden="1">
      <c r="A335" t="s">
        <v>1356</v>
      </c>
      <c r="B335" t="s">
        <v>1357</v>
      </c>
      <c r="C335" t="s">
        <v>929</v>
      </c>
      <c r="D335" s="88" t="s">
        <v>951</v>
      </c>
      <c r="F335">
        <v>1</v>
      </c>
      <c r="G335">
        <v>45.5</v>
      </c>
      <c r="H335" s="81" t="s">
        <v>3311</v>
      </c>
      <c r="I335" s="81"/>
      <c r="J335" s="91">
        <v>45.5</v>
      </c>
      <c r="L335" s="78">
        <f>VLOOKUP(A335,Feuil2!$A$2:$BN$2000,66,FALSE)</f>
        <v>1.25</v>
      </c>
      <c r="M335">
        <v>1.2501099</v>
      </c>
      <c r="N335">
        <f t="shared" si="16"/>
        <v>-1.0989999999999611E-4</v>
      </c>
      <c r="O335" s="45">
        <v>1.25</v>
      </c>
      <c r="P335">
        <v>56.88</v>
      </c>
      <c r="Q335" s="83">
        <f t="shared" si="15"/>
        <v>56.875</v>
      </c>
      <c r="R335">
        <v>68.260000000000005</v>
      </c>
      <c r="S335" s="45">
        <f t="shared" si="18"/>
        <v>68.25</v>
      </c>
      <c r="AO335">
        <v>0</v>
      </c>
      <c r="AP335">
        <v>0</v>
      </c>
      <c r="AS335">
        <v>0</v>
      </c>
      <c r="AT335">
        <v>0</v>
      </c>
      <c r="AU335">
        <v>100</v>
      </c>
      <c r="AV335">
        <v>100</v>
      </c>
      <c r="AW335">
        <v>0</v>
      </c>
      <c r="AX335">
        <v>0</v>
      </c>
      <c r="AY335">
        <v>0</v>
      </c>
      <c r="BB335">
        <v>0</v>
      </c>
      <c r="BC335">
        <v>0</v>
      </c>
      <c r="BD335">
        <v>0</v>
      </c>
    </row>
    <row r="336" spans="1:56" hidden="1">
      <c r="A336" t="s">
        <v>1425</v>
      </c>
      <c r="B336" t="s">
        <v>1426</v>
      </c>
      <c r="C336" t="s">
        <v>929</v>
      </c>
      <c r="D336" s="88" t="s">
        <v>951</v>
      </c>
      <c r="E336">
        <v>1</v>
      </c>
      <c r="F336">
        <v>1</v>
      </c>
      <c r="G336">
        <v>637.44000000000005</v>
      </c>
      <c r="H336" s="81" t="s">
        <v>3311</v>
      </c>
      <c r="I336" s="81"/>
      <c r="J336" s="91">
        <v>637.44000000000005</v>
      </c>
      <c r="L336" s="78">
        <f>VLOOKUP(A336,Feuil2!$A$2:$BN$2000,66,FALSE)</f>
        <v>1.5</v>
      </c>
      <c r="M336">
        <v>1.5</v>
      </c>
      <c r="N336">
        <f t="shared" si="16"/>
        <v>0</v>
      </c>
      <c r="O336" s="45">
        <f>IF(L336=M336,L336,"")</f>
        <v>1.5</v>
      </c>
      <c r="P336">
        <v>956.16</v>
      </c>
      <c r="Q336" s="83">
        <f t="shared" si="15"/>
        <v>956.16000000000008</v>
      </c>
      <c r="R336" s="34">
        <v>1147.3900000000001</v>
      </c>
      <c r="S336" s="45">
        <f t="shared" si="18"/>
        <v>1147.3920000000001</v>
      </c>
      <c r="AG336">
        <v>163</v>
      </c>
      <c r="AO336">
        <v>0</v>
      </c>
      <c r="AP336">
        <v>0</v>
      </c>
      <c r="AS336">
        <v>0</v>
      </c>
      <c r="AT336">
        <v>0</v>
      </c>
      <c r="AU336">
        <v>100</v>
      </c>
      <c r="AV336">
        <v>100</v>
      </c>
      <c r="AW336">
        <v>0</v>
      </c>
      <c r="AX336">
        <v>0</v>
      </c>
      <c r="AY336">
        <v>0</v>
      </c>
      <c r="BB336">
        <v>0</v>
      </c>
      <c r="BC336">
        <v>0</v>
      </c>
      <c r="BD336">
        <v>0</v>
      </c>
    </row>
    <row r="337" spans="1:56" hidden="1">
      <c r="A337" t="s">
        <v>1467</v>
      </c>
      <c r="B337" t="s">
        <v>1468</v>
      </c>
      <c r="C337" t="s">
        <v>929</v>
      </c>
      <c r="D337" s="88" t="s">
        <v>951</v>
      </c>
      <c r="F337">
        <v>1</v>
      </c>
      <c r="G337">
        <v>46</v>
      </c>
      <c r="H337" s="81" t="s">
        <v>3311</v>
      </c>
      <c r="I337" s="81"/>
      <c r="J337" s="91">
        <v>46</v>
      </c>
      <c r="L337" s="78">
        <f>VLOOKUP(A337,Feuil2!$A$2:$BN$2000,66,FALSE)</f>
        <v>1.5</v>
      </c>
      <c r="M337">
        <v>1.5</v>
      </c>
      <c r="N337">
        <f t="shared" si="16"/>
        <v>0</v>
      </c>
      <c r="O337" s="45">
        <f>IF(L337=M337,L337,"")</f>
        <v>1.5</v>
      </c>
      <c r="P337">
        <v>69</v>
      </c>
      <c r="Q337" s="83">
        <f t="shared" si="15"/>
        <v>69</v>
      </c>
      <c r="R337">
        <v>82.8</v>
      </c>
      <c r="S337" s="45">
        <f t="shared" si="18"/>
        <v>82.8</v>
      </c>
      <c r="AO337">
        <v>0</v>
      </c>
      <c r="AP337">
        <v>0</v>
      </c>
      <c r="AS337">
        <v>0</v>
      </c>
      <c r="AT337">
        <v>0</v>
      </c>
      <c r="AU337">
        <v>100</v>
      </c>
      <c r="AV337">
        <v>100</v>
      </c>
      <c r="AW337">
        <v>0</v>
      </c>
      <c r="AX337">
        <v>0</v>
      </c>
      <c r="AY337">
        <v>0</v>
      </c>
      <c r="BB337">
        <v>0</v>
      </c>
      <c r="BC337">
        <v>0</v>
      </c>
      <c r="BD337">
        <v>0</v>
      </c>
    </row>
    <row r="338" spans="1:56" hidden="1">
      <c r="A338" t="s">
        <v>1620</v>
      </c>
      <c r="B338" t="s">
        <v>1621</v>
      </c>
      <c r="C338" t="s">
        <v>929</v>
      </c>
      <c r="D338" s="88" t="s">
        <v>951</v>
      </c>
      <c r="F338">
        <v>1</v>
      </c>
      <c r="G338">
        <v>58</v>
      </c>
      <c r="H338" s="81" t="s">
        <v>3311</v>
      </c>
      <c r="I338" s="81"/>
      <c r="J338" s="91">
        <v>58</v>
      </c>
      <c r="L338" s="78">
        <f>VLOOKUP(A338,Feuil2!$A$2:$BN$2000,66,FALSE)</f>
        <v>1.5</v>
      </c>
      <c r="M338">
        <v>1.3706897</v>
      </c>
      <c r="N338">
        <f t="shared" si="16"/>
        <v>0.12931029999999999</v>
      </c>
      <c r="O338" s="45">
        <v>1.5</v>
      </c>
      <c r="P338">
        <v>79.5</v>
      </c>
      <c r="Q338" s="83">
        <f t="shared" si="15"/>
        <v>87</v>
      </c>
      <c r="R338">
        <v>95.4</v>
      </c>
      <c r="S338" s="45">
        <f t="shared" si="18"/>
        <v>104.39999999999999</v>
      </c>
      <c r="AO338">
        <v>0</v>
      </c>
      <c r="AP338">
        <v>0</v>
      </c>
      <c r="AS338">
        <v>0</v>
      </c>
      <c r="AT338">
        <v>0</v>
      </c>
      <c r="AU338">
        <v>100</v>
      </c>
      <c r="AV338">
        <v>100</v>
      </c>
      <c r="AW338">
        <v>0</v>
      </c>
      <c r="AX338">
        <v>0</v>
      </c>
      <c r="AY338">
        <v>0</v>
      </c>
      <c r="BB338">
        <v>0</v>
      </c>
      <c r="BC338">
        <v>0</v>
      </c>
      <c r="BD338">
        <v>0</v>
      </c>
    </row>
    <row r="339" spans="1:56" hidden="1">
      <c r="A339" t="s">
        <v>1629</v>
      </c>
      <c r="B339" t="s">
        <v>1630</v>
      </c>
      <c r="C339" t="s">
        <v>929</v>
      </c>
      <c r="D339" s="88" t="s">
        <v>951</v>
      </c>
      <c r="F339">
        <v>1</v>
      </c>
      <c r="G339">
        <v>48.69</v>
      </c>
      <c r="H339" s="81" t="s">
        <v>3311</v>
      </c>
      <c r="I339" s="81"/>
      <c r="J339" s="91">
        <v>48.69</v>
      </c>
      <c r="L339" s="78">
        <f>VLOOKUP(A339,Feuil2!$A$2:$BN$2000,66,FALSE)</f>
        <v>1.5</v>
      </c>
      <c r="M339">
        <v>1.5001027</v>
      </c>
      <c r="N339">
        <f t="shared" si="16"/>
        <v>-1.0270000000001112E-4</v>
      </c>
      <c r="O339" s="45">
        <v>1.5</v>
      </c>
      <c r="P339">
        <v>73.040000000000006</v>
      </c>
      <c r="Q339" s="83">
        <f t="shared" si="15"/>
        <v>73.034999999999997</v>
      </c>
      <c r="R339">
        <v>87.65</v>
      </c>
      <c r="S339" s="45">
        <f t="shared" si="18"/>
        <v>87.641999999999996</v>
      </c>
      <c r="AO339">
        <v>0</v>
      </c>
      <c r="AP339">
        <v>0</v>
      </c>
      <c r="AS339">
        <v>0</v>
      </c>
      <c r="AT339">
        <v>0</v>
      </c>
      <c r="AU339">
        <v>100</v>
      </c>
      <c r="AV339">
        <v>100</v>
      </c>
      <c r="AW339">
        <v>0</v>
      </c>
      <c r="AX339">
        <v>0</v>
      </c>
      <c r="AY339">
        <v>0</v>
      </c>
      <c r="BB339">
        <v>0</v>
      </c>
      <c r="BC339">
        <v>0</v>
      </c>
      <c r="BD339">
        <v>0</v>
      </c>
    </row>
    <row r="340" spans="1:56" hidden="1">
      <c r="A340" t="s">
        <v>1631</v>
      </c>
      <c r="B340" t="s">
        <v>1632</v>
      </c>
      <c r="C340" t="s">
        <v>929</v>
      </c>
      <c r="D340" s="88" t="s">
        <v>951</v>
      </c>
      <c r="F340">
        <v>1</v>
      </c>
      <c r="G340">
        <v>50.5</v>
      </c>
      <c r="H340" s="81" t="s">
        <v>3311</v>
      </c>
      <c r="I340" s="81"/>
      <c r="J340" s="91">
        <v>50.5</v>
      </c>
      <c r="L340" s="78">
        <f>VLOOKUP(A340,Feuil2!$A$2:$BN$2000,66,FALSE)</f>
        <v>1.5</v>
      </c>
      <c r="M340">
        <v>1.5</v>
      </c>
      <c r="N340">
        <f t="shared" si="16"/>
        <v>0</v>
      </c>
      <c r="O340" s="45">
        <f>IF(L340=M340,L340,"")</f>
        <v>1.5</v>
      </c>
      <c r="P340">
        <v>75.75</v>
      </c>
      <c r="Q340" s="83">
        <f t="shared" si="15"/>
        <v>75.75</v>
      </c>
      <c r="R340">
        <v>90.9</v>
      </c>
      <c r="S340" s="45">
        <f t="shared" si="18"/>
        <v>90.899999999999991</v>
      </c>
      <c r="AO340">
        <v>0</v>
      </c>
      <c r="AP340">
        <v>0</v>
      </c>
      <c r="AS340">
        <v>0</v>
      </c>
      <c r="AT340">
        <v>0</v>
      </c>
      <c r="AU340">
        <v>100</v>
      </c>
      <c r="AV340">
        <v>100</v>
      </c>
      <c r="AW340">
        <v>0</v>
      </c>
      <c r="AX340">
        <v>0</v>
      </c>
      <c r="AY340">
        <v>0</v>
      </c>
      <c r="BB340">
        <v>0</v>
      </c>
      <c r="BC340">
        <v>0</v>
      </c>
      <c r="BD340">
        <v>0</v>
      </c>
    </row>
    <row r="341" spans="1:56" hidden="1">
      <c r="A341" t="s">
        <v>1634</v>
      </c>
      <c r="B341" t="s">
        <v>1635</v>
      </c>
      <c r="C341" t="s">
        <v>929</v>
      </c>
      <c r="D341" s="88" t="s">
        <v>951</v>
      </c>
      <c r="F341">
        <v>1</v>
      </c>
      <c r="G341">
        <v>58</v>
      </c>
      <c r="H341" s="81" t="s">
        <v>3311</v>
      </c>
      <c r="I341" s="81"/>
      <c r="J341" s="91">
        <v>58</v>
      </c>
      <c r="L341" s="78">
        <f>VLOOKUP(A341,Feuil2!$A$2:$BN$2000,66,FALSE)</f>
        <v>1.5</v>
      </c>
      <c r="M341">
        <v>1.5744828</v>
      </c>
      <c r="N341">
        <f t="shared" si="16"/>
        <v>-7.448279999999996E-2</v>
      </c>
      <c r="O341" s="45">
        <v>1.6</v>
      </c>
      <c r="P341">
        <v>91.32</v>
      </c>
      <c r="Q341" s="83">
        <f t="shared" si="15"/>
        <v>92.800000000000011</v>
      </c>
      <c r="R341">
        <v>109.58</v>
      </c>
      <c r="S341" s="45">
        <f t="shared" si="18"/>
        <v>111.36000000000001</v>
      </c>
      <c r="AO341">
        <v>0</v>
      </c>
      <c r="AP341">
        <v>0</v>
      </c>
      <c r="AS341">
        <v>0</v>
      </c>
      <c r="AT341">
        <v>0</v>
      </c>
      <c r="AU341">
        <v>100</v>
      </c>
      <c r="AV341">
        <v>100</v>
      </c>
      <c r="AW341">
        <v>0</v>
      </c>
      <c r="AX341">
        <v>0</v>
      </c>
      <c r="AY341">
        <v>0</v>
      </c>
      <c r="BB341">
        <v>0</v>
      </c>
      <c r="BC341">
        <v>0</v>
      </c>
      <c r="BD341">
        <v>0</v>
      </c>
    </row>
    <row r="342" spans="1:56" hidden="1">
      <c r="A342" t="s">
        <v>1643</v>
      </c>
      <c r="B342" t="s">
        <v>1644</v>
      </c>
      <c r="C342" t="s">
        <v>929</v>
      </c>
      <c r="D342" s="88" t="s">
        <v>951</v>
      </c>
      <c r="F342">
        <v>1</v>
      </c>
      <c r="G342">
        <v>39.5</v>
      </c>
      <c r="H342" s="81" t="s">
        <v>3311</v>
      </c>
      <c r="I342" s="81"/>
      <c r="J342" s="91">
        <v>39.5</v>
      </c>
      <c r="L342" s="78">
        <f>VLOOKUP(A342,Feuil2!$A$2:$BN$2000,66,FALSE)</f>
        <v>1.5</v>
      </c>
      <c r="M342">
        <v>1.5</v>
      </c>
      <c r="N342">
        <f t="shared" si="16"/>
        <v>0</v>
      </c>
      <c r="O342" s="45">
        <f t="shared" ref="O342:O349" si="19">IF(L342=M342,L342,"")</f>
        <v>1.5</v>
      </c>
      <c r="P342">
        <v>59.25</v>
      </c>
      <c r="Q342" s="83">
        <f t="shared" si="15"/>
        <v>59.25</v>
      </c>
      <c r="R342">
        <v>71.099999999999994</v>
      </c>
      <c r="S342" s="45">
        <f t="shared" si="18"/>
        <v>71.099999999999994</v>
      </c>
      <c r="AO342">
        <v>0</v>
      </c>
      <c r="AP342">
        <v>0</v>
      </c>
      <c r="AS342">
        <v>0</v>
      </c>
      <c r="AT342">
        <v>0</v>
      </c>
      <c r="AU342">
        <v>100</v>
      </c>
      <c r="AV342">
        <v>100</v>
      </c>
      <c r="AW342">
        <v>0</v>
      </c>
      <c r="AX342">
        <v>0</v>
      </c>
      <c r="AY342">
        <v>0</v>
      </c>
      <c r="BB342">
        <v>0</v>
      </c>
      <c r="BC342">
        <v>0</v>
      </c>
      <c r="BD342">
        <v>0</v>
      </c>
    </row>
    <row r="343" spans="1:56" hidden="1">
      <c r="A343" t="s">
        <v>1669</v>
      </c>
      <c r="B343" t="s">
        <v>1670</v>
      </c>
      <c r="C343" t="s">
        <v>929</v>
      </c>
      <c r="D343" s="88" t="s">
        <v>951</v>
      </c>
      <c r="F343">
        <v>1</v>
      </c>
      <c r="G343">
        <v>142</v>
      </c>
      <c r="H343" s="81" t="s">
        <v>3308</v>
      </c>
      <c r="I343" s="86">
        <v>0.08</v>
      </c>
      <c r="J343" s="91">
        <f>G343*1.08</f>
        <v>153.36000000000001</v>
      </c>
      <c r="L343" s="78">
        <f>VLOOKUP(A343,Feuil2!$A$2:$BN$2000,66,FALSE)</f>
        <v>1.5</v>
      </c>
      <c r="M343">
        <v>1.5</v>
      </c>
      <c r="N343">
        <f t="shared" si="16"/>
        <v>0</v>
      </c>
      <c r="O343" s="45">
        <f t="shared" si="19"/>
        <v>1.5</v>
      </c>
      <c r="P343">
        <v>213</v>
      </c>
      <c r="Q343" s="83">
        <f t="shared" si="15"/>
        <v>230.04000000000002</v>
      </c>
      <c r="R343">
        <v>255.6</v>
      </c>
      <c r="S343" s="45">
        <f t="shared" si="18"/>
        <v>276.048</v>
      </c>
      <c r="AO343">
        <v>0</v>
      </c>
      <c r="AP343">
        <v>0</v>
      </c>
      <c r="AS343">
        <v>0</v>
      </c>
      <c r="AT343">
        <v>0</v>
      </c>
      <c r="AU343">
        <v>100</v>
      </c>
      <c r="AV343">
        <v>100</v>
      </c>
      <c r="AW343">
        <v>0</v>
      </c>
      <c r="AX343">
        <v>0</v>
      </c>
      <c r="AY343">
        <v>0</v>
      </c>
      <c r="BB343">
        <v>0</v>
      </c>
      <c r="BC343">
        <v>0</v>
      </c>
      <c r="BD343">
        <v>0</v>
      </c>
    </row>
    <row r="344" spans="1:56" hidden="1">
      <c r="A344" t="s">
        <v>1997</v>
      </c>
      <c r="B344" t="s">
        <v>1998</v>
      </c>
      <c r="C344" t="s">
        <v>929</v>
      </c>
      <c r="D344" s="88" t="s">
        <v>951</v>
      </c>
      <c r="F344">
        <v>1</v>
      </c>
      <c r="G344">
        <v>139.5</v>
      </c>
      <c r="H344" s="81" t="s">
        <v>3308</v>
      </c>
      <c r="I344" s="86">
        <v>0.08</v>
      </c>
      <c r="J344" s="91">
        <f>G344*1.08</f>
        <v>150.66</v>
      </c>
      <c r="L344" s="78">
        <f>VLOOKUP(A344,Feuil2!$A$2:$BN$2000,66,FALSE)</f>
        <v>1.5</v>
      </c>
      <c r="M344">
        <v>1.5</v>
      </c>
      <c r="N344">
        <f t="shared" si="16"/>
        <v>0</v>
      </c>
      <c r="O344" s="45">
        <f t="shared" si="19"/>
        <v>1.5</v>
      </c>
      <c r="P344">
        <v>209.25</v>
      </c>
      <c r="Q344" s="83">
        <f t="shared" si="15"/>
        <v>225.99</v>
      </c>
      <c r="R344">
        <v>251.1</v>
      </c>
      <c r="S344" s="45">
        <f t="shared" si="18"/>
        <v>271.18799999999999</v>
      </c>
      <c r="AO344">
        <v>0</v>
      </c>
      <c r="AP344">
        <v>0</v>
      </c>
      <c r="AS344">
        <v>0</v>
      </c>
      <c r="AT344">
        <v>0</v>
      </c>
      <c r="AU344">
        <v>100</v>
      </c>
      <c r="AV344">
        <v>100</v>
      </c>
      <c r="AW344">
        <v>0</v>
      </c>
      <c r="AX344">
        <v>0</v>
      </c>
      <c r="AY344">
        <v>0</v>
      </c>
      <c r="BB344">
        <v>0</v>
      </c>
      <c r="BC344">
        <v>0</v>
      </c>
      <c r="BD344">
        <v>0</v>
      </c>
    </row>
    <row r="345" spans="1:56" hidden="1">
      <c r="A345" t="s">
        <v>2000</v>
      </c>
      <c r="B345" t="s">
        <v>2001</v>
      </c>
      <c r="C345" t="s">
        <v>929</v>
      </c>
      <c r="D345" s="88" t="s">
        <v>951</v>
      </c>
      <c r="F345">
        <v>1</v>
      </c>
      <c r="G345">
        <v>148</v>
      </c>
      <c r="H345" s="81" t="s">
        <v>3308</v>
      </c>
      <c r="I345" s="86">
        <v>0.08</v>
      </c>
      <c r="J345" s="91">
        <f>G345*1.08</f>
        <v>159.84</v>
      </c>
      <c r="L345" s="78">
        <f>VLOOKUP(A345,Feuil2!$A$2:$BN$2000,66,FALSE)</f>
        <v>1.5</v>
      </c>
      <c r="M345">
        <v>1.5</v>
      </c>
      <c r="N345">
        <f t="shared" si="16"/>
        <v>0</v>
      </c>
      <c r="O345" s="45">
        <f t="shared" si="19"/>
        <v>1.5</v>
      </c>
      <c r="P345">
        <v>222</v>
      </c>
      <c r="Q345" s="83">
        <f t="shared" si="15"/>
        <v>239.76</v>
      </c>
      <c r="R345">
        <v>266.39999999999998</v>
      </c>
      <c r="S345" s="45">
        <f t="shared" si="18"/>
        <v>287.71199999999999</v>
      </c>
      <c r="AO345">
        <v>0</v>
      </c>
      <c r="AP345">
        <v>0</v>
      </c>
      <c r="AS345">
        <v>0</v>
      </c>
      <c r="AT345">
        <v>0</v>
      </c>
      <c r="AU345">
        <v>100</v>
      </c>
      <c r="AV345">
        <v>100</v>
      </c>
      <c r="AW345">
        <v>0</v>
      </c>
      <c r="AX345">
        <v>0</v>
      </c>
      <c r="AY345">
        <v>0</v>
      </c>
      <c r="BB345">
        <v>0</v>
      </c>
      <c r="BC345">
        <v>0</v>
      </c>
      <c r="BD345">
        <v>0</v>
      </c>
    </row>
    <row r="346" spans="1:56" hidden="1">
      <c r="A346" t="s">
        <v>2003</v>
      </c>
      <c r="B346" t="s">
        <v>2004</v>
      </c>
      <c r="C346" t="s">
        <v>929</v>
      </c>
      <c r="D346" s="88" t="s">
        <v>951</v>
      </c>
      <c r="F346">
        <v>1</v>
      </c>
      <c r="G346">
        <v>181.5</v>
      </c>
      <c r="H346" s="81" t="s">
        <v>3308</v>
      </c>
      <c r="I346" s="86">
        <v>0.08</v>
      </c>
      <c r="J346" s="91">
        <f>G346*1.08</f>
        <v>196.02</v>
      </c>
      <c r="L346" s="78">
        <f>VLOOKUP(A346,Feuil2!$A$2:$BN$2000,66,FALSE)</f>
        <v>1.5</v>
      </c>
      <c r="M346">
        <v>1.5</v>
      </c>
      <c r="N346">
        <f t="shared" si="16"/>
        <v>0</v>
      </c>
      <c r="O346" s="45">
        <f t="shared" si="19"/>
        <v>1.5</v>
      </c>
      <c r="P346">
        <v>272.25</v>
      </c>
      <c r="Q346" s="83">
        <f t="shared" si="15"/>
        <v>294.03000000000003</v>
      </c>
      <c r="R346">
        <v>326.7</v>
      </c>
      <c r="S346" s="45">
        <f t="shared" si="18"/>
        <v>352.83600000000001</v>
      </c>
      <c r="AO346">
        <v>0</v>
      </c>
      <c r="AP346">
        <v>0</v>
      </c>
      <c r="AS346">
        <v>0</v>
      </c>
      <c r="AT346">
        <v>0</v>
      </c>
      <c r="AU346">
        <v>100</v>
      </c>
      <c r="AV346">
        <v>100</v>
      </c>
      <c r="AW346">
        <v>0</v>
      </c>
      <c r="AX346">
        <v>0</v>
      </c>
      <c r="AY346">
        <v>0</v>
      </c>
      <c r="BB346">
        <v>0</v>
      </c>
      <c r="BC346">
        <v>0</v>
      </c>
      <c r="BD346">
        <v>0</v>
      </c>
    </row>
    <row r="347" spans="1:56" hidden="1">
      <c r="A347" t="s">
        <v>2059</v>
      </c>
      <c r="B347" t="s">
        <v>2060</v>
      </c>
      <c r="C347" t="s">
        <v>929</v>
      </c>
      <c r="D347" s="88" t="s">
        <v>951</v>
      </c>
      <c r="F347">
        <v>1</v>
      </c>
      <c r="G347">
        <v>16</v>
      </c>
      <c r="H347" s="81" t="s">
        <v>3308</v>
      </c>
      <c r="I347" s="86">
        <v>0.08</v>
      </c>
      <c r="J347" s="91">
        <f>G347*1.08</f>
        <v>17.28</v>
      </c>
      <c r="L347" s="78">
        <f>VLOOKUP(A347,Feuil2!$A$2:$BN$2000,66,FALSE)</f>
        <v>1.5</v>
      </c>
      <c r="M347">
        <v>1.5</v>
      </c>
      <c r="N347">
        <f t="shared" si="16"/>
        <v>0</v>
      </c>
      <c r="O347" s="45">
        <f t="shared" si="19"/>
        <v>1.5</v>
      </c>
      <c r="P347">
        <v>24</v>
      </c>
      <c r="Q347" s="83">
        <f t="shared" si="15"/>
        <v>25.92</v>
      </c>
      <c r="R347">
        <v>28.8</v>
      </c>
      <c r="S347" s="45">
        <f t="shared" si="18"/>
        <v>31.103999999999999</v>
      </c>
      <c r="X347">
        <v>1</v>
      </c>
      <c r="AO347">
        <v>0</v>
      </c>
      <c r="AP347">
        <v>0</v>
      </c>
      <c r="AS347">
        <v>0</v>
      </c>
      <c r="AT347">
        <v>0</v>
      </c>
      <c r="AU347">
        <v>100</v>
      </c>
      <c r="AV347">
        <v>100</v>
      </c>
      <c r="AW347">
        <v>0</v>
      </c>
      <c r="AX347">
        <v>0</v>
      </c>
      <c r="AY347">
        <v>0</v>
      </c>
      <c r="BB347">
        <v>0</v>
      </c>
      <c r="BC347">
        <v>0</v>
      </c>
      <c r="BD347">
        <v>0</v>
      </c>
    </row>
    <row r="348" spans="1:56" hidden="1">
      <c r="A348" t="s">
        <v>2137</v>
      </c>
      <c r="B348" t="s">
        <v>2138</v>
      </c>
      <c r="C348" t="s">
        <v>929</v>
      </c>
      <c r="D348" s="88" t="s">
        <v>951</v>
      </c>
      <c r="F348">
        <v>1</v>
      </c>
      <c r="G348">
        <v>39.5</v>
      </c>
      <c r="H348" s="81" t="s">
        <v>3311</v>
      </c>
      <c r="I348" s="81"/>
      <c r="J348" s="91">
        <v>39.5</v>
      </c>
      <c r="L348" s="78">
        <f>VLOOKUP(A348,Feuil2!$A$2:$BN$2000,66,FALSE)</f>
        <v>1.2</v>
      </c>
      <c r="M348">
        <v>1.2</v>
      </c>
      <c r="N348">
        <f t="shared" si="16"/>
        <v>0</v>
      </c>
      <c r="O348" s="45">
        <f t="shared" si="19"/>
        <v>1.2</v>
      </c>
      <c r="P348">
        <v>47.4</v>
      </c>
      <c r="Q348" s="83">
        <f t="shared" si="15"/>
        <v>47.4</v>
      </c>
      <c r="R348">
        <v>56.88</v>
      </c>
      <c r="S348" s="45">
        <f t="shared" si="18"/>
        <v>56.879999999999995</v>
      </c>
      <c r="AO348">
        <v>0</v>
      </c>
      <c r="AP348">
        <v>0</v>
      </c>
      <c r="AS348">
        <v>0</v>
      </c>
      <c r="AT348">
        <v>0</v>
      </c>
      <c r="AU348">
        <v>100</v>
      </c>
      <c r="AV348">
        <v>100</v>
      </c>
      <c r="AW348">
        <v>0</v>
      </c>
      <c r="AX348">
        <v>0</v>
      </c>
      <c r="AY348">
        <v>0</v>
      </c>
      <c r="BB348">
        <v>0</v>
      </c>
      <c r="BC348">
        <v>0</v>
      </c>
      <c r="BD348">
        <v>0</v>
      </c>
    </row>
    <row r="349" spans="1:56" hidden="1">
      <c r="A349" t="s">
        <v>2372</v>
      </c>
      <c r="B349" t="s">
        <v>2373</v>
      </c>
      <c r="C349" t="s">
        <v>929</v>
      </c>
      <c r="D349" s="88" t="s">
        <v>951</v>
      </c>
      <c r="F349">
        <v>1</v>
      </c>
      <c r="G349">
        <v>22.8</v>
      </c>
      <c r="H349" s="81" t="s">
        <v>3311</v>
      </c>
      <c r="I349" s="81"/>
      <c r="J349" s="91">
        <v>22.8</v>
      </c>
      <c r="L349" s="78">
        <f>VLOOKUP(A349,Feuil2!$A$2:$BN$2000,66,FALSE)</f>
        <v>1.5</v>
      </c>
      <c r="M349">
        <v>1.5</v>
      </c>
      <c r="N349">
        <f t="shared" si="16"/>
        <v>0</v>
      </c>
      <c r="O349" s="45">
        <f t="shared" si="19"/>
        <v>1.5</v>
      </c>
      <c r="P349">
        <v>34.200000000000003</v>
      </c>
      <c r="Q349" s="83">
        <f t="shared" si="15"/>
        <v>34.200000000000003</v>
      </c>
      <c r="R349">
        <v>41.04</v>
      </c>
      <c r="S349" s="45">
        <f t="shared" si="18"/>
        <v>41.04</v>
      </c>
      <c r="AO349">
        <v>0</v>
      </c>
      <c r="AP349">
        <v>0</v>
      </c>
      <c r="AS349">
        <v>0</v>
      </c>
      <c r="AT349">
        <v>0</v>
      </c>
      <c r="AU349">
        <v>100</v>
      </c>
      <c r="AV349">
        <v>100</v>
      </c>
      <c r="AW349">
        <v>0</v>
      </c>
      <c r="AX349">
        <v>0</v>
      </c>
      <c r="AY349">
        <v>0</v>
      </c>
      <c r="BB349">
        <v>0</v>
      </c>
      <c r="BC349">
        <v>0</v>
      </c>
      <c r="BD349">
        <v>0</v>
      </c>
    </row>
    <row r="350" spans="1:56" hidden="1">
      <c r="A350" t="s">
        <v>2709</v>
      </c>
      <c r="B350" t="s">
        <v>2710</v>
      </c>
      <c r="C350" t="s">
        <v>929</v>
      </c>
      <c r="D350" s="88" t="s">
        <v>951</v>
      </c>
      <c r="F350">
        <v>1</v>
      </c>
      <c r="G350">
        <v>91</v>
      </c>
      <c r="H350" s="81" t="s">
        <v>3308</v>
      </c>
      <c r="I350" s="86">
        <v>0.08</v>
      </c>
      <c r="J350" s="91">
        <f>G350*1.08</f>
        <v>98.28</v>
      </c>
      <c r="L350" s="78" t="e">
        <f>VLOOKUP(A350,Feuil2!$A$2:$BN$2000,66,FALSE)</f>
        <v>#N/A</v>
      </c>
      <c r="M350">
        <v>1.8</v>
      </c>
      <c r="N350" t="e">
        <f t="shared" si="16"/>
        <v>#N/A</v>
      </c>
      <c r="O350" s="45">
        <v>1.8</v>
      </c>
      <c r="P350">
        <v>163.80000000000001</v>
      </c>
      <c r="Q350" s="83">
        <f t="shared" si="15"/>
        <v>176.904</v>
      </c>
      <c r="R350">
        <v>196.56</v>
      </c>
      <c r="S350" s="45">
        <f t="shared" si="18"/>
        <v>212.28479999999999</v>
      </c>
      <c r="AO350">
        <v>0</v>
      </c>
      <c r="AP350">
        <v>0</v>
      </c>
      <c r="AS350">
        <v>0</v>
      </c>
      <c r="AT350">
        <v>0</v>
      </c>
      <c r="AU350">
        <v>100</v>
      </c>
      <c r="AV350">
        <v>100</v>
      </c>
      <c r="AW350">
        <v>0</v>
      </c>
      <c r="AX350">
        <v>0</v>
      </c>
      <c r="AY350">
        <v>0</v>
      </c>
      <c r="BB350">
        <v>0</v>
      </c>
      <c r="BC350">
        <v>0</v>
      </c>
      <c r="BD350">
        <v>0</v>
      </c>
    </row>
    <row r="351" spans="1:56" hidden="1">
      <c r="A351" t="s">
        <v>2711</v>
      </c>
      <c r="B351" t="s">
        <v>2712</v>
      </c>
      <c r="C351" t="s">
        <v>929</v>
      </c>
      <c r="D351" s="88" t="s">
        <v>951</v>
      </c>
      <c r="F351">
        <v>1</v>
      </c>
      <c r="G351">
        <v>169</v>
      </c>
      <c r="H351" s="81" t="s">
        <v>3308</v>
      </c>
      <c r="I351" s="86">
        <v>0.08</v>
      </c>
      <c r="J351" s="91">
        <f>G351*1.08</f>
        <v>182.52</v>
      </c>
      <c r="L351" s="78" t="e">
        <f>VLOOKUP(A351,Feuil2!$A$2:$BN$2000,66,FALSE)</f>
        <v>#N/A</v>
      </c>
      <c r="M351">
        <v>1.8</v>
      </c>
      <c r="N351" t="e">
        <f t="shared" si="16"/>
        <v>#N/A</v>
      </c>
      <c r="O351" s="45">
        <v>1.8</v>
      </c>
      <c r="P351">
        <v>304.2</v>
      </c>
      <c r="Q351" s="83">
        <f t="shared" si="15"/>
        <v>328.536</v>
      </c>
      <c r="R351">
        <v>365.04</v>
      </c>
      <c r="S351" s="45">
        <f t="shared" si="18"/>
        <v>394.2432</v>
      </c>
      <c r="AO351">
        <v>0</v>
      </c>
      <c r="AP351">
        <v>0</v>
      </c>
      <c r="AS351">
        <v>0</v>
      </c>
      <c r="AT351">
        <v>0</v>
      </c>
      <c r="AU351">
        <v>100</v>
      </c>
      <c r="AV351">
        <v>100</v>
      </c>
      <c r="AW351">
        <v>0</v>
      </c>
      <c r="AX351">
        <v>0</v>
      </c>
      <c r="AY351">
        <v>0</v>
      </c>
      <c r="BB351">
        <v>0</v>
      </c>
      <c r="BC351">
        <v>0</v>
      </c>
      <c r="BD351">
        <v>0</v>
      </c>
    </row>
    <row r="352" spans="1:56" hidden="1">
      <c r="A352">
        <v>490749</v>
      </c>
      <c r="B352" t="s">
        <v>1790</v>
      </c>
      <c r="C352" t="s">
        <v>1791</v>
      </c>
      <c r="D352" s="88" t="s">
        <v>951</v>
      </c>
      <c r="F352">
        <v>1</v>
      </c>
      <c r="G352">
        <v>1.6319999999999999</v>
      </c>
      <c r="H352" s="81"/>
      <c r="I352" s="81"/>
      <c r="J352" s="91">
        <v>1.6319999999999999</v>
      </c>
      <c r="L352" s="78">
        <f>VLOOKUP(A352,Feuil2!$A$2:$BN$2000,66,FALSE)</f>
        <v>1.5</v>
      </c>
      <c r="M352">
        <v>1.5012255000000001</v>
      </c>
      <c r="N352">
        <f t="shared" si="16"/>
        <v>-1.2255000000001015E-3</v>
      </c>
      <c r="O352" s="45">
        <v>1.5</v>
      </c>
      <c r="P352">
        <v>2.4500000000000002</v>
      </c>
      <c r="Q352" s="83">
        <f t="shared" si="15"/>
        <v>2.448</v>
      </c>
      <c r="R352">
        <v>2.94</v>
      </c>
      <c r="S352" s="45">
        <f t="shared" si="18"/>
        <v>2.9375999999999998</v>
      </c>
      <c r="AO352">
        <v>0</v>
      </c>
      <c r="AP352">
        <v>0</v>
      </c>
      <c r="AS352">
        <v>0</v>
      </c>
      <c r="AT352">
        <v>0</v>
      </c>
      <c r="AU352">
        <v>100</v>
      </c>
      <c r="AV352">
        <v>100</v>
      </c>
      <c r="AW352">
        <v>0</v>
      </c>
      <c r="AX352">
        <v>0</v>
      </c>
      <c r="AY352">
        <v>0</v>
      </c>
      <c r="BB352">
        <v>0</v>
      </c>
      <c r="BC352">
        <v>0</v>
      </c>
      <c r="BD352">
        <v>0</v>
      </c>
    </row>
    <row r="353" spans="1:56" hidden="1">
      <c r="A353">
        <v>490743</v>
      </c>
      <c r="B353" t="s">
        <v>1792</v>
      </c>
      <c r="C353" t="s">
        <v>1791</v>
      </c>
      <c r="D353" s="88" t="s">
        <v>951</v>
      </c>
      <c r="F353">
        <v>1</v>
      </c>
      <c r="G353">
        <v>1.9279999999999999</v>
      </c>
      <c r="H353" s="81"/>
      <c r="I353" s="81"/>
      <c r="J353" s="91">
        <v>1.9279999999999999</v>
      </c>
      <c r="L353" s="78">
        <f>VLOOKUP(A353,Feuil2!$A$2:$BN$2000,66,FALSE)</f>
        <v>1.5</v>
      </c>
      <c r="M353">
        <v>1.4989627000000001</v>
      </c>
      <c r="N353">
        <f t="shared" si="16"/>
        <v>1.0372999999999077E-3</v>
      </c>
      <c r="O353" s="45">
        <v>1.5</v>
      </c>
      <c r="P353">
        <v>2.89</v>
      </c>
      <c r="Q353" s="83">
        <f t="shared" si="15"/>
        <v>2.8919999999999999</v>
      </c>
      <c r="R353">
        <v>3.47</v>
      </c>
      <c r="S353" s="45">
        <f t="shared" si="18"/>
        <v>3.4703999999999997</v>
      </c>
      <c r="AO353">
        <v>0</v>
      </c>
      <c r="AP353">
        <v>0</v>
      </c>
      <c r="AS353">
        <v>0</v>
      </c>
      <c r="AT353">
        <v>0</v>
      </c>
      <c r="AU353">
        <v>100</v>
      </c>
      <c r="AV353">
        <v>100</v>
      </c>
      <c r="AW353">
        <v>0</v>
      </c>
      <c r="AX353">
        <v>0</v>
      </c>
      <c r="AY353">
        <v>0</v>
      </c>
      <c r="BB353">
        <v>0</v>
      </c>
      <c r="BC353">
        <v>0</v>
      </c>
      <c r="BD353">
        <v>0</v>
      </c>
    </row>
    <row r="354" spans="1:56" hidden="1">
      <c r="A354" t="s">
        <v>2153</v>
      </c>
      <c r="B354" t="s">
        <v>2154</v>
      </c>
      <c r="C354" t="s">
        <v>2155</v>
      </c>
      <c r="D354" s="88" t="s">
        <v>951</v>
      </c>
      <c r="F354">
        <v>1</v>
      </c>
      <c r="G354">
        <v>23.960999999999999</v>
      </c>
      <c r="H354" s="81" t="s">
        <v>3308</v>
      </c>
      <c r="I354" s="129"/>
      <c r="J354" s="91">
        <v>27.09</v>
      </c>
      <c r="L354" s="78">
        <f>VLOOKUP(A354,Feuil2!$A$2:$BN$2000,66,FALSE)</f>
        <v>1.5</v>
      </c>
      <c r="M354">
        <v>1.4999155</v>
      </c>
      <c r="N354">
        <f t="shared" si="16"/>
        <v>8.4500000000042874E-5</v>
      </c>
      <c r="O354" s="45">
        <v>1.5</v>
      </c>
      <c r="P354">
        <v>35.94</v>
      </c>
      <c r="Q354" s="83">
        <f t="shared" ref="Q354:Q417" si="20">J354*O354</f>
        <v>40.634999999999998</v>
      </c>
      <c r="R354">
        <v>43.13</v>
      </c>
      <c r="S354" s="45">
        <f t="shared" si="18"/>
        <v>48.761999999999993</v>
      </c>
      <c r="AO354">
        <v>0</v>
      </c>
      <c r="AP354">
        <v>0</v>
      </c>
      <c r="AS354">
        <v>0</v>
      </c>
      <c r="AT354">
        <v>0</v>
      </c>
      <c r="AU354">
        <v>100</v>
      </c>
      <c r="AV354">
        <v>100</v>
      </c>
      <c r="AW354">
        <v>0</v>
      </c>
      <c r="AX354">
        <v>0</v>
      </c>
      <c r="AY354">
        <v>0</v>
      </c>
      <c r="BB354">
        <v>0</v>
      </c>
      <c r="BC354">
        <v>0</v>
      </c>
      <c r="BD354">
        <v>0</v>
      </c>
    </row>
    <row r="355" spans="1:56" hidden="1">
      <c r="A355" t="s">
        <v>2158</v>
      </c>
      <c r="B355" t="s">
        <v>2159</v>
      </c>
      <c r="C355" t="s">
        <v>2155</v>
      </c>
      <c r="D355" s="88" t="s">
        <v>951</v>
      </c>
      <c r="F355">
        <v>1</v>
      </c>
      <c r="G355">
        <v>24.117000000000001</v>
      </c>
      <c r="H355" s="81" t="s">
        <v>3308</v>
      </c>
      <c r="I355" s="129"/>
      <c r="J355" s="91">
        <v>27.27</v>
      </c>
      <c r="L355" s="78">
        <f>VLOOKUP(A355,Feuil2!$A$2:$BN$2000,66,FALSE)</f>
        <v>1.5</v>
      </c>
      <c r="M355">
        <v>1.5001586</v>
      </c>
      <c r="N355">
        <f t="shared" si="16"/>
        <v>-1.5860000000000873E-4</v>
      </c>
      <c r="O355" s="45">
        <v>1.5</v>
      </c>
      <c r="P355">
        <v>36.18</v>
      </c>
      <c r="Q355" s="83">
        <f t="shared" si="20"/>
        <v>40.905000000000001</v>
      </c>
      <c r="R355">
        <v>43.42</v>
      </c>
      <c r="S355" s="45">
        <f t="shared" si="18"/>
        <v>49.085999999999999</v>
      </c>
      <c r="AO355">
        <v>0</v>
      </c>
      <c r="AP355">
        <v>0</v>
      </c>
      <c r="AS355">
        <v>0</v>
      </c>
      <c r="AT355">
        <v>0</v>
      </c>
      <c r="AU355">
        <v>100</v>
      </c>
      <c r="AV355">
        <v>100</v>
      </c>
      <c r="AW355">
        <v>0</v>
      </c>
      <c r="AX355">
        <v>0</v>
      </c>
      <c r="AY355">
        <v>0</v>
      </c>
      <c r="BB355">
        <v>0</v>
      </c>
      <c r="BC355">
        <v>0</v>
      </c>
      <c r="BD355">
        <v>0</v>
      </c>
    </row>
    <row r="356" spans="1:56" hidden="1">
      <c r="A356" t="s">
        <v>2162</v>
      </c>
      <c r="B356" t="s">
        <v>2163</v>
      </c>
      <c r="C356" t="s">
        <v>2155</v>
      </c>
      <c r="D356" s="88" t="s">
        <v>951</v>
      </c>
      <c r="F356">
        <v>1</v>
      </c>
      <c r="G356">
        <v>31.922000000000001</v>
      </c>
      <c r="H356" s="81" t="s">
        <v>3308</v>
      </c>
      <c r="I356" s="129"/>
      <c r="J356" s="91">
        <v>36.090000000000003</v>
      </c>
      <c r="L356" s="78">
        <f>VLOOKUP(A356,Feuil2!$A$2:$BN$2000,66,FALSE)</f>
        <v>1.5</v>
      </c>
      <c r="M356">
        <v>1.4998849000000001</v>
      </c>
      <c r="N356">
        <f t="shared" si="16"/>
        <v>1.150999999999236E-4</v>
      </c>
      <c r="O356" s="45">
        <v>1.5</v>
      </c>
      <c r="P356">
        <v>47.88</v>
      </c>
      <c r="Q356" s="83">
        <f t="shared" si="20"/>
        <v>54.135000000000005</v>
      </c>
      <c r="R356">
        <v>57.46</v>
      </c>
      <c r="S356" s="45">
        <f t="shared" si="18"/>
        <v>64.962000000000003</v>
      </c>
      <c r="AO356">
        <v>0</v>
      </c>
      <c r="AP356">
        <v>0</v>
      </c>
      <c r="AS356">
        <v>0</v>
      </c>
      <c r="AT356">
        <v>0</v>
      </c>
      <c r="AU356">
        <v>100</v>
      </c>
      <c r="AV356">
        <v>100</v>
      </c>
      <c r="AW356">
        <v>0</v>
      </c>
      <c r="AX356">
        <v>0</v>
      </c>
      <c r="AY356">
        <v>0</v>
      </c>
      <c r="BB356">
        <v>0</v>
      </c>
      <c r="BC356">
        <v>0</v>
      </c>
      <c r="BD356">
        <v>0</v>
      </c>
    </row>
    <row r="357" spans="1:56" hidden="1">
      <c r="A357" t="s">
        <v>2166</v>
      </c>
      <c r="B357" t="s">
        <v>2167</v>
      </c>
      <c r="C357" t="s">
        <v>2155</v>
      </c>
      <c r="D357" s="88" t="s">
        <v>951</v>
      </c>
      <c r="F357">
        <v>1</v>
      </c>
      <c r="G357">
        <v>32.246000000000002</v>
      </c>
      <c r="H357" s="81" t="s">
        <v>3308</v>
      </c>
      <c r="I357" s="129"/>
      <c r="J357" s="91">
        <v>36.450000000000003</v>
      </c>
      <c r="L357" s="78">
        <f>VLOOKUP(A357,Feuil2!$A$2:$BN$2000,66,FALSE)</f>
        <v>1.5</v>
      </c>
      <c r="M357">
        <v>1.5000403</v>
      </c>
      <c r="N357">
        <f t="shared" si="16"/>
        <v>-4.0299999999993119E-5</v>
      </c>
      <c r="O357" s="45">
        <v>1.5</v>
      </c>
      <c r="P357">
        <v>48.37</v>
      </c>
      <c r="Q357" s="83">
        <f t="shared" si="20"/>
        <v>54.675000000000004</v>
      </c>
      <c r="R357">
        <v>58.04</v>
      </c>
      <c r="S357" s="45">
        <f t="shared" si="18"/>
        <v>65.61</v>
      </c>
      <c r="AO357">
        <v>0</v>
      </c>
      <c r="AP357">
        <v>0</v>
      </c>
      <c r="AS357">
        <v>0</v>
      </c>
      <c r="AT357">
        <v>0</v>
      </c>
      <c r="AU357">
        <v>100</v>
      </c>
      <c r="AV357">
        <v>100</v>
      </c>
      <c r="AW357">
        <v>0</v>
      </c>
      <c r="AX357">
        <v>0</v>
      </c>
      <c r="AY357">
        <v>0</v>
      </c>
      <c r="BB357">
        <v>0</v>
      </c>
      <c r="BC357">
        <v>0</v>
      </c>
      <c r="BD357">
        <v>0</v>
      </c>
    </row>
    <row r="358" spans="1:56" hidden="1">
      <c r="A358" t="s">
        <v>2170</v>
      </c>
      <c r="B358" t="s">
        <v>2171</v>
      </c>
      <c r="C358" t="s">
        <v>2155</v>
      </c>
      <c r="D358" s="88" t="s">
        <v>951</v>
      </c>
      <c r="F358">
        <v>1</v>
      </c>
      <c r="G358">
        <v>33.594999999999999</v>
      </c>
      <c r="H358" s="81" t="s">
        <v>3308</v>
      </c>
      <c r="I358" s="129"/>
      <c r="J358" s="91">
        <v>37.979999999999997</v>
      </c>
      <c r="L358" s="78">
        <f>VLOOKUP(A358,Feuil2!$A$2:$BN$2000,66,FALSE)</f>
        <v>1.5</v>
      </c>
      <c r="M358">
        <v>1.4999278</v>
      </c>
      <c r="N358">
        <f t="shared" si="16"/>
        <v>7.2199999999966735E-5</v>
      </c>
      <c r="O358" s="45">
        <v>1.5</v>
      </c>
      <c r="P358">
        <v>50.39</v>
      </c>
      <c r="Q358" s="83">
        <f t="shared" si="20"/>
        <v>56.97</v>
      </c>
      <c r="R358">
        <v>60.47</v>
      </c>
      <c r="S358" s="45">
        <f t="shared" si="18"/>
        <v>68.36399999999999</v>
      </c>
      <c r="AO358">
        <v>0</v>
      </c>
      <c r="AP358">
        <v>0</v>
      </c>
      <c r="AS358">
        <v>0</v>
      </c>
      <c r="AT358">
        <v>0</v>
      </c>
      <c r="AU358">
        <v>100</v>
      </c>
      <c r="AV358">
        <v>100</v>
      </c>
      <c r="AW358">
        <v>0</v>
      </c>
      <c r="AX358">
        <v>0</v>
      </c>
      <c r="AY358">
        <v>0</v>
      </c>
      <c r="BB358">
        <v>0</v>
      </c>
      <c r="BC358">
        <v>0</v>
      </c>
      <c r="BD358">
        <v>0</v>
      </c>
    </row>
    <row r="359" spans="1:56" hidden="1">
      <c r="A359" t="s">
        <v>2174</v>
      </c>
      <c r="B359" t="s">
        <v>2175</v>
      </c>
      <c r="C359" t="s">
        <v>2155</v>
      </c>
      <c r="D359" s="88" t="s">
        <v>951</v>
      </c>
      <c r="F359">
        <v>1</v>
      </c>
      <c r="G359">
        <v>35.345999999999997</v>
      </c>
      <c r="H359" s="81" t="s">
        <v>3308</v>
      </c>
      <c r="I359" s="129"/>
      <c r="J359" s="91">
        <v>39.96</v>
      </c>
      <c r="L359" s="78">
        <f>VLOOKUP(A359,Feuil2!$A$2:$BN$2000,66,FALSE)</f>
        <v>1.5</v>
      </c>
      <c r="M359">
        <v>1.5000495</v>
      </c>
      <c r="N359">
        <f t="shared" si="16"/>
        <v>-4.9500000000035627E-5</v>
      </c>
      <c r="O359" s="45">
        <v>1.5</v>
      </c>
      <c r="P359">
        <v>53.02</v>
      </c>
      <c r="Q359" s="83">
        <f t="shared" si="20"/>
        <v>59.94</v>
      </c>
      <c r="R359">
        <v>63.62</v>
      </c>
      <c r="S359" s="45">
        <f t="shared" si="18"/>
        <v>71.927999999999997</v>
      </c>
      <c r="AO359">
        <v>0</v>
      </c>
      <c r="AP359">
        <v>0</v>
      </c>
      <c r="AS359">
        <v>0</v>
      </c>
      <c r="AT359">
        <v>0</v>
      </c>
      <c r="AU359">
        <v>100</v>
      </c>
      <c r="AV359">
        <v>100</v>
      </c>
      <c r="AW359">
        <v>0</v>
      </c>
      <c r="AX359">
        <v>0</v>
      </c>
      <c r="AY359">
        <v>0</v>
      </c>
      <c r="BB359">
        <v>0</v>
      </c>
      <c r="BC359">
        <v>0</v>
      </c>
      <c r="BD359">
        <v>0</v>
      </c>
    </row>
    <row r="360" spans="1:56" hidden="1">
      <c r="A360" t="s">
        <v>2178</v>
      </c>
      <c r="B360" t="s">
        <v>2179</v>
      </c>
      <c r="C360" t="s">
        <v>2155</v>
      </c>
      <c r="D360" s="88" t="s">
        <v>951</v>
      </c>
      <c r="F360">
        <v>1</v>
      </c>
      <c r="G360">
        <v>39.884</v>
      </c>
      <c r="H360" s="81" t="s">
        <v>3308</v>
      </c>
      <c r="I360" s="129"/>
      <c r="J360" s="91">
        <v>45.09</v>
      </c>
      <c r="L360" s="78">
        <f>VLOOKUP(A360,Feuil2!$A$2:$BN$2000,66,FALSE)</f>
        <v>1.5</v>
      </c>
      <c r="M360">
        <v>1.5001172</v>
      </c>
      <c r="N360">
        <f t="shared" si="16"/>
        <v>-1.1720000000003949E-4</v>
      </c>
      <c r="O360" s="45">
        <v>1.5</v>
      </c>
      <c r="P360">
        <v>59.83</v>
      </c>
      <c r="Q360" s="83">
        <f t="shared" si="20"/>
        <v>67.635000000000005</v>
      </c>
      <c r="R360">
        <v>71.8</v>
      </c>
      <c r="S360" s="45">
        <f t="shared" si="18"/>
        <v>81.162000000000006</v>
      </c>
      <c r="AO360">
        <v>0</v>
      </c>
      <c r="AP360">
        <v>0</v>
      </c>
      <c r="AS360">
        <v>0</v>
      </c>
      <c r="AT360">
        <v>0</v>
      </c>
      <c r="AU360">
        <v>100</v>
      </c>
      <c r="AV360">
        <v>100</v>
      </c>
      <c r="AW360">
        <v>0</v>
      </c>
      <c r="AX360">
        <v>0</v>
      </c>
      <c r="AY360">
        <v>0</v>
      </c>
      <c r="BB360">
        <v>0</v>
      </c>
      <c r="BC360">
        <v>0</v>
      </c>
      <c r="BD360">
        <v>0</v>
      </c>
    </row>
    <row r="361" spans="1:56" hidden="1">
      <c r="A361" t="s">
        <v>2182</v>
      </c>
      <c r="B361" t="s">
        <v>2183</v>
      </c>
      <c r="C361" t="s">
        <v>2155</v>
      </c>
      <c r="D361" s="88" t="s">
        <v>951</v>
      </c>
      <c r="F361">
        <v>1</v>
      </c>
      <c r="G361">
        <v>40.207000000000001</v>
      </c>
      <c r="H361" s="81" t="s">
        <v>3308</v>
      </c>
      <c r="I361" s="129"/>
      <c r="J361" s="91">
        <v>45.45</v>
      </c>
      <c r="L361" s="78">
        <f>VLOOKUP(A361,Feuil2!$A$2:$BN$2000,66,FALSE)</f>
        <v>1.5</v>
      </c>
      <c r="M361">
        <v>1.4999913</v>
      </c>
      <c r="N361">
        <f t="shared" si="16"/>
        <v>8.6999999999726185E-6</v>
      </c>
      <c r="O361" s="45">
        <v>1.5</v>
      </c>
      <c r="P361">
        <v>60.31</v>
      </c>
      <c r="Q361" s="83">
        <f t="shared" si="20"/>
        <v>68.175000000000011</v>
      </c>
      <c r="R361">
        <v>72.37</v>
      </c>
      <c r="S361" s="45">
        <f t="shared" si="18"/>
        <v>81.810000000000016</v>
      </c>
      <c r="AO361">
        <v>0</v>
      </c>
      <c r="AP361">
        <v>0</v>
      </c>
      <c r="AS361">
        <v>0</v>
      </c>
      <c r="AT361">
        <v>0</v>
      </c>
      <c r="AU361">
        <v>100</v>
      </c>
      <c r="AV361">
        <v>100</v>
      </c>
      <c r="AW361">
        <v>0</v>
      </c>
      <c r="AX361">
        <v>0</v>
      </c>
      <c r="AY361">
        <v>0</v>
      </c>
      <c r="BB361">
        <v>0</v>
      </c>
      <c r="BC361">
        <v>0</v>
      </c>
      <c r="BD361">
        <v>0</v>
      </c>
    </row>
    <row r="362" spans="1:56" hidden="1">
      <c r="A362" t="s">
        <v>2186</v>
      </c>
      <c r="B362" t="s">
        <v>2187</v>
      </c>
      <c r="C362" t="s">
        <v>2155</v>
      </c>
      <c r="D362" s="88" t="s">
        <v>951</v>
      </c>
      <c r="F362">
        <v>1</v>
      </c>
      <c r="G362">
        <v>5.4749999999999996</v>
      </c>
      <c r="H362" s="81" t="s">
        <v>3308</v>
      </c>
      <c r="I362" s="128"/>
      <c r="J362" s="91">
        <v>6.0519999999999996</v>
      </c>
      <c r="L362" s="78">
        <f>VLOOKUP(A362,Feuil2!$A$2:$BN$2000,66,FALSE)</f>
        <v>1.5</v>
      </c>
      <c r="M362">
        <v>1.4996392000000001</v>
      </c>
      <c r="N362">
        <f t="shared" si="16"/>
        <v>3.6079999999993895E-4</v>
      </c>
      <c r="O362" s="45">
        <v>1.5</v>
      </c>
      <c r="P362">
        <v>8.2100000000000009</v>
      </c>
      <c r="Q362" s="83">
        <f t="shared" si="20"/>
        <v>9.0779999999999994</v>
      </c>
      <c r="R362">
        <v>9.85</v>
      </c>
      <c r="S362" s="45">
        <f t="shared" si="18"/>
        <v>10.893599999999999</v>
      </c>
      <c r="AO362">
        <v>0</v>
      </c>
      <c r="AP362">
        <v>0</v>
      </c>
      <c r="AS362">
        <v>0</v>
      </c>
      <c r="AT362">
        <v>0</v>
      </c>
      <c r="AU362">
        <v>100</v>
      </c>
      <c r="AV362">
        <v>100</v>
      </c>
      <c r="AW362">
        <v>0</v>
      </c>
      <c r="AX362">
        <v>0</v>
      </c>
      <c r="AY362">
        <v>0</v>
      </c>
      <c r="BB362">
        <v>0</v>
      </c>
      <c r="BC362">
        <v>0</v>
      </c>
      <c r="BD362">
        <v>0</v>
      </c>
    </row>
    <row r="363" spans="1:56" hidden="1">
      <c r="A363" t="s">
        <v>2190</v>
      </c>
      <c r="B363" t="s">
        <v>2191</v>
      </c>
      <c r="C363" t="s">
        <v>2155</v>
      </c>
      <c r="D363" s="88" t="s">
        <v>951</v>
      </c>
      <c r="F363">
        <v>1</v>
      </c>
      <c r="G363">
        <v>5.508</v>
      </c>
      <c r="H363" s="81" t="s">
        <v>3308</v>
      </c>
      <c r="I363" s="128"/>
      <c r="J363" s="91">
        <v>6.0919999999999996</v>
      </c>
      <c r="L363" s="78">
        <f>VLOOKUP(A363,Feuil2!$A$2:$BN$2000,66,FALSE)</f>
        <v>1.5</v>
      </c>
      <c r="M363">
        <v>1.4996096999999999</v>
      </c>
      <c r="N363">
        <f t="shared" si="16"/>
        <v>3.9030000000006559E-4</v>
      </c>
      <c r="O363" s="45">
        <v>1.5</v>
      </c>
      <c r="P363">
        <v>8.26</v>
      </c>
      <c r="Q363" s="83">
        <f t="shared" si="20"/>
        <v>9.1379999999999999</v>
      </c>
      <c r="R363">
        <v>9.91</v>
      </c>
      <c r="S363" s="45">
        <f t="shared" si="18"/>
        <v>10.9656</v>
      </c>
      <c r="AO363">
        <v>0</v>
      </c>
      <c r="AP363">
        <v>0</v>
      </c>
      <c r="AS363">
        <v>0</v>
      </c>
      <c r="AT363">
        <v>0</v>
      </c>
      <c r="AU363">
        <v>100</v>
      </c>
      <c r="AV363">
        <v>100</v>
      </c>
      <c r="AW363">
        <v>0</v>
      </c>
      <c r="AX363">
        <v>0</v>
      </c>
      <c r="AY363">
        <v>0</v>
      </c>
      <c r="BB363">
        <v>0</v>
      </c>
      <c r="BC363">
        <v>0</v>
      </c>
      <c r="BD363">
        <v>0</v>
      </c>
    </row>
    <row r="364" spans="1:56" hidden="1">
      <c r="A364" t="s">
        <v>2194</v>
      </c>
      <c r="B364" t="s">
        <v>2195</v>
      </c>
      <c r="C364" t="s">
        <v>2155</v>
      </c>
      <c r="D364" s="88" t="s">
        <v>951</v>
      </c>
      <c r="F364">
        <v>1</v>
      </c>
      <c r="G364">
        <v>7.2919999999999998</v>
      </c>
      <c r="H364" s="81" t="s">
        <v>3308</v>
      </c>
      <c r="I364" s="128"/>
      <c r="J364" s="91">
        <v>8.0619999999999994</v>
      </c>
      <c r="L364" s="78">
        <f>VLOOKUP(A364,Feuil2!$A$2:$BN$2000,66,FALSE)</f>
        <v>1.5</v>
      </c>
      <c r="M364">
        <v>1.5002537</v>
      </c>
      <c r="N364">
        <f t="shared" si="16"/>
        <v>-2.5370000000002335E-4</v>
      </c>
      <c r="O364" s="45">
        <v>1.5</v>
      </c>
      <c r="P364">
        <v>10.94</v>
      </c>
      <c r="Q364" s="83">
        <f t="shared" si="20"/>
        <v>12.093</v>
      </c>
      <c r="R364">
        <v>13.13</v>
      </c>
      <c r="S364" s="45">
        <f t="shared" si="18"/>
        <v>14.5116</v>
      </c>
      <c r="AO364">
        <v>0</v>
      </c>
      <c r="AP364">
        <v>0</v>
      </c>
      <c r="AS364">
        <v>0</v>
      </c>
      <c r="AT364">
        <v>0</v>
      </c>
      <c r="AU364">
        <v>100</v>
      </c>
      <c r="AV364">
        <v>100</v>
      </c>
      <c r="AW364">
        <v>0</v>
      </c>
      <c r="AX364">
        <v>0</v>
      </c>
      <c r="AY364">
        <v>0</v>
      </c>
      <c r="BB364">
        <v>0</v>
      </c>
      <c r="BC364">
        <v>0</v>
      </c>
      <c r="BD364">
        <v>0</v>
      </c>
    </row>
    <row r="365" spans="1:56" hidden="1">
      <c r="A365" t="s">
        <v>2198</v>
      </c>
      <c r="B365" t="s">
        <v>2199</v>
      </c>
      <c r="C365" t="s">
        <v>2155</v>
      </c>
      <c r="D365" s="88" t="s">
        <v>951</v>
      </c>
      <c r="F365">
        <v>1</v>
      </c>
      <c r="G365">
        <v>7.359</v>
      </c>
      <c r="H365" s="81" t="s">
        <v>3308</v>
      </c>
      <c r="I365" s="128"/>
      <c r="J365" s="91">
        <v>8.1430000000000007</v>
      </c>
      <c r="L365" s="78">
        <f>VLOOKUP(A365,Feuil2!$A$2:$BN$2000,66,FALSE)</f>
        <v>1.5</v>
      </c>
      <c r="M365">
        <v>1.5002038</v>
      </c>
      <c r="N365">
        <f t="shared" si="16"/>
        <v>-2.0379999999997622E-4</v>
      </c>
      <c r="O365" s="45">
        <v>1.5</v>
      </c>
      <c r="P365">
        <v>11.04</v>
      </c>
      <c r="Q365" s="83">
        <f t="shared" si="20"/>
        <v>12.214500000000001</v>
      </c>
      <c r="R365">
        <v>13.25</v>
      </c>
      <c r="S365" s="45">
        <f t="shared" si="18"/>
        <v>14.657400000000001</v>
      </c>
      <c r="AO365">
        <v>0</v>
      </c>
      <c r="AP365">
        <v>0</v>
      </c>
      <c r="AS365">
        <v>0</v>
      </c>
      <c r="AT365">
        <v>0</v>
      </c>
      <c r="AU365">
        <v>100</v>
      </c>
      <c r="AV365">
        <v>100</v>
      </c>
      <c r="AW365">
        <v>0</v>
      </c>
      <c r="AX365">
        <v>0</v>
      </c>
      <c r="AY365">
        <v>0</v>
      </c>
      <c r="BB365">
        <v>0</v>
      </c>
      <c r="BC365">
        <v>0</v>
      </c>
      <c r="BD365">
        <v>0</v>
      </c>
    </row>
    <row r="366" spans="1:56" hidden="1">
      <c r="A366" t="s">
        <v>2202</v>
      </c>
      <c r="B366" t="s">
        <v>2203</v>
      </c>
      <c r="C366" t="s">
        <v>2155</v>
      </c>
      <c r="D366" s="88" t="s">
        <v>951</v>
      </c>
      <c r="F366">
        <v>1</v>
      </c>
      <c r="G366">
        <v>7.6710000000000003</v>
      </c>
      <c r="H366" s="81" t="s">
        <v>3308</v>
      </c>
      <c r="I366" s="128"/>
      <c r="J366" s="91">
        <v>8.484</v>
      </c>
      <c r="L366" s="78">
        <f>VLOOKUP(A366,Feuil2!$A$2:$BN$2000,66,FALSE)</f>
        <v>1.5</v>
      </c>
      <c r="M366">
        <v>1.5004170999999999</v>
      </c>
      <c r="N366">
        <f t="shared" si="16"/>
        <v>-4.1709999999994807E-4</v>
      </c>
      <c r="O366" s="45">
        <v>1.5</v>
      </c>
      <c r="P366">
        <v>11.51</v>
      </c>
      <c r="Q366" s="83">
        <f t="shared" si="20"/>
        <v>12.725999999999999</v>
      </c>
      <c r="R366">
        <v>13.81</v>
      </c>
      <c r="S366" s="45">
        <f t="shared" si="18"/>
        <v>15.271199999999999</v>
      </c>
      <c r="AO366">
        <v>0</v>
      </c>
      <c r="AP366">
        <v>0</v>
      </c>
      <c r="AS366">
        <v>0</v>
      </c>
      <c r="AT366">
        <v>0</v>
      </c>
      <c r="AU366">
        <v>100</v>
      </c>
      <c r="AV366">
        <v>100</v>
      </c>
      <c r="AW366">
        <v>0</v>
      </c>
      <c r="AX366">
        <v>0</v>
      </c>
      <c r="AY366">
        <v>0</v>
      </c>
      <c r="BB366">
        <v>0</v>
      </c>
      <c r="BC366">
        <v>0</v>
      </c>
      <c r="BD366">
        <v>0</v>
      </c>
    </row>
    <row r="367" spans="1:56" hidden="1">
      <c r="A367" t="s">
        <v>2206</v>
      </c>
      <c r="B367" t="s">
        <v>2207</v>
      </c>
      <c r="C367" t="s">
        <v>2155</v>
      </c>
      <c r="D367" s="88" t="s">
        <v>951</v>
      </c>
      <c r="F367">
        <v>1</v>
      </c>
      <c r="G367">
        <v>8.0730000000000004</v>
      </c>
      <c r="H367" s="81" t="s">
        <v>3308</v>
      </c>
      <c r="I367" s="128"/>
      <c r="J367" s="91">
        <v>8.9269999999999996</v>
      </c>
      <c r="L367" s="78">
        <f>VLOOKUP(A367,Feuil2!$A$2:$BN$2000,66,FALSE)</f>
        <v>1.5</v>
      </c>
      <c r="M367">
        <v>1.5001363000000001</v>
      </c>
      <c r="N367">
        <f t="shared" si="16"/>
        <v>-1.3630000000008913E-4</v>
      </c>
      <c r="O367" s="45">
        <v>1.5</v>
      </c>
      <c r="P367">
        <v>12.11</v>
      </c>
      <c r="Q367" s="83">
        <f t="shared" si="20"/>
        <v>13.390499999999999</v>
      </c>
      <c r="R367">
        <v>14.53</v>
      </c>
      <c r="S367" s="45">
        <f t="shared" si="18"/>
        <v>16.0686</v>
      </c>
      <c r="AO367">
        <v>0</v>
      </c>
      <c r="AP367">
        <v>0</v>
      </c>
      <c r="AS367">
        <v>0</v>
      </c>
      <c r="AT367">
        <v>0</v>
      </c>
      <c r="AU367">
        <v>100</v>
      </c>
      <c r="AV367">
        <v>100</v>
      </c>
      <c r="AW367">
        <v>0</v>
      </c>
      <c r="AX367">
        <v>0</v>
      </c>
      <c r="AY367">
        <v>0</v>
      </c>
      <c r="BB367">
        <v>0</v>
      </c>
      <c r="BC367">
        <v>0</v>
      </c>
      <c r="BD367">
        <v>0</v>
      </c>
    </row>
    <row r="368" spans="1:56" hidden="1">
      <c r="A368" t="s">
        <v>2210</v>
      </c>
      <c r="B368" t="s">
        <v>2211</v>
      </c>
      <c r="C368" t="s">
        <v>2155</v>
      </c>
      <c r="D368" s="88" t="s">
        <v>951</v>
      </c>
      <c r="F368">
        <v>1</v>
      </c>
      <c r="G368">
        <v>9.11</v>
      </c>
      <c r="H368" s="81" t="s">
        <v>3308</v>
      </c>
      <c r="I368" s="128"/>
      <c r="J368" s="91">
        <v>10.073</v>
      </c>
      <c r="L368" s="78">
        <f>VLOOKUP(A368,Feuil2!$A$2:$BN$2000,66,FALSE)</f>
        <v>1.5</v>
      </c>
      <c r="M368">
        <v>1.4995251999999999</v>
      </c>
      <c r="N368">
        <f t="shared" si="16"/>
        <v>4.7480000000010847E-4</v>
      </c>
      <c r="O368" s="45">
        <v>1.5</v>
      </c>
      <c r="P368">
        <v>13.66</v>
      </c>
      <c r="Q368" s="83">
        <f t="shared" si="20"/>
        <v>15.109500000000001</v>
      </c>
      <c r="R368">
        <v>16.39</v>
      </c>
      <c r="S368" s="45">
        <f t="shared" si="18"/>
        <v>18.131399999999999</v>
      </c>
      <c r="AO368">
        <v>0</v>
      </c>
      <c r="AP368">
        <v>0</v>
      </c>
      <c r="AS368">
        <v>0</v>
      </c>
      <c r="AT368">
        <v>0</v>
      </c>
      <c r="AU368">
        <v>100</v>
      </c>
      <c r="AV368">
        <v>100</v>
      </c>
      <c r="AW368">
        <v>0</v>
      </c>
      <c r="AX368">
        <v>0</v>
      </c>
      <c r="AY368">
        <v>0</v>
      </c>
      <c r="BB368">
        <v>0</v>
      </c>
      <c r="BC368">
        <v>0</v>
      </c>
      <c r="BD368">
        <v>0</v>
      </c>
    </row>
    <row r="369" spans="1:56" hidden="1">
      <c r="A369" t="s">
        <v>2214</v>
      </c>
      <c r="B369" t="s">
        <v>2215</v>
      </c>
      <c r="C369" t="s">
        <v>2155</v>
      </c>
      <c r="D369" s="88" t="s">
        <v>951</v>
      </c>
      <c r="F369">
        <v>1</v>
      </c>
      <c r="G369">
        <v>9.1760000000000002</v>
      </c>
      <c r="H369" s="81" t="s">
        <v>3308</v>
      </c>
      <c r="I369" s="128"/>
      <c r="J369" s="91">
        <v>10.154</v>
      </c>
      <c r="L369" s="78">
        <f>VLOOKUP(A369,Feuil2!$A$2:$BN$2000,66,FALSE)</f>
        <v>1.5</v>
      </c>
      <c r="M369">
        <v>1.4994905000000001</v>
      </c>
      <c r="N369">
        <f t="shared" si="16"/>
        <v>5.0949999999994056E-4</v>
      </c>
      <c r="O369" s="45">
        <v>1.5</v>
      </c>
      <c r="P369">
        <v>13.76</v>
      </c>
      <c r="Q369" s="83">
        <f t="shared" si="20"/>
        <v>15.231</v>
      </c>
      <c r="R369">
        <v>16.510000000000002</v>
      </c>
      <c r="S369" s="45">
        <f t="shared" si="18"/>
        <v>18.277200000000001</v>
      </c>
      <c r="AO369">
        <v>0</v>
      </c>
      <c r="AP369">
        <v>0</v>
      </c>
      <c r="AS369">
        <v>0</v>
      </c>
      <c r="AT369">
        <v>0</v>
      </c>
      <c r="AU369">
        <v>100</v>
      </c>
      <c r="AV369">
        <v>100</v>
      </c>
      <c r="AW369">
        <v>0</v>
      </c>
      <c r="AX369">
        <v>0</v>
      </c>
      <c r="AY369">
        <v>0</v>
      </c>
      <c r="BB369">
        <v>0</v>
      </c>
      <c r="BC369">
        <v>0</v>
      </c>
      <c r="BD369">
        <v>0</v>
      </c>
    </row>
    <row r="370" spans="1:56" hidden="1">
      <c r="A370" t="s">
        <v>2218</v>
      </c>
      <c r="B370" t="s">
        <v>2219</v>
      </c>
      <c r="C370" t="s">
        <v>2155</v>
      </c>
      <c r="D370" s="88" t="s">
        <v>951</v>
      </c>
      <c r="F370">
        <v>1</v>
      </c>
      <c r="G370">
        <v>3.512</v>
      </c>
      <c r="H370" s="81" t="s">
        <v>3308</v>
      </c>
      <c r="I370" s="128"/>
      <c r="J370" s="91">
        <v>3.734</v>
      </c>
      <c r="L370" s="78">
        <f>VLOOKUP(A370,Feuil2!$A$2:$BN$2000,66,FALSE)</f>
        <v>1.5</v>
      </c>
      <c r="M370">
        <v>1.5004626999999999</v>
      </c>
      <c r="N370">
        <f t="shared" si="16"/>
        <v>-4.6269999999992706E-4</v>
      </c>
      <c r="O370" s="45">
        <v>1.5</v>
      </c>
      <c r="P370">
        <v>5.27</v>
      </c>
      <c r="Q370" s="83">
        <f t="shared" si="20"/>
        <v>5.601</v>
      </c>
      <c r="R370">
        <v>6.32</v>
      </c>
      <c r="S370" s="45">
        <f t="shared" si="18"/>
        <v>6.7211999999999996</v>
      </c>
      <c r="AO370">
        <v>0</v>
      </c>
      <c r="AP370">
        <v>0</v>
      </c>
      <c r="AS370">
        <v>0</v>
      </c>
      <c r="AT370">
        <v>0</v>
      </c>
      <c r="AU370">
        <v>100</v>
      </c>
      <c r="AV370">
        <v>100</v>
      </c>
      <c r="AW370">
        <v>0</v>
      </c>
      <c r="AX370">
        <v>0</v>
      </c>
      <c r="AY370">
        <v>0</v>
      </c>
      <c r="BB370">
        <v>0</v>
      </c>
      <c r="BC370">
        <v>0</v>
      </c>
      <c r="BD370">
        <v>0</v>
      </c>
    </row>
    <row r="371" spans="1:56" hidden="1">
      <c r="A371" t="s">
        <v>2221</v>
      </c>
      <c r="B371" t="s">
        <v>2222</v>
      </c>
      <c r="C371" t="s">
        <v>2155</v>
      </c>
      <c r="D371" s="88" t="s">
        <v>951</v>
      </c>
      <c r="F371">
        <v>1</v>
      </c>
      <c r="G371">
        <v>3.5350000000000001</v>
      </c>
      <c r="H371" s="81" t="s">
        <v>3308</v>
      </c>
      <c r="I371" s="128"/>
      <c r="J371" s="91">
        <v>3.7589999999999999</v>
      </c>
      <c r="L371" s="78">
        <f>VLOOKUP(A371,Feuil2!$A$2:$BN$2000,66,FALSE)</f>
        <v>1.5</v>
      </c>
      <c r="M371">
        <v>1.4994837000000001</v>
      </c>
      <c r="N371">
        <f t="shared" si="16"/>
        <v>5.1629999999991405E-4</v>
      </c>
      <c r="O371" s="45">
        <v>1.5</v>
      </c>
      <c r="P371">
        <v>5.3</v>
      </c>
      <c r="Q371" s="83">
        <f t="shared" si="20"/>
        <v>5.6384999999999996</v>
      </c>
      <c r="R371">
        <v>6.36</v>
      </c>
      <c r="S371" s="45">
        <f t="shared" si="18"/>
        <v>6.7661999999999995</v>
      </c>
      <c r="AO371">
        <v>0</v>
      </c>
      <c r="AP371">
        <v>0</v>
      </c>
      <c r="AS371">
        <v>0</v>
      </c>
      <c r="AT371">
        <v>0</v>
      </c>
      <c r="AU371">
        <v>100</v>
      </c>
      <c r="AV371">
        <v>100</v>
      </c>
      <c r="AW371">
        <v>0</v>
      </c>
      <c r="AX371">
        <v>0</v>
      </c>
      <c r="AY371">
        <v>0</v>
      </c>
      <c r="BB371">
        <v>0</v>
      </c>
      <c r="BC371">
        <v>0</v>
      </c>
      <c r="BD371">
        <v>0</v>
      </c>
    </row>
    <row r="372" spans="1:56" hidden="1">
      <c r="A372" t="s">
        <v>2224</v>
      </c>
      <c r="B372" t="s">
        <v>2225</v>
      </c>
      <c r="C372" t="s">
        <v>2155</v>
      </c>
      <c r="D372" s="88" t="s">
        <v>951</v>
      </c>
      <c r="F372">
        <v>1</v>
      </c>
      <c r="G372">
        <v>4.6719999999999997</v>
      </c>
      <c r="H372" s="81" t="s">
        <v>3308</v>
      </c>
      <c r="I372" s="128"/>
      <c r="J372" s="91">
        <v>4.9749999999999996</v>
      </c>
      <c r="L372" s="78">
        <f>VLOOKUP(A372,Feuil2!$A$2:$BN$2000,66,FALSE)</f>
        <v>1.5</v>
      </c>
      <c r="M372">
        <v>1.5004763000000001</v>
      </c>
      <c r="N372">
        <f t="shared" si="16"/>
        <v>-4.7630000000009609E-4</v>
      </c>
      <c r="O372" s="45">
        <v>1.5</v>
      </c>
      <c r="P372">
        <v>7.01</v>
      </c>
      <c r="Q372" s="83">
        <f t="shared" si="20"/>
        <v>7.4624999999999995</v>
      </c>
      <c r="R372">
        <v>8.41</v>
      </c>
      <c r="S372" s="45">
        <f t="shared" si="18"/>
        <v>8.9549999999999983</v>
      </c>
      <c r="AO372">
        <v>0</v>
      </c>
      <c r="AP372">
        <v>0</v>
      </c>
      <c r="AS372">
        <v>0</v>
      </c>
      <c r="AT372">
        <v>0</v>
      </c>
      <c r="AU372">
        <v>100</v>
      </c>
      <c r="AV372">
        <v>100</v>
      </c>
      <c r="AW372">
        <v>0</v>
      </c>
      <c r="AX372">
        <v>0</v>
      </c>
      <c r="AY372">
        <v>0</v>
      </c>
      <c r="BB372">
        <v>0</v>
      </c>
      <c r="BC372">
        <v>0</v>
      </c>
      <c r="BD372">
        <v>0</v>
      </c>
    </row>
    <row r="373" spans="1:56" hidden="1">
      <c r="A373" t="s">
        <v>2227</v>
      </c>
      <c r="B373" t="s">
        <v>2228</v>
      </c>
      <c r="C373" t="s">
        <v>2155</v>
      </c>
      <c r="D373" s="88" t="s">
        <v>951</v>
      </c>
      <c r="F373">
        <v>1</v>
      </c>
      <c r="G373">
        <v>4.7160000000000002</v>
      </c>
      <c r="H373" s="81" t="s">
        <v>3308</v>
      </c>
      <c r="I373" s="128"/>
      <c r="J373" s="91">
        <v>5.0250000000000004</v>
      </c>
      <c r="L373" s="78">
        <f>VLOOKUP(A373,Feuil2!$A$2:$BN$2000,66,FALSE)</f>
        <v>1.5</v>
      </c>
      <c r="M373">
        <v>1.4990087999999999</v>
      </c>
      <c r="N373">
        <f t="shared" si="16"/>
        <v>9.9120000000008091E-4</v>
      </c>
      <c r="O373" s="45">
        <v>1.5</v>
      </c>
      <c r="P373">
        <v>7.07</v>
      </c>
      <c r="Q373" s="83">
        <f t="shared" si="20"/>
        <v>7.5375000000000005</v>
      </c>
      <c r="R373">
        <v>8.48</v>
      </c>
      <c r="S373" s="45">
        <f t="shared" si="18"/>
        <v>9.0449999999999999</v>
      </c>
      <c r="AO373">
        <v>0</v>
      </c>
      <c r="AP373">
        <v>0</v>
      </c>
      <c r="AS373">
        <v>0</v>
      </c>
      <c r="AT373">
        <v>0</v>
      </c>
      <c r="AU373">
        <v>100</v>
      </c>
      <c r="AV373">
        <v>100</v>
      </c>
      <c r="AW373">
        <v>0</v>
      </c>
      <c r="AX373">
        <v>0</v>
      </c>
      <c r="AY373">
        <v>0</v>
      </c>
      <c r="BB373">
        <v>0</v>
      </c>
      <c r="BC373">
        <v>0</v>
      </c>
      <c r="BD373">
        <v>0</v>
      </c>
    </row>
    <row r="374" spans="1:56" hidden="1">
      <c r="A374" t="s">
        <v>2230</v>
      </c>
      <c r="B374" t="s">
        <v>2231</v>
      </c>
      <c r="C374" t="s">
        <v>2155</v>
      </c>
      <c r="D374" s="88" t="s">
        <v>951</v>
      </c>
      <c r="F374">
        <v>1</v>
      </c>
      <c r="G374">
        <v>4.9169999999999998</v>
      </c>
      <c r="H374" s="81" t="s">
        <v>3308</v>
      </c>
      <c r="I374" s="128"/>
      <c r="J374" s="91">
        <v>5.2350000000000003</v>
      </c>
      <c r="L374" s="78">
        <f>VLOOKUP(A374,Feuil2!$A$2:$BN$2000,66,FALSE)</f>
        <v>1.5</v>
      </c>
      <c r="M374">
        <v>1.5008694</v>
      </c>
      <c r="N374">
        <f t="shared" si="16"/>
        <v>-8.6940000000002016E-4</v>
      </c>
      <c r="O374" s="45">
        <v>1.5</v>
      </c>
      <c r="P374">
        <v>7.38</v>
      </c>
      <c r="Q374" s="83">
        <f t="shared" si="20"/>
        <v>7.8525000000000009</v>
      </c>
      <c r="R374">
        <v>8.86</v>
      </c>
      <c r="S374" s="45">
        <f t="shared" si="18"/>
        <v>9.423</v>
      </c>
      <c r="AO374">
        <v>0</v>
      </c>
      <c r="AP374">
        <v>0</v>
      </c>
      <c r="AS374">
        <v>0</v>
      </c>
      <c r="AT374">
        <v>0</v>
      </c>
      <c r="AU374">
        <v>100</v>
      </c>
      <c r="AV374">
        <v>100</v>
      </c>
      <c r="AW374">
        <v>0</v>
      </c>
      <c r="AX374">
        <v>0</v>
      </c>
      <c r="AY374">
        <v>0</v>
      </c>
      <c r="BB374">
        <v>0</v>
      </c>
      <c r="BC374">
        <v>0</v>
      </c>
      <c r="BD374">
        <v>0</v>
      </c>
    </row>
    <row r="375" spans="1:56" hidden="1">
      <c r="A375" t="s">
        <v>2233</v>
      </c>
      <c r="B375" t="s">
        <v>2234</v>
      </c>
      <c r="C375" t="s">
        <v>2155</v>
      </c>
      <c r="D375" s="88" t="s">
        <v>951</v>
      </c>
      <c r="F375">
        <v>1</v>
      </c>
      <c r="G375">
        <v>5.1740000000000004</v>
      </c>
      <c r="H375" s="81" t="s">
        <v>3308</v>
      </c>
      <c r="I375" s="128"/>
      <c r="J375" s="91">
        <v>5.508</v>
      </c>
      <c r="L375" s="78">
        <f>VLOOKUP(A375,Feuil2!$A$2:$BN$2000,66,FALSE)</f>
        <v>1.5</v>
      </c>
      <c r="M375">
        <v>1.4999226999999999</v>
      </c>
      <c r="N375">
        <f t="shared" si="16"/>
        <v>7.7300000000057878E-5</v>
      </c>
      <c r="O375" s="45">
        <v>1.5</v>
      </c>
      <c r="P375">
        <v>7.76</v>
      </c>
      <c r="Q375" s="83">
        <f t="shared" si="20"/>
        <v>8.2620000000000005</v>
      </c>
      <c r="R375">
        <v>9.31</v>
      </c>
      <c r="S375" s="45">
        <f t="shared" si="18"/>
        <v>9.9144000000000005</v>
      </c>
      <c r="AO375">
        <v>0</v>
      </c>
      <c r="AP375">
        <v>0</v>
      </c>
      <c r="AS375">
        <v>0</v>
      </c>
      <c r="AT375">
        <v>0</v>
      </c>
      <c r="AU375">
        <v>100</v>
      </c>
      <c r="AV375">
        <v>100</v>
      </c>
      <c r="AW375">
        <v>0</v>
      </c>
      <c r="AX375">
        <v>0</v>
      </c>
      <c r="AY375">
        <v>0</v>
      </c>
      <c r="BB375">
        <v>0</v>
      </c>
      <c r="BC375">
        <v>0</v>
      </c>
      <c r="BD375">
        <v>0</v>
      </c>
    </row>
    <row r="376" spans="1:56" hidden="1">
      <c r="A376" t="s">
        <v>2236</v>
      </c>
      <c r="B376" t="s">
        <v>2237</v>
      </c>
      <c r="C376" t="s">
        <v>2155</v>
      </c>
      <c r="D376" s="88" t="s">
        <v>951</v>
      </c>
      <c r="F376">
        <v>1</v>
      </c>
      <c r="G376">
        <v>5.8310000000000004</v>
      </c>
      <c r="H376" s="81" t="s">
        <v>3308</v>
      </c>
      <c r="I376" s="128"/>
      <c r="J376" s="91">
        <v>6.2160000000000002</v>
      </c>
      <c r="L376" s="78">
        <f>VLOOKUP(A376,Feuil2!$A$2:$BN$2000,66,FALSE)</f>
        <v>1.5</v>
      </c>
      <c r="M376">
        <v>1.5004843999999999</v>
      </c>
      <c r="N376">
        <f t="shared" si="16"/>
        <v>-4.8439999999994043E-4</v>
      </c>
      <c r="O376" s="45">
        <v>1.5</v>
      </c>
      <c r="P376">
        <v>8.75</v>
      </c>
      <c r="Q376" s="83">
        <f t="shared" si="20"/>
        <v>9.3239999999999998</v>
      </c>
      <c r="R376">
        <v>10.5</v>
      </c>
      <c r="S376" s="45">
        <f t="shared" si="18"/>
        <v>11.188799999999999</v>
      </c>
      <c r="AO376">
        <v>0</v>
      </c>
      <c r="AP376">
        <v>0</v>
      </c>
      <c r="AS376">
        <v>0</v>
      </c>
      <c r="AT376">
        <v>0</v>
      </c>
      <c r="AU376">
        <v>100</v>
      </c>
      <c r="AV376">
        <v>100</v>
      </c>
      <c r="AW376">
        <v>0</v>
      </c>
      <c r="AX376">
        <v>0</v>
      </c>
      <c r="AY376">
        <v>0</v>
      </c>
      <c r="BB376">
        <v>0</v>
      </c>
      <c r="BC376">
        <v>0</v>
      </c>
      <c r="BD376">
        <v>0</v>
      </c>
    </row>
    <row r="377" spans="1:56" hidden="1">
      <c r="A377" t="s">
        <v>2239</v>
      </c>
      <c r="B377" t="s">
        <v>2240</v>
      </c>
      <c r="C377" t="s">
        <v>2155</v>
      </c>
      <c r="D377" s="88" t="s">
        <v>951</v>
      </c>
      <c r="F377">
        <v>1</v>
      </c>
      <c r="G377">
        <v>5.8869999999999996</v>
      </c>
      <c r="H377" s="81" t="s">
        <v>3308</v>
      </c>
      <c r="I377" s="128"/>
      <c r="J377" s="91">
        <v>6.2649999999999997</v>
      </c>
      <c r="L377" s="78">
        <f>VLOOKUP(A377,Feuil2!$A$2:$BN$2000,66,FALSE)</f>
        <v>1.5</v>
      </c>
      <c r="M377">
        <v>1.4998640999999999</v>
      </c>
      <c r="N377">
        <f t="shared" si="16"/>
        <v>1.3590000000007763E-4</v>
      </c>
      <c r="O377" s="45">
        <v>1.5</v>
      </c>
      <c r="P377">
        <v>8.83</v>
      </c>
      <c r="Q377" s="83">
        <f t="shared" si="20"/>
        <v>9.3974999999999991</v>
      </c>
      <c r="R377">
        <v>10.6</v>
      </c>
      <c r="S377" s="45">
        <f t="shared" si="18"/>
        <v>11.276999999999999</v>
      </c>
      <c r="AO377">
        <v>0</v>
      </c>
      <c r="AP377">
        <v>0</v>
      </c>
      <c r="AS377">
        <v>0</v>
      </c>
      <c r="AT377">
        <v>0</v>
      </c>
      <c r="AU377">
        <v>100</v>
      </c>
      <c r="AV377">
        <v>100</v>
      </c>
      <c r="AW377">
        <v>0</v>
      </c>
      <c r="AX377">
        <v>0</v>
      </c>
      <c r="AY377">
        <v>0</v>
      </c>
      <c r="BB377">
        <v>0</v>
      </c>
      <c r="BC377">
        <v>0</v>
      </c>
      <c r="BD377">
        <v>0</v>
      </c>
    </row>
    <row r="378" spans="1:56" hidden="1">
      <c r="A378" t="s">
        <v>2414</v>
      </c>
      <c r="B378" t="s">
        <v>2415</v>
      </c>
      <c r="C378" t="s">
        <v>2155</v>
      </c>
      <c r="D378" s="88" t="s">
        <v>951</v>
      </c>
      <c r="F378">
        <v>1</v>
      </c>
      <c r="G378">
        <v>0</v>
      </c>
      <c r="H378" s="81" t="s">
        <v>3320</v>
      </c>
      <c r="I378" s="81"/>
      <c r="J378" s="91"/>
      <c r="L378" s="78">
        <f>VLOOKUP(A378,Feuil2!$A$2:$BN$2000,66,FALSE)</f>
        <v>0</v>
      </c>
      <c r="M378">
        <v>0</v>
      </c>
      <c r="N378">
        <f t="shared" si="16"/>
        <v>0</v>
      </c>
      <c r="O378" s="45">
        <f>IF(L378=M378,L378,"")</f>
        <v>0</v>
      </c>
      <c r="P378">
        <v>5.65</v>
      </c>
      <c r="Q378" s="83">
        <f t="shared" si="20"/>
        <v>0</v>
      </c>
      <c r="R378">
        <v>6.78</v>
      </c>
      <c r="S378" s="45">
        <f t="shared" si="18"/>
        <v>0</v>
      </c>
      <c r="AO378">
        <v>0</v>
      </c>
      <c r="AP378">
        <v>0</v>
      </c>
      <c r="AS378">
        <v>0</v>
      </c>
      <c r="AT378">
        <v>0</v>
      </c>
      <c r="AU378">
        <v>100</v>
      </c>
      <c r="AV378">
        <v>100</v>
      </c>
      <c r="AW378">
        <v>0</v>
      </c>
      <c r="AX378">
        <v>0</v>
      </c>
      <c r="AY378">
        <v>0</v>
      </c>
      <c r="BB378">
        <v>0</v>
      </c>
      <c r="BC378">
        <v>0</v>
      </c>
      <c r="BD378">
        <v>0</v>
      </c>
    </row>
    <row r="379" spans="1:56" hidden="1">
      <c r="A379" t="s">
        <v>2022</v>
      </c>
      <c r="B379" t="s">
        <v>2023</v>
      </c>
      <c r="C379" t="s">
        <v>2024</v>
      </c>
      <c r="D379" s="88" t="s">
        <v>951</v>
      </c>
      <c r="F379">
        <v>1</v>
      </c>
      <c r="G379">
        <v>3.14</v>
      </c>
      <c r="H379" s="81"/>
      <c r="I379" s="81"/>
      <c r="J379" s="93">
        <v>3.14</v>
      </c>
      <c r="L379" s="78">
        <f>VLOOKUP(A379,Feuil2!$A$2:$BN$2000,66,FALSE)</f>
        <v>2.5</v>
      </c>
      <c r="M379">
        <v>2</v>
      </c>
      <c r="N379">
        <f t="shared" si="16"/>
        <v>0.5</v>
      </c>
      <c r="O379" s="45">
        <v>2.5</v>
      </c>
      <c r="P379">
        <v>6.28</v>
      </c>
      <c r="Q379" s="83">
        <f t="shared" si="20"/>
        <v>7.8500000000000005</v>
      </c>
      <c r="R379">
        <v>7.54</v>
      </c>
      <c r="S379" s="45">
        <f t="shared" si="18"/>
        <v>9.42</v>
      </c>
      <c r="AO379">
        <v>0</v>
      </c>
      <c r="AP379">
        <v>0</v>
      </c>
      <c r="AS379">
        <v>0</v>
      </c>
      <c r="AT379">
        <v>0</v>
      </c>
      <c r="AU379">
        <v>100</v>
      </c>
      <c r="AV379">
        <v>100</v>
      </c>
      <c r="AW379">
        <v>0</v>
      </c>
      <c r="AX379">
        <v>0</v>
      </c>
      <c r="AY379">
        <v>0</v>
      </c>
      <c r="BB379">
        <v>0</v>
      </c>
      <c r="BC379">
        <v>0</v>
      </c>
      <c r="BD379">
        <v>0</v>
      </c>
    </row>
    <row r="380" spans="1:56" hidden="1">
      <c r="A380" t="s">
        <v>821</v>
      </c>
      <c r="B380" t="s">
        <v>822</v>
      </c>
      <c r="C380" t="s">
        <v>1759</v>
      </c>
      <c r="D380" s="88" t="s">
        <v>951</v>
      </c>
      <c r="F380">
        <v>1</v>
      </c>
      <c r="G380">
        <v>11.93</v>
      </c>
      <c r="H380" s="81" t="s">
        <v>3311</v>
      </c>
      <c r="I380" s="81"/>
      <c r="J380" s="91">
        <v>11.93</v>
      </c>
      <c r="L380" s="78">
        <f>VLOOKUP(A380,Feuil2!$A$2:$BN$2000,66,FALSE)</f>
        <v>1.33</v>
      </c>
      <c r="M380">
        <v>1.3302598000000001</v>
      </c>
      <c r="N380">
        <f t="shared" si="16"/>
        <v>-2.5980000000003223E-4</v>
      </c>
      <c r="O380" s="45">
        <v>1.33</v>
      </c>
      <c r="P380">
        <v>15.87</v>
      </c>
      <c r="Q380" s="83">
        <f t="shared" si="20"/>
        <v>15.866900000000001</v>
      </c>
      <c r="R380">
        <v>19.04</v>
      </c>
      <c r="S380" s="45">
        <f t="shared" si="18"/>
        <v>19.040279999999999</v>
      </c>
      <c r="AO380">
        <v>0</v>
      </c>
      <c r="AP380">
        <v>0</v>
      </c>
      <c r="AS380">
        <v>0</v>
      </c>
      <c r="AT380">
        <v>0</v>
      </c>
      <c r="AU380">
        <v>100</v>
      </c>
      <c r="AV380">
        <v>100</v>
      </c>
      <c r="AW380">
        <v>0</v>
      </c>
      <c r="AX380">
        <v>0</v>
      </c>
      <c r="AY380">
        <v>0</v>
      </c>
      <c r="BB380">
        <v>0</v>
      </c>
      <c r="BC380">
        <v>0</v>
      </c>
      <c r="BD380">
        <v>0</v>
      </c>
    </row>
    <row r="381" spans="1:56" hidden="1">
      <c r="A381" t="s">
        <v>981</v>
      </c>
      <c r="B381" t="s">
        <v>982</v>
      </c>
      <c r="C381" t="s">
        <v>959</v>
      </c>
      <c r="D381" s="88" t="s">
        <v>951</v>
      </c>
      <c r="E381">
        <v>1</v>
      </c>
      <c r="F381">
        <v>1</v>
      </c>
      <c r="G381">
        <v>0.9</v>
      </c>
      <c r="H381" s="81"/>
      <c r="I381" s="81"/>
      <c r="J381" s="93">
        <v>0.9</v>
      </c>
      <c r="L381" s="78">
        <f>VLOOKUP(A381,Feuil2!$A$2:$BN$2000,66,FALSE)</f>
        <v>1.25</v>
      </c>
      <c r="M381">
        <v>1.2555556000000001</v>
      </c>
      <c r="N381">
        <f t="shared" si="16"/>
        <v>-5.5556000000001049E-3</v>
      </c>
      <c r="O381" s="45">
        <v>1.33</v>
      </c>
      <c r="P381">
        <v>1.1299999999999999</v>
      </c>
      <c r="Q381" s="90">
        <f t="shared" si="20"/>
        <v>1.1970000000000001</v>
      </c>
      <c r="R381">
        <v>1.36</v>
      </c>
      <c r="S381" s="45">
        <f t="shared" si="18"/>
        <v>1.4364000000000001</v>
      </c>
      <c r="AO381">
        <v>0</v>
      </c>
      <c r="AP381">
        <v>0</v>
      </c>
      <c r="AS381">
        <v>0</v>
      </c>
      <c r="AT381">
        <v>0</v>
      </c>
      <c r="AU381">
        <v>100</v>
      </c>
      <c r="AV381">
        <v>100</v>
      </c>
      <c r="AW381">
        <v>0</v>
      </c>
      <c r="AX381">
        <v>0</v>
      </c>
      <c r="AY381">
        <v>0</v>
      </c>
      <c r="BB381">
        <v>0</v>
      </c>
      <c r="BC381">
        <v>0</v>
      </c>
      <c r="BD381">
        <v>0</v>
      </c>
    </row>
    <row r="382" spans="1:56" hidden="1">
      <c r="A382" t="s">
        <v>947</v>
      </c>
      <c r="B382" t="s">
        <v>948</v>
      </c>
      <c r="C382" t="s">
        <v>950</v>
      </c>
      <c r="D382" s="88" t="s">
        <v>951</v>
      </c>
      <c r="F382">
        <v>1</v>
      </c>
      <c r="G382">
        <v>0</v>
      </c>
      <c r="H382" s="81"/>
      <c r="I382" s="81"/>
      <c r="J382" s="91"/>
      <c r="L382" s="78">
        <f>VLOOKUP(A382,Feuil2!$A$2:$BN$2000,66,FALSE)</f>
        <v>0</v>
      </c>
      <c r="M382">
        <v>0</v>
      </c>
      <c r="N382">
        <f t="shared" si="16"/>
        <v>0</v>
      </c>
      <c r="P382">
        <v>0</v>
      </c>
      <c r="Q382" s="83">
        <f t="shared" si="20"/>
        <v>0</v>
      </c>
      <c r="R382">
        <v>0</v>
      </c>
      <c r="S382" s="45">
        <f t="shared" si="18"/>
        <v>0</v>
      </c>
      <c r="AO382">
        <v>0</v>
      </c>
      <c r="AP382">
        <v>0</v>
      </c>
      <c r="AS382">
        <v>0</v>
      </c>
      <c r="AT382">
        <v>0</v>
      </c>
      <c r="AU382">
        <v>100</v>
      </c>
      <c r="AV382">
        <v>100</v>
      </c>
      <c r="AW382">
        <v>0</v>
      </c>
      <c r="AX382">
        <v>0</v>
      </c>
      <c r="AY382">
        <v>0</v>
      </c>
      <c r="BB382">
        <v>0</v>
      </c>
      <c r="BC382">
        <v>0</v>
      </c>
      <c r="BD382">
        <v>0</v>
      </c>
    </row>
    <row r="383" spans="1:56" hidden="1">
      <c r="A383" t="s">
        <v>2027</v>
      </c>
      <c r="B383" t="s">
        <v>2028</v>
      </c>
      <c r="C383" t="s">
        <v>950</v>
      </c>
      <c r="D383" s="88" t="s">
        <v>951</v>
      </c>
      <c r="F383">
        <v>1</v>
      </c>
      <c r="G383">
        <v>384</v>
      </c>
      <c r="H383" s="81"/>
      <c r="I383" s="81"/>
      <c r="J383" s="91">
        <v>384</v>
      </c>
      <c r="L383" s="78">
        <f>VLOOKUP(A383,Feuil2!$A$2:$BN$2000,66,FALSE)</f>
        <v>1.75</v>
      </c>
      <c r="M383">
        <v>1.75</v>
      </c>
      <c r="N383">
        <f t="shared" si="16"/>
        <v>0</v>
      </c>
      <c r="O383" s="45">
        <f>IF(L383=M383,L383,"")</f>
        <v>1.75</v>
      </c>
      <c r="P383">
        <v>672</v>
      </c>
      <c r="Q383" s="83">
        <f t="shared" si="20"/>
        <v>672</v>
      </c>
      <c r="R383">
        <v>806.4</v>
      </c>
      <c r="S383" s="45">
        <f t="shared" si="18"/>
        <v>806.4</v>
      </c>
      <c r="AO383">
        <v>0</v>
      </c>
      <c r="AP383">
        <v>0</v>
      </c>
      <c r="AS383">
        <v>0</v>
      </c>
      <c r="AT383">
        <v>0</v>
      </c>
      <c r="AU383">
        <v>100</v>
      </c>
      <c r="AV383">
        <v>100</v>
      </c>
      <c r="AW383">
        <v>0</v>
      </c>
      <c r="AX383">
        <v>0</v>
      </c>
      <c r="AY383">
        <v>0</v>
      </c>
      <c r="BB383">
        <v>0</v>
      </c>
      <c r="BC383">
        <v>0</v>
      </c>
      <c r="BD383">
        <v>0</v>
      </c>
    </row>
    <row r="384" spans="1:56" hidden="1">
      <c r="A384">
        <v>101006</v>
      </c>
      <c r="B384" t="s">
        <v>1546</v>
      </c>
      <c r="C384" t="s">
        <v>1547</v>
      </c>
      <c r="D384" s="88" t="s">
        <v>951</v>
      </c>
      <c r="F384">
        <v>1</v>
      </c>
      <c r="G384">
        <v>0.23</v>
      </c>
      <c r="H384" s="81"/>
      <c r="I384" s="81"/>
      <c r="J384" s="81">
        <v>0.23</v>
      </c>
      <c r="L384" s="78">
        <f>VLOOKUP(A384,Feuil2!$A$2:$BN$2000,66,FALSE)</f>
        <v>3</v>
      </c>
      <c r="M384">
        <v>3.0060120000000001</v>
      </c>
      <c r="N384">
        <f t="shared" si="16"/>
        <v>-6.0120000000001284E-3</v>
      </c>
      <c r="O384" s="45">
        <v>3</v>
      </c>
      <c r="P384">
        <v>0.69</v>
      </c>
      <c r="Q384" s="83">
        <f t="shared" si="20"/>
        <v>0.69000000000000006</v>
      </c>
      <c r="R384">
        <v>0.82799999999999996</v>
      </c>
      <c r="S384" s="45">
        <f t="shared" si="18"/>
        <v>0.82800000000000007</v>
      </c>
      <c r="AO384">
        <v>0</v>
      </c>
      <c r="AP384">
        <v>0</v>
      </c>
      <c r="AS384">
        <v>0</v>
      </c>
      <c r="AT384">
        <v>0</v>
      </c>
      <c r="AU384">
        <v>100</v>
      </c>
      <c r="AV384">
        <v>100</v>
      </c>
      <c r="AW384">
        <v>0</v>
      </c>
      <c r="AX384">
        <v>0</v>
      </c>
      <c r="AY384">
        <v>0</v>
      </c>
      <c r="BB384">
        <v>0</v>
      </c>
      <c r="BC384">
        <v>0</v>
      </c>
      <c r="BD384">
        <v>0</v>
      </c>
    </row>
    <row r="385" spans="1:56" hidden="1">
      <c r="A385" t="s">
        <v>2069</v>
      </c>
      <c r="B385" t="s">
        <v>2070</v>
      </c>
      <c r="C385" t="s">
        <v>2071</v>
      </c>
      <c r="D385" s="88" t="s">
        <v>951</v>
      </c>
      <c r="E385" t="s">
        <v>2073</v>
      </c>
      <c r="F385">
        <v>6.06</v>
      </c>
      <c r="G385">
        <v>3.29</v>
      </c>
      <c r="H385" s="81" t="s">
        <v>3308</v>
      </c>
      <c r="I385" s="81"/>
      <c r="J385" s="91">
        <v>3.8940000000000001</v>
      </c>
      <c r="L385" s="78">
        <f>VLOOKUP(A385,Feuil2!$A$2:$BN$2000,66,FALSE)</f>
        <v>2.5</v>
      </c>
      <c r="M385">
        <v>15.1592097</v>
      </c>
      <c r="N385">
        <f t="shared" si="16"/>
        <v>-12.6592097</v>
      </c>
      <c r="O385" s="45">
        <v>1.33</v>
      </c>
      <c r="P385">
        <v>8.23</v>
      </c>
      <c r="Q385" s="83">
        <f t="shared" si="20"/>
        <v>5.1790200000000004</v>
      </c>
      <c r="R385">
        <v>9.8800000000000008</v>
      </c>
      <c r="S385" s="45">
        <f t="shared" si="18"/>
        <v>6.2148240000000001</v>
      </c>
      <c r="AO385">
        <v>0</v>
      </c>
      <c r="AP385">
        <v>0</v>
      </c>
      <c r="AS385">
        <v>0</v>
      </c>
      <c r="AT385">
        <v>0</v>
      </c>
      <c r="AU385">
        <v>100</v>
      </c>
      <c r="AV385">
        <v>100</v>
      </c>
      <c r="AW385">
        <v>0</v>
      </c>
      <c r="AX385">
        <v>0</v>
      </c>
      <c r="AY385">
        <v>0</v>
      </c>
      <c r="BB385">
        <v>0</v>
      </c>
      <c r="BC385">
        <v>0</v>
      </c>
      <c r="BD385">
        <v>0</v>
      </c>
    </row>
    <row r="386" spans="1:56" hidden="1">
      <c r="A386" t="s">
        <v>2077</v>
      </c>
      <c r="B386" t="s">
        <v>2078</v>
      </c>
      <c r="C386" t="s">
        <v>2071</v>
      </c>
      <c r="D386" s="88" t="s">
        <v>951</v>
      </c>
      <c r="E386" t="s">
        <v>2073</v>
      </c>
      <c r="F386">
        <v>6.06</v>
      </c>
      <c r="G386">
        <v>3.29</v>
      </c>
      <c r="H386" s="81" t="s">
        <v>3308</v>
      </c>
      <c r="I386" s="81"/>
      <c r="J386" s="91">
        <v>3.8940000000000001</v>
      </c>
      <c r="L386" s="78">
        <f>VLOOKUP(A386,Feuil2!$A$2:$BN$2000,66,FALSE)</f>
        <v>2.5</v>
      </c>
      <c r="M386">
        <v>15.2881459</v>
      </c>
      <c r="N386">
        <f t="shared" si="16"/>
        <v>-12.7881459</v>
      </c>
      <c r="O386" s="45">
        <v>1.33</v>
      </c>
      <c r="P386">
        <v>8.3000000000000007</v>
      </c>
      <c r="Q386" s="83">
        <f t="shared" si="20"/>
        <v>5.1790200000000004</v>
      </c>
      <c r="R386">
        <v>9.9600000000000009</v>
      </c>
      <c r="S386" s="45">
        <f t="shared" si="18"/>
        <v>6.2148240000000001</v>
      </c>
      <c r="AO386">
        <v>0</v>
      </c>
      <c r="AP386">
        <v>0</v>
      </c>
      <c r="AS386">
        <v>0</v>
      </c>
      <c r="AT386">
        <v>0</v>
      </c>
      <c r="AU386">
        <v>100</v>
      </c>
      <c r="AV386">
        <v>100</v>
      </c>
      <c r="AW386">
        <v>0</v>
      </c>
      <c r="AX386">
        <v>0</v>
      </c>
      <c r="AY386">
        <v>0</v>
      </c>
      <c r="BB386">
        <v>0</v>
      </c>
      <c r="BC386">
        <v>0</v>
      </c>
      <c r="BD386">
        <v>0</v>
      </c>
    </row>
    <row r="387" spans="1:56" hidden="1">
      <c r="A387" t="s">
        <v>1801</v>
      </c>
      <c r="B387" t="s">
        <v>1802</v>
      </c>
      <c r="C387" t="s">
        <v>1803</v>
      </c>
      <c r="D387" s="88" t="s">
        <v>951</v>
      </c>
      <c r="F387">
        <v>1</v>
      </c>
      <c r="G387">
        <v>4.5</v>
      </c>
      <c r="H387" s="81" t="s">
        <v>3311</v>
      </c>
      <c r="I387" s="81"/>
      <c r="J387" s="91">
        <v>4.5</v>
      </c>
      <c r="L387" s="78">
        <f>VLOOKUP(A387,Feuil2!$A$2:$BN$2000,66,FALSE)</f>
        <v>3.5</v>
      </c>
      <c r="M387">
        <v>3.5</v>
      </c>
      <c r="N387">
        <f t="shared" ref="N387:N450" si="21">L387-M387</f>
        <v>0</v>
      </c>
      <c r="O387" s="45">
        <f>IF(L387=M387,L387,"")</f>
        <v>3.5</v>
      </c>
      <c r="P387">
        <v>15.75</v>
      </c>
      <c r="Q387" s="83">
        <f t="shared" si="20"/>
        <v>15.75</v>
      </c>
      <c r="R387">
        <v>18.899999999999999</v>
      </c>
      <c r="S387" s="45">
        <f t="shared" ref="S387:S450" si="22">Q387*1.2</f>
        <v>18.899999999999999</v>
      </c>
      <c r="AO387">
        <v>0</v>
      </c>
      <c r="AP387">
        <v>0</v>
      </c>
      <c r="AS387">
        <v>0</v>
      </c>
      <c r="AT387">
        <v>0</v>
      </c>
      <c r="AU387">
        <v>100</v>
      </c>
      <c r="AV387">
        <v>100</v>
      </c>
      <c r="AW387">
        <v>0</v>
      </c>
      <c r="AX387">
        <v>0</v>
      </c>
      <c r="AY387">
        <v>0</v>
      </c>
      <c r="BB387">
        <v>0</v>
      </c>
      <c r="BC387">
        <v>0</v>
      </c>
      <c r="BD387">
        <v>0</v>
      </c>
    </row>
    <row r="388" spans="1:56" hidden="1">
      <c r="A388" t="s">
        <v>1539</v>
      </c>
      <c r="B388" t="s">
        <v>1540</v>
      </c>
      <c r="C388" t="s">
        <v>1506</v>
      </c>
      <c r="D388" s="88" t="s">
        <v>951</v>
      </c>
      <c r="F388">
        <v>1</v>
      </c>
      <c r="G388">
        <v>13.05</v>
      </c>
      <c r="H388" s="81"/>
      <c r="I388" s="81"/>
      <c r="J388" s="93">
        <f t="shared" ref="J388:J393" si="23">G388</f>
        <v>13.05</v>
      </c>
      <c r="L388" s="78">
        <f>VLOOKUP(A388,Feuil2!$A$2:$BN$2000,66,FALSE)</f>
        <v>1.5</v>
      </c>
      <c r="M388">
        <v>1.5003831000000001</v>
      </c>
      <c r="N388">
        <f t="shared" si="21"/>
        <v>-3.831000000000806E-4</v>
      </c>
      <c r="O388" s="45">
        <v>1.5</v>
      </c>
      <c r="P388">
        <v>19.579999999999998</v>
      </c>
      <c r="Q388" s="83">
        <f t="shared" si="20"/>
        <v>19.575000000000003</v>
      </c>
      <c r="R388">
        <v>23.5</v>
      </c>
      <c r="S388" s="45">
        <f t="shared" si="22"/>
        <v>23.490000000000002</v>
      </c>
      <c r="AO388">
        <v>0</v>
      </c>
      <c r="AP388">
        <v>0</v>
      </c>
      <c r="AS388">
        <v>0</v>
      </c>
      <c r="AT388">
        <v>0</v>
      </c>
      <c r="AU388">
        <v>100</v>
      </c>
      <c r="AV388">
        <v>100</v>
      </c>
      <c r="AW388">
        <v>0</v>
      </c>
      <c r="AX388">
        <v>0</v>
      </c>
      <c r="AY388">
        <v>0</v>
      </c>
      <c r="BB388">
        <v>0</v>
      </c>
      <c r="BC388">
        <v>0</v>
      </c>
      <c r="BD388">
        <v>0</v>
      </c>
    </row>
    <row r="389" spans="1:56" hidden="1">
      <c r="A389" t="s">
        <v>1542</v>
      </c>
      <c r="B389" t="s">
        <v>1543</v>
      </c>
      <c r="C389" t="s">
        <v>1506</v>
      </c>
      <c r="D389" s="88" t="s">
        <v>951</v>
      </c>
      <c r="F389">
        <v>1</v>
      </c>
      <c r="G389">
        <v>17.73</v>
      </c>
      <c r="H389" s="81"/>
      <c r="I389" s="81"/>
      <c r="J389" s="93">
        <f t="shared" si="23"/>
        <v>17.73</v>
      </c>
      <c r="L389" s="78">
        <f>VLOOKUP(A389,Feuil2!$A$2:$BN$2000,66,FALSE)</f>
        <v>1.25</v>
      </c>
      <c r="M389">
        <v>1.2498590000000001</v>
      </c>
      <c r="N389">
        <f t="shared" si="21"/>
        <v>1.4099999999994672E-4</v>
      </c>
      <c r="O389" s="45">
        <v>1.5</v>
      </c>
      <c r="P389">
        <v>22.16</v>
      </c>
      <c r="Q389" s="83">
        <f t="shared" si="20"/>
        <v>26.594999999999999</v>
      </c>
      <c r="R389">
        <v>26.59</v>
      </c>
      <c r="S389" s="45">
        <f t="shared" si="22"/>
        <v>31.913999999999998</v>
      </c>
      <c r="AO389">
        <v>0</v>
      </c>
      <c r="AP389">
        <v>0</v>
      </c>
      <c r="AS389">
        <v>0</v>
      </c>
      <c r="AT389">
        <v>0</v>
      </c>
      <c r="AU389">
        <v>100</v>
      </c>
      <c r="AV389">
        <v>100</v>
      </c>
      <c r="AW389">
        <v>0</v>
      </c>
      <c r="AX389">
        <v>0</v>
      </c>
      <c r="AY389">
        <v>0</v>
      </c>
      <c r="BB389">
        <v>0</v>
      </c>
      <c r="BC389">
        <v>0</v>
      </c>
      <c r="BD389">
        <v>0</v>
      </c>
    </row>
    <row r="390" spans="1:56" hidden="1">
      <c r="A390" t="s">
        <v>1983</v>
      </c>
      <c r="B390" t="s">
        <v>1984</v>
      </c>
      <c r="C390" t="s">
        <v>1506</v>
      </c>
      <c r="D390" s="88" t="s">
        <v>951</v>
      </c>
      <c r="F390">
        <v>1</v>
      </c>
      <c r="G390">
        <v>12.16</v>
      </c>
      <c r="H390" s="81"/>
      <c r="I390" s="81"/>
      <c r="J390" s="93">
        <f t="shared" si="23"/>
        <v>12.16</v>
      </c>
      <c r="L390" s="78">
        <f>VLOOKUP(A390,Feuil2!$A$2:$BN$2000,66,FALSE)</f>
        <v>1.75</v>
      </c>
      <c r="M390">
        <v>1.75</v>
      </c>
      <c r="N390">
        <f t="shared" si="21"/>
        <v>0</v>
      </c>
      <c r="O390" s="45">
        <f>IF(L390=M390,L390,"")</f>
        <v>1.75</v>
      </c>
      <c r="P390">
        <v>21.28</v>
      </c>
      <c r="Q390" s="83">
        <f t="shared" si="20"/>
        <v>21.28</v>
      </c>
      <c r="R390">
        <v>25.54</v>
      </c>
      <c r="S390" s="45">
        <f t="shared" si="22"/>
        <v>25.536000000000001</v>
      </c>
      <c r="AO390">
        <v>0</v>
      </c>
      <c r="AP390">
        <v>0</v>
      </c>
      <c r="AS390">
        <v>0</v>
      </c>
      <c r="AT390">
        <v>0</v>
      </c>
      <c r="AU390">
        <v>100</v>
      </c>
      <c r="AV390">
        <v>100</v>
      </c>
      <c r="AW390">
        <v>0</v>
      </c>
      <c r="AX390">
        <v>0</v>
      </c>
      <c r="AY390">
        <v>0</v>
      </c>
      <c r="BB390">
        <v>0</v>
      </c>
      <c r="BC390">
        <v>0</v>
      </c>
      <c r="BD390">
        <v>0</v>
      </c>
    </row>
    <row r="391" spans="1:56" hidden="1">
      <c r="A391" t="s">
        <v>1986</v>
      </c>
      <c r="B391" t="s">
        <v>1987</v>
      </c>
      <c r="C391" t="s">
        <v>1506</v>
      </c>
      <c r="D391" s="88" t="s">
        <v>951</v>
      </c>
      <c r="F391">
        <v>1</v>
      </c>
      <c r="G391">
        <v>2.99</v>
      </c>
      <c r="H391" s="81"/>
      <c r="I391" s="81"/>
      <c r="J391" s="93">
        <f t="shared" si="23"/>
        <v>2.99</v>
      </c>
      <c r="L391" s="78">
        <f>VLOOKUP(A391,Feuil2!$A$2:$BN$2000,66,FALSE)</f>
        <v>1.5</v>
      </c>
      <c r="M391">
        <v>1.5016722</v>
      </c>
      <c r="N391">
        <f t="shared" si="21"/>
        <v>-1.6722000000000126E-3</v>
      </c>
      <c r="O391" s="45">
        <v>1.5</v>
      </c>
      <c r="P391">
        <v>4.49</v>
      </c>
      <c r="Q391" s="83">
        <f t="shared" si="20"/>
        <v>4.4850000000000003</v>
      </c>
      <c r="R391">
        <v>5.39</v>
      </c>
      <c r="S391" s="45">
        <f t="shared" si="22"/>
        <v>5.3820000000000006</v>
      </c>
      <c r="AO391">
        <v>0</v>
      </c>
      <c r="AP391">
        <v>0</v>
      </c>
      <c r="AS391">
        <v>0</v>
      </c>
      <c r="AT391">
        <v>0</v>
      </c>
      <c r="AU391">
        <v>100</v>
      </c>
      <c r="AV391">
        <v>100</v>
      </c>
      <c r="AW391">
        <v>0</v>
      </c>
      <c r="AX391">
        <v>0</v>
      </c>
      <c r="AY391">
        <v>0</v>
      </c>
      <c r="BB391">
        <v>0</v>
      </c>
      <c r="BC391">
        <v>0</v>
      </c>
      <c r="BD391">
        <v>0</v>
      </c>
    </row>
    <row r="392" spans="1:56" hidden="1">
      <c r="A392" t="s">
        <v>2364</v>
      </c>
      <c r="B392" t="s">
        <v>2365</v>
      </c>
      <c r="C392" t="s">
        <v>1506</v>
      </c>
      <c r="D392" s="88" t="s">
        <v>951</v>
      </c>
      <c r="F392">
        <v>1</v>
      </c>
      <c r="G392">
        <v>19.18</v>
      </c>
      <c r="H392" s="81"/>
      <c r="I392" s="81"/>
      <c r="J392" s="93">
        <f t="shared" si="23"/>
        <v>19.18</v>
      </c>
      <c r="L392" s="78">
        <f>VLOOKUP(A392,Feuil2!$A$2:$BN$2000,66,FALSE)</f>
        <v>1.5</v>
      </c>
      <c r="M392">
        <v>1.5</v>
      </c>
      <c r="N392">
        <f t="shared" si="21"/>
        <v>0</v>
      </c>
      <c r="O392" s="45">
        <f>IF(L392=M392,L392,"")</f>
        <v>1.5</v>
      </c>
      <c r="P392">
        <v>28.77</v>
      </c>
      <c r="Q392" s="83">
        <f t="shared" si="20"/>
        <v>28.77</v>
      </c>
      <c r="R392">
        <v>34.520000000000003</v>
      </c>
      <c r="S392" s="45">
        <f t="shared" si="22"/>
        <v>34.524000000000001</v>
      </c>
      <c r="AO392">
        <v>0</v>
      </c>
      <c r="AP392">
        <v>0</v>
      </c>
      <c r="AS392">
        <v>0</v>
      </c>
      <c r="AT392">
        <v>0</v>
      </c>
      <c r="AU392">
        <v>100</v>
      </c>
      <c r="AV392">
        <v>100</v>
      </c>
      <c r="AW392">
        <v>0</v>
      </c>
      <c r="AX392">
        <v>0</v>
      </c>
      <c r="AY392">
        <v>0</v>
      </c>
      <c r="BB392">
        <v>0</v>
      </c>
      <c r="BC392">
        <v>0</v>
      </c>
      <c r="BD392">
        <v>0</v>
      </c>
    </row>
    <row r="393" spans="1:56" hidden="1">
      <c r="A393" t="s">
        <v>2524</v>
      </c>
      <c r="B393" t="s">
        <v>2525</v>
      </c>
      <c r="C393" t="s">
        <v>1506</v>
      </c>
      <c r="D393" s="88" t="s">
        <v>951</v>
      </c>
      <c r="F393">
        <v>1</v>
      </c>
      <c r="G393">
        <v>4.09</v>
      </c>
      <c r="H393" s="81"/>
      <c r="I393" s="81"/>
      <c r="J393" s="93">
        <f t="shared" si="23"/>
        <v>4.09</v>
      </c>
      <c r="L393" s="78">
        <f>VLOOKUP(A393,Feuil2!$A$2:$BN$2000,66,FALSE)</f>
        <v>1.5</v>
      </c>
      <c r="M393">
        <v>1.5012224999999999</v>
      </c>
      <c r="N393">
        <f t="shared" si="21"/>
        <v>-1.2224999999999042E-3</v>
      </c>
      <c r="O393" s="45">
        <v>1.5</v>
      </c>
      <c r="P393">
        <v>6.14</v>
      </c>
      <c r="Q393" s="83">
        <f t="shared" si="20"/>
        <v>6.1349999999999998</v>
      </c>
      <c r="R393">
        <v>7.3680000000000003</v>
      </c>
      <c r="S393" s="45">
        <f t="shared" si="22"/>
        <v>7.3619999999999992</v>
      </c>
      <c r="U393">
        <v>1</v>
      </c>
      <c r="AO393">
        <v>0</v>
      </c>
      <c r="AP393">
        <v>0</v>
      </c>
      <c r="AS393">
        <v>0</v>
      </c>
      <c r="AT393">
        <v>0</v>
      </c>
      <c r="AU393">
        <v>100</v>
      </c>
      <c r="AV393">
        <v>100</v>
      </c>
      <c r="AW393">
        <v>0</v>
      </c>
      <c r="AX393">
        <v>0</v>
      </c>
      <c r="AY393">
        <v>0</v>
      </c>
      <c r="BB393">
        <v>0</v>
      </c>
      <c r="BC393">
        <v>0</v>
      </c>
      <c r="BD393">
        <v>0</v>
      </c>
    </row>
    <row r="394" spans="1:56">
      <c r="A394" t="s">
        <v>1368</v>
      </c>
      <c r="B394" t="s">
        <v>1369</v>
      </c>
      <c r="C394" t="s">
        <v>1370</v>
      </c>
      <c r="D394" s="88" t="s">
        <v>951</v>
      </c>
      <c r="E394">
        <v>1</v>
      </c>
      <c r="F394">
        <v>1</v>
      </c>
      <c r="G394">
        <v>50</v>
      </c>
      <c r="H394" s="81" t="s">
        <v>3308</v>
      </c>
      <c r="I394" s="81"/>
      <c r="J394" s="91">
        <v>56.4</v>
      </c>
      <c r="L394" s="78">
        <f>VLOOKUP(A394,Feuil2!$A$2:$BN$2000,66,FALSE)</f>
        <v>1.5</v>
      </c>
      <c r="M394">
        <v>1.272</v>
      </c>
      <c r="N394">
        <f t="shared" si="21"/>
        <v>0.22799999999999998</v>
      </c>
      <c r="O394" s="45">
        <v>1.5</v>
      </c>
      <c r="P394">
        <v>63.6</v>
      </c>
      <c r="Q394" s="83">
        <f t="shared" si="20"/>
        <v>84.6</v>
      </c>
      <c r="R394">
        <v>76.319999999999993</v>
      </c>
      <c r="S394" s="45">
        <f t="shared" si="22"/>
        <v>101.52</v>
      </c>
      <c r="AO394">
        <v>0</v>
      </c>
      <c r="AP394">
        <v>0</v>
      </c>
      <c r="AS394">
        <v>0</v>
      </c>
      <c r="AT394">
        <v>0</v>
      </c>
      <c r="AU394">
        <v>100</v>
      </c>
      <c r="AV394">
        <v>100</v>
      </c>
      <c r="AW394">
        <v>0</v>
      </c>
      <c r="AX394">
        <v>0</v>
      </c>
      <c r="AY394">
        <v>0</v>
      </c>
      <c r="BB394">
        <v>0</v>
      </c>
      <c r="BC394">
        <v>0</v>
      </c>
      <c r="BD394">
        <v>0</v>
      </c>
    </row>
    <row r="395" spans="1:56">
      <c r="A395" t="s">
        <v>1438</v>
      </c>
      <c r="B395" t="s">
        <v>1439</v>
      </c>
      <c r="C395" t="s">
        <v>1370</v>
      </c>
      <c r="D395" s="88" t="s">
        <v>951</v>
      </c>
      <c r="E395">
        <v>1</v>
      </c>
      <c r="F395">
        <v>1</v>
      </c>
      <c r="G395">
        <v>42.4</v>
      </c>
      <c r="H395" s="81" t="s">
        <v>3311</v>
      </c>
      <c r="I395" s="81"/>
      <c r="J395" s="91">
        <v>42.4</v>
      </c>
      <c r="L395" s="78">
        <f>VLOOKUP(A395,Feuil2!$A$2:$BN$2000,66,FALSE)</f>
        <v>1.5</v>
      </c>
      <c r="M395">
        <v>1.7688679</v>
      </c>
      <c r="N395">
        <f t="shared" si="21"/>
        <v>-0.26886790000000005</v>
      </c>
      <c r="O395" s="45">
        <v>1.5</v>
      </c>
      <c r="P395">
        <v>75</v>
      </c>
      <c r="Q395" s="83">
        <f t="shared" si="20"/>
        <v>63.599999999999994</v>
      </c>
      <c r="R395">
        <v>90</v>
      </c>
      <c r="S395" s="45">
        <f t="shared" si="22"/>
        <v>76.319999999999993</v>
      </c>
      <c r="AO395">
        <v>0</v>
      </c>
      <c r="AP395">
        <v>0</v>
      </c>
      <c r="AS395">
        <v>0</v>
      </c>
      <c r="AT395">
        <v>0</v>
      </c>
      <c r="AU395">
        <v>100</v>
      </c>
      <c r="AV395">
        <v>100</v>
      </c>
      <c r="AW395">
        <v>0</v>
      </c>
      <c r="AX395">
        <v>0</v>
      </c>
      <c r="AY395">
        <v>0</v>
      </c>
      <c r="BB395">
        <v>0</v>
      </c>
      <c r="BC395">
        <v>0</v>
      </c>
      <c r="BD395">
        <v>0</v>
      </c>
    </row>
    <row r="396" spans="1:56">
      <c r="A396" t="s">
        <v>1445</v>
      </c>
      <c r="B396" t="s">
        <v>1446</v>
      </c>
      <c r="C396" t="s">
        <v>1370</v>
      </c>
      <c r="D396" s="88" t="s">
        <v>951</v>
      </c>
      <c r="E396">
        <v>1</v>
      </c>
      <c r="F396">
        <v>1</v>
      </c>
      <c r="G396">
        <v>28.7</v>
      </c>
      <c r="H396" s="81" t="s">
        <v>3308</v>
      </c>
      <c r="I396" s="81"/>
      <c r="J396" s="91">
        <v>32.6</v>
      </c>
      <c r="L396" s="78">
        <f>VLOOKUP(A396,Feuil2!$A$2:$BN$2000,66,FALSE)</f>
        <v>1.5</v>
      </c>
      <c r="M396">
        <v>1.5</v>
      </c>
      <c r="N396">
        <f t="shared" si="21"/>
        <v>0</v>
      </c>
      <c r="O396" s="45">
        <f>IF(L396=M396,L396,"")</f>
        <v>1.5</v>
      </c>
      <c r="P396">
        <v>43.05</v>
      </c>
      <c r="Q396" s="83">
        <f t="shared" si="20"/>
        <v>48.900000000000006</v>
      </c>
      <c r="R396">
        <v>51.66</v>
      </c>
      <c r="S396" s="45">
        <f t="shared" si="22"/>
        <v>58.680000000000007</v>
      </c>
      <c r="AO396">
        <v>0</v>
      </c>
      <c r="AP396">
        <v>0</v>
      </c>
      <c r="AS396">
        <v>0</v>
      </c>
      <c r="AT396">
        <v>0</v>
      </c>
      <c r="AU396">
        <v>100</v>
      </c>
      <c r="AV396">
        <v>100</v>
      </c>
      <c r="AW396">
        <v>0</v>
      </c>
      <c r="AX396">
        <v>0</v>
      </c>
      <c r="AY396">
        <v>0</v>
      </c>
      <c r="BB396">
        <v>0</v>
      </c>
      <c r="BC396">
        <v>0</v>
      </c>
      <c r="BD396">
        <v>0</v>
      </c>
    </row>
    <row r="397" spans="1:56">
      <c r="A397" t="s">
        <v>1448</v>
      </c>
      <c r="B397" t="s">
        <v>1449</v>
      </c>
      <c r="C397" t="s">
        <v>1370</v>
      </c>
      <c r="D397" s="88" t="s">
        <v>951</v>
      </c>
      <c r="E397">
        <v>1</v>
      </c>
      <c r="F397">
        <v>1</v>
      </c>
      <c r="G397">
        <v>35.299999999999997</v>
      </c>
      <c r="H397" s="81" t="s">
        <v>3308</v>
      </c>
      <c r="I397" s="81"/>
      <c r="J397" s="91">
        <v>40</v>
      </c>
      <c r="L397" s="78">
        <f>VLOOKUP(A397,Feuil2!$A$2:$BN$2000,66,FALSE)</f>
        <v>1.5</v>
      </c>
      <c r="M397">
        <v>1.5</v>
      </c>
      <c r="N397">
        <f t="shared" si="21"/>
        <v>0</v>
      </c>
      <c r="O397" s="45">
        <f>IF(L397=M397,L397,"")</f>
        <v>1.5</v>
      </c>
      <c r="P397">
        <v>52.95</v>
      </c>
      <c r="Q397" s="83">
        <f t="shared" si="20"/>
        <v>60</v>
      </c>
      <c r="R397">
        <v>63.54</v>
      </c>
      <c r="S397" s="45">
        <f t="shared" si="22"/>
        <v>72</v>
      </c>
      <c r="AO397">
        <v>0</v>
      </c>
      <c r="AP397">
        <v>0</v>
      </c>
      <c r="AS397">
        <v>0</v>
      </c>
      <c r="AT397">
        <v>0</v>
      </c>
      <c r="AU397">
        <v>100</v>
      </c>
      <c r="AV397">
        <v>100</v>
      </c>
      <c r="AW397">
        <v>0</v>
      </c>
      <c r="AX397">
        <v>0</v>
      </c>
      <c r="AY397">
        <v>0</v>
      </c>
      <c r="BB397">
        <v>0</v>
      </c>
      <c r="BC397">
        <v>0</v>
      </c>
      <c r="BD397">
        <v>0</v>
      </c>
    </row>
    <row r="398" spans="1:56">
      <c r="A398" t="s">
        <v>2764</v>
      </c>
      <c r="B398" t="s">
        <v>2765</v>
      </c>
      <c r="C398" t="s">
        <v>1370</v>
      </c>
      <c r="D398" s="88" t="s">
        <v>951</v>
      </c>
      <c r="E398">
        <v>1</v>
      </c>
      <c r="F398">
        <v>1</v>
      </c>
      <c r="G398">
        <v>55.28</v>
      </c>
      <c r="H398" s="81" t="s">
        <v>3308</v>
      </c>
      <c r="I398" s="81"/>
      <c r="J398" s="91">
        <v>55.7</v>
      </c>
      <c r="L398" s="78" t="e">
        <f>VLOOKUP(A398,Feuil2!$A$2:$BN$2000,66,FALSE)</f>
        <v>#N/A</v>
      </c>
      <c r="M398">
        <v>1.6799928</v>
      </c>
      <c r="N398" t="e">
        <f t="shared" si="21"/>
        <v>#N/A</v>
      </c>
      <c r="O398" s="45">
        <v>1.75</v>
      </c>
      <c r="P398">
        <v>92.87</v>
      </c>
      <c r="Q398" s="83">
        <f t="shared" si="20"/>
        <v>97.475000000000009</v>
      </c>
      <c r="R398">
        <v>111.444</v>
      </c>
      <c r="S398" s="45">
        <f t="shared" si="22"/>
        <v>116.97</v>
      </c>
      <c r="AO398">
        <v>0</v>
      </c>
      <c r="AP398">
        <v>0</v>
      </c>
      <c r="AS398">
        <v>0</v>
      </c>
      <c r="AT398">
        <v>0</v>
      </c>
      <c r="AU398">
        <v>100</v>
      </c>
      <c r="AV398">
        <v>100</v>
      </c>
      <c r="AW398">
        <v>0</v>
      </c>
      <c r="AX398">
        <v>0</v>
      </c>
      <c r="AY398">
        <v>0</v>
      </c>
      <c r="BB398">
        <v>0</v>
      </c>
      <c r="BC398">
        <v>0</v>
      </c>
      <c r="BD398">
        <v>0</v>
      </c>
    </row>
    <row r="399" spans="1:56" hidden="1">
      <c r="A399" t="s">
        <v>1788</v>
      </c>
      <c r="B399" t="s">
        <v>1789</v>
      </c>
      <c r="C399" t="s">
        <v>1032</v>
      </c>
      <c r="D399" s="88" t="s">
        <v>951</v>
      </c>
      <c r="F399">
        <v>1</v>
      </c>
      <c r="G399">
        <v>3.9</v>
      </c>
      <c r="H399" s="81" t="s">
        <v>3311</v>
      </c>
      <c r="I399" s="81"/>
      <c r="J399" s="91">
        <v>3.9</v>
      </c>
      <c r="L399" s="78">
        <f>VLOOKUP(A399,Feuil2!$A$2:$BN$2000,66,FALSE)</f>
        <v>1.25</v>
      </c>
      <c r="M399">
        <v>1.2512821000000001</v>
      </c>
      <c r="N399">
        <f t="shared" si="21"/>
        <v>-1.2821000000000637E-3</v>
      </c>
      <c r="O399" s="45">
        <v>1.25</v>
      </c>
      <c r="P399">
        <v>4.88</v>
      </c>
      <c r="Q399" s="83">
        <f t="shared" si="20"/>
        <v>4.875</v>
      </c>
      <c r="R399">
        <v>5.86</v>
      </c>
      <c r="S399" s="45">
        <f t="shared" si="22"/>
        <v>5.85</v>
      </c>
      <c r="AO399">
        <v>0</v>
      </c>
      <c r="AP399">
        <v>0</v>
      </c>
      <c r="AS399">
        <v>0</v>
      </c>
      <c r="AT399">
        <v>0</v>
      </c>
      <c r="AU399">
        <v>100</v>
      </c>
      <c r="AV399">
        <v>100</v>
      </c>
      <c r="AW399">
        <v>0</v>
      </c>
      <c r="AX399">
        <v>0</v>
      </c>
      <c r="AY399">
        <v>0</v>
      </c>
      <c r="BB399">
        <v>0</v>
      </c>
      <c r="BC399">
        <v>0</v>
      </c>
      <c r="BD399">
        <v>0</v>
      </c>
    </row>
    <row r="400" spans="1:56">
      <c r="A400" t="s">
        <v>2537</v>
      </c>
      <c r="B400" t="s">
        <v>2538</v>
      </c>
      <c r="C400" t="s">
        <v>2539</v>
      </c>
      <c r="D400" s="88" t="s">
        <v>951</v>
      </c>
      <c r="F400">
        <v>1</v>
      </c>
      <c r="G400">
        <v>52.83</v>
      </c>
      <c r="H400" s="81"/>
      <c r="I400" s="81"/>
      <c r="J400" s="91">
        <v>52.83</v>
      </c>
      <c r="L400" s="78">
        <f>VLOOKUP(A400,Feuil2!$A$2:$BN$2000,66,FALSE)</f>
        <v>1.5</v>
      </c>
      <c r="M400">
        <v>1.5688055999999999</v>
      </c>
      <c r="N400">
        <f t="shared" si="21"/>
        <v>-6.8805599999999911E-2</v>
      </c>
      <c r="O400" s="45">
        <v>1.6</v>
      </c>
      <c r="P400">
        <v>82.88</v>
      </c>
      <c r="Q400" s="83">
        <f t="shared" si="20"/>
        <v>84.528000000000006</v>
      </c>
      <c r="R400">
        <v>99.456000000000003</v>
      </c>
      <c r="S400" s="45">
        <f t="shared" si="22"/>
        <v>101.4336</v>
      </c>
      <c r="U400">
        <v>1</v>
      </c>
      <c r="AO400">
        <v>0</v>
      </c>
      <c r="AP400">
        <v>0</v>
      </c>
      <c r="AS400">
        <v>0</v>
      </c>
      <c r="AT400">
        <v>0</v>
      </c>
      <c r="AU400">
        <v>100</v>
      </c>
      <c r="AV400">
        <v>100</v>
      </c>
      <c r="AW400">
        <v>0</v>
      </c>
      <c r="AX400">
        <v>0</v>
      </c>
      <c r="AY400">
        <v>0</v>
      </c>
      <c r="BB400">
        <v>0</v>
      </c>
      <c r="BC400">
        <v>0</v>
      </c>
      <c r="BD400">
        <v>0</v>
      </c>
    </row>
    <row r="401" spans="1:56" hidden="1">
      <c r="A401" t="s">
        <v>1665</v>
      </c>
      <c r="B401" t="s">
        <v>1666</v>
      </c>
      <c r="C401" t="s">
        <v>1667</v>
      </c>
      <c r="D401" s="88" t="s">
        <v>951</v>
      </c>
      <c r="F401">
        <v>1</v>
      </c>
      <c r="G401">
        <v>2.27</v>
      </c>
      <c r="H401" s="81" t="s">
        <v>3311</v>
      </c>
      <c r="I401" s="81"/>
      <c r="J401" s="91">
        <v>2.27</v>
      </c>
      <c r="L401" s="78">
        <f>VLOOKUP(A401,Feuil2!$A$2:$BN$2000,66,FALSE)</f>
        <v>1.33</v>
      </c>
      <c r="M401">
        <v>1.2819383</v>
      </c>
      <c r="N401">
        <f t="shared" si="21"/>
        <v>4.8061700000000096E-2</v>
      </c>
      <c r="O401" s="45">
        <v>1.33</v>
      </c>
      <c r="P401">
        <v>2.91</v>
      </c>
      <c r="Q401" s="83">
        <f t="shared" si="20"/>
        <v>3.0191000000000003</v>
      </c>
      <c r="R401">
        <v>3.49</v>
      </c>
      <c r="S401" s="45">
        <f t="shared" si="22"/>
        <v>3.6229200000000001</v>
      </c>
      <c r="AO401">
        <v>0</v>
      </c>
      <c r="AP401">
        <v>0</v>
      </c>
      <c r="AS401">
        <v>0</v>
      </c>
      <c r="AT401">
        <v>0</v>
      </c>
      <c r="AU401">
        <v>100</v>
      </c>
      <c r="AV401">
        <v>100</v>
      </c>
      <c r="AW401">
        <v>0</v>
      </c>
      <c r="AX401">
        <v>0</v>
      </c>
      <c r="AY401">
        <v>0</v>
      </c>
      <c r="BB401">
        <v>0</v>
      </c>
      <c r="BC401">
        <v>0</v>
      </c>
      <c r="BD401">
        <v>0</v>
      </c>
    </row>
    <row r="402" spans="1:56" hidden="1">
      <c r="A402" t="s">
        <v>652</v>
      </c>
      <c r="B402" t="s">
        <v>653</v>
      </c>
      <c r="C402" t="s">
        <v>1667</v>
      </c>
      <c r="D402" s="88" t="s">
        <v>951</v>
      </c>
      <c r="F402">
        <v>1</v>
      </c>
      <c r="G402">
        <v>10.8</v>
      </c>
      <c r="H402" s="81" t="s">
        <v>3311</v>
      </c>
      <c r="I402" s="81"/>
      <c r="J402" s="91">
        <v>10.8</v>
      </c>
      <c r="L402" s="78">
        <f>VLOOKUP(A402,Feuil2!$A$2:$BN$2000,66,FALSE)</f>
        <v>1.75</v>
      </c>
      <c r="M402">
        <v>1.9833333</v>
      </c>
      <c r="N402">
        <f t="shared" si="21"/>
        <v>-0.23333329999999997</v>
      </c>
      <c r="O402" s="45">
        <v>2</v>
      </c>
      <c r="P402">
        <v>21.42</v>
      </c>
      <c r="Q402" s="83">
        <f t="shared" si="20"/>
        <v>21.6</v>
      </c>
      <c r="R402">
        <v>25.7</v>
      </c>
      <c r="S402" s="45">
        <f t="shared" si="22"/>
        <v>25.92</v>
      </c>
      <c r="AO402">
        <v>0</v>
      </c>
      <c r="AP402">
        <v>0</v>
      </c>
      <c r="AS402">
        <v>0</v>
      </c>
      <c r="AT402">
        <v>0</v>
      </c>
      <c r="AU402">
        <v>100</v>
      </c>
      <c r="AV402">
        <v>100</v>
      </c>
      <c r="AW402">
        <v>0</v>
      </c>
      <c r="AX402">
        <v>0</v>
      </c>
      <c r="AY402">
        <v>0</v>
      </c>
      <c r="BB402">
        <v>0</v>
      </c>
      <c r="BC402">
        <v>0</v>
      </c>
      <c r="BD402">
        <v>0</v>
      </c>
    </row>
    <row r="403" spans="1:56" hidden="1">
      <c r="A403" t="s">
        <v>1981</v>
      </c>
      <c r="B403" t="s">
        <v>1982</v>
      </c>
      <c r="C403" t="s">
        <v>1667</v>
      </c>
      <c r="D403" s="88" t="s">
        <v>951</v>
      </c>
      <c r="F403">
        <v>1</v>
      </c>
      <c r="G403">
        <v>2.59</v>
      </c>
      <c r="H403" s="81" t="s">
        <v>3311</v>
      </c>
      <c r="I403" s="81"/>
      <c r="J403" s="91">
        <v>2.59</v>
      </c>
      <c r="L403" s="78">
        <f>VLOOKUP(A403,Feuil2!$A$2:$BN$2000,66,FALSE)</f>
        <v>1.5</v>
      </c>
      <c r="M403">
        <v>1.5482625000000001</v>
      </c>
      <c r="N403">
        <f t="shared" si="21"/>
        <v>-4.8262500000000097E-2</v>
      </c>
      <c r="O403" s="45">
        <v>1.55</v>
      </c>
      <c r="P403">
        <v>4.01</v>
      </c>
      <c r="Q403" s="83">
        <f t="shared" si="20"/>
        <v>4.0145</v>
      </c>
      <c r="R403">
        <v>4.8099999999999996</v>
      </c>
      <c r="S403" s="45">
        <f t="shared" si="22"/>
        <v>4.8174000000000001</v>
      </c>
      <c r="AO403">
        <v>0</v>
      </c>
      <c r="AP403">
        <v>0</v>
      </c>
      <c r="AS403">
        <v>0</v>
      </c>
      <c r="AT403">
        <v>0</v>
      </c>
      <c r="AU403">
        <v>100</v>
      </c>
      <c r="AV403">
        <v>100</v>
      </c>
      <c r="AW403">
        <v>0</v>
      </c>
      <c r="AX403">
        <v>0</v>
      </c>
      <c r="AY403">
        <v>0</v>
      </c>
      <c r="BB403">
        <v>0</v>
      </c>
      <c r="BC403">
        <v>0</v>
      </c>
      <c r="BD403">
        <v>0</v>
      </c>
    </row>
    <row r="404" spans="1:56" hidden="1">
      <c r="A404" t="s">
        <v>2338</v>
      </c>
      <c r="B404" t="s">
        <v>2339</v>
      </c>
      <c r="C404" t="s">
        <v>2340</v>
      </c>
      <c r="D404" s="88" t="s">
        <v>951</v>
      </c>
      <c r="F404">
        <v>1</v>
      </c>
      <c r="G404">
        <v>4.5</v>
      </c>
      <c r="H404" s="81" t="s">
        <v>3308</v>
      </c>
      <c r="I404" s="81"/>
      <c r="J404" s="91">
        <v>5.0999999999999996</v>
      </c>
      <c r="L404" s="78">
        <f>VLOOKUP(A404,Feuil2!$A$2:$BN$2000,66,FALSE)</f>
        <v>0</v>
      </c>
      <c r="M404">
        <v>0</v>
      </c>
      <c r="N404">
        <f t="shared" si="21"/>
        <v>0</v>
      </c>
      <c r="O404" s="45">
        <f>IF(L404=M404,L404,"")</f>
        <v>0</v>
      </c>
      <c r="P404">
        <v>0</v>
      </c>
      <c r="Q404" s="83">
        <f t="shared" si="20"/>
        <v>0</v>
      </c>
      <c r="R404">
        <v>0</v>
      </c>
      <c r="S404" s="45">
        <f t="shared" si="22"/>
        <v>0</v>
      </c>
      <c r="U404">
        <v>1</v>
      </c>
      <c r="AO404">
        <v>0</v>
      </c>
      <c r="AP404">
        <v>0</v>
      </c>
      <c r="AS404">
        <v>0</v>
      </c>
      <c r="AT404">
        <v>0</v>
      </c>
      <c r="AU404">
        <v>100</v>
      </c>
      <c r="AV404">
        <v>100</v>
      </c>
      <c r="AW404">
        <v>0</v>
      </c>
      <c r="AX404">
        <v>0</v>
      </c>
      <c r="AY404">
        <v>0</v>
      </c>
      <c r="BB404">
        <v>0</v>
      </c>
      <c r="BC404">
        <v>0</v>
      </c>
      <c r="BD404">
        <v>0</v>
      </c>
    </row>
    <row r="405" spans="1:56" hidden="1">
      <c r="A405" t="s">
        <v>2342</v>
      </c>
      <c r="B405" t="s">
        <v>2343</v>
      </c>
      <c r="C405" t="s">
        <v>2340</v>
      </c>
      <c r="D405" s="88" t="s">
        <v>951</v>
      </c>
      <c r="F405">
        <v>1</v>
      </c>
      <c r="G405">
        <v>4.3</v>
      </c>
      <c r="H405" s="81" t="s">
        <v>3308</v>
      </c>
      <c r="I405" s="81"/>
      <c r="J405" s="91">
        <v>5</v>
      </c>
      <c r="L405" s="78">
        <f>VLOOKUP(A405,Feuil2!$A$2:$BN$2000,66,FALSE)</f>
        <v>0</v>
      </c>
      <c r="M405">
        <v>0</v>
      </c>
      <c r="N405">
        <f t="shared" si="21"/>
        <v>0</v>
      </c>
      <c r="O405" s="45">
        <f>IF(L405=M405,L405,"")</f>
        <v>0</v>
      </c>
      <c r="P405">
        <v>0</v>
      </c>
      <c r="Q405" s="83">
        <f t="shared" si="20"/>
        <v>0</v>
      </c>
      <c r="R405">
        <v>0</v>
      </c>
      <c r="S405" s="45">
        <f t="shared" si="22"/>
        <v>0</v>
      </c>
      <c r="U405">
        <v>1</v>
      </c>
      <c r="AO405">
        <v>0</v>
      </c>
      <c r="AP405">
        <v>0</v>
      </c>
      <c r="AS405">
        <v>0</v>
      </c>
      <c r="AT405">
        <v>0</v>
      </c>
      <c r="AU405">
        <v>100</v>
      </c>
      <c r="AV405">
        <v>100</v>
      </c>
      <c r="AW405">
        <v>0</v>
      </c>
      <c r="AX405">
        <v>0</v>
      </c>
      <c r="AY405">
        <v>0</v>
      </c>
      <c r="BB405">
        <v>0</v>
      </c>
      <c r="BC405">
        <v>0</v>
      </c>
      <c r="BD405">
        <v>0</v>
      </c>
    </row>
    <row r="406" spans="1:56" hidden="1">
      <c r="A406" t="s">
        <v>2345</v>
      </c>
      <c r="B406" t="s">
        <v>2346</v>
      </c>
      <c r="C406" t="s">
        <v>2348</v>
      </c>
      <c r="D406" s="88" t="s">
        <v>951</v>
      </c>
      <c r="F406">
        <v>1</v>
      </c>
      <c r="G406">
        <v>46.8</v>
      </c>
      <c r="H406" s="81" t="s">
        <v>3320</v>
      </c>
      <c r="I406" s="81"/>
      <c r="J406" s="91"/>
      <c r="L406" s="78">
        <f>VLOOKUP(A406,Feuil2!$A$2:$BN$2000,66,FALSE)</f>
        <v>0</v>
      </c>
      <c r="M406">
        <v>0</v>
      </c>
      <c r="N406">
        <f t="shared" si="21"/>
        <v>0</v>
      </c>
      <c r="O406" s="45">
        <f>IF(L406=M406,L406,"")</f>
        <v>0</v>
      </c>
      <c r="P406">
        <v>0</v>
      </c>
      <c r="Q406" s="83">
        <f t="shared" si="20"/>
        <v>0</v>
      </c>
      <c r="R406">
        <v>0</v>
      </c>
      <c r="S406" s="45">
        <f t="shared" si="22"/>
        <v>0</v>
      </c>
      <c r="U406">
        <v>1</v>
      </c>
      <c r="AO406">
        <v>0</v>
      </c>
      <c r="AP406">
        <v>0</v>
      </c>
      <c r="AS406">
        <v>0</v>
      </c>
      <c r="AT406">
        <v>0</v>
      </c>
      <c r="AU406">
        <v>100</v>
      </c>
      <c r="AV406">
        <v>100</v>
      </c>
      <c r="AW406">
        <v>0</v>
      </c>
      <c r="AX406">
        <v>0</v>
      </c>
      <c r="AY406">
        <v>0</v>
      </c>
      <c r="BB406">
        <v>0</v>
      </c>
      <c r="BC406">
        <v>0</v>
      </c>
      <c r="BD406">
        <v>0</v>
      </c>
    </row>
    <row r="407" spans="1:56" hidden="1">
      <c r="A407" t="s">
        <v>2351</v>
      </c>
      <c r="B407" t="s">
        <v>2352</v>
      </c>
      <c r="C407" t="s">
        <v>2348</v>
      </c>
      <c r="D407" s="88" t="s">
        <v>951</v>
      </c>
      <c r="F407">
        <v>1</v>
      </c>
      <c r="G407">
        <v>43.8</v>
      </c>
      <c r="H407" s="81" t="s">
        <v>3320</v>
      </c>
      <c r="I407" s="81"/>
      <c r="J407" s="91"/>
      <c r="L407" s="78">
        <f>VLOOKUP(A407,Feuil2!$A$2:$BN$2000,66,FALSE)</f>
        <v>0</v>
      </c>
      <c r="M407">
        <v>0</v>
      </c>
      <c r="N407">
        <f t="shared" si="21"/>
        <v>0</v>
      </c>
      <c r="O407" s="45">
        <f>IF(L407=M407,L407,"")</f>
        <v>0</v>
      </c>
      <c r="P407">
        <v>0</v>
      </c>
      <c r="Q407" s="83">
        <f t="shared" si="20"/>
        <v>0</v>
      </c>
      <c r="R407">
        <v>0</v>
      </c>
      <c r="S407" s="45">
        <f t="shared" si="22"/>
        <v>0</v>
      </c>
      <c r="U407">
        <v>1</v>
      </c>
      <c r="AO407">
        <v>0</v>
      </c>
      <c r="AP407">
        <v>0</v>
      </c>
      <c r="AS407">
        <v>0</v>
      </c>
      <c r="AT407">
        <v>0</v>
      </c>
      <c r="AU407">
        <v>100</v>
      </c>
      <c r="AV407">
        <v>100</v>
      </c>
      <c r="AW407">
        <v>0</v>
      </c>
      <c r="AX407">
        <v>0</v>
      </c>
      <c r="AY407">
        <v>0</v>
      </c>
      <c r="BB407">
        <v>0</v>
      </c>
      <c r="BC407">
        <v>0</v>
      </c>
      <c r="BD407">
        <v>0</v>
      </c>
    </row>
    <row r="408" spans="1:56" hidden="1">
      <c r="A408" t="s">
        <v>2133</v>
      </c>
      <c r="B408" t="s">
        <v>2134</v>
      </c>
      <c r="C408" t="s">
        <v>2135</v>
      </c>
      <c r="D408" s="88" t="s">
        <v>951</v>
      </c>
      <c r="F408">
        <v>1</v>
      </c>
      <c r="G408">
        <v>0.51800000000000002</v>
      </c>
      <c r="H408" s="81" t="s">
        <v>3308</v>
      </c>
      <c r="I408" s="81"/>
      <c r="J408" s="91">
        <v>0.54300000000000004</v>
      </c>
      <c r="L408" s="78">
        <f>VLOOKUP(A408,Feuil2!$A$2:$BN$2000,66,FALSE)</f>
        <v>1.5</v>
      </c>
      <c r="M408">
        <v>1.5057914999999999</v>
      </c>
      <c r="N408">
        <f t="shared" si="21"/>
        <v>-5.7914999999999495E-3</v>
      </c>
      <c r="O408" s="45">
        <v>1.5</v>
      </c>
      <c r="P408">
        <v>0.78</v>
      </c>
      <c r="Q408" s="83">
        <f t="shared" si="20"/>
        <v>0.8145</v>
      </c>
      <c r="R408">
        <v>0.94</v>
      </c>
      <c r="S408" s="45">
        <f t="shared" si="22"/>
        <v>0.97739999999999994</v>
      </c>
      <c r="AO408">
        <v>0</v>
      </c>
      <c r="AP408">
        <v>0</v>
      </c>
      <c r="AS408">
        <v>0</v>
      </c>
      <c r="AT408">
        <v>0</v>
      </c>
      <c r="AU408">
        <v>100</v>
      </c>
      <c r="AV408">
        <v>100</v>
      </c>
      <c r="AW408">
        <v>0</v>
      </c>
      <c r="AX408">
        <v>0</v>
      </c>
      <c r="AY408">
        <v>0</v>
      </c>
      <c r="BB408">
        <v>0</v>
      </c>
      <c r="BC408">
        <v>0</v>
      </c>
      <c r="BD408">
        <v>0</v>
      </c>
    </row>
    <row r="409" spans="1:56" hidden="1">
      <c r="A409" t="s">
        <v>2011</v>
      </c>
      <c r="B409" t="s">
        <v>2012</v>
      </c>
      <c r="C409" t="s">
        <v>1492</v>
      </c>
      <c r="D409" s="88" t="s">
        <v>951</v>
      </c>
      <c r="F409">
        <v>1</v>
      </c>
      <c r="G409">
        <v>3.1379999999999999</v>
      </c>
      <c r="H409" s="81" t="s">
        <v>3311</v>
      </c>
      <c r="I409" s="81"/>
      <c r="J409" s="91">
        <v>3.1379999999999999</v>
      </c>
      <c r="L409" s="78">
        <f>VLOOKUP(A409,Feuil2!$A$2:$BN$2000,66,FALSE)</f>
        <v>1.75</v>
      </c>
      <c r="M409">
        <v>1.749522</v>
      </c>
      <c r="N409">
        <f t="shared" si="21"/>
        <v>4.7799999999997844E-4</v>
      </c>
      <c r="O409" s="45">
        <v>1.75</v>
      </c>
      <c r="P409">
        <v>5.49</v>
      </c>
      <c r="Q409" s="83">
        <f t="shared" si="20"/>
        <v>5.4915000000000003</v>
      </c>
      <c r="R409">
        <v>6.59</v>
      </c>
      <c r="S409" s="45">
        <f t="shared" si="22"/>
        <v>6.5898000000000003</v>
      </c>
      <c r="AO409">
        <v>0</v>
      </c>
      <c r="AP409">
        <v>0</v>
      </c>
      <c r="AS409">
        <v>0</v>
      </c>
      <c r="AT409">
        <v>0</v>
      </c>
      <c r="AU409">
        <v>100</v>
      </c>
      <c r="AV409">
        <v>100</v>
      </c>
      <c r="AW409">
        <v>0</v>
      </c>
      <c r="AX409">
        <v>0</v>
      </c>
      <c r="AY409">
        <v>0</v>
      </c>
      <c r="BB409">
        <v>0</v>
      </c>
      <c r="BC409">
        <v>0</v>
      </c>
      <c r="BD409">
        <v>0</v>
      </c>
    </row>
    <row r="410" spans="1:56" hidden="1">
      <c r="A410" t="s">
        <v>2014</v>
      </c>
      <c r="B410" t="s">
        <v>2015</v>
      </c>
      <c r="C410" t="s">
        <v>1492</v>
      </c>
      <c r="D410" s="88" t="s">
        <v>951</v>
      </c>
      <c r="F410">
        <v>1</v>
      </c>
      <c r="G410">
        <v>0.82199999999999995</v>
      </c>
      <c r="H410" s="81" t="s">
        <v>3311</v>
      </c>
      <c r="I410" s="81"/>
      <c r="J410" s="91">
        <v>0.82199999999999995</v>
      </c>
      <c r="L410" s="78">
        <f>VLOOKUP(A410,Feuil2!$A$2:$BN$2000,66,FALSE)</f>
        <v>1.75</v>
      </c>
      <c r="M410">
        <v>1.7522511999999999</v>
      </c>
      <c r="N410">
        <f t="shared" si="21"/>
        <v>-2.2511999999998977E-3</v>
      </c>
      <c r="O410" s="45">
        <v>1.75</v>
      </c>
      <c r="P410">
        <v>1.44</v>
      </c>
      <c r="Q410" s="83">
        <f t="shared" si="20"/>
        <v>1.4384999999999999</v>
      </c>
      <c r="R410">
        <v>1.73</v>
      </c>
      <c r="S410" s="45">
        <f t="shared" si="22"/>
        <v>1.7261999999999997</v>
      </c>
      <c r="AO410">
        <v>0</v>
      </c>
      <c r="AP410">
        <v>0</v>
      </c>
      <c r="AS410">
        <v>0</v>
      </c>
      <c r="AT410">
        <v>0</v>
      </c>
      <c r="AU410">
        <v>100</v>
      </c>
      <c r="AV410">
        <v>100</v>
      </c>
      <c r="AW410">
        <v>0</v>
      </c>
      <c r="AX410">
        <v>0</v>
      </c>
      <c r="AY410">
        <v>0</v>
      </c>
      <c r="BB410">
        <v>0</v>
      </c>
      <c r="BC410">
        <v>0</v>
      </c>
      <c r="BD410">
        <v>0</v>
      </c>
    </row>
    <row r="411" spans="1:56" hidden="1">
      <c r="A411" t="s">
        <v>2019</v>
      </c>
      <c r="B411" t="s">
        <v>2020</v>
      </c>
      <c r="C411" t="s">
        <v>1492</v>
      </c>
      <c r="D411" s="88" t="s">
        <v>951</v>
      </c>
      <c r="F411">
        <v>1</v>
      </c>
      <c r="G411">
        <v>0.29099999999999998</v>
      </c>
      <c r="H411" s="81" t="s">
        <v>3311</v>
      </c>
      <c r="I411" s="81"/>
      <c r="J411" s="91">
        <v>0.29099999999999998</v>
      </c>
      <c r="L411" s="78">
        <f>VLOOKUP(A411,Feuil2!$A$2:$BN$2000,66,FALSE)</f>
        <v>1.5</v>
      </c>
      <c r="M411">
        <v>1.513692</v>
      </c>
      <c r="N411">
        <f t="shared" si="21"/>
        <v>-1.3692000000000037E-2</v>
      </c>
      <c r="O411" s="45">
        <v>1.5</v>
      </c>
      <c r="P411">
        <v>0.44</v>
      </c>
      <c r="Q411" s="83">
        <f t="shared" si="20"/>
        <v>0.4365</v>
      </c>
      <c r="R411">
        <v>0.53</v>
      </c>
      <c r="S411" s="45">
        <f t="shared" si="22"/>
        <v>0.52379999999999993</v>
      </c>
      <c r="AO411">
        <v>0</v>
      </c>
      <c r="AP411">
        <v>0</v>
      </c>
      <c r="AS411">
        <v>0</v>
      </c>
      <c r="AT411">
        <v>0</v>
      </c>
      <c r="AU411">
        <v>100</v>
      </c>
      <c r="AV411">
        <v>100</v>
      </c>
      <c r="AW411">
        <v>0</v>
      </c>
      <c r="AX411">
        <v>0</v>
      </c>
      <c r="AY411">
        <v>0</v>
      </c>
      <c r="BB411">
        <v>0</v>
      </c>
      <c r="BC411">
        <v>0</v>
      </c>
      <c r="BD411">
        <v>0</v>
      </c>
    </row>
    <row r="412" spans="1:56" hidden="1">
      <c r="A412" t="s">
        <v>2255</v>
      </c>
      <c r="B412" t="s">
        <v>2256</v>
      </c>
      <c r="C412" t="s">
        <v>1492</v>
      </c>
      <c r="D412" s="88" t="s">
        <v>951</v>
      </c>
      <c r="F412">
        <v>1</v>
      </c>
      <c r="G412">
        <v>20.605</v>
      </c>
      <c r="H412" s="81" t="s">
        <v>3311</v>
      </c>
      <c r="I412" s="81"/>
      <c r="J412" s="91">
        <v>20.605</v>
      </c>
      <c r="L412" s="78">
        <f>VLOOKUP(A412,Feuil2!$A$2:$BN$2000,66,FALSE)</f>
        <v>1.5</v>
      </c>
      <c r="M412">
        <v>1.5001431999999999</v>
      </c>
      <c r="N412">
        <f t="shared" si="21"/>
        <v>-1.4319999999989896E-4</v>
      </c>
      <c r="O412" s="45">
        <v>1.5</v>
      </c>
      <c r="P412">
        <v>30.91</v>
      </c>
      <c r="Q412" s="83">
        <f t="shared" si="20"/>
        <v>30.907499999999999</v>
      </c>
      <c r="R412">
        <v>37.090000000000003</v>
      </c>
      <c r="S412" s="45">
        <f t="shared" si="22"/>
        <v>37.088999999999999</v>
      </c>
      <c r="AO412">
        <v>0</v>
      </c>
      <c r="AP412">
        <v>0</v>
      </c>
      <c r="AS412">
        <v>0</v>
      </c>
      <c r="AT412">
        <v>0</v>
      </c>
      <c r="AU412">
        <v>100</v>
      </c>
      <c r="AV412">
        <v>100</v>
      </c>
      <c r="AW412">
        <v>0</v>
      </c>
      <c r="AX412">
        <v>0</v>
      </c>
      <c r="AY412">
        <v>0</v>
      </c>
      <c r="BB412">
        <v>0</v>
      </c>
      <c r="BC412">
        <v>0</v>
      </c>
      <c r="BD412">
        <v>0</v>
      </c>
    </row>
    <row r="413" spans="1:56" hidden="1">
      <c r="A413" t="s">
        <v>2747</v>
      </c>
      <c r="B413" t="s">
        <v>2748</v>
      </c>
      <c r="C413" t="s">
        <v>1492</v>
      </c>
      <c r="D413" s="88" t="s">
        <v>951</v>
      </c>
      <c r="F413">
        <v>1</v>
      </c>
      <c r="G413">
        <v>33.643000000000001</v>
      </c>
      <c r="H413" s="81" t="s">
        <v>3311</v>
      </c>
      <c r="I413" s="81"/>
      <c r="J413" s="91">
        <v>33.643000000000001</v>
      </c>
      <c r="L413" s="78" t="e">
        <f>VLOOKUP(A413,Feuil2!$A$2:$BN$2000,66,FALSE)</f>
        <v>#N/A</v>
      </c>
      <c r="M413">
        <v>1.5</v>
      </c>
      <c r="N413" t="e">
        <f t="shared" si="21"/>
        <v>#N/A</v>
      </c>
      <c r="O413" s="45">
        <v>1.5</v>
      </c>
      <c r="P413">
        <v>51</v>
      </c>
      <c r="Q413" s="83">
        <f t="shared" si="20"/>
        <v>50.464500000000001</v>
      </c>
      <c r="R413">
        <v>61</v>
      </c>
      <c r="S413" s="45">
        <f t="shared" si="22"/>
        <v>60.557400000000001</v>
      </c>
      <c r="AO413">
        <v>0</v>
      </c>
      <c r="AP413">
        <v>0</v>
      </c>
      <c r="AS413">
        <v>0</v>
      </c>
      <c r="AT413">
        <v>0</v>
      </c>
      <c r="AU413">
        <v>100</v>
      </c>
      <c r="AV413">
        <v>100</v>
      </c>
      <c r="AW413">
        <v>0</v>
      </c>
      <c r="AX413">
        <v>0</v>
      </c>
      <c r="AY413">
        <v>0</v>
      </c>
      <c r="BB413">
        <v>0</v>
      </c>
      <c r="BC413">
        <v>0</v>
      </c>
      <c r="BD413">
        <v>0</v>
      </c>
    </row>
    <row r="414" spans="1:56" hidden="1">
      <c r="A414" t="s">
        <v>2749</v>
      </c>
      <c r="B414" t="s">
        <v>2750</v>
      </c>
      <c r="C414" t="s">
        <v>1492</v>
      </c>
      <c r="D414" s="88" t="s">
        <v>951</v>
      </c>
      <c r="F414">
        <v>1</v>
      </c>
      <c r="G414">
        <v>2.8730000000000002</v>
      </c>
      <c r="H414" s="81" t="s">
        <v>3311</v>
      </c>
      <c r="I414" s="81"/>
      <c r="J414" s="91">
        <v>2.8730000000000002</v>
      </c>
      <c r="L414" s="78" t="e">
        <f>VLOOKUP(A414,Feuil2!$A$2:$BN$2000,66,FALSE)</f>
        <v>#N/A</v>
      </c>
      <c r="M414">
        <v>1.5</v>
      </c>
      <c r="N414" t="e">
        <f t="shared" si="21"/>
        <v>#N/A</v>
      </c>
      <c r="O414" s="45">
        <v>1.5</v>
      </c>
      <c r="P414">
        <v>4.3099999999999996</v>
      </c>
      <c r="Q414" s="83">
        <f t="shared" si="20"/>
        <v>4.3094999999999999</v>
      </c>
      <c r="R414">
        <v>5.1719999999999997</v>
      </c>
      <c r="S414" s="45">
        <f t="shared" si="22"/>
        <v>5.1713999999999993</v>
      </c>
      <c r="AO414">
        <v>0</v>
      </c>
      <c r="AP414">
        <v>0</v>
      </c>
      <c r="AS414">
        <v>0</v>
      </c>
      <c r="AT414">
        <v>0</v>
      </c>
      <c r="AU414">
        <v>100</v>
      </c>
      <c r="AV414">
        <v>100</v>
      </c>
      <c r="AW414">
        <v>0</v>
      </c>
      <c r="AX414">
        <v>0</v>
      </c>
      <c r="AY414">
        <v>0</v>
      </c>
      <c r="BB414">
        <v>0</v>
      </c>
      <c r="BC414">
        <v>0</v>
      </c>
      <c r="BD414">
        <v>0</v>
      </c>
    </row>
    <row r="415" spans="1:56" hidden="1">
      <c r="A415" t="s">
        <v>2851</v>
      </c>
      <c r="B415" t="s">
        <v>2852</v>
      </c>
      <c r="C415" t="s">
        <v>1492</v>
      </c>
      <c r="D415" s="88" t="s">
        <v>951</v>
      </c>
      <c r="F415">
        <v>1</v>
      </c>
      <c r="G415">
        <v>2.641</v>
      </c>
      <c r="H415" s="81" t="s">
        <v>3311</v>
      </c>
      <c r="I415" s="81"/>
      <c r="J415" s="91">
        <v>2.641</v>
      </c>
      <c r="L415" s="78" t="e">
        <f>VLOOKUP(A415,Feuil2!$A$2:$BN$2000,66,FALSE)</f>
        <v>#N/A</v>
      </c>
      <c r="M415">
        <v>1.33</v>
      </c>
      <c r="N415" t="e">
        <f t="shared" si="21"/>
        <v>#N/A</v>
      </c>
      <c r="O415" s="45">
        <v>1.33</v>
      </c>
      <c r="P415">
        <v>3.5129999999999999</v>
      </c>
      <c r="Q415" s="83">
        <f t="shared" si="20"/>
        <v>3.5125300000000004</v>
      </c>
      <c r="R415">
        <v>4.2160000000000002</v>
      </c>
      <c r="S415" s="45">
        <f t="shared" si="22"/>
        <v>4.2150360000000004</v>
      </c>
      <c r="AO415">
        <v>0</v>
      </c>
      <c r="AP415">
        <v>0</v>
      </c>
      <c r="AS415">
        <v>0</v>
      </c>
      <c r="AT415">
        <v>0</v>
      </c>
      <c r="AU415">
        <v>100</v>
      </c>
      <c r="AV415">
        <v>100</v>
      </c>
      <c r="AW415">
        <v>0</v>
      </c>
      <c r="AX415">
        <v>0</v>
      </c>
      <c r="AY415">
        <v>0</v>
      </c>
      <c r="BB415">
        <v>0</v>
      </c>
      <c r="BC415">
        <v>0</v>
      </c>
      <c r="BD415">
        <v>0</v>
      </c>
    </row>
    <row r="416" spans="1:56" hidden="1">
      <c r="A416" t="s">
        <v>2880</v>
      </c>
      <c r="B416" t="s">
        <v>2881</v>
      </c>
      <c r="C416" t="s">
        <v>1492</v>
      </c>
      <c r="D416" s="88" t="s">
        <v>951</v>
      </c>
      <c r="F416">
        <v>1</v>
      </c>
      <c r="G416">
        <v>0</v>
      </c>
      <c r="H416" s="81" t="s">
        <v>3311</v>
      </c>
      <c r="I416" s="81"/>
      <c r="J416" s="91">
        <v>0</v>
      </c>
      <c r="L416" s="78" t="e">
        <f>VLOOKUP(A416,Feuil2!$A$2:$BN$2000,66,FALSE)</f>
        <v>#N/A</v>
      </c>
      <c r="M416">
        <v>1.7995127</v>
      </c>
      <c r="N416" t="e">
        <f t="shared" si="21"/>
        <v>#N/A</v>
      </c>
      <c r="P416">
        <v>5.17</v>
      </c>
      <c r="Q416" s="83">
        <f t="shared" si="20"/>
        <v>0</v>
      </c>
      <c r="R416">
        <v>6.2039999999999997</v>
      </c>
      <c r="S416" s="45">
        <f t="shared" si="22"/>
        <v>0</v>
      </c>
      <c r="AO416">
        <v>0</v>
      </c>
      <c r="AP416">
        <v>0</v>
      </c>
      <c r="AS416">
        <v>0</v>
      </c>
      <c r="AT416">
        <v>0</v>
      </c>
      <c r="AU416">
        <v>100</v>
      </c>
      <c r="AV416">
        <v>100</v>
      </c>
      <c r="AW416">
        <v>0</v>
      </c>
      <c r="AX416">
        <v>0</v>
      </c>
      <c r="AY416">
        <v>0</v>
      </c>
      <c r="BB416">
        <v>0</v>
      </c>
      <c r="BC416">
        <v>0</v>
      </c>
      <c r="BD416">
        <v>0</v>
      </c>
    </row>
    <row r="417" spans="1:56" hidden="1">
      <c r="A417" t="s">
        <v>1382</v>
      </c>
      <c r="B417" t="s">
        <v>1383</v>
      </c>
      <c r="C417" t="s">
        <v>1384</v>
      </c>
      <c r="D417" s="88" t="s">
        <v>951</v>
      </c>
      <c r="F417">
        <v>1</v>
      </c>
      <c r="G417">
        <v>138.58000000000001</v>
      </c>
      <c r="H417" s="81" t="s">
        <v>3311</v>
      </c>
      <c r="I417" s="81"/>
      <c r="J417" s="91">
        <v>138.58000000000001</v>
      </c>
      <c r="L417" s="78">
        <f>VLOOKUP(A417,Feuil2!$A$2:$BN$2000,66,FALSE)</f>
        <v>1.5</v>
      </c>
      <c r="M417">
        <v>1.5</v>
      </c>
      <c r="N417">
        <f t="shared" si="21"/>
        <v>0</v>
      </c>
      <c r="O417" s="45">
        <f>IF(L417=M417,L417,"")</f>
        <v>1.5</v>
      </c>
      <c r="P417">
        <v>207.87</v>
      </c>
      <c r="Q417" s="83">
        <f t="shared" si="20"/>
        <v>207.87</v>
      </c>
      <c r="R417">
        <v>249.44</v>
      </c>
      <c r="S417" s="45">
        <f t="shared" si="22"/>
        <v>249.44399999999999</v>
      </c>
      <c r="AO417">
        <v>0</v>
      </c>
      <c r="AP417">
        <v>0</v>
      </c>
      <c r="AS417">
        <v>0</v>
      </c>
      <c r="AT417">
        <v>0</v>
      </c>
      <c r="AU417">
        <v>100</v>
      </c>
      <c r="AV417">
        <v>100</v>
      </c>
      <c r="AW417">
        <v>0</v>
      </c>
      <c r="AX417">
        <v>0</v>
      </c>
      <c r="AY417">
        <v>0</v>
      </c>
      <c r="BB417">
        <v>0</v>
      </c>
      <c r="BC417">
        <v>0</v>
      </c>
      <c r="BD417">
        <v>0</v>
      </c>
    </row>
    <row r="418" spans="1:56" hidden="1">
      <c r="A418" t="s">
        <v>1488</v>
      </c>
      <c r="B418" t="s">
        <v>1489</v>
      </c>
      <c r="C418" t="s">
        <v>1384</v>
      </c>
      <c r="D418" s="88" t="s">
        <v>951</v>
      </c>
      <c r="F418">
        <v>1</v>
      </c>
      <c r="G418">
        <v>134.9</v>
      </c>
      <c r="H418" s="81" t="s">
        <v>3308</v>
      </c>
      <c r="I418" s="81"/>
      <c r="J418" s="91">
        <v>152.84</v>
      </c>
      <c r="L418" s="78">
        <f>VLOOKUP(A418,Feuil2!$A$2:$BN$2000,66,FALSE)</f>
        <v>0</v>
      </c>
      <c r="M418">
        <v>1.5</v>
      </c>
      <c r="N418">
        <f t="shared" si="21"/>
        <v>-1.5</v>
      </c>
      <c r="O418" s="45">
        <v>1.5</v>
      </c>
      <c r="P418">
        <v>202.35</v>
      </c>
      <c r="Q418" s="83">
        <f t="shared" ref="Q418:Q481" si="24">J418*O418</f>
        <v>229.26</v>
      </c>
      <c r="R418">
        <v>242.82</v>
      </c>
      <c r="S418" s="45">
        <f t="shared" si="22"/>
        <v>275.11199999999997</v>
      </c>
      <c r="AO418">
        <v>0</v>
      </c>
      <c r="AP418">
        <v>0</v>
      </c>
      <c r="AS418">
        <v>0</v>
      </c>
      <c r="AT418">
        <v>0</v>
      </c>
      <c r="AU418">
        <v>100</v>
      </c>
      <c r="AV418">
        <v>100</v>
      </c>
      <c r="AW418">
        <v>0</v>
      </c>
      <c r="AX418">
        <v>0</v>
      </c>
      <c r="AY418">
        <v>0</v>
      </c>
      <c r="BB418">
        <v>0</v>
      </c>
      <c r="BC418">
        <v>0</v>
      </c>
      <c r="BD418">
        <v>0</v>
      </c>
    </row>
    <row r="419" spans="1:56" hidden="1">
      <c r="A419">
        <v>101007</v>
      </c>
      <c r="B419" t="s">
        <v>1544</v>
      </c>
      <c r="C419" t="s">
        <v>1384</v>
      </c>
      <c r="D419" s="88" t="s">
        <v>951</v>
      </c>
      <c r="F419">
        <v>1</v>
      </c>
      <c r="G419">
        <v>1.5</v>
      </c>
      <c r="H419" s="81" t="s">
        <v>3311</v>
      </c>
      <c r="I419" s="81"/>
      <c r="J419" s="91">
        <v>1.5</v>
      </c>
      <c r="L419" s="78">
        <f>VLOOKUP(A419,Feuil2!$A$2:$BN$2000,66,FALSE)</f>
        <v>1.5</v>
      </c>
      <c r="M419">
        <v>1.5</v>
      </c>
      <c r="N419">
        <f t="shared" si="21"/>
        <v>0</v>
      </c>
      <c r="O419" s="45">
        <f>IF(L419=M419,L419,"")</f>
        <v>1.5</v>
      </c>
      <c r="P419">
        <v>2.25</v>
      </c>
      <c r="Q419" s="83">
        <f t="shared" si="24"/>
        <v>2.25</v>
      </c>
      <c r="R419">
        <v>2.7</v>
      </c>
      <c r="S419" s="45">
        <f t="shared" si="22"/>
        <v>2.6999999999999997</v>
      </c>
      <c r="AO419">
        <v>0</v>
      </c>
      <c r="AP419">
        <v>0</v>
      </c>
      <c r="AS419">
        <v>0</v>
      </c>
      <c r="AT419">
        <v>0</v>
      </c>
      <c r="AU419">
        <v>100</v>
      </c>
      <c r="AV419">
        <v>100</v>
      </c>
      <c r="AW419">
        <v>0</v>
      </c>
      <c r="AX419">
        <v>0</v>
      </c>
      <c r="AY419">
        <v>0</v>
      </c>
      <c r="BB419">
        <v>0</v>
      </c>
      <c r="BC419">
        <v>0</v>
      </c>
      <c r="BD419">
        <v>0</v>
      </c>
    </row>
    <row r="420" spans="1:56" hidden="1">
      <c r="A420" t="s">
        <v>2843</v>
      </c>
      <c r="B420" t="s">
        <v>2844</v>
      </c>
      <c r="C420" t="s">
        <v>1384</v>
      </c>
      <c r="D420" s="88" t="s">
        <v>951</v>
      </c>
      <c r="F420">
        <v>1</v>
      </c>
      <c r="G420">
        <v>200.19</v>
      </c>
      <c r="H420" s="81" t="s">
        <v>3311</v>
      </c>
      <c r="I420" s="81"/>
      <c r="J420" s="91">
        <v>200.19</v>
      </c>
      <c r="L420" s="78" t="e">
        <f>VLOOKUP(A420,Feuil2!$A$2:$BN$2000,66,FALSE)</f>
        <v>#N/A</v>
      </c>
      <c r="M420">
        <v>1.5</v>
      </c>
      <c r="N420" t="e">
        <f t="shared" si="21"/>
        <v>#N/A</v>
      </c>
      <c r="O420" s="45">
        <v>1.5</v>
      </c>
      <c r="P420">
        <v>300.28500000000003</v>
      </c>
      <c r="Q420" s="83">
        <f t="shared" si="24"/>
        <v>300.28499999999997</v>
      </c>
      <c r="R420">
        <v>360.34199999999998</v>
      </c>
      <c r="S420" s="45">
        <f t="shared" si="22"/>
        <v>360.34199999999993</v>
      </c>
      <c r="AO420">
        <v>0</v>
      </c>
      <c r="AP420">
        <v>0</v>
      </c>
      <c r="AS420">
        <v>0</v>
      </c>
      <c r="AT420">
        <v>0</v>
      </c>
      <c r="AU420">
        <v>100</v>
      </c>
      <c r="AV420">
        <v>100</v>
      </c>
      <c r="AW420">
        <v>0</v>
      </c>
      <c r="AX420">
        <v>0</v>
      </c>
      <c r="AY420">
        <v>0</v>
      </c>
      <c r="BB420">
        <v>0</v>
      </c>
      <c r="BC420">
        <v>0</v>
      </c>
      <c r="BD420">
        <v>0</v>
      </c>
    </row>
    <row r="421" spans="1:56" hidden="1">
      <c r="A421" t="s">
        <v>2863</v>
      </c>
      <c r="B421" t="s">
        <v>2864</v>
      </c>
      <c r="C421" t="s">
        <v>1384</v>
      </c>
      <c r="D421" s="88" t="s">
        <v>951</v>
      </c>
      <c r="F421">
        <v>1</v>
      </c>
      <c r="G421">
        <v>237</v>
      </c>
      <c r="H421" s="81" t="s">
        <v>3311</v>
      </c>
      <c r="I421" s="81"/>
      <c r="J421" s="91">
        <v>237</v>
      </c>
      <c r="L421" s="78" t="e">
        <f>VLOOKUP(A421,Feuil2!$A$2:$BN$2000,66,FALSE)</f>
        <v>#N/A</v>
      </c>
      <c r="M421">
        <v>1.5</v>
      </c>
      <c r="N421" t="e">
        <f t="shared" si="21"/>
        <v>#N/A</v>
      </c>
      <c r="O421" s="45">
        <v>1.5</v>
      </c>
      <c r="P421">
        <v>355.5</v>
      </c>
      <c r="Q421" s="83">
        <f t="shared" si="24"/>
        <v>355.5</v>
      </c>
      <c r="R421">
        <v>426.6</v>
      </c>
      <c r="S421" s="45">
        <f t="shared" si="22"/>
        <v>426.59999999999997</v>
      </c>
      <c r="AO421">
        <v>0</v>
      </c>
      <c r="AP421">
        <v>0</v>
      </c>
      <c r="AS421">
        <v>0</v>
      </c>
      <c r="AT421">
        <v>0</v>
      </c>
      <c r="AU421">
        <v>100</v>
      </c>
      <c r="AV421">
        <v>100</v>
      </c>
      <c r="AW421">
        <v>0</v>
      </c>
      <c r="AX421">
        <v>0</v>
      </c>
      <c r="AY421">
        <v>0</v>
      </c>
      <c r="BB421">
        <v>0</v>
      </c>
      <c r="BC421">
        <v>0</v>
      </c>
      <c r="BD421">
        <v>0</v>
      </c>
    </row>
    <row r="422" spans="1:56" hidden="1">
      <c r="A422" t="s">
        <v>1533</v>
      </c>
      <c r="B422" t="s">
        <v>1534</v>
      </c>
      <c r="C422" t="s">
        <v>1535</v>
      </c>
      <c r="D422" s="88" t="s">
        <v>951</v>
      </c>
      <c r="F422">
        <v>1</v>
      </c>
      <c r="G422">
        <v>5.99</v>
      </c>
      <c r="H422" s="81"/>
      <c r="I422" s="81"/>
      <c r="J422" s="93">
        <v>5.99</v>
      </c>
      <c r="L422" s="78">
        <f>VLOOKUP(A422,Feuil2!$A$2:$BN$2000,66,FALSE)</f>
        <v>1.25</v>
      </c>
      <c r="M422">
        <v>1.2504173999999999</v>
      </c>
      <c r="N422">
        <f t="shared" si="21"/>
        <v>-4.1739999999990118E-4</v>
      </c>
      <c r="O422" s="45">
        <v>1.33</v>
      </c>
      <c r="P422">
        <v>7.49</v>
      </c>
      <c r="Q422" s="83">
        <f t="shared" si="24"/>
        <v>7.9667000000000003</v>
      </c>
      <c r="R422">
        <v>8.99</v>
      </c>
      <c r="S422" s="45">
        <f t="shared" si="22"/>
        <v>9.5600400000000008</v>
      </c>
      <c r="AO422">
        <v>0</v>
      </c>
      <c r="AP422">
        <v>0</v>
      </c>
      <c r="AS422">
        <v>0</v>
      </c>
      <c r="AT422">
        <v>0</v>
      </c>
      <c r="AU422">
        <v>100</v>
      </c>
      <c r="AV422">
        <v>100</v>
      </c>
      <c r="AW422">
        <v>0</v>
      </c>
      <c r="AX422">
        <v>0</v>
      </c>
      <c r="AY422">
        <v>0</v>
      </c>
      <c r="BB422">
        <v>0</v>
      </c>
      <c r="BC422">
        <v>0</v>
      </c>
      <c r="BD422">
        <v>0</v>
      </c>
    </row>
    <row r="423" spans="1:56" hidden="1">
      <c r="A423" t="s">
        <v>1537</v>
      </c>
      <c r="B423" t="s">
        <v>1538</v>
      </c>
      <c r="C423" t="s">
        <v>1535</v>
      </c>
      <c r="D423" s="88" t="s">
        <v>951</v>
      </c>
      <c r="F423">
        <v>1</v>
      </c>
      <c r="G423">
        <v>2.9</v>
      </c>
      <c r="H423" s="81"/>
      <c r="I423" s="81"/>
      <c r="J423" s="93">
        <f>G423</f>
        <v>2.9</v>
      </c>
      <c r="L423" s="78">
        <f>VLOOKUP(A423,Feuil2!$A$2:$BN$2000,66,FALSE)</f>
        <v>1.5</v>
      </c>
      <c r="M423">
        <v>1.5</v>
      </c>
      <c r="N423">
        <f t="shared" si="21"/>
        <v>0</v>
      </c>
      <c r="O423" s="45">
        <f>IF(L423=M423,L423,"")</f>
        <v>1.5</v>
      </c>
      <c r="P423">
        <v>4.3499999999999996</v>
      </c>
      <c r="Q423" s="83">
        <f t="shared" si="24"/>
        <v>4.3499999999999996</v>
      </c>
      <c r="R423">
        <v>5.22</v>
      </c>
      <c r="S423" s="45">
        <f t="shared" si="22"/>
        <v>5.22</v>
      </c>
      <c r="AO423">
        <v>0</v>
      </c>
      <c r="AP423">
        <v>0</v>
      </c>
      <c r="AS423">
        <v>0</v>
      </c>
      <c r="AT423">
        <v>0</v>
      </c>
      <c r="AU423">
        <v>100</v>
      </c>
      <c r="AV423">
        <v>100</v>
      </c>
      <c r="AW423">
        <v>0</v>
      </c>
      <c r="AX423">
        <v>0</v>
      </c>
      <c r="AY423">
        <v>0</v>
      </c>
      <c r="BB423">
        <v>0</v>
      </c>
      <c r="BC423">
        <v>0</v>
      </c>
      <c r="BD423">
        <v>0</v>
      </c>
    </row>
    <row r="424" spans="1:56" hidden="1">
      <c r="A424">
        <v>10102122</v>
      </c>
      <c r="B424" t="s">
        <v>1708</v>
      </c>
      <c r="C424" t="s">
        <v>1709</v>
      </c>
      <c r="D424" s="88" t="s">
        <v>951</v>
      </c>
      <c r="F424">
        <v>1</v>
      </c>
      <c r="G424">
        <v>145</v>
      </c>
      <c r="H424" s="81"/>
      <c r="I424" s="81"/>
      <c r="J424" s="91"/>
      <c r="L424" s="78">
        <f>VLOOKUP(A424,Feuil2!$A$2:$BN$2000,66,FALSE)</f>
        <v>1.25</v>
      </c>
      <c r="M424">
        <v>1.25</v>
      </c>
      <c r="N424">
        <f t="shared" si="21"/>
        <v>0</v>
      </c>
      <c r="O424" s="45">
        <f>IF(L424=M424,L424,"")</f>
        <v>1.25</v>
      </c>
      <c r="P424">
        <v>181.25</v>
      </c>
      <c r="Q424" s="83">
        <f t="shared" si="24"/>
        <v>0</v>
      </c>
      <c r="R424">
        <v>217.5</v>
      </c>
      <c r="S424" s="45">
        <f t="shared" si="22"/>
        <v>0</v>
      </c>
      <c r="AO424">
        <v>0</v>
      </c>
      <c r="AP424">
        <v>0</v>
      </c>
      <c r="AS424">
        <v>0</v>
      </c>
      <c r="AT424">
        <v>0</v>
      </c>
      <c r="AU424">
        <v>100</v>
      </c>
      <c r="AV424">
        <v>100</v>
      </c>
      <c r="AW424">
        <v>0</v>
      </c>
      <c r="AX424">
        <v>0</v>
      </c>
      <c r="AY424">
        <v>0</v>
      </c>
      <c r="BB424">
        <v>0</v>
      </c>
      <c r="BC424">
        <v>0</v>
      </c>
      <c r="BD424">
        <v>0</v>
      </c>
    </row>
    <row r="425" spans="1:56" hidden="1">
      <c r="A425" t="s">
        <v>1793</v>
      </c>
      <c r="B425" t="s">
        <v>1794</v>
      </c>
      <c r="C425" t="s">
        <v>1709</v>
      </c>
      <c r="D425" s="88" t="s">
        <v>951</v>
      </c>
      <c r="F425">
        <v>1</v>
      </c>
      <c r="G425">
        <v>101</v>
      </c>
      <c r="H425" s="81"/>
      <c r="I425" s="81"/>
      <c r="J425" s="91"/>
      <c r="L425" s="78">
        <f>VLOOKUP(A425,Feuil2!$A$2:$BN$2000,66,FALSE)</f>
        <v>1.25</v>
      </c>
      <c r="M425">
        <v>1.25</v>
      </c>
      <c r="N425">
        <f t="shared" si="21"/>
        <v>0</v>
      </c>
      <c r="O425" s="45">
        <f>IF(L425=M425,L425,"")</f>
        <v>1.25</v>
      </c>
      <c r="P425">
        <v>126.25</v>
      </c>
      <c r="Q425" s="83">
        <f t="shared" si="24"/>
        <v>0</v>
      </c>
      <c r="R425">
        <v>151.5</v>
      </c>
      <c r="S425" s="45">
        <f t="shared" si="22"/>
        <v>0</v>
      </c>
      <c r="AO425">
        <v>0</v>
      </c>
      <c r="AP425">
        <v>0</v>
      </c>
      <c r="AS425">
        <v>0</v>
      </c>
      <c r="AT425">
        <v>0</v>
      </c>
      <c r="AU425">
        <v>100</v>
      </c>
      <c r="AV425">
        <v>100</v>
      </c>
      <c r="AW425">
        <v>0</v>
      </c>
      <c r="AX425">
        <v>0</v>
      </c>
      <c r="AY425">
        <v>0</v>
      </c>
      <c r="BB425">
        <v>0</v>
      </c>
      <c r="BC425">
        <v>0</v>
      </c>
      <c r="BD425">
        <v>0</v>
      </c>
    </row>
    <row r="426" spans="1:56" hidden="1">
      <c r="A426" t="s">
        <v>2586</v>
      </c>
      <c r="B426" t="s">
        <v>2587</v>
      </c>
      <c r="C426" t="s">
        <v>1760</v>
      </c>
      <c r="D426" s="88" t="s">
        <v>951</v>
      </c>
      <c r="F426">
        <v>1</v>
      </c>
      <c r="G426">
        <v>2.92</v>
      </c>
      <c r="H426" s="81"/>
      <c r="I426" s="81"/>
      <c r="J426" s="91"/>
      <c r="L426" s="78">
        <f>VLOOKUP(A426,Feuil2!$A$2:$BN$2000,66,FALSE)</f>
        <v>1.5</v>
      </c>
      <c r="M426">
        <v>1.5</v>
      </c>
      <c r="N426">
        <f t="shared" si="21"/>
        <v>0</v>
      </c>
      <c r="O426" s="45">
        <f>IF(L426=M426,L426,"")</f>
        <v>1.5</v>
      </c>
      <c r="P426">
        <v>4.38</v>
      </c>
      <c r="Q426" s="83">
        <f t="shared" si="24"/>
        <v>0</v>
      </c>
      <c r="R426">
        <v>5.2560000000000002</v>
      </c>
      <c r="S426" s="45">
        <f t="shared" si="22"/>
        <v>0</v>
      </c>
      <c r="AO426">
        <v>0</v>
      </c>
      <c r="AP426">
        <v>0</v>
      </c>
      <c r="AS426">
        <v>0</v>
      </c>
      <c r="AT426">
        <v>0</v>
      </c>
      <c r="AU426">
        <v>100</v>
      </c>
      <c r="AV426">
        <v>100</v>
      </c>
      <c r="AW426">
        <v>0</v>
      </c>
      <c r="AX426">
        <v>0</v>
      </c>
      <c r="AY426">
        <v>0</v>
      </c>
      <c r="BB426">
        <v>0</v>
      </c>
      <c r="BC426">
        <v>0</v>
      </c>
      <c r="BD426">
        <v>0</v>
      </c>
    </row>
    <row r="427" spans="1:56" hidden="1">
      <c r="A427" t="s">
        <v>2602</v>
      </c>
      <c r="B427" t="s">
        <v>2603</v>
      </c>
      <c r="C427" t="s">
        <v>1760</v>
      </c>
      <c r="D427" s="88" t="s">
        <v>951</v>
      </c>
      <c r="F427">
        <v>1</v>
      </c>
      <c r="G427">
        <v>720</v>
      </c>
      <c r="H427" s="81"/>
      <c r="I427" s="81"/>
      <c r="J427" s="91">
        <v>720</v>
      </c>
      <c r="L427" s="78">
        <f>VLOOKUP(A427,Feuil2!$A$2:$BN$2000,66,FALSE)</f>
        <v>1.5</v>
      </c>
      <c r="M427">
        <v>1.5</v>
      </c>
      <c r="N427">
        <f t="shared" si="21"/>
        <v>0</v>
      </c>
      <c r="O427" s="45">
        <f>IF(L427=M427,L427,"")</f>
        <v>1.5</v>
      </c>
      <c r="P427" s="34">
        <v>1080</v>
      </c>
      <c r="Q427" s="83">
        <f t="shared" si="24"/>
        <v>1080</v>
      </c>
      <c r="R427" s="34">
        <v>1296</v>
      </c>
      <c r="S427" s="45">
        <f t="shared" si="22"/>
        <v>1296</v>
      </c>
      <c r="X427">
        <v>1</v>
      </c>
      <c r="AO427">
        <v>0</v>
      </c>
      <c r="AP427">
        <v>0</v>
      </c>
      <c r="AS427">
        <v>0</v>
      </c>
      <c r="AT427">
        <v>0</v>
      </c>
      <c r="AU427">
        <v>100</v>
      </c>
      <c r="AV427">
        <v>100</v>
      </c>
      <c r="AW427">
        <v>0</v>
      </c>
      <c r="AX427">
        <v>0</v>
      </c>
      <c r="AY427">
        <v>0</v>
      </c>
      <c r="BB427">
        <v>0</v>
      </c>
      <c r="BC427">
        <v>0</v>
      </c>
      <c r="BD427">
        <v>0</v>
      </c>
    </row>
    <row r="428" spans="1:56" hidden="1">
      <c r="A428" t="s">
        <v>1082</v>
      </c>
      <c r="B428" t="s">
        <v>1083</v>
      </c>
      <c r="C428" t="s">
        <v>986</v>
      </c>
      <c r="D428" s="88" t="s">
        <v>951</v>
      </c>
      <c r="E428" t="s">
        <v>1089</v>
      </c>
      <c r="F428">
        <v>1</v>
      </c>
      <c r="G428">
        <v>324.64999999999998</v>
      </c>
      <c r="H428" s="81" t="s">
        <v>3308</v>
      </c>
      <c r="I428" s="81"/>
      <c r="J428" s="91">
        <v>329.43</v>
      </c>
      <c r="L428" s="78">
        <f>VLOOKUP(A428,Feuil2!$A$2:$BN$2000,66,FALSE)</f>
        <v>1.33</v>
      </c>
      <c r="M428">
        <v>1.3745571999999999</v>
      </c>
      <c r="N428">
        <f t="shared" si="21"/>
        <v>-4.4557199999999852E-2</v>
      </c>
      <c r="O428" s="45">
        <v>1.4</v>
      </c>
      <c r="P428">
        <v>446.25</v>
      </c>
      <c r="Q428" s="83">
        <f t="shared" si="24"/>
        <v>461.202</v>
      </c>
      <c r="R428">
        <v>535.5</v>
      </c>
      <c r="S428" s="45">
        <f t="shared" si="22"/>
        <v>553.44240000000002</v>
      </c>
      <c r="AO428">
        <v>0</v>
      </c>
      <c r="AP428">
        <v>0</v>
      </c>
      <c r="AS428">
        <v>0</v>
      </c>
      <c r="AT428">
        <v>0</v>
      </c>
      <c r="AU428">
        <v>100</v>
      </c>
      <c r="AV428">
        <v>100</v>
      </c>
      <c r="AW428">
        <v>0</v>
      </c>
      <c r="AX428">
        <v>0</v>
      </c>
      <c r="AY428">
        <v>0</v>
      </c>
      <c r="BB428">
        <v>0</v>
      </c>
      <c r="BC428">
        <v>0</v>
      </c>
      <c r="BD428">
        <v>0</v>
      </c>
    </row>
    <row r="429" spans="1:56" hidden="1">
      <c r="A429" t="s">
        <v>1090</v>
      </c>
      <c r="B429" t="s">
        <v>1091</v>
      </c>
      <c r="C429" t="s">
        <v>986</v>
      </c>
      <c r="D429" s="88" t="s">
        <v>951</v>
      </c>
      <c r="F429">
        <v>1</v>
      </c>
      <c r="G429">
        <v>383.95</v>
      </c>
      <c r="H429" s="81" t="s">
        <v>3308</v>
      </c>
      <c r="I429" s="81"/>
      <c r="J429" s="91">
        <v>389.6</v>
      </c>
      <c r="L429" s="78">
        <f>VLOOKUP(A429,Feuil2!$A$2:$BN$2000,66,FALSE)</f>
        <v>1.33</v>
      </c>
      <c r="M429">
        <v>1.3747362999999999</v>
      </c>
      <c r="N429">
        <f t="shared" si="21"/>
        <v>-4.473629999999984E-2</v>
      </c>
      <c r="O429" s="45">
        <v>1.4</v>
      </c>
      <c r="P429">
        <v>527.83000000000004</v>
      </c>
      <c r="Q429" s="83">
        <f t="shared" si="24"/>
        <v>545.43999999999994</v>
      </c>
      <c r="R429">
        <v>633.4</v>
      </c>
      <c r="S429" s="45">
        <f t="shared" si="22"/>
        <v>654.52799999999991</v>
      </c>
      <c r="AO429">
        <v>0</v>
      </c>
      <c r="AP429">
        <v>0</v>
      </c>
      <c r="AS429">
        <v>0</v>
      </c>
      <c r="AT429">
        <v>0</v>
      </c>
      <c r="AU429">
        <v>100</v>
      </c>
      <c r="AV429">
        <v>100</v>
      </c>
      <c r="AW429">
        <v>0</v>
      </c>
      <c r="AX429">
        <v>0</v>
      </c>
      <c r="AY429">
        <v>0</v>
      </c>
      <c r="BB429">
        <v>0</v>
      </c>
      <c r="BC429">
        <v>0</v>
      </c>
      <c r="BD429">
        <v>0</v>
      </c>
    </row>
    <row r="430" spans="1:56" hidden="1">
      <c r="A430" t="s">
        <v>1093</v>
      </c>
      <c r="B430" t="s">
        <v>1094</v>
      </c>
      <c r="C430" t="s">
        <v>986</v>
      </c>
      <c r="D430" s="88" t="s">
        <v>951</v>
      </c>
      <c r="E430" t="s">
        <v>1089</v>
      </c>
      <c r="F430">
        <v>1</v>
      </c>
      <c r="G430">
        <v>433.87</v>
      </c>
      <c r="H430" s="81" t="s">
        <v>3308</v>
      </c>
      <c r="I430" s="81"/>
      <c r="J430" s="91">
        <v>440.24</v>
      </c>
      <c r="L430" s="78">
        <f>VLOOKUP(A430,Feuil2!$A$2:$BN$2000,66,FALSE)</f>
        <v>1.33</v>
      </c>
      <c r="M430">
        <v>1.3751585</v>
      </c>
      <c r="N430">
        <f t="shared" si="21"/>
        <v>-4.5158499999999879E-2</v>
      </c>
      <c r="O430" s="45">
        <v>1.4</v>
      </c>
      <c r="P430">
        <v>596.64</v>
      </c>
      <c r="Q430" s="83">
        <f t="shared" si="24"/>
        <v>616.33600000000001</v>
      </c>
      <c r="R430">
        <v>715.97</v>
      </c>
      <c r="S430" s="45">
        <f t="shared" si="22"/>
        <v>739.60320000000002</v>
      </c>
      <c r="AO430">
        <v>0</v>
      </c>
      <c r="AP430">
        <v>0</v>
      </c>
      <c r="AS430">
        <v>0</v>
      </c>
      <c r="AT430">
        <v>0</v>
      </c>
      <c r="AU430">
        <v>100</v>
      </c>
      <c r="AV430">
        <v>100</v>
      </c>
      <c r="AW430">
        <v>0</v>
      </c>
      <c r="AX430">
        <v>0</v>
      </c>
      <c r="AY430">
        <v>0</v>
      </c>
      <c r="BB430">
        <v>0</v>
      </c>
      <c r="BC430">
        <v>0</v>
      </c>
      <c r="BD430">
        <v>0</v>
      </c>
    </row>
    <row r="431" spans="1:56" hidden="1">
      <c r="A431" t="s">
        <v>1096</v>
      </c>
      <c r="B431" t="s">
        <v>1097</v>
      </c>
      <c r="C431" t="s">
        <v>986</v>
      </c>
      <c r="D431" s="88" t="s">
        <v>951</v>
      </c>
      <c r="E431" t="s">
        <v>1089</v>
      </c>
      <c r="F431">
        <v>1</v>
      </c>
      <c r="G431">
        <v>483.79</v>
      </c>
      <c r="H431" s="81" t="s">
        <v>3308</v>
      </c>
      <c r="I431" s="81"/>
      <c r="J431" s="91">
        <v>490.89</v>
      </c>
      <c r="L431" s="78">
        <f>VLOOKUP(A431,Feuil2!$A$2:$BN$2000,66,FALSE)</f>
        <v>1.33</v>
      </c>
      <c r="M431">
        <v>1.3754522</v>
      </c>
      <c r="N431">
        <f t="shared" si="21"/>
        <v>-4.5452199999999943E-2</v>
      </c>
      <c r="O431" s="45">
        <v>1.4</v>
      </c>
      <c r="P431">
        <v>665.43</v>
      </c>
      <c r="Q431" s="83">
        <f t="shared" si="24"/>
        <v>687.24599999999998</v>
      </c>
      <c r="R431">
        <v>798.52</v>
      </c>
      <c r="S431" s="45">
        <f t="shared" si="22"/>
        <v>824.6952</v>
      </c>
      <c r="AO431">
        <v>0</v>
      </c>
      <c r="AP431">
        <v>0</v>
      </c>
      <c r="AS431">
        <v>0</v>
      </c>
      <c r="AT431">
        <v>0</v>
      </c>
      <c r="AU431">
        <v>100</v>
      </c>
      <c r="AV431">
        <v>100</v>
      </c>
      <c r="AW431">
        <v>0</v>
      </c>
      <c r="AX431">
        <v>0</v>
      </c>
      <c r="AY431">
        <v>0</v>
      </c>
      <c r="BB431">
        <v>0</v>
      </c>
      <c r="BC431">
        <v>0</v>
      </c>
      <c r="BD431">
        <v>0</v>
      </c>
    </row>
    <row r="432" spans="1:56" hidden="1">
      <c r="A432" t="s">
        <v>1099</v>
      </c>
      <c r="B432" t="s">
        <v>1100</v>
      </c>
      <c r="C432" t="s">
        <v>986</v>
      </c>
      <c r="D432" s="88" t="s">
        <v>951</v>
      </c>
      <c r="E432" t="s">
        <v>1089</v>
      </c>
      <c r="F432">
        <v>1</v>
      </c>
      <c r="G432">
        <v>516.95000000000005</v>
      </c>
      <c r="H432" s="81" t="s">
        <v>3308</v>
      </c>
      <c r="I432" s="81"/>
      <c r="J432" s="91">
        <v>524.42999999999995</v>
      </c>
      <c r="L432" s="78">
        <f>VLOOKUP(A432,Feuil2!$A$2:$BN$2000,66,FALSE)</f>
        <v>1.33</v>
      </c>
      <c r="M432">
        <v>1.3788180999999999</v>
      </c>
      <c r="N432">
        <f t="shared" si="21"/>
        <v>-4.8818099999999864E-2</v>
      </c>
      <c r="O432" s="45">
        <v>1.4</v>
      </c>
      <c r="P432">
        <v>712.78</v>
      </c>
      <c r="Q432" s="83">
        <f t="shared" si="24"/>
        <v>734.20199999999988</v>
      </c>
      <c r="R432">
        <v>855.34</v>
      </c>
      <c r="S432" s="45">
        <f t="shared" si="22"/>
        <v>881.04239999999982</v>
      </c>
      <c r="AO432">
        <v>0</v>
      </c>
      <c r="AP432">
        <v>0</v>
      </c>
      <c r="AS432">
        <v>0</v>
      </c>
      <c r="AT432">
        <v>0</v>
      </c>
      <c r="AU432">
        <v>100</v>
      </c>
      <c r="AV432">
        <v>100</v>
      </c>
      <c r="AW432">
        <v>0</v>
      </c>
      <c r="AX432">
        <v>0</v>
      </c>
      <c r="AY432">
        <v>0</v>
      </c>
      <c r="BB432">
        <v>0</v>
      </c>
      <c r="BC432">
        <v>0</v>
      </c>
      <c r="BD432">
        <v>0</v>
      </c>
    </row>
    <row r="433" spans="1:56" hidden="1">
      <c r="A433" t="s">
        <v>1102</v>
      </c>
      <c r="B433" t="s">
        <v>1103</v>
      </c>
      <c r="C433" t="s">
        <v>986</v>
      </c>
      <c r="D433" s="88" t="s">
        <v>951</v>
      </c>
      <c r="E433" t="s">
        <v>1105</v>
      </c>
      <c r="F433">
        <v>1</v>
      </c>
      <c r="G433">
        <v>587.55999999999995</v>
      </c>
      <c r="H433" s="81" t="s">
        <v>3308</v>
      </c>
      <c r="I433" s="81"/>
      <c r="J433" s="91">
        <v>596.07000000000005</v>
      </c>
      <c r="L433" s="78">
        <f>VLOOKUP(A433,Feuil2!$A$2:$BN$2000,66,FALSE)</f>
        <v>1.33</v>
      </c>
      <c r="M433">
        <v>1.3784464999999999</v>
      </c>
      <c r="N433">
        <f t="shared" si="21"/>
        <v>-4.8446499999999837E-2</v>
      </c>
      <c r="O433" s="45">
        <v>1.4</v>
      </c>
      <c r="P433">
        <v>809.92</v>
      </c>
      <c r="Q433" s="83">
        <f t="shared" si="24"/>
        <v>834.49800000000005</v>
      </c>
      <c r="R433">
        <v>971.9</v>
      </c>
      <c r="S433" s="45">
        <f t="shared" si="22"/>
        <v>1001.3976</v>
      </c>
      <c r="AO433">
        <v>0</v>
      </c>
      <c r="AP433">
        <v>0</v>
      </c>
      <c r="AS433">
        <v>0</v>
      </c>
      <c r="AT433">
        <v>0</v>
      </c>
      <c r="AU433">
        <v>100</v>
      </c>
      <c r="AV433">
        <v>100</v>
      </c>
      <c r="AW433">
        <v>0</v>
      </c>
      <c r="AX433">
        <v>0</v>
      </c>
      <c r="AY433">
        <v>0</v>
      </c>
      <c r="BB433">
        <v>0</v>
      </c>
      <c r="BC433">
        <v>0</v>
      </c>
      <c r="BD433">
        <v>0</v>
      </c>
    </row>
    <row r="434" spans="1:56" hidden="1">
      <c r="A434" t="s">
        <v>1285</v>
      </c>
      <c r="B434" t="s">
        <v>1286</v>
      </c>
      <c r="C434" t="s">
        <v>986</v>
      </c>
      <c r="D434" s="88" t="s">
        <v>951</v>
      </c>
      <c r="E434" t="s">
        <v>1089</v>
      </c>
      <c r="F434">
        <v>1</v>
      </c>
      <c r="G434">
        <v>244.86</v>
      </c>
      <c r="H434" s="81" t="s">
        <v>3308</v>
      </c>
      <c r="I434" s="81"/>
      <c r="J434" s="91">
        <v>248.26</v>
      </c>
      <c r="L434" s="78">
        <f>VLOOKUP(A434,Feuil2!$A$2:$BN$2000,66,FALSE)</f>
        <v>1.33</v>
      </c>
      <c r="M434">
        <v>1.3753165000000001</v>
      </c>
      <c r="N434">
        <f t="shared" si="21"/>
        <v>-4.5316499999999982E-2</v>
      </c>
      <c r="O434" s="45">
        <v>1.4</v>
      </c>
      <c r="P434">
        <v>336.76</v>
      </c>
      <c r="Q434" s="83">
        <f t="shared" si="24"/>
        <v>347.56399999999996</v>
      </c>
      <c r="R434">
        <v>404.11</v>
      </c>
      <c r="S434" s="45">
        <f t="shared" si="22"/>
        <v>417.07679999999993</v>
      </c>
      <c r="AO434">
        <v>0</v>
      </c>
      <c r="AP434">
        <v>0</v>
      </c>
      <c r="AS434">
        <v>0</v>
      </c>
      <c r="AT434">
        <v>0</v>
      </c>
      <c r="AU434">
        <v>100</v>
      </c>
      <c r="AV434">
        <v>100</v>
      </c>
      <c r="AW434">
        <v>0</v>
      </c>
      <c r="AX434">
        <v>0</v>
      </c>
      <c r="AY434">
        <v>0</v>
      </c>
      <c r="BB434">
        <v>0</v>
      </c>
      <c r="BC434">
        <v>0</v>
      </c>
      <c r="BD434">
        <v>0</v>
      </c>
    </row>
    <row r="435" spans="1:56" hidden="1">
      <c r="A435" t="s">
        <v>1288</v>
      </c>
      <c r="B435" t="s">
        <v>1289</v>
      </c>
      <c r="C435" t="s">
        <v>986</v>
      </c>
      <c r="D435" s="88" t="s">
        <v>951</v>
      </c>
      <c r="E435" t="s">
        <v>1089</v>
      </c>
      <c r="F435">
        <v>1</v>
      </c>
      <c r="G435">
        <v>274.73</v>
      </c>
      <c r="H435" s="81" t="s">
        <v>3308</v>
      </c>
      <c r="I435" s="81"/>
      <c r="J435" s="91">
        <v>278.77999999999997</v>
      </c>
      <c r="L435" s="78">
        <f>VLOOKUP(A435,Feuil2!$A$2:$BN$2000,66,FALSE)</f>
        <v>1.33</v>
      </c>
      <c r="M435">
        <v>1.3738944</v>
      </c>
      <c r="N435">
        <f t="shared" si="21"/>
        <v>-4.3894399999999889E-2</v>
      </c>
      <c r="O435" s="45">
        <v>1.4</v>
      </c>
      <c r="P435">
        <v>377.45</v>
      </c>
      <c r="Q435" s="83">
        <f t="shared" si="24"/>
        <v>390.29199999999992</v>
      </c>
      <c r="R435">
        <v>452.94</v>
      </c>
      <c r="S435" s="45">
        <f t="shared" si="22"/>
        <v>468.35039999999987</v>
      </c>
      <c r="AO435">
        <v>0</v>
      </c>
      <c r="AP435">
        <v>0</v>
      </c>
      <c r="AS435">
        <v>0</v>
      </c>
      <c r="AT435">
        <v>0</v>
      </c>
      <c r="AU435">
        <v>100</v>
      </c>
      <c r="AV435">
        <v>100</v>
      </c>
      <c r="AW435">
        <v>0</v>
      </c>
      <c r="AX435">
        <v>0</v>
      </c>
      <c r="AY435">
        <v>0</v>
      </c>
      <c r="BB435">
        <v>0</v>
      </c>
      <c r="BC435">
        <v>0</v>
      </c>
      <c r="BD435">
        <v>0</v>
      </c>
    </row>
    <row r="436" spans="1:56" hidden="1">
      <c r="A436" t="s">
        <v>1291</v>
      </c>
      <c r="B436" t="s">
        <v>1292</v>
      </c>
      <c r="C436" t="s">
        <v>986</v>
      </c>
      <c r="D436" s="88" t="s">
        <v>951</v>
      </c>
      <c r="E436" t="s">
        <v>1089</v>
      </c>
      <c r="F436">
        <v>1</v>
      </c>
      <c r="G436">
        <v>689.27</v>
      </c>
      <c r="H436" s="81" t="s">
        <v>3308</v>
      </c>
      <c r="I436" s="81"/>
      <c r="J436" s="91">
        <v>699.24</v>
      </c>
      <c r="L436" s="78">
        <f>VLOOKUP(A436,Feuil2!$A$2:$BN$2000,66,FALSE)</f>
        <v>1.33</v>
      </c>
      <c r="M436">
        <v>1.3788210999999999</v>
      </c>
      <c r="N436">
        <f t="shared" si="21"/>
        <v>-4.882109999999984E-2</v>
      </c>
      <c r="O436" s="45">
        <v>1.4</v>
      </c>
      <c r="P436">
        <v>950.38</v>
      </c>
      <c r="Q436" s="83">
        <f t="shared" si="24"/>
        <v>978.93599999999992</v>
      </c>
      <c r="R436" s="34">
        <v>1140.46</v>
      </c>
      <c r="S436" s="45">
        <f t="shared" si="22"/>
        <v>1174.7231999999999</v>
      </c>
      <c r="AO436">
        <v>0</v>
      </c>
      <c r="AP436">
        <v>0</v>
      </c>
      <c r="AS436">
        <v>0</v>
      </c>
      <c r="AT436">
        <v>0</v>
      </c>
      <c r="AU436">
        <v>100</v>
      </c>
      <c r="AV436">
        <v>100</v>
      </c>
      <c r="AW436">
        <v>0</v>
      </c>
      <c r="AX436">
        <v>0</v>
      </c>
      <c r="AY436">
        <v>0</v>
      </c>
      <c r="BB436">
        <v>0</v>
      </c>
      <c r="BC436">
        <v>0</v>
      </c>
      <c r="BD436">
        <v>0</v>
      </c>
    </row>
    <row r="437" spans="1:56" hidden="1">
      <c r="A437" t="s">
        <v>1294</v>
      </c>
      <c r="B437" t="s">
        <v>1295</v>
      </c>
      <c r="C437" t="s">
        <v>986</v>
      </c>
      <c r="D437" s="88" t="s">
        <v>951</v>
      </c>
      <c r="F437">
        <v>1</v>
      </c>
      <c r="G437">
        <v>830.16</v>
      </c>
      <c r="H437" s="81" t="s">
        <v>3308</v>
      </c>
      <c r="I437" s="81"/>
      <c r="J437" s="91">
        <v>842.22</v>
      </c>
      <c r="L437" s="78">
        <f>VLOOKUP(A437,Feuil2!$A$2:$BN$2000,66,FALSE)</f>
        <v>1.33</v>
      </c>
      <c r="M437">
        <v>1.3776018999999999</v>
      </c>
      <c r="N437">
        <f t="shared" si="21"/>
        <v>-4.7601899999999864E-2</v>
      </c>
      <c r="O437" s="45">
        <v>1.4</v>
      </c>
      <c r="P437" s="34">
        <v>1143.6300000000001</v>
      </c>
      <c r="Q437" s="83">
        <f t="shared" si="24"/>
        <v>1179.1079999999999</v>
      </c>
      <c r="R437" s="34">
        <v>1372.36</v>
      </c>
      <c r="S437" s="45">
        <f t="shared" si="22"/>
        <v>1414.9295999999999</v>
      </c>
      <c r="AO437">
        <v>0</v>
      </c>
      <c r="AP437">
        <v>0</v>
      </c>
      <c r="AS437">
        <v>0</v>
      </c>
      <c r="AT437">
        <v>0</v>
      </c>
      <c r="AU437">
        <v>100</v>
      </c>
      <c r="AV437">
        <v>100</v>
      </c>
      <c r="AW437">
        <v>0</v>
      </c>
      <c r="AX437">
        <v>0</v>
      </c>
      <c r="AY437">
        <v>0</v>
      </c>
      <c r="BB437">
        <v>0</v>
      </c>
      <c r="BC437">
        <v>0</v>
      </c>
      <c r="BD437">
        <v>0</v>
      </c>
    </row>
    <row r="438" spans="1:56" hidden="1">
      <c r="A438" t="s">
        <v>1297</v>
      </c>
      <c r="B438" t="s">
        <v>1298</v>
      </c>
      <c r="C438" t="s">
        <v>986</v>
      </c>
      <c r="D438" s="88" t="s">
        <v>951</v>
      </c>
      <c r="F438">
        <v>1</v>
      </c>
      <c r="G438">
        <v>950.87</v>
      </c>
      <c r="H438" s="81" t="s">
        <v>3308</v>
      </c>
      <c r="I438" s="81"/>
      <c r="J438" s="91">
        <v>964.88</v>
      </c>
      <c r="L438" s="78">
        <f>VLOOKUP(A438,Feuil2!$A$2:$BN$2000,66,FALSE)</f>
        <v>1.33</v>
      </c>
      <c r="M438">
        <v>1.3779170999999999</v>
      </c>
      <c r="N438">
        <f t="shared" si="21"/>
        <v>-4.7917099999999824E-2</v>
      </c>
      <c r="O438" s="45">
        <v>1.4</v>
      </c>
      <c r="P438" s="34">
        <v>1310.22</v>
      </c>
      <c r="Q438" s="83">
        <f t="shared" si="24"/>
        <v>1350.8319999999999</v>
      </c>
      <c r="R438" s="34">
        <v>1572.26</v>
      </c>
      <c r="S438" s="45">
        <f t="shared" si="22"/>
        <v>1620.9983999999997</v>
      </c>
      <c r="AO438">
        <v>0</v>
      </c>
      <c r="AP438">
        <v>0</v>
      </c>
      <c r="AS438">
        <v>0</v>
      </c>
      <c r="AT438">
        <v>0</v>
      </c>
      <c r="AU438">
        <v>100</v>
      </c>
      <c r="AV438">
        <v>100</v>
      </c>
      <c r="AW438">
        <v>0</v>
      </c>
      <c r="AX438">
        <v>0</v>
      </c>
      <c r="AY438">
        <v>0</v>
      </c>
      <c r="BB438">
        <v>0</v>
      </c>
      <c r="BC438">
        <v>0</v>
      </c>
      <c r="BD438">
        <v>0</v>
      </c>
    </row>
    <row r="439" spans="1:56" hidden="1">
      <c r="A439" t="s">
        <v>1453</v>
      </c>
      <c r="B439" t="s">
        <v>1454</v>
      </c>
      <c r="C439" t="s">
        <v>986</v>
      </c>
      <c r="D439" s="88" t="s">
        <v>951</v>
      </c>
      <c r="E439" t="s">
        <v>1089</v>
      </c>
      <c r="F439">
        <v>1</v>
      </c>
      <c r="G439">
        <v>189.28</v>
      </c>
      <c r="H439" s="81" t="s">
        <v>3308</v>
      </c>
      <c r="I439" s="81"/>
      <c r="J439" s="91">
        <v>192.06</v>
      </c>
      <c r="L439" s="78">
        <f>VLOOKUP(A439,Feuil2!$A$2:$BN$2000,66,FALSE)</f>
        <v>1.33</v>
      </c>
      <c r="M439">
        <v>1.3749472</v>
      </c>
      <c r="N439">
        <f t="shared" si="21"/>
        <v>-4.4947199999999965E-2</v>
      </c>
      <c r="O439" s="45">
        <v>1.4</v>
      </c>
      <c r="P439">
        <v>260.25</v>
      </c>
      <c r="Q439" s="83">
        <f t="shared" si="24"/>
        <v>268.88400000000001</v>
      </c>
      <c r="R439">
        <v>312.3</v>
      </c>
      <c r="S439" s="45">
        <f t="shared" si="22"/>
        <v>322.66079999999999</v>
      </c>
      <c r="AO439">
        <v>0</v>
      </c>
      <c r="AP439">
        <v>0</v>
      </c>
      <c r="AS439">
        <v>0</v>
      </c>
      <c r="AT439">
        <v>0</v>
      </c>
      <c r="AU439">
        <v>100</v>
      </c>
      <c r="AV439">
        <v>100</v>
      </c>
      <c r="AW439">
        <v>0</v>
      </c>
      <c r="AX439">
        <v>0</v>
      </c>
      <c r="AY439">
        <v>0</v>
      </c>
      <c r="BB439">
        <v>0</v>
      </c>
      <c r="BC439">
        <v>0</v>
      </c>
      <c r="BD439">
        <v>0</v>
      </c>
    </row>
    <row r="440" spans="1:56" hidden="1">
      <c r="A440" t="s">
        <v>1456</v>
      </c>
      <c r="B440" t="s">
        <v>1457</v>
      </c>
      <c r="C440" t="s">
        <v>986</v>
      </c>
      <c r="D440" s="88" t="s">
        <v>951</v>
      </c>
      <c r="E440">
        <v>1</v>
      </c>
      <c r="F440">
        <v>1</v>
      </c>
      <c r="G440">
        <v>736.14</v>
      </c>
      <c r="H440" s="81" t="s">
        <v>3308</v>
      </c>
      <c r="I440" s="81"/>
      <c r="J440" s="91">
        <v>746.8</v>
      </c>
      <c r="L440" s="78">
        <f>VLOOKUP(A440,Feuil2!$A$2:$BN$2000,66,FALSE)</f>
        <v>1.33</v>
      </c>
      <c r="M440">
        <v>1.3784198999999999</v>
      </c>
      <c r="N440">
        <f t="shared" si="21"/>
        <v>-4.8419899999999849E-2</v>
      </c>
      <c r="O440" s="45">
        <v>1.4</v>
      </c>
      <c r="P440" s="34">
        <v>1014.71</v>
      </c>
      <c r="Q440" s="83">
        <f t="shared" si="24"/>
        <v>1045.52</v>
      </c>
      <c r="R440" s="34">
        <v>1217.6500000000001</v>
      </c>
      <c r="S440" s="45">
        <f t="shared" si="22"/>
        <v>1254.624</v>
      </c>
      <c r="AO440">
        <v>0</v>
      </c>
      <c r="AP440">
        <v>0</v>
      </c>
      <c r="AS440">
        <v>0</v>
      </c>
      <c r="AT440">
        <v>0</v>
      </c>
      <c r="AU440">
        <v>100</v>
      </c>
      <c r="AV440">
        <v>100</v>
      </c>
      <c r="AW440">
        <v>0</v>
      </c>
      <c r="AX440">
        <v>0</v>
      </c>
      <c r="AY440">
        <v>0</v>
      </c>
      <c r="BB440">
        <v>0</v>
      </c>
      <c r="BC440">
        <v>0</v>
      </c>
      <c r="BD440">
        <v>0</v>
      </c>
    </row>
    <row r="441" spans="1:56" hidden="1">
      <c r="A441" t="s">
        <v>1459</v>
      </c>
      <c r="B441" t="s">
        <v>1460</v>
      </c>
      <c r="C441" t="s">
        <v>986</v>
      </c>
      <c r="D441" s="88" t="s">
        <v>951</v>
      </c>
      <c r="E441">
        <v>1</v>
      </c>
      <c r="F441">
        <v>1</v>
      </c>
      <c r="G441">
        <v>917.34</v>
      </c>
      <c r="H441" s="81" t="s">
        <v>3308</v>
      </c>
      <c r="I441" s="81"/>
      <c r="J441" s="91">
        <v>930.66</v>
      </c>
      <c r="L441" s="78">
        <f>VLOOKUP(A441,Feuil2!$A$2:$BN$2000,66,FALSE)</f>
        <v>1.33</v>
      </c>
      <c r="M441">
        <v>1.3778425000000001</v>
      </c>
      <c r="N441">
        <f t="shared" si="21"/>
        <v>-4.784250000000001E-2</v>
      </c>
      <c r="O441" s="45">
        <v>1.4</v>
      </c>
      <c r="P441" s="34">
        <v>1263.95</v>
      </c>
      <c r="Q441" s="83">
        <f t="shared" si="24"/>
        <v>1302.924</v>
      </c>
      <c r="R441" s="34">
        <v>1516.74</v>
      </c>
      <c r="S441" s="45">
        <f t="shared" si="22"/>
        <v>1563.5087999999998</v>
      </c>
      <c r="AO441">
        <v>0</v>
      </c>
      <c r="AP441">
        <v>0</v>
      </c>
      <c r="AS441">
        <v>0</v>
      </c>
      <c r="AT441">
        <v>0</v>
      </c>
      <c r="AU441">
        <v>100</v>
      </c>
      <c r="AV441">
        <v>100</v>
      </c>
      <c r="AW441">
        <v>0</v>
      </c>
      <c r="AX441">
        <v>0</v>
      </c>
      <c r="AY441">
        <v>0</v>
      </c>
      <c r="BB441">
        <v>0</v>
      </c>
      <c r="BC441">
        <v>0</v>
      </c>
      <c r="BD441">
        <v>0</v>
      </c>
    </row>
    <row r="442" spans="1:56" hidden="1">
      <c r="A442" t="s">
        <v>1662</v>
      </c>
      <c r="B442" t="s">
        <v>1663</v>
      </c>
      <c r="C442" t="s">
        <v>986</v>
      </c>
      <c r="D442" s="88" t="s">
        <v>951</v>
      </c>
      <c r="F442">
        <v>1</v>
      </c>
      <c r="G442">
        <v>52.456000000000003</v>
      </c>
      <c r="H442" s="81" t="s">
        <v>3311</v>
      </c>
      <c r="I442" s="81"/>
      <c r="J442" s="91">
        <v>52.456000000000003</v>
      </c>
      <c r="L442" s="78">
        <f>VLOOKUP(A442,Feuil2!$A$2:$BN$2000,66,FALSE)</f>
        <v>0</v>
      </c>
      <c r="M442">
        <v>1.33</v>
      </c>
      <c r="N442">
        <f t="shared" si="21"/>
        <v>-1.33</v>
      </c>
      <c r="O442" s="45">
        <v>1.33</v>
      </c>
      <c r="P442">
        <v>69.77</v>
      </c>
      <c r="Q442" s="83">
        <f t="shared" si="24"/>
        <v>69.766480000000001</v>
      </c>
      <c r="R442">
        <v>83.72</v>
      </c>
      <c r="S442" s="45">
        <f t="shared" si="22"/>
        <v>83.719775999999996</v>
      </c>
      <c r="AO442">
        <v>0</v>
      </c>
      <c r="AP442">
        <v>0</v>
      </c>
      <c r="AS442">
        <v>0</v>
      </c>
      <c r="AT442">
        <v>0</v>
      </c>
      <c r="AU442">
        <v>100</v>
      </c>
      <c r="AV442">
        <v>100</v>
      </c>
      <c r="AW442">
        <v>0</v>
      </c>
      <c r="AX442">
        <v>0</v>
      </c>
      <c r="AY442">
        <v>0</v>
      </c>
      <c r="BB442">
        <v>0</v>
      </c>
      <c r="BC442">
        <v>0</v>
      </c>
      <c r="BD442">
        <v>0</v>
      </c>
    </row>
    <row r="443" spans="1:56" hidden="1">
      <c r="A443" t="s">
        <v>1858</v>
      </c>
      <c r="B443" t="s">
        <v>1859</v>
      </c>
      <c r="C443" t="s">
        <v>986</v>
      </c>
      <c r="D443" s="88" t="s">
        <v>951</v>
      </c>
      <c r="E443" t="s">
        <v>1089</v>
      </c>
      <c r="F443">
        <v>1</v>
      </c>
      <c r="G443">
        <v>349.96</v>
      </c>
      <c r="H443" s="81" t="s">
        <v>3308</v>
      </c>
      <c r="I443" s="81"/>
      <c r="J443" s="91">
        <v>395.66</v>
      </c>
      <c r="L443" s="78">
        <f>VLOOKUP(A443,Feuil2!$A$2:$BN$2000,66,FALSE)</f>
        <v>1.33</v>
      </c>
      <c r="M443">
        <v>1.3677562999999999</v>
      </c>
      <c r="N443">
        <f t="shared" si="21"/>
        <v>-3.7756299999999854E-2</v>
      </c>
      <c r="O443" s="45">
        <v>1.4</v>
      </c>
      <c r="P443">
        <v>478.66</v>
      </c>
      <c r="Q443" s="83">
        <f t="shared" si="24"/>
        <v>553.92399999999998</v>
      </c>
      <c r="R443">
        <v>574.39</v>
      </c>
      <c r="S443" s="45">
        <f t="shared" si="22"/>
        <v>664.7088</v>
      </c>
      <c r="AO443">
        <v>0</v>
      </c>
      <c r="AP443">
        <v>0</v>
      </c>
      <c r="AS443">
        <v>0</v>
      </c>
      <c r="AT443">
        <v>0</v>
      </c>
      <c r="AU443">
        <v>100</v>
      </c>
      <c r="AV443">
        <v>100</v>
      </c>
      <c r="AW443">
        <v>0</v>
      </c>
      <c r="AX443">
        <v>0</v>
      </c>
      <c r="AY443">
        <v>0</v>
      </c>
      <c r="BB443">
        <v>0</v>
      </c>
      <c r="BC443">
        <v>0</v>
      </c>
      <c r="BD443">
        <v>0</v>
      </c>
    </row>
    <row r="444" spans="1:56" hidden="1">
      <c r="A444" t="s">
        <v>1861</v>
      </c>
      <c r="B444" t="s">
        <v>1862</v>
      </c>
      <c r="C444" t="s">
        <v>986</v>
      </c>
      <c r="D444" s="88" t="s">
        <v>951</v>
      </c>
      <c r="E444" t="s">
        <v>1089</v>
      </c>
      <c r="F444">
        <v>1</v>
      </c>
      <c r="G444">
        <v>428.67</v>
      </c>
      <c r="H444" s="81" t="s">
        <v>3308</v>
      </c>
      <c r="I444" s="81"/>
      <c r="J444" s="91">
        <v>484.52</v>
      </c>
      <c r="L444" s="78">
        <f>VLOOKUP(A444,Feuil2!$A$2:$BN$2000,66,FALSE)</f>
        <v>1.33</v>
      </c>
      <c r="M444">
        <v>1.3683486</v>
      </c>
      <c r="N444">
        <f t="shared" si="21"/>
        <v>-3.8348599999999955E-2</v>
      </c>
      <c r="O444" s="45">
        <v>1.4</v>
      </c>
      <c r="P444">
        <v>586.57000000000005</v>
      </c>
      <c r="Q444" s="83">
        <f t="shared" si="24"/>
        <v>678.32799999999997</v>
      </c>
      <c r="R444">
        <v>703.88</v>
      </c>
      <c r="S444" s="45">
        <f t="shared" si="22"/>
        <v>813.9935999999999</v>
      </c>
      <c r="AO444">
        <v>0</v>
      </c>
      <c r="AP444">
        <v>0</v>
      </c>
      <c r="AS444">
        <v>0</v>
      </c>
      <c r="AT444">
        <v>0</v>
      </c>
      <c r="AU444">
        <v>100</v>
      </c>
      <c r="AV444">
        <v>100</v>
      </c>
      <c r="AW444">
        <v>0</v>
      </c>
      <c r="AX444">
        <v>0</v>
      </c>
      <c r="AY444">
        <v>0</v>
      </c>
      <c r="BB444">
        <v>0</v>
      </c>
      <c r="BC444">
        <v>0</v>
      </c>
      <c r="BD444">
        <v>0</v>
      </c>
    </row>
    <row r="445" spans="1:56" hidden="1">
      <c r="A445" t="s">
        <v>1864</v>
      </c>
      <c r="B445" t="s">
        <v>1865</v>
      </c>
      <c r="C445" t="s">
        <v>986</v>
      </c>
      <c r="D445" s="88" t="s">
        <v>951</v>
      </c>
      <c r="E445" t="s">
        <v>1089</v>
      </c>
      <c r="F445">
        <v>1</v>
      </c>
      <c r="G445">
        <v>478.18</v>
      </c>
      <c r="H445" s="81" t="s">
        <v>3308</v>
      </c>
      <c r="I445" s="81"/>
      <c r="J445" s="91">
        <v>540.26</v>
      </c>
      <c r="L445" s="78">
        <f>VLOOKUP(A445,Feuil2!$A$2:$BN$2000,66,FALSE)</f>
        <v>1.33</v>
      </c>
      <c r="M445">
        <v>1.3692333000000001</v>
      </c>
      <c r="N445">
        <f t="shared" si="21"/>
        <v>-3.9233300000000026E-2</v>
      </c>
      <c r="O445" s="45">
        <v>1.4</v>
      </c>
      <c r="P445">
        <v>654.74</v>
      </c>
      <c r="Q445" s="83">
        <f t="shared" si="24"/>
        <v>756.36399999999992</v>
      </c>
      <c r="R445">
        <v>785.69</v>
      </c>
      <c r="S445" s="45">
        <f t="shared" si="22"/>
        <v>907.63679999999988</v>
      </c>
      <c r="AO445">
        <v>0</v>
      </c>
      <c r="AP445">
        <v>0</v>
      </c>
      <c r="AS445">
        <v>0</v>
      </c>
      <c r="AT445">
        <v>0</v>
      </c>
      <c r="AU445">
        <v>100</v>
      </c>
      <c r="AV445">
        <v>100</v>
      </c>
      <c r="AW445">
        <v>0</v>
      </c>
      <c r="AX445">
        <v>0</v>
      </c>
      <c r="AY445">
        <v>0</v>
      </c>
      <c r="BB445">
        <v>0</v>
      </c>
      <c r="BC445">
        <v>0</v>
      </c>
      <c r="BD445">
        <v>0</v>
      </c>
    </row>
    <row r="446" spans="1:56" hidden="1">
      <c r="A446" t="s">
        <v>1867</v>
      </c>
      <c r="B446" t="s">
        <v>1868</v>
      </c>
      <c r="C446" t="s">
        <v>986</v>
      </c>
      <c r="D446" s="88" t="s">
        <v>951</v>
      </c>
      <c r="F446">
        <v>1</v>
      </c>
      <c r="G446">
        <v>574.17999999999995</v>
      </c>
      <c r="H446" s="81" t="s">
        <v>3308</v>
      </c>
      <c r="I446" s="81"/>
      <c r="J446" s="91">
        <v>648.73</v>
      </c>
      <c r="L446" s="78">
        <f>VLOOKUP(A446,Feuil2!$A$2:$BN$2000,66,FALSE)</f>
        <v>1.33</v>
      </c>
      <c r="M446">
        <v>1.3692222000000001</v>
      </c>
      <c r="N446">
        <f t="shared" si="21"/>
        <v>-3.9222199999999985E-2</v>
      </c>
      <c r="O446" s="45">
        <v>1.4</v>
      </c>
      <c r="P446">
        <v>786.18</v>
      </c>
      <c r="Q446" s="83">
        <f t="shared" si="24"/>
        <v>908.22199999999998</v>
      </c>
      <c r="R446">
        <v>943.42</v>
      </c>
      <c r="S446" s="45">
        <f t="shared" si="22"/>
        <v>1089.8663999999999</v>
      </c>
      <c r="AO446">
        <v>0</v>
      </c>
      <c r="AP446">
        <v>0</v>
      </c>
      <c r="AS446">
        <v>0</v>
      </c>
      <c r="AT446">
        <v>0</v>
      </c>
      <c r="AU446">
        <v>100</v>
      </c>
      <c r="AV446">
        <v>100</v>
      </c>
      <c r="AW446">
        <v>0</v>
      </c>
      <c r="AX446">
        <v>0</v>
      </c>
      <c r="AY446">
        <v>0</v>
      </c>
      <c r="BB446">
        <v>0</v>
      </c>
      <c r="BC446">
        <v>0</v>
      </c>
      <c r="BD446">
        <v>0</v>
      </c>
    </row>
    <row r="447" spans="1:56" hidden="1">
      <c r="A447" t="s">
        <v>1870</v>
      </c>
      <c r="B447" t="s">
        <v>1871</v>
      </c>
      <c r="C447" t="s">
        <v>986</v>
      </c>
      <c r="D447" s="88" t="s">
        <v>951</v>
      </c>
      <c r="F447">
        <v>1</v>
      </c>
      <c r="G447">
        <v>554.09</v>
      </c>
      <c r="H447" s="81" t="s">
        <v>3308</v>
      </c>
      <c r="I447" s="81"/>
      <c r="J447" s="91">
        <v>625.94000000000005</v>
      </c>
      <c r="L447" s="78">
        <f>VLOOKUP(A447,Feuil2!$A$2:$BN$2000,66,FALSE)</f>
        <v>1.33</v>
      </c>
      <c r="M447">
        <v>1.3695067999999999</v>
      </c>
      <c r="N447">
        <f t="shared" si="21"/>
        <v>-3.9506799999999842E-2</v>
      </c>
      <c r="O447" s="45">
        <v>1.4</v>
      </c>
      <c r="P447">
        <v>758.83</v>
      </c>
      <c r="Q447" s="83">
        <f t="shared" si="24"/>
        <v>876.31600000000003</v>
      </c>
      <c r="R447">
        <v>910.6</v>
      </c>
      <c r="S447" s="45">
        <f t="shared" si="22"/>
        <v>1051.5791999999999</v>
      </c>
      <c r="AO447">
        <v>0</v>
      </c>
      <c r="AP447">
        <v>0</v>
      </c>
      <c r="AS447">
        <v>0</v>
      </c>
      <c r="AT447">
        <v>0</v>
      </c>
      <c r="AU447">
        <v>100</v>
      </c>
      <c r="AV447">
        <v>100</v>
      </c>
      <c r="AW447">
        <v>0</v>
      </c>
      <c r="AX447">
        <v>0</v>
      </c>
      <c r="AY447">
        <v>0</v>
      </c>
      <c r="BB447">
        <v>0</v>
      </c>
      <c r="BC447">
        <v>0</v>
      </c>
      <c r="BD447">
        <v>0</v>
      </c>
    </row>
    <row r="448" spans="1:56" hidden="1">
      <c r="A448" t="s">
        <v>1873</v>
      </c>
      <c r="B448" t="s">
        <v>1874</v>
      </c>
      <c r="C448" t="s">
        <v>986</v>
      </c>
      <c r="D448" s="88" t="s">
        <v>951</v>
      </c>
      <c r="F448">
        <v>1</v>
      </c>
      <c r="G448">
        <v>577.20000000000005</v>
      </c>
      <c r="H448" s="81" t="s">
        <v>3308</v>
      </c>
      <c r="I448" s="81"/>
      <c r="J448" s="91">
        <v>651.75</v>
      </c>
      <c r="L448" s="78">
        <f>VLOOKUP(A448,Feuil2!$A$2:$BN$2000,66,FALSE)</f>
        <v>1.33</v>
      </c>
      <c r="M448">
        <v>1.3705475</v>
      </c>
      <c r="N448">
        <f t="shared" si="21"/>
        <v>-4.0547499999999959E-2</v>
      </c>
      <c r="O448" s="45">
        <v>1.4</v>
      </c>
      <c r="P448">
        <v>791.08</v>
      </c>
      <c r="Q448" s="83">
        <f t="shared" si="24"/>
        <v>912.44999999999993</v>
      </c>
      <c r="R448">
        <v>949.3</v>
      </c>
      <c r="S448" s="45">
        <f t="shared" si="22"/>
        <v>1094.9399999999998</v>
      </c>
      <c r="AO448">
        <v>0</v>
      </c>
      <c r="AP448">
        <v>0</v>
      </c>
      <c r="AS448">
        <v>0</v>
      </c>
      <c r="AT448">
        <v>0</v>
      </c>
      <c r="AU448">
        <v>100</v>
      </c>
      <c r="AV448">
        <v>100</v>
      </c>
      <c r="AW448">
        <v>0</v>
      </c>
      <c r="AX448">
        <v>0</v>
      </c>
      <c r="AY448">
        <v>0</v>
      </c>
      <c r="BB448">
        <v>0</v>
      </c>
      <c r="BC448">
        <v>0</v>
      </c>
      <c r="BD448">
        <v>0</v>
      </c>
    </row>
    <row r="449" spans="1:56" hidden="1">
      <c r="A449" t="s">
        <v>1876</v>
      </c>
      <c r="B449" t="s">
        <v>1877</v>
      </c>
      <c r="C449" t="s">
        <v>986</v>
      </c>
      <c r="D449" s="88" t="s">
        <v>951</v>
      </c>
      <c r="F449">
        <v>1</v>
      </c>
      <c r="G449">
        <v>718.78</v>
      </c>
      <c r="H449" s="81" t="s">
        <v>3308</v>
      </c>
      <c r="I449" s="81"/>
      <c r="J449" s="91">
        <v>811.9</v>
      </c>
      <c r="L449" s="78">
        <f>VLOOKUP(A449,Feuil2!$A$2:$BN$2000,66,FALSE)</f>
        <v>1.33</v>
      </c>
      <c r="M449">
        <v>1.3697793</v>
      </c>
      <c r="N449">
        <f t="shared" si="21"/>
        <v>-3.9779299999999962E-2</v>
      </c>
      <c r="O449" s="45">
        <v>1.4</v>
      </c>
      <c r="P449">
        <v>984.57</v>
      </c>
      <c r="Q449" s="83">
        <f t="shared" si="24"/>
        <v>1136.6599999999999</v>
      </c>
      <c r="R449" s="34">
        <v>1181.48</v>
      </c>
      <c r="S449" s="45">
        <f t="shared" si="22"/>
        <v>1363.9919999999997</v>
      </c>
      <c r="AO449">
        <v>0</v>
      </c>
      <c r="AP449">
        <v>0</v>
      </c>
      <c r="AS449">
        <v>0</v>
      </c>
      <c r="AT449">
        <v>0</v>
      </c>
      <c r="AU449">
        <v>100</v>
      </c>
      <c r="AV449">
        <v>100</v>
      </c>
      <c r="AW449">
        <v>0</v>
      </c>
      <c r="AX449">
        <v>0</v>
      </c>
      <c r="AY449">
        <v>0</v>
      </c>
      <c r="BB449">
        <v>0</v>
      </c>
      <c r="BC449">
        <v>0</v>
      </c>
      <c r="BD449">
        <v>0</v>
      </c>
    </row>
    <row r="450" spans="1:56" hidden="1">
      <c r="A450" t="s">
        <v>1879</v>
      </c>
      <c r="B450" t="s">
        <v>1880</v>
      </c>
      <c r="C450" t="s">
        <v>986</v>
      </c>
      <c r="D450" s="88" t="s">
        <v>951</v>
      </c>
      <c r="F450">
        <v>1</v>
      </c>
      <c r="G450">
        <v>721.8</v>
      </c>
      <c r="H450" s="81" t="s">
        <v>3308</v>
      </c>
      <c r="I450" s="81"/>
      <c r="J450" s="91">
        <v>814.92</v>
      </c>
      <c r="L450" s="78">
        <f>VLOOKUP(A450,Feuil2!$A$2:$BN$2000,66,FALSE)</f>
        <v>1.33</v>
      </c>
      <c r="M450">
        <v>1.3708091</v>
      </c>
      <c r="N450">
        <f t="shared" si="21"/>
        <v>-4.0809099999999932E-2</v>
      </c>
      <c r="O450" s="45">
        <v>1.4</v>
      </c>
      <c r="P450">
        <v>989.45</v>
      </c>
      <c r="Q450" s="83">
        <f t="shared" si="24"/>
        <v>1140.8879999999999</v>
      </c>
      <c r="R450" s="34">
        <v>1187.3399999999999</v>
      </c>
      <c r="S450" s="45">
        <f t="shared" si="22"/>
        <v>1369.0655999999999</v>
      </c>
      <c r="AO450">
        <v>0</v>
      </c>
      <c r="AP450">
        <v>0</v>
      </c>
      <c r="AS450">
        <v>0</v>
      </c>
      <c r="AT450">
        <v>0</v>
      </c>
      <c r="AU450">
        <v>100</v>
      </c>
      <c r="AV450">
        <v>100</v>
      </c>
      <c r="AW450">
        <v>0</v>
      </c>
      <c r="AX450">
        <v>0</v>
      </c>
      <c r="AY450">
        <v>0</v>
      </c>
      <c r="BB450">
        <v>0</v>
      </c>
      <c r="BC450">
        <v>0</v>
      </c>
      <c r="BD450">
        <v>0</v>
      </c>
    </row>
    <row r="451" spans="1:56" hidden="1">
      <c r="A451" t="s">
        <v>1883</v>
      </c>
      <c r="B451" t="s">
        <v>1884</v>
      </c>
      <c r="C451" t="s">
        <v>986</v>
      </c>
      <c r="D451" s="88" t="s">
        <v>951</v>
      </c>
      <c r="F451">
        <v>1</v>
      </c>
      <c r="G451">
        <v>724.82</v>
      </c>
      <c r="H451" s="81" t="s">
        <v>3308</v>
      </c>
      <c r="I451" s="81"/>
      <c r="J451" s="91">
        <v>817.94</v>
      </c>
      <c r="L451" s="78">
        <f>VLOOKUP(A451,Feuil2!$A$2:$BN$2000,66,FALSE)</f>
        <v>1.33</v>
      </c>
      <c r="M451">
        <v>1.3718716</v>
      </c>
      <c r="N451">
        <f t="shared" ref="N451:N514" si="25">L451-M451</f>
        <v>-4.1871599999999898E-2</v>
      </c>
      <c r="O451" s="45">
        <v>1.4</v>
      </c>
      <c r="P451">
        <v>994.36</v>
      </c>
      <c r="Q451" s="83">
        <f t="shared" si="24"/>
        <v>1145.116</v>
      </c>
      <c r="R451" s="34">
        <v>1193.23</v>
      </c>
      <c r="S451" s="45">
        <f t="shared" ref="S451:S514" si="26">Q451*1.2</f>
        <v>1374.1391999999998</v>
      </c>
      <c r="AO451">
        <v>0</v>
      </c>
      <c r="AP451">
        <v>0</v>
      </c>
      <c r="AS451">
        <v>0</v>
      </c>
      <c r="AT451">
        <v>0</v>
      </c>
      <c r="AU451">
        <v>100</v>
      </c>
      <c r="AV451">
        <v>100</v>
      </c>
      <c r="AW451">
        <v>0</v>
      </c>
      <c r="AX451">
        <v>0</v>
      </c>
      <c r="AY451">
        <v>0</v>
      </c>
      <c r="BB451">
        <v>0</v>
      </c>
      <c r="BC451">
        <v>0</v>
      </c>
      <c r="BD451">
        <v>0</v>
      </c>
    </row>
    <row r="452" spans="1:56" hidden="1">
      <c r="A452" t="s">
        <v>1886</v>
      </c>
      <c r="B452" t="s">
        <v>1887</v>
      </c>
      <c r="C452" t="s">
        <v>986</v>
      </c>
      <c r="D452" s="88" t="s">
        <v>951</v>
      </c>
      <c r="F452">
        <v>1</v>
      </c>
      <c r="G452">
        <v>870.33</v>
      </c>
      <c r="H452" s="81" t="s">
        <v>3308</v>
      </c>
      <c r="I452" s="81"/>
      <c r="J452" s="91">
        <v>982.14</v>
      </c>
      <c r="L452" s="78">
        <f>VLOOKUP(A452,Feuil2!$A$2:$BN$2000,66,FALSE)</f>
        <v>1.33</v>
      </c>
      <c r="M452">
        <v>1.2992197999999999</v>
      </c>
      <c r="N452">
        <f t="shared" si="25"/>
        <v>3.0780200000000146E-2</v>
      </c>
      <c r="O452" s="45">
        <v>1.4</v>
      </c>
      <c r="P452" s="34">
        <v>1130.75</v>
      </c>
      <c r="Q452" s="83">
        <f t="shared" si="24"/>
        <v>1374.9959999999999</v>
      </c>
      <c r="R452" s="34">
        <v>1356.9</v>
      </c>
      <c r="S452" s="45">
        <f t="shared" si="26"/>
        <v>1649.9951999999998</v>
      </c>
      <c r="AO452">
        <v>0</v>
      </c>
      <c r="AP452">
        <v>0</v>
      </c>
      <c r="AS452">
        <v>0</v>
      </c>
      <c r="AT452">
        <v>0</v>
      </c>
      <c r="AU452">
        <v>100</v>
      </c>
      <c r="AV452">
        <v>100</v>
      </c>
      <c r="AW452">
        <v>0</v>
      </c>
      <c r="AX452">
        <v>0</v>
      </c>
      <c r="AY452">
        <v>0</v>
      </c>
      <c r="BB452">
        <v>0</v>
      </c>
      <c r="BC452">
        <v>0</v>
      </c>
      <c r="BD452">
        <v>0</v>
      </c>
    </row>
    <row r="453" spans="1:56" hidden="1">
      <c r="A453" t="s">
        <v>1889</v>
      </c>
      <c r="B453" t="s">
        <v>1890</v>
      </c>
      <c r="C453" t="s">
        <v>986</v>
      </c>
      <c r="D453" s="88" t="s">
        <v>951</v>
      </c>
      <c r="F453">
        <v>1</v>
      </c>
      <c r="G453">
        <v>1062.27</v>
      </c>
      <c r="H453" s="81" t="s">
        <v>3308</v>
      </c>
      <c r="I453" s="81"/>
      <c r="J453" s="91">
        <v>1199.81</v>
      </c>
      <c r="L453" s="78">
        <f>VLOOKUP(A453,Feuil2!$A$2:$BN$2000,66,FALSE)</f>
        <v>1.33</v>
      </c>
      <c r="M453">
        <v>1.3698965000000001</v>
      </c>
      <c r="N453">
        <f t="shared" si="25"/>
        <v>-3.9896500000000001E-2</v>
      </c>
      <c r="O453" s="45">
        <v>1.4</v>
      </c>
      <c r="P453" s="34">
        <v>1455.2</v>
      </c>
      <c r="Q453" s="83">
        <f t="shared" si="24"/>
        <v>1679.7339999999999</v>
      </c>
      <c r="R453" s="34">
        <v>1746.24</v>
      </c>
      <c r="S453" s="45">
        <f t="shared" si="26"/>
        <v>2015.6807999999999</v>
      </c>
      <c r="AO453">
        <v>0</v>
      </c>
      <c r="AP453">
        <v>0</v>
      </c>
      <c r="AS453">
        <v>0</v>
      </c>
      <c r="AT453">
        <v>0</v>
      </c>
      <c r="AU453">
        <v>100</v>
      </c>
      <c r="AV453">
        <v>100</v>
      </c>
      <c r="AW453">
        <v>0</v>
      </c>
      <c r="AX453">
        <v>0</v>
      </c>
      <c r="AY453">
        <v>0</v>
      </c>
      <c r="BB453">
        <v>0</v>
      </c>
      <c r="BC453">
        <v>0</v>
      </c>
      <c r="BD453">
        <v>0</v>
      </c>
    </row>
    <row r="454" spans="1:56" hidden="1">
      <c r="A454" t="s">
        <v>1892</v>
      </c>
      <c r="B454" t="s">
        <v>1893</v>
      </c>
      <c r="C454" t="s">
        <v>986</v>
      </c>
      <c r="D454" s="88" t="s">
        <v>951</v>
      </c>
      <c r="F454">
        <v>1</v>
      </c>
      <c r="G454">
        <v>1176.96</v>
      </c>
      <c r="H454" s="81" t="s">
        <v>3308</v>
      </c>
      <c r="I454" s="81"/>
      <c r="J454" s="91">
        <v>1328.25</v>
      </c>
      <c r="L454" s="78">
        <f>VLOOKUP(A454,Feuil2!$A$2:$BN$2000,66,FALSE)</f>
        <v>1.33</v>
      </c>
      <c r="M454">
        <v>1.3717033999999999</v>
      </c>
      <c r="N454">
        <f t="shared" si="25"/>
        <v>-4.1703399999999835E-2</v>
      </c>
      <c r="O454" s="45">
        <v>1.4</v>
      </c>
      <c r="P454" s="34">
        <v>1614.44</v>
      </c>
      <c r="Q454" s="83">
        <f t="shared" si="24"/>
        <v>1859.55</v>
      </c>
      <c r="R454" s="34">
        <v>1937.33</v>
      </c>
      <c r="S454" s="45">
        <f t="shared" si="26"/>
        <v>2231.46</v>
      </c>
      <c r="AO454">
        <v>0</v>
      </c>
      <c r="AP454">
        <v>0</v>
      </c>
      <c r="AS454">
        <v>0</v>
      </c>
      <c r="AT454">
        <v>0</v>
      </c>
      <c r="AU454">
        <v>100</v>
      </c>
      <c r="AV454">
        <v>100</v>
      </c>
      <c r="AW454">
        <v>0</v>
      </c>
      <c r="AX454">
        <v>0</v>
      </c>
      <c r="AY454">
        <v>0</v>
      </c>
      <c r="BB454">
        <v>0</v>
      </c>
      <c r="BC454">
        <v>0</v>
      </c>
      <c r="BD454">
        <v>0</v>
      </c>
    </row>
    <row r="455" spans="1:56" hidden="1">
      <c r="A455" t="s">
        <v>1895</v>
      </c>
      <c r="B455" t="s">
        <v>1896</v>
      </c>
      <c r="C455" t="s">
        <v>986</v>
      </c>
      <c r="D455" s="88" t="s">
        <v>951</v>
      </c>
      <c r="F455">
        <v>1</v>
      </c>
      <c r="G455">
        <v>1183</v>
      </c>
      <c r="H455" s="81" t="s">
        <v>3308</v>
      </c>
      <c r="I455" s="81"/>
      <c r="J455" s="91">
        <v>1334.29</v>
      </c>
      <c r="L455" s="78">
        <f>VLOOKUP(A455,Feuil2!$A$2:$BN$2000,66,FALSE)</f>
        <v>1.33</v>
      </c>
      <c r="M455">
        <v>1.3729754999999999</v>
      </c>
      <c r="N455">
        <f t="shared" si="25"/>
        <v>-4.2975499999999833E-2</v>
      </c>
      <c r="O455" s="45">
        <v>1.4</v>
      </c>
      <c r="P455" s="34">
        <v>1624.23</v>
      </c>
      <c r="Q455" s="83">
        <f t="shared" si="24"/>
        <v>1868.0059999999999</v>
      </c>
      <c r="R455" s="34">
        <v>1949.08</v>
      </c>
      <c r="S455" s="45">
        <f t="shared" si="26"/>
        <v>2241.6071999999999</v>
      </c>
      <c r="AO455">
        <v>0</v>
      </c>
      <c r="AP455">
        <v>0</v>
      </c>
      <c r="AS455">
        <v>0</v>
      </c>
      <c r="AT455">
        <v>0</v>
      </c>
      <c r="AU455">
        <v>100</v>
      </c>
      <c r="AV455">
        <v>100</v>
      </c>
      <c r="AW455">
        <v>0</v>
      </c>
      <c r="AX455">
        <v>0</v>
      </c>
      <c r="AY455">
        <v>0</v>
      </c>
      <c r="BB455">
        <v>0</v>
      </c>
      <c r="BC455">
        <v>0</v>
      </c>
      <c r="BD455">
        <v>0</v>
      </c>
    </row>
    <row r="456" spans="1:56" hidden="1">
      <c r="A456" t="s">
        <v>1898</v>
      </c>
      <c r="B456" t="s">
        <v>1899</v>
      </c>
      <c r="C456" t="s">
        <v>986</v>
      </c>
      <c r="D456" s="88" t="s">
        <v>951</v>
      </c>
      <c r="F456">
        <v>1</v>
      </c>
      <c r="G456">
        <v>1176.96</v>
      </c>
      <c r="H456" s="81" t="s">
        <v>3308</v>
      </c>
      <c r="I456" s="81"/>
      <c r="J456" s="91">
        <v>1328.25</v>
      </c>
      <c r="L456" s="78">
        <f>VLOOKUP(A456,Feuil2!$A$2:$BN$2000,66,FALSE)</f>
        <v>1.33</v>
      </c>
      <c r="M456">
        <v>1.3717033999999999</v>
      </c>
      <c r="N456">
        <f t="shared" si="25"/>
        <v>-4.1703399999999835E-2</v>
      </c>
      <c r="O456" s="45">
        <v>1.4</v>
      </c>
      <c r="P456" s="34">
        <v>1614.44</v>
      </c>
      <c r="Q456" s="83">
        <f t="shared" si="24"/>
        <v>1859.55</v>
      </c>
      <c r="R456" s="34">
        <v>1937.33</v>
      </c>
      <c r="S456" s="45">
        <f t="shared" si="26"/>
        <v>2231.46</v>
      </c>
      <c r="AO456">
        <v>0</v>
      </c>
      <c r="AP456">
        <v>0</v>
      </c>
      <c r="AS456">
        <v>0</v>
      </c>
      <c r="AT456">
        <v>0</v>
      </c>
      <c r="AU456">
        <v>100</v>
      </c>
      <c r="AV456">
        <v>100</v>
      </c>
      <c r="AW456">
        <v>0</v>
      </c>
      <c r="AX456">
        <v>0</v>
      </c>
      <c r="AY456">
        <v>0</v>
      </c>
      <c r="BB456">
        <v>0</v>
      </c>
      <c r="BC456">
        <v>0</v>
      </c>
      <c r="BD456">
        <v>0</v>
      </c>
    </row>
    <row r="457" spans="1:56" hidden="1">
      <c r="A457" t="s">
        <v>1931</v>
      </c>
      <c r="B457" t="s">
        <v>1932</v>
      </c>
      <c r="C457" t="s">
        <v>986</v>
      </c>
      <c r="D457" s="88" t="s">
        <v>951</v>
      </c>
      <c r="F457">
        <v>1</v>
      </c>
      <c r="G457">
        <v>701.05</v>
      </c>
      <c r="H457" s="81" t="s">
        <v>3308</v>
      </c>
      <c r="I457" s="81"/>
      <c r="J457" s="91">
        <v>791.78</v>
      </c>
      <c r="L457" s="78">
        <f>VLOOKUP(A457,Feuil2!$A$2:$BN$2000,66,FALSE)</f>
        <v>1.33</v>
      </c>
      <c r="M457">
        <v>1.3699878999999999</v>
      </c>
      <c r="N457">
        <f t="shared" si="25"/>
        <v>-3.9987899999999854E-2</v>
      </c>
      <c r="O457" s="45">
        <v>1.4</v>
      </c>
      <c r="P457">
        <v>960.43</v>
      </c>
      <c r="Q457" s="83">
        <f t="shared" si="24"/>
        <v>1108.492</v>
      </c>
      <c r="R457" s="34">
        <v>1152.52</v>
      </c>
      <c r="S457" s="45">
        <f t="shared" si="26"/>
        <v>1330.1904</v>
      </c>
      <c r="AO457">
        <v>0</v>
      </c>
      <c r="AP457">
        <v>0</v>
      </c>
      <c r="AS457">
        <v>0</v>
      </c>
      <c r="AT457">
        <v>0</v>
      </c>
      <c r="AU457">
        <v>100</v>
      </c>
      <c r="AV457">
        <v>100</v>
      </c>
      <c r="AW457">
        <v>0</v>
      </c>
      <c r="AX457">
        <v>0</v>
      </c>
      <c r="AY457">
        <v>0</v>
      </c>
      <c r="BB457">
        <v>0</v>
      </c>
      <c r="BC457">
        <v>0</v>
      </c>
      <c r="BD457">
        <v>0</v>
      </c>
    </row>
    <row r="458" spans="1:56" hidden="1">
      <c r="A458" t="s">
        <v>1934</v>
      </c>
      <c r="B458" t="s">
        <v>1935</v>
      </c>
      <c r="C458" t="s">
        <v>986</v>
      </c>
      <c r="D458" s="88" t="s">
        <v>951</v>
      </c>
      <c r="F458">
        <v>1</v>
      </c>
      <c r="G458">
        <v>1373.72</v>
      </c>
      <c r="H458" s="81" t="s">
        <v>3308</v>
      </c>
      <c r="I458" s="81"/>
      <c r="J458" s="91">
        <v>1549.77</v>
      </c>
      <c r="L458" s="78">
        <f>VLOOKUP(A458,Feuil2!$A$2:$BN$2000,66,FALSE)</f>
        <v>1.33</v>
      </c>
      <c r="M458">
        <v>1.3724558</v>
      </c>
      <c r="N458">
        <f t="shared" si="25"/>
        <v>-4.2455799999999932E-2</v>
      </c>
      <c r="O458" s="45">
        <v>1.4</v>
      </c>
      <c r="P458" s="34">
        <v>1885.37</v>
      </c>
      <c r="Q458" s="83">
        <f t="shared" si="24"/>
        <v>2169.6779999999999</v>
      </c>
      <c r="R458" s="34">
        <v>2262.44</v>
      </c>
      <c r="S458" s="45">
        <f t="shared" si="26"/>
        <v>2603.6135999999997</v>
      </c>
      <c r="AO458">
        <v>0</v>
      </c>
      <c r="AP458">
        <v>0</v>
      </c>
      <c r="AS458">
        <v>0</v>
      </c>
      <c r="AT458">
        <v>0</v>
      </c>
      <c r="AU458">
        <v>100</v>
      </c>
      <c r="AV458">
        <v>100</v>
      </c>
      <c r="AW458">
        <v>0</v>
      </c>
      <c r="AX458">
        <v>0</v>
      </c>
      <c r="AY458">
        <v>0</v>
      </c>
      <c r="BB458">
        <v>0</v>
      </c>
      <c r="BC458">
        <v>0</v>
      </c>
      <c r="BD458">
        <v>0</v>
      </c>
    </row>
    <row r="459" spans="1:56" hidden="1">
      <c r="A459" t="s">
        <v>1937</v>
      </c>
      <c r="B459" t="s">
        <v>1938</v>
      </c>
      <c r="C459" t="s">
        <v>986</v>
      </c>
      <c r="D459" s="88" t="s">
        <v>951</v>
      </c>
      <c r="E459" t="s">
        <v>1089</v>
      </c>
      <c r="F459">
        <v>1</v>
      </c>
      <c r="G459">
        <v>285.2</v>
      </c>
      <c r="H459" s="81" t="s">
        <v>3308</v>
      </c>
      <c r="I459" s="81"/>
      <c r="J459" s="91">
        <v>322.42</v>
      </c>
      <c r="L459" s="78">
        <f>VLOOKUP(A459,Feuil2!$A$2:$BN$2000,66,FALSE)</f>
        <v>1.33</v>
      </c>
      <c r="M459">
        <v>1.3679523</v>
      </c>
      <c r="N459">
        <f t="shared" si="25"/>
        <v>-3.7952299999999939E-2</v>
      </c>
      <c r="O459" s="45">
        <v>1.4</v>
      </c>
      <c r="P459">
        <v>390.14</v>
      </c>
      <c r="Q459" s="83">
        <f t="shared" si="24"/>
        <v>451.38799999999998</v>
      </c>
      <c r="R459">
        <v>468.17</v>
      </c>
      <c r="S459" s="45">
        <f t="shared" si="26"/>
        <v>541.66559999999993</v>
      </c>
      <c r="AO459">
        <v>0</v>
      </c>
      <c r="AP459">
        <v>0</v>
      </c>
      <c r="AS459">
        <v>0</v>
      </c>
      <c r="AT459">
        <v>0</v>
      </c>
      <c r="AU459">
        <v>100</v>
      </c>
      <c r="AV459">
        <v>100</v>
      </c>
      <c r="AW459">
        <v>0</v>
      </c>
      <c r="AX459">
        <v>0</v>
      </c>
      <c r="AY459">
        <v>0</v>
      </c>
      <c r="BB459">
        <v>0</v>
      </c>
      <c r="BC459">
        <v>0</v>
      </c>
      <c r="BD459">
        <v>0</v>
      </c>
    </row>
    <row r="460" spans="1:56" hidden="1">
      <c r="A460" t="s">
        <v>1946</v>
      </c>
      <c r="B460" t="s">
        <v>1947</v>
      </c>
      <c r="C460" t="s">
        <v>986</v>
      </c>
      <c r="D460" s="88" t="s">
        <v>951</v>
      </c>
      <c r="F460">
        <v>1</v>
      </c>
      <c r="G460">
        <v>817.85</v>
      </c>
      <c r="H460" s="81" t="s">
        <v>3308</v>
      </c>
      <c r="I460" s="81"/>
      <c r="J460" s="91">
        <v>923.43</v>
      </c>
      <c r="L460" s="78">
        <f>VLOOKUP(A460,Feuil2!$A$2:$BN$2000,66,FALSE)</f>
        <v>1.33</v>
      </c>
      <c r="M460">
        <v>1.3706181</v>
      </c>
      <c r="N460">
        <f t="shared" si="25"/>
        <v>-4.0618099999999879E-2</v>
      </c>
      <c r="O460" s="45">
        <v>1.4</v>
      </c>
      <c r="P460" s="34">
        <v>1120.96</v>
      </c>
      <c r="Q460" s="83">
        <f t="shared" si="24"/>
        <v>1292.8019999999999</v>
      </c>
      <c r="R460" s="34">
        <v>1345.15</v>
      </c>
      <c r="S460" s="45">
        <f t="shared" si="26"/>
        <v>1551.3623999999998</v>
      </c>
      <c r="AO460">
        <v>0</v>
      </c>
      <c r="AP460">
        <v>0</v>
      </c>
      <c r="AS460">
        <v>0</v>
      </c>
      <c r="AT460">
        <v>0</v>
      </c>
      <c r="AU460">
        <v>100</v>
      </c>
      <c r="AV460">
        <v>100</v>
      </c>
      <c r="AW460">
        <v>0</v>
      </c>
      <c r="AX460">
        <v>0</v>
      </c>
      <c r="AY460">
        <v>0</v>
      </c>
      <c r="BB460">
        <v>0</v>
      </c>
      <c r="BC460">
        <v>0</v>
      </c>
      <c r="BD460">
        <v>0</v>
      </c>
    </row>
    <row r="461" spans="1:56" hidden="1">
      <c r="A461" t="s">
        <v>1964</v>
      </c>
      <c r="B461" t="s">
        <v>1965</v>
      </c>
      <c r="C461" t="s">
        <v>986</v>
      </c>
      <c r="D461" s="88" t="s">
        <v>951</v>
      </c>
      <c r="F461">
        <v>1</v>
      </c>
      <c r="G461">
        <v>939.74</v>
      </c>
      <c r="H461" s="81" t="s">
        <v>3308</v>
      </c>
      <c r="I461" s="81"/>
      <c r="J461" s="91">
        <v>1060.8599999999999</v>
      </c>
      <c r="L461" s="78">
        <f>VLOOKUP(A461,Feuil2!$A$2:$BN$2000,66,FALSE)</f>
        <v>1.33</v>
      </c>
      <c r="M461">
        <v>1.3710601</v>
      </c>
      <c r="N461">
        <f t="shared" si="25"/>
        <v>-4.1060099999999933E-2</v>
      </c>
      <c r="O461" s="45">
        <v>1.4</v>
      </c>
      <c r="P461" s="34">
        <v>1288.44</v>
      </c>
      <c r="Q461" s="83">
        <f t="shared" si="24"/>
        <v>1485.2039999999997</v>
      </c>
      <c r="R461" s="34">
        <v>1546.13</v>
      </c>
      <c r="S461" s="45">
        <f t="shared" si="26"/>
        <v>1782.2447999999997</v>
      </c>
      <c r="AO461">
        <v>0</v>
      </c>
      <c r="AP461">
        <v>0</v>
      </c>
      <c r="AS461">
        <v>0</v>
      </c>
      <c r="AT461">
        <v>0</v>
      </c>
      <c r="AU461">
        <v>100</v>
      </c>
      <c r="AV461">
        <v>100</v>
      </c>
      <c r="AW461">
        <v>0</v>
      </c>
      <c r="AX461">
        <v>0</v>
      </c>
      <c r="AY461">
        <v>0</v>
      </c>
      <c r="BB461">
        <v>0</v>
      </c>
      <c r="BC461">
        <v>0</v>
      </c>
      <c r="BD461">
        <v>0</v>
      </c>
    </row>
    <row r="462" spans="1:56" hidden="1">
      <c r="A462" t="s">
        <v>1969</v>
      </c>
      <c r="B462" t="s">
        <v>1970</v>
      </c>
      <c r="C462" t="s">
        <v>986</v>
      </c>
      <c r="D462" s="88" t="s">
        <v>951</v>
      </c>
      <c r="F462">
        <v>1</v>
      </c>
      <c r="G462">
        <v>945.78</v>
      </c>
      <c r="H462" s="81" t="s">
        <v>3308</v>
      </c>
      <c r="I462" s="81"/>
      <c r="J462" s="91">
        <v>1066.9000000000001</v>
      </c>
      <c r="L462" s="78">
        <f>VLOOKUP(A462,Feuil2!$A$2:$BN$2000,66,FALSE)</f>
        <v>1.33</v>
      </c>
      <c r="M462">
        <v>1.3726554</v>
      </c>
      <c r="N462">
        <f t="shared" si="25"/>
        <v>-4.2655399999999899E-2</v>
      </c>
      <c r="O462" s="45">
        <v>1.4</v>
      </c>
      <c r="P462" s="34">
        <v>1298.23</v>
      </c>
      <c r="Q462" s="83">
        <f t="shared" si="24"/>
        <v>1493.66</v>
      </c>
      <c r="R462" s="34">
        <v>1557.88</v>
      </c>
      <c r="S462" s="45">
        <f t="shared" si="26"/>
        <v>1792.3920000000001</v>
      </c>
      <c r="AO462">
        <v>0</v>
      </c>
      <c r="AP462">
        <v>0</v>
      </c>
      <c r="AS462">
        <v>0</v>
      </c>
      <c r="AT462">
        <v>0</v>
      </c>
      <c r="AU462">
        <v>100</v>
      </c>
      <c r="AV462">
        <v>100</v>
      </c>
      <c r="AW462">
        <v>0</v>
      </c>
      <c r="AX462">
        <v>0</v>
      </c>
      <c r="AY462">
        <v>0</v>
      </c>
      <c r="BB462">
        <v>0</v>
      </c>
      <c r="BC462">
        <v>0</v>
      </c>
      <c r="BD462">
        <v>0</v>
      </c>
    </row>
    <row r="463" spans="1:56" hidden="1">
      <c r="A463" t="s">
        <v>2129</v>
      </c>
      <c r="B463" t="s">
        <v>2130</v>
      </c>
      <c r="C463" t="s">
        <v>986</v>
      </c>
      <c r="D463" s="88" t="s">
        <v>951</v>
      </c>
      <c r="F463">
        <v>1</v>
      </c>
      <c r="G463">
        <v>7.9059999999999997</v>
      </c>
      <c r="H463" s="81" t="s">
        <v>3311</v>
      </c>
      <c r="I463" s="81"/>
      <c r="J463" s="91">
        <v>7.9059999999999997</v>
      </c>
      <c r="L463" s="78">
        <f>VLOOKUP(A463,Feuil2!$A$2:$BN$2000,66,FALSE)</f>
        <v>1.5</v>
      </c>
      <c r="M463">
        <v>1.5002024</v>
      </c>
      <c r="N463">
        <f t="shared" si="25"/>
        <v>-2.0240000000004699E-4</v>
      </c>
      <c r="O463" s="45">
        <v>1.5</v>
      </c>
      <c r="P463">
        <v>11.86</v>
      </c>
      <c r="Q463" s="83">
        <f t="shared" si="24"/>
        <v>11.859</v>
      </c>
      <c r="R463">
        <v>14.23</v>
      </c>
      <c r="S463" s="45">
        <f t="shared" si="26"/>
        <v>14.2308</v>
      </c>
      <c r="V463">
        <v>1</v>
      </c>
      <c r="W463">
        <v>1</v>
      </c>
      <c r="AO463">
        <v>0</v>
      </c>
      <c r="AP463">
        <v>0</v>
      </c>
      <c r="AS463">
        <v>0</v>
      </c>
      <c r="AT463">
        <v>0</v>
      </c>
      <c r="AU463">
        <v>100</v>
      </c>
      <c r="AV463">
        <v>100</v>
      </c>
      <c r="AW463">
        <v>0</v>
      </c>
      <c r="AX463">
        <v>0</v>
      </c>
      <c r="AY463">
        <v>0</v>
      </c>
      <c r="BB463">
        <v>0</v>
      </c>
      <c r="BC463">
        <v>0</v>
      </c>
      <c r="BD463">
        <v>0</v>
      </c>
    </row>
    <row r="464" spans="1:56" hidden="1">
      <c r="A464" t="s">
        <v>2242</v>
      </c>
      <c r="B464" t="s">
        <v>2243</v>
      </c>
      <c r="C464" t="s">
        <v>986</v>
      </c>
      <c r="D464" s="88" t="s">
        <v>951</v>
      </c>
      <c r="F464">
        <v>1</v>
      </c>
      <c r="G464">
        <v>782.62</v>
      </c>
      <c r="H464" s="81" t="s">
        <v>3308</v>
      </c>
      <c r="I464" s="81"/>
      <c r="J464" s="91">
        <v>883.49</v>
      </c>
      <c r="L464" s="78">
        <f>VLOOKUP(A464,Feuil2!$A$2:$BN$2000,66,FALSE)</f>
        <v>1.33</v>
      </c>
      <c r="M464">
        <v>1.3594976000000001</v>
      </c>
      <c r="N464">
        <f t="shared" si="25"/>
        <v>-2.9497600000000013E-2</v>
      </c>
      <c r="O464" s="45">
        <v>1.4</v>
      </c>
      <c r="P464" s="34">
        <v>1063.97</v>
      </c>
      <c r="Q464" s="83">
        <f t="shared" si="24"/>
        <v>1236.886</v>
      </c>
      <c r="R464" s="34">
        <v>1276.76</v>
      </c>
      <c r="S464" s="45">
        <f t="shared" si="26"/>
        <v>1484.2631999999999</v>
      </c>
      <c r="AO464">
        <v>0</v>
      </c>
      <c r="AP464">
        <v>0</v>
      </c>
      <c r="AS464">
        <v>0</v>
      </c>
      <c r="AT464">
        <v>0</v>
      </c>
      <c r="AU464">
        <v>100</v>
      </c>
      <c r="AV464">
        <v>100</v>
      </c>
      <c r="AW464">
        <v>0</v>
      </c>
      <c r="AX464">
        <v>0</v>
      </c>
      <c r="AY464">
        <v>0</v>
      </c>
      <c r="BB464">
        <v>0</v>
      </c>
      <c r="BC464">
        <v>0</v>
      </c>
      <c r="BD464">
        <v>0</v>
      </c>
    </row>
    <row r="465" spans="1:56" hidden="1">
      <c r="A465" t="s">
        <v>2245</v>
      </c>
      <c r="B465" t="s">
        <v>2246</v>
      </c>
      <c r="C465" t="s">
        <v>986</v>
      </c>
      <c r="D465" s="88" t="s">
        <v>951</v>
      </c>
      <c r="F465">
        <v>1</v>
      </c>
      <c r="G465">
        <v>1166.49</v>
      </c>
      <c r="H465" s="81" t="s">
        <v>3308</v>
      </c>
      <c r="I465" s="81"/>
      <c r="J465" s="91">
        <v>1315.57</v>
      </c>
      <c r="L465" s="78">
        <f>VLOOKUP(A465,Feuil2!$A$2:$BN$2000,66,FALSE)</f>
        <v>1.33</v>
      </c>
      <c r="M465">
        <v>1.3731365</v>
      </c>
      <c r="N465">
        <f t="shared" si="25"/>
        <v>-4.3136499999999911E-2</v>
      </c>
      <c r="O465" s="45">
        <v>1.4</v>
      </c>
      <c r="P465" s="34">
        <v>1601.75</v>
      </c>
      <c r="Q465" s="83">
        <f t="shared" si="24"/>
        <v>1841.7979999999998</v>
      </c>
      <c r="R465" s="34">
        <v>1922.1</v>
      </c>
      <c r="S465" s="45">
        <f t="shared" si="26"/>
        <v>2210.1575999999995</v>
      </c>
      <c r="AO465">
        <v>0</v>
      </c>
      <c r="AP465">
        <v>0</v>
      </c>
      <c r="AS465">
        <v>0</v>
      </c>
      <c r="AT465">
        <v>0</v>
      </c>
      <c r="AU465">
        <v>100</v>
      </c>
      <c r="AV465">
        <v>100</v>
      </c>
      <c r="AW465">
        <v>0</v>
      </c>
      <c r="AX465">
        <v>0</v>
      </c>
      <c r="AY465">
        <v>0</v>
      </c>
      <c r="BB465">
        <v>0</v>
      </c>
      <c r="BC465">
        <v>0</v>
      </c>
      <c r="BD465">
        <v>0</v>
      </c>
    </row>
    <row r="466" spans="1:56" hidden="1">
      <c r="A466" t="s">
        <v>2549</v>
      </c>
      <c r="B466" t="s">
        <v>2550</v>
      </c>
      <c r="C466" t="s">
        <v>986</v>
      </c>
      <c r="D466" s="88" t="s">
        <v>951</v>
      </c>
      <c r="F466">
        <v>1</v>
      </c>
      <c r="G466">
        <v>98.57</v>
      </c>
      <c r="H466" s="81" t="s">
        <v>3311</v>
      </c>
      <c r="I466" s="81"/>
      <c r="J466" s="91">
        <v>98.57</v>
      </c>
      <c r="L466" s="78" t="e">
        <f>VLOOKUP(A466,Feuil2!$A$2:$BN$2000,66,FALSE)</f>
        <v>#N/A</v>
      </c>
      <c r="M466">
        <v>2.2070609999999999</v>
      </c>
      <c r="N466" t="e">
        <f t="shared" si="25"/>
        <v>#N/A</v>
      </c>
      <c r="O466" s="45">
        <v>2.25</v>
      </c>
      <c r="P466">
        <v>217.55</v>
      </c>
      <c r="Q466" s="83">
        <f t="shared" si="24"/>
        <v>221.78249999999997</v>
      </c>
      <c r="R466">
        <v>261.06</v>
      </c>
      <c r="S466" s="45">
        <f t="shared" si="26"/>
        <v>266.13899999999995</v>
      </c>
      <c r="U466">
        <v>1</v>
      </c>
      <c r="AO466">
        <v>0</v>
      </c>
      <c r="AP466">
        <v>0</v>
      </c>
      <c r="AS466">
        <v>0</v>
      </c>
      <c r="AT466">
        <v>0</v>
      </c>
      <c r="AU466">
        <v>100</v>
      </c>
      <c r="AV466">
        <v>100</v>
      </c>
      <c r="AW466">
        <v>0</v>
      </c>
      <c r="AX466">
        <v>0</v>
      </c>
      <c r="AY466">
        <v>0</v>
      </c>
      <c r="BB466">
        <v>0</v>
      </c>
      <c r="BC466">
        <v>0</v>
      </c>
      <c r="BD466">
        <v>0</v>
      </c>
    </row>
    <row r="467" spans="1:56" hidden="1">
      <c r="A467" t="s">
        <v>963</v>
      </c>
      <c r="B467" t="s">
        <v>964</v>
      </c>
      <c r="C467" t="s">
        <v>967</v>
      </c>
      <c r="D467" s="88" t="s">
        <v>951</v>
      </c>
      <c r="F467">
        <v>1</v>
      </c>
      <c r="G467">
        <v>2.5049999999999999</v>
      </c>
      <c r="H467" s="81" t="s">
        <v>3318</v>
      </c>
      <c r="I467" s="81"/>
      <c r="J467" s="91">
        <v>2.5049999999999999</v>
      </c>
      <c r="L467" s="78">
        <f>VLOOKUP(A467,Feuil2!$A$2:$BN$2000,66,FALSE)</f>
        <v>2</v>
      </c>
      <c r="M467">
        <v>2</v>
      </c>
      <c r="N467">
        <f t="shared" si="25"/>
        <v>0</v>
      </c>
      <c r="O467" s="45">
        <v>2</v>
      </c>
      <c r="P467">
        <v>5.01</v>
      </c>
      <c r="Q467" s="83">
        <f t="shared" si="24"/>
        <v>5.01</v>
      </c>
      <c r="R467">
        <v>6.01</v>
      </c>
      <c r="S467" s="45">
        <f t="shared" si="26"/>
        <v>6.0119999999999996</v>
      </c>
      <c r="AO467">
        <v>0</v>
      </c>
      <c r="AP467">
        <v>0</v>
      </c>
      <c r="AS467">
        <v>0</v>
      </c>
      <c r="AT467">
        <v>0</v>
      </c>
      <c r="AU467">
        <v>100</v>
      </c>
      <c r="AV467">
        <v>100</v>
      </c>
      <c r="AW467">
        <v>0</v>
      </c>
      <c r="AX467">
        <v>0</v>
      </c>
      <c r="AY467">
        <v>0</v>
      </c>
      <c r="BB467">
        <v>0</v>
      </c>
      <c r="BC467">
        <v>0</v>
      </c>
      <c r="BD467">
        <v>0</v>
      </c>
    </row>
    <row r="468" spans="1:56" hidden="1">
      <c r="A468" t="s">
        <v>987</v>
      </c>
      <c r="B468" t="s">
        <v>988</v>
      </c>
      <c r="C468" t="s">
        <v>967</v>
      </c>
      <c r="D468" s="88" t="s">
        <v>951</v>
      </c>
      <c r="E468">
        <v>1</v>
      </c>
      <c r="F468">
        <v>1</v>
      </c>
      <c r="G468">
        <v>1.1599999999999999</v>
      </c>
      <c r="H468" s="81" t="s">
        <v>3308</v>
      </c>
      <c r="I468" s="81"/>
      <c r="J468" s="93">
        <v>0.80300000000000005</v>
      </c>
      <c r="L468" s="78">
        <f>VLOOKUP(A468,Feuil2!$A$2:$BN$2000,66,FALSE)</f>
        <v>1.5</v>
      </c>
      <c r="M468">
        <v>1.5</v>
      </c>
      <c r="N468">
        <f t="shared" si="25"/>
        <v>0</v>
      </c>
      <c r="O468" s="45">
        <v>2.25</v>
      </c>
      <c r="P468">
        <v>1.74</v>
      </c>
      <c r="Q468" s="83">
        <f t="shared" si="24"/>
        <v>1.8067500000000001</v>
      </c>
      <c r="R468">
        <v>2.09</v>
      </c>
      <c r="S468" s="45">
        <f t="shared" si="26"/>
        <v>2.1680999999999999</v>
      </c>
      <c r="AG468">
        <v>55</v>
      </c>
      <c r="AO468">
        <v>0</v>
      </c>
      <c r="AP468">
        <v>0</v>
      </c>
      <c r="AS468">
        <v>0</v>
      </c>
      <c r="AT468">
        <v>0</v>
      </c>
      <c r="AU468">
        <v>100</v>
      </c>
      <c r="AV468">
        <v>100</v>
      </c>
      <c r="AW468">
        <v>0</v>
      </c>
      <c r="AX468">
        <v>0</v>
      </c>
      <c r="AY468">
        <v>0</v>
      </c>
      <c r="BB468">
        <v>0</v>
      </c>
      <c r="BC468">
        <v>0</v>
      </c>
      <c r="BD468">
        <v>0</v>
      </c>
    </row>
    <row r="469" spans="1:56" hidden="1">
      <c r="A469" t="s">
        <v>1026</v>
      </c>
      <c r="B469" t="s">
        <v>1027</v>
      </c>
      <c r="C469" t="s">
        <v>967</v>
      </c>
      <c r="D469" s="88" t="s">
        <v>951</v>
      </c>
      <c r="F469">
        <v>1</v>
      </c>
      <c r="G469">
        <v>0.79</v>
      </c>
      <c r="H469" s="81" t="s">
        <v>3308</v>
      </c>
      <c r="I469" s="81"/>
      <c r="J469" s="93">
        <v>0.56999999999999995</v>
      </c>
      <c r="L469" s="78">
        <f>VLOOKUP(A469,Feuil2!$A$2:$BN$2000,66,FALSE)</f>
        <v>1.5</v>
      </c>
      <c r="M469">
        <v>1.5063291000000001</v>
      </c>
      <c r="N469">
        <f t="shared" si="25"/>
        <v>-6.3291000000000874E-3</v>
      </c>
      <c r="O469" s="45">
        <v>2.25</v>
      </c>
      <c r="P469">
        <v>1.19</v>
      </c>
      <c r="Q469" s="83">
        <f t="shared" si="24"/>
        <v>1.2825</v>
      </c>
      <c r="R469">
        <v>1.43</v>
      </c>
      <c r="S469" s="45">
        <f t="shared" si="26"/>
        <v>1.5389999999999999</v>
      </c>
      <c r="AG469">
        <v>128</v>
      </c>
      <c r="AO469">
        <v>0</v>
      </c>
      <c r="AP469">
        <v>0</v>
      </c>
      <c r="AS469">
        <v>0</v>
      </c>
      <c r="AT469">
        <v>0</v>
      </c>
      <c r="AU469">
        <v>100</v>
      </c>
      <c r="AV469">
        <v>100</v>
      </c>
      <c r="AW469">
        <v>0</v>
      </c>
      <c r="AX469">
        <v>0</v>
      </c>
      <c r="AY469">
        <v>0</v>
      </c>
      <c r="BB469">
        <v>0</v>
      </c>
      <c r="BC469">
        <v>0</v>
      </c>
      <c r="BD469">
        <v>0</v>
      </c>
    </row>
    <row r="470" spans="1:56" hidden="1">
      <c r="A470" t="s">
        <v>1516</v>
      </c>
      <c r="B470" t="s">
        <v>1517</v>
      </c>
      <c r="C470" t="s">
        <v>967</v>
      </c>
      <c r="D470" s="88" t="s">
        <v>951</v>
      </c>
      <c r="E470" t="s">
        <v>1515</v>
      </c>
      <c r="F470">
        <v>0.33</v>
      </c>
      <c r="G470">
        <v>2.1579999999999999</v>
      </c>
      <c r="H470" s="81" t="s">
        <v>3311</v>
      </c>
      <c r="I470" s="81"/>
      <c r="J470" s="91">
        <v>2.1579999999999999</v>
      </c>
      <c r="L470" s="78">
        <f>VLOOKUP(A470,Feuil2!$A$2:$BN$2000,66,FALSE)</f>
        <v>1.33</v>
      </c>
      <c r="M470">
        <v>0.43887860000000001</v>
      </c>
      <c r="N470">
        <f t="shared" si="25"/>
        <v>0.89112140000000006</v>
      </c>
      <c r="O470" s="45">
        <v>1.33</v>
      </c>
      <c r="P470">
        <v>2.87</v>
      </c>
      <c r="Q470" s="83">
        <f t="shared" si="24"/>
        <v>2.8701400000000001</v>
      </c>
      <c r="R470">
        <v>3.44</v>
      </c>
      <c r="S470" s="45">
        <f t="shared" si="26"/>
        <v>3.4441679999999999</v>
      </c>
      <c r="AO470">
        <v>0</v>
      </c>
      <c r="AP470">
        <v>0</v>
      </c>
      <c r="AS470">
        <v>0</v>
      </c>
      <c r="AT470">
        <v>0</v>
      </c>
      <c r="AU470">
        <v>100</v>
      </c>
      <c r="AV470">
        <v>100</v>
      </c>
      <c r="AW470">
        <v>0</v>
      </c>
      <c r="AX470">
        <v>0</v>
      </c>
      <c r="AY470">
        <v>0</v>
      </c>
      <c r="BB470">
        <v>0</v>
      </c>
      <c r="BC470">
        <v>0</v>
      </c>
      <c r="BD470">
        <v>0</v>
      </c>
    </row>
    <row r="471" spans="1:56" hidden="1">
      <c r="A471" t="s">
        <v>1527</v>
      </c>
      <c r="B471" t="s">
        <v>1528</v>
      </c>
      <c r="C471" t="s">
        <v>967</v>
      </c>
      <c r="D471" s="88" t="s">
        <v>951</v>
      </c>
      <c r="F471">
        <v>1</v>
      </c>
      <c r="G471">
        <v>0.67400000000000004</v>
      </c>
      <c r="H471" s="81" t="s">
        <v>3311</v>
      </c>
      <c r="I471" s="81"/>
      <c r="J471" s="91">
        <v>0.67400000000000004</v>
      </c>
      <c r="L471" s="78">
        <f>VLOOKUP(A471,Feuil2!$A$2:$BN$2000,66,FALSE)</f>
        <v>1.33</v>
      </c>
      <c r="M471">
        <v>1.3353116</v>
      </c>
      <c r="N471">
        <f t="shared" si="25"/>
        <v>-5.3115999999999719E-3</v>
      </c>
      <c r="O471" s="45">
        <v>1.33</v>
      </c>
      <c r="P471">
        <v>0.9</v>
      </c>
      <c r="Q471" s="83">
        <f t="shared" si="24"/>
        <v>0.89642000000000011</v>
      </c>
      <c r="R471">
        <v>1.08</v>
      </c>
      <c r="S471" s="45">
        <f t="shared" si="26"/>
        <v>1.075704</v>
      </c>
      <c r="AO471">
        <v>0</v>
      </c>
      <c r="AP471">
        <v>0</v>
      </c>
      <c r="AS471">
        <v>0</v>
      </c>
      <c r="AT471">
        <v>0</v>
      </c>
      <c r="AU471">
        <v>100</v>
      </c>
      <c r="AV471">
        <v>100</v>
      </c>
      <c r="AW471">
        <v>0</v>
      </c>
      <c r="AX471">
        <v>0</v>
      </c>
      <c r="AY471">
        <v>0</v>
      </c>
      <c r="BB471">
        <v>0</v>
      </c>
      <c r="BC471">
        <v>0</v>
      </c>
      <c r="BD471">
        <v>0</v>
      </c>
    </row>
    <row r="472" spans="1:56" hidden="1">
      <c r="A472" t="s">
        <v>1530</v>
      </c>
      <c r="B472" t="s">
        <v>1531</v>
      </c>
      <c r="C472" t="s">
        <v>967</v>
      </c>
      <c r="D472" s="88" t="s">
        <v>951</v>
      </c>
      <c r="F472">
        <v>1</v>
      </c>
      <c r="G472">
        <v>1.0329999999999999</v>
      </c>
      <c r="H472" s="81" t="s">
        <v>3308</v>
      </c>
      <c r="I472" s="81"/>
      <c r="J472" s="91">
        <v>1.1359999999999999</v>
      </c>
      <c r="L472" s="78">
        <f>VLOOKUP(A472,Feuil2!$A$2:$BN$2000,66,FALSE)</f>
        <v>1.25</v>
      </c>
      <c r="M472">
        <v>1.2487899</v>
      </c>
      <c r="N472">
        <f t="shared" si="25"/>
        <v>1.2100999999999917E-3</v>
      </c>
      <c r="O472" s="45">
        <v>1.33</v>
      </c>
      <c r="P472">
        <v>1.29</v>
      </c>
      <c r="Q472" s="83">
        <f t="shared" si="24"/>
        <v>1.51088</v>
      </c>
      <c r="R472">
        <v>1.55</v>
      </c>
      <c r="S472" s="45">
        <f t="shared" si="26"/>
        <v>1.813056</v>
      </c>
      <c r="AO472">
        <v>0</v>
      </c>
      <c r="AP472">
        <v>0</v>
      </c>
      <c r="AS472">
        <v>0</v>
      </c>
      <c r="AT472">
        <v>0</v>
      </c>
      <c r="AU472">
        <v>100</v>
      </c>
      <c r="AV472">
        <v>100</v>
      </c>
      <c r="AW472">
        <v>0</v>
      </c>
      <c r="AX472">
        <v>0</v>
      </c>
      <c r="AY472">
        <v>0</v>
      </c>
      <c r="BB472">
        <v>0</v>
      </c>
      <c r="BC472">
        <v>0</v>
      </c>
      <c r="BD472">
        <v>0</v>
      </c>
    </row>
    <row r="473" spans="1:56" hidden="1">
      <c r="A473" t="s">
        <v>1676</v>
      </c>
      <c r="B473" t="s">
        <v>1677</v>
      </c>
      <c r="C473" t="s">
        <v>967</v>
      </c>
      <c r="D473" s="88" t="s">
        <v>951</v>
      </c>
      <c r="F473">
        <v>1</v>
      </c>
      <c r="G473">
        <v>0.68</v>
      </c>
      <c r="H473" s="81" t="s">
        <v>3311</v>
      </c>
      <c r="I473" s="81"/>
      <c r="J473" s="91">
        <v>0.68</v>
      </c>
      <c r="K473">
        <v>1</v>
      </c>
      <c r="L473" s="78">
        <f>VLOOKUP(A473,Feuil2!$A$2:$BN$2000,66,FALSE)</f>
        <v>1.33</v>
      </c>
      <c r="M473">
        <v>1.3235294</v>
      </c>
      <c r="N473">
        <f t="shared" si="25"/>
        <v>6.470600000000104E-3</v>
      </c>
      <c r="O473" s="45">
        <v>1.33</v>
      </c>
      <c r="P473">
        <v>0.9</v>
      </c>
      <c r="Q473" s="83">
        <f t="shared" si="24"/>
        <v>0.90440000000000009</v>
      </c>
      <c r="R473">
        <v>1.08</v>
      </c>
      <c r="S473" s="45">
        <f t="shared" si="26"/>
        <v>1.08528</v>
      </c>
      <c r="AO473">
        <v>0</v>
      </c>
      <c r="AP473">
        <v>0</v>
      </c>
      <c r="AS473">
        <v>0</v>
      </c>
      <c r="AT473">
        <v>0</v>
      </c>
      <c r="AU473">
        <v>100</v>
      </c>
      <c r="AV473">
        <v>100</v>
      </c>
      <c r="AW473">
        <v>0</v>
      </c>
      <c r="AX473">
        <v>0</v>
      </c>
      <c r="AY473">
        <v>0</v>
      </c>
      <c r="BB473">
        <v>0</v>
      </c>
      <c r="BC473">
        <v>0</v>
      </c>
      <c r="BD473">
        <v>0</v>
      </c>
    </row>
    <row r="474" spans="1:56" hidden="1">
      <c r="A474" t="s">
        <v>1684</v>
      </c>
      <c r="B474" t="s">
        <v>1685</v>
      </c>
      <c r="C474" t="s">
        <v>967</v>
      </c>
      <c r="D474" s="88" t="s">
        <v>951</v>
      </c>
      <c r="F474">
        <v>1</v>
      </c>
      <c r="G474">
        <v>0.68500000000000005</v>
      </c>
      <c r="H474" s="81" t="s">
        <v>3311</v>
      </c>
      <c r="I474" s="81"/>
      <c r="J474" s="91">
        <v>0.68500000000000005</v>
      </c>
      <c r="L474" s="78">
        <f>VLOOKUP(A474,Feuil2!$A$2:$BN$2000,66,FALSE)</f>
        <v>1.33</v>
      </c>
      <c r="M474">
        <v>1.3284672</v>
      </c>
      <c r="N474">
        <f t="shared" si="25"/>
        <v>1.5328000000001119E-3</v>
      </c>
      <c r="O474" s="45">
        <v>1.33</v>
      </c>
      <c r="P474">
        <v>0.91</v>
      </c>
      <c r="Q474" s="83">
        <f t="shared" si="24"/>
        <v>0.91105000000000014</v>
      </c>
      <c r="R474">
        <v>1.0900000000000001</v>
      </c>
      <c r="S474" s="45">
        <f t="shared" si="26"/>
        <v>1.0932600000000001</v>
      </c>
      <c r="AO474">
        <v>0</v>
      </c>
      <c r="AP474">
        <v>0</v>
      </c>
      <c r="AS474">
        <v>0</v>
      </c>
      <c r="AT474">
        <v>0</v>
      </c>
      <c r="AU474">
        <v>100</v>
      </c>
      <c r="AV474">
        <v>100</v>
      </c>
      <c r="AW474">
        <v>0</v>
      </c>
      <c r="AX474">
        <v>0</v>
      </c>
      <c r="AY474">
        <v>0</v>
      </c>
      <c r="BB474">
        <v>0</v>
      </c>
      <c r="BC474">
        <v>0</v>
      </c>
      <c r="BD474">
        <v>0</v>
      </c>
    </row>
    <row r="475" spans="1:56" hidden="1">
      <c r="A475" t="s">
        <v>688</v>
      </c>
      <c r="B475" t="s">
        <v>1720</v>
      </c>
      <c r="C475" t="s">
        <v>967</v>
      </c>
      <c r="D475" s="88" t="s">
        <v>951</v>
      </c>
      <c r="F475">
        <v>1</v>
      </c>
      <c r="G475">
        <v>0.42199999999999999</v>
      </c>
      <c r="H475" s="81" t="s">
        <v>3311</v>
      </c>
      <c r="I475" s="81"/>
      <c r="J475" s="91">
        <v>0.42199999999999999</v>
      </c>
      <c r="L475" s="78">
        <f>VLOOKUP(A475,Feuil2!$A$2:$BN$2000,66,FALSE)</f>
        <v>1.33</v>
      </c>
      <c r="M475">
        <v>1.3270142</v>
      </c>
      <c r="N475">
        <f t="shared" si="25"/>
        <v>2.9858000000000384E-3</v>
      </c>
      <c r="O475" s="45">
        <v>1.33</v>
      </c>
      <c r="P475">
        <v>0.56000000000000005</v>
      </c>
      <c r="Q475" s="83">
        <f t="shared" si="24"/>
        <v>0.56125999999999998</v>
      </c>
      <c r="R475">
        <v>0.67</v>
      </c>
      <c r="S475" s="45">
        <f t="shared" si="26"/>
        <v>0.673512</v>
      </c>
      <c r="AO475">
        <v>0</v>
      </c>
      <c r="AP475">
        <v>0</v>
      </c>
      <c r="AS475">
        <v>0</v>
      </c>
      <c r="AT475">
        <v>0</v>
      </c>
      <c r="AU475">
        <v>100</v>
      </c>
      <c r="AV475">
        <v>100</v>
      </c>
      <c r="AW475">
        <v>0</v>
      </c>
      <c r="AX475">
        <v>0</v>
      </c>
      <c r="AY475">
        <v>0</v>
      </c>
      <c r="BB475">
        <v>0</v>
      </c>
      <c r="BC475">
        <v>0</v>
      </c>
      <c r="BD475">
        <v>0</v>
      </c>
    </row>
    <row r="476" spans="1:56" hidden="1">
      <c r="A476" t="s">
        <v>690</v>
      </c>
      <c r="B476" t="s">
        <v>1721</v>
      </c>
      <c r="C476" t="s">
        <v>967</v>
      </c>
      <c r="D476" s="88" t="s">
        <v>951</v>
      </c>
      <c r="F476">
        <v>1</v>
      </c>
      <c r="G476">
        <v>0.752</v>
      </c>
      <c r="H476" s="81" t="s">
        <v>3311</v>
      </c>
      <c r="I476" s="81"/>
      <c r="J476" s="91">
        <v>0.752</v>
      </c>
      <c r="L476" s="78">
        <f>VLOOKUP(A476,Feuil2!$A$2:$BN$2000,66,FALSE)</f>
        <v>1.25</v>
      </c>
      <c r="M476">
        <v>1.25</v>
      </c>
      <c r="N476">
        <f t="shared" si="25"/>
        <v>0</v>
      </c>
      <c r="O476" s="45">
        <v>1.33</v>
      </c>
      <c r="P476">
        <v>0.94</v>
      </c>
      <c r="Q476" s="83">
        <f t="shared" si="24"/>
        <v>1.0001600000000002</v>
      </c>
      <c r="R476">
        <v>1.1299999999999999</v>
      </c>
      <c r="S476" s="45">
        <f t="shared" si="26"/>
        <v>1.2001920000000001</v>
      </c>
      <c r="AO476">
        <v>0</v>
      </c>
      <c r="AP476">
        <v>0</v>
      </c>
      <c r="AS476">
        <v>0</v>
      </c>
      <c r="AT476">
        <v>0</v>
      </c>
      <c r="AU476">
        <v>100</v>
      </c>
      <c r="AV476">
        <v>100</v>
      </c>
      <c r="AW476">
        <v>0</v>
      </c>
      <c r="AX476">
        <v>0</v>
      </c>
      <c r="AY476">
        <v>0</v>
      </c>
      <c r="BB476">
        <v>0</v>
      </c>
      <c r="BC476">
        <v>0</v>
      </c>
      <c r="BD476">
        <v>0</v>
      </c>
    </row>
    <row r="477" spans="1:56" hidden="1">
      <c r="A477" t="s">
        <v>1737</v>
      </c>
      <c r="B477" t="s">
        <v>1738</v>
      </c>
      <c r="C477" t="s">
        <v>967</v>
      </c>
      <c r="D477" s="88" t="s">
        <v>951</v>
      </c>
      <c r="F477">
        <v>1</v>
      </c>
      <c r="G477">
        <v>1.0329999999999999</v>
      </c>
      <c r="H477" s="81" t="s">
        <v>3311</v>
      </c>
      <c r="I477" s="81"/>
      <c r="J477" s="91">
        <v>1.0329999999999999</v>
      </c>
      <c r="L477" s="78">
        <f>VLOOKUP(A477,Feuil2!$A$2:$BN$2000,66,FALSE)</f>
        <v>2</v>
      </c>
      <c r="M477">
        <v>2.0038722</v>
      </c>
      <c r="N477">
        <f t="shared" si="25"/>
        <v>-3.8721999999999923E-3</v>
      </c>
      <c r="O477" s="45">
        <v>2</v>
      </c>
      <c r="P477">
        <v>2.0699999999999998</v>
      </c>
      <c r="Q477" s="83">
        <f t="shared" si="24"/>
        <v>2.0659999999999998</v>
      </c>
      <c r="R477">
        <v>2.48</v>
      </c>
      <c r="S477" s="45">
        <f t="shared" si="26"/>
        <v>2.4791999999999996</v>
      </c>
      <c r="AO477">
        <v>0</v>
      </c>
      <c r="AP477">
        <v>0</v>
      </c>
      <c r="AS477">
        <v>0</v>
      </c>
      <c r="AT477">
        <v>0</v>
      </c>
      <c r="AU477">
        <v>100</v>
      </c>
      <c r="AV477">
        <v>100</v>
      </c>
      <c r="AW477">
        <v>0</v>
      </c>
      <c r="AX477">
        <v>0</v>
      </c>
      <c r="AY477">
        <v>0</v>
      </c>
      <c r="BB477">
        <v>0</v>
      </c>
      <c r="BC477">
        <v>0</v>
      </c>
      <c r="BD477">
        <v>0</v>
      </c>
    </row>
    <row r="478" spans="1:56" hidden="1">
      <c r="A478" t="s">
        <v>1740</v>
      </c>
      <c r="B478" t="s">
        <v>1741</v>
      </c>
      <c r="C478" t="s">
        <v>967</v>
      </c>
      <c r="D478" s="88" t="s">
        <v>951</v>
      </c>
      <c r="F478">
        <v>1</v>
      </c>
      <c r="G478">
        <v>0.56799999999999995</v>
      </c>
      <c r="H478" s="81" t="s">
        <v>3311</v>
      </c>
      <c r="I478" s="81"/>
      <c r="J478" s="91">
        <v>0.56799999999999995</v>
      </c>
      <c r="L478" s="78">
        <f>VLOOKUP(A478,Feuil2!$A$2:$BN$2000,66,FALSE)</f>
        <v>1.5</v>
      </c>
      <c r="M478">
        <v>1.4964789000000001</v>
      </c>
      <c r="N478">
        <f t="shared" si="25"/>
        <v>3.5210999999999437E-3</v>
      </c>
      <c r="O478" s="45">
        <v>1.5</v>
      </c>
      <c r="P478">
        <v>0.85</v>
      </c>
      <c r="Q478" s="83">
        <f t="shared" si="24"/>
        <v>0.85199999999999987</v>
      </c>
      <c r="R478">
        <v>1.02</v>
      </c>
      <c r="S478" s="45">
        <f t="shared" si="26"/>
        <v>1.0223999999999998</v>
      </c>
      <c r="AO478">
        <v>0</v>
      </c>
      <c r="AP478">
        <v>0</v>
      </c>
      <c r="AS478">
        <v>0</v>
      </c>
      <c r="AT478">
        <v>0</v>
      </c>
      <c r="AU478">
        <v>100</v>
      </c>
      <c r="AV478">
        <v>100</v>
      </c>
      <c r="AW478">
        <v>0</v>
      </c>
      <c r="AX478">
        <v>0</v>
      </c>
      <c r="AY478">
        <v>0</v>
      </c>
      <c r="BB478">
        <v>0</v>
      </c>
      <c r="BC478">
        <v>0</v>
      </c>
      <c r="BD478">
        <v>0</v>
      </c>
    </row>
    <row r="479" spans="1:56" hidden="1">
      <c r="A479" t="s">
        <v>1950</v>
      </c>
      <c r="B479" t="s">
        <v>1951</v>
      </c>
      <c r="C479" t="s">
        <v>967</v>
      </c>
      <c r="D479" s="88" t="s">
        <v>951</v>
      </c>
      <c r="F479">
        <v>1</v>
      </c>
      <c r="G479">
        <v>2.61</v>
      </c>
      <c r="H479" s="81" t="s">
        <v>3311</v>
      </c>
      <c r="I479" s="81"/>
      <c r="J479" s="91">
        <v>2.61</v>
      </c>
      <c r="L479" s="78">
        <f>VLOOKUP(A479,Feuil2!$A$2:$BN$2000,66,FALSE)</f>
        <v>1.5</v>
      </c>
      <c r="M479">
        <v>1.5019157000000001</v>
      </c>
      <c r="N479">
        <f t="shared" si="25"/>
        <v>-1.9157000000000757E-3</v>
      </c>
      <c r="O479" s="45">
        <v>1.5</v>
      </c>
      <c r="P479">
        <v>3.92</v>
      </c>
      <c r="Q479" s="83">
        <f t="shared" si="24"/>
        <v>3.915</v>
      </c>
      <c r="R479">
        <v>4.7</v>
      </c>
      <c r="S479" s="45">
        <f t="shared" si="26"/>
        <v>4.6979999999999995</v>
      </c>
      <c r="AO479">
        <v>0</v>
      </c>
      <c r="AP479">
        <v>0</v>
      </c>
      <c r="AS479">
        <v>0</v>
      </c>
      <c r="AT479">
        <v>0</v>
      </c>
      <c r="AU479">
        <v>100</v>
      </c>
      <c r="AV479">
        <v>100</v>
      </c>
      <c r="AW479">
        <v>0</v>
      </c>
      <c r="AX479">
        <v>0</v>
      </c>
      <c r="AY479">
        <v>0</v>
      </c>
      <c r="BB479">
        <v>0</v>
      </c>
      <c r="BC479">
        <v>0</v>
      </c>
      <c r="BD479">
        <v>0</v>
      </c>
    </row>
    <row r="480" spans="1:56" hidden="1">
      <c r="A480" t="s">
        <v>1953</v>
      </c>
      <c r="B480" t="s">
        <v>1954</v>
      </c>
      <c r="C480" t="s">
        <v>967</v>
      </c>
      <c r="D480" s="88" t="s">
        <v>951</v>
      </c>
      <c r="F480">
        <v>1</v>
      </c>
      <c r="G480">
        <v>4.0880000000000001</v>
      </c>
      <c r="H480" s="81" t="s">
        <v>3311</v>
      </c>
      <c r="I480" s="81"/>
      <c r="J480" s="91">
        <v>4.0880000000000001</v>
      </c>
      <c r="L480" s="78">
        <f>VLOOKUP(A480,Feuil2!$A$2:$BN$2000,66,FALSE)</f>
        <v>1.5</v>
      </c>
      <c r="M480">
        <v>1.4995107999999999</v>
      </c>
      <c r="N480">
        <f t="shared" si="25"/>
        <v>4.8920000000007846E-4</v>
      </c>
      <c r="O480" s="45">
        <v>1.5</v>
      </c>
      <c r="P480">
        <v>6.13</v>
      </c>
      <c r="Q480" s="83">
        <f t="shared" si="24"/>
        <v>6.1319999999999997</v>
      </c>
      <c r="R480">
        <v>7.36</v>
      </c>
      <c r="S480" s="45">
        <f t="shared" si="26"/>
        <v>7.3583999999999996</v>
      </c>
      <c r="AO480">
        <v>0</v>
      </c>
      <c r="AP480">
        <v>0</v>
      </c>
      <c r="AS480">
        <v>0</v>
      </c>
      <c r="AT480">
        <v>0</v>
      </c>
      <c r="AU480">
        <v>100</v>
      </c>
      <c r="AV480">
        <v>100</v>
      </c>
      <c r="AW480">
        <v>0</v>
      </c>
      <c r="AX480">
        <v>0</v>
      </c>
      <c r="AY480">
        <v>0</v>
      </c>
      <c r="BB480">
        <v>0</v>
      </c>
      <c r="BC480">
        <v>0</v>
      </c>
      <c r="BD480">
        <v>0</v>
      </c>
    </row>
    <row r="481" spans="1:56" hidden="1">
      <c r="A481" t="s">
        <v>1962</v>
      </c>
      <c r="B481" t="s">
        <v>1963</v>
      </c>
      <c r="C481" t="s">
        <v>967</v>
      </c>
      <c r="D481" s="88" t="s">
        <v>951</v>
      </c>
      <c r="F481">
        <v>1</v>
      </c>
      <c r="G481">
        <v>5.7649999999999997</v>
      </c>
      <c r="H481" s="81" t="s">
        <v>3311</v>
      </c>
      <c r="I481" s="81"/>
      <c r="J481" s="91">
        <v>5.7649999999999997</v>
      </c>
      <c r="L481" s="78">
        <f>VLOOKUP(A481,Feuil2!$A$2:$BN$2000,66,FALSE)</f>
        <v>1.75</v>
      </c>
      <c r="M481">
        <v>1.7502168</v>
      </c>
      <c r="N481">
        <f t="shared" si="25"/>
        <v>-2.1680000000001698E-4</v>
      </c>
      <c r="O481" s="45">
        <v>1.75</v>
      </c>
      <c r="P481">
        <v>10.09</v>
      </c>
      <c r="Q481" s="83">
        <f t="shared" si="24"/>
        <v>10.088749999999999</v>
      </c>
      <c r="R481">
        <v>12.11</v>
      </c>
      <c r="S481" s="45">
        <f t="shared" si="26"/>
        <v>12.106499999999999</v>
      </c>
      <c r="AO481">
        <v>0</v>
      </c>
      <c r="AP481">
        <v>0</v>
      </c>
      <c r="AS481">
        <v>0</v>
      </c>
      <c r="AT481">
        <v>0</v>
      </c>
      <c r="AU481">
        <v>100</v>
      </c>
      <c r="AV481">
        <v>100</v>
      </c>
      <c r="AW481">
        <v>0</v>
      </c>
      <c r="AX481">
        <v>0</v>
      </c>
      <c r="AY481">
        <v>0</v>
      </c>
      <c r="BB481">
        <v>0</v>
      </c>
      <c r="BC481">
        <v>0</v>
      </c>
      <c r="BD481">
        <v>0</v>
      </c>
    </row>
    <row r="482" spans="1:56" hidden="1">
      <c r="A482" t="s">
        <v>2032</v>
      </c>
      <c r="B482" t="s">
        <v>2033</v>
      </c>
      <c r="C482" t="s">
        <v>967</v>
      </c>
      <c r="D482" s="88" t="s">
        <v>951</v>
      </c>
      <c r="F482">
        <v>1</v>
      </c>
      <c r="G482">
        <v>28.378</v>
      </c>
      <c r="H482" s="81" t="s">
        <v>3311</v>
      </c>
      <c r="I482" s="81"/>
      <c r="J482" s="91">
        <v>28.378</v>
      </c>
      <c r="L482" s="78">
        <f>VLOOKUP(A482,Feuil2!$A$2:$BN$2000,66,FALSE)</f>
        <v>1.5</v>
      </c>
      <c r="M482">
        <v>1.5001057</v>
      </c>
      <c r="N482">
        <f t="shared" si="25"/>
        <v>-1.0569999999998636E-4</v>
      </c>
      <c r="O482" s="45">
        <v>1.5</v>
      </c>
      <c r="P482">
        <v>42.57</v>
      </c>
      <c r="Q482" s="83">
        <f t="shared" ref="Q482:Q545" si="27">J482*O482</f>
        <v>42.567</v>
      </c>
      <c r="R482">
        <v>51.08</v>
      </c>
      <c r="S482" s="45">
        <f t="shared" si="26"/>
        <v>51.080399999999997</v>
      </c>
      <c r="AO482">
        <v>0</v>
      </c>
      <c r="AP482">
        <v>0</v>
      </c>
      <c r="AS482">
        <v>0</v>
      </c>
      <c r="AT482">
        <v>0</v>
      </c>
      <c r="AU482">
        <v>100</v>
      </c>
      <c r="AV482">
        <v>100</v>
      </c>
      <c r="AW482">
        <v>0</v>
      </c>
      <c r="AX482">
        <v>0</v>
      </c>
      <c r="AY482">
        <v>0</v>
      </c>
      <c r="BB482">
        <v>0</v>
      </c>
      <c r="BC482">
        <v>0</v>
      </c>
      <c r="BD482">
        <v>0</v>
      </c>
    </row>
    <row r="483" spans="1:56" hidden="1">
      <c r="A483" t="s">
        <v>2035</v>
      </c>
      <c r="B483" t="s">
        <v>2036</v>
      </c>
      <c r="C483" t="s">
        <v>967</v>
      </c>
      <c r="D483" s="88" t="s">
        <v>951</v>
      </c>
      <c r="F483">
        <v>1</v>
      </c>
      <c r="G483">
        <v>7.39</v>
      </c>
      <c r="H483" s="81" t="s">
        <v>3311</v>
      </c>
      <c r="I483" s="81"/>
      <c r="J483" s="91">
        <v>7.39</v>
      </c>
      <c r="L483" s="78">
        <f>VLOOKUP(A483,Feuil2!$A$2:$BN$2000,66,FALSE)</f>
        <v>1.5</v>
      </c>
      <c r="M483">
        <v>1.5006766</v>
      </c>
      <c r="N483">
        <f t="shared" si="25"/>
        <v>-6.7660000000002718E-4</v>
      </c>
      <c r="O483" s="45">
        <v>1.5</v>
      </c>
      <c r="P483">
        <v>11.09</v>
      </c>
      <c r="Q483" s="83">
        <f t="shared" si="27"/>
        <v>11.084999999999999</v>
      </c>
      <c r="R483">
        <v>13.31</v>
      </c>
      <c r="S483" s="45">
        <f t="shared" si="26"/>
        <v>13.301999999999998</v>
      </c>
      <c r="AO483">
        <v>0</v>
      </c>
      <c r="AP483">
        <v>0</v>
      </c>
      <c r="AS483">
        <v>0</v>
      </c>
      <c r="AT483">
        <v>0</v>
      </c>
      <c r="AU483">
        <v>100</v>
      </c>
      <c r="AV483">
        <v>100</v>
      </c>
      <c r="AW483">
        <v>0</v>
      </c>
      <c r="AX483">
        <v>0</v>
      </c>
      <c r="AY483">
        <v>0</v>
      </c>
      <c r="BB483">
        <v>0</v>
      </c>
      <c r="BC483">
        <v>0</v>
      </c>
      <c r="BD483">
        <v>0</v>
      </c>
    </row>
    <row r="484" spans="1:56" hidden="1">
      <c r="A484" t="s">
        <v>2038</v>
      </c>
      <c r="B484" t="s">
        <v>2039</v>
      </c>
      <c r="C484" t="s">
        <v>967</v>
      </c>
      <c r="D484" s="88" t="s">
        <v>951</v>
      </c>
      <c r="F484">
        <v>1</v>
      </c>
      <c r="G484">
        <v>11.038</v>
      </c>
      <c r="H484" s="81" t="s">
        <v>3311</v>
      </c>
      <c r="I484" s="81"/>
      <c r="J484" s="91">
        <v>11.038</v>
      </c>
      <c r="L484" s="78">
        <f>VLOOKUP(A484,Feuil2!$A$2:$BN$2000,66,FALSE)</f>
        <v>1.5</v>
      </c>
      <c r="M484">
        <v>1.5002717999999999</v>
      </c>
      <c r="N484">
        <f t="shared" si="25"/>
        <v>-2.7179999999993321E-4</v>
      </c>
      <c r="O484" s="45">
        <v>1.5</v>
      </c>
      <c r="P484">
        <v>16.559999999999999</v>
      </c>
      <c r="Q484" s="83">
        <f t="shared" si="27"/>
        <v>16.557000000000002</v>
      </c>
      <c r="R484">
        <v>19.87</v>
      </c>
      <c r="S484" s="45">
        <f t="shared" si="26"/>
        <v>19.868400000000001</v>
      </c>
      <c r="AO484">
        <v>0</v>
      </c>
      <c r="AP484">
        <v>0</v>
      </c>
      <c r="AS484">
        <v>0</v>
      </c>
      <c r="AT484">
        <v>0</v>
      </c>
      <c r="AU484">
        <v>100</v>
      </c>
      <c r="AV484">
        <v>100</v>
      </c>
      <c r="AW484">
        <v>0</v>
      </c>
      <c r="AX484">
        <v>0</v>
      </c>
      <c r="AY484">
        <v>0</v>
      </c>
      <c r="BB484">
        <v>0</v>
      </c>
      <c r="BC484">
        <v>0</v>
      </c>
      <c r="BD484">
        <v>0</v>
      </c>
    </row>
    <row r="485" spans="1:56" hidden="1">
      <c r="A485" t="s">
        <v>2040</v>
      </c>
      <c r="B485" t="s">
        <v>2041</v>
      </c>
      <c r="C485" t="s">
        <v>967</v>
      </c>
      <c r="D485" s="88" t="s">
        <v>951</v>
      </c>
      <c r="F485">
        <v>1</v>
      </c>
      <c r="G485">
        <v>4.0030000000000001</v>
      </c>
      <c r="H485" s="81" t="s">
        <v>3311</v>
      </c>
      <c r="I485" s="81"/>
      <c r="J485" s="91">
        <v>4.0030000000000001</v>
      </c>
      <c r="L485" s="78">
        <f>VLOOKUP(A485,Feuil2!$A$2:$BN$2000,66,FALSE)</f>
        <v>1.5</v>
      </c>
      <c r="M485">
        <v>1.4988758</v>
      </c>
      <c r="N485">
        <f t="shared" si="25"/>
        <v>1.1242000000000196E-3</v>
      </c>
      <c r="O485" s="45">
        <v>1.5</v>
      </c>
      <c r="P485">
        <v>6</v>
      </c>
      <c r="Q485" s="83">
        <f t="shared" si="27"/>
        <v>6.0045000000000002</v>
      </c>
      <c r="R485">
        <v>7.2</v>
      </c>
      <c r="S485" s="45">
        <f t="shared" si="26"/>
        <v>7.2054</v>
      </c>
      <c r="AO485">
        <v>0</v>
      </c>
      <c r="AP485">
        <v>0</v>
      </c>
      <c r="AS485">
        <v>0</v>
      </c>
      <c r="AT485">
        <v>0</v>
      </c>
      <c r="AU485">
        <v>100</v>
      </c>
      <c r="AV485">
        <v>100</v>
      </c>
      <c r="AW485">
        <v>0</v>
      </c>
      <c r="AX485">
        <v>0</v>
      </c>
      <c r="AY485">
        <v>0</v>
      </c>
      <c r="BB485">
        <v>0</v>
      </c>
      <c r="BC485">
        <v>0</v>
      </c>
      <c r="BD485">
        <v>0</v>
      </c>
    </row>
    <row r="486" spans="1:56" hidden="1">
      <c r="A486" t="s">
        <v>2042</v>
      </c>
      <c r="B486" t="s">
        <v>2043</v>
      </c>
      <c r="C486" t="s">
        <v>967</v>
      </c>
      <c r="D486" s="88" t="s">
        <v>951</v>
      </c>
      <c r="F486">
        <v>1</v>
      </c>
      <c r="G486">
        <v>13.083</v>
      </c>
      <c r="H486" s="81" t="s">
        <v>3311</v>
      </c>
      <c r="I486" s="81"/>
      <c r="J486" s="91">
        <v>13.083</v>
      </c>
      <c r="L486" s="78">
        <f>VLOOKUP(A486,Feuil2!$A$2:$BN$2000,66,FALSE)</f>
        <v>1.5</v>
      </c>
      <c r="M486">
        <v>1.4996560000000001</v>
      </c>
      <c r="N486">
        <f t="shared" si="25"/>
        <v>3.4399999999989994E-4</v>
      </c>
      <c r="O486" s="45">
        <v>1.5</v>
      </c>
      <c r="P486">
        <v>19.62</v>
      </c>
      <c r="Q486" s="83">
        <f t="shared" si="27"/>
        <v>19.624500000000001</v>
      </c>
      <c r="R486">
        <v>23.54</v>
      </c>
      <c r="S486" s="45">
        <f t="shared" si="26"/>
        <v>23.549400000000002</v>
      </c>
      <c r="AO486">
        <v>0</v>
      </c>
      <c r="AP486">
        <v>0</v>
      </c>
      <c r="AS486">
        <v>0</v>
      </c>
      <c r="AT486">
        <v>0</v>
      </c>
      <c r="AU486">
        <v>100</v>
      </c>
      <c r="AV486">
        <v>100</v>
      </c>
      <c r="AW486">
        <v>0</v>
      </c>
      <c r="AX486">
        <v>0</v>
      </c>
      <c r="AY486">
        <v>0</v>
      </c>
      <c r="BB486">
        <v>0</v>
      </c>
      <c r="BC486">
        <v>0</v>
      </c>
      <c r="BD486">
        <v>0</v>
      </c>
    </row>
    <row r="487" spans="1:56" hidden="1">
      <c r="A487" t="s">
        <v>2307</v>
      </c>
      <c r="B487" t="s">
        <v>2308</v>
      </c>
      <c r="C487" t="s">
        <v>967</v>
      </c>
      <c r="D487" s="88" t="s">
        <v>951</v>
      </c>
      <c r="F487">
        <v>1</v>
      </c>
      <c r="G487">
        <v>9.86</v>
      </c>
      <c r="H487" s="81" t="s">
        <v>3311</v>
      </c>
      <c r="I487" s="81"/>
      <c r="J487" s="91">
        <v>9.86</v>
      </c>
      <c r="L487" s="78">
        <f>VLOOKUP(A487,Feuil2!$A$2:$BN$2000,66,FALSE)</f>
        <v>0</v>
      </c>
      <c r="M487">
        <v>0</v>
      </c>
      <c r="N487">
        <f t="shared" si="25"/>
        <v>0</v>
      </c>
      <c r="O487" s="45">
        <f>IF(L487=M487,L487,"")</f>
        <v>0</v>
      </c>
      <c r="P487">
        <v>0</v>
      </c>
      <c r="Q487" s="83">
        <f t="shared" si="27"/>
        <v>0</v>
      </c>
      <c r="R487">
        <v>0</v>
      </c>
      <c r="S487" s="45">
        <f t="shared" si="26"/>
        <v>0</v>
      </c>
      <c r="U487">
        <v>1</v>
      </c>
      <c r="AO487">
        <v>0</v>
      </c>
      <c r="AP487">
        <v>0</v>
      </c>
      <c r="AS487">
        <v>0</v>
      </c>
      <c r="AT487">
        <v>0</v>
      </c>
      <c r="AU487">
        <v>100</v>
      </c>
      <c r="AV487">
        <v>100</v>
      </c>
      <c r="AW487">
        <v>0</v>
      </c>
      <c r="AX487">
        <v>0</v>
      </c>
      <c r="AY487">
        <v>0</v>
      </c>
      <c r="BB487">
        <v>0</v>
      </c>
      <c r="BC487">
        <v>0</v>
      </c>
      <c r="BD487">
        <v>0</v>
      </c>
    </row>
    <row r="488" spans="1:56" hidden="1">
      <c r="A488" t="s">
        <v>2319</v>
      </c>
      <c r="B488" t="s">
        <v>2320</v>
      </c>
      <c r="C488" t="s">
        <v>967</v>
      </c>
      <c r="D488" s="88" t="s">
        <v>951</v>
      </c>
      <c r="F488">
        <v>1</v>
      </c>
      <c r="G488">
        <v>10.202999999999999</v>
      </c>
      <c r="H488" s="81" t="s">
        <v>3311</v>
      </c>
      <c r="I488" s="81"/>
      <c r="J488" s="91">
        <v>10.202999999999999</v>
      </c>
      <c r="L488" s="78">
        <f>VLOOKUP(A488,Feuil2!$A$2:$BN$2000,66,FALSE)</f>
        <v>1.5</v>
      </c>
      <c r="M488">
        <v>1.4995590000000001</v>
      </c>
      <c r="N488">
        <f t="shared" si="25"/>
        <v>4.4099999999991368E-4</v>
      </c>
      <c r="O488" s="45">
        <v>1.5</v>
      </c>
      <c r="P488">
        <v>15.3</v>
      </c>
      <c r="Q488" s="83">
        <f t="shared" si="27"/>
        <v>15.304499999999999</v>
      </c>
      <c r="R488">
        <v>18.36</v>
      </c>
      <c r="S488" s="45">
        <f t="shared" si="26"/>
        <v>18.365399999999998</v>
      </c>
      <c r="AO488">
        <v>0</v>
      </c>
      <c r="AP488">
        <v>0</v>
      </c>
      <c r="AS488">
        <v>0</v>
      </c>
      <c r="AT488">
        <v>0</v>
      </c>
      <c r="AU488">
        <v>100</v>
      </c>
      <c r="AV488">
        <v>100</v>
      </c>
      <c r="AW488">
        <v>0</v>
      </c>
      <c r="AX488">
        <v>0</v>
      </c>
      <c r="AY488">
        <v>0</v>
      </c>
      <c r="BB488">
        <v>0</v>
      </c>
      <c r="BC488">
        <v>0</v>
      </c>
      <c r="BD488">
        <v>0</v>
      </c>
    </row>
    <row r="489" spans="1:56" hidden="1">
      <c r="A489" t="s">
        <v>2407</v>
      </c>
      <c r="B489" t="s">
        <v>2408</v>
      </c>
      <c r="C489" t="s">
        <v>967</v>
      </c>
      <c r="D489" s="88" t="s">
        <v>951</v>
      </c>
      <c r="F489">
        <v>1</v>
      </c>
      <c r="G489">
        <v>6.07</v>
      </c>
      <c r="H489" s="81" t="s">
        <v>3311</v>
      </c>
      <c r="I489" s="81"/>
      <c r="J489" s="91">
        <v>6.07</v>
      </c>
      <c r="L489" s="78">
        <f>VLOOKUP(A489,Feuil2!$A$2:$BN$2000,66,FALSE)</f>
        <v>0</v>
      </c>
      <c r="M489">
        <v>0</v>
      </c>
      <c r="N489">
        <f t="shared" si="25"/>
        <v>0</v>
      </c>
      <c r="O489" s="45">
        <f>IF(L489=M489,L489,"")</f>
        <v>0</v>
      </c>
      <c r="P489">
        <v>0</v>
      </c>
      <c r="Q489" s="83">
        <f t="shared" si="27"/>
        <v>0</v>
      </c>
      <c r="R489">
        <v>0</v>
      </c>
      <c r="S489" s="45">
        <f t="shared" si="26"/>
        <v>0</v>
      </c>
      <c r="AO489">
        <v>0</v>
      </c>
      <c r="AP489">
        <v>0</v>
      </c>
      <c r="AS489">
        <v>0</v>
      </c>
      <c r="AT489">
        <v>0</v>
      </c>
      <c r="AU489">
        <v>100</v>
      </c>
      <c r="AV489">
        <v>100</v>
      </c>
      <c r="AW489">
        <v>0</v>
      </c>
      <c r="AX489">
        <v>0</v>
      </c>
      <c r="AY489">
        <v>0</v>
      </c>
      <c r="BB489">
        <v>0</v>
      </c>
      <c r="BC489">
        <v>0</v>
      </c>
      <c r="BD489">
        <v>0</v>
      </c>
    </row>
    <row r="490" spans="1:56" hidden="1">
      <c r="A490" t="s">
        <v>2421</v>
      </c>
      <c r="B490" t="s">
        <v>2422</v>
      </c>
      <c r="C490" t="s">
        <v>967</v>
      </c>
      <c r="D490" s="88" t="s">
        <v>951</v>
      </c>
      <c r="E490" t="s">
        <v>931</v>
      </c>
      <c r="F490">
        <v>1</v>
      </c>
      <c r="G490">
        <v>2.13</v>
      </c>
      <c r="H490" s="81" t="s">
        <v>3311</v>
      </c>
      <c r="I490" s="81"/>
      <c r="J490" s="91">
        <v>2.13</v>
      </c>
      <c r="L490" s="78">
        <f>VLOOKUP(A490,Feuil2!$A$2:$BN$2000,66,FALSE)</f>
        <v>1.33</v>
      </c>
      <c r="M490">
        <v>1.3286385000000001</v>
      </c>
      <c r="N490">
        <f t="shared" si="25"/>
        <v>1.3615000000000155E-3</v>
      </c>
      <c r="O490" s="45">
        <v>1.33</v>
      </c>
      <c r="P490">
        <v>2.83</v>
      </c>
      <c r="Q490" s="83">
        <f t="shared" si="27"/>
        <v>2.8329</v>
      </c>
      <c r="R490">
        <v>3.4</v>
      </c>
      <c r="S490" s="45">
        <f t="shared" si="26"/>
        <v>3.3994800000000001</v>
      </c>
      <c r="AF490">
        <v>1</v>
      </c>
      <c r="AO490">
        <v>0</v>
      </c>
      <c r="AP490">
        <v>0</v>
      </c>
      <c r="AS490">
        <v>0</v>
      </c>
      <c r="AT490">
        <v>0</v>
      </c>
      <c r="AU490">
        <v>100</v>
      </c>
      <c r="AV490">
        <v>100</v>
      </c>
      <c r="AW490">
        <v>0</v>
      </c>
      <c r="AX490">
        <v>0</v>
      </c>
      <c r="AY490">
        <v>0</v>
      </c>
      <c r="BB490">
        <v>0</v>
      </c>
      <c r="BC490">
        <v>0</v>
      </c>
      <c r="BD490">
        <v>0</v>
      </c>
    </row>
    <row r="491" spans="1:56" hidden="1">
      <c r="A491" t="s">
        <v>2438</v>
      </c>
      <c r="B491" t="s">
        <v>2439</v>
      </c>
      <c r="C491" t="s">
        <v>967</v>
      </c>
      <c r="D491" s="88" t="s">
        <v>951</v>
      </c>
      <c r="F491">
        <v>1</v>
      </c>
      <c r="G491">
        <v>0.36299999999999999</v>
      </c>
      <c r="H491" s="81" t="s">
        <v>3311</v>
      </c>
      <c r="I491" s="81"/>
      <c r="J491" s="91">
        <v>0.36299999999999999</v>
      </c>
      <c r="L491" s="78">
        <f>VLOOKUP(A491,Feuil2!$A$2:$BN$2000,66,FALSE)</f>
        <v>1.5</v>
      </c>
      <c r="M491">
        <v>1.4876033</v>
      </c>
      <c r="N491">
        <f t="shared" si="25"/>
        <v>1.2396700000000038E-2</v>
      </c>
      <c r="O491" s="45">
        <v>1.5</v>
      </c>
      <c r="P491">
        <v>0.54</v>
      </c>
      <c r="Q491" s="83">
        <f t="shared" si="27"/>
        <v>0.54449999999999998</v>
      </c>
      <c r="R491">
        <v>0.64800000000000002</v>
      </c>
      <c r="S491" s="45">
        <f t="shared" si="26"/>
        <v>0.65339999999999998</v>
      </c>
      <c r="AO491">
        <v>0</v>
      </c>
      <c r="AP491">
        <v>0</v>
      </c>
      <c r="AS491">
        <v>0</v>
      </c>
      <c r="AT491">
        <v>0</v>
      </c>
      <c r="AU491">
        <v>100</v>
      </c>
      <c r="AV491">
        <v>100</v>
      </c>
      <c r="AW491">
        <v>0</v>
      </c>
      <c r="AX491">
        <v>0</v>
      </c>
      <c r="AY491">
        <v>0</v>
      </c>
      <c r="BB491">
        <v>0</v>
      </c>
      <c r="BC491">
        <v>0</v>
      </c>
      <c r="BD491">
        <v>0</v>
      </c>
    </row>
    <row r="492" spans="1:56" hidden="1">
      <c r="A492" t="s">
        <v>2499</v>
      </c>
      <c r="B492" t="s">
        <v>2500</v>
      </c>
      <c r="C492" t="s">
        <v>967</v>
      </c>
      <c r="D492" s="88" t="s">
        <v>951</v>
      </c>
      <c r="F492">
        <v>1</v>
      </c>
      <c r="G492">
        <v>2.9580000000000002</v>
      </c>
      <c r="H492" s="81" t="s">
        <v>3311</v>
      </c>
      <c r="I492" s="81"/>
      <c r="J492" s="91">
        <v>2.9580000000000002</v>
      </c>
      <c r="L492" s="78">
        <f>VLOOKUP(A492,Feuil2!$A$2:$BN$2000,66,FALSE)</f>
        <v>1.75</v>
      </c>
      <c r="M492">
        <v>1.7511832000000001</v>
      </c>
      <c r="N492">
        <f t="shared" si="25"/>
        <v>-1.1832000000000509E-3</v>
      </c>
      <c r="O492" s="45">
        <v>1.75</v>
      </c>
      <c r="P492">
        <v>5.18</v>
      </c>
      <c r="Q492" s="83">
        <f t="shared" si="27"/>
        <v>5.1765000000000008</v>
      </c>
      <c r="R492">
        <v>6.2160000000000002</v>
      </c>
      <c r="S492" s="45">
        <f t="shared" si="26"/>
        <v>6.2118000000000011</v>
      </c>
      <c r="AO492">
        <v>0</v>
      </c>
      <c r="AP492">
        <v>0</v>
      </c>
      <c r="AS492">
        <v>0</v>
      </c>
      <c r="AT492">
        <v>0</v>
      </c>
      <c r="AU492">
        <v>100</v>
      </c>
      <c r="AV492">
        <v>100</v>
      </c>
      <c r="AW492">
        <v>0</v>
      </c>
      <c r="AX492">
        <v>0</v>
      </c>
      <c r="AY492">
        <v>0</v>
      </c>
      <c r="BB492">
        <v>0</v>
      </c>
      <c r="BC492">
        <v>0</v>
      </c>
      <c r="BD492">
        <v>0</v>
      </c>
    </row>
    <row r="493" spans="1:56" hidden="1">
      <c r="A493" t="s">
        <v>2533</v>
      </c>
      <c r="B493" t="s">
        <v>2534</v>
      </c>
      <c r="C493" t="s">
        <v>967</v>
      </c>
      <c r="D493" s="88" t="s">
        <v>951</v>
      </c>
      <c r="F493">
        <v>1</v>
      </c>
      <c r="G493">
        <v>6.3150000000000004</v>
      </c>
      <c r="H493" s="81" t="s">
        <v>3311</v>
      </c>
      <c r="I493" s="81"/>
      <c r="J493" s="91">
        <v>6.3150000000000004</v>
      </c>
      <c r="L493" s="78">
        <f>VLOOKUP(A493,Feuil2!$A$2:$BN$2000,66,FALSE)</f>
        <v>0</v>
      </c>
      <c r="M493">
        <v>0</v>
      </c>
      <c r="N493">
        <f t="shared" si="25"/>
        <v>0</v>
      </c>
      <c r="O493" s="45">
        <f>IF(L493=M493,L493,"")</f>
        <v>0</v>
      </c>
      <c r="P493">
        <v>0</v>
      </c>
      <c r="Q493" s="83">
        <f t="shared" si="27"/>
        <v>0</v>
      </c>
      <c r="R493">
        <v>0</v>
      </c>
      <c r="S493" s="45">
        <f t="shared" si="26"/>
        <v>0</v>
      </c>
      <c r="AO493">
        <v>0</v>
      </c>
      <c r="AP493">
        <v>0</v>
      </c>
      <c r="AS493">
        <v>0</v>
      </c>
      <c r="AT493">
        <v>0</v>
      </c>
      <c r="AU493">
        <v>100</v>
      </c>
      <c r="AV493">
        <v>100</v>
      </c>
      <c r="AW493">
        <v>0</v>
      </c>
      <c r="AX493">
        <v>0</v>
      </c>
      <c r="AY493">
        <v>0</v>
      </c>
      <c r="BB493">
        <v>0</v>
      </c>
      <c r="BC493">
        <v>0</v>
      </c>
      <c r="BD493">
        <v>0</v>
      </c>
    </row>
    <row r="494" spans="1:56" hidden="1">
      <c r="A494" t="s">
        <v>2553</v>
      </c>
      <c r="B494" t="s">
        <v>2554</v>
      </c>
      <c r="C494" t="s">
        <v>967</v>
      </c>
      <c r="D494" s="88" t="s">
        <v>951</v>
      </c>
      <c r="E494" t="s">
        <v>1515</v>
      </c>
      <c r="F494">
        <v>1</v>
      </c>
      <c r="G494">
        <v>1.1000000000000001</v>
      </c>
      <c r="H494" s="81" t="s">
        <v>3311</v>
      </c>
      <c r="I494" s="81"/>
      <c r="J494" s="91">
        <v>1.1000000000000001</v>
      </c>
      <c r="L494" s="78">
        <f>VLOOKUP(A494,Feuil2!$A$2:$BN$2000,66,FALSE)</f>
        <v>1.5</v>
      </c>
      <c r="M494">
        <v>1.5</v>
      </c>
      <c r="N494">
        <f t="shared" si="25"/>
        <v>0</v>
      </c>
      <c r="O494" s="45">
        <f>IF(L494=M494,L494,"")</f>
        <v>1.5</v>
      </c>
      <c r="P494">
        <v>1.65</v>
      </c>
      <c r="Q494" s="83">
        <f t="shared" si="27"/>
        <v>1.6500000000000001</v>
      </c>
      <c r="R494">
        <v>1.98</v>
      </c>
      <c r="S494" s="45">
        <f t="shared" si="26"/>
        <v>1.98</v>
      </c>
      <c r="AO494">
        <v>0</v>
      </c>
      <c r="AP494">
        <v>0</v>
      </c>
      <c r="AS494">
        <v>0</v>
      </c>
      <c r="AT494">
        <v>0</v>
      </c>
      <c r="AU494">
        <v>100</v>
      </c>
      <c r="AV494">
        <v>100</v>
      </c>
      <c r="AW494">
        <v>0</v>
      </c>
      <c r="AX494">
        <v>0</v>
      </c>
      <c r="AY494">
        <v>0</v>
      </c>
      <c r="BB494">
        <v>0</v>
      </c>
      <c r="BC494">
        <v>0</v>
      </c>
      <c r="BD494">
        <v>0</v>
      </c>
    </row>
    <row r="495" spans="1:56" hidden="1">
      <c r="A495" t="s">
        <v>2870</v>
      </c>
      <c r="B495" t="s">
        <v>2871</v>
      </c>
      <c r="C495" t="s">
        <v>967</v>
      </c>
      <c r="D495" s="88" t="s">
        <v>951</v>
      </c>
      <c r="E495">
        <v>1</v>
      </c>
      <c r="F495">
        <v>1</v>
      </c>
      <c r="G495">
        <v>0</v>
      </c>
      <c r="H495" s="81" t="s">
        <v>3311</v>
      </c>
      <c r="I495" s="81"/>
      <c r="J495" s="91"/>
      <c r="L495" s="78" t="e">
        <f>VLOOKUP(A495,Feuil2!$A$2:$BN$2000,66,FALSE)</f>
        <v>#N/A</v>
      </c>
      <c r="M495">
        <v>0</v>
      </c>
      <c r="N495" t="e">
        <f t="shared" si="25"/>
        <v>#N/A</v>
      </c>
      <c r="P495">
        <v>1.1299999999999999</v>
      </c>
      <c r="Q495" s="83">
        <f t="shared" si="27"/>
        <v>0</v>
      </c>
      <c r="R495">
        <v>1.3560000000000001</v>
      </c>
      <c r="S495" s="45">
        <f t="shared" si="26"/>
        <v>0</v>
      </c>
      <c r="AO495">
        <v>0</v>
      </c>
      <c r="AP495">
        <v>0</v>
      </c>
      <c r="AS495">
        <v>0</v>
      </c>
      <c r="AT495">
        <v>0</v>
      </c>
      <c r="AU495">
        <v>100</v>
      </c>
      <c r="AV495">
        <v>100</v>
      </c>
      <c r="AW495">
        <v>0</v>
      </c>
      <c r="AX495">
        <v>0</v>
      </c>
      <c r="AY495">
        <v>0</v>
      </c>
      <c r="BB495">
        <v>0</v>
      </c>
      <c r="BC495">
        <v>0</v>
      </c>
      <c r="BD495">
        <v>0</v>
      </c>
    </row>
    <row r="496" spans="1:56" hidden="1">
      <c r="A496" s="3">
        <v>402092</v>
      </c>
      <c r="B496" t="s">
        <v>1795</v>
      </c>
      <c r="C496" t="s">
        <v>1796</v>
      </c>
      <c r="D496" s="88" t="s">
        <v>951</v>
      </c>
      <c r="F496">
        <v>1</v>
      </c>
      <c r="G496">
        <v>7.5</v>
      </c>
      <c r="H496" s="81" t="s">
        <v>3311</v>
      </c>
      <c r="I496" s="81"/>
      <c r="J496" s="91">
        <v>7.5</v>
      </c>
      <c r="L496" s="78">
        <f>VLOOKUP(A496,Feuil2!$A$2:$BN$2000,66,FALSE)</f>
        <v>2</v>
      </c>
      <c r="M496">
        <v>2</v>
      </c>
      <c r="N496">
        <f t="shared" si="25"/>
        <v>0</v>
      </c>
      <c r="O496" s="45">
        <f t="shared" ref="O496:O503" si="28">IF(L496=M496,L496,"")</f>
        <v>2</v>
      </c>
      <c r="P496">
        <v>15</v>
      </c>
      <c r="Q496" s="83">
        <f t="shared" si="27"/>
        <v>15</v>
      </c>
      <c r="R496">
        <v>18</v>
      </c>
      <c r="S496" s="45">
        <f t="shared" si="26"/>
        <v>18</v>
      </c>
      <c r="AO496">
        <v>0</v>
      </c>
      <c r="AP496">
        <v>0</v>
      </c>
      <c r="AS496">
        <v>0</v>
      </c>
      <c r="AT496">
        <v>0</v>
      </c>
      <c r="AU496">
        <v>100</v>
      </c>
      <c r="AV496">
        <v>100</v>
      </c>
      <c r="AW496">
        <v>0</v>
      </c>
      <c r="AX496">
        <v>0</v>
      </c>
      <c r="AY496">
        <v>0</v>
      </c>
      <c r="BB496">
        <v>0</v>
      </c>
      <c r="BC496">
        <v>0</v>
      </c>
      <c r="BD496">
        <v>0</v>
      </c>
    </row>
    <row r="497" spans="1:56" hidden="1">
      <c r="A497" s="3">
        <v>401110</v>
      </c>
      <c r="B497" t="s">
        <v>1797</v>
      </c>
      <c r="C497" t="s">
        <v>1796</v>
      </c>
      <c r="D497" s="88" t="s">
        <v>951</v>
      </c>
      <c r="F497">
        <v>1</v>
      </c>
      <c r="G497">
        <v>1.8</v>
      </c>
      <c r="H497" s="81" t="s">
        <v>3311</v>
      </c>
      <c r="I497" s="81"/>
      <c r="J497" s="91">
        <v>1.8</v>
      </c>
      <c r="L497" s="78">
        <f>VLOOKUP(A497,Feuil2!$A$2:$BN$2000,66,FALSE)</f>
        <v>3.5</v>
      </c>
      <c r="M497">
        <v>3.5</v>
      </c>
      <c r="N497">
        <f t="shared" si="25"/>
        <v>0</v>
      </c>
      <c r="O497" s="45">
        <f t="shared" si="28"/>
        <v>3.5</v>
      </c>
      <c r="P497">
        <v>6.3</v>
      </c>
      <c r="Q497" s="83">
        <f t="shared" si="27"/>
        <v>6.3</v>
      </c>
      <c r="R497">
        <v>7.56</v>
      </c>
      <c r="S497" s="45">
        <f t="shared" si="26"/>
        <v>7.56</v>
      </c>
      <c r="AO497">
        <v>0</v>
      </c>
      <c r="AP497">
        <v>0</v>
      </c>
      <c r="AS497">
        <v>0</v>
      </c>
      <c r="AT497">
        <v>0</v>
      </c>
      <c r="AU497">
        <v>100</v>
      </c>
      <c r="AV497">
        <v>100</v>
      </c>
      <c r="AW497">
        <v>0</v>
      </c>
      <c r="AX497">
        <v>0</v>
      </c>
      <c r="AY497">
        <v>0</v>
      </c>
      <c r="BB497">
        <v>0</v>
      </c>
      <c r="BC497">
        <v>0</v>
      </c>
      <c r="BD497">
        <v>0</v>
      </c>
    </row>
    <row r="498" spans="1:56" hidden="1">
      <c r="A498" s="3">
        <v>430310</v>
      </c>
      <c r="B498" t="s">
        <v>1807</v>
      </c>
      <c r="C498" t="s">
        <v>1796</v>
      </c>
      <c r="D498" s="88" t="s">
        <v>951</v>
      </c>
      <c r="F498">
        <v>1</v>
      </c>
      <c r="G498">
        <v>238</v>
      </c>
      <c r="H498" s="81" t="s">
        <v>3311</v>
      </c>
      <c r="I498" s="81"/>
      <c r="J498" s="91">
        <v>238</v>
      </c>
      <c r="L498" s="78">
        <f>VLOOKUP(A498,Feuil2!$A$2:$BN$2000,66,FALSE)</f>
        <v>1.25</v>
      </c>
      <c r="M498">
        <v>1.25</v>
      </c>
      <c r="N498">
        <f t="shared" si="25"/>
        <v>0</v>
      </c>
      <c r="O498" s="45">
        <f t="shared" si="28"/>
        <v>1.25</v>
      </c>
      <c r="P498">
        <v>297.5</v>
      </c>
      <c r="Q498" s="83">
        <f t="shared" si="27"/>
        <v>297.5</v>
      </c>
      <c r="R498">
        <v>357</v>
      </c>
      <c r="S498" s="45">
        <f t="shared" si="26"/>
        <v>357</v>
      </c>
      <c r="AO498">
        <v>0</v>
      </c>
      <c r="AP498">
        <v>0</v>
      </c>
      <c r="AS498">
        <v>0</v>
      </c>
      <c r="AT498">
        <v>0</v>
      </c>
      <c r="AU498">
        <v>100</v>
      </c>
      <c r="AV498">
        <v>100</v>
      </c>
      <c r="AW498">
        <v>0</v>
      </c>
      <c r="AX498">
        <v>0</v>
      </c>
      <c r="AY498">
        <v>0</v>
      </c>
      <c r="BB498">
        <v>0</v>
      </c>
      <c r="BC498">
        <v>0</v>
      </c>
      <c r="BD498">
        <v>0</v>
      </c>
    </row>
    <row r="499" spans="1:56" hidden="1">
      <c r="A499" s="3">
        <v>450020</v>
      </c>
      <c r="B499" t="s">
        <v>1808</v>
      </c>
      <c r="C499" t="s">
        <v>1796</v>
      </c>
      <c r="D499" s="88" t="s">
        <v>951</v>
      </c>
      <c r="F499">
        <v>1</v>
      </c>
      <c r="G499">
        <v>8</v>
      </c>
      <c r="H499" s="81" t="s">
        <v>3311</v>
      </c>
      <c r="I499" s="81"/>
      <c r="J499" s="91">
        <v>8</v>
      </c>
      <c r="L499" s="78">
        <f>VLOOKUP(A499,Feuil2!$A$2:$BN$2000,66,FALSE)</f>
        <v>1.25</v>
      </c>
      <c r="M499">
        <v>1.25</v>
      </c>
      <c r="N499">
        <f t="shared" si="25"/>
        <v>0</v>
      </c>
      <c r="O499" s="45">
        <f t="shared" si="28"/>
        <v>1.25</v>
      </c>
      <c r="P499">
        <v>10</v>
      </c>
      <c r="Q499" s="83">
        <f t="shared" si="27"/>
        <v>10</v>
      </c>
      <c r="R499">
        <v>12</v>
      </c>
      <c r="S499" s="45">
        <f t="shared" si="26"/>
        <v>12</v>
      </c>
      <c r="AO499">
        <v>0</v>
      </c>
      <c r="AP499">
        <v>0</v>
      </c>
      <c r="AS499">
        <v>0</v>
      </c>
      <c r="AT499">
        <v>0</v>
      </c>
      <c r="AU499">
        <v>100</v>
      </c>
      <c r="AV499">
        <v>100</v>
      </c>
      <c r="AW499">
        <v>0</v>
      </c>
      <c r="AX499">
        <v>0</v>
      </c>
      <c r="AY499">
        <v>0</v>
      </c>
      <c r="BB499">
        <v>0</v>
      </c>
      <c r="BC499">
        <v>0</v>
      </c>
      <c r="BD499">
        <v>0</v>
      </c>
    </row>
    <row r="500" spans="1:56" hidden="1">
      <c r="A500" s="3">
        <v>415050</v>
      </c>
      <c r="B500" t="s">
        <v>1812</v>
      </c>
      <c r="C500" t="s">
        <v>1796</v>
      </c>
      <c r="D500" s="88" t="s">
        <v>951</v>
      </c>
      <c r="F500">
        <v>1</v>
      </c>
      <c r="G500">
        <v>400</v>
      </c>
      <c r="H500" s="81" t="s">
        <v>3311</v>
      </c>
      <c r="I500" s="81"/>
      <c r="J500" s="91">
        <v>400</v>
      </c>
      <c r="L500" s="78">
        <f>VLOOKUP(A500,Feuil2!$A$2:$BN$2000,66,FALSE)</f>
        <v>1.25</v>
      </c>
      <c r="M500">
        <v>1.25</v>
      </c>
      <c r="N500">
        <f t="shared" si="25"/>
        <v>0</v>
      </c>
      <c r="O500" s="45">
        <f t="shared" si="28"/>
        <v>1.25</v>
      </c>
      <c r="P500">
        <v>500</v>
      </c>
      <c r="Q500" s="83">
        <f t="shared" si="27"/>
        <v>500</v>
      </c>
      <c r="R500">
        <v>600</v>
      </c>
      <c r="S500" s="45">
        <f t="shared" si="26"/>
        <v>600</v>
      </c>
      <c r="AO500">
        <v>0</v>
      </c>
      <c r="AP500">
        <v>0</v>
      </c>
      <c r="AS500">
        <v>0</v>
      </c>
      <c r="AT500">
        <v>0</v>
      </c>
      <c r="AU500">
        <v>100</v>
      </c>
      <c r="AV500">
        <v>100</v>
      </c>
      <c r="AW500">
        <v>0</v>
      </c>
      <c r="AX500">
        <v>0</v>
      </c>
      <c r="AY500">
        <v>0</v>
      </c>
      <c r="BB500">
        <v>0</v>
      </c>
      <c r="BC500">
        <v>0</v>
      </c>
      <c r="BD500">
        <v>0</v>
      </c>
    </row>
    <row r="501" spans="1:56" hidden="1">
      <c r="A501" s="3">
        <v>415015</v>
      </c>
      <c r="B501" t="s">
        <v>1813</v>
      </c>
      <c r="C501" t="s">
        <v>1796</v>
      </c>
      <c r="D501" s="88" t="s">
        <v>951</v>
      </c>
      <c r="F501">
        <v>1</v>
      </c>
      <c r="G501">
        <v>790</v>
      </c>
      <c r="H501" s="81" t="s">
        <v>3311</v>
      </c>
      <c r="I501" s="81"/>
      <c r="J501" s="91">
        <v>790</v>
      </c>
      <c r="L501" s="78">
        <f>VLOOKUP(A501,Feuil2!$A$2:$BN$2000,66,FALSE)</f>
        <v>1.25</v>
      </c>
      <c r="M501">
        <v>1.25</v>
      </c>
      <c r="N501">
        <f t="shared" si="25"/>
        <v>0</v>
      </c>
      <c r="O501" s="45">
        <f t="shared" si="28"/>
        <v>1.25</v>
      </c>
      <c r="P501">
        <v>987.5</v>
      </c>
      <c r="Q501" s="83">
        <f t="shared" si="27"/>
        <v>987.5</v>
      </c>
      <c r="R501" s="34">
        <v>1185</v>
      </c>
      <c r="S501" s="45">
        <f t="shared" si="26"/>
        <v>1185</v>
      </c>
      <c r="AO501">
        <v>0</v>
      </c>
      <c r="AP501">
        <v>0</v>
      </c>
      <c r="AS501">
        <v>0</v>
      </c>
      <c r="AT501">
        <v>0</v>
      </c>
      <c r="AU501">
        <v>100</v>
      </c>
      <c r="AV501">
        <v>100</v>
      </c>
      <c r="AW501">
        <v>0</v>
      </c>
      <c r="AX501">
        <v>0</v>
      </c>
      <c r="AY501">
        <v>0</v>
      </c>
      <c r="BB501">
        <v>0</v>
      </c>
      <c r="BC501">
        <v>0</v>
      </c>
      <c r="BD501">
        <v>0</v>
      </c>
    </row>
    <row r="502" spans="1:56" hidden="1">
      <c r="A502" t="s">
        <v>1798</v>
      </c>
      <c r="B502" t="s">
        <v>1799</v>
      </c>
      <c r="C502" t="s">
        <v>1800</v>
      </c>
      <c r="D502" s="88" t="s">
        <v>951</v>
      </c>
      <c r="F502">
        <v>1</v>
      </c>
      <c r="G502">
        <v>12</v>
      </c>
      <c r="H502" s="81"/>
      <c r="I502" s="81"/>
      <c r="J502" s="91"/>
      <c r="L502" s="78">
        <f>VLOOKUP(A502,Feuil2!$A$2:$BN$2000,66,FALSE)</f>
        <v>1.75</v>
      </c>
      <c r="M502">
        <v>1.75</v>
      </c>
      <c r="N502">
        <f t="shared" si="25"/>
        <v>0</v>
      </c>
      <c r="O502" s="45">
        <f t="shared" si="28"/>
        <v>1.75</v>
      </c>
      <c r="P502">
        <v>21</v>
      </c>
      <c r="Q502" s="83">
        <f t="shared" si="27"/>
        <v>0</v>
      </c>
      <c r="R502">
        <v>25.2</v>
      </c>
      <c r="S502" s="45">
        <f t="shared" si="26"/>
        <v>0</v>
      </c>
      <c r="AO502">
        <v>0</v>
      </c>
      <c r="AP502">
        <v>0</v>
      </c>
      <c r="AS502">
        <v>0</v>
      </c>
      <c r="AT502">
        <v>0</v>
      </c>
      <c r="AU502">
        <v>100</v>
      </c>
      <c r="AV502">
        <v>100</v>
      </c>
      <c r="AW502">
        <v>0</v>
      </c>
      <c r="AX502">
        <v>0</v>
      </c>
      <c r="AY502">
        <v>0</v>
      </c>
      <c r="BB502">
        <v>0</v>
      </c>
      <c r="BC502">
        <v>0</v>
      </c>
      <c r="BD502">
        <v>0</v>
      </c>
    </row>
    <row r="503" spans="1:56" hidden="1">
      <c r="A503" s="3">
        <v>2146332</v>
      </c>
      <c r="B503" t="s">
        <v>1659</v>
      </c>
      <c r="C503" t="s">
        <v>1660</v>
      </c>
      <c r="D503" s="88" t="s">
        <v>951</v>
      </c>
      <c r="F503">
        <v>1</v>
      </c>
      <c r="G503">
        <v>0.16500000000000001</v>
      </c>
      <c r="H503" s="81"/>
      <c r="I503" s="81"/>
      <c r="J503" s="91">
        <v>0.16500000000000001</v>
      </c>
      <c r="L503" s="78">
        <f>VLOOKUP(A503,Feuil2!$A$2:$BN$2000,66,FALSE)</f>
        <v>2</v>
      </c>
      <c r="M503">
        <v>2</v>
      </c>
      <c r="N503">
        <f t="shared" si="25"/>
        <v>0</v>
      </c>
      <c r="O503" s="45">
        <f t="shared" si="28"/>
        <v>2</v>
      </c>
      <c r="P503">
        <v>0.33</v>
      </c>
      <c r="Q503" s="83">
        <f t="shared" si="27"/>
        <v>0.33</v>
      </c>
      <c r="R503">
        <v>0.4</v>
      </c>
      <c r="S503" s="45">
        <f t="shared" si="26"/>
        <v>0.39600000000000002</v>
      </c>
      <c r="AO503">
        <v>0</v>
      </c>
      <c r="AP503">
        <v>0</v>
      </c>
      <c r="AS503">
        <v>0</v>
      </c>
      <c r="AT503">
        <v>0</v>
      </c>
      <c r="AU503">
        <v>100</v>
      </c>
      <c r="AV503">
        <v>100</v>
      </c>
      <c r="AW503">
        <v>0</v>
      </c>
      <c r="AX503">
        <v>0</v>
      </c>
      <c r="AY503">
        <v>0</v>
      </c>
      <c r="BB503">
        <v>0</v>
      </c>
      <c r="BC503">
        <v>0</v>
      </c>
      <c r="BD503">
        <v>0</v>
      </c>
    </row>
    <row r="504" spans="1:56" hidden="1">
      <c r="A504" s="3">
        <v>9600000618</v>
      </c>
      <c r="B504" t="s">
        <v>2044</v>
      </c>
      <c r="C504" t="s">
        <v>1660</v>
      </c>
      <c r="D504" s="88" t="s">
        <v>951</v>
      </c>
      <c r="F504">
        <v>1</v>
      </c>
      <c r="G504">
        <v>0.80300000000000005</v>
      </c>
      <c r="H504" s="81" t="s">
        <v>3308</v>
      </c>
      <c r="I504" s="81"/>
      <c r="J504" s="91">
        <v>1.1990000000000001</v>
      </c>
      <c r="L504" s="78">
        <f>VLOOKUP(A504,Feuil2!$A$2:$BN$2000,66,FALSE)</f>
        <v>2</v>
      </c>
      <c r="M504">
        <v>2.0052310000000002</v>
      </c>
      <c r="N504">
        <f t="shared" si="25"/>
        <v>-5.2310000000002077E-3</v>
      </c>
      <c r="O504" s="45">
        <v>2</v>
      </c>
      <c r="P504">
        <v>1.61</v>
      </c>
      <c r="Q504" s="83">
        <f t="shared" si="27"/>
        <v>2.3980000000000001</v>
      </c>
      <c r="R504">
        <v>1.93</v>
      </c>
      <c r="S504" s="45">
        <f t="shared" si="26"/>
        <v>2.8776000000000002</v>
      </c>
      <c r="AO504">
        <v>0</v>
      </c>
      <c r="AP504">
        <v>0</v>
      </c>
      <c r="AS504">
        <v>0</v>
      </c>
      <c r="AT504">
        <v>0</v>
      </c>
      <c r="AU504">
        <v>100</v>
      </c>
      <c r="AV504">
        <v>100</v>
      </c>
      <c r="AW504">
        <v>0</v>
      </c>
      <c r="AX504">
        <v>0</v>
      </c>
      <c r="AY504">
        <v>0</v>
      </c>
      <c r="BB504">
        <v>0</v>
      </c>
      <c r="BC504">
        <v>0</v>
      </c>
      <c r="BD504">
        <v>0</v>
      </c>
    </row>
    <row r="505" spans="1:56" hidden="1">
      <c r="A505" s="3">
        <v>8110608018</v>
      </c>
      <c r="B505" t="s">
        <v>2084</v>
      </c>
      <c r="C505" t="s">
        <v>1660</v>
      </c>
      <c r="D505" s="88" t="s">
        <v>951</v>
      </c>
      <c r="F505">
        <v>1</v>
      </c>
      <c r="G505">
        <v>0.16700000000000001</v>
      </c>
      <c r="H505" s="81" t="s">
        <v>3308</v>
      </c>
      <c r="I505" s="81"/>
      <c r="J505" s="91">
        <v>0.17649999999999999</v>
      </c>
      <c r="L505" s="78">
        <f>VLOOKUP(A505,Feuil2!$A$2:$BN$2000,66,FALSE)</f>
        <v>1.5</v>
      </c>
      <c r="M505">
        <v>1.4970060000000001</v>
      </c>
      <c r="N505">
        <f t="shared" si="25"/>
        <v>2.9939999999999412E-3</v>
      </c>
      <c r="O505" s="45">
        <v>1.5</v>
      </c>
      <c r="P505">
        <v>0.25</v>
      </c>
      <c r="Q505" s="83">
        <f t="shared" si="27"/>
        <v>0.26474999999999999</v>
      </c>
      <c r="R505">
        <v>0.3</v>
      </c>
      <c r="S505" s="45">
        <f t="shared" si="26"/>
        <v>0.31769999999999998</v>
      </c>
      <c r="AO505">
        <v>0</v>
      </c>
      <c r="AP505">
        <v>0</v>
      </c>
      <c r="AS505">
        <v>0</v>
      </c>
      <c r="AT505">
        <v>0</v>
      </c>
      <c r="AU505">
        <v>100</v>
      </c>
      <c r="AV505">
        <v>100</v>
      </c>
      <c r="AW505">
        <v>0</v>
      </c>
      <c r="AX505">
        <v>0</v>
      </c>
      <c r="AY505">
        <v>0</v>
      </c>
      <c r="BB505">
        <v>0</v>
      </c>
      <c r="BC505">
        <v>0</v>
      </c>
      <c r="BD505">
        <v>0</v>
      </c>
    </row>
    <row r="506" spans="1:56" hidden="1">
      <c r="A506" s="3">
        <v>8210603018</v>
      </c>
      <c r="B506" t="s">
        <v>2088</v>
      </c>
      <c r="C506" t="s">
        <v>1660</v>
      </c>
      <c r="D506" s="88" t="s">
        <v>951</v>
      </c>
      <c r="F506">
        <v>1</v>
      </c>
      <c r="G506">
        <v>0.108</v>
      </c>
      <c r="H506" s="81" t="s">
        <v>3308</v>
      </c>
      <c r="I506" s="81"/>
      <c r="J506" s="91">
        <v>9.2999999999999999E-2</v>
      </c>
      <c r="L506" s="78">
        <f>VLOOKUP(A506,Feuil2!$A$2:$BN$2000,66,FALSE)</f>
        <v>1.5</v>
      </c>
      <c r="M506">
        <v>1.4814814999999999</v>
      </c>
      <c r="N506">
        <f t="shared" si="25"/>
        <v>1.8518500000000104E-2</v>
      </c>
      <c r="O506" s="45">
        <v>1.5</v>
      </c>
      <c r="P506">
        <v>0.16</v>
      </c>
      <c r="Q506" s="83">
        <f t="shared" si="27"/>
        <v>0.13950000000000001</v>
      </c>
      <c r="R506">
        <v>0.192</v>
      </c>
      <c r="S506" s="45">
        <f t="shared" si="26"/>
        <v>0.16740000000000002</v>
      </c>
      <c r="AO506">
        <v>0</v>
      </c>
      <c r="AP506">
        <v>0</v>
      </c>
      <c r="AS506">
        <v>0</v>
      </c>
      <c r="AT506">
        <v>0</v>
      </c>
      <c r="AU506">
        <v>100</v>
      </c>
      <c r="AV506">
        <v>100</v>
      </c>
      <c r="AW506">
        <v>0</v>
      </c>
      <c r="AX506">
        <v>0</v>
      </c>
      <c r="AY506">
        <v>0</v>
      </c>
      <c r="BB506">
        <v>0</v>
      </c>
      <c r="BC506">
        <v>0</v>
      </c>
      <c r="BD506">
        <v>0</v>
      </c>
    </row>
    <row r="507" spans="1:56" hidden="1">
      <c r="A507" s="3">
        <v>8210707018</v>
      </c>
      <c r="B507" t="s">
        <v>2090</v>
      </c>
      <c r="C507" t="s">
        <v>1660</v>
      </c>
      <c r="D507" s="88" t="s">
        <v>951</v>
      </c>
      <c r="F507">
        <v>1</v>
      </c>
      <c r="G507">
        <v>0.106</v>
      </c>
      <c r="H507" s="81" t="s">
        <v>3308</v>
      </c>
      <c r="I507" s="81"/>
      <c r="J507" s="91">
        <v>0.23499999999999999</v>
      </c>
      <c r="L507" s="78">
        <f>VLOOKUP(A507,Feuil2!$A$2:$BN$2000,66,FALSE)</f>
        <v>1.5</v>
      </c>
      <c r="M507">
        <v>1.5151515</v>
      </c>
      <c r="N507">
        <f t="shared" si="25"/>
        <v>-1.5151499999999984E-2</v>
      </c>
      <c r="O507" s="45">
        <v>1.5</v>
      </c>
      <c r="P507">
        <v>0.16</v>
      </c>
      <c r="Q507" s="83">
        <f t="shared" si="27"/>
        <v>0.35249999999999998</v>
      </c>
      <c r="R507">
        <v>0.192</v>
      </c>
      <c r="S507" s="45">
        <f t="shared" si="26"/>
        <v>0.42299999999999999</v>
      </c>
      <c r="AO507">
        <v>0</v>
      </c>
      <c r="AP507">
        <v>0</v>
      </c>
      <c r="AS507">
        <v>0</v>
      </c>
      <c r="AT507">
        <v>0</v>
      </c>
      <c r="AU507">
        <v>100</v>
      </c>
      <c r="AV507">
        <v>100</v>
      </c>
      <c r="AW507">
        <v>0</v>
      </c>
      <c r="AX507">
        <v>0</v>
      </c>
      <c r="AY507">
        <v>0</v>
      </c>
      <c r="BB507">
        <v>0</v>
      </c>
      <c r="BC507">
        <v>0</v>
      </c>
      <c r="BD507">
        <v>0</v>
      </c>
    </row>
    <row r="508" spans="1:56" hidden="1">
      <c r="A508" s="3">
        <v>8110614018</v>
      </c>
      <c r="B508" t="s">
        <v>2092</v>
      </c>
      <c r="C508" t="s">
        <v>1660</v>
      </c>
      <c r="D508" s="88" t="s">
        <v>951</v>
      </c>
      <c r="F508">
        <v>100</v>
      </c>
      <c r="G508">
        <v>0.38500000000000001</v>
      </c>
      <c r="H508" s="81" t="s">
        <v>3308</v>
      </c>
      <c r="I508" s="81"/>
      <c r="J508" s="91">
        <v>0.47339999999999999</v>
      </c>
      <c r="L508" s="78">
        <f>VLOOKUP(A508,Feuil2!$A$2:$BN$2000,66,FALSE)</f>
        <v>1.75</v>
      </c>
      <c r="M508">
        <v>174.02597399999999</v>
      </c>
      <c r="N508">
        <f t="shared" si="25"/>
        <v>-172.27597399999999</v>
      </c>
      <c r="O508" s="45">
        <v>1.75</v>
      </c>
      <c r="P508">
        <v>0.67</v>
      </c>
      <c r="Q508" s="83">
        <f t="shared" si="27"/>
        <v>0.82845000000000002</v>
      </c>
      <c r="R508">
        <v>0.8</v>
      </c>
      <c r="S508" s="45">
        <f t="shared" si="26"/>
        <v>0.99414000000000002</v>
      </c>
      <c r="AO508">
        <v>0</v>
      </c>
      <c r="AP508">
        <v>0</v>
      </c>
      <c r="AS508">
        <v>0</v>
      </c>
      <c r="AT508">
        <v>0</v>
      </c>
      <c r="AU508">
        <v>100</v>
      </c>
      <c r="AV508">
        <v>100</v>
      </c>
      <c r="AW508">
        <v>0</v>
      </c>
      <c r="AX508">
        <v>0</v>
      </c>
      <c r="AY508">
        <v>0</v>
      </c>
      <c r="BB508">
        <v>0</v>
      </c>
      <c r="BC508">
        <v>0</v>
      </c>
      <c r="BD508">
        <v>0</v>
      </c>
    </row>
    <row r="509" spans="1:56" hidden="1">
      <c r="A509" s="3">
        <v>7214250815</v>
      </c>
      <c r="B509" t="s">
        <v>2264</v>
      </c>
      <c r="C509" t="s">
        <v>1660</v>
      </c>
      <c r="D509" s="88" t="s">
        <v>951</v>
      </c>
      <c r="E509" t="s">
        <v>2265</v>
      </c>
      <c r="F509">
        <v>100</v>
      </c>
      <c r="G509">
        <v>5.0000000000000001E-3</v>
      </c>
      <c r="H509" s="81"/>
      <c r="I509" s="81"/>
      <c r="J509" s="91"/>
      <c r="L509" s="78">
        <f>VLOOKUP(A509,Feuil2!$A$2:$BN$2000,66,FALSE)</f>
        <v>0</v>
      </c>
      <c r="M509">
        <v>250</v>
      </c>
      <c r="N509">
        <f t="shared" si="25"/>
        <v>-250</v>
      </c>
      <c r="O509" s="45" t="str">
        <f>IF(L509=M509,L509,"")</f>
        <v/>
      </c>
      <c r="P509">
        <v>0.12</v>
      </c>
      <c r="Q509" s="83" t="e">
        <f t="shared" si="27"/>
        <v>#VALUE!</v>
      </c>
      <c r="R509">
        <v>0.14000000000000001</v>
      </c>
      <c r="S509" s="45" t="e">
        <f t="shared" si="26"/>
        <v>#VALUE!</v>
      </c>
      <c r="AO509">
        <v>0</v>
      </c>
      <c r="AP509">
        <v>0</v>
      </c>
      <c r="AS509">
        <v>0</v>
      </c>
      <c r="AT509">
        <v>0</v>
      </c>
      <c r="AU509">
        <v>100</v>
      </c>
      <c r="AV509">
        <v>100</v>
      </c>
      <c r="AW509">
        <v>0</v>
      </c>
      <c r="AX509">
        <v>0</v>
      </c>
      <c r="AY509">
        <v>0</v>
      </c>
      <c r="BB509">
        <v>0</v>
      </c>
      <c r="BC509">
        <v>0</v>
      </c>
      <c r="BD509">
        <v>0</v>
      </c>
    </row>
    <row r="510" spans="1:56" hidden="1">
      <c r="A510" s="3">
        <v>8412602518</v>
      </c>
      <c r="B510" t="s">
        <v>2268</v>
      </c>
      <c r="C510" t="s">
        <v>1660</v>
      </c>
      <c r="D510" s="88" t="s">
        <v>951</v>
      </c>
      <c r="E510" t="s">
        <v>2269</v>
      </c>
      <c r="F510">
        <v>200</v>
      </c>
      <c r="G510">
        <v>3.5000000000000003E-2</v>
      </c>
      <c r="H510" s="81"/>
      <c r="I510" s="81"/>
      <c r="J510" s="93">
        <f>G510</f>
        <v>3.5000000000000003E-2</v>
      </c>
      <c r="L510" s="78">
        <f>VLOOKUP(A510,Feuil2!$A$2:$BN$2000,66,FALSE)</f>
        <v>1.5</v>
      </c>
      <c r="M510">
        <v>284.09090909999998</v>
      </c>
      <c r="N510">
        <f t="shared" si="25"/>
        <v>-282.59090909999998</v>
      </c>
      <c r="O510" s="45">
        <v>1.5</v>
      </c>
      <c r="P510">
        <v>0.05</v>
      </c>
      <c r="Q510" s="83">
        <f t="shared" si="27"/>
        <v>5.2500000000000005E-2</v>
      </c>
      <c r="R510">
        <v>0.06</v>
      </c>
      <c r="S510" s="45">
        <f t="shared" si="26"/>
        <v>6.3E-2</v>
      </c>
      <c r="AO510">
        <v>0</v>
      </c>
      <c r="AP510">
        <v>0</v>
      </c>
      <c r="AS510">
        <v>0</v>
      </c>
      <c r="AT510">
        <v>0</v>
      </c>
      <c r="AU510">
        <v>100</v>
      </c>
      <c r="AV510">
        <v>100</v>
      </c>
      <c r="AW510">
        <v>0</v>
      </c>
      <c r="AX510">
        <v>0</v>
      </c>
      <c r="AY510">
        <v>0</v>
      </c>
      <c r="BB510">
        <v>0</v>
      </c>
      <c r="BC510">
        <v>0</v>
      </c>
      <c r="BD510">
        <v>0</v>
      </c>
    </row>
    <row r="511" spans="1:56" hidden="1">
      <c r="A511" s="3">
        <v>8412802518</v>
      </c>
      <c r="B511" t="s">
        <v>2270</v>
      </c>
      <c r="C511" t="s">
        <v>1660</v>
      </c>
      <c r="D511" s="88" t="s">
        <v>951</v>
      </c>
      <c r="E511" t="s">
        <v>2265</v>
      </c>
      <c r="F511">
        <v>100</v>
      </c>
      <c r="G511">
        <v>7.0999999999999994E-2</v>
      </c>
      <c r="H511" s="81"/>
      <c r="I511" s="81"/>
      <c r="J511" s="93">
        <f>G511</f>
        <v>7.0999999999999994E-2</v>
      </c>
      <c r="L511" s="78">
        <f>VLOOKUP(A511,Feuil2!$A$2:$BN$2000,66,FALSE)</f>
        <v>1.25</v>
      </c>
      <c r="M511">
        <v>127.1186441</v>
      </c>
      <c r="N511">
        <f t="shared" si="25"/>
        <v>-125.8686441</v>
      </c>
      <c r="O511" s="45">
        <v>1.5</v>
      </c>
      <c r="P511">
        <v>0.09</v>
      </c>
      <c r="Q511" s="83">
        <f t="shared" si="27"/>
        <v>0.10649999999999998</v>
      </c>
      <c r="R511">
        <v>0.11</v>
      </c>
      <c r="S511" s="45">
        <f t="shared" si="26"/>
        <v>0.12779999999999997</v>
      </c>
      <c r="AO511">
        <v>0</v>
      </c>
      <c r="AP511">
        <v>0</v>
      </c>
      <c r="AS511">
        <v>0</v>
      </c>
      <c r="AT511">
        <v>0</v>
      </c>
      <c r="AU511">
        <v>100</v>
      </c>
      <c r="AV511">
        <v>100</v>
      </c>
      <c r="AW511">
        <v>0</v>
      </c>
      <c r="AX511">
        <v>0</v>
      </c>
      <c r="AY511">
        <v>0</v>
      </c>
      <c r="BB511">
        <v>0</v>
      </c>
      <c r="BC511">
        <v>0</v>
      </c>
      <c r="BD511">
        <v>0</v>
      </c>
    </row>
    <row r="512" spans="1:56" hidden="1">
      <c r="A512" s="3">
        <v>8434000618</v>
      </c>
      <c r="B512" t="s">
        <v>2272</v>
      </c>
      <c r="C512" t="s">
        <v>1660</v>
      </c>
      <c r="D512" s="88" t="s">
        <v>951</v>
      </c>
      <c r="E512" t="s">
        <v>2262</v>
      </c>
      <c r="F512">
        <v>500</v>
      </c>
      <c r="G512">
        <v>1.7000000000000001E-2</v>
      </c>
      <c r="H512" s="81" t="s">
        <v>3308</v>
      </c>
      <c r="I512" s="81"/>
      <c r="J512" s="91">
        <v>1.9E-2</v>
      </c>
      <c r="L512" s="78">
        <f>VLOOKUP(A512,Feuil2!$A$2:$BN$2000,66,FALSE)</f>
        <v>1.25</v>
      </c>
      <c r="M512">
        <v>602.40963859999999</v>
      </c>
      <c r="N512">
        <f t="shared" si="25"/>
        <v>-601.15963859999999</v>
      </c>
      <c r="O512" s="45">
        <v>1.25</v>
      </c>
      <c r="P512">
        <v>0.02</v>
      </c>
      <c r="Q512" s="83">
        <f t="shared" si="27"/>
        <v>2.375E-2</v>
      </c>
      <c r="R512">
        <v>0.02</v>
      </c>
      <c r="S512" s="45">
        <f t="shared" si="26"/>
        <v>2.8499999999999998E-2</v>
      </c>
      <c r="AO512">
        <v>0</v>
      </c>
      <c r="AP512">
        <v>0</v>
      </c>
      <c r="AS512">
        <v>0</v>
      </c>
      <c r="AT512">
        <v>0</v>
      </c>
      <c r="AU512">
        <v>100</v>
      </c>
      <c r="AV512">
        <v>100</v>
      </c>
      <c r="AW512">
        <v>0</v>
      </c>
      <c r="AX512">
        <v>0</v>
      </c>
      <c r="AY512">
        <v>0</v>
      </c>
      <c r="BB512">
        <v>0</v>
      </c>
      <c r="BC512">
        <v>0</v>
      </c>
      <c r="BD512">
        <v>0</v>
      </c>
    </row>
    <row r="513" spans="1:56" hidden="1">
      <c r="A513" s="3">
        <v>8434000818</v>
      </c>
      <c r="B513" t="s">
        <v>2273</v>
      </c>
      <c r="C513" t="s">
        <v>1660</v>
      </c>
      <c r="D513" s="88" t="s">
        <v>951</v>
      </c>
      <c r="E513" t="s">
        <v>2269</v>
      </c>
      <c r="F513">
        <v>200</v>
      </c>
      <c r="G513">
        <v>4.2000000000000003E-2</v>
      </c>
      <c r="H513" s="81" t="s">
        <v>3311</v>
      </c>
      <c r="I513" s="81"/>
      <c r="J513" s="91">
        <v>4.2000000000000003E-2</v>
      </c>
      <c r="L513" s="78">
        <f>VLOOKUP(A513,Feuil2!$A$2:$BN$2000,66,FALSE)</f>
        <v>1.25</v>
      </c>
      <c r="M513">
        <v>239.8081535</v>
      </c>
      <c r="N513">
        <f t="shared" si="25"/>
        <v>-238.5581535</v>
      </c>
      <c r="O513" s="45">
        <f>1.25/200</f>
        <v>6.2500000000000003E-3</v>
      </c>
      <c r="P513">
        <v>0.05</v>
      </c>
      <c r="Q513" s="83">
        <f t="shared" si="27"/>
        <v>2.6250000000000004E-4</v>
      </c>
      <c r="R513">
        <v>0.06</v>
      </c>
      <c r="S513" s="45">
        <f t="shared" si="26"/>
        <v>3.1500000000000001E-4</v>
      </c>
      <c r="AO513">
        <v>0</v>
      </c>
      <c r="AP513">
        <v>0</v>
      </c>
      <c r="AS513">
        <v>0</v>
      </c>
      <c r="AT513">
        <v>0</v>
      </c>
      <c r="AU513">
        <v>100</v>
      </c>
      <c r="AV513">
        <v>100</v>
      </c>
      <c r="AW513">
        <v>0</v>
      </c>
      <c r="AX513">
        <v>0</v>
      </c>
      <c r="AY513">
        <v>0</v>
      </c>
      <c r="BB513">
        <v>0</v>
      </c>
      <c r="BC513">
        <v>0</v>
      </c>
      <c r="BD513">
        <v>0</v>
      </c>
    </row>
    <row r="514" spans="1:56" hidden="1">
      <c r="A514" s="3">
        <v>8534000818</v>
      </c>
      <c r="B514" t="s">
        <v>2274</v>
      </c>
      <c r="C514" t="s">
        <v>1660</v>
      </c>
      <c r="D514" s="88" t="s">
        <v>951</v>
      </c>
      <c r="E514" t="s">
        <v>2269</v>
      </c>
      <c r="F514">
        <v>1</v>
      </c>
      <c r="G514">
        <v>2.9000000000000001E-2</v>
      </c>
      <c r="H514" s="81" t="s">
        <v>3311</v>
      </c>
      <c r="I514" s="81"/>
      <c r="J514" s="91">
        <v>2.9000000000000001E-2</v>
      </c>
      <c r="L514" s="78">
        <f>VLOOKUP(A514,Feuil2!$A$2:$BN$2000,66,FALSE)</f>
        <v>1.75</v>
      </c>
      <c r="M514">
        <v>1.7006802999999999</v>
      </c>
      <c r="N514">
        <f t="shared" si="25"/>
        <v>4.9319700000000077E-2</v>
      </c>
      <c r="O514" s="45">
        <v>1.75</v>
      </c>
      <c r="P514">
        <v>0.05</v>
      </c>
      <c r="Q514" s="83">
        <f t="shared" si="27"/>
        <v>5.0750000000000003E-2</v>
      </c>
      <c r="R514">
        <v>0.06</v>
      </c>
      <c r="S514" s="45">
        <f t="shared" si="26"/>
        <v>6.0900000000000003E-2</v>
      </c>
      <c r="AO514">
        <v>0</v>
      </c>
      <c r="AP514">
        <v>0</v>
      </c>
      <c r="AS514">
        <v>0</v>
      </c>
      <c r="AT514">
        <v>0</v>
      </c>
      <c r="AU514">
        <v>100</v>
      </c>
      <c r="AV514">
        <v>100</v>
      </c>
      <c r="AW514">
        <v>0</v>
      </c>
      <c r="AX514">
        <v>0</v>
      </c>
      <c r="AY514">
        <v>0</v>
      </c>
      <c r="BB514">
        <v>0</v>
      </c>
      <c r="BC514">
        <v>0</v>
      </c>
      <c r="BD514">
        <v>0</v>
      </c>
    </row>
    <row r="515" spans="1:56" hidden="1">
      <c r="A515" s="3">
        <v>8535000618</v>
      </c>
      <c r="B515" t="s">
        <v>2275</v>
      </c>
      <c r="C515" t="s">
        <v>1660</v>
      </c>
      <c r="D515" s="88" t="s">
        <v>951</v>
      </c>
      <c r="E515" t="s">
        <v>2269</v>
      </c>
      <c r="F515">
        <v>1</v>
      </c>
      <c r="G515">
        <v>0.03</v>
      </c>
      <c r="H515" s="81"/>
      <c r="I515" s="81"/>
      <c r="J515" s="91">
        <f>G515</f>
        <v>0.03</v>
      </c>
      <c r="L515" s="78">
        <f>VLOOKUP(A515,Feuil2!$A$2:$BN$2000,66,FALSE)</f>
        <v>1.75</v>
      </c>
      <c r="M515">
        <v>1.6447368</v>
      </c>
      <c r="N515">
        <f t="shared" ref="N515:N578" si="29">L515-M515</f>
        <v>0.1052632</v>
      </c>
      <c r="O515" s="45">
        <v>1.75</v>
      </c>
      <c r="P515">
        <v>0.05</v>
      </c>
      <c r="Q515" s="83">
        <f t="shared" si="27"/>
        <v>5.2499999999999998E-2</v>
      </c>
      <c r="R515">
        <v>0.06</v>
      </c>
      <c r="S515" s="45">
        <f t="shared" ref="S515:S578" si="30">Q515*1.2</f>
        <v>6.3E-2</v>
      </c>
      <c r="AO515">
        <v>0</v>
      </c>
      <c r="AP515">
        <v>0</v>
      </c>
      <c r="AS515">
        <v>0</v>
      </c>
      <c r="AT515">
        <v>0</v>
      </c>
      <c r="AU515">
        <v>100</v>
      </c>
      <c r="AV515">
        <v>100</v>
      </c>
      <c r="AW515">
        <v>0</v>
      </c>
      <c r="AX515">
        <v>0</v>
      </c>
      <c r="AY515">
        <v>0</v>
      </c>
      <c r="BB515">
        <v>0</v>
      </c>
      <c r="BC515">
        <v>0</v>
      </c>
      <c r="BD515">
        <v>0</v>
      </c>
    </row>
    <row r="516" spans="1:56" hidden="1">
      <c r="A516" s="3" t="s">
        <v>2362</v>
      </c>
      <c r="B516" t="s">
        <v>2363</v>
      </c>
      <c r="C516" t="s">
        <v>1660</v>
      </c>
      <c r="D516" s="88" t="s">
        <v>951</v>
      </c>
      <c r="E516" t="s">
        <v>2265</v>
      </c>
      <c r="F516">
        <v>1</v>
      </c>
      <c r="G516">
        <v>0.127</v>
      </c>
      <c r="H516" s="81" t="s">
        <v>3311</v>
      </c>
      <c r="I516" s="81"/>
      <c r="J516" s="91">
        <v>0.127</v>
      </c>
      <c r="L516" s="78">
        <f>VLOOKUP(A516,Feuil2!$A$2:$BN$2000,66,FALSE)</f>
        <v>1.5</v>
      </c>
      <c r="M516">
        <v>1.4937107000000001</v>
      </c>
      <c r="N516">
        <f t="shared" si="29"/>
        <v>6.2892999999999422E-3</v>
      </c>
      <c r="O516" s="45">
        <v>1.5</v>
      </c>
      <c r="P516">
        <v>0.19</v>
      </c>
      <c r="Q516" s="83">
        <f t="shared" si="27"/>
        <v>0.1905</v>
      </c>
      <c r="R516">
        <v>0.23</v>
      </c>
      <c r="S516" s="45">
        <f t="shared" si="30"/>
        <v>0.2286</v>
      </c>
      <c r="AO516">
        <v>0</v>
      </c>
      <c r="AP516">
        <v>0</v>
      </c>
      <c r="AS516">
        <v>0</v>
      </c>
      <c r="AT516">
        <v>0</v>
      </c>
      <c r="AU516">
        <v>100</v>
      </c>
      <c r="AV516">
        <v>100</v>
      </c>
      <c r="AW516">
        <v>0</v>
      </c>
      <c r="AX516">
        <v>0</v>
      </c>
      <c r="AY516">
        <v>0</v>
      </c>
      <c r="BB516">
        <v>0</v>
      </c>
      <c r="BC516">
        <v>0</v>
      </c>
      <c r="BD516">
        <v>0</v>
      </c>
    </row>
    <row r="517" spans="1:56" hidden="1">
      <c r="A517" s="3" t="s">
        <v>2399</v>
      </c>
      <c r="B517" t="s">
        <v>2400</v>
      </c>
      <c r="C517" t="s">
        <v>1660</v>
      </c>
      <c r="D517" s="88" t="s">
        <v>951</v>
      </c>
      <c r="E517" t="s">
        <v>2265</v>
      </c>
      <c r="F517">
        <v>100</v>
      </c>
      <c r="G517">
        <v>9.8000000000000004E-2</v>
      </c>
      <c r="H517" s="81"/>
      <c r="I517" s="81"/>
      <c r="J517" s="91"/>
      <c r="L517" s="78">
        <f>VLOOKUP(A517,Feuil2!$A$2:$BN$2000,66,FALSE)</f>
        <v>0</v>
      </c>
      <c r="M517">
        <v>0</v>
      </c>
      <c r="N517">
        <f t="shared" si="29"/>
        <v>0</v>
      </c>
      <c r="O517" s="45">
        <f>IF(L517=M517,L517,"")</f>
        <v>0</v>
      </c>
      <c r="P517">
        <v>0</v>
      </c>
      <c r="Q517" s="83">
        <f t="shared" si="27"/>
        <v>0</v>
      </c>
      <c r="R517">
        <v>0</v>
      </c>
      <c r="S517" s="45">
        <f t="shared" si="30"/>
        <v>0</v>
      </c>
      <c r="AO517">
        <v>0</v>
      </c>
      <c r="AP517">
        <v>0</v>
      </c>
      <c r="AS517">
        <v>0</v>
      </c>
      <c r="AT517">
        <v>0</v>
      </c>
      <c r="AU517">
        <v>100</v>
      </c>
      <c r="AV517">
        <v>100</v>
      </c>
      <c r="AW517">
        <v>0</v>
      </c>
      <c r="AX517">
        <v>0</v>
      </c>
      <c r="AY517">
        <v>0</v>
      </c>
      <c r="BB517">
        <v>0</v>
      </c>
      <c r="BC517">
        <v>0</v>
      </c>
      <c r="BD517">
        <v>0</v>
      </c>
    </row>
    <row r="518" spans="1:56" hidden="1">
      <c r="A518" s="3">
        <v>7214321415</v>
      </c>
      <c r="B518" t="s">
        <v>2402</v>
      </c>
      <c r="C518" t="s">
        <v>1660</v>
      </c>
      <c r="D518" s="88" t="s">
        <v>951</v>
      </c>
      <c r="E518" t="s">
        <v>2265</v>
      </c>
      <c r="F518">
        <v>100</v>
      </c>
      <c r="G518">
        <v>1.9E-2</v>
      </c>
      <c r="H518" s="81" t="s">
        <v>3308</v>
      </c>
      <c r="I518" s="81"/>
      <c r="J518" s="91">
        <v>3.4000000000000002E-2</v>
      </c>
      <c r="L518" s="78">
        <f>VLOOKUP(A518,Feuil2!$A$2:$BN$2000,66,FALSE)</f>
        <v>1.5</v>
      </c>
      <c r="M518">
        <v>155.4404145</v>
      </c>
      <c r="N518">
        <f t="shared" si="29"/>
        <v>-153.9404145</v>
      </c>
      <c r="O518" s="45">
        <v>1.55</v>
      </c>
      <c r="P518">
        <v>0.03</v>
      </c>
      <c r="Q518" s="83">
        <f t="shared" si="27"/>
        <v>5.2700000000000004E-2</v>
      </c>
      <c r="R518">
        <v>0.04</v>
      </c>
      <c r="S518" s="45">
        <f t="shared" si="30"/>
        <v>6.3240000000000005E-2</v>
      </c>
      <c r="AO518">
        <v>0</v>
      </c>
      <c r="AP518">
        <v>0</v>
      </c>
      <c r="AS518">
        <v>0</v>
      </c>
      <c r="AT518">
        <v>0</v>
      </c>
      <c r="AU518">
        <v>100</v>
      </c>
      <c r="AV518">
        <v>100</v>
      </c>
      <c r="AW518">
        <v>0</v>
      </c>
      <c r="AX518">
        <v>0</v>
      </c>
      <c r="AY518">
        <v>0</v>
      </c>
      <c r="BB518">
        <v>0</v>
      </c>
      <c r="BC518">
        <v>0</v>
      </c>
      <c r="BD518">
        <v>0</v>
      </c>
    </row>
    <row r="519" spans="1:56" hidden="1">
      <c r="A519" s="3" t="s">
        <v>2449</v>
      </c>
      <c r="B519" t="s">
        <v>2450</v>
      </c>
      <c r="C519" t="s">
        <v>1660</v>
      </c>
      <c r="D519" s="88" t="s">
        <v>951</v>
      </c>
      <c r="F519">
        <v>1</v>
      </c>
      <c r="G519">
        <v>5.0999999999999997E-2</v>
      </c>
      <c r="H519" s="81" t="s">
        <v>3311</v>
      </c>
      <c r="I519" s="81"/>
      <c r="J519" s="91">
        <v>5.0999999999999997E-2</v>
      </c>
      <c r="L519" s="78">
        <f>VLOOKUP(A519,Feuil2!$A$2:$BN$2000,66,FALSE)</f>
        <v>2</v>
      </c>
      <c r="M519">
        <v>1.9607843</v>
      </c>
      <c r="N519">
        <f t="shared" si="29"/>
        <v>3.9215699999999964E-2</v>
      </c>
      <c r="O519" s="45">
        <v>2</v>
      </c>
      <c r="P519">
        <v>0.1</v>
      </c>
      <c r="Q519" s="83">
        <f t="shared" si="27"/>
        <v>0.10199999999999999</v>
      </c>
      <c r="R519">
        <v>0.12</v>
      </c>
      <c r="S519" s="45">
        <f t="shared" si="30"/>
        <v>0.12239999999999998</v>
      </c>
      <c r="AO519">
        <v>0</v>
      </c>
      <c r="AP519">
        <v>0</v>
      </c>
      <c r="AS519">
        <v>0</v>
      </c>
      <c r="AT519">
        <v>0</v>
      </c>
      <c r="AU519">
        <v>100</v>
      </c>
      <c r="AV519">
        <v>100</v>
      </c>
      <c r="AW519">
        <v>0</v>
      </c>
      <c r="AX519">
        <v>0</v>
      </c>
      <c r="AY519">
        <v>0</v>
      </c>
      <c r="BB519">
        <v>0</v>
      </c>
      <c r="BC519">
        <v>0</v>
      </c>
      <c r="BD519">
        <v>0</v>
      </c>
    </row>
    <row r="520" spans="1:56" hidden="1">
      <c r="A520" s="3" t="s">
        <v>2451</v>
      </c>
      <c r="B520" t="s">
        <v>2452</v>
      </c>
      <c r="C520" t="s">
        <v>1660</v>
      </c>
      <c r="D520" s="88" t="s">
        <v>951</v>
      </c>
      <c r="F520">
        <v>1</v>
      </c>
      <c r="G520">
        <v>0.20499999999999999</v>
      </c>
      <c r="H520" s="81" t="s">
        <v>3308</v>
      </c>
      <c r="I520" s="81"/>
      <c r="J520" s="91">
        <v>0.35399999999999998</v>
      </c>
      <c r="L520" s="78">
        <f>VLOOKUP(A520,Feuil2!$A$2:$BN$2000,66,FALSE)</f>
        <v>0</v>
      </c>
      <c r="M520">
        <v>0.7302824</v>
      </c>
      <c r="N520">
        <f t="shared" si="29"/>
        <v>-0.7302824</v>
      </c>
      <c r="O520" s="45">
        <v>1.5</v>
      </c>
      <c r="P520">
        <v>0.15</v>
      </c>
      <c r="Q520" s="83">
        <f t="shared" si="27"/>
        <v>0.53099999999999992</v>
      </c>
      <c r="R520">
        <v>0.18</v>
      </c>
      <c r="S520" s="45">
        <f t="shared" si="30"/>
        <v>0.63719999999999988</v>
      </c>
      <c r="AO520">
        <v>0</v>
      </c>
      <c r="AP520">
        <v>0</v>
      </c>
      <c r="AS520">
        <v>0</v>
      </c>
      <c r="AT520">
        <v>0</v>
      </c>
      <c r="AU520">
        <v>100</v>
      </c>
      <c r="AV520">
        <v>100</v>
      </c>
      <c r="AW520">
        <v>0</v>
      </c>
      <c r="AX520">
        <v>0</v>
      </c>
      <c r="AY520">
        <v>0</v>
      </c>
      <c r="BB520">
        <v>0</v>
      </c>
      <c r="BC520">
        <v>0</v>
      </c>
      <c r="BD520">
        <v>0</v>
      </c>
    </row>
    <row r="521" spans="1:56" hidden="1">
      <c r="A521" s="3" t="s">
        <v>2454</v>
      </c>
      <c r="B521" t="s">
        <v>2455</v>
      </c>
      <c r="C521" t="s">
        <v>1660</v>
      </c>
      <c r="D521" s="88" t="s">
        <v>951</v>
      </c>
      <c r="E521" t="s">
        <v>931</v>
      </c>
      <c r="F521">
        <v>1</v>
      </c>
      <c r="G521">
        <v>8.6999999999999994E-2</v>
      </c>
      <c r="H521" s="81" t="s">
        <v>3311</v>
      </c>
      <c r="I521" s="81"/>
      <c r="J521" s="91">
        <v>8.6999999999999994E-2</v>
      </c>
      <c r="L521" s="78">
        <f>VLOOKUP(A521,Feuil2!$A$2:$BN$2000,66,FALSE)</f>
        <v>1.5</v>
      </c>
      <c r="M521">
        <v>1.5011547000000001</v>
      </c>
      <c r="N521">
        <f t="shared" si="29"/>
        <v>-1.154700000000064E-3</v>
      </c>
      <c r="O521" s="45">
        <v>1.5</v>
      </c>
      <c r="P521">
        <v>0.13</v>
      </c>
      <c r="Q521" s="83">
        <f t="shared" si="27"/>
        <v>0.1305</v>
      </c>
      <c r="R521">
        <v>0.156</v>
      </c>
      <c r="S521" s="45">
        <f t="shared" si="30"/>
        <v>0.15659999999999999</v>
      </c>
      <c r="AO521">
        <v>0</v>
      </c>
      <c r="AP521">
        <v>0</v>
      </c>
      <c r="AS521">
        <v>0</v>
      </c>
      <c r="AT521">
        <v>0</v>
      </c>
      <c r="AU521">
        <v>100</v>
      </c>
      <c r="AV521">
        <v>100</v>
      </c>
      <c r="AW521">
        <v>0</v>
      </c>
      <c r="AX521">
        <v>0</v>
      </c>
      <c r="AY521">
        <v>0</v>
      </c>
      <c r="BB521">
        <v>0</v>
      </c>
      <c r="BC521">
        <v>0</v>
      </c>
      <c r="BD521">
        <v>0</v>
      </c>
    </row>
    <row r="522" spans="1:56" hidden="1">
      <c r="A522" s="3" t="s">
        <v>2456</v>
      </c>
      <c r="B522" t="s">
        <v>2457</v>
      </c>
      <c r="C522" t="s">
        <v>1660</v>
      </c>
      <c r="D522" s="88" t="s">
        <v>951</v>
      </c>
      <c r="E522" t="s">
        <v>2265</v>
      </c>
      <c r="F522">
        <v>100</v>
      </c>
      <c r="G522">
        <v>6.5000000000000002E-2</v>
      </c>
      <c r="H522" s="81" t="s">
        <v>3308</v>
      </c>
      <c r="I522" s="81"/>
      <c r="J522" s="91">
        <v>6.7000000000000004E-2</v>
      </c>
      <c r="L522" s="78">
        <f>VLOOKUP(A522,Feuil2!$A$2:$BN$2000,66,FALSE)</f>
        <v>2.5</v>
      </c>
      <c r="M522">
        <v>245.39877300000001</v>
      </c>
      <c r="N522">
        <f t="shared" si="29"/>
        <v>-242.89877300000001</v>
      </c>
      <c r="O522" s="45">
        <v>2.5</v>
      </c>
      <c r="P522">
        <v>0.16</v>
      </c>
      <c r="Q522" s="83">
        <f t="shared" si="27"/>
        <v>0.16750000000000001</v>
      </c>
      <c r="R522">
        <v>0.192</v>
      </c>
      <c r="S522" s="45">
        <f t="shared" si="30"/>
        <v>0.20100000000000001</v>
      </c>
      <c r="AF522">
        <v>1</v>
      </c>
      <c r="AO522">
        <v>0</v>
      </c>
      <c r="AP522">
        <v>0</v>
      </c>
      <c r="AS522">
        <v>0</v>
      </c>
      <c r="AT522">
        <v>0</v>
      </c>
      <c r="AU522">
        <v>100</v>
      </c>
      <c r="AV522">
        <v>100</v>
      </c>
      <c r="AW522">
        <v>0</v>
      </c>
      <c r="AX522">
        <v>0</v>
      </c>
      <c r="AY522">
        <v>0</v>
      </c>
      <c r="BB522">
        <v>0</v>
      </c>
      <c r="BC522">
        <v>0</v>
      </c>
      <c r="BD522">
        <v>0</v>
      </c>
    </row>
    <row r="523" spans="1:56" hidden="1">
      <c r="A523" s="3" t="s">
        <v>2459</v>
      </c>
      <c r="B523" t="s">
        <v>2460</v>
      </c>
      <c r="C523" t="s">
        <v>1660</v>
      </c>
      <c r="D523" s="88" t="s">
        <v>951</v>
      </c>
      <c r="F523">
        <v>1</v>
      </c>
      <c r="G523">
        <v>5.8000000000000003E-2</v>
      </c>
      <c r="H523" s="81" t="s">
        <v>3311</v>
      </c>
      <c r="I523" s="81"/>
      <c r="J523" s="91">
        <v>5.8000000000000003E-2</v>
      </c>
      <c r="L523" s="78">
        <f>VLOOKUP(A523,Feuil2!$A$2:$BN$2000,66,FALSE)</f>
        <v>2</v>
      </c>
      <c r="M523">
        <v>2.0869564999999999</v>
      </c>
      <c r="N523">
        <f t="shared" si="29"/>
        <v>-8.6956499999999881E-2</v>
      </c>
      <c r="O523" s="45">
        <v>2</v>
      </c>
      <c r="P523">
        <v>0.12</v>
      </c>
      <c r="Q523" s="83">
        <f t="shared" si="27"/>
        <v>0.11600000000000001</v>
      </c>
      <c r="R523">
        <v>0.14399999999999999</v>
      </c>
      <c r="S523" s="45">
        <f t="shared" si="30"/>
        <v>0.13919999999999999</v>
      </c>
      <c r="AO523">
        <v>0</v>
      </c>
      <c r="AP523">
        <v>0</v>
      </c>
      <c r="AS523">
        <v>0</v>
      </c>
      <c r="AT523">
        <v>0</v>
      </c>
      <c r="AU523">
        <v>100</v>
      </c>
      <c r="AV523">
        <v>100</v>
      </c>
      <c r="AW523">
        <v>0</v>
      </c>
      <c r="AX523">
        <v>0</v>
      </c>
      <c r="AY523">
        <v>0</v>
      </c>
      <c r="BB523">
        <v>0</v>
      </c>
      <c r="BC523">
        <v>0</v>
      </c>
      <c r="BD523">
        <v>0</v>
      </c>
    </row>
    <row r="524" spans="1:56" hidden="1">
      <c r="A524" s="3" t="s">
        <v>2496</v>
      </c>
      <c r="B524" t="s">
        <v>2497</v>
      </c>
      <c r="C524" t="s">
        <v>1660</v>
      </c>
      <c r="D524" s="88" t="s">
        <v>951</v>
      </c>
      <c r="F524">
        <v>1</v>
      </c>
      <c r="G524">
        <v>7.0000000000000001E-3</v>
      </c>
      <c r="H524" s="81"/>
      <c r="I524" s="81"/>
      <c r="J524" s="91"/>
      <c r="L524" s="78">
        <f>VLOOKUP(A524,Feuil2!$A$2:$BN$2000,66,FALSE)</f>
        <v>2</v>
      </c>
      <c r="M524">
        <v>2.8571428999999999</v>
      </c>
      <c r="N524">
        <f t="shared" si="29"/>
        <v>-0.85714289999999993</v>
      </c>
      <c r="O524" s="45" t="str">
        <f>IF(L524=M524,L524,"")</f>
        <v/>
      </c>
      <c r="P524">
        <v>0.02</v>
      </c>
      <c r="Q524" s="83" t="e">
        <f t="shared" si="27"/>
        <v>#VALUE!</v>
      </c>
      <c r="R524">
        <v>2.4E-2</v>
      </c>
      <c r="S524" s="45" t="e">
        <f t="shared" si="30"/>
        <v>#VALUE!</v>
      </c>
      <c r="AO524">
        <v>0</v>
      </c>
      <c r="AP524">
        <v>0</v>
      </c>
      <c r="AS524">
        <v>0</v>
      </c>
      <c r="AT524">
        <v>0</v>
      </c>
      <c r="AU524">
        <v>100</v>
      </c>
      <c r="AV524">
        <v>100</v>
      </c>
      <c r="AW524">
        <v>0</v>
      </c>
      <c r="AX524">
        <v>0</v>
      </c>
      <c r="AY524">
        <v>0</v>
      </c>
      <c r="BB524">
        <v>0</v>
      </c>
      <c r="BC524">
        <v>0</v>
      </c>
      <c r="BD524">
        <v>0</v>
      </c>
    </row>
    <row r="525" spans="1:56" hidden="1">
      <c r="A525" s="3" t="s">
        <v>2527</v>
      </c>
      <c r="B525" t="s">
        <v>2528</v>
      </c>
      <c r="C525" t="s">
        <v>1660</v>
      </c>
      <c r="D525" s="88" t="s">
        <v>951</v>
      </c>
      <c r="F525">
        <v>1</v>
      </c>
      <c r="G525">
        <v>5.3999999999999999E-2</v>
      </c>
      <c r="H525" s="81"/>
      <c r="I525" s="81"/>
      <c r="J525" s="91"/>
      <c r="L525" s="78">
        <f>VLOOKUP(A525,Feuil2!$A$2:$BN$2000,66,FALSE)</f>
        <v>1.5</v>
      </c>
      <c r="M525">
        <v>1.4814814999999999</v>
      </c>
      <c r="N525">
        <f t="shared" si="29"/>
        <v>1.8518500000000104E-2</v>
      </c>
      <c r="O525" s="45" t="str">
        <f>IF(L525=M525,L525,"")</f>
        <v/>
      </c>
      <c r="P525">
        <v>0.08</v>
      </c>
      <c r="Q525" s="83" t="e">
        <f t="shared" si="27"/>
        <v>#VALUE!</v>
      </c>
      <c r="R525">
        <v>9.6000000000000002E-2</v>
      </c>
      <c r="S525" s="45" t="e">
        <f t="shared" si="30"/>
        <v>#VALUE!</v>
      </c>
      <c r="AO525">
        <v>0</v>
      </c>
      <c r="AP525">
        <v>0</v>
      </c>
      <c r="AS525">
        <v>0</v>
      </c>
      <c r="AT525">
        <v>0</v>
      </c>
      <c r="AU525">
        <v>100</v>
      </c>
      <c r="AV525">
        <v>100</v>
      </c>
      <c r="AW525">
        <v>0</v>
      </c>
      <c r="AX525">
        <v>0</v>
      </c>
      <c r="AY525">
        <v>0</v>
      </c>
      <c r="BB525">
        <v>0</v>
      </c>
      <c r="BC525">
        <v>0</v>
      </c>
      <c r="BD525">
        <v>0</v>
      </c>
    </row>
    <row r="526" spans="1:56" hidden="1">
      <c r="A526" s="3">
        <v>8710605018</v>
      </c>
      <c r="B526" t="s">
        <v>2707</v>
      </c>
      <c r="C526" t="s">
        <v>1660</v>
      </c>
      <c r="D526" s="88" t="s">
        <v>951</v>
      </c>
      <c r="F526">
        <v>1</v>
      </c>
      <c r="G526">
        <v>0.11</v>
      </c>
      <c r="H526" s="81" t="s">
        <v>3308</v>
      </c>
      <c r="I526" s="81"/>
      <c r="J526" s="91">
        <v>0.20100000000000001</v>
      </c>
      <c r="L526" s="78">
        <f>VLOOKUP(A526,Feuil2!$A$2:$BN$2000,66,FALSE)</f>
        <v>1.5</v>
      </c>
      <c r="M526">
        <v>1.4545455</v>
      </c>
      <c r="N526">
        <f t="shared" si="29"/>
        <v>4.5454499999999953E-2</v>
      </c>
      <c r="O526" s="45">
        <v>1.5</v>
      </c>
      <c r="P526">
        <v>0.16</v>
      </c>
      <c r="Q526" s="83">
        <f t="shared" si="27"/>
        <v>0.30149999999999999</v>
      </c>
      <c r="R526">
        <v>0.192</v>
      </c>
      <c r="S526" s="45">
        <f t="shared" si="30"/>
        <v>0.36179999999999995</v>
      </c>
      <c r="AO526">
        <v>0</v>
      </c>
      <c r="AP526">
        <v>0</v>
      </c>
      <c r="AS526">
        <v>0</v>
      </c>
      <c r="AT526">
        <v>0</v>
      </c>
      <c r="AU526">
        <v>100</v>
      </c>
      <c r="AV526">
        <v>100</v>
      </c>
      <c r="AW526">
        <v>0</v>
      </c>
      <c r="AX526">
        <v>0</v>
      </c>
      <c r="AY526">
        <v>0</v>
      </c>
      <c r="BB526">
        <v>0</v>
      </c>
      <c r="BC526">
        <v>0</v>
      </c>
      <c r="BD526">
        <v>0</v>
      </c>
    </row>
    <row r="527" spans="1:56" hidden="1">
      <c r="A527" s="3">
        <v>8412102518</v>
      </c>
      <c r="B527" t="s">
        <v>2823</v>
      </c>
      <c r="C527" t="s">
        <v>1660</v>
      </c>
      <c r="D527" s="88" t="s">
        <v>951</v>
      </c>
      <c r="F527">
        <v>1</v>
      </c>
      <c r="G527">
        <v>0.11</v>
      </c>
      <c r="H527" s="81" t="s">
        <v>3308</v>
      </c>
      <c r="I527" s="81"/>
      <c r="J527" s="91">
        <v>0.14699999999999999</v>
      </c>
      <c r="L527" s="78" t="e">
        <f>VLOOKUP(A527,Feuil2!$A$2:$BN$2000,66,FALSE)</f>
        <v>#N/A</v>
      </c>
      <c r="M527">
        <v>1.5</v>
      </c>
      <c r="N527" t="e">
        <f t="shared" si="29"/>
        <v>#N/A</v>
      </c>
      <c r="O527" s="45">
        <v>1.5</v>
      </c>
      <c r="P527">
        <v>0.16500000000000001</v>
      </c>
      <c r="Q527" s="83">
        <f t="shared" si="27"/>
        <v>0.22049999999999997</v>
      </c>
      <c r="R527">
        <v>0.19800000000000001</v>
      </c>
      <c r="S527" s="45">
        <f t="shared" si="30"/>
        <v>0.26459999999999995</v>
      </c>
      <c r="AO527">
        <v>0</v>
      </c>
      <c r="AP527">
        <v>0</v>
      </c>
      <c r="AS527">
        <v>0</v>
      </c>
      <c r="AT527">
        <v>0</v>
      </c>
      <c r="AU527">
        <v>100</v>
      </c>
      <c r="AV527">
        <v>100</v>
      </c>
      <c r="AW527">
        <v>0</v>
      </c>
      <c r="AX527">
        <v>0</v>
      </c>
      <c r="AY527">
        <v>0</v>
      </c>
      <c r="BB527">
        <v>0</v>
      </c>
      <c r="BC527">
        <v>0</v>
      </c>
      <c r="BD527">
        <v>0</v>
      </c>
    </row>
    <row r="528" spans="1:56" hidden="1">
      <c r="A528" s="3">
        <v>8434001018</v>
      </c>
      <c r="B528" t="s">
        <v>2824</v>
      </c>
      <c r="C528" t="s">
        <v>1660</v>
      </c>
      <c r="D528" s="88" t="s">
        <v>951</v>
      </c>
      <c r="F528">
        <v>1</v>
      </c>
      <c r="G528">
        <v>0.05</v>
      </c>
      <c r="H528" s="81" t="s">
        <v>3308</v>
      </c>
      <c r="I528" s="81"/>
      <c r="J528" s="91">
        <v>8.0699999999999994E-2</v>
      </c>
      <c r="L528" s="78" t="e">
        <f>VLOOKUP(A528,Feuil2!$A$2:$BN$2000,66,FALSE)</f>
        <v>#N/A</v>
      </c>
      <c r="M528">
        <v>1</v>
      </c>
      <c r="N528" t="e">
        <f t="shared" si="29"/>
        <v>#N/A</v>
      </c>
      <c r="O528" s="45">
        <v>1.5</v>
      </c>
      <c r="P528">
        <v>0.05</v>
      </c>
      <c r="Q528" s="83">
        <f t="shared" si="27"/>
        <v>0.12104999999999999</v>
      </c>
      <c r="R528">
        <v>0.06</v>
      </c>
      <c r="S528" s="45">
        <f t="shared" si="30"/>
        <v>0.14525999999999997</v>
      </c>
      <c r="AO528">
        <v>0</v>
      </c>
      <c r="AP528">
        <v>0</v>
      </c>
      <c r="AS528">
        <v>0</v>
      </c>
      <c r="AT528">
        <v>0</v>
      </c>
      <c r="AU528">
        <v>100</v>
      </c>
      <c r="AV528">
        <v>100</v>
      </c>
      <c r="AW528">
        <v>0</v>
      </c>
      <c r="AX528">
        <v>0</v>
      </c>
      <c r="AY528">
        <v>0</v>
      </c>
      <c r="BB528">
        <v>0</v>
      </c>
      <c r="BC528">
        <v>0</v>
      </c>
      <c r="BD528">
        <v>0</v>
      </c>
    </row>
    <row r="529" spans="1:56" hidden="1">
      <c r="A529" s="3">
        <v>8534001018</v>
      </c>
      <c r="B529" t="s">
        <v>2825</v>
      </c>
      <c r="C529" t="s">
        <v>1660</v>
      </c>
      <c r="D529" s="88" t="s">
        <v>951</v>
      </c>
      <c r="F529">
        <v>1</v>
      </c>
      <c r="G529">
        <v>0</v>
      </c>
      <c r="H529" s="81" t="s">
        <v>3308</v>
      </c>
      <c r="I529" s="81"/>
      <c r="J529" s="91">
        <v>5.79E-2</v>
      </c>
      <c r="L529" s="78" t="e">
        <f>VLOOKUP(A529,Feuil2!$A$2:$BN$2000,66,FALSE)</f>
        <v>#N/A</v>
      </c>
      <c r="M529">
        <v>1.7006802999999999</v>
      </c>
      <c r="N529" t="e">
        <f t="shared" si="29"/>
        <v>#N/A</v>
      </c>
      <c r="O529" s="45">
        <v>1.75</v>
      </c>
      <c r="P529">
        <v>0.05</v>
      </c>
      <c r="Q529" s="83">
        <f t="shared" si="27"/>
        <v>0.101325</v>
      </c>
      <c r="R529">
        <v>0.06</v>
      </c>
      <c r="S529" s="45">
        <f t="shared" si="30"/>
        <v>0.12158999999999999</v>
      </c>
      <c r="AO529">
        <v>0</v>
      </c>
      <c r="AP529">
        <v>0</v>
      </c>
      <c r="AS529">
        <v>0</v>
      </c>
      <c r="AT529">
        <v>0</v>
      </c>
      <c r="AU529">
        <v>100</v>
      </c>
      <c r="AV529">
        <v>100</v>
      </c>
      <c r="AW529">
        <v>0</v>
      </c>
      <c r="AX529">
        <v>0</v>
      </c>
      <c r="AY529">
        <v>0</v>
      </c>
      <c r="BB529">
        <v>0</v>
      </c>
      <c r="BC529">
        <v>0</v>
      </c>
      <c r="BD529">
        <v>0</v>
      </c>
    </row>
    <row r="530" spans="1:56" hidden="1">
      <c r="A530" s="3">
        <v>8412105018</v>
      </c>
      <c r="B530" t="s">
        <v>2826</v>
      </c>
      <c r="C530" t="s">
        <v>1660</v>
      </c>
      <c r="D530" s="88" t="s">
        <v>951</v>
      </c>
      <c r="F530">
        <v>1</v>
      </c>
      <c r="G530">
        <v>0</v>
      </c>
      <c r="H530" s="81" t="s">
        <v>3308</v>
      </c>
      <c r="I530" s="81"/>
      <c r="J530" s="91">
        <v>0.23</v>
      </c>
      <c r="L530" s="78" t="e">
        <f>VLOOKUP(A530,Feuil2!$A$2:$BN$2000,66,FALSE)</f>
        <v>#N/A</v>
      </c>
      <c r="M530">
        <v>1.5</v>
      </c>
      <c r="N530" t="e">
        <f t="shared" si="29"/>
        <v>#N/A</v>
      </c>
      <c r="O530" s="45">
        <v>1.5</v>
      </c>
      <c r="P530">
        <v>0.16500000000000001</v>
      </c>
      <c r="Q530" s="83">
        <f t="shared" si="27"/>
        <v>0.34500000000000003</v>
      </c>
      <c r="R530">
        <v>0.19800000000000001</v>
      </c>
      <c r="S530" s="45">
        <f t="shared" si="30"/>
        <v>0.41400000000000003</v>
      </c>
      <c r="AO530">
        <v>0</v>
      </c>
      <c r="AP530">
        <v>0</v>
      </c>
      <c r="AS530">
        <v>0</v>
      </c>
      <c r="AT530">
        <v>0</v>
      </c>
      <c r="AU530">
        <v>100</v>
      </c>
      <c r="AV530">
        <v>100</v>
      </c>
      <c r="AW530">
        <v>0</v>
      </c>
      <c r="AX530">
        <v>0</v>
      </c>
      <c r="AY530">
        <v>0</v>
      </c>
      <c r="BB530">
        <v>0</v>
      </c>
      <c r="BC530">
        <v>0</v>
      </c>
      <c r="BD530">
        <v>0</v>
      </c>
    </row>
    <row r="531" spans="1:56" hidden="1">
      <c r="A531" s="3">
        <v>8725000618</v>
      </c>
      <c r="B531" t="s">
        <v>2890</v>
      </c>
      <c r="C531" t="s">
        <v>1660</v>
      </c>
      <c r="D531" s="88" t="s">
        <v>951</v>
      </c>
      <c r="E531">
        <v>1</v>
      </c>
      <c r="F531">
        <v>1</v>
      </c>
      <c r="G531">
        <v>0</v>
      </c>
      <c r="H531" s="81"/>
      <c r="I531" s="81"/>
      <c r="J531" s="91"/>
      <c r="L531" s="78" t="e">
        <f>VLOOKUP(A531,Feuil2!$A$2:$BN$2000,66,FALSE)</f>
        <v>#N/A</v>
      </c>
      <c r="M531">
        <v>602.40963859999999</v>
      </c>
      <c r="N531" t="e">
        <f t="shared" si="29"/>
        <v>#N/A</v>
      </c>
      <c r="O531" s="45" t="e">
        <f>IF(L531=M531,L531,"")</f>
        <v>#N/A</v>
      </c>
      <c r="P531">
        <v>0.02</v>
      </c>
      <c r="Q531" s="83" t="e">
        <f t="shared" si="27"/>
        <v>#N/A</v>
      </c>
      <c r="R531">
        <v>2.4E-2</v>
      </c>
      <c r="S531" s="45" t="e">
        <f t="shared" si="30"/>
        <v>#N/A</v>
      </c>
      <c r="AO531">
        <v>0</v>
      </c>
      <c r="AP531">
        <v>0</v>
      </c>
      <c r="AS531">
        <v>0</v>
      </c>
      <c r="AT531">
        <v>0</v>
      </c>
      <c r="AU531">
        <v>100</v>
      </c>
      <c r="AV531">
        <v>100</v>
      </c>
      <c r="AW531">
        <v>0</v>
      </c>
      <c r="AX531">
        <v>0</v>
      </c>
      <c r="AY531">
        <v>0</v>
      </c>
      <c r="BB531">
        <v>0</v>
      </c>
      <c r="BC531">
        <v>0</v>
      </c>
      <c r="BD531">
        <v>0</v>
      </c>
    </row>
    <row r="532" spans="1:56" hidden="1">
      <c r="A532" t="s">
        <v>794</v>
      </c>
      <c r="B532" t="s">
        <v>795</v>
      </c>
      <c r="C532" t="s">
        <v>1661</v>
      </c>
      <c r="D532" s="88" t="s">
        <v>937</v>
      </c>
      <c r="E532" t="s">
        <v>931</v>
      </c>
      <c r="F532">
        <v>1</v>
      </c>
      <c r="G532">
        <v>2.1</v>
      </c>
      <c r="H532" s="81" t="s">
        <v>3311</v>
      </c>
      <c r="I532" s="81"/>
      <c r="J532" s="91">
        <v>2.1</v>
      </c>
      <c r="L532" s="78">
        <f>VLOOKUP(A532,Feuil2!$A$2:$BN$2000,66,FALSE)</f>
        <v>0</v>
      </c>
      <c r="M532">
        <v>0</v>
      </c>
      <c r="N532">
        <f t="shared" si="29"/>
        <v>0</v>
      </c>
      <c r="O532" s="45">
        <v>0</v>
      </c>
      <c r="P532">
        <v>0</v>
      </c>
      <c r="Q532" s="83">
        <f t="shared" si="27"/>
        <v>0</v>
      </c>
      <c r="R532">
        <v>0</v>
      </c>
      <c r="S532" s="45">
        <f t="shared" si="30"/>
        <v>0</v>
      </c>
      <c r="AF532">
        <v>1</v>
      </c>
      <c r="AG532">
        <v>452</v>
      </c>
      <c r="AO532">
        <v>0</v>
      </c>
      <c r="AP532">
        <v>0</v>
      </c>
      <c r="AS532">
        <v>0</v>
      </c>
      <c r="AT532">
        <v>0</v>
      </c>
      <c r="AU532">
        <v>100</v>
      </c>
      <c r="AV532">
        <v>100</v>
      </c>
      <c r="AW532">
        <v>0</v>
      </c>
      <c r="AX532">
        <v>0</v>
      </c>
      <c r="AY532">
        <v>0</v>
      </c>
      <c r="BB532">
        <v>0</v>
      </c>
      <c r="BC532">
        <v>0</v>
      </c>
      <c r="BD532">
        <v>0</v>
      </c>
    </row>
    <row r="533" spans="1:56" hidden="1">
      <c r="A533" t="s">
        <v>768</v>
      </c>
      <c r="B533" t="s">
        <v>1752</v>
      </c>
      <c r="C533" t="s">
        <v>1661</v>
      </c>
      <c r="D533" s="88" t="s">
        <v>937</v>
      </c>
      <c r="E533" t="s">
        <v>931</v>
      </c>
      <c r="F533">
        <v>1</v>
      </c>
      <c r="G533">
        <v>29.7</v>
      </c>
      <c r="H533" s="81" t="s">
        <v>3311</v>
      </c>
      <c r="I533" s="81"/>
      <c r="J533" s="91">
        <v>29.7</v>
      </c>
      <c r="L533" s="78">
        <f>VLOOKUP(A533,Feuil2!$A$2:$BN$2000,66,FALSE)</f>
        <v>1.33</v>
      </c>
      <c r="M533">
        <v>1.3299662999999999</v>
      </c>
      <c r="N533">
        <f t="shared" si="29"/>
        <v>3.3700000000136399E-5</v>
      </c>
      <c r="O533" s="45">
        <v>1.33</v>
      </c>
      <c r="P533">
        <v>39.5</v>
      </c>
      <c r="Q533" s="83">
        <f t="shared" si="27"/>
        <v>39.500999999999998</v>
      </c>
      <c r="R533">
        <v>47.4</v>
      </c>
      <c r="S533" s="45">
        <f t="shared" si="30"/>
        <v>47.401199999999996</v>
      </c>
      <c r="AF533">
        <v>1</v>
      </c>
      <c r="AO533">
        <v>0</v>
      </c>
      <c r="AP533">
        <v>0</v>
      </c>
      <c r="AS533">
        <v>0</v>
      </c>
      <c r="AT533">
        <v>0</v>
      </c>
      <c r="AU533">
        <v>100</v>
      </c>
      <c r="AV533">
        <v>100</v>
      </c>
      <c r="AW533">
        <v>0</v>
      </c>
      <c r="AX533">
        <v>0</v>
      </c>
      <c r="AY533">
        <v>0</v>
      </c>
      <c r="BB533">
        <v>0</v>
      </c>
      <c r="BC533">
        <v>0</v>
      </c>
      <c r="BD533">
        <v>0</v>
      </c>
    </row>
    <row r="534" spans="1:56" hidden="1">
      <c r="A534" t="s">
        <v>756</v>
      </c>
      <c r="B534" t="s">
        <v>1753</v>
      </c>
      <c r="C534" t="s">
        <v>1661</v>
      </c>
      <c r="D534" s="88" t="s">
        <v>937</v>
      </c>
      <c r="E534" t="s">
        <v>931</v>
      </c>
      <c r="F534">
        <v>1</v>
      </c>
      <c r="G534">
        <v>9.01</v>
      </c>
      <c r="H534" s="81" t="s">
        <v>3311</v>
      </c>
      <c r="I534" s="81"/>
      <c r="J534" s="91">
        <v>9.01</v>
      </c>
      <c r="L534" s="78">
        <f>VLOOKUP(A534,Feuil2!$A$2:$BN$2000,66,FALSE)</f>
        <v>1.33</v>
      </c>
      <c r="M534">
        <v>1.3296337</v>
      </c>
      <c r="N534">
        <f t="shared" si="29"/>
        <v>3.6630000000004159E-4</v>
      </c>
      <c r="O534" s="45">
        <v>1.33</v>
      </c>
      <c r="P534">
        <v>11.98</v>
      </c>
      <c r="Q534" s="83">
        <f t="shared" si="27"/>
        <v>11.9833</v>
      </c>
      <c r="R534">
        <v>14.38</v>
      </c>
      <c r="S534" s="45">
        <f t="shared" si="30"/>
        <v>14.379959999999999</v>
      </c>
      <c r="AF534">
        <v>1</v>
      </c>
      <c r="AG534">
        <v>474</v>
      </c>
      <c r="AO534">
        <v>0</v>
      </c>
      <c r="AP534">
        <v>0</v>
      </c>
      <c r="AS534">
        <v>0</v>
      </c>
      <c r="AT534">
        <v>0</v>
      </c>
      <c r="AU534">
        <v>100</v>
      </c>
      <c r="AV534">
        <v>100</v>
      </c>
      <c r="AW534">
        <v>0</v>
      </c>
      <c r="AX534">
        <v>0</v>
      </c>
      <c r="AY534">
        <v>0</v>
      </c>
      <c r="BB534">
        <v>0</v>
      </c>
      <c r="BC534">
        <v>0</v>
      </c>
      <c r="BD534">
        <v>0</v>
      </c>
    </row>
    <row r="535" spans="1:56" hidden="1">
      <c r="A535" t="s">
        <v>754</v>
      </c>
      <c r="B535" t="s">
        <v>1754</v>
      </c>
      <c r="C535" t="s">
        <v>1661</v>
      </c>
      <c r="D535" s="88" t="s">
        <v>937</v>
      </c>
      <c r="E535" t="s">
        <v>931</v>
      </c>
      <c r="F535">
        <v>1</v>
      </c>
      <c r="G535">
        <v>10.19</v>
      </c>
      <c r="H535" s="81" t="s">
        <v>3311</v>
      </c>
      <c r="I535" s="81"/>
      <c r="J535" s="91">
        <v>10.19</v>
      </c>
      <c r="L535" s="78">
        <f>VLOOKUP(A535,Feuil2!$A$2:$BN$2000,66,FALSE)</f>
        <v>1.33</v>
      </c>
      <c r="M535">
        <v>1.3297349999999999</v>
      </c>
      <c r="N535">
        <f t="shared" si="29"/>
        <v>2.6500000000018176E-4</v>
      </c>
      <c r="O535" s="45">
        <v>1.33</v>
      </c>
      <c r="P535">
        <v>13.55</v>
      </c>
      <c r="Q535" s="83">
        <f t="shared" si="27"/>
        <v>13.5527</v>
      </c>
      <c r="R535">
        <v>16.260000000000002</v>
      </c>
      <c r="S535" s="45">
        <f t="shared" si="30"/>
        <v>16.26324</v>
      </c>
      <c r="AF535">
        <v>1</v>
      </c>
      <c r="AO535">
        <v>0</v>
      </c>
      <c r="AP535">
        <v>0</v>
      </c>
      <c r="AS535">
        <v>0</v>
      </c>
      <c r="AT535">
        <v>0</v>
      </c>
      <c r="AU535">
        <v>100</v>
      </c>
      <c r="AV535">
        <v>100</v>
      </c>
      <c r="AW535">
        <v>0</v>
      </c>
      <c r="AX535">
        <v>0</v>
      </c>
      <c r="AY535">
        <v>0</v>
      </c>
      <c r="BB535">
        <v>0</v>
      </c>
      <c r="BC535">
        <v>0</v>
      </c>
      <c r="BD535">
        <v>0</v>
      </c>
    </row>
    <row r="536" spans="1:56" hidden="1">
      <c r="A536" t="s">
        <v>780</v>
      </c>
      <c r="B536" t="s">
        <v>781</v>
      </c>
      <c r="C536" t="s">
        <v>1661</v>
      </c>
      <c r="D536" s="88" t="s">
        <v>937</v>
      </c>
      <c r="E536" t="s">
        <v>931</v>
      </c>
      <c r="F536">
        <v>1</v>
      </c>
      <c r="G536">
        <v>11.74</v>
      </c>
      <c r="H536" s="81" t="s">
        <v>3311</v>
      </c>
      <c r="I536" s="81"/>
      <c r="J536" s="91">
        <v>11.74</v>
      </c>
      <c r="L536" s="78">
        <f>VLOOKUP(A536,Feuil2!$A$2:$BN$2000,66,FALSE)</f>
        <v>1.25</v>
      </c>
      <c r="M536">
        <v>1.2504259</v>
      </c>
      <c r="N536">
        <f t="shared" si="29"/>
        <v>-4.2589999999997907E-4</v>
      </c>
      <c r="O536" s="45">
        <v>1.25</v>
      </c>
      <c r="P536">
        <v>14.68</v>
      </c>
      <c r="Q536" s="83">
        <f t="shared" si="27"/>
        <v>14.675000000000001</v>
      </c>
      <c r="R536">
        <v>17.62</v>
      </c>
      <c r="S536" s="45">
        <f t="shared" si="30"/>
        <v>17.61</v>
      </c>
      <c r="AF536">
        <v>1</v>
      </c>
      <c r="AG536">
        <v>493</v>
      </c>
      <c r="AO536">
        <v>0</v>
      </c>
      <c r="AP536">
        <v>0</v>
      </c>
      <c r="AS536">
        <v>0</v>
      </c>
      <c r="AT536">
        <v>0</v>
      </c>
      <c r="AU536">
        <v>100</v>
      </c>
      <c r="AV536">
        <v>100</v>
      </c>
      <c r="AW536">
        <v>0</v>
      </c>
      <c r="AX536">
        <v>0</v>
      </c>
      <c r="AY536">
        <v>0</v>
      </c>
      <c r="BB536">
        <v>0</v>
      </c>
      <c r="BC536">
        <v>0</v>
      </c>
      <c r="BD536">
        <v>0</v>
      </c>
    </row>
    <row r="537" spans="1:56" hidden="1">
      <c r="A537" t="s">
        <v>782</v>
      </c>
      <c r="B537" t="s">
        <v>783</v>
      </c>
      <c r="C537" t="s">
        <v>1661</v>
      </c>
      <c r="D537" s="88" t="s">
        <v>937</v>
      </c>
      <c r="F537">
        <v>1</v>
      </c>
      <c r="G537">
        <v>3.19</v>
      </c>
      <c r="H537" s="81" t="s">
        <v>3311</v>
      </c>
      <c r="I537" s="81"/>
      <c r="J537" s="91">
        <v>3.19</v>
      </c>
      <c r="L537" s="78">
        <f>VLOOKUP(A537,Feuil2!$A$2:$BN$2000,66,FALSE)</f>
        <v>1.25</v>
      </c>
      <c r="M537">
        <v>1.2507836999999999</v>
      </c>
      <c r="N537">
        <f t="shared" si="29"/>
        <v>-7.8369999999994278E-4</v>
      </c>
      <c r="O537" s="45">
        <v>1.25</v>
      </c>
      <c r="P537">
        <v>3.99</v>
      </c>
      <c r="Q537" s="83">
        <f t="shared" si="27"/>
        <v>3.9874999999999998</v>
      </c>
      <c r="R537">
        <v>4.79</v>
      </c>
      <c r="S537" s="45">
        <f t="shared" si="30"/>
        <v>4.7849999999999993</v>
      </c>
      <c r="AF537">
        <v>1</v>
      </c>
      <c r="AG537">
        <v>494</v>
      </c>
      <c r="AO537">
        <v>0</v>
      </c>
      <c r="AP537">
        <v>0</v>
      </c>
      <c r="AS537">
        <v>0</v>
      </c>
      <c r="AT537">
        <v>0</v>
      </c>
      <c r="AU537">
        <v>100</v>
      </c>
      <c r="AV537">
        <v>100</v>
      </c>
      <c r="AW537">
        <v>0</v>
      </c>
      <c r="AX537">
        <v>0</v>
      </c>
      <c r="AY537">
        <v>0</v>
      </c>
      <c r="BB537">
        <v>0</v>
      </c>
      <c r="BC537">
        <v>0</v>
      </c>
      <c r="BD537">
        <v>0</v>
      </c>
    </row>
    <row r="538" spans="1:56" hidden="1">
      <c r="A538" t="s">
        <v>776</v>
      </c>
      <c r="B538" t="s">
        <v>777</v>
      </c>
      <c r="C538" t="s">
        <v>1661</v>
      </c>
      <c r="D538" s="88" t="s">
        <v>937</v>
      </c>
      <c r="E538" t="s">
        <v>931</v>
      </c>
      <c r="F538">
        <v>1</v>
      </c>
      <c r="G538">
        <v>25.1</v>
      </c>
      <c r="H538" s="81" t="s">
        <v>3311</v>
      </c>
      <c r="I538" s="81"/>
      <c r="J538" s="91">
        <v>25.1</v>
      </c>
      <c r="L538" s="78">
        <f>VLOOKUP(A538,Feuil2!$A$2:$BN$2000,66,FALSE)</f>
        <v>1.33</v>
      </c>
      <c r="M538">
        <v>1.3298805</v>
      </c>
      <c r="N538">
        <f t="shared" si="29"/>
        <v>1.1950000000005012E-4</v>
      </c>
      <c r="O538" s="45">
        <v>1.33</v>
      </c>
      <c r="P538">
        <v>33.380000000000003</v>
      </c>
      <c r="Q538" s="83">
        <f t="shared" si="27"/>
        <v>33.383000000000003</v>
      </c>
      <c r="R538">
        <v>40.06</v>
      </c>
      <c r="S538" s="45">
        <f t="shared" si="30"/>
        <v>40.059600000000003</v>
      </c>
      <c r="AF538">
        <v>1</v>
      </c>
      <c r="AG538">
        <v>495</v>
      </c>
      <c r="AO538">
        <v>0</v>
      </c>
      <c r="AP538">
        <v>0</v>
      </c>
      <c r="AS538">
        <v>0</v>
      </c>
      <c r="AT538">
        <v>0</v>
      </c>
      <c r="AU538">
        <v>100</v>
      </c>
      <c r="AV538">
        <v>100</v>
      </c>
      <c r="AW538">
        <v>0</v>
      </c>
      <c r="AX538">
        <v>0</v>
      </c>
      <c r="AY538">
        <v>0</v>
      </c>
      <c r="BB538">
        <v>0</v>
      </c>
      <c r="BC538">
        <v>0</v>
      </c>
      <c r="BD538">
        <v>0</v>
      </c>
    </row>
    <row r="539" spans="1:56" hidden="1">
      <c r="A539" t="s">
        <v>758</v>
      </c>
      <c r="B539" t="s">
        <v>759</v>
      </c>
      <c r="C539" t="s">
        <v>1661</v>
      </c>
      <c r="D539" s="88" t="s">
        <v>937</v>
      </c>
      <c r="F539">
        <v>1</v>
      </c>
      <c r="G539">
        <v>64.959999999999994</v>
      </c>
      <c r="H539" s="81" t="s">
        <v>3311</v>
      </c>
      <c r="I539" s="81"/>
      <c r="J539" s="91">
        <v>64.959999999999994</v>
      </c>
      <c r="L539" s="78">
        <f>VLOOKUP(A539,Feuil2!$A$2:$BN$2000,66,FALSE)</f>
        <v>1.3</v>
      </c>
      <c r="M539">
        <v>1.3000308</v>
      </c>
      <c r="N539">
        <f t="shared" si="29"/>
        <v>-3.0799999999997496E-5</v>
      </c>
      <c r="O539" s="45">
        <v>1.3</v>
      </c>
      <c r="P539">
        <v>84.45</v>
      </c>
      <c r="Q539" s="83">
        <f t="shared" si="27"/>
        <v>84.447999999999993</v>
      </c>
      <c r="R539">
        <v>101.34</v>
      </c>
      <c r="S539" s="45">
        <f t="shared" si="30"/>
        <v>101.33759999999999</v>
      </c>
      <c r="AF539">
        <v>1</v>
      </c>
      <c r="AG539">
        <v>505</v>
      </c>
      <c r="AO539">
        <v>0</v>
      </c>
      <c r="AP539">
        <v>0</v>
      </c>
      <c r="AS539">
        <v>0</v>
      </c>
      <c r="AT539">
        <v>0</v>
      </c>
      <c r="AU539">
        <v>100</v>
      </c>
      <c r="AV539">
        <v>100</v>
      </c>
      <c r="AW539">
        <v>0</v>
      </c>
      <c r="AX539">
        <v>0</v>
      </c>
      <c r="AY539">
        <v>0</v>
      </c>
      <c r="BB539">
        <v>0</v>
      </c>
      <c r="BC539">
        <v>0</v>
      </c>
      <c r="BD539">
        <v>0</v>
      </c>
    </row>
    <row r="540" spans="1:56" hidden="1">
      <c r="A540" t="s">
        <v>792</v>
      </c>
      <c r="B540" t="s">
        <v>793</v>
      </c>
      <c r="C540" t="s">
        <v>1661</v>
      </c>
      <c r="D540" s="88" t="s">
        <v>937</v>
      </c>
      <c r="F540">
        <v>1</v>
      </c>
      <c r="G540">
        <v>114</v>
      </c>
      <c r="H540" s="81" t="s">
        <v>3311</v>
      </c>
      <c r="I540" s="81"/>
      <c r="J540" s="91">
        <v>114</v>
      </c>
      <c r="L540" s="78">
        <f>VLOOKUP(A540,Feuil2!$A$2:$BN$2000,66,FALSE)</f>
        <v>1.33</v>
      </c>
      <c r="M540">
        <v>1.33</v>
      </c>
      <c r="N540">
        <f t="shared" si="29"/>
        <v>0</v>
      </c>
      <c r="O540" s="45">
        <f>IF(L540=M540,L540,"")</f>
        <v>1.33</v>
      </c>
      <c r="P540">
        <v>151.62</v>
      </c>
      <c r="Q540" s="83">
        <f t="shared" si="27"/>
        <v>151.62</v>
      </c>
      <c r="R540">
        <v>181.94</v>
      </c>
      <c r="S540" s="45">
        <f t="shared" si="30"/>
        <v>181.94399999999999</v>
      </c>
      <c r="AF540">
        <v>1</v>
      </c>
      <c r="AO540">
        <v>0</v>
      </c>
      <c r="AP540">
        <v>0</v>
      </c>
      <c r="AS540">
        <v>0</v>
      </c>
      <c r="AT540">
        <v>0</v>
      </c>
      <c r="AU540">
        <v>100</v>
      </c>
      <c r="AV540">
        <v>100</v>
      </c>
      <c r="AW540">
        <v>0</v>
      </c>
      <c r="AX540">
        <v>0</v>
      </c>
      <c r="AY540">
        <v>0</v>
      </c>
      <c r="BB540">
        <v>0</v>
      </c>
      <c r="BC540">
        <v>0</v>
      </c>
      <c r="BD540">
        <v>0</v>
      </c>
    </row>
    <row r="541" spans="1:56" hidden="1">
      <c r="A541" t="s">
        <v>774</v>
      </c>
      <c r="B541" t="s">
        <v>1944</v>
      </c>
      <c r="C541" t="s">
        <v>1661</v>
      </c>
      <c r="D541" s="88" t="s">
        <v>937</v>
      </c>
      <c r="E541" t="s">
        <v>931</v>
      </c>
      <c r="F541">
        <v>1</v>
      </c>
      <c r="G541">
        <v>27.79</v>
      </c>
      <c r="H541" s="81" t="s">
        <v>3311</v>
      </c>
      <c r="I541" s="81"/>
      <c r="J541" s="91">
        <v>27.79</v>
      </c>
      <c r="L541" s="78">
        <f>VLOOKUP(A541,Feuil2!$A$2:$BN$2000,66,FALSE)</f>
        <v>1.5</v>
      </c>
      <c r="M541">
        <v>1.5001799</v>
      </c>
      <c r="N541">
        <f t="shared" si="29"/>
        <v>-1.7990000000001061E-4</v>
      </c>
      <c r="O541" s="45">
        <v>1.5</v>
      </c>
      <c r="P541">
        <v>41.69</v>
      </c>
      <c r="Q541" s="83">
        <f t="shared" si="27"/>
        <v>41.685000000000002</v>
      </c>
      <c r="R541">
        <v>50.03</v>
      </c>
      <c r="S541" s="45">
        <f t="shared" si="30"/>
        <v>50.021999999999998</v>
      </c>
      <c r="AF541">
        <v>1</v>
      </c>
      <c r="AO541">
        <v>0</v>
      </c>
      <c r="AP541">
        <v>0</v>
      </c>
      <c r="AS541">
        <v>0</v>
      </c>
      <c r="AT541">
        <v>0</v>
      </c>
      <c r="AU541">
        <v>100</v>
      </c>
      <c r="AV541">
        <v>100</v>
      </c>
      <c r="AW541">
        <v>0</v>
      </c>
      <c r="AX541">
        <v>0</v>
      </c>
      <c r="AY541">
        <v>0</v>
      </c>
      <c r="BB541">
        <v>0</v>
      </c>
      <c r="BC541">
        <v>0</v>
      </c>
      <c r="BD541">
        <v>0</v>
      </c>
    </row>
    <row r="542" spans="1:56" hidden="1">
      <c r="A542" t="s">
        <v>772</v>
      </c>
      <c r="B542" t="s">
        <v>1945</v>
      </c>
      <c r="C542" t="s">
        <v>1661</v>
      </c>
      <c r="D542" s="88" t="s">
        <v>937</v>
      </c>
      <c r="E542" t="s">
        <v>931</v>
      </c>
      <c r="F542">
        <v>1</v>
      </c>
      <c r="G542">
        <v>43.47</v>
      </c>
      <c r="H542" s="81" t="s">
        <v>3311</v>
      </c>
      <c r="I542" s="81"/>
      <c r="J542" s="91">
        <v>43.47</v>
      </c>
      <c r="L542" s="78">
        <f>VLOOKUP(A542,Feuil2!$A$2:$BN$2000,66,FALSE)</f>
        <v>1.33</v>
      </c>
      <c r="M542">
        <v>1.3301126999999999</v>
      </c>
      <c r="N542">
        <f t="shared" si="29"/>
        <v>-1.1269999999985458E-4</v>
      </c>
      <c r="O542" s="45">
        <v>1.33</v>
      </c>
      <c r="P542">
        <v>57.82</v>
      </c>
      <c r="Q542" s="83">
        <f t="shared" si="27"/>
        <v>57.815100000000001</v>
      </c>
      <c r="R542">
        <v>69.38</v>
      </c>
      <c r="S542" s="45">
        <f t="shared" si="30"/>
        <v>69.378119999999996</v>
      </c>
      <c r="AF542">
        <v>1</v>
      </c>
      <c r="AO542">
        <v>0</v>
      </c>
      <c r="AP542">
        <v>0</v>
      </c>
      <c r="AS542">
        <v>0</v>
      </c>
      <c r="AT542">
        <v>0</v>
      </c>
      <c r="AU542">
        <v>100</v>
      </c>
      <c r="AV542">
        <v>100</v>
      </c>
      <c r="AW542">
        <v>0</v>
      </c>
      <c r="AX542">
        <v>0</v>
      </c>
      <c r="AY542">
        <v>0</v>
      </c>
      <c r="BB542">
        <v>0</v>
      </c>
      <c r="BC542">
        <v>0</v>
      </c>
      <c r="BD542">
        <v>0</v>
      </c>
    </row>
    <row r="543" spans="1:56" hidden="1">
      <c r="A543" t="s">
        <v>2278</v>
      </c>
      <c r="B543" t="s">
        <v>2279</v>
      </c>
      <c r="C543" t="s">
        <v>1661</v>
      </c>
      <c r="D543" s="88" t="s">
        <v>937</v>
      </c>
      <c r="E543" t="s">
        <v>931</v>
      </c>
      <c r="F543">
        <v>1</v>
      </c>
      <c r="G543">
        <v>6.9</v>
      </c>
      <c r="H543" s="81" t="s">
        <v>3311</v>
      </c>
      <c r="I543" s="81"/>
      <c r="J543" s="91">
        <v>6.9</v>
      </c>
      <c r="L543" s="78">
        <f>VLOOKUP(A543,Feuil2!$A$2:$BN$2000,66,FALSE)</f>
        <v>0</v>
      </c>
      <c r="M543">
        <v>0</v>
      </c>
      <c r="N543">
        <f t="shared" si="29"/>
        <v>0</v>
      </c>
      <c r="O543" s="45">
        <f>IF(L543=M543,L543,"")</f>
        <v>0</v>
      </c>
      <c r="P543">
        <v>0</v>
      </c>
      <c r="Q543" s="83">
        <f t="shared" si="27"/>
        <v>0</v>
      </c>
      <c r="R543">
        <v>0</v>
      </c>
      <c r="S543" s="45">
        <f t="shared" si="30"/>
        <v>0</v>
      </c>
      <c r="AF543">
        <v>1</v>
      </c>
      <c r="AO543">
        <v>0</v>
      </c>
      <c r="AP543">
        <v>0</v>
      </c>
      <c r="AS543">
        <v>0</v>
      </c>
      <c r="AT543">
        <v>0</v>
      </c>
      <c r="AU543">
        <v>100</v>
      </c>
      <c r="AV543">
        <v>100</v>
      </c>
      <c r="AW543">
        <v>0</v>
      </c>
      <c r="AX543">
        <v>0</v>
      </c>
      <c r="AY543">
        <v>0</v>
      </c>
      <c r="BB543">
        <v>0</v>
      </c>
      <c r="BC543">
        <v>0</v>
      </c>
      <c r="BD543">
        <v>0</v>
      </c>
    </row>
    <row r="544" spans="1:56" hidden="1">
      <c r="A544" t="s">
        <v>778</v>
      </c>
      <c r="B544" t="s">
        <v>2628</v>
      </c>
      <c r="C544" t="s">
        <v>1661</v>
      </c>
      <c r="D544" s="88" t="s">
        <v>937</v>
      </c>
      <c r="F544">
        <v>1</v>
      </c>
      <c r="G544">
        <v>21.9</v>
      </c>
      <c r="H544" s="81" t="s">
        <v>3311</v>
      </c>
      <c r="I544" s="81"/>
      <c r="J544" s="91">
        <v>21.9</v>
      </c>
      <c r="L544" s="78" t="e">
        <f>VLOOKUP(A544,Feuil2!$A$2:$BN$2000,66,FALSE)</f>
        <v>#N/A</v>
      </c>
      <c r="M544">
        <v>1.3022830999999999</v>
      </c>
      <c r="N544" t="e">
        <f t="shared" si="29"/>
        <v>#N/A</v>
      </c>
      <c r="O544" s="45">
        <v>1.33</v>
      </c>
      <c r="P544">
        <v>28.52</v>
      </c>
      <c r="Q544" s="83">
        <f t="shared" si="27"/>
        <v>29.126999999999999</v>
      </c>
      <c r="R544">
        <v>34.223999999999997</v>
      </c>
      <c r="S544" s="45">
        <f t="shared" si="30"/>
        <v>34.952399999999997</v>
      </c>
      <c r="AF544">
        <v>1</v>
      </c>
      <c r="AG544">
        <v>621</v>
      </c>
      <c r="AO544">
        <v>0</v>
      </c>
      <c r="AP544">
        <v>0</v>
      </c>
      <c r="AS544">
        <v>0</v>
      </c>
      <c r="AT544">
        <v>0</v>
      </c>
      <c r="AU544">
        <v>100</v>
      </c>
      <c r="AV544">
        <v>100</v>
      </c>
      <c r="AW544">
        <v>0</v>
      </c>
      <c r="AX544">
        <v>0</v>
      </c>
      <c r="AY544">
        <v>0</v>
      </c>
      <c r="BB544">
        <v>0</v>
      </c>
      <c r="BC544">
        <v>0</v>
      </c>
      <c r="BD544">
        <v>0</v>
      </c>
    </row>
    <row r="545" spans="1:56" hidden="1">
      <c r="A545" t="s">
        <v>402</v>
      </c>
      <c r="B545" t="s">
        <v>1228</v>
      </c>
      <c r="C545" t="s">
        <v>956</v>
      </c>
      <c r="D545" s="88" t="s">
        <v>937</v>
      </c>
      <c r="E545" t="s">
        <v>931</v>
      </c>
      <c r="F545">
        <v>1</v>
      </c>
      <c r="G545">
        <v>110.16</v>
      </c>
      <c r="H545" s="81" t="s">
        <v>3308</v>
      </c>
      <c r="I545" s="81"/>
      <c r="J545" s="91">
        <v>116.77</v>
      </c>
      <c r="L545" s="78">
        <f>VLOOKUP(A545,Feuil2!$A$2:$BN$2000,66,FALSE)</f>
        <v>1.33</v>
      </c>
      <c r="M545">
        <v>1.3299745999999999</v>
      </c>
      <c r="N545">
        <f t="shared" si="29"/>
        <v>2.5400000000175282E-5</v>
      </c>
      <c r="O545" s="45">
        <v>1.33</v>
      </c>
      <c r="P545">
        <v>146.51</v>
      </c>
      <c r="Q545" s="83">
        <f t="shared" si="27"/>
        <v>155.30410000000001</v>
      </c>
      <c r="R545">
        <v>175.81</v>
      </c>
      <c r="S545" s="45">
        <f t="shared" si="30"/>
        <v>186.36492000000001</v>
      </c>
      <c r="AF545">
        <v>1</v>
      </c>
      <c r="AG545">
        <v>100</v>
      </c>
      <c r="AO545">
        <v>0</v>
      </c>
      <c r="AP545">
        <v>0</v>
      </c>
      <c r="AS545">
        <v>0</v>
      </c>
      <c r="AT545">
        <v>0</v>
      </c>
      <c r="AU545">
        <v>100</v>
      </c>
      <c r="AV545">
        <v>100</v>
      </c>
      <c r="AW545">
        <v>0</v>
      </c>
      <c r="AX545">
        <v>0</v>
      </c>
      <c r="AY545">
        <v>0</v>
      </c>
      <c r="BB545">
        <v>0</v>
      </c>
      <c r="BC545">
        <v>0</v>
      </c>
      <c r="BD545">
        <v>0</v>
      </c>
    </row>
    <row r="546" spans="1:56" hidden="1">
      <c r="A546" t="s">
        <v>406</v>
      </c>
      <c r="B546" t="s">
        <v>1434</v>
      </c>
      <c r="C546" t="s">
        <v>956</v>
      </c>
      <c r="D546" s="88" t="s">
        <v>937</v>
      </c>
      <c r="E546">
        <v>1</v>
      </c>
      <c r="F546">
        <v>1</v>
      </c>
      <c r="G546">
        <v>589.95000000000005</v>
      </c>
      <c r="H546" s="81" t="s">
        <v>3308</v>
      </c>
      <c r="I546" s="81"/>
      <c r="J546" s="91">
        <v>625.34</v>
      </c>
      <c r="L546" s="78">
        <f>VLOOKUP(A546,Feuil2!$A$2:$BN$2000,66,FALSE)</f>
        <v>1.33</v>
      </c>
      <c r="M546">
        <v>1.3299941</v>
      </c>
      <c r="N546">
        <f t="shared" si="29"/>
        <v>5.9000000001141473E-6</v>
      </c>
      <c r="O546" s="45">
        <v>1.33</v>
      </c>
      <c r="P546">
        <v>784.63</v>
      </c>
      <c r="Q546" s="83">
        <f t="shared" ref="Q546:Q609" si="31">J546*O546</f>
        <v>831.70220000000006</v>
      </c>
      <c r="R546">
        <v>941.56</v>
      </c>
      <c r="S546" s="45">
        <f t="shared" si="30"/>
        <v>998.04264000000001</v>
      </c>
      <c r="AF546">
        <v>1</v>
      </c>
      <c r="AG546">
        <v>139</v>
      </c>
      <c r="AO546">
        <v>0</v>
      </c>
      <c r="AP546">
        <v>0</v>
      </c>
      <c r="AS546">
        <v>0</v>
      </c>
      <c r="AT546">
        <v>0</v>
      </c>
      <c r="AU546">
        <v>100</v>
      </c>
      <c r="AV546">
        <v>100</v>
      </c>
      <c r="AW546">
        <v>0</v>
      </c>
      <c r="AX546">
        <v>0</v>
      </c>
      <c r="AY546">
        <v>0</v>
      </c>
      <c r="BB546">
        <v>0</v>
      </c>
      <c r="BC546">
        <v>0</v>
      </c>
      <c r="BD546">
        <v>0</v>
      </c>
    </row>
    <row r="547" spans="1:56" hidden="1">
      <c r="A547" t="s">
        <v>2505</v>
      </c>
      <c r="B547" t="s">
        <v>2506</v>
      </c>
      <c r="C547" t="s">
        <v>956</v>
      </c>
      <c r="D547" s="88" t="s">
        <v>937</v>
      </c>
      <c r="E547">
        <v>1</v>
      </c>
      <c r="F547">
        <v>1</v>
      </c>
      <c r="G547">
        <v>462.77</v>
      </c>
      <c r="H547" s="81"/>
      <c r="I547" s="81"/>
      <c r="J547" s="91">
        <v>462.77</v>
      </c>
      <c r="L547" s="78">
        <f>VLOOKUP(A547,Feuil2!$A$2:$BN$2000,66,FALSE)</f>
        <v>1.33</v>
      </c>
      <c r="M547">
        <v>1.2349979</v>
      </c>
      <c r="N547">
        <f t="shared" si="29"/>
        <v>9.5002100000000089E-2</v>
      </c>
      <c r="O547" s="45">
        <v>1.25</v>
      </c>
      <c r="P547">
        <v>571.52</v>
      </c>
      <c r="Q547" s="83">
        <f t="shared" si="31"/>
        <v>578.46249999999998</v>
      </c>
      <c r="R547">
        <v>685.82399999999996</v>
      </c>
      <c r="S547" s="45">
        <f t="shared" si="30"/>
        <v>694.15499999999997</v>
      </c>
      <c r="AF547">
        <v>1</v>
      </c>
      <c r="AO547">
        <v>0</v>
      </c>
      <c r="AP547">
        <v>0</v>
      </c>
      <c r="AS547">
        <v>0</v>
      </c>
      <c r="AT547">
        <v>0</v>
      </c>
      <c r="AU547">
        <v>100</v>
      </c>
      <c r="AV547">
        <v>100</v>
      </c>
      <c r="AW547">
        <v>0</v>
      </c>
      <c r="AX547">
        <v>0</v>
      </c>
      <c r="AY547">
        <v>0</v>
      </c>
      <c r="BB547">
        <v>0</v>
      </c>
      <c r="BC547">
        <v>0</v>
      </c>
      <c r="BD547">
        <v>0</v>
      </c>
    </row>
    <row r="548" spans="1:56" hidden="1">
      <c r="A548" t="s">
        <v>472</v>
      </c>
      <c r="B548" t="s">
        <v>991</v>
      </c>
      <c r="C548" t="s">
        <v>992</v>
      </c>
      <c r="D548" s="88" t="s">
        <v>937</v>
      </c>
      <c r="E548">
        <v>1</v>
      </c>
      <c r="F548">
        <v>1</v>
      </c>
      <c r="G548">
        <v>2.1800000000000002</v>
      </c>
      <c r="H548" s="81" t="s">
        <v>3308</v>
      </c>
      <c r="I548" s="81"/>
      <c r="J548" s="93">
        <v>0.94</v>
      </c>
      <c r="L548" s="78">
        <f>VLOOKUP(A548,Feuil2!$A$2:$BN$2000,66,FALSE)</f>
        <v>2.25</v>
      </c>
      <c r="M548">
        <v>0.97247709999999998</v>
      </c>
      <c r="N548">
        <f t="shared" si="29"/>
        <v>1.2775229000000001</v>
      </c>
      <c r="O548" s="45">
        <v>1.5</v>
      </c>
      <c r="P548">
        <v>2.12</v>
      </c>
      <c r="Q548" s="83">
        <f t="shared" si="31"/>
        <v>1.41</v>
      </c>
      <c r="R548">
        <v>2.54</v>
      </c>
      <c r="S548" s="45">
        <f t="shared" si="30"/>
        <v>1.6919999999999999</v>
      </c>
      <c r="AF548">
        <v>1</v>
      </c>
      <c r="AG548">
        <v>97</v>
      </c>
      <c r="AO548">
        <v>0</v>
      </c>
      <c r="AP548">
        <v>0</v>
      </c>
      <c r="AS548">
        <v>0</v>
      </c>
      <c r="AT548">
        <v>0</v>
      </c>
      <c r="AU548">
        <v>100</v>
      </c>
      <c r="AV548">
        <v>100</v>
      </c>
      <c r="AW548">
        <v>0</v>
      </c>
      <c r="AX548">
        <v>0</v>
      </c>
      <c r="AY548">
        <v>0</v>
      </c>
      <c r="BB548">
        <v>0</v>
      </c>
      <c r="BC548">
        <v>0</v>
      </c>
      <c r="BD548">
        <v>0</v>
      </c>
    </row>
    <row r="549" spans="1:56" hidden="1">
      <c r="A549" t="s">
        <v>2768</v>
      </c>
      <c r="B549" t="s">
        <v>2769</v>
      </c>
      <c r="C549" t="s">
        <v>992</v>
      </c>
      <c r="D549" s="88" t="s">
        <v>937</v>
      </c>
      <c r="E549">
        <v>1</v>
      </c>
      <c r="F549">
        <v>1</v>
      </c>
      <c r="G549">
        <v>3.1</v>
      </c>
      <c r="H549" s="81" t="s">
        <v>3311</v>
      </c>
      <c r="I549" s="81"/>
      <c r="J549" s="91">
        <v>3.1</v>
      </c>
      <c r="L549" s="78" t="e">
        <f>VLOOKUP(A549,Feuil2!$A$2:$BN$2000,66,FALSE)</f>
        <v>#N/A</v>
      </c>
      <c r="M549">
        <v>1.5483871</v>
      </c>
      <c r="N549" t="e">
        <f t="shared" si="29"/>
        <v>#N/A</v>
      </c>
      <c r="O549" s="45">
        <v>1.55</v>
      </c>
      <c r="P549">
        <v>4.8</v>
      </c>
      <c r="Q549" s="83">
        <f t="shared" si="31"/>
        <v>4.8050000000000006</v>
      </c>
      <c r="R549">
        <v>5.76</v>
      </c>
      <c r="S549" s="45">
        <f t="shared" si="30"/>
        <v>5.7660000000000009</v>
      </c>
      <c r="AF549">
        <v>1</v>
      </c>
      <c r="AO549">
        <v>0</v>
      </c>
      <c r="AP549">
        <v>0</v>
      </c>
      <c r="AS549">
        <v>0</v>
      </c>
      <c r="AT549">
        <v>0</v>
      </c>
      <c r="AU549">
        <v>100</v>
      </c>
      <c r="AV549">
        <v>100</v>
      </c>
      <c r="AW549">
        <v>0</v>
      </c>
      <c r="AX549">
        <v>0</v>
      </c>
      <c r="AY549">
        <v>0</v>
      </c>
      <c r="BB549">
        <v>0</v>
      </c>
      <c r="BC549">
        <v>0</v>
      </c>
      <c r="BD549">
        <v>0</v>
      </c>
    </row>
    <row r="550" spans="1:56" hidden="1">
      <c r="A550" t="s">
        <v>2770</v>
      </c>
      <c r="B550" t="s">
        <v>2771</v>
      </c>
      <c r="C550" t="s">
        <v>992</v>
      </c>
      <c r="D550" s="88" t="s">
        <v>937</v>
      </c>
      <c r="E550">
        <v>1</v>
      </c>
      <c r="F550">
        <v>1</v>
      </c>
      <c r="G550">
        <v>4.34</v>
      </c>
      <c r="H550" s="81" t="s">
        <v>3311</v>
      </c>
      <c r="I550" s="81"/>
      <c r="J550" s="91">
        <v>4.34</v>
      </c>
      <c r="L550" s="78" t="e">
        <f>VLOOKUP(A550,Feuil2!$A$2:$BN$2000,66,FALSE)</f>
        <v>#N/A</v>
      </c>
      <c r="M550">
        <v>1.5483871</v>
      </c>
      <c r="N550" t="e">
        <f t="shared" si="29"/>
        <v>#N/A</v>
      </c>
      <c r="O550" s="45">
        <v>1.55</v>
      </c>
      <c r="P550">
        <v>6.72</v>
      </c>
      <c r="Q550" s="83">
        <f t="shared" si="31"/>
        <v>6.7270000000000003</v>
      </c>
      <c r="R550">
        <v>8.0640000000000001</v>
      </c>
      <c r="S550" s="45">
        <f t="shared" si="30"/>
        <v>8.0724</v>
      </c>
      <c r="AF550">
        <v>1</v>
      </c>
      <c r="AO550">
        <v>0</v>
      </c>
      <c r="AP550">
        <v>0</v>
      </c>
      <c r="AS550">
        <v>0</v>
      </c>
      <c r="AT550">
        <v>0</v>
      </c>
      <c r="AU550">
        <v>100</v>
      </c>
      <c r="AV550">
        <v>100</v>
      </c>
      <c r="AW550">
        <v>0</v>
      </c>
      <c r="AX550">
        <v>0</v>
      </c>
      <c r="AY550">
        <v>0</v>
      </c>
      <c r="BB550">
        <v>0</v>
      </c>
      <c r="BC550">
        <v>0</v>
      </c>
      <c r="BD550">
        <v>0</v>
      </c>
    </row>
    <row r="551" spans="1:56" hidden="1">
      <c r="A551" t="s">
        <v>408</v>
      </c>
      <c r="B551" t="s">
        <v>409</v>
      </c>
      <c r="C551" t="s">
        <v>999</v>
      </c>
      <c r="D551" s="88" t="s">
        <v>937</v>
      </c>
      <c r="E551" t="s">
        <v>931</v>
      </c>
      <c r="F551">
        <v>1</v>
      </c>
      <c r="G551">
        <v>9.4499999999999993</v>
      </c>
      <c r="H551" s="81" t="s">
        <v>3311</v>
      </c>
      <c r="I551" s="81"/>
      <c r="J551" s="91">
        <v>9.4499999999999993</v>
      </c>
      <c r="L551" s="78">
        <f>VLOOKUP(A551,Feuil2!$A$2:$BN$2000,66,FALSE)</f>
        <v>1.5</v>
      </c>
      <c r="M551">
        <v>1.5005291000000001</v>
      </c>
      <c r="N551">
        <f t="shared" si="29"/>
        <v>-5.2910000000006008E-4</v>
      </c>
      <c r="O551" s="45">
        <v>1.5</v>
      </c>
      <c r="P551">
        <v>14.18</v>
      </c>
      <c r="Q551" s="83">
        <f t="shared" si="31"/>
        <v>14.174999999999999</v>
      </c>
      <c r="R551">
        <v>17.02</v>
      </c>
      <c r="S551" s="45">
        <f t="shared" si="30"/>
        <v>17.009999999999998</v>
      </c>
      <c r="AF551">
        <v>1</v>
      </c>
      <c r="AG551">
        <v>190</v>
      </c>
      <c r="AO551">
        <v>0</v>
      </c>
      <c r="AP551">
        <v>0</v>
      </c>
      <c r="AS551">
        <v>0</v>
      </c>
      <c r="AT551">
        <v>0</v>
      </c>
      <c r="AU551">
        <v>100</v>
      </c>
      <c r="AV551">
        <v>100</v>
      </c>
      <c r="AW551">
        <v>0</v>
      </c>
      <c r="AX551">
        <v>0</v>
      </c>
      <c r="AY551">
        <v>0</v>
      </c>
      <c r="BB551">
        <v>0</v>
      </c>
      <c r="BC551">
        <v>0</v>
      </c>
      <c r="BD551">
        <v>0</v>
      </c>
    </row>
    <row r="552" spans="1:56" hidden="1">
      <c r="A552" t="s">
        <v>412</v>
      </c>
      <c r="B552" t="s">
        <v>413</v>
      </c>
      <c r="C552" t="s">
        <v>999</v>
      </c>
      <c r="D552" s="88" t="s">
        <v>937</v>
      </c>
      <c r="E552" t="s">
        <v>931</v>
      </c>
      <c r="F552">
        <v>1</v>
      </c>
      <c r="G552">
        <v>13.85</v>
      </c>
      <c r="H552" s="81" t="s">
        <v>3311</v>
      </c>
      <c r="I552" s="81"/>
      <c r="J552" s="91">
        <v>13.85</v>
      </c>
      <c r="L552" s="78">
        <f>VLOOKUP(A552,Feuil2!$A$2:$BN$2000,66,FALSE)</f>
        <v>1.5</v>
      </c>
      <c r="M552">
        <v>1.5003610000000001</v>
      </c>
      <c r="N552">
        <f t="shared" si="29"/>
        <v>-3.6100000000005572E-4</v>
      </c>
      <c r="O552" s="45">
        <v>1.5</v>
      </c>
      <c r="P552">
        <v>20.78</v>
      </c>
      <c r="Q552" s="83">
        <f t="shared" si="31"/>
        <v>20.774999999999999</v>
      </c>
      <c r="R552">
        <v>24.94</v>
      </c>
      <c r="S552" s="45">
        <f t="shared" si="30"/>
        <v>24.929999999999996</v>
      </c>
      <c r="AF552">
        <v>1</v>
      </c>
      <c r="AG552">
        <v>188</v>
      </c>
      <c r="AO552">
        <v>0</v>
      </c>
      <c r="AP552">
        <v>0</v>
      </c>
      <c r="AS552">
        <v>0</v>
      </c>
      <c r="AT552">
        <v>0</v>
      </c>
      <c r="AU552">
        <v>100</v>
      </c>
      <c r="AV552">
        <v>100</v>
      </c>
      <c r="AW552">
        <v>0</v>
      </c>
      <c r="AX552">
        <v>0</v>
      </c>
      <c r="AY552">
        <v>0</v>
      </c>
      <c r="BB552">
        <v>0</v>
      </c>
      <c r="BC552">
        <v>0</v>
      </c>
      <c r="BD552">
        <v>0</v>
      </c>
    </row>
    <row r="553" spans="1:56" hidden="1">
      <c r="A553" t="s">
        <v>410</v>
      </c>
      <c r="B553" t="s">
        <v>411</v>
      </c>
      <c r="C553" t="s">
        <v>999</v>
      </c>
      <c r="D553" s="88" t="s">
        <v>937</v>
      </c>
      <c r="E553" t="s">
        <v>931</v>
      </c>
      <c r="F553">
        <v>1</v>
      </c>
      <c r="G553">
        <v>11.65</v>
      </c>
      <c r="H553" s="81" t="s">
        <v>3311</v>
      </c>
      <c r="I553" s="81"/>
      <c r="J553" s="91">
        <v>11.65</v>
      </c>
      <c r="L553" s="78">
        <f>VLOOKUP(A553,Feuil2!$A$2:$BN$2000,66,FALSE)</f>
        <v>1.5</v>
      </c>
      <c r="M553">
        <v>1.5004291999999999</v>
      </c>
      <c r="N553">
        <f t="shared" si="29"/>
        <v>-4.2919999999990743E-4</v>
      </c>
      <c r="O553" s="45">
        <v>1.5</v>
      </c>
      <c r="P553">
        <v>17.48</v>
      </c>
      <c r="Q553" s="83">
        <f t="shared" si="31"/>
        <v>17.475000000000001</v>
      </c>
      <c r="R553">
        <v>20.98</v>
      </c>
      <c r="S553" s="45">
        <f t="shared" si="30"/>
        <v>20.970000000000002</v>
      </c>
      <c r="AF553">
        <v>1</v>
      </c>
      <c r="AG553">
        <v>189</v>
      </c>
      <c r="AO553">
        <v>0</v>
      </c>
      <c r="AP553">
        <v>0</v>
      </c>
      <c r="AS553">
        <v>0</v>
      </c>
      <c r="AT553">
        <v>0</v>
      </c>
      <c r="AU553">
        <v>100</v>
      </c>
      <c r="AV553">
        <v>100</v>
      </c>
      <c r="AW553">
        <v>0</v>
      </c>
      <c r="AX553">
        <v>0</v>
      </c>
      <c r="AY553">
        <v>0</v>
      </c>
      <c r="BB553">
        <v>0</v>
      </c>
      <c r="BC553">
        <v>0</v>
      </c>
      <c r="BD553">
        <v>0</v>
      </c>
    </row>
    <row r="554" spans="1:56" hidden="1">
      <c r="A554" t="s">
        <v>1404</v>
      </c>
      <c r="B554" t="s">
        <v>1405</v>
      </c>
      <c r="C554" t="s">
        <v>999</v>
      </c>
      <c r="D554" s="88" t="s">
        <v>937</v>
      </c>
      <c r="E554" t="s">
        <v>931</v>
      </c>
      <c r="F554">
        <v>1</v>
      </c>
      <c r="G554">
        <v>15.55</v>
      </c>
      <c r="H554" s="81" t="s">
        <v>3311</v>
      </c>
      <c r="I554" s="81"/>
      <c r="J554" s="91">
        <v>15.55</v>
      </c>
      <c r="L554" s="78">
        <f>VLOOKUP(A554,Feuil2!$A$2:$BN$2000,66,FALSE)</f>
        <v>1.5</v>
      </c>
      <c r="M554">
        <v>1.5003215000000001</v>
      </c>
      <c r="N554">
        <f t="shared" si="29"/>
        <v>-3.2150000000008561E-4</v>
      </c>
      <c r="O554" s="45">
        <v>1.5</v>
      </c>
      <c r="P554">
        <v>23.33</v>
      </c>
      <c r="Q554" s="83">
        <f t="shared" si="31"/>
        <v>23.325000000000003</v>
      </c>
      <c r="R554">
        <v>28</v>
      </c>
      <c r="S554" s="45">
        <f t="shared" si="30"/>
        <v>27.990000000000002</v>
      </c>
      <c r="AF554">
        <v>1</v>
      </c>
      <c r="AO554">
        <v>0</v>
      </c>
      <c r="AP554">
        <v>0</v>
      </c>
      <c r="AS554">
        <v>0</v>
      </c>
      <c r="AT554">
        <v>0</v>
      </c>
      <c r="AU554">
        <v>100</v>
      </c>
      <c r="AV554">
        <v>100</v>
      </c>
      <c r="AW554">
        <v>0</v>
      </c>
      <c r="AX554">
        <v>0</v>
      </c>
      <c r="AY554">
        <v>0</v>
      </c>
      <c r="BB554">
        <v>0</v>
      </c>
      <c r="BC554">
        <v>0</v>
      </c>
      <c r="BD554">
        <v>0</v>
      </c>
    </row>
    <row r="555" spans="1:56" hidden="1">
      <c r="A555" t="s">
        <v>2766</v>
      </c>
      <c r="B555" t="s">
        <v>2767</v>
      </c>
      <c r="C555" t="s">
        <v>1422</v>
      </c>
      <c r="D555" s="88" t="s">
        <v>937</v>
      </c>
      <c r="E555" t="s">
        <v>1515</v>
      </c>
      <c r="F555">
        <v>0.02</v>
      </c>
      <c r="G555">
        <v>3.7919999999999998</v>
      </c>
      <c r="H555" s="81"/>
      <c r="I555" s="81"/>
      <c r="J555" s="91"/>
      <c r="L555" s="78" t="e">
        <f>VLOOKUP(A555,Feuil2!$A$2:$BN$2000,66,FALSE)</f>
        <v>#N/A</v>
      </c>
      <c r="M555">
        <v>1.5</v>
      </c>
      <c r="N555" t="e">
        <f t="shared" si="29"/>
        <v>#N/A</v>
      </c>
      <c r="O555" s="45" t="e">
        <f>IF(L555=M555,L555,"")</f>
        <v>#N/A</v>
      </c>
      <c r="P555">
        <v>284.39999999999998</v>
      </c>
      <c r="Q555" s="83" t="e">
        <f t="shared" si="31"/>
        <v>#N/A</v>
      </c>
      <c r="R555">
        <v>341.28</v>
      </c>
      <c r="S555" s="45" t="e">
        <f t="shared" si="30"/>
        <v>#N/A</v>
      </c>
      <c r="AF555">
        <v>1</v>
      </c>
      <c r="AO555">
        <v>0</v>
      </c>
      <c r="AP555">
        <v>0</v>
      </c>
      <c r="AS555">
        <v>0</v>
      </c>
      <c r="AT555">
        <v>0</v>
      </c>
      <c r="AU555">
        <v>100</v>
      </c>
      <c r="AV555">
        <v>100</v>
      </c>
      <c r="AW555">
        <v>0</v>
      </c>
      <c r="AX555">
        <v>0</v>
      </c>
      <c r="AY555">
        <v>0</v>
      </c>
      <c r="BB555">
        <v>0</v>
      </c>
      <c r="BC555">
        <v>0</v>
      </c>
      <c r="BD555">
        <v>0</v>
      </c>
    </row>
    <row r="556" spans="1:56" hidden="1">
      <c r="A556" t="s">
        <v>2802</v>
      </c>
      <c r="B556" t="s">
        <v>2803</v>
      </c>
      <c r="C556" t="s">
        <v>1422</v>
      </c>
      <c r="D556" s="88" t="s">
        <v>937</v>
      </c>
      <c r="F556">
        <v>1</v>
      </c>
      <c r="G556">
        <v>0</v>
      </c>
      <c r="H556" s="81"/>
      <c r="I556" s="81"/>
      <c r="J556" s="91"/>
      <c r="L556" s="78" t="e">
        <f>VLOOKUP(A556,Feuil2!$A$2:$BN$2000,66,FALSE)</f>
        <v>#N/A</v>
      </c>
      <c r="M556">
        <v>0</v>
      </c>
      <c r="N556" t="e">
        <f t="shared" si="29"/>
        <v>#N/A</v>
      </c>
      <c r="O556" s="45" t="e">
        <f>IF(L556=M556,L556,"")</f>
        <v>#N/A</v>
      </c>
      <c r="P556" s="34">
        <v>1035</v>
      </c>
      <c r="Q556" s="83" t="e">
        <f t="shared" si="31"/>
        <v>#N/A</v>
      </c>
      <c r="R556" s="34">
        <v>1242</v>
      </c>
      <c r="S556" s="45" t="e">
        <f t="shared" si="30"/>
        <v>#N/A</v>
      </c>
      <c r="AF556">
        <v>1</v>
      </c>
      <c r="AO556">
        <v>0</v>
      </c>
      <c r="AP556">
        <v>0</v>
      </c>
      <c r="AS556">
        <v>0</v>
      </c>
      <c r="AT556">
        <v>0</v>
      </c>
      <c r="AU556">
        <v>100</v>
      </c>
      <c r="AV556">
        <v>100</v>
      </c>
      <c r="AW556">
        <v>0</v>
      </c>
      <c r="AX556">
        <v>0</v>
      </c>
      <c r="AY556">
        <v>0</v>
      </c>
      <c r="BB556">
        <v>0</v>
      </c>
      <c r="BC556">
        <v>0</v>
      </c>
      <c r="BD556">
        <v>0</v>
      </c>
    </row>
    <row r="557" spans="1:56" hidden="1">
      <c r="A557" t="s">
        <v>784</v>
      </c>
      <c r="B557" t="s">
        <v>2131</v>
      </c>
      <c r="C557" t="s">
        <v>943</v>
      </c>
      <c r="D557" s="88" t="s">
        <v>937</v>
      </c>
      <c r="F557">
        <v>1</v>
      </c>
      <c r="G557">
        <v>3.31</v>
      </c>
      <c r="H557" s="81" t="s">
        <v>3311</v>
      </c>
      <c r="I557" s="81"/>
      <c r="J557" s="91">
        <v>3.31</v>
      </c>
      <c r="L557" s="78">
        <f>VLOOKUP(A557,Feuil2!$A$2:$BN$2000,66,FALSE)</f>
        <v>1.33</v>
      </c>
      <c r="M557">
        <v>1.3293051</v>
      </c>
      <c r="N557">
        <f t="shared" si="29"/>
        <v>6.9490000000005381E-4</v>
      </c>
      <c r="O557" s="45">
        <v>1.33</v>
      </c>
      <c r="P557">
        <v>4.4000000000000004</v>
      </c>
      <c r="Q557" s="83">
        <f t="shared" si="31"/>
        <v>4.4023000000000003</v>
      </c>
      <c r="R557">
        <v>5.28</v>
      </c>
      <c r="S557" s="45">
        <f t="shared" si="30"/>
        <v>5.2827600000000006</v>
      </c>
      <c r="AF557">
        <v>1</v>
      </c>
      <c r="AG557">
        <v>564</v>
      </c>
      <c r="AO557">
        <v>0</v>
      </c>
      <c r="AP557">
        <v>0</v>
      </c>
      <c r="AS557">
        <v>0</v>
      </c>
      <c r="AT557">
        <v>0</v>
      </c>
      <c r="AU557">
        <v>100</v>
      </c>
      <c r="AV557">
        <v>100</v>
      </c>
      <c r="AW557">
        <v>0</v>
      </c>
      <c r="AX557">
        <v>0</v>
      </c>
      <c r="AY557">
        <v>0</v>
      </c>
      <c r="BB557">
        <v>0</v>
      </c>
      <c r="BC557">
        <v>0</v>
      </c>
      <c r="BD557">
        <v>0</v>
      </c>
    </row>
    <row r="558" spans="1:56" hidden="1">
      <c r="A558" t="s">
        <v>2853</v>
      </c>
      <c r="B558" t="s">
        <v>2854</v>
      </c>
      <c r="C558" t="s">
        <v>943</v>
      </c>
      <c r="D558" s="88" t="s">
        <v>937</v>
      </c>
      <c r="F558">
        <v>1</v>
      </c>
      <c r="G558">
        <v>0</v>
      </c>
      <c r="H558" s="81"/>
      <c r="I558" s="81"/>
      <c r="J558" s="91"/>
      <c r="L558" s="78" t="e">
        <f>VLOOKUP(A558,Feuil2!$A$2:$BN$2000,66,FALSE)</f>
        <v>#N/A</v>
      </c>
      <c r="M558">
        <v>0</v>
      </c>
      <c r="N558" t="e">
        <f t="shared" si="29"/>
        <v>#N/A</v>
      </c>
      <c r="O558" s="45" t="e">
        <f>IF(L558=M558,L558,"")</f>
        <v>#N/A</v>
      </c>
      <c r="P558">
        <v>5.5</v>
      </c>
      <c r="Q558" s="83" t="e">
        <f t="shared" si="31"/>
        <v>#N/A</v>
      </c>
      <c r="R558">
        <v>6.6</v>
      </c>
      <c r="S558" s="45" t="e">
        <f t="shared" si="30"/>
        <v>#N/A</v>
      </c>
      <c r="T558">
        <v>1</v>
      </c>
      <c r="X558">
        <v>1</v>
      </c>
      <c r="Y558">
        <v>1</v>
      </c>
      <c r="AF558">
        <v>1</v>
      </c>
      <c r="AO558">
        <v>0</v>
      </c>
      <c r="AP558">
        <v>0</v>
      </c>
      <c r="AS558">
        <v>0</v>
      </c>
      <c r="AT558">
        <v>0</v>
      </c>
      <c r="AU558">
        <v>100</v>
      </c>
      <c r="AV558">
        <v>100</v>
      </c>
      <c r="AW558">
        <v>0</v>
      </c>
      <c r="AX558">
        <v>0</v>
      </c>
      <c r="AY558">
        <v>0</v>
      </c>
      <c r="BB558">
        <v>0</v>
      </c>
      <c r="BC558">
        <v>0</v>
      </c>
      <c r="BD558">
        <v>0</v>
      </c>
    </row>
    <row r="559" spans="1:56" hidden="1">
      <c r="A559" t="s">
        <v>832</v>
      </c>
      <c r="B559" t="s">
        <v>833</v>
      </c>
      <c r="C559" t="s">
        <v>1773</v>
      </c>
      <c r="D559" s="88" t="s">
        <v>937</v>
      </c>
      <c r="E559" t="s">
        <v>931</v>
      </c>
      <c r="F559">
        <v>1</v>
      </c>
      <c r="G559">
        <v>10.97</v>
      </c>
      <c r="H559" s="81" t="s">
        <v>3311</v>
      </c>
      <c r="I559" s="81"/>
      <c r="J559" s="91">
        <v>10.97</v>
      </c>
      <c r="L559" s="78">
        <f>VLOOKUP(A559,Feuil2!$A$2:$BN$2000,66,FALSE)</f>
        <v>1.5</v>
      </c>
      <c r="M559">
        <v>1.2762077999999999</v>
      </c>
      <c r="N559">
        <f t="shared" si="29"/>
        <v>0.22379220000000011</v>
      </c>
      <c r="O559" s="45">
        <v>1.5</v>
      </c>
      <c r="P559">
        <v>14</v>
      </c>
      <c r="Q559" s="83">
        <f t="shared" si="31"/>
        <v>16.455000000000002</v>
      </c>
      <c r="R559">
        <v>16.8</v>
      </c>
      <c r="S559" s="45">
        <f t="shared" si="30"/>
        <v>19.746000000000002</v>
      </c>
      <c r="AF559">
        <v>1</v>
      </c>
      <c r="AG559">
        <v>566</v>
      </c>
      <c r="AO559">
        <v>0</v>
      </c>
      <c r="AP559">
        <v>0</v>
      </c>
      <c r="AS559">
        <v>0</v>
      </c>
      <c r="AT559">
        <v>0</v>
      </c>
      <c r="AU559">
        <v>100</v>
      </c>
      <c r="AV559">
        <v>100</v>
      </c>
      <c r="AW559">
        <v>0</v>
      </c>
      <c r="AX559">
        <v>0</v>
      </c>
      <c r="AY559">
        <v>0</v>
      </c>
      <c r="BB559">
        <v>0</v>
      </c>
      <c r="BC559">
        <v>0</v>
      </c>
      <c r="BD559">
        <v>0</v>
      </c>
    </row>
    <row r="560" spans="1:56" hidden="1">
      <c r="A560" t="s">
        <v>830</v>
      </c>
      <c r="B560" t="s">
        <v>831</v>
      </c>
      <c r="C560" t="s">
        <v>1773</v>
      </c>
      <c r="D560" s="88" t="s">
        <v>937</v>
      </c>
      <c r="E560" t="s">
        <v>931</v>
      </c>
      <c r="F560">
        <v>1</v>
      </c>
      <c r="G560">
        <v>9.49</v>
      </c>
      <c r="H560" s="81" t="s">
        <v>3311</v>
      </c>
      <c r="I560" s="81"/>
      <c r="J560" s="91">
        <v>9.49</v>
      </c>
      <c r="L560" s="78">
        <f>VLOOKUP(A560,Feuil2!$A$2:$BN$2000,66,FALSE)</f>
        <v>1.5</v>
      </c>
      <c r="M560">
        <v>1.4752371</v>
      </c>
      <c r="N560">
        <f t="shared" si="29"/>
        <v>2.4762900000000032E-2</v>
      </c>
      <c r="O560" s="45">
        <v>1.5</v>
      </c>
      <c r="P560">
        <v>14</v>
      </c>
      <c r="Q560" s="83">
        <f t="shared" si="31"/>
        <v>14.234999999999999</v>
      </c>
      <c r="R560">
        <v>16.8</v>
      </c>
      <c r="S560" s="45">
        <f t="shared" si="30"/>
        <v>17.081999999999997</v>
      </c>
      <c r="AF560">
        <v>1</v>
      </c>
      <c r="AO560">
        <v>0</v>
      </c>
      <c r="AP560">
        <v>0</v>
      </c>
      <c r="AS560">
        <v>0</v>
      </c>
      <c r="AT560">
        <v>0</v>
      </c>
      <c r="AU560">
        <v>100</v>
      </c>
      <c r="AV560">
        <v>100</v>
      </c>
      <c r="AW560">
        <v>0</v>
      </c>
      <c r="AX560">
        <v>0</v>
      </c>
      <c r="AY560">
        <v>0</v>
      </c>
      <c r="BB560">
        <v>0</v>
      </c>
      <c r="BC560">
        <v>0</v>
      </c>
      <c r="BD560">
        <v>0</v>
      </c>
    </row>
    <row r="561" spans="1:56" hidden="1">
      <c r="A561" t="s">
        <v>836</v>
      </c>
      <c r="B561" t="s">
        <v>837</v>
      </c>
      <c r="C561" t="s">
        <v>1773</v>
      </c>
      <c r="D561" s="88" t="s">
        <v>937</v>
      </c>
      <c r="E561" t="s">
        <v>931</v>
      </c>
      <c r="F561">
        <v>1</v>
      </c>
      <c r="G561">
        <v>45.73</v>
      </c>
      <c r="H561" s="81" t="s">
        <v>3311</v>
      </c>
      <c r="I561" s="81"/>
      <c r="J561" s="91">
        <v>45.73</v>
      </c>
      <c r="L561" s="78">
        <f>VLOOKUP(A561,Feuil2!$A$2:$BN$2000,66,FALSE)</f>
        <v>1.33</v>
      </c>
      <c r="M561">
        <v>1.3299802999999999</v>
      </c>
      <c r="N561">
        <f t="shared" si="29"/>
        <v>1.9700000000177909E-5</v>
      </c>
      <c r="O561" s="45">
        <v>1.33</v>
      </c>
      <c r="P561">
        <v>60.82</v>
      </c>
      <c r="Q561" s="83">
        <f t="shared" si="31"/>
        <v>60.820900000000002</v>
      </c>
      <c r="R561">
        <v>72.98</v>
      </c>
      <c r="S561" s="45">
        <f t="shared" si="30"/>
        <v>72.985079999999996</v>
      </c>
      <c r="AF561">
        <v>1</v>
      </c>
      <c r="AG561">
        <v>567</v>
      </c>
      <c r="AO561">
        <v>0</v>
      </c>
      <c r="AP561">
        <v>0</v>
      </c>
      <c r="AS561">
        <v>0</v>
      </c>
      <c r="AT561">
        <v>0</v>
      </c>
      <c r="AU561">
        <v>100</v>
      </c>
      <c r="AV561">
        <v>100</v>
      </c>
      <c r="AW561">
        <v>0</v>
      </c>
      <c r="AX561">
        <v>0</v>
      </c>
      <c r="AY561">
        <v>0</v>
      </c>
      <c r="BB561">
        <v>0</v>
      </c>
      <c r="BC561">
        <v>0</v>
      </c>
      <c r="BD561">
        <v>0</v>
      </c>
    </row>
    <row r="562" spans="1:56" hidden="1">
      <c r="A562" t="s">
        <v>834</v>
      </c>
      <c r="B562" t="s">
        <v>835</v>
      </c>
      <c r="C562" t="s">
        <v>1773</v>
      </c>
      <c r="D562" s="88" t="s">
        <v>937</v>
      </c>
      <c r="E562" t="s">
        <v>931</v>
      </c>
      <c r="F562">
        <v>1</v>
      </c>
      <c r="G562">
        <v>45.73</v>
      </c>
      <c r="H562" s="81" t="s">
        <v>3311</v>
      </c>
      <c r="I562" s="81"/>
      <c r="J562" s="91">
        <v>45.73</v>
      </c>
      <c r="L562" s="78">
        <f>VLOOKUP(A562,Feuil2!$A$2:$BN$2000,66,FALSE)</f>
        <v>1.33</v>
      </c>
      <c r="M562">
        <v>1.3299802999999999</v>
      </c>
      <c r="N562">
        <f t="shared" si="29"/>
        <v>1.9700000000177909E-5</v>
      </c>
      <c r="O562" s="45">
        <v>1.33</v>
      </c>
      <c r="P562">
        <v>60.82</v>
      </c>
      <c r="Q562" s="83">
        <f t="shared" si="31"/>
        <v>60.820900000000002</v>
      </c>
      <c r="R562">
        <v>72.98</v>
      </c>
      <c r="S562" s="45">
        <f t="shared" si="30"/>
        <v>72.985079999999996</v>
      </c>
      <c r="AF562">
        <v>1</v>
      </c>
      <c r="AO562">
        <v>0</v>
      </c>
      <c r="AP562">
        <v>0</v>
      </c>
      <c r="AS562">
        <v>0</v>
      </c>
      <c r="AT562">
        <v>0</v>
      </c>
      <c r="AU562">
        <v>100</v>
      </c>
      <c r="AV562">
        <v>100</v>
      </c>
      <c r="AW562">
        <v>0</v>
      </c>
      <c r="AX562">
        <v>0</v>
      </c>
      <c r="AY562">
        <v>0</v>
      </c>
      <c r="BB562">
        <v>0</v>
      </c>
      <c r="BC562">
        <v>0</v>
      </c>
      <c r="BD562">
        <v>0</v>
      </c>
    </row>
    <row r="563" spans="1:56" hidden="1">
      <c r="A563" t="s">
        <v>840</v>
      </c>
      <c r="B563" t="s">
        <v>841</v>
      </c>
      <c r="C563" t="s">
        <v>1773</v>
      </c>
      <c r="D563" s="88" t="s">
        <v>937</v>
      </c>
      <c r="E563" t="s">
        <v>931</v>
      </c>
      <c r="F563">
        <v>1</v>
      </c>
      <c r="G563">
        <v>24.58</v>
      </c>
      <c r="H563" s="81" t="s">
        <v>3311</v>
      </c>
      <c r="I563" s="81"/>
      <c r="J563" s="91">
        <v>24.58</v>
      </c>
      <c r="L563" s="78">
        <f>VLOOKUP(A563,Feuil2!$A$2:$BN$2000,66,FALSE)</f>
        <v>1.5</v>
      </c>
      <c r="M563">
        <v>1.4239219000000001</v>
      </c>
      <c r="N563">
        <f t="shared" si="29"/>
        <v>7.6078099999999926E-2</v>
      </c>
      <c r="O563" s="45">
        <v>1.5</v>
      </c>
      <c r="P563">
        <v>35</v>
      </c>
      <c r="Q563" s="83">
        <f t="shared" si="31"/>
        <v>36.869999999999997</v>
      </c>
      <c r="R563">
        <v>42</v>
      </c>
      <c r="S563" s="45">
        <f t="shared" si="30"/>
        <v>44.243999999999993</v>
      </c>
      <c r="AF563">
        <v>1</v>
      </c>
      <c r="AG563">
        <v>568</v>
      </c>
      <c r="AO563">
        <v>0</v>
      </c>
      <c r="AP563">
        <v>0</v>
      </c>
      <c r="AS563">
        <v>0</v>
      </c>
      <c r="AT563">
        <v>0</v>
      </c>
      <c r="AU563">
        <v>100</v>
      </c>
      <c r="AV563">
        <v>100</v>
      </c>
      <c r="AW563">
        <v>0</v>
      </c>
      <c r="AX563">
        <v>0</v>
      </c>
      <c r="AY563">
        <v>0</v>
      </c>
      <c r="BB563">
        <v>0</v>
      </c>
      <c r="BC563">
        <v>0</v>
      </c>
      <c r="BD563">
        <v>0</v>
      </c>
    </row>
    <row r="564" spans="1:56" hidden="1">
      <c r="A564" t="s">
        <v>838</v>
      </c>
      <c r="B564" t="s">
        <v>839</v>
      </c>
      <c r="C564" t="s">
        <v>1773</v>
      </c>
      <c r="D564" s="88" t="s">
        <v>937</v>
      </c>
      <c r="E564" t="s">
        <v>931</v>
      </c>
      <c r="F564">
        <v>1</v>
      </c>
      <c r="G564">
        <v>24.58</v>
      </c>
      <c r="H564" s="81" t="s">
        <v>3311</v>
      </c>
      <c r="I564" s="81"/>
      <c r="J564" s="91">
        <v>24.58</v>
      </c>
      <c r="L564" s="78">
        <f>VLOOKUP(A564,Feuil2!$A$2:$BN$2000,66,FALSE)</f>
        <v>1.5</v>
      </c>
      <c r="M564">
        <v>1.4239219000000001</v>
      </c>
      <c r="N564">
        <f t="shared" si="29"/>
        <v>7.6078099999999926E-2</v>
      </c>
      <c r="O564" s="45">
        <v>1.5</v>
      </c>
      <c r="P564">
        <v>35</v>
      </c>
      <c r="Q564" s="83">
        <f t="shared" si="31"/>
        <v>36.869999999999997</v>
      </c>
      <c r="R564">
        <v>42</v>
      </c>
      <c r="S564" s="45">
        <f t="shared" si="30"/>
        <v>44.243999999999993</v>
      </c>
      <c r="AF564">
        <v>1</v>
      </c>
      <c r="AO564">
        <v>0</v>
      </c>
      <c r="AP564">
        <v>0</v>
      </c>
      <c r="AS564">
        <v>0</v>
      </c>
      <c r="AT564">
        <v>0</v>
      </c>
      <c r="AU564">
        <v>100</v>
      </c>
      <c r="AV564">
        <v>100</v>
      </c>
      <c r="AW564">
        <v>0</v>
      </c>
      <c r="AX564">
        <v>0</v>
      </c>
      <c r="AY564">
        <v>0</v>
      </c>
      <c r="BB564">
        <v>0</v>
      </c>
      <c r="BC564">
        <v>0</v>
      </c>
      <c r="BD564">
        <v>0</v>
      </c>
    </row>
    <row r="565" spans="1:56" hidden="1">
      <c r="A565" t="s">
        <v>842</v>
      </c>
      <c r="B565" t="s">
        <v>843</v>
      </c>
      <c r="C565" t="s">
        <v>1773</v>
      </c>
      <c r="D565" s="88" t="s">
        <v>937</v>
      </c>
      <c r="E565" t="s">
        <v>931</v>
      </c>
      <c r="F565">
        <v>1</v>
      </c>
      <c r="G565">
        <v>32.25</v>
      </c>
      <c r="H565" s="81" t="s">
        <v>3311</v>
      </c>
      <c r="I565" s="81"/>
      <c r="J565" s="91">
        <v>32.25</v>
      </c>
      <c r="L565" s="78">
        <f>VLOOKUP(A565,Feuil2!$A$2:$BN$2000,66,FALSE)</f>
        <v>2</v>
      </c>
      <c r="M565">
        <v>2</v>
      </c>
      <c r="N565">
        <f t="shared" si="29"/>
        <v>0</v>
      </c>
      <c r="O565" s="45">
        <f>IF(L565=M565,L565,"")</f>
        <v>2</v>
      </c>
      <c r="P565">
        <v>64.5</v>
      </c>
      <c r="Q565" s="83">
        <f t="shared" si="31"/>
        <v>64.5</v>
      </c>
      <c r="R565">
        <v>77.400000000000006</v>
      </c>
      <c r="S565" s="45">
        <f t="shared" si="30"/>
        <v>77.399999999999991</v>
      </c>
      <c r="AF565">
        <v>1</v>
      </c>
      <c r="AG565">
        <v>569</v>
      </c>
      <c r="AO565">
        <v>0</v>
      </c>
      <c r="AP565">
        <v>0</v>
      </c>
      <c r="AS565">
        <v>0</v>
      </c>
      <c r="AT565">
        <v>0</v>
      </c>
      <c r="AU565">
        <v>100</v>
      </c>
      <c r="AV565">
        <v>100</v>
      </c>
      <c r="AW565">
        <v>0</v>
      </c>
      <c r="AX565">
        <v>0</v>
      </c>
      <c r="AY565">
        <v>0</v>
      </c>
      <c r="BB565">
        <v>0</v>
      </c>
      <c r="BC565">
        <v>0</v>
      </c>
      <c r="BD565">
        <v>0</v>
      </c>
    </row>
    <row r="566" spans="1:56" hidden="1">
      <c r="A566" t="s">
        <v>2292</v>
      </c>
      <c r="B566" t="s">
        <v>2293</v>
      </c>
      <c r="C566" t="s">
        <v>1773</v>
      </c>
      <c r="D566" s="88" t="s">
        <v>937</v>
      </c>
      <c r="F566">
        <v>1</v>
      </c>
      <c r="G566">
        <v>10.97</v>
      </c>
      <c r="H566" s="81" t="s">
        <v>3311</v>
      </c>
      <c r="I566" s="81"/>
      <c r="J566" s="91">
        <v>10.97</v>
      </c>
      <c r="L566" s="78">
        <f>VLOOKUP(A566,Feuil2!$A$2:$BN$2000,66,FALSE)</f>
        <v>1.33</v>
      </c>
      <c r="M566">
        <v>1.2762077999999999</v>
      </c>
      <c r="N566">
        <f t="shared" si="29"/>
        <v>5.3792200000000179E-2</v>
      </c>
      <c r="O566" s="45">
        <v>1.5</v>
      </c>
      <c r="P566">
        <v>14</v>
      </c>
      <c r="Q566" s="83">
        <f t="shared" si="31"/>
        <v>16.455000000000002</v>
      </c>
      <c r="R566">
        <v>16.8</v>
      </c>
      <c r="S566" s="45">
        <f t="shared" si="30"/>
        <v>19.746000000000002</v>
      </c>
      <c r="Z566">
        <v>1</v>
      </c>
      <c r="AO566">
        <v>0</v>
      </c>
      <c r="AP566">
        <v>0</v>
      </c>
      <c r="AS566">
        <v>0</v>
      </c>
      <c r="AT566">
        <v>0</v>
      </c>
      <c r="AU566">
        <v>100</v>
      </c>
      <c r="AV566">
        <v>100</v>
      </c>
      <c r="AW566">
        <v>0</v>
      </c>
      <c r="AX566">
        <v>0</v>
      </c>
      <c r="AY566">
        <v>0</v>
      </c>
      <c r="BB566">
        <v>0</v>
      </c>
      <c r="BC566">
        <v>0</v>
      </c>
      <c r="BD566">
        <v>0</v>
      </c>
    </row>
    <row r="567" spans="1:56" hidden="1">
      <c r="A567" t="s">
        <v>2294</v>
      </c>
      <c r="B567" t="s">
        <v>2295</v>
      </c>
      <c r="C567" t="s">
        <v>1773</v>
      </c>
      <c r="D567" s="88" t="s">
        <v>937</v>
      </c>
      <c r="F567">
        <v>1</v>
      </c>
      <c r="G567">
        <v>10.97</v>
      </c>
      <c r="H567" s="81" t="s">
        <v>3311</v>
      </c>
      <c r="I567" s="81"/>
      <c r="J567" s="91">
        <v>9.49</v>
      </c>
      <c r="L567" s="78">
        <f>VLOOKUP(A567,Feuil2!$A$2:$BN$2000,66,FALSE)</f>
        <v>1.33</v>
      </c>
      <c r="M567">
        <v>1.2762077999999999</v>
      </c>
      <c r="N567">
        <f t="shared" si="29"/>
        <v>5.3792200000000179E-2</v>
      </c>
      <c r="O567" s="45">
        <v>1.5</v>
      </c>
      <c r="P567">
        <v>14</v>
      </c>
      <c r="Q567" s="83">
        <f t="shared" si="31"/>
        <v>14.234999999999999</v>
      </c>
      <c r="R567">
        <v>16.8</v>
      </c>
      <c r="S567" s="45">
        <f t="shared" si="30"/>
        <v>17.081999999999997</v>
      </c>
      <c r="Z567">
        <v>1</v>
      </c>
      <c r="AO567">
        <v>0</v>
      </c>
      <c r="AP567">
        <v>0</v>
      </c>
      <c r="AS567">
        <v>0</v>
      </c>
      <c r="AT567">
        <v>0</v>
      </c>
      <c r="AU567">
        <v>100</v>
      </c>
      <c r="AV567">
        <v>100</v>
      </c>
      <c r="AW567">
        <v>0</v>
      </c>
      <c r="AX567">
        <v>0</v>
      </c>
      <c r="AY567">
        <v>0</v>
      </c>
      <c r="BB567">
        <v>0</v>
      </c>
      <c r="BC567">
        <v>0</v>
      </c>
      <c r="BD567">
        <v>0</v>
      </c>
    </row>
    <row r="568" spans="1:56" hidden="1">
      <c r="A568" t="s">
        <v>2296</v>
      </c>
      <c r="B568" t="s">
        <v>2297</v>
      </c>
      <c r="C568" t="s">
        <v>1773</v>
      </c>
      <c r="D568" s="88" t="s">
        <v>937</v>
      </c>
      <c r="F568">
        <v>1</v>
      </c>
      <c r="G568">
        <v>10.97</v>
      </c>
      <c r="H568" s="81" t="s">
        <v>3311</v>
      </c>
      <c r="I568" s="81"/>
      <c r="J568" s="91">
        <v>9.49</v>
      </c>
      <c r="L568" s="78">
        <f>VLOOKUP(A568,Feuil2!$A$2:$BN$2000,66,FALSE)</f>
        <v>1.33</v>
      </c>
      <c r="M568">
        <v>1.2762077999999999</v>
      </c>
      <c r="N568">
        <f t="shared" si="29"/>
        <v>5.3792200000000179E-2</v>
      </c>
      <c r="O568" s="45">
        <v>1.5</v>
      </c>
      <c r="P568">
        <v>14</v>
      </c>
      <c r="Q568" s="83">
        <f t="shared" si="31"/>
        <v>14.234999999999999</v>
      </c>
      <c r="R568">
        <v>16.8</v>
      </c>
      <c r="S568" s="45">
        <f t="shared" si="30"/>
        <v>17.081999999999997</v>
      </c>
      <c r="Z568">
        <v>1</v>
      </c>
      <c r="AO568">
        <v>0</v>
      </c>
      <c r="AP568">
        <v>0</v>
      </c>
      <c r="AS568">
        <v>0</v>
      </c>
      <c r="AT568">
        <v>0</v>
      </c>
      <c r="AU568">
        <v>100</v>
      </c>
      <c r="AV568">
        <v>100</v>
      </c>
      <c r="AW568">
        <v>0</v>
      </c>
      <c r="AX568">
        <v>0</v>
      </c>
      <c r="AY568">
        <v>0</v>
      </c>
      <c r="BB568">
        <v>0</v>
      </c>
      <c r="BC568">
        <v>0</v>
      </c>
      <c r="BD568">
        <v>0</v>
      </c>
    </row>
    <row r="569" spans="1:56" hidden="1">
      <c r="A569" t="s">
        <v>2315</v>
      </c>
      <c r="B569" t="s">
        <v>2316</v>
      </c>
      <c r="C569" t="s">
        <v>1773</v>
      </c>
      <c r="D569" s="88" t="s">
        <v>937</v>
      </c>
      <c r="F569">
        <v>1</v>
      </c>
      <c r="G569">
        <v>10.97</v>
      </c>
      <c r="H569" s="81" t="s">
        <v>3311</v>
      </c>
      <c r="I569" s="81"/>
      <c r="J569" s="91">
        <v>10.97</v>
      </c>
      <c r="L569" s="78">
        <f>VLOOKUP(A569,Feuil2!$A$2:$BN$2000,66,FALSE)</f>
        <v>1.33</v>
      </c>
      <c r="M569">
        <v>1.2762077999999999</v>
      </c>
      <c r="N569">
        <f t="shared" si="29"/>
        <v>5.3792200000000179E-2</v>
      </c>
      <c r="O569" s="45">
        <v>1.5</v>
      </c>
      <c r="P569">
        <v>14</v>
      </c>
      <c r="Q569" s="83">
        <f t="shared" si="31"/>
        <v>16.455000000000002</v>
      </c>
      <c r="R569">
        <v>16.8</v>
      </c>
      <c r="S569" s="45">
        <f t="shared" si="30"/>
        <v>19.746000000000002</v>
      </c>
      <c r="Z569">
        <v>1</v>
      </c>
      <c r="AO569">
        <v>0</v>
      </c>
      <c r="AP569">
        <v>0</v>
      </c>
      <c r="AS569">
        <v>0</v>
      </c>
      <c r="AT569">
        <v>0</v>
      </c>
      <c r="AU569">
        <v>100</v>
      </c>
      <c r="AV569">
        <v>100</v>
      </c>
      <c r="AW569">
        <v>0</v>
      </c>
      <c r="AX569">
        <v>0</v>
      </c>
      <c r="AY569">
        <v>0</v>
      </c>
      <c r="BB569">
        <v>0</v>
      </c>
      <c r="BC569">
        <v>0</v>
      </c>
      <c r="BD569">
        <v>0</v>
      </c>
    </row>
    <row r="570" spans="1:56" hidden="1">
      <c r="A570" t="s">
        <v>2317</v>
      </c>
      <c r="B570" t="s">
        <v>2318</v>
      </c>
      <c r="C570" t="s">
        <v>1773</v>
      </c>
      <c r="D570" s="88" t="s">
        <v>937</v>
      </c>
      <c r="F570">
        <v>1</v>
      </c>
      <c r="G570">
        <v>10.97</v>
      </c>
      <c r="H570" s="81" t="s">
        <v>3311</v>
      </c>
      <c r="I570" s="81"/>
      <c r="J570" s="91">
        <v>9.49</v>
      </c>
      <c r="L570" s="78">
        <f>VLOOKUP(A570,Feuil2!$A$2:$BN$2000,66,FALSE)</f>
        <v>1.33</v>
      </c>
      <c r="M570">
        <v>1.2762077999999999</v>
      </c>
      <c r="N570">
        <f t="shared" si="29"/>
        <v>5.3792200000000179E-2</v>
      </c>
      <c r="O570" s="45">
        <v>1.5</v>
      </c>
      <c r="P570">
        <v>14</v>
      </c>
      <c r="Q570" s="83">
        <f t="shared" si="31"/>
        <v>14.234999999999999</v>
      </c>
      <c r="R570">
        <v>16.8</v>
      </c>
      <c r="S570" s="45">
        <f t="shared" si="30"/>
        <v>17.081999999999997</v>
      </c>
      <c r="Z570">
        <v>1</v>
      </c>
      <c r="AO570">
        <v>0</v>
      </c>
      <c r="AP570">
        <v>0</v>
      </c>
      <c r="AS570">
        <v>0</v>
      </c>
      <c r="AT570">
        <v>0</v>
      </c>
      <c r="AU570">
        <v>100</v>
      </c>
      <c r="AV570">
        <v>100</v>
      </c>
      <c r="AW570">
        <v>0</v>
      </c>
      <c r="AX570">
        <v>0</v>
      </c>
      <c r="AY570">
        <v>0</v>
      </c>
      <c r="BB570">
        <v>0</v>
      </c>
      <c r="BC570">
        <v>0</v>
      </c>
      <c r="BD570">
        <v>0</v>
      </c>
    </row>
    <row r="571" spans="1:56" hidden="1">
      <c r="A571" t="s">
        <v>2366</v>
      </c>
      <c r="B571" t="s">
        <v>2367</v>
      </c>
      <c r="C571" t="s">
        <v>1773</v>
      </c>
      <c r="D571" s="88" t="s">
        <v>937</v>
      </c>
      <c r="F571">
        <v>1</v>
      </c>
      <c r="G571">
        <v>10.97</v>
      </c>
      <c r="H571" s="81" t="s">
        <v>3311</v>
      </c>
      <c r="I571" s="81"/>
      <c r="J571" s="91">
        <v>10.97</v>
      </c>
      <c r="L571" s="78">
        <f>VLOOKUP(A571,Feuil2!$A$2:$BN$2000,66,FALSE)</f>
        <v>1.33</v>
      </c>
      <c r="M571">
        <v>1.2762077999999999</v>
      </c>
      <c r="N571">
        <f t="shared" si="29"/>
        <v>5.3792200000000179E-2</v>
      </c>
      <c r="O571" s="45">
        <v>1.5</v>
      </c>
      <c r="P571">
        <v>14</v>
      </c>
      <c r="Q571" s="83">
        <f t="shared" si="31"/>
        <v>16.455000000000002</v>
      </c>
      <c r="R571">
        <v>16.8</v>
      </c>
      <c r="S571" s="45">
        <f t="shared" si="30"/>
        <v>19.746000000000002</v>
      </c>
      <c r="Z571">
        <v>1</v>
      </c>
      <c r="AO571">
        <v>0</v>
      </c>
      <c r="AP571">
        <v>0</v>
      </c>
      <c r="AS571">
        <v>0</v>
      </c>
      <c r="AT571">
        <v>0</v>
      </c>
      <c r="AU571">
        <v>100</v>
      </c>
      <c r="AV571">
        <v>100</v>
      </c>
      <c r="AW571">
        <v>0</v>
      </c>
      <c r="AX571">
        <v>0</v>
      </c>
      <c r="AY571">
        <v>0</v>
      </c>
      <c r="BB571">
        <v>0</v>
      </c>
      <c r="BC571">
        <v>0</v>
      </c>
      <c r="BD571">
        <v>0</v>
      </c>
    </row>
    <row r="572" spans="1:56" hidden="1">
      <c r="A572" t="s">
        <v>2376</v>
      </c>
      <c r="B572" t="s">
        <v>2377</v>
      </c>
      <c r="C572" t="s">
        <v>1773</v>
      </c>
      <c r="D572" s="88" t="s">
        <v>937</v>
      </c>
      <c r="F572">
        <v>1</v>
      </c>
      <c r="G572">
        <v>32.5</v>
      </c>
      <c r="H572" s="81" t="s">
        <v>3308</v>
      </c>
      <c r="I572" s="81">
        <v>-0.76900000000000002</v>
      </c>
      <c r="J572" s="91">
        <f>G572*(1+(I572/100))</f>
        <v>32.250075000000002</v>
      </c>
      <c r="L572" s="78">
        <f>VLOOKUP(A572,Feuil2!$A$2:$BN$2000,66,FALSE)</f>
        <v>2</v>
      </c>
      <c r="M572">
        <v>1.8461538</v>
      </c>
      <c r="N572">
        <f t="shared" si="29"/>
        <v>0.15384620000000004</v>
      </c>
      <c r="O572" s="45">
        <v>2</v>
      </c>
      <c r="P572">
        <v>60</v>
      </c>
      <c r="Q572" s="83">
        <f t="shared" si="31"/>
        <v>64.500150000000005</v>
      </c>
      <c r="R572">
        <v>72</v>
      </c>
      <c r="S572" s="45">
        <f t="shared" si="30"/>
        <v>77.400180000000006</v>
      </c>
      <c r="Z572">
        <v>1</v>
      </c>
      <c r="AO572">
        <v>0</v>
      </c>
      <c r="AP572">
        <v>0</v>
      </c>
      <c r="AS572">
        <v>0</v>
      </c>
      <c r="AT572">
        <v>0</v>
      </c>
      <c r="AU572">
        <v>100</v>
      </c>
      <c r="AV572">
        <v>100</v>
      </c>
      <c r="AW572">
        <v>0</v>
      </c>
      <c r="AX572">
        <v>0</v>
      </c>
      <c r="AY572">
        <v>0</v>
      </c>
      <c r="BB572">
        <v>0</v>
      </c>
      <c r="BC572">
        <v>0</v>
      </c>
      <c r="BD572">
        <v>0</v>
      </c>
    </row>
    <row r="573" spans="1:56" hidden="1">
      <c r="A573" t="s">
        <v>2379</v>
      </c>
      <c r="B573" t="s">
        <v>2380</v>
      </c>
      <c r="C573" t="s">
        <v>1773</v>
      </c>
      <c r="D573" s="88" t="s">
        <v>937</v>
      </c>
      <c r="F573">
        <v>1</v>
      </c>
      <c r="G573">
        <v>32.5</v>
      </c>
      <c r="H573" s="81" t="s">
        <v>3308</v>
      </c>
      <c r="I573" s="81"/>
      <c r="J573" s="91">
        <v>32.25</v>
      </c>
      <c r="L573" s="78">
        <f>VLOOKUP(A573,Feuil2!$A$2:$BN$2000,66,FALSE)</f>
        <v>2</v>
      </c>
      <c r="M573">
        <v>1.8461538</v>
      </c>
      <c r="N573">
        <f t="shared" si="29"/>
        <v>0.15384620000000004</v>
      </c>
      <c r="O573" s="45">
        <v>2</v>
      </c>
      <c r="P573">
        <v>60</v>
      </c>
      <c r="Q573" s="83">
        <f t="shared" si="31"/>
        <v>64.5</v>
      </c>
      <c r="R573">
        <v>72</v>
      </c>
      <c r="S573" s="45">
        <f t="shared" si="30"/>
        <v>77.399999999999991</v>
      </c>
      <c r="Z573">
        <v>1</v>
      </c>
      <c r="AO573">
        <v>0</v>
      </c>
      <c r="AP573">
        <v>0</v>
      </c>
      <c r="AS573">
        <v>0</v>
      </c>
      <c r="AT573">
        <v>0</v>
      </c>
      <c r="AU573">
        <v>100</v>
      </c>
      <c r="AV573">
        <v>100</v>
      </c>
      <c r="AW573">
        <v>0</v>
      </c>
      <c r="AX573">
        <v>0</v>
      </c>
      <c r="AY573">
        <v>0</v>
      </c>
      <c r="BB573">
        <v>0</v>
      </c>
      <c r="BC573">
        <v>0</v>
      </c>
      <c r="BD573">
        <v>0</v>
      </c>
    </row>
    <row r="574" spans="1:56" hidden="1">
      <c r="A574" t="s">
        <v>2382</v>
      </c>
      <c r="B574" t="s">
        <v>2383</v>
      </c>
      <c r="C574" t="s">
        <v>1773</v>
      </c>
      <c r="D574" s="88" t="s">
        <v>937</v>
      </c>
      <c r="F574">
        <v>1</v>
      </c>
      <c r="G574">
        <v>10.97</v>
      </c>
      <c r="H574" s="81" t="s">
        <v>3311</v>
      </c>
      <c r="I574" s="81"/>
      <c r="J574" s="91">
        <v>10.97</v>
      </c>
      <c r="L574" s="78">
        <f>VLOOKUP(A574,Feuil2!$A$2:$BN$2000,66,FALSE)</f>
        <v>1.33</v>
      </c>
      <c r="M574">
        <v>1.2762077999999999</v>
      </c>
      <c r="N574">
        <f t="shared" si="29"/>
        <v>5.3792200000000179E-2</v>
      </c>
      <c r="O574" s="45">
        <v>1.5</v>
      </c>
      <c r="P574">
        <v>14</v>
      </c>
      <c r="Q574" s="83">
        <f t="shared" si="31"/>
        <v>16.455000000000002</v>
      </c>
      <c r="R574">
        <v>16.8</v>
      </c>
      <c r="S574" s="45">
        <f t="shared" si="30"/>
        <v>19.746000000000002</v>
      </c>
      <c r="Z574">
        <v>1</v>
      </c>
      <c r="AO574">
        <v>0</v>
      </c>
      <c r="AP574">
        <v>0</v>
      </c>
      <c r="AS574">
        <v>0</v>
      </c>
      <c r="AT574">
        <v>0</v>
      </c>
      <c r="AU574">
        <v>100</v>
      </c>
      <c r="AV574">
        <v>100</v>
      </c>
      <c r="AW574">
        <v>0</v>
      </c>
      <c r="AX574">
        <v>0</v>
      </c>
      <c r="AY574">
        <v>0</v>
      </c>
      <c r="BB574">
        <v>0</v>
      </c>
      <c r="BC574">
        <v>0</v>
      </c>
      <c r="BD574">
        <v>0</v>
      </c>
    </row>
    <row r="575" spans="1:56" hidden="1">
      <c r="A575" t="s">
        <v>2384</v>
      </c>
      <c r="B575" t="s">
        <v>2385</v>
      </c>
      <c r="C575" t="s">
        <v>1773</v>
      </c>
      <c r="D575" s="88" t="s">
        <v>937</v>
      </c>
      <c r="F575">
        <v>1</v>
      </c>
      <c r="G575">
        <v>10.97</v>
      </c>
      <c r="H575" s="81" t="s">
        <v>3311</v>
      </c>
      <c r="I575" s="81"/>
      <c r="J575" s="91">
        <v>10.97</v>
      </c>
      <c r="L575" s="78">
        <f>VLOOKUP(A575,Feuil2!$A$2:$BN$2000,66,FALSE)</f>
        <v>1.33</v>
      </c>
      <c r="M575">
        <v>1.2762077999999999</v>
      </c>
      <c r="N575">
        <f t="shared" si="29"/>
        <v>5.3792200000000179E-2</v>
      </c>
      <c r="O575" s="45">
        <v>1.5</v>
      </c>
      <c r="P575">
        <v>14</v>
      </c>
      <c r="Q575" s="83">
        <f t="shared" si="31"/>
        <v>16.455000000000002</v>
      </c>
      <c r="R575">
        <v>16.8</v>
      </c>
      <c r="S575" s="45">
        <f t="shared" si="30"/>
        <v>19.746000000000002</v>
      </c>
      <c r="Z575">
        <v>1</v>
      </c>
      <c r="AO575">
        <v>0</v>
      </c>
      <c r="AP575">
        <v>0</v>
      </c>
      <c r="AS575">
        <v>0</v>
      </c>
      <c r="AT575">
        <v>0</v>
      </c>
      <c r="AU575">
        <v>100</v>
      </c>
      <c r="AV575">
        <v>100</v>
      </c>
      <c r="AW575">
        <v>0</v>
      </c>
      <c r="AX575">
        <v>0</v>
      </c>
      <c r="AY575">
        <v>0</v>
      </c>
      <c r="BB575">
        <v>0</v>
      </c>
      <c r="BC575">
        <v>0</v>
      </c>
      <c r="BD575">
        <v>0</v>
      </c>
    </row>
    <row r="576" spans="1:56" hidden="1">
      <c r="A576" t="s">
        <v>2418</v>
      </c>
      <c r="B576" t="s">
        <v>2419</v>
      </c>
      <c r="C576" t="s">
        <v>1773</v>
      </c>
      <c r="D576" s="88" t="s">
        <v>937</v>
      </c>
      <c r="F576">
        <v>1</v>
      </c>
      <c r="G576">
        <v>10.97</v>
      </c>
      <c r="H576" s="81" t="s">
        <v>3311</v>
      </c>
      <c r="I576" s="81"/>
      <c r="J576" s="91">
        <v>10.97</v>
      </c>
      <c r="L576" s="78">
        <f>VLOOKUP(A576,Feuil2!$A$2:$BN$2000,66,FALSE)</f>
        <v>1.33</v>
      </c>
      <c r="M576">
        <v>1.2762077999999999</v>
      </c>
      <c r="N576">
        <f t="shared" si="29"/>
        <v>5.3792200000000179E-2</v>
      </c>
      <c r="O576" s="45">
        <v>1.5</v>
      </c>
      <c r="P576">
        <v>14</v>
      </c>
      <c r="Q576" s="83">
        <f t="shared" si="31"/>
        <v>16.455000000000002</v>
      </c>
      <c r="R576">
        <v>16.8</v>
      </c>
      <c r="S576" s="45">
        <f t="shared" si="30"/>
        <v>19.746000000000002</v>
      </c>
      <c r="AO576">
        <v>0</v>
      </c>
      <c r="AP576">
        <v>0</v>
      </c>
      <c r="AS576">
        <v>0</v>
      </c>
      <c r="AT576">
        <v>0</v>
      </c>
      <c r="AU576">
        <v>100</v>
      </c>
      <c r="AV576">
        <v>100</v>
      </c>
      <c r="AW576">
        <v>0</v>
      </c>
      <c r="AX576">
        <v>0</v>
      </c>
      <c r="AY576">
        <v>0</v>
      </c>
      <c r="BB576">
        <v>0</v>
      </c>
      <c r="BC576">
        <v>0</v>
      </c>
      <c r="BD576">
        <v>0</v>
      </c>
    </row>
    <row r="577" spans="1:56" hidden="1">
      <c r="A577" t="s">
        <v>2447</v>
      </c>
      <c r="B577" t="s">
        <v>2448</v>
      </c>
      <c r="C577" t="s">
        <v>1773</v>
      </c>
      <c r="D577" s="88" t="s">
        <v>937</v>
      </c>
      <c r="F577">
        <v>1</v>
      </c>
      <c r="G577">
        <v>10.97</v>
      </c>
      <c r="H577" s="81" t="s">
        <v>3311</v>
      </c>
      <c r="I577" s="81"/>
      <c r="J577" s="91">
        <v>9.49</v>
      </c>
      <c r="L577" s="78">
        <f>VLOOKUP(A577,Feuil2!$A$2:$BN$2000,66,FALSE)</f>
        <v>0</v>
      </c>
      <c r="M577">
        <v>1.2762077999999999</v>
      </c>
      <c r="N577">
        <f t="shared" si="29"/>
        <v>-1.2762077999999999</v>
      </c>
      <c r="O577" s="45">
        <v>1.5</v>
      </c>
      <c r="P577">
        <v>14</v>
      </c>
      <c r="Q577" s="83">
        <f t="shared" si="31"/>
        <v>14.234999999999999</v>
      </c>
      <c r="R577">
        <v>16.8</v>
      </c>
      <c r="S577" s="45">
        <f t="shared" si="30"/>
        <v>17.081999999999997</v>
      </c>
      <c r="Z577">
        <v>1</v>
      </c>
      <c r="AF577">
        <v>1</v>
      </c>
      <c r="AO577">
        <v>0</v>
      </c>
      <c r="AP577">
        <v>0</v>
      </c>
      <c r="AS577">
        <v>0</v>
      </c>
      <c r="AT577">
        <v>0</v>
      </c>
      <c r="AU577">
        <v>100</v>
      </c>
      <c r="AV577">
        <v>100</v>
      </c>
      <c r="AW577">
        <v>0</v>
      </c>
      <c r="AX577">
        <v>0</v>
      </c>
      <c r="AY577">
        <v>0</v>
      </c>
      <c r="BB577">
        <v>0</v>
      </c>
      <c r="BC577">
        <v>0</v>
      </c>
      <c r="BD577">
        <v>0</v>
      </c>
    </row>
    <row r="578" spans="1:56" hidden="1">
      <c r="A578" t="s">
        <v>2494</v>
      </c>
      <c r="B578" t="s">
        <v>2495</v>
      </c>
      <c r="C578" t="s">
        <v>1773</v>
      </c>
      <c r="D578" s="88" t="s">
        <v>937</v>
      </c>
      <c r="F578">
        <v>1</v>
      </c>
      <c r="G578">
        <v>32.25</v>
      </c>
      <c r="H578" s="81" t="s">
        <v>3311</v>
      </c>
      <c r="I578" s="81"/>
      <c r="J578" s="91">
        <v>32.25</v>
      </c>
      <c r="L578" s="78">
        <f>VLOOKUP(A578,Feuil2!$A$2:$BN$2000,66,FALSE)</f>
        <v>0</v>
      </c>
      <c r="M578">
        <v>1.8604651000000001</v>
      </c>
      <c r="N578">
        <f t="shared" si="29"/>
        <v>-1.8604651000000001</v>
      </c>
      <c r="O578" s="45">
        <v>2</v>
      </c>
      <c r="P578">
        <v>60</v>
      </c>
      <c r="Q578" s="83">
        <f t="shared" si="31"/>
        <v>64.5</v>
      </c>
      <c r="R578">
        <v>72</v>
      </c>
      <c r="S578" s="45">
        <f t="shared" si="30"/>
        <v>77.399999999999991</v>
      </c>
      <c r="Z578">
        <v>1</v>
      </c>
      <c r="AF578">
        <v>1</v>
      </c>
      <c r="AO578">
        <v>0</v>
      </c>
      <c r="AP578">
        <v>0</v>
      </c>
      <c r="AS578">
        <v>0</v>
      </c>
      <c r="AT578">
        <v>0</v>
      </c>
      <c r="AU578">
        <v>100</v>
      </c>
      <c r="AV578">
        <v>100</v>
      </c>
      <c r="AW578">
        <v>0</v>
      </c>
      <c r="AX578">
        <v>0</v>
      </c>
      <c r="AY578">
        <v>0</v>
      </c>
      <c r="BB578">
        <v>0</v>
      </c>
      <c r="BC578">
        <v>0</v>
      </c>
      <c r="BD578">
        <v>0</v>
      </c>
    </row>
    <row r="579" spans="1:56" hidden="1">
      <c r="A579" t="s">
        <v>2509</v>
      </c>
      <c r="B579" t="s">
        <v>2510</v>
      </c>
      <c r="C579" t="s">
        <v>1773</v>
      </c>
      <c r="D579" s="88" t="s">
        <v>937</v>
      </c>
      <c r="F579">
        <v>1</v>
      </c>
      <c r="G579">
        <v>32.25</v>
      </c>
      <c r="H579" s="81" t="s">
        <v>3311</v>
      </c>
      <c r="I579" s="81"/>
      <c r="J579" s="91">
        <v>32.25</v>
      </c>
      <c r="L579" s="78">
        <f>VLOOKUP(A579,Feuil2!$A$2:$BN$2000,66,FALSE)</f>
        <v>0</v>
      </c>
      <c r="M579">
        <v>1.8604651000000001</v>
      </c>
      <c r="N579">
        <f t="shared" ref="N579:N642" si="32">L579-M579</f>
        <v>-1.8604651000000001</v>
      </c>
      <c r="O579" s="45">
        <v>2</v>
      </c>
      <c r="P579">
        <v>60</v>
      </c>
      <c r="Q579" s="83">
        <f t="shared" si="31"/>
        <v>64.5</v>
      </c>
      <c r="R579">
        <v>72</v>
      </c>
      <c r="S579" s="45">
        <f t="shared" ref="S579:S642" si="33">Q579*1.2</f>
        <v>77.399999999999991</v>
      </c>
      <c r="Z579">
        <v>1</v>
      </c>
      <c r="AF579">
        <v>1</v>
      </c>
      <c r="AO579">
        <v>0</v>
      </c>
      <c r="AP579">
        <v>0</v>
      </c>
      <c r="AS579">
        <v>0</v>
      </c>
      <c r="AT579">
        <v>0</v>
      </c>
      <c r="AU579">
        <v>100</v>
      </c>
      <c r="AV579">
        <v>100</v>
      </c>
      <c r="AW579">
        <v>0</v>
      </c>
      <c r="AX579">
        <v>0</v>
      </c>
      <c r="AY579">
        <v>0</v>
      </c>
      <c r="BB579">
        <v>0</v>
      </c>
      <c r="BC579">
        <v>0</v>
      </c>
      <c r="BD579">
        <v>0</v>
      </c>
    </row>
    <row r="580" spans="1:56" hidden="1">
      <c r="A580" t="s">
        <v>2558</v>
      </c>
      <c r="B580" t="s">
        <v>2559</v>
      </c>
      <c r="C580" t="s">
        <v>1773</v>
      </c>
      <c r="D580" s="88" t="s">
        <v>937</v>
      </c>
      <c r="F580">
        <v>1</v>
      </c>
      <c r="G580">
        <v>32.25</v>
      </c>
      <c r="H580" s="81" t="s">
        <v>3311</v>
      </c>
      <c r="I580" s="81"/>
      <c r="J580" s="91">
        <v>32.25</v>
      </c>
      <c r="L580" s="78">
        <f>VLOOKUP(A580,Feuil2!$A$2:$BN$2000,66,FALSE)</f>
        <v>0</v>
      </c>
      <c r="M580">
        <v>1.8604651000000001</v>
      </c>
      <c r="N580">
        <f t="shared" si="32"/>
        <v>-1.8604651000000001</v>
      </c>
      <c r="O580" s="45">
        <v>2</v>
      </c>
      <c r="P580">
        <v>60</v>
      </c>
      <c r="Q580" s="83">
        <f t="shared" si="31"/>
        <v>64.5</v>
      </c>
      <c r="R580">
        <v>72</v>
      </c>
      <c r="S580" s="45">
        <f t="shared" si="33"/>
        <v>77.399999999999991</v>
      </c>
      <c r="Z580">
        <v>1</v>
      </c>
      <c r="AF580">
        <v>1</v>
      </c>
      <c r="AO580">
        <v>0</v>
      </c>
      <c r="AP580">
        <v>0</v>
      </c>
      <c r="AS580">
        <v>0</v>
      </c>
      <c r="AT580">
        <v>0</v>
      </c>
      <c r="AU580">
        <v>100</v>
      </c>
      <c r="AV580">
        <v>100</v>
      </c>
      <c r="AW580">
        <v>0</v>
      </c>
      <c r="AX580">
        <v>0</v>
      </c>
      <c r="AY580">
        <v>0</v>
      </c>
      <c r="BB580">
        <v>0</v>
      </c>
      <c r="BC580">
        <v>0</v>
      </c>
      <c r="BD580">
        <v>0</v>
      </c>
    </row>
    <row r="581" spans="1:56" hidden="1">
      <c r="A581" t="s">
        <v>2560</v>
      </c>
      <c r="B581" t="s">
        <v>2561</v>
      </c>
      <c r="C581" t="s">
        <v>1773</v>
      </c>
      <c r="D581" s="88" t="s">
        <v>937</v>
      </c>
      <c r="F581">
        <v>1</v>
      </c>
      <c r="G581">
        <v>10.97</v>
      </c>
      <c r="H581" s="81" t="s">
        <v>3311</v>
      </c>
      <c r="I581" s="81"/>
      <c r="J581" s="91">
        <v>9.49</v>
      </c>
      <c r="L581" s="78">
        <f>VLOOKUP(A581,Feuil2!$A$2:$BN$2000,66,FALSE)</f>
        <v>0</v>
      </c>
      <c r="M581">
        <v>1.2762077999999999</v>
      </c>
      <c r="N581">
        <f t="shared" si="32"/>
        <v>-1.2762077999999999</v>
      </c>
      <c r="O581" s="45">
        <v>1.5</v>
      </c>
      <c r="P581">
        <v>14</v>
      </c>
      <c r="Q581" s="83">
        <f t="shared" si="31"/>
        <v>14.234999999999999</v>
      </c>
      <c r="R581">
        <v>16.8</v>
      </c>
      <c r="S581" s="45">
        <f t="shared" si="33"/>
        <v>17.081999999999997</v>
      </c>
      <c r="Z581">
        <v>1</v>
      </c>
      <c r="AF581">
        <v>1</v>
      </c>
      <c r="AO581">
        <v>0</v>
      </c>
      <c r="AP581">
        <v>0</v>
      </c>
      <c r="AS581">
        <v>0</v>
      </c>
      <c r="AT581">
        <v>0</v>
      </c>
      <c r="AU581">
        <v>100</v>
      </c>
      <c r="AV581">
        <v>100</v>
      </c>
      <c r="AW581">
        <v>0</v>
      </c>
      <c r="AX581">
        <v>0</v>
      </c>
      <c r="AY581">
        <v>0</v>
      </c>
      <c r="BB581">
        <v>0</v>
      </c>
      <c r="BC581">
        <v>0</v>
      </c>
      <c r="BD581">
        <v>0</v>
      </c>
    </row>
    <row r="582" spans="1:56" hidden="1">
      <c r="A582" t="s">
        <v>2629</v>
      </c>
      <c r="B582" t="s">
        <v>2630</v>
      </c>
      <c r="C582" t="s">
        <v>1773</v>
      </c>
      <c r="D582" s="88" t="s">
        <v>937</v>
      </c>
      <c r="F582">
        <v>1</v>
      </c>
      <c r="G582">
        <v>35.5</v>
      </c>
      <c r="H582" s="81" t="s">
        <v>3311</v>
      </c>
      <c r="I582" s="81"/>
      <c r="J582" s="91">
        <v>35.5</v>
      </c>
      <c r="L582" s="78" t="e">
        <f>VLOOKUP(A582,Feuil2!$A$2:$BN$2000,66,FALSE)</f>
        <v>#N/A</v>
      </c>
      <c r="M582">
        <v>1.3</v>
      </c>
      <c r="N582" t="e">
        <f t="shared" si="32"/>
        <v>#N/A</v>
      </c>
      <c r="O582" s="45">
        <v>1.33</v>
      </c>
      <c r="P582">
        <v>46.15</v>
      </c>
      <c r="Q582" s="83">
        <f t="shared" si="31"/>
        <v>47.215000000000003</v>
      </c>
      <c r="R582">
        <v>55.38</v>
      </c>
      <c r="S582" s="45">
        <f t="shared" si="33"/>
        <v>56.658000000000001</v>
      </c>
      <c r="AF582">
        <v>1</v>
      </c>
      <c r="AO582">
        <v>0</v>
      </c>
      <c r="AP582">
        <v>0</v>
      </c>
      <c r="AS582">
        <v>0</v>
      </c>
      <c r="AT582">
        <v>0</v>
      </c>
      <c r="AU582">
        <v>100</v>
      </c>
      <c r="AV582">
        <v>100</v>
      </c>
      <c r="AW582">
        <v>0</v>
      </c>
      <c r="AX582">
        <v>0</v>
      </c>
      <c r="AY582">
        <v>0</v>
      </c>
      <c r="BB582">
        <v>0</v>
      </c>
      <c r="BC582">
        <v>0</v>
      </c>
      <c r="BD582">
        <v>0</v>
      </c>
    </row>
    <row r="583" spans="1:56" hidden="1">
      <c r="A583" t="s">
        <v>2631</v>
      </c>
      <c r="B583" t="s">
        <v>2632</v>
      </c>
      <c r="C583" t="s">
        <v>1773</v>
      </c>
      <c r="D583" s="88" t="s">
        <v>937</v>
      </c>
      <c r="F583">
        <v>1</v>
      </c>
      <c r="G583">
        <v>35.5</v>
      </c>
      <c r="H583" s="81" t="s">
        <v>3311</v>
      </c>
      <c r="I583" s="81"/>
      <c r="J583" s="91">
        <v>35.5</v>
      </c>
      <c r="L583" s="78" t="e">
        <f>VLOOKUP(A583,Feuil2!$A$2:$BN$2000,66,FALSE)</f>
        <v>#N/A</v>
      </c>
      <c r="M583">
        <v>1.3</v>
      </c>
      <c r="N583" t="e">
        <f t="shared" si="32"/>
        <v>#N/A</v>
      </c>
      <c r="O583" s="45">
        <v>1.33</v>
      </c>
      <c r="P583">
        <v>46.15</v>
      </c>
      <c r="Q583" s="83">
        <f t="shared" si="31"/>
        <v>47.215000000000003</v>
      </c>
      <c r="R583">
        <v>55.38</v>
      </c>
      <c r="S583" s="45">
        <f t="shared" si="33"/>
        <v>56.658000000000001</v>
      </c>
      <c r="AF583">
        <v>1</v>
      </c>
      <c r="AO583">
        <v>0</v>
      </c>
      <c r="AP583">
        <v>0</v>
      </c>
      <c r="AS583">
        <v>0</v>
      </c>
      <c r="AT583">
        <v>0</v>
      </c>
      <c r="AU583">
        <v>100</v>
      </c>
      <c r="AV583">
        <v>100</v>
      </c>
      <c r="AW583">
        <v>0</v>
      </c>
      <c r="AX583">
        <v>0</v>
      </c>
      <c r="AY583">
        <v>0</v>
      </c>
      <c r="BB583">
        <v>0</v>
      </c>
      <c r="BC583">
        <v>0</v>
      </c>
      <c r="BD583">
        <v>0</v>
      </c>
    </row>
    <row r="584" spans="1:56" hidden="1">
      <c r="A584" t="s">
        <v>2633</v>
      </c>
      <c r="B584" t="s">
        <v>2634</v>
      </c>
      <c r="C584" t="s">
        <v>1773</v>
      </c>
      <c r="D584" s="88" t="s">
        <v>937</v>
      </c>
      <c r="F584">
        <v>1</v>
      </c>
      <c r="G584">
        <v>35.5</v>
      </c>
      <c r="H584" s="81" t="s">
        <v>3311</v>
      </c>
      <c r="I584" s="81"/>
      <c r="J584" s="91">
        <v>35.5</v>
      </c>
      <c r="L584" s="78" t="e">
        <f>VLOOKUP(A584,Feuil2!$A$2:$BN$2000,66,FALSE)</f>
        <v>#N/A</v>
      </c>
      <c r="M584">
        <v>1.3</v>
      </c>
      <c r="N584" t="e">
        <f t="shared" si="32"/>
        <v>#N/A</v>
      </c>
      <c r="O584" s="45">
        <v>1.33</v>
      </c>
      <c r="P584">
        <v>46.15</v>
      </c>
      <c r="Q584" s="83">
        <f t="shared" si="31"/>
        <v>47.215000000000003</v>
      </c>
      <c r="R584">
        <v>55.38</v>
      </c>
      <c r="S584" s="45">
        <f t="shared" si="33"/>
        <v>56.658000000000001</v>
      </c>
      <c r="AF584">
        <v>1</v>
      </c>
      <c r="AO584">
        <v>0</v>
      </c>
      <c r="AP584">
        <v>0</v>
      </c>
      <c r="AS584">
        <v>0</v>
      </c>
      <c r="AT584">
        <v>0</v>
      </c>
      <c r="AU584">
        <v>100</v>
      </c>
      <c r="AV584">
        <v>100</v>
      </c>
      <c r="AW584">
        <v>0</v>
      </c>
      <c r="AX584">
        <v>0</v>
      </c>
      <c r="AY584">
        <v>0</v>
      </c>
      <c r="BB584">
        <v>0</v>
      </c>
      <c r="BC584">
        <v>0</v>
      </c>
      <c r="BD584">
        <v>0</v>
      </c>
    </row>
    <row r="585" spans="1:56" hidden="1">
      <c r="A585" t="s">
        <v>2635</v>
      </c>
      <c r="B585" t="s">
        <v>2636</v>
      </c>
      <c r="C585" t="s">
        <v>1773</v>
      </c>
      <c r="D585" s="88" t="s">
        <v>937</v>
      </c>
      <c r="F585">
        <v>1</v>
      </c>
      <c r="G585">
        <v>35.5</v>
      </c>
      <c r="H585" s="81" t="s">
        <v>3311</v>
      </c>
      <c r="I585" s="81"/>
      <c r="J585" s="91">
        <v>35.5</v>
      </c>
      <c r="L585" s="78" t="e">
        <f>VLOOKUP(A585,Feuil2!$A$2:$BN$2000,66,FALSE)</f>
        <v>#N/A</v>
      </c>
      <c r="M585">
        <v>1.3</v>
      </c>
      <c r="N585" t="e">
        <f t="shared" si="32"/>
        <v>#N/A</v>
      </c>
      <c r="O585" s="45">
        <v>1.33</v>
      </c>
      <c r="P585">
        <v>46.15</v>
      </c>
      <c r="Q585" s="83">
        <f t="shared" si="31"/>
        <v>47.215000000000003</v>
      </c>
      <c r="R585">
        <v>55.38</v>
      </c>
      <c r="S585" s="45">
        <f t="shared" si="33"/>
        <v>56.658000000000001</v>
      </c>
      <c r="AF585">
        <v>1</v>
      </c>
      <c r="AO585">
        <v>0</v>
      </c>
      <c r="AP585">
        <v>0</v>
      </c>
      <c r="AS585">
        <v>0</v>
      </c>
      <c r="AT585">
        <v>0</v>
      </c>
      <c r="AU585">
        <v>100</v>
      </c>
      <c r="AV585">
        <v>100</v>
      </c>
      <c r="AW585">
        <v>0</v>
      </c>
      <c r="AX585">
        <v>0</v>
      </c>
      <c r="AY585">
        <v>0</v>
      </c>
      <c r="BB585">
        <v>0</v>
      </c>
      <c r="BC585">
        <v>0</v>
      </c>
      <c r="BD585">
        <v>0</v>
      </c>
    </row>
    <row r="586" spans="1:56" hidden="1">
      <c r="A586" t="s">
        <v>2637</v>
      </c>
      <c r="B586" t="s">
        <v>2638</v>
      </c>
      <c r="C586" t="s">
        <v>1773</v>
      </c>
      <c r="D586" s="88" t="s">
        <v>937</v>
      </c>
      <c r="F586">
        <v>1</v>
      </c>
      <c r="G586">
        <v>35.5</v>
      </c>
      <c r="H586" s="81" t="s">
        <v>3311</v>
      </c>
      <c r="I586" s="81"/>
      <c r="J586" s="91">
        <v>35.5</v>
      </c>
      <c r="L586" s="78" t="e">
        <f>VLOOKUP(A586,Feuil2!$A$2:$BN$2000,66,FALSE)</f>
        <v>#N/A</v>
      </c>
      <c r="M586">
        <v>1.3</v>
      </c>
      <c r="N586" t="e">
        <f t="shared" si="32"/>
        <v>#N/A</v>
      </c>
      <c r="O586" s="45">
        <v>1.33</v>
      </c>
      <c r="P586">
        <v>46.15</v>
      </c>
      <c r="Q586" s="83">
        <f t="shared" si="31"/>
        <v>47.215000000000003</v>
      </c>
      <c r="R586">
        <v>55.38</v>
      </c>
      <c r="S586" s="45">
        <f t="shared" si="33"/>
        <v>56.658000000000001</v>
      </c>
      <c r="AF586">
        <v>1</v>
      </c>
      <c r="AO586">
        <v>0</v>
      </c>
      <c r="AP586">
        <v>0</v>
      </c>
      <c r="AS586">
        <v>0</v>
      </c>
      <c r="AT586">
        <v>0</v>
      </c>
      <c r="AU586">
        <v>100</v>
      </c>
      <c r="AV586">
        <v>100</v>
      </c>
      <c r="AW586">
        <v>0</v>
      </c>
      <c r="AX586">
        <v>0</v>
      </c>
      <c r="AY586">
        <v>0</v>
      </c>
      <c r="BB586">
        <v>0</v>
      </c>
      <c r="BC586">
        <v>0</v>
      </c>
      <c r="BD586">
        <v>0</v>
      </c>
    </row>
    <row r="587" spans="1:56" hidden="1">
      <c r="A587" t="s">
        <v>2639</v>
      </c>
      <c r="B587" t="s">
        <v>2640</v>
      </c>
      <c r="C587" t="s">
        <v>1773</v>
      </c>
      <c r="D587" s="88" t="s">
        <v>937</v>
      </c>
      <c r="F587">
        <v>1</v>
      </c>
      <c r="G587">
        <v>35.5</v>
      </c>
      <c r="H587" s="81" t="s">
        <v>3311</v>
      </c>
      <c r="I587" s="81"/>
      <c r="J587" s="91">
        <v>35.5</v>
      </c>
      <c r="L587" s="78" t="e">
        <f>VLOOKUP(A587,Feuil2!$A$2:$BN$2000,66,FALSE)</f>
        <v>#N/A</v>
      </c>
      <c r="M587">
        <v>1.3</v>
      </c>
      <c r="N587" t="e">
        <f t="shared" si="32"/>
        <v>#N/A</v>
      </c>
      <c r="O587" s="45">
        <v>1.33</v>
      </c>
      <c r="P587">
        <v>46.15</v>
      </c>
      <c r="Q587" s="83">
        <f t="shared" si="31"/>
        <v>47.215000000000003</v>
      </c>
      <c r="R587">
        <v>55.38</v>
      </c>
      <c r="S587" s="45">
        <f t="shared" si="33"/>
        <v>56.658000000000001</v>
      </c>
      <c r="AF587">
        <v>1</v>
      </c>
      <c r="AO587">
        <v>0</v>
      </c>
      <c r="AP587">
        <v>0</v>
      </c>
      <c r="AS587">
        <v>0</v>
      </c>
      <c r="AT587">
        <v>0</v>
      </c>
      <c r="AU587">
        <v>100</v>
      </c>
      <c r="AV587">
        <v>100</v>
      </c>
      <c r="AW587">
        <v>0</v>
      </c>
      <c r="AX587">
        <v>0</v>
      </c>
      <c r="AY587">
        <v>0</v>
      </c>
      <c r="BB587">
        <v>0</v>
      </c>
      <c r="BC587">
        <v>0</v>
      </c>
      <c r="BD587">
        <v>0</v>
      </c>
    </row>
    <row r="588" spans="1:56" hidden="1">
      <c r="A588" t="s">
        <v>2641</v>
      </c>
      <c r="B588" t="s">
        <v>2642</v>
      </c>
      <c r="C588" t="s">
        <v>1773</v>
      </c>
      <c r="D588" s="88" t="s">
        <v>937</v>
      </c>
      <c r="F588">
        <v>1</v>
      </c>
      <c r="G588">
        <v>10.97</v>
      </c>
      <c r="H588" s="81" t="s">
        <v>3311</v>
      </c>
      <c r="I588" s="81"/>
      <c r="J588" s="91">
        <v>9.49</v>
      </c>
      <c r="L588" s="78" t="e">
        <f>VLOOKUP(A588,Feuil2!$A$2:$BN$2000,66,FALSE)</f>
        <v>#N/A</v>
      </c>
      <c r="M588">
        <v>1.2762077999999999</v>
      </c>
      <c r="N588" t="e">
        <f t="shared" si="32"/>
        <v>#N/A</v>
      </c>
      <c r="O588" s="45">
        <v>1.5</v>
      </c>
      <c r="P588">
        <v>14</v>
      </c>
      <c r="Q588" s="83">
        <f t="shared" si="31"/>
        <v>14.234999999999999</v>
      </c>
      <c r="R588">
        <v>16.8</v>
      </c>
      <c r="S588" s="45">
        <f t="shared" si="33"/>
        <v>17.081999999999997</v>
      </c>
      <c r="Z588">
        <v>1</v>
      </c>
      <c r="AO588">
        <v>0</v>
      </c>
      <c r="AP588">
        <v>0</v>
      </c>
      <c r="AS588">
        <v>0</v>
      </c>
      <c r="AT588">
        <v>0</v>
      </c>
      <c r="AU588">
        <v>100</v>
      </c>
      <c r="AV588">
        <v>100</v>
      </c>
      <c r="AW588">
        <v>0</v>
      </c>
      <c r="AX588">
        <v>0</v>
      </c>
      <c r="AY588">
        <v>0</v>
      </c>
      <c r="BB588">
        <v>0</v>
      </c>
      <c r="BC588">
        <v>0</v>
      </c>
      <c r="BD588">
        <v>0</v>
      </c>
    </row>
    <row r="589" spans="1:56" hidden="1">
      <c r="A589" t="s">
        <v>2643</v>
      </c>
      <c r="B589" t="s">
        <v>2644</v>
      </c>
      <c r="C589" t="s">
        <v>1773</v>
      </c>
      <c r="D589" s="88" t="s">
        <v>937</v>
      </c>
      <c r="F589">
        <v>1</v>
      </c>
      <c r="G589">
        <v>45.73</v>
      </c>
      <c r="H589" s="81" t="s">
        <v>3311</v>
      </c>
      <c r="I589" s="81"/>
      <c r="J589" s="91">
        <v>45.73</v>
      </c>
      <c r="L589" s="78" t="e">
        <f>VLOOKUP(A589,Feuil2!$A$2:$BN$2000,66,FALSE)</f>
        <v>#N/A</v>
      </c>
      <c r="M589">
        <v>1.312049</v>
      </c>
      <c r="N589" t="e">
        <f t="shared" si="32"/>
        <v>#N/A</v>
      </c>
      <c r="O589" s="45">
        <v>1.33</v>
      </c>
      <c r="P589">
        <v>60</v>
      </c>
      <c r="Q589" s="83">
        <f t="shared" si="31"/>
        <v>60.820900000000002</v>
      </c>
      <c r="R589">
        <v>72</v>
      </c>
      <c r="S589" s="45">
        <f t="shared" si="33"/>
        <v>72.985079999999996</v>
      </c>
      <c r="AF589">
        <v>1</v>
      </c>
      <c r="AO589">
        <v>0</v>
      </c>
      <c r="AP589">
        <v>0</v>
      </c>
      <c r="AS589">
        <v>0</v>
      </c>
      <c r="AT589">
        <v>0</v>
      </c>
      <c r="AU589">
        <v>100</v>
      </c>
      <c r="AV589">
        <v>100</v>
      </c>
      <c r="AW589">
        <v>0</v>
      </c>
      <c r="AX589">
        <v>0</v>
      </c>
      <c r="AY589">
        <v>0</v>
      </c>
      <c r="BB589">
        <v>0</v>
      </c>
      <c r="BC589">
        <v>0</v>
      </c>
      <c r="BD589">
        <v>0</v>
      </c>
    </row>
    <row r="590" spans="1:56" hidden="1">
      <c r="A590" t="s">
        <v>2645</v>
      </c>
      <c r="B590" t="s">
        <v>2646</v>
      </c>
      <c r="C590" t="s">
        <v>1773</v>
      </c>
      <c r="D590" s="88" t="s">
        <v>937</v>
      </c>
      <c r="F590">
        <v>1</v>
      </c>
      <c r="G590">
        <v>45.73</v>
      </c>
      <c r="H590" s="81" t="s">
        <v>3311</v>
      </c>
      <c r="I590" s="81"/>
      <c r="J590" s="91">
        <v>45.73</v>
      </c>
      <c r="L590" s="78" t="e">
        <f>VLOOKUP(A590,Feuil2!$A$2:$BN$2000,66,FALSE)</f>
        <v>#N/A</v>
      </c>
      <c r="M590">
        <v>1.312049</v>
      </c>
      <c r="N590" t="e">
        <f t="shared" si="32"/>
        <v>#N/A</v>
      </c>
      <c r="O590" s="45">
        <v>1.33</v>
      </c>
      <c r="P590">
        <v>60</v>
      </c>
      <c r="Q590" s="83">
        <f t="shared" si="31"/>
        <v>60.820900000000002</v>
      </c>
      <c r="R590">
        <v>72</v>
      </c>
      <c r="S590" s="45">
        <f t="shared" si="33"/>
        <v>72.985079999999996</v>
      </c>
      <c r="AF590">
        <v>1</v>
      </c>
      <c r="AO590">
        <v>0</v>
      </c>
      <c r="AP590">
        <v>0</v>
      </c>
      <c r="AS590">
        <v>0</v>
      </c>
      <c r="AT590">
        <v>0</v>
      </c>
      <c r="AU590">
        <v>100</v>
      </c>
      <c r="AV590">
        <v>100</v>
      </c>
      <c r="AW590">
        <v>0</v>
      </c>
      <c r="AX590">
        <v>0</v>
      </c>
      <c r="AY590">
        <v>0</v>
      </c>
      <c r="BB590">
        <v>0</v>
      </c>
      <c r="BC590">
        <v>0</v>
      </c>
      <c r="BD590">
        <v>0</v>
      </c>
    </row>
    <row r="591" spans="1:56" hidden="1">
      <c r="A591" t="s">
        <v>2647</v>
      </c>
      <c r="B591" t="s">
        <v>2648</v>
      </c>
      <c r="C591" t="s">
        <v>1773</v>
      </c>
      <c r="D591" s="88" t="s">
        <v>937</v>
      </c>
      <c r="F591">
        <v>1</v>
      </c>
      <c r="G591">
        <v>45.73</v>
      </c>
      <c r="H591" s="81" t="s">
        <v>3311</v>
      </c>
      <c r="I591" s="81"/>
      <c r="J591" s="91">
        <v>45.73</v>
      </c>
      <c r="L591" s="78" t="e">
        <f>VLOOKUP(A591,Feuil2!$A$2:$BN$2000,66,FALSE)</f>
        <v>#N/A</v>
      </c>
      <c r="M591">
        <v>1.312049</v>
      </c>
      <c r="N591" t="e">
        <f t="shared" si="32"/>
        <v>#N/A</v>
      </c>
      <c r="O591" s="45">
        <v>1.33</v>
      </c>
      <c r="P591">
        <v>60</v>
      </c>
      <c r="Q591" s="83">
        <f t="shared" si="31"/>
        <v>60.820900000000002</v>
      </c>
      <c r="R591">
        <v>72</v>
      </c>
      <c r="S591" s="45">
        <f t="shared" si="33"/>
        <v>72.985079999999996</v>
      </c>
      <c r="AF591">
        <v>1</v>
      </c>
      <c r="AO591">
        <v>0</v>
      </c>
      <c r="AP591">
        <v>0</v>
      </c>
      <c r="AS591">
        <v>0</v>
      </c>
      <c r="AT591">
        <v>0</v>
      </c>
      <c r="AU591">
        <v>100</v>
      </c>
      <c r="AV591">
        <v>100</v>
      </c>
      <c r="AW591">
        <v>0</v>
      </c>
      <c r="AX591">
        <v>0</v>
      </c>
      <c r="AY591">
        <v>0</v>
      </c>
      <c r="BB591">
        <v>0</v>
      </c>
      <c r="BC591">
        <v>0</v>
      </c>
      <c r="BD591">
        <v>0</v>
      </c>
    </row>
    <row r="592" spans="1:56" hidden="1">
      <c r="A592" t="s">
        <v>2649</v>
      </c>
      <c r="B592" t="s">
        <v>2650</v>
      </c>
      <c r="C592" t="s">
        <v>1773</v>
      </c>
      <c r="D592" s="88" t="s">
        <v>937</v>
      </c>
      <c r="F592">
        <v>1</v>
      </c>
      <c r="G592">
        <v>45.73</v>
      </c>
      <c r="H592" s="81" t="s">
        <v>3311</v>
      </c>
      <c r="I592" s="81"/>
      <c r="J592" s="91">
        <v>45.73</v>
      </c>
      <c r="L592" s="78" t="e">
        <f>VLOOKUP(A592,Feuil2!$A$2:$BN$2000,66,FALSE)</f>
        <v>#N/A</v>
      </c>
      <c r="M592">
        <v>1.312049</v>
      </c>
      <c r="N592" t="e">
        <f t="shared" si="32"/>
        <v>#N/A</v>
      </c>
      <c r="O592" s="45">
        <v>1.33</v>
      </c>
      <c r="P592">
        <v>60</v>
      </c>
      <c r="Q592" s="83">
        <f t="shared" si="31"/>
        <v>60.820900000000002</v>
      </c>
      <c r="R592">
        <v>72</v>
      </c>
      <c r="S592" s="45">
        <f t="shared" si="33"/>
        <v>72.985079999999996</v>
      </c>
      <c r="AF592">
        <v>1</v>
      </c>
      <c r="AO592">
        <v>0</v>
      </c>
      <c r="AP592">
        <v>0</v>
      </c>
      <c r="AS592">
        <v>0</v>
      </c>
      <c r="AT592">
        <v>0</v>
      </c>
      <c r="AU592">
        <v>100</v>
      </c>
      <c r="AV592">
        <v>100</v>
      </c>
      <c r="AW592">
        <v>0</v>
      </c>
      <c r="AX592">
        <v>0</v>
      </c>
      <c r="AY592">
        <v>0</v>
      </c>
      <c r="BB592">
        <v>0</v>
      </c>
      <c r="BC592">
        <v>0</v>
      </c>
      <c r="BD592">
        <v>0</v>
      </c>
    </row>
    <row r="593" spans="1:56" hidden="1">
      <c r="A593" t="s">
        <v>2651</v>
      </c>
      <c r="B593" t="s">
        <v>2652</v>
      </c>
      <c r="C593" t="s">
        <v>1773</v>
      </c>
      <c r="D593" s="88" t="s">
        <v>937</v>
      </c>
      <c r="F593">
        <v>1</v>
      </c>
      <c r="G593">
        <v>45.73</v>
      </c>
      <c r="H593" s="81" t="s">
        <v>3311</v>
      </c>
      <c r="I593" s="81"/>
      <c r="J593" s="91">
        <v>45.73</v>
      </c>
      <c r="L593" s="78" t="e">
        <f>VLOOKUP(A593,Feuil2!$A$2:$BN$2000,66,FALSE)</f>
        <v>#N/A</v>
      </c>
      <c r="M593">
        <v>1.312049</v>
      </c>
      <c r="N593" t="e">
        <f t="shared" si="32"/>
        <v>#N/A</v>
      </c>
      <c r="O593" s="45">
        <v>1.33</v>
      </c>
      <c r="P593">
        <v>60</v>
      </c>
      <c r="Q593" s="83">
        <f t="shared" si="31"/>
        <v>60.820900000000002</v>
      </c>
      <c r="R593">
        <v>72</v>
      </c>
      <c r="S593" s="45">
        <f t="shared" si="33"/>
        <v>72.985079999999996</v>
      </c>
      <c r="AF593">
        <v>1</v>
      </c>
      <c r="AO593">
        <v>0</v>
      </c>
      <c r="AP593">
        <v>0</v>
      </c>
      <c r="AS593">
        <v>0</v>
      </c>
      <c r="AT593">
        <v>0</v>
      </c>
      <c r="AU593">
        <v>100</v>
      </c>
      <c r="AV593">
        <v>100</v>
      </c>
      <c r="AW593">
        <v>0</v>
      </c>
      <c r="AX593">
        <v>0</v>
      </c>
      <c r="AY593">
        <v>0</v>
      </c>
      <c r="BB593">
        <v>0</v>
      </c>
      <c r="BC593">
        <v>0</v>
      </c>
      <c r="BD593">
        <v>0</v>
      </c>
    </row>
    <row r="594" spans="1:56" hidden="1">
      <c r="A594" t="s">
        <v>2653</v>
      </c>
      <c r="B594" t="s">
        <v>2654</v>
      </c>
      <c r="C594" t="s">
        <v>1773</v>
      </c>
      <c r="D594" s="88" t="s">
        <v>937</v>
      </c>
      <c r="F594">
        <v>1</v>
      </c>
      <c r="G594">
        <v>45.73</v>
      </c>
      <c r="H594" s="81" t="s">
        <v>3311</v>
      </c>
      <c r="I594" s="81"/>
      <c r="J594" s="91">
        <v>45.73</v>
      </c>
      <c r="L594" s="78" t="e">
        <f>VLOOKUP(A594,Feuil2!$A$2:$BN$2000,66,FALSE)</f>
        <v>#N/A</v>
      </c>
      <c r="M594">
        <v>1.312049</v>
      </c>
      <c r="N594" t="e">
        <f t="shared" si="32"/>
        <v>#N/A</v>
      </c>
      <c r="O594" s="45">
        <v>1.33</v>
      </c>
      <c r="P594">
        <v>60</v>
      </c>
      <c r="Q594" s="83">
        <f t="shared" si="31"/>
        <v>60.820900000000002</v>
      </c>
      <c r="R594">
        <v>72</v>
      </c>
      <c r="S594" s="45">
        <f t="shared" si="33"/>
        <v>72.985079999999996</v>
      </c>
      <c r="AF594">
        <v>1</v>
      </c>
      <c r="AO594">
        <v>0</v>
      </c>
      <c r="AP594">
        <v>0</v>
      </c>
      <c r="AS594">
        <v>0</v>
      </c>
      <c r="AT594">
        <v>0</v>
      </c>
      <c r="AU594">
        <v>100</v>
      </c>
      <c r="AV594">
        <v>100</v>
      </c>
      <c r="AW594">
        <v>0</v>
      </c>
      <c r="AX594">
        <v>0</v>
      </c>
      <c r="AY594">
        <v>0</v>
      </c>
      <c r="BB594">
        <v>0</v>
      </c>
      <c r="BC594">
        <v>0</v>
      </c>
      <c r="BD594">
        <v>0</v>
      </c>
    </row>
    <row r="595" spans="1:56" hidden="1">
      <c r="A595" t="s">
        <v>2655</v>
      </c>
      <c r="B595" t="s">
        <v>2656</v>
      </c>
      <c r="C595" t="s">
        <v>1773</v>
      </c>
      <c r="D595" s="88" t="s">
        <v>937</v>
      </c>
      <c r="F595">
        <v>1</v>
      </c>
      <c r="G595">
        <v>45.73</v>
      </c>
      <c r="H595" s="81" t="s">
        <v>3311</v>
      </c>
      <c r="I595" s="81"/>
      <c r="J595" s="91">
        <v>45.73</v>
      </c>
      <c r="L595" s="78" t="e">
        <f>VLOOKUP(A595,Feuil2!$A$2:$BN$2000,66,FALSE)</f>
        <v>#N/A</v>
      </c>
      <c r="M595">
        <v>1.312049</v>
      </c>
      <c r="N595" t="e">
        <f t="shared" si="32"/>
        <v>#N/A</v>
      </c>
      <c r="O595" s="45">
        <v>1.33</v>
      </c>
      <c r="P595">
        <v>60</v>
      </c>
      <c r="Q595" s="83">
        <f t="shared" si="31"/>
        <v>60.820900000000002</v>
      </c>
      <c r="R595">
        <v>72</v>
      </c>
      <c r="S595" s="45">
        <f t="shared" si="33"/>
        <v>72.985079999999996</v>
      </c>
      <c r="AF595">
        <v>1</v>
      </c>
      <c r="AO595">
        <v>0</v>
      </c>
      <c r="AP595">
        <v>0</v>
      </c>
      <c r="AS595">
        <v>0</v>
      </c>
      <c r="AT595">
        <v>0</v>
      </c>
      <c r="AU595">
        <v>100</v>
      </c>
      <c r="AV595">
        <v>100</v>
      </c>
      <c r="AW595">
        <v>0</v>
      </c>
      <c r="AX595">
        <v>0</v>
      </c>
      <c r="AY595">
        <v>0</v>
      </c>
      <c r="BB595">
        <v>0</v>
      </c>
      <c r="BC595">
        <v>0</v>
      </c>
      <c r="BD595">
        <v>0</v>
      </c>
    </row>
    <row r="596" spans="1:56" hidden="1">
      <c r="A596" t="s">
        <v>2657</v>
      </c>
      <c r="B596" t="s">
        <v>2658</v>
      </c>
      <c r="C596" t="s">
        <v>1773</v>
      </c>
      <c r="D596" s="88" t="s">
        <v>937</v>
      </c>
      <c r="F596">
        <v>1</v>
      </c>
      <c r="G596">
        <v>45.73</v>
      </c>
      <c r="H596" s="81" t="s">
        <v>3311</v>
      </c>
      <c r="I596" s="81"/>
      <c r="J596" s="91">
        <v>45.73</v>
      </c>
      <c r="L596" s="78" t="e">
        <f>VLOOKUP(A596,Feuil2!$A$2:$BN$2000,66,FALSE)</f>
        <v>#N/A</v>
      </c>
      <c r="M596">
        <v>1.312049</v>
      </c>
      <c r="N596" t="e">
        <f t="shared" si="32"/>
        <v>#N/A</v>
      </c>
      <c r="O596" s="45">
        <v>1.33</v>
      </c>
      <c r="P596">
        <v>60</v>
      </c>
      <c r="Q596" s="83">
        <f t="shared" si="31"/>
        <v>60.820900000000002</v>
      </c>
      <c r="R596">
        <v>72</v>
      </c>
      <c r="S596" s="45">
        <f t="shared" si="33"/>
        <v>72.985079999999996</v>
      </c>
      <c r="AF596">
        <v>1</v>
      </c>
      <c r="AO596">
        <v>0</v>
      </c>
      <c r="AP596">
        <v>0</v>
      </c>
      <c r="AS596">
        <v>0</v>
      </c>
      <c r="AT596">
        <v>0</v>
      </c>
      <c r="AU596">
        <v>100</v>
      </c>
      <c r="AV596">
        <v>100</v>
      </c>
      <c r="AW596">
        <v>0</v>
      </c>
      <c r="AX596">
        <v>0</v>
      </c>
      <c r="AY596">
        <v>0</v>
      </c>
      <c r="BB596">
        <v>0</v>
      </c>
      <c r="BC596">
        <v>0</v>
      </c>
      <c r="BD596">
        <v>0</v>
      </c>
    </row>
    <row r="597" spans="1:56" hidden="1">
      <c r="A597" t="s">
        <v>2659</v>
      </c>
      <c r="B597" t="s">
        <v>2660</v>
      </c>
      <c r="C597" t="s">
        <v>1773</v>
      </c>
      <c r="D597" s="88" t="s">
        <v>937</v>
      </c>
      <c r="F597">
        <v>1</v>
      </c>
      <c r="G597">
        <v>45.73</v>
      </c>
      <c r="H597" s="81" t="s">
        <v>3311</v>
      </c>
      <c r="I597" s="81"/>
      <c r="J597" s="91">
        <v>45.73</v>
      </c>
      <c r="L597" s="78" t="e">
        <f>VLOOKUP(A597,Feuil2!$A$2:$BN$2000,66,FALSE)</f>
        <v>#N/A</v>
      </c>
      <c r="M597">
        <v>1.312049</v>
      </c>
      <c r="N597" t="e">
        <f t="shared" si="32"/>
        <v>#N/A</v>
      </c>
      <c r="O597" s="45">
        <v>1.33</v>
      </c>
      <c r="P597">
        <v>60</v>
      </c>
      <c r="Q597" s="83">
        <f t="shared" si="31"/>
        <v>60.820900000000002</v>
      </c>
      <c r="R597">
        <v>72</v>
      </c>
      <c r="S597" s="45">
        <f t="shared" si="33"/>
        <v>72.985079999999996</v>
      </c>
      <c r="AF597">
        <v>1</v>
      </c>
      <c r="AO597">
        <v>0</v>
      </c>
      <c r="AP597">
        <v>0</v>
      </c>
      <c r="AS597">
        <v>0</v>
      </c>
      <c r="AT597">
        <v>0</v>
      </c>
      <c r="AU597">
        <v>100</v>
      </c>
      <c r="AV597">
        <v>100</v>
      </c>
      <c r="AW597">
        <v>0</v>
      </c>
      <c r="AX597">
        <v>0</v>
      </c>
      <c r="AY597">
        <v>0</v>
      </c>
      <c r="BB597">
        <v>0</v>
      </c>
      <c r="BC597">
        <v>0</v>
      </c>
      <c r="BD597">
        <v>0</v>
      </c>
    </row>
    <row r="598" spans="1:56" hidden="1">
      <c r="A598" t="s">
        <v>2661</v>
      </c>
      <c r="B598" t="s">
        <v>2662</v>
      </c>
      <c r="C598" t="s">
        <v>1773</v>
      </c>
      <c r="D598" s="88" t="s">
        <v>937</v>
      </c>
      <c r="F598">
        <v>1</v>
      </c>
      <c r="G598">
        <v>45.73</v>
      </c>
      <c r="H598" s="81" t="s">
        <v>3311</v>
      </c>
      <c r="I598" s="81"/>
      <c r="J598" s="91">
        <v>45.73</v>
      </c>
      <c r="L598" s="78" t="e">
        <f>VLOOKUP(A598,Feuil2!$A$2:$BN$2000,66,FALSE)</f>
        <v>#N/A</v>
      </c>
      <c r="M598">
        <v>1.312049</v>
      </c>
      <c r="N598" t="e">
        <f t="shared" si="32"/>
        <v>#N/A</v>
      </c>
      <c r="O598" s="45">
        <v>1.33</v>
      </c>
      <c r="P598">
        <v>60</v>
      </c>
      <c r="Q598" s="83">
        <f t="shared" si="31"/>
        <v>60.820900000000002</v>
      </c>
      <c r="R598">
        <v>72</v>
      </c>
      <c r="S598" s="45">
        <f t="shared" si="33"/>
        <v>72.985079999999996</v>
      </c>
      <c r="AF598">
        <v>1</v>
      </c>
      <c r="AO598">
        <v>0</v>
      </c>
      <c r="AP598">
        <v>0</v>
      </c>
      <c r="AS598">
        <v>0</v>
      </c>
      <c r="AT598">
        <v>0</v>
      </c>
      <c r="AU598">
        <v>100</v>
      </c>
      <c r="AV598">
        <v>100</v>
      </c>
      <c r="AW598">
        <v>0</v>
      </c>
      <c r="AX598">
        <v>0</v>
      </c>
      <c r="AY598">
        <v>0</v>
      </c>
      <c r="BB598">
        <v>0</v>
      </c>
      <c r="BC598">
        <v>0</v>
      </c>
      <c r="BD598">
        <v>0</v>
      </c>
    </row>
    <row r="599" spans="1:56" hidden="1">
      <c r="A599" t="s">
        <v>2663</v>
      </c>
      <c r="B599" t="s">
        <v>2664</v>
      </c>
      <c r="C599" t="s">
        <v>1773</v>
      </c>
      <c r="D599" s="88" t="s">
        <v>937</v>
      </c>
      <c r="F599">
        <v>1</v>
      </c>
      <c r="G599">
        <v>45.73</v>
      </c>
      <c r="H599" s="81" t="s">
        <v>3311</v>
      </c>
      <c r="I599" s="81"/>
      <c r="J599" s="91">
        <v>45.73</v>
      </c>
      <c r="L599" s="78" t="e">
        <f>VLOOKUP(A599,Feuil2!$A$2:$BN$2000,66,FALSE)</f>
        <v>#N/A</v>
      </c>
      <c r="M599">
        <v>1.312049</v>
      </c>
      <c r="N599" t="e">
        <f t="shared" si="32"/>
        <v>#N/A</v>
      </c>
      <c r="O599" s="45">
        <v>1.33</v>
      </c>
      <c r="P599">
        <v>60</v>
      </c>
      <c r="Q599" s="83">
        <f t="shared" si="31"/>
        <v>60.820900000000002</v>
      </c>
      <c r="R599">
        <v>72</v>
      </c>
      <c r="S599" s="45">
        <f t="shared" si="33"/>
        <v>72.985079999999996</v>
      </c>
      <c r="AF599">
        <v>1</v>
      </c>
      <c r="AO599">
        <v>0</v>
      </c>
      <c r="AP599">
        <v>0</v>
      </c>
      <c r="AS599">
        <v>0</v>
      </c>
      <c r="AT599">
        <v>0</v>
      </c>
      <c r="AU599">
        <v>100</v>
      </c>
      <c r="AV599">
        <v>100</v>
      </c>
      <c r="AW599">
        <v>0</v>
      </c>
      <c r="AX599">
        <v>0</v>
      </c>
      <c r="AY599">
        <v>0</v>
      </c>
      <c r="BB599">
        <v>0</v>
      </c>
      <c r="BC599">
        <v>0</v>
      </c>
      <c r="BD599">
        <v>0</v>
      </c>
    </row>
    <row r="600" spans="1:56" hidden="1">
      <c r="A600" t="s">
        <v>2665</v>
      </c>
      <c r="B600" t="s">
        <v>2666</v>
      </c>
      <c r="C600" t="s">
        <v>1773</v>
      </c>
      <c r="D600" s="88" t="s">
        <v>937</v>
      </c>
      <c r="F600">
        <v>1</v>
      </c>
      <c r="G600">
        <v>45.73</v>
      </c>
      <c r="H600" s="81" t="s">
        <v>3311</v>
      </c>
      <c r="I600" s="81"/>
      <c r="J600" s="91">
        <v>45.73</v>
      </c>
      <c r="L600" s="78" t="e">
        <f>VLOOKUP(A600,Feuil2!$A$2:$BN$2000,66,FALSE)</f>
        <v>#N/A</v>
      </c>
      <c r="M600">
        <v>1.312049</v>
      </c>
      <c r="N600" t="e">
        <f t="shared" si="32"/>
        <v>#N/A</v>
      </c>
      <c r="O600" s="45">
        <v>1.33</v>
      </c>
      <c r="P600">
        <v>60</v>
      </c>
      <c r="Q600" s="83">
        <f t="shared" si="31"/>
        <v>60.820900000000002</v>
      </c>
      <c r="R600">
        <v>72</v>
      </c>
      <c r="S600" s="45">
        <f t="shared" si="33"/>
        <v>72.985079999999996</v>
      </c>
      <c r="AF600">
        <v>1</v>
      </c>
      <c r="AO600">
        <v>0</v>
      </c>
      <c r="AP600">
        <v>0</v>
      </c>
      <c r="AS600">
        <v>0</v>
      </c>
      <c r="AT600">
        <v>0</v>
      </c>
      <c r="AU600">
        <v>100</v>
      </c>
      <c r="AV600">
        <v>100</v>
      </c>
      <c r="AW600">
        <v>0</v>
      </c>
      <c r="AX600">
        <v>0</v>
      </c>
      <c r="AY600">
        <v>0</v>
      </c>
      <c r="BB600">
        <v>0</v>
      </c>
      <c r="BC600">
        <v>0</v>
      </c>
      <c r="BD600">
        <v>0</v>
      </c>
    </row>
    <row r="601" spans="1:56" hidden="1">
      <c r="A601" t="s">
        <v>2667</v>
      </c>
      <c r="B601" t="s">
        <v>2668</v>
      </c>
      <c r="C601" t="s">
        <v>1773</v>
      </c>
      <c r="D601" s="88" t="s">
        <v>937</v>
      </c>
      <c r="F601">
        <v>1</v>
      </c>
      <c r="G601">
        <v>45.73</v>
      </c>
      <c r="H601" s="81" t="s">
        <v>3311</v>
      </c>
      <c r="I601" s="81"/>
      <c r="J601" s="91">
        <v>45.73</v>
      </c>
      <c r="L601" s="78" t="e">
        <f>VLOOKUP(A601,Feuil2!$A$2:$BN$2000,66,FALSE)</f>
        <v>#N/A</v>
      </c>
      <c r="M601">
        <v>1.312049</v>
      </c>
      <c r="N601" t="e">
        <f t="shared" si="32"/>
        <v>#N/A</v>
      </c>
      <c r="O601" s="45">
        <v>1.33</v>
      </c>
      <c r="P601">
        <v>60</v>
      </c>
      <c r="Q601" s="83">
        <f t="shared" si="31"/>
        <v>60.820900000000002</v>
      </c>
      <c r="R601">
        <v>72</v>
      </c>
      <c r="S601" s="45">
        <f t="shared" si="33"/>
        <v>72.985079999999996</v>
      </c>
      <c r="AF601">
        <v>1</v>
      </c>
      <c r="AO601">
        <v>0</v>
      </c>
      <c r="AP601">
        <v>0</v>
      </c>
      <c r="AS601">
        <v>0</v>
      </c>
      <c r="AT601">
        <v>0</v>
      </c>
      <c r="AU601">
        <v>100</v>
      </c>
      <c r="AV601">
        <v>100</v>
      </c>
      <c r="AW601">
        <v>0</v>
      </c>
      <c r="AX601">
        <v>0</v>
      </c>
      <c r="AY601">
        <v>0</v>
      </c>
      <c r="BB601">
        <v>0</v>
      </c>
      <c r="BC601">
        <v>0</v>
      </c>
      <c r="BD601">
        <v>0</v>
      </c>
    </row>
    <row r="602" spans="1:56" hidden="1">
      <c r="A602" t="s">
        <v>2669</v>
      </c>
      <c r="B602" t="s">
        <v>2670</v>
      </c>
      <c r="C602" t="s">
        <v>1773</v>
      </c>
      <c r="D602" s="88" t="s">
        <v>937</v>
      </c>
      <c r="F602">
        <v>1</v>
      </c>
      <c r="G602">
        <v>24.58</v>
      </c>
      <c r="H602" s="81" t="s">
        <v>3311</v>
      </c>
      <c r="I602" s="81"/>
      <c r="J602" s="91">
        <v>24.58</v>
      </c>
      <c r="L602" s="78" t="e">
        <f>VLOOKUP(A602,Feuil2!$A$2:$BN$2000,66,FALSE)</f>
        <v>#N/A</v>
      </c>
      <c r="M602">
        <v>1.4239219000000001</v>
      </c>
      <c r="N602" t="e">
        <f t="shared" si="32"/>
        <v>#N/A</v>
      </c>
      <c r="O602" s="45">
        <v>1.5</v>
      </c>
      <c r="P602">
        <v>35</v>
      </c>
      <c r="Q602" s="83">
        <f t="shared" si="31"/>
        <v>36.869999999999997</v>
      </c>
      <c r="R602">
        <v>42</v>
      </c>
      <c r="S602" s="45">
        <f t="shared" si="33"/>
        <v>44.243999999999993</v>
      </c>
      <c r="AF602">
        <v>1</v>
      </c>
      <c r="AO602">
        <v>0</v>
      </c>
      <c r="AP602">
        <v>0</v>
      </c>
      <c r="AS602">
        <v>0</v>
      </c>
      <c r="AT602">
        <v>0</v>
      </c>
      <c r="AU602">
        <v>100</v>
      </c>
      <c r="AV602">
        <v>100</v>
      </c>
      <c r="AW602">
        <v>0</v>
      </c>
      <c r="AX602">
        <v>0</v>
      </c>
      <c r="AY602">
        <v>0</v>
      </c>
      <c r="BB602">
        <v>0</v>
      </c>
      <c r="BC602">
        <v>0</v>
      </c>
      <c r="BD602">
        <v>0</v>
      </c>
    </row>
    <row r="603" spans="1:56" hidden="1">
      <c r="A603" t="s">
        <v>2671</v>
      </c>
      <c r="B603" t="s">
        <v>2672</v>
      </c>
      <c r="C603" t="s">
        <v>1773</v>
      </c>
      <c r="D603" s="88" t="s">
        <v>937</v>
      </c>
      <c r="F603">
        <v>1</v>
      </c>
      <c r="G603">
        <v>24.58</v>
      </c>
      <c r="H603" s="81" t="s">
        <v>3311</v>
      </c>
      <c r="I603" s="81"/>
      <c r="J603" s="91">
        <v>24.58</v>
      </c>
      <c r="L603" s="78" t="e">
        <f>VLOOKUP(A603,Feuil2!$A$2:$BN$2000,66,FALSE)</f>
        <v>#N/A</v>
      </c>
      <c r="M603">
        <v>1.4239219000000001</v>
      </c>
      <c r="N603" t="e">
        <f t="shared" si="32"/>
        <v>#N/A</v>
      </c>
      <c r="O603" s="45">
        <v>1.5</v>
      </c>
      <c r="P603">
        <v>35</v>
      </c>
      <c r="Q603" s="83">
        <f t="shared" si="31"/>
        <v>36.869999999999997</v>
      </c>
      <c r="R603">
        <v>42</v>
      </c>
      <c r="S603" s="45">
        <f t="shared" si="33"/>
        <v>44.243999999999993</v>
      </c>
      <c r="AF603">
        <v>1</v>
      </c>
      <c r="AO603">
        <v>0</v>
      </c>
      <c r="AP603">
        <v>0</v>
      </c>
      <c r="AS603">
        <v>0</v>
      </c>
      <c r="AT603">
        <v>0</v>
      </c>
      <c r="AU603">
        <v>100</v>
      </c>
      <c r="AV603">
        <v>100</v>
      </c>
      <c r="AW603">
        <v>0</v>
      </c>
      <c r="AX603">
        <v>0</v>
      </c>
      <c r="AY603">
        <v>0</v>
      </c>
      <c r="BB603">
        <v>0</v>
      </c>
      <c r="BC603">
        <v>0</v>
      </c>
      <c r="BD603">
        <v>0</v>
      </c>
    </row>
    <row r="604" spans="1:56" hidden="1">
      <c r="A604" t="s">
        <v>2673</v>
      </c>
      <c r="B604" t="s">
        <v>2674</v>
      </c>
      <c r="C604" t="s">
        <v>1773</v>
      </c>
      <c r="D604" s="88" t="s">
        <v>937</v>
      </c>
      <c r="F604">
        <v>1</v>
      </c>
      <c r="G604">
        <v>24.58</v>
      </c>
      <c r="H604" s="81" t="s">
        <v>3311</v>
      </c>
      <c r="I604" s="81"/>
      <c r="J604" s="91">
        <v>24.58</v>
      </c>
      <c r="L604" s="78" t="e">
        <f>VLOOKUP(A604,Feuil2!$A$2:$BN$2000,66,FALSE)</f>
        <v>#N/A</v>
      </c>
      <c r="M604">
        <v>1.4239219000000001</v>
      </c>
      <c r="N604" t="e">
        <f t="shared" si="32"/>
        <v>#N/A</v>
      </c>
      <c r="O604" s="45">
        <v>1.5</v>
      </c>
      <c r="P604">
        <v>35</v>
      </c>
      <c r="Q604" s="83">
        <f t="shared" si="31"/>
        <v>36.869999999999997</v>
      </c>
      <c r="R604">
        <v>42</v>
      </c>
      <c r="S604" s="45">
        <f t="shared" si="33"/>
        <v>44.243999999999993</v>
      </c>
      <c r="AF604">
        <v>1</v>
      </c>
      <c r="AO604">
        <v>0</v>
      </c>
      <c r="AP604">
        <v>0</v>
      </c>
      <c r="AS604">
        <v>0</v>
      </c>
      <c r="AT604">
        <v>0</v>
      </c>
      <c r="AU604">
        <v>100</v>
      </c>
      <c r="AV604">
        <v>100</v>
      </c>
      <c r="AW604">
        <v>0</v>
      </c>
      <c r="AX604">
        <v>0</v>
      </c>
      <c r="AY604">
        <v>0</v>
      </c>
      <c r="BB604">
        <v>0</v>
      </c>
      <c r="BC604">
        <v>0</v>
      </c>
      <c r="BD604">
        <v>0</v>
      </c>
    </row>
    <row r="605" spans="1:56" hidden="1">
      <c r="A605" t="s">
        <v>2675</v>
      </c>
      <c r="B605" t="s">
        <v>2676</v>
      </c>
      <c r="C605" t="s">
        <v>1773</v>
      </c>
      <c r="D605" s="88" t="s">
        <v>937</v>
      </c>
      <c r="F605">
        <v>1</v>
      </c>
      <c r="G605">
        <v>24.58</v>
      </c>
      <c r="H605" s="81" t="s">
        <v>3311</v>
      </c>
      <c r="I605" s="81"/>
      <c r="J605" s="91">
        <v>24.58</v>
      </c>
      <c r="L605" s="78" t="e">
        <f>VLOOKUP(A605,Feuil2!$A$2:$BN$2000,66,FALSE)</f>
        <v>#N/A</v>
      </c>
      <c r="M605">
        <v>1.4239219000000001</v>
      </c>
      <c r="N605" t="e">
        <f t="shared" si="32"/>
        <v>#N/A</v>
      </c>
      <c r="O605" s="45">
        <v>1.5</v>
      </c>
      <c r="P605">
        <v>35</v>
      </c>
      <c r="Q605" s="83">
        <f t="shared" si="31"/>
        <v>36.869999999999997</v>
      </c>
      <c r="R605">
        <v>42</v>
      </c>
      <c r="S605" s="45">
        <f t="shared" si="33"/>
        <v>44.243999999999993</v>
      </c>
      <c r="AF605">
        <v>1</v>
      </c>
      <c r="AO605">
        <v>0</v>
      </c>
      <c r="AP605">
        <v>0</v>
      </c>
      <c r="AS605">
        <v>0</v>
      </c>
      <c r="AT605">
        <v>0</v>
      </c>
      <c r="AU605">
        <v>100</v>
      </c>
      <c r="AV605">
        <v>100</v>
      </c>
      <c r="AW605">
        <v>0</v>
      </c>
      <c r="AX605">
        <v>0</v>
      </c>
      <c r="AY605">
        <v>0</v>
      </c>
      <c r="BB605">
        <v>0</v>
      </c>
      <c r="BC605">
        <v>0</v>
      </c>
      <c r="BD605">
        <v>0</v>
      </c>
    </row>
    <row r="606" spans="1:56" hidden="1">
      <c r="A606" t="s">
        <v>2677</v>
      </c>
      <c r="B606" t="s">
        <v>2678</v>
      </c>
      <c r="C606" t="s">
        <v>1773</v>
      </c>
      <c r="D606" s="88" t="s">
        <v>937</v>
      </c>
      <c r="F606">
        <v>1</v>
      </c>
      <c r="G606">
        <v>24.58</v>
      </c>
      <c r="H606" s="81" t="s">
        <v>3311</v>
      </c>
      <c r="I606" s="81"/>
      <c r="J606" s="91">
        <v>24.58</v>
      </c>
      <c r="L606" s="78" t="e">
        <f>VLOOKUP(A606,Feuil2!$A$2:$BN$2000,66,FALSE)</f>
        <v>#N/A</v>
      </c>
      <c r="M606">
        <v>1.4239219000000001</v>
      </c>
      <c r="N606" t="e">
        <f t="shared" si="32"/>
        <v>#N/A</v>
      </c>
      <c r="O606" s="45">
        <v>1.5</v>
      </c>
      <c r="P606">
        <v>35</v>
      </c>
      <c r="Q606" s="83">
        <f t="shared" si="31"/>
        <v>36.869999999999997</v>
      </c>
      <c r="R606">
        <v>42</v>
      </c>
      <c r="S606" s="45">
        <f t="shared" si="33"/>
        <v>44.243999999999993</v>
      </c>
      <c r="AF606">
        <v>1</v>
      </c>
      <c r="AO606">
        <v>0</v>
      </c>
      <c r="AP606">
        <v>0</v>
      </c>
      <c r="AS606">
        <v>0</v>
      </c>
      <c r="AT606">
        <v>0</v>
      </c>
      <c r="AU606">
        <v>100</v>
      </c>
      <c r="AV606">
        <v>100</v>
      </c>
      <c r="AW606">
        <v>0</v>
      </c>
      <c r="AX606">
        <v>0</v>
      </c>
      <c r="AY606">
        <v>0</v>
      </c>
      <c r="BB606">
        <v>0</v>
      </c>
      <c r="BC606">
        <v>0</v>
      </c>
      <c r="BD606">
        <v>0</v>
      </c>
    </row>
    <row r="607" spans="1:56" hidden="1">
      <c r="A607" t="s">
        <v>2679</v>
      </c>
      <c r="B607" t="s">
        <v>2680</v>
      </c>
      <c r="C607" t="s">
        <v>1773</v>
      </c>
      <c r="D607" s="88" t="s">
        <v>937</v>
      </c>
      <c r="F607">
        <v>1</v>
      </c>
      <c r="G607">
        <v>24.58</v>
      </c>
      <c r="H607" s="81" t="s">
        <v>3311</v>
      </c>
      <c r="I607" s="81"/>
      <c r="J607" s="91">
        <v>24.58</v>
      </c>
      <c r="L607" s="78" t="e">
        <f>VLOOKUP(A607,Feuil2!$A$2:$BN$2000,66,FALSE)</f>
        <v>#N/A</v>
      </c>
      <c r="M607">
        <v>1.4239219000000001</v>
      </c>
      <c r="N607" t="e">
        <f t="shared" si="32"/>
        <v>#N/A</v>
      </c>
      <c r="O607" s="45">
        <v>1.5</v>
      </c>
      <c r="P607">
        <v>35</v>
      </c>
      <c r="Q607" s="83">
        <f t="shared" si="31"/>
        <v>36.869999999999997</v>
      </c>
      <c r="R607">
        <v>42</v>
      </c>
      <c r="S607" s="45">
        <f t="shared" si="33"/>
        <v>44.243999999999993</v>
      </c>
      <c r="AF607">
        <v>1</v>
      </c>
      <c r="AO607">
        <v>0</v>
      </c>
      <c r="AP607">
        <v>0</v>
      </c>
      <c r="AS607">
        <v>0</v>
      </c>
      <c r="AT607">
        <v>0</v>
      </c>
      <c r="AU607">
        <v>100</v>
      </c>
      <c r="AV607">
        <v>100</v>
      </c>
      <c r="AW607">
        <v>0</v>
      </c>
      <c r="AX607">
        <v>0</v>
      </c>
      <c r="AY607">
        <v>0</v>
      </c>
      <c r="BB607">
        <v>0</v>
      </c>
      <c r="BC607">
        <v>0</v>
      </c>
      <c r="BD607">
        <v>0</v>
      </c>
    </row>
    <row r="608" spans="1:56" hidden="1">
      <c r="A608" t="s">
        <v>2681</v>
      </c>
      <c r="B608" t="s">
        <v>2682</v>
      </c>
      <c r="C608" t="s">
        <v>1773</v>
      </c>
      <c r="D608" s="88" t="s">
        <v>937</v>
      </c>
      <c r="F608">
        <v>1</v>
      </c>
      <c r="G608">
        <v>24.58</v>
      </c>
      <c r="H608" s="81" t="s">
        <v>3311</v>
      </c>
      <c r="I608" s="81"/>
      <c r="J608" s="91">
        <v>24.58</v>
      </c>
      <c r="L608" s="78" t="e">
        <f>VLOOKUP(A608,Feuil2!$A$2:$BN$2000,66,FALSE)</f>
        <v>#N/A</v>
      </c>
      <c r="M608">
        <v>1.4239219000000001</v>
      </c>
      <c r="N608" t="e">
        <f t="shared" si="32"/>
        <v>#N/A</v>
      </c>
      <c r="O608" s="45">
        <v>1.5</v>
      </c>
      <c r="P608">
        <v>35</v>
      </c>
      <c r="Q608" s="83">
        <f t="shared" si="31"/>
        <v>36.869999999999997</v>
      </c>
      <c r="R608">
        <v>42</v>
      </c>
      <c r="S608" s="45">
        <f t="shared" si="33"/>
        <v>44.243999999999993</v>
      </c>
      <c r="AF608">
        <v>1</v>
      </c>
      <c r="AO608">
        <v>0</v>
      </c>
      <c r="AP608">
        <v>0</v>
      </c>
      <c r="AS608">
        <v>0</v>
      </c>
      <c r="AT608">
        <v>0</v>
      </c>
      <c r="AU608">
        <v>100</v>
      </c>
      <c r="AV608">
        <v>100</v>
      </c>
      <c r="AW608">
        <v>0</v>
      </c>
      <c r="AX608">
        <v>0</v>
      </c>
      <c r="AY608">
        <v>0</v>
      </c>
      <c r="BB608">
        <v>0</v>
      </c>
      <c r="BC608">
        <v>0</v>
      </c>
      <c r="BD608">
        <v>0</v>
      </c>
    </row>
    <row r="609" spans="1:56" hidden="1">
      <c r="A609" t="s">
        <v>2683</v>
      </c>
      <c r="B609" t="s">
        <v>2684</v>
      </c>
      <c r="C609" t="s">
        <v>1773</v>
      </c>
      <c r="D609" s="88" t="s">
        <v>937</v>
      </c>
      <c r="F609">
        <v>1</v>
      </c>
      <c r="G609">
        <v>32.25</v>
      </c>
      <c r="H609" s="81" t="s">
        <v>3311</v>
      </c>
      <c r="I609" s="81"/>
      <c r="J609" s="91">
        <v>32.25</v>
      </c>
      <c r="L609" s="78" t="e">
        <f>VLOOKUP(A609,Feuil2!$A$2:$BN$2000,66,FALSE)</f>
        <v>#N/A</v>
      </c>
      <c r="M609">
        <v>1.8604651000000001</v>
      </c>
      <c r="N609" t="e">
        <f t="shared" si="32"/>
        <v>#N/A</v>
      </c>
      <c r="O609" s="45">
        <v>2</v>
      </c>
      <c r="P609">
        <v>60</v>
      </c>
      <c r="Q609" s="83">
        <f t="shared" si="31"/>
        <v>64.5</v>
      </c>
      <c r="R609">
        <v>72</v>
      </c>
      <c r="S609" s="45">
        <f t="shared" si="33"/>
        <v>77.399999999999991</v>
      </c>
      <c r="Z609">
        <v>1</v>
      </c>
      <c r="AO609">
        <v>0</v>
      </c>
      <c r="AP609">
        <v>0</v>
      </c>
      <c r="AS609">
        <v>0</v>
      </c>
      <c r="AT609">
        <v>0</v>
      </c>
      <c r="AU609">
        <v>100</v>
      </c>
      <c r="AV609">
        <v>100</v>
      </c>
      <c r="AW609">
        <v>0</v>
      </c>
      <c r="AX609">
        <v>0</v>
      </c>
      <c r="AY609">
        <v>0</v>
      </c>
      <c r="BB609">
        <v>0</v>
      </c>
      <c r="BC609">
        <v>0</v>
      </c>
      <c r="BD609">
        <v>0</v>
      </c>
    </row>
    <row r="610" spans="1:56" hidden="1">
      <c r="A610" t="s">
        <v>2685</v>
      </c>
      <c r="B610" t="s">
        <v>2686</v>
      </c>
      <c r="C610" t="s">
        <v>1773</v>
      </c>
      <c r="D610" s="88" t="s">
        <v>937</v>
      </c>
      <c r="F610">
        <v>1</v>
      </c>
      <c r="G610">
        <v>32.25</v>
      </c>
      <c r="H610" s="81" t="s">
        <v>3311</v>
      </c>
      <c r="I610" s="81"/>
      <c r="J610" s="91">
        <v>32.25</v>
      </c>
      <c r="L610" s="78" t="e">
        <f>VLOOKUP(A610,Feuil2!$A$2:$BN$2000,66,FALSE)</f>
        <v>#N/A</v>
      </c>
      <c r="M610">
        <v>1.8604651000000001</v>
      </c>
      <c r="N610" t="e">
        <f t="shared" si="32"/>
        <v>#N/A</v>
      </c>
      <c r="O610" s="45">
        <v>2</v>
      </c>
      <c r="P610">
        <v>60</v>
      </c>
      <c r="Q610" s="83">
        <f t="shared" ref="Q610:Q673" si="34">J610*O610</f>
        <v>64.5</v>
      </c>
      <c r="R610">
        <v>72</v>
      </c>
      <c r="S610" s="45">
        <f t="shared" si="33"/>
        <v>77.399999999999991</v>
      </c>
      <c r="Z610">
        <v>1</v>
      </c>
      <c r="AO610">
        <v>0</v>
      </c>
      <c r="AP610">
        <v>0</v>
      </c>
      <c r="AS610">
        <v>0</v>
      </c>
      <c r="AT610">
        <v>0</v>
      </c>
      <c r="AU610">
        <v>100</v>
      </c>
      <c r="AV610">
        <v>100</v>
      </c>
      <c r="AW610">
        <v>0</v>
      </c>
      <c r="AX610">
        <v>0</v>
      </c>
      <c r="AY610">
        <v>0</v>
      </c>
      <c r="BB610">
        <v>0</v>
      </c>
      <c r="BC610">
        <v>0</v>
      </c>
      <c r="BD610">
        <v>0</v>
      </c>
    </row>
    <row r="611" spans="1:56" hidden="1">
      <c r="A611" t="s">
        <v>2687</v>
      </c>
      <c r="B611" t="s">
        <v>2688</v>
      </c>
      <c r="C611" t="s">
        <v>1773</v>
      </c>
      <c r="D611" s="88" t="s">
        <v>937</v>
      </c>
      <c r="F611">
        <v>1</v>
      </c>
      <c r="G611">
        <v>23.1</v>
      </c>
      <c r="H611" s="81" t="s">
        <v>3311</v>
      </c>
      <c r="I611" s="81"/>
      <c r="J611" s="91">
        <v>23.1</v>
      </c>
      <c r="L611" s="78" t="e">
        <f>VLOOKUP(A611,Feuil2!$A$2:$BN$2000,66,FALSE)</f>
        <v>#N/A</v>
      </c>
      <c r="M611">
        <v>1.3203463</v>
      </c>
      <c r="N611" t="e">
        <f t="shared" si="32"/>
        <v>#N/A</v>
      </c>
      <c r="O611" s="45">
        <v>1.33</v>
      </c>
      <c r="P611">
        <v>30.5</v>
      </c>
      <c r="Q611" s="83">
        <f t="shared" si="34"/>
        <v>30.723000000000003</v>
      </c>
      <c r="R611">
        <v>36.6</v>
      </c>
      <c r="S611" s="45">
        <f t="shared" si="33"/>
        <v>36.867600000000003</v>
      </c>
      <c r="AF611">
        <v>1</v>
      </c>
      <c r="AO611">
        <v>0</v>
      </c>
      <c r="AP611">
        <v>0</v>
      </c>
      <c r="AS611">
        <v>0</v>
      </c>
      <c r="AT611">
        <v>0</v>
      </c>
      <c r="AU611">
        <v>100</v>
      </c>
      <c r="AV611">
        <v>100</v>
      </c>
      <c r="AW611">
        <v>0</v>
      </c>
      <c r="AX611">
        <v>0</v>
      </c>
      <c r="AY611">
        <v>0</v>
      </c>
      <c r="BB611">
        <v>0</v>
      </c>
      <c r="BC611">
        <v>0</v>
      </c>
      <c r="BD611">
        <v>0</v>
      </c>
    </row>
    <row r="612" spans="1:56" hidden="1">
      <c r="A612" t="s">
        <v>2689</v>
      </c>
      <c r="B612" t="s">
        <v>2690</v>
      </c>
      <c r="C612" t="s">
        <v>1773</v>
      </c>
      <c r="D612" s="88" t="s">
        <v>937</v>
      </c>
      <c r="F612">
        <v>1</v>
      </c>
      <c r="G612">
        <v>23.1</v>
      </c>
      <c r="H612" s="81" t="s">
        <v>3311</v>
      </c>
      <c r="I612" s="81"/>
      <c r="J612" s="91">
        <v>23.1</v>
      </c>
      <c r="L612" s="78" t="e">
        <f>VLOOKUP(A612,Feuil2!$A$2:$BN$2000,66,FALSE)</f>
        <v>#N/A</v>
      </c>
      <c r="M612">
        <v>1.3203463</v>
      </c>
      <c r="N612" t="e">
        <f t="shared" si="32"/>
        <v>#N/A</v>
      </c>
      <c r="O612" s="45">
        <v>1.33</v>
      </c>
      <c r="P612">
        <v>30.5</v>
      </c>
      <c r="Q612" s="83">
        <f t="shared" si="34"/>
        <v>30.723000000000003</v>
      </c>
      <c r="R612">
        <v>36.6</v>
      </c>
      <c r="S612" s="45">
        <f t="shared" si="33"/>
        <v>36.867600000000003</v>
      </c>
      <c r="AF612">
        <v>1</v>
      </c>
      <c r="AO612">
        <v>0</v>
      </c>
      <c r="AP612">
        <v>0</v>
      </c>
      <c r="AS612">
        <v>0</v>
      </c>
      <c r="AT612">
        <v>0</v>
      </c>
      <c r="AU612">
        <v>100</v>
      </c>
      <c r="AV612">
        <v>100</v>
      </c>
      <c r="AW612">
        <v>0</v>
      </c>
      <c r="AX612">
        <v>0</v>
      </c>
      <c r="AY612">
        <v>0</v>
      </c>
      <c r="BB612">
        <v>0</v>
      </c>
      <c r="BC612">
        <v>0</v>
      </c>
      <c r="BD612">
        <v>0</v>
      </c>
    </row>
    <row r="613" spans="1:56" hidden="1">
      <c r="A613" t="s">
        <v>2691</v>
      </c>
      <c r="B613" t="s">
        <v>2692</v>
      </c>
      <c r="C613" t="s">
        <v>1773</v>
      </c>
      <c r="D613" s="88" t="s">
        <v>937</v>
      </c>
      <c r="F613">
        <v>1</v>
      </c>
      <c r="G613">
        <v>23.1</v>
      </c>
      <c r="H613" s="81" t="s">
        <v>3311</v>
      </c>
      <c r="I613" s="81"/>
      <c r="J613" s="91">
        <v>23.1</v>
      </c>
      <c r="L613" s="78" t="e">
        <f>VLOOKUP(A613,Feuil2!$A$2:$BN$2000,66,FALSE)</f>
        <v>#N/A</v>
      </c>
      <c r="M613">
        <v>1.3203463</v>
      </c>
      <c r="N613" t="e">
        <f t="shared" si="32"/>
        <v>#N/A</v>
      </c>
      <c r="O613" s="45">
        <v>1.33</v>
      </c>
      <c r="P613">
        <v>30.5</v>
      </c>
      <c r="Q613" s="83">
        <f t="shared" si="34"/>
        <v>30.723000000000003</v>
      </c>
      <c r="R613">
        <v>36.6</v>
      </c>
      <c r="S613" s="45">
        <f t="shared" si="33"/>
        <v>36.867600000000003</v>
      </c>
      <c r="AF613">
        <v>1</v>
      </c>
      <c r="AO613">
        <v>0</v>
      </c>
      <c r="AP613">
        <v>0</v>
      </c>
      <c r="AS613">
        <v>0</v>
      </c>
      <c r="AT613">
        <v>0</v>
      </c>
      <c r="AU613">
        <v>100</v>
      </c>
      <c r="AV613">
        <v>100</v>
      </c>
      <c r="AW613">
        <v>0</v>
      </c>
      <c r="AX613">
        <v>0</v>
      </c>
      <c r="AY613">
        <v>0</v>
      </c>
      <c r="BB613">
        <v>0</v>
      </c>
      <c r="BC613">
        <v>0</v>
      </c>
      <c r="BD613">
        <v>0</v>
      </c>
    </row>
    <row r="614" spans="1:56" hidden="1">
      <c r="A614" t="s">
        <v>2693</v>
      </c>
      <c r="B614" t="s">
        <v>2694</v>
      </c>
      <c r="C614" t="s">
        <v>1773</v>
      </c>
      <c r="D614" s="88" t="s">
        <v>937</v>
      </c>
      <c r="F614">
        <v>1</v>
      </c>
      <c r="G614">
        <v>23.1</v>
      </c>
      <c r="H614" s="81" t="s">
        <v>3311</v>
      </c>
      <c r="I614" s="81"/>
      <c r="J614" s="91">
        <v>23.1</v>
      </c>
      <c r="L614" s="78" t="e">
        <f>VLOOKUP(A614,Feuil2!$A$2:$BN$2000,66,FALSE)</f>
        <v>#N/A</v>
      </c>
      <c r="M614">
        <v>1.3203463</v>
      </c>
      <c r="N614" t="e">
        <f t="shared" si="32"/>
        <v>#N/A</v>
      </c>
      <c r="O614" s="45">
        <v>1.33</v>
      </c>
      <c r="P614">
        <v>30.5</v>
      </c>
      <c r="Q614" s="83">
        <f t="shared" si="34"/>
        <v>30.723000000000003</v>
      </c>
      <c r="R614">
        <v>36.6</v>
      </c>
      <c r="S614" s="45">
        <f t="shared" si="33"/>
        <v>36.867600000000003</v>
      </c>
      <c r="AF614">
        <v>1</v>
      </c>
      <c r="AO614">
        <v>0</v>
      </c>
      <c r="AP614">
        <v>0</v>
      </c>
      <c r="AS614">
        <v>0</v>
      </c>
      <c r="AT614">
        <v>0</v>
      </c>
      <c r="AU614">
        <v>100</v>
      </c>
      <c r="AV614">
        <v>100</v>
      </c>
      <c r="AW614">
        <v>0</v>
      </c>
      <c r="AX614">
        <v>0</v>
      </c>
      <c r="AY614">
        <v>0</v>
      </c>
      <c r="BB614">
        <v>0</v>
      </c>
      <c r="BC614">
        <v>0</v>
      </c>
      <c r="BD614">
        <v>0</v>
      </c>
    </row>
    <row r="615" spans="1:56" hidden="1">
      <c r="A615" t="s">
        <v>2695</v>
      </c>
      <c r="B615" t="s">
        <v>2696</v>
      </c>
      <c r="C615" t="s">
        <v>1773</v>
      </c>
      <c r="D615" s="88" t="s">
        <v>937</v>
      </c>
      <c r="F615">
        <v>1</v>
      </c>
      <c r="G615">
        <v>28.6</v>
      </c>
      <c r="H615" s="81" t="s">
        <v>3311</v>
      </c>
      <c r="I615" s="81"/>
      <c r="J615" s="91">
        <v>28.6</v>
      </c>
      <c r="L615" s="78" t="e">
        <f>VLOOKUP(A615,Feuil2!$A$2:$BN$2000,66,FALSE)</f>
        <v>#N/A</v>
      </c>
      <c r="M615">
        <v>1.3111888</v>
      </c>
      <c r="N615" t="e">
        <f t="shared" si="32"/>
        <v>#N/A</v>
      </c>
      <c r="O615" s="45">
        <v>1.33</v>
      </c>
      <c r="P615">
        <v>37.5</v>
      </c>
      <c r="Q615" s="83">
        <f t="shared" si="34"/>
        <v>38.038000000000004</v>
      </c>
      <c r="R615">
        <v>45</v>
      </c>
      <c r="S615" s="45">
        <f t="shared" si="33"/>
        <v>45.645600000000002</v>
      </c>
      <c r="AF615">
        <v>1</v>
      </c>
      <c r="AO615">
        <v>0</v>
      </c>
      <c r="AP615">
        <v>0</v>
      </c>
      <c r="AS615">
        <v>0</v>
      </c>
      <c r="AT615">
        <v>0</v>
      </c>
      <c r="AU615">
        <v>100</v>
      </c>
      <c r="AV615">
        <v>100</v>
      </c>
      <c r="AW615">
        <v>0</v>
      </c>
      <c r="AX615">
        <v>0</v>
      </c>
      <c r="AY615">
        <v>0</v>
      </c>
      <c r="BB615">
        <v>0</v>
      </c>
      <c r="BC615">
        <v>0</v>
      </c>
      <c r="BD615">
        <v>0</v>
      </c>
    </row>
    <row r="616" spans="1:56" hidden="1">
      <c r="A616" t="s">
        <v>2697</v>
      </c>
      <c r="B616" t="s">
        <v>2698</v>
      </c>
      <c r="C616" t="s">
        <v>1773</v>
      </c>
      <c r="D616" s="88" t="s">
        <v>937</v>
      </c>
      <c r="F616">
        <v>1</v>
      </c>
      <c r="G616">
        <v>28.6</v>
      </c>
      <c r="H616" s="81" t="s">
        <v>3311</v>
      </c>
      <c r="I616" s="81"/>
      <c r="J616" s="91">
        <v>28.6</v>
      </c>
      <c r="L616" s="78" t="e">
        <f>VLOOKUP(A616,Feuil2!$A$2:$BN$2000,66,FALSE)</f>
        <v>#N/A</v>
      </c>
      <c r="M616">
        <v>1.3111888</v>
      </c>
      <c r="N616" t="e">
        <f t="shared" si="32"/>
        <v>#N/A</v>
      </c>
      <c r="O616" s="45">
        <v>1.33</v>
      </c>
      <c r="P616">
        <v>37.5</v>
      </c>
      <c r="Q616" s="83">
        <f t="shared" si="34"/>
        <v>38.038000000000004</v>
      </c>
      <c r="R616">
        <v>45</v>
      </c>
      <c r="S616" s="45">
        <f t="shared" si="33"/>
        <v>45.645600000000002</v>
      </c>
      <c r="AF616">
        <v>1</v>
      </c>
      <c r="AO616">
        <v>0</v>
      </c>
      <c r="AP616">
        <v>0</v>
      </c>
      <c r="AS616">
        <v>0</v>
      </c>
      <c r="AT616">
        <v>0</v>
      </c>
      <c r="AU616">
        <v>100</v>
      </c>
      <c r="AV616">
        <v>100</v>
      </c>
      <c r="AW616">
        <v>0</v>
      </c>
      <c r="AX616">
        <v>0</v>
      </c>
      <c r="AY616">
        <v>0</v>
      </c>
      <c r="BB616">
        <v>0</v>
      </c>
      <c r="BC616">
        <v>0</v>
      </c>
      <c r="BD616">
        <v>0</v>
      </c>
    </row>
    <row r="617" spans="1:56" hidden="1">
      <c r="A617" t="s">
        <v>2699</v>
      </c>
      <c r="B617" t="s">
        <v>2700</v>
      </c>
      <c r="C617" t="s">
        <v>1773</v>
      </c>
      <c r="D617" s="88" t="s">
        <v>937</v>
      </c>
      <c r="F617">
        <v>1</v>
      </c>
      <c r="G617">
        <v>28.6</v>
      </c>
      <c r="H617" s="81" t="s">
        <v>3311</v>
      </c>
      <c r="I617" s="81"/>
      <c r="J617" s="91">
        <v>28.6</v>
      </c>
      <c r="L617" s="78" t="e">
        <f>VLOOKUP(A617,Feuil2!$A$2:$BN$2000,66,FALSE)</f>
        <v>#N/A</v>
      </c>
      <c r="M617">
        <v>1.3111888</v>
      </c>
      <c r="N617" t="e">
        <f t="shared" si="32"/>
        <v>#N/A</v>
      </c>
      <c r="O617" s="45">
        <v>1.33</v>
      </c>
      <c r="P617">
        <v>37.5</v>
      </c>
      <c r="Q617" s="83">
        <f t="shared" si="34"/>
        <v>38.038000000000004</v>
      </c>
      <c r="R617">
        <v>45</v>
      </c>
      <c r="S617" s="45">
        <f t="shared" si="33"/>
        <v>45.645600000000002</v>
      </c>
      <c r="AF617">
        <v>1</v>
      </c>
      <c r="AO617">
        <v>0</v>
      </c>
      <c r="AP617">
        <v>0</v>
      </c>
      <c r="AS617">
        <v>0</v>
      </c>
      <c r="AT617">
        <v>0</v>
      </c>
      <c r="AU617">
        <v>100</v>
      </c>
      <c r="AV617">
        <v>100</v>
      </c>
      <c r="AW617">
        <v>0</v>
      </c>
      <c r="AX617">
        <v>0</v>
      </c>
      <c r="AY617">
        <v>0</v>
      </c>
      <c r="BB617">
        <v>0</v>
      </c>
      <c r="BC617">
        <v>0</v>
      </c>
      <c r="BD617">
        <v>0</v>
      </c>
    </row>
    <row r="618" spans="1:56" hidden="1">
      <c r="A618" t="s">
        <v>2701</v>
      </c>
      <c r="B618" t="s">
        <v>2702</v>
      </c>
      <c r="C618" t="s">
        <v>1773</v>
      </c>
      <c r="D618" s="88" t="s">
        <v>937</v>
      </c>
      <c r="F618">
        <v>1</v>
      </c>
      <c r="G618">
        <v>28.6</v>
      </c>
      <c r="H618" s="81" t="s">
        <v>3311</v>
      </c>
      <c r="I618" s="81"/>
      <c r="J618" s="91">
        <v>28.6</v>
      </c>
      <c r="L618" s="78" t="e">
        <f>VLOOKUP(A618,Feuil2!$A$2:$BN$2000,66,FALSE)</f>
        <v>#N/A</v>
      </c>
      <c r="M618">
        <v>1.3111888</v>
      </c>
      <c r="N618" t="e">
        <f t="shared" si="32"/>
        <v>#N/A</v>
      </c>
      <c r="O618" s="45">
        <v>1.33</v>
      </c>
      <c r="P618">
        <v>37.5</v>
      </c>
      <c r="Q618" s="83">
        <f t="shared" si="34"/>
        <v>38.038000000000004</v>
      </c>
      <c r="R618">
        <v>45</v>
      </c>
      <c r="S618" s="45">
        <f t="shared" si="33"/>
        <v>45.645600000000002</v>
      </c>
      <c r="AF618">
        <v>1</v>
      </c>
      <c r="AO618">
        <v>0</v>
      </c>
      <c r="AP618">
        <v>0</v>
      </c>
      <c r="AS618">
        <v>0</v>
      </c>
      <c r="AT618">
        <v>0</v>
      </c>
      <c r="AU618">
        <v>100</v>
      </c>
      <c r="AV618">
        <v>100</v>
      </c>
      <c r="AW618">
        <v>0</v>
      </c>
      <c r="AX618">
        <v>0</v>
      </c>
      <c r="AY618">
        <v>0</v>
      </c>
      <c r="BB618">
        <v>0</v>
      </c>
      <c r="BC618">
        <v>0</v>
      </c>
      <c r="BD618">
        <v>0</v>
      </c>
    </row>
    <row r="619" spans="1:56" hidden="1">
      <c r="A619" t="s">
        <v>2703</v>
      </c>
      <c r="B619" t="s">
        <v>2704</v>
      </c>
      <c r="C619" t="s">
        <v>1773</v>
      </c>
      <c r="D619" s="88" t="s">
        <v>937</v>
      </c>
      <c r="F619">
        <v>1</v>
      </c>
      <c r="G619">
        <v>28.6</v>
      </c>
      <c r="H619" s="81" t="s">
        <v>3311</v>
      </c>
      <c r="I619" s="81"/>
      <c r="J619" s="91">
        <v>28.6</v>
      </c>
      <c r="L619" s="78" t="e">
        <f>VLOOKUP(A619,Feuil2!$A$2:$BN$2000,66,FALSE)</f>
        <v>#N/A</v>
      </c>
      <c r="M619">
        <v>1.3111888</v>
      </c>
      <c r="N619" t="e">
        <f t="shared" si="32"/>
        <v>#N/A</v>
      </c>
      <c r="O619" s="45">
        <v>1.33</v>
      </c>
      <c r="P619">
        <v>37.5</v>
      </c>
      <c r="Q619" s="83">
        <f t="shared" si="34"/>
        <v>38.038000000000004</v>
      </c>
      <c r="R619">
        <v>45</v>
      </c>
      <c r="S619" s="45">
        <f t="shared" si="33"/>
        <v>45.645600000000002</v>
      </c>
      <c r="AF619">
        <v>1</v>
      </c>
      <c r="AO619">
        <v>0</v>
      </c>
      <c r="AP619">
        <v>0</v>
      </c>
      <c r="AS619">
        <v>0</v>
      </c>
      <c r="AT619">
        <v>0</v>
      </c>
      <c r="AU619">
        <v>100</v>
      </c>
      <c r="AV619">
        <v>100</v>
      </c>
      <c r="AW619">
        <v>0</v>
      </c>
      <c r="AX619">
        <v>0</v>
      </c>
      <c r="AY619">
        <v>0</v>
      </c>
      <c r="BB619">
        <v>0</v>
      </c>
      <c r="BC619">
        <v>0</v>
      </c>
      <c r="BD619">
        <v>0</v>
      </c>
    </row>
    <row r="620" spans="1:56" hidden="1">
      <c r="A620" t="s">
        <v>2705</v>
      </c>
      <c r="B620" t="s">
        <v>2706</v>
      </c>
      <c r="C620" t="s">
        <v>1773</v>
      </c>
      <c r="D620" s="88" t="s">
        <v>937</v>
      </c>
      <c r="F620">
        <v>1</v>
      </c>
      <c r="G620">
        <v>28.6</v>
      </c>
      <c r="H620" s="81" t="s">
        <v>3311</v>
      </c>
      <c r="I620" s="81"/>
      <c r="J620" s="91">
        <v>28.6</v>
      </c>
      <c r="L620" s="78" t="e">
        <f>VLOOKUP(A620,Feuil2!$A$2:$BN$2000,66,FALSE)</f>
        <v>#N/A</v>
      </c>
      <c r="M620">
        <v>1.3111888</v>
      </c>
      <c r="N620" t="e">
        <f t="shared" si="32"/>
        <v>#N/A</v>
      </c>
      <c r="O620" s="45">
        <v>1.33</v>
      </c>
      <c r="P620">
        <v>37.5</v>
      </c>
      <c r="Q620" s="83">
        <f t="shared" si="34"/>
        <v>38.038000000000004</v>
      </c>
      <c r="R620">
        <v>45</v>
      </c>
      <c r="S620" s="45">
        <f t="shared" si="33"/>
        <v>45.645600000000002</v>
      </c>
      <c r="AF620">
        <v>1</v>
      </c>
      <c r="AO620">
        <v>0</v>
      </c>
      <c r="AP620">
        <v>0</v>
      </c>
      <c r="AS620">
        <v>0</v>
      </c>
      <c r="AT620">
        <v>0</v>
      </c>
      <c r="AU620">
        <v>100</v>
      </c>
      <c r="AV620">
        <v>100</v>
      </c>
      <c r="AW620">
        <v>0</v>
      </c>
      <c r="AX620">
        <v>0</v>
      </c>
      <c r="AY620">
        <v>0</v>
      </c>
      <c r="BB620">
        <v>0</v>
      </c>
      <c r="BC620">
        <v>0</v>
      </c>
      <c r="BD620">
        <v>0</v>
      </c>
    </row>
    <row r="621" spans="1:56" hidden="1">
      <c r="A621" t="s">
        <v>796</v>
      </c>
      <c r="B621" t="s">
        <v>797</v>
      </c>
      <c r="C621" t="s">
        <v>1758</v>
      </c>
      <c r="D621" s="88" t="s">
        <v>937</v>
      </c>
      <c r="E621" t="s">
        <v>931</v>
      </c>
      <c r="F621">
        <v>1</v>
      </c>
      <c r="G621">
        <v>40</v>
      </c>
      <c r="H621" s="81" t="s">
        <v>3311</v>
      </c>
      <c r="I621" s="81"/>
      <c r="J621" s="91">
        <v>40</v>
      </c>
      <c r="L621" s="78">
        <f>VLOOKUP(A621,Feuil2!$A$2:$BN$2000,66,FALSE)</f>
        <v>2</v>
      </c>
      <c r="M621">
        <v>2.1564999999999999</v>
      </c>
      <c r="N621">
        <f t="shared" si="32"/>
        <v>-0.15649999999999986</v>
      </c>
      <c r="O621" s="45">
        <v>2.25</v>
      </c>
      <c r="P621">
        <v>86.26</v>
      </c>
      <c r="Q621" s="83">
        <f t="shared" si="34"/>
        <v>90</v>
      </c>
      <c r="R621">
        <v>103.51</v>
      </c>
      <c r="S621" s="45">
        <f t="shared" si="33"/>
        <v>108</v>
      </c>
      <c r="AF621">
        <v>1</v>
      </c>
      <c r="AG621">
        <v>479</v>
      </c>
      <c r="AO621">
        <v>0</v>
      </c>
      <c r="AP621">
        <v>0</v>
      </c>
      <c r="AS621">
        <v>0</v>
      </c>
      <c r="AT621">
        <v>0</v>
      </c>
      <c r="AU621">
        <v>100</v>
      </c>
      <c r="AV621">
        <v>100</v>
      </c>
      <c r="AW621">
        <v>0</v>
      </c>
      <c r="AX621">
        <v>0</v>
      </c>
      <c r="AY621">
        <v>0</v>
      </c>
      <c r="BB621">
        <v>0</v>
      </c>
      <c r="BC621">
        <v>0</v>
      </c>
      <c r="BD621">
        <v>0</v>
      </c>
    </row>
    <row r="622" spans="1:56" hidden="1">
      <c r="A622" t="s">
        <v>798</v>
      </c>
      <c r="B622" t="s">
        <v>798</v>
      </c>
      <c r="C622" t="s">
        <v>1758</v>
      </c>
      <c r="D622" s="88" t="s">
        <v>937</v>
      </c>
      <c r="F622">
        <v>1</v>
      </c>
      <c r="G622">
        <v>349</v>
      </c>
      <c r="H622" s="81" t="s">
        <v>3311</v>
      </c>
      <c r="I622" s="81"/>
      <c r="J622" s="91">
        <v>349</v>
      </c>
      <c r="L622" s="78">
        <f>VLOOKUP(A622,Feuil2!$A$2:$BN$2000,66,FALSE)</f>
        <v>1.25</v>
      </c>
      <c r="M622">
        <v>1.25</v>
      </c>
      <c r="N622">
        <f t="shared" si="32"/>
        <v>0</v>
      </c>
      <c r="O622" s="45">
        <f>IF(L622=M622,L622,"")</f>
        <v>1.25</v>
      </c>
      <c r="P622">
        <v>436.25</v>
      </c>
      <c r="Q622" s="83">
        <f t="shared" si="34"/>
        <v>436.25</v>
      </c>
      <c r="R622">
        <v>523.5</v>
      </c>
      <c r="S622" s="45">
        <f t="shared" si="33"/>
        <v>523.5</v>
      </c>
      <c r="AF622">
        <v>1</v>
      </c>
      <c r="AG622">
        <v>481</v>
      </c>
      <c r="AO622">
        <v>0</v>
      </c>
      <c r="AP622">
        <v>0</v>
      </c>
      <c r="AS622">
        <v>0</v>
      </c>
      <c r="AT622">
        <v>0</v>
      </c>
      <c r="AU622">
        <v>100</v>
      </c>
      <c r="AV622">
        <v>100</v>
      </c>
      <c r="AW622">
        <v>0</v>
      </c>
      <c r="AX622">
        <v>0</v>
      </c>
      <c r="AY622">
        <v>0</v>
      </c>
      <c r="BB622">
        <v>0</v>
      </c>
      <c r="BC622">
        <v>0</v>
      </c>
      <c r="BD622">
        <v>0</v>
      </c>
    </row>
    <row r="623" spans="1:56" hidden="1">
      <c r="A623" t="s">
        <v>414</v>
      </c>
      <c r="B623" t="s">
        <v>415</v>
      </c>
      <c r="C623" t="s">
        <v>1994</v>
      </c>
      <c r="D623" s="88" t="s">
        <v>937</v>
      </c>
      <c r="E623" t="s">
        <v>931</v>
      </c>
      <c r="F623">
        <v>1</v>
      </c>
      <c r="G623">
        <v>26.4</v>
      </c>
      <c r="H623" s="81" t="s">
        <v>3311</v>
      </c>
      <c r="I623" s="81"/>
      <c r="J623" s="91">
        <v>8.9</v>
      </c>
      <c r="L623" s="78">
        <f>VLOOKUP(A623,Feuil2!$A$2:$BN$2000,66,FALSE)</f>
        <v>1.5</v>
      </c>
      <c r="M623">
        <v>1.5</v>
      </c>
      <c r="N623">
        <f t="shared" si="32"/>
        <v>0</v>
      </c>
      <c r="O623" s="45">
        <f>IF(L623=M623,L623,"")</f>
        <v>1.5</v>
      </c>
      <c r="P623">
        <v>39.6</v>
      </c>
      <c r="Q623" s="83">
        <f t="shared" si="34"/>
        <v>13.350000000000001</v>
      </c>
      <c r="R623">
        <v>47.52</v>
      </c>
      <c r="S623" s="45">
        <f t="shared" si="33"/>
        <v>16.02</v>
      </c>
      <c r="AF623">
        <v>1</v>
      </c>
      <c r="AG623">
        <v>555</v>
      </c>
      <c r="AO623">
        <v>0</v>
      </c>
      <c r="AP623">
        <v>0</v>
      </c>
      <c r="AS623">
        <v>0</v>
      </c>
      <c r="AT623">
        <v>0</v>
      </c>
      <c r="AU623">
        <v>100</v>
      </c>
      <c r="AV623">
        <v>100</v>
      </c>
      <c r="AW623">
        <v>0</v>
      </c>
      <c r="AX623">
        <v>0</v>
      </c>
      <c r="AY623">
        <v>0</v>
      </c>
      <c r="BB623">
        <v>0</v>
      </c>
      <c r="BC623">
        <v>0</v>
      </c>
      <c r="BD623">
        <v>0</v>
      </c>
    </row>
    <row r="624" spans="1:56" hidden="1">
      <c r="A624" t="s">
        <v>2284</v>
      </c>
      <c r="B624" t="s">
        <v>2285</v>
      </c>
      <c r="C624" t="s">
        <v>2018</v>
      </c>
      <c r="D624" s="88" t="s">
        <v>937</v>
      </c>
      <c r="E624" t="s">
        <v>1495</v>
      </c>
      <c r="F624">
        <v>0.04</v>
      </c>
      <c r="G624">
        <v>0.70099999999999996</v>
      </c>
      <c r="H624" s="81" t="s">
        <v>3308</v>
      </c>
      <c r="I624" s="81"/>
      <c r="J624" s="91">
        <v>0.78200000000000003</v>
      </c>
      <c r="L624" s="78">
        <f>VLOOKUP(A624,Feuil2!$A$2:$BN$2000,66,FALSE)</f>
        <v>0</v>
      </c>
      <c r="M624">
        <v>2.1911554999999998</v>
      </c>
      <c r="N624">
        <f t="shared" si="32"/>
        <v>-2.1911554999999998</v>
      </c>
      <c r="O624" s="45">
        <f>2*25</f>
        <v>50</v>
      </c>
      <c r="P624">
        <v>38.4</v>
      </c>
      <c r="Q624" s="83">
        <f t="shared" si="34"/>
        <v>39.1</v>
      </c>
      <c r="R624">
        <v>46.08</v>
      </c>
      <c r="S624" s="45">
        <f t="shared" si="33"/>
        <v>46.92</v>
      </c>
      <c r="AF624">
        <v>1</v>
      </c>
      <c r="AO624">
        <v>0</v>
      </c>
      <c r="AP624">
        <v>0</v>
      </c>
      <c r="AS624">
        <v>0</v>
      </c>
      <c r="AT624">
        <v>0</v>
      </c>
      <c r="AU624">
        <v>100</v>
      </c>
      <c r="AV624">
        <v>100</v>
      </c>
      <c r="AW624">
        <v>0</v>
      </c>
      <c r="AX624">
        <v>0</v>
      </c>
      <c r="AY624">
        <v>0</v>
      </c>
      <c r="BB624">
        <v>0</v>
      </c>
      <c r="BC624">
        <v>0</v>
      </c>
      <c r="BD624">
        <v>0</v>
      </c>
    </row>
    <row r="625" spans="1:57" hidden="1">
      <c r="A625" t="s">
        <v>2368</v>
      </c>
      <c r="B625" t="s">
        <v>2369</v>
      </c>
      <c r="C625" t="s">
        <v>2018</v>
      </c>
      <c r="D625" s="88" t="s">
        <v>937</v>
      </c>
      <c r="E625" t="s">
        <v>1495</v>
      </c>
      <c r="F625">
        <v>0.01</v>
      </c>
      <c r="G625">
        <v>0.70099999999999996</v>
      </c>
      <c r="H625" s="81" t="s">
        <v>3308</v>
      </c>
      <c r="I625" s="81"/>
      <c r="J625" s="91">
        <v>0.78200000000000003</v>
      </c>
      <c r="L625" s="78">
        <f>VLOOKUP(A625,Feuil2!$A$2:$BN$2000,66,FALSE)</f>
        <v>0</v>
      </c>
      <c r="M625">
        <v>2.0542083</v>
      </c>
      <c r="N625">
        <f t="shared" si="32"/>
        <v>-2.0542083</v>
      </c>
      <c r="O625" s="45">
        <f>2*100</f>
        <v>200</v>
      </c>
      <c r="P625">
        <v>144</v>
      </c>
      <c r="Q625" s="83">
        <f t="shared" si="34"/>
        <v>156.4</v>
      </c>
      <c r="R625">
        <v>172.8</v>
      </c>
      <c r="S625" s="45">
        <f t="shared" si="33"/>
        <v>187.68</v>
      </c>
      <c r="AF625">
        <v>1</v>
      </c>
      <c r="AO625">
        <v>0</v>
      </c>
      <c r="AP625">
        <v>0</v>
      </c>
      <c r="AS625">
        <v>0</v>
      </c>
      <c r="AT625">
        <v>0</v>
      </c>
      <c r="AU625">
        <v>100</v>
      </c>
      <c r="AV625">
        <v>100</v>
      </c>
      <c r="AW625">
        <v>0</v>
      </c>
      <c r="AX625">
        <v>0</v>
      </c>
      <c r="AY625">
        <v>0</v>
      </c>
      <c r="BB625">
        <v>0</v>
      </c>
      <c r="BC625">
        <v>0</v>
      </c>
      <c r="BD625">
        <v>0</v>
      </c>
    </row>
    <row r="626" spans="1:57" hidden="1">
      <c r="A626" t="s">
        <v>2374</v>
      </c>
      <c r="B626" t="s">
        <v>2375</v>
      </c>
      <c r="C626" t="s">
        <v>2018</v>
      </c>
      <c r="D626" s="88" t="s">
        <v>937</v>
      </c>
      <c r="E626" t="s">
        <v>1495</v>
      </c>
      <c r="F626">
        <v>0.02</v>
      </c>
      <c r="G626">
        <v>0.70099999999999996</v>
      </c>
      <c r="H626" s="81" t="s">
        <v>3308</v>
      </c>
      <c r="I626" s="81"/>
      <c r="J626" s="91">
        <v>0.78200000000000003</v>
      </c>
      <c r="L626" s="78">
        <f>VLOOKUP(A626,Feuil2!$A$2:$BN$2000,66,FALSE)</f>
        <v>0</v>
      </c>
      <c r="M626">
        <v>1.5600571000000001</v>
      </c>
      <c r="N626">
        <f t="shared" si="32"/>
        <v>-1.5600571000000001</v>
      </c>
      <c r="O626" s="45">
        <f>1.5*50</f>
        <v>75</v>
      </c>
      <c r="P626">
        <v>54.68</v>
      </c>
      <c r="Q626" s="83">
        <f t="shared" si="34"/>
        <v>58.650000000000006</v>
      </c>
      <c r="R626">
        <v>65.616</v>
      </c>
      <c r="S626" s="45">
        <f t="shared" si="33"/>
        <v>70.38000000000001</v>
      </c>
      <c r="AF626">
        <v>1</v>
      </c>
      <c r="AO626">
        <v>0</v>
      </c>
      <c r="AP626">
        <v>0</v>
      </c>
      <c r="AS626">
        <v>0</v>
      </c>
      <c r="AT626">
        <v>0</v>
      </c>
      <c r="AU626">
        <v>100</v>
      </c>
      <c r="AV626">
        <v>100</v>
      </c>
      <c r="AW626">
        <v>0</v>
      </c>
      <c r="AX626">
        <v>0</v>
      </c>
      <c r="AY626">
        <v>0</v>
      </c>
      <c r="BB626">
        <v>0</v>
      </c>
      <c r="BC626">
        <v>0</v>
      </c>
      <c r="BD626">
        <v>0</v>
      </c>
    </row>
    <row r="627" spans="1:57" hidden="1">
      <c r="A627" t="s">
        <v>2772</v>
      </c>
      <c r="B627" t="s">
        <v>2773</v>
      </c>
      <c r="C627" t="s">
        <v>2018</v>
      </c>
      <c r="D627" s="88" t="s">
        <v>937</v>
      </c>
      <c r="E627" t="s">
        <v>1515</v>
      </c>
      <c r="F627">
        <v>0.02</v>
      </c>
      <c r="G627">
        <v>1.135</v>
      </c>
      <c r="H627" s="81" t="s">
        <v>3311</v>
      </c>
      <c r="I627" s="81"/>
      <c r="J627" s="91">
        <v>1.135</v>
      </c>
      <c r="L627" s="78" t="e">
        <f>VLOOKUP(A627,Feuil2!$A$2:$BN$2000,66,FALSE)</f>
        <v>#N/A</v>
      </c>
      <c r="M627">
        <v>1.56</v>
      </c>
      <c r="N627" t="e">
        <f t="shared" si="32"/>
        <v>#N/A</v>
      </c>
      <c r="O627" s="45">
        <f>1.5*50</f>
        <v>75</v>
      </c>
      <c r="P627">
        <v>88.53</v>
      </c>
      <c r="Q627" s="83">
        <f t="shared" si="34"/>
        <v>85.125</v>
      </c>
      <c r="R627">
        <v>106.236</v>
      </c>
      <c r="S627" s="45">
        <f t="shared" si="33"/>
        <v>102.14999999999999</v>
      </c>
      <c r="AF627">
        <v>1</v>
      </c>
      <c r="AO627">
        <v>0</v>
      </c>
      <c r="AP627">
        <v>0</v>
      </c>
      <c r="AS627">
        <v>0</v>
      </c>
      <c r="AT627">
        <v>0</v>
      </c>
      <c r="AU627">
        <v>100</v>
      </c>
      <c r="AV627">
        <v>100</v>
      </c>
      <c r="AW627">
        <v>0</v>
      </c>
      <c r="AX627">
        <v>0</v>
      </c>
      <c r="AY627">
        <v>0</v>
      </c>
      <c r="BB627">
        <v>0</v>
      </c>
      <c r="BC627">
        <v>0</v>
      </c>
      <c r="BD627">
        <v>0</v>
      </c>
    </row>
    <row r="628" spans="1:57" hidden="1">
      <c r="A628" t="s">
        <v>2774</v>
      </c>
      <c r="B628" t="s">
        <v>2775</v>
      </c>
      <c r="C628" t="s">
        <v>2018</v>
      </c>
      <c r="D628" s="88" t="s">
        <v>937</v>
      </c>
      <c r="E628" t="s">
        <v>1495</v>
      </c>
      <c r="F628">
        <v>0.01</v>
      </c>
      <c r="G628">
        <v>1.135</v>
      </c>
      <c r="H628" s="81" t="s">
        <v>3311</v>
      </c>
      <c r="I628" s="81"/>
      <c r="J628" s="91">
        <v>1.135</v>
      </c>
      <c r="L628" s="78" t="e">
        <f>VLOOKUP(A628,Feuil2!$A$2:$BN$2000,66,FALSE)</f>
        <v>#N/A</v>
      </c>
      <c r="M628">
        <v>1.56</v>
      </c>
      <c r="N628" t="e">
        <f t="shared" si="32"/>
        <v>#N/A</v>
      </c>
      <c r="O628" s="45">
        <f>1.5*100</f>
        <v>150</v>
      </c>
      <c r="P628">
        <v>177.06</v>
      </c>
      <c r="Q628" s="83">
        <f t="shared" si="34"/>
        <v>170.25</v>
      </c>
      <c r="R628">
        <v>212.47200000000001</v>
      </c>
      <c r="S628" s="45">
        <f t="shared" si="33"/>
        <v>204.29999999999998</v>
      </c>
      <c r="AF628">
        <v>1</v>
      </c>
      <c r="AO628">
        <v>0</v>
      </c>
      <c r="AP628">
        <v>0</v>
      </c>
      <c r="AS628">
        <v>0</v>
      </c>
      <c r="AT628">
        <v>0</v>
      </c>
      <c r="AU628">
        <v>100</v>
      </c>
      <c r="AV628">
        <v>100</v>
      </c>
      <c r="AW628">
        <v>0</v>
      </c>
      <c r="AX628">
        <v>0</v>
      </c>
      <c r="AY628">
        <v>0</v>
      </c>
      <c r="BB628">
        <v>0</v>
      </c>
      <c r="BC628">
        <v>0</v>
      </c>
      <c r="BD628">
        <v>0</v>
      </c>
    </row>
    <row r="629" spans="1:57" hidden="1">
      <c r="A629" t="s">
        <v>2868</v>
      </c>
      <c r="B629" t="s">
        <v>2869</v>
      </c>
      <c r="C629" t="s">
        <v>2018</v>
      </c>
      <c r="D629" s="88" t="s">
        <v>937</v>
      </c>
      <c r="E629" t="s">
        <v>1495</v>
      </c>
      <c r="F629">
        <v>0</v>
      </c>
      <c r="G629">
        <v>0.70099999999999996</v>
      </c>
      <c r="H629" s="81" t="s">
        <v>3308</v>
      </c>
      <c r="I629" s="81"/>
      <c r="J629" s="91">
        <v>0.78200000000000003</v>
      </c>
      <c r="L629" s="78" t="e">
        <f>VLOOKUP(A629,Feuil2!$A$2:$BN$2000,66,FALSE)</f>
        <v>#N/A</v>
      </c>
      <c r="M629">
        <v>1.4329529000000001</v>
      </c>
      <c r="N629" t="e">
        <f t="shared" si="32"/>
        <v>#N/A</v>
      </c>
      <c r="O629" s="45">
        <f>1.5*500</f>
        <v>750</v>
      </c>
      <c r="P629">
        <v>502.25</v>
      </c>
      <c r="Q629" s="83">
        <f t="shared" si="34"/>
        <v>586.5</v>
      </c>
      <c r="R629">
        <v>602.70000000000005</v>
      </c>
      <c r="S629" s="45">
        <f t="shared" si="33"/>
        <v>703.8</v>
      </c>
      <c r="AF629">
        <v>1</v>
      </c>
      <c r="AO629">
        <v>0</v>
      </c>
      <c r="AP629">
        <v>0</v>
      </c>
      <c r="AS629">
        <v>0</v>
      </c>
      <c r="AT629">
        <v>0</v>
      </c>
      <c r="AU629">
        <v>100</v>
      </c>
      <c r="AV629">
        <v>100</v>
      </c>
      <c r="AW629">
        <v>0</v>
      </c>
      <c r="AX629">
        <v>0</v>
      </c>
      <c r="AY629">
        <v>0</v>
      </c>
      <c r="BB629">
        <v>0</v>
      </c>
      <c r="BC629">
        <v>0</v>
      </c>
      <c r="BD629">
        <v>0</v>
      </c>
    </row>
    <row r="630" spans="1:57" hidden="1">
      <c r="A630" t="s">
        <v>790</v>
      </c>
      <c r="B630" t="s">
        <v>791</v>
      </c>
      <c r="C630" t="s">
        <v>2068</v>
      </c>
      <c r="D630" s="88" t="s">
        <v>937</v>
      </c>
      <c r="E630" t="s">
        <v>931</v>
      </c>
      <c r="F630">
        <v>1</v>
      </c>
      <c r="G630">
        <v>48.49</v>
      </c>
      <c r="H630" s="81" t="s">
        <v>3311</v>
      </c>
      <c r="I630" s="81"/>
      <c r="J630" s="91">
        <v>48.49</v>
      </c>
      <c r="L630" s="78">
        <f>VLOOKUP(A630,Feuil2!$A$2:$BN$2000,66,FALSE)</f>
        <v>1.33</v>
      </c>
      <c r="M630">
        <v>1.3299649</v>
      </c>
      <c r="N630">
        <f t="shared" si="32"/>
        <v>3.5100000000065634E-5</v>
      </c>
      <c r="O630" s="45">
        <v>1.33</v>
      </c>
      <c r="P630">
        <v>64.489999999999995</v>
      </c>
      <c r="Q630" s="83">
        <f t="shared" si="34"/>
        <v>64.491700000000009</v>
      </c>
      <c r="R630">
        <v>77.39</v>
      </c>
      <c r="S630" s="45">
        <f t="shared" si="33"/>
        <v>77.390040000000013</v>
      </c>
      <c r="AF630">
        <v>1</v>
      </c>
      <c r="AG630">
        <v>553</v>
      </c>
      <c r="AO630">
        <v>0</v>
      </c>
      <c r="AP630">
        <v>0</v>
      </c>
      <c r="AS630">
        <v>0</v>
      </c>
      <c r="AT630">
        <v>0</v>
      </c>
      <c r="AU630">
        <v>100</v>
      </c>
      <c r="AV630">
        <v>100</v>
      </c>
      <c r="AW630">
        <v>0</v>
      </c>
      <c r="AX630">
        <v>0</v>
      </c>
      <c r="AY630">
        <v>0</v>
      </c>
      <c r="BB630">
        <v>0</v>
      </c>
      <c r="BC630">
        <v>0</v>
      </c>
      <c r="BD630">
        <v>0</v>
      </c>
    </row>
    <row r="631" spans="1:57" hidden="1">
      <c r="A631" t="s">
        <v>2784</v>
      </c>
      <c r="B631" t="s">
        <v>2785</v>
      </c>
      <c r="C631" t="s">
        <v>2786</v>
      </c>
      <c r="D631" s="88" t="s">
        <v>937</v>
      </c>
      <c r="E631" t="s">
        <v>1827</v>
      </c>
      <c r="F631">
        <v>1</v>
      </c>
      <c r="G631">
        <v>131</v>
      </c>
      <c r="H631" s="81"/>
      <c r="I631" s="81"/>
      <c r="J631" s="91"/>
      <c r="L631" s="78" t="e">
        <f>VLOOKUP(A631,Feuil2!$A$2:$BN$2000,66,FALSE)</f>
        <v>#N/A</v>
      </c>
      <c r="M631">
        <v>1.5</v>
      </c>
      <c r="N631" t="e">
        <f t="shared" si="32"/>
        <v>#N/A</v>
      </c>
      <c r="O631" s="45" t="e">
        <f>IF(L631=M631,L631,"")</f>
        <v>#N/A</v>
      </c>
      <c r="P631">
        <v>196.5</v>
      </c>
      <c r="Q631" s="83" t="e">
        <f t="shared" si="34"/>
        <v>#N/A</v>
      </c>
      <c r="R631">
        <v>235.8</v>
      </c>
      <c r="S631" s="45" t="e">
        <f t="shared" si="33"/>
        <v>#N/A</v>
      </c>
      <c r="AO631">
        <v>0</v>
      </c>
      <c r="AP631">
        <v>0</v>
      </c>
      <c r="AS631">
        <v>0</v>
      </c>
      <c r="AT631">
        <v>0</v>
      </c>
      <c r="AU631">
        <v>100</v>
      </c>
      <c r="AV631">
        <v>100</v>
      </c>
      <c r="AW631">
        <v>0</v>
      </c>
      <c r="AX631">
        <v>0</v>
      </c>
      <c r="AY631">
        <v>0</v>
      </c>
      <c r="BB631">
        <v>0</v>
      </c>
      <c r="BC631">
        <v>0</v>
      </c>
      <c r="BD631">
        <v>0</v>
      </c>
      <c r="BE631" t="s">
        <v>2787</v>
      </c>
    </row>
    <row r="632" spans="1:57" hidden="1">
      <c r="A632" t="s">
        <v>2788</v>
      </c>
      <c r="B632" t="s">
        <v>2789</v>
      </c>
      <c r="C632" t="s">
        <v>2786</v>
      </c>
      <c r="D632" s="88" t="s">
        <v>937</v>
      </c>
      <c r="E632" t="s">
        <v>1827</v>
      </c>
      <c r="F632">
        <v>1</v>
      </c>
      <c r="G632">
        <v>278</v>
      </c>
      <c r="H632" s="81"/>
      <c r="I632" s="81"/>
      <c r="J632" s="91"/>
      <c r="L632" s="78" t="e">
        <f>VLOOKUP(A632,Feuil2!$A$2:$BN$2000,66,FALSE)</f>
        <v>#N/A</v>
      </c>
      <c r="M632">
        <v>1.5</v>
      </c>
      <c r="N632" t="e">
        <f t="shared" si="32"/>
        <v>#N/A</v>
      </c>
      <c r="O632" s="45" t="e">
        <f>IF(L632=M632,L632,"")</f>
        <v>#N/A</v>
      </c>
      <c r="P632">
        <v>417</v>
      </c>
      <c r="Q632" s="83" t="e">
        <f t="shared" si="34"/>
        <v>#N/A</v>
      </c>
      <c r="R632">
        <v>500.4</v>
      </c>
      <c r="S632" s="45" t="e">
        <f t="shared" si="33"/>
        <v>#N/A</v>
      </c>
      <c r="AO632">
        <v>0</v>
      </c>
      <c r="AP632">
        <v>0</v>
      </c>
      <c r="AS632">
        <v>0</v>
      </c>
      <c r="AT632">
        <v>0</v>
      </c>
      <c r="AU632">
        <v>100</v>
      </c>
      <c r="AV632">
        <v>100</v>
      </c>
      <c r="AW632">
        <v>0</v>
      </c>
      <c r="AX632">
        <v>0</v>
      </c>
      <c r="AY632">
        <v>0</v>
      </c>
      <c r="BB632">
        <v>0</v>
      </c>
      <c r="BC632">
        <v>0</v>
      </c>
      <c r="BD632">
        <v>0</v>
      </c>
      <c r="BE632" t="s">
        <v>2790</v>
      </c>
    </row>
    <row r="633" spans="1:57" hidden="1">
      <c r="A633" t="s">
        <v>2791</v>
      </c>
      <c r="B633" t="s">
        <v>2792</v>
      </c>
      <c r="C633" t="s">
        <v>2786</v>
      </c>
      <c r="D633" s="88" t="s">
        <v>937</v>
      </c>
      <c r="E633" t="s">
        <v>2793</v>
      </c>
      <c r="F633">
        <v>1</v>
      </c>
      <c r="G633">
        <v>284</v>
      </c>
      <c r="H633" s="81"/>
      <c r="I633" s="81"/>
      <c r="J633" s="91"/>
      <c r="L633" s="78" t="e">
        <f>VLOOKUP(A633,Feuil2!$A$2:$BN$2000,66,FALSE)</f>
        <v>#N/A</v>
      </c>
      <c r="M633">
        <v>1.5</v>
      </c>
      <c r="N633" t="e">
        <f t="shared" si="32"/>
        <v>#N/A</v>
      </c>
      <c r="O633" s="45" t="e">
        <f>IF(L633=M633,L633,"")</f>
        <v>#N/A</v>
      </c>
      <c r="P633">
        <v>426</v>
      </c>
      <c r="Q633" s="83" t="e">
        <f t="shared" si="34"/>
        <v>#N/A</v>
      </c>
      <c r="R633">
        <v>511.2</v>
      </c>
      <c r="S633" s="45" t="e">
        <f t="shared" si="33"/>
        <v>#N/A</v>
      </c>
      <c r="AO633">
        <v>0</v>
      </c>
      <c r="AP633">
        <v>0</v>
      </c>
      <c r="AS633">
        <v>0</v>
      </c>
      <c r="AT633">
        <v>0</v>
      </c>
      <c r="AU633">
        <v>100</v>
      </c>
      <c r="AV633">
        <v>100</v>
      </c>
      <c r="AW633">
        <v>0</v>
      </c>
      <c r="AX633">
        <v>0</v>
      </c>
      <c r="AY633">
        <v>0</v>
      </c>
      <c r="BB633">
        <v>0</v>
      </c>
      <c r="BC633">
        <v>0</v>
      </c>
      <c r="BD633">
        <v>0</v>
      </c>
      <c r="BE633" t="s">
        <v>2794</v>
      </c>
    </row>
    <row r="634" spans="1:57" hidden="1">
      <c r="A634" t="s">
        <v>2797</v>
      </c>
      <c r="B634" t="s">
        <v>2798</v>
      </c>
      <c r="C634" t="s">
        <v>2786</v>
      </c>
      <c r="D634" s="88" t="s">
        <v>937</v>
      </c>
      <c r="E634" t="s">
        <v>1827</v>
      </c>
      <c r="F634">
        <v>1</v>
      </c>
      <c r="G634">
        <v>94</v>
      </c>
      <c r="H634" s="81"/>
      <c r="I634" s="81"/>
      <c r="J634" s="91"/>
      <c r="L634" s="78" t="e">
        <f>VLOOKUP(A634,Feuil2!$A$2:$BN$2000,66,FALSE)</f>
        <v>#N/A</v>
      </c>
      <c r="M634">
        <v>1.5</v>
      </c>
      <c r="N634" t="e">
        <f t="shared" si="32"/>
        <v>#N/A</v>
      </c>
      <c r="O634" s="45" t="e">
        <f>IF(L634=M634,L634,"")</f>
        <v>#N/A</v>
      </c>
      <c r="P634">
        <v>141</v>
      </c>
      <c r="Q634" s="83" t="e">
        <f t="shared" si="34"/>
        <v>#N/A</v>
      </c>
      <c r="R634">
        <v>169.2</v>
      </c>
      <c r="S634" s="45" t="e">
        <f t="shared" si="33"/>
        <v>#N/A</v>
      </c>
      <c r="AO634">
        <v>0</v>
      </c>
      <c r="AP634">
        <v>0</v>
      </c>
      <c r="AS634">
        <v>0</v>
      </c>
      <c r="AT634">
        <v>0</v>
      </c>
      <c r="AU634">
        <v>100</v>
      </c>
      <c r="AV634">
        <v>100</v>
      </c>
      <c r="AW634">
        <v>0</v>
      </c>
      <c r="AX634">
        <v>0</v>
      </c>
      <c r="AY634">
        <v>0</v>
      </c>
      <c r="BB634">
        <v>0</v>
      </c>
      <c r="BC634">
        <v>0</v>
      </c>
      <c r="BD634">
        <v>0</v>
      </c>
    </row>
    <row r="635" spans="1:57" hidden="1">
      <c r="A635" t="s">
        <v>654</v>
      </c>
      <c r="B635" t="s">
        <v>655</v>
      </c>
      <c r="C635" t="s">
        <v>939</v>
      </c>
      <c r="D635" s="88" t="s">
        <v>937</v>
      </c>
      <c r="E635" t="s">
        <v>941</v>
      </c>
      <c r="F635">
        <v>1</v>
      </c>
      <c r="G635">
        <v>2.12</v>
      </c>
      <c r="H635" s="81" t="s">
        <v>3311</v>
      </c>
      <c r="I635" s="86"/>
      <c r="J635" s="91">
        <f>G635*(1+I635)</f>
        <v>2.12</v>
      </c>
      <c r="L635" s="78">
        <f>VLOOKUP(A635,Feuil2!$A$2:$BN$2000,66,FALSE)</f>
        <v>3</v>
      </c>
      <c r="M635">
        <v>2.9103773999999998</v>
      </c>
      <c r="N635">
        <f t="shared" si="32"/>
        <v>8.9622600000000219E-2</v>
      </c>
      <c r="O635" s="45">
        <v>3</v>
      </c>
      <c r="P635">
        <v>6.17</v>
      </c>
      <c r="Q635" s="83">
        <f t="shared" si="34"/>
        <v>6.36</v>
      </c>
      <c r="R635">
        <v>7.4</v>
      </c>
      <c r="S635" s="45">
        <f t="shared" si="33"/>
        <v>7.6319999999999997</v>
      </c>
      <c r="AF635">
        <v>1</v>
      </c>
      <c r="AG635">
        <v>61</v>
      </c>
      <c r="AO635">
        <v>0</v>
      </c>
      <c r="AP635">
        <v>0</v>
      </c>
      <c r="AS635">
        <v>0</v>
      </c>
      <c r="AT635">
        <v>0</v>
      </c>
      <c r="AU635">
        <v>100</v>
      </c>
      <c r="AV635">
        <v>100</v>
      </c>
      <c r="AW635">
        <v>0</v>
      </c>
      <c r="AX635">
        <v>0</v>
      </c>
      <c r="AY635">
        <v>0</v>
      </c>
      <c r="BB635">
        <v>0</v>
      </c>
      <c r="BC635">
        <v>0</v>
      </c>
      <c r="BD635">
        <v>0</v>
      </c>
    </row>
    <row r="636" spans="1:57" hidden="1">
      <c r="A636" t="s">
        <v>418</v>
      </c>
      <c r="B636" t="s">
        <v>1958</v>
      </c>
      <c r="C636" t="s">
        <v>1960</v>
      </c>
      <c r="D636" s="88" t="s">
        <v>937</v>
      </c>
      <c r="F636">
        <v>1</v>
      </c>
      <c r="G636">
        <v>4.6109999999999998</v>
      </c>
      <c r="H636" s="81"/>
      <c r="I636" s="81"/>
      <c r="J636" s="93">
        <f>+G636</f>
        <v>4.6109999999999998</v>
      </c>
      <c r="L636" s="78">
        <f>VLOOKUP(A636,Feuil2!$A$2:$BN$2000,66,FALSE)</f>
        <v>1.5</v>
      </c>
      <c r="M636">
        <v>1.5528085</v>
      </c>
      <c r="N636">
        <f t="shared" si="32"/>
        <v>-5.2808500000000036E-2</v>
      </c>
      <c r="O636" s="45">
        <v>1.55</v>
      </c>
      <c r="P636">
        <v>7.16</v>
      </c>
      <c r="Q636" s="83">
        <f t="shared" si="34"/>
        <v>7.1470500000000001</v>
      </c>
      <c r="R636">
        <v>8.59</v>
      </c>
      <c r="S636" s="45">
        <f t="shared" si="33"/>
        <v>8.5764599999999991</v>
      </c>
      <c r="AF636">
        <v>1</v>
      </c>
      <c r="AG636">
        <v>530</v>
      </c>
      <c r="AO636">
        <v>0</v>
      </c>
      <c r="AP636">
        <v>0</v>
      </c>
      <c r="AS636">
        <v>0</v>
      </c>
      <c r="AT636">
        <v>0</v>
      </c>
      <c r="AU636">
        <v>100</v>
      </c>
      <c r="AV636">
        <v>100</v>
      </c>
      <c r="AW636">
        <v>0</v>
      </c>
      <c r="AX636">
        <v>0</v>
      </c>
      <c r="AY636">
        <v>0</v>
      </c>
      <c r="BB636">
        <v>0</v>
      </c>
      <c r="BC636">
        <v>0</v>
      </c>
      <c r="BD636">
        <v>0</v>
      </c>
    </row>
    <row r="637" spans="1:57" hidden="1">
      <c r="A637" t="s">
        <v>416</v>
      </c>
      <c r="B637" t="s">
        <v>417</v>
      </c>
      <c r="C637" t="s">
        <v>1960</v>
      </c>
      <c r="D637" s="88" t="s">
        <v>937</v>
      </c>
      <c r="F637">
        <v>1</v>
      </c>
      <c r="G637">
        <v>4.71</v>
      </c>
      <c r="H637" s="81"/>
      <c r="I637" s="81"/>
      <c r="J637" s="93">
        <f>G637</f>
        <v>4.71</v>
      </c>
      <c r="L637" s="78">
        <f>VLOOKUP(A637,Feuil2!$A$2:$BN$2000,66,FALSE)</f>
        <v>1.25</v>
      </c>
      <c r="M637">
        <v>1.2505307999999999</v>
      </c>
      <c r="N637">
        <f t="shared" si="32"/>
        <v>-5.3079999999994243E-4</v>
      </c>
      <c r="O637" s="45">
        <v>1.25</v>
      </c>
      <c r="P637">
        <v>5.89</v>
      </c>
      <c r="Q637" s="83">
        <f t="shared" si="34"/>
        <v>5.8875000000000002</v>
      </c>
      <c r="R637">
        <v>7.07</v>
      </c>
      <c r="S637" s="45">
        <f t="shared" si="33"/>
        <v>7.0650000000000004</v>
      </c>
      <c r="AF637">
        <v>1</v>
      </c>
      <c r="AG637">
        <v>529</v>
      </c>
      <c r="AO637">
        <v>0</v>
      </c>
      <c r="AP637">
        <v>0</v>
      </c>
      <c r="AS637">
        <v>0</v>
      </c>
      <c r="AT637">
        <v>0</v>
      </c>
      <c r="AU637">
        <v>100</v>
      </c>
      <c r="AV637">
        <v>100</v>
      </c>
      <c r="AW637">
        <v>0</v>
      </c>
      <c r="AX637">
        <v>0</v>
      </c>
      <c r="AY637">
        <v>0</v>
      </c>
      <c r="BB637">
        <v>0</v>
      </c>
      <c r="BC637">
        <v>0</v>
      </c>
      <c r="BD637">
        <v>0</v>
      </c>
    </row>
    <row r="638" spans="1:57" hidden="1">
      <c r="A638" t="s">
        <v>426</v>
      </c>
      <c r="B638" t="s">
        <v>1019</v>
      </c>
      <c r="C638" t="s">
        <v>1011</v>
      </c>
      <c r="D638" s="88" t="s">
        <v>937</v>
      </c>
      <c r="E638" t="s">
        <v>931</v>
      </c>
      <c r="F638">
        <v>1</v>
      </c>
      <c r="G638">
        <v>18.52</v>
      </c>
      <c r="H638" s="81" t="s">
        <v>3308</v>
      </c>
      <c r="I638" s="86">
        <v>0.1</v>
      </c>
      <c r="J638" s="91">
        <f>G638*1.1</f>
        <v>20.372</v>
      </c>
      <c r="L638" s="78">
        <f>VLOOKUP(A638,Feuil2!$A$2:$BN$2000,66,FALSE)</f>
        <v>1.5</v>
      </c>
      <c r="M638">
        <v>1.4087472999999999</v>
      </c>
      <c r="N638">
        <f t="shared" si="32"/>
        <v>9.1252700000000075E-2</v>
      </c>
      <c r="O638" s="45">
        <v>1.5</v>
      </c>
      <c r="P638">
        <v>26.09</v>
      </c>
      <c r="Q638" s="83">
        <f t="shared" si="34"/>
        <v>30.558</v>
      </c>
      <c r="R638">
        <v>31.31</v>
      </c>
      <c r="S638" s="45">
        <f t="shared" si="33"/>
        <v>36.669599999999996</v>
      </c>
      <c r="AF638">
        <v>1</v>
      </c>
      <c r="AG638">
        <v>62</v>
      </c>
      <c r="AO638">
        <v>0</v>
      </c>
      <c r="AP638">
        <v>0</v>
      </c>
      <c r="AS638">
        <v>0</v>
      </c>
      <c r="AT638">
        <v>0</v>
      </c>
      <c r="AU638">
        <v>100</v>
      </c>
      <c r="AV638">
        <v>100</v>
      </c>
      <c r="AW638">
        <v>0</v>
      </c>
      <c r="AX638">
        <v>0</v>
      </c>
      <c r="AY638">
        <v>0</v>
      </c>
      <c r="BB638">
        <v>0</v>
      </c>
      <c r="BC638">
        <v>0</v>
      </c>
      <c r="BD638">
        <v>0</v>
      </c>
    </row>
    <row r="639" spans="1:57" hidden="1">
      <c r="A639" t="s">
        <v>428</v>
      </c>
      <c r="B639" t="s">
        <v>1152</v>
      </c>
      <c r="C639" t="s">
        <v>1011</v>
      </c>
      <c r="D639" s="88" t="s">
        <v>937</v>
      </c>
      <c r="E639" t="s">
        <v>931</v>
      </c>
      <c r="F639">
        <v>1</v>
      </c>
      <c r="G639">
        <v>24.94</v>
      </c>
      <c r="H639" s="81" t="s">
        <v>3308</v>
      </c>
      <c r="I639" s="86">
        <v>0.1</v>
      </c>
      <c r="J639" s="91">
        <f>G639*1.1</f>
        <v>27.434000000000005</v>
      </c>
      <c r="L639" s="78">
        <f>VLOOKUP(A639,Feuil2!$A$2:$BN$2000,66,FALSE)</f>
        <v>1.5</v>
      </c>
      <c r="M639">
        <v>1.4298316</v>
      </c>
      <c r="N639">
        <f t="shared" si="32"/>
        <v>7.016840000000002E-2</v>
      </c>
      <c r="O639" s="45">
        <v>1.5</v>
      </c>
      <c r="P639">
        <v>35.659999999999997</v>
      </c>
      <c r="Q639" s="83">
        <f t="shared" si="34"/>
        <v>41.15100000000001</v>
      </c>
      <c r="R639">
        <v>42.79</v>
      </c>
      <c r="S639" s="45">
        <f t="shared" si="33"/>
        <v>49.381200000000014</v>
      </c>
      <c r="AF639">
        <v>1</v>
      </c>
      <c r="AG639">
        <v>104</v>
      </c>
      <c r="AO639">
        <v>0</v>
      </c>
      <c r="AP639">
        <v>0</v>
      </c>
      <c r="AS639">
        <v>0</v>
      </c>
      <c r="AT639">
        <v>0</v>
      </c>
      <c r="AU639">
        <v>100</v>
      </c>
      <c r="AV639">
        <v>100</v>
      </c>
      <c r="AW639">
        <v>0</v>
      </c>
      <c r="AX639">
        <v>0</v>
      </c>
      <c r="AY639">
        <v>0</v>
      </c>
      <c r="BB639">
        <v>0</v>
      </c>
      <c r="BC639">
        <v>0</v>
      </c>
      <c r="BD639">
        <v>0</v>
      </c>
    </row>
    <row r="640" spans="1:57" hidden="1">
      <c r="A640" t="s">
        <v>813</v>
      </c>
      <c r="B640" t="s">
        <v>814</v>
      </c>
      <c r="C640" t="s">
        <v>1770</v>
      </c>
      <c r="D640" s="88" t="s">
        <v>937</v>
      </c>
      <c r="E640" t="s">
        <v>931</v>
      </c>
      <c r="F640">
        <v>1</v>
      </c>
      <c r="G640">
        <v>42.45</v>
      </c>
      <c r="H640" s="81" t="s">
        <v>3311</v>
      </c>
      <c r="I640" s="81"/>
      <c r="J640" s="91">
        <v>42.45</v>
      </c>
      <c r="L640" s="78">
        <f>VLOOKUP(A640,Feuil2!$A$2:$BN$2000,66,FALSE)</f>
        <v>1.33</v>
      </c>
      <c r="M640">
        <v>1.3300353</v>
      </c>
      <c r="N640">
        <f t="shared" si="32"/>
        <v>-3.5299999999960363E-5</v>
      </c>
      <c r="O640" s="45">
        <v>1.33</v>
      </c>
      <c r="P640">
        <v>56.46</v>
      </c>
      <c r="Q640" s="83">
        <f t="shared" si="34"/>
        <v>56.458500000000008</v>
      </c>
      <c r="R640">
        <v>67.75</v>
      </c>
      <c r="S640" s="45">
        <f t="shared" si="33"/>
        <v>67.750200000000007</v>
      </c>
      <c r="AF640">
        <v>1</v>
      </c>
      <c r="AG640">
        <v>489</v>
      </c>
      <c r="AO640">
        <v>0</v>
      </c>
      <c r="AP640">
        <v>0</v>
      </c>
      <c r="AS640">
        <v>0</v>
      </c>
      <c r="AT640">
        <v>0</v>
      </c>
      <c r="AU640">
        <v>100</v>
      </c>
      <c r="AV640">
        <v>100</v>
      </c>
      <c r="AW640">
        <v>0</v>
      </c>
      <c r="AX640">
        <v>0</v>
      </c>
      <c r="AY640">
        <v>0</v>
      </c>
      <c r="BB640">
        <v>0</v>
      </c>
      <c r="BC640">
        <v>0</v>
      </c>
      <c r="BD640">
        <v>0</v>
      </c>
    </row>
    <row r="641" spans="1:56" hidden="1">
      <c r="A641" t="s">
        <v>430</v>
      </c>
      <c r="B641" t="s">
        <v>431</v>
      </c>
      <c r="C641" t="s">
        <v>1704</v>
      </c>
      <c r="D641" s="88" t="s">
        <v>937</v>
      </c>
      <c r="E641" t="s">
        <v>931</v>
      </c>
      <c r="F641">
        <v>1</v>
      </c>
      <c r="G641">
        <v>19.21</v>
      </c>
      <c r="H641" s="81" t="s">
        <v>3311</v>
      </c>
      <c r="I641" s="81"/>
      <c r="J641" s="91">
        <v>19.21</v>
      </c>
      <c r="L641" s="78">
        <f>VLOOKUP(A641,Feuil2!$A$2:$BN$2000,66,FALSE)</f>
        <v>1.5</v>
      </c>
      <c r="M641">
        <v>1.5002603000000001</v>
      </c>
      <c r="N641">
        <f t="shared" si="32"/>
        <v>-2.6030000000010212E-4</v>
      </c>
      <c r="O641" s="45">
        <v>1.5</v>
      </c>
      <c r="P641">
        <v>28.82</v>
      </c>
      <c r="Q641" s="83">
        <f t="shared" si="34"/>
        <v>28.815000000000001</v>
      </c>
      <c r="R641">
        <v>34.58</v>
      </c>
      <c r="S641" s="45">
        <f t="shared" si="33"/>
        <v>34.578000000000003</v>
      </c>
      <c r="AF641">
        <v>1</v>
      </c>
      <c r="AG641">
        <v>454</v>
      </c>
      <c r="AO641">
        <v>0</v>
      </c>
      <c r="AP641">
        <v>0</v>
      </c>
      <c r="AS641">
        <v>0</v>
      </c>
      <c r="AT641">
        <v>0</v>
      </c>
      <c r="AU641">
        <v>100</v>
      </c>
      <c r="AV641">
        <v>100</v>
      </c>
      <c r="AW641">
        <v>0</v>
      </c>
      <c r="AX641">
        <v>0</v>
      </c>
      <c r="AY641">
        <v>0</v>
      </c>
      <c r="BB641">
        <v>0</v>
      </c>
      <c r="BC641">
        <v>0</v>
      </c>
      <c r="BD641">
        <v>0</v>
      </c>
    </row>
    <row r="642" spans="1:56" hidden="1">
      <c r="A642" t="s">
        <v>432</v>
      </c>
      <c r="B642" t="s">
        <v>433</v>
      </c>
      <c r="C642" t="s">
        <v>1704</v>
      </c>
      <c r="D642" s="88" t="s">
        <v>937</v>
      </c>
      <c r="E642" t="s">
        <v>931</v>
      </c>
      <c r="F642">
        <v>1</v>
      </c>
      <c r="G642">
        <v>18.72</v>
      </c>
      <c r="H642" s="81" t="s">
        <v>3311</v>
      </c>
      <c r="I642" s="81"/>
      <c r="J642" s="91">
        <v>18.72</v>
      </c>
      <c r="L642" s="78">
        <f>VLOOKUP(A642,Feuil2!$A$2:$BN$2000,66,FALSE)</f>
        <v>1.5</v>
      </c>
      <c r="M642">
        <v>1.5</v>
      </c>
      <c r="N642">
        <f t="shared" si="32"/>
        <v>0</v>
      </c>
      <c r="O642" s="45">
        <f>IF(L642=M642,L642,"")</f>
        <v>1.5</v>
      </c>
      <c r="P642">
        <v>28.08</v>
      </c>
      <c r="Q642" s="83">
        <f t="shared" si="34"/>
        <v>28.08</v>
      </c>
      <c r="R642">
        <v>33.700000000000003</v>
      </c>
      <c r="S642" s="45">
        <f t="shared" si="33"/>
        <v>33.695999999999998</v>
      </c>
      <c r="AF642">
        <v>1</v>
      </c>
      <c r="AG642">
        <v>455</v>
      </c>
      <c r="AO642">
        <v>0</v>
      </c>
      <c r="AP642">
        <v>0</v>
      </c>
      <c r="AS642">
        <v>0</v>
      </c>
      <c r="AT642">
        <v>0</v>
      </c>
      <c r="AU642">
        <v>100</v>
      </c>
      <c r="AV642">
        <v>100</v>
      </c>
      <c r="AW642">
        <v>0</v>
      </c>
      <c r="AX642">
        <v>0</v>
      </c>
      <c r="AY642">
        <v>0</v>
      </c>
      <c r="BB642">
        <v>0</v>
      </c>
      <c r="BC642">
        <v>0</v>
      </c>
      <c r="BD642">
        <v>0</v>
      </c>
    </row>
    <row r="643" spans="1:56" hidden="1">
      <c r="A643" t="s">
        <v>434</v>
      </c>
      <c r="B643" t="s">
        <v>435</v>
      </c>
      <c r="C643" t="s">
        <v>1704</v>
      </c>
      <c r="D643" s="88" t="s">
        <v>937</v>
      </c>
      <c r="E643" t="s">
        <v>931</v>
      </c>
      <c r="F643">
        <v>1</v>
      </c>
      <c r="G643">
        <v>22.8</v>
      </c>
      <c r="H643" s="81" t="s">
        <v>3311</v>
      </c>
      <c r="I643" s="81"/>
      <c r="J643" s="91">
        <v>22.8</v>
      </c>
      <c r="L643" s="78">
        <f>VLOOKUP(A643,Feuil2!$A$2:$BN$2000,66,FALSE)</f>
        <v>1.5</v>
      </c>
      <c r="M643">
        <v>1.5</v>
      </c>
      <c r="N643">
        <f t="shared" ref="N643:N706" si="35">L643-M643</f>
        <v>0</v>
      </c>
      <c r="O643" s="45">
        <f>IF(L643=M643,L643,"")</f>
        <v>1.5</v>
      </c>
      <c r="P643">
        <v>34.200000000000003</v>
      </c>
      <c r="Q643" s="83">
        <f t="shared" si="34"/>
        <v>34.200000000000003</v>
      </c>
      <c r="R643">
        <v>41.04</v>
      </c>
      <c r="S643" s="45">
        <f t="shared" ref="S643:S706" si="36">Q643*1.2</f>
        <v>41.04</v>
      </c>
      <c r="AF643">
        <v>1</v>
      </c>
      <c r="AG643">
        <v>456</v>
      </c>
      <c r="AO643">
        <v>0</v>
      </c>
      <c r="AP643">
        <v>0</v>
      </c>
      <c r="AS643">
        <v>0</v>
      </c>
      <c r="AT643">
        <v>0</v>
      </c>
      <c r="AU643">
        <v>100</v>
      </c>
      <c r="AV643">
        <v>100</v>
      </c>
      <c r="AW643">
        <v>0</v>
      </c>
      <c r="AX643">
        <v>0</v>
      </c>
      <c r="AY643">
        <v>0</v>
      </c>
      <c r="BB643">
        <v>0</v>
      </c>
      <c r="BC643">
        <v>0</v>
      </c>
      <c r="BD643">
        <v>0</v>
      </c>
    </row>
    <row r="644" spans="1:56" hidden="1">
      <c r="A644" t="s">
        <v>446</v>
      </c>
      <c r="B644" t="s">
        <v>1372</v>
      </c>
      <c r="C644" t="s">
        <v>1224</v>
      </c>
      <c r="D644" s="88" t="s">
        <v>937</v>
      </c>
      <c r="E644">
        <v>1</v>
      </c>
      <c r="F644">
        <v>1</v>
      </c>
      <c r="G644">
        <v>271</v>
      </c>
      <c r="H644" s="81" t="s">
        <v>3311</v>
      </c>
      <c r="I644" s="81"/>
      <c r="J644" s="91">
        <v>271</v>
      </c>
      <c r="L644" s="78">
        <f>VLOOKUP(A644,Feuil2!$A$2:$BN$2000,66,FALSE)</f>
        <v>1.33</v>
      </c>
      <c r="M644">
        <v>1.33</v>
      </c>
      <c r="N644">
        <f t="shared" si="35"/>
        <v>0</v>
      </c>
      <c r="O644" s="45">
        <f>IF(L644=M644,L644,"")</f>
        <v>1.33</v>
      </c>
      <c r="P644">
        <v>360.43</v>
      </c>
      <c r="Q644" s="83">
        <f t="shared" si="34"/>
        <v>360.43</v>
      </c>
      <c r="R644">
        <v>432.52</v>
      </c>
      <c r="S644" s="45">
        <f t="shared" si="36"/>
        <v>432.51600000000002</v>
      </c>
      <c r="AF644">
        <v>1</v>
      </c>
      <c r="AG644">
        <v>146</v>
      </c>
      <c r="AO644">
        <v>0</v>
      </c>
      <c r="AP644">
        <v>0</v>
      </c>
      <c r="AS644">
        <v>0</v>
      </c>
      <c r="AT644">
        <v>0</v>
      </c>
      <c r="AU644">
        <v>100</v>
      </c>
      <c r="AV644">
        <v>100</v>
      </c>
      <c r="AW644">
        <v>0</v>
      </c>
      <c r="AX644">
        <v>0</v>
      </c>
      <c r="AY644">
        <v>0</v>
      </c>
      <c r="BB644">
        <v>0</v>
      </c>
      <c r="BC644">
        <v>0</v>
      </c>
      <c r="BD644">
        <v>0</v>
      </c>
    </row>
    <row r="645" spans="1:56" hidden="1">
      <c r="A645" t="s">
        <v>452</v>
      </c>
      <c r="B645" t="s">
        <v>1374</v>
      </c>
      <c r="C645" t="s">
        <v>1224</v>
      </c>
      <c r="D645" s="88" t="s">
        <v>937</v>
      </c>
      <c r="E645">
        <v>1</v>
      </c>
      <c r="F645">
        <v>1</v>
      </c>
      <c r="G645">
        <v>149</v>
      </c>
      <c r="H645" s="81" t="s">
        <v>3311</v>
      </c>
      <c r="I645" s="81"/>
      <c r="J645" s="91">
        <v>149</v>
      </c>
      <c r="L645" s="78">
        <f>VLOOKUP(A645,Feuil2!$A$2:$BN$2000,66,FALSE)</f>
        <v>1.5</v>
      </c>
      <c r="M645">
        <v>1.5</v>
      </c>
      <c r="N645">
        <f t="shared" si="35"/>
        <v>0</v>
      </c>
      <c r="O645" s="45">
        <f>IF(L645=M645,L645,"")</f>
        <v>1.5</v>
      </c>
      <c r="P645">
        <v>223.5</v>
      </c>
      <c r="Q645" s="83">
        <f t="shared" si="34"/>
        <v>223.5</v>
      </c>
      <c r="R645">
        <v>268.2</v>
      </c>
      <c r="S645" s="45">
        <f t="shared" si="36"/>
        <v>268.2</v>
      </c>
      <c r="AF645">
        <v>1</v>
      </c>
      <c r="AG645">
        <v>144</v>
      </c>
      <c r="AO645">
        <v>0</v>
      </c>
      <c r="AP645">
        <v>0</v>
      </c>
      <c r="AS645">
        <v>0</v>
      </c>
      <c r="AT645">
        <v>0</v>
      </c>
      <c r="AU645">
        <v>100</v>
      </c>
      <c r="AV645">
        <v>100</v>
      </c>
      <c r="AW645">
        <v>0</v>
      </c>
      <c r="AX645">
        <v>0</v>
      </c>
      <c r="AY645">
        <v>0</v>
      </c>
      <c r="BB645">
        <v>0</v>
      </c>
      <c r="BC645">
        <v>0</v>
      </c>
      <c r="BD645">
        <v>0</v>
      </c>
    </row>
    <row r="646" spans="1:56" hidden="1">
      <c r="A646" t="s">
        <v>436</v>
      </c>
      <c r="B646" t="s">
        <v>437</v>
      </c>
      <c r="C646" t="s">
        <v>1224</v>
      </c>
      <c r="D646" s="88" t="s">
        <v>937</v>
      </c>
      <c r="E646">
        <v>1</v>
      </c>
      <c r="F646">
        <v>1</v>
      </c>
      <c r="G646">
        <v>89</v>
      </c>
      <c r="H646" s="81" t="s">
        <v>3311</v>
      </c>
      <c r="I646" s="81"/>
      <c r="J646" s="91">
        <v>89</v>
      </c>
      <c r="L646" s="78">
        <f>VLOOKUP(A646,Feuil2!$A$2:$BN$2000,66,FALSE)</f>
        <v>1.5</v>
      </c>
      <c r="M646">
        <v>1.5883145999999999</v>
      </c>
      <c r="N646">
        <f t="shared" si="35"/>
        <v>-8.831459999999991E-2</v>
      </c>
      <c r="O646" s="45">
        <v>1.5</v>
      </c>
      <c r="P646">
        <v>141.36000000000001</v>
      </c>
      <c r="Q646" s="83">
        <f t="shared" si="34"/>
        <v>133.5</v>
      </c>
      <c r="R646">
        <v>169.63</v>
      </c>
      <c r="S646" s="45">
        <f t="shared" si="36"/>
        <v>160.19999999999999</v>
      </c>
      <c r="AF646">
        <v>1</v>
      </c>
      <c r="AG646">
        <v>10</v>
      </c>
      <c r="AO646">
        <v>0</v>
      </c>
      <c r="AP646">
        <v>0</v>
      </c>
      <c r="AS646">
        <v>0</v>
      </c>
      <c r="AT646">
        <v>0</v>
      </c>
      <c r="AU646">
        <v>100</v>
      </c>
      <c r="AV646">
        <v>100</v>
      </c>
      <c r="AW646">
        <v>0</v>
      </c>
      <c r="AX646">
        <v>0</v>
      </c>
      <c r="AY646">
        <v>0</v>
      </c>
      <c r="BB646">
        <v>0</v>
      </c>
      <c r="BC646">
        <v>0</v>
      </c>
      <c r="BD646">
        <v>0</v>
      </c>
    </row>
    <row r="647" spans="1:56" hidden="1">
      <c r="A647" t="s">
        <v>438</v>
      </c>
      <c r="B647" t="s">
        <v>439</v>
      </c>
      <c r="C647" t="s">
        <v>1224</v>
      </c>
      <c r="D647" s="88" t="s">
        <v>937</v>
      </c>
      <c r="E647">
        <v>1</v>
      </c>
      <c r="F647">
        <v>1</v>
      </c>
      <c r="G647">
        <v>105</v>
      </c>
      <c r="H647" s="81" t="s">
        <v>3311</v>
      </c>
      <c r="I647" s="81"/>
      <c r="J647" s="91">
        <v>105</v>
      </c>
      <c r="L647" s="78">
        <f>VLOOKUP(A647,Feuil2!$A$2:$BN$2000,66,FALSE)</f>
        <v>1.5</v>
      </c>
      <c r="M647">
        <v>1.5</v>
      </c>
      <c r="N647">
        <f t="shared" si="35"/>
        <v>0</v>
      </c>
      <c r="O647" s="45">
        <f t="shared" ref="O647:O652" si="37">IF(L647=M647,L647,"")</f>
        <v>1.5</v>
      </c>
      <c r="P647">
        <v>157.5</v>
      </c>
      <c r="Q647" s="83">
        <f t="shared" si="34"/>
        <v>157.5</v>
      </c>
      <c r="R647">
        <v>189</v>
      </c>
      <c r="S647" s="45">
        <f t="shared" si="36"/>
        <v>189</v>
      </c>
      <c r="AF647">
        <v>1</v>
      </c>
      <c r="AG647">
        <v>143</v>
      </c>
      <c r="AO647">
        <v>0</v>
      </c>
      <c r="AP647">
        <v>0</v>
      </c>
      <c r="AS647">
        <v>0</v>
      </c>
      <c r="AT647">
        <v>0</v>
      </c>
      <c r="AU647">
        <v>100</v>
      </c>
      <c r="AV647">
        <v>100</v>
      </c>
      <c r="AW647">
        <v>0</v>
      </c>
      <c r="AX647">
        <v>0</v>
      </c>
      <c r="AY647">
        <v>0</v>
      </c>
      <c r="BB647">
        <v>0</v>
      </c>
      <c r="BC647">
        <v>0</v>
      </c>
      <c r="BD647">
        <v>0</v>
      </c>
    </row>
    <row r="648" spans="1:56" hidden="1">
      <c r="A648" t="s">
        <v>448</v>
      </c>
      <c r="B648" t="s">
        <v>449</v>
      </c>
      <c r="C648" t="s">
        <v>1224</v>
      </c>
      <c r="D648" s="88" t="s">
        <v>937</v>
      </c>
      <c r="E648" t="s">
        <v>931</v>
      </c>
      <c r="F648">
        <v>1</v>
      </c>
      <c r="G648">
        <v>88</v>
      </c>
      <c r="H648" s="81" t="s">
        <v>3311</v>
      </c>
      <c r="I648" s="81"/>
      <c r="J648" s="91">
        <v>88</v>
      </c>
      <c r="L648" s="78">
        <f>VLOOKUP(A648,Feuil2!$A$2:$BN$2000,66,FALSE)</f>
        <v>1.5</v>
      </c>
      <c r="M648">
        <v>1.5</v>
      </c>
      <c r="N648">
        <f t="shared" si="35"/>
        <v>0</v>
      </c>
      <c r="O648" s="45">
        <f t="shared" si="37"/>
        <v>1.5</v>
      </c>
      <c r="P648">
        <v>132</v>
      </c>
      <c r="Q648" s="83">
        <f t="shared" si="34"/>
        <v>132</v>
      </c>
      <c r="R648">
        <v>158.4</v>
      </c>
      <c r="S648" s="45">
        <f t="shared" si="36"/>
        <v>158.4</v>
      </c>
      <c r="AF648">
        <v>1</v>
      </c>
      <c r="AG648">
        <v>142</v>
      </c>
      <c r="AO648">
        <v>0</v>
      </c>
      <c r="AP648">
        <v>0</v>
      </c>
      <c r="AS648">
        <v>0</v>
      </c>
      <c r="AT648">
        <v>0</v>
      </c>
      <c r="AU648">
        <v>100</v>
      </c>
      <c r="AV648">
        <v>100</v>
      </c>
      <c r="AW648">
        <v>0</v>
      </c>
      <c r="AX648">
        <v>0</v>
      </c>
      <c r="AY648">
        <v>0</v>
      </c>
      <c r="BB648">
        <v>0</v>
      </c>
      <c r="BC648">
        <v>0</v>
      </c>
      <c r="BD648">
        <v>0</v>
      </c>
    </row>
    <row r="649" spans="1:56" hidden="1">
      <c r="A649" t="s">
        <v>442</v>
      </c>
      <c r="B649" t="s">
        <v>1496</v>
      </c>
      <c r="C649" t="s">
        <v>1224</v>
      </c>
      <c r="D649" s="88" t="s">
        <v>937</v>
      </c>
      <c r="E649">
        <v>1</v>
      </c>
      <c r="F649">
        <v>1</v>
      </c>
      <c r="G649">
        <v>313</v>
      </c>
      <c r="H649" s="81" t="s">
        <v>3311</v>
      </c>
      <c r="I649" s="81"/>
      <c r="J649" s="91">
        <v>313</v>
      </c>
      <c r="L649" s="78">
        <f>VLOOKUP(A649,Feuil2!$A$2:$BN$2000,66,FALSE)</f>
        <v>1.5</v>
      </c>
      <c r="M649">
        <v>1.5</v>
      </c>
      <c r="N649">
        <f t="shared" si="35"/>
        <v>0</v>
      </c>
      <c r="O649" s="45">
        <f t="shared" si="37"/>
        <v>1.5</v>
      </c>
      <c r="P649">
        <v>469.5</v>
      </c>
      <c r="Q649" s="83">
        <f t="shared" si="34"/>
        <v>469.5</v>
      </c>
      <c r="R649">
        <v>563.4</v>
      </c>
      <c r="S649" s="45">
        <f t="shared" si="36"/>
        <v>563.4</v>
      </c>
      <c r="AF649">
        <v>1</v>
      </c>
      <c r="AG649">
        <v>147</v>
      </c>
      <c r="AO649">
        <v>0</v>
      </c>
      <c r="AP649">
        <v>0</v>
      </c>
      <c r="AS649">
        <v>0</v>
      </c>
      <c r="AT649">
        <v>0</v>
      </c>
      <c r="AU649">
        <v>100</v>
      </c>
      <c r="AV649">
        <v>100</v>
      </c>
      <c r="AW649">
        <v>0</v>
      </c>
      <c r="AX649">
        <v>0</v>
      </c>
      <c r="AY649">
        <v>0</v>
      </c>
      <c r="BB649">
        <v>0</v>
      </c>
      <c r="BC649">
        <v>0</v>
      </c>
      <c r="BD649">
        <v>0</v>
      </c>
    </row>
    <row r="650" spans="1:56" hidden="1">
      <c r="A650" t="s">
        <v>444</v>
      </c>
      <c r="B650" t="s">
        <v>1498</v>
      </c>
      <c r="C650" t="s">
        <v>1224</v>
      </c>
      <c r="D650" s="88" t="s">
        <v>937</v>
      </c>
      <c r="E650">
        <v>1</v>
      </c>
      <c r="F650">
        <v>1</v>
      </c>
      <c r="G650">
        <v>333</v>
      </c>
      <c r="H650" s="81" t="s">
        <v>3311</v>
      </c>
      <c r="I650" s="81"/>
      <c r="J650" s="91">
        <v>333</v>
      </c>
      <c r="L650" s="78">
        <f>VLOOKUP(A650,Feuil2!$A$2:$BN$2000,66,FALSE)</f>
        <v>1.5</v>
      </c>
      <c r="M650">
        <v>1.5</v>
      </c>
      <c r="N650">
        <f t="shared" si="35"/>
        <v>0</v>
      </c>
      <c r="O650" s="45">
        <f t="shared" si="37"/>
        <v>1.5</v>
      </c>
      <c r="P650">
        <v>499.5</v>
      </c>
      <c r="Q650" s="83">
        <f t="shared" si="34"/>
        <v>499.5</v>
      </c>
      <c r="R650">
        <v>599.4</v>
      </c>
      <c r="S650" s="45">
        <f t="shared" si="36"/>
        <v>599.4</v>
      </c>
      <c r="AF650">
        <v>1</v>
      </c>
      <c r="AG650">
        <v>148</v>
      </c>
      <c r="AO650">
        <v>0</v>
      </c>
      <c r="AP650">
        <v>0</v>
      </c>
      <c r="AS650">
        <v>0</v>
      </c>
      <c r="AT650">
        <v>0</v>
      </c>
      <c r="AU650">
        <v>100</v>
      </c>
      <c r="AV650">
        <v>100</v>
      </c>
      <c r="AW650">
        <v>0</v>
      </c>
      <c r="AX650">
        <v>0</v>
      </c>
      <c r="AY650">
        <v>0</v>
      </c>
      <c r="BB650">
        <v>0</v>
      </c>
      <c r="BC650">
        <v>0</v>
      </c>
      <c r="BD650">
        <v>0</v>
      </c>
    </row>
    <row r="651" spans="1:56" hidden="1">
      <c r="A651" t="s">
        <v>450</v>
      </c>
      <c r="B651" t="s">
        <v>1500</v>
      </c>
      <c r="C651" t="s">
        <v>1224</v>
      </c>
      <c r="D651" s="88" t="s">
        <v>937</v>
      </c>
      <c r="E651">
        <v>1</v>
      </c>
      <c r="F651">
        <v>1</v>
      </c>
      <c r="G651">
        <v>178</v>
      </c>
      <c r="H651" s="81" t="s">
        <v>3311</v>
      </c>
      <c r="I651" s="81"/>
      <c r="J651" s="91">
        <v>178</v>
      </c>
      <c r="L651" s="78">
        <f>VLOOKUP(A651,Feuil2!$A$2:$BN$2000,66,FALSE)</f>
        <v>1.5</v>
      </c>
      <c r="M651">
        <v>1.5</v>
      </c>
      <c r="N651">
        <f t="shared" si="35"/>
        <v>0</v>
      </c>
      <c r="O651" s="45">
        <f t="shared" si="37"/>
        <v>1.5</v>
      </c>
      <c r="P651">
        <v>267</v>
      </c>
      <c r="Q651" s="83">
        <f t="shared" si="34"/>
        <v>267</v>
      </c>
      <c r="R651">
        <v>320.39999999999998</v>
      </c>
      <c r="S651" s="45">
        <f t="shared" si="36"/>
        <v>320.39999999999998</v>
      </c>
      <c r="AF651">
        <v>1</v>
      </c>
      <c r="AG651">
        <v>145</v>
      </c>
      <c r="AO651">
        <v>0</v>
      </c>
      <c r="AP651">
        <v>0</v>
      </c>
      <c r="AS651">
        <v>0</v>
      </c>
      <c r="AT651">
        <v>0</v>
      </c>
      <c r="AU651">
        <v>100</v>
      </c>
      <c r="AV651">
        <v>100</v>
      </c>
      <c r="AW651">
        <v>0</v>
      </c>
      <c r="AX651">
        <v>0</v>
      </c>
      <c r="AY651">
        <v>0</v>
      </c>
      <c r="BB651">
        <v>0</v>
      </c>
      <c r="BC651">
        <v>0</v>
      </c>
      <c r="BD651">
        <v>0</v>
      </c>
    </row>
    <row r="652" spans="1:56" hidden="1">
      <c r="A652" t="s">
        <v>2431</v>
      </c>
      <c r="B652" t="s">
        <v>2432</v>
      </c>
      <c r="C652" t="s">
        <v>1224</v>
      </c>
      <c r="D652" s="88" t="s">
        <v>937</v>
      </c>
      <c r="F652">
        <v>1</v>
      </c>
      <c r="G652">
        <v>250</v>
      </c>
      <c r="H652" s="81" t="s">
        <v>3311</v>
      </c>
      <c r="I652" s="81"/>
      <c r="J652" s="91">
        <v>250</v>
      </c>
      <c r="L652" s="78">
        <f>VLOOKUP(A652,Feuil2!$A$2:$BN$2000,66,FALSE)</f>
        <v>1.35</v>
      </c>
      <c r="M652">
        <v>1.35</v>
      </c>
      <c r="N652">
        <f t="shared" si="35"/>
        <v>0</v>
      </c>
      <c r="O652" s="45">
        <f t="shared" si="37"/>
        <v>1.35</v>
      </c>
      <c r="P652">
        <v>337.5</v>
      </c>
      <c r="Q652" s="83">
        <f t="shared" si="34"/>
        <v>337.5</v>
      </c>
      <c r="R652">
        <v>405</v>
      </c>
      <c r="S652" s="45">
        <f t="shared" si="36"/>
        <v>405</v>
      </c>
      <c r="AF652">
        <v>1</v>
      </c>
      <c r="AO652">
        <v>0</v>
      </c>
      <c r="AP652">
        <v>0</v>
      </c>
      <c r="AS652">
        <v>0</v>
      </c>
      <c r="AT652">
        <v>0</v>
      </c>
      <c r="AU652">
        <v>100</v>
      </c>
      <c r="AV652">
        <v>100</v>
      </c>
      <c r="AW652">
        <v>0</v>
      </c>
      <c r="AX652">
        <v>0</v>
      </c>
      <c r="AY652">
        <v>0</v>
      </c>
      <c r="BB652">
        <v>0</v>
      </c>
      <c r="BC652">
        <v>0</v>
      </c>
      <c r="BD652">
        <v>0</v>
      </c>
    </row>
    <row r="653" spans="1:56" hidden="1">
      <c r="A653" t="s">
        <v>2517</v>
      </c>
      <c r="B653" t="s">
        <v>2518</v>
      </c>
      <c r="C653" t="s">
        <v>1224</v>
      </c>
      <c r="D653" s="88" t="s">
        <v>937</v>
      </c>
      <c r="E653">
        <v>1</v>
      </c>
      <c r="F653">
        <v>1</v>
      </c>
      <c r="G653">
        <v>247</v>
      </c>
      <c r="H653" s="81" t="s">
        <v>3311</v>
      </c>
      <c r="I653" s="81"/>
      <c r="J653" s="91">
        <v>247</v>
      </c>
      <c r="L653" s="78">
        <f>VLOOKUP(A653,Feuil2!$A$2:$BN$2000,66,FALSE)</f>
        <v>1.33</v>
      </c>
      <c r="M653">
        <v>1.5306477999999999</v>
      </c>
      <c r="N653">
        <f t="shared" si="35"/>
        <v>-0.20064779999999982</v>
      </c>
      <c r="O653" s="45">
        <v>1.55</v>
      </c>
      <c r="P653">
        <v>378.07</v>
      </c>
      <c r="Q653" s="83">
        <f t="shared" si="34"/>
        <v>382.85</v>
      </c>
      <c r="R653">
        <v>453.68400000000003</v>
      </c>
      <c r="S653" s="45">
        <f t="shared" si="36"/>
        <v>459.42</v>
      </c>
      <c r="AF653">
        <v>1</v>
      </c>
      <c r="AO653">
        <v>0</v>
      </c>
      <c r="AP653">
        <v>0</v>
      </c>
      <c r="AS653">
        <v>0</v>
      </c>
      <c r="AT653">
        <v>0</v>
      </c>
      <c r="AU653">
        <v>100</v>
      </c>
      <c r="AV653">
        <v>100</v>
      </c>
      <c r="AW653">
        <v>0</v>
      </c>
      <c r="AX653">
        <v>0</v>
      </c>
      <c r="AY653">
        <v>0</v>
      </c>
      <c r="BB653">
        <v>0</v>
      </c>
      <c r="BC653">
        <v>0</v>
      </c>
      <c r="BD653">
        <v>0</v>
      </c>
    </row>
    <row r="654" spans="1:56" hidden="1">
      <c r="A654" t="s">
        <v>2859</v>
      </c>
      <c r="B654" t="s">
        <v>2860</v>
      </c>
      <c r="C654" t="s">
        <v>1224</v>
      </c>
      <c r="D654" s="88" t="s">
        <v>937</v>
      </c>
      <c r="E654">
        <v>1</v>
      </c>
      <c r="F654">
        <v>1</v>
      </c>
      <c r="G654">
        <v>425.75</v>
      </c>
      <c r="H654" s="81" t="s">
        <v>3311</v>
      </c>
      <c r="I654" s="81"/>
      <c r="J654" s="91">
        <v>425.75</v>
      </c>
      <c r="L654" s="78" t="e">
        <f>VLOOKUP(A654,Feuil2!$A$2:$BN$2000,66,FALSE)</f>
        <v>#N/A</v>
      </c>
      <c r="M654">
        <v>1.33</v>
      </c>
      <c r="N654" t="e">
        <f t="shared" si="35"/>
        <v>#N/A</v>
      </c>
      <c r="O654" s="45">
        <v>1.33</v>
      </c>
      <c r="P654">
        <v>566.24800000000005</v>
      </c>
      <c r="Q654" s="83">
        <f t="shared" si="34"/>
        <v>566.24750000000006</v>
      </c>
      <c r="R654">
        <v>679.49800000000005</v>
      </c>
      <c r="S654" s="45">
        <f t="shared" si="36"/>
        <v>679.49700000000007</v>
      </c>
      <c r="AF654">
        <v>1</v>
      </c>
      <c r="AO654">
        <v>0</v>
      </c>
      <c r="AP654">
        <v>0</v>
      </c>
      <c r="AS654">
        <v>0</v>
      </c>
      <c r="AT654">
        <v>0</v>
      </c>
      <c r="AU654">
        <v>100</v>
      </c>
      <c r="AV654">
        <v>100</v>
      </c>
      <c r="AW654">
        <v>0</v>
      </c>
      <c r="AX654">
        <v>0</v>
      </c>
      <c r="AY654">
        <v>0</v>
      </c>
      <c r="BB654">
        <v>0</v>
      </c>
      <c r="BC654">
        <v>0</v>
      </c>
      <c r="BD654">
        <v>0</v>
      </c>
    </row>
    <row r="655" spans="1:56" hidden="1">
      <c r="A655" t="s">
        <v>2865</v>
      </c>
      <c r="B655" t="s">
        <v>2866</v>
      </c>
      <c r="C655" t="s">
        <v>1224</v>
      </c>
      <c r="D655" s="88" t="s">
        <v>937</v>
      </c>
      <c r="E655">
        <v>1</v>
      </c>
      <c r="F655">
        <v>1</v>
      </c>
      <c r="G655">
        <v>0</v>
      </c>
      <c r="H655" s="81"/>
      <c r="I655" s="81"/>
      <c r="J655" s="91"/>
      <c r="L655" s="78" t="e">
        <f>VLOOKUP(A655,Feuil2!$A$2:$BN$2000,66,FALSE)</f>
        <v>#N/A</v>
      </c>
      <c r="M655">
        <v>1.5</v>
      </c>
      <c r="N655" t="e">
        <f t="shared" si="35"/>
        <v>#N/A</v>
      </c>
      <c r="O655" s="45" t="e">
        <f>IF(L655=M655,L655,"")</f>
        <v>#N/A</v>
      </c>
      <c r="P655">
        <v>132</v>
      </c>
      <c r="Q655" s="83" t="e">
        <f t="shared" si="34"/>
        <v>#N/A</v>
      </c>
      <c r="R655">
        <v>158.4</v>
      </c>
      <c r="S655" s="45" t="e">
        <f t="shared" si="36"/>
        <v>#N/A</v>
      </c>
      <c r="AF655">
        <v>1</v>
      </c>
      <c r="AO655">
        <v>0</v>
      </c>
      <c r="AP655">
        <v>0</v>
      </c>
      <c r="AS655">
        <v>0</v>
      </c>
      <c r="AT655">
        <v>0</v>
      </c>
      <c r="AU655">
        <v>100</v>
      </c>
      <c r="AV655">
        <v>100</v>
      </c>
      <c r="AW655">
        <v>0</v>
      </c>
      <c r="AX655">
        <v>0</v>
      </c>
      <c r="AY655">
        <v>0</v>
      </c>
      <c r="BB655">
        <v>0</v>
      </c>
      <c r="BC655">
        <v>0</v>
      </c>
      <c r="BD655">
        <v>0</v>
      </c>
    </row>
    <row r="656" spans="1:56" hidden="1">
      <c r="A656" t="s">
        <v>484</v>
      </c>
      <c r="B656" t="s">
        <v>485</v>
      </c>
      <c r="C656" t="s">
        <v>929</v>
      </c>
      <c r="D656" s="88" t="s">
        <v>937</v>
      </c>
      <c r="E656" t="s">
        <v>931</v>
      </c>
      <c r="F656">
        <v>1</v>
      </c>
      <c r="G656">
        <v>21.1</v>
      </c>
      <c r="H656" s="81" t="s">
        <v>3311</v>
      </c>
      <c r="I656" s="81"/>
      <c r="J656" s="91">
        <v>22</v>
      </c>
      <c r="L656" s="78">
        <f>VLOOKUP(A656,Feuil2!$A$2:$BN$2000,66,FALSE)</f>
        <v>2</v>
      </c>
      <c r="M656">
        <v>1.55</v>
      </c>
      <c r="N656">
        <f t="shared" si="35"/>
        <v>0.44999999999999996</v>
      </c>
      <c r="O656" s="45">
        <v>1.55</v>
      </c>
      <c r="P656">
        <v>32.71</v>
      </c>
      <c r="Q656" s="83">
        <f t="shared" si="34"/>
        <v>34.1</v>
      </c>
      <c r="R656">
        <v>39.25</v>
      </c>
      <c r="S656" s="45">
        <f t="shared" si="36"/>
        <v>40.92</v>
      </c>
      <c r="AF656">
        <v>1</v>
      </c>
      <c r="AG656">
        <v>64</v>
      </c>
      <c r="AO656">
        <v>0</v>
      </c>
      <c r="AP656">
        <v>0</v>
      </c>
      <c r="AS656">
        <v>0</v>
      </c>
      <c r="AT656">
        <v>0</v>
      </c>
      <c r="AU656">
        <v>100</v>
      </c>
      <c r="AV656">
        <v>100</v>
      </c>
      <c r="AW656">
        <v>0</v>
      </c>
      <c r="AX656">
        <v>0</v>
      </c>
      <c r="AY656">
        <v>0</v>
      </c>
      <c r="BB656">
        <v>0</v>
      </c>
      <c r="BC656">
        <v>0</v>
      </c>
      <c r="BD656">
        <v>0</v>
      </c>
    </row>
    <row r="657" spans="1:56" hidden="1">
      <c r="A657" t="s">
        <v>468</v>
      </c>
      <c r="B657" t="s">
        <v>952</v>
      </c>
      <c r="C657" t="s">
        <v>929</v>
      </c>
      <c r="D657" s="88" t="s">
        <v>937</v>
      </c>
      <c r="E657" t="s">
        <v>931</v>
      </c>
      <c r="F657">
        <v>1</v>
      </c>
      <c r="G657">
        <v>10.5</v>
      </c>
      <c r="H657" s="81" t="s">
        <v>3308</v>
      </c>
      <c r="I657" s="81"/>
      <c r="J657" s="91">
        <v>11</v>
      </c>
      <c r="L657" s="78">
        <f>VLOOKUP(A657,Feuil2!$A$2:$BN$2000,66,FALSE)</f>
        <v>2</v>
      </c>
      <c r="M657">
        <v>2.0304761999999998</v>
      </c>
      <c r="N657">
        <f t="shared" si="35"/>
        <v>-3.0476199999999842E-2</v>
      </c>
      <c r="O657" s="45">
        <v>2</v>
      </c>
      <c r="P657">
        <v>21.32</v>
      </c>
      <c r="Q657" s="83">
        <f t="shared" si="34"/>
        <v>22</v>
      </c>
      <c r="R657">
        <v>25.58</v>
      </c>
      <c r="S657" s="45">
        <f t="shared" si="36"/>
        <v>26.4</v>
      </c>
      <c r="AF657">
        <v>1</v>
      </c>
      <c r="AG657">
        <v>14</v>
      </c>
      <c r="AO657">
        <v>0</v>
      </c>
      <c r="AP657">
        <v>0</v>
      </c>
      <c r="AS657">
        <v>0</v>
      </c>
      <c r="AT657">
        <v>0</v>
      </c>
      <c r="AU657">
        <v>100</v>
      </c>
      <c r="AV657">
        <v>100</v>
      </c>
      <c r="AW657">
        <v>0</v>
      </c>
      <c r="AX657">
        <v>0</v>
      </c>
      <c r="AY657">
        <v>0</v>
      </c>
      <c r="BB657">
        <v>0</v>
      </c>
      <c r="BC657">
        <v>0</v>
      </c>
      <c r="BD657">
        <v>0</v>
      </c>
    </row>
    <row r="658" spans="1:56" hidden="1">
      <c r="A658" t="s">
        <v>478</v>
      </c>
      <c r="B658" t="s">
        <v>479</v>
      </c>
      <c r="C658" t="s">
        <v>929</v>
      </c>
      <c r="D658" s="88" t="s">
        <v>937</v>
      </c>
      <c r="E658" t="s">
        <v>931</v>
      </c>
      <c r="F658">
        <v>1</v>
      </c>
      <c r="G658">
        <v>16</v>
      </c>
      <c r="H658" s="81" t="s">
        <v>3308</v>
      </c>
      <c r="I658" s="86">
        <v>0.08</v>
      </c>
      <c r="J658" s="91">
        <f t="shared" ref="J658:J663" si="38">G658*1.08</f>
        <v>17.28</v>
      </c>
      <c r="L658" s="78">
        <f>VLOOKUP(A658,Feuil2!$A$2:$BN$2000,66,FALSE)</f>
        <v>2</v>
      </c>
      <c r="M658">
        <v>2.0299999999999998</v>
      </c>
      <c r="N658">
        <f t="shared" si="35"/>
        <v>-2.9999999999999805E-2</v>
      </c>
      <c r="O658" s="45">
        <v>2</v>
      </c>
      <c r="P658">
        <v>32.479999999999997</v>
      </c>
      <c r="Q658" s="83">
        <f t="shared" si="34"/>
        <v>34.56</v>
      </c>
      <c r="R658">
        <v>38.979999999999997</v>
      </c>
      <c r="S658" s="45">
        <f t="shared" si="36"/>
        <v>41.472000000000001</v>
      </c>
      <c r="AF658">
        <v>1</v>
      </c>
      <c r="AG658">
        <v>63</v>
      </c>
      <c r="AO658">
        <v>0</v>
      </c>
      <c r="AP658">
        <v>0</v>
      </c>
      <c r="AS658">
        <v>0</v>
      </c>
      <c r="AT658">
        <v>0</v>
      </c>
      <c r="AU658">
        <v>100</v>
      </c>
      <c r="AV658">
        <v>100</v>
      </c>
      <c r="AW658">
        <v>0</v>
      </c>
      <c r="AX658">
        <v>0</v>
      </c>
      <c r="AY658">
        <v>0</v>
      </c>
      <c r="BB658">
        <v>0</v>
      </c>
      <c r="BC658">
        <v>0</v>
      </c>
      <c r="BD658">
        <v>0</v>
      </c>
    </row>
    <row r="659" spans="1:56" hidden="1">
      <c r="A659" t="s">
        <v>454</v>
      </c>
      <c r="B659" t="s">
        <v>455</v>
      </c>
      <c r="C659" t="s">
        <v>929</v>
      </c>
      <c r="D659" s="88" t="s">
        <v>937</v>
      </c>
      <c r="E659" t="s">
        <v>931</v>
      </c>
      <c r="F659">
        <v>1</v>
      </c>
      <c r="G659">
        <v>58.9</v>
      </c>
      <c r="H659" s="81" t="s">
        <v>3308</v>
      </c>
      <c r="I659" s="86">
        <v>0.08</v>
      </c>
      <c r="J659" s="91">
        <f t="shared" si="38"/>
        <v>63.612000000000002</v>
      </c>
      <c r="L659" s="78">
        <f>VLOOKUP(A659,Feuil2!$A$2:$BN$2000,66,FALSE)</f>
        <v>2</v>
      </c>
      <c r="M659">
        <v>2</v>
      </c>
      <c r="N659">
        <f t="shared" si="35"/>
        <v>0</v>
      </c>
      <c r="O659" s="45">
        <f>IF(L659=M659,L659,"")</f>
        <v>2</v>
      </c>
      <c r="P659">
        <v>117.8</v>
      </c>
      <c r="Q659" s="83">
        <f t="shared" si="34"/>
        <v>127.224</v>
      </c>
      <c r="R659">
        <v>141.36000000000001</v>
      </c>
      <c r="S659" s="45">
        <f t="shared" si="36"/>
        <v>152.6688</v>
      </c>
      <c r="AF659">
        <v>1</v>
      </c>
      <c r="AG659">
        <v>125</v>
      </c>
      <c r="AO659">
        <v>0</v>
      </c>
      <c r="AP659">
        <v>0</v>
      </c>
      <c r="AS659">
        <v>0</v>
      </c>
      <c r="AT659">
        <v>0</v>
      </c>
      <c r="AU659">
        <v>100</v>
      </c>
      <c r="AV659">
        <v>100</v>
      </c>
      <c r="AW659">
        <v>0</v>
      </c>
      <c r="AX659">
        <v>0</v>
      </c>
      <c r="AY659">
        <v>0</v>
      </c>
      <c r="BB659">
        <v>0</v>
      </c>
      <c r="BC659">
        <v>0</v>
      </c>
      <c r="BD659">
        <v>0</v>
      </c>
    </row>
    <row r="660" spans="1:56" hidden="1">
      <c r="A660" t="s">
        <v>470</v>
      </c>
      <c r="B660" t="s">
        <v>471</v>
      </c>
      <c r="C660" t="s">
        <v>929</v>
      </c>
      <c r="D660" s="88" t="s">
        <v>937</v>
      </c>
      <c r="E660" t="s">
        <v>931</v>
      </c>
      <c r="F660">
        <v>1</v>
      </c>
      <c r="G660">
        <v>18.899999999999999</v>
      </c>
      <c r="H660" s="81" t="s">
        <v>3308</v>
      </c>
      <c r="I660" s="86">
        <v>0.08</v>
      </c>
      <c r="J660" s="91">
        <f t="shared" si="38"/>
        <v>20.411999999999999</v>
      </c>
      <c r="L660" s="78">
        <f>VLOOKUP(A660,Feuil2!$A$2:$BN$2000,66,FALSE)</f>
        <v>2</v>
      </c>
      <c r="M660">
        <v>2</v>
      </c>
      <c r="N660">
        <f t="shared" si="35"/>
        <v>0</v>
      </c>
      <c r="O660" s="45">
        <f>IF(L660=M660,L660,"")</f>
        <v>2</v>
      </c>
      <c r="P660">
        <v>37.799999999999997</v>
      </c>
      <c r="Q660" s="83">
        <f t="shared" si="34"/>
        <v>40.823999999999998</v>
      </c>
      <c r="R660">
        <v>45.36</v>
      </c>
      <c r="S660" s="45">
        <f t="shared" si="36"/>
        <v>48.988799999999998</v>
      </c>
      <c r="AF660">
        <v>1</v>
      </c>
      <c r="AG660">
        <v>16</v>
      </c>
      <c r="AO660">
        <v>0</v>
      </c>
      <c r="AP660">
        <v>0</v>
      </c>
      <c r="AS660">
        <v>0</v>
      </c>
      <c r="AT660">
        <v>0</v>
      </c>
      <c r="AU660">
        <v>100</v>
      </c>
      <c r="AV660">
        <v>100</v>
      </c>
      <c r="AW660">
        <v>0</v>
      </c>
      <c r="AX660">
        <v>0</v>
      </c>
      <c r="AY660">
        <v>0</v>
      </c>
      <c r="BB660">
        <v>0</v>
      </c>
      <c r="BC660">
        <v>0</v>
      </c>
      <c r="BD660">
        <v>0</v>
      </c>
    </row>
    <row r="661" spans="1:56" hidden="1">
      <c r="A661" t="s">
        <v>458</v>
      </c>
      <c r="B661" t="s">
        <v>459</v>
      </c>
      <c r="C661" t="s">
        <v>929</v>
      </c>
      <c r="D661" s="88" t="s">
        <v>937</v>
      </c>
      <c r="E661" t="s">
        <v>931</v>
      </c>
      <c r="F661">
        <v>1</v>
      </c>
      <c r="G661">
        <v>54.9</v>
      </c>
      <c r="H661" s="81" t="s">
        <v>3308</v>
      </c>
      <c r="I661" s="86">
        <v>0.08</v>
      </c>
      <c r="J661" s="91">
        <f t="shared" si="38"/>
        <v>59.292000000000002</v>
      </c>
      <c r="L661" s="78">
        <f>VLOOKUP(A661,Feuil2!$A$2:$BN$2000,66,FALSE)</f>
        <v>2</v>
      </c>
      <c r="M661">
        <v>2</v>
      </c>
      <c r="N661">
        <f t="shared" si="35"/>
        <v>0</v>
      </c>
      <c r="O661" s="45">
        <f>IF(L661=M661,L661,"")</f>
        <v>2</v>
      </c>
      <c r="P661">
        <v>109.8</v>
      </c>
      <c r="Q661" s="83">
        <f t="shared" si="34"/>
        <v>118.584</v>
      </c>
      <c r="R661">
        <v>131.76</v>
      </c>
      <c r="S661" s="45">
        <f t="shared" si="36"/>
        <v>142.30080000000001</v>
      </c>
      <c r="AF661">
        <v>1</v>
      </c>
      <c r="AG661">
        <v>127</v>
      </c>
      <c r="AO661">
        <v>0</v>
      </c>
      <c r="AP661">
        <v>0</v>
      </c>
      <c r="AS661">
        <v>0</v>
      </c>
      <c r="AT661">
        <v>0</v>
      </c>
      <c r="AU661">
        <v>100</v>
      </c>
      <c r="AV661">
        <v>100</v>
      </c>
      <c r="AW661">
        <v>0</v>
      </c>
      <c r="AX661">
        <v>0</v>
      </c>
      <c r="AY661">
        <v>0</v>
      </c>
      <c r="BB661">
        <v>0</v>
      </c>
      <c r="BC661">
        <v>0</v>
      </c>
      <c r="BD661">
        <v>0</v>
      </c>
    </row>
    <row r="662" spans="1:56" hidden="1">
      <c r="A662" t="s">
        <v>456</v>
      </c>
      <c r="B662" t="s">
        <v>457</v>
      </c>
      <c r="C662" t="s">
        <v>929</v>
      </c>
      <c r="D662" s="88" t="s">
        <v>937</v>
      </c>
      <c r="E662" t="s">
        <v>931</v>
      </c>
      <c r="F662">
        <v>1</v>
      </c>
      <c r="G662">
        <v>35</v>
      </c>
      <c r="H662" s="81" t="s">
        <v>3308</v>
      </c>
      <c r="I662" s="86">
        <v>0.08</v>
      </c>
      <c r="J662" s="91">
        <f t="shared" si="38"/>
        <v>37.800000000000004</v>
      </c>
      <c r="L662" s="78">
        <f>VLOOKUP(A662,Feuil2!$A$2:$BN$2000,66,FALSE)</f>
        <v>2</v>
      </c>
      <c r="M662">
        <v>2.0299999999999998</v>
      </c>
      <c r="N662">
        <f t="shared" si="35"/>
        <v>-2.9999999999999805E-2</v>
      </c>
      <c r="O662" s="45">
        <v>2</v>
      </c>
      <c r="P662">
        <v>71.05</v>
      </c>
      <c r="Q662" s="83">
        <f t="shared" si="34"/>
        <v>75.600000000000009</v>
      </c>
      <c r="R662">
        <v>85.26</v>
      </c>
      <c r="S662" s="45">
        <f t="shared" si="36"/>
        <v>90.720000000000013</v>
      </c>
      <c r="AF662">
        <v>1</v>
      </c>
      <c r="AG662">
        <v>126</v>
      </c>
      <c r="AO662">
        <v>0</v>
      </c>
      <c r="AP662">
        <v>0</v>
      </c>
      <c r="AS662">
        <v>0</v>
      </c>
      <c r="AT662">
        <v>0</v>
      </c>
      <c r="AU662">
        <v>100</v>
      </c>
      <c r="AV662">
        <v>100</v>
      </c>
      <c r="AW662">
        <v>0</v>
      </c>
      <c r="AX662">
        <v>0</v>
      </c>
      <c r="AY662">
        <v>0</v>
      </c>
      <c r="BB662">
        <v>0</v>
      </c>
      <c r="BC662">
        <v>0</v>
      </c>
      <c r="BD662">
        <v>0</v>
      </c>
    </row>
    <row r="663" spans="1:56" hidden="1">
      <c r="A663" t="s">
        <v>466</v>
      </c>
      <c r="B663" t="s">
        <v>467</v>
      </c>
      <c r="C663" t="s">
        <v>929</v>
      </c>
      <c r="D663" s="88" t="s">
        <v>937</v>
      </c>
      <c r="E663" t="s">
        <v>931</v>
      </c>
      <c r="F663">
        <v>1</v>
      </c>
      <c r="G663">
        <v>21</v>
      </c>
      <c r="H663" s="81" t="s">
        <v>3308</v>
      </c>
      <c r="I663" s="86">
        <v>0.08</v>
      </c>
      <c r="J663" s="91">
        <f t="shared" si="38"/>
        <v>22.68</v>
      </c>
      <c r="L663" s="78">
        <f>VLOOKUP(A663,Feuil2!$A$2:$BN$2000,66,FALSE)</f>
        <v>2</v>
      </c>
      <c r="M663">
        <v>2</v>
      </c>
      <c r="N663">
        <f t="shared" si="35"/>
        <v>0</v>
      </c>
      <c r="O663" s="45">
        <f>IF(L663=M663,L663,"")</f>
        <v>2</v>
      </c>
      <c r="P663">
        <v>42</v>
      </c>
      <c r="Q663" s="83">
        <f t="shared" si="34"/>
        <v>45.36</v>
      </c>
      <c r="R663">
        <v>50.4</v>
      </c>
      <c r="S663" s="45">
        <f t="shared" si="36"/>
        <v>54.431999999999995</v>
      </c>
      <c r="AF663">
        <v>1</v>
      </c>
      <c r="AG663">
        <v>15</v>
      </c>
      <c r="AO663">
        <v>0</v>
      </c>
      <c r="AP663">
        <v>0</v>
      </c>
      <c r="AS663">
        <v>0</v>
      </c>
      <c r="AT663">
        <v>0</v>
      </c>
      <c r="AU663">
        <v>100</v>
      </c>
      <c r="AV663">
        <v>100</v>
      </c>
      <c r="AW663">
        <v>0</v>
      </c>
      <c r="AX663">
        <v>0</v>
      </c>
      <c r="AY663">
        <v>0</v>
      </c>
      <c r="BB663">
        <v>0</v>
      </c>
      <c r="BC663">
        <v>0</v>
      </c>
      <c r="BD663">
        <v>0</v>
      </c>
    </row>
    <row r="664" spans="1:56" hidden="1">
      <c r="A664" t="s">
        <v>462</v>
      </c>
      <c r="B664" t="s">
        <v>463</v>
      </c>
      <c r="C664" t="s">
        <v>929</v>
      </c>
      <c r="D664" s="88" t="s">
        <v>937</v>
      </c>
      <c r="E664" t="s">
        <v>931</v>
      </c>
      <c r="F664">
        <v>1</v>
      </c>
      <c r="G664">
        <v>35</v>
      </c>
      <c r="H664" s="81" t="s">
        <v>3311</v>
      </c>
      <c r="I664" s="81"/>
      <c r="J664" s="91">
        <v>35</v>
      </c>
      <c r="L664" s="78">
        <f>VLOOKUP(A664,Feuil2!$A$2:$BN$2000,66,FALSE)</f>
        <v>1.5</v>
      </c>
      <c r="M664">
        <v>1.5</v>
      </c>
      <c r="N664">
        <f t="shared" si="35"/>
        <v>0</v>
      </c>
      <c r="O664" s="45">
        <f>IF(L664=M664,L664,"")</f>
        <v>1.5</v>
      </c>
      <c r="P664">
        <v>52.5</v>
      </c>
      <c r="Q664" s="83">
        <f t="shared" si="34"/>
        <v>52.5</v>
      </c>
      <c r="R664">
        <v>63</v>
      </c>
      <c r="S664" s="45">
        <f t="shared" si="36"/>
        <v>63</v>
      </c>
      <c r="AF664">
        <v>1</v>
      </c>
      <c r="AG664">
        <v>12</v>
      </c>
      <c r="AO664">
        <v>0</v>
      </c>
      <c r="AP664">
        <v>0</v>
      </c>
      <c r="AS664">
        <v>0</v>
      </c>
      <c r="AT664">
        <v>0</v>
      </c>
      <c r="AU664">
        <v>100</v>
      </c>
      <c r="AV664">
        <v>100</v>
      </c>
      <c r="AW664">
        <v>0</v>
      </c>
      <c r="AX664">
        <v>0</v>
      </c>
      <c r="AY664">
        <v>0</v>
      </c>
      <c r="BB664">
        <v>0</v>
      </c>
      <c r="BC664">
        <v>0</v>
      </c>
      <c r="BD664">
        <v>0</v>
      </c>
    </row>
    <row r="665" spans="1:56" hidden="1">
      <c r="A665" t="s">
        <v>1417</v>
      </c>
      <c r="B665" t="s">
        <v>1418</v>
      </c>
      <c r="C665" t="s">
        <v>929</v>
      </c>
      <c r="D665" s="88" t="s">
        <v>937</v>
      </c>
      <c r="E665" t="s">
        <v>931</v>
      </c>
      <c r="F665">
        <v>1</v>
      </c>
      <c r="G665">
        <v>0</v>
      </c>
      <c r="H665" s="81" t="s">
        <v>3311</v>
      </c>
      <c r="I665" s="81"/>
      <c r="J665" s="91">
        <v>0</v>
      </c>
      <c r="L665" s="78">
        <f>VLOOKUP(A665,Feuil2!$A$2:$BN$2000,66,FALSE)</f>
        <v>0</v>
      </c>
      <c r="M665">
        <v>0</v>
      </c>
      <c r="N665">
        <f t="shared" si="35"/>
        <v>0</v>
      </c>
      <c r="O665" s="45">
        <f>IF(L665=M665,L665,"")</f>
        <v>0</v>
      </c>
      <c r="P665">
        <v>0</v>
      </c>
      <c r="Q665" s="83">
        <f t="shared" si="34"/>
        <v>0</v>
      </c>
      <c r="R665">
        <v>0</v>
      </c>
      <c r="S665" s="45">
        <f t="shared" si="36"/>
        <v>0</v>
      </c>
      <c r="AF665">
        <v>1</v>
      </c>
      <c r="AO665">
        <v>0</v>
      </c>
      <c r="AP665">
        <v>0</v>
      </c>
      <c r="AS665">
        <v>0</v>
      </c>
      <c r="AT665">
        <v>0</v>
      </c>
      <c r="AU665">
        <v>100</v>
      </c>
      <c r="AV665">
        <v>100</v>
      </c>
      <c r="AW665">
        <v>0</v>
      </c>
      <c r="AX665">
        <v>0</v>
      </c>
      <c r="AY665">
        <v>0</v>
      </c>
      <c r="BB665">
        <v>0</v>
      </c>
      <c r="BC665">
        <v>0</v>
      </c>
      <c r="BD665">
        <v>0</v>
      </c>
    </row>
    <row r="666" spans="1:56" hidden="1">
      <c r="A666" t="s">
        <v>464</v>
      </c>
      <c r="B666" t="s">
        <v>465</v>
      </c>
      <c r="C666" t="s">
        <v>929</v>
      </c>
      <c r="D666" s="88" t="s">
        <v>937</v>
      </c>
      <c r="E666" t="s">
        <v>931</v>
      </c>
      <c r="F666">
        <v>1</v>
      </c>
      <c r="G666">
        <v>40.5</v>
      </c>
      <c r="H666" s="81" t="s">
        <v>3311</v>
      </c>
      <c r="I666" s="81"/>
      <c r="J666" s="91">
        <v>40.5</v>
      </c>
      <c r="L666" s="78">
        <f>VLOOKUP(A666,Feuil2!$A$2:$BN$2000,66,FALSE)</f>
        <v>1.5</v>
      </c>
      <c r="M666">
        <v>1.5</v>
      </c>
      <c r="N666">
        <f t="shared" si="35"/>
        <v>0</v>
      </c>
      <c r="O666" s="45">
        <f>IF(L666=M666,L666,"")</f>
        <v>1.5</v>
      </c>
      <c r="P666">
        <v>60.75</v>
      </c>
      <c r="Q666" s="83">
        <f t="shared" si="34"/>
        <v>60.75</v>
      </c>
      <c r="R666">
        <v>72.900000000000006</v>
      </c>
      <c r="S666" s="45">
        <f t="shared" si="36"/>
        <v>72.899999999999991</v>
      </c>
      <c r="AF666">
        <v>1</v>
      </c>
      <c r="AG666">
        <v>137</v>
      </c>
      <c r="AO666">
        <v>0</v>
      </c>
      <c r="AP666">
        <v>0</v>
      </c>
      <c r="AS666">
        <v>0</v>
      </c>
      <c r="AT666">
        <v>0</v>
      </c>
      <c r="AU666">
        <v>100</v>
      </c>
      <c r="AV666">
        <v>100</v>
      </c>
      <c r="AW666">
        <v>0</v>
      </c>
      <c r="AX666">
        <v>0</v>
      </c>
      <c r="AY666">
        <v>0</v>
      </c>
      <c r="BB666">
        <v>0</v>
      </c>
      <c r="BC666">
        <v>0</v>
      </c>
      <c r="BD666">
        <v>0</v>
      </c>
    </row>
    <row r="667" spans="1:56" hidden="1">
      <c r="A667" t="s">
        <v>480</v>
      </c>
      <c r="B667" t="s">
        <v>481</v>
      </c>
      <c r="C667" t="s">
        <v>929</v>
      </c>
      <c r="D667" s="88" t="s">
        <v>937</v>
      </c>
      <c r="E667" t="s">
        <v>931</v>
      </c>
      <c r="F667">
        <v>1</v>
      </c>
      <c r="G667">
        <v>27</v>
      </c>
      <c r="H667" s="81" t="s">
        <v>3308</v>
      </c>
      <c r="I667" s="86">
        <v>0.08</v>
      </c>
      <c r="J667" s="91">
        <f>G667*1.08</f>
        <v>29.160000000000004</v>
      </c>
      <c r="L667" s="78">
        <f>VLOOKUP(A667,Feuil2!$A$2:$BN$2000,66,FALSE)</f>
        <v>1.5</v>
      </c>
      <c r="M667">
        <v>1.5222222000000001</v>
      </c>
      <c r="N667">
        <f t="shared" si="35"/>
        <v>-2.2222200000000081E-2</v>
      </c>
      <c r="O667" s="45">
        <v>1.5</v>
      </c>
      <c r="P667">
        <v>41.1</v>
      </c>
      <c r="Q667" s="83">
        <f t="shared" si="34"/>
        <v>43.740000000000009</v>
      </c>
      <c r="R667">
        <v>49.32</v>
      </c>
      <c r="S667" s="45">
        <f t="shared" si="36"/>
        <v>52.488000000000007</v>
      </c>
      <c r="AF667">
        <v>1</v>
      </c>
      <c r="AG667">
        <v>140</v>
      </c>
      <c r="AO667">
        <v>0</v>
      </c>
      <c r="AP667">
        <v>0</v>
      </c>
      <c r="AS667">
        <v>0</v>
      </c>
      <c r="AT667">
        <v>0</v>
      </c>
      <c r="AU667">
        <v>100</v>
      </c>
      <c r="AV667">
        <v>100</v>
      </c>
      <c r="AW667">
        <v>0</v>
      </c>
      <c r="AX667">
        <v>0</v>
      </c>
      <c r="AY667">
        <v>0</v>
      </c>
      <c r="BB667">
        <v>0</v>
      </c>
      <c r="BC667">
        <v>0</v>
      </c>
      <c r="BD667">
        <v>0</v>
      </c>
    </row>
    <row r="668" spans="1:56" hidden="1">
      <c r="A668" t="s">
        <v>460</v>
      </c>
      <c r="B668" t="s">
        <v>461</v>
      </c>
      <c r="C668" t="s">
        <v>929</v>
      </c>
      <c r="D668" s="88" t="s">
        <v>937</v>
      </c>
      <c r="E668" t="s">
        <v>931</v>
      </c>
      <c r="F668">
        <v>1</v>
      </c>
      <c r="G668">
        <v>19.39</v>
      </c>
      <c r="H668" s="81" t="s">
        <v>3311</v>
      </c>
      <c r="I668" s="81"/>
      <c r="J668" s="91">
        <v>19.39</v>
      </c>
      <c r="L668" s="78">
        <f>VLOOKUP(A668,Feuil2!$A$2:$BN$2000,66,FALSE)</f>
        <v>1.5</v>
      </c>
      <c r="M668">
        <v>1.5002579</v>
      </c>
      <c r="N668">
        <f t="shared" si="35"/>
        <v>-2.579000000000331E-4</v>
      </c>
      <c r="O668" s="45">
        <v>1.5</v>
      </c>
      <c r="P668">
        <v>29.09</v>
      </c>
      <c r="Q668" s="83">
        <f t="shared" si="34"/>
        <v>29.085000000000001</v>
      </c>
      <c r="R668">
        <v>34.909999999999997</v>
      </c>
      <c r="S668" s="45">
        <f t="shared" si="36"/>
        <v>34.902000000000001</v>
      </c>
      <c r="AF668">
        <v>1</v>
      </c>
      <c r="AG668">
        <v>508</v>
      </c>
      <c r="AO668">
        <v>0</v>
      </c>
      <c r="AP668">
        <v>0</v>
      </c>
      <c r="AS668">
        <v>0</v>
      </c>
      <c r="AT668">
        <v>0</v>
      </c>
      <c r="AU668">
        <v>100</v>
      </c>
      <c r="AV668">
        <v>100</v>
      </c>
      <c r="AW668">
        <v>0</v>
      </c>
      <c r="AX668">
        <v>0</v>
      </c>
      <c r="AY668">
        <v>0</v>
      </c>
      <c r="BB668">
        <v>0</v>
      </c>
      <c r="BC668">
        <v>0</v>
      </c>
      <c r="BD668">
        <v>0</v>
      </c>
    </row>
    <row r="669" spans="1:56" hidden="1">
      <c r="A669" t="s">
        <v>482</v>
      </c>
      <c r="B669" t="s">
        <v>483</v>
      </c>
      <c r="C669" t="s">
        <v>929</v>
      </c>
      <c r="D669" s="88" t="s">
        <v>937</v>
      </c>
      <c r="E669" t="s">
        <v>931</v>
      </c>
      <c r="F669">
        <v>1</v>
      </c>
      <c r="G669">
        <v>59</v>
      </c>
      <c r="H669" s="81" t="s">
        <v>3308</v>
      </c>
      <c r="I669" s="86">
        <v>0.08</v>
      </c>
      <c r="J669" s="91">
        <f>G669*1.08</f>
        <v>63.720000000000006</v>
      </c>
      <c r="L669" s="78">
        <f>VLOOKUP(A669,Feuil2!$A$2:$BN$2000,66,FALSE)</f>
        <v>1.5</v>
      </c>
      <c r="M669">
        <v>1.53</v>
      </c>
      <c r="N669">
        <f t="shared" si="35"/>
        <v>-3.0000000000000027E-2</v>
      </c>
      <c r="O669" s="45">
        <v>1.55</v>
      </c>
      <c r="P669">
        <v>90.27</v>
      </c>
      <c r="Q669" s="83">
        <f t="shared" si="34"/>
        <v>98.766000000000005</v>
      </c>
      <c r="R669">
        <v>108.32</v>
      </c>
      <c r="S669" s="45">
        <f t="shared" si="36"/>
        <v>118.5192</v>
      </c>
      <c r="AF669">
        <v>1</v>
      </c>
      <c r="AG669">
        <v>559</v>
      </c>
      <c r="AO669">
        <v>0</v>
      </c>
      <c r="AP669">
        <v>0</v>
      </c>
      <c r="AS669">
        <v>0</v>
      </c>
      <c r="AT669">
        <v>0</v>
      </c>
      <c r="AU669">
        <v>100</v>
      </c>
      <c r="AV669">
        <v>100</v>
      </c>
      <c r="AW669">
        <v>0</v>
      </c>
      <c r="AX669">
        <v>0</v>
      </c>
      <c r="AY669">
        <v>0</v>
      </c>
      <c r="BB669">
        <v>0</v>
      </c>
      <c r="BC669">
        <v>0</v>
      </c>
      <c r="BD669">
        <v>0</v>
      </c>
    </row>
    <row r="670" spans="1:56" hidden="1">
      <c r="A670" t="s">
        <v>670</v>
      </c>
      <c r="B670" t="s">
        <v>2473</v>
      </c>
      <c r="C670" t="s">
        <v>929</v>
      </c>
      <c r="D670" s="88" t="s">
        <v>937</v>
      </c>
      <c r="E670">
        <v>1</v>
      </c>
      <c r="F670">
        <v>1</v>
      </c>
      <c r="G670">
        <v>3.5</v>
      </c>
      <c r="H670" s="81" t="s">
        <v>3311</v>
      </c>
      <c r="I670" s="81"/>
      <c r="J670" s="91">
        <v>3.5</v>
      </c>
      <c r="L670" s="78">
        <f>VLOOKUP(A670,Feuil2!$A$2:$BN$2000,66,FALSE)</f>
        <v>1.33</v>
      </c>
      <c r="M670">
        <v>1.3314286</v>
      </c>
      <c r="N670">
        <f t="shared" si="35"/>
        <v>-1.4285999999998911E-3</v>
      </c>
      <c r="O670" s="45">
        <v>1.33</v>
      </c>
      <c r="P670">
        <v>4.66</v>
      </c>
      <c r="Q670" s="83">
        <f t="shared" si="34"/>
        <v>4.6550000000000002</v>
      </c>
      <c r="R670">
        <v>5.5919999999999996</v>
      </c>
      <c r="S670" s="45">
        <f t="shared" si="36"/>
        <v>5.5860000000000003</v>
      </c>
      <c r="AF670">
        <v>1</v>
      </c>
      <c r="AO670">
        <v>0</v>
      </c>
      <c r="AP670">
        <v>0</v>
      </c>
      <c r="AS670">
        <v>0</v>
      </c>
      <c r="AT670">
        <v>0</v>
      </c>
      <c r="AU670">
        <v>100</v>
      </c>
      <c r="AV670">
        <v>100</v>
      </c>
      <c r="AW670">
        <v>0</v>
      </c>
      <c r="AX670">
        <v>0</v>
      </c>
      <c r="AY670">
        <v>0</v>
      </c>
      <c r="BB670">
        <v>0</v>
      </c>
      <c r="BC670">
        <v>0</v>
      </c>
      <c r="BD670">
        <v>0</v>
      </c>
    </row>
    <row r="671" spans="1:56" hidden="1">
      <c r="A671" t="s">
        <v>672</v>
      </c>
      <c r="B671" t="s">
        <v>2476</v>
      </c>
      <c r="C671" t="s">
        <v>929</v>
      </c>
      <c r="D671" s="88" t="s">
        <v>937</v>
      </c>
      <c r="E671">
        <v>1</v>
      </c>
      <c r="F671">
        <v>1</v>
      </c>
      <c r="G671">
        <v>6</v>
      </c>
      <c r="H671" s="81" t="s">
        <v>3311</v>
      </c>
      <c r="I671" s="81"/>
      <c r="J671" s="91">
        <v>6</v>
      </c>
      <c r="L671" s="78">
        <f>VLOOKUP(A671,Feuil2!$A$2:$BN$2000,66,FALSE)</f>
        <v>1.5</v>
      </c>
      <c r="M671">
        <v>1.5</v>
      </c>
      <c r="N671">
        <f t="shared" si="35"/>
        <v>0</v>
      </c>
      <c r="O671" s="45">
        <f>IF(L671=M671,L671,"")</f>
        <v>1.5</v>
      </c>
      <c r="P671">
        <v>9</v>
      </c>
      <c r="Q671" s="83">
        <f t="shared" si="34"/>
        <v>9</v>
      </c>
      <c r="R671">
        <v>10.8</v>
      </c>
      <c r="S671" s="45">
        <f t="shared" si="36"/>
        <v>10.799999999999999</v>
      </c>
      <c r="AF671">
        <v>1</v>
      </c>
      <c r="AO671">
        <v>0</v>
      </c>
      <c r="AP671">
        <v>0</v>
      </c>
      <c r="AS671">
        <v>0</v>
      </c>
      <c r="AT671">
        <v>0</v>
      </c>
      <c r="AU671">
        <v>100</v>
      </c>
      <c r="AV671">
        <v>100</v>
      </c>
      <c r="AW671">
        <v>0</v>
      </c>
      <c r="AX671">
        <v>0</v>
      </c>
      <c r="AY671">
        <v>0</v>
      </c>
      <c r="BB671">
        <v>0</v>
      </c>
      <c r="BC671">
        <v>0</v>
      </c>
      <c r="BD671">
        <v>0</v>
      </c>
    </row>
    <row r="672" spans="1:56" hidden="1">
      <c r="A672" t="s">
        <v>2876</v>
      </c>
      <c r="B672" t="s">
        <v>2877</v>
      </c>
      <c r="C672" t="s">
        <v>929</v>
      </c>
      <c r="D672" s="88" t="s">
        <v>937</v>
      </c>
      <c r="E672">
        <v>2</v>
      </c>
      <c r="F672">
        <v>1</v>
      </c>
      <c r="G672">
        <v>28.5</v>
      </c>
      <c r="H672" s="81" t="s">
        <v>3311</v>
      </c>
      <c r="I672" s="81"/>
      <c r="J672" s="91">
        <v>28.5</v>
      </c>
      <c r="L672" s="78" t="e">
        <f>VLOOKUP(A672,Feuil2!$A$2:$BN$2000,66,FALSE)</f>
        <v>#N/A</v>
      </c>
      <c r="M672">
        <v>2.1315789000000001</v>
      </c>
      <c r="N672" t="e">
        <f t="shared" si="35"/>
        <v>#N/A</v>
      </c>
      <c r="O672" s="45">
        <v>2.25</v>
      </c>
      <c r="P672">
        <v>60.75</v>
      </c>
      <c r="Q672" s="83">
        <f t="shared" si="34"/>
        <v>64.125</v>
      </c>
      <c r="R672">
        <v>72.900000000000006</v>
      </c>
      <c r="S672" s="45">
        <f t="shared" si="36"/>
        <v>76.95</v>
      </c>
      <c r="AF672">
        <v>1</v>
      </c>
      <c r="AO672">
        <v>0</v>
      </c>
      <c r="AP672">
        <v>0</v>
      </c>
      <c r="AS672">
        <v>0</v>
      </c>
      <c r="AT672">
        <v>0</v>
      </c>
      <c r="AU672">
        <v>100</v>
      </c>
      <c r="AV672">
        <v>100</v>
      </c>
      <c r="AW672">
        <v>0</v>
      </c>
      <c r="AX672">
        <v>0</v>
      </c>
      <c r="AY672">
        <v>0</v>
      </c>
      <c r="BB672">
        <v>0</v>
      </c>
      <c r="BC672">
        <v>0</v>
      </c>
      <c r="BD672">
        <v>0</v>
      </c>
    </row>
    <row r="673" spans="1:56" hidden="1">
      <c r="A673" t="s">
        <v>2878</v>
      </c>
      <c r="B673" t="s">
        <v>2879</v>
      </c>
      <c r="C673" t="s">
        <v>929</v>
      </c>
      <c r="D673" s="88" t="s">
        <v>937</v>
      </c>
      <c r="E673">
        <v>1</v>
      </c>
      <c r="F673">
        <v>1</v>
      </c>
      <c r="G673">
        <v>35</v>
      </c>
      <c r="H673" s="81" t="s">
        <v>3311</v>
      </c>
      <c r="I673" s="81"/>
      <c r="J673" s="91">
        <v>35</v>
      </c>
      <c r="L673" s="78" t="e">
        <f>VLOOKUP(A673,Feuil2!$A$2:$BN$2000,66,FALSE)</f>
        <v>#N/A</v>
      </c>
      <c r="M673">
        <v>1.7357142999999999</v>
      </c>
      <c r="N673" t="e">
        <f t="shared" si="35"/>
        <v>#N/A</v>
      </c>
      <c r="O673" s="45">
        <v>1.75</v>
      </c>
      <c r="P673">
        <v>60.75</v>
      </c>
      <c r="Q673" s="83">
        <f t="shared" si="34"/>
        <v>61.25</v>
      </c>
      <c r="R673">
        <v>72.900000000000006</v>
      </c>
      <c r="S673" s="45">
        <f t="shared" si="36"/>
        <v>73.5</v>
      </c>
      <c r="AF673">
        <v>1</v>
      </c>
      <c r="AO673">
        <v>0</v>
      </c>
      <c r="AP673">
        <v>0</v>
      </c>
      <c r="AS673">
        <v>0</v>
      </c>
      <c r="AT673">
        <v>0</v>
      </c>
      <c r="AU673">
        <v>100</v>
      </c>
      <c r="AV673">
        <v>100</v>
      </c>
      <c r="AW673">
        <v>0</v>
      </c>
      <c r="AX673">
        <v>0</v>
      </c>
      <c r="AY673">
        <v>0</v>
      </c>
      <c r="BB673">
        <v>0</v>
      </c>
      <c r="BC673">
        <v>0</v>
      </c>
      <c r="BD673">
        <v>0</v>
      </c>
    </row>
    <row r="674" spans="1:56" hidden="1">
      <c r="A674" t="s">
        <v>788</v>
      </c>
      <c r="B674" t="s">
        <v>789</v>
      </c>
      <c r="C674" t="s">
        <v>1845</v>
      </c>
      <c r="D674" s="88" t="s">
        <v>937</v>
      </c>
      <c r="E674" t="s">
        <v>931</v>
      </c>
      <c r="F674">
        <v>1</v>
      </c>
      <c r="G674">
        <v>11.25</v>
      </c>
      <c r="H674" s="81"/>
      <c r="I674" s="81"/>
      <c r="J674" s="93">
        <f>+G674</f>
        <v>11.25</v>
      </c>
      <c r="L674" s="78">
        <f>VLOOKUP(A674,Feuil2!$A$2:$BN$2000,66,FALSE)</f>
        <v>1.33</v>
      </c>
      <c r="M674">
        <v>1.3297778</v>
      </c>
      <c r="N674">
        <f t="shared" si="35"/>
        <v>2.2220000000006124E-4</v>
      </c>
      <c r="O674" s="45">
        <v>1.33</v>
      </c>
      <c r="P674">
        <v>14.96</v>
      </c>
      <c r="Q674" s="83">
        <f t="shared" ref="Q674:Q739" si="39">J674*O674</f>
        <v>14.9625</v>
      </c>
      <c r="R674">
        <v>17.95</v>
      </c>
      <c r="S674" s="45">
        <f t="shared" si="36"/>
        <v>17.954999999999998</v>
      </c>
      <c r="AF674">
        <v>1</v>
      </c>
      <c r="AG674">
        <v>509</v>
      </c>
      <c r="AO674">
        <v>0</v>
      </c>
      <c r="AP674">
        <v>0</v>
      </c>
      <c r="AS674">
        <v>0</v>
      </c>
      <c r="AT674">
        <v>0</v>
      </c>
      <c r="AU674">
        <v>100</v>
      </c>
      <c r="AV674">
        <v>100</v>
      </c>
      <c r="AW674">
        <v>0</v>
      </c>
      <c r="AX674">
        <v>0</v>
      </c>
      <c r="AY674">
        <v>0</v>
      </c>
      <c r="BB674">
        <v>0</v>
      </c>
      <c r="BC674">
        <v>0</v>
      </c>
      <c r="BD674">
        <v>0</v>
      </c>
    </row>
    <row r="675" spans="1:56" hidden="1">
      <c r="A675" t="s">
        <v>474</v>
      </c>
      <c r="B675" t="s">
        <v>961</v>
      </c>
      <c r="C675" t="s">
        <v>962</v>
      </c>
      <c r="D675" s="88" t="s">
        <v>937</v>
      </c>
      <c r="E675">
        <v>1</v>
      </c>
      <c r="F675">
        <v>1</v>
      </c>
      <c r="G675">
        <v>2.57</v>
      </c>
      <c r="H675" s="81" t="s">
        <v>3308</v>
      </c>
      <c r="I675" s="81"/>
      <c r="J675" s="93">
        <v>0.92</v>
      </c>
      <c r="L675" s="78">
        <f>VLOOKUP(A675,Feuil2!$A$2:$BN$2000,66,FALSE)</f>
        <v>2.25</v>
      </c>
      <c r="M675">
        <v>0.80544749999999998</v>
      </c>
      <c r="N675">
        <f t="shared" si="35"/>
        <v>1.4445524999999999</v>
      </c>
      <c r="O675" s="45">
        <v>1.5</v>
      </c>
      <c r="P675">
        <v>2.0699999999999998</v>
      </c>
      <c r="Q675" s="83">
        <f t="shared" si="39"/>
        <v>1.3800000000000001</v>
      </c>
      <c r="R675">
        <v>2.48</v>
      </c>
      <c r="S675" s="45">
        <f t="shared" si="36"/>
        <v>1.6560000000000001</v>
      </c>
      <c r="AF675">
        <v>1</v>
      </c>
      <c r="AG675">
        <v>56</v>
      </c>
      <c r="AO675">
        <v>0</v>
      </c>
      <c r="AP675">
        <v>0</v>
      </c>
      <c r="AS675">
        <v>0</v>
      </c>
      <c r="AT675">
        <v>0</v>
      </c>
      <c r="AU675">
        <v>100</v>
      </c>
      <c r="AV675">
        <v>100</v>
      </c>
      <c r="AW675">
        <v>0</v>
      </c>
      <c r="AX675">
        <v>0</v>
      </c>
      <c r="AY675">
        <v>0</v>
      </c>
      <c r="BB675">
        <v>0</v>
      </c>
      <c r="BC675">
        <v>0</v>
      </c>
      <c r="BD675">
        <v>0</v>
      </c>
    </row>
    <row r="676" spans="1:56" hidden="1">
      <c r="A676" t="s">
        <v>476</v>
      </c>
      <c r="B676" t="s">
        <v>1009</v>
      </c>
      <c r="C676" t="s">
        <v>962</v>
      </c>
      <c r="D676" s="88" t="s">
        <v>937</v>
      </c>
      <c r="E676">
        <v>1</v>
      </c>
      <c r="F676">
        <v>1</v>
      </c>
      <c r="G676">
        <v>2.21</v>
      </c>
      <c r="H676" s="81" t="s">
        <v>3308</v>
      </c>
      <c r="I676" s="81"/>
      <c r="J676" s="93">
        <v>0.92</v>
      </c>
      <c r="L676" s="78">
        <f>VLOOKUP(A676,Feuil2!$A$2:$BN$2000,66,FALSE)</f>
        <v>2.25</v>
      </c>
      <c r="M676">
        <v>0.93665160000000003</v>
      </c>
      <c r="N676">
        <f t="shared" si="35"/>
        <v>1.3133484</v>
      </c>
      <c r="O676" s="45">
        <v>1.5</v>
      </c>
      <c r="P676">
        <v>2.0699999999999998</v>
      </c>
      <c r="Q676" s="83">
        <f t="shared" si="39"/>
        <v>1.3800000000000001</v>
      </c>
      <c r="R676">
        <v>2.48</v>
      </c>
      <c r="S676" s="45">
        <f t="shared" si="36"/>
        <v>1.6560000000000001</v>
      </c>
      <c r="AF676">
        <v>1</v>
      </c>
      <c r="AG676">
        <v>98</v>
      </c>
      <c r="AO676">
        <v>0</v>
      </c>
      <c r="AP676">
        <v>0</v>
      </c>
      <c r="AS676">
        <v>0</v>
      </c>
      <c r="AT676">
        <v>0</v>
      </c>
      <c r="AU676">
        <v>100</v>
      </c>
      <c r="AV676">
        <v>100</v>
      </c>
      <c r="AW676">
        <v>0</v>
      </c>
      <c r="AX676">
        <v>0</v>
      </c>
      <c r="AY676">
        <v>0</v>
      </c>
      <c r="BB676">
        <v>0</v>
      </c>
      <c r="BC676">
        <v>0</v>
      </c>
      <c r="BD676">
        <v>0</v>
      </c>
    </row>
    <row r="677" spans="1:56" hidden="1">
      <c r="A677" t="s">
        <v>424</v>
      </c>
      <c r="B677" t="s">
        <v>1010</v>
      </c>
      <c r="C677" t="s">
        <v>3319</v>
      </c>
      <c r="D677" s="88" t="s">
        <v>937</v>
      </c>
      <c r="E677" t="s">
        <v>931</v>
      </c>
      <c r="F677">
        <v>1</v>
      </c>
      <c r="G677">
        <v>63.66</v>
      </c>
      <c r="H677" s="81" t="s">
        <v>3308</v>
      </c>
      <c r="I677" s="81"/>
      <c r="J677" s="91">
        <v>32.15</v>
      </c>
      <c r="L677" s="78">
        <f>VLOOKUP(A677,Feuil2!$A$2:$BN$2000,66,FALSE)</f>
        <v>1.5</v>
      </c>
      <c r="M677">
        <v>1.5</v>
      </c>
      <c r="N677">
        <f t="shared" si="35"/>
        <v>0</v>
      </c>
      <c r="O677" s="45">
        <f>IF(L677=M677,L677,"")</f>
        <v>1.5</v>
      </c>
      <c r="P677">
        <v>95.49</v>
      </c>
      <c r="Q677" s="83">
        <f t="shared" si="39"/>
        <v>48.224999999999994</v>
      </c>
      <c r="R677">
        <v>114.59</v>
      </c>
      <c r="S677" s="45">
        <f t="shared" si="36"/>
        <v>57.86999999999999</v>
      </c>
      <c r="AF677">
        <v>1</v>
      </c>
      <c r="AG677">
        <v>103</v>
      </c>
      <c r="AO677">
        <v>0</v>
      </c>
      <c r="AP677">
        <v>0</v>
      </c>
      <c r="AS677">
        <v>0</v>
      </c>
      <c r="AT677">
        <v>0</v>
      </c>
      <c r="AU677">
        <v>100</v>
      </c>
      <c r="AV677">
        <v>100</v>
      </c>
      <c r="AW677">
        <v>0</v>
      </c>
      <c r="AX677">
        <v>0</v>
      </c>
      <c r="AY677">
        <v>0</v>
      </c>
      <c r="BB677">
        <v>0</v>
      </c>
      <c r="BC677">
        <v>0</v>
      </c>
      <c r="BD677">
        <v>0</v>
      </c>
    </row>
    <row r="678" spans="1:56" hidden="1">
      <c r="A678" t="s">
        <v>817</v>
      </c>
      <c r="B678" t="s">
        <v>818</v>
      </c>
      <c r="C678" t="s">
        <v>1759</v>
      </c>
      <c r="D678" s="88" t="s">
        <v>937</v>
      </c>
      <c r="E678" t="s">
        <v>931</v>
      </c>
      <c r="F678">
        <v>1</v>
      </c>
      <c r="G678">
        <v>0.83</v>
      </c>
      <c r="H678" s="81" t="s">
        <v>3311</v>
      </c>
      <c r="I678" s="81"/>
      <c r="J678" s="91">
        <v>0.83</v>
      </c>
      <c r="L678" s="78">
        <f>VLOOKUP(A678,Feuil2!$A$2:$BN$2000,66,FALSE)</f>
        <v>1.25</v>
      </c>
      <c r="M678">
        <v>1.253012</v>
      </c>
      <c r="N678">
        <f t="shared" si="35"/>
        <v>-3.0120000000000147E-3</v>
      </c>
      <c r="O678" s="45">
        <v>1.25</v>
      </c>
      <c r="P678">
        <v>1.04</v>
      </c>
      <c r="Q678" s="83">
        <f t="shared" si="39"/>
        <v>1.0374999999999999</v>
      </c>
      <c r="R678">
        <v>1.25</v>
      </c>
      <c r="S678" s="45">
        <f t="shared" si="36"/>
        <v>1.2449999999999999</v>
      </c>
      <c r="AF678">
        <v>1</v>
      </c>
      <c r="AG678">
        <v>485</v>
      </c>
      <c r="AO678">
        <v>0</v>
      </c>
      <c r="AP678">
        <v>0</v>
      </c>
      <c r="AS678">
        <v>0</v>
      </c>
      <c r="AT678">
        <v>0</v>
      </c>
      <c r="AU678">
        <v>100</v>
      </c>
      <c r="AV678">
        <v>100</v>
      </c>
      <c r="AW678">
        <v>0</v>
      </c>
      <c r="AX678">
        <v>0</v>
      </c>
      <c r="AY678">
        <v>0</v>
      </c>
      <c r="BB678">
        <v>0</v>
      </c>
      <c r="BC678">
        <v>0</v>
      </c>
      <c r="BD678">
        <v>0</v>
      </c>
    </row>
    <row r="679" spans="1:56" hidden="1">
      <c r="A679" t="s">
        <v>762</v>
      </c>
      <c r="B679" t="s">
        <v>1761</v>
      </c>
      <c r="C679" t="s">
        <v>1759</v>
      </c>
      <c r="D679" s="88" t="s">
        <v>937</v>
      </c>
      <c r="E679" t="s">
        <v>931</v>
      </c>
      <c r="F679">
        <v>1</v>
      </c>
      <c r="G679">
        <v>7.18</v>
      </c>
      <c r="H679" s="81" t="s">
        <v>3311</v>
      </c>
      <c r="I679" s="81"/>
      <c r="J679" s="91">
        <v>7.18</v>
      </c>
      <c r="L679" s="78">
        <f>VLOOKUP(A679,Feuil2!$A$2:$BN$2000,66,FALSE)</f>
        <v>1.33</v>
      </c>
      <c r="M679">
        <v>1.3133705</v>
      </c>
      <c r="N679">
        <f t="shared" si="35"/>
        <v>1.6629500000000075E-2</v>
      </c>
      <c r="O679" s="45">
        <v>1.33</v>
      </c>
      <c r="P679">
        <v>9.43</v>
      </c>
      <c r="Q679" s="83">
        <f t="shared" si="39"/>
        <v>9.5494000000000003</v>
      </c>
      <c r="R679">
        <v>11.32</v>
      </c>
      <c r="S679" s="45">
        <f t="shared" si="36"/>
        <v>11.45928</v>
      </c>
      <c r="AF679">
        <v>1</v>
      </c>
      <c r="AG679">
        <v>487</v>
      </c>
      <c r="AO679">
        <v>0</v>
      </c>
      <c r="AP679">
        <v>0</v>
      </c>
      <c r="AS679">
        <v>0</v>
      </c>
      <c r="AT679">
        <v>0</v>
      </c>
      <c r="AU679">
        <v>100</v>
      </c>
      <c r="AV679">
        <v>100</v>
      </c>
      <c r="AW679">
        <v>0</v>
      </c>
      <c r="AX679">
        <v>0</v>
      </c>
      <c r="AY679">
        <v>0</v>
      </c>
      <c r="BB679">
        <v>0</v>
      </c>
      <c r="BC679">
        <v>0</v>
      </c>
      <c r="BD679">
        <v>0</v>
      </c>
    </row>
    <row r="680" spans="1:56" hidden="1">
      <c r="A680" t="s">
        <v>766</v>
      </c>
      <c r="B680" t="s">
        <v>767</v>
      </c>
      <c r="C680" t="s">
        <v>1759</v>
      </c>
      <c r="D680" s="88" t="s">
        <v>937</v>
      </c>
      <c r="F680">
        <v>1</v>
      </c>
      <c r="G680">
        <v>4.5</v>
      </c>
      <c r="H680" s="81" t="s">
        <v>3311</v>
      </c>
      <c r="I680" s="81"/>
      <c r="J680" s="91">
        <v>4.5</v>
      </c>
      <c r="L680" s="78">
        <f>VLOOKUP(A680,Feuil2!$A$2:$BN$2000,66,FALSE)</f>
        <v>1.33</v>
      </c>
      <c r="M680">
        <v>1.3311111</v>
      </c>
      <c r="N680">
        <f t="shared" si="35"/>
        <v>-1.1110999999999205E-3</v>
      </c>
      <c r="O680" s="45">
        <v>1.33</v>
      </c>
      <c r="P680">
        <v>5.99</v>
      </c>
      <c r="Q680" s="83">
        <f t="shared" si="39"/>
        <v>5.9850000000000003</v>
      </c>
      <c r="R680">
        <v>7.19</v>
      </c>
      <c r="S680" s="45">
        <f t="shared" si="36"/>
        <v>7.1820000000000004</v>
      </c>
      <c r="AF680">
        <v>1</v>
      </c>
      <c r="AG680">
        <v>565</v>
      </c>
      <c r="AO680">
        <v>0</v>
      </c>
      <c r="AP680">
        <v>0</v>
      </c>
      <c r="AS680">
        <v>0</v>
      </c>
      <c r="AT680">
        <v>0</v>
      </c>
      <c r="AU680">
        <v>100</v>
      </c>
      <c r="AV680">
        <v>100</v>
      </c>
      <c r="AW680">
        <v>0</v>
      </c>
      <c r="AX680">
        <v>0</v>
      </c>
      <c r="AY680">
        <v>0</v>
      </c>
      <c r="BB680">
        <v>0</v>
      </c>
      <c r="BC680">
        <v>0</v>
      </c>
      <c r="BD680">
        <v>0</v>
      </c>
    </row>
    <row r="681" spans="1:56" hidden="1">
      <c r="A681" t="s">
        <v>819</v>
      </c>
      <c r="B681" t="s">
        <v>820</v>
      </c>
      <c r="C681" t="s">
        <v>1759</v>
      </c>
      <c r="D681" s="88" t="s">
        <v>937</v>
      </c>
      <c r="F681">
        <v>1</v>
      </c>
      <c r="G681">
        <v>3.75</v>
      </c>
      <c r="H681" s="81" t="s">
        <v>3311</v>
      </c>
      <c r="I681" s="81"/>
      <c r="J681" s="91">
        <v>3.75</v>
      </c>
      <c r="L681" s="78">
        <f>VLOOKUP(A681,Feuil2!$A$2:$BN$2000,66,FALSE)</f>
        <v>1.33</v>
      </c>
      <c r="M681">
        <v>1.3306667000000001</v>
      </c>
      <c r="N681">
        <f t="shared" si="35"/>
        <v>-6.6670000000002005E-4</v>
      </c>
      <c r="O681" s="45">
        <v>1.33</v>
      </c>
      <c r="P681">
        <v>4.99</v>
      </c>
      <c r="Q681" s="83">
        <f t="shared" si="39"/>
        <v>4.9875000000000007</v>
      </c>
      <c r="R681">
        <v>5.99</v>
      </c>
      <c r="S681" s="45">
        <f t="shared" si="36"/>
        <v>5.9850000000000003</v>
      </c>
      <c r="AF681">
        <v>1</v>
      </c>
      <c r="AO681">
        <v>0</v>
      </c>
      <c r="AP681">
        <v>0</v>
      </c>
      <c r="AS681">
        <v>0</v>
      </c>
      <c r="AT681">
        <v>0</v>
      </c>
      <c r="AU681">
        <v>100</v>
      </c>
      <c r="AV681">
        <v>100</v>
      </c>
      <c r="AW681">
        <v>0</v>
      </c>
      <c r="AX681">
        <v>0</v>
      </c>
      <c r="AY681">
        <v>0</v>
      </c>
      <c r="BB681">
        <v>0</v>
      </c>
      <c r="BC681">
        <v>0</v>
      </c>
      <c r="BD681">
        <v>0</v>
      </c>
    </row>
    <row r="682" spans="1:56" hidden="1">
      <c r="A682" t="s">
        <v>823</v>
      </c>
      <c r="B682" t="s">
        <v>2604</v>
      </c>
      <c r="C682" t="s">
        <v>1759</v>
      </c>
      <c r="D682" s="88" t="s">
        <v>937</v>
      </c>
      <c r="F682">
        <v>1</v>
      </c>
      <c r="G682">
        <v>2.0499999999999998</v>
      </c>
      <c r="H682" s="81" t="s">
        <v>3311</v>
      </c>
      <c r="I682" s="81"/>
      <c r="J682" s="91">
        <v>2.0499999999999998</v>
      </c>
      <c r="L682" s="78">
        <f>VLOOKUP(A682,Feuil2!$A$2:$BN$2000,66,FALSE)</f>
        <v>1.33</v>
      </c>
      <c r="M682">
        <v>1.3024389999999999</v>
      </c>
      <c r="N682">
        <f t="shared" si="35"/>
        <v>2.7561000000000169E-2</v>
      </c>
      <c r="O682" s="45">
        <v>1.33</v>
      </c>
      <c r="P682">
        <v>2.67</v>
      </c>
      <c r="Q682" s="83">
        <f t="shared" si="39"/>
        <v>2.7264999999999997</v>
      </c>
      <c r="R682">
        <v>3.2040000000000002</v>
      </c>
      <c r="S682" s="45">
        <f t="shared" si="36"/>
        <v>3.2717999999999994</v>
      </c>
      <c r="AO682">
        <v>0</v>
      </c>
      <c r="AP682">
        <v>0</v>
      </c>
      <c r="AS682">
        <v>0</v>
      </c>
      <c r="AT682">
        <v>0</v>
      </c>
      <c r="AU682">
        <v>100</v>
      </c>
      <c r="AV682">
        <v>100</v>
      </c>
      <c r="AW682">
        <v>0</v>
      </c>
      <c r="AX682">
        <v>0</v>
      </c>
      <c r="AY682">
        <v>0</v>
      </c>
      <c r="BB682">
        <v>0</v>
      </c>
      <c r="BC682">
        <v>0</v>
      </c>
      <c r="BD682">
        <v>0</v>
      </c>
    </row>
    <row r="683" spans="1:56" hidden="1">
      <c r="A683" t="s">
        <v>827</v>
      </c>
      <c r="B683" t="s">
        <v>827</v>
      </c>
      <c r="C683" t="s">
        <v>1759</v>
      </c>
      <c r="D683" s="88" t="s">
        <v>937</v>
      </c>
      <c r="F683">
        <v>1</v>
      </c>
      <c r="G683">
        <v>13.41</v>
      </c>
      <c r="H683" s="81" t="s">
        <v>3311</v>
      </c>
      <c r="I683" s="81"/>
      <c r="J683" s="91">
        <v>13.41</v>
      </c>
      <c r="L683" s="78" t="e">
        <f>VLOOKUP(A683,Feuil2!$A$2:$BN$2000,66,FALSE)</f>
        <v>#N/A</v>
      </c>
      <c r="M683">
        <v>1.2997763</v>
      </c>
      <c r="N683" t="e">
        <f t="shared" si="35"/>
        <v>#N/A</v>
      </c>
      <c r="O683" s="45">
        <v>1.33</v>
      </c>
      <c r="P683">
        <v>17.43</v>
      </c>
      <c r="Q683" s="83">
        <f t="shared" si="39"/>
        <v>17.8353</v>
      </c>
      <c r="R683">
        <v>20.916</v>
      </c>
      <c r="S683" s="45">
        <f t="shared" si="36"/>
        <v>21.402359999999998</v>
      </c>
      <c r="AF683">
        <v>1</v>
      </c>
      <c r="AG683">
        <v>620</v>
      </c>
      <c r="AO683">
        <v>0</v>
      </c>
      <c r="AP683">
        <v>0</v>
      </c>
      <c r="AS683">
        <v>0</v>
      </c>
      <c r="AT683">
        <v>0</v>
      </c>
      <c r="AU683">
        <v>100</v>
      </c>
      <c r="AV683">
        <v>100</v>
      </c>
      <c r="AW683">
        <v>0</v>
      </c>
      <c r="AX683">
        <v>0</v>
      </c>
      <c r="AY683">
        <v>0</v>
      </c>
      <c r="BB683">
        <v>0</v>
      </c>
      <c r="BC683">
        <v>0</v>
      </c>
      <c r="BD683">
        <v>0</v>
      </c>
    </row>
    <row r="684" spans="1:56" hidden="1">
      <c r="A684" t="s">
        <v>828</v>
      </c>
      <c r="B684" t="s">
        <v>829</v>
      </c>
      <c r="C684" t="s">
        <v>1759</v>
      </c>
      <c r="D684" s="88" t="s">
        <v>937</v>
      </c>
      <c r="F684">
        <v>1</v>
      </c>
      <c r="G684">
        <v>2.41</v>
      </c>
      <c r="H684" s="81" t="s">
        <v>3311</v>
      </c>
      <c r="I684" s="81"/>
      <c r="J684" s="91">
        <v>2.41</v>
      </c>
      <c r="L684" s="78" t="e">
        <f>VLOOKUP(A684,Feuil2!$A$2:$BN$2000,66,FALSE)</f>
        <v>#N/A</v>
      </c>
      <c r="M684">
        <v>1.3029046</v>
      </c>
      <c r="N684" t="e">
        <f t="shared" si="35"/>
        <v>#N/A</v>
      </c>
      <c r="O684" s="45">
        <v>1.33</v>
      </c>
      <c r="P684">
        <v>3.14</v>
      </c>
      <c r="Q684" s="83">
        <f t="shared" si="39"/>
        <v>3.2053000000000003</v>
      </c>
      <c r="R684">
        <v>3.7679999999999998</v>
      </c>
      <c r="S684" s="45">
        <f t="shared" si="36"/>
        <v>3.8463600000000002</v>
      </c>
      <c r="AF684">
        <v>1</v>
      </c>
      <c r="AG684">
        <v>623</v>
      </c>
      <c r="AO684">
        <v>0</v>
      </c>
      <c r="AP684">
        <v>0</v>
      </c>
      <c r="AS684">
        <v>0</v>
      </c>
      <c r="AT684">
        <v>0</v>
      </c>
      <c r="AU684">
        <v>100</v>
      </c>
      <c r="AV684">
        <v>100</v>
      </c>
      <c r="AW684">
        <v>0</v>
      </c>
      <c r="AX684">
        <v>0</v>
      </c>
      <c r="AY684">
        <v>0</v>
      </c>
      <c r="BB684">
        <v>0</v>
      </c>
      <c r="BC684">
        <v>0</v>
      </c>
      <c r="BD684">
        <v>0</v>
      </c>
    </row>
    <row r="685" spans="1:56" hidden="1">
      <c r="A685" t="s">
        <v>658</v>
      </c>
      <c r="B685" t="s">
        <v>659</v>
      </c>
      <c r="C685" t="s">
        <v>950</v>
      </c>
      <c r="D685" s="88" t="s">
        <v>937</v>
      </c>
      <c r="E685" t="s">
        <v>931</v>
      </c>
      <c r="F685">
        <v>1</v>
      </c>
      <c r="G685">
        <v>50</v>
      </c>
      <c r="H685" s="81"/>
      <c r="I685" s="81"/>
      <c r="J685" s="91">
        <v>50</v>
      </c>
      <c r="L685" s="78">
        <f>VLOOKUP(A685,Feuil2!$A$2:$BN$2000,66,FALSE)</f>
        <v>1.5</v>
      </c>
      <c r="M685">
        <v>1.5</v>
      </c>
      <c r="N685">
        <f t="shared" si="35"/>
        <v>0</v>
      </c>
      <c r="O685" s="45">
        <f>IF(L685=M685,L685,"")</f>
        <v>1.5</v>
      </c>
      <c r="P685">
        <v>75</v>
      </c>
      <c r="Q685" s="83">
        <f t="shared" si="39"/>
        <v>75</v>
      </c>
      <c r="R685">
        <v>90</v>
      </c>
      <c r="S685" s="45">
        <f t="shared" si="36"/>
        <v>90</v>
      </c>
      <c r="AF685">
        <v>1</v>
      </c>
      <c r="AO685">
        <v>0</v>
      </c>
      <c r="AP685">
        <v>0</v>
      </c>
      <c r="AS685">
        <v>0</v>
      </c>
      <c r="AT685">
        <v>0</v>
      </c>
      <c r="AU685">
        <v>100</v>
      </c>
      <c r="AV685">
        <v>100</v>
      </c>
      <c r="AW685">
        <v>0</v>
      </c>
      <c r="AX685">
        <v>0</v>
      </c>
      <c r="AY685">
        <v>0</v>
      </c>
      <c r="BB685">
        <v>0</v>
      </c>
      <c r="BC685">
        <v>0</v>
      </c>
      <c r="BD685">
        <v>0</v>
      </c>
    </row>
    <row r="686" spans="1:56" hidden="1">
      <c r="A686" t="s">
        <v>488</v>
      </c>
      <c r="B686" t="s">
        <v>489</v>
      </c>
      <c r="C686" t="s">
        <v>977</v>
      </c>
      <c r="D686" s="88" t="s">
        <v>937</v>
      </c>
      <c r="E686" t="s">
        <v>980</v>
      </c>
      <c r="F686">
        <v>1</v>
      </c>
      <c r="G686">
        <v>187.5</v>
      </c>
      <c r="H686" s="81" t="s">
        <v>3308</v>
      </c>
      <c r="I686" s="81"/>
      <c r="J686" s="93">
        <f>140.63*0.85</f>
        <v>119.5355</v>
      </c>
      <c r="L686" s="78">
        <f>VLOOKUP(A686,Feuil2!$A$2:$BN$2000,66,FALSE)</f>
        <v>1.5</v>
      </c>
      <c r="M686">
        <v>0.95631999999999995</v>
      </c>
      <c r="N686">
        <f t="shared" si="35"/>
        <v>0.54368000000000005</v>
      </c>
      <c r="O686" s="45">
        <v>1.5</v>
      </c>
      <c r="P686">
        <v>179.31</v>
      </c>
      <c r="Q686" s="83">
        <f t="shared" si="39"/>
        <v>179.30324999999999</v>
      </c>
      <c r="R686">
        <v>215.17</v>
      </c>
      <c r="S686" s="45">
        <f t="shared" si="36"/>
        <v>215.16389999999998</v>
      </c>
      <c r="AF686">
        <v>1</v>
      </c>
      <c r="AG686">
        <v>96</v>
      </c>
      <c r="AO686">
        <v>0</v>
      </c>
      <c r="AP686">
        <v>0</v>
      </c>
      <c r="AS686">
        <v>0</v>
      </c>
      <c r="AT686">
        <v>0</v>
      </c>
      <c r="AU686">
        <v>100</v>
      </c>
      <c r="AV686">
        <v>100</v>
      </c>
      <c r="AW686">
        <v>0</v>
      </c>
      <c r="AX686">
        <v>0</v>
      </c>
      <c r="AY686">
        <v>0</v>
      </c>
      <c r="BB686">
        <v>0</v>
      </c>
      <c r="BC686">
        <v>0</v>
      </c>
      <c r="BD686">
        <v>0</v>
      </c>
    </row>
    <row r="687" spans="1:56" hidden="1">
      <c r="A687" t="s">
        <v>490</v>
      </c>
      <c r="B687" t="s">
        <v>491</v>
      </c>
      <c r="C687" t="s">
        <v>977</v>
      </c>
      <c r="D687" s="88" t="s">
        <v>937</v>
      </c>
      <c r="E687" t="s">
        <v>931</v>
      </c>
      <c r="F687">
        <v>1</v>
      </c>
      <c r="G687">
        <v>12.5</v>
      </c>
      <c r="H687" s="81" t="s">
        <v>3308</v>
      </c>
      <c r="I687" s="81"/>
      <c r="J687" s="91">
        <v>11.6</v>
      </c>
      <c r="L687" s="78">
        <f>VLOOKUP(A687,Feuil2!$A$2:$BN$2000,66,FALSE)</f>
        <v>1.33</v>
      </c>
      <c r="M687">
        <v>1.3304</v>
      </c>
      <c r="N687">
        <f t="shared" si="35"/>
        <v>-3.9999999999995595E-4</v>
      </c>
      <c r="O687" s="45">
        <v>1.5</v>
      </c>
      <c r="P687">
        <v>16.63</v>
      </c>
      <c r="Q687" s="83">
        <f t="shared" si="39"/>
        <v>17.399999999999999</v>
      </c>
      <c r="R687">
        <v>19.96</v>
      </c>
      <c r="S687" s="45">
        <f t="shared" si="36"/>
        <v>20.88</v>
      </c>
      <c r="AF687">
        <v>1</v>
      </c>
      <c r="AG687">
        <v>458</v>
      </c>
      <c r="AO687">
        <v>0</v>
      </c>
      <c r="AP687">
        <v>0</v>
      </c>
      <c r="AS687">
        <v>0</v>
      </c>
      <c r="AT687">
        <v>0</v>
      </c>
      <c r="AU687">
        <v>100</v>
      </c>
      <c r="AV687">
        <v>100</v>
      </c>
      <c r="AW687">
        <v>0</v>
      </c>
      <c r="AX687">
        <v>0</v>
      </c>
      <c r="AY687">
        <v>0</v>
      </c>
      <c r="BB687">
        <v>0</v>
      </c>
      <c r="BC687">
        <v>0</v>
      </c>
      <c r="BD687">
        <v>0</v>
      </c>
    </row>
    <row r="688" spans="1:56" hidden="1">
      <c r="A688" t="s">
        <v>486</v>
      </c>
      <c r="B688" t="s">
        <v>487</v>
      </c>
      <c r="C688" t="s">
        <v>977</v>
      </c>
      <c r="D688" s="88" t="s">
        <v>937</v>
      </c>
      <c r="E688" t="s">
        <v>2152</v>
      </c>
      <c r="F688">
        <v>1</v>
      </c>
      <c r="G688">
        <v>95.5</v>
      </c>
      <c r="H688" s="81" t="s">
        <v>3308</v>
      </c>
      <c r="I688" s="81"/>
      <c r="J688" s="93">
        <f>71.19*0.85</f>
        <v>60.511499999999998</v>
      </c>
      <c r="L688" s="78">
        <f>VLOOKUP(A688,Feuil2!$A$2:$BN$2000,66,FALSE)</f>
        <v>1.5</v>
      </c>
      <c r="M688">
        <v>0.95047119999999996</v>
      </c>
      <c r="N688">
        <f t="shared" si="35"/>
        <v>0.54952880000000004</v>
      </c>
      <c r="O688" s="45">
        <v>1.5</v>
      </c>
      <c r="P688">
        <v>90.77</v>
      </c>
      <c r="Q688" s="83">
        <f t="shared" si="39"/>
        <v>90.76724999999999</v>
      </c>
      <c r="R688">
        <v>108.92</v>
      </c>
      <c r="S688" s="45">
        <f t="shared" si="36"/>
        <v>108.92069999999998</v>
      </c>
      <c r="AF688">
        <v>1</v>
      </c>
      <c r="AG688">
        <v>574</v>
      </c>
      <c r="AO688">
        <v>0</v>
      </c>
      <c r="AP688">
        <v>0</v>
      </c>
      <c r="AS688">
        <v>0</v>
      </c>
      <c r="AT688">
        <v>0</v>
      </c>
      <c r="AU688">
        <v>100</v>
      </c>
      <c r="AV688">
        <v>100</v>
      </c>
      <c r="AW688">
        <v>0</v>
      </c>
      <c r="AX688">
        <v>0</v>
      </c>
      <c r="AY688">
        <v>0</v>
      </c>
      <c r="BB688">
        <v>0</v>
      </c>
      <c r="BC688">
        <v>0</v>
      </c>
      <c r="BD688">
        <v>0</v>
      </c>
    </row>
    <row r="689" spans="1:56" hidden="1">
      <c r="A689" t="s">
        <v>733</v>
      </c>
      <c r="B689" t="s">
        <v>1413</v>
      </c>
      <c r="C689" t="s">
        <v>1410</v>
      </c>
      <c r="D689" s="88" t="s">
        <v>937</v>
      </c>
      <c r="E689" t="s">
        <v>931</v>
      </c>
      <c r="F689">
        <v>1</v>
      </c>
      <c r="G689">
        <v>32.729999999999997</v>
      </c>
      <c r="H689" s="81" t="s">
        <v>3311</v>
      </c>
      <c r="I689" s="81"/>
      <c r="J689" s="91">
        <v>32.729999999999997</v>
      </c>
      <c r="L689" s="78">
        <f>VLOOKUP(A689,Feuil2!$A$2:$BN$2000,66,FALSE)</f>
        <v>1.5</v>
      </c>
      <c r="M689">
        <v>1.5047356999999999</v>
      </c>
      <c r="N689">
        <f t="shared" si="35"/>
        <v>-4.7356999999998983E-3</v>
      </c>
      <c r="O689" s="45">
        <v>1.55</v>
      </c>
      <c r="P689">
        <v>49.25</v>
      </c>
      <c r="Q689" s="83">
        <f t="shared" si="39"/>
        <v>50.731499999999997</v>
      </c>
      <c r="R689">
        <v>59.1</v>
      </c>
      <c r="S689" s="45">
        <f t="shared" si="36"/>
        <v>60.877799999999993</v>
      </c>
      <c r="AF689">
        <v>1</v>
      </c>
      <c r="AO689">
        <v>0</v>
      </c>
      <c r="AP689">
        <v>0</v>
      </c>
      <c r="AS689">
        <v>0</v>
      </c>
      <c r="AT689">
        <v>0</v>
      </c>
      <c r="AU689">
        <v>100</v>
      </c>
      <c r="AV689">
        <v>100</v>
      </c>
      <c r="AW689">
        <v>0</v>
      </c>
      <c r="AX689">
        <v>0</v>
      </c>
      <c r="AY689">
        <v>0</v>
      </c>
      <c r="BB689">
        <v>0</v>
      </c>
      <c r="BC689">
        <v>0</v>
      </c>
      <c r="BD689">
        <v>0</v>
      </c>
    </row>
    <row r="690" spans="1:56" hidden="1">
      <c r="A690" t="s">
        <v>2479</v>
      </c>
      <c r="B690" t="s">
        <v>2480</v>
      </c>
      <c r="C690" t="s">
        <v>1410</v>
      </c>
      <c r="D690" s="88" t="s">
        <v>937</v>
      </c>
      <c r="F690">
        <v>1</v>
      </c>
      <c r="G690">
        <v>48.39</v>
      </c>
      <c r="H690" s="81" t="s">
        <v>3311</v>
      </c>
      <c r="I690" s="81"/>
      <c r="J690" s="91">
        <v>48.39</v>
      </c>
      <c r="L690" s="78">
        <f>VLOOKUP(A690,Feuil2!$A$2:$BN$2000,66,FALSE)</f>
        <v>1.5</v>
      </c>
      <c r="M690">
        <v>1.5749122</v>
      </c>
      <c r="N690">
        <f t="shared" si="35"/>
        <v>-7.4912199999999984E-2</v>
      </c>
      <c r="O690" s="45">
        <v>1.6</v>
      </c>
      <c r="P690">
        <v>76.209999999999994</v>
      </c>
      <c r="Q690" s="83">
        <f t="shared" si="39"/>
        <v>77.424000000000007</v>
      </c>
      <c r="R690">
        <v>91.451999999999998</v>
      </c>
      <c r="S690" s="45">
        <f t="shared" si="36"/>
        <v>92.908799999999999</v>
      </c>
      <c r="AF690">
        <v>1</v>
      </c>
      <c r="AO690">
        <v>0</v>
      </c>
      <c r="AP690">
        <v>0</v>
      </c>
      <c r="AS690">
        <v>0</v>
      </c>
      <c r="AT690">
        <v>0</v>
      </c>
      <c r="AU690">
        <v>100</v>
      </c>
      <c r="AV690">
        <v>100</v>
      </c>
      <c r="AW690">
        <v>0</v>
      </c>
      <c r="AX690">
        <v>0</v>
      </c>
      <c r="AY690">
        <v>0</v>
      </c>
      <c r="BB690">
        <v>0</v>
      </c>
      <c r="BC690">
        <v>0</v>
      </c>
      <c r="BD690">
        <v>0</v>
      </c>
    </row>
    <row r="691" spans="1:56" hidden="1">
      <c r="A691" t="s">
        <v>745</v>
      </c>
      <c r="B691" t="s">
        <v>2482</v>
      </c>
      <c r="C691" t="s">
        <v>1410</v>
      </c>
      <c r="D691" s="88" t="s">
        <v>937</v>
      </c>
      <c r="E691" t="s">
        <v>931</v>
      </c>
      <c r="F691">
        <v>1</v>
      </c>
      <c r="G691">
        <v>18.22</v>
      </c>
      <c r="H691" s="81" t="s">
        <v>3311</v>
      </c>
      <c r="I691" s="81"/>
      <c r="J691" s="91">
        <v>18.22</v>
      </c>
      <c r="L691" s="78">
        <f>VLOOKUP(A691,Feuil2!$A$2:$BN$2000,66,FALSE)</f>
        <v>1.5</v>
      </c>
      <c r="M691">
        <v>1.5</v>
      </c>
      <c r="N691">
        <f t="shared" si="35"/>
        <v>0</v>
      </c>
      <c r="O691" s="45">
        <f>IF(L691=M691,L691,"")</f>
        <v>1.5</v>
      </c>
      <c r="P691">
        <v>27.33</v>
      </c>
      <c r="Q691" s="83">
        <f t="shared" si="39"/>
        <v>27.33</v>
      </c>
      <c r="R691">
        <v>32.795999999999999</v>
      </c>
      <c r="S691" s="45">
        <f t="shared" si="36"/>
        <v>32.795999999999999</v>
      </c>
      <c r="AF691">
        <v>1</v>
      </c>
      <c r="AO691">
        <v>0</v>
      </c>
      <c r="AP691">
        <v>0</v>
      </c>
      <c r="AS691">
        <v>0</v>
      </c>
      <c r="AT691">
        <v>0</v>
      </c>
      <c r="AU691">
        <v>100</v>
      </c>
      <c r="AV691">
        <v>100</v>
      </c>
      <c r="AW691">
        <v>0</v>
      </c>
      <c r="AX691">
        <v>0</v>
      </c>
      <c r="AY691">
        <v>0</v>
      </c>
      <c r="BB691">
        <v>0</v>
      </c>
      <c r="BC691">
        <v>0</v>
      </c>
      <c r="BD691">
        <v>0</v>
      </c>
    </row>
    <row r="692" spans="1:56" hidden="1">
      <c r="A692" t="s">
        <v>743</v>
      </c>
      <c r="B692" t="s">
        <v>2484</v>
      </c>
      <c r="C692" t="s">
        <v>1410</v>
      </c>
      <c r="D692" s="88" t="s">
        <v>937</v>
      </c>
      <c r="E692" t="s">
        <v>931</v>
      </c>
      <c r="F692">
        <v>1</v>
      </c>
      <c r="G692">
        <v>16.329999999999998</v>
      </c>
      <c r="H692" s="81" t="s">
        <v>3311</v>
      </c>
      <c r="I692" s="81"/>
      <c r="J692" s="91">
        <v>16.329999999999998</v>
      </c>
      <c r="L692" s="78">
        <f>VLOOKUP(A692,Feuil2!$A$2:$BN$2000,66,FALSE)</f>
        <v>1.5</v>
      </c>
      <c r="M692">
        <v>1.4996938</v>
      </c>
      <c r="N692">
        <f t="shared" si="35"/>
        <v>3.0620000000003422E-4</v>
      </c>
      <c r="O692" s="45">
        <v>1.5</v>
      </c>
      <c r="P692">
        <v>24.49</v>
      </c>
      <c r="Q692" s="83">
        <f t="shared" si="39"/>
        <v>24.494999999999997</v>
      </c>
      <c r="R692">
        <v>29.388000000000002</v>
      </c>
      <c r="S692" s="45">
        <f t="shared" si="36"/>
        <v>29.393999999999995</v>
      </c>
      <c r="AF692">
        <v>1</v>
      </c>
      <c r="AO692">
        <v>0</v>
      </c>
      <c r="AP692">
        <v>0</v>
      </c>
      <c r="AS692">
        <v>0</v>
      </c>
      <c r="AT692">
        <v>0</v>
      </c>
      <c r="AU692">
        <v>100</v>
      </c>
      <c r="AV692">
        <v>100</v>
      </c>
      <c r="AW692">
        <v>0</v>
      </c>
      <c r="AX692">
        <v>0</v>
      </c>
      <c r="AY692">
        <v>0</v>
      </c>
      <c r="BB692">
        <v>0</v>
      </c>
      <c r="BC692">
        <v>0</v>
      </c>
      <c r="BD692">
        <v>0</v>
      </c>
    </row>
    <row r="693" spans="1:56" hidden="1">
      <c r="A693" t="s">
        <v>739</v>
      </c>
      <c r="B693" t="s">
        <v>2485</v>
      </c>
      <c r="C693" t="s">
        <v>1410</v>
      </c>
      <c r="D693" s="88" t="s">
        <v>937</v>
      </c>
      <c r="E693" t="s">
        <v>931</v>
      </c>
      <c r="F693">
        <v>1</v>
      </c>
      <c r="G693">
        <v>22.84</v>
      </c>
      <c r="H693" s="81" t="s">
        <v>3311</v>
      </c>
      <c r="I693" s="81"/>
      <c r="J693" s="91">
        <v>22.84</v>
      </c>
      <c r="L693" s="78">
        <f>VLOOKUP(A693,Feuil2!$A$2:$BN$2000,66,FALSE)</f>
        <v>1.5</v>
      </c>
      <c r="M693">
        <v>1.5004378</v>
      </c>
      <c r="N693">
        <f t="shared" si="35"/>
        <v>-4.3780000000004371E-4</v>
      </c>
      <c r="O693" s="45">
        <v>1.5</v>
      </c>
      <c r="P693">
        <v>34.270000000000003</v>
      </c>
      <c r="Q693" s="83">
        <f t="shared" si="39"/>
        <v>34.26</v>
      </c>
      <c r="R693">
        <v>41.124000000000002</v>
      </c>
      <c r="S693" s="45">
        <f t="shared" si="36"/>
        <v>41.111999999999995</v>
      </c>
      <c r="AF693">
        <v>1</v>
      </c>
      <c r="AO693">
        <v>0</v>
      </c>
      <c r="AP693">
        <v>0</v>
      </c>
      <c r="AS693">
        <v>0</v>
      </c>
      <c r="AT693">
        <v>0</v>
      </c>
      <c r="AU693">
        <v>100</v>
      </c>
      <c r="AV693">
        <v>100</v>
      </c>
      <c r="AW693">
        <v>0</v>
      </c>
      <c r="AX693">
        <v>0</v>
      </c>
      <c r="AY693">
        <v>0</v>
      </c>
      <c r="BB693">
        <v>0</v>
      </c>
      <c r="BC693">
        <v>0</v>
      </c>
      <c r="BD693">
        <v>0</v>
      </c>
    </row>
    <row r="694" spans="1:56" hidden="1">
      <c r="A694" t="s">
        <v>741</v>
      </c>
      <c r="B694" t="s">
        <v>2487</v>
      </c>
      <c r="C694" t="s">
        <v>1410</v>
      </c>
      <c r="D694" s="88" t="s">
        <v>937</v>
      </c>
      <c r="E694" t="s">
        <v>931</v>
      </c>
      <c r="F694">
        <v>1</v>
      </c>
      <c r="G694">
        <v>50.66</v>
      </c>
      <c r="H694" s="81" t="s">
        <v>3311</v>
      </c>
      <c r="I694" s="81"/>
      <c r="J694" s="91">
        <v>50.66</v>
      </c>
      <c r="L694" s="78">
        <f>VLOOKUP(A694,Feuil2!$A$2:$BN$2000,66,FALSE)</f>
        <v>1.5</v>
      </c>
      <c r="M694">
        <v>1.5</v>
      </c>
      <c r="N694">
        <f t="shared" si="35"/>
        <v>0</v>
      </c>
      <c r="O694" s="45">
        <f>IF(L694=M694,L694,"")</f>
        <v>1.5</v>
      </c>
      <c r="P694">
        <v>75.989999999999995</v>
      </c>
      <c r="Q694" s="83">
        <f t="shared" si="39"/>
        <v>75.989999999999995</v>
      </c>
      <c r="R694">
        <v>91.188000000000002</v>
      </c>
      <c r="S694" s="45">
        <f t="shared" si="36"/>
        <v>91.187999999999988</v>
      </c>
      <c r="AF694">
        <v>1</v>
      </c>
      <c r="AO694">
        <v>0</v>
      </c>
      <c r="AP694">
        <v>0</v>
      </c>
      <c r="AS694">
        <v>0</v>
      </c>
      <c r="AT694">
        <v>0</v>
      </c>
      <c r="AU694">
        <v>100</v>
      </c>
      <c r="AV694">
        <v>100</v>
      </c>
      <c r="AW694">
        <v>0</v>
      </c>
      <c r="AX694">
        <v>0</v>
      </c>
      <c r="AY694">
        <v>0</v>
      </c>
      <c r="BB694">
        <v>0</v>
      </c>
      <c r="BC694">
        <v>0</v>
      </c>
      <c r="BD694">
        <v>0</v>
      </c>
    </row>
    <row r="695" spans="1:56" hidden="1">
      <c r="A695" t="s">
        <v>735</v>
      </c>
      <c r="B695" t="s">
        <v>2489</v>
      </c>
      <c r="C695" t="s">
        <v>1410</v>
      </c>
      <c r="D695" s="88" t="s">
        <v>937</v>
      </c>
      <c r="E695" t="s">
        <v>931</v>
      </c>
      <c r="F695">
        <v>1</v>
      </c>
      <c r="G695">
        <v>34.36</v>
      </c>
      <c r="H695" s="81" t="s">
        <v>3311</v>
      </c>
      <c r="I695" s="81"/>
      <c r="J695" s="91">
        <v>34.36</v>
      </c>
      <c r="L695" s="78">
        <f>VLOOKUP(A695,Feuil2!$A$2:$BN$2000,66,FALSE)</f>
        <v>1.5</v>
      </c>
      <c r="M695">
        <v>1.500291</v>
      </c>
      <c r="N695">
        <f t="shared" si="35"/>
        <v>-2.9100000000004123E-4</v>
      </c>
      <c r="O695" s="45">
        <v>1.5</v>
      </c>
      <c r="P695">
        <v>51.55</v>
      </c>
      <c r="Q695" s="83">
        <f t="shared" si="39"/>
        <v>51.54</v>
      </c>
      <c r="R695">
        <v>61.86</v>
      </c>
      <c r="S695" s="45">
        <f t="shared" si="36"/>
        <v>61.847999999999999</v>
      </c>
      <c r="AF695">
        <v>1</v>
      </c>
      <c r="AO695">
        <v>0</v>
      </c>
      <c r="AP695">
        <v>0</v>
      </c>
      <c r="AS695">
        <v>0</v>
      </c>
      <c r="AT695">
        <v>0</v>
      </c>
      <c r="AU695">
        <v>100</v>
      </c>
      <c r="AV695">
        <v>100</v>
      </c>
      <c r="AW695">
        <v>0</v>
      </c>
      <c r="AX695">
        <v>0</v>
      </c>
      <c r="AY695">
        <v>0</v>
      </c>
      <c r="BB695">
        <v>0</v>
      </c>
      <c r="BC695">
        <v>0</v>
      </c>
      <c r="BD695">
        <v>0</v>
      </c>
    </row>
    <row r="696" spans="1:56" hidden="1">
      <c r="A696" t="s">
        <v>2490</v>
      </c>
      <c r="B696" t="s">
        <v>2491</v>
      </c>
      <c r="C696" t="s">
        <v>1410</v>
      </c>
      <c r="D696" s="88" t="s">
        <v>937</v>
      </c>
      <c r="E696" t="s">
        <v>931</v>
      </c>
      <c r="F696">
        <v>1</v>
      </c>
      <c r="G696">
        <v>7.15</v>
      </c>
      <c r="H696" s="81" t="s">
        <v>3311</v>
      </c>
      <c r="I696" s="81"/>
      <c r="J696" s="91">
        <v>7.15</v>
      </c>
      <c r="L696" s="78">
        <f>VLOOKUP(A696,Feuil2!$A$2:$BN$2000,66,FALSE)</f>
        <v>1.5</v>
      </c>
      <c r="M696">
        <v>1.4993007</v>
      </c>
      <c r="N696">
        <f t="shared" si="35"/>
        <v>6.9929999999995829E-4</v>
      </c>
      <c r="O696" s="45">
        <v>1.5</v>
      </c>
      <c r="P696">
        <v>10.72</v>
      </c>
      <c r="Q696" s="83">
        <f t="shared" si="39"/>
        <v>10.725000000000001</v>
      </c>
      <c r="R696">
        <v>12.864000000000001</v>
      </c>
      <c r="S696" s="45">
        <f t="shared" si="36"/>
        <v>12.870000000000001</v>
      </c>
      <c r="AF696">
        <v>1</v>
      </c>
      <c r="AO696">
        <v>0</v>
      </c>
      <c r="AP696">
        <v>0</v>
      </c>
      <c r="AS696">
        <v>0</v>
      </c>
      <c r="AT696">
        <v>0</v>
      </c>
      <c r="AU696">
        <v>100</v>
      </c>
      <c r="AV696">
        <v>100</v>
      </c>
      <c r="AW696">
        <v>0</v>
      </c>
      <c r="AX696">
        <v>0</v>
      </c>
      <c r="AY696">
        <v>0</v>
      </c>
      <c r="BB696">
        <v>0</v>
      </c>
      <c r="BC696">
        <v>0</v>
      </c>
      <c r="BD696">
        <v>0</v>
      </c>
    </row>
    <row r="697" spans="1:56" hidden="1">
      <c r="A697" t="s">
        <v>662</v>
      </c>
      <c r="B697" t="s">
        <v>663</v>
      </c>
      <c r="C697" t="s">
        <v>1410</v>
      </c>
      <c r="D697" s="88" t="s">
        <v>937</v>
      </c>
      <c r="E697" t="s">
        <v>931</v>
      </c>
      <c r="F697">
        <v>1</v>
      </c>
      <c r="G697">
        <v>7.48</v>
      </c>
      <c r="H697" s="81" t="s">
        <v>3311</v>
      </c>
      <c r="I697" s="81"/>
      <c r="J697" s="91">
        <v>7.48</v>
      </c>
      <c r="L697" s="78">
        <f>VLOOKUP(A697,Feuil2!$A$2:$BN$2000,66,FALSE)</f>
        <v>1.33</v>
      </c>
      <c r="M697">
        <v>1.3302138999999999</v>
      </c>
      <c r="N697">
        <f t="shared" si="35"/>
        <v>-2.1389999999987808E-4</v>
      </c>
      <c r="O697" s="45">
        <v>1.33</v>
      </c>
      <c r="P697">
        <v>9.9499999999999993</v>
      </c>
      <c r="Q697" s="83">
        <f t="shared" si="39"/>
        <v>9.9484000000000012</v>
      </c>
      <c r="R697">
        <v>11.94</v>
      </c>
      <c r="S697" s="45">
        <f t="shared" si="36"/>
        <v>11.938080000000001</v>
      </c>
      <c r="AO697">
        <v>0</v>
      </c>
      <c r="AP697">
        <v>0</v>
      </c>
      <c r="AS697">
        <v>0</v>
      </c>
      <c r="AT697">
        <v>0</v>
      </c>
      <c r="AU697">
        <v>100</v>
      </c>
      <c r="AV697">
        <v>100</v>
      </c>
      <c r="AW697">
        <v>0</v>
      </c>
      <c r="AX697">
        <v>0</v>
      </c>
      <c r="AY697">
        <v>0</v>
      </c>
      <c r="BB697">
        <v>0</v>
      </c>
      <c r="BC697">
        <v>0</v>
      </c>
      <c r="BD697">
        <v>0</v>
      </c>
    </row>
    <row r="698" spans="1:56" hidden="1">
      <c r="A698" t="s">
        <v>803</v>
      </c>
      <c r="B698" t="s">
        <v>804</v>
      </c>
      <c r="C698" t="s">
        <v>1032</v>
      </c>
      <c r="D698" s="88" t="s">
        <v>937</v>
      </c>
      <c r="E698" t="s">
        <v>931</v>
      </c>
      <c r="F698">
        <v>1</v>
      </c>
      <c r="G698">
        <v>6.35</v>
      </c>
      <c r="H698" s="81" t="s">
        <v>3311</v>
      </c>
      <c r="I698" s="81"/>
      <c r="J698" s="91">
        <v>6.35</v>
      </c>
      <c r="L698" s="78">
        <f>VLOOKUP(A698,Feuil2!$A$2:$BN$2000,66,FALSE)</f>
        <v>1.33</v>
      </c>
      <c r="M698">
        <v>1.5984252000000001</v>
      </c>
      <c r="N698">
        <f t="shared" si="35"/>
        <v>-0.26842520000000003</v>
      </c>
      <c r="O698" s="45">
        <v>1.6</v>
      </c>
      <c r="P698">
        <v>10.15</v>
      </c>
      <c r="Q698" s="83">
        <f t="shared" si="39"/>
        <v>10.16</v>
      </c>
      <c r="R698">
        <v>12.18</v>
      </c>
      <c r="S698" s="45">
        <f t="shared" si="36"/>
        <v>12.192</v>
      </c>
      <c r="AF698">
        <v>1</v>
      </c>
      <c r="AG698">
        <v>543</v>
      </c>
      <c r="AO698">
        <v>0</v>
      </c>
      <c r="AP698">
        <v>0</v>
      </c>
      <c r="AS698">
        <v>0</v>
      </c>
      <c r="AT698">
        <v>0</v>
      </c>
      <c r="AU698">
        <v>100</v>
      </c>
      <c r="AV698">
        <v>100</v>
      </c>
      <c r="AW698">
        <v>0</v>
      </c>
      <c r="AX698">
        <v>0</v>
      </c>
      <c r="AY698">
        <v>0</v>
      </c>
      <c r="BB698">
        <v>0</v>
      </c>
      <c r="BC698">
        <v>0</v>
      </c>
      <c r="BD698">
        <v>0</v>
      </c>
    </row>
    <row r="699" spans="1:56" hidden="1">
      <c r="A699" t="s">
        <v>801</v>
      </c>
      <c r="B699" t="s">
        <v>802</v>
      </c>
      <c r="C699" t="s">
        <v>1032</v>
      </c>
      <c r="D699" s="88" t="s">
        <v>937</v>
      </c>
      <c r="E699" t="s">
        <v>931</v>
      </c>
      <c r="F699">
        <v>1</v>
      </c>
      <c r="G699">
        <v>6.35</v>
      </c>
      <c r="H699" s="81" t="s">
        <v>3311</v>
      </c>
      <c r="I699" s="81"/>
      <c r="J699" s="91">
        <v>6.35</v>
      </c>
      <c r="L699" s="78">
        <f>VLOOKUP(A699,Feuil2!$A$2:$BN$2000,66,FALSE)</f>
        <v>1.33</v>
      </c>
      <c r="M699">
        <v>1.5984252000000001</v>
      </c>
      <c r="N699">
        <f t="shared" si="35"/>
        <v>-0.26842520000000003</v>
      </c>
      <c r="O699" s="45">
        <v>1.6</v>
      </c>
      <c r="P699">
        <v>10.15</v>
      </c>
      <c r="Q699" s="83">
        <f t="shared" si="39"/>
        <v>10.16</v>
      </c>
      <c r="R699">
        <v>12.18</v>
      </c>
      <c r="S699" s="45">
        <f t="shared" si="36"/>
        <v>12.192</v>
      </c>
      <c r="AF699">
        <v>1</v>
      </c>
      <c r="AG699">
        <v>544</v>
      </c>
      <c r="AO699">
        <v>0</v>
      </c>
      <c r="AP699">
        <v>0</v>
      </c>
      <c r="AS699">
        <v>0</v>
      </c>
      <c r="AT699">
        <v>0</v>
      </c>
      <c r="AU699">
        <v>100</v>
      </c>
      <c r="AV699">
        <v>100</v>
      </c>
      <c r="AW699">
        <v>0</v>
      </c>
      <c r="AX699">
        <v>0</v>
      </c>
      <c r="AY699">
        <v>0</v>
      </c>
      <c r="BB699">
        <v>0</v>
      </c>
      <c r="BC699">
        <v>0</v>
      </c>
      <c r="BD699">
        <v>0</v>
      </c>
    </row>
    <row r="700" spans="1:56" hidden="1">
      <c r="A700" t="s">
        <v>799</v>
      </c>
      <c r="B700" t="s">
        <v>1744</v>
      </c>
      <c r="C700" t="s">
        <v>1032</v>
      </c>
      <c r="D700" s="88" t="s">
        <v>937</v>
      </c>
      <c r="F700">
        <v>1</v>
      </c>
      <c r="G700">
        <v>6.61</v>
      </c>
      <c r="H700" s="81" t="s">
        <v>3311</v>
      </c>
      <c r="I700" s="81"/>
      <c r="J700" s="91">
        <v>6.61</v>
      </c>
      <c r="L700" s="78">
        <f>VLOOKUP(A700,Feuil2!$A$2:$BN$2000,66,FALSE)</f>
        <v>1.33</v>
      </c>
      <c r="M700">
        <v>1.3298033</v>
      </c>
      <c r="N700">
        <f t="shared" si="35"/>
        <v>1.9670000000004961E-4</v>
      </c>
      <c r="O700" s="45">
        <v>1.33</v>
      </c>
      <c r="P700">
        <v>8.7899999999999991</v>
      </c>
      <c r="Q700" s="83">
        <f t="shared" si="39"/>
        <v>8.7913000000000014</v>
      </c>
      <c r="R700">
        <v>10.55</v>
      </c>
      <c r="S700" s="45">
        <f t="shared" si="36"/>
        <v>10.549560000000001</v>
      </c>
      <c r="AF700">
        <v>1</v>
      </c>
      <c r="AG700">
        <v>470</v>
      </c>
      <c r="AO700">
        <v>0</v>
      </c>
      <c r="AP700">
        <v>0</v>
      </c>
      <c r="AS700">
        <v>0</v>
      </c>
      <c r="AT700">
        <v>0</v>
      </c>
      <c r="AU700">
        <v>100</v>
      </c>
      <c r="AV700">
        <v>100</v>
      </c>
      <c r="AW700">
        <v>0</v>
      </c>
      <c r="AX700">
        <v>0</v>
      </c>
      <c r="AY700">
        <v>0</v>
      </c>
      <c r="BB700">
        <v>0</v>
      </c>
      <c r="BC700">
        <v>0</v>
      </c>
      <c r="BD700">
        <v>0</v>
      </c>
    </row>
    <row r="701" spans="1:56" hidden="1">
      <c r="A701" t="s">
        <v>760</v>
      </c>
      <c r="B701" t="s">
        <v>761</v>
      </c>
      <c r="C701" t="s">
        <v>1032</v>
      </c>
      <c r="D701" s="88" t="s">
        <v>937</v>
      </c>
      <c r="E701" t="s">
        <v>931</v>
      </c>
      <c r="F701">
        <v>1</v>
      </c>
      <c r="G701">
        <v>18.7</v>
      </c>
      <c r="H701" s="81" t="s">
        <v>3311</v>
      </c>
      <c r="I701" s="81"/>
      <c r="J701" s="91">
        <v>18.7</v>
      </c>
      <c r="L701" s="78">
        <f>VLOOKUP(A701,Feuil2!$A$2:$BN$2000,66,FALSE)</f>
        <v>1.33</v>
      </c>
      <c r="M701">
        <v>1.3299464999999999</v>
      </c>
      <c r="N701">
        <f t="shared" si="35"/>
        <v>5.3500000000150649E-5</v>
      </c>
      <c r="O701" s="45">
        <v>1.33</v>
      </c>
      <c r="P701">
        <v>24.87</v>
      </c>
      <c r="Q701" s="83">
        <f t="shared" si="39"/>
        <v>24.870999999999999</v>
      </c>
      <c r="R701">
        <v>29.84</v>
      </c>
      <c r="S701" s="45">
        <f t="shared" si="36"/>
        <v>29.845199999999998</v>
      </c>
      <c r="AF701">
        <v>1</v>
      </c>
      <c r="AG701">
        <v>490</v>
      </c>
      <c r="AO701">
        <v>0</v>
      </c>
      <c r="AP701">
        <v>0</v>
      </c>
      <c r="AS701">
        <v>0</v>
      </c>
      <c r="AT701">
        <v>0</v>
      </c>
      <c r="AU701">
        <v>100</v>
      </c>
      <c r="AV701">
        <v>100</v>
      </c>
      <c r="AW701">
        <v>0</v>
      </c>
      <c r="AX701">
        <v>0</v>
      </c>
      <c r="AY701">
        <v>0</v>
      </c>
      <c r="BB701">
        <v>0</v>
      </c>
      <c r="BC701">
        <v>0</v>
      </c>
      <c r="BD701">
        <v>0</v>
      </c>
    </row>
    <row r="702" spans="1:56" hidden="1">
      <c r="A702" t="s">
        <v>809</v>
      </c>
      <c r="B702" t="s">
        <v>810</v>
      </c>
      <c r="C702" t="s">
        <v>1032</v>
      </c>
      <c r="D702" s="88" t="s">
        <v>937</v>
      </c>
      <c r="E702" t="s">
        <v>931</v>
      </c>
      <c r="F702">
        <v>1</v>
      </c>
      <c r="G702">
        <v>6.35</v>
      </c>
      <c r="H702" s="81" t="s">
        <v>3311</v>
      </c>
      <c r="I702" s="81"/>
      <c r="J702" s="91">
        <v>6.35</v>
      </c>
      <c r="L702" s="78">
        <f>VLOOKUP(A702,Feuil2!$A$2:$BN$2000,66,FALSE)</f>
        <v>1.33</v>
      </c>
      <c r="M702">
        <v>1.5984252000000001</v>
      </c>
      <c r="N702">
        <f t="shared" si="35"/>
        <v>-0.26842520000000003</v>
      </c>
      <c r="O702" s="45">
        <v>1.6</v>
      </c>
      <c r="P702">
        <v>10.15</v>
      </c>
      <c r="Q702" s="83">
        <f t="shared" si="39"/>
        <v>10.16</v>
      </c>
      <c r="R702">
        <v>12.18</v>
      </c>
      <c r="S702" s="45">
        <f t="shared" si="36"/>
        <v>12.192</v>
      </c>
      <c r="AF702">
        <v>1</v>
      </c>
      <c r="AG702">
        <v>545</v>
      </c>
      <c r="AO702">
        <v>0</v>
      </c>
      <c r="AP702">
        <v>0</v>
      </c>
      <c r="AS702">
        <v>0</v>
      </c>
      <c r="AT702">
        <v>0</v>
      </c>
      <c r="AU702">
        <v>100</v>
      </c>
      <c r="AV702">
        <v>100</v>
      </c>
      <c r="AW702">
        <v>0</v>
      </c>
      <c r="AX702">
        <v>0</v>
      </c>
      <c r="AY702">
        <v>0</v>
      </c>
      <c r="BB702">
        <v>0</v>
      </c>
      <c r="BC702">
        <v>0</v>
      </c>
      <c r="BD702">
        <v>0</v>
      </c>
    </row>
    <row r="703" spans="1:56" hidden="1">
      <c r="A703" t="s">
        <v>805</v>
      </c>
      <c r="B703" t="s">
        <v>806</v>
      </c>
      <c r="C703" t="s">
        <v>1032</v>
      </c>
      <c r="D703" s="88" t="s">
        <v>937</v>
      </c>
      <c r="E703" t="s">
        <v>931</v>
      </c>
      <c r="F703">
        <v>1</v>
      </c>
      <c r="G703">
        <v>8.1999999999999993</v>
      </c>
      <c r="H703" s="81" t="s">
        <v>3311</v>
      </c>
      <c r="I703" s="81"/>
      <c r="J703" s="91">
        <v>8.1999999999999993</v>
      </c>
      <c r="L703" s="78">
        <f>VLOOKUP(A703,Feuil2!$A$2:$BN$2000,66,FALSE)</f>
        <v>1.33</v>
      </c>
      <c r="M703">
        <v>1.1353659</v>
      </c>
      <c r="N703">
        <f t="shared" si="35"/>
        <v>0.19463410000000003</v>
      </c>
      <c r="O703" s="45">
        <v>1.25</v>
      </c>
      <c r="P703">
        <v>9.31</v>
      </c>
      <c r="Q703" s="83">
        <f t="shared" si="39"/>
        <v>10.25</v>
      </c>
      <c r="R703">
        <v>11.17</v>
      </c>
      <c r="S703" s="45">
        <f t="shared" si="36"/>
        <v>12.299999999999999</v>
      </c>
      <c r="AF703">
        <v>1</v>
      </c>
      <c r="AG703">
        <v>570</v>
      </c>
      <c r="AO703">
        <v>0</v>
      </c>
      <c r="AP703">
        <v>0</v>
      </c>
      <c r="AS703">
        <v>0</v>
      </c>
      <c r="AT703">
        <v>0</v>
      </c>
      <c r="AU703">
        <v>100</v>
      </c>
      <c r="AV703">
        <v>100</v>
      </c>
      <c r="AW703">
        <v>0</v>
      </c>
      <c r="AX703">
        <v>0</v>
      </c>
      <c r="AY703">
        <v>0</v>
      </c>
      <c r="BB703">
        <v>0</v>
      </c>
      <c r="BC703">
        <v>0</v>
      </c>
      <c r="BD703">
        <v>0</v>
      </c>
    </row>
    <row r="704" spans="1:56" hidden="1">
      <c r="A704" t="s">
        <v>807</v>
      </c>
      <c r="B704" t="s">
        <v>808</v>
      </c>
      <c r="C704" t="s">
        <v>1032</v>
      </c>
      <c r="D704" s="88" t="s">
        <v>937</v>
      </c>
      <c r="F704">
        <v>1</v>
      </c>
      <c r="G704">
        <v>5.65</v>
      </c>
      <c r="H704" s="81" t="s">
        <v>3308</v>
      </c>
      <c r="I704" s="81"/>
      <c r="J704" s="91">
        <v>5.88</v>
      </c>
      <c r="L704" s="78" t="e">
        <f>VLOOKUP(A704,Feuil2!$A$2:$BN$2000,66,FALSE)</f>
        <v>#N/A</v>
      </c>
      <c r="M704">
        <v>1.4</v>
      </c>
      <c r="N704" t="e">
        <f t="shared" si="35"/>
        <v>#N/A</v>
      </c>
      <c r="O704" s="45">
        <v>1.5</v>
      </c>
      <c r="P704">
        <v>7.91</v>
      </c>
      <c r="Q704" s="83">
        <f t="shared" si="39"/>
        <v>8.82</v>
      </c>
      <c r="R704">
        <v>9.4920000000000009</v>
      </c>
      <c r="S704" s="45">
        <f t="shared" si="36"/>
        <v>10.584</v>
      </c>
      <c r="AO704">
        <v>0</v>
      </c>
      <c r="AP704">
        <v>0</v>
      </c>
      <c r="AS704">
        <v>0</v>
      </c>
      <c r="AT704">
        <v>0</v>
      </c>
      <c r="AU704">
        <v>100</v>
      </c>
      <c r="AV704">
        <v>100</v>
      </c>
      <c r="AW704">
        <v>0</v>
      </c>
      <c r="AX704">
        <v>0</v>
      </c>
      <c r="AY704">
        <v>0</v>
      </c>
      <c r="BB704">
        <v>0</v>
      </c>
      <c r="BC704">
        <v>0</v>
      </c>
      <c r="BD704">
        <v>0</v>
      </c>
    </row>
    <row r="705" spans="1:57" hidden="1">
      <c r="A705" t="s">
        <v>504</v>
      </c>
      <c r="B705" t="s">
        <v>505</v>
      </c>
      <c r="C705" t="s">
        <v>989</v>
      </c>
      <c r="D705" s="88" t="s">
        <v>937</v>
      </c>
      <c r="E705">
        <v>1</v>
      </c>
      <c r="F705">
        <v>1</v>
      </c>
      <c r="G705">
        <v>4.0599999999999996</v>
      </c>
      <c r="H705" s="81" t="s">
        <v>3308</v>
      </c>
      <c r="I705" s="81"/>
      <c r="J705" s="91">
        <v>4.9000000000000004</v>
      </c>
      <c r="L705" s="78">
        <f>VLOOKUP(A705,Feuil2!$A$2:$BN$2000,66,FALSE)</f>
        <v>1.33</v>
      </c>
      <c r="M705">
        <v>1.3300493</v>
      </c>
      <c r="N705">
        <f t="shared" si="35"/>
        <v>-4.9299999999918853E-5</v>
      </c>
      <c r="O705" s="45">
        <v>1.33</v>
      </c>
      <c r="P705">
        <v>5.4</v>
      </c>
      <c r="Q705" s="83">
        <f t="shared" si="39"/>
        <v>6.5170000000000012</v>
      </c>
      <c r="R705">
        <v>6.48</v>
      </c>
      <c r="S705" s="45">
        <f t="shared" si="36"/>
        <v>7.8204000000000011</v>
      </c>
      <c r="AF705">
        <v>1</v>
      </c>
      <c r="AG705">
        <v>57</v>
      </c>
      <c r="AO705">
        <v>0</v>
      </c>
      <c r="AP705">
        <v>0</v>
      </c>
      <c r="AS705">
        <v>0</v>
      </c>
      <c r="AT705">
        <v>0</v>
      </c>
      <c r="AU705">
        <v>100</v>
      </c>
      <c r="AV705">
        <v>100</v>
      </c>
      <c r="AW705">
        <v>0</v>
      </c>
      <c r="AX705">
        <v>0</v>
      </c>
      <c r="AY705">
        <v>0</v>
      </c>
      <c r="BB705">
        <v>0</v>
      </c>
      <c r="BC705">
        <v>0</v>
      </c>
      <c r="BD705">
        <v>0</v>
      </c>
    </row>
    <row r="706" spans="1:57" hidden="1">
      <c r="A706" t="s">
        <v>510</v>
      </c>
      <c r="B706" t="s">
        <v>998</v>
      </c>
      <c r="C706" t="s">
        <v>989</v>
      </c>
      <c r="D706" s="88" t="s">
        <v>937</v>
      </c>
      <c r="E706">
        <v>1</v>
      </c>
      <c r="F706">
        <v>1</v>
      </c>
      <c r="G706">
        <v>2.4500000000000002</v>
      </c>
      <c r="H706" s="81" t="s">
        <v>3308</v>
      </c>
      <c r="I706" s="81"/>
      <c r="J706" s="91">
        <v>2.95</v>
      </c>
      <c r="L706" s="78">
        <f>VLOOKUP(A706,Feuil2!$A$2:$BN$2000,66,FALSE)</f>
        <v>3</v>
      </c>
      <c r="M706">
        <v>3</v>
      </c>
      <c r="N706">
        <f t="shared" si="35"/>
        <v>0</v>
      </c>
      <c r="O706" s="45">
        <v>3</v>
      </c>
      <c r="P706">
        <v>7.35</v>
      </c>
      <c r="Q706" s="83">
        <f t="shared" si="39"/>
        <v>8.8500000000000014</v>
      </c>
      <c r="R706">
        <v>8.82</v>
      </c>
      <c r="S706" s="45">
        <f t="shared" si="36"/>
        <v>10.620000000000001</v>
      </c>
      <c r="AF706">
        <v>1</v>
      </c>
      <c r="AG706">
        <v>131</v>
      </c>
      <c r="AO706">
        <v>0</v>
      </c>
      <c r="AP706">
        <v>0</v>
      </c>
      <c r="AS706">
        <v>0</v>
      </c>
      <c r="AT706">
        <v>0</v>
      </c>
      <c r="AU706">
        <v>100</v>
      </c>
      <c r="AV706">
        <v>100</v>
      </c>
      <c r="AW706">
        <v>0</v>
      </c>
      <c r="AX706">
        <v>0</v>
      </c>
      <c r="AY706">
        <v>0</v>
      </c>
      <c r="BB706">
        <v>0</v>
      </c>
      <c r="BC706">
        <v>0</v>
      </c>
      <c r="BD706">
        <v>0</v>
      </c>
    </row>
    <row r="707" spans="1:57" hidden="1">
      <c r="A707" t="s">
        <v>512</v>
      </c>
      <c r="B707" t="s">
        <v>1006</v>
      </c>
      <c r="C707" t="s">
        <v>989</v>
      </c>
      <c r="D707" s="88" t="s">
        <v>937</v>
      </c>
      <c r="F707">
        <v>1</v>
      </c>
      <c r="G707">
        <v>2.63</v>
      </c>
      <c r="H707" s="81" t="s">
        <v>3308</v>
      </c>
      <c r="I707" s="81"/>
      <c r="J707" s="91">
        <v>3.17</v>
      </c>
      <c r="L707" s="78">
        <f>VLOOKUP(A707,Feuil2!$A$2:$BN$2000,66,FALSE)</f>
        <v>2</v>
      </c>
      <c r="M707">
        <v>2</v>
      </c>
      <c r="N707">
        <f t="shared" ref="N707:N770" si="40">L707-M707</f>
        <v>0</v>
      </c>
      <c r="O707" s="45">
        <f>IF(L707=M707,L707,"")</f>
        <v>2</v>
      </c>
      <c r="P707">
        <v>5.26</v>
      </c>
      <c r="Q707" s="83">
        <f t="shared" si="39"/>
        <v>6.34</v>
      </c>
      <c r="R707">
        <v>6.31</v>
      </c>
      <c r="S707" s="45">
        <f t="shared" ref="S707:S770" si="41">Q707*1.2</f>
        <v>7.6079999999999997</v>
      </c>
      <c r="AF707">
        <v>1</v>
      </c>
      <c r="AG707">
        <v>59</v>
      </c>
      <c r="AO707">
        <v>0</v>
      </c>
      <c r="AP707">
        <v>0</v>
      </c>
      <c r="AS707">
        <v>0</v>
      </c>
      <c r="AT707">
        <v>0</v>
      </c>
      <c r="AU707">
        <v>100</v>
      </c>
      <c r="AV707">
        <v>100</v>
      </c>
      <c r="AW707">
        <v>0</v>
      </c>
      <c r="AX707">
        <v>0</v>
      </c>
      <c r="AY707">
        <v>0</v>
      </c>
      <c r="BB707">
        <v>0</v>
      </c>
      <c r="BC707">
        <v>0</v>
      </c>
      <c r="BD707">
        <v>0</v>
      </c>
    </row>
    <row r="708" spans="1:57" hidden="1">
      <c r="A708" t="s">
        <v>1306</v>
      </c>
      <c r="B708" t="s">
        <v>1307</v>
      </c>
      <c r="C708" t="s">
        <v>989</v>
      </c>
      <c r="D708" s="88" t="s">
        <v>937</v>
      </c>
      <c r="E708" t="s">
        <v>931</v>
      </c>
      <c r="F708">
        <v>1</v>
      </c>
      <c r="G708">
        <v>58.72</v>
      </c>
      <c r="H708" s="81"/>
      <c r="I708" s="81"/>
      <c r="J708" s="91"/>
      <c r="L708" s="78">
        <f>VLOOKUP(A708,Feuil2!$A$2:$BN$2000,66,FALSE)</f>
        <v>1.5</v>
      </c>
      <c r="M708">
        <v>1.5</v>
      </c>
      <c r="N708">
        <f t="shared" si="40"/>
        <v>0</v>
      </c>
      <c r="O708" s="45">
        <f>IF(L708=M708,L708,"")</f>
        <v>1.5</v>
      </c>
      <c r="P708">
        <v>88.08</v>
      </c>
      <c r="Q708" s="83">
        <f t="shared" si="39"/>
        <v>0</v>
      </c>
      <c r="R708">
        <v>105.7</v>
      </c>
      <c r="S708" s="45">
        <f t="shared" si="41"/>
        <v>0</v>
      </c>
      <c r="AF708">
        <v>1</v>
      </c>
      <c r="AO708">
        <v>0</v>
      </c>
      <c r="AP708">
        <v>0</v>
      </c>
      <c r="AS708">
        <v>0</v>
      </c>
      <c r="AT708">
        <v>0</v>
      </c>
      <c r="AU708">
        <v>100</v>
      </c>
      <c r="AV708">
        <v>100</v>
      </c>
      <c r="AW708">
        <v>0</v>
      </c>
      <c r="AX708">
        <v>0</v>
      </c>
      <c r="AY708">
        <v>0</v>
      </c>
      <c r="BB708">
        <v>0</v>
      </c>
      <c r="BC708">
        <v>0</v>
      </c>
      <c r="BD708">
        <v>0</v>
      </c>
    </row>
    <row r="709" spans="1:57" hidden="1">
      <c r="A709" t="s">
        <v>496</v>
      </c>
      <c r="B709" t="s">
        <v>497</v>
      </c>
      <c r="C709" t="s">
        <v>989</v>
      </c>
      <c r="D709" s="88" t="s">
        <v>937</v>
      </c>
      <c r="E709" t="s">
        <v>931</v>
      </c>
      <c r="F709">
        <v>1</v>
      </c>
      <c r="G709">
        <v>12.63</v>
      </c>
      <c r="H709" s="81" t="s">
        <v>3308</v>
      </c>
      <c r="I709" s="81"/>
      <c r="J709" s="91">
        <v>15.14</v>
      </c>
      <c r="L709" s="78">
        <f>VLOOKUP(A709,Feuil2!$A$2:$BN$2000,66,FALSE)</f>
        <v>1.5</v>
      </c>
      <c r="M709">
        <v>1.5296912</v>
      </c>
      <c r="N709">
        <f t="shared" si="40"/>
        <v>-2.9691200000000029E-2</v>
      </c>
      <c r="O709" s="45">
        <v>1.5</v>
      </c>
      <c r="P709">
        <v>19.32</v>
      </c>
      <c r="Q709" s="83">
        <f t="shared" si="39"/>
        <v>22.71</v>
      </c>
      <c r="R709">
        <v>23.18</v>
      </c>
      <c r="S709" s="45">
        <f t="shared" si="41"/>
        <v>27.251999999999999</v>
      </c>
      <c r="AF709">
        <v>1</v>
      </c>
      <c r="AG709">
        <v>449</v>
      </c>
      <c r="AO709">
        <v>0</v>
      </c>
      <c r="AP709">
        <v>0</v>
      </c>
      <c r="AS709">
        <v>0</v>
      </c>
      <c r="AT709">
        <v>0</v>
      </c>
      <c r="AU709">
        <v>100</v>
      </c>
      <c r="AV709">
        <v>100</v>
      </c>
      <c r="AW709">
        <v>0</v>
      </c>
      <c r="AX709">
        <v>0</v>
      </c>
      <c r="AY709">
        <v>0</v>
      </c>
      <c r="BB709">
        <v>0</v>
      </c>
      <c r="BC709">
        <v>0</v>
      </c>
      <c r="BD709">
        <v>0</v>
      </c>
    </row>
    <row r="710" spans="1:57" hidden="1">
      <c r="A710" t="s">
        <v>500</v>
      </c>
      <c r="B710" t="s">
        <v>501</v>
      </c>
      <c r="C710" t="s">
        <v>989</v>
      </c>
      <c r="D710" s="88" t="s">
        <v>937</v>
      </c>
      <c r="E710" t="s">
        <v>931</v>
      </c>
      <c r="F710">
        <v>1</v>
      </c>
      <c r="G710">
        <v>7.71</v>
      </c>
      <c r="H710" s="81" t="s">
        <v>3308</v>
      </c>
      <c r="I710" s="81"/>
      <c r="J710" s="91">
        <v>9.24</v>
      </c>
      <c r="L710" s="78">
        <f>VLOOKUP(A710,Feuil2!$A$2:$BN$2000,66,FALSE)</f>
        <v>1.5</v>
      </c>
      <c r="M710">
        <v>1.5006485000000001</v>
      </c>
      <c r="N710">
        <f t="shared" si="40"/>
        <v>-6.4850000000005181E-4</v>
      </c>
      <c r="O710" s="45">
        <v>1.5</v>
      </c>
      <c r="P710">
        <v>11.57</v>
      </c>
      <c r="Q710" s="83">
        <f t="shared" si="39"/>
        <v>13.86</v>
      </c>
      <c r="R710">
        <v>13.88</v>
      </c>
      <c r="S710" s="45">
        <f t="shared" si="41"/>
        <v>16.631999999999998</v>
      </c>
      <c r="AF710">
        <v>1</v>
      </c>
      <c r="AG710">
        <v>447</v>
      </c>
      <c r="AO710">
        <v>0</v>
      </c>
      <c r="AP710">
        <v>0</v>
      </c>
      <c r="AS710">
        <v>0</v>
      </c>
      <c r="AT710">
        <v>0</v>
      </c>
      <c r="AU710">
        <v>100</v>
      </c>
      <c r="AV710">
        <v>100</v>
      </c>
      <c r="AW710">
        <v>0</v>
      </c>
      <c r="AX710">
        <v>0</v>
      </c>
      <c r="AY710">
        <v>0</v>
      </c>
      <c r="BB710">
        <v>0</v>
      </c>
      <c r="BC710">
        <v>0</v>
      </c>
      <c r="BD710">
        <v>0</v>
      </c>
    </row>
    <row r="711" spans="1:57" hidden="1">
      <c r="A711" t="s">
        <v>502</v>
      </c>
      <c r="B711" t="s">
        <v>503</v>
      </c>
      <c r="C711" t="s">
        <v>989</v>
      </c>
      <c r="D711" s="88" t="s">
        <v>937</v>
      </c>
      <c r="F711">
        <v>1</v>
      </c>
      <c r="G711">
        <v>3.22</v>
      </c>
      <c r="H711" s="81" t="s">
        <v>3308</v>
      </c>
      <c r="I711" s="81"/>
      <c r="J711" s="91">
        <v>3.88</v>
      </c>
      <c r="L711" s="78">
        <f>VLOOKUP(A711,Feuil2!$A$2:$BN$2000,66,FALSE)</f>
        <v>2.5</v>
      </c>
      <c r="M711">
        <v>2.5</v>
      </c>
      <c r="N711">
        <f t="shared" si="40"/>
        <v>0</v>
      </c>
      <c r="O711" s="45">
        <f>IF(L711=M711,L711,"")</f>
        <v>2.5</v>
      </c>
      <c r="P711">
        <v>8.0500000000000007</v>
      </c>
      <c r="Q711" s="83">
        <f t="shared" si="39"/>
        <v>9.6999999999999993</v>
      </c>
      <c r="R711">
        <v>9.66</v>
      </c>
      <c r="S711" s="45">
        <f t="shared" si="41"/>
        <v>11.639999999999999</v>
      </c>
      <c r="AF711">
        <v>1</v>
      </c>
      <c r="AG711">
        <v>521</v>
      </c>
      <c r="AO711">
        <v>0</v>
      </c>
      <c r="AP711">
        <v>0</v>
      </c>
      <c r="AS711">
        <v>0</v>
      </c>
      <c r="AT711">
        <v>0</v>
      </c>
      <c r="AU711">
        <v>100</v>
      </c>
      <c r="AV711">
        <v>100</v>
      </c>
      <c r="AW711">
        <v>0</v>
      </c>
      <c r="AX711">
        <v>0</v>
      </c>
      <c r="AY711">
        <v>0</v>
      </c>
      <c r="BB711">
        <v>0</v>
      </c>
      <c r="BC711">
        <v>0</v>
      </c>
      <c r="BD711">
        <v>0</v>
      </c>
    </row>
    <row r="712" spans="1:57" hidden="1">
      <c r="A712" t="s">
        <v>498</v>
      </c>
      <c r="B712" t="s">
        <v>1942</v>
      </c>
      <c r="C712" t="s">
        <v>989</v>
      </c>
      <c r="D712" s="88" t="s">
        <v>937</v>
      </c>
      <c r="E712" t="s">
        <v>931</v>
      </c>
      <c r="F712">
        <v>1</v>
      </c>
      <c r="G712">
        <v>15.6</v>
      </c>
      <c r="H712" s="81" t="s">
        <v>3308</v>
      </c>
      <c r="I712" s="81"/>
      <c r="J712" s="91">
        <v>18.43</v>
      </c>
      <c r="L712" s="78">
        <f>VLOOKUP(A712,Feuil2!$A$2:$BN$2000,66,FALSE)</f>
        <v>1.5</v>
      </c>
      <c r="M712">
        <v>1.5403846000000001</v>
      </c>
      <c r="N712">
        <f t="shared" si="40"/>
        <v>-4.0384600000000104E-2</v>
      </c>
      <c r="O712" s="45">
        <v>1.5</v>
      </c>
      <c r="P712">
        <v>24.03</v>
      </c>
      <c r="Q712" s="83">
        <f t="shared" si="39"/>
        <v>27.645</v>
      </c>
      <c r="R712">
        <v>28.84</v>
      </c>
      <c r="S712" s="45">
        <f t="shared" si="41"/>
        <v>33.173999999999999</v>
      </c>
      <c r="AF712">
        <v>1</v>
      </c>
      <c r="AG712">
        <v>524</v>
      </c>
      <c r="AO712">
        <v>0</v>
      </c>
      <c r="AP712">
        <v>0</v>
      </c>
      <c r="AS712">
        <v>0</v>
      </c>
      <c r="AT712">
        <v>0</v>
      </c>
      <c r="AU712">
        <v>100</v>
      </c>
      <c r="AV712">
        <v>100</v>
      </c>
      <c r="AW712">
        <v>0</v>
      </c>
      <c r="AX712">
        <v>0</v>
      </c>
      <c r="AY712">
        <v>0</v>
      </c>
      <c r="BB712">
        <v>0</v>
      </c>
      <c r="BC712">
        <v>0</v>
      </c>
      <c r="BD712">
        <v>0</v>
      </c>
    </row>
    <row r="713" spans="1:57" hidden="1">
      <c r="A713" t="s">
        <v>506</v>
      </c>
      <c r="B713" t="s">
        <v>1972</v>
      </c>
      <c r="C713" t="s">
        <v>989</v>
      </c>
      <c r="D713" s="88" t="s">
        <v>937</v>
      </c>
      <c r="E713" t="s">
        <v>931</v>
      </c>
      <c r="F713">
        <v>1</v>
      </c>
      <c r="G713">
        <v>23.51</v>
      </c>
      <c r="H713" s="81" t="s">
        <v>3308</v>
      </c>
      <c r="I713" s="81"/>
      <c r="J713" s="91">
        <v>28.35</v>
      </c>
      <c r="L713" s="78">
        <f>VLOOKUP(A713,Feuil2!$A$2:$BN$2000,66,FALSE)</f>
        <v>1.5</v>
      </c>
      <c r="M713">
        <v>1.5002127000000001</v>
      </c>
      <c r="N713">
        <f t="shared" si="40"/>
        <v>-2.1270000000006561E-4</v>
      </c>
      <c r="O713" s="45">
        <v>1.5</v>
      </c>
      <c r="P713">
        <v>35.270000000000003</v>
      </c>
      <c r="Q713" s="83">
        <f t="shared" si="39"/>
        <v>42.525000000000006</v>
      </c>
      <c r="R713">
        <v>42.32</v>
      </c>
      <c r="S713" s="45">
        <f t="shared" si="41"/>
        <v>51.030000000000008</v>
      </c>
      <c r="AF713">
        <v>1</v>
      </c>
      <c r="AG713">
        <v>537</v>
      </c>
      <c r="AO713">
        <v>0</v>
      </c>
      <c r="AP713">
        <v>0</v>
      </c>
      <c r="AS713">
        <v>0</v>
      </c>
      <c r="AT713">
        <v>0</v>
      </c>
      <c r="AU713">
        <v>100</v>
      </c>
      <c r="AV713">
        <v>100</v>
      </c>
      <c r="AW713">
        <v>0</v>
      </c>
      <c r="AX713">
        <v>0</v>
      </c>
      <c r="AY713">
        <v>0</v>
      </c>
      <c r="BB713">
        <v>0</v>
      </c>
      <c r="BC713">
        <v>0</v>
      </c>
      <c r="BD713">
        <v>0</v>
      </c>
    </row>
    <row r="714" spans="1:57" hidden="1">
      <c r="A714" t="s">
        <v>2286</v>
      </c>
      <c r="B714" t="s">
        <v>2287</v>
      </c>
      <c r="C714" t="s">
        <v>989</v>
      </c>
      <c r="D714" s="88" t="s">
        <v>937</v>
      </c>
      <c r="E714" t="s">
        <v>931</v>
      </c>
      <c r="F714">
        <v>1</v>
      </c>
      <c r="G714">
        <v>23.51</v>
      </c>
      <c r="H714" s="81" t="s">
        <v>3308</v>
      </c>
      <c r="I714" s="81"/>
      <c r="J714" s="91">
        <v>29.35</v>
      </c>
      <c r="L714" s="78">
        <f>VLOOKUP(A714,Feuil2!$A$2:$BN$2000,66,FALSE)</f>
        <v>1.5</v>
      </c>
      <c r="M714">
        <v>1.5002127000000001</v>
      </c>
      <c r="N714">
        <f t="shared" si="40"/>
        <v>-2.1270000000006561E-4</v>
      </c>
      <c r="O714" s="45">
        <v>1.5</v>
      </c>
      <c r="P714">
        <v>35.270000000000003</v>
      </c>
      <c r="Q714" s="83">
        <f t="shared" si="39"/>
        <v>44.025000000000006</v>
      </c>
      <c r="R714">
        <v>42.32</v>
      </c>
      <c r="S714" s="45">
        <f t="shared" si="41"/>
        <v>52.830000000000005</v>
      </c>
      <c r="AF714">
        <v>1</v>
      </c>
      <c r="AO714">
        <v>0</v>
      </c>
      <c r="AP714">
        <v>0</v>
      </c>
      <c r="AS714">
        <v>0</v>
      </c>
      <c r="AT714">
        <v>0</v>
      </c>
      <c r="AU714">
        <v>100</v>
      </c>
      <c r="AV714">
        <v>100</v>
      </c>
      <c r="AW714">
        <v>0</v>
      </c>
      <c r="AX714">
        <v>0</v>
      </c>
      <c r="AY714">
        <v>0</v>
      </c>
      <c r="BB714">
        <v>0</v>
      </c>
      <c r="BC714">
        <v>0</v>
      </c>
      <c r="BD714">
        <v>0</v>
      </c>
    </row>
    <row r="715" spans="1:57" hidden="1">
      <c r="A715" t="s">
        <v>2311</v>
      </c>
      <c r="B715" t="s">
        <v>2312</v>
      </c>
      <c r="C715" t="s">
        <v>989</v>
      </c>
      <c r="D715" s="88" t="s">
        <v>937</v>
      </c>
      <c r="E715" t="s">
        <v>931</v>
      </c>
      <c r="F715">
        <v>1</v>
      </c>
      <c r="G715">
        <v>11.67</v>
      </c>
      <c r="H715" s="81" t="s">
        <v>3308</v>
      </c>
      <c r="I715" s="81"/>
      <c r="J715" s="91">
        <v>13.79</v>
      </c>
      <c r="L715" s="78">
        <f>VLOOKUP(A715,Feuil2!$A$2:$BN$2000,66,FALSE)</f>
        <v>1.5</v>
      </c>
      <c r="M715">
        <v>1.5004284000000001</v>
      </c>
      <c r="N715">
        <f t="shared" si="40"/>
        <v>-4.2840000000010647E-4</v>
      </c>
      <c r="O715" s="45">
        <v>1.5</v>
      </c>
      <c r="P715">
        <v>17.510000000000002</v>
      </c>
      <c r="Q715" s="83">
        <f t="shared" si="39"/>
        <v>20.684999999999999</v>
      </c>
      <c r="R715">
        <v>21.01</v>
      </c>
      <c r="S715" s="45">
        <f t="shared" si="41"/>
        <v>24.821999999999999</v>
      </c>
      <c r="AF715">
        <v>1</v>
      </c>
      <c r="AO715">
        <v>0</v>
      </c>
      <c r="AP715">
        <v>0</v>
      </c>
      <c r="AS715">
        <v>0</v>
      </c>
      <c r="AT715">
        <v>0</v>
      </c>
      <c r="AU715">
        <v>100</v>
      </c>
      <c r="AV715">
        <v>100</v>
      </c>
      <c r="AW715">
        <v>0</v>
      </c>
      <c r="AX715">
        <v>0</v>
      </c>
      <c r="AY715">
        <v>0</v>
      </c>
      <c r="BB715">
        <v>0</v>
      </c>
      <c r="BC715">
        <v>0</v>
      </c>
      <c r="BD715">
        <v>0</v>
      </c>
    </row>
    <row r="716" spans="1:57" hidden="1">
      <c r="A716" t="s">
        <v>514</v>
      </c>
      <c r="B716" t="s">
        <v>515</v>
      </c>
      <c r="C716" t="s">
        <v>1667</v>
      </c>
      <c r="D716" s="88" t="s">
        <v>937</v>
      </c>
      <c r="E716" t="s">
        <v>931</v>
      </c>
      <c r="F716">
        <v>1</v>
      </c>
      <c r="G716">
        <v>9.75</v>
      </c>
      <c r="H716" s="81" t="s">
        <v>3311</v>
      </c>
      <c r="I716" s="81"/>
      <c r="J716" s="91">
        <v>9.75</v>
      </c>
      <c r="L716" s="78">
        <f>VLOOKUP(A716,Feuil2!$A$2:$BN$2000,66,FALSE)</f>
        <v>1.5</v>
      </c>
      <c r="M716">
        <v>1.5384614999999999</v>
      </c>
      <c r="N716">
        <f t="shared" si="40"/>
        <v>-3.8461499999999926E-2</v>
      </c>
      <c r="O716" s="45">
        <v>1.55</v>
      </c>
      <c r="P716">
        <v>15</v>
      </c>
      <c r="Q716" s="83">
        <f t="shared" si="39"/>
        <v>15.112500000000001</v>
      </c>
      <c r="R716">
        <v>18</v>
      </c>
      <c r="S716" s="45">
        <f t="shared" si="41"/>
        <v>18.135000000000002</v>
      </c>
      <c r="AF716">
        <v>1</v>
      </c>
      <c r="AG716">
        <v>444</v>
      </c>
      <c r="AO716">
        <v>0</v>
      </c>
      <c r="AP716">
        <v>0</v>
      </c>
      <c r="AS716">
        <v>0</v>
      </c>
      <c r="AT716">
        <v>0</v>
      </c>
      <c r="AU716">
        <v>100</v>
      </c>
      <c r="AV716">
        <v>100</v>
      </c>
      <c r="AW716">
        <v>0</v>
      </c>
      <c r="AX716">
        <v>0</v>
      </c>
      <c r="AY716">
        <v>0</v>
      </c>
      <c r="BB716">
        <v>0</v>
      </c>
      <c r="BC716">
        <v>0</v>
      </c>
      <c r="BD716">
        <v>0</v>
      </c>
    </row>
    <row r="717" spans="1:57" hidden="1">
      <c r="A717" t="s">
        <v>825</v>
      </c>
      <c r="B717" t="s">
        <v>2514</v>
      </c>
      <c r="C717" t="s">
        <v>2515</v>
      </c>
      <c r="D717" s="88" t="s">
        <v>937</v>
      </c>
      <c r="E717" t="s">
        <v>931</v>
      </c>
      <c r="F717">
        <v>1</v>
      </c>
      <c r="G717">
        <v>7.7</v>
      </c>
      <c r="H717" s="81"/>
      <c r="I717" s="81"/>
      <c r="J717" s="93">
        <f>+G717</f>
        <v>7.7</v>
      </c>
      <c r="L717" s="78">
        <f>VLOOKUP(A717,Feuil2!$A$2:$BN$2000,66,FALSE)</f>
        <v>1.33</v>
      </c>
      <c r="M717">
        <v>1.2987013000000001</v>
      </c>
      <c r="N717">
        <f t="shared" si="40"/>
        <v>3.1298700000000013E-2</v>
      </c>
      <c r="O717" s="45">
        <v>1.3</v>
      </c>
      <c r="P717">
        <v>10</v>
      </c>
      <c r="Q717" s="83">
        <f t="shared" si="39"/>
        <v>10.01</v>
      </c>
      <c r="R717">
        <v>12</v>
      </c>
      <c r="S717" s="45">
        <f t="shared" si="41"/>
        <v>12.011999999999999</v>
      </c>
      <c r="AO717">
        <v>0</v>
      </c>
      <c r="AP717">
        <v>0</v>
      </c>
      <c r="AS717">
        <v>0</v>
      </c>
      <c r="AT717">
        <v>0</v>
      </c>
      <c r="AU717">
        <v>100</v>
      </c>
      <c r="AV717">
        <v>100</v>
      </c>
      <c r="AW717">
        <v>0</v>
      </c>
      <c r="AX717">
        <v>0</v>
      </c>
      <c r="AY717">
        <v>0</v>
      </c>
      <c r="BB717">
        <v>0</v>
      </c>
      <c r="BC717">
        <v>0</v>
      </c>
      <c r="BD717">
        <v>0</v>
      </c>
      <c r="BE717" t="s">
        <v>2516</v>
      </c>
    </row>
    <row r="718" spans="1:57" hidden="1">
      <c r="A718" t="s">
        <v>786</v>
      </c>
      <c r="B718" t="s">
        <v>787</v>
      </c>
      <c r="C718" t="s">
        <v>1755</v>
      </c>
      <c r="D718" s="88" t="s">
        <v>937</v>
      </c>
      <c r="E718" t="s">
        <v>931</v>
      </c>
      <c r="F718">
        <v>1</v>
      </c>
      <c r="G718">
        <v>97.81</v>
      </c>
      <c r="H718" s="81" t="s">
        <v>3311</v>
      </c>
      <c r="I718" s="81"/>
      <c r="J718" s="91">
        <v>97.81</v>
      </c>
      <c r="L718" s="78">
        <f>VLOOKUP(A718,Feuil2!$A$2:$BN$2000,66,FALSE)</f>
        <v>1.25</v>
      </c>
      <c r="M718">
        <v>1.2499743999999999</v>
      </c>
      <c r="N718">
        <f t="shared" si="40"/>
        <v>2.5600000000070011E-5</v>
      </c>
      <c r="O718" s="45">
        <v>1.33</v>
      </c>
      <c r="P718">
        <v>122.26</v>
      </c>
      <c r="Q718" s="83">
        <f t="shared" si="39"/>
        <v>130.0873</v>
      </c>
      <c r="R718">
        <v>146.71</v>
      </c>
      <c r="S718" s="45">
        <f t="shared" si="41"/>
        <v>156.10476</v>
      </c>
      <c r="AF718">
        <v>1</v>
      </c>
      <c r="AG718">
        <v>475</v>
      </c>
      <c r="AO718">
        <v>0</v>
      </c>
      <c r="AP718">
        <v>0</v>
      </c>
      <c r="AS718">
        <v>0</v>
      </c>
      <c r="AT718">
        <v>0</v>
      </c>
      <c r="AU718">
        <v>100</v>
      </c>
      <c r="AV718">
        <v>100</v>
      </c>
      <c r="AW718">
        <v>0</v>
      </c>
      <c r="AX718">
        <v>0</v>
      </c>
      <c r="AY718">
        <v>0</v>
      </c>
      <c r="BB718">
        <v>0</v>
      </c>
      <c r="BC718">
        <v>0</v>
      </c>
      <c r="BD718">
        <v>0</v>
      </c>
    </row>
    <row r="719" spans="1:57" hidden="1">
      <c r="A719" t="s">
        <v>752</v>
      </c>
      <c r="B719" t="s">
        <v>753</v>
      </c>
      <c r="C719" t="s">
        <v>1755</v>
      </c>
      <c r="D719" s="88" t="s">
        <v>937</v>
      </c>
      <c r="E719" t="s">
        <v>931</v>
      </c>
      <c r="F719">
        <v>1</v>
      </c>
      <c r="G719">
        <v>29.97</v>
      </c>
      <c r="H719" s="81" t="s">
        <v>3311</v>
      </c>
      <c r="I719" s="81"/>
      <c r="J719" s="91">
        <v>29.97</v>
      </c>
      <c r="L719" s="78">
        <f>VLOOKUP(A719,Feuil2!$A$2:$BN$2000,66,FALSE)</f>
        <v>1.33</v>
      </c>
      <c r="M719">
        <v>1.3299966999999999</v>
      </c>
      <c r="N719">
        <f t="shared" si="40"/>
        <v>3.3000000001504048E-6</v>
      </c>
      <c r="O719" s="45">
        <v>1.33</v>
      </c>
      <c r="P719">
        <v>39.86</v>
      </c>
      <c r="Q719" s="83">
        <f t="shared" si="39"/>
        <v>39.860100000000003</v>
      </c>
      <c r="R719">
        <v>47.83</v>
      </c>
      <c r="S719" s="45">
        <f t="shared" si="41"/>
        <v>47.832120000000003</v>
      </c>
      <c r="AF719">
        <v>1</v>
      </c>
      <c r="AG719">
        <v>488</v>
      </c>
      <c r="AO719">
        <v>0</v>
      </c>
      <c r="AP719">
        <v>0</v>
      </c>
      <c r="AS719">
        <v>0</v>
      </c>
      <c r="AT719">
        <v>0</v>
      </c>
      <c r="AU719">
        <v>100</v>
      </c>
      <c r="AV719">
        <v>100</v>
      </c>
      <c r="AW719">
        <v>0</v>
      </c>
      <c r="AX719">
        <v>0</v>
      </c>
      <c r="AY719">
        <v>0</v>
      </c>
      <c r="BB719">
        <v>0</v>
      </c>
      <c r="BC719">
        <v>0</v>
      </c>
      <c r="BD719">
        <v>0</v>
      </c>
    </row>
    <row r="720" spans="1:57" hidden="1">
      <c r="A720" t="s">
        <v>60</v>
      </c>
      <c r="B720" t="s">
        <v>2252</v>
      </c>
      <c r="C720" t="s">
        <v>2253</v>
      </c>
      <c r="D720" s="88" t="s">
        <v>937</v>
      </c>
      <c r="E720" t="s">
        <v>2254</v>
      </c>
      <c r="F720">
        <v>0.34</v>
      </c>
      <c r="G720">
        <v>4.32</v>
      </c>
      <c r="H720" s="81" t="s">
        <v>3311</v>
      </c>
      <c r="I720" s="81"/>
      <c r="J720" s="91">
        <v>4.32</v>
      </c>
      <c r="K720">
        <v>1</v>
      </c>
      <c r="L720" s="78">
        <f>VLOOKUP(A720,Feuil2!$A$2:$BN$2000,66,FALSE)</f>
        <v>1.5</v>
      </c>
      <c r="M720">
        <v>1.5</v>
      </c>
      <c r="N720">
        <f t="shared" si="40"/>
        <v>0</v>
      </c>
      <c r="O720" s="45">
        <f>IF(L720=M720,L720,"")</f>
        <v>1.5</v>
      </c>
      <c r="P720">
        <v>19.059999999999999</v>
      </c>
      <c r="Q720" s="83">
        <v>6.6180000000000003</v>
      </c>
      <c r="R720">
        <v>22.87</v>
      </c>
      <c r="S720" s="45">
        <f t="shared" si="41"/>
        <v>7.9416000000000002</v>
      </c>
      <c r="AF720">
        <v>1</v>
      </c>
      <c r="AO720">
        <v>0</v>
      </c>
      <c r="AP720">
        <v>0</v>
      </c>
      <c r="AS720">
        <v>0</v>
      </c>
      <c r="AT720">
        <v>0</v>
      </c>
      <c r="AU720">
        <v>100</v>
      </c>
      <c r="AV720">
        <v>100</v>
      </c>
      <c r="AW720">
        <v>0</v>
      </c>
      <c r="AX720">
        <v>0</v>
      </c>
      <c r="AY720">
        <v>0</v>
      </c>
      <c r="BB720">
        <v>0</v>
      </c>
      <c r="BC720">
        <v>0</v>
      </c>
      <c r="BD720">
        <v>0</v>
      </c>
    </row>
    <row r="721" spans="1:56" hidden="1">
      <c r="A721" t="s">
        <v>516</v>
      </c>
      <c r="B721" t="s">
        <v>517</v>
      </c>
      <c r="C721" t="s">
        <v>1492</v>
      </c>
      <c r="D721" s="88" t="s">
        <v>937</v>
      </c>
      <c r="E721" t="s">
        <v>1495</v>
      </c>
      <c r="F721">
        <v>1</v>
      </c>
      <c r="G721">
        <v>0.89</v>
      </c>
      <c r="H721" s="81" t="s">
        <v>3311</v>
      </c>
      <c r="I721" s="81"/>
      <c r="J721" s="91">
        <v>0.89</v>
      </c>
      <c r="L721" s="78">
        <f>VLOOKUP(A721,Feuil2!$A$2:$BN$2000,66,FALSE)</f>
        <v>1.75</v>
      </c>
      <c r="M721">
        <v>1.7534000000000001</v>
      </c>
      <c r="N721">
        <f t="shared" si="40"/>
        <v>-3.4000000000000696E-3</v>
      </c>
      <c r="O721" s="45">
        <v>1.75</v>
      </c>
      <c r="P721">
        <v>1.56</v>
      </c>
      <c r="Q721" s="83">
        <f t="shared" si="39"/>
        <v>1.5575000000000001</v>
      </c>
      <c r="R721">
        <v>1.87</v>
      </c>
      <c r="S721" s="45">
        <f t="shared" si="41"/>
        <v>1.869</v>
      </c>
      <c r="AF721">
        <v>1</v>
      </c>
      <c r="AG721">
        <v>160</v>
      </c>
      <c r="AO721">
        <v>0</v>
      </c>
      <c r="AP721">
        <v>0</v>
      </c>
      <c r="AS721">
        <v>0</v>
      </c>
      <c r="AT721">
        <v>0</v>
      </c>
      <c r="AU721">
        <v>100</v>
      </c>
      <c r="AV721">
        <v>100</v>
      </c>
      <c r="AW721">
        <v>0</v>
      </c>
      <c r="AX721">
        <v>0</v>
      </c>
      <c r="AY721">
        <v>0</v>
      </c>
      <c r="BB721">
        <v>0</v>
      </c>
      <c r="BC721">
        <v>0</v>
      </c>
      <c r="BD721">
        <v>0</v>
      </c>
    </row>
    <row r="722" spans="1:56" hidden="1">
      <c r="A722" t="s">
        <v>1816</v>
      </c>
      <c r="B722" t="s">
        <v>1817</v>
      </c>
      <c r="C722" t="s">
        <v>1492</v>
      </c>
      <c r="D722" s="88" t="s">
        <v>937</v>
      </c>
      <c r="F722">
        <v>1</v>
      </c>
      <c r="G722">
        <v>1.47</v>
      </c>
      <c r="H722" s="81" t="s">
        <v>3311</v>
      </c>
      <c r="I722" s="81"/>
      <c r="J722" s="91">
        <v>1.47</v>
      </c>
      <c r="L722" s="78">
        <f>VLOOKUP(A722,Feuil2!$A$2:$BN$2000,66,FALSE)</f>
        <v>1.5</v>
      </c>
      <c r="M722">
        <v>1.5034014</v>
      </c>
      <c r="N722">
        <f t="shared" si="40"/>
        <v>-3.4013999999999989E-3</v>
      </c>
      <c r="O722" s="45">
        <v>1.5</v>
      </c>
      <c r="P722">
        <v>2.21</v>
      </c>
      <c r="Q722" s="83">
        <f t="shared" si="39"/>
        <v>2.2050000000000001</v>
      </c>
      <c r="R722">
        <v>2.65</v>
      </c>
      <c r="S722" s="45">
        <f t="shared" si="41"/>
        <v>2.6459999999999999</v>
      </c>
      <c r="AF722">
        <v>1</v>
      </c>
      <c r="AO722">
        <v>0</v>
      </c>
      <c r="AP722">
        <v>0</v>
      </c>
      <c r="AS722">
        <v>0</v>
      </c>
      <c r="AT722">
        <v>0</v>
      </c>
      <c r="AU722">
        <v>100</v>
      </c>
      <c r="AV722">
        <v>100</v>
      </c>
      <c r="AW722">
        <v>0</v>
      </c>
      <c r="AX722">
        <v>0</v>
      </c>
      <c r="AY722">
        <v>0</v>
      </c>
      <c r="BB722">
        <v>0</v>
      </c>
      <c r="BC722">
        <v>0</v>
      </c>
      <c r="BD722">
        <v>0</v>
      </c>
    </row>
    <row r="723" spans="1:56" hidden="1">
      <c r="A723" t="s">
        <v>518</v>
      </c>
      <c r="B723" t="s">
        <v>519</v>
      </c>
      <c r="C723" t="s">
        <v>1384</v>
      </c>
      <c r="D723" s="88" t="s">
        <v>937</v>
      </c>
      <c r="E723" t="s">
        <v>931</v>
      </c>
      <c r="F723">
        <v>1</v>
      </c>
      <c r="G723">
        <v>39.9</v>
      </c>
      <c r="H723" s="81" t="s">
        <v>3308</v>
      </c>
      <c r="I723" s="81"/>
      <c r="J723" s="91">
        <v>41.26</v>
      </c>
      <c r="L723" s="78">
        <f>VLOOKUP(A723,Feuil2!$A$2:$BN$2000,66,FALSE)</f>
        <v>1.5</v>
      </c>
      <c r="M723">
        <v>1.5</v>
      </c>
      <c r="N723">
        <f t="shared" si="40"/>
        <v>0</v>
      </c>
      <c r="O723" s="45">
        <f>IF(L723=M723,L723,"")</f>
        <v>1.5</v>
      </c>
      <c r="P723">
        <v>59.85</v>
      </c>
      <c r="Q723" s="83">
        <f t="shared" si="39"/>
        <v>61.89</v>
      </c>
      <c r="R723">
        <v>71.819999999999993</v>
      </c>
      <c r="S723" s="45">
        <f t="shared" si="41"/>
        <v>74.268000000000001</v>
      </c>
      <c r="AF723">
        <v>1</v>
      </c>
      <c r="AG723">
        <v>463</v>
      </c>
      <c r="AO723">
        <v>0</v>
      </c>
      <c r="AP723">
        <v>0</v>
      </c>
      <c r="AS723">
        <v>0</v>
      </c>
      <c r="AT723">
        <v>0</v>
      </c>
      <c r="AU723">
        <v>100</v>
      </c>
      <c r="AV723">
        <v>100</v>
      </c>
      <c r="AW723">
        <v>0</v>
      </c>
      <c r="AX723">
        <v>0</v>
      </c>
      <c r="AY723">
        <v>0</v>
      </c>
      <c r="BB723">
        <v>0</v>
      </c>
      <c r="BC723">
        <v>0</v>
      </c>
      <c r="BD723">
        <v>0</v>
      </c>
    </row>
    <row r="724" spans="1:56" hidden="1">
      <c r="A724" t="s">
        <v>520</v>
      </c>
      <c r="B724" t="s">
        <v>521</v>
      </c>
      <c r="C724" t="s">
        <v>1384</v>
      </c>
      <c r="D724" s="88" t="s">
        <v>937</v>
      </c>
      <c r="E724" t="s">
        <v>931</v>
      </c>
      <c r="F724">
        <v>1</v>
      </c>
      <c r="G724">
        <v>63.9</v>
      </c>
      <c r="H724" s="81" t="s">
        <v>3308</v>
      </c>
      <c r="I724" s="81"/>
      <c r="J724" s="91">
        <v>66.849999999999994</v>
      </c>
      <c r="L724" s="78">
        <f>VLOOKUP(A724,Feuil2!$A$2:$BN$2000,66,FALSE)</f>
        <v>1.5</v>
      </c>
      <c r="M724">
        <v>1.5</v>
      </c>
      <c r="N724">
        <f t="shared" si="40"/>
        <v>0</v>
      </c>
      <c r="O724" s="45">
        <f>IF(L724=M724,L724,"")</f>
        <v>1.5</v>
      </c>
      <c r="P724">
        <v>95.85</v>
      </c>
      <c r="Q724" s="83">
        <f t="shared" si="39"/>
        <v>100.27499999999999</v>
      </c>
      <c r="R724">
        <v>115.02</v>
      </c>
      <c r="S724" s="45">
        <f t="shared" si="41"/>
        <v>120.32999999999998</v>
      </c>
      <c r="AF724">
        <v>1</v>
      </c>
      <c r="AG724">
        <v>462</v>
      </c>
      <c r="AO724">
        <v>0</v>
      </c>
      <c r="AP724">
        <v>0</v>
      </c>
      <c r="AS724">
        <v>0</v>
      </c>
      <c r="AT724">
        <v>0</v>
      </c>
      <c r="AU724">
        <v>100</v>
      </c>
      <c r="AV724">
        <v>100</v>
      </c>
      <c r="AW724">
        <v>0</v>
      </c>
      <c r="AX724">
        <v>0</v>
      </c>
      <c r="AY724">
        <v>0</v>
      </c>
      <c r="BB724">
        <v>0</v>
      </c>
      <c r="BC724">
        <v>0</v>
      </c>
      <c r="BD724">
        <v>0</v>
      </c>
    </row>
    <row r="725" spans="1:56" hidden="1">
      <c r="A725" t="s">
        <v>750</v>
      </c>
      <c r="B725" t="s">
        <v>751</v>
      </c>
      <c r="C725" t="s">
        <v>1760</v>
      </c>
      <c r="D725" s="88" t="s">
        <v>937</v>
      </c>
      <c r="F725">
        <v>1</v>
      </c>
      <c r="G725">
        <v>6.6</v>
      </c>
      <c r="H725" s="81"/>
      <c r="I725" s="81"/>
      <c r="J725" s="91">
        <v>6.6</v>
      </c>
      <c r="L725" s="78">
        <f>VLOOKUP(A725,Feuil2!$A$2:$BN$2000,66,FALSE)</f>
        <v>1.25</v>
      </c>
      <c r="M725">
        <v>1.25</v>
      </c>
      <c r="N725">
        <f t="shared" si="40"/>
        <v>0</v>
      </c>
      <c r="O725" s="45">
        <f>IF(L725=M725,L725,"")</f>
        <v>1.25</v>
      </c>
      <c r="P725">
        <v>8.25</v>
      </c>
      <c r="Q725" s="83">
        <f t="shared" si="39"/>
        <v>8.25</v>
      </c>
      <c r="R725">
        <v>9.9</v>
      </c>
      <c r="S725" s="45">
        <f t="shared" si="41"/>
        <v>9.9</v>
      </c>
      <c r="AF725">
        <v>1</v>
      </c>
      <c r="AG725">
        <v>486</v>
      </c>
      <c r="AO725">
        <v>0</v>
      </c>
      <c r="AP725">
        <v>0</v>
      </c>
      <c r="AS725">
        <v>0</v>
      </c>
      <c r="AT725">
        <v>0</v>
      </c>
      <c r="AU725">
        <v>100</v>
      </c>
      <c r="AV725">
        <v>100</v>
      </c>
      <c r="AW725">
        <v>0</v>
      </c>
      <c r="AX725">
        <v>0</v>
      </c>
      <c r="AY725">
        <v>0</v>
      </c>
      <c r="BB725">
        <v>0</v>
      </c>
      <c r="BC725">
        <v>0</v>
      </c>
      <c r="BD725">
        <v>0</v>
      </c>
    </row>
    <row r="726" spans="1:56" hidden="1">
      <c r="A726" t="s">
        <v>2594</v>
      </c>
      <c r="B726" t="s">
        <v>2595</v>
      </c>
      <c r="C726" t="s">
        <v>1760</v>
      </c>
      <c r="D726" s="88" t="s">
        <v>937</v>
      </c>
      <c r="F726">
        <v>1</v>
      </c>
      <c r="G726">
        <v>774.25</v>
      </c>
      <c r="H726" s="81"/>
      <c r="I726" s="81"/>
      <c r="J726" s="91">
        <v>774.25</v>
      </c>
      <c r="L726" s="78">
        <f>VLOOKUP(A726,Feuil2!$A$2:$BN$2000,66,FALSE)</f>
        <v>1.25</v>
      </c>
      <c r="M726">
        <v>1.2499967999999999</v>
      </c>
      <c r="N726">
        <f t="shared" si="40"/>
        <v>3.2000000000920181E-6</v>
      </c>
      <c r="O726" s="45">
        <v>1.25</v>
      </c>
      <c r="P726">
        <v>967.81</v>
      </c>
      <c r="Q726" s="83">
        <f t="shared" si="39"/>
        <v>967.8125</v>
      </c>
      <c r="R726" s="34">
        <v>1161.3720000000001</v>
      </c>
      <c r="S726" s="45">
        <f t="shared" si="41"/>
        <v>1161.375</v>
      </c>
      <c r="AO726">
        <v>0</v>
      </c>
      <c r="AP726">
        <v>0</v>
      </c>
      <c r="AS726">
        <v>0</v>
      </c>
      <c r="AT726">
        <v>0</v>
      </c>
      <c r="AU726">
        <v>100</v>
      </c>
      <c r="AV726">
        <v>100</v>
      </c>
      <c r="AW726">
        <v>0</v>
      </c>
      <c r="AX726">
        <v>0</v>
      </c>
      <c r="AY726">
        <v>0</v>
      </c>
      <c r="BB726">
        <v>0</v>
      </c>
      <c r="BC726">
        <v>0</v>
      </c>
      <c r="BD726">
        <v>0</v>
      </c>
    </row>
    <row r="727" spans="1:56" hidden="1">
      <c r="A727" t="s">
        <v>2855</v>
      </c>
      <c r="B727" t="s">
        <v>2856</v>
      </c>
      <c r="C727" t="s">
        <v>1760</v>
      </c>
      <c r="D727" s="88" t="s">
        <v>937</v>
      </c>
      <c r="F727">
        <v>1</v>
      </c>
      <c r="G727">
        <v>0.5</v>
      </c>
      <c r="H727" s="81"/>
      <c r="I727" s="81"/>
      <c r="J727" s="91"/>
      <c r="L727" s="78" t="e">
        <f>VLOOKUP(A727,Feuil2!$A$2:$BN$2000,66,FALSE)</f>
        <v>#N/A</v>
      </c>
      <c r="M727">
        <v>1.33</v>
      </c>
      <c r="N727" t="e">
        <f t="shared" si="40"/>
        <v>#N/A</v>
      </c>
      <c r="O727" s="45" t="e">
        <f>IF(L727=M727,L727,"")</f>
        <v>#N/A</v>
      </c>
      <c r="P727">
        <v>0.66500000000000004</v>
      </c>
      <c r="Q727" s="83" t="e">
        <f t="shared" si="39"/>
        <v>#N/A</v>
      </c>
      <c r="R727">
        <v>0.79800000000000004</v>
      </c>
      <c r="S727" s="45" t="e">
        <f t="shared" si="41"/>
        <v>#N/A</v>
      </c>
      <c r="AO727">
        <v>0</v>
      </c>
      <c r="AP727">
        <v>0</v>
      </c>
      <c r="AS727">
        <v>0</v>
      </c>
      <c r="AT727">
        <v>0</v>
      </c>
      <c r="AU727">
        <v>100</v>
      </c>
      <c r="AV727">
        <v>100</v>
      </c>
      <c r="AW727">
        <v>0</v>
      </c>
      <c r="AX727">
        <v>0</v>
      </c>
      <c r="AY727">
        <v>0</v>
      </c>
      <c r="BB727">
        <v>0</v>
      </c>
      <c r="BC727">
        <v>0</v>
      </c>
      <c r="BD727">
        <v>0</v>
      </c>
    </row>
    <row r="728" spans="1:56" hidden="1">
      <c r="A728" t="s">
        <v>580</v>
      </c>
      <c r="B728" t="s">
        <v>581</v>
      </c>
      <c r="C728" t="s">
        <v>986</v>
      </c>
      <c r="D728" s="88" t="s">
        <v>937</v>
      </c>
      <c r="E728" t="s">
        <v>931</v>
      </c>
      <c r="F728">
        <v>1</v>
      </c>
      <c r="G728">
        <v>20.608000000000001</v>
      </c>
      <c r="H728" s="81" t="s">
        <v>3311</v>
      </c>
      <c r="I728" s="81"/>
      <c r="J728" s="91">
        <v>20.608000000000001</v>
      </c>
      <c r="L728" s="78">
        <f>VLOOKUP(A728,Feuil2!$A$2:$BN$2000,66,FALSE)</f>
        <v>1.33</v>
      </c>
      <c r="M728">
        <v>1.3426693999999999</v>
      </c>
      <c r="N728">
        <f t="shared" si="40"/>
        <v>-1.2669399999999831E-2</v>
      </c>
      <c r="O728" s="45">
        <v>1.5</v>
      </c>
      <c r="P728">
        <v>27.67</v>
      </c>
      <c r="Q728" s="83">
        <f t="shared" si="39"/>
        <v>30.911999999999999</v>
      </c>
      <c r="R728">
        <v>33.200000000000003</v>
      </c>
      <c r="S728" s="45">
        <f t="shared" si="41"/>
        <v>37.0944</v>
      </c>
      <c r="AF728">
        <v>1</v>
      </c>
      <c r="AG728">
        <v>193</v>
      </c>
      <c r="AO728">
        <v>0</v>
      </c>
      <c r="AP728">
        <v>0</v>
      </c>
      <c r="AS728">
        <v>0</v>
      </c>
      <c r="AT728">
        <v>0</v>
      </c>
      <c r="AU728">
        <v>100</v>
      </c>
      <c r="AV728">
        <v>100</v>
      </c>
      <c r="AW728">
        <v>0</v>
      </c>
      <c r="AX728">
        <v>0</v>
      </c>
      <c r="AY728">
        <v>0</v>
      </c>
      <c r="BB728">
        <v>0</v>
      </c>
      <c r="BC728">
        <v>0</v>
      </c>
      <c r="BD728">
        <v>0</v>
      </c>
    </row>
    <row r="729" spans="1:56" hidden="1">
      <c r="A729" t="s">
        <v>570</v>
      </c>
      <c r="B729" t="s">
        <v>571</v>
      </c>
      <c r="C729" t="s">
        <v>986</v>
      </c>
      <c r="D729" s="88" t="s">
        <v>937</v>
      </c>
      <c r="E729" t="s">
        <v>931</v>
      </c>
      <c r="F729">
        <v>1</v>
      </c>
      <c r="G729">
        <v>70.349999999999994</v>
      </c>
      <c r="H729" s="81" t="s">
        <v>3311</v>
      </c>
      <c r="I729" s="81"/>
      <c r="J729" s="91">
        <v>70.349999999999994</v>
      </c>
      <c r="L729" s="78">
        <f>VLOOKUP(A729,Feuil2!$A$2:$BN$2000,66,FALSE)</f>
        <v>1.5</v>
      </c>
      <c r="M729">
        <v>1.5286424999999999</v>
      </c>
      <c r="N729">
        <f t="shared" si="40"/>
        <v>-2.8642499999999904E-2</v>
      </c>
      <c r="O729" s="45">
        <v>1.55</v>
      </c>
      <c r="P729">
        <v>107.54</v>
      </c>
      <c r="Q729" s="83">
        <f t="shared" si="39"/>
        <v>109.04249999999999</v>
      </c>
      <c r="R729">
        <v>129.05000000000001</v>
      </c>
      <c r="S729" s="45">
        <f t="shared" si="41"/>
        <v>130.85099999999997</v>
      </c>
      <c r="AF729">
        <v>1</v>
      </c>
      <c r="AG729">
        <v>534</v>
      </c>
      <c r="AO729">
        <v>0</v>
      </c>
      <c r="AP729">
        <v>0</v>
      </c>
      <c r="AS729">
        <v>0</v>
      </c>
      <c r="AT729">
        <v>0</v>
      </c>
      <c r="AU729">
        <v>100</v>
      </c>
      <c r="AV729">
        <v>100</v>
      </c>
      <c r="AW729">
        <v>0</v>
      </c>
      <c r="AX729">
        <v>0</v>
      </c>
      <c r="AY729">
        <v>0</v>
      </c>
      <c r="BB729">
        <v>0</v>
      </c>
      <c r="BC729">
        <v>0</v>
      </c>
      <c r="BD729">
        <v>0</v>
      </c>
    </row>
    <row r="730" spans="1:56" hidden="1">
      <c r="A730" t="s">
        <v>692</v>
      </c>
      <c r="B730" t="s">
        <v>693</v>
      </c>
      <c r="C730" t="s">
        <v>986</v>
      </c>
      <c r="D730" s="88" t="s">
        <v>937</v>
      </c>
      <c r="F730">
        <v>1</v>
      </c>
      <c r="G730">
        <v>2507</v>
      </c>
      <c r="H730" s="81" t="s">
        <v>3308</v>
      </c>
      <c r="I730" s="81"/>
      <c r="J730" s="91">
        <v>2698.6550000000002</v>
      </c>
      <c r="L730" s="78" t="e">
        <f>VLOOKUP(A730,Feuil2!$A$2:$BN$2000,66,FALSE)</f>
        <v>#N/A</v>
      </c>
      <c r="M730">
        <v>1.4</v>
      </c>
      <c r="N730" t="e">
        <f t="shared" si="40"/>
        <v>#N/A</v>
      </c>
      <c r="O730" s="45">
        <v>1.4</v>
      </c>
      <c r="P730" s="34">
        <v>3509.8</v>
      </c>
      <c r="Q730" s="83">
        <f t="shared" si="39"/>
        <v>3778.1170000000002</v>
      </c>
      <c r="R730" s="34">
        <v>4211.76</v>
      </c>
      <c r="S730" s="45">
        <f t="shared" si="41"/>
        <v>4533.7403999999997</v>
      </c>
      <c r="AF730">
        <v>1</v>
      </c>
      <c r="AO730">
        <v>0</v>
      </c>
      <c r="AP730">
        <v>0</v>
      </c>
      <c r="AS730">
        <v>0</v>
      </c>
      <c r="AT730">
        <v>0</v>
      </c>
      <c r="AU730">
        <v>100</v>
      </c>
      <c r="AV730">
        <v>100</v>
      </c>
      <c r="AW730">
        <v>0</v>
      </c>
      <c r="AX730">
        <v>0</v>
      </c>
      <c r="AY730">
        <v>0</v>
      </c>
      <c r="BB730">
        <v>0</v>
      </c>
      <c r="BC730">
        <v>0</v>
      </c>
      <c r="BD730">
        <v>0</v>
      </c>
    </row>
    <row r="731" spans="1:56" hidden="1">
      <c r="A731" t="s">
        <v>572</v>
      </c>
      <c r="B731" t="s">
        <v>573</v>
      </c>
      <c r="C731" t="s">
        <v>986</v>
      </c>
      <c r="D731" s="88" t="s">
        <v>937</v>
      </c>
      <c r="E731" t="s">
        <v>931</v>
      </c>
      <c r="F731">
        <v>1</v>
      </c>
      <c r="G731">
        <v>17.11</v>
      </c>
      <c r="H731" s="81" t="s">
        <v>3311</v>
      </c>
      <c r="I731" s="81"/>
      <c r="J731" s="91">
        <v>17.11</v>
      </c>
      <c r="L731" s="78">
        <f>VLOOKUP(A731,Feuil2!$A$2:$BN$2000,66,FALSE)</f>
        <v>1.5</v>
      </c>
      <c r="M731">
        <v>1.3863238</v>
      </c>
      <c r="N731">
        <f t="shared" si="40"/>
        <v>0.11367620000000001</v>
      </c>
      <c r="O731" s="45">
        <v>1.4</v>
      </c>
      <c r="P731">
        <v>23.72</v>
      </c>
      <c r="Q731" s="83">
        <f t="shared" si="39"/>
        <v>23.953999999999997</v>
      </c>
      <c r="R731">
        <v>28.46</v>
      </c>
      <c r="S731" s="45">
        <f t="shared" si="41"/>
        <v>28.744799999999994</v>
      </c>
      <c r="AF731">
        <v>1</v>
      </c>
      <c r="AG731">
        <v>541</v>
      </c>
      <c r="AO731">
        <v>0</v>
      </c>
      <c r="AP731">
        <v>0</v>
      </c>
      <c r="AS731">
        <v>0</v>
      </c>
      <c r="AT731">
        <v>0</v>
      </c>
      <c r="AU731">
        <v>100</v>
      </c>
      <c r="AV731">
        <v>100</v>
      </c>
      <c r="AW731">
        <v>0</v>
      </c>
      <c r="AX731">
        <v>0</v>
      </c>
      <c r="AY731">
        <v>0</v>
      </c>
      <c r="BB731">
        <v>0</v>
      </c>
      <c r="BC731">
        <v>0</v>
      </c>
      <c r="BD731">
        <v>0</v>
      </c>
    </row>
    <row r="732" spans="1:56" hidden="1">
      <c r="A732" t="s">
        <v>540</v>
      </c>
      <c r="B732" t="s">
        <v>541</v>
      </c>
      <c r="C732" t="s">
        <v>986</v>
      </c>
      <c r="D732" s="88" t="s">
        <v>937</v>
      </c>
      <c r="E732" t="s">
        <v>1155</v>
      </c>
      <c r="F732">
        <v>1</v>
      </c>
      <c r="G732">
        <v>4.5999999999999999E-2</v>
      </c>
      <c r="H732" s="81" t="s">
        <v>3311</v>
      </c>
      <c r="I732" s="81"/>
      <c r="J732" s="91">
        <v>4.5999999999999999E-2</v>
      </c>
      <c r="L732" s="78">
        <f>VLOOKUP(A732,Feuil2!$A$2:$BN$2000,66,FALSE)</f>
        <v>1.33</v>
      </c>
      <c r="M732">
        <v>1.4</v>
      </c>
      <c r="N732">
        <f t="shared" si="40"/>
        <v>-6.999999999999984E-2</v>
      </c>
      <c r="O732" s="45">
        <v>1.5</v>
      </c>
      <c r="P732">
        <v>6.4000000000000001E-2</v>
      </c>
      <c r="Q732" s="83">
        <f t="shared" si="39"/>
        <v>6.9000000000000006E-2</v>
      </c>
      <c r="R732">
        <v>7.6999999999999999E-2</v>
      </c>
      <c r="S732" s="45">
        <f t="shared" si="41"/>
        <v>8.2799999999999999E-2</v>
      </c>
      <c r="AF732">
        <v>1</v>
      </c>
      <c r="AG732">
        <v>240</v>
      </c>
      <c r="AO732">
        <v>0</v>
      </c>
      <c r="AP732">
        <v>0</v>
      </c>
      <c r="AS732">
        <v>0</v>
      </c>
      <c r="AT732">
        <v>0</v>
      </c>
      <c r="AU732">
        <v>100</v>
      </c>
      <c r="AV732">
        <v>100</v>
      </c>
      <c r="AW732">
        <v>0</v>
      </c>
      <c r="AX732">
        <v>0</v>
      </c>
      <c r="AY732">
        <v>0</v>
      </c>
      <c r="BB732">
        <v>0</v>
      </c>
      <c r="BC732">
        <v>0</v>
      </c>
      <c r="BD732">
        <v>0</v>
      </c>
    </row>
    <row r="733" spans="1:56" hidden="1">
      <c r="A733" t="s">
        <v>544</v>
      </c>
      <c r="B733" t="s">
        <v>545</v>
      </c>
      <c r="C733" t="s">
        <v>986</v>
      </c>
      <c r="D733" s="88" t="s">
        <v>937</v>
      </c>
      <c r="E733" t="s">
        <v>1155</v>
      </c>
      <c r="F733">
        <v>1</v>
      </c>
      <c r="G733">
        <v>6.4000000000000001E-2</v>
      </c>
      <c r="H733" s="81" t="s">
        <v>3311</v>
      </c>
      <c r="I733" s="81"/>
      <c r="J733" s="91">
        <v>6.4000000000000001E-2</v>
      </c>
      <c r="L733" s="78">
        <f>VLOOKUP(A733,Feuil2!$A$2:$BN$2000,66,FALSE)</f>
        <v>1.5</v>
      </c>
      <c r="M733">
        <v>1.4</v>
      </c>
      <c r="N733">
        <f t="shared" si="40"/>
        <v>0.10000000000000009</v>
      </c>
      <c r="O733" s="45">
        <v>1.5</v>
      </c>
      <c r="P733">
        <v>0.09</v>
      </c>
      <c r="Q733" s="83">
        <f t="shared" si="39"/>
        <v>9.6000000000000002E-2</v>
      </c>
      <c r="R733">
        <v>0.108</v>
      </c>
      <c r="S733" s="45">
        <f t="shared" si="41"/>
        <v>0.1152</v>
      </c>
      <c r="AF733">
        <v>1</v>
      </c>
      <c r="AG733">
        <v>242</v>
      </c>
      <c r="AO733">
        <v>0</v>
      </c>
      <c r="AP733">
        <v>0</v>
      </c>
      <c r="AS733">
        <v>0</v>
      </c>
      <c r="AT733">
        <v>0</v>
      </c>
      <c r="AU733">
        <v>100</v>
      </c>
      <c r="AV733">
        <v>100</v>
      </c>
      <c r="AW733">
        <v>0</v>
      </c>
      <c r="AX733">
        <v>0</v>
      </c>
      <c r="AY733">
        <v>0</v>
      </c>
      <c r="BB733">
        <v>0</v>
      </c>
      <c r="BC733">
        <v>0</v>
      </c>
      <c r="BD733">
        <v>0</v>
      </c>
    </row>
    <row r="734" spans="1:56" hidden="1">
      <c r="A734" t="s">
        <v>550</v>
      </c>
      <c r="B734" t="s">
        <v>551</v>
      </c>
      <c r="C734" t="s">
        <v>986</v>
      </c>
      <c r="D734" s="88" t="s">
        <v>937</v>
      </c>
      <c r="E734" t="s">
        <v>1155</v>
      </c>
      <c r="F734">
        <v>1</v>
      </c>
      <c r="G734">
        <v>9.1999999999999998E-2</v>
      </c>
      <c r="H734" s="81" t="s">
        <v>3311</v>
      </c>
      <c r="I734" s="81"/>
      <c r="J734" s="91">
        <v>9.1999999999999998E-2</v>
      </c>
      <c r="L734" s="78">
        <f>VLOOKUP(A734,Feuil2!$A$2:$BN$2000,66,FALSE)</f>
        <v>1.33</v>
      </c>
      <c r="M734">
        <v>1.4</v>
      </c>
      <c r="N734">
        <f t="shared" si="40"/>
        <v>-6.999999999999984E-2</v>
      </c>
      <c r="O734" s="45">
        <v>1.5</v>
      </c>
      <c r="P734">
        <v>0.129</v>
      </c>
      <c r="Q734" s="83">
        <f t="shared" si="39"/>
        <v>0.13800000000000001</v>
      </c>
      <c r="R734">
        <v>0.155</v>
      </c>
      <c r="S734" s="45">
        <f t="shared" si="41"/>
        <v>0.1656</v>
      </c>
      <c r="AF734">
        <v>1</v>
      </c>
      <c r="AG734">
        <v>245</v>
      </c>
      <c r="AO734">
        <v>0</v>
      </c>
      <c r="AP734">
        <v>0</v>
      </c>
      <c r="AS734">
        <v>0</v>
      </c>
      <c r="AT734">
        <v>0</v>
      </c>
      <c r="AU734">
        <v>100</v>
      </c>
      <c r="AV734">
        <v>100</v>
      </c>
      <c r="AW734">
        <v>0</v>
      </c>
      <c r="AX734">
        <v>0</v>
      </c>
      <c r="AY734">
        <v>0</v>
      </c>
      <c r="BB734">
        <v>0</v>
      </c>
      <c r="BC734">
        <v>0</v>
      </c>
      <c r="BD734">
        <v>0</v>
      </c>
    </row>
    <row r="735" spans="1:56" hidden="1">
      <c r="A735" t="s">
        <v>554</v>
      </c>
      <c r="B735" t="s">
        <v>555</v>
      </c>
      <c r="C735" t="s">
        <v>986</v>
      </c>
      <c r="D735" s="88" t="s">
        <v>937</v>
      </c>
      <c r="E735" t="s">
        <v>1155</v>
      </c>
      <c r="F735">
        <v>1</v>
      </c>
      <c r="G735">
        <v>0.115</v>
      </c>
      <c r="H735" s="81" t="s">
        <v>3311</v>
      </c>
      <c r="I735" s="81"/>
      <c r="J735" s="91">
        <v>0.115</v>
      </c>
      <c r="L735" s="78">
        <f>VLOOKUP(A735,Feuil2!$A$2:$BN$2000,66,FALSE)</f>
        <v>1.33</v>
      </c>
      <c r="M735">
        <v>1.4</v>
      </c>
      <c r="N735">
        <f t="shared" si="40"/>
        <v>-6.999999999999984E-2</v>
      </c>
      <c r="O735" s="45">
        <v>1.5</v>
      </c>
      <c r="P735">
        <v>0.161</v>
      </c>
      <c r="Q735" s="83">
        <f t="shared" si="39"/>
        <v>0.17250000000000001</v>
      </c>
      <c r="R735">
        <v>0.193</v>
      </c>
      <c r="S735" s="45">
        <f t="shared" si="41"/>
        <v>0.20700000000000002</v>
      </c>
      <c r="AF735">
        <v>1</v>
      </c>
      <c r="AG735">
        <v>248</v>
      </c>
      <c r="AO735">
        <v>0</v>
      </c>
      <c r="AP735">
        <v>0</v>
      </c>
      <c r="AS735">
        <v>0</v>
      </c>
      <c r="AT735">
        <v>0</v>
      </c>
      <c r="AU735">
        <v>100</v>
      </c>
      <c r="AV735">
        <v>100</v>
      </c>
      <c r="AW735">
        <v>0</v>
      </c>
      <c r="AX735">
        <v>0</v>
      </c>
      <c r="AY735">
        <v>0</v>
      </c>
      <c r="BB735">
        <v>0</v>
      </c>
      <c r="BC735">
        <v>0</v>
      </c>
      <c r="BD735">
        <v>0</v>
      </c>
    </row>
    <row r="736" spans="1:56" hidden="1">
      <c r="A736" t="s">
        <v>560</v>
      </c>
      <c r="B736" t="s">
        <v>561</v>
      </c>
      <c r="C736" t="s">
        <v>986</v>
      </c>
      <c r="D736" s="88" t="s">
        <v>937</v>
      </c>
      <c r="E736" t="s">
        <v>1155</v>
      </c>
      <c r="F736">
        <v>1</v>
      </c>
      <c r="G736">
        <v>0.13800000000000001</v>
      </c>
      <c r="H736" s="81" t="s">
        <v>3311</v>
      </c>
      <c r="I736" s="81"/>
      <c r="J736" s="91">
        <v>0.13800000000000001</v>
      </c>
      <c r="L736" s="78">
        <f>VLOOKUP(A736,Feuil2!$A$2:$BN$2000,66,FALSE)</f>
        <v>1.33</v>
      </c>
      <c r="M736">
        <v>1.4</v>
      </c>
      <c r="N736">
        <f t="shared" si="40"/>
        <v>-6.999999999999984E-2</v>
      </c>
      <c r="O736" s="45">
        <v>1.5</v>
      </c>
      <c r="P736">
        <v>0.193</v>
      </c>
      <c r="Q736" s="83">
        <f t="shared" si="39"/>
        <v>0.20700000000000002</v>
      </c>
      <c r="R736">
        <v>0.23200000000000001</v>
      </c>
      <c r="S736" s="45">
        <f t="shared" si="41"/>
        <v>0.24840000000000001</v>
      </c>
      <c r="AF736">
        <v>1</v>
      </c>
      <c r="AG736">
        <v>251</v>
      </c>
      <c r="AO736">
        <v>0</v>
      </c>
      <c r="AP736">
        <v>0</v>
      </c>
      <c r="AS736">
        <v>0</v>
      </c>
      <c r="AT736">
        <v>0</v>
      </c>
      <c r="AU736">
        <v>100</v>
      </c>
      <c r="AV736">
        <v>100</v>
      </c>
      <c r="AW736">
        <v>0</v>
      </c>
      <c r="AX736">
        <v>0</v>
      </c>
      <c r="AY736">
        <v>0</v>
      </c>
      <c r="BB736">
        <v>0</v>
      </c>
      <c r="BC736">
        <v>0</v>
      </c>
      <c r="BD736">
        <v>0</v>
      </c>
    </row>
    <row r="737" spans="1:56" hidden="1">
      <c r="A737" t="s">
        <v>562</v>
      </c>
      <c r="B737" t="s">
        <v>563</v>
      </c>
      <c r="C737" t="s">
        <v>986</v>
      </c>
      <c r="D737" s="88" t="s">
        <v>937</v>
      </c>
      <c r="E737" t="s">
        <v>1155</v>
      </c>
      <c r="F737">
        <v>1</v>
      </c>
      <c r="G737">
        <v>0.16600000000000001</v>
      </c>
      <c r="H737" s="81" t="s">
        <v>3311</v>
      </c>
      <c r="I737" s="81"/>
      <c r="J737" s="91">
        <v>0.16600000000000001</v>
      </c>
      <c r="L737" s="78">
        <f>VLOOKUP(A737,Feuil2!$A$2:$BN$2000,66,FALSE)</f>
        <v>1.5</v>
      </c>
      <c r="M737">
        <v>1.4</v>
      </c>
      <c r="N737">
        <f t="shared" si="40"/>
        <v>0.10000000000000009</v>
      </c>
      <c r="O737" s="45">
        <v>1.5</v>
      </c>
      <c r="P737">
        <v>0.23200000000000001</v>
      </c>
      <c r="Q737" s="83">
        <f t="shared" si="39"/>
        <v>0.249</v>
      </c>
      <c r="R737">
        <v>0.27900000000000003</v>
      </c>
      <c r="S737" s="45">
        <f t="shared" si="41"/>
        <v>0.29880000000000001</v>
      </c>
      <c r="AF737">
        <v>1</v>
      </c>
      <c r="AG737">
        <v>252</v>
      </c>
      <c r="AO737">
        <v>0</v>
      </c>
      <c r="AP737">
        <v>0</v>
      </c>
      <c r="AS737">
        <v>0</v>
      </c>
      <c r="AT737">
        <v>0</v>
      </c>
      <c r="AU737">
        <v>100</v>
      </c>
      <c r="AV737">
        <v>100</v>
      </c>
      <c r="AW737">
        <v>0</v>
      </c>
      <c r="AX737">
        <v>0</v>
      </c>
      <c r="AY737">
        <v>0</v>
      </c>
      <c r="BB737">
        <v>0</v>
      </c>
      <c r="BC737">
        <v>0</v>
      </c>
      <c r="BD737">
        <v>0</v>
      </c>
    </row>
    <row r="738" spans="1:56" hidden="1">
      <c r="A738" t="s">
        <v>564</v>
      </c>
      <c r="B738" t="s">
        <v>565</v>
      </c>
      <c r="C738" t="s">
        <v>986</v>
      </c>
      <c r="D738" s="88" t="s">
        <v>937</v>
      </c>
      <c r="E738" t="s">
        <v>1155</v>
      </c>
      <c r="F738">
        <v>1</v>
      </c>
      <c r="G738">
        <v>0.184</v>
      </c>
      <c r="H738" s="81" t="s">
        <v>3311</v>
      </c>
      <c r="I738" s="81"/>
      <c r="J738" s="91">
        <v>0.184</v>
      </c>
      <c r="L738" s="78">
        <f>VLOOKUP(A738,Feuil2!$A$2:$BN$2000,66,FALSE)</f>
        <v>1.5</v>
      </c>
      <c r="M738">
        <v>1.4</v>
      </c>
      <c r="N738">
        <f t="shared" si="40"/>
        <v>0.10000000000000009</v>
      </c>
      <c r="O738" s="45">
        <v>1.5</v>
      </c>
      <c r="P738">
        <v>0.25800000000000001</v>
      </c>
      <c r="Q738" s="83">
        <f t="shared" si="39"/>
        <v>0.27600000000000002</v>
      </c>
      <c r="R738">
        <v>0.309</v>
      </c>
      <c r="S738" s="45">
        <f t="shared" si="41"/>
        <v>0.33119999999999999</v>
      </c>
      <c r="AF738">
        <v>1</v>
      </c>
      <c r="AG738">
        <v>253</v>
      </c>
      <c r="AO738">
        <v>0</v>
      </c>
      <c r="AP738">
        <v>0</v>
      </c>
      <c r="AS738">
        <v>0</v>
      </c>
      <c r="AT738">
        <v>0</v>
      </c>
      <c r="AU738">
        <v>100</v>
      </c>
      <c r="AV738">
        <v>100</v>
      </c>
      <c r="AW738">
        <v>0</v>
      </c>
      <c r="AX738">
        <v>0</v>
      </c>
      <c r="AY738">
        <v>0</v>
      </c>
      <c r="BB738">
        <v>0</v>
      </c>
      <c r="BC738">
        <v>0</v>
      </c>
      <c r="BD738">
        <v>0</v>
      </c>
    </row>
    <row r="739" spans="1:56" hidden="1">
      <c r="A739" t="s">
        <v>566</v>
      </c>
      <c r="B739" t="s">
        <v>567</v>
      </c>
      <c r="C739" t="s">
        <v>986</v>
      </c>
      <c r="D739" s="88" t="s">
        <v>937</v>
      </c>
      <c r="E739" t="s">
        <v>1155</v>
      </c>
      <c r="F739">
        <v>1</v>
      </c>
      <c r="G739">
        <v>0.23</v>
      </c>
      <c r="H739" s="81" t="s">
        <v>3311</v>
      </c>
      <c r="I739" s="81"/>
      <c r="J739" s="91">
        <v>0.23</v>
      </c>
      <c r="L739" s="78">
        <f>VLOOKUP(A739,Feuil2!$A$2:$BN$2000,66,FALSE)</f>
        <v>1.5</v>
      </c>
      <c r="M739">
        <v>1.4</v>
      </c>
      <c r="N739">
        <f t="shared" si="40"/>
        <v>0.10000000000000009</v>
      </c>
      <c r="O739" s="45">
        <v>1.5</v>
      </c>
      <c r="P739">
        <v>0.32200000000000001</v>
      </c>
      <c r="Q739" s="83">
        <f t="shared" si="39"/>
        <v>0.34500000000000003</v>
      </c>
      <c r="R739">
        <v>0.38600000000000001</v>
      </c>
      <c r="S739" s="45">
        <f t="shared" si="41"/>
        <v>0.41400000000000003</v>
      </c>
      <c r="AF739">
        <v>1</v>
      </c>
      <c r="AG739">
        <v>254</v>
      </c>
      <c r="AO739">
        <v>0</v>
      </c>
      <c r="AP739">
        <v>0</v>
      </c>
      <c r="AS739">
        <v>0</v>
      </c>
      <c r="AT739">
        <v>0</v>
      </c>
      <c r="AU739">
        <v>100</v>
      </c>
      <c r="AV739">
        <v>100</v>
      </c>
      <c r="AW739">
        <v>0</v>
      </c>
      <c r="AX739">
        <v>0</v>
      </c>
      <c r="AY739">
        <v>0</v>
      </c>
      <c r="BB739">
        <v>0</v>
      </c>
      <c r="BC739">
        <v>0</v>
      </c>
      <c r="BD739">
        <v>0</v>
      </c>
    </row>
    <row r="740" spans="1:56" hidden="1">
      <c r="A740" t="s">
        <v>704</v>
      </c>
      <c r="B740" t="s">
        <v>705</v>
      </c>
      <c r="C740" t="s">
        <v>986</v>
      </c>
      <c r="D740" s="88" t="s">
        <v>937</v>
      </c>
      <c r="F740">
        <v>1</v>
      </c>
      <c r="G740">
        <v>5014</v>
      </c>
      <c r="H740" s="81" t="s">
        <v>3308</v>
      </c>
      <c r="I740" s="81"/>
      <c r="J740" s="91">
        <v>5397.31</v>
      </c>
      <c r="L740" s="78" t="e">
        <f>VLOOKUP(A740,Feuil2!$A$2:$BN$2000,66,FALSE)</f>
        <v>#N/A</v>
      </c>
      <c r="M740">
        <v>1.5000039999999999</v>
      </c>
      <c r="N740" t="e">
        <f t="shared" si="40"/>
        <v>#N/A</v>
      </c>
      <c r="O740" s="45">
        <v>1.4</v>
      </c>
      <c r="P740" s="34">
        <v>7521.02</v>
      </c>
      <c r="Q740" s="83">
        <f>J740*O740</f>
        <v>7556.2340000000004</v>
      </c>
      <c r="R740" s="34">
        <v>9025.2240000000002</v>
      </c>
      <c r="S740" s="45">
        <f t="shared" si="41"/>
        <v>9067.4807999999994</v>
      </c>
      <c r="AF740">
        <v>1</v>
      </c>
      <c r="AG740">
        <v>152</v>
      </c>
      <c r="AO740">
        <v>0</v>
      </c>
      <c r="AP740">
        <v>0</v>
      </c>
      <c r="AS740">
        <v>0</v>
      </c>
      <c r="AT740">
        <v>0</v>
      </c>
      <c r="AU740">
        <v>100</v>
      </c>
      <c r="AV740">
        <v>100</v>
      </c>
      <c r="AW740">
        <v>0</v>
      </c>
      <c r="AX740">
        <v>0</v>
      </c>
      <c r="AY740">
        <v>0</v>
      </c>
      <c r="BB740">
        <v>0</v>
      </c>
      <c r="BC740">
        <v>0</v>
      </c>
      <c r="BD740">
        <v>0</v>
      </c>
    </row>
    <row r="741" spans="1:56" hidden="1">
      <c r="A741" t="s">
        <v>710</v>
      </c>
      <c r="B741" t="s">
        <v>711</v>
      </c>
      <c r="C741" t="s">
        <v>986</v>
      </c>
      <c r="D741" s="88" t="s">
        <v>937</v>
      </c>
      <c r="F741">
        <v>1</v>
      </c>
      <c r="G741">
        <v>6682.92</v>
      </c>
      <c r="H741" s="81" t="s">
        <v>3308</v>
      </c>
      <c r="I741" s="81"/>
      <c r="J741" s="91">
        <v>7196.4139999999998</v>
      </c>
      <c r="L741" s="78" t="e">
        <f>VLOOKUP(A741,Feuil2!$A$2:$BN$2000,66,FALSE)</f>
        <v>#N/A</v>
      </c>
      <c r="M741">
        <v>1.4</v>
      </c>
      <c r="N741" t="e">
        <f t="shared" si="40"/>
        <v>#N/A</v>
      </c>
      <c r="O741" s="45">
        <v>1.4</v>
      </c>
      <c r="P741" s="34">
        <v>9356.0879999999997</v>
      </c>
      <c r="Q741" s="83">
        <f>J741*O741</f>
        <v>10074.979599999999</v>
      </c>
      <c r="R741" s="34">
        <v>11227.306</v>
      </c>
      <c r="S741" s="45">
        <f t="shared" si="41"/>
        <v>12089.975519999998</v>
      </c>
      <c r="AF741">
        <v>1</v>
      </c>
      <c r="AG741">
        <v>225</v>
      </c>
      <c r="AO741">
        <v>0</v>
      </c>
      <c r="AP741">
        <v>0</v>
      </c>
      <c r="AS741">
        <v>0</v>
      </c>
      <c r="AT741">
        <v>0</v>
      </c>
      <c r="AU741">
        <v>100</v>
      </c>
      <c r="AV741">
        <v>100</v>
      </c>
      <c r="AW741">
        <v>0</v>
      </c>
      <c r="AX741">
        <v>0</v>
      </c>
      <c r="AY741">
        <v>0</v>
      </c>
      <c r="BB741">
        <v>0</v>
      </c>
      <c r="BC741">
        <v>0</v>
      </c>
      <c r="BD741">
        <v>0</v>
      </c>
    </row>
    <row r="742" spans="1:56" hidden="1">
      <c r="A742" t="s">
        <v>713</v>
      </c>
      <c r="B742" t="s">
        <v>714</v>
      </c>
      <c r="C742" t="s">
        <v>986</v>
      </c>
      <c r="D742" s="88" t="s">
        <v>937</v>
      </c>
      <c r="F742">
        <v>1</v>
      </c>
      <c r="G742">
        <v>8353.64</v>
      </c>
      <c r="H742" s="81" t="s">
        <v>3308</v>
      </c>
      <c r="I742" s="81"/>
      <c r="J742" s="91">
        <v>8995.5169999999998</v>
      </c>
      <c r="L742" s="78" t="e">
        <f>VLOOKUP(A742,Feuil2!$A$2:$BN$2000,66,FALSE)</f>
        <v>#N/A</v>
      </c>
      <c r="M742">
        <v>1.4</v>
      </c>
      <c r="N742" t="e">
        <f t="shared" si="40"/>
        <v>#N/A</v>
      </c>
      <c r="O742" s="45">
        <v>1.4</v>
      </c>
      <c r="P742" s="34">
        <v>11695.096</v>
      </c>
      <c r="Q742" s="83">
        <f>J742*O742</f>
        <v>12593.7238</v>
      </c>
      <c r="R742" s="34">
        <v>14034.115</v>
      </c>
      <c r="S742" s="45">
        <f t="shared" si="41"/>
        <v>15112.468559999999</v>
      </c>
      <c r="AF742">
        <v>1</v>
      </c>
      <c r="AG742">
        <v>226</v>
      </c>
      <c r="AO742">
        <v>0</v>
      </c>
      <c r="AP742">
        <v>0</v>
      </c>
      <c r="AS742">
        <v>0</v>
      </c>
      <c r="AT742">
        <v>0</v>
      </c>
      <c r="AU742">
        <v>100</v>
      </c>
      <c r="AV742">
        <v>100</v>
      </c>
      <c r="AW742">
        <v>0</v>
      </c>
      <c r="AX742">
        <v>0</v>
      </c>
      <c r="AY742">
        <v>0</v>
      </c>
      <c r="BB742">
        <v>0</v>
      </c>
      <c r="BC742">
        <v>0</v>
      </c>
      <c r="BD742">
        <v>0</v>
      </c>
    </row>
    <row r="743" spans="1:56" hidden="1">
      <c r="A743" t="s">
        <v>708</v>
      </c>
      <c r="B743" t="s">
        <v>709</v>
      </c>
      <c r="C743" t="s">
        <v>986</v>
      </c>
      <c r="D743" s="88" t="s">
        <v>937</v>
      </c>
      <c r="F743">
        <v>1</v>
      </c>
      <c r="G743">
        <v>6195.46</v>
      </c>
      <c r="H743" s="81" t="s">
        <v>3308</v>
      </c>
      <c r="I743" s="81"/>
      <c r="J743" s="91">
        <v>6781.5219999999999</v>
      </c>
      <c r="L743" s="78" t="e">
        <f>VLOOKUP(A743,Feuil2!$A$2:$BN$2000,66,FALSE)</f>
        <v>#N/A</v>
      </c>
      <c r="M743">
        <v>1.4</v>
      </c>
      <c r="N743" t="e">
        <f t="shared" si="40"/>
        <v>#N/A</v>
      </c>
      <c r="O743" s="45">
        <v>1.4</v>
      </c>
      <c r="P743" s="34">
        <v>8673.6440000000002</v>
      </c>
      <c r="Q743" s="83">
        <f>O743*J743</f>
        <v>9494.130799999999</v>
      </c>
      <c r="R743" s="34">
        <v>10408.373</v>
      </c>
      <c r="S743" s="45">
        <f t="shared" si="41"/>
        <v>11392.956959999998</v>
      </c>
      <c r="AF743">
        <v>1</v>
      </c>
      <c r="AG743">
        <v>227</v>
      </c>
      <c r="AO743">
        <v>0</v>
      </c>
      <c r="AP743">
        <v>0</v>
      </c>
      <c r="AS743">
        <v>0</v>
      </c>
      <c r="AT743">
        <v>0</v>
      </c>
      <c r="AU743">
        <v>100</v>
      </c>
      <c r="AV743">
        <v>100</v>
      </c>
      <c r="AW743">
        <v>0</v>
      </c>
      <c r="AX743">
        <v>0</v>
      </c>
      <c r="AY743">
        <v>0</v>
      </c>
      <c r="BB743">
        <v>0</v>
      </c>
      <c r="BC743">
        <v>0</v>
      </c>
      <c r="BD743">
        <v>0</v>
      </c>
    </row>
    <row r="744" spans="1:56" hidden="1">
      <c r="A744" t="s">
        <v>1170</v>
      </c>
      <c r="B744" t="s">
        <v>716</v>
      </c>
      <c r="C744" t="s">
        <v>986</v>
      </c>
      <c r="D744" s="88" t="s">
        <v>937</v>
      </c>
      <c r="F744">
        <v>1</v>
      </c>
      <c r="G744">
        <v>10325.77</v>
      </c>
      <c r="H744" s="81" t="s">
        <v>3308</v>
      </c>
      <c r="I744" s="81"/>
      <c r="J744" s="91">
        <v>11302.537</v>
      </c>
      <c r="L744" s="78" t="e">
        <f>VLOOKUP(A744,Feuil2!$A$2:$BN$2000,66,FALSE)</f>
        <v>#N/A</v>
      </c>
      <c r="M744">
        <v>1.4</v>
      </c>
      <c r="N744" t="e">
        <f t="shared" si="40"/>
        <v>#N/A</v>
      </c>
      <c r="O744" s="45">
        <v>1.4</v>
      </c>
      <c r="P744" s="34">
        <v>14456.078</v>
      </c>
      <c r="Q744" s="83">
        <f t="shared" ref="Q744:Q761" si="42">J744*O744</f>
        <v>15823.551799999999</v>
      </c>
      <c r="R744" s="34">
        <v>17347.294000000002</v>
      </c>
      <c r="S744" s="45">
        <f t="shared" si="41"/>
        <v>18988.262159999998</v>
      </c>
      <c r="AF744">
        <v>1</v>
      </c>
      <c r="AG744">
        <v>228</v>
      </c>
      <c r="AO744">
        <v>0</v>
      </c>
      <c r="AP744">
        <v>0</v>
      </c>
      <c r="AS744">
        <v>0</v>
      </c>
      <c r="AT744">
        <v>0</v>
      </c>
      <c r="AU744">
        <v>100</v>
      </c>
      <c r="AV744">
        <v>100</v>
      </c>
      <c r="AW744">
        <v>0</v>
      </c>
      <c r="AX744">
        <v>0</v>
      </c>
      <c r="AY744">
        <v>0</v>
      </c>
      <c r="BB744">
        <v>0</v>
      </c>
      <c r="BC744">
        <v>0</v>
      </c>
      <c r="BD744">
        <v>0</v>
      </c>
    </row>
    <row r="745" spans="1:56" hidden="1">
      <c r="A745" t="s">
        <v>1173</v>
      </c>
      <c r="B745" t="s">
        <v>712</v>
      </c>
      <c r="C745" t="s">
        <v>986</v>
      </c>
      <c r="D745" s="88" t="s">
        <v>937</v>
      </c>
      <c r="F745">
        <v>1</v>
      </c>
      <c r="G745">
        <v>8260.6200000000008</v>
      </c>
      <c r="H745" s="81" t="s">
        <v>3308</v>
      </c>
      <c r="I745" s="81"/>
      <c r="J745" s="91">
        <v>9042.0300000000007</v>
      </c>
      <c r="L745" s="78" t="e">
        <f>VLOOKUP(A745,Feuil2!$A$2:$BN$2000,66,FALSE)</f>
        <v>#N/A</v>
      </c>
      <c r="M745">
        <v>1.4</v>
      </c>
      <c r="N745" t="e">
        <f t="shared" si="40"/>
        <v>#N/A</v>
      </c>
      <c r="O745" s="45">
        <v>1.4</v>
      </c>
      <c r="P745" s="34">
        <v>11564.868</v>
      </c>
      <c r="Q745" s="83">
        <f t="shared" si="42"/>
        <v>12658.842000000001</v>
      </c>
      <c r="R745" s="34">
        <v>13877.842000000001</v>
      </c>
      <c r="S745" s="45">
        <f t="shared" si="41"/>
        <v>15190.6104</v>
      </c>
      <c r="AF745">
        <v>1</v>
      </c>
      <c r="AG745">
        <v>229</v>
      </c>
      <c r="AO745">
        <v>0</v>
      </c>
      <c r="AP745">
        <v>0</v>
      </c>
      <c r="AS745">
        <v>0</v>
      </c>
      <c r="AT745">
        <v>0</v>
      </c>
      <c r="AU745">
        <v>100</v>
      </c>
      <c r="AV745">
        <v>100</v>
      </c>
      <c r="AW745">
        <v>0</v>
      </c>
      <c r="AX745">
        <v>0</v>
      </c>
      <c r="AY745">
        <v>0</v>
      </c>
      <c r="BB745">
        <v>0</v>
      </c>
      <c r="BC745">
        <v>0</v>
      </c>
      <c r="BD745">
        <v>0</v>
      </c>
    </row>
    <row r="746" spans="1:56" hidden="1">
      <c r="A746" t="s">
        <v>532</v>
      </c>
      <c r="B746" t="s">
        <v>1176</v>
      </c>
      <c r="C746" t="s">
        <v>986</v>
      </c>
      <c r="D746" s="88" t="s">
        <v>937</v>
      </c>
      <c r="E746" t="s">
        <v>1155</v>
      </c>
      <c r="F746">
        <v>1</v>
      </c>
      <c r="G746">
        <v>0.72899999999999998</v>
      </c>
      <c r="H746" s="81" t="s">
        <v>3308</v>
      </c>
      <c r="I746" s="81"/>
      <c r="J746" s="91">
        <v>0.83899999999999997</v>
      </c>
      <c r="L746" s="78">
        <f>VLOOKUP(A746,Feuil2!$A$2:$BN$2000,66,FALSE)</f>
        <v>1.5</v>
      </c>
      <c r="M746">
        <v>1.3991769999999999</v>
      </c>
      <c r="N746">
        <f t="shared" si="40"/>
        <v>0.10082300000000011</v>
      </c>
      <c r="O746" s="45">
        <v>1.4</v>
      </c>
      <c r="P746">
        <v>1.02</v>
      </c>
      <c r="Q746" s="83">
        <f t="shared" si="42"/>
        <v>1.1745999999999999</v>
      </c>
      <c r="R746">
        <v>1.224</v>
      </c>
      <c r="S746" s="45">
        <f t="shared" si="41"/>
        <v>1.4095199999999999</v>
      </c>
      <c r="AF746">
        <v>1</v>
      </c>
      <c r="AG746">
        <v>230</v>
      </c>
      <c r="AO746">
        <v>0</v>
      </c>
      <c r="AP746">
        <v>0</v>
      </c>
      <c r="AS746">
        <v>0</v>
      </c>
      <c r="AT746">
        <v>0</v>
      </c>
      <c r="AU746">
        <v>100</v>
      </c>
      <c r="AV746">
        <v>100</v>
      </c>
      <c r="AW746">
        <v>0</v>
      </c>
      <c r="AX746">
        <v>0</v>
      </c>
      <c r="AY746">
        <v>0</v>
      </c>
      <c r="BB746">
        <v>0</v>
      </c>
      <c r="BC746">
        <v>0</v>
      </c>
      <c r="BD746">
        <v>0</v>
      </c>
    </row>
    <row r="747" spans="1:56" hidden="1">
      <c r="A747" t="s">
        <v>696</v>
      </c>
      <c r="B747" t="s">
        <v>697</v>
      </c>
      <c r="C747" t="s">
        <v>986</v>
      </c>
      <c r="D747" s="88" t="s">
        <v>937</v>
      </c>
      <c r="F747">
        <v>1</v>
      </c>
      <c r="G747">
        <v>3341.46</v>
      </c>
      <c r="H747" s="81" t="s">
        <v>3308</v>
      </c>
      <c r="I747" s="81"/>
      <c r="J747" s="91">
        <v>3598.2069999999999</v>
      </c>
      <c r="L747" s="78" t="e">
        <f>VLOOKUP(A747,Feuil2!$A$2:$BN$2000,66,FALSE)</f>
        <v>#N/A</v>
      </c>
      <c r="M747">
        <v>1.4</v>
      </c>
      <c r="N747" t="e">
        <f t="shared" si="40"/>
        <v>#N/A</v>
      </c>
      <c r="O747" s="45">
        <v>1.4</v>
      </c>
      <c r="P747" s="34">
        <v>4678.0439999999999</v>
      </c>
      <c r="Q747" s="83">
        <f t="shared" si="42"/>
        <v>5037.4897999999994</v>
      </c>
      <c r="R747" s="34">
        <v>5613.6530000000002</v>
      </c>
      <c r="S747" s="45">
        <f t="shared" si="41"/>
        <v>6044.9877599999991</v>
      </c>
      <c r="AF747">
        <v>1</v>
      </c>
      <c r="AG747">
        <v>231</v>
      </c>
      <c r="AO747">
        <v>0</v>
      </c>
      <c r="AP747">
        <v>0</v>
      </c>
      <c r="AS747">
        <v>0</v>
      </c>
      <c r="AT747">
        <v>0</v>
      </c>
      <c r="AU747">
        <v>100</v>
      </c>
      <c r="AV747">
        <v>100</v>
      </c>
      <c r="AW747">
        <v>0</v>
      </c>
      <c r="AX747">
        <v>0</v>
      </c>
      <c r="AY747">
        <v>0</v>
      </c>
      <c r="BB747">
        <v>0</v>
      </c>
      <c r="BC747">
        <v>0</v>
      </c>
      <c r="BD747">
        <v>0</v>
      </c>
    </row>
    <row r="748" spans="1:56" hidden="1">
      <c r="A748" t="s">
        <v>530</v>
      </c>
      <c r="B748" t="s">
        <v>1182</v>
      </c>
      <c r="C748" t="s">
        <v>986</v>
      </c>
      <c r="D748" s="88" t="s">
        <v>937</v>
      </c>
      <c r="E748" t="s">
        <v>1155</v>
      </c>
      <c r="F748">
        <v>1</v>
      </c>
      <c r="G748">
        <v>0.65900000000000003</v>
      </c>
      <c r="H748" s="81" t="s">
        <v>3308</v>
      </c>
      <c r="I748" s="81"/>
      <c r="J748" s="91">
        <v>0.67</v>
      </c>
      <c r="L748" s="78">
        <f>VLOOKUP(A748,Feuil2!$A$2:$BN$2000,66,FALSE)</f>
        <v>1.5</v>
      </c>
      <c r="M748">
        <v>1.4</v>
      </c>
      <c r="N748">
        <f t="shared" si="40"/>
        <v>0.10000000000000009</v>
      </c>
      <c r="O748" s="45">
        <v>1.4</v>
      </c>
      <c r="P748">
        <v>0.92300000000000004</v>
      </c>
      <c r="Q748" s="83">
        <f t="shared" si="42"/>
        <v>0.93799999999999994</v>
      </c>
      <c r="R748">
        <v>1.107</v>
      </c>
      <c r="S748" s="45">
        <f t="shared" si="41"/>
        <v>1.1255999999999999</v>
      </c>
      <c r="AF748">
        <v>1</v>
      </c>
      <c r="AG748">
        <v>232</v>
      </c>
      <c r="AO748">
        <v>0</v>
      </c>
      <c r="AP748">
        <v>0</v>
      </c>
      <c r="AS748">
        <v>0</v>
      </c>
      <c r="AT748">
        <v>0</v>
      </c>
      <c r="AU748">
        <v>100</v>
      </c>
      <c r="AV748">
        <v>100</v>
      </c>
      <c r="AW748">
        <v>0</v>
      </c>
      <c r="AX748">
        <v>0</v>
      </c>
      <c r="AY748">
        <v>0</v>
      </c>
      <c r="BB748">
        <v>0</v>
      </c>
      <c r="BC748">
        <v>0</v>
      </c>
      <c r="BD748">
        <v>0</v>
      </c>
    </row>
    <row r="749" spans="1:56" hidden="1">
      <c r="A749" t="s">
        <v>526</v>
      </c>
      <c r="B749" t="s">
        <v>1185</v>
      </c>
      <c r="C749" t="s">
        <v>986</v>
      </c>
      <c r="D749" s="88" t="s">
        <v>937</v>
      </c>
      <c r="E749" t="s">
        <v>1155</v>
      </c>
      <c r="F749">
        <v>1</v>
      </c>
      <c r="G749">
        <v>1.6459999999999999</v>
      </c>
      <c r="H749" s="81" t="s">
        <v>3308</v>
      </c>
      <c r="I749" s="81"/>
      <c r="J749" s="91">
        <v>1.6759999999999999</v>
      </c>
      <c r="L749" s="78">
        <f>VLOOKUP(A749,Feuil2!$A$2:$BN$2000,66,FALSE)</f>
        <v>1.5</v>
      </c>
      <c r="M749">
        <v>1.4003645</v>
      </c>
      <c r="N749">
        <f t="shared" si="40"/>
        <v>9.9635499999999988E-2</v>
      </c>
      <c r="O749" s="45">
        <v>1.4</v>
      </c>
      <c r="P749">
        <v>2.3050000000000002</v>
      </c>
      <c r="Q749" s="83">
        <f t="shared" si="42"/>
        <v>2.3463999999999996</v>
      </c>
      <c r="R749">
        <v>2.766</v>
      </c>
      <c r="S749" s="45">
        <f t="shared" si="41"/>
        <v>2.8156799999999995</v>
      </c>
      <c r="AF749">
        <v>1</v>
      </c>
      <c r="AG749">
        <v>233</v>
      </c>
      <c r="AO749">
        <v>0</v>
      </c>
      <c r="AP749">
        <v>0</v>
      </c>
      <c r="AS749">
        <v>0</v>
      </c>
      <c r="AT749">
        <v>0</v>
      </c>
      <c r="AU749">
        <v>100</v>
      </c>
      <c r="AV749">
        <v>100</v>
      </c>
      <c r="AW749">
        <v>0</v>
      </c>
      <c r="AX749">
        <v>0</v>
      </c>
      <c r="AY749">
        <v>0</v>
      </c>
      <c r="BB749">
        <v>0</v>
      </c>
      <c r="BC749">
        <v>0</v>
      </c>
      <c r="BD749">
        <v>0</v>
      </c>
    </row>
    <row r="750" spans="1:56" hidden="1">
      <c r="A750" t="s">
        <v>522</v>
      </c>
      <c r="B750" t="s">
        <v>1188</v>
      </c>
      <c r="C750" t="s">
        <v>986</v>
      </c>
      <c r="D750" s="88" t="s">
        <v>937</v>
      </c>
      <c r="E750" t="s">
        <v>1155</v>
      </c>
      <c r="F750">
        <v>1</v>
      </c>
      <c r="G750">
        <v>1.3169999999999999</v>
      </c>
      <c r="H750" s="81" t="s">
        <v>3308</v>
      </c>
      <c r="I750" s="81"/>
      <c r="J750" s="91">
        <v>1.341</v>
      </c>
      <c r="L750" s="78">
        <f>VLOOKUP(A750,Feuil2!$A$2:$BN$2000,66,FALSE)</f>
        <v>1.5</v>
      </c>
      <c r="M750">
        <v>1.4</v>
      </c>
      <c r="N750">
        <f t="shared" si="40"/>
        <v>0.10000000000000009</v>
      </c>
      <c r="O750" s="45">
        <v>1.4</v>
      </c>
      <c r="P750">
        <v>1.8440000000000001</v>
      </c>
      <c r="Q750" s="83">
        <f t="shared" si="42"/>
        <v>1.8773999999999997</v>
      </c>
      <c r="R750">
        <v>2.2130000000000001</v>
      </c>
      <c r="S750" s="45">
        <f t="shared" si="41"/>
        <v>2.2528799999999998</v>
      </c>
      <c r="AF750">
        <v>1</v>
      </c>
      <c r="AG750">
        <v>234</v>
      </c>
      <c r="AO750">
        <v>0</v>
      </c>
      <c r="AP750">
        <v>0</v>
      </c>
      <c r="AS750">
        <v>0</v>
      </c>
      <c r="AT750">
        <v>0</v>
      </c>
      <c r="AU750">
        <v>100</v>
      </c>
      <c r="AV750">
        <v>100</v>
      </c>
      <c r="AW750">
        <v>0</v>
      </c>
      <c r="AX750">
        <v>0</v>
      </c>
      <c r="AY750">
        <v>0</v>
      </c>
      <c r="BB750">
        <v>0</v>
      </c>
      <c r="BC750">
        <v>0</v>
      </c>
      <c r="BD750">
        <v>0</v>
      </c>
    </row>
    <row r="751" spans="1:56" hidden="1">
      <c r="A751" t="s">
        <v>534</v>
      </c>
      <c r="B751" t="s">
        <v>1191</v>
      </c>
      <c r="C751" t="s">
        <v>986</v>
      </c>
      <c r="D751" s="88" t="s">
        <v>937</v>
      </c>
      <c r="E751" t="s">
        <v>1155</v>
      </c>
      <c r="F751">
        <v>1</v>
      </c>
      <c r="G751">
        <v>0.98699999999999999</v>
      </c>
      <c r="H751" s="81" t="s">
        <v>3308</v>
      </c>
      <c r="I751" s="81"/>
      <c r="J751" s="91">
        <v>1.006</v>
      </c>
      <c r="L751" s="78">
        <f>VLOOKUP(A751,Feuil2!$A$2:$BN$2000,66,FALSE)</f>
        <v>1.5</v>
      </c>
      <c r="M751">
        <v>1.4</v>
      </c>
      <c r="N751">
        <f t="shared" si="40"/>
        <v>0.10000000000000009</v>
      </c>
      <c r="O751" s="45">
        <v>1.4</v>
      </c>
      <c r="P751">
        <v>1.3819999999999999</v>
      </c>
      <c r="Q751" s="83">
        <f t="shared" si="42"/>
        <v>1.4083999999999999</v>
      </c>
      <c r="R751">
        <v>1.6579999999999999</v>
      </c>
      <c r="S751" s="45">
        <f t="shared" si="41"/>
        <v>1.6900799999999998</v>
      </c>
      <c r="AF751">
        <v>1</v>
      </c>
      <c r="AG751">
        <v>235</v>
      </c>
      <c r="AO751">
        <v>0</v>
      </c>
      <c r="AP751">
        <v>0</v>
      </c>
      <c r="AS751">
        <v>0</v>
      </c>
      <c r="AT751">
        <v>0</v>
      </c>
      <c r="AU751">
        <v>100</v>
      </c>
      <c r="AV751">
        <v>100</v>
      </c>
      <c r="AW751">
        <v>0</v>
      </c>
      <c r="AX751">
        <v>0</v>
      </c>
      <c r="AY751">
        <v>0</v>
      </c>
      <c r="BB751">
        <v>0</v>
      </c>
      <c r="BC751">
        <v>0</v>
      </c>
      <c r="BD751">
        <v>0</v>
      </c>
    </row>
    <row r="752" spans="1:56" hidden="1">
      <c r="A752" t="s">
        <v>536</v>
      </c>
      <c r="B752" t="s">
        <v>1194</v>
      </c>
      <c r="C752" t="s">
        <v>986</v>
      </c>
      <c r="D752" s="88" t="s">
        <v>937</v>
      </c>
      <c r="E752" t="s">
        <v>1155</v>
      </c>
      <c r="F752">
        <v>1</v>
      </c>
      <c r="G752">
        <v>1.0940000000000001</v>
      </c>
      <c r="H752" s="81" t="s">
        <v>3308</v>
      </c>
      <c r="I752" s="81"/>
      <c r="J752" s="91">
        <v>1.2589999999999999</v>
      </c>
      <c r="L752" s="78">
        <f>VLOOKUP(A752,Feuil2!$A$2:$BN$2000,66,FALSE)</f>
        <v>1.5</v>
      </c>
      <c r="M752">
        <v>1.4</v>
      </c>
      <c r="N752">
        <f t="shared" si="40"/>
        <v>0.10000000000000009</v>
      </c>
      <c r="O752" s="45">
        <v>1.4</v>
      </c>
      <c r="P752">
        <v>1.532</v>
      </c>
      <c r="Q752" s="83">
        <f t="shared" si="42"/>
        <v>1.7625999999999997</v>
      </c>
      <c r="R752">
        <v>1.8380000000000001</v>
      </c>
      <c r="S752" s="45">
        <f t="shared" si="41"/>
        <v>2.1151199999999997</v>
      </c>
      <c r="AF752">
        <v>1</v>
      </c>
      <c r="AG752">
        <v>236</v>
      </c>
      <c r="AO752">
        <v>0</v>
      </c>
      <c r="AP752">
        <v>0</v>
      </c>
      <c r="AS752">
        <v>0</v>
      </c>
      <c r="AT752">
        <v>0</v>
      </c>
      <c r="AU752">
        <v>100</v>
      </c>
      <c r="AV752">
        <v>100</v>
      </c>
      <c r="AW752">
        <v>0</v>
      </c>
      <c r="AX752">
        <v>0</v>
      </c>
      <c r="AY752">
        <v>0</v>
      </c>
      <c r="BB752">
        <v>0</v>
      </c>
      <c r="BC752">
        <v>0</v>
      </c>
      <c r="BD752">
        <v>0</v>
      </c>
    </row>
    <row r="753" spans="1:56" hidden="1">
      <c r="A753" t="s">
        <v>702</v>
      </c>
      <c r="B753" t="s">
        <v>703</v>
      </c>
      <c r="C753" t="s">
        <v>986</v>
      </c>
      <c r="D753" s="88" t="s">
        <v>937</v>
      </c>
      <c r="F753">
        <v>1</v>
      </c>
      <c r="G753">
        <v>4176.82</v>
      </c>
      <c r="H753" s="81" t="s">
        <v>3308</v>
      </c>
      <c r="I753" s="81"/>
      <c r="J753" s="91">
        <v>4497.7579999999998</v>
      </c>
      <c r="L753" s="78" t="e">
        <f>VLOOKUP(A753,Feuil2!$A$2:$BN$2000,66,FALSE)</f>
        <v>#N/A</v>
      </c>
      <c r="M753">
        <v>1.4</v>
      </c>
      <c r="N753" t="e">
        <f t="shared" si="40"/>
        <v>#N/A</v>
      </c>
      <c r="O753" s="45">
        <v>1.4</v>
      </c>
      <c r="P753" s="34">
        <v>5847.5479999999998</v>
      </c>
      <c r="Q753" s="83">
        <f t="shared" si="42"/>
        <v>6296.8611999999994</v>
      </c>
      <c r="R753" s="34">
        <v>7017.058</v>
      </c>
      <c r="S753" s="45">
        <f t="shared" si="41"/>
        <v>7556.2334399999991</v>
      </c>
      <c r="AF753">
        <v>1</v>
      </c>
      <c r="AG753">
        <v>237</v>
      </c>
      <c r="AO753">
        <v>0</v>
      </c>
      <c r="AP753">
        <v>0</v>
      </c>
      <c r="AS753">
        <v>0</v>
      </c>
      <c r="AT753">
        <v>0</v>
      </c>
      <c r="AU753">
        <v>100</v>
      </c>
      <c r="AV753">
        <v>100</v>
      </c>
      <c r="AW753">
        <v>0</v>
      </c>
      <c r="AX753">
        <v>0</v>
      </c>
      <c r="AY753">
        <v>0</v>
      </c>
      <c r="BB753">
        <v>0</v>
      </c>
      <c r="BC753">
        <v>0</v>
      </c>
      <c r="BD753">
        <v>0</v>
      </c>
    </row>
    <row r="754" spans="1:56" hidden="1">
      <c r="A754" t="s">
        <v>524</v>
      </c>
      <c r="B754" t="s">
        <v>1197</v>
      </c>
      <c r="C754" t="s">
        <v>986</v>
      </c>
      <c r="D754" s="88" t="s">
        <v>937</v>
      </c>
      <c r="E754" t="s">
        <v>1155</v>
      </c>
      <c r="F754">
        <v>1</v>
      </c>
      <c r="G754">
        <v>1.4590000000000001</v>
      </c>
      <c r="H754" s="81" t="s">
        <v>3308</v>
      </c>
      <c r="I754" s="81"/>
      <c r="J754" s="91">
        <v>1.679</v>
      </c>
      <c r="L754" s="78">
        <f>VLOOKUP(A754,Feuil2!$A$2:$BN$2000,66,FALSE)</f>
        <v>1.5</v>
      </c>
      <c r="M754">
        <v>1.4</v>
      </c>
      <c r="N754">
        <f t="shared" si="40"/>
        <v>0.10000000000000009</v>
      </c>
      <c r="O754" s="45">
        <v>1.4</v>
      </c>
      <c r="P754">
        <v>2.0430000000000001</v>
      </c>
      <c r="Q754" s="83">
        <f t="shared" si="42"/>
        <v>2.3506</v>
      </c>
      <c r="R754">
        <v>2.4510000000000001</v>
      </c>
      <c r="S754" s="45">
        <f t="shared" si="41"/>
        <v>2.8207200000000001</v>
      </c>
      <c r="AF754">
        <v>1</v>
      </c>
      <c r="AG754">
        <v>238</v>
      </c>
      <c r="AO754">
        <v>0</v>
      </c>
      <c r="AP754">
        <v>0</v>
      </c>
      <c r="AS754">
        <v>0</v>
      </c>
      <c r="AT754">
        <v>0</v>
      </c>
      <c r="AU754">
        <v>100</v>
      </c>
      <c r="AV754">
        <v>100</v>
      </c>
      <c r="AW754">
        <v>0</v>
      </c>
      <c r="AX754">
        <v>0</v>
      </c>
      <c r="AY754">
        <v>0</v>
      </c>
      <c r="BB754">
        <v>0</v>
      </c>
      <c r="BC754">
        <v>0</v>
      </c>
      <c r="BD754">
        <v>0</v>
      </c>
    </row>
    <row r="755" spans="1:56" hidden="1">
      <c r="A755" t="s">
        <v>528</v>
      </c>
      <c r="B755" t="s">
        <v>1198</v>
      </c>
      <c r="C755" t="s">
        <v>986</v>
      </c>
      <c r="D755" s="88" t="s">
        <v>937</v>
      </c>
      <c r="E755" t="s">
        <v>1155</v>
      </c>
      <c r="F755">
        <v>1</v>
      </c>
      <c r="G755">
        <v>1.823</v>
      </c>
      <c r="H755" s="81" t="s">
        <v>3308</v>
      </c>
      <c r="I755" s="81"/>
      <c r="J755" s="91">
        <v>2.0979999999999999</v>
      </c>
      <c r="L755" s="78">
        <f>VLOOKUP(A755,Feuil2!$A$2:$BN$2000,66,FALSE)</f>
        <v>1.5</v>
      </c>
      <c r="M755">
        <v>1.3998903</v>
      </c>
      <c r="N755">
        <f t="shared" si="40"/>
        <v>0.10010969999999997</v>
      </c>
      <c r="O755" s="45">
        <v>1.4</v>
      </c>
      <c r="P755">
        <v>2.552</v>
      </c>
      <c r="Q755" s="83">
        <f t="shared" si="42"/>
        <v>2.9371999999999998</v>
      </c>
      <c r="R755">
        <v>3.0619999999999998</v>
      </c>
      <c r="S755" s="45">
        <f t="shared" si="41"/>
        <v>3.5246399999999998</v>
      </c>
      <c r="AF755">
        <v>1</v>
      </c>
      <c r="AG755">
        <v>239</v>
      </c>
      <c r="AO755">
        <v>0</v>
      </c>
      <c r="AP755">
        <v>0</v>
      </c>
      <c r="AS755">
        <v>0</v>
      </c>
      <c r="AT755">
        <v>0</v>
      </c>
      <c r="AU755">
        <v>100</v>
      </c>
      <c r="AV755">
        <v>100</v>
      </c>
      <c r="AW755">
        <v>0</v>
      </c>
      <c r="AX755">
        <v>0</v>
      </c>
      <c r="AY755">
        <v>0</v>
      </c>
      <c r="BB755">
        <v>0</v>
      </c>
      <c r="BC755">
        <v>0</v>
      </c>
      <c r="BD755">
        <v>0</v>
      </c>
    </row>
    <row r="756" spans="1:56" hidden="1">
      <c r="A756" t="s">
        <v>578</v>
      </c>
      <c r="B756" t="s">
        <v>579</v>
      </c>
      <c r="C756" t="s">
        <v>986</v>
      </c>
      <c r="D756" s="88" t="s">
        <v>937</v>
      </c>
      <c r="E756" t="s">
        <v>931</v>
      </c>
      <c r="F756">
        <v>1</v>
      </c>
      <c r="G756">
        <v>9.5120000000000005</v>
      </c>
      <c r="H756" s="81" t="s">
        <v>3311</v>
      </c>
      <c r="I756" s="81"/>
      <c r="J756" s="91">
        <v>9.5120000000000005</v>
      </c>
      <c r="L756" s="78">
        <f>VLOOKUP(A756,Feuil2!$A$2:$BN$2000,66,FALSE)</f>
        <v>2</v>
      </c>
      <c r="M756">
        <v>2.0005676999999999</v>
      </c>
      <c r="N756">
        <f t="shared" si="40"/>
        <v>-5.676999999999488E-4</v>
      </c>
      <c r="O756" s="45">
        <v>2</v>
      </c>
      <c r="P756">
        <v>19.03</v>
      </c>
      <c r="Q756" s="83">
        <f t="shared" si="42"/>
        <v>19.024000000000001</v>
      </c>
      <c r="R756">
        <v>22.84</v>
      </c>
      <c r="S756" s="45">
        <f t="shared" si="41"/>
        <v>22.828800000000001</v>
      </c>
      <c r="AF756">
        <v>1</v>
      </c>
      <c r="AG756">
        <v>194</v>
      </c>
      <c r="AO756">
        <v>0</v>
      </c>
      <c r="AP756">
        <v>0</v>
      </c>
      <c r="AS756">
        <v>0</v>
      </c>
      <c r="AT756">
        <v>0</v>
      </c>
      <c r="AU756">
        <v>100</v>
      </c>
      <c r="AV756">
        <v>100</v>
      </c>
      <c r="AW756">
        <v>0</v>
      </c>
      <c r="AX756">
        <v>0</v>
      </c>
      <c r="AY756">
        <v>0</v>
      </c>
      <c r="BB756">
        <v>0</v>
      </c>
      <c r="BC756">
        <v>0</v>
      </c>
      <c r="BD756">
        <v>0</v>
      </c>
    </row>
    <row r="757" spans="1:56" hidden="1">
      <c r="A757" t="s">
        <v>576</v>
      </c>
      <c r="B757" t="s">
        <v>577</v>
      </c>
      <c r="C757" t="s">
        <v>986</v>
      </c>
      <c r="D757" s="88" t="s">
        <v>937</v>
      </c>
      <c r="E757">
        <v>1</v>
      </c>
      <c r="F757">
        <v>1</v>
      </c>
      <c r="G757">
        <v>1.2</v>
      </c>
      <c r="H757" s="81" t="s">
        <v>3311</v>
      </c>
      <c r="I757" s="81"/>
      <c r="J757" s="91">
        <v>1.2</v>
      </c>
      <c r="L757" s="78">
        <f>VLOOKUP(A757,Feuil2!$A$2:$BN$2000,66,FALSE)</f>
        <v>2</v>
      </c>
      <c r="M757">
        <v>2.1083333</v>
      </c>
      <c r="N757">
        <f t="shared" si="40"/>
        <v>-0.10833329999999997</v>
      </c>
      <c r="O757" s="45">
        <v>2.25</v>
      </c>
      <c r="P757">
        <v>2.5299999999999998</v>
      </c>
      <c r="Q757" s="83">
        <f t="shared" si="42"/>
        <v>2.6999999999999997</v>
      </c>
      <c r="R757">
        <v>3.04</v>
      </c>
      <c r="S757" s="45">
        <f t="shared" si="41"/>
        <v>3.2399999999999998</v>
      </c>
      <c r="AF757">
        <v>1</v>
      </c>
      <c r="AG757">
        <v>535</v>
      </c>
      <c r="AO757">
        <v>0</v>
      </c>
      <c r="AP757">
        <v>0</v>
      </c>
      <c r="AS757">
        <v>0</v>
      </c>
      <c r="AT757">
        <v>0</v>
      </c>
      <c r="AU757">
        <v>100</v>
      </c>
      <c r="AV757">
        <v>100</v>
      </c>
      <c r="AW757">
        <v>0</v>
      </c>
      <c r="AX757">
        <v>0</v>
      </c>
      <c r="AY757">
        <v>0</v>
      </c>
      <c r="BB757">
        <v>0</v>
      </c>
      <c r="BC757">
        <v>0</v>
      </c>
      <c r="BD757">
        <v>0</v>
      </c>
    </row>
    <row r="758" spans="1:56" hidden="1">
      <c r="A758" t="s">
        <v>568</v>
      </c>
      <c r="B758" t="s">
        <v>569</v>
      </c>
      <c r="C758" t="s">
        <v>986</v>
      </c>
      <c r="D758" s="88" t="s">
        <v>937</v>
      </c>
      <c r="E758" t="s">
        <v>931</v>
      </c>
      <c r="F758">
        <v>1</v>
      </c>
      <c r="G758">
        <v>55.779000000000003</v>
      </c>
      <c r="H758" s="81" t="s">
        <v>3311</v>
      </c>
      <c r="I758" s="81"/>
      <c r="J758" s="91">
        <v>55.779000000000003</v>
      </c>
      <c r="L758" s="78">
        <f>VLOOKUP(A758,Feuil2!$A$2:$BN$2000,66,FALSE)</f>
        <v>1.5</v>
      </c>
      <c r="M758">
        <v>1.5140079</v>
      </c>
      <c r="N758">
        <f t="shared" si="40"/>
        <v>-1.4007899999999962E-2</v>
      </c>
      <c r="O758" s="45">
        <v>1.55</v>
      </c>
      <c r="P758">
        <v>84.45</v>
      </c>
      <c r="Q758" s="83">
        <f t="shared" si="42"/>
        <v>86.457450000000009</v>
      </c>
      <c r="R758">
        <v>101.34</v>
      </c>
      <c r="S758" s="45">
        <f t="shared" si="41"/>
        <v>103.74894</v>
      </c>
      <c r="AF758">
        <v>1</v>
      </c>
      <c r="AG758">
        <v>533</v>
      </c>
      <c r="AO758">
        <v>0</v>
      </c>
      <c r="AP758">
        <v>0</v>
      </c>
      <c r="AS758">
        <v>0</v>
      </c>
      <c r="AT758">
        <v>0</v>
      </c>
      <c r="AU758">
        <v>100</v>
      </c>
      <c r="AV758">
        <v>100</v>
      </c>
      <c r="AW758">
        <v>0</v>
      </c>
      <c r="AX758">
        <v>0</v>
      </c>
      <c r="AY758">
        <v>0</v>
      </c>
      <c r="BB758">
        <v>0</v>
      </c>
      <c r="BC758">
        <v>0</v>
      </c>
      <c r="BD758">
        <v>0</v>
      </c>
    </row>
    <row r="759" spans="1:56" hidden="1">
      <c r="A759" t="s">
        <v>574</v>
      </c>
      <c r="B759" t="s">
        <v>575</v>
      </c>
      <c r="C759" t="s">
        <v>986</v>
      </c>
      <c r="D759" s="88" t="s">
        <v>937</v>
      </c>
      <c r="E759" t="s">
        <v>931</v>
      </c>
      <c r="F759">
        <v>1</v>
      </c>
      <c r="G759">
        <v>19.731999999999999</v>
      </c>
      <c r="H759" s="81" t="s">
        <v>3311</v>
      </c>
      <c r="I759" s="81"/>
      <c r="J759" s="91">
        <v>19.731999999999999</v>
      </c>
      <c r="L759" s="78">
        <f>VLOOKUP(A759,Feuil2!$A$2:$BN$2000,66,FALSE)</f>
        <v>1.5</v>
      </c>
      <c r="M759">
        <v>1.5001317999999999</v>
      </c>
      <c r="N759">
        <f t="shared" si="40"/>
        <v>-1.3179999999990422E-4</v>
      </c>
      <c r="O759" s="45">
        <v>1.5</v>
      </c>
      <c r="P759">
        <v>29.6</v>
      </c>
      <c r="Q759" s="83">
        <f t="shared" si="42"/>
        <v>29.597999999999999</v>
      </c>
      <c r="R759">
        <v>35.520000000000003</v>
      </c>
      <c r="S759" s="45">
        <f t="shared" si="41"/>
        <v>35.517599999999995</v>
      </c>
      <c r="AF759">
        <v>1</v>
      </c>
      <c r="AG759">
        <v>542</v>
      </c>
      <c r="AO759">
        <v>0</v>
      </c>
      <c r="AP759">
        <v>0</v>
      </c>
      <c r="AS759">
        <v>0</v>
      </c>
      <c r="AT759">
        <v>0</v>
      </c>
      <c r="AU759">
        <v>100</v>
      </c>
      <c r="AV759">
        <v>100</v>
      </c>
      <c r="AW759">
        <v>0</v>
      </c>
      <c r="AX759">
        <v>0</v>
      </c>
      <c r="AY759">
        <v>0</v>
      </c>
      <c r="BB759">
        <v>0</v>
      </c>
      <c r="BC759">
        <v>0</v>
      </c>
      <c r="BD759">
        <v>0</v>
      </c>
    </row>
    <row r="760" spans="1:56" hidden="1">
      <c r="A760" t="s">
        <v>2144</v>
      </c>
      <c r="B760" t="s">
        <v>2145</v>
      </c>
      <c r="C760" t="s">
        <v>986</v>
      </c>
      <c r="D760" s="88" t="s">
        <v>937</v>
      </c>
      <c r="F760">
        <v>1</v>
      </c>
      <c r="G760">
        <v>678</v>
      </c>
      <c r="H760" s="81" t="s">
        <v>3311</v>
      </c>
      <c r="I760" s="81"/>
      <c r="J760" s="91">
        <v>678</v>
      </c>
      <c r="L760" s="78">
        <f>VLOOKUP(A760,Feuil2!$A$2:$BN$2000,66,FALSE)</f>
        <v>1.35</v>
      </c>
      <c r="M760">
        <v>1.4</v>
      </c>
      <c r="N760">
        <f t="shared" si="40"/>
        <v>-4.9999999999999822E-2</v>
      </c>
      <c r="O760" s="45">
        <v>1.4</v>
      </c>
      <c r="P760">
        <v>949.2</v>
      </c>
      <c r="Q760" s="83">
        <f t="shared" si="42"/>
        <v>949.19999999999993</v>
      </c>
      <c r="R760" s="34">
        <v>1139.04</v>
      </c>
      <c r="S760" s="45">
        <f t="shared" si="41"/>
        <v>1139.04</v>
      </c>
      <c r="AF760">
        <v>1</v>
      </c>
      <c r="AO760">
        <v>0</v>
      </c>
      <c r="AP760">
        <v>0</v>
      </c>
      <c r="AS760">
        <v>0</v>
      </c>
      <c r="AT760">
        <v>0</v>
      </c>
      <c r="AU760">
        <v>100</v>
      </c>
      <c r="AV760">
        <v>100</v>
      </c>
      <c r="AW760">
        <v>0</v>
      </c>
      <c r="AX760">
        <v>0</v>
      </c>
      <c r="AY760">
        <v>0</v>
      </c>
      <c r="BB760">
        <v>0</v>
      </c>
      <c r="BC760">
        <v>0</v>
      </c>
      <c r="BD760">
        <v>0</v>
      </c>
    </row>
    <row r="761" spans="1:56" hidden="1">
      <c r="A761" t="s">
        <v>2147</v>
      </c>
      <c r="B761" t="s">
        <v>2148</v>
      </c>
      <c r="C761" t="s">
        <v>986</v>
      </c>
      <c r="D761" s="88" t="s">
        <v>937</v>
      </c>
      <c r="F761">
        <v>1</v>
      </c>
      <c r="G761">
        <v>1356</v>
      </c>
      <c r="H761" s="81" t="s">
        <v>3311</v>
      </c>
      <c r="I761" s="81"/>
      <c r="J761" s="91">
        <v>1356</v>
      </c>
      <c r="L761" s="78">
        <f>VLOOKUP(A761,Feuil2!$A$2:$BN$2000,66,FALSE)</f>
        <v>1.35</v>
      </c>
      <c r="M761">
        <v>1.4</v>
      </c>
      <c r="N761">
        <f t="shared" si="40"/>
        <v>-4.9999999999999822E-2</v>
      </c>
      <c r="O761" s="45">
        <v>1.4</v>
      </c>
      <c r="P761" s="34">
        <v>1898.4</v>
      </c>
      <c r="Q761" s="83">
        <f t="shared" si="42"/>
        <v>1898.3999999999999</v>
      </c>
      <c r="R761" s="34">
        <v>2278.08</v>
      </c>
      <c r="S761" s="45">
        <f t="shared" si="41"/>
        <v>2278.08</v>
      </c>
      <c r="AF761">
        <v>1</v>
      </c>
      <c r="AO761">
        <v>0</v>
      </c>
      <c r="AP761">
        <v>0</v>
      </c>
      <c r="AS761">
        <v>0</v>
      </c>
      <c r="AT761">
        <v>0</v>
      </c>
      <c r="AU761">
        <v>100</v>
      </c>
      <c r="AV761">
        <v>100</v>
      </c>
      <c r="AW761">
        <v>0</v>
      </c>
      <c r="AX761">
        <v>0</v>
      </c>
      <c r="AY761">
        <v>0</v>
      </c>
      <c r="BB761">
        <v>0</v>
      </c>
      <c r="BC761">
        <v>0</v>
      </c>
      <c r="BD761">
        <v>0</v>
      </c>
    </row>
    <row r="762" spans="1:56" hidden="1">
      <c r="A762" t="s">
        <v>694</v>
      </c>
      <c r="B762" t="s">
        <v>695</v>
      </c>
      <c r="C762" t="s">
        <v>986</v>
      </c>
      <c r="D762" s="88" t="s">
        <v>937</v>
      </c>
      <c r="F762">
        <v>1</v>
      </c>
      <c r="G762">
        <v>3097.73</v>
      </c>
      <c r="H762" s="81" t="s">
        <v>3308</v>
      </c>
      <c r="I762" s="81"/>
      <c r="J762" s="91">
        <v>3390.761</v>
      </c>
      <c r="L762" s="78" t="e">
        <f>VLOOKUP(A762,Feuil2!$A$2:$BN$2000,66,FALSE)</f>
        <v>#N/A</v>
      </c>
      <c r="M762">
        <v>1.4</v>
      </c>
      <c r="N762" t="e">
        <f t="shared" si="40"/>
        <v>#N/A</v>
      </c>
      <c r="O762" s="45">
        <v>1.4</v>
      </c>
      <c r="P762" s="34">
        <v>4336.82</v>
      </c>
      <c r="Q762" s="83">
        <f>J762*O762</f>
        <v>4747.0653999999995</v>
      </c>
      <c r="R762" s="34">
        <v>5204.18</v>
      </c>
      <c r="S762" s="45">
        <f t="shared" si="41"/>
        <v>5696.4784799999989</v>
      </c>
      <c r="AF762">
        <v>1</v>
      </c>
      <c r="AO762">
        <v>0</v>
      </c>
      <c r="AP762">
        <v>0</v>
      </c>
      <c r="AS762">
        <v>0</v>
      </c>
      <c r="AT762">
        <v>0</v>
      </c>
      <c r="AU762">
        <v>100</v>
      </c>
      <c r="AV762">
        <v>100</v>
      </c>
      <c r="AW762">
        <v>0</v>
      </c>
      <c r="AX762">
        <v>0</v>
      </c>
      <c r="AY762">
        <v>0</v>
      </c>
      <c r="BB762">
        <v>0</v>
      </c>
      <c r="BC762">
        <v>0</v>
      </c>
      <c r="BD762">
        <v>0</v>
      </c>
    </row>
    <row r="763" spans="1:56" hidden="1">
      <c r="A763" t="s">
        <v>706</v>
      </c>
      <c r="B763" t="s">
        <v>707</v>
      </c>
      <c r="C763" t="s">
        <v>986</v>
      </c>
      <c r="D763" s="88" t="s">
        <v>937</v>
      </c>
      <c r="F763">
        <v>1</v>
      </c>
      <c r="G763">
        <v>5162.8900000000003</v>
      </c>
      <c r="H763" s="81" t="s">
        <v>3308</v>
      </c>
      <c r="I763" s="81"/>
      <c r="J763" s="91">
        <v>5651.268</v>
      </c>
      <c r="L763" s="78" t="e">
        <f>VLOOKUP(A763,Feuil2!$A$2:$BN$2000,66,FALSE)</f>
        <v>#N/A</v>
      </c>
      <c r="M763">
        <v>1.4</v>
      </c>
      <c r="N763" t="e">
        <f t="shared" si="40"/>
        <v>#N/A</v>
      </c>
      <c r="O763" s="45">
        <v>1.4</v>
      </c>
      <c r="P763" s="34">
        <v>7228.05</v>
      </c>
      <c r="Q763" s="83">
        <f t="shared" ref="Q763:Q774" si="43">J763*O763</f>
        <v>7911.7751999999991</v>
      </c>
      <c r="R763" s="34">
        <v>8673.66</v>
      </c>
      <c r="S763" s="45">
        <f t="shared" si="41"/>
        <v>9494.1302399999986</v>
      </c>
      <c r="AF763">
        <v>1</v>
      </c>
      <c r="AO763">
        <v>0</v>
      </c>
      <c r="AP763">
        <v>0</v>
      </c>
      <c r="AS763">
        <v>0</v>
      </c>
      <c r="AT763">
        <v>0</v>
      </c>
      <c r="AU763">
        <v>100</v>
      </c>
      <c r="AV763">
        <v>100</v>
      </c>
      <c r="AW763">
        <v>0</v>
      </c>
      <c r="AX763">
        <v>0</v>
      </c>
      <c r="AY763">
        <v>0</v>
      </c>
      <c r="BB763">
        <v>0</v>
      </c>
      <c r="BC763">
        <v>0</v>
      </c>
      <c r="BD763">
        <v>0</v>
      </c>
    </row>
    <row r="764" spans="1:56" hidden="1">
      <c r="A764" t="s">
        <v>698</v>
      </c>
      <c r="B764" t="s">
        <v>699</v>
      </c>
      <c r="C764" t="s">
        <v>986</v>
      </c>
      <c r="D764" s="88" t="s">
        <v>937</v>
      </c>
      <c r="F764">
        <v>1</v>
      </c>
      <c r="G764">
        <v>4130.3100000000004</v>
      </c>
      <c r="H764" s="81" t="s">
        <v>3308</v>
      </c>
      <c r="I764" s="81"/>
      <c r="J764" s="91">
        <v>4521.0150000000003</v>
      </c>
      <c r="L764" s="78">
        <f>VLOOKUP(A764,Feuil2!$A$2:$BN$2000,66,FALSE)</f>
        <v>1.33</v>
      </c>
      <c r="M764">
        <v>1.4999697000000001</v>
      </c>
      <c r="N764">
        <f t="shared" si="40"/>
        <v>-0.1699697</v>
      </c>
      <c r="O764" s="45">
        <v>1.4</v>
      </c>
      <c r="P764" s="34">
        <v>6195.34</v>
      </c>
      <c r="Q764" s="83">
        <f>J764*O764</f>
        <v>6329.4210000000003</v>
      </c>
      <c r="R764" s="34">
        <v>7434.41</v>
      </c>
      <c r="S764" s="45">
        <f t="shared" si="41"/>
        <v>7595.3051999999998</v>
      </c>
      <c r="AF764">
        <v>1</v>
      </c>
      <c r="AO764">
        <v>0</v>
      </c>
      <c r="AP764">
        <v>0</v>
      </c>
      <c r="AS764">
        <v>0</v>
      </c>
      <c r="AT764">
        <v>0</v>
      </c>
      <c r="AU764">
        <v>100</v>
      </c>
      <c r="AV764">
        <v>100</v>
      </c>
      <c r="AW764">
        <v>0</v>
      </c>
      <c r="AX764">
        <v>0</v>
      </c>
      <c r="AY764">
        <v>0</v>
      </c>
      <c r="BB764">
        <v>0</v>
      </c>
      <c r="BC764">
        <v>0</v>
      </c>
      <c r="BD764">
        <v>0</v>
      </c>
    </row>
    <row r="765" spans="1:56" hidden="1">
      <c r="A765" t="s">
        <v>2817</v>
      </c>
      <c r="B765" t="s">
        <v>2818</v>
      </c>
      <c r="C765" t="s">
        <v>986</v>
      </c>
      <c r="D765" s="88" t="s">
        <v>937</v>
      </c>
      <c r="F765">
        <v>1</v>
      </c>
      <c r="G765">
        <v>0</v>
      </c>
      <c r="H765" s="81" t="s">
        <v>3311</v>
      </c>
      <c r="I765" s="81"/>
      <c r="J765" s="91"/>
      <c r="L765" s="78" t="e">
        <f>VLOOKUP(A765,Feuil2!$A$2:$BN$2000,66,FALSE)</f>
        <v>#N/A</v>
      </c>
      <c r="M765">
        <v>0</v>
      </c>
      <c r="N765" t="e">
        <f t="shared" si="40"/>
        <v>#N/A</v>
      </c>
      <c r="P765" s="34">
        <v>2570</v>
      </c>
      <c r="Q765" s="83">
        <f t="shared" si="43"/>
        <v>0</v>
      </c>
      <c r="R765" s="34">
        <v>3084</v>
      </c>
      <c r="S765" s="45">
        <f t="shared" si="41"/>
        <v>0</v>
      </c>
      <c r="AF765">
        <v>1</v>
      </c>
      <c r="AO765">
        <v>0</v>
      </c>
      <c r="AP765">
        <v>0</v>
      </c>
      <c r="AS765">
        <v>0</v>
      </c>
      <c r="AT765">
        <v>0</v>
      </c>
      <c r="AU765">
        <v>100</v>
      </c>
      <c r="AV765">
        <v>100</v>
      </c>
      <c r="AW765">
        <v>0</v>
      </c>
      <c r="AX765">
        <v>0</v>
      </c>
      <c r="AY765">
        <v>0</v>
      </c>
      <c r="BB765">
        <v>0</v>
      </c>
      <c r="BC765">
        <v>0</v>
      </c>
      <c r="BD765">
        <v>0</v>
      </c>
    </row>
    <row r="766" spans="1:56" hidden="1">
      <c r="A766" t="s">
        <v>2819</v>
      </c>
      <c r="B766" t="s">
        <v>2820</v>
      </c>
      <c r="C766" t="s">
        <v>986</v>
      </c>
      <c r="D766" s="88" t="s">
        <v>937</v>
      </c>
      <c r="F766">
        <v>1</v>
      </c>
      <c r="G766">
        <v>1670.73</v>
      </c>
      <c r="H766" s="81" t="s">
        <v>3308</v>
      </c>
      <c r="I766" s="81"/>
      <c r="J766" s="91">
        <v>1799.1030000000001</v>
      </c>
      <c r="L766" s="78" t="e">
        <f>VLOOKUP(A766,Feuil2!$A$2:$BN$2000,66,FALSE)</f>
        <v>#N/A</v>
      </c>
      <c r="M766">
        <v>1.4</v>
      </c>
      <c r="N766" t="e">
        <f t="shared" si="40"/>
        <v>#N/A</v>
      </c>
      <c r="O766" s="45">
        <v>1.4</v>
      </c>
      <c r="P766" s="34">
        <v>2339.0219999999999</v>
      </c>
      <c r="Q766" s="83">
        <f t="shared" si="43"/>
        <v>2518.7442000000001</v>
      </c>
      <c r="R766" s="34">
        <v>2806.826</v>
      </c>
      <c r="S766" s="45">
        <f t="shared" si="41"/>
        <v>3022.4930399999998</v>
      </c>
      <c r="AF766">
        <v>1</v>
      </c>
      <c r="AO766">
        <v>0</v>
      </c>
      <c r="AP766">
        <v>0</v>
      </c>
      <c r="AS766">
        <v>0</v>
      </c>
      <c r="AT766">
        <v>0</v>
      </c>
      <c r="AU766">
        <v>100</v>
      </c>
      <c r="AV766">
        <v>100</v>
      </c>
      <c r="AW766">
        <v>0</v>
      </c>
      <c r="AX766">
        <v>0</v>
      </c>
      <c r="AY766">
        <v>0</v>
      </c>
      <c r="BB766">
        <v>0</v>
      </c>
      <c r="BC766">
        <v>0</v>
      </c>
      <c r="BD766">
        <v>0</v>
      </c>
    </row>
    <row r="767" spans="1:56" hidden="1">
      <c r="A767" t="s">
        <v>2821</v>
      </c>
      <c r="B767" t="s">
        <v>2822</v>
      </c>
      <c r="C767" t="s">
        <v>986</v>
      </c>
      <c r="D767" s="88" t="s">
        <v>937</v>
      </c>
      <c r="F767">
        <v>1</v>
      </c>
      <c r="G767">
        <v>3341.46</v>
      </c>
      <c r="H767" s="81" t="s">
        <v>3308</v>
      </c>
      <c r="I767" s="81"/>
      <c r="J767" s="91">
        <v>3598.2069999999999</v>
      </c>
      <c r="L767" s="78" t="e">
        <f>VLOOKUP(A767,Feuil2!$A$2:$BN$2000,66,FALSE)</f>
        <v>#N/A</v>
      </c>
      <c r="M767">
        <v>1.4</v>
      </c>
      <c r="N767" t="e">
        <f t="shared" si="40"/>
        <v>#N/A</v>
      </c>
      <c r="O767" s="45">
        <v>1.4</v>
      </c>
      <c r="P767" s="34">
        <v>4678.0439999999999</v>
      </c>
      <c r="Q767" s="83">
        <f t="shared" si="43"/>
        <v>5037.4897999999994</v>
      </c>
      <c r="R767" s="34">
        <v>5613.6530000000002</v>
      </c>
      <c r="S767" s="45">
        <f t="shared" si="41"/>
        <v>6044.9877599999991</v>
      </c>
      <c r="AF767">
        <v>1</v>
      </c>
      <c r="AO767">
        <v>0</v>
      </c>
      <c r="AP767">
        <v>0</v>
      </c>
      <c r="AS767">
        <v>0</v>
      </c>
      <c r="AT767">
        <v>0</v>
      </c>
      <c r="AU767">
        <v>100</v>
      </c>
      <c r="AV767">
        <v>100</v>
      </c>
      <c r="AW767">
        <v>0</v>
      </c>
      <c r="AX767">
        <v>0</v>
      </c>
      <c r="AY767">
        <v>0</v>
      </c>
      <c r="BB767">
        <v>0</v>
      </c>
      <c r="BC767">
        <v>0</v>
      </c>
      <c r="BD767">
        <v>0</v>
      </c>
    </row>
    <row r="768" spans="1:56" hidden="1">
      <c r="A768" t="s">
        <v>2839</v>
      </c>
      <c r="B768" t="s">
        <v>2840</v>
      </c>
      <c r="C768" t="s">
        <v>986</v>
      </c>
      <c r="D768" s="88" t="s">
        <v>937</v>
      </c>
      <c r="F768">
        <v>1</v>
      </c>
      <c r="G768">
        <v>2065.15</v>
      </c>
      <c r="H768" s="81" t="s">
        <v>3308</v>
      </c>
      <c r="I768" s="81"/>
      <c r="J768" s="91">
        <v>2260.5070000000001</v>
      </c>
      <c r="L768" s="78" t="e">
        <f>VLOOKUP(A768,Feuil2!$A$2:$BN$2000,66,FALSE)</f>
        <v>#N/A</v>
      </c>
      <c r="M768">
        <v>1.4</v>
      </c>
      <c r="N768" t="e">
        <f t="shared" si="40"/>
        <v>#N/A</v>
      </c>
      <c r="O768" s="45">
        <v>1.4</v>
      </c>
      <c r="P768" s="34">
        <v>2891.21</v>
      </c>
      <c r="Q768" s="83">
        <f t="shared" si="43"/>
        <v>3164.7098000000001</v>
      </c>
      <c r="R768" s="34">
        <v>3469.4520000000002</v>
      </c>
      <c r="S768" s="45">
        <f t="shared" si="41"/>
        <v>3797.6517599999997</v>
      </c>
      <c r="AF768">
        <v>1</v>
      </c>
      <c r="AO768">
        <v>0</v>
      </c>
      <c r="AP768">
        <v>0</v>
      </c>
      <c r="AS768">
        <v>0</v>
      </c>
      <c r="AT768">
        <v>0</v>
      </c>
      <c r="AU768">
        <v>100</v>
      </c>
      <c r="AV768">
        <v>100</v>
      </c>
      <c r="AW768">
        <v>0</v>
      </c>
      <c r="AX768">
        <v>0</v>
      </c>
      <c r="AY768">
        <v>0</v>
      </c>
      <c r="BB768">
        <v>0</v>
      </c>
      <c r="BC768">
        <v>0</v>
      </c>
      <c r="BD768">
        <v>0</v>
      </c>
    </row>
    <row r="769" spans="1:56" hidden="1">
      <c r="A769" t="s">
        <v>2841</v>
      </c>
      <c r="B769" t="s">
        <v>2842</v>
      </c>
      <c r="C769" t="s">
        <v>986</v>
      </c>
      <c r="D769" s="88" t="s">
        <v>937</v>
      </c>
      <c r="F769">
        <v>1</v>
      </c>
      <c r="G769">
        <v>4130.3100000000004</v>
      </c>
      <c r="H769" s="81" t="s">
        <v>3308</v>
      </c>
      <c r="I769" s="81"/>
      <c r="J769" s="91">
        <v>4521.0150000000003</v>
      </c>
      <c r="L769" s="78" t="e">
        <f>VLOOKUP(A769,Feuil2!$A$2:$BN$2000,66,FALSE)</f>
        <v>#N/A</v>
      </c>
      <c r="M769">
        <v>1.4</v>
      </c>
      <c r="N769" t="e">
        <f t="shared" si="40"/>
        <v>#N/A</v>
      </c>
      <c r="O769" s="45">
        <v>1.4</v>
      </c>
      <c r="P769" s="34">
        <v>5782.4340000000002</v>
      </c>
      <c r="Q769" s="83">
        <f t="shared" si="43"/>
        <v>6329.4210000000003</v>
      </c>
      <c r="R769" s="34">
        <v>6938.9210000000003</v>
      </c>
      <c r="S769" s="45">
        <f t="shared" si="41"/>
        <v>7595.3051999999998</v>
      </c>
      <c r="AF769">
        <v>1</v>
      </c>
      <c r="AO769">
        <v>0</v>
      </c>
      <c r="AP769">
        <v>0</v>
      </c>
      <c r="AS769">
        <v>0</v>
      </c>
      <c r="AT769">
        <v>0</v>
      </c>
      <c r="AU769">
        <v>100</v>
      </c>
      <c r="AV769">
        <v>100</v>
      </c>
      <c r="AW769">
        <v>0</v>
      </c>
      <c r="AX769">
        <v>0</v>
      </c>
      <c r="AY769">
        <v>0</v>
      </c>
      <c r="BB769">
        <v>0</v>
      </c>
      <c r="BC769">
        <v>0</v>
      </c>
      <c r="BD769">
        <v>0</v>
      </c>
    </row>
    <row r="770" spans="1:56" hidden="1">
      <c r="A770" t="s">
        <v>508</v>
      </c>
      <c r="B770" t="s">
        <v>994</v>
      </c>
      <c r="C770" t="s">
        <v>967</v>
      </c>
      <c r="D770" s="88" t="s">
        <v>937</v>
      </c>
      <c r="E770">
        <v>1</v>
      </c>
      <c r="F770">
        <v>1</v>
      </c>
      <c r="G770">
        <v>1.64</v>
      </c>
      <c r="H770" s="81" t="s">
        <v>3308</v>
      </c>
      <c r="I770" s="81"/>
      <c r="J770" s="91">
        <v>1.675</v>
      </c>
      <c r="L770" s="78">
        <f>VLOOKUP(A770,Feuil2!$A$2:$BN$2000,66,FALSE)</f>
        <v>3</v>
      </c>
      <c r="M770">
        <v>3</v>
      </c>
      <c r="N770">
        <f t="shared" si="40"/>
        <v>0</v>
      </c>
      <c r="O770" s="45">
        <v>3</v>
      </c>
      <c r="P770">
        <v>4.92</v>
      </c>
      <c r="Q770" s="83">
        <f t="shared" si="43"/>
        <v>5.0250000000000004</v>
      </c>
      <c r="R770">
        <v>5.9</v>
      </c>
      <c r="S770" s="45">
        <f t="shared" si="41"/>
        <v>6.03</v>
      </c>
      <c r="AF770">
        <v>1</v>
      </c>
      <c r="AG770">
        <v>58</v>
      </c>
      <c r="AO770">
        <v>0</v>
      </c>
      <c r="AP770">
        <v>0</v>
      </c>
      <c r="AS770">
        <v>0</v>
      </c>
      <c r="AT770">
        <v>0</v>
      </c>
      <c r="AU770">
        <v>100</v>
      </c>
      <c r="AV770">
        <v>100</v>
      </c>
      <c r="AW770">
        <v>0</v>
      </c>
      <c r="AX770">
        <v>0</v>
      </c>
      <c r="AY770">
        <v>0</v>
      </c>
      <c r="BB770">
        <v>0</v>
      </c>
      <c r="BC770">
        <v>0</v>
      </c>
      <c r="BD770">
        <v>0</v>
      </c>
    </row>
    <row r="771" spans="1:56" hidden="1">
      <c r="A771" t="s">
        <v>638</v>
      </c>
      <c r="B771" t="s">
        <v>639</v>
      </c>
      <c r="C771" t="s">
        <v>967</v>
      </c>
      <c r="D771" s="88" t="s">
        <v>937</v>
      </c>
      <c r="E771" t="s">
        <v>931</v>
      </c>
      <c r="F771">
        <v>1</v>
      </c>
      <c r="G771">
        <v>1.2310000000000001</v>
      </c>
      <c r="H771" s="81" t="s">
        <v>3311</v>
      </c>
      <c r="I771" s="81"/>
      <c r="J771" s="91">
        <v>1.2310000000000001</v>
      </c>
      <c r="L771" s="78">
        <f>VLOOKUP(A771,Feuil2!$A$2:$BN$2000,66,FALSE)</f>
        <v>1.33</v>
      </c>
      <c r="M771">
        <v>1.3322502000000001</v>
      </c>
      <c r="N771">
        <f t="shared" ref="N771:N833" si="44">L771-M771</f>
        <v>-2.25019999999998E-3</v>
      </c>
      <c r="O771" s="45">
        <v>1.33</v>
      </c>
      <c r="P771">
        <v>1.64</v>
      </c>
      <c r="Q771" s="83">
        <f t="shared" si="43"/>
        <v>1.6372300000000002</v>
      </c>
      <c r="R771">
        <v>1.97</v>
      </c>
      <c r="S771" s="45">
        <f t="shared" ref="S771:S833" si="45">Q771*1.2</f>
        <v>1.9646760000000001</v>
      </c>
      <c r="AF771">
        <v>1</v>
      </c>
      <c r="AG771">
        <v>28</v>
      </c>
      <c r="AO771">
        <v>0</v>
      </c>
      <c r="AP771">
        <v>0</v>
      </c>
      <c r="AS771">
        <v>0</v>
      </c>
      <c r="AT771">
        <v>0</v>
      </c>
      <c r="AU771">
        <v>100</v>
      </c>
      <c r="AV771">
        <v>100</v>
      </c>
      <c r="AW771">
        <v>0</v>
      </c>
      <c r="AX771">
        <v>0</v>
      </c>
      <c r="AY771">
        <v>0</v>
      </c>
      <c r="BB771">
        <v>0</v>
      </c>
      <c r="BC771">
        <v>0</v>
      </c>
      <c r="BD771">
        <v>0</v>
      </c>
    </row>
    <row r="772" spans="1:56" hidden="1">
      <c r="A772" t="s">
        <v>594</v>
      </c>
      <c r="B772" t="s">
        <v>595</v>
      </c>
      <c r="C772" t="s">
        <v>967</v>
      </c>
      <c r="D772" s="88" t="s">
        <v>937</v>
      </c>
      <c r="F772">
        <v>1</v>
      </c>
      <c r="G772">
        <v>6.1379999999999999</v>
      </c>
      <c r="H772" s="81" t="s">
        <v>3311</v>
      </c>
      <c r="I772" s="81"/>
      <c r="J772" s="91">
        <v>6.1379999999999999</v>
      </c>
      <c r="L772" s="78">
        <f>VLOOKUP(A772,Feuil2!$A$2:$BN$2000,66,FALSE)</f>
        <v>1.75</v>
      </c>
      <c r="M772">
        <v>1.7497556000000001</v>
      </c>
      <c r="N772">
        <f t="shared" si="44"/>
        <v>2.4439999999992246E-4</v>
      </c>
      <c r="O772" s="45">
        <v>1.75</v>
      </c>
      <c r="P772">
        <v>10.74</v>
      </c>
      <c r="Q772" s="83">
        <f t="shared" si="43"/>
        <v>10.7415</v>
      </c>
      <c r="R772">
        <v>12.89</v>
      </c>
      <c r="S772" s="45">
        <f t="shared" si="45"/>
        <v>12.889799999999999</v>
      </c>
      <c r="AF772">
        <v>1</v>
      </c>
      <c r="AG772">
        <v>538</v>
      </c>
      <c r="AO772">
        <v>0</v>
      </c>
      <c r="AP772">
        <v>0</v>
      </c>
      <c r="AS772">
        <v>0</v>
      </c>
      <c r="AT772">
        <v>0</v>
      </c>
      <c r="AU772">
        <v>100</v>
      </c>
      <c r="AV772">
        <v>100</v>
      </c>
      <c r="AW772">
        <v>0</v>
      </c>
      <c r="AX772">
        <v>0</v>
      </c>
      <c r="AY772">
        <v>0</v>
      </c>
      <c r="BB772">
        <v>0</v>
      </c>
      <c r="BC772">
        <v>0</v>
      </c>
      <c r="BD772">
        <v>0</v>
      </c>
    </row>
    <row r="773" spans="1:56" hidden="1">
      <c r="A773" t="s">
        <v>636</v>
      </c>
      <c r="B773" t="s">
        <v>637</v>
      </c>
      <c r="C773" t="s">
        <v>967</v>
      </c>
      <c r="D773" s="88" t="s">
        <v>937</v>
      </c>
      <c r="E773" t="s">
        <v>931</v>
      </c>
      <c r="F773">
        <v>1</v>
      </c>
      <c r="G773">
        <v>0.69799999999999995</v>
      </c>
      <c r="H773" s="81" t="s">
        <v>3311</v>
      </c>
      <c r="I773" s="81"/>
      <c r="J773" s="91">
        <v>0.69799999999999995</v>
      </c>
      <c r="L773" s="78">
        <f>VLOOKUP(A773,Feuil2!$A$2:$BN$2000,66,FALSE)</f>
        <v>1.25</v>
      </c>
      <c r="M773">
        <v>1.2464183</v>
      </c>
      <c r="N773">
        <f t="shared" si="44"/>
        <v>3.581700000000021E-3</v>
      </c>
      <c r="O773" s="45">
        <v>1.33</v>
      </c>
      <c r="P773">
        <v>0.87</v>
      </c>
      <c r="Q773" s="83">
        <f t="shared" si="43"/>
        <v>0.92833999999999994</v>
      </c>
      <c r="R773">
        <v>1.04</v>
      </c>
      <c r="S773" s="45">
        <f t="shared" si="45"/>
        <v>1.1140079999999999</v>
      </c>
      <c r="AF773">
        <v>1</v>
      </c>
      <c r="AG773">
        <v>27</v>
      </c>
      <c r="AO773">
        <v>0</v>
      </c>
      <c r="AP773">
        <v>0</v>
      </c>
      <c r="AS773">
        <v>0</v>
      </c>
      <c r="AT773">
        <v>0</v>
      </c>
      <c r="AU773">
        <v>100</v>
      </c>
      <c r="AV773">
        <v>100</v>
      </c>
      <c r="AW773">
        <v>0</v>
      </c>
      <c r="AX773">
        <v>0</v>
      </c>
      <c r="AY773">
        <v>0</v>
      </c>
      <c r="BB773">
        <v>0</v>
      </c>
      <c r="BC773">
        <v>0</v>
      </c>
      <c r="BD773">
        <v>0</v>
      </c>
    </row>
    <row r="774" spans="1:56" hidden="1">
      <c r="A774" t="s">
        <v>592</v>
      </c>
      <c r="B774" t="s">
        <v>1512</v>
      </c>
      <c r="C774" t="s">
        <v>967</v>
      </c>
      <c r="D774" s="88" t="s">
        <v>937</v>
      </c>
      <c r="E774" t="s">
        <v>931</v>
      </c>
      <c r="F774">
        <v>1</v>
      </c>
      <c r="G774">
        <v>0.84599999999999997</v>
      </c>
      <c r="H774" s="81" t="s">
        <v>3311</v>
      </c>
      <c r="I774" s="81"/>
      <c r="J774" s="91">
        <v>0.84599999999999997</v>
      </c>
      <c r="L774" s="78">
        <f>VLOOKUP(A774,Feuil2!$A$2:$BN$2000,66,FALSE)</f>
        <v>1.25</v>
      </c>
      <c r="M774">
        <v>1.2529551000000001</v>
      </c>
      <c r="N774">
        <f t="shared" si="44"/>
        <v>-2.9551000000000993E-3</v>
      </c>
      <c r="O774" s="45">
        <v>1.33</v>
      </c>
      <c r="P774">
        <v>1.06</v>
      </c>
      <c r="Q774" s="83">
        <f t="shared" si="43"/>
        <v>1.1251800000000001</v>
      </c>
      <c r="R774">
        <v>1.27</v>
      </c>
      <c r="S774" s="45">
        <f t="shared" si="45"/>
        <v>1.3502160000000001</v>
      </c>
      <c r="AF774">
        <v>1</v>
      </c>
      <c r="AO774">
        <v>0</v>
      </c>
      <c r="AP774">
        <v>0</v>
      </c>
      <c r="AS774">
        <v>0</v>
      </c>
      <c r="AT774">
        <v>0</v>
      </c>
      <c r="AU774">
        <v>100</v>
      </c>
      <c r="AV774">
        <v>100</v>
      </c>
      <c r="AW774">
        <v>0</v>
      </c>
      <c r="AX774">
        <v>0</v>
      </c>
      <c r="AY774">
        <v>0</v>
      </c>
      <c r="BB774">
        <v>0</v>
      </c>
      <c r="BC774">
        <v>0</v>
      </c>
      <c r="BD774">
        <v>0</v>
      </c>
    </row>
    <row r="775" spans="1:56" hidden="1">
      <c r="A775" t="s">
        <v>632</v>
      </c>
      <c r="B775" t="s">
        <v>1514</v>
      </c>
      <c r="C775" t="s">
        <v>967</v>
      </c>
      <c r="D775" s="88" t="s">
        <v>937</v>
      </c>
      <c r="E775" t="s">
        <v>1515</v>
      </c>
      <c r="F775">
        <v>0.33</v>
      </c>
      <c r="G775">
        <v>4.7779999999999996</v>
      </c>
      <c r="H775" s="81" t="s">
        <v>3311</v>
      </c>
      <c r="I775" s="81"/>
      <c r="J775" s="91">
        <v>4.7779999999999996</v>
      </c>
      <c r="L775" s="78">
        <f>VLOOKUP(A775,Feuil2!$A$2:$BN$2000,66,FALSE)</f>
        <v>1.33</v>
      </c>
      <c r="M775">
        <v>1.3164085000000001</v>
      </c>
      <c r="N775">
        <f t="shared" si="44"/>
        <v>1.3591499999999979E-2</v>
      </c>
      <c r="O775" s="45">
        <v>1.33</v>
      </c>
      <c r="P775">
        <v>19.059999999999999</v>
      </c>
      <c r="Q775" s="83">
        <f>J775*O775*3</f>
        <v>19.064219999999999</v>
      </c>
      <c r="R775">
        <v>22.87</v>
      </c>
      <c r="S775" s="45">
        <f t="shared" si="45"/>
        <v>22.877063999999997</v>
      </c>
      <c r="AF775">
        <v>1</v>
      </c>
      <c r="AO775">
        <v>0</v>
      </c>
      <c r="AP775">
        <v>0</v>
      </c>
      <c r="AS775">
        <v>0</v>
      </c>
      <c r="AT775">
        <v>0</v>
      </c>
      <c r="AU775">
        <v>100</v>
      </c>
      <c r="AV775">
        <v>100</v>
      </c>
      <c r="AW775">
        <v>0</v>
      </c>
      <c r="AX775">
        <v>0</v>
      </c>
      <c r="AY775">
        <v>0</v>
      </c>
      <c r="BB775">
        <v>0</v>
      </c>
      <c r="BC775">
        <v>0</v>
      </c>
      <c r="BD775">
        <v>0</v>
      </c>
    </row>
    <row r="776" spans="1:56" hidden="1">
      <c r="A776" t="s">
        <v>586</v>
      </c>
      <c r="B776" t="s">
        <v>1550</v>
      </c>
      <c r="C776" t="s">
        <v>967</v>
      </c>
      <c r="D776" s="88" t="s">
        <v>937</v>
      </c>
      <c r="E776" t="s">
        <v>931</v>
      </c>
      <c r="F776">
        <v>1</v>
      </c>
      <c r="G776">
        <v>1.0049999999999999</v>
      </c>
      <c r="H776" s="81" t="s">
        <v>3311</v>
      </c>
      <c r="I776" s="81"/>
      <c r="J776" s="91">
        <v>1.0049999999999999</v>
      </c>
      <c r="L776" s="78">
        <f>VLOOKUP(A776,Feuil2!$A$2:$BN$2000,66,FALSE)</f>
        <v>1.25</v>
      </c>
      <c r="M776">
        <v>1.2537313000000001</v>
      </c>
      <c r="N776">
        <f t="shared" si="44"/>
        <v>-3.731300000000104E-3</v>
      </c>
      <c r="O776" s="45">
        <v>1.33</v>
      </c>
      <c r="P776">
        <v>1.26</v>
      </c>
      <c r="Q776" s="83">
        <f t="shared" ref="Q776:Q784" si="46">J776*O776</f>
        <v>1.3366499999999999</v>
      </c>
      <c r="R776">
        <v>1.51</v>
      </c>
      <c r="S776" s="45">
        <f t="shared" si="45"/>
        <v>1.6039799999999997</v>
      </c>
      <c r="AF776">
        <v>1</v>
      </c>
      <c r="AO776">
        <v>0</v>
      </c>
      <c r="AP776">
        <v>0</v>
      </c>
      <c r="AS776">
        <v>0</v>
      </c>
      <c r="AT776">
        <v>0</v>
      </c>
      <c r="AU776">
        <v>100</v>
      </c>
      <c r="AV776">
        <v>100</v>
      </c>
      <c r="AW776">
        <v>0</v>
      </c>
      <c r="AX776">
        <v>0</v>
      </c>
      <c r="AY776">
        <v>0</v>
      </c>
      <c r="BB776">
        <v>0</v>
      </c>
      <c r="BC776">
        <v>0</v>
      </c>
      <c r="BD776">
        <v>0</v>
      </c>
    </row>
    <row r="777" spans="1:56" hidden="1">
      <c r="A777" t="s">
        <v>588</v>
      </c>
      <c r="B777" t="s">
        <v>1572</v>
      </c>
      <c r="C777" t="s">
        <v>967</v>
      </c>
      <c r="D777" s="88" t="s">
        <v>937</v>
      </c>
      <c r="E777" t="s">
        <v>931</v>
      </c>
      <c r="F777">
        <v>1</v>
      </c>
      <c r="G777">
        <v>0.54200000000000004</v>
      </c>
      <c r="H777" s="81" t="s">
        <v>3311</v>
      </c>
      <c r="I777" s="81"/>
      <c r="J777" s="91">
        <v>0.54200000000000004</v>
      </c>
      <c r="L777" s="78">
        <f>VLOOKUP(A777,Feuil2!$A$2:$BN$2000,66,FALSE)</f>
        <v>1.25</v>
      </c>
      <c r="M777">
        <v>1.2546124999999999</v>
      </c>
      <c r="N777">
        <f t="shared" si="44"/>
        <v>-4.6124999999999083E-3</v>
      </c>
      <c r="O777" s="45">
        <v>1.25</v>
      </c>
      <c r="P777">
        <v>0.68</v>
      </c>
      <c r="Q777" s="83">
        <f t="shared" si="46"/>
        <v>0.67749999999999999</v>
      </c>
      <c r="R777">
        <v>0.82</v>
      </c>
      <c r="S777" s="45">
        <f t="shared" si="45"/>
        <v>0.81299999999999994</v>
      </c>
      <c r="AF777">
        <v>1</v>
      </c>
      <c r="AO777">
        <v>0</v>
      </c>
      <c r="AP777">
        <v>0</v>
      </c>
      <c r="AS777">
        <v>0</v>
      </c>
      <c r="AT777">
        <v>0</v>
      </c>
      <c r="AU777">
        <v>100</v>
      </c>
      <c r="AV777">
        <v>100</v>
      </c>
      <c r="AW777">
        <v>0</v>
      </c>
      <c r="AX777">
        <v>0</v>
      </c>
      <c r="AY777">
        <v>0</v>
      </c>
      <c r="BB777">
        <v>0</v>
      </c>
      <c r="BC777">
        <v>0</v>
      </c>
      <c r="BD777">
        <v>0</v>
      </c>
    </row>
    <row r="778" spans="1:56" hidden="1">
      <c r="A778" t="s">
        <v>1647</v>
      </c>
      <c r="B778" t="s">
        <v>1648</v>
      </c>
      <c r="C778" t="s">
        <v>967</v>
      </c>
      <c r="D778" s="88" t="s">
        <v>937</v>
      </c>
      <c r="F778">
        <v>1</v>
      </c>
      <c r="G778">
        <v>0.56999999999999995</v>
      </c>
      <c r="H778" s="81" t="s">
        <v>3311</v>
      </c>
      <c r="I778" s="81"/>
      <c r="J778" s="91">
        <v>0.56999999999999995</v>
      </c>
      <c r="K778">
        <v>1</v>
      </c>
      <c r="L778" s="78">
        <f>VLOOKUP(A778,Feuil2!$A$2:$BN$2000,66,FALSE)</f>
        <v>1.25</v>
      </c>
      <c r="M778">
        <v>1.4912281000000001</v>
      </c>
      <c r="N778">
        <f t="shared" si="44"/>
        <v>-0.24122810000000006</v>
      </c>
      <c r="O778" s="45">
        <v>1.5</v>
      </c>
      <c r="P778">
        <v>0.85</v>
      </c>
      <c r="Q778" s="83">
        <f t="shared" si="46"/>
        <v>0.85499999999999998</v>
      </c>
      <c r="R778">
        <v>1.02</v>
      </c>
      <c r="S778" s="45">
        <f t="shared" si="45"/>
        <v>1.026</v>
      </c>
      <c r="AO778">
        <v>0</v>
      </c>
      <c r="AP778">
        <v>0</v>
      </c>
      <c r="AS778">
        <v>0</v>
      </c>
      <c r="AT778">
        <v>0</v>
      </c>
      <c r="AU778">
        <v>100</v>
      </c>
      <c r="AV778">
        <v>100</v>
      </c>
      <c r="AW778">
        <v>0</v>
      </c>
      <c r="AX778">
        <v>0</v>
      </c>
      <c r="AY778">
        <v>0</v>
      </c>
      <c r="BB778">
        <v>0</v>
      </c>
      <c r="BC778">
        <v>0</v>
      </c>
      <c r="BD778">
        <v>0</v>
      </c>
    </row>
    <row r="779" spans="1:56" hidden="1">
      <c r="A779" t="s">
        <v>582</v>
      </c>
      <c r="B779" t="s">
        <v>1651</v>
      </c>
      <c r="C779" t="s">
        <v>967</v>
      </c>
      <c r="D779" s="88" t="s">
        <v>937</v>
      </c>
      <c r="E779" t="s">
        <v>931</v>
      </c>
      <c r="F779">
        <v>1</v>
      </c>
      <c r="G779">
        <v>0.503</v>
      </c>
      <c r="H779" s="81" t="s">
        <v>3311</v>
      </c>
      <c r="I779" s="81"/>
      <c r="J779" s="91">
        <v>0.503</v>
      </c>
      <c r="L779" s="78">
        <f>VLOOKUP(A779,Feuil2!$A$2:$BN$2000,66,FALSE)</f>
        <v>1.25</v>
      </c>
      <c r="M779">
        <v>1.2524850999999999</v>
      </c>
      <c r="N779">
        <f t="shared" si="44"/>
        <v>-2.4850999999999068E-3</v>
      </c>
      <c r="O779" s="45">
        <v>1.33</v>
      </c>
      <c r="P779">
        <v>0.63</v>
      </c>
      <c r="Q779" s="83">
        <f t="shared" si="46"/>
        <v>0.66899000000000008</v>
      </c>
      <c r="R779">
        <v>0.76</v>
      </c>
      <c r="S779" s="45">
        <f t="shared" si="45"/>
        <v>0.80278800000000006</v>
      </c>
      <c r="AF779">
        <v>1</v>
      </c>
      <c r="AO779">
        <v>0</v>
      </c>
      <c r="AP779">
        <v>0</v>
      </c>
      <c r="AS779">
        <v>0</v>
      </c>
      <c r="AT779">
        <v>0</v>
      </c>
      <c r="AU779">
        <v>100</v>
      </c>
      <c r="AV779">
        <v>100</v>
      </c>
      <c r="AW779">
        <v>0</v>
      </c>
      <c r="AX779">
        <v>0</v>
      </c>
      <c r="AY779">
        <v>0</v>
      </c>
      <c r="BB779">
        <v>0</v>
      </c>
      <c r="BC779">
        <v>0</v>
      </c>
      <c r="BD779">
        <v>0</v>
      </c>
    </row>
    <row r="780" spans="1:56" hidden="1">
      <c r="A780" t="s">
        <v>590</v>
      </c>
      <c r="B780" t="s">
        <v>1653</v>
      </c>
      <c r="C780" t="s">
        <v>967</v>
      </c>
      <c r="D780" s="88" t="s">
        <v>937</v>
      </c>
      <c r="E780" t="s">
        <v>931</v>
      </c>
      <c r="F780">
        <v>1</v>
      </c>
      <c r="G780">
        <v>0.437</v>
      </c>
      <c r="H780" s="81" t="s">
        <v>3311</v>
      </c>
      <c r="I780" s="81"/>
      <c r="J780" s="91">
        <v>0.437</v>
      </c>
      <c r="L780" s="78">
        <f>VLOOKUP(A780,Feuil2!$A$2:$BN$2000,66,FALSE)</f>
        <v>1.25</v>
      </c>
      <c r="M780">
        <v>1.2585812000000001</v>
      </c>
      <c r="N780">
        <f t="shared" si="44"/>
        <v>-8.5812000000000666E-3</v>
      </c>
      <c r="O780" s="45">
        <v>1.33</v>
      </c>
      <c r="P780">
        <v>0.55000000000000004</v>
      </c>
      <c r="Q780" s="83">
        <f t="shared" si="46"/>
        <v>0.58121</v>
      </c>
      <c r="R780">
        <v>0.66</v>
      </c>
      <c r="S780" s="45">
        <f t="shared" si="45"/>
        <v>0.69745199999999996</v>
      </c>
      <c r="AF780">
        <v>1</v>
      </c>
      <c r="AO780">
        <v>0</v>
      </c>
      <c r="AP780">
        <v>0</v>
      </c>
      <c r="AS780">
        <v>0</v>
      </c>
      <c r="AT780">
        <v>0</v>
      </c>
      <c r="AU780">
        <v>100</v>
      </c>
      <c r="AV780">
        <v>100</v>
      </c>
      <c r="AW780">
        <v>0</v>
      </c>
      <c r="AX780">
        <v>0</v>
      </c>
      <c r="AY780">
        <v>0</v>
      </c>
      <c r="BB780">
        <v>0</v>
      </c>
      <c r="BC780">
        <v>0</v>
      </c>
      <c r="BD780">
        <v>0</v>
      </c>
    </row>
    <row r="781" spans="1:56" hidden="1">
      <c r="A781" t="s">
        <v>584</v>
      </c>
      <c r="B781" t="s">
        <v>1655</v>
      </c>
      <c r="C781" t="s">
        <v>967</v>
      </c>
      <c r="D781" s="88" t="s">
        <v>937</v>
      </c>
      <c r="E781" t="s">
        <v>931</v>
      </c>
      <c r="F781">
        <v>1</v>
      </c>
      <c r="G781">
        <v>0.60799999999999998</v>
      </c>
      <c r="H781" s="81" t="s">
        <v>3311</v>
      </c>
      <c r="I781" s="81"/>
      <c r="J781" s="91">
        <v>0.60799999999999998</v>
      </c>
      <c r="L781" s="78">
        <f>VLOOKUP(A781,Feuil2!$A$2:$BN$2000,66,FALSE)</f>
        <v>1.25</v>
      </c>
      <c r="M781">
        <v>1.25</v>
      </c>
      <c r="N781">
        <f t="shared" si="44"/>
        <v>0</v>
      </c>
      <c r="O781" s="45">
        <f>IF(L781=M781,L781,"")</f>
        <v>1.25</v>
      </c>
      <c r="P781">
        <v>0.76</v>
      </c>
      <c r="Q781" s="83">
        <f t="shared" si="46"/>
        <v>0.76</v>
      </c>
      <c r="R781">
        <v>0.91</v>
      </c>
      <c r="S781" s="45">
        <f t="shared" si="45"/>
        <v>0.91199999999999992</v>
      </c>
      <c r="AF781">
        <v>1</v>
      </c>
      <c r="AO781">
        <v>0</v>
      </c>
      <c r="AP781">
        <v>0</v>
      </c>
      <c r="AS781">
        <v>0</v>
      </c>
      <c r="AT781">
        <v>0</v>
      </c>
      <c r="AU781">
        <v>100</v>
      </c>
      <c r="AV781">
        <v>100</v>
      </c>
      <c r="AW781">
        <v>0</v>
      </c>
      <c r="AX781">
        <v>0</v>
      </c>
      <c r="AY781">
        <v>0</v>
      </c>
      <c r="BB781">
        <v>0</v>
      </c>
      <c r="BC781">
        <v>0</v>
      </c>
      <c r="BD781">
        <v>0</v>
      </c>
    </row>
    <row r="782" spans="1:56" hidden="1">
      <c r="A782" t="s">
        <v>626</v>
      </c>
      <c r="B782" t="s">
        <v>627</v>
      </c>
      <c r="C782" t="s">
        <v>967</v>
      </c>
      <c r="D782" s="88" t="s">
        <v>937</v>
      </c>
      <c r="E782" t="s">
        <v>931</v>
      </c>
      <c r="F782">
        <v>1</v>
      </c>
      <c r="G782">
        <v>1.2170000000000001</v>
      </c>
      <c r="H782" s="81" t="s">
        <v>3311</v>
      </c>
      <c r="I782" s="81"/>
      <c r="J782" s="91">
        <v>1.2170000000000001</v>
      </c>
      <c r="L782" s="78">
        <f>VLOOKUP(A782,Feuil2!$A$2:$BN$2000,66,FALSE)</f>
        <v>1.25</v>
      </c>
      <c r="M782">
        <v>1.2489729000000001</v>
      </c>
      <c r="N782">
        <f t="shared" si="44"/>
        <v>1.0270999999999475E-3</v>
      </c>
      <c r="O782" s="45">
        <v>1.33</v>
      </c>
      <c r="P782">
        <v>1.52</v>
      </c>
      <c r="Q782" s="83">
        <f t="shared" si="46"/>
        <v>1.6186100000000001</v>
      </c>
      <c r="R782">
        <v>1.8240000000000001</v>
      </c>
      <c r="S782" s="45">
        <f t="shared" si="45"/>
        <v>1.9423319999999999</v>
      </c>
      <c r="AF782">
        <v>1</v>
      </c>
      <c r="AG782">
        <v>453</v>
      </c>
      <c r="AO782">
        <v>0</v>
      </c>
      <c r="AP782">
        <v>0</v>
      </c>
      <c r="AS782">
        <v>0</v>
      </c>
      <c r="AT782">
        <v>0</v>
      </c>
      <c r="AU782">
        <v>100</v>
      </c>
      <c r="AV782">
        <v>100</v>
      </c>
      <c r="AW782">
        <v>0</v>
      </c>
      <c r="AX782">
        <v>0</v>
      </c>
      <c r="AY782">
        <v>0</v>
      </c>
      <c r="BB782">
        <v>0</v>
      </c>
      <c r="BC782">
        <v>0</v>
      </c>
      <c r="BD782">
        <v>0</v>
      </c>
    </row>
    <row r="783" spans="1:56" hidden="1">
      <c r="A783" t="s">
        <v>628</v>
      </c>
      <c r="B783" t="s">
        <v>629</v>
      </c>
      <c r="C783" t="s">
        <v>967</v>
      </c>
      <c r="D783" s="88" t="s">
        <v>937</v>
      </c>
      <c r="F783">
        <v>1</v>
      </c>
      <c r="G783">
        <v>3.8029999999999999</v>
      </c>
      <c r="H783" s="81" t="s">
        <v>3311</v>
      </c>
      <c r="I783" s="81"/>
      <c r="J783" s="91">
        <v>3.8029999999999999</v>
      </c>
      <c r="L783" s="78">
        <f>VLOOKUP(A783,Feuil2!$A$2:$BN$2000,66,FALSE)</f>
        <v>2</v>
      </c>
      <c r="M783">
        <v>2.0010517999999999</v>
      </c>
      <c r="N783">
        <f t="shared" si="44"/>
        <v>-1.0517999999999361E-3</v>
      </c>
      <c r="O783" s="45">
        <v>2</v>
      </c>
      <c r="P783">
        <v>7.61</v>
      </c>
      <c r="Q783" s="83">
        <f t="shared" si="46"/>
        <v>7.6059999999999999</v>
      </c>
      <c r="R783">
        <v>9.1319999999999997</v>
      </c>
      <c r="S783" s="45">
        <f t="shared" si="45"/>
        <v>9.1272000000000002</v>
      </c>
      <c r="AF783">
        <v>1</v>
      </c>
      <c r="AG783">
        <v>448</v>
      </c>
      <c r="AO783">
        <v>0</v>
      </c>
      <c r="AP783">
        <v>0</v>
      </c>
      <c r="AS783">
        <v>0</v>
      </c>
      <c r="AT783">
        <v>0</v>
      </c>
      <c r="AU783">
        <v>100</v>
      </c>
      <c r="AV783">
        <v>100</v>
      </c>
      <c r="AW783">
        <v>0</v>
      </c>
      <c r="AX783">
        <v>0</v>
      </c>
      <c r="AY783">
        <v>0</v>
      </c>
      <c r="BB783">
        <v>0</v>
      </c>
      <c r="BC783">
        <v>0</v>
      </c>
      <c r="BD783">
        <v>0</v>
      </c>
    </row>
    <row r="784" spans="1:56" hidden="1">
      <c r="A784" t="s">
        <v>1718</v>
      </c>
      <c r="B784" t="s">
        <v>1719</v>
      </c>
      <c r="C784" t="s">
        <v>967</v>
      </c>
      <c r="D784" s="88" t="s">
        <v>937</v>
      </c>
      <c r="F784">
        <v>1</v>
      </c>
      <c r="G784">
        <v>0.3</v>
      </c>
      <c r="H784" s="81" t="s">
        <v>3311</v>
      </c>
      <c r="I784" s="81"/>
      <c r="J784" s="91">
        <v>0.3</v>
      </c>
      <c r="K784">
        <v>1</v>
      </c>
      <c r="L784" s="78">
        <f>VLOOKUP(A784,Feuil2!$A$2:$BN$2000,66,FALSE)</f>
        <v>1.25</v>
      </c>
      <c r="M784">
        <v>1.4</v>
      </c>
      <c r="N784">
        <f t="shared" si="44"/>
        <v>-0.14999999999999991</v>
      </c>
      <c r="O784" s="45">
        <v>1.5</v>
      </c>
      <c r="P784">
        <v>0.42</v>
      </c>
      <c r="Q784" s="83">
        <f t="shared" si="46"/>
        <v>0.44999999999999996</v>
      </c>
      <c r="R784">
        <v>0.5</v>
      </c>
      <c r="S784" s="45">
        <f t="shared" si="45"/>
        <v>0.53999999999999992</v>
      </c>
      <c r="AO784">
        <v>0</v>
      </c>
      <c r="AP784">
        <v>0</v>
      </c>
      <c r="AS784">
        <v>0</v>
      </c>
      <c r="AT784">
        <v>0</v>
      </c>
      <c r="AU784">
        <v>100</v>
      </c>
      <c r="AV784">
        <v>100</v>
      </c>
      <c r="AW784">
        <v>0</v>
      </c>
      <c r="AX784">
        <v>0</v>
      </c>
      <c r="AY784">
        <v>0</v>
      </c>
      <c r="BB784">
        <v>0</v>
      </c>
      <c r="BC784">
        <v>0</v>
      </c>
      <c r="BD784">
        <v>0</v>
      </c>
    </row>
    <row r="785" spans="1:56" hidden="1">
      <c r="A785" t="s">
        <v>630</v>
      </c>
      <c r="B785" t="s">
        <v>631</v>
      </c>
      <c r="C785" t="s">
        <v>967</v>
      </c>
      <c r="D785" s="88" t="s">
        <v>937</v>
      </c>
      <c r="E785" t="s">
        <v>1515</v>
      </c>
      <c r="F785">
        <v>0.33</v>
      </c>
      <c r="G785">
        <v>2.9140000000000001</v>
      </c>
      <c r="H785" s="81" t="s">
        <v>3311</v>
      </c>
      <c r="I785" s="81"/>
      <c r="J785" s="91">
        <v>2.9140000000000001</v>
      </c>
      <c r="L785" s="78">
        <f>VLOOKUP(A785,Feuil2!$A$2:$BN$2000,66,FALSE)</f>
        <v>2.75</v>
      </c>
      <c r="M785">
        <v>1.3691488999999999</v>
      </c>
      <c r="N785">
        <f t="shared" si="44"/>
        <v>1.3808511000000001</v>
      </c>
      <c r="O785" s="45">
        <v>1.4</v>
      </c>
      <c r="P785">
        <v>12.09</v>
      </c>
      <c r="Q785" s="83">
        <f>J785*O785*3</f>
        <v>12.238800000000001</v>
      </c>
      <c r="R785">
        <v>14.51</v>
      </c>
      <c r="S785" s="45">
        <f t="shared" si="45"/>
        <v>14.68656</v>
      </c>
      <c r="AF785">
        <v>1</v>
      </c>
      <c r="AO785">
        <v>0</v>
      </c>
      <c r="AP785">
        <v>0</v>
      </c>
      <c r="AS785">
        <v>0</v>
      </c>
      <c r="AT785">
        <v>0</v>
      </c>
      <c r="AU785">
        <v>100</v>
      </c>
      <c r="AV785">
        <v>100</v>
      </c>
      <c r="AW785">
        <v>0</v>
      </c>
      <c r="AX785">
        <v>0</v>
      </c>
      <c r="AY785">
        <v>0</v>
      </c>
      <c r="BB785">
        <v>0</v>
      </c>
      <c r="BC785">
        <v>0</v>
      </c>
      <c r="BD785">
        <v>0</v>
      </c>
    </row>
    <row r="786" spans="1:56" hidden="1">
      <c r="A786" t="s">
        <v>640</v>
      </c>
      <c r="B786" t="s">
        <v>641</v>
      </c>
      <c r="C786" t="s">
        <v>967</v>
      </c>
      <c r="D786" s="88" t="s">
        <v>937</v>
      </c>
      <c r="F786">
        <v>1</v>
      </c>
      <c r="G786">
        <v>3.4940000000000002</v>
      </c>
      <c r="H786" s="81" t="s">
        <v>3311</v>
      </c>
      <c r="I786" s="81"/>
      <c r="J786" s="91">
        <v>3.4940000000000002</v>
      </c>
      <c r="L786" s="78">
        <f>VLOOKUP(A786,Feuil2!$A$2:$BN$2000,66,FALSE)</f>
        <v>2.5</v>
      </c>
      <c r="M786">
        <v>2.0005723999999998</v>
      </c>
      <c r="N786">
        <f t="shared" si="44"/>
        <v>0.49942760000000019</v>
      </c>
      <c r="O786" s="45">
        <v>2</v>
      </c>
      <c r="P786">
        <v>6.99</v>
      </c>
      <c r="Q786" s="83">
        <f t="shared" ref="Q786:Q825" si="47">J786*O786</f>
        <v>6.9880000000000004</v>
      </c>
      <c r="R786">
        <v>8.39</v>
      </c>
      <c r="S786" s="45">
        <f t="shared" si="45"/>
        <v>8.3856000000000002</v>
      </c>
      <c r="AF786">
        <v>1</v>
      </c>
      <c r="AO786">
        <v>0</v>
      </c>
      <c r="AP786">
        <v>0</v>
      </c>
      <c r="AS786">
        <v>0</v>
      </c>
      <c r="AT786">
        <v>0</v>
      </c>
      <c r="AU786">
        <v>100</v>
      </c>
      <c r="AV786">
        <v>100</v>
      </c>
      <c r="AW786">
        <v>0</v>
      </c>
      <c r="AX786">
        <v>0</v>
      </c>
      <c r="AY786">
        <v>0</v>
      </c>
      <c r="BB786">
        <v>0</v>
      </c>
      <c r="BC786">
        <v>0</v>
      </c>
      <c r="BD786">
        <v>0</v>
      </c>
    </row>
    <row r="787" spans="1:56" hidden="1">
      <c r="A787" t="s">
        <v>642</v>
      </c>
      <c r="B787" t="s">
        <v>641</v>
      </c>
      <c r="C787" t="s">
        <v>967</v>
      </c>
      <c r="D787" s="88" t="s">
        <v>937</v>
      </c>
      <c r="E787" t="s">
        <v>931</v>
      </c>
      <c r="F787">
        <v>1</v>
      </c>
      <c r="G787">
        <v>4.9340000000000002</v>
      </c>
      <c r="H787" s="81" t="s">
        <v>3311</v>
      </c>
      <c r="I787" s="81"/>
      <c r="J787" s="91">
        <v>4.9340000000000002</v>
      </c>
      <c r="L787" s="78">
        <f>VLOOKUP(A787,Feuil2!$A$2:$BN$2000,66,FALSE)</f>
        <v>2.5</v>
      </c>
      <c r="M787">
        <v>2.0004054</v>
      </c>
      <c r="N787">
        <f t="shared" si="44"/>
        <v>0.4995946</v>
      </c>
      <c r="O787" s="45">
        <v>2</v>
      </c>
      <c r="P787">
        <v>9.8699999999999992</v>
      </c>
      <c r="Q787" s="83">
        <f t="shared" si="47"/>
        <v>9.8680000000000003</v>
      </c>
      <c r="R787">
        <v>11.84</v>
      </c>
      <c r="S787" s="45">
        <f t="shared" si="45"/>
        <v>11.8416</v>
      </c>
      <c r="AF787">
        <v>1</v>
      </c>
      <c r="AO787">
        <v>0</v>
      </c>
      <c r="AP787">
        <v>0</v>
      </c>
      <c r="AS787">
        <v>0</v>
      </c>
      <c r="AT787">
        <v>0</v>
      </c>
      <c r="AU787">
        <v>100</v>
      </c>
      <c r="AV787">
        <v>100</v>
      </c>
      <c r="AW787">
        <v>0</v>
      </c>
      <c r="AX787">
        <v>0</v>
      </c>
      <c r="AY787">
        <v>0</v>
      </c>
      <c r="BB787">
        <v>0</v>
      </c>
      <c r="BC787">
        <v>0</v>
      </c>
      <c r="BD787">
        <v>0</v>
      </c>
    </row>
    <row r="788" spans="1:56" hidden="1">
      <c r="A788" t="s">
        <v>643</v>
      </c>
      <c r="B788" t="s">
        <v>641</v>
      </c>
      <c r="C788" t="s">
        <v>967</v>
      </c>
      <c r="D788" s="88" t="s">
        <v>937</v>
      </c>
      <c r="E788" t="s">
        <v>931</v>
      </c>
      <c r="F788">
        <v>1</v>
      </c>
      <c r="G788">
        <v>5.61</v>
      </c>
      <c r="H788" s="81" t="s">
        <v>3311</v>
      </c>
      <c r="I788" s="81"/>
      <c r="J788" s="91">
        <v>5.61</v>
      </c>
      <c r="L788" s="78">
        <f>VLOOKUP(A788,Feuil2!$A$2:$BN$2000,66,FALSE)</f>
        <v>2.5</v>
      </c>
      <c r="M788">
        <v>2</v>
      </c>
      <c r="N788">
        <f t="shared" si="44"/>
        <v>0.5</v>
      </c>
      <c r="O788" s="45">
        <v>2</v>
      </c>
      <c r="P788">
        <v>11.22</v>
      </c>
      <c r="Q788" s="83">
        <f t="shared" si="47"/>
        <v>11.22</v>
      </c>
      <c r="R788">
        <v>13.46</v>
      </c>
      <c r="S788" s="45">
        <f t="shared" si="45"/>
        <v>13.464</v>
      </c>
      <c r="AF788">
        <v>1</v>
      </c>
      <c r="AO788">
        <v>0</v>
      </c>
      <c r="AP788">
        <v>0</v>
      </c>
      <c r="AS788">
        <v>0</v>
      </c>
      <c r="AT788">
        <v>0</v>
      </c>
      <c r="AU788">
        <v>100</v>
      </c>
      <c r="AV788">
        <v>100</v>
      </c>
      <c r="AW788">
        <v>0</v>
      </c>
      <c r="AX788">
        <v>0</v>
      </c>
      <c r="AY788">
        <v>0</v>
      </c>
      <c r="BB788">
        <v>0</v>
      </c>
      <c r="BC788">
        <v>0</v>
      </c>
      <c r="BD788">
        <v>0</v>
      </c>
    </row>
    <row r="789" spans="1:56" hidden="1">
      <c r="A789" t="s">
        <v>634</v>
      </c>
      <c r="B789" t="s">
        <v>1821</v>
      </c>
      <c r="C789" t="s">
        <v>967</v>
      </c>
      <c r="D789" s="88" t="s">
        <v>937</v>
      </c>
      <c r="E789" t="s">
        <v>1823</v>
      </c>
      <c r="F789">
        <v>0.04</v>
      </c>
      <c r="G789">
        <v>134.25</v>
      </c>
      <c r="H789" s="81" t="s">
        <v>3311</v>
      </c>
      <c r="I789" s="81"/>
      <c r="J789" s="91">
        <v>134.25</v>
      </c>
      <c r="L789" s="78">
        <f>VLOOKUP(A789,Feuil2!$A$2:$BN$2000,66,FALSE)</f>
        <v>1.33</v>
      </c>
      <c r="M789">
        <v>2.1274000000000002E-3</v>
      </c>
      <c r="N789">
        <f t="shared" si="44"/>
        <v>1.3278726000000001</v>
      </c>
      <c r="O789" s="45">
        <f>1.33/25</f>
        <v>5.3200000000000004E-2</v>
      </c>
      <c r="P789">
        <v>7.14</v>
      </c>
      <c r="Q789" s="83">
        <f t="shared" si="47"/>
        <v>7.142100000000001</v>
      </c>
      <c r="R789">
        <v>8.5679999999999996</v>
      </c>
      <c r="S789" s="45">
        <f t="shared" si="45"/>
        <v>8.5705200000000001</v>
      </c>
      <c r="AF789">
        <v>1</v>
      </c>
      <c r="AG789">
        <v>445</v>
      </c>
      <c r="AO789">
        <v>0</v>
      </c>
      <c r="AP789">
        <v>0</v>
      </c>
      <c r="AS789">
        <v>0</v>
      </c>
      <c r="AT789">
        <v>0</v>
      </c>
      <c r="AU789">
        <v>100</v>
      </c>
      <c r="AV789">
        <v>100</v>
      </c>
      <c r="AW789">
        <v>0</v>
      </c>
      <c r="AX789">
        <v>0</v>
      </c>
      <c r="AY789">
        <v>0</v>
      </c>
      <c r="BB789">
        <v>0</v>
      </c>
      <c r="BC789">
        <v>0</v>
      </c>
      <c r="BD789">
        <v>0</v>
      </c>
    </row>
    <row r="790" spans="1:56" hidden="1">
      <c r="A790" t="s">
        <v>604</v>
      </c>
      <c r="B790" t="s">
        <v>1846</v>
      </c>
      <c r="C790" t="s">
        <v>967</v>
      </c>
      <c r="D790" s="88" t="s">
        <v>937</v>
      </c>
      <c r="F790">
        <v>1</v>
      </c>
      <c r="G790">
        <v>1.764</v>
      </c>
      <c r="H790" s="81" t="s">
        <v>3311</v>
      </c>
      <c r="I790" s="81"/>
      <c r="J790" s="91">
        <v>1.764</v>
      </c>
      <c r="L790" s="78">
        <f>VLOOKUP(A790,Feuil2!$A$2:$BN$2000,66,FALSE)</f>
        <v>1.33</v>
      </c>
      <c r="M790">
        <v>1.3321995</v>
      </c>
      <c r="N790">
        <f t="shared" si="44"/>
        <v>-2.1994999999999099E-3</v>
      </c>
      <c r="O790" s="45">
        <v>1.5</v>
      </c>
      <c r="P790">
        <v>2.35</v>
      </c>
      <c r="Q790" s="83">
        <f t="shared" si="47"/>
        <v>2.6459999999999999</v>
      </c>
      <c r="R790">
        <v>2.82</v>
      </c>
      <c r="S790" s="45">
        <f t="shared" si="45"/>
        <v>3.1751999999999998</v>
      </c>
      <c r="AF790">
        <v>1</v>
      </c>
      <c r="AG790">
        <v>514</v>
      </c>
      <c r="AO790">
        <v>0</v>
      </c>
      <c r="AP790">
        <v>0</v>
      </c>
      <c r="AS790">
        <v>0</v>
      </c>
      <c r="AT790">
        <v>0</v>
      </c>
      <c r="AU790">
        <v>100</v>
      </c>
      <c r="AV790">
        <v>100</v>
      </c>
      <c r="AW790">
        <v>0</v>
      </c>
      <c r="AX790">
        <v>0</v>
      </c>
      <c r="AY790">
        <v>0</v>
      </c>
      <c r="BB790">
        <v>0</v>
      </c>
      <c r="BC790">
        <v>0</v>
      </c>
      <c r="BD790">
        <v>0</v>
      </c>
    </row>
    <row r="791" spans="1:56" hidden="1">
      <c r="A791" t="s">
        <v>606</v>
      </c>
      <c r="B791" t="s">
        <v>1848</v>
      </c>
      <c r="C791" t="s">
        <v>967</v>
      </c>
      <c r="D791" s="88" t="s">
        <v>937</v>
      </c>
      <c r="F791">
        <v>1</v>
      </c>
      <c r="G791">
        <v>1.635</v>
      </c>
      <c r="H791" s="81" t="s">
        <v>3311</v>
      </c>
      <c r="I791" s="81"/>
      <c r="J791" s="91">
        <v>1.635</v>
      </c>
      <c r="L791" s="78">
        <f>VLOOKUP(A791,Feuil2!$A$2:$BN$2000,66,FALSE)</f>
        <v>1.5</v>
      </c>
      <c r="M791">
        <v>1.4984709000000001</v>
      </c>
      <c r="N791">
        <f t="shared" si="44"/>
        <v>1.5290999999999499E-3</v>
      </c>
      <c r="O791" s="45">
        <v>1.5</v>
      </c>
      <c r="P791">
        <v>2.4500000000000002</v>
      </c>
      <c r="Q791" s="83">
        <f t="shared" si="47"/>
        <v>2.4525000000000001</v>
      </c>
      <c r="R791">
        <v>2.94</v>
      </c>
      <c r="S791" s="45">
        <f t="shared" si="45"/>
        <v>2.9430000000000001</v>
      </c>
      <c r="AF791">
        <v>1</v>
      </c>
      <c r="AG791">
        <v>515</v>
      </c>
      <c r="AO791">
        <v>0</v>
      </c>
      <c r="AP791">
        <v>0</v>
      </c>
      <c r="AS791">
        <v>0</v>
      </c>
      <c r="AT791">
        <v>0</v>
      </c>
      <c r="AU791">
        <v>100</v>
      </c>
      <c r="AV791">
        <v>100</v>
      </c>
      <c r="AW791">
        <v>0</v>
      </c>
      <c r="AX791">
        <v>0</v>
      </c>
      <c r="AY791">
        <v>0</v>
      </c>
      <c r="BB791">
        <v>0</v>
      </c>
      <c r="BC791">
        <v>0</v>
      </c>
      <c r="BD791">
        <v>0</v>
      </c>
    </row>
    <row r="792" spans="1:56" hidden="1">
      <c r="A792" t="s">
        <v>600</v>
      </c>
      <c r="B792" t="s">
        <v>1850</v>
      </c>
      <c r="C792" t="s">
        <v>967</v>
      </c>
      <c r="D792" s="88" t="s">
        <v>937</v>
      </c>
      <c r="F792">
        <v>1</v>
      </c>
      <c r="G792">
        <v>1.518</v>
      </c>
      <c r="H792" s="81" t="s">
        <v>3311</v>
      </c>
      <c r="I792" s="81"/>
      <c r="J792" s="91">
        <v>1.518</v>
      </c>
      <c r="L792" s="78">
        <f>VLOOKUP(A792,Feuil2!$A$2:$BN$2000,66,FALSE)</f>
        <v>2.5</v>
      </c>
      <c r="M792">
        <v>2.5032937999999998</v>
      </c>
      <c r="N792">
        <f t="shared" si="44"/>
        <v>-3.2937999999997913E-3</v>
      </c>
      <c r="O792" s="45">
        <v>2.5</v>
      </c>
      <c r="P792">
        <v>3.8</v>
      </c>
      <c r="Q792" s="83">
        <f t="shared" si="47"/>
        <v>3.7949999999999999</v>
      </c>
      <c r="R792">
        <v>4.5599999999999996</v>
      </c>
      <c r="S792" s="45">
        <f t="shared" si="45"/>
        <v>4.5539999999999994</v>
      </c>
      <c r="AF792">
        <v>1</v>
      </c>
      <c r="AG792">
        <v>516</v>
      </c>
      <c r="AO792">
        <v>0</v>
      </c>
      <c r="AP792">
        <v>0</v>
      </c>
      <c r="AS792">
        <v>0</v>
      </c>
      <c r="AT792">
        <v>0</v>
      </c>
      <c r="AU792">
        <v>100</v>
      </c>
      <c r="AV792">
        <v>100</v>
      </c>
      <c r="AW792">
        <v>0</v>
      </c>
      <c r="AX792">
        <v>0</v>
      </c>
      <c r="AY792">
        <v>0</v>
      </c>
      <c r="BB792">
        <v>0</v>
      </c>
      <c r="BC792">
        <v>0</v>
      </c>
      <c r="BD792">
        <v>0</v>
      </c>
    </row>
    <row r="793" spans="1:56" hidden="1">
      <c r="A793" t="s">
        <v>602</v>
      </c>
      <c r="B793" t="s">
        <v>1852</v>
      </c>
      <c r="C793" t="s">
        <v>967</v>
      </c>
      <c r="D793" s="88" t="s">
        <v>937</v>
      </c>
      <c r="F793">
        <v>1</v>
      </c>
      <c r="G793">
        <v>1.113</v>
      </c>
      <c r="H793" s="81" t="s">
        <v>3311</v>
      </c>
      <c r="I793" s="81"/>
      <c r="J793" s="91">
        <v>1.113</v>
      </c>
      <c r="L793" s="78">
        <f>VLOOKUP(A793,Feuil2!$A$2:$BN$2000,66,FALSE)</f>
        <v>2</v>
      </c>
      <c r="M793">
        <v>2.5606469000000001</v>
      </c>
      <c r="N793">
        <f t="shared" si="44"/>
        <v>-0.56064690000000006</v>
      </c>
      <c r="O793" s="45">
        <v>1.5</v>
      </c>
      <c r="P793">
        <v>2.85</v>
      </c>
      <c r="Q793" s="83">
        <f t="shared" si="47"/>
        <v>1.6695</v>
      </c>
      <c r="R793">
        <v>3.42</v>
      </c>
      <c r="S793" s="45">
        <f t="shared" si="45"/>
        <v>2.0034000000000001</v>
      </c>
      <c r="AF793">
        <v>1</v>
      </c>
      <c r="AG793">
        <v>517</v>
      </c>
      <c r="AO793">
        <v>0</v>
      </c>
      <c r="AP793">
        <v>0</v>
      </c>
      <c r="AS793">
        <v>0</v>
      </c>
      <c r="AT793">
        <v>0</v>
      </c>
      <c r="AU793">
        <v>100</v>
      </c>
      <c r="AV793">
        <v>100</v>
      </c>
      <c r="AW793">
        <v>0</v>
      </c>
      <c r="AX793">
        <v>0</v>
      </c>
      <c r="AY793">
        <v>0</v>
      </c>
      <c r="BB793">
        <v>0</v>
      </c>
      <c r="BC793">
        <v>0</v>
      </c>
      <c r="BD793">
        <v>0</v>
      </c>
    </row>
    <row r="794" spans="1:56" hidden="1">
      <c r="A794" t="s">
        <v>624</v>
      </c>
      <c r="B794" t="s">
        <v>625</v>
      </c>
      <c r="C794" t="s">
        <v>967</v>
      </c>
      <c r="D794" s="88" t="s">
        <v>937</v>
      </c>
      <c r="E794" t="s">
        <v>931</v>
      </c>
      <c r="F794">
        <v>1</v>
      </c>
      <c r="G794">
        <v>0.63700000000000001</v>
      </c>
      <c r="H794" s="81" t="s">
        <v>3311</v>
      </c>
      <c r="I794" s="81"/>
      <c r="J794" s="91">
        <v>0.63700000000000001</v>
      </c>
      <c r="L794" s="78">
        <f>VLOOKUP(A794,Feuil2!$A$2:$BN$2000,66,FALSE)</f>
        <v>2.2508634222919937</v>
      </c>
      <c r="M794">
        <v>2.2448980000000001</v>
      </c>
      <c r="N794">
        <f t="shared" si="44"/>
        <v>5.965422291993594E-3</v>
      </c>
      <c r="O794" s="45">
        <v>2.25</v>
      </c>
      <c r="P794">
        <v>1.43</v>
      </c>
      <c r="Q794" s="83">
        <f t="shared" si="47"/>
        <v>1.4332500000000001</v>
      </c>
      <c r="R794">
        <v>1.716</v>
      </c>
      <c r="S794" s="45">
        <f t="shared" si="45"/>
        <v>1.7199000000000002</v>
      </c>
      <c r="AF794">
        <v>1</v>
      </c>
      <c r="AG794">
        <v>520</v>
      </c>
      <c r="AO794">
        <v>0</v>
      </c>
      <c r="AP794">
        <v>0</v>
      </c>
      <c r="AS794">
        <v>0</v>
      </c>
      <c r="AT794">
        <v>0</v>
      </c>
      <c r="AU794">
        <v>100</v>
      </c>
      <c r="AV794">
        <v>100</v>
      </c>
      <c r="AW794">
        <v>0</v>
      </c>
      <c r="AX794">
        <v>0</v>
      </c>
      <c r="AY794">
        <v>0</v>
      </c>
      <c r="BB794">
        <v>0</v>
      </c>
      <c r="BC794">
        <v>0</v>
      </c>
      <c r="BD794">
        <v>0</v>
      </c>
    </row>
    <row r="795" spans="1:56" hidden="1">
      <c r="A795" t="s">
        <v>596</v>
      </c>
      <c r="B795" t="s">
        <v>597</v>
      </c>
      <c r="C795" t="s">
        <v>967</v>
      </c>
      <c r="D795" s="88" t="s">
        <v>937</v>
      </c>
      <c r="E795" t="s">
        <v>931</v>
      </c>
      <c r="F795">
        <v>1</v>
      </c>
      <c r="G795">
        <v>7.19</v>
      </c>
      <c r="H795" s="81" t="s">
        <v>3311</v>
      </c>
      <c r="I795" s="81"/>
      <c r="J795" s="91">
        <v>7.19</v>
      </c>
      <c r="L795" s="78">
        <f>VLOOKUP(A795,Feuil2!$A$2:$BN$2000,66,FALSE)</f>
        <v>2</v>
      </c>
      <c r="M795">
        <v>2</v>
      </c>
      <c r="N795">
        <f t="shared" si="44"/>
        <v>0</v>
      </c>
      <c r="O795" s="45">
        <f>IF(L795=M795,L795,"")</f>
        <v>2</v>
      </c>
      <c r="P795">
        <v>14.38</v>
      </c>
      <c r="Q795" s="83">
        <f t="shared" si="47"/>
        <v>14.38</v>
      </c>
      <c r="R795">
        <v>17.260000000000002</v>
      </c>
      <c r="S795" s="45">
        <f t="shared" si="45"/>
        <v>17.256</v>
      </c>
      <c r="AF795">
        <v>1</v>
      </c>
      <c r="AG795">
        <v>518</v>
      </c>
      <c r="AO795">
        <v>0</v>
      </c>
      <c r="AP795">
        <v>0</v>
      </c>
      <c r="AS795">
        <v>0</v>
      </c>
      <c r="AT795">
        <v>0</v>
      </c>
      <c r="AU795">
        <v>100</v>
      </c>
      <c r="AV795">
        <v>100</v>
      </c>
      <c r="AW795">
        <v>0</v>
      </c>
      <c r="AX795">
        <v>0</v>
      </c>
      <c r="AY795">
        <v>0</v>
      </c>
      <c r="BB795">
        <v>0</v>
      </c>
      <c r="BC795">
        <v>0</v>
      </c>
      <c r="BD795">
        <v>0</v>
      </c>
    </row>
    <row r="796" spans="1:56" hidden="1">
      <c r="A796" t="s">
        <v>598</v>
      </c>
      <c r="B796" t="s">
        <v>599</v>
      </c>
      <c r="C796" t="s">
        <v>967</v>
      </c>
      <c r="D796" s="88" t="s">
        <v>937</v>
      </c>
      <c r="E796" t="s">
        <v>931</v>
      </c>
      <c r="F796">
        <v>1</v>
      </c>
      <c r="G796">
        <v>5.6630000000000003</v>
      </c>
      <c r="H796" s="81" t="s">
        <v>3311</v>
      </c>
      <c r="I796" s="81"/>
      <c r="J796" s="91">
        <v>5.6630000000000003</v>
      </c>
      <c r="L796" s="78">
        <f>VLOOKUP(A796,Feuil2!$A$2:$BN$2000,66,FALSE)</f>
        <v>2</v>
      </c>
      <c r="M796">
        <v>2.0007063</v>
      </c>
      <c r="N796">
        <f t="shared" si="44"/>
        <v>-7.0630000000004856E-4</v>
      </c>
      <c r="O796" s="45">
        <v>2</v>
      </c>
      <c r="P796">
        <v>11.33</v>
      </c>
      <c r="Q796" s="83">
        <f t="shared" si="47"/>
        <v>11.326000000000001</v>
      </c>
      <c r="R796">
        <v>13.6</v>
      </c>
      <c r="S796" s="45">
        <f t="shared" si="45"/>
        <v>13.591200000000001</v>
      </c>
      <c r="AF796">
        <v>1</v>
      </c>
      <c r="AG796">
        <v>519</v>
      </c>
      <c r="AO796">
        <v>0</v>
      </c>
      <c r="AP796">
        <v>0</v>
      </c>
      <c r="AS796">
        <v>0</v>
      </c>
      <c r="AT796">
        <v>0</v>
      </c>
      <c r="AU796">
        <v>100</v>
      </c>
      <c r="AV796">
        <v>100</v>
      </c>
      <c r="AW796">
        <v>0</v>
      </c>
      <c r="AX796">
        <v>0</v>
      </c>
      <c r="AY796">
        <v>0</v>
      </c>
      <c r="BB796">
        <v>0</v>
      </c>
      <c r="BC796">
        <v>0</v>
      </c>
      <c r="BD796">
        <v>0</v>
      </c>
    </row>
    <row r="797" spans="1:56" hidden="1">
      <c r="A797" t="s">
        <v>608</v>
      </c>
      <c r="B797" t="s">
        <v>1914</v>
      </c>
      <c r="C797" t="s">
        <v>967</v>
      </c>
      <c r="D797" s="88" t="s">
        <v>937</v>
      </c>
      <c r="F797">
        <v>1</v>
      </c>
      <c r="G797">
        <v>1.492</v>
      </c>
      <c r="H797" s="81" t="s">
        <v>3311</v>
      </c>
      <c r="I797" s="81"/>
      <c r="J797" s="91">
        <v>1.492</v>
      </c>
      <c r="L797" s="78">
        <f>VLOOKUP(A797,Feuil2!$A$2:$BN$2000,66,FALSE)</f>
        <v>1.5</v>
      </c>
      <c r="M797">
        <v>1.5013405</v>
      </c>
      <c r="N797">
        <f t="shared" si="44"/>
        <v>-1.3404999999999667E-3</v>
      </c>
      <c r="O797" s="45">
        <v>1.5</v>
      </c>
      <c r="P797">
        <v>2.2400000000000002</v>
      </c>
      <c r="Q797" s="83">
        <f t="shared" si="47"/>
        <v>2.238</v>
      </c>
      <c r="R797">
        <v>2.69</v>
      </c>
      <c r="S797" s="45">
        <f t="shared" si="45"/>
        <v>2.6856</v>
      </c>
      <c r="AF797">
        <v>1</v>
      </c>
      <c r="AG797">
        <v>467</v>
      </c>
      <c r="AO797">
        <v>0</v>
      </c>
      <c r="AP797">
        <v>0</v>
      </c>
      <c r="AS797">
        <v>0</v>
      </c>
      <c r="AT797">
        <v>0</v>
      </c>
      <c r="AU797">
        <v>100</v>
      </c>
      <c r="AV797">
        <v>100</v>
      </c>
      <c r="AW797">
        <v>0</v>
      </c>
      <c r="AX797">
        <v>0</v>
      </c>
      <c r="AY797">
        <v>0</v>
      </c>
      <c r="BB797">
        <v>0</v>
      </c>
      <c r="BC797">
        <v>0</v>
      </c>
      <c r="BD797">
        <v>0</v>
      </c>
    </row>
    <row r="798" spans="1:56" hidden="1">
      <c r="A798" t="s">
        <v>616</v>
      </c>
      <c r="B798" t="s">
        <v>1916</v>
      </c>
      <c r="C798" t="s">
        <v>967</v>
      </c>
      <c r="D798" s="88" t="s">
        <v>937</v>
      </c>
      <c r="F798">
        <v>1</v>
      </c>
      <c r="G798">
        <v>2.2839999999999998</v>
      </c>
      <c r="H798" s="81" t="s">
        <v>3311</v>
      </c>
      <c r="I798" s="81"/>
      <c r="J798" s="91">
        <v>2.2839999999999998</v>
      </c>
      <c r="L798" s="78">
        <f>VLOOKUP(A798,Feuil2!$A$2:$BN$2000,66,FALSE)</f>
        <v>1.33</v>
      </c>
      <c r="M798">
        <v>1.3704027999999999</v>
      </c>
      <c r="N798">
        <f t="shared" si="44"/>
        <v>-4.040279999999985E-2</v>
      </c>
      <c r="O798" s="45">
        <v>1.5</v>
      </c>
      <c r="P798">
        <v>3.13</v>
      </c>
      <c r="Q798" s="83">
        <f t="shared" si="47"/>
        <v>3.4259999999999997</v>
      </c>
      <c r="R798">
        <v>3.76</v>
      </c>
      <c r="S798" s="45">
        <f t="shared" si="45"/>
        <v>4.1111999999999993</v>
      </c>
      <c r="AF798">
        <v>1</v>
      </c>
      <c r="AG798">
        <v>468</v>
      </c>
      <c r="AO798">
        <v>0</v>
      </c>
      <c r="AP798">
        <v>0</v>
      </c>
      <c r="AS798">
        <v>0</v>
      </c>
      <c r="AT798">
        <v>0</v>
      </c>
      <c r="AU798">
        <v>100</v>
      </c>
      <c r="AV798">
        <v>100</v>
      </c>
      <c r="AW798">
        <v>0</v>
      </c>
      <c r="AX798">
        <v>0</v>
      </c>
      <c r="AY798">
        <v>0</v>
      </c>
      <c r="BB798">
        <v>0</v>
      </c>
      <c r="BC798">
        <v>0</v>
      </c>
      <c r="BD798">
        <v>0</v>
      </c>
    </row>
    <row r="799" spans="1:56" hidden="1">
      <c r="A799" t="s">
        <v>620</v>
      </c>
      <c r="B799" t="s">
        <v>1917</v>
      </c>
      <c r="C799" t="s">
        <v>967</v>
      </c>
      <c r="D799" s="88" t="s">
        <v>937</v>
      </c>
      <c r="F799">
        <v>1</v>
      </c>
      <c r="G799">
        <v>1.93</v>
      </c>
      <c r="H799" s="81" t="s">
        <v>3311</v>
      </c>
      <c r="I799" s="81"/>
      <c r="J799" s="91">
        <v>1.93</v>
      </c>
      <c r="L799" s="78">
        <f>VLOOKUP(A799,Feuil2!$A$2:$BN$2000,66,FALSE)</f>
        <v>1.5</v>
      </c>
      <c r="M799">
        <v>1.5025907000000001</v>
      </c>
      <c r="N799">
        <f t="shared" si="44"/>
        <v>-2.5907000000000568E-3</v>
      </c>
      <c r="O799" s="45">
        <v>1.5</v>
      </c>
      <c r="P799">
        <v>2.9</v>
      </c>
      <c r="Q799" s="83">
        <f t="shared" si="47"/>
        <v>2.895</v>
      </c>
      <c r="R799">
        <v>3.48</v>
      </c>
      <c r="S799" s="45">
        <f t="shared" si="45"/>
        <v>3.4739999999999998</v>
      </c>
      <c r="AF799">
        <v>1</v>
      </c>
      <c r="AG799">
        <v>469</v>
      </c>
      <c r="AO799">
        <v>0</v>
      </c>
      <c r="AP799">
        <v>0</v>
      </c>
      <c r="AS799">
        <v>0</v>
      </c>
      <c r="AT799">
        <v>0</v>
      </c>
      <c r="AU799">
        <v>100</v>
      </c>
      <c r="AV799">
        <v>100</v>
      </c>
      <c r="AW799">
        <v>0</v>
      </c>
      <c r="AX799">
        <v>0</v>
      </c>
      <c r="AY799">
        <v>0</v>
      </c>
      <c r="BB799">
        <v>0</v>
      </c>
      <c r="BC799">
        <v>0</v>
      </c>
      <c r="BD799">
        <v>0</v>
      </c>
    </row>
    <row r="800" spans="1:56" hidden="1">
      <c r="A800" t="s">
        <v>610</v>
      </c>
      <c r="B800" t="s">
        <v>1919</v>
      </c>
      <c r="C800" t="s">
        <v>967</v>
      </c>
      <c r="D800" s="88" t="s">
        <v>937</v>
      </c>
      <c r="F800">
        <v>1</v>
      </c>
      <c r="G800">
        <v>1.141</v>
      </c>
      <c r="H800" s="81" t="s">
        <v>3311</v>
      </c>
      <c r="I800" s="81"/>
      <c r="J800" s="91">
        <v>1.141</v>
      </c>
      <c r="L800" s="78">
        <f>VLOOKUP(A800,Feuil2!$A$2:$BN$2000,66,FALSE)</f>
        <v>2</v>
      </c>
      <c r="M800">
        <v>1.9982472</v>
      </c>
      <c r="N800">
        <f t="shared" si="44"/>
        <v>1.7527999999999988E-3</v>
      </c>
      <c r="O800" s="45">
        <v>1.5</v>
      </c>
      <c r="P800">
        <v>2.2799999999999998</v>
      </c>
      <c r="Q800" s="83">
        <f t="shared" si="47"/>
        <v>1.7115</v>
      </c>
      <c r="R800">
        <v>2.7360000000000002</v>
      </c>
      <c r="S800" s="45">
        <f t="shared" si="45"/>
        <v>2.0537999999999998</v>
      </c>
      <c r="AF800">
        <v>1</v>
      </c>
      <c r="AG800">
        <v>513</v>
      </c>
      <c r="AO800">
        <v>0</v>
      </c>
      <c r="AP800">
        <v>0</v>
      </c>
      <c r="AS800">
        <v>0</v>
      </c>
      <c r="AT800">
        <v>0</v>
      </c>
      <c r="AU800">
        <v>100</v>
      </c>
      <c r="AV800">
        <v>100</v>
      </c>
      <c r="AW800">
        <v>0</v>
      </c>
      <c r="AX800">
        <v>0</v>
      </c>
      <c r="AY800">
        <v>0</v>
      </c>
      <c r="BB800">
        <v>0</v>
      </c>
      <c r="BC800">
        <v>0</v>
      </c>
      <c r="BD800">
        <v>0</v>
      </c>
    </row>
    <row r="801" spans="1:56" hidden="1">
      <c r="A801" t="s">
        <v>612</v>
      </c>
      <c r="B801" t="s">
        <v>1921</v>
      </c>
      <c r="C801" t="s">
        <v>967</v>
      </c>
      <c r="D801" s="88" t="s">
        <v>937</v>
      </c>
      <c r="F801">
        <v>1</v>
      </c>
      <c r="G801">
        <v>1.5640000000000001</v>
      </c>
      <c r="H801" s="81" t="s">
        <v>3311</v>
      </c>
      <c r="I801" s="81"/>
      <c r="J801" s="91">
        <v>1.5640000000000001</v>
      </c>
      <c r="L801" s="78">
        <f>VLOOKUP(A801,Feuil2!$A$2:$BN$2000,66,FALSE)</f>
        <v>1.5</v>
      </c>
      <c r="M801">
        <v>1.5345268999999999</v>
      </c>
      <c r="N801">
        <f t="shared" si="44"/>
        <v>-3.4526899999999916E-2</v>
      </c>
      <c r="O801" s="45">
        <v>1.5</v>
      </c>
      <c r="P801">
        <v>2.4</v>
      </c>
      <c r="Q801" s="83">
        <f t="shared" si="47"/>
        <v>2.3460000000000001</v>
      </c>
      <c r="R801">
        <v>2.88</v>
      </c>
      <c r="S801" s="45">
        <f t="shared" si="45"/>
        <v>2.8151999999999999</v>
      </c>
      <c r="AF801">
        <v>1</v>
      </c>
      <c r="AG801">
        <v>512</v>
      </c>
      <c r="AO801">
        <v>0</v>
      </c>
      <c r="AP801">
        <v>0</v>
      </c>
      <c r="AS801">
        <v>0</v>
      </c>
      <c r="AT801">
        <v>0</v>
      </c>
      <c r="AU801">
        <v>100</v>
      </c>
      <c r="AV801">
        <v>100</v>
      </c>
      <c r="AW801">
        <v>0</v>
      </c>
      <c r="AX801">
        <v>0</v>
      </c>
      <c r="AY801">
        <v>0</v>
      </c>
      <c r="BB801">
        <v>0</v>
      </c>
      <c r="BC801">
        <v>0</v>
      </c>
      <c r="BD801">
        <v>0</v>
      </c>
    </row>
    <row r="802" spans="1:56" hidden="1">
      <c r="A802" t="s">
        <v>614</v>
      </c>
      <c r="B802" t="s">
        <v>1923</v>
      </c>
      <c r="C802" t="s">
        <v>967</v>
      </c>
      <c r="D802" s="88" t="s">
        <v>937</v>
      </c>
      <c r="F802">
        <v>1</v>
      </c>
      <c r="G802">
        <v>1.413</v>
      </c>
      <c r="H802" s="81" t="s">
        <v>3311</v>
      </c>
      <c r="I802" s="81"/>
      <c r="J802" s="91">
        <v>1.413</v>
      </c>
      <c r="L802" s="78">
        <f>VLOOKUP(A802,Feuil2!$A$2:$BN$2000,66,FALSE)</f>
        <v>2</v>
      </c>
      <c r="M802">
        <v>2.0028309000000002</v>
      </c>
      <c r="N802">
        <f t="shared" si="44"/>
        <v>-2.8309000000001916E-3</v>
      </c>
      <c r="O802" s="45">
        <v>1.5</v>
      </c>
      <c r="P802">
        <v>2.83</v>
      </c>
      <c r="Q802" s="83">
        <f t="shared" si="47"/>
        <v>2.1194999999999999</v>
      </c>
      <c r="R802">
        <v>3.4</v>
      </c>
      <c r="S802" s="45">
        <f t="shared" si="45"/>
        <v>2.5433999999999997</v>
      </c>
      <c r="AF802">
        <v>1</v>
      </c>
      <c r="AG802">
        <v>466</v>
      </c>
      <c r="AO802">
        <v>0</v>
      </c>
      <c r="AP802">
        <v>0</v>
      </c>
      <c r="AS802">
        <v>0</v>
      </c>
      <c r="AT802">
        <v>0</v>
      </c>
      <c r="AU802">
        <v>100</v>
      </c>
      <c r="AV802">
        <v>100</v>
      </c>
      <c r="AW802">
        <v>0</v>
      </c>
      <c r="AX802">
        <v>0</v>
      </c>
      <c r="AY802">
        <v>0</v>
      </c>
      <c r="BB802">
        <v>0</v>
      </c>
      <c r="BC802">
        <v>0</v>
      </c>
      <c r="BD802">
        <v>0</v>
      </c>
    </row>
    <row r="803" spans="1:56" hidden="1">
      <c r="A803" t="s">
        <v>622</v>
      </c>
      <c r="B803" t="s">
        <v>1925</v>
      </c>
      <c r="C803" t="s">
        <v>967</v>
      </c>
      <c r="D803" s="88" t="s">
        <v>937</v>
      </c>
      <c r="F803">
        <v>1</v>
      </c>
      <c r="G803">
        <v>2.0169999999999999</v>
      </c>
      <c r="H803" s="81" t="s">
        <v>3311</v>
      </c>
      <c r="I803" s="81"/>
      <c r="J803" s="91">
        <v>2.0169999999999999</v>
      </c>
      <c r="L803" s="78">
        <f>VLOOKUP(A803,Feuil2!$A$2:$BN$2000,66,FALSE)</f>
        <v>1.5</v>
      </c>
      <c r="M803">
        <v>1.8294497000000001</v>
      </c>
      <c r="N803">
        <f t="shared" si="44"/>
        <v>-0.32944970000000007</v>
      </c>
      <c r="O803" s="45">
        <v>1.5</v>
      </c>
      <c r="P803">
        <v>3.69</v>
      </c>
      <c r="Q803" s="83">
        <f t="shared" si="47"/>
        <v>3.0255000000000001</v>
      </c>
      <c r="R803">
        <v>4.43</v>
      </c>
      <c r="S803" s="45">
        <f t="shared" si="45"/>
        <v>3.6305999999999998</v>
      </c>
      <c r="AF803">
        <v>1</v>
      </c>
      <c r="AG803">
        <v>522</v>
      </c>
      <c r="AO803">
        <v>0</v>
      </c>
      <c r="AP803">
        <v>0</v>
      </c>
      <c r="AS803">
        <v>0</v>
      </c>
      <c r="AT803">
        <v>0</v>
      </c>
      <c r="AU803">
        <v>100</v>
      </c>
      <c r="AV803">
        <v>100</v>
      </c>
      <c r="AW803">
        <v>0</v>
      </c>
      <c r="AX803">
        <v>0</v>
      </c>
      <c r="AY803">
        <v>0</v>
      </c>
      <c r="BB803">
        <v>0</v>
      </c>
      <c r="BC803">
        <v>0</v>
      </c>
      <c r="BD803">
        <v>0</v>
      </c>
    </row>
    <row r="804" spans="1:56" hidden="1">
      <c r="A804" t="s">
        <v>618</v>
      </c>
      <c r="B804" t="s">
        <v>1927</v>
      </c>
      <c r="C804" t="s">
        <v>967</v>
      </c>
      <c r="D804" s="88" t="s">
        <v>937</v>
      </c>
      <c r="F804">
        <v>1</v>
      </c>
      <c r="G804">
        <v>2.4039999999999999</v>
      </c>
      <c r="H804" s="81" t="s">
        <v>3311</v>
      </c>
      <c r="I804" s="81"/>
      <c r="J804" s="91">
        <v>2.4039999999999999</v>
      </c>
      <c r="L804" s="78">
        <f>VLOOKUP(A804,Feuil2!$A$2:$BN$2000,66,FALSE)</f>
        <v>1.5</v>
      </c>
      <c r="M804">
        <v>1.5016639000000001</v>
      </c>
      <c r="N804">
        <f t="shared" si="44"/>
        <v>-1.6639000000000514E-3</v>
      </c>
      <c r="O804" s="45">
        <v>1.5</v>
      </c>
      <c r="P804">
        <v>3.61</v>
      </c>
      <c r="Q804" s="83">
        <f t="shared" si="47"/>
        <v>3.6059999999999999</v>
      </c>
      <c r="R804">
        <v>4.33</v>
      </c>
      <c r="S804" s="45">
        <f t="shared" si="45"/>
        <v>4.3271999999999995</v>
      </c>
      <c r="AF804">
        <v>1</v>
      </c>
      <c r="AG804">
        <v>523</v>
      </c>
      <c r="AO804">
        <v>0</v>
      </c>
      <c r="AP804">
        <v>0</v>
      </c>
      <c r="AS804">
        <v>0</v>
      </c>
      <c r="AT804">
        <v>0</v>
      </c>
      <c r="AU804">
        <v>100</v>
      </c>
      <c r="AV804">
        <v>100</v>
      </c>
      <c r="AW804">
        <v>0</v>
      </c>
      <c r="AX804">
        <v>0</v>
      </c>
      <c r="AY804">
        <v>0</v>
      </c>
      <c r="BB804">
        <v>0</v>
      </c>
      <c r="BC804">
        <v>0</v>
      </c>
      <c r="BD804">
        <v>0</v>
      </c>
    </row>
    <row r="805" spans="1:56" hidden="1">
      <c r="A805" t="s">
        <v>2404</v>
      </c>
      <c r="B805" t="s">
        <v>2405</v>
      </c>
      <c r="C805" t="s">
        <v>967</v>
      </c>
      <c r="D805" s="88" t="s">
        <v>937</v>
      </c>
      <c r="E805" t="s">
        <v>931</v>
      </c>
      <c r="F805">
        <v>1</v>
      </c>
      <c r="G805">
        <v>0.31</v>
      </c>
      <c r="H805" s="81" t="s">
        <v>3311</v>
      </c>
      <c r="I805" s="81"/>
      <c r="J805" s="91">
        <v>0.31</v>
      </c>
      <c r="L805" s="78">
        <f>VLOOKUP(A805,Feuil2!$A$2:$BN$2000,66,FALSE)</f>
        <v>1.5</v>
      </c>
      <c r="M805">
        <v>1.5161290000000001</v>
      </c>
      <c r="N805">
        <f t="shared" si="44"/>
        <v>-1.612900000000006E-2</v>
      </c>
      <c r="O805" s="45">
        <v>1.55</v>
      </c>
      <c r="P805">
        <v>0.47</v>
      </c>
      <c r="Q805" s="83">
        <f t="shared" si="47"/>
        <v>0.48049999999999998</v>
      </c>
      <c r="R805">
        <v>0.56000000000000005</v>
      </c>
      <c r="S805" s="45">
        <f t="shared" si="45"/>
        <v>0.5766</v>
      </c>
      <c r="AF805">
        <v>1</v>
      </c>
      <c r="AO805">
        <v>0</v>
      </c>
      <c r="AP805">
        <v>0</v>
      </c>
      <c r="AS805">
        <v>0</v>
      </c>
      <c r="AT805">
        <v>0</v>
      </c>
      <c r="AU805">
        <v>100</v>
      </c>
      <c r="AV805">
        <v>100</v>
      </c>
      <c r="AW805">
        <v>0</v>
      </c>
      <c r="AX805">
        <v>0</v>
      </c>
      <c r="AY805">
        <v>0</v>
      </c>
      <c r="BB805">
        <v>0</v>
      </c>
      <c r="BC805">
        <v>0</v>
      </c>
      <c r="BD805">
        <v>0</v>
      </c>
    </row>
    <row r="806" spans="1:56" hidden="1">
      <c r="A806" t="s">
        <v>725</v>
      </c>
      <c r="B806" t="s">
        <v>2435</v>
      </c>
      <c r="C806" t="s">
        <v>967</v>
      </c>
      <c r="D806" s="88" t="s">
        <v>937</v>
      </c>
      <c r="E806" t="s">
        <v>1515</v>
      </c>
      <c r="F806">
        <v>0.04</v>
      </c>
      <c r="G806">
        <v>5.8650000000000002</v>
      </c>
      <c r="H806" s="81" t="s">
        <v>3311</v>
      </c>
      <c r="I806" s="81"/>
      <c r="J806" s="91">
        <v>5.8650000000000002</v>
      </c>
      <c r="L806" s="78">
        <f>VLOOKUP(A806,Feuil2!$A$2:$BN$2000,66,FALSE)</f>
        <v>35</v>
      </c>
      <c r="M806">
        <v>1.4000341000000001</v>
      </c>
      <c r="N806">
        <f t="shared" si="44"/>
        <v>33.599965900000001</v>
      </c>
      <c r="O806" s="45">
        <f>1.5*25</f>
        <v>37.5</v>
      </c>
      <c r="P806">
        <v>205.28</v>
      </c>
      <c r="Q806" s="83">
        <f t="shared" si="47"/>
        <v>219.9375</v>
      </c>
      <c r="R806">
        <v>246.33600000000001</v>
      </c>
      <c r="S806" s="45">
        <f t="shared" si="45"/>
        <v>263.92500000000001</v>
      </c>
      <c r="AF806">
        <v>1</v>
      </c>
      <c r="AO806">
        <v>0</v>
      </c>
      <c r="AP806">
        <v>0</v>
      </c>
      <c r="AS806">
        <v>0</v>
      </c>
      <c r="AT806">
        <v>0</v>
      </c>
      <c r="AU806">
        <v>100</v>
      </c>
      <c r="AV806">
        <v>100</v>
      </c>
      <c r="AW806">
        <v>0</v>
      </c>
      <c r="AX806">
        <v>0</v>
      </c>
      <c r="AY806">
        <v>0</v>
      </c>
      <c r="BB806">
        <v>0</v>
      </c>
      <c r="BC806">
        <v>0</v>
      </c>
      <c r="BD806">
        <v>0</v>
      </c>
    </row>
    <row r="807" spans="1:56" hidden="1">
      <c r="A807" t="s">
        <v>727</v>
      </c>
      <c r="B807" t="s">
        <v>2436</v>
      </c>
      <c r="C807" t="s">
        <v>967</v>
      </c>
      <c r="D807" s="88" t="s">
        <v>937</v>
      </c>
      <c r="E807" t="s">
        <v>1515</v>
      </c>
      <c r="F807">
        <v>0.02</v>
      </c>
      <c r="G807">
        <v>5.8650000000000002</v>
      </c>
      <c r="H807" s="81" t="s">
        <v>3311</v>
      </c>
      <c r="I807" s="81"/>
      <c r="J807" s="91">
        <v>5.8650000000000002</v>
      </c>
      <c r="L807" s="78">
        <f>VLOOKUP(A807,Feuil2!$A$2:$BN$2000,66,FALSE)</f>
        <v>70</v>
      </c>
      <c r="M807">
        <v>1.4</v>
      </c>
      <c r="N807">
        <f t="shared" si="44"/>
        <v>68.599999999999994</v>
      </c>
      <c r="O807" s="45">
        <f>1.5*50</f>
        <v>75</v>
      </c>
      <c r="P807">
        <v>410.55</v>
      </c>
      <c r="Q807" s="83">
        <f t="shared" si="47"/>
        <v>439.875</v>
      </c>
      <c r="R807">
        <v>492.66</v>
      </c>
      <c r="S807" s="45">
        <f t="shared" si="45"/>
        <v>527.85</v>
      </c>
      <c r="AF807">
        <v>1</v>
      </c>
      <c r="AO807">
        <v>0</v>
      </c>
      <c r="AP807">
        <v>0</v>
      </c>
      <c r="AS807">
        <v>0</v>
      </c>
      <c r="AT807">
        <v>0</v>
      </c>
      <c r="AU807">
        <v>100</v>
      </c>
      <c r="AV807">
        <v>100</v>
      </c>
      <c r="AW807">
        <v>0</v>
      </c>
      <c r="AX807">
        <v>0</v>
      </c>
      <c r="AY807">
        <v>0</v>
      </c>
      <c r="BB807">
        <v>0</v>
      </c>
      <c r="BC807">
        <v>0</v>
      </c>
      <c r="BD807">
        <v>0</v>
      </c>
    </row>
    <row r="808" spans="1:56" hidden="1">
      <c r="A808" t="s">
        <v>668</v>
      </c>
      <c r="B808" t="s">
        <v>669</v>
      </c>
      <c r="C808" t="s">
        <v>967</v>
      </c>
      <c r="D808" s="88" t="s">
        <v>937</v>
      </c>
      <c r="F808">
        <v>1</v>
      </c>
      <c r="G808">
        <v>3.3490000000000002</v>
      </c>
      <c r="H808" s="81" t="s">
        <v>3311</v>
      </c>
      <c r="I808" s="81"/>
      <c r="J808" s="91">
        <v>3.3490000000000002</v>
      </c>
      <c r="L808" s="78">
        <f>VLOOKUP(A808,Feuil2!$A$2:$BN$2000,66,FALSE)</f>
        <v>1.5</v>
      </c>
      <c r="M808">
        <v>1.4989549</v>
      </c>
      <c r="N808">
        <f t="shared" si="44"/>
        <v>1.045100000000021E-3</v>
      </c>
      <c r="O808" s="45">
        <v>1.5</v>
      </c>
      <c r="P808">
        <v>5.0199999999999996</v>
      </c>
      <c r="Q808" s="83">
        <f t="shared" si="47"/>
        <v>5.0235000000000003</v>
      </c>
      <c r="R808">
        <v>6.024</v>
      </c>
      <c r="S808" s="45">
        <f t="shared" si="45"/>
        <v>6.0282</v>
      </c>
      <c r="AF808">
        <v>1</v>
      </c>
      <c r="AO808">
        <v>0</v>
      </c>
      <c r="AP808">
        <v>0</v>
      </c>
      <c r="AS808">
        <v>0</v>
      </c>
      <c r="AT808">
        <v>0</v>
      </c>
      <c r="AU808">
        <v>100</v>
      </c>
      <c r="AV808">
        <v>100</v>
      </c>
      <c r="AW808">
        <v>0</v>
      </c>
      <c r="AX808">
        <v>0</v>
      </c>
      <c r="AY808">
        <v>0</v>
      </c>
      <c r="BB808">
        <v>0</v>
      </c>
      <c r="BC808">
        <v>0</v>
      </c>
      <c r="BD808">
        <v>0</v>
      </c>
    </row>
    <row r="809" spans="1:56" hidden="1">
      <c r="A809" t="s">
        <v>2569</v>
      </c>
      <c r="B809" t="s">
        <v>2570</v>
      </c>
      <c r="C809" t="s">
        <v>967</v>
      </c>
      <c r="D809" s="88" t="s">
        <v>937</v>
      </c>
      <c r="E809" t="s">
        <v>931</v>
      </c>
      <c r="F809">
        <v>1</v>
      </c>
      <c r="G809">
        <v>0.78</v>
      </c>
      <c r="H809" s="81" t="s">
        <v>3311</v>
      </c>
      <c r="I809" s="81"/>
      <c r="J809" s="91">
        <v>0.78</v>
      </c>
      <c r="L809" s="78">
        <f>VLOOKUP(A809,Feuil2!$A$2:$BN$2000,66,FALSE)</f>
        <v>0</v>
      </c>
      <c r="M809">
        <v>19.858974400000001</v>
      </c>
      <c r="N809">
        <f t="shared" si="44"/>
        <v>-19.858974400000001</v>
      </c>
      <c r="O809" s="45">
        <v>20</v>
      </c>
      <c r="P809">
        <v>15.49</v>
      </c>
      <c r="Q809" s="83">
        <f t="shared" si="47"/>
        <v>15.600000000000001</v>
      </c>
      <c r="R809">
        <v>18.588000000000001</v>
      </c>
      <c r="S809" s="45">
        <f t="shared" si="45"/>
        <v>18.720000000000002</v>
      </c>
      <c r="AF809">
        <v>1</v>
      </c>
      <c r="AO809">
        <v>0</v>
      </c>
      <c r="AP809">
        <v>0</v>
      </c>
      <c r="AS809">
        <v>0</v>
      </c>
      <c r="AT809">
        <v>0</v>
      </c>
      <c r="AU809">
        <v>100</v>
      </c>
      <c r="AV809">
        <v>100</v>
      </c>
      <c r="AW809">
        <v>0</v>
      </c>
      <c r="AX809">
        <v>0</v>
      </c>
      <c r="AY809">
        <v>0</v>
      </c>
      <c r="BB809">
        <v>0</v>
      </c>
      <c r="BC809">
        <v>0</v>
      </c>
      <c r="BD809">
        <v>0</v>
      </c>
    </row>
    <row r="810" spans="1:56" hidden="1">
      <c r="A810" t="s">
        <v>2776</v>
      </c>
      <c r="B810" t="s">
        <v>2777</v>
      </c>
      <c r="C810" t="s">
        <v>967</v>
      </c>
      <c r="D810" s="88" t="s">
        <v>937</v>
      </c>
      <c r="F810">
        <v>1</v>
      </c>
      <c r="G810">
        <v>0</v>
      </c>
      <c r="H810" s="81" t="s">
        <v>3311</v>
      </c>
      <c r="I810" s="81"/>
      <c r="J810" s="91"/>
      <c r="L810" s="78" t="e">
        <f>VLOOKUP(A810,Feuil2!$A$2:$BN$2000,66,FALSE)</f>
        <v>#N/A</v>
      </c>
      <c r="M810">
        <v>0</v>
      </c>
      <c r="N810" t="e">
        <f t="shared" si="44"/>
        <v>#N/A</v>
      </c>
      <c r="P810">
        <v>15.49</v>
      </c>
      <c r="Q810" s="83">
        <f t="shared" si="47"/>
        <v>0</v>
      </c>
      <c r="R810">
        <v>18.588000000000001</v>
      </c>
      <c r="S810" s="45">
        <f t="shared" si="45"/>
        <v>0</v>
      </c>
      <c r="AF810">
        <v>1</v>
      </c>
      <c r="AO810">
        <v>0</v>
      </c>
      <c r="AP810">
        <v>0</v>
      </c>
      <c r="AS810">
        <v>0</v>
      </c>
      <c r="AT810">
        <v>0</v>
      </c>
      <c r="AU810">
        <v>100</v>
      </c>
      <c r="AV810">
        <v>100</v>
      </c>
      <c r="AW810">
        <v>0</v>
      </c>
      <c r="AX810">
        <v>0</v>
      </c>
      <c r="AY810">
        <v>0</v>
      </c>
      <c r="BB810">
        <v>0</v>
      </c>
      <c r="BC810">
        <v>0</v>
      </c>
      <c r="BD810">
        <v>0</v>
      </c>
    </row>
    <row r="811" spans="1:56" hidden="1">
      <c r="A811" t="s">
        <v>650</v>
      </c>
      <c r="B811" t="s">
        <v>2047</v>
      </c>
      <c r="C811" t="s">
        <v>2048</v>
      </c>
      <c r="D811" s="88" t="s">
        <v>937</v>
      </c>
      <c r="E811" t="s">
        <v>2050</v>
      </c>
      <c r="F811">
        <v>1</v>
      </c>
      <c r="G811">
        <v>7.4</v>
      </c>
      <c r="H811" s="81" t="s">
        <v>3311</v>
      </c>
      <c r="I811" s="81"/>
      <c r="J811" s="91">
        <v>7.4</v>
      </c>
      <c r="L811" s="78">
        <f>VLOOKUP(A811,Feuil2!$A$2:$BN$2000,66,FALSE)</f>
        <v>1.25</v>
      </c>
      <c r="M811">
        <v>1.25</v>
      </c>
      <c r="N811">
        <f t="shared" si="44"/>
        <v>0</v>
      </c>
      <c r="O811" s="45">
        <v>1.5</v>
      </c>
      <c r="P811">
        <v>9.25</v>
      </c>
      <c r="Q811" s="83">
        <f t="shared" si="47"/>
        <v>11.100000000000001</v>
      </c>
      <c r="R811">
        <v>11.1</v>
      </c>
      <c r="S811" s="45">
        <f t="shared" si="45"/>
        <v>13.320000000000002</v>
      </c>
      <c r="AF811">
        <v>1</v>
      </c>
      <c r="AG811">
        <v>549</v>
      </c>
      <c r="AO811">
        <v>0</v>
      </c>
      <c r="AP811">
        <v>0</v>
      </c>
      <c r="AS811">
        <v>0</v>
      </c>
      <c r="AT811">
        <v>0</v>
      </c>
      <c r="AU811">
        <v>100</v>
      </c>
      <c r="AV811">
        <v>100</v>
      </c>
      <c r="AW811">
        <v>0</v>
      </c>
      <c r="AX811">
        <v>0</v>
      </c>
      <c r="AY811">
        <v>0</v>
      </c>
      <c r="BB811">
        <v>0</v>
      </c>
      <c r="BC811">
        <v>0</v>
      </c>
      <c r="BD811">
        <v>0</v>
      </c>
    </row>
    <row r="812" spans="1:56" hidden="1">
      <c r="A812" t="s">
        <v>646</v>
      </c>
      <c r="B812" t="s">
        <v>647</v>
      </c>
      <c r="C812" t="s">
        <v>2048</v>
      </c>
      <c r="D812" s="88" t="s">
        <v>937</v>
      </c>
      <c r="E812" t="s">
        <v>931</v>
      </c>
      <c r="F812">
        <v>1</v>
      </c>
      <c r="G812">
        <v>8.77</v>
      </c>
      <c r="H812" s="81" t="s">
        <v>3311</v>
      </c>
      <c r="I812" s="81"/>
      <c r="J812" s="91">
        <v>8.77</v>
      </c>
      <c r="L812" s="78">
        <f>VLOOKUP(A812,Feuil2!$A$2:$BN$2000,66,FALSE)</f>
        <v>1.5</v>
      </c>
      <c r="M812">
        <v>1.5803877</v>
      </c>
      <c r="N812">
        <f t="shared" si="44"/>
        <v>-8.0387699999999951E-2</v>
      </c>
      <c r="O812" s="45">
        <v>1.6</v>
      </c>
      <c r="P812">
        <v>13.86</v>
      </c>
      <c r="Q812" s="83">
        <f t="shared" si="47"/>
        <v>14.032</v>
      </c>
      <c r="R812">
        <v>16.63</v>
      </c>
      <c r="S812" s="45">
        <f t="shared" si="45"/>
        <v>16.8384</v>
      </c>
      <c r="AF812">
        <v>1</v>
      </c>
      <c r="AG812">
        <v>550</v>
      </c>
      <c r="AO812">
        <v>0</v>
      </c>
      <c r="AP812">
        <v>0</v>
      </c>
      <c r="AS812">
        <v>0</v>
      </c>
      <c r="AT812">
        <v>0</v>
      </c>
      <c r="AU812">
        <v>100</v>
      </c>
      <c r="AV812">
        <v>100</v>
      </c>
      <c r="AW812">
        <v>0</v>
      </c>
      <c r="AX812">
        <v>0</v>
      </c>
      <c r="AY812">
        <v>0</v>
      </c>
      <c r="BB812">
        <v>0</v>
      </c>
      <c r="BC812">
        <v>0</v>
      </c>
      <c r="BD812">
        <v>0</v>
      </c>
    </row>
    <row r="813" spans="1:56" hidden="1">
      <c r="A813" t="s">
        <v>648</v>
      </c>
      <c r="B813" t="s">
        <v>2053</v>
      </c>
      <c r="C813" t="s">
        <v>2048</v>
      </c>
      <c r="D813" s="88" t="s">
        <v>937</v>
      </c>
      <c r="E813" t="s">
        <v>931</v>
      </c>
      <c r="F813">
        <v>1.8</v>
      </c>
      <c r="G813">
        <v>8.26</v>
      </c>
      <c r="H813" s="81" t="s">
        <v>3311</v>
      </c>
      <c r="I813" s="81"/>
      <c r="J813" s="91">
        <v>8.26</v>
      </c>
      <c r="L813" s="78">
        <f>VLOOKUP(A813,Feuil2!$A$2:$BN$2000,66,FALSE)</f>
        <v>1.5</v>
      </c>
      <c r="M813">
        <v>3.5694914999999998</v>
      </c>
      <c r="N813">
        <f t="shared" si="44"/>
        <v>-2.0694914999999998</v>
      </c>
      <c r="O813" s="45">
        <v>1.5</v>
      </c>
      <c r="P813">
        <v>16.38</v>
      </c>
      <c r="Q813" s="83">
        <f t="shared" si="47"/>
        <v>12.39</v>
      </c>
      <c r="R813">
        <v>19.66</v>
      </c>
      <c r="S813" s="45">
        <f t="shared" si="45"/>
        <v>14.868</v>
      </c>
      <c r="AF813">
        <v>1</v>
      </c>
      <c r="AG813">
        <v>551</v>
      </c>
      <c r="AO813">
        <v>0</v>
      </c>
      <c r="AP813">
        <v>0</v>
      </c>
      <c r="AS813">
        <v>0</v>
      </c>
      <c r="AT813">
        <v>0</v>
      </c>
      <c r="AU813">
        <v>100</v>
      </c>
      <c r="AV813">
        <v>100</v>
      </c>
      <c r="AW813">
        <v>0</v>
      </c>
      <c r="AX813">
        <v>0</v>
      </c>
      <c r="AY813">
        <v>0</v>
      </c>
      <c r="BB813">
        <v>0</v>
      </c>
      <c r="BC813">
        <v>0</v>
      </c>
      <c r="BD813">
        <v>0</v>
      </c>
    </row>
    <row r="814" spans="1:56" hidden="1">
      <c r="A814" t="s">
        <v>644</v>
      </c>
      <c r="B814" t="s">
        <v>645</v>
      </c>
      <c r="C814" t="s">
        <v>2048</v>
      </c>
      <c r="D814" s="88" t="s">
        <v>937</v>
      </c>
      <c r="E814" t="s">
        <v>931</v>
      </c>
      <c r="F814">
        <v>1</v>
      </c>
      <c r="G814">
        <v>20.239999999999998</v>
      </c>
      <c r="H814" s="81" t="s">
        <v>3311</v>
      </c>
      <c r="I814" s="81"/>
      <c r="J814" s="91">
        <v>20.239999999999998</v>
      </c>
      <c r="L814" s="78">
        <f>VLOOKUP(A814,Feuil2!$A$2:$BN$2000,66,FALSE)</f>
        <v>1.5</v>
      </c>
      <c r="M814">
        <v>1.5444663999999999</v>
      </c>
      <c r="N814">
        <f t="shared" si="44"/>
        <v>-4.4466399999999906E-2</v>
      </c>
      <c r="O814" s="45">
        <v>1.5</v>
      </c>
      <c r="P814">
        <v>31.26</v>
      </c>
      <c r="Q814" s="83">
        <f t="shared" si="47"/>
        <v>30.36</v>
      </c>
      <c r="R814">
        <v>37.51</v>
      </c>
      <c r="S814" s="45">
        <f t="shared" si="45"/>
        <v>36.431999999999995</v>
      </c>
      <c r="AF814">
        <v>1</v>
      </c>
      <c r="AG814">
        <v>552</v>
      </c>
      <c r="AO814">
        <v>0</v>
      </c>
      <c r="AP814">
        <v>0</v>
      </c>
      <c r="AS814">
        <v>0</v>
      </c>
      <c r="AT814">
        <v>0</v>
      </c>
      <c r="AU814">
        <v>100</v>
      </c>
      <c r="AV814">
        <v>100</v>
      </c>
      <c r="AW814">
        <v>0</v>
      </c>
      <c r="AX814">
        <v>0</v>
      </c>
      <c r="AY814">
        <v>0</v>
      </c>
      <c r="BB814">
        <v>0</v>
      </c>
      <c r="BC814">
        <v>0</v>
      </c>
      <c r="BD814">
        <v>0</v>
      </c>
    </row>
    <row r="815" spans="1:56" hidden="1">
      <c r="A815" t="s">
        <v>2323</v>
      </c>
      <c r="B815" t="s">
        <v>2324</v>
      </c>
      <c r="C815" t="s">
        <v>2048</v>
      </c>
      <c r="D815" s="88" t="s">
        <v>937</v>
      </c>
      <c r="E815" t="s">
        <v>2326</v>
      </c>
      <c r="F815">
        <v>1</v>
      </c>
      <c r="G815">
        <v>5.82</v>
      </c>
      <c r="H815" s="81" t="s">
        <v>3311</v>
      </c>
      <c r="I815" s="81"/>
      <c r="J815" s="91">
        <v>5.82</v>
      </c>
      <c r="L815" s="78">
        <f>VLOOKUP(A815,Feuil2!$A$2:$BN$2000,66,FALSE)</f>
        <v>1.25</v>
      </c>
      <c r="M815">
        <v>1.5</v>
      </c>
      <c r="N815">
        <f t="shared" si="44"/>
        <v>-0.25</v>
      </c>
      <c r="O815" s="45">
        <v>1.5</v>
      </c>
      <c r="P815">
        <v>8.73</v>
      </c>
      <c r="Q815" s="83">
        <f t="shared" si="47"/>
        <v>8.73</v>
      </c>
      <c r="R815">
        <v>10.48</v>
      </c>
      <c r="S815" s="45">
        <f t="shared" si="45"/>
        <v>10.476000000000001</v>
      </c>
      <c r="AF815">
        <v>1</v>
      </c>
      <c r="AO815">
        <v>0</v>
      </c>
      <c r="AP815">
        <v>0</v>
      </c>
      <c r="AS815">
        <v>0</v>
      </c>
      <c r="AT815">
        <v>0</v>
      </c>
      <c r="AU815">
        <v>100</v>
      </c>
      <c r="AV815">
        <v>100</v>
      </c>
      <c r="AW815">
        <v>0</v>
      </c>
      <c r="AX815">
        <v>0</v>
      </c>
      <c r="AY815">
        <v>0</v>
      </c>
      <c r="BB815">
        <v>0</v>
      </c>
      <c r="BC815">
        <v>0</v>
      </c>
      <c r="BD815">
        <v>0</v>
      </c>
    </row>
    <row r="816" spans="1:56" hidden="1">
      <c r="A816" t="s">
        <v>2327</v>
      </c>
      <c r="B816" t="s">
        <v>2328</v>
      </c>
      <c r="C816" t="s">
        <v>2048</v>
      </c>
      <c r="D816" s="88" t="s">
        <v>937</v>
      </c>
      <c r="E816" t="s">
        <v>931</v>
      </c>
      <c r="F816">
        <v>1</v>
      </c>
      <c r="G816">
        <v>12.41</v>
      </c>
      <c r="H816" s="81" t="s">
        <v>3311</v>
      </c>
      <c r="I816" s="81"/>
      <c r="J816" s="91">
        <v>12.41</v>
      </c>
      <c r="L816" s="78" t="e">
        <f>VLOOKUP(A816,Feuil2!$A$2:$BN$2000,66,FALSE)</f>
        <v>#N/A</v>
      </c>
      <c r="M816">
        <v>1.5004029000000001</v>
      </c>
      <c r="N816" t="e">
        <f t="shared" si="44"/>
        <v>#N/A</v>
      </c>
      <c r="O816" s="45">
        <v>1.5</v>
      </c>
      <c r="P816">
        <v>18.62</v>
      </c>
      <c r="Q816" s="83">
        <f t="shared" si="47"/>
        <v>18.615000000000002</v>
      </c>
      <c r="R816">
        <v>22.34</v>
      </c>
      <c r="S816" s="45">
        <f t="shared" si="45"/>
        <v>22.338000000000001</v>
      </c>
      <c r="AF816">
        <v>1</v>
      </c>
      <c r="AO816">
        <v>0</v>
      </c>
      <c r="AP816">
        <v>0</v>
      </c>
      <c r="AS816">
        <v>0</v>
      </c>
      <c r="AT816">
        <v>0</v>
      </c>
      <c r="AU816">
        <v>100</v>
      </c>
      <c r="AV816">
        <v>100</v>
      </c>
      <c r="AW816">
        <v>0</v>
      </c>
      <c r="AX816">
        <v>0</v>
      </c>
      <c r="AY816">
        <v>0</v>
      </c>
      <c r="BB816">
        <v>0</v>
      </c>
      <c r="BC816">
        <v>0</v>
      </c>
      <c r="BD816">
        <v>0</v>
      </c>
    </row>
    <row r="817" spans="1:57" hidden="1">
      <c r="A817" t="s">
        <v>2782</v>
      </c>
      <c r="B817" t="s">
        <v>2783</v>
      </c>
      <c r="C817" t="s">
        <v>2048</v>
      </c>
      <c r="D817" s="88" t="s">
        <v>937</v>
      </c>
      <c r="F817">
        <v>1</v>
      </c>
      <c r="G817">
        <v>0</v>
      </c>
      <c r="H817" s="81" t="s">
        <v>3311</v>
      </c>
      <c r="I817" s="81"/>
      <c r="J817" s="91">
        <v>0</v>
      </c>
      <c r="L817" s="78" t="e">
        <f>VLOOKUP(A817,Feuil2!$A$2:$BN$2000,66,FALSE)</f>
        <v>#N/A</v>
      </c>
      <c r="M817">
        <v>0</v>
      </c>
      <c r="N817" t="e">
        <f t="shared" si="44"/>
        <v>#N/A</v>
      </c>
      <c r="O817" s="45" t="e">
        <f>IF(L817=M817,L817,"")</f>
        <v>#N/A</v>
      </c>
      <c r="P817" s="34">
        <v>1510.8</v>
      </c>
      <c r="Q817" s="83" t="e">
        <f t="shared" si="47"/>
        <v>#N/A</v>
      </c>
      <c r="R817" s="34">
        <v>1812.96</v>
      </c>
      <c r="S817" s="45" t="e">
        <f t="shared" si="45"/>
        <v>#N/A</v>
      </c>
      <c r="AF817">
        <v>1</v>
      </c>
      <c r="AO817">
        <v>0</v>
      </c>
      <c r="AP817">
        <v>0</v>
      </c>
      <c r="AS817">
        <v>0</v>
      </c>
      <c r="AT817">
        <v>0</v>
      </c>
      <c r="AU817">
        <v>100</v>
      </c>
      <c r="AV817">
        <v>100</v>
      </c>
      <c r="AW817">
        <v>0</v>
      </c>
      <c r="AX817">
        <v>0</v>
      </c>
      <c r="AY817">
        <v>0</v>
      </c>
      <c r="BB817">
        <v>0</v>
      </c>
      <c r="BC817">
        <v>0</v>
      </c>
      <c r="BD817">
        <v>0</v>
      </c>
    </row>
    <row r="818" spans="1:57" hidden="1">
      <c r="A818" t="s">
        <v>2812</v>
      </c>
      <c r="B818" t="s">
        <v>2813</v>
      </c>
      <c r="C818" t="s">
        <v>2048</v>
      </c>
      <c r="D818" s="88" t="s">
        <v>937</v>
      </c>
      <c r="F818">
        <v>1</v>
      </c>
      <c r="G818">
        <v>0</v>
      </c>
      <c r="H818" s="81" t="s">
        <v>3311</v>
      </c>
      <c r="I818" s="81"/>
      <c r="J818" s="91">
        <v>0</v>
      </c>
      <c r="L818" s="78" t="e">
        <f>VLOOKUP(A818,Feuil2!$A$2:$BN$2000,66,FALSE)</f>
        <v>#N/A</v>
      </c>
      <c r="M818">
        <v>0</v>
      </c>
      <c r="N818" t="e">
        <f t="shared" si="44"/>
        <v>#N/A</v>
      </c>
      <c r="O818" s="45" t="e">
        <f>IF(L818=M818,L818,"")</f>
        <v>#N/A</v>
      </c>
      <c r="P818" s="34">
        <v>1260</v>
      </c>
      <c r="Q818" s="83" t="e">
        <f t="shared" si="47"/>
        <v>#N/A</v>
      </c>
      <c r="R818" s="34">
        <v>1512</v>
      </c>
      <c r="S818" s="45" t="e">
        <f t="shared" si="45"/>
        <v>#N/A</v>
      </c>
      <c r="AF818">
        <v>1</v>
      </c>
      <c r="AO818">
        <v>0</v>
      </c>
      <c r="AP818">
        <v>0</v>
      </c>
      <c r="AS818">
        <v>0</v>
      </c>
      <c r="AT818">
        <v>0</v>
      </c>
      <c r="AU818">
        <v>100</v>
      </c>
      <c r="AV818">
        <v>100</v>
      </c>
      <c r="AW818">
        <v>0</v>
      </c>
      <c r="AX818">
        <v>0</v>
      </c>
      <c r="AY818">
        <v>0</v>
      </c>
      <c r="BB818">
        <v>0</v>
      </c>
      <c r="BC818">
        <v>0</v>
      </c>
      <c r="BD818">
        <v>0</v>
      </c>
    </row>
    <row r="819" spans="1:57" hidden="1">
      <c r="A819" t="s">
        <v>422</v>
      </c>
      <c r="B819" t="s">
        <v>423</v>
      </c>
      <c r="C819" t="s">
        <v>1961</v>
      </c>
      <c r="D819" s="88" t="s">
        <v>937</v>
      </c>
      <c r="E819" t="s">
        <v>931</v>
      </c>
      <c r="F819">
        <v>1</v>
      </c>
      <c r="G819">
        <v>12.5</v>
      </c>
      <c r="H819" s="81" t="s">
        <v>3311</v>
      </c>
      <c r="I819" s="81"/>
      <c r="J819" s="91">
        <v>12.5</v>
      </c>
      <c r="L819" s="78">
        <f>VLOOKUP(A819,Feuil2!$A$2:$BN$2000,66,FALSE)</f>
        <v>1.75</v>
      </c>
      <c r="M819">
        <v>1.7504</v>
      </c>
      <c r="N819">
        <f t="shared" si="44"/>
        <v>-3.9999999999995595E-4</v>
      </c>
      <c r="O819" s="45">
        <v>1.75</v>
      </c>
      <c r="P819">
        <v>21.88</v>
      </c>
      <c r="Q819" s="83">
        <f t="shared" si="47"/>
        <v>21.875</v>
      </c>
      <c r="R819">
        <v>26.26</v>
      </c>
      <c r="S819" s="45">
        <f t="shared" si="45"/>
        <v>26.25</v>
      </c>
      <c r="AF819">
        <v>1</v>
      </c>
      <c r="AG819">
        <v>528</v>
      </c>
      <c r="AO819">
        <v>0</v>
      </c>
      <c r="AP819">
        <v>0</v>
      </c>
      <c r="AS819">
        <v>0</v>
      </c>
      <c r="AT819">
        <v>0</v>
      </c>
      <c r="AU819">
        <v>100</v>
      </c>
      <c r="AV819">
        <v>100</v>
      </c>
      <c r="AW819">
        <v>0</v>
      </c>
      <c r="AX819">
        <v>0</v>
      </c>
      <c r="AY819">
        <v>0</v>
      </c>
      <c r="BB819">
        <v>0</v>
      </c>
      <c r="BC819">
        <v>0</v>
      </c>
      <c r="BD819">
        <v>0</v>
      </c>
    </row>
    <row r="820" spans="1:57" hidden="1">
      <c r="A820" t="s">
        <v>420</v>
      </c>
      <c r="B820" t="s">
        <v>421</v>
      </c>
      <c r="C820" t="s">
        <v>1961</v>
      </c>
      <c r="D820" s="88" t="s">
        <v>937</v>
      </c>
      <c r="E820" t="s">
        <v>931</v>
      </c>
      <c r="F820">
        <v>1</v>
      </c>
      <c r="G820">
        <v>0.58299999999999996</v>
      </c>
      <c r="H820" s="81" t="s">
        <v>3311</v>
      </c>
      <c r="I820" s="81"/>
      <c r="J820" s="91">
        <v>0.58299999999999996</v>
      </c>
      <c r="L820" s="78">
        <f>VLOOKUP(A820,Feuil2!$A$2:$BN$2000,66,FALSE)</f>
        <v>2.5</v>
      </c>
      <c r="M820">
        <v>2.5042882</v>
      </c>
      <c r="N820">
        <f t="shared" si="44"/>
        <v>-4.2881999999999643E-3</v>
      </c>
      <c r="O820" s="45">
        <v>2.5</v>
      </c>
      <c r="P820">
        <v>1.46</v>
      </c>
      <c r="Q820" s="83">
        <f t="shared" si="47"/>
        <v>1.4575</v>
      </c>
      <c r="R820">
        <v>1.75</v>
      </c>
      <c r="S820" s="45">
        <f t="shared" si="45"/>
        <v>1.7489999999999999</v>
      </c>
      <c r="AF820">
        <v>1</v>
      </c>
      <c r="AG820">
        <v>527</v>
      </c>
      <c r="AO820">
        <v>0</v>
      </c>
      <c r="AP820">
        <v>0</v>
      </c>
      <c r="AS820">
        <v>0</v>
      </c>
      <c r="AT820">
        <v>0</v>
      </c>
      <c r="AU820">
        <v>100</v>
      </c>
      <c r="AV820">
        <v>100</v>
      </c>
      <c r="AW820">
        <v>0</v>
      </c>
      <c r="AX820">
        <v>0</v>
      </c>
      <c r="AY820">
        <v>0</v>
      </c>
      <c r="BB820">
        <v>0</v>
      </c>
      <c r="BC820">
        <v>0</v>
      </c>
      <c r="BD820">
        <v>0</v>
      </c>
    </row>
    <row r="821" spans="1:57" hidden="1">
      <c r="A821" s="3" t="s">
        <v>2391</v>
      </c>
      <c r="B821" t="s">
        <v>2392</v>
      </c>
      <c r="C821" t="s">
        <v>1660</v>
      </c>
      <c r="D821" s="88" t="s">
        <v>937</v>
      </c>
      <c r="E821" t="s">
        <v>931</v>
      </c>
      <c r="F821">
        <v>1</v>
      </c>
      <c r="G821">
        <v>0.36599999999999999</v>
      </c>
      <c r="H821" s="81"/>
      <c r="I821" s="81"/>
      <c r="J821" s="93">
        <f>G821</f>
        <v>0.36599999999999999</v>
      </c>
      <c r="L821" s="78">
        <f>VLOOKUP(A821,Feuil2!$A$2:$BN$2000,66,FALSE)</f>
        <v>1.5</v>
      </c>
      <c r="M821">
        <v>1.5027322000000001</v>
      </c>
      <c r="N821">
        <f t="shared" si="44"/>
        <v>-2.7322000000000735E-3</v>
      </c>
      <c r="O821" s="45">
        <v>1.5</v>
      </c>
      <c r="P821">
        <v>0.55000000000000004</v>
      </c>
      <c r="Q821" s="83">
        <f t="shared" si="47"/>
        <v>0.54899999999999993</v>
      </c>
      <c r="R821">
        <v>0.66</v>
      </c>
      <c r="S821" s="45">
        <f t="shared" si="45"/>
        <v>0.65879999999999994</v>
      </c>
      <c r="AF821">
        <v>1</v>
      </c>
      <c r="AO821">
        <v>0</v>
      </c>
      <c r="AP821">
        <v>0</v>
      </c>
      <c r="AS821">
        <v>0</v>
      </c>
      <c r="AT821">
        <v>0</v>
      </c>
      <c r="AU821">
        <v>100</v>
      </c>
      <c r="AV821">
        <v>100</v>
      </c>
      <c r="AW821">
        <v>0</v>
      </c>
      <c r="AX821">
        <v>0</v>
      </c>
      <c r="AY821">
        <v>0</v>
      </c>
      <c r="BB821">
        <v>0</v>
      </c>
      <c r="BC821">
        <v>0</v>
      </c>
      <c r="BD821">
        <v>0</v>
      </c>
    </row>
    <row r="822" spans="1:57" hidden="1">
      <c r="A822" s="3" t="s">
        <v>2394</v>
      </c>
      <c r="B822" t="s">
        <v>2395</v>
      </c>
      <c r="C822" t="s">
        <v>1660</v>
      </c>
      <c r="D822" s="88" t="s">
        <v>937</v>
      </c>
      <c r="E822" t="s">
        <v>931</v>
      </c>
      <c r="F822">
        <v>1</v>
      </c>
      <c r="G822">
        <v>1.0529999999999999</v>
      </c>
      <c r="H822" s="81"/>
      <c r="I822" s="81"/>
      <c r="J822" s="93">
        <f>G822</f>
        <v>1.0529999999999999</v>
      </c>
      <c r="L822" s="78">
        <f>VLOOKUP(A822,Feuil2!$A$2:$BN$2000,66,FALSE)</f>
        <v>1.5</v>
      </c>
      <c r="M822">
        <v>1.5004748000000001</v>
      </c>
      <c r="N822">
        <f t="shared" si="44"/>
        <v>-4.7480000000010847E-4</v>
      </c>
      <c r="O822" s="45">
        <v>1.5</v>
      </c>
      <c r="P822">
        <v>1.58</v>
      </c>
      <c r="Q822" s="83">
        <f t="shared" si="47"/>
        <v>1.5794999999999999</v>
      </c>
      <c r="R822">
        <v>1.9</v>
      </c>
      <c r="S822" s="45">
        <f t="shared" si="45"/>
        <v>1.8953999999999998</v>
      </c>
      <c r="AF822">
        <v>1</v>
      </c>
      <c r="AO822">
        <v>0</v>
      </c>
      <c r="AP822">
        <v>0</v>
      </c>
      <c r="AS822">
        <v>0</v>
      </c>
      <c r="AT822">
        <v>0</v>
      </c>
      <c r="AU822">
        <v>100</v>
      </c>
      <c r="AV822">
        <v>100</v>
      </c>
      <c r="AW822">
        <v>0</v>
      </c>
      <c r="AX822">
        <v>0</v>
      </c>
      <c r="AY822">
        <v>0</v>
      </c>
      <c r="BB822">
        <v>0</v>
      </c>
      <c r="BC822">
        <v>0</v>
      </c>
      <c r="BD822">
        <v>0</v>
      </c>
    </row>
    <row r="823" spans="1:57" hidden="1">
      <c r="A823" s="3" t="s">
        <v>664</v>
      </c>
      <c r="B823" t="s">
        <v>2396</v>
      </c>
      <c r="C823" t="s">
        <v>1660</v>
      </c>
      <c r="D823" s="88" t="s">
        <v>937</v>
      </c>
      <c r="F823">
        <v>1</v>
      </c>
      <c r="G823">
        <v>2.0019999999999998</v>
      </c>
      <c r="H823" s="81"/>
      <c r="I823" s="81"/>
      <c r="J823" s="93">
        <f>G823</f>
        <v>2.0019999999999998</v>
      </c>
      <c r="L823" s="78">
        <f>VLOOKUP(A823,Feuil2!$A$2:$BN$2000,66,FALSE)</f>
        <v>1.5</v>
      </c>
      <c r="M823">
        <v>1.5134865</v>
      </c>
      <c r="N823">
        <f t="shared" si="44"/>
        <v>-1.3486499999999957E-2</v>
      </c>
      <c r="O823" s="45">
        <v>1.5</v>
      </c>
      <c r="P823">
        <v>3.03</v>
      </c>
      <c r="Q823" s="83">
        <f t="shared" si="47"/>
        <v>3.0029999999999997</v>
      </c>
      <c r="R823">
        <v>3.64</v>
      </c>
      <c r="S823" s="45">
        <f t="shared" si="45"/>
        <v>3.6035999999999992</v>
      </c>
      <c r="AF823">
        <v>1</v>
      </c>
      <c r="AO823">
        <v>0</v>
      </c>
      <c r="AP823">
        <v>0</v>
      </c>
      <c r="AS823">
        <v>0</v>
      </c>
      <c r="AT823">
        <v>0</v>
      </c>
      <c r="AU823">
        <v>100</v>
      </c>
      <c r="AV823">
        <v>100</v>
      </c>
      <c r="AW823">
        <v>0</v>
      </c>
      <c r="AX823">
        <v>0</v>
      </c>
      <c r="AY823">
        <v>0</v>
      </c>
      <c r="BB823">
        <v>0</v>
      </c>
      <c r="BC823">
        <v>0</v>
      </c>
      <c r="BD823">
        <v>0</v>
      </c>
    </row>
    <row r="824" spans="1:57" hidden="1">
      <c r="A824" s="3" t="s">
        <v>2397</v>
      </c>
      <c r="B824" t="s">
        <v>2398</v>
      </c>
      <c r="C824" t="s">
        <v>1660</v>
      </c>
      <c r="D824" s="88" t="s">
        <v>937</v>
      </c>
      <c r="E824" t="s">
        <v>931</v>
      </c>
      <c r="F824">
        <v>1</v>
      </c>
      <c r="G824">
        <v>0.122</v>
      </c>
      <c r="H824" s="81"/>
      <c r="I824" s="81"/>
      <c r="J824" s="93">
        <f>G824</f>
        <v>0.122</v>
      </c>
      <c r="L824" s="78">
        <f>VLOOKUP(A824,Feuil2!$A$2:$BN$2000,66,FALSE)</f>
        <v>1.5</v>
      </c>
      <c r="M824">
        <v>1.4778325000000001</v>
      </c>
      <c r="N824">
        <f t="shared" si="44"/>
        <v>2.2167499999999896E-2</v>
      </c>
      <c r="O824" s="45">
        <v>1.5</v>
      </c>
      <c r="P824">
        <v>0.18</v>
      </c>
      <c r="Q824" s="83">
        <f t="shared" si="47"/>
        <v>0.183</v>
      </c>
      <c r="R824">
        <v>0.216</v>
      </c>
      <c r="S824" s="45">
        <f t="shared" si="45"/>
        <v>0.21959999999999999</v>
      </c>
      <c r="AF824">
        <v>1</v>
      </c>
      <c r="AO824">
        <v>0</v>
      </c>
      <c r="AP824">
        <v>0</v>
      </c>
      <c r="AS824">
        <v>0</v>
      </c>
      <c r="AT824">
        <v>0</v>
      </c>
      <c r="AU824">
        <v>100</v>
      </c>
      <c r="AV824">
        <v>100</v>
      </c>
      <c r="AW824">
        <v>0</v>
      </c>
      <c r="AX824">
        <v>0</v>
      </c>
      <c r="AY824">
        <v>0</v>
      </c>
      <c r="BB824">
        <v>0</v>
      </c>
      <c r="BC824">
        <v>0</v>
      </c>
      <c r="BD824">
        <v>0</v>
      </c>
    </row>
    <row r="825" spans="1:57" hidden="1">
      <c r="A825" t="s">
        <v>2615</v>
      </c>
      <c r="B825" t="s">
        <v>2616</v>
      </c>
      <c r="C825" t="s">
        <v>943</v>
      </c>
      <c r="D825" s="88" t="s">
        <v>2267</v>
      </c>
      <c r="F825">
        <v>1</v>
      </c>
      <c r="G825">
        <v>0</v>
      </c>
      <c r="H825" s="81"/>
      <c r="I825" s="81"/>
      <c r="J825" s="91"/>
      <c r="L825" s="78" t="e">
        <f>VLOOKUP(A825,Feuil2!$A$2:$BN$2000,66,FALSE)</f>
        <v>#N/A</v>
      </c>
      <c r="M825">
        <v>0</v>
      </c>
      <c r="N825" t="e">
        <f t="shared" si="44"/>
        <v>#N/A</v>
      </c>
      <c r="O825" s="45" t="e">
        <f t="shared" ref="O825:O831" si="48">IF(L825=M825,L825,"")</f>
        <v>#N/A</v>
      </c>
      <c r="P825" s="34">
        <v>2000</v>
      </c>
      <c r="Q825" s="83" t="e">
        <f t="shared" si="47"/>
        <v>#N/A</v>
      </c>
      <c r="R825" s="34">
        <v>2400</v>
      </c>
      <c r="S825" s="45" t="e">
        <f t="shared" si="45"/>
        <v>#N/A</v>
      </c>
      <c r="V825">
        <v>1</v>
      </c>
      <c r="W825">
        <v>1</v>
      </c>
      <c r="AF825">
        <v>1</v>
      </c>
      <c r="AO825">
        <v>0</v>
      </c>
      <c r="AP825">
        <v>0</v>
      </c>
      <c r="AS825">
        <v>0</v>
      </c>
      <c r="AT825">
        <v>0</v>
      </c>
      <c r="AU825">
        <v>100</v>
      </c>
      <c r="AV825">
        <v>100</v>
      </c>
      <c r="AW825">
        <v>0</v>
      </c>
      <c r="AX825">
        <v>0</v>
      </c>
      <c r="AY825">
        <v>0</v>
      </c>
      <c r="BB825">
        <v>0</v>
      </c>
      <c r="BC825">
        <v>1</v>
      </c>
      <c r="BD825">
        <v>0</v>
      </c>
      <c r="BE825" t="s">
        <v>2617</v>
      </c>
    </row>
    <row r="826" spans="1:57" hidden="1">
      <c r="A826" t="s">
        <v>190</v>
      </c>
      <c r="B826" t="s">
        <v>191</v>
      </c>
      <c r="C826" t="s">
        <v>943</v>
      </c>
      <c r="D826" s="88" t="s">
        <v>2267</v>
      </c>
      <c r="F826">
        <v>1</v>
      </c>
      <c r="G826">
        <v>0</v>
      </c>
      <c r="H826" s="81"/>
      <c r="I826" s="81"/>
      <c r="J826" s="91"/>
      <c r="L826" s="78" t="e">
        <f>VLOOKUP(A826,Feuil2!$A$2:$BN$2000,66,FALSE)</f>
        <v>#N/A</v>
      </c>
      <c r="M826">
        <v>0</v>
      </c>
      <c r="N826" t="e">
        <f t="shared" si="44"/>
        <v>#N/A</v>
      </c>
      <c r="O826" s="45" t="e">
        <f t="shared" si="48"/>
        <v>#N/A</v>
      </c>
      <c r="P826" s="34">
        <v>2325</v>
      </c>
      <c r="Q826" s="83">
        <v>2325</v>
      </c>
      <c r="R826" s="34">
        <v>2790</v>
      </c>
      <c r="S826" s="45">
        <f t="shared" si="45"/>
        <v>2790</v>
      </c>
      <c r="AO826">
        <v>0</v>
      </c>
      <c r="AP826">
        <v>0</v>
      </c>
      <c r="AS826">
        <v>0</v>
      </c>
      <c r="AT826">
        <v>0</v>
      </c>
      <c r="AU826">
        <v>100</v>
      </c>
      <c r="AV826">
        <v>100</v>
      </c>
      <c r="AW826">
        <v>0</v>
      </c>
      <c r="AX826">
        <v>0</v>
      </c>
      <c r="AY826">
        <v>0</v>
      </c>
      <c r="BB826">
        <v>0</v>
      </c>
      <c r="BC826">
        <v>1</v>
      </c>
      <c r="BD826">
        <v>0</v>
      </c>
    </row>
    <row r="827" spans="1:57" hidden="1">
      <c r="A827" t="s">
        <v>2835</v>
      </c>
      <c r="B827" t="s">
        <v>2836</v>
      </c>
      <c r="C827" t="s">
        <v>943</v>
      </c>
      <c r="D827" s="88" t="s">
        <v>2267</v>
      </c>
      <c r="F827">
        <v>1</v>
      </c>
      <c r="G827">
        <v>0</v>
      </c>
      <c r="H827" s="81"/>
      <c r="I827" s="81"/>
      <c r="J827" s="91"/>
      <c r="L827" s="78" t="e">
        <f>VLOOKUP(A827,Feuil2!$A$2:$BN$2000,66,FALSE)</f>
        <v>#N/A</v>
      </c>
      <c r="M827">
        <v>0</v>
      </c>
      <c r="N827" t="e">
        <f t="shared" si="44"/>
        <v>#N/A</v>
      </c>
      <c r="O827" s="45" t="e">
        <f t="shared" si="48"/>
        <v>#N/A</v>
      </c>
      <c r="P827" s="34">
        <v>1250</v>
      </c>
      <c r="Q827" s="83" t="e">
        <f>J827*O827</f>
        <v>#N/A</v>
      </c>
      <c r="R827" s="34">
        <v>1500</v>
      </c>
      <c r="S827" s="45" t="e">
        <f t="shared" si="45"/>
        <v>#N/A</v>
      </c>
      <c r="AO827">
        <v>0</v>
      </c>
      <c r="AP827">
        <v>0</v>
      </c>
      <c r="AS827">
        <v>0</v>
      </c>
      <c r="AT827">
        <v>0</v>
      </c>
      <c r="AU827">
        <v>100</v>
      </c>
      <c r="AV827">
        <v>100</v>
      </c>
      <c r="AW827">
        <v>0</v>
      </c>
      <c r="AX827">
        <v>0</v>
      </c>
      <c r="AY827">
        <v>0</v>
      </c>
      <c r="BB827">
        <v>0</v>
      </c>
      <c r="BC827">
        <v>1</v>
      </c>
      <c r="BD827">
        <v>0</v>
      </c>
    </row>
    <row r="828" spans="1:57" hidden="1">
      <c r="A828" t="s">
        <v>2882</v>
      </c>
      <c r="B828" t="s">
        <v>2883</v>
      </c>
      <c r="C828" t="s">
        <v>943</v>
      </c>
      <c r="D828" s="88" t="s">
        <v>2267</v>
      </c>
      <c r="F828">
        <v>1</v>
      </c>
      <c r="G828">
        <v>0</v>
      </c>
      <c r="H828" s="81"/>
      <c r="I828" s="81"/>
      <c r="J828" s="91"/>
      <c r="L828" s="78" t="e">
        <f>VLOOKUP(A828,Feuil2!$A$2:$BN$2000,66,FALSE)</f>
        <v>#N/A</v>
      </c>
      <c r="M828">
        <v>0</v>
      </c>
      <c r="N828" t="e">
        <f t="shared" si="44"/>
        <v>#N/A</v>
      </c>
      <c r="O828" s="45" t="e">
        <f t="shared" si="48"/>
        <v>#N/A</v>
      </c>
      <c r="P828" s="34">
        <v>2150</v>
      </c>
      <c r="Q828" s="83" t="e">
        <f>J828*O828</f>
        <v>#N/A</v>
      </c>
      <c r="R828" s="34">
        <v>2580</v>
      </c>
      <c r="S828" s="45" t="e">
        <f t="shared" si="45"/>
        <v>#N/A</v>
      </c>
      <c r="V828">
        <v>1</v>
      </c>
      <c r="W828">
        <v>1</v>
      </c>
      <c r="AF828">
        <v>1</v>
      </c>
      <c r="AO828">
        <v>0</v>
      </c>
      <c r="AP828">
        <v>0</v>
      </c>
      <c r="AS828">
        <v>0</v>
      </c>
      <c r="AT828">
        <v>0</v>
      </c>
      <c r="AU828">
        <v>100</v>
      </c>
      <c r="AV828">
        <v>100</v>
      </c>
      <c r="AW828">
        <v>0</v>
      </c>
      <c r="AX828">
        <v>0</v>
      </c>
      <c r="AY828">
        <v>0</v>
      </c>
      <c r="BB828">
        <v>0</v>
      </c>
      <c r="BC828">
        <v>1</v>
      </c>
      <c r="BD828">
        <v>0</v>
      </c>
      <c r="BE828" t="s">
        <v>2884</v>
      </c>
    </row>
    <row r="829" spans="1:57" hidden="1">
      <c r="A829" t="s">
        <v>2885</v>
      </c>
      <c r="B829" t="s">
        <v>2886</v>
      </c>
      <c r="C829" t="s">
        <v>943</v>
      </c>
      <c r="D829" s="88" t="s">
        <v>2267</v>
      </c>
      <c r="F829">
        <v>1</v>
      </c>
      <c r="G829">
        <v>0</v>
      </c>
      <c r="H829" s="81"/>
      <c r="I829" s="81"/>
      <c r="J829" s="91"/>
      <c r="L829" s="78" t="e">
        <f>VLOOKUP(A829,Feuil2!$A$2:$BN$2000,66,FALSE)</f>
        <v>#N/A</v>
      </c>
      <c r="M829">
        <v>0</v>
      </c>
      <c r="N829" t="e">
        <f t="shared" si="44"/>
        <v>#N/A</v>
      </c>
      <c r="O829" s="45" t="e">
        <f t="shared" si="48"/>
        <v>#N/A</v>
      </c>
      <c r="P829" s="34">
        <v>2200</v>
      </c>
      <c r="Q829" s="83" t="e">
        <f>J829*O829</f>
        <v>#N/A</v>
      </c>
      <c r="R829" s="34">
        <v>2640</v>
      </c>
      <c r="S829" s="45" t="e">
        <f t="shared" si="45"/>
        <v>#N/A</v>
      </c>
      <c r="V829">
        <v>1</v>
      </c>
      <c r="W829">
        <v>1</v>
      </c>
      <c r="AF829">
        <v>1</v>
      </c>
      <c r="AO829">
        <v>0</v>
      </c>
      <c r="AP829">
        <v>0</v>
      </c>
      <c r="AS829">
        <v>0</v>
      </c>
      <c r="AT829">
        <v>0</v>
      </c>
      <c r="AU829">
        <v>100</v>
      </c>
      <c r="AV829">
        <v>100</v>
      </c>
      <c r="AW829">
        <v>0</v>
      </c>
      <c r="AX829">
        <v>0</v>
      </c>
      <c r="AY829">
        <v>0</v>
      </c>
      <c r="BB829">
        <v>0</v>
      </c>
      <c r="BC829">
        <v>1</v>
      </c>
      <c r="BD829">
        <v>0</v>
      </c>
      <c r="BE829" t="s">
        <v>2887</v>
      </c>
    </row>
    <row r="830" spans="1:57" hidden="1">
      <c r="A830" t="s">
        <v>2888</v>
      </c>
      <c r="B830" t="s">
        <v>2889</v>
      </c>
      <c r="C830" t="s">
        <v>943</v>
      </c>
      <c r="D830" s="88" t="s">
        <v>2267</v>
      </c>
      <c r="F830">
        <v>1</v>
      </c>
      <c r="G830">
        <v>0</v>
      </c>
      <c r="H830" s="81"/>
      <c r="I830" s="81"/>
      <c r="J830" s="91"/>
      <c r="L830" s="78" t="e">
        <f>VLOOKUP(A830,Feuil2!$A$2:$BN$2000,66,FALSE)</f>
        <v>#N/A</v>
      </c>
      <c r="M830">
        <v>0</v>
      </c>
      <c r="N830" t="e">
        <f t="shared" si="44"/>
        <v>#N/A</v>
      </c>
      <c r="O830" s="45" t="e">
        <f t="shared" si="48"/>
        <v>#N/A</v>
      </c>
      <c r="P830" s="34">
        <v>2250</v>
      </c>
      <c r="Q830" s="83" t="e">
        <f>J830*O830</f>
        <v>#N/A</v>
      </c>
      <c r="R830" s="34">
        <v>2700</v>
      </c>
      <c r="S830" s="45" t="e">
        <f t="shared" si="45"/>
        <v>#N/A</v>
      </c>
      <c r="V830">
        <v>1</v>
      </c>
      <c r="W830">
        <v>1</v>
      </c>
      <c r="AF830">
        <v>1</v>
      </c>
      <c r="AO830">
        <v>0</v>
      </c>
      <c r="AP830">
        <v>0</v>
      </c>
      <c r="AS830">
        <v>0</v>
      </c>
      <c r="AT830">
        <v>0</v>
      </c>
      <c r="AU830">
        <v>100</v>
      </c>
      <c r="AV830">
        <v>100</v>
      </c>
      <c r="AW830">
        <v>0</v>
      </c>
      <c r="AX830">
        <v>0</v>
      </c>
      <c r="AY830">
        <v>0</v>
      </c>
      <c r="BB830">
        <v>0</v>
      </c>
      <c r="BC830">
        <v>1</v>
      </c>
      <c r="BD830">
        <v>0</v>
      </c>
      <c r="BE830" t="s">
        <v>2884</v>
      </c>
    </row>
    <row r="831" spans="1:57" hidden="1">
      <c r="A831" s="3">
        <v>8210604018</v>
      </c>
      <c r="B831" t="s">
        <v>2266</v>
      </c>
      <c r="C831" t="s">
        <v>1660</v>
      </c>
      <c r="D831" s="88" t="s">
        <v>2267</v>
      </c>
      <c r="F831">
        <v>1</v>
      </c>
      <c r="G831">
        <v>0</v>
      </c>
      <c r="H831" s="81"/>
      <c r="I831" s="81"/>
      <c r="J831" s="91"/>
      <c r="L831" s="78">
        <f>VLOOKUP(A831,Feuil2!$A$2:$BN$2000,66,FALSE)</f>
        <v>0</v>
      </c>
      <c r="M831">
        <v>0</v>
      </c>
      <c r="N831">
        <f t="shared" si="44"/>
        <v>0</v>
      </c>
      <c r="O831" s="45">
        <f t="shared" si="48"/>
        <v>0</v>
      </c>
      <c r="P831">
        <v>0</v>
      </c>
      <c r="Q831" s="83">
        <f>J831*O831</f>
        <v>0</v>
      </c>
      <c r="R831">
        <v>0</v>
      </c>
      <c r="S831" s="45">
        <f t="shared" si="45"/>
        <v>0</v>
      </c>
      <c r="AO831">
        <v>0</v>
      </c>
      <c r="AP831">
        <v>0</v>
      </c>
      <c r="AS831">
        <v>0</v>
      </c>
      <c r="AT831">
        <v>0</v>
      </c>
      <c r="AU831">
        <v>100</v>
      </c>
      <c r="AV831">
        <v>100</v>
      </c>
      <c r="AW831">
        <v>0</v>
      </c>
      <c r="AX831">
        <v>0</v>
      </c>
      <c r="AY831">
        <v>0</v>
      </c>
      <c r="BB831">
        <v>0</v>
      </c>
      <c r="BC831">
        <v>0</v>
      </c>
      <c r="BD831">
        <v>0</v>
      </c>
    </row>
    <row r="832" spans="1:57" hidden="1">
      <c r="A832" t="s">
        <v>2814</v>
      </c>
      <c r="B832" t="s">
        <v>2815</v>
      </c>
      <c r="C832" t="s">
        <v>986</v>
      </c>
      <c r="D832" s="87" t="s">
        <v>2816</v>
      </c>
      <c r="F832">
        <v>1</v>
      </c>
      <c r="G832">
        <v>0</v>
      </c>
      <c r="H832"/>
      <c r="I832"/>
      <c r="L832" s="78" t="e">
        <f>VLOOKUP(A832,Feuil2!$A$2:$BN$2000,66,FALSE)</f>
        <v>#N/A</v>
      </c>
      <c r="M832">
        <v>0</v>
      </c>
      <c r="N832" t="e">
        <f t="shared" si="44"/>
        <v>#N/A</v>
      </c>
      <c r="P832" s="34">
        <v>2055.3000000000002</v>
      </c>
      <c r="R832" s="34">
        <v>2466.36</v>
      </c>
      <c r="S832" s="45">
        <f t="shared" si="45"/>
        <v>0</v>
      </c>
      <c r="T832">
        <v>1</v>
      </c>
      <c r="X832">
        <v>1</v>
      </c>
      <c r="Y832">
        <v>1</v>
      </c>
      <c r="AF832">
        <v>1</v>
      </c>
      <c r="AO832">
        <v>0</v>
      </c>
      <c r="AP832">
        <v>0</v>
      </c>
      <c r="AS832">
        <v>0</v>
      </c>
      <c r="AT832">
        <v>0</v>
      </c>
      <c r="AU832">
        <v>100</v>
      </c>
      <c r="AV832">
        <v>100</v>
      </c>
      <c r="AW832">
        <v>0</v>
      </c>
      <c r="AX832">
        <v>0</v>
      </c>
      <c r="AY832">
        <v>0</v>
      </c>
      <c r="BB832">
        <v>0</v>
      </c>
      <c r="BC832">
        <v>0</v>
      </c>
      <c r="BD832">
        <v>0</v>
      </c>
    </row>
    <row r="833" spans="1:56" hidden="1">
      <c r="A833" t="s">
        <v>1679</v>
      </c>
      <c r="B833" t="s">
        <v>1680</v>
      </c>
      <c r="C833" t="s">
        <v>1384</v>
      </c>
      <c r="D833" s="88" t="s">
        <v>1681</v>
      </c>
      <c r="F833">
        <v>1</v>
      </c>
      <c r="G833">
        <v>0</v>
      </c>
      <c r="H833" s="81"/>
      <c r="I833" s="81"/>
      <c r="J833" s="91"/>
      <c r="L833" s="78">
        <f>VLOOKUP(A833,Feuil2!$A$2:$BN$2000,66,FALSE)</f>
        <v>0</v>
      </c>
      <c r="M833">
        <v>0</v>
      </c>
      <c r="N833">
        <f t="shared" si="44"/>
        <v>0</v>
      </c>
      <c r="O833" s="45">
        <f>IF(L833=M833,L833,"")</f>
        <v>0</v>
      </c>
      <c r="P833">
        <v>0</v>
      </c>
      <c r="Q833" s="83">
        <f>J833*O833</f>
        <v>0</v>
      </c>
      <c r="R833">
        <v>0</v>
      </c>
      <c r="S833" s="45">
        <f t="shared" si="45"/>
        <v>0</v>
      </c>
      <c r="AO833">
        <v>0</v>
      </c>
      <c r="AP833">
        <v>0</v>
      </c>
      <c r="AS833">
        <v>0</v>
      </c>
      <c r="AT833">
        <v>0</v>
      </c>
      <c r="AU833">
        <v>100</v>
      </c>
      <c r="AV833">
        <v>100</v>
      </c>
      <c r="AW833">
        <v>0</v>
      </c>
      <c r="AX833">
        <v>0</v>
      </c>
      <c r="AY833">
        <v>0</v>
      </c>
      <c r="BB833">
        <v>0</v>
      </c>
      <c r="BC833">
        <v>0</v>
      </c>
      <c r="BD833">
        <v>0</v>
      </c>
    </row>
    <row r="834" spans="1:56" hidden="1">
      <c r="A834" t="s">
        <v>1692</v>
      </c>
      <c r="B834" t="s">
        <v>1693</v>
      </c>
      <c r="C834" t="s">
        <v>1384</v>
      </c>
      <c r="D834" s="88" t="s">
        <v>1681</v>
      </c>
      <c r="F834">
        <v>1</v>
      </c>
      <c r="G834">
        <v>0</v>
      </c>
      <c r="H834" s="81"/>
      <c r="I834" s="81"/>
      <c r="J834" s="91"/>
      <c r="L834" s="78">
        <f>VLOOKUP(A834,Feuil2!$A$2:$BN$2000,66,FALSE)</f>
        <v>0</v>
      </c>
      <c r="M834">
        <v>0</v>
      </c>
      <c r="N834">
        <f t="shared" ref="N834:N897" si="49">L834-M834</f>
        <v>0</v>
      </c>
      <c r="O834" s="45">
        <f>IF(L834=M834,L834,"")</f>
        <v>0</v>
      </c>
      <c r="P834">
        <v>0</v>
      </c>
      <c r="Q834" s="83">
        <f>J834*O834</f>
        <v>0</v>
      </c>
      <c r="R834">
        <v>0</v>
      </c>
      <c r="S834" s="45">
        <f t="shared" ref="S834:S897" si="50">Q834*1.2</f>
        <v>0</v>
      </c>
      <c r="AO834">
        <v>0</v>
      </c>
      <c r="AP834">
        <v>0</v>
      </c>
      <c r="AS834">
        <v>0</v>
      </c>
      <c r="AT834">
        <v>0</v>
      </c>
      <c r="AU834">
        <v>100</v>
      </c>
      <c r="AV834">
        <v>100</v>
      </c>
      <c r="AW834">
        <v>0</v>
      </c>
      <c r="AX834">
        <v>0</v>
      </c>
      <c r="AY834">
        <v>0</v>
      </c>
      <c r="BB834">
        <v>0</v>
      </c>
      <c r="BC834">
        <v>0</v>
      </c>
      <c r="BD834">
        <v>0</v>
      </c>
    </row>
    <row r="835" spans="1:56" hidden="1">
      <c r="A835" t="s">
        <v>770</v>
      </c>
      <c r="B835" t="s">
        <v>1751</v>
      </c>
      <c r="C835" t="s">
        <v>1661</v>
      </c>
      <c r="D835" s="87" t="s">
        <v>960</v>
      </c>
      <c r="E835" t="s">
        <v>931</v>
      </c>
      <c r="F835">
        <v>1</v>
      </c>
      <c r="G835">
        <v>0</v>
      </c>
      <c r="H835"/>
      <c r="I835"/>
      <c r="L835" s="78">
        <f>VLOOKUP(A835,Feuil2!$A$2:$BN$2000,66,FALSE)</f>
        <v>1.3</v>
      </c>
      <c r="M835">
        <v>0</v>
      </c>
      <c r="N835">
        <f t="shared" si="49"/>
        <v>1.3</v>
      </c>
      <c r="P835">
        <v>38.61</v>
      </c>
      <c r="Q835" s="83">
        <v>38.61</v>
      </c>
      <c r="R835">
        <v>46.33</v>
      </c>
      <c r="S835" s="45">
        <f t="shared" si="50"/>
        <v>46.332000000000001</v>
      </c>
      <c r="AF835">
        <v>1</v>
      </c>
      <c r="AG835">
        <v>473</v>
      </c>
      <c r="AO835">
        <v>0</v>
      </c>
      <c r="AP835">
        <v>0</v>
      </c>
      <c r="AS835">
        <v>0</v>
      </c>
      <c r="AT835">
        <v>0</v>
      </c>
      <c r="AU835">
        <v>100</v>
      </c>
      <c r="AV835">
        <v>100</v>
      </c>
      <c r="AW835">
        <v>0</v>
      </c>
      <c r="AX835">
        <v>0</v>
      </c>
      <c r="AY835">
        <v>0</v>
      </c>
      <c r="BB835">
        <v>0</v>
      </c>
      <c r="BC835">
        <v>0</v>
      </c>
      <c r="BD835">
        <v>0</v>
      </c>
    </row>
    <row r="836" spans="1:56" hidden="1">
      <c r="A836" t="s">
        <v>2336</v>
      </c>
      <c r="B836" t="s">
        <v>2337</v>
      </c>
      <c r="C836" t="s">
        <v>1661</v>
      </c>
      <c r="D836" s="87" t="s">
        <v>960</v>
      </c>
      <c r="F836">
        <v>0</v>
      </c>
      <c r="G836">
        <v>0</v>
      </c>
      <c r="H836"/>
      <c r="I836"/>
      <c r="L836" s="78">
        <f>VLOOKUP(A836,Feuil2!$A$2:$BN$2000,66,FALSE)</f>
        <v>0</v>
      </c>
      <c r="M836">
        <v>0</v>
      </c>
      <c r="N836">
        <f t="shared" si="49"/>
        <v>0</v>
      </c>
      <c r="P836">
        <v>67.8</v>
      </c>
      <c r="R836">
        <v>81.36</v>
      </c>
      <c r="S836" s="45">
        <f t="shared" si="50"/>
        <v>0</v>
      </c>
      <c r="Z836">
        <v>1</v>
      </c>
      <c r="AO836">
        <v>0</v>
      </c>
      <c r="AP836">
        <v>0</v>
      </c>
      <c r="AS836">
        <v>0</v>
      </c>
      <c r="AT836">
        <v>0</v>
      </c>
      <c r="AU836">
        <v>100</v>
      </c>
      <c r="AV836">
        <v>100</v>
      </c>
      <c r="AW836">
        <v>0</v>
      </c>
      <c r="AX836">
        <v>0</v>
      </c>
      <c r="AY836">
        <v>0</v>
      </c>
      <c r="BB836">
        <v>0</v>
      </c>
      <c r="BC836">
        <v>0</v>
      </c>
      <c r="BD836">
        <v>0</v>
      </c>
    </row>
    <row r="837" spans="1:56" hidden="1">
      <c r="A837" t="s">
        <v>1231</v>
      </c>
      <c r="B837" t="s">
        <v>1232</v>
      </c>
      <c r="C837" t="s">
        <v>956</v>
      </c>
      <c r="D837" s="87" t="s">
        <v>960</v>
      </c>
      <c r="E837">
        <v>1</v>
      </c>
      <c r="F837">
        <v>1</v>
      </c>
      <c r="G837">
        <v>364.8</v>
      </c>
      <c r="H837"/>
      <c r="I837"/>
      <c r="L837" s="78">
        <f>VLOOKUP(A837,Feuil2!$A$2:$BN$2000,66,FALSE)</f>
        <v>1.25</v>
      </c>
      <c r="M837">
        <v>1.4618420999999999</v>
      </c>
      <c r="N837">
        <f t="shared" si="49"/>
        <v>-0.21184209999999992</v>
      </c>
      <c r="P837">
        <v>533.28</v>
      </c>
      <c r="R837">
        <v>639.94000000000005</v>
      </c>
      <c r="S837" s="45">
        <f t="shared" si="50"/>
        <v>0</v>
      </c>
      <c r="AF837">
        <v>1</v>
      </c>
      <c r="AO837">
        <v>0</v>
      </c>
      <c r="AP837">
        <v>0</v>
      </c>
      <c r="AS837">
        <v>0</v>
      </c>
      <c r="AT837">
        <v>0</v>
      </c>
      <c r="AU837">
        <v>100</v>
      </c>
      <c r="AV837">
        <v>100</v>
      </c>
      <c r="AW837">
        <v>0</v>
      </c>
      <c r="AX837">
        <v>0</v>
      </c>
      <c r="AY837">
        <v>0</v>
      </c>
      <c r="BB837">
        <v>0</v>
      </c>
      <c r="BC837">
        <v>0</v>
      </c>
      <c r="BD837">
        <v>0</v>
      </c>
    </row>
    <row r="838" spans="1:56" hidden="1">
      <c r="A838" t="s">
        <v>1697</v>
      </c>
      <c r="B838" t="s">
        <v>1698</v>
      </c>
      <c r="C838" t="s">
        <v>956</v>
      </c>
      <c r="D838" s="87" t="s">
        <v>960</v>
      </c>
      <c r="F838">
        <v>1</v>
      </c>
      <c r="G838">
        <v>18</v>
      </c>
      <c r="H838"/>
      <c r="I838"/>
      <c r="K838">
        <v>1</v>
      </c>
      <c r="L838" s="78">
        <f>VLOOKUP(A838,Feuil2!$A$2:$BN$2000,66,FALSE)</f>
        <v>0</v>
      </c>
      <c r="M838">
        <v>0</v>
      </c>
      <c r="N838">
        <f t="shared" si="49"/>
        <v>0</v>
      </c>
      <c r="P838">
        <v>0</v>
      </c>
      <c r="R838">
        <v>0</v>
      </c>
      <c r="S838" s="45">
        <f t="shared" si="50"/>
        <v>0</v>
      </c>
      <c r="V838">
        <v>1</v>
      </c>
      <c r="W838">
        <v>1</v>
      </c>
      <c r="AO838">
        <v>0</v>
      </c>
      <c r="AP838">
        <v>0</v>
      </c>
      <c r="AS838">
        <v>0</v>
      </c>
      <c r="AT838">
        <v>0</v>
      </c>
      <c r="AU838">
        <v>100</v>
      </c>
      <c r="AV838">
        <v>100</v>
      </c>
      <c r="AW838">
        <v>0</v>
      </c>
      <c r="AX838">
        <v>0</v>
      </c>
      <c r="AY838">
        <v>0</v>
      </c>
      <c r="BB838">
        <v>0</v>
      </c>
      <c r="BC838">
        <v>0</v>
      </c>
      <c r="BD838">
        <v>0</v>
      </c>
    </row>
    <row r="839" spans="1:56" hidden="1">
      <c r="A839" t="s">
        <v>1700</v>
      </c>
      <c r="B839" t="s">
        <v>1701</v>
      </c>
      <c r="C839" t="s">
        <v>956</v>
      </c>
      <c r="D839" s="87" t="s">
        <v>960</v>
      </c>
      <c r="F839">
        <v>1</v>
      </c>
      <c r="G839">
        <v>21.48</v>
      </c>
      <c r="H839"/>
      <c r="I839"/>
      <c r="K839">
        <v>1</v>
      </c>
      <c r="L839" s="78">
        <f>VLOOKUP(A839,Feuil2!$A$2:$BN$2000,66,FALSE)</f>
        <v>0</v>
      </c>
      <c r="M839">
        <v>0</v>
      </c>
      <c r="N839">
        <f t="shared" si="49"/>
        <v>0</v>
      </c>
      <c r="P839">
        <v>0</v>
      </c>
      <c r="R839">
        <v>0</v>
      </c>
      <c r="S839" s="45">
        <f t="shared" si="50"/>
        <v>0</v>
      </c>
      <c r="V839">
        <v>1</v>
      </c>
      <c r="W839">
        <v>1</v>
      </c>
      <c r="AO839">
        <v>0</v>
      </c>
      <c r="AP839">
        <v>0</v>
      </c>
      <c r="AS839">
        <v>0</v>
      </c>
      <c r="AT839">
        <v>0</v>
      </c>
      <c r="AU839">
        <v>100</v>
      </c>
      <c r="AV839">
        <v>100</v>
      </c>
      <c r="AW839">
        <v>0</v>
      </c>
      <c r="AX839">
        <v>0</v>
      </c>
      <c r="AY839">
        <v>0</v>
      </c>
      <c r="BB839">
        <v>0</v>
      </c>
      <c r="BC839">
        <v>0</v>
      </c>
      <c r="BD839">
        <v>0</v>
      </c>
    </row>
    <row r="840" spans="1:56" hidden="1">
      <c r="A840" t="s">
        <v>1714</v>
      </c>
      <c r="B840" t="s">
        <v>1715</v>
      </c>
      <c r="C840" t="s">
        <v>956</v>
      </c>
      <c r="D840" s="87" t="s">
        <v>960</v>
      </c>
      <c r="F840">
        <v>1</v>
      </c>
      <c r="G840">
        <v>20.99</v>
      </c>
      <c r="H840"/>
      <c r="I840"/>
      <c r="K840">
        <v>1</v>
      </c>
      <c r="L840" s="78">
        <f>VLOOKUP(A840,Feuil2!$A$2:$BN$2000,66,FALSE)</f>
        <v>1.5</v>
      </c>
      <c r="M840">
        <v>1.7093853999999999</v>
      </c>
      <c r="N840">
        <f t="shared" si="49"/>
        <v>-0.20938539999999994</v>
      </c>
      <c r="P840">
        <v>35.880000000000003</v>
      </c>
      <c r="R840">
        <v>43.06</v>
      </c>
      <c r="S840" s="45">
        <f t="shared" si="50"/>
        <v>0</v>
      </c>
      <c r="AO840">
        <v>0</v>
      </c>
      <c r="AP840">
        <v>0</v>
      </c>
      <c r="AS840">
        <v>0</v>
      </c>
      <c r="AT840">
        <v>0</v>
      </c>
      <c r="AU840">
        <v>100</v>
      </c>
      <c r="AV840">
        <v>100</v>
      </c>
      <c r="AW840">
        <v>0</v>
      </c>
      <c r="AX840">
        <v>0</v>
      </c>
      <c r="AY840">
        <v>0</v>
      </c>
      <c r="BB840">
        <v>0</v>
      </c>
      <c r="BC840">
        <v>0</v>
      </c>
      <c r="BD840">
        <v>0</v>
      </c>
    </row>
    <row r="841" spans="1:56" hidden="1">
      <c r="A841" t="s">
        <v>1716</v>
      </c>
      <c r="B841" t="s">
        <v>1717</v>
      </c>
      <c r="C841" t="s">
        <v>956</v>
      </c>
      <c r="D841" s="87" t="s">
        <v>960</v>
      </c>
      <c r="F841">
        <v>1</v>
      </c>
      <c r="G841">
        <v>23.16</v>
      </c>
      <c r="H841"/>
      <c r="I841"/>
      <c r="K841">
        <v>1</v>
      </c>
      <c r="L841" s="78">
        <f>VLOOKUP(A841,Feuil2!$A$2:$BN$2000,66,FALSE)</f>
        <v>0</v>
      </c>
      <c r="M841">
        <v>2.5854922</v>
      </c>
      <c r="N841">
        <f t="shared" si="49"/>
        <v>-2.5854922</v>
      </c>
      <c r="P841">
        <v>59.88</v>
      </c>
      <c r="R841">
        <v>71.86</v>
      </c>
      <c r="S841" s="45">
        <f t="shared" si="50"/>
        <v>0</v>
      </c>
      <c r="AO841">
        <v>0</v>
      </c>
      <c r="AP841">
        <v>0</v>
      </c>
      <c r="AS841">
        <v>0</v>
      </c>
      <c r="AT841">
        <v>0</v>
      </c>
      <c r="AU841">
        <v>100</v>
      </c>
      <c r="AV841">
        <v>100</v>
      </c>
      <c r="AW841">
        <v>0</v>
      </c>
      <c r="AX841">
        <v>0</v>
      </c>
      <c r="AY841">
        <v>0</v>
      </c>
      <c r="BB841">
        <v>0</v>
      </c>
      <c r="BC841">
        <v>0</v>
      </c>
      <c r="BD841">
        <v>0</v>
      </c>
    </row>
    <row r="842" spans="1:56" hidden="1">
      <c r="A842" t="s">
        <v>1973</v>
      </c>
      <c r="B842" t="s">
        <v>1974</v>
      </c>
      <c r="C842" t="s">
        <v>956</v>
      </c>
      <c r="D842" s="87" t="s">
        <v>960</v>
      </c>
      <c r="F842">
        <v>1</v>
      </c>
      <c r="G842">
        <v>226.29</v>
      </c>
      <c r="H842"/>
      <c r="I842"/>
      <c r="J842" s="91"/>
      <c r="K842">
        <v>1</v>
      </c>
      <c r="L842" s="78">
        <f>VLOOKUP(A842,Feuil2!$A$2:$BN$2000,66,FALSE)</f>
        <v>0</v>
      </c>
      <c r="M842">
        <v>0</v>
      </c>
      <c r="N842">
        <f t="shared" si="49"/>
        <v>0</v>
      </c>
      <c r="P842">
        <v>0</v>
      </c>
      <c r="R842">
        <v>0</v>
      </c>
      <c r="S842" s="45">
        <f t="shared" si="50"/>
        <v>0</v>
      </c>
      <c r="AO842">
        <v>0</v>
      </c>
      <c r="AP842">
        <v>0</v>
      </c>
      <c r="AS842">
        <v>0</v>
      </c>
      <c r="AT842">
        <v>0</v>
      </c>
      <c r="AU842">
        <v>100</v>
      </c>
      <c r="AV842">
        <v>100</v>
      </c>
      <c r="AW842">
        <v>0</v>
      </c>
      <c r="AX842">
        <v>0</v>
      </c>
      <c r="AY842">
        <v>0</v>
      </c>
      <c r="BB842">
        <v>0</v>
      </c>
      <c r="BC842">
        <v>0</v>
      </c>
      <c r="BD842">
        <v>0</v>
      </c>
    </row>
    <row r="843" spans="1:56" hidden="1">
      <c r="A843" t="s">
        <v>969</v>
      </c>
      <c r="B843" t="s">
        <v>970</v>
      </c>
      <c r="C843" t="s">
        <v>943</v>
      </c>
      <c r="D843" s="87" t="s">
        <v>960</v>
      </c>
      <c r="F843">
        <v>1</v>
      </c>
      <c r="G843">
        <v>0</v>
      </c>
      <c r="H843"/>
      <c r="I843"/>
      <c r="L843" s="78">
        <f>VLOOKUP(A843,Feuil2!$A$2:$BN$2000,66,FALSE)</f>
        <v>0</v>
      </c>
      <c r="M843">
        <v>0</v>
      </c>
      <c r="N843">
        <f t="shared" si="49"/>
        <v>0</v>
      </c>
      <c r="P843">
        <v>0</v>
      </c>
      <c r="R843">
        <v>0</v>
      </c>
      <c r="S843" s="45">
        <f t="shared" si="50"/>
        <v>0</v>
      </c>
      <c r="AO843">
        <v>0</v>
      </c>
      <c r="AP843">
        <v>0</v>
      </c>
      <c r="AS843">
        <v>0</v>
      </c>
      <c r="AT843">
        <v>0</v>
      </c>
      <c r="AU843">
        <v>100</v>
      </c>
      <c r="AV843">
        <v>100</v>
      </c>
      <c r="AW843">
        <v>0</v>
      </c>
      <c r="AX843">
        <v>0</v>
      </c>
      <c r="AY843">
        <v>0</v>
      </c>
      <c r="BB843">
        <v>0</v>
      </c>
      <c r="BC843">
        <v>0</v>
      </c>
      <c r="BD843">
        <v>0</v>
      </c>
    </row>
    <row r="844" spans="1:56" hidden="1">
      <c r="A844" t="s">
        <v>973</v>
      </c>
      <c r="B844" t="s">
        <v>974</v>
      </c>
      <c r="C844" t="s">
        <v>943</v>
      </c>
      <c r="D844" s="87" t="s">
        <v>960</v>
      </c>
      <c r="F844">
        <v>1</v>
      </c>
      <c r="G844">
        <v>0</v>
      </c>
      <c r="H844"/>
      <c r="I844"/>
      <c r="K844">
        <v>1</v>
      </c>
      <c r="L844" s="78">
        <f>VLOOKUP(A844,Feuil2!$A$2:$BN$2000,66,FALSE)</f>
        <v>0</v>
      </c>
      <c r="M844">
        <v>0</v>
      </c>
      <c r="N844">
        <f t="shared" si="49"/>
        <v>0</v>
      </c>
      <c r="P844">
        <v>0</v>
      </c>
      <c r="R844">
        <v>0</v>
      </c>
      <c r="S844" s="45">
        <f t="shared" si="50"/>
        <v>0</v>
      </c>
      <c r="V844">
        <v>1</v>
      </c>
      <c r="W844">
        <v>1</v>
      </c>
      <c r="AO844">
        <v>0</v>
      </c>
      <c r="AP844">
        <v>0</v>
      </c>
      <c r="AS844">
        <v>0</v>
      </c>
      <c r="AT844">
        <v>0</v>
      </c>
      <c r="AU844">
        <v>100</v>
      </c>
      <c r="AV844">
        <v>100</v>
      </c>
      <c r="AW844">
        <v>0</v>
      </c>
      <c r="AX844">
        <v>0</v>
      </c>
      <c r="AY844">
        <v>0</v>
      </c>
      <c r="BB844">
        <v>0</v>
      </c>
      <c r="BC844">
        <v>0</v>
      </c>
      <c r="BD844">
        <v>0</v>
      </c>
    </row>
    <row r="845" spans="1:56" hidden="1">
      <c r="A845" t="s">
        <v>1016</v>
      </c>
      <c r="B845" t="s">
        <v>1017</v>
      </c>
      <c r="C845" t="s">
        <v>943</v>
      </c>
      <c r="D845" s="87" t="s">
        <v>960</v>
      </c>
      <c r="F845">
        <v>1</v>
      </c>
      <c r="G845">
        <v>0</v>
      </c>
      <c r="H845"/>
      <c r="I845"/>
      <c r="L845" s="78">
        <f>VLOOKUP(A845,Feuil2!$A$2:$BN$2000,66,FALSE)</f>
        <v>0</v>
      </c>
      <c r="M845">
        <v>0</v>
      </c>
      <c r="N845">
        <f t="shared" si="49"/>
        <v>0</v>
      </c>
      <c r="P845">
        <v>58.8</v>
      </c>
      <c r="R845">
        <v>70.56</v>
      </c>
      <c r="S845" s="45">
        <f t="shared" si="50"/>
        <v>0</v>
      </c>
      <c r="V845">
        <v>1</v>
      </c>
      <c r="W845">
        <v>1</v>
      </c>
      <c r="AF845">
        <v>1</v>
      </c>
      <c r="AG845">
        <v>105</v>
      </c>
      <c r="AO845">
        <v>0</v>
      </c>
      <c r="AP845">
        <v>0</v>
      </c>
      <c r="AS845">
        <v>0</v>
      </c>
      <c r="AT845">
        <v>0</v>
      </c>
      <c r="AU845">
        <v>100</v>
      </c>
      <c r="AV845">
        <v>100</v>
      </c>
      <c r="AW845">
        <v>0</v>
      </c>
      <c r="AX845">
        <v>0</v>
      </c>
      <c r="AY845">
        <v>0</v>
      </c>
      <c r="BB845">
        <v>0</v>
      </c>
      <c r="BC845">
        <v>0</v>
      </c>
      <c r="BD845">
        <v>0</v>
      </c>
    </row>
    <row r="846" spans="1:56" hidden="1">
      <c r="A846" t="s">
        <v>1029</v>
      </c>
      <c r="B846" t="s">
        <v>1030</v>
      </c>
      <c r="C846" t="s">
        <v>943</v>
      </c>
      <c r="D846" s="87" t="s">
        <v>960</v>
      </c>
      <c r="F846">
        <v>1</v>
      </c>
      <c r="G846">
        <v>250</v>
      </c>
      <c r="H846"/>
      <c r="I846"/>
      <c r="K846">
        <v>1</v>
      </c>
      <c r="L846" s="78">
        <f>VLOOKUP(A846,Feuil2!$A$2:$BN$2000,66,FALSE)</f>
        <v>1.25</v>
      </c>
      <c r="M846">
        <v>1.44</v>
      </c>
      <c r="N846">
        <f t="shared" si="49"/>
        <v>-0.18999999999999995</v>
      </c>
      <c r="P846">
        <v>360</v>
      </c>
      <c r="R846">
        <v>432</v>
      </c>
      <c r="S846" s="45">
        <f t="shared" si="50"/>
        <v>0</v>
      </c>
      <c r="AO846">
        <v>0</v>
      </c>
      <c r="AP846">
        <v>0</v>
      </c>
      <c r="AS846">
        <v>0</v>
      </c>
      <c r="AT846">
        <v>0</v>
      </c>
      <c r="AU846">
        <v>100</v>
      </c>
      <c r="AV846">
        <v>100</v>
      </c>
      <c r="AW846">
        <v>0</v>
      </c>
      <c r="AX846">
        <v>0</v>
      </c>
      <c r="AY846">
        <v>0</v>
      </c>
      <c r="BB846">
        <v>0</v>
      </c>
      <c r="BC846">
        <v>0</v>
      </c>
      <c r="BD846">
        <v>0</v>
      </c>
    </row>
    <row r="847" spans="1:56" hidden="1">
      <c r="A847" t="s">
        <v>1033</v>
      </c>
      <c r="B847" t="s">
        <v>1034</v>
      </c>
      <c r="C847" t="s">
        <v>943</v>
      </c>
      <c r="D847" s="87" t="s">
        <v>960</v>
      </c>
      <c r="F847">
        <v>1</v>
      </c>
      <c r="G847">
        <v>0</v>
      </c>
      <c r="H847"/>
      <c r="I847"/>
      <c r="K847">
        <v>1</v>
      </c>
      <c r="L847" s="78">
        <f>VLOOKUP(A847,Feuil2!$A$2:$BN$2000,66,FALSE)</f>
        <v>0</v>
      </c>
      <c r="M847">
        <v>0</v>
      </c>
      <c r="N847">
        <f t="shared" si="49"/>
        <v>0</v>
      </c>
      <c r="P847">
        <v>0</v>
      </c>
      <c r="R847">
        <v>0</v>
      </c>
      <c r="S847" s="45">
        <f t="shared" si="50"/>
        <v>0</v>
      </c>
      <c r="V847">
        <v>1</v>
      </c>
      <c r="W847">
        <v>1</v>
      </c>
      <c r="X847">
        <v>1</v>
      </c>
      <c r="Y847">
        <v>1</v>
      </c>
      <c r="AO847">
        <v>0</v>
      </c>
      <c r="AP847">
        <v>0</v>
      </c>
      <c r="AS847">
        <v>0</v>
      </c>
      <c r="AT847">
        <v>0</v>
      </c>
      <c r="AU847">
        <v>100</v>
      </c>
      <c r="AV847">
        <v>100</v>
      </c>
      <c r="AW847">
        <v>0</v>
      </c>
      <c r="AX847">
        <v>0</v>
      </c>
      <c r="AY847">
        <v>0</v>
      </c>
      <c r="BB847">
        <v>0</v>
      </c>
      <c r="BC847">
        <v>0</v>
      </c>
      <c r="BD847">
        <v>0</v>
      </c>
    </row>
    <row r="848" spans="1:56" hidden="1">
      <c r="A848" t="s">
        <v>1037</v>
      </c>
      <c r="B848" t="s">
        <v>1038</v>
      </c>
      <c r="C848" t="s">
        <v>943</v>
      </c>
      <c r="D848" s="87" t="s">
        <v>960</v>
      </c>
      <c r="F848">
        <v>1</v>
      </c>
      <c r="G848">
        <v>0</v>
      </c>
      <c r="H848"/>
      <c r="I848"/>
      <c r="K848">
        <v>1</v>
      </c>
      <c r="L848" s="78">
        <f>VLOOKUP(A848,Feuil2!$A$2:$BN$2000,66,FALSE)</f>
        <v>0</v>
      </c>
      <c r="M848">
        <v>0</v>
      </c>
      <c r="N848">
        <f t="shared" si="49"/>
        <v>0</v>
      </c>
      <c r="P848">
        <v>0</v>
      </c>
      <c r="R848">
        <v>0</v>
      </c>
      <c r="S848" s="45">
        <f t="shared" si="50"/>
        <v>0</v>
      </c>
      <c r="V848">
        <v>1</v>
      </c>
      <c r="W848">
        <v>1</v>
      </c>
      <c r="X848">
        <v>1</v>
      </c>
      <c r="Y848">
        <v>1</v>
      </c>
      <c r="AO848">
        <v>0</v>
      </c>
      <c r="AP848">
        <v>0</v>
      </c>
      <c r="AS848">
        <v>0</v>
      </c>
      <c r="AT848">
        <v>0</v>
      </c>
      <c r="AU848">
        <v>100</v>
      </c>
      <c r="AV848">
        <v>100</v>
      </c>
      <c r="AW848">
        <v>0</v>
      </c>
      <c r="AX848">
        <v>0</v>
      </c>
      <c r="AY848">
        <v>0</v>
      </c>
      <c r="BB848">
        <v>0</v>
      </c>
      <c r="BC848">
        <v>0</v>
      </c>
      <c r="BD848">
        <v>0</v>
      </c>
    </row>
    <row r="849" spans="1:56" hidden="1">
      <c r="A849" t="s">
        <v>1039</v>
      </c>
      <c r="B849" t="s">
        <v>1040</v>
      </c>
      <c r="C849" t="s">
        <v>943</v>
      </c>
      <c r="D849" s="87" t="s">
        <v>960</v>
      </c>
      <c r="F849">
        <v>1</v>
      </c>
      <c r="G849">
        <v>0</v>
      </c>
      <c r="H849"/>
      <c r="I849"/>
      <c r="K849">
        <v>1</v>
      </c>
      <c r="L849" s="78">
        <f>VLOOKUP(A849,Feuil2!$A$2:$BN$2000,66,FALSE)</f>
        <v>0</v>
      </c>
      <c r="M849">
        <v>0</v>
      </c>
      <c r="N849">
        <f t="shared" si="49"/>
        <v>0</v>
      </c>
      <c r="P849">
        <v>0</v>
      </c>
      <c r="R849">
        <v>0</v>
      </c>
      <c r="S849" s="45">
        <f t="shared" si="50"/>
        <v>0</v>
      </c>
      <c r="V849">
        <v>1</v>
      </c>
      <c r="W849">
        <v>1</v>
      </c>
      <c r="X849">
        <v>1</v>
      </c>
      <c r="Y849">
        <v>1</v>
      </c>
      <c r="AO849">
        <v>0</v>
      </c>
      <c r="AP849">
        <v>0</v>
      </c>
      <c r="AS849">
        <v>0</v>
      </c>
      <c r="AT849">
        <v>0</v>
      </c>
      <c r="AU849">
        <v>100</v>
      </c>
      <c r="AV849">
        <v>100</v>
      </c>
      <c r="AW849">
        <v>0</v>
      </c>
      <c r="AX849">
        <v>0</v>
      </c>
      <c r="AY849">
        <v>0</v>
      </c>
      <c r="BB849">
        <v>0</v>
      </c>
      <c r="BC849">
        <v>0</v>
      </c>
      <c r="BD849">
        <v>0</v>
      </c>
    </row>
    <row r="850" spans="1:56" hidden="1">
      <c r="A850" t="s">
        <v>1041</v>
      </c>
      <c r="B850" t="s">
        <v>1042</v>
      </c>
      <c r="C850" t="s">
        <v>943</v>
      </c>
      <c r="D850" s="87" t="s">
        <v>960</v>
      </c>
      <c r="F850">
        <v>1</v>
      </c>
      <c r="G850">
        <v>0</v>
      </c>
      <c r="H850"/>
      <c r="I850"/>
      <c r="K850">
        <v>1</v>
      </c>
      <c r="L850" s="78">
        <f>VLOOKUP(A850,Feuil2!$A$2:$BN$2000,66,FALSE)</f>
        <v>0</v>
      </c>
      <c r="M850">
        <v>0</v>
      </c>
      <c r="N850">
        <f t="shared" si="49"/>
        <v>0</v>
      </c>
      <c r="P850">
        <v>0</v>
      </c>
      <c r="R850">
        <v>0</v>
      </c>
      <c r="S850" s="45">
        <f t="shared" si="50"/>
        <v>0</v>
      </c>
      <c r="V850">
        <v>1</v>
      </c>
      <c r="W850">
        <v>1</v>
      </c>
      <c r="X850">
        <v>1</v>
      </c>
      <c r="Y850">
        <v>1</v>
      </c>
      <c r="AO850">
        <v>0</v>
      </c>
      <c r="AP850">
        <v>0</v>
      </c>
      <c r="AS850">
        <v>0</v>
      </c>
      <c r="AT850">
        <v>0</v>
      </c>
      <c r="AU850">
        <v>100</v>
      </c>
      <c r="AV850">
        <v>100</v>
      </c>
      <c r="AW850">
        <v>0</v>
      </c>
      <c r="AX850">
        <v>0</v>
      </c>
      <c r="AY850">
        <v>0</v>
      </c>
      <c r="BB850">
        <v>0</v>
      </c>
      <c r="BC850">
        <v>0</v>
      </c>
      <c r="BD850">
        <v>0</v>
      </c>
    </row>
    <row r="851" spans="1:56" hidden="1">
      <c r="A851" t="s">
        <v>1045</v>
      </c>
      <c r="B851" t="s">
        <v>1046</v>
      </c>
      <c r="C851" t="s">
        <v>943</v>
      </c>
      <c r="D851" s="87" t="s">
        <v>960</v>
      </c>
      <c r="F851">
        <v>1</v>
      </c>
      <c r="G851">
        <v>0</v>
      </c>
      <c r="H851"/>
      <c r="I851"/>
      <c r="K851">
        <v>1</v>
      </c>
      <c r="L851" s="78">
        <f>VLOOKUP(A851,Feuil2!$A$2:$BN$2000,66,FALSE)</f>
        <v>0</v>
      </c>
      <c r="M851">
        <v>0</v>
      </c>
      <c r="N851">
        <f t="shared" si="49"/>
        <v>0</v>
      </c>
      <c r="P851">
        <v>0</v>
      </c>
      <c r="R851">
        <v>0</v>
      </c>
      <c r="S851" s="45">
        <f t="shared" si="50"/>
        <v>0</v>
      </c>
      <c r="V851">
        <v>1</v>
      </c>
      <c r="W851">
        <v>1</v>
      </c>
      <c r="X851">
        <v>1</v>
      </c>
      <c r="Y851">
        <v>1</v>
      </c>
      <c r="AO851">
        <v>0</v>
      </c>
      <c r="AP851">
        <v>0</v>
      </c>
      <c r="AS851">
        <v>0</v>
      </c>
      <c r="AT851">
        <v>0</v>
      </c>
      <c r="AU851">
        <v>100</v>
      </c>
      <c r="AV851">
        <v>100</v>
      </c>
      <c r="AW851">
        <v>0</v>
      </c>
      <c r="AX851">
        <v>0</v>
      </c>
      <c r="AY851">
        <v>0</v>
      </c>
      <c r="BB851">
        <v>0</v>
      </c>
      <c r="BC851">
        <v>0</v>
      </c>
      <c r="BD851">
        <v>0</v>
      </c>
    </row>
    <row r="852" spans="1:56" hidden="1">
      <c r="A852" t="s">
        <v>1048</v>
      </c>
      <c r="B852" t="s">
        <v>1049</v>
      </c>
      <c r="C852" t="s">
        <v>943</v>
      </c>
      <c r="D852" s="87" t="s">
        <v>960</v>
      </c>
      <c r="F852">
        <v>1</v>
      </c>
      <c r="G852">
        <v>450</v>
      </c>
      <c r="H852"/>
      <c r="I852"/>
      <c r="K852">
        <v>1</v>
      </c>
      <c r="L852" s="78">
        <f>VLOOKUP(A852,Feuil2!$A$2:$BN$2000,66,FALSE)</f>
        <v>1.25</v>
      </c>
      <c r="M852">
        <v>1.44</v>
      </c>
      <c r="N852">
        <f t="shared" si="49"/>
        <v>-0.18999999999999995</v>
      </c>
      <c r="P852">
        <v>648</v>
      </c>
      <c r="R852">
        <v>777.6</v>
      </c>
      <c r="S852" s="45">
        <f t="shared" si="50"/>
        <v>0</v>
      </c>
      <c r="AO852">
        <v>0</v>
      </c>
      <c r="AP852">
        <v>0</v>
      </c>
      <c r="AS852">
        <v>0</v>
      </c>
      <c r="AT852">
        <v>0</v>
      </c>
      <c r="AU852">
        <v>100</v>
      </c>
      <c r="AV852">
        <v>100</v>
      </c>
      <c r="AW852">
        <v>0</v>
      </c>
      <c r="AX852">
        <v>0</v>
      </c>
      <c r="AY852">
        <v>0</v>
      </c>
      <c r="BB852">
        <v>0</v>
      </c>
      <c r="BC852">
        <v>0</v>
      </c>
      <c r="BD852">
        <v>0</v>
      </c>
    </row>
    <row r="853" spans="1:56" hidden="1">
      <c r="A853" t="s">
        <v>1050</v>
      </c>
      <c r="B853" t="s">
        <v>1051</v>
      </c>
      <c r="C853" t="s">
        <v>943</v>
      </c>
      <c r="D853" s="87" t="s">
        <v>960</v>
      </c>
      <c r="F853">
        <v>1</v>
      </c>
      <c r="G853">
        <v>0</v>
      </c>
      <c r="H853"/>
      <c r="I853"/>
      <c r="K853">
        <v>1</v>
      </c>
      <c r="L853" s="78">
        <f>VLOOKUP(A853,Feuil2!$A$2:$BN$2000,66,FALSE)</f>
        <v>0</v>
      </c>
      <c r="M853">
        <v>0</v>
      </c>
      <c r="N853">
        <f t="shared" si="49"/>
        <v>0</v>
      </c>
      <c r="P853">
        <v>0</v>
      </c>
      <c r="R853">
        <v>0</v>
      </c>
      <c r="S853" s="45">
        <f t="shared" si="50"/>
        <v>0</v>
      </c>
      <c r="V853">
        <v>1</v>
      </c>
      <c r="W853">
        <v>1</v>
      </c>
      <c r="AO853">
        <v>0</v>
      </c>
      <c r="AP853">
        <v>0</v>
      </c>
      <c r="AS853">
        <v>0</v>
      </c>
      <c r="AT853">
        <v>0</v>
      </c>
      <c r="AU853">
        <v>100</v>
      </c>
      <c r="AV853">
        <v>100</v>
      </c>
      <c r="AW853">
        <v>0</v>
      </c>
      <c r="AX853">
        <v>0</v>
      </c>
      <c r="AY853">
        <v>0</v>
      </c>
      <c r="BB853">
        <v>0</v>
      </c>
      <c r="BC853">
        <v>0</v>
      </c>
      <c r="BD853">
        <v>0</v>
      </c>
    </row>
    <row r="854" spans="1:56" hidden="1">
      <c r="A854" t="s">
        <v>1111</v>
      </c>
      <c r="B854" t="s">
        <v>1112</v>
      </c>
      <c r="C854" t="s">
        <v>943</v>
      </c>
      <c r="D854" s="87" t="s">
        <v>960</v>
      </c>
      <c r="F854">
        <v>1</v>
      </c>
      <c r="G854">
        <v>0</v>
      </c>
      <c r="H854"/>
      <c r="I854"/>
      <c r="K854">
        <v>1</v>
      </c>
      <c r="L854" s="78">
        <f>VLOOKUP(A854,Feuil2!$A$2:$BN$2000,66,FALSE)</f>
        <v>0</v>
      </c>
      <c r="M854">
        <v>0</v>
      </c>
      <c r="N854">
        <f t="shared" si="49"/>
        <v>0</v>
      </c>
      <c r="P854">
        <v>0</v>
      </c>
      <c r="R854">
        <v>0</v>
      </c>
      <c r="S854" s="45">
        <f t="shared" si="50"/>
        <v>0</v>
      </c>
      <c r="U854">
        <v>1</v>
      </c>
      <c r="V854">
        <v>1</v>
      </c>
      <c r="W854">
        <v>1</v>
      </c>
      <c r="X854">
        <v>1</v>
      </c>
      <c r="Y854">
        <v>1</v>
      </c>
      <c r="AO854">
        <v>0</v>
      </c>
      <c r="AP854">
        <v>0</v>
      </c>
      <c r="AS854">
        <v>0</v>
      </c>
      <c r="AT854">
        <v>0</v>
      </c>
      <c r="AU854">
        <v>100</v>
      </c>
      <c r="AV854">
        <v>100</v>
      </c>
      <c r="AW854">
        <v>0</v>
      </c>
      <c r="AX854">
        <v>0</v>
      </c>
      <c r="AY854">
        <v>0</v>
      </c>
      <c r="BB854">
        <v>0</v>
      </c>
      <c r="BC854">
        <v>0</v>
      </c>
      <c r="BD854">
        <v>0</v>
      </c>
    </row>
    <row r="855" spans="1:56" hidden="1">
      <c r="A855" t="s">
        <v>1113</v>
      </c>
      <c r="B855" t="s">
        <v>1114</v>
      </c>
      <c r="C855" t="s">
        <v>943</v>
      </c>
      <c r="D855" s="87" t="s">
        <v>960</v>
      </c>
      <c r="F855">
        <v>1</v>
      </c>
      <c r="G855">
        <v>0</v>
      </c>
      <c r="H855"/>
      <c r="I855"/>
      <c r="K855">
        <v>1</v>
      </c>
      <c r="L855" s="78">
        <f>VLOOKUP(A855,Feuil2!$A$2:$BN$2000,66,FALSE)</f>
        <v>0</v>
      </c>
      <c r="M855">
        <v>0</v>
      </c>
      <c r="N855">
        <f t="shared" si="49"/>
        <v>0</v>
      </c>
      <c r="P855">
        <v>0</v>
      </c>
      <c r="R855">
        <v>0</v>
      </c>
      <c r="S855" s="45">
        <f t="shared" si="50"/>
        <v>0</v>
      </c>
      <c r="U855">
        <v>1</v>
      </c>
      <c r="V855">
        <v>1</v>
      </c>
      <c r="W855">
        <v>1</v>
      </c>
      <c r="X855">
        <v>1</v>
      </c>
      <c r="Y855">
        <v>1</v>
      </c>
      <c r="AO855">
        <v>0</v>
      </c>
      <c r="AP855">
        <v>0</v>
      </c>
      <c r="AS855">
        <v>0</v>
      </c>
      <c r="AT855">
        <v>0</v>
      </c>
      <c r="AU855">
        <v>100</v>
      </c>
      <c r="AV855">
        <v>100</v>
      </c>
      <c r="AW855">
        <v>0</v>
      </c>
      <c r="AX855">
        <v>0</v>
      </c>
      <c r="AY855">
        <v>0</v>
      </c>
      <c r="BB855">
        <v>0</v>
      </c>
      <c r="BC855">
        <v>0</v>
      </c>
      <c r="BD855">
        <v>0</v>
      </c>
    </row>
    <row r="856" spans="1:56" hidden="1">
      <c r="A856" t="s">
        <v>1115</v>
      </c>
      <c r="B856" t="s">
        <v>1116</v>
      </c>
      <c r="C856" t="s">
        <v>943</v>
      </c>
      <c r="D856" s="87" t="s">
        <v>960</v>
      </c>
      <c r="F856">
        <v>1</v>
      </c>
      <c r="G856">
        <v>0</v>
      </c>
      <c r="H856"/>
      <c r="I856"/>
      <c r="K856">
        <v>1</v>
      </c>
      <c r="L856" s="78">
        <f>VLOOKUP(A856,Feuil2!$A$2:$BN$2000,66,FALSE)</f>
        <v>0</v>
      </c>
      <c r="M856">
        <v>0</v>
      </c>
      <c r="N856">
        <f t="shared" si="49"/>
        <v>0</v>
      </c>
      <c r="P856">
        <v>0</v>
      </c>
      <c r="R856">
        <v>0</v>
      </c>
      <c r="S856" s="45">
        <f t="shared" si="50"/>
        <v>0</v>
      </c>
      <c r="U856">
        <v>1</v>
      </c>
      <c r="V856">
        <v>1</v>
      </c>
      <c r="W856">
        <v>1</v>
      </c>
      <c r="X856">
        <v>1</v>
      </c>
      <c r="Y856">
        <v>1</v>
      </c>
      <c r="AO856">
        <v>0</v>
      </c>
      <c r="AP856">
        <v>0</v>
      </c>
      <c r="AS856">
        <v>0</v>
      </c>
      <c r="AT856">
        <v>0</v>
      </c>
      <c r="AU856">
        <v>100</v>
      </c>
      <c r="AV856">
        <v>100</v>
      </c>
      <c r="AW856">
        <v>0</v>
      </c>
      <c r="AX856">
        <v>0</v>
      </c>
      <c r="AY856">
        <v>0</v>
      </c>
      <c r="BB856">
        <v>0</v>
      </c>
      <c r="BC856">
        <v>0</v>
      </c>
      <c r="BD856">
        <v>0</v>
      </c>
    </row>
    <row r="857" spans="1:56" hidden="1">
      <c r="A857" t="s">
        <v>1122</v>
      </c>
      <c r="B857" t="s">
        <v>1123</v>
      </c>
      <c r="C857" t="s">
        <v>943</v>
      </c>
      <c r="D857" s="87" t="s">
        <v>960</v>
      </c>
      <c r="F857">
        <v>1</v>
      </c>
      <c r="G857">
        <v>0</v>
      </c>
      <c r="H857"/>
      <c r="I857"/>
      <c r="K857">
        <v>1</v>
      </c>
      <c r="L857" s="78">
        <f>VLOOKUP(A857,Feuil2!$A$2:$BN$2000,66,FALSE)</f>
        <v>0</v>
      </c>
      <c r="M857">
        <v>0</v>
      </c>
      <c r="N857">
        <f t="shared" si="49"/>
        <v>0</v>
      </c>
      <c r="P857">
        <v>0</v>
      </c>
      <c r="R857">
        <v>0</v>
      </c>
      <c r="S857" s="45">
        <f t="shared" si="50"/>
        <v>0</v>
      </c>
      <c r="AO857">
        <v>0</v>
      </c>
      <c r="AP857">
        <v>0</v>
      </c>
      <c r="AS857">
        <v>0</v>
      </c>
      <c r="AT857">
        <v>0</v>
      </c>
      <c r="AU857">
        <v>100</v>
      </c>
      <c r="AV857">
        <v>100</v>
      </c>
      <c r="AW857">
        <v>0</v>
      </c>
      <c r="AX857">
        <v>0</v>
      </c>
      <c r="AY857">
        <v>0</v>
      </c>
      <c r="BB857">
        <v>0</v>
      </c>
      <c r="BC857">
        <v>0</v>
      </c>
      <c r="BD857">
        <v>0</v>
      </c>
    </row>
    <row r="858" spans="1:56" hidden="1">
      <c r="A858" t="s">
        <v>1125</v>
      </c>
      <c r="B858" t="s">
        <v>1126</v>
      </c>
      <c r="C858" t="s">
        <v>943</v>
      </c>
      <c r="D858" s="87" t="s">
        <v>960</v>
      </c>
      <c r="F858">
        <v>1</v>
      </c>
      <c r="G858">
        <v>0</v>
      </c>
      <c r="H858"/>
      <c r="I858"/>
      <c r="K858">
        <v>1</v>
      </c>
      <c r="L858" s="78">
        <f>VLOOKUP(A858,Feuil2!$A$2:$BN$2000,66,FALSE)</f>
        <v>0</v>
      </c>
      <c r="M858">
        <v>0</v>
      </c>
      <c r="N858">
        <f t="shared" si="49"/>
        <v>0</v>
      </c>
      <c r="P858">
        <v>0</v>
      </c>
      <c r="R858">
        <v>0</v>
      </c>
      <c r="S858" s="45">
        <f t="shared" si="50"/>
        <v>0</v>
      </c>
      <c r="V858">
        <v>1</v>
      </c>
      <c r="W858">
        <v>1</v>
      </c>
      <c r="X858">
        <v>1</v>
      </c>
      <c r="Y858">
        <v>1</v>
      </c>
      <c r="AO858">
        <v>0</v>
      </c>
      <c r="AP858">
        <v>0</v>
      </c>
      <c r="AS858">
        <v>0</v>
      </c>
      <c r="AT858">
        <v>0</v>
      </c>
      <c r="AU858">
        <v>100</v>
      </c>
      <c r="AV858">
        <v>100</v>
      </c>
      <c r="AW858">
        <v>0</v>
      </c>
      <c r="AX858">
        <v>0</v>
      </c>
      <c r="AY858">
        <v>0</v>
      </c>
      <c r="BB858">
        <v>0</v>
      </c>
      <c r="BC858">
        <v>0</v>
      </c>
      <c r="BD858">
        <v>0</v>
      </c>
    </row>
    <row r="859" spans="1:56" hidden="1">
      <c r="A859" t="s">
        <v>1127</v>
      </c>
      <c r="B859" t="s">
        <v>1128</v>
      </c>
      <c r="C859" t="s">
        <v>943</v>
      </c>
      <c r="D859" s="87" t="s">
        <v>960</v>
      </c>
      <c r="F859">
        <v>1</v>
      </c>
      <c r="G859">
        <v>0</v>
      </c>
      <c r="H859"/>
      <c r="I859"/>
      <c r="K859">
        <v>1</v>
      </c>
      <c r="L859" s="78">
        <f>VLOOKUP(A859,Feuil2!$A$2:$BN$2000,66,FALSE)</f>
        <v>0</v>
      </c>
      <c r="M859">
        <v>0</v>
      </c>
      <c r="N859">
        <f t="shared" si="49"/>
        <v>0</v>
      </c>
      <c r="P859">
        <v>0</v>
      </c>
      <c r="R859">
        <v>0</v>
      </c>
      <c r="S859" s="45">
        <f t="shared" si="50"/>
        <v>0</v>
      </c>
      <c r="V859">
        <v>1</v>
      </c>
      <c r="W859">
        <v>1</v>
      </c>
      <c r="X859">
        <v>1</v>
      </c>
      <c r="Y859">
        <v>1</v>
      </c>
      <c r="AO859">
        <v>0</v>
      </c>
      <c r="AP859">
        <v>0</v>
      </c>
      <c r="AS859">
        <v>0</v>
      </c>
      <c r="AT859">
        <v>0</v>
      </c>
      <c r="AU859">
        <v>100</v>
      </c>
      <c r="AV859">
        <v>100</v>
      </c>
      <c r="AW859">
        <v>0</v>
      </c>
      <c r="AX859">
        <v>0</v>
      </c>
      <c r="AY859">
        <v>0</v>
      </c>
      <c r="BB859">
        <v>0</v>
      </c>
      <c r="BC859">
        <v>0</v>
      </c>
      <c r="BD859">
        <v>0</v>
      </c>
    </row>
    <row r="860" spans="1:56" hidden="1">
      <c r="A860" t="s">
        <v>1129</v>
      </c>
      <c r="B860" t="s">
        <v>1130</v>
      </c>
      <c r="C860" t="s">
        <v>943</v>
      </c>
      <c r="D860" s="87" t="s">
        <v>960</v>
      </c>
      <c r="F860">
        <v>1</v>
      </c>
      <c r="G860">
        <v>0</v>
      </c>
      <c r="H860"/>
      <c r="I860"/>
      <c r="K860">
        <v>1</v>
      </c>
      <c r="L860" s="78">
        <f>VLOOKUP(A860,Feuil2!$A$2:$BN$2000,66,FALSE)</f>
        <v>0</v>
      </c>
      <c r="M860">
        <v>0</v>
      </c>
      <c r="N860">
        <f t="shared" si="49"/>
        <v>0</v>
      </c>
      <c r="P860">
        <v>0</v>
      </c>
      <c r="R860">
        <v>0</v>
      </c>
      <c r="S860" s="45">
        <f t="shared" si="50"/>
        <v>0</v>
      </c>
      <c r="V860">
        <v>1</v>
      </c>
      <c r="W860">
        <v>1</v>
      </c>
      <c r="X860">
        <v>1</v>
      </c>
      <c r="Y860">
        <v>1</v>
      </c>
      <c r="AO860">
        <v>0</v>
      </c>
      <c r="AP860">
        <v>0</v>
      </c>
      <c r="AS860">
        <v>0</v>
      </c>
      <c r="AT860">
        <v>0</v>
      </c>
      <c r="AU860">
        <v>100</v>
      </c>
      <c r="AV860">
        <v>100</v>
      </c>
      <c r="AW860">
        <v>0</v>
      </c>
      <c r="AX860">
        <v>0</v>
      </c>
      <c r="AY860">
        <v>0</v>
      </c>
      <c r="BB860">
        <v>0</v>
      </c>
      <c r="BC860">
        <v>0</v>
      </c>
      <c r="BD860">
        <v>0</v>
      </c>
    </row>
    <row r="861" spans="1:56" hidden="1">
      <c r="A861" t="s">
        <v>1199</v>
      </c>
      <c r="B861" t="s">
        <v>1200</v>
      </c>
      <c r="C861" t="s">
        <v>943</v>
      </c>
      <c r="D861" s="87" t="s">
        <v>960</v>
      </c>
      <c r="F861">
        <v>1</v>
      </c>
      <c r="G861">
        <v>0</v>
      </c>
      <c r="H861"/>
      <c r="I861"/>
      <c r="K861">
        <v>1</v>
      </c>
      <c r="L861" s="78">
        <f>VLOOKUP(A861,Feuil2!$A$2:$BN$2000,66,FALSE)</f>
        <v>0</v>
      </c>
      <c r="M861">
        <v>0</v>
      </c>
      <c r="N861">
        <f t="shared" si="49"/>
        <v>0</v>
      </c>
      <c r="P861">
        <v>0</v>
      </c>
      <c r="R861">
        <v>0</v>
      </c>
      <c r="S861" s="45">
        <f t="shared" si="50"/>
        <v>0</v>
      </c>
      <c r="V861">
        <v>1</v>
      </c>
      <c r="W861">
        <v>1</v>
      </c>
      <c r="AO861">
        <v>0</v>
      </c>
      <c r="AP861">
        <v>0</v>
      </c>
      <c r="AS861">
        <v>0</v>
      </c>
      <c r="AT861">
        <v>0</v>
      </c>
      <c r="AU861">
        <v>100</v>
      </c>
      <c r="AV861">
        <v>100</v>
      </c>
      <c r="AW861">
        <v>0</v>
      </c>
      <c r="AX861">
        <v>0</v>
      </c>
      <c r="AY861">
        <v>0</v>
      </c>
      <c r="BB861">
        <v>0</v>
      </c>
      <c r="BC861">
        <v>0</v>
      </c>
      <c r="BD861">
        <v>0</v>
      </c>
    </row>
    <row r="862" spans="1:56" hidden="1">
      <c r="A862" t="s">
        <v>1203</v>
      </c>
      <c r="B862" t="s">
        <v>1204</v>
      </c>
      <c r="C862" t="s">
        <v>943</v>
      </c>
      <c r="D862" s="87" t="s">
        <v>960</v>
      </c>
      <c r="F862">
        <v>1</v>
      </c>
      <c r="G862">
        <v>0</v>
      </c>
      <c r="H862"/>
      <c r="I862"/>
      <c r="K862">
        <v>1</v>
      </c>
      <c r="L862" s="78">
        <f>VLOOKUP(A862,Feuil2!$A$2:$BN$2000,66,FALSE)</f>
        <v>0</v>
      </c>
      <c r="M862">
        <v>0</v>
      </c>
      <c r="N862">
        <f t="shared" si="49"/>
        <v>0</v>
      </c>
      <c r="P862">
        <v>0</v>
      </c>
      <c r="R862">
        <v>0</v>
      </c>
      <c r="S862" s="45">
        <f t="shared" si="50"/>
        <v>0</v>
      </c>
      <c r="V862">
        <v>1</v>
      </c>
      <c r="W862">
        <v>1</v>
      </c>
      <c r="X862">
        <v>1</v>
      </c>
      <c r="Y862">
        <v>1</v>
      </c>
      <c r="AO862">
        <v>0</v>
      </c>
      <c r="AP862">
        <v>0</v>
      </c>
      <c r="AS862">
        <v>0</v>
      </c>
      <c r="AT862">
        <v>0</v>
      </c>
      <c r="AU862">
        <v>100</v>
      </c>
      <c r="AV862">
        <v>100</v>
      </c>
      <c r="AW862">
        <v>0</v>
      </c>
      <c r="AX862">
        <v>0</v>
      </c>
      <c r="AY862">
        <v>0</v>
      </c>
      <c r="BB862">
        <v>0</v>
      </c>
      <c r="BC862">
        <v>0</v>
      </c>
      <c r="BD862">
        <v>0</v>
      </c>
    </row>
    <row r="863" spans="1:56" hidden="1">
      <c r="A863" t="s">
        <v>1215</v>
      </c>
      <c r="B863" t="s">
        <v>1216</v>
      </c>
      <c r="C863" t="s">
        <v>943</v>
      </c>
      <c r="D863" s="87" t="s">
        <v>960</v>
      </c>
      <c r="F863">
        <v>1</v>
      </c>
      <c r="G863">
        <v>0</v>
      </c>
      <c r="H863"/>
      <c r="I863"/>
      <c r="K863">
        <v>1</v>
      </c>
      <c r="L863" s="78">
        <f>VLOOKUP(A863,Feuil2!$A$2:$BN$2000,66,FALSE)</f>
        <v>0</v>
      </c>
      <c r="M863">
        <v>0</v>
      </c>
      <c r="N863">
        <f t="shared" si="49"/>
        <v>0</v>
      </c>
      <c r="P863">
        <v>0</v>
      </c>
      <c r="R863">
        <v>0</v>
      </c>
      <c r="S863" s="45">
        <f t="shared" si="50"/>
        <v>0</v>
      </c>
      <c r="V863">
        <v>1</v>
      </c>
      <c r="W863">
        <v>1</v>
      </c>
      <c r="X863">
        <v>1</v>
      </c>
      <c r="Y863">
        <v>1</v>
      </c>
      <c r="AO863">
        <v>0</v>
      </c>
      <c r="AP863">
        <v>0</v>
      </c>
      <c r="AS863">
        <v>0</v>
      </c>
      <c r="AT863">
        <v>0</v>
      </c>
      <c r="AU863">
        <v>100</v>
      </c>
      <c r="AV863">
        <v>100</v>
      </c>
      <c r="AW863">
        <v>0</v>
      </c>
      <c r="AX863">
        <v>0</v>
      </c>
      <c r="AY863">
        <v>0</v>
      </c>
      <c r="BB863">
        <v>0</v>
      </c>
      <c r="BC863">
        <v>0</v>
      </c>
      <c r="BD863">
        <v>0</v>
      </c>
    </row>
    <row r="864" spans="1:56" hidden="1">
      <c r="A864" t="s">
        <v>1217</v>
      </c>
      <c r="B864" t="s">
        <v>1218</v>
      </c>
      <c r="C864" t="s">
        <v>943</v>
      </c>
      <c r="D864" s="87" t="s">
        <v>960</v>
      </c>
      <c r="F864">
        <v>1</v>
      </c>
      <c r="G864">
        <v>0</v>
      </c>
      <c r="H864"/>
      <c r="I864"/>
      <c r="K864">
        <v>1</v>
      </c>
      <c r="L864" s="78">
        <f>VLOOKUP(A864,Feuil2!$A$2:$BN$2000,66,FALSE)</f>
        <v>0</v>
      </c>
      <c r="M864">
        <v>0</v>
      </c>
      <c r="N864">
        <f t="shared" si="49"/>
        <v>0</v>
      </c>
      <c r="P864">
        <v>0</v>
      </c>
      <c r="R864">
        <v>0</v>
      </c>
      <c r="S864" s="45">
        <f t="shared" si="50"/>
        <v>0</v>
      </c>
      <c r="V864">
        <v>1</v>
      </c>
      <c r="W864">
        <v>1</v>
      </c>
      <c r="X864">
        <v>1</v>
      </c>
      <c r="Y864">
        <v>1</v>
      </c>
      <c r="AO864">
        <v>0</v>
      </c>
      <c r="AP864">
        <v>0</v>
      </c>
      <c r="AS864">
        <v>0</v>
      </c>
      <c r="AT864">
        <v>0</v>
      </c>
      <c r="AU864">
        <v>100</v>
      </c>
      <c r="AV864">
        <v>100</v>
      </c>
      <c r="AW864">
        <v>0</v>
      </c>
      <c r="AX864">
        <v>0</v>
      </c>
      <c r="AY864">
        <v>0</v>
      </c>
      <c r="BB864">
        <v>0</v>
      </c>
      <c r="BC864">
        <v>0</v>
      </c>
      <c r="BD864">
        <v>0</v>
      </c>
    </row>
    <row r="865" spans="1:56" hidden="1">
      <c r="A865" t="s">
        <v>1338</v>
      </c>
      <c r="B865" t="s">
        <v>1339</v>
      </c>
      <c r="C865" t="s">
        <v>943</v>
      </c>
      <c r="D865" s="87" t="s">
        <v>960</v>
      </c>
      <c r="F865">
        <v>1</v>
      </c>
      <c r="G865">
        <v>0</v>
      </c>
      <c r="H865"/>
      <c r="I865"/>
      <c r="K865">
        <v>1</v>
      </c>
      <c r="L865" s="78">
        <f>VLOOKUP(A865,Feuil2!$A$2:$BN$2000,66,FALSE)</f>
        <v>0</v>
      </c>
      <c r="M865">
        <v>0</v>
      </c>
      <c r="N865">
        <f t="shared" si="49"/>
        <v>0</v>
      </c>
      <c r="P865">
        <v>0</v>
      </c>
      <c r="R865">
        <v>0</v>
      </c>
      <c r="S865" s="45">
        <f t="shared" si="50"/>
        <v>0</v>
      </c>
      <c r="V865">
        <v>1</v>
      </c>
      <c r="W865">
        <v>1</v>
      </c>
      <c r="AO865">
        <v>0</v>
      </c>
      <c r="AP865">
        <v>0</v>
      </c>
      <c r="AS865">
        <v>0</v>
      </c>
      <c r="AT865">
        <v>0</v>
      </c>
      <c r="AU865">
        <v>100</v>
      </c>
      <c r="AV865">
        <v>100</v>
      </c>
      <c r="AW865">
        <v>0</v>
      </c>
      <c r="AX865">
        <v>0</v>
      </c>
      <c r="AY865">
        <v>0</v>
      </c>
      <c r="BB865">
        <v>0</v>
      </c>
      <c r="BC865">
        <v>0</v>
      </c>
      <c r="BD865">
        <v>0</v>
      </c>
    </row>
    <row r="866" spans="1:56" hidden="1">
      <c r="A866" t="s">
        <v>1345</v>
      </c>
      <c r="B866" t="s">
        <v>1346</v>
      </c>
      <c r="C866" t="s">
        <v>943</v>
      </c>
      <c r="D866" s="87" t="s">
        <v>960</v>
      </c>
      <c r="F866">
        <v>1</v>
      </c>
      <c r="G866">
        <v>0</v>
      </c>
      <c r="H866"/>
      <c r="I866"/>
      <c r="K866">
        <v>1</v>
      </c>
      <c r="L866" s="78">
        <f>VLOOKUP(A866,Feuil2!$A$2:$BN$2000,66,FALSE)</f>
        <v>0</v>
      </c>
      <c r="M866">
        <v>0</v>
      </c>
      <c r="N866">
        <f t="shared" si="49"/>
        <v>0</v>
      </c>
      <c r="P866">
        <v>0</v>
      </c>
      <c r="R866">
        <v>0</v>
      </c>
      <c r="S866" s="45">
        <f t="shared" si="50"/>
        <v>0</v>
      </c>
      <c r="V866">
        <v>1</v>
      </c>
      <c r="W866">
        <v>1</v>
      </c>
      <c r="AO866">
        <v>0</v>
      </c>
      <c r="AP866">
        <v>0</v>
      </c>
      <c r="AS866">
        <v>0</v>
      </c>
      <c r="AT866">
        <v>0</v>
      </c>
      <c r="AU866">
        <v>100</v>
      </c>
      <c r="AV866">
        <v>100</v>
      </c>
      <c r="AW866">
        <v>0</v>
      </c>
      <c r="AX866">
        <v>0</v>
      </c>
      <c r="AY866">
        <v>0</v>
      </c>
      <c r="BB866">
        <v>0</v>
      </c>
      <c r="BC866">
        <v>0</v>
      </c>
      <c r="BD866">
        <v>0</v>
      </c>
    </row>
    <row r="867" spans="1:56" hidden="1">
      <c r="A867" t="s">
        <v>1347</v>
      </c>
      <c r="B867" t="s">
        <v>1348</v>
      </c>
      <c r="C867" t="s">
        <v>943</v>
      </c>
      <c r="D867" s="87" t="s">
        <v>960</v>
      </c>
      <c r="F867">
        <v>1</v>
      </c>
      <c r="G867">
        <v>0</v>
      </c>
      <c r="H867"/>
      <c r="I867"/>
      <c r="K867">
        <v>1</v>
      </c>
      <c r="L867" s="78">
        <f>VLOOKUP(A867,Feuil2!$A$2:$BN$2000,66,FALSE)</f>
        <v>0</v>
      </c>
      <c r="M867">
        <v>0</v>
      </c>
      <c r="N867">
        <f t="shared" si="49"/>
        <v>0</v>
      </c>
      <c r="P867">
        <v>0</v>
      </c>
      <c r="R867">
        <v>0</v>
      </c>
      <c r="S867" s="45">
        <f t="shared" si="50"/>
        <v>0</v>
      </c>
      <c r="V867">
        <v>1</v>
      </c>
      <c r="W867">
        <v>1</v>
      </c>
      <c r="X867">
        <v>1</v>
      </c>
      <c r="Y867">
        <v>1</v>
      </c>
      <c r="AG867">
        <v>134</v>
      </c>
      <c r="AO867">
        <v>0</v>
      </c>
      <c r="AP867">
        <v>0</v>
      </c>
      <c r="AS867">
        <v>0</v>
      </c>
      <c r="AT867">
        <v>0</v>
      </c>
      <c r="AU867">
        <v>100</v>
      </c>
      <c r="AV867">
        <v>100</v>
      </c>
      <c r="AW867">
        <v>0</v>
      </c>
      <c r="AX867">
        <v>0</v>
      </c>
      <c r="AY867">
        <v>0</v>
      </c>
      <c r="BB867">
        <v>0</v>
      </c>
      <c r="BC867">
        <v>0</v>
      </c>
      <c r="BD867">
        <v>0</v>
      </c>
    </row>
    <row r="868" spans="1:56" hidden="1">
      <c r="A868" t="s">
        <v>1362</v>
      </c>
      <c r="B868" t="s">
        <v>1363</v>
      </c>
      <c r="C868" t="s">
        <v>943</v>
      </c>
      <c r="D868" s="87" t="s">
        <v>960</v>
      </c>
      <c r="F868">
        <v>1</v>
      </c>
      <c r="G868">
        <v>0</v>
      </c>
      <c r="H868"/>
      <c r="I868"/>
      <c r="K868">
        <v>1</v>
      </c>
      <c r="L868" s="78">
        <f>VLOOKUP(A868,Feuil2!$A$2:$BN$2000,66,FALSE)</f>
        <v>0</v>
      </c>
      <c r="M868">
        <v>0</v>
      </c>
      <c r="N868">
        <f t="shared" si="49"/>
        <v>0</v>
      </c>
      <c r="P868">
        <v>0</v>
      </c>
      <c r="R868">
        <v>0</v>
      </c>
      <c r="S868" s="45">
        <f t="shared" si="50"/>
        <v>0</v>
      </c>
      <c r="V868">
        <v>1</v>
      </c>
      <c r="W868">
        <v>1</v>
      </c>
      <c r="AO868">
        <v>0</v>
      </c>
      <c r="AP868">
        <v>0</v>
      </c>
      <c r="AS868">
        <v>0</v>
      </c>
      <c r="AT868">
        <v>0</v>
      </c>
      <c r="AU868">
        <v>100</v>
      </c>
      <c r="AV868">
        <v>100</v>
      </c>
      <c r="AW868">
        <v>0</v>
      </c>
      <c r="AX868">
        <v>0</v>
      </c>
      <c r="AY868">
        <v>0</v>
      </c>
      <c r="BB868">
        <v>0</v>
      </c>
      <c r="BC868">
        <v>0</v>
      </c>
      <c r="BD868">
        <v>0</v>
      </c>
    </row>
    <row r="869" spans="1:56" hidden="1">
      <c r="A869" t="s">
        <v>1377</v>
      </c>
      <c r="B869" t="s">
        <v>1378</v>
      </c>
      <c r="C869" t="s">
        <v>943</v>
      </c>
      <c r="D869" s="87" t="s">
        <v>960</v>
      </c>
      <c r="F869">
        <v>1</v>
      </c>
      <c r="G869">
        <v>0</v>
      </c>
      <c r="H869"/>
      <c r="I869"/>
      <c r="K869">
        <v>1</v>
      </c>
      <c r="L869" s="78">
        <f>VLOOKUP(A869,Feuil2!$A$2:$BN$2000,66,FALSE)</f>
        <v>0</v>
      </c>
      <c r="M869">
        <v>0</v>
      </c>
      <c r="N869">
        <f t="shared" si="49"/>
        <v>0</v>
      </c>
      <c r="P869">
        <v>0</v>
      </c>
      <c r="R869">
        <v>0</v>
      </c>
      <c r="S869" s="45">
        <f t="shared" si="50"/>
        <v>0</v>
      </c>
      <c r="AG869">
        <v>109</v>
      </c>
      <c r="AO869">
        <v>0</v>
      </c>
      <c r="AP869">
        <v>0</v>
      </c>
      <c r="AS869">
        <v>0</v>
      </c>
      <c r="AT869">
        <v>0</v>
      </c>
      <c r="AU869">
        <v>100</v>
      </c>
      <c r="AV869">
        <v>100</v>
      </c>
      <c r="AW869">
        <v>0</v>
      </c>
      <c r="AX869">
        <v>0</v>
      </c>
      <c r="AY869">
        <v>0</v>
      </c>
      <c r="BB869">
        <v>0</v>
      </c>
      <c r="BC869">
        <v>0</v>
      </c>
      <c r="BD869">
        <v>0</v>
      </c>
    </row>
    <row r="870" spans="1:56" hidden="1">
      <c r="A870" t="s">
        <v>1393</v>
      </c>
      <c r="B870" t="s">
        <v>1394</v>
      </c>
      <c r="C870" t="s">
        <v>943</v>
      </c>
      <c r="D870" s="87" t="s">
        <v>960</v>
      </c>
      <c r="F870">
        <v>1</v>
      </c>
      <c r="G870">
        <v>0</v>
      </c>
      <c r="H870"/>
      <c r="I870"/>
      <c r="K870">
        <v>1</v>
      </c>
      <c r="L870" s="78">
        <f>VLOOKUP(A870,Feuil2!$A$2:$BN$2000,66,FALSE)</f>
        <v>0</v>
      </c>
      <c r="M870">
        <v>0</v>
      </c>
      <c r="N870">
        <f t="shared" si="49"/>
        <v>0</v>
      </c>
      <c r="P870">
        <v>0</v>
      </c>
      <c r="R870">
        <v>0</v>
      </c>
      <c r="S870" s="45">
        <f t="shared" si="50"/>
        <v>0</v>
      </c>
      <c r="U870">
        <v>1</v>
      </c>
      <c r="V870">
        <v>1</v>
      </c>
      <c r="W870">
        <v>1</v>
      </c>
      <c r="X870">
        <v>1</v>
      </c>
      <c r="Y870">
        <v>1</v>
      </c>
      <c r="Z870">
        <v>1</v>
      </c>
      <c r="AG870">
        <v>208</v>
      </c>
      <c r="AO870">
        <v>0</v>
      </c>
      <c r="AP870">
        <v>0</v>
      </c>
      <c r="AS870">
        <v>0</v>
      </c>
      <c r="AT870">
        <v>0</v>
      </c>
      <c r="AU870">
        <v>100</v>
      </c>
      <c r="AV870">
        <v>100</v>
      </c>
      <c r="AW870">
        <v>0</v>
      </c>
      <c r="AX870">
        <v>0</v>
      </c>
      <c r="AY870">
        <v>0</v>
      </c>
      <c r="BB870">
        <v>0</v>
      </c>
      <c r="BC870">
        <v>0</v>
      </c>
      <c r="BD870">
        <v>0</v>
      </c>
    </row>
    <row r="871" spans="1:56" hidden="1">
      <c r="A871" t="s">
        <v>1396</v>
      </c>
      <c r="B871" t="s">
        <v>1397</v>
      </c>
      <c r="C871" t="s">
        <v>943</v>
      </c>
      <c r="D871" s="87" t="s">
        <v>960</v>
      </c>
      <c r="F871">
        <v>1</v>
      </c>
      <c r="G871">
        <v>0</v>
      </c>
      <c r="H871"/>
      <c r="I871"/>
      <c r="K871">
        <v>1</v>
      </c>
      <c r="L871" s="78">
        <f>VLOOKUP(A871,Feuil2!$A$2:$BN$2000,66,FALSE)</f>
        <v>0</v>
      </c>
      <c r="M871">
        <v>0</v>
      </c>
      <c r="N871">
        <f t="shared" si="49"/>
        <v>0</v>
      </c>
      <c r="P871">
        <v>0</v>
      </c>
      <c r="R871">
        <v>0</v>
      </c>
      <c r="S871" s="45">
        <f t="shared" si="50"/>
        <v>0</v>
      </c>
      <c r="U871">
        <v>1</v>
      </c>
      <c r="V871">
        <v>1</v>
      </c>
      <c r="W871">
        <v>1</v>
      </c>
      <c r="X871">
        <v>1</v>
      </c>
      <c r="Y871">
        <v>1</v>
      </c>
      <c r="AG871">
        <v>107</v>
      </c>
      <c r="AO871">
        <v>0</v>
      </c>
      <c r="AP871">
        <v>0</v>
      </c>
      <c r="AS871">
        <v>0</v>
      </c>
      <c r="AT871">
        <v>0</v>
      </c>
      <c r="AU871">
        <v>100</v>
      </c>
      <c r="AV871">
        <v>100</v>
      </c>
      <c r="AW871">
        <v>0</v>
      </c>
      <c r="AX871">
        <v>0</v>
      </c>
      <c r="AY871">
        <v>0</v>
      </c>
      <c r="BB871">
        <v>0</v>
      </c>
      <c r="BC871">
        <v>0</v>
      </c>
      <c r="BD871">
        <v>0</v>
      </c>
    </row>
    <row r="872" spans="1:56" hidden="1">
      <c r="A872" t="s">
        <v>1398</v>
      </c>
      <c r="B872" t="s">
        <v>1399</v>
      </c>
      <c r="C872" t="s">
        <v>943</v>
      </c>
      <c r="D872" s="87" t="s">
        <v>960</v>
      </c>
      <c r="F872">
        <v>1</v>
      </c>
      <c r="G872">
        <v>0</v>
      </c>
      <c r="H872"/>
      <c r="I872"/>
      <c r="K872">
        <v>1</v>
      </c>
      <c r="L872" s="78">
        <f>VLOOKUP(A872,Feuil2!$A$2:$BN$2000,66,FALSE)</f>
        <v>0</v>
      </c>
      <c r="M872">
        <v>0</v>
      </c>
      <c r="N872">
        <f t="shared" si="49"/>
        <v>0</v>
      </c>
      <c r="P872">
        <v>0</v>
      </c>
      <c r="R872">
        <v>0</v>
      </c>
      <c r="S872" s="45">
        <f t="shared" si="50"/>
        <v>0</v>
      </c>
      <c r="U872">
        <v>1</v>
      </c>
      <c r="V872">
        <v>1</v>
      </c>
      <c r="W872">
        <v>1</v>
      </c>
      <c r="X872">
        <v>1</v>
      </c>
      <c r="Y872">
        <v>1</v>
      </c>
      <c r="AG872">
        <v>210</v>
      </c>
      <c r="AO872">
        <v>0</v>
      </c>
      <c r="AP872">
        <v>0</v>
      </c>
      <c r="AS872">
        <v>0</v>
      </c>
      <c r="AT872">
        <v>0</v>
      </c>
      <c r="AU872">
        <v>100</v>
      </c>
      <c r="AV872">
        <v>100</v>
      </c>
      <c r="AW872">
        <v>0</v>
      </c>
      <c r="AX872">
        <v>0</v>
      </c>
      <c r="AY872">
        <v>0</v>
      </c>
      <c r="BB872">
        <v>0</v>
      </c>
      <c r="BC872">
        <v>0</v>
      </c>
      <c r="BD872">
        <v>0</v>
      </c>
    </row>
    <row r="873" spans="1:56" hidden="1">
      <c r="A873" t="s">
        <v>1400</v>
      </c>
      <c r="B873" t="s">
        <v>1401</v>
      </c>
      <c r="C873" t="s">
        <v>943</v>
      </c>
      <c r="D873" s="87" t="s">
        <v>960</v>
      </c>
      <c r="F873">
        <v>1</v>
      </c>
      <c r="G873">
        <v>0</v>
      </c>
      <c r="H873"/>
      <c r="I873"/>
      <c r="K873">
        <v>1</v>
      </c>
      <c r="L873" s="78">
        <f>VLOOKUP(A873,Feuil2!$A$2:$BN$2000,66,FALSE)</f>
        <v>0</v>
      </c>
      <c r="M873">
        <v>0</v>
      </c>
      <c r="N873">
        <f t="shared" si="49"/>
        <v>0</v>
      </c>
      <c r="P873">
        <v>0</v>
      </c>
      <c r="R873">
        <v>0</v>
      </c>
      <c r="S873" s="45">
        <f t="shared" si="50"/>
        <v>0</v>
      </c>
      <c r="U873">
        <v>1</v>
      </c>
      <c r="V873">
        <v>1</v>
      </c>
      <c r="W873">
        <v>1</v>
      </c>
      <c r="X873">
        <v>1</v>
      </c>
      <c r="Y873">
        <v>1</v>
      </c>
      <c r="AG873">
        <v>437</v>
      </c>
      <c r="AO873">
        <v>0</v>
      </c>
      <c r="AP873">
        <v>0</v>
      </c>
      <c r="AS873">
        <v>0</v>
      </c>
      <c r="AT873">
        <v>0</v>
      </c>
      <c r="AU873">
        <v>100</v>
      </c>
      <c r="AV873">
        <v>100</v>
      </c>
      <c r="AW873">
        <v>0</v>
      </c>
      <c r="AX873">
        <v>0</v>
      </c>
      <c r="AY873">
        <v>0</v>
      </c>
      <c r="BB873">
        <v>0</v>
      </c>
      <c r="BC873">
        <v>0</v>
      </c>
      <c r="BD873">
        <v>0</v>
      </c>
    </row>
    <row r="874" spans="1:56">
      <c r="A874" t="s">
        <v>1402</v>
      </c>
      <c r="B874" t="s">
        <v>1403</v>
      </c>
      <c r="C874" t="s">
        <v>943</v>
      </c>
      <c r="D874" s="87" t="s">
        <v>960</v>
      </c>
      <c r="F874">
        <v>1</v>
      </c>
      <c r="G874">
        <v>0</v>
      </c>
      <c r="H874"/>
      <c r="I874"/>
      <c r="K874">
        <v>1</v>
      </c>
      <c r="L874" s="78">
        <f>VLOOKUP(A874,Feuil2!$A$2:$BN$2000,66,FALSE)</f>
        <v>0</v>
      </c>
      <c r="M874">
        <v>0</v>
      </c>
      <c r="N874">
        <f t="shared" si="49"/>
        <v>0</v>
      </c>
      <c r="P874">
        <v>0</v>
      </c>
      <c r="R874">
        <v>0</v>
      </c>
      <c r="S874" s="45">
        <f t="shared" si="50"/>
        <v>0</v>
      </c>
      <c r="V874">
        <v>1</v>
      </c>
      <c r="W874">
        <v>1</v>
      </c>
      <c r="X874">
        <v>1</v>
      </c>
      <c r="Y874">
        <v>1</v>
      </c>
      <c r="AO874">
        <v>0</v>
      </c>
      <c r="AP874">
        <v>0</v>
      </c>
      <c r="AS874">
        <v>0</v>
      </c>
      <c r="AT874">
        <v>0</v>
      </c>
      <c r="AU874">
        <v>100</v>
      </c>
      <c r="AV874">
        <v>100</v>
      </c>
      <c r="AW874">
        <v>0</v>
      </c>
      <c r="AX874">
        <v>0</v>
      </c>
      <c r="AY874">
        <v>0</v>
      </c>
      <c r="BB874">
        <v>0</v>
      </c>
      <c r="BC874">
        <v>0</v>
      </c>
      <c r="BD874">
        <v>0</v>
      </c>
    </row>
    <row r="875" spans="1:56" hidden="1">
      <c r="A875" t="s">
        <v>1592</v>
      </c>
      <c r="B875" t="s">
        <v>1593</v>
      </c>
      <c r="C875" t="s">
        <v>943</v>
      </c>
      <c r="D875" s="87" t="s">
        <v>960</v>
      </c>
      <c r="F875">
        <v>1</v>
      </c>
      <c r="G875">
        <v>0</v>
      </c>
      <c r="H875"/>
      <c r="I875"/>
      <c r="K875">
        <v>1</v>
      </c>
      <c r="L875" s="78">
        <f>VLOOKUP(A875,Feuil2!$A$2:$BN$2000,66,FALSE)</f>
        <v>0</v>
      </c>
      <c r="M875">
        <v>0</v>
      </c>
      <c r="N875">
        <f t="shared" si="49"/>
        <v>0</v>
      </c>
      <c r="P875">
        <v>0</v>
      </c>
      <c r="R875">
        <v>0</v>
      </c>
      <c r="S875" s="45">
        <f t="shared" si="50"/>
        <v>0</v>
      </c>
      <c r="U875">
        <v>1</v>
      </c>
      <c r="V875">
        <v>1</v>
      </c>
      <c r="W875">
        <v>1</v>
      </c>
      <c r="X875">
        <v>1</v>
      </c>
      <c r="Y875">
        <v>1</v>
      </c>
      <c r="AG875">
        <v>209</v>
      </c>
      <c r="AO875">
        <v>0</v>
      </c>
      <c r="AP875">
        <v>0</v>
      </c>
      <c r="AS875">
        <v>0</v>
      </c>
      <c r="AT875">
        <v>0</v>
      </c>
      <c r="AU875">
        <v>100</v>
      </c>
      <c r="AV875">
        <v>100</v>
      </c>
      <c r="AW875">
        <v>0</v>
      </c>
      <c r="AX875">
        <v>0</v>
      </c>
      <c r="AY875">
        <v>0</v>
      </c>
      <c r="BB875">
        <v>0</v>
      </c>
      <c r="BC875">
        <v>0</v>
      </c>
      <c r="BD875">
        <v>0</v>
      </c>
    </row>
    <row r="876" spans="1:56" hidden="1">
      <c r="A876" t="s">
        <v>1596</v>
      </c>
      <c r="B876" t="s">
        <v>1597</v>
      </c>
      <c r="C876" t="s">
        <v>943</v>
      </c>
      <c r="D876" s="87" t="s">
        <v>960</v>
      </c>
      <c r="F876">
        <v>1</v>
      </c>
      <c r="G876">
        <v>0</v>
      </c>
      <c r="H876"/>
      <c r="I876"/>
      <c r="K876">
        <v>1</v>
      </c>
      <c r="L876" s="78">
        <f>VLOOKUP(A876,Feuil2!$A$2:$BN$2000,66,FALSE)</f>
        <v>0</v>
      </c>
      <c r="M876">
        <v>0</v>
      </c>
      <c r="N876">
        <f t="shared" si="49"/>
        <v>0</v>
      </c>
      <c r="P876">
        <v>0</v>
      </c>
      <c r="R876">
        <v>0</v>
      </c>
      <c r="S876" s="45">
        <f t="shared" si="50"/>
        <v>0</v>
      </c>
      <c r="U876">
        <v>1</v>
      </c>
      <c r="V876">
        <v>1</v>
      </c>
      <c r="W876">
        <v>1</v>
      </c>
      <c r="X876">
        <v>1</v>
      </c>
      <c r="Y876">
        <v>1</v>
      </c>
      <c r="AG876">
        <v>211</v>
      </c>
      <c r="AO876">
        <v>0</v>
      </c>
      <c r="AP876">
        <v>0</v>
      </c>
      <c r="AS876">
        <v>0</v>
      </c>
      <c r="AT876">
        <v>0</v>
      </c>
      <c r="AU876">
        <v>100</v>
      </c>
      <c r="AV876">
        <v>100</v>
      </c>
      <c r="AW876">
        <v>0</v>
      </c>
      <c r="AX876">
        <v>0</v>
      </c>
      <c r="AY876">
        <v>0</v>
      </c>
      <c r="BB876">
        <v>0</v>
      </c>
      <c r="BC876">
        <v>0</v>
      </c>
      <c r="BD876">
        <v>0</v>
      </c>
    </row>
    <row r="877" spans="1:56" hidden="1">
      <c r="A877" t="s">
        <v>1598</v>
      </c>
      <c r="B877" t="s">
        <v>1599</v>
      </c>
      <c r="C877" t="s">
        <v>943</v>
      </c>
      <c r="D877" s="87" t="s">
        <v>960</v>
      </c>
      <c r="F877">
        <v>1</v>
      </c>
      <c r="G877">
        <v>0</v>
      </c>
      <c r="H877"/>
      <c r="I877"/>
      <c r="K877">
        <v>1</v>
      </c>
      <c r="L877" s="78">
        <f>VLOOKUP(A877,Feuil2!$A$2:$BN$2000,66,FALSE)</f>
        <v>0</v>
      </c>
      <c r="M877">
        <v>0</v>
      </c>
      <c r="N877">
        <f t="shared" si="49"/>
        <v>0</v>
      </c>
      <c r="P877">
        <v>0</v>
      </c>
      <c r="R877">
        <v>0</v>
      </c>
      <c r="S877" s="45">
        <f t="shared" si="50"/>
        <v>0</v>
      </c>
      <c r="U877">
        <v>1</v>
      </c>
      <c r="V877">
        <v>1</v>
      </c>
      <c r="W877">
        <v>1</v>
      </c>
      <c r="X877">
        <v>1</v>
      </c>
      <c r="Y877">
        <v>1</v>
      </c>
      <c r="AG877">
        <v>213</v>
      </c>
      <c r="AO877">
        <v>0</v>
      </c>
      <c r="AP877">
        <v>0</v>
      </c>
      <c r="AS877">
        <v>0</v>
      </c>
      <c r="AT877">
        <v>0</v>
      </c>
      <c r="AU877">
        <v>100</v>
      </c>
      <c r="AV877">
        <v>100</v>
      </c>
      <c r="AW877">
        <v>0</v>
      </c>
      <c r="AX877">
        <v>0</v>
      </c>
      <c r="AY877">
        <v>0</v>
      </c>
      <c r="BB877">
        <v>0</v>
      </c>
      <c r="BC877">
        <v>0</v>
      </c>
      <c r="BD877">
        <v>0</v>
      </c>
    </row>
    <row r="878" spans="1:56" hidden="1">
      <c r="A878" t="s">
        <v>1600</v>
      </c>
      <c r="B878" t="s">
        <v>1601</v>
      </c>
      <c r="C878" t="s">
        <v>943</v>
      </c>
      <c r="D878" s="87" t="s">
        <v>960</v>
      </c>
      <c r="F878">
        <v>1</v>
      </c>
      <c r="G878">
        <v>0</v>
      </c>
      <c r="H878"/>
      <c r="I878"/>
      <c r="K878">
        <v>1</v>
      </c>
      <c r="L878" s="78">
        <f>VLOOKUP(A878,Feuil2!$A$2:$BN$2000,66,FALSE)</f>
        <v>0</v>
      </c>
      <c r="M878">
        <v>0</v>
      </c>
      <c r="N878">
        <f t="shared" si="49"/>
        <v>0</v>
      </c>
      <c r="P878">
        <v>0</v>
      </c>
      <c r="R878">
        <v>0</v>
      </c>
      <c r="S878" s="45">
        <f t="shared" si="50"/>
        <v>0</v>
      </c>
      <c r="U878">
        <v>1</v>
      </c>
      <c r="V878">
        <v>1</v>
      </c>
      <c r="W878">
        <v>1</v>
      </c>
      <c r="X878">
        <v>1</v>
      </c>
      <c r="Y878">
        <v>1</v>
      </c>
      <c r="AG878">
        <v>214</v>
      </c>
      <c r="AO878">
        <v>0</v>
      </c>
      <c r="AP878">
        <v>0</v>
      </c>
      <c r="AS878">
        <v>0</v>
      </c>
      <c r="AT878">
        <v>0</v>
      </c>
      <c r="AU878">
        <v>100</v>
      </c>
      <c r="AV878">
        <v>100</v>
      </c>
      <c r="AW878">
        <v>0</v>
      </c>
      <c r="AX878">
        <v>0</v>
      </c>
      <c r="AY878">
        <v>0</v>
      </c>
      <c r="BB878">
        <v>0</v>
      </c>
      <c r="BC878">
        <v>0</v>
      </c>
      <c r="BD878">
        <v>0</v>
      </c>
    </row>
    <row r="879" spans="1:56" hidden="1">
      <c r="A879" t="s">
        <v>1602</v>
      </c>
      <c r="B879" t="s">
        <v>1603</v>
      </c>
      <c r="C879" t="s">
        <v>943</v>
      </c>
      <c r="D879" s="87" t="s">
        <v>960</v>
      </c>
      <c r="F879">
        <v>1</v>
      </c>
      <c r="G879">
        <v>0</v>
      </c>
      <c r="H879"/>
      <c r="I879"/>
      <c r="K879">
        <v>1</v>
      </c>
      <c r="L879" s="78">
        <f>VLOOKUP(A879,Feuil2!$A$2:$BN$2000,66,FALSE)</f>
        <v>0</v>
      </c>
      <c r="M879">
        <v>0</v>
      </c>
      <c r="N879">
        <f t="shared" si="49"/>
        <v>0</v>
      </c>
      <c r="P879">
        <v>0</v>
      </c>
      <c r="R879">
        <v>0</v>
      </c>
      <c r="S879" s="45">
        <f t="shared" si="50"/>
        <v>0</v>
      </c>
      <c r="U879">
        <v>1</v>
      </c>
      <c r="V879">
        <v>1</v>
      </c>
      <c r="W879">
        <v>1</v>
      </c>
      <c r="X879">
        <v>1</v>
      </c>
      <c r="Y879">
        <v>1</v>
      </c>
      <c r="AG879">
        <v>215</v>
      </c>
      <c r="AO879">
        <v>0</v>
      </c>
      <c r="AP879">
        <v>0</v>
      </c>
      <c r="AS879">
        <v>0</v>
      </c>
      <c r="AT879">
        <v>0</v>
      </c>
      <c r="AU879">
        <v>100</v>
      </c>
      <c r="AV879">
        <v>100</v>
      </c>
      <c r="AW879">
        <v>0</v>
      </c>
      <c r="AX879">
        <v>0</v>
      </c>
      <c r="AY879">
        <v>0</v>
      </c>
      <c r="BB879">
        <v>0</v>
      </c>
      <c r="BC879">
        <v>0</v>
      </c>
      <c r="BD879">
        <v>0</v>
      </c>
    </row>
    <row r="880" spans="1:56" hidden="1">
      <c r="A880" t="s">
        <v>1814</v>
      </c>
      <c r="B880" t="s">
        <v>1815</v>
      </c>
      <c r="C880" t="s">
        <v>943</v>
      </c>
      <c r="D880" s="87" t="s">
        <v>960</v>
      </c>
      <c r="F880">
        <v>1</v>
      </c>
      <c r="G880">
        <v>0</v>
      </c>
      <c r="H880"/>
      <c r="I880"/>
      <c r="K880">
        <v>1</v>
      </c>
      <c r="L880" s="78" t="e">
        <f>VLOOKUP(A880,Feuil2!$A$2:$BN$2000,66,FALSE)</f>
        <v>#N/A</v>
      </c>
      <c r="M880">
        <v>0</v>
      </c>
      <c r="N880" t="e">
        <f t="shared" si="49"/>
        <v>#N/A</v>
      </c>
      <c r="P880">
        <v>0</v>
      </c>
      <c r="R880">
        <v>0</v>
      </c>
      <c r="S880" s="45">
        <f t="shared" si="50"/>
        <v>0</v>
      </c>
      <c r="V880">
        <v>1</v>
      </c>
      <c r="W880">
        <v>1</v>
      </c>
      <c r="X880">
        <v>1</v>
      </c>
      <c r="Y880">
        <v>1</v>
      </c>
      <c r="Z880">
        <v>1</v>
      </c>
      <c r="AF880">
        <v>1</v>
      </c>
      <c r="AO880">
        <v>0</v>
      </c>
      <c r="AP880">
        <v>0</v>
      </c>
      <c r="AS880">
        <v>0</v>
      </c>
      <c r="AT880">
        <v>0</v>
      </c>
      <c r="AU880">
        <v>100</v>
      </c>
      <c r="AV880">
        <v>100</v>
      </c>
      <c r="AW880">
        <v>0</v>
      </c>
      <c r="AX880">
        <v>0</v>
      </c>
      <c r="AY880">
        <v>0</v>
      </c>
      <c r="BB880">
        <v>0</v>
      </c>
      <c r="BC880">
        <v>0</v>
      </c>
      <c r="BD880">
        <v>0</v>
      </c>
    </row>
    <row r="881" spans="1:56" hidden="1">
      <c r="A881" t="s">
        <v>347</v>
      </c>
      <c r="B881" t="s">
        <v>1940</v>
      </c>
      <c r="C881" t="s">
        <v>943</v>
      </c>
      <c r="D881" s="87" t="s">
        <v>960</v>
      </c>
      <c r="F881">
        <v>1</v>
      </c>
      <c r="G881">
        <v>0</v>
      </c>
      <c r="H881"/>
      <c r="I881"/>
      <c r="J881" s="91">
        <f>'NOMENCLATURES 10052022'!N2067</f>
        <v>342.61</v>
      </c>
      <c r="L881" s="78">
        <f>VLOOKUP(A881,Feuil2!$A$2:$BN$2000,66,FALSE)</f>
        <v>0</v>
      </c>
      <c r="M881">
        <v>0</v>
      </c>
      <c r="N881">
        <f t="shared" si="49"/>
        <v>0</v>
      </c>
      <c r="P881">
        <v>421.43</v>
      </c>
      <c r="Q881" s="83">
        <f>'NOMENCLATURES 10052022'!J2067</f>
        <v>484.84299999999996</v>
      </c>
      <c r="R881">
        <v>505.72</v>
      </c>
      <c r="S881" s="45">
        <f t="shared" si="50"/>
        <v>581.81159999999988</v>
      </c>
      <c r="V881">
        <v>1</v>
      </c>
      <c r="W881">
        <v>1</v>
      </c>
      <c r="X881">
        <v>1</v>
      </c>
      <c r="Y881">
        <v>1</v>
      </c>
      <c r="AF881">
        <v>1</v>
      </c>
      <c r="AG881">
        <v>511</v>
      </c>
      <c r="AO881">
        <v>0</v>
      </c>
      <c r="AP881">
        <v>0</v>
      </c>
      <c r="AS881">
        <v>0</v>
      </c>
      <c r="AT881">
        <v>0</v>
      </c>
      <c r="AU881">
        <v>100</v>
      </c>
      <c r="AV881">
        <v>100</v>
      </c>
      <c r="AW881">
        <v>0</v>
      </c>
      <c r="AX881">
        <v>0</v>
      </c>
      <c r="AY881">
        <v>0</v>
      </c>
      <c r="BB881">
        <v>0</v>
      </c>
      <c r="BC881">
        <v>0</v>
      </c>
      <c r="BD881">
        <v>0</v>
      </c>
    </row>
    <row r="882" spans="1:56" hidden="1">
      <c r="A882" t="s">
        <v>2280</v>
      </c>
      <c r="B882" t="s">
        <v>1344</v>
      </c>
      <c r="C882" t="s">
        <v>943</v>
      </c>
      <c r="D882" s="87" t="s">
        <v>960</v>
      </c>
      <c r="F882">
        <v>0</v>
      </c>
      <c r="G882">
        <v>0</v>
      </c>
      <c r="H882"/>
      <c r="I882"/>
      <c r="L882" s="78">
        <f>VLOOKUP(A882,Feuil2!$A$2:$BN$2000,66,FALSE)</f>
        <v>0</v>
      </c>
      <c r="M882">
        <v>0</v>
      </c>
      <c r="N882">
        <f t="shared" si="49"/>
        <v>0</v>
      </c>
      <c r="P882">
        <v>916.8</v>
      </c>
      <c r="R882" s="34">
        <v>1100.1600000000001</v>
      </c>
      <c r="S882" s="45">
        <f t="shared" si="50"/>
        <v>0</v>
      </c>
      <c r="Z882">
        <v>1</v>
      </c>
      <c r="AO882">
        <v>0</v>
      </c>
      <c r="AP882">
        <v>0</v>
      </c>
      <c r="AS882">
        <v>0</v>
      </c>
      <c r="AT882">
        <v>0</v>
      </c>
      <c r="AU882">
        <v>100</v>
      </c>
      <c r="AV882">
        <v>100</v>
      </c>
      <c r="AW882">
        <v>0</v>
      </c>
      <c r="AX882">
        <v>0</v>
      </c>
      <c r="AY882">
        <v>0</v>
      </c>
      <c r="BB882">
        <v>0</v>
      </c>
      <c r="BC882">
        <v>0</v>
      </c>
      <c r="BD882">
        <v>0</v>
      </c>
    </row>
    <row r="883" spans="1:56" hidden="1">
      <c r="A883" t="s">
        <v>2331</v>
      </c>
      <c r="B883" t="s">
        <v>2332</v>
      </c>
      <c r="C883" t="s">
        <v>943</v>
      </c>
      <c r="D883" s="87" t="s">
        <v>960</v>
      </c>
      <c r="F883">
        <v>1</v>
      </c>
      <c r="G883">
        <v>0</v>
      </c>
      <c r="H883"/>
      <c r="I883"/>
      <c r="J883" s="91"/>
      <c r="L883" s="78">
        <f>VLOOKUP(A883,Feuil2!$A$2:$BN$2000,66,FALSE)</f>
        <v>0</v>
      </c>
      <c r="M883">
        <v>0</v>
      </c>
      <c r="N883">
        <f t="shared" si="49"/>
        <v>0</v>
      </c>
      <c r="P883">
        <v>733.2</v>
      </c>
      <c r="R883">
        <v>879.84</v>
      </c>
      <c r="S883" s="45">
        <f t="shared" si="50"/>
        <v>0</v>
      </c>
      <c r="V883">
        <v>1</v>
      </c>
      <c r="W883">
        <v>1</v>
      </c>
      <c r="X883">
        <v>1</v>
      </c>
      <c r="Y883">
        <v>1</v>
      </c>
      <c r="AO883">
        <v>0</v>
      </c>
      <c r="AP883">
        <v>0</v>
      </c>
      <c r="AS883">
        <v>0</v>
      </c>
      <c r="AT883">
        <v>0</v>
      </c>
      <c r="AU883">
        <v>100</v>
      </c>
      <c r="AV883">
        <v>100</v>
      </c>
      <c r="AW883">
        <v>0</v>
      </c>
      <c r="AX883">
        <v>0</v>
      </c>
      <c r="AY883">
        <v>0</v>
      </c>
      <c r="BB883">
        <v>0</v>
      </c>
      <c r="BC883">
        <v>0</v>
      </c>
      <c r="BD883">
        <v>0</v>
      </c>
    </row>
    <row r="884" spans="1:56">
      <c r="A884" t="s">
        <v>2386</v>
      </c>
      <c r="B884" t="s">
        <v>2387</v>
      </c>
      <c r="C884" t="s">
        <v>943</v>
      </c>
      <c r="D884" s="87" t="s">
        <v>960</v>
      </c>
      <c r="F884">
        <v>1</v>
      </c>
      <c r="G884">
        <v>0</v>
      </c>
      <c r="H884"/>
      <c r="I884"/>
      <c r="L884" s="78">
        <f>VLOOKUP(A884,Feuil2!$A$2:$BN$2000,66,FALSE)</f>
        <v>0</v>
      </c>
      <c r="M884">
        <v>0</v>
      </c>
      <c r="N884">
        <f t="shared" si="49"/>
        <v>0</v>
      </c>
      <c r="P884">
        <v>0</v>
      </c>
      <c r="R884">
        <v>0</v>
      </c>
      <c r="S884" s="45">
        <f t="shared" si="50"/>
        <v>0</v>
      </c>
      <c r="X884">
        <v>1</v>
      </c>
      <c r="Y884">
        <v>1</v>
      </c>
      <c r="AO884">
        <v>0</v>
      </c>
      <c r="AP884">
        <v>0</v>
      </c>
      <c r="AS884">
        <v>0</v>
      </c>
      <c r="AT884">
        <v>0</v>
      </c>
      <c r="AU884">
        <v>100</v>
      </c>
      <c r="AV884">
        <v>100</v>
      </c>
      <c r="AW884">
        <v>0</v>
      </c>
      <c r="AX884">
        <v>0</v>
      </c>
      <c r="AY884">
        <v>0</v>
      </c>
      <c r="BB884">
        <v>0</v>
      </c>
      <c r="BC884">
        <v>0</v>
      </c>
      <c r="BD884">
        <v>0</v>
      </c>
    </row>
    <row r="885" spans="1:56" hidden="1">
      <c r="A885" t="s">
        <v>2502</v>
      </c>
      <c r="B885" t="s">
        <v>2503</v>
      </c>
      <c r="C885" t="s">
        <v>943</v>
      </c>
      <c r="D885" s="87" t="s">
        <v>960</v>
      </c>
      <c r="F885">
        <v>1</v>
      </c>
      <c r="G885">
        <v>0</v>
      </c>
      <c r="H885"/>
      <c r="I885"/>
      <c r="L885" s="78">
        <f>VLOOKUP(A885,Feuil2!$A$2:$BN$2000,66,FALSE)</f>
        <v>0</v>
      </c>
      <c r="M885">
        <v>0</v>
      </c>
      <c r="N885">
        <f t="shared" si="49"/>
        <v>0</v>
      </c>
      <c r="P885">
        <v>9.82</v>
      </c>
      <c r="R885">
        <v>11.784000000000001</v>
      </c>
      <c r="S885" s="45">
        <f t="shared" si="50"/>
        <v>0</v>
      </c>
      <c r="AF885">
        <v>1</v>
      </c>
      <c r="AO885">
        <v>0</v>
      </c>
      <c r="AP885">
        <v>0</v>
      </c>
      <c r="AS885">
        <v>0</v>
      </c>
      <c r="AT885">
        <v>0</v>
      </c>
      <c r="AU885">
        <v>100</v>
      </c>
      <c r="AV885">
        <v>100</v>
      </c>
      <c r="AW885">
        <v>0</v>
      </c>
      <c r="AX885">
        <v>0</v>
      </c>
      <c r="AY885">
        <v>0</v>
      </c>
      <c r="BB885">
        <v>0</v>
      </c>
      <c r="BC885">
        <v>0</v>
      </c>
      <c r="BD885">
        <v>0</v>
      </c>
    </row>
    <row r="886" spans="1:56" hidden="1">
      <c r="A886" t="s">
        <v>2596</v>
      </c>
      <c r="B886" t="s">
        <v>193</v>
      </c>
      <c r="C886" t="s">
        <v>943</v>
      </c>
      <c r="D886" s="87" t="s">
        <v>960</v>
      </c>
      <c r="F886">
        <v>1</v>
      </c>
      <c r="G886">
        <v>0</v>
      </c>
      <c r="H886"/>
      <c r="I886"/>
      <c r="L886" s="78">
        <f>VLOOKUP(A886,Feuil2!$A$2:$BN$2000,66,FALSE)</f>
        <v>0</v>
      </c>
      <c r="M886">
        <v>0</v>
      </c>
      <c r="N886">
        <f t="shared" si="49"/>
        <v>0</v>
      </c>
      <c r="P886" s="34">
        <v>2282.4</v>
      </c>
      <c r="R886" s="34">
        <v>2738.88</v>
      </c>
      <c r="S886" s="45">
        <f t="shared" si="50"/>
        <v>0</v>
      </c>
      <c r="AO886">
        <v>0</v>
      </c>
      <c r="AP886">
        <v>0</v>
      </c>
      <c r="AS886">
        <v>0</v>
      </c>
      <c r="AT886">
        <v>0</v>
      </c>
      <c r="AU886">
        <v>100</v>
      </c>
      <c r="AV886">
        <v>100</v>
      </c>
      <c r="AW886">
        <v>0</v>
      </c>
      <c r="AX886">
        <v>0</v>
      </c>
      <c r="AY886">
        <v>0</v>
      </c>
      <c r="BB886">
        <v>0</v>
      </c>
      <c r="BC886">
        <v>1</v>
      </c>
      <c r="BD886">
        <v>0</v>
      </c>
    </row>
    <row r="887" spans="1:56" hidden="1">
      <c r="A887" t="s">
        <v>2607</v>
      </c>
      <c r="B887" t="s">
        <v>2608</v>
      </c>
      <c r="C887" t="s">
        <v>943</v>
      </c>
      <c r="D887" s="87" t="s">
        <v>960</v>
      </c>
      <c r="F887">
        <v>1</v>
      </c>
      <c r="G887">
        <v>0</v>
      </c>
      <c r="H887"/>
      <c r="I887"/>
      <c r="L887" s="78" t="e">
        <f>VLOOKUP(A887,Feuil2!$A$2:$BN$2000,66,FALSE)</f>
        <v>#N/A</v>
      </c>
      <c r="M887">
        <v>0</v>
      </c>
      <c r="N887" t="e">
        <f t="shared" si="49"/>
        <v>#N/A</v>
      </c>
      <c r="P887" s="34">
        <v>1606.8</v>
      </c>
      <c r="R887" s="34">
        <v>1928.16</v>
      </c>
      <c r="S887" s="45">
        <f t="shared" si="50"/>
        <v>0</v>
      </c>
      <c r="AF887">
        <v>1</v>
      </c>
      <c r="AO887">
        <v>0</v>
      </c>
      <c r="AP887">
        <v>0</v>
      </c>
      <c r="AS887">
        <v>0</v>
      </c>
      <c r="AT887">
        <v>0</v>
      </c>
      <c r="AU887">
        <v>100</v>
      </c>
      <c r="AV887">
        <v>100</v>
      </c>
      <c r="AW887">
        <v>0</v>
      </c>
      <c r="AX887">
        <v>0</v>
      </c>
      <c r="AY887">
        <v>0</v>
      </c>
      <c r="BB887">
        <v>0</v>
      </c>
      <c r="BC887">
        <v>1</v>
      </c>
      <c r="BD887">
        <v>0</v>
      </c>
    </row>
    <row r="888" spans="1:56" hidden="1">
      <c r="A888" t="s">
        <v>1771</v>
      </c>
      <c r="B888" t="s">
        <v>1772</v>
      </c>
      <c r="C888" t="s">
        <v>1773</v>
      </c>
      <c r="D888" s="87" t="s">
        <v>960</v>
      </c>
      <c r="E888" t="s">
        <v>931</v>
      </c>
      <c r="F888">
        <v>1</v>
      </c>
      <c r="G888">
        <v>29.54</v>
      </c>
      <c r="H888"/>
      <c r="I888"/>
      <c r="L888" s="78">
        <f>VLOOKUP(A888,Feuil2!$A$2:$BN$2000,66,FALSE)</f>
        <v>1.5</v>
      </c>
      <c r="M888">
        <v>1.5</v>
      </c>
      <c r="N888">
        <f t="shared" si="49"/>
        <v>0</v>
      </c>
      <c r="P888">
        <v>44.31</v>
      </c>
      <c r="R888">
        <v>53.17</v>
      </c>
      <c r="S888" s="45">
        <f t="shared" si="50"/>
        <v>0</v>
      </c>
      <c r="AF888">
        <v>1</v>
      </c>
      <c r="AG888">
        <v>491</v>
      </c>
      <c r="AO888">
        <v>0</v>
      </c>
      <c r="AP888">
        <v>0</v>
      </c>
      <c r="AS888">
        <v>0</v>
      </c>
      <c r="AT888">
        <v>0</v>
      </c>
      <c r="AU888">
        <v>100</v>
      </c>
      <c r="AV888">
        <v>100</v>
      </c>
      <c r="AW888">
        <v>0</v>
      </c>
      <c r="AX888">
        <v>0</v>
      </c>
      <c r="AY888">
        <v>0</v>
      </c>
      <c r="BB888">
        <v>0</v>
      </c>
      <c r="BC888">
        <v>0</v>
      </c>
      <c r="BD888">
        <v>0</v>
      </c>
    </row>
    <row r="889" spans="1:56" hidden="1">
      <c r="A889" t="s">
        <v>1774</v>
      </c>
      <c r="B889" t="s">
        <v>1775</v>
      </c>
      <c r="C889" t="s">
        <v>1773</v>
      </c>
      <c r="D889" s="87" t="s">
        <v>960</v>
      </c>
      <c r="E889" t="s">
        <v>931</v>
      </c>
      <c r="F889">
        <v>1</v>
      </c>
      <c r="G889">
        <v>29.54</v>
      </c>
      <c r="H889"/>
      <c r="I889"/>
      <c r="J889" s="90">
        <v>29.54</v>
      </c>
      <c r="L889" s="78">
        <f>VLOOKUP(A889,Feuil2!$A$2:$BN$2000,66,FALSE)</f>
        <v>1.5</v>
      </c>
      <c r="M889">
        <v>1.5</v>
      </c>
      <c r="N889">
        <f t="shared" si="49"/>
        <v>0</v>
      </c>
      <c r="O889" s="45">
        <v>1.5</v>
      </c>
      <c r="P889">
        <v>44.31</v>
      </c>
      <c r="Q889" s="83">
        <f>+J889*O889</f>
        <v>44.31</v>
      </c>
      <c r="R889">
        <v>53.17</v>
      </c>
      <c r="S889" s="45">
        <f t="shared" si="50"/>
        <v>53.172000000000004</v>
      </c>
      <c r="AF889">
        <v>1</v>
      </c>
      <c r="AO889">
        <v>0</v>
      </c>
      <c r="AP889">
        <v>0</v>
      </c>
      <c r="AS889">
        <v>0</v>
      </c>
      <c r="AT889">
        <v>0</v>
      </c>
      <c r="AU889">
        <v>100</v>
      </c>
      <c r="AV889">
        <v>100</v>
      </c>
      <c r="AW889">
        <v>0</v>
      </c>
      <c r="AX889">
        <v>0</v>
      </c>
      <c r="AY889">
        <v>0</v>
      </c>
      <c r="BB889">
        <v>0</v>
      </c>
      <c r="BC889">
        <v>0</v>
      </c>
      <c r="BD889">
        <v>0</v>
      </c>
    </row>
    <row r="890" spans="1:56" hidden="1">
      <c r="A890" t="s">
        <v>846</v>
      </c>
      <c r="B890" t="s">
        <v>1776</v>
      </c>
      <c r="C890" t="s">
        <v>1773</v>
      </c>
      <c r="D890" s="87" t="s">
        <v>960</v>
      </c>
      <c r="E890" t="s">
        <v>931</v>
      </c>
      <c r="F890">
        <v>1</v>
      </c>
      <c r="G890">
        <v>29.54</v>
      </c>
      <c r="H890"/>
      <c r="I890"/>
      <c r="J890" s="93">
        <f>+G890</f>
        <v>29.54</v>
      </c>
      <c r="L890" s="78">
        <f>VLOOKUP(A890,Feuil2!$A$2:$BN$2000,66,FALSE)</f>
        <v>1.5</v>
      </c>
      <c r="M890">
        <v>1.5</v>
      </c>
      <c r="N890">
        <f t="shared" si="49"/>
        <v>0</v>
      </c>
      <c r="O890" s="45">
        <v>1.5</v>
      </c>
      <c r="P890">
        <v>44.31</v>
      </c>
      <c r="Q890" s="83">
        <f>+J890*O890</f>
        <v>44.31</v>
      </c>
      <c r="R890">
        <v>53.17</v>
      </c>
      <c r="S890" s="45">
        <f t="shared" si="50"/>
        <v>53.172000000000004</v>
      </c>
      <c r="AF890">
        <v>1</v>
      </c>
      <c r="AO890">
        <v>0</v>
      </c>
      <c r="AP890">
        <v>0</v>
      </c>
      <c r="AS890">
        <v>0</v>
      </c>
      <c r="AT890">
        <v>0</v>
      </c>
      <c r="AU890">
        <v>100</v>
      </c>
      <c r="AV890">
        <v>100</v>
      </c>
      <c r="AW890">
        <v>0</v>
      </c>
      <c r="AX890">
        <v>0</v>
      </c>
      <c r="AY890">
        <v>0</v>
      </c>
      <c r="BB890">
        <v>0</v>
      </c>
      <c r="BC890">
        <v>0</v>
      </c>
      <c r="BD890">
        <v>0</v>
      </c>
    </row>
    <row r="891" spans="1:56" hidden="1">
      <c r="A891" t="s">
        <v>1777</v>
      </c>
      <c r="B891" t="s">
        <v>1778</v>
      </c>
      <c r="C891" t="s">
        <v>1773</v>
      </c>
      <c r="D891" s="87" t="s">
        <v>960</v>
      </c>
      <c r="E891" t="s">
        <v>931</v>
      </c>
      <c r="F891">
        <v>1</v>
      </c>
      <c r="G891">
        <v>29.54</v>
      </c>
      <c r="H891"/>
      <c r="I891"/>
      <c r="L891" s="78">
        <f>VLOOKUP(A891,Feuil2!$A$2:$BN$2000,66,FALSE)</f>
        <v>1.5</v>
      </c>
      <c r="M891">
        <v>1.5</v>
      </c>
      <c r="N891">
        <f t="shared" si="49"/>
        <v>0</v>
      </c>
      <c r="P891">
        <v>44.31</v>
      </c>
      <c r="R891">
        <v>53.17</v>
      </c>
      <c r="S891" s="45">
        <f t="shared" si="50"/>
        <v>0</v>
      </c>
      <c r="AF891">
        <v>1</v>
      </c>
      <c r="AO891">
        <v>0</v>
      </c>
      <c r="AP891">
        <v>0</v>
      </c>
      <c r="AS891">
        <v>0</v>
      </c>
      <c r="AT891">
        <v>0</v>
      </c>
      <c r="AU891">
        <v>100</v>
      </c>
      <c r="AV891">
        <v>100</v>
      </c>
      <c r="AW891">
        <v>0</v>
      </c>
      <c r="AX891">
        <v>0</v>
      </c>
      <c r="AY891">
        <v>0</v>
      </c>
      <c r="BB891">
        <v>0</v>
      </c>
      <c r="BC891">
        <v>0</v>
      </c>
      <c r="BD891">
        <v>0</v>
      </c>
    </row>
    <row r="892" spans="1:56" hidden="1">
      <c r="A892" t="s">
        <v>1779</v>
      </c>
      <c r="B892" t="s">
        <v>1780</v>
      </c>
      <c r="C892" t="s">
        <v>1773</v>
      </c>
      <c r="D892" s="87" t="s">
        <v>960</v>
      </c>
      <c r="E892" t="s">
        <v>931</v>
      </c>
      <c r="F892">
        <v>1</v>
      </c>
      <c r="G892">
        <v>29.54</v>
      </c>
      <c r="H892"/>
      <c r="I892"/>
      <c r="L892" s="78">
        <f>VLOOKUP(A892,Feuil2!$A$2:$BN$2000,66,FALSE)</f>
        <v>1.5</v>
      </c>
      <c r="M892">
        <v>1.5</v>
      </c>
      <c r="N892">
        <f t="shared" si="49"/>
        <v>0</v>
      </c>
      <c r="P892">
        <v>44.31</v>
      </c>
      <c r="R892">
        <v>53.17</v>
      </c>
      <c r="S892" s="45">
        <f t="shared" si="50"/>
        <v>0</v>
      </c>
      <c r="AF892">
        <v>1</v>
      </c>
      <c r="AG892">
        <v>492</v>
      </c>
      <c r="AO892">
        <v>0</v>
      </c>
      <c r="AP892">
        <v>0</v>
      </c>
      <c r="AS892">
        <v>0</v>
      </c>
      <c r="AT892">
        <v>0</v>
      </c>
      <c r="AU892">
        <v>100</v>
      </c>
      <c r="AV892">
        <v>100</v>
      </c>
      <c r="AW892">
        <v>0</v>
      </c>
      <c r="AX892">
        <v>0</v>
      </c>
      <c r="AY892">
        <v>0</v>
      </c>
      <c r="BB892">
        <v>0</v>
      </c>
      <c r="BC892">
        <v>0</v>
      </c>
      <c r="BD892">
        <v>0</v>
      </c>
    </row>
    <row r="893" spans="1:56" hidden="1">
      <c r="A893" t="s">
        <v>1781</v>
      </c>
      <c r="B893" t="s">
        <v>1782</v>
      </c>
      <c r="C893" t="s">
        <v>1773</v>
      </c>
      <c r="D893" s="87" t="s">
        <v>960</v>
      </c>
      <c r="E893" t="s">
        <v>931</v>
      </c>
      <c r="F893">
        <v>1</v>
      </c>
      <c r="G893">
        <v>29.54</v>
      </c>
      <c r="H893"/>
      <c r="I893"/>
      <c r="L893" s="78">
        <f>VLOOKUP(A893,Feuil2!$A$2:$BN$2000,66,FALSE)</f>
        <v>1.5</v>
      </c>
      <c r="M893">
        <v>1.5</v>
      </c>
      <c r="N893">
        <f t="shared" si="49"/>
        <v>0</v>
      </c>
      <c r="P893">
        <v>44.31</v>
      </c>
      <c r="R893">
        <v>53.17</v>
      </c>
      <c r="S893" s="45">
        <f t="shared" si="50"/>
        <v>0</v>
      </c>
      <c r="AF893">
        <v>1</v>
      </c>
      <c r="AO893">
        <v>0</v>
      </c>
      <c r="AP893">
        <v>0</v>
      </c>
      <c r="AS893">
        <v>0</v>
      </c>
      <c r="AT893">
        <v>0</v>
      </c>
      <c r="AU893">
        <v>100</v>
      </c>
      <c r="AV893">
        <v>100</v>
      </c>
      <c r="AW893">
        <v>0</v>
      </c>
      <c r="AX893">
        <v>0</v>
      </c>
      <c r="AY893">
        <v>0</v>
      </c>
      <c r="BB893">
        <v>0</v>
      </c>
      <c r="BC893">
        <v>0</v>
      </c>
      <c r="BD893">
        <v>0</v>
      </c>
    </row>
    <row r="894" spans="1:56" hidden="1">
      <c r="A894" t="s">
        <v>844</v>
      </c>
      <c r="B894" t="s">
        <v>1783</v>
      </c>
      <c r="C894" t="s">
        <v>1773</v>
      </c>
      <c r="D894" s="87" t="s">
        <v>960</v>
      </c>
      <c r="E894" t="s">
        <v>931</v>
      </c>
      <c r="F894">
        <v>1</v>
      </c>
      <c r="G894">
        <v>29.54</v>
      </c>
      <c r="H894"/>
      <c r="I894"/>
      <c r="J894" s="93">
        <f>+G894</f>
        <v>29.54</v>
      </c>
      <c r="L894" s="78">
        <f>VLOOKUP(A894,Feuil2!$A$2:$BN$2000,66,FALSE)</f>
        <v>1.5</v>
      </c>
      <c r="M894">
        <v>1.5</v>
      </c>
      <c r="N894">
        <f t="shared" si="49"/>
        <v>0</v>
      </c>
      <c r="O894" s="45">
        <v>1.5</v>
      </c>
      <c r="P894">
        <v>44.31</v>
      </c>
      <c r="Q894" s="83">
        <f>+J894*O894</f>
        <v>44.31</v>
      </c>
      <c r="R894">
        <v>53.17</v>
      </c>
      <c r="S894" s="45">
        <f t="shared" si="50"/>
        <v>53.172000000000004</v>
      </c>
      <c r="AF894">
        <v>1</v>
      </c>
      <c r="AO894">
        <v>0</v>
      </c>
      <c r="AP894">
        <v>0</v>
      </c>
      <c r="AS894">
        <v>0</v>
      </c>
      <c r="AT894">
        <v>0</v>
      </c>
      <c r="AU894">
        <v>100</v>
      </c>
      <c r="AV894">
        <v>100</v>
      </c>
      <c r="AW894">
        <v>0</v>
      </c>
      <c r="AX894">
        <v>0</v>
      </c>
      <c r="AY894">
        <v>0</v>
      </c>
      <c r="BB894">
        <v>0</v>
      </c>
      <c r="BC894">
        <v>0</v>
      </c>
      <c r="BD894">
        <v>0</v>
      </c>
    </row>
    <row r="895" spans="1:56" hidden="1">
      <c r="A895" t="s">
        <v>1784</v>
      </c>
      <c r="B895" t="s">
        <v>1785</v>
      </c>
      <c r="C895" t="s">
        <v>1773</v>
      </c>
      <c r="D895" s="87" t="s">
        <v>960</v>
      </c>
      <c r="E895" t="s">
        <v>931</v>
      </c>
      <c r="F895">
        <v>1</v>
      </c>
      <c r="G895">
        <v>29.54</v>
      </c>
      <c r="H895"/>
      <c r="I895"/>
      <c r="J895" s="90">
        <v>29.54</v>
      </c>
      <c r="L895" s="78">
        <f>VLOOKUP(A895,Feuil2!$A$2:$BN$2000,66,FALSE)</f>
        <v>1.5</v>
      </c>
      <c r="M895">
        <v>1.5</v>
      </c>
      <c r="N895">
        <f t="shared" si="49"/>
        <v>0</v>
      </c>
      <c r="O895" s="45">
        <v>1.5</v>
      </c>
      <c r="P895">
        <v>44.31</v>
      </c>
      <c r="Q895" s="83">
        <f>+J895*O895</f>
        <v>44.31</v>
      </c>
      <c r="R895">
        <v>53.17</v>
      </c>
      <c r="S895" s="45">
        <f t="shared" si="50"/>
        <v>53.172000000000004</v>
      </c>
      <c r="AF895">
        <v>1</v>
      </c>
      <c r="AO895">
        <v>0</v>
      </c>
      <c r="AP895">
        <v>0</v>
      </c>
      <c r="AS895">
        <v>0</v>
      </c>
      <c r="AT895">
        <v>0</v>
      </c>
      <c r="AU895">
        <v>100</v>
      </c>
      <c r="AV895">
        <v>100</v>
      </c>
      <c r="AW895">
        <v>0</v>
      </c>
      <c r="AX895">
        <v>0</v>
      </c>
      <c r="AY895">
        <v>0</v>
      </c>
      <c r="BB895">
        <v>0</v>
      </c>
      <c r="BC895">
        <v>0</v>
      </c>
      <c r="BD895">
        <v>0</v>
      </c>
    </row>
    <row r="896" spans="1:56" hidden="1">
      <c r="A896" t="s">
        <v>1786</v>
      </c>
      <c r="B896" t="s">
        <v>1787</v>
      </c>
      <c r="C896" t="s">
        <v>1773</v>
      </c>
      <c r="D896" s="87" t="s">
        <v>960</v>
      </c>
      <c r="E896" t="s">
        <v>931</v>
      </c>
      <c r="F896">
        <v>1</v>
      </c>
      <c r="G896">
        <v>29.54</v>
      </c>
      <c r="H896"/>
      <c r="I896"/>
      <c r="L896" s="78">
        <f>VLOOKUP(A896,Feuil2!$A$2:$BN$2000,66,FALSE)</f>
        <v>1.5</v>
      </c>
      <c r="M896">
        <v>1.5</v>
      </c>
      <c r="N896">
        <f t="shared" si="49"/>
        <v>0</v>
      </c>
      <c r="P896">
        <v>44.31</v>
      </c>
      <c r="R896">
        <v>53.17</v>
      </c>
      <c r="S896" s="45">
        <f t="shared" si="50"/>
        <v>0</v>
      </c>
      <c r="AF896">
        <v>1</v>
      </c>
      <c r="AO896">
        <v>0</v>
      </c>
      <c r="AP896">
        <v>0</v>
      </c>
      <c r="AS896">
        <v>0</v>
      </c>
      <c r="AT896">
        <v>0</v>
      </c>
      <c r="AU896">
        <v>100</v>
      </c>
      <c r="AV896">
        <v>100</v>
      </c>
      <c r="AW896">
        <v>0</v>
      </c>
      <c r="AX896">
        <v>0</v>
      </c>
      <c r="AY896">
        <v>0</v>
      </c>
      <c r="BB896">
        <v>0</v>
      </c>
      <c r="BC896">
        <v>0</v>
      </c>
      <c r="BD896">
        <v>0</v>
      </c>
    </row>
    <row r="897" spans="1:56" hidden="1">
      <c r="A897" t="s">
        <v>2313</v>
      </c>
      <c r="B897" t="s">
        <v>2314</v>
      </c>
      <c r="C897" t="s">
        <v>1773</v>
      </c>
      <c r="D897" s="87" t="s">
        <v>960</v>
      </c>
      <c r="F897">
        <v>0</v>
      </c>
      <c r="G897">
        <v>0</v>
      </c>
      <c r="H897"/>
      <c r="I897"/>
      <c r="J897" s="91"/>
      <c r="L897" s="78">
        <f>VLOOKUP(A897,Feuil2!$A$2:$BN$2000,66,FALSE)</f>
        <v>1.5</v>
      </c>
      <c r="M897">
        <v>0</v>
      </c>
      <c r="N897">
        <f t="shared" si="49"/>
        <v>1.5</v>
      </c>
      <c r="P897">
        <v>36.869999999999997</v>
      </c>
      <c r="R897">
        <v>44.24</v>
      </c>
      <c r="S897" s="45">
        <f t="shared" si="50"/>
        <v>0</v>
      </c>
      <c r="Z897">
        <v>1</v>
      </c>
      <c r="AO897">
        <v>0</v>
      </c>
      <c r="AP897">
        <v>0</v>
      </c>
      <c r="AS897">
        <v>0</v>
      </c>
      <c r="AT897">
        <v>0</v>
      </c>
      <c r="AU897">
        <v>100</v>
      </c>
      <c r="AV897">
        <v>100</v>
      </c>
      <c r="AW897">
        <v>0</v>
      </c>
      <c r="AX897">
        <v>0</v>
      </c>
      <c r="AY897">
        <v>0</v>
      </c>
      <c r="BB897">
        <v>0</v>
      </c>
      <c r="BC897">
        <v>0</v>
      </c>
      <c r="BD897">
        <v>0</v>
      </c>
    </row>
    <row r="898" spans="1:56" hidden="1">
      <c r="A898" t="s">
        <v>1804</v>
      </c>
      <c r="B898" t="s">
        <v>1805</v>
      </c>
      <c r="C898" t="s">
        <v>1806</v>
      </c>
      <c r="D898" s="87" t="s">
        <v>960</v>
      </c>
      <c r="F898">
        <v>1</v>
      </c>
      <c r="G898">
        <v>6.5</v>
      </c>
      <c r="H898"/>
      <c r="I898"/>
      <c r="K898">
        <v>1</v>
      </c>
      <c r="L898" s="78">
        <f>VLOOKUP(A898,Feuil2!$A$2:$BN$2000,66,FALSE)</f>
        <v>1.5</v>
      </c>
      <c r="M898">
        <v>1.5</v>
      </c>
      <c r="N898">
        <f t="shared" ref="N898:N961" si="51">L898-M898</f>
        <v>0</v>
      </c>
      <c r="P898">
        <v>9.75</v>
      </c>
      <c r="R898">
        <v>11.7</v>
      </c>
      <c r="S898" s="45">
        <f t="shared" ref="S898:S961" si="52">Q898*1.2</f>
        <v>0</v>
      </c>
      <c r="AO898">
        <v>0</v>
      </c>
      <c r="AP898">
        <v>0</v>
      </c>
      <c r="AS898">
        <v>0</v>
      </c>
      <c r="AT898">
        <v>0</v>
      </c>
      <c r="AU898">
        <v>100</v>
      </c>
      <c r="AV898">
        <v>100</v>
      </c>
      <c r="AW898">
        <v>0</v>
      </c>
      <c r="AX898">
        <v>0</v>
      </c>
      <c r="AY898">
        <v>0</v>
      </c>
      <c r="BB898">
        <v>0</v>
      </c>
      <c r="BC898">
        <v>0</v>
      </c>
      <c r="BD898">
        <v>0</v>
      </c>
    </row>
    <row r="899" spans="1:56" hidden="1">
      <c r="A899" t="s">
        <v>440</v>
      </c>
      <c r="B899" t="s">
        <v>441</v>
      </c>
      <c r="C899" t="s">
        <v>1224</v>
      </c>
      <c r="D899" s="94" t="s">
        <v>960</v>
      </c>
      <c r="E899" t="s">
        <v>931</v>
      </c>
      <c r="F899">
        <v>1</v>
      </c>
      <c r="G899">
        <v>7.4</v>
      </c>
      <c r="H899" s="81" t="s">
        <v>3320</v>
      </c>
      <c r="I899" s="81"/>
      <c r="J899" s="93">
        <f>G899</f>
        <v>7.4</v>
      </c>
      <c r="L899" s="78">
        <f>VLOOKUP(A899,Feuil2!$A$2:$BN$2000,66,FALSE)</f>
        <v>1.5</v>
      </c>
      <c r="M899">
        <v>1.5202703</v>
      </c>
      <c r="N899">
        <f t="shared" si="51"/>
        <v>-2.0270299999999963E-2</v>
      </c>
      <c r="O899" s="45">
        <v>1.55</v>
      </c>
      <c r="P899">
        <v>11.25</v>
      </c>
      <c r="Q899" s="83">
        <f>J899*O899</f>
        <v>11.47</v>
      </c>
      <c r="R899">
        <v>13.5</v>
      </c>
      <c r="S899" s="45">
        <f t="shared" si="52"/>
        <v>13.764000000000001</v>
      </c>
      <c r="AF899">
        <v>1</v>
      </c>
      <c r="AG899">
        <v>13</v>
      </c>
      <c r="AO899">
        <v>0</v>
      </c>
      <c r="AP899">
        <v>0</v>
      </c>
      <c r="AS899">
        <v>0</v>
      </c>
      <c r="AT899">
        <v>0</v>
      </c>
      <c r="AU899">
        <v>100</v>
      </c>
      <c r="AV899">
        <v>100</v>
      </c>
      <c r="AW899">
        <v>0</v>
      </c>
      <c r="AX899">
        <v>0</v>
      </c>
      <c r="AY899">
        <v>0</v>
      </c>
      <c r="BB899">
        <v>0</v>
      </c>
      <c r="BC899">
        <v>0</v>
      </c>
      <c r="BD899">
        <v>0</v>
      </c>
    </row>
    <row r="900" spans="1:56" hidden="1">
      <c r="A900">
        <v>362330642</v>
      </c>
      <c r="B900" t="s">
        <v>1585</v>
      </c>
      <c r="C900" t="s">
        <v>1224</v>
      </c>
      <c r="D900" s="87" t="s">
        <v>960</v>
      </c>
      <c r="F900">
        <v>1</v>
      </c>
      <c r="G900">
        <v>81</v>
      </c>
      <c r="H900"/>
      <c r="I900"/>
      <c r="K900">
        <v>1</v>
      </c>
      <c r="L900" s="78">
        <f>VLOOKUP(A900,Feuil2!$A$2:$BN$2000,66,FALSE)</f>
        <v>1.5</v>
      </c>
      <c r="M900">
        <v>1.8061727999999999</v>
      </c>
      <c r="N900">
        <f t="shared" si="51"/>
        <v>-0.30617279999999991</v>
      </c>
      <c r="P900">
        <v>146.30000000000001</v>
      </c>
      <c r="R900">
        <v>175.56</v>
      </c>
      <c r="S900" s="45">
        <f t="shared" si="52"/>
        <v>0</v>
      </c>
      <c r="AO900">
        <v>0</v>
      </c>
      <c r="AP900">
        <v>0</v>
      </c>
      <c r="AS900">
        <v>0</v>
      </c>
      <c r="AT900">
        <v>0</v>
      </c>
      <c r="AU900">
        <v>100</v>
      </c>
      <c r="AV900">
        <v>100</v>
      </c>
      <c r="AW900">
        <v>0</v>
      </c>
      <c r="AX900">
        <v>0</v>
      </c>
      <c r="AY900">
        <v>0</v>
      </c>
      <c r="BB900">
        <v>0</v>
      </c>
      <c r="BC900">
        <v>0</v>
      </c>
      <c r="BD900">
        <v>0</v>
      </c>
    </row>
    <row r="901" spans="1:56" hidden="1">
      <c r="A901" t="s">
        <v>2521</v>
      </c>
      <c r="B901" t="s">
        <v>2522</v>
      </c>
      <c r="C901" t="s">
        <v>1224</v>
      </c>
      <c r="D901" s="87" t="s">
        <v>960</v>
      </c>
      <c r="F901">
        <v>1</v>
      </c>
      <c r="G901">
        <v>320</v>
      </c>
      <c r="H901"/>
      <c r="I901"/>
      <c r="L901" s="78">
        <f>VLOOKUP(A901,Feuil2!$A$2:$BN$2000,66,FALSE)</f>
        <v>0</v>
      </c>
      <c r="M901">
        <v>0</v>
      </c>
      <c r="N901">
        <f t="shared" si="51"/>
        <v>0</v>
      </c>
      <c r="P901">
        <v>0</v>
      </c>
      <c r="R901">
        <v>0</v>
      </c>
      <c r="S901" s="45">
        <f t="shared" si="52"/>
        <v>0</v>
      </c>
      <c r="AO901">
        <v>0</v>
      </c>
      <c r="AP901">
        <v>0</v>
      </c>
      <c r="AS901">
        <v>0</v>
      </c>
      <c r="AT901">
        <v>0</v>
      </c>
      <c r="AU901">
        <v>100</v>
      </c>
      <c r="AV901">
        <v>100</v>
      </c>
      <c r="AW901">
        <v>0</v>
      </c>
      <c r="AX901">
        <v>0</v>
      </c>
      <c r="AY901">
        <v>0</v>
      </c>
      <c r="BB901">
        <v>0</v>
      </c>
      <c r="BC901">
        <v>0</v>
      </c>
      <c r="BD901">
        <v>0</v>
      </c>
    </row>
    <row r="902" spans="1:56" hidden="1">
      <c r="A902" t="s">
        <v>2622</v>
      </c>
      <c r="B902" t="s">
        <v>2623</v>
      </c>
      <c r="C902" t="s">
        <v>1224</v>
      </c>
      <c r="D902" s="87" t="s">
        <v>960</v>
      </c>
      <c r="F902">
        <v>1</v>
      </c>
      <c r="G902">
        <v>400</v>
      </c>
      <c r="H902"/>
      <c r="I902"/>
      <c r="L902" s="78">
        <f>VLOOKUP(A902,Feuil2!$A$2:$BN$2000,66,FALSE)</f>
        <v>0</v>
      </c>
      <c r="M902">
        <v>0</v>
      </c>
      <c r="N902">
        <f t="shared" si="51"/>
        <v>0</v>
      </c>
      <c r="P902">
        <v>0</v>
      </c>
      <c r="R902">
        <v>0</v>
      </c>
      <c r="S902" s="45">
        <f t="shared" si="52"/>
        <v>0</v>
      </c>
      <c r="AO902">
        <v>0</v>
      </c>
      <c r="AP902">
        <v>0</v>
      </c>
      <c r="AS902">
        <v>0</v>
      </c>
      <c r="AT902">
        <v>0</v>
      </c>
      <c r="AU902">
        <v>100</v>
      </c>
      <c r="AV902">
        <v>100</v>
      </c>
      <c r="AW902">
        <v>0</v>
      </c>
      <c r="AX902">
        <v>0</v>
      </c>
      <c r="AY902">
        <v>0</v>
      </c>
      <c r="BB902">
        <v>0</v>
      </c>
      <c r="BC902">
        <v>0</v>
      </c>
      <c r="BD902">
        <v>0</v>
      </c>
    </row>
    <row r="903" spans="1:56" hidden="1">
      <c r="A903" t="s">
        <v>2857</v>
      </c>
      <c r="B903" t="s">
        <v>2858</v>
      </c>
      <c r="C903" t="s">
        <v>1224</v>
      </c>
      <c r="D903" s="87" t="s">
        <v>960</v>
      </c>
      <c r="F903">
        <v>1</v>
      </c>
      <c r="G903">
        <v>450</v>
      </c>
      <c r="H903"/>
      <c r="I903"/>
      <c r="L903" s="78" t="e">
        <f>VLOOKUP(A903,Feuil2!$A$2:$BN$2000,66,FALSE)</f>
        <v>#N/A</v>
      </c>
      <c r="M903">
        <v>1.33</v>
      </c>
      <c r="N903" t="e">
        <f t="shared" si="51"/>
        <v>#N/A</v>
      </c>
      <c r="P903">
        <v>598.5</v>
      </c>
      <c r="R903">
        <v>718.2</v>
      </c>
      <c r="S903" s="45">
        <f t="shared" si="52"/>
        <v>0</v>
      </c>
      <c r="AO903">
        <v>0</v>
      </c>
      <c r="AP903">
        <v>0</v>
      </c>
      <c r="AS903">
        <v>0</v>
      </c>
      <c r="AT903">
        <v>0</v>
      </c>
      <c r="AU903">
        <v>100</v>
      </c>
      <c r="AV903">
        <v>100</v>
      </c>
      <c r="AW903">
        <v>0</v>
      </c>
      <c r="AX903">
        <v>0</v>
      </c>
      <c r="AY903">
        <v>0</v>
      </c>
      <c r="BB903">
        <v>0</v>
      </c>
      <c r="BC903">
        <v>0</v>
      </c>
      <c r="BD903">
        <v>0</v>
      </c>
    </row>
    <row r="904" spans="1:56" hidden="1">
      <c r="A904" t="s">
        <v>1616</v>
      </c>
      <c r="B904" t="s">
        <v>1617</v>
      </c>
      <c r="C904" t="s">
        <v>929</v>
      </c>
      <c r="D904" s="87" t="s">
        <v>960</v>
      </c>
      <c r="F904">
        <v>1</v>
      </c>
      <c r="G904">
        <v>0</v>
      </c>
      <c r="H904"/>
      <c r="I904"/>
      <c r="K904">
        <v>1</v>
      </c>
      <c r="L904" s="78">
        <f>VLOOKUP(A904,Feuil2!$A$2:$BN$2000,66,FALSE)</f>
        <v>0</v>
      </c>
      <c r="M904">
        <v>0</v>
      </c>
      <c r="N904">
        <f t="shared" si="51"/>
        <v>0</v>
      </c>
      <c r="P904">
        <v>0</v>
      </c>
      <c r="R904">
        <v>0</v>
      </c>
      <c r="S904" s="45">
        <f t="shared" si="52"/>
        <v>0</v>
      </c>
      <c r="V904">
        <v>1</v>
      </c>
      <c r="W904">
        <v>1</v>
      </c>
      <c r="Z904">
        <v>1</v>
      </c>
      <c r="AO904">
        <v>0</v>
      </c>
      <c r="AP904">
        <v>0</v>
      </c>
      <c r="AS904">
        <v>0</v>
      </c>
      <c r="AT904">
        <v>0</v>
      </c>
      <c r="AU904">
        <v>100</v>
      </c>
      <c r="AV904">
        <v>100</v>
      </c>
      <c r="AW904">
        <v>0</v>
      </c>
      <c r="AX904">
        <v>0</v>
      </c>
      <c r="AY904">
        <v>0</v>
      </c>
      <c r="BB904">
        <v>0</v>
      </c>
      <c r="BC904">
        <v>0</v>
      </c>
      <c r="BD904">
        <v>0</v>
      </c>
    </row>
    <row r="905" spans="1:56" hidden="1">
      <c r="A905" t="s">
        <v>2416</v>
      </c>
      <c r="B905" t="s">
        <v>2417</v>
      </c>
      <c r="C905" t="s">
        <v>2155</v>
      </c>
      <c r="D905" s="87" t="s">
        <v>960</v>
      </c>
      <c r="F905">
        <v>1</v>
      </c>
      <c r="G905">
        <v>0</v>
      </c>
      <c r="H905"/>
      <c r="I905"/>
      <c r="L905" s="78">
        <f>VLOOKUP(A905,Feuil2!$A$2:$BN$2000,66,FALSE)</f>
        <v>0</v>
      </c>
      <c r="M905">
        <v>0</v>
      </c>
      <c r="N905">
        <f t="shared" si="51"/>
        <v>0</v>
      </c>
      <c r="P905">
        <v>8.84</v>
      </c>
      <c r="R905">
        <v>10.61</v>
      </c>
      <c r="S905" s="45">
        <f t="shared" si="52"/>
        <v>0</v>
      </c>
      <c r="AO905">
        <v>0</v>
      </c>
      <c r="AP905">
        <v>0</v>
      </c>
      <c r="AS905">
        <v>0</v>
      </c>
      <c r="AT905">
        <v>0</v>
      </c>
      <c r="AU905">
        <v>100</v>
      </c>
      <c r="AV905">
        <v>100</v>
      </c>
      <c r="AW905">
        <v>0</v>
      </c>
      <c r="AX905">
        <v>0</v>
      </c>
      <c r="AY905">
        <v>0</v>
      </c>
      <c r="BB905">
        <v>0</v>
      </c>
      <c r="BC905">
        <v>0</v>
      </c>
      <c r="BD905">
        <v>0</v>
      </c>
    </row>
    <row r="906" spans="1:56" hidden="1">
      <c r="A906" t="s">
        <v>811</v>
      </c>
      <c r="B906" t="s">
        <v>812</v>
      </c>
      <c r="C906" t="s">
        <v>1759</v>
      </c>
      <c r="D906" s="87" t="s">
        <v>960</v>
      </c>
      <c r="F906">
        <v>1</v>
      </c>
      <c r="G906">
        <v>1.45</v>
      </c>
      <c r="H906"/>
      <c r="I906"/>
      <c r="L906" s="78">
        <f>VLOOKUP(A906,Feuil2!$A$2:$BN$2000,66,FALSE)</f>
        <v>1.25</v>
      </c>
      <c r="M906">
        <v>1.2482759000000001</v>
      </c>
      <c r="N906">
        <f t="shared" si="51"/>
        <v>1.7240999999998952E-3</v>
      </c>
      <c r="P906">
        <v>1.81</v>
      </c>
      <c r="R906">
        <v>2.17</v>
      </c>
      <c r="S906" s="45">
        <f t="shared" si="52"/>
        <v>0</v>
      </c>
      <c r="AF906">
        <v>1</v>
      </c>
      <c r="AG906">
        <v>484</v>
      </c>
      <c r="AO906">
        <v>0</v>
      </c>
      <c r="AP906">
        <v>0</v>
      </c>
      <c r="AS906">
        <v>0</v>
      </c>
      <c r="AT906">
        <v>0</v>
      </c>
      <c r="AU906">
        <v>100</v>
      </c>
      <c r="AV906">
        <v>100</v>
      </c>
      <c r="AW906">
        <v>0</v>
      </c>
      <c r="AX906">
        <v>0</v>
      </c>
      <c r="AY906">
        <v>0</v>
      </c>
      <c r="BB906">
        <v>0</v>
      </c>
      <c r="BC906">
        <v>0</v>
      </c>
      <c r="BD906">
        <v>0</v>
      </c>
    </row>
    <row r="907" spans="1:56" hidden="1">
      <c r="A907" t="s">
        <v>957</v>
      </c>
      <c r="B907" t="s">
        <v>958</v>
      </c>
      <c r="C907" t="s">
        <v>959</v>
      </c>
      <c r="D907" s="87" t="s">
        <v>960</v>
      </c>
      <c r="F907">
        <v>1</v>
      </c>
      <c r="G907">
        <v>2.19</v>
      </c>
      <c r="H907"/>
      <c r="I907"/>
      <c r="L907" s="78">
        <f>VLOOKUP(A907,Feuil2!$A$2:$BN$2000,66,FALSE)</f>
        <v>1.75</v>
      </c>
      <c r="M907">
        <v>1.7488584</v>
      </c>
      <c r="N907">
        <f t="shared" si="51"/>
        <v>1.1415999999999649E-3</v>
      </c>
      <c r="P907">
        <v>3.83</v>
      </c>
      <c r="R907">
        <v>4.5999999999999996</v>
      </c>
      <c r="S907" s="45">
        <f t="shared" si="52"/>
        <v>0</v>
      </c>
      <c r="AO907">
        <v>0</v>
      </c>
      <c r="AP907">
        <v>0</v>
      </c>
      <c r="AS907">
        <v>0</v>
      </c>
      <c r="AT907">
        <v>0</v>
      </c>
      <c r="AU907">
        <v>100</v>
      </c>
      <c r="AV907">
        <v>100</v>
      </c>
      <c r="AW907">
        <v>0</v>
      </c>
      <c r="AX907">
        <v>0</v>
      </c>
      <c r="AY907">
        <v>0</v>
      </c>
      <c r="BB907">
        <v>0</v>
      </c>
      <c r="BC907">
        <v>0</v>
      </c>
      <c r="BD907">
        <v>0</v>
      </c>
    </row>
    <row r="908" spans="1:56" hidden="1">
      <c r="A908" t="s">
        <v>1014</v>
      </c>
      <c r="B908" t="s">
        <v>1015</v>
      </c>
      <c r="C908" t="s">
        <v>959</v>
      </c>
      <c r="D908" s="87" t="s">
        <v>960</v>
      </c>
      <c r="F908">
        <v>1</v>
      </c>
      <c r="G908">
        <v>2.85</v>
      </c>
      <c r="H908"/>
      <c r="I908"/>
      <c r="J908" s="90">
        <f>G908</f>
        <v>2.85</v>
      </c>
      <c r="L908" s="78">
        <f>VLOOKUP(A908,Feuil2!$A$2:$BN$2000,66,FALSE)</f>
        <v>2</v>
      </c>
      <c r="M908">
        <v>2</v>
      </c>
      <c r="N908">
        <f t="shared" si="51"/>
        <v>0</v>
      </c>
      <c r="O908" s="45">
        <v>2</v>
      </c>
      <c r="P908">
        <v>5.7</v>
      </c>
      <c r="Q908" s="83">
        <f>J908*O908</f>
        <v>5.7</v>
      </c>
      <c r="R908">
        <v>6.84</v>
      </c>
      <c r="S908" s="45">
        <f t="shared" si="52"/>
        <v>6.84</v>
      </c>
      <c r="AO908">
        <v>0</v>
      </c>
      <c r="AP908">
        <v>0</v>
      </c>
      <c r="AS908">
        <v>0</v>
      </c>
      <c r="AT908">
        <v>0</v>
      </c>
      <c r="AU908">
        <v>100</v>
      </c>
      <c r="AV908">
        <v>100</v>
      </c>
      <c r="AW908">
        <v>0</v>
      </c>
      <c r="AX908">
        <v>0</v>
      </c>
      <c r="AY908">
        <v>0</v>
      </c>
      <c r="BB908">
        <v>0</v>
      </c>
      <c r="BC908">
        <v>0</v>
      </c>
      <c r="BD908">
        <v>0</v>
      </c>
    </row>
    <row r="909" spans="1:56" hidden="1">
      <c r="A909" t="s">
        <v>1726</v>
      </c>
      <c r="B909" t="s">
        <v>1727</v>
      </c>
      <c r="C909" t="s">
        <v>959</v>
      </c>
      <c r="D909" s="87" t="s">
        <v>960</v>
      </c>
      <c r="E909" t="s">
        <v>931</v>
      </c>
      <c r="F909">
        <v>1</v>
      </c>
      <c r="G909">
        <v>0</v>
      </c>
      <c r="H909"/>
      <c r="I909"/>
      <c r="L909" s="78">
        <f>VLOOKUP(A909,Feuil2!$A$2:$BN$2000,66,FALSE)</f>
        <v>0</v>
      </c>
      <c r="M909">
        <v>0</v>
      </c>
      <c r="N909">
        <f t="shared" si="51"/>
        <v>0</v>
      </c>
      <c r="P909">
        <v>0</v>
      </c>
      <c r="R909">
        <v>0</v>
      </c>
      <c r="S909" s="45">
        <f t="shared" si="52"/>
        <v>0</v>
      </c>
      <c r="AF909">
        <v>1</v>
      </c>
      <c r="AO909">
        <v>0</v>
      </c>
      <c r="AP909">
        <v>0</v>
      </c>
      <c r="AS909">
        <v>0</v>
      </c>
      <c r="AT909">
        <v>0</v>
      </c>
      <c r="AU909">
        <v>100</v>
      </c>
      <c r="AV909">
        <v>100</v>
      </c>
      <c r="AW909">
        <v>0</v>
      </c>
      <c r="AX909">
        <v>0</v>
      </c>
      <c r="AY909">
        <v>0</v>
      </c>
      <c r="BB909">
        <v>0</v>
      </c>
      <c r="BC909">
        <v>0</v>
      </c>
      <c r="BD909">
        <v>0</v>
      </c>
    </row>
    <row r="910" spans="1:56" hidden="1">
      <c r="A910" t="s">
        <v>1728</v>
      </c>
      <c r="B910" t="s">
        <v>1729</v>
      </c>
      <c r="C910" t="s">
        <v>959</v>
      </c>
      <c r="D910" s="87" t="s">
        <v>960</v>
      </c>
      <c r="E910" t="s">
        <v>931</v>
      </c>
      <c r="F910">
        <v>1</v>
      </c>
      <c r="G910">
        <v>0</v>
      </c>
      <c r="H910"/>
      <c r="I910"/>
      <c r="L910" s="78">
        <f>VLOOKUP(A910,Feuil2!$A$2:$BN$2000,66,FALSE)</f>
        <v>0</v>
      </c>
      <c r="M910">
        <v>0</v>
      </c>
      <c r="N910">
        <f t="shared" si="51"/>
        <v>0</v>
      </c>
      <c r="P910">
        <v>0</v>
      </c>
      <c r="R910">
        <v>0</v>
      </c>
      <c r="S910" s="45">
        <f t="shared" si="52"/>
        <v>0</v>
      </c>
      <c r="AF910">
        <v>1</v>
      </c>
      <c r="AO910">
        <v>0</v>
      </c>
      <c r="AP910">
        <v>0</v>
      </c>
      <c r="AS910">
        <v>0</v>
      </c>
      <c r="AT910">
        <v>0</v>
      </c>
      <c r="AU910">
        <v>100</v>
      </c>
      <c r="AV910">
        <v>100</v>
      </c>
      <c r="AW910">
        <v>0</v>
      </c>
      <c r="AX910">
        <v>0</v>
      </c>
      <c r="AY910">
        <v>0</v>
      </c>
      <c r="BB910">
        <v>0</v>
      </c>
      <c r="BC910">
        <v>0</v>
      </c>
      <c r="BD910">
        <v>0</v>
      </c>
    </row>
    <row r="911" spans="1:56" hidden="1">
      <c r="A911" t="s">
        <v>1731</v>
      </c>
      <c r="B911" t="s">
        <v>1732</v>
      </c>
      <c r="C911" t="s">
        <v>959</v>
      </c>
      <c r="D911" s="87" t="s">
        <v>960</v>
      </c>
      <c r="F911">
        <v>1</v>
      </c>
      <c r="G911">
        <v>0</v>
      </c>
      <c r="H911"/>
      <c r="I911"/>
      <c r="K911">
        <v>1</v>
      </c>
      <c r="L911" s="78">
        <f>VLOOKUP(A911,Feuil2!$A$2:$BN$2000,66,FALSE)</f>
        <v>0</v>
      </c>
      <c r="M911">
        <v>0</v>
      </c>
      <c r="N911">
        <f t="shared" si="51"/>
        <v>0</v>
      </c>
      <c r="P911">
        <v>0</v>
      </c>
      <c r="R911">
        <v>0</v>
      </c>
      <c r="S911" s="45">
        <f t="shared" si="52"/>
        <v>0</v>
      </c>
      <c r="AO911">
        <v>0</v>
      </c>
      <c r="AP911">
        <v>0</v>
      </c>
      <c r="AS911">
        <v>0</v>
      </c>
      <c r="AT911">
        <v>0</v>
      </c>
      <c r="AU911">
        <v>100</v>
      </c>
      <c r="AV911">
        <v>100</v>
      </c>
      <c r="AW911">
        <v>0</v>
      </c>
      <c r="AX911">
        <v>0</v>
      </c>
      <c r="AY911">
        <v>0</v>
      </c>
      <c r="BB911">
        <v>0</v>
      </c>
      <c r="BC911">
        <v>0</v>
      </c>
      <c r="BD911">
        <v>0</v>
      </c>
    </row>
    <row r="912" spans="1:56" hidden="1">
      <c r="A912" t="s">
        <v>1819</v>
      </c>
      <c r="B912" t="s">
        <v>1820</v>
      </c>
      <c r="C912" t="s">
        <v>959</v>
      </c>
      <c r="D912" s="87" t="s">
        <v>960</v>
      </c>
      <c r="F912">
        <v>1</v>
      </c>
      <c r="G912">
        <v>0</v>
      </c>
      <c r="H912"/>
      <c r="I912"/>
      <c r="L912" s="78">
        <f>VLOOKUP(A912,Feuil2!$A$2:$BN$2000,66,FALSE)</f>
        <v>0</v>
      </c>
      <c r="M912">
        <v>0</v>
      </c>
      <c r="N912">
        <f t="shared" si="51"/>
        <v>0</v>
      </c>
      <c r="P912">
        <v>0</v>
      </c>
      <c r="R912">
        <v>0</v>
      </c>
      <c r="S912" s="45">
        <f t="shared" si="52"/>
        <v>0</v>
      </c>
      <c r="AF912">
        <v>1</v>
      </c>
      <c r="AO912">
        <v>0</v>
      </c>
      <c r="AP912">
        <v>0</v>
      </c>
      <c r="AS912">
        <v>0</v>
      </c>
      <c r="AT912">
        <v>0</v>
      </c>
      <c r="AU912">
        <v>100</v>
      </c>
      <c r="AV912">
        <v>100</v>
      </c>
      <c r="AW912">
        <v>0</v>
      </c>
      <c r="AX912">
        <v>0</v>
      </c>
      <c r="AY912">
        <v>0</v>
      </c>
      <c r="BB912">
        <v>0</v>
      </c>
      <c r="BC912">
        <v>0</v>
      </c>
      <c r="BD912">
        <v>0</v>
      </c>
    </row>
    <row r="913" spans="1:56" hidden="1">
      <c r="A913" t="s">
        <v>1929</v>
      </c>
      <c r="B913" t="s">
        <v>1930</v>
      </c>
      <c r="C913" t="s">
        <v>959</v>
      </c>
      <c r="D913" s="87" t="s">
        <v>960</v>
      </c>
      <c r="E913" t="s">
        <v>931</v>
      </c>
      <c r="F913">
        <v>1</v>
      </c>
      <c r="G913">
        <v>0.32</v>
      </c>
      <c r="H913"/>
      <c r="I913"/>
      <c r="J913" s="91"/>
      <c r="L913" s="78">
        <f>VLOOKUP(A913,Feuil2!$A$2:$BN$2000,66,FALSE)</f>
        <v>1.33</v>
      </c>
      <c r="M913">
        <v>1.34375</v>
      </c>
      <c r="N913">
        <f t="shared" si="51"/>
        <v>-1.3749999999999929E-2</v>
      </c>
      <c r="P913">
        <v>0.43</v>
      </c>
      <c r="R913">
        <v>0.52</v>
      </c>
      <c r="S913" s="45">
        <f t="shared" si="52"/>
        <v>0</v>
      </c>
      <c r="AF913">
        <v>1</v>
      </c>
      <c r="AO913">
        <v>0</v>
      </c>
      <c r="AP913">
        <v>0</v>
      </c>
      <c r="AS913">
        <v>0</v>
      </c>
      <c r="AT913">
        <v>0</v>
      </c>
      <c r="AU913">
        <v>100</v>
      </c>
      <c r="AV913">
        <v>100</v>
      </c>
      <c r="AW913">
        <v>0</v>
      </c>
      <c r="AX913">
        <v>0</v>
      </c>
      <c r="AY913">
        <v>0</v>
      </c>
      <c r="BB913">
        <v>0</v>
      </c>
      <c r="BC913">
        <v>0</v>
      </c>
      <c r="BD913">
        <v>0</v>
      </c>
    </row>
    <row r="914" spans="1:56" hidden="1">
      <c r="A914" t="s">
        <v>1989</v>
      </c>
      <c r="B914" t="s">
        <v>1990</v>
      </c>
      <c r="C914" t="s">
        <v>959</v>
      </c>
      <c r="D914" s="87" t="s">
        <v>960</v>
      </c>
      <c r="F914">
        <v>1</v>
      </c>
      <c r="G914">
        <v>6.28</v>
      </c>
      <c r="H914"/>
      <c r="I914"/>
      <c r="J914" s="91"/>
      <c r="L914" s="78">
        <f>VLOOKUP(A914,Feuil2!$A$2:$BN$2000,66,FALSE)</f>
        <v>1.5</v>
      </c>
      <c r="M914">
        <v>1.5</v>
      </c>
      <c r="N914">
        <f t="shared" si="51"/>
        <v>0</v>
      </c>
      <c r="P914">
        <v>9.42</v>
      </c>
      <c r="R914">
        <v>11.3</v>
      </c>
      <c r="S914" s="45">
        <f t="shared" si="52"/>
        <v>0</v>
      </c>
      <c r="AO914">
        <v>0</v>
      </c>
      <c r="AP914">
        <v>0</v>
      </c>
      <c r="AS914">
        <v>0</v>
      </c>
      <c r="AT914">
        <v>0</v>
      </c>
      <c r="AU914">
        <v>100</v>
      </c>
      <c r="AV914">
        <v>100</v>
      </c>
      <c r="AW914">
        <v>0</v>
      </c>
      <c r="AX914">
        <v>0</v>
      </c>
      <c r="AY914">
        <v>0</v>
      </c>
      <c r="BB914">
        <v>0</v>
      </c>
      <c r="BC914">
        <v>0</v>
      </c>
      <c r="BD914">
        <v>0</v>
      </c>
    </row>
    <row r="915" spans="1:56" hidden="1">
      <c r="A915" t="s">
        <v>2074</v>
      </c>
      <c r="B915" t="s">
        <v>2075</v>
      </c>
      <c r="C915" t="s">
        <v>2076</v>
      </c>
      <c r="D915" s="87" t="s">
        <v>960</v>
      </c>
      <c r="F915">
        <v>1</v>
      </c>
      <c r="G915">
        <v>3.04</v>
      </c>
      <c r="H915"/>
      <c r="I915"/>
      <c r="J915" s="91"/>
      <c r="K915">
        <v>1</v>
      </c>
      <c r="L915" s="78">
        <f>VLOOKUP(A915,Feuil2!$A$2:$BN$2000,66,FALSE)</f>
        <v>1.5</v>
      </c>
      <c r="M915">
        <v>1.7993421000000001</v>
      </c>
      <c r="N915">
        <f t="shared" si="51"/>
        <v>-0.29934210000000006</v>
      </c>
      <c r="P915">
        <v>5.47</v>
      </c>
      <c r="R915">
        <v>6.56</v>
      </c>
      <c r="S915" s="45">
        <f t="shared" si="52"/>
        <v>0</v>
      </c>
      <c r="AO915">
        <v>0</v>
      </c>
      <c r="AP915">
        <v>0</v>
      </c>
      <c r="AS915">
        <v>0</v>
      </c>
      <c r="AT915">
        <v>0</v>
      </c>
      <c r="AU915">
        <v>100</v>
      </c>
      <c r="AV915">
        <v>100</v>
      </c>
      <c r="AW915">
        <v>0</v>
      </c>
      <c r="AX915">
        <v>0</v>
      </c>
      <c r="AY915">
        <v>0</v>
      </c>
      <c r="BB915">
        <v>0</v>
      </c>
      <c r="BC915">
        <v>0</v>
      </c>
      <c r="BD915">
        <v>0</v>
      </c>
    </row>
    <row r="916" spans="1:56" hidden="1">
      <c r="A916" t="s">
        <v>1830</v>
      </c>
      <c r="B916" t="s">
        <v>1831</v>
      </c>
      <c r="C916" t="s">
        <v>950</v>
      </c>
      <c r="D916" s="87" t="s">
        <v>960</v>
      </c>
      <c r="F916">
        <v>1</v>
      </c>
      <c r="G916">
        <v>882</v>
      </c>
      <c r="H916"/>
      <c r="I916"/>
      <c r="K916">
        <v>1</v>
      </c>
      <c r="L916" s="78">
        <f>VLOOKUP(A916,Feuil2!$A$2:$BN$2000,66,FALSE)</f>
        <v>1.25</v>
      </c>
      <c r="M916">
        <v>1.3469388</v>
      </c>
      <c r="N916">
        <f t="shared" si="51"/>
        <v>-9.6938799999999992E-2</v>
      </c>
      <c r="P916" s="34">
        <v>1188</v>
      </c>
      <c r="R916" s="34">
        <v>1425.6</v>
      </c>
      <c r="S916" s="45">
        <f t="shared" si="52"/>
        <v>0</v>
      </c>
      <c r="AO916">
        <v>0</v>
      </c>
      <c r="AP916">
        <v>0</v>
      </c>
      <c r="AS916">
        <v>0</v>
      </c>
      <c r="AT916">
        <v>0</v>
      </c>
      <c r="AU916">
        <v>100</v>
      </c>
      <c r="AV916">
        <v>100</v>
      </c>
      <c r="AW916">
        <v>0</v>
      </c>
      <c r="AX916">
        <v>0</v>
      </c>
      <c r="AY916">
        <v>0</v>
      </c>
      <c r="BB916">
        <v>0</v>
      </c>
      <c r="BC916">
        <v>0</v>
      </c>
      <c r="BD916">
        <v>0</v>
      </c>
    </row>
    <row r="917" spans="1:56" hidden="1">
      <c r="A917" t="s">
        <v>1833</v>
      </c>
      <c r="B917" t="s">
        <v>1834</v>
      </c>
      <c r="C917" t="s">
        <v>950</v>
      </c>
      <c r="D917" s="87" t="s">
        <v>960</v>
      </c>
      <c r="F917">
        <v>1</v>
      </c>
      <c r="G917">
        <v>270</v>
      </c>
      <c r="H917"/>
      <c r="I917"/>
      <c r="K917">
        <v>1</v>
      </c>
      <c r="L917" s="78">
        <f>VLOOKUP(A917,Feuil2!$A$2:$BN$2000,66,FALSE)</f>
        <v>1.25</v>
      </c>
      <c r="M917">
        <v>1.3333333000000001</v>
      </c>
      <c r="N917">
        <f t="shared" si="51"/>
        <v>-8.3333300000000055E-2</v>
      </c>
      <c r="P917">
        <v>360</v>
      </c>
      <c r="R917">
        <v>432</v>
      </c>
      <c r="S917" s="45">
        <f t="shared" si="52"/>
        <v>0</v>
      </c>
      <c r="AO917">
        <v>0</v>
      </c>
      <c r="AP917">
        <v>0</v>
      </c>
      <c r="AS917">
        <v>0</v>
      </c>
      <c r="AT917">
        <v>0</v>
      </c>
      <c r="AU917">
        <v>100</v>
      </c>
      <c r="AV917">
        <v>100</v>
      </c>
      <c r="AW917">
        <v>0</v>
      </c>
      <c r="AX917">
        <v>0</v>
      </c>
      <c r="AY917">
        <v>0</v>
      </c>
      <c r="BB917">
        <v>0</v>
      </c>
      <c r="BC917">
        <v>0</v>
      </c>
      <c r="BD917">
        <v>0</v>
      </c>
    </row>
    <row r="918" spans="1:56">
      <c r="A918" t="s">
        <v>1835</v>
      </c>
      <c r="B918" t="s">
        <v>1836</v>
      </c>
      <c r="C918" t="s">
        <v>950</v>
      </c>
      <c r="D918" s="87" t="s">
        <v>960</v>
      </c>
      <c r="F918">
        <v>1</v>
      </c>
      <c r="G918">
        <v>1260</v>
      </c>
      <c r="H918"/>
      <c r="I918"/>
      <c r="K918">
        <v>1</v>
      </c>
      <c r="L918" s="78">
        <f>VLOOKUP(A918,Feuil2!$A$2:$BN$2000,66,FALSE)</f>
        <v>1.25</v>
      </c>
      <c r="M918">
        <v>1.3333333000000001</v>
      </c>
      <c r="N918">
        <f t="shared" si="51"/>
        <v>-8.3333300000000055E-2</v>
      </c>
      <c r="P918" s="34">
        <v>1680</v>
      </c>
      <c r="R918" s="34">
        <v>2016</v>
      </c>
      <c r="S918" s="45">
        <f t="shared" si="52"/>
        <v>0</v>
      </c>
      <c r="AO918">
        <v>0</v>
      </c>
      <c r="AP918">
        <v>0</v>
      </c>
      <c r="AS918">
        <v>0</v>
      </c>
      <c r="AT918">
        <v>0</v>
      </c>
      <c r="AU918">
        <v>100</v>
      </c>
      <c r="AV918">
        <v>100</v>
      </c>
      <c r="AW918">
        <v>0</v>
      </c>
      <c r="AX918">
        <v>0</v>
      </c>
      <c r="AY918">
        <v>0</v>
      </c>
      <c r="BB918">
        <v>0</v>
      </c>
      <c r="BC918">
        <v>0</v>
      </c>
      <c r="BD918">
        <v>0</v>
      </c>
    </row>
    <row r="919" spans="1:56" hidden="1">
      <c r="A919" t="s">
        <v>1407</v>
      </c>
      <c r="B919" t="s">
        <v>1408</v>
      </c>
      <c r="C919" t="s">
        <v>1410</v>
      </c>
      <c r="D919" s="87" t="s">
        <v>960</v>
      </c>
      <c r="E919" t="s">
        <v>931</v>
      </c>
      <c r="F919">
        <v>1</v>
      </c>
      <c r="G919">
        <v>26.02</v>
      </c>
      <c r="H919"/>
      <c r="I919"/>
      <c r="L919" s="78">
        <f>VLOOKUP(A919,Feuil2!$A$2:$BN$2000,66,FALSE)</f>
        <v>1.5</v>
      </c>
      <c r="M919">
        <v>1.5003842999999999</v>
      </c>
      <c r="N919">
        <f t="shared" si="51"/>
        <v>-3.8429999999989306E-4</v>
      </c>
      <c r="P919">
        <v>39.04</v>
      </c>
      <c r="R919">
        <v>46.85</v>
      </c>
      <c r="S919" s="45">
        <f t="shared" si="52"/>
        <v>0</v>
      </c>
      <c r="AF919">
        <v>1</v>
      </c>
      <c r="AG919">
        <v>24</v>
      </c>
      <c r="AO919">
        <v>0</v>
      </c>
      <c r="AP919">
        <v>0</v>
      </c>
      <c r="AS919">
        <v>0</v>
      </c>
      <c r="AT919">
        <v>0</v>
      </c>
      <c r="AU919">
        <v>100</v>
      </c>
      <c r="AV919">
        <v>100</v>
      </c>
      <c r="AW919">
        <v>0</v>
      </c>
      <c r="AX919">
        <v>0</v>
      </c>
      <c r="AY919">
        <v>0</v>
      </c>
      <c r="BB919">
        <v>0</v>
      </c>
      <c r="BC919">
        <v>0</v>
      </c>
      <c r="BD919">
        <v>0</v>
      </c>
    </row>
    <row r="920" spans="1:56" hidden="1">
      <c r="A920" t="s">
        <v>494</v>
      </c>
      <c r="B920" t="s">
        <v>495</v>
      </c>
      <c r="C920" t="s">
        <v>1410</v>
      </c>
      <c r="D920" s="87" t="s">
        <v>960</v>
      </c>
      <c r="E920" t="s">
        <v>931</v>
      </c>
      <c r="F920">
        <v>1</v>
      </c>
      <c r="G920">
        <v>26.18</v>
      </c>
      <c r="H920"/>
      <c r="I920"/>
      <c r="L920" s="78">
        <f>VLOOKUP(A920,Feuil2!$A$2:$BN$2000,66,FALSE)</f>
        <v>1.5</v>
      </c>
      <c r="M920">
        <v>1.5003820000000001</v>
      </c>
      <c r="N920">
        <f t="shared" si="51"/>
        <v>-3.8200000000010448E-4</v>
      </c>
      <c r="P920">
        <v>39.28</v>
      </c>
      <c r="R920">
        <v>47.14</v>
      </c>
      <c r="S920" s="45">
        <f t="shared" si="52"/>
        <v>0</v>
      </c>
      <c r="AF920">
        <v>1</v>
      </c>
      <c r="AG920">
        <v>25</v>
      </c>
      <c r="AO920">
        <v>0</v>
      </c>
      <c r="AP920">
        <v>0</v>
      </c>
      <c r="AS920">
        <v>0</v>
      </c>
      <c r="AT920">
        <v>0</v>
      </c>
      <c r="AU920">
        <v>100</v>
      </c>
      <c r="AV920">
        <v>100</v>
      </c>
      <c r="AW920">
        <v>0</v>
      </c>
      <c r="AX920">
        <v>0</v>
      </c>
      <c r="AY920">
        <v>0</v>
      </c>
      <c r="BB920">
        <v>0</v>
      </c>
      <c r="BC920">
        <v>0</v>
      </c>
      <c r="BD920">
        <v>0</v>
      </c>
    </row>
    <row r="921" spans="1:56" hidden="1">
      <c r="A921" t="s">
        <v>492</v>
      </c>
      <c r="B921" t="s">
        <v>493</v>
      </c>
      <c r="C921" t="s">
        <v>1410</v>
      </c>
      <c r="D921" s="87" t="s">
        <v>960</v>
      </c>
      <c r="E921" t="s">
        <v>931</v>
      </c>
      <c r="F921">
        <v>1</v>
      </c>
      <c r="G921">
        <v>48.04</v>
      </c>
      <c r="H921"/>
      <c r="I921"/>
      <c r="L921" s="78">
        <f>VLOOKUP(A921,Feuil2!$A$2:$BN$2000,66,FALSE)</f>
        <v>1.33</v>
      </c>
      <c r="M921">
        <v>1.3293089</v>
      </c>
      <c r="N921">
        <f t="shared" si="51"/>
        <v>6.9110000000005556E-4</v>
      </c>
      <c r="P921">
        <v>63.86</v>
      </c>
      <c r="R921">
        <v>76.63</v>
      </c>
      <c r="S921" s="45">
        <f t="shared" si="52"/>
        <v>0</v>
      </c>
      <c r="AF921">
        <v>1</v>
      </c>
      <c r="AG921">
        <v>438</v>
      </c>
      <c r="AO921">
        <v>0</v>
      </c>
      <c r="AP921">
        <v>0</v>
      </c>
      <c r="AS921">
        <v>0</v>
      </c>
      <c r="AT921">
        <v>0</v>
      </c>
      <c r="AU921">
        <v>100</v>
      </c>
      <c r="AV921">
        <v>100</v>
      </c>
      <c r="AW921">
        <v>0</v>
      </c>
      <c r="AX921">
        <v>0</v>
      </c>
      <c r="AY921">
        <v>0</v>
      </c>
      <c r="BB921">
        <v>0</v>
      </c>
      <c r="BC921">
        <v>0</v>
      </c>
      <c r="BD921">
        <v>0</v>
      </c>
    </row>
    <row r="922" spans="1:56" hidden="1">
      <c r="A922" t="s">
        <v>737</v>
      </c>
      <c r="B922" t="s">
        <v>1941</v>
      </c>
      <c r="C922" t="s">
        <v>1410</v>
      </c>
      <c r="D922" s="87" t="s">
        <v>960</v>
      </c>
      <c r="E922" t="s">
        <v>931</v>
      </c>
      <c r="F922">
        <v>1</v>
      </c>
      <c r="G922">
        <v>0</v>
      </c>
      <c r="H922"/>
      <c r="I922"/>
      <c r="J922" s="91"/>
      <c r="L922" s="78">
        <f>VLOOKUP(A922,Feuil2!$A$2:$BN$2000,66,FALSE)</f>
        <v>1.5</v>
      </c>
      <c r="M922">
        <v>0</v>
      </c>
      <c r="N922">
        <f t="shared" si="51"/>
        <v>1.5</v>
      </c>
      <c r="P922">
        <v>26.52</v>
      </c>
      <c r="Q922" s="83">
        <v>26.52</v>
      </c>
      <c r="R922">
        <v>31.82</v>
      </c>
      <c r="S922" s="45">
        <f t="shared" si="52"/>
        <v>31.823999999999998</v>
      </c>
      <c r="AF922">
        <v>1</v>
      </c>
      <c r="AO922">
        <v>0</v>
      </c>
      <c r="AP922">
        <v>0</v>
      </c>
      <c r="AS922">
        <v>0</v>
      </c>
      <c r="AT922">
        <v>0</v>
      </c>
      <c r="AU922">
        <v>100</v>
      </c>
      <c r="AV922">
        <v>100</v>
      </c>
      <c r="AW922">
        <v>0</v>
      </c>
      <c r="AX922">
        <v>0</v>
      </c>
      <c r="AY922">
        <v>0</v>
      </c>
      <c r="BB922">
        <v>0</v>
      </c>
      <c r="BC922">
        <v>0</v>
      </c>
      <c r="BD922">
        <v>0</v>
      </c>
    </row>
    <row r="923" spans="1:56" hidden="1">
      <c r="A923" t="s">
        <v>1504</v>
      </c>
      <c r="B923" t="s">
        <v>1505</v>
      </c>
      <c r="C923" t="s">
        <v>1506</v>
      </c>
      <c r="D923" s="87" t="s">
        <v>960</v>
      </c>
      <c r="F923">
        <v>1</v>
      </c>
      <c r="G923">
        <v>14.96</v>
      </c>
      <c r="H923"/>
      <c r="I923"/>
      <c r="K923">
        <v>1</v>
      </c>
      <c r="L923" s="78">
        <f>VLOOKUP(A923,Feuil2!$A$2:$BN$2000,66,FALSE)</f>
        <v>1.33</v>
      </c>
      <c r="M923">
        <v>1.5835561</v>
      </c>
      <c r="N923">
        <f t="shared" si="51"/>
        <v>-0.25355609999999995</v>
      </c>
      <c r="P923">
        <v>23.69</v>
      </c>
      <c r="R923">
        <v>28.43</v>
      </c>
      <c r="S923" s="45">
        <f t="shared" si="52"/>
        <v>0</v>
      </c>
      <c r="U923">
        <v>1</v>
      </c>
      <c r="V923">
        <v>1</v>
      </c>
      <c r="W923">
        <v>1</v>
      </c>
      <c r="AO923">
        <v>0</v>
      </c>
      <c r="AP923">
        <v>0</v>
      </c>
      <c r="AS923">
        <v>0</v>
      </c>
      <c r="AT923">
        <v>0</v>
      </c>
      <c r="AU923">
        <v>100</v>
      </c>
      <c r="AV923">
        <v>100</v>
      </c>
      <c r="AW923">
        <v>0</v>
      </c>
      <c r="AX923">
        <v>0</v>
      </c>
      <c r="AY923">
        <v>0</v>
      </c>
      <c r="BB923">
        <v>0</v>
      </c>
      <c r="BC923">
        <v>0</v>
      </c>
      <c r="BD923">
        <v>0</v>
      </c>
    </row>
    <row r="924" spans="1:56" hidden="1">
      <c r="A924" t="s">
        <v>1507</v>
      </c>
      <c r="B924" t="s">
        <v>1508</v>
      </c>
      <c r="C924" t="s">
        <v>1506</v>
      </c>
      <c r="D924" s="87" t="s">
        <v>960</v>
      </c>
      <c r="F924">
        <v>1</v>
      </c>
      <c r="G924">
        <v>12.74</v>
      </c>
      <c r="H924"/>
      <c r="I924"/>
      <c r="K924">
        <v>1</v>
      </c>
      <c r="L924" s="78">
        <f>VLOOKUP(A924,Feuil2!$A$2:$BN$2000,66,FALSE)</f>
        <v>1.33</v>
      </c>
      <c r="M924">
        <v>1.5832025000000001</v>
      </c>
      <c r="N924">
        <f t="shared" si="51"/>
        <v>-0.2532025</v>
      </c>
      <c r="P924">
        <v>20.170000000000002</v>
      </c>
      <c r="R924">
        <v>24.2</v>
      </c>
      <c r="S924" s="45">
        <f t="shared" si="52"/>
        <v>0</v>
      </c>
      <c r="U924">
        <v>1</v>
      </c>
      <c r="V924">
        <v>1</v>
      </c>
      <c r="W924">
        <v>1</v>
      </c>
      <c r="AO924">
        <v>0</v>
      </c>
      <c r="AP924">
        <v>0</v>
      </c>
      <c r="AS924">
        <v>0</v>
      </c>
      <c r="AT924">
        <v>0</v>
      </c>
      <c r="AU924">
        <v>100</v>
      </c>
      <c r="AV924">
        <v>100</v>
      </c>
      <c r="AW924">
        <v>0</v>
      </c>
      <c r="AX924">
        <v>0</v>
      </c>
      <c r="AY924">
        <v>0</v>
      </c>
      <c r="BB924">
        <v>0</v>
      </c>
      <c r="BC924">
        <v>0</v>
      </c>
      <c r="BD924">
        <v>0</v>
      </c>
    </row>
    <row r="925" spans="1:56" hidden="1">
      <c r="A925" t="s">
        <v>1226</v>
      </c>
      <c r="B925" t="s">
        <v>1227</v>
      </c>
      <c r="C925" t="s">
        <v>989</v>
      </c>
      <c r="D925" s="87" t="s">
        <v>960</v>
      </c>
      <c r="F925">
        <v>1</v>
      </c>
      <c r="G925">
        <v>0</v>
      </c>
      <c r="H925"/>
      <c r="I925"/>
      <c r="K925">
        <v>1</v>
      </c>
      <c r="L925" s="78">
        <f>VLOOKUP(A925,Feuil2!$A$2:$BN$2000,66,FALSE)</f>
        <v>0</v>
      </c>
      <c r="M925">
        <v>0</v>
      </c>
      <c r="N925">
        <f t="shared" si="51"/>
        <v>0</v>
      </c>
      <c r="P925">
        <v>0</v>
      </c>
      <c r="R925">
        <v>0</v>
      </c>
      <c r="S925" s="45">
        <f t="shared" si="52"/>
        <v>0</v>
      </c>
      <c r="AO925">
        <v>0</v>
      </c>
      <c r="AP925">
        <v>0</v>
      </c>
      <c r="AS925">
        <v>0</v>
      </c>
      <c r="AT925">
        <v>0</v>
      </c>
      <c r="AU925">
        <v>100</v>
      </c>
      <c r="AV925">
        <v>100</v>
      </c>
      <c r="AW925">
        <v>0</v>
      </c>
      <c r="AX925">
        <v>0</v>
      </c>
      <c r="AY925">
        <v>0</v>
      </c>
      <c r="BB925">
        <v>0</v>
      </c>
      <c r="BC925">
        <v>0</v>
      </c>
      <c r="BD925">
        <v>0</v>
      </c>
    </row>
    <row r="926" spans="1:56" hidden="1">
      <c r="A926" t="s">
        <v>2025</v>
      </c>
      <c r="B926" t="s">
        <v>2026</v>
      </c>
      <c r="C926" t="s">
        <v>989</v>
      </c>
      <c r="D926" s="87" t="s">
        <v>960</v>
      </c>
      <c r="F926">
        <v>1</v>
      </c>
      <c r="G926">
        <v>4.1100000000000003</v>
      </c>
      <c r="H926"/>
      <c r="I926"/>
      <c r="J926" s="91"/>
      <c r="K926">
        <v>1</v>
      </c>
      <c r="L926" s="78">
        <f>VLOOKUP(A926,Feuil2!$A$2:$BN$2000,66,FALSE)</f>
        <v>1.5</v>
      </c>
      <c r="M926">
        <v>1.8248175</v>
      </c>
      <c r="N926">
        <f t="shared" si="51"/>
        <v>-0.32481749999999998</v>
      </c>
      <c r="P926">
        <v>7.5</v>
      </c>
      <c r="R926">
        <v>9</v>
      </c>
      <c r="S926" s="45">
        <f t="shared" si="52"/>
        <v>0</v>
      </c>
      <c r="AO926">
        <v>0</v>
      </c>
      <c r="AP926">
        <v>0</v>
      </c>
      <c r="AS926">
        <v>0</v>
      </c>
      <c r="AT926">
        <v>0</v>
      </c>
      <c r="AU926">
        <v>100</v>
      </c>
      <c r="AV926">
        <v>100</v>
      </c>
      <c r="AW926">
        <v>0</v>
      </c>
      <c r="AX926">
        <v>0</v>
      </c>
      <c r="AY926">
        <v>0</v>
      </c>
      <c r="BB926">
        <v>0</v>
      </c>
      <c r="BC926">
        <v>0</v>
      </c>
      <c r="BD926">
        <v>0</v>
      </c>
    </row>
    <row r="927" spans="1:56" hidden="1">
      <c r="A927" t="s">
        <v>2620</v>
      </c>
      <c r="B927" t="s">
        <v>2621</v>
      </c>
      <c r="C927" t="s">
        <v>2340</v>
      </c>
      <c r="D927" s="87" t="s">
        <v>960</v>
      </c>
      <c r="F927">
        <v>1</v>
      </c>
      <c r="G927">
        <v>3.2</v>
      </c>
      <c r="H927"/>
      <c r="I927"/>
      <c r="L927" s="78">
        <f>VLOOKUP(A927,Feuil2!$A$2:$BN$2000,66,FALSE)</f>
        <v>0</v>
      </c>
      <c r="M927">
        <v>0</v>
      </c>
      <c r="N927">
        <f t="shared" si="51"/>
        <v>0</v>
      </c>
      <c r="P927">
        <v>0</v>
      </c>
      <c r="R927">
        <v>0</v>
      </c>
      <c r="S927" s="45">
        <f t="shared" si="52"/>
        <v>0</v>
      </c>
      <c r="U927">
        <v>1</v>
      </c>
      <c r="AO927">
        <v>0</v>
      </c>
      <c r="AP927">
        <v>0</v>
      </c>
      <c r="AS927">
        <v>0</v>
      </c>
      <c r="AT927">
        <v>0</v>
      </c>
      <c r="AU927">
        <v>100</v>
      </c>
      <c r="AV927">
        <v>100</v>
      </c>
      <c r="AW927">
        <v>0</v>
      </c>
      <c r="AX927">
        <v>0</v>
      </c>
      <c r="AY927">
        <v>0</v>
      </c>
      <c r="BB927">
        <v>0</v>
      </c>
      <c r="BC927">
        <v>0</v>
      </c>
      <c r="BD927">
        <v>0</v>
      </c>
    </row>
    <row r="928" spans="1:56" hidden="1">
      <c r="A928" t="s">
        <v>2355</v>
      </c>
      <c r="B928" t="s">
        <v>2356</v>
      </c>
      <c r="C928" t="s">
        <v>2348</v>
      </c>
      <c r="D928" s="87" t="s">
        <v>960</v>
      </c>
      <c r="F928">
        <v>1</v>
      </c>
      <c r="G928">
        <v>9.8000000000000007</v>
      </c>
      <c r="H928"/>
      <c r="I928"/>
      <c r="L928" s="78">
        <f>VLOOKUP(A928,Feuil2!$A$2:$BN$2000,66,FALSE)</f>
        <v>0</v>
      </c>
      <c r="M928">
        <v>0</v>
      </c>
      <c r="N928">
        <f t="shared" si="51"/>
        <v>0</v>
      </c>
      <c r="P928">
        <v>0</v>
      </c>
      <c r="R928">
        <v>0</v>
      </c>
      <c r="S928" s="45">
        <f t="shared" si="52"/>
        <v>0</v>
      </c>
      <c r="U928">
        <v>1</v>
      </c>
      <c r="AO928">
        <v>0</v>
      </c>
      <c r="AP928">
        <v>0</v>
      </c>
      <c r="AS928">
        <v>0</v>
      </c>
      <c r="AT928">
        <v>0</v>
      </c>
      <c r="AU928">
        <v>100</v>
      </c>
      <c r="AV928">
        <v>100</v>
      </c>
      <c r="AW928">
        <v>0</v>
      </c>
      <c r="AX928">
        <v>0</v>
      </c>
      <c r="AY928">
        <v>0</v>
      </c>
      <c r="BB928">
        <v>0</v>
      </c>
      <c r="BC928">
        <v>0</v>
      </c>
      <c r="BD928">
        <v>0</v>
      </c>
    </row>
    <row r="929" spans="1:56" hidden="1">
      <c r="A929" t="s">
        <v>1387</v>
      </c>
      <c r="B929" t="s">
        <v>1388</v>
      </c>
      <c r="C929" t="s">
        <v>1384</v>
      </c>
      <c r="D929" s="87" t="s">
        <v>960</v>
      </c>
      <c r="E929">
        <v>1</v>
      </c>
      <c r="F929">
        <v>1</v>
      </c>
      <c r="G929">
        <v>0</v>
      </c>
      <c r="H929"/>
      <c r="I929"/>
      <c r="L929" s="78">
        <f>VLOOKUP(A929,Feuil2!$A$2:$BN$2000,66,FALSE)</f>
        <v>0</v>
      </c>
      <c r="M929">
        <v>0</v>
      </c>
      <c r="N929">
        <f t="shared" si="51"/>
        <v>0</v>
      </c>
      <c r="P929">
        <v>0</v>
      </c>
      <c r="R929">
        <v>0</v>
      </c>
      <c r="S929" s="45">
        <f t="shared" si="52"/>
        <v>0</v>
      </c>
      <c r="AO929">
        <v>0</v>
      </c>
      <c r="AP929">
        <v>0</v>
      </c>
      <c r="AS929">
        <v>0</v>
      </c>
      <c r="AT929">
        <v>0</v>
      </c>
      <c r="AU929">
        <v>100</v>
      </c>
      <c r="AV929">
        <v>100</v>
      </c>
      <c r="AW929">
        <v>0</v>
      </c>
      <c r="AX929">
        <v>0</v>
      </c>
      <c r="AY929">
        <v>0</v>
      </c>
      <c r="BB929">
        <v>0</v>
      </c>
      <c r="BC929">
        <v>0</v>
      </c>
      <c r="BD929">
        <v>0</v>
      </c>
    </row>
    <row r="930" spans="1:56" hidden="1">
      <c r="A930" t="s">
        <v>1390</v>
      </c>
      <c r="B930" t="s">
        <v>1391</v>
      </c>
      <c r="C930" t="s">
        <v>1384</v>
      </c>
      <c r="D930" s="87" t="s">
        <v>960</v>
      </c>
      <c r="E930">
        <v>1</v>
      </c>
      <c r="F930">
        <v>1</v>
      </c>
      <c r="G930">
        <v>0</v>
      </c>
      <c r="H930"/>
      <c r="I930"/>
      <c r="L930" s="78">
        <f>VLOOKUP(A930,Feuil2!$A$2:$BN$2000,66,FALSE)</f>
        <v>0</v>
      </c>
      <c r="M930">
        <v>0</v>
      </c>
      <c r="N930">
        <f t="shared" si="51"/>
        <v>0</v>
      </c>
      <c r="P930">
        <v>0</v>
      </c>
      <c r="R930">
        <v>0</v>
      </c>
      <c r="S930" s="45">
        <f t="shared" si="52"/>
        <v>0</v>
      </c>
      <c r="AO930">
        <v>0</v>
      </c>
      <c r="AP930">
        <v>0</v>
      </c>
      <c r="AS930">
        <v>0</v>
      </c>
      <c r="AT930">
        <v>0</v>
      </c>
      <c r="AU930">
        <v>100</v>
      </c>
      <c r="AV930">
        <v>100</v>
      </c>
      <c r="AW930">
        <v>0</v>
      </c>
      <c r="AX930">
        <v>0</v>
      </c>
      <c r="AY930">
        <v>0</v>
      </c>
      <c r="BB930">
        <v>0</v>
      </c>
      <c r="BC930">
        <v>0</v>
      </c>
      <c r="BD930">
        <v>0</v>
      </c>
    </row>
    <row r="931" spans="1:56" hidden="1">
      <c r="A931" t="s">
        <v>1443</v>
      </c>
      <c r="B931" t="s">
        <v>1444</v>
      </c>
      <c r="C931" t="s">
        <v>1384</v>
      </c>
      <c r="D931" s="87" t="s">
        <v>960</v>
      </c>
      <c r="F931">
        <v>1</v>
      </c>
      <c r="G931">
        <v>0</v>
      </c>
      <c r="H931"/>
      <c r="I931"/>
      <c r="L931" s="78">
        <f>VLOOKUP(A931,Feuil2!$A$2:$BN$2000,66,FALSE)</f>
        <v>0</v>
      </c>
      <c r="M931">
        <v>0</v>
      </c>
      <c r="N931">
        <f t="shared" si="51"/>
        <v>0</v>
      </c>
      <c r="P931">
        <v>0</v>
      </c>
      <c r="R931">
        <v>0</v>
      </c>
      <c r="S931" s="45">
        <f t="shared" si="52"/>
        <v>0</v>
      </c>
      <c r="AO931">
        <v>0</v>
      </c>
      <c r="AP931">
        <v>0</v>
      </c>
      <c r="AS931">
        <v>0</v>
      </c>
      <c r="AT931">
        <v>0</v>
      </c>
      <c r="AU931">
        <v>100</v>
      </c>
      <c r="AV931">
        <v>100</v>
      </c>
      <c r="AW931">
        <v>0</v>
      </c>
      <c r="AX931">
        <v>0</v>
      </c>
      <c r="AY931">
        <v>0</v>
      </c>
      <c r="BB931">
        <v>0</v>
      </c>
      <c r="BC931">
        <v>0</v>
      </c>
      <c r="BD931">
        <v>0</v>
      </c>
    </row>
    <row r="932" spans="1:56" hidden="1">
      <c r="A932" t="s">
        <v>1604</v>
      </c>
      <c r="B932" t="s">
        <v>1605</v>
      </c>
      <c r="C932" t="s">
        <v>1384</v>
      </c>
      <c r="D932" s="87" t="s">
        <v>960</v>
      </c>
      <c r="F932">
        <v>1</v>
      </c>
      <c r="G932">
        <v>0</v>
      </c>
      <c r="H932"/>
      <c r="I932"/>
      <c r="K932">
        <v>1</v>
      </c>
      <c r="L932" s="78">
        <f>VLOOKUP(A932,Feuil2!$A$2:$BN$2000,66,FALSE)</f>
        <v>0</v>
      </c>
      <c r="M932">
        <v>0</v>
      </c>
      <c r="N932">
        <f t="shared" si="51"/>
        <v>0</v>
      </c>
      <c r="P932">
        <v>0</v>
      </c>
      <c r="R932">
        <v>0</v>
      </c>
      <c r="S932" s="45">
        <f t="shared" si="52"/>
        <v>0</v>
      </c>
      <c r="U932">
        <v>1</v>
      </c>
      <c r="V932">
        <v>1</v>
      </c>
      <c r="W932">
        <v>1</v>
      </c>
      <c r="Z932">
        <v>1</v>
      </c>
      <c r="AO932">
        <v>0</v>
      </c>
      <c r="AP932">
        <v>0</v>
      </c>
      <c r="AS932">
        <v>0</v>
      </c>
      <c r="AT932">
        <v>0</v>
      </c>
      <c r="AU932">
        <v>100</v>
      </c>
      <c r="AV932">
        <v>100</v>
      </c>
      <c r="AW932">
        <v>0</v>
      </c>
      <c r="AX932">
        <v>0</v>
      </c>
      <c r="AY932">
        <v>0</v>
      </c>
      <c r="BB932">
        <v>0</v>
      </c>
      <c r="BC932">
        <v>0</v>
      </c>
      <c r="BD932">
        <v>0</v>
      </c>
    </row>
    <row r="933" spans="1:56" hidden="1">
      <c r="A933" t="s">
        <v>1612</v>
      </c>
      <c r="B933" t="s">
        <v>1613</v>
      </c>
      <c r="C933" t="s">
        <v>1384</v>
      </c>
      <c r="D933" s="87" t="s">
        <v>960</v>
      </c>
      <c r="F933">
        <v>1</v>
      </c>
      <c r="G933">
        <v>0</v>
      </c>
      <c r="H933"/>
      <c r="I933"/>
      <c r="K933">
        <v>1</v>
      </c>
      <c r="L933" s="78">
        <f>VLOOKUP(A933,Feuil2!$A$2:$BN$2000,66,FALSE)</f>
        <v>0</v>
      </c>
      <c r="M933">
        <v>0</v>
      </c>
      <c r="N933">
        <f t="shared" si="51"/>
        <v>0</v>
      </c>
      <c r="P933">
        <v>0</v>
      </c>
      <c r="R933">
        <v>0</v>
      </c>
      <c r="S933" s="45">
        <f t="shared" si="52"/>
        <v>0</v>
      </c>
      <c r="V933">
        <v>1</v>
      </c>
      <c r="W933">
        <v>1</v>
      </c>
      <c r="Z933">
        <v>1</v>
      </c>
      <c r="AO933">
        <v>0</v>
      </c>
      <c r="AP933">
        <v>0</v>
      </c>
      <c r="AS933">
        <v>0</v>
      </c>
      <c r="AT933">
        <v>0</v>
      </c>
      <c r="AU933">
        <v>100</v>
      </c>
      <c r="AV933">
        <v>100</v>
      </c>
      <c r="AW933">
        <v>0</v>
      </c>
      <c r="AX933">
        <v>0</v>
      </c>
      <c r="AY933">
        <v>0</v>
      </c>
      <c r="BB933">
        <v>0</v>
      </c>
      <c r="BC933">
        <v>0</v>
      </c>
      <c r="BD933">
        <v>0</v>
      </c>
    </row>
    <row r="934" spans="1:56" hidden="1">
      <c r="A934" t="s">
        <v>1682</v>
      </c>
      <c r="B934" t="s">
        <v>1683</v>
      </c>
      <c r="C934" t="s">
        <v>1384</v>
      </c>
      <c r="D934" s="87" t="s">
        <v>960</v>
      </c>
      <c r="F934">
        <v>1</v>
      </c>
      <c r="G934">
        <v>0</v>
      </c>
      <c r="H934"/>
      <c r="I934"/>
      <c r="L934" s="78">
        <f>VLOOKUP(A934,Feuil2!$A$2:$BN$2000,66,FALSE)</f>
        <v>0</v>
      </c>
      <c r="M934">
        <v>0</v>
      </c>
      <c r="N934">
        <f t="shared" si="51"/>
        <v>0</v>
      </c>
      <c r="P934">
        <v>0</v>
      </c>
      <c r="R934">
        <v>0</v>
      </c>
      <c r="S934" s="45">
        <f t="shared" si="52"/>
        <v>0</v>
      </c>
      <c r="AO934">
        <v>0</v>
      </c>
      <c r="AP934">
        <v>0</v>
      </c>
      <c r="AS934">
        <v>0</v>
      </c>
      <c r="AT934">
        <v>0</v>
      </c>
      <c r="AU934">
        <v>100</v>
      </c>
      <c r="AV934">
        <v>100</v>
      </c>
      <c r="AW934">
        <v>0</v>
      </c>
      <c r="AX934">
        <v>0</v>
      </c>
      <c r="AY934">
        <v>0</v>
      </c>
      <c r="BB934">
        <v>0</v>
      </c>
      <c r="BC934">
        <v>0</v>
      </c>
      <c r="BD934">
        <v>0</v>
      </c>
    </row>
    <row r="935" spans="1:56" hidden="1">
      <c r="A935" t="s">
        <v>1689</v>
      </c>
      <c r="B935" t="s">
        <v>1690</v>
      </c>
      <c r="C935" t="s">
        <v>1384</v>
      </c>
      <c r="D935" s="87" t="s">
        <v>960</v>
      </c>
      <c r="F935">
        <v>1</v>
      </c>
      <c r="G935">
        <v>28</v>
      </c>
      <c r="H935"/>
      <c r="I935"/>
      <c r="K935">
        <v>1</v>
      </c>
      <c r="L935" s="78">
        <f>VLOOKUP(A935,Feuil2!$A$2:$BN$2000,66,FALSE)</f>
        <v>1.5</v>
      </c>
      <c r="M935">
        <v>1.8271428999999999</v>
      </c>
      <c r="N935">
        <f t="shared" si="51"/>
        <v>-0.3271428999999999</v>
      </c>
      <c r="P935">
        <v>51.16</v>
      </c>
      <c r="R935">
        <v>61.39</v>
      </c>
      <c r="S935" s="45">
        <f t="shared" si="52"/>
        <v>0</v>
      </c>
      <c r="AO935">
        <v>0</v>
      </c>
      <c r="AP935">
        <v>0</v>
      </c>
      <c r="AS935">
        <v>0</v>
      </c>
      <c r="AT935">
        <v>0</v>
      </c>
      <c r="AU935">
        <v>100</v>
      </c>
      <c r="AV935">
        <v>100</v>
      </c>
      <c r="AW935">
        <v>0</v>
      </c>
      <c r="AX935">
        <v>0</v>
      </c>
      <c r="AY935">
        <v>0</v>
      </c>
      <c r="BB935">
        <v>0</v>
      </c>
      <c r="BC935">
        <v>0</v>
      </c>
      <c r="BD935">
        <v>0</v>
      </c>
    </row>
    <row r="936" spans="1:56" hidden="1">
      <c r="A936" t="s">
        <v>2425</v>
      </c>
      <c r="B936" t="s">
        <v>2425</v>
      </c>
      <c r="C936" t="s">
        <v>1760</v>
      </c>
      <c r="D936" s="87" t="s">
        <v>960</v>
      </c>
      <c r="F936">
        <v>1</v>
      </c>
      <c r="G936">
        <v>0</v>
      </c>
      <c r="H936"/>
      <c r="I936"/>
      <c r="L936" s="78" t="e">
        <f>VLOOKUP(A936,Feuil2!$A$2:$BN$2000,66,FALSE)</f>
        <v>#N/A</v>
      </c>
      <c r="M936">
        <v>0</v>
      </c>
      <c r="N936" t="e">
        <f t="shared" si="51"/>
        <v>#N/A</v>
      </c>
      <c r="P936">
        <v>0</v>
      </c>
      <c r="R936">
        <v>0</v>
      </c>
      <c r="S936" s="45">
        <f t="shared" si="52"/>
        <v>0</v>
      </c>
      <c r="V936">
        <v>1</v>
      </c>
      <c r="W936">
        <v>1</v>
      </c>
      <c r="AO936">
        <v>0</v>
      </c>
      <c r="AP936">
        <v>0</v>
      </c>
      <c r="AS936">
        <v>0</v>
      </c>
      <c r="AT936">
        <v>0</v>
      </c>
      <c r="AU936">
        <v>100</v>
      </c>
      <c r="AV936">
        <v>100</v>
      </c>
      <c r="AW936">
        <v>0</v>
      </c>
      <c r="AX936">
        <v>0</v>
      </c>
      <c r="AY936">
        <v>0</v>
      </c>
      <c r="BB936">
        <v>0</v>
      </c>
      <c r="BC936">
        <v>0</v>
      </c>
      <c r="BD936">
        <v>0</v>
      </c>
    </row>
    <row r="937" spans="1:56" hidden="1">
      <c r="A937" t="s">
        <v>2434</v>
      </c>
      <c r="B937" t="s">
        <v>2434</v>
      </c>
      <c r="C937" t="s">
        <v>1760</v>
      </c>
      <c r="D937" s="87" t="s">
        <v>960</v>
      </c>
      <c r="F937">
        <v>1</v>
      </c>
      <c r="G937">
        <v>0</v>
      </c>
      <c r="H937"/>
      <c r="I937"/>
      <c r="L937" s="78" t="e">
        <f>VLOOKUP(A937,Feuil2!$A$2:$BN$2000,66,FALSE)</f>
        <v>#N/A</v>
      </c>
      <c r="M937">
        <v>0</v>
      </c>
      <c r="N937" t="e">
        <f t="shared" si="51"/>
        <v>#N/A</v>
      </c>
      <c r="P937">
        <v>0</v>
      </c>
      <c r="R937">
        <v>0</v>
      </c>
      <c r="S937" s="45">
        <f t="shared" si="52"/>
        <v>0</v>
      </c>
      <c r="AO937">
        <v>0</v>
      </c>
      <c r="AP937">
        <v>0</v>
      </c>
      <c r="AS937">
        <v>0</v>
      </c>
      <c r="AT937">
        <v>0</v>
      </c>
      <c r="AU937">
        <v>100</v>
      </c>
      <c r="AV937">
        <v>100</v>
      </c>
      <c r="AW937">
        <v>0</v>
      </c>
      <c r="AX937">
        <v>0</v>
      </c>
      <c r="AY937">
        <v>0</v>
      </c>
      <c r="BB937">
        <v>0</v>
      </c>
      <c r="BC937">
        <v>0</v>
      </c>
      <c r="BD937">
        <v>0</v>
      </c>
    </row>
    <row r="938" spans="1:56" hidden="1">
      <c r="A938" t="s">
        <v>2605</v>
      </c>
      <c r="B938" t="s">
        <v>2606</v>
      </c>
      <c r="C938" t="s">
        <v>1760</v>
      </c>
      <c r="D938" s="87" t="s">
        <v>960</v>
      </c>
      <c r="F938">
        <v>1</v>
      </c>
      <c r="G938">
        <v>0</v>
      </c>
      <c r="H938"/>
      <c r="I938"/>
      <c r="L938" s="78">
        <f>VLOOKUP(A938,Feuil2!$A$2:$BN$2000,66,FALSE)</f>
        <v>0</v>
      </c>
      <c r="M938">
        <v>0</v>
      </c>
      <c r="N938">
        <f t="shared" si="51"/>
        <v>0</v>
      </c>
      <c r="P938">
        <v>0</v>
      </c>
      <c r="R938">
        <v>0</v>
      </c>
      <c r="S938" s="45">
        <f t="shared" si="52"/>
        <v>0</v>
      </c>
      <c r="AO938">
        <v>0</v>
      </c>
      <c r="AP938">
        <v>0</v>
      </c>
      <c r="AS938">
        <v>0</v>
      </c>
      <c r="AT938">
        <v>0</v>
      </c>
      <c r="AU938">
        <v>100</v>
      </c>
      <c r="AV938">
        <v>100</v>
      </c>
      <c r="AW938">
        <v>0</v>
      </c>
      <c r="AX938">
        <v>0</v>
      </c>
      <c r="AY938">
        <v>0</v>
      </c>
      <c r="BB938">
        <v>0</v>
      </c>
      <c r="BC938">
        <v>0</v>
      </c>
      <c r="BD938">
        <v>0</v>
      </c>
    </row>
    <row r="939" spans="1:56" hidden="1">
      <c r="A939" t="s">
        <v>2624</v>
      </c>
      <c r="B939" t="s">
        <v>2625</v>
      </c>
      <c r="C939" t="s">
        <v>1760</v>
      </c>
      <c r="D939" s="87" t="s">
        <v>960</v>
      </c>
      <c r="F939">
        <v>1</v>
      </c>
      <c r="G939">
        <v>0</v>
      </c>
      <c r="H939"/>
      <c r="I939"/>
      <c r="L939" s="78">
        <f>VLOOKUP(A939,Feuil2!$A$2:$BN$2000,66,FALSE)</f>
        <v>0</v>
      </c>
      <c r="M939">
        <v>0</v>
      </c>
      <c r="N939">
        <f t="shared" si="51"/>
        <v>0</v>
      </c>
      <c r="P939">
        <v>0</v>
      </c>
      <c r="R939">
        <v>0</v>
      </c>
      <c r="S939" s="45">
        <f t="shared" si="52"/>
        <v>0</v>
      </c>
      <c r="AO939">
        <v>0</v>
      </c>
      <c r="AP939">
        <v>0</v>
      </c>
      <c r="AS939">
        <v>0</v>
      </c>
      <c r="AT939">
        <v>0</v>
      </c>
      <c r="AU939">
        <v>100</v>
      </c>
      <c r="AV939">
        <v>100</v>
      </c>
      <c r="AW939">
        <v>0</v>
      </c>
      <c r="AX939">
        <v>0</v>
      </c>
      <c r="AY939">
        <v>0</v>
      </c>
      <c r="BB939">
        <v>0</v>
      </c>
      <c r="BC939">
        <v>1</v>
      </c>
      <c r="BD939">
        <v>0</v>
      </c>
    </row>
    <row r="940" spans="1:56" hidden="1">
      <c r="A940" t="s">
        <v>2872</v>
      </c>
      <c r="B940" t="s">
        <v>2873</v>
      </c>
      <c r="C940" t="s">
        <v>1760</v>
      </c>
      <c r="D940" s="87" t="s">
        <v>960</v>
      </c>
      <c r="F940">
        <v>1</v>
      </c>
      <c r="G940">
        <v>0</v>
      </c>
      <c r="H940"/>
      <c r="I940"/>
      <c r="L940" s="78" t="e">
        <f>VLOOKUP(A940,Feuil2!$A$2:$BN$2000,66,FALSE)</f>
        <v>#N/A</v>
      </c>
      <c r="M940">
        <v>0</v>
      </c>
      <c r="N940" t="e">
        <f t="shared" si="51"/>
        <v>#N/A</v>
      </c>
      <c r="P940">
        <v>849</v>
      </c>
      <c r="R940" s="34">
        <v>1018.8</v>
      </c>
      <c r="S940" s="45">
        <f t="shared" si="52"/>
        <v>0</v>
      </c>
      <c r="Z940">
        <v>1</v>
      </c>
      <c r="AF940">
        <v>1</v>
      </c>
      <c r="AO940">
        <v>0</v>
      </c>
      <c r="AP940">
        <v>0</v>
      </c>
      <c r="AS940">
        <v>0</v>
      </c>
      <c r="AT940">
        <v>0</v>
      </c>
      <c r="AU940">
        <v>100</v>
      </c>
      <c r="AV940">
        <v>100</v>
      </c>
      <c r="AW940">
        <v>0</v>
      </c>
      <c r="AX940">
        <v>0</v>
      </c>
      <c r="AY940">
        <v>0</v>
      </c>
      <c r="BB940">
        <v>0</v>
      </c>
      <c r="BC940">
        <v>0</v>
      </c>
      <c r="BD940">
        <v>0</v>
      </c>
    </row>
    <row r="941" spans="1:56" hidden="1">
      <c r="A941" t="s">
        <v>2874</v>
      </c>
      <c r="B941" t="s">
        <v>2875</v>
      </c>
      <c r="C941" t="s">
        <v>1760</v>
      </c>
      <c r="D941" s="87" t="s">
        <v>960</v>
      </c>
      <c r="F941">
        <v>1</v>
      </c>
      <c r="G941">
        <v>0</v>
      </c>
      <c r="H941"/>
      <c r="I941"/>
      <c r="L941" s="78" t="e">
        <f>VLOOKUP(A941,Feuil2!$A$2:$BN$2000,66,FALSE)</f>
        <v>#N/A</v>
      </c>
      <c r="M941">
        <v>0</v>
      </c>
      <c r="N941" t="e">
        <f t="shared" si="51"/>
        <v>#N/A</v>
      </c>
      <c r="P941">
        <v>912</v>
      </c>
      <c r="R941" s="34">
        <v>1094.4000000000001</v>
      </c>
      <c r="S941" s="45">
        <f t="shared" si="52"/>
        <v>0</v>
      </c>
      <c r="Z941">
        <v>1</v>
      </c>
      <c r="AF941">
        <v>1</v>
      </c>
      <c r="AO941">
        <v>0</v>
      </c>
      <c r="AP941">
        <v>0</v>
      </c>
      <c r="AS941">
        <v>0</v>
      </c>
      <c r="AT941">
        <v>0</v>
      </c>
      <c r="AU941">
        <v>100</v>
      </c>
      <c r="AV941">
        <v>100</v>
      </c>
      <c r="AW941">
        <v>0</v>
      </c>
      <c r="AX941">
        <v>0</v>
      </c>
      <c r="AY941">
        <v>0</v>
      </c>
      <c r="BB941">
        <v>0</v>
      </c>
      <c r="BC941">
        <v>0</v>
      </c>
      <c r="BD941">
        <v>0</v>
      </c>
    </row>
    <row r="942" spans="1:56" hidden="1">
      <c r="A942" t="s">
        <v>984</v>
      </c>
      <c r="B942" t="s">
        <v>985</v>
      </c>
      <c r="C942" t="s">
        <v>986</v>
      </c>
      <c r="D942" s="87" t="s">
        <v>960</v>
      </c>
      <c r="E942">
        <v>1</v>
      </c>
      <c r="F942">
        <v>1</v>
      </c>
      <c r="G942">
        <v>7.6</v>
      </c>
      <c r="H942"/>
      <c r="I942"/>
      <c r="K942">
        <v>1</v>
      </c>
      <c r="L942" s="78">
        <f>VLOOKUP(A942,Feuil2!$A$2:$BN$2000,66,FALSE)</f>
        <v>1.33</v>
      </c>
      <c r="M942">
        <v>1.5842105</v>
      </c>
      <c r="N942">
        <f t="shared" si="51"/>
        <v>-0.25421049999999989</v>
      </c>
      <c r="P942">
        <v>12.04</v>
      </c>
      <c r="R942">
        <v>14.45</v>
      </c>
      <c r="S942" s="45">
        <f t="shared" si="52"/>
        <v>0</v>
      </c>
      <c r="AO942">
        <v>0</v>
      </c>
      <c r="AP942">
        <v>0</v>
      </c>
      <c r="AS942">
        <v>0</v>
      </c>
      <c r="AT942">
        <v>0</v>
      </c>
      <c r="AU942">
        <v>100</v>
      </c>
      <c r="AV942">
        <v>100</v>
      </c>
      <c r="AW942">
        <v>0</v>
      </c>
      <c r="AX942">
        <v>0</v>
      </c>
      <c r="AY942">
        <v>0</v>
      </c>
      <c r="BB942">
        <v>0</v>
      </c>
      <c r="BC942">
        <v>0</v>
      </c>
      <c r="BD942">
        <v>0</v>
      </c>
    </row>
    <row r="943" spans="1:56" hidden="1">
      <c r="A943" t="s">
        <v>1054</v>
      </c>
      <c r="B943" t="s">
        <v>1055</v>
      </c>
      <c r="C943" t="s">
        <v>986</v>
      </c>
      <c r="D943" s="87" t="s">
        <v>960</v>
      </c>
      <c r="F943">
        <v>1</v>
      </c>
      <c r="G943">
        <v>297.14999999999998</v>
      </c>
      <c r="H943"/>
      <c r="I943"/>
      <c r="K943">
        <v>1</v>
      </c>
      <c r="L943" s="78">
        <f>VLOOKUP(A943,Feuil2!$A$2:$BN$2000,66,FALSE)</f>
        <v>1.33</v>
      </c>
      <c r="M943">
        <v>1.3300017</v>
      </c>
      <c r="N943">
        <f t="shared" si="51"/>
        <v>-1.6999999998823512E-6</v>
      </c>
      <c r="P943">
        <v>395.21</v>
      </c>
      <c r="R943">
        <v>474.25</v>
      </c>
      <c r="S943" s="45">
        <f t="shared" si="52"/>
        <v>0</v>
      </c>
      <c r="V943">
        <v>1</v>
      </c>
      <c r="W943">
        <v>1</v>
      </c>
      <c r="AO943">
        <v>0</v>
      </c>
      <c r="AP943">
        <v>0</v>
      </c>
      <c r="AS943">
        <v>0</v>
      </c>
      <c r="AT943">
        <v>0</v>
      </c>
      <c r="AU943">
        <v>100</v>
      </c>
      <c r="AV943">
        <v>100</v>
      </c>
      <c r="AW943">
        <v>0</v>
      </c>
      <c r="AX943">
        <v>0</v>
      </c>
      <c r="AY943">
        <v>0</v>
      </c>
      <c r="BB943">
        <v>0</v>
      </c>
      <c r="BC943">
        <v>0</v>
      </c>
      <c r="BD943">
        <v>0</v>
      </c>
    </row>
    <row r="944" spans="1:56" hidden="1">
      <c r="A944" t="s">
        <v>1062</v>
      </c>
      <c r="B944" t="s">
        <v>1063</v>
      </c>
      <c r="C944" t="s">
        <v>986</v>
      </c>
      <c r="D944" s="87" t="s">
        <v>960</v>
      </c>
      <c r="F944">
        <v>1</v>
      </c>
      <c r="G944">
        <v>367.02</v>
      </c>
      <c r="H944"/>
      <c r="I944"/>
      <c r="K944">
        <v>1</v>
      </c>
      <c r="L944" s="78">
        <f>VLOOKUP(A944,Feuil2!$A$2:$BN$2000,66,FALSE)</f>
        <v>1.33</v>
      </c>
      <c r="M944">
        <v>1.3300092999999999</v>
      </c>
      <c r="N944">
        <f t="shared" si="51"/>
        <v>-9.2999999998788496E-6</v>
      </c>
      <c r="P944">
        <v>488.14</v>
      </c>
      <c r="R944">
        <v>585.77</v>
      </c>
      <c r="S944" s="45">
        <f t="shared" si="52"/>
        <v>0</v>
      </c>
      <c r="V944">
        <v>1</v>
      </c>
      <c r="W944">
        <v>1</v>
      </c>
      <c r="AO944">
        <v>0</v>
      </c>
      <c r="AP944">
        <v>0</v>
      </c>
      <c r="AS944">
        <v>0</v>
      </c>
      <c r="AT944">
        <v>0</v>
      </c>
      <c r="AU944">
        <v>100</v>
      </c>
      <c r="AV944">
        <v>100</v>
      </c>
      <c r="AW944">
        <v>0</v>
      </c>
      <c r="AX944">
        <v>0</v>
      </c>
      <c r="AY944">
        <v>0</v>
      </c>
      <c r="BB944">
        <v>0</v>
      </c>
      <c r="BC944">
        <v>0</v>
      </c>
      <c r="BD944">
        <v>0</v>
      </c>
    </row>
    <row r="945" spans="1:56" hidden="1">
      <c r="A945" t="s">
        <v>1066</v>
      </c>
      <c r="B945" t="s">
        <v>1067</v>
      </c>
      <c r="C945" t="s">
        <v>986</v>
      </c>
      <c r="D945" s="87" t="s">
        <v>960</v>
      </c>
      <c r="F945">
        <v>1</v>
      </c>
      <c r="G945">
        <v>403.55</v>
      </c>
      <c r="H945"/>
      <c r="I945"/>
      <c r="K945">
        <v>1</v>
      </c>
      <c r="L945" s="78">
        <f>VLOOKUP(A945,Feuil2!$A$2:$BN$2000,66,FALSE)</f>
        <v>1.33</v>
      </c>
      <c r="M945">
        <v>1.3299962999999999</v>
      </c>
      <c r="N945">
        <f t="shared" si="51"/>
        <v>3.7000000001619071E-6</v>
      </c>
      <c r="P945">
        <v>536.72</v>
      </c>
      <c r="R945">
        <v>644.05999999999995</v>
      </c>
      <c r="S945" s="45">
        <f t="shared" si="52"/>
        <v>0</v>
      </c>
      <c r="V945">
        <v>1</v>
      </c>
      <c r="W945">
        <v>1</v>
      </c>
      <c r="AO945">
        <v>0</v>
      </c>
      <c r="AP945">
        <v>0</v>
      </c>
      <c r="AS945">
        <v>0</v>
      </c>
      <c r="AT945">
        <v>0</v>
      </c>
      <c r="AU945">
        <v>100</v>
      </c>
      <c r="AV945">
        <v>100</v>
      </c>
      <c r="AW945">
        <v>0</v>
      </c>
      <c r="AX945">
        <v>0</v>
      </c>
      <c r="AY945">
        <v>0</v>
      </c>
      <c r="BB945">
        <v>0</v>
      </c>
      <c r="BC945">
        <v>0</v>
      </c>
      <c r="BD945">
        <v>0</v>
      </c>
    </row>
    <row r="946" spans="1:56" hidden="1">
      <c r="A946" t="s">
        <v>1070</v>
      </c>
      <c r="B946" t="s">
        <v>1071</v>
      </c>
      <c r="C946" t="s">
        <v>986</v>
      </c>
      <c r="D946" s="87" t="s">
        <v>960</v>
      </c>
      <c r="E946">
        <v>1</v>
      </c>
      <c r="F946">
        <v>1</v>
      </c>
      <c r="G946">
        <v>188.82</v>
      </c>
      <c r="H946"/>
      <c r="I946"/>
      <c r="K946">
        <v>1</v>
      </c>
      <c r="L946" s="78">
        <f>VLOOKUP(A946,Feuil2!$A$2:$BN$2000,66,FALSE)</f>
        <v>1.33</v>
      </c>
      <c r="M946">
        <v>1.3299968</v>
      </c>
      <c r="N946">
        <f t="shared" si="51"/>
        <v>3.2000000000920181E-6</v>
      </c>
      <c r="P946">
        <v>251.13</v>
      </c>
      <c r="R946">
        <v>301.36</v>
      </c>
      <c r="S946" s="45">
        <f t="shared" si="52"/>
        <v>0</v>
      </c>
      <c r="V946">
        <v>1</v>
      </c>
      <c r="W946">
        <v>1</v>
      </c>
      <c r="AO946">
        <v>0</v>
      </c>
      <c r="AP946">
        <v>0</v>
      </c>
      <c r="AS946">
        <v>0</v>
      </c>
      <c r="AT946">
        <v>0</v>
      </c>
      <c r="AU946">
        <v>100</v>
      </c>
      <c r="AV946">
        <v>100</v>
      </c>
      <c r="AW946">
        <v>0</v>
      </c>
      <c r="AX946">
        <v>0</v>
      </c>
      <c r="AY946">
        <v>0</v>
      </c>
      <c r="BB946">
        <v>0</v>
      </c>
      <c r="BC946">
        <v>0</v>
      </c>
      <c r="BD946">
        <v>0</v>
      </c>
    </row>
    <row r="947" spans="1:56" hidden="1">
      <c r="A947" t="s">
        <v>1074</v>
      </c>
      <c r="B947" t="s">
        <v>1075</v>
      </c>
      <c r="C947" t="s">
        <v>986</v>
      </c>
      <c r="D947" s="87" t="s">
        <v>960</v>
      </c>
      <c r="F947">
        <v>1</v>
      </c>
      <c r="G947">
        <v>440.43</v>
      </c>
      <c r="H947"/>
      <c r="I947"/>
      <c r="K947">
        <v>1</v>
      </c>
      <c r="L947" s="78">
        <f>VLOOKUP(A947,Feuil2!$A$2:$BN$2000,66,FALSE)</f>
        <v>1.33</v>
      </c>
      <c r="M947">
        <v>1.3299957</v>
      </c>
      <c r="N947">
        <f t="shared" si="51"/>
        <v>4.3000000000681382E-6</v>
      </c>
      <c r="P947">
        <v>585.77</v>
      </c>
      <c r="R947">
        <v>702.92</v>
      </c>
      <c r="S947" s="45">
        <f t="shared" si="52"/>
        <v>0</v>
      </c>
      <c r="V947">
        <v>1</v>
      </c>
      <c r="W947">
        <v>1</v>
      </c>
      <c r="AO947">
        <v>0</v>
      </c>
      <c r="AP947">
        <v>0</v>
      </c>
      <c r="AS947">
        <v>0</v>
      </c>
      <c r="AT947">
        <v>0</v>
      </c>
      <c r="AU947">
        <v>100</v>
      </c>
      <c r="AV947">
        <v>100</v>
      </c>
      <c r="AW947">
        <v>0</v>
      </c>
      <c r="AX947">
        <v>0</v>
      </c>
      <c r="AY947">
        <v>0</v>
      </c>
      <c r="BB947">
        <v>0</v>
      </c>
      <c r="BC947">
        <v>0</v>
      </c>
      <c r="BD947">
        <v>0</v>
      </c>
    </row>
    <row r="948" spans="1:56" hidden="1">
      <c r="A948" t="s">
        <v>1078</v>
      </c>
      <c r="B948" t="s">
        <v>1079</v>
      </c>
      <c r="C948" t="s">
        <v>986</v>
      </c>
      <c r="D948" s="87" t="s">
        <v>960</v>
      </c>
      <c r="F948">
        <v>1</v>
      </c>
      <c r="G948">
        <v>476.69</v>
      </c>
      <c r="H948"/>
      <c r="I948"/>
      <c r="K948">
        <v>1</v>
      </c>
      <c r="L948" s="78">
        <f>VLOOKUP(A948,Feuil2!$A$2:$BN$2000,66,FALSE)</f>
        <v>1.33</v>
      </c>
      <c r="M948">
        <v>1.3300048</v>
      </c>
      <c r="N948">
        <f t="shared" si="51"/>
        <v>-4.7999999999159826E-6</v>
      </c>
      <c r="P948">
        <v>634</v>
      </c>
      <c r="R948">
        <v>760.8</v>
      </c>
      <c r="S948" s="45">
        <f t="shared" si="52"/>
        <v>0</v>
      </c>
      <c r="V948">
        <v>1</v>
      </c>
      <c r="W948">
        <v>1</v>
      </c>
      <c r="AO948">
        <v>0</v>
      </c>
      <c r="AP948">
        <v>0</v>
      </c>
      <c r="AS948">
        <v>0</v>
      </c>
      <c r="AT948">
        <v>0</v>
      </c>
      <c r="AU948">
        <v>100</v>
      </c>
      <c r="AV948">
        <v>100</v>
      </c>
      <c r="AW948">
        <v>0</v>
      </c>
      <c r="AX948">
        <v>0</v>
      </c>
      <c r="AY948">
        <v>0</v>
      </c>
      <c r="BB948">
        <v>0</v>
      </c>
      <c r="BC948">
        <v>0</v>
      </c>
      <c r="BD948">
        <v>0</v>
      </c>
    </row>
    <row r="949" spans="1:56" hidden="1">
      <c r="A949" t="s">
        <v>1133</v>
      </c>
      <c r="B949" t="s">
        <v>1134</v>
      </c>
      <c r="C949" t="s">
        <v>986</v>
      </c>
      <c r="D949" s="87" t="s">
        <v>960</v>
      </c>
      <c r="F949">
        <v>1</v>
      </c>
      <c r="G949">
        <v>0</v>
      </c>
      <c r="H949"/>
      <c r="I949"/>
      <c r="K949">
        <v>1</v>
      </c>
      <c r="L949" s="78">
        <f>VLOOKUP(A949,Feuil2!$A$2:$BN$2000,66,FALSE)</f>
        <v>0</v>
      </c>
      <c r="M949">
        <v>0</v>
      </c>
      <c r="N949">
        <f t="shared" si="51"/>
        <v>0</v>
      </c>
      <c r="P949">
        <v>0</v>
      </c>
      <c r="R949">
        <v>0</v>
      </c>
      <c r="S949" s="45">
        <f t="shared" si="52"/>
        <v>0</v>
      </c>
      <c r="V949">
        <v>1</v>
      </c>
      <c r="W949">
        <v>1</v>
      </c>
      <c r="AO949">
        <v>0</v>
      </c>
      <c r="AP949">
        <v>0</v>
      </c>
      <c r="AS949">
        <v>0</v>
      </c>
      <c r="AT949">
        <v>0</v>
      </c>
      <c r="AU949">
        <v>100</v>
      </c>
      <c r="AV949">
        <v>100</v>
      </c>
      <c r="AW949">
        <v>0</v>
      </c>
      <c r="AX949">
        <v>0</v>
      </c>
      <c r="AY949">
        <v>0</v>
      </c>
      <c r="BB949">
        <v>0</v>
      </c>
      <c r="BC949">
        <v>0</v>
      </c>
      <c r="BD949">
        <v>0</v>
      </c>
    </row>
    <row r="950" spans="1:56" hidden="1">
      <c r="A950" t="s">
        <v>538</v>
      </c>
      <c r="B950" t="s">
        <v>539</v>
      </c>
      <c r="C950" t="s">
        <v>986</v>
      </c>
      <c r="D950" s="87" t="s">
        <v>960</v>
      </c>
      <c r="E950" t="s">
        <v>1155</v>
      </c>
      <c r="F950">
        <v>1</v>
      </c>
      <c r="G950">
        <v>0.04</v>
      </c>
      <c r="H950"/>
      <c r="I950"/>
      <c r="L950" s="78">
        <f>VLOOKUP(A950,Feuil2!$A$2:$BN$2000,66,FALSE)</f>
        <v>1.5</v>
      </c>
      <c r="M950">
        <v>1.5151515</v>
      </c>
      <c r="N950">
        <f t="shared" si="51"/>
        <v>-1.5151499999999984E-2</v>
      </c>
      <c r="P950">
        <v>0.06</v>
      </c>
      <c r="R950">
        <v>7.1999999999999995E-2</v>
      </c>
      <c r="S950" s="45">
        <f t="shared" si="52"/>
        <v>0</v>
      </c>
      <c r="AF950">
        <v>1</v>
      </c>
      <c r="AG950">
        <v>153</v>
      </c>
      <c r="AO950">
        <v>0</v>
      </c>
      <c r="AP950">
        <v>0</v>
      </c>
      <c r="AS950">
        <v>0</v>
      </c>
      <c r="AT950">
        <v>0</v>
      </c>
      <c r="AU950">
        <v>100</v>
      </c>
      <c r="AV950">
        <v>100</v>
      </c>
      <c r="AW950">
        <v>0</v>
      </c>
      <c r="AX950">
        <v>0</v>
      </c>
      <c r="AY950">
        <v>0</v>
      </c>
      <c r="BB950">
        <v>0</v>
      </c>
      <c r="BC950">
        <v>0</v>
      </c>
      <c r="BD950">
        <v>0</v>
      </c>
    </row>
    <row r="951" spans="1:56" hidden="1">
      <c r="A951" t="s">
        <v>542</v>
      </c>
      <c r="B951" t="s">
        <v>543</v>
      </c>
      <c r="C951" t="s">
        <v>986</v>
      </c>
      <c r="D951" s="87" t="s">
        <v>1156</v>
      </c>
      <c r="E951" t="s">
        <v>1155</v>
      </c>
      <c r="F951">
        <v>1</v>
      </c>
      <c r="G951">
        <v>5.8000000000000003E-2</v>
      </c>
      <c r="H951"/>
      <c r="I951"/>
      <c r="L951" s="78">
        <f>VLOOKUP(A951,Feuil2!$A$2:$BN$2000,66,FALSE)</f>
        <v>1.33</v>
      </c>
      <c r="M951">
        <v>1.384083</v>
      </c>
      <c r="N951">
        <f t="shared" si="51"/>
        <v>-5.4082999999999881E-2</v>
      </c>
      <c r="P951">
        <v>0.08</v>
      </c>
      <c r="R951">
        <v>9.6000000000000002E-2</v>
      </c>
      <c r="S951" s="45">
        <f t="shared" si="52"/>
        <v>0</v>
      </c>
      <c r="AF951">
        <v>1</v>
      </c>
      <c r="AG951">
        <v>241</v>
      </c>
      <c r="AO951">
        <v>0</v>
      </c>
      <c r="AP951">
        <v>0</v>
      </c>
      <c r="AS951">
        <v>0</v>
      </c>
      <c r="AT951">
        <v>0</v>
      </c>
      <c r="AU951">
        <v>100</v>
      </c>
      <c r="AV951">
        <v>100</v>
      </c>
      <c r="AW951">
        <v>0</v>
      </c>
      <c r="AX951">
        <v>0</v>
      </c>
      <c r="AY951">
        <v>0</v>
      </c>
      <c r="BB951">
        <v>0</v>
      </c>
      <c r="BC951">
        <v>0</v>
      </c>
      <c r="BD951">
        <v>0</v>
      </c>
    </row>
    <row r="952" spans="1:56" hidden="1">
      <c r="A952" t="s">
        <v>546</v>
      </c>
      <c r="B952" t="s">
        <v>1157</v>
      </c>
      <c r="C952" t="s">
        <v>986</v>
      </c>
      <c r="D952" s="87" t="s">
        <v>960</v>
      </c>
      <c r="E952" t="s">
        <v>1155</v>
      </c>
      <c r="F952">
        <v>1</v>
      </c>
      <c r="G952">
        <v>7.6999999999999999E-2</v>
      </c>
      <c r="H952"/>
      <c r="I952"/>
      <c r="L952" s="78">
        <f>VLOOKUP(A952,Feuil2!$A$2:$BN$2000,66,FALSE)</f>
        <v>1.5</v>
      </c>
      <c r="M952">
        <v>1.4267185</v>
      </c>
      <c r="N952">
        <f t="shared" si="51"/>
        <v>7.3281499999999999E-2</v>
      </c>
      <c r="P952">
        <v>0.11</v>
      </c>
      <c r="R952">
        <v>0.13200000000000001</v>
      </c>
      <c r="S952" s="45">
        <f t="shared" si="52"/>
        <v>0</v>
      </c>
      <c r="AF952">
        <v>1</v>
      </c>
      <c r="AG952">
        <v>243</v>
      </c>
      <c r="AO952">
        <v>0</v>
      </c>
      <c r="AP952">
        <v>0</v>
      </c>
      <c r="AS952">
        <v>0</v>
      </c>
      <c r="AT952">
        <v>0</v>
      </c>
      <c r="AU952">
        <v>100</v>
      </c>
      <c r="AV952">
        <v>100</v>
      </c>
      <c r="AW952">
        <v>0</v>
      </c>
      <c r="AX952">
        <v>0</v>
      </c>
      <c r="AY952">
        <v>0</v>
      </c>
      <c r="BB952">
        <v>0</v>
      </c>
      <c r="BC952">
        <v>0</v>
      </c>
      <c r="BD952">
        <v>0</v>
      </c>
    </row>
    <row r="953" spans="1:56" hidden="1">
      <c r="A953" t="s">
        <v>548</v>
      </c>
      <c r="B953" t="s">
        <v>549</v>
      </c>
      <c r="C953" t="s">
        <v>986</v>
      </c>
      <c r="D953" s="87" t="s">
        <v>960</v>
      </c>
      <c r="E953" t="s">
        <v>1155</v>
      </c>
      <c r="F953">
        <v>1</v>
      </c>
      <c r="G953">
        <v>8.6999999999999994E-2</v>
      </c>
      <c r="H953"/>
      <c r="I953"/>
      <c r="L953" s="78">
        <f>VLOOKUP(A953,Feuil2!$A$2:$BN$2000,66,FALSE)</f>
        <v>1.5</v>
      </c>
      <c r="M953">
        <v>1.384083</v>
      </c>
      <c r="N953">
        <f t="shared" si="51"/>
        <v>0.11591700000000005</v>
      </c>
      <c r="P953">
        <v>0.12</v>
      </c>
      <c r="R953">
        <v>0.14399999999999999</v>
      </c>
      <c r="S953" s="45">
        <f t="shared" si="52"/>
        <v>0</v>
      </c>
      <c r="AF953">
        <v>1</v>
      </c>
      <c r="AG953">
        <v>244</v>
      </c>
      <c r="AO953">
        <v>0</v>
      </c>
      <c r="AP953">
        <v>0</v>
      </c>
      <c r="AS953">
        <v>0</v>
      </c>
      <c r="AT953">
        <v>0</v>
      </c>
      <c r="AU953">
        <v>100</v>
      </c>
      <c r="AV953">
        <v>100</v>
      </c>
      <c r="AW953">
        <v>0</v>
      </c>
      <c r="AX953">
        <v>0</v>
      </c>
      <c r="AY953">
        <v>0</v>
      </c>
      <c r="BB953">
        <v>0</v>
      </c>
      <c r="BC953">
        <v>0</v>
      </c>
      <c r="BD953">
        <v>0</v>
      </c>
    </row>
    <row r="954" spans="1:56" hidden="1">
      <c r="A954" t="s">
        <v>552</v>
      </c>
      <c r="B954" t="s">
        <v>553</v>
      </c>
      <c r="C954" t="s">
        <v>986</v>
      </c>
      <c r="D954" s="87" t="s">
        <v>960</v>
      </c>
      <c r="E954" t="s">
        <v>1155</v>
      </c>
      <c r="F954">
        <v>1</v>
      </c>
      <c r="G954">
        <v>0.106</v>
      </c>
      <c r="H954"/>
      <c r="I954"/>
      <c r="L954" s="78">
        <f>VLOOKUP(A954,Feuil2!$A$2:$BN$2000,66,FALSE)</f>
        <v>1.33</v>
      </c>
      <c r="M954">
        <v>1.2264151000000001</v>
      </c>
      <c r="N954">
        <f t="shared" si="51"/>
        <v>0.10358489999999998</v>
      </c>
      <c r="P954">
        <v>0.13</v>
      </c>
      <c r="R954">
        <v>0.156</v>
      </c>
      <c r="S954" s="45">
        <f t="shared" si="52"/>
        <v>0</v>
      </c>
      <c r="AF954">
        <v>1</v>
      </c>
      <c r="AG954">
        <v>246</v>
      </c>
      <c r="AO954">
        <v>0</v>
      </c>
      <c r="AP954">
        <v>0</v>
      </c>
      <c r="AS954">
        <v>0</v>
      </c>
      <c r="AT954">
        <v>0</v>
      </c>
      <c r="AU954">
        <v>100</v>
      </c>
      <c r="AV954">
        <v>100</v>
      </c>
      <c r="AW954">
        <v>0</v>
      </c>
      <c r="AX954">
        <v>0</v>
      </c>
      <c r="AY954">
        <v>0</v>
      </c>
      <c r="BB954">
        <v>0</v>
      </c>
      <c r="BC954">
        <v>0</v>
      </c>
      <c r="BD954">
        <v>0</v>
      </c>
    </row>
    <row r="955" spans="1:56" hidden="1">
      <c r="A955" t="s">
        <v>1158</v>
      </c>
      <c r="B955" t="s">
        <v>1159</v>
      </c>
      <c r="C955" t="s">
        <v>986</v>
      </c>
      <c r="D955" s="87" t="s">
        <v>960</v>
      </c>
      <c r="E955" t="s">
        <v>1155</v>
      </c>
      <c r="F955">
        <v>1</v>
      </c>
      <c r="G955">
        <v>0.11799999999999999</v>
      </c>
      <c r="H955"/>
      <c r="I955"/>
      <c r="L955" s="78">
        <f>VLOOKUP(A955,Feuil2!$A$2:$BN$2000,66,FALSE)</f>
        <v>1.5</v>
      </c>
      <c r="M955">
        <v>0</v>
      </c>
      <c r="N955">
        <f t="shared" si="51"/>
        <v>1.5</v>
      </c>
      <c r="P955">
        <v>0</v>
      </c>
      <c r="R955">
        <v>0</v>
      </c>
      <c r="S955" s="45">
        <f t="shared" si="52"/>
        <v>0</v>
      </c>
      <c r="AF955">
        <v>1</v>
      </c>
      <c r="AG955">
        <v>247</v>
      </c>
      <c r="AO955">
        <v>0</v>
      </c>
      <c r="AP955">
        <v>0</v>
      </c>
      <c r="AS955">
        <v>0</v>
      </c>
      <c r="AT955">
        <v>0</v>
      </c>
      <c r="AU955">
        <v>100</v>
      </c>
      <c r="AV955">
        <v>100</v>
      </c>
      <c r="AW955">
        <v>0</v>
      </c>
      <c r="AX955">
        <v>0</v>
      </c>
      <c r="AY955">
        <v>0</v>
      </c>
      <c r="BB955">
        <v>0</v>
      </c>
      <c r="BC955">
        <v>0</v>
      </c>
      <c r="BD955">
        <v>0</v>
      </c>
    </row>
    <row r="956" spans="1:56" hidden="1">
      <c r="A956" t="s">
        <v>556</v>
      </c>
      <c r="B956" t="s">
        <v>557</v>
      </c>
      <c r="C956" t="s">
        <v>986</v>
      </c>
      <c r="D956" s="87" t="s">
        <v>960</v>
      </c>
      <c r="E956" t="s">
        <v>1155</v>
      </c>
      <c r="F956">
        <v>1</v>
      </c>
      <c r="G956">
        <v>0.125</v>
      </c>
      <c r="H956"/>
      <c r="I956"/>
      <c r="L956" s="78">
        <f>VLOOKUP(A956,Feuil2!$A$2:$BN$2000,66,FALSE)</f>
        <v>1.5</v>
      </c>
      <c r="M956">
        <v>1.4376997</v>
      </c>
      <c r="N956">
        <f t="shared" si="51"/>
        <v>6.2300299999999975E-2</v>
      </c>
      <c r="P956">
        <v>0.18</v>
      </c>
      <c r="R956">
        <v>0.216</v>
      </c>
      <c r="S956" s="45">
        <f t="shared" si="52"/>
        <v>0</v>
      </c>
      <c r="AF956">
        <v>1</v>
      </c>
      <c r="AG956">
        <v>249</v>
      </c>
      <c r="AO956">
        <v>0</v>
      </c>
      <c r="AP956">
        <v>0</v>
      </c>
      <c r="AS956">
        <v>0</v>
      </c>
      <c r="AT956">
        <v>0</v>
      </c>
      <c r="AU956">
        <v>100</v>
      </c>
      <c r="AV956">
        <v>100</v>
      </c>
      <c r="AW956">
        <v>0</v>
      </c>
      <c r="AX956">
        <v>0</v>
      </c>
      <c r="AY956">
        <v>0</v>
      </c>
      <c r="BB956">
        <v>0</v>
      </c>
      <c r="BC956">
        <v>0</v>
      </c>
      <c r="BD956">
        <v>0</v>
      </c>
    </row>
    <row r="957" spans="1:56" hidden="1">
      <c r="A957" t="s">
        <v>558</v>
      </c>
      <c r="B957" t="s">
        <v>559</v>
      </c>
      <c r="C957" t="s">
        <v>986</v>
      </c>
      <c r="D957" s="87" t="s">
        <v>960</v>
      </c>
      <c r="E957" t="s">
        <v>1155</v>
      </c>
      <c r="F957">
        <v>1</v>
      </c>
      <c r="G957">
        <v>0.126</v>
      </c>
      <c r="H957"/>
      <c r="I957"/>
      <c r="L957" s="78">
        <f>VLOOKUP(A957,Feuil2!$A$2:$BN$2000,66,FALSE)</f>
        <v>1.5</v>
      </c>
      <c r="M957">
        <v>1.5067406999999999</v>
      </c>
      <c r="N957">
        <f t="shared" si="51"/>
        <v>-6.7406999999999329E-3</v>
      </c>
      <c r="P957">
        <v>0.19</v>
      </c>
      <c r="R957">
        <v>0.22800000000000001</v>
      </c>
      <c r="S957" s="45">
        <f t="shared" si="52"/>
        <v>0</v>
      </c>
      <c r="AF957">
        <v>1</v>
      </c>
      <c r="AG957">
        <v>250</v>
      </c>
      <c r="AO957">
        <v>0</v>
      </c>
      <c r="AP957">
        <v>0</v>
      </c>
      <c r="AS957">
        <v>0</v>
      </c>
      <c r="AT957">
        <v>0</v>
      </c>
      <c r="AU957">
        <v>100</v>
      </c>
      <c r="AV957">
        <v>100</v>
      </c>
      <c r="AW957">
        <v>0</v>
      </c>
      <c r="AX957">
        <v>0</v>
      </c>
      <c r="AY957">
        <v>0</v>
      </c>
      <c r="BB957">
        <v>0</v>
      </c>
      <c r="BC957">
        <v>0</v>
      </c>
      <c r="BD957">
        <v>0</v>
      </c>
    </row>
    <row r="958" spans="1:56" hidden="1">
      <c r="A958" t="s">
        <v>1238</v>
      </c>
      <c r="B958" t="s">
        <v>1239</v>
      </c>
      <c r="C958" t="s">
        <v>986</v>
      </c>
      <c r="D958" s="87" t="s">
        <v>960</v>
      </c>
      <c r="E958">
        <v>1</v>
      </c>
      <c r="F958">
        <v>1</v>
      </c>
      <c r="G958">
        <v>379.4</v>
      </c>
      <c r="H958"/>
      <c r="I958"/>
      <c r="K958">
        <v>1</v>
      </c>
      <c r="L958" s="78">
        <f>VLOOKUP(A958,Feuil2!$A$2:$BN$2000,66,FALSE)</f>
        <v>1.33</v>
      </c>
      <c r="M958">
        <v>1.3299947000000001</v>
      </c>
      <c r="N958">
        <f t="shared" si="51"/>
        <v>5.2999999999858716E-6</v>
      </c>
      <c r="P958">
        <v>504.6</v>
      </c>
      <c r="R958">
        <v>605.52</v>
      </c>
      <c r="S958" s="45">
        <f t="shared" si="52"/>
        <v>0</v>
      </c>
      <c r="V958">
        <v>1</v>
      </c>
      <c r="W958">
        <v>1</v>
      </c>
      <c r="AO958">
        <v>0</v>
      </c>
      <c r="AP958">
        <v>0</v>
      </c>
      <c r="AS958">
        <v>0</v>
      </c>
      <c r="AT958">
        <v>0</v>
      </c>
      <c r="AU958">
        <v>100</v>
      </c>
      <c r="AV958">
        <v>100</v>
      </c>
      <c r="AW958">
        <v>0</v>
      </c>
      <c r="AX958">
        <v>0</v>
      </c>
      <c r="AY958">
        <v>0</v>
      </c>
      <c r="BB958">
        <v>0</v>
      </c>
      <c r="BC958">
        <v>0</v>
      </c>
      <c r="BD958">
        <v>0</v>
      </c>
    </row>
    <row r="959" spans="1:56" hidden="1">
      <c r="A959" t="s">
        <v>1241</v>
      </c>
      <c r="B959" t="s">
        <v>1242</v>
      </c>
      <c r="C959" t="s">
        <v>986</v>
      </c>
      <c r="D959" s="87" t="s">
        <v>960</v>
      </c>
      <c r="E959">
        <v>1</v>
      </c>
      <c r="F959">
        <v>1</v>
      </c>
      <c r="G959">
        <v>407.7</v>
      </c>
      <c r="H959"/>
      <c r="I959"/>
      <c r="K959">
        <v>1</v>
      </c>
      <c r="L959" s="78">
        <f>VLOOKUP(A959,Feuil2!$A$2:$BN$2000,66,FALSE)</f>
        <v>1.33</v>
      </c>
      <c r="M959">
        <v>1.3299974999999999</v>
      </c>
      <c r="N959">
        <f t="shared" si="51"/>
        <v>2.5000000001274003E-6</v>
      </c>
      <c r="P959">
        <v>542.24</v>
      </c>
      <c r="R959">
        <v>650.69000000000005</v>
      </c>
      <c r="S959" s="45">
        <f t="shared" si="52"/>
        <v>0</v>
      </c>
      <c r="V959">
        <v>1</v>
      </c>
      <c r="W959">
        <v>1</v>
      </c>
      <c r="AO959">
        <v>0</v>
      </c>
      <c r="AP959">
        <v>0</v>
      </c>
      <c r="AS959">
        <v>0</v>
      </c>
      <c r="AT959">
        <v>0</v>
      </c>
      <c r="AU959">
        <v>100</v>
      </c>
      <c r="AV959">
        <v>100</v>
      </c>
      <c r="AW959">
        <v>0</v>
      </c>
      <c r="AX959">
        <v>0</v>
      </c>
      <c r="AY959">
        <v>0</v>
      </c>
      <c r="BB959">
        <v>0</v>
      </c>
      <c r="BC959">
        <v>0</v>
      </c>
      <c r="BD959">
        <v>0</v>
      </c>
    </row>
    <row r="960" spans="1:56" hidden="1">
      <c r="A960" t="s">
        <v>1244</v>
      </c>
      <c r="B960" t="s">
        <v>1245</v>
      </c>
      <c r="C960" t="s">
        <v>986</v>
      </c>
      <c r="D960" s="87" t="s">
        <v>960</v>
      </c>
      <c r="E960">
        <v>1</v>
      </c>
      <c r="F960">
        <v>1</v>
      </c>
      <c r="G960">
        <v>218.44</v>
      </c>
      <c r="H960"/>
      <c r="I960"/>
      <c r="K960">
        <v>1</v>
      </c>
      <c r="L960" s="78">
        <f>VLOOKUP(A960,Feuil2!$A$2:$BN$2000,66,FALSE)</f>
        <v>1.33</v>
      </c>
      <c r="M960">
        <v>1.330022</v>
      </c>
      <c r="N960">
        <f t="shared" si="51"/>
        <v>-2.1999999999966491E-5</v>
      </c>
      <c r="P960">
        <v>290.52999999999997</v>
      </c>
      <c r="R960">
        <v>348.64</v>
      </c>
      <c r="S960" s="45">
        <f t="shared" si="52"/>
        <v>0</v>
      </c>
      <c r="V960">
        <v>1</v>
      </c>
      <c r="W960">
        <v>1</v>
      </c>
      <c r="AO960">
        <v>0</v>
      </c>
      <c r="AP960">
        <v>0</v>
      </c>
      <c r="AS960">
        <v>0</v>
      </c>
      <c r="AT960">
        <v>0</v>
      </c>
      <c r="AU960">
        <v>100</v>
      </c>
      <c r="AV960">
        <v>100</v>
      </c>
      <c r="AW960">
        <v>0</v>
      </c>
      <c r="AX960">
        <v>0</v>
      </c>
      <c r="AY960">
        <v>0</v>
      </c>
      <c r="BB960">
        <v>0</v>
      </c>
      <c r="BC960">
        <v>0</v>
      </c>
      <c r="BD960">
        <v>0</v>
      </c>
    </row>
    <row r="961" spans="1:56" hidden="1">
      <c r="A961" t="s">
        <v>1247</v>
      </c>
      <c r="B961" t="s">
        <v>1248</v>
      </c>
      <c r="C961" t="s">
        <v>986</v>
      </c>
      <c r="D961" s="87" t="s">
        <v>960</v>
      </c>
      <c r="E961">
        <v>1</v>
      </c>
      <c r="F961">
        <v>1</v>
      </c>
      <c r="G961">
        <v>267.08</v>
      </c>
      <c r="H961"/>
      <c r="I961"/>
      <c r="K961">
        <v>1</v>
      </c>
      <c r="L961" s="78">
        <f>VLOOKUP(A961,Feuil2!$A$2:$BN$2000,66,FALSE)</f>
        <v>1.33</v>
      </c>
      <c r="M961">
        <v>1.3300135</v>
      </c>
      <c r="N961">
        <f t="shared" si="51"/>
        <v>-1.3499999999888601E-5</v>
      </c>
      <c r="P961">
        <v>355.22</v>
      </c>
      <c r="R961">
        <v>426.26</v>
      </c>
      <c r="S961" s="45">
        <f t="shared" si="52"/>
        <v>0</v>
      </c>
      <c r="V961">
        <v>1</v>
      </c>
      <c r="W961">
        <v>1</v>
      </c>
      <c r="AO961">
        <v>0</v>
      </c>
      <c r="AP961">
        <v>0</v>
      </c>
      <c r="AS961">
        <v>0</v>
      </c>
      <c r="AT961">
        <v>0</v>
      </c>
      <c r="AU961">
        <v>100</v>
      </c>
      <c r="AV961">
        <v>100</v>
      </c>
      <c r="AW961">
        <v>0</v>
      </c>
      <c r="AX961">
        <v>0</v>
      </c>
      <c r="AY961">
        <v>0</v>
      </c>
      <c r="BB961">
        <v>0</v>
      </c>
      <c r="BC961">
        <v>0</v>
      </c>
      <c r="BD961">
        <v>0</v>
      </c>
    </row>
    <row r="962" spans="1:56" hidden="1">
      <c r="A962" t="s">
        <v>1250</v>
      </c>
      <c r="B962" t="s">
        <v>1251</v>
      </c>
      <c r="C962" t="s">
        <v>986</v>
      </c>
      <c r="D962" s="87" t="s">
        <v>960</v>
      </c>
      <c r="F962">
        <v>1</v>
      </c>
      <c r="G962">
        <v>440.43</v>
      </c>
      <c r="H962"/>
      <c r="I962"/>
      <c r="K962">
        <v>1</v>
      </c>
      <c r="L962" s="78">
        <f>VLOOKUP(A962,Feuil2!$A$2:$BN$2000,66,FALSE)</f>
        <v>1.33</v>
      </c>
      <c r="M962">
        <v>1.3299957</v>
      </c>
      <c r="N962">
        <f t="shared" ref="N962:N1025" si="53">L962-M962</f>
        <v>4.3000000000681382E-6</v>
      </c>
      <c r="P962">
        <v>585.77</v>
      </c>
      <c r="R962">
        <v>702.92</v>
      </c>
      <c r="S962" s="45">
        <f t="shared" ref="S962:S1025" si="54">Q962*1.2</f>
        <v>0</v>
      </c>
      <c r="V962">
        <v>1</v>
      </c>
      <c r="W962">
        <v>1</v>
      </c>
      <c r="AO962">
        <v>0</v>
      </c>
      <c r="AP962">
        <v>0</v>
      </c>
      <c r="AS962">
        <v>0</v>
      </c>
      <c r="AT962">
        <v>0</v>
      </c>
      <c r="AU962">
        <v>100</v>
      </c>
      <c r="AV962">
        <v>100</v>
      </c>
      <c r="AW962">
        <v>0</v>
      </c>
      <c r="AX962">
        <v>0</v>
      </c>
      <c r="AY962">
        <v>0</v>
      </c>
      <c r="BB962">
        <v>0</v>
      </c>
      <c r="BC962">
        <v>0</v>
      </c>
      <c r="BD962">
        <v>0</v>
      </c>
    </row>
    <row r="963" spans="1:56" hidden="1">
      <c r="A963" t="s">
        <v>1253</v>
      </c>
      <c r="B963" t="s">
        <v>1254</v>
      </c>
      <c r="C963" t="s">
        <v>986</v>
      </c>
      <c r="D963" s="87" t="s">
        <v>960</v>
      </c>
      <c r="F963">
        <v>1</v>
      </c>
      <c r="G963">
        <v>466.07</v>
      </c>
      <c r="H963"/>
      <c r="I963"/>
      <c r="K963">
        <v>1</v>
      </c>
      <c r="L963" s="78">
        <f>VLOOKUP(A963,Feuil2!$A$2:$BN$2000,66,FALSE)</f>
        <v>1.33</v>
      </c>
      <c r="M963">
        <v>1.3299932999999999</v>
      </c>
      <c r="N963">
        <f t="shared" si="53"/>
        <v>6.7000000001371518E-6</v>
      </c>
      <c r="P963">
        <v>619.87</v>
      </c>
      <c r="R963">
        <v>743.84</v>
      </c>
      <c r="S963" s="45">
        <f t="shared" si="54"/>
        <v>0</v>
      </c>
      <c r="V963">
        <v>1</v>
      </c>
      <c r="W963">
        <v>1</v>
      </c>
      <c r="AO963">
        <v>0</v>
      </c>
      <c r="AP963">
        <v>0</v>
      </c>
      <c r="AS963">
        <v>0</v>
      </c>
      <c r="AT963">
        <v>0</v>
      </c>
      <c r="AU963">
        <v>100</v>
      </c>
      <c r="AV963">
        <v>100</v>
      </c>
      <c r="AW963">
        <v>0</v>
      </c>
      <c r="AX963">
        <v>0</v>
      </c>
      <c r="AY963">
        <v>0</v>
      </c>
      <c r="BB963">
        <v>0</v>
      </c>
      <c r="BC963">
        <v>0</v>
      </c>
      <c r="BD963">
        <v>0</v>
      </c>
    </row>
    <row r="964" spans="1:56" hidden="1">
      <c r="A964" t="s">
        <v>1264</v>
      </c>
      <c r="B964" t="s">
        <v>1265</v>
      </c>
      <c r="C964" t="s">
        <v>986</v>
      </c>
      <c r="D964" s="87" t="s">
        <v>960</v>
      </c>
      <c r="E964">
        <v>1</v>
      </c>
      <c r="F964">
        <v>1</v>
      </c>
      <c r="G964">
        <v>513.83000000000004</v>
      </c>
      <c r="H964"/>
      <c r="I964"/>
      <c r="K964">
        <v>1</v>
      </c>
      <c r="L964" s="78">
        <f>VLOOKUP(A964,Feuil2!$A$2:$BN$2000,66,FALSE)</f>
        <v>1.33</v>
      </c>
      <c r="M964">
        <v>1.3299924000000001</v>
      </c>
      <c r="N964">
        <f t="shared" si="53"/>
        <v>7.5999999999964984E-6</v>
      </c>
      <c r="P964">
        <v>683.39</v>
      </c>
      <c r="R964">
        <v>820.07</v>
      </c>
      <c r="S964" s="45">
        <f t="shared" si="54"/>
        <v>0</v>
      </c>
      <c r="V964">
        <v>1</v>
      </c>
      <c r="W964">
        <v>1</v>
      </c>
      <c r="AO964">
        <v>0</v>
      </c>
      <c r="AP964">
        <v>0</v>
      </c>
      <c r="AS964">
        <v>0</v>
      </c>
      <c r="AT964">
        <v>0</v>
      </c>
      <c r="AU964">
        <v>100</v>
      </c>
      <c r="AV964">
        <v>100</v>
      </c>
      <c r="AW964">
        <v>0</v>
      </c>
      <c r="AX964">
        <v>0</v>
      </c>
      <c r="AY964">
        <v>0</v>
      </c>
      <c r="BB964">
        <v>0</v>
      </c>
      <c r="BC964">
        <v>0</v>
      </c>
      <c r="BD964">
        <v>0</v>
      </c>
    </row>
    <row r="965" spans="1:56" hidden="1">
      <c r="A965" t="s">
        <v>1267</v>
      </c>
      <c r="B965" t="s">
        <v>1268</v>
      </c>
      <c r="C965" t="s">
        <v>986</v>
      </c>
      <c r="D965" s="87" t="s">
        <v>960</v>
      </c>
      <c r="E965">
        <v>1</v>
      </c>
      <c r="F965">
        <v>1</v>
      </c>
      <c r="G965">
        <v>631.46</v>
      </c>
      <c r="H965"/>
      <c r="I965"/>
      <c r="K965">
        <v>1</v>
      </c>
      <c r="L965" s="78">
        <f>VLOOKUP(A965,Feuil2!$A$2:$BN$2000,66,FALSE)</f>
        <v>1.33</v>
      </c>
      <c r="M965">
        <v>1.3299970999999999</v>
      </c>
      <c r="N965">
        <f t="shared" si="53"/>
        <v>2.9000000001389026E-6</v>
      </c>
      <c r="P965">
        <v>839.84</v>
      </c>
      <c r="R965" s="34">
        <v>1007.81</v>
      </c>
      <c r="S965" s="45">
        <f t="shared" si="54"/>
        <v>0</v>
      </c>
      <c r="V965">
        <v>1</v>
      </c>
      <c r="W965">
        <v>1</v>
      </c>
      <c r="AO965">
        <v>0</v>
      </c>
      <c r="AP965">
        <v>0</v>
      </c>
      <c r="AS965">
        <v>0</v>
      </c>
      <c r="AT965">
        <v>0</v>
      </c>
      <c r="AU965">
        <v>100</v>
      </c>
      <c r="AV965">
        <v>100</v>
      </c>
      <c r="AW965">
        <v>0</v>
      </c>
      <c r="AX965">
        <v>0</v>
      </c>
      <c r="AY965">
        <v>0</v>
      </c>
      <c r="BB965">
        <v>0</v>
      </c>
      <c r="BC965">
        <v>0</v>
      </c>
      <c r="BD965">
        <v>0</v>
      </c>
    </row>
    <row r="966" spans="1:56" hidden="1">
      <c r="A966" t="s">
        <v>1270</v>
      </c>
      <c r="B966" t="s">
        <v>1271</v>
      </c>
      <c r="C966" t="s">
        <v>986</v>
      </c>
      <c r="D966" s="87" t="s">
        <v>960</v>
      </c>
      <c r="E966">
        <v>1</v>
      </c>
      <c r="F966">
        <v>1</v>
      </c>
      <c r="G966">
        <v>566.9</v>
      </c>
      <c r="H966"/>
      <c r="I966"/>
      <c r="K966">
        <v>1</v>
      </c>
      <c r="L966" s="78">
        <f>VLOOKUP(A966,Feuil2!$A$2:$BN$2000,66,FALSE)</f>
        <v>1.33</v>
      </c>
      <c r="M966">
        <v>1.3300053000000001</v>
      </c>
      <c r="N966">
        <f t="shared" si="53"/>
        <v>-5.2999999999858716E-6</v>
      </c>
      <c r="P966">
        <v>753.98</v>
      </c>
      <c r="R966">
        <v>904.78</v>
      </c>
      <c r="S966" s="45">
        <f t="shared" si="54"/>
        <v>0</v>
      </c>
      <c r="V966">
        <v>1</v>
      </c>
      <c r="W966">
        <v>1</v>
      </c>
      <c r="AO966">
        <v>0</v>
      </c>
      <c r="AP966">
        <v>0</v>
      </c>
      <c r="AS966">
        <v>0</v>
      </c>
      <c r="AT966">
        <v>0</v>
      </c>
      <c r="AU966">
        <v>100</v>
      </c>
      <c r="AV966">
        <v>100</v>
      </c>
      <c r="AW966">
        <v>0</v>
      </c>
      <c r="AX966">
        <v>0</v>
      </c>
      <c r="AY966">
        <v>0</v>
      </c>
      <c r="BB966">
        <v>0</v>
      </c>
      <c r="BC966">
        <v>0</v>
      </c>
      <c r="BD966">
        <v>0</v>
      </c>
    </row>
    <row r="967" spans="1:56" hidden="1">
      <c r="A967" t="s">
        <v>1273</v>
      </c>
      <c r="B967" t="s">
        <v>1274</v>
      </c>
      <c r="C967" t="s">
        <v>986</v>
      </c>
      <c r="D967" s="87" t="s">
        <v>960</v>
      </c>
      <c r="E967">
        <v>1</v>
      </c>
      <c r="F967">
        <v>1</v>
      </c>
      <c r="G967">
        <v>581.94000000000005</v>
      </c>
      <c r="H967"/>
      <c r="I967"/>
      <c r="K967">
        <v>1</v>
      </c>
      <c r="L967" s="78">
        <f>VLOOKUP(A967,Feuil2!$A$2:$BN$2000,66,FALSE)</f>
        <v>1.33</v>
      </c>
      <c r="M967">
        <v>1.3299996999999999</v>
      </c>
      <c r="N967">
        <f t="shared" si="53"/>
        <v>3.0000000017516015E-7</v>
      </c>
      <c r="P967">
        <v>773.98</v>
      </c>
      <c r="R967">
        <v>928.78</v>
      </c>
      <c r="S967" s="45">
        <f t="shared" si="54"/>
        <v>0</v>
      </c>
      <c r="V967">
        <v>1</v>
      </c>
      <c r="W967">
        <v>1</v>
      </c>
      <c r="AO967">
        <v>0</v>
      </c>
      <c r="AP967">
        <v>0</v>
      </c>
      <c r="AS967">
        <v>0</v>
      </c>
      <c r="AT967">
        <v>0</v>
      </c>
      <c r="AU967">
        <v>100</v>
      </c>
      <c r="AV967">
        <v>100</v>
      </c>
      <c r="AW967">
        <v>0</v>
      </c>
      <c r="AX967">
        <v>0</v>
      </c>
      <c r="AY967">
        <v>0</v>
      </c>
      <c r="BB967">
        <v>0</v>
      </c>
      <c r="BC967">
        <v>0</v>
      </c>
      <c r="BD967">
        <v>0</v>
      </c>
    </row>
    <row r="968" spans="1:56" hidden="1">
      <c r="A968" t="s">
        <v>1276</v>
      </c>
      <c r="B968" t="s">
        <v>1277</v>
      </c>
      <c r="C968" t="s">
        <v>986</v>
      </c>
      <c r="D968" s="87" t="s">
        <v>960</v>
      </c>
      <c r="E968">
        <v>1</v>
      </c>
      <c r="F968">
        <v>1</v>
      </c>
      <c r="G968">
        <v>679.21</v>
      </c>
      <c r="H968"/>
      <c r="I968"/>
      <c r="K968">
        <v>1</v>
      </c>
      <c r="L968" s="78">
        <f>VLOOKUP(A968,Feuil2!$A$2:$BN$2000,66,FALSE)</f>
        <v>1.33</v>
      </c>
      <c r="M968">
        <v>1.330001</v>
      </c>
      <c r="N968">
        <f t="shared" si="53"/>
        <v>-9.9999999991773336E-7</v>
      </c>
      <c r="P968">
        <v>903.35</v>
      </c>
      <c r="R968" s="34">
        <v>1084.02</v>
      </c>
      <c r="S968" s="45">
        <f t="shared" si="54"/>
        <v>0</v>
      </c>
      <c r="V968">
        <v>1</v>
      </c>
      <c r="W968">
        <v>1</v>
      </c>
      <c r="AO968">
        <v>0</v>
      </c>
      <c r="AP968">
        <v>0</v>
      </c>
      <c r="AS968">
        <v>0</v>
      </c>
      <c r="AT968">
        <v>0</v>
      </c>
      <c r="AU968">
        <v>100</v>
      </c>
      <c r="AV968">
        <v>100</v>
      </c>
      <c r="AW968">
        <v>0</v>
      </c>
      <c r="AX968">
        <v>0</v>
      </c>
      <c r="AY968">
        <v>0</v>
      </c>
      <c r="BB968">
        <v>0</v>
      </c>
      <c r="BC968">
        <v>0</v>
      </c>
      <c r="BD968">
        <v>0</v>
      </c>
    </row>
    <row r="969" spans="1:56" hidden="1">
      <c r="A969" t="s">
        <v>1279</v>
      </c>
      <c r="B969" t="s">
        <v>1280</v>
      </c>
      <c r="C969" t="s">
        <v>986</v>
      </c>
      <c r="D969" s="87" t="s">
        <v>960</v>
      </c>
      <c r="E969">
        <v>1</v>
      </c>
      <c r="F969">
        <v>1</v>
      </c>
      <c r="G969">
        <v>867.6</v>
      </c>
      <c r="H969"/>
      <c r="I969"/>
      <c r="K969">
        <v>1</v>
      </c>
      <c r="L969" s="78">
        <f>VLOOKUP(A969,Feuil2!$A$2:$BN$2000,66,FALSE)</f>
        <v>1.33</v>
      </c>
      <c r="M969">
        <v>1.3300023000000001</v>
      </c>
      <c r="N969">
        <f t="shared" si="53"/>
        <v>-2.3000000000106269E-6</v>
      </c>
      <c r="P969" s="34">
        <v>1153.9100000000001</v>
      </c>
      <c r="R969" s="34">
        <v>1384.69</v>
      </c>
      <c r="S969" s="45">
        <f t="shared" si="54"/>
        <v>0</v>
      </c>
      <c r="V969">
        <v>1</v>
      </c>
      <c r="W969">
        <v>1</v>
      </c>
      <c r="AO969">
        <v>0</v>
      </c>
      <c r="AP969">
        <v>0</v>
      </c>
      <c r="AS969">
        <v>0</v>
      </c>
      <c r="AT969">
        <v>0</v>
      </c>
      <c r="AU969">
        <v>100</v>
      </c>
      <c r="AV969">
        <v>100</v>
      </c>
      <c r="AW969">
        <v>0</v>
      </c>
      <c r="AX969">
        <v>0</v>
      </c>
      <c r="AY969">
        <v>0</v>
      </c>
      <c r="BB969">
        <v>0</v>
      </c>
      <c r="BC969">
        <v>0</v>
      </c>
      <c r="BD969">
        <v>0</v>
      </c>
    </row>
    <row r="970" spans="1:56" hidden="1">
      <c r="A970" t="s">
        <v>1282</v>
      </c>
      <c r="B970" t="s">
        <v>1283</v>
      </c>
      <c r="C970" t="s">
        <v>986</v>
      </c>
      <c r="D970" s="87" t="s">
        <v>960</v>
      </c>
      <c r="E970">
        <v>1</v>
      </c>
      <c r="F970">
        <v>1</v>
      </c>
      <c r="G970">
        <v>910.04</v>
      </c>
      <c r="H970"/>
      <c r="I970"/>
      <c r="K970">
        <v>1</v>
      </c>
      <c r="L970" s="78">
        <f>VLOOKUP(A970,Feuil2!$A$2:$BN$2000,66,FALSE)</f>
        <v>1.33</v>
      </c>
      <c r="M970">
        <v>1.3299965</v>
      </c>
      <c r="N970">
        <f t="shared" si="53"/>
        <v>3.5000000000451337E-6</v>
      </c>
      <c r="P970" s="34">
        <v>1210.3499999999999</v>
      </c>
      <c r="R970" s="34">
        <v>1452.42</v>
      </c>
      <c r="S970" s="45">
        <f t="shared" si="54"/>
        <v>0</v>
      </c>
      <c r="V970">
        <v>1</v>
      </c>
      <c r="W970">
        <v>1</v>
      </c>
      <c r="AO970">
        <v>0</v>
      </c>
      <c r="AP970">
        <v>0</v>
      </c>
      <c r="AS970">
        <v>0</v>
      </c>
      <c r="AT970">
        <v>0</v>
      </c>
      <c r="AU970">
        <v>100</v>
      </c>
      <c r="AV970">
        <v>100</v>
      </c>
      <c r="AW970">
        <v>0</v>
      </c>
      <c r="AX970">
        <v>0</v>
      </c>
      <c r="AY970">
        <v>0</v>
      </c>
      <c r="BB970">
        <v>0</v>
      </c>
      <c r="BC970">
        <v>0</v>
      </c>
      <c r="BD970">
        <v>0</v>
      </c>
    </row>
    <row r="971" spans="1:56" hidden="1">
      <c r="A971" t="s">
        <v>1474</v>
      </c>
      <c r="B971" t="s">
        <v>1475</v>
      </c>
      <c r="C971" t="s">
        <v>986</v>
      </c>
      <c r="D971" s="87" t="s">
        <v>960</v>
      </c>
      <c r="E971">
        <v>1</v>
      </c>
      <c r="F971">
        <v>1</v>
      </c>
      <c r="G971">
        <v>647.38</v>
      </c>
      <c r="H971"/>
      <c r="I971"/>
      <c r="K971">
        <v>1</v>
      </c>
      <c r="L971" s="78">
        <f>VLOOKUP(A971,Feuil2!$A$2:$BN$2000,66,FALSE)</f>
        <v>1.33</v>
      </c>
      <c r="M971">
        <v>1.3300071</v>
      </c>
      <c r="N971">
        <f t="shared" si="53"/>
        <v>-7.0999999999266095E-6</v>
      </c>
      <c r="P971">
        <v>861.02</v>
      </c>
      <c r="R971" s="34">
        <v>1033.22</v>
      </c>
      <c r="S971" s="45">
        <f t="shared" si="54"/>
        <v>0</v>
      </c>
      <c r="V971">
        <v>1</v>
      </c>
      <c r="W971">
        <v>1</v>
      </c>
      <c r="AO971">
        <v>0</v>
      </c>
      <c r="AP971">
        <v>0</v>
      </c>
      <c r="AS971">
        <v>0</v>
      </c>
      <c r="AT971">
        <v>0</v>
      </c>
      <c r="AU971">
        <v>100</v>
      </c>
      <c r="AV971">
        <v>100</v>
      </c>
      <c r="AW971">
        <v>0</v>
      </c>
      <c r="AX971">
        <v>0</v>
      </c>
      <c r="AY971">
        <v>0</v>
      </c>
      <c r="BB971">
        <v>0</v>
      </c>
      <c r="BC971">
        <v>0</v>
      </c>
      <c r="BD971">
        <v>0</v>
      </c>
    </row>
    <row r="972" spans="1:56" hidden="1">
      <c r="A972" t="s">
        <v>1477</v>
      </c>
      <c r="B972" t="s">
        <v>1478</v>
      </c>
      <c r="C972" t="s">
        <v>986</v>
      </c>
      <c r="D972" s="87" t="s">
        <v>960</v>
      </c>
      <c r="E972">
        <v>1</v>
      </c>
      <c r="F972">
        <v>1</v>
      </c>
      <c r="G972">
        <v>630.57000000000005</v>
      </c>
      <c r="H972"/>
      <c r="I972"/>
      <c r="K972">
        <v>1</v>
      </c>
      <c r="L972" s="78">
        <f>VLOOKUP(A972,Feuil2!$A$2:$BN$2000,66,FALSE)</f>
        <v>1.33</v>
      </c>
      <c r="M972">
        <v>1.330003</v>
      </c>
      <c r="N972">
        <f t="shared" si="53"/>
        <v>-2.9999999999752447E-6</v>
      </c>
      <c r="P972">
        <v>838.66</v>
      </c>
      <c r="R972" s="34">
        <v>1006.39</v>
      </c>
      <c r="S972" s="45">
        <f t="shared" si="54"/>
        <v>0</v>
      </c>
      <c r="V972">
        <v>1</v>
      </c>
      <c r="W972">
        <v>1</v>
      </c>
      <c r="AO972">
        <v>0</v>
      </c>
      <c r="AP972">
        <v>0</v>
      </c>
      <c r="AS972">
        <v>0</v>
      </c>
      <c r="AT972">
        <v>0</v>
      </c>
      <c r="AU972">
        <v>100</v>
      </c>
      <c r="AV972">
        <v>100</v>
      </c>
      <c r="AW972">
        <v>0</v>
      </c>
      <c r="AX972">
        <v>0</v>
      </c>
      <c r="AY972">
        <v>0</v>
      </c>
      <c r="BB972">
        <v>0</v>
      </c>
      <c r="BC972">
        <v>0</v>
      </c>
      <c r="BD972">
        <v>0</v>
      </c>
    </row>
    <row r="973" spans="1:56" hidden="1">
      <c r="A973" t="s">
        <v>1480</v>
      </c>
      <c r="B973" t="s">
        <v>1481</v>
      </c>
      <c r="C973" t="s">
        <v>986</v>
      </c>
      <c r="D973" s="87" t="s">
        <v>960</v>
      </c>
      <c r="E973">
        <v>1</v>
      </c>
      <c r="F973">
        <v>1</v>
      </c>
      <c r="G973">
        <v>842.38</v>
      </c>
      <c r="H973"/>
      <c r="I973"/>
      <c r="K973">
        <v>1</v>
      </c>
      <c r="L973" s="78">
        <f>VLOOKUP(A973,Feuil2!$A$2:$BN$2000,66,FALSE)</f>
        <v>1.33</v>
      </c>
      <c r="M973">
        <v>1.3300055</v>
      </c>
      <c r="N973">
        <f t="shared" si="53"/>
        <v>-5.4999999998806004E-6</v>
      </c>
      <c r="P973" s="34">
        <v>1120.3699999999999</v>
      </c>
      <c r="R973" s="34">
        <v>1344.44</v>
      </c>
      <c r="S973" s="45">
        <f t="shared" si="54"/>
        <v>0</v>
      </c>
      <c r="V973">
        <v>1</v>
      </c>
      <c r="W973">
        <v>1</v>
      </c>
      <c r="AO973">
        <v>0</v>
      </c>
      <c r="AP973">
        <v>0</v>
      </c>
      <c r="AS973">
        <v>0</v>
      </c>
      <c r="AT973">
        <v>0</v>
      </c>
      <c r="AU973">
        <v>100</v>
      </c>
      <c r="AV973">
        <v>100</v>
      </c>
      <c r="AW973">
        <v>0</v>
      </c>
      <c r="AX973">
        <v>0</v>
      </c>
      <c r="AY973">
        <v>0</v>
      </c>
      <c r="BB973">
        <v>0</v>
      </c>
      <c r="BC973">
        <v>0</v>
      </c>
      <c r="BD973">
        <v>0</v>
      </c>
    </row>
    <row r="974" spans="1:56" hidden="1">
      <c r="A974" t="s">
        <v>1483</v>
      </c>
      <c r="B974" t="s">
        <v>1484</v>
      </c>
      <c r="C974" t="s">
        <v>986</v>
      </c>
      <c r="D974" s="87" t="s">
        <v>960</v>
      </c>
      <c r="E974">
        <v>1</v>
      </c>
      <c r="F974">
        <v>1</v>
      </c>
      <c r="G974">
        <v>867.6</v>
      </c>
      <c r="H974"/>
      <c r="I974"/>
      <c r="K974">
        <v>1</v>
      </c>
      <c r="L974" s="78">
        <f>VLOOKUP(A974,Feuil2!$A$2:$BN$2000,66,FALSE)</f>
        <v>1.33</v>
      </c>
      <c r="M974">
        <v>1.3300023000000001</v>
      </c>
      <c r="N974">
        <f t="shared" si="53"/>
        <v>-2.3000000000106269E-6</v>
      </c>
      <c r="P974" s="34">
        <v>1153.9100000000001</v>
      </c>
      <c r="R974" s="34">
        <v>1384.69</v>
      </c>
      <c r="S974" s="45">
        <f t="shared" si="54"/>
        <v>0</v>
      </c>
      <c r="V974">
        <v>1</v>
      </c>
      <c r="W974">
        <v>1</v>
      </c>
      <c r="AO974">
        <v>0</v>
      </c>
      <c r="AP974">
        <v>0</v>
      </c>
      <c r="AS974">
        <v>0</v>
      </c>
      <c r="AT974">
        <v>0</v>
      </c>
      <c r="AU974">
        <v>100</v>
      </c>
      <c r="AV974">
        <v>100</v>
      </c>
      <c r="AW974">
        <v>0</v>
      </c>
      <c r="AX974">
        <v>0</v>
      </c>
      <c r="AY974">
        <v>0</v>
      </c>
      <c r="BB974">
        <v>0</v>
      </c>
      <c r="BC974">
        <v>0</v>
      </c>
      <c r="BD974">
        <v>0</v>
      </c>
    </row>
    <row r="975" spans="1:56" hidden="1">
      <c r="A975" t="s">
        <v>700</v>
      </c>
      <c r="B975" t="s">
        <v>701</v>
      </c>
      <c r="C975" t="s">
        <v>986</v>
      </c>
      <c r="D975" s="87" t="s">
        <v>960</v>
      </c>
      <c r="F975">
        <v>1</v>
      </c>
      <c r="G975">
        <v>3529.973</v>
      </c>
      <c r="H975"/>
      <c r="I975"/>
      <c r="L975" s="78">
        <f>VLOOKUP(A975,Feuil2!$A$2:$BN$2000,66,FALSE)</f>
        <v>1.33</v>
      </c>
      <c r="M975">
        <v>1.7550673000000001</v>
      </c>
      <c r="N975">
        <f t="shared" si="53"/>
        <v>-0.42506730000000004</v>
      </c>
      <c r="P975" s="34">
        <v>6195.34</v>
      </c>
      <c r="R975" s="34">
        <v>7434.41</v>
      </c>
      <c r="S975" s="45">
        <f t="shared" si="54"/>
        <v>0</v>
      </c>
      <c r="AF975">
        <v>1</v>
      </c>
      <c r="AO975">
        <v>0</v>
      </c>
      <c r="AP975">
        <v>0</v>
      </c>
      <c r="AS975">
        <v>0</v>
      </c>
      <c r="AT975">
        <v>0</v>
      </c>
      <c r="AU975">
        <v>100</v>
      </c>
      <c r="AV975">
        <v>100</v>
      </c>
      <c r="AW975">
        <v>0</v>
      </c>
      <c r="AX975">
        <v>0</v>
      </c>
      <c r="AY975">
        <v>0</v>
      </c>
      <c r="BB975">
        <v>0</v>
      </c>
      <c r="BC975">
        <v>0</v>
      </c>
      <c r="BD975">
        <v>0</v>
      </c>
    </row>
    <row r="976" spans="1:56" hidden="1">
      <c r="A976" t="s">
        <v>2423</v>
      </c>
      <c r="B976" t="s">
        <v>2424</v>
      </c>
      <c r="C976" t="s">
        <v>986</v>
      </c>
      <c r="D976" s="87" t="s">
        <v>960</v>
      </c>
      <c r="F976">
        <v>1</v>
      </c>
      <c r="G976">
        <v>0</v>
      </c>
      <c r="H976"/>
      <c r="I976"/>
      <c r="L976" s="78">
        <f>VLOOKUP(A976,Feuil2!$A$2:$BN$2000,66,FALSE)</f>
        <v>0</v>
      </c>
      <c r="M976">
        <v>0</v>
      </c>
      <c r="N976">
        <f t="shared" si="53"/>
        <v>0</v>
      </c>
      <c r="P976">
        <v>0</v>
      </c>
      <c r="R976">
        <v>0</v>
      </c>
      <c r="S976" s="45">
        <f t="shared" si="54"/>
        <v>0</v>
      </c>
      <c r="Z976">
        <v>1</v>
      </c>
      <c r="AF976">
        <v>1</v>
      </c>
      <c r="AO976">
        <v>0</v>
      </c>
      <c r="AP976">
        <v>0</v>
      </c>
      <c r="AS976">
        <v>0</v>
      </c>
      <c r="AT976">
        <v>0</v>
      </c>
      <c r="AU976">
        <v>100</v>
      </c>
      <c r="AV976">
        <v>100</v>
      </c>
      <c r="AW976">
        <v>0</v>
      </c>
      <c r="AX976">
        <v>0</v>
      </c>
      <c r="AY976">
        <v>0</v>
      </c>
      <c r="BB976">
        <v>0</v>
      </c>
      <c r="BC976">
        <v>0</v>
      </c>
      <c r="BD976">
        <v>0</v>
      </c>
    </row>
    <row r="977" spans="1:56" hidden="1">
      <c r="A977" t="s">
        <v>2895</v>
      </c>
      <c r="B977" t="s">
        <v>2896</v>
      </c>
      <c r="C977" t="s">
        <v>986</v>
      </c>
      <c r="D977" s="94" t="s">
        <v>960</v>
      </c>
      <c r="F977">
        <v>1</v>
      </c>
      <c r="G977">
        <v>0</v>
      </c>
      <c r="H977" s="81"/>
      <c r="I977" s="81"/>
      <c r="J977" s="91"/>
      <c r="L977" s="78" t="e">
        <f>VLOOKUP(A977,Feuil2!$A$2:$BN$2000,66,FALSE)</f>
        <v>#N/A</v>
      </c>
      <c r="M977">
        <v>1.3699878999999999</v>
      </c>
      <c r="N977" t="e">
        <f t="shared" si="53"/>
        <v>#N/A</v>
      </c>
      <c r="O977" s="45" t="e">
        <f>IF(L977=M977,L977,"")</f>
        <v>#N/A</v>
      </c>
      <c r="P977">
        <v>960.43</v>
      </c>
      <c r="Q977" s="83" t="e">
        <f>J977*O977</f>
        <v>#N/A</v>
      </c>
      <c r="R977" s="34">
        <v>1152.5160000000001</v>
      </c>
      <c r="S977" s="45" t="e">
        <f t="shared" si="54"/>
        <v>#N/A</v>
      </c>
      <c r="AO977">
        <v>0</v>
      </c>
      <c r="AP977">
        <v>0</v>
      </c>
      <c r="AS977">
        <v>0</v>
      </c>
      <c r="AT977">
        <v>0</v>
      </c>
      <c r="AU977">
        <v>100</v>
      </c>
      <c r="AV977">
        <v>100</v>
      </c>
      <c r="AW977">
        <v>0</v>
      </c>
      <c r="AX977">
        <v>0</v>
      </c>
      <c r="AY977">
        <v>0</v>
      </c>
      <c r="BB977">
        <v>0</v>
      </c>
      <c r="BC977">
        <v>0</v>
      </c>
      <c r="BD977">
        <v>0</v>
      </c>
    </row>
    <row r="978" spans="1:56" hidden="1">
      <c r="A978" t="s">
        <v>1552</v>
      </c>
      <c r="B978" t="s">
        <v>1553</v>
      </c>
      <c r="C978" t="s">
        <v>967</v>
      </c>
      <c r="D978" s="87" t="s">
        <v>960</v>
      </c>
      <c r="F978">
        <v>1</v>
      </c>
      <c r="G978">
        <v>0</v>
      </c>
      <c r="H978"/>
      <c r="I978"/>
      <c r="K978">
        <v>1</v>
      </c>
      <c r="L978" s="78">
        <f>VLOOKUP(A978,Feuil2!$A$2:$BN$2000,66,FALSE)</f>
        <v>0</v>
      </c>
      <c r="M978">
        <v>0</v>
      </c>
      <c r="N978">
        <f t="shared" si="53"/>
        <v>0</v>
      </c>
      <c r="P978">
        <v>0</v>
      </c>
      <c r="R978">
        <v>0</v>
      </c>
      <c r="S978" s="45">
        <f t="shared" si="54"/>
        <v>0</v>
      </c>
      <c r="AO978">
        <v>0</v>
      </c>
      <c r="AP978">
        <v>0</v>
      </c>
      <c r="AS978">
        <v>0</v>
      </c>
      <c r="AT978">
        <v>0</v>
      </c>
      <c r="AU978">
        <v>100</v>
      </c>
      <c r="AV978">
        <v>100</v>
      </c>
      <c r="AW978">
        <v>0</v>
      </c>
      <c r="AX978">
        <v>0</v>
      </c>
      <c r="AY978">
        <v>0</v>
      </c>
      <c r="BB978">
        <v>0</v>
      </c>
      <c r="BC978">
        <v>0</v>
      </c>
      <c r="BD978">
        <v>0</v>
      </c>
    </row>
    <row r="979" spans="1:56" hidden="1">
      <c r="A979" t="s">
        <v>1576</v>
      </c>
      <c r="B979" t="s">
        <v>1577</v>
      </c>
      <c r="C979" t="s">
        <v>967</v>
      </c>
      <c r="D979" s="87" t="s">
        <v>960</v>
      </c>
      <c r="F979">
        <v>1</v>
      </c>
      <c r="G979">
        <v>0</v>
      </c>
      <c r="H979"/>
      <c r="I979"/>
      <c r="K979">
        <v>1</v>
      </c>
      <c r="L979" s="78">
        <f>VLOOKUP(A979,Feuil2!$A$2:$BN$2000,66,FALSE)</f>
        <v>0</v>
      </c>
      <c r="M979">
        <v>0</v>
      </c>
      <c r="N979">
        <f t="shared" si="53"/>
        <v>0</v>
      </c>
      <c r="P979">
        <v>0</v>
      </c>
      <c r="R979">
        <v>0</v>
      </c>
      <c r="S979" s="45">
        <f t="shared" si="54"/>
        <v>0</v>
      </c>
      <c r="AO979">
        <v>0</v>
      </c>
      <c r="AP979">
        <v>0</v>
      </c>
      <c r="AS979">
        <v>0</v>
      </c>
      <c r="AT979">
        <v>0</v>
      </c>
      <c r="AU979">
        <v>100</v>
      </c>
      <c r="AV979">
        <v>100</v>
      </c>
      <c r="AW979">
        <v>0</v>
      </c>
      <c r="AX979">
        <v>0</v>
      </c>
      <c r="AY979">
        <v>0</v>
      </c>
      <c r="BB979">
        <v>0</v>
      </c>
      <c r="BC979">
        <v>0</v>
      </c>
      <c r="BD979">
        <v>0</v>
      </c>
    </row>
    <row r="980" spans="1:56" hidden="1">
      <c r="A980" t="s">
        <v>1580</v>
      </c>
      <c r="B980" t="s">
        <v>1581</v>
      </c>
      <c r="C980" t="s">
        <v>967</v>
      </c>
      <c r="D980" s="87" t="s">
        <v>960</v>
      </c>
      <c r="F980">
        <v>1</v>
      </c>
      <c r="G980">
        <v>0.79</v>
      </c>
      <c r="H980"/>
      <c r="I980"/>
      <c r="J980" s="93">
        <f>G980</f>
        <v>0.79</v>
      </c>
      <c r="K980">
        <v>1</v>
      </c>
      <c r="L980" s="78">
        <f>VLOOKUP(A980,Feuil2!$A$2:$BN$2000,66,FALSE)</f>
        <v>1.5</v>
      </c>
      <c r="M980">
        <v>1.5063291000000001</v>
      </c>
      <c r="N980">
        <f t="shared" si="53"/>
        <v>-6.3291000000000874E-3</v>
      </c>
      <c r="O980" s="45">
        <v>1.5</v>
      </c>
      <c r="P980">
        <v>1.19</v>
      </c>
      <c r="Q980" s="83">
        <f>J980*O980</f>
        <v>1.1850000000000001</v>
      </c>
      <c r="R980">
        <v>1.43</v>
      </c>
      <c r="S980" s="45">
        <f t="shared" si="54"/>
        <v>1.4219999999999999</v>
      </c>
      <c r="AO980">
        <v>0</v>
      </c>
      <c r="AP980">
        <v>0</v>
      </c>
      <c r="AS980">
        <v>0</v>
      </c>
      <c r="AT980">
        <v>0</v>
      </c>
      <c r="AU980">
        <v>100</v>
      </c>
      <c r="AV980">
        <v>100</v>
      </c>
      <c r="AW980">
        <v>0</v>
      </c>
      <c r="AX980">
        <v>0</v>
      </c>
      <c r="AY980">
        <v>0</v>
      </c>
      <c r="BB980">
        <v>0</v>
      </c>
      <c r="BC980">
        <v>0</v>
      </c>
      <c r="BD980">
        <v>0</v>
      </c>
    </row>
    <row r="981" spans="1:56" hidden="1">
      <c r="A981" t="s">
        <v>1589</v>
      </c>
      <c r="B981" t="s">
        <v>1590</v>
      </c>
      <c r="C981" t="s">
        <v>967</v>
      </c>
      <c r="D981" s="87" t="s">
        <v>960</v>
      </c>
      <c r="F981">
        <v>1</v>
      </c>
      <c r="G981">
        <v>1</v>
      </c>
      <c r="H981"/>
      <c r="I981"/>
      <c r="K981">
        <v>1</v>
      </c>
      <c r="L981" s="78">
        <f>VLOOKUP(A981,Feuil2!$A$2:$BN$2000,66,FALSE)</f>
        <v>1.5</v>
      </c>
      <c r="M981">
        <v>1.8</v>
      </c>
      <c r="N981">
        <f t="shared" si="53"/>
        <v>-0.30000000000000004</v>
      </c>
      <c r="P981">
        <v>1.8</v>
      </c>
      <c r="R981">
        <v>2.16</v>
      </c>
      <c r="S981" s="45">
        <f t="shared" si="54"/>
        <v>0</v>
      </c>
      <c r="AO981">
        <v>0</v>
      </c>
      <c r="AP981">
        <v>0</v>
      </c>
      <c r="AS981">
        <v>0</v>
      </c>
      <c r="AT981">
        <v>0</v>
      </c>
      <c r="AU981">
        <v>100</v>
      </c>
      <c r="AV981">
        <v>100</v>
      </c>
      <c r="AW981">
        <v>0</v>
      </c>
      <c r="AX981">
        <v>0</v>
      </c>
      <c r="AY981">
        <v>0</v>
      </c>
      <c r="BB981">
        <v>0</v>
      </c>
      <c r="BC981">
        <v>0</v>
      </c>
      <c r="BD981">
        <v>0</v>
      </c>
    </row>
    <row r="982" spans="1:56" hidden="1">
      <c r="A982" t="s">
        <v>1956</v>
      </c>
      <c r="B982" t="s">
        <v>1957</v>
      </c>
      <c r="C982" t="s">
        <v>967</v>
      </c>
      <c r="D982" s="87" t="s">
        <v>960</v>
      </c>
      <c r="F982">
        <v>1</v>
      </c>
      <c r="G982">
        <v>0</v>
      </c>
      <c r="H982"/>
      <c r="I982"/>
      <c r="J982" s="91"/>
      <c r="L982" s="78">
        <f>VLOOKUP(A982,Feuil2!$A$2:$BN$2000,66,FALSE)</f>
        <v>0</v>
      </c>
      <c r="M982">
        <v>0</v>
      </c>
      <c r="N982">
        <f t="shared" si="53"/>
        <v>0</v>
      </c>
      <c r="P982">
        <v>12.31</v>
      </c>
      <c r="R982">
        <v>14.77</v>
      </c>
      <c r="S982" s="45">
        <f t="shared" si="54"/>
        <v>0</v>
      </c>
      <c r="AO982">
        <v>0</v>
      </c>
      <c r="AP982">
        <v>0</v>
      </c>
      <c r="AS982">
        <v>0</v>
      </c>
      <c r="AT982">
        <v>0</v>
      </c>
      <c r="AU982">
        <v>100</v>
      </c>
      <c r="AV982">
        <v>100</v>
      </c>
      <c r="AW982">
        <v>0</v>
      </c>
      <c r="AX982">
        <v>0</v>
      </c>
      <c r="AY982">
        <v>0</v>
      </c>
      <c r="BB982">
        <v>0</v>
      </c>
      <c r="BC982">
        <v>0</v>
      </c>
      <c r="BD982">
        <v>0</v>
      </c>
    </row>
    <row r="983" spans="1:56" hidden="1">
      <c r="A983" t="s">
        <v>1992</v>
      </c>
      <c r="B983" t="s">
        <v>1993</v>
      </c>
      <c r="C983" t="s">
        <v>967</v>
      </c>
      <c r="D983" s="87" t="s">
        <v>960</v>
      </c>
      <c r="F983">
        <v>1</v>
      </c>
      <c r="G983">
        <v>1.28</v>
      </c>
      <c r="H983"/>
      <c r="I983"/>
      <c r="J983" s="91"/>
      <c r="K983">
        <v>1</v>
      </c>
      <c r="L983" s="78">
        <f>VLOOKUP(A983,Feuil2!$A$2:$BN$2000,66,FALSE)</f>
        <v>1.5</v>
      </c>
      <c r="M983">
        <v>1.796875</v>
      </c>
      <c r="N983">
        <f t="shared" si="53"/>
        <v>-0.296875</v>
      </c>
      <c r="P983">
        <v>2.2999999999999998</v>
      </c>
      <c r="R983">
        <v>2.76</v>
      </c>
      <c r="S983" s="45">
        <f t="shared" si="54"/>
        <v>0</v>
      </c>
      <c r="AO983">
        <v>0</v>
      </c>
      <c r="AP983">
        <v>0</v>
      </c>
      <c r="AS983">
        <v>0</v>
      </c>
      <c r="AT983">
        <v>0</v>
      </c>
      <c r="AU983">
        <v>100</v>
      </c>
      <c r="AV983">
        <v>100</v>
      </c>
      <c r="AW983">
        <v>0</v>
      </c>
      <c r="AX983">
        <v>0</v>
      </c>
      <c r="AY983">
        <v>0</v>
      </c>
      <c r="BB983">
        <v>0</v>
      </c>
      <c r="BC983">
        <v>0</v>
      </c>
      <c r="BD983">
        <v>0</v>
      </c>
    </row>
    <row r="984" spans="1:56" hidden="1">
      <c r="A984">
        <v>80540</v>
      </c>
      <c r="B984" t="s">
        <v>2056</v>
      </c>
      <c r="C984" t="s">
        <v>1660</v>
      </c>
      <c r="D984" s="87" t="s">
        <v>960</v>
      </c>
      <c r="F984">
        <v>1</v>
      </c>
      <c r="G984">
        <v>0.60499999999999998</v>
      </c>
      <c r="H984"/>
      <c r="I984"/>
      <c r="J984" s="91"/>
      <c r="L984" s="78">
        <f>VLOOKUP(A984,Feuil2!$A$2:$BN$2000,66,FALSE)</f>
        <v>1.5</v>
      </c>
      <c r="M984">
        <v>1.5041321999999999</v>
      </c>
      <c r="N984">
        <f t="shared" si="53"/>
        <v>-4.1321999999999193E-3</v>
      </c>
      <c r="P984">
        <v>0.91</v>
      </c>
      <c r="R984">
        <v>1.0900000000000001</v>
      </c>
      <c r="S984" s="45">
        <f t="shared" si="54"/>
        <v>0</v>
      </c>
      <c r="AO984">
        <v>0</v>
      </c>
      <c r="AP984">
        <v>0</v>
      </c>
      <c r="AS984">
        <v>0</v>
      </c>
      <c r="AT984">
        <v>0</v>
      </c>
      <c r="AU984">
        <v>100</v>
      </c>
      <c r="AV984">
        <v>100</v>
      </c>
      <c r="AW984">
        <v>0</v>
      </c>
      <c r="AX984">
        <v>0</v>
      </c>
      <c r="AY984">
        <v>0</v>
      </c>
      <c r="BB984">
        <v>0</v>
      </c>
      <c r="BC984">
        <v>0</v>
      </c>
      <c r="BD984">
        <v>0</v>
      </c>
    </row>
    <row r="985" spans="1:56" hidden="1">
      <c r="A985">
        <v>96625</v>
      </c>
      <c r="B985" t="s">
        <v>2096</v>
      </c>
      <c r="C985" t="s">
        <v>1660</v>
      </c>
      <c r="D985" s="87" t="s">
        <v>960</v>
      </c>
      <c r="F985">
        <v>1</v>
      </c>
      <c r="G985">
        <v>0.36299999999999999</v>
      </c>
      <c r="H985"/>
      <c r="I985"/>
      <c r="J985" s="91"/>
      <c r="L985" s="78">
        <f>VLOOKUP(A985,Feuil2!$A$2:$BN$2000,66,FALSE)</f>
        <v>1.5</v>
      </c>
      <c r="M985">
        <v>1.4876033</v>
      </c>
      <c r="N985">
        <f t="shared" si="53"/>
        <v>1.2396700000000038E-2</v>
      </c>
      <c r="P985">
        <v>0.54</v>
      </c>
      <c r="R985">
        <v>0.65</v>
      </c>
      <c r="S985" s="45">
        <f t="shared" si="54"/>
        <v>0</v>
      </c>
      <c r="AO985">
        <v>0</v>
      </c>
      <c r="AP985">
        <v>0</v>
      </c>
      <c r="AS985">
        <v>0</v>
      </c>
      <c r="AT985">
        <v>0</v>
      </c>
      <c r="AU985">
        <v>100</v>
      </c>
      <c r="AV985">
        <v>100</v>
      </c>
      <c r="AW985">
        <v>0</v>
      </c>
      <c r="AX985">
        <v>0</v>
      </c>
      <c r="AY985">
        <v>0</v>
      </c>
      <c r="BB985">
        <v>0</v>
      </c>
      <c r="BC985">
        <v>0</v>
      </c>
      <c r="BD985">
        <v>0</v>
      </c>
    </row>
    <row r="986" spans="1:56" hidden="1">
      <c r="A986">
        <v>3916</v>
      </c>
      <c r="B986" t="s">
        <v>2098</v>
      </c>
      <c r="C986" t="s">
        <v>1660</v>
      </c>
      <c r="D986" s="87" t="s">
        <v>960</v>
      </c>
      <c r="F986">
        <v>1</v>
      </c>
      <c r="G986">
        <v>0.36299999999999999</v>
      </c>
      <c r="H986"/>
      <c r="I986"/>
      <c r="J986" s="91"/>
      <c r="L986" s="78">
        <f>VLOOKUP(A986,Feuil2!$A$2:$BN$2000,66,FALSE)</f>
        <v>1.5</v>
      </c>
      <c r="M986">
        <v>1.4876033</v>
      </c>
      <c r="N986">
        <f t="shared" si="53"/>
        <v>1.2396700000000038E-2</v>
      </c>
      <c r="P986">
        <v>0.54</v>
      </c>
      <c r="R986">
        <v>0.65</v>
      </c>
      <c r="S986" s="45">
        <f t="shared" si="54"/>
        <v>0</v>
      </c>
      <c r="AO986">
        <v>0</v>
      </c>
      <c r="AP986">
        <v>0</v>
      </c>
      <c r="AS986">
        <v>0</v>
      </c>
      <c r="AT986">
        <v>0</v>
      </c>
      <c r="AU986">
        <v>100</v>
      </c>
      <c r="AV986">
        <v>100</v>
      </c>
      <c r="AW986">
        <v>0</v>
      </c>
      <c r="AX986">
        <v>0</v>
      </c>
      <c r="AY986">
        <v>0</v>
      </c>
      <c r="BB986">
        <v>0</v>
      </c>
      <c r="BC986">
        <v>0</v>
      </c>
      <c r="BD986">
        <v>0</v>
      </c>
    </row>
    <row r="987" spans="1:56" hidden="1">
      <c r="A987">
        <v>4196</v>
      </c>
      <c r="B987" t="s">
        <v>2132</v>
      </c>
      <c r="C987" t="s">
        <v>1660</v>
      </c>
      <c r="D987" s="87" t="s">
        <v>960</v>
      </c>
      <c r="F987">
        <v>1</v>
      </c>
      <c r="G987">
        <v>0</v>
      </c>
      <c r="H987"/>
      <c r="I987"/>
      <c r="K987">
        <v>1</v>
      </c>
      <c r="L987" s="78">
        <f>VLOOKUP(A987,Feuil2!$A$2:$BN$2000,66,FALSE)</f>
        <v>0</v>
      </c>
      <c r="M987">
        <v>0</v>
      </c>
      <c r="N987">
        <f t="shared" si="53"/>
        <v>0</v>
      </c>
      <c r="P987">
        <v>0</v>
      </c>
      <c r="R987">
        <v>0</v>
      </c>
      <c r="S987" s="45">
        <f t="shared" si="54"/>
        <v>0</v>
      </c>
      <c r="AO987">
        <v>0</v>
      </c>
      <c r="AP987">
        <v>0</v>
      </c>
      <c r="AS987">
        <v>0</v>
      </c>
      <c r="AT987">
        <v>0</v>
      </c>
      <c r="AU987">
        <v>100</v>
      </c>
      <c r="AV987">
        <v>100</v>
      </c>
      <c r="AW987">
        <v>0</v>
      </c>
      <c r="AX987">
        <v>0</v>
      </c>
      <c r="AY987">
        <v>0</v>
      </c>
      <c r="BB987">
        <v>0</v>
      </c>
      <c r="BC987">
        <v>0</v>
      </c>
      <c r="BD987">
        <v>0</v>
      </c>
    </row>
    <row r="988" spans="1:56" hidden="1">
      <c r="A988">
        <v>3127143202</v>
      </c>
      <c r="B988" t="s">
        <v>2261</v>
      </c>
      <c r="C988" t="s">
        <v>1660</v>
      </c>
      <c r="D988" s="87" t="s">
        <v>960</v>
      </c>
      <c r="E988" t="s">
        <v>2262</v>
      </c>
      <c r="F988">
        <v>500</v>
      </c>
      <c r="G988">
        <v>4.1000000000000002E-2</v>
      </c>
      <c r="H988"/>
      <c r="I988"/>
      <c r="L988" s="78">
        <f>VLOOKUP(A988,Feuil2!$A$2:$BN$2000,66,FALSE)</f>
        <v>1.75</v>
      </c>
      <c r="M988">
        <v>845.41062799999997</v>
      </c>
      <c r="N988">
        <f t="shared" si="53"/>
        <v>-843.66062799999997</v>
      </c>
      <c r="P988">
        <v>7.0000000000000007E-2</v>
      </c>
      <c r="R988">
        <v>0.08</v>
      </c>
      <c r="S988" s="45">
        <f t="shared" si="54"/>
        <v>0</v>
      </c>
      <c r="AO988">
        <v>0</v>
      </c>
      <c r="AP988">
        <v>0</v>
      </c>
      <c r="AS988">
        <v>0</v>
      </c>
      <c r="AT988">
        <v>0</v>
      </c>
      <c r="AU988">
        <v>100</v>
      </c>
      <c r="AV988">
        <v>100</v>
      </c>
      <c r="AW988">
        <v>0</v>
      </c>
      <c r="AX988">
        <v>0</v>
      </c>
      <c r="AY988">
        <v>0</v>
      </c>
      <c r="BB988">
        <v>0</v>
      </c>
      <c r="BC988">
        <v>0</v>
      </c>
      <c r="BD988">
        <v>0</v>
      </c>
    </row>
    <row r="989" spans="1:56" hidden="1">
      <c r="A989">
        <v>3220601208</v>
      </c>
      <c r="B989" t="s">
        <v>2263</v>
      </c>
      <c r="C989" t="s">
        <v>1660</v>
      </c>
      <c r="D989" s="87" t="s">
        <v>960</v>
      </c>
      <c r="F989">
        <v>1</v>
      </c>
      <c r="G989">
        <v>0</v>
      </c>
      <c r="H989"/>
      <c r="I989"/>
      <c r="L989" s="78">
        <f>VLOOKUP(A989,Feuil2!$A$2:$BN$2000,66,FALSE)</f>
        <v>0</v>
      </c>
      <c r="M989">
        <v>0</v>
      </c>
      <c r="N989">
        <f t="shared" si="53"/>
        <v>0</v>
      </c>
      <c r="P989">
        <v>0</v>
      </c>
      <c r="R989">
        <v>0</v>
      </c>
      <c r="S989" s="45">
        <f t="shared" si="54"/>
        <v>0</v>
      </c>
      <c r="AO989">
        <v>0</v>
      </c>
      <c r="AP989">
        <v>0</v>
      </c>
      <c r="AS989">
        <v>0</v>
      </c>
      <c r="AT989">
        <v>0</v>
      </c>
      <c r="AU989">
        <v>100</v>
      </c>
      <c r="AV989">
        <v>100</v>
      </c>
      <c r="AW989">
        <v>0</v>
      </c>
      <c r="AX989">
        <v>0</v>
      </c>
      <c r="AY989">
        <v>0</v>
      </c>
      <c r="BB989">
        <v>0</v>
      </c>
      <c r="BC989">
        <v>0</v>
      </c>
      <c r="BD989">
        <v>0</v>
      </c>
    </row>
    <row r="990" spans="1:56" hidden="1">
      <c r="A990" t="s">
        <v>2388</v>
      </c>
      <c r="B990" t="s">
        <v>2389</v>
      </c>
      <c r="C990" t="s">
        <v>1660</v>
      </c>
      <c r="D990" s="87" t="s">
        <v>960</v>
      </c>
      <c r="E990" t="s">
        <v>2269</v>
      </c>
      <c r="F990">
        <v>200</v>
      </c>
      <c r="G990">
        <v>5.0000000000000001E-3</v>
      </c>
      <c r="H990"/>
      <c r="I990"/>
      <c r="L990" s="78">
        <f>VLOOKUP(A990,Feuil2!$A$2:$BN$2000,66,FALSE)</f>
        <v>0</v>
      </c>
      <c r="M990">
        <v>0</v>
      </c>
      <c r="N990">
        <f t="shared" si="53"/>
        <v>0</v>
      </c>
      <c r="P990">
        <v>0</v>
      </c>
      <c r="R990">
        <v>0</v>
      </c>
      <c r="S990" s="45">
        <f t="shared" si="54"/>
        <v>0</v>
      </c>
      <c r="AO990">
        <v>0</v>
      </c>
      <c r="AP990">
        <v>0</v>
      </c>
      <c r="AS990">
        <v>0</v>
      </c>
      <c r="AT990">
        <v>0</v>
      </c>
      <c r="AU990">
        <v>100</v>
      </c>
      <c r="AV990">
        <v>100</v>
      </c>
      <c r="AW990">
        <v>0</v>
      </c>
      <c r="AX990">
        <v>0</v>
      </c>
      <c r="AY990">
        <v>0</v>
      </c>
      <c r="BB990">
        <v>0</v>
      </c>
      <c r="BC990">
        <v>0</v>
      </c>
      <c r="BD990">
        <v>0</v>
      </c>
    </row>
    <row r="991" spans="1:56" hidden="1">
      <c r="A991" t="s">
        <v>2428</v>
      </c>
      <c r="B991" t="s">
        <v>2429</v>
      </c>
      <c r="C991" t="s">
        <v>1660</v>
      </c>
      <c r="D991" s="87" t="s">
        <v>960</v>
      </c>
      <c r="F991">
        <v>1</v>
      </c>
      <c r="G991">
        <v>0</v>
      </c>
      <c r="H991"/>
      <c r="I991"/>
      <c r="L991" s="78">
        <f>VLOOKUP(A991,Feuil2!$A$2:$BN$2000,66,FALSE)</f>
        <v>0</v>
      </c>
      <c r="M991">
        <v>0</v>
      </c>
      <c r="N991">
        <f t="shared" si="53"/>
        <v>0</v>
      </c>
      <c r="P991">
        <v>0</v>
      </c>
      <c r="R991">
        <v>0</v>
      </c>
      <c r="S991" s="45">
        <f t="shared" si="54"/>
        <v>0</v>
      </c>
      <c r="AO991">
        <v>0</v>
      </c>
      <c r="AP991">
        <v>0</v>
      </c>
      <c r="AS991">
        <v>0</v>
      </c>
      <c r="AT991">
        <v>0</v>
      </c>
      <c r="AU991">
        <v>100</v>
      </c>
      <c r="AV991">
        <v>100</v>
      </c>
      <c r="AW991">
        <v>0</v>
      </c>
      <c r="AX991">
        <v>0</v>
      </c>
      <c r="AY991">
        <v>0</v>
      </c>
      <c r="BB991">
        <v>0</v>
      </c>
      <c r="BC991">
        <v>0</v>
      </c>
      <c r="BD991">
        <v>0</v>
      </c>
    </row>
    <row r="992" spans="1:56" hidden="1">
      <c r="A992" t="s">
        <v>971</v>
      </c>
      <c r="B992" t="s">
        <v>972</v>
      </c>
      <c r="D992" s="87" t="s">
        <v>960</v>
      </c>
      <c r="F992">
        <v>0</v>
      </c>
      <c r="G992">
        <v>0</v>
      </c>
      <c r="H992"/>
      <c r="I992"/>
      <c r="K992">
        <v>1</v>
      </c>
      <c r="L992" s="78">
        <f>VLOOKUP(A992,Feuil2!$A$2:$BN$2000,66,FALSE)</f>
        <v>0</v>
      </c>
      <c r="M992">
        <v>0</v>
      </c>
      <c r="N992">
        <f t="shared" si="53"/>
        <v>0</v>
      </c>
      <c r="P992">
        <v>0</v>
      </c>
      <c r="R992">
        <v>0</v>
      </c>
      <c r="S992" s="45">
        <f t="shared" si="54"/>
        <v>0</v>
      </c>
      <c r="V992">
        <v>1</v>
      </c>
      <c r="W992">
        <v>1</v>
      </c>
      <c r="X992">
        <v>1</v>
      </c>
      <c r="Y992">
        <v>1</v>
      </c>
      <c r="AO992">
        <v>0</v>
      </c>
      <c r="AP992">
        <v>0</v>
      </c>
      <c r="AS992">
        <v>0</v>
      </c>
      <c r="AT992">
        <v>0</v>
      </c>
      <c r="AU992">
        <v>100</v>
      </c>
      <c r="AV992">
        <v>100</v>
      </c>
      <c r="AW992">
        <v>0</v>
      </c>
      <c r="AX992">
        <v>0</v>
      </c>
      <c r="AY992">
        <v>0</v>
      </c>
      <c r="BB992">
        <v>0</v>
      </c>
      <c r="BC992">
        <v>0</v>
      </c>
      <c r="BD992">
        <v>0</v>
      </c>
    </row>
    <row r="993" spans="1:56" hidden="1">
      <c r="A993" t="s">
        <v>1148</v>
      </c>
      <c r="B993" t="s">
        <v>1149</v>
      </c>
      <c r="D993" s="87" t="s">
        <v>960</v>
      </c>
      <c r="F993">
        <v>0</v>
      </c>
      <c r="G993">
        <v>0</v>
      </c>
      <c r="H993"/>
      <c r="I993"/>
      <c r="K993">
        <v>1</v>
      </c>
      <c r="L993" s="78">
        <f>VLOOKUP(A993,Feuil2!$A$2:$BN$2000,66,FALSE)</f>
        <v>0</v>
      </c>
      <c r="M993">
        <v>0</v>
      </c>
      <c r="N993">
        <f t="shared" si="53"/>
        <v>0</v>
      </c>
      <c r="P993">
        <v>0</v>
      </c>
      <c r="R993">
        <v>0</v>
      </c>
      <c r="S993" s="45">
        <f t="shared" si="54"/>
        <v>0</v>
      </c>
      <c r="U993">
        <v>1</v>
      </c>
      <c r="V993">
        <v>1</v>
      </c>
      <c r="W993">
        <v>1</v>
      </c>
      <c r="AO993">
        <v>0</v>
      </c>
      <c r="AP993">
        <v>0</v>
      </c>
      <c r="AS993">
        <v>0</v>
      </c>
      <c r="AT993">
        <v>0</v>
      </c>
      <c r="AU993">
        <v>100</v>
      </c>
      <c r="AV993">
        <v>100</v>
      </c>
      <c r="AW993">
        <v>0</v>
      </c>
      <c r="AX993">
        <v>0</v>
      </c>
      <c r="AY993">
        <v>0</v>
      </c>
      <c r="BB993">
        <v>0</v>
      </c>
      <c r="BC993">
        <v>0</v>
      </c>
      <c r="BD993">
        <v>0</v>
      </c>
    </row>
    <row r="994" spans="1:56" hidden="1">
      <c r="A994" t="s">
        <v>1211</v>
      </c>
      <c r="B994" t="s">
        <v>1212</v>
      </c>
      <c r="D994" s="87" t="s">
        <v>960</v>
      </c>
      <c r="F994">
        <v>0</v>
      </c>
      <c r="G994">
        <v>0</v>
      </c>
      <c r="H994"/>
      <c r="I994"/>
      <c r="K994">
        <v>1</v>
      </c>
      <c r="L994" s="78">
        <f>VLOOKUP(A994,Feuil2!$A$2:$BN$2000,66,FALSE)</f>
        <v>0</v>
      </c>
      <c r="M994">
        <v>0</v>
      </c>
      <c r="N994">
        <f t="shared" si="53"/>
        <v>0</v>
      </c>
      <c r="P994">
        <v>0</v>
      </c>
      <c r="R994">
        <v>0</v>
      </c>
      <c r="S994" s="45">
        <f t="shared" si="54"/>
        <v>0</v>
      </c>
      <c r="V994">
        <v>1</v>
      </c>
      <c r="W994">
        <v>1</v>
      </c>
      <c r="AO994">
        <v>0</v>
      </c>
      <c r="AP994">
        <v>0</v>
      </c>
      <c r="AS994">
        <v>0</v>
      </c>
      <c r="AT994">
        <v>0</v>
      </c>
      <c r="AU994">
        <v>100</v>
      </c>
      <c r="AV994">
        <v>100</v>
      </c>
      <c r="AW994">
        <v>0</v>
      </c>
      <c r="AX994">
        <v>0</v>
      </c>
      <c r="AY994">
        <v>0</v>
      </c>
      <c r="BB994">
        <v>0</v>
      </c>
      <c r="BC994">
        <v>0</v>
      </c>
      <c r="BD994">
        <v>0</v>
      </c>
    </row>
    <row r="995" spans="1:56" hidden="1">
      <c r="A995" t="s">
        <v>1213</v>
      </c>
      <c r="B995" t="s">
        <v>1214</v>
      </c>
      <c r="D995" s="87" t="s">
        <v>960</v>
      </c>
      <c r="F995">
        <v>0</v>
      </c>
      <c r="G995">
        <v>0</v>
      </c>
      <c r="H995"/>
      <c r="I995"/>
      <c r="K995">
        <v>1</v>
      </c>
      <c r="L995" s="78">
        <f>VLOOKUP(A995,Feuil2!$A$2:$BN$2000,66,FALSE)</f>
        <v>0</v>
      </c>
      <c r="M995">
        <v>0</v>
      </c>
      <c r="N995">
        <f t="shared" si="53"/>
        <v>0</v>
      </c>
      <c r="P995">
        <v>0</v>
      </c>
      <c r="R995">
        <v>0</v>
      </c>
      <c r="S995" s="45">
        <f t="shared" si="54"/>
        <v>0</v>
      </c>
      <c r="V995">
        <v>1</v>
      </c>
      <c r="W995">
        <v>1</v>
      </c>
      <c r="AO995">
        <v>0</v>
      </c>
      <c r="AP995">
        <v>0</v>
      </c>
      <c r="AS995">
        <v>0</v>
      </c>
      <c r="AT995">
        <v>0</v>
      </c>
      <c r="AU995">
        <v>100</v>
      </c>
      <c r="AV995">
        <v>100</v>
      </c>
      <c r="AW995">
        <v>0</v>
      </c>
      <c r="AX995">
        <v>0</v>
      </c>
      <c r="AY995">
        <v>0</v>
      </c>
      <c r="BB995">
        <v>0</v>
      </c>
      <c r="BC995">
        <v>0</v>
      </c>
      <c r="BD995">
        <v>0</v>
      </c>
    </row>
    <row r="996" spans="1:56" hidden="1">
      <c r="A996" t="s">
        <v>1436</v>
      </c>
      <c r="B996" t="s">
        <v>1437</v>
      </c>
      <c r="D996" s="87" t="s">
        <v>960</v>
      </c>
      <c r="F996">
        <v>0</v>
      </c>
      <c r="G996">
        <v>0</v>
      </c>
      <c r="H996"/>
      <c r="I996"/>
      <c r="K996">
        <v>1</v>
      </c>
      <c r="L996" s="78">
        <f>VLOOKUP(A996,Feuil2!$A$2:$BN$2000,66,FALSE)</f>
        <v>0</v>
      </c>
      <c r="M996">
        <v>0</v>
      </c>
      <c r="N996">
        <f t="shared" si="53"/>
        <v>0</v>
      </c>
      <c r="P996">
        <v>0</v>
      </c>
      <c r="R996">
        <v>0</v>
      </c>
      <c r="S996" s="45">
        <f t="shared" si="54"/>
        <v>0</v>
      </c>
      <c r="V996">
        <v>1</v>
      </c>
      <c r="W996">
        <v>1</v>
      </c>
      <c r="X996">
        <v>1</v>
      </c>
      <c r="Y996">
        <v>1</v>
      </c>
      <c r="AO996">
        <v>0</v>
      </c>
      <c r="AP996">
        <v>0</v>
      </c>
      <c r="AS996">
        <v>0</v>
      </c>
      <c r="AT996">
        <v>0</v>
      </c>
      <c r="AU996">
        <v>100</v>
      </c>
      <c r="AV996">
        <v>100</v>
      </c>
      <c r="AW996">
        <v>0</v>
      </c>
      <c r="AX996">
        <v>0</v>
      </c>
      <c r="AY996">
        <v>0</v>
      </c>
      <c r="BB996">
        <v>0</v>
      </c>
      <c r="BC996">
        <v>0</v>
      </c>
      <c r="BD996">
        <v>0</v>
      </c>
    </row>
    <row r="997" spans="1:56" hidden="1">
      <c r="A997" t="s">
        <v>1451</v>
      </c>
      <c r="B997" t="s">
        <v>1452</v>
      </c>
      <c r="D997" s="87" t="s">
        <v>960</v>
      </c>
      <c r="F997">
        <v>0</v>
      </c>
      <c r="G997">
        <v>0</v>
      </c>
      <c r="H997"/>
      <c r="I997"/>
      <c r="K997">
        <v>1</v>
      </c>
      <c r="L997" s="78">
        <f>VLOOKUP(A997,Feuil2!$A$2:$BN$2000,66,FALSE)</f>
        <v>0</v>
      </c>
      <c r="M997">
        <v>0</v>
      </c>
      <c r="N997">
        <f t="shared" si="53"/>
        <v>0</v>
      </c>
      <c r="P997">
        <v>0</v>
      </c>
      <c r="R997">
        <v>0</v>
      </c>
      <c r="S997" s="45">
        <f t="shared" si="54"/>
        <v>0</v>
      </c>
      <c r="V997">
        <v>1</v>
      </c>
      <c r="W997">
        <v>1</v>
      </c>
      <c r="AO997">
        <v>0</v>
      </c>
      <c r="AP997">
        <v>0</v>
      </c>
      <c r="AS997">
        <v>0</v>
      </c>
      <c r="AT997">
        <v>0</v>
      </c>
      <c r="AU997">
        <v>100</v>
      </c>
      <c r="AV997">
        <v>100</v>
      </c>
      <c r="AW997">
        <v>0</v>
      </c>
      <c r="AX997">
        <v>0</v>
      </c>
      <c r="AY997">
        <v>0</v>
      </c>
      <c r="BB997">
        <v>0</v>
      </c>
      <c r="BC997">
        <v>0</v>
      </c>
      <c r="BD997">
        <v>0</v>
      </c>
    </row>
    <row r="998" spans="1:56" hidden="1">
      <c r="A998" t="s">
        <v>1463</v>
      </c>
      <c r="B998" t="s">
        <v>1464</v>
      </c>
      <c r="D998" s="87" t="s">
        <v>960</v>
      </c>
      <c r="F998">
        <v>0</v>
      </c>
      <c r="G998">
        <v>0</v>
      </c>
      <c r="H998"/>
      <c r="I998"/>
      <c r="K998">
        <v>1</v>
      </c>
      <c r="L998" s="78">
        <f>VLOOKUP(A998,Feuil2!$A$2:$BN$2000,66,FALSE)</f>
        <v>0</v>
      </c>
      <c r="M998">
        <v>0</v>
      </c>
      <c r="N998">
        <f t="shared" si="53"/>
        <v>0</v>
      </c>
      <c r="P998">
        <v>564.32000000000005</v>
      </c>
      <c r="R998">
        <v>677.18</v>
      </c>
      <c r="S998" s="45">
        <f t="shared" si="54"/>
        <v>0</v>
      </c>
      <c r="AO998">
        <v>0</v>
      </c>
      <c r="AP998">
        <v>0</v>
      </c>
      <c r="AS998">
        <v>0</v>
      </c>
      <c r="AT998">
        <v>0</v>
      </c>
      <c r="AU998">
        <v>100</v>
      </c>
      <c r="AV998">
        <v>100</v>
      </c>
      <c r="AW998">
        <v>0</v>
      </c>
      <c r="AX998">
        <v>0</v>
      </c>
      <c r="AY998">
        <v>0</v>
      </c>
      <c r="BB998">
        <v>0</v>
      </c>
      <c r="BC998">
        <v>0</v>
      </c>
      <c r="BD998">
        <v>0</v>
      </c>
    </row>
    <row r="999" spans="1:56" hidden="1">
      <c r="A999" t="s">
        <v>1465</v>
      </c>
      <c r="B999" t="s">
        <v>1466</v>
      </c>
      <c r="D999" s="87" t="s">
        <v>960</v>
      </c>
      <c r="F999">
        <v>0</v>
      </c>
      <c r="G999">
        <v>0</v>
      </c>
      <c r="H999"/>
      <c r="I999"/>
      <c r="K999">
        <v>1</v>
      </c>
      <c r="L999" s="78">
        <f>VLOOKUP(A999,Feuil2!$A$2:$BN$2000,66,FALSE)</f>
        <v>0</v>
      </c>
      <c r="M999">
        <v>0</v>
      </c>
      <c r="N999">
        <f t="shared" si="53"/>
        <v>0</v>
      </c>
      <c r="P999">
        <v>0</v>
      </c>
      <c r="R999">
        <v>0</v>
      </c>
      <c r="S999" s="45">
        <f t="shared" si="54"/>
        <v>0</v>
      </c>
      <c r="V999">
        <v>1</v>
      </c>
      <c r="W999">
        <v>1</v>
      </c>
      <c r="AO999">
        <v>0</v>
      </c>
      <c r="AP999">
        <v>0</v>
      </c>
      <c r="AS999">
        <v>0</v>
      </c>
      <c r="AT999">
        <v>0</v>
      </c>
      <c r="AU999">
        <v>100</v>
      </c>
      <c r="AV999">
        <v>100</v>
      </c>
      <c r="AW999">
        <v>0</v>
      </c>
      <c r="AX999">
        <v>0</v>
      </c>
      <c r="AY999">
        <v>0</v>
      </c>
      <c r="BB999">
        <v>0</v>
      </c>
      <c r="BC999">
        <v>0</v>
      </c>
      <c r="BD999">
        <v>0</v>
      </c>
    </row>
    <row r="1000" spans="1:56" hidden="1">
      <c r="A1000" t="s">
        <v>1554</v>
      </c>
      <c r="B1000" t="s">
        <v>1555</v>
      </c>
      <c r="D1000" s="87" t="s">
        <v>960</v>
      </c>
      <c r="F1000">
        <v>0</v>
      </c>
      <c r="G1000">
        <v>0</v>
      </c>
      <c r="H1000"/>
      <c r="I1000"/>
      <c r="K1000">
        <v>1</v>
      </c>
      <c r="L1000" s="78">
        <f>VLOOKUP(A1000,Feuil2!$A$2:$BN$2000,66,FALSE)</f>
        <v>0</v>
      </c>
      <c r="M1000">
        <v>0</v>
      </c>
      <c r="N1000">
        <f t="shared" si="53"/>
        <v>0</v>
      </c>
      <c r="P1000">
        <v>0</v>
      </c>
      <c r="R1000">
        <v>0</v>
      </c>
      <c r="S1000" s="45">
        <f t="shared" si="54"/>
        <v>0</v>
      </c>
      <c r="V1000">
        <v>1</v>
      </c>
      <c r="W1000">
        <v>1</v>
      </c>
      <c r="X1000">
        <v>1</v>
      </c>
      <c r="Y1000">
        <v>1</v>
      </c>
      <c r="AG1000">
        <v>255</v>
      </c>
      <c r="AO1000">
        <v>0</v>
      </c>
      <c r="AP1000">
        <v>0</v>
      </c>
      <c r="AS1000">
        <v>0</v>
      </c>
      <c r="AT1000">
        <v>0</v>
      </c>
      <c r="AU1000">
        <v>100</v>
      </c>
      <c r="AV1000">
        <v>100</v>
      </c>
      <c r="AW1000">
        <v>0</v>
      </c>
      <c r="AX1000">
        <v>0</v>
      </c>
      <c r="AY1000">
        <v>0</v>
      </c>
      <c r="BB1000">
        <v>0</v>
      </c>
      <c r="BC1000">
        <v>0</v>
      </c>
      <c r="BD1000">
        <v>0</v>
      </c>
    </row>
    <row r="1001" spans="1:56" hidden="1">
      <c r="A1001" t="s">
        <v>1556</v>
      </c>
      <c r="B1001" t="s">
        <v>1557</v>
      </c>
      <c r="D1001" s="87" t="s">
        <v>960</v>
      </c>
      <c r="F1001">
        <v>0</v>
      </c>
      <c r="G1001">
        <v>0</v>
      </c>
      <c r="H1001"/>
      <c r="I1001"/>
      <c r="K1001">
        <v>1</v>
      </c>
      <c r="L1001" s="78">
        <f>VLOOKUP(A1001,Feuil2!$A$2:$BN$2000,66,FALSE)</f>
        <v>0</v>
      </c>
      <c r="M1001">
        <v>0</v>
      </c>
      <c r="N1001">
        <f t="shared" si="53"/>
        <v>0</v>
      </c>
      <c r="P1001">
        <v>0</v>
      </c>
      <c r="R1001">
        <v>0</v>
      </c>
      <c r="S1001" s="45">
        <f t="shared" si="54"/>
        <v>0</v>
      </c>
      <c r="V1001">
        <v>1</v>
      </c>
      <c r="W1001">
        <v>1</v>
      </c>
      <c r="X1001">
        <v>1</v>
      </c>
      <c r="Y1001">
        <v>1</v>
      </c>
      <c r="AG1001">
        <v>216</v>
      </c>
      <c r="AO1001">
        <v>0</v>
      </c>
      <c r="AP1001">
        <v>0</v>
      </c>
      <c r="AS1001">
        <v>0</v>
      </c>
      <c r="AT1001">
        <v>0</v>
      </c>
      <c r="AU1001">
        <v>100</v>
      </c>
      <c r="AV1001">
        <v>100</v>
      </c>
      <c r="AW1001">
        <v>0</v>
      </c>
      <c r="AX1001">
        <v>0</v>
      </c>
      <c r="AY1001">
        <v>0</v>
      </c>
      <c r="BB1001">
        <v>0</v>
      </c>
      <c r="BC1001">
        <v>0</v>
      </c>
      <c r="BD1001">
        <v>0</v>
      </c>
    </row>
    <row r="1002" spans="1:56" hidden="1">
      <c r="A1002" t="s">
        <v>1558</v>
      </c>
      <c r="B1002" t="s">
        <v>1559</v>
      </c>
      <c r="D1002" s="87" t="s">
        <v>960</v>
      </c>
      <c r="F1002">
        <v>0</v>
      </c>
      <c r="G1002">
        <v>0</v>
      </c>
      <c r="H1002"/>
      <c r="I1002"/>
      <c r="K1002">
        <v>1</v>
      </c>
      <c r="L1002" s="78">
        <f>VLOOKUP(A1002,Feuil2!$A$2:$BN$2000,66,FALSE)</f>
        <v>0</v>
      </c>
      <c r="M1002">
        <v>0</v>
      </c>
      <c r="N1002">
        <f t="shared" si="53"/>
        <v>0</v>
      </c>
      <c r="P1002">
        <v>0</v>
      </c>
      <c r="R1002">
        <v>0</v>
      </c>
      <c r="S1002" s="45">
        <f t="shared" si="54"/>
        <v>0</v>
      </c>
      <c r="V1002">
        <v>1</v>
      </c>
      <c r="W1002">
        <v>1</v>
      </c>
      <c r="AO1002">
        <v>0</v>
      </c>
      <c r="AP1002">
        <v>0</v>
      </c>
      <c r="AS1002">
        <v>0</v>
      </c>
      <c r="AT1002">
        <v>0</v>
      </c>
      <c r="AU1002">
        <v>100</v>
      </c>
      <c r="AV1002">
        <v>100</v>
      </c>
      <c r="AW1002">
        <v>0</v>
      </c>
      <c r="AX1002">
        <v>0</v>
      </c>
      <c r="AY1002">
        <v>0</v>
      </c>
      <c r="BB1002">
        <v>0</v>
      </c>
      <c r="BC1002">
        <v>0</v>
      </c>
      <c r="BD1002">
        <v>0</v>
      </c>
    </row>
    <row r="1003" spans="1:56" hidden="1">
      <c r="A1003" t="s">
        <v>1560</v>
      </c>
      <c r="B1003" t="s">
        <v>1561</v>
      </c>
      <c r="D1003" s="87" t="s">
        <v>960</v>
      </c>
      <c r="F1003">
        <v>0</v>
      </c>
      <c r="G1003">
        <v>0</v>
      </c>
      <c r="H1003"/>
      <c r="I1003"/>
      <c r="K1003">
        <v>1</v>
      </c>
      <c r="L1003" s="78">
        <f>VLOOKUP(A1003,Feuil2!$A$2:$BN$2000,66,FALSE)</f>
        <v>0</v>
      </c>
      <c r="M1003">
        <v>0</v>
      </c>
      <c r="N1003">
        <f t="shared" si="53"/>
        <v>0</v>
      </c>
      <c r="P1003">
        <v>0</v>
      </c>
      <c r="R1003">
        <v>0</v>
      </c>
      <c r="S1003" s="45">
        <f t="shared" si="54"/>
        <v>0</v>
      </c>
      <c r="V1003">
        <v>1</v>
      </c>
      <c r="W1003">
        <v>1</v>
      </c>
      <c r="X1003">
        <v>1</v>
      </c>
      <c r="Y1003">
        <v>1</v>
      </c>
      <c r="AG1003">
        <v>217</v>
      </c>
      <c r="AO1003">
        <v>0</v>
      </c>
      <c r="AP1003">
        <v>0</v>
      </c>
      <c r="AS1003">
        <v>0</v>
      </c>
      <c r="AT1003">
        <v>0</v>
      </c>
      <c r="AU1003">
        <v>100</v>
      </c>
      <c r="AV1003">
        <v>100</v>
      </c>
      <c r="AW1003">
        <v>0</v>
      </c>
      <c r="AX1003">
        <v>0</v>
      </c>
      <c r="AY1003">
        <v>0</v>
      </c>
      <c r="BB1003">
        <v>0</v>
      </c>
      <c r="BC1003">
        <v>0</v>
      </c>
      <c r="BD1003">
        <v>0</v>
      </c>
    </row>
    <row r="1004" spans="1:56" hidden="1">
      <c r="A1004" t="s">
        <v>1562</v>
      </c>
      <c r="B1004" t="s">
        <v>1563</v>
      </c>
      <c r="D1004" s="87" t="s">
        <v>960</v>
      </c>
      <c r="F1004">
        <v>0</v>
      </c>
      <c r="G1004">
        <v>0</v>
      </c>
      <c r="H1004"/>
      <c r="I1004"/>
      <c r="K1004">
        <v>1</v>
      </c>
      <c r="L1004" s="78">
        <f>VLOOKUP(A1004,Feuil2!$A$2:$BN$2000,66,FALSE)</f>
        <v>0</v>
      </c>
      <c r="M1004">
        <v>0</v>
      </c>
      <c r="N1004">
        <f t="shared" si="53"/>
        <v>0</v>
      </c>
      <c r="P1004">
        <v>0</v>
      </c>
      <c r="R1004">
        <v>0</v>
      </c>
      <c r="S1004" s="45">
        <f t="shared" si="54"/>
        <v>0</v>
      </c>
      <c r="V1004">
        <v>1</v>
      </c>
      <c r="W1004">
        <v>1</v>
      </c>
      <c r="X1004">
        <v>1</v>
      </c>
      <c r="Y1004">
        <v>1</v>
      </c>
      <c r="AG1004">
        <v>218</v>
      </c>
      <c r="AO1004">
        <v>0</v>
      </c>
      <c r="AP1004">
        <v>0</v>
      </c>
      <c r="AS1004">
        <v>0</v>
      </c>
      <c r="AT1004">
        <v>0</v>
      </c>
      <c r="AU1004">
        <v>100</v>
      </c>
      <c r="AV1004">
        <v>100</v>
      </c>
      <c r="AW1004">
        <v>0</v>
      </c>
      <c r="AX1004">
        <v>0</v>
      </c>
      <c r="AY1004">
        <v>0</v>
      </c>
      <c r="BB1004">
        <v>0</v>
      </c>
      <c r="BC1004">
        <v>0</v>
      </c>
      <c r="BD1004">
        <v>0</v>
      </c>
    </row>
    <row r="1005" spans="1:56" hidden="1">
      <c r="A1005" t="s">
        <v>1564</v>
      </c>
      <c r="B1005" t="s">
        <v>1565</v>
      </c>
      <c r="D1005" s="87" t="s">
        <v>960</v>
      </c>
      <c r="F1005">
        <v>0</v>
      </c>
      <c r="G1005">
        <v>0</v>
      </c>
      <c r="H1005"/>
      <c r="I1005"/>
      <c r="K1005">
        <v>1</v>
      </c>
      <c r="L1005" s="78">
        <f>VLOOKUP(A1005,Feuil2!$A$2:$BN$2000,66,FALSE)</f>
        <v>0</v>
      </c>
      <c r="M1005">
        <v>0</v>
      </c>
      <c r="N1005">
        <f t="shared" si="53"/>
        <v>0</v>
      </c>
      <c r="P1005">
        <v>0</v>
      </c>
      <c r="R1005">
        <v>0</v>
      </c>
      <c r="S1005" s="45">
        <f t="shared" si="54"/>
        <v>0</v>
      </c>
      <c r="V1005">
        <v>1</v>
      </c>
      <c r="W1005">
        <v>1</v>
      </c>
      <c r="X1005">
        <v>1</v>
      </c>
      <c r="Y1005">
        <v>1</v>
      </c>
      <c r="AG1005">
        <v>159</v>
      </c>
      <c r="AO1005">
        <v>0</v>
      </c>
      <c r="AP1005">
        <v>0</v>
      </c>
      <c r="AS1005">
        <v>0</v>
      </c>
      <c r="AT1005">
        <v>0</v>
      </c>
      <c r="AU1005">
        <v>100</v>
      </c>
      <c r="AV1005">
        <v>100</v>
      </c>
      <c r="AW1005">
        <v>0</v>
      </c>
      <c r="AX1005">
        <v>0</v>
      </c>
      <c r="AY1005">
        <v>0</v>
      </c>
      <c r="BB1005">
        <v>0</v>
      </c>
      <c r="BC1005">
        <v>0</v>
      </c>
      <c r="BD1005">
        <v>0</v>
      </c>
    </row>
    <row r="1006" spans="1:56" hidden="1">
      <c r="A1006" t="s">
        <v>1566</v>
      </c>
      <c r="B1006" t="s">
        <v>1567</v>
      </c>
      <c r="D1006" s="87" t="s">
        <v>960</v>
      </c>
      <c r="F1006">
        <v>0</v>
      </c>
      <c r="G1006">
        <v>0</v>
      </c>
      <c r="H1006"/>
      <c r="I1006"/>
      <c r="K1006">
        <v>1</v>
      </c>
      <c r="L1006" s="78">
        <f>VLOOKUP(A1006,Feuil2!$A$2:$BN$2000,66,FALSE)</f>
        <v>0</v>
      </c>
      <c r="M1006">
        <v>0</v>
      </c>
      <c r="N1006">
        <f t="shared" si="53"/>
        <v>0</v>
      </c>
      <c r="P1006">
        <v>0</v>
      </c>
      <c r="R1006">
        <v>0</v>
      </c>
      <c r="S1006" s="45">
        <f t="shared" si="54"/>
        <v>0</v>
      </c>
      <c r="V1006">
        <v>1</v>
      </c>
      <c r="W1006">
        <v>1</v>
      </c>
      <c r="X1006">
        <v>1</v>
      </c>
      <c r="Y1006">
        <v>1</v>
      </c>
      <c r="AG1006">
        <v>256</v>
      </c>
      <c r="AO1006">
        <v>0</v>
      </c>
      <c r="AP1006">
        <v>0</v>
      </c>
      <c r="AS1006">
        <v>0</v>
      </c>
      <c r="AT1006">
        <v>0</v>
      </c>
      <c r="AU1006">
        <v>100</v>
      </c>
      <c r="AV1006">
        <v>100</v>
      </c>
      <c r="AW1006">
        <v>0</v>
      </c>
      <c r="AX1006">
        <v>0</v>
      </c>
      <c r="AY1006">
        <v>0</v>
      </c>
      <c r="BB1006">
        <v>0</v>
      </c>
      <c r="BC1006">
        <v>0</v>
      </c>
      <c r="BD1006">
        <v>0</v>
      </c>
    </row>
    <row r="1007" spans="1:56" hidden="1">
      <c r="A1007" t="s">
        <v>1568</v>
      </c>
      <c r="B1007" t="s">
        <v>1569</v>
      </c>
      <c r="D1007" s="87" t="s">
        <v>960</v>
      </c>
      <c r="F1007">
        <v>0</v>
      </c>
      <c r="G1007">
        <v>0</v>
      </c>
      <c r="H1007"/>
      <c r="I1007"/>
      <c r="K1007">
        <v>1</v>
      </c>
      <c r="L1007" s="78">
        <f>VLOOKUP(A1007,Feuil2!$A$2:$BN$2000,66,FALSE)</f>
        <v>0</v>
      </c>
      <c r="M1007">
        <v>0</v>
      </c>
      <c r="N1007">
        <f t="shared" si="53"/>
        <v>0</v>
      </c>
      <c r="P1007">
        <v>0</v>
      </c>
      <c r="R1007">
        <v>0</v>
      </c>
      <c r="S1007" s="45">
        <f t="shared" si="54"/>
        <v>0</v>
      </c>
      <c r="V1007">
        <v>1</v>
      </c>
      <c r="W1007">
        <v>1</v>
      </c>
      <c r="X1007">
        <v>1</v>
      </c>
      <c r="Y1007">
        <v>1</v>
      </c>
      <c r="AG1007">
        <v>257</v>
      </c>
      <c r="AO1007">
        <v>0</v>
      </c>
      <c r="AP1007">
        <v>0</v>
      </c>
      <c r="AS1007">
        <v>0</v>
      </c>
      <c r="AT1007">
        <v>0</v>
      </c>
      <c r="AU1007">
        <v>100</v>
      </c>
      <c r="AV1007">
        <v>100</v>
      </c>
      <c r="AW1007">
        <v>0</v>
      </c>
      <c r="AX1007">
        <v>0</v>
      </c>
      <c r="AY1007">
        <v>0</v>
      </c>
      <c r="BB1007">
        <v>0</v>
      </c>
      <c r="BC1007">
        <v>0</v>
      </c>
      <c r="BD1007">
        <v>0</v>
      </c>
    </row>
    <row r="1008" spans="1:56" hidden="1">
      <c r="A1008" t="s">
        <v>1570</v>
      </c>
      <c r="B1008" t="s">
        <v>1571</v>
      </c>
      <c r="D1008" s="87" t="s">
        <v>960</v>
      </c>
      <c r="F1008">
        <v>0</v>
      </c>
      <c r="G1008">
        <v>0</v>
      </c>
      <c r="H1008"/>
      <c r="I1008"/>
      <c r="K1008">
        <v>1</v>
      </c>
      <c r="L1008" s="78">
        <f>VLOOKUP(A1008,Feuil2!$A$2:$BN$2000,66,FALSE)</f>
        <v>0</v>
      </c>
      <c r="M1008">
        <v>0</v>
      </c>
      <c r="N1008">
        <f t="shared" si="53"/>
        <v>0</v>
      </c>
      <c r="P1008">
        <v>0</v>
      </c>
      <c r="R1008">
        <v>0</v>
      </c>
      <c r="S1008" s="45">
        <f t="shared" si="54"/>
        <v>0</v>
      </c>
      <c r="V1008">
        <v>1</v>
      </c>
      <c r="W1008">
        <v>1</v>
      </c>
      <c r="X1008">
        <v>1</v>
      </c>
      <c r="Y1008">
        <v>1</v>
      </c>
      <c r="AG1008">
        <v>258</v>
      </c>
      <c r="AO1008">
        <v>0</v>
      </c>
      <c r="AP1008">
        <v>0</v>
      </c>
      <c r="AS1008">
        <v>0</v>
      </c>
      <c r="AT1008">
        <v>0</v>
      </c>
      <c r="AU1008">
        <v>100</v>
      </c>
      <c r="AV1008">
        <v>100</v>
      </c>
      <c r="AW1008">
        <v>0</v>
      </c>
      <c r="AX1008">
        <v>0</v>
      </c>
      <c r="AY1008">
        <v>0</v>
      </c>
      <c r="BB1008">
        <v>0</v>
      </c>
      <c r="BC1008">
        <v>0</v>
      </c>
      <c r="BD1008">
        <v>0</v>
      </c>
    </row>
    <row r="1009" spans="1:56" hidden="1">
      <c r="A1009" t="s">
        <v>1583</v>
      </c>
      <c r="B1009" t="s">
        <v>1584</v>
      </c>
      <c r="D1009" s="87" t="s">
        <v>960</v>
      </c>
      <c r="F1009">
        <v>0</v>
      </c>
      <c r="G1009">
        <v>0</v>
      </c>
      <c r="H1009"/>
      <c r="I1009"/>
      <c r="K1009">
        <v>1</v>
      </c>
      <c r="L1009" s="78">
        <f>VLOOKUP(A1009,Feuil2!$A$2:$BN$2000,66,FALSE)</f>
        <v>0</v>
      </c>
      <c r="M1009">
        <v>0</v>
      </c>
      <c r="N1009">
        <f t="shared" si="53"/>
        <v>0</v>
      </c>
      <c r="P1009">
        <v>0</v>
      </c>
      <c r="R1009">
        <v>0</v>
      </c>
      <c r="S1009" s="45">
        <f t="shared" si="54"/>
        <v>0</v>
      </c>
      <c r="V1009">
        <v>1</v>
      </c>
      <c r="W1009">
        <v>1</v>
      </c>
      <c r="AO1009">
        <v>0</v>
      </c>
      <c r="AP1009">
        <v>0</v>
      </c>
      <c r="AS1009">
        <v>0</v>
      </c>
      <c r="AT1009">
        <v>0</v>
      </c>
      <c r="AU1009">
        <v>100</v>
      </c>
      <c r="AV1009">
        <v>100</v>
      </c>
      <c r="AW1009">
        <v>0</v>
      </c>
      <c r="AX1009">
        <v>0</v>
      </c>
      <c r="AY1009">
        <v>0</v>
      </c>
      <c r="BB1009">
        <v>0</v>
      </c>
      <c r="BC1009">
        <v>0</v>
      </c>
      <c r="BD1009">
        <v>0</v>
      </c>
    </row>
    <row r="1010" spans="1:56" hidden="1">
      <c r="A1010" t="s">
        <v>1745</v>
      </c>
      <c r="B1010" t="s">
        <v>1746</v>
      </c>
      <c r="D1010" s="87" t="s">
        <v>960</v>
      </c>
      <c r="F1010">
        <v>0</v>
      </c>
      <c r="G1010">
        <v>0</v>
      </c>
      <c r="H1010"/>
      <c r="I1010"/>
      <c r="K1010">
        <v>1</v>
      </c>
      <c r="L1010" s="78">
        <f>VLOOKUP(A1010,Feuil2!$A$2:$BN$2000,66,FALSE)</f>
        <v>0</v>
      </c>
      <c r="M1010">
        <v>0.94099849999999996</v>
      </c>
      <c r="N1010">
        <f t="shared" si="53"/>
        <v>-0.94099849999999996</v>
      </c>
      <c r="P1010">
        <v>6.22</v>
      </c>
      <c r="R1010">
        <v>7.46</v>
      </c>
      <c r="S1010" s="45">
        <f t="shared" si="54"/>
        <v>0</v>
      </c>
      <c r="AO1010">
        <v>0</v>
      </c>
      <c r="AP1010">
        <v>0</v>
      </c>
      <c r="AS1010">
        <v>0</v>
      </c>
      <c r="AT1010">
        <v>0</v>
      </c>
      <c r="AU1010">
        <v>100</v>
      </c>
      <c r="AV1010">
        <v>100</v>
      </c>
      <c r="AW1010">
        <v>0</v>
      </c>
      <c r="AX1010">
        <v>0</v>
      </c>
      <c r="AY1010">
        <v>0</v>
      </c>
      <c r="BB1010">
        <v>0</v>
      </c>
      <c r="BC1010">
        <v>0</v>
      </c>
      <c r="BD1010">
        <v>0</v>
      </c>
    </row>
    <row r="1011" spans="1:56" hidden="1">
      <c r="A1011" t="s">
        <v>1747</v>
      </c>
      <c r="B1011" t="s">
        <v>1748</v>
      </c>
      <c r="D1011" s="87" t="s">
        <v>960</v>
      </c>
      <c r="F1011">
        <v>0</v>
      </c>
      <c r="G1011">
        <v>0</v>
      </c>
      <c r="H1011"/>
      <c r="I1011"/>
      <c r="K1011">
        <v>1</v>
      </c>
      <c r="L1011" s="78">
        <f>VLOOKUP(A1011,Feuil2!$A$2:$BN$2000,66,FALSE)</f>
        <v>0</v>
      </c>
      <c r="M1011">
        <v>8.3207299999999998E-2</v>
      </c>
      <c r="N1011">
        <f t="shared" si="53"/>
        <v>-8.3207299999999998E-2</v>
      </c>
      <c r="P1011">
        <v>0.55000000000000004</v>
      </c>
      <c r="R1011">
        <v>0.66</v>
      </c>
      <c r="S1011" s="45">
        <f t="shared" si="54"/>
        <v>0</v>
      </c>
      <c r="AO1011">
        <v>0</v>
      </c>
      <c r="AP1011">
        <v>0</v>
      </c>
      <c r="AS1011">
        <v>0</v>
      </c>
      <c r="AT1011">
        <v>0</v>
      </c>
      <c r="AU1011">
        <v>100</v>
      </c>
      <c r="AV1011">
        <v>100</v>
      </c>
      <c r="AW1011">
        <v>0</v>
      </c>
      <c r="AX1011">
        <v>0</v>
      </c>
      <c r="AY1011">
        <v>0</v>
      </c>
      <c r="BB1011">
        <v>0</v>
      </c>
      <c r="BC1011">
        <v>0</v>
      </c>
      <c r="BD1011">
        <v>0</v>
      </c>
    </row>
    <row r="1012" spans="1:56" hidden="1">
      <c r="A1012" t="s">
        <v>1749</v>
      </c>
      <c r="B1012" t="s">
        <v>1750</v>
      </c>
      <c r="D1012" s="87" t="s">
        <v>960</v>
      </c>
      <c r="F1012">
        <v>0</v>
      </c>
      <c r="G1012">
        <v>0</v>
      </c>
      <c r="H1012"/>
      <c r="I1012"/>
      <c r="K1012">
        <v>1</v>
      </c>
      <c r="L1012" s="78">
        <f>VLOOKUP(A1012,Feuil2!$A$2:$BN$2000,66,FALSE)</f>
        <v>0</v>
      </c>
      <c r="M1012">
        <v>627.22995460000004</v>
      </c>
      <c r="N1012">
        <f t="shared" si="53"/>
        <v>-627.22995460000004</v>
      </c>
      <c r="P1012" s="34">
        <v>4145.99</v>
      </c>
      <c r="R1012" s="34">
        <v>4975.1899999999996</v>
      </c>
      <c r="S1012" s="45">
        <f t="shared" si="54"/>
        <v>0</v>
      </c>
      <c r="AO1012">
        <v>0</v>
      </c>
      <c r="AP1012">
        <v>0</v>
      </c>
      <c r="AS1012">
        <v>0</v>
      </c>
      <c r="AT1012">
        <v>0</v>
      </c>
      <c r="AU1012">
        <v>100</v>
      </c>
      <c r="AV1012">
        <v>100</v>
      </c>
      <c r="AW1012">
        <v>0</v>
      </c>
      <c r="AX1012">
        <v>0</v>
      </c>
      <c r="AY1012">
        <v>0</v>
      </c>
      <c r="BB1012">
        <v>0</v>
      </c>
      <c r="BC1012">
        <v>0</v>
      </c>
      <c r="BD1012">
        <v>0</v>
      </c>
    </row>
    <row r="1013" spans="1:56" hidden="1">
      <c r="A1013" t="s">
        <v>1756</v>
      </c>
      <c r="B1013" t="s">
        <v>1757</v>
      </c>
      <c r="D1013" s="87" t="s">
        <v>960</v>
      </c>
      <c r="F1013">
        <v>0</v>
      </c>
      <c r="G1013">
        <v>0</v>
      </c>
      <c r="H1013"/>
      <c r="I1013"/>
      <c r="K1013">
        <v>1</v>
      </c>
      <c r="L1013" s="78">
        <f>VLOOKUP(A1013,Feuil2!$A$2:$BN$2000,66,FALSE)</f>
        <v>0</v>
      </c>
      <c r="M1013">
        <v>2.3515000000000001E-2</v>
      </c>
      <c r="N1013">
        <f t="shared" si="53"/>
        <v>-2.3515000000000001E-2</v>
      </c>
      <c r="P1013">
        <v>2.2999999999999998</v>
      </c>
      <c r="R1013">
        <v>2.76</v>
      </c>
      <c r="S1013" s="45">
        <f t="shared" si="54"/>
        <v>0</v>
      </c>
      <c r="AO1013">
        <v>0</v>
      </c>
      <c r="AP1013">
        <v>0</v>
      </c>
      <c r="AS1013">
        <v>0</v>
      </c>
      <c r="AT1013">
        <v>0</v>
      </c>
      <c r="AU1013">
        <v>100</v>
      </c>
      <c r="AV1013">
        <v>100</v>
      </c>
      <c r="AW1013">
        <v>0</v>
      </c>
      <c r="AX1013">
        <v>0</v>
      </c>
      <c r="AY1013">
        <v>0</v>
      </c>
      <c r="BB1013">
        <v>0</v>
      </c>
      <c r="BC1013">
        <v>0</v>
      </c>
      <c r="BD1013">
        <v>0</v>
      </c>
    </row>
    <row r="1014" spans="1:56" hidden="1">
      <c r="A1014" t="s">
        <v>1762</v>
      </c>
      <c r="B1014" t="s">
        <v>1763</v>
      </c>
      <c r="D1014" s="87" t="s">
        <v>960</v>
      </c>
      <c r="F1014">
        <v>0</v>
      </c>
      <c r="G1014">
        <v>0</v>
      </c>
      <c r="H1014"/>
      <c r="I1014"/>
      <c r="K1014">
        <v>1</v>
      </c>
      <c r="L1014" s="78">
        <f>VLOOKUP(A1014,Feuil2!$A$2:$BN$2000,66,FALSE)</f>
        <v>0</v>
      </c>
      <c r="M1014">
        <v>3.2085999999999998E-3</v>
      </c>
      <c r="N1014">
        <f t="shared" si="53"/>
        <v>-3.2085999999999998E-3</v>
      </c>
      <c r="P1014">
        <v>0.06</v>
      </c>
      <c r="R1014">
        <v>7.0000000000000007E-2</v>
      </c>
      <c r="S1014" s="45">
        <f t="shared" si="54"/>
        <v>0</v>
      </c>
      <c r="AO1014">
        <v>0</v>
      </c>
      <c r="AP1014">
        <v>0</v>
      </c>
      <c r="AS1014">
        <v>0</v>
      </c>
      <c r="AT1014">
        <v>0</v>
      </c>
      <c r="AU1014">
        <v>100</v>
      </c>
      <c r="AV1014">
        <v>100</v>
      </c>
      <c r="AW1014">
        <v>0</v>
      </c>
      <c r="AX1014">
        <v>0</v>
      </c>
      <c r="AY1014">
        <v>0</v>
      </c>
      <c r="BB1014">
        <v>0</v>
      </c>
      <c r="BC1014">
        <v>0</v>
      </c>
      <c r="BD1014">
        <v>0</v>
      </c>
    </row>
    <row r="1015" spans="1:56" hidden="1">
      <c r="A1015" t="s">
        <v>1764</v>
      </c>
      <c r="B1015" t="s">
        <v>1765</v>
      </c>
      <c r="D1015" s="87" t="s">
        <v>960</v>
      </c>
      <c r="F1015">
        <v>0</v>
      </c>
      <c r="G1015">
        <v>0</v>
      </c>
      <c r="H1015"/>
      <c r="I1015"/>
      <c r="K1015">
        <v>1</v>
      </c>
      <c r="L1015" s="78">
        <f>VLOOKUP(A1015,Feuil2!$A$2:$BN$2000,66,FALSE)</f>
        <v>0</v>
      </c>
      <c r="M1015">
        <v>3.2085999999999998E-3</v>
      </c>
      <c r="N1015">
        <f t="shared" si="53"/>
        <v>-3.2085999999999998E-3</v>
      </c>
      <c r="P1015">
        <v>0.06</v>
      </c>
      <c r="R1015">
        <v>7.0000000000000007E-2</v>
      </c>
      <c r="S1015" s="45">
        <f t="shared" si="54"/>
        <v>0</v>
      </c>
      <c r="AO1015">
        <v>0</v>
      </c>
      <c r="AP1015">
        <v>0</v>
      </c>
      <c r="AS1015">
        <v>0</v>
      </c>
      <c r="AT1015">
        <v>0</v>
      </c>
      <c r="AU1015">
        <v>100</v>
      </c>
      <c r="AV1015">
        <v>100</v>
      </c>
      <c r="AW1015">
        <v>0</v>
      </c>
      <c r="AX1015">
        <v>0</v>
      </c>
      <c r="AY1015">
        <v>0</v>
      </c>
      <c r="BB1015">
        <v>0</v>
      </c>
      <c r="BC1015">
        <v>0</v>
      </c>
      <c r="BD1015">
        <v>0</v>
      </c>
    </row>
    <row r="1016" spans="1:56" hidden="1">
      <c r="A1016" t="s">
        <v>1766</v>
      </c>
      <c r="B1016" t="s">
        <v>1767</v>
      </c>
      <c r="D1016" s="87" t="s">
        <v>960</v>
      </c>
      <c r="F1016">
        <v>0</v>
      </c>
      <c r="G1016">
        <v>0</v>
      </c>
      <c r="H1016"/>
      <c r="I1016"/>
      <c r="K1016">
        <v>1</v>
      </c>
      <c r="L1016" s="78">
        <f>VLOOKUP(A1016,Feuil2!$A$2:$BN$2000,66,FALSE)</f>
        <v>0</v>
      </c>
      <c r="M1016">
        <v>3.2085999999999998E-3</v>
      </c>
      <c r="N1016">
        <f t="shared" si="53"/>
        <v>-3.2085999999999998E-3</v>
      </c>
      <c r="P1016">
        <v>0.06</v>
      </c>
      <c r="R1016">
        <v>7.0000000000000007E-2</v>
      </c>
      <c r="S1016" s="45">
        <f t="shared" si="54"/>
        <v>0</v>
      </c>
      <c r="AO1016">
        <v>0</v>
      </c>
      <c r="AP1016">
        <v>0</v>
      </c>
      <c r="AS1016">
        <v>0</v>
      </c>
      <c r="AT1016">
        <v>0</v>
      </c>
      <c r="AU1016">
        <v>100</v>
      </c>
      <c r="AV1016">
        <v>100</v>
      </c>
      <c r="AW1016">
        <v>0</v>
      </c>
      <c r="AX1016">
        <v>0</v>
      </c>
      <c r="AY1016">
        <v>0</v>
      </c>
      <c r="BB1016">
        <v>0</v>
      </c>
      <c r="BC1016">
        <v>0</v>
      </c>
      <c r="BD1016">
        <v>0</v>
      </c>
    </row>
    <row r="1017" spans="1:56" hidden="1">
      <c r="A1017" t="s">
        <v>1768</v>
      </c>
      <c r="B1017" t="s">
        <v>1769</v>
      </c>
      <c r="D1017" s="87" t="s">
        <v>960</v>
      </c>
      <c r="F1017">
        <v>0</v>
      </c>
      <c r="G1017">
        <v>0</v>
      </c>
      <c r="H1017"/>
      <c r="I1017"/>
      <c r="K1017">
        <v>1</v>
      </c>
      <c r="L1017" s="78">
        <f>VLOOKUP(A1017,Feuil2!$A$2:$BN$2000,66,FALSE)</f>
        <v>0</v>
      </c>
      <c r="M1017">
        <v>3.2085999999999998E-3</v>
      </c>
      <c r="N1017">
        <f t="shared" si="53"/>
        <v>-3.2085999999999998E-3</v>
      </c>
      <c r="P1017">
        <v>0.06</v>
      </c>
      <c r="R1017">
        <v>7.0000000000000007E-2</v>
      </c>
      <c r="S1017" s="45">
        <f t="shared" si="54"/>
        <v>0</v>
      </c>
      <c r="AO1017">
        <v>0</v>
      </c>
      <c r="AP1017">
        <v>0</v>
      </c>
      <c r="AS1017">
        <v>0</v>
      </c>
      <c r="AT1017">
        <v>0</v>
      </c>
      <c r="AU1017">
        <v>100</v>
      </c>
      <c r="AV1017">
        <v>100</v>
      </c>
      <c r="AW1017">
        <v>0</v>
      </c>
      <c r="AX1017">
        <v>0</v>
      </c>
      <c r="AY1017">
        <v>0</v>
      </c>
      <c r="BB1017">
        <v>0</v>
      </c>
      <c r="BC1017">
        <v>0</v>
      </c>
      <c r="BD1017">
        <v>0</v>
      </c>
    </row>
    <row r="1018" spans="1:56" hidden="1">
      <c r="A1018" t="s">
        <v>2289</v>
      </c>
      <c r="B1018" t="s">
        <v>2289</v>
      </c>
      <c r="D1018" s="87" t="s">
        <v>960</v>
      </c>
      <c r="F1018">
        <v>0</v>
      </c>
      <c r="G1018">
        <v>0</v>
      </c>
      <c r="H1018"/>
      <c r="I1018"/>
      <c r="L1018" s="78">
        <f>VLOOKUP(A1018,Feuil2!$A$2:$BN$2000,66,FALSE)</f>
        <v>0</v>
      </c>
      <c r="M1018">
        <v>0</v>
      </c>
      <c r="N1018">
        <f t="shared" si="53"/>
        <v>0</v>
      </c>
      <c r="P1018">
        <v>0</v>
      </c>
      <c r="R1018">
        <v>0</v>
      </c>
      <c r="S1018" s="45">
        <f t="shared" si="54"/>
        <v>0</v>
      </c>
      <c r="AO1018">
        <v>0</v>
      </c>
      <c r="AP1018">
        <v>0</v>
      </c>
      <c r="AS1018">
        <v>0</v>
      </c>
      <c r="AT1018">
        <v>0</v>
      </c>
      <c r="AU1018">
        <v>100</v>
      </c>
      <c r="AV1018">
        <v>100</v>
      </c>
      <c r="AW1018">
        <v>0</v>
      </c>
      <c r="AX1018">
        <v>0</v>
      </c>
      <c r="AY1018">
        <v>0</v>
      </c>
      <c r="BB1018">
        <v>0</v>
      </c>
      <c r="BC1018">
        <v>0</v>
      </c>
      <c r="BD1018">
        <v>0</v>
      </c>
    </row>
    <row r="1019" spans="1:56" hidden="1">
      <c r="A1019" t="s">
        <v>2290</v>
      </c>
      <c r="B1019" t="s">
        <v>2291</v>
      </c>
      <c r="D1019" s="87" t="s">
        <v>960</v>
      </c>
      <c r="F1019">
        <v>0</v>
      </c>
      <c r="G1019">
        <v>0</v>
      </c>
      <c r="H1019"/>
      <c r="I1019"/>
      <c r="L1019" s="78">
        <f>VLOOKUP(A1019,Feuil2!$A$2:$BN$2000,66,FALSE)</f>
        <v>0</v>
      </c>
      <c r="M1019">
        <v>0</v>
      </c>
      <c r="N1019">
        <f t="shared" si="53"/>
        <v>0</v>
      </c>
      <c r="P1019">
        <v>0</v>
      </c>
      <c r="R1019">
        <v>0</v>
      </c>
      <c r="S1019" s="45">
        <f t="shared" si="54"/>
        <v>0</v>
      </c>
      <c r="AO1019">
        <v>0</v>
      </c>
      <c r="AP1019">
        <v>0</v>
      </c>
      <c r="AS1019">
        <v>0</v>
      </c>
      <c r="AT1019">
        <v>0</v>
      </c>
      <c r="AU1019">
        <v>100</v>
      </c>
      <c r="AV1019">
        <v>100</v>
      </c>
      <c r="AW1019">
        <v>0</v>
      </c>
      <c r="AX1019">
        <v>0</v>
      </c>
      <c r="AY1019">
        <v>0</v>
      </c>
      <c r="BB1019">
        <v>0</v>
      </c>
      <c r="BC1019">
        <v>0</v>
      </c>
      <c r="BD1019">
        <v>0</v>
      </c>
    </row>
    <row r="1020" spans="1:56" hidden="1">
      <c r="A1020" t="s">
        <v>1184</v>
      </c>
      <c r="B1020" t="s">
        <v>2420</v>
      </c>
      <c r="D1020" s="87" t="s">
        <v>960</v>
      </c>
      <c r="F1020">
        <v>0</v>
      </c>
      <c r="G1020">
        <v>0</v>
      </c>
      <c r="H1020"/>
      <c r="I1020"/>
      <c r="L1020" s="78">
        <f>VLOOKUP(A1020,Feuil2!$A$2:$BN$2000,66,FALSE)</f>
        <v>1.3</v>
      </c>
      <c r="M1020">
        <v>0</v>
      </c>
      <c r="N1020">
        <f t="shared" si="53"/>
        <v>1.3</v>
      </c>
      <c r="P1020">
        <v>0</v>
      </c>
      <c r="R1020">
        <v>0</v>
      </c>
      <c r="S1020" s="45">
        <f t="shared" si="54"/>
        <v>0</v>
      </c>
      <c r="Z1020">
        <v>1</v>
      </c>
      <c r="AF1020">
        <v>1</v>
      </c>
      <c r="AO1020">
        <v>0</v>
      </c>
      <c r="AP1020">
        <v>0</v>
      </c>
      <c r="AS1020">
        <v>0</v>
      </c>
      <c r="AT1020">
        <v>0</v>
      </c>
      <c r="AU1020">
        <v>100</v>
      </c>
      <c r="AV1020">
        <v>100</v>
      </c>
      <c r="AW1020">
        <v>0</v>
      </c>
      <c r="AX1020">
        <v>0</v>
      </c>
      <c r="AY1020">
        <v>0</v>
      </c>
      <c r="BB1020">
        <v>0</v>
      </c>
      <c r="BC1020">
        <v>0</v>
      </c>
      <c r="BD1020">
        <v>0</v>
      </c>
    </row>
    <row r="1021" spans="1:56" hidden="1">
      <c r="A1021" t="s">
        <v>58</v>
      </c>
      <c r="B1021" t="s">
        <v>59</v>
      </c>
      <c r="D1021" s="87" t="s">
        <v>960</v>
      </c>
      <c r="F1021">
        <v>0</v>
      </c>
      <c r="G1021">
        <v>0</v>
      </c>
      <c r="H1021"/>
      <c r="I1021"/>
      <c r="L1021" s="78">
        <f>VLOOKUP(A1021,Feuil2!$A$2:$BN$2000,66,FALSE)</f>
        <v>0</v>
      </c>
      <c r="M1021">
        <v>0</v>
      </c>
      <c r="N1021">
        <f t="shared" si="53"/>
        <v>0</v>
      </c>
      <c r="P1021" s="34">
        <v>1017.6</v>
      </c>
      <c r="R1021" s="34">
        <v>1221.1199999999999</v>
      </c>
      <c r="S1021" s="45">
        <f t="shared" si="54"/>
        <v>0</v>
      </c>
      <c r="Z1021">
        <v>1</v>
      </c>
      <c r="AF1021">
        <v>1</v>
      </c>
      <c r="AO1021">
        <v>0</v>
      </c>
      <c r="AP1021">
        <v>0</v>
      </c>
      <c r="AS1021">
        <v>0</v>
      </c>
      <c r="AT1021">
        <v>0</v>
      </c>
      <c r="AU1021">
        <v>100</v>
      </c>
      <c r="AV1021">
        <v>100</v>
      </c>
      <c r="AW1021">
        <v>0</v>
      </c>
      <c r="AX1021">
        <v>0</v>
      </c>
      <c r="AY1021">
        <v>0</v>
      </c>
      <c r="BB1021">
        <v>0</v>
      </c>
      <c r="BC1021">
        <v>0</v>
      </c>
      <c r="BD1021">
        <v>0</v>
      </c>
    </row>
    <row r="1022" spans="1:56" hidden="1">
      <c r="A1022" t="s">
        <v>2556</v>
      </c>
      <c r="B1022" t="s">
        <v>2557</v>
      </c>
      <c r="D1022" s="87" t="s">
        <v>960</v>
      </c>
      <c r="F1022">
        <v>0</v>
      </c>
      <c r="G1022">
        <v>0</v>
      </c>
      <c r="H1022"/>
      <c r="I1022"/>
      <c r="L1022" s="78">
        <f>VLOOKUP(A1022,Feuil2!$A$2:$BN$2000,66,FALSE)</f>
        <v>1.5</v>
      </c>
      <c r="M1022">
        <v>55.363636399999997</v>
      </c>
      <c r="N1022">
        <f t="shared" si="53"/>
        <v>-53.863636399999997</v>
      </c>
      <c r="P1022">
        <v>60.9</v>
      </c>
      <c r="R1022">
        <v>73.08</v>
      </c>
      <c r="S1022" s="45">
        <f t="shared" si="54"/>
        <v>0</v>
      </c>
      <c r="Z1022">
        <v>1</v>
      </c>
      <c r="AF1022">
        <v>1</v>
      </c>
      <c r="AO1022">
        <v>0</v>
      </c>
      <c r="AP1022">
        <v>0</v>
      </c>
      <c r="AS1022">
        <v>0</v>
      </c>
      <c r="AT1022">
        <v>0</v>
      </c>
      <c r="AU1022">
        <v>100</v>
      </c>
      <c r="AV1022">
        <v>100</v>
      </c>
      <c r="AW1022">
        <v>0</v>
      </c>
      <c r="AX1022">
        <v>0</v>
      </c>
      <c r="AY1022">
        <v>0</v>
      </c>
      <c r="BB1022">
        <v>0</v>
      </c>
      <c r="BC1022">
        <v>0</v>
      </c>
      <c r="BD1022">
        <v>0</v>
      </c>
    </row>
    <row r="1023" spans="1:56" hidden="1">
      <c r="B1023" t="s">
        <v>1222</v>
      </c>
      <c r="C1023" t="s">
        <v>2800</v>
      </c>
      <c r="D1023" s="88"/>
      <c r="H1023" s="81"/>
      <c r="I1023" s="81"/>
      <c r="J1023" s="91"/>
      <c r="L1023" s="78" t="e">
        <f>VLOOKUP(A1023,Feuil2!$A$2:$BN$2000,66,FALSE)</f>
        <v>#N/A</v>
      </c>
      <c r="N1023" t="e">
        <f t="shared" si="53"/>
        <v>#N/A</v>
      </c>
      <c r="O1023" s="45" t="e">
        <f t="shared" ref="O1023:O1028" si="55">IF(L1023=M1023,L1023,"")</f>
        <v>#N/A</v>
      </c>
      <c r="Q1023" s="83" t="e">
        <f t="shared" ref="Q1023:Q1031" si="56">J1023*O1023</f>
        <v>#N/A</v>
      </c>
      <c r="S1023" s="45" t="e">
        <f t="shared" si="54"/>
        <v>#N/A</v>
      </c>
    </row>
    <row r="1024" spans="1:56" hidden="1">
      <c r="A1024" t="s">
        <v>2359</v>
      </c>
      <c r="B1024" t="s">
        <v>2360</v>
      </c>
      <c r="C1024" t="s">
        <v>1224</v>
      </c>
      <c r="D1024" s="88"/>
      <c r="H1024" s="81"/>
      <c r="I1024" s="81"/>
      <c r="J1024" s="91"/>
      <c r="L1024" s="78">
        <f>VLOOKUP(A1024,Feuil2!$A$2:$BN$2000,66,FALSE)</f>
        <v>0</v>
      </c>
      <c r="N1024">
        <f t="shared" si="53"/>
        <v>0</v>
      </c>
      <c r="O1024" s="45">
        <f t="shared" si="55"/>
        <v>0</v>
      </c>
      <c r="Q1024" s="83">
        <f t="shared" si="56"/>
        <v>0</v>
      </c>
      <c r="S1024" s="45">
        <f t="shared" si="54"/>
        <v>0</v>
      </c>
    </row>
    <row r="1025" spans="1:56" hidden="1">
      <c r="A1025" t="s">
        <v>2529</v>
      </c>
      <c r="B1025" t="s">
        <v>2530</v>
      </c>
      <c r="C1025" t="s">
        <v>929</v>
      </c>
      <c r="D1025" s="88"/>
      <c r="H1025" s="81"/>
      <c r="I1025" s="81"/>
      <c r="J1025" s="91">
        <v>40</v>
      </c>
      <c r="L1025" s="78">
        <f>VLOOKUP(A1025,Feuil2!$A$2:$BN$2000,66,FALSE)</f>
        <v>1.25</v>
      </c>
      <c r="N1025">
        <f t="shared" si="53"/>
        <v>1.25</v>
      </c>
      <c r="O1025" s="45">
        <v>1.25</v>
      </c>
      <c r="Q1025" s="83">
        <f t="shared" si="56"/>
        <v>50</v>
      </c>
      <c r="S1025" s="45">
        <f t="shared" si="54"/>
        <v>60</v>
      </c>
    </row>
    <row r="1026" spans="1:56" hidden="1">
      <c r="A1026" t="s">
        <v>2827</v>
      </c>
      <c r="B1026" t="s">
        <v>2828</v>
      </c>
      <c r="C1026" t="s">
        <v>2829</v>
      </c>
      <c r="D1026" s="88"/>
      <c r="F1026">
        <v>1</v>
      </c>
      <c r="G1026">
        <v>0</v>
      </c>
      <c r="H1026" s="81" t="s">
        <v>3308</v>
      </c>
      <c r="I1026" s="81"/>
      <c r="J1026" s="91">
        <v>157.6</v>
      </c>
      <c r="L1026" s="78" t="e">
        <f>VLOOKUP(A1026,Feuil2!$A$2:$BN$2000,66,FALSE)</f>
        <v>#N/A</v>
      </c>
      <c r="M1026">
        <v>0</v>
      </c>
      <c r="N1026" t="e">
        <f t="shared" ref="N1026:N1031" si="57">L1026-M1026</f>
        <v>#N/A</v>
      </c>
      <c r="O1026" s="45" t="e">
        <f t="shared" si="55"/>
        <v>#N/A</v>
      </c>
      <c r="P1026">
        <v>0</v>
      </c>
      <c r="Q1026" s="83" t="e">
        <f t="shared" si="56"/>
        <v>#N/A</v>
      </c>
      <c r="R1026">
        <v>0</v>
      </c>
      <c r="S1026" s="45" t="e">
        <f t="shared" ref="S1026:S1031" si="58">Q1026*1.2</f>
        <v>#N/A</v>
      </c>
      <c r="AO1026">
        <v>0</v>
      </c>
      <c r="AP1026">
        <v>0</v>
      </c>
      <c r="AS1026">
        <v>0</v>
      </c>
      <c r="AT1026">
        <v>0</v>
      </c>
      <c r="AU1026">
        <v>100</v>
      </c>
      <c r="AV1026">
        <v>100</v>
      </c>
      <c r="AW1026">
        <v>0</v>
      </c>
      <c r="AX1026">
        <v>0</v>
      </c>
      <c r="AY1026">
        <v>0</v>
      </c>
      <c r="BB1026">
        <v>0</v>
      </c>
      <c r="BC1026">
        <v>0</v>
      </c>
      <c r="BD1026">
        <v>0</v>
      </c>
    </row>
    <row r="1027" spans="1:56" hidden="1">
      <c r="A1027" t="s">
        <v>2830</v>
      </c>
      <c r="B1027" t="s">
        <v>2831</v>
      </c>
      <c r="C1027" t="s">
        <v>1492</v>
      </c>
      <c r="D1027" s="88"/>
      <c r="F1027">
        <v>1</v>
      </c>
      <c r="G1027">
        <v>0</v>
      </c>
      <c r="H1027" s="81" t="s">
        <v>3311</v>
      </c>
      <c r="I1027" s="81"/>
      <c r="J1027" s="91">
        <v>0</v>
      </c>
      <c r="L1027" s="78" t="e">
        <f>VLOOKUP(A1027,Feuil2!$A$2:$BN$2000,66,FALSE)</f>
        <v>#N/A</v>
      </c>
      <c r="M1027">
        <v>0</v>
      </c>
      <c r="N1027" t="e">
        <f t="shared" si="57"/>
        <v>#N/A</v>
      </c>
      <c r="O1027" s="45" t="e">
        <f t="shared" si="55"/>
        <v>#N/A</v>
      </c>
      <c r="P1027">
        <v>0</v>
      </c>
      <c r="Q1027" s="83" t="e">
        <f t="shared" si="56"/>
        <v>#N/A</v>
      </c>
      <c r="R1027">
        <v>0</v>
      </c>
      <c r="S1027" s="45" t="e">
        <f t="shared" si="58"/>
        <v>#N/A</v>
      </c>
      <c r="AO1027">
        <v>0</v>
      </c>
      <c r="AP1027">
        <v>0</v>
      </c>
      <c r="AS1027">
        <v>0</v>
      </c>
      <c r="AT1027">
        <v>0</v>
      </c>
      <c r="AU1027">
        <v>100</v>
      </c>
      <c r="AV1027">
        <v>100</v>
      </c>
      <c r="AW1027">
        <v>0</v>
      </c>
      <c r="AX1027">
        <v>0</v>
      </c>
      <c r="AY1027">
        <v>0</v>
      </c>
      <c r="BB1027">
        <v>0</v>
      </c>
      <c r="BC1027">
        <v>0</v>
      </c>
      <c r="BD1027">
        <v>0</v>
      </c>
    </row>
    <row r="1028" spans="1:56" hidden="1">
      <c r="A1028" t="s">
        <v>2795</v>
      </c>
      <c r="B1028" t="s">
        <v>2796</v>
      </c>
      <c r="C1028" t="s">
        <v>1760</v>
      </c>
      <c r="D1028" s="88"/>
      <c r="F1028">
        <v>1</v>
      </c>
      <c r="G1028">
        <v>94</v>
      </c>
      <c r="H1028" s="81"/>
      <c r="I1028" s="81"/>
      <c r="J1028" s="91"/>
      <c r="L1028" s="78" t="e">
        <f>VLOOKUP(A1028,Feuil2!$A$2:$BN$2000,66,FALSE)</f>
        <v>#N/A</v>
      </c>
      <c r="M1028">
        <v>1.5</v>
      </c>
      <c r="N1028" t="e">
        <f t="shared" si="57"/>
        <v>#N/A</v>
      </c>
      <c r="O1028" s="45" t="e">
        <f t="shared" si="55"/>
        <v>#N/A</v>
      </c>
      <c r="P1028">
        <v>141</v>
      </c>
      <c r="Q1028" s="83" t="e">
        <f t="shared" si="56"/>
        <v>#N/A</v>
      </c>
      <c r="R1028">
        <v>169.2</v>
      </c>
      <c r="S1028" s="45" t="e">
        <f t="shared" si="58"/>
        <v>#N/A</v>
      </c>
      <c r="AO1028">
        <v>0</v>
      </c>
      <c r="AP1028">
        <v>0</v>
      </c>
      <c r="AS1028">
        <v>0</v>
      </c>
      <c r="AT1028">
        <v>0</v>
      </c>
      <c r="AU1028">
        <v>100</v>
      </c>
      <c r="AV1028">
        <v>100</v>
      </c>
      <c r="AW1028">
        <v>0</v>
      </c>
      <c r="AX1028">
        <v>0</v>
      </c>
      <c r="AY1028">
        <v>0</v>
      </c>
      <c r="BB1028">
        <v>0</v>
      </c>
      <c r="BC1028">
        <v>0</v>
      </c>
      <c r="BD1028">
        <v>0</v>
      </c>
    </row>
    <row r="1029" spans="1:56" hidden="1">
      <c r="A1029" t="s">
        <v>1021</v>
      </c>
      <c r="B1029" t="s">
        <v>1022</v>
      </c>
      <c r="C1029" t="s">
        <v>967</v>
      </c>
      <c r="D1029" s="88" t="s">
        <v>951</v>
      </c>
      <c r="H1029" s="81"/>
      <c r="I1029" s="81"/>
      <c r="J1029" s="91">
        <v>2.21</v>
      </c>
      <c r="L1029" s="78">
        <f>VLOOKUP(A1029,Feuil2!$A$2:$BN$2000,66,FALSE)</f>
        <v>1.5</v>
      </c>
      <c r="N1029">
        <f t="shared" si="57"/>
        <v>1.5</v>
      </c>
      <c r="O1029" s="45">
        <v>1.5</v>
      </c>
      <c r="Q1029" s="83">
        <f t="shared" si="56"/>
        <v>3.3149999999999999</v>
      </c>
      <c r="S1029" s="45">
        <f t="shared" si="58"/>
        <v>3.9779999999999998</v>
      </c>
    </row>
    <row r="1030" spans="1:56" hidden="1">
      <c r="A1030" s="3">
        <v>8465111018</v>
      </c>
      <c r="B1030" t="s">
        <v>2867</v>
      </c>
      <c r="C1030" t="s">
        <v>1660</v>
      </c>
      <c r="D1030" s="88"/>
      <c r="F1030">
        <v>1</v>
      </c>
      <c r="G1030">
        <v>0</v>
      </c>
      <c r="H1030" s="81" t="s">
        <v>3308</v>
      </c>
      <c r="I1030" s="81"/>
      <c r="J1030" s="91">
        <v>0.44700000000000001</v>
      </c>
      <c r="L1030" s="78" t="e">
        <f>VLOOKUP(A1030,Feuil2!$A$2:$BN$2000,66,FALSE)</f>
        <v>#N/A</v>
      </c>
      <c r="M1030">
        <v>0</v>
      </c>
      <c r="N1030" t="e">
        <f t="shared" si="57"/>
        <v>#N/A</v>
      </c>
      <c r="O1030" s="45">
        <v>1.5</v>
      </c>
      <c r="P1030">
        <v>0</v>
      </c>
      <c r="Q1030" s="83">
        <f t="shared" si="56"/>
        <v>0.67049999999999998</v>
      </c>
      <c r="R1030">
        <v>0</v>
      </c>
      <c r="S1030" s="45">
        <f t="shared" si="58"/>
        <v>0.80459999999999998</v>
      </c>
      <c r="AO1030">
        <v>0</v>
      </c>
      <c r="AP1030">
        <v>0</v>
      </c>
      <c r="AS1030">
        <v>0</v>
      </c>
      <c r="AT1030">
        <v>0</v>
      </c>
      <c r="AU1030">
        <v>100</v>
      </c>
      <c r="AV1030">
        <v>100</v>
      </c>
      <c r="AW1030">
        <v>0</v>
      </c>
      <c r="AX1030">
        <v>0</v>
      </c>
      <c r="AY1030">
        <v>0</v>
      </c>
      <c r="BB1030">
        <v>0</v>
      </c>
      <c r="BC1030">
        <v>0</v>
      </c>
      <c r="BD1030">
        <v>0</v>
      </c>
    </row>
    <row r="1031" spans="1:56" hidden="1">
      <c r="A1031" t="s">
        <v>2799</v>
      </c>
      <c r="B1031" t="s">
        <v>2800</v>
      </c>
      <c r="D1031" s="88"/>
      <c r="H1031" s="81"/>
      <c r="I1031" s="81"/>
      <c r="J1031" s="91"/>
      <c r="L1031" s="78" t="e">
        <f>VLOOKUP(A1031,Feuil2!$A$2:$BN$2000,66,FALSE)</f>
        <v>#N/A</v>
      </c>
      <c r="N1031" t="e">
        <f t="shared" si="57"/>
        <v>#N/A</v>
      </c>
      <c r="O1031" s="45" t="e">
        <f>IF(L1031=M1031,L1031,"")</f>
        <v>#N/A</v>
      </c>
      <c r="Q1031" s="83" t="e">
        <f t="shared" si="56"/>
        <v>#N/A</v>
      </c>
      <c r="S1031" s="45" t="e">
        <f t="shared" si="58"/>
        <v>#N/A</v>
      </c>
    </row>
  </sheetData>
  <autoFilter ref="A2:BE1031" xr:uid="{1713391D-9348-4928-B730-C78E10877F60}">
    <filterColumn colId="1">
      <filters>
        <filter val="2 BARRES DE RENFORT + 4 GRILLES 5X5"/>
        <filter val="DEGRILLEUR INEAUTEC"/>
        <filter val="GEOGRILLE DRAINANTE FSM 365 BLUE"/>
        <filter val="GRILLE 5X5 GALVA CAILLEBOTIS BAC 2.5 2310X810"/>
        <filter val="GRILLE MAILLE 5X5 GALVA CAILLEBOTIS 1MX1.25M"/>
        <filter val="GRILLE MAILLE 5X5 GALVA CAILLEBOTIS 1MX1M"/>
        <filter val="GRILLE MAILLE 5X5 GALVA CAILLEBOTIS 2270x805"/>
        <filter val="GRILLE MAILLE 5X5 GALVA CAILLEBOTIS 2310X645"/>
        <filter val="KIT GRILLES SUR MESURE 4.25X3"/>
        <filter val="PACK  FV GEO 1.52MM 10EH 10X2 AVEC GRILLES"/>
        <filter val="PACK  FV GEO 1.52MM 10EH 4X5 AVEC GRILLES"/>
        <filter val="PACK  FV GEO 1.52MM 12EH 6X4 AVEC GRILLES"/>
        <filter val="PACK  FV GEO 1.52MM 12EH 8X3 AVEC GRILLES"/>
        <filter val="PACK  FV GEO 1.52MM 14EH 7X4 AVEC GRILLES"/>
        <filter val="PACK  FV GEO 1.52MM 16EH 8X4 AVEC GRILLES"/>
        <filter val="PACK  FV GEO 1.52MM 18EH 8X4.5 AVEC GRILLES"/>
        <filter val="PACK  FV GEO 1.52MM 20EH 8X5 AVEC GRILLES"/>
        <filter val="PACK  FV GEO 1.52MM 2EH 2.5X1.6  AVEC GRILLES"/>
        <filter val="PACK  FV GEO 1.52MM 3EH 3X2 AVEC GRILLES"/>
        <filter val="PACK  FV GEO 1.52MM 4EH 4X2 AVEC GRILLES"/>
        <filter val="PACK  FV GEO 1.52MM 5EH 4X2.5 AVEC GRILLES"/>
        <filter val="PACK  FV GEO 1.52MM 6EH 4X3 AVEC GRILLES"/>
        <filter val="PACK  FV GEO 1.52MM 6EH 6X2 AVEC GRILLES"/>
        <filter val="PACK  FV GEO 1.52MM 7EH 4X3.5 AVEC GRILLES"/>
        <filter val="PACK  FV GEO 1.52MM 8EH 4X4 AVEC GRILLES"/>
        <filter val="PACK  FV GEO 1.52MM 9EH 4X4.5 AVEC GRILLES"/>
        <filter val="PACK FV GEO 1.52MM 10EH 8X2.5 AVEC GRILLES"/>
        <filter val="PACK FV GEO 1.52MM 10EH10X2 SANS GRILLE"/>
        <filter val="PACK FV GEO 1.52MM 10EH4X5 SANS GRILLE"/>
        <filter val="PACK FV GEO 1.52MM 10EH8X2.5 SANS GRILLE"/>
        <filter val="PACK FV GEO 1.52MM 12EH6X4 SANS GRILLE"/>
        <filter val="PACK FV GEO 1.52MM 12EH8X3 SANS GRILLE"/>
        <filter val="PACK FV GEO 1.52MM 14EH 8X3.5 AVEC GRILLES"/>
        <filter val="PACK FV GEO 1.52MM 14EH7X4 SANS GRILLE"/>
        <filter val="PACK FV GEO 1.52MM 14EH8X3.5 SANS GRILLE"/>
        <filter val="PACK FV GEO 1.52MM 16EH8X4 SANS GRILLE"/>
        <filter val="PACK FV GEO 1.52MM 18EH 9X4 AVEC GRILLES"/>
        <filter val="PACK FV GEO 1.52MM 18EH8X4.5 SANS GRILLE"/>
        <filter val="PACK FV GEO 1.52MM 18EH9X4 SANS GRILLE"/>
        <filter val="PACK FV GEO 1.52MM 20EH 10X4 AVEC GRILLES"/>
        <filter val="PACK FV GEO 1.52MM 20EH10X4 SANS GRILLE"/>
        <filter val="PACK FV GEO 1.52MM 20EH8X5 SANS GRILLE"/>
        <filter val="PACK FV GEO 1.52MM 2EH SANS GRILLE"/>
        <filter val="PACK FV GEO 1.52MM 3EH SANS GRILLE"/>
        <filter val="PACK FV GEO 1.52MM 4EH SANS GRILLE"/>
        <filter val="PACK FV GEO 1.52MM 5EH SANS GRILLE"/>
        <filter val="PACK FV GEO 1.52MM 6EH4X3 SANS GRILLE"/>
        <filter val="PACK FV GEO 1.52MM 6EH6X2 SANS GRILLE"/>
        <filter val="PACK FV GEO 1.52MM 6EH8X1.5 SANS GRILLE"/>
        <filter val="PACK FV GEO 1.52MM 7EH 7X2 SANS GRILLE"/>
        <filter val="PACK FV GEO 1.52MM 7EH SANS GRILLE"/>
        <filter val="PACK FV GEO 1.52MM 8EH 8X2 AVEC GRILLES"/>
        <filter val="PACK FV GEO 1.52MM 8EH4X4 SANS GRILLE"/>
        <filter val="PACK FV GEO 1.52MM 8EH8X2 SANS GRILLE"/>
        <filter val="PACK FV GEO 1.52MM 9EH4X4.5 SANS GRILLE"/>
        <filter val="PANIER DEGRILLEUR"/>
      </filters>
    </filterColumn>
    <sortState xmlns:xlrd2="http://schemas.microsoft.com/office/spreadsheetml/2017/richdata2" ref="A3:BE1031">
      <sortCondition ref="D2:D1031"/>
    </sortState>
  </autoFilter>
  <mergeCells count="1">
    <mergeCell ref="H1:J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4EA53-2DE9-4EF4-826E-83C52855BD5E}">
  <dimension ref="A1:N3713"/>
  <sheetViews>
    <sheetView topLeftCell="A2655" workbookViewId="0">
      <selection activeCell="J2680" sqref="J2680"/>
    </sheetView>
  </sheetViews>
  <sheetFormatPr baseColWidth="10" defaultRowHeight="14.4" outlineLevelRow="2"/>
  <cols>
    <col min="1" max="1" width="19.33203125" bestFit="1" customWidth="1"/>
    <col min="2" max="2" width="4.33203125" bestFit="1" customWidth="1"/>
    <col min="3" max="3" width="19.6640625" bestFit="1" customWidth="1"/>
    <col min="4" max="4" width="6.109375" customWidth="1"/>
    <col min="5" max="5" width="6" customWidth="1"/>
    <col min="6" max="6" width="84.6640625" bestFit="1" customWidth="1"/>
  </cols>
  <sheetData>
    <row r="1" spans="1:14">
      <c r="A1" t="s">
        <v>2989</v>
      </c>
      <c r="D1" t="s">
        <v>2990</v>
      </c>
      <c r="E1" t="s">
        <v>2991</v>
      </c>
      <c r="F1" t="s">
        <v>2992</v>
      </c>
      <c r="G1" t="s">
        <v>882</v>
      </c>
      <c r="K1" t="s">
        <v>899</v>
      </c>
      <c r="L1" t="s">
        <v>2993</v>
      </c>
    </row>
    <row r="2" spans="1:14" outlineLevel="2">
      <c r="A2" t="s">
        <v>1039</v>
      </c>
      <c r="B2" s="73" t="str">
        <f>VLOOKUP(A2,'ARTICLES 10052022'!$A$2:$D$1031,4,FALSE)</f>
        <v>Z</v>
      </c>
      <c r="C2" s="73" t="str">
        <f t="shared" ref="C2:C65" si="0">IF(G2="",MID(A2,7,100),"")</f>
        <v/>
      </c>
      <c r="E2">
        <v>0</v>
      </c>
      <c r="G2">
        <v>0</v>
      </c>
      <c r="H2">
        <f>IF(C2="",G2*E2,"")</f>
        <v>0</v>
      </c>
      <c r="I2" t="e">
        <f>VLOOKUP(L2,'ARTICLES 10052022'!$A$1:$Q$1031,17,FALSE)</f>
        <v>#N/A</v>
      </c>
    </row>
    <row r="3" spans="1:14" outlineLevel="2">
      <c r="A3" t="s">
        <v>1039</v>
      </c>
      <c r="B3" s="73" t="str">
        <f>VLOOKUP(A3,'ARTICLES 10052022'!$A$2:$D$1031,4,FALSE)</f>
        <v>Z</v>
      </c>
      <c r="C3" s="73" t="str">
        <f t="shared" si="0"/>
        <v/>
      </c>
      <c r="E3">
        <v>0</v>
      </c>
      <c r="G3">
        <v>0</v>
      </c>
      <c r="H3">
        <f t="shared" ref="H3:H66" si="1">IF(C3="",G3*E3,"")</f>
        <v>0</v>
      </c>
      <c r="I3" t="e">
        <f>VLOOKUP(L3,'ARTICLES 10052022'!$A$1:$Q$1031,17,FALSE)</f>
        <v>#N/A</v>
      </c>
    </row>
    <row r="4" spans="1:14" outlineLevel="2">
      <c r="A4" t="s">
        <v>1039</v>
      </c>
      <c r="B4" s="73" t="str">
        <f>VLOOKUP(A4,'ARTICLES 10052022'!$A$2:$D$1031,4,FALSE)</f>
        <v>Z</v>
      </c>
      <c r="C4" s="73" t="str">
        <f t="shared" si="0"/>
        <v/>
      </c>
      <c r="E4">
        <v>0</v>
      </c>
      <c r="G4">
        <v>0</v>
      </c>
      <c r="H4">
        <f t="shared" si="1"/>
        <v>0</v>
      </c>
      <c r="I4" t="e">
        <f>VLOOKUP(L4,'ARTICLES 10052022'!$A$1:$Q$1031,17,FALSE)</f>
        <v>#N/A</v>
      </c>
    </row>
    <row r="5" spans="1:14" outlineLevel="1">
      <c r="A5" s="73" t="s">
        <v>3347</v>
      </c>
      <c r="B5" s="73"/>
      <c r="C5" s="73" t="str">
        <f>IF(G5="",MID(A5,7,100),"")</f>
        <v>PTUYREL</v>
      </c>
      <c r="J5">
        <f>SUBTOTAL(9,J2:J4)</f>
        <v>0</v>
      </c>
      <c r="N5">
        <f>SUBTOTAL(9,N2:N4)</f>
        <v>0</v>
      </c>
    </row>
    <row r="6" spans="1:14" outlineLevel="2">
      <c r="A6" t="s">
        <v>1033</v>
      </c>
      <c r="B6" s="73" t="str">
        <f>VLOOKUP(A6,'ARTICLES 10052022'!$A$2:$D$1031,4,FALSE)</f>
        <v>Z</v>
      </c>
      <c r="C6" s="73" t="str">
        <f t="shared" si="0"/>
        <v/>
      </c>
      <c r="D6" t="s">
        <v>981</v>
      </c>
      <c r="E6">
        <v>1</v>
      </c>
      <c r="F6" t="s">
        <v>982</v>
      </c>
      <c r="G6">
        <v>1.07</v>
      </c>
      <c r="H6">
        <f t="shared" si="1"/>
        <v>1.07</v>
      </c>
      <c r="I6">
        <f>VLOOKUP(L6,'ARTICLES 10052022'!$A$1:$Q$1031,17,FALSE)</f>
        <v>1.1970000000000001</v>
      </c>
      <c r="J6">
        <f>E6*I6</f>
        <v>1.1970000000000001</v>
      </c>
      <c r="L6" t="s">
        <v>981</v>
      </c>
      <c r="M6">
        <f>IF(I6="","",VLOOKUP(L6,'ARTICLES 10052022'!$A$1:$J$1031,10,FALSE))</f>
        <v>0.9</v>
      </c>
      <c r="N6">
        <f t="shared" ref="N6:N69" si="2">IF(I6="","",E6*M6)</f>
        <v>0.9</v>
      </c>
    </row>
    <row r="7" spans="1:14" outlineLevel="2">
      <c r="A7" t="s">
        <v>1033</v>
      </c>
      <c r="B7" s="73" t="str">
        <f>VLOOKUP(A7,'ARTICLES 10052022'!$A$2:$D$1031,4,FALSE)</f>
        <v>Z</v>
      </c>
      <c r="C7" s="73" t="str">
        <f t="shared" si="0"/>
        <v/>
      </c>
      <c r="D7" t="s">
        <v>472</v>
      </c>
      <c r="E7">
        <v>3</v>
      </c>
      <c r="F7" t="s">
        <v>993</v>
      </c>
      <c r="G7">
        <v>4.87</v>
      </c>
      <c r="H7">
        <f t="shared" si="1"/>
        <v>14.61</v>
      </c>
      <c r="I7">
        <f>VLOOKUP(L7,'ARTICLES 10052022'!$A$1:$Q$1031,17,FALSE)</f>
        <v>1.41</v>
      </c>
      <c r="J7">
        <f t="shared" ref="J7:J82" si="3">E7*I7</f>
        <v>4.2299999999999995</v>
      </c>
      <c r="L7" t="s">
        <v>472</v>
      </c>
      <c r="M7">
        <f>IF(I7="","",VLOOKUP(L7,'ARTICLES 10052022'!$A$1:$J$1031,10,FALSE))</f>
        <v>0.94</v>
      </c>
      <c r="N7">
        <f t="shared" si="2"/>
        <v>2.82</v>
      </c>
    </row>
    <row r="8" spans="1:14" outlineLevel="2">
      <c r="A8" t="s">
        <v>1033</v>
      </c>
      <c r="B8" s="73" t="str">
        <f>VLOOKUP(A8,'ARTICLES 10052022'!$A$2:$D$1031,4,FALSE)</f>
        <v>Z</v>
      </c>
      <c r="C8" s="73" t="str">
        <f t="shared" si="0"/>
        <v/>
      </c>
      <c r="D8" t="s">
        <v>1014</v>
      </c>
      <c r="E8">
        <v>1</v>
      </c>
      <c r="F8" t="s">
        <v>1015</v>
      </c>
      <c r="G8">
        <v>5.55</v>
      </c>
      <c r="H8">
        <f t="shared" si="1"/>
        <v>5.55</v>
      </c>
      <c r="I8">
        <f>VLOOKUP(L8,'ARTICLES 10052022'!$A$1:$Q$1031,17,FALSE)</f>
        <v>5.7</v>
      </c>
      <c r="J8">
        <f t="shared" si="3"/>
        <v>5.7</v>
      </c>
      <c r="L8" t="s">
        <v>1014</v>
      </c>
      <c r="M8">
        <f>IF(I8="","",VLOOKUP(L8,'ARTICLES 10052022'!$A$1:$J$1031,10,FALSE))</f>
        <v>2.85</v>
      </c>
      <c r="N8">
        <f t="shared" si="2"/>
        <v>2.85</v>
      </c>
    </row>
    <row r="9" spans="1:14" outlineLevel="1">
      <c r="A9" s="73" t="s">
        <v>3002</v>
      </c>
      <c r="B9" s="73"/>
      <c r="C9" s="73" t="str">
        <f t="shared" si="0"/>
        <v>PTUYGRY</v>
      </c>
      <c r="J9">
        <f>SUBTOTAL(9,J6:J8)</f>
        <v>11.126999999999999</v>
      </c>
      <c r="N9">
        <f>SUBTOTAL(9,N6:N8)</f>
        <v>6.57</v>
      </c>
    </row>
    <row r="10" spans="1:14" outlineLevel="2">
      <c r="A10" t="s">
        <v>1111</v>
      </c>
      <c r="B10" s="73" t="str">
        <f>VLOOKUP(A10,'ARTICLES 10052022'!$A$2:$D$1031,4,FALSE)</f>
        <v>Z</v>
      </c>
      <c r="C10" s="73" t="str">
        <f t="shared" si="0"/>
        <v/>
      </c>
      <c r="D10" t="s">
        <v>1093</v>
      </c>
      <c r="E10">
        <v>1</v>
      </c>
      <c r="F10" t="s">
        <v>1095</v>
      </c>
      <c r="G10">
        <v>510.94</v>
      </c>
      <c r="H10">
        <f t="shared" si="1"/>
        <v>510.94</v>
      </c>
      <c r="I10">
        <f>VLOOKUP(L10,'ARTICLES 10052022'!$A$1:$Q$1031,17,FALSE)</f>
        <v>616.33600000000001</v>
      </c>
      <c r="J10">
        <f t="shared" si="3"/>
        <v>616.33600000000001</v>
      </c>
      <c r="L10" t="s">
        <v>1093</v>
      </c>
      <c r="M10">
        <f>IF(I10="","",VLOOKUP(L10,'ARTICLES 10052022'!$A$1:$J$1031,10,FALSE))</f>
        <v>440.24</v>
      </c>
      <c r="N10">
        <f t="shared" si="2"/>
        <v>440.24</v>
      </c>
    </row>
    <row r="11" spans="1:14" outlineLevel="2">
      <c r="A11" t="s">
        <v>1111</v>
      </c>
      <c r="B11" s="73" t="str">
        <f>VLOOKUP(A11,'ARTICLES 10052022'!$A$2:$D$1031,4,FALSE)</f>
        <v>Z</v>
      </c>
      <c r="C11" s="73" t="str">
        <f t="shared" si="0"/>
        <v/>
      </c>
      <c r="D11" t="s">
        <v>408</v>
      </c>
      <c r="E11">
        <v>1</v>
      </c>
      <c r="F11" t="s">
        <v>409</v>
      </c>
      <c r="G11">
        <v>9.9</v>
      </c>
      <c r="H11">
        <f t="shared" si="1"/>
        <v>9.9</v>
      </c>
      <c r="I11">
        <f>VLOOKUP(L11,'ARTICLES 10052022'!$A$1:$Q$1031,17,FALSE)</f>
        <v>14.174999999999999</v>
      </c>
      <c r="J11">
        <f t="shared" si="3"/>
        <v>14.174999999999999</v>
      </c>
      <c r="L11" t="s">
        <v>408</v>
      </c>
      <c r="M11">
        <f>IF(I11="","",VLOOKUP(L11,'ARTICLES 10052022'!$A$1:$J$1031,10,FALSE))</f>
        <v>9.4499999999999993</v>
      </c>
      <c r="N11">
        <f t="shared" si="2"/>
        <v>9.4499999999999993</v>
      </c>
    </row>
    <row r="12" spans="1:14" outlineLevel="1">
      <c r="A12" s="73" t="s">
        <v>3003</v>
      </c>
      <c r="B12" s="73"/>
      <c r="C12" s="73" t="str">
        <f t="shared" si="0"/>
        <v>PFVFH7EH</v>
      </c>
      <c r="J12">
        <f>SUBTOTAL(9,J10:J11)</f>
        <v>630.51099999999997</v>
      </c>
      <c r="N12">
        <f>SUBTOTAL(9,N10:N11)</f>
        <v>449.69</v>
      </c>
    </row>
    <row r="13" spans="1:14" outlineLevel="2">
      <c r="A13" t="s">
        <v>1113</v>
      </c>
      <c r="B13" s="73" t="str">
        <f>VLOOKUP(A13,'ARTICLES 10052022'!$A$2:$D$1031,4,FALSE)</f>
        <v>Z</v>
      </c>
      <c r="C13" s="73" t="str">
        <f t="shared" si="0"/>
        <v/>
      </c>
      <c r="D13" t="s">
        <v>1096</v>
      </c>
      <c r="E13">
        <v>1</v>
      </c>
      <c r="F13" t="s">
        <v>1098</v>
      </c>
      <c r="G13">
        <v>575.08000000000004</v>
      </c>
      <c r="H13">
        <f t="shared" si="1"/>
        <v>575.08000000000004</v>
      </c>
      <c r="I13">
        <f>VLOOKUP(L13,'ARTICLES 10052022'!$A$1:$Q$1031,17,FALSE)</f>
        <v>687.24599999999998</v>
      </c>
      <c r="J13">
        <f t="shared" si="3"/>
        <v>687.24599999999998</v>
      </c>
      <c r="L13" t="s">
        <v>1096</v>
      </c>
      <c r="M13">
        <f>IF(I13="","",VLOOKUP(L13,'ARTICLES 10052022'!$A$1:$J$1031,10,FALSE))</f>
        <v>490.89</v>
      </c>
      <c r="N13">
        <f t="shared" si="2"/>
        <v>490.89</v>
      </c>
    </row>
    <row r="14" spans="1:14" outlineLevel="2">
      <c r="A14" t="s">
        <v>1113</v>
      </c>
      <c r="B14" s="73" t="str">
        <f>VLOOKUP(A14,'ARTICLES 10052022'!$A$2:$D$1031,4,FALSE)</f>
        <v>Z</v>
      </c>
      <c r="C14" s="73" t="str">
        <f t="shared" si="0"/>
        <v/>
      </c>
      <c r="D14" t="s">
        <v>408</v>
      </c>
      <c r="E14">
        <v>1</v>
      </c>
      <c r="F14" t="s">
        <v>409</v>
      </c>
      <c r="G14">
        <v>9.9</v>
      </c>
      <c r="H14">
        <f t="shared" si="1"/>
        <v>9.9</v>
      </c>
      <c r="I14">
        <f>VLOOKUP(L14,'ARTICLES 10052022'!$A$1:$Q$1031,17,FALSE)</f>
        <v>14.174999999999999</v>
      </c>
      <c r="J14">
        <f t="shared" si="3"/>
        <v>14.174999999999999</v>
      </c>
      <c r="L14" t="s">
        <v>408</v>
      </c>
      <c r="M14">
        <f>IF(I14="","",VLOOKUP(L14,'ARTICLES 10052022'!$A$1:$J$1031,10,FALSE))</f>
        <v>9.4499999999999993</v>
      </c>
      <c r="N14">
        <f t="shared" si="2"/>
        <v>9.4499999999999993</v>
      </c>
    </row>
    <row r="15" spans="1:14" outlineLevel="1">
      <c r="A15" s="73" t="s">
        <v>3004</v>
      </c>
      <c r="B15" s="73"/>
      <c r="C15" s="73" t="str">
        <f t="shared" si="0"/>
        <v>PFVFH8EH</v>
      </c>
      <c r="J15">
        <f>SUBTOTAL(9,J13:J14)</f>
        <v>701.42099999999994</v>
      </c>
      <c r="N15">
        <f>SUBTOTAL(9,N13:N14)</f>
        <v>500.34</v>
      </c>
    </row>
    <row r="16" spans="1:14" outlineLevel="2">
      <c r="A16" t="s">
        <v>1115</v>
      </c>
      <c r="B16" s="73" t="str">
        <f>VLOOKUP(A16,'ARTICLES 10052022'!$A$2:$D$1031,4,FALSE)</f>
        <v>Z</v>
      </c>
      <c r="C16" s="73" t="str">
        <f t="shared" si="0"/>
        <v/>
      </c>
      <c r="D16" t="s">
        <v>1099</v>
      </c>
      <c r="E16">
        <v>1</v>
      </c>
      <c r="F16" t="s">
        <v>1101</v>
      </c>
      <c r="G16">
        <v>572.12</v>
      </c>
      <c r="H16">
        <f t="shared" si="1"/>
        <v>572.12</v>
      </c>
      <c r="I16">
        <f>VLOOKUP(L16,'ARTICLES 10052022'!$A$1:$Q$1031,17,FALSE)</f>
        <v>734.20199999999988</v>
      </c>
      <c r="J16">
        <f t="shared" si="3"/>
        <v>734.20199999999988</v>
      </c>
      <c r="L16" t="s">
        <v>1099</v>
      </c>
      <c r="M16">
        <f>IF(I16="","",VLOOKUP(L16,'ARTICLES 10052022'!$A$1:$J$1031,10,FALSE))</f>
        <v>524.42999999999995</v>
      </c>
      <c r="N16">
        <f t="shared" si="2"/>
        <v>524.42999999999995</v>
      </c>
    </row>
    <row r="17" spans="1:14" outlineLevel="2">
      <c r="A17" t="s">
        <v>1115</v>
      </c>
      <c r="B17" s="73" t="str">
        <f>VLOOKUP(A17,'ARTICLES 10052022'!$A$2:$D$1031,4,FALSE)</f>
        <v>Z</v>
      </c>
      <c r="C17" s="73" t="str">
        <f t="shared" si="0"/>
        <v/>
      </c>
      <c r="D17" t="s">
        <v>408</v>
      </c>
      <c r="E17">
        <v>1</v>
      </c>
      <c r="F17" t="s">
        <v>409</v>
      </c>
      <c r="G17">
        <v>9.9</v>
      </c>
      <c r="H17">
        <f t="shared" si="1"/>
        <v>9.9</v>
      </c>
      <c r="I17">
        <f>VLOOKUP(L17,'ARTICLES 10052022'!$A$1:$Q$1031,17,FALSE)</f>
        <v>14.174999999999999</v>
      </c>
      <c r="J17">
        <f t="shared" si="3"/>
        <v>14.174999999999999</v>
      </c>
      <c r="L17" t="s">
        <v>408</v>
      </c>
      <c r="M17">
        <f>IF(I17="","",VLOOKUP(L17,'ARTICLES 10052022'!$A$1:$J$1031,10,FALSE))</f>
        <v>9.4499999999999993</v>
      </c>
      <c r="N17">
        <f t="shared" si="2"/>
        <v>9.4499999999999993</v>
      </c>
    </row>
    <row r="18" spans="1:14" outlineLevel="1">
      <c r="A18" s="73" t="s">
        <v>3005</v>
      </c>
      <c r="B18" s="73"/>
      <c r="C18" s="73" t="str">
        <f t="shared" si="0"/>
        <v>PFVFH9EH</v>
      </c>
      <c r="J18">
        <f>SUBTOTAL(9,J16:J17)</f>
        <v>748.37699999999984</v>
      </c>
      <c r="N18">
        <f>SUBTOTAL(9,N16:N17)</f>
        <v>533.88</v>
      </c>
    </row>
    <row r="19" spans="1:14" outlineLevel="2">
      <c r="A19" t="s">
        <v>1041</v>
      </c>
      <c r="B19" s="73" t="str">
        <f>VLOOKUP(A19,'ARTICLES 10052022'!$A$2:$D$1031,4,FALSE)</f>
        <v>Z</v>
      </c>
      <c r="C19" s="73" t="str">
        <f t="shared" si="0"/>
        <v/>
      </c>
      <c r="D19" t="s">
        <v>476</v>
      </c>
      <c r="E19">
        <v>3</v>
      </c>
      <c r="F19" t="s">
        <v>2937</v>
      </c>
      <c r="G19">
        <v>4.9400000000000004</v>
      </c>
      <c r="H19">
        <f t="shared" si="1"/>
        <v>14.82</v>
      </c>
      <c r="I19">
        <f>VLOOKUP(L19,'ARTICLES 10052022'!$A$1:$Q$1031,17,FALSE)</f>
        <v>1.3800000000000001</v>
      </c>
      <c r="J19">
        <f t="shared" si="3"/>
        <v>4.1400000000000006</v>
      </c>
      <c r="L19" t="s">
        <v>476</v>
      </c>
      <c r="M19">
        <f>IF(I19="","",VLOOKUP(L19,'ARTICLES 10052022'!$A$1:$J$1031,10,FALSE))</f>
        <v>0.92</v>
      </c>
      <c r="N19">
        <f t="shared" si="2"/>
        <v>2.7600000000000002</v>
      </c>
    </row>
    <row r="20" spans="1:14" outlineLevel="1">
      <c r="A20" s="73" t="s">
        <v>3006</v>
      </c>
      <c r="B20" s="73"/>
      <c r="C20" s="73" t="str">
        <f t="shared" si="0"/>
        <v>PTUYRELMO</v>
      </c>
      <c r="J20">
        <f>SUBTOTAL(9,J19:J19)</f>
        <v>4.1400000000000006</v>
      </c>
      <c r="N20">
        <f>SUBTOTAL(9,N19:N19)</f>
        <v>2.7600000000000002</v>
      </c>
    </row>
    <row r="21" spans="1:14" outlineLevel="2">
      <c r="A21" t="s">
        <v>1125</v>
      </c>
      <c r="B21" s="73" t="str">
        <f>VLOOKUP(A21,'ARTICLES 10052022'!$A$2:$D$1031,4,FALSE)</f>
        <v>Z</v>
      </c>
      <c r="C21" s="73" t="str">
        <f t="shared" si="0"/>
        <v/>
      </c>
      <c r="D21" t="s">
        <v>981</v>
      </c>
      <c r="E21">
        <v>1</v>
      </c>
      <c r="F21" t="s">
        <v>982</v>
      </c>
      <c r="G21">
        <v>1.07</v>
      </c>
      <c r="H21">
        <f t="shared" si="1"/>
        <v>1.07</v>
      </c>
      <c r="I21">
        <f>VLOOKUP(L21,'ARTICLES 10052022'!$A$1:$Q$1031,17,FALSE)</f>
        <v>1.1970000000000001</v>
      </c>
      <c r="J21">
        <f t="shared" si="3"/>
        <v>1.1970000000000001</v>
      </c>
      <c r="L21" t="s">
        <v>981</v>
      </c>
      <c r="M21">
        <f>IF(I21="","",VLOOKUP(L21,'ARTICLES 10052022'!$A$1:$J$1031,10,FALSE))</f>
        <v>0.9</v>
      </c>
      <c r="N21">
        <f t="shared" si="2"/>
        <v>0.9</v>
      </c>
    </row>
    <row r="22" spans="1:14" outlineLevel="2">
      <c r="A22" t="s">
        <v>1125</v>
      </c>
      <c r="B22" s="73" t="str">
        <f>VLOOKUP(A22,'ARTICLES 10052022'!$A$2:$D$1031,4,FALSE)</f>
        <v>Z</v>
      </c>
      <c r="C22" s="73" t="str">
        <f t="shared" si="0"/>
        <v/>
      </c>
      <c r="D22" t="s">
        <v>472</v>
      </c>
      <c r="E22">
        <v>3</v>
      </c>
      <c r="F22" t="s">
        <v>993</v>
      </c>
      <c r="G22">
        <v>4.87</v>
      </c>
      <c r="H22">
        <f t="shared" si="1"/>
        <v>14.61</v>
      </c>
      <c r="I22">
        <f>VLOOKUP(L22,'ARTICLES 10052022'!$A$1:$Q$1031,17,FALSE)</f>
        <v>1.41</v>
      </c>
      <c r="J22">
        <f t="shared" si="3"/>
        <v>4.2299999999999995</v>
      </c>
      <c r="L22" t="s">
        <v>472</v>
      </c>
      <c r="M22">
        <f>IF(I22="","",VLOOKUP(L22,'ARTICLES 10052022'!$A$1:$J$1031,10,FALSE))</f>
        <v>0.94</v>
      </c>
      <c r="N22">
        <f t="shared" si="2"/>
        <v>2.82</v>
      </c>
    </row>
    <row r="23" spans="1:14" outlineLevel="2">
      <c r="A23" t="s">
        <v>1125</v>
      </c>
      <c r="B23" s="73" t="str">
        <f>VLOOKUP(A23,'ARTICLES 10052022'!$A$2:$D$1031,4,FALSE)</f>
        <v>Z</v>
      </c>
      <c r="C23" s="73" t="str">
        <f t="shared" si="0"/>
        <v/>
      </c>
      <c r="D23" t="s">
        <v>472</v>
      </c>
      <c r="E23">
        <v>1</v>
      </c>
      <c r="F23" t="s">
        <v>993</v>
      </c>
      <c r="G23">
        <v>4.87</v>
      </c>
      <c r="H23">
        <f t="shared" si="1"/>
        <v>4.87</v>
      </c>
      <c r="I23">
        <f>VLOOKUP(L23,'ARTICLES 10052022'!$A$1:$Q$1031,17,FALSE)</f>
        <v>1.41</v>
      </c>
      <c r="J23">
        <f t="shared" si="3"/>
        <v>1.41</v>
      </c>
      <c r="L23" t="s">
        <v>472</v>
      </c>
      <c r="M23">
        <f>IF(I23="","",VLOOKUP(L23,'ARTICLES 10052022'!$A$1:$J$1031,10,FALSE))</f>
        <v>0.94</v>
      </c>
      <c r="N23">
        <f t="shared" si="2"/>
        <v>0.94</v>
      </c>
    </row>
    <row r="24" spans="1:14" outlineLevel="2">
      <c r="A24" t="s">
        <v>1125</v>
      </c>
      <c r="B24" s="73" t="str">
        <f>VLOOKUP(A24,'ARTICLES 10052022'!$A$2:$D$1031,4,FALSE)</f>
        <v>Z</v>
      </c>
      <c r="C24" s="73" t="str">
        <f t="shared" si="0"/>
        <v/>
      </c>
      <c r="D24" t="s">
        <v>474</v>
      </c>
      <c r="E24">
        <v>1</v>
      </c>
      <c r="F24" t="s">
        <v>2940</v>
      </c>
      <c r="G24">
        <v>4.9400000000000004</v>
      </c>
      <c r="H24">
        <f t="shared" si="1"/>
        <v>4.9400000000000004</v>
      </c>
      <c r="I24">
        <f>VLOOKUP(L24,'ARTICLES 10052022'!$A$1:$Q$1031,17,FALSE)</f>
        <v>1.3800000000000001</v>
      </c>
      <c r="J24">
        <f t="shared" si="3"/>
        <v>1.3800000000000001</v>
      </c>
      <c r="L24" t="s">
        <v>474</v>
      </c>
      <c r="M24">
        <f>IF(I24="","",VLOOKUP(L24,'ARTICLES 10052022'!$A$1:$J$1031,10,FALSE))</f>
        <v>0.92</v>
      </c>
      <c r="N24">
        <f t="shared" si="2"/>
        <v>0.92</v>
      </c>
    </row>
    <row r="25" spans="1:14" outlineLevel="2">
      <c r="A25" t="s">
        <v>1125</v>
      </c>
      <c r="B25" s="73" t="str">
        <f>VLOOKUP(A25,'ARTICLES 10052022'!$A$2:$D$1031,4,FALSE)</f>
        <v>Z</v>
      </c>
      <c r="C25" s="73" t="str">
        <f t="shared" si="0"/>
        <v/>
      </c>
      <c r="D25" t="s">
        <v>1021</v>
      </c>
      <c r="E25">
        <v>1</v>
      </c>
      <c r="F25" t="s">
        <v>1022</v>
      </c>
      <c r="G25">
        <v>0</v>
      </c>
      <c r="H25">
        <f t="shared" si="1"/>
        <v>0</v>
      </c>
      <c r="I25">
        <f>VLOOKUP(L25,'ARTICLES 10052022'!$A$1:$Q$1031,17,FALSE)</f>
        <v>3.3149999999999999</v>
      </c>
      <c r="J25">
        <f t="shared" si="3"/>
        <v>3.3149999999999999</v>
      </c>
      <c r="L25" t="s">
        <v>1021</v>
      </c>
      <c r="M25">
        <f>IF(I25="","",VLOOKUP(L25,'ARTICLES 10052022'!$A$1:$J$1031,10,FALSE))</f>
        <v>2.21</v>
      </c>
      <c r="N25">
        <f t="shared" si="2"/>
        <v>2.21</v>
      </c>
    </row>
    <row r="26" spans="1:14" outlineLevel="2">
      <c r="A26" t="s">
        <v>1125</v>
      </c>
      <c r="B26" s="73" t="str">
        <f>VLOOKUP(A26,'ARTICLES 10052022'!$A$2:$D$1031,4,FALSE)</f>
        <v>Z</v>
      </c>
      <c r="C26" s="73" t="str">
        <f t="shared" si="0"/>
        <v/>
      </c>
      <c r="D26" t="s">
        <v>478</v>
      </c>
      <c r="E26">
        <v>1</v>
      </c>
      <c r="F26" t="s">
        <v>479</v>
      </c>
      <c r="G26">
        <v>32.479999999999997</v>
      </c>
      <c r="H26">
        <f t="shared" si="1"/>
        <v>32.479999999999997</v>
      </c>
      <c r="I26">
        <f>VLOOKUP(L26,'ARTICLES 10052022'!$A$1:$Q$1031,17,FALSE)</f>
        <v>34.56</v>
      </c>
      <c r="J26">
        <f t="shared" si="3"/>
        <v>34.56</v>
      </c>
      <c r="L26" t="s">
        <v>478</v>
      </c>
      <c r="M26">
        <f>IF(I26="","",VLOOKUP(L26,'ARTICLES 10052022'!$A$1:$J$1031,10,FALSE))</f>
        <v>17.28</v>
      </c>
      <c r="N26">
        <f t="shared" si="2"/>
        <v>17.28</v>
      </c>
    </row>
    <row r="27" spans="1:14" outlineLevel="2">
      <c r="A27" t="s">
        <v>1125</v>
      </c>
      <c r="B27" s="73" t="str">
        <f>VLOOKUP(A27,'ARTICLES 10052022'!$A$2:$D$1031,4,FALSE)</f>
        <v>Z</v>
      </c>
      <c r="C27" s="73" t="str">
        <f t="shared" si="0"/>
        <v/>
      </c>
      <c r="D27" t="s">
        <v>478</v>
      </c>
      <c r="E27">
        <v>1</v>
      </c>
      <c r="F27" t="s">
        <v>479</v>
      </c>
      <c r="G27">
        <v>32.479999999999997</v>
      </c>
      <c r="H27">
        <f t="shared" si="1"/>
        <v>32.479999999999997</v>
      </c>
      <c r="I27">
        <f>VLOOKUP(L27,'ARTICLES 10052022'!$A$1:$Q$1031,17,FALSE)</f>
        <v>34.56</v>
      </c>
      <c r="J27">
        <f t="shared" si="3"/>
        <v>34.56</v>
      </c>
      <c r="L27" t="s">
        <v>478</v>
      </c>
      <c r="M27">
        <f>IF(I27="","",VLOOKUP(L27,'ARTICLES 10052022'!$A$1:$J$1031,10,FALSE))</f>
        <v>17.28</v>
      </c>
      <c r="N27">
        <f t="shared" si="2"/>
        <v>17.28</v>
      </c>
    </row>
    <row r="28" spans="1:14" outlineLevel="2">
      <c r="A28" t="s">
        <v>1125</v>
      </c>
      <c r="B28" s="73" t="str">
        <f>VLOOKUP(A28,'ARTICLES 10052022'!$A$2:$D$1031,4,FALSE)</f>
        <v>Z</v>
      </c>
      <c r="C28" s="73" t="str">
        <f t="shared" si="0"/>
        <v/>
      </c>
      <c r="D28" t="s">
        <v>426</v>
      </c>
      <c r="E28">
        <v>1</v>
      </c>
      <c r="F28" t="s">
        <v>1019</v>
      </c>
      <c r="G28">
        <v>24</v>
      </c>
      <c r="H28">
        <f t="shared" si="1"/>
        <v>24</v>
      </c>
      <c r="I28">
        <f>VLOOKUP(L28,'ARTICLES 10052022'!$A$1:$Q$1031,17,FALSE)</f>
        <v>30.558</v>
      </c>
      <c r="J28">
        <f t="shared" si="3"/>
        <v>30.558</v>
      </c>
      <c r="L28" t="s">
        <v>426</v>
      </c>
      <c r="M28">
        <f>IF(I28="","",VLOOKUP(L28,'ARTICLES 10052022'!$A$1:$J$1031,10,FALSE))</f>
        <v>20.372</v>
      </c>
      <c r="N28">
        <f t="shared" si="2"/>
        <v>20.372</v>
      </c>
    </row>
    <row r="29" spans="1:14" outlineLevel="2">
      <c r="A29" t="s">
        <v>1125</v>
      </c>
      <c r="B29" s="73" t="str">
        <f>VLOOKUP(A29,'ARTICLES 10052022'!$A$2:$D$1031,4,FALSE)</f>
        <v>Z</v>
      </c>
      <c r="C29" s="73" t="str">
        <f t="shared" si="0"/>
        <v/>
      </c>
      <c r="D29" t="s">
        <v>1014</v>
      </c>
      <c r="E29">
        <v>1</v>
      </c>
      <c r="F29" t="s">
        <v>1015</v>
      </c>
      <c r="G29">
        <v>5.55</v>
      </c>
      <c r="H29">
        <f t="shared" si="1"/>
        <v>5.55</v>
      </c>
      <c r="I29">
        <f>VLOOKUP(L29,'ARTICLES 10052022'!$A$1:$Q$1031,17,FALSE)</f>
        <v>5.7</v>
      </c>
      <c r="J29">
        <f t="shared" si="3"/>
        <v>5.7</v>
      </c>
      <c r="L29" t="s">
        <v>1014</v>
      </c>
      <c r="M29">
        <f>IF(I29="","",VLOOKUP(L29,'ARTICLES 10052022'!$A$1:$J$1031,10,FALSE))</f>
        <v>2.85</v>
      </c>
      <c r="N29">
        <f t="shared" si="2"/>
        <v>2.85</v>
      </c>
    </row>
    <row r="30" spans="1:14" outlineLevel="1">
      <c r="A30" s="73" t="s">
        <v>3007</v>
      </c>
      <c r="B30" s="73"/>
      <c r="C30" s="73" t="str">
        <f t="shared" si="0"/>
        <v>KITFVG</v>
      </c>
      <c r="J30">
        <f>SUBTOTAL(9,J21:J29)</f>
        <v>116.91000000000001</v>
      </c>
      <c r="N30">
        <f>SUBTOTAL(9,N21:N29)</f>
        <v>65.572000000000003</v>
      </c>
    </row>
    <row r="31" spans="1:14" outlineLevel="2">
      <c r="A31" t="s">
        <v>1129</v>
      </c>
      <c r="B31" s="73" t="str">
        <f>VLOOKUP(A31,'ARTICLES 10052022'!$A$2:$D$1031,4,FALSE)</f>
        <v>Z</v>
      </c>
      <c r="C31" s="73" t="str">
        <f t="shared" si="0"/>
        <v/>
      </c>
      <c r="D31" t="s">
        <v>472</v>
      </c>
      <c r="E31">
        <v>1</v>
      </c>
      <c r="F31" t="s">
        <v>993</v>
      </c>
      <c r="G31">
        <v>4.87</v>
      </c>
      <c r="H31">
        <f t="shared" si="1"/>
        <v>4.87</v>
      </c>
      <c r="I31">
        <f>VLOOKUP(L31,'ARTICLES 10052022'!$A$1:$Q$1031,17,FALSE)</f>
        <v>1.41</v>
      </c>
      <c r="J31">
        <f t="shared" si="3"/>
        <v>1.41</v>
      </c>
      <c r="L31" t="s">
        <v>472</v>
      </c>
      <c r="M31">
        <f>IF(I31="","",VLOOKUP(L31,'ARTICLES 10052022'!$A$1:$J$1031,10,FALSE))</f>
        <v>0.94</v>
      </c>
      <c r="N31">
        <f t="shared" si="2"/>
        <v>0.94</v>
      </c>
    </row>
    <row r="32" spans="1:14" outlineLevel="2">
      <c r="A32" t="s">
        <v>1129</v>
      </c>
      <c r="B32" s="73" t="str">
        <f>VLOOKUP(A32,'ARTICLES 10052022'!$A$2:$D$1031,4,FALSE)</f>
        <v>Z</v>
      </c>
      <c r="C32" s="73" t="str">
        <f t="shared" si="0"/>
        <v/>
      </c>
      <c r="D32" t="s">
        <v>474</v>
      </c>
      <c r="E32">
        <v>1</v>
      </c>
      <c r="F32" t="s">
        <v>2940</v>
      </c>
      <c r="G32">
        <v>4.9400000000000004</v>
      </c>
      <c r="H32">
        <f t="shared" si="1"/>
        <v>4.9400000000000004</v>
      </c>
      <c r="I32">
        <f>VLOOKUP(L32,'ARTICLES 10052022'!$A$1:$Q$1031,17,FALSE)</f>
        <v>1.3800000000000001</v>
      </c>
      <c r="J32">
        <f t="shared" si="3"/>
        <v>1.3800000000000001</v>
      </c>
      <c r="L32" t="s">
        <v>474</v>
      </c>
      <c r="M32">
        <f>IF(I32="","",VLOOKUP(L32,'ARTICLES 10052022'!$A$1:$J$1031,10,FALSE))</f>
        <v>0.92</v>
      </c>
      <c r="N32">
        <f t="shared" si="2"/>
        <v>0.92</v>
      </c>
    </row>
    <row r="33" spans="1:14" outlineLevel="2">
      <c r="A33" t="s">
        <v>1129</v>
      </c>
      <c r="B33" s="73" t="str">
        <f>VLOOKUP(A33,'ARTICLES 10052022'!$A$2:$D$1031,4,FALSE)</f>
        <v>Z</v>
      </c>
      <c r="C33" s="73" t="str">
        <f t="shared" si="0"/>
        <v/>
      </c>
      <c r="D33" t="s">
        <v>476</v>
      </c>
      <c r="E33">
        <v>3</v>
      </c>
      <c r="F33" t="s">
        <v>2937</v>
      </c>
      <c r="G33">
        <v>4.9400000000000004</v>
      </c>
      <c r="H33">
        <f t="shared" si="1"/>
        <v>14.82</v>
      </c>
      <c r="I33">
        <f>VLOOKUP(L33,'ARTICLES 10052022'!$A$1:$Q$1031,17,FALSE)</f>
        <v>1.3800000000000001</v>
      </c>
      <c r="J33">
        <f t="shared" si="3"/>
        <v>4.1400000000000006</v>
      </c>
      <c r="L33" t="s">
        <v>476</v>
      </c>
      <c r="M33">
        <f>IF(I33="","",VLOOKUP(L33,'ARTICLES 10052022'!$A$1:$J$1031,10,FALSE))</f>
        <v>0.92</v>
      </c>
      <c r="N33">
        <f t="shared" si="2"/>
        <v>2.7600000000000002</v>
      </c>
    </row>
    <row r="34" spans="1:14" outlineLevel="2">
      <c r="A34" t="s">
        <v>1129</v>
      </c>
      <c r="B34" s="73" t="str">
        <f>VLOOKUP(A34,'ARTICLES 10052022'!$A$2:$D$1031,4,FALSE)</f>
        <v>Z</v>
      </c>
      <c r="C34" s="73" t="str">
        <f t="shared" si="0"/>
        <v/>
      </c>
      <c r="D34" t="s">
        <v>1021</v>
      </c>
      <c r="E34">
        <v>1</v>
      </c>
      <c r="F34" t="s">
        <v>1022</v>
      </c>
      <c r="G34">
        <v>0</v>
      </c>
      <c r="H34">
        <f t="shared" si="1"/>
        <v>0</v>
      </c>
      <c r="I34">
        <f>VLOOKUP(L34,'ARTICLES 10052022'!$A$1:$Q$1031,17,FALSE)</f>
        <v>3.3149999999999999</v>
      </c>
      <c r="J34">
        <f t="shared" si="3"/>
        <v>3.3149999999999999</v>
      </c>
      <c r="L34" t="s">
        <v>1021</v>
      </c>
      <c r="M34">
        <f>IF(I34="","",VLOOKUP(L34,'ARTICLES 10052022'!$A$1:$J$1031,10,FALSE))</f>
        <v>2.21</v>
      </c>
      <c r="N34">
        <f t="shared" si="2"/>
        <v>2.21</v>
      </c>
    </row>
    <row r="35" spans="1:14" outlineLevel="2">
      <c r="A35" t="s">
        <v>1129</v>
      </c>
      <c r="B35" s="73" t="str">
        <f>VLOOKUP(A35,'ARTICLES 10052022'!$A$2:$D$1031,4,FALSE)</f>
        <v>Z</v>
      </c>
      <c r="C35" s="73" t="str">
        <f t="shared" si="0"/>
        <v/>
      </c>
      <c r="D35" t="s">
        <v>478</v>
      </c>
      <c r="E35">
        <v>1</v>
      </c>
      <c r="F35" t="s">
        <v>479</v>
      </c>
      <c r="G35">
        <v>32.479999999999997</v>
      </c>
      <c r="H35">
        <f t="shared" si="1"/>
        <v>32.479999999999997</v>
      </c>
      <c r="I35">
        <f>VLOOKUP(L35,'ARTICLES 10052022'!$A$1:$Q$1031,17,FALSE)</f>
        <v>34.56</v>
      </c>
      <c r="J35">
        <f t="shared" si="3"/>
        <v>34.56</v>
      </c>
      <c r="L35" t="s">
        <v>478</v>
      </c>
      <c r="M35">
        <f>IF(I35="","",VLOOKUP(L35,'ARTICLES 10052022'!$A$1:$J$1031,10,FALSE))</f>
        <v>17.28</v>
      </c>
      <c r="N35">
        <f t="shared" si="2"/>
        <v>17.28</v>
      </c>
    </row>
    <row r="36" spans="1:14" outlineLevel="2">
      <c r="A36" t="s">
        <v>1129</v>
      </c>
      <c r="B36" s="73" t="str">
        <f>VLOOKUP(A36,'ARTICLES 10052022'!$A$2:$D$1031,4,FALSE)</f>
        <v>Z</v>
      </c>
      <c r="C36" s="73" t="str">
        <f t="shared" si="0"/>
        <v/>
      </c>
      <c r="D36" t="s">
        <v>478</v>
      </c>
      <c r="E36">
        <v>1</v>
      </c>
      <c r="F36" t="s">
        <v>479</v>
      </c>
      <c r="G36">
        <v>32.479999999999997</v>
      </c>
      <c r="H36">
        <f t="shared" si="1"/>
        <v>32.479999999999997</v>
      </c>
      <c r="I36">
        <f>VLOOKUP(L36,'ARTICLES 10052022'!$A$1:$Q$1031,17,FALSE)</f>
        <v>34.56</v>
      </c>
      <c r="J36">
        <f t="shared" si="3"/>
        <v>34.56</v>
      </c>
      <c r="L36" t="s">
        <v>478</v>
      </c>
      <c r="M36">
        <f>IF(I36="","",VLOOKUP(L36,'ARTICLES 10052022'!$A$1:$J$1031,10,FALSE))</f>
        <v>17.28</v>
      </c>
      <c r="N36">
        <f t="shared" si="2"/>
        <v>17.28</v>
      </c>
    </row>
    <row r="37" spans="1:14" outlineLevel="2">
      <c r="A37" t="s">
        <v>1129</v>
      </c>
      <c r="B37" s="73" t="str">
        <f>VLOOKUP(A37,'ARTICLES 10052022'!$A$2:$D$1031,4,FALSE)</f>
        <v>Z</v>
      </c>
      <c r="C37" s="73" t="str">
        <f t="shared" si="0"/>
        <v/>
      </c>
      <c r="D37" t="s">
        <v>478</v>
      </c>
      <c r="E37">
        <v>1</v>
      </c>
      <c r="F37" t="s">
        <v>479</v>
      </c>
      <c r="G37">
        <v>32.479999999999997</v>
      </c>
      <c r="H37">
        <f t="shared" si="1"/>
        <v>32.479999999999997</v>
      </c>
      <c r="I37">
        <f>VLOOKUP(L37,'ARTICLES 10052022'!$A$1:$Q$1031,17,FALSE)</f>
        <v>34.56</v>
      </c>
      <c r="J37">
        <f t="shared" si="3"/>
        <v>34.56</v>
      </c>
      <c r="L37" t="s">
        <v>478</v>
      </c>
      <c r="M37">
        <f>IF(I37="","",VLOOKUP(L37,'ARTICLES 10052022'!$A$1:$J$1031,10,FALSE))</f>
        <v>17.28</v>
      </c>
      <c r="N37">
        <f t="shared" si="2"/>
        <v>17.28</v>
      </c>
    </row>
    <row r="38" spans="1:14" outlineLevel="2">
      <c r="A38" t="s">
        <v>1129</v>
      </c>
      <c r="B38" s="73" t="str">
        <f>VLOOKUP(A38,'ARTICLES 10052022'!$A$2:$D$1031,4,FALSE)</f>
        <v>Z</v>
      </c>
      <c r="C38" s="73" t="str">
        <f t="shared" si="0"/>
        <v/>
      </c>
      <c r="D38" t="s">
        <v>654</v>
      </c>
      <c r="E38">
        <v>2</v>
      </c>
      <c r="F38" t="s">
        <v>655</v>
      </c>
      <c r="G38">
        <v>6.17</v>
      </c>
      <c r="H38">
        <f t="shared" si="1"/>
        <v>12.34</v>
      </c>
      <c r="I38">
        <f>VLOOKUP(L38,'ARTICLES 10052022'!$A$1:$Q$1031,17,FALSE)</f>
        <v>6.36</v>
      </c>
      <c r="J38">
        <f t="shared" si="3"/>
        <v>12.72</v>
      </c>
      <c r="L38" t="s">
        <v>654</v>
      </c>
      <c r="M38">
        <f>IF(I38="","",VLOOKUP(L38,'ARTICLES 10052022'!$A$1:$J$1031,10,FALSE))</f>
        <v>2.12</v>
      </c>
      <c r="N38">
        <f t="shared" si="2"/>
        <v>4.24</v>
      </c>
    </row>
    <row r="39" spans="1:14" outlineLevel="2">
      <c r="A39" t="s">
        <v>1129</v>
      </c>
      <c r="B39" s="73" t="str">
        <f>VLOOKUP(A39,'ARTICLES 10052022'!$A$2:$D$1031,4,FALSE)</f>
        <v>Z</v>
      </c>
      <c r="C39" s="73" t="str">
        <f t="shared" si="0"/>
        <v/>
      </c>
      <c r="D39" t="s">
        <v>426</v>
      </c>
      <c r="E39">
        <v>1</v>
      </c>
      <c r="F39" t="s">
        <v>1019</v>
      </c>
      <c r="G39">
        <v>24</v>
      </c>
      <c r="H39">
        <f t="shared" si="1"/>
        <v>24</v>
      </c>
      <c r="I39">
        <f>VLOOKUP(L39,'ARTICLES 10052022'!$A$1:$Q$1031,17,FALSE)</f>
        <v>30.558</v>
      </c>
      <c r="J39">
        <f t="shared" si="3"/>
        <v>30.558</v>
      </c>
      <c r="L39" t="s">
        <v>426</v>
      </c>
      <c r="M39">
        <f>IF(I39="","",VLOOKUP(L39,'ARTICLES 10052022'!$A$1:$J$1031,10,FALSE))</f>
        <v>20.372</v>
      </c>
      <c r="N39">
        <f t="shared" si="2"/>
        <v>20.372</v>
      </c>
    </row>
    <row r="40" spans="1:14" outlineLevel="1">
      <c r="A40" s="73" t="s">
        <v>3008</v>
      </c>
      <c r="B40" s="73"/>
      <c r="C40" s="73" t="str">
        <f t="shared" si="0"/>
        <v>KITFVRM</v>
      </c>
      <c r="J40">
        <f>SUBTOTAL(9,J31:J39)</f>
        <v>157.203</v>
      </c>
      <c r="N40">
        <f>SUBTOTAL(9,N31:N39)</f>
        <v>83.282000000000011</v>
      </c>
    </row>
    <row r="41" spans="1:14" outlineLevel="2">
      <c r="A41" t="s">
        <v>1217</v>
      </c>
      <c r="B41" s="73" t="str">
        <f>VLOOKUP(A41,'ARTICLES 10052022'!$A$2:$D$1031,4,FALSE)</f>
        <v>Z</v>
      </c>
      <c r="C41" s="73" t="str">
        <f t="shared" si="0"/>
        <v/>
      </c>
      <c r="D41" t="s">
        <v>981</v>
      </c>
      <c r="E41">
        <v>1</v>
      </c>
      <c r="F41" t="s">
        <v>982</v>
      </c>
      <c r="G41">
        <v>1.07</v>
      </c>
      <c r="H41">
        <f t="shared" si="1"/>
        <v>1.07</v>
      </c>
      <c r="I41">
        <f>VLOOKUP(L41,'ARTICLES 10052022'!$A$1:$Q$1031,17,FALSE)</f>
        <v>1.1970000000000001</v>
      </c>
      <c r="J41">
        <f t="shared" si="3"/>
        <v>1.1970000000000001</v>
      </c>
      <c r="L41" t="s">
        <v>981</v>
      </c>
      <c r="M41">
        <f>IF(I41="","",VLOOKUP(L41,'ARTICLES 10052022'!$A$1:$J$1031,10,FALSE))</f>
        <v>0.9</v>
      </c>
      <c r="N41">
        <f t="shared" si="2"/>
        <v>0.9</v>
      </c>
    </row>
    <row r="42" spans="1:14" outlineLevel="2">
      <c r="A42" t="s">
        <v>1217</v>
      </c>
      <c r="B42" s="73" t="str">
        <f>VLOOKUP(A42,'ARTICLES 10052022'!$A$2:$D$1031,4,FALSE)</f>
        <v>Z</v>
      </c>
      <c r="C42" s="73" t="str">
        <f t="shared" si="0"/>
        <v/>
      </c>
      <c r="D42" t="s">
        <v>1213</v>
      </c>
      <c r="E42">
        <v>1</v>
      </c>
      <c r="F42" t="s">
        <v>1214</v>
      </c>
      <c r="G42">
        <v>0</v>
      </c>
      <c r="H42">
        <f t="shared" si="1"/>
        <v>0</v>
      </c>
      <c r="I42">
        <f>VLOOKUP(L42,'ARTICLES 10052022'!$A$1:$Q$1031,17,FALSE)</f>
        <v>0</v>
      </c>
      <c r="J42">
        <f t="shared" si="3"/>
        <v>0</v>
      </c>
      <c r="L42" t="s">
        <v>1213</v>
      </c>
      <c r="M42">
        <f>IF(I42="","",VLOOKUP(L42,'ARTICLES 10052022'!$A$1:$J$1031,10,FALSE))</f>
        <v>0</v>
      </c>
      <c r="N42">
        <f t="shared" si="2"/>
        <v>0</v>
      </c>
    </row>
    <row r="43" spans="1:14" outlineLevel="2">
      <c r="A43" t="s">
        <v>1217</v>
      </c>
      <c r="B43" s="73" t="str">
        <f>VLOOKUP(A43,'ARTICLES 10052022'!$A$2:$D$1031,4,FALSE)</f>
        <v>Z</v>
      </c>
      <c r="C43" s="73" t="str">
        <f t="shared" si="0"/>
        <v/>
      </c>
      <c r="D43" t="s">
        <v>1014</v>
      </c>
      <c r="E43">
        <v>1</v>
      </c>
      <c r="F43" t="s">
        <v>1015</v>
      </c>
      <c r="G43">
        <v>5.55</v>
      </c>
      <c r="H43">
        <f t="shared" si="1"/>
        <v>5.55</v>
      </c>
      <c r="I43">
        <f>VLOOKUP(L43,'ARTICLES 10052022'!$A$1:$Q$1031,17,FALSE)</f>
        <v>5.7</v>
      </c>
      <c r="J43">
        <f t="shared" si="3"/>
        <v>5.7</v>
      </c>
      <c r="L43" t="s">
        <v>1014</v>
      </c>
      <c r="M43">
        <f>IF(I43="","",VLOOKUP(L43,'ARTICLES 10052022'!$A$1:$J$1031,10,FALSE))</f>
        <v>2.85</v>
      </c>
      <c r="N43">
        <f t="shared" si="2"/>
        <v>2.85</v>
      </c>
    </row>
    <row r="44" spans="1:14" outlineLevel="1">
      <c r="A44" s="73" t="s">
        <v>3009</v>
      </c>
      <c r="B44" s="73"/>
      <c r="C44" s="73" t="str">
        <f t="shared" si="0"/>
        <v>KITFVGSD</v>
      </c>
      <c r="J44">
        <f>SUBTOTAL(9,J41:J43)</f>
        <v>6.8970000000000002</v>
      </c>
      <c r="N44">
        <f>SUBTOTAL(9,N41:N43)</f>
        <v>3.75</v>
      </c>
    </row>
    <row r="45" spans="1:14" outlineLevel="2">
      <c r="A45" t="s">
        <v>1402</v>
      </c>
      <c r="B45" s="73" t="str">
        <f>VLOOKUP(A45,'ARTICLES 10052022'!$A$2:$D$1031,4,FALSE)</f>
        <v>Z</v>
      </c>
      <c r="C45" s="73" t="str">
        <f t="shared" si="0"/>
        <v/>
      </c>
      <c r="E45">
        <v>2</v>
      </c>
      <c r="F45" t="s">
        <v>463</v>
      </c>
      <c r="G45">
        <v>38.799999999999997</v>
      </c>
      <c r="H45">
        <f t="shared" si="1"/>
        <v>77.599999999999994</v>
      </c>
      <c r="I45">
        <f>VLOOKUP(L45,'ARTICLES 10052022'!$A$1:$Q$1031,17,FALSE)</f>
        <v>52.5</v>
      </c>
      <c r="J45">
        <f t="shared" si="3"/>
        <v>105</v>
      </c>
      <c r="L45" t="s">
        <v>462</v>
      </c>
      <c r="M45">
        <f>IF(I45="","",VLOOKUP(L45,'ARTICLES 10052022'!$A$1:$J$1031,10,FALSE))</f>
        <v>35</v>
      </c>
      <c r="N45">
        <f t="shared" si="2"/>
        <v>70</v>
      </c>
    </row>
    <row r="46" spans="1:14" outlineLevel="1">
      <c r="A46" s="73" t="s">
        <v>3010</v>
      </c>
      <c r="B46" s="73"/>
      <c r="C46" s="73" t="str">
        <f t="shared" si="0"/>
        <v>KITFIL5EH</v>
      </c>
      <c r="J46">
        <f>SUBTOTAL(9,J45:J45)</f>
        <v>105</v>
      </c>
      <c r="N46">
        <f>SUBTOTAL(9,N45:N45)</f>
        <v>70</v>
      </c>
    </row>
    <row r="47" spans="1:14" outlineLevel="2">
      <c r="A47" t="s">
        <v>1436</v>
      </c>
      <c r="B47" s="73" t="str">
        <f>VLOOKUP(A47,'ARTICLES 10052022'!$A$2:$D$1031,4,FALSE)</f>
        <v>Z</v>
      </c>
      <c r="C47" s="73" t="str">
        <f t="shared" si="0"/>
        <v/>
      </c>
      <c r="E47">
        <v>2</v>
      </c>
      <c r="F47" t="s">
        <v>465</v>
      </c>
      <c r="G47">
        <v>47.94</v>
      </c>
      <c r="H47">
        <f t="shared" si="1"/>
        <v>95.88</v>
      </c>
      <c r="I47">
        <f>VLOOKUP(L47,'ARTICLES 10052022'!$A$1:$Q$1031,17,FALSE)</f>
        <v>60.75</v>
      </c>
      <c r="J47">
        <f t="shared" si="3"/>
        <v>121.5</v>
      </c>
      <c r="L47" t="s">
        <v>464</v>
      </c>
      <c r="M47">
        <f>IF(I47="","",VLOOKUP(L47,'ARTICLES 10052022'!$A$1:$J$1031,10,FALSE))</f>
        <v>40.5</v>
      </c>
      <c r="N47">
        <f t="shared" si="2"/>
        <v>81</v>
      </c>
    </row>
    <row r="48" spans="1:14" outlineLevel="2">
      <c r="A48" t="s">
        <v>1436</v>
      </c>
      <c r="B48" s="73" t="str">
        <f>VLOOKUP(A48,'ARTICLES 10052022'!$A$2:$D$1031,4,FALSE)</f>
        <v>Z</v>
      </c>
      <c r="C48" s="73" t="str">
        <f t="shared" si="0"/>
        <v/>
      </c>
      <c r="E48">
        <v>2</v>
      </c>
      <c r="F48" t="s">
        <v>2959</v>
      </c>
      <c r="G48">
        <v>59.78</v>
      </c>
      <c r="H48">
        <f t="shared" si="1"/>
        <v>119.56</v>
      </c>
      <c r="I48">
        <f>VLOOKUP(L48,'ARTICLES 10052022'!$A$1:$Q$1031,17,FALSE)</f>
        <v>84.6</v>
      </c>
      <c r="J48">
        <f t="shared" si="3"/>
        <v>169.2</v>
      </c>
      <c r="L48" t="s">
        <v>1368</v>
      </c>
      <c r="M48">
        <f>IF(I48="","",VLOOKUP(L48,'ARTICLES 10052022'!$A$1:$J$1031,10,FALSE))</f>
        <v>56.4</v>
      </c>
      <c r="N48">
        <f t="shared" si="2"/>
        <v>112.8</v>
      </c>
    </row>
    <row r="49" spans="1:14" outlineLevel="2">
      <c r="A49" t="s">
        <v>1436</v>
      </c>
      <c r="B49" s="73" t="str">
        <f>VLOOKUP(A49,'ARTICLES 10052022'!$A$2:$D$1031,4,FALSE)</f>
        <v>Z</v>
      </c>
      <c r="C49" s="73" t="str">
        <f t="shared" si="0"/>
        <v/>
      </c>
      <c r="E49">
        <v>2</v>
      </c>
      <c r="F49" t="s">
        <v>2961</v>
      </c>
      <c r="G49">
        <v>70.5</v>
      </c>
      <c r="H49">
        <f t="shared" si="1"/>
        <v>141</v>
      </c>
      <c r="I49">
        <f>VLOOKUP(L49,'ARTICLES 10052022'!$A$1:$Q$1031,17,FALSE)</f>
        <v>63.599999999999994</v>
      </c>
      <c r="J49">
        <f t="shared" si="3"/>
        <v>127.19999999999999</v>
      </c>
      <c r="L49" t="s">
        <v>1438</v>
      </c>
      <c r="M49">
        <f>IF(I49="","",VLOOKUP(L49,'ARTICLES 10052022'!$A$1:$J$1031,10,FALSE))</f>
        <v>42.4</v>
      </c>
      <c r="N49">
        <f t="shared" si="2"/>
        <v>84.8</v>
      </c>
    </row>
    <row r="50" spans="1:14" outlineLevel="1">
      <c r="A50" s="73" t="s">
        <v>3011</v>
      </c>
      <c r="B50" s="73"/>
      <c r="C50" s="73" t="str">
        <f t="shared" si="0"/>
        <v>KITCAL3EH</v>
      </c>
      <c r="J50">
        <f>SUBTOTAL(9,J47:J49)</f>
        <v>417.9</v>
      </c>
      <c r="N50">
        <f>SUBTOTAL(9,N47:N49)</f>
        <v>278.60000000000002</v>
      </c>
    </row>
    <row r="51" spans="1:14" outlineLevel="2">
      <c r="A51" t="s">
        <v>1347</v>
      </c>
      <c r="B51" s="73" t="str">
        <f>VLOOKUP(A51,'ARTICLES 10052022'!$A$2:$D$1031,4,FALSE)</f>
        <v>Z</v>
      </c>
      <c r="C51" s="73" t="str">
        <f t="shared" si="0"/>
        <v/>
      </c>
      <c r="E51">
        <v>4</v>
      </c>
      <c r="F51" t="s">
        <v>463</v>
      </c>
      <c r="G51">
        <v>38.799999999999997</v>
      </c>
      <c r="H51">
        <f t="shared" si="1"/>
        <v>155.19999999999999</v>
      </c>
      <c r="I51">
        <f>VLOOKUP(L51,'ARTICLES 10052022'!$A$1:$Q$1031,17,FALSE)</f>
        <v>52.5</v>
      </c>
      <c r="J51">
        <f t="shared" si="3"/>
        <v>210</v>
      </c>
      <c r="L51" t="s">
        <v>462</v>
      </c>
      <c r="M51">
        <f>IF(I51="","",VLOOKUP(L51,'ARTICLES 10052022'!$A$1:$J$1031,10,FALSE))</f>
        <v>35</v>
      </c>
      <c r="N51">
        <f t="shared" si="2"/>
        <v>140</v>
      </c>
    </row>
    <row r="52" spans="1:14" outlineLevel="2">
      <c r="A52" t="s">
        <v>1347</v>
      </c>
      <c r="B52" s="73" t="str">
        <f>VLOOKUP(A52,'ARTICLES 10052022'!$A$2:$D$1031,4,FALSE)</f>
        <v>Z</v>
      </c>
      <c r="C52" s="73" t="str">
        <f t="shared" si="0"/>
        <v/>
      </c>
      <c r="D52" t="s">
        <v>1368</v>
      </c>
      <c r="E52">
        <v>6</v>
      </c>
      <c r="F52" t="s">
        <v>2959</v>
      </c>
      <c r="G52">
        <v>59.78</v>
      </c>
      <c r="H52">
        <f t="shared" si="1"/>
        <v>358.68</v>
      </c>
      <c r="I52">
        <f>VLOOKUP(L52,'ARTICLES 10052022'!$A$1:$Q$1031,17,FALSE)</f>
        <v>84.6</v>
      </c>
      <c r="J52">
        <f t="shared" si="3"/>
        <v>507.59999999999997</v>
      </c>
      <c r="L52" t="s">
        <v>1368</v>
      </c>
      <c r="M52">
        <f>IF(I52="","",VLOOKUP(L52,'ARTICLES 10052022'!$A$1:$J$1031,10,FALSE))</f>
        <v>56.4</v>
      </c>
      <c r="N52">
        <f t="shared" si="2"/>
        <v>338.4</v>
      </c>
    </row>
    <row r="53" spans="1:14" outlineLevel="1">
      <c r="A53" s="73" t="s">
        <v>3012</v>
      </c>
      <c r="B53" s="73"/>
      <c r="C53" s="73" t="str">
        <f t="shared" si="0"/>
        <v>KITCAL5EH</v>
      </c>
      <c r="J53">
        <f>SUBTOTAL(9,J51:J52)</f>
        <v>717.59999999999991</v>
      </c>
      <c r="N53">
        <f>SUBTOTAL(9,N51:N52)</f>
        <v>478.4</v>
      </c>
    </row>
    <row r="54" spans="1:14" outlineLevel="2">
      <c r="A54" t="s">
        <v>1592</v>
      </c>
      <c r="B54" s="73" t="str">
        <f>VLOOKUP(A54,'ARTICLES 10052022'!$A$2:$D$1031,4,FALSE)</f>
        <v>Z</v>
      </c>
      <c r="C54" s="73" t="str">
        <f t="shared" si="0"/>
        <v/>
      </c>
      <c r="E54">
        <v>2</v>
      </c>
      <c r="F54" t="s">
        <v>1546</v>
      </c>
      <c r="G54">
        <v>0.68</v>
      </c>
      <c r="H54">
        <f t="shared" si="1"/>
        <v>1.36</v>
      </c>
      <c r="I54">
        <f>VLOOKUP(L54,'ARTICLES 10052022'!$A$1:$Q$1031,17,FALSE)</f>
        <v>0.69000000000000006</v>
      </c>
      <c r="J54">
        <f t="shared" si="3"/>
        <v>1.3800000000000001</v>
      </c>
      <c r="L54">
        <v>101006</v>
      </c>
      <c r="M54">
        <f>IF(I54="","",VLOOKUP(L54,'ARTICLES 10052022'!$A$1:$J$1031,10,FALSE))</f>
        <v>0.23</v>
      </c>
      <c r="N54">
        <f t="shared" si="2"/>
        <v>0.46</v>
      </c>
    </row>
    <row r="55" spans="1:14" outlineLevel="2">
      <c r="A55" t="s">
        <v>1592</v>
      </c>
      <c r="B55" s="73" t="str">
        <f>VLOOKUP(A55,'ARTICLES 10052022'!$A$2:$D$1031,4,FALSE)</f>
        <v>Z</v>
      </c>
      <c r="C55" s="73" t="str">
        <f t="shared" si="0"/>
        <v/>
      </c>
      <c r="E55">
        <v>1</v>
      </c>
      <c r="F55" t="s">
        <v>1544</v>
      </c>
      <c r="G55">
        <v>2.2400000000000002</v>
      </c>
      <c r="H55">
        <f t="shared" si="1"/>
        <v>2.2400000000000002</v>
      </c>
      <c r="I55">
        <f>VLOOKUP(L55,'ARTICLES 10052022'!$A$1:$Q$1031,17,FALSE)</f>
        <v>2.25</v>
      </c>
      <c r="J55">
        <f t="shared" si="3"/>
        <v>2.25</v>
      </c>
      <c r="L55">
        <v>101007</v>
      </c>
      <c r="M55">
        <f>IF(I55="","",VLOOKUP(L55,'ARTICLES 10052022'!$A$1:$J$1031,10,FALSE))</f>
        <v>1.5</v>
      </c>
      <c r="N55">
        <f t="shared" si="2"/>
        <v>1.5</v>
      </c>
    </row>
    <row r="56" spans="1:14" outlineLevel="2">
      <c r="A56" t="s">
        <v>1592</v>
      </c>
      <c r="B56" s="73" t="str">
        <f>VLOOKUP(A56,'ARTICLES 10052022'!$A$2:$D$1031,4,FALSE)</f>
        <v>Z</v>
      </c>
      <c r="C56" s="73" t="str">
        <f t="shared" si="0"/>
        <v/>
      </c>
      <c r="E56">
        <v>1</v>
      </c>
      <c r="F56" t="s">
        <v>1673</v>
      </c>
      <c r="G56">
        <v>39.22</v>
      </c>
      <c r="H56">
        <f t="shared" si="1"/>
        <v>39.22</v>
      </c>
      <c r="I56">
        <f>VLOOKUP(L56,'ARTICLES 10052022'!$A$1:$Q$1031,17,FALSE)</f>
        <v>44.414400000000001</v>
      </c>
      <c r="J56">
        <f t="shared" si="3"/>
        <v>44.414400000000001</v>
      </c>
      <c r="L56">
        <v>1510064</v>
      </c>
      <c r="M56">
        <f>IF(I56="","",VLOOKUP(L56,'ARTICLES 10052022'!$A$1:$J$1031,10,FALSE))</f>
        <v>27.759</v>
      </c>
      <c r="N56">
        <f t="shared" si="2"/>
        <v>27.759</v>
      </c>
    </row>
    <row r="57" spans="1:14" outlineLevel="2">
      <c r="A57" t="s">
        <v>1592</v>
      </c>
      <c r="B57" s="73" t="str">
        <f>VLOOKUP(A57,'ARTICLES 10052022'!$A$2:$D$1031,4,FALSE)</f>
        <v>Z</v>
      </c>
      <c r="C57" s="73" t="str">
        <f t="shared" si="0"/>
        <v/>
      </c>
      <c r="E57">
        <v>1.2</v>
      </c>
      <c r="F57" t="s">
        <v>1538</v>
      </c>
      <c r="G57">
        <v>4.3499999999999996</v>
      </c>
      <c r="H57">
        <f t="shared" si="1"/>
        <v>5.22</v>
      </c>
      <c r="I57">
        <f>VLOOKUP(L57,'ARTICLES 10052022'!$A$1:$Q$1031,17,FALSE)</f>
        <v>4.3499999999999996</v>
      </c>
      <c r="J57">
        <f t="shared" si="3"/>
        <v>5.22</v>
      </c>
      <c r="L57" t="s">
        <v>1537</v>
      </c>
      <c r="M57">
        <f>IF(I57="","",VLOOKUP(L57,'ARTICLES 10052022'!$A$1:$J$1031,10,FALSE))</f>
        <v>2.9</v>
      </c>
      <c r="N57">
        <f t="shared" si="2"/>
        <v>3.48</v>
      </c>
    </row>
    <row r="58" spans="1:14" outlineLevel="2">
      <c r="A58" t="s">
        <v>1592</v>
      </c>
      <c r="B58" s="73" t="str">
        <f>VLOOKUP(A58,'ARTICLES 10052022'!$A$2:$D$1031,4,FALSE)</f>
        <v>Z</v>
      </c>
      <c r="C58" s="73" t="str">
        <f t="shared" si="0"/>
        <v/>
      </c>
      <c r="E58">
        <v>2</v>
      </c>
      <c r="F58" t="s">
        <v>1550</v>
      </c>
      <c r="G58">
        <v>1.07</v>
      </c>
      <c r="H58">
        <f t="shared" si="1"/>
        <v>2.14</v>
      </c>
      <c r="I58">
        <f>VLOOKUP(L58,'ARTICLES 10052022'!$A$1:$Q$1031,17,FALSE)</f>
        <v>1.3366499999999999</v>
      </c>
      <c r="J58">
        <f t="shared" si="3"/>
        <v>2.6732999999999998</v>
      </c>
      <c r="L58" t="s">
        <v>586</v>
      </c>
      <c r="M58">
        <f>IF(I58="","",VLOOKUP(L58,'ARTICLES 10052022'!$A$1:$J$1031,10,FALSE))</f>
        <v>1.0049999999999999</v>
      </c>
      <c r="N58">
        <f t="shared" si="2"/>
        <v>2.0099999999999998</v>
      </c>
    </row>
    <row r="59" spans="1:14" outlineLevel="2">
      <c r="A59" t="s">
        <v>1592</v>
      </c>
      <c r="B59" s="73" t="str">
        <f>VLOOKUP(A59,'ARTICLES 10052022'!$A$2:$D$1031,4,FALSE)</f>
        <v>Z</v>
      </c>
      <c r="C59" s="73" t="str">
        <f t="shared" si="0"/>
        <v/>
      </c>
      <c r="E59">
        <v>2</v>
      </c>
      <c r="F59" t="s">
        <v>1512</v>
      </c>
      <c r="G59">
        <v>0.96</v>
      </c>
      <c r="H59">
        <f t="shared" si="1"/>
        <v>1.92</v>
      </c>
      <c r="I59">
        <f>VLOOKUP(L59,'ARTICLES 10052022'!$A$1:$Q$1031,17,FALSE)</f>
        <v>1.1251800000000001</v>
      </c>
      <c r="J59">
        <f t="shared" si="3"/>
        <v>2.2503600000000001</v>
      </c>
      <c r="L59" t="s">
        <v>592</v>
      </c>
      <c r="M59">
        <f>IF(I59="","",VLOOKUP(L59,'ARTICLES 10052022'!$A$1:$J$1031,10,FALSE))</f>
        <v>0.84599999999999997</v>
      </c>
      <c r="N59">
        <f t="shared" si="2"/>
        <v>1.6919999999999999</v>
      </c>
    </row>
    <row r="60" spans="1:14" outlineLevel="2">
      <c r="A60" t="s">
        <v>1592</v>
      </c>
      <c r="B60" s="73" t="str">
        <f>VLOOKUP(A60,'ARTICLES 10052022'!$A$2:$D$1031,4,FALSE)</f>
        <v>Z</v>
      </c>
      <c r="C60" s="73" t="str">
        <f t="shared" si="0"/>
        <v/>
      </c>
      <c r="E60">
        <v>1</v>
      </c>
      <c r="F60" t="s">
        <v>1590</v>
      </c>
      <c r="G60">
        <v>1.5</v>
      </c>
      <c r="H60">
        <f t="shared" si="1"/>
        <v>1.5</v>
      </c>
      <c r="I60">
        <f>VLOOKUP(L60,'ARTICLES 10052022'!$A$1:$Q$1031,17,FALSE)</f>
        <v>0</v>
      </c>
      <c r="J60">
        <f t="shared" si="3"/>
        <v>0</v>
      </c>
      <c r="L60" t="s">
        <v>1589</v>
      </c>
      <c r="M60">
        <f>IF(I60="","",VLOOKUP(L60,'ARTICLES 10052022'!$A$1:$J$1031,10,FALSE))</f>
        <v>0</v>
      </c>
      <c r="N60">
        <f t="shared" si="2"/>
        <v>0</v>
      </c>
    </row>
    <row r="61" spans="1:14" outlineLevel="2">
      <c r="A61" t="s">
        <v>1592</v>
      </c>
      <c r="B61" s="73" t="str">
        <f>VLOOKUP(A61,'ARTICLES 10052022'!$A$2:$D$1031,4,FALSE)</f>
        <v>Z</v>
      </c>
      <c r="C61" s="73" t="str">
        <f t="shared" si="0"/>
        <v/>
      </c>
      <c r="E61">
        <v>1</v>
      </c>
      <c r="F61" t="s">
        <v>1528</v>
      </c>
      <c r="G61">
        <v>0.77</v>
      </c>
      <c r="H61">
        <f t="shared" si="1"/>
        <v>0.77</v>
      </c>
      <c r="I61">
        <f>VLOOKUP(L61,'ARTICLES 10052022'!$A$1:$Q$1031,17,FALSE)</f>
        <v>0.89642000000000011</v>
      </c>
      <c r="J61">
        <f t="shared" si="3"/>
        <v>0.89642000000000011</v>
      </c>
      <c r="L61" t="s">
        <v>1527</v>
      </c>
      <c r="M61">
        <f>IF(I61="","",VLOOKUP(L61,'ARTICLES 10052022'!$A$1:$J$1031,10,FALSE))</f>
        <v>0.67400000000000004</v>
      </c>
      <c r="N61">
        <f t="shared" si="2"/>
        <v>0.67400000000000004</v>
      </c>
    </row>
    <row r="62" spans="1:14" outlineLevel="2">
      <c r="A62" t="s">
        <v>1592</v>
      </c>
      <c r="B62" s="73" t="str">
        <f>VLOOKUP(A62,'ARTICLES 10052022'!$A$2:$D$1031,4,FALSE)</f>
        <v>Z</v>
      </c>
      <c r="C62" s="73" t="str">
        <f t="shared" si="0"/>
        <v/>
      </c>
      <c r="E62">
        <v>1</v>
      </c>
      <c r="F62" t="s">
        <v>1531</v>
      </c>
      <c r="G62">
        <v>1.18</v>
      </c>
      <c r="H62">
        <f t="shared" si="1"/>
        <v>1.18</v>
      </c>
      <c r="I62">
        <f>VLOOKUP(L62,'ARTICLES 10052022'!$A$1:$Q$1031,17,FALSE)</f>
        <v>1.51088</v>
      </c>
      <c r="J62">
        <f t="shared" si="3"/>
        <v>1.51088</v>
      </c>
      <c r="L62" t="s">
        <v>1530</v>
      </c>
      <c r="M62">
        <f>IF(I62="","",VLOOKUP(L62,'ARTICLES 10052022'!$A$1:$J$1031,10,FALSE))</f>
        <v>1.1359999999999999</v>
      </c>
      <c r="N62">
        <f t="shared" si="2"/>
        <v>1.1359999999999999</v>
      </c>
    </row>
    <row r="63" spans="1:14" outlineLevel="2">
      <c r="A63" t="s">
        <v>1592</v>
      </c>
      <c r="B63" s="73" t="str">
        <f>VLOOKUP(A63,'ARTICLES 10052022'!$A$2:$D$1031,4,FALSE)</f>
        <v>Z</v>
      </c>
      <c r="C63" s="73" t="str">
        <f t="shared" si="0"/>
        <v/>
      </c>
      <c r="E63">
        <v>1</v>
      </c>
      <c r="F63" t="s">
        <v>437</v>
      </c>
      <c r="G63">
        <v>141.36000000000001</v>
      </c>
      <c r="H63">
        <f t="shared" si="1"/>
        <v>141.36000000000001</v>
      </c>
      <c r="I63">
        <f>VLOOKUP(L63,'ARTICLES 10052022'!$A$1:$Q$1031,17,FALSE)</f>
        <v>133.5</v>
      </c>
      <c r="J63">
        <f t="shared" si="3"/>
        <v>133.5</v>
      </c>
      <c r="L63" t="s">
        <v>436</v>
      </c>
      <c r="M63">
        <f>IF(I63="","",VLOOKUP(L63,'ARTICLES 10052022'!$A$1:$J$1031,10,FALSE))</f>
        <v>89</v>
      </c>
      <c r="N63">
        <f t="shared" si="2"/>
        <v>89</v>
      </c>
    </row>
    <row r="64" spans="1:14" outlineLevel="2">
      <c r="A64" t="s">
        <v>1592</v>
      </c>
      <c r="B64" s="73" t="str">
        <f>VLOOKUP(A64,'ARTICLES 10052022'!$A$2:$D$1031,4,FALSE)</f>
        <v>Z</v>
      </c>
      <c r="C64" s="73" t="str">
        <f t="shared" si="0"/>
        <v/>
      </c>
      <c r="E64">
        <v>2</v>
      </c>
      <c r="F64" t="s">
        <v>441</v>
      </c>
      <c r="G64">
        <v>11.25</v>
      </c>
      <c r="H64">
        <f t="shared" si="1"/>
        <v>22.5</v>
      </c>
      <c r="I64">
        <f>VLOOKUP(L64,'ARTICLES 10052022'!$A$1:$Q$1031,17,FALSE)</f>
        <v>11.47</v>
      </c>
      <c r="J64">
        <f t="shared" si="3"/>
        <v>22.94</v>
      </c>
      <c r="L64" t="s">
        <v>440</v>
      </c>
      <c r="M64">
        <f>IF(I64="","",VLOOKUP(L64,'ARTICLES 10052022'!$A$1:$J$1031,10,FALSE))</f>
        <v>7.4</v>
      </c>
      <c r="N64">
        <f t="shared" si="2"/>
        <v>14.8</v>
      </c>
    </row>
    <row r="65" spans="1:14" outlineLevel="2">
      <c r="A65" t="s">
        <v>1592</v>
      </c>
      <c r="B65" s="73" t="str">
        <f>VLOOKUP(A65,'ARTICLES 10052022'!$A$2:$D$1031,4,FALSE)</f>
        <v>Z</v>
      </c>
      <c r="C65" s="73" t="str">
        <f t="shared" si="0"/>
        <v/>
      </c>
      <c r="E65">
        <v>1</v>
      </c>
      <c r="F65" t="s">
        <v>1383</v>
      </c>
      <c r="G65">
        <v>206.99</v>
      </c>
      <c r="H65">
        <f t="shared" si="1"/>
        <v>206.99</v>
      </c>
      <c r="I65">
        <f>VLOOKUP(L65,'ARTICLES 10052022'!$A$1:$Q$1031,17,FALSE)</f>
        <v>207.87</v>
      </c>
      <c r="J65">
        <f t="shared" si="3"/>
        <v>207.87</v>
      </c>
      <c r="L65" t="s">
        <v>1382</v>
      </c>
      <c r="M65">
        <f>IF(I65="","",VLOOKUP(L65,'ARTICLES 10052022'!$A$1:$J$1031,10,FALSE))</f>
        <v>138.58000000000001</v>
      </c>
      <c r="N65">
        <f t="shared" si="2"/>
        <v>138.58000000000001</v>
      </c>
    </row>
    <row r="66" spans="1:14" outlineLevel="2">
      <c r="A66" t="s">
        <v>1592</v>
      </c>
      <c r="B66" s="73" t="str">
        <f>VLOOKUP(A66,'ARTICLES 10052022'!$A$2:$D$1031,4,FALSE)</f>
        <v>Z</v>
      </c>
      <c r="C66" s="73" t="str">
        <f t="shared" ref="C66:C129" si="4">IF(G66="",MID(A66,7,100),"")</f>
        <v/>
      </c>
      <c r="E66">
        <v>1</v>
      </c>
      <c r="F66" t="s">
        <v>993</v>
      </c>
      <c r="G66">
        <v>4.87</v>
      </c>
      <c r="H66">
        <f t="shared" si="1"/>
        <v>4.87</v>
      </c>
      <c r="I66">
        <f>VLOOKUP(L66,'ARTICLES 10052022'!$A$1:$Q$1031,17,FALSE)</f>
        <v>1.41</v>
      </c>
      <c r="J66">
        <f t="shared" si="3"/>
        <v>1.41</v>
      </c>
      <c r="L66" t="s">
        <v>472</v>
      </c>
      <c r="M66">
        <f>IF(I66="","",VLOOKUP(L66,'ARTICLES 10052022'!$A$1:$J$1031,10,FALSE))</f>
        <v>0.94</v>
      </c>
      <c r="N66">
        <f t="shared" si="2"/>
        <v>0.94</v>
      </c>
    </row>
    <row r="67" spans="1:14" outlineLevel="2">
      <c r="A67" t="s">
        <v>1592</v>
      </c>
      <c r="B67" s="73" t="str">
        <f>VLOOKUP(A67,'ARTICLES 10052022'!$A$2:$D$1031,4,FALSE)</f>
        <v>Z</v>
      </c>
      <c r="C67" s="73" t="str">
        <f t="shared" si="4"/>
        <v/>
      </c>
      <c r="E67">
        <v>1</v>
      </c>
      <c r="F67" t="s">
        <v>2940</v>
      </c>
      <c r="G67">
        <v>4.9400000000000004</v>
      </c>
      <c r="H67">
        <f t="shared" ref="H67:H130" si="5">IF(C67="",G67*E67,"")</f>
        <v>4.9400000000000004</v>
      </c>
      <c r="I67">
        <f>VLOOKUP(L67,'ARTICLES 10052022'!$A$1:$Q$1031,17,FALSE)</f>
        <v>1.3800000000000001</v>
      </c>
      <c r="J67">
        <f t="shared" si="3"/>
        <v>1.3800000000000001</v>
      </c>
      <c r="L67" t="s">
        <v>474</v>
      </c>
      <c r="M67">
        <f>IF(I67="","",VLOOKUP(L67,'ARTICLES 10052022'!$A$1:$J$1031,10,FALSE))</f>
        <v>0.92</v>
      </c>
      <c r="N67">
        <f t="shared" si="2"/>
        <v>0.92</v>
      </c>
    </row>
    <row r="68" spans="1:14" outlineLevel="2">
      <c r="A68" t="s">
        <v>1592</v>
      </c>
      <c r="B68" s="73" t="str">
        <f>VLOOKUP(A68,'ARTICLES 10052022'!$A$2:$D$1031,4,FALSE)</f>
        <v>Z</v>
      </c>
      <c r="C68" s="73" t="str">
        <f t="shared" si="4"/>
        <v/>
      </c>
      <c r="E68">
        <v>1</v>
      </c>
      <c r="F68" t="s">
        <v>1444</v>
      </c>
      <c r="G68">
        <v>30.45</v>
      </c>
      <c r="H68">
        <f t="shared" si="5"/>
        <v>30.45</v>
      </c>
      <c r="I68">
        <f>VLOOKUP(L68,'ARTICLES 10052022'!$A$1:$Q$1031,17,FALSE)</f>
        <v>0</v>
      </c>
      <c r="J68">
        <f t="shared" si="3"/>
        <v>0</v>
      </c>
      <c r="L68" t="s">
        <v>1443</v>
      </c>
      <c r="M68">
        <f>IF(I68="","",VLOOKUP(L68,'ARTICLES 10052022'!$A$1:$J$1031,10,FALSE))</f>
        <v>0</v>
      </c>
      <c r="N68">
        <f t="shared" si="2"/>
        <v>0</v>
      </c>
    </row>
    <row r="69" spans="1:14" outlineLevel="2">
      <c r="A69" t="s">
        <v>1592</v>
      </c>
      <c r="B69" s="73" t="str">
        <f>VLOOKUP(A69,'ARTICLES 10052022'!$A$2:$D$1031,4,FALSE)</f>
        <v>Z</v>
      </c>
      <c r="C69" s="73" t="str">
        <f t="shared" si="4"/>
        <v/>
      </c>
      <c r="E69">
        <v>1</v>
      </c>
      <c r="F69" t="s">
        <v>1374</v>
      </c>
      <c r="G69">
        <v>191.42</v>
      </c>
      <c r="H69">
        <f t="shared" si="5"/>
        <v>191.42</v>
      </c>
      <c r="I69">
        <f>VLOOKUP(L69,'ARTICLES 10052022'!$A$1:$Q$1031,17,FALSE)</f>
        <v>223.5</v>
      </c>
      <c r="J69">
        <f t="shared" si="3"/>
        <v>223.5</v>
      </c>
      <c r="L69" t="s">
        <v>452</v>
      </c>
      <c r="M69">
        <f>IF(I69="","",VLOOKUP(L69,'ARTICLES 10052022'!$A$1:$J$1031,10,FALSE))</f>
        <v>149</v>
      </c>
      <c r="N69">
        <f t="shared" si="2"/>
        <v>149</v>
      </c>
    </row>
    <row r="70" spans="1:14" outlineLevel="2">
      <c r="A70" t="s">
        <v>1592</v>
      </c>
      <c r="B70" s="73" t="str">
        <f>VLOOKUP(A70,'ARTICLES 10052022'!$A$2:$D$1031,4,FALSE)</f>
        <v>Z</v>
      </c>
      <c r="C70" s="73" t="str">
        <f t="shared" si="4"/>
        <v/>
      </c>
      <c r="E70">
        <v>1.2</v>
      </c>
      <c r="F70" t="s">
        <v>1514</v>
      </c>
      <c r="G70">
        <v>12.91</v>
      </c>
      <c r="H70">
        <f t="shared" si="5"/>
        <v>15.491999999999999</v>
      </c>
      <c r="I70">
        <f>VLOOKUP(L70,'ARTICLES 10052022'!$A$1:$Q$1031,17,FALSE)</f>
        <v>19.064219999999999</v>
      </c>
      <c r="J70">
        <f t="shared" si="3"/>
        <v>22.877063999999997</v>
      </c>
      <c r="L70" t="s">
        <v>632</v>
      </c>
      <c r="M70">
        <f>IF(I70="","",VLOOKUP(L70,'ARTICLES 10052022'!$A$1:$J$1031,10,FALSE))</f>
        <v>4.7779999999999996</v>
      </c>
      <c r="N70">
        <f t="shared" ref="N70:N133" si="6">IF(I70="","",E70*M70)</f>
        <v>5.7335999999999991</v>
      </c>
    </row>
    <row r="71" spans="1:14" outlineLevel="2">
      <c r="A71" t="s">
        <v>1592</v>
      </c>
      <c r="B71" s="73" t="str">
        <f>VLOOKUP(A71,'ARTICLES 10052022'!$A$2:$D$1031,4,FALSE)</f>
        <v>Z</v>
      </c>
      <c r="C71" s="73" t="str">
        <f t="shared" si="4"/>
        <v/>
      </c>
      <c r="E71">
        <v>1</v>
      </c>
      <c r="F71" t="s">
        <v>1511</v>
      </c>
      <c r="G71">
        <v>9.56</v>
      </c>
      <c r="H71">
        <f t="shared" si="5"/>
        <v>9.56</v>
      </c>
      <c r="I71">
        <f>VLOOKUP(L71,'ARTICLES 10052022'!$A$1:$Q$1031,17,FALSE)</f>
        <v>9.4695999999999998</v>
      </c>
      <c r="J71">
        <f t="shared" si="3"/>
        <v>9.4695999999999998</v>
      </c>
      <c r="L71" t="s">
        <v>1510</v>
      </c>
      <c r="M71">
        <f>IF(I71="","",VLOOKUP(L71,'ARTICLES 10052022'!$A$1:$J$1031,10,FALSE))</f>
        <v>7.12</v>
      </c>
      <c r="N71">
        <f t="shared" si="6"/>
        <v>7.12</v>
      </c>
    </row>
    <row r="72" spans="1:14" outlineLevel="2">
      <c r="A72" t="s">
        <v>1592</v>
      </c>
      <c r="B72" s="73" t="str">
        <f>VLOOKUP(A72,'ARTICLES 10052022'!$A$2:$D$1031,4,FALSE)</f>
        <v>Z</v>
      </c>
      <c r="C72" s="73" t="str">
        <f t="shared" si="4"/>
        <v/>
      </c>
      <c r="E72">
        <v>1</v>
      </c>
      <c r="F72" t="s">
        <v>1520</v>
      </c>
      <c r="G72">
        <v>9.64</v>
      </c>
      <c r="H72">
        <f t="shared" si="5"/>
        <v>9.64</v>
      </c>
      <c r="I72">
        <f>VLOOKUP(L72,'ARTICLES 10052022'!$A$1:$Q$1031,17,FALSE)</f>
        <v>11.619146000000001</v>
      </c>
      <c r="J72">
        <f t="shared" si="3"/>
        <v>11.619146000000001</v>
      </c>
      <c r="L72" t="s">
        <v>1519</v>
      </c>
      <c r="M72">
        <f>IF(I72="","",VLOOKUP(L72,'ARTICLES 10052022'!$A$1:$J$1031,10,FALSE))</f>
        <v>8.7362000000000002</v>
      </c>
      <c r="N72">
        <f t="shared" si="6"/>
        <v>8.7362000000000002</v>
      </c>
    </row>
    <row r="73" spans="1:14" outlineLevel="1">
      <c r="A73" s="73" t="s">
        <v>3013</v>
      </c>
      <c r="B73" s="73"/>
      <c r="C73" s="73" t="str">
        <f t="shared" si="4"/>
        <v>SPR-1500-50</v>
      </c>
      <c r="J73">
        <f>SUBTOTAL(9,J54:J72)</f>
        <v>695.16116999999997</v>
      </c>
      <c r="N73">
        <f>SUBTOTAL(9,N54:N72)</f>
        <v>453.54080000000005</v>
      </c>
    </row>
    <row r="74" spans="1:14" outlineLevel="2">
      <c r="A74" t="s">
        <v>1598</v>
      </c>
      <c r="B74" s="73" t="str">
        <f>VLOOKUP(A74,'ARTICLES 10052022'!$A$2:$D$1031,4,FALSE)</f>
        <v>Z</v>
      </c>
      <c r="C74" s="73" t="str">
        <f t="shared" si="4"/>
        <v/>
      </c>
      <c r="E74">
        <v>2</v>
      </c>
      <c r="F74" t="s">
        <v>1546</v>
      </c>
      <c r="G74">
        <v>0.68</v>
      </c>
      <c r="H74">
        <f t="shared" si="5"/>
        <v>1.36</v>
      </c>
      <c r="I74">
        <f>VLOOKUP(L74,'ARTICLES 10052022'!$A$1:$Q$1031,17,FALSE)</f>
        <v>0.69000000000000006</v>
      </c>
      <c r="J74">
        <f t="shared" si="3"/>
        <v>1.3800000000000001</v>
      </c>
      <c r="L74">
        <v>101006</v>
      </c>
      <c r="M74">
        <f>IF(I74="","",VLOOKUP(L74,'ARTICLES 10052022'!$A$1:$J$1031,10,FALSE))</f>
        <v>0.23</v>
      </c>
      <c r="N74">
        <f t="shared" si="6"/>
        <v>0.46</v>
      </c>
    </row>
    <row r="75" spans="1:14" outlineLevel="2">
      <c r="A75" t="s">
        <v>1598</v>
      </c>
      <c r="B75" s="73" t="str">
        <f>VLOOKUP(A75,'ARTICLES 10052022'!$A$2:$D$1031,4,FALSE)</f>
        <v>Z</v>
      </c>
      <c r="C75" s="73" t="str">
        <f t="shared" si="4"/>
        <v/>
      </c>
      <c r="E75">
        <v>1</v>
      </c>
      <c r="F75" t="s">
        <v>1544</v>
      </c>
      <c r="G75">
        <v>2.2400000000000002</v>
      </c>
      <c r="H75">
        <f t="shared" si="5"/>
        <v>2.2400000000000002</v>
      </c>
      <c r="I75">
        <f>VLOOKUP(L75,'ARTICLES 10052022'!$A$1:$Q$1031,17,FALSE)</f>
        <v>2.25</v>
      </c>
      <c r="J75">
        <f t="shared" si="3"/>
        <v>2.25</v>
      </c>
      <c r="L75">
        <v>101007</v>
      </c>
      <c r="M75">
        <f>IF(I75="","",VLOOKUP(L75,'ARTICLES 10052022'!$A$1:$J$1031,10,FALSE))</f>
        <v>1.5</v>
      </c>
      <c r="N75">
        <f t="shared" si="6"/>
        <v>1.5</v>
      </c>
    </row>
    <row r="76" spans="1:14" outlineLevel="2">
      <c r="A76" t="s">
        <v>1598</v>
      </c>
      <c r="B76" s="73" t="str">
        <f>VLOOKUP(A76,'ARTICLES 10052022'!$A$2:$D$1031,4,FALSE)</f>
        <v>Z</v>
      </c>
      <c r="C76" s="73" t="str">
        <f t="shared" si="4"/>
        <v/>
      </c>
      <c r="E76">
        <v>1</v>
      </c>
      <c r="F76" t="s">
        <v>1673</v>
      </c>
      <c r="G76">
        <v>39.22</v>
      </c>
      <c r="H76">
        <f t="shared" si="5"/>
        <v>39.22</v>
      </c>
      <c r="I76">
        <f>VLOOKUP(L76,'ARTICLES 10052022'!$A$1:$Q$1031,17,FALSE)</f>
        <v>44.414400000000001</v>
      </c>
      <c r="J76">
        <f t="shared" si="3"/>
        <v>44.414400000000001</v>
      </c>
      <c r="L76">
        <v>1510064</v>
      </c>
      <c r="M76">
        <f>IF(I76="","",VLOOKUP(L76,'ARTICLES 10052022'!$A$1:$J$1031,10,FALSE))</f>
        <v>27.759</v>
      </c>
      <c r="N76">
        <f t="shared" si="6"/>
        <v>27.759</v>
      </c>
    </row>
    <row r="77" spans="1:14" outlineLevel="2">
      <c r="A77" t="s">
        <v>1598</v>
      </c>
      <c r="B77" s="73" t="str">
        <f>VLOOKUP(A77,'ARTICLES 10052022'!$A$2:$D$1031,4,FALSE)</f>
        <v>Z</v>
      </c>
      <c r="C77" s="73" t="str">
        <f t="shared" si="4"/>
        <v/>
      </c>
      <c r="E77">
        <v>1.2</v>
      </c>
      <c r="F77" t="s">
        <v>1538</v>
      </c>
      <c r="G77">
        <v>4.3499999999999996</v>
      </c>
      <c r="H77">
        <f t="shared" si="5"/>
        <v>5.22</v>
      </c>
      <c r="I77">
        <f>VLOOKUP(L77,'ARTICLES 10052022'!$A$1:$Q$1031,17,FALSE)</f>
        <v>4.3499999999999996</v>
      </c>
      <c r="J77">
        <f t="shared" si="3"/>
        <v>5.22</v>
      </c>
      <c r="L77" t="s">
        <v>1537</v>
      </c>
      <c r="M77">
        <f>IF(I77="","",VLOOKUP(L77,'ARTICLES 10052022'!$A$1:$J$1031,10,FALSE))</f>
        <v>2.9</v>
      </c>
      <c r="N77">
        <f t="shared" si="6"/>
        <v>3.48</v>
      </c>
    </row>
    <row r="78" spans="1:14" outlineLevel="2">
      <c r="A78" t="s">
        <v>1598</v>
      </c>
      <c r="B78" s="73" t="str">
        <f>VLOOKUP(A78,'ARTICLES 10052022'!$A$2:$D$1031,4,FALSE)</f>
        <v>Z</v>
      </c>
      <c r="C78" s="73" t="str">
        <f t="shared" si="4"/>
        <v/>
      </c>
      <c r="E78">
        <v>2</v>
      </c>
      <c r="F78" t="s">
        <v>1550</v>
      </c>
      <c r="G78">
        <v>1.07</v>
      </c>
      <c r="H78">
        <f t="shared" si="5"/>
        <v>2.14</v>
      </c>
      <c r="I78">
        <f>VLOOKUP(L78,'ARTICLES 10052022'!$A$1:$Q$1031,17,FALSE)</f>
        <v>1.3366499999999999</v>
      </c>
      <c r="J78">
        <f t="shared" si="3"/>
        <v>2.6732999999999998</v>
      </c>
      <c r="L78" t="s">
        <v>586</v>
      </c>
      <c r="M78">
        <f>IF(I78="","",VLOOKUP(L78,'ARTICLES 10052022'!$A$1:$J$1031,10,FALSE))</f>
        <v>1.0049999999999999</v>
      </c>
      <c r="N78">
        <f t="shared" si="6"/>
        <v>2.0099999999999998</v>
      </c>
    </row>
    <row r="79" spans="1:14" outlineLevel="2">
      <c r="A79" t="s">
        <v>1598</v>
      </c>
      <c r="B79" s="73" t="str">
        <f>VLOOKUP(A79,'ARTICLES 10052022'!$A$2:$D$1031,4,FALSE)</f>
        <v>Z</v>
      </c>
      <c r="C79" s="73" t="str">
        <f t="shared" si="4"/>
        <v/>
      </c>
      <c r="E79">
        <v>2</v>
      </c>
      <c r="F79" t="s">
        <v>1512</v>
      </c>
      <c r="G79">
        <v>0.96</v>
      </c>
      <c r="H79">
        <f t="shared" si="5"/>
        <v>1.92</v>
      </c>
      <c r="I79">
        <f>VLOOKUP(L79,'ARTICLES 10052022'!$A$1:$Q$1031,17,FALSE)</f>
        <v>1.1251800000000001</v>
      </c>
      <c r="J79">
        <f t="shared" si="3"/>
        <v>2.2503600000000001</v>
      </c>
      <c r="L79" t="s">
        <v>592</v>
      </c>
      <c r="M79">
        <f>IF(I79="","",VLOOKUP(L79,'ARTICLES 10052022'!$A$1:$J$1031,10,FALSE))</f>
        <v>0.84599999999999997</v>
      </c>
      <c r="N79">
        <f t="shared" si="6"/>
        <v>1.6919999999999999</v>
      </c>
    </row>
    <row r="80" spans="1:14" outlineLevel="2">
      <c r="A80" t="s">
        <v>1598</v>
      </c>
      <c r="B80" s="73" t="str">
        <f>VLOOKUP(A80,'ARTICLES 10052022'!$A$2:$D$1031,4,FALSE)</f>
        <v>Z</v>
      </c>
      <c r="C80" s="73" t="str">
        <f t="shared" si="4"/>
        <v/>
      </c>
      <c r="E80">
        <v>1</v>
      </c>
      <c r="F80" t="s">
        <v>1528</v>
      </c>
      <c r="G80">
        <v>0.77</v>
      </c>
      <c r="H80">
        <f t="shared" si="5"/>
        <v>0.77</v>
      </c>
      <c r="I80">
        <f>VLOOKUP(L80,'ARTICLES 10052022'!$A$1:$Q$1031,17,FALSE)</f>
        <v>0.89642000000000011</v>
      </c>
      <c r="J80">
        <f t="shared" si="3"/>
        <v>0.89642000000000011</v>
      </c>
      <c r="L80" t="s">
        <v>1527</v>
      </c>
      <c r="M80">
        <f>IF(I80="","",VLOOKUP(L80,'ARTICLES 10052022'!$A$1:$J$1031,10,FALSE))</f>
        <v>0.67400000000000004</v>
      </c>
      <c r="N80">
        <f t="shared" si="6"/>
        <v>0.67400000000000004</v>
      </c>
    </row>
    <row r="81" spans="1:14" outlineLevel="2">
      <c r="A81" t="s">
        <v>1598</v>
      </c>
      <c r="B81" s="73" t="str">
        <f>VLOOKUP(A81,'ARTICLES 10052022'!$A$2:$D$1031,4,FALSE)</f>
        <v>Z</v>
      </c>
      <c r="C81" s="73" t="str">
        <f t="shared" si="4"/>
        <v/>
      </c>
      <c r="E81">
        <v>1</v>
      </c>
      <c r="F81" t="s">
        <v>1528</v>
      </c>
      <c r="G81">
        <v>0.77</v>
      </c>
      <c r="H81">
        <f t="shared" si="5"/>
        <v>0.77</v>
      </c>
      <c r="I81">
        <f>VLOOKUP(L81,'ARTICLES 10052022'!$A$1:$Q$1031,17,FALSE)</f>
        <v>0.89642000000000011</v>
      </c>
      <c r="J81">
        <f t="shared" si="3"/>
        <v>0.89642000000000011</v>
      </c>
      <c r="L81" t="s">
        <v>1527</v>
      </c>
      <c r="M81">
        <f>IF(I81="","",VLOOKUP(L81,'ARTICLES 10052022'!$A$1:$J$1031,10,FALSE))</f>
        <v>0.67400000000000004</v>
      </c>
      <c r="N81">
        <f t="shared" si="6"/>
        <v>0.67400000000000004</v>
      </c>
    </row>
    <row r="82" spans="1:14" outlineLevel="2">
      <c r="A82" t="s">
        <v>1598</v>
      </c>
      <c r="B82" s="73" t="str">
        <f>VLOOKUP(A82,'ARTICLES 10052022'!$A$2:$D$1031,4,FALSE)</f>
        <v>Z</v>
      </c>
      <c r="C82" s="73" t="str">
        <f t="shared" si="4"/>
        <v/>
      </c>
      <c r="E82">
        <v>1</v>
      </c>
      <c r="F82" t="s">
        <v>1531</v>
      </c>
      <c r="G82">
        <v>1.18</v>
      </c>
      <c r="H82">
        <f t="shared" si="5"/>
        <v>1.18</v>
      </c>
      <c r="I82">
        <f>VLOOKUP(L82,'ARTICLES 10052022'!$A$1:$Q$1031,17,FALSE)</f>
        <v>1.51088</v>
      </c>
      <c r="J82">
        <f t="shared" si="3"/>
        <v>1.51088</v>
      </c>
      <c r="L82" t="s">
        <v>1530</v>
      </c>
      <c r="M82">
        <f>IF(I82="","",VLOOKUP(L82,'ARTICLES 10052022'!$A$1:$J$1031,10,FALSE))</f>
        <v>1.1359999999999999</v>
      </c>
      <c r="N82">
        <f t="shared" si="6"/>
        <v>1.1359999999999999</v>
      </c>
    </row>
    <row r="83" spans="1:14" outlineLevel="2">
      <c r="A83" t="s">
        <v>1598</v>
      </c>
      <c r="B83" s="73" t="str">
        <f>VLOOKUP(A83,'ARTICLES 10052022'!$A$2:$D$1031,4,FALSE)</f>
        <v>Z</v>
      </c>
      <c r="C83" s="73" t="str">
        <f t="shared" si="4"/>
        <v/>
      </c>
      <c r="E83">
        <v>1</v>
      </c>
      <c r="F83" t="s">
        <v>437</v>
      </c>
      <c r="G83">
        <v>141.36000000000001</v>
      </c>
      <c r="H83">
        <f t="shared" si="5"/>
        <v>141.36000000000001</v>
      </c>
      <c r="I83">
        <f>VLOOKUP(L83,'ARTICLES 10052022'!$A$1:$Q$1031,17,FALSE)</f>
        <v>133.5</v>
      </c>
      <c r="J83">
        <f t="shared" ref="J83:J149" si="7">E83*I83</f>
        <v>133.5</v>
      </c>
      <c r="L83" t="s">
        <v>436</v>
      </c>
      <c r="M83">
        <f>IF(I83="","",VLOOKUP(L83,'ARTICLES 10052022'!$A$1:$J$1031,10,FALSE))</f>
        <v>89</v>
      </c>
      <c r="N83">
        <f t="shared" si="6"/>
        <v>89</v>
      </c>
    </row>
    <row r="84" spans="1:14" outlineLevel="2">
      <c r="A84" t="s">
        <v>1598</v>
      </c>
      <c r="B84" s="73" t="str">
        <f>VLOOKUP(A84,'ARTICLES 10052022'!$A$2:$D$1031,4,FALSE)</f>
        <v>Z</v>
      </c>
      <c r="C84" s="73" t="str">
        <f t="shared" si="4"/>
        <v/>
      </c>
      <c r="E84">
        <v>2</v>
      </c>
      <c r="F84" t="s">
        <v>441</v>
      </c>
      <c r="G84">
        <v>11.25</v>
      </c>
      <c r="H84">
        <f t="shared" si="5"/>
        <v>22.5</v>
      </c>
      <c r="I84">
        <f>VLOOKUP(L84,'ARTICLES 10052022'!$A$1:$Q$1031,17,FALSE)</f>
        <v>11.47</v>
      </c>
      <c r="J84">
        <f t="shared" si="7"/>
        <v>22.94</v>
      </c>
      <c r="L84" t="s">
        <v>440</v>
      </c>
      <c r="M84">
        <f>IF(I84="","",VLOOKUP(L84,'ARTICLES 10052022'!$A$1:$J$1031,10,FALSE))</f>
        <v>7.4</v>
      </c>
      <c r="N84">
        <f t="shared" si="6"/>
        <v>14.8</v>
      </c>
    </row>
    <row r="85" spans="1:14" outlineLevel="2">
      <c r="A85" t="s">
        <v>1598</v>
      </c>
      <c r="B85" s="73" t="str">
        <f>VLOOKUP(A85,'ARTICLES 10052022'!$A$2:$D$1031,4,FALSE)</f>
        <v>Z</v>
      </c>
      <c r="C85" s="73" t="str">
        <f t="shared" si="4"/>
        <v/>
      </c>
      <c r="E85">
        <v>1</v>
      </c>
      <c r="F85" t="s">
        <v>1383</v>
      </c>
      <c r="G85">
        <v>206.99</v>
      </c>
      <c r="H85">
        <f t="shared" si="5"/>
        <v>206.99</v>
      </c>
      <c r="I85">
        <f>VLOOKUP(L85,'ARTICLES 10052022'!$A$1:$Q$1031,17,FALSE)</f>
        <v>207.87</v>
      </c>
      <c r="J85">
        <f t="shared" si="7"/>
        <v>207.87</v>
      </c>
      <c r="L85" t="s">
        <v>1382</v>
      </c>
      <c r="M85">
        <f>IF(I85="","",VLOOKUP(L85,'ARTICLES 10052022'!$A$1:$J$1031,10,FALSE))</f>
        <v>138.58000000000001</v>
      </c>
      <c r="N85">
        <f t="shared" si="6"/>
        <v>138.58000000000001</v>
      </c>
    </row>
    <row r="86" spans="1:14" outlineLevel="2">
      <c r="A86" t="s">
        <v>1598</v>
      </c>
      <c r="B86" s="73" t="str">
        <f>VLOOKUP(A86,'ARTICLES 10052022'!$A$2:$D$1031,4,FALSE)</f>
        <v>Z</v>
      </c>
      <c r="C86" s="73" t="str">
        <f t="shared" si="4"/>
        <v/>
      </c>
      <c r="E86">
        <v>1</v>
      </c>
      <c r="F86" t="s">
        <v>1372</v>
      </c>
      <c r="G86">
        <v>315.06</v>
      </c>
      <c r="H86">
        <f t="shared" si="5"/>
        <v>315.06</v>
      </c>
      <c r="I86">
        <f>VLOOKUP(L86,'ARTICLES 10052022'!$A$1:$Q$1031,17,FALSE)</f>
        <v>360.43</v>
      </c>
      <c r="J86">
        <f t="shared" si="7"/>
        <v>360.43</v>
      </c>
      <c r="L86" t="s">
        <v>446</v>
      </c>
      <c r="M86">
        <f>IF(I86="","",VLOOKUP(L86,'ARTICLES 10052022'!$A$1:$J$1031,10,FALSE))</f>
        <v>271</v>
      </c>
      <c r="N86">
        <f t="shared" si="6"/>
        <v>271</v>
      </c>
    </row>
    <row r="87" spans="1:14" outlineLevel="2">
      <c r="A87" t="s">
        <v>1598</v>
      </c>
      <c r="B87" s="73" t="str">
        <f>VLOOKUP(A87,'ARTICLES 10052022'!$A$2:$D$1031,4,FALSE)</f>
        <v>Z</v>
      </c>
      <c r="C87" s="73" t="str">
        <f t="shared" si="4"/>
        <v/>
      </c>
      <c r="E87">
        <v>1</v>
      </c>
      <c r="F87" t="s">
        <v>993</v>
      </c>
      <c r="G87">
        <v>4.87</v>
      </c>
      <c r="H87">
        <f t="shared" si="5"/>
        <v>4.87</v>
      </c>
      <c r="I87">
        <f>VLOOKUP(L87,'ARTICLES 10052022'!$A$1:$Q$1031,17,FALSE)</f>
        <v>1.41</v>
      </c>
      <c r="J87">
        <f t="shared" si="7"/>
        <v>1.41</v>
      </c>
      <c r="L87" t="s">
        <v>472</v>
      </c>
      <c r="M87">
        <f>IF(I87="","",VLOOKUP(L87,'ARTICLES 10052022'!$A$1:$J$1031,10,FALSE))</f>
        <v>0.94</v>
      </c>
      <c r="N87">
        <f t="shared" si="6"/>
        <v>0.94</v>
      </c>
    </row>
    <row r="88" spans="1:14" outlineLevel="2">
      <c r="A88" t="s">
        <v>1598</v>
      </c>
      <c r="B88" s="73" t="str">
        <f>VLOOKUP(A88,'ARTICLES 10052022'!$A$2:$D$1031,4,FALSE)</f>
        <v>Z</v>
      </c>
      <c r="C88" s="73" t="str">
        <f t="shared" si="4"/>
        <v/>
      </c>
      <c r="E88">
        <v>1</v>
      </c>
      <c r="F88" t="s">
        <v>2940</v>
      </c>
      <c r="G88">
        <v>4.9400000000000004</v>
      </c>
      <c r="H88">
        <f t="shared" si="5"/>
        <v>4.9400000000000004</v>
      </c>
      <c r="I88">
        <f>VLOOKUP(L88,'ARTICLES 10052022'!$A$1:$Q$1031,17,FALSE)</f>
        <v>1.3800000000000001</v>
      </c>
      <c r="J88">
        <f t="shared" si="7"/>
        <v>1.3800000000000001</v>
      </c>
      <c r="L88" t="s">
        <v>474</v>
      </c>
      <c r="M88">
        <f>IF(I88="","",VLOOKUP(L88,'ARTICLES 10052022'!$A$1:$J$1031,10,FALSE))</f>
        <v>0.92</v>
      </c>
      <c r="N88">
        <f t="shared" si="6"/>
        <v>0.92</v>
      </c>
    </row>
    <row r="89" spans="1:14" outlineLevel="2">
      <c r="A89" t="s">
        <v>1598</v>
      </c>
      <c r="B89" s="73" t="str">
        <f>VLOOKUP(A89,'ARTICLES 10052022'!$A$2:$D$1031,4,FALSE)</f>
        <v>Z</v>
      </c>
      <c r="C89" s="73" t="str">
        <f t="shared" si="4"/>
        <v/>
      </c>
      <c r="E89">
        <v>1</v>
      </c>
      <c r="F89" t="s">
        <v>1444</v>
      </c>
      <c r="G89">
        <v>30.45</v>
      </c>
      <c r="H89">
        <f t="shared" si="5"/>
        <v>30.45</v>
      </c>
      <c r="I89">
        <f>VLOOKUP(L89,'ARTICLES 10052022'!$A$1:$Q$1031,17,FALSE)</f>
        <v>0</v>
      </c>
      <c r="J89">
        <f t="shared" si="7"/>
        <v>0</v>
      </c>
      <c r="L89" t="s">
        <v>1443</v>
      </c>
      <c r="M89">
        <f>IF(I89="","",VLOOKUP(L89,'ARTICLES 10052022'!$A$1:$J$1031,10,FALSE))</f>
        <v>0</v>
      </c>
      <c r="N89">
        <f t="shared" si="6"/>
        <v>0</v>
      </c>
    </row>
    <row r="90" spans="1:14" outlineLevel="2">
      <c r="A90" t="s">
        <v>1598</v>
      </c>
      <c r="B90" s="73" t="str">
        <f>VLOOKUP(A90,'ARTICLES 10052022'!$A$2:$D$1031,4,FALSE)</f>
        <v>Z</v>
      </c>
      <c r="C90" s="73" t="str">
        <f t="shared" si="4"/>
        <v/>
      </c>
      <c r="E90">
        <v>1.2</v>
      </c>
      <c r="F90" t="s">
        <v>1514</v>
      </c>
      <c r="G90">
        <v>12.91</v>
      </c>
      <c r="H90">
        <f t="shared" si="5"/>
        <v>15.491999999999999</v>
      </c>
      <c r="I90">
        <f>VLOOKUP(L90,'ARTICLES 10052022'!$A$1:$Q$1031,17,FALSE)</f>
        <v>19.064219999999999</v>
      </c>
      <c r="J90">
        <f t="shared" si="7"/>
        <v>22.877063999999997</v>
      </c>
      <c r="L90" t="s">
        <v>632</v>
      </c>
      <c r="M90">
        <f>IF(I90="","",VLOOKUP(L90,'ARTICLES 10052022'!$A$1:$J$1031,10,FALSE))</f>
        <v>4.7779999999999996</v>
      </c>
      <c r="N90">
        <f t="shared" si="6"/>
        <v>5.7335999999999991</v>
      </c>
    </row>
    <row r="91" spans="1:14" outlineLevel="2">
      <c r="A91" t="s">
        <v>1598</v>
      </c>
      <c r="B91" s="73" t="str">
        <f>VLOOKUP(A91,'ARTICLES 10052022'!$A$2:$D$1031,4,FALSE)</f>
        <v>Z</v>
      </c>
      <c r="C91" s="73" t="str">
        <f t="shared" si="4"/>
        <v/>
      </c>
      <c r="E91">
        <v>1</v>
      </c>
      <c r="F91" t="s">
        <v>1511</v>
      </c>
      <c r="G91">
        <v>9.56</v>
      </c>
      <c r="H91">
        <f t="shared" si="5"/>
        <v>9.56</v>
      </c>
      <c r="I91">
        <f>VLOOKUP(L91,'ARTICLES 10052022'!$A$1:$Q$1031,17,FALSE)</f>
        <v>9.4695999999999998</v>
      </c>
      <c r="J91">
        <f t="shared" si="7"/>
        <v>9.4695999999999998</v>
      </c>
      <c r="L91" t="s">
        <v>1510</v>
      </c>
      <c r="M91">
        <f>IF(I91="","",VLOOKUP(L91,'ARTICLES 10052022'!$A$1:$J$1031,10,FALSE))</f>
        <v>7.12</v>
      </c>
      <c r="N91">
        <f t="shared" si="6"/>
        <v>7.12</v>
      </c>
    </row>
    <row r="92" spans="1:14" outlineLevel="2">
      <c r="A92" t="s">
        <v>1598</v>
      </c>
      <c r="B92" s="73" t="str">
        <f>VLOOKUP(A92,'ARTICLES 10052022'!$A$2:$D$1031,4,FALSE)</f>
        <v>Z</v>
      </c>
      <c r="C92" s="73" t="str">
        <f t="shared" si="4"/>
        <v/>
      </c>
      <c r="E92">
        <v>1</v>
      </c>
      <c r="F92" t="s">
        <v>1520</v>
      </c>
      <c r="G92">
        <v>9.64</v>
      </c>
      <c r="H92">
        <f t="shared" si="5"/>
        <v>9.64</v>
      </c>
      <c r="I92">
        <f>VLOOKUP(L92,'ARTICLES 10052022'!$A$1:$Q$1031,17,FALSE)</f>
        <v>11.619146000000001</v>
      </c>
      <c r="J92">
        <f t="shared" si="7"/>
        <v>11.619146000000001</v>
      </c>
      <c r="L92" t="s">
        <v>1519</v>
      </c>
      <c r="M92">
        <f>IF(I92="","",VLOOKUP(L92,'ARTICLES 10052022'!$A$1:$J$1031,10,FALSE))</f>
        <v>8.7362000000000002</v>
      </c>
      <c r="N92">
        <f t="shared" si="6"/>
        <v>8.7362000000000002</v>
      </c>
    </row>
    <row r="93" spans="1:14" outlineLevel="1">
      <c r="A93" s="73" t="s">
        <v>3014</v>
      </c>
      <c r="B93" s="73"/>
      <c r="C93" s="73" t="str">
        <f t="shared" si="4"/>
        <v>SPR-1500-63</v>
      </c>
      <c r="J93">
        <f>SUBTOTAL(9,J74:J92)</f>
        <v>832.98759000000007</v>
      </c>
      <c r="N93">
        <f>SUBTOTAL(9,N74:N92)</f>
        <v>576.21480000000008</v>
      </c>
    </row>
    <row r="94" spans="1:14" outlineLevel="2">
      <c r="A94" t="s">
        <v>1398</v>
      </c>
      <c r="B94" s="73" t="str">
        <f>VLOOKUP(A94,'ARTICLES 10052022'!$A$2:$D$1031,4,FALSE)</f>
        <v>Z</v>
      </c>
      <c r="C94" s="73" t="str">
        <f t="shared" si="4"/>
        <v/>
      </c>
      <c r="E94">
        <v>2</v>
      </c>
      <c r="F94" t="s">
        <v>1546</v>
      </c>
      <c r="G94">
        <v>0.68</v>
      </c>
      <c r="H94">
        <f t="shared" si="5"/>
        <v>1.36</v>
      </c>
      <c r="I94">
        <f>VLOOKUP(L94,'ARTICLES 10052022'!$A$1:$Q$1031,17,FALSE)</f>
        <v>0.69000000000000006</v>
      </c>
      <c r="J94">
        <f t="shared" si="7"/>
        <v>1.3800000000000001</v>
      </c>
      <c r="L94">
        <v>101006</v>
      </c>
      <c r="M94">
        <f>IF(I94="","",VLOOKUP(L94,'ARTICLES 10052022'!$A$1:$J$1031,10,FALSE))</f>
        <v>0.23</v>
      </c>
      <c r="N94">
        <f t="shared" si="6"/>
        <v>0.46</v>
      </c>
    </row>
    <row r="95" spans="1:14" outlineLevel="2">
      <c r="A95" t="s">
        <v>1398</v>
      </c>
      <c r="B95" s="73" t="str">
        <f>VLOOKUP(A95,'ARTICLES 10052022'!$A$2:$D$1031,4,FALSE)</f>
        <v>Z</v>
      </c>
      <c r="C95" s="73" t="str">
        <f t="shared" si="4"/>
        <v/>
      </c>
      <c r="E95">
        <v>1</v>
      </c>
      <c r="F95" t="s">
        <v>1544</v>
      </c>
      <c r="G95">
        <v>2.2400000000000002</v>
      </c>
      <c r="H95">
        <f t="shared" si="5"/>
        <v>2.2400000000000002</v>
      </c>
      <c r="I95">
        <f>VLOOKUP(L95,'ARTICLES 10052022'!$A$1:$Q$1031,17,FALSE)</f>
        <v>2.25</v>
      </c>
      <c r="J95">
        <f t="shared" si="7"/>
        <v>2.25</v>
      </c>
      <c r="L95">
        <v>101007</v>
      </c>
      <c r="M95">
        <f>IF(I95="","",VLOOKUP(L95,'ARTICLES 10052022'!$A$1:$J$1031,10,FALSE))</f>
        <v>1.5</v>
      </c>
      <c r="N95">
        <f t="shared" si="6"/>
        <v>1.5</v>
      </c>
    </row>
    <row r="96" spans="1:14" outlineLevel="2">
      <c r="A96" t="s">
        <v>1398</v>
      </c>
      <c r="B96" s="73" t="str">
        <f>VLOOKUP(A96,'ARTICLES 10052022'!$A$2:$D$1031,4,FALSE)</f>
        <v>Z</v>
      </c>
      <c r="C96" s="73" t="str">
        <f t="shared" si="4"/>
        <v/>
      </c>
      <c r="E96">
        <v>1</v>
      </c>
      <c r="F96" t="s">
        <v>1673</v>
      </c>
      <c r="G96">
        <v>39.22</v>
      </c>
      <c r="H96">
        <f t="shared" si="5"/>
        <v>39.22</v>
      </c>
      <c r="I96">
        <f>VLOOKUP(L96,'ARTICLES 10052022'!$A$1:$Q$1031,17,FALSE)</f>
        <v>44.414400000000001</v>
      </c>
      <c r="J96">
        <f t="shared" si="7"/>
        <v>44.414400000000001</v>
      </c>
      <c r="L96">
        <v>1510064</v>
      </c>
      <c r="M96">
        <f>IF(I96="","",VLOOKUP(L96,'ARTICLES 10052022'!$A$1:$J$1031,10,FALSE))</f>
        <v>27.759</v>
      </c>
      <c r="N96">
        <f t="shared" si="6"/>
        <v>27.759</v>
      </c>
    </row>
    <row r="97" spans="1:14" outlineLevel="2">
      <c r="A97" t="s">
        <v>1398</v>
      </c>
      <c r="B97" s="73" t="str">
        <f>VLOOKUP(A97,'ARTICLES 10052022'!$A$2:$D$1031,4,FALSE)</f>
        <v>Z</v>
      </c>
      <c r="C97" s="73" t="str">
        <f t="shared" si="4"/>
        <v/>
      </c>
      <c r="E97">
        <v>1.4</v>
      </c>
      <c r="F97" t="s">
        <v>1538</v>
      </c>
      <c r="G97">
        <v>4.3499999999999996</v>
      </c>
      <c r="H97">
        <f t="shared" si="5"/>
        <v>6.089999999999999</v>
      </c>
      <c r="I97">
        <f>VLOOKUP(L97,'ARTICLES 10052022'!$A$1:$Q$1031,17,FALSE)</f>
        <v>4.3499999999999996</v>
      </c>
      <c r="J97">
        <f t="shared" si="7"/>
        <v>6.089999999999999</v>
      </c>
      <c r="L97" t="s">
        <v>1537</v>
      </c>
      <c r="M97">
        <f>IF(I97="","",VLOOKUP(L97,'ARTICLES 10052022'!$A$1:$J$1031,10,FALSE))</f>
        <v>2.9</v>
      </c>
      <c r="N97">
        <f t="shared" si="6"/>
        <v>4.0599999999999996</v>
      </c>
    </row>
    <row r="98" spans="1:14" outlineLevel="2">
      <c r="A98" t="s">
        <v>1398</v>
      </c>
      <c r="B98" s="73" t="str">
        <f>VLOOKUP(A98,'ARTICLES 10052022'!$A$2:$D$1031,4,FALSE)</f>
        <v>Z</v>
      </c>
      <c r="C98" s="73" t="str">
        <f t="shared" si="4"/>
        <v/>
      </c>
      <c r="E98">
        <v>2</v>
      </c>
      <c r="F98" t="s">
        <v>1550</v>
      </c>
      <c r="G98">
        <v>1.07</v>
      </c>
      <c r="H98">
        <f t="shared" si="5"/>
        <v>2.14</v>
      </c>
      <c r="I98">
        <f>VLOOKUP(L98,'ARTICLES 10052022'!$A$1:$Q$1031,17,FALSE)</f>
        <v>1.3366499999999999</v>
      </c>
      <c r="J98">
        <f t="shared" si="7"/>
        <v>2.6732999999999998</v>
      </c>
      <c r="L98" t="s">
        <v>586</v>
      </c>
      <c r="M98">
        <f>IF(I98="","",VLOOKUP(L98,'ARTICLES 10052022'!$A$1:$J$1031,10,FALSE))</f>
        <v>1.0049999999999999</v>
      </c>
      <c r="N98">
        <f t="shared" si="6"/>
        <v>2.0099999999999998</v>
      </c>
    </row>
    <row r="99" spans="1:14" outlineLevel="2">
      <c r="A99" t="s">
        <v>1398</v>
      </c>
      <c r="B99" s="73" t="str">
        <f>VLOOKUP(A99,'ARTICLES 10052022'!$A$2:$D$1031,4,FALSE)</f>
        <v>Z</v>
      </c>
      <c r="C99" s="73" t="str">
        <f t="shared" si="4"/>
        <v/>
      </c>
      <c r="E99">
        <v>2</v>
      </c>
      <c r="F99" t="s">
        <v>1512</v>
      </c>
      <c r="G99">
        <v>0.96</v>
      </c>
      <c r="H99">
        <f t="shared" si="5"/>
        <v>1.92</v>
      </c>
      <c r="I99">
        <f>VLOOKUP(L99,'ARTICLES 10052022'!$A$1:$Q$1031,17,FALSE)</f>
        <v>1.1251800000000001</v>
      </c>
      <c r="J99">
        <f t="shared" si="7"/>
        <v>2.2503600000000001</v>
      </c>
      <c r="L99" t="s">
        <v>592</v>
      </c>
      <c r="M99">
        <f>IF(I99="","",VLOOKUP(L99,'ARTICLES 10052022'!$A$1:$J$1031,10,FALSE))</f>
        <v>0.84599999999999997</v>
      </c>
      <c r="N99">
        <f t="shared" si="6"/>
        <v>1.6919999999999999</v>
      </c>
    </row>
    <row r="100" spans="1:14" outlineLevel="2">
      <c r="A100" t="s">
        <v>1398</v>
      </c>
      <c r="B100" s="73" t="str">
        <f>VLOOKUP(A100,'ARTICLES 10052022'!$A$2:$D$1031,4,FALSE)</f>
        <v>Z</v>
      </c>
      <c r="C100" s="73" t="str">
        <f t="shared" si="4"/>
        <v/>
      </c>
      <c r="E100">
        <v>1</v>
      </c>
      <c r="F100" t="s">
        <v>1590</v>
      </c>
      <c r="G100">
        <v>1.5</v>
      </c>
      <c r="H100">
        <f t="shared" si="5"/>
        <v>1.5</v>
      </c>
      <c r="I100">
        <f>VLOOKUP(L100,'ARTICLES 10052022'!$A$1:$Q$1031,17,FALSE)</f>
        <v>0</v>
      </c>
      <c r="J100">
        <f t="shared" si="7"/>
        <v>0</v>
      </c>
      <c r="L100" t="s">
        <v>1589</v>
      </c>
      <c r="M100">
        <f>IF(I100="","",VLOOKUP(L100,'ARTICLES 10052022'!$A$1:$J$1031,10,FALSE))</f>
        <v>0</v>
      </c>
      <c r="N100">
        <f t="shared" si="6"/>
        <v>0</v>
      </c>
    </row>
    <row r="101" spans="1:14" outlineLevel="2">
      <c r="A101" t="s">
        <v>1398</v>
      </c>
      <c r="B101" s="73" t="str">
        <f>VLOOKUP(A101,'ARTICLES 10052022'!$A$2:$D$1031,4,FALSE)</f>
        <v>Z</v>
      </c>
      <c r="C101" s="73" t="str">
        <f t="shared" si="4"/>
        <v/>
      </c>
      <c r="E101">
        <v>1</v>
      </c>
      <c r="F101" t="s">
        <v>1528</v>
      </c>
      <c r="G101">
        <v>0.77</v>
      </c>
      <c r="H101">
        <f t="shared" si="5"/>
        <v>0.77</v>
      </c>
      <c r="I101">
        <f>VLOOKUP(L101,'ARTICLES 10052022'!$A$1:$Q$1031,17,FALSE)</f>
        <v>0.89642000000000011</v>
      </c>
      <c r="J101">
        <f t="shared" si="7"/>
        <v>0.89642000000000011</v>
      </c>
      <c r="L101" t="s">
        <v>1527</v>
      </c>
      <c r="M101">
        <f>IF(I101="","",VLOOKUP(L101,'ARTICLES 10052022'!$A$1:$J$1031,10,FALSE))</f>
        <v>0.67400000000000004</v>
      </c>
      <c r="N101">
        <f t="shared" si="6"/>
        <v>0.67400000000000004</v>
      </c>
    </row>
    <row r="102" spans="1:14" outlineLevel="2">
      <c r="A102" t="s">
        <v>1398</v>
      </c>
      <c r="B102" s="73" t="str">
        <f>VLOOKUP(A102,'ARTICLES 10052022'!$A$2:$D$1031,4,FALSE)</f>
        <v>Z</v>
      </c>
      <c r="C102" s="73" t="str">
        <f t="shared" si="4"/>
        <v/>
      </c>
      <c r="E102">
        <v>1</v>
      </c>
      <c r="F102" t="s">
        <v>1531</v>
      </c>
      <c r="G102">
        <v>1.18</v>
      </c>
      <c r="H102">
        <f t="shared" si="5"/>
        <v>1.18</v>
      </c>
      <c r="I102">
        <f>VLOOKUP(L102,'ARTICLES 10052022'!$A$1:$Q$1031,17,FALSE)</f>
        <v>1.51088</v>
      </c>
      <c r="J102">
        <f t="shared" si="7"/>
        <v>1.51088</v>
      </c>
      <c r="L102" t="s">
        <v>1530</v>
      </c>
      <c r="M102">
        <f>IF(I102="","",VLOOKUP(L102,'ARTICLES 10052022'!$A$1:$J$1031,10,FALSE))</f>
        <v>1.1359999999999999</v>
      </c>
      <c r="N102">
        <f t="shared" si="6"/>
        <v>1.1359999999999999</v>
      </c>
    </row>
    <row r="103" spans="1:14" outlineLevel="2">
      <c r="A103" t="s">
        <v>1398</v>
      </c>
      <c r="B103" s="73" t="str">
        <f>VLOOKUP(A103,'ARTICLES 10052022'!$A$2:$D$1031,4,FALSE)</f>
        <v>Z</v>
      </c>
      <c r="C103" s="73" t="str">
        <f t="shared" si="4"/>
        <v/>
      </c>
      <c r="D103" t="s">
        <v>436</v>
      </c>
      <c r="E103">
        <v>1</v>
      </c>
      <c r="F103" t="s">
        <v>437</v>
      </c>
      <c r="G103">
        <v>141.36000000000001</v>
      </c>
      <c r="H103">
        <f t="shared" si="5"/>
        <v>141.36000000000001</v>
      </c>
      <c r="I103">
        <f>VLOOKUP(L103,'ARTICLES 10052022'!$A$1:$Q$1031,17,FALSE)</f>
        <v>133.5</v>
      </c>
      <c r="J103">
        <f t="shared" si="7"/>
        <v>133.5</v>
      </c>
      <c r="L103" t="s">
        <v>436</v>
      </c>
      <c r="M103">
        <f>IF(I103="","",VLOOKUP(L103,'ARTICLES 10052022'!$A$1:$J$1031,10,FALSE))</f>
        <v>89</v>
      </c>
      <c r="N103">
        <f t="shared" si="6"/>
        <v>89</v>
      </c>
    </row>
    <row r="104" spans="1:14" outlineLevel="2">
      <c r="A104" t="s">
        <v>1398</v>
      </c>
      <c r="B104" s="73" t="str">
        <f>VLOOKUP(A104,'ARTICLES 10052022'!$A$2:$D$1031,4,FALSE)</f>
        <v>Z</v>
      </c>
      <c r="C104" s="73" t="str">
        <f t="shared" si="4"/>
        <v/>
      </c>
      <c r="D104" t="s">
        <v>440</v>
      </c>
      <c r="E104">
        <v>2</v>
      </c>
      <c r="F104" t="s">
        <v>441</v>
      </c>
      <c r="G104">
        <v>11.25</v>
      </c>
      <c r="H104">
        <f t="shared" si="5"/>
        <v>22.5</v>
      </c>
      <c r="I104">
        <f>VLOOKUP(L104,'ARTICLES 10052022'!$A$1:$Q$1031,17,FALSE)</f>
        <v>11.47</v>
      </c>
      <c r="J104">
        <f t="shared" si="7"/>
        <v>22.94</v>
      </c>
      <c r="L104" t="s">
        <v>440</v>
      </c>
      <c r="M104">
        <f>IF(I104="","",VLOOKUP(L104,'ARTICLES 10052022'!$A$1:$J$1031,10,FALSE))</f>
        <v>7.4</v>
      </c>
      <c r="N104">
        <f t="shared" si="6"/>
        <v>14.8</v>
      </c>
    </row>
    <row r="105" spans="1:14" outlineLevel="2">
      <c r="A105" t="s">
        <v>1398</v>
      </c>
      <c r="B105" s="73" t="str">
        <f>VLOOKUP(A105,'ARTICLES 10052022'!$A$2:$D$1031,4,FALSE)</f>
        <v>Z</v>
      </c>
      <c r="C105" s="73" t="str">
        <f t="shared" si="4"/>
        <v/>
      </c>
      <c r="E105">
        <v>1</v>
      </c>
      <c r="F105" t="s">
        <v>993</v>
      </c>
      <c r="G105">
        <v>4.87</v>
      </c>
      <c r="H105">
        <f t="shared" si="5"/>
        <v>4.87</v>
      </c>
      <c r="I105">
        <f>VLOOKUP(L105,'ARTICLES 10052022'!$A$1:$Q$1031,17,FALSE)</f>
        <v>1.41</v>
      </c>
      <c r="J105">
        <f t="shared" si="7"/>
        <v>1.41</v>
      </c>
      <c r="L105" t="s">
        <v>472</v>
      </c>
      <c r="M105">
        <f>IF(I105="","",VLOOKUP(L105,'ARTICLES 10052022'!$A$1:$J$1031,10,FALSE))</f>
        <v>0.94</v>
      </c>
      <c r="N105">
        <f t="shared" si="6"/>
        <v>0.94</v>
      </c>
    </row>
    <row r="106" spans="1:14" outlineLevel="2">
      <c r="A106" t="s">
        <v>1398</v>
      </c>
      <c r="B106" s="73" t="str">
        <f>VLOOKUP(A106,'ARTICLES 10052022'!$A$2:$D$1031,4,FALSE)</f>
        <v>Z</v>
      </c>
      <c r="C106" s="73" t="str">
        <f t="shared" si="4"/>
        <v/>
      </c>
      <c r="E106">
        <v>1</v>
      </c>
      <c r="F106" t="s">
        <v>2940</v>
      </c>
      <c r="G106">
        <v>4.9400000000000004</v>
      </c>
      <c r="H106">
        <f t="shared" si="5"/>
        <v>4.9400000000000004</v>
      </c>
      <c r="I106">
        <f>VLOOKUP(L106,'ARTICLES 10052022'!$A$1:$Q$1031,17,FALSE)</f>
        <v>1.3800000000000001</v>
      </c>
      <c r="J106">
        <f t="shared" si="7"/>
        <v>1.3800000000000001</v>
      </c>
      <c r="L106" t="s">
        <v>474</v>
      </c>
      <c r="M106">
        <f>IF(I106="","",VLOOKUP(L106,'ARTICLES 10052022'!$A$1:$J$1031,10,FALSE))</f>
        <v>0.92</v>
      </c>
      <c r="N106">
        <f t="shared" si="6"/>
        <v>0.92</v>
      </c>
    </row>
    <row r="107" spans="1:14" outlineLevel="2">
      <c r="A107" t="s">
        <v>1398</v>
      </c>
      <c r="B107" s="73" t="str">
        <f>VLOOKUP(A107,'ARTICLES 10052022'!$A$2:$D$1031,4,FALSE)</f>
        <v>Z</v>
      </c>
      <c r="C107" s="73" t="str">
        <f t="shared" si="4"/>
        <v/>
      </c>
      <c r="E107">
        <v>2</v>
      </c>
      <c r="F107" t="s">
        <v>1444</v>
      </c>
      <c r="G107">
        <v>30.45</v>
      </c>
      <c r="H107">
        <f t="shared" si="5"/>
        <v>60.9</v>
      </c>
      <c r="I107">
        <f>VLOOKUP(L107,'ARTICLES 10052022'!$A$1:$Q$1031,17,FALSE)</f>
        <v>0</v>
      </c>
      <c r="J107">
        <f t="shared" si="7"/>
        <v>0</v>
      </c>
      <c r="L107" t="s">
        <v>1443</v>
      </c>
      <c r="M107">
        <f>IF(I107="","",VLOOKUP(L107,'ARTICLES 10052022'!$A$1:$J$1031,10,FALSE))</f>
        <v>0</v>
      </c>
      <c r="N107">
        <f t="shared" si="6"/>
        <v>0</v>
      </c>
    </row>
    <row r="108" spans="1:14" outlineLevel="2">
      <c r="A108" t="s">
        <v>1398</v>
      </c>
      <c r="B108" s="73" t="str">
        <f>VLOOKUP(A108,'ARTICLES 10052022'!$A$2:$D$1031,4,FALSE)</f>
        <v>Z</v>
      </c>
      <c r="C108" s="73" t="str">
        <f t="shared" si="4"/>
        <v/>
      </c>
      <c r="E108">
        <v>1.4</v>
      </c>
      <c r="F108" t="s">
        <v>1514</v>
      </c>
      <c r="G108">
        <v>12.91</v>
      </c>
      <c r="H108">
        <f t="shared" si="5"/>
        <v>18.073999999999998</v>
      </c>
      <c r="I108">
        <f>VLOOKUP(L108,'ARTICLES 10052022'!$A$1:$Q$1031,17,FALSE)</f>
        <v>19.064219999999999</v>
      </c>
      <c r="J108">
        <f t="shared" si="7"/>
        <v>26.689907999999996</v>
      </c>
      <c r="L108" t="s">
        <v>632</v>
      </c>
      <c r="M108">
        <f>IF(I108="","",VLOOKUP(L108,'ARTICLES 10052022'!$A$1:$J$1031,10,FALSE))</f>
        <v>4.7779999999999996</v>
      </c>
      <c r="N108">
        <f t="shared" si="6"/>
        <v>6.6891999999999987</v>
      </c>
    </row>
    <row r="109" spans="1:14" outlineLevel="2">
      <c r="A109" t="s">
        <v>1398</v>
      </c>
      <c r="B109" s="73" t="str">
        <f>VLOOKUP(A109,'ARTICLES 10052022'!$A$2:$D$1031,4,FALSE)</f>
        <v>Z</v>
      </c>
      <c r="C109" s="73" t="str">
        <f t="shared" si="4"/>
        <v/>
      </c>
      <c r="E109">
        <v>1</v>
      </c>
      <c r="F109" t="s">
        <v>1511</v>
      </c>
      <c r="G109">
        <v>9.56</v>
      </c>
      <c r="H109">
        <f t="shared" si="5"/>
        <v>9.56</v>
      </c>
      <c r="I109">
        <f>VLOOKUP(L109,'ARTICLES 10052022'!$A$1:$Q$1031,17,FALSE)</f>
        <v>9.4695999999999998</v>
      </c>
      <c r="J109">
        <f t="shared" si="7"/>
        <v>9.4695999999999998</v>
      </c>
      <c r="L109" t="s">
        <v>1510</v>
      </c>
      <c r="M109">
        <f>IF(I109="","",VLOOKUP(L109,'ARTICLES 10052022'!$A$1:$J$1031,10,FALSE))</f>
        <v>7.12</v>
      </c>
      <c r="N109">
        <f t="shared" si="6"/>
        <v>7.12</v>
      </c>
    </row>
    <row r="110" spans="1:14" outlineLevel="2">
      <c r="A110" t="s">
        <v>1398</v>
      </c>
      <c r="B110" s="73" t="str">
        <f>VLOOKUP(A110,'ARTICLES 10052022'!$A$2:$D$1031,4,FALSE)</f>
        <v>Z</v>
      </c>
      <c r="C110" s="73" t="str">
        <f t="shared" si="4"/>
        <v/>
      </c>
      <c r="E110">
        <v>1</v>
      </c>
      <c r="F110" t="s">
        <v>1520</v>
      </c>
      <c r="G110">
        <v>9.64</v>
      </c>
      <c r="H110">
        <f t="shared" si="5"/>
        <v>9.64</v>
      </c>
      <c r="I110">
        <f>VLOOKUP(L110,'ARTICLES 10052022'!$A$1:$Q$1031,17,FALSE)</f>
        <v>11.619146000000001</v>
      </c>
      <c r="J110">
        <f t="shared" si="7"/>
        <v>11.619146000000001</v>
      </c>
      <c r="L110" t="s">
        <v>1519</v>
      </c>
      <c r="M110">
        <f>IF(I110="","",VLOOKUP(L110,'ARTICLES 10052022'!$A$1:$J$1031,10,FALSE))</f>
        <v>8.7362000000000002</v>
      </c>
      <c r="N110">
        <f t="shared" si="6"/>
        <v>8.7362000000000002</v>
      </c>
    </row>
    <row r="111" spans="1:14" outlineLevel="1">
      <c r="A111" s="73" t="s">
        <v>3015</v>
      </c>
      <c r="B111" s="73"/>
      <c r="C111" s="73" t="str">
        <f t="shared" si="4"/>
        <v>SPR-1800-50</v>
      </c>
      <c r="J111">
        <f>SUBTOTAL(9,J94:J110)</f>
        <v>268.47401400000001</v>
      </c>
      <c r="N111">
        <f>SUBTOTAL(9,N94:N110)</f>
        <v>167.49639999999999</v>
      </c>
    </row>
    <row r="112" spans="1:14" outlineLevel="2">
      <c r="A112" t="s">
        <v>1600</v>
      </c>
      <c r="B112" s="73" t="str">
        <f>VLOOKUP(A112,'ARTICLES 10052022'!$A$2:$D$1031,4,FALSE)</f>
        <v>Z</v>
      </c>
      <c r="C112" s="73" t="str">
        <f t="shared" si="4"/>
        <v/>
      </c>
      <c r="E112">
        <v>2</v>
      </c>
      <c r="F112" t="s">
        <v>1546</v>
      </c>
      <c r="G112">
        <v>0.68</v>
      </c>
      <c r="H112">
        <f t="shared" si="5"/>
        <v>1.36</v>
      </c>
      <c r="I112">
        <f>VLOOKUP(L112,'ARTICLES 10052022'!$A$1:$Q$1031,17,FALSE)</f>
        <v>0.69000000000000006</v>
      </c>
      <c r="J112">
        <f t="shared" si="7"/>
        <v>1.3800000000000001</v>
      </c>
      <c r="L112">
        <v>101006</v>
      </c>
      <c r="M112">
        <f>IF(I112="","",VLOOKUP(L112,'ARTICLES 10052022'!$A$1:$J$1031,10,FALSE))</f>
        <v>0.23</v>
      </c>
      <c r="N112">
        <f t="shared" si="6"/>
        <v>0.46</v>
      </c>
    </row>
    <row r="113" spans="1:14" outlineLevel="2">
      <c r="A113" t="s">
        <v>1600</v>
      </c>
      <c r="B113" s="73" t="str">
        <f>VLOOKUP(A113,'ARTICLES 10052022'!$A$2:$D$1031,4,FALSE)</f>
        <v>Z</v>
      </c>
      <c r="C113" s="73" t="str">
        <f t="shared" si="4"/>
        <v/>
      </c>
      <c r="E113">
        <v>1</v>
      </c>
      <c r="F113" t="s">
        <v>1544</v>
      </c>
      <c r="G113">
        <v>2.2400000000000002</v>
      </c>
      <c r="H113">
        <f t="shared" si="5"/>
        <v>2.2400000000000002</v>
      </c>
      <c r="I113">
        <f>VLOOKUP(L113,'ARTICLES 10052022'!$A$1:$Q$1031,17,FALSE)</f>
        <v>2.25</v>
      </c>
      <c r="J113">
        <f t="shared" si="7"/>
        <v>2.25</v>
      </c>
      <c r="L113">
        <v>101007</v>
      </c>
      <c r="M113">
        <f>IF(I113="","",VLOOKUP(L113,'ARTICLES 10052022'!$A$1:$J$1031,10,FALSE))</f>
        <v>1.5</v>
      </c>
      <c r="N113">
        <f t="shared" si="6"/>
        <v>1.5</v>
      </c>
    </row>
    <row r="114" spans="1:14" outlineLevel="2">
      <c r="A114" t="s">
        <v>1600</v>
      </c>
      <c r="B114" s="73" t="str">
        <f>VLOOKUP(A114,'ARTICLES 10052022'!$A$2:$D$1031,4,FALSE)</f>
        <v>Z</v>
      </c>
      <c r="C114" s="73" t="str">
        <f t="shared" si="4"/>
        <v/>
      </c>
      <c r="E114">
        <v>1</v>
      </c>
      <c r="F114" t="s">
        <v>1673</v>
      </c>
      <c r="G114">
        <v>39.22</v>
      </c>
      <c r="H114">
        <f t="shared" si="5"/>
        <v>39.22</v>
      </c>
      <c r="I114">
        <f>VLOOKUP(L114,'ARTICLES 10052022'!$A$1:$Q$1031,17,FALSE)</f>
        <v>44.414400000000001</v>
      </c>
      <c r="J114">
        <f t="shared" si="7"/>
        <v>44.414400000000001</v>
      </c>
      <c r="L114">
        <v>1510064</v>
      </c>
      <c r="M114">
        <f>IF(I114="","",VLOOKUP(L114,'ARTICLES 10052022'!$A$1:$J$1031,10,FALSE))</f>
        <v>27.759</v>
      </c>
      <c r="N114">
        <f t="shared" si="6"/>
        <v>27.759</v>
      </c>
    </row>
    <row r="115" spans="1:14" outlineLevel="2">
      <c r="A115" t="s">
        <v>1600</v>
      </c>
      <c r="B115" s="73" t="str">
        <f>VLOOKUP(A115,'ARTICLES 10052022'!$A$2:$D$1031,4,FALSE)</f>
        <v>Z</v>
      </c>
      <c r="C115" s="73" t="str">
        <f t="shared" si="4"/>
        <v/>
      </c>
      <c r="E115">
        <v>1.4</v>
      </c>
      <c r="F115" t="s">
        <v>1538</v>
      </c>
      <c r="G115">
        <v>4.3499999999999996</v>
      </c>
      <c r="H115">
        <f t="shared" si="5"/>
        <v>6.089999999999999</v>
      </c>
      <c r="I115">
        <f>VLOOKUP(L115,'ARTICLES 10052022'!$A$1:$Q$1031,17,FALSE)</f>
        <v>4.3499999999999996</v>
      </c>
      <c r="J115">
        <f t="shared" si="7"/>
        <v>6.089999999999999</v>
      </c>
      <c r="L115" t="s">
        <v>1537</v>
      </c>
      <c r="M115">
        <f>IF(I115="","",VLOOKUP(L115,'ARTICLES 10052022'!$A$1:$J$1031,10,FALSE))</f>
        <v>2.9</v>
      </c>
      <c r="N115">
        <f t="shared" si="6"/>
        <v>4.0599999999999996</v>
      </c>
    </row>
    <row r="116" spans="1:14" outlineLevel="2">
      <c r="A116" t="s">
        <v>1600</v>
      </c>
      <c r="B116" s="73" t="str">
        <f>VLOOKUP(A116,'ARTICLES 10052022'!$A$2:$D$1031,4,FALSE)</f>
        <v>Z</v>
      </c>
      <c r="C116" s="73" t="str">
        <f t="shared" si="4"/>
        <v/>
      </c>
      <c r="E116">
        <v>2</v>
      </c>
      <c r="F116" t="s">
        <v>1550</v>
      </c>
      <c r="G116">
        <v>1.07</v>
      </c>
      <c r="H116">
        <f t="shared" si="5"/>
        <v>2.14</v>
      </c>
      <c r="I116">
        <f>VLOOKUP(L116,'ARTICLES 10052022'!$A$1:$Q$1031,17,FALSE)</f>
        <v>1.3366499999999999</v>
      </c>
      <c r="J116">
        <f t="shared" si="7"/>
        <v>2.6732999999999998</v>
      </c>
      <c r="L116" t="s">
        <v>586</v>
      </c>
      <c r="M116">
        <f>IF(I116="","",VLOOKUP(L116,'ARTICLES 10052022'!$A$1:$J$1031,10,FALSE))</f>
        <v>1.0049999999999999</v>
      </c>
      <c r="N116">
        <f t="shared" si="6"/>
        <v>2.0099999999999998</v>
      </c>
    </row>
    <row r="117" spans="1:14" outlineLevel="2">
      <c r="A117" t="s">
        <v>1600</v>
      </c>
      <c r="B117" s="73" t="str">
        <f>VLOOKUP(A117,'ARTICLES 10052022'!$A$2:$D$1031,4,FALSE)</f>
        <v>Z</v>
      </c>
      <c r="C117" s="73" t="str">
        <f t="shared" si="4"/>
        <v/>
      </c>
      <c r="E117">
        <v>2</v>
      </c>
      <c r="F117" t="s">
        <v>1512</v>
      </c>
      <c r="G117">
        <v>0.96</v>
      </c>
      <c r="H117">
        <f t="shared" si="5"/>
        <v>1.92</v>
      </c>
      <c r="I117">
        <f>VLOOKUP(L117,'ARTICLES 10052022'!$A$1:$Q$1031,17,FALSE)</f>
        <v>1.1251800000000001</v>
      </c>
      <c r="J117">
        <f t="shared" si="7"/>
        <v>2.2503600000000001</v>
      </c>
      <c r="L117" t="s">
        <v>592</v>
      </c>
      <c r="M117">
        <f>IF(I117="","",VLOOKUP(L117,'ARTICLES 10052022'!$A$1:$J$1031,10,FALSE))</f>
        <v>0.84599999999999997</v>
      </c>
      <c r="N117">
        <f t="shared" si="6"/>
        <v>1.6919999999999999</v>
      </c>
    </row>
    <row r="118" spans="1:14" outlineLevel="2">
      <c r="A118" t="s">
        <v>1600</v>
      </c>
      <c r="B118" s="73" t="str">
        <f>VLOOKUP(A118,'ARTICLES 10052022'!$A$2:$D$1031,4,FALSE)</f>
        <v>Z</v>
      </c>
      <c r="C118" s="73" t="str">
        <f t="shared" si="4"/>
        <v/>
      </c>
      <c r="E118">
        <v>1</v>
      </c>
      <c r="F118" t="s">
        <v>1528</v>
      </c>
      <c r="G118">
        <v>0.77</v>
      </c>
      <c r="H118">
        <f t="shared" si="5"/>
        <v>0.77</v>
      </c>
      <c r="I118">
        <f>VLOOKUP(L118,'ARTICLES 10052022'!$A$1:$Q$1031,17,FALSE)</f>
        <v>0.89642000000000011</v>
      </c>
      <c r="J118">
        <f t="shared" si="7"/>
        <v>0.89642000000000011</v>
      </c>
      <c r="L118" t="s">
        <v>1527</v>
      </c>
      <c r="M118">
        <f>IF(I118="","",VLOOKUP(L118,'ARTICLES 10052022'!$A$1:$J$1031,10,FALSE))</f>
        <v>0.67400000000000004</v>
      </c>
      <c r="N118">
        <f t="shared" si="6"/>
        <v>0.67400000000000004</v>
      </c>
    </row>
    <row r="119" spans="1:14" outlineLevel="2">
      <c r="A119" t="s">
        <v>1600</v>
      </c>
      <c r="B119" s="73" t="str">
        <f>VLOOKUP(A119,'ARTICLES 10052022'!$A$2:$D$1031,4,FALSE)</f>
        <v>Z</v>
      </c>
      <c r="C119" s="73" t="str">
        <f t="shared" si="4"/>
        <v/>
      </c>
      <c r="E119">
        <v>1</v>
      </c>
      <c r="F119" t="s">
        <v>1528</v>
      </c>
      <c r="G119">
        <v>0.77</v>
      </c>
      <c r="H119">
        <f t="shared" si="5"/>
        <v>0.77</v>
      </c>
      <c r="I119">
        <f>VLOOKUP(L119,'ARTICLES 10052022'!$A$1:$Q$1031,17,FALSE)</f>
        <v>0.89642000000000011</v>
      </c>
      <c r="J119">
        <f t="shared" si="7"/>
        <v>0.89642000000000011</v>
      </c>
      <c r="L119" t="s">
        <v>1527</v>
      </c>
      <c r="M119">
        <f>IF(I119="","",VLOOKUP(L119,'ARTICLES 10052022'!$A$1:$J$1031,10,FALSE))</f>
        <v>0.67400000000000004</v>
      </c>
      <c r="N119">
        <f t="shared" si="6"/>
        <v>0.67400000000000004</v>
      </c>
    </row>
    <row r="120" spans="1:14" outlineLevel="2">
      <c r="A120" t="s">
        <v>1600</v>
      </c>
      <c r="B120" s="73" t="str">
        <f>VLOOKUP(A120,'ARTICLES 10052022'!$A$2:$D$1031,4,FALSE)</f>
        <v>Z</v>
      </c>
      <c r="C120" s="73" t="str">
        <f t="shared" si="4"/>
        <v/>
      </c>
      <c r="E120">
        <v>1</v>
      </c>
      <c r="F120" t="s">
        <v>1531</v>
      </c>
      <c r="G120">
        <v>1.18</v>
      </c>
      <c r="H120">
        <f t="shared" si="5"/>
        <v>1.18</v>
      </c>
      <c r="I120">
        <f>VLOOKUP(L120,'ARTICLES 10052022'!$A$1:$Q$1031,17,FALSE)</f>
        <v>1.51088</v>
      </c>
      <c r="J120">
        <f t="shared" si="7"/>
        <v>1.51088</v>
      </c>
      <c r="L120" t="s">
        <v>1530</v>
      </c>
      <c r="M120">
        <f>IF(I120="","",VLOOKUP(L120,'ARTICLES 10052022'!$A$1:$J$1031,10,FALSE))</f>
        <v>1.1359999999999999</v>
      </c>
      <c r="N120">
        <f t="shared" si="6"/>
        <v>1.1359999999999999</v>
      </c>
    </row>
    <row r="121" spans="1:14" outlineLevel="2">
      <c r="A121" t="s">
        <v>1600</v>
      </c>
      <c r="B121" s="73" t="str">
        <f>VLOOKUP(A121,'ARTICLES 10052022'!$A$2:$D$1031,4,FALSE)</f>
        <v>Z</v>
      </c>
      <c r="C121" s="73" t="str">
        <f t="shared" si="4"/>
        <v/>
      </c>
      <c r="E121">
        <v>1</v>
      </c>
      <c r="F121" t="s">
        <v>437</v>
      </c>
      <c r="G121">
        <v>141.36000000000001</v>
      </c>
      <c r="H121">
        <f t="shared" si="5"/>
        <v>141.36000000000001</v>
      </c>
      <c r="I121">
        <f>VLOOKUP(L121,'ARTICLES 10052022'!$A$1:$Q$1031,17,FALSE)</f>
        <v>133.5</v>
      </c>
      <c r="J121">
        <f t="shared" si="7"/>
        <v>133.5</v>
      </c>
      <c r="L121" t="s">
        <v>436</v>
      </c>
      <c r="M121">
        <f>IF(I121="","",VLOOKUP(L121,'ARTICLES 10052022'!$A$1:$J$1031,10,FALSE))</f>
        <v>89</v>
      </c>
      <c r="N121">
        <f t="shared" si="6"/>
        <v>89</v>
      </c>
    </row>
    <row r="122" spans="1:14" outlineLevel="2">
      <c r="A122" t="s">
        <v>1600</v>
      </c>
      <c r="B122" s="73" t="str">
        <f>VLOOKUP(A122,'ARTICLES 10052022'!$A$2:$D$1031,4,FALSE)</f>
        <v>Z</v>
      </c>
      <c r="C122" s="73" t="str">
        <f t="shared" si="4"/>
        <v/>
      </c>
      <c r="E122">
        <v>2</v>
      </c>
      <c r="F122" t="s">
        <v>441</v>
      </c>
      <c r="G122">
        <v>11.25</v>
      </c>
      <c r="H122">
        <f t="shared" si="5"/>
        <v>22.5</v>
      </c>
      <c r="I122">
        <f>VLOOKUP(L122,'ARTICLES 10052022'!$A$1:$Q$1031,17,FALSE)</f>
        <v>11.47</v>
      </c>
      <c r="J122">
        <f t="shared" si="7"/>
        <v>22.94</v>
      </c>
      <c r="L122" t="s">
        <v>440</v>
      </c>
      <c r="M122">
        <f>IF(I122="","",VLOOKUP(L122,'ARTICLES 10052022'!$A$1:$J$1031,10,FALSE))</f>
        <v>7.4</v>
      </c>
      <c r="N122">
        <f t="shared" si="6"/>
        <v>14.8</v>
      </c>
    </row>
    <row r="123" spans="1:14" outlineLevel="2">
      <c r="A123" t="s">
        <v>1600</v>
      </c>
      <c r="B123" s="73" t="str">
        <f>VLOOKUP(A123,'ARTICLES 10052022'!$A$2:$D$1031,4,FALSE)</f>
        <v>Z</v>
      </c>
      <c r="C123" s="73" t="str">
        <f t="shared" si="4"/>
        <v/>
      </c>
      <c r="E123">
        <v>1</v>
      </c>
      <c r="F123" t="s">
        <v>1383</v>
      </c>
      <c r="G123">
        <v>206.99</v>
      </c>
      <c r="H123">
        <f t="shared" si="5"/>
        <v>206.99</v>
      </c>
      <c r="I123">
        <f>VLOOKUP(L123,'ARTICLES 10052022'!$A$1:$Q$1031,17,FALSE)</f>
        <v>207.87</v>
      </c>
      <c r="J123">
        <f t="shared" si="7"/>
        <v>207.87</v>
      </c>
      <c r="L123" t="s">
        <v>1382</v>
      </c>
      <c r="M123">
        <f>IF(I123="","",VLOOKUP(L123,'ARTICLES 10052022'!$A$1:$J$1031,10,FALSE))</f>
        <v>138.58000000000001</v>
      </c>
      <c r="N123">
        <f t="shared" si="6"/>
        <v>138.58000000000001</v>
      </c>
    </row>
    <row r="124" spans="1:14" outlineLevel="2">
      <c r="A124" t="s">
        <v>1600</v>
      </c>
      <c r="B124" s="73" t="str">
        <f>VLOOKUP(A124,'ARTICLES 10052022'!$A$2:$D$1031,4,FALSE)</f>
        <v>Z</v>
      </c>
      <c r="C124" s="73" t="str">
        <f t="shared" si="4"/>
        <v/>
      </c>
      <c r="E124">
        <v>1</v>
      </c>
      <c r="F124" t="s">
        <v>1372</v>
      </c>
      <c r="G124">
        <v>315.06</v>
      </c>
      <c r="H124">
        <f t="shared" si="5"/>
        <v>315.06</v>
      </c>
      <c r="I124">
        <f>VLOOKUP(L124,'ARTICLES 10052022'!$A$1:$Q$1031,17,FALSE)</f>
        <v>360.43</v>
      </c>
      <c r="J124">
        <f t="shared" si="7"/>
        <v>360.43</v>
      </c>
      <c r="L124" t="s">
        <v>446</v>
      </c>
      <c r="M124">
        <f>IF(I124="","",VLOOKUP(L124,'ARTICLES 10052022'!$A$1:$J$1031,10,FALSE))</f>
        <v>271</v>
      </c>
      <c r="N124">
        <f t="shared" si="6"/>
        <v>271</v>
      </c>
    </row>
    <row r="125" spans="1:14" outlineLevel="2">
      <c r="A125" t="s">
        <v>1600</v>
      </c>
      <c r="B125" s="73" t="str">
        <f>VLOOKUP(A125,'ARTICLES 10052022'!$A$2:$D$1031,4,FALSE)</f>
        <v>Z</v>
      </c>
      <c r="C125" s="73" t="str">
        <f t="shared" si="4"/>
        <v/>
      </c>
      <c r="E125">
        <v>1</v>
      </c>
      <c r="F125" t="s">
        <v>993</v>
      </c>
      <c r="G125">
        <v>4.87</v>
      </c>
      <c r="H125">
        <f t="shared" si="5"/>
        <v>4.87</v>
      </c>
      <c r="I125">
        <f>VLOOKUP(L125,'ARTICLES 10052022'!$A$1:$Q$1031,17,FALSE)</f>
        <v>1.41</v>
      </c>
      <c r="J125">
        <f t="shared" si="7"/>
        <v>1.41</v>
      </c>
      <c r="L125" t="s">
        <v>472</v>
      </c>
      <c r="M125">
        <f>IF(I125="","",VLOOKUP(L125,'ARTICLES 10052022'!$A$1:$J$1031,10,FALSE))</f>
        <v>0.94</v>
      </c>
      <c r="N125">
        <f t="shared" si="6"/>
        <v>0.94</v>
      </c>
    </row>
    <row r="126" spans="1:14" outlineLevel="2">
      <c r="A126" t="s">
        <v>1600</v>
      </c>
      <c r="B126" s="73" t="str">
        <f>VLOOKUP(A126,'ARTICLES 10052022'!$A$2:$D$1031,4,FALSE)</f>
        <v>Z</v>
      </c>
      <c r="C126" s="73" t="str">
        <f t="shared" si="4"/>
        <v/>
      </c>
      <c r="E126">
        <v>1</v>
      </c>
      <c r="F126" t="s">
        <v>2940</v>
      </c>
      <c r="G126">
        <v>4.9400000000000004</v>
      </c>
      <c r="H126">
        <f t="shared" si="5"/>
        <v>4.9400000000000004</v>
      </c>
      <c r="I126">
        <f>VLOOKUP(L126,'ARTICLES 10052022'!$A$1:$Q$1031,17,FALSE)</f>
        <v>1.3800000000000001</v>
      </c>
      <c r="J126">
        <f t="shared" si="7"/>
        <v>1.3800000000000001</v>
      </c>
      <c r="L126" t="s">
        <v>474</v>
      </c>
      <c r="M126">
        <f>IF(I126="","",VLOOKUP(L126,'ARTICLES 10052022'!$A$1:$J$1031,10,FALSE))</f>
        <v>0.92</v>
      </c>
      <c r="N126">
        <f t="shared" si="6"/>
        <v>0.92</v>
      </c>
    </row>
    <row r="127" spans="1:14" outlineLevel="2">
      <c r="A127" t="s">
        <v>1600</v>
      </c>
      <c r="B127" s="73" t="str">
        <f>VLOOKUP(A127,'ARTICLES 10052022'!$A$2:$D$1031,4,FALSE)</f>
        <v>Z</v>
      </c>
      <c r="C127" s="73" t="str">
        <f t="shared" si="4"/>
        <v/>
      </c>
      <c r="E127">
        <v>2</v>
      </c>
      <c r="F127" t="s">
        <v>1444</v>
      </c>
      <c r="G127">
        <v>30.45</v>
      </c>
      <c r="H127">
        <f t="shared" si="5"/>
        <v>60.9</v>
      </c>
      <c r="I127">
        <f>VLOOKUP(L127,'ARTICLES 10052022'!$A$1:$Q$1031,17,FALSE)</f>
        <v>0</v>
      </c>
      <c r="J127">
        <f t="shared" si="7"/>
        <v>0</v>
      </c>
      <c r="L127" t="s">
        <v>1443</v>
      </c>
      <c r="M127">
        <f>IF(I127="","",VLOOKUP(L127,'ARTICLES 10052022'!$A$1:$J$1031,10,FALSE))</f>
        <v>0</v>
      </c>
      <c r="N127">
        <f t="shared" si="6"/>
        <v>0</v>
      </c>
    </row>
    <row r="128" spans="1:14" outlineLevel="2">
      <c r="A128" t="s">
        <v>1600</v>
      </c>
      <c r="B128" s="73" t="str">
        <f>VLOOKUP(A128,'ARTICLES 10052022'!$A$2:$D$1031,4,FALSE)</f>
        <v>Z</v>
      </c>
      <c r="C128" s="73" t="str">
        <f t="shared" si="4"/>
        <v/>
      </c>
      <c r="E128">
        <v>1.4</v>
      </c>
      <c r="F128" t="s">
        <v>1514</v>
      </c>
      <c r="G128">
        <v>12.91</v>
      </c>
      <c r="H128">
        <f t="shared" si="5"/>
        <v>18.073999999999998</v>
      </c>
      <c r="I128">
        <f>VLOOKUP(L128,'ARTICLES 10052022'!$A$1:$Q$1031,17,FALSE)</f>
        <v>19.064219999999999</v>
      </c>
      <c r="J128">
        <f t="shared" si="7"/>
        <v>26.689907999999996</v>
      </c>
      <c r="L128" t="s">
        <v>632</v>
      </c>
      <c r="M128">
        <f>IF(I128="","",VLOOKUP(L128,'ARTICLES 10052022'!$A$1:$J$1031,10,FALSE))</f>
        <v>4.7779999999999996</v>
      </c>
      <c r="N128">
        <f t="shared" si="6"/>
        <v>6.6891999999999987</v>
      </c>
    </row>
    <row r="129" spans="1:14" outlineLevel="2">
      <c r="A129" t="s">
        <v>1600</v>
      </c>
      <c r="B129" s="73" t="str">
        <f>VLOOKUP(A129,'ARTICLES 10052022'!$A$2:$D$1031,4,FALSE)</f>
        <v>Z</v>
      </c>
      <c r="C129" s="73" t="str">
        <f t="shared" si="4"/>
        <v/>
      </c>
      <c r="E129">
        <v>1</v>
      </c>
      <c r="F129" t="s">
        <v>1511</v>
      </c>
      <c r="G129">
        <v>9.56</v>
      </c>
      <c r="H129">
        <f t="shared" si="5"/>
        <v>9.56</v>
      </c>
      <c r="I129">
        <f>VLOOKUP(L129,'ARTICLES 10052022'!$A$1:$Q$1031,17,FALSE)</f>
        <v>9.4695999999999998</v>
      </c>
      <c r="J129">
        <f t="shared" si="7"/>
        <v>9.4695999999999998</v>
      </c>
      <c r="L129" t="s">
        <v>1510</v>
      </c>
      <c r="M129">
        <f>IF(I129="","",VLOOKUP(L129,'ARTICLES 10052022'!$A$1:$J$1031,10,FALSE))</f>
        <v>7.12</v>
      </c>
      <c r="N129">
        <f t="shared" si="6"/>
        <v>7.12</v>
      </c>
    </row>
    <row r="130" spans="1:14" outlineLevel="2">
      <c r="A130" t="s">
        <v>1600</v>
      </c>
      <c r="B130" s="73" t="str">
        <f>VLOOKUP(A130,'ARTICLES 10052022'!$A$2:$D$1031,4,FALSE)</f>
        <v>Z</v>
      </c>
      <c r="C130" s="73" t="str">
        <f t="shared" ref="C130:C193" si="8">IF(G130="",MID(A130,7,100),"")</f>
        <v/>
      </c>
      <c r="E130">
        <v>1</v>
      </c>
      <c r="F130" t="s">
        <v>1520</v>
      </c>
      <c r="G130">
        <v>9.64</v>
      </c>
      <c r="H130">
        <f t="shared" si="5"/>
        <v>9.64</v>
      </c>
      <c r="I130">
        <f>VLOOKUP(L130,'ARTICLES 10052022'!$A$1:$Q$1031,17,FALSE)</f>
        <v>11.619146000000001</v>
      </c>
      <c r="J130">
        <f t="shared" si="7"/>
        <v>11.619146000000001</v>
      </c>
      <c r="L130" t="s">
        <v>1519</v>
      </c>
      <c r="M130">
        <f>IF(I130="","",VLOOKUP(L130,'ARTICLES 10052022'!$A$1:$J$1031,10,FALSE))</f>
        <v>8.7362000000000002</v>
      </c>
      <c r="N130">
        <f t="shared" si="6"/>
        <v>8.7362000000000002</v>
      </c>
    </row>
    <row r="131" spans="1:14" outlineLevel="1">
      <c r="A131" s="73" t="s">
        <v>3016</v>
      </c>
      <c r="B131" s="73"/>
      <c r="C131" s="73" t="str">
        <f t="shared" si="8"/>
        <v>SPR-1800-63</v>
      </c>
      <c r="J131">
        <f>SUBTOTAL(9,J112:J130)</f>
        <v>837.67043399999989</v>
      </c>
      <c r="N131">
        <f>SUBTOTAL(9,N112:N130)</f>
        <v>577.75040000000013</v>
      </c>
    </row>
    <row r="132" spans="1:14" outlineLevel="2">
      <c r="A132" t="s">
        <v>1596</v>
      </c>
      <c r="B132" s="73" t="str">
        <f>VLOOKUP(A132,'ARTICLES 10052022'!$A$2:$D$1031,4,FALSE)</f>
        <v>Z</v>
      </c>
      <c r="C132" s="73" t="str">
        <f t="shared" si="8"/>
        <v/>
      </c>
      <c r="E132">
        <v>2</v>
      </c>
      <c r="F132" t="s">
        <v>1546</v>
      </c>
      <c r="G132">
        <v>0.68</v>
      </c>
      <c r="H132">
        <f t="shared" ref="H132:H194" si="9">IF(C132="",G132*E132,"")</f>
        <v>1.36</v>
      </c>
      <c r="I132">
        <f>VLOOKUP(L132,'ARTICLES 10052022'!$A$1:$Q$1031,17,FALSE)</f>
        <v>0.69000000000000006</v>
      </c>
      <c r="J132">
        <f t="shared" si="7"/>
        <v>1.3800000000000001</v>
      </c>
      <c r="L132">
        <v>101006</v>
      </c>
      <c r="M132">
        <f>IF(I132="","",VLOOKUP(L132,'ARTICLES 10052022'!$A$1:$J$1031,10,FALSE))</f>
        <v>0.23</v>
      </c>
      <c r="N132">
        <f t="shared" si="6"/>
        <v>0.46</v>
      </c>
    </row>
    <row r="133" spans="1:14" outlineLevel="2">
      <c r="A133" t="s">
        <v>1596</v>
      </c>
      <c r="B133" s="73" t="str">
        <f>VLOOKUP(A133,'ARTICLES 10052022'!$A$2:$D$1031,4,FALSE)</f>
        <v>Z</v>
      </c>
      <c r="C133" s="73" t="str">
        <f t="shared" si="8"/>
        <v/>
      </c>
      <c r="E133">
        <v>1</v>
      </c>
      <c r="F133" t="s">
        <v>1544</v>
      </c>
      <c r="G133">
        <v>2.2400000000000002</v>
      </c>
      <c r="H133">
        <f t="shared" si="9"/>
        <v>2.2400000000000002</v>
      </c>
      <c r="I133">
        <f>VLOOKUP(L133,'ARTICLES 10052022'!$A$1:$Q$1031,17,FALSE)</f>
        <v>2.25</v>
      </c>
      <c r="J133">
        <f t="shared" si="7"/>
        <v>2.25</v>
      </c>
      <c r="L133">
        <v>101007</v>
      </c>
      <c r="M133">
        <f>IF(I133="","",VLOOKUP(L133,'ARTICLES 10052022'!$A$1:$J$1031,10,FALSE))</f>
        <v>1.5</v>
      </c>
      <c r="N133">
        <f t="shared" si="6"/>
        <v>1.5</v>
      </c>
    </row>
    <row r="134" spans="1:14" outlineLevel="2">
      <c r="A134" t="s">
        <v>1596</v>
      </c>
      <c r="B134" s="73" t="str">
        <f>VLOOKUP(A134,'ARTICLES 10052022'!$A$2:$D$1031,4,FALSE)</f>
        <v>Z</v>
      </c>
      <c r="C134" s="73" t="str">
        <f t="shared" si="8"/>
        <v/>
      </c>
      <c r="E134">
        <v>1</v>
      </c>
      <c r="F134" t="s">
        <v>1673</v>
      </c>
      <c r="G134">
        <v>39.22</v>
      </c>
      <c r="H134">
        <f t="shared" si="9"/>
        <v>39.22</v>
      </c>
      <c r="I134">
        <f>VLOOKUP(L134,'ARTICLES 10052022'!$A$1:$Q$1031,17,FALSE)</f>
        <v>44.414400000000001</v>
      </c>
      <c r="J134">
        <f t="shared" si="7"/>
        <v>44.414400000000001</v>
      </c>
      <c r="L134">
        <v>1510064</v>
      </c>
      <c r="M134">
        <f>IF(I134="","",VLOOKUP(L134,'ARTICLES 10052022'!$A$1:$J$1031,10,FALSE))</f>
        <v>27.759</v>
      </c>
      <c r="N134">
        <f t="shared" ref="N134:N197" si="10">IF(I134="","",E134*M134)</f>
        <v>27.759</v>
      </c>
    </row>
    <row r="135" spans="1:14" outlineLevel="2">
      <c r="A135" t="s">
        <v>1596</v>
      </c>
      <c r="B135" s="73" t="str">
        <f>VLOOKUP(A135,'ARTICLES 10052022'!$A$2:$D$1031,4,FALSE)</f>
        <v>Z</v>
      </c>
      <c r="C135" s="73" t="str">
        <f t="shared" si="8"/>
        <v/>
      </c>
      <c r="E135">
        <v>1.6</v>
      </c>
      <c r="F135" t="s">
        <v>1538</v>
      </c>
      <c r="G135">
        <v>4.3499999999999996</v>
      </c>
      <c r="H135">
        <f t="shared" si="9"/>
        <v>6.96</v>
      </c>
      <c r="I135">
        <f>VLOOKUP(L135,'ARTICLES 10052022'!$A$1:$Q$1031,17,FALSE)</f>
        <v>4.3499999999999996</v>
      </c>
      <c r="J135">
        <f t="shared" si="7"/>
        <v>6.96</v>
      </c>
      <c r="L135" t="s">
        <v>1537</v>
      </c>
      <c r="M135">
        <f>IF(I135="","",VLOOKUP(L135,'ARTICLES 10052022'!$A$1:$J$1031,10,FALSE))</f>
        <v>2.9</v>
      </c>
      <c r="N135">
        <f t="shared" si="10"/>
        <v>4.6399999999999997</v>
      </c>
    </row>
    <row r="136" spans="1:14" outlineLevel="2">
      <c r="A136" t="s">
        <v>1596</v>
      </c>
      <c r="B136" s="73" t="str">
        <f>VLOOKUP(A136,'ARTICLES 10052022'!$A$2:$D$1031,4,FALSE)</f>
        <v>Z</v>
      </c>
      <c r="C136" s="73" t="str">
        <f t="shared" si="8"/>
        <v/>
      </c>
      <c r="E136">
        <v>2</v>
      </c>
      <c r="F136" t="s">
        <v>1550</v>
      </c>
      <c r="G136">
        <v>1.07</v>
      </c>
      <c r="H136">
        <f t="shared" si="9"/>
        <v>2.14</v>
      </c>
      <c r="I136">
        <f>VLOOKUP(L136,'ARTICLES 10052022'!$A$1:$Q$1031,17,FALSE)</f>
        <v>1.3366499999999999</v>
      </c>
      <c r="J136">
        <f t="shared" si="7"/>
        <v>2.6732999999999998</v>
      </c>
      <c r="L136" t="s">
        <v>586</v>
      </c>
      <c r="M136">
        <f>IF(I136="","",VLOOKUP(L136,'ARTICLES 10052022'!$A$1:$J$1031,10,FALSE))</f>
        <v>1.0049999999999999</v>
      </c>
      <c r="N136">
        <f t="shared" si="10"/>
        <v>2.0099999999999998</v>
      </c>
    </row>
    <row r="137" spans="1:14" outlineLevel="2">
      <c r="A137" t="s">
        <v>1596</v>
      </c>
      <c r="B137" s="73" t="str">
        <f>VLOOKUP(A137,'ARTICLES 10052022'!$A$2:$D$1031,4,FALSE)</f>
        <v>Z</v>
      </c>
      <c r="C137" s="73" t="str">
        <f t="shared" si="8"/>
        <v/>
      </c>
      <c r="E137">
        <v>2</v>
      </c>
      <c r="F137" t="s">
        <v>1512</v>
      </c>
      <c r="G137">
        <v>0.96</v>
      </c>
      <c r="H137">
        <f t="shared" si="9"/>
        <v>1.92</v>
      </c>
      <c r="I137">
        <f>VLOOKUP(L137,'ARTICLES 10052022'!$A$1:$Q$1031,17,FALSE)</f>
        <v>1.1251800000000001</v>
      </c>
      <c r="J137">
        <f t="shared" si="7"/>
        <v>2.2503600000000001</v>
      </c>
      <c r="L137" t="s">
        <v>592</v>
      </c>
      <c r="M137">
        <f>IF(I137="","",VLOOKUP(L137,'ARTICLES 10052022'!$A$1:$J$1031,10,FALSE))</f>
        <v>0.84599999999999997</v>
      </c>
      <c r="N137">
        <f t="shared" si="10"/>
        <v>1.6919999999999999</v>
      </c>
    </row>
    <row r="138" spans="1:14" outlineLevel="2">
      <c r="A138" t="s">
        <v>1596</v>
      </c>
      <c r="B138" s="73" t="str">
        <f>VLOOKUP(A138,'ARTICLES 10052022'!$A$2:$D$1031,4,FALSE)</f>
        <v>Z</v>
      </c>
      <c r="C138" s="73" t="str">
        <f t="shared" si="8"/>
        <v/>
      </c>
      <c r="E138">
        <v>1</v>
      </c>
      <c r="F138" t="s">
        <v>1590</v>
      </c>
      <c r="G138">
        <v>1.5</v>
      </c>
      <c r="H138">
        <f t="shared" si="9"/>
        <v>1.5</v>
      </c>
      <c r="I138">
        <f>VLOOKUP(L138,'ARTICLES 10052022'!$A$1:$Q$1031,17,FALSE)</f>
        <v>0</v>
      </c>
      <c r="J138">
        <f t="shared" si="7"/>
        <v>0</v>
      </c>
      <c r="L138" t="s">
        <v>1589</v>
      </c>
      <c r="M138">
        <f>IF(I138="","",VLOOKUP(L138,'ARTICLES 10052022'!$A$1:$J$1031,10,FALSE))</f>
        <v>0</v>
      </c>
      <c r="N138">
        <f t="shared" si="10"/>
        <v>0</v>
      </c>
    </row>
    <row r="139" spans="1:14" outlineLevel="2">
      <c r="A139" t="s">
        <v>1596</v>
      </c>
      <c r="B139" s="73" t="str">
        <f>VLOOKUP(A139,'ARTICLES 10052022'!$A$2:$D$1031,4,FALSE)</f>
        <v>Z</v>
      </c>
      <c r="C139" s="73" t="str">
        <f t="shared" si="8"/>
        <v/>
      </c>
      <c r="E139">
        <v>1</v>
      </c>
      <c r="F139" t="s">
        <v>1528</v>
      </c>
      <c r="G139">
        <v>0.77</v>
      </c>
      <c r="H139">
        <f t="shared" si="9"/>
        <v>0.77</v>
      </c>
      <c r="I139">
        <f>VLOOKUP(L139,'ARTICLES 10052022'!$A$1:$Q$1031,17,FALSE)</f>
        <v>0.89642000000000011</v>
      </c>
      <c r="J139">
        <f t="shared" si="7"/>
        <v>0.89642000000000011</v>
      </c>
      <c r="L139" t="s">
        <v>1527</v>
      </c>
      <c r="M139">
        <f>IF(I139="","",VLOOKUP(L139,'ARTICLES 10052022'!$A$1:$J$1031,10,FALSE))</f>
        <v>0.67400000000000004</v>
      </c>
      <c r="N139">
        <f t="shared" si="10"/>
        <v>0.67400000000000004</v>
      </c>
    </row>
    <row r="140" spans="1:14" outlineLevel="2">
      <c r="A140" t="s">
        <v>1596</v>
      </c>
      <c r="B140" s="73" t="str">
        <f>VLOOKUP(A140,'ARTICLES 10052022'!$A$2:$D$1031,4,FALSE)</f>
        <v>Z</v>
      </c>
      <c r="C140" s="73" t="str">
        <f t="shared" si="8"/>
        <v/>
      </c>
      <c r="E140">
        <v>1</v>
      </c>
      <c r="F140" t="s">
        <v>1531</v>
      </c>
      <c r="G140">
        <v>1.18</v>
      </c>
      <c r="H140">
        <f t="shared" si="9"/>
        <v>1.18</v>
      </c>
      <c r="I140">
        <f>VLOOKUP(L140,'ARTICLES 10052022'!$A$1:$Q$1031,17,FALSE)</f>
        <v>1.51088</v>
      </c>
      <c r="J140">
        <f t="shared" si="7"/>
        <v>1.51088</v>
      </c>
      <c r="L140" t="s">
        <v>1530</v>
      </c>
      <c r="M140">
        <f>IF(I140="","",VLOOKUP(L140,'ARTICLES 10052022'!$A$1:$J$1031,10,FALSE))</f>
        <v>1.1359999999999999</v>
      </c>
      <c r="N140">
        <f t="shared" si="10"/>
        <v>1.1359999999999999</v>
      </c>
    </row>
    <row r="141" spans="1:14" outlineLevel="2">
      <c r="A141" t="s">
        <v>1596</v>
      </c>
      <c r="B141" s="73" t="str">
        <f>VLOOKUP(A141,'ARTICLES 10052022'!$A$2:$D$1031,4,FALSE)</f>
        <v>Z</v>
      </c>
      <c r="C141" s="73" t="str">
        <f t="shared" si="8"/>
        <v/>
      </c>
      <c r="E141">
        <v>1</v>
      </c>
      <c r="F141" t="s">
        <v>437</v>
      </c>
      <c r="G141">
        <v>141.36000000000001</v>
      </c>
      <c r="H141">
        <f t="shared" si="9"/>
        <v>141.36000000000001</v>
      </c>
      <c r="I141">
        <f>VLOOKUP(L141,'ARTICLES 10052022'!$A$1:$Q$1031,17,FALSE)</f>
        <v>133.5</v>
      </c>
      <c r="J141">
        <f t="shared" si="7"/>
        <v>133.5</v>
      </c>
      <c r="L141" t="s">
        <v>436</v>
      </c>
      <c r="M141">
        <f>IF(I141="","",VLOOKUP(L141,'ARTICLES 10052022'!$A$1:$J$1031,10,FALSE))</f>
        <v>89</v>
      </c>
      <c r="N141">
        <f t="shared" si="10"/>
        <v>89</v>
      </c>
    </row>
    <row r="142" spans="1:14" outlineLevel="2">
      <c r="A142" t="s">
        <v>1596</v>
      </c>
      <c r="B142" s="73" t="str">
        <f>VLOOKUP(A142,'ARTICLES 10052022'!$A$2:$D$1031,4,FALSE)</f>
        <v>Z</v>
      </c>
      <c r="C142" s="73" t="str">
        <f t="shared" si="8"/>
        <v/>
      </c>
      <c r="E142">
        <v>2</v>
      </c>
      <c r="F142" t="s">
        <v>441</v>
      </c>
      <c r="G142">
        <v>11.25</v>
      </c>
      <c r="H142">
        <f t="shared" si="9"/>
        <v>22.5</v>
      </c>
      <c r="I142">
        <f>VLOOKUP(L142,'ARTICLES 10052022'!$A$1:$Q$1031,17,FALSE)</f>
        <v>11.47</v>
      </c>
      <c r="J142">
        <f t="shared" si="7"/>
        <v>22.94</v>
      </c>
      <c r="L142" t="s">
        <v>440</v>
      </c>
      <c r="M142">
        <f>IF(I142="","",VLOOKUP(L142,'ARTICLES 10052022'!$A$1:$J$1031,10,FALSE))</f>
        <v>7.4</v>
      </c>
      <c r="N142">
        <f t="shared" si="10"/>
        <v>14.8</v>
      </c>
    </row>
    <row r="143" spans="1:14" outlineLevel="2">
      <c r="A143" t="s">
        <v>1596</v>
      </c>
      <c r="B143" s="73" t="str">
        <f>VLOOKUP(A143,'ARTICLES 10052022'!$A$2:$D$1031,4,FALSE)</f>
        <v>Z</v>
      </c>
      <c r="C143" s="73" t="str">
        <f t="shared" si="8"/>
        <v/>
      </c>
      <c r="E143">
        <v>1</v>
      </c>
      <c r="F143" t="s">
        <v>1383</v>
      </c>
      <c r="G143">
        <v>206.99</v>
      </c>
      <c r="H143">
        <f t="shared" si="9"/>
        <v>206.99</v>
      </c>
      <c r="I143">
        <f>VLOOKUP(L143,'ARTICLES 10052022'!$A$1:$Q$1031,17,FALSE)</f>
        <v>207.87</v>
      </c>
      <c r="J143">
        <f t="shared" si="7"/>
        <v>207.87</v>
      </c>
      <c r="L143" t="s">
        <v>1382</v>
      </c>
      <c r="M143">
        <f>IF(I143="","",VLOOKUP(L143,'ARTICLES 10052022'!$A$1:$J$1031,10,FALSE))</f>
        <v>138.58000000000001</v>
      </c>
      <c r="N143">
        <f t="shared" si="10"/>
        <v>138.58000000000001</v>
      </c>
    </row>
    <row r="144" spans="1:14" outlineLevel="2">
      <c r="A144" t="s">
        <v>1596</v>
      </c>
      <c r="B144" s="73" t="str">
        <f>VLOOKUP(A144,'ARTICLES 10052022'!$A$2:$D$1031,4,FALSE)</f>
        <v>Z</v>
      </c>
      <c r="C144" s="73" t="str">
        <f t="shared" si="8"/>
        <v/>
      </c>
      <c r="E144">
        <v>1</v>
      </c>
      <c r="F144" t="s">
        <v>993</v>
      </c>
      <c r="G144">
        <v>4.87</v>
      </c>
      <c r="H144">
        <f t="shared" si="9"/>
        <v>4.87</v>
      </c>
      <c r="I144">
        <f>VLOOKUP(L144,'ARTICLES 10052022'!$A$1:$Q$1031,17,FALSE)</f>
        <v>1.41</v>
      </c>
      <c r="J144">
        <f t="shared" si="7"/>
        <v>1.41</v>
      </c>
      <c r="L144" t="s">
        <v>472</v>
      </c>
      <c r="M144">
        <f>IF(I144="","",VLOOKUP(L144,'ARTICLES 10052022'!$A$1:$J$1031,10,FALSE))</f>
        <v>0.94</v>
      </c>
      <c r="N144">
        <f t="shared" si="10"/>
        <v>0.94</v>
      </c>
    </row>
    <row r="145" spans="1:14" outlineLevel="2">
      <c r="A145" t="s">
        <v>1596</v>
      </c>
      <c r="B145" s="73" t="str">
        <f>VLOOKUP(A145,'ARTICLES 10052022'!$A$2:$D$1031,4,FALSE)</f>
        <v>Z</v>
      </c>
      <c r="C145" s="73" t="str">
        <f t="shared" si="8"/>
        <v/>
      </c>
      <c r="E145">
        <v>1</v>
      </c>
      <c r="F145" t="s">
        <v>2940</v>
      </c>
      <c r="G145">
        <v>4.9400000000000004</v>
      </c>
      <c r="H145">
        <f t="shared" si="9"/>
        <v>4.9400000000000004</v>
      </c>
      <c r="I145">
        <f>VLOOKUP(L145,'ARTICLES 10052022'!$A$1:$Q$1031,17,FALSE)</f>
        <v>1.3800000000000001</v>
      </c>
      <c r="J145">
        <f t="shared" si="7"/>
        <v>1.3800000000000001</v>
      </c>
      <c r="L145" t="s">
        <v>474</v>
      </c>
      <c r="M145">
        <f>IF(I145="","",VLOOKUP(L145,'ARTICLES 10052022'!$A$1:$J$1031,10,FALSE))</f>
        <v>0.92</v>
      </c>
      <c r="N145">
        <f t="shared" si="10"/>
        <v>0.92</v>
      </c>
    </row>
    <row r="146" spans="1:14" outlineLevel="2">
      <c r="A146" t="s">
        <v>1596</v>
      </c>
      <c r="B146" s="73" t="str">
        <f>VLOOKUP(A146,'ARTICLES 10052022'!$A$2:$D$1031,4,FALSE)</f>
        <v>Z</v>
      </c>
      <c r="C146" s="73" t="str">
        <f t="shared" si="8"/>
        <v/>
      </c>
      <c r="E146">
        <v>3</v>
      </c>
      <c r="F146" t="s">
        <v>1444</v>
      </c>
      <c r="G146">
        <v>30.45</v>
      </c>
      <c r="H146">
        <f t="shared" si="9"/>
        <v>91.35</v>
      </c>
      <c r="I146">
        <f>VLOOKUP(L146,'ARTICLES 10052022'!$A$1:$Q$1031,17,FALSE)</f>
        <v>0</v>
      </c>
      <c r="J146">
        <f t="shared" si="7"/>
        <v>0</v>
      </c>
      <c r="L146" t="s">
        <v>1443</v>
      </c>
      <c r="M146">
        <f>IF(I146="","",VLOOKUP(L146,'ARTICLES 10052022'!$A$1:$J$1031,10,FALSE))</f>
        <v>0</v>
      </c>
      <c r="N146">
        <f t="shared" si="10"/>
        <v>0</v>
      </c>
    </row>
    <row r="147" spans="1:14" outlineLevel="2">
      <c r="A147" t="s">
        <v>1596</v>
      </c>
      <c r="B147" s="73" t="str">
        <f>VLOOKUP(A147,'ARTICLES 10052022'!$A$2:$D$1031,4,FALSE)</f>
        <v>Z</v>
      </c>
      <c r="C147" s="73" t="str">
        <f t="shared" si="8"/>
        <v/>
      </c>
      <c r="E147">
        <v>1</v>
      </c>
      <c r="F147" t="s">
        <v>1374</v>
      </c>
      <c r="G147">
        <v>191.42</v>
      </c>
      <c r="H147">
        <f t="shared" si="9"/>
        <v>191.42</v>
      </c>
      <c r="I147">
        <f>VLOOKUP(L147,'ARTICLES 10052022'!$A$1:$Q$1031,17,FALSE)</f>
        <v>223.5</v>
      </c>
      <c r="J147">
        <f t="shared" si="7"/>
        <v>223.5</v>
      </c>
      <c r="L147" t="s">
        <v>452</v>
      </c>
      <c r="M147">
        <f>IF(I147="","",VLOOKUP(L147,'ARTICLES 10052022'!$A$1:$J$1031,10,FALSE))</f>
        <v>149</v>
      </c>
      <c r="N147">
        <f t="shared" si="10"/>
        <v>149</v>
      </c>
    </row>
    <row r="148" spans="1:14" outlineLevel="2">
      <c r="A148" t="s">
        <v>1596</v>
      </c>
      <c r="B148" s="73" t="str">
        <f>VLOOKUP(A148,'ARTICLES 10052022'!$A$2:$D$1031,4,FALSE)</f>
        <v>Z</v>
      </c>
      <c r="C148" s="73" t="str">
        <f t="shared" si="8"/>
        <v/>
      </c>
      <c r="E148">
        <v>1.6</v>
      </c>
      <c r="F148" t="s">
        <v>1514</v>
      </c>
      <c r="G148">
        <v>12.91</v>
      </c>
      <c r="H148">
        <f t="shared" si="9"/>
        <v>20.656000000000002</v>
      </c>
      <c r="I148">
        <f>VLOOKUP(L148,'ARTICLES 10052022'!$A$1:$Q$1031,17,FALSE)</f>
        <v>19.064219999999999</v>
      </c>
      <c r="J148">
        <f t="shared" si="7"/>
        <v>30.502752000000001</v>
      </c>
      <c r="L148" t="s">
        <v>632</v>
      </c>
      <c r="M148">
        <f>IF(I148="","",VLOOKUP(L148,'ARTICLES 10052022'!$A$1:$J$1031,10,FALSE))</f>
        <v>4.7779999999999996</v>
      </c>
      <c r="N148">
        <f t="shared" si="10"/>
        <v>7.6448</v>
      </c>
    </row>
    <row r="149" spans="1:14" outlineLevel="2">
      <c r="A149" t="s">
        <v>1596</v>
      </c>
      <c r="B149" s="73" t="str">
        <f>VLOOKUP(A149,'ARTICLES 10052022'!$A$2:$D$1031,4,FALSE)</f>
        <v>Z</v>
      </c>
      <c r="C149" s="73" t="str">
        <f t="shared" si="8"/>
        <v/>
      </c>
      <c r="E149">
        <v>1</v>
      </c>
      <c r="F149" t="s">
        <v>1511</v>
      </c>
      <c r="G149">
        <v>9.56</v>
      </c>
      <c r="H149">
        <f t="shared" si="9"/>
        <v>9.56</v>
      </c>
      <c r="I149">
        <f>VLOOKUP(L149,'ARTICLES 10052022'!$A$1:$Q$1031,17,FALSE)</f>
        <v>9.4695999999999998</v>
      </c>
      <c r="J149">
        <f t="shared" si="7"/>
        <v>9.4695999999999998</v>
      </c>
      <c r="L149" t="s">
        <v>1510</v>
      </c>
      <c r="M149">
        <f>IF(I149="","",VLOOKUP(L149,'ARTICLES 10052022'!$A$1:$J$1031,10,FALSE))</f>
        <v>7.12</v>
      </c>
      <c r="N149">
        <f t="shared" si="10"/>
        <v>7.12</v>
      </c>
    </row>
    <row r="150" spans="1:14" outlineLevel="2">
      <c r="A150" t="s">
        <v>1596</v>
      </c>
      <c r="B150" s="73" t="str">
        <f>VLOOKUP(A150,'ARTICLES 10052022'!$A$2:$D$1031,4,FALSE)</f>
        <v>Z</v>
      </c>
      <c r="C150" s="73" t="str">
        <f t="shared" si="8"/>
        <v/>
      </c>
      <c r="E150">
        <v>1</v>
      </c>
      <c r="F150" t="s">
        <v>1520</v>
      </c>
      <c r="G150">
        <v>9.64</v>
      </c>
      <c r="H150">
        <f t="shared" si="9"/>
        <v>9.64</v>
      </c>
      <c r="I150">
        <f>VLOOKUP(L150,'ARTICLES 10052022'!$A$1:$Q$1031,17,FALSE)</f>
        <v>11.619146000000001</v>
      </c>
      <c r="J150">
        <f t="shared" ref="J150:J217" si="11">E150*I150</f>
        <v>11.619146000000001</v>
      </c>
      <c r="L150" t="s">
        <v>1519</v>
      </c>
      <c r="M150">
        <f>IF(I150="","",VLOOKUP(L150,'ARTICLES 10052022'!$A$1:$J$1031,10,FALSE))</f>
        <v>8.7362000000000002</v>
      </c>
      <c r="N150">
        <f t="shared" si="10"/>
        <v>8.7362000000000002</v>
      </c>
    </row>
    <row r="151" spans="1:14" outlineLevel="1">
      <c r="A151" s="73" t="s">
        <v>3017</v>
      </c>
      <c r="B151" s="73"/>
      <c r="C151" s="73" t="str">
        <f t="shared" si="8"/>
        <v>SPR-2100-50</v>
      </c>
      <c r="J151">
        <f>SUBTOTAL(9,J132:J150)</f>
        <v>704.52685799999995</v>
      </c>
      <c r="N151">
        <f>SUBTOTAL(9,N132:N150)</f>
        <v>456.61200000000002</v>
      </c>
    </row>
    <row r="152" spans="1:14" outlineLevel="2">
      <c r="A152" t="s">
        <v>1602</v>
      </c>
      <c r="B152" s="73" t="str">
        <f>VLOOKUP(A152,'ARTICLES 10052022'!$A$2:$D$1031,4,FALSE)</f>
        <v>Z</v>
      </c>
      <c r="C152" s="73" t="str">
        <f t="shared" si="8"/>
        <v/>
      </c>
      <c r="E152">
        <v>2</v>
      </c>
      <c r="F152" t="s">
        <v>1546</v>
      </c>
      <c r="G152">
        <v>0.68</v>
      </c>
      <c r="H152">
        <f t="shared" si="9"/>
        <v>1.36</v>
      </c>
      <c r="I152">
        <f>VLOOKUP(L152,'ARTICLES 10052022'!$A$1:$Q$1031,17,FALSE)</f>
        <v>0.69000000000000006</v>
      </c>
      <c r="J152">
        <f t="shared" si="11"/>
        <v>1.3800000000000001</v>
      </c>
      <c r="L152">
        <v>101006</v>
      </c>
      <c r="M152">
        <f>IF(I152="","",VLOOKUP(L152,'ARTICLES 10052022'!$A$1:$J$1031,10,FALSE))</f>
        <v>0.23</v>
      </c>
      <c r="N152">
        <f t="shared" si="10"/>
        <v>0.46</v>
      </c>
    </row>
    <row r="153" spans="1:14" outlineLevel="2">
      <c r="A153" t="s">
        <v>1602</v>
      </c>
      <c r="B153" s="73" t="str">
        <f>VLOOKUP(A153,'ARTICLES 10052022'!$A$2:$D$1031,4,FALSE)</f>
        <v>Z</v>
      </c>
      <c r="C153" s="73" t="str">
        <f t="shared" si="8"/>
        <v/>
      </c>
      <c r="E153">
        <v>1</v>
      </c>
      <c r="F153" t="s">
        <v>1544</v>
      </c>
      <c r="G153">
        <v>2.2400000000000002</v>
      </c>
      <c r="H153">
        <f t="shared" si="9"/>
        <v>2.2400000000000002</v>
      </c>
      <c r="I153">
        <f>VLOOKUP(L153,'ARTICLES 10052022'!$A$1:$Q$1031,17,FALSE)</f>
        <v>2.25</v>
      </c>
      <c r="J153">
        <f t="shared" si="11"/>
        <v>2.25</v>
      </c>
      <c r="L153">
        <v>101007</v>
      </c>
      <c r="M153">
        <f>IF(I153="","",VLOOKUP(L153,'ARTICLES 10052022'!$A$1:$J$1031,10,FALSE))</f>
        <v>1.5</v>
      </c>
      <c r="N153">
        <f t="shared" si="10"/>
        <v>1.5</v>
      </c>
    </row>
    <row r="154" spans="1:14" outlineLevel="2">
      <c r="A154" t="s">
        <v>1602</v>
      </c>
      <c r="B154" s="73" t="str">
        <f>VLOOKUP(A154,'ARTICLES 10052022'!$A$2:$D$1031,4,FALSE)</f>
        <v>Z</v>
      </c>
      <c r="C154" s="73" t="str">
        <f t="shared" si="8"/>
        <v/>
      </c>
      <c r="E154">
        <v>1</v>
      </c>
      <c r="F154" t="s">
        <v>1673</v>
      </c>
      <c r="G154">
        <v>39.22</v>
      </c>
      <c r="H154">
        <f t="shared" si="9"/>
        <v>39.22</v>
      </c>
      <c r="I154">
        <f>VLOOKUP(L154,'ARTICLES 10052022'!$A$1:$Q$1031,17,FALSE)</f>
        <v>44.414400000000001</v>
      </c>
      <c r="J154">
        <f t="shared" si="11"/>
        <v>44.414400000000001</v>
      </c>
      <c r="L154">
        <v>1510064</v>
      </c>
      <c r="M154">
        <f>IF(I154="","",VLOOKUP(L154,'ARTICLES 10052022'!$A$1:$J$1031,10,FALSE))</f>
        <v>27.759</v>
      </c>
      <c r="N154">
        <f t="shared" si="10"/>
        <v>27.759</v>
      </c>
    </row>
    <row r="155" spans="1:14" outlineLevel="2">
      <c r="A155" t="s">
        <v>1602</v>
      </c>
      <c r="B155" s="73" t="str">
        <f>VLOOKUP(A155,'ARTICLES 10052022'!$A$2:$D$1031,4,FALSE)</f>
        <v>Z</v>
      </c>
      <c r="C155" s="73" t="str">
        <f t="shared" si="8"/>
        <v/>
      </c>
      <c r="E155">
        <v>1.6</v>
      </c>
      <c r="F155" t="s">
        <v>1538</v>
      </c>
      <c r="G155">
        <v>4.3499999999999996</v>
      </c>
      <c r="H155">
        <f t="shared" si="9"/>
        <v>6.96</v>
      </c>
      <c r="I155">
        <f>VLOOKUP(L155,'ARTICLES 10052022'!$A$1:$Q$1031,17,FALSE)</f>
        <v>4.3499999999999996</v>
      </c>
      <c r="J155">
        <f t="shared" si="11"/>
        <v>6.96</v>
      </c>
      <c r="L155" t="s">
        <v>1537</v>
      </c>
      <c r="M155">
        <f>IF(I155="","",VLOOKUP(L155,'ARTICLES 10052022'!$A$1:$J$1031,10,FALSE))</f>
        <v>2.9</v>
      </c>
      <c r="N155">
        <f t="shared" si="10"/>
        <v>4.6399999999999997</v>
      </c>
    </row>
    <row r="156" spans="1:14" outlineLevel="2">
      <c r="A156" t="s">
        <v>1602</v>
      </c>
      <c r="B156" s="73" t="str">
        <f>VLOOKUP(A156,'ARTICLES 10052022'!$A$2:$D$1031,4,FALSE)</f>
        <v>Z</v>
      </c>
      <c r="C156" s="73" t="str">
        <f t="shared" si="8"/>
        <v/>
      </c>
      <c r="E156">
        <v>2</v>
      </c>
      <c r="F156" t="s">
        <v>1550</v>
      </c>
      <c r="G156">
        <v>1.07</v>
      </c>
      <c r="H156">
        <f t="shared" si="9"/>
        <v>2.14</v>
      </c>
      <c r="I156">
        <f>VLOOKUP(L156,'ARTICLES 10052022'!$A$1:$Q$1031,17,FALSE)</f>
        <v>1.3366499999999999</v>
      </c>
      <c r="J156">
        <f t="shared" si="11"/>
        <v>2.6732999999999998</v>
      </c>
      <c r="L156" t="s">
        <v>586</v>
      </c>
      <c r="M156">
        <f>IF(I156="","",VLOOKUP(L156,'ARTICLES 10052022'!$A$1:$J$1031,10,FALSE))</f>
        <v>1.0049999999999999</v>
      </c>
      <c r="N156">
        <f t="shared" si="10"/>
        <v>2.0099999999999998</v>
      </c>
    </row>
    <row r="157" spans="1:14" outlineLevel="2">
      <c r="A157" t="s">
        <v>1602</v>
      </c>
      <c r="B157" s="73" t="str">
        <f>VLOOKUP(A157,'ARTICLES 10052022'!$A$2:$D$1031,4,FALSE)</f>
        <v>Z</v>
      </c>
      <c r="C157" s="73" t="str">
        <f t="shared" si="8"/>
        <v/>
      </c>
      <c r="E157">
        <v>2</v>
      </c>
      <c r="F157" t="s">
        <v>1512</v>
      </c>
      <c r="G157">
        <v>0.96</v>
      </c>
      <c r="H157">
        <f t="shared" si="9"/>
        <v>1.92</v>
      </c>
      <c r="I157">
        <f>VLOOKUP(L157,'ARTICLES 10052022'!$A$1:$Q$1031,17,FALSE)</f>
        <v>1.1251800000000001</v>
      </c>
      <c r="J157">
        <f t="shared" si="11"/>
        <v>2.2503600000000001</v>
      </c>
      <c r="L157" t="s">
        <v>592</v>
      </c>
      <c r="M157">
        <f>IF(I157="","",VLOOKUP(L157,'ARTICLES 10052022'!$A$1:$J$1031,10,FALSE))</f>
        <v>0.84599999999999997</v>
      </c>
      <c r="N157">
        <f t="shared" si="10"/>
        <v>1.6919999999999999</v>
      </c>
    </row>
    <row r="158" spans="1:14" outlineLevel="2">
      <c r="A158" t="s">
        <v>1602</v>
      </c>
      <c r="B158" s="73" t="str">
        <f>VLOOKUP(A158,'ARTICLES 10052022'!$A$2:$D$1031,4,FALSE)</f>
        <v>Z</v>
      </c>
      <c r="C158" s="73" t="str">
        <f t="shared" si="8"/>
        <v/>
      </c>
      <c r="E158">
        <v>1</v>
      </c>
      <c r="F158" t="s">
        <v>1528</v>
      </c>
      <c r="G158">
        <v>0.77</v>
      </c>
      <c r="H158">
        <f t="shared" si="9"/>
        <v>0.77</v>
      </c>
      <c r="I158">
        <f>VLOOKUP(L158,'ARTICLES 10052022'!$A$1:$Q$1031,17,FALSE)</f>
        <v>0.89642000000000011</v>
      </c>
      <c r="J158">
        <f t="shared" si="11"/>
        <v>0.89642000000000011</v>
      </c>
      <c r="L158" t="s">
        <v>1527</v>
      </c>
      <c r="M158">
        <f>IF(I158="","",VLOOKUP(L158,'ARTICLES 10052022'!$A$1:$J$1031,10,FALSE))</f>
        <v>0.67400000000000004</v>
      </c>
      <c r="N158">
        <f t="shared" si="10"/>
        <v>0.67400000000000004</v>
      </c>
    </row>
    <row r="159" spans="1:14" outlineLevel="2">
      <c r="A159" t="s">
        <v>1602</v>
      </c>
      <c r="B159" s="73" t="str">
        <f>VLOOKUP(A159,'ARTICLES 10052022'!$A$2:$D$1031,4,FALSE)</f>
        <v>Z</v>
      </c>
      <c r="C159" s="73" t="str">
        <f t="shared" si="8"/>
        <v/>
      </c>
      <c r="E159">
        <v>1</v>
      </c>
      <c r="F159" t="s">
        <v>1528</v>
      </c>
      <c r="G159">
        <v>0.77</v>
      </c>
      <c r="H159">
        <f t="shared" si="9"/>
        <v>0.77</v>
      </c>
      <c r="I159">
        <f>VLOOKUP(L159,'ARTICLES 10052022'!$A$1:$Q$1031,17,FALSE)</f>
        <v>0.89642000000000011</v>
      </c>
      <c r="J159">
        <f t="shared" si="11"/>
        <v>0.89642000000000011</v>
      </c>
      <c r="L159" t="s">
        <v>1527</v>
      </c>
      <c r="M159">
        <f>IF(I159="","",VLOOKUP(L159,'ARTICLES 10052022'!$A$1:$J$1031,10,FALSE))</f>
        <v>0.67400000000000004</v>
      </c>
      <c r="N159">
        <f t="shared" si="10"/>
        <v>0.67400000000000004</v>
      </c>
    </row>
    <row r="160" spans="1:14" outlineLevel="2">
      <c r="A160" t="s">
        <v>1602</v>
      </c>
      <c r="B160" s="73" t="str">
        <f>VLOOKUP(A160,'ARTICLES 10052022'!$A$2:$D$1031,4,FALSE)</f>
        <v>Z</v>
      </c>
      <c r="C160" s="73" t="str">
        <f t="shared" si="8"/>
        <v/>
      </c>
      <c r="E160">
        <v>1</v>
      </c>
      <c r="F160" t="s">
        <v>1531</v>
      </c>
      <c r="G160">
        <v>1.18</v>
      </c>
      <c r="H160">
        <f t="shared" si="9"/>
        <v>1.18</v>
      </c>
      <c r="I160">
        <f>VLOOKUP(L160,'ARTICLES 10052022'!$A$1:$Q$1031,17,FALSE)</f>
        <v>1.51088</v>
      </c>
      <c r="J160">
        <f t="shared" si="11"/>
        <v>1.51088</v>
      </c>
      <c r="L160" t="s">
        <v>1530</v>
      </c>
      <c r="M160">
        <f>IF(I160="","",VLOOKUP(L160,'ARTICLES 10052022'!$A$1:$J$1031,10,FALSE))</f>
        <v>1.1359999999999999</v>
      </c>
      <c r="N160">
        <f t="shared" si="10"/>
        <v>1.1359999999999999</v>
      </c>
    </row>
    <row r="161" spans="1:14" outlineLevel="2">
      <c r="A161" t="s">
        <v>1602</v>
      </c>
      <c r="B161" s="73" t="str">
        <f>VLOOKUP(A161,'ARTICLES 10052022'!$A$2:$D$1031,4,FALSE)</f>
        <v>Z</v>
      </c>
      <c r="C161" s="73" t="str">
        <f t="shared" si="8"/>
        <v/>
      </c>
      <c r="E161">
        <v>1</v>
      </c>
      <c r="F161" t="s">
        <v>437</v>
      </c>
      <c r="G161">
        <v>141.36000000000001</v>
      </c>
      <c r="H161">
        <f t="shared" si="9"/>
        <v>141.36000000000001</v>
      </c>
      <c r="I161">
        <f>VLOOKUP(L161,'ARTICLES 10052022'!$A$1:$Q$1031,17,FALSE)</f>
        <v>133.5</v>
      </c>
      <c r="J161">
        <f t="shared" si="11"/>
        <v>133.5</v>
      </c>
      <c r="L161" t="s">
        <v>436</v>
      </c>
      <c r="M161">
        <f>IF(I161="","",VLOOKUP(L161,'ARTICLES 10052022'!$A$1:$J$1031,10,FALSE))</f>
        <v>89</v>
      </c>
      <c r="N161">
        <f t="shared" si="10"/>
        <v>89</v>
      </c>
    </row>
    <row r="162" spans="1:14" outlineLevel="2">
      <c r="A162" t="s">
        <v>1602</v>
      </c>
      <c r="B162" s="73" t="str">
        <f>VLOOKUP(A162,'ARTICLES 10052022'!$A$2:$D$1031,4,FALSE)</f>
        <v>Z</v>
      </c>
      <c r="C162" s="73" t="str">
        <f t="shared" si="8"/>
        <v/>
      </c>
      <c r="E162">
        <v>2</v>
      </c>
      <c r="F162" t="s">
        <v>441</v>
      </c>
      <c r="G162">
        <v>11.25</v>
      </c>
      <c r="H162">
        <f t="shared" si="9"/>
        <v>22.5</v>
      </c>
      <c r="I162">
        <f>VLOOKUP(L162,'ARTICLES 10052022'!$A$1:$Q$1031,17,FALSE)</f>
        <v>11.47</v>
      </c>
      <c r="J162">
        <f t="shared" si="11"/>
        <v>22.94</v>
      </c>
      <c r="L162" t="s">
        <v>440</v>
      </c>
      <c r="M162">
        <f>IF(I162="","",VLOOKUP(L162,'ARTICLES 10052022'!$A$1:$J$1031,10,FALSE))</f>
        <v>7.4</v>
      </c>
      <c r="N162">
        <f t="shared" si="10"/>
        <v>14.8</v>
      </c>
    </row>
    <row r="163" spans="1:14" outlineLevel="2">
      <c r="A163" t="s">
        <v>1602</v>
      </c>
      <c r="B163" s="73" t="str">
        <f>VLOOKUP(A163,'ARTICLES 10052022'!$A$2:$D$1031,4,FALSE)</f>
        <v>Z</v>
      </c>
      <c r="C163" s="73" t="str">
        <f t="shared" si="8"/>
        <v/>
      </c>
      <c r="E163">
        <v>1</v>
      </c>
      <c r="F163" t="s">
        <v>1383</v>
      </c>
      <c r="G163">
        <v>206.99</v>
      </c>
      <c r="H163">
        <f t="shared" si="9"/>
        <v>206.99</v>
      </c>
      <c r="I163">
        <f>VLOOKUP(L163,'ARTICLES 10052022'!$A$1:$Q$1031,17,FALSE)</f>
        <v>207.87</v>
      </c>
      <c r="J163">
        <f t="shared" si="11"/>
        <v>207.87</v>
      </c>
      <c r="L163" t="s">
        <v>1382</v>
      </c>
      <c r="M163">
        <f>IF(I163="","",VLOOKUP(L163,'ARTICLES 10052022'!$A$1:$J$1031,10,FALSE))</f>
        <v>138.58000000000001</v>
      </c>
      <c r="N163">
        <f t="shared" si="10"/>
        <v>138.58000000000001</v>
      </c>
    </row>
    <row r="164" spans="1:14" outlineLevel="2">
      <c r="A164" t="s">
        <v>1602</v>
      </c>
      <c r="B164" s="73" t="str">
        <f>VLOOKUP(A164,'ARTICLES 10052022'!$A$2:$D$1031,4,FALSE)</f>
        <v>Z</v>
      </c>
      <c r="C164" s="73" t="str">
        <f t="shared" si="8"/>
        <v/>
      </c>
      <c r="E164">
        <v>1</v>
      </c>
      <c r="F164" t="s">
        <v>1372</v>
      </c>
      <c r="G164">
        <v>315.06</v>
      </c>
      <c r="H164">
        <f t="shared" si="9"/>
        <v>315.06</v>
      </c>
      <c r="I164">
        <f>VLOOKUP(L164,'ARTICLES 10052022'!$A$1:$Q$1031,17,FALSE)</f>
        <v>360.43</v>
      </c>
      <c r="J164">
        <f t="shared" si="11"/>
        <v>360.43</v>
      </c>
      <c r="L164" t="s">
        <v>446</v>
      </c>
      <c r="M164">
        <f>IF(I164="","",VLOOKUP(L164,'ARTICLES 10052022'!$A$1:$J$1031,10,FALSE))</f>
        <v>271</v>
      </c>
      <c r="N164">
        <f t="shared" si="10"/>
        <v>271</v>
      </c>
    </row>
    <row r="165" spans="1:14" outlineLevel="2">
      <c r="A165" t="s">
        <v>1602</v>
      </c>
      <c r="B165" s="73" t="str">
        <f>VLOOKUP(A165,'ARTICLES 10052022'!$A$2:$D$1031,4,FALSE)</f>
        <v>Z</v>
      </c>
      <c r="C165" s="73" t="str">
        <f t="shared" si="8"/>
        <v/>
      </c>
      <c r="E165">
        <v>1</v>
      </c>
      <c r="F165" t="s">
        <v>993</v>
      </c>
      <c r="G165">
        <v>4.87</v>
      </c>
      <c r="H165">
        <f t="shared" si="9"/>
        <v>4.87</v>
      </c>
      <c r="I165">
        <f>VLOOKUP(L165,'ARTICLES 10052022'!$A$1:$Q$1031,17,FALSE)</f>
        <v>1.41</v>
      </c>
      <c r="J165">
        <f t="shared" si="11"/>
        <v>1.41</v>
      </c>
      <c r="L165" t="s">
        <v>472</v>
      </c>
      <c r="M165">
        <f>IF(I165="","",VLOOKUP(L165,'ARTICLES 10052022'!$A$1:$J$1031,10,FALSE))</f>
        <v>0.94</v>
      </c>
      <c r="N165">
        <f t="shared" si="10"/>
        <v>0.94</v>
      </c>
    </row>
    <row r="166" spans="1:14" outlineLevel="2">
      <c r="A166" t="s">
        <v>1602</v>
      </c>
      <c r="B166" s="73" t="str">
        <f>VLOOKUP(A166,'ARTICLES 10052022'!$A$2:$D$1031,4,FALSE)</f>
        <v>Z</v>
      </c>
      <c r="C166" s="73" t="str">
        <f t="shared" si="8"/>
        <v/>
      </c>
      <c r="E166">
        <v>1</v>
      </c>
      <c r="F166" t="s">
        <v>2940</v>
      </c>
      <c r="G166">
        <v>4.9400000000000004</v>
      </c>
      <c r="H166">
        <f t="shared" si="9"/>
        <v>4.9400000000000004</v>
      </c>
      <c r="I166">
        <f>VLOOKUP(L166,'ARTICLES 10052022'!$A$1:$Q$1031,17,FALSE)</f>
        <v>1.3800000000000001</v>
      </c>
      <c r="J166">
        <f t="shared" si="11"/>
        <v>1.3800000000000001</v>
      </c>
      <c r="L166" t="s">
        <v>474</v>
      </c>
      <c r="M166">
        <f>IF(I166="","",VLOOKUP(L166,'ARTICLES 10052022'!$A$1:$J$1031,10,FALSE))</f>
        <v>0.92</v>
      </c>
      <c r="N166">
        <f t="shared" si="10"/>
        <v>0.92</v>
      </c>
    </row>
    <row r="167" spans="1:14" outlineLevel="2">
      <c r="A167" t="s">
        <v>1602</v>
      </c>
      <c r="B167" s="73" t="str">
        <f>VLOOKUP(A167,'ARTICLES 10052022'!$A$2:$D$1031,4,FALSE)</f>
        <v>Z</v>
      </c>
      <c r="C167" s="73" t="str">
        <f t="shared" si="8"/>
        <v/>
      </c>
      <c r="E167">
        <v>3</v>
      </c>
      <c r="F167" t="s">
        <v>1444</v>
      </c>
      <c r="G167">
        <v>30.45</v>
      </c>
      <c r="H167">
        <f t="shared" si="9"/>
        <v>91.35</v>
      </c>
      <c r="I167">
        <f>VLOOKUP(L167,'ARTICLES 10052022'!$A$1:$Q$1031,17,FALSE)</f>
        <v>0</v>
      </c>
      <c r="J167">
        <f t="shared" si="11"/>
        <v>0</v>
      </c>
      <c r="L167" t="s">
        <v>1443</v>
      </c>
      <c r="M167">
        <f>IF(I167="","",VLOOKUP(L167,'ARTICLES 10052022'!$A$1:$J$1031,10,FALSE))</f>
        <v>0</v>
      </c>
      <c r="N167">
        <f t="shared" si="10"/>
        <v>0</v>
      </c>
    </row>
    <row r="168" spans="1:14" outlineLevel="2">
      <c r="A168" t="s">
        <v>1602</v>
      </c>
      <c r="B168" s="73" t="str">
        <f>VLOOKUP(A168,'ARTICLES 10052022'!$A$2:$D$1031,4,FALSE)</f>
        <v>Z</v>
      </c>
      <c r="C168" s="73" t="str">
        <f t="shared" si="8"/>
        <v/>
      </c>
      <c r="E168">
        <v>1.6</v>
      </c>
      <c r="F168" t="s">
        <v>1514</v>
      </c>
      <c r="G168">
        <v>12.91</v>
      </c>
      <c r="H168">
        <f t="shared" si="9"/>
        <v>20.656000000000002</v>
      </c>
      <c r="I168">
        <f>VLOOKUP(L168,'ARTICLES 10052022'!$A$1:$Q$1031,17,FALSE)</f>
        <v>19.064219999999999</v>
      </c>
      <c r="J168">
        <f t="shared" si="11"/>
        <v>30.502752000000001</v>
      </c>
      <c r="L168" t="s">
        <v>632</v>
      </c>
      <c r="M168">
        <f>IF(I168="","",VLOOKUP(L168,'ARTICLES 10052022'!$A$1:$J$1031,10,FALSE))</f>
        <v>4.7779999999999996</v>
      </c>
      <c r="N168">
        <f t="shared" si="10"/>
        <v>7.6448</v>
      </c>
    </row>
    <row r="169" spans="1:14" outlineLevel="2">
      <c r="A169" t="s">
        <v>1602</v>
      </c>
      <c r="B169" s="73" t="str">
        <f>VLOOKUP(A169,'ARTICLES 10052022'!$A$2:$D$1031,4,FALSE)</f>
        <v>Z</v>
      </c>
      <c r="C169" s="73" t="str">
        <f t="shared" si="8"/>
        <v/>
      </c>
      <c r="E169">
        <v>1</v>
      </c>
      <c r="F169" t="s">
        <v>1511</v>
      </c>
      <c r="G169">
        <v>9.56</v>
      </c>
      <c r="H169">
        <f t="shared" si="9"/>
        <v>9.56</v>
      </c>
      <c r="I169">
        <f>VLOOKUP(L169,'ARTICLES 10052022'!$A$1:$Q$1031,17,FALSE)</f>
        <v>9.4695999999999998</v>
      </c>
      <c r="J169">
        <f t="shared" si="11"/>
        <v>9.4695999999999998</v>
      </c>
      <c r="L169" t="s">
        <v>1510</v>
      </c>
      <c r="M169">
        <f>IF(I169="","",VLOOKUP(L169,'ARTICLES 10052022'!$A$1:$J$1031,10,FALSE))</f>
        <v>7.12</v>
      </c>
      <c r="N169">
        <f t="shared" si="10"/>
        <v>7.12</v>
      </c>
    </row>
    <row r="170" spans="1:14" outlineLevel="2">
      <c r="A170" t="s">
        <v>1602</v>
      </c>
      <c r="B170" s="73" t="str">
        <f>VLOOKUP(A170,'ARTICLES 10052022'!$A$2:$D$1031,4,FALSE)</f>
        <v>Z</v>
      </c>
      <c r="C170" s="73" t="str">
        <f t="shared" si="8"/>
        <v/>
      </c>
      <c r="E170">
        <v>1</v>
      </c>
      <c r="F170" t="s">
        <v>1520</v>
      </c>
      <c r="G170">
        <v>9.64</v>
      </c>
      <c r="H170">
        <f t="shared" si="9"/>
        <v>9.64</v>
      </c>
      <c r="I170">
        <f>VLOOKUP(L170,'ARTICLES 10052022'!$A$1:$Q$1031,17,FALSE)</f>
        <v>11.619146000000001</v>
      </c>
      <c r="J170">
        <f t="shared" si="11"/>
        <v>11.619146000000001</v>
      </c>
      <c r="L170" t="s">
        <v>1519</v>
      </c>
      <c r="M170">
        <f>IF(I170="","",VLOOKUP(L170,'ARTICLES 10052022'!$A$1:$J$1031,10,FALSE))</f>
        <v>8.7362000000000002</v>
      </c>
      <c r="N170">
        <f t="shared" si="10"/>
        <v>8.7362000000000002</v>
      </c>
    </row>
    <row r="171" spans="1:14" outlineLevel="1">
      <c r="A171" s="73" t="s">
        <v>3018</v>
      </c>
      <c r="B171" s="73"/>
      <c r="C171" s="73" t="str">
        <f t="shared" si="8"/>
        <v>SPR-2100-63</v>
      </c>
      <c r="J171">
        <f>SUBTOTAL(9,J152:J170)</f>
        <v>842.35327800000005</v>
      </c>
      <c r="N171">
        <f>SUBTOTAL(9,N152:N170)</f>
        <v>579.28600000000017</v>
      </c>
    </row>
    <row r="172" spans="1:14" outlineLevel="2">
      <c r="A172" t="s">
        <v>1396</v>
      </c>
      <c r="B172" s="73" t="str">
        <f>VLOOKUP(A172,'ARTICLES 10052022'!$A$2:$D$1031,4,FALSE)</f>
        <v>Z</v>
      </c>
      <c r="C172" s="73" t="str">
        <f t="shared" si="8"/>
        <v/>
      </c>
      <c r="E172">
        <v>2</v>
      </c>
      <c r="F172" t="s">
        <v>1546</v>
      </c>
      <c r="G172">
        <v>0.68</v>
      </c>
      <c r="H172">
        <f t="shared" si="9"/>
        <v>1.36</v>
      </c>
      <c r="I172">
        <f>VLOOKUP(L172,'ARTICLES 10052022'!$A$1:$Q$1031,17,FALSE)</f>
        <v>0.69000000000000006</v>
      </c>
      <c r="J172">
        <f t="shared" si="11"/>
        <v>1.3800000000000001</v>
      </c>
      <c r="L172">
        <v>101006</v>
      </c>
      <c r="M172">
        <f>IF(I172="","",VLOOKUP(L172,'ARTICLES 10052022'!$A$1:$J$1031,10,FALSE))</f>
        <v>0.23</v>
      </c>
      <c r="N172">
        <f t="shared" si="10"/>
        <v>0.46</v>
      </c>
    </row>
    <row r="173" spans="1:14" outlineLevel="2">
      <c r="A173" t="s">
        <v>1396</v>
      </c>
      <c r="B173" s="73" t="str">
        <f>VLOOKUP(A173,'ARTICLES 10052022'!$A$2:$D$1031,4,FALSE)</f>
        <v>Z</v>
      </c>
      <c r="C173" s="73" t="str">
        <f t="shared" si="8"/>
        <v/>
      </c>
      <c r="E173">
        <v>1</v>
      </c>
      <c r="F173" t="s">
        <v>1544</v>
      </c>
      <c r="G173">
        <v>2.2400000000000002</v>
      </c>
      <c r="H173">
        <f t="shared" si="9"/>
        <v>2.2400000000000002</v>
      </c>
      <c r="I173">
        <f>VLOOKUP(L173,'ARTICLES 10052022'!$A$1:$Q$1031,17,FALSE)</f>
        <v>2.25</v>
      </c>
      <c r="J173">
        <f t="shared" si="11"/>
        <v>2.25</v>
      </c>
      <c r="L173">
        <v>101007</v>
      </c>
      <c r="M173">
        <f>IF(I173="","",VLOOKUP(L173,'ARTICLES 10052022'!$A$1:$J$1031,10,FALSE))</f>
        <v>1.5</v>
      </c>
      <c r="N173">
        <f t="shared" si="10"/>
        <v>1.5</v>
      </c>
    </row>
    <row r="174" spans="1:14" outlineLevel="2">
      <c r="A174" t="s">
        <v>1396</v>
      </c>
      <c r="B174" s="73" t="str">
        <f>VLOOKUP(A174,'ARTICLES 10052022'!$A$2:$D$1031,4,FALSE)</f>
        <v>Z</v>
      </c>
      <c r="C174" s="73" t="str">
        <f t="shared" si="8"/>
        <v/>
      </c>
      <c r="E174">
        <v>1</v>
      </c>
      <c r="F174" t="s">
        <v>1673</v>
      </c>
      <c r="G174">
        <v>39.22</v>
      </c>
      <c r="H174">
        <f t="shared" si="9"/>
        <v>39.22</v>
      </c>
      <c r="I174">
        <f>VLOOKUP(L174,'ARTICLES 10052022'!$A$1:$Q$1031,17,FALSE)</f>
        <v>44.414400000000001</v>
      </c>
      <c r="J174">
        <f t="shared" si="11"/>
        <v>44.414400000000001</v>
      </c>
      <c r="L174">
        <v>1510064</v>
      </c>
      <c r="M174">
        <f>IF(I174="","",VLOOKUP(L174,'ARTICLES 10052022'!$A$1:$J$1031,10,FALSE))</f>
        <v>27.759</v>
      </c>
      <c r="N174">
        <f t="shared" si="10"/>
        <v>27.759</v>
      </c>
    </row>
    <row r="175" spans="1:14" outlineLevel="2">
      <c r="A175" t="s">
        <v>1396</v>
      </c>
      <c r="B175" s="73" t="str">
        <f>VLOOKUP(A175,'ARTICLES 10052022'!$A$2:$D$1031,4,FALSE)</f>
        <v>Z</v>
      </c>
      <c r="C175" s="73" t="str">
        <f t="shared" si="8"/>
        <v/>
      </c>
      <c r="E175">
        <v>0.7</v>
      </c>
      <c r="F175" t="s">
        <v>1538</v>
      </c>
      <c r="G175">
        <v>4.3499999999999996</v>
      </c>
      <c r="H175">
        <f t="shared" si="9"/>
        <v>3.0449999999999995</v>
      </c>
      <c r="I175">
        <f>VLOOKUP(L175,'ARTICLES 10052022'!$A$1:$Q$1031,17,FALSE)</f>
        <v>4.3499999999999996</v>
      </c>
      <c r="J175">
        <f t="shared" si="11"/>
        <v>3.0449999999999995</v>
      </c>
      <c r="L175" t="s">
        <v>1537</v>
      </c>
      <c r="M175">
        <f>IF(I175="","",VLOOKUP(L175,'ARTICLES 10052022'!$A$1:$J$1031,10,FALSE))</f>
        <v>2.9</v>
      </c>
      <c r="N175">
        <f t="shared" si="10"/>
        <v>2.0299999999999998</v>
      </c>
    </row>
    <row r="176" spans="1:14" outlineLevel="2">
      <c r="A176" t="s">
        <v>1396</v>
      </c>
      <c r="B176" s="73" t="str">
        <f>VLOOKUP(A176,'ARTICLES 10052022'!$A$2:$D$1031,4,FALSE)</f>
        <v>Z</v>
      </c>
      <c r="C176" s="73" t="str">
        <f t="shared" si="8"/>
        <v/>
      </c>
      <c r="E176">
        <v>2</v>
      </c>
      <c r="F176" t="s">
        <v>1550</v>
      </c>
      <c r="G176">
        <v>1.07</v>
      </c>
      <c r="H176">
        <f t="shared" si="9"/>
        <v>2.14</v>
      </c>
      <c r="I176">
        <f>VLOOKUP(L176,'ARTICLES 10052022'!$A$1:$Q$1031,17,FALSE)</f>
        <v>1.3366499999999999</v>
      </c>
      <c r="J176">
        <f t="shared" si="11"/>
        <v>2.6732999999999998</v>
      </c>
      <c r="L176" t="s">
        <v>586</v>
      </c>
      <c r="M176">
        <f>IF(I176="","",VLOOKUP(L176,'ARTICLES 10052022'!$A$1:$J$1031,10,FALSE))</f>
        <v>1.0049999999999999</v>
      </c>
      <c r="N176">
        <f t="shared" si="10"/>
        <v>2.0099999999999998</v>
      </c>
    </row>
    <row r="177" spans="1:14" outlineLevel="2">
      <c r="A177" t="s">
        <v>1396</v>
      </c>
      <c r="B177" s="73" t="str">
        <f>VLOOKUP(A177,'ARTICLES 10052022'!$A$2:$D$1031,4,FALSE)</f>
        <v>Z</v>
      </c>
      <c r="C177" s="73" t="str">
        <f t="shared" si="8"/>
        <v/>
      </c>
      <c r="E177">
        <v>2</v>
      </c>
      <c r="F177" t="s">
        <v>1512</v>
      </c>
      <c r="G177">
        <v>0.96</v>
      </c>
      <c r="H177">
        <f t="shared" si="9"/>
        <v>1.92</v>
      </c>
      <c r="I177">
        <f>VLOOKUP(L177,'ARTICLES 10052022'!$A$1:$Q$1031,17,FALSE)</f>
        <v>1.1251800000000001</v>
      </c>
      <c r="J177">
        <f t="shared" si="11"/>
        <v>2.2503600000000001</v>
      </c>
      <c r="L177" t="s">
        <v>592</v>
      </c>
      <c r="M177">
        <f>IF(I177="","",VLOOKUP(L177,'ARTICLES 10052022'!$A$1:$J$1031,10,FALSE))</f>
        <v>0.84599999999999997</v>
      </c>
      <c r="N177">
        <f t="shared" si="10"/>
        <v>1.6919999999999999</v>
      </c>
    </row>
    <row r="178" spans="1:14" outlineLevel="2">
      <c r="A178" t="s">
        <v>1396</v>
      </c>
      <c r="B178" s="73" t="str">
        <f>VLOOKUP(A178,'ARTICLES 10052022'!$A$2:$D$1031,4,FALSE)</f>
        <v>Z</v>
      </c>
      <c r="C178" s="73" t="str">
        <f t="shared" si="8"/>
        <v/>
      </c>
      <c r="E178">
        <v>1</v>
      </c>
      <c r="F178" t="s">
        <v>1590</v>
      </c>
      <c r="G178">
        <v>1.5</v>
      </c>
      <c r="H178">
        <f t="shared" si="9"/>
        <v>1.5</v>
      </c>
      <c r="I178">
        <f>VLOOKUP(L178,'ARTICLES 10052022'!$A$1:$Q$1031,17,FALSE)</f>
        <v>0</v>
      </c>
      <c r="J178">
        <f t="shared" si="11"/>
        <v>0</v>
      </c>
      <c r="L178" t="s">
        <v>1589</v>
      </c>
      <c r="M178">
        <f>IF(I178="","",VLOOKUP(L178,'ARTICLES 10052022'!$A$1:$J$1031,10,FALSE))</f>
        <v>0</v>
      </c>
      <c r="N178">
        <f t="shared" si="10"/>
        <v>0</v>
      </c>
    </row>
    <row r="179" spans="1:14" outlineLevel="2">
      <c r="A179" t="s">
        <v>1396</v>
      </c>
      <c r="B179" s="73" t="str">
        <f>VLOOKUP(A179,'ARTICLES 10052022'!$A$2:$D$1031,4,FALSE)</f>
        <v>Z</v>
      </c>
      <c r="C179" s="73" t="str">
        <f t="shared" si="8"/>
        <v/>
      </c>
      <c r="E179">
        <v>1</v>
      </c>
      <c r="F179" t="s">
        <v>1528</v>
      </c>
      <c r="G179">
        <v>0.77</v>
      </c>
      <c r="H179">
        <f t="shared" si="9"/>
        <v>0.77</v>
      </c>
      <c r="I179">
        <f>VLOOKUP(L179,'ARTICLES 10052022'!$A$1:$Q$1031,17,FALSE)</f>
        <v>0.89642000000000011</v>
      </c>
      <c r="J179">
        <f t="shared" si="11"/>
        <v>0.89642000000000011</v>
      </c>
      <c r="L179" t="s">
        <v>1527</v>
      </c>
      <c r="M179">
        <f>IF(I179="","",VLOOKUP(L179,'ARTICLES 10052022'!$A$1:$J$1031,10,FALSE))</f>
        <v>0.67400000000000004</v>
      </c>
      <c r="N179">
        <f t="shared" si="10"/>
        <v>0.67400000000000004</v>
      </c>
    </row>
    <row r="180" spans="1:14" outlineLevel="2">
      <c r="A180" t="s">
        <v>1396</v>
      </c>
      <c r="B180" s="73" t="str">
        <f>VLOOKUP(A180,'ARTICLES 10052022'!$A$2:$D$1031,4,FALSE)</f>
        <v>Z</v>
      </c>
      <c r="C180" s="73" t="str">
        <f t="shared" si="8"/>
        <v/>
      </c>
      <c r="E180">
        <v>1</v>
      </c>
      <c r="F180" t="s">
        <v>1531</v>
      </c>
      <c r="G180">
        <v>1.18</v>
      </c>
      <c r="H180">
        <f t="shared" si="9"/>
        <v>1.18</v>
      </c>
      <c r="I180">
        <f>VLOOKUP(L180,'ARTICLES 10052022'!$A$1:$Q$1031,17,FALSE)</f>
        <v>1.51088</v>
      </c>
      <c r="J180">
        <f t="shared" si="11"/>
        <v>1.51088</v>
      </c>
      <c r="L180" t="s">
        <v>1530</v>
      </c>
      <c r="M180">
        <f>IF(I180="","",VLOOKUP(L180,'ARTICLES 10052022'!$A$1:$J$1031,10,FALSE))</f>
        <v>1.1359999999999999</v>
      </c>
      <c r="N180">
        <f t="shared" si="10"/>
        <v>1.1359999999999999</v>
      </c>
    </row>
    <row r="181" spans="1:14" outlineLevel="2">
      <c r="A181" t="s">
        <v>1396</v>
      </c>
      <c r="B181" s="73" t="str">
        <f>VLOOKUP(A181,'ARTICLES 10052022'!$A$2:$D$1031,4,FALSE)</f>
        <v>Z</v>
      </c>
      <c r="C181" s="73" t="str">
        <f t="shared" si="8"/>
        <v/>
      </c>
      <c r="D181" t="s">
        <v>436</v>
      </c>
      <c r="E181">
        <v>1</v>
      </c>
      <c r="F181" t="s">
        <v>437</v>
      </c>
      <c r="G181">
        <v>141.36000000000001</v>
      </c>
      <c r="H181">
        <f t="shared" si="9"/>
        <v>141.36000000000001</v>
      </c>
      <c r="I181">
        <f>VLOOKUP(L181,'ARTICLES 10052022'!$A$1:$Q$1031,17,FALSE)</f>
        <v>133.5</v>
      </c>
      <c r="J181">
        <f t="shared" si="11"/>
        <v>133.5</v>
      </c>
      <c r="L181" t="s">
        <v>436</v>
      </c>
      <c r="M181">
        <f>IF(I181="","",VLOOKUP(L181,'ARTICLES 10052022'!$A$1:$J$1031,10,FALSE))</f>
        <v>89</v>
      </c>
      <c r="N181">
        <f t="shared" si="10"/>
        <v>89</v>
      </c>
    </row>
    <row r="182" spans="1:14" outlineLevel="2">
      <c r="A182" t="s">
        <v>1396</v>
      </c>
      <c r="B182" s="73" t="str">
        <f>VLOOKUP(A182,'ARTICLES 10052022'!$A$2:$D$1031,4,FALSE)</f>
        <v>Z</v>
      </c>
      <c r="C182" s="73" t="str">
        <f t="shared" si="8"/>
        <v/>
      </c>
      <c r="D182" t="s">
        <v>440</v>
      </c>
      <c r="E182">
        <v>2</v>
      </c>
      <c r="F182" t="s">
        <v>441</v>
      </c>
      <c r="G182">
        <v>11.25</v>
      </c>
      <c r="H182">
        <f t="shared" si="9"/>
        <v>22.5</v>
      </c>
      <c r="I182">
        <f>VLOOKUP(L182,'ARTICLES 10052022'!$A$1:$Q$1031,17,FALSE)</f>
        <v>11.47</v>
      </c>
      <c r="J182">
        <f t="shared" si="11"/>
        <v>22.94</v>
      </c>
      <c r="L182" t="s">
        <v>440</v>
      </c>
      <c r="M182">
        <f>IF(I182="","",VLOOKUP(L182,'ARTICLES 10052022'!$A$1:$J$1031,10,FALSE))</f>
        <v>7.4</v>
      </c>
      <c r="N182">
        <f t="shared" si="10"/>
        <v>14.8</v>
      </c>
    </row>
    <row r="183" spans="1:14" outlineLevel="2">
      <c r="A183" t="s">
        <v>1396</v>
      </c>
      <c r="B183" s="73" t="str">
        <f>VLOOKUP(A183,'ARTICLES 10052022'!$A$2:$D$1031,4,FALSE)</f>
        <v>Z</v>
      </c>
      <c r="C183" s="73" t="str">
        <f t="shared" si="8"/>
        <v/>
      </c>
      <c r="E183">
        <v>1</v>
      </c>
      <c r="F183" t="s">
        <v>993</v>
      </c>
      <c r="G183">
        <v>4.87</v>
      </c>
      <c r="H183">
        <f t="shared" si="9"/>
        <v>4.87</v>
      </c>
      <c r="I183">
        <f>VLOOKUP(L183,'ARTICLES 10052022'!$A$1:$Q$1031,17,FALSE)</f>
        <v>1.41</v>
      </c>
      <c r="J183">
        <f t="shared" si="11"/>
        <v>1.41</v>
      </c>
      <c r="L183" t="s">
        <v>472</v>
      </c>
      <c r="M183">
        <f>IF(I183="","",VLOOKUP(L183,'ARTICLES 10052022'!$A$1:$J$1031,10,FALSE))</f>
        <v>0.94</v>
      </c>
      <c r="N183">
        <f t="shared" si="10"/>
        <v>0.94</v>
      </c>
    </row>
    <row r="184" spans="1:14" outlineLevel="2">
      <c r="A184" t="s">
        <v>1396</v>
      </c>
      <c r="B184" s="73" t="str">
        <f>VLOOKUP(A184,'ARTICLES 10052022'!$A$2:$D$1031,4,FALSE)</f>
        <v>Z</v>
      </c>
      <c r="C184" s="73" t="str">
        <f t="shared" si="8"/>
        <v/>
      </c>
      <c r="E184">
        <v>1</v>
      </c>
      <c r="F184" t="s">
        <v>2940</v>
      </c>
      <c r="G184">
        <v>4.9400000000000004</v>
      </c>
      <c r="H184">
        <f t="shared" si="9"/>
        <v>4.9400000000000004</v>
      </c>
      <c r="I184">
        <f>VLOOKUP(L184,'ARTICLES 10052022'!$A$1:$Q$1031,17,FALSE)</f>
        <v>1.3800000000000001</v>
      </c>
      <c r="J184">
        <f t="shared" si="11"/>
        <v>1.3800000000000001</v>
      </c>
      <c r="L184" t="s">
        <v>474</v>
      </c>
      <c r="M184">
        <f>IF(I184="","",VLOOKUP(L184,'ARTICLES 10052022'!$A$1:$J$1031,10,FALSE))</f>
        <v>0.92</v>
      </c>
      <c r="N184">
        <f t="shared" si="10"/>
        <v>0.92</v>
      </c>
    </row>
    <row r="185" spans="1:14" outlineLevel="2">
      <c r="A185" t="s">
        <v>1396</v>
      </c>
      <c r="B185" s="73" t="str">
        <f>VLOOKUP(A185,'ARTICLES 10052022'!$A$2:$D$1031,4,FALSE)</f>
        <v>Z</v>
      </c>
      <c r="C185" s="73" t="str">
        <f t="shared" si="8"/>
        <v/>
      </c>
      <c r="E185">
        <v>1</v>
      </c>
      <c r="F185" t="s">
        <v>1514</v>
      </c>
      <c r="G185">
        <v>12.91</v>
      </c>
      <c r="H185">
        <f t="shared" si="9"/>
        <v>12.91</v>
      </c>
      <c r="I185">
        <f>VLOOKUP(L185,'ARTICLES 10052022'!$A$1:$Q$1031,17,FALSE)</f>
        <v>19.064219999999999</v>
      </c>
      <c r="J185">
        <f t="shared" si="11"/>
        <v>19.064219999999999</v>
      </c>
      <c r="L185" t="s">
        <v>632</v>
      </c>
      <c r="M185">
        <f>IF(I185="","",VLOOKUP(L185,'ARTICLES 10052022'!$A$1:$J$1031,10,FALSE))</f>
        <v>4.7779999999999996</v>
      </c>
      <c r="N185">
        <f t="shared" si="10"/>
        <v>4.7779999999999996</v>
      </c>
    </row>
    <row r="186" spans="1:14" outlineLevel="2">
      <c r="A186" t="s">
        <v>1396</v>
      </c>
      <c r="B186" s="73" t="str">
        <f>VLOOKUP(A186,'ARTICLES 10052022'!$A$2:$D$1031,4,FALSE)</f>
        <v>Z</v>
      </c>
      <c r="C186" s="73" t="str">
        <f t="shared" si="8"/>
        <v/>
      </c>
      <c r="E186">
        <v>1</v>
      </c>
      <c r="F186" t="s">
        <v>1511</v>
      </c>
      <c r="G186">
        <v>9.56</v>
      </c>
      <c r="H186">
        <f t="shared" si="9"/>
        <v>9.56</v>
      </c>
      <c r="I186">
        <f>VLOOKUP(L186,'ARTICLES 10052022'!$A$1:$Q$1031,17,FALSE)</f>
        <v>9.4695999999999998</v>
      </c>
      <c r="J186">
        <f t="shared" si="11"/>
        <v>9.4695999999999998</v>
      </c>
      <c r="L186" t="s">
        <v>1510</v>
      </c>
      <c r="M186">
        <f>IF(I186="","",VLOOKUP(L186,'ARTICLES 10052022'!$A$1:$J$1031,10,FALSE))</f>
        <v>7.12</v>
      </c>
      <c r="N186">
        <f t="shared" si="10"/>
        <v>7.12</v>
      </c>
    </row>
    <row r="187" spans="1:14" outlineLevel="2">
      <c r="A187" t="s">
        <v>1396</v>
      </c>
      <c r="B187" s="73" t="str">
        <f>VLOOKUP(A187,'ARTICLES 10052022'!$A$2:$D$1031,4,FALSE)</f>
        <v>Z</v>
      </c>
      <c r="C187" s="73" t="str">
        <f t="shared" si="8"/>
        <v/>
      </c>
      <c r="E187">
        <v>1</v>
      </c>
      <c r="F187" t="s">
        <v>1520</v>
      </c>
      <c r="G187">
        <v>9.64</v>
      </c>
      <c r="H187">
        <f t="shared" si="9"/>
        <v>9.64</v>
      </c>
      <c r="I187">
        <f>VLOOKUP(L187,'ARTICLES 10052022'!$A$1:$Q$1031,17,FALSE)</f>
        <v>11.619146000000001</v>
      </c>
      <c r="J187">
        <f t="shared" si="11"/>
        <v>11.619146000000001</v>
      </c>
      <c r="L187" t="s">
        <v>1519</v>
      </c>
      <c r="M187">
        <f>IF(I187="","",VLOOKUP(L187,'ARTICLES 10052022'!$A$1:$J$1031,10,FALSE))</f>
        <v>8.7362000000000002</v>
      </c>
      <c r="N187">
        <f t="shared" si="10"/>
        <v>8.7362000000000002</v>
      </c>
    </row>
    <row r="188" spans="1:14" outlineLevel="1">
      <c r="A188" s="73" t="s">
        <v>3019</v>
      </c>
      <c r="B188" s="73"/>
      <c r="C188" s="73" t="str">
        <f t="shared" si="8"/>
        <v>SPR-900-50</v>
      </c>
      <c r="J188">
        <f>SUBTOTAL(9,J172:J187)</f>
        <v>257.80332600000003</v>
      </c>
      <c r="N188">
        <f>SUBTOTAL(9,N172:N187)</f>
        <v>163.55519999999999</v>
      </c>
    </row>
    <row r="189" spans="1:14" outlineLevel="2">
      <c r="A189" t="s">
        <v>1400</v>
      </c>
      <c r="B189" s="73" t="str">
        <f>VLOOKUP(A189,'ARTICLES 10052022'!$A$2:$D$1031,4,FALSE)</f>
        <v>Z</v>
      </c>
      <c r="C189" s="73" t="str">
        <f t="shared" si="8"/>
        <v/>
      </c>
      <c r="E189">
        <v>2</v>
      </c>
      <c r="F189" t="s">
        <v>1546</v>
      </c>
      <c r="G189">
        <v>0.68</v>
      </c>
      <c r="H189">
        <f t="shared" si="9"/>
        <v>1.36</v>
      </c>
      <c r="I189">
        <f>VLOOKUP(L189,'ARTICLES 10052022'!$A$1:$Q$1031,17,FALSE)</f>
        <v>0.69000000000000006</v>
      </c>
      <c r="J189">
        <f t="shared" si="11"/>
        <v>1.3800000000000001</v>
      </c>
      <c r="L189">
        <v>101006</v>
      </c>
      <c r="M189">
        <f>IF(I189="","",VLOOKUP(L189,'ARTICLES 10052022'!$A$1:$J$1031,10,FALSE))</f>
        <v>0.23</v>
      </c>
      <c r="N189">
        <f t="shared" si="10"/>
        <v>0.46</v>
      </c>
    </row>
    <row r="190" spans="1:14" outlineLevel="2">
      <c r="A190" t="s">
        <v>1400</v>
      </c>
      <c r="B190" s="73" t="str">
        <f>VLOOKUP(A190,'ARTICLES 10052022'!$A$2:$D$1031,4,FALSE)</f>
        <v>Z</v>
      </c>
      <c r="C190" s="73" t="str">
        <f t="shared" si="8"/>
        <v/>
      </c>
      <c r="E190">
        <v>1</v>
      </c>
      <c r="F190" t="s">
        <v>1544</v>
      </c>
      <c r="G190">
        <v>2.2400000000000002</v>
      </c>
      <c r="H190">
        <f t="shared" si="9"/>
        <v>2.2400000000000002</v>
      </c>
      <c r="I190">
        <f>VLOOKUP(L190,'ARTICLES 10052022'!$A$1:$Q$1031,17,FALSE)</f>
        <v>2.25</v>
      </c>
      <c r="J190">
        <f t="shared" si="11"/>
        <v>2.25</v>
      </c>
      <c r="L190">
        <v>101007</v>
      </c>
      <c r="M190">
        <f>IF(I190="","",VLOOKUP(L190,'ARTICLES 10052022'!$A$1:$J$1031,10,FALSE))</f>
        <v>1.5</v>
      </c>
      <c r="N190">
        <f t="shared" si="10"/>
        <v>1.5</v>
      </c>
    </row>
    <row r="191" spans="1:14" outlineLevel="2">
      <c r="A191" t="s">
        <v>1400</v>
      </c>
      <c r="B191" s="73" t="str">
        <f>VLOOKUP(A191,'ARTICLES 10052022'!$A$2:$D$1031,4,FALSE)</f>
        <v>Z</v>
      </c>
      <c r="C191" s="73" t="str">
        <f t="shared" si="8"/>
        <v/>
      </c>
      <c r="E191">
        <v>1</v>
      </c>
      <c r="F191" t="s">
        <v>1673</v>
      </c>
      <c r="G191">
        <v>39.22</v>
      </c>
      <c r="H191">
        <f t="shared" si="9"/>
        <v>39.22</v>
      </c>
      <c r="I191">
        <f>VLOOKUP(L191,'ARTICLES 10052022'!$A$1:$Q$1031,17,FALSE)</f>
        <v>44.414400000000001</v>
      </c>
      <c r="J191">
        <f t="shared" si="11"/>
        <v>44.414400000000001</v>
      </c>
      <c r="L191">
        <v>1510064</v>
      </c>
      <c r="M191">
        <f>IF(I191="","",VLOOKUP(L191,'ARTICLES 10052022'!$A$1:$J$1031,10,FALSE))</f>
        <v>27.759</v>
      </c>
      <c r="N191">
        <f t="shared" si="10"/>
        <v>27.759</v>
      </c>
    </row>
    <row r="192" spans="1:14" outlineLevel="2">
      <c r="A192" t="s">
        <v>1400</v>
      </c>
      <c r="B192" s="73" t="str">
        <f>VLOOKUP(A192,'ARTICLES 10052022'!$A$2:$D$1031,4,FALSE)</f>
        <v>Z</v>
      </c>
      <c r="C192" s="73" t="str">
        <f t="shared" si="8"/>
        <v/>
      </c>
      <c r="E192">
        <v>0.7</v>
      </c>
      <c r="F192" t="s">
        <v>1538</v>
      </c>
      <c r="G192">
        <v>4.3499999999999996</v>
      </c>
      <c r="H192">
        <f t="shared" si="9"/>
        <v>3.0449999999999995</v>
      </c>
      <c r="I192">
        <f>VLOOKUP(L192,'ARTICLES 10052022'!$A$1:$Q$1031,17,FALSE)</f>
        <v>4.3499999999999996</v>
      </c>
      <c r="J192">
        <f t="shared" si="11"/>
        <v>3.0449999999999995</v>
      </c>
      <c r="L192" t="s">
        <v>1537</v>
      </c>
      <c r="M192">
        <f>IF(I192="","",VLOOKUP(L192,'ARTICLES 10052022'!$A$1:$J$1031,10,FALSE))</f>
        <v>2.9</v>
      </c>
      <c r="N192">
        <f t="shared" si="10"/>
        <v>2.0299999999999998</v>
      </c>
    </row>
    <row r="193" spans="1:14" outlineLevel="2">
      <c r="A193" t="s">
        <v>1400</v>
      </c>
      <c r="B193" s="73" t="str">
        <f>VLOOKUP(A193,'ARTICLES 10052022'!$A$2:$D$1031,4,FALSE)</f>
        <v>Z</v>
      </c>
      <c r="C193" s="73" t="str">
        <f t="shared" si="8"/>
        <v/>
      </c>
      <c r="E193">
        <v>2</v>
      </c>
      <c r="F193" t="s">
        <v>1550</v>
      </c>
      <c r="G193">
        <v>1.07</v>
      </c>
      <c r="H193">
        <f t="shared" si="9"/>
        <v>2.14</v>
      </c>
      <c r="I193">
        <f>VLOOKUP(L193,'ARTICLES 10052022'!$A$1:$Q$1031,17,FALSE)</f>
        <v>1.3366499999999999</v>
      </c>
      <c r="J193">
        <f t="shared" si="11"/>
        <v>2.6732999999999998</v>
      </c>
      <c r="L193" t="s">
        <v>586</v>
      </c>
      <c r="M193">
        <f>IF(I193="","",VLOOKUP(L193,'ARTICLES 10052022'!$A$1:$J$1031,10,FALSE))</f>
        <v>1.0049999999999999</v>
      </c>
      <c r="N193">
        <f t="shared" si="10"/>
        <v>2.0099999999999998</v>
      </c>
    </row>
    <row r="194" spans="1:14" outlineLevel="2">
      <c r="A194" t="s">
        <v>1400</v>
      </c>
      <c r="B194" s="73" t="str">
        <f>VLOOKUP(A194,'ARTICLES 10052022'!$A$2:$D$1031,4,FALSE)</f>
        <v>Z</v>
      </c>
      <c r="C194" s="73" t="str">
        <f t="shared" ref="C194:C257" si="12">IF(G194="",MID(A194,7,100),"")</f>
        <v/>
      </c>
      <c r="E194">
        <v>2</v>
      </c>
      <c r="F194" t="s">
        <v>1512</v>
      </c>
      <c r="G194">
        <v>0.96</v>
      </c>
      <c r="H194">
        <f t="shared" si="9"/>
        <v>1.92</v>
      </c>
      <c r="I194">
        <f>VLOOKUP(L194,'ARTICLES 10052022'!$A$1:$Q$1031,17,FALSE)</f>
        <v>1.1251800000000001</v>
      </c>
      <c r="J194">
        <f t="shared" si="11"/>
        <v>2.2503600000000001</v>
      </c>
      <c r="L194" t="s">
        <v>592</v>
      </c>
      <c r="M194">
        <f>IF(I194="","",VLOOKUP(L194,'ARTICLES 10052022'!$A$1:$J$1031,10,FALSE))</f>
        <v>0.84599999999999997</v>
      </c>
      <c r="N194">
        <f t="shared" si="10"/>
        <v>1.6919999999999999</v>
      </c>
    </row>
    <row r="195" spans="1:14" outlineLevel="2">
      <c r="A195" t="s">
        <v>1400</v>
      </c>
      <c r="B195" s="73" t="str">
        <f>VLOOKUP(A195,'ARTICLES 10052022'!$A$2:$D$1031,4,FALSE)</f>
        <v>Z</v>
      </c>
      <c r="C195" s="73" t="str">
        <f t="shared" si="12"/>
        <v/>
      </c>
      <c r="E195">
        <v>1</v>
      </c>
      <c r="F195" t="s">
        <v>1528</v>
      </c>
      <c r="G195">
        <v>0.77</v>
      </c>
      <c r="H195">
        <f t="shared" ref="H195:H260" si="13">IF(C195="",G195*E195,"")</f>
        <v>0.77</v>
      </c>
      <c r="I195">
        <f>VLOOKUP(L195,'ARTICLES 10052022'!$A$1:$Q$1031,17,FALSE)</f>
        <v>0.89642000000000011</v>
      </c>
      <c r="J195">
        <f t="shared" si="11"/>
        <v>0.89642000000000011</v>
      </c>
      <c r="L195" t="s">
        <v>1527</v>
      </c>
      <c r="M195">
        <f>IF(I195="","",VLOOKUP(L195,'ARTICLES 10052022'!$A$1:$J$1031,10,FALSE))</f>
        <v>0.67400000000000004</v>
      </c>
      <c r="N195">
        <f t="shared" si="10"/>
        <v>0.67400000000000004</v>
      </c>
    </row>
    <row r="196" spans="1:14" outlineLevel="2">
      <c r="A196" t="s">
        <v>1400</v>
      </c>
      <c r="B196" s="73" t="str">
        <f>VLOOKUP(A196,'ARTICLES 10052022'!$A$2:$D$1031,4,FALSE)</f>
        <v>Z</v>
      </c>
      <c r="C196" s="73" t="str">
        <f t="shared" si="12"/>
        <v/>
      </c>
      <c r="E196">
        <v>1</v>
      </c>
      <c r="F196" t="s">
        <v>1528</v>
      </c>
      <c r="G196">
        <v>0.77</v>
      </c>
      <c r="H196">
        <f t="shared" si="13"/>
        <v>0.77</v>
      </c>
      <c r="I196">
        <f>VLOOKUP(L196,'ARTICLES 10052022'!$A$1:$Q$1031,17,FALSE)</f>
        <v>0.89642000000000011</v>
      </c>
      <c r="J196">
        <f t="shared" si="11"/>
        <v>0.89642000000000011</v>
      </c>
      <c r="L196" t="s">
        <v>1527</v>
      </c>
      <c r="M196">
        <f>IF(I196="","",VLOOKUP(L196,'ARTICLES 10052022'!$A$1:$J$1031,10,FALSE))</f>
        <v>0.67400000000000004</v>
      </c>
      <c r="N196">
        <f t="shared" si="10"/>
        <v>0.67400000000000004</v>
      </c>
    </row>
    <row r="197" spans="1:14" outlineLevel="2">
      <c r="A197" t="s">
        <v>1400</v>
      </c>
      <c r="B197" s="73" t="str">
        <f>VLOOKUP(A197,'ARTICLES 10052022'!$A$2:$D$1031,4,FALSE)</f>
        <v>Z</v>
      </c>
      <c r="C197" s="73" t="str">
        <f t="shared" si="12"/>
        <v/>
      </c>
      <c r="E197">
        <v>1</v>
      </c>
      <c r="F197" t="s">
        <v>1531</v>
      </c>
      <c r="G197">
        <v>1.18</v>
      </c>
      <c r="H197">
        <f t="shared" si="13"/>
        <v>1.18</v>
      </c>
      <c r="I197">
        <f>VLOOKUP(L197,'ARTICLES 10052022'!$A$1:$Q$1031,17,FALSE)</f>
        <v>1.51088</v>
      </c>
      <c r="J197">
        <f t="shared" si="11"/>
        <v>1.51088</v>
      </c>
      <c r="L197" t="s">
        <v>1530</v>
      </c>
      <c r="M197">
        <f>IF(I197="","",VLOOKUP(L197,'ARTICLES 10052022'!$A$1:$J$1031,10,FALSE))</f>
        <v>1.1359999999999999</v>
      </c>
      <c r="N197">
        <f t="shared" si="10"/>
        <v>1.1359999999999999</v>
      </c>
    </row>
    <row r="198" spans="1:14" outlineLevel="2">
      <c r="A198" t="s">
        <v>1400</v>
      </c>
      <c r="B198" s="73" t="str">
        <f>VLOOKUP(A198,'ARTICLES 10052022'!$A$2:$D$1031,4,FALSE)</f>
        <v>Z</v>
      </c>
      <c r="C198" s="73" t="str">
        <f t="shared" si="12"/>
        <v/>
      </c>
      <c r="D198" t="s">
        <v>436</v>
      </c>
      <c r="E198">
        <v>1</v>
      </c>
      <c r="F198" t="s">
        <v>437</v>
      </c>
      <c r="G198">
        <v>141.36000000000001</v>
      </c>
      <c r="H198">
        <f t="shared" si="13"/>
        <v>141.36000000000001</v>
      </c>
      <c r="I198">
        <f>VLOOKUP(L198,'ARTICLES 10052022'!$A$1:$Q$1031,17,FALSE)</f>
        <v>133.5</v>
      </c>
      <c r="J198">
        <f t="shared" si="11"/>
        <v>133.5</v>
      </c>
      <c r="L198" t="s">
        <v>436</v>
      </c>
      <c r="M198">
        <f>IF(I198="","",VLOOKUP(L198,'ARTICLES 10052022'!$A$1:$J$1031,10,FALSE))</f>
        <v>89</v>
      </c>
      <c r="N198">
        <f t="shared" ref="N198:N263" si="14">IF(I198="","",E198*M198)</f>
        <v>89</v>
      </c>
    </row>
    <row r="199" spans="1:14" outlineLevel="2">
      <c r="A199" t="s">
        <v>1400</v>
      </c>
      <c r="B199" s="73" t="str">
        <f>VLOOKUP(A199,'ARTICLES 10052022'!$A$2:$D$1031,4,FALSE)</f>
        <v>Z</v>
      </c>
      <c r="C199" s="73" t="str">
        <f t="shared" si="12"/>
        <v/>
      </c>
      <c r="D199" t="s">
        <v>440</v>
      </c>
      <c r="E199">
        <v>2</v>
      </c>
      <c r="F199" t="s">
        <v>441</v>
      </c>
      <c r="G199">
        <v>11.25</v>
      </c>
      <c r="H199">
        <f t="shared" si="13"/>
        <v>22.5</v>
      </c>
      <c r="I199">
        <f>VLOOKUP(L199,'ARTICLES 10052022'!$A$1:$Q$1031,17,FALSE)</f>
        <v>11.47</v>
      </c>
      <c r="J199">
        <f t="shared" si="11"/>
        <v>22.94</v>
      </c>
      <c r="L199" t="s">
        <v>440</v>
      </c>
      <c r="M199">
        <f>IF(I199="","",VLOOKUP(L199,'ARTICLES 10052022'!$A$1:$J$1031,10,FALSE))</f>
        <v>7.4</v>
      </c>
      <c r="N199">
        <f t="shared" si="14"/>
        <v>14.8</v>
      </c>
    </row>
    <row r="200" spans="1:14" outlineLevel="2">
      <c r="A200" t="s">
        <v>1400</v>
      </c>
      <c r="B200" s="73" t="str">
        <f>VLOOKUP(A200,'ARTICLES 10052022'!$A$2:$D$1031,4,FALSE)</f>
        <v>Z</v>
      </c>
      <c r="C200" s="73" t="str">
        <f t="shared" si="12"/>
        <v/>
      </c>
      <c r="E200">
        <v>1</v>
      </c>
      <c r="F200" t="s">
        <v>993</v>
      </c>
      <c r="G200">
        <v>4.87</v>
      </c>
      <c r="H200">
        <f t="shared" si="13"/>
        <v>4.87</v>
      </c>
      <c r="I200">
        <f>VLOOKUP(L200,'ARTICLES 10052022'!$A$1:$Q$1031,17,FALSE)</f>
        <v>1.41</v>
      </c>
      <c r="J200">
        <f t="shared" si="11"/>
        <v>1.41</v>
      </c>
      <c r="L200" t="s">
        <v>472</v>
      </c>
      <c r="M200">
        <f>IF(I200="","",VLOOKUP(L200,'ARTICLES 10052022'!$A$1:$J$1031,10,FALSE))</f>
        <v>0.94</v>
      </c>
      <c r="N200">
        <f t="shared" si="14"/>
        <v>0.94</v>
      </c>
    </row>
    <row r="201" spans="1:14" outlineLevel="2">
      <c r="A201" t="s">
        <v>1400</v>
      </c>
      <c r="B201" s="73" t="str">
        <f>VLOOKUP(A201,'ARTICLES 10052022'!$A$2:$D$1031,4,FALSE)</f>
        <v>Z</v>
      </c>
      <c r="C201" s="73" t="str">
        <f t="shared" si="12"/>
        <v/>
      </c>
      <c r="E201">
        <v>1</v>
      </c>
      <c r="F201" t="s">
        <v>2940</v>
      </c>
      <c r="G201">
        <v>4.9400000000000004</v>
      </c>
      <c r="H201">
        <f t="shared" si="13"/>
        <v>4.9400000000000004</v>
      </c>
      <c r="I201">
        <f>VLOOKUP(L201,'ARTICLES 10052022'!$A$1:$Q$1031,17,FALSE)</f>
        <v>1.3800000000000001</v>
      </c>
      <c r="J201">
        <f t="shared" si="11"/>
        <v>1.3800000000000001</v>
      </c>
      <c r="L201" t="s">
        <v>474</v>
      </c>
      <c r="M201">
        <f>IF(I201="","",VLOOKUP(L201,'ARTICLES 10052022'!$A$1:$J$1031,10,FALSE))</f>
        <v>0.92</v>
      </c>
      <c r="N201">
        <f t="shared" si="14"/>
        <v>0.92</v>
      </c>
    </row>
    <row r="202" spans="1:14" outlineLevel="2">
      <c r="A202" t="s">
        <v>1400</v>
      </c>
      <c r="B202" s="73" t="str">
        <f>VLOOKUP(A202,'ARTICLES 10052022'!$A$2:$D$1031,4,FALSE)</f>
        <v>Z</v>
      </c>
      <c r="C202" s="73" t="str">
        <f t="shared" si="12"/>
        <v/>
      </c>
      <c r="E202">
        <v>1</v>
      </c>
      <c r="F202" t="s">
        <v>1514</v>
      </c>
      <c r="G202">
        <v>12.91</v>
      </c>
      <c r="H202">
        <f t="shared" si="13"/>
        <v>12.91</v>
      </c>
      <c r="I202">
        <f>VLOOKUP(L202,'ARTICLES 10052022'!$A$1:$Q$1031,17,FALSE)</f>
        <v>19.064219999999999</v>
      </c>
      <c r="J202">
        <f t="shared" si="11"/>
        <v>19.064219999999999</v>
      </c>
      <c r="L202" t="s">
        <v>632</v>
      </c>
      <c r="M202">
        <f>IF(I202="","",VLOOKUP(L202,'ARTICLES 10052022'!$A$1:$J$1031,10,FALSE))</f>
        <v>4.7779999999999996</v>
      </c>
      <c r="N202">
        <f t="shared" si="14"/>
        <v>4.7779999999999996</v>
      </c>
    </row>
    <row r="203" spans="1:14" outlineLevel="2">
      <c r="A203" t="s">
        <v>1400</v>
      </c>
      <c r="B203" s="73" t="str">
        <f>VLOOKUP(A203,'ARTICLES 10052022'!$A$2:$D$1031,4,FALSE)</f>
        <v>Z</v>
      </c>
      <c r="C203" s="73" t="str">
        <f t="shared" si="12"/>
        <v/>
      </c>
      <c r="E203">
        <v>1</v>
      </c>
      <c r="F203" t="s">
        <v>1511</v>
      </c>
      <c r="G203">
        <v>9.56</v>
      </c>
      <c r="H203">
        <f t="shared" si="13"/>
        <v>9.56</v>
      </c>
      <c r="I203">
        <f>VLOOKUP(L203,'ARTICLES 10052022'!$A$1:$Q$1031,17,FALSE)</f>
        <v>9.4695999999999998</v>
      </c>
      <c r="J203">
        <f t="shared" si="11"/>
        <v>9.4695999999999998</v>
      </c>
      <c r="L203" t="s">
        <v>1510</v>
      </c>
      <c r="M203">
        <f>IF(I203="","",VLOOKUP(L203,'ARTICLES 10052022'!$A$1:$J$1031,10,FALSE))</f>
        <v>7.12</v>
      </c>
      <c r="N203">
        <f t="shared" si="14"/>
        <v>7.12</v>
      </c>
    </row>
    <row r="204" spans="1:14" outlineLevel="2">
      <c r="A204" t="s">
        <v>1400</v>
      </c>
      <c r="B204" s="73" t="str">
        <f>VLOOKUP(A204,'ARTICLES 10052022'!$A$2:$D$1031,4,FALSE)</f>
        <v>Z</v>
      </c>
      <c r="C204" s="73" t="str">
        <f t="shared" si="12"/>
        <v/>
      </c>
      <c r="E204">
        <v>1</v>
      </c>
      <c r="F204" t="s">
        <v>1520</v>
      </c>
      <c r="G204">
        <v>9.64</v>
      </c>
      <c r="H204">
        <f t="shared" si="13"/>
        <v>9.64</v>
      </c>
      <c r="I204">
        <f>VLOOKUP(L204,'ARTICLES 10052022'!$A$1:$Q$1031,17,FALSE)</f>
        <v>11.619146000000001</v>
      </c>
      <c r="J204">
        <f t="shared" si="11"/>
        <v>11.619146000000001</v>
      </c>
      <c r="L204" t="s">
        <v>1519</v>
      </c>
      <c r="M204">
        <f>IF(I204="","",VLOOKUP(L204,'ARTICLES 10052022'!$A$1:$J$1031,10,FALSE))</f>
        <v>8.7362000000000002</v>
      </c>
      <c r="N204">
        <f t="shared" si="14"/>
        <v>8.7362000000000002</v>
      </c>
    </row>
    <row r="205" spans="1:14" outlineLevel="1">
      <c r="A205" s="73" t="s">
        <v>3020</v>
      </c>
      <c r="B205" s="73"/>
      <c r="C205" s="73" t="str">
        <f t="shared" si="12"/>
        <v>SPR-900-63</v>
      </c>
      <c r="J205">
        <f>SUBTOTAL(9,J189:J204)</f>
        <v>258.699746</v>
      </c>
      <c r="N205">
        <f>SUBTOTAL(9,N189:N204)</f>
        <v>164.22919999999999</v>
      </c>
    </row>
    <row r="206" spans="1:14" outlineLevel="2">
      <c r="A206" t="s">
        <v>1554</v>
      </c>
      <c r="B206" s="73" t="str">
        <f>VLOOKUP(A206,'ARTICLES 10052022'!$A$2:$D$1031,4,FALSE)</f>
        <v>Z</v>
      </c>
      <c r="C206" s="73" t="str">
        <f t="shared" si="12"/>
        <v/>
      </c>
      <c r="E206">
        <v>2</v>
      </c>
      <c r="F206" t="s">
        <v>1546</v>
      </c>
      <c r="G206">
        <v>0.68</v>
      </c>
      <c r="H206">
        <f t="shared" si="13"/>
        <v>1.36</v>
      </c>
      <c r="I206">
        <f>VLOOKUP(L206,'ARTICLES 10052022'!$A$1:$Q$1031,17,FALSE)</f>
        <v>0.69000000000000006</v>
      </c>
      <c r="J206">
        <f t="shared" si="11"/>
        <v>1.3800000000000001</v>
      </c>
      <c r="L206">
        <v>101006</v>
      </c>
      <c r="M206">
        <f>IF(I206="","",VLOOKUP(L206,'ARTICLES 10052022'!$A$1:$J$1031,10,FALSE))</f>
        <v>0.23</v>
      </c>
      <c r="N206">
        <f t="shared" si="14"/>
        <v>0.46</v>
      </c>
    </row>
    <row r="207" spans="1:14" outlineLevel="2">
      <c r="A207" t="s">
        <v>1554</v>
      </c>
      <c r="B207" s="73" t="str">
        <f>VLOOKUP(A207,'ARTICLES 10052022'!$A$2:$D$1031,4,FALSE)</f>
        <v>Z</v>
      </c>
      <c r="C207" s="73" t="str">
        <f t="shared" si="12"/>
        <v/>
      </c>
      <c r="E207">
        <v>1</v>
      </c>
      <c r="F207" t="s">
        <v>1544</v>
      </c>
      <c r="G207">
        <v>2.2400000000000002</v>
      </c>
      <c r="H207">
        <f t="shared" si="13"/>
        <v>2.2400000000000002</v>
      </c>
      <c r="I207">
        <f>VLOOKUP(L207,'ARTICLES 10052022'!$A$1:$Q$1031,17,FALSE)</f>
        <v>2.25</v>
      </c>
      <c r="J207">
        <f t="shared" si="11"/>
        <v>2.25</v>
      </c>
      <c r="L207">
        <v>101007</v>
      </c>
      <c r="M207">
        <f>IF(I207="","",VLOOKUP(L207,'ARTICLES 10052022'!$A$1:$J$1031,10,FALSE))</f>
        <v>1.5</v>
      </c>
      <c r="N207">
        <f t="shared" si="14"/>
        <v>1.5</v>
      </c>
    </row>
    <row r="208" spans="1:14" outlineLevel="2">
      <c r="A208" t="s">
        <v>1554</v>
      </c>
      <c r="B208" s="73" t="str">
        <f>VLOOKUP(A208,'ARTICLES 10052022'!$A$2:$D$1031,4,FALSE)</f>
        <v>Z</v>
      </c>
      <c r="C208" s="73" t="str">
        <f t="shared" si="12"/>
        <v/>
      </c>
      <c r="E208">
        <v>1</v>
      </c>
      <c r="F208" t="s">
        <v>1673</v>
      </c>
      <c r="G208">
        <v>39.22</v>
      </c>
      <c r="H208">
        <f t="shared" si="13"/>
        <v>39.22</v>
      </c>
      <c r="I208">
        <f>VLOOKUP(L208,'ARTICLES 10052022'!$A$1:$Q$1031,17,FALSE)</f>
        <v>44.414400000000001</v>
      </c>
      <c r="J208">
        <f t="shared" si="11"/>
        <v>44.414400000000001</v>
      </c>
      <c r="L208">
        <v>1510064</v>
      </c>
      <c r="M208">
        <f>IF(I208="","",VLOOKUP(L208,'ARTICLES 10052022'!$A$1:$J$1031,10,FALSE))</f>
        <v>27.759</v>
      </c>
      <c r="N208">
        <f t="shared" si="14"/>
        <v>27.759</v>
      </c>
    </row>
    <row r="209" spans="1:14" outlineLevel="2">
      <c r="A209" t="s">
        <v>1554</v>
      </c>
      <c r="B209" s="73" t="str">
        <f>VLOOKUP(A209,'ARTICLES 10052022'!$A$2:$D$1031,4,FALSE)</f>
        <v>Z</v>
      </c>
      <c r="C209" s="73" t="str">
        <f t="shared" si="12"/>
        <v/>
      </c>
      <c r="E209">
        <v>1</v>
      </c>
      <c r="F209" t="s">
        <v>1538</v>
      </c>
      <c r="G209">
        <v>4.3499999999999996</v>
      </c>
      <c r="H209">
        <f t="shared" si="13"/>
        <v>4.3499999999999996</v>
      </c>
      <c r="I209">
        <f>VLOOKUP(L209,'ARTICLES 10052022'!$A$1:$Q$1031,17,FALSE)</f>
        <v>4.3499999999999996</v>
      </c>
      <c r="J209">
        <f t="shared" si="11"/>
        <v>4.3499999999999996</v>
      </c>
      <c r="L209" t="s">
        <v>1537</v>
      </c>
      <c r="M209">
        <f>IF(I209="","",VLOOKUP(L209,'ARTICLES 10052022'!$A$1:$J$1031,10,FALSE))</f>
        <v>2.9</v>
      </c>
      <c r="N209">
        <f t="shared" si="14"/>
        <v>2.9</v>
      </c>
    </row>
    <row r="210" spans="1:14" outlineLevel="2">
      <c r="A210" t="s">
        <v>1554</v>
      </c>
      <c r="B210" s="73" t="str">
        <f>VLOOKUP(A210,'ARTICLES 10052022'!$A$2:$D$1031,4,FALSE)</f>
        <v>Z</v>
      </c>
      <c r="C210" s="73" t="str">
        <f t="shared" si="12"/>
        <v/>
      </c>
      <c r="E210">
        <v>2</v>
      </c>
      <c r="F210" t="s">
        <v>1512</v>
      </c>
      <c r="G210">
        <v>0.96</v>
      </c>
      <c r="H210">
        <f t="shared" si="13"/>
        <v>1.92</v>
      </c>
      <c r="I210">
        <f>VLOOKUP(L210,'ARTICLES 10052022'!$A$1:$Q$1031,17,FALSE)</f>
        <v>1.1251800000000001</v>
      </c>
      <c r="J210">
        <f t="shared" si="11"/>
        <v>2.2503600000000001</v>
      </c>
      <c r="L210" t="s">
        <v>592</v>
      </c>
      <c r="M210">
        <f>IF(I210="","",VLOOKUP(L210,'ARTICLES 10052022'!$A$1:$J$1031,10,FALSE))</f>
        <v>0.84599999999999997</v>
      </c>
      <c r="N210">
        <f t="shared" si="14"/>
        <v>1.6919999999999999</v>
      </c>
    </row>
    <row r="211" spans="1:14" outlineLevel="2">
      <c r="A211" t="s">
        <v>1554</v>
      </c>
      <c r="B211" s="73" t="str">
        <f>VLOOKUP(A211,'ARTICLES 10052022'!$A$2:$D$1031,4,FALSE)</f>
        <v>Z</v>
      </c>
      <c r="C211" s="73" t="str">
        <f t="shared" si="12"/>
        <v/>
      </c>
      <c r="E211">
        <v>2</v>
      </c>
      <c r="F211" t="s">
        <v>1528</v>
      </c>
      <c r="G211">
        <v>0.77</v>
      </c>
      <c r="H211">
        <f t="shared" si="13"/>
        <v>1.54</v>
      </c>
      <c r="I211">
        <f>VLOOKUP(L211,'ARTICLES 10052022'!$A$1:$Q$1031,17,FALSE)</f>
        <v>0.89642000000000011</v>
      </c>
      <c r="J211">
        <f t="shared" si="11"/>
        <v>1.7928400000000002</v>
      </c>
      <c r="L211" t="s">
        <v>1527</v>
      </c>
      <c r="M211">
        <f>IF(I211="","",VLOOKUP(L211,'ARTICLES 10052022'!$A$1:$J$1031,10,FALSE))</f>
        <v>0.67400000000000004</v>
      </c>
      <c r="N211">
        <f t="shared" si="14"/>
        <v>1.3480000000000001</v>
      </c>
    </row>
    <row r="212" spans="1:14" outlineLevel="2">
      <c r="A212" t="s">
        <v>1554</v>
      </c>
      <c r="B212" s="73" t="str">
        <f>VLOOKUP(A212,'ARTICLES 10052022'!$A$2:$D$1031,4,FALSE)</f>
        <v>Z</v>
      </c>
      <c r="C212" s="73" t="str">
        <f t="shared" si="12"/>
        <v/>
      </c>
      <c r="E212">
        <v>1</v>
      </c>
      <c r="F212" t="s">
        <v>1531</v>
      </c>
      <c r="G212">
        <v>1.18</v>
      </c>
      <c r="H212">
        <f t="shared" si="13"/>
        <v>1.18</v>
      </c>
      <c r="I212">
        <f>VLOOKUP(L212,'ARTICLES 10052022'!$A$1:$Q$1031,17,FALSE)</f>
        <v>1.51088</v>
      </c>
      <c r="J212">
        <f t="shared" si="11"/>
        <v>1.51088</v>
      </c>
      <c r="L212" t="s">
        <v>1530</v>
      </c>
      <c r="M212">
        <f>IF(I212="","",VLOOKUP(L212,'ARTICLES 10052022'!$A$1:$J$1031,10,FALSE))</f>
        <v>1.1359999999999999</v>
      </c>
      <c r="N212">
        <f t="shared" si="14"/>
        <v>1.1359999999999999</v>
      </c>
    </row>
    <row r="213" spans="1:14" outlineLevel="2">
      <c r="A213" t="s">
        <v>1554</v>
      </c>
      <c r="B213" s="73" t="str">
        <f>VLOOKUP(A213,'ARTICLES 10052022'!$A$2:$D$1031,4,FALSE)</f>
        <v>Z</v>
      </c>
      <c r="C213" s="73" t="str">
        <f t="shared" si="12"/>
        <v/>
      </c>
      <c r="E213">
        <v>1</v>
      </c>
      <c r="F213" t="s">
        <v>437</v>
      </c>
      <c r="G213">
        <v>141.36000000000001</v>
      </c>
      <c r="H213">
        <f t="shared" si="13"/>
        <v>141.36000000000001</v>
      </c>
      <c r="I213">
        <f>VLOOKUP(L213,'ARTICLES 10052022'!$A$1:$Q$1031,17,FALSE)</f>
        <v>133.5</v>
      </c>
      <c r="J213">
        <f t="shared" si="11"/>
        <v>133.5</v>
      </c>
      <c r="L213" t="s">
        <v>436</v>
      </c>
      <c r="M213">
        <f>IF(I213="","",VLOOKUP(L213,'ARTICLES 10052022'!$A$1:$J$1031,10,FALSE))</f>
        <v>89</v>
      </c>
      <c r="N213">
        <f t="shared" si="14"/>
        <v>89</v>
      </c>
    </row>
    <row r="214" spans="1:14" outlineLevel="2">
      <c r="A214" t="s">
        <v>1554</v>
      </c>
      <c r="B214" s="73" t="str">
        <f>VLOOKUP(A214,'ARTICLES 10052022'!$A$2:$D$1031,4,FALSE)</f>
        <v>Z</v>
      </c>
      <c r="C214" s="73" t="str">
        <f t="shared" si="12"/>
        <v/>
      </c>
      <c r="E214">
        <v>2</v>
      </c>
      <c r="F214" t="s">
        <v>441</v>
      </c>
      <c r="G214">
        <v>11.25</v>
      </c>
      <c r="H214">
        <f t="shared" si="13"/>
        <v>22.5</v>
      </c>
      <c r="I214">
        <f>VLOOKUP(L214,'ARTICLES 10052022'!$A$1:$Q$1031,17,FALSE)</f>
        <v>11.47</v>
      </c>
      <c r="J214">
        <f t="shared" si="11"/>
        <v>22.94</v>
      </c>
      <c r="L214" t="s">
        <v>440</v>
      </c>
      <c r="M214">
        <f>IF(I214="","",VLOOKUP(L214,'ARTICLES 10052022'!$A$1:$J$1031,10,FALSE))</f>
        <v>7.4</v>
      </c>
      <c r="N214">
        <f t="shared" si="14"/>
        <v>14.8</v>
      </c>
    </row>
    <row r="215" spans="1:14" outlineLevel="2">
      <c r="A215" t="s">
        <v>1554</v>
      </c>
      <c r="B215" s="73" t="str">
        <f>VLOOKUP(A215,'ARTICLES 10052022'!$A$2:$D$1031,4,FALSE)</f>
        <v>Z</v>
      </c>
      <c r="C215" s="73" t="str">
        <f t="shared" si="12"/>
        <v/>
      </c>
      <c r="E215">
        <v>1</v>
      </c>
      <c r="F215" t="s">
        <v>1489</v>
      </c>
      <c r="G215">
        <v>232.7</v>
      </c>
      <c r="H215">
        <f t="shared" si="13"/>
        <v>232.7</v>
      </c>
      <c r="I215">
        <f>VLOOKUP(L215,'ARTICLES 10052022'!$A$1:$Q$1031,17,FALSE)</f>
        <v>229.26</v>
      </c>
      <c r="J215">
        <f t="shared" si="11"/>
        <v>229.26</v>
      </c>
      <c r="L215" t="s">
        <v>1488</v>
      </c>
      <c r="M215">
        <f>IF(I215="","",VLOOKUP(L215,'ARTICLES 10052022'!$A$1:$J$1031,10,FALSE))</f>
        <v>152.84</v>
      </c>
      <c r="N215">
        <f t="shared" si="14"/>
        <v>152.84</v>
      </c>
    </row>
    <row r="216" spans="1:14" outlineLevel="2">
      <c r="A216" t="s">
        <v>1554</v>
      </c>
      <c r="B216" s="73" t="str">
        <f>VLOOKUP(A216,'ARTICLES 10052022'!$A$2:$D$1031,4,FALSE)</f>
        <v>Z</v>
      </c>
      <c r="C216" s="73" t="str">
        <f t="shared" si="12"/>
        <v/>
      </c>
      <c r="E216">
        <v>1</v>
      </c>
      <c r="F216" t="s">
        <v>1372</v>
      </c>
      <c r="G216">
        <v>315.06</v>
      </c>
      <c r="H216">
        <f t="shared" si="13"/>
        <v>315.06</v>
      </c>
      <c r="I216">
        <f>VLOOKUP(L216,'ARTICLES 10052022'!$A$1:$Q$1031,17,FALSE)</f>
        <v>360.43</v>
      </c>
      <c r="J216">
        <f t="shared" si="11"/>
        <v>360.43</v>
      </c>
      <c r="L216" t="s">
        <v>446</v>
      </c>
      <c r="M216">
        <f>IF(I216="","",VLOOKUP(L216,'ARTICLES 10052022'!$A$1:$J$1031,10,FALSE))</f>
        <v>271</v>
      </c>
      <c r="N216">
        <f t="shared" si="14"/>
        <v>271</v>
      </c>
    </row>
    <row r="217" spans="1:14" outlineLevel="2">
      <c r="A217" t="s">
        <v>1554</v>
      </c>
      <c r="B217" s="73" t="str">
        <f>VLOOKUP(A217,'ARTICLES 10052022'!$A$2:$D$1031,4,FALSE)</f>
        <v>Z</v>
      </c>
      <c r="C217" s="73" t="str">
        <f t="shared" si="12"/>
        <v/>
      </c>
      <c r="E217">
        <v>1</v>
      </c>
      <c r="F217" t="s">
        <v>993</v>
      </c>
      <c r="G217">
        <v>4.87</v>
      </c>
      <c r="H217">
        <f t="shared" si="13"/>
        <v>4.87</v>
      </c>
      <c r="I217">
        <f>VLOOKUP(L217,'ARTICLES 10052022'!$A$1:$Q$1031,17,FALSE)</f>
        <v>1.41</v>
      </c>
      <c r="J217">
        <f t="shared" si="11"/>
        <v>1.41</v>
      </c>
      <c r="L217" t="s">
        <v>472</v>
      </c>
      <c r="M217">
        <f>IF(I217="","",VLOOKUP(L217,'ARTICLES 10052022'!$A$1:$J$1031,10,FALSE))</f>
        <v>0.94</v>
      </c>
      <c r="N217">
        <f t="shared" si="14"/>
        <v>0.94</v>
      </c>
    </row>
    <row r="218" spans="1:14" outlineLevel="2">
      <c r="A218" t="s">
        <v>1554</v>
      </c>
      <c r="B218" s="73" t="str">
        <f>VLOOKUP(A218,'ARTICLES 10052022'!$A$2:$D$1031,4,FALSE)</f>
        <v>Z</v>
      </c>
      <c r="C218" s="73" t="str">
        <f t="shared" si="12"/>
        <v/>
      </c>
      <c r="E218">
        <v>1</v>
      </c>
      <c r="F218" t="s">
        <v>2940</v>
      </c>
      <c r="G218">
        <v>4.9400000000000004</v>
      </c>
      <c r="H218">
        <f t="shared" si="13"/>
        <v>4.9400000000000004</v>
      </c>
      <c r="I218">
        <f>VLOOKUP(L218,'ARTICLES 10052022'!$A$1:$Q$1031,17,FALSE)</f>
        <v>1.3800000000000001</v>
      </c>
      <c r="J218">
        <f t="shared" ref="J218:J287" si="15">E218*I218</f>
        <v>1.3800000000000001</v>
      </c>
      <c r="L218" t="s">
        <v>474</v>
      </c>
      <c r="M218">
        <f>IF(I218="","",VLOOKUP(L218,'ARTICLES 10052022'!$A$1:$J$1031,10,FALSE))</f>
        <v>0.92</v>
      </c>
      <c r="N218">
        <f t="shared" si="14"/>
        <v>0.92</v>
      </c>
    </row>
    <row r="219" spans="1:14" outlineLevel="2">
      <c r="A219" t="s">
        <v>1554</v>
      </c>
      <c r="B219" s="73" t="str">
        <f>VLOOKUP(A219,'ARTICLES 10052022'!$A$2:$D$1031,4,FALSE)</f>
        <v>Z</v>
      </c>
      <c r="C219" s="73" t="str">
        <f t="shared" si="12"/>
        <v/>
      </c>
      <c r="E219">
        <v>1</v>
      </c>
      <c r="F219" t="s">
        <v>1514</v>
      </c>
      <c r="G219">
        <v>12.91</v>
      </c>
      <c r="H219">
        <f t="shared" si="13"/>
        <v>12.91</v>
      </c>
      <c r="I219">
        <f>VLOOKUP(L219,'ARTICLES 10052022'!$A$1:$Q$1031,17,FALSE)</f>
        <v>19.064219999999999</v>
      </c>
      <c r="J219">
        <f t="shared" si="15"/>
        <v>19.064219999999999</v>
      </c>
      <c r="L219" t="s">
        <v>632</v>
      </c>
      <c r="M219">
        <f>IF(I219="","",VLOOKUP(L219,'ARTICLES 10052022'!$A$1:$J$1031,10,FALSE))</f>
        <v>4.7779999999999996</v>
      </c>
      <c r="N219">
        <f t="shared" si="14"/>
        <v>4.7779999999999996</v>
      </c>
    </row>
    <row r="220" spans="1:14" outlineLevel="2">
      <c r="A220" t="s">
        <v>1554</v>
      </c>
      <c r="B220" s="73" t="str">
        <f>VLOOKUP(A220,'ARTICLES 10052022'!$A$2:$D$1031,4,FALSE)</f>
        <v>Z</v>
      </c>
      <c r="C220" s="73" t="str">
        <f t="shared" si="12"/>
        <v/>
      </c>
      <c r="E220">
        <v>1</v>
      </c>
      <c r="F220" t="s">
        <v>1511</v>
      </c>
      <c r="G220">
        <v>9.56</v>
      </c>
      <c r="H220">
        <f t="shared" si="13"/>
        <v>9.56</v>
      </c>
      <c r="I220">
        <f>VLOOKUP(L220,'ARTICLES 10052022'!$A$1:$Q$1031,17,FALSE)</f>
        <v>9.4695999999999998</v>
      </c>
      <c r="J220">
        <f t="shared" si="15"/>
        <v>9.4695999999999998</v>
      </c>
      <c r="L220" t="s">
        <v>1510</v>
      </c>
      <c r="M220">
        <f>IF(I220="","",VLOOKUP(L220,'ARTICLES 10052022'!$A$1:$J$1031,10,FALSE))</f>
        <v>7.12</v>
      </c>
      <c r="N220">
        <f t="shared" si="14"/>
        <v>7.12</v>
      </c>
    </row>
    <row r="221" spans="1:14" outlineLevel="2">
      <c r="A221" t="s">
        <v>1554</v>
      </c>
      <c r="B221" s="73" t="str">
        <f>VLOOKUP(A221,'ARTICLES 10052022'!$A$2:$D$1031,4,FALSE)</f>
        <v>Z</v>
      </c>
      <c r="C221" s="73" t="str">
        <f t="shared" si="12"/>
        <v/>
      </c>
      <c r="E221">
        <v>1</v>
      </c>
      <c r="F221" t="s">
        <v>1520</v>
      </c>
      <c r="G221">
        <v>9.64</v>
      </c>
      <c r="H221">
        <f t="shared" si="13"/>
        <v>9.64</v>
      </c>
      <c r="I221">
        <f>VLOOKUP(L221,'ARTICLES 10052022'!$A$1:$Q$1031,17,FALSE)</f>
        <v>11.619146000000001</v>
      </c>
      <c r="J221">
        <f t="shared" si="15"/>
        <v>11.619146000000001</v>
      </c>
      <c r="L221" t="s">
        <v>1519</v>
      </c>
      <c r="M221">
        <f>IF(I221="","",VLOOKUP(L221,'ARTICLES 10052022'!$A$1:$J$1031,10,FALSE))</f>
        <v>8.7362000000000002</v>
      </c>
      <c r="N221">
        <f t="shared" si="14"/>
        <v>8.7362000000000002</v>
      </c>
    </row>
    <row r="222" spans="1:14" outlineLevel="1">
      <c r="A222" s="73" t="s">
        <v>3021</v>
      </c>
      <c r="B222" s="73"/>
      <c r="C222" s="73" t="str">
        <f t="shared" si="12"/>
        <v>NSPR-1200</v>
      </c>
      <c r="J222">
        <f>SUBTOTAL(9,J206:J221)</f>
        <v>847.02144599999997</v>
      </c>
      <c r="N222">
        <f>SUBTOTAL(9,N206:N221)</f>
        <v>586.92920000000004</v>
      </c>
    </row>
    <row r="223" spans="1:14" outlineLevel="2">
      <c r="A223" t="s">
        <v>1566</v>
      </c>
      <c r="B223" s="73" t="str">
        <f>VLOOKUP(A223,'ARTICLES 10052022'!$A$2:$D$1031,4,FALSE)</f>
        <v>Z</v>
      </c>
      <c r="C223" s="73" t="str">
        <f t="shared" si="12"/>
        <v/>
      </c>
      <c r="E223">
        <v>2</v>
      </c>
      <c r="F223" t="s">
        <v>1546</v>
      </c>
      <c r="G223">
        <v>0.68</v>
      </c>
      <c r="H223">
        <f t="shared" si="13"/>
        <v>1.36</v>
      </c>
      <c r="I223">
        <f>VLOOKUP(L223,'ARTICLES 10052022'!$A$1:$Q$1031,17,FALSE)</f>
        <v>0.69000000000000006</v>
      </c>
      <c r="J223">
        <f t="shared" si="15"/>
        <v>1.3800000000000001</v>
      </c>
      <c r="L223">
        <v>101006</v>
      </c>
      <c r="M223">
        <f>IF(I223="","",VLOOKUP(L223,'ARTICLES 10052022'!$A$1:$J$1031,10,FALSE))</f>
        <v>0.23</v>
      </c>
      <c r="N223">
        <f t="shared" si="14"/>
        <v>0.46</v>
      </c>
    </row>
    <row r="224" spans="1:14" outlineLevel="2">
      <c r="A224" t="s">
        <v>1566</v>
      </c>
      <c r="B224" s="73" t="str">
        <f>VLOOKUP(A224,'ARTICLES 10052022'!$A$2:$D$1031,4,FALSE)</f>
        <v>Z</v>
      </c>
      <c r="C224" s="73" t="str">
        <f t="shared" si="12"/>
        <v/>
      </c>
      <c r="E224">
        <v>1</v>
      </c>
      <c r="F224" t="s">
        <v>1544</v>
      </c>
      <c r="G224">
        <v>2.2400000000000002</v>
      </c>
      <c r="H224">
        <f t="shared" si="13"/>
        <v>2.2400000000000002</v>
      </c>
      <c r="I224">
        <f>VLOOKUP(L224,'ARTICLES 10052022'!$A$1:$Q$1031,17,FALSE)</f>
        <v>2.25</v>
      </c>
      <c r="J224">
        <f t="shared" si="15"/>
        <v>2.25</v>
      </c>
      <c r="L224">
        <v>101007</v>
      </c>
      <c r="M224">
        <f>IF(I224="","",VLOOKUP(L224,'ARTICLES 10052022'!$A$1:$J$1031,10,FALSE))</f>
        <v>1.5</v>
      </c>
      <c r="N224">
        <f t="shared" si="14"/>
        <v>1.5</v>
      </c>
    </row>
    <row r="225" spans="1:14" outlineLevel="2">
      <c r="A225" t="s">
        <v>1566</v>
      </c>
      <c r="B225" s="73" t="str">
        <f>VLOOKUP(A225,'ARTICLES 10052022'!$A$2:$D$1031,4,FALSE)</f>
        <v>Z</v>
      </c>
      <c r="C225" s="73" t="str">
        <f t="shared" si="12"/>
        <v/>
      </c>
      <c r="E225">
        <v>1</v>
      </c>
      <c r="F225" t="s">
        <v>1673</v>
      </c>
      <c r="G225">
        <v>39.22</v>
      </c>
      <c r="H225">
        <f t="shared" si="13"/>
        <v>39.22</v>
      </c>
      <c r="I225">
        <f>VLOOKUP(L225,'ARTICLES 10052022'!$A$1:$Q$1031,17,FALSE)</f>
        <v>44.414400000000001</v>
      </c>
      <c r="J225">
        <f t="shared" si="15"/>
        <v>44.414400000000001</v>
      </c>
      <c r="L225">
        <v>1510064</v>
      </c>
      <c r="M225">
        <f>IF(I225="","",VLOOKUP(L225,'ARTICLES 10052022'!$A$1:$J$1031,10,FALSE))</f>
        <v>27.759</v>
      </c>
      <c r="N225">
        <f t="shared" si="14"/>
        <v>27.759</v>
      </c>
    </row>
    <row r="226" spans="1:14" outlineLevel="2">
      <c r="A226" t="s">
        <v>1566</v>
      </c>
      <c r="B226" s="73" t="str">
        <f>VLOOKUP(A226,'ARTICLES 10052022'!$A$2:$D$1031,4,FALSE)</f>
        <v>Z</v>
      </c>
      <c r="C226" s="73" t="str">
        <f t="shared" si="12"/>
        <v/>
      </c>
      <c r="E226">
        <v>1.2</v>
      </c>
      <c r="F226" t="s">
        <v>1538</v>
      </c>
      <c r="G226">
        <v>4.3499999999999996</v>
      </c>
      <c r="H226">
        <f t="shared" si="13"/>
        <v>5.22</v>
      </c>
      <c r="I226">
        <f>VLOOKUP(L226,'ARTICLES 10052022'!$A$1:$Q$1031,17,FALSE)</f>
        <v>4.3499999999999996</v>
      </c>
      <c r="J226">
        <f t="shared" si="15"/>
        <v>5.22</v>
      </c>
      <c r="L226" t="s">
        <v>1537</v>
      </c>
      <c r="M226">
        <f>IF(I226="","",VLOOKUP(L226,'ARTICLES 10052022'!$A$1:$J$1031,10,FALSE))</f>
        <v>2.9</v>
      </c>
      <c r="N226">
        <f t="shared" si="14"/>
        <v>3.48</v>
      </c>
    </row>
    <row r="227" spans="1:14" outlineLevel="2">
      <c r="A227" t="s">
        <v>1566</v>
      </c>
      <c r="B227" s="73" t="str">
        <f>VLOOKUP(A227,'ARTICLES 10052022'!$A$2:$D$1031,4,FALSE)</f>
        <v>Z</v>
      </c>
      <c r="C227" s="73" t="str">
        <f t="shared" si="12"/>
        <v/>
      </c>
      <c r="E227">
        <v>2</v>
      </c>
      <c r="F227" t="s">
        <v>1512</v>
      </c>
      <c r="G227">
        <v>0.96</v>
      </c>
      <c r="H227">
        <f t="shared" si="13"/>
        <v>1.92</v>
      </c>
      <c r="I227">
        <f>VLOOKUP(L227,'ARTICLES 10052022'!$A$1:$Q$1031,17,FALSE)</f>
        <v>1.1251800000000001</v>
      </c>
      <c r="J227">
        <f t="shared" si="15"/>
        <v>2.2503600000000001</v>
      </c>
      <c r="L227" t="s">
        <v>592</v>
      </c>
      <c r="M227">
        <f>IF(I227="","",VLOOKUP(L227,'ARTICLES 10052022'!$A$1:$J$1031,10,FALSE))</f>
        <v>0.84599999999999997</v>
      </c>
      <c r="N227">
        <f t="shared" si="14"/>
        <v>1.6919999999999999</v>
      </c>
    </row>
    <row r="228" spans="1:14" outlineLevel="2">
      <c r="A228" t="s">
        <v>1566</v>
      </c>
      <c r="B228" s="73" t="str">
        <f>VLOOKUP(A228,'ARTICLES 10052022'!$A$2:$D$1031,4,FALSE)</f>
        <v>Z</v>
      </c>
      <c r="C228" s="73" t="str">
        <f t="shared" si="12"/>
        <v/>
      </c>
      <c r="E228">
        <v>2</v>
      </c>
      <c r="F228" t="s">
        <v>1528</v>
      </c>
      <c r="G228">
        <v>0.77</v>
      </c>
      <c r="H228">
        <f t="shared" si="13"/>
        <v>1.54</v>
      </c>
      <c r="I228">
        <f>VLOOKUP(L228,'ARTICLES 10052022'!$A$1:$Q$1031,17,FALSE)</f>
        <v>0.89642000000000011</v>
      </c>
      <c r="J228">
        <f t="shared" si="15"/>
        <v>1.7928400000000002</v>
      </c>
      <c r="L228" t="s">
        <v>1527</v>
      </c>
      <c r="M228">
        <f>IF(I228="","",VLOOKUP(L228,'ARTICLES 10052022'!$A$1:$J$1031,10,FALSE))</f>
        <v>0.67400000000000004</v>
      </c>
      <c r="N228">
        <f t="shared" si="14"/>
        <v>1.3480000000000001</v>
      </c>
    </row>
    <row r="229" spans="1:14" outlineLevel="2">
      <c r="A229" t="s">
        <v>1566</v>
      </c>
      <c r="B229" s="73" t="str">
        <f>VLOOKUP(A229,'ARTICLES 10052022'!$A$2:$D$1031,4,FALSE)</f>
        <v>Z</v>
      </c>
      <c r="C229" s="73" t="str">
        <f t="shared" si="12"/>
        <v/>
      </c>
      <c r="E229">
        <v>1</v>
      </c>
      <c r="F229" t="s">
        <v>1531</v>
      </c>
      <c r="G229">
        <v>1.18</v>
      </c>
      <c r="H229">
        <f t="shared" si="13"/>
        <v>1.18</v>
      </c>
      <c r="I229">
        <f>VLOOKUP(L229,'ARTICLES 10052022'!$A$1:$Q$1031,17,FALSE)</f>
        <v>1.51088</v>
      </c>
      <c r="J229">
        <f t="shared" si="15"/>
        <v>1.51088</v>
      </c>
      <c r="L229" t="s">
        <v>1530</v>
      </c>
      <c r="M229">
        <f>IF(I229="","",VLOOKUP(L229,'ARTICLES 10052022'!$A$1:$J$1031,10,FALSE))</f>
        <v>1.1359999999999999</v>
      </c>
      <c r="N229">
        <f t="shared" si="14"/>
        <v>1.1359999999999999</v>
      </c>
    </row>
    <row r="230" spans="1:14" outlineLevel="2">
      <c r="A230" t="s">
        <v>1566</v>
      </c>
      <c r="B230" s="73" t="str">
        <f>VLOOKUP(A230,'ARTICLES 10052022'!$A$2:$D$1031,4,FALSE)</f>
        <v>Z</v>
      </c>
      <c r="C230" s="73" t="str">
        <f t="shared" si="12"/>
        <v/>
      </c>
      <c r="E230">
        <v>1</v>
      </c>
      <c r="F230" t="s">
        <v>437</v>
      </c>
      <c r="G230">
        <v>141.36000000000001</v>
      </c>
      <c r="H230">
        <f t="shared" si="13"/>
        <v>141.36000000000001</v>
      </c>
      <c r="I230">
        <f>VLOOKUP(L230,'ARTICLES 10052022'!$A$1:$Q$1031,17,FALSE)</f>
        <v>133.5</v>
      </c>
      <c r="J230">
        <f t="shared" si="15"/>
        <v>133.5</v>
      </c>
      <c r="L230" t="s">
        <v>436</v>
      </c>
      <c r="M230">
        <f>IF(I230="","",VLOOKUP(L230,'ARTICLES 10052022'!$A$1:$J$1031,10,FALSE))</f>
        <v>89</v>
      </c>
      <c r="N230">
        <f t="shared" si="14"/>
        <v>89</v>
      </c>
    </row>
    <row r="231" spans="1:14" outlineLevel="2">
      <c r="A231" t="s">
        <v>1566</v>
      </c>
      <c r="B231" s="73" t="str">
        <f>VLOOKUP(A231,'ARTICLES 10052022'!$A$2:$D$1031,4,FALSE)</f>
        <v>Z</v>
      </c>
      <c r="C231" s="73" t="str">
        <f t="shared" si="12"/>
        <v/>
      </c>
      <c r="E231">
        <v>2</v>
      </c>
      <c r="F231" t="s">
        <v>441</v>
      </c>
      <c r="G231">
        <v>11.25</v>
      </c>
      <c r="H231">
        <f t="shared" si="13"/>
        <v>22.5</v>
      </c>
      <c r="I231">
        <f>VLOOKUP(L231,'ARTICLES 10052022'!$A$1:$Q$1031,17,FALSE)</f>
        <v>11.47</v>
      </c>
      <c r="J231">
        <f t="shared" si="15"/>
        <v>22.94</v>
      </c>
      <c r="L231" t="s">
        <v>440</v>
      </c>
      <c r="M231">
        <f>IF(I231="","",VLOOKUP(L231,'ARTICLES 10052022'!$A$1:$J$1031,10,FALSE))</f>
        <v>7.4</v>
      </c>
      <c r="N231">
        <f t="shared" si="14"/>
        <v>14.8</v>
      </c>
    </row>
    <row r="232" spans="1:14" outlineLevel="2">
      <c r="A232" t="s">
        <v>1566</v>
      </c>
      <c r="B232" s="73" t="str">
        <f>VLOOKUP(A232,'ARTICLES 10052022'!$A$2:$D$1031,4,FALSE)</f>
        <v>Z</v>
      </c>
      <c r="C232" s="73" t="str">
        <f t="shared" si="12"/>
        <v/>
      </c>
      <c r="E232">
        <v>1</v>
      </c>
      <c r="F232" t="s">
        <v>1489</v>
      </c>
      <c r="G232">
        <v>232.7</v>
      </c>
      <c r="H232">
        <f t="shared" si="13"/>
        <v>232.7</v>
      </c>
      <c r="I232">
        <f>VLOOKUP(L232,'ARTICLES 10052022'!$A$1:$Q$1031,17,FALSE)</f>
        <v>229.26</v>
      </c>
      <c r="J232">
        <f t="shared" si="15"/>
        <v>229.26</v>
      </c>
      <c r="L232" t="s">
        <v>1488</v>
      </c>
      <c r="M232">
        <f>IF(I232="","",VLOOKUP(L232,'ARTICLES 10052022'!$A$1:$J$1031,10,FALSE))</f>
        <v>152.84</v>
      </c>
      <c r="N232">
        <f t="shared" si="14"/>
        <v>152.84</v>
      </c>
    </row>
    <row r="233" spans="1:14" outlineLevel="2">
      <c r="A233" t="s">
        <v>1566</v>
      </c>
      <c r="B233" s="73" t="str">
        <f>VLOOKUP(A233,'ARTICLES 10052022'!$A$2:$D$1031,4,FALSE)</f>
        <v>Z</v>
      </c>
      <c r="C233" s="73" t="str">
        <f t="shared" si="12"/>
        <v/>
      </c>
      <c r="E233">
        <v>1</v>
      </c>
      <c r="F233" t="s">
        <v>1372</v>
      </c>
      <c r="G233">
        <v>315.06</v>
      </c>
      <c r="H233">
        <f t="shared" si="13"/>
        <v>315.06</v>
      </c>
      <c r="I233">
        <f>VLOOKUP(L233,'ARTICLES 10052022'!$A$1:$Q$1031,17,FALSE)</f>
        <v>360.43</v>
      </c>
      <c r="J233">
        <f t="shared" si="15"/>
        <v>360.43</v>
      </c>
      <c r="L233" t="s">
        <v>446</v>
      </c>
      <c r="M233">
        <f>IF(I233="","",VLOOKUP(L233,'ARTICLES 10052022'!$A$1:$J$1031,10,FALSE))</f>
        <v>271</v>
      </c>
      <c r="N233">
        <f t="shared" si="14"/>
        <v>271</v>
      </c>
    </row>
    <row r="234" spans="1:14" outlineLevel="2">
      <c r="A234" t="s">
        <v>1566</v>
      </c>
      <c r="B234" s="73" t="str">
        <f>VLOOKUP(A234,'ARTICLES 10052022'!$A$2:$D$1031,4,FALSE)</f>
        <v>Z</v>
      </c>
      <c r="C234" s="73" t="str">
        <f t="shared" si="12"/>
        <v/>
      </c>
      <c r="E234">
        <v>1</v>
      </c>
      <c r="F234" t="s">
        <v>993</v>
      </c>
      <c r="G234">
        <v>4.87</v>
      </c>
      <c r="H234">
        <f t="shared" si="13"/>
        <v>4.87</v>
      </c>
      <c r="I234">
        <f>VLOOKUP(L234,'ARTICLES 10052022'!$A$1:$Q$1031,17,FALSE)</f>
        <v>1.41</v>
      </c>
      <c r="J234">
        <f t="shared" si="15"/>
        <v>1.41</v>
      </c>
      <c r="L234" t="s">
        <v>472</v>
      </c>
      <c r="M234">
        <f>IF(I234="","",VLOOKUP(L234,'ARTICLES 10052022'!$A$1:$J$1031,10,FALSE))</f>
        <v>0.94</v>
      </c>
      <c r="N234">
        <f t="shared" si="14"/>
        <v>0.94</v>
      </c>
    </row>
    <row r="235" spans="1:14" outlineLevel="2">
      <c r="A235" t="s">
        <v>1566</v>
      </c>
      <c r="B235" s="73" t="str">
        <f>VLOOKUP(A235,'ARTICLES 10052022'!$A$2:$D$1031,4,FALSE)</f>
        <v>Z</v>
      </c>
      <c r="C235" s="73" t="str">
        <f t="shared" si="12"/>
        <v/>
      </c>
      <c r="E235">
        <v>1</v>
      </c>
      <c r="F235" t="s">
        <v>2940</v>
      </c>
      <c r="G235">
        <v>4.9400000000000004</v>
      </c>
      <c r="H235">
        <f t="shared" si="13"/>
        <v>4.9400000000000004</v>
      </c>
      <c r="I235">
        <f>VLOOKUP(L235,'ARTICLES 10052022'!$A$1:$Q$1031,17,FALSE)</f>
        <v>1.3800000000000001</v>
      </c>
      <c r="J235">
        <f t="shared" si="15"/>
        <v>1.3800000000000001</v>
      </c>
      <c r="L235" t="s">
        <v>474</v>
      </c>
      <c r="M235">
        <f>IF(I235="","",VLOOKUP(L235,'ARTICLES 10052022'!$A$1:$J$1031,10,FALSE))</f>
        <v>0.92</v>
      </c>
      <c r="N235">
        <f t="shared" si="14"/>
        <v>0.92</v>
      </c>
    </row>
    <row r="236" spans="1:14" outlineLevel="2">
      <c r="A236" t="s">
        <v>1566</v>
      </c>
      <c r="B236" s="73" t="str">
        <f>VLOOKUP(A236,'ARTICLES 10052022'!$A$2:$D$1031,4,FALSE)</f>
        <v>Z</v>
      </c>
      <c r="C236" s="73" t="str">
        <f t="shared" si="12"/>
        <v/>
      </c>
      <c r="E236">
        <v>1</v>
      </c>
      <c r="F236" t="s">
        <v>1559</v>
      </c>
      <c r="G236">
        <v>0</v>
      </c>
      <c r="H236">
        <f t="shared" si="13"/>
        <v>0</v>
      </c>
      <c r="I236">
        <f>VLOOKUP(L236,'ARTICLES 10052022'!$A$1:$Q$1031,17,FALSE)</f>
        <v>0</v>
      </c>
      <c r="J236">
        <f t="shared" si="15"/>
        <v>0</v>
      </c>
      <c r="L236" t="s">
        <v>1558</v>
      </c>
      <c r="M236">
        <f>IF(I236="","",VLOOKUP(L236,'ARTICLES 10052022'!$A$1:$J$1031,10,FALSE))</f>
        <v>0</v>
      </c>
      <c r="N236">
        <f t="shared" si="14"/>
        <v>0</v>
      </c>
    </row>
    <row r="237" spans="1:14" outlineLevel="2">
      <c r="A237" t="s">
        <v>1566</v>
      </c>
      <c r="B237" s="73" t="str">
        <f>VLOOKUP(A237,'ARTICLES 10052022'!$A$2:$D$1031,4,FALSE)</f>
        <v>Z</v>
      </c>
      <c r="C237" s="73" t="str">
        <f t="shared" si="12"/>
        <v/>
      </c>
      <c r="E237">
        <v>1</v>
      </c>
      <c r="F237" t="s">
        <v>1514</v>
      </c>
      <c r="G237">
        <v>12.91</v>
      </c>
      <c r="H237">
        <f t="shared" si="13"/>
        <v>12.91</v>
      </c>
      <c r="I237">
        <f>VLOOKUP(L237,'ARTICLES 10052022'!$A$1:$Q$1031,17,FALSE)</f>
        <v>19.064219999999999</v>
      </c>
      <c r="J237">
        <f t="shared" si="15"/>
        <v>19.064219999999999</v>
      </c>
      <c r="L237" t="s">
        <v>632</v>
      </c>
      <c r="M237">
        <f>IF(I237="","",VLOOKUP(L237,'ARTICLES 10052022'!$A$1:$J$1031,10,FALSE))</f>
        <v>4.7779999999999996</v>
      </c>
      <c r="N237">
        <f t="shared" si="14"/>
        <v>4.7779999999999996</v>
      </c>
    </row>
    <row r="238" spans="1:14" outlineLevel="2">
      <c r="A238" t="s">
        <v>1566</v>
      </c>
      <c r="B238" s="73" t="str">
        <f>VLOOKUP(A238,'ARTICLES 10052022'!$A$2:$D$1031,4,FALSE)</f>
        <v>Z</v>
      </c>
      <c r="C238" s="73" t="str">
        <f t="shared" si="12"/>
        <v/>
      </c>
      <c r="E238">
        <v>1</v>
      </c>
      <c r="F238" t="s">
        <v>1511</v>
      </c>
      <c r="G238">
        <v>9.56</v>
      </c>
      <c r="H238">
        <f t="shared" si="13"/>
        <v>9.56</v>
      </c>
      <c r="I238">
        <f>VLOOKUP(L238,'ARTICLES 10052022'!$A$1:$Q$1031,17,FALSE)</f>
        <v>9.4695999999999998</v>
      </c>
      <c r="J238">
        <f t="shared" si="15"/>
        <v>9.4695999999999998</v>
      </c>
      <c r="L238" t="s">
        <v>1510</v>
      </c>
      <c r="M238">
        <f>IF(I238="","",VLOOKUP(L238,'ARTICLES 10052022'!$A$1:$J$1031,10,FALSE))</f>
        <v>7.12</v>
      </c>
      <c r="N238">
        <f t="shared" si="14"/>
        <v>7.12</v>
      </c>
    </row>
    <row r="239" spans="1:14" outlineLevel="2">
      <c r="A239" t="s">
        <v>1566</v>
      </c>
      <c r="B239" s="73" t="str">
        <f>VLOOKUP(A239,'ARTICLES 10052022'!$A$2:$D$1031,4,FALSE)</f>
        <v>Z</v>
      </c>
      <c r="C239" s="73" t="str">
        <f t="shared" si="12"/>
        <v/>
      </c>
      <c r="E239">
        <v>1</v>
      </c>
      <c r="F239" t="s">
        <v>1520</v>
      </c>
      <c r="G239">
        <v>9.64</v>
      </c>
      <c r="H239">
        <f t="shared" si="13"/>
        <v>9.64</v>
      </c>
      <c r="I239">
        <f>VLOOKUP(L239,'ARTICLES 10052022'!$A$1:$Q$1031,17,FALSE)</f>
        <v>11.619146000000001</v>
      </c>
      <c r="J239">
        <f t="shared" si="15"/>
        <v>11.619146000000001</v>
      </c>
      <c r="L239" t="s">
        <v>1519</v>
      </c>
      <c r="M239">
        <f>IF(I239="","",VLOOKUP(L239,'ARTICLES 10052022'!$A$1:$J$1031,10,FALSE))</f>
        <v>8.7362000000000002</v>
      </c>
      <c r="N239">
        <f t="shared" si="14"/>
        <v>8.7362000000000002</v>
      </c>
    </row>
    <row r="240" spans="1:14" outlineLevel="1">
      <c r="A240" s="73" t="s">
        <v>3022</v>
      </c>
      <c r="B240" s="73"/>
      <c r="C240" s="73" t="str">
        <f t="shared" si="12"/>
        <v>NSPR-1500</v>
      </c>
      <c r="J240">
        <f>SUBTOTAL(9,J223:J239)</f>
        <v>847.89144599999997</v>
      </c>
      <c r="N240">
        <f>SUBTOTAL(9,N223:N239)</f>
        <v>587.50920000000008</v>
      </c>
    </row>
    <row r="241" spans="1:14" outlineLevel="2">
      <c r="A241" t="s">
        <v>1556</v>
      </c>
      <c r="B241" s="73" t="str">
        <f>VLOOKUP(A241,'ARTICLES 10052022'!$A$2:$D$1031,4,FALSE)</f>
        <v>Z</v>
      </c>
      <c r="C241" s="73" t="str">
        <f t="shared" si="12"/>
        <v/>
      </c>
      <c r="E241">
        <v>2</v>
      </c>
      <c r="F241" t="s">
        <v>1546</v>
      </c>
      <c r="G241">
        <v>0.68</v>
      </c>
      <c r="H241">
        <f t="shared" si="13"/>
        <v>1.36</v>
      </c>
      <c r="I241">
        <f>VLOOKUP(L241,'ARTICLES 10052022'!$A$1:$Q$1031,17,FALSE)</f>
        <v>0.69000000000000006</v>
      </c>
      <c r="J241">
        <f t="shared" si="15"/>
        <v>1.3800000000000001</v>
      </c>
      <c r="L241">
        <v>101006</v>
      </c>
      <c r="M241">
        <f>IF(I241="","",VLOOKUP(L241,'ARTICLES 10052022'!$A$1:$J$1031,10,FALSE))</f>
        <v>0.23</v>
      </c>
      <c r="N241">
        <f t="shared" si="14"/>
        <v>0.46</v>
      </c>
    </row>
    <row r="242" spans="1:14" outlineLevel="2">
      <c r="A242" t="s">
        <v>1556</v>
      </c>
      <c r="B242" s="73" t="str">
        <f>VLOOKUP(A242,'ARTICLES 10052022'!$A$2:$D$1031,4,FALSE)</f>
        <v>Z</v>
      </c>
      <c r="C242" s="73" t="str">
        <f t="shared" si="12"/>
        <v/>
      </c>
      <c r="E242">
        <v>1</v>
      </c>
      <c r="F242" t="s">
        <v>1544</v>
      </c>
      <c r="G242">
        <v>2.2400000000000002</v>
      </c>
      <c r="H242">
        <f t="shared" si="13"/>
        <v>2.2400000000000002</v>
      </c>
      <c r="I242">
        <f>VLOOKUP(L242,'ARTICLES 10052022'!$A$1:$Q$1031,17,FALSE)</f>
        <v>2.25</v>
      </c>
      <c r="J242">
        <f t="shared" si="15"/>
        <v>2.25</v>
      </c>
      <c r="L242">
        <v>101007</v>
      </c>
      <c r="M242">
        <f>IF(I242="","",VLOOKUP(L242,'ARTICLES 10052022'!$A$1:$J$1031,10,FALSE))</f>
        <v>1.5</v>
      </c>
      <c r="N242">
        <f t="shared" si="14"/>
        <v>1.5</v>
      </c>
    </row>
    <row r="243" spans="1:14" outlineLevel="2">
      <c r="A243" t="s">
        <v>1556</v>
      </c>
      <c r="B243" s="73" t="str">
        <f>VLOOKUP(A243,'ARTICLES 10052022'!$A$2:$D$1031,4,FALSE)</f>
        <v>Z</v>
      </c>
      <c r="C243" s="73" t="str">
        <f t="shared" si="12"/>
        <v/>
      </c>
      <c r="E243">
        <v>1</v>
      </c>
      <c r="F243" t="s">
        <v>1673</v>
      </c>
      <c r="G243">
        <v>39.22</v>
      </c>
      <c r="H243">
        <f t="shared" si="13"/>
        <v>39.22</v>
      </c>
      <c r="I243">
        <f>VLOOKUP(L243,'ARTICLES 10052022'!$A$1:$Q$1031,17,FALSE)</f>
        <v>44.414400000000001</v>
      </c>
      <c r="J243">
        <f t="shared" si="15"/>
        <v>44.414400000000001</v>
      </c>
      <c r="L243">
        <v>1510064</v>
      </c>
      <c r="M243">
        <f>IF(I243="","",VLOOKUP(L243,'ARTICLES 10052022'!$A$1:$J$1031,10,FALSE))</f>
        <v>27.759</v>
      </c>
      <c r="N243">
        <f t="shared" si="14"/>
        <v>27.759</v>
      </c>
    </row>
    <row r="244" spans="1:14" outlineLevel="2">
      <c r="A244" t="s">
        <v>1556</v>
      </c>
      <c r="B244" s="73" t="str">
        <f>VLOOKUP(A244,'ARTICLES 10052022'!$A$2:$D$1031,4,FALSE)</f>
        <v>Z</v>
      </c>
      <c r="C244" s="73" t="str">
        <f t="shared" si="12"/>
        <v/>
      </c>
      <c r="E244">
        <v>1.1000000000000001</v>
      </c>
      <c r="F244" t="s">
        <v>1534</v>
      </c>
      <c r="G244">
        <v>7.41</v>
      </c>
      <c r="H244">
        <f t="shared" si="13"/>
        <v>8.1510000000000016</v>
      </c>
      <c r="I244">
        <f>VLOOKUP(L244,'ARTICLES 10052022'!$A$1:$Q$1031,17,FALSE)</f>
        <v>7.9667000000000003</v>
      </c>
      <c r="J244">
        <f t="shared" si="15"/>
        <v>8.7633700000000019</v>
      </c>
      <c r="L244" t="s">
        <v>1533</v>
      </c>
      <c r="M244">
        <f>IF(I244="","",VLOOKUP(L244,'ARTICLES 10052022'!$A$1:$J$1031,10,FALSE))</f>
        <v>5.99</v>
      </c>
      <c r="N244">
        <f t="shared" si="14"/>
        <v>6.5890000000000004</v>
      </c>
    </row>
    <row r="245" spans="1:14" outlineLevel="2">
      <c r="A245" t="s">
        <v>1556</v>
      </c>
      <c r="B245" s="73" t="str">
        <f>VLOOKUP(A245,'ARTICLES 10052022'!$A$2:$D$1031,4,FALSE)</f>
        <v>Z</v>
      </c>
      <c r="C245" s="73" t="str">
        <f t="shared" si="12"/>
        <v/>
      </c>
      <c r="E245">
        <v>1.2</v>
      </c>
      <c r="F245" t="s">
        <v>1538</v>
      </c>
      <c r="G245">
        <v>4.3499999999999996</v>
      </c>
      <c r="H245">
        <f t="shared" si="13"/>
        <v>5.22</v>
      </c>
      <c r="I245">
        <f>VLOOKUP(L245,'ARTICLES 10052022'!$A$1:$Q$1031,17,FALSE)</f>
        <v>4.3499999999999996</v>
      </c>
      <c r="J245">
        <f t="shared" si="15"/>
        <v>5.22</v>
      </c>
      <c r="L245" t="s">
        <v>1537</v>
      </c>
      <c r="M245">
        <f>IF(I245="","",VLOOKUP(L245,'ARTICLES 10052022'!$A$1:$J$1031,10,FALSE))</f>
        <v>2.9</v>
      </c>
      <c r="N245">
        <f t="shared" si="14"/>
        <v>3.48</v>
      </c>
    </row>
    <row r="246" spans="1:14" outlineLevel="2">
      <c r="A246" t="s">
        <v>1556</v>
      </c>
      <c r="B246" s="73" t="str">
        <f>VLOOKUP(A246,'ARTICLES 10052022'!$A$2:$D$1031,4,FALSE)</f>
        <v>Z</v>
      </c>
      <c r="C246" s="73" t="str">
        <f t="shared" si="12"/>
        <v/>
      </c>
      <c r="E246">
        <v>2</v>
      </c>
      <c r="F246" t="s">
        <v>1512</v>
      </c>
      <c r="G246">
        <v>0.96</v>
      </c>
      <c r="H246">
        <f t="shared" si="13"/>
        <v>1.92</v>
      </c>
      <c r="I246">
        <f>VLOOKUP(L246,'ARTICLES 10052022'!$A$1:$Q$1031,17,FALSE)</f>
        <v>1.1251800000000001</v>
      </c>
      <c r="J246">
        <f t="shared" si="15"/>
        <v>2.2503600000000001</v>
      </c>
      <c r="L246" t="s">
        <v>592</v>
      </c>
      <c r="M246">
        <f>IF(I246="","",VLOOKUP(L246,'ARTICLES 10052022'!$A$1:$J$1031,10,FALSE))</f>
        <v>0.84599999999999997</v>
      </c>
      <c r="N246">
        <f t="shared" si="14"/>
        <v>1.6919999999999999</v>
      </c>
    </row>
    <row r="247" spans="1:14" outlineLevel="2">
      <c r="A247" t="s">
        <v>1556</v>
      </c>
      <c r="B247" s="73" t="str">
        <f>VLOOKUP(A247,'ARTICLES 10052022'!$A$2:$D$1031,4,FALSE)</f>
        <v>Z</v>
      </c>
      <c r="C247" s="73" t="str">
        <f t="shared" si="12"/>
        <v/>
      </c>
      <c r="E247">
        <v>2</v>
      </c>
      <c r="F247" t="s">
        <v>1528</v>
      </c>
      <c r="G247">
        <v>0.77</v>
      </c>
      <c r="H247">
        <f t="shared" si="13"/>
        <v>1.54</v>
      </c>
      <c r="I247">
        <f>VLOOKUP(L247,'ARTICLES 10052022'!$A$1:$Q$1031,17,FALSE)</f>
        <v>0.89642000000000011</v>
      </c>
      <c r="J247">
        <f t="shared" si="15"/>
        <v>1.7928400000000002</v>
      </c>
      <c r="L247" t="s">
        <v>1527</v>
      </c>
      <c r="M247">
        <f>IF(I247="","",VLOOKUP(L247,'ARTICLES 10052022'!$A$1:$J$1031,10,FALSE))</f>
        <v>0.67400000000000004</v>
      </c>
      <c r="N247">
        <f t="shared" si="14"/>
        <v>1.3480000000000001</v>
      </c>
    </row>
    <row r="248" spans="1:14" outlineLevel="2">
      <c r="A248" t="s">
        <v>1556</v>
      </c>
      <c r="B248" s="73" t="str">
        <f>VLOOKUP(A248,'ARTICLES 10052022'!$A$2:$D$1031,4,FALSE)</f>
        <v>Z</v>
      </c>
      <c r="C248" s="73" t="str">
        <f t="shared" si="12"/>
        <v/>
      </c>
      <c r="E248">
        <v>1</v>
      </c>
      <c r="F248" t="s">
        <v>1531</v>
      </c>
      <c r="G248">
        <v>1.18</v>
      </c>
      <c r="H248">
        <f t="shared" si="13"/>
        <v>1.18</v>
      </c>
      <c r="I248">
        <f>VLOOKUP(L248,'ARTICLES 10052022'!$A$1:$Q$1031,17,FALSE)</f>
        <v>1.51088</v>
      </c>
      <c r="J248">
        <f t="shared" si="15"/>
        <v>1.51088</v>
      </c>
      <c r="L248" t="s">
        <v>1530</v>
      </c>
      <c r="M248">
        <f>IF(I248="","",VLOOKUP(L248,'ARTICLES 10052022'!$A$1:$J$1031,10,FALSE))</f>
        <v>1.1359999999999999</v>
      </c>
      <c r="N248">
        <f t="shared" si="14"/>
        <v>1.1359999999999999</v>
      </c>
    </row>
    <row r="249" spans="1:14" outlineLevel="2">
      <c r="A249" t="s">
        <v>1556</v>
      </c>
      <c r="B249" s="73" t="str">
        <f>VLOOKUP(A249,'ARTICLES 10052022'!$A$2:$D$1031,4,FALSE)</f>
        <v>Z</v>
      </c>
      <c r="C249" s="73" t="str">
        <f t="shared" si="12"/>
        <v/>
      </c>
      <c r="E249">
        <v>1</v>
      </c>
      <c r="F249" t="s">
        <v>437</v>
      </c>
      <c r="G249">
        <v>141.36000000000001</v>
      </c>
      <c r="H249">
        <f t="shared" si="13"/>
        <v>141.36000000000001</v>
      </c>
      <c r="I249">
        <f>VLOOKUP(L249,'ARTICLES 10052022'!$A$1:$Q$1031,17,FALSE)</f>
        <v>133.5</v>
      </c>
      <c r="J249">
        <f t="shared" si="15"/>
        <v>133.5</v>
      </c>
      <c r="L249" t="s">
        <v>436</v>
      </c>
      <c r="M249">
        <f>IF(I249="","",VLOOKUP(L249,'ARTICLES 10052022'!$A$1:$J$1031,10,FALSE))</f>
        <v>89</v>
      </c>
      <c r="N249">
        <f t="shared" si="14"/>
        <v>89</v>
      </c>
    </row>
    <row r="250" spans="1:14" outlineLevel="2">
      <c r="A250" t="s">
        <v>1556</v>
      </c>
      <c r="B250" s="73" t="str">
        <f>VLOOKUP(A250,'ARTICLES 10052022'!$A$2:$D$1031,4,FALSE)</f>
        <v>Z</v>
      </c>
      <c r="C250" s="73" t="str">
        <f t="shared" si="12"/>
        <v/>
      </c>
      <c r="E250">
        <v>2</v>
      </c>
      <c r="F250" t="s">
        <v>441</v>
      </c>
      <c r="G250">
        <v>11.25</v>
      </c>
      <c r="H250">
        <f t="shared" si="13"/>
        <v>22.5</v>
      </c>
      <c r="I250">
        <f>VLOOKUP(L250,'ARTICLES 10052022'!$A$1:$Q$1031,17,FALSE)</f>
        <v>11.47</v>
      </c>
      <c r="J250">
        <f t="shared" si="15"/>
        <v>22.94</v>
      </c>
      <c r="L250" t="s">
        <v>440</v>
      </c>
      <c r="M250">
        <f>IF(I250="","",VLOOKUP(L250,'ARTICLES 10052022'!$A$1:$J$1031,10,FALSE))</f>
        <v>7.4</v>
      </c>
      <c r="N250">
        <f t="shared" si="14"/>
        <v>14.8</v>
      </c>
    </row>
    <row r="251" spans="1:14" outlineLevel="2">
      <c r="A251" t="s">
        <v>1556</v>
      </c>
      <c r="B251" s="73" t="str">
        <f>VLOOKUP(A251,'ARTICLES 10052022'!$A$2:$D$1031,4,FALSE)</f>
        <v>Z</v>
      </c>
      <c r="C251" s="73" t="str">
        <f t="shared" si="12"/>
        <v/>
      </c>
      <c r="E251">
        <v>1</v>
      </c>
      <c r="F251" t="s">
        <v>1489</v>
      </c>
      <c r="G251">
        <v>232.7</v>
      </c>
      <c r="H251">
        <f t="shared" si="13"/>
        <v>232.7</v>
      </c>
      <c r="I251">
        <f>VLOOKUP(L251,'ARTICLES 10052022'!$A$1:$Q$1031,17,FALSE)</f>
        <v>229.26</v>
      </c>
      <c r="J251">
        <f t="shared" si="15"/>
        <v>229.26</v>
      </c>
      <c r="L251" t="s">
        <v>1488</v>
      </c>
      <c r="M251">
        <f>IF(I251="","",VLOOKUP(L251,'ARTICLES 10052022'!$A$1:$J$1031,10,FALSE))</f>
        <v>152.84</v>
      </c>
      <c r="N251">
        <f t="shared" si="14"/>
        <v>152.84</v>
      </c>
    </row>
    <row r="252" spans="1:14" outlineLevel="2">
      <c r="A252" t="s">
        <v>1556</v>
      </c>
      <c r="B252" s="73" t="str">
        <f>VLOOKUP(A252,'ARTICLES 10052022'!$A$2:$D$1031,4,FALSE)</f>
        <v>Z</v>
      </c>
      <c r="C252" s="73" t="str">
        <f t="shared" si="12"/>
        <v/>
      </c>
      <c r="E252">
        <v>1</v>
      </c>
      <c r="F252" t="s">
        <v>1372</v>
      </c>
      <c r="G252">
        <v>315.06</v>
      </c>
      <c r="H252">
        <f t="shared" si="13"/>
        <v>315.06</v>
      </c>
      <c r="I252">
        <f>VLOOKUP(L252,'ARTICLES 10052022'!$A$1:$Q$1031,17,FALSE)</f>
        <v>360.43</v>
      </c>
      <c r="J252">
        <f t="shared" si="15"/>
        <v>360.43</v>
      </c>
      <c r="L252" t="s">
        <v>446</v>
      </c>
      <c r="M252">
        <f>IF(I252="","",VLOOKUP(L252,'ARTICLES 10052022'!$A$1:$J$1031,10,FALSE))</f>
        <v>271</v>
      </c>
      <c r="N252">
        <f t="shared" si="14"/>
        <v>271</v>
      </c>
    </row>
    <row r="253" spans="1:14" outlineLevel="2">
      <c r="A253" t="s">
        <v>1556</v>
      </c>
      <c r="B253" s="73" t="str">
        <f>VLOOKUP(A253,'ARTICLES 10052022'!$A$2:$D$1031,4,FALSE)</f>
        <v>Z</v>
      </c>
      <c r="C253" s="73" t="str">
        <f t="shared" si="12"/>
        <v/>
      </c>
      <c r="E253">
        <v>1</v>
      </c>
      <c r="F253" t="s">
        <v>993</v>
      </c>
      <c r="G253">
        <v>4.87</v>
      </c>
      <c r="H253">
        <f t="shared" si="13"/>
        <v>4.87</v>
      </c>
      <c r="I253">
        <f>VLOOKUP(L253,'ARTICLES 10052022'!$A$1:$Q$1031,17,FALSE)</f>
        <v>1.41</v>
      </c>
      <c r="J253">
        <f t="shared" si="15"/>
        <v>1.41</v>
      </c>
      <c r="L253" t="s">
        <v>472</v>
      </c>
      <c r="M253">
        <f>IF(I253="","",VLOOKUP(L253,'ARTICLES 10052022'!$A$1:$J$1031,10,FALSE))</f>
        <v>0.94</v>
      </c>
      <c r="N253">
        <f t="shared" si="14"/>
        <v>0.94</v>
      </c>
    </row>
    <row r="254" spans="1:14" outlineLevel="2">
      <c r="A254" t="s">
        <v>1556</v>
      </c>
      <c r="B254" s="73" t="str">
        <f>VLOOKUP(A254,'ARTICLES 10052022'!$A$2:$D$1031,4,FALSE)</f>
        <v>Z</v>
      </c>
      <c r="C254" s="73" t="str">
        <f t="shared" si="12"/>
        <v/>
      </c>
      <c r="E254">
        <v>1</v>
      </c>
      <c r="F254" t="s">
        <v>2940</v>
      </c>
      <c r="G254">
        <v>4.9400000000000004</v>
      </c>
      <c r="H254">
        <f t="shared" si="13"/>
        <v>4.9400000000000004</v>
      </c>
      <c r="I254">
        <f>VLOOKUP(L254,'ARTICLES 10052022'!$A$1:$Q$1031,17,FALSE)</f>
        <v>1.3800000000000001</v>
      </c>
      <c r="J254">
        <f t="shared" si="15"/>
        <v>1.3800000000000001</v>
      </c>
      <c r="L254" t="s">
        <v>474</v>
      </c>
      <c r="M254">
        <f>IF(I254="","",VLOOKUP(L254,'ARTICLES 10052022'!$A$1:$J$1031,10,FALSE))</f>
        <v>0.92</v>
      </c>
      <c r="N254">
        <f t="shared" si="14"/>
        <v>0.92</v>
      </c>
    </row>
    <row r="255" spans="1:14" outlineLevel="1">
      <c r="A255" s="73" t="s">
        <v>3023</v>
      </c>
      <c r="B255" s="73"/>
      <c r="C255" s="73" t="str">
        <f t="shared" si="12"/>
        <v>NSPR-1500-PA</v>
      </c>
      <c r="J255">
        <f>SUBTOTAL(9,J241:J254)</f>
        <v>816.50184999999988</v>
      </c>
      <c r="N255">
        <f>SUBTOTAL(9,N241:N254)</f>
        <v>573.46400000000006</v>
      </c>
    </row>
    <row r="256" spans="1:14" outlineLevel="2">
      <c r="A256" t="s">
        <v>3321</v>
      </c>
      <c r="B256" s="73" t="str">
        <f>VLOOKUP(A256,'ARTICLES 10052022'!$A$2:$D$1031,4,FALSE)</f>
        <v>INFO1</v>
      </c>
      <c r="C256" s="73" t="str">
        <f t="shared" si="12"/>
        <v/>
      </c>
      <c r="E256">
        <v>1</v>
      </c>
      <c r="F256" t="s">
        <v>1502</v>
      </c>
      <c r="G256">
        <v>83.19</v>
      </c>
      <c r="H256">
        <f t="shared" si="13"/>
        <v>83.19</v>
      </c>
      <c r="I256">
        <f>VLOOKUP(L256,'ARTICLES 10052022'!$A$1:$Q$1031,17,FALSE)</f>
        <v>94.43</v>
      </c>
      <c r="J256">
        <f t="shared" si="15"/>
        <v>94.43</v>
      </c>
      <c r="L256" t="s">
        <v>1501</v>
      </c>
      <c r="M256">
        <f>IF(I256="","",VLOOKUP(L256,'ARTICLES 10052022'!$A$1:$J$1031,10,FALSE))</f>
        <v>71</v>
      </c>
      <c r="N256">
        <f t="shared" si="14"/>
        <v>71</v>
      </c>
    </row>
    <row r="257" spans="1:14" outlineLevel="1">
      <c r="A257" s="73" t="s">
        <v>3348</v>
      </c>
      <c r="B257" s="73"/>
      <c r="C257" s="73" t="str">
        <f t="shared" si="12"/>
        <v>*</v>
      </c>
      <c r="J257">
        <f>SUBTOTAL(9,J256:J256)</f>
        <v>94.43</v>
      </c>
      <c r="N257">
        <f>SUBTOTAL(9,N256:N256)</f>
        <v>71</v>
      </c>
    </row>
    <row r="258" spans="1:14" outlineLevel="2">
      <c r="A258" t="s">
        <v>1556</v>
      </c>
      <c r="B258" s="73" t="str">
        <f>VLOOKUP(A258,'ARTICLES 10052022'!$A$2:$D$1031,4,FALSE)</f>
        <v>Z</v>
      </c>
      <c r="C258" s="73" t="str">
        <f t="shared" ref="C258:C321" si="16">IF(G258="",MID(A258,7,100),"")</f>
        <v/>
      </c>
      <c r="E258">
        <v>1</v>
      </c>
      <c r="F258" t="s">
        <v>1559</v>
      </c>
      <c r="G258">
        <v>0</v>
      </c>
      <c r="H258">
        <f t="shared" si="13"/>
        <v>0</v>
      </c>
      <c r="I258">
        <f>VLOOKUP(L258,'ARTICLES 10052022'!$A$1:$Q$1031,17,FALSE)</f>
        <v>0</v>
      </c>
      <c r="J258">
        <f t="shared" si="15"/>
        <v>0</v>
      </c>
      <c r="L258" t="s">
        <v>1558</v>
      </c>
      <c r="M258">
        <f>IF(I258="","",VLOOKUP(L258,'ARTICLES 10052022'!$A$1:$J$1031,10,FALSE))</f>
        <v>0</v>
      </c>
      <c r="N258">
        <f t="shared" si="14"/>
        <v>0</v>
      </c>
    </row>
    <row r="259" spans="1:14" outlineLevel="2">
      <c r="A259" t="s">
        <v>1556</v>
      </c>
      <c r="B259" s="73" t="str">
        <f>VLOOKUP(A259,'ARTICLES 10052022'!$A$2:$D$1031,4,FALSE)</f>
        <v>Z</v>
      </c>
      <c r="C259" s="73" t="str">
        <f t="shared" si="16"/>
        <v/>
      </c>
      <c r="E259">
        <v>1</v>
      </c>
      <c r="F259" t="s">
        <v>1543</v>
      </c>
      <c r="G259">
        <v>21.71</v>
      </c>
      <c r="H259">
        <f t="shared" si="13"/>
        <v>21.71</v>
      </c>
      <c r="I259">
        <f>VLOOKUP(L259,'ARTICLES 10052022'!$A$1:$Q$1031,17,FALSE)</f>
        <v>26.594999999999999</v>
      </c>
      <c r="J259">
        <f t="shared" si="15"/>
        <v>26.594999999999999</v>
      </c>
      <c r="L259" t="s">
        <v>1542</v>
      </c>
      <c r="M259">
        <f>IF(I259="","",VLOOKUP(L259,'ARTICLES 10052022'!$A$1:$J$1031,10,FALSE))</f>
        <v>17.73</v>
      </c>
      <c r="N259">
        <f t="shared" si="14"/>
        <v>17.73</v>
      </c>
    </row>
    <row r="260" spans="1:14" outlineLevel="2">
      <c r="A260" t="s">
        <v>1556</v>
      </c>
      <c r="B260" s="73" t="str">
        <f>VLOOKUP(A260,'ARTICLES 10052022'!$A$2:$D$1031,4,FALSE)</f>
        <v>Z</v>
      </c>
      <c r="C260" s="73" t="str">
        <f t="shared" si="16"/>
        <v/>
      </c>
      <c r="E260">
        <v>1</v>
      </c>
      <c r="F260" t="s">
        <v>1540</v>
      </c>
      <c r="G260">
        <v>18.489999999999998</v>
      </c>
      <c r="H260">
        <f t="shared" si="13"/>
        <v>18.489999999999998</v>
      </c>
      <c r="I260">
        <f>VLOOKUP(L260,'ARTICLES 10052022'!$A$1:$Q$1031,17,FALSE)</f>
        <v>19.575000000000003</v>
      </c>
      <c r="J260">
        <f t="shared" si="15"/>
        <v>19.575000000000003</v>
      </c>
      <c r="L260" t="s">
        <v>1539</v>
      </c>
      <c r="M260">
        <f>IF(I260="","",VLOOKUP(L260,'ARTICLES 10052022'!$A$1:$J$1031,10,FALSE))</f>
        <v>13.05</v>
      </c>
      <c r="N260">
        <f t="shared" si="14"/>
        <v>13.05</v>
      </c>
    </row>
    <row r="261" spans="1:14" outlineLevel="2">
      <c r="A261" t="s">
        <v>1556</v>
      </c>
      <c r="B261" s="73" t="str">
        <f>VLOOKUP(A261,'ARTICLES 10052022'!$A$2:$D$1031,4,FALSE)</f>
        <v>Z</v>
      </c>
      <c r="C261" s="73" t="str">
        <f t="shared" si="16"/>
        <v/>
      </c>
      <c r="E261">
        <v>1</v>
      </c>
      <c r="F261" t="s">
        <v>1514</v>
      </c>
      <c r="G261">
        <v>12.91</v>
      </c>
      <c r="H261">
        <f t="shared" ref="H261:H324" si="17">IF(C261="",G261*E261,"")</f>
        <v>12.91</v>
      </c>
      <c r="I261">
        <f>VLOOKUP(L261,'ARTICLES 10052022'!$A$1:$Q$1031,17,FALSE)</f>
        <v>19.064219999999999</v>
      </c>
      <c r="J261">
        <f t="shared" si="15"/>
        <v>19.064219999999999</v>
      </c>
      <c r="L261" t="s">
        <v>632</v>
      </c>
      <c r="M261">
        <f>IF(I261="","",VLOOKUP(L261,'ARTICLES 10052022'!$A$1:$J$1031,10,FALSE))</f>
        <v>4.7779999999999996</v>
      </c>
      <c r="N261">
        <f t="shared" si="14"/>
        <v>4.7779999999999996</v>
      </c>
    </row>
    <row r="262" spans="1:14" outlineLevel="2">
      <c r="A262" t="s">
        <v>1556</v>
      </c>
      <c r="B262" s="73" t="str">
        <f>VLOOKUP(A262,'ARTICLES 10052022'!$A$2:$D$1031,4,FALSE)</f>
        <v>Z</v>
      </c>
      <c r="C262" s="73" t="str">
        <f t="shared" si="16"/>
        <v/>
      </c>
      <c r="E262">
        <v>1</v>
      </c>
      <c r="F262" t="s">
        <v>1511</v>
      </c>
      <c r="G262">
        <v>9.56</v>
      </c>
      <c r="H262">
        <f t="shared" si="17"/>
        <v>9.56</v>
      </c>
      <c r="I262">
        <f>VLOOKUP(L262,'ARTICLES 10052022'!$A$1:$Q$1031,17,FALSE)</f>
        <v>9.4695999999999998</v>
      </c>
      <c r="J262">
        <f t="shared" si="15"/>
        <v>9.4695999999999998</v>
      </c>
      <c r="L262" t="s">
        <v>1510</v>
      </c>
      <c r="M262">
        <f>IF(I262="","",VLOOKUP(L262,'ARTICLES 10052022'!$A$1:$J$1031,10,FALSE))</f>
        <v>7.12</v>
      </c>
      <c r="N262">
        <f t="shared" si="14"/>
        <v>7.12</v>
      </c>
    </row>
    <row r="263" spans="1:14" outlineLevel="2">
      <c r="A263" t="s">
        <v>1556</v>
      </c>
      <c r="B263" s="73" t="str">
        <f>VLOOKUP(A263,'ARTICLES 10052022'!$A$2:$D$1031,4,FALSE)</f>
        <v>Z</v>
      </c>
      <c r="C263" s="73" t="str">
        <f t="shared" si="16"/>
        <v/>
      </c>
      <c r="E263">
        <v>1</v>
      </c>
      <c r="F263" t="s">
        <v>1520</v>
      </c>
      <c r="G263">
        <v>9.64</v>
      </c>
      <c r="H263">
        <f t="shared" si="17"/>
        <v>9.64</v>
      </c>
      <c r="I263">
        <f>VLOOKUP(L263,'ARTICLES 10052022'!$A$1:$Q$1031,17,FALSE)</f>
        <v>11.619146000000001</v>
      </c>
      <c r="J263">
        <f t="shared" si="15"/>
        <v>11.619146000000001</v>
      </c>
      <c r="L263" t="s">
        <v>1519</v>
      </c>
      <c r="M263">
        <f>IF(I263="","",VLOOKUP(L263,'ARTICLES 10052022'!$A$1:$J$1031,10,FALSE))</f>
        <v>8.7362000000000002</v>
      </c>
      <c r="N263">
        <f t="shared" si="14"/>
        <v>8.7362000000000002</v>
      </c>
    </row>
    <row r="264" spans="1:14" outlineLevel="1">
      <c r="A264" s="73" t="s">
        <v>3023</v>
      </c>
      <c r="B264" s="73"/>
      <c r="C264" s="73" t="str">
        <f t="shared" si="16"/>
        <v>NSPR-1500-PA</v>
      </c>
      <c r="J264">
        <f>SUBTOTAL(9,J258:J263)</f>
        <v>86.322965999999994</v>
      </c>
      <c r="N264">
        <f>SUBTOTAL(9,N258:N263)</f>
        <v>51.414199999999994</v>
      </c>
    </row>
    <row r="265" spans="1:14" outlineLevel="2">
      <c r="A265" t="s">
        <v>1564</v>
      </c>
      <c r="B265" s="73" t="str">
        <f>VLOOKUP(A265,'ARTICLES 10052022'!$A$2:$D$1031,4,FALSE)</f>
        <v>Z</v>
      </c>
      <c r="C265" s="73" t="str">
        <f t="shared" si="16"/>
        <v/>
      </c>
      <c r="E265">
        <v>2</v>
      </c>
      <c r="F265" t="s">
        <v>1546</v>
      </c>
      <c r="G265">
        <v>0.68</v>
      </c>
      <c r="H265">
        <f t="shared" si="17"/>
        <v>1.36</v>
      </c>
      <c r="I265">
        <f>VLOOKUP(L265,'ARTICLES 10052022'!$A$1:$Q$1031,17,FALSE)</f>
        <v>0.69000000000000006</v>
      </c>
      <c r="J265">
        <f t="shared" si="15"/>
        <v>1.3800000000000001</v>
      </c>
      <c r="L265">
        <v>101006</v>
      </c>
      <c r="M265">
        <f>IF(I265="","",VLOOKUP(L265,'ARTICLES 10052022'!$A$1:$J$1031,10,FALSE))</f>
        <v>0.23</v>
      </c>
      <c r="N265">
        <f t="shared" ref="N265:N327" si="18">IF(I265="","",E265*M265)</f>
        <v>0.46</v>
      </c>
    </row>
    <row r="266" spans="1:14" outlineLevel="2">
      <c r="A266" t="s">
        <v>1564</v>
      </c>
      <c r="B266" s="73" t="str">
        <f>VLOOKUP(A266,'ARTICLES 10052022'!$A$2:$D$1031,4,FALSE)</f>
        <v>Z</v>
      </c>
      <c r="C266" s="73" t="str">
        <f t="shared" si="16"/>
        <v/>
      </c>
      <c r="E266">
        <v>1</v>
      </c>
      <c r="F266" t="s">
        <v>1544</v>
      </c>
      <c r="G266">
        <v>2.2400000000000002</v>
      </c>
      <c r="H266">
        <f t="shared" si="17"/>
        <v>2.2400000000000002</v>
      </c>
      <c r="I266">
        <f>VLOOKUP(L266,'ARTICLES 10052022'!$A$1:$Q$1031,17,FALSE)</f>
        <v>2.25</v>
      </c>
      <c r="J266">
        <f t="shared" si="15"/>
        <v>2.25</v>
      </c>
      <c r="L266">
        <v>101007</v>
      </c>
      <c r="M266">
        <f>IF(I266="","",VLOOKUP(L266,'ARTICLES 10052022'!$A$1:$J$1031,10,FALSE))</f>
        <v>1.5</v>
      </c>
      <c r="N266">
        <f t="shared" si="18"/>
        <v>1.5</v>
      </c>
    </row>
    <row r="267" spans="1:14" outlineLevel="2">
      <c r="A267" t="s">
        <v>1564</v>
      </c>
      <c r="B267" s="73" t="str">
        <f>VLOOKUP(A267,'ARTICLES 10052022'!$A$2:$D$1031,4,FALSE)</f>
        <v>Z</v>
      </c>
      <c r="C267" s="73" t="str">
        <f t="shared" si="16"/>
        <v/>
      </c>
      <c r="E267">
        <v>1</v>
      </c>
      <c r="F267" t="s">
        <v>1673</v>
      </c>
      <c r="G267">
        <v>39.22</v>
      </c>
      <c r="H267">
        <f t="shared" si="17"/>
        <v>39.22</v>
      </c>
      <c r="I267">
        <f>VLOOKUP(L267,'ARTICLES 10052022'!$A$1:$Q$1031,17,FALSE)</f>
        <v>44.414400000000001</v>
      </c>
      <c r="J267">
        <f t="shared" si="15"/>
        <v>44.414400000000001</v>
      </c>
      <c r="L267">
        <v>1510064</v>
      </c>
      <c r="M267">
        <f>IF(I267="","",VLOOKUP(L267,'ARTICLES 10052022'!$A$1:$J$1031,10,FALSE))</f>
        <v>27.759</v>
      </c>
      <c r="N267">
        <f t="shared" si="18"/>
        <v>27.759</v>
      </c>
    </row>
    <row r="268" spans="1:14" outlineLevel="2">
      <c r="A268" t="s">
        <v>1564</v>
      </c>
      <c r="B268" s="73" t="str">
        <f>VLOOKUP(A268,'ARTICLES 10052022'!$A$2:$D$1031,4,FALSE)</f>
        <v>Z</v>
      </c>
      <c r="C268" s="73" t="str">
        <f t="shared" si="16"/>
        <v/>
      </c>
      <c r="E268">
        <v>0.7</v>
      </c>
      <c r="F268" t="s">
        <v>1538</v>
      </c>
      <c r="G268">
        <v>4.3499999999999996</v>
      </c>
      <c r="H268">
        <f t="shared" si="17"/>
        <v>3.0449999999999995</v>
      </c>
      <c r="I268">
        <f>VLOOKUP(L268,'ARTICLES 10052022'!$A$1:$Q$1031,17,FALSE)</f>
        <v>4.3499999999999996</v>
      </c>
      <c r="J268">
        <f t="shared" si="15"/>
        <v>3.0449999999999995</v>
      </c>
      <c r="L268" t="s">
        <v>1537</v>
      </c>
      <c r="M268">
        <f>IF(I268="","",VLOOKUP(L268,'ARTICLES 10052022'!$A$1:$J$1031,10,FALSE))</f>
        <v>2.9</v>
      </c>
      <c r="N268">
        <f t="shared" si="18"/>
        <v>2.0299999999999998</v>
      </c>
    </row>
    <row r="269" spans="1:14" outlineLevel="2">
      <c r="A269" t="s">
        <v>1564</v>
      </c>
      <c r="B269" s="73" t="str">
        <f>VLOOKUP(A269,'ARTICLES 10052022'!$A$2:$D$1031,4,FALSE)</f>
        <v>Z</v>
      </c>
      <c r="C269" s="73" t="str">
        <f t="shared" si="16"/>
        <v/>
      </c>
      <c r="E269">
        <v>2</v>
      </c>
      <c r="F269" t="s">
        <v>1512</v>
      </c>
      <c r="G269">
        <v>0.96</v>
      </c>
      <c r="H269">
        <f t="shared" si="17"/>
        <v>1.92</v>
      </c>
      <c r="I269">
        <f>VLOOKUP(L269,'ARTICLES 10052022'!$A$1:$Q$1031,17,FALSE)</f>
        <v>1.1251800000000001</v>
      </c>
      <c r="J269">
        <f t="shared" si="15"/>
        <v>2.2503600000000001</v>
      </c>
      <c r="L269" t="s">
        <v>592</v>
      </c>
      <c r="M269">
        <f>IF(I269="","",VLOOKUP(L269,'ARTICLES 10052022'!$A$1:$J$1031,10,FALSE))</f>
        <v>0.84599999999999997</v>
      </c>
      <c r="N269">
        <f t="shared" si="18"/>
        <v>1.6919999999999999</v>
      </c>
    </row>
    <row r="270" spans="1:14" outlineLevel="2">
      <c r="A270" t="s">
        <v>1564</v>
      </c>
      <c r="B270" s="73" t="str">
        <f>VLOOKUP(A270,'ARTICLES 10052022'!$A$2:$D$1031,4,FALSE)</f>
        <v>Z</v>
      </c>
      <c r="C270" s="73" t="str">
        <f t="shared" si="16"/>
        <v/>
      </c>
      <c r="E270">
        <v>2</v>
      </c>
      <c r="F270" t="s">
        <v>1528</v>
      </c>
      <c r="G270">
        <v>0.77</v>
      </c>
      <c r="H270">
        <f t="shared" si="17"/>
        <v>1.54</v>
      </c>
      <c r="I270">
        <f>VLOOKUP(L270,'ARTICLES 10052022'!$A$1:$Q$1031,17,FALSE)</f>
        <v>0.89642000000000011</v>
      </c>
      <c r="J270">
        <f t="shared" si="15"/>
        <v>1.7928400000000002</v>
      </c>
      <c r="L270" t="s">
        <v>1527</v>
      </c>
      <c r="M270">
        <f>IF(I270="","",VLOOKUP(L270,'ARTICLES 10052022'!$A$1:$J$1031,10,FALSE))</f>
        <v>0.67400000000000004</v>
      </c>
      <c r="N270">
        <f t="shared" si="18"/>
        <v>1.3480000000000001</v>
      </c>
    </row>
    <row r="271" spans="1:14" outlineLevel="2">
      <c r="A271" t="s">
        <v>1564</v>
      </c>
      <c r="B271" s="73" t="str">
        <f>VLOOKUP(A271,'ARTICLES 10052022'!$A$2:$D$1031,4,FALSE)</f>
        <v>Z</v>
      </c>
      <c r="C271" s="73" t="str">
        <f t="shared" si="16"/>
        <v/>
      </c>
      <c r="E271">
        <v>1</v>
      </c>
      <c r="F271" t="s">
        <v>1531</v>
      </c>
      <c r="G271">
        <v>1.18</v>
      </c>
      <c r="H271">
        <f t="shared" si="17"/>
        <v>1.18</v>
      </c>
      <c r="I271">
        <f>VLOOKUP(L271,'ARTICLES 10052022'!$A$1:$Q$1031,17,FALSE)</f>
        <v>1.51088</v>
      </c>
      <c r="J271">
        <f t="shared" si="15"/>
        <v>1.51088</v>
      </c>
      <c r="L271" t="s">
        <v>1530</v>
      </c>
      <c r="M271">
        <f>IF(I271="","",VLOOKUP(L271,'ARTICLES 10052022'!$A$1:$J$1031,10,FALSE))</f>
        <v>1.1359999999999999</v>
      </c>
      <c r="N271">
        <f t="shared" si="18"/>
        <v>1.1359999999999999</v>
      </c>
    </row>
    <row r="272" spans="1:14" outlineLevel="2">
      <c r="A272" t="s">
        <v>1564</v>
      </c>
      <c r="B272" s="73" t="str">
        <f>VLOOKUP(A272,'ARTICLES 10052022'!$A$2:$D$1031,4,FALSE)</f>
        <v>Z</v>
      </c>
      <c r="C272" s="73" t="str">
        <f t="shared" si="16"/>
        <v/>
      </c>
      <c r="E272">
        <v>1</v>
      </c>
      <c r="F272" t="s">
        <v>437</v>
      </c>
      <c r="G272">
        <v>141.36000000000001</v>
      </c>
      <c r="H272">
        <f t="shared" si="17"/>
        <v>141.36000000000001</v>
      </c>
      <c r="I272">
        <f>VLOOKUP(L272,'ARTICLES 10052022'!$A$1:$Q$1031,17,FALSE)</f>
        <v>133.5</v>
      </c>
      <c r="J272">
        <f t="shared" si="15"/>
        <v>133.5</v>
      </c>
      <c r="L272" t="s">
        <v>436</v>
      </c>
      <c r="M272">
        <f>IF(I272="","",VLOOKUP(L272,'ARTICLES 10052022'!$A$1:$J$1031,10,FALSE))</f>
        <v>89</v>
      </c>
      <c r="N272">
        <f t="shared" si="18"/>
        <v>89</v>
      </c>
    </row>
    <row r="273" spans="1:14" outlineLevel="2">
      <c r="A273" t="s">
        <v>1564</v>
      </c>
      <c r="B273" s="73" t="str">
        <f>VLOOKUP(A273,'ARTICLES 10052022'!$A$2:$D$1031,4,FALSE)</f>
        <v>Z</v>
      </c>
      <c r="C273" s="73" t="str">
        <f t="shared" si="16"/>
        <v/>
      </c>
      <c r="E273">
        <v>2</v>
      </c>
      <c r="F273" t="s">
        <v>441</v>
      </c>
      <c r="G273">
        <v>11.25</v>
      </c>
      <c r="H273">
        <f t="shared" si="17"/>
        <v>22.5</v>
      </c>
      <c r="I273">
        <f>VLOOKUP(L273,'ARTICLES 10052022'!$A$1:$Q$1031,17,FALSE)</f>
        <v>11.47</v>
      </c>
      <c r="J273">
        <f t="shared" si="15"/>
        <v>22.94</v>
      </c>
      <c r="L273" t="s">
        <v>440</v>
      </c>
      <c r="M273">
        <f>IF(I273="","",VLOOKUP(L273,'ARTICLES 10052022'!$A$1:$J$1031,10,FALSE))</f>
        <v>7.4</v>
      </c>
      <c r="N273">
        <f t="shared" si="18"/>
        <v>14.8</v>
      </c>
    </row>
    <row r="274" spans="1:14" outlineLevel="2">
      <c r="A274" t="s">
        <v>1564</v>
      </c>
      <c r="B274" s="73" t="str">
        <f>VLOOKUP(A274,'ARTICLES 10052022'!$A$2:$D$1031,4,FALSE)</f>
        <v>Z</v>
      </c>
      <c r="C274" s="73" t="str">
        <f t="shared" si="16"/>
        <v/>
      </c>
      <c r="E274">
        <v>1</v>
      </c>
      <c r="F274" t="s">
        <v>1489</v>
      </c>
      <c r="G274">
        <v>232.7</v>
      </c>
      <c r="H274">
        <f t="shared" si="17"/>
        <v>232.7</v>
      </c>
      <c r="I274">
        <f>VLOOKUP(L274,'ARTICLES 10052022'!$A$1:$Q$1031,17,FALSE)</f>
        <v>229.26</v>
      </c>
      <c r="J274">
        <f t="shared" si="15"/>
        <v>229.26</v>
      </c>
      <c r="L274" t="s">
        <v>1488</v>
      </c>
      <c r="M274">
        <f>IF(I274="","",VLOOKUP(L274,'ARTICLES 10052022'!$A$1:$J$1031,10,FALSE))</f>
        <v>152.84</v>
      </c>
      <c r="N274">
        <f t="shared" si="18"/>
        <v>152.84</v>
      </c>
    </row>
    <row r="275" spans="1:14" outlineLevel="2">
      <c r="A275" t="s">
        <v>1564</v>
      </c>
      <c r="B275" s="73" t="str">
        <f>VLOOKUP(A275,'ARTICLES 10052022'!$A$2:$D$1031,4,FALSE)</f>
        <v>Z</v>
      </c>
      <c r="C275" s="73" t="str">
        <f t="shared" si="16"/>
        <v/>
      </c>
      <c r="E275">
        <v>1</v>
      </c>
      <c r="F275" t="s">
        <v>1372</v>
      </c>
      <c r="G275">
        <v>315.06</v>
      </c>
      <c r="H275">
        <f t="shared" si="17"/>
        <v>315.06</v>
      </c>
      <c r="I275">
        <f>VLOOKUP(L275,'ARTICLES 10052022'!$A$1:$Q$1031,17,FALSE)</f>
        <v>360.43</v>
      </c>
      <c r="J275">
        <f t="shared" si="15"/>
        <v>360.43</v>
      </c>
      <c r="L275" t="s">
        <v>446</v>
      </c>
      <c r="M275">
        <f>IF(I275="","",VLOOKUP(L275,'ARTICLES 10052022'!$A$1:$J$1031,10,FALSE))</f>
        <v>271</v>
      </c>
      <c r="N275">
        <f t="shared" si="18"/>
        <v>271</v>
      </c>
    </row>
    <row r="276" spans="1:14" outlineLevel="2">
      <c r="A276" t="s">
        <v>1564</v>
      </c>
      <c r="B276" s="73" t="str">
        <f>VLOOKUP(A276,'ARTICLES 10052022'!$A$2:$D$1031,4,FALSE)</f>
        <v>Z</v>
      </c>
      <c r="C276" s="73" t="str">
        <f t="shared" si="16"/>
        <v/>
      </c>
      <c r="E276">
        <v>1</v>
      </c>
      <c r="F276" t="s">
        <v>993</v>
      </c>
      <c r="G276">
        <v>4.87</v>
      </c>
      <c r="H276">
        <f t="shared" si="17"/>
        <v>4.87</v>
      </c>
      <c r="I276">
        <f>VLOOKUP(L276,'ARTICLES 10052022'!$A$1:$Q$1031,17,FALSE)</f>
        <v>1.41</v>
      </c>
      <c r="J276">
        <f t="shared" si="15"/>
        <v>1.41</v>
      </c>
      <c r="L276" t="s">
        <v>472</v>
      </c>
      <c r="M276">
        <f>IF(I276="","",VLOOKUP(L276,'ARTICLES 10052022'!$A$1:$J$1031,10,FALSE))</f>
        <v>0.94</v>
      </c>
      <c r="N276">
        <f t="shared" si="18"/>
        <v>0.94</v>
      </c>
    </row>
    <row r="277" spans="1:14" outlineLevel="2">
      <c r="A277" t="s">
        <v>1564</v>
      </c>
      <c r="B277" s="73" t="str">
        <f>VLOOKUP(A277,'ARTICLES 10052022'!$A$2:$D$1031,4,FALSE)</f>
        <v>Z</v>
      </c>
      <c r="C277" s="73" t="str">
        <f t="shared" si="16"/>
        <v/>
      </c>
      <c r="E277">
        <v>1</v>
      </c>
      <c r="F277" t="s">
        <v>2940</v>
      </c>
      <c r="G277">
        <v>4.9400000000000004</v>
      </c>
      <c r="H277">
        <f t="shared" si="17"/>
        <v>4.9400000000000004</v>
      </c>
      <c r="I277">
        <f>VLOOKUP(L277,'ARTICLES 10052022'!$A$1:$Q$1031,17,FALSE)</f>
        <v>1.3800000000000001</v>
      </c>
      <c r="J277">
        <f t="shared" si="15"/>
        <v>1.3800000000000001</v>
      </c>
      <c r="L277" t="s">
        <v>474</v>
      </c>
      <c r="M277">
        <f>IF(I277="","",VLOOKUP(L277,'ARTICLES 10052022'!$A$1:$J$1031,10,FALSE))</f>
        <v>0.92</v>
      </c>
      <c r="N277">
        <f t="shared" si="18"/>
        <v>0.92</v>
      </c>
    </row>
    <row r="278" spans="1:14" outlineLevel="2">
      <c r="A278" t="s">
        <v>1564</v>
      </c>
      <c r="B278" s="73" t="str">
        <f>VLOOKUP(A278,'ARTICLES 10052022'!$A$2:$D$1031,4,FALSE)</f>
        <v>Z</v>
      </c>
      <c r="C278" s="73" t="str">
        <f t="shared" si="16"/>
        <v/>
      </c>
      <c r="E278">
        <v>0.5</v>
      </c>
      <c r="F278" t="s">
        <v>1514</v>
      </c>
      <c r="G278">
        <v>12.91</v>
      </c>
      <c r="H278">
        <f t="shared" si="17"/>
        <v>6.4550000000000001</v>
      </c>
      <c r="I278">
        <f>VLOOKUP(L278,'ARTICLES 10052022'!$A$1:$Q$1031,17,FALSE)</f>
        <v>19.064219999999999</v>
      </c>
      <c r="J278">
        <f t="shared" si="15"/>
        <v>9.5321099999999994</v>
      </c>
      <c r="L278" t="s">
        <v>632</v>
      </c>
      <c r="M278">
        <f>IF(I278="","",VLOOKUP(L278,'ARTICLES 10052022'!$A$1:$J$1031,10,FALSE))</f>
        <v>4.7779999999999996</v>
      </c>
      <c r="N278">
        <f t="shared" si="18"/>
        <v>2.3889999999999998</v>
      </c>
    </row>
    <row r="279" spans="1:14" outlineLevel="2">
      <c r="A279" t="s">
        <v>1564</v>
      </c>
      <c r="B279" s="73" t="str">
        <f>VLOOKUP(A279,'ARTICLES 10052022'!$A$2:$D$1031,4,FALSE)</f>
        <v>Z</v>
      </c>
      <c r="C279" s="73" t="str">
        <f t="shared" si="16"/>
        <v/>
      </c>
      <c r="E279">
        <v>1</v>
      </c>
      <c r="F279" t="s">
        <v>1511</v>
      </c>
      <c r="G279">
        <v>9.56</v>
      </c>
      <c r="H279">
        <f t="shared" si="17"/>
        <v>9.56</v>
      </c>
      <c r="I279">
        <f>VLOOKUP(L279,'ARTICLES 10052022'!$A$1:$Q$1031,17,FALSE)</f>
        <v>9.4695999999999998</v>
      </c>
      <c r="J279">
        <f t="shared" si="15"/>
        <v>9.4695999999999998</v>
      </c>
      <c r="L279" t="s">
        <v>1510</v>
      </c>
      <c r="M279">
        <f>IF(I279="","",VLOOKUP(L279,'ARTICLES 10052022'!$A$1:$J$1031,10,FALSE))</f>
        <v>7.12</v>
      </c>
      <c r="N279">
        <f t="shared" si="18"/>
        <v>7.12</v>
      </c>
    </row>
    <row r="280" spans="1:14" outlineLevel="2">
      <c r="A280" t="s">
        <v>1564</v>
      </c>
      <c r="B280" s="73" t="str">
        <f>VLOOKUP(A280,'ARTICLES 10052022'!$A$2:$D$1031,4,FALSE)</f>
        <v>Z</v>
      </c>
      <c r="C280" s="73" t="str">
        <f t="shared" si="16"/>
        <v/>
      </c>
      <c r="E280">
        <v>1</v>
      </c>
      <c r="F280" t="s">
        <v>1520</v>
      </c>
      <c r="G280">
        <v>9.64</v>
      </c>
      <c r="H280">
        <f t="shared" si="17"/>
        <v>9.64</v>
      </c>
      <c r="I280">
        <f>VLOOKUP(L280,'ARTICLES 10052022'!$A$1:$Q$1031,17,FALSE)</f>
        <v>11.619146000000001</v>
      </c>
      <c r="J280">
        <f t="shared" si="15"/>
        <v>11.619146000000001</v>
      </c>
      <c r="L280" t="s">
        <v>1519</v>
      </c>
      <c r="M280">
        <f>IF(I280="","",VLOOKUP(L280,'ARTICLES 10052022'!$A$1:$J$1031,10,FALSE))</f>
        <v>8.7362000000000002</v>
      </c>
      <c r="N280">
        <f t="shared" si="18"/>
        <v>8.7362000000000002</v>
      </c>
    </row>
    <row r="281" spans="1:14" outlineLevel="1">
      <c r="A281" s="73" t="s">
        <v>3024</v>
      </c>
      <c r="B281" s="73"/>
      <c r="C281" s="73" t="str">
        <f t="shared" si="16"/>
        <v>NSPR-900</v>
      </c>
      <c r="J281">
        <f>SUBTOTAL(9,J265:J280)</f>
        <v>836.18433600000003</v>
      </c>
      <c r="N281">
        <f>SUBTOTAL(9,N265:N280)</f>
        <v>583.67020000000014</v>
      </c>
    </row>
    <row r="282" spans="1:14" outlineLevel="2">
      <c r="A282" t="s">
        <v>1568</v>
      </c>
      <c r="B282" s="73" t="str">
        <f>VLOOKUP(A282,'ARTICLES 10052022'!$A$2:$D$1031,4,FALSE)</f>
        <v>Z</v>
      </c>
      <c r="C282" s="73" t="str">
        <f t="shared" si="16"/>
        <v/>
      </c>
      <c r="E282">
        <v>2</v>
      </c>
      <c r="F282" t="s">
        <v>1546</v>
      </c>
      <c r="G282">
        <v>0.68</v>
      </c>
      <c r="H282">
        <f t="shared" si="17"/>
        <v>1.36</v>
      </c>
      <c r="I282">
        <f>VLOOKUP(L282,'ARTICLES 10052022'!$A$1:$Q$1031,17,FALSE)</f>
        <v>0.69000000000000006</v>
      </c>
      <c r="J282">
        <f t="shared" si="15"/>
        <v>1.3800000000000001</v>
      </c>
      <c r="L282">
        <v>101006</v>
      </c>
      <c r="M282">
        <f>IF(I282="","",VLOOKUP(L282,'ARTICLES 10052022'!$A$1:$J$1031,10,FALSE))</f>
        <v>0.23</v>
      </c>
      <c r="N282">
        <f t="shared" si="18"/>
        <v>0.46</v>
      </c>
    </row>
    <row r="283" spans="1:14" outlineLevel="2">
      <c r="A283" t="s">
        <v>1568</v>
      </c>
      <c r="B283" s="73" t="str">
        <f>VLOOKUP(A283,'ARTICLES 10052022'!$A$2:$D$1031,4,FALSE)</f>
        <v>Z</v>
      </c>
      <c r="C283" s="73" t="str">
        <f t="shared" si="16"/>
        <v/>
      </c>
      <c r="E283">
        <v>1</v>
      </c>
      <c r="F283" t="s">
        <v>1544</v>
      </c>
      <c r="G283">
        <v>2.2400000000000002</v>
      </c>
      <c r="H283">
        <f t="shared" si="17"/>
        <v>2.2400000000000002</v>
      </c>
      <c r="I283">
        <f>VLOOKUP(L283,'ARTICLES 10052022'!$A$1:$Q$1031,17,FALSE)</f>
        <v>2.25</v>
      </c>
      <c r="J283">
        <f t="shared" si="15"/>
        <v>2.25</v>
      </c>
      <c r="L283">
        <v>101007</v>
      </c>
      <c r="M283">
        <f>IF(I283="","",VLOOKUP(L283,'ARTICLES 10052022'!$A$1:$J$1031,10,FALSE))</f>
        <v>1.5</v>
      </c>
      <c r="N283">
        <f t="shared" si="18"/>
        <v>1.5</v>
      </c>
    </row>
    <row r="284" spans="1:14" outlineLevel="2">
      <c r="A284" t="s">
        <v>1568</v>
      </c>
      <c r="B284" s="73" t="str">
        <f>VLOOKUP(A284,'ARTICLES 10052022'!$A$2:$D$1031,4,FALSE)</f>
        <v>Z</v>
      </c>
      <c r="C284" s="73" t="str">
        <f t="shared" si="16"/>
        <v/>
      </c>
      <c r="E284">
        <v>1</v>
      </c>
      <c r="F284" t="s">
        <v>1673</v>
      </c>
      <c r="G284">
        <v>39.22</v>
      </c>
      <c r="H284">
        <f t="shared" si="17"/>
        <v>39.22</v>
      </c>
      <c r="I284">
        <f>VLOOKUP(L284,'ARTICLES 10052022'!$A$1:$Q$1031,17,FALSE)</f>
        <v>44.414400000000001</v>
      </c>
      <c r="J284">
        <f t="shared" si="15"/>
        <v>44.414400000000001</v>
      </c>
      <c r="L284">
        <v>1510064</v>
      </c>
      <c r="M284">
        <f>IF(I284="","",VLOOKUP(L284,'ARTICLES 10052022'!$A$1:$J$1031,10,FALSE))</f>
        <v>27.759</v>
      </c>
      <c r="N284">
        <f t="shared" si="18"/>
        <v>27.759</v>
      </c>
    </row>
    <row r="285" spans="1:14" outlineLevel="2">
      <c r="A285" t="s">
        <v>1568</v>
      </c>
      <c r="B285" s="73" t="str">
        <f>VLOOKUP(A285,'ARTICLES 10052022'!$A$2:$D$1031,4,FALSE)</f>
        <v>Z</v>
      </c>
      <c r="C285" s="73" t="str">
        <f t="shared" si="16"/>
        <v/>
      </c>
      <c r="E285">
        <v>1.5</v>
      </c>
      <c r="F285" t="s">
        <v>1538</v>
      </c>
      <c r="G285">
        <v>4.3499999999999996</v>
      </c>
      <c r="H285">
        <f t="shared" si="17"/>
        <v>6.5249999999999995</v>
      </c>
      <c r="I285">
        <f>VLOOKUP(L285,'ARTICLES 10052022'!$A$1:$Q$1031,17,FALSE)</f>
        <v>4.3499999999999996</v>
      </c>
      <c r="J285">
        <f t="shared" si="15"/>
        <v>6.5249999999999995</v>
      </c>
      <c r="L285" t="s">
        <v>1537</v>
      </c>
      <c r="M285">
        <f>IF(I285="","",VLOOKUP(L285,'ARTICLES 10052022'!$A$1:$J$1031,10,FALSE))</f>
        <v>2.9</v>
      </c>
      <c r="N285">
        <f t="shared" si="18"/>
        <v>4.3499999999999996</v>
      </c>
    </row>
    <row r="286" spans="1:14" outlineLevel="2">
      <c r="A286" t="s">
        <v>1568</v>
      </c>
      <c r="B286" s="73" t="str">
        <f>VLOOKUP(A286,'ARTICLES 10052022'!$A$2:$D$1031,4,FALSE)</f>
        <v>Z</v>
      </c>
      <c r="C286" s="73" t="str">
        <f t="shared" si="16"/>
        <v/>
      </c>
      <c r="E286">
        <v>2</v>
      </c>
      <c r="F286" t="s">
        <v>1512</v>
      </c>
      <c r="G286">
        <v>0.96</v>
      </c>
      <c r="H286">
        <f t="shared" si="17"/>
        <v>1.92</v>
      </c>
      <c r="I286">
        <f>VLOOKUP(L286,'ARTICLES 10052022'!$A$1:$Q$1031,17,FALSE)</f>
        <v>1.1251800000000001</v>
      </c>
      <c r="J286">
        <f t="shared" si="15"/>
        <v>2.2503600000000001</v>
      </c>
      <c r="L286" t="s">
        <v>592</v>
      </c>
      <c r="M286">
        <f>IF(I286="","",VLOOKUP(L286,'ARTICLES 10052022'!$A$1:$J$1031,10,FALSE))</f>
        <v>0.84599999999999997</v>
      </c>
      <c r="N286">
        <f t="shared" si="18"/>
        <v>1.6919999999999999</v>
      </c>
    </row>
    <row r="287" spans="1:14" outlineLevel="2">
      <c r="A287" t="s">
        <v>1568</v>
      </c>
      <c r="B287" s="73" t="str">
        <f>VLOOKUP(A287,'ARTICLES 10052022'!$A$2:$D$1031,4,FALSE)</f>
        <v>Z</v>
      </c>
      <c r="C287" s="73" t="str">
        <f t="shared" si="16"/>
        <v/>
      </c>
      <c r="E287">
        <v>2</v>
      </c>
      <c r="F287" t="s">
        <v>1528</v>
      </c>
      <c r="G287">
        <v>0.77</v>
      </c>
      <c r="H287">
        <f t="shared" si="17"/>
        <v>1.54</v>
      </c>
      <c r="I287">
        <f>VLOOKUP(L287,'ARTICLES 10052022'!$A$1:$Q$1031,17,FALSE)</f>
        <v>0.89642000000000011</v>
      </c>
      <c r="J287">
        <f t="shared" si="15"/>
        <v>1.7928400000000002</v>
      </c>
      <c r="L287" t="s">
        <v>1527</v>
      </c>
      <c r="M287">
        <f>IF(I287="","",VLOOKUP(L287,'ARTICLES 10052022'!$A$1:$J$1031,10,FALSE))</f>
        <v>0.67400000000000004</v>
      </c>
      <c r="N287">
        <f t="shared" si="18"/>
        <v>1.3480000000000001</v>
      </c>
    </row>
    <row r="288" spans="1:14" outlineLevel="2">
      <c r="A288" t="s">
        <v>1568</v>
      </c>
      <c r="B288" s="73" t="str">
        <f>VLOOKUP(A288,'ARTICLES 10052022'!$A$2:$D$1031,4,FALSE)</f>
        <v>Z</v>
      </c>
      <c r="C288" s="73" t="str">
        <f t="shared" si="16"/>
        <v/>
      </c>
      <c r="E288">
        <v>1</v>
      </c>
      <c r="F288" t="s">
        <v>1531</v>
      </c>
      <c r="G288">
        <v>1.18</v>
      </c>
      <c r="H288">
        <f t="shared" si="17"/>
        <v>1.18</v>
      </c>
      <c r="I288">
        <f>VLOOKUP(L288,'ARTICLES 10052022'!$A$1:$Q$1031,17,FALSE)</f>
        <v>1.51088</v>
      </c>
      <c r="J288">
        <f t="shared" ref="J288:J354" si="19">E288*I288</f>
        <v>1.51088</v>
      </c>
      <c r="L288" t="s">
        <v>1530</v>
      </c>
      <c r="M288">
        <f>IF(I288="","",VLOOKUP(L288,'ARTICLES 10052022'!$A$1:$J$1031,10,FALSE))</f>
        <v>1.1359999999999999</v>
      </c>
      <c r="N288">
        <f t="shared" si="18"/>
        <v>1.1359999999999999</v>
      </c>
    </row>
    <row r="289" spans="1:14" outlineLevel="2">
      <c r="A289" t="s">
        <v>1568</v>
      </c>
      <c r="B289" s="73" t="str">
        <f>VLOOKUP(A289,'ARTICLES 10052022'!$A$2:$D$1031,4,FALSE)</f>
        <v>Z</v>
      </c>
      <c r="C289" s="73" t="str">
        <f t="shared" si="16"/>
        <v/>
      </c>
      <c r="E289">
        <v>1</v>
      </c>
      <c r="F289" t="s">
        <v>437</v>
      </c>
      <c r="G289">
        <v>141.36000000000001</v>
      </c>
      <c r="H289">
        <f t="shared" si="17"/>
        <v>141.36000000000001</v>
      </c>
      <c r="I289">
        <f>VLOOKUP(L289,'ARTICLES 10052022'!$A$1:$Q$1031,17,FALSE)</f>
        <v>133.5</v>
      </c>
      <c r="J289">
        <f t="shared" si="19"/>
        <v>133.5</v>
      </c>
      <c r="L289" t="s">
        <v>436</v>
      </c>
      <c r="M289">
        <f>IF(I289="","",VLOOKUP(L289,'ARTICLES 10052022'!$A$1:$J$1031,10,FALSE))</f>
        <v>89</v>
      </c>
      <c r="N289">
        <f t="shared" si="18"/>
        <v>89</v>
      </c>
    </row>
    <row r="290" spans="1:14" outlineLevel="2">
      <c r="A290" t="s">
        <v>1568</v>
      </c>
      <c r="B290" s="73" t="str">
        <f>VLOOKUP(A290,'ARTICLES 10052022'!$A$2:$D$1031,4,FALSE)</f>
        <v>Z</v>
      </c>
      <c r="C290" s="73" t="str">
        <f t="shared" si="16"/>
        <v/>
      </c>
      <c r="E290">
        <v>2</v>
      </c>
      <c r="F290" t="s">
        <v>441</v>
      </c>
      <c r="G290">
        <v>11.25</v>
      </c>
      <c r="H290">
        <f t="shared" si="17"/>
        <v>22.5</v>
      </c>
      <c r="I290">
        <f>VLOOKUP(L290,'ARTICLES 10052022'!$A$1:$Q$1031,17,FALSE)</f>
        <v>11.47</v>
      </c>
      <c r="J290">
        <f t="shared" si="19"/>
        <v>22.94</v>
      </c>
      <c r="L290" t="s">
        <v>440</v>
      </c>
      <c r="M290">
        <f>IF(I290="","",VLOOKUP(L290,'ARTICLES 10052022'!$A$1:$J$1031,10,FALSE))</f>
        <v>7.4</v>
      </c>
      <c r="N290">
        <f t="shared" si="18"/>
        <v>14.8</v>
      </c>
    </row>
    <row r="291" spans="1:14" outlineLevel="2">
      <c r="A291" t="s">
        <v>1568</v>
      </c>
      <c r="B291" s="73" t="str">
        <f>VLOOKUP(A291,'ARTICLES 10052022'!$A$2:$D$1031,4,FALSE)</f>
        <v>Z</v>
      </c>
      <c r="C291" s="73" t="str">
        <f t="shared" si="16"/>
        <v/>
      </c>
      <c r="E291">
        <v>1</v>
      </c>
      <c r="F291" t="s">
        <v>1489</v>
      </c>
      <c r="G291">
        <v>232.7</v>
      </c>
      <c r="H291">
        <f t="shared" si="17"/>
        <v>232.7</v>
      </c>
      <c r="I291">
        <f>VLOOKUP(L291,'ARTICLES 10052022'!$A$1:$Q$1031,17,FALSE)</f>
        <v>229.26</v>
      </c>
      <c r="J291">
        <f t="shared" si="19"/>
        <v>229.26</v>
      </c>
      <c r="L291" t="s">
        <v>1488</v>
      </c>
      <c r="M291">
        <f>IF(I291="","",VLOOKUP(L291,'ARTICLES 10052022'!$A$1:$J$1031,10,FALSE))</f>
        <v>152.84</v>
      </c>
      <c r="N291">
        <f t="shared" si="18"/>
        <v>152.84</v>
      </c>
    </row>
    <row r="292" spans="1:14" outlineLevel="2">
      <c r="A292" t="s">
        <v>1568</v>
      </c>
      <c r="B292" s="73" t="str">
        <f>VLOOKUP(A292,'ARTICLES 10052022'!$A$2:$D$1031,4,FALSE)</f>
        <v>Z</v>
      </c>
      <c r="C292" s="73" t="str">
        <f t="shared" si="16"/>
        <v/>
      </c>
      <c r="E292">
        <v>1</v>
      </c>
      <c r="F292" t="s">
        <v>1372</v>
      </c>
      <c r="G292">
        <v>315.06</v>
      </c>
      <c r="H292">
        <f t="shared" si="17"/>
        <v>315.06</v>
      </c>
      <c r="I292">
        <f>VLOOKUP(L292,'ARTICLES 10052022'!$A$1:$Q$1031,17,FALSE)</f>
        <v>360.43</v>
      </c>
      <c r="J292">
        <f t="shared" si="19"/>
        <v>360.43</v>
      </c>
      <c r="L292" t="s">
        <v>446</v>
      </c>
      <c r="M292">
        <f>IF(I292="","",VLOOKUP(L292,'ARTICLES 10052022'!$A$1:$J$1031,10,FALSE))</f>
        <v>271</v>
      </c>
      <c r="N292">
        <f t="shared" si="18"/>
        <v>271</v>
      </c>
    </row>
    <row r="293" spans="1:14" outlineLevel="2">
      <c r="A293" t="s">
        <v>1568</v>
      </c>
      <c r="B293" s="73" t="str">
        <f>VLOOKUP(A293,'ARTICLES 10052022'!$A$2:$D$1031,4,FALSE)</f>
        <v>Z</v>
      </c>
      <c r="C293" s="73" t="str">
        <f t="shared" si="16"/>
        <v/>
      </c>
      <c r="E293">
        <v>1</v>
      </c>
      <c r="F293" t="s">
        <v>993</v>
      </c>
      <c r="G293">
        <v>4.87</v>
      </c>
      <c r="H293">
        <f t="shared" si="17"/>
        <v>4.87</v>
      </c>
      <c r="I293">
        <f>VLOOKUP(L293,'ARTICLES 10052022'!$A$1:$Q$1031,17,FALSE)</f>
        <v>1.41</v>
      </c>
      <c r="J293">
        <f t="shared" si="19"/>
        <v>1.41</v>
      </c>
      <c r="L293" t="s">
        <v>472</v>
      </c>
      <c r="M293">
        <f>IF(I293="","",VLOOKUP(L293,'ARTICLES 10052022'!$A$1:$J$1031,10,FALSE))</f>
        <v>0.94</v>
      </c>
      <c r="N293">
        <f t="shared" si="18"/>
        <v>0.94</v>
      </c>
    </row>
    <row r="294" spans="1:14" outlineLevel="2">
      <c r="A294" t="s">
        <v>1568</v>
      </c>
      <c r="B294" s="73" t="str">
        <f>VLOOKUP(A294,'ARTICLES 10052022'!$A$2:$D$1031,4,FALSE)</f>
        <v>Z</v>
      </c>
      <c r="C294" s="73" t="str">
        <f t="shared" si="16"/>
        <v/>
      </c>
      <c r="E294">
        <v>1</v>
      </c>
      <c r="F294" t="s">
        <v>2940</v>
      </c>
      <c r="G294">
        <v>4.9400000000000004</v>
      </c>
      <c r="H294">
        <f t="shared" si="17"/>
        <v>4.9400000000000004</v>
      </c>
      <c r="I294">
        <f>VLOOKUP(L294,'ARTICLES 10052022'!$A$1:$Q$1031,17,FALSE)</f>
        <v>1.3800000000000001</v>
      </c>
      <c r="J294">
        <f t="shared" si="19"/>
        <v>1.3800000000000001</v>
      </c>
      <c r="L294" t="s">
        <v>474</v>
      </c>
      <c r="M294">
        <f>IF(I294="","",VLOOKUP(L294,'ARTICLES 10052022'!$A$1:$J$1031,10,FALSE))</f>
        <v>0.92</v>
      </c>
      <c r="N294">
        <f t="shared" si="18"/>
        <v>0.92</v>
      </c>
    </row>
    <row r="295" spans="1:14" outlineLevel="2">
      <c r="A295" t="s">
        <v>1568</v>
      </c>
      <c r="B295" s="73" t="str">
        <f>VLOOKUP(A295,'ARTICLES 10052022'!$A$2:$D$1031,4,FALSE)</f>
        <v>Z</v>
      </c>
      <c r="C295" s="73" t="str">
        <f t="shared" si="16"/>
        <v/>
      </c>
      <c r="E295">
        <v>2</v>
      </c>
      <c r="F295" t="s">
        <v>1559</v>
      </c>
      <c r="G295">
        <v>0</v>
      </c>
      <c r="H295">
        <f t="shared" si="17"/>
        <v>0</v>
      </c>
      <c r="I295">
        <f>VLOOKUP(L295,'ARTICLES 10052022'!$A$1:$Q$1031,17,FALSE)</f>
        <v>0</v>
      </c>
      <c r="J295">
        <f t="shared" si="19"/>
        <v>0</v>
      </c>
      <c r="L295" t="s">
        <v>1558</v>
      </c>
      <c r="M295">
        <f>IF(I295="","",VLOOKUP(L295,'ARTICLES 10052022'!$A$1:$J$1031,10,FALSE))</f>
        <v>0</v>
      </c>
      <c r="N295">
        <f t="shared" si="18"/>
        <v>0</v>
      </c>
    </row>
    <row r="296" spans="1:14" outlineLevel="2">
      <c r="A296" t="s">
        <v>1568</v>
      </c>
      <c r="B296" s="73" t="str">
        <f>VLOOKUP(A296,'ARTICLES 10052022'!$A$2:$D$1031,4,FALSE)</f>
        <v>Z</v>
      </c>
      <c r="C296" s="73" t="str">
        <f t="shared" si="16"/>
        <v/>
      </c>
      <c r="E296">
        <v>1</v>
      </c>
      <c r="F296" t="s">
        <v>1514</v>
      </c>
      <c r="G296">
        <v>12.91</v>
      </c>
      <c r="H296">
        <f t="shared" si="17"/>
        <v>12.91</v>
      </c>
      <c r="I296">
        <f>VLOOKUP(L296,'ARTICLES 10052022'!$A$1:$Q$1031,17,FALSE)</f>
        <v>19.064219999999999</v>
      </c>
      <c r="J296">
        <f t="shared" si="19"/>
        <v>19.064219999999999</v>
      </c>
      <c r="L296" t="s">
        <v>632</v>
      </c>
      <c r="M296">
        <f>IF(I296="","",VLOOKUP(L296,'ARTICLES 10052022'!$A$1:$J$1031,10,FALSE))</f>
        <v>4.7779999999999996</v>
      </c>
      <c r="N296">
        <f t="shared" si="18"/>
        <v>4.7779999999999996</v>
      </c>
    </row>
    <row r="297" spans="1:14" outlineLevel="2">
      <c r="A297" t="s">
        <v>1568</v>
      </c>
      <c r="B297" s="73" t="str">
        <f>VLOOKUP(A297,'ARTICLES 10052022'!$A$2:$D$1031,4,FALSE)</f>
        <v>Z</v>
      </c>
      <c r="C297" s="73" t="str">
        <f t="shared" si="16"/>
        <v/>
      </c>
      <c r="E297">
        <v>1</v>
      </c>
      <c r="F297" t="s">
        <v>1511</v>
      </c>
      <c r="G297">
        <v>9.56</v>
      </c>
      <c r="H297">
        <f t="shared" si="17"/>
        <v>9.56</v>
      </c>
      <c r="I297">
        <f>VLOOKUP(L297,'ARTICLES 10052022'!$A$1:$Q$1031,17,FALSE)</f>
        <v>9.4695999999999998</v>
      </c>
      <c r="J297">
        <f t="shared" si="19"/>
        <v>9.4695999999999998</v>
      </c>
      <c r="L297" t="s">
        <v>1510</v>
      </c>
      <c r="M297">
        <f>IF(I297="","",VLOOKUP(L297,'ARTICLES 10052022'!$A$1:$J$1031,10,FALSE))</f>
        <v>7.12</v>
      </c>
      <c r="N297">
        <f t="shared" si="18"/>
        <v>7.12</v>
      </c>
    </row>
    <row r="298" spans="1:14" outlineLevel="2">
      <c r="A298" t="s">
        <v>1568</v>
      </c>
      <c r="B298" s="73" t="str">
        <f>VLOOKUP(A298,'ARTICLES 10052022'!$A$2:$D$1031,4,FALSE)</f>
        <v>Z</v>
      </c>
      <c r="C298" s="73" t="str">
        <f t="shared" si="16"/>
        <v/>
      </c>
      <c r="E298">
        <v>1</v>
      </c>
      <c r="F298" t="s">
        <v>1520</v>
      </c>
      <c r="G298">
        <v>9.64</v>
      </c>
      <c r="H298">
        <f t="shared" si="17"/>
        <v>9.64</v>
      </c>
      <c r="I298">
        <f>VLOOKUP(L298,'ARTICLES 10052022'!$A$1:$Q$1031,17,FALSE)</f>
        <v>11.619146000000001</v>
      </c>
      <c r="J298">
        <f t="shared" si="19"/>
        <v>11.619146000000001</v>
      </c>
      <c r="L298" t="s">
        <v>1519</v>
      </c>
      <c r="M298">
        <f>IF(I298="","",VLOOKUP(L298,'ARTICLES 10052022'!$A$1:$J$1031,10,FALSE))</f>
        <v>8.7362000000000002</v>
      </c>
      <c r="N298">
        <f t="shared" si="18"/>
        <v>8.7362000000000002</v>
      </c>
    </row>
    <row r="299" spans="1:14" outlineLevel="1">
      <c r="A299" s="73" t="s">
        <v>3025</v>
      </c>
      <c r="B299" s="73"/>
      <c r="C299" s="73" t="str">
        <f t="shared" si="16"/>
        <v>NSPR-1800</v>
      </c>
      <c r="J299">
        <f>SUBTOTAL(9,J282:J298)</f>
        <v>849.19644600000004</v>
      </c>
      <c r="N299">
        <f>SUBTOTAL(9,N282:N298)</f>
        <v>588.37920000000008</v>
      </c>
    </row>
    <row r="300" spans="1:14" outlineLevel="2">
      <c r="A300" t="s">
        <v>1570</v>
      </c>
      <c r="B300" s="73" t="str">
        <f>VLOOKUP(A300,'ARTICLES 10052022'!$A$2:$D$1031,4,FALSE)</f>
        <v>Z</v>
      </c>
      <c r="C300" s="73" t="str">
        <f t="shared" si="16"/>
        <v/>
      </c>
      <c r="E300">
        <v>2</v>
      </c>
      <c r="F300" t="s">
        <v>1546</v>
      </c>
      <c r="G300">
        <v>0.68</v>
      </c>
      <c r="H300">
        <f t="shared" si="17"/>
        <v>1.36</v>
      </c>
      <c r="I300">
        <f>VLOOKUP(L300,'ARTICLES 10052022'!$A$1:$Q$1031,17,FALSE)</f>
        <v>0.69000000000000006</v>
      </c>
      <c r="J300">
        <f t="shared" si="19"/>
        <v>1.3800000000000001</v>
      </c>
      <c r="L300">
        <v>101006</v>
      </c>
      <c r="M300">
        <f>IF(I300="","",VLOOKUP(L300,'ARTICLES 10052022'!$A$1:$J$1031,10,FALSE))</f>
        <v>0.23</v>
      </c>
      <c r="N300">
        <f t="shared" si="18"/>
        <v>0.46</v>
      </c>
    </row>
    <row r="301" spans="1:14" outlineLevel="2">
      <c r="A301" t="s">
        <v>1570</v>
      </c>
      <c r="B301" s="73" t="str">
        <f>VLOOKUP(A301,'ARTICLES 10052022'!$A$2:$D$1031,4,FALSE)</f>
        <v>Z</v>
      </c>
      <c r="C301" s="73" t="str">
        <f t="shared" si="16"/>
        <v/>
      </c>
      <c r="E301">
        <v>1</v>
      </c>
      <c r="F301" t="s">
        <v>1544</v>
      </c>
      <c r="G301">
        <v>2.2400000000000002</v>
      </c>
      <c r="H301">
        <f t="shared" si="17"/>
        <v>2.2400000000000002</v>
      </c>
      <c r="I301">
        <f>VLOOKUP(L301,'ARTICLES 10052022'!$A$1:$Q$1031,17,FALSE)</f>
        <v>2.25</v>
      </c>
      <c r="J301">
        <f t="shared" si="19"/>
        <v>2.25</v>
      </c>
      <c r="L301">
        <v>101007</v>
      </c>
      <c r="M301">
        <f>IF(I301="","",VLOOKUP(L301,'ARTICLES 10052022'!$A$1:$J$1031,10,FALSE))</f>
        <v>1.5</v>
      </c>
      <c r="N301">
        <f t="shared" si="18"/>
        <v>1.5</v>
      </c>
    </row>
    <row r="302" spans="1:14" outlineLevel="2">
      <c r="A302" t="s">
        <v>1570</v>
      </c>
      <c r="B302" s="73" t="str">
        <f>VLOOKUP(A302,'ARTICLES 10052022'!$A$2:$D$1031,4,FALSE)</f>
        <v>Z</v>
      </c>
      <c r="C302" s="73" t="str">
        <f t="shared" si="16"/>
        <v/>
      </c>
      <c r="E302">
        <v>1</v>
      </c>
      <c r="F302" t="s">
        <v>1673</v>
      </c>
      <c r="G302">
        <v>39.22</v>
      </c>
      <c r="H302">
        <f t="shared" si="17"/>
        <v>39.22</v>
      </c>
      <c r="I302">
        <f>VLOOKUP(L302,'ARTICLES 10052022'!$A$1:$Q$1031,17,FALSE)</f>
        <v>44.414400000000001</v>
      </c>
      <c r="J302">
        <f t="shared" si="19"/>
        <v>44.414400000000001</v>
      </c>
      <c r="L302">
        <v>1510064</v>
      </c>
      <c r="M302">
        <f>IF(I302="","",VLOOKUP(L302,'ARTICLES 10052022'!$A$1:$J$1031,10,FALSE))</f>
        <v>27.759</v>
      </c>
      <c r="N302">
        <f t="shared" si="18"/>
        <v>27.759</v>
      </c>
    </row>
    <row r="303" spans="1:14" outlineLevel="2">
      <c r="A303" t="s">
        <v>1570</v>
      </c>
      <c r="B303" s="73" t="str">
        <f>VLOOKUP(A303,'ARTICLES 10052022'!$A$2:$D$1031,4,FALSE)</f>
        <v>Z</v>
      </c>
      <c r="C303" s="73" t="str">
        <f t="shared" si="16"/>
        <v/>
      </c>
      <c r="E303">
        <v>1.8</v>
      </c>
      <c r="F303" t="s">
        <v>1538</v>
      </c>
      <c r="G303">
        <v>4.3499999999999996</v>
      </c>
      <c r="H303">
        <f t="shared" si="17"/>
        <v>7.8299999999999992</v>
      </c>
      <c r="I303">
        <f>VLOOKUP(L303,'ARTICLES 10052022'!$A$1:$Q$1031,17,FALSE)</f>
        <v>4.3499999999999996</v>
      </c>
      <c r="J303">
        <f t="shared" si="19"/>
        <v>7.8299999999999992</v>
      </c>
      <c r="L303" t="s">
        <v>1537</v>
      </c>
      <c r="M303">
        <f>IF(I303="","",VLOOKUP(L303,'ARTICLES 10052022'!$A$1:$J$1031,10,FALSE))</f>
        <v>2.9</v>
      </c>
      <c r="N303">
        <f t="shared" si="18"/>
        <v>5.22</v>
      </c>
    </row>
    <row r="304" spans="1:14" outlineLevel="2">
      <c r="A304" t="s">
        <v>1570</v>
      </c>
      <c r="B304" s="73" t="str">
        <f>VLOOKUP(A304,'ARTICLES 10052022'!$A$2:$D$1031,4,FALSE)</f>
        <v>Z</v>
      </c>
      <c r="C304" s="73" t="str">
        <f t="shared" si="16"/>
        <v/>
      </c>
      <c r="E304">
        <v>2</v>
      </c>
      <c r="F304" t="s">
        <v>1512</v>
      </c>
      <c r="G304">
        <v>0.96</v>
      </c>
      <c r="H304">
        <f t="shared" si="17"/>
        <v>1.92</v>
      </c>
      <c r="I304">
        <f>VLOOKUP(L304,'ARTICLES 10052022'!$A$1:$Q$1031,17,FALSE)</f>
        <v>1.1251800000000001</v>
      </c>
      <c r="J304">
        <f t="shared" si="19"/>
        <v>2.2503600000000001</v>
      </c>
      <c r="L304" t="s">
        <v>592</v>
      </c>
      <c r="M304">
        <f>IF(I304="","",VLOOKUP(L304,'ARTICLES 10052022'!$A$1:$J$1031,10,FALSE))</f>
        <v>0.84599999999999997</v>
      </c>
      <c r="N304">
        <f t="shared" si="18"/>
        <v>1.6919999999999999</v>
      </c>
    </row>
    <row r="305" spans="1:14" outlineLevel="2">
      <c r="A305" t="s">
        <v>1570</v>
      </c>
      <c r="B305" s="73" t="str">
        <f>VLOOKUP(A305,'ARTICLES 10052022'!$A$2:$D$1031,4,FALSE)</f>
        <v>Z</v>
      </c>
      <c r="C305" s="73" t="str">
        <f t="shared" si="16"/>
        <v/>
      </c>
      <c r="E305">
        <v>2</v>
      </c>
      <c r="F305" t="s">
        <v>1528</v>
      </c>
      <c r="G305">
        <v>0.77</v>
      </c>
      <c r="H305">
        <f t="shared" si="17"/>
        <v>1.54</v>
      </c>
      <c r="I305">
        <f>VLOOKUP(L305,'ARTICLES 10052022'!$A$1:$Q$1031,17,FALSE)</f>
        <v>0.89642000000000011</v>
      </c>
      <c r="J305">
        <f t="shared" si="19"/>
        <v>1.7928400000000002</v>
      </c>
      <c r="L305" t="s">
        <v>1527</v>
      </c>
      <c r="M305">
        <f>IF(I305="","",VLOOKUP(L305,'ARTICLES 10052022'!$A$1:$J$1031,10,FALSE))</f>
        <v>0.67400000000000004</v>
      </c>
      <c r="N305">
        <f t="shared" si="18"/>
        <v>1.3480000000000001</v>
      </c>
    </row>
    <row r="306" spans="1:14" outlineLevel="2">
      <c r="A306" t="s">
        <v>1570</v>
      </c>
      <c r="B306" s="73" t="str">
        <f>VLOOKUP(A306,'ARTICLES 10052022'!$A$2:$D$1031,4,FALSE)</f>
        <v>Z</v>
      </c>
      <c r="C306" s="73" t="str">
        <f t="shared" si="16"/>
        <v/>
      </c>
      <c r="E306">
        <v>1</v>
      </c>
      <c r="F306" t="s">
        <v>1531</v>
      </c>
      <c r="G306">
        <v>1.18</v>
      </c>
      <c r="H306">
        <f t="shared" si="17"/>
        <v>1.18</v>
      </c>
      <c r="I306">
        <f>VLOOKUP(L306,'ARTICLES 10052022'!$A$1:$Q$1031,17,FALSE)</f>
        <v>1.51088</v>
      </c>
      <c r="J306">
        <f t="shared" si="19"/>
        <v>1.51088</v>
      </c>
      <c r="L306" t="s">
        <v>1530</v>
      </c>
      <c r="M306">
        <f>IF(I306="","",VLOOKUP(L306,'ARTICLES 10052022'!$A$1:$J$1031,10,FALSE))</f>
        <v>1.1359999999999999</v>
      </c>
      <c r="N306">
        <f t="shared" si="18"/>
        <v>1.1359999999999999</v>
      </c>
    </row>
    <row r="307" spans="1:14" outlineLevel="2">
      <c r="A307" t="s">
        <v>1570</v>
      </c>
      <c r="B307" s="73" t="str">
        <f>VLOOKUP(A307,'ARTICLES 10052022'!$A$2:$D$1031,4,FALSE)</f>
        <v>Z</v>
      </c>
      <c r="C307" s="73" t="str">
        <f t="shared" si="16"/>
        <v/>
      </c>
      <c r="E307">
        <v>1</v>
      </c>
      <c r="F307" t="s">
        <v>437</v>
      </c>
      <c r="G307">
        <v>141.36000000000001</v>
      </c>
      <c r="H307">
        <f t="shared" si="17"/>
        <v>141.36000000000001</v>
      </c>
      <c r="I307">
        <f>VLOOKUP(L307,'ARTICLES 10052022'!$A$1:$Q$1031,17,FALSE)</f>
        <v>133.5</v>
      </c>
      <c r="J307">
        <f t="shared" si="19"/>
        <v>133.5</v>
      </c>
      <c r="L307" t="s">
        <v>436</v>
      </c>
      <c r="M307">
        <f>IF(I307="","",VLOOKUP(L307,'ARTICLES 10052022'!$A$1:$J$1031,10,FALSE))</f>
        <v>89</v>
      </c>
      <c r="N307">
        <f t="shared" si="18"/>
        <v>89</v>
      </c>
    </row>
    <row r="308" spans="1:14" outlineLevel="2">
      <c r="A308" t="s">
        <v>1570</v>
      </c>
      <c r="B308" s="73" t="str">
        <f>VLOOKUP(A308,'ARTICLES 10052022'!$A$2:$D$1031,4,FALSE)</f>
        <v>Z</v>
      </c>
      <c r="C308" s="73" t="str">
        <f t="shared" si="16"/>
        <v/>
      </c>
      <c r="E308">
        <v>2</v>
      </c>
      <c r="F308" t="s">
        <v>441</v>
      </c>
      <c r="G308">
        <v>11.25</v>
      </c>
      <c r="H308">
        <f t="shared" si="17"/>
        <v>22.5</v>
      </c>
      <c r="I308">
        <f>VLOOKUP(L308,'ARTICLES 10052022'!$A$1:$Q$1031,17,FALSE)</f>
        <v>11.47</v>
      </c>
      <c r="J308">
        <f t="shared" si="19"/>
        <v>22.94</v>
      </c>
      <c r="L308" t="s">
        <v>440</v>
      </c>
      <c r="M308">
        <f>IF(I308="","",VLOOKUP(L308,'ARTICLES 10052022'!$A$1:$J$1031,10,FALSE))</f>
        <v>7.4</v>
      </c>
      <c r="N308">
        <f t="shared" si="18"/>
        <v>14.8</v>
      </c>
    </row>
    <row r="309" spans="1:14" outlineLevel="2">
      <c r="A309" t="s">
        <v>1570</v>
      </c>
      <c r="B309" s="73" t="str">
        <f>VLOOKUP(A309,'ARTICLES 10052022'!$A$2:$D$1031,4,FALSE)</f>
        <v>Z</v>
      </c>
      <c r="C309" s="73" t="str">
        <f t="shared" si="16"/>
        <v/>
      </c>
      <c r="E309">
        <v>1</v>
      </c>
      <c r="F309" t="s">
        <v>1489</v>
      </c>
      <c r="G309">
        <v>232.7</v>
      </c>
      <c r="H309">
        <f t="shared" si="17"/>
        <v>232.7</v>
      </c>
      <c r="I309">
        <f>VLOOKUP(L309,'ARTICLES 10052022'!$A$1:$Q$1031,17,FALSE)</f>
        <v>229.26</v>
      </c>
      <c r="J309">
        <f t="shared" si="19"/>
        <v>229.26</v>
      </c>
      <c r="L309" t="s">
        <v>1488</v>
      </c>
      <c r="M309">
        <f>IF(I309="","",VLOOKUP(L309,'ARTICLES 10052022'!$A$1:$J$1031,10,FALSE))</f>
        <v>152.84</v>
      </c>
      <c r="N309">
        <f t="shared" si="18"/>
        <v>152.84</v>
      </c>
    </row>
    <row r="310" spans="1:14" outlineLevel="2">
      <c r="A310" t="s">
        <v>1570</v>
      </c>
      <c r="B310" s="73" t="str">
        <f>VLOOKUP(A310,'ARTICLES 10052022'!$A$2:$D$1031,4,FALSE)</f>
        <v>Z</v>
      </c>
      <c r="C310" s="73" t="str">
        <f t="shared" si="16"/>
        <v/>
      </c>
      <c r="E310">
        <v>1</v>
      </c>
      <c r="F310" t="s">
        <v>1372</v>
      </c>
      <c r="G310">
        <v>315.06</v>
      </c>
      <c r="H310">
        <f t="shared" si="17"/>
        <v>315.06</v>
      </c>
      <c r="I310">
        <f>VLOOKUP(L310,'ARTICLES 10052022'!$A$1:$Q$1031,17,FALSE)</f>
        <v>360.43</v>
      </c>
      <c r="J310">
        <f t="shared" si="19"/>
        <v>360.43</v>
      </c>
      <c r="L310" t="s">
        <v>446</v>
      </c>
      <c r="M310">
        <f>IF(I310="","",VLOOKUP(L310,'ARTICLES 10052022'!$A$1:$J$1031,10,FALSE))</f>
        <v>271</v>
      </c>
      <c r="N310">
        <f t="shared" si="18"/>
        <v>271</v>
      </c>
    </row>
    <row r="311" spans="1:14" outlineLevel="2">
      <c r="A311" t="s">
        <v>1570</v>
      </c>
      <c r="B311" s="73" t="str">
        <f>VLOOKUP(A311,'ARTICLES 10052022'!$A$2:$D$1031,4,FALSE)</f>
        <v>Z</v>
      </c>
      <c r="C311" s="73" t="str">
        <f t="shared" si="16"/>
        <v/>
      </c>
      <c r="E311">
        <v>1</v>
      </c>
      <c r="F311" t="s">
        <v>993</v>
      </c>
      <c r="G311">
        <v>4.87</v>
      </c>
      <c r="H311">
        <f t="shared" si="17"/>
        <v>4.87</v>
      </c>
      <c r="I311">
        <f>VLOOKUP(L311,'ARTICLES 10052022'!$A$1:$Q$1031,17,FALSE)</f>
        <v>1.41</v>
      </c>
      <c r="J311">
        <f t="shared" si="19"/>
        <v>1.41</v>
      </c>
      <c r="L311" t="s">
        <v>472</v>
      </c>
      <c r="M311">
        <f>IF(I311="","",VLOOKUP(L311,'ARTICLES 10052022'!$A$1:$J$1031,10,FALSE))</f>
        <v>0.94</v>
      </c>
      <c r="N311">
        <f t="shared" si="18"/>
        <v>0.94</v>
      </c>
    </row>
    <row r="312" spans="1:14" outlineLevel="2">
      <c r="A312" t="s">
        <v>1570</v>
      </c>
      <c r="B312" s="73" t="str">
        <f>VLOOKUP(A312,'ARTICLES 10052022'!$A$2:$D$1031,4,FALSE)</f>
        <v>Z</v>
      </c>
      <c r="C312" s="73" t="str">
        <f t="shared" si="16"/>
        <v/>
      </c>
      <c r="E312">
        <v>1</v>
      </c>
      <c r="F312" t="s">
        <v>2940</v>
      </c>
      <c r="G312">
        <v>4.9400000000000004</v>
      </c>
      <c r="H312">
        <f t="shared" si="17"/>
        <v>4.9400000000000004</v>
      </c>
      <c r="I312">
        <f>VLOOKUP(L312,'ARTICLES 10052022'!$A$1:$Q$1031,17,FALSE)</f>
        <v>1.3800000000000001</v>
      </c>
      <c r="J312">
        <f t="shared" si="19"/>
        <v>1.3800000000000001</v>
      </c>
      <c r="L312" t="s">
        <v>474</v>
      </c>
      <c r="M312">
        <f>IF(I312="","",VLOOKUP(L312,'ARTICLES 10052022'!$A$1:$J$1031,10,FALSE))</f>
        <v>0.92</v>
      </c>
      <c r="N312">
        <f t="shared" si="18"/>
        <v>0.92</v>
      </c>
    </row>
    <row r="313" spans="1:14" outlineLevel="2">
      <c r="A313" t="s">
        <v>1570</v>
      </c>
      <c r="B313" s="73" t="str">
        <f>VLOOKUP(A313,'ARTICLES 10052022'!$A$2:$D$1031,4,FALSE)</f>
        <v>Z</v>
      </c>
      <c r="C313" s="73" t="str">
        <f t="shared" si="16"/>
        <v/>
      </c>
      <c r="E313">
        <v>3</v>
      </c>
      <c r="F313" t="s">
        <v>1559</v>
      </c>
      <c r="G313">
        <v>0</v>
      </c>
      <c r="H313">
        <f t="shared" si="17"/>
        <v>0</v>
      </c>
      <c r="I313">
        <f>VLOOKUP(L313,'ARTICLES 10052022'!$A$1:$Q$1031,17,FALSE)</f>
        <v>0</v>
      </c>
      <c r="J313">
        <f t="shared" si="19"/>
        <v>0</v>
      </c>
      <c r="L313" t="s">
        <v>1558</v>
      </c>
      <c r="M313">
        <f>IF(I313="","",VLOOKUP(L313,'ARTICLES 10052022'!$A$1:$J$1031,10,FALSE))</f>
        <v>0</v>
      </c>
      <c r="N313">
        <f t="shared" si="18"/>
        <v>0</v>
      </c>
    </row>
    <row r="314" spans="1:14" outlineLevel="2">
      <c r="A314" t="s">
        <v>1570</v>
      </c>
      <c r="B314" s="73" t="str">
        <f>VLOOKUP(A314,'ARTICLES 10052022'!$A$2:$D$1031,4,FALSE)</f>
        <v>Z</v>
      </c>
      <c r="C314" s="73" t="str">
        <f t="shared" si="16"/>
        <v/>
      </c>
      <c r="E314">
        <v>1.5</v>
      </c>
      <c r="F314" t="s">
        <v>1514</v>
      </c>
      <c r="G314">
        <v>12.91</v>
      </c>
      <c r="H314">
        <f t="shared" si="17"/>
        <v>19.365000000000002</v>
      </c>
      <c r="I314">
        <f>VLOOKUP(L314,'ARTICLES 10052022'!$A$1:$Q$1031,17,FALSE)</f>
        <v>19.064219999999999</v>
      </c>
      <c r="J314">
        <f t="shared" si="19"/>
        <v>28.596329999999998</v>
      </c>
      <c r="L314" t="s">
        <v>632</v>
      </c>
      <c r="M314">
        <f>IF(I314="","",VLOOKUP(L314,'ARTICLES 10052022'!$A$1:$J$1031,10,FALSE))</f>
        <v>4.7779999999999996</v>
      </c>
      <c r="N314">
        <f t="shared" si="18"/>
        <v>7.1669999999999998</v>
      </c>
    </row>
    <row r="315" spans="1:14" outlineLevel="2">
      <c r="A315" t="s">
        <v>1570</v>
      </c>
      <c r="B315" s="73" t="str">
        <f>VLOOKUP(A315,'ARTICLES 10052022'!$A$2:$D$1031,4,FALSE)</f>
        <v>Z</v>
      </c>
      <c r="C315" s="73" t="str">
        <f t="shared" si="16"/>
        <v/>
      </c>
      <c r="E315">
        <v>1</v>
      </c>
      <c r="F315" t="s">
        <v>1511</v>
      </c>
      <c r="G315">
        <v>9.56</v>
      </c>
      <c r="H315">
        <f t="shared" si="17"/>
        <v>9.56</v>
      </c>
      <c r="I315">
        <f>VLOOKUP(L315,'ARTICLES 10052022'!$A$1:$Q$1031,17,FALSE)</f>
        <v>9.4695999999999998</v>
      </c>
      <c r="J315">
        <f t="shared" si="19"/>
        <v>9.4695999999999998</v>
      </c>
      <c r="L315" t="s">
        <v>1510</v>
      </c>
      <c r="M315">
        <f>IF(I315="","",VLOOKUP(L315,'ARTICLES 10052022'!$A$1:$J$1031,10,FALSE))</f>
        <v>7.12</v>
      </c>
      <c r="N315">
        <f t="shared" si="18"/>
        <v>7.12</v>
      </c>
    </row>
    <row r="316" spans="1:14" outlineLevel="2">
      <c r="A316" t="s">
        <v>1570</v>
      </c>
      <c r="B316" s="73" t="str">
        <f>VLOOKUP(A316,'ARTICLES 10052022'!$A$2:$D$1031,4,FALSE)</f>
        <v>Z</v>
      </c>
      <c r="C316" s="73" t="str">
        <f t="shared" si="16"/>
        <v/>
      </c>
      <c r="E316">
        <v>1</v>
      </c>
      <c r="F316" t="s">
        <v>1520</v>
      </c>
      <c r="G316">
        <v>9.64</v>
      </c>
      <c r="H316">
        <f t="shared" si="17"/>
        <v>9.64</v>
      </c>
      <c r="I316">
        <f>VLOOKUP(L316,'ARTICLES 10052022'!$A$1:$Q$1031,17,FALSE)</f>
        <v>11.619146000000001</v>
      </c>
      <c r="J316">
        <f t="shared" si="19"/>
        <v>11.619146000000001</v>
      </c>
      <c r="L316" t="s">
        <v>1519</v>
      </c>
      <c r="M316">
        <f>IF(I316="","",VLOOKUP(L316,'ARTICLES 10052022'!$A$1:$J$1031,10,FALSE))</f>
        <v>8.7362000000000002</v>
      </c>
      <c r="N316">
        <f t="shared" si="18"/>
        <v>8.7362000000000002</v>
      </c>
    </row>
    <row r="317" spans="1:14" outlineLevel="1">
      <c r="A317" s="73" t="s">
        <v>3026</v>
      </c>
      <c r="B317" s="73"/>
      <c r="C317" s="73" t="str">
        <f t="shared" si="16"/>
        <v>NSPR-2100</v>
      </c>
      <c r="J317">
        <f>SUBTOTAL(9,J300:J316)</f>
        <v>860.03355599999986</v>
      </c>
      <c r="N317">
        <f>SUBTOTAL(9,N300:N316)</f>
        <v>591.6382000000001</v>
      </c>
    </row>
    <row r="318" spans="1:14" outlineLevel="2">
      <c r="A318" t="s">
        <v>1560</v>
      </c>
      <c r="B318" s="73" t="str">
        <f>VLOOKUP(A318,'ARTICLES 10052022'!$A$2:$D$1031,4,FALSE)</f>
        <v>Z</v>
      </c>
      <c r="C318" s="73" t="str">
        <f t="shared" si="16"/>
        <v/>
      </c>
      <c r="E318">
        <v>2</v>
      </c>
      <c r="F318" t="s">
        <v>1546</v>
      </c>
      <c r="G318">
        <v>0.68</v>
      </c>
      <c r="H318">
        <f t="shared" si="17"/>
        <v>1.36</v>
      </c>
      <c r="I318">
        <f>VLOOKUP(L318,'ARTICLES 10052022'!$A$1:$Q$1031,17,FALSE)</f>
        <v>0.69000000000000006</v>
      </c>
      <c r="J318">
        <f t="shared" si="19"/>
        <v>1.3800000000000001</v>
      </c>
      <c r="L318">
        <v>101006</v>
      </c>
      <c r="M318">
        <f>IF(I318="","",VLOOKUP(L318,'ARTICLES 10052022'!$A$1:$J$1031,10,FALSE))</f>
        <v>0.23</v>
      </c>
      <c r="N318">
        <f t="shared" si="18"/>
        <v>0.46</v>
      </c>
    </row>
    <row r="319" spans="1:14" outlineLevel="2">
      <c r="A319" t="s">
        <v>1560</v>
      </c>
      <c r="B319" s="73" t="str">
        <f>VLOOKUP(A319,'ARTICLES 10052022'!$A$2:$D$1031,4,FALSE)</f>
        <v>Z</v>
      </c>
      <c r="C319" s="73" t="str">
        <f t="shared" si="16"/>
        <v/>
      </c>
      <c r="E319">
        <v>1</v>
      </c>
      <c r="F319" t="s">
        <v>1544</v>
      </c>
      <c r="G319">
        <v>2.2400000000000002</v>
      </c>
      <c r="H319">
        <f t="shared" si="17"/>
        <v>2.2400000000000002</v>
      </c>
      <c r="I319">
        <f>VLOOKUP(L319,'ARTICLES 10052022'!$A$1:$Q$1031,17,FALSE)</f>
        <v>2.25</v>
      </c>
      <c r="J319">
        <f t="shared" si="19"/>
        <v>2.25</v>
      </c>
      <c r="L319">
        <v>101007</v>
      </c>
      <c r="M319">
        <f>IF(I319="","",VLOOKUP(L319,'ARTICLES 10052022'!$A$1:$J$1031,10,FALSE))</f>
        <v>1.5</v>
      </c>
      <c r="N319">
        <f t="shared" si="18"/>
        <v>1.5</v>
      </c>
    </row>
    <row r="320" spans="1:14" outlineLevel="2">
      <c r="A320" t="s">
        <v>1560</v>
      </c>
      <c r="B320" s="73" t="str">
        <f>VLOOKUP(A320,'ARTICLES 10052022'!$A$2:$D$1031,4,FALSE)</f>
        <v>Z</v>
      </c>
      <c r="C320" s="73" t="str">
        <f t="shared" si="16"/>
        <v/>
      </c>
      <c r="E320">
        <v>1</v>
      </c>
      <c r="F320" t="s">
        <v>1673</v>
      </c>
      <c r="G320">
        <v>39.22</v>
      </c>
      <c r="H320">
        <f t="shared" si="17"/>
        <v>39.22</v>
      </c>
      <c r="I320">
        <f>VLOOKUP(L320,'ARTICLES 10052022'!$A$1:$Q$1031,17,FALSE)</f>
        <v>44.414400000000001</v>
      </c>
      <c r="J320">
        <f t="shared" si="19"/>
        <v>44.414400000000001</v>
      </c>
      <c r="L320">
        <v>1510064</v>
      </c>
      <c r="M320">
        <f>IF(I320="","",VLOOKUP(L320,'ARTICLES 10052022'!$A$1:$J$1031,10,FALSE))</f>
        <v>27.759</v>
      </c>
      <c r="N320">
        <f t="shared" si="18"/>
        <v>27.759</v>
      </c>
    </row>
    <row r="321" spans="1:14" outlineLevel="2">
      <c r="A321" t="s">
        <v>1560</v>
      </c>
      <c r="B321" s="73" t="str">
        <f>VLOOKUP(A321,'ARTICLES 10052022'!$A$2:$D$1031,4,FALSE)</f>
        <v>Z</v>
      </c>
      <c r="C321" s="73" t="str">
        <f t="shared" si="16"/>
        <v/>
      </c>
      <c r="E321">
        <v>1.4</v>
      </c>
      <c r="F321" t="s">
        <v>1534</v>
      </c>
      <c r="G321">
        <v>7.41</v>
      </c>
      <c r="H321">
        <f t="shared" si="17"/>
        <v>10.373999999999999</v>
      </c>
      <c r="I321">
        <f>VLOOKUP(L321,'ARTICLES 10052022'!$A$1:$Q$1031,17,FALSE)</f>
        <v>7.9667000000000003</v>
      </c>
      <c r="J321">
        <f t="shared" si="19"/>
        <v>11.15338</v>
      </c>
      <c r="L321" t="s">
        <v>1533</v>
      </c>
      <c r="M321">
        <f>IF(I321="","",VLOOKUP(L321,'ARTICLES 10052022'!$A$1:$J$1031,10,FALSE))</f>
        <v>5.99</v>
      </c>
      <c r="N321">
        <f t="shared" si="18"/>
        <v>8.3859999999999992</v>
      </c>
    </row>
    <row r="322" spans="1:14" outlineLevel="2">
      <c r="A322" t="s">
        <v>1560</v>
      </c>
      <c r="B322" s="73" t="str">
        <f>VLOOKUP(A322,'ARTICLES 10052022'!$A$2:$D$1031,4,FALSE)</f>
        <v>Z</v>
      </c>
      <c r="C322" s="73" t="str">
        <f t="shared" ref="C322:C385" si="20">IF(G322="",MID(A322,7,100),"")</f>
        <v/>
      </c>
      <c r="E322">
        <v>1.5</v>
      </c>
      <c r="F322" t="s">
        <v>1538</v>
      </c>
      <c r="G322">
        <v>4.3499999999999996</v>
      </c>
      <c r="H322">
        <f t="shared" si="17"/>
        <v>6.5249999999999995</v>
      </c>
      <c r="I322">
        <f>VLOOKUP(L322,'ARTICLES 10052022'!$A$1:$Q$1031,17,FALSE)</f>
        <v>4.3499999999999996</v>
      </c>
      <c r="J322">
        <f t="shared" si="19"/>
        <v>6.5249999999999995</v>
      </c>
      <c r="L322" t="s">
        <v>1537</v>
      </c>
      <c r="M322">
        <f>IF(I322="","",VLOOKUP(L322,'ARTICLES 10052022'!$A$1:$J$1031,10,FALSE))</f>
        <v>2.9</v>
      </c>
      <c r="N322">
        <f t="shared" si="18"/>
        <v>4.3499999999999996</v>
      </c>
    </row>
    <row r="323" spans="1:14" outlineLevel="2">
      <c r="A323" t="s">
        <v>1560</v>
      </c>
      <c r="B323" s="73" t="str">
        <f>VLOOKUP(A323,'ARTICLES 10052022'!$A$2:$D$1031,4,FALSE)</f>
        <v>Z</v>
      </c>
      <c r="C323" s="73" t="str">
        <f t="shared" si="20"/>
        <v/>
      </c>
      <c r="E323">
        <v>2</v>
      </c>
      <c r="F323" t="s">
        <v>1512</v>
      </c>
      <c r="G323">
        <v>0.96</v>
      </c>
      <c r="H323">
        <f t="shared" si="17"/>
        <v>1.92</v>
      </c>
      <c r="I323">
        <f>VLOOKUP(L323,'ARTICLES 10052022'!$A$1:$Q$1031,17,FALSE)</f>
        <v>1.1251800000000001</v>
      </c>
      <c r="J323">
        <f t="shared" si="19"/>
        <v>2.2503600000000001</v>
      </c>
      <c r="L323" t="s">
        <v>592</v>
      </c>
      <c r="M323">
        <f>IF(I323="","",VLOOKUP(L323,'ARTICLES 10052022'!$A$1:$J$1031,10,FALSE))</f>
        <v>0.84599999999999997</v>
      </c>
      <c r="N323">
        <f t="shared" si="18"/>
        <v>1.6919999999999999</v>
      </c>
    </row>
    <row r="324" spans="1:14" outlineLevel="2">
      <c r="A324" t="s">
        <v>1560</v>
      </c>
      <c r="B324" s="73" t="str">
        <f>VLOOKUP(A324,'ARTICLES 10052022'!$A$2:$D$1031,4,FALSE)</f>
        <v>Z</v>
      </c>
      <c r="C324" s="73" t="str">
        <f t="shared" si="20"/>
        <v/>
      </c>
      <c r="E324">
        <v>2</v>
      </c>
      <c r="F324" t="s">
        <v>1528</v>
      </c>
      <c r="G324">
        <v>0.77</v>
      </c>
      <c r="H324">
        <f t="shared" si="17"/>
        <v>1.54</v>
      </c>
      <c r="I324">
        <f>VLOOKUP(L324,'ARTICLES 10052022'!$A$1:$Q$1031,17,FALSE)</f>
        <v>0.89642000000000011</v>
      </c>
      <c r="J324">
        <f t="shared" si="19"/>
        <v>1.7928400000000002</v>
      </c>
      <c r="L324" t="s">
        <v>1527</v>
      </c>
      <c r="M324">
        <f>IF(I324="","",VLOOKUP(L324,'ARTICLES 10052022'!$A$1:$J$1031,10,FALSE))</f>
        <v>0.67400000000000004</v>
      </c>
      <c r="N324">
        <f t="shared" si="18"/>
        <v>1.3480000000000001</v>
      </c>
    </row>
    <row r="325" spans="1:14" outlineLevel="2">
      <c r="A325" t="s">
        <v>1560</v>
      </c>
      <c r="B325" s="73" t="str">
        <f>VLOOKUP(A325,'ARTICLES 10052022'!$A$2:$D$1031,4,FALSE)</f>
        <v>Z</v>
      </c>
      <c r="C325" s="73" t="str">
        <f t="shared" si="20"/>
        <v/>
      </c>
      <c r="E325">
        <v>1</v>
      </c>
      <c r="F325" t="s">
        <v>1531</v>
      </c>
      <c r="G325">
        <v>1.18</v>
      </c>
      <c r="H325">
        <f t="shared" ref="H325:H388" si="21">IF(C325="",G325*E325,"")</f>
        <v>1.18</v>
      </c>
      <c r="I325">
        <f>VLOOKUP(L325,'ARTICLES 10052022'!$A$1:$Q$1031,17,FALSE)</f>
        <v>1.51088</v>
      </c>
      <c r="J325">
        <f t="shared" si="19"/>
        <v>1.51088</v>
      </c>
      <c r="L325" t="s">
        <v>1530</v>
      </c>
      <c r="M325">
        <f>IF(I325="","",VLOOKUP(L325,'ARTICLES 10052022'!$A$1:$J$1031,10,FALSE))</f>
        <v>1.1359999999999999</v>
      </c>
      <c r="N325">
        <f t="shared" si="18"/>
        <v>1.1359999999999999</v>
      </c>
    </row>
    <row r="326" spans="1:14" outlineLevel="2">
      <c r="A326" t="s">
        <v>1560</v>
      </c>
      <c r="B326" s="73" t="str">
        <f>VLOOKUP(A326,'ARTICLES 10052022'!$A$2:$D$1031,4,FALSE)</f>
        <v>Z</v>
      </c>
      <c r="C326" s="73" t="str">
        <f t="shared" si="20"/>
        <v/>
      </c>
      <c r="E326">
        <v>1</v>
      </c>
      <c r="F326" t="s">
        <v>437</v>
      </c>
      <c r="G326">
        <v>141.36000000000001</v>
      </c>
      <c r="H326">
        <f t="shared" si="21"/>
        <v>141.36000000000001</v>
      </c>
      <c r="I326">
        <f>VLOOKUP(L326,'ARTICLES 10052022'!$A$1:$Q$1031,17,FALSE)</f>
        <v>133.5</v>
      </c>
      <c r="J326">
        <f t="shared" si="19"/>
        <v>133.5</v>
      </c>
      <c r="L326" t="s">
        <v>436</v>
      </c>
      <c r="M326">
        <f>IF(I326="","",VLOOKUP(L326,'ARTICLES 10052022'!$A$1:$J$1031,10,FALSE))</f>
        <v>89</v>
      </c>
      <c r="N326">
        <f t="shared" si="18"/>
        <v>89</v>
      </c>
    </row>
    <row r="327" spans="1:14" outlineLevel="2">
      <c r="A327" t="s">
        <v>1560</v>
      </c>
      <c r="B327" s="73" t="str">
        <f>VLOOKUP(A327,'ARTICLES 10052022'!$A$2:$D$1031,4,FALSE)</f>
        <v>Z</v>
      </c>
      <c r="C327" s="73" t="str">
        <f t="shared" si="20"/>
        <v/>
      </c>
      <c r="E327">
        <v>2</v>
      </c>
      <c r="F327" t="s">
        <v>441</v>
      </c>
      <c r="G327">
        <v>11.25</v>
      </c>
      <c r="H327">
        <f t="shared" si="21"/>
        <v>22.5</v>
      </c>
      <c r="I327">
        <f>VLOOKUP(L327,'ARTICLES 10052022'!$A$1:$Q$1031,17,FALSE)</f>
        <v>11.47</v>
      </c>
      <c r="J327">
        <f t="shared" si="19"/>
        <v>22.94</v>
      </c>
      <c r="L327" t="s">
        <v>440</v>
      </c>
      <c r="M327">
        <f>IF(I327="","",VLOOKUP(L327,'ARTICLES 10052022'!$A$1:$J$1031,10,FALSE))</f>
        <v>7.4</v>
      </c>
      <c r="N327">
        <f t="shared" si="18"/>
        <v>14.8</v>
      </c>
    </row>
    <row r="328" spans="1:14" outlineLevel="2">
      <c r="A328" t="s">
        <v>1560</v>
      </c>
      <c r="B328" s="73" t="str">
        <f>VLOOKUP(A328,'ARTICLES 10052022'!$A$2:$D$1031,4,FALSE)</f>
        <v>Z</v>
      </c>
      <c r="C328" s="73" t="str">
        <f t="shared" si="20"/>
        <v/>
      </c>
      <c r="E328">
        <v>1</v>
      </c>
      <c r="F328" t="s">
        <v>1489</v>
      </c>
      <c r="G328">
        <v>232.7</v>
      </c>
      <c r="H328">
        <f t="shared" si="21"/>
        <v>232.7</v>
      </c>
      <c r="I328">
        <f>VLOOKUP(L328,'ARTICLES 10052022'!$A$1:$Q$1031,17,FALSE)</f>
        <v>229.26</v>
      </c>
      <c r="J328">
        <f t="shared" si="19"/>
        <v>229.26</v>
      </c>
      <c r="L328" t="s">
        <v>1488</v>
      </c>
      <c r="M328">
        <f>IF(I328="","",VLOOKUP(L328,'ARTICLES 10052022'!$A$1:$J$1031,10,FALSE))</f>
        <v>152.84</v>
      </c>
      <c r="N328">
        <f t="shared" ref="N328:N391" si="22">IF(I328="","",E328*M328)</f>
        <v>152.84</v>
      </c>
    </row>
    <row r="329" spans="1:14" outlineLevel="2">
      <c r="A329" t="s">
        <v>1560</v>
      </c>
      <c r="B329" s="73" t="str">
        <f>VLOOKUP(A329,'ARTICLES 10052022'!$A$2:$D$1031,4,FALSE)</f>
        <v>Z</v>
      </c>
      <c r="C329" s="73" t="str">
        <f t="shared" si="20"/>
        <v/>
      </c>
      <c r="E329">
        <v>1</v>
      </c>
      <c r="F329" t="s">
        <v>1372</v>
      </c>
      <c r="G329">
        <v>315.06</v>
      </c>
      <c r="H329">
        <f t="shared" si="21"/>
        <v>315.06</v>
      </c>
      <c r="I329">
        <f>VLOOKUP(L329,'ARTICLES 10052022'!$A$1:$Q$1031,17,FALSE)</f>
        <v>360.43</v>
      </c>
      <c r="J329">
        <f t="shared" si="19"/>
        <v>360.43</v>
      </c>
      <c r="L329" t="s">
        <v>446</v>
      </c>
      <c r="M329">
        <f>IF(I329="","",VLOOKUP(L329,'ARTICLES 10052022'!$A$1:$J$1031,10,FALSE))</f>
        <v>271</v>
      </c>
      <c r="N329">
        <f t="shared" si="22"/>
        <v>271</v>
      </c>
    </row>
    <row r="330" spans="1:14" outlineLevel="2">
      <c r="A330" t="s">
        <v>1560</v>
      </c>
      <c r="B330" s="73" t="str">
        <f>VLOOKUP(A330,'ARTICLES 10052022'!$A$2:$D$1031,4,FALSE)</f>
        <v>Z</v>
      </c>
      <c r="C330" s="73" t="str">
        <f t="shared" si="20"/>
        <v/>
      </c>
      <c r="E330">
        <v>1</v>
      </c>
      <c r="F330" t="s">
        <v>993</v>
      </c>
      <c r="G330">
        <v>4.87</v>
      </c>
      <c r="H330">
        <f t="shared" si="21"/>
        <v>4.87</v>
      </c>
      <c r="I330">
        <f>VLOOKUP(L330,'ARTICLES 10052022'!$A$1:$Q$1031,17,FALSE)</f>
        <v>1.41</v>
      </c>
      <c r="J330">
        <f t="shared" si="19"/>
        <v>1.41</v>
      </c>
      <c r="L330" t="s">
        <v>472</v>
      </c>
      <c r="M330">
        <f>IF(I330="","",VLOOKUP(L330,'ARTICLES 10052022'!$A$1:$J$1031,10,FALSE))</f>
        <v>0.94</v>
      </c>
      <c r="N330">
        <f t="shared" si="22"/>
        <v>0.94</v>
      </c>
    </row>
    <row r="331" spans="1:14" outlineLevel="2">
      <c r="A331" t="s">
        <v>1560</v>
      </c>
      <c r="B331" s="73" t="str">
        <f>VLOOKUP(A331,'ARTICLES 10052022'!$A$2:$D$1031,4,FALSE)</f>
        <v>Z</v>
      </c>
      <c r="C331" s="73" t="str">
        <f t="shared" si="20"/>
        <v/>
      </c>
      <c r="E331">
        <v>1</v>
      </c>
      <c r="F331" t="s">
        <v>2940</v>
      </c>
      <c r="G331">
        <v>4.9400000000000004</v>
      </c>
      <c r="H331">
        <f t="shared" si="21"/>
        <v>4.9400000000000004</v>
      </c>
      <c r="I331">
        <f>VLOOKUP(L331,'ARTICLES 10052022'!$A$1:$Q$1031,17,FALSE)</f>
        <v>1.3800000000000001</v>
      </c>
      <c r="J331">
        <f t="shared" si="19"/>
        <v>1.3800000000000001</v>
      </c>
      <c r="L331" t="s">
        <v>474</v>
      </c>
      <c r="M331">
        <f>IF(I331="","",VLOOKUP(L331,'ARTICLES 10052022'!$A$1:$J$1031,10,FALSE))</f>
        <v>0.92</v>
      </c>
      <c r="N331">
        <f t="shared" si="22"/>
        <v>0.92</v>
      </c>
    </row>
    <row r="332" spans="1:14" outlineLevel="2">
      <c r="A332" t="s">
        <v>1560</v>
      </c>
      <c r="B332" s="73" t="str">
        <f>VLOOKUP(A332,'ARTICLES 10052022'!$A$2:$D$1031,4,FALSE)</f>
        <v>Z</v>
      </c>
      <c r="C332" s="73" t="str">
        <f t="shared" si="20"/>
        <v/>
      </c>
      <c r="E332">
        <v>1</v>
      </c>
      <c r="F332" t="s">
        <v>1502</v>
      </c>
      <c r="G332">
        <v>83.19</v>
      </c>
      <c r="H332">
        <f t="shared" si="21"/>
        <v>83.19</v>
      </c>
      <c r="I332">
        <f>VLOOKUP(L332,'ARTICLES 10052022'!$A$1:$Q$1031,17,FALSE)</f>
        <v>94.43</v>
      </c>
      <c r="J332">
        <f t="shared" si="19"/>
        <v>94.43</v>
      </c>
      <c r="L332" t="s">
        <v>1501</v>
      </c>
      <c r="M332">
        <f>IF(I332="","",VLOOKUP(L332,'ARTICLES 10052022'!$A$1:$J$1031,10,FALSE))</f>
        <v>71</v>
      </c>
      <c r="N332">
        <f t="shared" si="22"/>
        <v>71</v>
      </c>
    </row>
    <row r="333" spans="1:14" outlineLevel="2">
      <c r="A333" t="s">
        <v>1560</v>
      </c>
      <c r="B333" s="73" t="str">
        <f>VLOOKUP(A333,'ARTICLES 10052022'!$A$2:$D$1031,4,FALSE)</f>
        <v>Z</v>
      </c>
      <c r="C333" s="73" t="str">
        <f t="shared" si="20"/>
        <v/>
      </c>
      <c r="E333">
        <v>2</v>
      </c>
      <c r="F333" t="s">
        <v>1559</v>
      </c>
      <c r="G333">
        <v>0</v>
      </c>
      <c r="H333">
        <f t="shared" si="21"/>
        <v>0</v>
      </c>
      <c r="I333">
        <f>VLOOKUP(L333,'ARTICLES 10052022'!$A$1:$Q$1031,17,FALSE)</f>
        <v>0</v>
      </c>
      <c r="J333">
        <f t="shared" si="19"/>
        <v>0</v>
      </c>
      <c r="L333" t="s">
        <v>1558</v>
      </c>
      <c r="M333">
        <f>IF(I333="","",VLOOKUP(L333,'ARTICLES 10052022'!$A$1:$J$1031,10,FALSE))</f>
        <v>0</v>
      </c>
      <c r="N333">
        <f t="shared" si="22"/>
        <v>0</v>
      </c>
    </row>
    <row r="334" spans="1:14" outlineLevel="2">
      <c r="A334" t="s">
        <v>1560</v>
      </c>
      <c r="B334" s="73" t="str">
        <f>VLOOKUP(A334,'ARTICLES 10052022'!$A$2:$D$1031,4,FALSE)</f>
        <v>Z</v>
      </c>
      <c r="C334" s="73" t="str">
        <f t="shared" si="20"/>
        <v/>
      </c>
      <c r="E334">
        <v>1</v>
      </c>
      <c r="F334" t="s">
        <v>1543</v>
      </c>
      <c r="G334">
        <v>21.71</v>
      </c>
      <c r="H334">
        <f t="shared" si="21"/>
        <v>21.71</v>
      </c>
      <c r="I334">
        <f>VLOOKUP(L334,'ARTICLES 10052022'!$A$1:$Q$1031,17,FALSE)</f>
        <v>26.594999999999999</v>
      </c>
      <c r="J334">
        <f t="shared" si="19"/>
        <v>26.594999999999999</v>
      </c>
      <c r="L334" t="s">
        <v>1542</v>
      </c>
      <c r="M334">
        <f>IF(I334="","",VLOOKUP(L334,'ARTICLES 10052022'!$A$1:$J$1031,10,FALSE))</f>
        <v>17.73</v>
      </c>
      <c r="N334">
        <f t="shared" si="22"/>
        <v>17.73</v>
      </c>
    </row>
    <row r="335" spans="1:14" outlineLevel="2">
      <c r="A335" t="s">
        <v>1560</v>
      </c>
      <c r="B335" s="73" t="str">
        <f>VLOOKUP(A335,'ARTICLES 10052022'!$A$2:$D$1031,4,FALSE)</f>
        <v>Z</v>
      </c>
      <c r="C335" s="73" t="str">
        <f t="shared" si="20"/>
        <v/>
      </c>
      <c r="E335">
        <v>1</v>
      </c>
      <c r="F335" t="s">
        <v>1540</v>
      </c>
      <c r="G335">
        <v>18.489999999999998</v>
      </c>
      <c r="H335">
        <f t="shared" si="21"/>
        <v>18.489999999999998</v>
      </c>
      <c r="I335">
        <f>VLOOKUP(L335,'ARTICLES 10052022'!$A$1:$Q$1031,17,FALSE)</f>
        <v>19.575000000000003</v>
      </c>
      <c r="J335">
        <f t="shared" si="19"/>
        <v>19.575000000000003</v>
      </c>
      <c r="L335" t="s">
        <v>1539</v>
      </c>
      <c r="M335">
        <f>IF(I335="","",VLOOKUP(L335,'ARTICLES 10052022'!$A$1:$J$1031,10,FALSE))</f>
        <v>13.05</v>
      </c>
      <c r="N335">
        <f t="shared" si="22"/>
        <v>13.05</v>
      </c>
    </row>
    <row r="336" spans="1:14" outlineLevel="2">
      <c r="A336" t="s">
        <v>1560</v>
      </c>
      <c r="B336" s="73" t="str">
        <f>VLOOKUP(A336,'ARTICLES 10052022'!$A$2:$D$1031,4,FALSE)</f>
        <v>Z</v>
      </c>
      <c r="C336" s="73" t="str">
        <f t="shared" si="20"/>
        <v/>
      </c>
      <c r="E336">
        <v>1</v>
      </c>
      <c r="F336" t="s">
        <v>1514</v>
      </c>
      <c r="G336">
        <v>12.91</v>
      </c>
      <c r="H336">
        <f t="shared" si="21"/>
        <v>12.91</v>
      </c>
      <c r="I336">
        <f>VLOOKUP(L336,'ARTICLES 10052022'!$A$1:$Q$1031,17,FALSE)</f>
        <v>19.064219999999999</v>
      </c>
      <c r="J336">
        <f t="shared" si="19"/>
        <v>19.064219999999999</v>
      </c>
      <c r="L336" t="s">
        <v>632</v>
      </c>
      <c r="M336">
        <f>IF(I336="","",VLOOKUP(L336,'ARTICLES 10052022'!$A$1:$J$1031,10,FALSE))</f>
        <v>4.7779999999999996</v>
      </c>
      <c r="N336">
        <f t="shared" si="22"/>
        <v>4.7779999999999996</v>
      </c>
    </row>
    <row r="337" spans="1:14" outlineLevel="2">
      <c r="A337" t="s">
        <v>1560</v>
      </c>
      <c r="B337" s="73" t="str">
        <f>VLOOKUP(A337,'ARTICLES 10052022'!$A$2:$D$1031,4,FALSE)</f>
        <v>Z</v>
      </c>
      <c r="C337" s="73" t="str">
        <f t="shared" si="20"/>
        <v/>
      </c>
      <c r="E337">
        <v>1</v>
      </c>
      <c r="F337" t="s">
        <v>1511</v>
      </c>
      <c r="G337">
        <v>9.56</v>
      </c>
      <c r="H337">
        <f t="shared" si="21"/>
        <v>9.56</v>
      </c>
      <c r="I337">
        <f>VLOOKUP(L337,'ARTICLES 10052022'!$A$1:$Q$1031,17,FALSE)</f>
        <v>9.4695999999999998</v>
      </c>
      <c r="J337">
        <f t="shared" si="19"/>
        <v>9.4695999999999998</v>
      </c>
      <c r="L337" t="s">
        <v>1510</v>
      </c>
      <c r="M337">
        <f>IF(I337="","",VLOOKUP(L337,'ARTICLES 10052022'!$A$1:$J$1031,10,FALSE))</f>
        <v>7.12</v>
      </c>
      <c r="N337">
        <f t="shared" si="22"/>
        <v>7.12</v>
      </c>
    </row>
    <row r="338" spans="1:14" outlineLevel="2">
      <c r="A338" t="s">
        <v>1560</v>
      </c>
      <c r="B338" s="73" t="str">
        <f>VLOOKUP(A338,'ARTICLES 10052022'!$A$2:$D$1031,4,FALSE)</f>
        <v>Z</v>
      </c>
      <c r="C338" s="73" t="str">
        <f t="shared" si="20"/>
        <v/>
      </c>
      <c r="E338">
        <v>1</v>
      </c>
      <c r="F338" t="s">
        <v>1520</v>
      </c>
      <c r="G338">
        <v>9.64</v>
      </c>
      <c r="H338">
        <f t="shared" si="21"/>
        <v>9.64</v>
      </c>
      <c r="I338">
        <f>VLOOKUP(L338,'ARTICLES 10052022'!$A$1:$Q$1031,17,FALSE)</f>
        <v>11.619146000000001</v>
      </c>
      <c r="J338">
        <f t="shared" si="19"/>
        <v>11.619146000000001</v>
      </c>
      <c r="L338" t="s">
        <v>1519</v>
      </c>
      <c r="M338">
        <f>IF(I338="","",VLOOKUP(L338,'ARTICLES 10052022'!$A$1:$J$1031,10,FALSE))</f>
        <v>8.7362000000000002</v>
      </c>
      <c r="N338">
        <f t="shared" si="22"/>
        <v>8.7362000000000002</v>
      </c>
    </row>
    <row r="339" spans="1:14" outlineLevel="1">
      <c r="A339" s="73" t="s">
        <v>3027</v>
      </c>
      <c r="B339" s="73"/>
      <c r="C339" s="73" t="str">
        <f t="shared" si="20"/>
        <v>NSPR-1800-PA</v>
      </c>
      <c r="J339">
        <f>SUBTOTAL(9,J318:J338)</f>
        <v>1000.9498260000001</v>
      </c>
      <c r="N339">
        <f>SUBTOTAL(9,N318:N338)</f>
        <v>698.54520000000002</v>
      </c>
    </row>
    <row r="340" spans="1:14" outlineLevel="2">
      <c r="A340" t="s">
        <v>1562</v>
      </c>
      <c r="B340" s="73" t="str">
        <f>VLOOKUP(A340,'ARTICLES 10052022'!$A$2:$D$1031,4,FALSE)</f>
        <v>Z</v>
      </c>
      <c r="C340" s="73" t="str">
        <f t="shared" si="20"/>
        <v/>
      </c>
      <c r="E340">
        <v>2</v>
      </c>
      <c r="F340" t="s">
        <v>1546</v>
      </c>
      <c r="G340">
        <v>0.68</v>
      </c>
      <c r="H340">
        <f t="shared" si="21"/>
        <v>1.36</v>
      </c>
      <c r="I340">
        <f>VLOOKUP(L340,'ARTICLES 10052022'!$A$1:$Q$1031,17,FALSE)</f>
        <v>0.69000000000000006</v>
      </c>
      <c r="J340">
        <f t="shared" si="19"/>
        <v>1.3800000000000001</v>
      </c>
      <c r="L340">
        <v>101006</v>
      </c>
      <c r="M340">
        <f>IF(I340="","",VLOOKUP(L340,'ARTICLES 10052022'!$A$1:$J$1031,10,FALSE))</f>
        <v>0.23</v>
      </c>
      <c r="N340">
        <f t="shared" si="22"/>
        <v>0.46</v>
      </c>
    </row>
    <row r="341" spans="1:14" outlineLevel="2">
      <c r="A341" t="s">
        <v>1562</v>
      </c>
      <c r="B341" s="73" t="str">
        <f>VLOOKUP(A341,'ARTICLES 10052022'!$A$2:$D$1031,4,FALSE)</f>
        <v>Z</v>
      </c>
      <c r="C341" s="73" t="str">
        <f t="shared" si="20"/>
        <v/>
      </c>
      <c r="E341">
        <v>1</v>
      </c>
      <c r="F341" t="s">
        <v>1544</v>
      </c>
      <c r="G341">
        <v>2.2400000000000002</v>
      </c>
      <c r="H341">
        <f t="shared" si="21"/>
        <v>2.2400000000000002</v>
      </c>
      <c r="I341">
        <f>VLOOKUP(L341,'ARTICLES 10052022'!$A$1:$Q$1031,17,FALSE)</f>
        <v>2.25</v>
      </c>
      <c r="J341">
        <f t="shared" si="19"/>
        <v>2.25</v>
      </c>
      <c r="L341">
        <v>101007</v>
      </c>
      <c r="M341">
        <f>IF(I341="","",VLOOKUP(L341,'ARTICLES 10052022'!$A$1:$J$1031,10,FALSE))</f>
        <v>1.5</v>
      </c>
      <c r="N341">
        <f t="shared" si="22"/>
        <v>1.5</v>
      </c>
    </row>
    <row r="342" spans="1:14" outlineLevel="2">
      <c r="A342" t="s">
        <v>1562</v>
      </c>
      <c r="B342" s="73" t="str">
        <f>VLOOKUP(A342,'ARTICLES 10052022'!$A$2:$D$1031,4,FALSE)</f>
        <v>Z</v>
      </c>
      <c r="C342" s="73" t="str">
        <f t="shared" si="20"/>
        <v/>
      </c>
      <c r="E342">
        <v>1</v>
      </c>
      <c r="F342" t="s">
        <v>1673</v>
      </c>
      <c r="G342">
        <v>39.22</v>
      </c>
      <c r="H342">
        <f t="shared" si="21"/>
        <v>39.22</v>
      </c>
      <c r="I342">
        <f>VLOOKUP(L342,'ARTICLES 10052022'!$A$1:$Q$1031,17,FALSE)</f>
        <v>44.414400000000001</v>
      </c>
      <c r="J342">
        <f t="shared" si="19"/>
        <v>44.414400000000001</v>
      </c>
      <c r="L342">
        <v>1510064</v>
      </c>
      <c r="M342">
        <f>IF(I342="","",VLOOKUP(L342,'ARTICLES 10052022'!$A$1:$J$1031,10,FALSE))</f>
        <v>27.759</v>
      </c>
      <c r="N342">
        <f t="shared" si="22"/>
        <v>27.759</v>
      </c>
    </row>
    <row r="343" spans="1:14" outlineLevel="2">
      <c r="A343" t="s">
        <v>1562</v>
      </c>
      <c r="B343" s="73" t="str">
        <f>VLOOKUP(A343,'ARTICLES 10052022'!$A$2:$D$1031,4,FALSE)</f>
        <v>Z</v>
      </c>
      <c r="C343" s="73" t="str">
        <f t="shared" si="20"/>
        <v/>
      </c>
      <c r="E343">
        <v>1.7</v>
      </c>
      <c r="F343" t="s">
        <v>1534</v>
      </c>
      <c r="G343">
        <v>7.41</v>
      </c>
      <c r="H343">
        <f t="shared" si="21"/>
        <v>12.597</v>
      </c>
      <c r="I343">
        <f>VLOOKUP(L343,'ARTICLES 10052022'!$A$1:$Q$1031,17,FALSE)</f>
        <v>7.9667000000000003</v>
      </c>
      <c r="J343">
        <f t="shared" si="19"/>
        <v>13.54339</v>
      </c>
      <c r="L343" t="s">
        <v>1533</v>
      </c>
      <c r="M343">
        <f>IF(I343="","",VLOOKUP(L343,'ARTICLES 10052022'!$A$1:$J$1031,10,FALSE))</f>
        <v>5.99</v>
      </c>
      <c r="N343">
        <f t="shared" si="22"/>
        <v>10.183</v>
      </c>
    </row>
    <row r="344" spans="1:14" outlineLevel="2">
      <c r="A344" t="s">
        <v>1562</v>
      </c>
      <c r="B344" s="73" t="str">
        <f>VLOOKUP(A344,'ARTICLES 10052022'!$A$2:$D$1031,4,FALSE)</f>
        <v>Z</v>
      </c>
      <c r="C344" s="73" t="str">
        <f t="shared" si="20"/>
        <v/>
      </c>
      <c r="E344">
        <v>1.8</v>
      </c>
      <c r="F344" t="s">
        <v>1538</v>
      </c>
      <c r="G344">
        <v>4.3499999999999996</v>
      </c>
      <c r="H344">
        <f t="shared" si="21"/>
        <v>7.8299999999999992</v>
      </c>
      <c r="I344">
        <f>VLOOKUP(L344,'ARTICLES 10052022'!$A$1:$Q$1031,17,FALSE)</f>
        <v>4.3499999999999996</v>
      </c>
      <c r="J344">
        <f t="shared" si="19"/>
        <v>7.8299999999999992</v>
      </c>
      <c r="L344" t="s">
        <v>1537</v>
      </c>
      <c r="M344">
        <f>IF(I344="","",VLOOKUP(L344,'ARTICLES 10052022'!$A$1:$J$1031,10,FALSE))</f>
        <v>2.9</v>
      </c>
      <c r="N344">
        <f t="shared" si="22"/>
        <v>5.22</v>
      </c>
    </row>
    <row r="345" spans="1:14" outlineLevel="2">
      <c r="A345" t="s">
        <v>1562</v>
      </c>
      <c r="B345" s="73" t="str">
        <f>VLOOKUP(A345,'ARTICLES 10052022'!$A$2:$D$1031,4,FALSE)</f>
        <v>Z</v>
      </c>
      <c r="C345" s="73" t="str">
        <f t="shared" si="20"/>
        <v/>
      </c>
      <c r="E345">
        <v>2</v>
      </c>
      <c r="F345" t="s">
        <v>1512</v>
      </c>
      <c r="G345">
        <v>0.96</v>
      </c>
      <c r="H345">
        <f t="shared" si="21"/>
        <v>1.92</v>
      </c>
      <c r="I345">
        <f>VLOOKUP(L345,'ARTICLES 10052022'!$A$1:$Q$1031,17,FALSE)</f>
        <v>1.1251800000000001</v>
      </c>
      <c r="J345">
        <f t="shared" si="19"/>
        <v>2.2503600000000001</v>
      </c>
      <c r="L345" t="s">
        <v>592</v>
      </c>
      <c r="M345">
        <f>IF(I345="","",VLOOKUP(L345,'ARTICLES 10052022'!$A$1:$J$1031,10,FALSE))</f>
        <v>0.84599999999999997</v>
      </c>
      <c r="N345">
        <f t="shared" si="22"/>
        <v>1.6919999999999999</v>
      </c>
    </row>
    <row r="346" spans="1:14" outlineLevel="2">
      <c r="A346" t="s">
        <v>1562</v>
      </c>
      <c r="B346" s="73" t="str">
        <f>VLOOKUP(A346,'ARTICLES 10052022'!$A$2:$D$1031,4,FALSE)</f>
        <v>Z</v>
      </c>
      <c r="C346" s="73" t="str">
        <f t="shared" si="20"/>
        <v/>
      </c>
      <c r="E346">
        <v>2</v>
      </c>
      <c r="F346" t="s">
        <v>1528</v>
      </c>
      <c r="G346">
        <v>0.77</v>
      </c>
      <c r="H346">
        <f t="shared" si="21"/>
        <v>1.54</v>
      </c>
      <c r="I346">
        <f>VLOOKUP(L346,'ARTICLES 10052022'!$A$1:$Q$1031,17,FALSE)</f>
        <v>0.89642000000000011</v>
      </c>
      <c r="J346">
        <f t="shared" si="19"/>
        <v>1.7928400000000002</v>
      </c>
      <c r="L346" t="s">
        <v>1527</v>
      </c>
      <c r="M346">
        <f>IF(I346="","",VLOOKUP(L346,'ARTICLES 10052022'!$A$1:$J$1031,10,FALSE))</f>
        <v>0.67400000000000004</v>
      </c>
      <c r="N346">
        <f t="shared" si="22"/>
        <v>1.3480000000000001</v>
      </c>
    </row>
    <row r="347" spans="1:14" outlineLevel="2">
      <c r="A347" t="s">
        <v>1562</v>
      </c>
      <c r="B347" s="73" t="str">
        <f>VLOOKUP(A347,'ARTICLES 10052022'!$A$2:$D$1031,4,FALSE)</f>
        <v>Z</v>
      </c>
      <c r="C347" s="73" t="str">
        <f t="shared" si="20"/>
        <v/>
      </c>
      <c r="E347">
        <v>1</v>
      </c>
      <c r="F347" t="s">
        <v>1531</v>
      </c>
      <c r="G347">
        <v>1.18</v>
      </c>
      <c r="H347">
        <f t="shared" si="21"/>
        <v>1.18</v>
      </c>
      <c r="I347">
        <f>VLOOKUP(L347,'ARTICLES 10052022'!$A$1:$Q$1031,17,FALSE)</f>
        <v>1.51088</v>
      </c>
      <c r="J347">
        <f t="shared" si="19"/>
        <v>1.51088</v>
      </c>
      <c r="L347" t="s">
        <v>1530</v>
      </c>
      <c r="M347">
        <f>IF(I347="","",VLOOKUP(L347,'ARTICLES 10052022'!$A$1:$J$1031,10,FALSE))</f>
        <v>1.1359999999999999</v>
      </c>
      <c r="N347">
        <f t="shared" si="22"/>
        <v>1.1359999999999999</v>
      </c>
    </row>
    <row r="348" spans="1:14" outlineLevel="2">
      <c r="A348" t="s">
        <v>1562</v>
      </c>
      <c r="B348" s="73" t="str">
        <f>VLOOKUP(A348,'ARTICLES 10052022'!$A$2:$D$1031,4,FALSE)</f>
        <v>Z</v>
      </c>
      <c r="C348" s="73" t="str">
        <f t="shared" si="20"/>
        <v/>
      </c>
      <c r="E348">
        <v>1</v>
      </c>
      <c r="F348" t="s">
        <v>437</v>
      </c>
      <c r="G348">
        <v>141.36000000000001</v>
      </c>
      <c r="H348">
        <f t="shared" si="21"/>
        <v>141.36000000000001</v>
      </c>
      <c r="I348">
        <f>VLOOKUP(L348,'ARTICLES 10052022'!$A$1:$Q$1031,17,FALSE)</f>
        <v>133.5</v>
      </c>
      <c r="J348">
        <f t="shared" si="19"/>
        <v>133.5</v>
      </c>
      <c r="L348" t="s">
        <v>436</v>
      </c>
      <c r="M348">
        <f>IF(I348="","",VLOOKUP(L348,'ARTICLES 10052022'!$A$1:$J$1031,10,FALSE))</f>
        <v>89</v>
      </c>
      <c r="N348">
        <f t="shared" si="22"/>
        <v>89</v>
      </c>
    </row>
    <row r="349" spans="1:14" outlineLevel="2">
      <c r="A349" t="s">
        <v>1562</v>
      </c>
      <c r="B349" s="73" t="str">
        <f>VLOOKUP(A349,'ARTICLES 10052022'!$A$2:$D$1031,4,FALSE)</f>
        <v>Z</v>
      </c>
      <c r="C349" s="73" t="str">
        <f t="shared" si="20"/>
        <v/>
      </c>
      <c r="E349">
        <v>2</v>
      </c>
      <c r="F349" t="s">
        <v>441</v>
      </c>
      <c r="G349">
        <v>11.25</v>
      </c>
      <c r="H349">
        <f t="shared" si="21"/>
        <v>22.5</v>
      </c>
      <c r="I349">
        <f>VLOOKUP(L349,'ARTICLES 10052022'!$A$1:$Q$1031,17,FALSE)</f>
        <v>11.47</v>
      </c>
      <c r="J349">
        <f t="shared" si="19"/>
        <v>22.94</v>
      </c>
      <c r="L349" t="s">
        <v>440</v>
      </c>
      <c r="M349">
        <f>IF(I349="","",VLOOKUP(L349,'ARTICLES 10052022'!$A$1:$J$1031,10,FALSE))</f>
        <v>7.4</v>
      </c>
      <c r="N349">
        <f t="shared" si="22"/>
        <v>14.8</v>
      </c>
    </row>
    <row r="350" spans="1:14" outlineLevel="2">
      <c r="A350" t="s">
        <v>1562</v>
      </c>
      <c r="B350" s="73" t="str">
        <f>VLOOKUP(A350,'ARTICLES 10052022'!$A$2:$D$1031,4,FALSE)</f>
        <v>Z</v>
      </c>
      <c r="C350" s="73" t="str">
        <f t="shared" si="20"/>
        <v/>
      </c>
      <c r="E350">
        <v>1</v>
      </c>
      <c r="F350" t="s">
        <v>1489</v>
      </c>
      <c r="G350">
        <v>232.7</v>
      </c>
      <c r="H350">
        <f t="shared" si="21"/>
        <v>232.7</v>
      </c>
      <c r="I350">
        <f>VLOOKUP(L350,'ARTICLES 10052022'!$A$1:$Q$1031,17,FALSE)</f>
        <v>229.26</v>
      </c>
      <c r="J350">
        <f t="shared" si="19"/>
        <v>229.26</v>
      </c>
      <c r="L350" t="s">
        <v>1488</v>
      </c>
      <c r="M350">
        <f>IF(I350="","",VLOOKUP(L350,'ARTICLES 10052022'!$A$1:$J$1031,10,FALSE))</f>
        <v>152.84</v>
      </c>
      <c r="N350">
        <f t="shared" si="22"/>
        <v>152.84</v>
      </c>
    </row>
    <row r="351" spans="1:14" outlineLevel="2">
      <c r="A351" t="s">
        <v>1562</v>
      </c>
      <c r="B351" s="73" t="str">
        <f>VLOOKUP(A351,'ARTICLES 10052022'!$A$2:$D$1031,4,FALSE)</f>
        <v>Z</v>
      </c>
      <c r="C351" s="73" t="str">
        <f t="shared" si="20"/>
        <v/>
      </c>
      <c r="E351">
        <v>1</v>
      </c>
      <c r="F351" t="s">
        <v>1372</v>
      </c>
      <c r="G351">
        <v>315.06</v>
      </c>
      <c r="H351">
        <f t="shared" si="21"/>
        <v>315.06</v>
      </c>
      <c r="I351">
        <f>VLOOKUP(L351,'ARTICLES 10052022'!$A$1:$Q$1031,17,FALSE)</f>
        <v>360.43</v>
      </c>
      <c r="J351">
        <f t="shared" si="19"/>
        <v>360.43</v>
      </c>
      <c r="L351" t="s">
        <v>446</v>
      </c>
      <c r="M351">
        <f>IF(I351="","",VLOOKUP(L351,'ARTICLES 10052022'!$A$1:$J$1031,10,FALSE))</f>
        <v>271</v>
      </c>
      <c r="N351">
        <f t="shared" si="22"/>
        <v>271</v>
      </c>
    </row>
    <row r="352" spans="1:14" outlineLevel="2">
      <c r="A352" t="s">
        <v>1562</v>
      </c>
      <c r="B352" s="73" t="str">
        <f>VLOOKUP(A352,'ARTICLES 10052022'!$A$2:$D$1031,4,FALSE)</f>
        <v>Z</v>
      </c>
      <c r="C352" s="73" t="str">
        <f t="shared" si="20"/>
        <v/>
      </c>
      <c r="E352">
        <v>1</v>
      </c>
      <c r="F352" t="s">
        <v>993</v>
      </c>
      <c r="G352">
        <v>4.87</v>
      </c>
      <c r="H352">
        <f t="shared" si="21"/>
        <v>4.87</v>
      </c>
      <c r="I352">
        <f>VLOOKUP(L352,'ARTICLES 10052022'!$A$1:$Q$1031,17,FALSE)</f>
        <v>1.41</v>
      </c>
      <c r="J352">
        <f t="shared" si="19"/>
        <v>1.41</v>
      </c>
      <c r="L352" t="s">
        <v>472</v>
      </c>
      <c r="M352">
        <f>IF(I352="","",VLOOKUP(L352,'ARTICLES 10052022'!$A$1:$J$1031,10,FALSE))</f>
        <v>0.94</v>
      </c>
      <c r="N352">
        <f t="shared" si="22"/>
        <v>0.94</v>
      </c>
    </row>
    <row r="353" spans="1:14" outlineLevel="2">
      <c r="A353" t="s">
        <v>1562</v>
      </c>
      <c r="B353" s="73" t="str">
        <f>VLOOKUP(A353,'ARTICLES 10052022'!$A$2:$D$1031,4,FALSE)</f>
        <v>Z</v>
      </c>
      <c r="C353" s="73" t="str">
        <f t="shared" si="20"/>
        <v/>
      </c>
      <c r="E353">
        <v>1</v>
      </c>
      <c r="F353" t="s">
        <v>2940</v>
      </c>
      <c r="G353">
        <v>4.9400000000000004</v>
      </c>
      <c r="H353">
        <f t="shared" si="21"/>
        <v>4.9400000000000004</v>
      </c>
      <c r="I353">
        <f>VLOOKUP(L353,'ARTICLES 10052022'!$A$1:$Q$1031,17,FALSE)</f>
        <v>1.3800000000000001</v>
      </c>
      <c r="J353">
        <f t="shared" si="19"/>
        <v>1.3800000000000001</v>
      </c>
      <c r="L353" t="s">
        <v>474</v>
      </c>
      <c r="M353">
        <f>IF(I353="","",VLOOKUP(L353,'ARTICLES 10052022'!$A$1:$J$1031,10,FALSE))</f>
        <v>0.92</v>
      </c>
      <c r="N353">
        <f t="shared" si="22"/>
        <v>0.92</v>
      </c>
    </row>
    <row r="354" spans="1:14" outlineLevel="2">
      <c r="A354" t="s">
        <v>1562</v>
      </c>
      <c r="B354" s="73" t="str">
        <f>VLOOKUP(A354,'ARTICLES 10052022'!$A$2:$D$1031,4,FALSE)</f>
        <v>Z</v>
      </c>
      <c r="C354" s="73" t="str">
        <f t="shared" si="20"/>
        <v/>
      </c>
      <c r="E354">
        <v>1</v>
      </c>
      <c r="F354" t="s">
        <v>1502</v>
      </c>
      <c r="G354">
        <v>83.19</v>
      </c>
      <c r="H354">
        <f t="shared" si="21"/>
        <v>83.19</v>
      </c>
      <c r="I354">
        <f>VLOOKUP(L354,'ARTICLES 10052022'!$A$1:$Q$1031,17,FALSE)</f>
        <v>94.43</v>
      </c>
      <c r="J354">
        <f t="shared" si="19"/>
        <v>94.43</v>
      </c>
      <c r="L354" t="s">
        <v>1501</v>
      </c>
      <c r="M354">
        <f>IF(I354="","",VLOOKUP(L354,'ARTICLES 10052022'!$A$1:$J$1031,10,FALSE))</f>
        <v>71</v>
      </c>
      <c r="N354">
        <f t="shared" si="22"/>
        <v>71</v>
      </c>
    </row>
    <row r="355" spans="1:14" outlineLevel="2">
      <c r="A355" t="s">
        <v>1562</v>
      </c>
      <c r="B355" s="73" t="str">
        <f>VLOOKUP(A355,'ARTICLES 10052022'!$A$2:$D$1031,4,FALSE)</f>
        <v>Z</v>
      </c>
      <c r="C355" s="73" t="str">
        <f t="shared" si="20"/>
        <v/>
      </c>
      <c r="E355">
        <v>3</v>
      </c>
      <c r="F355" t="s">
        <v>1559</v>
      </c>
      <c r="G355">
        <v>0</v>
      </c>
      <c r="H355">
        <f t="shared" si="21"/>
        <v>0</v>
      </c>
      <c r="I355">
        <f>VLOOKUP(L355,'ARTICLES 10052022'!$A$1:$Q$1031,17,FALSE)</f>
        <v>0</v>
      </c>
      <c r="J355">
        <f t="shared" ref="J355:J424" si="23">E355*I355</f>
        <v>0</v>
      </c>
      <c r="L355" t="s">
        <v>1558</v>
      </c>
      <c r="M355">
        <f>IF(I355="","",VLOOKUP(L355,'ARTICLES 10052022'!$A$1:$J$1031,10,FALSE))</f>
        <v>0</v>
      </c>
      <c r="N355">
        <f t="shared" si="22"/>
        <v>0</v>
      </c>
    </row>
    <row r="356" spans="1:14" outlineLevel="2">
      <c r="A356" t="s">
        <v>1562</v>
      </c>
      <c r="B356" s="73" t="str">
        <f>VLOOKUP(A356,'ARTICLES 10052022'!$A$2:$D$1031,4,FALSE)</f>
        <v>Z</v>
      </c>
      <c r="C356" s="73" t="str">
        <f t="shared" si="20"/>
        <v/>
      </c>
      <c r="E356">
        <v>1</v>
      </c>
      <c r="F356" t="s">
        <v>1543</v>
      </c>
      <c r="G356">
        <v>21.71</v>
      </c>
      <c r="H356">
        <f t="shared" si="21"/>
        <v>21.71</v>
      </c>
      <c r="I356">
        <f>VLOOKUP(L356,'ARTICLES 10052022'!$A$1:$Q$1031,17,FALSE)</f>
        <v>26.594999999999999</v>
      </c>
      <c r="J356">
        <f t="shared" si="23"/>
        <v>26.594999999999999</v>
      </c>
      <c r="L356" t="s">
        <v>1542</v>
      </c>
      <c r="M356">
        <f>IF(I356="","",VLOOKUP(L356,'ARTICLES 10052022'!$A$1:$J$1031,10,FALSE))</f>
        <v>17.73</v>
      </c>
      <c r="N356">
        <f t="shared" si="22"/>
        <v>17.73</v>
      </c>
    </row>
    <row r="357" spans="1:14" outlineLevel="2">
      <c r="A357" t="s">
        <v>1562</v>
      </c>
      <c r="B357" s="73" t="str">
        <f>VLOOKUP(A357,'ARTICLES 10052022'!$A$2:$D$1031,4,FALSE)</f>
        <v>Z</v>
      </c>
      <c r="C357" s="73" t="str">
        <f t="shared" si="20"/>
        <v/>
      </c>
      <c r="E357">
        <v>1</v>
      </c>
      <c r="F357" t="s">
        <v>1540</v>
      </c>
      <c r="G357">
        <v>18.489999999999998</v>
      </c>
      <c r="H357">
        <f t="shared" si="21"/>
        <v>18.489999999999998</v>
      </c>
      <c r="I357">
        <f>VLOOKUP(L357,'ARTICLES 10052022'!$A$1:$Q$1031,17,FALSE)</f>
        <v>19.575000000000003</v>
      </c>
      <c r="J357">
        <f t="shared" si="23"/>
        <v>19.575000000000003</v>
      </c>
      <c r="L357" t="s">
        <v>1539</v>
      </c>
      <c r="M357">
        <f>IF(I357="","",VLOOKUP(L357,'ARTICLES 10052022'!$A$1:$J$1031,10,FALSE))</f>
        <v>13.05</v>
      </c>
      <c r="N357">
        <f t="shared" si="22"/>
        <v>13.05</v>
      </c>
    </row>
    <row r="358" spans="1:14" outlineLevel="2">
      <c r="A358" t="s">
        <v>1562</v>
      </c>
      <c r="B358" s="73" t="str">
        <f>VLOOKUP(A358,'ARTICLES 10052022'!$A$2:$D$1031,4,FALSE)</f>
        <v>Z</v>
      </c>
      <c r="C358" s="73" t="str">
        <f t="shared" si="20"/>
        <v/>
      </c>
      <c r="E358">
        <v>1.5</v>
      </c>
      <c r="F358" t="s">
        <v>1514</v>
      </c>
      <c r="G358">
        <v>12.91</v>
      </c>
      <c r="H358">
        <f t="shared" si="21"/>
        <v>19.365000000000002</v>
      </c>
      <c r="I358">
        <f>VLOOKUP(L358,'ARTICLES 10052022'!$A$1:$Q$1031,17,FALSE)</f>
        <v>19.064219999999999</v>
      </c>
      <c r="J358">
        <f t="shared" si="23"/>
        <v>28.596329999999998</v>
      </c>
      <c r="L358" t="s">
        <v>632</v>
      </c>
      <c r="M358">
        <f>IF(I358="","",VLOOKUP(L358,'ARTICLES 10052022'!$A$1:$J$1031,10,FALSE))</f>
        <v>4.7779999999999996</v>
      </c>
      <c r="N358">
        <f t="shared" si="22"/>
        <v>7.1669999999999998</v>
      </c>
    </row>
    <row r="359" spans="1:14" outlineLevel="2">
      <c r="A359" t="s">
        <v>1562</v>
      </c>
      <c r="B359" s="73" t="str">
        <f>VLOOKUP(A359,'ARTICLES 10052022'!$A$2:$D$1031,4,FALSE)</f>
        <v>Z</v>
      </c>
      <c r="C359" s="73" t="str">
        <f t="shared" si="20"/>
        <v/>
      </c>
      <c r="E359">
        <v>1</v>
      </c>
      <c r="F359" t="s">
        <v>1511</v>
      </c>
      <c r="G359">
        <v>9.56</v>
      </c>
      <c r="H359">
        <f t="shared" si="21"/>
        <v>9.56</v>
      </c>
      <c r="I359">
        <f>VLOOKUP(L359,'ARTICLES 10052022'!$A$1:$Q$1031,17,FALSE)</f>
        <v>9.4695999999999998</v>
      </c>
      <c r="J359">
        <f t="shared" si="23"/>
        <v>9.4695999999999998</v>
      </c>
      <c r="L359" t="s">
        <v>1510</v>
      </c>
      <c r="M359">
        <f>IF(I359="","",VLOOKUP(L359,'ARTICLES 10052022'!$A$1:$J$1031,10,FALSE))</f>
        <v>7.12</v>
      </c>
      <c r="N359">
        <f t="shared" si="22"/>
        <v>7.12</v>
      </c>
    </row>
    <row r="360" spans="1:14" outlineLevel="2">
      <c r="A360" t="s">
        <v>1562</v>
      </c>
      <c r="B360" s="73" t="str">
        <f>VLOOKUP(A360,'ARTICLES 10052022'!$A$2:$D$1031,4,FALSE)</f>
        <v>Z</v>
      </c>
      <c r="C360" s="73" t="str">
        <f t="shared" si="20"/>
        <v/>
      </c>
      <c r="E360">
        <v>1</v>
      </c>
      <c r="F360" t="s">
        <v>1520</v>
      </c>
      <c r="G360">
        <v>9.64</v>
      </c>
      <c r="H360">
        <f t="shared" si="21"/>
        <v>9.64</v>
      </c>
      <c r="I360">
        <f>VLOOKUP(L360,'ARTICLES 10052022'!$A$1:$Q$1031,17,FALSE)</f>
        <v>11.619146000000001</v>
      </c>
      <c r="J360">
        <f t="shared" si="23"/>
        <v>11.619146000000001</v>
      </c>
      <c r="L360" t="s">
        <v>1519</v>
      </c>
      <c r="M360">
        <f>IF(I360="","",VLOOKUP(L360,'ARTICLES 10052022'!$A$1:$J$1031,10,FALSE))</f>
        <v>8.7362000000000002</v>
      </c>
      <c r="N360">
        <f t="shared" si="22"/>
        <v>8.7362000000000002</v>
      </c>
    </row>
    <row r="361" spans="1:14" outlineLevel="1">
      <c r="A361" s="73" t="s">
        <v>3028</v>
      </c>
      <c r="B361" s="73"/>
      <c r="C361" s="73" t="str">
        <f t="shared" si="20"/>
        <v>NSPR-2100-PA</v>
      </c>
      <c r="J361">
        <f>SUBTOTAL(9,J340:J360)</f>
        <v>1014.176946</v>
      </c>
      <c r="N361">
        <f>SUBTOTAL(9,N340:N360)</f>
        <v>703.60120000000006</v>
      </c>
    </row>
    <row r="362" spans="1:14" outlineLevel="2">
      <c r="A362" t="s">
        <v>1045</v>
      </c>
      <c r="B362" s="73" t="str">
        <f>VLOOKUP(A362,'ARTICLES 10052022'!$A$2:$D$1031,4,FALSE)</f>
        <v>Z</v>
      </c>
      <c r="C362" s="73" t="str">
        <f t="shared" si="20"/>
        <v/>
      </c>
      <c r="E362">
        <v>1</v>
      </c>
      <c r="F362" t="s">
        <v>1049</v>
      </c>
      <c r="G362">
        <v>540</v>
      </c>
      <c r="H362">
        <f t="shared" si="21"/>
        <v>540</v>
      </c>
      <c r="I362">
        <f>VLOOKUP(L362,'ARTICLES 10052022'!$A$1:$Q$1031,17,FALSE)</f>
        <v>0</v>
      </c>
      <c r="J362">
        <f t="shared" si="23"/>
        <v>0</v>
      </c>
      <c r="L362" t="s">
        <v>1048</v>
      </c>
      <c r="M362">
        <f>IF(I362="","",VLOOKUP(L362,'ARTICLES 10052022'!$A$1:$J$1031,10,FALSE))</f>
        <v>0</v>
      </c>
      <c r="N362">
        <f t="shared" si="22"/>
        <v>0</v>
      </c>
    </row>
    <row r="363" spans="1:14" outlineLevel="2">
      <c r="A363" t="s">
        <v>1045</v>
      </c>
      <c r="B363" s="73" t="str">
        <f>VLOOKUP(A363,'ARTICLES 10052022'!$A$2:$D$1031,4,FALSE)</f>
        <v>Z</v>
      </c>
      <c r="C363" s="73" t="str">
        <f t="shared" si="20"/>
        <v/>
      </c>
      <c r="E363">
        <v>2</v>
      </c>
      <c r="F363" t="s">
        <v>1010</v>
      </c>
      <c r="G363">
        <v>90</v>
      </c>
      <c r="H363">
        <f t="shared" si="21"/>
        <v>180</v>
      </c>
      <c r="I363">
        <f>VLOOKUP(L363,'ARTICLES 10052022'!$A$1:$Q$1031,17,FALSE)</f>
        <v>48.224999999999994</v>
      </c>
      <c r="J363">
        <f t="shared" si="23"/>
        <v>96.449999999999989</v>
      </c>
      <c r="L363" t="s">
        <v>424</v>
      </c>
      <c r="M363">
        <f>IF(I363="","",VLOOKUP(L363,'ARTICLES 10052022'!$A$1:$J$1031,10,FALSE))</f>
        <v>32.15</v>
      </c>
      <c r="N363">
        <f t="shared" si="22"/>
        <v>64.3</v>
      </c>
    </row>
    <row r="364" spans="1:14" outlineLevel="2">
      <c r="A364" t="s">
        <v>1045</v>
      </c>
      <c r="B364" s="73" t="str">
        <f>VLOOKUP(A364,'ARTICLES 10052022'!$A$2:$D$1031,4,FALSE)</f>
        <v>Z</v>
      </c>
      <c r="C364" s="73" t="str">
        <f t="shared" si="20"/>
        <v/>
      </c>
      <c r="E364">
        <v>2</v>
      </c>
      <c r="F364" t="s">
        <v>1030</v>
      </c>
      <c r="G364">
        <v>300</v>
      </c>
      <c r="H364">
        <f t="shared" si="21"/>
        <v>600</v>
      </c>
      <c r="I364">
        <f>VLOOKUP(L364,'ARTICLES 10052022'!$A$1:$Q$1031,17,FALSE)</f>
        <v>0</v>
      </c>
      <c r="J364">
        <f t="shared" si="23"/>
        <v>0</v>
      </c>
      <c r="L364" t="s">
        <v>1029</v>
      </c>
      <c r="M364">
        <f>IF(I364="","",VLOOKUP(L364,'ARTICLES 10052022'!$A$1:$J$1031,10,FALSE))</f>
        <v>0</v>
      </c>
      <c r="N364">
        <f t="shared" si="22"/>
        <v>0</v>
      </c>
    </row>
    <row r="365" spans="1:14" outlineLevel="2">
      <c r="A365" t="s">
        <v>1045</v>
      </c>
      <c r="B365" s="73" t="str">
        <f>VLOOKUP(A365,'ARTICLES 10052022'!$A$2:$D$1031,4,FALSE)</f>
        <v>Z</v>
      </c>
      <c r="C365" s="73" t="str">
        <f t="shared" si="20"/>
        <v/>
      </c>
      <c r="E365">
        <v>4</v>
      </c>
      <c r="F365" t="s">
        <v>1006</v>
      </c>
      <c r="G365">
        <v>4.63</v>
      </c>
      <c r="H365">
        <f t="shared" si="21"/>
        <v>18.52</v>
      </c>
      <c r="I365">
        <f>VLOOKUP(L365,'ARTICLES 10052022'!$A$1:$Q$1031,17,FALSE)</f>
        <v>6.34</v>
      </c>
      <c r="J365">
        <f t="shared" si="23"/>
        <v>25.36</v>
      </c>
      <c r="L365" t="s">
        <v>512</v>
      </c>
      <c r="M365">
        <f>IF(I365="","",VLOOKUP(L365,'ARTICLES 10052022'!$A$1:$J$1031,10,FALSE))</f>
        <v>3.17</v>
      </c>
      <c r="N365">
        <f t="shared" si="22"/>
        <v>12.68</v>
      </c>
    </row>
    <row r="366" spans="1:14" outlineLevel="1">
      <c r="A366" s="73" t="s">
        <v>3029</v>
      </c>
      <c r="B366" s="73"/>
      <c r="C366" s="73" t="str">
        <f t="shared" si="20"/>
        <v>KITGRVAUTO</v>
      </c>
      <c r="J366">
        <f>SUBTOTAL(9,J362:J365)</f>
        <v>121.80999999999999</v>
      </c>
      <c r="N366">
        <f>SUBTOTAL(9,N362:N365)</f>
        <v>76.97999999999999</v>
      </c>
    </row>
    <row r="367" spans="1:14" outlineLevel="2">
      <c r="A367" t="s">
        <v>1393</v>
      </c>
      <c r="B367" s="73" t="str">
        <f>VLOOKUP(A367,'ARTICLES 10052022'!$A$2:$D$1031,4,FALSE)</f>
        <v>Z</v>
      </c>
      <c r="C367" s="73" t="str">
        <f t="shared" si="20"/>
        <v/>
      </c>
      <c r="E367">
        <v>2</v>
      </c>
      <c r="F367" t="s">
        <v>1546</v>
      </c>
      <c r="G367">
        <v>0.68</v>
      </c>
      <c r="H367">
        <f t="shared" si="21"/>
        <v>1.36</v>
      </c>
      <c r="I367">
        <f>VLOOKUP(L367,'ARTICLES 10052022'!$A$1:$Q$1031,17,FALSE)</f>
        <v>0.69000000000000006</v>
      </c>
      <c r="J367">
        <f t="shared" si="23"/>
        <v>1.3800000000000001</v>
      </c>
      <c r="L367">
        <v>101006</v>
      </c>
      <c r="M367">
        <f>IF(I367="","",VLOOKUP(L367,'ARTICLES 10052022'!$A$1:$J$1031,10,FALSE))</f>
        <v>0.23</v>
      </c>
      <c r="N367">
        <f t="shared" si="22"/>
        <v>0.46</v>
      </c>
    </row>
    <row r="368" spans="1:14" outlineLevel="2">
      <c r="A368" t="s">
        <v>1393</v>
      </c>
      <c r="B368" s="73" t="str">
        <f>VLOOKUP(A368,'ARTICLES 10052022'!$A$2:$D$1031,4,FALSE)</f>
        <v>Z</v>
      </c>
      <c r="C368" s="73" t="str">
        <f t="shared" si="20"/>
        <v/>
      </c>
      <c r="E368">
        <v>1</v>
      </c>
      <c r="F368" t="s">
        <v>1544</v>
      </c>
      <c r="G368">
        <v>2.2400000000000002</v>
      </c>
      <c r="H368">
        <f t="shared" si="21"/>
        <v>2.2400000000000002</v>
      </c>
      <c r="I368">
        <f>VLOOKUP(L368,'ARTICLES 10052022'!$A$1:$Q$1031,17,FALSE)</f>
        <v>2.25</v>
      </c>
      <c r="J368">
        <f t="shared" si="23"/>
        <v>2.25</v>
      </c>
      <c r="L368">
        <v>101007</v>
      </c>
      <c r="M368">
        <f>IF(I368="","",VLOOKUP(L368,'ARTICLES 10052022'!$A$1:$J$1031,10,FALSE))</f>
        <v>1.5</v>
      </c>
      <c r="N368">
        <f t="shared" si="22"/>
        <v>1.5</v>
      </c>
    </row>
    <row r="369" spans="1:14" outlineLevel="2">
      <c r="A369" t="s">
        <v>1393</v>
      </c>
      <c r="B369" s="73" t="str">
        <f>VLOOKUP(A369,'ARTICLES 10052022'!$A$2:$D$1031,4,FALSE)</f>
        <v>Z</v>
      </c>
      <c r="C369" s="73" t="str">
        <f t="shared" si="20"/>
        <v/>
      </c>
      <c r="E369">
        <v>1</v>
      </c>
      <c r="F369" t="s">
        <v>1538</v>
      </c>
      <c r="G369">
        <v>4.3499999999999996</v>
      </c>
      <c r="H369">
        <f t="shared" si="21"/>
        <v>4.3499999999999996</v>
      </c>
      <c r="I369">
        <f>VLOOKUP(L369,'ARTICLES 10052022'!$A$1:$Q$1031,17,FALSE)</f>
        <v>4.3499999999999996</v>
      </c>
      <c r="J369">
        <f t="shared" si="23"/>
        <v>4.3499999999999996</v>
      </c>
      <c r="L369" t="s">
        <v>1537</v>
      </c>
      <c r="M369">
        <f>IF(I369="","",VLOOKUP(L369,'ARTICLES 10052022'!$A$1:$J$1031,10,FALSE))</f>
        <v>2.9</v>
      </c>
      <c r="N369">
        <f t="shared" si="22"/>
        <v>2.9</v>
      </c>
    </row>
    <row r="370" spans="1:14" outlineLevel="2">
      <c r="A370" t="s">
        <v>1393</v>
      </c>
      <c r="B370" s="73" t="str">
        <f>VLOOKUP(A370,'ARTICLES 10052022'!$A$2:$D$1031,4,FALSE)</f>
        <v>Z</v>
      </c>
      <c r="C370" s="73" t="str">
        <f t="shared" si="20"/>
        <v/>
      </c>
      <c r="E370">
        <v>2</v>
      </c>
      <c r="F370" t="s">
        <v>1550</v>
      </c>
      <c r="G370">
        <v>1.07</v>
      </c>
      <c r="H370">
        <f t="shared" si="21"/>
        <v>2.14</v>
      </c>
      <c r="I370">
        <f>VLOOKUP(L370,'ARTICLES 10052022'!$A$1:$Q$1031,17,FALSE)</f>
        <v>1.3366499999999999</v>
      </c>
      <c r="J370">
        <f t="shared" si="23"/>
        <v>2.6732999999999998</v>
      </c>
      <c r="L370" t="s">
        <v>586</v>
      </c>
      <c r="M370">
        <f>IF(I370="","",VLOOKUP(L370,'ARTICLES 10052022'!$A$1:$J$1031,10,FALSE))</f>
        <v>1.0049999999999999</v>
      </c>
      <c r="N370">
        <f t="shared" si="22"/>
        <v>2.0099999999999998</v>
      </c>
    </row>
    <row r="371" spans="1:14" outlineLevel="2">
      <c r="A371" t="s">
        <v>1393</v>
      </c>
      <c r="B371" s="73" t="str">
        <f>VLOOKUP(A371,'ARTICLES 10052022'!$A$2:$D$1031,4,FALSE)</f>
        <v>Z</v>
      </c>
      <c r="C371" s="73" t="str">
        <f t="shared" si="20"/>
        <v/>
      </c>
      <c r="E371">
        <v>2</v>
      </c>
      <c r="F371" t="s">
        <v>1512</v>
      </c>
      <c r="G371">
        <v>0.96</v>
      </c>
      <c r="H371">
        <f t="shared" si="21"/>
        <v>1.92</v>
      </c>
      <c r="I371">
        <f>VLOOKUP(L371,'ARTICLES 10052022'!$A$1:$Q$1031,17,FALSE)</f>
        <v>1.1251800000000001</v>
      </c>
      <c r="J371">
        <f t="shared" si="23"/>
        <v>2.2503600000000001</v>
      </c>
      <c r="L371" t="s">
        <v>592</v>
      </c>
      <c r="M371">
        <f>IF(I371="","",VLOOKUP(L371,'ARTICLES 10052022'!$A$1:$J$1031,10,FALSE))</f>
        <v>0.84599999999999997</v>
      </c>
      <c r="N371">
        <f t="shared" si="22"/>
        <v>1.6919999999999999</v>
      </c>
    </row>
    <row r="372" spans="1:14" outlineLevel="2">
      <c r="A372" t="s">
        <v>1393</v>
      </c>
      <c r="B372" s="73" t="str">
        <f>VLOOKUP(A372,'ARTICLES 10052022'!$A$2:$D$1031,4,FALSE)</f>
        <v>Z</v>
      </c>
      <c r="C372" s="73" t="str">
        <f t="shared" si="20"/>
        <v/>
      </c>
      <c r="E372">
        <v>1</v>
      </c>
      <c r="F372" t="s">
        <v>1590</v>
      </c>
      <c r="G372">
        <v>1.5</v>
      </c>
      <c r="H372">
        <f t="shared" si="21"/>
        <v>1.5</v>
      </c>
      <c r="I372">
        <f>VLOOKUP(L372,'ARTICLES 10052022'!$A$1:$Q$1031,17,FALSE)</f>
        <v>0</v>
      </c>
      <c r="J372">
        <f t="shared" si="23"/>
        <v>0</v>
      </c>
      <c r="L372" t="s">
        <v>1589</v>
      </c>
      <c r="M372">
        <f>IF(I372="","",VLOOKUP(L372,'ARTICLES 10052022'!$A$1:$J$1031,10,FALSE))</f>
        <v>0</v>
      </c>
      <c r="N372">
        <f t="shared" si="22"/>
        <v>0</v>
      </c>
    </row>
    <row r="373" spans="1:14" outlineLevel="2">
      <c r="A373" t="s">
        <v>1393</v>
      </c>
      <c r="B373" s="73" t="str">
        <f>VLOOKUP(A373,'ARTICLES 10052022'!$A$2:$D$1031,4,FALSE)</f>
        <v>Z</v>
      </c>
      <c r="C373" s="73" t="str">
        <f t="shared" si="20"/>
        <v/>
      </c>
      <c r="E373">
        <v>1</v>
      </c>
      <c r="F373" t="s">
        <v>1528</v>
      </c>
      <c r="G373">
        <v>0.77</v>
      </c>
      <c r="H373">
        <f t="shared" si="21"/>
        <v>0.77</v>
      </c>
      <c r="I373">
        <f>VLOOKUP(L373,'ARTICLES 10052022'!$A$1:$Q$1031,17,FALSE)</f>
        <v>0.89642000000000011</v>
      </c>
      <c r="J373">
        <f t="shared" si="23"/>
        <v>0.89642000000000011</v>
      </c>
      <c r="L373" t="s">
        <v>1527</v>
      </c>
      <c r="M373">
        <f>IF(I373="","",VLOOKUP(L373,'ARTICLES 10052022'!$A$1:$J$1031,10,FALSE))</f>
        <v>0.67400000000000004</v>
      </c>
      <c r="N373">
        <f t="shared" si="22"/>
        <v>0.67400000000000004</v>
      </c>
    </row>
    <row r="374" spans="1:14" outlineLevel="2">
      <c r="A374" t="s">
        <v>1393</v>
      </c>
      <c r="B374" s="73" t="str">
        <f>VLOOKUP(A374,'ARTICLES 10052022'!$A$2:$D$1031,4,FALSE)</f>
        <v>Z</v>
      </c>
      <c r="C374" s="73" t="str">
        <f t="shared" si="20"/>
        <v/>
      </c>
      <c r="E374">
        <v>1</v>
      </c>
      <c r="F374" t="s">
        <v>1531</v>
      </c>
      <c r="G374">
        <v>1.18</v>
      </c>
      <c r="H374">
        <f t="shared" si="21"/>
        <v>1.18</v>
      </c>
      <c r="I374">
        <f>VLOOKUP(L374,'ARTICLES 10052022'!$A$1:$Q$1031,17,FALSE)</f>
        <v>1.51088</v>
      </c>
      <c r="J374">
        <f t="shared" si="23"/>
        <v>1.51088</v>
      </c>
      <c r="L374" t="s">
        <v>1530</v>
      </c>
      <c r="M374">
        <f>IF(I374="","",VLOOKUP(L374,'ARTICLES 10052022'!$A$1:$J$1031,10,FALSE))</f>
        <v>1.1359999999999999</v>
      </c>
      <c r="N374">
        <f t="shared" si="22"/>
        <v>1.1359999999999999</v>
      </c>
    </row>
    <row r="375" spans="1:14" outlineLevel="2">
      <c r="A375" t="s">
        <v>1393</v>
      </c>
      <c r="B375" s="73" t="str">
        <f>VLOOKUP(A375,'ARTICLES 10052022'!$A$2:$D$1031,4,FALSE)</f>
        <v>Z</v>
      </c>
      <c r="C375" s="73" t="str">
        <f t="shared" si="20"/>
        <v/>
      </c>
      <c r="D375" t="s">
        <v>436</v>
      </c>
      <c r="E375">
        <v>1</v>
      </c>
      <c r="F375" t="s">
        <v>437</v>
      </c>
      <c r="G375">
        <v>141.36000000000001</v>
      </c>
      <c r="H375">
        <f t="shared" si="21"/>
        <v>141.36000000000001</v>
      </c>
      <c r="I375">
        <f>VLOOKUP(L375,'ARTICLES 10052022'!$A$1:$Q$1031,17,FALSE)</f>
        <v>133.5</v>
      </c>
      <c r="J375">
        <f t="shared" si="23"/>
        <v>133.5</v>
      </c>
      <c r="L375" t="s">
        <v>436</v>
      </c>
      <c r="M375">
        <f>IF(I375="","",VLOOKUP(L375,'ARTICLES 10052022'!$A$1:$J$1031,10,FALSE))</f>
        <v>89</v>
      </c>
      <c r="N375">
        <f t="shared" si="22"/>
        <v>89</v>
      </c>
    </row>
    <row r="376" spans="1:14" outlineLevel="2">
      <c r="A376" t="s">
        <v>1393</v>
      </c>
      <c r="B376" s="73" t="str">
        <f>VLOOKUP(A376,'ARTICLES 10052022'!$A$2:$D$1031,4,FALSE)</f>
        <v>Z</v>
      </c>
      <c r="C376" s="73" t="str">
        <f t="shared" si="20"/>
        <v/>
      </c>
      <c r="D376" t="s">
        <v>440</v>
      </c>
      <c r="E376">
        <v>2</v>
      </c>
      <c r="F376" t="s">
        <v>441</v>
      </c>
      <c r="G376">
        <v>11.25</v>
      </c>
      <c r="H376">
        <f t="shared" si="21"/>
        <v>22.5</v>
      </c>
      <c r="I376">
        <f>VLOOKUP(L376,'ARTICLES 10052022'!$A$1:$Q$1031,17,FALSE)</f>
        <v>11.47</v>
      </c>
      <c r="J376">
        <f t="shared" si="23"/>
        <v>22.94</v>
      </c>
      <c r="L376" t="s">
        <v>440</v>
      </c>
      <c r="M376">
        <f>IF(I376="","",VLOOKUP(L376,'ARTICLES 10052022'!$A$1:$J$1031,10,FALSE))</f>
        <v>7.4</v>
      </c>
      <c r="N376">
        <f t="shared" si="22"/>
        <v>14.8</v>
      </c>
    </row>
    <row r="377" spans="1:14" outlineLevel="2">
      <c r="A377" t="s">
        <v>1393</v>
      </c>
      <c r="B377" s="73" t="str">
        <f>VLOOKUP(A377,'ARTICLES 10052022'!$A$2:$D$1031,4,FALSE)</f>
        <v>Z</v>
      </c>
      <c r="C377" s="73" t="str">
        <f t="shared" si="20"/>
        <v/>
      </c>
      <c r="E377">
        <v>1</v>
      </c>
      <c r="F377" t="s">
        <v>993</v>
      </c>
      <c r="G377">
        <v>4.87</v>
      </c>
      <c r="H377">
        <f t="shared" si="21"/>
        <v>4.87</v>
      </c>
      <c r="I377">
        <f>VLOOKUP(L377,'ARTICLES 10052022'!$A$1:$Q$1031,17,FALSE)</f>
        <v>1.41</v>
      </c>
      <c r="J377">
        <f t="shared" si="23"/>
        <v>1.41</v>
      </c>
      <c r="L377" t="s">
        <v>472</v>
      </c>
      <c r="M377">
        <f>IF(I377="","",VLOOKUP(L377,'ARTICLES 10052022'!$A$1:$J$1031,10,FALSE))</f>
        <v>0.94</v>
      </c>
      <c r="N377">
        <f t="shared" si="22"/>
        <v>0.94</v>
      </c>
    </row>
    <row r="378" spans="1:14" outlineLevel="2">
      <c r="A378" t="s">
        <v>1393</v>
      </c>
      <c r="B378" s="73" t="str">
        <f>VLOOKUP(A378,'ARTICLES 10052022'!$A$2:$D$1031,4,FALSE)</f>
        <v>Z</v>
      </c>
      <c r="C378" s="73" t="str">
        <f t="shared" si="20"/>
        <v/>
      </c>
      <c r="E378">
        <v>1</v>
      </c>
      <c r="F378" t="s">
        <v>2940</v>
      </c>
      <c r="G378">
        <v>4.9400000000000004</v>
      </c>
      <c r="H378">
        <f t="shared" si="21"/>
        <v>4.9400000000000004</v>
      </c>
      <c r="I378">
        <f>VLOOKUP(L378,'ARTICLES 10052022'!$A$1:$Q$1031,17,FALSE)</f>
        <v>1.3800000000000001</v>
      </c>
      <c r="J378">
        <f t="shared" si="23"/>
        <v>1.3800000000000001</v>
      </c>
      <c r="L378" t="s">
        <v>474</v>
      </c>
      <c r="M378">
        <f>IF(I378="","",VLOOKUP(L378,'ARTICLES 10052022'!$A$1:$J$1031,10,FALSE))</f>
        <v>0.92</v>
      </c>
      <c r="N378">
        <f t="shared" si="22"/>
        <v>0.92</v>
      </c>
    </row>
    <row r="379" spans="1:14" outlineLevel="2">
      <c r="A379" t="s">
        <v>1393</v>
      </c>
      <c r="B379" s="73" t="str">
        <f>VLOOKUP(A379,'ARTICLES 10052022'!$A$2:$D$1031,4,FALSE)</f>
        <v>Z</v>
      </c>
      <c r="C379" s="73" t="str">
        <f t="shared" si="20"/>
        <v/>
      </c>
      <c r="E379">
        <v>1</v>
      </c>
      <c r="F379" t="s">
        <v>1514</v>
      </c>
      <c r="G379">
        <v>12.91</v>
      </c>
      <c r="H379">
        <f t="shared" si="21"/>
        <v>12.91</v>
      </c>
      <c r="I379">
        <f>VLOOKUP(L379,'ARTICLES 10052022'!$A$1:$Q$1031,17,FALSE)</f>
        <v>19.064219999999999</v>
      </c>
      <c r="J379">
        <f t="shared" si="23"/>
        <v>19.064219999999999</v>
      </c>
      <c r="L379" t="s">
        <v>632</v>
      </c>
      <c r="M379">
        <f>IF(I379="","",VLOOKUP(L379,'ARTICLES 10052022'!$A$1:$J$1031,10,FALSE))</f>
        <v>4.7779999999999996</v>
      </c>
      <c r="N379">
        <f t="shared" si="22"/>
        <v>4.7779999999999996</v>
      </c>
    </row>
    <row r="380" spans="1:14" outlineLevel="2">
      <c r="A380" t="s">
        <v>1393</v>
      </c>
      <c r="B380" s="73" t="str">
        <f>VLOOKUP(A380,'ARTICLES 10052022'!$A$2:$D$1031,4,FALSE)</f>
        <v>Z</v>
      </c>
      <c r="C380" s="73" t="str">
        <f t="shared" si="20"/>
        <v/>
      </c>
      <c r="E380">
        <v>1</v>
      </c>
      <c r="F380" t="s">
        <v>1511</v>
      </c>
      <c r="G380">
        <v>9.56</v>
      </c>
      <c r="H380">
        <f t="shared" si="21"/>
        <v>9.56</v>
      </c>
      <c r="I380">
        <f>VLOOKUP(L380,'ARTICLES 10052022'!$A$1:$Q$1031,17,FALSE)</f>
        <v>9.4695999999999998</v>
      </c>
      <c r="J380">
        <f t="shared" si="23"/>
        <v>9.4695999999999998</v>
      </c>
      <c r="L380" t="s">
        <v>1510</v>
      </c>
      <c r="M380">
        <f>IF(I380="","",VLOOKUP(L380,'ARTICLES 10052022'!$A$1:$J$1031,10,FALSE))</f>
        <v>7.12</v>
      </c>
      <c r="N380">
        <f t="shared" si="22"/>
        <v>7.12</v>
      </c>
    </row>
    <row r="381" spans="1:14" outlineLevel="2">
      <c r="A381" t="s">
        <v>1393</v>
      </c>
      <c r="B381" s="73" t="str">
        <f>VLOOKUP(A381,'ARTICLES 10052022'!$A$2:$D$1031,4,FALSE)</f>
        <v>Z</v>
      </c>
      <c r="C381" s="73" t="str">
        <f t="shared" si="20"/>
        <v/>
      </c>
      <c r="E381">
        <v>1</v>
      </c>
      <c r="F381" t="s">
        <v>1520</v>
      </c>
      <c r="G381">
        <v>9.64</v>
      </c>
      <c r="H381">
        <f t="shared" si="21"/>
        <v>9.64</v>
      </c>
      <c r="I381">
        <f>VLOOKUP(L381,'ARTICLES 10052022'!$A$1:$Q$1031,17,FALSE)</f>
        <v>11.619146000000001</v>
      </c>
      <c r="J381">
        <f t="shared" si="23"/>
        <v>11.619146000000001</v>
      </c>
      <c r="L381" t="s">
        <v>1519</v>
      </c>
      <c r="M381">
        <f>IF(I381="","",VLOOKUP(L381,'ARTICLES 10052022'!$A$1:$J$1031,10,FALSE))</f>
        <v>8.7362000000000002</v>
      </c>
      <c r="N381">
        <f t="shared" si="22"/>
        <v>8.7362000000000002</v>
      </c>
    </row>
    <row r="382" spans="1:14" outlineLevel="1">
      <c r="A382" s="73" t="s">
        <v>3030</v>
      </c>
      <c r="B382" s="73"/>
      <c r="C382" s="73" t="str">
        <f t="shared" si="20"/>
        <v>SPR-1200-50</v>
      </c>
      <c r="J382">
        <f>SUBTOTAL(9,J367:J381)</f>
        <v>214.69392599999998</v>
      </c>
      <c r="N382">
        <f>SUBTOTAL(9,N367:N381)</f>
        <v>136.6662</v>
      </c>
    </row>
    <row r="383" spans="1:14" outlineLevel="2">
      <c r="A383" t="s">
        <v>969</v>
      </c>
      <c r="B383" s="73" t="str">
        <f>VLOOKUP(A383,'ARTICLES 10052022'!$A$2:$D$1031,4,FALSE)</f>
        <v>Z</v>
      </c>
      <c r="C383" s="73" t="str">
        <f t="shared" si="20"/>
        <v/>
      </c>
      <c r="E383">
        <v>1</v>
      </c>
      <c r="F383" t="s">
        <v>2096</v>
      </c>
      <c r="G383">
        <v>0.54</v>
      </c>
      <c r="H383">
        <f t="shared" si="21"/>
        <v>0.54</v>
      </c>
      <c r="I383">
        <f>VLOOKUP(L383,'ARTICLES 10052022'!$A$1:$Q$1031,17,FALSE)</f>
        <v>0</v>
      </c>
      <c r="J383">
        <f t="shared" si="23"/>
        <v>0</v>
      </c>
      <c r="L383">
        <v>96625</v>
      </c>
      <c r="M383">
        <f>IF(I383="","",VLOOKUP(L383,'ARTICLES 10052022'!$A$1:$J$1031,10,FALSE))</f>
        <v>0</v>
      </c>
      <c r="N383">
        <f t="shared" si="22"/>
        <v>0</v>
      </c>
    </row>
    <row r="384" spans="1:14" outlineLevel="2">
      <c r="A384" t="s">
        <v>969</v>
      </c>
      <c r="B384" s="73" t="str">
        <f>VLOOKUP(A384,'ARTICLES 10052022'!$A$2:$D$1031,4,FALSE)</f>
        <v>Z</v>
      </c>
      <c r="C384" s="73" t="str">
        <f t="shared" si="20"/>
        <v/>
      </c>
      <c r="E384">
        <v>1</v>
      </c>
      <c r="F384" t="s">
        <v>2098</v>
      </c>
      <c r="G384">
        <v>0.54</v>
      </c>
      <c r="H384">
        <f t="shared" si="21"/>
        <v>0.54</v>
      </c>
      <c r="I384">
        <f>VLOOKUP(L384,'ARTICLES 10052022'!$A$1:$Q$1031,17,FALSE)</f>
        <v>0</v>
      </c>
      <c r="J384">
        <f t="shared" si="23"/>
        <v>0</v>
      </c>
      <c r="L384">
        <v>3916</v>
      </c>
      <c r="M384">
        <f>IF(I384="","",VLOOKUP(L384,'ARTICLES 10052022'!$A$1:$J$1031,10,FALSE))</f>
        <v>0</v>
      </c>
      <c r="N384">
        <f t="shared" si="22"/>
        <v>0</v>
      </c>
    </row>
    <row r="385" spans="1:14" outlineLevel="1">
      <c r="A385" s="73" t="s">
        <v>3031</v>
      </c>
      <c r="B385" s="73"/>
      <c r="C385" s="73" t="str">
        <f t="shared" si="20"/>
        <v>BARREGALVA</v>
      </c>
      <c r="J385">
        <f>SUBTOTAL(9,J383:J384)</f>
        <v>0</v>
      </c>
      <c r="N385">
        <f>SUBTOTAL(9,N383:N384)</f>
        <v>0</v>
      </c>
    </row>
    <row r="386" spans="1:14" outlineLevel="2">
      <c r="A386" t="s">
        <v>1377</v>
      </c>
      <c r="B386" s="73" t="str">
        <f>VLOOKUP(A386,'ARTICLES 10052022'!$A$2:$D$1031,4,FALSE)</f>
        <v>Z</v>
      </c>
      <c r="C386" s="73" t="str">
        <f t="shared" ref="C386:C449" si="24">IF(G386="",MID(A386,7,100),"")</f>
        <v/>
      </c>
      <c r="E386">
        <v>2</v>
      </c>
      <c r="F386" t="s">
        <v>1546</v>
      </c>
      <c r="G386">
        <v>0.68</v>
      </c>
      <c r="H386">
        <f t="shared" si="21"/>
        <v>1.36</v>
      </c>
      <c r="I386">
        <f>VLOOKUP(L386,'ARTICLES 10052022'!$A$1:$Q$1031,17,FALSE)</f>
        <v>0.69000000000000006</v>
      </c>
      <c r="J386">
        <f t="shared" si="23"/>
        <v>1.3800000000000001</v>
      </c>
      <c r="L386">
        <v>101006</v>
      </c>
      <c r="M386">
        <f>IF(I386="","",VLOOKUP(L386,'ARTICLES 10052022'!$A$1:$J$1031,10,FALSE))</f>
        <v>0.23</v>
      </c>
      <c r="N386">
        <f t="shared" si="22"/>
        <v>0.46</v>
      </c>
    </row>
    <row r="387" spans="1:14" outlineLevel="2">
      <c r="A387" t="s">
        <v>1377</v>
      </c>
      <c r="B387" s="73" t="str">
        <f>VLOOKUP(A387,'ARTICLES 10052022'!$A$2:$D$1031,4,FALSE)</f>
        <v>Z</v>
      </c>
      <c r="C387" s="73" t="str">
        <f t="shared" si="24"/>
        <v/>
      </c>
      <c r="E387">
        <v>1</v>
      </c>
      <c r="F387" t="s">
        <v>1544</v>
      </c>
      <c r="G387">
        <v>2.2400000000000002</v>
      </c>
      <c r="H387">
        <f t="shared" si="21"/>
        <v>2.2400000000000002</v>
      </c>
      <c r="I387">
        <f>VLOOKUP(L387,'ARTICLES 10052022'!$A$1:$Q$1031,17,FALSE)</f>
        <v>2.25</v>
      </c>
      <c r="J387">
        <f t="shared" si="23"/>
        <v>2.25</v>
      </c>
      <c r="L387">
        <v>101007</v>
      </c>
      <c r="M387">
        <f>IF(I387="","",VLOOKUP(L387,'ARTICLES 10052022'!$A$1:$J$1031,10,FALSE))</f>
        <v>1.5</v>
      </c>
      <c r="N387">
        <f t="shared" si="22"/>
        <v>1.5</v>
      </c>
    </row>
    <row r="388" spans="1:14" outlineLevel="2">
      <c r="A388" t="s">
        <v>1377</v>
      </c>
      <c r="B388" s="73" t="str">
        <f>VLOOKUP(A388,'ARTICLES 10052022'!$A$2:$D$1031,4,FALSE)</f>
        <v>Z</v>
      </c>
      <c r="C388" s="73" t="str">
        <f t="shared" si="24"/>
        <v/>
      </c>
      <c r="E388">
        <v>1</v>
      </c>
      <c r="F388" t="s">
        <v>1673</v>
      </c>
      <c r="G388">
        <v>39.22</v>
      </c>
      <c r="H388">
        <f t="shared" si="21"/>
        <v>39.22</v>
      </c>
      <c r="I388">
        <f>VLOOKUP(L388,'ARTICLES 10052022'!$A$1:$Q$1031,17,FALSE)</f>
        <v>44.414400000000001</v>
      </c>
      <c r="J388">
        <f t="shared" si="23"/>
        <v>44.414400000000001</v>
      </c>
      <c r="L388">
        <v>1510064</v>
      </c>
      <c r="M388">
        <f>IF(I388="","",VLOOKUP(L388,'ARTICLES 10052022'!$A$1:$J$1031,10,FALSE))</f>
        <v>27.759</v>
      </c>
      <c r="N388">
        <f t="shared" si="22"/>
        <v>27.759</v>
      </c>
    </row>
    <row r="389" spans="1:14" outlineLevel="2">
      <c r="A389" t="s">
        <v>1377</v>
      </c>
      <c r="B389" s="73" t="str">
        <f>VLOOKUP(A389,'ARTICLES 10052022'!$A$2:$D$1031,4,FALSE)</f>
        <v>Z</v>
      </c>
      <c r="C389" s="73" t="str">
        <f t="shared" si="24"/>
        <v/>
      </c>
      <c r="E389">
        <v>1</v>
      </c>
      <c r="F389" t="s">
        <v>1538</v>
      </c>
      <c r="G389">
        <v>4.3499999999999996</v>
      </c>
      <c r="H389">
        <f t="shared" ref="H389:H452" si="25">IF(C389="",G389*E389,"")</f>
        <v>4.3499999999999996</v>
      </c>
      <c r="I389">
        <f>VLOOKUP(L389,'ARTICLES 10052022'!$A$1:$Q$1031,17,FALSE)</f>
        <v>4.3499999999999996</v>
      </c>
      <c r="J389">
        <f t="shared" si="23"/>
        <v>4.3499999999999996</v>
      </c>
      <c r="L389" t="s">
        <v>1537</v>
      </c>
      <c r="M389">
        <f>IF(I389="","",VLOOKUP(L389,'ARTICLES 10052022'!$A$1:$J$1031,10,FALSE))</f>
        <v>2.9</v>
      </c>
      <c r="N389">
        <f t="shared" si="22"/>
        <v>2.9</v>
      </c>
    </row>
    <row r="390" spans="1:14" outlineLevel="2">
      <c r="A390" t="s">
        <v>1377</v>
      </c>
      <c r="B390" s="73" t="str">
        <f>VLOOKUP(A390,'ARTICLES 10052022'!$A$2:$D$1031,4,FALSE)</f>
        <v>Z</v>
      </c>
      <c r="C390" s="73" t="str">
        <f t="shared" si="24"/>
        <v/>
      </c>
      <c r="E390">
        <v>2</v>
      </c>
      <c r="F390" t="s">
        <v>1550</v>
      </c>
      <c r="G390">
        <v>1.07</v>
      </c>
      <c r="H390">
        <f t="shared" si="25"/>
        <v>2.14</v>
      </c>
      <c r="I390">
        <f>VLOOKUP(L390,'ARTICLES 10052022'!$A$1:$Q$1031,17,FALSE)</f>
        <v>1.3366499999999999</v>
      </c>
      <c r="J390">
        <f t="shared" si="23"/>
        <v>2.6732999999999998</v>
      </c>
      <c r="L390" t="s">
        <v>586</v>
      </c>
      <c r="M390">
        <f>IF(I390="","",VLOOKUP(L390,'ARTICLES 10052022'!$A$1:$J$1031,10,FALSE))</f>
        <v>1.0049999999999999</v>
      </c>
      <c r="N390">
        <f t="shared" si="22"/>
        <v>2.0099999999999998</v>
      </c>
    </row>
    <row r="391" spans="1:14" outlineLevel="2">
      <c r="A391" t="s">
        <v>1377</v>
      </c>
      <c r="B391" s="73" t="str">
        <f>VLOOKUP(A391,'ARTICLES 10052022'!$A$2:$D$1031,4,FALSE)</f>
        <v>Z</v>
      </c>
      <c r="C391" s="73" t="str">
        <f t="shared" si="24"/>
        <v/>
      </c>
      <c r="E391">
        <v>2</v>
      </c>
      <c r="F391" t="s">
        <v>1512</v>
      </c>
      <c r="G391">
        <v>0.96</v>
      </c>
      <c r="H391">
        <f t="shared" si="25"/>
        <v>1.92</v>
      </c>
      <c r="I391">
        <f>VLOOKUP(L391,'ARTICLES 10052022'!$A$1:$Q$1031,17,FALSE)</f>
        <v>1.1251800000000001</v>
      </c>
      <c r="J391">
        <f t="shared" si="23"/>
        <v>2.2503600000000001</v>
      </c>
      <c r="L391" t="s">
        <v>592</v>
      </c>
      <c r="M391">
        <f>IF(I391="","",VLOOKUP(L391,'ARTICLES 10052022'!$A$1:$J$1031,10,FALSE))</f>
        <v>0.84599999999999997</v>
      </c>
      <c r="N391">
        <f t="shared" si="22"/>
        <v>1.6919999999999999</v>
      </c>
    </row>
    <row r="392" spans="1:14" outlineLevel="2">
      <c r="A392" t="s">
        <v>1377</v>
      </c>
      <c r="B392" s="73" t="str">
        <f>VLOOKUP(A392,'ARTICLES 10052022'!$A$2:$D$1031,4,FALSE)</f>
        <v>Z</v>
      </c>
      <c r="C392" s="73" t="str">
        <f t="shared" si="24"/>
        <v/>
      </c>
      <c r="E392">
        <v>1</v>
      </c>
      <c r="F392" t="s">
        <v>1528</v>
      </c>
      <c r="G392">
        <v>0.77</v>
      </c>
      <c r="H392">
        <f t="shared" si="25"/>
        <v>0.77</v>
      </c>
      <c r="I392">
        <f>VLOOKUP(L392,'ARTICLES 10052022'!$A$1:$Q$1031,17,FALSE)</f>
        <v>0.89642000000000011</v>
      </c>
      <c r="J392">
        <f t="shared" si="23"/>
        <v>0.89642000000000011</v>
      </c>
      <c r="L392" t="s">
        <v>1527</v>
      </c>
      <c r="M392">
        <f>IF(I392="","",VLOOKUP(L392,'ARTICLES 10052022'!$A$1:$J$1031,10,FALSE))</f>
        <v>0.67400000000000004</v>
      </c>
      <c r="N392">
        <f t="shared" ref="N392:N455" si="26">IF(I392="","",E392*M392)</f>
        <v>0.67400000000000004</v>
      </c>
    </row>
    <row r="393" spans="1:14" outlineLevel="2">
      <c r="A393" t="s">
        <v>1377</v>
      </c>
      <c r="B393" s="73" t="str">
        <f>VLOOKUP(A393,'ARTICLES 10052022'!$A$2:$D$1031,4,FALSE)</f>
        <v>Z</v>
      </c>
      <c r="C393" s="73" t="str">
        <f t="shared" si="24"/>
        <v/>
      </c>
      <c r="E393">
        <v>1</v>
      </c>
      <c r="F393" t="s">
        <v>415</v>
      </c>
      <c r="G393">
        <v>38.61</v>
      </c>
      <c r="H393">
        <f t="shared" si="25"/>
        <v>38.61</v>
      </c>
      <c r="I393">
        <f>VLOOKUP(L393,'ARTICLES 10052022'!$A$1:$Q$1031,17,FALSE)</f>
        <v>13.350000000000001</v>
      </c>
      <c r="J393">
        <f t="shared" si="23"/>
        <v>13.350000000000001</v>
      </c>
      <c r="L393" t="s">
        <v>414</v>
      </c>
      <c r="M393">
        <f>IF(I393="","",VLOOKUP(L393,'ARTICLES 10052022'!$A$1:$J$1031,10,FALSE))</f>
        <v>8.9</v>
      </c>
      <c r="N393">
        <f t="shared" si="26"/>
        <v>8.9</v>
      </c>
    </row>
    <row r="394" spans="1:14" outlineLevel="2">
      <c r="A394" t="s">
        <v>1377</v>
      </c>
      <c r="B394" s="73" t="str">
        <f>VLOOKUP(A394,'ARTICLES 10052022'!$A$2:$D$1031,4,FALSE)</f>
        <v>Z</v>
      </c>
      <c r="C394" s="73" t="str">
        <f t="shared" si="24"/>
        <v/>
      </c>
      <c r="E394">
        <v>1</v>
      </c>
      <c r="F394" t="s">
        <v>1987</v>
      </c>
      <c r="G394">
        <v>4.1900000000000004</v>
      </c>
      <c r="H394">
        <f t="shared" si="25"/>
        <v>4.1900000000000004</v>
      </c>
      <c r="I394">
        <f>VLOOKUP(L394,'ARTICLES 10052022'!$A$1:$Q$1031,17,FALSE)</f>
        <v>4.4850000000000003</v>
      </c>
      <c r="J394">
        <f t="shared" si="23"/>
        <v>4.4850000000000003</v>
      </c>
      <c r="L394" t="s">
        <v>1986</v>
      </c>
      <c r="M394">
        <f>IF(I394="","",VLOOKUP(L394,'ARTICLES 10052022'!$A$1:$J$1031,10,FALSE))</f>
        <v>2.99</v>
      </c>
      <c r="N394">
        <f t="shared" si="26"/>
        <v>2.99</v>
      </c>
    </row>
    <row r="395" spans="1:14" outlineLevel="2">
      <c r="A395" t="s">
        <v>1377</v>
      </c>
      <c r="B395" s="73" t="str">
        <f>VLOOKUP(A395,'ARTICLES 10052022'!$A$2:$D$1031,4,FALSE)</f>
        <v>Z</v>
      </c>
      <c r="C395" s="73" t="str">
        <f t="shared" si="24"/>
        <v/>
      </c>
      <c r="E395">
        <v>1</v>
      </c>
      <c r="F395" t="s">
        <v>1383</v>
      </c>
      <c r="G395">
        <v>206.99</v>
      </c>
      <c r="H395">
        <f t="shared" si="25"/>
        <v>206.99</v>
      </c>
      <c r="I395">
        <f>VLOOKUP(L395,'ARTICLES 10052022'!$A$1:$Q$1031,17,FALSE)</f>
        <v>207.87</v>
      </c>
      <c r="J395">
        <f t="shared" si="23"/>
        <v>207.87</v>
      </c>
      <c r="L395" t="s">
        <v>1382</v>
      </c>
      <c r="M395">
        <f>IF(I395="","",VLOOKUP(L395,'ARTICLES 10052022'!$A$1:$J$1031,10,FALSE))</f>
        <v>138.58000000000001</v>
      </c>
      <c r="N395">
        <f t="shared" si="26"/>
        <v>138.58000000000001</v>
      </c>
    </row>
    <row r="396" spans="1:14" outlineLevel="2">
      <c r="A396" t="s">
        <v>1377</v>
      </c>
      <c r="B396" s="73" t="str">
        <f>VLOOKUP(A396,'ARTICLES 10052022'!$A$2:$D$1031,4,FALSE)</f>
        <v>Z</v>
      </c>
      <c r="C396" s="73" t="str">
        <f t="shared" si="24"/>
        <v/>
      </c>
      <c r="E396">
        <v>1</v>
      </c>
      <c r="F396" t="s">
        <v>2030</v>
      </c>
      <c r="G396">
        <v>330.98</v>
      </c>
      <c r="H396">
        <f t="shared" si="25"/>
        <v>330.98</v>
      </c>
      <c r="I396">
        <f>VLOOKUP(L396,'ARTICLES 10052022'!$A$1:$Q$1031,17,FALSE)</f>
        <v>427.5</v>
      </c>
      <c r="J396">
        <f t="shared" si="23"/>
        <v>427.5</v>
      </c>
      <c r="L396" t="s">
        <v>2029</v>
      </c>
      <c r="M396">
        <f>IF(I396="","",VLOOKUP(L396,'ARTICLES 10052022'!$A$1:$J$1031,10,FALSE))</f>
        <v>285</v>
      </c>
      <c r="N396">
        <f t="shared" si="26"/>
        <v>285</v>
      </c>
    </row>
    <row r="397" spans="1:14" outlineLevel="2">
      <c r="A397" t="s">
        <v>1377</v>
      </c>
      <c r="B397" s="73" t="str">
        <f>VLOOKUP(A397,'ARTICLES 10052022'!$A$2:$D$1031,4,FALSE)</f>
        <v>Z</v>
      </c>
      <c r="C397" s="73" t="str">
        <f t="shared" si="24"/>
        <v/>
      </c>
      <c r="E397">
        <v>1</v>
      </c>
      <c r="F397" t="s">
        <v>993</v>
      </c>
      <c r="G397">
        <v>4.87</v>
      </c>
      <c r="H397">
        <f t="shared" si="25"/>
        <v>4.87</v>
      </c>
      <c r="I397">
        <f>VLOOKUP(L397,'ARTICLES 10052022'!$A$1:$Q$1031,17,FALSE)</f>
        <v>1.41</v>
      </c>
      <c r="J397">
        <f t="shared" si="23"/>
        <v>1.41</v>
      </c>
      <c r="L397" t="s">
        <v>472</v>
      </c>
      <c r="M397">
        <f>IF(I397="","",VLOOKUP(L397,'ARTICLES 10052022'!$A$1:$J$1031,10,FALSE))</f>
        <v>0.94</v>
      </c>
      <c r="N397">
        <f t="shared" si="26"/>
        <v>0.94</v>
      </c>
    </row>
    <row r="398" spans="1:14" outlineLevel="2">
      <c r="A398" t="s">
        <v>1377</v>
      </c>
      <c r="B398" s="73" t="str">
        <f>VLOOKUP(A398,'ARTICLES 10052022'!$A$2:$D$1031,4,FALSE)</f>
        <v>Z</v>
      </c>
      <c r="C398" s="73" t="str">
        <f t="shared" si="24"/>
        <v/>
      </c>
      <c r="E398">
        <v>1</v>
      </c>
      <c r="F398" t="s">
        <v>2940</v>
      </c>
      <c r="G398">
        <v>4.9400000000000004</v>
      </c>
      <c r="H398">
        <f t="shared" si="25"/>
        <v>4.9400000000000004</v>
      </c>
      <c r="I398">
        <f>VLOOKUP(L398,'ARTICLES 10052022'!$A$1:$Q$1031,17,FALSE)</f>
        <v>1.3800000000000001</v>
      </c>
      <c r="J398">
        <f t="shared" si="23"/>
        <v>1.3800000000000001</v>
      </c>
      <c r="L398" t="s">
        <v>474</v>
      </c>
      <c r="M398">
        <f>IF(I398="","",VLOOKUP(L398,'ARTICLES 10052022'!$A$1:$J$1031,10,FALSE))</f>
        <v>0.92</v>
      </c>
      <c r="N398">
        <f t="shared" si="26"/>
        <v>0.92</v>
      </c>
    </row>
    <row r="399" spans="1:14" outlineLevel="2">
      <c r="A399" t="s">
        <v>1377</v>
      </c>
      <c r="B399" s="73" t="str">
        <f>VLOOKUP(A399,'ARTICLES 10052022'!$A$2:$D$1031,4,FALSE)</f>
        <v>Z</v>
      </c>
      <c r="C399" s="73" t="str">
        <f t="shared" si="24"/>
        <v/>
      </c>
      <c r="E399">
        <v>1</v>
      </c>
      <c r="F399" t="s">
        <v>1514</v>
      </c>
      <c r="G399">
        <v>12.91</v>
      </c>
      <c r="H399">
        <f t="shared" si="25"/>
        <v>12.91</v>
      </c>
      <c r="I399">
        <f>VLOOKUP(L399,'ARTICLES 10052022'!$A$1:$Q$1031,17,FALSE)</f>
        <v>19.064219999999999</v>
      </c>
      <c r="J399">
        <f t="shared" si="23"/>
        <v>19.064219999999999</v>
      </c>
      <c r="L399" t="s">
        <v>632</v>
      </c>
      <c r="M399">
        <f>IF(I399="","",VLOOKUP(L399,'ARTICLES 10052022'!$A$1:$J$1031,10,FALSE))</f>
        <v>4.7779999999999996</v>
      </c>
      <c r="N399">
        <f t="shared" si="26"/>
        <v>4.7779999999999996</v>
      </c>
    </row>
    <row r="400" spans="1:14" outlineLevel="2">
      <c r="A400" t="s">
        <v>1377</v>
      </c>
      <c r="B400" s="73" t="str">
        <f>VLOOKUP(A400,'ARTICLES 10052022'!$A$2:$D$1031,4,FALSE)</f>
        <v>Z</v>
      </c>
      <c r="C400" s="73" t="str">
        <f t="shared" si="24"/>
        <v/>
      </c>
      <c r="E400">
        <v>1</v>
      </c>
      <c r="F400" t="s">
        <v>1511</v>
      </c>
      <c r="G400">
        <v>9.56</v>
      </c>
      <c r="H400">
        <f t="shared" si="25"/>
        <v>9.56</v>
      </c>
      <c r="I400">
        <f>VLOOKUP(L400,'ARTICLES 10052022'!$A$1:$Q$1031,17,FALSE)</f>
        <v>9.4695999999999998</v>
      </c>
      <c r="J400">
        <f t="shared" si="23"/>
        <v>9.4695999999999998</v>
      </c>
      <c r="L400" t="s">
        <v>1510</v>
      </c>
      <c r="M400">
        <f>IF(I400="","",VLOOKUP(L400,'ARTICLES 10052022'!$A$1:$J$1031,10,FALSE))</f>
        <v>7.12</v>
      </c>
      <c r="N400">
        <f t="shared" si="26"/>
        <v>7.12</v>
      </c>
    </row>
    <row r="401" spans="1:14" outlineLevel="2">
      <c r="A401" t="s">
        <v>1377</v>
      </c>
      <c r="B401" s="73" t="str">
        <f>VLOOKUP(A401,'ARTICLES 10052022'!$A$2:$D$1031,4,FALSE)</f>
        <v>Z</v>
      </c>
      <c r="C401" s="73" t="str">
        <f t="shared" si="24"/>
        <v/>
      </c>
      <c r="E401">
        <v>1</v>
      </c>
      <c r="F401" t="s">
        <v>1520</v>
      </c>
      <c r="G401">
        <v>9.64</v>
      </c>
      <c r="H401">
        <f t="shared" si="25"/>
        <v>9.64</v>
      </c>
      <c r="I401">
        <f>VLOOKUP(L401,'ARTICLES 10052022'!$A$1:$Q$1031,17,FALSE)</f>
        <v>11.619146000000001</v>
      </c>
      <c r="J401">
        <f t="shared" si="23"/>
        <v>11.619146000000001</v>
      </c>
      <c r="L401" t="s">
        <v>1519</v>
      </c>
      <c r="M401">
        <f>IF(I401="","",VLOOKUP(L401,'ARTICLES 10052022'!$A$1:$J$1031,10,FALSE))</f>
        <v>8.7362000000000002</v>
      </c>
      <c r="N401">
        <f t="shared" si="26"/>
        <v>8.7362000000000002</v>
      </c>
    </row>
    <row r="402" spans="1:14" outlineLevel="2">
      <c r="A402" t="s">
        <v>1377</v>
      </c>
      <c r="B402" s="73" t="str">
        <f>VLOOKUP(A402,'ARTICLES 10052022'!$A$2:$D$1031,4,FALSE)</f>
        <v>Z</v>
      </c>
      <c r="C402" s="73" t="str">
        <f t="shared" si="24"/>
        <v/>
      </c>
      <c r="E402">
        <v>1</v>
      </c>
      <c r="F402" t="s">
        <v>597</v>
      </c>
      <c r="G402">
        <v>11.02</v>
      </c>
      <c r="H402">
        <f t="shared" si="25"/>
        <v>11.02</v>
      </c>
      <c r="I402">
        <f>VLOOKUP(L402,'ARTICLES 10052022'!$A$1:$Q$1031,17,FALSE)</f>
        <v>14.38</v>
      </c>
      <c r="J402">
        <f t="shared" si="23"/>
        <v>14.38</v>
      </c>
      <c r="L402" t="s">
        <v>596</v>
      </c>
      <c r="M402">
        <f>IF(I402="","",VLOOKUP(L402,'ARTICLES 10052022'!$A$1:$J$1031,10,FALSE))</f>
        <v>7.19</v>
      </c>
      <c r="N402">
        <f t="shared" si="26"/>
        <v>7.19</v>
      </c>
    </row>
    <row r="403" spans="1:14" outlineLevel="2">
      <c r="A403" t="s">
        <v>1377</v>
      </c>
      <c r="B403" s="73" t="str">
        <f>VLOOKUP(A403,'ARTICLES 10052022'!$A$2:$D$1031,4,FALSE)</f>
        <v>Z</v>
      </c>
      <c r="C403" s="73" t="str">
        <f t="shared" si="24"/>
        <v/>
      </c>
      <c r="E403">
        <v>1</v>
      </c>
      <c r="F403" t="s">
        <v>1653</v>
      </c>
      <c r="G403">
        <v>0.47</v>
      </c>
      <c r="H403">
        <f t="shared" si="25"/>
        <v>0.47</v>
      </c>
      <c r="I403">
        <f>VLOOKUP(L403,'ARTICLES 10052022'!$A$1:$Q$1031,17,FALSE)</f>
        <v>0.58121</v>
      </c>
      <c r="J403">
        <f t="shared" si="23"/>
        <v>0.58121</v>
      </c>
      <c r="L403" t="s">
        <v>590</v>
      </c>
      <c r="M403">
        <f>IF(I403="","",VLOOKUP(L403,'ARTICLES 10052022'!$A$1:$J$1031,10,FALSE))</f>
        <v>0.437</v>
      </c>
      <c r="N403">
        <f t="shared" si="26"/>
        <v>0.437</v>
      </c>
    </row>
    <row r="404" spans="1:14" outlineLevel="2">
      <c r="A404" t="s">
        <v>1377</v>
      </c>
      <c r="B404" s="73" t="str">
        <f>VLOOKUP(A404,'ARTICLES 10052022'!$A$2:$D$1031,4,FALSE)</f>
        <v>Z</v>
      </c>
      <c r="C404" s="73" t="str">
        <f t="shared" si="24"/>
        <v/>
      </c>
      <c r="E404">
        <v>1</v>
      </c>
      <c r="F404" t="s">
        <v>1720</v>
      </c>
      <c r="G404">
        <v>0.44</v>
      </c>
      <c r="H404">
        <f t="shared" si="25"/>
        <v>0.44</v>
      </c>
      <c r="I404">
        <f>VLOOKUP(L404,'ARTICLES 10052022'!$A$1:$Q$1031,17,FALSE)</f>
        <v>0.56125999999999998</v>
      </c>
      <c r="J404">
        <f t="shared" si="23"/>
        <v>0.56125999999999998</v>
      </c>
      <c r="L404" t="s">
        <v>688</v>
      </c>
      <c r="M404">
        <f>IF(I404="","",VLOOKUP(L404,'ARTICLES 10052022'!$A$1:$J$1031,10,FALSE))</f>
        <v>0.42199999999999999</v>
      </c>
      <c r="N404">
        <f t="shared" si="26"/>
        <v>0.42199999999999999</v>
      </c>
    </row>
    <row r="405" spans="1:14" outlineLevel="2">
      <c r="A405" t="s">
        <v>1377</v>
      </c>
      <c r="B405" s="73" t="str">
        <f>VLOOKUP(A405,'ARTICLES 10052022'!$A$2:$D$1031,4,FALSE)</f>
        <v>Z</v>
      </c>
      <c r="C405" s="73" t="str">
        <f t="shared" si="24"/>
        <v/>
      </c>
      <c r="E405">
        <v>1</v>
      </c>
      <c r="F405" t="s">
        <v>63</v>
      </c>
      <c r="G405">
        <v>139.16999999999999</v>
      </c>
      <c r="H405">
        <f t="shared" si="25"/>
        <v>139.16999999999999</v>
      </c>
      <c r="I405">
        <f>VLOOKUP(L405,'ARTICLES 10052022'!$A$1:$Q$1031,17,FALSE)</f>
        <v>135.749225</v>
      </c>
      <c r="J405">
        <f t="shared" si="23"/>
        <v>135.749225</v>
      </c>
      <c r="L405" t="s">
        <v>62</v>
      </c>
      <c r="M405">
        <f>IF(I405="","",VLOOKUP(L405,'ARTICLES 10052022'!$A$1:$J$1031,10,FALSE))</f>
        <v>83.060649999999995</v>
      </c>
      <c r="N405">
        <f t="shared" si="26"/>
        <v>83.060649999999995</v>
      </c>
    </row>
    <row r="406" spans="1:14" outlineLevel="1">
      <c r="A406" s="73" t="s">
        <v>3032</v>
      </c>
      <c r="B406" s="73"/>
      <c r="C406" s="73" t="str">
        <f t="shared" si="24"/>
        <v>SPR-1200-63</v>
      </c>
      <c r="J406">
        <f>SUBTOTAL(9,J386:J405)</f>
        <v>905.634141</v>
      </c>
      <c r="N406">
        <f>SUBTOTAL(9,N386:N405)</f>
        <v>586.06885000000011</v>
      </c>
    </row>
    <row r="407" spans="1:14" outlineLevel="2">
      <c r="A407" t="s">
        <v>1037</v>
      </c>
      <c r="B407" s="73" t="str">
        <f>VLOOKUP(A407,'ARTICLES 10052022'!$A$2:$D$1031,4,FALSE)</f>
        <v>Z</v>
      </c>
      <c r="C407" s="73" t="str">
        <f t="shared" si="24"/>
        <v/>
      </c>
      <c r="E407">
        <v>1</v>
      </c>
      <c r="F407" t="s">
        <v>1027</v>
      </c>
      <c r="G407">
        <v>1.19</v>
      </c>
      <c r="H407">
        <f t="shared" si="25"/>
        <v>1.19</v>
      </c>
      <c r="I407">
        <f>VLOOKUP(L407,'ARTICLES 10052022'!$A$1:$Q$1031,17,FALSE)</f>
        <v>1.2825</v>
      </c>
      <c r="J407">
        <f t="shared" si="23"/>
        <v>1.2825</v>
      </c>
      <c r="L407" t="s">
        <v>1026</v>
      </c>
      <c r="M407">
        <f>IF(I407="","",VLOOKUP(L407,'ARTICLES 10052022'!$A$1:$J$1031,10,FALSE))</f>
        <v>0.56999999999999995</v>
      </c>
      <c r="N407">
        <f t="shared" si="26"/>
        <v>0.56999999999999995</v>
      </c>
    </row>
    <row r="408" spans="1:14" outlineLevel="2">
      <c r="A408" t="s">
        <v>1037</v>
      </c>
      <c r="B408" s="73" t="str">
        <f>VLOOKUP(A408,'ARTICLES 10052022'!$A$2:$D$1031,4,FALSE)</f>
        <v>Z</v>
      </c>
      <c r="C408" s="73" t="str">
        <f t="shared" si="24"/>
        <v/>
      </c>
      <c r="E408">
        <v>1</v>
      </c>
      <c r="F408" t="s">
        <v>988</v>
      </c>
      <c r="G408">
        <v>1.74</v>
      </c>
      <c r="H408">
        <f t="shared" si="25"/>
        <v>1.74</v>
      </c>
      <c r="I408">
        <f>VLOOKUP(L408,'ARTICLES 10052022'!$A$1:$Q$1031,17,FALSE)</f>
        <v>1.8067500000000001</v>
      </c>
      <c r="J408">
        <f t="shared" si="23"/>
        <v>1.8067500000000001</v>
      </c>
      <c r="L408" t="s">
        <v>987</v>
      </c>
      <c r="M408">
        <f>IF(I408="","",VLOOKUP(L408,'ARTICLES 10052022'!$A$1:$J$1031,10,FALSE))</f>
        <v>0.80300000000000005</v>
      </c>
      <c r="N408">
        <f t="shared" si="26"/>
        <v>0.80300000000000005</v>
      </c>
    </row>
    <row r="409" spans="1:14" outlineLevel="2">
      <c r="A409" t="s">
        <v>1037</v>
      </c>
      <c r="B409" s="73" t="str">
        <f>VLOOKUP(A409,'ARTICLES 10052022'!$A$2:$D$1031,4,FALSE)</f>
        <v>Z</v>
      </c>
      <c r="C409" s="73" t="str">
        <f t="shared" si="24"/>
        <v/>
      </c>
      <c r="E409">
        <v>1</v>
      </c>
      <c r="F409" t="s">
        <v>505</v>
      </c>
      <c r="G409">
        <v>5.28</v>
      </c>
      <c r="H409">
        <f t="shared" si="25"/>
        <v>5.28</v>
      </c>
      <c r="I409">
        <f>VLOOKUP(L409,'ARTICLES 10052022'!$A$1:$Q$1031,17,FALSE)</f>
        <v>6.5170000000000012</v>
      </c>
      <c r="J409">
        <f t="shared" si="23"/>
        <v>6.5170000000000012</v>
      </c>
      <c r="L409" t="s">
        <v>504</v>
      </c>
      <c r="M409">
        <f>IF(I409="","",VLOOKUP(L409,'ARTICLES 10052022'!$A$1:$J$1031,10,FALSE))</f>
        <v>4.9000000000000004</v>
      </c>
      <c r="N409">
        <f t="shared" si="26"/>
        <v>4.9000000000000004</v>
      </c>
    </row>
    <row r="410" spans="1:14" outlineLevel="2">
      <c r="A410" t="s">
        <v>1037</v>
      </c>
      <c r="B410" s="73" t="str">
        <f>VLOOKUP(A410,'ARTICLES 10052022'!$A$2:$D$1031,4,FALSE)</f>
        <v>Z</v>
      </c>
      <c r="C410" s="73" t="str">
        <f t="shared" si="24"/>
        <v/>
      </c>
      <c r="D410" t="s">
        <v>474</v>
      </c>
      <c r="E410">
        <v>1</v>
      </c>
      <c r="F410" t="s">
        <v>2940</v>
      </c>
      <c r="G410">
        <v>4.9400000000000004</v>
      </c>
      <c r="H410">
        <f t="shared" si="25"/>
        <v>4.9400000000000004</v>
      </c>
      <c r="I410">
        <f>VLOOKUP(L410,'ARTICLES 10052022'!$A$1:$Q$1031,17,FALSE)</f>
        <v>1.3800000000000001</v>
      </c>
      <c r="J410">
        <f t="shared" si="23"/>
        <v>1.3800000000000001</v>
      </c>
      <c r="L410" t="s">
        <v>474</v>
      </c>
      <c r="M410">
        <f>IF(I410="","",VLOOKUP(L410,'ARTICLES 10052022'!$A$1:$J$1031,10,FALSE))</f>
        <v>0.92</v>
      </c>
      <c r="N410">
        <f t="shared" si="26"/>
        <v>0.92</v>
      </c>
    </row>
    <row r="411" spans="1:14" outlineLevel="2">
      <c r="A411" t="s">
        <v>1037</v>
      </c>
      <c r="B411" s="73" t="str">
        <f>VLOOKUP(A411,'ARTICLES 10052022'!$A$2:$D$1031,4,FALSE)</f>
        <v>Z</v>
      </c>
      <c r="C411" s="73" t="str">
        <f t="shared" si="24"/>
        <v/>
      </c>
      <c r="D411" t="s">
        <v>1021</v>
      </c>
      <c r="E411">
        <v>1</v>
      </c>
      <c r="F411" t="s">
        <v>1022</v>
      </c>
      <c r="G411">
        <v>0</v>
      </c>
      <c r="H411">
        <f t="shared" si="25"/>
        <v>0</v>
      </c>
      <c r="I411">
        <f>VLOOKUP(L411,'ARTICLES 10052022'!$A$1:$Q$1031,17,FALSE)</f>
        <v>3.3149999999999999</v>
      </c>
      <c r="J411">
        <f t="shared" si="23"/>
        <v>3.3149999999999999</v>
      </c>
      <c r="L411" t="s">
        <v>1021</v>
      </c>
      <c r="M411">
        <f>IF(I411="","",VLOOKUP(L411,'ARTICLES 10052022'!$A$1:$J$1031,10,FALSE))</f>
        <v>2.21</v>
      </c>
      <c r="N411">
        <f t="shared" si="26"/>
        <v>2.21</v>
      </c>
    </row>
    <row r="412" spans="1:14" outlineLevel="2">
      <c r="A412" t="s">
        <v>1037</v>
      </c>
      <c r="B412" s="73" t="str">
        <f>VLOOKUP(A412,'ARTICLES 10052022'!$A$2:$D$1031,4,FALSE)</f>
        <v>Z</v>
      </c>
      <c r="C412" s="73" t="str">
        <f t="shared" si="24"/>
        <v/>
      </c>
      <c r="D412" t="s">
        <v>426</v>
      </c>
      <c r="E412">
        <v>1</v>
      </c>
      <c r="F412" t="s">
        <v>1019</v>
      </c>
      <c r="G412">
        <v>24</v>
      </c>
      <c r="H412">
        <f t="shared" si="25"/>
        <v>24</v>
      </c>
      <c r="I412">
        <f>VLOOKUP(L412,'ARTICLES 10052022'!$A$1:$Q$1031,17,FALSE)</f>
        <v>30.558</v>
      </c>
      <c r="J412">
        <f t="shared" si="23"/>
        <v>30.558</v>
      </c>
      <c r="L412" t="s">
        <v>426</v>
      </c>
      <c r="M412">
        <f>IF(I412="","",VLOOKUP(L412,'ARTICLES 10052022'!$A$1:$J$1031,10,FALSE))</f>
        <v>20.372</v>
      </c>
      <c r="N412">
        <f t="shared" si="26"/>
        <v>20.372</v>
      </c>
    </row>
    <row r="413" spans="1:14" outlineLevel="2">
      <c r="A413" t="s">
        <v>1037</v>
      </c>
      <c r="B413" s="73" t="str">
        <f>VLOOKUP(A413,'ARTICLES 10052022'!$A$2:$D$1031,4,FALSE)</f>
        <v>Z</v>
      </c>
      <c r="C413" s="73" t="str">
        <f t="shared" si="24"/>
        <v/>
      </c>
      <c r="E413">
        <v>1</v>
      </c>
      <c r="F413" t="s">
        <v>994</v>
      </c>
      <c r="G413">
        <v>4.18</v>
      </c>
      <c r="H413">
        <f t="shared" si="25"/>
        <v>4.18</v>
      </c>
      <c r="I413">
        <f>VLOOKUP(L413,'ARTICLES 10052022'!$A$1:$Q$1031,17,FALSE)</f>
        <v>5.0250000000000004</v>
      </c>
      <c r="J413">
        <f t="shared" si="23"/>
        <v>5.0250000000000004</v>
      </c>
      <c r="L413" t="s">
        <v>508</v>
      </c>
      <c r="M413">
        <f>IF(I413="","",VLOOKUP(L413,'ARTICLES 10052022'!$A$1:$J$1031,10,FALSE))</f>
        <v>1.675</v>
      </c>
      <c r="N413">
        <f t="shared" si="26"/>
        <v>1.675</v>
      </c>
    </row>
    <row r="414" spans="1:14" outlineLevel="2">
      <c r="A414" t="s">
        <v>1037</v>
      </c>
      <c r="B414" s="73" t="str">
        <f>VLOOKUP(A414,'ARTICLES 10052022'!$A$2:$D$1031,4,FALSE)</f>
        <v>Z</v>
      </c>
      <c r="C414" s="73" t="str">
        <f t="shared" si="24"/>
        <v/>
      </c>
      <c r="E414">
        <v>1</v>
      </c>
      <c r="F414" t="s">
        <v>998</v>
      </c>
      <c r="G414">
        <v>6.34</v>
      </c>
      <c r="H414">
        <f t="shared" si="25"/>
        <v>6.34</v>
      </c>
      <c r="I414">
        <f>VLOOKUP(L414,'ARTICLES 10052022'!$A$1:$Q$1031,17,FALSE)</f>
        <v>8.8500000000000014</v>
      </c>
      <c r="J414">
        <f t="shared" si="23"/>
        <v>8.8500000000000014</v>
      </c>
      <c r="L414" t="s">
        <v>510</v>
      </c>
      <c r="M414">
        <f>IF(I414="","",VLOOKUP(L414,'ARTICLES 10052022'!$A$1:$J$1031,10,FALSE))</f>
        <v>2.95</v>
      </c>
      <c r="N414">
        <f t="shared" si="26"/>
        <v>2.95</v>
      </c>
    </row>
    <row r="415" spans="1:14" outlineLevel="1">
      <c r="A415" s="73" t="s">
        <v>3033</v>
      </c>
      <c r="B415" s="73"/>
      <c r="C415" s="73" t="str">
        <f t="shared" si="24"/>
        <v>PTUYCOL</v>
      </c>
      <c r="J415">
        <f>SUBTOTAL(9,J407:J414)</f>
        <v>58.734250000000003</v>
      </c>
      <c r="N415">
        <f>SUBTOTAL(9,N407:N414)</f>
        <v>34.4</v>
      </c>
    </row>
    <row r="416" spans="1:14" outlineLevel="2">
      <c r="A416" t="s">
        <v>1203</v>
      </c>
      <c r="B416" s="73" t="str">
        <f>VLOOKUP(A416,'ARTICLES 10052022'!$A$2:$D$1031,4,FALSE)</f>
        <v>Z</v>
      </c>
      <c r="C416" s="73" t="str">
        <f t="shared" si="24"/>
        <v/>
      </c>
      <c r="D416" t="s">
        <v>472</v>
      </c>
      <c r="E416">
        <v>1</v>
      </c>
      <c r="F416" t="s">
        <v>993</v>
      </c>
      <c r="G416">
        <v>4.87</v>
      </c>
      <c r="H416">
        <f t="shared" si="25"/>
        <v>4.87</v>
      </c>
      <c r="I416">
        <f>VLOOKUP(L416,'ARTICLES 10052022'!$A$1:$Q$1031,17,FALSE)</f>
        <v>1.41</v>
      </c>
      <c r="J416">
        <f t="shared" si="23"/>
        <v>1.41</v>
      </c>
      <c r="L416" t="s">
        <v>472</v>
      </c>
      <c r="M416">
        <f>IF(I416="","",VLOOKUP(L416,'ARTICLES 10052022'!$A$1:$J$1031,10,FALSE))</f>
        <v>0.94</v>
      </c>
      <c r="N416">
        <f t="shared" si="26"/>
        <v>0.94</v>
      </c>
    </row>
    <row r="417" spans="1:14" outlineLevel="2">
      <c r="A417" t="s">
        <v>1203</v>
      </c>
      <c r="B417" s="73" t="str">
        <f>VLOOKUP(A417,'ARTICLES 10052022'!$A$2:$D$1031,4,FALSE)</f>
        <v>Z</v>
      </c>
      <c r="C417" s="73" t="str">
        <f t="shared" si="24"/>
        <v/>
      </c>
      <c r="D417" t="s">
        <v>474</v>
      </c>
      <c r="E417">
        <v>1</v>
      </c>
      <c r="F417" t="s">
        <v>2940</v>
      </c>
      <c r="G417">
        <v>4.9400000000000004</v>
      </c>
      <c r="H417">
        <f t="shared" si="25"/>
        <v>4.9400000000000004</v>
      </c>
      <c r="I417">
        <f>VLOOKUP(L417,'ARTICLES 10052022'!$A$1:$Q$1031,17,FALSE)</f>
        <v>1.3800000000000001</v>
      </c>
      <c r="J417">
        <f t="shared" si="23"/>
        <v>1.3800000000000001</v>
      </c>
      <c r="L417" t="s">
        <v>474</v>
      </c>
      <c r="M417">
        <f>IF(I417="","",VLOOKUP(L417,'ARTICLES 10052022'!$A$1:$J$1031,10,FALSE))</f>
        <v>0.92</v>
      </c>
      <c r="N417">
        <f t="shared" si="26"/>
        <v>0.92</v>
      </c>
    </row>
    <row r="418" spans="1:14" outlineLevel="2">
      <c r="A418" t="s">
        <v>1203</v>
      </c>
      <c r="B418" s="73" t="str">
        <f>VLOOKUP(A418,'ARTICLES 10052022'!$A$2:$D$1031,4,FALSE)</f>
        <v>Z</v>
      </c>
      <c r="C418" s="73" t="str">
        <f t="shared" si="24"/>
        <v/>
      </c>
      <c r="D418" t="s">
        <v>476</v>
      </c>
      <c r="E418">
        <v>3</v>
      </c>
      <c r="F418" t="s">
        <v>2937</v>
      </c>
      <c r="G418">
        <v>4.9400000000000004</v>
      </c>
      <c r="H418">
        <f t="shared" si="25"/>
        <v>14.82</v>
      </c>
      <c r="I418">
        <f>VLOOKUP(L418,'ARTICLES 10052022'!$A$1:$Q$1031,17,FALSE)</f>
        <v>1.3800000000000001</v>
      </c>
      <c r="J418">
        <f t="shared" si="23"/>
        <v>4.1400000000000006</v>
      </c>
      <c r="L418" t="s">
        <v>476</v>
      </c>
      <c r="M418">
        <f>IF(I418="","",VLOOKUP(L418,'ARTICLES 10052022'!$A$1:$J$1031,10,FALSE))</f>
        <v>0.92</v>
      </c>
      <c r="N418">
        <f t="shared" si="26"/>
        <v>2.7600000000000002</v>
      </c>
    </row>
    <row r="419" spans="1:14" outlineLevel="2">
      <c r="A419" t="s">
        <v>1203</v>
      </c>
      <c r="B419" s="73" t="str">
        <f>VLOOKUP(A419,'ARTICLES 10052022'!$A$2:$D$1031,4,FALSE)</f>
        <v>Z</v>
      </c>
      <c r="C419" s="73" t="str">
        <f t="shared" si="24"/>
        <v/>
      </c>
      <c r="D419" t="s">
        <v>1021</v>
      </c>
      <c r="E419">
        <v>1</v>
      </c>
      <c r="F419" t="s">
        <v>1022</v>
      </c>
      <c r="G419">
        <v>0</v>
      </c>
      <c r="H419">
        <f t="shared" si="25"/>
        <v>0</v>
      </c>
      <c r="I419">
        <f>VLOOKUP(L419,'ARTICLES 10052022'!$A$1:$Q$1031,17,FALSE)</f>
        <v>3.3149999999999999</v>
      </c>
      <c r="J419">
        <f t="shared" si="23"/>
        <v>3.3149999999999999</v>
      </c>
      <c r="L419" t="s">
        <v>1021</v>
      </c>
      <c r="M419">
        <f>IF(I419="","",VLOOKUP(L419,'ARTICLES 10052022'!$A$1:$J$1031,10,FALSE))</f>
        <v>2.21</v>
      </c>
      <c r="N419">
        <f t="shared" si="26"/>
        <v>2.21</v>
      </c>
    </row>
    <row r="420" spans="1:14" outlineLevel="2">
      <c r="A420" t="s">
        <v>1203</v>
      </c>
      <c r="B420" s="73" t="str">
        <f>VLOOKUP(A420,'ARTICLES 10052022'!$A$2:$D$1031,4,FALSE)</f>
        <v>Z</v>
      </c>
      <c r="C420" s="73" t="str">
        <f t="shared" si="24"/>
        <v/>
      </c>
      <c r="D420" t="s">
        <v>478</v>
      </c>
      <c r="E420">
        <v>1</v>
      </c>
      <c r="F420" t="s">
        <v>479</v>
      </c>
      <c r="G420">
        <v>32.479999999999997</v>
      </c>
      <c r="H420">
        <f t="shared" si="25"/>
        <v>32.479999999999997</v>
      </c>
      <c r="I420">
        <f>VLOOKUP(L420,'ARTICLES 10052022'!$A$1:$Q$1031,17,FALSE)</f>
        <v>34.56</v>
      </c>
      <c r="J420">
        <f t="shared" si="23"/>
        <v>34.56</v>
      </c>
      <c r="L420" t="s">
        <v>478</v>
      </c>
      <c r="M420">
        <f>IF(I420="","",VLOOKUP(L420,'ARTICLES 10052022'!$A$1:$J$1031,10,FALSE))</f>
        <v>17.28</v>
      </c>
      <c r="N420">
        <f t="shared" si="26"/>
        <v>17.28</v>
      </c>
    </row>
    <row r="421" spans="1:14" outlineLevel="2">
      <c r="A421" t="s">
        <v>1203</v>
      </c>
      <c r="B421" s="73" t="str">
        <f>VLOOKUP(A421,'ARTICLES 10052022'!$A$2:$D$1031,4,FALSE)</f>
        <v>Z</v>
      </c>
      <c r="C421" s="73" t="str">
        <f t="shared" si="24"/>
        <v/>
      </c>
      <c r="D421" t="s">
        <v>478</v>
      </c>
      <c r="E421">
        <v>1</v>
      </c>
      <c r="F421" t="s">
        <v>479</v>
      </c>
      <c r="G421">
        <v>32.479999999999997</v>
      </c>
      <c r="H421">
        <f t="shared" si="25"/>
        <v>32.479999999999997</v>
      </c>
      <c r="I421">
        <f>VLOOKUP(L421,'ARTICLES 10052022'!$A$1:$Q$1031,17,FALSE)</f>
        <v>34.56</v>
      </c>
      <c r="J421">
        <f t="shared" si="23"/>
        <v>34.56</v>
      </c>
      <c r="L421" t="s">
        <v>478</v>
      </c>
      <c r="M421">
        <f>IF(I421="","",VLOOKUP(L421,'ARTICLES 10052022'!$A$1:$J$1031,10,FALSE))</f>
        <v>17.28</v>
      </c>
      <c r="N421">
        <f t="shared" si="26"/>
        <v>17.28</v>
      </c>
    </row>
    <row r="422" spans="1:14" outlineLevel="2">
      <c r="A422" t="s">
        <v>1203</v>
      </c>
      <c r="B422" s="73" t="str">
        <f>VLOOKUP(A422,'ARTICLES 10052022'!$A$2:$D$1031,4,FALSE)</f>
        <v>Z</v>
      </c>
      <c r="C422" s="73" t="str">
        <f t="shared" si="24"/>
        <v/>
      </c>
      <c r="D422" t="s">
        <v>654</v>
      </c>
      <c r="E422">
        <v>2</v>
      </c>
      <c r="F422" t="s">
        <v>655</v>
      </c>
      <c r="G422">
        <v>6.17</v>
      </c>
      <c r="H422">
        <f t="shared" si="25"/>
        <v>12.34</v>
      </c>
      <c r="I422">
        <f>VLOOKUP(L422,'ARTICLES 10052022'!$A$1:$Q$1031,17,FALSE)</f>
        <v>6.36</v>
      </c>
      <c r="J422">
        <f t="shared" si="23"/>
        <v>12.72</v>
      </c>
      <c r="L422" t="s">
        <v>654</v>
      </c>
      <c r="M422">
        <f>IF(I422="","",VLOOKUP(L422,'ARTICLES 10052022'!$A$1:$J$1031,10,FALSE))</f>
        <v>2.12</v>
      </c>
      <c r="N422">
        <f t="shared" si="26"/>
        <v>4.24</v>
      </c>
    </row>
    <row r="423" spans="1:14" outlineLevel="2">
      <c r="A423" t="s">
        <v>1203</v>
      </c>
      <c r="B423" s="73" t="str">
        <f>VLOOKUP(A423,'ARTICLES 10052022'!$A$2:$D$1031,4,FALSE)</f>
        <v>Z</v>
      </c>
      <c r="C423" s="73" t="str">
        <f t="shared" si="24"/>
        <v/>
      </c>
      <c r="D423" t="s">
        <v>426</v>
      </c>
      <c r="E423">
        <v>1</v>
      </c>
      <c r="F423" t="s">
        <v>1019</v>
      </c>
      <c r="G423">
        <v>24</v>
      </c>
      <c r="H423">
        <f t="shared" si="25"/>
        <v>24</v>
      </c>
      <c r="I423">
        <f>VLOOKUP(L423,'ARTICLES 10052022'!$A$1:$Q$1031,17,FALSE)</f>
        <v>30.558</v>
      </c>
      <c r="J423">
        <f t="shared" si="23"/>
        <v>30.558</v>
      </c>
      <c r="L423" t="s">
        <v>426</v>
      </c>
      <c r="M423">
        <f>IF(I423="","",VLOOKUP(L423,'ARTICLES 10052022'!$A$1:$J$1031,10,FALSE))</f>
        <v>20.372</v>
      </c>
      <c r="N423">
        <f t="shared" si="26"/>
        <v>20.372</v>
      </c>
    </row>
    <row r="424" spans="1:14" outlineLevel="2">
      <c r="A424" t="s">
        <v>1203</v>
      </c>
      <c r="B424" s="73" t="str">
        <f>VLOOKUP(A424,'ARTICLES 10052022'!$A$2:$D$1031,4,FALSE)</f>
        <v>Z</v>
      </c>
      <c r="C424" s="73" t="str">
        <f t="shared" si="24"/>
        <v/>
      </c>
      <c r="D424" t="s">
        <v>428</v>
      </c>
      <c r="E424">
        <v>2</v>
      </c>
      <c r="F424" t="s">
        <v>1152</v>
      </c>
      <c r="G424">
        <v>35</v>
      </c>
      <c r="H424">
        <f t="shared" si="25"/>
        <v>70</v>
      </c>
      <c r="I424">
        <f>VLOOKUP(L424,'ARTICLES 10052022'!$A$1:$Q$1031,17,FALSE)</f>
        <v>41.15100000000001</v>
      </c>
      <c r="J424">
        <f t="shared" si="23"/>
        <v>82.302000000000021</v>
      </c>
      <c r="L424" t="s">
        <v>428</v>
      </c>
      <c r="M424">
        <f>IF(I424="","",VLOOKUP(L424,'ARTICLES 10052022'!$A$1:$J$1031,10,FALSE))</f>
        <v>27.434000000000005</v>
      </c>
      <c r="N424">
        <f t="shared" si="26"/>
        <v>54.868000000000009</v>
      </c>
    </row>
    <row r="425" spans="1:14" outlineLevel="1">
      <c r="A425" s="73" t="s">
        <v>3034</v>
      </c>
      <c r="B425" s="73"/>
      <c r="C425" s="73" t="str">
        <f t="shared" si="24"/>
        <v>KITFVR1</v>
      </c>
      <c r="J425">
        <f>SUBTOTAL(9,J416:J424)</f>
        <v>204.94500000000002</v>
      </c>
      <c r="N425">
        <f>SUBTOTAL(9,N416:N424)</f>
        <v>120.87000000000002</v>
      </c>
    </row>
    <row r="426" spans="1:14" outlineLevel="2">
      <c r="A426" t="s">
        <v>1215</v>
      </c>
      <c r="B426" s="73" t="str">
        <f>VLOOKUP(A426,'ARTICLES 10052022'!$A$2:$D$1031,4,FALSE)</f>
        <v>Z</v>
      </c>
      <c r="C426" s="73" t="str">
        <f t="shared" si="24"/>
        <v/>
      </c>
      <c r="D426" t="s">
        <v>981</v>
      </c>
      <c r="E426">
        <v>1</v>
      </c>
      <c r="F426" t="s">
        <v>982</v>
      </c>
      <c r="G426">
        <v>1.07</v>
      </c>
      <c r="H426">
        <f t="shared" si="25"/>
        <v>1.07</v>
      </c>
      <c r="I426">
        <f>VLOOKUP(L426,'ARTICLES 10052022'!$A$1:$Q$1031,17,FALSE)</f>
        <v>1.1970000000000001</v>
      </c>
      <c r="J426">
        <f t="shared" ref="J426:J500" si="27">E426*I426</f>
        <v>1.1970000000000001</v>
      </c>
      <c r="L426" t="s">
        <v>981</v>
      </c>
      <c r="M426">
        <f>IF(I426="","",VLOOKUP(L426,'ARTICLES 10052022'!$A$1:$J$1031,10,FALSE))</f>
        <v>0.9</v>
      </c>
      <c r="N426">
        <f t="shared" si="26"/>
        <v>0.9</v>
      </c>
    </row>
    <row r="427" spans="1:14" outlineLevel="2">
      <c r="A427" t="s">
        <v>1215</v>
      </c>
      <c r="B427" s="73" t="str">
        <f>VLOOKUP(A427,'ARTICLES 10052022'!$A$2:$D$1031,4,FALSE)</f>
        <v>Z</v>
      </c>
      <c r="C427" s="73" t="str">
        <f t="shared" si="24"/>
        <v/>
      </c>
      <c r="D427" t="s">
        <v>1211</v>
      </c>
      <c r="E427">
        <v>1</v>
      </c>
      <c r="F427" t="s">
        <v>1212</v>
      </c>
      <c r="G427">
        <v>0</v>
      </c>
      <c r="H427">
        <f t="shared" si="25"/>
        <v>0</v>
      </c>
      <c r="I427">
        <f>VLOOKUP(L427,'ARTICLES 10052022'!$A$1:$Q$1031,17,FALSE)</f>
        <v>0</v>
      </c>
      <c r="J427">
        <f t="shared" si="27"/>
        <v>0</v>
      </c>
      <c r="L427" t="s">
        <v>1211</v>
      </c>
      <c r="M427">
        <f>IF(I427="","",VLOOKUP(L427,'ARTICLES 10052022'!$A$1:$J$1031,10,FALSE))</f>
        <v>0</v>
      </c>
      <c r="N427">
        <f t="shared" si="26"/>
        <v>0</v>
      </c>
    </row>
    <row r="428" spans="1:14" outlineLevel="2">
      <c r="A428" t="s">
        <v>1215</v>
      </c>
      <c r="B428" s="73" t="str">
        <f>VLOOKUP(A428,'ARTICLES 10052022'!$A$2:$D$1031,4,FALSE)</f>
        <v>Z</v>
      </c>
      <c r="C428" s="73" t="str">
        <f t="shared" si="24"/>
        <v/>
      </c>
      <c r="D428" t="s">
        <v>1014</v>
      </c>
      <c r="E428">
        <v>1</v>
      </c>
      <c r="F428" t="s">
        <v>1015</v>
      </c>
      <c r="G428">
        <v>5.55</v>
      </c>
      <c r="H428">
        <f t="shared" si="25"/>
        <v>5.55</v>
      </c>
      <c r="I428">
        <f>VLOOKUP(L428,'ARTICLES 10052022'!$A$1:$Q$1031,17,FALSE)</f>
        <v>5.7</v>
      </c>
      <c r="J428">
        <f t="shared" si="27"/>
        <v>5.7</v>
      </c>
      <c r="L428" t="s">
        <v>1014</v>
      </c>
      <c r="M428">
        <f>IF(I428="","",VLOOKUP(L428,'ARTICLES 10052022'!$A$1:$J$1031,10,FALSE))</f>
        <v>2.85</v>
      </c>
      <c r="N428">
        <f t="shared" si="26"/>
        <v>2.85</v>
      </c>
    </row>
    <row r="429" spans="1:14" outlineLevel="1">
      <c r="A429" s="73" t="s">
        <v>3035</v>
      </c>
      <c r="B429" s="73"/>
      <c r="C429" s="73" t="str">
        <f t="shared" si="24"/>
        <v>KITFVGSG</v>
      </c>
      <c r="J429">
        <f>SUBTOTAL(9,J426:J428)</f>
        <v>6.8970000000000002</v>
      </c>
      <c r="N429">
        <f>SUBTOTAL(9,N426:N428)</f>
        <v>3.75</v>
      </c>
    </row>
    <row r="430" spans="1:14" outlineLevel="2">
      <c r="A430" t="s">
        <v>1814</v>
      </c>
      <c r="B430" s="73" t="str">
        <f>VLOOKUP(A430,'ARTICLES 10052022'!$A$2:$D$1031,4,FALSE)</f>
        <v>Z</v>
      </c>
      <c r="C430" s="73" t="str">
        <f t="shared" si="24"/>
        <v/>
      </c>
      <c r="E430">
        <v>1</v>
      </c>
      <c r="F430" t="s">
        <v>753</v>
      </c>
      <c r="G430">
        <v>38.96</v>
      </c>
      <c r="H430">
        <f t="shared" si="25"/>
        <v>38.96</v>
      </c>
      <c r="I430">
        <f>VLOOKUP(L430,'ARTICLES 10052022'!$A$1:$Q$1031,17,FALSE)</f>
        <v>39.860100000000003</v>
      </c>
      <c r="J430">
        <f t="shared" si="27"/>
        <v>39.860100000000003</v>
      </c>
      <c r="L430" t="s">
        <v>752</v>
      </c>
      <c r="M430">
        <f>IF(I430="","",VLOOKUP(L430,'ARTICLES 10052022'!$A$1:$J$1031,10,FALSE))</f>
        <v>29.97</v>
      </c>
      <c r="N430">
        <f t="shared" si="26"/>
        <v>29.97</v>
      </c>
    </row>
    <row r="431" spans="1:14" outlineLevel="2">
      <c r="A431" t="s">
        <v>1814</v>
      </c>
      <c r="B431" s="73" t="str">
        <f>VLOOKUP(A431,'ARTICLES 10052022'!$A$2:$D$1031,4,FALSE)</f>
        <v>Z</v>
      </c>
      <c r="C431" s="73" t="str">
        <f t="shared" si="24"/>
        <v/>
      </c>
      <c r="E431">
        <v>1</v>
      </c>
      <c r="F431" t="s">
        <v>1750</v>
      </c>
      <c r="G431">
        <v>3454.99</v>
      </c>
      <c r="H431">
        <f t="shared" si="25"/>
        <v>3454.99</v>
      </c>
      <c r="I431">
        <f>VLOOKUP(L431,'ARTICLES 10052022'!$A$1:$Q$1031,17,FALSE)</f>
        <v>0</v>
      </c>
      <c r="J431">
        <f t="shared" si="27"/>
        <v>0</v>
      </c>
      <c r="L431" t="s">
        <v>1749</v>
      </c>
      <c r="M431">
        <f>IF(I431="","",VLOOKUP(L431,'ARTICLES 10052022'!$A$1:$J$1031,10,FALSE))</f>
        <v>0</v>
      </c>
      <c r="N431">
        <f t="shared" si="26"/>
        <v>0</v>
      </c>
    </row>
    <row r="432" spans="1:14" outlineLevel="2">
      <c r="A432" t="s">
        <v>1814</v>
      </c>
      <c r="B432" s="73" t="str">
        <f>VLOOKUP(A432,'ARTICLES 10052022'!$A$2:$D$1031,4,FALSE)</f>
        <v>Z</v>
      </c>
      <c r="C432" s="73" t="str">
        <f t="shared" si="24"/>
        <v/>
      </c>
      <c r="E432">
        <v>1</v>
      </c>
      <c r="F432" t="s">
        <v>1761</v>
      </c>
      <c r="G432">
        <v>9.43</v>
      </c>
      <c r="H432">
        <f t="shared" si="25"/>
        <v>9.43</v>
      </c>
      <c r="I432">
        <f>VLOOKUP(L432,'ARTICLES 10052022'!$A$1:$Q$1031,17,FALSE)</f>
        <v>9.5494000000000003</v>
      </c>
      <c r="J432">
        <f t="shared" si="27"/>
        <v>9.5494000000000003</v>
      </c>
      <c r="L432" t="s">
        <v>762</v>
      </c>
      <c r="M432">
        <f>IF(I432="","",VLOOKUP(L432,'ARTICLES 10052022'!$A$1:$J$1031,10,FALSE))</f>
        <v>7.18</v>
      </c>
      <c r="N432">
        <f t="shared" si="26"/>
        <v>7.18</v>
      </c>
    </row>
    <row r="433" spans="1:14" outlineLevel="2">
      <c r="A433" t="s">
        <v>1814</v>
      </c>
      <c r="B433" s="73" t="str">
        <f>VLOOKUP(A433,'ARTICLES 10052022'!$A$2:$D$1031,4,FALSE)</f>
        <v>Z</v>
      </c>
      <c r="C433" s="73" t="str">
        <f t="shared" si="24"/>
        <v/>
      </c>
      <c r="E433">
        <v>1</v>
      </c>
      <c r="F433" t="s">
        <v>1748</v>
      </c>
      <c r="G433">
        <v>0.46</v>
      </c>
      <c r="H433">
        <f t="shared" si="25"/>
        <v>0.46</v>
      </c>
      <c r="I433">
        <f>VLOOKUP(L433,'ARTICLES 10052022'!$A$1:$Q$1031,17,FALSE)</f>
        <v>0</v>
      </c>
      <c r="J433">
        <f t="shared" si="27"/>
        <v>0</v>
      </c>
      <c r="L433" t="s">
        <v>1747</v>
      </c>
      <c r="M433">
        <f>IF(I433="","",VLOOKUP(L433,'ARTICLES 10052022'!$A$1:$J$1031,10,FALSE))</f>
        <v>0</v>
      </c>
      <c r="N433">
        <f t="shared" si="26"/>
        <v>0</v>
      </c>
    </row>
    <row r="434" spans="1:14" outlineLevel="2">
      <c r="A434" t="s">
        <v>1814</v>
      </c>
      <c r="B434" s="73" t="str">
        <f>VLOOKUP(A434,'ARTICLES 10052022'!$A$2:$D$1031,4,FALSE)</f>
        <v>Z</v>
      </c>
      <c r="C434" s="73" t="str">
        <f t="shared" si="24"/>
        <v/>
      </c>
      <c r="E434">
        <v>1</v>
      </c>
      <c r="F434" t="s">
        <v>1746</v>
      </c>
      <c r="G434">
        <v>5.1760000000000002</v>
      </c>
      <c r="H434">
        <f t="shared" si="25"/>
        <v>5.1760000000000002</v>
      </c>
      <c r="I434">
        <f>VLOOKUP(L434,'ARTICLES 10052022'!$A$1:$Q$1031,17,FALSE)</f>
        <v>0</v>
      </c>
      <c r="J434">
        <f t="shared" si="27"/>
        <v>0</v>
      </c>
      <c r="L434" t="s">
        <v>1745</v>
      </c>
      <c r="M434">
        <f>IF(I434="","",VLOOKUP(L434,'ARTICLES 10052022'!$A$1:$J$1031,10,FALSE))</f>
        <v>0</v>
      </c>
      <c r="N434">
        <f t="shared" si="26"/>
        <v>0</v>
      </c>
    </row>
    <row r="435" spans="1:14" outlineLevel="2">
      <c r="A435" t="s">
        <v>1814</v>
      </c>
      <c r="B435" s="73" t="str">
        <f>VLOOKUP(A435,'ARTICLES 10052022'!$A$2:$D$1031,4,FALSE)</f>
        <v>Z</v>
      </c>
      <c r="C435" s="73" t="str">
        <f t="shared" si="24"/>
        <v/>
      </c>
      <c r="E435">
        <v>1</v>
      </c>
      <c r="F435" t="s">
        <v>1744</v>
      </c>
      <c r="G435">
        <v>10.18</v>
      </c>
      <c r="H435">
        <f t="shared" si="25"/>
        <v>10.18</v>
      </c>
      <c r="I435">
        <f>VLOOKUP(L435,'ARTICLES 10052022'!$A$1:$Q$1031,17,FALSE)</f>
        <v>8.7913000000000014</v>
      </c>
      <c r="J435">
        <f t="shared" si="27"/>
        <v>8.7913000000000014</v>
      </c>
      <c r="L435" t="s">
        <v>799</v>
      </c>
      <c r="M435">
        <f>IF(I435="","",VLOOKUP(L435,'ARTICLES 10052022'!$A$1:$J$1031,10,FALSE))</f>
        <v>6.61</v>
      </c>
      <c r="N435">
        <f t="shared" si="26"/>
        <v>6.61</v>
      </c>
    </row>
    <row r="436" spans="1:14" outlineLevel="2">
      <c r="A436" t="s">
        <v>1814</v>
      </c>
      <c r="B436" s="73" t="str">
        <f>VLOOKUP(A436,'ARTICLES 10052022'!$A$2:$D$1031,4,FALSE)</f>
        <v>Z</v>
      </c>
      <c r="C436" s="73" t="str">
        <f t="shared" si="24"/>
        <v/>
      </c>
      <c r="E436">
        <v>1</v>
      </c>
      <c r="F436" t="s">
        <v>814</v>
      </c>
      <c r="G436">
        <v>55.19</v>
      </c>
      <c r="H436">
        <f t="shared" si="25"/>
        <v>55.19</v>
      </c>
      <c r="I436">
        <f>VLOOKUP(L436,'ARTICLES 10052022'!$A$1:$Q$1031,17,FALSE)</f>
        <v>56.458500000000008</v>
      </c>
      <c r="J436">
        <f t="shared" si="27"/>
        <v>56.458500000000008</v>
      </c>
      <c r="L436" t="s">
        <v>813</v>
      </c>
      <c r="M436">
        <f>IF(I436="","",VLOOKUP(L436,'ARTICLES 10052022'!$A$1:$J$1031,10,FALSE))</f>
        <v>42.45</v>
      </c>
      <c r="N436">
        <f t="shared" si="26"/>
        <v>42.45</v>
      </c>
    </row>
    <row r="437" spans="1:14" outlineLevel="1">
      <c r="A437" s="73" t="s">
        <v>3036</v>
      </c>
      <c r="B437" s="73"/>
      <c r="C437" s="73" t="str">
        <f t="shared" si="24"/>
        <v>PACKINSTALL</v>
      </c>
      <c r="J437">
        <f>SUBTOTAL(9,J430:J436)</f>
        <v>114.6593</v>
      </c>
      <c r="N437">
        <f>SUBTOTAL(9,N430:N436)</f>
        <v>86.210000000000008</v>
      </c>
    </row>
    <row r="438" spans="1:14" outlineLevel="2">
      <c r="A438" t="s">
        <v>246</v>
      </c>
      <c r="B438" s="73" t="str">
        <f>VLOOKUP(A438,'ARTICLES 10052022'!$A$2:$D$1031,4,FALSE)</f>
        <v>AF</v>
      </c>
      <c r="C438" s="73" t="str">
        <f t="shared" si="24"/>
        <v/>
      </c>
      <c r="E438">
        <v>0.25</v>
      </c>
      <c r="F438" t="s">
        <v>1666</v>
      </c>
      <c r="G438">
        <v>2.85</v>
      </c>
      <c r="H438">
        <f t="shared" si="25"/>
        <v>0.71250000000000002</v>
      </c>
      <c r="I438">
        <f>VLOOKUP(L438,'ARTICLES 10052022'!$A$1:$Q$1031,17,FALSE)</f>
        <v>3.0191000000000003</v>
      </c>
      <c r="J438">
        <f t="shared" si="27"/>
        <v>0.75477500000000008</v>
      </c>
      <c r="L438" t="s">
        <v>1665</v>
      </c>
      <c r="M438">
        <f>IF(I438="","",VLOOKUP(L438,'ARTICLES 10052022'!$A$1:$J$1031,10,FALSE))</f>
        <v>2.27</v>
      </c>
      <c r="N438">
        <f t="shared" si="26"/>
        <v>0.5675</v>
      </c>
    </row>
    <row r="439" spans="1:14" outlineLevel="2">
      <c r="A439" t="s">
        <v>246</v>
      </c>
      <c r="B439" s="73" t="str">
        <f>VLOOKUP(A439,'ARTICLES 10052022'!$A$2:$D$1031,4,FALSE)</f>
        <v>AF</v>
      </c>
      <c r="C439" s="73" t="str">
        <f t="shared" si="24"/>
        <v/>
      </c>
      <c r="E439">
        <v>1</v>
      </c>
      <c r="F439" t="s">
        <v>2710</v>
      </c>
      <c r="G439">
        <v>136.5</v>
      </c>
      <c r="H439">
        <f t="shared" si="25"/>
        <v>136.5</v>
      </c>
      <c r="I439">
        <f>VLOOKUP(L439,'ARTICLES 10052022'!$A$1:$Q$1031,17,FALSE)</f>
        <v>176.904</v>
      </c>
      <c r="J439">
        <f t="shared" si="27"/>
        <v>176.904</v>
      </c>
      <c r="L439" t="s">
        <v>2709</v>
      </c>
      <c r="M439">
        <f>IF(I439="","",VLOOKUP(L439,'ARTICLES 10052022'!$A$1:$J$1031,10,FALSE))</f>
        <v>98.28</v>
      </c>
      <c r="N439">
        <f t="shared" si="26"/>
        <v>98.28</v>
      </c>
    </row>
    <row r="440" spans="1:14" outlineLevel="2">
      <c r="A440" t="s">
        <v>246</v>
      </c>
      <c r="B440" s="73" t="str">
        <f>VLOOKUP(A440,'ARTICLES 10052022'!$A$2:$D$1031,4,FALSE)</f>
        <v>AF</v>
      </c>
      <c r="C440" s="73" t="str">
        <f t="shared" si="24"/>
        <v/>
      </c>
      <c r="E440">
        <v>1</v>
      </c>
      <c r="F440" t="s">
        <v>2028</v>
      </c>
      <c r="G440">
        <v>630</v>
      </c>
      <c r="H440">
        <f t="shared" si="25"/>
        <v>630</v>
      </c>
      <c r="I440">
        <f>VLOOKUP(L440,'ARTICLES 10052022'!$A$1:$Q$1031,17,FALSE)</f>
        <v>672</v>
      </c>
      <c r="J440">
        <f t="shared" si="27"/>
        <v>672</v>
      </c>
      <c r="L440" t="s">
        <v>2027</v>
      </c>
      <c r="M440">
        <f>IF(I440="","",VLOOKUP(L440,'ARTICLES 10052022'!$A$1:$J$1031,10,FALSE))</f>
        <v>384</v>
      </c>
      <c r="N440">
        <f t="shared" si="26"/>
        <v>384</v>
      </c>
    </row>
    <row r="441" spans="1:14" outlineLevel="2">
      <c r="A441" t="s">
        <v>246</v>
      </c>
      <c r="B441" s="73" t="str">
        <f>VLOOKUP(A441,'ARTICLES 10052022'!$A$2:$D$1031,4,FALSE)</f>
        <v>AF</v>
      </c>
      <c r="C441" s="73" t="str">
        <f t="shared" si="24"/>
        <v/>
      </c>
      <c r="E441">
        <v>1</v>
      </c>
      <c r="F441" t="s">
        <v>455</v>
      </c>
      <c r="G441">
        <v>107.62</v>
      </c>
      <c r="H441">
        <f t="shared" si="25"/>
        <v>107.62</v>
      </c>
      <c r="I441">
        <f>VLOOKUP(L441,'ARTICLES 10052022'!$A$1:$Q$1031,17,FALSE)</f>
        <v>127.224</v>
      </c>
      <c r="J441">
        <f t="shared" si="27"/>
        <v>127.224</v>
      </c>
      <c r="L441" t="s">
        <v>454</v>
      </c>
      <c r="M441">
        <f>IF(I441="","",VLOOKUP(L441,'ARTICLES 10052022'!$A$1:$J$1031,10,FALSE))</f>
        <v>63.612000000000002</v>
      </c>
      <c r="N441">
        <f t="shared" si="26"/>
        <v>63.612000000000002</v>
      </c>
    </row>
    <row r="442" spans="1:14" outlineLevel="2">
      <c r="A442" t="s">
        <v>246</v>
      </c>
      <c r="B442" s="73" t="str">
        <f>VLOOKUP(A442,'ARTICLES 10052022'!$A$2:$D$1031,4,FALSE)</f>
        <v>AF</v>
      </c>
      <c r="C442" s="73" t="str">
        <f t="shared" si="24"/>
        <v/>
      </c>
      <c r="E442">
        <v>1</v>
      </c>
      <c r="F442" t="s">
        <v>1919</v>
      </c>
      <c r="G442">
        <v>1.87</v>
      </c>
      <c r="H442">
        <f t="shared" si="25"/>
        <v>1.87</v>
      </c>
      <c r="I442">
        <f>VLOOKUP(L442,'ARTICLES 10052022'!$A$1:$Q$1031,17,FALSE)</f>
        <v>1.7115</v>
      </c>
      <c r="J442">
        <f t="shared" si="27"/>
        <v>1.7115</v>
      </c>
      <c r="L442" t="s">
        <v>610</v>
      </c>
      <c r="M442">
        <f>IF(I442="","",VLOOKUP(L442,'ARTICLES 10052022'!$A$1:$J$1031,10,FALSE))</f>
        <v>1.141</v>
      </c>
      <c r="N442">
        <f t="shared" si="26"/>
        <v>1.141</v>
      </c>
    </row>
    <row r="443" spans="1:14" outlineLevel="2">
      <c r="A443" t="s">
        <v>246</v>
      </c>
      <c r="B443" s="73" t="str">
        <f>VLOOKUP(A443,'ARTICLES 10052022'!$A$2:$D$1031,4,FALSE)</f>
        <v>AF</v>
      </c>
      <c r="C443" s="73" t="str">
        <f t="shared" si="24"/>
        <v/>
      </c>
      <c r="E443">
        <v>1</v>
      </c>
      <c r="F443" t="s">
        <v>1916</v>
      </c>
      <c r="G443">
        <v>2.91</v>
      </c>
      <c r="H443">
        <f t="shared" si="25"/>
        <v>2.91</v>
      </c>
      <c r="I443">
        <f>VLOOKUP(L443,'ARTICLES 10052022'!$A$1:$Q$1031,17,FALSE)</f>
        <v>3.4259999999999997</v>
      </c>
      <c r="J443">
        <f t="shared" si="27"/>
        <v>3.4259999999999997</v>
      </c>
      <c r="L443" t="s">
        <v>616</v>
      </c>
      <c r="M443">
        <f>IF(I443="","",VLOOKUP(L443,'ARTICLES 10052022'!$A$1:$J$1031,10,FALSE))</f>
        <v>2.2839999999999998</v>
      </c>
      <c r="N443">
        <f t="shared" si="26"/>
        <v>2.2839999999999998</v>
      </c>
    </row>
    <row r="444" spans="1:14" outlineLevel="2">
      <c r="A444" t="s">
        <v>246</v>
      </c>
      <c r="B444" s="73" t="str">
        <f>VLOOKUP(A444,'ARTICLES 10052022'!$A$2:$D$1031,4,FALSE)</f>
        <v>AF</v>
      </c>
      <c r="C444" s="73" t="str">
        <f t="shared" si="24"/>
        <v/>
      </c>
      <c r="E444">
        <v>1</v>
      </c>
      <c r="F444" t="s">
        <v>659</v>
      </c>
      <c r="G444">
        <v>75</v>
      </c>
      <c r="H444">
        <f t="shared" si="25"/>
        <v>75</v>
      </c>
      <c r="I444">
        <f>VLOOKUP(L444,'ARTICLES 10052022'!$A$1:$Q$1031,17,FALSE)</f>
        <v>75</v>
      </c>
      <c r="J444">
        <f t="shared" si="27"/>
        <v>75</v>
      </c>
      <c r="L444" t="s">
        <v>658</v>
      </c>
      <c r="M444">
        <f>IF(I444="","",VLOOKUP(L444,'ARTICLES 10052022'!$A$1:$J$1031,10,FALSE))</f>
        <v>50</v>
      </c>
      <c r="N444">
        <f t="shared" si="26"/>
        <v>50</v>
      </c>
    </row>
    <row r="445" spans="1:14" outlineLevel="2">
      <c r="A445" t="s">
        <v>246</v>
      </c>
      <c r="B445" s="73" t="str">
        <f>VLOOKUP(A445,'ARTICLES 10052022'!$A$2:$D$1031,4,FALSE)</f>
        <v>AF</v>
      </c>
      <c r="C445" s="73" t="str">
        <f t="shared" si="24"/>
        <v/>
      </c>
      <c r="E445">
        <v>2</v>
      </c>
      <c r="F445" t="s">
        <v>503</v>
      </c>
      <c r="G445">
        <v>7</v>
      </c>
      <c r="H445">
        <f t="shared" si="25"/>
        <v>14</v>
      </c>
      <c r="I445">
        <f>VLOOKUP(L445,'ARTICLES 10052022'!$A$1:$Q$1031,17,FALSE)</f>
        <v>9.6999999999999993</v>
      </c>
      <c r="J445">
        <f t="shared" si="27"/>
        <v>19.399999999999999</v>
      </c>
      <c r="L445" t="s">
        <v>502</v>
      </c>
      <c r="M445">
        <f>IF(I445="","",VLOOKUP(L445,'ARTICLES 10052022'!$A$1:$J$1031,10,FALSE))</f>
        <v>3.88</v>
      </c>
      <c r="N445">
        <f t="shared" si="26"/>
        <v>7.76</v>
      </c>
    </row>
    <row r="446" spans="1:14" outlineLevel="2">
      <c r="A446" t="s">
        <v>246</v>
      </c>
      <c r="B446" s="73" t="str">
        <f>VLOOKUP(A446,'ARTICLES 10052022'!$A$2:$D$1031,4,FALSE)</f>
        <v>AF</v>
      </c>
      <c r="C446" s="73" t="str">
        <f t="shared" si="24"/>
        <v/>
      </c>
      <c r="E446">
        <v>3</v>
      </c>
      <c r="F446" t="s">
        <v>993</v>
      </c>
      <c r="G446">
        <v>4.87</v>
      </c>
      <c r="H446">
        <f t="shared" si="25"/>
        <v>14.61</v>
      </c>
      <c r="I446">
        <f>VLOOKUP(L446,'ARTICLES 10052022'!$A$1:$Q$1031,17,FALSE)</f>
        <v>1.41</v>
      </c>
      <c r="J446">
        <f t="shared" si="27"/>
        <v>4.2299999999999995</v>
      </c>
      <c r="L446" t="s">
        <v>472</v>
      </c>
      <c r="M446">
        <f>IF(I446="","",VLOOKUP(L446,'ARTICLES 10052022'!$A$1:$J$1031,10,FALSE))</f>
        <v>0.94</v>
      </c>
      <c r="N446">
        <f t="shared" si="26"/>
        <v>2.82</v>
      </c>
    </row>
    <row r="447" spans="1:14" outlineLevel="2">
      <c r="A447" t="s">
        <v>246</v>
      </c>
      <c r="B447" s="73" t="str">
        <f>VLOOKUP(A447,'ARTICLES 10052022'!$A$2:$D$1031,4,FALSE)</f>
        <v>AF</v>
      </c>
      <c r="C447" s="73" t="str">
        <f t="shared" si="24"/>
        <v/>
      </c>
      <c r="E447">
        <v>1</v>
      </c>
      <c r="F447" t="s">
        <v>2937</v>
      </c>
      <c r="G447">
        <v>4.9400000000000004</v>
      </c>
      <c r="H447">
        <f t="shared" si="25"/>
        <v>4.9400000000000004</v>
      </c>
      <c r="I447">
        <f>VLOOKUP(L447,'ARTICLES 10052022'!$A$1:$Q$1031,17,FALSE)</f>
        <v>1.3800000000000001</v>
      </c>
      <c r="J447">
        <f t="shared" si="27"/>
        <v>1.3800000000000001</v>
      </c>
      <c r="L447" t="s">
        <v>476</v>
      </c>
      <c r="M447">
        <f>IF(I447="","",VLOOKUP(L447,'ARTICLES 10052022'!$A$1:$J$1031,10,FALSE))</f>
        <v>0.92</v>
      </c>
      <c r="N447">
        <f t="shared" si="26"/>
        <v>0.92</v>
      </c>
    </row>
    <row r="448" spans="1:14" outlineLevel="2">
      <c r="A448" t="s">
        <v>246</v>
      </c>
      <c r="B448" s="73" t="str">
        <f>VLOOKUP(A448,'ARTICLES 10052022'!$A$2:$D$1031,4,FALSE)</f>
        <v>AF</v>
      </c>
      <c r="C448" s="73" t="str">
        <f t="shared" si="24"/>
        <v/>
      </c>
      <c r="E448">
        <v>1</v>
      </c>
      <c r="F448" t="s">
        <v>2312</v>
      </c>
      <c r="G448">
        <v>17.510000000000002</v>
      </c>
      <c r="H448">
        <f t="shared" si="25"/>
        <v>17.510000000000002</v>
      </c>
      <c r="I448">
        <f>VLOOKUP(L448,'ARTICLES 10052022'!$A$1:$Q$1031,17,FALSE)</f>
        <v>20.684999999999999</v>
      </c>
      <c r="J448">
        <f t="shared" si="27"/>
        <v>20.684999999999999</v>
      </c>
      <c r="L448" t="s">
        <v>2311</v>
      </c>
      <c r="M448">
        <f>IF(I448="","",VLOOKUP(L448,'ARTICLES 10052022'!$A$1:$J$1031,10,FALSE))</f>
        <v>13.79</v>
      </c>
      <c r="N448">
        <f t="shared" si="26"/>
        <v>13.79</v>
      </c>
    </row>
    <row r="449" spans="1:14" outlineLevel="2">
      <c r="A449" t="s">
        <v>246</v>
      </c>
      <c r="B449" s="73" t="str">
        <f>VLOOKUP(A449,'ARTICLES 10052022'!$A$2:$D$1031,4,FALSE)</f>
        <v>AF</v>
      </c>
      <c r="C449" s="73" t="str">
        <f t="shared" si="24"/>
        <v/>
      </c>
      <c r="E449">
        <v>0.45</v>
      </c>
      <c r="F449" t="s">
        <v>2411</v>
      </c>
      <c r="G449">
        <v>75</v>
      </c>
      <c r="H449">
        <f t="shared" si="25"/>
        <v>33.75</v>
      </c>
      <c r="I449">
        <f>VLOOKUP(L449,'ARTICLES 10052022'!$A$1:$Q$1031,17,FALSE)</f>
        <v>75</v>
      </c>
      <c r="J449">
        <f t="shared" si="27"/>
        <v>33.75</v>
      </c>
      <c r="L449" t="s">
        <v>2410</v>
      </c>
      <c r="M449">
        <f>IF(I449="","",VLOOKUP(L449,'ARTICLES 10052022'!$A$1:$J$1031,10,FALSE))</f>
        <v>50</v>
      </c>
      <c r="N449">
        <f t="shared" si="26"/>
        <v>22.5</v>
      </c>
    </row>
    <row r="450" spans="1:14" outlineLevel="1">
      <c r="A450" s="73" t="s">
        <v>3037</v>
      </c>
      <c r="B450" s="73"/>
      <c r="C450" s="73" t="str">
        <f t="shared" ref="C450:C513" si="28">IF(G450="",MID(A450,7,100),"")</f>
        <v>CHASSECLAP2</v>
      </c>
      <c r="J450">
        <f>SUBTOTAL(9,J438:J449)</f>
        <v>1136.4652750000002</v>
      </c>
      <c r="N450">
        <f>SUBTOTAL(9,N438:N449)</f>
        <v>647.67449999999985</v>
      </c>
    </row>
    <row r="451" spans="1:14" outlineLevel="2">
      <c r="A451" t="s">
        <v>247</v>
      </c>
      <c r="B451" s="73" t="str">
        <f>VLOOKUP(A451,'ARTICLES 10052022'!$A$2:$D$1031,4,FALSE)</f>
        <v>AF</v>
      </c>
      <c r="C451" s="73" t="str">
        <f t="shared" si="28"/>
        <v/>
      </c>
      <c r="E451">
        <v>0.25</v>
      </c>
      <c r="F451" t="s">
        <v>1666</v>
      </c>
      <c r="G451">
        <v>2.85</v>
      </c>
      <c r="H451">
        <f t="shared" si="25"/>
        <v>0.71250000000000002</v>
      </c>
      <c r="I451">
        <f>VLOOKUP(L451,'ARTICLES 10052022'!$A$1:$Q$1031,17,FALSE)</f>
        <v>3.0191000000000003</v>
      </c>
      <c r="J451">
        <f t="shared" si="27"/>
        <v>0.75477500000000008</v>
      </c>
      <c r="L451" t="s">
        <v>1665</v>
      </c>
      <c r="M451">
        <f>IF(I451="","",VLOOKUP(L451,'ARTICLES 10052022'!$A$1:$J$1031,10,FALSE))</f>
        <v>2.27</v>
      </c>
      <c r="N451">
        <f t="shared" si="26"/>
        <v>0.5675</v>
      </c>
    </row>
    <row r="452" spans="1:14" outlineLevel="2">
      <c r="A452" t="s">
        <v>247</v>
      </c>
      <c r="B452" s="73" t="str">
        <f>VLOOKUP(A452,'ARTICLES 10052022'!$A$2:$D$1031,4,FALSE)</f>
        <v>AF</v>
      </c>
      <c r="C452" s="73" t="str">
        <f t="shared" si="28"/>
        <v/>
      </c>
      <c r="E452">
        <v>1</v>
      </c>
      <c r="F452" t="s">
        <v>2712</v>
      </c>
      <c r="G452">
        <v>253.5</v>
      </c>
      <c r="H452">
        <f t="shared" si="25"/>
        <v>253.5</v>
      </c>
      <c r="I452">
        <f>VLOOKUP(L452,'ARTICLES 10052022'!$A$1:$Q$1031,17,FALSE)</f>
        <v>328.536</v>
      </c>
      <c r="J452">
        <f t="shared" si="27"/>
        <v>328.536</v>
      </c>
      <c r="L452" t="s">
        <v>2711</v>
      </c>
      <c r="M452">
        <f>IF(I452="","",VLOOKUP(L452,'ARTICLES 10052022'!$A$1:$J$1031,10,FALSE))</f>
        <v>182.52</v>
      </c>
      <c r="N452">
        <f t="shared" si="26"/>
        <v>182.52</v>
      </c>
    </row>
    <row r="453" spans="1:14" outlineLevel="2">
      <c r="A453" t="s">
        <v>247</v>
      </c>
      <c r="B453" s="73" t="str">
        <f>VLOOKUP(A453,'ARTICLES 10052022'!$A$2:$D$1031,4,FALSE)</f>
        <v>AF</v>
      </c>
      <c r="C453" s="73" t="str">
        <f t="shared" si="28"/>
        <v/>
      </c>
      <c r="E453">
        <v>1</v>
      </c>
      <c r="F453" t="s">
        <v>2028</v>
      </c>
      <c r="G453">
        <v>630</v>
      </c>
      <c r="H453">
        <f t="shared" ref="H453:H516" si="29">IF(C453="",G453*E453,"")</f>
        <v>630</v>
      </c>
      <c r="I453">
        <f>VLOOKUP(L453,'ARTICLES 10052022'!$A$1:$Q$1031,17,FALSE)</f>
        <v>672</v>
      </c>
      <c r="J453">
        <f t="shared" si="27"/>
        <v>672</v>
      </c>
      <c r="L453" t="s">
        <v>2027</v>
      </c>
      <c r="M453">
        <f>IF(I453="","",VLOOKUP(L453,'ARTICLES 10052022'!$A$1:$J$1031,10,FALSE))</f>
        <v>384</v>
      </c>
      <c r="N453">
        <f t="shared" si="26"/>
        <v>384</v>
      </c>
    </row>
    <row r="454" spans="1:14" outlineLevel="2">
      <c r="A454" t="s">
        <v>247</v>
      </c>
      <c r="B454" s="73" t="str">
        <f>VLOOKUP(A454,'ARTICLES 10052022'!$A$2:$D$1031,4,FALSE)</f>
        <v>AF</v>
      </c>
      <c r="C454" s="73" t="str">
        <f t="shared" si="28"/>
        <v/>
      </c>
      <c r="E454">
        <v>1</v>
      </c>
      <c r="F454" t="s">
        <v>455</v>
      </c>
      <c r="G454">
        <v>107.62</v>
      </c>
      <c r="H454">
        <f t="shared" si="29"/>
        <v>107.62</v>
      </c>
      <c r="I454">
        <f>VLOOKUP(L454,'ARTICLES 10052022'!$A$1:$Q$1031,17,FALSE)</f>
        <v>127.224</v>
      </c>
      <c r="J454">
        <f t="shared" si="27"/>
        <v>127.224</v>
      </c>
      <c r="L454" t="s">
        <v>454</v>
      </c>
      <c r="M454">
        <f>IF(I454="","",VLOOKUP(L454,'ARTICLES 10052022'!$A$1:$J$1031,10,FALSE))</f>
        <v>63.612000000000002</v>
      </c>
      <c r="N454">
        <f t="shared" si="26"/>
        <v>63.612000000000002</v>
      </c>
    </row>
    <row r="455" spans="1:14" outlineLevel="2">
      <c r="A455" t="s">
        <v>247</v>
      </c>
      <c r="B455" s="73" t="str">
        <f>VLOOKUP(A455,'ARTICLES 10052022'!$A$2:$D$1031,4,FALSE)</f>
        <v>AF</v>
      </c>
      <c r="C455" s="73" t="str">
        <f t="shared" si="28"/>
        <v/>
      </c>
      <c r="E455">
        <v>1</v>
      </c>
      <c r="F455" t="s">
        <v>1919</v>
      </c>
      <c r="G455">
        <v>1.87</v>
      </c>
      <c r="H455">
        <f t="shared" si="29"/>
        <v>1.87</v>
      </c>
      <c r="I455">
        <f>VLOOKUP(L455,'ARTICLES 10052022'!$A$1:$Q$1031,17,FALSE)</f>
        <v>1.7115</v>
      </c>
      <c r="J455">
        <f t="shared" si="27"/>
        <v>1.7115</v>
      </c>
      <c r="L455" t="s">
        <v>610</v>
      </c>
      <c r="M455">
        <f>IF(I455="","",VLOOKUP(L455,'ARTICLES 10052022'!$A$1:$J$1031,10,FALSE))</f>
        <v>1.141</v>
      </c>
      <c r="N455">
        <f t="shared" si="26"/>
        <v>1.141</v>
      </c>
    </row>
    <row r="456" spans="1:14" outlineLevel="2">
      <c r="A456" t="s">
        <v>247</v>
      </c>
      <c r="B456" s="73" t="str">
        <f>VLOOKUP(A456,'ARTICLES 10052022'!$A$2:$D$1031,4,FALSE)</f>
        <v>AF</v>
      </c>
      <c r="C456" s="73" t="str">
        <f t="shared" si="28"/>
        <v/>
      </c>
      <c r="E456">
        <v>1</v>
      </c>
      <c r="F456" t="s">
        <v>1916</v>
      </c>
      <c r="G456">
        <v>2.91</v>
      </c>
      <c r="H456">
        <f t="shared" si="29"/>
        <v>2.91</v>
      </c>
      <c r="I456">
        <f>VLOOKUP(L456,'ARTICLES 10052022'!$A$1:$Q$1031,17,FALSE)</f>
        <v>3.4259999999999997</v>
      </c>
      <c r="J456">
        <f t="shared" si="27"/>
        <v>3.4259999999999997</v>
      </c>
      <c r="L456" t="s">
        <v>616</v>
      </c>
      <c r="M456">
        <f>IF(I456="","",VLOOKUP(L456,'ARTICLES 10052022'!$A$1:$J$1031,10,FALSE))</f>
        <v>2.2839999999999998</v>
      </c>
      <c r="N456">
        <f t="shared" ref="N456:N519" si="30">IF(I456="","",E456*M456)</f>
        <v>2.2839999999999998</v>
      </c>
    </row>
    <row r="457" spans="1:14" outlineLevel="2">
      <c r="A457" t="s">
        <v>247</v>
      </c>
      <c r="B457" s="73" t="str">
        <f>VLOOKUP(A457,'ARTICLES 10052022'!$A$2:$D$1031,4,FALSE)</f>
        <v>AF</v>
      </c>
      <c r="C457" s="73" t="str">
        <f t="shared" si="28"/>
        <v/>
      </c>
      <c r="E457">
        <v>1</v>
      </c>
      <c r="F457" t="s">
        <v>659</v>
      </c>
      <c r="G457">
        <v>75</v>
      </c>
      <c r="H457">
        <f t="shared" si="29"/>
        <v>75</v>
      </c>
      <c r="I457">
        <f>VLOOKUP(L457,'ARTICLES 10052022'!$A$1:$Q$1031,17,FALSE)</f>
        <v>75</v>
      </c>
      <c r="J457">
        <f t="shared" si="27"/>
        <v>75</v>
      </c>
      <c r="L457" t="s">
        <v>658</v>
      </c>
      <c r="M457">
        <f>IF(I457="","",VLOOKUP(L457,'ARTICLES 10052022'!$A$1:$J$1031,10,FALSE))</f>
        <v>50</v>
      </c>
      <c r="N457">
        <f t="shared" si="30"/>
        <v>50</v>
      </c>
    </row>
    <row r="458" spans="1:14" outlineLevel="2">
      <c r="A458" t="s">
        <v>247</v>
      </c>
      <c r="B458" s="73" t="str">
        <f>VLOOKUP(A458,'ARTICLES 10052022'!$A$2:$D$1031,4,FALSE)</f>
        <v>AF</v>
      </c>
      <c r="C458" s="73" t="str">
        <f t="shared" si="28"/>
        <v/>
      </c>
      <c r="E458">
        <v>2</v>
      </c>
      <c r="F458" t="s">
        <v>503</v>
      </c>
      <c r="G458">
        <v>7</v>
      </c>
      <c r="H458">
        <f t="shared" si="29"/>
        <v>14</v>
      </c>
      <c r="I458">
        <f>VLOOKUP(L458,'ARTICLES 10052022'!$A$1:$Q$1031,17,FALSE)</f>
        <v>9.6999999999999993</v>
      </c>
      <c r="J458">
        <f t="shared" si="27"/>
        <v>19.399999999999999</v>
      </c>
      <c r="L458" t="s">
        <v>502</v>
      </c>
      <c r="M458">
        <f>IF(I458="","",VLOOKUP(L458,'ARTICLES 10052022'!$A$1:$J$1031,10,FALSE))</f>
        <v>3.88</v>
      </c>
      <c r="N458">
        <f t="shared" si="30"/>
        <v>7.76</v>
      </c>
    </row>
    <row r="459" spans="1:14" outlineLevel="2">
      <c r="A459" t="s">
        <v>247</v>
      </c>
      <c r="B459" s="73" t="str">
        <f>VLOOKUP(A459,'ARTICLES 10052022'!$A$2:$D$1031,4,FALSE)</f>
        <v>AF</v>
      </c>
      <c r="C459" s="73" t="str">
        <f t="shared" si="28"/>
        <v/>
      </c>
      <c r="E459">
        <v>3</v>
      </c>
      <c r="F459" t="s">
        <v>993</v>
      </c>
      <c r="G459">
        <v>4.87</v>
      </c>
      <c r="H459">
        <f t="shared" si="29"/>
        <v>14.61</v>
      </c>
      <c r="I459">
        <f>VLOOKUP(L459,'ARTICLES 10052022'!$A$1:$Q$1031,17,FALSE)</f>
        <v>1.41</v>
      </c>
      <c r="J459">
        <f t="shared" si="27"/>
        <v>4.2299999999999995</v>
      </c>
      <c r="L459" t="s">
        <v>472</v>
      </c>
      <c r="M459">
        <f>IF(I459="","",VLOOKUP(L459,'ARTICLES 10052022'!$A$1:$J$1031,10,FALSE))</f>
        <v>0.94</v>
      </c>
      <c r="N459">
        <f t="shared" si="30"/>
        <v>2.82</v>
      </c>
    </row>
    <row r="460" spans="1:14" outlineLevel="2">
      <c r="A460" t="s">
        <v>247</v>
      </c>
      <c r="B460" s="73" t="str">
        <f>VLOOKUP(A460,'ARTICLES 10052022'!$A$2:$D$1031,4,FALSE)</f>
        <v>AF</v>
      </c>
      <c r="C460" s="73" t="str">
        <f t="shared" si="28"/>
        <v/>
      </c>
      <c r="E460">
        <v>1</v>
      </c>
      <c r="F460" t="s">
        <v>2937</v>
      </c>
      <c r="G460">
        <v>4.9400000000000004</v>
      </c>
      <c r="H460">
        <f t="shared" si="29"/>
        <v>4.9400000000000004</v>
      </c>
      <c r="I460">
        <f>VLOOKUP(L460,'ARTICLES 10052022'!$A$1:$Q$1031,17,FALSE)</f>
        <v>1.3800000000000001</v>
      </c>
      <c r="J460">
        <f t="shared" si="27"/>
        <v>1.3800000000000001</v>
      </c>
      <c r="L460" t="s">
        <v>476</v>
      </c>
      <c r="M460">
        <f>IF(I460="","",VLOOKUP(L460,'ARTICLES 10052022'!$A$1:$J$1031,10,FALSE))</f>
        <v>0.92</v>
      </c>
      <c r="N460">
        <f t="shared" si="30"/>
        <v>0.92</v>
      </c>
    </row>
    <row r="461" spans="1:14" outlineLevel="2">
      <c r="A461" t="s">
        <v>247</v>
      </c>
      <c r="B461" s="73" t="str">
        <f>VLOOKUP(A461,'ARTICLES 10052022'!$A$2:$D$1031,4,FALSE)</f>
        <v>AF</v>
      </c>
      <c r="C461" s="73" t="str">
        <f t="shared" si="28"/>
        <v/>
      </c>
      <c r="E461">
        <v>1</v>
      </c>
      <c r="F461" t="s">
        <v>2312</v>
      </c>
      <c r="G461">
        <v>17.510000000000002</v>
      </c>
      <c r="H461">
        <f t="shared" si="29"/>
        <v>17.510000000000002</v>
      </c>
      <c r="I461">
        <f>VLOOKUP(L461,'ARTICLES 10052022'!$A$1:$Q$1031,17,FALSE)</f>
        <v>20.684999999999999</v>
      </c>
      <c r="J461">
        <f t="shared" si="27"/>
        <v>20.684999999999999</v>
      </c>
      <c r="L461" t="s">
        <v>2311</v>
      </c>
      <c r="M461">
        <f>IF(I461="","",VLOOKUP(L461,'ARTICLES 10052022'!$A$1:$J$1031,10,FALSE))</f>
        <v>13.79</v>
      </c>
      <c r="N461">
        <f t="shared" si="30"/>
        <v>13.79</v>
      </c>
    </row>
    <row r="462" spans="1:14" outlineLevel="2">
      <c r="A462" t="s">
        <v>247</v>
      </c>
      <c r="B462" s="73" t="str">
        <f>VLOOKUP(A462,'ARTICLES 10052022'!$A$2:$D$1031,4,FALSE)</f>
        <v>AF</v>
      </c>
      <c r="C462" s="73" t="str">
        <f t="shared" si="28"/>
        <v/>
      </c>
      <c r="E462">
        <v>0.45</v>
      </c>
      <c r="F462" t="s">
        <v>2411</v>
      </c>
      <c r="G462">
        <v>75</v>
      </c>
      <c r="H462">
        <f t="shared" si="29"/>
        <v>33.75</v>
      </c>
      <c r="I462">
        <f>VLOOKUP(L462,'ARTICLES 10052022'!$A$1:$Q$1031,17,FALSE)</f>
        <v>75</v>
      </c>
      <c r="J462">
        <f t="shared" si="27"/>
        <v>33.75</v>
      </c>
      <c r="L462" t="s">
        <v>2410</v>
      </c>
      <c r="M462">
        <f>IF(I462="","",VLOOKUP(L462,'ARTICLES 10052022'!$A$1:$J$1031,10,FALSE))</f>
        <v>50</v>
      </c>
      <c r="N462">
        <f t="shared" si="30"/>
        <v>22.5</v>
      </c>
    </row>
    <row r="463" spans="1:14" outlineLevel="1">
      <c r="A463" s="73" t="s">
        <v>3038</v>
      </c>
      <c r="B463" s="73"/>
      <c r="C463" s="73" t="str">
        <f t="shared" si="28"/>
        <v>CHASSECLAP3</v>
      </c>
      <c r="J463">
        <f>SUBTOTAL(9,J451:J462)</f>
        <v>1288.0972749999999</v>
      </c>
      <c r="N463">
        <f>SUBTOTAL(9,N451:N462)</f>
        <v>731.91449999999986</v>
      </c>
    </row>
    <row r="464" spans="1:14" outlineLevel="2">
      <c r="A464" t="s">
        <v>78</v>
      </c>
      <c r="B464" s="73" t="str">
        <f>VLOOKUP(A464,'ARTICLES 10052022'!$A$2:$D$1031,4,FALSE)</f>
        <v>AF</v>
      </c>
      <c r="C464" s="73" t="str">
        <f t="shared" si="28"/>
        <v/>
      </c>
      <c r="D464" t="s">
        <v>2391</v>
      </c>
      <c r="E464">
        <v>4</v>
      </c>
      <c r="F464" t="s">
        <v>2392</v>
      </c>
      <c r="G464">
        <v>0.54900000000000004</v>
      </c>
      <c r="H464">
        <f t="shared" si="29"/>
        <v>2.1960000000000002</v>
      </c>
      <c r="I464">
        <f>VLOOKUP(L464,'ARTICLES 10052022'!$A$1:$Q$1031,17,FALSE)</f>
        <v>0.54899999999999993</v>
      </c>
      <c r="J464">
        <f t="shared" si="27"/>
        <v>2.1959999999999997</v>
      </c>
      <c r="L464" t="s">
        <v>2391</v>
      </c>
      <c r="M464">
        <f>IF(I464="","",VLOOKUP(L464,'ARTICLES 10052022'!$A$1:$J$1031,10,FALSE))</f>
        <v>0.36599999999999999</v>
      </c>
      <c r="N464">
        <f t="shared" si="30"/>
        <v>1.464</v>
      </c>
    </row>
    <row r="465" spans="1:14" outlineLevel="2">
      <c r="A465" t="s">
        <v>78</v>
      </c>
      <c r="B465" s="73" t="str">
        <f>VLOOKUP(A465,'ARTICLES 10052022'!$A$2:$D$1031,4,FALSE)</f>
        <v>AF</v>
      </c>
      <c r="C465" s="73" t="str">
        <f t="shared" si="28"/>
        <v/>
      </c>
      <c r="D465">
        <v>8110608018</v>
      </c>
      <c r="E465">
        <v>12</v>
      </c>
      <c r="F465" t="s">
        <v>2084</v>
      </c>
      <c r="G465">
        <v>0.28199999999999997</v>
      </c>
      <c r="H465">
        <f t="shared" si="29"/>
        <v>3.3839999999999995</v>
      </c>
      <c r="I465">
        <f>VLOOKUP(L465,'ARTICLES 10052022'!$A$1:$Q$1031,17,FALSE)</f>
        <v>0.26474999999999999</v>
      </c>
      <c r="J465">
        <f t="shared" si="27"/>
        <v>3.1769999999999996</v>
      </c>
      <c r="L465">
        <v>8110608018</v>
      </c>
      <c r="M465">
        <f>IF(I465="","",VLOOKUP(L465,'ARTICLES 10052022'!$A$1:$J$1031,10,FALSE))</f>
        <v>0.17649999999999999</v>
      </c>
      <c r="N465">
        <f t="shared" si="30"/>
        <v>2.1179999999999999</v>
      </c>
    </row>
    <row r="466" spans="1:14" outlineLevel="2">
      <c r="A466" t="s">
        <v>78</v>
      </c>
      <c r="B466" s="73" t="str">
        <f>VLOOKUP(A466,'ARTICLES 10052022'!$A$2:$D$1031,4,FALSE)</f>
        <v>AF</v>
      </c>
      <c r="C466" s="73" t="str">
        <f t="shared" si="28"/>
        <v/>
      </c>
      <c r="D466" t="s">
        <v>648</v>
      </c>
      <c r="E466">
        <v>0.25</v>
      </c>
      <c r="F466" t="s">
        <v>2053</v>
      </c>
      <c r="G466">
        <v>13.19</v>
      </c>
      <c r="H466">
        <f t="shared" si="29"/>
        <v>3.2974999999999999</v>
      </c>
      <c r="I466">
        <f>VLOOKUP(L466,'ARTICLES 10052022'!$A$1:$Q$1031,17,FALSE)</f>
        <v>12.39</v>
      </c>
      <c r="J466">
        <f t="shared" si="27"/>
        <v>3.0975000000000001</v>
      </c>
      <c r="L466" t="s">
        <v>648</v>
      </c>
      <c r="M466">
        <f>IF(I466="","",VLOOKUP(L466,'ARTICLES 10052022'!$A$1:$J$1031,10,FALSE))</f>
        <v>8.26</v>
      </c>
      <c r="N466">
        <f t="shared" si="30"/>
        <v>2.0649999999999999</v>
      </c>
    </row>
    <row r="467" spans="1:14" outlineLevel="2">
      <c r="A467" t="s">
        <v>78</v>
      </c>
      <c r="B467" s="73" t="str">
        <f>VLOOKUP(A467,'ARTICLES 10052022'!$A$2:$D$1031,4,FALSE)</f>
        <v>AF</v>
      </c>
      <c r="C467" s="73" t="str">
        <f t="shared" si="28"/>
        <v/>
      </c>
      <c r="D467" t="s">
        <v>650</v>
      </c>
      <c r="E467">
        <v>1.44</v>
      </c>
      <c r="F467" t="s">
        <v>2047</v>
      </c>
      <c r="G467">
        <v>11.27</v>
      </c>
      <c r="H467">
        <f t="shared" si="29"/>
        <v>16.2288</v>
      </c>
      <c r="I467">
        <f>VLOOKUP(L467,'ARTICLES 10052022'!$A$1:$Q$1031,17,FALSE)</f>
        <v>11.100000000000001</v>
      </c>
      <c r="J467">
        <f t="shared" si="27"/>
        <v>15.984000000000002</v>
      </c>
      <c r="L467" t="s">
        <v>650</v>
      </c>
      <c r="M467">
        <f>IF(I467="","",VLOOKUP(L467,'ARTICLES 10052022'!$A$1:$J$1031,10,FALSE))</f>
        <v>7.4</v>
      </c>
      <c r="N467">
        <f t="shared" si="30"/>
        <v>10.656000000000001</v>
      </c>
    </row>
    <row r="468" spans="1:14" outlineLevel="2">
      <c r="A468" t="s">
        <v>78</v>
      </c>
      <c r="B468" s="73" t="str">
        <f>VLOOKUP(A468,'ARTICLES 10052022'!$A$2:$D$1031,4,FALSE)</f>
        <v>AF</v>
      </c>
      <c r="C468" s="73" t="str">
        <f t="shared" si="28"/>
        <v/>
      </c>
      <c r="D468" t="s">
        <v>572</v>
      </c>
      <c r="E468">
        <v>2</v>
      </c>
      <c r="F468" t="s">
        <v>573</v>
      </c>
      <c r="G468">
        <v>20.91</v>
      </c>
      <c r="H468">
        <f t="shared" si="29"/>
        <v>41.82</v>
      </c>
      <c r="I468">
        <f>VLOOKUP(L468,'ARTICLES 10052022'!$A$1:$Q$1031,17,FALSE)</f>
        <v>23.953999999999997</v>
      </c>
      <c r="J468">
        <f t="shared" si="27"/>
        <v>47.907999999999994</v>
      </c>
      <c r="L468" t="s">
        <v>572</v>
      </c>
      <c r="M468">
        <f>IF(I468="","",VLOOKUP(L468,'ARTICLES 10052022'!$A$1:$J$1031,10,FALSE))</f>
        <v>17.11</v>
      </c>
      <c r="N468">
        <f t="shared" si="30"/>
        <v>34.22</v>
      </c>
    </row>
    <row r="469" spans="1:14" outlineLevel="1">
      <c r="A469" s="73" t="s">
        <v>3039</v>
      </c>
      <c r="B469" s="73"/>
      <c r="C469" s="73" t="str">
        <f t="shared" si="28"/>
        <v>PCLC8EHA</v>
      </c>
      <c r="J469">
        <f>SUBTOTAL(9,J464:J468)</f>
        <v>72.362499999999997</v>
      </c>
      <c r="N469">
        <f>SUBTOTAL(9,N464:N468)</f>
        <v>50.522999999999996</v>
      </c>
    </row>
    <row r="470" spans="1:14" outlineLevel="2">
      <c r="A470" t="s">
        <v>2123</v>
      </c>
      <c r="B470" s="73" t="str">
        <f>VLOOKUP(A470,'ARTICLES 10052022'!$A$2:$D$1031,4,FALSE)</f>
        <v>AF</v>
      </c>
      <c r="C470" s="73" t="str">
        <f t="shared" si="28"/>
        <v/>
      </c>
      <c r="D470" t="s">
        <v>2391</v>
      </c>
      <c r="E470">
        <v>4</v>
      </c>
      <c r="F470" t="s">
        <v>2392</v>
      </c>
      <c r="G470">
        <v>0.54900000000000004</v>
      </c>
      <c r="H470">
        <f t="shared" si="29"/>
        <v>2.1960000000000002</v>
      </c>
      <c r="I470">
        <f>VLOOKUP(L470,'ARTICLES 10052022'!$A$1:$Q$1031,17,FALSE)</f>
        <v>0.54899999999999993</v>
      </c>
      <c r="J470">
        <f t="shared" si="27"/>
        <v>2.1959999999999997</v>
      </c>
      <c r="L470" t="s">
        <v>2391</v>
      </c>
      <c r="M470">
        <f>IF(I470="","",VLOOKUP(L470,'ARTICLES 10052022'!$A$1:$J$1031,10,FALSE))</f>
        <v>0.36599999999999999</v>
      </c>
      <c r="N470">
        <f t="shared" si="30"/>
        <v>1.464</v>
      </c>
    </row>
    <row r="471" spans="1:14" outlineLevel="2">
      <c r="A471" t="s">
        <v>2123</v>
      </c>
      <c r="B471" s="73" t="str">
        <f>VLOOKUP(A471,'ARTICLES 10052022'!$A$2:$D$1031,4,FALSE)</f>
        <v>AF</v>
      </c>
      <c r="C471" s="73" t="str">
        <f t="shared" si="28"/>
        <v/>
      </c>
      <c r="D471">
        <v>8110608018</v>
      </c>
      <c r="E471">
        <v>8</v>
      </c>
      <c r="F471" t="s">
        <v>2084</v>
      </c>
      <c r="G471">
        <v>0.28199999999999997</v>
      </c>
      <c r="H471">
        <f t="shared" si="29"/>
        <v>2.2559999999999998</v>
      </c>
      <c r="I471">
        <f>VLOOKUP(L471,'ARTICLES 10052022'!$A$1:$Q$1031,17,FALSE)</f>
        <v>0.26474999999999999</v>
      </c>
      <c r="J471">
        <f t="shared" si="27"/>
        <v>2.1179999999999999</v>
      </c>
      <c r="L471">
        <v>8110608018</v>
      </c>
      <c r="M471">
        <f>IF(I471="","",VLOOKUP(L471,'ARTICLES 10052022'!$A$1:$J$1031,10,FALSE))</f>
        <v>0.17649999999999999</v>
      </c>
      <c r="N471">
        <f t="shared" si="30"/>
        <v>1.4119999999999999</v>
      </c>
    </row>
    <row r="472" spans="1:14" outlineLevel="2">
      <c r="A472" t="s">
        <v>2123</v>
      </c>
      <c r="B472" s="73" t="str">
        <f>VLOOKUP(A472,'ARTICLES 10052022'!$A$2:$D$1031,4,FALSE)</f>
        <v>AF</v>
      </c>
      <c r="C472" s="73" t="str">
        <f t="shared" si="28"/>
        <v/>
      </c>
      <c r="D472" t="s">
        <v>650</v>
      </c>
      <c r="E472">
        <v>1.1100000000000001</v>
      </c>
      <c r="F472" t="s">
        <v>2047</v>
      </c>
      <c r="G472">
        <v>11.27</v>
      </c>
      <c r="H472">
        <f t="shared" si="29"/>
        <v>12.5097</v>
      </c>
      <c r="I472">
        <f>VLOOKUP(L472,'ARTICLES 10052022'!$A$1:$Q$1031,17,FALSE)</f>
        <v>11.100000000000001</v>
      </c>
      <c r="J472">
        <f t="shared" si="27"/>
        <v>12.321000000000003</v>
      </c>
      <c r="L472" t="s">
        <v>650</v>
      </c>
      <c r="M472">
        <f>IF(I472="","",VLOOKUP(L472,'ARTICLES 10052022'!$A$1:$J$1031,10,FALSE))</f>
        <v>7.4</v>
      </c>
      <c r="N472">
        <f t="shared" si="30"/>
        <v>8.2140000000000004</v>
      </c>
    </row>
    <row r="473" spans="1:14" outlineLevel="2">
      <c r="A473" t="s">
        <v>2123</v>
      </c>
      <c r="B473" s="73" t="str">
        <f>VLOOKUP(A473,'ARTICLES 10052022'!$A$2:$D$1031,4,FALSE)</f>
        <v>AF</v>
      </c>
      <c r="C473" s="73" t="str">
        <f t="shared" si="28"/>
        <v/>
      </c>
      <c r="D473" t="s">
        <v>572</v>
      </c>
      <c r="E473">
        <v>1</v>
      </c>
      <c r="F473" t="s">
        <v>573</v>
      </c>
      <c r="G473">
        <v>20.91</v>
      </c>
      <c r="H473">
        <f t="shared" si="29"/>
        <v>20.91</v>
      </c>
      <c r="I473">
        <f>VLOOKUP(L473,'ARTICLES 10052022'!$A$1:$Q$1031,17,FALSE)</f>
        <v>23.953999999999997</v>
      </c>
      <c r="J473">
        <f t="shared" si="27"/>
        <v>23.953999999999997</v>
      </c>
      <c r="L473" t="s">
        <v>572</v>
      </c>
      <c r="M473">
        <f>IF(I473="","",VLOOKUP(L473,'ARTICLES 10052022'!$A$1:$J$1031,10,FALSE))</f>
        <v>17.11</v>
      </c>
      <c r="N473">
        <f t="shared" si="30"/>
        <v>17.11</v>
      </c>
    </row>
    <row r="474" spans="1:14" outlineLevel="1">
      <c r="A474" s="73" t="s">
        <v>3040</v>
      </c>
      <c r="B474" s="73"/>
      <c r="C474" s="73" t="str">
        <f t="shared" si="28"/>
        <v>PCLC8EHB</v>
      </c>
      <c r="J474">
        <f>SUBTOTAL(9,J470:J473)</f>
        <v>40.588999999999999</v>
      </c>
      <c r="N474">
        <f>SUBTOTAL(9,N470:N473)</f>
        <v>28.2</v>
      </c>
    </row>
    <row r="475" spans="1:14" outlineLevel="2">
      <c r="A475" t="s">
        <v>1199</v>
      </c>
      <c r="B475" s="73" t="str">
        <f>VLOOKUP(A475,'ARTICLES 10052022'!$A$2:$D$1031,4,FALSE)</f>
        <v>Z</v>
      </c>
      <c r="C475" s="73" t="str">
        <f t="shared" si="28"/>
        <v/>
      </c>
      <c r="D475">
        <v>8412602518</v>
      </c>
      <c r="E475">
        <v>1</v>
      </c>
      <c r="F475" t="s">
        <v>2268</v>
      </c>
      <c r="G475">
        <v>0.05</v>
      </c>
      <c r="H475">
        <f t="shared" si="29"/>
        <v>0.05</v>
      </c>
      <c r="I475">
        <f>VLOOKUP(L475,'ARTICLES 10052022'!$A$1:$Q$1031,17,FALSE)</f>
        <v>5.2500000000000005E-2</v>
      </c>
      <c r="J475">
        <f t="shared" si="27"/>
        <v>5.2500000000000005E-2</v>
      </c>
      <c r="L475">
        <v>8412602518</v>
      </c>
      <c r="M475">
        <f>IF(I475="","",VLOOKUP(L475,'ARTICLES 10052022'!$A$1:$J$1031,10,FALSE))</f>
        <v>3.5000000000000003E-2</v>
      </c>
      <c r="N475">
        <f t="shared" si="30"/>
        <v>3.5000000000000003E-2</v>
      </c>
    </row>
    <row r="476" spans="1:14" outlineLevel="1">
      <c r="A476" s="73" t="s">
        <v>3041</v>
      </c>
      <c r="B476" s="73"/>
      <c r="C476" s="73" t="str">
        <f t="shared" si="28"/>
        <v>KITFVFHR1</v>
      </c>
      <c r="J476">
        <f>SUBTOTAL(9,J475:J475)</f>
        <v>5.2500000000000005E-2</v>
      </c>
      <c r="N476">
        <f>SUBTOTAL(9,N475:N475)</f>
        <v>3.5000000000000003E-2</v>
      </c>
    </row>
    <row r="477" spans="1:14" outlineLevel="2">
      <c r="A477" t="s">
        <v>82</v>
      </c>
      <c r="B477" s="73" t="str">
        <f>VLOOKUP(A477,'ARTICLES 10052022'!$A$2:$D$1031,4,FALSE)</f>
        <v>AF</v>
      </c>
      <c r="C477" s="73" t="str">
        <f t="shared" si="28"/>
        <v/>
      </c>
      <c r="D477">
        <v>8110608018</v>
      </c>
      <c r="E477">
        <v>14</v>
      </c>
      <c r="F477" t="s">
        <v>2084</v>
      </c>
      <c r="G477">
        <v>0.28199999999999997</v>
      </c>
      <c r="H477">
        <f t="shared" si="29"/>
        <v>3.9479999999999995</v>
      </c>
      <c r="I477">
        <f>VLOOKUP(L477,'ARTICLES 10052022'!$A$1:$Q$1031,17,FALSE)</f>
        <v>0.26474999999999999</v>
      </c>
      <c r="J477">
        <f t="shared" si="27"/>
        <v>3.7064999999999997</v>
      </c>
      <c r="L477">
        <v>8110608018</v>
      </c>
      <c r="M477">
        <f>IF(I477="","",VLOOKUP(L477,'ARTICLES 10052022'!$A$1:$J$1031,10,FALSE))</f>
        <v>0.17649999999999999</v>
      </c>
      <c r="N477">
        <f t="shared" si="30"/>
        <v>2.4710000000000001</v>
      </c>
    </row>
    <row r="478" spans="1:14" outlineLevel="2">
      <c r="A478" t="s">
        <v>82</v>
      </c>
      <c r="B478" s="73" t="str">
        <f>VLOOKUP(A478,'ARTICLES 10052022'!$A$2:$D$1031,4,FALSE)</f>
        <v>AF</v>
      </c>
      <c r="C478" s="73" t="str">
        <f t="shared" si="28"/>
        <v/>
      </c>
      <c r="D478" t="s">
        <v>2391</v>
      </c>
      <c r="E478">
        <v>4</v>
      </c>
      <c r="F478" t="s">
        <v>2392</v>
      </c>
      <c r="G478">
        <v>0.54900000000000004</v>
      </c>
      <c r="H478">
        <f t="shared" si="29"/>
        <v>2.1960000000000002</v>
      </c>
      <c r="I478">
        <f>VLOOKUP(L478,'ARTICLES 10052022'!$A$1:$Q$1031,17,FALSE)</f>
        <v>0.54899999999999993</v>
      </c>
      <c r="J478">
        <f t="shared" si="27"/>
        <v>2.1959999999999997</v>
      </c>
      <c r="L478" t="s">
        <v>2391</v>
      </c>
      <c r="M478">
        <f>IF(I478="","",VLOOKUP(L478,'ARTICLES 10052022'!$A$1:$J$1031,10,FALSE))</f>
        <v>0.36599999999999999</v>
      </c>
      <c r="N478">
        <f t="shared" si="30"/>
        <v>1.464</v>
      </c>
    </row>
    <row r="479" spans="1:14" outlineLevel="2">
      <c r="A479" t="s">
        <v>82</v>
      </c>
      <c r="B479" s="73" t="str">
        <f>VLOOKUP(A479,'ARTICLES 10052022'!$A$2:$D$1031,4,FALSE)</f>
        <v>AF</v>
      </c>
      <c r="C479" s="73" t="str">
        <f t="shared" si="28"/>
        <v/>
      </c>
      <c r="D479" t="s">
        <v>648</v>
      </c>
      <c r="E479">
        <v>0.25</v>
      </c>
      <c r="F479" t="s">
        <v>2053</v>
      </c>
      <c r="G479">
        <v>13.19</v>
      </c>
      <c r="H479">
        <f t="shared" si="29"/>
        <v>3.2974999999999999</v>
      </c>
      <c r="I479">
        <f>VLOOKUP(L479,'ARTICLES 10052022'!$A$1:$Q$1031,17,FALSE)</f>
        <v>12.39</v>
      </c>
      <c r="J479">
        <f t="shared" si="27"/>
        <v>3.0975000000000001</v>
      </c>
      <c r="L479" t="s">
        <v>648</v>
      </c>
      <c r="M479">
        <f>IF(I479="","",VLOOKUP(L479,'ARTICLES 10052022'!$A$1:$J$1031,10,FALSE))</f>
        <v>8.26</v>
      </c>
      <c r="N479">
        <f t="shared" si="30"/>
        <v>2.0649999999999999</v>
      </c>
    </row>
    <row r="480" spans="1:14" outlineLevel="2">
      <c r="A480" t="s">
        <v>82</v>
      </c>
      <c r="B480" s="73" t="str">
        <f>VLOOKUP(A480,'ARTICLES 10052022'!$A$2:$D$1031,4,FALSE)</f>
        <v>AF</v>
      </c>
      <c r="C480" s="73" t="str">
        <f t="shared" si="28"/>
        <v/>
      </c>
      <c r="D480" t="s">
        <v>650</v>
      </c>
      <c r="E480">
        <v>1.78</v>
      </c>
      <c r="F480" t="s">
        <v>2047</v>
      </c>
      <c r="G480">
        <v>11.27</v>
      </c>
      <c r="H480">
        <f t="shared" si="29"/>
        <v>20.060600000000001</v>
      </c>
      <c r="I480">
        <f>VLOOKUP(L480,'ARTICLES 10052022'!$A$1:$Q$1031,17,FALSE)</f>
        <v>11.100000000000001</v>
      </c>
      <c r="J480">
        <f t="shared" si="27"/>
        <v>19.758000000000003</v>
      </c>
      <c r="L480" t="s">
        <v>650</v>
      </c>
      <c r="M480">
        <f>IF(I480="","",VLOOKUP(L480,'ARTICLES 10052022'!$A$1:$J$1031,10,FALSE))</f>
        <v>7.4</v>
      </c>
      <c r="N480">
        <f t="shared" si="30"/>
        <v>13.172000000000001</v>
      </c>
    </row>
    <row r="481" spans="1:14" outlineLevel="2">
      <c r="A481" t="s">
        <v>82</v>
      </c>
      <c r="B481" s="73" t="str">
        <f>VLOOKUP(A481,'ARTICLES 10052022'!$A$2:$D$1031,4,FALSE)</f>
        <v>AF</v>
      </c>
      <c r="C481" s="73" t="str">
        <f t="shared" si="28"/>
        <v/>
      </c>
      <c r="D481" t="s">
        <v>574</v>
      </c>
      <c r="E481">
        <v>2</v>
      </c>
      <c r="F481" t="s">
        <v>575</v>
      </c>
      <c r="G481">
        <v>26.09</v>
      </c>
      <c r="H481">
        <f t="shared" si="29"/>
        <v>52.18</v>
      </c>
      <c r="I481">
        <f>VLOOKUP(L481,'ARTICLES 10052022'!$A$1:$Q$1031,17,FALSE)</f>
        <v>29.597999999999999</v>
      </c>
      <c r="J481">
        <f t="shared" si="27"/>
        <v>59.195999999999998</v>
      </c>
      <c r="L481" t="s">
        <v>574</v>
      </c>
      <c r="M481">
        <f>IF(I481="","",VLOOKUP(L481,'ARTICLES 10052022'!$A$1:$J$1031,10,FALSE))</f>
        <v>19.731999999999999</v>
      </c>
      <c r="N481">
        <f t="shared" si="30"/>
        <v>39.463999999999999</v>
      </c>
    </row>
    <row r="482" spans="1:14" outlineLevel="1">
      <c r="A482" s="73" t="s">
        <v>3042</v>
      </c>
      <c r="B482" s="73"/>
      <c r="C482" s="73" t="str">
        <f t="shared" si="28"/>
        <v>PCLC10EHA</v>
      </c>
      <c r="J482">
        <f>SUBTOTAL(9,J477:J481)</f>
        <v>87.954000000000008</v>
      </c>
      <c r="N482">
        <f>SUBTOTAL(9,N477:N481)</f>
        <v>58.635999999999996</v>
      </c>
    </row>
    <row r="483" spans="1:14" outlineLevel="2">
      <c r="A483" t="s">
        <v>2372</v>
      </c>
      <c r="B483" s="73" t="str">
        <f>VLOOKUP(A483,'ARTICLES 10052022'!$A$2:$D$1031,4,FALSE)</f>
        <v>AN</v>
      </c>
      <c r="C483" s="73" t="str">
        <f t="shared" si="28"/>
        <v/>
      </c>
      <c r="D483" t="s">
        <v>2137</v>
      </c>
      <c r="E483">
        <v>1</v>
      </c>
      <c r="F483" t="s">
        <v>2138</v>
      </c>
      <c r="G483">
        <v>34.299999999999997</v>
      </c>
      <c r="H483">
        <f t="shared" si="29"/>
        <v>34.299999999999997</v>
      </c>
      <c r="I483">
        <f>VLOOKUP(L483,'ARTICLES 10052022'!$A$1:$Q$1031,17,FALSE)</f>
        <v>47.4</v>
      </c>
      <c r="J483">
        <f t="shared" si="27"/>
        <v>47.4</v>
      </c>
      <c r="L483" t="s">
        <v>2137</v>
      </c>
      <c r="M483">
        <f>IF(I483="","",VLOOKUP(L483,'ARTICLES 10052022'!$A$1:$J$1031,10,FALSE))</f>
        <v>39.5</v>
      </c>
      <c r="N483">
        <f t="shared" si="30"/>
        <v>39.5</v>
      </c>
    </row>
    <row r="484" spans="1:14" outlineLevel="1">
      <c r="A484" s="73" t="s">
        <v>3043</v>
      </c>
      <c r="B484" s="73"/>
      <c r="C484" s="73" t="str">
        <f t="shared" si="28"/>
        <v>MBAR166</v>
      </c>
      <c r="J484">
        <f>SUBTOTAL(9,J483:J483)</f>
        <v>47.4</v>
      </c>
      <c r="N484">
        <f>SUBTOTAL(9,N483:N483)</f>
        <v>39.5</v>
      </c>
    </row>
    <row r="485" spans="1:14" outlineLevel="2">
      <c r="A485" t="s">
        <v>2386</v>
      </c>
      <c r="B485" s="73" t="str">
        <f>VLOOKUP(A485,'ARTICLES 10052022'!$A$2:$D$1031,4,FALSE)</f>
        <v>Z</v>
      </c>
      <c r="C485" s="73" t="str">
        <f t="shared" si="28"/>
        <v/>
      </c>
      <c r="D485" t="s">
        <v>1448</v>
      </c>
      <c r="E485">
        <v>3</v>
      </c>
      <c r="F485" t="s">
        <v>1449</v>
      </c>
      <c r="G485">
        <v>49.77</v>
      </c>
      <c r="H485">
        <f t="shared" si="29"/>
        <v>149.31</v>
      </c>
      <c r="I485">
        <f>VLOOKUP(L485,'ARTICLES 10052022'!$A$1:$Q$1031,17,FALSE)</f>
        <v>60</v>
      </c>
      <c r="J485">
        <f t="shared" si="27"/>
        <v>180</v>
      </c>
      <c r="L485" t="s">
        <v>1448</v>
      </c>
      <c r="M485">
        <f>IF(I485="","",VLOOKUP(L485,'ARTICLES 10052022'!$A$1:$J$1031,10,FALSE))</f>
        <v>40</v>
      </c>
      <c r="N485">
        <f t="shared" si="30"/>
        <v>120</v>
      </c>
    </row>
    <row r="486" spans="1:14" outlineLevel="2">
      <c r="A486" t="s">
        <v>2386</v>
      </c>
      <c r="B486" s="73" t="str">
        <f>VLOOKUP(A486,'ARTICLES 10052022'!$A$2:$D$1031,4,FALSE)</f>
        <v>Z</v>
      </c>
      <c r="C486" s="73" t="str">
        <f t="shared" si="28"/>
        <v/>
      </c>
      <c r="D486" t="s">
        <v>1445</v>
      </c>
      <c r="E486">
        <v>9</v>
      </c>
      <c r="F486" t="s">
        <v>1446</v>
      </c>
      <c r="G486">
        <v>40.47</v>
      </c>
      <c r="H486">
        <f t="shared" si="29"/>
        <v>364.23</v>
      </c>
      <c r="I486">
        <f>VLOOKUP(L486,'ARTICLES 10052022'!$A$1:$Q$1031,17,FALSE)</f>
        <v>48.900000000000006</v>
      </c>
      <c r="J486">
        <f t="shared" si="27"/>
        <v>440.1</v>
      </c>
      <c r="L486" t="s">
        <v>1445</v>
      </c>
      <c r="M486">
        <f>IF(I486="","",VLOOKUP(L486,'ARTICLES 10052022'!$A$1:$J$1031,10,FALSE))</f>
        <v>32.6</v>
      </c>
      <c r="N486">
        <f t="shared" si="30"/>
        <v>293.40000000000003</v>
      </c>
    </row>
    <row r="487" spans="1:14" outlineLevel="2">
      <c r="A487" t="s">
        <v>2386</v>
      </c>
      <c r="B487" s="73" t="str">
        <f>VLOOKUP(A487,'ARTICLES 10052022'!$A$2:$D$1031,4,FALSE)</f>
        <v>Z</v>
      </c>
      <c r="C487" s="73" t="str">
        <f t="shared" si="28"/>
        <v/>
      </c>
      <c r="D487" t="s">
        <v>1629</v>
      </c>
      <c r="E487">
        <v>3</v>
      </c>
      <c r="F487" t="s">
        <v>1630</v>
      </c>
      <c r="G487">
        <v>68.17</v>
      </c>
      <c r="H487">
        <f t="shared" si="29"/>
        <v>204.51</v>
      </c>
      <c r="I487">
        <f>VLOOKUP(L487,'ARTICLES 10052022'!$A$1:$Q$1031,17,FALSE)</f>
        <v>73.034999999999997</v>
      </c>
      <c r="J487">
        <f t="shared" si="27"/>
        <v>219.10499999999999</v>
      </c>
      <c r="L487" t="s">
        <v>1629</v>
      </c>
      <c r="M487">
        <f>IF(I487="","",VLOOKUP(L487,'ARTICLES 10052022'!$A$1:$J$1031,10,FALSE))</f>
        <v>48.69</v>
      </c>
      <c r="N487">
        <f t="shared" si="30"/>
        <v>146.07</v>
      </c>
    </row>
    <row r="488" spans="1:14" outlineLevel="1">
      <c r="A488" s="73" t="s">
        <v>3044</v>
      </c>
      <c r="B488" s="73"/>
      <c r="C488" s="73" t="str">
        <f t="shared" si="28"/>
        <v>KGRSP</v>
      </c>
      <c r="J488">
        <f>SUBTOTAL(9,J485:J487)</f>
        <v>839.20500000000004</v>
      </c>
      <c r="N488">
        <f>SUBTOTAL(9,N485:N487)</f>
        <v>559.47</v>
      </c>
    </row>
    <row r="489" spans="1:14" outlineLevel="2">
      <c r="A489" t="s">
        <v>242</v>
      </c>
      <c r="B489" s="73" t="str">
        <f>VLOOKUP(A489,'ARTICLES 10052022'!$A$2:$D$1031,4,FALSE)</f>
        <v>AF</v>
      </c>
      <c r="C489" s="73" t="str">
        <f t="shared" si="28"/>
        <v/>
      </c>
      <c r="D489" t="s">
        <v>1669</v>
      </c>
      <c r="E489">
        <v>1</v>
      </c>
      <c r="F489" t="s">
        <v>1670</v>
      </c>
      <c r="G489">
        <v>213</v>
      </c>
      <c r="H489">
        <f t="shared" si="29"/>
        <v>213</v>
      </c>
      <c r="I489">
        <f>VLOOKUP(L489,'ARTICLES 10052022'!$A$1:$Q$1031,17,FALSE)</f>
        <v>230.04000000000002</v>
      </c>
      <c r="J489">
        <f t="shared" si="27"/>
        <v>230.04000000000002</v>
      </c>
      <c r="L489" t="s">
        <v>1669</v>
      </c>
      <c r="M489">
        <f>IF(I489="","",VLOOKUP(L489,'ARTICLES 10052022'!$A$1:$J$1031,10,FALSE))</f>
        <v>153.36000000000001</v>
      </c>
      <c r="N489">
        <f t="shared" si="30"/>
        <v>153.36000000000001</v>
      </c>
    </row>
    <row r="490" spans="1:14" outlineLevel="2">
      <c r="A490" t="s">
        <v>242</v>
      </c>
      <c r="B490" s="73" t="str">
        <f>VLOOKUP(A490,'ARTICLES 10052022'!$A$2:$D$1031,4,FALSE)</f>
        <v>AF</v>
      </c>
      <c r="C490" s="73" t="str">
        <f t="shared" si="28"/>
        <v/>
      </c>
      <c r="D490" t="s">
        <v>2059</v>
      </c>
      <c r="E490">
        <v>1</v>
      </c>
      <c r="F490" t="s">
        <v>2060</v>
      </c>
      <c r="G490">
        <v>24</v>
      </c>
      <c r="H490">
        <f t="shared" si="29"/>
        <v>24</v>
      </c>
      <c r="I490">
        <f>VLOOKUP(L490,'ARTICLES 10052022'!$A$1:$Q$1031,17,FALSE)</f>
        <v>25.92</v>
      </c>
      <c r="J490">
        <f t="shared" si="27"/>
        <v>25.92</v>
      </c>
      <c r="L490" t="s">
        <v>2059</v>
      </c>
      <c r="M490">
        <f>IF(I490="","",VLOOKUP(L490,'ARTICLES 10052022'!$A$1:$J$1031,10,FALSE))</f>
        <v>17.28</v>
      </c>
      <c r="N490">
        <f t="shared" si="30"/>
        <v>17.28</v>
      </c>
    </row>
    <row r="491" spans="1:14" outlineLevel="2">
      <c r="A491" t="s">
        <v>242</v>
      </c>
      <c r="B491" s="73" t="str">
        <f>VLOOKUP(A491,'ARTICLES 10052022'!$A$2:$D$1031,4,FALSE)</f>
        <v>AF</v>
      </c>
      <c r="C491" s="73" t="str">
        <f t="shared" si="28"/>
        <v/>
      </c>
      <c r="D491" t="s">
        <v>2063</v>
      </c>
      <c r="E491">
        <v>1</v>
      </c>
      <c r="F491" t="s">
        <v>2064</v>
      </c>
      <c r="G491">
        <v>90</v>
      </c>
      <c r="H491">
        <f t="shared" si="29"/>
        <v>90</v>
      </c>
      <c r="I491">
        <f>VLOOKUP(L491,'ARTICLES 10052022'!$A$1:$Q$1031,17,FALSE)</f>
        <v>90</v>
      </c>
      <c r="J491">
        <f t="shared" si="27"/>
        <v>90</v>
      </c>
      <c r="L491" t="s">
        <v>2063</v>
      </c>
      <c r="M491">
        <f>IF(I491="","",VLOOKUP(L491,'ARTICLES 10052022'!$A$1:$J$1031,10,FALSE))</f>
        <v>60</v>
      </c>
      <c r="N491">
        <f t="shared" si="30"/>
        <v>60</v>
      </c>
    </row>
    <row r="492" spans="1:14" outlineLevel="2">
      <c r="A492" t="s">
        <v>242</v>
      </c>
      <c r="B492" s="73" t="str">
        <f>VLOOKUP(A492,'ARTICLES 10052022'!$A$2:$D$1031,4,FALSE)</f>
        <v>AF</v>
      </c>
      <c r="C492" s="73" t="str">
        <f t="shared" si="28"/>
        <v/>
      </c>
      <c r="D492" t="s">
        <v>472</v>
      </c>
      <c r="E492">
        <v>1</v>
      </c>
      <c r="F492" t="s">
        <v>993</v>
      </c>
      <c r="G492">
        <v>4.87</v>
      </c>
      <c r="H492">
        <f t="shared" si="29"/>
        <v>4.87</v>
      </c>
      <c r="I492">
        <f>VLOOKUP(L492,'ARTICLES 10052022'!$A$1:$Q$1031,17,FALSE)</f>
        <v>1.41</v>
      </c>
      <c r="J492">
        <f t="shared" si="27"/>
        <v>1.41</v>
      </c>
      <c r="L492" t="s">
        <v>472</v>
      </c>
      <c r="M492">
        <f>IF(I492="","",VLOOKUP(L492,'ARTICLES 10052022'!$A$1:$J$1031,10,FALSE))</f>
        <v>0.94</v>
      </c>
      <c r="N492">
        <f t="shared" si="30"/>
        <v>0.94</v>
      </c>
    </row>
    <row r="493" spans="1:14" outlineLevel="2">
      <c r="A493" t="s">
        <v>242</v>
      </c>
      <c r="B493" s="73" t="str">
        <f>VLOOKUP(A493,'ARTICLES 10052022'!$A$2:$D$1031,4,FALSE)</f>
        <v>AF</v>
      </c>
      <c r="C493" s="73" t="str">
        <f t="shared" si="28"/>
        <v/>
      </c>
      <c r="D493" t="s">
        <v>502</v>
      </c>
      <c r="E493">
        <v>1</v>
      </c>
      <c r="F493" t="s">
        <v>503</v>
      </c>
      <c r="G493">
        <v>7</v>
      </c>
      <c r="H493">
        <f t="shared" si="29"/>
        <v>7</v>
      </c>
      <c r="I493">
        <f>VLOOKUP(L493,'ARTICLES 10052022'!$A$1:$Q$1031,17,FALSE)</f>
        <v>9.6999999999999993</v>
      </c>
      <c r="J493">
        <f t="shared" si="27"/>
        <v>9.6999999999999993</v>
      </c>
      <c r="L493" t="s">
        <v>502</v>
      </c>
      <c r="M493">
        <f>IF(I493="","",VLOOKUP(L493,'ARTICLES 10052022'!$A$1:$J$1031,10,FALSE))</f>
        <v>3.88</v>
      </c>
      <c r="N493">
        <f t="shared" si="30"/>
        <v>3.88</v>
      </c>
    </row>
    <row r="494" spans="1:14" outlineLevel="2">
      <c r="A494" t="s">
        <v>242</v>
      </c>
      <c r="B494" s="73" t="str">
        <f>VLOOKUP(A494,'ARTICLES 10052022'!$A$2:$D$1031,4,FALSE)</f>
        <v>AF</v>
      </c>
      <c r="C494" s="73" t="str">
        <f t="shared" si="28"/>
        <v/>
      </c>
      <c r="D494" t="s">
        <v>2410</v>
      </c>
      <c r="E494">
        <v>2.54</v>
      </c>
      <c r="F494" t="s">
        <v>2411</v>
      </c>
      <c r="G494">
        <v>75</v>
      </c>
      <c r="H494">
        <f t="shared" si="29"/>
        <v>190.5</v>
      </c>
      <c r="I494">
        <f>VLOOKUP(L494,'ARTICLES 10052022'!$A$1:$Q$1031,17,FALSE)</f>
        <v>75</v>
      </c>
      <c r="J494">
        <f t="shared" si="27"/>
        <v>190.5</v>
      </c>
      <c r="L494" t="s">
        <v>2410</v>
      </c>
      <c r="M494">
        <f>IF(I494="","",VLOOKUP(L494,'ARTICLES 10052022'!$A$1:$J$1031,10,FALSE))</f>
        <v>50</v>
      </c>
      <c r="N494">
        <f t="shared" si="30"/>
        <v>127</v>
      </c>
    </row>
    <row r="495" spans="1:14" outlineLevel="1">
      <c r="A495" s="73" t="s">
        <v>3045</v>
      </c>
      <c r="B495" s="73"/>
      <c r="C495" s="73" t="str">
        <f t="shared" si="28"/>
        <v>CHASSEAQUA</v>
      </c>
      <c r="J495">
        <f>SUBTOTAL(9,J489:J494)</f>
        <v>547.57000000000005</v>
      </c>
      <c r="N495">
        <f>SUBTOTAL(9,N489:N494)</f>
        <v>362.46000000000004</v>
      </c>
    </row>
    <row r="496" spans="1:14" outlineLevel="2">
      <c r="A496" t="s">
        <v>244</v>
      </c>
      <c r="B496" s="73" t="str">
        <f>VLOOKUP(A496,'ARTICLES 10052022'!$A$2:$D$1031,4,FALSE)</f>
        <v>AF</v>
      </c>
      <c r="C496" s="73" t="str">
        <f t="shared" si="28"/>
        <v/>
      </c>
      <c r="D496" t="s">
        <v>1665</v>
      </c>
      <c r="E496">
        <v>0.25</v>
      </c>
      <c r="F496" t="s">
        <v>1666</v>
      </c>
      <c r="G496">
        <v>2.85</v>
      </c>
      <c r="H496">
        <f t="shared" si="29"/>
        <v>0.71250000000000002</v>
      </c>
      <c r="I496">
        <f>VLOOKUP(L496,'ARTICLES 10052022'!$A$1:$Q$1031,17,FALSE)</f>
        <v>3.0191000000000003</v>
      </c>
      <c r="J496">
        <f t="shared" si="27"/>
        <v>0.75477500000000008</v>
      </c>
      <c r="L496" t="s">
        <v>1665</v>
      </c>
      <c r="M496">
        <f>IF(I496="","",VLOOKUP(L496,'ARTICLES 10052022'!$A$1:$J$1031,10,FALSE))</f>
        <v>2.27</v>
      </c>
      <c r="N496">
        <f t="shared" si="30"/>
        <v>0.5675</v>
      </c>
    </row>
    <row r="497" spans="1:14" outlineLevel="2">
      <c r="A497" t="s">
        <v>244</v>
      </c>
      <c r="B497" s="73" t="str">
        <f>VLOOKUP(A497,'ARTICLES 10052022'!$A$2:$D$1031,4,FALSE)</f>
        <v>AF</v>
      </c>
      <c r="C497" s="73" t="str">
        <f t="shared" si="28"/>
        <v/>
      </c>
      <c r="D497" t="s">
        <v>2027</v>
      </c>
      <c r="E497">
        <v>1</v>
      </c>
      <c r="F497" t="s">
        <v>2028</v>
      </c>
      <c r="G497">
        <v>630</v>
      </c>
      <c r="H497">
        <f t="shared" si="29"/>
        <v>630</v>
      </c>
      <c r="I497">
        <f>VLOOKUP(L497,'ARTICLES 10052022'!$A$1:$Q$1031,17,FALSE)</f>
        <v>672</v>
      </c>
      <c r="J497">
        <f t="shared" si="27"/>
        <v>672</v>
      </c>
      <c r="L497" t="s">
        <v>2027</v>
      </c>
      <c r="M497">
        <f>IF(I497="","",VLOOKUP(L497,'ARTICLES 10052022'!$A$1:$J$1031,10,FALSE))</f>
        <v>384</v>
      </c>
      <c r="N497">
        <f t="shared" si="30"/>
        <v>384</v>
      </c>
    </row>
    <row r="498" spans="1:14" outlineLevel="2">
      <c r="A498" t="s">
        <v>244</v>
      </c>
      <c r="B498" s="73" t="str">
        <f>VLOOKUP(A498,'ARTICLES 10052022'!$A$2:$D$1031,4,FALSE)</f>
        <v>AF</v>
      </c>
      <c r="C498" s="73" t="str">
        <f t="shared" si="28"/>
        <v/>
      </c>
      <c r="D498" t="s">
        <v>454</v>
      </c>
      <c r="E498">
        <v>2</v>
      </c>
      <c r="F498" t="s">
        <v>455</v>
      </c>
      <c r="G498">
        <v>107.62</v>
      </c>
      <c r="H498">
        <f t="shared" si="29"/>
        <v>215.24</v>
      </c>
      <c r="I498">
        <f>VLOOKUP(L498,'ARTICLES 10052022'!$A$1:$Q$1031,17,FALSE)</f>
        <v>127.224</v>
      </c>
      <c r="J498">
        <f t="shared" si="27"/>
        <v>254.44800000000001</v>
      </c>
      <c r="L498" t="s">
        <v>454</v>
      </c>
      <c r="M498">
        <f>IF(I498="","",VLOOKUP(L498,'ARTICLES 10052022'!$A$1:$J$1031,10,FALSE))</f>
        <v>63.612000000000002</v>
      </c>
      <c r="N498">
        <f t="shared" si="30"/>
        <v>127.224</v>
      </c>
    </row>
    <row r="499" spans="1:14" outlineLevel="2">
      <c r="A499" t="s">
        <v>244</v>
      </c>
      <c r="B499" s="73" t="str">
        <f>VLOOKUP(A499,'ARTICLES 10052022'!$A$2:$D$1031,4,FALSE)</f>
        <v>AF</v>
      </c>
      <c r="C499" s="73" t="str">
        <f t="shared" si="28"/>
        <v/>
      </c>
      <c r="D499" t="s">
        <v>610</v>
      </c>
      <c r="E499">
        <v>1</v>
      </c>
      <c r="F499" t="s">
        <v>1919</v>
      </c>
      <c r="G499">
        <v>1.87</v>
      </c>
      <c r="H499">
        <f t="shared" si="29"/>
        <v>1.87</v>
      </c>
      <c r="I499">
        <f>VLOOKUP(L499,'ARTICLES 10052022'!$A$1:$Q$1031,17,FALSE)</f>
        <v>1.7115</v>
      </c>
      <c r="J499">
        <f t="shared" si="27"/>
        <v>1.7115</v>
      </c>
      <c r="L499" t="s">
        <v>610</v>
      </c>
      <c r="M499">
        <f>IF(I499="","",VLOOKUP(L499,'ARTICLES 10052022'!$A$1:$J$1031,10,FALSE))</f>
        <v>1.141</v>
      </c>
      <c r="N499">
        <f t="shared" si="30"/>
        <v>1.141</v>
      </c>
    </row>
    <row r="500" spans="1:14" outlineLevel="2">
      <c r="A500" t="s">
        <v>244</v>
      </c>
      <c r="B500" s="73" t="str">
        <f>VLOOKUP(A500,'ARTICLES 10052022'!$A$2:$D$1031,4,FALSE)</f>
        <v>AF</v>
      </c>
      <c r="C500" s="73" t="str">
        <f t="shared" si="28"/>
        <v/>
      </c>
      <c r="D500" t="s">
        <v>616</v>
      </c>
      <c r="E500">
        <v>1</v>
      </c>
      <c r="F500" t="s">
        <v>1916</v>
      </c>
      <c r="G500">
        <v>2.91</v>
      </c>
      <c r="H500">
        <f t="shared" si="29"/>
        <v>2.91</v>
      </c>
      <c r="I500">
        <f>VLOOKUP(L500,'ARTICLES 10052022'!$A$1:$Q$1031,17,FALSE)</f>
        <v>3.4259999999999997</v>
      </c>
      <c r="J500">
        <f t="shared" si="27"/>
        <v>3.4259999999999997</v>
      </c>
      <c r="L500" t="s">
        <v>616</v>
      </c>
      <c r="M500">
        <f>IF(I500="","",VLOOKUP(L500,'ARTICLES 10052022'!$A$1:$J$1031,10,FALSE))</f>
        <v>2.2839999999999998</v>
      </c>
      <c r="N500">
        <f t="shared" si="30"/>
        <v>2.2839999999999998</v>
      </c>
    </row>
    <row r="501" spans="1:14" outlineLevel="2">
      <c r="A501" t="s">
        <v>244</v>
      </c>
      <c r="B501" s="73" t="str">
        <f>VLOOKUP(A501,'ARTICLES 10052022'!$A$2:$D$1031,4,FALSE)</f>
        <v>AF</v>
      </c>
      <c r="C501" s="73" t="str">
        <f t="shared" si="28"/>
        <v/>
      </c>
      <c r="D501" t="s">
        <v>502</v>
      </c>
      <c r="E501">
        <v>3</v>
      </c>
      <c r="F501" t="s">
        <v>503</v>
      </c>
      <c r="G501">
        <v>7</v>
      </c>
      <c r="H501">
        <f t="shared" si="29"/>
        <v>21</v>
      </c>
      <c r="I501">
        <f>VLOOKUP(L501,'ARTICLES 10052022'!$A$1:$Q$1031,17,FALSE)</f>
        <v>9.6999999999999993</v>
      </c>
      <c r="J501">
        <f t="shared" ref="J501:J574" si="31">E501*I501</f>
        <v>29.099999999999998</v>
      </c>
      <c r="L501" t="s">
        <v>502</v>
      </c>
      <c r="M501">
        <f>IF(I501="","",VLOOKUP(L501,'ARTICLES 10052022'!$A$1:$J$1031,10,FALSE))</f>
        <v>3.88</v>
      </c>
      <c r="N501">
        <f t="shared" si="30"/>
        <v>11.64</v>
      </c>
    </row>
    <row r="502" spans="1:14" outlineLevel="2">
      <c r="A502" t="s">
        <v>244</v>
      </c>
      <c r="B502" s="73" t="str">
        <f>VLOOKUP(A502,'ARTICLES 10052022'!$A$2:$D$1031,4,FALSE)</f>
        <v>AF</v>
      </c>
      <c r="C502" s="73" t="str">
        <f t="shared" si="28"/>
        <v/>
      </c>
      <c r="D502" t="s">
        <v>472</v>
      </c>
      <c r="E502">
        <v>3</v>
      </c>
      <c r="F502" t="s">
        <v>993</v>
      </c>
      <c r="G502">
        <v>4.87</v>
      </c>
      <c r="H502">
        <f t="shared" si="29"/>
        <v>14.61</v>
      </c>
      <c r="I502">
        <f>VLOOKUP(L502,'ARTICLES 10052022'!$A$1:$Q$1031,17,FALSE)</f>
        <v>1.41</v>
      </c>
      <c r="J502">
        <f t="shared" si="31"/>
        <v>4.2299999999999995</v>
      </c>
      <c r="L502" t="s">
        <v>472</v>
      </c>
      <c r="M502">
        <f>IF(I502="","",VLOOKUP(L502,'ARTICLES 10052022'!$A$1:$J$1031,10,FALSE))</f>
        <v>0.94</v>
      </c>
      <c r="N502">
        <f t="shared" si="30"/>
        <v>2.82</v>
      </c>
    </row>
    <row r="503" spans="1:14" outlineLevel="2">
      <c r="A503" t="s">
        <v>244</v>
      </c>
      <c r="B503" s="73" t="str">
        <f>VLOOKUP(A503,'ARTICLES 10052022'!$A$2:$D$1031,4,FALSE)</f>
        <v>AF</v>
      </c>
      <c r="C503" s="73" t="str">
        <f t="shared" si="28"/>
        <v/>
      </c>
      <c r="D503" t="s">
        <v>2410</v>
      </c>
      <c r="E503">
        <v>0.45</v>
      </c>
      <c r="F503" t="s">
        <v>2411</v>
      </c>
      <c r="G503">
        <v>75</v>
      </c>
      <c r="H503">
        <f t="shared" si="29"/>
        <v>33.75</v>
      </c>
      <c r="I503">
        <f>VLOOKUP(L503,'ARTICLES 10052022'!$A$1:$Q$1031,17,FALSE)</f>
        <v>75</v>
      </c>
      <c r="J503">
        <f t="shared" si="31"/>
        <v>33.75</v>
      </c>
      <c r="L503" t="s">
        <v>2410</v>
      </c>
      <c r="M503">
        <f>IF(I503="","",VLOOKUP(L503,'ARTICLES 10052022'!$A$1:$J$1031,10,FALSE))</f>
        <v>50</v>
      </c>
      <c r="N503">
        <f t="shared" si="30"/>
        <v>22.5</v>
      </c>
    </row>
    <row r="504" spans="1:14" outlineLevel="1">
      <c r="A504" s="73" t="s">
        <v>3046</v>
      </c>
      <c r="B504" s="73"/>
      <c r="C504" s="73" t="str">
        <f t="shared" si="28"/>
        <v>CHASSECLAP</v>
      </c>
      <c r="J504">
        <f>SUBTOTAL(9,J496:J503)</f>
        <v>999.42027500000006</v>
      </c>
      <c r="N504">
        <f>SUBTOTAL(9,N496:N503)</f>
        <v>552.17650000000003</v>
      </c>
    </row>
    <row r="505" spans="1:14" outlineLevel="2">
      <c r="A505" t="s">
        <v>2714</v>
      </c>
      <c r="B505" s="73" t="str">
        <f>VLOOKUP(A505,'ARTICLES 10052022'!$A$2:$D$1031,4,FALSE)</f>
        <v>AF</v>
      </c>
      <c r="C505" s="73" t="str">
        <f t="shared" si="28"/>
        <v/>
      </c>
      <c r="D505" t="s">
        <v>2410</v>
      </c>
      <c r="E505">
        <v>0.01</v>
      </c>
      <c r="F505" t="s">
        <v>2411</v>
      </c>
      <c r="G505">
        <v>75</v>
      </c>
      <c r="H505">
        <f t="shared" si="29"/>
        <v>0.75</v>
      </c>
      <c r="I505">
        <f>VLOOKUP(L505,'ARTICLES 10052022'!$A$1:$Q$1031,17,FALSE)</f>
        <v>75</v>
      </c>
      <c r="J505">
        <f t="shared" si="31"/>
        <v>0.75</v>
      </c>
      <c r="L505" t="s">
        <v>2410</v>
      </c>
      <c r="M505">
        <f>IF(I505="","",VLOOKUP(L505,'ARTICLES 10052022'!$A$1:$J$1031,10,FALSE))</f>
        <v>50</v>
      </c>
      <c r="N505">
        <f t="shared" si="30"/>
        <v>0.5</v>
      </c>
    </row>
    <row r="506" spans="1:14" outlineLevel="1">
      <c r="A506" s="73" t="s">
        <v>3047</v>
      </c>
      <c r="B506" s="73"/>
      <c r="C506" s="73" t="str">
        <f t="shared" si="28"/>
        <v>MPVC50L20</v>
      </c>
      <c r="J506">
        <f>SUBTOTAL(9,J505:J505)</f>
        <v>0.75</v>
      </c>
      <c r="N506">
        <f>SUBTOTAL(9,N505:N505)</f>
        <v>0.5</v>
      </c>
    </row>
    <row r="507" spans="1:14" outlineLevel="2">
      <c r="A507" t="s">
        <v>2716</v>
      </c>
      <c r="B507" s="73" t="str">
        <f>VLOOKUP(A507,'ARTICLES 10052022'!$A$2:$D$1031,4,FALSE)</f>
        <v>AF</v>
      </c>
      <c r="C507" s="73" t="str">
        <f t="shared" si="28"/>
        <v/>
      </c>
      <c r="D507" t="s">
        <v>2410</v>
      </c>
      <c r="E507">
        <v>0.01</v>
      </c>
      <c r="F507" t="s">
        <v>2411</v>
      </c>
      <c r="G507">
        <v>75</v>
      </c>
      <c r="H507">
        <f t="shared" si="29"/>
        <v>0.75</v>
      </c>
      <c r="I507">
        <f>VLOOKUP(L507,'ARTICLES 10052022'!$A$1:$Q$1031,17,FALSE)</f>
        <v>75</v>
      </c>
      <c r="J507">
        <f t="shared" si="31"/>
        <v>0.75</v>
      </c>
      <c r="L507" t="s">
        <v>2410</v>
      </c>
      <c r="M507">
        <f>IF(I507="","",VLOOKUP(L507,'ARTICLES 10052022'!$A$1:$J$1031,10,FALSE))</f>
        <v>50</v>
      </c>
      <c r="N507">
        <f t="shared" si="30"/>
        <v>0.5</v>
      </c>
    </row>
    <row r="508" spans="1:14" outlineLevel="1">
      <c r="A508" s="73" t="s">
        <v>3048</v>
      </c>
      <c r="B508" s="73"/>
      <c r="C508" s="73" t="str">
        <f t="shared" si="28"/>
        <v>MPVC50L16</v>
      </c>
      <c r="J508">
        <f>SUBTOTAL(9,J507:J507)</f>
        <v>0.75</v>
      </c>
      <c r="N508">
        <f>SUBTOTAL(9,N507:N507)</f>
        <v>0.5</v>
      </c>
    </row>
    <row r="509" spans="1:14" outlineLevel="2">
      <c r="A509" t="s">
        <v>2718</v>
      </c>
      <c r="B509" s="73" t="str">
        <f>VLOOKUP(A509,'ARTICLES 10052022'!$A$2:$D$1031,4,FALSE)</f>
        <v>AF</v>
      </c>
      <c r="C509" s="73" t="str">
        <f t="shared" si="28"/>
        <v/>
      </c>
      <c r="D509" t="s">
        <v>2410</v>
      </c>
      <c r="E509">
        <v>0.01</v>
      </c>
      <c r="F509" t="s">
        <v>2411</v>
      </c>
      <c r="G509">
        <v>75</v>
      </c>
      <c r="H509">
        <f t="shared" si="29"/>
        <v>0.75</v>
      </c>
      <c r="I509">
        <f>VLOOKUP(L509,'ARTICLES 10052022'!$A$1:$Q$1031,17,FALSE)</f>
        <v>75</v>
      </c>
      <c r="J509">
        <f t="shared" si="31"/>
        <v>0.75</v>
      </c>
      <c r="L509" t="s">
        <v>2410</v>
      </c>
      <c r="M509">
        <f>IF(I509="","",VLOOKUP(L509,'ARTICLES 10052022'!$A$1:$J$1031,10,FALSE))</f>
        <v>50</v>
      </c>
      <c r="N509">
        <f t="shared" si="30"/>
        <v>0.5</v>
      </c>
    </row>
    <row r="510" spans="1:14" outlineLevel="1">
      <c r="A510" s="73" t="s">
        <v>3049</v>
      </c>
      <c r="B510" s="73"/>
      <c r="C510" s="73" t="str">
        <f t="shared" si="28"/>
        <v>MPVC50L10</v>
      </c>
      <c r="J510">
        <f>SUBTOTAL(9,J509:J509)</f>
        <v>0.75</v>
      </c>
      <c r="N510">
        <f>SUBTOTAL(9,N509:N509)</f>
        <v>0.5</v>
      </c>
    </row>
    <row r="511" spans="1:14" outlineLevel="2">
      <c r="A511" t="s">
        <v>262</v>
      </c>
      <c r="B511" s="73" t="str">
        <f>VLOOKUP(A511,'ARTICLES 10052022'!$A$2:$D$1031,4,FALSE)</f>
        <v>AF</v>
      </c>
      <c r="C511" s="73" t="str">
        <f t="shared" si="28"/>
        <v/>
      </c>
      <c r="D511">
        <v>490743</v>
      </c>
      <c r="E511">
        <v>0.18</v>
      </c>
      <c r="F511" t="s">
        <v>1792</v>
      </c>
      <c r="G511">
        <v>2.89</v>
      </c>
      <c r="H511">
        <f t="shared" si="29"/>
        <v>0.5202</v>
      </c>
      <c r="I511">
        <f>VLOOKUP(L511,'ARTICLES 10052022'!$A$1:$Q$1031,17,FALSE)</f>
        <v>2.8919999999999999</v>
      </c>
      <c r="J511">
        <f t="shared" si="31"/>
        <v>0.52055999999999991</v>
      </c>
      <c r="L511">
        <v>490743</v>
      </c>
      <c r="M511">
        <f>IF(I511="","",VLOOKUP(L511,'ARTICLES 10052022'!$A$1:$J$1031,10,FALSE))</f>
        <v>1.9279999999999999</v>
      </c>
      <c r="N511">
        <f t="shared" si="30"/>
        <v>0.34703999999999996</v>
      </c>
    </row>
    <row r="512" spans="1:14" outlineLevel="2">
      <c r="A512" t="s">
        <v>262</v>
      </c>
      <c r="B512" s="73" t="str">
        <f>VLOOKUP(A512,'ARTICLES 10052022'!$A$2:$D$1031,4,FALSE)</f>
        <v>AF</v>
      </c>
      <c r="C512" s="73" t="str">
        <f t="shared" si="28"/>
        <v/>
      </c>
      <c r="D512">
        <v>490749</v>
      </c>
      <c r="E512">
        <v>0.43</v>
      </c>
      <c r="F512" t="s">
        <v>1790</v>
      </c>
      <c r="G512">
        <v>2.4500000000000002</v>
      </c>
      <c r="H512">
        <f t="shared" si="29"/>
        <v>1.0535000000000001</v>
      </c>
      <c r="I512">
        <f>VLOOKUP(L512,'ARTICLES 10052022'!$A$1:$Q$1031,17,FALSE)</f>
        <v>2.448</v>
      </c>
      <c r="J512">
        <f t="shared" si="31"/>
        <v>1.05264</v>
      </c>
      <c r="L512">
        <v>490749</v>
      </c>
      <c r="M512">
        <f>IF(I512="","",VLOOKUP(L512,'ARTICLES 10052022'!$A$1:$J$1031,10,FALSE))</f>
        <v>1.6319999999999999</v>
      </c>
      <c r="N512">
        <f t="shared" si="30"/>
        <v>0.70175999999999994</v>
      </c>
    </row>
    <row r="513" spans="1:14" outlineLevel="2">
      <c r="A513" t="s">
        <v>262</v>
      </c>
      <c r="B513" s="73" t="str">
        <f>VLOOKUP(A513,'ARTICLES 10052022'!$A$2:$D$1031,4,FALSE)</f>
        <v>AF</v>
      </c>
      <c r="C513" s="73" t="str">
        <f t="shared" si="28"/>
        <v/>
      </c>
      <c r="D513" t="s">
        <v>1350</v>
      </c>
      <c r="E513">
        <v>1</v>
      </c>
      <c r="F513" t="s">
        <v>1351</v>
      </c>
      <c r="G513">
        <v>105.96</v>
      </c>
      <c r="H513">
        <f t="shared" si="29"/>
        <v>105.96</v>
      </c>
      <c r="I513">
        <f>VLOOKUP(L513,'ARTICLES 10052022'!$A$1:$Q$1031,17,FALSE)</f>
        <v>125.28</v>
      </c>
      <c r="J513">
        <f t="shared" si="31"/>
        <v>125.28</v>
      </c>
      <c r="L513" t="s">
        <v>1350</v>
      </c>
      <c r="M513">
        <f>IF(I513="","",VLOOKUP(L513,'ARTICLES 10052022'!$A$1:$J$1031,10,FALSE))</f>
        <v>62.64</v>
      </c>
      <c r="N513">
        <f t="shared" si="30"/>
        <v>62.64</v>
      </c>
    </row>
    <row r="514" spans="1:14" outlineLevel="2">
      <c r="A514" t="s">
        <v>262</v>
      </c>
      <c r="B514" s="73" t="str">
        <f>VLOOKUP(A514,'ARTICLES 10052022'!$A$2:$D$1031,4,FALSE)</f>
        <v>AF</v>
      </c>
      <c r="C514" s="73" t="str">
        <f t="shared" ref="C514:C577" si="32">IF(G514="",MID(A514,7,100),"")</f>
        <v/>
      </c>
      <c r="D514" t="s">
        <v>502</v>
      </c>
      <c r="E514">
        <v>2</v>
      </c>
      <c r="F514" t="s">
        <v>503</v>
      </c>
      <c r="G514">
        <v>7</v>
      </c>
      <c r="H514">
        <f t="shared" si="29"/>
        <v>14</v>
      </c>
      <c r="I514">
        <f>VLOOKUP(L514,'ARTICLES 10052022'!$A$1:$Q$1031,17,FALSE)</f>
        <v>9.6999999999999993</v>
      </c>
      <c r="J514">
        <f t="shared" si="31"/>
        <v>19.399999999999999</v>
      </c>
      <c r="L514" t="s">
        <v>502</v>
      </c>
      <c r="M514">
        <f>IF(I514="","",VLOOKUP(L514,'ARTICLES 10052022'!$A$1:$J$1031,10,FALSE))</f>
        <v>3.88</v>
      </c>
      <c r="N514">
        <f t="shared" si="30"/>
        <v>7.76</v>
      </c>
    </row>
    <row r="515" spans="1:14" outlineLevel="2">
      <c r="A515" t="s">
        <v>262</v>
      </c>
      <c r="B515" s="73" t="str">
        <f>VLOOKUP(A515,'ARTICLES 10052022'!$A$2:$D$1031,4,FALSE)</f>
        <v>AF</v>
      </c>
      <c r="C515" s="73" t="str">
        <f t="shared" si="32"/>
        <v/>
      </c>
      <c r="D515" t="s">
        <v>472</v>
      </c>
      <c r="E515">
        <v>1</v>
      </c>
      <c r="F515" t="s">
        <v>993</v>
      </c>
      <c r="G515">
        <v>4.87</v>
      </c>
      <c r="H515">
        <f t="shared" si="29"/>
        <v>4.87</v>
      </c>
      <c r="I515">
        <f>VLOOKUP(L515,'ARTICLES 10052022'!$A$1:$Q$1031,17,FALSE)</f>
        <v>1.41</v>
      </c>
      <c r="J515">
        <f t="shared" si="31"/>
        <v>1.41</v>
      </c>
      <c r="L515" t="s">
        <v>472</v>
      </c>
      <c r="M515">
        <f>IF(I515="","",VLOOKUP(L515,'ARTICLES 10052022'!$A$1:$J$1031,10,FALSE))</f>
        <v>0.94</v>
      </c>
      <c r="N515">
        <f t="shared" si="30"/>
        <v>0.94</v>
      </c>
    </row>
    <row r="516" spans="1:14" outlineLevel="2">
      <c r="A516" t="s">
        <v>262</v>
      </c>
      <c r="B516" s="73" t="str">
        <f>VLOOKUP(A516,'ARTICLES 10052022'!$A$2:$D$1031,4,FALSE)</f>
        <v>AF</v>
      </c>
      <c r="C516" s="73" t="str">
        <f t="shared" si="32"/>
        <v/>
      </c>
      <c r="D516" t="s">
        <v>2410</v>
      </c>
      <c r="E516">
        <v>0.24</v>
      </c>
      <c r="F516" t="s">
        <v>2411</v>
      </c>
      <c r="G516">
        <v>75</v>
      </c>
      <c r="H516">
        <f t="shared" si="29"/>
        <v>18</v>
      </c>
      <c r="I516">
        <f>VLOOKUP(L516,'ARTICLES 10052022'!$A$1:$Q$1031,17,FALSE)</f>
        <v>75</v>
      </c>
      <c r="J516">
        <f t="shared" si="31"/>
        <v>18</v>
      </c>
      <c r="L516" t="s">
        <v>2410</v>
      </c>
      <c r="M516">
        <f>IF(I516="","",VLOOKUP(L516,'ARTICLES 10052022'!$A$1:$J$1031,10,FALSE))</f>
        <v>50</v>
      </c>
      <c r="N516">
        <f t="shared" si="30"/>
        <v>12</v>
      </c>
    </row>
    <row r="517" spans="1:14" outlineLevel="2">
      <c r="A517" t="s">
        <v>262</v>
      </c>
      <c r="B517" s="73" t="str">
        <f>VLOOKUP(A517,'ARTICLES 10052022'!$A$2:$D$1031,4,FALSE)</f>
        <v>AF</v>
      </c>
      <c r="C517" s="73" t="str">
        <f t="shared" si="32"/>
        <v/>
      </c>
      <c r="D517" t="s">
        <v>1356</v>
      </c>
      <c r="E517">
        <v>1</v>
      </c>
      <c r="F517" t="s">
        <v>1357</v>
      </c>
      <c r="G517">
        <v>38.549999999999997</v>
      </c>
      <c r="H517">
        <f t="shared" ref="H517:H580" si="33">IF(C517="",G517*E517,"")</f>
        <v>38.549999999999997</v>
      </c>
      <c r="I517">
        <f>VLOOKUP(L517,'ARTICLES 10052022'!$A$1:$Q$1031,17,FALSE)</f>
        <v>56.875</v>
      </c>
      <c r="J517">
        <f t="shared" si="31"/>
        <v>56.875</v>
      </c>
      <c r="L517" t="s">
        <v>1356</v>
      </c>
      <c r="M517">
        <f>IF(I517="","",VLOOKUP(L517,'ARTICLES 10052022'!$A$1:$J$1031,10,FALSE))</f>
        <v>45.5</v>
      </c>
      <c r="N517">
        <f t="shared" si="30"/>
        <v>45.5</v>
      </c>
    </row>
    <row r="518" spans="1:14" outlineLevel="1">
      <c r="A518" s="73" t="s">
        <v>3050</v>
      </c>
      <c r="B518" s="73"/>
      <c r="C518" s="73" t="str">
        <f t="shared" si="32"/>
        <v>KITDIG01</v>
      </c>
      <c r="J518">
        <f>SUBTOTAL(9,J511:J517)</f>
        <v>222.53819999999999</v>
      </c>
      <c r="N518">
        <f>SUBTOTAL(9,N511:N517)</f>
        <v>129.8888</v>
      </c>
    </row>
    <row r="519" spans="1:14" outlineLevel="2">
      <c r="A519" t="s">
        <v>394</v>
      </c>
      <c r="B519" s="73" t="str">
        <f>VLOOKUP(A519,'ARTICLES 10052022'!$A$2:$D$1031,4,FALSE)</f>
        <v>AF</v>
      </c>
      <c r="C519" s="73" t="str">
        <f t="shared" si="32"/>
        <v/>
      </c>
      <c r="D519" t="s">
        <v>1530</v>
      </c>
      <c r="E519">
        <v>1</v>
      </c>
      <c r="F519" t="s">
        <v>1531</v>
      </c>
      <c r="G519">
        <v>1.18</v>
      </c>
      <c r="H519">
        <f t="shared" si="33"/>
        <v>1.18</v>
      </c>
      <c r="I519">
        <f>VLOOKUP(L519,'ARTICLES 10052022'!$A$1:$Q$1031,17,FALSE)</f>
        <v>1.51088</v>
      </c>
      <c r="J519">
        <f t="shared" si="31"/>
        <v>1.51088</v>
      </c>
      <c r="L519" t="s">
        <v>1530</v>
      </c>
      <c r="M519">
        <f>IF(I519="","",VLOOKUP(L519,'ARTICLES 10052022'!$A$1:$J$1031,10,FALSE))</f>
        <v>1.1359999999999999</v>
      </c>
      <c r="N519">
        <f t="shared" si="30"/>
        <v>1.1359999999999999</v>
      </c>
    </row>
    <row r="520" spans="1:14" outlineLevel="2">
      <c r="A520" t="s">
        <v>394</v>
      </c>
      <c r="B520" s="73" t="str">
        <f>VLOOKUP(A520,'ARTICLES 10052022'!$A$2:$D$1031,4,FALSE)</f>
        <v>AF</v>
      </c>
      <c r="C520" s="73" t="str">
        <f t="shared" si="32"/>
        <v/>
      </c>
      <c r="D520" t="s">
        <v>2410</v>
      </c>
      <c r="E520">
        <v>0.06</v>
      </c>
      <c r="F520" t="s">
        <v>2411</v>
      </c>
      <c r="G520">
        <v>75</v>
      </c>
      <c r="H520">
        <f t="shared" si="33"/>
        <v>4.5</v>
      </c>
      <c r="I520">
        <f>VLOOKUP(L520,'ARTICLES 10052022'!$A$1:$Q$1031,17,FALSE)</f>
        <v>75</v>
      </c>
      <c r="J520">
        <f t="shared" si="31"/>
        <v>4.5</v>
      </c>
      <c r="L520" t="s">
        <v>2410</v>
      </c>
      <c r="M520">
        <f>IF(I520="","",VLOOKUP(L520,'ARTICLES 10052022'!$A$1:$J$1031,10,FALSE))</f>
        <v>50</v>
      </c>
      <c r="N520">
        <f t="shared" ref="N520:N583" si="34">IF(I520="","",E520*M520)</f>
        <v>3</v>
      </c>
    </row>
    <row r="521" spans="1:14" outlineLevel="2">
      <c r="A521" t="s">
        <v>394</v>
      </c>
      <c r="B521" s="73" t="str">
        <f>VLOOKUP(A521,'ARTICLES 10052022'!$A$2:$D$1031,4,FALSE)</f>
        <v>AF</v>
      </c>
      <c r="C521" s="73" t="str">
        <f t="shared" si="32"/>
        <v/>
      </c>
      <c r="D521" t="s">
        <v>1953</v>
      </c>
      <c r="E521">
        <v>1</v>
      </c>
      <c r="F521" t="s">
        <v>1954</v>
      </c>
      <c r="G521">
        <v>5.22</v>
      </c>
      <c r="H521">
        <f t="shared" si="33"/>
        <v>5.22</v>
      </c>
      <c r="I521">
        <f>VLOOKUP(L521,'ARTICLES 10052022'!$A$1:$Q$1031,17,FALSE)</f>
        <v>6.1319999999999997</v>
      </c>
      <c r="J521">
        <f t="shared" si="31"/>
        <v>6.1319999999999997</v>
      </c>
      <c r="L521" t="s">
        <v>1953</v>
      </c>
      <c r="M521">
        <f>IF(I521="","",VLOOKUP(L521,'ARTICLES 10052022'!$A$1:$J$1031,10,FALSE))</f>
        <v>4.0880000000000001</v>
      </c>
      <c r="N521">
        <f t="shared" si="34"/>
        <v>4.0880000000000001</v>
      </c>
    </row>
    <row r="522" spans="1:14" outlineLevel="1">
      <c r="A522" s="73" t="s">
        <v>3051</v>
      </c>
      <c r="B522" s="73"/>
      <c r="C522" s="73" t="str">
        <f t="shared" si="32"/>
        <v>MRAC63</v>
      </c>
      <c r="J522">
        <f>SUBTOTAL(9,J519:J521)</f>
        <v>12.14288</v>
      </c>
      <c r="N522">
        <f>SUBTOTAL(9,N519:N521)</f>
        <v>8.2240000000000002</v>
      </c>
    </row>
    <row r="523" spans="1:14" outlineLevel="2">
      <c r="A523" t="s">
        <v>392</v>
      </c>
      <c r="B523" s="73" t="str">
        <f>VLOOKUP(A523,'ARTICLES 10052022'!$A$2:$D$1031,4,FALSE)</f>
        <v>AF</v>
      </c>
      <c r="C523" s="73" t="str">
        <f t="shared" si="32"/>
        <v/>
      </c>
      <c r="D523" t="s">
        <v>1527</v>
      </c>
      <c r="E523">
        <v>1</v>
      </c>
      <c r="F523" t="s">
        <v>1528</v>
      </c>
      <c r="G523">
        <v>0.77</v>
      </c>
      <c r="H523">
        <f t="shared" si="33"/>
        <v>0.77</v>
      </c>
      <c r="I523">
        <f>VLOOKUP(L523,'ARTICLES 10052022'!$A$1:$Q$1031,17,FALSE)</f>
        <v>0.89642000000000011</v>
      </c>
      <c r="J523">
        <f t="shared" si="31"/>
        <v>0.89642000000000011</v>
      </c>
      <c r="L523" t="s">
        <v>1527</v>
      </c>
      <c r="M523">
        <f>IF(I523="","",VLOOKUP(L523,'ARTICLES 10052022'!$A$1:$J$1031,10,FALSE))</f>
        <v>0.67400000000000004</v>
      </c>
      <c r="N523">
        <f t="shared" si="34"/>
        <v>0.67400000000000004</v>
      </c>
    </row>
    <row r="524" spans="1:14" outlineLevel="2">
      <c r="A524" t="s">
        <v>392</v>
      </c>
      <c r="B524" s="73" t="str">
        <f>VLOOKUP(A524,'ARTICLES 10052022'!$A$2:$D$1031,4,FALSE)</f>
        <v>AF</v>
      </c>
      <c r="C524" s="73" t="str">
        <f t="shared" si="32"/>
        <v/>
      </c>
      <c r="D524" t="s">
        <v>2410</v>
      </c>
      <c r="E524">
        <v>0.06</v>
      </c>
      <c r="F524" t="s">
        <v>2411</v>
      </c>
      <c r="G524">
        <v>75</v>
      </c>
      <c r="H524">
        <f t="shared" si="33"/>
        <v>4.5</v>
      </c>
      <c r="I524">
        <f>VLOOKUP(L524,'ARTICLES 10052022'!$A$1:$Q$1031,17,FALSE)</f>
        <v>75</v>
      </c>
      <c r="J524">
        <f t="shared" si="31"/>
        <v>4.5</v>
      </c>
      <c r="L524" t="s">
        <v>2410</v>
      </c>
      <c r="M524">
        <f>IF(I524="","",VLOOKUP(L524,'ARTICLES 10052022'!$A$1:$J$1031,10,FALSE))</f>
        <v>50</v>
      </c>
      <c r="N524">
        <f t="shared" si="34"/>
        <v>3</v>
      </c>
    </row>
    <row r="525" spans="1:14" outlineLevel="2">
      <c r="A525" t="s">
        <v>392</v>
      </c>
      <c r="B525" s="73" t="str">
        <f>VLOOKUP(A525,'ARTICLES 10052022'!$A$2:$D$1031,4,FALSE)</f>
        <v>AF</v>
      </c>
      <c r="C525" s="73" t="str">
        <f t="shared" si="32"/>
        <v/>
      </c>
      <c r="D525" t="s">
        <v>1950</v>
      </c>
      <c r="E525">
        <v>1</v>
      </c>
      <c r="F525" t="s">
        <v>1951</v>
      </c>
      <c r="G525">
        <v>3.24</v>
      </c>
      <c r="H525">
        <f t="shared" si="33"/>
        <v>3.24</v>
      </c>
      <c r="I525">
        <f>VLOOKUP(L525,'ARTICLES 10052022'!$A$1:$Q$1031,17,FALSE)</f>
        <v>3.915</v>
      </c>
      <c r="J525">
        <f t="shared" si="31"/>
        <v>3.915</v>
      </c>
      <c r="L525" t="s">
        <v>1950</v>
      </c>
      <c r="M525">
        <f>IF(I525="","",VLOOKUP(L525,'ARTICLES 10052022'!$A$1:$J$1031,10,FALSE))</f>
        <v>2.61</v>
      </c>
      <c r="N525">
        <f t="shared" si="34"/>
        <v>2.61</v>
      </c>
    </row>
    <row r="526" spans="1:14" outlineLevel="1">
      <c r="A526" s="73" t="s">
        <v>3052</v>
      </c>
      <c r="B526" s="73"/>
      <c r="C526" s="73" t="str">
        <f t="shared" si="32"/>
        <v>MRAC50</v>
      </c>
      <c r="J526">
        <f>SUBTOTAL(9,J523:J525)</f>
        <v>9.31142</v>
      </c>
      <c r="N526">
        <f>SUBTOTAL(9,N523:N525)</f>
        <v>6.2839999999999998</v>
      </c>
    </row>
    <row r="527" spans="1:14" outlineLevel="2">
      <c r="A527" t="s">
        <v>398</v>
      </c>
      <c r="B527" s="73" t="str">
        <f>VLOOKUP(A527,'ARTICLES 10052022'!$A$2:$D$1031,4,FALSE)</f>
        <v>AF</v>
      </c>
      <c r="C527" s="73" t="str">
        <f t="shared" si="32"/>
        <v/>
      </c>
      <c r="D527" t="s">
        <v>634</v>
      </c>
      <c r="E527">
        <v>0.6</v>
      </c>
      <c r="F527" t="s">
        <v>1821</v>
      </c>
      <c r="G527">
        <v>94.25</v>
      </c>
      <c r="H527">
        <f t="shared" si="33"/>
        <v>56.55</v>
      </c>
      <c r="I527">
        <f>VLOOKUP(L527,'ARTICLES 10052022'!$A$1:$Q$1031,17,FALSE)</f>
        <v>7.142100000000001</v>
      </c>
      <c r="J527">
        <f t="shared" si="31"/>
        <v>4.2852600000000001</v>
      </c>
      <c r="L527" t="s">
        <v>634</v>
      </c>
      <c r="M527">
        <f>IF(I527="","",VLOOKUP(L527,'ARTICLES 10052022'!$A$1:$J$1031,10,FALSE))</f>
        <v>134.25</v>
      </c>
      <c r="N527">
        <f t="shared" si="34"/>
        <v>80.55</v>
      </c>
    </row>
    <row r="528" spans="1:14" outlineLevel="2">
      <c r="A528" t="s">
        <v>398</v>
      </c>
      <c r="B528" s="73" t="str">
        <f>VLOOKUP(A528,'ARTICLES 10052022'!$A$2:$D$1031,4,FALSE)</f>
        <v>AF</v>
      </c>
      <c r="C528" s="73" t="str">
        <f t="shared" si="32"/>
        <v/>
      </c>
      <c r="D528" t="s">
        <v>643</v>
      </c>
      <c r="E528">
        <v>1</v>
      </c>
      <c r="F528" t="s">
        <v>641</v>
      </c>
      <c r="G528">
        <v>12.04</v>
      </c>
      <c r="H528">
        <f t="shared" si="33"/>
        <v>12.04</v>
      </c>
      <c r="I528">
        <f>VLOOKUP(L528,'ARTICLES 10052022'!$A$1:$Q$1031,17,FALSE)</f>
        <v>11.22</v>
      </c>
      <c r="J528">
        <f t="shared" si="31"/>
        <v>11.22</v>
      </c>
      <c r="L528" t="s">
        <v>643</v>
      </c>
      <c r="M528">
        <f>IF(I528="","",VLOOKUP(L528,'ARTICLES 10052022'!$A$1:$J$1031,10,FALSE))</f>
        <v>5.61</v>
      </c>
      <c r="N528">
        <f t="shared" si="34"/>
        <v>5.61</v>
      </c>
    </row>
    <row r="529" spans="1:14" outlineLevel="2">
      <c r="A529" t="s">
        <v>398</v>
      </c>
      <c r="B529" s="73" t="str">
        <f>VLOOKUP(A529,'ARTICLES 10052022'!$A$2:$D$1031,4,FALSE)</f>
        <v>AF</v>
      </c>
      <c r="C529" s="73" t="str">
        <f t="shared" si="32"/>
        <v/>
      </c>
      <c r="D529" t="s">
        <v>2410</v>
      </c>
      <c r="E529">
        <v>0.1</v>
      </c>
      <c r="F529" t="s">
        <v>2411</v>
      </c>
      <c r="G529">
        <v>75</v>
      </c>
      <c r="H529">
        <f t="shared" si="33"/>
        <v>7.5</v>
      </c>
      <c r="I529">
        <f>VLOOKUP(L529,'ARTICLES 10052022'!$A$1:$Q$1031,17,FALSE)</f>
        <v>75</v>
      </c>
      <c r="J529">
        <f t="shared" si="31"/>
        <v>7.5</v>
      </c>
      <c r="L529" t="s">
        <v>2410</v>
      </c>
      <c r="M529">
        <f>IF(I529="","",VLOOKUP(L529,'ARTICLES 10052022'!$A$1:$J$1031,10,FALSE))</f>
        <v>50</v>
      </c>
      <c r="N529">
        <f t="shared" si="34"/>
        <v>5</v>
      </c>
    </row>
    <row r="530" spans="1:14" outlineLevel="2">
      <c r="A530" t="s">
        <v>398</v>
      </c>
      <c r="B530" s="73" t="str">
        <f>VLOOKUP(A530,'ARTICLES 10052022'!$A$2:$D$1031,4,FALSE)</f>
        <v>AF</v>
      </c>
      <c r="C530" s="73" t="str">
        <f t="shared" si="32"/>
        <v/>
      </c>
      <c r="D530" t="s">
        <v>1953</v>
      </c>
      <c r="E530">
        <v>1</v>
      </c>
      <c r="F530" t="s">
        <v>1954</v>
      </c>
      <c r="G530">
        <v>5.22</v>
      </c>
      <c r="H530">
        <f t="shared" si="33"/>
        <v>5.22</v>
      </c>
      <c r="I530">
        <f>VLOOKUP(L530,'ARTICLES 10052022'!$A$1:$Q$1031,17,FALSE)</f>
        <v>6.1319999999999997</v>
      </c>
      <c r="J530">
        <f t="shared" si="31"/>
        <v>6.1319999999999997</v>
      </c>
      <c r="L530" t="s">
        <v>1953</v>
      </c>
      <c r="M530">
        <f>IF(I530="","",VLOOKUP(L530,'ARTICLES 10052022'!$A$1:$J$1031,10,FALSE))</f>
        <v>4.0880000000000001</v>
      </c>
      <c r="N530">
        <f t="shared" si="34"/>
        <v>4.0880000000000001</v>
      </c>
    </row>
    <row r="531" spans="1:14" outlineLevel="1">
      <c r="A531" s="73" t="s">
        <v>3053</v>
      </c>
      <c r="B531" s="73"/>
      <c r="C531" s="73" t="str">
        <f t="shared" si="32"/>
        <v>MRACPEHD63</v>
      </c>
      <c r="J531">
        <f>SUBTOTAL(9,J527:J530)</f>
        <v>29.137259999999998</v>
      </c>
      <c r="N531">
        <f>SUBTOTAL(9,N527:N530)</f>
        <v>95.24799999999999</v>
      </c>
    </row>
    <row r="532" spans="1:14" outlineLevel="2">
      <c r="A532" t="s">
        <v>151</v>
      </c>
      <c r="B532" s="73" t="str">
        <f>VLOOKUP(A532,'ARTICLES 10052022'!$A$2:$D$1031,4,FALSE)</f>
        <v>AF</v>
      </c>
      <c r="C532" s="73" t="str">
        <f t="shared" si="32"/>
        <v/>
      </c>
      <c r="D532">
        <v>8412602518</v>
      </c>
      <c r="E532">
        <v>10</v>
      </c>
      <c r="F532" t="s">
        <v>2268</v>
      </c>
      <c r="G532">
        <v>0.05</v>
      </c>
      <c r="H532">
        <f t="shared" si="33"/>
        <v>0.5</v>
      </c>
      <c r="I532">
        <f>VLOOKUP(L532,'ARTICLES 10052022'!$A$1:$Q$1031,17,FALSE)</f>
        <v>5.2500000000000005E-2</v>
      </c>
      <c r="J532">
        <f t="shared" si="31"/>
        <v>0.52500000000000002</v>
      </c>
      <c r="L532">
        <v>8412602518</v>
      </c>
      <c r="M532">
        <f>IF(I532="","",VLOOKUP(L532,'ARTICLES 10052022'!$A$1:$J$1031,10,FALSE))</f>
        <v>3.5000000000000003E-2</v>
      </c>
      <c r="N532">
        <f t="shared" si="34"/>
        <v>0.35000000000000003</v>
      </c>
    </row>
    <row r="533" spans="1:14" outlineLevel="2">
      <c r="A533" t="s">
        <v>151</v>
      </c>
      <c r="B533" s="73" t="str">
        <f>VLOOKUP(A533,'ARTICLES 10052022'!$A$2:$D$1031,4,FALSE)</f>
        <v>AF</v>
      </c>
      <c r="C533" s="73" t="str">
        <f t="shared" si="32"/>
        <v/>
      </c>
      <c r="D533">
        <v>8434000618</v>
      </c>
      <c r="E533">
        <v>10</v>
      </c>
      <c r="F533" t="s">
        <v>2272</v>
      </c>
      <c r="G533">
        <v>0.02</v>
      </c>
      <c r="H533">
        <f t="shared" si="33"/>
        <v>0.2</v>
      </c>
      <c r="I533">
        <f>VLOOKUP(L533,'ARTICLES 10052022'!$A$1:$Q$1031,17,FALSE)</f>
        <v>2.375E-2</v>
      </c>
      <c r="J533">
        <f t="shared" si="31"/>
        <v>0.23749999999999999</v>
      </c>
      <c r="L533">
        <v>8434000618</v>
      </c>
      <c r="M533">
        <f>IF(I533="","",VLOOKUP(L533,'ARTICLES 10052022'!$A$1:$J$1031,10,FALSE))</f>
        <v>1.9E-2</v>
      </c>
      <c r="N533">
        <f t="shared" si="34"/>
        <v>0.19</v>
      </c>
    </row>
    <row r="534" spans="1:14" outlineLevel="2">
      <c r="A534" t="s">
        <v>151</v>
      </c>
      <c r="B534" s="73" t="str">
        <f>VLOOKUP(A534,'ARTICLES 10052022'!$A$2:$D$1031,4,FALSE)</f>
        <v>AF</v>
      </c>
      <c r="C534" s="73" t="str">
        <f t="shared" si="32"/>
        <v/>
      </c>
      <c r="D534">
        <v>8710605018</v>
      </c>
      <c r="E534">
        <v>10</v>
      </c>
      <c r="F534" t="s">
        <v>2707</v>
      </c>
      <c r="G534">
        <v>0.3</v>
      </c>
      <c r="H534">
        <f t="shared" si="33"/>
        <v>3</v>
      </c>
      <c r="I534">
        <f>VLOOKUP(L534,'ARTICLES 10052022'!$A$1:$Q$1031,17,FALSE)</f>
        <v>0.30149999999999999</v>
      </c>
      <c r="J534">
        <f t="shared" si="31"/>
        <v>3.0149999999999997</v>
      </c>
      <c r="L534">
        <v>8710605018</v>
      </c>
      <c r="M534">
        <f>IF(I534="","",VLOOKUP(L534,'ARTICLES 10052022'!$A$1:$J$1031,10,FALSE))</f>
        <v>0.20100000000000001</v>
      </c>
      <c r="N534">
        <f t="shared" si="34"/>
        <v>2.0100000000000002</v>
      </c>
    </row>
    <row r="535" spans="1:14" outlineLevel="2">
      <c r="A535" t="s">
        <v>151</v>
      </c>
      <c r="B535" s="73" t="str">
        <f>VLOOKUP(A535,'ARTICLES 10052022'!$A$2:$D$1031,4,FALSE)</f>
        <v>AF</v>
      </c>
      <c r="C535" s="73" t="str">
        <f t="shared" si="32"/>
        <v/>
      </c>
      <c r="D535" t="s">
        <v>2133</v>
      </c>
      <c r="E535">
        <v>36</v>
      </c>
      <c r="F535" t="s">
        <v>2134</v>
      </c>
      <c r="G535">
        <v>0.8</v>
      </c>
      <c r="H535">
        <f t="shared" si="33"/>
        <v>28.8</v>
      </c>
      <c r="I535">
        <f>VLOOKUP(L535,'ARTICLES 10052022'!$A$1:$Q$1031,17,FALSE)</f>
        <v>0.8145</v>
      </c>
      <c r="J535">
        <f t="shared" si="31"/>
        <v>29.321999999999999</v>
      </c>
      <c r="L535" t="s">
        <v>2133</v>
      </c>
      <c r="M535">
        <f>IF(I535="","",VLOOKUP(L535,'ARTICLES 10052022'!$A$1:$J$1031,10,FALSE))</f>
        <v>0.54300000000000004</v>
      </c>
      <c r="N535">
        <f t="shared" si="34"/>
        <v>19.548000000000002</v>
      </c>
    </row>
    <row r="536" spans="1:14" outlineLevel="2">
      <c r="A536" t="s">
        <v>151</v>
      </c>
      <c r="B536" s="73" t="str">
        <f>VLOOKUP(A536,'ARTICLES 10052022'!$A$2:$D$1031,4,FALSE)</f>
        <v>AF</v>
      </c>
      <c r="C536" s="73" t="str">
        <f t="shared" si="32"/>
        <v/>
      </c>
      <c r="D536">
        <v>8210707018</v>
      </c>
      <c r="E536">
        <v>47</v>
      </c>
      <c r="F536" t="s">
        <v>2090</v>
      </c>
      <c r="G536">
        <v>0.158</v>
      </c>
      <c r="H536">
        <f t="shared" si="33"/>
        <v>7.4260000000000002</v>
      </c>
      <c r="I536">
        <f>VLOOKUP(L536,'ARTICLES 10052022'!$A$1:$Q$1031,17,FALSE)</f>
        <v>0.35249999999999998</v>
      </c>
      <c r="J536">
        <f t="shared" si="31"/>
        <v>16.567499999999999</v>
      </c>
      <c r="L536">
        <v>8210707018</v>
      </c>
      <c r="M536">
        <f>IF(I536="","",VLOOKUP(L536,'ARTICLES 10052022'!$A$1:$J$1031,10,FALSE))</f>
        <v>0.23499999999999999</v>
      </c>
      <c r="N536">
        <f t="shared" si="34"/>
        <v>11.045</v>
      </c>
    </row>
    <row r="537" spans="1:14" outlineLevel="2">
      <c r="A537" t="s">
        <v>151</v>
      </c>
      <c r="B537" s="73" t="str">
        <f>VLOOKUP(A537,'ARTICLES 10052022'!$A$2:$D$1031,4,FALSE)</f>
        <v>AF</v>
      </c>
      <c r="C537" s="73" t="str">
        <f t="shared" si="32"/>
        <v/>
      </c>
      <c r="D537">
        <v>8110608018</v>
      </c>
      <c r="E537">
        <v>110</v>
      </c>
      <c r="F537" t="s">
        <v>2084</v>
      </c>
      <c r="G537">
        <v>0.28199999999999997</v>
      </c>
      <c r="H537">
        <f t="shared" si="33"/>
        <v>31.019999999999996</v>
      </c>
      <c r="I537">
        <f>VLOOKUP(L537,'ARTICLES 10052022'!$A$1:$Q$1031,17,FALSE)</f>
        <v>0.26474999999999999</v>
      </c>
      <c r="J537">
        <f t="shared" si="31"/>
        <v>29.122499999999999</v>
      </c>
      <c r="L537">
        <v>8110608018</v>
      </c>
      <c r="M537">
        <f>IF(I537="","",VLOOKUP(L537,'ARTICLES 10052022'!$A$1:$J$1031,10,FALSE))</f>
        <v>0.17649999999999999</v>
      </c>
      <c r="N537">
        <f t="shared" si="34"/>
        <v>19.414999999999999</v>
      </c>
    </row>
    <row r="538" spans="1:14" outlineLevel="2">
      <c r="A538" t="s">
        <v>151</v>
      </c>
      <c r="B538" s="73" t="str">
        <f>VLOOKUP(A538,'ARTICLES 10052022'!$A$2:$D$1031,4,FALSE)</f>
        <v>AF</v>
      </c>
      <c r="C538" s="73" t="str">
        <f t="shared" si="32"/>
        <v/>
      </c>
      <c r="D538" t="s">
        <v>2391</v>
      </c>
      <c r="E538">
        <v>4</v>
      </c>
      <c r="F538" t="s">
        <v>2392</v>
      </c>
      <c r="G538">
        <v>0.54900000000000004</v>
      </c>
      <c r="H538">
        <f t="shared" si="33"/>
        <v>2.1960000000000002</v>
      </c>
      <c r="I538">
        <f>VLOOKUP(L538,'ARTICLES 10052022'!$A$1:$Q$1031,17,FALSE)</f>
        <v>0.54899999999999993</v>
      </c>
      <c r="J538">
        <f t="shared" si="31"/>
        <v>2.1959999999999997</v>
      </c>
      <c r="L538" t="s">
        <v>2391</v>
      </c>
      <c r="M538">
        <f>IF(I538="","",VLOOKUP(L538,'ARTICLES 10052022'!$A$1:$J$1031,10,FALSE))</f>
        <v>0.36599999999999999</v>
      </c>
      <c r="N538">
        <f t="shared" si="34"/>
        <v>1.464</v>
      </c>
    </row>
    <row r="539" spans="1:14" outlineLevel="2">
      <c r="A539" t="s">
        <v>151</v>
      </c>
      <c r="B539" s="73" t="str">
        <f>VLOOKUP(A539,'ARTICLES 10052022'!$A$2:$D$1031,4,FALSE)</f>
        <v>AF</v>
      </c>
      <c r="C539" s="73" t="str">
        <f t="shared" si="32"/>
        <v/>
      </c>
      <c r="D539" t="s">
        <v>2394</v>
      </c>
      <c r="E539">
        <v>4</v>
      </c>
      <c r="F539" t="s">
        <v>2395</v>
      </c>
      <c r="G539">
        <v>0.78</v>
      </c>
      <c r="H539">
        <f t="shared" si="33"/>
        <v>3.12</v>
      </c>
      <c r="I539">
        <f>VLOOKUP(L539,'ARTICLES 10052022'!$A$1:$Q$1031,17,FALSE)</f>
        <v>1.5794999999999999</v>
      </c>
      <c r="J539">
        <f t="shared" si="31"/>
        <v>6.3179999999999996</v>
      </c>
      <c r="L539" t="s">
        <v>2394</v>
      </c>
      <c r="M539">
        <f>IF(I539="","",VLOOKUP(L539,'ARTICLES 10052022'!$A$1:$J$1031,10,FALSE))</f>
        <v>1.0529999999999999</v>
      </c>
      <c r="N539">
        <f t="shared" si="34"/>
        <v>4.2119999999999997</v>
      </c>
    </row>
    <row r="540" spans="1:14" outlineLevel="2">
      <c r="A540" t="s">
        <v>151</v>
      </c>
      <c r="B540" s="73" t="str">
        <f>VLOOKUP(A540,'ARTICLES 10052022'!$A$2:$D$1031,4,FALSE)</f>
        <v>AF</v>
      </c>
      <c r="C540" s="73" t="str">
        <f t="shared" si="32"/>
        <v/>
      </c>
      <c r="D540" t="s">
        <v>648</v>
      </c>
      <c r="E540">
        <v>4</v>
      </c>
      <c r="F540" t="s">
        <v>2053</v>
      </c>
      <c r="G540">
        <v>13.19</v>
      </c>
      <c r="H540">
        <f t="shared" si="33"/>
        <v>52.76</v>
      </c>
      <c r="I540">
        <f>VLOOKUP(L540,'ARTICLES 10052022'!$A$1:$Q$1031,17,FALSE)</f>
        <v>12.39</v>
      </c>
      <c r="J540">
        <f t="shared" si="31"/>
        <v>49.56</v>
      </c>
      <c r="L540" t="s">
        <v>648</v>
      </c>
      <c r="M540">
        <f>IF(I540="","",VLOOKUP(L540,'ARTICLES 10052022'!$A$1:$J$1031,10,FALSE))</f>
        <v>8.26</v>
      </c>
      <c r="N540">
        <f t="shared" si="34"/>
        <v>33.04</v>
      </c>
    </row>
    <row r="541" spans="1:14" outlineLevel="2">
      <c r="A541" t="s">
        <v>151</v>
      </c>
      <c r="B541" s="73" t="str">
        <f>VLOOKUP(A541,'ARTICLES 10052022'!$A$2:$D$1031,4,FALSE)</f>
        <v>AF</v>
      </c>
      <c r="C541" s="73" t="str">
        <f t="shared" si="32"/>
        <v/>
      </c>
      <c r="D541" t="s">
        <v>650</v>
      </c>
      <c r="E541">
        <v>14.44</v>
      </c>
      <c r="F541" t="s">
        <v>2047</v>
      </c>
      <c r="G541">
        <v>11.27</v>
      </c>
      <c r="H541">
        <f t="shared" si="33"/>
        <v>162.7388</v>
      </c>
      <c r="I541">
        <f>VLOOKUP(L541,'ARTICLES 10052022'!$A$1:$Q$1031,17,FALSE)</f>
        <v>11.100000000000001</v>
      </c>
      <c r="J541">
        <f t="shared" si="31"/>
        <v>160.28400000000002</v>
      </c>
      <c r="L541" t="s">
        <v>650</v>
      </c>
      <c r="M541">
        <f>IF(I541="","",VLOOKUP(L541,'ARTICLES 10052022'!$A$1:$J$1031,10,FALSE))</f>
        <v>7.4</v>
      </c>
      <c r="N541">
        <f t="shared" si="34"/>
        <v>106.85599999999999</v>
      </c>
    </row>
    <row r="542" spans="1:14" outlineLevel="2">
      <c r="A542" t="s">
        <v>151</v>
      </c>
      <c r="B542" s="73" t="str">
        <f>VLOOKUP(A542,'ARTICLES 10052022'!$A$2:$D$1031,4,FALSE)</f>
        <v>AF</v>
      </c>
      <c r="C542" s="73" t="str">
        <f t="shared" si="32"/>
        <v/>
      </c>
      <c r="D542" t="s">
        <v>574</v>
      </c>
      <c r="E542">
        <v>1</v>
      </c>
      <c r="F542" t="s">
        <v>575</v>
      </c>
      <c r="G542">
        <v>26.09</v>
      </c>
      <c r="H542">
        <f t="shared" si="33"/>
        <v>26.09</v>
      </c>
      <c r="I542">
        <f>VLOOKUP(L542,'ARTICLES 10052022'!$A$1:$Q$1031,17,FALSE)</f>
        <v>29.597999999999999</v>
      </c>
      <c r="J542">
        <f t="shared" si="31"/>
        <v>29.597999999999999</v>
      </c>
      <c r="L542" t="s">
        <v>574</v>
      </c>
      <c r="M542">
        <f>IF(I542="","",VLOOKUP(L542,'ARTICLES 10052022'!$A$1:$J$1031,10,FALSE))</f>
        <v>19.731999999999999</v>
      </c>
      <c r="N542">
        <f t="shared" si="34"/>
        <v>19.731999999999999</v>
      </c>
    </row>
    <row r="543" spans="1:14" outlineLevel="2">
      <c r="A543" t="s">
        <v>151</v>
      </c>
      <c r="B543" s="73" t="str">
        <f>VLOOKUP(A543,'ARTICLES 10052022'!$A$2:$D$1031,4,FALSE)</f>
        <v>AF</v>
      </c>
      <c r="C543" s="73" t="str">
        <f t="shared" si="32"/>
        <v/>
      </c>
      <c r="D543" t="s">
        <v>574</v>
      </c>
      <c r="E543">
        <v>1</v>
      </c>
      <c r="F543" t="s">
        <v>575</v>
      </c>
      <c r="G543">
        <v>26.09</v>
      </c>
      <c r="H543">
        <f t="shared" si="33"/>
        <v>26.09</v>
      </c>
      <c r="I543">
        <f>VLOOKUP(L543,'ARTICLES 10052022'!$A$1:$Q$1031,17,FALSE)</f>
        <v>29.597999999999999</v>
      </c>
      <c r="J543">
        <f t="shared" si="31"/>
        <v>29.597999999999999</v>
      </c>
      <c r="L543" t="s">
        <v>574</v>
      </c>
      <c r="M543">
        <f>IF(I543="","",VLOOKUP(L543,'ARTICLES 10052022'!$A$1:$J$1031,10,FALSE))</f>
        <v>19.731999999999999</v>
      </c>
      <c r="N543">
        <f t="shared" si="34"/>
        <v>19.731999999999999</v>
      </c>
    </row>
    <row r="544" spans="1:14" outlineLevel="2">
      <c r="A544" t="s">
        <v>151</v>
      </c>
      <c r="B544" s="73" t="str">
        <f>VLOOKUP(A544,'ARTICLES 10052022'!$A$2:$D$1031,4,FALSE)</f>
        <v>AF</v>
      </c>
      <c r="C544" s="73" t="str">
        <f t="shared" si="32"/>
        <v/>
      </c>
      <c r="D544" t="s">
        <v>2170</v>
      </c>
      <c r="E544">
        <v>4</v>
      </c>
      <c r="F544" t="s">
        <v>2171</v>
      </c>
      <c r="G544">
        <v>45.2</v>
      </c>
      <c r="H544">
        <f t="shared" si="33"/>
        <v>180.8</v>
      </c>
      <c r="I544">
        <f>VLOOKUP(L544,'ARTICLES 10052022'!$A$1:$Q$1031,17,FALSE)</f>
        <v>56.97</v>
      </c>
      <c r="J544">
        <f t="shared" si="31"/>
        <v>227.88</v>
      </c>
      <c r="L544" t="s">
        <v>2170</v>
      </c>
      <c r="M544">
        <f>IF(I544="","",VLOOKUP(L544,'ARTICLES 10052022'!$A$1:$J$1031,10,FALSE))</f>
        <v>37.979999999999997</v>
      </c>
      <c r="N544">
        <f t="shared" si="34"/>
        <v>151.91999999999999</v>
      </c>
    </row>
    <row r="545" spans="1:14" outlineLevel="2">
      <c r="A545" t="s">
        <v>151</v>
      </c>
      <c r="B545" s="73" t="str">
        <f>VLOOKUP(A545,'ARTICLES 10052022'!$A$2:$D$1031,4,FALSE)</f>
        <v>AF</v>
      </c>
      <c r="C545" s="73" t="str">
        <f t="shared" si="32"/>
        <v/>
      </c>
      <c r="D545" t="s">
        <v>2182</v>
      </c>
      <c r="E545">
        <v>4</v>
      </c>
      <c r="F545" t="s">
        <v>2183</v>
      </c>
      <c r="G545">
        <v>54.09</v>
      </c>
      <c r="H545">
        <f t="shared" si="33"/>
        <v>216.36</v>
      </c>
      <c r="I545">
        <f>VLOOKUP(L545,'ARTICLES 10052022'!$A$1:$Q$1031,17,FALSE)</f>
        <v>68.175000000000011</v>
      </c>
      <c r="J545">
        <f t="shared" si="31"/>
        <v>272.70000000000005</v>
      </c>
      <c r="L545" t="s">
        <v>2182</v>
      </c>
      <c r="M545">
        <f>IF(I545="","",VLOOKUP(L545,'ARTICLES 10052022'!$A$1:$J$1031,10,FALSE))</f>
        <v>45.45</v>
      </c>
      <c r="N545">
        <f t="shared" si="34"/>
        <v>181.8</v>
      </c>
    </row>
    <row r="546" spans="1:14" outlineLevel="2">
      <c r="A546" t="s">
        <v>151</v>
      </c>
      <c r="B546" s="73" t="str">
        <f>VLOOKUP(A546,'ARTICLES 10052022'!$A$2:$D$1031,4,FALSE)</f>
        <v>AF</v>
      </c>
      <c r="C546" s="73" t="str">
        <f t="shared" si="32"/>
        <v/>
      </c>
      <c r="D546" t="s">
        <v>2069</v>
      </c>
      <c r="E546">
        <v>8</v>
      </c>
      <c r="F546" t="s">
        <v>2070</v>
      </c>
      <c r="G546">
        <v>7.95</v>
      </c>
      <c r="H546">
        <f t="shared" si="33"/>
        <v>63.6</v>
      </c>
      <c r="I546">
        <f>VLOOKUP(L546,'ARTICLES 10052022'!$A$1:$Q$1031,17,FALSE)</f>
        <v>5.1790200000000004</v>
      </c>
      <c r="J546">
        <f t="shared" si="31"/>
        <v>41.432160000000003</v>
      </c>
      <c r="L546" t="s">
        <v>2069</v>
      </c>
      <c r="M546">
        <f>IF(I546="","",VLOOKUP(L546,'ARTICLES 10052022'!$A$1:$J$1031,10,FALSE))</f>
        <v>3.8940000000000001</v>
      </c>
      <c r="N546">
        <f t="shared" si="34"/>
        <v>31.152000000000001</v>
      </c>
    </row>
    <row r="547" spans="1:14" outlineLevel="2">
      <c r="A547" t="s">
        <v>151</v>
      </c>
      <c r="B547" s="73" t="str">
        <f>VLOOKUP(A547,'ARTICLES 10052022'!$A$2:$D$1031,4,FALSE)</f>
        <v>AF</v>
      </c>
      <c r="C547" s="73" t="str">
        <f t="shared" si="32"/>
        <v/>
      </c>
      <c r="D547" t="s">
        <v>2077</v>
      </c>
      <c r="E547">
        <v>10</v>
      </c>
      <c r="F547" t="s">
        <v>2078</v>
      </c>
      <c r="G547">
        <v>7.55</v>
      </c>
      <c r="H547">
        <f t="shared" si="33"/>
        <v>75.5</v>
      </c>
      <c r="I547">
        <f>VLOOKUP(L547,'ARTICLES 10052022'!$A$1:$Q$1031,17,FALSE)</f>
        <v>5.1790200000000004</v>
      </c>
      <c r="J547">
        <f t="shared" si="31"/>
        <v>51.790200000000006</v>
      </c>
      <c r="L547" t="s">
        <v>2077</v>
      </c>
      <c r="M547">
        <f>IF(I547="","",VLOOKUP(L547,'ARTICLES 10052022'!$A$1:$J$1031,10,FALSE))</f>
        <v>3.8940000000000001</v>
      </c>
      <c r="N547">
        <f t="shared" si="34"/>
        <v>38.94</v>
      </c>
    </row>
    <row r="548" spans="1:14" outlineLevel="2">
      <c r="A548" t="s">
        <v>151</v>
      </c>
      <c r="B548" s="73" t="str">
        <f>VLOOKUP(A548,'ARTICLES 10052022'!$A$2:$D$1031,4,FALSE)</f>
        <v>AF</v>
      </c>
      <c r="C548" s="73" t="str">
        <f t="shared" si="32"/>
        <v/>
      </c>
      <c r="D548" t="s">
        <v>2410</v>
      </c>
      <c r="E548">
        <v>5.6</v>
      </c>
      <c r="F548" t="s">
        <v>2411</v>
      </c>
      <c r="G548">
        <v>75</v>
      </c>
      <c r="H548">
        <f t="shared" si="33"/>
        <v>420</v>
      </c>
      <c r="I548">
        <f>VLOOKUP(L548,'ARTICLES 10052022'!$A$1:$Q$1031,17,FALSE)</f>
        <v>75</v>
      </c>
      <c r="J548">
        <f t="shared" si="31"/>
        <v>420</v>
      </c>
      <c r="L548" t="s">
        <v>2410</v>
      </c>
      <c r="M548">
        <f>IF(I548="","",VLOOKUP(L548,'ARTICLES 10052022'!$A$1:$J$1031,10,FALSE))</f>
        <v>50</v>
      </c>
      <c r="N548">
        <f t="shared" si="34"/>
        <v>280</v>
      </c>
    </row>
    <row r="549" spans="1:14" outlineLevel="1">
      <c r="A549" s="73" t="s">
        <v>3054</v>
      </c>
      <c r="B549" s="73"/>
      <c r="C549" s="73" t="str">
        <f t="shared" si="32"/>
        <v>PCR10EH</v>
      </c>
      <c r="J549">
        <f>SUBTOTAL(9,J532:J548)</f>
        <v>1370.1458600000001</v>
      </c>
      <c r="N549">
        <f>SUBTOTAL(9,N532:N548)</f>
        <v>921.40600000000018</v>
      </c>
    </row>
    <row r="550" spans="1:14" outlineLevel="2">
      <c r="A550" t="s">
        <v>119</v>
      </c>
      <c r="B550" s="73" t="str">
        <f>VLOOKUP(A550,'ARTICLES 10052022'!$A$2:$D$1031,4,FALSE)</f>
        <v>AF</v>
      </c>
      <c r="C550" s="73" t="str">
        <f t="shared" si="32"/>
        <v/>
      </c>
      <c r="D550">
        <v>8412602518</v>
      </c>
      <c r="E550">
        <v>10</v>
      </c>
      <c r="F550" t="s">
        <v>2268</v>
      </c>
      <c r="G550">
        <v>0.05</v>
      </c>
      <c r="H550">
        <f t="shared" si="33"/>
        <v>0.5</v>
      </c>
      <c r="I550">
        <f>VLOOKUP(L550,'ARTICLES 10052022'!$A$1:$Q$1031,17,FALSE)</f>
        <v>5.2500000000000005E-2</v>
      </c>
      <c r="J550">
        <f t="shared" si="31"/>
        <v>0.52500000000000002</v>
      </c>
      <c r="L550">
        <v>8412602518</v>
      </c>
      <c r="M550">
        <f>IF(I550="","",VLOOKUP(L550,'ARTICLES 10052022'!$A$1:$J$1031,10,FALSE))</f>
        <v>3.5000000000000003E-2</v>
      </c>
      <c r="N550">
        <f t="shared" si="34"/>
        <v>0.35000000000000003</v>
      </c>
    </row>
    <row r="551" spans="1:14" outlineLevel="2">
      <c r="A551" t="s">
        <v>119</v>
      </c>
      <c r="B551" s="73" t="str">
        <f>VLOOKUP(A551,'ARTICLES 10052022'!$A$2:$D$1031,4,FALSE)</f>
        <v>AF</v>
      </c>
      <c r="C551" s="73" t="str">
        <f t="shared" si="32"/>
        <v/>
      </c>
      <c r="D551">
        <v>8434000618</v>
      </c>
      <c r="E551">
        <v>10</v>
      </c>
      <c r="F551" t="s">
        <v>2272</v>
      </c>
      <c r="G551">
        <v>0.02</v>
      </c>
      <c r="H551">
        <f t="shared" si="33"/>
        <v>0.2</v>
      </c>
      <c r="I551">
        <f>VLOOKUP(L551,'ARTICLES 10052022'!$A$1:$Q$1031,17,FALSE)</f>
        <v>2.375E-2</v>
      </c>
      <c r="J551">
        <f t="shared" si="31"/>
        <v>0.23749999999999999</v>
      </c>
      <c r="L551">
        <v>8434000618</v>
      </c>
      <c r="M551">
        <f>IF(I551="","",VLOOKUP(L551,'ARTICLES 10052022'!$A$1:$J$1031,10,FALSE))</f>
        <v>1.9E-2</v>
      </c>
      <c r="N551">
        <f t="shared" si="34"/>
        <v>0.19</v>
      </c>
    </row>
    <row r="552" spans="1:14" outlineLevel="2">
      <c r="A552" t="s">
        <v>119</v>
      </c>
      <c r="B552" s="73" t="str">
        <f>VLOOKUP(A552,'ARTICLES 10052022'!$A$2:$D$1031,4,FALSE)</f>
        <v>AF</v>
      </c>
      <c r="C552" s="73" t="str">
        <f t="shared" si="32"/>
        <v/>
      </c>
      <c r="D552">
        <v>8710605018</v>
      </c>
      <c r="E552">
        <v>10</v>
      </c>
      <c r="F552" t="s">
        <v>2707</v>
      </c>
      <c r="G552">
        <v>0.3</v>
      </c>
      <c r="H552">
        <f t="shared" si="33"/>
        <v>3</v>
      </c>
      <c r="I552">
        <f>VLOOKUP(L552,'ARTICLES 10052022'!$A$1:$Q$1031,17,FALSE)</f>
        <v>0.30149999999999999</v>
      </c>
      <c r="J552">
        <f t="shared" si="31"/>
        <v>3.0149999999999997</v>
      </c>
      <c r="L552">
        <v>8710605018</v>
      </c>
      <c r="M552">
        <f>IF(I552="","",VLOOKUP(L552,'ARTICLES 10052022'!$A$1:$J$1031,10,FALSE))</f>
        <v>0.20100000000000001</v>
      </c>
      <c r="N552">
        <f t="shared" si="34"/>
        <v>2.0100000000000002</v>
      </c>
    </row>
    <row r="553" spans="1:14" outlineLevel="2">
      <c r="A553" t="s">
        <v>119</v>
      </c>
      <c r="B553" s="73" t="str">
        <f>VLOOKUP(A553,'ARTICLES 10052022'!$A$2:$D$1031,4,FALSE)</f>
        <v>AF</v>
      </c>
      <c r="C553" s="73" t="str">
        <f t="shared" si="32"/>
        <v/>
      </c>
      <c r="D553" t="s">
        <v>2133</v>
      </c>
      <c r="E553">
        <v>36</v>
      </c>
      <c r="F553" t="s">
        <v>2134</v>
      </c>
      <c r="G553">
        <v>0.8</v>
      </c>
      <c r="H553">
        <f t="shared" si="33"/>
        <v>28.8</v>
      </c>
      <c r="I553">
        <f>VLOOKUP(L553,'ARTICLES 10052022'!$A$1:$Q$1031,17,FALSE)</f>
        <v>0.8145</v>
      </c>
      <c r="J553">
        <f t="shared" si="31"/>
        <v>29.321999999999999</v>
      </c>
      <c r="L553" t="s">
        <v>2133</v>
      </c>
      <c r="M553">
        <f>IF(I553="","",VLOOKUP(L553,'ARTICLES 10052022'!$A$1:$J$1031,10,FALSE))</f>
        <v>0.54300000000000004</v>
      </c>
      <c r="N553">
        <f t="shared" si="34"/>
        <v>19.548000000000002</v>
      </c>
    </row>
    <row r="554" spans="1:14" outlineLevel="2">
      <c r="A554" t="s">
        <v>119</v>
      </c>
      <c r="B554" s="73" t="str">
        <f>VLOOKUP(A554,'ARTICLES 10052022'!$A$2:$D$1031,4,FALSE)</f>
        <v>AF</v>
      </c>
      <c r="C554" s="73" t="str">
        <f t="shared" si="32"/>
        <v/>
      </c>
      <c r="D554">
        <v>8210707018</v>
      </c>
      <c r="E554">
        <v>47</v>
      </c>
      <c r="F554" t="s">
        <v>2090</v>
      </c>
      <c r="G554">
        <v>0.158</v>
      </c>
      <c r="H554">
        <f t="shared" si="33"/>
        <v>7.4260000000000002</v>
      </c>
      <c r="I554">
        <f>VLOOKUP(L554,'ARTICLES 10052022'!$A$1:$Q$1031,17,FALSE)</f>
        <v>0.35249999999999998</v>
      </c>
      <c r="J554">
        <f t="shared" si="31"/>
        <v>16.567499999999999</v>
      </c>
      <c r="L554">
        <v>8210707018</v>
      </c>
      <c r="M554">
        <f>IF(I554="","",VLOOKUP(L554,'ARTICLES 10052022'!$A$1:$J$1031,10,FALSE))</f>
        <v>0.23499999999999999</v>
      </c>
      <c r="N554">
        <f t="shared" si="34"/>
        <v>11.045</v>
      </c>
    </row>
    <row r="555" spans="1:14" outlineLevel="2">
      <c r="A555" t="s">
        <v>119</v>
      </c>
      <c r="B555" s="73" t="str">
        <f>VLOOKUP(A555,'ARTICLES 10052022'!$A$2:$D$1031,4,FALSE)</f>
        <v>AF</v>
      </c>
      <c r="C555" s="73" t="str">
        <f t="shared" si="32"/>
        <v/>
      </c>
      <c r="D555">
        <v>8210603018</v>
      </c>
      <c r="E555">
        <v>16</v>
      </c>
      <c r="F555" t="s">
        <v>2088</v>
      </c>
      <c r="G555">
        <v>6.8000000000000005E-2</v>
      </c>
      <c r="H555">
        <f t="shared" si="33"/>
        <v>1.0880000000000001</v>
      </c>
      <c r="I555">
        <f>VLOOKUP(L555,'ARTICLES 10052022'!$A$1:$Q$1031,17,FALSE)</f>
        <v>0.13950000000000001</v>
      </c>
      <c r="J555">
        <f t="shared" si="31"/>
        <v>2.2320000000000002</v>
      </c>
      <c r="L555">
        <v>8210603018</v>
      </c>
      <c r="M555">
        <f>IF(I555="","",VLOOKUP(L555,'ARTICLES 10052022'!$A$1:$J$1031,10,FALSE))</f>
        <v>9.2999999999999999E-2</v>
      </c>
      <c r="N555">
        <f t="shared" si="34"/>
        <v>1.488</v>
      </c>
    </row>
    <row r="556" spans="1:14" outlineLevel="2">
      <c r="A556" t="s">
        <v>119</v>
      </c>
      <c r="B556" s="73" t="str">
        <f>VLOOKUP(A556,'ARTICLES 10052022'!$A$2:$D$1031,4,FALSE)</f>
        <v>AF</v>
      </c>
      <c r="C556" s="73" t="str">
        <f t="shared" si="32"/>
        <v/>
      </c>
      <c r="D556">
        <v>8110608018</v>
      </c>
      <c r="E556">
        <v>140</v>
      </c>
      <c r="F556" t="s">
        <v>2084</v>
      </c>
      <c r="G556">
        <v>0.28199999999999997</v>
      </c>
      <c r="H556">
        <f t="shared" si="33"/>
        <v>39.479999999999997</v>
      </c>
      <c r="I556">
        <f>VLOOKUP(L556,'ARTICLES 10052022'!$A$1:$Q$1031,17,FALSE)</f>
        <v>0.26474999999999999</v>
      </c>
      <c r="J556">
        <f t="shared" si="31"/>
        <v>37.064999999999998</v>
      </c>
      <c r="L556">
        <v>8110608018</v>
      </c>
      <c r="M556">
        <f>IF(I556="","",VLOOKUP(L556,'ARTICLES 10052022'!$A$1:$J$1031,10,FALSE))</f>
        <v>0.17649999999999999</v>
      </c>
      <c r="N556">
        <f t="shared" si="34"/>
        <v>24.709999999999997</v>
      </c>
    </row>
    <row r="557" spans="1:14" outlineLevel="2">
      <c r="A557" t="s">
        <v>119</v>
      </c>
      <c r="B557" s="73" t="str">
        <f>VLOOKUP(A557,'ARTICLES 10052022'!$A$2:$D$1031,4,FALSE)</f>
        <v>AF</v>
      </c>
      <c r="C557" s="73" t="str">
        <f t="shared" si="32"/>
        <v/>
      </c>
      <c r="D557" t="s">
        <v>2391</v>
      </c>
      <c r="E557">
        <v>4</v>
      </c>
      <c r="F557" t="s">
        <v>2392</v>
      </c>
      <c r="G557">
        <v>0.54900000000000004</v>
      </c>
      <c r="H557">
        <f t="shared" si="33"/>
        <v>2.1960000000000002</v>
      </c>
      <c r="I557">
        <f>VLOOKUP(L557,'ARTICLES 10052022'!$A$1:$Q$1031,17,FALSE)</f>
        <v>0.54899999999999993</v>
      </c>
      <c r="J557">
        <f t="shared" si="31"/>
        <v>2.1959999999999997</v>
      </c>
      <c r="L557" t="s">
        <v>2391</v>
      </c>
      <c r="M557">
        <f>IF(I557="","",VLOOKUP(L557,'ARTICLES 10052022'!$A$1:$J$1031,10,FALSE))</f>
        <v>0.36599999999999999</v>
      </c>
      <c r="N557">
        <f t="shared" si="34"/>
        <v>1.464</v>
      </c>
    </row>
    <row r="558" spans="1:14" outlineLevel="2">
      <c r="A558" t="s">
        <v>119</v>
      </c>
      <c r="B558" s="73" t="str">
        <f>VLOOKUP(A558,'ARTICLES 10052022'!$A$2:$D$1031,4,FALSE)</f>
        <v>AF</v>
      </c>
      <c r="C558" s="73" t="str">
        <f t="shared" si="32"/>
        <v/>
      </c>
      <c r="D558" t="s">
        <v>2394</v>
      </c>
      <c r="E558">
        <v>4</v>
      </c>
      <c r="F558" t="s">
        <v>2395</v>
      </c>
      <c r="G558">
        <v>0.78</v>
      </c>
      <c r="H558">
        <f t="shared" si="33"/>
        <v>3.12</v>
      </c>
      <c r="I558">
        <f>VLOOKUP(L558,'ARTICLES 10052022'!$A$1:$Q$1031,17,FALSE)</f>
        <v>1.5794999999999999</v>
      </c>
      <c r="J558">
        <f t="shared" si="31"/>
        <v>6.3179999999999996</v>
      </c>
      <c r="L558" t="s">
        <v>2394</v>
      </c>
      <c r="M558">
        <f>IF(I558="","",VLOOKUP(L558,'ARTICLES 10052022'!$A$1:$J$1031,10,FALSE))</f>
        <v>1.0529999999999999</v>
      </c>
      <c r="N558">
        <f t="shared" si="34"/>
        <v>4.2119999999999997</v>
      </c>
    </row>
    <row r="559" spans="1:14" outlineLevel="2">
      <c r="A559" t="s">
        <v>119</v>
      </c>
      <c r="B559" s="73" t="str">
        <f>VLOOKUP(A559,'ARTICLES 10052022'!$A$2:$D$1031,4,FALSE)</f>
        <v>AF</v>
      </c>
      <c r="C559" s="73" t="str">
        <f t="shared" si="32"/>
        <v/>
      </c>
      <c r="D559" t="s">
        <v>648</v>
      </c>
      <c r="E559">
        <v>5</v>
      </c>
      <c r="F559" t="s">
        <v>2053</v>
      </c>
      <c r="G559">
        <v>13.19</v>
      </c>
      <c r="H559">
        <f t="shared" si="33"/>
        <v>65.95</v>
      </c>
      <c r="I559">
        <f>VLOOKUP(L559,'ARTICLES 10052022'!$A$1:$Q$1031,17,FALSE)</f>
        <v>12.39</v>
      </c>
      <c r="J559">
        <f t="shared" si="31"/>
        <v>61.95</v>
      </c>
      <c r="L559" t="s">
        <v>648</v>
      </c>
      <c r="M559">
        <f>IF(I559="","",VLOOKUP(L559,'ARTICLES 10052022'!$A$1:$J$1031,10,FALSE))</f>
        <v>8.26</v>
      </c>
      <c r="N559">
        <f t="shared" si="34"/>
        <v>41.3</v>
      </c>
    </row>
    <row r="560" spans="1:14" outlineLevel="2">
      <c r="A560" t="s">
        <v>119</v>
      </c>
      <c r="B560" s="73" t="str">
        <f>VLOOKUP(A560,'ARTICLES 10052022'!$A$2:$D$1031,4,FALSE)</f>
        <v>AF</v>
      </c>
      <c r="C560" s="73" t="str">
        <f t="shared" si="32"/>
        <v/>
      </c>
      <c r="D560" t="s">
        <v>650</v>
      </c>
      <c r="E560">
        <v>16.11</v>
      </c>
      <c r="F560" t="s">
        <v>2047</v>
      </c>
      <c r="G560">
        <v>11.27</v>
      </c>
      <c r="H560">
        <f t="shared" si="33"/>
        <v>181.55969999999999</v>
      </c>
      <c r="I560">
        <f>VLOOKUP(L560,'ARTICLES 10052022'!$A$1:$Q$1031,17,FALSE)</f>
        <v>11.100000000000001</v>
      </c>
      <c r="J560">
        <f t="shared" si="31"/>
        <v>178.82100000000003</v>
      </c>
      <c r="L560" t="s">
        <v>650</v>
      </c>
      <c r="M560">
        <f>IF(I560="","",VLOOKUP(L560,'ARTICLES 10052022'!$A$1:$J$1031,10,FALSE))</f>
        <v>7.4</v>
      </c>
      <c r="N560">
        <f t="shared" si="34"/>
        <v>119.214</v>
      </c>
    </row>
    <row r="561" spans="1:14" outlineLevel="2">
      <c r="A561" t="s">
        <v>119</v>
      </c>
      <c r="B561" s="73" t="str">
        <f>VLOOKUP(A561,'ARTICLES 10052022'!$A$2:$D$1031,4,FALSE)</f>
        <v>AF</v>
      </c>
      <c r="C561" s="73" t="str">
        <f t="shared" si="32"/>
        <v/>
      </c>
      <c r="D561" t="s">
        <v>574</v>
      </c>
      <c r="E561">
        <v>1</v>
      </c>
      <c r="F561" t="s">
        <v>575</v>
      </c>
      <c r="G561">
        <v>26.09</v>
      </c>
      <c r="H561">
        <f t="shared" si="33"/>
        <v>26.09</v>
      </c>
      <c r="I561">
        <f>VLOOKUP(L561,'ARTICLES 10052022'!$A$1:$Q$1031,17,FALSE)</f>
        <v>29.597999999999999</v>
      </c>
      <c r="J561">
        <f t="shared" si="31"/>
        <v>29.597999999999999</v>
      </c>
      <c r="L561" t="s">
        <v>574</v>
      </c>
      <c r="M561">
        <f>IF(I561="","",VLOOKUP(L561,'ARTICLES 10052022'!$A$1:$J$1031,10,FALSE))</f>
        <v>19.731999999999999</v>
      </c>
      <c r="N561">
        <f t="shared" si="34"/>
        <v>19.731999999999999</v>
      </c>
    </row>
    <row r="562" spans="1:14" outlineLevel="2">
      <c r="A562" t="s">
        <v>119</v>
      </c>
      <c r="B562" s="73" t="str">
        <f>VLOOKUP(A562,'ARTICLES 10052022'!$A$2:$D$1031,4,FALSE)</f>
        <v>AF</v>
      </c>
      <c r="C562" s="73" t="str">
        <f t="shared" si="32"/>
        <v/>
      </c>
      <c r="D562" t="s">
        <v>574</v>
      </c>
      <c r="E562">
        <v>1</v>
      </c>
      <c r="F562" t="s">
        <v>575</v>
      </c>
      <c r="G562">
        <v>26.09</v>
      </c>
      <c r="H562">
        <f t="shared" si="33"/>
        <v>26.09</v>
      </c>
      <c r="I562">
        <f>VLOOKUP(L562,'ARTICLES 10052022'!$A$1:$Q$1031,17,FALSE)</f>
        <v>29.597999999999999</v>
      </c>
      <c r="J562">
        <f t="shared" si="31"/>
        <v>29.597999999999999</v>
      </c>
      <c r="L562" t="s">
        <v>574</v>
      </c>
      <c r="M562">
        <f>IF(I562="","",VLOOKUP(L562,'ARTICLES 10052022'!$A$1:$J$1031,10,FALSE))</f>
        <v>19.731999999999999</v>
      </c>
      <c r="N562">
        <f t="shared" si="34"/>
        <v>19.731999999999999</v>
      </c>
    </row>
    <row r="563" spans="1:14" outlineLevel="2">
      <c r="A563" t="s">
        <v>119</v>
      </c>
      <c r="B563" s="73" t="str">
        <f>VLOOKUP(A563,'ARTICLES 10052022'!$A$2:$D$1031,4,FALSE)</f>
        <v>AF</v>
      </c>
      <c r="C563" s="73" t="str">
        <f t="shared" si="32"/>
        <v/>
      </c>
      <c r="D563" t="s">
        <v>2170</v>
      </c>
      <c r="E563">
        <v>4</v>
      </c>
      <c r="F563" t="s">
        <v>2171</v>
      </c>
      <c r="G563">
        <v>45.2</v>
      </c>
      <c r="H563">
        <f t="shared" si="33"/>
        <v>180.8</v>
      </c>
      <c r="I563">
        <f>VLOOKUP(L563,'ARTICLES 10052022'!$A$1:$Q$1031,17,FALSE)</f>
        <v>56.97</v>
      </c>
      <c r="J563">
        <f t="shared" si="31"/>
        <v>227.88</v>
      </c>
      <c r="L563" t="s">
        <v>2170</v>
      </c>
      <c r="M563">
        <f>IF(I563="","",VLOOKUP(L563,'ARTICLES 10052022'!$A$1:$J$1031,10,FALSE))</f>
        <v>37.979999999999997</v>
      </c>
      <c r="N563">
        <f t="shared" si="34"/>
        <v>151.91999999999999</v>
      </c>
    </row>
    <row r="564" spans="1:14" outlineLevel="2">
      <c r="A564" t="s">
        <v>119</v>
      </c>
      <c r="B564" s="73" t="str">
        <f>VLOOKUP(A564,'ARTICLES 10052022'!$A$2:$D$1031,4,FALSE)</f>
        <v>AF</v>
      </c>
      <c r="C564" s="73" t="str">
        <f t="shared" si="32"/>
        <v/>
      </c>
      <c r="D564" t="s">
        <v>2202</v>
      </c>
      <c r="E564">
        <v>4</v>
      </c>
      <c r="F564" t="s">
        <v>2203</v>
      </c>
      <c r="G564">
        <v>10.32</v>
      </c>
      <c r="H564">
        <f t="shared" si="33"/>
        <v>41.28</v>
      </c>
      <c r="I564">
        <f>VLOOKUP(L564,'ARTICLES 10052022'!$A$1:$Q$1031,17,FALSE)</f>
        <v>12.725999999999999</v>
      </c>
      <c r="J564">
        <f t="shared" si="31"/>
        <v>50.903999999999996</v>
      </c>
      <c r="L564" t="s">
        <v>2202</v>
      </c>
      <c r="M564">
        <f>IF(I564="","",VLOOKUP(L564,'ARTICLES 10052022'!$A$1:$J$1031,10,FALSE))</f>
        <v>8.484</v>
      </c>
      <c r="N564">
        <f t="shared" si="34"/>
        <v>33.936</v>
      </c>
    </row>
    <row r="565" spans="1:14" outlineLevel="2">
      <c r="A565" t="s">
        <v>119</v>
      </c>
      <c r="B565" s="73" t="str">
        <f>VLOOKUP(A565,'ARTICLES 10052022'!$A$2:$D$1031,4,FALSE)</f>
        <v>AF</v>
      </c>
      <c r="C565" s="73" t="str">
        <f t="shared" si="32"/>
        <v/>
      </c>
      <c r="D565" t="s">
        <v>2230</v>
      </c>
      <c r="E565">
        <v>4</v>
      </c>
      <c r="F565" t="s">
        <v>2231</v>
      </c>
      <c r="G565">
        <v>6.62</v>
      </c>
      <c r="H565">
        <f t="shared" si="33"/>
        <v>26.48</v>
      </c>
      <c r="I565">
        <f>VLOOKUP(L565,'ARTICLES 10052022'!$A$1:$Q$1031,17,FALSE)</f>
        <v>7.8525000000000009</v>
      </c>
      <c r="J565">
        <f t="shared" si="31"/>
        <v>31.410000000000004</v>
      </c>
      <c r="L565" t="s">
        <v>2230</v>
      </c>
      <c r="M565">
        <f>IF(I565="","",VLOOKUP(L565,'ARTICLES 10052022'!$A$1:$J$1031,10,FALSE))</f>
        <v>5.2350000000000003</v>
      </c>
      <c r="N565">
        <f t="shared" si="34"/>
        <v>20.94</v>
      </c>
    </row>
    <row r="566" spans="1:14" outlineLevel="2">
      <c r="A566" t="s">
        <v>119</v>
      </c>
      <c r="B566" s="73" t="str">
        <f>VLOOKUP(A566,'ARTICLES 10052022'!$A$2:$D$1031,4,FALSE)</f>
        <v>AF</v>
      </c>
      <c r="C566" s="73" t="str">
        <f t="shared" si="32"/>
        <v/>
      </c>
      <c r="D566" t="s">
        <v>2182</v>
      </c>
      <c r="E566">
        <v>4</v>
      </c>
      <c r="F566" t="s">
        <v>2183</v>
      </c>
      <c r="G566">
        <v>54.09</v>
      </c>
      <c r="H566">
        <f t="shared" si="33"/>
        <v>216.36</v>
      </c>
      <c r="I566">
        <f>VLOOKUP(L566,'ARTICLES 10052022'!$A$1:$Q$1031,17,FALSE)</f>
        <v>68.175000000000011</v>
      </c>
      <c r="J566">
        <f t="shared" si="31"/>
        <v>272.70000000000005</v>
      </c>
      <c r="L566" t="s">
        <v>2182</v>
      </c>
      <c r="M566">
        <f>IF(I566="","",VLOOKUP(L566,'ARTICLES 10052022'!$A$1:$J$1031,10,FALSE))</f>
        <v>45.45</v>
      </c>
      <c r="N566">
        <f t="shared" si="34"/>
        <v>181.8</v>
      </c>
    </row>
    <row r="567" spans="1:14" outlineLevel="2">
      <c r="A567" t="s">
        <v>119</v>
      </c>
      <c r="B567" s="73" t="str">
        <f>VLOOKUP(A567,'ARTICLES 10052022'!$A$2:$D$1031,4,FALSE)</f>
        <v>AF</v>
      </c>
      <c r="C567" s="73" t="str">
        <f t="shared" si="32"/>
        <v/>
      </c>
      <c r="D567" t="s">
        <v>2214</v>
      </c>
      <c r="E567">
        <v>4</v>
      </c>
      <c r="F567" t="s">
        <v>2215</v>
      </c>
      <c r="G567">
        <v>12.35</v>
      </c>
      <c r="H567">
        <f t="shared" si="33"/>
        <v>49.4</v>
      </c>
      <c r="I567">
        <f>VLOOKUP(L567,'ARTICLES 10052022'!$A$1:$Q$1031,17,FALSE)</f>
        <v>15.231</v>
      </c>
      <c r="J567">
        <f t="shared" si="31"/>
        <v>60.923999999999999</v>
      </c>
      <c r="L567" t="s">
        <v>2214</v>
      </c>
      <c r="M567">
        <f>IF(I567="","",VLOOKUP(L567,'ARTICLES 10052022'!$A$1:$J$1031,10,FALSE))</f>
        <v>10.154</v>
      </c>
      <c r="N567">
        <f t="shared" si="34"/>
        <v>40.616</v>
      </c>
    </row>
    <row r="568" spans="1:14" outlineLevel="2">
      <c r="A568" t="s">
        <v>119</v>
      </c>
      <c r="B568" s="73" t="str">
        <f>VLOOKUP(A568,'ARTICLES 10052022'!$A$2:$D$1031,4,FALSE)</f>
        <v>AF</v>
      </c>
      <c r="C568" s="73" t="str">
        <f t="shared" si="32"/>
        <v/>
      </c>
      <c r="D568" t="s">
        <v>2239</v>
      </c>
      <c r="E568">
        <v>4</v>
      </c>
      <c r="F568" t="s">
        <v>2240</v>
      </c>
      <c r="G568">
        <v>7.92</v>
      </c>
      <c r="H568">
        <f t="shared" si="33"/>
        <v>31.68</v>
      </c>
      <c r="I568">
        <f>VLOOKUP(L568,'ARTICLES 10052022'!$A$1:$Q$1031,17,FALSE)</f>
        <v>9.3974999999999991</v>
      </c>
      <c r="J568">
        <f t="shared" si="31"/>
        <v>37.589999999999996</v>
      </c>
      <c r="L568" t="s">
        <v>2239</v>
      </c>
      <c r="M568">
        <f>IF(I568="","",VLOOKUP(L568,'ARTICLES 10052022'!$A$1:$J$1031,10,FALSE))</f>
        <v>6.2649999999999997</v>
      </c>
      <c r="N568">
        <f t="shared" si="34"/>
        <v>25.06</v>
      </c>
    </row>
    <row r="569" spans="1:14" outlineLevel="2">
      <c r="A569" t="s">
        <v>119</v>
      </c>
      <c r="B569" s="73" t="str">
        <f>VLOOKUP(A569,'ARTICLES 10052022'!$A$2:$D$1031,4,FALSE)</f>
        <v>AF</v>
      </c>
      <c r="C569" s="73" t="str">
        <f t="shared" si="32"/>
        <v/>
      </c>
      <c r="D569" t="s">
        <v>2069</v>
      </c>
      <c r="E569">
        <v>8</v>
      </c>
      <c r="F569" t="s">
        <v>2070</v>
      </c>
      <c r="G569">
        <v>7.95</v>
      </c>
      <c r="H569">
        <f t="shared" si="33"/>
        <v>63.6</v>
      </c>
      <c r="I569">
        <f>VLOOKUP(L569,'ARTICLES 10052022'!$A$1:$Q$1031,17,FALSE)</f>
        <v>5.1790200000000004</v>
      </c>
      <c r="J569">
        <f t="shared" si="31"/>
        <v>41.432160000000003</v>
      </c>
      <c r="L569" t="s">
        <v>2069</v>
      </c>
      <c r="M569">
        <f>IF(I569="","",VLOOKUP(L569,'ARTICLES 10052022'!$A$1:$J$1031,10,FALSE))</f>
        <v>3.8940000000000001</v>
      </c>
      <c r="N569">
        <f t="shared" si="34"/>
        <v>31.152000000000001</v>
      </c>
    </row>
    <row r="570" spans="1:14" outlineLevel="2">
      <c r="A570" t="s">
        <v>119</v>
      </c>
      <c r="B570" s="73" t="str">
        <f>VLOOKUP(A570,'ARTICLES 10052022'!$A$2:$D$1031,4,FALSE)</f>
        <v>AF</v>
      </c>
      <c r="C570" s="73" t="str">
        <f t="shared" si="32"/>
        <v/>
      </c>
      <c r="D570" t="s">
        <v>2077</v>
      </c>
      <c r="E570">
        <v>10</v>
      </c>
      <c r="F570" t="s">
        <v>2078</v>
      </c>
      <c r="G570">
        <v>7.55</v>
      </c>
      <c r="H570">
        <f t="shared" si="33"/>
        <v>75.5</v>
      </c>
      <c r="I570">
        <f>VLOOKUP(L570,'ARTICLES 10052022'!$A$1:$Q$1031,17,FALSE)</f>
        <v>5.1790200000000004</v>
      </c>
      <c r="J570">
        <f t="shared" si="31"/>
        <v>51.790200000000006</v>
      </c>
      <c r="L570" t="s">
        <v>2077</v>
      </c>
      <c r="M570">
        <f>IF(I570="","",VLOOKUP(L570,'ARTICLES 10052022'!$A$1:$J$1031,10,FALSE))</f>
        <v>3.8940000000000001</v>
      </c>
      <c r="N570">
        <f t="shared" si="34"/>
        <v>38.94</v>
      </c>
    </row>
    <row r="571" spans="1:14" outlineLevel="2">
      <c r="A571" t="s">
        <v>119</v>
      </c>
      <c r="B571" s="73" t="str">
        <f>VLOOKUP(A571,'ARTICLES 10052022'!$A$2:$D$1031,4,FALSE)</f>
        <v>AF</v>
      </c>
      <c r="C571" s="73" t="str">
        <f t="shared" si="32"/>
        <v/>
      </c>
      <c r="D571" t="s">
        <v>2410</v>
      </c>
      <c r="E571">
        <f>E548*1.25</f>
        <v>7</v>
      </c>
      <c r="F571" t="s">
        <v>2411</v>
      </c>
      <c r="G571">
        <v>75</v>
      </c>
      <c r="H571">
        <f t="shared" si="33"/>
        <v>525</v>
      </c>
      <c r="I571">
        <f>VLOOKUP(L571,'ARTICLES 10052022'!$A$1:$Q$1031,17,FALSE)</f>
        <v>75</v>
      </c>
      <c r="J571">
        <f t="shared" si="31"/>
        <v>525</v>
      </c>
      <c r="L571" t="s">
        <v>2410</v>
      </c>
      <c r="M571">
        <f>IF(I571="","",VLOOKUP(L571,'ARTICLES 10052022'!$A$1:$J$1031,10,FALSE))</f>
        <v>50</v>
      </c>
      <c r="N571">
        <f t="shared" si="34"/>
        <v>350</v>
      </c>
    </row>
    <row r="572" spans="1:14" outlineLevel="1">
      <c r="A572" s="73" t="s">
        <v>3055</v>
      </c>
      <c r="B572" s="73"/>
      <c r="C572" s="73" t="str">
        <f t="shared" si="32"/>
        <v>PCG10EH</v>
      </c>
      <c r="J572">
        <f>SUBTOTAL(9,J550:J571)</f>
        <v>1697.07536</v>
      </c>
      <c r="N572">
        <f>SUBTOTAL(9,N550:N571)</f>
        <v>1139.3589999999999</v>
      </c>
    </row>
    <row r="573" spans="1:14" outlineLevel="2">
      <c r="A573" t="s">
        <v>121</v>
      </c>
      <c r="B573" s="73" t="str">
        <f>VLOOKUP(A573,'ARTICLES 10052022'!$A$2:$D$1031,4,FALSE)</f>
        <v>AF</v>
      </c>
      <c r="C573" s="73" t="str">
        <f t="shared" si="32"/>
        <v/>
      </c>
      <c r="D573">
        <v>8412602518</v>
      </c>
      <c r="E573">
        <v>6</v>
      </c>
      <c r="F573" t="s">
        <v>2268</v>
      </c>
      <c r="G573">
        <v>0.05</v>
      </c>
      <c r="H573">
        <f t="shared" si="33"/>
        <v>0.30000000000000004</v>
      </c>
      <c r="I573">
        <f>VLOOKUP(L573,'ARTICLES 10052022'!$A$1:$Q$1031,17,FALSE)</f>
        <v>5.2500000000000005E-2</v>
      </c>
      <c r="J573">
        <f t="shared" si="31"/>
        <v>0.31500000000000006</v>
      </c>
      <c r="L573">
        <v>8412602518</v>
      </c>
      <c r="M573">
        <f>IF(I573="","",VLOOKUP(L573,'ARTICLES 10052022'!$A$1:$J$1031,10,FALSE))</f>
        <v>3.5000000000000003E-2</v>
      </c>
      <c r="N573">
        <f t="shared" si="34"/>
        <v>0.21000000000000002</v>
      </c>
    </row>
    <row r="574" spans="1:14" outlineLevel="2">
      <c r="A574" t="s">
        <v>121</v>
      </c>
      <c r="B574" s="73" t="str">
        <f>VLOOKUP(A574,'ARTICLES 10052022'!$A$2:$D$1031,4,FALSE)</f>
        <v>AF</v>
      </c>
      <c r="C574" s="73" t="str">
        <f t="shared" si="32"/>
        <v/>
      </c>
      <c r="D574">
        <v>8434000618</v>
      </c>
      <c r="E574">
        <v>6</v>
      </c>
      <c r="F574" t="s">
        <v>2272</v>
      </c>
      <c r="G574">
        <v>0.02</v>
      </c>
      <c r="H574">
        <f t="shared" si="33"/>
        <v>0.12</v>
      </c>
      <c r="I574">
        <f>VLOOKUP(L574,'ARTICLES 10052022'!$A$1:$Q$1031,17,FALSE)</f>
        <v>2.375E-2</v>
      </c>
      <c r="J574">
        <f t="shared" si="31"/>
        <v>0.14250000000000002</v>
      </c>
      <c r="L574">
        <v>8434000618</v>
      </c>
      <c r="M574">
        <f>IF(I574="","",VLOOKUP(L574,'ARTICLES 10052022'!$A$1:$J$1031,10,FALSE))</f>
        <v>1.9E-2</v>
      </c>
      <c r="N574">
        <f t="shared" si="34"/>
        <v>0.11399999999999999</v>
      </c>
    </row>
    <row r="575" spans="1:14" outlineLevel="2">
      <c r="A575" t="s">
        <v>121</v>
      </c>
      <c r="B575" s="73" t="str">
        <f>VLOOKUP(A575,'ARTICLES 10052022'!$A$2:$D$1031,4,FALSE)</f>
        <v>AF</v>
      </c>
      <c r="C575" s="73" t="str">
        <f t="shared" si="32"/>
        <v/>
      </c>
      <c r="D575" t="s">
        <v>2133</v>
      </c>
      <c r="E575">
        <v>40</v>
      </c>
      <c r="F575" t="s">
        <v>2134</v>
      </c>
      <c r="G575">
        <v>0.8</v>
      </c>
      <c r="H575">
        <f t="shared" si="33"/>
        <v>32</v>
      </c>
      <c r="I575">
        <f>VLOOKUP(L575,'ARTICLES 10052022'!$A$1:$Q$1031,17,FALSE)</f>
        <v>0.8145</v>
      </c>
      <c r="J575">
        <f t="shared" ref="J575:J640" si="35">E575*I575</f>
        <v>32.58</v>
      </c>
      <c r="L575" t="s">
        <v>2133</v>
      </c>
      <c r="M575">
        <f>IF(I575="","",VLOOKUP(L575,'ARTICLES 10052022'!$A$1:$J$1031,10,FALSE))</f>
        <v>0.54300000000000004</v>
      </c>
      <c r="N575">
        <f t="shared" si="34"/>
        <v>21.720000000000002</v>
      </c>
    </row>
    <row r="576" spans="1:14" outlineLevel="2">
      <c r="A576" t="s">
        <v>121</v>
      </c>
      <c r="B576" s="73" t="str">
        <f>VLOOKUP(A576,'ARTICLES 10052022'!$A$2:$D$1031,4,FALSE)</f>
        <v>AF</v>
      </c>
      <c r="C576" s="73" t="str">
        <f t="shared" si="32"/>
        <v/>
      </c>
      <c r="D576">
        <v>8710605018</v>
      </c>
      <c r="E576">
        <v>6</v>
      </c>
      <c r="F576" t="s">
        <v>2707</v>
      </c>
      <c r="G576">
        <v>0.3</v>
      </c>
      <c r="H576">
        <f t="shared" si="33"/>
        <v>1.7999999999999998</v>
      </c>
      <c r="I576">
        <f>VLOOKUP(L576,'ARTICLES 10052022'!$A$1:$Q$1031,17,FALSE)</f>
        <v>0.30149999999999999</v>
      </c>
      <c r="J576">
        <f t="shared" si="35"/>
        <v>1.8089999999999999</v>
      </c>
      <c r="L576">
        <v>8710605018</v>
      </c>
      <c r="M576">
        <f>IF(I576="","",VLOOKUP(L576,'ARTICLES 10052022'!$A$1:$J$1031,10,FALSE))</f>
        <v>0.20100000000000001</v>
      </c>
      <c r="N576">
        <f t="shared" si="34"/>
        <v>1.206</v>
      </c>
    </row>
    <row r="577" spans="1:14" outlineLevel="2">
      <c r="A577" t="s">
        <v>121</v>
      </c>
      <c r="B577" s="73" t="str">
        <f>VLOOKUP(A577,'ARTICLES 10052022'!$A$2:$D$1031,4,FALSE)</f>
        <v>AF</v>
      </c>
      <c r="C577" s="73" t="str">
        <f t="shared" si="32"/>
        <v/>
      </c>
      <c r="D577">
        <v>8110608018</v>
      </c>
      <c r="E577">
        <v>175</v>
      </c>
      <c r="F577" t="s">
        <v>2084</v>
      </c>
      <c r="G577">
        <v>0.28199999999999997</v>
      </c>
      <c r="H577">
        <f t="shared" si="33"/>
        <v>49.349999999999994</v>
      </c>
      <c r="I577">
        <f>VLOOKUP(L577,'ARTICLES 10052022'!$A$1:$Q$1031,17,FALSE)</f>
        <v>0.26474999999999999</v>
      </c>
      <c r="J577">
        <f t="shared" si="35"/>
        <v>46.331249999999997</v>
      </c>
      <c r="L577">
        <v>8110608018</v>
      </c>
      <c r="M577">
        <f>IF(I577="","",VLOOKUP(L577,'ARTICLES 10052022'!$A$1:$J$1031,10,FALSE))</f>
        <v>0.17649999999999999</v>
      </c>
      <c r="N577">
        <f t="shared" si="34"/>
        <v>30.887499999999999</v>
      </c>
    </row>
    <row r="578" spans="1:14" outlineLevel="2">
      <c r="A578" t="s">
        <v>121</v>
      </c>
      <c r="B578" s="73" t="str">
        <f>VLOOKUP(A578,'ARTICLES 10052022'!$A$2:$D$1031,4,FALSE)</f>
        <v>AF</v>
      </c>
      <c r="C578" s="73" t="str">
        <f t="shared" ref="C578:C641" si="36">IF(G578="",MID(A578,7,100),"")</f>
        <v/>
      </c>
      <c r="D578" t="s">
        <v>2391</v>
      </c>
      <c r="E578">
        <v>4</v>
      </c>
      <c r="F578" t="s">
        <v>2392</v>
      </c>
      <c r="G578">
        <v>0.54900000000000004</v>
      </c>
      <c r="H578">
        <f t="shared" si="33"/>
        <v>2.1960000000000002</v>
      </c>
      <c r="I578">
        <f>VLOOKUP(L578,'ARTICLES 10052022'!$A$1:$Q$1031,17,FALSE)</f>
        <v>0.54899999999999993</v>
      </c>
      <c r="J578">
        <f t="shared" si="35"/>
        <v>2.1959999999999997</v>
      </c>
      <c r="L578" t="s">
        <v>2391</v>
      </c>
      <c r="M578">
        <f>IF(I578="","",VLOOKUP(L578,'ARTICLES 10052022'!$A$1:$J$1031,10,FALSE))</f>
        <v>0.36599999999999999</v>
      </c>
      <c r="N578">
        <f t="shared" si="34"/>
        <v>1.464</v>
      </c>
    </row>
    <row r="579" spans="1:14" outlineLevel="2">
      <c r="A579" t="s">
        <v>121</v>
      </c>
      <c r="B579" s="73" t="str">
        <f>VLOOKUP(A579,'ARTICLES 10052022'!$A$2:$D$1031,4,FALSE)</f>
        <v>AF</v>
      </c>
      <c r="C579" s="73" t="str">
        <f t="shared" si="36"/>
        <v/>
      </c>
      <c r="D579" t="s">
        <v>2394</v>
      </c>
      <c r="E579">
        <v>4</v>
      </c>
      <c r="F579" t="s">
        <v>2395</v>
      </c>
      <c r="G579">
        <v>0.78</v>
      </c>
      <c r="H579">
        <f t="shared" si="33"/>
        <v>3.12</v>
      </c>
      <c r="I579">
        <f>VLOOKUP(L579,'ARTICLES 10052022'!$A$1:$Q$1031,17,FALSE)</f>
        <v>1.5794999999999999</v>
      </c>
      <c r="J579">
        <f t="shared" si="35"/>
        <v>6.3179999999999996</v>
      </c>
      <c r="L579" t="s">
        <v>2394</v>
      </c>
      <c r="M579">
        <f>IF(I579="","",VLOOKUP(L579,'ARTICLES 10052022'!$A$1:$J$1031,10,FALSE))</f>
        <v>1.0529999999999999</v>
      </c>
      <c r="N579">
        <f t="shared" si="34"/>
        <v>4.2119999999999997</v>
      </c>
    </row>
    <row r="580" spans="1:14" outlineLevel="2">
      <c r="A580" t="s">
        <v>121</v>
      </c>
      <c r="B580" s="73" t="str">
        <f>VLOOKUP(A580,'ARTICLES 10052022'!$A$2:$D$1031,4,FALSE)</f>
        <v>AF</v>
      </c>
      <c r="C580" s="73" t="str">
        <f t="shared" si="36"/>
        <v/>
      </c>
      <c r="D580">
        <v>8210603018</v>
      </c>
      <c r="E580">
        <v>32</v>
      </c>
      <c r="F580" t="s">
        <v>2088</v>
      </c>
      <c r="G580">
        <v>6.8000000000000005E-2</v>
      </c>
      <c r="H580">
        <f t="shared" si="33"/>
        <v>2.1760000000000002</v>
      </c>
      <c r="I580">
        <f>VLOOKUP(L580,'ARTICLES 10052022'!$A$1:$Q$1031,17,FALSE)</f>
        <v>0.13950000000000001</v>
      </c>
      <c r="J580">
        <f t="shared" si="35"/>
        <v>4.4640000000000004</v>
      </c>
      <c r="L580">
        <v>8210603018</v>
      </c>
      <c r="M580">
        <f>IF(I580="","",VLOOKUP(L580,'ARTICLES 10052022'!$A$1:$J$1031,10,FALSE))</f>
        <v>9.2999999999999999E-2</v>
      </c>
      <c r="N580">
        <f t="shared" si="34"/>
        <v>2.976</v>
      </c>
    </row>
    <row r="581" spans="1:14" outlineLevel="2">
      <c r="A581" t="s">
        <v>121</v>
      </c>
      <c r="B581" s="73" t="str">
        <f>VLOOKUP(A581,'ARTICLES 10052022'!$A$2:$D$1031,4,FALSE)</f>
        <v>AF</v>
      </c>
      <c r="C581" s="73" t="str">
        <f t="shared" si="36"/>
        <v/>
      </c>
      <c r="D581">
        <v>8210707018</v>
      </c>
      <c r="E581">
        <v>44</v>
      </c>
      <c r="F581" t="s">
        <v>2090</v>
      </c>
      <c r="G581">
        <v>0.158</v>
      </c>
      <c r="H581">
        <f t="shared" ref="H581:H644" si="37">IF(C581="",G581*E581,"")</f>
        <v>6.952</v>
      </c>
      <c r="I581">
        <f>VLOOKUP(L581,'ARTICLES 10052022'!$A$1:$Q$1031,17,FALSE)</f>
        <v>0.35249999999999998</v>
      </c>
      <c r="J581">
        <f t="shared" si="35"/>
        <v>15.51</v>
      </c>
      <c r="L581">
        <v>8210707018</v>
      </c>
      <c r="M581">
        <f>IF(I581="","",VLOOKUP(L581,'ARTICLES 10052022'!$A$1:$J$1031,10,FALSE))</f>
        <v>0.23499999999999999</v>
      </c>
      <c r="N581">
        <f t="shared" si="34"/>
        <v>10.34</v>
      </c>
    </row>
    <row r="582" spans="1:14" outlineLevel="2">
      <c r="A582" t="s">
        <v>121</v>
      </c>
      <c r="B582" s="73" t="str">
        <f>VLOOKUP(A582,'ARTICLES 10052022'!$A$2:$D$1031,4,FALSE)</f>
        <v>AF</v>
      </c>
      <c r="C582" s="73" t="str">
        <f t="shared" si="36"/>
        <v/>
      </c>
      <c r="D582" t="s">
        <v>648</v>
      </c>
      <c r="E582">
        <v>7.5</v>
      </c>
      <c r="F582" t="s">
        <v>2053</v>
      </c>
      <c r="G582">
        <v>13.19</v>
      </c>
      <c r="H582">
        <f t="shared" si="37"/>
        <v>98.924999999999997</v>
      </c>
      <c r="I582">
        <f>VLOOKUP(L582,'ARTICLES 10052022'!$A$1:$Q$1031,17,FALSE)</f>
        <v>12.39</v>
      </c>
      <c r="J582">
        <f t="shared" si="35"/>
        <v>92.925000000000011</v>
      </c>
      <c r="L582" t="s">
        <v>648</v>
      </c>
      <c r="M582">
        <f>IF(I582="","",VLOOKUP(L582,'ARTICLES 10052022'!$A$1:$J$1031,10,FALSE))</f>
        <v>8.26</v>
      </c>
      <c r="N582">
        <f t="shared" si="34"/>
        <v>61.949999999999996</v>
      </c>
    </row>
    <row r="583" spans="1:14" outlineLevel="2">
      <c r="A583" t="s">
        <v>121</v>
      </c>
      <c r="B583" s="73" t="str">
        <f>VLOOKUP(A583,'ARTICLES 10052022'!$A$2:$D$1031,4,FALSE)</f>
        <v>AF</v>
      </c>
      <c r="C583" s="73" t="str">
        <f t="shared" si="36"/>
        <v/>
      </c>
      <c r="D583" t="s">
        <v>650</v>
      </c>
      <c r="E583">
        <v>20</v>
      </c>
      <c r="F583" t="s">
        <v>2047</v>
      </c>
      <c r="G583">
        <v>11.27</v>
      </c>
      <c r="H583">
        <f t="shared" si="37"/>
        <v>225.39999999999998</v>
      </c>
      <c r="I583">
        <f>VLOOKUP(L583,'ARTICLES 10052022'!$A$1:$Q$1031,17,FALSE)</f>
        <v>11.100000000000001</v>
      </c>
      <c r="J583">
        <f t="shared" si="35"/>
        <v>222.00000000000003</v>
      </c>
      <c r="L583" t="s">
        <v>650</v>
      </c>
      <c r="M583">
        <f>IF(I583="","",VLOOKUP(L583,'ARTICLES 10052022'!$A$1:$J$1031,10,FALSE))</f>
        <v>7.4</v>
      </c>
      <c r="N583">
        <f t="shared" si="34"/>
        <v>148</v>
      </c>
    </row>
    <row r="584" spans="1:14" outlineLevel="2">
      <c r="A584" t="s">
        <v>121</v>
      </c>
      <c r="B584" s="73" t="str">
        <f>VLOOKUP(A584,'ARTICLES 10052022'!$A$2:$D$1031,4,FALSE)</f>
        <v>AF</v>
      </c>
      <c r="C584" s="73" t="str">
        <f t="shared" si="36"/>
        <v/>
      </c>
      <c r="D584" t="s">
        <v>2077</v>
      </c>
      <c r="E584">
        <v>4</v>
      </c>
      <c r="F584" t="s">
        <v>2078</v>
      </c>
      <c r="G584">
        <v>7.55</v>
      </c>
      <c r="H584">
        <f t="shared" si="37"/>
        <v>30.2</v>
      </c>
      <c r="I584">
        <f>VLOOKUP(L584,'ARTICLES 10052022'!$A$1:$Q$1031,17,FALSE)</f>
        <v>5.1790200000000004</v>
      </c>
      <c r="J584">
        <f t="shared" si="35"/>
        <v>20.716080000000002</v>
      </c>
      <c r="L584" t="s">
        <v>2077</v>
      </c>
      <c r="M584">
        <f>IF(I584="","",VLOOKUP(L584,'ARTICLES 10052022'!$A$1:$J$1031,10,FALSE))</f>
        <v>3.8940000000000001</v>
      </c>
      <c r="N584">
        <f t="shared" ref="N584:N647" si="38">IF(I584="","",E584*M584)</f>
        <v>15.576000000000001</v>
      </c>
    </row>
    <row r="585" spans="1:14" outlineLevel="2">
      <c r="A585" t="s">
        <v>121</v>
      </c>
      <c r="B585" s="73" t="str">
        <f>VLOOKUP(A585,'ARTICLES 10052022'!$A$2:$D$1031,4,FALSE)</f>
        <v>AF</v>
      </c>
      <c r="C585" s="73" t="str">
        <f t="shared" si="36"/>
        <v/>
      </c>
      <c r="D585" t="s">
        <v>572</v>
      </c>
      <c r="E585">
        <v>2</v>
      </c>
      <c r="F585" t="s">
        <v>573</v>
      </c>
      <c r="G585">
        <v>20.91</v>
      </c>
      <c r="H585">
        <f t="shared" si="37"/>
        <v>41.82</v>
      </c>
      <c r="I585">
        <f>VLOOKUP(L585,'ARTICLES 10052022'!$A$1:$Q$1031,17,FALSE)</f>
        <v>23.953999999999997</v>
      </c>
      <c r="J585">
        <f t="shared" si="35"/>
        <v>47.907999999999994</v>
      </c>
      <c r="L585" t="s">
        <v>572</v>
      </c>
      <c r="M585">
        <f>IF(I585="","",VLOOKUP(L585,'ARTICLES 10052022'!$A$1:$J$1031,10,FALSE))</f>
        <v>17.11</v>
      </c>
      <c r="N585">
        <f t="shared" si="38"/>
        <v>34.22</v>
      </c>
    </row>
    <row r="586" spans="1:14" outlineLevel="2">
      <c r="A586" t="s">
        <v>121</v>
      </c>
      <c r="B586" s="73" t="str">
        <f>VLOOKUP(A586,'ARTICLES 10052022'!$A$2:$D$1031,4,FALSE)</f>
        <v>AF</v>
      </c>
      <c r="C586" s="73" t="str">
        <f t="shared" si="36"/>
        <v/>
      </c>
      <c r="D586" t="s">
        <v>2194</v>
      </c>
      <c r="E586">
        <v>4</v>
      </c>
      <c r="F586" t="s">
        <v>2195</v>
      </c>
      <c r="G586">
        <v>9.81</v>
      </c>
      <c r="H586">
        <f t="shared" si="37"/>
        <v>39.24</v>
      </c>
      <c r="I586">
        <f>VLOOKUP(L586,'ARTICLES 10052022'!$A$1:$Q$1031,17,FALSE)</f>
        <v>12.093</v>
      </c>
      <c r="J586">
        <f t="shared" si="35"/>
        <v>48.372</v>
      </c>
      <c r="L586" t="s">
        <v>2194</v>
      </c>
      <c r="M586">
        <f>IF(I586="","",VLOOKUP(L586,'ARTICLES 10052022'!$A$1:$J$1031,10,FALSE))</f>
        <v>8.0619999999999994</v>
      </c>
      <c r="N586">
        <f t="shared" si="38"/>
        <v>32.247999999999998</v>
      </c>
    </row>
    <row r="587" spans="1:14" outlineLevel="2">
      <c r="A587" t="s">
        <v>121</v>
      </c>
      <c r="B587" s="73" t="str">
        <f>VLOOKUP(A587,'ARTICLES 10052022'!$A$2:$D$1031,4,FALSE)</f>
        <v>AF</v>
      </c>
      <c r="C587" s="73" t="str">
        <f t="shared" si="36"/>
        <v/>
      </c>
      <c r="D587" t="s">
        <v>2198</v>
      </c>
      <c r="E587">
        <v>2</v>
      </c>
      <c r="F587" t="s">
        <v>2199</v>
      </c>
      <c r="G587">
        <v>9.9</v>
      </c>
      <c r="H587">
        <f t="shared" si="37"/>
        <v>19.8</v>
      </c>
      <c r="I587">
        <f>VLOOKUP(L587,'ARTICLES 10052022'!$A$1:$Q$1031,17,FALSE)</f>
        <v>12.214500000000001</v>
      </c>
      <c r="J587">
        <f t="shared" si="35"/>
        <v>24.429000000000002</v>
      </c>
      <c r="L587" t="s">
        <v>2198</v>
      </c>
      <c r="M587">
        <f>IF(I587="","",VLOOKUP(L587,'ARTICLES 10052022'!$A$1:$J$1031,10,FALSE))</f>
        <v>8.1430000000000007</v>
      </c>
      <c r="N587">
        <f t="shared" si="38"/>
        <v>16.286000000000001</v>
      </c>
    </row>
    <row r="588" spans="1:14" outlineLevel="2">
      <c r="A588" t="s">
        <v>121</v>
      </c>
      <c r="B588" s="73" t="str">
        <f>VLOOKUP(A588,'ARTICLES 10052022'!$A$2:$D$1031,4,FALSE)</f>
        <v>AF</v>
      </c>
      <c r="C588" s="73" t="str">
        <f t="shared" si="36"/>
        <v/>
      </c>
      <c r="D588" t="s">
        <v>2202</v>
      </c>
      <c r="E588">
        <v>4</v>
      </c>
      <c r="F588" t="s">
        <v>2203</v>
      </c>
      <c r="G588">
        <v>10.32</v>
      </c>
      <c r="H588">
        <f t="shared" si="37"/>
        <v>41.28</v>
      </c>
      <c r="I588">
        <f>VLOOKUP(L588,'ARTICLES 10052022'!$A$1:$Q$1031,17,FALSE)</f>
        <v>12.725999999999999</v>
      </c>
      <c r="J588">
        <f t="shared" si="35"/>
        <v>50.903999999999996</v>
      </c>
      <c r="L588" t="s">
        <v>2202</v>
      </c>
      <c r="M588">
        <f>IF(I588="","",VLOOKUP(L588,'ARTICLES 10052022'!$A$1:$J$1031,10,FALSE))</f>
        <v>8.484</v>
      </c>
      <c r="N588">
        <f t="shared" si="38"/>
        <v>33.936</v>
      </c>
    </row>
    <row r="589" spans="1:14" outlineLevel="2">
      <c r="A589" t="s">
        <v>121</v>
      </c>
      <c r="B589" s="73" t="str">
        <f>VLOOKUP(A589,'ARTICLES 10052022'!$A$2:$D$1031,4,FALSE)</f>
        <v>AF</v>
      </c>
      <c r="C589" s="73" t="str">
        <f t="shared" si="36"/>
        <v/>
      </c>
      <c r="D589" t="s">
        <v>2410</v>
      </c>
      <c r="E589">
        <v>8.75</v>
      </c>
      <c r="F589" t="s">
        <v>2411</v>
      </c>
      <c r="G589">
        <v>75</v>
      </c>
      <c r="H589">
        <f t="shared" si="37"/>
        <v>656.25</v>
      </c>
      <c r="I589">
        <f>VLOOKUP(L589,'ARTICLES 10052022'!$A$1:$Q$1031,17,FALSE)</f>
        <v>75</v>
      </c>
      <c r="J589">
        <f t="shared" si="35"/>
        <v>656.25</v>
      </c>
      <c r="L589" t="s">
        <v>2410</v>
      </c>
      <c r="M589">
        <f>IF(I589="","",VLOOKUP(L589,'ARTICLES 10052022'!$A$1:$J$1031,10,FALSE))</f>
        <v>50</v>
      </c>
      <c r="N589">
        <f t="shared" si="38"/>
        <v>437.5</v>
      </c>
    </row>
    <row r="590" spans="1:14" outlineLevel="2">
      <c r="A590" t="s">
        <v>121</v>
      </c>
      <c r="B590" s="73" t="str">
        <f>VLOOKUP(A590,'ARTICLES 10052022'!$A$2:$D$1031,4,FALSE)</f>
        <v>AF</v>
      </c>
      <c r="C590" s="73" t="str">
        <f t="shared" si="36"/>
        <v/>
      </c>
      <c r="D590" t="s">
        <v>2162</v>
      </c>
      <c r="E590">
        <v>4</v>
      </c>
      <c r="F590" t="s">
        <v>2163</v>
      </c>
      <c r="G590">
        <v>42.95</v>
      </c>
      <c r="H590">
        <f t="shared" si="37"/>
        <v>171.8</v>
      </c>
      <c r="I590">
        <f>VLOOKUP(L590,'ARTICLES 10052022'!$A$1:$Q$1031,17,FALSE)</f>
        <v>54.135000000000005</v>
      </c>
      <c r="J590">
        <f t="shared" si="35"/>
        <v>216.54000000000002</v>
      </c>
      <c r="L590" t="s">
        <v>2162</v>
      </c>
      <c r="M590">
        <f>IF(I590="","",VLOOKUP(L590,'ARTICLES 10052022'!$A$1:$J$1031,10,FALSE))</f>
        <v>36.090000000000003</v>
      </c>
      <c r="N590">
        <f t="shared" si="38"/>
        <v>144.36000000000001</v>
      </c>
    </row>
    <row r="591" spans="1:14" outlineLevel="2">
      <c r="A591" t="s">
        <v>121</v>
      </c>
      <c r="B591" s="73" t="str">
        <f>VLOOKUP(A591,'ARTICLES 10052022'!$A$2:$D$1031,4,FALSE)</f>
        <v>AF</v>
      </c>
      <c r="C591" s="73" t="str">
        <f t="shared" si="36"/>
        <v/>
      </c>
      <c r="D591" t="s">
        <v>2166</v>
      </c>
      <c r="E591">
        <v>2</v>
      </c>
      <c r="F591" t="s">
        <v>2167</v>
      </c>
      <c r="G591">
        <v>43.38</v>
      </c>
      <c r="H591">
        <f t="shared" si="37"/>
        <v>86.76</v>
      </c>
      <c r="I591">
        <f>VLOOKUP(L591,'ARTICLES 10052022'!$A$1:$Q$1031,17,FALSE)</f>
        <v>54.675000000000004</v>
      </c>
      <c r="J591">
        <f t="shared" si="35"/>
        <v>109.35000000000001</v>
      </c>
      <c r="L591" t="s">
        <v>2166</v>
      </c>
      <c r="M591">
        <f>IF(I591="","",VLOOKUP(L591,'ARTICLES 10052022'!$A$1:$J$1031,10,FALSE))</f>
        <v>36.450000000000003</v>
      </c>
      <c r="N591">
        <f t="shared" si="38"/>
        <v>72.900000000000006</v>
      </c>
    </row>
    <row r="592" spans="1:14" outlineLevel="2">
      <c r="A592" t="s">
        <v>121</v>
      </c>
      <c r="B592" s="73" t="str">
        <f>VLOOKUP(A592,'ARTICLES 10052022'!$A$2:$D$1031,4,FALSE)</f>
        <v>AF</v>
      </c>
      <c r="C592" s="73" t="str">
        <f t="shared" si="36"/>
        <v/>
      </c>
      <c r="D592" t="s">
        <v>2170</v>
      </c>
      <c r="E592">
        <v>4</v>
      </c>
      <c r="F592" t="s">
        <v>2171</v>
      </c>
      <c r="G592">
        <v>45.2</v>
      </c>
      <c r="H592">
        <f t="shared" si="37"/>
        <v>180.8</v>
      </c>
      <c r="I592">
        <f>VLOOKUP(L592,'ARTICLES 10052022'!$A$1:$Q$1031,17,FALSE)</f>
        <v>56.97</v>
      </c>
      <c r="J592">
        <f t="shared" si="35"/>
        <v>227.88</v>
      </c>
      <c r="L592" t="s">
        <v>2170</v>
      </c>
      <c r="M592">
        <f>IF(I592="","",VLOOKUP(L592,'ARTICLES 10052022'!$A$1:$J$1031,10,FALSE))</f>
        <v>37.979999999999997</v>
      </c>
      <c r="N592">
        <f t="shared" si="38"/>
        <v>151.91999999999999</v>
      </c>
    </row>
    <row r="593" spans="1:14" outlineLevel="2">
      <c r="A593" t="s">
        <v>121</v>
      </c>
      <c r="B593" s="73" t="str">
        <f>VLOOKUP(A593,'ARTICLES 10052022'!$A$2:$D$1031,4,FALSE)</f>
        <v>AF</v>
      </c>
      <c r="C593" s="73" t="str">
        <f t="shared" si="36"/>
        <v/>
      </c>
      <c r="D593" t="s">
        <v>2224</v>
      </c>
      <c r="E593">
        <v>4</v>
      </c>
      <c r="F593" t="s">
        <v>2225</v>
      </c>
      <c r="G593">
        <v>6.29</v>
      </c>
      <c r="H593">
        <f t="shared" si="37"/>
        <v>25.16</v>
      </c>
      <c r="I593">
        <f>VLOOKUP(L593,'ARTICLES 10052022'!$A$1:$Q$1031,17,FALSE)</f>
        <v>7.4624999999999995</v>
      </c>
      <c r="J593">
        <f t="shared" si="35"/>
        <v>29.849999999999998</v>
      </c>
      <c r="L593" t="s">
        <v>2224</v>
      </c>
      <c r="M593">
        <f>IF(I593="","",VLOOKUP(L593,'ARTICLES 10052022'!$A$1:$J$1031,10,FALSE))</f>
        <v>4.9749999999999996</v>
      </c>
      <c r="N593">
        <f t="shared" si="38"/>
        <v>19.899999999999999</v>
      </c>
    </row>
    <row r="594" spans="1:14" outlineLevel="2">
      <c r="A594" t="s">
        <v>121</v>
      </c>
      <c r="B594" s="73" t="str">
        <f>VLOOKUP(A594,'ARTICLES 10052022'!$A$2:$D$1031,4,FALSE)</f>
        <v>AF</v>
      </c>
      <c r="C594" s="73" t="str">
        <f t="shared" si="36"/>
        <v/>
      </c>
      <c r="D594" t="s">
        <v>2227</v>
      </c>
      <c r="E594">
        <v>2</v>
      </c>
      <c r="F594" t="s">
        <v>2228</v>
      </c>
      <c r="G594">
        <v>6.35</v>
      </c>
      <c r="H594">
        <f t="shared" si="37"/>
        <v>12.7</v>
      </c>
      <c r="I594">
        <f>VLOOKUP(L594,'ARTICLES 10052022'!$A$1:$Q$1031,17,FALSE)</f>
        <v>7.5375000000000005</v>
      </c>
      <c r="J594">
        <f t="shared" si="35"/>
        <v>15.075000000000001</v>
      </c>
      <c r="L594" t="s">
        <v>2227</v>
      </c>
      <c r="M594">
        <f>IF(I594="","",VLOOKUP(L594,'ARTICLES 10052022'!$A$1:$J$1031,10,FALSE))</f>
        <v>5.0250000000000004</v>
      </c>
      <c r="N594">
        <f t="shared" si="38"/>
        <v>10.050000000000001</v>
      </c>
    </row>
    <row r="595" spans="1:14" outlineLevel="2">
      <c r="A595" t="s">
        <v>121</v>
      </c>
      <c r="B595" s="73" t="str">
        <f>VLOOKUP(A595,'ARTICLES 10052022'!$A$2:$D$1031,4,FALSE)</f>
        <v>AF</v>
      </c>
      <c r="C595" s="73" t="str">
        <f t="shared" si="36"/>
        <v/>
      </c>
      <c r="D595" t="s">
        <v>2230</v>
      </c>
      <c r="E595">
        <v>4</v>
      </c>
      <c r="F595" t="s">
        <v>2231</v>
      </c>
      <c r="G595">
        <v>6.62</v>
      </c>
      <c r="H595">
        <f t="shared" si="37"/>
        <v>26.48</v>
      </c>
      <c r="I595">
        <f>VLOOKUP(L595,'ARTICLES 10052022'!$A$1:$Q$1031,17,FALSE)</f>
        <v>7.8525000000000009</v>
      </c>
      <c r="J595">
        <f t="shared" si="35"/>
        <v>31.410000000000004</v>
      </c>
      <c r="L595" t="s">
        <v>2230</v>
      </c>
      <c r="M595">
        <f>IF(I595="","",VLOOKUP(L595,'ARTICLES 10052022'!$A$1:$J$1031,10,FALSE))</f>
        <v>5.2350000000000003</v>
      </c>
      <c r="N595">
        <f t="shared" si="38"/>
        <v>20.94</v>
      </c>
    </row>
    <row r="596" spans="1:14" outlineLevel="2">
      <c r="A596" t="s">
        <v>121</v>
      </c>
      <c r="B596" s="73" t="str">
        <f>VLOOKUP(A596,'ARTICLES 10052022'!$A$2:$D$1031,4,FALSE)</f>
        <v>AF</v>
      </c>
      <c r="C596" s="73" t="str">
        <f t="shared" si="36"/>
        <v/>
      </c>
      <c r="D596" t="s">
        <v>2069</v>
      </c>
      <c r="E596">
        <v>12</v>
      </c>
      <c r="F596" t="s">
        <v>2070</v>
      </c>
      <c r="G596">
        <v>7.95</v>
      </c>
      <c r="H596">
        <f t="shared" si="37"/>
        <v>95.4</v>
      </c>
      <c r="I596">
        <f>VLOOKUP(L596,'ARTICLES 10052022'!$A$1:$Q$1031,17,FALSE)</f>
        <v>5.1790200000000004</v>
      </c>
      <c r="J596">
        <f t="shared" si="35"/>
        <v>62.148240000000001</v>
      </c>
      <c r="L596" t="s">
        <v>2069</v>
      </c>
      <c r="M596">
        <f>IF(I596="","",VLOOKUP(L596,'ARTICLES 10052022'!$A$1:$J$1031,10,FALSE))</f>
        <v>3.8940000000000001</v>
      </c>
      <c r="N596">
        <f t="shared" si="38"/>
        <v>46.728000000000002</v>
      </c>
    </row>
    <row r="597" spans="1:14" outlineLevel="1">
      <c r="A597" s="73" t="s">
        <v>3056</v>
      </c>
      <c r="B597" s="73"/>
      <c r="C597" s="73" t="str">
        <f t="shared" si="36"/>
        <v>PCG12EHA</v>
      </c>
      <c r="J597">
        <f>SUBTOTAL(9,J573:J596)</f>
        <v>1965.4230699999998</v>
      </c>
      <c r="N597">
        <f>SUBTOTAL(9,N573:N596)</f>
        <v>1319.6435000000001</v>
      </c>
    </row>
    <row r="598" spans="1:14" outlineLevel="2">
      <c r="A598" t="s">
        <v>123</v>
      </c>
      <c r="B598" s="73" t="str">
        <f>VLOOKUP(A598,'ARTICLES 10052022'!$A$2:$D$1031,4,FALSE)</f>
        <v>AF</v>
      </c>
      <c r="C598" s="73" t="str">
        <f t="shared" si="36"/>
        <v/>
      </c>
      <c r="D598">
        <v>8412602518</v>
      </c>
      <c r="E598">
        <v>4</v>
      </c>
      <c r="F598" t="s">
        <v>2268</v>
      </c>
      <c r="G598">
        <v>0.05</v>
      </c>
      <c r="H598">
        <f t="shared" si="37"/>
        <v>0.2</v>
      </c>
      <c r="I598">
        <f>VLOOKUP(L598,'ARTICLES 10052022'!$A$1:$Q$1031,17,FALSE)</f>
        <v>5.2500000000000005E-2</v>
      </c>
      <c r="J598">
        <f t="shared" si="35"/>
        <v>0.21000000000000002</v>
      </c>
      <c r="L598">
        <v>8412602518</v>
      </c>
      <c r="M598">
        <f>IF(I598="","",VLOOKUP(L598,'ARTICLES 10052022'!$A$1:$J$1031,10,FALSE))</f>
        <v>3.5000000000000003E-2</v>
      </c>
      <c r="N598">
        <f t="shared" si="38"/>
        <v>0.14000000000000001</v>
      </c>
    </row>
    <row r="599" spans="1:14" outlineLevel="2">
      <c r="A599" t="s">
        <v>123</v>
      </c>
      <c r="B599" s="73" t="str">
        <f>VLOOKUP(A599,'ARTICLES 10052022'!$A$2:$D$1031,4,FALSE)</f>
        <v>AF</v>
      </c>
      <c r="C599" s="73" t="str">
        <f t="shared" si="36"/>
        <v/>
      </c>
      <c r="D599">
        <v>8434000618</v>
      </c>
      <c r="E599">
        <v>4</v>
      </c>
      <c r="F599" t="s">
        <v>2272</v>
      </c>
      <c r="G599">
        <v>0.02</v>
      </c>
      <c r="H599">
        <f t="shared" si="37"/>
        <v>0.08</v>
      </c>
      <c r="I599">
        <f>VLOOKUP(L599,'ARTICLES 10052022'!$A$1:$Q$1031,17,FALSE)</f>
        <v>2.375E-2</v>
      </c>
      <c r="J599">
        <f t="shared" si="35"/>
        <v>9.5000000000000001E-2</v>
      </c>
      <c r="L599">
        <v>8434000618</v>
      </c>
      <c r="M599">
        <f>IF(I599="","",VLOOKUP(L599,'ARTICLES 10052022'!$A$1:$J$1031,10,FALSE))</f>
        <v>1.9E-2</v>
      </c>
      <c r="N599">
        <f t="shared" si="38"/>
        <v>7.5999999999999998E-2</v>
      </c>
    </row>
    <row r="600" spans="1:14" outlineLevel="2">
      <c r="A600" t="s">
        <v>123</v>
      </c>
      <c r="B600" s="73" t="str">
        <f>VLOOKUP(A600,'ARTICLES 10052022'!$A$2:$D$1031,4,FALSE)</f>
        <v>AF</v>
      </c>
      <c r="C600" s="73" t="str">
        <f t="shared" si="36"/>
        <v/>
      </c>
      <c r="D600" t="s">
        <v>2133</v>
      </c>
      <c r="E600">
        <v>44</v>
      </c>
      <c r="F600" t="s">
        <v>2134</v>
      </c>
      <c r="G600">
        <v>0.8</v>
      </c>
      <c r="H600">
        <f t="shared" si="37"/>
        <v>35.200000000000003</v>
      </c>
      <c r="I600">
        <f>VLOOKUP(L600,'ARTICLES 10052022'!$A$1:$Q$1031,17,FALSE)</f>
        <v>0.8145</v>
      </c>
      <c r="J600">
        <f t="shared" si="35"/>
        <v>35.838000000000001</v>
      </c>
      <c r="L600" t="s">
        <v>2133</v>
      </c>
      <c r="M600">
        <f>IF(I600="","",VLOOKUP(L600,'ARTICLES 10052022'!$A$1:$J$1031,10,FALSE))</f>
        <v>0.54300000000000004</v>
      </c>
      <c r="N600">
        <f t="shared" si="38"/>
        <v>23.892000000000003</v>
      </c>
    </row>
    <row r="601" spans="1:14" outlineLevel="2">
      <c r="A601" t="s">
        <v>123</v>
      </c>
      <c r="B601" s="73" t="str">
        <f>VLOOKUP(A601,'ARTICLES 10052022'!$A$2:$D$1031,4,FALSE)</f>
        <v>AF</v>
      </c>
      <c r="C601" s="73" t="str">
        <f t="shared" si="36"/>
        <v/>
      </c>
      <c r="D601">
        <v>8710605018</v>
      </c>
      <c r="E601">
        <v>4</v>
      </c>
      <c r="F601" t="s">
        <v>2707</v>
      </c>
      <c r="G601">
        <v>0.3</v>
      </c>
      <c r="H601">
        <f t="shared" si="37"/>
        <v>1.2</v>
      </c>
      <c r="I601">
        <f>VLOOKUP(L601,'ARTICLES 10052022'!$A$1:$Q$1031,17,FALSE)</f>
        <v>0.30149999999999999</v>
      </c>
      <c r="J601">
        <f t="shared" si="35"/>
        <v>1.206</v>
      </c>
      <c r="L601">
        <v>8710605018</v>
      </c>
      <c r="M601">
        <f>IF(I601="","",VLOOKUP(L601,'ARTICLES 10052022'!$A$1:$J$1031,10,FALSE))</f>
        <v>0.20100000000000001</v>
      </c>
      <c r="N601">
        <f t="shared" si="38"/>
        <v>0.80400000000000005</v>
      </c>
    </row>
    <row r="602" spans="1:14" outlineLevel="2">
      <c r="A602" t="s">
        <v>123</v>
      </c>
      <c r="B602" s="73" t="str">
        <f>VLOOKUP(A602,'ARTICLES 10052022'!$A$2:$D$1031,4,FALSE)</f>
        <v>AF</v>
      </c>
      <c r="C602" s="73" t="str">
        <f t="shared" si="36"/>
        <v/>
      </c>
      <c r="D602">
        <v>8110608018</v>
      </c>
      <c r="E602">
        <v>200</v>
      </c>
      <c r="F602" t="s">
        <v>2084</v>
      </c>
      <c r="G602">
        <v>0.28199999999999997</v>
      </c>
      <c r="H602">
        <f t="shared" si="37"/>
        <v>56.399999999999991</v>
      </c>
      <c r="I602">
        <f>VLOOKUP(L602,'ARTICLES 10052022'!$A$1:$Q$1031,17,FALSE)</f>
        <v>0.26474999999999999</v>
      </c>
      <c r="J602">
        <f t="shared" si="35"/>
        <v>52.949999999999996</v>
      </c>
      <c r="L602">
        <v>8110608018</v>
      </c>
      <c r="M602">
        <f>IF(I602="","",VLOOKUP(L602,'ARTICLES 10052022'!$A$1:$J$1031,10,FALSE))</f>
        <v>0.17649999999999999</v>
      </c>
      <c r="N602">
        <f t="shared" si="38"/>
        <v>35.299999999999997</v>
      </c>
    </row>
    <row r="603" spans="1:14" outlineLevel="2">
      <c r="A603" t="s">
        <v>123</v>
      </c>
      <c r="B603" s="73" t="str">
        <f>VLOOKUP(A603,'ARTICLES 10052022'!$A$2:$D$1031,4,FALSE)</f>
        <v>AF</v>
      </c>
      <c r="C603" s="73" t="str">
        <f t="shared" si="36"/>
        <v/>
      </c>
      <c r="D603" t="s">
        <v>2391</v>
      </c>
      <c r="E603">
        <v>4</v>
      </c>
      <c r="F603" t="s">
        <v>2392</v>
      </c>
      <c r="G603">
        <v>0.54900000000000004</v>
      </c>
      <c r="H603">
        <f t="shared" si="37"/>
        <v>2.1960000000000002</v>
      </c>
      <c r="I603">
        <f>VLOOKUP(L603,'ARTICLES 10052022'!$A$1:$Q$1031,17,FALSE)</f>
        <v>0.54899999999999993</v>
      </c>
      <c r="J603">
        <f t="shared" si="35"/>
        <v>2.1959999999999997</v>
      </c>
      <c r="L603" t="s">
        <v>2391</v>
      </c>
      <c r="M603">
        <f>IF(I603="","",VLOOKUP(L603,'ARTICLES 10052022'!$A$1:$J$1031,10,FALSE))</f>
        <v>0.36599999999999999</v>
      </c>
      <c r="N603">
        <f t="shared" si="38"/>
        <v>1.464</v>
      </c>
    </row>
    <row r="604" spans="1:14" outlineLevel="2">
      <c r="A604" t="s">
        <v>123</v>
      </c>
      <c r="B604" s="73" t="str">
        <f>VLOOKUP(A604,'ARTICLES 10052022'!$A$2:$D$1031,4,FALSE)</f>
        <v>AF</v>
      </c>
      <c r="C604" s="73" t="str">
        <f t="shared" si="36"/>
        <v/>
      </c>
      <c r="D604" t="s">
        <v>2394</v>
      </c>
      <c r="E604">
        <v>4</v>
      </c>
      <c r="F604" t="s">
        <v>2395</v>
      </c>
      <c r="G604">
        <v>0.78</v>
      </c>
      <c r="H604">
        <f t="shared" si="37"/>
        <v>3.12</v>
      </c>
      <c r="I604">
        <f>VLOOKUP(L604,'ARTICLES 10052022'!$A$1:$Q$1031,17,FALSE)</f>
        <v>1.5794999999999999</v>
      </c>
      <c r="J604">
        <f t="shared" si="35"/>
        <v>6.3179999999999996</v>
      </c>
      <c r="L604" t="s">
        <v>2394</v>
      </c>
      <c r="M604">
        <f>IF(I604="","",VLOOKUP(L604,'ARTICLES 10052022'!$A$1:$J$1031,10,FALSE))</f>
        <v>1.0529999999999999</v>
      </c>
      <c r="N604">
        <f t="shared" si="38"/>
        <v>4.2119999999999997</v>
      </c>
    </row>
    <row r="605" spans="1:14" outlineLevel="2">
      <c r="A605" t="s">
        <v>123</v>
      </c>
      <c r="B605" s="73" t="str">
        <f>VLOOKUP(A605,'ARTICLES 10052022'!$A$2:$D$1031,4,FALSE)</f>
        <v>AF</v>
      </c>
      <c r="C605" s="73" t="str">
        <f t="shared" si="36"/>
        <v/>
      </c>
      <c r="D605">
        <v>8210603018</v>
      </c>
      <c r="E605">
        <v>16</v>
      </c>
      <c r="F605" t="s">
        <v>2088</v>
      </c>
      <c r="G605">
        <v>6.8000000000000005E-2</v>
      </c>
      <c r="H605">
        <f t="shared" si="37"/>
        <v>1.0880000000000001</v>
      </c>
      <c r="I605">
        <f>VLOOKUP(L605,'ARTICLES 10052022'!$A$1:$Q$1031,17,FALSE)</f>
        <v>0.13950000000000001</v>
      </c>
      <c r="J605">
        <f t="shared" si="35"/>
        <v>2.2320000000000002</v>
      </c>
      <c r="L605">
        <v>8210603018</v>
      </c>
      <c r="M605">
        <f>IF(I605="","",VLOOKUP(L605,'ARTICLES 10052022'!$A$1:$J$1031,10,FALSE))</f>
        <v>9.2999999999999999E-2</v>
      </c>
      <c r="N605">
        <f t="shared" si="38"/>
        <v>1.488</v>
      </c>
    </row>
    <row r="606" spans="1:14" outlineLevel="2">
      <c r="A606" t="s">
        <v>123</v>
      </c>
      <c r="B606" s="73" t="str">
        <f>VLOOKUP(A606,'ARTICLES 10052022'!$A$2:$D$1031,4,FALSE)</f>
        <v>AF</v>
      </c>
      <c r="C606" s="73" t="str">
        <f t="shared" si="36"/>
        <v/>
      </c>
      <c r="D606">
        <v>8210707018</v>
      </c>
      <c r="E606">
        <v>41</v>
      </c>
      <c r="F606" t="s">
        <v>2090</v>
      </c>
      <c r="G606">
        <v>0.158</v>
      </c>
      <c r="H606">
        <f t="shared" si="37"/>
        <v>6.4779999999999998</v>
      </c>
      <c r="I606">
        <f>VLOOKUP(L606,'ARTICLES 10052022'!$A$1:$Q$1031,17,FALSE)</f>
        <v>0.35249999999999998</v>
      </c>
      <c r="J606">
        <f t="shared" si="35"/>
        <v>14.452499999999999</v>
      </c>
      <c r="L606">
        <v>8210707018</v>
      </c>
      <c r="M606">
        <f>IF(I606="","",VLOOKUP(L606,'ARTICLES 10052022'!$A$1:$J$1031,10,FALSE))</f>
        <v>0.23499999999999999</v>
      </c>
      <c r="N606">
        <f t="shared" si="38"/>
        <v>9.6349999999999998</v>
      </c>
    </row>
    <row r="607" spans="1:14" outlineLevel="2">
      <c r="A607" t="s">
        <v>123</v>
      </c>
      <c r="B607" s="73" t="str">
        <f>VLOOKUP(A607,'ARTICLES 10052022'!$A$2:$D$1031,4,FALSE)</f>
        <v>AF</v>
      </c>
      <c r="C607" s="73" t="str">
        <f t="shared" si="36"/>
        <v/>
      </c>
      <c r="D607" t="s">
        <v>648</v>
      </c>
      <c r="E607">
        <v>10</v>
      </c>
      <c r="F607" t="s">
        <v>2053</v>
      </c>
      <c r="G607">
        <v>13.19</v>
      </c>
      <c r="H607">
        <f t="shared" si="37"/>
        <v>131.9</v>
      </c>
      <c r="I607">
        <f>VLOOKUP(L607,'ARTICLES 10052022'!$A$1:$Q$1031,17,FALSE)</f>
        <v>12.39</v>
      </c>
      <c r="J607">
        <f t="shared" si="35"/>
        <v>123.9</v>
      </c>
      <c r="L607" t="s">
        <v>648</v>
      </c>
      <c r="M607">
        <f>IF(I607="","",VLOOKUP(L607,'ARTICLES 10052022'!$A$1:$J$1031,10,FALSE))</f>
        <v>8.26</v>
      </c>
      <c r="N607">
        <f t="shared" si="38"/>
        <v>82.6</v>
      </c>
    </row>
    <row r="608" spans="1:14" outlineLevel="2">
      <c r="A608" t="s">
        <v>123</v>
      </c>
      <c r="B608" s="73" t="str">
        <f>VLOOKUP(A608,'ARTICLES 10052022'!$A$2:$D$1031,4,FALSE)</f>
        <v>AF</v>
      </c>
      <c r="C608" s="73" t="str">
        <f t="shared" si="36"/>
        <v/>
      </c>
      <c r="D608" t="s">
        <v>650</v>
      </c>
      <c r="E608">
        <v>19.440000000000001</v>
      </c>
      <c r="F608" t="s">
        <v>2047</v>
      </c>
      <c r="G608">
        <v>11.27</v>
      </c>
      <c r="H608">
        <f t="shared" si="37"/>
        <v>219.08879999999999</v>
      </c>
      <c r="I608">
        <f>VLOOKUP(L608,'ARTICLES 10052022'!$A$1:$Q$1031,17,FALSE)</f>
        <v>11.100000000000001</v>
      </c>
      <c r="J608">
        <f t="shared" si="35"/>
        <v>215.78400000000005</v>
      </c>
      <c r="L608" t="s">
        <v>650</v>
      </c>
      <c r="M608">
        <f>IF(I608="","",VLOOKUP(L608,'ARTICLES 10052022'!$A$1:$J$1031,10,FALSE))</f>
        <v>7.4</v>
      </c>
      <c r="N608">
        <f t="shared" si="38"/>
        <v>143.85600000000002</v>
      </c>
    </row>
    <row r="609" spans="1:14" outlineLevel="2">
      <c r="A609" t="s">
        <v>123</v>
      </c>
      <c r="B609" s="73" t="str">
        <f>VLOOKUP(A609,'ARTICLES 10052022'!$A$2:$D$1031,4,FALSE)</f>
        <v>AF</v>
      </c>
      <c r="C609" s="73" t="str">
        <f t="shared" si="36"/>
        <v/>
      </c>
      <c r="D609" t="s">
        <v>2077</v>
      </c>
      <c r="E609">
        <v>6</v>
      </c>
      <c r="F609" t="s">
        <v>2078</v>
      </c>
      <c r="G609">
        <v>7.55</v>
      </c>
      <c r="H609">
        <f t="shared" si="37"/>
        <v>45.3</v>
      </c>
      <c r="I609">
        <f>VLOOKUP(L609,'ARTICLES 10052022'!$A$1:$Q$1031,17,FALSE)</f>
        <v>5.1790200000000004</v>
      </c>
      <c r="J609">
        <f t="shared" si="35"/>
        <v>31.074120000000001</v>
      </c>
      <c r="L609" t="s">
        <v>2077</v>
      </c>
      <c r="M609">
        <f>IF(I609="","",VLOOKUP(L609,'ARTICLES 10052022'!$A$1:$J$1031,10,FALSE))</f>
        <v>3.8940000000000001</v>
      </c>
      <c r="N609">
        <f t="shared" si="38"/>
        <v>23.364000000000001</v>
      </c>
    </row>
    <row r="610" spans="1:14" outlineLevel="2">
      <c r="A610" t="s">
        <v>123</v>
      </c>
      <c r="B610" s="73" t="str">
        <f>VLOOKUP(A610,'ARTICLES 10052022'!$A$2:$D$1031,4,FALSE)</f>
        <v>AF</v>
      </c>
      <c r="C610" s="73" t="str">
        <f t="shared" si="36"/>
        <v/>
      </c>
      <c r="D610" t="s">
        <v>2129</v>
      </c>
      <c r="E610">
        <v>3</v>
      </c>
      <c r="F610" t="s">
        <v>2130</v>
      </c>
      <c r="G610">
        <v>10.98</v>
      </c>
      <c r="H610">
        <f t="shared" si="37"/>
        <v>32.94</v>
      </c>
      <c r="I610">
        <f>VLOOKUP(L610,'ARTICLES 10052022'!$A$1:$Q$1031,17,FALSE)</f>
        <v>11.859</v>
      </c>
      <c r="J610">
        <f t="shared" si="35"/>
        <v>35.576999999999998</v>
      </c>
      <c r="L610" t="s">
        <v>2129</v>
      </c>
      <c r="M610">
        <f>IF(I610="","",VLOOKUP(L610,'ARTICLES 10052022'!$A$1:$J$1031,10,FALSE))</f>
        <v>7.9059999999999997</v>
      </c>
      <c r="N610">
        <f t="shared" si="38"/>
        <v>23.718</v>
      </c>
    </row>
    <row r="611" spans="1:14" outlineLevel="2">
      <c r="A611" t="s">
        <v>123</v>
      </c>
      <c r="B611" s="73" t="str">
        <f>VLOOKUP(A611,'ARTICLES 10052022'!$A$2:$D$1031,4,FALSE)</f>
        <v>AF</v>
      </c>
      <c r="C611" s="73" t="str">
        <f t="shared" si="36"/>
        <v/>
      </c>
      <c r="D611" t="s">
        <v>2190</v>
      </c>
      <c r="E611">
        <v>4</v>
      </c>
      <c r="F611" t="s">
        <v>2191</v>
      </c>
      <c r="G611">
        <v>7.41</v>
      </c>
      <c r="H611">
        <f t="shared" si="37"/>
        <v>29.64</v>
      </c>
      <c r="I611">
        <f>VLOOKUP(L611,'ARTICLES 10052022'!$A$1:$Q$1031,17,FALSE)</f>
        <v>9.1379999999999999</v>
      </c>
      <c r="J611">
        <f t="shared" si="35"/>
        <v>36.552</v>
      </c>
      <c r="L611" t="s">
        <v>2190</v>
      </c>
      <c r="M611">
        <f>IF(I611="","",VLOOKUP(L611,'ARTICLES 10052022'!$A$1:$J$1031,10,FALSE))</f>
        <v>6.0919999999999996</v>
      </c>
      <c r="N611">
        <f t="shared" si="38"/>
        <v>24.367999999999999</v>
      </c>
    </row>
    <row r="612" spans="1:14" outlineLevel="2">
      <c r="A612" t="s">
        <v>123</v>
      </c>
      <c r="B612" s="73" t="str">
        <f>VLOOKUP(A612,'ARTICLES 10052022'!$A$2:$D$1031,4,FALSE)</f>
        <v>AF</v>
      </c>
      <c r="C612" s="73" t="str">
        <f t="shared" si="36"/>
        <v/>
      </c>
      <c r="D612" t="s">
        <v>2194</v>
      </c>
      <c r="E612">
        <v>4</v>
      </c>
      <c r="F612" t="s">
        <v>2195</v>
      </c>
      <c r="G612">
        <v>9.81</v>
      </c>
      <c r="H612">
        <f t="shared" si="37"/>
        <v>39.24</v>
      </c>
      <c r="I612">
        <f>VLOOKUP(L612,'ARTICLES 10052022'!$A$1:$Q$1031,17,FALSE)</f>
        <v>12.093</v>
      </c>
      <c r="J612">
        <f t="shared" si="35"/>
        <v>48.372</v>
      </c>
      <c r="L612" t="s">
        <v>2194</v>
      </c>
      <c r="M612">
        <f>IF(I612="","",VLOOKUP(L612,'ARTICLES 10052022'!$A$1:$J$1031,10,FALSE))</f>
        <v>8.0619999999999994</v>
      </c>
      <c r="N612">
        <f t="shared" si="38"/>
        <v>32.247999999999998</v>
      </c>
    </row>
    <row r="613" spans="1:14" outlineLevel="2">
      <c r="A613" t="s">
        <v>123</v>
      </c>
      <c r="B613" s="73" t="str">
        <f>VLOOKUP(A613,'ARTICLES 10052022'!$A$2:$D$1031,4,FALSE)</f>
        <v>AF</v>
      </c>
      <c r="C613" s="73" t="str">
        <f t="shared" si="36"/>
        <v/>
      </c>
      <c r="D613" t="s">
        <v>2202</v>
      </c>
      <c r="E613">
        <v>4</v>
      </c>
      <c r="F613" t="s">
        <v>2203</v>
      </c>
      <c r="G613">
        <v>10.32</v>
      </c>
      <c r="H613">
        <f t="shared" si="37"/>
        <v>41.28</v>
      </c>
      <c r="I613">
        <f>VLOOKUP(L613,'ARTICLES 10052022'!$A$1:$Q$1031,17,FALSE)</f>
        <v>12.725999999999999</v>
      </c>
      <c r="J613">
        <f t="shared" si="35"/>
        <v>50.903999999999996</v>
      </c>
      <c r="L613" t="s">
        <v>2202</v>
      </c>
      <c r="M613">
        <f>IF(I613="","",VLOOKUP(L613,'ARTICLES 10052022'!$A$1:$J$1031,10,FALSE))</f>
        <v>8.484</v>
      </c>
      <c r="N613">
        <f t="shared" si="38"/>
        <v>33.936</v>
      </c>
    </row>
    <row r="614" spans="1:14" outlineLevel="2">
      <c r="A614" t="s">
        <v>123</v>
      </c>
      <c r="B614" s="73" t="str">
        <f>VLOOKUP(A614,'ARTICLES 10052022'!$A$2:$D$1031,4,FALSE)</f>
        <v>AF</v>
      </c>
      <c r="C614" s="73" t="str">
        <f t="shared" si="36"/>
        <v/>
      </c>
      <c r="D614" t="s">
        <v>2410</v>
      </c>
      <c r="E614">
        <v>9.75</v>
      </c>
      <c r="F614" t="s">
        <v>2411</v>
      </c>
      <c r="G614">
        <v>75</v>
      </c>
      <c r="H614">
        <f t="shared" si="37"/>
        <v>731.25</v>
      </c>
      <c r="I614">
        <f>VLOOKUP(L614,'ARTICLES 10052022'!$A$1:$Q$1031,17,FALSE)</f>
        <v>75</v>
      </c>
      <c r="J614">
        <f t="shared" si="35"/>
        <v>731.25</v>
      </c>
      <c r="L614" t="s">
        <v>2410</v>
      </c>
      <c r="M614">
        <f>IF(I614="","",VLOOKUP(L614,'ARTICLES 10052022'!$A$1:$J$1031,10,FALSE))</f>
        <v>50</v>
      </c>
      <c r="N614">
        <f t="shared" si="38"/>
        <v>487.5</v>
      </c>
    </row>
    <row r="615" spans="1:14" outlineLevel="2">
      <c r="A615" t="s">
        <v>123</v>
      </c>
      <c r="B615" s="73" t="str">
        <f>VLOOKUP(A615,'ARTICLES 10052022'!$A$2:$D$1031,4,FALSE)</f>
        <v>AF</v>
      </c>
      <c r="C615" s="73" t="str">
        <f t="shared" si="36"/>
        <v/>
      </c>
      <c r="D615" t="s">
        <v>2158</v>
      </c>
      <c r="E615">
        <v>4</v>
      </c>
      <c r="F615" t="s">
        <v>2159</v>
      </c>
      <c r="G615">
        <v>32.450000000000003</v>
      </c>
      <c r="H615">
        <f t="shared" si="37"/>
        <v>129.80000000000001</v>
      </c>
      <c r="I615">
        <f>VLOOKUP(L615,'ARTICLES 10052022'!$A$1:$Q$1031,17,FALSE)</f>
        <v>40.905000000000001</v>
      </c>
      <c r="J615">
        <f t="shared" si="35"/>
        <v>163.62</v>
      </c>
      <c r="L615" t="s">
        <v>2158</v>
      </c>
      <c r="M615">
        <f>IF(I615="","",VLOOKUP(L615,'ARTICLES 10052022'!$A$1:$J$1031,10,FALSE))</f>
        <v>27.27</v>
      </c>
      <c r="N615">
        <f t="shared" si="38"/>
        <v>109.08</v>
      </c>
    </row>
    <row r="616" spans="1:14" outlineLevel="2">
      <c r="A616" t="s">
        <v>123</v>
      </c>
      <c r="B616" s="73" t="str">
        <f>VLOOKUP(A616,'ARTICLES 10052022'!$A$2:$D$1031,4,FALSE)</f>
        <v>AF</v>
      </c>
      <c r="C616" s="73" t="str">
        <f t="shared" si="36"/>
        <v/>
      </c>
      <c r="D616" t="s">
        <v>2162</v>
      </c>
      <c r="E616">
        <v>4</v>
      </c>
      <c r="F616" t="s">
        <v>2163</v>
      </c>
      <c r="G616">
        <v>42.95</v>
      </c>
      <c r="H616">
        <f t="shared" si="37"/>
        <v>171.8</v>
      </c>
      <c r="I616">
        <f>VLOOKUP(L616,'ARTICLES 10052022'!$A$1:$Q$1031,17,FALSE)</f>
        <v>54.135000000000005</v>
      </c>
      <c r="J616">
        <f t="shared" si="35"/>
        <v>216.54000000000002</v>
      </c>
      <c r="L616" t="s">
        <v>2162</v>
      </c>
      <c r="M616">
        <f>IF(I616="","",VLOOKUP(L616,'ARTICLES 10052022'!$A$1:$J$1031,10,FALSE))</f>
        <v>36.090000000000003</v>
      </c>
      <c r="N616">
        <f t="shared" si="38"/>
        <v>144.36000000000001</v>
      </c>
    </row>
    <row r="617" spans="1:14" outlineLevel="2">
      <c r="A617" t="s">
        <v>123</v>
      </c>
      <c r="B617" s="73" t="str">
        <f>VLOOKUP(A617,'ARTICLES 10052022'!$A$2:$D$1031,4,FALSE)</f>
        <v>AF</v>
      </c>
      <c r="C617" s="73" t="str">
        <f t="shared" si="36"/>
        <v/>
      </c>
      <c r="D617" t="s">
        <v>2170</v>
      </c>
      <c r="E617">
        <v>4</v>
      </c>
      <c r="F617" t="s">
        <v>2171</v>
      </c>
      <c r="G617">
        <v>45.2</v>
      </c>
      <c r="H617">
        <f t="shared" si="37"/>
        <v>180.8</v>
      </c>
      <c r="I617">
        <f>VLOOKUP(L617,'ARTICLES 10052022'!$A$1:$Q$1031,17,FALSE)</f>
        <v>56.97</v>
      </c>
      <c r="J617">
        <f t="shared" si="35"/>
        <v>227.88</v>
      </c>
      <c r="L617" t="s">
        <v>2170</v>
      </c>
      <c r="M617">
        <f>IF(I617="","",VLOOKUP(L617,'ARTICLES 10052022'!$A$1:$J$1031,10,FALSE))</f>
        <v>37.979999999999997</v>
      </c>
      <c r="N617">
        <f t="shared" si="38"/>
        <v>151.91999999999999</v>
      </c>
    </row>
    <row r="618" spans="1:14" outlineLevel="2">
      <c r="A618" t="s">
        <v>123</v>
      </c>
      <c r="B618" s="73" t="str">
        <f>VLOOKUP(A618,'ARTICLES 10052022'!$A$2:$D$1031,4,FALSE)</f>
        <v>AF</v>
      </c>
      <c r="C618" s="73" t="str">
        <f t="shared" si="36"/>
        <v/>
      </c>
      <c r="D618" t="s">
        <v>2221</v>
      </c>
      <c r="E618">
        <v>4</v>
      </c>
      <c r="F618" t="s">
        <v>2222</v>
      </c>
      <c r="G618">
        <v>4.76</v>
      </c>
      <c r="H618">
        <f t="shared" si="37"/>
        <v>19.04</v>
      </c>
      <c r="I618">
        <f>VLOOKUP(L618,'ARTICLES 10052022'!$A$1:$Q$1031,17,FALSE)</f>
        <v>5.6384999999999996</v>
      </c>
      <c r="J618">
        <f t="shared" si="35"/>
        <v>22.553999999999998</v>
      </c>
      <c r="L618" t="s">
        <v>2221</v>
      </c>
      <c r="M618">
        <f>IF(I618="","",VLOOKUP(L618,'ARTICLES 10052022'!$A$1:$J$1031,10,FALSE))</f>
        <v>3.7589999999999999</v>
      </c>
      <c r="N618">
        <f t="shared" si="38"/>
        <v>15.036</v>
      </c>
    </row>
    <row r="619" spans="1:14" outlineLevel="2">
      <c r="A619" t="s">
        <v>123</v>
      </c>
      <c r="B619" s="73" t="str">
        <f>VLOOKUP(A619,'ARTICLES 10052022'!$A$2:$D$1031,4,FALSE)</f>
        <v>AF</v>
      </c>
      <c r="C619" s="73" t="str">
        <f t="shared" si="36"/>
        <v/>
      </c>
      <c r="D619" t="s">
        <v>2224</v>
      </c>
      <c r="E619">
        <v>4</v>
      </c>
      <c r="F619" t="s">
        <v>2225</v>
      </c>
      <c r="G619">
        <v>6.29</v>
      </c>
      <c r="H619">
        <f t="shared" si="37"/>
        <v>25.16</v>
      </c>
      <c r="I619">
        <f>VLOOKUP(L619,'ARTICLES 10052022'!$A$1:$Q$1031,17,FALSE)</f>
        <v>7.4624999999999995</v>
      </c>
      <c r="J619">
        <f t="shared" si="35"/>
        <v>29.849999999999998</v>
      </c>
      <c r="L619" t="s">
        <v>2224</v>
      </c>
      <c r="M619">
        <f>IF(I619="","",VLOOKUP(L619,'ARTICLES 10052022'!$A$1:$J$1031,10,FALSE))</f>
        <v>4.9749999999999996</v>
      </c>
      <c r="N619">
        <f t="shared" si="38"/>
        <v>19.899999999999999</v>
      </c>
    </row>
    <row r="620" spans="1:14" outlineLevel="2">
      <c r="A620" t="s">
        <v>123</v>
      </c>
      <c r="B620" s="73" t="str">
        <f>VLOOKUP(A620,'ARTICLES 10052022'!$A$2:$D$1031,4,FALSE)</f>
        <v>AF</v>
      </c>
      <c r="C620" s="73" t="str">
        <f t="shared" si="36"/>
        <v/>
      </c>
      <c r="D620" t="s">
        <v>2230</v>
      </c>
      <c r="E620">
        <v>4</v>
      </c>
      <c r="F620" t="s">
        <v>2231</v>
      </c>
      <c r="G620">
        <v>6.62</v>
      </c>
      <c r="H620">
        <f t="shared" si="37"/>
        <v>26.48</v>
      </c>
      <c r="I620">
        <f>VLOOKUP(L620,'ARTICLES 10052022'!$A$1:$Q$1031,17,FALSE)</f>
        <v>7.8525000000000009</v>
      </c>
      <c r="J620">
        <f t="shared" si="35"/>
        <v>31.410000000000004</v>
      </c>
      <c r="L620" t="s">
        <v>2230</v>
      </c>
      <c r="M620">
        <f>IF(I620="","",VLOOKUP(L620,'ARTICLES 10052022'!$A$1:$J$1031,10,FALSE))</f>
        <v>5.2350000000000003</v>
      </c>
      <c r="N620">
        <f t="shared" si="38"/>
        <v>20.94</v>
      </c>
    </row>
    <row r="621" spans="1:14" outlineLevel="2">
      <c r="A621" t="s">
        <v>123</v>
      </c>
      <c r="B621" s="73" t="str">
        <f>VLOOKUP(A621,'ARTICLES 10052022'!$A$2:$D$1031,4,FALSE)</f>
        <v>AF</v>
      </c>
      <c r="C621" s="73" t="str">
        <f t="shared" si="36"/>
        <v/>
      </c>
      <c r="D621" t="s">
        <v>2069</v>
      </c>
      <c r="E621">
        <v>16</v>
      </c>
      <c r="F621" t="s">
        <v>2070</v>
      </c>
      <c r="G621">
        <v>7.95</v>
      </c>
      <c r="H621">
        <f t="shared" si="37"/>
        <v>127.2</v>
      </c>
      <c r="I621">
        <f>VLOOKUP(L621,'ARTICLES 10052022'!$A$1:$Q$1031,17,FALSE)</f>
        <v>5.1790200000000004</v>
      </c>
      <c r="J621">
        <f t="shared" si="35"/>
        <v>82.864320000000006</v>
      </c>
      <c r="L621" t="s">
        <v>2069</v>
      </c>
      <c r="M621">
        <f>IF(I621="","",VLOOKUP(L621,'ARTICLES 10052022'!$A$1:$J$1031,10,FALSE))</f>
        <v>3.8940000000000001</v>
      </c>
      <c r="N621">
        <f t="shared" si="38"/>
        <v>62.304000000000002</v>
      </c>
    </row>
    <row r="622" spans="1:14" outlineLevel="1">
      <c r="A622" s="73" t="s">
        <v>3057</v>
      </c>
      <c r="B622" s="73"/>
      <c r="C622" s="73" t="str">
        <f t="shared" si="36"/>
        <v>PCG12EHB</v>
      </c>
      <c r="J622">
        <f>SUBTOTAL(9,J598:J621)</f>
        <v>2163.6289400000001</v>
      </c>
      <c r="N622">
        <f>SUBTOTAL(9,N598:N621)</f>
        <v>1452.1410000000001</v>
      </c>
    </row>
    <row r="623" spans="1:14" outlineLevel="2">
      <c r="A623" t="s">
        <v>127</v>
      </c>
      <c r="B623" s="73" t="str">
        <f>VLOOKUP(A623,'ARTICLES 10052022'!$A$2:$D$1031,4,FALSE)</f>
        <v>AF</v>
      </c>
      <c r="C623" s="73" t="str">
        <f t="shared" si="36"/>
        <v/>
      </c>
      <c r="D623">
        <v>8412602518</v>
      </c>
      <c r="E623">
        <v>6</v>
      </c>
      <c r="F623" t="s">
        <v>2268</v>
      </c>
      <c r="G623">
        <v>0.05</v>
      </c>
      <c r="H623">
        <f t="shared" si="37"/>
        <v>0.30000000000000004</v>
      </c>
      <c r="I623">
        <f>VLOOKUP(L623,'ARTICLES 10052022'!$A$1:$Q$1031,17,FALSE)</f>
        <v>5.2500000000000005E-2</v>
      </c>
      <c r="J623">
        <f t="shared" si="35"/>
        <v>0.31500000000000006</v>
      </c>
      <c r="L623">
        <v>8412602518</v>
      </c>
      <c r="M623">
        <f>IF(I623="","",VLOOKUP(L623,'ARTICLES 10052022'!$A$1:$J$1031,10,FALSE))</f>
        <v>3.5000000000000003E-2</v>
      </c>
      <c r="N623">
        <f t="shared" si="38"/>
        <v>0.21000000000000002</v>
      </c>
    </row>
    <row r="624" spans="1:14" outlineLevel="2">
      <c r="A624" t="s">
        <v>127</v>
      </c>
      <c r="B624" s="73" t="str">
        <f>VLOOKUP(A624,'ARTICLES 10052022'!$A$2:$D$1031,4,FALSE)</f>
        <v>AF</v>
      </c>
      <c r="C624" s="73" t="str">
        <f t="shared" si="36"/>
        <v/>
      </c>
      <c r="D624">
        <v>8434000618</v>
      </c>
      <c r="E624">
        <v>6</v>
      </c>
      <c r="F624" t="s">
        <v>2272</v>
      </c>
      <c r="G624">
        <v>0.02</v>
      </c>
      <c r="H624">
        <f t="shared" si="37"/>
        <v>0.12</v>
      </c>
      <c r="I624">
        <f>VLOOKUP(L624,'ARTICLES 10052022'!$A$1:$Q$1031,17,FALSE)</f>
        <v>2.375E-2</v>
      </c>
      <c r="J624">
        <f t="shared" si="35"/>
        <v>0.14250000000000002</v>
      </c>
      <c r="L624">
        <v>8434000618</v>
      </c>
      <c r="M624">
        <f>IF(I624="","",VLOOKUP(L624,'ARTICLES 10052022'!$A$1:$J$1031,10,FALSE))</f>
        <v>1.9E-2</v>
      </c>
      <c r="N624">
        <f t="shared" si="38"/>
        <v>0.11399999999999999</v>
      </c>
    </row>
    <row r="625" spans="1:14" outlineLevel="2">
      <c r="A625" t="s">
        <v>127</v>
      </c>
      <c r="B625" s="73" t="str">
        <f>VLOOKUP(A625,'ARTICLES 10052022'!$A$2:$D$1031,4,FALSE)</f>
        <v>AF</v>
      </c>
      <c r="C625" s="73" t="str">
        <f t="shared" si="36"/>
        <v/>
      </c>
      <c r="D625" t="s">
        <v>2133</v>
      </c>
      <c r="E625">
        <v>44</v>
      </c>
      <c r="F625" t="s">
        <v>2134</v>
      </c>
      <c r="G625">
        <v>0.8</v>
      </c>
      <c r="H625">
        <f t="shared" si="37"/>
        <v>35.200000000000003</v>
      </c>
      <c r="I625">
        <f>VLOOKUP(L625,'ARTICLES 10052022'!$A$1:$Q$1031,17,FALSE)</f>
        <v>0.8145</v>
      </c>
      <c r="J625">
        <f t="shared" si="35"/>
        <v>35.838000000000001</v>
      </c>
      <c r="L625" t="s">
        <v>2133</v>
      </c>
      <c r="M625">
        <f>IF(I625="","",VLOOKUP(L625,'ARTICLES 10052022'!$A$1:$J$1031,10,FALSE))</f>
        <v>0.54300000000000004</v>
      </c>
      <c r="N625">
        <f t="shared" si="38"/>
        <v>23.892000000000003</v>
      </c>
    </row>
    <row r="626" spans="1:14" outlineLevel="2">
      <c r="A626" t="s">
        <v>127</v>
      </c>
      <c r="B626" s="73" t="str">
        <f>VLOOKUP(A626,'ARTICLES 10052022'!$A$2:$D$1031,4,FALSE)</f>
        <v>AF</v>
      </c>
      <c r="C626" s="73" t="str">
        <f t="shared" si="36"/>
        <v/>
      </c>
      <c r="D626">
        <v>8710605018</v>
      </c>
      <c r="E626">
        <v>6</v>
      </c>
      <c r="F626" t="s">
        <v>2707</v>
      </c>
      <c r="G626">
        <v>0.3</v>
      </c>
      <c r="H626">
        <f t="shared" si="37"/>
        <v>1.7999999999999998</v>
      </c>
      <c r="I626">
        <f>VLOOKUP(L626,'ARTICLES 10052022'!$A$1:$Q$1031,17,FALSE)</f>
        <v>0.30149999999999999</v>
      </c>
      <c r="J626">
        <f t="shared" si="35"/>
        <v>1.8089999999999999</v>
      </c>
      <c r="L626">
        <v>8710605018</v>
      </c>
      <c r="M626">
        <f>IF(I626="","",VLOOKUP(L626,'ARTICLES 10052022'!$A$1:$J$1031,10,FALSE))</f>
        <v>0.20100000000000001</v>
      </c>
      <c r="N626">
        <f t="shared" si="38"/>
        <v>1.206</v>
      </c>
    </row>
    <row r="627" spans="1:14" outlineLevel="2">
      <c r="A627" t="s">
        <v>127</v>
      </c>
      <c r="B627" s="73" t="str">
        <f>VLOOKUP(A627,'ARTICLES 10052022'!$A$2:$D$1031,4,FALSE)</f>
        <v>AF</v>
      </c>
      <c r="C627" s="73" t="str">
        <f t="shared" si="36"/>
        <v/>
      </c>
      <c r="D627">
        <v>8110608018</v>
      </c>
      <c r="E627">
        <v>200</v>
      </c>
      <c r="F627" t="s">
        <v>2084</v>
      </c>
      <c r="G627">
        <v>0.28199999999999997</v>
      </c>
      <c r="H627">
        <f t="shared" si="37"/>
        <v>56.399999999999991</v>
      </c>
      <c r="I627">
        <f>VLOOKUP(L627,'ARTICLES 10052022'!$A$1:$Q$1031,17,FALSE)</f>
        <v>0.26474999999999999</v>
      </c>
      <c r="J627">
        <f t="shared" si="35"/>
        <v>52.949999999999996</v>
      </c>
      <c r="L627">
        <v>8110608018</v>
      </c>
      <c r="M627">
        <f>IF(I627="","",VLOOKUP(L627,'ARTICLES 10052022'!$A$1:$J$1031,10,FALSE))</f>
        <v>0.17649999999999999</v>
      </c>
      <c r="N627">
        <f t="shared" si="38"/>
        <v>35.299999999999997</v>
      </c>
    </row>
    <row r="628" spans="1:14" outlineLevel="2">
      <c r="A628" t="s">
        <v>127</v>
      </c>
      <c r="B628" s="73" t="str">
        <f>VLOOKUP(A628,'ARTICLES 10052022'!$A$2:$D$1031,4,FALSE)</f>
        <v>AF</v>
      </c>
      <c r="C628" s="73" t="str">
        <f t="shared" si="36"/>
        <v/>
      </c>
      <c r="D628" t="s">
        <v>2391</v>
      </c>
      <c r="E628">
        <v>4</v>
      </c>
      <c r="F628" t="s">
        <v>2392</v>
      </c>
      <c r="G628">
        <v>0.54900000000000004</v>
      </c>
      <c r="H628">
        <f t="shared" si="37"/>
        <v>2.1960000000000002</v>
      </c>
      <c r="I628">
        <f>VLOOKUP(L628,'ARTICLES 10052022'!$A$1:$Q$1031,17,FALSE)</f>
        <v>0.54899999999999993</v>
      </c>
      <c r="J628">
        <f t="shared" si="35"/>
        <v>2.1959999999999997</v>
      </c>
      <c r="L628" t="s">
        <v>2391</v>
      </c>
      <c r="M628">
        <f>IF(I628="","",VLOOKUP(L628,'ARTICLES 10052022'!$A$1:$J$1031,10,FALSE))</f>
        <v>0.36599999999999999</v>
      </c>
      <c r="N628">
        <f t="shared" si="38"/>
        <v>1.464</v>
      </c>
    </row>
    <row r="629" spans="1:14" outlineLevel="2">
      <c r="A629" t="s">
        <v>127</v>
      </c>
      <c r="B629" s="73" t="str">
        <f>VLOOKUP(A629,'ARTICLES 10052022'!$A$2:$D$1031,4,FALSE)</f>
        <v>AF</v>
      </c>
      <c r="C629" s="73" t="str">
        <f t="shared" si="36"/>
        <v/>
      </c>
      <c r="D629" t="s">
        <v>2394</v>
      </c>
      <c r="E629">
        <v>4</v>
      </c>
      <c r="F629" t="s">
        <v>2395</v>
      </c>
      <c r="G629">
        <v>0.78</v>
      </c>
      <c r="H629">
        <f t="shared" si="37"/>
        <v>3.12</v>
      </c>
      <c r="I629">
        <f>VLOOKUP(L629,'ARTICLES 10052022'!$A$1:$Q$1031,17,FALSE)</f>
        <v>1.5794999999999999</v>
      </c>
      <c r="J629">
        <f t="shared" si="35"/>
        <v>6.3179999999999996</v>
      </c>
      <c r="L629" t="s">
        <v>2394</v>
      </c>
      <c r="M629">
        <f>IF(I629="","",VLOOKUP(L629,'ARTICLES 10052022'!$A$1:$J$1031,10,FALSE))</f>
        <v>1.0529999999999999</v>
      </c>
      <c r="N629">
        <f t="shared" si="38"/>
        <v>4.2119999999999997</v>
      </c>
    </row>
    <row r="630" spans="1:14" outlineLevel="2">
      <c r="A630" t="s">
        <v>127</v>
      </c>
      <c r="B630" s="73" t="str">
        <f>VLOOKUP(A630,'ARTICLES 10052022'!$A$2:$D$1031,4,FALSE)</f>
        <v>AF</v>
      </c>
      <c r="C630" s="73" t="str">
        <f t="shared" si="36"/>
        <v/>
      </c>
      <c r="D630">
        <v>8210603018</v>
      </c>
      <c r="E630">
        <v>24</v>
      </c>
      <c r="F630" t="s">
        <v>2088</v>
      </c>
      <c r="G630">
        <v>6.8000000000000005E-2</v>
      </c>
      <c r="H630">
        <f t="shared" si="37"/>
        <v>1.6320000000000001</v>
      </c>
      <c r="I630">
        <f>VLOOKUP(L630,'ARTICLES 10052022'!$A$1:$Q$1031,17,FALSE)</f>
        <v>0.13950000000000001</v>
      </c>
      <c r="J630">
        <f t="shared" si="35"/>
        <v>3.3480000000000003</v>
      </c>
      <c r="L630">
        <v>8210603018</v>
      </c>
      <c r="M630">
        <f>IF(I630="","",VLOOKUP(L630,'ARTICLES 10052022'!$A$1:$J$1031,10,FALSE))</f>
        <v>9.2999999999999999E-2</v>
      </c>
      <c r="N630">
        <f t="shared" si="38"/>
        <v>2.2320000000000002</v>
      </c>
    </row>
    <row r="631" spans="1:14" outlineLevel="2">
      <c r="A631" t="s">
        <v>127</v>
      </c>
      <c r="B631" s="73" t="str">
        <f>VLOOKUP(A631,'ARTICLES 10052022'!$A$2:$D$1031,4,FALSE)</f>
        <v>AF</v>
      </c>
      <c r="C631" s="73" t="str">
        <f t="shared" si="36"/>
        <v/>
      </c>
      <c r="D631">
        <v>8210707018</v>
      </c>
      <c r="E631">
        <v>49</v>
      </c>
      <c r="F631" t="s">
        <v>2090</v>
      </c>
      <c r="G631">
        <v>0.158</v>
      </c>
      <c r="H631">
        <f t="shared" si="37"/>
        <v>7.742</v>
      </c>
      <c r="I631">
        <f>VLOOKUP(L631,'ARTICLES 10052022'!$A$1:$Q$1031,17,FALSE)</f>
        <v>0.35249999999999998</v>
      </c>
      <c r="J631">
        <f t="shared" si="35"/>
        <v>17.272499999999997</v>
      </c>
      <c r="L631">
        <v>8210707018</v>
      </c>
      <c r="M631">
        <f>IF(I631="","",VLOOKUP(L631,'ARTICLES 10052022'!$A$1:$J$1031,10,FALSE))</f>
        <v>0.23499999999999999</v>
      </c>
      <c r="N631">
        <f t="shared" si="38"/>
        <v>11.514999999999999</v>
      </c>
    </row>
    <row r="632" spans="1:14" outlineLevel="2">
      <c r="A632" t="s">
        <v>127</v>
      </c>
      <c r="B632" s="73" t="str">
        <f>VLOOKUP(A632,'ARTICLES 10052022'!$A$2:$D$1031,4,FALSE)</f>
        <v>AF</v>
      </c>
      <c r="C632" s="73" t="str">
        <f t="shared" si="36"/>
        <v/>
      </c>
      <c r="D632" t="s">
        <v>648</v>
      </c>
      <c r="E632">
        <v>7.5</v>
      </c>
      <c r="F632" t="s">
        <v>2053</v>
      </c>
      <c r="G632">
        <v>13.19</v>
      </c>
      <c r="H632">
        <f t="shared" si="37"/>
        <v>98.924999999999997</v>
      </c>
      <c r="I632">
        <f>VLOOKUP(L632,'ARTICLES 10052022'!$A$1:$Q$1031,17,FALSE)</f>
        <v>12.39</v>
      </c>
      <c r="J632">
        <f t="shared" si="35"/>
        <v>92.925000000000011</v>
      </c>
      <c r="L632" t="s">
        <v>648</v>
      </c>
      <c r="M632">
        <f>IF(I632="","",VLOOKUP(L632,'ARTICLES 10052022'!$A$1:$J$1031,10,FALSE))</f>
        <v>8.26</v>
      </c>
      <c r="N632">
        <f t="shared" si="38"/>
        <v>61.949999999999996</v>
      </c>
    </row>
    <row r="633" spans="1:14" outlineLevel="2">
      <c r="A633" t="s">
        <v>127</v>
      </c>
      <c r="B633" s="73" t="str">
        <f>VLOOKUP(A633,'ARTICLES 10052022'!$A$2:$D$1031,4,FALSE)</f>
        <v>AF</v>
      </c>
      <c r="C633" s="73" t="str">
        <f t="shared" si="36"/>
        <v/>
      </c>
      <c r="D633" t="s">
        <v>650</v>
      </c>
      <c r="E633">
        <v>21.11</v>
      </c>
      <c r="F633" t="s">
        <v>2047</v>
      </c>
      <c r="G633">
        <v>11.27</v>
      </c>
      <c r="H633">
        <f t="shared" si="37"/>
        <v>237.90969999999999</v>
      </c>
      <c r="I633">
        <f>VLOOKUP(L633,'ARTICLES 10052022'!$A$1:$Q$1031,17,FALSE)</f>
        <v>11.100000000000001</v>
      </c>
      <c r="J633">
        <f t="shared" si="35"/>
        <v>234.32100000000003</v>
      </c>
      <c r="L633" t="s">
        <v>650</v>
      </c>
      <c r="M633">
        <f>IF(I633="","",VLOOKUP(L633,'ARTICLES 10052022'!$A$1:$J$1031,10,FALSE))</f>
        <v>7.4</v>
      </c>
      <c r="N633">
        <f t="shared" si="38"/>
        <v>156.214</v>
      </c>
    </row>
    <row r="634" spans="1:14" outlineLevel="2">
      <c r="A634" t="s">
        <v>127</v>
      </c>
      <c r="B634" s="73" t="str">
        <f>VLOOKUP(A634,'ARTICLES 10052022'!$A$2:$D$1031,4,FALSE)</f>
        <v>AF</v>
      </c>
      <c r="C634" s="73" t="str">
        <f t="shared" si="36"/>
        <v/>
      </c>
      <c r="D634" t="s">
        <v>2077</v>
      </c>
      <c r="E634">
        <v>7</v>
      </c>
      <c r="F634" t="s">
        <v>2078</v>
      </c>
      <c r="G634">
        <v>7.55</v>
      </c>
      <c r="H634">
        <f t="shared" si="37"/>
        <v>52.85</v>
      </c>
      <c r="I634">
        <f>VLOOKUP(L634,'ARTICLES 10052022'!$A$1:$Q$1031,17,FALSE)</f>
        <v>5.1790200000000004</v>
      </c>
      <c r="J634">
        <f t="shared" si="35"/>
        <v>36.253140000000002</v>
      </c>
      <c r="L634" t="s">
        <v>2077</v>
      </c>
      <c r="M634">
        <f>IF(I634="","",VLOOKUP(L634,'ARTICLES 10052022'!$A$1:$J$1031,10,FALSE))</f>
        <v>3.8940000000000001</v>
      </c>
      <c r="N634">
        <f t="shared" si="38"/>
        <v>27.258000000000003</v>
      </c>
    </row>
    <row r="635" spans="1:14" outlineLevel="2">
      <c r="A635" t="s">
        <v>127</v>
      </c>
      <c r="B635" s="73" t="str">
        <f>VLOOKUP(A635,'ARTICLES 10052022'!$A$2:$D$1031,4,FALSE)</f>
        <v>AF</v>
      </c>
      <c r="C635" s="73" t="str">
        <f t="shared" si="36"/>
        <v/>
      </c>
      <c r="D635" t="s">
        <v>572</v>
      </c>
      <c r="E635">
        <v>2</v>
      </c>
      <c r="F635" t="s">
        <v>573</v>
      </c>
      <c r="G635">
        <v>20.91</v>
      </c>
      <c r="H635">
        <f t="shared" si="37"/>
        <v>41.82</v>
      </c>
      <c r="I635">
        <f>VLOOKUP(L635,'ARTICLES 10052022'!$A$1:$Q$1031,17,FALSE)</f>
        <v>23.953999999999997</v>
      </c>
      <c r="J635">
        <f t="shared" si="35"/>
        <v>47.907999999999994</v>
      </c>
      <c r="L635" t="s">
        <v>572</v>
      </c>
      <c r="M635">
        <f>IF(I635="","",VLOOKUP(L635,'ARTICLES 10052022'!$A$1:$J$1031,10,FALSE))</f>
        <v>17.11</v>
      </c>
      <c r="N635">
        <f t="shared" si="38"/>
        <v>34.22</v>
      </c>
    </row>
    <row r="636" spans="1:14" outlineLevel="2">
      <c r="A636" t="s">
        <v>127</v>
      </c>
      <c r="B636" s="73" t="str">
        <f>VLOOKUP(A636,'ARTICLES 10052022'!$A$2:$D$1031,4,FALSE)</f>
        <v>AF</v>
      </c>
      <c r="C636" s="73" t="str">
        <f t="shared" si="36"/>
        <v/>
      </c>
      <c r="D636" t="s">
        <v>2194</v>
      </c>
      <c r="E636">
        <v>2</v>
      </c>
      <c r="F636" t="s">
        <v>2195</v>
      </c>
      <c r="G636">
        <v>9.81</v>
      </c>
      <c r="H636">
        <f t="shared" si="37"/>
        <v>19.62</v>
      </c>
      <c r="I636">
        <f>VLOOKUP(L636,'ARTICLES 10052022'!$A$1:$Q$1031,17,FALSE)</f>
        <v>12.093</v>
      </c>
      <c r="J636">
        <f t="shared" si="35"/>
        <v>24.186</v>
      </c>
      <c r="L636" t="s">
        <v>2194</v>
      </c>
      <c r="M636">
        <f>IF(I636="","",VLOOKUP(L636,'ARTICLES 10052022'!$A$1:$J$1031,10,FALSE))</f>
        <v>8.0619999999999994</v>
      </c>
      <c r="N636">
        <f t="shared" si="38"/>
        <v>16.123999999999999</v>
      </c>
    </row>
    <row r="637" spans="1:14" outlineLevel="2">
      <c r="A637" t="s">
        <v>127</v>
      </c>
      <c r="B637" s="73" t="str">
        <f>VLOOKUP(A637,'ARTICLES 10052022'!$A$2:$D$1031,4,FALSE)</f>
        <v>AF</v>
      </c>
      <c r="C637" s="73" t="str">
        <f t="shared" si="36"/>
        <v/>
      </c>
      <c r="D637" t="s">
        <v>2198</v>
      </c>
      <c r="E637">
        <v>4</v>
      </c>
      <c r="F637" t="s">
        <v>2199</v>
      </c>
      <c r="G637">
        <v>9.9</v>
      </c>
      <c r="H637">
        <f t="shared" si="37"/>
        <v>39.6</v>
      </c>
      <c r="I637">
        <f>VLOOKUP(L637,'ARTICLES 10052022'!$A$1:$Q$1031,17,FALSE)</f>
        <v>12.214500000000001</v>
      </c>
      <c r="J637">
        <f t="shared" si="35"/>
        <v>48.858000000000004</v>
      </c>
      <c r="L637" t="s">
        <v>2198</v>
      </c>
      <c r="M637">
        <f>IF(I637="","",VLOOKUP(L637,'ARTICLES 10052022'!$A$1:$J$1031,10,FALSE))</f>
        <v>8.1430000000000007</v>
      </c>
      <c r="N637">
        <f t="shared" si="38"/>
        <v>32.572000000000003</v>
      </c>
    </row>
    <row r="638" spans="1:14" outlineLevel="2">
      <c r="A638" t="s">
        <v>127</v>
      </c>
      <c r="B638" s="73" t="str">
        <f>VLOOKUP(A638,'ARTICLES 10052022'!$A$2:$D$1031,4,FALSE)</f>
        <v>AF</v>
      </c>
      <c r="C638" s="73" t="str">
        <f t="shared" si="36"/>
        <v/>
      </c>
      <c r="D638" t="s">
        <v>2206</v>
      </c>
      <c r="E638">
        <v>2</v>
      </c>
      <c r="F638" t="s">
        <v>2207</v>
      </c>
      <c r="G638">
        <v>10.86</v>
      </c>
      <c r="H638">
        <f t="shared" si="37"/>
        <v>21.72</v>
      </c>
      <c r="I638">
        <f>VLOOKUP(L638,'ARTICLES 10052022'!$A$1:$Q$1031,17,FALSE)</f>
        <v>13.390499999999999</v>
      </c>
      <c r="J638">
        <f t="shared" si="35"/>
        <v>26.780999999999999</v>
      </c>
      <c r="L638" t="s">
        <v>2206</v>
      </c>
      <c r="M638">
        <f>IF(I638="","",VLOOKUP(L638,'ARTICLES 10052022'!$A$1:$J$1031,10,FALSE))</f>
        <v>8.9269999999999996</v>
      </c>
      <c r="N638">
        <f t="shared" si="38"/>
        <v>17.853999999999999</v>
      </c>
    </row>
    <row r="639" spans="1:14" outlineLevel="2">
      <c r="A639" t="s">
        <v>127</v>
      </c>
      <c r="B639" s="73" t="str">
        <f>VLOOKUP(A639,'ARTICLES 10052022'!$A$2:$D$1031,4,FALSE)</f>
        <v>AF</v>
      </c>
      <c r="C639" s="73" t="str">
        <f t="shared" si="36"/>
        <v/>
      </c>
      <c r="D639" t="s">
        <v>2210</v>
      </c>
      <c r="E639">
        <v>4</v>
      </c>
      <c r="F639" t="s">
        <v>2211</v>
      </c>
      <c r="G639">
        <v>12.26</v>
      </c>
      <c r="H639">
        <f t="shared" si="37"/>
        <v>49.04</v>
      </c>
      <c r="I639">
        <f>VLOOKUP(L639,'ARTICLES 10052022'!$A$1:$Q$1031,17,FALSE)</f>
        <v>15.109500000000001</v>
      </c>
      <c r="J639">
        <f t="shared" si="35"/>
        <v>60.438000000000002</v>
      </c>
      <c r="L639" t="s">
        <v>2210</v>
      </c>
      <c r="M639">
        <f>IF(I639="","",VLOOKUP(L639,'ARTICLES 10052022'!$A$1:$J$1031,10,FALSE))</f>
        <v>10.073</v>
      </c>
      <c r="N639">
        <f t="shared" si="38"/>
        <v>40.292000000000002</v>
      </c>
    </row>
    <row r="640" spans="1:14" outlineLevel="2">
      <c r="A640" t="s">
        <v>127</v>
      </c>
      <c r="B640" s="73" t="str">
        <f>VLOOKUP(A640,'ARTICLES 10052022'!$A$2:$D$1031,4,FALSE)</f>
        <v>AF</v>
      </c>
      <c r="C640" s="73" t="str">
        <f t="shared" si="36"/>
        <v/>
      </c>
      <c r="D640" t="s">
        <v>2410</v>
      </c>
      <c r="E640">
        <v>9</v>
      </c>
      <c r="F640" t="s">
        <v>2411</v>
      </c>
      <c r="G640">
        <v>75</v>
      </c>
      <c r="H640">
        <f t="shared" si="37"/>
        <v>675</v>
      </c>
      <c r="I640">
        <f>VLOOKUP(L640,'ARTICLES 10052022'!$A$1:$Q$1031,17,FALSE)</f>
        <v>75</v>
      </c>
      <c r="J640">
        <f t="shared" si="35"/>
        <v>675</v>
      </c>
      <c r="L640" t="s">
        <v>2410</v>
      </c>
      <c r="M640">
        <f>IF(I640="","",VLOOKUP(L640,'ARTICLES 10052022'!$A$1:$J$1031,10,FALSE))</f>
        <v>50</v>
      </c>
      <c r="N640">
        <f t="shared" si="38"/>
        <v>450</v>
      </c>
    </row>
    <row r="641" spans="1:14" outlineLevel="2">
      <c r="A641" t="s">
        <v>127</v>
      </c>
      <c r="B641" s="73" t="str">
        <f>VLOOKUP(A641,'ARTICLES 10052022'!$A$2:$D$1031,4,FALSE)</f>
        <v>AF</v>
      </c>
      <c r="C641" s="73" t="str">
        <f t="shared" si="36"/>
        <v/>
      </c>
      <c r="D641" t="s">
        <v>2162</v>
      </c>
      <c r="E641">
        <v>2</v>
      </c>
      <c r="F641" t="s">
        <v>2163</v>
      </c>
      <c r="G641">
        <v>42.95</v>
      </c>
      <c r="H641">
        <f t="shared" si="37"/>
        <v>85.9</v>
      </c>
      <c r="I641">
        <f>VLOOKUP(L641,'ARTICLES 10052022'!$A$1:$Q$1031,17,FALSE)</f>
        <v>54.135000000000005</v>
      </c>
      <c r="J641">
        <f t="shared" ref="J641:J707" si="39">E641*I641</f>
        <v>108.27000000000001</v>
      </c>
      <c r="L641" t="s">
        <v>2162</v>
      </c>
      <c r="M641">
        <f>IF(I641="","",VLOOKUP(L641,'ARTICLES 10052022'!$A$1:$J$1031,10,FALSE))</f>
        <v>36.090000000000003</v>
      </c>
      <c r="N641">
        <f t="shared" si="38"/>
        <v>72.180000000000007</v>
      </c>
    </row>
    <row r="642" spans="1:14" outlineLevel="2">
      <c r="A642" t="s">
        <v>127</v>
      </c>
      <c r="B642" s="73" t="str">
        <f>VLOOKUP(A642,'ARTICLES 10052022'!$A$2:$D$1031,4,FALSE)</f>
        <v>AF</v>
      </c>
      <c r="C642" s="73" t="str">
        <f t="shared" ref="C642:C705" si="40">IF(G642="",MID(A642,7,100),"")</f>
        <v/>
      </c>
      <c r="D642" t="s">
        <v>2166</v>
      </c>
      <c r="E642">
        <v>4</v>
      </c>
      <c r="F642" t="s">
        <v>2167</v>
      </c>
      <c r="G642">
        <v>43.38</v>
      </c>
      <c r="H642">
        <f t="shared" si="37"/>
        <v>173.52</v>
      </c>
      <c r="I642">
        <f>VLOOKUP(L642,'ARTICLES 10052022'!$A$1:$Q$1031,17,FALSE)</f>
        <v>54.675000000000004</v>
      </c>
      <c r="J642">
        <f t="shared" si="39"/>
        <v>218.70000000000002</v>
      </c>
      <c r="L642" t="s">
        <v>2166</v>
      </c>
      <c r="M642">
        <f>IF(I642="","",VLOOKUP(L642,'ARTICLES 10052022'!$A$1:$J$1031,10,FALSE))</f>
        <v>36.450000000000003</v>
      </c>
      <c r="N642">
        <f t="shared" si="38"/>
        <v>145.80000000000001</v>
      </c>
    </row>
    <row r="643" spans="1:14" outlineLevel="2">
      <c r="A643" t="s">
        <v>127</v>
      </c>
      <c r="B643" s="73" t="str">
        <f>VLOOKUP(A643,'ARTICLES 10052022'!$A$2:$D$1031,4,FALSE)</f>
        <v>AF</v>
      </c>
      <c r="C643" s="73" t="str">
        <f t="shared" si="40"/>
        <v/>
      </c>
      <c r="D643" t="s">
        <v>2174</v>
      </c>
      <c r="E643">
        <v>2</v>
      </c>
      <c r="F643" t="s">
        <v>2175</v>
      </c>
      <c r="G643">
        <v>47.55</v>
      </c>
      <c r="H643">
        <f t="shared" si="37"/>
        <v>95.1</v>
      </c>
      <c r="I643">
        <f>VLOOKUP(L643,'ARTICLES 10052022'!$A$1:$Q$1031,17,FALSE)</f>
        <v>59.94</v>
      </c>
      <c r="J643">
        <f t="shared" si="39"/>
        <v>119.88</v>
      </c>
      <c r="L643" t="s">
        <v>2174</v>
      </c>
      <c r="M643">
        <f>IF(I643="","",VLOOKUP(L643,'ARTICLES 10052022'!$A$1:$J$1031,10,FALSE))</f>
        <v>39.96</v>
      </c>
      <c r="N643">
        <f t="shared" si="38"/>
        <v>79.92</v>
      </c>
    </row>
    <row r="644" spans="1:14" outlineLevel="2">
      <c r="A644" t="s">
        <v>127</v>
      </c>
      <c r="B644" s="73" t="str">
        <f>VLOOKUP(A644,'ARTICLES 10052022'!$A$2:$D$1031,4,FALSE)</f>
        <v>AF</v>
      </c>
      <c r="C644" s="73" t="str">
        <f t="shared" si="40"/>
        <v/>
      </c>
      <c r="D644" t="s">
        <v>2178</v>
      </c>
      <c r="E644">
        <v>4</v>
      </c>
      <c r="F644" t="s">
        <v>2179</v>
      </c>
      <c r="G644">
        <v>53.66</v>
      </c>
      <c r="H644">
        <f t="shared" si="37"/>
        <v>214.64</v>
      </c>
      <c r="I644">
        <f>VLOOKUP(L644,'ARTICLES 10052022'!$A$1:$Q$1031,17,FALSE)</f>
        <v>67.635000000000005</v>
      </c>
      <c r="J644">
        <f t="shared" si="39"/>
        <v>270.54000000000002</v>
      </c>
      <c r="L644" t="s">
        <v>2178</v>
      </c>
      <c r="M644">
        <f>IF(I644="","",VLOOKUP(L644,'ARTICLES 10052022'!$A$1:$J$1031,10,FALSE))</f>
        <v>45.09</v>
      </c>
      <c r="N644">
        <f t="shared" si="38"/>
        <v>180.36</v>
      </c>
    </row>
    <row r="645" spans="1:14" outlineLevel="2">
      <c r="A645" t="s">
        <v>127</v>
      </c>
      <c r="B645" s="73" t="str">
        <f>VLOOKUP(A645,'ARTICLES 10052022'!$A$2:$D$1031,4,FALSE)</f>
        <v>AF</v>
      </c>
      <c r="C645" s="73" t="str">
        <f t="shared" si="40"/>
        <v/>
      </c>
      <c r="D645" t="s">
        <v>2224</v>
      </c>
      <c r="E645">
        <v>2</v>
      </c>
      <c r="F645" t="s">
        <v>2225</v>
      </c>
      <c r="G645">
        <v>6.29</v>
      </c>
      <c r="H645">
        <f t="shared" ref="H645:H708" si="41">IF(C645="",G645*E645,"")</f>
        <v>12.58</v>
      </c>
      <c r="I645">
        <f>VLOOKUP(L645,'ARTICLES 10052022'!$A$1:$Q$1031,17,FALSE)</f>
        <v>7.4624999999999995</v>
      </c>
      <c r="J645">
        <f t="shared" si="39"/>
        <v>14.924999999999999</v>
      </c>
      <c r="L645" t="s">
        <v>2224</v>
      </c>
      <c r="M645">
        <f>IF(I645="","",VLOOKUP(L645,'ARTICLES 10052022'!$A$1:$J$1031,10,FALSE))</f>
        <v>4.9749999999999996</v>
      </c>
      <c r="N645">
        <f t="shared" si="38"/>
        <v>9.9499999999999993</v>
      </c>
    </row>
    <row r="646" spans="1:14" outlineLevel="2">
      <c r="A646" t="s">
        <v>127</v>
      </c>
      <c r="B646" s="73" t="str">
        <f>VLOOKUP(A646,'ARTICLES 10052022'!$A$2:$D$1031,4,FALSE)</f>
        <v>AF</v>
      </c>
      <c r="C646" s="73" t="str">
        <f t="shared" si="40"/>
        <v/>
      </c>
      <c r="D646" t="s">
        <v>2227</v>
      </c>
      <c r="E646">
        <v>4</v>
      </c>
      <c r="F646" t="s">
        <v>2228</v>
      </c>
      <c r="G646">
        <v>6.35</v>
      </c>
      <c r="H646">
        <f t="shared" si="41"/>
        <v>25.4</v>
      </c>
      <c r="I646">
        <f>VLOOKUP(L646,'ARTICLES 10052022'!$A$1:$Q$1031,17,FALSE)</f>
        <v>7.5375000000000005</v>
      </c>
      <c r="J646">
        <f t="shared" si="39"/>
        <v>30.150000000000002</v>
      </c>
      <c r="L646" t="s">
        <v>2227</v>
      </c>
      <c r="M646">
        <f>IF(I646="","",VLOOKUP(L646,'ARTICLES 10052022'!$A$1:$J$1031,10,FALSE))</f>
        <v>5.0250000000000004</v>
      </c>
      <c r="N646">
        <f t="shared" si="38"/>
        <v>20.100000000000001</v>
      </c>
    </row>
    <row r="647" spans="1:14" outlineLevel="2">
      <c r="A647" t="s">
        <v>127</v>
      </c>
      <c r="B647" s="73" t="str">
        <f>VLOOKUP(A647,'ARTICLES 10052022'!$A$2:$D$1031,4,FALSE)</f>
        <v>AF</v>
      </c>
      <c r="C647" s="73" t="str">
        <f t="shared" si="40"/>
        <v/>
      </c>
      <c r="D647" t="s">
        <v>2233</v>
      </c>
      <c r="E647">
        <v>2</v>
      </c>
      <c r="F647" t="s">
        <v>2234</v>
      </c>
      <c r="G647">
        <v>6.96</v>
      </c>
      <c r="H647">
        <f t="shared" si="41"/>
        <v>13.92</v>
      </c>
      <c r="I647">
        <f>VLOOKUP(L647,'ARTICLES 10052022'!$A$1:$Q$1031,17,FALSE)</f>
        <v>8.2620000000000005</v>
      </c>
      <c r="J647">
        <f t="shared" si="39"/>
        <v>16.524000000000001</v>
      </c>
      <c r="L647" t="s">
        <v>2233</v>
      </c>
      <c r="M647">
        <f>IF(I647="","",VLOOKUP(L647,'ARTICLES 10052022'!$A$1:$J$1031,10,FALSE))</f>
        <v>5.508</v>
      </c>
      <c r="N647">
        <f t="shared" si="38"/>
        <v>11.016</v>
      </c>
    </row>
    <row r="648" spans="1:14" outlineLevel="2">
      <c r="A648" t="s">
        <v>127</v>
      </c>
      <c r="B648" s="73" t="str">
        <f>VLOOKUP(A648,'ARTICLES 10052022'!$A$2:$D$1031,4,FALSE)</f>
        <v>AF</v>
      </c>
      <c r="C648" s="73" t="str">
        <f t="shared" si="40"/>
        <v/>
      </c>
      <c r="D648" t="s">
        <v>2236</v>
      </c>
      <c r="E648">
        <v>4</v>
      </c>
      <c r="F648" t="s">
        <v>2237</v>
      </c>
      <c r="G648">
        <v>7.85</v>
      </c>
      <c r="H648">
        <f t="shared" si="41"/>
        <v>31.4</v>
      </c>
      <c r="I648">
        <f>VLOOKUP(L648,'ARTICLES 10052022'!$A$1:$Q$1031,17,FALSE)</f>
        <v>9.3239999999999998</v>
      </c>
      <c r="J648">
        <f t="shared" si="39"/>
        <v>37.295999999999999</v>
      </c>
      <c r="L648" t="s">
        <v>2236</v>
      </c>
      <c r="M648">
        <f>IF(I648="","",VLOOKUP(L648,'ARTICLES 10052022'!$A$1:$J$1031,10,FALSE))</f>
        <v>6.2160000000000002</v>
      </c>
      <c r="N648">
        <f t="shared" ref="N648:N711" si="42">IF(I648="","",E648*M648)</f>
        <v>24.864000000000001</v>
      </c>
    </row>
    <row r="649" spans="1:14" outlineLevel="2">
      <c r="A649" t="s">
        <v>127</v>
      </c>
      <c r="B649" s="73" t="str">
        <f>VLOOKUP(A649,'ARTICLES 10052022'!$A$2:$D$1031,4,FALSE)</f>
        <v>AF</v>
      </c>
      <c r="C649" s="73" t="str">
        <f t="shared" si="40"/>
        <v/>
      </c>
      <c r="D649" t="s">
        <v>2069</v>
      </c>
      <c r="E649">
        <v>14</v>
      </c>
      <c r="F649" t="s">
        <v>2070</v>
      </c>
      <c r="G649">
        <v>7.95</v>
      </c>
      <c r="H649">
        <f t="shared" si="41"/>
        <v>111.3</v>
      </c>
      <c r="I649">
        <f>VLOOKUP(L649,'ARTICLES 10052022'!$A$1:$Q$1031,17,FALSE)</f>
        <v>5.1790200000000004</v>
      </c>
      <c r="J649">
        <f t="shared" si="39"/>
        <v>72.506280000000004</v>
      </c>
      <c r="L649" t="s">
        <v>2069</v>
      </c>
      <c r="M649">
        <f>IF(I649="","",VLOOKUP(L649,'ARTICLES 10052022'!$A$1:$J$1031,10,FALSE))</f>
        <v>3.8940000000000001</v>
      </c>
      <c r="N649">
        <f t="shared" si="42"/>
        <v>54.516000000000005</v>
      </c>
    </row>
    <row r="650" spans="1:14" outlineLevel="1">
      <c r="A650" s="73" t="s">
        <v>3058</v>
      </c>
      <c r="B650" s="73"/>
      <c r="C650" s="73" t="str">
        <f t="shared" si="40"/>
        <v>PCG14EHB</v>
      </c>
      <c r="J650">
        <f>SUBTOTAL(9,J623:J649)</f>
        <v>2255.6504199999999</v>
      </c>
      <c r="N650">
        <f>SUBTOTAL(9,N623:N649)</f>
        <v>1515.3350000000003</v>
      </c>
    </row>
    <row r="651" spans="1:14" outlineLevel="2">
      <c r="A651" t="s">
        <v>129</v>
      </c>
      <c r="B651" s="73" t="str">
        <f>VLOOKUP(A651,'ARTICLES 10052022'!$A$2:$D$1031,4,FALSE)</f>
        <v>AF</v>
      </c>
      <c r="C651" s="73" t="str">
        <f t="shared" si="40"/>
        <v/>
      </c>
      <c r="D651">
        <v>8412602518</v>
      </c>
      <c r="E651">
        <v>6</v>
      </c>
      <c r="F651" t="s">
        <v>2268</v>
      </c>
      <c r="G651">
        <v>0.05</v>
      </c>
      <c r="H651">
        <f t="shared" si="41"/>
        <v>0.30000000000000004</v>
      </c>
      <c r="I651">
        <f>VLOOKUP(L651,'ARTICLES 10052022'!$A$1:$Q$1031,17,FALSE)</f>
        <v>5.2500000000000005E-2</v>
      </c>
      <c r="J651">
        <f t="shared" si="39"/>
        <v>0.31500000000000006</v>
      </c>
      <c r="L651">
        <v>8412602518</v>
      </c>
      <c r="M651">
        <f>IF(I651="","",VLOOKUP(L651,'ARTICLES 10052022'!$A$1:$J$1031,10,FALSE))</f>
        <v>3.5000000000000003E-2</v>
      </c>
      <c r="N651">
        <f t="shared" si="42"/>
        <v>0.21000000000000002</v>
      </c>
    </row>
    <row r="652" spans="1:14" outlineLevel="2">
      <c r="A652" t="s">
        <v>129</v>
      </c>
      <c r="B652" s="73" t="str">
        <f>VLOOKUP(A652,'ARTICLES 10052022'!$A$2:$D$1031,4,FALSE)</f>
        <v>AF</v>
      </c>
      <c r="C652" s="73" t="str">
        <f t="shared" si="40"/>
        <v/>
      </c>
      <c r="D652">
        <v>8434000618</v>
      </c>
      <c r="E652">
        <v>6</v>
      </c>
      <c r="F652" t="s">
        <v>2272</v>
      </c>
      <c r="G652">
        <v>0.02</v>
      </c>
      <c r="H652">
        <f t="shared" si="41"/>
        <v>0.12</v>
      </c>
      <c r="I652">
        <f>VLOOKUP(L652,'ARTICLES 10052022'!$A$1:$Q$1031,17,FALSE)</f>
        <v>2.375E-2</v>
      </c>
      <c r="J652">
        <f t="shared" si="39"/>
        <v>0.14250000000000002</v>
      </c>
      <c r="L652">
        <v>8434000618</v>
      </c>
      <c r="M652">
        <f>IF(I652="","",VLOOKUP(L652,'ARTICLES 10052022'!$A$1:$J$1031,10,FALSE))</f>
        <v>1.9E-2</v>
      </c>
      <c r="N652">
        <f t="shared" si="42"/>
        <v>0.11399999999999999</v>
      </c>
    </row>
    <row r="653" spans="1:14" outlineLevel="2">
      <c r="A653" t="s">
        <v>129</v>
      </c>
      <c r="B653" s="73" t="str">
        <f>VLOOKUP(A653,'ARTICLES 10052022'!$A$2:$D$1031,4,FALSE)</f>
        <v>AF</v>
      </c>
      <c r="C653" s="73" t="str">
        <f t="shared" si="40"/>
        <v/>
      </c>
      <c r="D653" t="s">
        <v>2133</v>
      </c>
      <c r="E653">
        <v>48</v>
      </c>
      <c r="F653" t="s">
        <v>2134</v>
      </c>
      <c r="G653">
        <v>0.8</v>
      </c>
      <c r="H653">
        <f t="shared" si="41"/>
        <v>38.400000000000006</v>
      </c>
      <c r="I653">
        <f>VLOOKUP(L653,'ARTICLES 10052022'!$A$1:$Q$1031,17,FALSE)</f>
        <v>0.8145</v>
      </c>
      <c r="J653">
        <f t="shared" si="39"/>
        <v>39.096000000000004</v>
      </c>
      <c r="L653" t="s">
        <v>2133</v>
      </c>
      <c r="M653">
        <f>IF(I653="","",VLOOKUP(L653,'ARTICLES 10052022'!$A$1:$J$1031,10,FALSE))</f>
        <v>0.54300000000000004</v>
      </c>
      <c r="N653">
        <f t="shared" si="42"/>
        <v>26.064</v>
      </c>
    </row>
    <row r="654" spans="1:14" outlineLevel="2">
      <c r="A654" t="s">
        <v>129</v>
      </c>
      <c r="B654" s="73" t="str">
        <f>VLOOKUP(A654,'ARTICLES 10052022'!$A$2:$D$1031,4,FALSE)</f>
        <v>AF</v>
      </c>
      <c r="C654" s="73" t="str">
        <f t="shared" si="40"/>
        <v/>
      </c>
      <c r="D654">
        <v>8710605018</v>
      </c>
      <c r="E654">
        <v>6</v>
      </c>
      <c r="F654" t="s">
        <v>2707</v>
      </c>
      <c r="G654">
        <v>0.3</v>
      </c>
      <c r="H654">
        <f t="shared" si="41"/>
        <v>1.7999999999999998</v>
      </c>
      <c r="I654">
        <f>VLOOKUP(L654,'ARTICLES 10052022'!$A$1:$Q$1031,17,FALSE)</f>
        <v>0.30149999999999999</v>
      </c>
      <c r="J654">
        <f t="shared" si="39"/>
        <v>1.8089999999999999</v>
      </c>
      <c r="L654">
        <v>8710605018</v>
      </c>
      <c r="M654">
        <f>IF(I654="","",VLOOKUP(L654,'ARTICLES 10052022'!$A$1:$J$1031,10,FALSE))</f>
        <v>0.20100000000000001</v>
      </c>
      <c r="N654">
        <f t="shared" si="42"/>
        <v>1.206</v>
      </c>
    </row>
    <row r="655" spans="1:14" outlineLevel="2">
      <c r="A655" t="s">
        <v>129</v>
      </c>
      <c r="B655" s="73" t="str">
        <f>VLOOKUP(A655,'ARTICLES 10052022'!$A$2:$D$1031,4,FALSE)</f>
        <v>AF</v>
      </c>
      <c r="C655" s="73" t="str">
        <f t="shared" si="40"/>
        <v/>
      </c>
      <c r="D655">
        <v>8110608018</v>
      </c>
      <c r="E655">
        <v>200</v>
      </c>
      <c r="F655" t="s">
        <v>2084</v>
      </c>
      <c r="G655">
        <v>0.28199999999999997</v>
      </c>
      <c r="H655">
        <f t="shared" si="41"/>
        <v>56.399999999999991</v>
      </c>
      <c r="I655">
        <f>VLOOKUP(L655,'ARTICLES 10052022'!$A$1:$Q$1031,17,FALSE)</f>
        <v>0.26474999999999999</v>
      </c>
      <c r="J655">
        <f t="shared" si="39"/>
        <v>52.949999999999996</v>
      </c>
      <c r="L655">
        <v>8110608018</v>
      </c>
      <c r="M655">
        <f>IF(I655="","",VLOOKUP(L655,'ARTICLES 10052022'!$A$1:$J$1031,10,FALSE))</f>
        <v>0.17649999999999999</v>
      </c>
      <c r="N655">
        <f t="shared" si="42"/>
        <v>35.299999999999997</v>
      </c>
    </row>
    <row r="656" spans="1:14" outlineLevel="2">
      <c r="A656" t="s">
        <v>129</v>
      </c>
      <c r="B656" s="73" t="str">
        <f>VLOOKUP(A656,'ARTICLES 10052022'!$A$2:$D$1031,4,FALSE)</f>
        <v>AF</v>
      </c>
      <c r="C656" s="73" t="str">
        <f t="shared" si="40"/>
        <v/>
      </c>
      <c r="D656" t="s">
        <v>2391</v>
      </c>
      <c r="E656">
        <v>4</v>
      </c>
      <c r="F656" t="s">
        <v>2392</v>
      </c>
      <c r="G656">
        <v>0.54900000000000004</v>
      </c>
      <c r="H656">
        <f t="shared" si="41"/>
        <v>2.1960000000000002</v>
      </c>
      <c r="I656">
        <f>VLOOKUP(L656,'ARTICLES 10052022'!$A$1:$Q$1031,17,FALSE)</f>
        <v>0.54899999999999993</v>
      </c>
      <c r="J656">
        <f t="shared" si="39"/>
        <v>2.1959999999999997</v>
      </c>
      <c r="L656" t="s">
        <v>2391</v>
      </c>
      <c r="M656">
        <f>IF(I656="","",VLOOKUP(L656,'ARTICLES 10052022'!$A$1:$J$1031,10,FALSE))</f>
        <v>0.36599999999999999</v>
      </c>
      <c r="N656">
        <f t="shared" si="42"/>
        <v>1.464</v>
      </c>
    </row>
    <row r="657" spans="1:14" outlineLevel="2">
      <c r="A657" t="s">
        <v>129</v>
      </c>
      <c r="B657" s="73" t="str">
        <f>VLOOKUP(A657,'ARTICLES 10052022'!$A$2:$D$1031,4,FALSE)</f>
        <v>AF</v>
      </c>
      <c r="C657" s="73" t="str">
        <f t="shared" si="40"/>
        <v/>
      </c>
      <c r="D657" t="s">
        <v>2394</v>
      </c>
      <c r="E657">
        <v>4</v>
      </c>
      <c r="F657" t="s">
        <v>2395</v>
      </c>
      <c r="G657">
        <v>0.78</v>
      </c>
      <c r="H657">
        <f t="shared" si="41"/>
        <v>3.12</v>
      </c>
      <c r="I657">
        <f>VLOOKUP(L657,'ARTICLES 10052022'!$A$1:$Q$1031,17,FALSE)</f>
        <v>1.5794999999999999</v>
      </c>
      <c r="J657">
        <f t="shared" si="39"/>
        <v>6.3179999999999996</v>
      </c>
      <c r="L657" t="s">
        <v>2394</v>
      </c>
      <c r="M657">
        <f>IF(I657="","",VLOOKUP(L657,'ARTICLES 10052022'!$A$1:$J$1031,10,FALSE))</f>
        <v>1.0529999999999999</v>
      </c>
      <c r="N657">
        <f t="shared" si="42"/>
        <v>4.2119999999999997</v>
      </c>
    </row>
    <row r="658" spans="1:14" outlineLevel="2">
      <c r="A658" t="s">
        <v>129</v>
      </c>
      <c r="B658" s="73" t="str">
        <f>VLOOKUP(A658,'ARTICLES 10052022'!$A$2:$D$1031,4,FALSE)</f>
        <v>AF</v>
      </c>
      <c r="C658" s="73" t="str">
        <f t="shared" si="40"/>
        <v/>
      </c>
      <c r="D658">
        <v>8210603018</v>
      </c>
      <c r="E658">
        <v>32</v>
      </c>
      <c r="F658" t="s">
        <v>2088</v>
      </c>
      <c r="G658">
        <v>6.8000000000000005E-2</v>
      </c>
      <c r="H658">
        <f t="shared" si="41"/>
        <v>2.1760000000000002</v>
      </c>
      <c r="I658">
        <f>VLOOKUP(L658,'ARTICLES 10052022'!$A$1:$Q$1031,17,FALSE)</f>
        <v>0.13950000000000001</v>
      </c>
      <c r="J658">
        <f t="shared" si="39"/>
        <v>4.4640000000000004</v>
      </c>
      <c r="L658">
        <v>8210603018</v>
      </c>
      <c r="M658">
        <f>IF(I658="","",VLOOKUP(L658,'ARTICLES 10052022'!$A$1:$J$1031,10,FALSE))</f>
        <v>9.2999999999999999E-2</v>
      </c>
      <c r="N658">
        <f t="shared" si="42"/>
        <v>2.976</v>
      </c>
    </row>
    <row r="659" spans="1:14" outlineLevel="2">
      <c r="A659" t="s">
        <v>129</v>
      </c>
      <c r="B659" s="73" t="str">
        <f>VLOOKUP(A659,'ARTICLES 10052022'!$A$2:$D$1031,4,FALSE)</f>
        <v>AF</v>
      </c>
      <c r="C659" s="73" t="str">
        <f t="shared" si="40"/>
        <v/>
      </c>
      <c r="D659">
        <v>8210707018</v>
      </c>
      <c r="E659">
        <v>46</v>
      </c>
      <c r="F659" t="s">
        <v>2090</v>
      </c>
      <c r="G659">
        <v>0.158</v>
      </c>
      <c r="H659">
        <f t="shared" si="41"/>
        <v>7.2679999999999998</v>
      </c>
      <c r="I659">
        <f>VLOOKUP(L659,'ARTICLES 10052022'!$A$1:$Q$1031,17,FALSE)</f>
        <v>0.35249999999999998</v>
      </c>
      <c r="J659">
        <f t="shared" si="39"/>
        <v>16.215</v>
      </c>
      <c r="L659">
        <v>8210707018</v>
      </c>
      <c r="M659">
        <f>IF(I659="","",VLOOKUP(L659,'ARTICLES 10052022'!$A$1:$J$1031,10,FALSE))</f>
        <v>0.23499999999999999</v>
      </c>
      <c r="N659">
        <f t="shared" si="42"/>
        <v>10.809999999999999</v>
      </c>
    </row>
    <row r="660" spans="1:14" outlineLevel="2">
      <c r="A660" t="s">
        <v>129</v>
      </c>
      <c r="B660" s="73" t="str">
        <f>VLOOKUP(A660,'ARTICLES 10052022'!$A$2:$D$1031,4,FALSE)</f>
        <v>AF</v>
      </c>
      <c r="C660" s="73" t="str">
        <f t="shared" si="40"/>
        <v/>
      </c>
      <c r="D660" t="s">
        <v>648</v>
      </c>
      <c r="E660">
        <v>10</v>
      </c>
      <c r="F660" t="s">
        <v>2053</v>
      </c>
      <c r="G660">
        <v>13.19</v>
      </c>
      <c r="H660">
        <f t="shared" si="41"/>
        <v>131.9</v>
      </c>
      <c r="I660">
        <f>VLOOKUP(L660,'ARTICLES 10052022'!$A$1:$Q$1031,17,FALSE)</f>
        <v>12.39</v>
      </c>
      <c r="J660">
        <f t="shared" si="39"/>
        <v>123.9</v>
      </c>
      <c r="L660" t="s">
        <v>648</v>
      </c>
      <c r="M660">
        <f>IF(I660="","",VLOOKUP(L660,'ARTICLES 10052022'!$A$1:$J$1031,10,FALSE))</f>
        <v>8.26</v>
      </c>
      <c r="N660">
        <f t="shared" si="42"/>
        <v>82.6</v>
      </c>
    </row>
    <row r="661" spans="1:14" outlineLevel="2">
      <c r="A661" t="s">
        <v>129</v>
      </c>
      <c r="B661" s="73" t="str">
        <f>VLOOKUP(A661,'ARTICLES 10052022'!$A$2:$D$1031,4,FALSE)</f>
        <v>AF</v>
      </c>
      <c r="C661" s="73" t="str">
        <f t="shared" si="40"/>
        <v/>
      </c>
      <c r="D661" t="s">
        <v>650</v>
      </c>
      <c r="E661">
        <v>22.22</v>
      </c>
      <c r="F661" t="s">
        <v>2047</v>
      </c>
      <c r="G661">
        <v>11.27</v>
      </c>
      <c r="H661">
        <f t="shared" si="41"/>
        <v>250.41939999999997</v>
      </c>
      <c r="I661">
        <f>VLOOKUP(L661,'ARTICLES 10052022'!$A$1:$Q$1031,17,FALSE)</f>
        <v>11.100000000000001</v>
      </c>
      <c r="J661">
        <f t="shared" si="39"/>
        <v>246.64200000000002</v>
      </c>
      <c r="L661" t="s">
        <v>650</v>
      </c>
      <c r="M661">
        <f>IF(I661="","",VLOOKUP(L661,'ARTICLES 10052022'!$A$1:$J$1031,10,FALSE))</f>
        <v>7.4</v>
      </c>
      <c r="N661">
        <f t="shared" si="42"/>
        <v>164.428</v>
      </c>
    </row>
    <row r="662" spans="1:14" outlineLevel="2">
      <c r="A662" t="s">
        <v>129</v>
      </c>
      <c r="B662" s="73" t="str">
        <f>VLOOKUP(A662,'ARTICLES 10052022'!$A$2:$D$1031,4,FALSE)</f>
        <v>AF</v>
      </c>
      <c r="C662" s="73" t="str">
        <f t="shared" si="40"/>
        <v/>
      </c>
      <c r="D662" t="s">
        <v>2077</v>
      </c>
      <c r="E662">
        <v>16</v>
      </c>
      <c r="F662" t="s">
        <v>2078</v>
      </c>
      <c r="G662">
        <v>7.55</v>
      </c>
      <c r="H662">
        <f t="shared" si="41"/>
        <v>120.8</v>
      </c>
      <c r="I662">
        <f>VLOOKUP(L662,'ARTICLES 10052022'!$A$1:$Q$1031,17,FALSE)</f>
        <v>5.1790200000000004</v>
      </c>
      <c r="J662">
        <f t="shared" si="39"/>
        <v>82.864320000000006</v>
      </c>
      <c r="L662" t="s">
        <v>2077</v>
      </c>
      <c r="M662">
        <f>IF(I662="","",VLOOKUP(L662,'ARTICLES 10052022'!$A$1:$J$1031,10,FALSE))</f>
        <v>3.8940000000000001</v>
      </c>
      <c r="N662">
        <f t="shared" si="42"/>
        <v>62.304000000000002</v>
      </c>
    </row>
    <row r="663" spans="1:14" outlineLevel="2">
      <c r="A663" t="s">
        <v>129</v>
      </c>
      <c r="B663" s="73" t="str">
        <f>VLOOKUP(A663,'ARTICLES 10052022'!$A$2:$D$1031,4,FALSE)</f>
        <v>AF</v>
      </c>
      <c r="C663" s="73" t="str">
        <f t="shared" si="40"/>
        <v/>
      </c>
      <c r="D663" t="s">
        <v>572</v>
      </c>
      <c r="E663">
        <v>2</v>
      </c>
      <c r="F663" t="s">
        <v>573</v>
      </c>
      <c r="G663">
        <v>20.91</v>
      </c>
      <c r="H663">
        <f t="shared" si="41"/>
        <v>41.82</v>
      </c>
      <c r="I663">
        <f>VLOOKUP(L663,'ARTICLES 10052022'!$A$1:$Q$1031,17,FALSE)</f>
        <v>23.953999999999997</v>
      </c>
      <c r="J663">
        <f t="shared" si="39"/>
        <v>47.907999999999994</v>
      </c>
      <c r="L663" t="s">
        <v>572</v>
      </c>
      <c r="M663">
        <f>IF(I663="","",VLOOKUP(L663,'ARTICLES 10052022'!$A$1:$J$1031,10,FALSE))</f>
        <v>17.11</v>
      </c>
      <c r="N663">
        <f t="shared" si="42"/>
        <v>34.22</v>
      </c>
    </row>
    <row r="664" spans="1:14" outlineLevel="2">
      <c r="A664" t="s">
        <v>129</v>
      </c>
      <c r="B664" s="73" t="str">
        <f>VLOOKUP(A664,'ARTICLES 10052022'!$A$2:$D$1031,4,FALSE)</f>
        <v>AF</v>
      </c>
      <c r="C664" s="73" t="str">
        <f t="shared" si="40"/>
        <v/>
      </c>
      <c r="D664" t="s">
        <v>2194</v>
      </c>
      <c r="E664">
        <v>8</v>
      </c>
      <c r="F664" t="s">
        <v>2195</v>
      </c>
      <c r="G664">
        <v>9.81</v>
      </c>
      <c r="H664">
        <f t="shared" si="41"/>
        <v>78.48</v>
      </c>
      <c r="I664">
        <f>VLOOKUP(L664,'ARTICLES 10052022'!$A$1:$Q$1031,17,FALSE)</f>
        <v>12.093</v>
      </c>
      <c r="J664">
        <f t="shared" si="39"/>
        <v>96.744</v>
      </c>
      <c r="L664" t="s">
        <v>2194</v>
      </c>
      <c r="M664">
        <f>IF(I664="","",VLOOKUP(L664,'ARTICLES 10052022'!$A$1:$J$1031,10,FALSE))</f>
        <v>8.0619999999999994</v>
      </c>
      <c r="N664">
        <f t="shared" si="42"/>
        <v>64.495999999999995</v>
      </c>
    </row>
    <row r="665" spans="1:14" outlineLevel="2">
      <c r="A665" t="s">
        <v>129</v>
      </c>
      <c r="B665" s="73" t="str">
        <f>VLOOKUP(A665,'ARTICLES 10052022'!$A$2:$D$1031,4,FALSE)</f>
        <v>AF</v>
      </c>
      <c r="C665" s="73" t="str">
        <f t="shared" si="40"/>
        <v/>
      </c>
      <c r="D665" t="s">
        <v>2198</v>
      </c>
      <c r="E665">
        <v>2</v>
      </c>
      <c r="F665" t="s">
        <v>2199</v>
      </c>
      <c r="G665">
        <v>9.9</v>
      </c>
      <c r="H665">
        <f t="shared" si="41"/>
        <v>19.8</v>
      </c>
      <c r="I665">
        <f>VLOOKUP(L665,'ARTICLES 10052022'!$A$1:$Q$1031,17,FALSE)</f>
        <v>12.214500000000001</v>
      </c>
      <c r="J665">
        <f t="shared" si="39"/>
        <v>24.429000000000002</v>
      </c>
      <c r="L665" t="s">
        <v>2198</v>
      </c>
      <c r="M665">
        <f>IF(I665="","",VLOOKUP(L665,'ARTICLES 10052022'!$A$1:$J$1031,10,FALSE))</f>
        <v>8.1430000000000007</v>
      </c>
      <c r="N665">
        <f t="shared" si="42"/>
        <v>16.286000000000001</v>
      </c>
    </row>
    <row r="666" spans="1:14" outlineLevel="2">
      <c r="A666" t="s">
        <v>129</v>
      </c>
      <c r="B666" s="73" t="str">
        <f>VLOOKUP(A666,'ARTICLES 10052022'!$A$2:$D$1031,4,FALSE)</f>
        <v>AF</v>
      </c>
      <c r="C666" s="73" t="str">
        <f t="shared" si="40"/>
        <v/>
      </c>
      <c r="D666" t="s">
        <v>2206</v>
      </c>
      <c r="E666">
        <v>2</v>
      </c>
      <c r="F666" t="s">
        <v>2207</v>
      </c>
      <c r="G666">
        <v>10.86</v>
      </c>
      <c r="H666">
        <f t="shared" si="41"/>
        <v>21.72</v>
      </c>
      <c r="I666">
        <f>VLOOKUP(L666,'ARTICLES 10052022'!$A$1:$Q$1031,17,FALSE)</f>
        <v>13.390499999999999</v>
      </c>
      <c r="J666">
        <f t="shared" si="39"/>
        <v>26.780999999999999</v>
      </c>
      <c r="L666" t="s">
        <v>2206</v>
      </c>
      <c r="M666">
        <f>IF(I666="","",VLOOKUP(L666,'ARTICLES 10052022'!$A$1:$J$1031,10,FALSE))</f>
        <v>8.9269999999999996</v>
      </c>
      <c r="N666">
        <f t="shared" si="42"/>
        <v>17.853999999999999</v>
      </c>
    </row>
    <row r="667" spans="1:14" outlineLevel="2">
      <c r="A667" t="s">
        <v>129</v>
      </c>
      <c r="B667" s="73" t="str">
        <f>VLOOKUP(A667,'ARTICLES 10052022'!$A$2:$D$1031,4,FALSE)</f>
        <v>AF</v>
      </c>
      <c r="C667" s="73" t="str">
        <f t="shared" si="40"/>
        <v/>
      </c>
      <c r="D667" t="s">
        <v>2410</v>
      </c>
      <c r="E667">
        <v>12.5</v>
      </c>
      <c r="F667" t="s">
        <v>2411</v>
      </c>
      <c r="G667">
        <v>75</v>
      </c>
      <c r="H667">
        <f t="shared" si="41"/>
        <v>937.5</v>
      </c>
      <c r="I667">
        <f>VLOOKUP(L667,'ARTICLES 10052022'!$A$1:$Q$1031,17,FALSE)</f>
        <v>75</v>
      </c>
      <c r="J667">
        <f t="shared" si="39"/>
        <v>937.5</v>
      </c>
      <c r="L667" t="s">
        <v>2410</v>
      </c>
      <c r="M667">
        <f>IF(I667="","",VLOOKUP(L667,'ARTICLES 10052022'!$A$1:$J$1031,10,FALSE))</f>
        <v>50</v>
      </c>
      <c r="N667">
        <f t="shared" si="42"/>
        <v>625</v>
      </c>
    </row>
    <row r="668" spans="1:14" outlineLevel="2">
      <c r="A668" t="s">
        <v>129</v>
      </c>
      <c r="B668" s="73" t="str">
        <f>VLOOKUP(A668,'ARTICLES 10052022'!$A$2:$D$1031,4,FALSE)</f>
        <v>AF</v>
      </c>
      <c r="C668" s="73" t="str">
        <f t="shared" si="40"/>
        <v/>
      </c>
      <c r="D668" t="s">
        <v>2162</v>
      </c>
      <c r="E668">
        <v>8</v>
      </c>
      <c r="F668" t="s">
        <v>2163</v>
      </c>
      <c r="G668">
        <v>42.95</v>
      </c>
      <c r="H668">
        <f t="shared" si="41"/>
        <v>343.6</v>
      </c>
      <c r="I668">
        <f>VLOOKUP(L668,'ARTICLES 10052022'!$A$1:$Q$1031,17,FALSE)</f>
        <v>54.135000000000005</v>
      </c>
      <c r="J668">
        <f t="shared" si="39"/>
        <v>433.08000000000004</v>
      </c>
      <c r="L668" t="s">
        <v>2162</v>
      </c>
      <c r="M668">
        <f>IF(I668="","",VLOOKUP(L668,'ARTICLES 10052022'!$A$1:$J$1031,10,FALSE))</f>
        <v>36.090000000000003</v>
      </c>
      <c r="N668">
        <f t="shared" si="42"/>
        <v>288.72000000000003</v>
      </c>
    </row>
    <row r="669" spans="1:14" outlineLevel="2">
      <c r="A669" t="s">
        <v>129</v>
      </c>
      <c r="B669" s="73" t="str">
        <f>VLOOKUP(A669,'ARTICLES 10052022'!$A$2:$D$1031,4,FALSE)</f>
        <v>AF</v>
      </c>
      <c r="C669" s="73" t="str">
        <f t="shared" si="40"/>
        <v/>
      </c>
      <c r="D669" t="s">
        <v>2166</v>
      </c>
      <c r="E669">
        <v>2</v>
      </c>
      <c r="F669" t="s">
        <v>2167</v>
      </c>
      <c r="G669">
        <v>43.38</v>
      </c>
      <c r="H669">
        <f t="shared" si="41"/>
        <v>86.76</v>
      </c>
      <c r="I669">
        <f>VLOOKUP(L669,'ARTICLES 10052022'!$A$1:$Q$1031,17,FALSE)</f>
        <v>54.675000000000004</v>
      </c>
      <c r="J669">
        <f t="shared" si="39"/>
        <v>109.35000000000001</v>
      </c>
      <c r="L669" t="s">
        <v>2166</v>
      </c>
      <c r="M669">
        <f>IF(I669="","",VLOOKUP(L669,'ARTICLES 10052022'!$A$1:$J$1031,10,FALSE))</f>
        <v>36.450000000000003</v>
      </c>
      <c r="N669">
        <f t="shared" si="42"/>
        <v>72.900000000000006</v>
      </c>
    </row>
    <row r="670" spans="1:14" outlineLevel="2">
      <c r="A670" t="s">
        <v>129</v>
      </c>
      <c r="B670" s="73" t="str">
        <f>VLOOKUP(A670,'ARTICLES 10052022'!$A$2:$D$1031,4,FALSE)</f>
        <v>AF</v>
      </c>
      <c r="C670" s="73" t="str">
        <f t="shared" si="40"/>
        <v/>
      </c>
      <c r="D670" t="s">
        <v>2174</v>
      </c>
      <c r="E670">
        <v>2</v>
      </c>
      <c r="F670" t="s">
        <v>2175</v>
      </c>
      <c r="G670">
        <v>47.55</v>
      </c>
      <c r="H670">
        <f t="shared" si="41"/>
        <v>95.1</v>
      </c>
      <c r="I670">
        <f>VLOOKUP(L670,'ARTICLES 10052022'!$A$1:$Q$1031,17,FALSE)</f>
        <v>59.94</v>
      </c>
      <c r="J670">
        <f t="shared" si="39"/>
        <v>119.88</v>
      </c>
      <c r="L670" t="s">
        <v>2174</v>
      </c>
      <c r="M670">
        <f>IF(I670="","",VLOOKUP(L670,'ARTICLES 10052022'!$A$1:$J$1031,10,FALSE))</f>
        <v>39.96</v>
      </c>
      <c r="N670">
        <f t="shared" si="42"/>
        <v>79.92</v>
      </c>
    </row>
    <row r="671" spans="1:14" outlineLevel="2">
      <c r="A671" t="s">
        <v>129</v>
      </c>
      <c r="B671" s="73" t="str">
        <f>VLOOKUP(A671,'ARTICLES 10052022'!$A$2:$D$1031,4,FALSE)</f>
        <v>AF</v>
      </c>
      <c r="C671" s="73" t="str">
        <f t="shared" si="40"/>
        <v/>
      </c>
      <c r="D671" t="s">
        <v>2224</v>
      </c>
      <c r="E671">
        <v>8</v>
      </c>
      <c r="F671" t="s">
        <v>2225</v>
      </c>
      <c r="G671">
        <v>6.29</v>
      </c>
      <c r="H671">
        <f t="shared" si="41"/>
        <v>50.32</v>
      </c>
      <c r="I671">
        <f>VLOOKUP(L671,'ARTICLES 10052022'!$A$1:$Q$1031,17,FALSE)</f>
        <v>7.4624999999999995</v>
      </c>
      <c r="J671">
        <f t="shared" si="39"/>
        <v>59.699999999999996</v>
      </c>
      <c r="L671" t="s">
        <v>2224</v>
      </c>
      <c r="M671">
        <f>IF(I671="","",VLOOKUP(L671,'ARTICLES 10052022'!$A$1:$J$1031,10,FALSE))</f>
        <v>4.9749999999999996</v>
      </c>
      <c r="N671">
        <f t="shared" si="42"/>
        <v>39.799999999999997</v>
      </c>
    </row>
    <row r="672" spans="1:14" outlineLevel="2">
      <c r="A672" t="s">
        <v>129</v>
      </c>
      <c r="B672" s="73" t="str">
        <f>VLOOKUP(A672,'ARTICLES 10052022'!$A$2:$D$1031,4,FALSE)</f>
        <v>AF</v>
      </c>
      <c r="C672" s="73" t="str">
        <f t="shared" si="40"/>
        <v/>
      </c>
      <c r="D672" t="s">
        <v>2227</v>
      </c>
      <c r="E672">
        <v>2</v>
      </c>
      <c r="F672" t="s">
        <v>2228</v>
      </c>
      <c r="G672">
        <v>6.35</v>
      </c>
      <c r="H672">
        <f t="shared" si="41"/>
        <v>12.7</v>
      </c>
      <c r="I672">
        <f>VLOOKUP(L672,'ARTICLES 10052022'!$A$1:$Q$1031,17,FALSE)</f>
        <v>7.5375000000000005</v>
      </c>
      <c r="J672">
        <f t="shared" si="39"/>
        <v>15.075000000000001</v>
      </c>
      <c r="L672" t="s">
        <v>2227</v>
      </c>
      <c r="M672">
        <f>IF(I672="","",VLOOKUP(L672,'ARTICLES 10052022'!$A$1:$J$1031,10,FALSE))</f>
        <v>5.0250000000000004</v>
      </c>
      <c r="N672">
        <f t="shared" si="42"/>
        <v>10.050000000000001</v>
      </c>
    </row>
    <row r="673" spans="1:14" outlineLevel="2">
      <c r="A673" t="s">
        <v>129</v>
      </c>
      <c r="B673" s="73" t="str">
        <f>VLOOKUP(A673,'ARTICLES 10052022'!$A$2:$D$1031,4,FALSE)</f>
        <v>AF</v>
      </c>
      <c r="C673" s="73" t="str">
        <f t="shared" si="40"/>
        <v/>
      </c>
      <c r="D673" t="s">
        <v>2233</v>
      </c>
      <c r="E673">
        <v>2</v>
      </c>
      <c r="F673" t="s">
        <v>2234</v>
      </c>
      <c r="G673">
        <v>6.96</v>
      </c>
      <c r="H673">
        <f t="shared" si="41"/>
        <v>13.92</v>
      </c>
      <c r="I673">
        <f>VLOOKUP(L673,'ARTICLES 10052022'!$A$1:$Q$1031,17,FALSE)</f>
        <v>8.2620000000000005</v>
      </c>
      <c r="J673">
        <f t="shared" si="39"/>
        <v>16.524000000000001</v>
      </c>
      <c r="L673" t="s">
        <v>2233</v>
      </c>
      <c r="M673">
        <f>IF(I673="","",VLOOKUP(L673,'ARTICLES 10052022'!$A$1:$J$1031,10,FALSE))</f>
        <v>5.508</v>
      </c>
      <c r="N673">
        <f t="shared" si="42"/>
        <v>11.016</v>
      </c>
    </row>
    <row r="674" spans="1:14" outlineLevel="2">
      <c r="A674" t="s">
        <v>129</v>
      </c>
      <c r="B674" s="73" t="str">
        <f>VLOOKUP(A674,'ARTICLES 10052022'!$A$2:$D$1031,4,FALSE)</f>
        <v>AF</v>
      </c>
      <c r="C674" s="73" t="str">
        <f t="shared" si="40"/>
        <v/>
      </c>
      <c r="D674" t="s">
        <v>2069</v>
      </c>
      <c r="E674">
        <v>8</v>
      </c>
      <c r="F674" t="s">
        <v>2070</v>
      </c>
      <c r="G674">
        <v>7.95</v>
      </c>
      <c r="H674">
        <f t="shared" si="41"/>
        <v>63.6</v>
      </c>
      <c r="I674">
        <f>VLOOKUP(L674,'ARTICLES 10052022'!$A$1:$Q$1031,17,FALSE)</f>
        <v>5.1790200000000004</v>
      </c>
      <c r="J674">
        <f t="shared" si="39"/>
        <v>41.432160000000003</v>
      </c>
      <c r="L674" t="s">
        <v>2069</v>
      </c>
      <c r="M674">
        <f>IF(I674="","",VLOOKUP(L674,'ARTICLES 10052022'!$A$1:$J$1031,10,FALSE))</f>
        <v>3.8940000000000001</v>
      </c>
      <c r="N674">
        <f t="shared" si="42"/>
        <v>31.152000000000001</v>
      </c>
    </row>
    <row r="675" spans="1:14" outlineLevel="1">
      <c r="A675" s="73" t="s">
        <v>3059</v>
      </c>
      <c r="B675" s="73"/>
      <c r="C675" s="73" t="str">
        <f t="shared" si="40"/>
        <v>PCG16EH</v>
      </c>
      <c r="J675">
        <f>SUBTOTAL(9,J651:J674)</f>
        <v>2505.3149799999992</v>
      </c>
      <c r="N675">
        <f>SUBTOTAL(9,N651:N674)</f>
        <v>1683.1020000000001</v>
      </c>
    </row>
    <row r="676" spans="1:14" outlineLevel="2">
      <c r="A676" t="s">
        <v>131</v>
      </c>
      <c r="B676" s="73" t="str">
        <f>VLOOKUP(A676,'ARTICLES 10052022'!$A$2:$D$1031,4,FALSE)</f>
        <v>AF</v>
      </c>
      <c r="C676" s="73" t="str">
        <f t="shared" si="40"/>
        <v/>
      </c>
      <c r="D676">
        <v>8412602518</v>
      </c>
      <c r="E676">
        <v>6</v>
      </c>
      <c r="F676" t="s">
        <v>2268</v>
      </c>
      <c r="G676">
        <v>0.05</v>
      </c>
      <c r="H676">
        <f t="shared" si="41"/>
        <v>0.30000000000000004</v>
      </c>
      <c r="I676">
        <f>VLOOKUP(L676,'ARTICLES 10052022'!$A$1:$Q$1031,17,FALSE)</f>
        <v>5.2500000000000005E-2</v>
      </c>
      <c r="J676">
        <f t="shared" si="39"/>
        <v>0.31500000000000006</v>
      </c>
      <c r="L676">
        <v>8412602518</v>
      </c>
      <c r="M676">
        <f>IF(I676="","",VLOOKUP(L676,'ARTICLES 10052022'!$A$1:$J$1031,10,FALSE))</f>
        <v>3.5000000000000003E-2</v>
      </c>
      <c r="N676">
        <f t="shared" si="42"/>
        <v>0.21000000000000002</v>
      </c>
    </row>
    <row r="677" spans="1:14" outlineLevel="2">
      <c r="A677" t="s">
        <v>131</v>
      </c>
      <c r="B677" s="73" t="str">
        <f>VLOOKUP(A677,'ARTICLES 10052022'!$A$2:$D$1031,4,FALSE)</f>
        <v>AF</v>
      </c>
      <c r="C677" s="73" t="str">
        <f t="shared" si="40"/>
        <v/>
      </c>
      <c r="D677">
        <v>8434000618</v>
      </c>
      <c r="E677">
        <v>6</v>
      </c>
      <c r="F677" t="s">
        <v>2272</v>
      </c>
      <c r="G677">
        <v>0.02</v>
      </c>
      <c r="H677">
        <f t="shared" si="41"/>
        <v>0.12</v>
      </c>
      <c r="I677">
        <f>VLOOKUP(L677,'ARTICLES 10052022'!$A$1:$Q$1031,17,FALSE)</f>
        <v>2.375E-2</v>
      </c>
      <c r="J677">
        <f t="shared" si="39"/>
        <v>0.14250000000000002</v>
      </c>
      <c r="L677">
        <v>8434000618</v>
      </c>
      <c r="M677">
        <f>IF(I677="","",VLOOKUP(L677,'ARTICLES 10052022'!$A$1:$J$1031,10,FALSE))</f>
        <v>1.9E-2</v>
      </c>
      <c r="N677">
        <f t="shared" si="42"/>
        <v>0.11399999999999999</v>
      </c>
    </row>
    <row r="678" spans="1:14" outlineLevel="2">
      <c r="A678" t="s">
        <v>131</v>
      </c>
      <c r="B678" s="73" t="str">
        <f>VLOOKUP(A678,'ARTICLES 10052022'!$A$2:$D$1031,4,FALSE)</f>
        <v>AF</v>
      </c>
      <c r="C678" s="73" t="str">
        <f t="shared" si="40"/>
        <v/>
      </c>
      <c r="D678" t="s">
        <v>2133</v>
      </c>
      <c r="E678">
        <v>50</v>
      </c>
      <c r="F678" t="s">
        <v>2134</v>
      </c>
      <c r="G678">
        <v>0.8</v>
      </c>
      <c r="H678">
        <f t="shared" si="41"/>
        <v>40</v>
      </c>
      <c r="I678">
        <f>VLOOKUP(L678,'ARTICLES 10052022'!$A$1:$Q$1031,17,FALSE)</f>
        <v>0.8145</v>
      </c>
      <c r="J678">
        <f t="shared" si="39"/>
        <v>40.725000000000001</v>
      </c>
      <c r="L678" t="s">
        <v>2133</v>
      </c>
      <c r="M678">
        <f>IF(I678="","",VLOOKUP(L678,'ARTICLES 10052022'!$A$1:$J$1031,10,FALSE))</f>
        <v>0.54300000000000004</v>
      </c>
      <c r="N678">
        <f t="shared" si="42"/>
        <v>27.150000000000002</v>
      </c>
    </row>
    <row r="679" spans="1:14" outlineLevel="2">
      <c r="A679" t="s">
        <v>131</v>
      </c>
      <c r="B679" s="73" t="str">
        <f>VLOOKUP(A679,'ARTICLES 10052022'!$A$2:$D$1031,4,FALSE)</f>
        <v>AF</v>
      </c>
      <c r="C679" s="73" t="str">
        <f t="shared" si="40"/>
        <v/>
      </c>
      <c r="D679">
        <v>8710605018</v>
      </c>
      <c r="E679">
        <v>6</v>
      </c>
      <c r="F679" t="s">
        <v>2707</v>
      </c>
      <c r="G679">
        <v>0.3</v>
      </c>
      <c r="H679">
        <f t="shared" si="41"/>
        <v>1.7999999999999998</v>
      </c>
      <c r="I679">
        <f>VLOOKUP(L679,'ARTICLES 10052022'!$A$1:$Q$1031,17,FALSE)</f>
        <v>0.30149999999999999</v>
      </c>
      <c r="J679">
        <f t="shared" si="39"/>
        <v>1.8089999999999999</v>
      </c>
      <c r="L679">
        <v>8710605018</v>
      </c>
      <c r="M679">
        <f>IF(I679="","",VLOOKUP(L679,'ARTICLES 10052022'!$A$1:$J$1031,10,FALSE))</f>
        <v>0.20100000000000001</v>
      </c>
      <c r="N679">
        <f t="shared" si="42"/>
        <v>1.206</v>
      </c>
    </row>
    <row r="680" spans="1:14" outlineLevel="2">
      <c r="A680" t="s">
        <v>131</v>
      </c>
      <c r="B680" s="73" t="str">
        <f>VLOOKUP(A680,'ARTICLES 10052022'!$A$2:$D$1031,4,FALSE)</f>
        <v>AF</v>
      </c>
      <c r="C680" s="73" t="str">
        <f t="shared" si="40"/>
        <v/>
      </c>
      <c r="D680">
        <v>8110608018</v>
      </c>
      <c r="E680">
        <v>200</v>
      </c>
      <c r="F680" t="s">
        <v>2084</v>
      </c>
      <c r="G680">
        <v>0.28199999999999997</v>
      </c>
      <c r="H680">
        <f t="shared" si="41"/>
        <v>56.399999999999991</v>
      </c>
      <c r="I680">
        <f>VLOOKUP(L680,'ARTICLES 10052022'!$A$1:$Q$1031,17,FALSE)</f>
        <v>0.26474999999999999</v>
      </c>
      <c r="J680">
        <f t="shared" si="39"/>
        <v>52.949999999999996</v>
      </c>
      <c r="L680">
        <v>8110608018</v>
      </c>
      <c r="M680">
        <f>IF(I680="","",VLOOKUP(L680,'ARTICLES 10052022'!$A$1:$J$1031,10,FALSE))</f>
        <v>0.17649999999999999</v>
      </c>
      <c r="N680">
        <f t="shared" si="42"/>
        <v>35.299999999999997</v>
      </c>
    </row>
    <row r="681" spans="1:14" outlineLevel="2">
      <c r="A681" t="s">
        <v>131</v>
      </c>
      <c r="B681" s="73" t="str">
        <f>VLOOKUP(A681,'ARTICLES 10052022'!$A$2:$D$1031,4,FALSE)</f>
        <v>AF</v>
      </c>
      <c r="C681" s="73" t="str">
        <f t="shared" si="40"/>
        <v/>
      </c>
      <c r="D681" t="s">
        <v>2391</v>
      </c>
      <c r="E681">
        <v>4</v>
      </c>
      <c r="F681" t="s">
        <v>2392</v>
      </c>
      <c r="G681">
        <v>0.54900000000000004</v>
      </c>
      <c r="H681">
        <f t="shared" si="41"/>
        <v>2.1960000000000002</v>
      </c>
      <c r="I681">
        <f>VLOOKUP(L681,'ARTICLES 10052022'!$A$1:$Q$1031,17,FALSE)</f>
        <v>0.54899999999999993</v>
      </c>
      <c r="J681">
        <f t="shared" si="39"/>
        <v>2.1959999999999997</v>
      </c>
      <c r="L681" t="s">
        <v>2391</v>
      </c>
      <c r="M681">
        <f>IF(I681="","",VLOOKUP(L681,'ARTICLES 10052022'!$A$1:$J$1031,10,FALSE))</f>
        <v>0.36599999999999999</v>
      </c>
      <c r="N681">
        <f t="shared" si="42"/>
        <v>1.464</v>
      </c>
    </row>
    <row r="682" spans="1:14" outlineLevel="2">
      <c r="A682" t="s">
        <v>131</v>
      </c>
      <c r="B682" s="73" t="str">
        <f>VLOOKUP(A682,'ARTICLES 10052022'!$A$2:$D$1031,4,FALSE)</f>
        <v>AF</v>
      </c>
      <c r="C682" s="73" t="str">
        <f t="shared" si="40"/>
        <v/>
      </c>
      <c r="D682" t="s">
        <v>2394</v>
      </c>
      <c r="E682">
        <v>4</v>
      </c>
      <c r="F682" t="s">
        <v>2395</v>
      </c>
      <c r="G682">
        <v>0.78</v>
      </c>
      <c r="H682">
        <f t="shared" si="41"/>
        <v>3.12</v>
      </c>
      <c r="I682">
        <f>VLOOKUP(L682,'ARTICLES 10052022'!$A$1:$Q$1031,17,FALSE)</f>
        <v>1.5794999999999999</v>
      </c>
      <c r="J682">
        <f t="shared" si="39"/>
        <v>6.3179999999999996</v>
      </c>
      <c r="L682" t="s">
        <v>2394</v>
      </c>
      <c r="M682">
        <f>IF(I682="","",VLOOKUP(L682,'ARTICLES 10052022'!$A$1:$J$1031,10,FALSE))</f>
        <v>1.0529999999999999</v>
      </c>
      <c r="N682">
        <f t="shared" si="42"/>
        <v>4.2119999999999997</v>
      </c>
    </row>
    <row r="683" spans="1:14" outlineLevel="2">
      <c r="A683" t="s">
        <v>131</v>
      </c>
      <c r="B683" s="73" t="str">
        <f>VLOOKUP(A683,'ARTICLES 10052022'!$A$2:$D$1031,4,FALSE)</f>
        <v>AF</v>
      </c>
      <c r="C683" s="73" t="str">
        <f t="shared" si="40"/>
        <v/>
      </c>
      <c r="D683">
        <v>8210603018</v>
      </c>
      <c r="E683">
        <v>20</v>
      </c>
      <c r="F683" t="s">
        <v>2088</v>
      </c>
      <c r="G683">
        <v>6.8000000000000005E-2</v>
      </c>
      <c r="H683">
        <f t="shared" si="41"/>
        <v>1.36</v>
      </c>
      <c r="I683">
        <f>VLOOKUP(L683,'ARTICLES 10052022'!$A$1:$Q$1031,17,FALSE)</f>
        <v>0.13950000000000001</v>
      </c>
      <c r="J683">
        <f t="shared" si="39"/>
        <v>2.79</v>
      </c>
      <c r="L683">
        <v>8210603018</v>
      </c>
      <c r="M683">
        <f>IF(I683="","",VLOOKUP(L683,'ARTICLES 10052022'!$A$1:$J$1031,10,FALSE))</f>
        <v>9.2999999999999999E-2</v>
      </c>
      <c r="N683">
        <f t="shared" si="42"/>
        <v>1.8599999999999999</v>
      </c>
    </row>
    <row r="684" spans="1:14" outlineLevel="2">
      <c r="A684" t="s">
        <v>131</v>
      </c>
      <c r="B684" s="73" t="str">
        <f>VLOOKUP(A684,'ARTICLES 10052022'!$A$2:$D$1031,4,FALSE)</f>
        <v>AF</v>
      </c>
      <c r="C684" s="73" t="str">
        <f t="shared" si="40"/>
        <v/>
      </c>
      <c r="D684">
        <v>8210707018</v>
      </c>
      <c r="E684">
        <v>48</v>
      </c>
      <c r="F684" t="s">
        <v>2090</v>
      </c>
      <c r="G684">
        <v>0.158</v>
      </c>
      <c r="H684">
        <f t="shared" si="41"/>
        <v>7.5839999999999996</v>
      </c>
      <c r="I684">
        <f>VLOOKUP(L684,'ARTICLES 10052022'!$A$1:$Q$1031,17,FALSE)</f>
        <v>0.35249999999999998</v>
      </c>
      <c r="J684">
        <f t="shared" si="39"/>
        <v>16.919999999999998</v>
      </c>
      <c r="L684">
        <v>8210707018</v>
      </c>
      <c r="M684">
        <f>IF(I684="","",VLOOKUP(L684,'ARTICLES 10052022'!$A$1:$J$1031,10,FALSE))</f>
        <v>0.23499999999999999</v>
      </c>
      <c r="N684">
        <f t="shared" si="42"/>
        <v>11.28</v>
      </c>
    </row>
    <row r="685" spans="1:14" outlineLevel="2">
      <c r="A685" t="s">
        <v>131</v>
      </c>
      <c r="B685" s="73" t="str">
        <f>VLOOKUP(A685,'ARTICLES 10052022'!$A$2:$D$1031,4,FALSE)</f>
        <v>AF</v>
      </c>
      <c r="C685" s="73" t="str">
        <f t="shared" si="40"/>
        <v/>
      </c>
      <c r="D685" t="s">
        <v>648</v>
      </c>
      <c r="E685">
        <v>10</v>
      </c>
      <c r="F685" t="s">
        <v>2053</v>
      </c>
      <c r="G685">
        <v>13.19</v>
      </c>
      <c r="H685">
        <f t="shared" si="41"/>
        <v>131.9</v>
      </c>
      <c r="I685">
        <f>VLOOKUP(L685,'ARTICLES 10052022'!$A$1:$Q$1031,17,FALSE)</f>
        <v>12.39</v>
      </c>
      <c r="J685">
        <f t="shared" si="39"/>
        <v>123.9</v>
      </c>
      <c r="L685" t="s">
        <v>648</v>
      </c>
      <c r="M685">
        <f>IF(I685="","",VLOOKUP(L685,'ARTICLES 10052022'!$A$1:$J$1031,10,FALSE))</f>
        <v>8.26</v>
      </c>
      <c r="N685">
        <f t="shared" si="42"/>
        <v>82.6</v>
      </c>
    </row>
    <row r="686" spans="1:14" outlineLevel="2">
      <c r="A686" t="s">
        <v>131</v>
      </c>
      <c r="B686" s="73" t="str">
        <f>VLOOKUP(A686,'ARTICLES 10052022'!$A$2:$D$1031,4,FALSE)</f>
        <v>AF</v>
      </c>
      <c r="C686" s="73" t="str">
        <f t="shared" si="40"/>
        <v/>
      </c>
      <c r="D686" t="s">
        <v>650</v>
      </c>
      <c r="E686">
        <v>22.78</v>
      </c>
      <c r="F686" t="s">
        <v>2047</v>
      </c>
      <c r="G686">
        <v>11.27</v>
      </c>
      <c r="H686">
        <f t="shared" si="41"/>
        <v>256.73059999999998</v>
      </c>
      <c r="I686">
        <f>VLOOKUP(L686,'ARTICLES 10052022'!$A$1:$Q$1031,17,FALSE)</f>
        <v>11.100000000000001</v>
      </c>
      <c r="J686">
        <f t="shared" si="39"/>
        <v>252.85800000000003</v>
      </c>
      <c r="L686" t="s">
        <v>650</v>
      </c>
      <c r="M686">
        <f>IF(I686="","",VLOOKUP(L686,'ARTICLES 10052022'!$A$1:$J$1031,10,FALSE))</f>
        <v>7.4</v>
      </c>
      <c r="N686">
        <f t="shared" si="42"/>
        <v>168.572</v>
      </c>
    </row>
    <row r="687" spans="1:14" outlineLevel="2">
      <c r="A687" t="s">
        <v>131</v>
      </c>
      <c r="B687" s="73" t="str">
        <f>VLOOKUP(A687,'ARTICLES 10052022'!$A$2:$D$1031,4,FALSE)</f>
        <v>AF</v>
      </c>
      <c r="C687" s="73" t="str">
        <f t="shared" si="40"/>
        <v/>
      </c>
      <c r="D687" t="s">
        <v>2077</v>
      </c>
      <c r="E687">
        <v>9</v>
      </c>
      <c r="F687" t="s">
        <v>2078</v>
      </c>
      <c r="G687">
        <v>7.55</v>
      </c>
      <c r="H687">
        <f t="shared" si="41"/>
        <v>67.95</v>
      </c>
      <c r="I687">
        <f>VLOOKUP(L687,'ARTICLES 10052022'!$A$1:$Q$1031,17,FALSE)</f>
        <v>5.1790200000000004</v>
      </c>
      <c r="J687">
        <f t="shared" si="39"/>
        <v>46.611180000000004</v>
      </c>
      <c r="L687" t="s">
        <v>2077</v>
      </c>
      <c r="M687">
        <f>IF(I687="","",VLOOKUP(L687,'ARTICLES 10052022'!$A$1:$J$1031,10,FALSE))</f>
        <v>3.8940000000000001</v>
      </c>
      <c r="N687">
        <f t="shared" si="42"/>
        <v>35.045999999999999</v>
      </c>
    </row>
    <row r="688" spans="1:14" outlineLevel="2">
      <c r="A688" t="s">
        <v>131</v>
      </c>
      <c r="B688" s="73" t="str">
        <f>VLOOKUP(A688,'ARTICLES 10052022'!$A$2:$D$1031,4,FALSE)</f>
        <v>AF</v>
      </c>
      <c r="C688" s="73" t="str">
        <f t="shared" si="40"/>
        <v/>
      </c>
      <c r="D688" t="s">
        <v>572</v>
      </c>
      <c r="E688">
        <v>1</v>
      </c>
      <c r="F688" t="s">
        <v>573</v>
      </c>
      <c r="G688">
        <v>20.91</v>
      </c>
      <c r="H688">
        <f t="shared" si="41"/>
        <v>20.91</v>
      </c>
      <c r="I688">
        <f>VLOOKUP(L688,'ARTICLES 10052022'!$A$1:$Q$1031,17,FALSE)</f>
        <v>23.953999999999997</v>
      </c>
      <c r="J688">
        <f t="shared" si="39"/>
        <v>23.953999999999997</v>
      </c>
      <c r="L688" t="s">
        <v>572</v>
      </c>
      <c r="M688">
        <f>IF(I688="","",VLOOKUP(L688,'ARTICLES 10052022'!$A$1:$J$1031,10,FALSE))</f>
        <v>17.11</v>
      </c>
      <c r="N688">
        <f t="shared" si="42"/>
        <v>17.11</v>
      </c>
    </row>
    <row r="689" spans="1:14" outlineLevel="2">
      <c r="A689" t="s">
        <v>131</v>
      </c>
      <c r="B689" s="73" t="str">
        <f>VLOOKUP(A689,'ARTICLES 10052022'!$A$2:$D$1031,4,FALSE)</f>
        <v>AF</v>
      </c>
      <c r="C689" s="73" t="str">
        <f t="shared" si="40"/>
        <v/>
      </c>
      <c r="D689" t="s">
        <v>574</v>
      </c>
      <c r="E689">
        <v>1</v>
      </c>
      <c r="F689" t="s">
        <v>575</v>
      </c>
      <c r="G689">
        <v>26.09</v>
      </c>
      <c r="H689">
        <f t="shared" si="41"/>
        <v>26.09</v>
      </c>
      <c r="I689">
        <f>VLOOKUP(L689,'ARTICLES 10052022'!$A$1:$Q$1031,17,FALSE)</f>
        <v>29.597999999999999</v>
      </c>
      <c r="J689">
        <f t="shared" si="39"/>
        <v>29.597999999999999</v>
      </c>
      <c r="L689" t="s">
        <v>574</v>
      </c>
      <c r="M689">
        <f>IF(I689="","",VLOOKUP(L689,'ARTICLES 10052022'!$A$1:$J$1031,10,FALSE))</f>
        <v>19.731999999999999</v>
      </c>
      <c r="N689">
        <f t="shared" si="42"/>
        <v>19.731999999999999</v>
      </c>
    </row>
    <row r="690" spans="1:14" outlineLevel="2">
      <c r="A690" t="s">
        <v>131</v>
      </c>
      <c r="B690" s="73" t="str">
        <f>VLOOKUP(A690,'ARTICLES 10052022'!$A$2:$D$1031,4,FALSE)</f>
        <v>AF</v>
      </c>
      <c r="C690" s="73" t="str">
        <f t="shared" si="40"/>
        <v/>
      </c>
      <c r="D690" t="s">
        <v>2194</v>
      </c>
      <c r="E690">
        <v>6</v>
      </c>
      <c r="F690" t="s">
        <v>2195</v>
      </c>
      <c r="G690">
        <v>9.81</v>
      </c>
      <c r="H690">
        <f t="shared" si="41"/>
        <v>58.86</v>
      </c>
      <c r="I690">
        <f>VLOOKUP(L690,'ARTICLES 10052022'!$A$1:$Q$1031,17,FALSE)</f>
        <v>12.093</v>
      </c>
      <c r="J690">
        <f t="shared" si="39"/>
        <v>72.557999999999993</v>
      </c>
      <c r="L690" t="s">
        <v>2194</v>
      </c>
      <c r="M690">
        <f>IF(I690="","",VLOOKUP(L690,'ARTICLES 10052022'!$A$1:$J$1031,10,FALSE))</f>
        <v>8.0619999999999994</v>
      </c>
      <c r="N690">
        <f t="shared" si="42"/>
        <v>48.372</v>
      </c>
    </row>
    <row r="691" spans="1:14" outlineLevel="2">
      <c r="A691" t="s">
        <v>131</v>
      </c>
      <c r="B691" s="73" t="str">
        <f>VLOOKUP(A691,'ARTICLES 10052022'!$A$2:$D$1031,4,FALSE)</f>
        <v>AF</v>
      </c>
      <c r="C691" s="73" t="str">
        <f t="shared" si="40"/>
        <v/>
      </c>
      <c r="D691" t="s">
        <v>2202</v>
      </c>
      <c r="E691">
        <v>2</v>
      </c>
      <c r="F691" t="s">
        <v>2203</v>
      </c>
      <c r="G691">
        <v>10.32</v>
      </c>
      <c r="H691">
        <f t="shared" si="41"/>
        <v>20.64</v>
      </c>
      <c r="I691">
        <f>VLOOKUP(L691,'ARTICLES 10052022'!$A$1:$Q$1031,17,FALSE)</f>
        <v>12.725999999999999</v>
      </c>
      <c r="J691">
        <f t="shared" si="39"/>
        <v>25.451999999999998</v>
      </c>
      <c r="L691" t="s">
        <v>2202</v>
      </c>
      <c r="M691">
        <f>IF(I691="","",VLOOKUP(L691,'ARTICLES 10052022'!$A$1:$J$1031,10,FALSE))</f>
        <v>8.484</v>
      </c>
      <c r="N691">
        <f t="shared" si="42"/>
        <v>16.968</v>
      </c>
    </row>
    <row r="692" spans="1:14" outlineLevel="2">
      <c r="A692" t="s">
        <v>131</v>
      </c>
      <c r="B692" s="73" t="str">
        <f>VLOOKUP(A692,'ARTICLES 10052022'!$A$2:$D$1031,4,FALSE)</f>
        <v>AF</v>
      </c>
      <c r="C692" s="73" t="str">
        <f t="shared" si="40"/>
        <v/>
      </c>
      <c r="D692" t="s">
        <v>2214</v>
      </c>
      <c r="E692">
        <v>2</v>
      </c>
      <c r="F692" t="s">
        <v>2215</v>
      </c>
      <c r="G692">
        <v>12.35</v>
      </c>
      <c r="H692">
        <f t="shared" si="41"/>
        <v>24.7</v>
      </c>
      <c r="I692">
        <f>VLOOKUP(L692,'ARTICLES 10052022'!$A$1:$Q$1031,17,FALSE)</f>
        <v>15.231</v>
      </c>
      <c r="J692">
        <f t="shared" si="39"/>
        <v>30.462</v>
      </c>
      <c r="L692" t="s">
        <v>2214</v>
      </c>
      <c r="M692">
        <f>IF(I692="","",VLOOKUP(L692,'ARTICLES 10052022'!$A$1:$J$1031,10,FALSE))</f>
        <v>10.154</v>
      </c>
      <c r="N692">
        <f t="shared" si="42"/>
        <v>20.308</v>
      </c>
    </row>
    <row r="693" spans="1:14" outlineLevel="2">
      <c r="A693" t="s">
        <v>131</v>
      </c>
      <c r="B693" s="73" t="str">
        <f>VLOOKUP(A693,'ARTICLES 10052022'!$A$2:$D$1031,4,FALSE)</f>
        <v>AF</v>
      </c>
      <c r="C693" s="73" t="str">
        <f t="shared" si="40"/>
        <v/>
      </c>
      <c r="D693" t="s">
        <v>2410</v>
      </c>
      <c r="E693">
        <v>15</v>
      </c>
      <c r="F693" t="s">
        <v>2411</v>
      </c>
      <c r="G693">
        <v>75</v>
      </c>
      <c r="H693">
        <f t="shared" si="41"/>
        <v>1125</v>
      </c>
      <c r="I693">
        <f>VLOOKUP(L693,'ARTICLES 10052022'!$A$1:$Q$1031,17,FALSE)</f>
        <v>75</v>
      </c>
      <c r="J693">
        <f t="shared" si="39"/>
        <v>1125</v>
      </c>
      <c r="L693" t="s">
        <v>2410</v>
      </c>
      <c r="M693">
        <f>IF(I693="","",VLOOKUP(L693,'ARTICLES 10052022'!$A$1:$J$1031,10,FALSE))</f>
        <v>50</v>
      </c>
      <c r="N693">
        <f t="shared" si="42"/>
        <v>750</v>
      </c>
    </row>
    <row r="694" spans="1:14" outlineLevel="2">
      <c r="A694" t="s">
        <v>131</v>
      </c>
      <c r="B694" s="73" t="str">
        <f>VLOOKUP(A694,'ARTICLES 10052022'!$A$2:$D$1031,4,FALSE)</f>
        <v>AF</v>
      </c>
      <c r="C694" s="73" t="str">
        <f t="shared" si="40"/>
        <v/>
      </c>
      <c r="D694" t="s">
        <v>2162</v>
      </c>
      <c r="E694">
        <v>6</v>
      </c>
      <c r="F694" t="s">
        <v>2163</v>
      </c>
      <c r="G694">
        <v>42.95</v>
      </c>
      <c r="H694">
        <f t="shared" si="41"/>
        <v>257.70000000000005</v>
      </c>
      <c r="I694">
        <f>VLOOKUP(L694,'ARTICLES 10052022'!$A$1:$Q$1031,17,FALSE)</f>
        <v>54.135000000000005</v>
      </c>
      <c r="J694">
        <f t="shared" si="39"/>
        <v>324.81000000000006</v>
      </c>
      <c r="L694" t="s">
        <v>2162</v>
      </c>
      <c r="M694">
        <f>IF(I694="","",VLOOKUP(L694,'ARTICLES 10052022'!$A$1:$J$1031,10,FALSE))</f>
        <v>36.090000000000003</v>
      </c>
      <c r="N694">
        <f t="shared" si="42"/>
        <v>216.54000000000002</v>
      </c>
    </row>
    <row r="695" spans="1:14" outlineLevel="2">
      <c r="A695" t="s">
        <v>131</v>
      </c>
      <c r="B695" s="73" t="str">
        <f>VLOOKUP(A695,'ARTICLES 10052022'!$A$2:$D$1031,4,FALSE)</f>
        <v>AF</v>
      </c>
      <c r="C695" s="73" t="str">
        <f t="shared" si="40"/>
        <v/>
      </c>
      <c r="D695" t="s">
        <v>2170</v>
      </c>
      <c r="E695">
        <v>2</v>
      </c>
      <c r="F695" t="s">
        <v>2171</v>
      </c>
      <c r="G695">
        <v>45.2</v>
      </c>
      <c r="H695">
        <f t="shared" si="41"/>
        <v>90.4</v>
      </c>
      <c r="I695">
        <f>VLOOKUP(L695,'ARTICLES 10052022'!$A$1:$Q$1031,17,FALSE)</f>
        <v>56.97</v>
      </c>
      <c r="J695">
        <f t="shared" si="39"/>
        <v>113.94</v>
      </c>
      <c r="L695" t="s">
        <v>2170</v>
      </c>
      <c r="M695">
        <f>IF(I695="","",VLOOKUP(L695,'ARTICLES 10052022'!$A$1:$J$1031,10,FALSE))</f>
        <v>37.979999999999997</v>
      </c>
      <c r="N695">
        <f t="shared" si="42"/>
        <v>75.959999999999994</v>
      </c>
    </row>
    <row r="696" spans="1:14" outlineLevel="2">
      <c r="A696" t="s">
        <v>131</v>
      </c>
      <c r="B696" s="73" t="str">
        <f>VLOOKUP(A696,'ARTICLES 10052022'!$A$2:$D$1031,4,FALSE)</f>
        <v>AF</v>
      </c>
      <c r="C696" s="73" t="str">
        <f t="shared" si="40"/>
        <v/>
      </c>
      <c r="D696" t="s">
        <v>2182</v>
      </c>
      <c r="E696">
        <v>2</v>
      </c>
      <c r="F696" t="s">
        <v>2183</v>
      </c>
      <c r="G696">
        <v>54.09</v>
      </c>
      <c r="H696">
        <f t="shared" si="41"/>
        <v>108.18</v>
      </c>
      <c r="I696">
        <f>VLOOKUP(L696,'ARTICLES 10052022'!$A$1:$Q$1031,17,FALSE)</f>
        <v>68.175000000000011</v>
      </c>
      <c r="J696">
        <f t="shared" si="39"/>
        <v>136.35000000000002</v>
      </c>
      <c r="L696" t="s">
        <v>2182</v>
      </c>
      <c r="M696">
        <f>IF(I696="","",VLOOKUP(L696,'ARTICLES 10052022'!$A$1:$J$1031,10,FALSE))</f>
        <v>45.45</v>
      </c>
      <c r="N696">
        <f t="shared" si="42"/>
        <v>90.9</v>
      </c>
    </row>
    <row r="697" spans="1:14" outlineLevel="2">
      <c r="A697" t="s">
        <v>131</v>
      </c>
      <c r="B697" s="73" t="str">
        <f>VLOOKUP(A697,'ARTICLES 10052022'!$A$2:$D$1031,4,FALSE)</f>
        <v>AF</v>
      </c>
      <c r="C697" s="73" t="str">
        <f t="shared" si="40"/>
        <v/>
      </c>
      <c r="D697" t="s">
        <v>2224</v>
      </c>
      <c r="E697">
        <v>6</v>
      </c>
      <c r="F697" t="s">
        <v>2225</v>
      </c>
      <c r="G697">
        <v>6.29</v>
      </c>
      <c r="H697">
        <f t="shared" si="41"/>
        <v>37.74</v>
      </c>
      <c r="I697">
        <f>VLOOKUP(L697,'ARTICLES 10052022'!$A$1:$Q$1031,17,FALSE)</f>
        <v>7.4624999999999995</v>
      </c>
      <c r="J697">
        <f t="shared" si="39"/>
        <v>44.774999999999999</v>
      </c>
      <c r="L697" t="s">
        <v>2224</v>
      </c>
      <c r="M697">
        <f>IF(I697="","",VLOOKUP(L697,'ARTICLES 10052022'!$A$1:$J$1031,10,FALSE))</f>
        <v>4.9749999999999996</v>
      </c>
      <c r="N697">
        <f t="shared" si="42"/>
        <v>29.849999999999998</v>
      </c>
    </row>
    <row r="698" spans="1:14" outlineLevel="2">
      <c r="A698" t="s">
        <v>131</v>
      </c>
      <c r="B698" s="73" t="str">
        <f>VLOOKUP(A698,'ARTICLES 10052022'!$A$2:$D$1031,4,FALSE)</f>
        <v>AF</v>
      </c>
      <c r="C698" s="73" t="str">
        <f t="shared" si="40"/>
        <v/>
      </c>
      <c r="D698" t="s">
        <v>2230</v>
      </c>
      <c r="E698">
        <v>2</v>
      </c>
      <c r="F698" t="s">
        <v>2231</v>
      </c>
      <c r="G698">
        <v>6.62</v>
      </c>
      <c r="H698">
        <f t="shared" si="41"/>
        <v>13.24</v>
      </c>
      <c r="I698">
        <f>VLOOKUP(L698,'ARTICLES 10052022'!$A$1:$Q$1031,17,FALSE)</f>
        <v>7.8525000000000009</v>
      </c>
      <c r="J698">
        <f t="shared" si="39"/>
        <v>15.705000000000002</v>
      </c>
      <c r="L698" t="s">
        <v>2230</v>
      </c>
      <c r="M698">
        <f>IF(I698="","",VLOOKUP(L698,'ARTICLES 10052022'!$A$1:$J$1031,10,FALSE))</f>
        <v>5.2350000000000003</v>
      </c>
      <c r="N698">
        <f t="shared" si="42"/>
        <v>10.47</v>
      </c>
    </row>
    <row r="699" spans="1:14" outlineLevel="2">
      <c r="A699" t="s">
        <v>131</v>
      </c>
      <c r="B699" s="73" t="str">
        <f>VLOOKUP(A699,'ARTICLES 10052022'!$A$2:$D$1031,4,FALSE)</f>
        <v>AF</v>
      </c>
      <c r="C699" s="73" t="str">
        <f t="shared" si="40"/>
        <v/>
      </c>
      <c r="D699" t="s">
        <v>2239</v>
      </c>
      <c r="E699">
        <v>2</v>
      </c>
      <c r="F699" t="s">
        <v>2240</v>
      </c>
      <c r="G699">
        <v>7.92</v>
      </c>
      <c r="H699">
        <f t="shared" si="41"/>
        <v>15.84</v>
      </c>
      <c r="I699">
        <f>VLOOKUP(L699,'ARTICLES 10052022'!$A$1:$Q$1031,17,FALSE)</f>
        <v>9.3974999999999991</v>
      </c>
      <c r="J699">
        <f t="shared" si="39"/>
        <v>18.794999999999998</v>
      </c>
      <c r="L699" t="s">
        <v>2239</v>
      </c>
      <c r="M699">
        <f>IF(I699="","",VLOOKUP(L699,'ARTICLES 10052022'!$A$1:$J$1031,10,FALSE))</f>
        <v>6.2649999999999997</v>
      </c>
      <c r="N699">
        <f t="shared" si="42"/>
        <v>12.53</v>
      </c>
    </row>
    <row r="700" spans="1:14" outlineLevel="2">
      <c r="A700" t="s">
        <v>131</v>
      </c>
      <c r="B700" s="73" t="str">
        <f>VLOOKUP(A700,'ARTICLES 10052022'!$A$2:$D$1031,4,FALSE)</f>
        <v>AF</v>
      </c>
      <c r="C700" s="73" t="str">
        <f t="shared" si="40"/>
        <v/>
      </c>
      <c r="D700" t="s">
        <v>2069</v>
      </c>
      <c r="E700">
        <v>16</v>
      </c>
      <c r="F700" t="s">
        <v>2070</v>
      </c>
      <c r="G700">
        <v>7.95</v>
      </c>
      <c r="H700">
        <f t="shared" si="41"/>
        <v>127.2</v>
      </c>
      <c r="I700">
        <f>VLOOKUP(L700,'ARTICLES 10052022'!$A$1:$Q$1031,17,FALSE)</f>
        <v>5.1790200000000004</v>
      </c>
      <c r="J700">
        <f t="shared" si="39"/>
        <v>82.864320000000006</v>
      </c>
      <c r="L700" t="s">
        <v>2069</v>
      </c>
      <c r="M700">
        <f>IF(I700="","",VLOOKUP(L700,'ARTICLES 10052022'!$A$1:$J$1031,10,FALSE))</f>
        <v>3.8940000000000001</v>
      </c>
      <c r="N700">
        <f t="shared" si="42"/>
        <v>62.304000000000002</v>
      </c>
    </row>
    <row r="701" spans="1:14" outlineLevel="1">
      <c r="A701" s="73" t="s">
        <v>3060</v>
      </c>
      <c r="B701" s="73"/>
      <c r="C701" s="73" t="str">
        <f t="shared" si="40"/>
        <v>PCG18EHA</v>
      </c>
      <c r="J701">
        <f>SUBTOTAL(9,J676:J700)</f>
        <v>2591.7980000000002</v>
      </c>
      <c r="N701">
        <f>SUBTOTAL(9,N676:N700)</f>
        <v>1740.058</v>
      </c>
    </row>
    <row r="702" spans="1:14" outlineLevel="2">
      <c r="A702" t="s">
        <v>133</v>
      </c>
      <c r="B702" s="73" t="str">
        <f>VLOOKUP(A702,'ARTICLES 10052022'!$A$2:$D$1031,4,FALSE)</f>
        <v>AF</v>
      </c>
      <c r="C702" s="73" t="str">
        <f t="shared" si="40"/>
        <v/>
      </c>
      <c r="D702">
        <v>8412602518</v>
      </c>
      <c r="E702">
        <v>8</v>
      </c>
      <c r="F702" t="s">
        <v>2268</v>
      </c>
      <c r="G702">
        <v>0.05</v>
      </c>
      <c r="H702">
        <f t="shared" si="41"/>
        <v>0.4</v>
      </c>
      <c r="I702">
        <f>VLOOKUP(L702,'ARTICLES 10052022'!$A$1:$Q$1031,17,FALSE)</f>
        <v>5.2500000000000005E-2</v>
      </c>
      <c r="J702">
        <f t="shared" si="39"/>
        <v>0.42000000000000004</v>
      </c>
      <c r="L702">
        <v>8412602518</v>
      </c>
      <c r="M702">
        <f>IF(I702="","",VLOOKUP(L702,'ARTICLES 10052022'!$A$1:$J$1031,10,FALSE))</f>
        <v>3.5000000000000003E-2</v>
      </c>
      <c r="N702">
        <f t="shared" si="42"/>
        <v>0.28000000000000003</v>
      </c>
    </row>
    <row r="703" spans="1:14" outlineLevel="2">
      <c r="A703" t="s">
        <v>133</v>
      </c>
      <c r="B703" s="73" t="str">
        <f>VLOOKUP(A703,'ARTICLES 10052022'!$A$2:$D$1031,4,FALSE)</f>
        <v>AF</v>
      </c>
      <c r="C703" s="73" t="str">
        <f t="shared" si="40"/>
        <v/>
      </c>
      <c r="D703">
        <v>8434000618</v>
      </c>
      <c r="E703">
        <v>8</v>
      </c>
      <c r="F703" t="s">
        <v>2272</v>
      </c>
      <c r="G703">
        <v>0.02</v>
      </c>
      <c r="H703">
        <f t="shared" si="41"/>
        <v>0.16</v>
      </c>
      <c r="I703">
        <f>VLOOKUP(L703,'ARTICLES 10052022'!$A$1:$Q$1031,17,FALSE)</f>
        <v>2.375E-2</v>
      </c>
      <c r="J703">
        <f t="shared" si="39"/>
        <v>0.19</v>
      </c>
      <c r="L703">
        <v>8434000618</v>
      </c>
      <c r="M703">
        <f>IF(I703="","",VLOOKUP(L703,'ARTICLES 10052022'!$A$1:$J$1031,10,FALSE))</f>
        <v>1.9E-2</v>
      </c>
      <c r="N703">
        <f t="shared" si="42"/>
        <v>0.152</v>
      </c>
    </row>
    <row r="704" spans="1:14" outlineLevel="2">
      <c r="A704" t="s">
        <v>133</v>
      </c>
      <c r="B704" s="73" t="str">
        <f>VLOOKUP(A704,'ARTICLES 10052022'!$A$2:$D$1031,4,FALSE)</f>
        <v>AF</v>
      </c>
      <c r="C704" s="73" t="str">
        <f t="shared" si="40"/>
        <v/>
      </c>
      <c r="D704" t="s">
        <v>2133</v>
      </c>
      <c r="E704">
        <v>52</v>
      </c>
      <c r="F704" t="s">
        <v>2134</v>
      </c>
      <c r="G704">
        <v>0.8</v>
      </c>
      <c r="H704">
        <f t="shared" si="41"/>
        <v>41.6</v>
      </c>
      <c r="I704">
        <f>VLOOKUP(L704,'ARTICLES 10052022'!$A$1:$Q$1031,17,FALSE)</f>
        <v>0.8145</v>
      </c>
      <c r="J704">
        <f t="shared" si="39"/>
        <v>42.353999999999999</v>
      </c>
      <c r="L704" t="s">
        <v>2133</v>
      </c>
      <c r="M704">
        <f>IF(I704="","",VLOOKUP(L704,'ARTICLES 10052022'!$A$1:$J$1031,10,FALSE))</f>
        <v>0.54300000000000004</v>
      </c>
      <c r="N704">
        <f t="shared" si="42"/>
        <v>28.236000000000001</v>
      </c>
    </row>
    <row r="705" spans="1:14" outlineLevel="2">
      <c r="A705" t="s">
        <v>133</v>
      </c>
      <c r="B705" s="73" t="str">
        <f>VLOOKUP(A705,'ARTICLES 10052022'!$A$2:$D$1031,4,FALSE)</f>
        <v>AF</v>
      </c>
      <c r="C705" s="73" t="str">
        <f t="shared" si="40"/>
        <v/>
      </c>
      <c r="D705">
        <v>8710605018</v>
      </c>
      <c r="E705">
        <v>8</v>
      </c>
      <c r="F705" t="s">
        <v>2707</v>
      </c>
      <c r="G705">
        <v>0.3</v>
      </c>
      <c r="H705">
        <f t="shared" si="41"/>
        <v>2.4</v>
      </c>
      <c r="I705">
        <f>VLOOKUP(L705,'ARTICLES 10052022'!$A$1:$Q$1031,17,FALSE)</f>
        <v>0.30149999999999999</v>
      </c>
      <c r="J705">
        <f t="shared" si="39"/>
        <v>2.4119999999999999</v>
      </c>
      <c r="L705">
        <v>8710605018</v>
      </c>
      <c r="M705">
        <f>IF(I705="","",VLOOKUP(L705,'ARTICLES 10052022'!$A$1:$J$1031,10,FALSE))</f>
        <v>0.20100000000000001</v>
      </c>
      <c r="N705">
        <f t="shared" si="42"/>
        <v>1.6080000000000001</v>
      </c>
    </row>
    <row r="706" spans="1:14" outlineLevel="2">
      <c r="A706" t="s">
        <v>133</v>
      </c>
      <c r="B706" s="73" t="str">
        <f>VLOOKUP(A706,'ARTICLES 10052022'!$A$2:$D$1031,4,FALSE)</f>
        <v>AF</v>
      </c>
      <c r="C706" s="73" t="str">
        <f t="shared" ref="C706:C769" si="43">IF(G706="",MID(A706,7,100),"")</f>
        <v/>
      </c>
      <c r="D706">
        <v>8110608018</v>
      </c>
      <c r="E706">
        <v>200</v>
      </c>
      <c r="F706" t="s">
        <v>2084</v>
      </c>
      <c r="G706">
        <v>0.28199999999999997</v>
      </c>
      <c r="H706">
        <f t="shared" si="41"/>
        <v>56.399999999999991</v>
      </c>
      <c r="I706">
        <f>VLOOKUP(L706,'ARTICLES 10052022'!$A$1:$Q$1031,17,FALSE)</f>
        <v>0.26474999999999999</v>
      </c>
      <c r="J706">
        <f t="shared" si="39"/>
        <v>52.949999999999996</v>
      </c>
      <c r="L706">
        <v>8110608018</v>
      </c>
      <c r="M706">
        <f>IF(I706="","",VLOOKUP(L706,'ARTICLES 10052022'!$A$1:$J$1031,10,FALSE))</f>
        <v>0.17649999999999999</v>
      </c>
      <c r="N706">
        <f t="shared" si="42"/>
        <v>35.299999999999997</v>
      </c>
    </row>
    <row r="707" spans="1:14" outlineLevel="2">
      <c r="A707" t="s">
        <v>133</v>
      </c>
      <c r="B707" s="73" t="str">
        <f>VLOOKUP(A707,'ARTICLES 10052022'!$A$2:$D$1031,4,FALSE)</f>
        <v>AF</v>
      </c>
      <c r="C707" s="73" t="str">
        <f t="shared" si="43"/>
        <v/>
      </c>
      <c r="D707" t="s">
        <v>2391</v>
      </c>
      <c r="E707">
        <v>4</v>
      </c>
      <c r="F707" t="s">
        <v>2392</v>
      </c>
      <c r="G707">
        <v>0.54900000000000004</v>
      </c>
      <c r="H707">
        <f t="shared" si="41"/>
        <v>2.1960000000000002</v>
      </c>
      <c r="I707">
        <f>VLOOKUP(L707,'ARTICLES 10052022'!$A$1:$Q$1031,17,FALSE)</f>
        <v>0.54899999999999993</v>
      </c>
      <c r="J707">
        <f t="shared" si="39"/>
        <v>2.1959999999999997</v>
      </c>
      <c r="L707" t="s">
        <v>2391</v>
      </c>
      <c r="M707">
        <f>IF(I707="","",VLOOKUP(L707,'ARTICLES 10052022'!$A$1:$J$1031,10,FALSE))</f>
        <v>0.36599999999999999</v>
      </c>
      <c r="N707">
        <f t="shared" si="42"/>
        <v>1.464</v>
      </c>
    </row>
    <row r="708" spans="1:14" outlineLevel="2">
      <c r="A708" t="s">
        <v>133</v>
      </c>
      <c r="B708" s="73" t="str">
        <f>VLOOKUP(A708,'ARTICLES 10052022'!$A$2:$D$1031,4,FALSE)</f>
        <v>AF</v>
      </c>
      <c r="C708" s="73" t="str">
        <f t="shared" si="43"/>
        <v/>
      </c>
      <c r="D708" t="s">
        <v>2394</v>
      </c>
      <c r="E708">
        <v>4</v>
      </c>
      <c r="F708" t="s">
        <v>2395</v>
      </c>
      <c r="G708">
        <v>0.78</v>
      </c>
      <c r="H708">
        <f t="shared" si="41"/>
        <v>3.12</v>
      </c>
      <c r="I708">
        <f>VLOOKUP(L708,'ARTICLES 10052022'!$A$1:$Q$1031,17,FALSE)</f>
        <v>1.5794999999999999</v>
      </c>
      <c r="J708">
        <f t="shared" ref="J708:J774" si="44">E708*I708</f>
        <v>6.3179999999999996</v>
      </c>
      <c r="L708" t="s">
        <v>2394</v>
      </c>
      <c r="M708">
        <f>IF(I708="","",VLOOKUP(L708,'ARTICLES 10052022'!$A$1:$J$1031,10,FALSE))</f>
        <v>1.0529999999999999</v>
      </c>
      <c r="N708">
        <f t="shared" si="42"/>
        <v>4.2119999999999997</v>
      </c>
    </row>
    <row r="709" spans="1:14" outlineLevel="2">
      <c r="A709" t="s">
        <v>133</v>
      </c>
      <c r="B709" s="73" t="str">
        <f>VLOOKUP(A709,'ARTICLES 10052022'!$A$2:$D$1031,4,FALSE)</f>
        <v>AF</v>
      </c>
      <c r="C709" s="73" t="str">
        <f t="shared" si="43"/>
        <v/>
      </c>
      <c r="D709">
        <v>8210603018</v>
      </c>
      <c r="E709">
        <v>24</v>
      </c>
      <c r="F709" t="s">
        <v>2088</v>
      </c>
      <c r="G709">
        <v>6.8000000000000005E-2</v>
      </c>
      <c r="H709">
        <f t="shared" ref="H709:H771" si="45">IF(C709="",G709*E709,"")</f>
        <v>1.6320000000000001</v>
      </c>
      <c r="I709">
        <f>VLOOKUP(L709,'ARTICLES 10052022'!$A$1:$Q$1031,17,FALSE)</f>
        <v>0.13950000000000001</v>
      </c>
      <c r="J709">
        <f t="shared" si="44"/>
        <v>3.3480000000000003</v>
      </c>
      <c r="L709">
        <v>8210603018</v>
      </c>
      <c r="M709">
        <f>IF(I709="","",VLOOKUP(L709,'ARTICLES 10052022'!$A$1:$J$1031,10,FALSE))</f>
        <v>9.2999999999999999E-2</v>
      </c>
      <c r="N709">
        <f t="shared" si="42"/>
        <v>2.2320000000000002</v>
      </c>
    </row>
    <row r="710" spans="1:14" outlineLevel="2">
      <c r="A710" t="s">
        <v>133</v>
      </c>
      <c r="B710" s="73" t="str">
        <f>VLOOKUP(A710,'ARTICLES 10052022'!$A$2:$D$1031,4,FALSE)</f>
        <v>AF</v>
      </c>
      <c r="C710" s="73" t="str">
        <f t="shared" si="43"/>
        <v/>
      </c>
      <c r="D710">
        <v>8210707018</v>
      </c>
      <c r="E710">
        <v>51</v>
      </c>
      <c r="F710" t="s">
        <v>2090</v>
      </c>
      <c r="G710">
        <v>0.158</v>
      </c>
      <c r="H710">
        <f t="shared" si="45"/>
        <v>8.0579999999999998</v>
      </c>
      <c r="I710">
        <f>VLOOKUP(L710,'ARTICLES 10052022'!$A$1:$Q$1031,17,FALSE)</f>
        <v>0.35249999999999998</v>
      </c>
      <c r="J710">
        <f t="shared" si="44"/>
        <v>17.977499999999999</v>
      </c>
      <c r="L710">
        <v>8210707018</v>
      </c>
      <c r="M710">
        <f>IF(I710="","",VLOOKUP(L710,'ARTICLES 10052022'!$A$1:$J$1031,10,FALSE))</f>
        <v>0.23499999999999999</v>
      </c>
      <c r="N710">
        <f t="shared" si="42"/>
        <v>11.984999999999999</v>
      </c>
    </row>
    <row r="711" spans="1:14" outlineLevel="2">
      <c r="A711" t="s">
        <v>133</v>
      </c>
      <c r="B711" s="73" t="str">
        <f>VLOOKUP(A711,'ARTICLES 10052022'!$A$2:$D$1031,4,FALSE)</f>
        <v>AF</v>
      </c>
      <c r="C711" s="73" t="str">
        <f t="shared" si="43"/>
        <v/>
      </c>
      <c r="D711" t="s">
        <v>648</v>
      </c>
      <c r="E711">
        <v>10</v>
      </c>
      <c r="F711" t="s">
        <v>2053</v>
      </c>
      <c r="G711">
        <v>13.19</v>
      </c>
      <c r="H711">
        <f t="shared" si="45"/>
        <v>131.9</v>
      </c>
      <c r="I711">
        <f>VLOOKUP(L711,'ARTICLES 10052022'!$A$1:$Q$1031,17,FALSE)</f>
        <v>12.39</v>
      </c>
      <c r="J711">
        <f t="shared" si="44"/>
        <v>123.9</v>
      </c>
      <c r="L711" t="s">
        <v>648</v>
      </c>
      <c r="M711">
        <f>IF(I711="","",VLOOKUP(L711,'ARTICLES 10052022'!$A$1:$J$1031,10,FALSE))</f>
        <v>8.26</v>
      </c>
      <c r="N711">
        <f t="shared" si="42"/>
        <v>82.6</v>
      </c>
    </row>
    <row r="712" spans="1:14" outlineLevel="2">
      <c r="A712" t="s">
        <v>133</v>
      </c>
      <c r="B712" s="73" t="str">
        <f>VLOOKUP(A712,'ARTICLES 10052022'!$A$2:$D$1031,4,FALSE)</f>
        <v>AF</v>
      </c>
      <c r="C712" s="73" t="str">
        <f t="shared" si="43"/>
        <v/>
      </c>
      <c r="D712" t="s">
        <v>650</v>
      </c>
      <c r="E712">
        <v>23.89</v>
      </c>
      <c r="F712" t="s">
        <v>2047</v>
      </c>
      <c r="G712">
        <v>11.27</v>
      </c>
      <c r="H712">
        <f t="shared" si="45"/>
        <v>269.24029999999999</v>
      </c>
      <c r="I712">
        <f>VLOOKUP(L712,'ARTICLES 10052022'!$A$1:$Q$1031,17,FALSE)</f>
        <v>11.100000000000001</v>
      </c>
      <c r="J712">
        <f t="shared" si="44"/>
        <v>265.17900000000003</v>
      </c>
      <c r="L712" t="s">
        <v>650</v>
      </c>
      <c r="M712">
        <f>IF(I712="","",VLOOKUP(L712,'ARTICLES 10052022'!$A$1:$J$1031,10,FALSE))</f>
        <v>7.4</v>
      </c>
      <c r="N712">
        <f t="shared" ref="N712:N774" si="46">IF(I712="","",E712*M712)</f>
        <v>176.786</v>
      </c>
    </row>
    <row r="713" spans="1:14" outlineLevel="2">
      <c r="A713" t="s">
        <v>133</v>
      </c>
      <c r="B713" s="73" t="str">
        <f>VLOOKUP(A713,'ARTICLES 10052022'!$A$2:$D$1031,4,FALSE)</f>
        <v>AF</v>
      </c>
      <c r="C713" s="73" t="str">
        <f t="shared" si="43"/>
        <v/>
      </c>
      <c r="D713" t="s">
        <v>2077</v>
      </c>
      <c r="E713">
        <v>10</v>
      </c>
      <c r="F713" t="s">
        <v>2078</v>
      </c>
      <c r="G713">
        <v>7.55</v>
      </c>
      <c r="H713">
        <f t="shared" si="45"/>
        <v>75.5</v>
      </c>
      <c r="I713">
        <f>VLOOKUP(L713,'ARTICLES 10052022'!$A$1:$Q$1031,17,FALSE)</f>
        <v>5.1790200000000004</v>
      </c>
      <c r="J713">
        <f t="shared" si="44"/>
        <v>51.790200000000006</v>
      </c>
      <c r="L713" t="s">
        <v>2077</v>
      </c>
      <c r="M713">
        <f>IF(I713="","",VLOOKUP(L713,'ARTICLES 10052022'!$A$1:$J$1031,10,FALSE))</f>
        <v>3.8940000000000001</v>
      </c>
      <c r="N713">
        <f t="shared" si="46"/>
        <v>38.94</v>
      </c>
    </row>
    <row r="714" spans="1:14" outlineLevel="2">
      <c r="A714" t="s">
        <v>133</v>
      </c>
      <c r="B714" s="73" t="str">
        <f>VLOOKUP(A714,'ARTICLES 10052022'!$A$2:$D$1031,4,FALSE)</f>
        <v>AF</v>
      </c>
      <c r="C714" s="73" t="str">
        <f t="shared" si="43"/>
        <v/>
      </c>
      <c r="D714" t="s">
        <v>574</v>
      </c>
      <c r="E714">
        <v>2</v>
      </c>
      <c r="F714" t="s">
        <v>575</v>
      </c>
      <c r="G714">
        <v>26.09</v>
      </c>
      <c r="H714">
        <f t="shared" si="45"/>
        <v>52.18</v>
      </c>
      <c r="I714">
        <f>VLOOKUP(L714,'ARTICLES 10052022'!$A$1:$Q$1031,17,FALSE)</f>
        <v>29.597999999999999</v>
      </c>
      <c r="J714">
        <f t="shared" si="44"/>
        <v>59.195999999999998</v>
      </c>
      <c r="L714" t="s">
        <v>574</v>
      </c>
      <c r="M714">
        <f>IF(I714="","",VLOOKUP(L714,'ARTICLES 10052022'!$A$1:$J$1031,10,FALSE))</f>
        <v>19.731999999999999</v>
      </c>
      <c r="N714">
        <f t="shared" si="46"/>
        <v>39.463999999999999</v>
      </c>
    </row>
    <row r="715" spans="1:14" outlineLevel="2">
      <c r="A715" t="s">
        <v>133</v>
      </c>
      <c r="B715" s="73" t="str">
        <f>VLOOKUP(A715,'ARTICLES 10052022'!$A$2:$D$1031,4,FALSE)</f>
        <v>AF</v>
      </c>
      <c r="C715" s="73" t="str">
        <f t="shared" si="43"/>
        <v/>
      </c>
      <c r="D715" t="s">
        <v>2194</v>
      </c>
      <c r="E715">
        <v>4</v>
      </c>
      <c r="F715" t="s">
        <v>2195</v>
      </c>
      <c r="G715">
        <v>9.81</v>
      </c>
      <c r="H715">
        <f t="shared" si="45"/>
        <v>39.24</v>
      </c>
      <c r="I715">
        <f>VLOOKUP(L715,'ARTICLES 10052022'!$A$1:$Q$1031,17,FALSE)</f>
        <v>12.093</v>
      </c>
      <c r="J715">
        <f t="shared" si="44"/>
        <v>48.372</v>
      </c>
      <c r="L715" t="s">
        <v>2194</v>
      </c>
      <c r="M715">
        <f>IF(I715="","",VLOOKUP(L715,'ARTICLES 10052022'!$A$1:$J$1031,10,FALSE))</f>
        <v>8.0619999999999994</v>
      </c>
      <c r="N715">
        <f t="shared" si="46"/>
        <v>32.247999999999998</v>
      </c>
    </row>
    <row r="716" spans="1:14" outlineLevel="2">
      <c r="A716" t="s">
        <v>133</v>
      </c>
      <c r="B716" s="73" t="str">
        <f>VLOOKUP(A716,'ARTICLES 10052022'!$A$2:$D$1031,4,FALSE)</f>
        <v>AF</v>
      </c>
      <c r="C716" s="73" t="str">
        <f t="shared" si="43"/>
        <v/>
      </c>
      <c r="D716" t="s">
        <v>2202</v>
      </c>
      <c r="E716">
        <v>4</v>
      </c>
      <c r="F716" t="s">
        <v>2203</v>
      </c>
      <c r="G716">
        <v>10.32</v>
      </c>
      <c r="H716">
        <f t="shared" si="45"/>
        <v>41.28</v>
      </c>
      <c r="I716">
        <f>VLOOKUP(L716,'ARTICLES 10052022'!$A$1:$Q$1031,17,FALSE)</f>
        <v>12.725999999999999</v>
      </c>
      <c r="J716">
        <f t="shared" si="44"/>
        <v>50.903999999999996</v>
      </c>
      <c r="L716" t="s">
        <v>2202</v>
      </c>
      <c r="M716">
        <f>IF(I716="","",VLOOKUP(L716,'ARTICLES 10052022'!$A$1:$J$1031,10,FALSE))</f>
        <v>8.484</v>
      </c>
      <c r="N716">
        <f t="shared" si="46"/>
        <v>33.936</v>
      </c>
    </row>
    <row r="717" spans="1:14" outlineLevel="2">
      <c r="A717" t="s">
        <v>133</v>
      </c>
      <c r="B717" s="73" t="str">
        <f>VLOOKUP(A717,'ARTICLES 10052022'!$A$2:$D$1031,4,FALSE)</f>
        <v>AF</v>
      </c>
      <c r="C717" s="73" t="str">
        <f t="shared" si="43"/>
        <v/>
      </c>
      <c r="D717" t="s">
        <v>2214</v>
      </c>
      <c r="E717">
        <v>4</v>
      </c>
      <c r="F717" t="s">
        <v>2215</v>
      </c>
      <c r="G717">
        <v>12.35</v>
      </c>
      <c r="H717">
        <f t="shared" si="45"/>
        <v>49.4</v>
      </c>
      <c r="I717">
        <f>VLOOKUP(L717,'ARTICLES 10052022'!$A$1:$Q$1031,17,FALSE)</f>
        <v>15.231</v>
      </c>
      <c r="J717">
        <f t="shared" si="44"/>
        <v>60.923999999999999</v>
      </c>
      <c r="L717" t="s">
        <v>2214</v>
      </c>
      <c r="M717">
        <f>IF(I717="","",VLOOKUP(L717,'ARTICLES 10052022'!$A$1:$J$1031,10,FALSE))</f>
        <v>10.154</v>
      </c>
      <c r="N717">
        <f t="shared" si="46"/>
        <v>40.616</v>
      </c>
    </row>
    <row r="718" spans="1:14" outlineLevel="2">
      <c r="A718" t="s">
        <v>133</v>
      </c>
      <c r="B718" s="73" t="str">
        <f>VLOOKUP(A718,'ARTICLES 10052022'!$A$2:$D$1031,4,FALSE)</f>
        <v>AF</v>
      </c>
      <c r="C718" s="73" t="str">
        <f t="shared" si="43"/>
        <v/>
      </c>
      <c r="D718" t="s">
        <v>2410</v>
      </c>
      <c r="E718">
        <v>14</v>
      </c>
      <c r="F718" t="s">
        <v>2411</v>
      </c>
      <c r="G718">
        <v>75</v>
      </c>
      <c r="H718">
        <f t="shared" si="45"/>
        <v>1050</v>
      </c>
      <c r="I718">
        <f>VLOOKUP(L718,'ARTICLES 10052022'!$A$1:$Q$1031,17,FALSE)</f>
        <v>75</v>
      </c>
      <c r="J718">
        <f t="shared" si="44"/>
        <v>1050</v>
      </c>
      <c r="L718" t="s">
        <v>2410</v>
      </c>
      <c r="M718">
        <f>IF(I718="","",VLOOKUP(L718,'ARTICLES 10052022'!$A$1:$J$1031,10,FALSE))</f>
        <v>50</v>
      </c>
      <c r="N718">
        <f t="shared" si="46"/>
        <v>700</v>
      </c>
    </row>
    <row r="719" spans="1:14" outlineLevel="2">
      <c r="A719" t="s">
        <v>133</v>
      </c>
      <c r="B719" s="73" t="str">
        <f>VLOOKUP(A719,'ARTICLES 10052022'!$A$2:$D$1031,4,FALSE)</f>
        <v>AF</v>
      </c>
      <c r="C719" s="73" t="str">
        <f t="shared" si="43"/>
        <v/>
      </c>
      <c r="D719" t="s">
        <v>2162</v>
      </c>
      <c r="E719">
        <v>4</v>
      </c>
      <c r="F719" t="s">
        <v>2163</v>
      </c>
      <c r="G719">
        <v>42.95</v>
      </c>
      <c r="H719">
        <f t="shared" si="45"/>
        <v>171.8</v>
      </c>
      <c r="I719">
        <f>VLOOKUP(L719,'ARTICLES 10052022'!$A$1:$Q$1031,17,FALSE)</f>
        <v>54.135000000000005</v>
      </c>
      <c r="J719">
        <f t="shared" si="44"/>
        <v>216.54000000000002</v>
      </c>
      <c r="L719" t="s">
        <v>2162</v>
      </c>
      <c r="M719">
        <f>IF(I719="","",VLOOKUP(L719,'ARTICLES 10052022'!$A$1:$J$1031,10,FALSE))</f>
        <v>36.090000000000003</v>
      </c>
      <c r="N719">
        <f t="shared" si="46"/>
        <v>144.36000000000001</v>
      </c>
    </row>
    <row r="720" spans="1:14" outlineLevel="2">
      <c r="A720" t="s">
        <v>133</v>
      </c>
      <c r="B720" s="73" t="str">
        <f>VLOOKUP(A720,'ARTICLES 10052022'!$A$2:$D$1031,4,FALSE)</f>
        <v>AF</v>
      </c>
      <c r="C720" s="73" t="str">
        <f t="shared" si="43"/>
        <v/>
      </c>
      <c r="D720" t="s">
        <v>2170</v>
      </c>
      <c r="E720">
        <v>4</v>
      </c>
      <c r="F720" t="s">
        <v>2171</v>
      </c>
      <c r="G720">
        <v>45.2</v>
      </c>
      <c r="H720">
        <f t="shared" si="45"/>
        <v>180.8</v>
      </c>
      <c r="I720">
        <f>VLOOKUP(L720,'ARTICLES 10052022'!$A$1:$Q$1031,17,FALSE)</f>
        <v>56.97</v>
      </c>
      <c r="J720">
        <f t="shared" si="44"/>
        <v>227.88</v>
      </c>
      <c r="L720" t="s">
        <v>2170</v>
      </c>
      <c r="M720">
        <f>IF(I720="","",VLOOKUP(L720,'ARTICLES 10052022'!$A$1:$J$1031,10,FALSE))</f>
        <v>37.979999999999997</v>
      </c>
      <c r="N720">
        <f t="shared" si="46"/>
        <v>151.91999999999999</v>
      </c>
    </row>
    <row r="721" spans="1:14" outlineLevel="2">
      <c r="A721" t="s">
        <v>133</v>
      </c>
      <c r="B721" s="73" t="str">
        <f>VLOOKUP(A721,'ARTICLES 10052022'!$A$2:$D$1031,4,FALSE)</f>
        <v>AF</v>
      </c>
      <c r="C721" s="73" t="str">
        <f t="shared" si="43"/>
        <v/>
      </c>
      <c r="D721" t="s">
        <v>2182</v>
      </c>
      <c r="E721">
        <v>4</v>
      </c>
      <c r="F721" t="s">
        <v>2183</v>
      </c>
      <c r="G721">
        <v>54.09</v>
      </c>
      <c r="H721">
        <f t="shared" si="45"/>
        <v>216.36</v>
      </c>
      <c r="I721">
        <f>VLOOKUP(L721,'ARTICLES 10052022'!$A$1:$Q$1031,17,FALSE)</f>
        <v>68.175000000000011</v>
      </c>
      <c r="J721">
        <f t="shared" si="44"/>
        <v>272.70000000000005</v>
      </c>
      <c r="L721" t="s">
        <v>2182</v>
      </c>
      <c r="M721">
        <f>IF(I721="","",VLOOKUP(L721,'ARTICLES 10052022'!$A$1:$J$1031,10,FALSE))</f>
        <v>45.45</v>
      </c>
      <c r="N721">
        <f t="shared" si="46"/>
        <v>181.8</v>
      </c>
    </row>
    <row r="722" spans="1:14" outlineLevel="2">
      <c r="A722" t="s">
        <v>133</v>
      </c>
      <c r="B722" s="73" t="str">
        <f>VLOOKUP(A722,'ARTICLES 10052022'!$A$2:$D$1031,4,FALSE)</f>
        <v>AF</v>
      </c>
      <c r="C722" s="73" t="str">
        <f t="shared" si="43"/>
        <v/>
      </c>
      <c r="D722" t="s">
        <v>2224</v>
      </c>
      <c r="E722">
        <v>4</v>
      </c>
      <c r="F722" t="s">
        <v>2225</v>
      </c>
      <c r="G722">
        <v>6.29</v>
      </c>
      <c r="H722">
        <f t="shared" si="45"/>
        <v>25.16</v>
      </c>
      <c r="I722">
        <f>VLOOKUP(L722,'ARTICLES 10052022'!$A$1:$Q$1031,17,FALSE)</f>
        <v>7.4624999999999995</v>
      </c>
      <c r="J722">
        <f t="shared" si="44"/>
        <v>29.849999999999998</v>
      </c>
      <c r="L722" t="s">
        <v>2224</v>
      </c>
      <c r="M722">
        <f>IF(I722="","",VLOOKUP(L722,'ARTICLES 10052022'!$A$1:$J$1031,10,FALSE))</f>
        <v>4.9749999999999996</v>
      </c>
      <c r="N722">
        <f t="shared" si="46"/>
        <v>19.899999999999999</v>
      </c>
    </row>
    <row r="723" spans="1:14" outlineLevel="2">
      <c r="A723" t="s">
        <v>133</v>
      </c>
      <c r="B723" s="73" t="str">
        <f>VLOOKUP(A723,'ARTICLES 10052022'!$A$2:$D$1031,4,FALSE)</f>
        <v>AF</v>
      </c>
      <c r="C723" s="73" t="str">
        <f t="shared" si="43"/>
        <v/>
      </c>
      <c r="D723" t="s">
        <v>2230</v>
      </c>
      <c r="E723">
        <v>4</v>
      </c>
      <c r="F723" t="s">
        <v>2231</v>
      </c>
      <c r="G723">
        <v>6.62</v>
      </c>
      <c r="H723">
        <f t="shared" si="45"/>
        <v>26.48</v>
      </c>
      <c r="I723">
        <f>VLOOKUP(L723,'ARTICLES 10052022'!$A$1:$Q$1031,17,FALSE)</f>
        <v>7.8525000000000009</v>
      </c>
      <c r="J723">
        <f t="shared" si="44"/>
        <v>31.410000000000004</v>
      </c>
      <c r="L723" t="s">
        <v>2230</v>
      </c>
      <c r="M723">
        <f>IF(I723="","",VLOOKUP(L723,'ARTICLES 10052022'!$A$1:$J$1031,10,FALSE))</f>
        <v>5.2350000000000003</v>
      </c>
      <c r="N723">
        <f t="shared" si="46"/>
        <v>20.94</v>
      </c>
    </row>
    <row r="724" spans="1:14" outlineLevel="2">
      <c r="A724" t="s">
        <v>133</v>
      </c>
      <c r="B724" s="73" t="str">
        <f>VLOOKUP(A724,'ARTICLES 10052022'!$A$2:$D$1031,4,FALSE)</f>
        <v>AF</v>
      </c>
      <c r="C724" s="73" t="str">
        <f t="shared" si="43"/>
        <v/>
      </c>
      <c r="D724" t="s">
        <v>2239</v>
      </c>
      <c r="E724">
        <v>4</v>
      </c>
      <c r="F724" t="s">
        <v>2240</v>
      </c>
      <c r="G724">
        <v>7.92</v>
      </c>
      <c r="H724">
        <f t="shared" si="45"/>
        <v>31.68</v>
      </c>
      <c r="I724">
        <f>VLOOKUP(L724,'ARTICLES 10052022'!$A$1:$Q$1031,17,FALSE)</f>
        <v>9.3974999999999991</v>
      </c>
      <c r="J724">
        <f t="shared" si="44"/>
        <v>37.589999999999996</v>
      </c>
      <c r="L724" t="s">
        <v>2239</v>
      </c>
      <c r="M724">
        <f>IF(I724="","",VLOOKUP(L724,'ARTICLES 10052022'!$A$1:$J$1031,10,FALSE))</f>
        <v>6.2649999999999997</v>
      </c>
      <c r="N724">
        <f t="shared" si="46"/>
        <v>25.06</v>
      </c>
    </row>
    <row r="725" spans="1:14" outlineLevel="2">
      <c r="A725" t="s">
        <v>133</v>
      </c>
      <c r="B725" s="73" t="str">
        <f>VLOOKUP(A725,'ARTICLES 10052022'!$A$2:$D$1031,4,FALSE)</f>
        <v>AF</v>
      </c>
      <c r="C725" s="73" t="str">
        <f t="shared" si="43"/>
        <v/>
      </c>
      <c r="D725" t="s">
        <v>2069</v>
      </c>
      <c r="E725">
        <v>16</v>
      </c>
      <c r="F725" t="s">
        <v>2070</v>
      </c>
      <c r="G725">
        <v>7.95</v>
      </c>
      <c r="H725">
        <f t="shared" si="45"/>
        <v>127.2</v>
      </c>
      <c r="I725">
        <f>VLOOKUP(L725,'ARTICLES 10052022'!$A$1:$Q$1031,17,FALSE)</f>
        <v>5.1790200000000004</v>
      </c>
      <c r="J725">
        <f t="shared" si="44"/>
        <v>82.864320000000006</v>
      </c>
      <c r="L725" t="s">
        <v>2069</v>
      </c>
      <c r="M725">
        <f>IF(I725="","",VLOOKUP(L725,'ARTICLES 10052022'!$A$1:$J$1031,10,FALSE))</f>
        <v>3.8940000000000001</v>
      </c>
      <c r="N725">
        <f t="shared" si="46"/>
        <v>62.304000000000002</v>
      </c>
    </row>
    <row r="726" spans="1:14" outlineLevel="1">
      <c r="A726" s="73" t="s">
        <v>3061</v>
      </c>
      <c r="B726" s="73"/>
      <c r="C726" s="73" t="str">
        <f t="shared" si="43"/>
        <v>PCG20EHB</v>
      </c>
      <c r="J726">
        <f>SUBTOTAL(9,J702:J725)</f>
        <v>2737.2650199999998</v>
      </c>
      <c r="N726">
        <f>SUBTOTAL(9,N702:N725)</f>
        <v>1836.3430000000001</v>
      </c>
    </row>
    <row r="727" spans="1:14" outlineLevel="2">
      <c r="A727" t="s">
        <v>111</v>
      </c>
      <c r="B727" s="73" t="str">
        <f>VLOOKUP(A727,'ARTICLES 10052022'!$A$2:$D$1031,4,FALSE)</f>
        <v>AF</v>
      </c>
      <c r="C727" s="73" t="str">
        <f t="shared" si="43"/>
        <v/>
      </c>
      <c r="D727">
        <v>8412602518</v>
      </c>
      <c r="E727">
        <v>10</v>
      </c>
      <c r="F727" t="s">
        <v>2268</v>
      </c>
      <c r="G727">
        <v>0.05</v>
      </c>
      <c r="H727">
        <f t="shared" si="45"/>
        <v>0.5</v>
      </c>
      <c r="I727">
        <f>VLOOKUP(L727,'ARTICLES 10052022'!$A$1:$Q$1031,17,FALSE)</f>
        <v>5.2500000000000005E-2</v>
      </c>
      <c r="J727">
        <f t="shared" si="44"/>
        <v>0.52500000000000002</v>
      </c>
      <c r="L727">
        <v>8412602518</v>
      </c>
      <c r="M727">
        <f>IF(I727="","",VLOOKUP(L727,'ARTICLES 10052022'!$A$1:$J$1031,10,FALSE))</f>
        <v>3.5000000000000003E-2</v>
      </c>
      <c r="N727">
        <f t="shared" si="46"/>
        <v>0.35000000000000003</v>
      </c>
    </row>
    <row r="728" spans="1:14" outlineLevel="2">
      <c r="A728" t="s">
        <v>111</v>
      </c>
      <c r="B728" s="73" t="str">
        <f>VLOOKUP(A728,'ARTICLES 10052022'!$A$2:$D$1031,4,FALSE)</f>
        <v>AF</v>
      </c>
      <c r="C728" s="73" t="str">
        <f t="shared" si="43"/>
        <v/>
      </c>
      <c r="D728">
        <v>8434000618</v>
      </c>
      <c r="E728">
        <v>10</v>
      </c>
      <c r="F728" t="s">
        <v>2272</v>
      </c>
      <c r="G728">
        <v>0.02</v>
      </c>
      <c r="H728">
        <f t="shared" si="45"/>
        <v>0.2</v>
      </c>
      <c r="I728">
        <f>VLOOKUP(L728,'ARTICLES 10052022'!$A$1:$Q$1031,17,FALSE)</f>
        <v>2.375E-2</v>
      </c>
      <c r="J728">
        <f t="shared" si="44"/>
        <v>0.23749999999999999</v>
      </c>
      <c r="L728">
        <v>8434000618</v>
      </c>
      <c r="M728">
        <f>IF(I728="","",VLOOKUP(L728,'ARTICLES 10052022'!$A$1:$J$1031,10,FALSE))</f>
        <v>1.9E-2</v>
      </c>
      <c r="N728">
        <f t="shared" si="46"/>
        <v>0.19</v>
      </c>
    </row>
    <row r="729" spans="1:14" outlineLevel="2">
      <c r="A729" t="s">
        <v>111</v>
      </c>
      <c r="B729" s="73" t="str">
        <f>VLOOKUP(A729,'ARTICLES 10052022'!$A$2:$D$1031,4,FALSE)</f>
        <v>AF</v>
      </c>
      <c r="C729" s="73" t="str">
        <f t="shared" si="43"/>
        <v/>
      </c>
      <c r="D729" t="s">
        <v>2133</v>
      </c>
      <c r="E729">
        <v>32</v>
      </c>
      <c r="F729" t="s">
        <v>2134</v>
      </c>
      <c r="G729">
        <v>0.8</v>
      </c>
      <c r="H729">
        <f t="shared" si="45"/>
        <v>25.6</v>
      </c>
      <c r="I729">
        <f>VLOOKUP(L729,'ARTICLES 10052022'!$A$1:$Q$1031,17,FALSE)</f>
        <v>0.8145</v>
      </c>
      <c r="J729">
        <f t="shared" si="44"/>
        <v>26.064</v>
      </c>
      <c r="L729" t="s">
        <v>2133</v>
      </c>
      <c r="M729">
        <f>IF(I729="","",VLOOKUP(L729,'ARTICLES 10052022'!$A$1:$J$1031,10,FALSE))</f>
        <v>0.54300000000000004</v>
      </c>
      <c r="N729">
        <f t="shared" si="46"/>
        <v>17.376000000000001</v>
      </c>
    </row>
    <row r="730" spans="1:14" outlineLevel="2">
      <c r="A730" t="s">
        <v>111</v>
      </c>
      <c r="B730" s="73" t="str">
        <f>VLOOKUP(A730,'ARTICLES 10052022'!$A$2:$D$1031,4,FALSE)</f>
        <v>AF</v>
      </c>
      <c r="C730" s="73" t="str">
        <f t="shared" si="43"/>
        <v/>
      </c>
      <c r="D730">
        <v>8710605018</v>
      </c>
      <c r="E730">
        <v>10</v>
      </c>
      <c r="F730" t="s">
        <v>2707</v>
      </c>
      <c r="G730">
        <v>0.3</v>
      </c>
      <c r="H730">
        <f t="shared" si="45"/>
        <v>3</v>
      </c>
      <c r="I730">
        <f>VLOOKUP(L730,'ARTICLES 10052022'!$A$1:$Q$1031,17,FALSE)</f>
        <v>0.30149999999999999</v>
      </c>
      <c r="J730">
        <f t="shared" si="44"/>
        <v>3.0149999999999997</v>
      </c>
      <c r="L730">
        <v>8710605018</v>
      </c>
      <c r="M730">
        <f>IF(I730="","",VLOOKUP(L730,'ARTICLES 10052022'!$A$1:$J$1031,10,FALSE))</f>
        <v>0.20100000000000001</v>
      </c>
      <c r="N730">
        <f t="shared" si="46"/>
        <v>2.0100000000000002</v>
      </c>
    </row>
    <row r="731" spans="1:14" outlineLevel="2">
      <c r="A731" t="s">
        <v>111</v>
      </c>
      <c r="B731" s="73" t="str">
        <f>VLOOKUP(A731,'ARTICLES 10052022'!$A$2:$D$1031,4,FALSE)</f>
        <v>AF</v>
      </c>
      <c r="C731" s="73" t="str">
        <f t="shared" si="43"/>
        <v/>
      </c>
      <c r="D731">
        <v>8110608018</v>
      </c>
      <c r="E731">
        <v>128</v>
      </c>
      <c r="F731" t="s">
        <v>2084</v>
      </c>
      <c r="G731">
        <v>0.28199999999999997</v>
      </c>
      <c r="H731">
        <f t="shared" si="45"/>
        <v>36.095999999999997</v>
      </c>
      <c r="I731">
        <f>VLOOKUP(L731,'ARTICLES 10052022'!$A$1:$Q$1031,17,FALSE)</f>
        <v>0.26474999999999999</v>
      </c>
      <c r="J731">
        <f t="shared" si="44"/>
        <v>33.887999999999998</v>
      </c>
      <c r="L731">
        <v>8110608018</v>
      </c>
      <c r="M731">
        <f>IF(I731="","",VLOOKUP(L731,'ARTICLES 10052022'!$A$1:$J$1031,10,FALSE))</f>
        <v>0.17649999999999999</v>
      </c>
      <c r="N731">
        <f t="shared" si="46"/>
        <v>22.591999999999999</v>
      </c>
    </row>
    <row r="732" spans="1:14" outlineLevel="2">
      <c r="A732" t="s">
        <v>111</v>
      </c>
      <c r="B732" s="73" t="str">
        <f>VLOOKUP(A732,'ARTICLES 10052022'!$A$2:$D$1031,4,FALSE)</f>
        <v>AF</v>
      </c>
      <c r="C732" s="73" t="str">
        <f t="shared" si="43"/>
        <v/>
      </c>
      <c r="D732" t="s">
        <v>2391</v>
      </c>
      <c r="E732">
        <v>4</v>
      </c>
      <c r="F732" t="s">
        <v>2392</v>
      </c>
      <c r="G732">
        <v>0.54900000000000004</v>
      </c>
      <c r="H732">
        <f t="shared" si="45"/>
        <v>2.1960000000000002</v>
      </c>
      <c r="I732">
        <f>VLOOKUP(L732,'ARTICLES 10052022'!$A$1:$Q$1031,17,FALSE)</f>
        <v>0.54899999999999993</v>
      </c>
      <c r="J732">
        <f t="shared" si="44"/>
        <v>2.1959999999999997</v>
      </c>
      <c r="L732" t="s">
        <v>2391</v>
      </c>
      <c r="M732">
        <f>IF(I732="","",VLOOKUP(L732,'ARTICLES 10052022'!$A$1:$J$1031,10,FALSE))</f>
        <v>0.36599999999999999</v>
      </c>
      <c r="N732">
        <f t="shared" si="46"/>
        <v>1.464</v>
      </c>
    </row>
    <row r="733" spans="1:14" outlineLevel="2">
      <c r="A733" t="s">
        <v>111</v>
      </c>
      <c r="B733" s="73" t="str">
        <f>VLOOKUP(A733,'ARTICLES 10052022'!$A$2:$D$1031,4,FALSE)</f>
        <v>AF</v>
      </c>
      <c r="C733" s="73" t="str">
        <f t="shared" si="43"/>
        <v/>
      </c>
      <c r="D733" t="s">
        <v>2394</v>
      </c>
      <c r="E733">
        <v>4</v>
      </c>
      <c r="F733" t="s">
        <v>2395</v>
      </c>
      <c r="G733">
        <v>0.78</v>
      </c>
      <c r="H733">
        <f t="shared" si="45"/>
        <v>3.12</v>
      </c>
      <c r="I733">
        <f>VLOOKUP(L733,'ARTICLES 10052022'!$A$1:$Q$1031,17,FALSE)</f>
        <v>1.5794999999999999</v>
      </c>
      <c r="J733">
        <f t="shared" si="44"/>
        <v>6.3179999999999996</v>
      </c>
      <c r="L733" t="s">
        <v>2394</v>
      </c>
      <c r="M733">
        <f>IF(I733="","",VLOOKUP(L733,'ARTICLES 10052022'!$A$1:$J$1031,10,FALSE))</f>
        <v>1.0529999999999999</v>
      </c>
      <c r="N733">
        <f t="shared" si="46"/>
        <v>4.2119999999999997</v>
      </c>
    </row>
    <row r="734" spans="1:14" outlineLevel="2">
      <c r="A734" t="s">
        <v>111</v>
      </c>
      <c r="B734" s="73" t="str">
        <f>VLOOKUP(A734,'ARTICLES 10052022'!$A$2:$D$1031,4,FALSE)</f>
        <v>AF</v>
      </c>
      <c r="C734" s="73" t="str">
        <f t="shared" si="43"/>
        <v/>
      </c>
      <c r="D734">
        <v>8210707018</v>
      </c>
      <c r="E734">
        <v>42</v>
      </c>
      <c r="F734" t="s">
        <v>2090</v>
      </c>
      <c r="G734">
        <v>0.158</v>
      </c>
      <c r="H734">
        <f t="shared" si="45"/>
        <v>6.6360000000000001</v>
      </c>
      <c r="I734">
        <f>VLOOKUP(L734,'ARTICLES 10052022'!$A$1:$Q$1031,17,FALSE)</f>
        <v>0.35249999999999998</v>
      </c>
      <c r="J734">
        <f t="shared" si="44"/>
        <v>14.805</v>
      </c>
      <c r="L734">
        <v>8210707018</v>
      </c>
      <c r="M734">
        <f>IF(I734="","",VLOOKUP(L734,'ARTICLES 10052022'!$A$1:$J$1031,10,FALSE))</f>
        <v>0.23499999999999999</v>
      </c>
      <c r="N734">
        <f t="shared" si="46"/>
        <v>9.8699999999999992</v>
      </c>
    </row>
    <row r="735" spans="1:14" outlineLevel="2">
      <c r="A735" t="s">
        <v>111</v>
      </c>
      <c r="B735" s="73" t="str">
        <f>VLOOKUP(A735,'ARTICLES 10052022'!$A$2:$D$1031,4,FALSE)</f>
        <v>AF</v>
      </c>
      <c r="C735" s="73" t="str">
        <f t="shared" si="43"/>
        <v/>
      </c>
      <c r="D735" t="s">
        <v>648</v>
      </c>
      <c r="E735">
        <v>5</v>
      </c>
      <c r="F735" t="s">
        <v>2053</v>
      </c>
      <c r="G735">
        <v>13.19</v>
      </c>
      <c r="H735">
        <f t="shared" si="45"/>
        <v>65.95</v>
      </c>
      <c r="I735">
        <f>VLOOKUP(L735,'ARTICLES 10052022'!$A$1:$Q$1031,17,FALSE)</f>
        <v>12.39</v>
      </c>
      <c r="J735">
        <f t="shared" si="44"/>
        <v>61.95</v>
      </c>
      <c r="L735" t="s">
        <v>648</v>
      </c>
      <c r="M735">
        <f>IF(I735="","",VLOOKUP(L735,'ARTICLES 10052022'!$A$1:$J$1031,10,FALSE))</f>
        <v>8.26</v>
      </c>
      <c r="N735">
        <f t="shared" si="46"/>
        <v>41.3</v>
      </c>
    </row>
    <row r="736" spans="1:14" outlineLevel="2">
      <c r="A736" t="s">
        <v>111</v>
      </c>
      <c r="B736" s="73" t="str">
        <f>VLOOKUP(A736,'ARTICLES 10052022'!$A$2:$D$1031,4,FALSE)</f>
        <v>AF</v>
      </c>
      <c r="C736" s="73" t="str">
        <f t="shared" si="43"/>
        <v/>
      </c>
      <c r="D736" t="s">
        <v>650</v>
      </c>
      <c r="E736">
        <v>14.44</v>
      </c>
      <c r="F736" t="s">
        <v>2047</v>
      </c>
      <c r="G736">
        <v>11.27</v>
      </c>
      <c r="H736">
        <f t="shared" si="45"/>
        <v>162.7388</v>
      </c>
      <c r="I736">
        <f>VLOOKUP(L736,'ARTICLES 10052022'!$A$1:$Q$1031,17,FALSE)</f>
        <v>11.100000000000001</v>
      </c>
      <c r="J736">
        <f t="shared" si="44"/>
        <v>160.28400000000002</v>
      </c>
      <c r="L736" t="s">
        <v>650</v>
      </c>
      <c r="M736">
        <f>IF(I736="","",VLOOKUP(L736,'ARTICLES 10052022'!$A$1:$J$1031,10,FALSE))</f>
        <v>7.4</v>
      </c>
      <c r="N736">
        <f t="shared" si="46"/>
        <v>106.85599999999999</v>
      </c>
    </row>
    <row r="737" spans="1:14" outlineLevel="2">
      <c r="A737" t="s">
        <v>111</v>
      </c>
      <c r="B737" s="73" t="str">
        <f>VLOOKUP(A737,'ARTICLES 10052022'!$A$2:$D$1031,4,FALSE)</f>
        <v>AF</v>
      </c>
      <c r="C737" s="73" t="str">
        <f t="shared" si="43"/>
        <v/>
      </c>
      <c r="D737" t="s">
        <v>2077</v>
      </c>
      <c r="E737">
        <v>12</v>
      </c>
      <c r="F737" t="s">
        <v>2078</v>
      </c>
      <c r="G737">
        <v>7.55</v>
      </c>
      <c r="H737">
        <f t="shared" si="45"/>
        <v>90.6</v>
      </c>
      <c r="I737">
        <f>VLOOKUP(L737,'ARTICLES 10052022'!$A$1:$Q$1031,17,FALSE)</f>
        <v>5.1790200000000004</v>
      </c>
      <c r="J737">
        <f t="shared" si="44"/>
        <v>62.148240000000001</v>
      </c>
      <c r="L737" t="s">
        <v>2077</v>
      </c>
      <c r="M737">
        <f>IF(I737="","",VLOOKUP(L737,'ARTICLES 10052022'!$A$1:$J$1031,10,FALSE))</f>
        <v>3.8940000000000001</v>
      </c>
      <c r="N737">
        <f t="shared" si="46"/>
        <v>46.728000000000002</v>
      </c>
    </row>
    <row r="738" spans="1:14" outlineLevel="2">
      <c r="A738" t="s">
        <v>111</v>
      </c>
      <c r="B738" s="73" t="str">
        <f>VLOOKUP(A738,'ARTICLES 10052022'!$A$2:$D$1031,4,FALSE)</f>
        <v>AF</v>
      </c>
      <c r="C738" s="73" t="str">
        <f t="shared" si="43"/>
        <v/>
      </c>
      <c r="D738" t="s">
        <v>572</v>
      </c>
      <c r="E738">
        <v>1</v>
      </c>
      <c r="F738" t="s">
        <v>573</v>
      </c>
      <c r="G738">
        <v>20.91</v>
      </c>
      <c r="H738">
        <f t="shared" si="45"/>
        <v>20.91</v>
      </c>
      <c r="I738">
        <f>VLOOKUP(L738,'ARTICLES 10052022'!$A$1:$Q$1031,17,FALSE)</f>
        <v>23.953999999999997</v>
      </c>
      <c r="J738">
        <f t="shared" si="44"/>
        <v>23.953999999999997</v>
      </c>
      <c r="L738" t="s">
        <v>572</v>
      </c>
      <c r="M738">
        <f>IF(I738="","",VLOOKUP(L738,'ARTICLES 10052022'!$A$1:$J$1031,10,FALSE))</f>
        <v>17.11</v>
      </c>
      <c r="N738">
        <f t="shared" si="46"/>
        <v>17.11</v>
      </c>
    </row>
    <row r="739" spans="1:14" outlineLevel="2">
      <c r="A739" t="s">
        <v>111</v>
      </c>
      <c r="B739" s="73" t="str">
        <f>VLOOKUP(A739,'ARTICLES 10052022'!$A$2:$D$1031,4,FALSE)</f>
        <v>AF</v>
      </c>
      <c r="C739" s="73" t="str">
        <f t="shared" si="43"/>
        <v/>
      </c>
      <c r="D739" t="s">
        <v>2194</v>
      </c>
      <c r="E739">
        <v>2</v>
      </c>
      <c r="F739" t="s">
        <v>2195</v>
      </c>
      <c r="G739">
        <v>9.81</v>
      </c>
      <c r="H739">
        <f t="shared" si="45"/>
        <v>19.62</v>
      </c>
      <c r="I739">
        <f>VLOOKUP(L739,'ARTICLES 10052022'!$A$1:$Q$1031,17,FALSE)</f>
        <v>12.093</v>
      </c>
      <c r="J739">
        <f t="shared" si="44"/>
        <v>24.186</v>
      </c>
      <c r="L739" t="s">
        <v>2194</v>
      </c>
      <c r="M739">
        <f>IF(I739="","",VLOOKUP(L739,'ARTICLES 10052022'!$A$1:$J$1031,10,FALSE))</f>
        <v>8.0619999999999994</v>
      </c>
      <c r="N739">
        <f t="shared" si="46"/>
        <v>16.123999999999999</v>
      </c>
    </row>
    <row r="740" spans="1:14" outlineLevel="2">
      <c r="A740" t="s">
        <v>111</v>
      </c>
      <c r="B740" s="73" t="str">
        <f>VLOOKUP(A740,'ARTICLES 10052022'!$A$2:$D$1031,4,FALSE)</f>
        <v>AF</v>
      </c>
      <c r="C740" s="73" t="str">
        <f t="shared" si="43"/>
        <v/>
      </c>
      <c r="D740" t="s">
        <v>2198</v>
      </c>
      <c r="E740">
        <v>4</v>
      </c>
      <c r="F740" t="s">
        <v>2199</v>
      </c>
      <c r="G740">
        <v>9.9</v>
      </c>
      <c r="H740">
        <f t="shared" si="45"/>
        <v>39.6</v>
      </c>
      <c r="I740">
        <f>VLOOKUP(L740,'ARTICLES 10052022'!$A$1:$Q$1031,17,FALSE)</f>
        <v>12.214500000000001</v>
      </c>
      <c r="J740">
        <f t="shared" si="44"/>
        <v>48.858000000000004</v>
      </c>
      <c r="L740" t="s">
        <v>2198</v>
      </c>
      <c r="M740">
        <f>IF(I740="","",VLOOKUP(L740,'ARTICLES 10052022'!$A$1:$J$1031,10,FALSE))</f>
        <v>8.1430000000000007</v>
      </c>
      <c r="N740">
        <f t="shared" si="46"/>
        <v>32.572000000000003</v>
      </c>
    </row>
    <row r="741" spans="1:14" outlineLevel="2">
      <c r="A741" t="s">
        <v>111</v>
      </c>
      <c r="B741" s="73" t="str">
        <f>VLOOKUP(A741,'ARTICLES 10052022'!$A$2:$D$1031,4,FALSE)</f>
        <v>AF</v>
      </c>
      <c r="C741" s="73" t="str">
        <f t="shared" si="43"/>
        <v/>
      </c>
      <c r="D741" t="s">
        <v>2206</v>
      </c>
      <c r="E741">
        <v>2</v>
      </c>
      <c r="F741" t="s">
        <v>2207</v>
      </c>
      <c r="G741">
        <v>10.86</v>
      </c>
      <c r="H741">
        <f t="shared" si="45"/>
        <v>21.72</v>
      </c>
      <c r="I741">
        <f>VLOOKUP(L741,'ARTICLES 10052022'!$A$1:$Q$1031,17,FALSE)</f>
        <v>13.390499999999999</v>
      </c>
      <c r="J741">
        <f t="shared" si="44"/>
        <v>26.780999999999999</v>
      </c>
      <c r="L741" t="s">
        <v>2206</v>
      </c>
      <c r="M741">
        <f>IF(I741="","",VLOOKUP(L741,'ARTICLES 10052022'!$A$1:$J$1031,10,FALSE))</f>
        <v>8.9269999999999996</v>
      </c>
      <c r="N741">
        <f t="shared" si="46"/>
        <v>17.853999999999999</v>
      </c>
    </row>
    <row r="742" spans="1:14" outlineLevel="2">
      <c r="A742" t="s">
        <v>111</v>
      </c>
      <c r="B742" s="73" t="str">
        <f>VLOOKUP(A742,'ARTICLES 10052022'!$A$2:$D$1031,4,FALSE)</f>
        <v>AF</v>
      </c>
      <c r="C742" s="73" t="str">
        <f t="shared" si="43"/>
        <v/>
      </c>
      <c r="D742" t="s">
        <v>2410</v>
      </c>
      <c r="E742">
        <v>6.75</v>
      </c>
      <c r="F742" t="s">
        <v>2411</v>
      </c>
      <c r="G742">
        <v>75</v>
      </c>
      <c r="H742">
        <f t="shared" si="45"/>
        <v>506.25</v>
      </c>
      <c r="I742">
        <f>VLOOKUP(L742,'ARTICLES 10052022'!$A$1:$Q$1031,17,FALSE)</f>
        <v>75</v>
      </c>
      <c r="J742">
        <f t="shared" si="44"/>
        <v>506.25</v>
      </c>
      <c r="L742" t="s">
        <v>2410</v>
      </c>
      <c r="M742">
        <f>IF(I742="","",VLOOKUP(L742,'ARTICLES 10052022'!$A$1:$J$1031,10,FALSE))</f>
        <v>50</v>
      </c>
      <c r="N742">
        <f t="shared" si="46"/>
        <v>337.5</v>
      </c>
    </row>
    <row r="743" spans="1:14" outlineLevel="2">
      <c r="A743" t="s">
        <v>111</v>
      </c>
      <c r="B743" s="73" t="str">
        <f>VLOOKUP(A743,'ARTICLES 10052022'!$A$2:$D$1031,4,FALSE)</f>
        <v>AF</v>
      </c>
      <c r="C743" s="73" t="str">
        <f t="shared" si="43"/>
        <v/>
      </c>
      <c r="D743" t="s">
        <v>2162</v>
      </c>
      <c r="E743">
        <v>2</v>
      </c>
      <c r="F743" t="s">
        <v>2163</v>
      </c>
      <c r="G743">
        <v>42.95</v>
      </c>
      <c r="H743">
        <f t="shared" si="45"/>
        <v>85.9</v>
      </c>
      <c r="I743">
        <f>VLOOKUP(L743,'ARTICLES 10052022'!$A$1:$Q$1031,17,FALSE)</f>
        <v>54.135000000000005</v>
      </c>
      <c r="J743">
        <f t="shared" si="44"/>
        <v>108.27000000000001</v>
      </c>
      <c r="L743" t="s">
        <v>2162</v>
      </c>
      <c r="M743">
        <f>IF(I743="","",VLOOKUP(L743,'ARTICLES 10052022'!$A$1:$J$1031,10,FALSE))</f>
        <v>36.090000000000003</v>
      </c>
      <c r="N743">
        <f t="shared" si="46"/>
        <v>72.180000000000007</v>
      </c>
    </row>
    <row r="744" spans="1:14" outlineLevel="2">
      <c r="A744" t="s">
        <v>111</v>
      </c>
      <c r="B744" s="73" t="str">
        <f>VLOOKUP(A744,'ARTICLES 10052022'!$A$2:$D$1031,4,FALSE)</f>
        <v>AF</v>
      </c>
      <c r="C744" s="73" t="str">
        <f t="shared" si="43"/>
        <v/>
      </c>
      <c r="D744" t="s">
        <v>2166</v>
      </c>
      <c r="E744">
        <v>4</v>
      </c>
      <c r="F744" t="s">
        <v>2167</v>
      </c>
      <c r="G744">
        <v>43.38</v>
      </c>
      <c r="H744">
        <f t="shared" si="45"/>
        <v>173.52</v>
      </c>
      <c r="I744">
        <f>VLOOKUP(L744,'ARTICLES 10052022'!$A$1:$Q$1031,17,FALSE)</f>
        <v>54.675000000000004</v>
      </c>
      <c r="J744">
        <f t="shared" si="44"/>
        <v>218.70000000000002</v>
      </c>
      <c r="L744" t="s">
        <v>2166</v>
      </c>
      <c r="M744">
        <f>IF(I744="","",VLOOKUP(L744,'ARTICLES 10052022'!$A$1:$J$1031,10,FALSE))</f>
        <v>36.450000000000003</v>
      </c>
      <c r="N744">
        <f t="shared" si="46"/>
        <v>145.80000000000001</v>
      </c>
    </row>
    <row r="745" spans="1:14" outlineLevel="2">
      <c r="A745" t="s">
        <v>111</v>
      </c>
      <c r="B745" s="73" t="str">
        <f>VLOOKUP(A745,'ARTICLES 10052022'!$A$2:$D$1031,4,FALSE)</f>
        <v>AF</v>
      </c>
      <c r="C745" s="73" t="str">
        <f t="shared" si="43"/>
        <v/>
      </c>
      <c r="D745" t="s">
        <v>2174</v>
      </c>
      <c r="E745">
        <v>2</v>
      </c>
      <c r="F745" t="s">
        <v>2175</v>
      </c>
      <c r="G745">
        <v>47.55</v>
      </c>
      <c r="H745">
        <f t="shared" si="45"/>
        <v>95.1</v>
      </c>
      <c r="I745">
        <f>VLOOKUP(L745,'ARTICLES 10052022'!$A$1:$Q$1031,17,FALSE)</f>
        <v>59.94</v>
      </c>
      <c r="J745">
        <f t="shared" si="44"/>
        <v>119.88</v>
      </c>
      <c r="L745" t="s">
        <v>2174</v>
      </c>
      <c r="M745">
        <f>IF(I745="","",VLOOKUP(L745,'ARTICLES 10052022'!$A$1:$J$1031,10,FALSE))</f>
        <v>39.96</v>
      </c>
      <c r="N745">
        <f t="shared" si="46"/>
        <v>79.92</v>
      </c>
    </row>
    <row r="746" spans="1:14" outlineLevel="2">
      <c r="A746" t="s">
        <v>111</v>
      </c>
      <c r="B746" s="73" t="str">
        <f>VLOOKUP(A746,'ARTICLES 10052022'!$A$2:$D$1031,4,FALSE)</f>
        <v>AF</v>
      </c>
      <c r="C746" s="73" t="str">
        <f t="shared" si="43"/>
        <v/>
      </c>
      <c r="D746" t="s">
        <v>2224</v>
      </c>
      <c r="E746">
        <v>2</v>
      </c>
      <c r="F746" t="s">
        <v>2225</v>
      </c>
      <c r="G746">
        <v>6.29</v>
      </c>
      <c r="H746">
        <f t="shared" si="45"/>
        <v>12.58</v>
      </c>
      <c r="I746">
        <f>VLOOKUP(L746,'ARTICLES 10052022'!$A$1:$Q$1031,17,FALSE)</f>
        <v>7.4624999999999995</v>
      </c>
      <c r="J746">
        <f t="shared" si="44"/>
        <v>14.924999999999999</v>
      </c>
      <c r="L746" t="s">
        <v>2224</v>
      </c>
      <c r="M746">
        <f>IF(I746="","",VLOOKUP(L746,'ARTICLES 10052022'!$A$1:$J$1031,10,FALSE))</f>
        <v>4.9749999999999996</v>
      </c>
      <c r="N746">
        <f t="shared" si="46"/>
        <v>9.9499999999999993</v>
      </c>
    </row>
    <row r="747" spans="1:14" outlineLevel="2">
      <c r="A747" t="s">
        <v>111</v>
      </c>
      <c r="B747" s="73" t="str">
        <f>VLOOKUP(A747,'ARTICLES 10052022'!$A$2:$D$1031,4,FALSE)</f>
        <v>AF</v>
      </c>
      <c r="C747" s="73" t="str">
        <f t="shared" si="43"/>
        <v/>
      </c>
      <c r="D747" t="s">
        <v>2227</v>
      </c>
      <c r="E747">
        <v>4</v>
      </c>
      <c r="F747" t="s">
        <v>2228</v>
      </c>
      <c r="G747">
        <v>6.35</v>
      </c>
      <c r="H747">
        <f t="shared" si="45"/>
        <v>25.4</v>
      </c>
      <c r="I747">
        <f>VLOOKUP(L747,'ARTICLES 10052022'!$A$1:$Q$1031,17,FALSE)</f>
        <v>7.5375000000000005</v>
      </c>
      <c r="J747">
        <f t="shared" si="44"/>
        <v>30.150000000000002</v>
      </c>
      <c r="L747" t="s">
        <v>2227</v>
      </c>
      <c r="M747">
        <f>IF(I747="","",VLOOKUP(L747,'ARTICLES 10052022'!$A$1:$J$1031,10,FALSE))</f>
        <v>5.0250000000000004</v>
      </c>
      <c r="N747">
        <f t="shared" si="46"/>
        <v>20.100000000000001</v>
      </c>
    </row>
    <row r="748" spans="1:14" outlineLevel="2">
      <c r="A748" t="s">
        <v>111</v>
      </c>
      <c r="B748" s="73" t="str">
        <f>VLOOKUP(A748,'ARTICLES 10052022'!$A$2:$D$1031,4,FALSE)</f>
        <v>AF</v>
      </c>
      <c r="C748" s="73" t="str">
        <f t="shared" si="43"/>
        <v/>
      </c>
      <c r="D748" t="s">
        <v>2233</v>
      </c>
      <c r="E748">
        <v>2</v>
      </c>
      <c r="F748" t="s">
        <v>2234</v>
      </c>
      <c r="G748">
        <v>6.96</v>
      </c>
      <c r="H748">
        <f t="shared" si="45"/>
        <v>13.92</v>
      </c>
      <c r="I748">
        <f>VLOOKUP(L748,'ARTICLES 10052022'!$A$1:$Q$1031,17,FALSE)</f>
        <v>8.2620000000000005</v>
      </c>
      <c r="J748">
        <f t="shared" si="44"/>
        <v>16.524000000000001</v>
      </c>
      <c r="L748" t="s">
        <v>2233</v>
      </c>
      <c r="M748">
        <f>IF(I748="","",VLOOKUP(L748,'ARTICLES 10052022'!$A$1:$J$1031,10,FALSE))</f>
        <v>5.508</v>
      </c>
      <c r="N748">
        <f t="shared" si="46"/>
        <v>11.016</v>
      </c>
    </row>
    <row r="749" spans="1:14" outlineLevel="2">
      <c r="A749" t="s">
        <v>111</v>
      </c>
      <c r="B749" s="73" t="str">
        <f>VLOOKUP(A749,'ARTICLES 10052022'!$A$2:$D$1031,4,FALSE)</f>
        <v>AF</v>
      </c>
      <c r="C749" s="73" t="str">
        <f t="shared" si="43"/>
        <v/>
      </c>
      <c r="D749" t="s">
        <v>2069</v>
      </c>
      <c r="E749">
        <v>4</v>
      </c>
      <c r="F749" t="s">
        <v>2070</v>
      </c>
      <c r="G749">
        <v>7.95</v>
      </c>
      <c r="H749">
        <f t="shared" si="45"/>
        <v>31.8</v>
      </c>
      <c r="I749">
        <f>VLOOKUP(L749,'ARTICLES 10052022'!$A$1:$Q$1031,17,FALSE)</f>
        <v>5.1790200000000004</v>
      </c>
      <c r="J749">
        <f t="shared" si="44"/>
        <v>20.716080000000002</v>
      </c>
      <c r="L749" t="s">
        <v>2069</v>
      </c>
      <c r="M749">
        <f>IF(I749="","",VLOOKUP(L749,'ARTICLES 10052022'!$A$1:$J$1031,10,FALSE))</f>
        <v>3.8940000000000001</v>
      </c>
      <c r="N749">
        <f t="shared" si="46"/>
        <v>15.576000000000001</v>
      </c>
    </row>
    <row r="750" spans="1:14" outlineLevel="1">
      <c r="A750" s="73" t="s">
        <v>3062</v>
      </c>
      <c r="B750" s="73"/>
      <c r="C750" s="73" t="str">
        <f t="shared" si="43"/>
        <v>PCG6EHB</v>
      </c>
      <c r="J750">
        <f>SUBTOTAL(9,J727:J749)</f>
        <v>1530.6248200000002</v>
      </c>
      <c r="N750">
        <f>SUBTOTAL(9,N727:N749)</f>
        <v>1028.6499999999999</v>
      </c>
    </row>
    <row r="751" spans="1:14" outlineLevel="2">
      <c r="A751" t="s">
        <v>109</v>
      </c>
      <c r="B751" s="73" t="str">
        <f>VLOOKUP(A751,'ARTICLES 10052022'!$A$2:$D$1031,4,FALSE)</f>
        <v>AF</v>
      </c>
      <c r="C751" s="73" t="str">
        <f t="shared" si="43"/>
        <v/>
      </c>
      <c r="D751">
        <v>8412602518</v>
      </c>
      <c r="E751">
        <v>4</v>
      </c>
      <c r="F751" t="s">
        <v>2268</v>
      </c>
      <c r="G751">
        <v>0.05</v>
      </c>
      <c r="H751">
        <f t="shared" si="45"/>
        <v>0.2</v>
      </c>
      <c r="I751">
        <f>VLOOKUP(L751,'ARTICLES 10052022'!$A$1:$Q$1031,17,FALSE)</f>
        <v>5.2500000000000005E-2</v>
      </c>
      <c r="J751">
        <f t="shared" si="44"/>
        <v>0.21000000000000002</v>
      </c>
      <c r="L751">
        <v>8412602518</v>
      </c>
      <c r="M751">
        <f>IF(I751="","",VLOOKUP(L751,'ARTICLES 10052022'!$A$1:$J$1031,10,FALSE))</f>
        <v>3.5000000000000003E-2</v>
      </c>
      <c r="N751">
        <f t="shared" si="46"/>
        <v>0.14000000000000001</v>
      </c>
    </row>
    <row r="752" spans="1:14" outlineLevel="2">
      <c r="A752" t="s">
        <v>109</v>
      </c>
      <c r="B752" s="73" t="str">
        <f>VLOOKUP(A752,'ARTICLES 10052022'!$A$2:$D$1031,4,FALSE)</f>
        <v>AF</v>
      </c>
      <c r="C752" s="73" t="str">
        <f t="shared" si="43"/>
        <v/>
      </c>
      <c r="D752">
        <v>8434000618</v>
      </c>
      <c r="E752">
        <v>4</v>
      </c>
      <c r="F752" t="s">
        <v>2272</v>
      </c>
      <c r="G752">
        <v>0.02</v>
      </c>
      <c r="H752">
        <f t="shared" si="45"/>
        <v>0.08</v>
      </c>
      <c r="I752">
        <f>VLOOKUP(L752,'ARTICLES 10052022'!$A$1:$Q$1031,17,FALSE)</f>
        <v>2.375E-2</v>
      </c>
      <c r="J752">
        <f t="shared" si="44"/>
        <v>9.5000000000000001E-2</v>
      </c>
      <c r="L752">
        <v>8434000618</v>
      </c>
      <c r="M752">
        <f>IF(I752="","",VLOOKUP(L752,'ARTICLES 10052022'!$A$1:$J$1031,10,FALSE))</f>
        <v>1.9E-2</v>
      </c>
      <c r="N752">
        <f t="shared" si="46"/>
        <v>7.5999999999999998E-2</v>
      </c>
    </row>
    <row r="753" spans="1:14" outlineLevel="2">
      <c r="A753" t="s">
        <v>109</v>
      </c>
      <c r="B753" s="73" t="str">
        <f>VLOOKUP(A753,'ARTICLES 10052022'!$A$2:$D$1031,4,FALSE)</f>
        <v>AF</v>
      </c>
      <c r="C753" s="73" t="str">
        <f t="shared" si="43"/>
        <v/>
      </c>
      <c r="D753" t="s">
        <v>2133</v>
      </c>
      <c r="E753">
        <v>28</v>
      </c>
      <c r="F753" t="s">
        <v>2134</v>
      </c>
      <c r="G753">
        <v>0.8</v>
      </c>
      <c r="H753">
        <f t="shared" si="45"/>
        <v>22.400000000000002</v>
      </c>
      <c r="I753">
        <f>VLOOKUP(L753,'ARTICLES 10052022'!$A$1:$Q$1031,17,FALSE)</f>
        <v>0.8145</v>
      </c>
      <c r="J753">
        <f t="shared" si="44"/>
        <v>22.806000000000001</v>
      </c>
      <c r="L753" t="s">
        <v>2133</v>
      </c>
      <c r="M753">
        <f>IF(I753="","",VLOOKUP(L753,'ARTICLES 10052022'!$A$1:$J$1031,10,FALSE))</f>
        <v>0.54300000000000004</v>
      </c>
      <c r="N753">
        <f t="shared" si="46"/>
        <v>15.204000000000001</v>
      </c>
    </row>
    <row r="754" spans="1:14" outlineLevel="2">
      <c r="A754" t="s">
        <v>109</v>
      </c>
      <c r="B754" s="73" t="str">
        <f>VLOOKUP(A754,'ARTICLES 10052022'!$A$2:$D$1031,4,FALSE)</f>
        <v>AF</v>
      </c>
      <c r="C754" s="73" t="str">
        <f t="shared" si="43"/>
        <v/>
      </c>
      <c r="D754">
        <v>8710605018</v>
      </c>
      <c r="E754">
        <v>4</v>
      </c>
      <c r="F754" t="s">
        <v>2707</v>
      </c>
      <c r="G754">
        <v>0.3</v>
      </c>
      <c r="H754">
        <f t="shared" si="45"/>
        <v>1.2</v>
      </c>
      <c r="I754">
        <f>VLOOKUP(L754,'ARTICLES 10052022'!$A$1:$Q$1031,17,FALSE)</f>
        <v>0.30149999999999999</v>
      </c>
      <c r="J754">
        <f t="shared" si="44"/>
        <v>1.206</v>
      </c>
      <c r="L754">
        <v>8710605018</v>
      </c>
      <c r="M754">
        <f>IF(I754="","",VLOOKUP(L754,'ARTICLES 10052022'!$A$1:$J$1031,10,FALSE))</f>
        <v>0.20100000000000001</v>
      </c>
      <c r="N754">
        <f t="shared" si="46"/>
        <v>0.80400000000000005</v>
      </c>
    </row>
    <row r="755" spans="1:14" outlineLevel="2">
      <c r="A755" t="s">
        <v>109</v>
      </c>
      <c r="B755" s="73" t="str">
        <f>VLOOKUP(A755,'ARTICLES 10052022'!$A$2:$D$1031,4,FALSE)</f>
        <v>AF</v>
      </c>
      <c r="C755" s="73" t="str">
        <f t="shared" si="43"/>
        <v/>
      </c>
      <c r="D755">
        <v>8110608018</v>
      </c>
      <c r="E755">
        <v>115</v>
      </c>
      <c r="F755" t="s">
        <v>2084</v>
      </c>
      <c r="G755">
        <v>0.28199999999999997</v>
      </c>
      <c r="H755">
        <f t="shared" si="45"/>
        <v>32.43</v>
      </c>
      <c r="I755">
        <f>VLOOKUP(L755,'ARTICLES 10052022'!$A$1:$Q$1031,17,FALSE)</f>
        <v>0.26474999999999999</v>
      </c>
      <c r="J755">
        <f t="shared" si="44"/>
        <v>30.446249999999999</v>
      </c>
      <c r="L755">
        <v>8110608018</v>
      </c>
      <c r="M755">
        <f>IF(I755="","",VLOOKUP(L755,'ARTICLES 10052022'!$A$1:$J$1031,10,FALSE))</f>
        <v>0.17649999999999999</v>
      </c>
      <c r="N755">
        <f t="shared" si="46"/>
        <v>20.297499999999999</v>
      </c>
    </row>
    <row r="756" spans="1:14" outlineLevel="2">
      <c r="A756" t="s">
        <v>109</v>
      </c>
      <c r="B756" s="73" t="str">
        <f>VLOOKUP(A756,'ARTICLES 10052022'!$A$2:$D$1031,4,FALSE)</f>
        <v>AF</v>
      </c>
      <c r="C756" s="73" t="str">
        <f t="shared" si="43"/>
        <v/>
      </c>
      <c r="D756" t="s">
        <v>2391</v>
      </c>
      <c r="E756">
        <v>4</v>
      </c>
      <c r="F756" t="s">
        <v>2392</v>
      </c>
      <c r="G756">
        <v>0.54900000000000004</v>
      </c>
      <c r="H756">
        <f t="shared" si="45"/>
        <v>2.1960000000000002</v>
      </c>
      <c r="I756">
        <f>VLOOKUP(L756,'ARTICLES 10052022'!$A$1:$Q$1031,17,FALSE)</f>
        <v>0.54899999999999993</v>
      </c>
      <c r="J756">
        <f t="shared" si="44"/>
        <v>2.1959999999999997</v>
      </c>
      <c r="L756" t="s">
        <v>2391</v>
      </c>
      <c r="M756">
        <f>IF(I756="","",VLOOKUP(L756,'ARTICLES 10052022'!$A$1:$J$1031,10,FALSE))</f>
        <v>0.36599999999999999</v>
      </c>
      <c r="N756">
        <f t="shared" si="46"/>
        <v>1.464</v>
      </c>
    </row>
    <row r="757" spans="1:14" outlineLevel="2">
      <c r="A757" t="s">
        <v>109</v>
      </c>
      <c r="B757" s="73" t="str">
        <f>VLOOKUP(A757,'ARTICLES 10052022'!$A$2:$D$1031,4,FALSE)</f>
        <v>AF</v>
      </c>
      <c r="C757" s="73" t="str">
        <f t="shared" si="43"/>
        <v/>
      </c>
      <c r="D757" t="s">
        <v>2394</v>
      </c>
      <c r="E757">
        <v>4</v>
      </c>
      <c r="F757" t="s">
        <v>2395</v>
      </c>
      <c r="G757">
        <v>0.78</v>
      </c>
      <c r="H757">
        <f t="shared" si="45"/>
        <v>3.12</v>
      </c>
      <c r="I757">
        <f>VLOOKUP(L757,'ARTICLES 10052022'!$A$1:$Q$1031,17,FALSE)</f>
        <v>1.5794999999999999</v>
      </c>
      <c r="J757">
        <f t="shared" si="44"/>
        <v>6.3179999999999996</v>
      </c>
      <c r="L757" t="s">
        <v>2394</v>
      </c>
      <c r="M757">
        <f>IF(I757="","",VLOOKUP(L757,'ARTICLES 10052022'!$A$1:$J$1031,10,FALSE))</f>
        <v>1.0529999999999999</v>
      </c>
      <c r="N757">
        <f t="shared" si="46"/>
        <v>4.2119999999999997</v>
      </c>
    </row>
    <row r="758" spans="1:14" outlineLevel="2">
      <c r="A758" t="s">
        <v>109</v>
      </c>
      <c r="B758" s="73" t="str">
        <f>VLOOKUP(A758,'ARTICLES 10052022'!$A$2:$D$1031,4,FALSE)</f>
        <v>AF</v>
      </c>
      <c r="C758" s="73" t="str">
        <f t="shared" si="43"/>
        <v/>
      </c>
      <c r="D758">
        <v>8210603018</v>
      </c>
      <c r="E758">
        <v>16</v>
      </c>
      <c r="F758" t="s">
        <v>2088</v>
      </c>
      <c r="G758">
        <v>6.8000000000000005E-2</v>
      </c>
      <c r="H758">
        <f t="shared" si="45"/>
        <v>1.0880000000000001</v>
      </c>
      <c r="I758">
        <f>VLOOKUP(L758,'ARTICLES 10052022'!$A$1:$Q$1031,17,FALSE)</f>
        <v>0.13950000000000001</v>
      </c>
      <c r="J758">
        <f t="shared" si="44"/>
        <v>2.2320000000000002</v>
      </c>
      <c r="L758">
        <v>8210603018</v>
      </c>
      <c r="M758">
        <f>IF(I758="","",VLOOKUP(L758,'ARTICLES 10052022'!$A$1:$J$1031,10,FALSE))</f>
        <v>9.2999999999999999E-2</v>
      </c>
      <c r="N758">
        <f t="shared" si="46"/>
        <v>1.488</v>
      </c>
    </row>
    <row r="759" spans="1:14" outlineLevel="2">
      <c r="A759" t="s">
        <v>109</v>
      </c>
      <c r="B759" s="73" t="str">
        <f>VLOOKUP(A759,'ARTICLES 10052022'!$A$2:$D$1031,4,FALSE)</f>
        <v>AF</v>
      </c>
      <c r="C759" s="73" t="str">
        <f t="shared" si="43"/>
        <v/>
      </c>
      <c r="D759">
        <v>8210707018</v>
      </c>
      <c r="E759">
        <v>37</v>
      </c>
      <c r="F759" t="s">
        <v>2090</v>
      </c>
      <c r="G759">
        <v>0.158</v>
      </c>
      <c r="H759">
        <f t="shared" si="45"/>
        <v>5.8460000000000001</v>
      </c>
      <c r="I759">
        <f>VLOOKUP(L759,'ARTICLES 10052022'!$A$1:$Q$1031,17,FALSE)</f>
        <v>0.35249999999999998</v>
      </c>
      <c r="J759">
        <f t="shared" si="44"/>
        <v>13.042499999999999</v>
      </c>
      <c r="L759">
        <v>8210707018</v>
      </c>
      <c r="M759">
        <f>IF(I759="","",VLOOKUP(L759,'ARTICLES 10052022'!$A$1:$J$1031,10,FALSE))</f>
        <v>0.23499999999999999</v>
      </c>
      <c r="N759">
        <f t="shared" si="46"/>
        <v>8.6950000000000003</v>
      </c>
    </row>
    <row r="760" spans="1:14" outlineLevel="2">
      <c r="A760" t="s">
        <v>109</v>
      </c>
      <c r="B760" s="73" t="str">
        <f>VLOOKUP(A760,'ARTICLES 10052022'!$A$2:$D$1031,4,FALSE)</f>
        <v>AF</v>
      </c>
      <c r="C760" s="73" t="str">
        <f t="shared" si="43"/>
        <v/>
      </c>
      <c r="D760" t="s">
        <v>648</v>
      </c>
      <c r="E760">
        <v>5.5</v>
      </c>
      <c r="F760" t="s">
        <v>2053</v>
      </c>
      <c r="G760">
        <v>13.19</v>
      </c>
      <c r="H760">
        <f t="shared" si="45"/>
        <v>72.545000000000002</v>
      </c>
      <c r="I760">
        <f>VLOOKUP(L760,'ARTICLES 10052022'!$A$1:$Q$1031,17,FALSE)</f>
        <v>12.39</v>
      </c>
      <c r="J760">
        <f t="shared" si="44"/>
        <v>68.14500000000001</v>
      </c>
      <c r="L760" t="s">
        <v>648</v>
      </c>
      <c r="M760">
        <f>IF(I760="","",VLOOKUP(L760,'ARTICLES 10052022'!$A$1:$J$1031,10,FALSE))</f>
        <v>8.26</v>
      </c>
      <c r="N760">
        <f t="shared" si="46"/>
        <v>45.43</v>
      </c>
    </row>
    <row r="761" spans="1:14" outlineLevel="2">
      <c r="A761" t="s">
        <v>109</v>
      </c>
      <c r="B761" s="73" t="str">
        <f>VLOOKUP(A761,'ARTICLES 10052022'!$A$2:$D$1031,4,FALSE)</f>
        <v>AF</v>
      </c>
      <c r="C761" s="73" t="str">
        <f t="shared" si="43"/>
        <v/>
      </c>
      <c r="D761" t="s">
        <v>650</v>
      </c>
      <c r="E761">
        <v>13.89</v>
      </c>
      <c r="F761" t="s">
        <v>2047</v>
      </c>
      <c r="G761">
        <v>11.27</v>
      </c>
      <c r="H761">
        <f t="shared" si="45"/>
        <v>156.5403</v>
      </c>
      <c r="I761">
        <f>VLOOKUP(L761,'ARTICLES 10052022'!$A$1:$Q$1031,17,FALSE)</f>
        <v>11.100000000000001</v>
      </c>
      <c r="J761">
        <f t="shared" si="44"/>
        <v>154.17900000000003</v>
      </c>
      <c r="L761" t="s">
        <v>650</v>
      </c>
      <c r="M761">
        <f>IF(I761="","",VLOOKUP(L761,'ARTICLES 10052022'!$A$1:$J$1031,10,FALSE))</f>
        <v>7.4</v>
      </c>
      <c r="N761">
        <f t="shared" si="46"/>
        <v>102.78600000000002</v>
      </c>
    </row>
    <row r="762" spans="1:14" outlineLevel="2">
      <c r="A762" t="s">
        <v>109</v>
      </c>
      <c r="B762" s="73" t="str">
        <f>VLOOKUP(A762,'ARTICLES 10052022'!$A$2:$D$1031,4,FALSE)</f>
        <v>AF</v>
      </c>
      <c r="C762" s="73" t="str">
        <f t="shared" si="43"/>
        <v/>
      </c>
      <c r="D762" t="s">
        <v>2077</v>
      </c>
      <c r="E762">
        <v>6</v>
      </c>
      <c r="F762" t="s">
        <v>2078</v>
      </c>
      <c r="G762">
        <v>7.55</v>
      </c>
      <c r="H762">
        <f t="shared" si="45"/>
        <v>45.3</v>
      </c>
      <c r="I762">
        <f>VLOOKUP(L762,'ARTICLES 10052022'!$A$1:$Q$1031,17,FALSE)</f>
        <v>5.1790200000000004</v>
      </c>
      <c r="J762">
        <f t="shared" si="44"/>
        <v>31.074120000000001</v>
      </c>
      <c r="L762" t="s">
        <v>2077</v>
      </c>
      <c r="M762">
        <f>IF(I762="","",VLOOKUP(L762,'ARTICLES 10052022'!$A$1:$J$1031,10,FALSE))</f>
        <v>3.8940000000000001</v>
      </c>
      <c r="N762">
        <f t="shared" si="46"/>
        <v>23.364000000000001</v>
      </c>
    </row>
    <row r="763" spans="1:14" outlineLevel="2">
      <c r="A763" t="s">
        <v>109</v>
      </c>
      <c r="B763" s="73" t="str">
        <f>VLOOKUP(A763,'ARTICLES 10052022'!$A$2:$D$1031,4,FALSE)</f>
        <v>AF</v>
      </c>
      <c r="C763" s="73" t="str">
        <f t="shared" si="43"/>
        <v/>
      </c>
      <c r="D763" t="s">
        <v>2129</v>
      </c>
      <c r="E763">
        <v>3</v>
      </c>
      <c r="F763" t="s">
        <v>2130</v>
      </c>
      <c r="G763">
        <v>10.98</v>
      </c>
      <c r="H763">
        <f t="shared" si="45"/>
        <v>32.94</v>
      </c>
      <c r="I763">
        <f>VLOOKUP(L763,'ARTICLES 10052022'!$A$1:$Q$1031,17,FALSE)</f>
        <v>11.859</v>
      </c>
      <c r="J763">
        <f t="shared" si="44"/>
        <v>35.576999999999998</v>
      </c>
      <c r="L763" t="s">
        <v>2129</v>
      </c>
      <c r="M763">
        <f>IF(I763="","",VLOOKUP(L763,'ARTICLES 10052022'!$A$1:$J$1031,10,FALSE))</f>
        <v>7.9059999999999997</v>
      </c>
      <c r="N763">
        <f t="shared" si="46"/>
        <v>23.718</v>
      </c>
    </row>
    <row r="764" spans="1:14" outlineLevel="2">
      <c r="A764" t="s">
        <v>109</v>
      </c>
      <c r="B764" s="73" t="str">
        <f>VLOOKUP(A764,'ARTICLES 10052022'!$A$2:$D$1031,4,FALSE)</f>
        <v>AF</v>
      </c>
      <c r="C764" s="73" t="str">
        <f t="shared" si="43"/>
        <v/>
      </c>
      <c r="D764" t="s">
        <v>2190</v>
      </c>
      <c r="E764">
        <v>2</v>
      </c>
      <c r="F764" t="s">
        <v>2191</v>
      </c>
      <c r="G764">
        <v>7.41</v>
      </c>
      <c r="H764">
        <f t="shared" si="45"/>
        <v>14.82</v>
      </c>
      <c r="I764">
        <f>VLOOKUP(L764,'ARTICLES 10052022'!$A$1:$Q$1031,17,FALSE)</f>
        <v>9.1379999999999999</v>
      </c>
      <c r="J764">
        <f t="shared" si="44"/>
        <v>18.276</v>
      </c>
      <c r="L764" t="s">
        <v>2190</v>
      </c>
      <c r="M764">
        <f>IF(I764="","",VLOOKUP(L764,'ARTICLES 10052022'!$A$1:$J$1031,10,FALSE))</f>
        <v>6.0919999999999996</v>
      </c>
      <c r="N764">
        <f t="shared" si="46"/>
        <v>12.183999999999999</v>
      </c>
    </row>
    <row r="765" spans="1:14" outlineLevel="2">
      <c r="A765" t="s">
        <v>109</v>
      </c>
      <c r="B765" s="73" t="str">
        <f>VLOOKUP(A765,'ARTICLES 10052022'!$A$2:$D$1031,4,FALSE)</f>
        <v>AF</v>
      </c>
      <c r="C765" s="73" t="str">
        <f t="shared" si="43"/>
        <v/>
      </c>
      <c r="D765" t="s">
        <v>2202</v>
      </c>
      <c r="E765">
        <v>4</v>
      </c>
      <c r="F765" t="s">
        <v>2203</v>
      </c>
      <c r="G765">
        <v>10.32</v>
      </c>
      <c r="H765">
        <f t="shared" si="45"/>
        <v>41.28</v>
      </c>
      <c r="I765">
        <f>VLOOKUP(L765,'ARTICLES 10052022'!$A$1:$Q$1031,17,FALSE)</f>
        <v>12.725999999999999</v>
      </c>
      <c r="J765">
        <f t="shared" si="44"/>
        <v>50.903999999999996</v>
      </c>
      <c r="L765" t="s">
        <v>2202</v>
      </c>
      <c r="M765">
        <f>IF(I765="","",VLOOKUP(L765,'ARTICLES 10052022'!$A$1:$J$1031,10,FALSE))</f>
        <v>8.484</v>
      </c>
      <c r="N765">
        <f t="shared" si="46"/>
        <v>33.936</v>
      </c>
    </row>
    <row r="766" spans="1:14" outlineLevel="2">
      <c r="A766" t="s">
        <v>109</v>
      </c>
      <c r="B766" s="73" t="str">
        <f>VLOOKUP(A766,'ARTICLES 10052022'!$A$2:$D$1031,4,FALSE)</f>
        <v>AF</v>
      </c>
      <c r="C766" s="73" t="str">
        <f t="shared" si="43"/>
        <v/>
      </c>
      <c r="D766" t="s">
        <v>2410</v>
      </c>
      <c r="E766">
        <v>5.75</v>
      </c>
      <c r="F766" t="s">
        <v>2411</v>
      </c>
      <c r="G766">
        <v>75</v>
      </c>
      <c r="H766">
        <f t="shared" si="45"/>
        <v>431.25</v>
      </c>
      <c r="I766">
        <f>VLOOKUP(L766,'ARTICLES 10052022'!$A$1:$Q$1031,17,FALSE)</f>
        <v>75</v>
      </c>
      <c r="J766">
        <f t="shared" si="44"/>
        <v>431.25</v>
      </c>
      <c r="L766" t="s">
        <v>2410</v>
      </c>
      <c r="M766">
        <f>IF(I766="","",VLOOKUP(L766,'ARTICLES 10052022'!$A$1:$J$1031,10,FALSE))</f>
        <v>50</v>
      </c>
      <c r="N766">
        <f t="shared" si="46"/>
        <v>287.5</v>
      </c>
    </row>
    <row r="767" spans="1:14" outlineLevel="2">
      <c r="A767" t="s">
        <v>109</v>
      </c>
      <c r="B767" s="73" t="str">
        <f>VLOOKUP(A767,'ARTICLES 10052022'!$A$2:$D$1031,4,FALSE)</f>
        <v>AF</v>
      </c>
      <c r="C767" s="73" t="str">
        <f t="shared" si="43"/>
        <v/>
      </c>
      <c r="D767" t="s">
        <v>2158</v>
      </c>
      <c r="E767">
        <v>2</v>
      </c>
      <c r="F767" t="s">
        <v>2159</v>
      </c>
      <c r="G767">
        <v>32.450000000000003</v>
      </c>
      <c r="H767">
        <f t="shared" si="45"/>
        <v>64.900000000000006</v>
      </c>
      <c r="I767">
        <f>VLOOKUP(L767,'ARTICLES 10052022'!$A$1:$Q$1031,17,FALSE)</f>
        <v>40.905000000000001</v>
      </c>
      <c r="J767">
        <f t="shared" si="44"/>
        <v>81.81</v>
      </c>
      <c r="L767" t="s">
        <v>2158</v>
      </c>
      <c r="M767">
        <f>IF(I767="","",VLOOKUP(L767,'ARTICLES 10052022'!$A$1:$J$1031,10,FALSE))</f>
        <v>27.27</v>
      </c>
      <c r="N767">
        <f t="shared" si="46"/>
        <v>54.54</v>
      </c>
    </row>
    <row r="768" spans="1:14" outlineLevel="2">
      <c r="A768" t="s">
        <v>109</v>
      </c>
      <c r="B768" s="73" t="str">
        <f>VLOOKUP(A768,'ARTICLES 10052022'!$A$2:$D$1031,4,FALSE)</f>
        <v>AF</v>
      </c>
      <c r="C768" s="73" t="str">
        <f t="shared" si="43"/>
        <v/>
      </c>
      <c r="D768" t="s">
        <v>2170</v>
      </c>
      <c r="E768">
        <v>4</v>
      </c>
      <c r="F768" t="s">
        <v>2171</v>
      </c>
      <c r="G768">
        <v>45.2</v>
      </c>
      <c r="H768">
        <f t="shared" si="45"/>
        <v>180.8</v>
      </c>
      <c r="I768">
        <f>VLOOKUP(L768,'ARTICLES 10052022'!$A$1:$Q$1031,17,FALSE)</f>
        <v>56.97</v>
      </c>
      <c r="J768">
        <f t="shared" si="44"/>
        <v>227.88</v>
      </c>
      <c r="L768" t="s">
        <v>2170</v>
      </c>
      <c r="M768">
        <f>IF(I768="","",VLOOKUP(L768,'ARTICLES 10052022'!$A$1:$J$1031,10,FALSE))</f>
        <v>37.979999999999997</v>
      </c>
      <c r="N768">
        <f t="shared" si="46"/>
        <v>151.91999999999999</v>
      </c>
    </row>
    <row r="769" spans="1:14" outlineLevel="2">
      <c r="A769" t="s">
        <v>109</v>
      </c>
      <c r="B769" s="73" t="str">
        <f>VLOOKUP(A769,'ARTICLES 10052022'!$A$2:$D$1031,4,FALSE)</f>
        <v>AF</v>
      </c>
      <c r="C769" s="73" t="str">
        <f t="shared" si="43"/>
        <v/>
      </c>
      <c r="D769" t="s">
        <v>2221</v>
      </c>
      <c r="E769">
        <v>2</v>
      </c>
      <c r="F769" t="s">
        <v>2222</v>
      </c>
      <c r="G769">
        <v>4.76</v>
      </c>
      <c r="H769">
        <f t="shared" si="45"/>
        <v>9.52</v>
      </c>
      <c r="I769">
        <f>VLOOKUP(L769,'ARTICLES 10052022'!$A$1:$Q$1031,17,FALSE)</f>
        <v>5.6384999999999996</v>
      </c>
      <c r="J769">
        <f t="shared" si="44"/>
        <v>11.276999999999999</v>
      </c>
      <c r="L769" t="s">
        <v>2221</v>
      </c>
      <c r="M769">
        <f>IF(I769="","",VLOOKUP(L769,'ARTICLES 10052022'!$A$1:$J$1031,10,FALSE))</f>
        <v>3.7589999999999999</v>
      </c>
      <c r="N769">
        <f t="shared" si="46"/>
        <v>7.5179999999999998</v>
      </c>
    </row>
    <row r="770" spans="1:14" outlineLevel="2">
      <c r="A770" t="s">
        <v>109</v>
      </c>
      <c r="B770" s="73" t="str">
        <f>VLOOKUP(A770,'ARTICLES 10052022'!$A$2:$D$1031,4,FALSE)</f>
        <v>AF</v>
      </c>
      <c r="C770" s="73" t="str">
        <f t="shared" ref="C770:C833" si="47">IF(G770="",MID(A770,7,100),"")</f>
        <v/>
      </c>
      <c r="D770" t="s">
        <v>2230</v>
      </c>
      <c r="E770">
        <v>4</v>
      </c>
      <c r="F770" t="s">
        <v>2231</v>
      </c>
      <c r="G770">
        <v>6.62</v>
      </c>
      <c r="H770">
        <f t="shared" si="45"/>
        <v>26.48</v>
      </c>
      <c r="I770">
        <f>VLOOKUP(L770,'ARTICLES 10052022'!$A$1:$Q$1031,17,FALSE)</f>
        <v>7.8525000000000009</v>
      </c>
      <c r="J770">
        <f t="shared" si="44"/>
        <v>31.410000000000004</v>
      </c>
      <c r="L770" t="s">
        <v>2230</v>
      </c>
      <c r="M770">
        <f>IF(I770="","",VLOOKUP(L770,'ARTICLES 10052022'!$A$1:$J$1031,10,FALSE))</f>
        <v>5.2350000000000003</v>
      </c>
      <c r="N770">
        <f t="shared" si="46"/>
        <v>20.94</v>
      </c>
    </row>
    <row r="771" spans="1:14" outlineLevel="2">
      <c r="A771" t="s">
        <v>109</v>
      </c>
      <c r="B771" s="73" t="str">
        <f>VLOOKUP(A771,'ARTICLES 10052022'!$A$2:$D$1031,4,FALSE)</f>
        <v>AF</v>
      </c>
      <c r="C771" s="73" t="str">
        <f t="shared" si="47"/>
        <v/>
      </c>
      <c r="D771" t="s">
        <v>2069</v>
      </c>
      <c r="E771">
        <v>8</v>
      </c>
      <c r="F771" t="s">
        <v>2070</v>
      </c>
      <c r="G771">
        <v>7.95</v>
      </c>
      <c r="H771">
        <f t="shared" si="45"/>
        <v>63.6</v>
      </c>
      <c r="I771">
        <f>VLOOKUP(L771,'ARTICLES 10052022'!$A$1:$Q$1031,17,FALSE)</f>
        <v>5.1790200000000004</v>
      </c>
      <c r="J771">
        <f t="shared" si="44"/>
        <v>41.432160000000003</v>
      </c>
      <c r="L771" t="s">
        <v>2069</v>
      </c>
      <c r="M771">
        <f>IF(I771="","",VLOOKUP(L771,'ARTICLES 10052022'!$A$1:$J$1031,10,FALSE))</f>
        <v>3.8940000000000001</v>
      </c>
      <c r="N771">
        <f t="shared" si="46"/>
        <v>31.152000000000001</v>
      </c>
    </row>
    <row r="772" spans="1:14" outlineLevel="1">
      <c r="A772" s="73" t="s">
        <v>3063</v>
      </c>
      <c r="B772" s="73"/>
      <c r="C772" s="73" t="str">
        <f t="shared" si="47"/>
        <v>PCG6EHA</v>
      </c>
      <c r="J772">
        <f>SUBTOTAL(9,J751:J771)</f>
        <v>1261.7660300000002</v>
      </c>
      <c r="N772">
        <f>SUBTOTAL(9,N751:N771)</f>
        <v>847.36850000000004</v>
      </c>
    </row>
    <row r="773" spans="1:14" outlineLevel="2">
      <c r="A773" t="s">
        <v>2720</v>
      </c>
      <c r="B773" s="73" t="str">
        <f>VLOOKUP(A773,'ARTICLES 10052022'!$A$2:$D$1031,4,FALSE)</f>
        <v>AF</v>
      </c>
      <c r="C773" s="73" t="str">
        <f t="shared" si="47"/>
        <v/>
      </c>
      <c r="D773" t="s">
        <v>650</v>
      </c>
      <c r="E773">
        <v>0.2</v>
      </c>
      <c r="F773" t="s">
        <v>2047</v>
      </c>
      <c r="G773">
        <v>11.27</v>
      </c>
      <c r="H773">
        <f t="shared" ref="H773:H836" si="48">IF(C773="",G773*E773,"")</f>
        <v>2.254</v>
      </c>
      <c r="I773">
        <f>VLOOKUP(L773,'ARTICLES 10052022'!$A$1:$Q$1031,17,FALSE)</f>
        <v>11.100000000000001</v>
      </c>
      <c r="J773">
        <f t="shared" si="44"/>
        <v>2.2200000000000002</v>
      </c>
      <c r="L773" t="s">
        <v>650</v>
      </c>
      <c r="M773">
        <f>IF(I773="","",VLOOKUP(L773,'ARTICLES 10052022'!$A$1:$J$1031,10,FALSE))</f>
        <v>7.4</v>
      </c>
      <c r="N773">
        <f t="shared" si="46"/>
        <v>1.4800000000000002</v>
      </c>
    </row>
    <row r="774" spans="1:14" outlineLevel="2">
      <c r="A774" t="s">
        <v>2720</v>
      </c>
      <c r="B774" s="73" t="str">
        <f>VLOOKUP(A774,'ARTICLES 10052022'!$A$2:$D$1031,4,FALSE)</f>
        <v>AF</v>
      </c>
      <c r="C774" s="73" t="str">
        <f t="shared" si="47"/>
        <v/>
      </c>
      <c r="D774" t="s">
        <v>2410</v>
      </c>
      <c r="E774">
        <v>0.03</v>
      </c>
      <c r="F774" t="s">
        <v>2411</v>
      </c>
      <c r="G774">
        <v>75</v>
      </c>
      <c r="H774">
        <f t="shared" si="48"/>
        <v>2.25</v>
      </c>
      <c r="I774">
        <f>VLOOKUP(L774,'ARTICLES 10052022'!$A$1:$Q$1031,17,FALSE)</f>
        <v>75</v>
      </c>
      <c r="J774">
        <f t="shared" si="44"/>
        <v>2.25</v>
      </c>
      <c r="L774" t="s">
        <v>2410</v>
      </c>
      <c r="M774">
        <f>IF(I774="","",VLOOKUP(L774,'ARTICLES 10052022'!$A$1:$J$1031,10,FALSE))</f>
        <v>50</v>
      </c>
      <c r="N774">
        <f t="shared" si="46"/>
        <v>1.5</v>
      </c>
    </row>
    <row r="775" spans="1:14" outlineLevel="1">
      <c r="A775" s="73" t="s">
        <v>3064</v>
      </c>
      <c r="B775" s="73"/>
      <c r="C775" s="73" t="str">
        <f t="shared" si="47"/>
        <v>C7070LB36</v>
      </c>
      <c r="J775">
        <f>SUBTOTAL(9,J773:J774)</f>
        <v>4.4700000000000006</v>
      </c>
      <c r="N775">
        <f>SUBTOTAL(9,N773:N774)</f>
        <v>2.9800000000000004</v>
      </c>
    </row>
    <row r="776" spans="1:14" outlineLevel="2">
      <c r="A776" t="s">
        <v>107</v>
      </c>
      <c r="B776" s="73" t="str">
        <f>VLOOKUP(A776,'ARTICLES 10052022'!$A$2:$D$1031,4,FALSE)</f>
        <v>AF</v>
      </c>
      <c r="C776" s="73" t="str">
        <f t="shared" si="47"/>
        <v/>
      </c>
      <c r="D776">
        <v>8412602518</v>
      </c>
      <c r="E776">
        <v>2</v>
      </c>
      <c r="F776" t="s">
        <v>2268</v>
      </c>
      <c r="G776">
        <v>0.05</v>
      </c>
      <c r="H776">
        <f t="shared" si="48"/>
        <v>0.1</v>
      </c>
      <c r="I776">
        <f>VLOOKUP(L776,'ARTICLES 10052022'!$A$1:$Q$1031,17,FALSE)</f>
        <v>5.2500000000000005E-2</v>
      </c>
      <c r="J776">
        <f t="shared" ref="J776:J841" si="49">E776*I776</f>
        <v>0.10500000000000001</v>
      </c>
      <c r="L776">
        <v>8412602518</v>
      </c>
      <c r="M776">
        <f>IF(I776="","",VLOOKUP(L776,'ARTICLES 10052022'!$A$1:$J$1031,10,FALSE))</f>
        <v>3.5000000000000003E-2</v>
      </c>
      <c r="N776">
        <f t="shared" ref="N776:N839" si="50">IF(I776="","",E776*M776)</f>
        <v>7.0000000000000007E-2</v>
      </c>
    </row>
    <row r="777" spans="1:14" outlineLevel="2">
      <c r="A777" t="s">
        <v>107</v>
      </c>
      <c r="B777" s="73" t="str">
        <f>VLOOKUP(A777,'ARTICLES 10052022'!$A$2:$D$1031,4,FALSE)</f>
        <v>AF</v>
      </c>
      <c r="C777" s="73" t="str">
        <f t="shared" si="47"/>
        <v/>
      </c>
      <c r="D777">
        <v>8434000618</v>
      </c>
      <c r="E777">
        <v>2</v>
      </c>
      <c r="F777" t="s">
        <v>2272</v>
      </c>
      <c r="G777">
        <v>0.02</v>
      </c>
      <c r="H777">
        <f t="shared" si="48"/>
        <v>0.04</v>
      </c>
      <c r="I777">
        <f>VLOOKUP(L777,'ARTICLES 10052022'!$A$1:$Q$1031,17,FALSE)</f>
        <v>2.375E-2</v>
      </c>
      <c r="J777">
        <f t="shared" si="49"/>
        <v>4.7500000000000001E-2</v>
      </c>
      <c r="L777">
        <v>8434000618</v>
      </c>
      <c r="M777">
        <f>IF(I777="","",VLOOKUP(L777,'ARTICLES 10052022'!$A$1:$J$1031,10,FALSE))</f>
        <v>1.9E-2</v>
      </c>
      <c r="N777">
        <f t="shared" si="50"/>
        <v>3.7999999999999999E-2</v>
      </c>
    </row>
    <row r="778" spans="1:14" outlineLevel="2">
      <c r="A778" t="s">
        <v>107</v>
      </c>
      <c r="B778" s="73" t="str">
        <f>VLOOKUP(A778,'ARTICLES 10052022'!$A$2:$D$1031,4,FALSE)</f>
        <v>AF</v>
      </c>
      <c r="C778" s="73" t="str">
        <f t="shared" si="47"/>
        <v/>
      </c>
      <c r="D778" t="s">
        <v>2133</v>
      </c>
      <c r="E778">
        <v>29</v>
      </c>
      <c r="F778" t="s">
        <v>2134</v>
      </c>
      <c r="G778">
        <v>0.8</v>
      </c>
      <c r="H778">
        <f t="shared" si="48"/>
        <v>23.200000000000003</v>
      </c>
      <c r="I778">
        <f>VLOOKUP(L778,'ARTICLES 10052022'!$A$1:$Q$1031,17,FALSE)</f>
        <v>0.8145</v>
      </c>
      <c r="J778">
        <f t="shared" si="49"/>
        <v>23.6205</v>
      </c>
      <c r="L778" t="s">
        <v>2133</v>
      </c>
      <c r="M778">
        <f>IF(I778="","",VLOOKUP(L778,'ARTICLES 10052022'!$A$1:$J$1031,10,FALSE))</f>
        <v>0.54300000000000004</v>
      </c>
      <c r="N778">
        <f t="shared" si="50"/>
        <v>15.747000000000002</v>
      </c>
    </row>
    <row r="779" spans="1:14" outlineLevel="2">
      <c r="A779" t="s">
        <v>107</v>
      </c>
      <c r="B779" s="73" t="str">
        <f>VLOOKUP(A779,'ARTICLES 10052022'!$A$2:$D$1031,4,FALSE)</f>
        <v>AF</v>
      </c>
      <c r="C779" s="73" t="str">
        <f t="shared" si="47"/>
        <v/>
      </c>
      <c r="D779">
        <v>8710605018</v>
      </c>
      <c r="E779">
        <v>2</v>
      </c>
      <c r="F779" t="s">
        <v>2707</v>
      </c>
      <c r="G779">
        <v>0.3</v>
      </c>
      <c r="H779">
        <f t="shared" si="48"/>
        <v>0.6</v>
      </c>
      <c r="I779">
        <f>VLOOKUP(L779,'ARTICLES 10052022'!$A$1:$Q$1031,17,FALSE)</f>
        <v>0.30149999999999999</v>
      </c>
      <c r="J779">
        <f t="shared" si="49"/>
        <v>0.60299999999999998</v>
      </c>
      <c r="L779">
        <v>8710605018</v>
      </c>
      <c r="M779">
        <f>IF(I779="","",VLOOKUP(L779,'ARTICLES 10052022'!$A$1:$J$1031,10,FALSE))</f>
        <v>0.20100000000000001</v>
      </c>
      <c r="N779">
        <f t="shared" si="50"/>
        <v>0.40200000000000002</v>
      </c>
    </row>
    <row r="780" spans="1:14" outlineLevel="2">
      <c r="A780" t="s">
        <v>107</v>
      </c>
      <c r="B780" s="73" t="str">
        <f>VLOOKUP(A780,'ARTICLES 10052022'!$A$2:$D$1031,4,FALSE)</f>
        <v>AF</v>
      </c>
      <c r="C780" s="73" t="str">
        <f t="shared" si="47"/>
        <v/>
      </c>
      <c r="D780">
        <v>8110608018</v>
      </c>
      <c r="E780">
        <v>100</v>
      </c>
      <c r="F780" t="s">
        <v>2084</v>
      </c>
      <c r="G780">
        <v>0.28199999999999997</v>
      </c>
      <c r="H780">
        <f t="shared" si="48"/>
        <v>28.199999999999996</v>
      </c>
      <c r="I780">
        <f>VLOOKUP(L780,'ARTICLES 10052022'!$A$1:$Q$1031,17,FALSE)</f>
        <v>0.26474999999999999</v>
      </c>
      <c r="J780">
        <f t="shared" si="49"/>
        <v>26.474999999999998</v>
      </c>
      <c r="L780">
        <v>8110608018</v>
      </c>
      <c r="M780">
        <f>IF(I780="","",VLOOKUP(L780,'ARTICLES 10052022'!$A$1:$J$1031,10,FALSE))</f>
        <v>0.17649999999999999</v>
      </c>
      <c r="N780">
        <f t="shared" si="50"/>
        <v>17.649999999999999</v>
      </c>
    </row>
    <row r="781" spans="1:14" outlineLevel="2">
      <c r="A781" t="s">
        <v>107</v>
      </c>
      <c r="B781" s="73" t="str">
        <f>VLOOKUP(A781,'ARTICLES 10052022'!$A$2:$D$1031,4,FALSE)</f>
        <v>AF</v>
      </c>
      <c r="C781" s="73" t="str">
        <f t="shared" si="47"/>
        <v/>
      </c>
      <c r="D781" t="s">
        <v>2391</v>
      </c>
      <c r="E781">
        <v>4</v>
      </c>
      <c r="F781" t="s">
        <v>2392</v>
      </c>
      <c r="G781">
        <v>0.54900000000000004</v>
      </c>
      <c r="H781">
        <f t="shared" si="48"/>
        <v>2.1960000000000002</v>
      </c>
      <c r="I781">
        <f>VLOOKUP(L781,'ARTICLES 10052022'!$A$1:$Q$1031,17,FALSE)</f>
        <v>0.54899999999999993</v>
      </c>
      <c r="J781">
        <f t="shared" si="49"/>
        <v>2.1959999999999997</v>
      </c>
      <c r="L781" t="s">
        <v>2391</v>
      </c>
      <c r="M781">
        <f>IF(I781="","",VLOOKUP(L781,'ARTICLES 10052022'!$A$1:$J$1031,10,FALSE))</f>
        <v>0.36599999999999999</v>
      </c>
      <c r="N781">
        <f t="shared" si="50"/>
        <v>1.464</v>
      </c>
    </row>
    <row r="782" spans="1:14" outlineLevel="2">
      <c r="A782" t="s">
        <v>107</v>
      </c>
      <c r="B782" s="73" t="str">
        <f>VLOOKUP(A782,'ARTICLES 10052022'!$A$2:$D$1031,4,FALSE)</f>
        <v>AF</v>
      </c>
      <c r="C782" s="73" t="str">
        <f t="shared" si="47"/>
        <v/>
      </c>
      <c r="D782" t="s">
        <v>2394</v>
      </c>
      <c r="E782">
        <v>4</v>
      </c>
      <c r="F782" t="s">
        <v>2395</v>
      </c>
      <c r="G782">
        <v>0.78</v>
      </c>
      <c r="H782">
        <f t="shared" si="48"/>
        <v>3.12</v>
      </c>
      <c r="I782">
        <f>VLOOKUP(L782,'ARTICLES 10052022'!$A$1:$Q$1031,17,FALSE)</f>
        <v>1.5794999999999999</v>
      </c>
      <c r="J782">
        <f t="shared" si="49"/>
        <v>6.3179999999999996</v>
      </c>
      <c r="L782" t="s">
        <v>2394</v>
      </c>
      <c r="M782">
        <f>IF(I782="","",VLOOKUP(L782,'ARTICLES 10052022'!$A$1:$J$1031,10,FALSE))</f>
        <v>1.0529999999999999</v>
      </c>
      <c r="N782">
        <f t="shared" si="50"/>
        <v>4.2119999999999997</v>
      </c>
    </row>
    <row r="783" spans="1:14" outlineLevel="2">
      <c r="A783" t="s">
        <v>107</v>
      </c>
      <c r="B783" s="73" t="str">
        <f>VLOOKUP(A783,'ARTICLES 10052022'!$A$2:$D$1031,4,FALSE)</f>
        <v>AF</v>
      </c>
      <c r="C783" s="73" t="str">
        <f t="shared" si="47"/>
        <v/>
      </c>
      <c r="D783" t="s">
        <v>648</v>
      </c>
      <c r="E783">
        <v>2.34</v>
      </c>
      <c r="F783" t="s">
        <v>2053</v>
      </c>
      <c r="G783">
        <v>13.19</v>
      </c>
      <c r="H783">
        <f t="shared" si="48"/>
        <v>30.864599999999996</v>
      </c>
      <c r="I783">
        <f>VLOOKUP(L783,'ARTICLES 10052022'!$A$1:$Q$1031,17,FALSE)</f>
        <v>12.39</v>
      </c>
      <c r="J783">
        <f t="shared" si="49"/>
        <v>28.992599999999999</v>
      </c>
      <c r="L783" t="s">
        <v>648</v>
      </c>
      <c r="M783">
        <f>IF(I783="","",VLOOKUP(L783,'ARTICLES 10052022'!$A$1:$J$1031,10,FALSE))</f>
        <v>8.26</v>
      </c>
      <c r="N783">
        <f t="shared" si="50"/>
        <v>19.328399999999998</v>
      </c>
    </row>
    <row r="784" spans="1:14" outlineLevel="2">
      <c r="A784" t="s">
        <v>107</v>
      </c>
      <c r="B784" s="73" t="str">
        <f>VLOOKUP(A784,'ARTICLES 10052022'!$A$2:$D$1031,4,FALSE)</f>
        <v>AF</v>
      </c>
      <c r="C784" s="73" t="str">
        <f t="shared" si="47"/>
        <v/>
      </c>
      <c r="D784" t="s">
        <v>650</v>
      </c>
      <c r="E784">
        <v>11.6</v>
      </c>
      <c r="F784" t="s">
        <v>2047</v>
      </c>
      <c r="G784">
        <v>11.27</v>
      </c>
      <c r="H784">
        <f t="shared" si="48"/>
        <v>130.732</v>
      </c>
      <c r="I784">
        <f>VLOOKUP(L784,'ARTICLES 10052022'!$A$1:$Q$1031,17,FALSE)</f>
        <v>11.100000000000001</v>
      </c>
      <c r="J784">
        <f t="shared" si="49"/>
        <v>128.76000000000002</v>
      </c>
      <c r="L784" t="s">
        <v>650</v>
      </c>
      <c r="M784">
        <f>IF(I784="","",VLOOKUP(L784,'ARTICLES 10052022'!$A$1:$J$1031,10,FALSE))</f>
        <v>7.4</v>
      </c>
      <c r="N784">
        <f t="shared" si="50"/>
        <v>85.84</v>
      </c>
    </row>
    <row r="785" spans="1:14" outlineLevel="2">
      <c r="A785" t="s">
        <v>107</v>
      </c>
      <c r="B785" s="73" t="str">
        <f>VLOOKUP(A785,'ARTICLES 10052022'!$A$2:$D$1031,4,FALSE)</f>
        <v>AF</v>
      </c>
      <c r="C785" s="73" t="str">
        <f t="shared" si="47"/>
        <v/>
      </c>
      <c r="D785" t="s">
        <v>2077</v>
      </c>
      <c r="E785">
        <v>4.9800000000000004</v>
      </c>
      <c r="F785" t="s">
        <v>2078</v>
      </c>
      <c r="G785">
        <v>7.55</v>
      </c>
      <c r="H785">
        <f t="shared" si="48"/>
        <v>37.599000000000004</v>
      </c>
      <c r="I785">
        <f>VLOOKUP(L785,'ARTICLES 10052022'!$A$1:$Q$1031,17,FALSE)</f>
        <v>5.1790200000000004</v>
      </c>
      <c r="J785">
        <f t="shared" si="49"/>
        <v>25.791519600000004</v>
      </c>
      <c r="L785" t="s">
        <v>2077</v>
      </c>
      <c r="M785">
        <f>IF(I785="","",VLOOKUP(L785,'ARTICLES 10052022'!$A$1:$J$1031,10,FALSE))</f>
        <v>3.8940000000000001</v>
      </c>
      <c r="N785">
        <f t="shared" si="50"/>
        <v>19.392120000000002</v>
      </c>
    </row>
    <row r="786" spans="1:14" outlineLevel="2">
      <c r="A786" t="s">
        <v>107</v>
      </c>
      <c r="B786" s="73" t="str">
        <f>VLOOKUP(A786,'ARTICLES 10052022'!$A$2:$D$1031,4,FALSE)</f>
        <v>AF</v>
      </c>
      <c r="C786" s="73" t="str">
        <f t="shared" si="47"/>
        <v/>
      </c>
      <c r="D786" t="s">
        <v>574</v>
      </c>
      <c r="E786">
        <v>1</v>
      </c>
      <c r="F786" t="s">
        <v>575</v>
      </c>
      <c r="G786">
        <v>26.09</v>
      </c>
      <c r="H786">
        <f t="shared" si="48"/>
        <v>26.09</v>
      </c>
      <c r="I786">
        <f>VLOOKUP(L786,'ARTICLES 10052022'!$A$1:$Q$1031,17,FALSE)</f>
        <v>29.597999999999999</v>
      </c>
      <c r="J786">
        <f t="shared" si="49"/>
        <v>29.597999999999999</v>
      </c>
      <c r="L786" t="s">
        <v>574</v>
      </c>
      <c r="M786">
        <f>IF(I786="","",VLOOKUP(L786,'ARTICLES 10052022'!$A$1:$J$1031,10,FALSE))</f>
        <v>19.731999999999999</v>
      </c>
      <c r="N786">
        <f t="shared" si="50"/>
        <v>19.731999999999999</v>
      </c>
    </row>
    <row r="787" spans="1:14" outlineLevel="2">
      <c r="A787" t="s">
        <v>107</v>
      </c>
      <c r="B787" s="73" t="str">
        <f>VLOOKUP(A787,'ARTICLES 10052022'!$A$2:$D$1031,4,FALSE)</f>
        <v>AF</v>
      </c>
      <c r="C787" s="73" t="str">
        <f t="shared" si="47"/>
        <v/>
      </c>
      <c r="D787" t="s">
        <v>2410</v>
      </c>
      <c r="E787">
        <v>4.5</v>
      </c>
      <c r="F787" t="s">
        <v>2411</v>
      </c>
      <c r="G787">
        <v>75</v>
      </c>
      <c r="H787">
        <f t="shared" si="48"/>
        <v>337.5</v>
      </c>
      <c r="I787">
        <f>VLOOKUP(L787,'ARTICLES 10052022'!$A$1:$Q$1031,17,FALSE)</f>
        <v>75</v>
      </c>
      <c r="J787">
        <f t="shared" si="49"/>
        <v>337.5</v>
      </c>
      <c r="L787" t="s">
        <v>2410</v>
      </c>
      <c r="M787">
        <f>IF(I787="","",VLOOKUP(L787,'ARTICLES 10052022'!$A$1:$J$1031,10,FALSE))</f>
        <v>50</v>
      </c>
      <c r="N787">
        <f t="shared" si="50"/>
        <v>225</v>
      </c>
    </row>
    <row r="788" spans="1:14" outlineLevel="2">
      <c r="A788" t="s">
        <v>107</v>
      </c>
      <c r="B788" s="73" t="str">
        <f>VLOOKUP(A788,'ARTICLES 10052022'!$A$2:$D$1031,4,FALSE)</f>
        <v>AF</v>
      </c>
      <c r="C788" s="73" t="str">
        <f t="shared" si="47"/>
        <v/>
      </c>
      <c r="D788" t="s">
        <v>2170</v>
      </c>
      <c r="E788">
        <v>4</v>
      </c>
      <c r="F788" t="s">
        <v>2171</v>
      </c>
      <c r="G788">
        <v>45.2</v>
      </c>
      <c r="H788">
        <f t="shared" si="48"/>
        <v>180.8</v>
      </c>
      <c r="I788">
        <f>VLOOKUP(L788,'ARTICLES 10052022'!$A$1:$Q$1031,17,FALSE)</f>
        <v>56.97</v>
      </c>
      <c r="J788">
        <f t="shared" si="49"/>
        <v>227.88</v>
      </c>
      <c r="L788" t="s">
        <v>2170</v>
      </c>
      <c r="M788">
        <f>IF(I788="","",VLOOKUP(L788,'ARTICLES 10052022'!$A$1:$J$1031,10,FALSE))</f>
        <v>37.979999999999997</v>
      </c>
      <c r="N788">
        <f t="shared" si="50"/>
        <v>151.91999999999999</v>
      </c>
    </row>
    <row r="789" spans="1:14" outlineLevel="2">
      <c r="A789" t="s">
        <v>107</v>
      </c>
      <c r="B789" s="73" t="str">
        <f>VLOOKUP(A789,'ARTICLES 10052022'!$A$2:$D$1031,4,FALSE)</f>
        <v>AF</v>
      </c>
      <c r="C789" s="73" t="str">
        <f t="shared" si="47"/>
        <v/>
      </c>
      <c r="D789" t="s">
        <v>2178</v>
      </c>
      <c r="E789">
        <v>2</v>
      </c>
      <c r="F789" t="s">
        <v>2179</v>
      </c>
      <c r="G789">
        <v>53.66</v>
      </c>
      <c r="H789">
        <f t="shared" si="48"/>
        <v>107.32</v>
      </c>
      <c r="I789">
        <f>VLOOKUP(L789,'ARTICLES 10052022'!$A$1:$Q$1031,17,FALSE)</f>
        <v>67.635000000000005</v>
      </c>
      <c r="J789">
        <f t="shared" si="49"/>
        <v>135.27000000000001</v>
      </c>
      <c r="L789" t="s">
        <v>2178</v>
      </c>
      <c r="M789">
        <f>IF(I789="","",VLOOKUP(L789,'ARTICLES 10052022'!$A$1:$J$1031,10,FALSE))</f>
        <v>45.09</v>
      </c>
      <c r="N789">
        <f t="shared" si="50"/>
        <v>90.18</v>
      </c>
    </row>
    <row r="790" spans="1:14" outlineLevel="2">
      <c r="A790" t="s">
        <v>107</v>
      </c>
      <c r="B790" s="73" t="str">
        <f>VLOOKUP(A790,'ARTICLES 10052022'!$A$2:$D$1031,4,FALSE)</f>
        <v>AF</v>
      </c>
      <c r="C790" s="73" t="str">
        <f t="shared" si="47"/>
        <v/>
      </c>
      <c r="D790" t="s">
        <v>2069</v>
      </c>
      <c r="E790">
        <v>7.96</v>
      </c>
      <c r="F790" t="s">
        <v>2070</v>
      </c>
      <c r="G790">
        <v>7.95</v>
      </c>
      <c r="H790">
        <f t="shared" si="48"/>
        <v>63.282000000000004</v>
      </c>
      <c r="I790">
        <f>VLOOKUP(L790,'ARTICLES 10052022'!$A$1:$Q$1031,17,FALSE)</f>
        <v>5.1790200000000004</v>
      </c>
      <c r="J790">
        <f t="shared" si="49"/>
        <v>41.224999200000006</v>
      </c>
      <c r="L790" t="s">
        <v>2069</v>
      </c>
      <c r="M790">
        <f>IF(I790="","",VLOOKUP(L790,'ARTICLES 10052022'!$A$1:$J$1031,10,FALSE))</f>
        <v>3.8940000000000001</v>
      </c>
      <c r="N790">
        <f t="shared" si="50"/>
        <v>30.99624</v>
      </c>
    </row>
    <row r="791" spans="1:14" outlineLevel="1">
      <c r="A791" s="73" t="s">
        <v>3065</v>
      </c>
      <c r="B791" s="73"/>
      <c r="C791" s="73" t="str">
        <f t="shared" si="47"/>
        <v>PCG5EH</v>
      </c>
      <c r="J791">
        <f>SUBTOTAL(9,J776:J790)</f>
        <v>1014.3821187999999</v>
      </c>
      <c r="N791">
        <f>SUBTOTAL(9,N776:N790)</f>
        <v>681.9717599999999</v>
      </c>
    </row>
    <row r="792" spans="1:14" outlineLevel="2">
      <c r="A792" t="s">
        <v>113</v>
      </c>
      <c r="B792" s="73" t="str">
        <f>VLOOKUP(A792,'ARTICLES 10052022'!$A$2:$D$1031,4,FALSE)</f>
        <v>AF</v>
      </c>
      <c r="C792" s="73" t="str">
        <f t="shared" si="47"/>
        <v/>
      </c>
      <c r="D792">
        <v>8412602518</v>
      </c>
      <c r="E792">
        <v>4</v>
      </c>
      <c r="F792" t="s">
        <v>2268</v>
      </c>
      <c r="G792">
        <v>0.05</v>
      </c>
      <c r="H792">
        <f t="shared" si="48"/>
        <v>0.2</v>
      </c>
      <c r="I792">
        <f>VLOOKUP(L792,'ARTICLES 10052022'!$A$1:$Q$1031,17,FALSE)</f>
        <v>5.2500000000000005E-2</v>
      </c>
      <c r="J792">
        <f t="shared" si="49"/>
        <v>0.21000000000000002</v>
      </c>
      <c r="L792">
        <v>8412602518</v>
      </c>
      <c r="M792">
        <f>IF(I792="","",VLOOKUP(L792,'ARTICLES 10052022'!$A$1:$J$1031,10,FALSE))</f>
        <v>3.5000000000000003E-2</v>
      </c>
      <c r="N792">
        <f t="shared" si="50"/>
        <v>0.14000000000000001</v>
      </c>
    </row>
    <row r="793" spans="1:14" outlineLevel="2">
      <c r="A793" t="s">
        <v>113</v>
      </c>
      <c r="B793" s="73" t="str">
        <f>VLOOKUP(A793,'ARTICLES 10052022'!$A$2:$D$1031,4,FALSE)</f>
        <v>AF</v>
      </c>
      <c r="C793" s="73" t="str">
        <f t="shared" si="47"/>
        <v/>
      </c>
      <c r="D793">
        <v>8434000618</v>
      </c>
      <c r="E793">
        <v>4</v>
      </c>
      <c r="F793" t="s">
        <v>2272</v>
      </c>
      <c r="G793">
        <v>0.02</v>
      </c>
      <c r="H793">
        <f t="shared" si="48"/>
        <v>0.08</v>
      </c>
      <c r="I793">
        <f>VLOOKUP(L793,'ARTICLES 10052022'!$A$1:$Q$1031,17,FALSE)</f>
        <v>2.375E-2</v>
      </c>
      <c r="J793">
        <f t="shared" si="49"/>
        <v>9.5000000000000001E-2</v>
      </c>
      <c r="L793">
        <v>8434000618</v>
      </c>
      <c r="M793">
        <f>IF(I793="","",VLOOKUP(L793,'ARTICLES 10052022'!$A$1:$J$1031,10,FALSE))</f>
        <v>1.9E-2</v>
      </c>
      <c r="N793">
        <f t="shared" si="50"/>
        <v>7.5999999999999998E-2</v>
      </c>
    </row>
    <row r="794" spans="1:14" outlineLevel="2">
      <c r="A794" t="s">
        <v>113</v>
      </c>
      <c r="B794" s="73" t="str">
        <f>VLOOKUP(A794,'ARTICLES 10052022'!$A$2:$D$1031,4,FALSE)</f>
        <v>AF</v>
      </c>
      <c r="C794" s="73" t="str">
        <f t="shared" si="47"/>
        <v/>
      </c>
      <c r="D794" t="s">
        <v>2133</v>
      </c>
      <c r="E794">
        <v>30</v>
      </c>
      <c r="F794" t="s">
        <v>2134</v>
      </c>
      <c r="G794">
        <v>0.8</v>
      </c>
      <c r="H794">
        <f t="shared" si="48"/>
        <v>24</v>
      </c>
      <c r="I794">
        <f>VLOOKUP(L794,'ARTICLES 10052022'!$A$1:$Q$1031,17,FALSE)</f>
        <v>0.8145</v>
      </c>
      <c r="J794">
        <f t="shared" si="49"/>
        <v>24.434999999999999</v>
      </c>
      <c r="L794" t="s">
        <v>2133</v>
      </c>
      <c r="M794">
        <f>IF(I794="","",VLOOKUP(L794,'ARTICLES 10052022'!$A$1:$J$1031,10,FALSE))</f>
        <v>0.54300000000000004</v>
      </c>
      <c r="N794">
        <f t="shared" si="50"/>
        <v>16.290000000000003</v>
      </c>
    </row>
    <row r="795" spans="1:14" outlineLevel="2">
      <c r="A795" t="s">
        <v>113</v>
      </c>
      <c r="B795" s="73" t="str">
        <f>VLOOKUP(A795,'ARTICLES 10052022'!$A$2:$D$1031,4,FALSE)</f>
        <v>AF</v>
      </c>
      <c r="C795" s="73" t="str">
        <f t="shared" si="47"/>
        <v/>
      </c>
      <c r="D795">
        <v>8710605018</v>
      </c>
      <c r="E795">
        <v>4</v>
      </c>
      <c r="F795" t="s">
        <v>2707</v>
      </c>
      <c r="G795">
        <v>0.3</v>
      </c>
      <c r="H795">
        <f t="shared" si="48"/>
        <v>1.2</v>
      </c>
      <c r="I795">
        <f>VLOOKUP(L795,'ARTICLES 10052022'!$A$1:$Q$1031,17,FALSE)</f>
        <v>0.30149999999999999</v>
      </c>
      <c r="J795">
        <f t="shared" si="49"/>
        <v>1.206</v>
      </c>
      <c r="L795">
        <v>8710605018</v>
      </c>
      <c r="M795">
        <f>IF(I795="","",VLOOKUP(L795,'ARTICLES 10052022'!$A$1:$J$1031,10,FALSE))</f>
        <v>0.20100000000000001</v>
      </c>
      <c r="N795">
        <f t="shared" si="50"/>
        <v>0.80400000000000005</v>
      </c>
    </row>
    <row r="796" spans="1:14" outlineLevel="2">
      <c r="A796" t="s">
        <v>113</v>
      </c>
      <c r="B796" s="73" t="str">
        <f>VLOOKUP(A796,'ARTICLES 10052022'!$A$2:$D$1031,4,FALSE)</f>
        <v>AF</v>
      </c>
      <c r="C796" s="73" t="str">
        <f t="shared" si="47"/>
        <v/>
      </c>
      <c r="D796">
        <v>8110608018</v>
      </c>
      <c r="E796">
        <v>130</v>
      </c>
      <c r="F796" t="s">
        <v>2084</v>
      </c>
      <c r="G796">
        <v>0.28199999999999997</v>
      </c>
      <c r="H796">
        <f t="shared" si="48"/>
        <v>36.659999999999997</v>
      </c>
      <c r="I796">
        <f>VLOOKUP(L796,'ARTICLES 10052022'!$A$1:$Q$1031,17,FALSE)</f>
        <v>0.26474999999999999</v>
      </c>
      <c r="J796">
        <f t="shared" si="49"/>
        <v>34.417499999999997</v>
      </c>
      <c r="L796">
        <v>8110608018</v>
      </c>
      <c r="M796">
        <f>IF(I796="","",VLOOKUP(L796,'ARTICLES 10052022'!$A$1:$J$1031,10,FALSE))</f>
        <v>0.17649999999999999</v>
      </c>
      <c r="N796">
        <f t="shared" si="50"/>
        <v>22.945</v>
      </c>
    </row>
    <row r="797" spans="1:14" outlineLevel="2">
      <c r="A797" t="s">
        <v>113</v>
      </c>
      <c r="B797" s="73" t="str">
        <f>VLOOKUP(A797,'ARTICLES 10052022'!$A$2:$D$1031,4,FALSE)</f>
        <v>AF</v>
      </c>
      <c r="C797" s="73" t="str">
        <f t="shared" si="47"/>
        <v/>
      </c>
      <c r="D797" t="s">
        <v>2391</v>
      </c>
      <c r="E797">
        <v>4</v>
      </c>
      <c r="F797" t="s">
        <v>2392</v>
      </c>
      <c r="G797">
        <v>0.54900000000000004</v>
      </c>
      <c r="H797">
        <f t="shared" si="48"/>
        <v>2.1960000000000002</v>
      </c>
      <c r="I797">
        <f>VLOOKUP(L797,'ARTICLES 10052022'!$A$1:$Q$1031,17,FALSE)</f>
        <v>0.54899999999999993</v>
      </c>
      <c r="J797">
        <f t="shared" si="49"/>
        <v>2.1959999999999997</v>
      </c>
      <c r="L797" t="s">
        <v>2391</v>
      </c>
      <c r="M797">
        <f>IF(I797="","",VLOOKUP(L797,'ARTICLES 10052022'!$A$1:$J$1031,10,FALSE))</f>
        <v>0.36599999999999999</v>
      </c>
      <c r="N797">
        <f t="shared" si="50"/>
        <v>1.464</v>
      </c>
    </row>
    <row r="798" spans="1:14" outlineLevel="2">
      <c r="A798" t="s">
        <v>113</v>
      </c>
      <c r="B798" s="73" t="str">
        <f>VLOOKUP(A798,'ARTICLES 10052022'!$A$2:$D$1031,4,FALSE)</f>
        <v>AF</v>
      </c>
      <c r="C798" s="73" t="str">
        <f t="shared" si="47"/>
        <v/>
      </c>
      <c r="D798" t="s">
        <v>2394</v>
      </c>
      <c r="E798">
        <v>4</v>
      </c>
      <c r="F798" t="s">
        <v>2395</v>
      </c>
      <c r="G798">
        <v>0.78</v>
      </c>
      <c r="H798">
        <f t="shared" si="48"/>
        <v>3.12</v>
      </c>
      <c r="I798">
        <f>VLOOKUP(L798,'ARTICLES 10052022'!$A$1:$Q$1031,17,FALSE)</f>
        <v>1.5794999999999999</v>
      </c>
      <c r="J798">
        <f t="shared" si="49"/>
        <v>6.3179999999999996</v>
      </c>
      <c r="L798" t="s">
        <v>2394</v>
      </c>
      <c r="M798">
        <f>IF(I798="","",VLOOKUP(L798,'ARTICLES 10052022'!$A$1:$J$1031,10,FALSE))</f>
        <v>1.0529999999999999</v>
      </c>
      <c r="N798">
        <f t="shared" si="50"/>
        <v>4.2119999999999997</v>
      </c>
    </row>
    <row r="799" spans="1:14" outlineLevel="2">
      <c r="A799" t="s">
        <v>113</v>
      </c>
      <c r="B799" s="73" t="str">
        <f>VLOOKUP(A799,'ARTICLES 10052022'!$A$2:$D$1031,4,FALSE)</f>
        <v>AF</v>
      </c>
      <c r="C799" s="73" t="str">
        <f t="shared" si="47"/>
        <v/>
      </c>
      <c r="D799">
        <v>8210603018</v>
      </c>
      <c r="E799">
        <v>16</v>
      </c>
      <c r="F799" t="s">
        <v>2088</v>
      </c>
      <c r="G799">
        <v>6.8000000000000005E-2</v>
      </c>
      <c r="H799">
        <f t="shared" si="48"/>
        <v>1.0880000000000001</v>
      </c>
      <c r="I799">
        <f>VLOOKUP(L799,'ARTICLES 10052022'!$A$1:$Q$1031,17,FALSE)</f>
        <v>0.13950000000000001</v>
      </c>
      <c r="J799">
        <f t="shared" si="49"/>
        <v>2.2320000000000002</v>
      </c>
      <c r="L799">
        <v>8210603018</v>
      </c>
      <c r="M799">
        <f>IF(I799="","",VLOOKUP(L799,'ARTICLES 10052022'!$A$1:$J$1031,10,FALSE))</f>
        <v>9.2999999999999999E-2</v>
      </c>
      <c r="N799">
        <f t="shared" si="50"/>
        <v>1.488</v>
      </c>
    </row>
    <row r="800" spans="1:14" outlineLevel="2">
      <c r="A800" t="s">
        <v>113</v>
      </c>
      <c r="B800" s="73" t="str">
        <f>VLOOKUP(A800,'ARTICLES 10052022'!$A$2:$D$1031,4,FALSE)</f>
        <v>AF</v>
      </c>
      <c r="C800" s="73" t="str">
        <f t="shared" si="47"/>
        <v/>
      </c>
      <c r="D800">
        <v>8210707018</v>
      </c>
      <c r="E800">
        <v>39</v>
      </c>
      <c r="F800" t="s">
        <v>2090</v>
      </c>
      <c r="G800">
        <v>0.158</v>
      </c>
      <c r="H800">
        <f t="shared" si="48"/>
        <v>6.1619999999999999</v>
      </c>
      <c r="I800">
        <f>VLOOKUP(L800,'ARTICLES 10052022'!$A$1:$Q$1031,17,FALSE)</f>
        <v>0.35249999999999998</v>
      </c>
      <c r="J800">
        <f t="shared" si="49"/>
        <v>13.747499999999999</v>
      </c>
      <c r="L800">
        <v>8210707018</v>
      </c>
      <c r="M800">
        <f>IF(I800="","",VLOOKUP(L800,'ARTICLES 10052022'!$A$1:$J$1031,10,FALSE))</f>
        <v>0.23499999999999999</v>
      </c>
      <c r="N800">
        <f t="shared" si="50"/>
        <v>9.1649999999999991</v>
      </c>
    </row>
    <row r="801" spans="1:14" outlineLevel="2">
      <c r="A801" t="s">
        <v>113</v>
      </c>
      <c r="B801" s="73" t="str">
        <f>VLOOKUP(A801,'ARTICLES 10052022'!$A$2:$D$1031,4,FALSE)</f>
        <v>AF</v>
      </c>
      <c r="C801" s="73" t="str">
        <f t="shared" si="47"/>
        <v/>
      </c>
      <c r="D801" t="s">
        <v>648</v>
      </c>
      <c r="E801">
        <v>5</v>
      </c>
      <c r="F801" t="s">
        <v>2053</v>
      </c>
      <c r="G801">
        <v>13.19</v>
      </c>
      <c r="H801">
        <f t="shared" si="48"/>
        <v>65.95</v>
      </c>
      <c r="I801">
        <f>VLOOKUP(L801,'ARTICLES 10052022'!$A$1:$Q$1031,17,FALSE)</f>
        <v>12.39</v>
      </c>
      <c r="J801">
        <f t="shared" si="49"/>
        <v>61.95</v>
      </c>
      <c r="L801" t="s">
        <v>648</v>
      </c>
      <c r="M801">
        <f>IF(I801="","",VLOOKUP(L801,'ARTICLES 10052022'!$A$1:$J$1031,10,FALSE))</f>
        <v>8.26</v>
      </c>
      <c r="N801">
        <f t="shared" si="50"/>
        <v>41.3</v>
      </c>
    </row>
    <row r="802" spans="1:14" outlineLevel="2">
      <c r="A802" t="s">
        <v>113</v>
      </c>
      <c r="B802" s="73" t="str">
        <f>VLOOKUP(A802,'ARTICLES 10052022'!$A$2:$D$1031,4,FALSE)</f>
        <v>AF</v>
      </c>
      <c r="C802" s="73" t="str">
        <f t="shared" si="47"/>
        <v/>
      </c>
      <c r="D802" t="s">
        <v>650</v>
      </c>
      <c r="E802">
        <v>14.44</v>
      </c>
      <c r="F802" t="s">
        <v>2047</v>
      </c>
      <c r="G802">
        <v>11.27</v>
      </c>
      <c r="H802">
        <f t="shared" si="48"/>
        <v>162.7388</v>
      </c>
      <c r="I802">
        <f>VLOOKUP(L802,'ARTICLES 10052022'!$A$1:$Q$1031,17,FALSE)</f>
        <v>11.100000000000001</v>
      </c>
      <c r="J802">
        <f t="shared" si="49"/>
        <v>160.28400000000002</v>
      </c>
      <c r="L802" t="s">
        <v>650</v>
      </c>
      <c r="M802">
        <f>IF(I802="","",VLOOKUP(L802,'ARTICLES 10052022'!$A$1:$J$1031,10,FALSE))</f>
        <v>7.4</v>
      </c>
      <c r="N802">
        <f t="shared" si="50"/>
        <v>106.85599999999999</v>
      </c>
    </row>
    <row r="803" spans="1:14" outlineLevel="2">
      <c r="A803" t="s">
        <v>113</v>
      </c>
      <c r="B803" s="73" t="str">
        <f>VLOOKUP(A803,'ARTICLES 10052022'!$A$2:$D$1031,4,FALSE)</f>
        <v>AF</v>
      </c>
      <c r="C803" s="73" t="str">
        <f t="shared" si="47"/>
        <v/>
      </c>
      <c r="D803" t="s">
        <v>2077</v>
      </c>
      <c r="E803">
        <v>7</v>
      </c>
      <c r="F803" t="s">
        <v>2078</v>
      </c>
      <c r="G803">
        <v>7.55</v>
      </c>
      <c r="H803">
        <f t="shared" si="48"/>
        <v>52.85</v>
      </c>
      <c r="I803">
        <f>VLOOKUP(L803,'ARTICLES 10052022'!$A$1:$Q$1031,17,FALSE)</f>
        <v>5.1790200000000004</v>
      </c>
      <c r="J803">
        <f t="shared" si="49"/>
        <v>36.253140000000002</v>
      </c>
      <c r="L803" t="s">
        <v>2077</v>
      </c>
      <c r="M803">
        <f>IF(I803="","",VLOOKUP(L803,'ARTICLES 10052022'!$A$1:$J$1031,10,FALSE))</f>
        <v>3.8940000000000001</v>
      </c>
      <c r="N803">
        <f t="shared" si="50"/>
        <v>27.258000000000003</v>
      </c>
    </row>
    <row r="804" spans="1:14" outlineLevel="2">
      <c r="A804" t="s">
        <v>113</v>
      </c>
      <c r="B804" s="73" t="str">
        <f>VLOOKUP(A804,'ARTICLES 10052022'!$A$2:$D$1031,4,FALSE)</f>
        <v>AF</v>
      </c>
      <c r="C804" s="73" t="str">
        <f t="shared" si="47"/>
        <v/>
      </c>
      <c r="D804" t="s">
        <v>572</v>
      </c>
      <c r="E804">
        <v>1</v>
      </c>
      <c r="F804" t="s">
        <v>573</v>
      </c>
      <c r="G804">
        <v>20.91</v>
      </c>
      <c r="H804">
        <f t="shared" si="48"/>
        <v>20.91</v>
      </c>
      <c r="I804">
        <f>VLOOKUP(L804,'ARTICLES 10052022'!$A$1:$Q$1031,17,FALSE)</f>
        <v>23.953999999999997</v>
      </c>
      <c r="J804">
        <f t="shared" si="49"/>
        <v>23.953999999999997</v>
      </c>
      <c r="L804" t="s">
        <v>572</v>
      </c>
      <c r="M804">
        <f>IF(I804="","",VLOOKUP(L804,'ARTICLES 10052022'!$A$1:$J$1031,10,FALSE))</f>
        <v>17.11</v>
      </c>
      <c r="N804">
        <f t="shared" si="50"/>
        <v>17.11</v>
      </c>
    </row>
    <row r="805" spans="1:14" outlineLevel="2">
      <c r="A805" t="s">
        <v>113</v>
      </c>
      <c r="B805" s="73" t="str">
        <f>VLOOKUP(A805,'ARTICLES 10052022'!$A$2:$D$1031,4,FALSE)</f>
        <v>AF</v>
      </c>
      <c r="C805" s="73" t="str">
        <f t="shared" si="47"/>
        <v/>
      </c>
      <c r="D805" t="s">
        <v>574</v>
      </c>
      <c r="E805">
        <v>1</v>
      </c>
      <c r="F805" t="s">
        <v>575</v>
      </c>
      <c r="G805">
        <v>26.09</v>
      </c>
      <c r="H805">
        <f t="shared" si="48"/>
        <v>26.09</v>
      </c>
      <c r="I805">
        <f>VLOOKUP(L805,'ARTICLES 10052022'!$A$1:$Q$1031,17,FALSE)</f>
        <v>29.597999999999999</v>
      </c>
      <c r="J805">
        <f t="shared" si="49"/>
        <v>29.597999999999999</v>
      </c>
      <c r="L805" t="s">
        <v>574</v>
      </c>
      <c r="M805">
        <f>IF(I805="","",VLOOKUP(L805,'ARTICLES 10052022'!$A$1:$J$1031,10,FALSE))</f>
        <v>19.731999999999999</v>
      </c>
      <c r="N805">
        <f t="shared" si="50"/>
        <v>19.731999999999999</v>
      </c>
    </row>
    <row r="806" spans="1:14" outlineLevel="2">
      <c r="A806" t="s">
        <v>113</v>
      </c>
      <c r="B806" s="73" t="str">
        <f>VLOOKUP(A806,'ARTICLES 10052022'!$A$2:$D$1031,4,FALSE)</f>
        <v>AF</v>
      </c>
      <c r="C806" s="73" t="str">
        <f t="shared" si="47"/>
        <v/>
      </c>
      <c r="D806" t="s">
        <v>2190</v>
      </c>
      <c r="E806">
        <v>2</v>
      </c>
      <c r="F806" t="s">
        <v>2191</v>
      </c>
      <c r="G806">
        <v>7.41</v>
      </c>
      <c r="H806">
        <f t="shared" si="48"/>
        <v>14.82</v>
      </c>
      <c r="I806">
        <f>VLOOKUP(L806,'ARTICLES 10052022'!$A$1:$Q$1031,17,FALSE)</f>
        <v>9.1379999999999999</v>
      </c>
      <c r="J806">
        <f t="shared" si="49"/>
        <v>18.276</v>
      </c>
      <c r="L806" t="s">
        <v>2190</v>
      </c>
      <c r="M806">
        <f>IF(I806="","",VLOOKUP(L806,'ARTICLES 10052022'!$A$1:$J$1031,10,FALSE))</f>
        <v>6.0919999999999996</v>
      </c>
      <c r="N806">
        <f t="shared" si="50"/>
        <v>12.183999999999999</v>
      </c>
    </row>
    <row r="807" spans="1:14" outlineLevel="2">
      <c r="A807" t="s">
        <v>113</v>
      </c>
      <c r="B807" s="73" t="str">
        <f>VLOOKUP(A807,'ARTICLES 10052022'!$A$2:$D$1031,4,FALSE)</f>
        <v>AF</v>
      </c>
      <c r="C807" s="73" t="str">
        <f t="shared" si="47"/>
        <v/>
      </c>
      <c r="D807" t="s">
        <v>2194</v>
      </c>
      <c r="E807">
        <v>2</v>
      </c>
      <c r="F807" t="s">
        <v>2195</v>
      </c>
      <c r="G807">
        <v>9.81</v>
      </c>
      <c r="H807">
        <f t="shared" si="48"/>
        <v>19.62</v>
      </c>
      <c r="I807">
        <f>VLOOKUP(L807,'ARTICLES 10052022'!$A$1:$Q$1031,17,FALSE)</f>
        <v>12.093</v>
      </c>
      <c r="J807">
        <f t="shared" si="49"/>
        <v>24.186</v>
      </c>
      <c r="L807" t="s">
        <v>2194</v>
      </c>
      <c r="M807">
        <f>IF(I807="","",VLOOKUP(L807,'ARTICLES 10052022'!$A$1:$J$1031,10,FALSE))</f>
        <v>8.0619999999999994</v>
      </c>
      <c r="N807">
        <f t="shared" si="50"/>
        <v>16.123999999999999</v>
      </c>
    </row>
    <row r="808" spans="1:14" outlineLevel="2">
      <c r="A808" t="s">
        <v>113</v>
      </c>
      <c r="B808" s="73" t="str">
        <f>VLOOKUP(A808,'ARTICLES 10052022'!$A$2:$D$1031,4,FALSE)</f>
        <v>AF</v>
      </c>
      <c r="C808" s="73" t="str">
        <f t="shared" si="47"/>
        <v/>
      </c>
      <c r="D808" t="s">
        <v>2202</v>
      </c>
      <c r="E808">
        <v>4</v>
      </c>
      <c r="F808" t="s">
        <v>2203</v>
      </c>
      <c r="G808">
        <v>10.32</v>
      </c>
      <c r="H808">
        <f t="shared" si="48"/>
        <v>41.28</v>
      </c>
      <c r="I808">
        <f>VLOOKUP(L808,'ARTICLES 10052022'!$A$1:$Q$1031,17,FALSE)</f>
        <v>12.725999999999999</v>
      </c>
      <c r="J808">
        <f t="shared" si="49"/>
        <v>50.903999999999996</v>
      </c>
      <c r="L808" t="s">
        <v>2202</v>
      </c>
      <c r="M808">
        <f>IF(I808="","",VLOOKUP(L808,'ARTICLES 10052022'!$A$1:$J$1031,10,FALSE))</f>
        <v>8.484</v>
      </c>
      <c r="N808">
        <f t="shared" si="50"/>
        <v>33.936</v>
      </c>
    </row>
    <row r="809" spans="1:14" outlineLevel="2">
      <c r="A809" t="s">
        <v>113</v>
      </c>
      <c r="B809" s="73" t="str">
        <f>VLOOKUP(A809,'ARTICLES 10052022'!$A$2:$D$1031,4,FALSE)</f>
        <v>AF</v>
      </c>
      <c r="C809" s="73" t="str">
        <f t="shared" si="47"/>
        <v/>
      </c>
      <c r="D809" t="s">
        <v>2410</v>
      </c>
      <c r="E809">
        <v>6</v>
      </c>
      <c r="F809" t="s">
        <v>2411</v>
      </c>
      <c r="G809">
        <v>75</v>
      </c>
      <c r="H809">
        <f t="shared" si="48"/>
        <v>450</v>
      </c>
      <c r="I809">
        <f>VLOOKUP(L809,'ARTICLES 10052022'!$A$1:$Q$1031,17,FALSE)</f>
        <v>75</v>
      </c>
      <c r="J809">
        <f t="shared" si="49"/>
        <v>450</v>
      </c>
      <c r="L809" t="s">
        <v>2410</v>
      </c>
      <c r="M809">
        <f>IF(I809="","",VLOOKUP(L809,'ARTICLES 10052022'!$A$1:$J$1031,10,FALSE))</f>
        <v>50</v>
      </c>
      <c r="N809">
        <f t="shared" si="50"/>
        <v>300</v>
      </c>
    </row>
    <row r="810" spans="1:14" outlineLevel="2">
      <c r="A810" t="s">
        <v>113</v>
      </c>
      <c r="B810" s="73" t="str">
        <f>VLOOKUP(A810,'ARTICLES 10052022'!$A$2:$D$1031,4,FALSE)</f>
        <v>AF</v>
      </c>
      <c r="C810" s="73" t="str">
        <f t="shared" si="47"/>
        <v/>
      </c>
      <c r="D810" t="s">
        <v>2158</v>
      </c>
      <c r="E810">
        <v>2</v>
      </c>
      <c r="F810" t="s">
        <v>2159</v>
      </c>
      <c r="G810">
        <v>32.450000000000003</v>
      </c>
      <c r="H810">
        <f t="shared" si="48"/>
        <v>64.900000000000006</v>
      </c>
      <c r="I810">
        <f>VLOOKUP(L810,'ARTICLES 10052022'!$A$1:$Q$1031,17,FALSE)</f>
        <v>40.905000000000001</v>
      </c>
      <c r="J810">
        <f t="shared" si="49"/>
        <v>81.81</v>
      </c>
      <c r="L810" t="s">
        <v>2158</v>
      </c>
      <c r="M810">
        <f>IF(I810="","",VLOOKUP(L810,'ARTICLES 10052022'!$A$1:$J$1031,10,FALSE))</f>
        <v>27.27</v>
      </c>
      <c r="N810">
        <f t="shared" si="50"/>
        <v>54.54</v>
      </c>
    </row>
    <row r="811" spans="1:14" outlineLevel="2">
      <c r="A811" t="s">
        <v>113</v>
      </c>
      <c r="B811" s="73" t="str">
        <f>VLOOKUP(A811,'ARTICLES 10052022'!$A$2:$D$1031,4,FALSE)</f>
        <v>AF</v>
      </c>
      <c r="C811" s="73" t="str">
        <f t="shared" si="47"/>
        <v/>
      </c>
      <c r="D811" t="s">
        <v>2162</v>
      </c>
      <c r="E811">
        <v>2</v>
      </c>
      <c r="F811" t="s">
        <v>2163</v>
      </c>
      <c r="G811">
        <v>42.95</v>
      </c>
      <c r="H811">
        <f t="shared" si="48"/>
        <v>85.9</v>
      </c>
      <c r="I811">
        <f>VLOOKUP(L811,'ARTICLES 10052022'!$A$1:$Q$1031,17,FALSE)</f>
        <v>54.135000000000005</v>
      </c>
      <c r="J811">
        <f t="shared" si="49"/>
        <v>108.27000000000001</v>
      </c>
      <c r="L811" t="s">
        <v>2162</v>
      </c>
      <c r="M811">
        <f>IF(I811="","",VLOOKUP(L811,'ARTICLES 10052022'!$A$1:$J$1031,10,FALSE))</f>
        <v>36.090000000000003</v>
      </c>
      <c r="N811">
        <f t="shared" si="50"/>
        <v>72.180000000000007</v>
      </c>
    </row>
    <row r="812" spans="1:14" outlineLevel="2">
      <c r="A812" t="s">
        <v>113</v>
      </c>
      <c r="B812" s="73" t="str">
        <f>VLOOKUP(A812,'ARTICLES 10052022'!$A$2:$D$1031,4,FALSE)</f>
        <v>AF</v>
      </c>
      <c r="C812" s="73" t="str">
        <f t="shared" si="47"/>
        <v/>
      </c>
      <c r="D812" t="s">
        <v>2170</v>
      </c>
      <c r="E812">
        <v>4</v>
      </c>
      <c r="F812" t="s">
        <v>2171</v>
      </c>
      <c r="G812">
        <v>45.2</v>
      </c>
      <c r="H812">
        <f t="shared" si="48"/>
        <v>180.8</v>
      </c>
      <c r="I812">
        <f>VLOOKUP(L812,'ARTICLES 10052022'!$A$1:$Q$1031,17,FALSE)</f>
        <v>56.97</v>
      </c>
      <c r="J812">
        <f t="shared" si="49"/>
        <v>227.88</v>
      </c>
      <c r="L812" t="s">
        <v>2170</v>
      </c>
      <c r="M812">
        <f>IF(I812="","",VLOOKUP(L812,'ARTICLES 10052022'!$A$1:$J$1031,10,FALSE))</f>
        <v>37.979999999999997</v>
      </c>
      <c r="N812">
        <f t="shared" si="50"/>
        <v>151.91999999999999</v>
      </c>
    </row>
    <row r="813" spans="1:14" outlineLevel="2">
      <c r="A813" t="s">
        <v>113</v>
      </c>
      <c r="B813" s="73" t="str">
        <f>VLOOKUP(A813,'ARTICLES 10052022'!$A$2:$D$1031,4,FALSE)</f>
        <v>AF</v>
      </c>
      <c r="C813" s="73" t="str">
        <f t="shared" si="47"/>
        <v/>
      </c>
      <c r="D813" t="s">
        <v>2221</v>
      </c>
      <c r="E813">
        <v>2</v>
      </c>
      <c r="F813" t="s">
        <v>2222</v>
      </c>
      <c r="G813">
        <v>4.76</v>
      </c>
      <c r="H813">
        <f t="shared" si="48"/>
        <v>9.52</v>
      </c>
      <c r="I813">
        <f>VLOOKUP(L813,'ARTICLES 10052022'!$A$1:$Q$1031,17,FALSE)</f>
        <v>5.6384999999999996</v>
      </c>
      <c r="J813">
        <f t="shared" si="49"/>
        <v>11.276999999999999</v>
      </c>
      <c r="L813" t="s">
        <v>2221</v>
      </c>
      <c r="M813">
        <f>IF(I813="","",VLOOKUP(L813,'ARTICLES 10052022'!$A$1:$J$1031,10,FALSE))</f>
        <v>3.7589999999999999</v>
      </c>
      <c r="N813">
        <f t="shared" si="50"/>
        <v>7.5179999999999998</v>
      </c>
    </row>
    <row r="814" spans="1:14" outlineLevel="2">
      <c r="A814" t="s">
        <v>113</v>
      </c>
      <c r="B814" s="73" t="str">
        <f>VLOOKUP(A814,'ARTICLES 10052022'!$A$2:$D$1031,4,FALSE)</f>
        <v>AF</v>
      </c>
      <c r="C814" s="73" t="str">
        <f t="shared" si="47"/>
        <v/>
      </c>
      <c r="D814" t="s">
        <v>2224</v>
      </c>
      <c r="E814">
        <v>2</v>
      </c>
      <c r="F814" t="s">
        <v>2225</v>
      </c>
      <c r="G814">
        <v>6.29</v>
      </c>
      <c r="H814">
        <f t="shared" si="48"/>
        <v>12.58</v>
      </c>
      <c r="I814">
        <f>VLOOKUP(L814,'ARTICLES 10052022'!$A$1:$Q$1031,17,FALSE)</f>
        <v>7.4624999999999995</v>
      </c>
      <c r="J814">
        <f t="shared" si="49"/>
        <v>14.924999999999999</v>
      </c>
      <c r="L814" t="s">
        <v>2224</v>
      </c>
      <c r="M814">
        <f>IF(I814="","",VLOOKUP(L814,'ARTICLES 10052022'!$A$1:$J$1031,10,FALSE))</f>
        <v>4.9749999999999996</v>
      </c>
      <c r="N814">
        <f t="shared" si="50"/>
        <v>9.9499999999999993</v>
      </c>
    </row>
    <row r="815" spans="1:14" outlineLevel="2">
      <c r="A815" t="s">
        <v>113</v>
      </c>
      <c r="B815" s="73" t="str">
        <f>VLOOKUP(A815,'ARTICLES 10052022'!$A$2:$D$1031,4,FALSE)</f>
        <v>AF</v>
      </c>
      <c r="C815" s="73" t="str">
        <f t="shared" si="47"/>
        <v/>
      </c>
      <c r="D815" t="s">
        <v>2230</v>
      </c>
      <c r="E815">
        <v>4</v>
      </c>
      <c r="F815" t="s">
        <v>2231</v>
      </c>
      <c r="G815">
        <v>6.62</v>
      </c>
      <c r="H815">
        <f t="shared" si="48"/>
        <v>26.48</v>
      </c>
      <c r="I815">
        <f>VLOOKUP(L815,'ARTICLES 10052022'!$A$1:$Q$1031,17,FALSE)</f>
        <v>7.8525000000000009</v>
      </c>
      <c r="J815">
        <f t="shared" si="49"/>
        <v>31.410000000000004</v>
      </c>
      <c r="L815" t="s">
        <v>2230</v>
      </c>
      <c r="M815">
        <f>IF(I815="","",VLOOKUP(L815,'ARTICLES 10052022'!$A$1:$J$1031,10,FALSE))</f>
        <v>5.2350000000000003</v>
      </c>
      <c r="N815">
        <f t="shared" si="50"/>
        <v>20.94</v>
      </c>
    </row>
    <row r="816" spans="1:14" outlineLevel="2">
      <c r="A816" t="s">
        <v>113</v>
      </c>
      <c r="B816" s="73" t="str">
        <f>VLOOKUP(A816,'ARTICLES 10052022'!$A$2:$D$1031,4,FALSE)</f>
        <v>AF</v>
      </c>
      <c r="C816" s="73" t="str">
        <f t="shared" si="47"/>
        <v/>
      </c>
      <c r="D816" t="s">
        <v>2069</v>
      </c>
      <c r="E816">
        <v>8</v>
      </c>
      <c r="F816" t="s">
        <v>2070</v>
      </c>
      <c r="G816">
        <v>7.95</v>
      </c>
      <c r="H816">
        <f t="shared" si="48"/>
        <v>63.6</v>
      </c>
      <c r="I816">
        <f>VLOOKUP(L816,'ARTICLES 10052022'!$A$1:$Q$1031,17,FALSE)</f>
        <v>5.1790200000000004</v>
      </c>
      <c r="J816">
        <f t="shared" si="49"/>
        <v>41.432160000000003</v>
      </c>
      <c r="L816" t="s">
        <v>2069</v>
      </c>
      <c r="M816">
        <f>IF(I816="","",VLOOKUP(L816,'ARTICLES 10052022'!$A$1:$J$1031,10,FALSE))</f>
        <v>3.8940000000000001</v>
      </c>
      <c r="N816">
        <f t="shared" si="50"/>
        <v>31.152000000000001</v>
      </c>
    </row>
    <row r="817" spans="1:14" outlineLevel="1">
      <c r="A817" s="73" t="s">
        <v>3066</v>
      </c>
      <c r="B817" s="73"/>
      <c r="C817" s="73" t="str">
        <f t="shared" si="47"/>
        <v>PCG7EH</v>
      </c>
      <c r="J817">
        <f>SUBTOTAL(9,J792:J816)</f>
        <v>1457.2663</v>
      </c>
      <c r="N817">
        <f>SUBTOTAL(9,N792:N816)</f>
        <v>979.28400000000022</v>
      </c>
    </row>
    <row r="818" spans="1:14" outlineLevel="2">
      <c r="A818" t="s">
        <v>115</v>
      </c>
      <c r="B818" s="73" t="str">
        <f>VLOOKUP(A818,'ARTICLES 10052022'!$A$2:$D$1031,4,FALSE)</f>
        <v>AF</v>
      </c>
      <c r="C818" s="73" t="str">
        <f t="shared" si="47"/>
        <v/>
      </c>
      <c r="D818">
        <v>8412602518</v>
      </c>
      <c r="E818">
        <v>6</v>
      </c>
      <c r="F818" t="s">
        <v>2268</v>
      </c>
      <c r="G818">
        <v>0.05</v>
      </c>
      <c r="H818">
        <f t="shared" si="48"/>
        <v>0.30000000000000004</v>
      </c>
      <c r="I818">
        <f>VLOOKUP(L818,'ARTICLES 10052022'!$A$1:$Q$1031,17,FALSE)</f>
        <v>5.2500000000000005E-2</v>
      </c>
      <c r="J818">
        <f t="shared" si="49"/>
        <v>0.31500000000000006</v>
      </c>
      <c r="L818">
        <v>8412602518</v>
      </c>
      <c r="M818">
        <f>IF(I818="","",VLOOKUP(L818,'ARTICLES 10052022'!$A$1:$J$1031,10,FALSE))</f>
        <v>3.5000000000000003E-2</v>
      </c>
      <c r="N818">
        <f t="shared" si="50"/>
        <v>0.21000000000000002</v>
      </c>
    </row>
    <row r="819" spans="1:14" outlineLevel="2">
      <c r="A819" t="s">
        <v>115</v>
      </c>
      <c r="B819" s="73" t="str">
        <f>VLOOKUP(A819,'ARTICLES 10052022'!$A$2:$D$1031,4,FALSE)</f>
        <v>AF</v>
      </c>
      <c r="C819" s="73" t="str">
        <f t="shared" si="47"/>
        <v/>
      </c>
      <c r="D819">
        <v>8434000618</v>
      </c>
      <c r="E819">
        <v>6</v>
      </c>
      <c r="F819" t="s">
        <v>2272</v>
      </c>
      <c r="G819">
        <v>0.02</v>
      </c>
      <c r="H819">
        <f t="shared" si="48"/>
        <v>0.12</v>
      </c>
      <c r="I819">
        <f>VLOOKUP(L819,'ARTICLES 10052022'!$A$1:$Q$1031,17,FALSE)</f>
        <v>2.375E-2</v>
      </c>
      <c r="J819">
        <f t="shared" si="49"/>
        <v>0.14250000000000002</v>
      </c>
      <c r="L819">
        <v>8434000618</v>
      </c>
      <c r="M819">
        <f>IF(I819="","",VLOOKUP(L819,'ARTICLES 10052022'!$A$1:$J$1031,10,FALSE))</f>
        <v>1.9E-2</v>
      </c>
      <c r="N819">
        <f t="shared" si="50"/>
        <v>0.11399999999999999</v>
      </c>
    </row>
    <row r="820" spans="1:14" outlineLevel="2">
      <c r="A820" t="s">
        <v>115</v>
      </c>
      <c r="B820" s="73" t="str">
        <f>VLOOKUP(A820,'ARTICLES 10052022'!$A$2:$D$1031,4,FALSE)</f>
        <v>AF</v>
      </c>
      <c r="C820" s="73" t="str">
        <f t="shared" si="47"/>
        <v/>
      </c>
      <c r="D820">
        <v>8710605018</v>
      </c>
      <c r="E820">
        <v>6</v>
      </c>
      <c r="F820" t="s">
        <v>2707</v>
      </c>
      <c r="G820">
        <v>0.3</v>
      </c>
      <c r="H820">
        <f t="shared" si="48"/>
        <v>1.7999999999999998</v>
      </c>
      <c r="I820">
        <f>VLOOKUP(L820,'ARTICLES 10052022'!$A$1:$Q$1031,17,FALSE)</f>
        <v>0.30149999999999999</v>
      </c>
      <c r="J820">
        <f t="shared" si="49"/>
        <v>1.8089999999999999</v>
      </c>
      <c r="L820">
        <v>8710605018</v>
      </c>
      <c r="M820">
        <f>IF(I820="","",VLOOKUP(L820,'ARTICLES 10052022'!$A$1:$J$1031,10,FALSE))</f>
        <v>0.20100000000000001</v>
      </c>
      <c r="N820">
        <f t="shared" si="50"/>
        <v>1.206</v>
      </c>
    </row>
    <row r="821" spans="1:14" outlineLevel="2">
      <c r="A821" t="s">
        <v>115</v>
      </c>
      <c r="B821" s="73" t="str">
        <f>VLOOKUP(A821,'ARTICLES 10052022'!$A$2:$D$1031,4,FALSE)</f>
        <v>AF</v>
      </c>
      <c r="C821" s="73" t="str">
        <f t="shared" si="47"/>
        <v/>
      </c>
      <c r="D821" t="s">
        <v>2133</v>
      </c>
      <c r="E821">
        <v>32</v>
      </c>
      <c r="F821" t="s">
        <v>2134</v>
      </c>
      <c r="G821">
        <v>0.8</v>
      </c>
      <c r="H821">
        <f t="shared" si="48"/>
        <v>25.6</v>
      </c>
      <c r="I821">
        <f>VLOOKUP(L821,'ARTICLES 10052022'!$A$1:$Q$1031,17,FALSE)</f>
        <v>0.8145</v>
      </c>
      <c r="J821">
        <f t="shared" si="49"/>
        <v>26.064</v>
      </c>
      <c r="L821" t="s">
        <v>2133</v>
      </c>
      <c r="M821">
        <f>IF(I821="","",VLOOKUP(L821,'ARTICLES 10052022'!$A$1:$J$1031,10,FALSE))</f>
        <v>0.54300000000000004</v>
      </c>
      <c r="N821">
        <f t="shared" si="50"/>
        <v>17.376000000000001</v>
      </c>
    </row>
    <row r="822" spans="1:14" outlineLevel="2">
      <c r="A822" t="s">
        <v>115</v>
      </c>
      <c r="B822" s="73" t="str">
        <f>VLOOKUP(A822,'ARTICLES 10052022'!$A$2:$D$1031,4,FALSE)</f>
        <v>AF</v>
      </c>
      <c r="C822" s="73" t="str">
        <f t="shared" si="47"/>
        <v/>
      </c>
      <c r="D822">
        <v>8210707018</v>
      </c>
      <c r="E822">
        <v>42</v>
      </c>
      <c r="F822" t="s">
        <v>2090</v>
      </c>
      <c r="G822">
        <v>0.158</v>
      </c>
      <c r="H822">
        <f t="shared" si="48"/>
        <v>6.6360000000000001</v>
      </c>
      <c r="I822">
        <f>VLOOKUP(L822,'ARTICLES 10052022'!$A$1:$Q$1031,17,FALSE)</f>
        <v>0.35249999999999998</v>
      </c>
      <c r="J822">
        <f t="shared" si="49"/>
        <v>14.805</v>
      </c>
      <c r="L822">
        <v>8210707018</v>
      </c>
      <c r="M822">
        <f>IF(I822="","",VLOOKUP(L822,'ARTICLES 10052022'!$A$1:$J$1031,10,FALSE))</f>
        <v>0.23499999999999999</v>
      </c>
      <c r="N822">
        <f t="shared" si="50"/>
        <v>9.8699999999999992</v>
      </c>
    </row>
    <row r="823" spans="1:14" outlineLevel="2">
      <c r="A823" t="s">
        <v>115</v>
      </c>
      <c r="B823" s="73" t="str">
        <f>VLOOKUP(A823,'ARTICLES 10052022'!$A$2:$D$1031,4,FALSE)</f>
        <v>AF</v>
      </c>
      <c r="C823" s="73" t="str">
        <f t="shared" si="47"/>
        <v/>
      </c>
      <c r="D823">
        <v>8210603018</v>
      </c>
      <c r="E823">
        <v>16</v>
      </c>
      <c r="F823" t="s">
        <v>2088</v>
      </c>
      <c r="G823">
        <v>6.8000000000000005E-2</v>
      </c>
      <c r="H823">
        <f t="shared" si="48"/>
        <v>1.0880000000000001</v>
      </c>
      <c r="I823">
        <f>VLOOKUP(L823,'ARTICLES 10052022'!$A$1:$Q$1031,17,FALSE)</f>
        <v>0.13950000000000001</v>
      </c>
      <c r="J823">
        <f t="shared" si="49"/>
        <v>2.2320000000000002</v>
      </c>
      <c r="L823">
        <v>8210603018</v>
      </c>
      <c r="M823">
        <f>IF(I823="","",VLOOKUP(L823,'ARTICLES 10052022'!$A$1:$J$1031,10,FALSE))</f>
        <v>9.2999999999999999E-2</v>
      </c>
      <c r="N823">
        <f t="shared" si="50"/>
        <v>1.488</v>
      </c>
    </row>
    <row r="824" spans="1:14" outlineLevel="2">
      <c r="A824" t="s">
        <v>115</v>
      </c>
      <c r="B824" s="73" t="str">
        <f>VLOOKUP(A824,'ARTICLES 10052022'!$A$2:$D$1031,4,FALSE)</f>
        <v>AF</v>
      </c>
      <c r="C824" s="73" t="str">
        <f t="shared" si="47"/>
        <v/>
      </c>
      <c r="D824">
        <v>8110608018</v>
      </c>
      <c r="E824">
        <v>130</v>
      </c>
      <c r="F824" t="s">
        <v>2084</v>
      </c>
      <c r="G824">
        <v>0.28199999999999997</v>
      </c>
      <c r="H824">
        <f t="shared" si="48"/>
        <v>36.659999999999997</v>
      </c>
      <c r="I824">
        <f>VLOOKUP(L824,'ARTICLES 10052022'!$A$1:$Q$1031,17,FALSE)</f>
        <v>0.26474999999999999</v>
      </c>
      <c r="J824">
        <f t="shared" si="49"/>
        <v>34.417499999999997</v>
      </c>
      <c r="L824">
        <v>8110608018</v>
      </c>
      <c r="M824">
        <f>IF(I824="","",VLOOKUP(L824,'ARTICLES 10052022'!$A$1:$J$1031,10,FALSE))</f>
        <v>0.17649999999999999</v>
      </c>
      <c r="N824">
        <f t="shared" si="50"/>
        <v>22.945</v>
      </c>
    </row>
    <row r="825" spans="1:14" outlineLevel="2">
      <c r="A825" t="s">
        <v>115</v>
      </c>
      <c r="B825" s="73" t="str">
        <f>VLOOKUP(A825,'ARTICLES 10052022'!$A$2:$D$1031,4,FALSE)</f>
        <v>AF</v>
      </c>
      <c r="C825" s="73" t="str">
        <f t="shared" si="47"/>
        <v/>
      </c>
      <c r="D825" t="s">
        <v>2391</v>
      </c>
      <c r="E825">
        <v>4</v>
      </c>
      <c r="F825" t="s">
        <v>2392</v>
      </c>
      <c r="G825">
        <v>0.54900000000000004</v>
      </c>
      <c r="H825">
        <f t="shared" si="48"/>
        <v>2.1960000000000002</v>
      </c>
      <c r="I825">
        <f>VLOOKUP(L825,'ARTICLES 10052022'!$A$1:$Q$1031,17,FALSE)</f>
        <v>0.54899999999999993</v>
      </c>
      <c r="J825">
        <f t="shared" si="49"/>
        <v>2.1959999999999997</v>
      </c>
      <c r="L825" t="s">
        <v>2391</v>
      </c>
      <c r="M825">
        <f>IF(I825="","",VLOOKUP(L825,'ARTICLES 10052022'!$A$1:$J$1031,10,FALSE))</f>
        <v>0.36599999999999999</v>
      </c>
      <c r="N825">
        <f t="shared" si="50"/>
        <v>1.464</v>
      </c>
    </row>
    <row r="826" spans="1:14" outlineLevel="2">
      <c r="A826" t="s">
        <v>115</v>
      </c>
      <c r="B826" s="73" t="str">
        <f>VLOOKUP(A826,'ARTICLES 10052022'!$A$2:$D$1031,4,FALSE)</f>
        <v>AF</v>
      </c>
      <c r="C826" s="73" t="str">
        <f t="shared" si="47"/>
        <v/>
      </c>
      <c r="D826" t="s">
        <v>2394</v>
      </c>
      <c r="E826">
        <v>4</v>
      </c>
      <c r="F826" t="s">
        <v>2395</v>
      </c>
      <c r="G826">
        <v>0.78</v>
      </c>
      <c r="H826">
        <f t="shared" si="48"/>
        <v>3.12</v>
      </c>
      <c r="I826">
        <f>VLOOKUP(L826,'ARTICLES 10052022'!$A$1:$Q$1031,17,FALSE)</f>
        <v>1.5794999999999999</v>
      </c>
      <c r="J826">
        <f t="shared" si="49"/>
        <v>6.3179999999999996</v>
      </c>
      <c r="L826" t="s">
        <v>2394</v>
      </c>
      <c r="M826">
        <f>IF(I826="","",VLOOKUP(L826,'ARTICLES 10052022'!$A$1:$J$1031,10,FALSE))</f>
        <v>1.0529999999999999</v>
      </c>
      <c r="N826">
        <f t="shared" si="50"/>
        <v>4.2119999999999997</v>
      </c>
    </row>
    <row r="827" spans="1:14" outlineLevel="2">
      <c r="A827" t="s">
        <v>115</v>
      </c>
      <c r="B827" s="73" t="str">
        <f>VLOOKUP(A827,'ARTICLES 10052022'!$A$2:$D$1031,4,FALSE)</f>
        <v>AF</v>
      </c>
      <c r="C827" s="73" t="str">
        <f t="shared" si="47"/>
        <v/>
      </c>
      <c r="D827" t="s">
        <v>648</v>
      </c>
      <c r="E827">
        <v>5</v>
      </c>
      <c r="F827" t="s">
        <v>2053</v>
      </c>
      <c r="G827">
        <v>13.19</v>
      </c>
      <c r="H827">
        <f t="shared" si="48"/>
        <v>65.95</v>
      </c>
      <c r="I827">
        <f>VLOOKUP(L827,'ARTICLES 10052022'!$A$1:$Q$1031,17,FALSE)</f>
        <v>12.39</v>
      </c>
      <c r="J827">
        <f t="shared" si="49"/>
        <v>61.95</v>
      </c>
      <c r="L827" t="s">
        <v>648</v>
      </c>
      <c r="M827">
        <f>IF(I827="","",VLOOKUP(L827,'ARTICLES 10052022'!$A$1:$J$1031,10,FALSE))</f>
        <v>8.26</v>
      </c>
      <c r="N827">
        <f t="shared" si="50"/>
        <v>41.3</v>
      </c>
    </row>
    <row r="828" spans="1:14" outlineLevel="2">
      <c r="A828" t="s">
        <v>115</v>
      </c>
      <c r="B828" s="73" t="str">
        <f>VLOOKUP(A828,'ARTICLES 10052022'!$A$2:$D$1031,4,FALSE)</f>
        <v>AF</v>
      </c>
      <c r="C828" s="73" t="str">
        <f t="shared" si="47"/>
        <v/>
      </c>
      <c r="D828" t="s">
        <v>650</v>
      </c>
      <c r="E828">
        <v>15</v>
      </c>
      <c r="F828" t="s">
        <v>2047</v>
      </c>
      <c r="G828">
        <v>11.27</v>
      </c>
      <c r="H828">
        <f t="shared" si="48"/>
        <v>169.04999999999998</v>
      </c>
      <c r="I828">
        <f>VLOOKUP(L828,'ARTICLES 10052022'!$A$1:$Q$1031,17,FALSE)</f>
        <v>11.100000000000001</v>
      </c>
      <c r="J828">
        <f t="shared" si="49"/>
        <v>166.50000000000003</v>
      </c>
      <c r="L828" t="s">
        <v>650</v>
      </c>
      <c r="M828">
        <f>IF(I828="","",VLOOKUP(L828,'ARTICLES 10052022'!$A$1:$J$1031,10,FALSE))</f>
        <v>7.4</v>
      </c>
      <c r="N828">
        <f t="shared" si="50"/>
        <v>111</v>
      </c>
    </row>
    <row r="829" spans="1:14" outlineLevel="2">
      <c r="A829" t="s">
        <v>115</v>
      </c>
      <c r="B829" s="73" t="str">
        <f>VLOOKUP(A829,'ARTICLES 10052022'!$A$2:$D$1031,4,FALSE)</f>
        <v>AF</v>
      </c>
      <c r="C829" s="73" t="str">
        <f t="shared" si="47"/>
        <v/>
      </c>
      <c r="D829" t="s">
        <v>574</v>
      </c>
      <c r="E829">
        <v>1</v>
      </c>
      <c r="F829" t="s">
        <v>575</v>
      </c>
      <c r="G829">
        <v>26.09</v>
      </c>
      <c r="H829">
        <f t="shared" si="48"/>
        <v>26.09</v>
      </c>
      <c r="I829">
        <f>VLOOKUP(L829,'ARTICLES 10052022'!$A$1:$Q$1031,17,FALSE)</f>
        <v>29.597999999999999</v>
      </c>
      <c r="J829">
        <f t="shared" si="49"/>
        <v>29.597999999999999</v>
      </c>
      <c r="L829" t="s">
        <v>574</v>
      </c>
      <c r="M829">
        <f>IF(I829="","",VLOOKUP(L829,'ARTICLES 10052022'!$A$1:$J$1031,10,FALSE))</f>
        <v>19.731999999999999</v>
      </c>
      <c r="N829">
        <f t="shared" si="50"/>
        <v>19.731999999999999</v>
      </c>
    </row>
    <row r="830" spans="1:14" outlineLevel="2">
      <c r="A830" t="s">
        <v>115</v>
      </c>
      <c r="B830" s="73" t="str">
        <f>VLOOKUP(A830,'ARTICLES 10052022'!$A$2:$D$1031,4,FALSE)</f>
        <v>AF</v>
      </c>
      <c r="C830" s="73" t="str">
        <f t="shared" si="47"/>
        <v/>
      </c>
      <c r="D830" t="s">
        <v>572</v>
      </c>
      <c r="E830">
        <v>1</v>
      </c>
      <c r="F830" t="s">
        <v>573</v>
      </c>
      <c r="G830">
        <v>20.91</v>
      </c>
      <c r="H830">
        <f t="shared" si="48"/>
        <v>20.91</v>
      </c>
      <c r="I830">
        <f>VLOOKUP(L830,'ARTICLES 10052022'!$A$1:$Q$1031,17,FALSE)</f>
        <v>23.953999999999997</v>
      </c>
      <c r="J830">
        <f t="shared" si="49"/>
        <v>23.953999999999997</v>
      </c>
      <c r="L830" t="s">
        <v>572</v>
      </c>
      <c r="M830">
        <f>IF(I830="","",VLOOKUP(L830,'ARTICLES 10052022'!$A$1:$J$1031,10,FALSE))</f>
        <v>17.11</v>
      </c>
      <c r="N830">
        <f t="shared" si="50"/>
        <v>17.11</v>
      </c>
    </row>
    <row r="831" spans="1:14" outlineLevel="2">
      <c r="A831" t="s">
        <v>115</v>
      </c>
      <c r="B831" s="73" t="str">
        <f>VLOOKUP(A831,'ARTICLES 10052022'!$A$2:$D$1031,4,FALSE)</f>
        <v>AF</v>
      </c>
      <c r="C831" s="73" t="str">
        <f t="shared" si="47"/>
        <v/>
      </c>
      <c r="D831" t="s">
        <v>2170</v>
      </c>
      <c r="E831">
        <v>4</v>
      </c>
      <c r="F831" t="s">
        <v>2171</v>
      </c>
      <c r="G831">
        <v>45.2</v>
      </c>
      <c r="H831">
        <f t="shared" si="48"/>
        <v>180.8</v>
      </c>
      <c r="I831">
        <f>VLOOKUP(L831,'ARTICLES 10052022'!$A$1:$Q$1031,17,FALSE)</f>
        <v>56.97</v>
      </c>
      <c r="J831">
        <f t="shared" si="49"/>
        <v>227.88</v>
      </c>
      <c r="L831" t="s">
        <v>2170</v>
      </c>
      <c r="M831">
        <f>IF(I831="","",VLOOKUP(L831,'ARTICLES 10052022'!$A$1:$J$1031,10,FALSE))</f>
        <v>37.979999999999997</v>
      </c>
      <c r="N831">
        <f t="shared" si="50"/>
        <v>151.91999999999999</v>
      </c>
    </row>
    <row r="832" spans="1:14" outlineLevel="2">
      <c r="A832" t="s">
        <v>115</v>
      </c>
      <c r="B832" s="73" t="str">
        <f>VLOOKUP(A832,'ARTICLES 10052022'!$A$2:$D$1031,4,FALSE)</f>
        <v>AF</v>
      </c>
      <c r="C832" s="73" t="str">
        <f t="shared" si="47"/>
        <v/>
      </c>
      <c r="D832" t="s">
        <v>2202</v>
      </c>
      <c r="E832">
        <v>4</v>
      </c>
      <c r="F832" t="s">
        <v>2203</v>
      </c>
      <c r="G832">
        <v>10.32</v>
      </c>
      <c r="H832">
        <f t="shared" si="48"/>
        <v>41.28</v>
      </c>
      <c r="I832">
        <f>VLOOKUP(L832,'ARTICLES 10052022'!$A$1:$Q$1031,17,FALSE)</f>
        <v>12.725999999999999</v>
      </c>
      <c r="J832">
        <f t="shared" si="49"/>
        <v>50.903999999999996</v>
      </c>
      <c r="L832" t="s">
        <v>2202</v>
      </c>
      <c r="M832">
        <f>IF(I832="","",VLOOKUP(L832,'ARTICLES 10052022'!$A$1:$J$1031,10,FALSE))</f>
        <v>8.484</v>
      </c>
      <c r="N832">
        <f t="shared" si="50"/>
        <v>33.936</v>
      </c>
    </row>
    <row r="833" spans="1:14" outlineLevel="2">
      <c r="A833" t="s">
        <v>115</v>
      </c>
      <c r="B833" s="73" t="str">
        <f>VLOOKUP(A833,'ARTICLES 10052022'!$A$2:$D$1031,4,FALSE)</f>
        <v>AF</v>
      </c>
      <c r="C833" s="73" t="str">
        <f t="shared" si="47"/>
        <v/>
      </c>
      <c r="D833" t="s">
        <v>2230</v>
      </c>
      <c r="E833">
        <v>4</v>
      </c>
      <c r="F833" t="s">
        <v>2231</v>
      </c>
      <c r="G833">
        <v>6.62</v>
      </c>
      <c r="H833">
        <f t="shared" si="48"/>
        <v>26.48</v>
      </c>
      <c r="I833">
        <f>VLOOKUP(L833,'ARTICLES 10052022'!$A$1:$Q$1031,17,FALSE)</f>
        <v>7.8525000000000009</v>
      </c>
      <c r="J833">
        <f t="shared" si="49"/>
        <v>31.410000000000004</v>
      </c>
      <c r="L833" t="s">
        <v>2230</v>
      </c>
      <c r="M833">
        <f>IF(I833="","",VLOOKUP(L833,'ARTICLES 10052022'!$A$1:$J$1031,10,FALSE))</f>
        <v>5.2350000000000003</v>
      </c>
      <c r="N833">
        <f t="shared" si="50"/>
        <v>20.94</v>
      </c>
    </row>
    <row r="834" spans="1:14" outlineLevel="2">
      <c r="A834" t="s">
        <v>115</v>
      </c>
      <c r="B834" s="73" t="str">
        <f>VLOOKUP(A834,'ARTICLES 10052022'!$A$2:$D$1031,4,FALSE)</f>
        <v>AF</v>
      </c>
      <c r="C834" s="73" t="str">
        <f t="shared" ref="C834:C897" si="51">IF(G834="",MID(A834,7,100),"")</f>
        <v/>
      </c>
      <c r="D834" t="s">
        <v>2162</v>
      </c>
      <c r="E834">
        <v>2</v>
      </c>
      <c r="F834" t="s">
        <v>2163</v>
      </c>
      <c r="G834">
        <v>42.95</v>
      </c>
      <c r="H834">
        <f t="shared" si="48"/>
        <v>85.9</v>
      </c>
      <c r="I834">
        <f>VLOOKUP(L834,'ARTICLES 10052022'!$A$1:$Q$1031,17,FALSE)</f>
        <v>54.135000000000005</v>
      </c>
      <c r="J834">
        <f t="shared" si="49"/>
        <v>108.27000000000001</v>
      </c>
      <c r="L834" t="s">
        <v>2162</v>
      </c>
      <c r="M834">
        <f>IF(I834="","",VLOOKUP(L834,'ARTICLES 10052022'!$A$1:$J$1031,10,FALSE))</f>
        <v>36.090000000000003</v>
      </c>
      <c r="N834">
        <f t="shared" si="50"/>
        <v>72.180000000000007</v>
      </c>
    </row>
    <row r="835" spans="1:14" outlineLevel="2">
      <c r="A835" t="s">
        <v>115</v>
      </c>
      <c r="B835" s="73" t="str">
        <f>VLOOKUP(A835,'ARTICLES 10052022'!$A$2:$D$1031,4,FALSE)</f>
        <v>AF</v>
      </c>
      <c r="C835" s="73" t="str">
        <f t="shared" si="51"/>
        <v/>
      </c>
      <c r="D835" t="s">
        <v>2194</v>
      </c>
      <c r="E835">
        <v>2</v>
      </c>
      <c r="F835" t="s">
        <v>2195</v>
      </c>
      <c r="G835">
        <v>9.81</v>
      </c>
      <c r="H835">
        <f t="shared" si="48"/>
        <v>19.62</v>
      </c>
      <c r="I835">
        <f>VLOOKUP(L835,'ARTICLES 10052022'!$A$1:$Q$1031,17,FALSE)</f>
        <v>12.093</v>
      </c>
      <c r="J835">
        <f t="shared" si="49"/>
        <v>24.186</v>
      </c>
      <c r="L835" t="s">
        <v>2194</v>
      </c>
      <c r="M835">
        <f>IF(I835="","",VLOOKUP(L835,'ARTICLES 10052022'!$A$1:$J$1031,10,FALSE))</f>
        <v>8.0619999999999994</v>
      </c>
      <c r="N835">
        <f t="shared" si="50"/>
        <v>16.123999999999999</v>
      </c>
    </row>
    <row r="836" spans="1:14" outlineLevel="2">
      <c r="A836" t="s">
        <v>115</v>
      </c>
      <c r="B836" s="73" t="str">
        <f>VLOOKUP(A836,'ARTICLES 10052022'!$A$2:$D$1031,4,FALSE)</f>
        <v>AF</v>
      </c>
      <c r="C836" s="73" t="str">
        <f t="shared" si="51"/>
        <v/>
      </c>
      <c r="D836" t="s">
        <v>2224</v>
      </c>
      <c r="E836">
        <v>2</v>
      </c>
      <c r="F836" t="s">
        <v>2225</v>
      </c>
      <c r="G836">
        <v>6.29</v>
      </c>
      <c r="H836">
        <f t="shared" si="48"/>
        <v>12.58</v>
      </c>
      <c r="I836">
        <f>VLOOKUP(L836,'ARTICLES 10052022'!$A$1:$Q$1031,17,FALSE)</f>
        <v>7.4624999999999995</v>
      </c>
      <c r="J836">
        <f t="shared" si="49"/>
        <v>14.924999999999999</v>
      </c>
      <c r="L836" t="s">
        <v>2224</v>
      </c>
      <c r="M836">
        <f>IF(I836="","",VLOOKUP(L836,'ARTICLES 10052022'!$A$1:$J$1031,10,FALSE))</f>
        <v>4.9749999999999996</v>
      </c>
      <c r="N836">
        <f t="shared" si="50"/>
        <v>9.9499999999999993</v>
      </c>
    </row>
    <row r="837" spans="1:14" outlineLevel="2">
      <c r="A837" t="s">
        <v>115</v>
      </c>
      <c r="B837" s="73" t="str">
        <f>VLOOKUP(A837,'ARTICLES 10052022'!$A$2:$D$1031,4,FALSE)</f>
        <v>AF</v>
      </c>
      <c r="C837" s="73" t="str">
        <f t="shared" si="51"/>
        <v/>
      </c>
      <c r="D837" t="s">
        <v>2166</v>
      </c>
      <c r="E837">
        <v>2</v>
      </c>
      <c r="F837" t="s">
        <v>2167</v>
      </c>
      <c r="G837">
        <v>43.38</v>
      </c>
      <c r="H837">
        <f t="shared" ref="H837:H900" si="52">IF(C837="",G837*E837,"")</f>
        <v>86.76</v>
      </c>
      <c r="I837">
        <f>VLOOKUP(L837,'ARTICLES 10052022'!$A$1:$Q$1031,17,FALSE)</f>
        <v>54.675000000000004</v>
      </c>
      <c r="J837">
        <f t="shared" si="49"/>
        <v>109.35000000000001</v>
      </c>
      <c r="L837" t="s">
        <v>2166</v>
      </c>
      <c r="M837">
        <f>IF(I837="","",VLOOKUP(L837,'ARTICLES 10052022'!$A$1:$J$1031,10,FALSE))</f>
        <v>36.450000000000003</v>
      </c>
      <c r="N837">
        <f t="shared" si="50"/>
        <v>72.900000000000006</v>
      </c>
    </row>
    <row r="838" spans="1:14" outlineLevel="2">
      <c r="A838" t="s">
        <v>115</v>
      </c>
      <c r="B838" s="73" t="str">
        <f>VLOOKUP(A838,'ARTICLES 10052022'!$A$2:$D$1031,4,FALSE)</f>
        <v>AF</v>
      </c>
      <c r="C838" s="73" t="str">
        <f t="shared" si="51"/>
        <v/>
      </c>
      <c r="D838" t="s">
        <v>2198</v>
      </c>
      <c r="E838">
        <v>2</v>
      </c>
      <c r="F838" t="s">
        <v>2199</v>
      </c>
      <c r="G838">
        <v>9.9</v>
      </c>
      <c r="H838">
        <f t="shared" si="52"/>
        <v>19.8</v>
      </c>
      <c r="I838">
        <f>VLOOKUP(L838,'ARTICLES 10052022'!$A$1:$Q$1031,17,FALSE)</f>
        <v>12.214500000000001</v>
      </c>
      <c r="J838">
        <f t="shared" si="49"/>
        <v>24.429000000000002</v>
      </c>
      <c r="L838" t="s">
        <v>2198</v>
      </c>
      <c r="M838">
        <f>IF(I838="","",VLOOKUP(L838,'ARTICLES 10052022'!$A$1:$J$1031,10,FALSE))</f>
        <v>8.1430000000000007</v>
      </c>
      <c r="N838">
        <f t="shared" si="50"/>
        <v>16.286000000000001</v>
      </c>
    </row>
    <row r="839" spans="1:14" outlineLevel="2">
      <c r="A839" t="s">
        <v>115</v>
      </c>
      <c r="B839" s="73" t="str">
        <f>VLOOKUP(A839,'ARTICLES 10052022'!$A$2:$D$1031,4,FALSE)</f>
        <v>AF</v>
      </c>
      <c r="C839" s="73" t="str">
        <f t="shared" si="51"/>
        <v/>
      </c>
      <c r="D839" t="s">
        <v>2227</v>
      </c>
      <c r="E839">
        <v>2</v>
      </c>
      <c r="F839" t="s">
        <v>2228</v>
      </c>
      <c r="G839">
        <v>6.35</v>
      </c>
      <c r="H839">
        <f t="shared" si="52"/>
        <v>12.7</v>
      </c>
      <c r="I839">
        <f>VLOOKUP(L839,'ARTICLES 10052022'!$A$1:$Q$1031,17,FALSE)</f>
        <v>7.5375000000000005</v>
      </c>
      <c r="J839">
        <f t="shared" si="49"/>
        <v>15.075000000000001</v>
      </c>
      <c r="L839" t="s">
        <v>2227</v>
      </c>
      <c r="M839">
        <f>IF(I839="","",VLOOKUP(L839,'ARTICLES 10052022'!$A$1:$J$1031,10,FALSE))</f>
        <v>5.0250000000000004</v>
      </c>
      <c r="N839">
        <f t="shared" si="50"/>
        <v>10.050000000000001</v>
      </c>
    </row>
    <row r="840" spans="1:14" outlineLevel="2">
      <c r="A840" t="s">
        <v>115</v>
      </c>
      <c r="B840" s="73" t="str">
        <f>VLOOKUP(A840,'ARTICLES 10052022'!$A$2:$D$1031,4,FALSE)</f>
        <v>AF</v>
      </c>
      <c r="C840" s="73" t="str">
        <f t="shared" si="51"/>
        <v/>
      </c>
      <c r="D840" t="s">
        <v>2069</v>
      </c>
      <c r="E840">
        <v>8</v>
      </c>
      <c r="F840" t="s">
        <v>2070</v>
      </c>
      <c r="G840">
        <v>7.95</v>
      </c>
      <c r="H840">
        <f t="shared" si="52"/>
        <v>63.6</v>
      </c>
      <c r="I840">
        <f>VLOOKUP(L840,'ARTICLES 10052022'!$A$1:$Q$1031,17,FALSE)</f>
        <v>5.1790200000000004</v>
      </c>
      <c r="J840">
        <f t="shared" si="49"/>
        <v>41.432160000000003</v>
      </c>
      <c r="L840" t="s">
        <v>2069</v>
      </c>
      <c r="M840">
        <f>IF(I840="","",VLOOKUP(L840,'ARTICLES 10052022'!$A$1:$J$1031,10,FALSE))</f>
        <v>3.8940000000000001</v>
      </c>
      <c r="N840">
        <f t="shared" ref="N840:N903" si="53">IF(I840="","",E840*M840)</f>
        <v>31.152000000000001</v>
      </c>
    </row>
    <row r="841" spans="1:14" outlineLevel="2">
      <c r="A841" t="s">
        <v>115</v>
      </c>
      <c r="B841" s="73" t="str">
        <f>VLOOKUP(A841,'ARTICLES 10052022'!$A$2:$D$1031,4,FALSE)</f>
        <v>AF</v>
      </c>
      <c r="C841" s="73" t="str">
        <f t="shared" si="51"/>
        <v/>
      </c>
      <c r="D841" t="s">
        <v>2077</v>
      </c>
      <c r="E841">
        <v>8</v>
      </c>
      <c r="F841" t="s">
        <v>2078</v>
      </c>
      <c r="G841">
        <v>7.55</v>
      </c>
      <c r="H841">
        <f t="shared" si="52"/>
        <v>60.4</v>
      </c>
      <c r="I841">
        <f>VLOOKUP(L841,'ARTICLES 10052022'!$A$1:$Q$1031,17,FALSE)</f>
        <v>5.1790200000000004</v>
      </c>
      <c r="J841">
        <f t="shared" si="49"/>
        <v>41.432160000000003</v>
      </c>
      <c r="L841" t="s">
        <v>2077</v>
      </c>
      <c r="M841">
        <f>IF(I841="","",VLOOKUP(L841,'ARTICLES 10052022'!$A$1:$J$1031,10,FALSE))</f>
        <v>3.8940000000000001</v>
      </c>
      <c r="N841">
        <f t="shared" si="53"/>
        <v>31.152000000000001</v>
      </c>
    </row>
    <row r="842" spans="1:14" outlineLevel="2">
      <c r="A842" t="s">
        <v>115</v>
      </c>
      <c r="B842" s="73" t="str">
        <f>VLOOKUP(A842,'ARTICLES 10052022'!$A$2:$D$1031,4,FALSE)</f>
        <v>AF</v>
      </c>
      <c r="C842" s="73" t="str">
        <f t="shared" si="51"/>
        <v/>
      </c>
      <c r="D842" t="s">
        <v>2410</v>
      </c>
      <c r="E842">
        <v>6.5</v>
      </c>
      <c r="F842" t="s">
        <v>2411</v>
      </c>
      <c r="G842">
        <v>75</v>
      </c>
      <c r="H842">
        <f t="shared" si="52"/>
        <v>487.5</v>
      </c>
      <c r="I842">
        <f>VLOOKUP(L842,'ARTICLES 10052022'!$A$1:$Q$1031,17,FALSE)</f>
        <v>75</v>
      </c>
      <c r="J842">
        <f t="shared" ref="J842:J912" si="54">E842*I842</f>
        <v>487.5</v>
      </c>
      <c r="L842" t="s">
        <v>2410</v>
      </c>
      <c r="M842">
        <f>IF(I842="","",VLOOKUP(L842,'ARTICLES 10052022'!$A$1:$J$1031,10,FALSE))</f>
        <v>50</v>
      </c>
      <c r="N842">
        <f t="shared" si="53"/>
        <v>325</v>
      </c>
    </row>
    <row r="843" spans="1:14" outlineLevel="1">
      <c r="A843" s="73" t="s">
        <v>3067</v>
      </c>
      <c r="B843" s="73"/>
      <c r="C843" s="73" t="str">
        <f t="shared" si="51"/>
        <v>PCG8EH</v>
      </c>
      <c r="J843">
        <f>SUBTOTAL(9,J818:J842)</f>
        <v>1547.0943199999999</v>
      </c>
      <c r="N843">
        <f>SUBTOTAL(9,N818:N842)</f>
        <v>1039.617</v>
      </c>
    </row>
    <row r="844" spans="1:14" outlineLevel="2">
      <c r="A844" t="s">
        <v>117</v>
      </c>
      <c r="B844" s="73" t="str">
        <f>VLOOKUP(A844,'ARTICLES 10052022'!$A$2:$D$1031,4,FALSE)</f>
        <v>AF</v>
      </c>
      <c r="C844" s="73" t="str">
        <f t="shared" si="51"/>
        <v/>
      </c>
      <c r="D844">
        <v>8412602518</v>
      </c>
      <c r="E844">
        <v>8</v>
      </c>
      <c r="F844" t="s">
        <v>2268</v>
      </c>
      <c r="G844">
        <v>0.05</v>
      </c>
      <c r="H844">
        <f t="shared" si="52"/>
        <v>0.4</v>
      </c>
      <c r="I844">
        <f>VLOOKUP(L844,'ARTICLES 10052022'!$A$1:$Q$1031,17,FALSE)</f>
        <v>5.2500000000000005E-2</v>
      </c>
      <c r="J844">
        <f t="shared" si="54"/>
        <v>0.42000000000000004</v>
      </c>
      <c r="L844">
        <v>8412602518</v>
      </c>
      <c r="M844">
        <f>IF(I844="","",VLOOKUP(L844,'ARTICLES 10052022'!$A$1:$J$1031,10,FALSE))</f>
        <v>3.5000000000000003E-2</v>
      </c>
      <c r="N844">
        <f t="shared" si="53"/>
        <v>0.28000000000000003</v>
      </c>
    </row>
    <row r="845" spans="1:14" outlineLevel="2">
      <c r="A845" t="s">
        <v>117</v>
      </c>
      <c r="B845" s="73" t="str">
        <f>VLOOKUP(A845,'ARTICLES 10052022'!$A$2:$D$1031,4,FALSE)</f>
        <v>AF</v>
      </c>
      <c r="C845" s="73" t="str">
        <f t="shared" si="51"/>
        <v/>
      </c>
      <c r="D845">
        <v>8434000618</v>
      </c>
      <c r="E845">
        <v>8</v>
      </c>
      <c r="F845" t="s">
        <v>2272</v>
      </c>
      <c r="G845">
        <v>0.02</v>
      </c>
      <c r="H845">
        <f t="shared" si="52"/>
        <v>0.16</v>
      </c>
      <c r="I845">
        <f>VLOOKUP(L845,'ARTICLES 10052022'!$A$1:$Q$1031,17,FALSE)</f>
        <v>2.375E-2</v>
      </c>
      <c r="J845">
        <f t="shared" si="54"/>
        <v>0.19</v>
      </c>
      <c r="L845">
        <v>8434000618</v>
      </c>
      <c r="M845">
        <f>IF(I845="","",VLOOKUP(L845,'ARTICLES 10052022'!$A$1:$J$1031,10,FALSE))</f>
        <v>1.9E-2</v>
      </c>
      <c r="N845">
        <f t="shared" si="53"/>
        <v>0.152</v>
      </c>
    </row>
    <row r="846" spans="1:14" outlineLevel="2">
      <c r="A846" t="s">
        <v>117</v>
      </c>
      <c r="B846" s="73" t="str">
        <f>VLOOKUP(A846,'ARTICLES 10052022'!$A$2:$D$1031,4,FALSE)</f>
        <v>AF</v>
      </c>
      <c r="C846" s="73" t="str">
        <f t="shared" si="51"/>
        <v/>
      </c>
      <c r="D846" t="s">
        <v>2133</v>
      </c>
      <c r="E846">
        <v>34</v>
      </c>
      <c r="F846" t="s">
        <v>2134</v>
      </c>
      <c r="G846">
        <v>0.8</v>
      </c>
      <c r="H846">
        <f t="shared" si="52"/>
        <v>27.200000000000003</v>
      </c>
      <c r="I846">
        <f>VLOOKUP(L846,'ARTICLES 10052022'!$A$1:$Q$1031,17,FALSE)</f>
        <v>0.8145</v>
      </c>
      <c r="J846">
        <f t="shared" si="54"/>
        <v>27.693000000000001</v>
      </c>
      <c r="L846" t="s">
        <v>2133</v>
      </c>
      <c r="M846">
        <f>IF(I846="","",VLOOKUP(L846,'ARTICLES 10052022'!$A$1:$J$1031,10,FALSE))</f>
        <v>0.54300000000000004</v>
      </c>
      <c r="N846">
        <f t="shared" si="53"/>
        <v>18.462</v>
      </c>
    </row>
    <row r="847" spans="1:14" outlineLevel="2">
      <c r="A847" t="s">
        <v>117</v>
      </c>
      <c r="B847" s="73" t="str">
        <f>VLOOKUP(A847,'ARTICLES 10052022'!$A$2:$D$1031,4,FALSE)</f>
        <v>AF</v>
      </c>
      <c r="C847" s="73" t="str">
        <f t="shared" si="51"/>
        <v/>
      </c>
      <c r="D847">
        <v>8710605018</v>
      </c>
      <c r="E847">
        <v>8</v>
      </c>
      <c r="F847" t="s">
        <v>2707</v>
      </c>
      <c r="G847">
        <v>0.3</v>
      </c>
      <c r="H847">
        <f t="shared" si="52"/>
        <v>2.4</v>
      </c>
      <c r="I847">
        <f>VLOOKUP(L847,'ARTICLES 10052022'!$A$1:$Q$1031,17,FALSE)</f>
        <v>0.30149999999999999</v>
      </c>
      <c r="J847">
        <f t="shared" si="54"/>
        <v>2.4119999999999999</v>
      </c>
      <c r="L847">
        <v>8710605018</v>
      </c>
      <c r="M847">
        <f>IF(I847="","",VLOOKUP(L847,'ARTICLES 10052022'!$A$1:$J$1031,10,FALSE))</f>
        <v>0.20100000000000001</v>
      </c>
      <c r="N847">
        <f t="shared" si="53"/>
        <v>1.6080000000000001</v>
      </c>
    </row>
    <row r="848" spans="1:14" outlineLevel="2">
      <c r="A848" t="s">
        <v>117</v>
      </c>
      <c r="B848" s="73" t="str">
        <f>VLOOKUP(A848,'ARTICLES 10052022'!$A$2:$D$1031,4,FALSE)</f>
        <v>AF</v>
      </c>
      <c r="C848" s="73" t="str">
        <f t="shared" si="51"/>
        <v/>
      </c>
      <c r="D848">
        <v>8110608018</v>
      </c>
      <c r="E848">
        <v>130</v>
      </c>
      <c r="F848" t="s">
        <v>2084</v>
      </c>
      <c r="G848">
        <v>0.28199999999999997</v>
      </c>
      <c r="H848">
        <f t="shared" si="52"/>
        <v>36.659999999999997</v>
      </c>
      <c r="I848">
        <f>VLOOKUP(L848,'ARTICLES 10052022'!$A$1:$Q$1031,17,FALSE)</f>
        <v>0.26474999999999999</v>
      </c>
      <c r="J848">
        <f t="shared" si="54"/>
        <v>34.417499999999997</v>
      </c>
      <c r="L848">
        <v>8110608018</v>
      </c>
      <c r="M848">
        <f>IF(I848="","",VLOOKUP(L848,'ARTICLES 10052022'!$A$1:$J$1031,10,FALSE))</f>
        <v>0.17649999999999999</v>
      </c>
      <c r="N848">
        <f t="shared" si="53"/>
        <v>22.945</v>
      </c>
    </row>
    <row r="849" spans="1:14" outlineLevel="2">
      <c r="A849" t="s">
        <v>117</v>
      </c>
      <c r="B849" s="73" t="str">
        <f>VLOOKUP(A849,'ARTICLES 10052022'!$A$2:$D$1031,4,FALSE)</f>
        <v>AF</v>
      </c>
      <c r="C849" s="73" t="str">
        <f t="shared" si="51"/>
        <v/>
      </c>
      <c r="D849" t="s">
        <v>2391</v>
      </c>
      <c r="E849">
        <v>4</v>
      </c>
      <c r="F849" t="s">
        <v>2392</v>
      </c>
      <c r="G849">
        <v>0.54900000000000004</v>
      </c>
      <c r="H849">
        <f t="shared" si="52"/>
        <v>2.1960000000000002</v>
      </c>
      <c r="I849">
        <f>VLOOKUP(L849,'ARTICLES 10052022'!$A$1:$Q$1031,17,FALSE)</f>
        <v>0.54899999999999993</v>
      </c>
      <c r="J849">
        <f t="shared" si="54"/>
        <v>2.1959999999999997</v>
      </c>
      <c r="L849" t="s">
        <v>2391</v>
      </c>
      <c r="M849">
        <f>IF(I849="","",VLOOKUP(L849,'ARTICLES 10052022'!$A$1:$J$1031,10,FALSE))</f>
        <v>0.36599999999999999</v>
      </c>
      <c r="N849">
        <f t="shared" si="53"/>
        <v>1.464</v>
      </c>
    </row>
    <row r="850" spans="1:14" outlineLevel="2">
      <c r="A850" t="s">
        <v>117</v>
      </c>
      <c r="B850" s="73" t="str">
        <f>VLOOKUP(A850,'ARTICLES 10052022'!$A$2:$D$1031,4,FALSE)</f>
        <v>AF</v>
      </c>
      <c r="C850" s="73" t="str">
        <f t="shared" si="51"/>
        <v/>
      </c>
      <c r="D850" t="s">
        <v>2394</v>
      </c>
      <c r="E850">
        <v>4</v>
      </c>
      <c r="F850" t="s">
        <v>2395</v>
      </c>
      <c r="G850">
        <v>0.78</v>
      </c>
      <c r="H850">
        <f t="shared" si="52"/>
        <v>3.12</v>
      </c>
      <c r="I850">
        <f>VLOOKUP(L850,'ARTICLES 10052022'!$A$1:$Q$1031,17,FALSE)</f>
        <v>1.5794999999999999</v>
      </c>
      <c r="J850">
        <f t="shared" si="54"/>
        <v>6.3179999999999996</v>
      </c>
      <c r="L850" t="s">
        <v>2394</v>
      </c>
      <c r="M850">
        <f>IF(I850="","",VLOOKUP(L850,'ARTICLES 10052022'!$A$1:$J$1031,10,FALSE))</f>
        <v>1.0529999999999999</v>
      </c>
      <c r="N850">
        <f t="shared" si="53"/>
        <v>4.2119999999999997</v>
      </c>
    </row>
    <row r="851" spans="1:14" outlineLevel="2">
      <c r="A851" t="s">
        <v>117</v>
      </c>
      <c r="B851" s="73" t="str">
        <f>VLOOKUP(A851,'ARTICLES 10052022'!$A$2:$D$1031,4,FALSE)</f>
        <v>AF</v>
      </c>
      <c r="C851" s="73" t="str">
        <f t="shared" si="51"/>
        <v/>
      </c>
      <c r="D851">
        <v>8210603018</v>
      </c>
      <c r="E851">
        <v>16</v>
      </c>
      <c r="F851" t="s">
        <v>2088</v>
      </c>
      <c r="G851">
        <v>6.8000000000000005E-2</v>
      </c>
      <c r="H851">
        <f t="shared" si="52"/>
        <v>1.0880000000000001</v>
      </c>
      <c r="I851">
        <f>VLOOKUP(L851,'ARTICLES 10052022'!$A$1:$Q$1031,17,FALSE)</f>
        <v>0.13950000000000001</v>
      </c>
      <c r="J851">
        <f t="shared" si="54"/>
        <v>2.2320000000000002</v>
      </c>
      <c r="L851">
        <v>8210603018</v>
      </c>
      <c r="M851">
        <f>IF(I851="","",VLOOKUP(L851,'ARTICLES 10052022'!$A$1:$J$1031,10,FALSE))</f>
        <v>9.2999999999999999E-2</v>
      </c>
      <c r="N851">
        <f t="shared" si="53"/>
        <v>1.488</v>
      </c>
    </row>
    <row r="852" spans="1:14" outlineLevel="2">
      <c r="A852" t="s">
        <v>117</v>
      </c>
      <c r="B852" s="73" t="str">
        <f>VLOOKUP(A852,'ARTICLES 10052022'!$A$2:$D$1031,4,FALSE)</f>
        <v>AF</v>
      </c>
      <c r="C852" s="73" t="str">
        <f t="shared" si="51"/>
        <v/>
      </c>
      <c r="D852">
        <v>8210707018</v>
      </c>
      <c r="E852">
        <v>44</v>
      </c>
      <c r="F852" t="s">
        <v>2090</v>
      </c>
      <c r="G852">
        <v>0.158</v>
      </c>
      <c r="H852">
        <f t="shared" si="52"/>
        <v>6.952</v>
      </c>
      <c r="I852">
        <f>VLOOKUP(L852,'ARTICLES 10052022'!$A$1:$Q$1031,17,FALSE)</f>
        <v>0.35249999999999998</v>
      </c>
      <c r="J852">
        <f t="shared" si="54"/>
        <v>15.51</v>
      </c>
      <c r="L852">
        <v>8210707018</v>
      </c>
      <c r="M852">
        <f>IF(I852="","",VLOOKUP(L852,'ARTICLES 10052022'!$A$1:$J$1031,10,FALSE))</f>
        <v>0.23499999999999999</v>
      </c>
      <c r="N852">
        <f t="shared" si="53"/>
        <v>10.34</v>
      </c>
    </row>
    <row r="853" spans="1:14" outlineLevel="2">
      <c r="A853" t="s">
        <v>117</v>
      </c>
      <c r="B853" s="73" t="str">
        <f>VLOOKUP(A853,'ARTICLES 10052022'!$A$2:$D$1031,4,FALSE)</f>
        <v>AF</v>
      </c>
      <c r="C853" s="73" t="str">
        <f t="shared" si="51"/>
        <v/>
      </c>
      <c r="D853" t="s">
        <v>648</v>
      </c>
      <c r="E853">
        <v>5</v>
      </c>
      <c r="F853" t="s">
        <v>2053</v>
      </c>
      <c r="G853">
        <v>13.19</v>
      </c>
      <c r="H853">
        <f t="shared" si="52"/>
        <v>65.95</v>
      </c>
      <c r="I853">
        <f>VLOOKUP(L853,'ARTICLES 10052022'!$A$1:$Q$1031,17,FALSE)</f>
        <v>12.39</v>
      </c>
      <c r="J853">
        <f t="shared" si="54"/>
        <v>61.95</v>
      </c>
      <c r="L853" t="s">
        <v>648</v>
      </c>
      <c r="M853">
        <f>IF(I853="","",VLOOKUP(L853,'ARTICLES 10052022'!$A$1:$J$1031,10,FALSE))</f>
        <v>8.26</v>
      </c>
      <c r="N853">
        <f t="shared" si="53"/>
        <v>41.3</v>
      </c>
    </row>
    <row r="854" spans="1:14" outlineLevel="2">
      <c r="A854" t="s">
        <v>117</v>
      </c>
      <c r="B854" s="73" t="str">
        <f>VLOOKUP(A854,'ARTICLES 10052022'!$A$2:$D$1031,4,FALSE)</f>
        <v>AF</v>
      </c>
      <c r="C854" s="73" t="str">
        <f t="shared" si="51"/>
        <v/>
      </c>
      <c r="D854" t="s">
        <v>650</v>
      </c>
      <c r="E854">
        <v>15.56</v>
      </c>
      <c r="F854" t="s">
        <v>2047</v>
      </c>
      <c r="G854">
        <v>11.27</v>
      </c>
      <c r="H854">
        <f t="shared" si="52"/>
        <v>175.3612</v>
      </c>
      <c r="I854">
        <f>VLOOKUP(L854,'ARTICLES 10052022'!$A$1:$Q$1031,17,FALSE)</f>
        <v>11.100000000000001</v>
      </c>
      <c r="J854">
        <f t="shared" si="54"/>
        <v>172.71600000000004</v>
      </c>
      <c r="L854" t="s">
        <v>650</v>
      </c>
      <c r="M854">
        <f>IF(I854="","",VLOOKUP(L854,'ARTICLES 10052022'!$A$1:$J$1031,10,FALSE))</f>
        <v>7.4</v>
      </c>
      <c r="N854">
        <f t="shared" si="53"/>
        <v>115.14400000000001</v>
      </c>
    </row>
    <row r="855" spans="1:14" outlineLevel="2">
      <c r="A855" t="s">
        <v>117</v>
      </c>
      <c r="B855" s="73" t="str">
        <f>VLOOKUP(A855,'ARTICLES 10052022'!$A$2:$D$1031,4,FALSE)</f>
        <v>AF</v>
      </c>
      <c r="C855" s="73" t="str">
        <f t="shared" si="51"/>
        <v/>
      </c>
      <c r="D855" t="s">
        <v>2077</v>
      </c>
      <c r="E855">
        <v>9</v>
      </c>
      <c r="F855" t="s">
        <v>2078</v>
      </c>
      <c r="G855">
        <v>7.55</v>
      </c>
      <c r="H855">
        <f t="shared" si="52"/>
        <v>67.95</v>
      </c>
      <c r="I855">
        <f>VLOOKUP(L855,'ARTICLES 10052022'!$A$1:$Q$1031,17,FALSE)</f>
        <v>5.1790200000000004</v>
      </c>
      <c r="J855">
        <f t="shared" si="54"/>
        <v>46.611180000000004</v>
      </c>
      <c r="L855" t="s">
        <v>2077</v>
      </c>
      <c r="M855">
        <f>IF(I855="","",VLOOKUP(L855,'ARTICLES 10052022'!$A$1:$J$1031,10,FALSE))</f>
        <v>3.8940000000000001</v>
      </c>
      <c r="N855">
        <f t="shared" si="53"/>
        <v>35.045999999999999</v>
      </c>
    </row>
    <row r="856" spans="1:14" outlineLevel="2">
      <c r="A856" t="s">
        <v>117</v>
      </c>
      <c r="B856" s="73" t="str">
        <f>VLOOKUP(A856,'ARTICLES 10052022'!$A$2:$D$1031,4,FALSE)</f>
        <v>AF</v>
      </c>
      <c r="C856" s="73" t="str">
        <f t="shared" si="51"/>
        <v/>
      </c>
      <c r="D856" t="s">
        <v>572</v>
      </c>
      <c r="E856">
        <v>1</v>
      </c>
      <c r="F856" t="s">
        <v>573</v>
      </c>
      <c r="G856">
        <v>20.91</v>
      </c>
      <c r="H856">
        <f t="shared" si="52"/>
        <v>20.91</v>
      </c>
      <c r="I856">
        <f>VLOOKUP(L856,'ARTICLES 10052022'!$A$1:$Q$1031,17,FALSE)</f>
        <v>23.953999999999997</v>
      </c>
      <c r="J856">
        <f t="shared" si="54"/>
        <v>23.953999999999997</v>
      </c>
      <c r="L856" t="s">
        <v>572</v>
      </c>
      <c r="M856">
        <f>IF(I856="","",VLOOKUP(L856,'ARTICLES 10052022'!$A$1:$J$1031,10,FALSE))</f>
        <v>17.11</v>
      </c>
      <c r="N856">
        <f t="shared" si="53"/>
        <v>17.11</v>
      </c>
    </row>
    <row r="857" spans="1:14" outlineLevel="2">
      <c r="A857" t="s">
        <v>117</v>
      </c>
      <c r="B857" s="73" t="str">
        <f>VLOOKUP(A857,'ARTICLES 10052022'!$A$2:$D$1031,4,FALSE)</f>
        <v>AF</v>
      </c>
      <c r="C857" s="73" t="str">
        <f t="shared" si="51"/>
        <v/>
      </c>
      <c r="D857" t="s">
        <v>574</v>
      </c>
      <c r="E857">
        <v>1</v>
      </c>
      <c r="F857" t="s">
        <v>575</v>
      </c>
      <c r="G857">
        <v>26.09</v>
      </c>
      <c r="H857">
        <f t="shared" si="52"/>
        <v>26.09</v>
      </c>
      <c r="I857">
        <f>VLOOKUP(L857,'ARTICLES 10052022'!$A$1:$Q$1031,17,FALSE)</f>
        <v>29.597999999999999</v>
      </c>
      <c r="J857">
        <f t="shared" si="54"/>
        <v>29.597999999999999</v>
      </c>
      <c r="L857" t="s">
        <v>574</v>
      </c>
      <c r="M857">
        <f>IF(I857="","",VLOOKUP(L857,'ARTICLES 10052022'!$A$1:$J$1031,10,FALSE))</f>
        <v>19.731999999999999</v>
      </c>
      <c r="N857">
        <f t="shared" si="53"/>
        <v>19.731999999999999</v>
      </c>
    </row>
    <row r="858" spans="1:14" outlineLevel="2">
      <c r="A858" t="s">
        <v>117</v>
      </c>
      <c r="B858" s="73" t="str">
        <f>VLOOKUP(A858,'ARTICLES 10052022'!$A$2:$D$1031,4,FALSE)</f>
        <v>AF</v>
      </c>
      <c r="C858" s="73" t="str">
        <f t="shared" si="51"/>
        <v/>
      </c>
      <c r="D858" t="s">
        <v>2194</v>
      </c>
      <c r="E858">
        <v>2</v>
      </c>
      <c r="F858" t="s">
        <v>2195</v>
      </c>
      <c r="G858">
        <v>9.81</v>
      </c>
      <c r="H858">
        <f t="shared" si="52"/>
        <v>19.62</v>
      </c>
      <c r="I858">
        <f>VLOOKUP(L858,'ARTICLES 10052022'!$A$1:$Q$1031,17,FALSE)</f>
        <v>12.093</v>
      </c>
      <c r="J858">
        <f t="shared" si="54"/>
        <v>24.186</v>
      </c>
      <c r="L858" t="s">
        <v>2194</v>
      </c>
      <c r="M858">
        <f>IF(I858="","",VLOOKUP(L858,'ARTICLES 10052022'!$A$1:$J$1031,10,FALSE))</f>
        <v>8.0619999999999994</v>
      </c>
      <c r="N858">
        <f t="shared" si="53"/>
        <v>16.123999999999999</v>
      </c>
    </row>
    <row r="859" spans="1:14" outlineLevel="2">
      <c r="A859" t="s">
        <v>117</v>
      </c>
      <c r="B859" s="73" t="str">
        <f>VLOOKUP(A859,'ARTICLES 10052022'!$A$2:$D$1031,4,FALSE)</f>
        <v>AF</v>
      </c>
      <c r="C859" s="73" t="str">
        <f t="shared" si="51"/>
        <v/>
      </c>
      <c r="D859" t="s">
        <v>2202</v>
      </c>
      <c r="E859">
        <v>4</v>
      </c>
      <c r="F859" t="s">
        <v>2203</v>
      </c>
      <c r="G859">
        <v>10.32</v>
      </c>
      <c r="H859">
        <f t="shared" si="52"/>
        <v>41.28</v>
      </c>
      <c r="I859">
        <f>VLOOKUP(L859,'ARTICLES 10052022'!$A$1:$Q$1031,17,FALSE)</f>
        <v>12.725999999999999</v>
      </c>
      <c r="J859">
        <f t="shared" si="54"/>
        <v>50.903999999999996</v>
      </c>
      <c r="L859" t="s">
        <v>2202</v>
      </c>
      <c r="M859">
        <f>IF(I859="","",VLOOKUP(L859,'ARTICLES 10052022'!$A$1:$J$1031,10,FALSE))</f>
        <v>8.484</v>
      </c>
      <c r="N859">
        <f t="shared" si="53"/>
        <v>33.936</v>
      </c>
    </row>
    <row r="860" spans="1:14" outlineLevel="2">
      <c r="A860" t="s">
        <v>117</v>
      </c>
      <c r="B860" s="73" t="str">
        <f>VLOOKUP(A860,'ARTICLES 10052022'!$A$2:$D$1031,4,FALSE)</f>
        <v>AF</v>
      </c>
      <c r="C860" s="73" t="str">
        <f t="shared" si="51"/>
        <v/>
      </c>
      <c r="D860" t="s">
        <v>2214</v>
      </c>
      <c r="E860">
        <v>2</v>
      </c>
      <c r="F860" t="s">
        <v>2215</v>
      </c>
      <c r="G860">
        <v>12.35</v>
      </c>
      <c r="H860">
        <f t="shared" si="52"/>
        <v>24.7</v>
      </c>
      <c r="I860">
        <f>VLOOKUP(L860,'ARTICLES 10052022'!$A$1:$Q$1031,17,FALSE)</f>
        <v>15.231</v>
      </c>
      <c r="J860">
        <f t="shared" si="54"/>
        <v>30.462</v>
      </c>
      <c r="L860" t="s">
        <v>2214</v>
      </c>
      <c r="M860">
        <f>IF(I860="","",VLOOKUP(L860,'ARTICLES 10052022'!$A$1:$J$1031,10,FALSE))</f>
        <v>10.154</v>
      </c>
      <c r="N860">
        <f t="shared" si="53"/>
        <v>20.308</v>
      </c>
    </row>
    <row r="861" spans="1:14" outlineLevel="2">
      <c r="A861" t="s">
        <v>117</v>
      </c>
      <c r="B861" s="73" t="str">
        <f>VLOOKUP(A861,'ARTICLES 10052022'!$A$2:$D$1031,4,FALSE)</f>
        <v>AF</v>
      </c>
      <c r="C861" s="73" t="str">
        <f t="shared" si="51"/>
        <v/>
      </c>
      <c r="D861" t="s">
        <v>2410</v>
      </c>
      <c r="E861">
        <v>7</v>
      </c>
      <c r="F861" t="s">
        <v>2411</v>
      </c>
      <c r="G861">
        <v>75</v>
      </c>
      <c r="H861">
        <f t="shared" si="52"/>
        <v>525</v>
      </c>
      <c r="I861">
        <f>VLOOKUP(L861,'ARTICLES 10052022'!$A$1:$Q$1031,17,FALSE)</f>
        <v>75</v>
      </c>
      <c r="J861">
        <f t="shared" si="54"/>
        <v>525</v>
      </c>
      <c r="L861" t="s">
        <v>2410</v>
      </c>
      <c r="M861">
        <f>IF(I861="","",VLOOKUP(L861,'ARTICLES 10052022'!$A$1:$J$1031,10,FALSE))</f>
        <v>50</v>
      </c>
      <c r="N861">
        <f t="shared" si="53"/>
        <v>350</v>
      </c>
    </row>
    <row r="862" spans="1:14" outlineLevel="2">
      <c r="A862" t="s">
        <v>117</v>
      </c>
      <c r="B862" s="73" t="str">
        <f>VLOOKUP(A862,'ARTICLES 10052022'!$A$2:$D$1031,4,FALSE)</f>
        <v>AF</v>
      </c>
      <c r="C862" s="73" t="str">
        <f t="shared" si="51"/>
        <v/>
      </c>
      <c r="D862" t="s">
        <v>2162</v>
      </c>
      <c r="E862">
        <v>2</v>
      </c>
      <c r="F862" t="s">
        <v>2163</v>
      </c>
      <c r="G862">
        <v>42.95</v>
      </c>
      <c r="H862">
        <f t="shared" si="52"/>
        <v>85.9</v>
      </c>
      <c r="I862">
        <f>VLOOKUP(L862,'ARTICLES 10052022'!$A$1:$Q$1031,17,FALSE)</f>
        <v>54.135000000000005</v>
      </c>
      <c r="J862">
        <f t="shared" si="54"/>
        <v>108.27000000000001</v>
      </c>
      <c r="L862" t="s">
        <v>2162</v>
      </c>
      <c r="M862">
        <f>IF(I862="","",VLOOKUP(L862,'ARTICLES 10052022'!$A$1:$J$1031,10,FALSE))</f>
        <v>36.090000000000003</v>
      </c>
      <c r="N862">
        <f t="shared" si="53"/>
        <v>72.180000000000007</v>
      </c>
    </row>
    <row r="863" spans="1:14" outlineLevel="2">
      <c r="A863" t="s">
        <v>117</v>
      </c>
      <c r="B863" s="73" t="str">
        <f>VLOOKUP(A863,'ARTICLES 10052022'!$A$2:$D$1031,4,FALSE)</f>
        <v>AF</v>
      </c>
      <c r="C863" s="73" t="str">
        <f t="shared" si="51"/>
        <v/>
      </c>
      <c r="D863" t="s">
        <v>2170</v>
      </c>
      <c r="E863">
        <v>4</v>
      </c>
      <c r="F863" t="s">
        <v>2171</v>
      </c>
      <c r="G863">
        <v>45.2</v>
      </c>
      <c r="H863">
        <f t="shared" si="52"/>
        <v>180.8</v>
      </c>
      <c r="I863">
        <f>VLOOKUP(L863,'ARTICLES 10052022'!$A$1:$Q$1031,17,FALSE)</f>
        <v>56.97</v>
      </c>
      <c r="J863">
        <f t="shared" si="54"/>
        <v>227.88</v>
      </c>
      <c r="L863" t="s">
        <v>2170</v>
      </c>
      <c r="M863">
        <f>IF(I863="","",VLOOKUP(L863,'ARTICLES 10052022'!$A$1:$J$1031,10,FALSE))</f>
        <v>37.979999999999997</v>
      </c>
      <c r="N863">
        <f t="shared" si="53"/>
        <v>151.91999999999999</v>
      </c>
    </row>
    <row r="864" spans="1:14" outlineLevel="2">
      <c r="A864" t="s">
        <v>117</v>
      </c>
      <c r="B864" s="73" t="str">
        <f>VLOOKUP(A864,'ARTICLES 10052022'!$A$2:$D$1031,4,FALSE)</f>
        <v>AF</v>
      </c>
      <c r="C864" s="73" t="str">
        <f t="shared" si="51"/>
        <v/>
      </c>
      <c r="D864" t="s">
        <v>2182</v>
      </c>
      <c r="E864">
        <v>2</v>
      </c>
      <c r="F864" t="s">
        <v>2183</v>
      </c>
      <c r="G864">
        <v>54.09</v>
      </c>
      <c r="H864">
        <f t="shared" si="52"/>
        <v>108.18</v>
      </c>
      <c r="I864">
        <f>VLOOKUP(L864,'ARTICLES 10052022'!$A$1:$Q$1031,17,FALSE)</f>
        <v>68.175000000000011</v>
      </c>
      <c r="J864">
        <f t="shared" si="54"/>
        <v>136.35000000000002</v>
      </c>
      <c r="L864" t="s">
        <v>2182</v>
      </c>
      <c r="M864">
        <f>IF(I864="","",VLOOKUP(L864,'ARTICLES 10052022'!$A$1:$J$1031,10,FALSE))</f>
        <v>45.45</v>
      </c>
      <c r="N864">
        <f t="shared" si="53"/>
        <v>90.9</v>
      </c>
    </row>
    <row r="865" spans="1:14" outlineLevel="2">
      <c r="A865" t="s">
        <v>117</v>
      </c>
      <c r="B865" s="73" t="str">
        <f>VLOOKUP(A865,'ARTICLES 10052022'!$A$2:$D$1031,4,FALSE)</f>
        <v>AF</v>
      </c>
      <c r="C865" s="73" t="str">
        <f t="shared" si="51"/>
        <v/>
      </c>
      <c r="D865" t="s">
        <v>2224</v>
      </c>
      <c r="E865">
        <v>2</v>
      </c>
      <c r="F865" t="s">
        <v>2225</v>
      </c>
      <c r="G865">
        <v>6.29</v>
      </c>
      <c r="H865">
        <f t="shared" si="52"/>
        <v>12.58</v>
      </c>
      <c r="I865">
        <f>VLOOKUP(L865,'ARTICLES 10052022'!$A$1:$Q$1031,17,FALSE)</f>
        <v>7.4624999999999995</v>
      </c>
      <c r="J865">
        <f t="shared" si="54"/>
        <v>14.924999999999999</v>
      </c>
      <c r="L865" t="s">
        <v>2224</v>
      </c>
      <c r="M865">
        <f>IF(I865="","",VLOOKUP(L865,'ARTICLES 10052022'!$A$1:$J$1031,10,FALSE))</f>
        <v>4.9749999999999996</v>
      </c>
      <c r="N865">
        <f t="shared" si="53"/>
        <v>9.9499999999999993</v>
      </c>
    </row>
    <row r="866" spans="1:14" outlineLevel="2">
      <c r="A866" t="s">
        <v>117</v>
      </c>
      <c r="B866" s="73" t="str">
        <f>VLOOKUP(A866,'ARTICLES 10052022'!$A$2:$D$1031,4,FALSE)</f>
        <v>AF</v>
      </c>
      <c r="C866" s="73" t="str">
        <f t="shared" si="51"/>
        <v/>
      </c>
      <c r="D866" t="s">
        <v>2230</v>
      </c>
      <c r="E866">
        <v>4</v>
      </c>
      <c r="F866" t="s">
        <v>2231</v>
      </c>
      <c r="G866">
        <v>6.62</v>
      </c>
      <c r="H866">
        <f t="shared" si="52"/>
        <v>26.48</v>
      </c>
      <c r="I866">
        <f>VLOOKUP(L866,'ARTICLES 10052022'!$A$1:$Q$1031,17,FALSE)</f>
        <v>7.8525000000000009</v>
      </c>
      <c r="J866">
        <f t="shared" si="54"/>
        <v>31.410000000000004</v>
      </c>
      <c r="L866" t="s">
        <v>2230</v>
      </c>
      <c r="M866">
        <f>IF(I866="","",VLOOKUP(L866,'ARTICLES 10052022'!$A$1:$J$1031,10,FALSE))</f>
        <v>5.2350000000000003</v>
      </c>
      <c r="N866">
        <f t="shared" si="53"/>
        <v>20.94</v>
      </c>
    </row>
    <row r="867" spans="1:14" outlineLevel="2">
      <c r="A867" t="s">
        <v>117</v>
      </c>
      <c r="B867" s="73" t="str">
        <f>VLOOKUP(A867,'ARTICLES 10052022'!$A$2:$D$1031,4,FALSE)</f>
        <v>AF</v>
      </c>
      <c r="C867" s="73" t="str">
        <f t="shared" si="51"/>
        <v/>
      </c>
      <c r="D867" t="s">
        <v>2239</v>
      </c>
      <c r="E867">
        <v>2</v>
      </c>
      <c r="F867" t="s">
        <v>2240</v>
      </c>
      <c r="G867">
        <v>7.92</v>
      </c>
      <c r="H867">
        <f t="shared" si="52"/>
        <v>15.84</v>
      </c>
      <c r="I867">
        <f>VLOOKUP(L867,'ARTICLES 10052022'!$A$1:$Q$1031,17,FALSE)</f>
        <v>9.3974999999999991</v>
      </c>
      <c r="J867">
        <f t="shared" si="54"/>
        <v>18.794999999999998</v>
      </c>
      <c r="L867" t="s">
        <v>2239</v>
      </c>
      <c r="M867">
        <f>IF(I867="","",VLOOKUP(L867,'ARTICLES 10052022'!$A$1:$J$1031,10,FALSE))</f>
        <v>6.2649999999999997</v>
      </c>
      <c r="N867">
        <f t="shared" si="53"/>
        <v>12.53</v>
      </c>
    </row>
    <row r="868" spans="1:14" outlineLevel="2">
      <c r="A868" t="s">
        <v>117</v>
      </c>
      <c r="B868" s="73" t="str">
        <f>VLOOKUP(A868,'ARTICLES 10052022'!$A$2:$D$1031,4,FALSE)</f>
        <v>AF</v>
      </c>
      <c r="C868" s="73" t="str">
        <f t="shared" si="51"/>
        <v/>
      </c>
      <c r="D868" t="s">
        <v>2069</v>
      </c>
      <c r="E868">
        <v>8</v>
      </c>
      <c r="F868" t="s">
        <v>2070</v>
      </c>
      <c r="G868">
        <v>7.95</v>
      </c>
      <c r="H868">
        <f t="shared" si="52"/>
        <v>63.6</v>
      </c>
      <c r="I868">
        <f>VLOOKUP(L868,'ARTICLES 10052022'!$A$1:$Q$1031,17,FALSE)</f>
        <v>5.1790200000000004</v>
      </c>
      <c r="J868">
        <f t="shared" si="54"/>
        <v>41.432160000000003</v>
      </c>
      <c r="L868" t="s">
        <v>2069</v>
      </c>
      <c r="M868">
        <f>IF(I868="","",VLOOKUP(L868,'ARTICLES 10052022'!$A$1:$J$1031,10,FALSE))</f>
        <v>3.8940000000000001</v>
      </c>
      <c r="N868">
        <f t="shared" si="53"/>
        <v>31.152000000000001</v>
      </c>
    </row>
    <row r="869" spans="1:14" outlineLevel="1">
      <c r="A869" s="73" t="s">
        <v>3068</v>
      </c>
      <c r="B869" s="73"/>
      <c r="C869" s="73" t="str">
        <f t="shared" si="51"/>
        <v>PCG9EH</v>
      </c>
      <c r="J869">
        <f>SUBTOTAL(9,J844:J868)</f>
        <v>1635.8318400000001</v>
      </c>
      <c r="N869">
        <f>SUBTOTAL(9,N844:N868)</f>
        <v>1099.2230000000002</v>
      </c>
    </row>
    <row r="870" spans="1:14" outlineLevel="2">
      <c r="A870" t="s">
        <v>2140</v>
      </c>
      <c r="B870" s="73" t="str">
        <f>VLOOKUP(A870,'ARTICLES 10052022'!$A$2:$D$1031,4,FALSE)</f>
        <v>AF</v>
      </c>
      <c r="C870" s="73" t="str">
        <f t="shared" si="51"/>
        <v/>
      </c>
      <c r="D870" t="s">
        <v>498</v>
      </c>
      <c r="E870">
        <v>1</v>
      </c>
      <c r="F870" t="s">
        <v>1942</v>
      </c>
      <c r="G870">
        <v>24.03</v>
      </c>
      <c r="H870">
        <f t="shared" si="52"/>
        <v>24.03</v>
      </c>
      <c r="I870">
        <f>VLOOKUP(L870,'ARTICLES 10052022'!$A$1:$Q$1031,17,FALSE)</f>
        <v>27.645</v>
      </c>
      <c r="J870">
        <f t="shared" si="54"/>
        <v>27.645</v>
      </c>
      <c r="L870" t="s">
        <v>498</v>
      </c>
      <c r="M870">
        <f>IF(I870="","",VLOOKUP(L870,'ARTICLES 10052022'!$A$1:$J$1031,10,FALSE))</f>
        <v>18.43</v>
      </c>
      <c r="N870">
        <f t="shared" si="53"/>
        <v>18.43</v>
      </c>
    </row>
    <row r="871" spans="1:14" outlineLevel="2">
      <c r="A871" t="s">
        <v>2140</v>
      </c>
      <c r="B871" s="73" t="str">
        <f>VLOOKUP(A871,'ARTICLES 10052022'!$A$2:$D$1031,4,FALSE)</f>
        <v>AF</v>
      </c>
      <c r="C871" s="73" t="str">
        <f t="shared" si="51"/>
        <v/>
      </c>
      <c r="D871" t="s">
        <v>1981</v>
      </c>
      <c r="E871">
        <v>1.7</v>
      </c>
      <c r="F871" t="s">
        <v>1982</v>
      </c>
      <c r="G871">
        <v>4.01</v>
      </c>
      <c r="H871">
        <f t="shared" si="52"/>
        <v>6.8169999999999993</v>
      </c>
      <c r="I871">
        <f>VLOOKUP(L871,'ARTICLES 10052022'!$A$1:$Q$1031,17,FALSE)</f>
        <v>4.0145</v>
      </c>
      <c r="J871">
        <f t="shared" si="54"/>
        <v>6.8246500000000001</v>
      </c>
      <c r="L871" t="s">
        <v>1981</v>
      </c>
      <c r="M871">
        <f>IF(I871="","",VLOOKUP(L871,'ARTICLES 10052022'!$A$1:$J$1031,10,FALSE))</f>
        <v>2.59</v>
      </c>
      <c r="N871">
        <f t="shared" si="53"/>
        <v>4.4029999999999996</v>
      </c>
    </row>
    <row r="872" spans="1:14" outlineLevel="2">
      <c r="A872" t="s">
        <v>2140</v>
      </c>
      <c r="B872" s="73" t="str">
        <f>VLOOKUP(A872,'ARTICLES 10052022'!$A$2:$D$1031,4,FALSE)</f>
        <v>AF</v>
      </c>
      <c r="C872" s="73" t="str">
        <f t="shared" si="51"/>
        <v/>
      </c>
      <c r="D872" t="s">
        <v>1665</v>
      </c>
      <c r="E872">
        <v>0.6</v>
      </c>
      <c r="F872" t="s">
        <v>1666</v>
      </c>
      <c r="G872">
        <v>2.85</v>
      </c>
      <c r="H872">
        <f t="shared" si="52"/>
        <v>1.71</v>
      </c>
      <c r="I872">
        <f>VLOOKUP(L872,'ARTICLES 10052022'!$A$1:$Q$1031,17,FALSE)</f>
        <v>3.0191000000000003</v>
      </c>
      <c r="J872">
        <f t="shared" si="54"/>
        <v>1.8114600000000001</v>
      </c>
      <c r="L872" t="s">
        <v>1665</v>
      </c>
      <c r="M872">
        <f>IF(I872="","",VLOOKUP(L872,'ARTICLES 10052022'!$A$1:$J$1031,10,FALSE))</f>
        <v>2.27</v>
      </c>
      <c r="N872">
        <f t="shared" si="53"/>
        <v>1.3619999999999999</v>
      </c>
    </row>
    <row r="873" spans="1:14" outlineLevel="2">
      <c r="A873" t="s">
        <v>2140</v>
      </c>
      <c r="B873" s="73" t="str">
        <f>VLOOKUP(A873,'ARTICLES 10052022'!$A$2:$D$1031,4,FALSE)</f>
        <v>AF</v>
      </c>
      <c r="C873" s="73" t="str">
        <f t="shared" si="51"/>
        <v/>
      </c>
      <c r="D873" t="s">
        <v>610</v>
      </c>
      <c r="E873">
        <v>1</v>
      </c>
      <c r="F873" t="s">
        <v>1919</v>
      </c>
      <c r="G873">
        <v>1.87</v>
      </c>
      <c r="H873">
        <f t="shared" si="52"/>
        <v>1.87</v>
      </c>
      <c r="I873">
        <f>VLOOKUP(L873,'ARTICLES 10052022'!$A$1:$Q$1031,17,FALSE)</f>
        <v>1.7115</v>
      </c>
      <c r="J873">
        <f t="shared" si="54"/>
        <v>1.7115</v>
      </c>
      <c r="L873" t="s">
        <v>610</v>
      </c>
      <c r="M873">
        <f>IF(I873="","",VLOOKUP(L873,'ARTICLES 10052022'!$A$1:$J$1031,10,FALSE))</f>
        <v>1.141</v>
      </c>
      <c r="N873">
        <f t="shared" si="53"/>
        <v>1.141</v>
      </c>
    </row>
    <row r="874" spans="1:14" outlineLevel="2">
      <c r="A874" t="s">
        <v>2140</v>
      </c>
      <c r="B874" s="73" t="str">
        <f>VLOOKUP(A874,'ARTICLES 10052022'!$A$2:$D$1031,4,FALSE)</f>
        <v>AF</v>
      </c>
      <c r="C874" s="73" t="str">
        <f t="shared" si="51"/>
        <v/>
      </c>
      <c r="D874" t="s">
        <v>608</v>
      </c>
      <c r="E874">
        <v>1</v>
      </c>
      <c r="F874" t="s">
        <v>1914</v>
      </c>
      <c r="G874">
        <v>1.87</v>
      </c>
      <c r="H874">
        <f t="shared" si="52"/>
        <v>1.87</v>
      </c>
      <c r="I874">
        <f>VLOOKUP(L874,'ARTICLES 10052022'!$A$1:$Q$1031,17,FALSE)</f>
        <v>2.238</v>
      </c>
      <c r="J874">
        <f t="shared" si="54"/>
        <v>2.238</v>
      </c>
      <c r="L874" t="s">
        <v>608</v>
      </c>
      <c r="M874">
        <f>IF(I874="","",VLOOKUP(L874,'ARTICLES 10052022'!$A$1:$J$1031,10,FALSE))</f>
        <v>1.492</v>
      </c>
      <c r="N874">
        <f t="shared" si="53"/>
        <v>1.492</v>
      </c>
    </row>
    <row r="875" spans="1:14" outlineLevel="2">
      <c r="A875" t="s">
        <v>2140</v>
      </c>
      <c r="B875" s="73" t="str">
        <f>VLOOKUP(A875,'ARTICLES 10052022'!$A$2:$D$1031,4,FALSE)</f>
        <v>AF</v>
      </c>
      <c r="C875" s="73" t="str">
        <f t="shared" si="51"/>
        <v/>
      </c>
      <c r="D875" t="s">
        <v>624</v>
      </c>
      <c r="E875">
        <v>1</v>
      </c>
      <c r="F875" t="s">
        <v>625</v>
      </c>
      <c r="G875">
        <v>1.34</v>
      </c>
      <c r="H875">
        <f t="shared" si="52"/>
        <v>1.34</v>
      </c>
      <c r="I875">
        <f>VLOOKUP(L875,'ARTICLES 10052022'!$A$1:$Q$1031,17,FALSE)</f>
        <v>1.4332500000000001</v>
      </c>
      <c r="J875">
        <f t="shared" si="54"/>
        <v>1.4332500000000001</v>
      </c>
      <c r="L875" t="s">
        <v>624</v>
      </c>
      <c r="M875">
        <f>IF(I875="","",VLOOKUP(L875,'ARTICLES 10052022'!$A$1:$J$1031,10,FALSE))</f>
        <v>0.63700000000000001</v>
      </c>
      <c r="N875">
        <f t="shared" si="53"/>
        <v>0.63700000000000001</v>
      </c>
    </row>
    <row r="876" spans="1:14" outlineLevel="2">
      <c r="A876" t="s">
        <v>2140</v>
      </c>
      <c r="B876" s="73" t="str">
        <f>VLOOKUP(A876,'ARTICLES 10052022'!$A$2:$D$1031,4,FALSE)</f>
        <v>AF</v>
      </c>
      <c r="C876" s="73" t="str">
        <f t="shared" si="51"/>
        <v/>
      </c>
      <c r="D876">
        <v>2146332</v>
      </c>
      <c r="E876">
        <v>8</v>
      </c>
      <c r="F876" t="s">
        <v>1659</v>
      </c>
      <c r="G876">
        <v>0.33</v>
      </c>
      <c r="H876">
        <f t="shared" si="52"/>
        <v>2.64</v>
      </c>
      <c r="I876">
        <f>VLOOKUP(L876,'ARTICLES 10052022'!$A$1:$Q$1031,17,FALSE)</f>
        <v>0.33</v>
      </c>
      <c r="J876">
        <f t="shared" si="54"/>
        <v>2.64</v>
      </c>
      <c r="L876">
        <v>2146332</v>
      </c>
      <c r="M876">
        <f>IF(I876="","",VLOOKUP(L876,'ARTICLES 10052022'!$A$1:$J$1031,10,FALSE))</f>
        <v>0.16500000000000001</v>
      </c>
      <c r="N876">
        <f t="shared" si="53"/>
        <v>1.32</v>
      </c>
    </row>
    <row r="877" spans="1:14" outlineLevel="2">
      <c r="A877" t="s">
        <v>2140</v>
      </c>
      <c r="B877" s="73" t="str">
        <f>VLOOKUP(A877,'ARTICLES 10052022'!$A$2:$D$1031,4,FALSE)</f>
        <v>AF</v>
      </c>
      <c r="C877" s="73" t="str">
        <f t="shared" si="51"/>
        <v/>
      </c>
      <c r="D877" t="s">
        <v>472</v>
      </c>
      <c r="E877">
        <v>1</v>
      </c>
      <c r="F877" t="s">
        <v>993</v>
      </c>
      <c r="G877">
        <v>4.87</v>
      </c>
      <c r="H877">
        <f t="shared" si="52"/>
        <v>4.87</v>
      </c>
      <c r="I877">
        <f>VLOOKUP(L877,'ARTICLES 10052022'!$A$1:$Q$1031,17,FALSE)</f>
        <v>1.41</v>
      </c>
      <c r="J877">
        <f t="shared" si="54"/>
        <v>1.41</v>
      </c>
      <c r="L877" t="s">
        <v>472</v>
      </c>
      <c r="M877">
        <f>IF(I877="","",VLOOKUP(L877,'ARTICLES 10052022'!$A$1:$J$1031,10,FALSE))</f>
        <v>0.94</v>
      </c>
      <c r="N877">
        <f t="shared" si="53"/>
        <v>0.94</v>
      </c>
    </row>
    <row r="878" spans="1:14" outlineLevel="2">
      <c r="A878" t="s">
        <v>2140</v>
      </c>
      <c r="B878" s="73" t="str">
        <f>VLOOKUP(A878,'ARTICLES 10052022'!$A$2:$D$1031,4,FALSE)</f>
        <v>AF</v>
      </c>
      <c r="C878" s="73" t="str">
        <f t="shared" si="51"/>
        <v/>
      </c>
      <c r="D878" t="s">
        <v>2410</v>
      </c>
      <c r="E878">
        <v>0.15</v>
      </c>
      <c r="F878" t="s">
        <v>2411</v>
      </c>
      <c r="G878">
        <v>75</v>
      </c>
      <c r="H878">
        <f t="shared" si="52"/>
        <v>11.25</v>
      </c>
      <c r="I878">
        <f>VLOOKUP(L878,'ARTICLES 10052022'!$A$1:$Q$1031,17,FALSE)</f>
        <v>75</v>
      </c>
      <c r="J878">
        <f t="shared" si="54"/>
        <v>11.25</v>
      </c>
      <c r="L878" t="s">
        <v>2410</v>
      </c>
      <c r="M878">
        <f>IF(I878="","",VLOOKUP(L878,'ARTICLES 10052022'!$A$1:$J$1031,10,FALSE))</f>
        <v>50</v>
      </c>
      <c r="N878">
        <f t="shared" si="53"/>
        <v>7.5</v>
      </c>
    </row>
    <row r="879" spans="1:14" outlineLevel="1">
      <c r="A879" s="73" t="s">
        <v>3069</v>
      </c>
      <c r="B879" s="73"/>
      <c r="C879" s="73" t="str">
        <f t="shared" si="51"/>
        <v>ZDR1</v>
      </c>
      <c r="J879">
        <f>SUBTOTAL(9,J870:J878)</f>
        <v>56.963859999999997</v>
      </c>
      <c r="N879">
        <f>SUBTOTAL(9,N870:N878)</f>
        <v>37.225000000000001</v>
      </c>
    </row>
    <row r="880" spans="1:14" outlineLevel="2">
      <c r="A880" t="s">
        <v>2282</v>
      </c>
      <c r="B880" s="73" t="str">
        <f>VLOOKUP(A880,'ARTICLES 10052022'!$A$2:$D$1031,4,FALSE)</f>
        <v>AF</v>
      </c>
      <c r="C880" s="73" t="str">
        <f t="shared" si="51"/>
        <v/>
      </c>
      <c r="D880">
        <v>8110608018</v>
      </c>
      <c r="E880">
        <v>14</v>
      </c>
      <c r="F880" t="s">
        <v>2084</v>
      </c>
      <c r="G880">
        <v>0.28199999999999997</v>
      </c>
      <c r="H880">
        <f t="shared" si="52"/>
        <v>3.9479999999999995</v>
      </c>
      <c r="I880">
        <f>VLOOKUP(L880,'ARTICLES 10052022'!$A$1:$Q$1031,17,FALSE)</f>
        <v>0.26474999999999999</v>
      </c>
      <c r="J880">
        <f t="shared" si="54"/>
        <v>3.7064999999999997</v>
      </c>
      <c r="L880">
        <v>8110608018</v>
      </c>
      <c r="M880">
        <f>IF(I880="","",VLOOKUP(L880,'ARTICLES 10052022'!$A$1:$J$1031,10,FALSE))</f>
        <v>0.17649999999999999</v>
      </c>
      <c r="N880">
        <f t="shared" si="53"/>
        <v>2.4710000000000001</v>
      </c>
    </row>
    <row r="881" spans="1:14" outlineLevel="2">
      <c r="A881" t="s">
        <v>2282</v>
      </c>
      <c r="B881" s="73" t="str">
        <f>VLOOKUP(A881,'ARTICLES 10052022'!$A$2:$D$1031,4,FALSE)</f>
        <v>AF</v>
      </c>
      <c r="C881" s="73" t="str">
        <f t="shared" si="51"/>
        <v/>
      </c>
      <c r="D881" t="s">
        <v>2391</v>
      </c>
      <c r="E881">
        <v>4</v>
      </c>
      <c r="F881" t="s">
        <v>2392</v>
      </c>
      <c r="G881">
        <v>0.54900000000000004</v>
      </c>
      <c r="H881">
        <f t="shared" si="52"/>
        <v>2.1960000000000002</v>
      </c>
      <c r="I881">
        <f>VLOOKUP(L881,'ARTICLES 10052022'!$A$1:$Q$1031,17,FALSE)</f>
        <v>0.54899999999999993</v>
      </c>
      <c r="J881">
        <f t="shared" si="54"/>
        <v>2.1959999999999997</v>
      </c>
      <c r="L881" t="s">
        <v>2391</v>
      </c>
      <c r="M881">
        <f>IF(I881="","",VLOOKUP(L881,'ARTICLES 10052022'!$A$1:$J$1031,10,FALSE))</f>
        <v>0.36599999999999999</v>
      </c>
      <c r="N881">
        <f t="shared" si="53"/>
        <v>1.464</v>
      </c>
    </row>
    <row r="882" spans="1:14" outlineLevel="2">
      <c r="A882" t="s">
        <v>2282</v>
      </c>
      <c r="B882" s="73" t="str">
        <f>VLOOKUP(A882,'ARTICLES 10052022'!$A$2:$D$1031,4,FALSE)</f>
        <v>AF</v>
      </c>
      <c r="C882" s="73" t="str">
        <f t="shared" si="51"/>
        <v/>
      </c>
      <c r="D882" t="s">
        <v>648</v>
      </c>
      <c r="E882">
        <v>0.25</v>
      </c>
      <c r="F882" t="s">
        <v>2053</v>
      </c>
      <c r="G882">
        <v>13.19</v>
      </c>
      <c r="H882">
        <f t="shared" si="52"/>
        <v>3.2974999999999999</v>
      </c>
      <c r="I882">
        <f>VLOOKUP(L882,'ARTICLES 10052022'!$A$1:$Q$1031,17,FALSE)</f>
        <v>12.39</v>
      </c>
      <c r="J882">
        <f t="shared" si="54"/>
        <v>3.0975000000000001</v>
      </c>
      <c r="L882" t="s">
        <v>648</v>
      </c>
      <c r="M882">
        <f>IF(I882="","",VLOOKUP(L882,'ARTICLES 10052022'!$A$1:$J$1031,10,FALSE))</f>
        <v>8.26</v>
      </c>
      <c r="N882">
        <f t="shared" si="53"/>
        <v>2.0649999999999999</v>
      </c>
    </row>
    <row r="883" spans="1:14" outlineLevel="2">
      <c r="A883" t="s">
        <v>2282</v>
      </c>
      <c r="B883" s="73" t="str">
        <f>VLOOKUP(A883,'ARTICLES 10052022'!$A$2:$D$1031,4,FALSE)</f>
        <v>AF</v>
      </c>
      <c r="C883" s="73" t="str">
        <f t="shared" si="51"/>
        <v/>
      </c>
      <c r="D883" t="s">
        <v>650</v>
      </c>
      <c r="E883">
        <v>1.78</v>
      </c>
      <c r="F883" t="s">
        <v>2047</v>
      </c>
      <c r="G883">
        <v>11.27</v>
      </c>
      <c r="H883">
        <f t="shared" si="52"/>
        <v>20.060600000000001</v>
      </c>
      <c r="I883">
        <f>VLOOKUP(L883,'ARTICLES 10052022'!$A$1:$Q$1031,17,FALSE)</f>
        <v>11.100000000000001</v>
      </c>
      <c r="J883">
        <f t="shared" si="54"/>
        <v>19.758000000000003</v>
      </c>
      <c r="L883" t="s">
        <v>650</v>
      </c>
      <c r="M883">
        <f>IF(I883="","",VLOOKUP(L883,'ARTICLES 10052022'!$A$1:$J$1031,10,FALSE))</f>
        <v>7.4</v>
      </c>
      <c r="N883">
        <f t="shared" si="53"/>
        <v>13.172000000000001</v>
      </c>
    </row>
    <row r="884" spans="1:14" outlineLevel="2">
      <c r="A884" t="s">
        <v>2282</v>
      </c>
      <c r="B884" s="73" t="str">
        <f>VLOOKUP(A884,'ARTICLES 10052022'!$A$2:$D$1031,4,FALSE)</f>
        <v>AF</v>
      </c>
      <c r="C884" s="73" t="str">
        <f t="shared" si="51"/>
        <v/>
      </c>
      <c r="D884" t="s">
        <v>574</v>
      </c>
      <c r="E884">
        <v>2</v>
      </c>
      <c r="F884" t="s">
        <v>575</v>
      </c>
      <c r="G884">
        <v>26.09</v>
      </c>
      <c r="H884">
        <f t="shared" si="52"/>
        <v>52.18</v>
      </c>
      <c r="I884">
        <f>VLOOKUP(L884,'ARTICLES 10052022'!$A$1:$Q$1031,17,FALSE)</f>
        <v>29.597999999999999</v>
      </c>
      <c r="J884">
        <f t="shared" si="54"/>
        <v>59.195999999999998</v>
      </c>
      <c r="L884" t="s">
        <v>574</v>
      </c>
      <c r="M884">
        <f>IF(I884="","",VLOOKUP(L884,'ARTICLES 10052022'!$A$1:$J$1031,10,FALSE))</f>
        <v>19.731999999999999</v>
      </c>
      <c r="N884">
        <f t="shared" si="53"/>
        <v>39.463999999999999</v>
      </c>
    </row>
    <row r="885" spans="1:14" outlineLevel="2">
      <c r="A885" t="s">
        <v>2282</v>
      </c>
      <c r="B885" s="73" t="str">
        <f>VLOOKUP(A885,'ARTICLES 10052022'!$A$2:$D$1031,4,FALSE)</f>
        <v>AF</v>
      </c>
      <c r="C885" s="73" t="str">
        <f t="shared" si="51"/>
        <v/>
      </c>
      <c r="D885" t="s">
        <v>2410</v>
      </c>
      <c r="E885">
        <v>7.0000000000000007E-2</v>
      </c>
      <c r="F885" t="s">
        <v>2411</v>
      </c>
      <c r="G885">
        <v>75</v>
      </c>
      <c r="H885">
        <f t="shared" si="52"/>
        <v>5.2500000000000009</v>
      </c>
      <c r="I885">
        <f>VLOOKUP(L885,'ARTICLES 10052022'!$A$1:$Q$1031,17,FALSE)</f>
        <v>75</v>
      </c>
      <c r="J885">
        <f t="shared" si="54"/>
        <v>5.2500000000000009</v>
      </c>
      <c r="L885" t="s">
        <v>2410</v>
      </c>
      <c r="M885">
        <f>IF(I885="","",VLOOKUP(L885,'ARTICLES 10052022'!$A$1:$J$1031,10,FALSE))</f>
        <v>50</v>
      </c>
      <c r="N885">
        <f t="shared" si="53"/>
        <v>3.5000000000000004</v>
      </c>
    </row>
    <row r="886" spans="1:14" outlineLevel="1">
      <c r="A886" s="73" t="s">
        <v>3071</v>
      </c>
      <c r="B886" s="73"/>
      <c r="C886" s="73" t="str">
        <f t="shared" si="51"/>
        <v>PCLC10EH</v>
      </c>
      <c r="J886">
        <f>SUBTOTAL(9,J880:J885)</f>
        <v>93.204000000000008</v>
      </c>
      <c r="N886">
        <f>SUBTOTAL(9,N880:N885)</f>
        <v>62.135999999999996</v>
      </c>
    </row>
    <row r="887" spans="1:14" outlineLevel="2">
      <c r="A887" t="s">
        <v>84</v>
      </c>
      <c r="B887" s="73" t="str">
        <f>VLOOKUP(A887,'ARTICLES 10052022'!$A$2:$D$1031,4,FALSE)</f>
        <v>AF</v>
      </c>
      <c r="C887" s="73" t="str">
        <f t="shared" si="51"/>
        <v/>
      </c>
      <c r="D887">
        <v>8110608018</v>
      </c>
      <c r="E887">
        <v>8</v>
      </c>
      <c r="F887" t="s">
        <v>2084</v>
      </c>
      <c r="G887">
        <v>0.28199999999999997</v>
      </c>
      <c r="H887">
        <f t="shared" si="52"/>
        <v>2.2559999999999998</v>
      </c>
      <c r="I887">
        <f>VLOOKUP(L887,'ARTICLES 10052022'!$A$1:$Q$1031,17,FALSE)</f>
        <v>0.26474999999999999</v>
      </c>
      <c r="J887">
        <f t="shared" si="54"/>
        <v>2.1179999999999999</v>
      </c>
      <c r="L887">
        <v>8110608018</v>
      </c>
      <c r="M887">
        <f>IF(I887="","",VLOOKUP(L887,'ARTICLES 10052022'!$A$1:$J$1031,10,FALSE))</f>
        <v>0.17649999999999999</v>
      </c>
      <c r="N887">
        <f t="shared" si="53"/>
        <v>1.4119999999999999</v>
      </c>
    </row>
    <row r="888" spans="1:14" outlineLevel="2">
      <c r="A888" t="s">
        <v>84</v>
      </c>
      <c r="B888" s="73" t="str">
        <f>VLOOKUP(A888,'ARTICLES 10052022'!$A$2:$D$1031,4,FALSE)</f>
        <v>AF</v>
      </c>
      <c r="C888" s="73" t="str">
        <f t="shared" si="51"/>
        <v/>
      </c>
      <c r="D888" t="s">
        <v>2391</v>
      </c>
      <c r="E888">
        <v>4</v>
      </c>
      <c r="F888" t="s">
        <v>2392</v>
      </c>
      <c r="G888">
        <v>0.54900000000000004</v>
      </c>
      <c r="H888">
        <f t="shared" si="52"/>
        <v>2.1960000000000002</v>
      </c>
      <c r="I888">
        <f>VLOOKUP(L888,'ARTICLES 10052022'!$A$1:$Q$1031,17,FALSE)</f>
        <v>0.54899999999999993</v>
      </c>
      <c r="J888">
        <f t="shared" si="54"/>
        <v>2.1959999999999997</v>
      </c>
      <c r="L888" t="s">
        <v>2391</v>
      </c>
      <c r="M888">
        <f>IF(I888="","",VLOOKUP(L888,'ARTICLES 10052022'!$A$1:$J$1031,10,FALSE))</f>
        <v>0.36599999999999999</v>
      </c>
      <c r="N888">
        <f t="shared" si="53"/>
        <v>1.464</v>
      </c>
    </row>
    <row r="889" spans="1:14" outlineLevel="2">
      <c r="A889" t="s">
        <v>84</v>
      </c>
      <c r="B889" s="73" t="str">
        <f>VLOOKUP(A889,'ARTICLES 10052022'!$A$2:$D$1031,4,FALSE)</f>
        <v>AF</v>
      </c>
      <c r="C889" s="73" t="str">
        <f t="shared" si="51"/>
        <v/>
      </c>
      <c r="D889" t="s">
        <v>650</v>
      </c>
      <c r="E889">
        <v>1.1100000000000001</v>
      </c>
      <c r="F889" t="s">
        <v>2047</v>
      </c>
      <c r="G889">
        <v>11.27</v>
      </c>
      <c r="H889">
        <f t="shared" si="52"/>
        <v>12.5097</v>
      </c>
      <c r="I889">
        <f>VLOOKUP(L889,'ARTICLES 10052022'!$A$1:$Q$1031,17,FALSE)</f>
        <v>11.100000000000001</v>
      </c>
      <c r="J889">
        <f t="shared" si="54"/>
        <v>12.321000000000003</v>
      </c>
      <c r="L889" t="s">
        <v>650</v>
      </c>
      <c r="M889">
        <f>IF(I889="","",VLOOKUP(L889,'ARTICLES 10052022'!$A$1:$J$1031,10,FALSE))</f>
        <v>7.4</v>
      </c>
      <c r="N889">
        <f t="shared" si="53"/>
        <v>8.2140000000000004</v>
      </c>
    </row>
    <row r="890" spans="1:14" outlineLevel="2">
      <c r="A890" t="s">
        <v>84</v>
      </c>
      <c r="B890" s="73" t="str">
        <f>VLOOKUP(A890,'ARTICLES 10052022'!$A$2:$D$1031,4,FALSE)</f>
        <v>AF</v>
      </c>
      <c r="C890" s="73" t="str">
        <f t="shared" si="51"/>
        <v/>
      </c>
      <c r="D890" t="s">
        <v>572</v>
      </c>
      <c r="E890">
        <v>1</v>
      </c>
      <c r="F890" t="s">
        <v>573</v>
      </c>
      <c r="G890">
        <v>20.91</v>
      </c>
      <c r="H890">
        <f t="shared" si="52"/>
        <v>20.91</v>
      </c>
      <c r="I890">
        <f>VLOOKUP(L890,'ARTICLES 10052022'!$A$1:$Q$1031,17,FALSE)</f>
        <v>23.953999999999997</v>
      </c>
      <c r="J890">
        <f t="shared" si="54"/>
        <v>23.953999999999997</v>
      </c>
      <c r="L890" t="s">
        <v>572</v>
      </c>
      <c r="M890">
        <f>IF(I890="","",VLOOKUP(L890,'ARTICLES 10052022'!$A$1:$J$1031,10,FALSE))</f>
        <v>17.11</v>
      </c>
      <c r="N890">
        <f t="shared" si="53"/>
        <v>17.11</v>
      </c>
    </row>
    <row r="891" spans="1:14" outlineLevel="2">
      <c r="A891" t="s">
        <v>84</v>
      </c>
      <c r="B891" s="73" t="str">
        <f>VLOOKUP(A891,'ARTICLES 10052022'!$A$2:$D$1031,4,FALSE)</f>
        <v>AF</v>
      </c>
      <c r="C891" s="73" t="str">
        <f t="shared" si="51"/>
        <v/>
      </c>
      <c r="D891" t="s">
        <v>2410</v>
      </c>
      <c r="E891">
        <v>0.02</v>
      </c>
      <c r="F891" t="s">
        <v>2411</v>
      </c>
      <c r="G891">
        <v>75</v>
      </c>
      <c r="H891">
        <f t="shared" si="52"/>
        <v>1.5</v>
      </c>
      <c r="I891">
        <f>VLOOKUP(L891,'ARTICLES 10052022'!$A$1:$Q$1031,17,FALSE)</f>
        <v>75</v>
      </c>
      <c r="J891">
        <f t="shared" si="54"/>
        <v>1.5</v>
      </c>
      <c r="L891" t="s">
        <v>2410</v>
      </c>
      <c r="M891">
        <f>IF(I891="","",VLOOKUP(L891,'ARTICLES 10052022'!$A$1:$J$1031,10,FALSE))</f>
        <v>50</v>
      </c>
      <c r="N891">
        <f t="shared" si="53"/>
        <v>1</v>
      </c>
    </row>
    <row r="892" spans="1:14" outlineLevel="1">
      <c r="A892" s="73" t="s">
        <v>3072</v>
      </c>
      <c r="B892" s="73"/>
      <c r="C892" s="73" t="str">
        <f t="shared" si="51"/>
        <v>PCLC10EHB</v>
      </c>
      <c r="J892">
        <f>SUBTOTAL(9,J887:J891)</f>
        <v>42.088999999999999</v>
      </c>
      <c r="N892">
        <f>SUBTOTAL(9,N887:N891)</f>
        <v>29.2</v>
      </c>
    </row>
    <row r="893" spans="1:14" outlineLevel="2">
      <c r="A893" t="s">
        <v>86</v>
      </c>
      <c r="B893" s="73" t="str">
        <f>VLOOKUP(A893,'ARTICLES 10052022'!$A$2:$D$1031,4,FALSE)</f>
        <v>AF</v>
      </c>
      <c r="C893" s="73" t="str">
        <f t="shared" si="51"/>
        <v/>
      </c>
      <c r="D893">
        <v>8110608018</v>
      </c>
      <c r="E893">
        <v>12</v>
      </c>
      <c r="F893" t="s">
        <v>2084</v>
      </c>
      <c r="G893">
        <v>0.28199999999999997</v>
      </c>
      <c r="H893">
        <f t="shared" si="52"/>
        <v>3.3839999999999995</v>
      </c>
      <c r="I893">
        <f>VLOOKUP(L893,'ARTICLES 10052022'!$A$1:$Q$1031,17,FALSE)</f>
        <v>0.26474999999999999</v>
      </c>
      <c r="J893">
        <f t="shared" si="54"/>
        <v>3.1769999999999996</v>
      </c>
      <c r="L893">
        <v>8110608018</v>
      </c>
      <c r="M893">
        <f>IF(I893="","",VLOOKUP(L893,'ARTICLES 10052022'!$A$1:$J$1031,10,FALSE))</f>
        <v>0.17649999999999999</v>
      </c>
      <c r="N893">
        <f t="shared" si="53"/>
        <v>2.1179999999999999</v>
      </c>
    </row>
    <row r="894" spans="1:14" outlineLevel="2">
      <c r="A894" t="s">
        <v>86</v>
      </c>
      <c r="B894" s="73" t="str">
        <f>VLOOKUP(A894,'ARTICLES 10052022'!$A$2:$D$1031,4,FALSE)</f>
        <v>AF</v>
      </c>
      <c r="C894" s="73" t="str">
        <f t="shared" si="51"/>
        <v/>
      </c>
      <c r="D894" t="s">
        <v>2391</v>
      </c>
      <c r="E894">
        <v>4</v>
      </c>
      <c r="F894" t="s">
        <v>2392</v>
      </c>
      <c r="G894">
        <v>0.54900000000000004</v>
      </c>
      <c r="H894">
        <f t="shared" si="52"/>
        <v>2.1960000000000002</v>
      </c>
      <c r="I894">
        <f>VLOOKUP(L894,'ARTICLES 10052022'!$A$1:$Q$1031,17,FALSE)</f>
        <v>0.54899999999999993</v>
      </c>
      <c r="J894">
        <f t="shared" si="54"/>
        <v>2.1959999999999997</v>
      </c>
      <c r="L894" t="s">
        <v>2391</v>
      </c>
      <c r="M894">
        <f>IF(I894="","",VLOOKUP(L894,'ARTICLES 10052022'!$A$1:$J$1031,10,FALSE))</f>
        <v>0.36599999999999999</v>
      </c>
      <c r="N894">
        <f t="shared" si="53"/>
        <v>1.464</v>
      </c>
    </row>
    <row r="895" spans="1:14" outlineLevel="2">
      <c r="A895" t="s">
        <v>86</v>
      </c>
      <c r="B895" s="73" t="str">
        <f>VLOOKUP(A895,'ARTICLES 10052022'!$A$2:$D$1031,4,FALSE)</f>
        <v>AF</v>
      </c>
      <c r="C895" s="73" t="str">
        <f t="shared" si="51"/>
        <v/>
      </c>
      <c r="D895" t="s">
        <v>648</v>
      </c>
      <c r="E895">
        <v>0.25</v>
      </c>
      <c r="F895" t="s">
        <v>2053</v>
      </c>
      <c r="G895">
        <v>13.19</v>
      </c>
      <c r="H895">
        <f t="shared" si="52"/>
        <v>3.2974999999999999</v>
      </c>
      <c r="I895">
        <f>VLOOKUP(L895,'ARTICLES 10052022'!$A$1:$Q$1031,17,FALSE)</f>
        <v>12.39</v>
      </c>
      <c r="J895">
        <f t="shared" si="54"/>
        <v>3.0975000000000001</v>
      </c>
      <c r="L895" t="s">
        <v>648</v>
      </c>
      <c r="M895">
        <f>IF(I895="","",VLOOKUP(L895,'ARTICLES 10052022'!$A$1:$J$1031,10,FALSE))</f>
        <v>8.26</v>
      </c>
      <c r="N895">
        <f t="shared" si="53"/>
        <v>2.0649999999999999</v>
      </c>
    </row>
    <row r="896" spans="1:14" outlineLevel="2">
      <c r="A896" t="s">
        <v>86</v>
      </c>
      <c r="B896" s="73" t="str">
        <f>VLOOKUP(A896,'ARTICLES 10052022'!$A$2:$D$1031,4,FALSE)</f>
        <v>AF</v>
      </c>
      <c r="C896" s="73" t="str">
        <f t="shared" si="51"/>
        <v/>
      </c>
      <c r="D896" t="s">
        <v>650</v>
      </c>
      <c r="E896">
        <v>3.94</v>
      </c>
      <c r="F896" t="s">
        <v>2047</v>
      </c>
      <c r="G896">
        <v>11.27</v>
      </c>
      <c r="H896">
        <f t="shared" si="52"/>
        <v>44.403799999999997</v>
      </c>
      <c r="I896">
        <f>VLOOKUP(L896,'ARTICLES 10052022'!$A$1:$Q$1031,17,FALSE)</f>
        <v>11.100000000000001</v>
      </c>
      <c r="J896">
        <f t="shared" si="54"/>
        <v>43.734000000000002</v>
      </c>
      <c r="L896" t="s">
        <v>650</v>
      </c>
      <c r="M896">
        <f>IF(I896="","",VLOOKUP(L896,'ARTICLES 10052022'!$A$1:$J$1031,10,FALSE))</f>
        <v>7.4</v>
      </c>
      <c r="N896">
        <f t="shared" si="53"/>
        <v>29.156000000000002</v>
      </c>
    </row>
    <row r="897" spans="1:14" outlineLevel="2">
      <c r="A897" t="s">
        <v>86</v>
      </c>
      <c r="B897" s="73" t="str">
        <f>VLOOKUP(A897,'ARTICLES 10052022'!$A$2:$D$1031,4,FALSE)</f>
        <v>AF</v>
      </c>
      <c r="C897" s="73" t="str">
        <f t="shared" si="51"/>
        <v/>
      </c>
      <c r="D897" t="s">
        <v>572</v>
      </c>
      <c r="E897">
        <v>2</v>
      </c>
      <c r="F897" t="s">
        <v>573</v>
      </c>
      <c r="G897">
        <v>20.91</v>
      </c>
      <c r="H897">
        <f t="shared" si="52"/>
        <v>41.82</v>
      </c>
      <c r="I897">
        <f>VLOOKUP(L897,'ARTICLES 10052022'!$A$1:$Q$1031,17,FALSE)</f>
        <v>23.953999999999997</v>
      </c>
      <c r="J897">
        <f t="shared" si="54"/>
        <v>47.907999999999994</v>
      </c>
      <c r="L897" t="s">
        <v>572</v>
      </c>
      <c r="M897">
        <f>IF(I897="","",VLOOKUP(L897,'ARTICLES 10052022'!$A$1:$J$1031,10,FALSE))</f>
        <v>17.11</v>
      </c>
      <c r="N897">
        <f t="shared" si="53"/>
        <v>34.22</v>
      </c>
    </row>
    <row r="898" spans="1:14" outlineLevel="2">
      <c r="A898" t="s">
        <v>86</v>
      </c>
      <c r="B898" s="73" t="str">
        <f>VLOOKUP(A898,'ARTICLES 10052022'!$A$2:$D$1031,4,FALSE)</f>
        <v>AF</v>
      </c>
      <c r="C898" s="73" t="str">
        <f t="shared" ref="C898:C961" si="55">IF(G898="",MID(A898,7,100),"")</f>
        <v/>
      </c>
      <c r="D898" t="s">
        <v>2410</v>
      </c>
      <c r="E898">
        <v>7.0000000000000007E-2</v>
      </c>
      <c r="F898" t="s">
        <v>2411</v>
      </c>
      <c r="G898">
        <v>75</v>
      </c>
      <c r="H898">
        <f t="shared" si="52"/>
        <v>5.2500000000000009</v>
      </c>
      <c r="I898">
        <f>VLOOKUP(L898,'ARTICLES 10052022'!$A$1:$Q$1031,17,FALSE)</f>
        <v>75</v>
      </c>
      <c r="J898">
        <f t="shared" si="54"/>
        <v>5.2500000000000009</v>
      </c>
      <c r="L898" t="s">
        <v>2410</v>
      </c>
      <c r="M898">
        <f>IF(I898="","",VLOOKUP(L898,'ARTICLES 10052022'!$A$1:$J$1031,10,FALSE))</f>
        <v>50</v>
      </c>
      <c r="N898">
        <f t="shared" si="53"/>
        <v>3.5000000000000004</v>
      </c>
    </row>
    <row r="899" spans="1:14" outlineLevel="1">
      <c r="A899" s="73" t="s">
        <v>3073</v>
      </c>
      <c r="B899" s="73"/>
      <c r="C899" s="73" t="str">
        <f t="shared" si="55"/>
        <v>PCLC12EHA</v>
      </c>
      <c r="J899">
        <f>SUBTOTAL(9,J893:J898)</f>
        <v>105.3625</v>
      </c>
      <c r="N899">
        <f>SUBTOTAL(9,N893:N898)</f>
        <v>72.522999999999996</v>
      </c>
    </row>
    <row r="900" spans="1:14" outlineLevel="2">
      <c r="A900" t="s">
        <v>88</v>
      </c>
      <c r="B900" s="73" t="str">
        <f>VLOOKUP(A900,'ARTICLES 10052022'!$A$2:$D$1031,4,FALSE)</f>
        <v>AF</v>
      </c>
      <c r="C900" s="73" t="str">
        <f t="shared" si="55"/>
        <v/>
      </c>
      <c r="D900">
        <v>8110608018</v>
      </c>
      <c r="E900">
        <v>10</v>
      </c>
      <c r="F900" t="s">
        <v>2084</v>
      </c>
      <c r="G900">
        <v>0.28199999999999997</v>
      </c>
      <c r="H900">
        <f t="shared" si="52"/>
        <v>2.82</v>
      </c>
      <c r="I900">
        <f>VLOOKUP(L900,'ARTICLES 10052022'!$A$1:$Q$1031,17,FALSE)</f>
        <v>0.26474999999999999</v>
      </c>
      <c r="J900">
        <f t="shared" si="54"/>
        <v>2.6475</v>
      </c>
      <c r="L900">
        <v>8110608018</v>
      </c>
      <c r="M900">
        <f>IF(I900="","",VLOOKUP(L900,'ARTICLES 10052022'!$A$1:$J$1031,10,FALSE))</f>
        <v>0.17649999999999999</v>
      </c>
      <c r="N900">
        <f t="shared" si="53"/>
        <v>1.7649999999999999</v>
      </c>
    </row>
    <row r="901" spans="1:14" outlineLevel="2">
      <c r="A901" t="s">
        <v>88</v>
      </c>
      <c r="B901" s="73" t="str">
        <f>VLOOKUP(A901,'ARTICLES 10052022'!$A$2:$D$1031,4,FALSE)</f>
        <v>AF</v>
      </c>
      <c r="C901" s="73" t="str">
        <f t="shared" si="55"/>
        <v/>
      </c>
      <c r="D901" t="s">
        <v>2391</v>
      </c>
      <c r="E901">
        <v>4</v>
      </c>
      <c r="F901" t="s">
        <v>2392</v>
      </c>
      <c r="G901">
        <v>0.54900000000000004</v>
      </c>
      <c r="H901">
        <f t="shared" ref="H901:H964" si="56">IF(C901="",G901*E901,"")</f>
        <v>2.1960000000000002</v>
      </c>
      <c r="I901">
        <f>VLOOKUP(L901,'ARTICLES 10052022'!$A$1:$Q$1031,17,FALSE)</f>
        <v>0.54899999999999993</v>
      </c>
      <c r="J901">
        <f t="shared" si="54"/>
        <v>2.1959999999999997</v>
      </c>
      <c r="L901" t="s">
        <v>2391</v>
      </c>
      <c r="M901">
        <f>IF(I901="","",VLOOKUP(L901,'ARTICLES 10052022'!$A$1:$J$1031,10,FALSE))</f>
        <v>0.36599999999999999</v>
      </c>
      <c r="N901">
        <f t="shared" si="53"/>
        <v>1.464</v>
      </c>
    </row>
    <row r="902" spans="1:14" outlineLevel="2">
      <c r="A902" t="s">
        <v>88</v>
      </c>
      <c r="B902" s="73" t="str">
        <f>VLOOKUP(A902,'ARTICLES 10052022'!$A$2:$D$1031,4,FALSE)</f>
        <v>AF</v>
      </c>
      <c r="C902" s="73" t="str">
        <f t="shared" si="55"/>
        <v/>
      </c>
      <c r="D902" t="s">
        <v>648</v>
      </c>
      <c r="E902">
        <v>0.25</v>
      </c>
      <c r="F902" t="s">
        <v>2053</v>
      </c>
      <c r="G902">
        <v>13.19</v>
      </c>
      <c r="H902">
        <f t="shared" si="56"/>
        <v>3.2974999999999999</v>
      </c>
      <c r="I902">
        <f>VLOOKUP(L902,'ARTICLES 10052022'!$A$1:$Q$1031,17,FALSE)</f>
        <v>12.39</v>
      </c>
      <c r="J902">
        <f t="shared" si="54"/>
        <v>3.0975000000000001</v>
      </c>
      <c r="L902" t="s">
        <v>648</v>
      </c>
      <c r="M902">
        <f>IF(I902="","",VLOOKUP(L902,'ARTICLES 10052022'!$A$1:$J$1031,10,FALSE))</f>
        <v>8.26</v>
      </c>
      <c r="N902">
        <f t="shared" si="53"/>
        <v>2.0649999999999999</v>
      </c>
    </row>
    <row r="903" spans="1:14" outlineLevel="2">
      <c r="A903" t="s">
        <v>88</v>
      </c>
      <c r="B903" s="73" t="str">
        <f>VLOOKUP(A903,'ARTICLES 10052022'!$A$2:$D$1031,4,FALSE)</f>
        <v>AF</v>
      </c>
      <c r="C903" s="73" t="str">
        <f t="shared" si="55"/>
        <v/>
      </c>
      <c r="D903" t="s">
        <v>650</v>
      </c>
      <c r="E903">
        <v>1.1100000000000001</v>
      </c>
      <c r="F903" t="s">
        <v>2047</v>
      </c>
      <c r="G903">
        <v>11.27</v>
      </c>
      <c r="H903">
        <f t="shared" si="56"/>
        <v>12.5097</v>
      </c>
      <c r="I903">
        <f>VLOOKUP(L903,'ARTICLES 10052022'!$A$1:$Q$1031,17,FALSE)</f>
        <v>11.100000000000001</v>
      </c>
      <c r="J903">
        <f t="shared" si="54"/>
        <v>12.321000000000003</v>
      </c>
      <c r="L903" t="s">
        <v>650</v>
      </c>
      <c r="M903">
        <f>IF(I903="","",VLOOKUP(L903,'ARTICLES 10052022'!$A$1:$J$1031,10,FALSE))</f>
        <v>7.4</v>
      </c>
      <c r="N903">
        <f t="shared" si="53"/>
        <v>8.2140000000000004</v>
      </c>
    </row>
    <row r="904" spans="1:14" outlineLevel="2">
      <c r="A904" t="s">
        <v>88</v>
      </c>
      <c r="B904" s="73" t="str">
        <f>VLOOKUP(A904,'ARTICLES 10052022'!$A$2:$D$1031,4,FALSE)</f>
        <v>AF</v>
      </c>
      <c r="C904" s="73" t="str">
        <f t="shared" si="55"/>
        <v/>
      </c>
      <c r="D904" t="s">
        <v>2129</v>
      </c>
      <c r="E904">
        <v>3</v>
      </c>
      <c r="F904" t="s">
        <v>2130</v>
      </c>
      <c r="G904">
        <v>10.98</v>
      </c>
      <c r="H904">
        <f t="shared" si="56"/>
        <v>32.94</v>
      </c>
      <c r="I904">
        <f>VLOOKUP(L904,'ARTICLES 10052022'!$A$1:$Q$1031,17,FALSE)</f>
        <v>11.859</v>
      </c>
      <c r="J904">
        <f t="shared" si="54"/>
        <v>35.576999999999998</v>
      </c>
      <c r="L904" t="s">
        <v>2129</v>
      </c>
      <c r="M904">
        <f>IF(I904="","",VLOOKUP(L904,'ARTICLES 10052022'!$A$1:$J$1031,10,FALSE))</f>
        <v>7.9059999999999997</v>
      </c>
      <c r="N904">
        <f t="shared" ref="N904:N967" si="57">IF(I904="","",E904*M904)</f>
        <v>23.718</v>
      </c>
    </row>
    <row r="905" spans="1:14" outlineLevel="1">
      <c r="A905" s="73" t="s">
        <v>3074</v>
      </c>
      <c r="B905" s="73"/>
      <c r="C905" s="73" t="str">
        <f t="shared" si="55"/>
        <v>PCLC12EHB</v>
      </c>
      <c r="J905">
        <f>SUBTOTAL(9,J900:J904)</f>
        <v>55.838999999999999</v>
      </c>
      <c r="N905">
        <f>SUBTOTAL(9,N900:N904)</f>
        <v>37.225999999999999</v>
      </c>
    </row>
    <row r="906" spans="1:14" outlineLevel="2">
      <c r="A906" t="s">
        <v>90</v>
      </c>
      <c r="B906" s="73" t="str">
        <f>VLOOKUP(A906,'ARTICLES 10052022'!$A$2:$D$1031,4,FALSE)</f>
        <v>AF</v>
      </c>
      <c r="C906" s="73" t="str">
        <f t="shared" si="55"/>
        <v/>
      </c>
      <c r="D906">
        <v>8110608018</v>
      </c>
      <c r="E906">
        <v>12</v>
      </c>
      <c r="F906" t="s">
        <v>2084</v>
      </c>
      <c r="G906">
        <v>0.28199999999999997</v>
      </c>
      <c r="H906">
        <f t="shared" si="56"/>
        <v>3.3839999999999995</v>
      </c>
      <c r="I906">
        <f>VLOOKUP(L906,'ARTICLES 10052022'!$A$1:$Q$1031,17,FALSE)</f>
        <v>0.26474999999999999</v>
      </c>
      <c r="J906">
        <f t="shared" si="54"/>
        <v>3.1769999999999996</v>
      </c>
      <c r="L906">
        <v>8110608018</v>
      </c>
      <c r="M906">
        <f>IF(I906="","",VLOOKUP(L906,'ARTICLES 10052022'!$A$1:$J$1031,10,FALSE))</f>
        <v>0.17649999999999999</v>
      </c>
      <c r="N906">
        <f t="shared" si="57"/>
        <v>2.1179999999999999</v>
      </c>
    </row>
    <row r="907" spans="1:14" outlineLevel="2">
      <c r="A907" t="s">
        <v>90</v>
      </c>
      <c r="B907" s="73" t="str">
        <f>VLOOKUP(A907,'ARTICLES 10052022'!$A$2:$D$1031,4,FALSE)</f>
        <v>AF</v>
      </c>
      <c r="C907" s="73" t="str">
        <f t="shared" si="55"/>
        <v/>
      </c>
      <c r="D907" t="s">
        <v>2391</v>
      </c>
      <c r="E907">
        <v>4</v>
      </c>
      <c r="F907" t="s">
        <v>2392</v>
      </c>
      <c r="G907">
        <v>0.54900000000000004</v>
      </c>
      <c r="H907">
        <f t="shared" si="56"/>
        <v>2.1960000000000002</v>
      </c>
      <c r="I907">
        <f>VLOOKUP(L907,'ARTICLES 10052022'!$A$1:$Q$1031,17,FALSE)</f>
        <v>0.54899999999999993</v>
      </c>
      <c r="J907">
        <f t="shared" si="54"/>
        <v>2.1959999999999997</v>
      </c>
      <c r="L907" t="s">
        <v>2391</v>
      </c>
      <c r="M907">
        <f>IF(I907="","",VLOOKUP(L907,'ARTICLES 10052022'!$A$1:$J$1031,10,FALSE))</f>
        <v>0.36599999999999999</v>
      </c>
      <c r="N907">
        <f t="shared" si="57"/>
        <v>1.464</v>
      </c>
    </row>
    <row r="908" spans="1:14" outlineLevel="2">
      <c r="A908" t="s">
        <v>90</v>
      </c>
      <c r="B908" s="73" t="str">
        <f>VLOOKUP(A908,'ARTICLES 10052022'!$A$2:$D$1031,4,FALSE)</f>
        <v>AF</v>
      </c>
      <c r="C908" s="73" t="str">
        <f t="shared" si="55"/>
        <v/>
      </c>
      <c r="D908" t="s">
        <v>648</v>
      </c>
      <c r="E908">
        <v>0.25</v>
      </c>
      <c r="F908" t="s">
        <v>2053</v>
      </c>
      <c r="G908">
        <v>13.19</v>
      </c>
      <c r="H908">
        <f t="shared" si="56"/>
        <v>3.2974999999999999</v>
      </c>
      <c r="I908">
        <f>VLOOKUP(L908,'ARTICLES 10052022'!$A$1:$Q$1031,17,FALSE)</f>
        <v>12.39</v>
      </c>
      <c r="J908">
        <f t="shared" si="54"/>
        <v>3.0975000000000001</v>
      </c>
      <c r="L908" t="s">
        <v>648</v>
      </c>
      <c r="M908">
        <f>IF(I908="","",VLOOKUP(L908,'ARTICLES 10052022'!$A$1:$J$1031,10,FALSE))</f>
        <v>8.26</v>
      </c>
      <c r="N908">
        <f t="shared" si="57"/>
        <v>2.0649999999999999</v>
      </c>
    </row>
    <row r="909" spans="1:14" outlineLevel="2">
      <c r="A909" t="s">
        <v>90</v>
      </c>
      <c r="B909" s="73" t="str">
        <f>VLOOKUP(A909,'ARTICLES 10052022'!$A$2:$D$1031,4,FALSE)</f>
        <v>AF</v>
      </c>
      <c r="C909" s="73" t="str">
        <f t="shared" si="55"/>
        <v/>
      </c>
      <c r="D909" t="s">
        <v>650</v>
      </c>
      <c r="E909">
        <v>4.0599999999999996</v>
      </c>
      <c r="F909" t="s">
        <v>2047</v>
      </c>
      <c r="G909">
        <v>11.27</v>
      </c>
      <c r="H909">
        <f t="shared" si="56"/>
        <v>45.756199999999993</v>
      </c>
      <c r="I909">
        <f>VLOOKUP(L909,'ARTICLES 10052022'!$A$1:$Q$1031,17,FALSE)</f>
        <v>11.100000000000001</v>
      </c>
      <c r="J909">
        <f t="shared" si="54"/>
        <v>45.066000000000003</v>
      </c>
      <c r="L909" t="s">
        <v>650</v>
      </c>
      <c r="M909">
        <f>IF(I909="","",VLOOKUP(L909,'ARTICLES 10052022'!$A$1:$J$1031,10,FALSE))</f>
        <v>7.4</v>
      </c>
      <c r="N909">
        <f t="shared" si="57"/>
        <v>30.043999999999997</v>
      </c>
    </row>
    <row r="910" spans="1:14" outlineLevel="2">
      <c r="A910" t="s">
        <v>90</v>
      </c>
      <c r="B910" s="73" t="str">
        <f>VLOOKUP(A910,'ARTICLES 10052022'!$A$2:$D$1031,4,FALSE)</f>
        <v>AF</v>
      </c>
      <c r="C910" s="73" t="str">
        <f t="shared" si="55"/>
        <v/>
      </c>
      <c r="D910" t="s">
        <v>572</v>
      </c>
      <c r="E910">
        <v>1</v>
      </c>
      <c r="F910" t="s">
        <v>573</v>
      </c>
      <c r="G910">
        <v>20.91</v>
      </c>
      <c r="H910">
        <f t="shared" si="56"/>
        <v>20.91</v>
      </c>
      <c r="I910">
        <f>VLOOKUP(L910,'ARTICLES 10052022'!$A$1:$Q$1031,17,FALSE)</f>
        <v>23.953999999999997</v>
      </c>
      <c r="J910">
        <f t="shared" si="54"/>
        <v>23.953999999999997</v>
      </c>
      <c r="L910" t="s">
        <v>572</v>
      </c>
      <c r="M910">
        <f>IF(I910="","",VLOOKUP(L910,'ARTICLES 10052022'!$A$1:$J$1031,10,FALSE))</f>
        <v>17.11</v>
      </c>
      <c r="N910">
        <f t="shared" si="57"/>
        <v>17.11</v>
      </c>
    </row>
    <row r="911" spans="1:14" outlineLevel="2">
      <c r="A911" t="s">
        <v>90</v>
      </c>
      <c r="B911" s="73" t="str">
        <f>VLOOKUP(A911,'ARTICLES 10052022'!$A$2:$D$1031,4,FALSE)</f>
        <v>AF</v>
      </c>
      <c r="C911" s="73" t="str">
        <f t="shared" si="55"/>
        <v/>
      </c>
      <c r="D911" t="s">
        <v>2129</v>
      </c>
      <c r="E911">
        <v>1.5</v>
      </c>
      <c r="F911" t="s">
        <v>2130</v>
      </c>
      <c r="G911">
        <v>10.98</v>
      </c>
      <c r="H911">
        <f t="shared" si="56"/>
        <v>16.47</v>
      </c>
      <c r="I911">
        <f>VLOOKUP(L911,'ARTICLES 10052022'!$A$1:$Q$1031,17,FALSE)</f>
        <v>11.859</v>
      </c>
      <c r="J911">
        <f t="shared" si="54"/>
        <v>17.788499999999999</v>
      </c>
      <c r="L911" t="s">
        <v>2129</v>
      </c>
      <c r="M911">
        <f>IF(I911="","",VLOOKUP(L911,'ARTICLES 10052022'!$A$1:$J$1031,10,FALSE))</f>
        <v>7.9059999999999997</v>
      </c>
      <c r="N911">
        <f t="shared" si="57"/>
        <v>11.859</v>
      </c>
    </row>
    <row r="912" spans="1:14" outlineLevel="2">
      <c r="A912" t="s">
        <v>90</v>
      </c>
      <c r="B912" s="73" t="str">
        <f>VLOOKUP(A912,'ARTICLES 10052022'!$A$2:$D$1031,4,FALSE)</f>
        <v>AF</v>
      </c>
      <c r="C912" s="73" t="str">
        <f t="shared" si="55"/>
        <v/>
      </c>
      <c r="D912" t="s">
        <v>2410</v>
      </c>
      <c r="E912">
        <v>0.04</v>
      </c>
      <c r="F912" t="s">
        <v>2411</v>
      </c>
      <c r="G912">
        <v>75</v>
      </c>
      <c r="H912">
        <f t="shared" si="56"/>
        <v>3</v>
      </c>
      <c r="I912">
        <f>VLOOKUP(L912,'ARTICLES 10052022'!$A$1:$Q$1031,17,FALSE)</f>
        <v>75</v>
      </c>
      <c r="J912">
        <f t="shared" si="54"/>
        <v>3</v>
      </c>
      <c r="L912" t="s">
        <v>2410</v>
      </c>
      <c r="M912">
        <f>IF(I912="","",VLOOKUP(L912,'ARTICLES 10052022'!$A$1:$J$1031,10,FALSE))</f>
        <v>50</v>
      </c>
      <c r="N912">
        <f t="shared" si="57"/>
        <v>2</v>
      </c>
    </row>
    <row r="913" spans="1:14" outlineLevel="1">
      <c r="A913" s="73" t="s">
        <v>3075</v>
      </c>
      <c r="B913" s="73"/>
      <c r="C913" s="73" t="str">
        <f t="shared" si="55"/>
        <v>PCLC14EHA</v>
      </c>
      <c r="J913">
        <f>SUBTOTAL(9,J906:J912)</f>
        <v>98.278999999999996</v>
      </c>
      <c r="N913">
        <f>SUBTOTAL(9,N906:N912)</f>
        <v>66.66</v>
      </c>
    </row>
    <row r="914" spans="1:14" outlineLevel="2">
      <c r="A914" t="s">
        <v>92</v>
      </c>
      <c r="B914" s="73" t="str">
        <f>VLOOKUP(A914,'ARTICLES 10052022'!$A$2:$D$1031,4,FALSE)</f>
        <v>AF</v>
      </c>
      <c r="C914" s="73" t="str">
        <f t="shared" si="55"/>
        <v/>
      </c>
      <c r="D914">
        <v>8110608018</v>
      </c>
      <c r="E914">
        <v>12</v>
      </c>
      <c r="F914" t="s">
        <v>2084</v>
      </c>
      <c r="G914">
        <v>0.28199999999999997</v>
      </c>
      <c r="H914">
        <f t="shared" si="56"/>
        <v>3.3839999999999995</v>
      </c>
      <c r="I914">
        <f>VLOOKUP(L914,'ARTICLES 10052022'!$A$1:$Q$1031,17,FALSE)</f>
        <v>0.26474999999999999</v>
      </c>
      <c r="J914">
        <f t="shared" ref="J914:J988" si="58">E914*I914</f>
        <v>3.1769999999999996</v>
      </c>
      <c r="L914">
        <v>8110608018</v>
      </c>
      <c r="M914">
        <f>IF(I914="","",VLOOKUP(L914,'ARTICLES 10052022'!$A$1:$J$1031,10,FALSE))</f>
        <v>0.17649999999999999</v>
      </c>
      <c r="N914">
        <f t="shared" si="57"/>
        <v>2.1179999999999999</v>
      </c>
    </row>
    <row r="915" spans="1:14" outlineLevel="2">
      <c r="A915" t="s">
        <v>92</v>
      </c>
      <c r="B915" s="73" t="str">
        <f>VLOOKUP(A915,'ARTICLES 10052022'!$A$2:$D$1031,4,FALSE)</f>
        <v>AF</v>
      </c>
      <c r="C915" s="73" t="str">
        <f t="shared" si="55"/>
        <v/>
      </c>
      <c r="D915" t="s">
        <v>2391</v>
      </c>
      <c r="E915">
        <v>4</v>
      </c>
      <c r="F915" t="s">
        <v>2392</v>
      </c>
      <c r="G915">
        <v>0.54900000000000004</v>
      </c>
      <c r="H915">
        <f t="shared" si="56"/>
        <v>2.1960000000000002</v>
      </c>
      <c r="I915">
        <f>VLOOKUP(L915,'ARTICLES 10052022'!$A$1:$Q$1031,17,FALSE)</f>
        <v>0.54899999999999993</v>
      </c>
      <c r="J915">
        <f t="shared" si="58"/>
        <v>2.1959999999999997</v>
      </c>
      <c r="L915" t="s">
        <v>2391</v>
      </c>
      <c r="M915">
        <f>IF(I915="","",VLOOKUP(L915,'ARTICLES 10052022'!$A$1:$J$1031,10,FALSE))</f>
        <v>0.36599999999999999</v>
      </c>
      <c r="N915">
        <f t="shared" si="57"/>
        <v>1.464</v>
      </c>
    </row>
    <row r="916" spans="1:14" outlineLevel="2">
      <c r="A916" t="s">
        <v>92</v>
      </c>
      <c r="B916" s="73" t="str">
        <f>VLOOKUP(A916,'ARTICLES 10052022'!$A$2:$D$1031,4,FALSE)</f>
        <v>AF</v>
      </c>
      <c r="C916" s="73" t="str">
        <f t="shared" si="55"/>
        <v/>
      </c>
      <c r="D916" t="s">
        <v>648</v>
      </c>
      <c r="E916">
        <v>0.25</v>
      </c>
      <c r="F916" t="s">
        <v>2053</v>
      </c>
      <c r="G916">
        <v>13.19</v>
      </c>
      <c r="H916">
        <f t="shared" si="56"/>
        <v>3.2974999999999999</v>
      </c>
      <c r="I916">
        <f>VLOOKUP(L916,'ARTICLES 10052022'!$A$1:$Q$1031,17,FALSE)</f>
        <v>12.39</v>
      </c>
      <c r="J916">
        <f t="shared" si="58"/>
        <v>3.0975000000000001</v>
      </c>
      <c r="L916" t="s">
        <v>648</v>
      </c>
      <c r="M916">
        <f>IF(I916="","",VLOOKUP(L916,'ARTICLES 10052022'!$A$1:$J$1031,10,FALSE))</f>
        <v>8.26</v>
      </c>
      <c r="N916">
        <f t="shared" si="57"/>
        <v>2.0649999999999999</v>
      </c>
    </row>
    <row r="917" spans="1:14" outlineLevel="2">
      <c r="A917" t="s">
        <v>92</v>
      </c>
      <c r="B917" s="73" t="str">
        <f>VLOOKUP(A917,'ARTICLES 10052022'!$A$2:$D$1031,4,FALSE)</f>
        <v>AF</v>
      </c>
      <c r="C917" s="73" t="str">
        <f t="shared" si="55"/>
        <v/>
      </c>
      <c r="D917" t="s">
        <v>650</v>
      </c>
      <c r="E917">
        <v>4.0599999999999996</v>
      </c>
      <c r="F917" t="s">
        <v>2047</v>
      </c>
      <c r="G917">
        <v>11.27</v>
      </c>
      <c r="H917">
        <f t="shared" si="56"/>
        <v>45.756199999999993</v>
      </c>
      <c r="I917">
        <f>VLOOKUP(L917,'ARTICLES 10052022'!$A$1:$Q$1031,17,FALSE)</f>
        <v>11.100000000000001</v>
      </c>
      <c r="J917">
        <f t="shared" si="58"/>
        <v>45.066000000000003</v>
      </c>
      <c r="L917" t="s">
        <v>650</v>
      </c>
      <c r="M917">
        <f>IF(I917="","",VLOOKUP(L917,'ARTICLES 10052022'!$A$1:$J$1031,10,FALSE))</f>
        <v>7.4</v>
      </c>
      <c r="N917">
        <f t="shared" si="57"/>
        <v>30.043999999999997</v>
      </c>
    </row>
    <row r="918" spans="1:14" outlineLevel="2">
      <c r="A918" t="s">
        <v>92</v>
      </c>
      <c r="B918" s="73" t="str">
        <f>VLOOKUP(A918,'ARTICLES 10052022'!$A$2:$D$1031,4,FALSE)</f>
        <v>AF</v>
      </c>
      <c r="C918" s="73" t="str">
        <f t="shared" si="55"/>
        <v/>
      </c>
      <c r="D918" t="s">
        <v>572</v>
      </c>
      <c r="E918">
        <v>2</v>
      </c>
      <c r="F918" t="s">
        <v>573</v>
      </c>
      <c r="G918">
        <v>20.91</v>
      </c>
      <c r="H918">
        <f t="shared" si="56"/>
        <v>41.82</v>
      </c>
      <c r="I918">
        <f>VLOOKUP(L918,'ARTICLES 10052022'!$A$1:$Q$1031,17,FALSE)</f>
        <v>23.953999999999997</v>
      </c>
      <c r="J918">
        <f t="shared" si="58"/>
        <v>47.907999999999994</v>
      </c>
      <c r="L918" t="s">
        <v>572</v>
      </c>
      <c r="M918">
        <f>IF(I918="","",VLOOKUP(L918,'ARTICLES 10052022'!$A$1:$J$1031,10,FALSE))</f>
        <v>17.11</v>
      </c>
      <c r="N918">
        <f t="shared" si="57"/>
        <v>34.22</v>
      </c>
    </row>
    <row r="919" spans="1:14" outlineLevel="2">
      <c r="A919" t="s">
        <v>92</v>
      </c>
      <c r="B919" s="73" t="str">
        <f>VLOOKUP(A919,'ARTICLES 10052022'!$A$2:$D$1031,4,FALSE)</f>
        <v>AF</v>
      </c>
      <c r="C919" s="73" t="str">
        <f t="shared" si="55"/>
        <v/>
      </c>
      <c r="D919" t="s">
        <v>2410</v>
      </c>
      <c r="E919">
        <v>0.06</v>
      </c>
      <c r="F919" t="s">
        <v>2411</v>
      </c>
      <c r="G919">
        <v>75</v>
      </c>
      <c r="H919">
        <f t="shared" si="56"/>
        <v>4.5</v>
      </c>
      <c r="I919">
        <f>VLOOKUP(L919,'ARTICLES 10052022'!$A$1:$Q$1031,17,FALSE)</f>
        <v>75</v>
      </c>
      <c r="J919">
        <f t="shared" si="58"/>
        <v>4.5</v>
      </c>
      <c r="L919" t="s">
        <v>2410</v>
      </c>
      <c r="M919">
        <f>IF(I919="","",VLOOKUP(L919,'ARTICLES 10052022'!$A$1:$J$1031,10,FALSE))</f>
        <v>50</v>
      </c>
      <c r="N919">
        <f t="shared" si="57"/>
        <v>3</v>
      </c>
    </row>
    <row r="920" spans="1:14" outlineLevel="1">
      <c r="A920" s="73" t="s">
        <v>3076</v>
      </c>
      <c r="B920" s="73"/>
      <c r="C920" s="73" t="str">
        <f t="shared" si="55"/>
        <v>PCLC14EHB</v>
      </c>
      <c r="J920">
        <f>SUBTOTAL(9,J914:J919)</f>
        <v>105.94450000000001</v>
      </c>
      <c r="N920">
        <f>SUBTOTAL(9,N914:N919)</f>
        <v>72.911000000000001</v>
      </c>
    </row>
    <row r="921" spans="1:14" outlineLevel="2">
      <c r="A921" t="s">
        <v>94</v>
      </c>
      <c r="B921" s="73" t="str">
        <f>VLOOKUP(A921,'ARTICLES 10052022'!$A$2:$D$1031,4,FALSE)</f>
        <v>AF</v>
      </c>
      <c r="C921" s="73" t="str">
        <f t="shared" si="55"/>
        <v/>
      </c>
      <c r="D921">
        <v>8110608018</v>
      </c>
      <c r="E921">
        <v>12</v>
      </c>
      <c r="F921" t="s">
        <v>2084</v>
      </c>
      <c r="G921">
        <v>0.28199999999999997</v>
      </c>
      <c r="H921">
        <f t="shared" si="56"/>
        <v>3.3839999999999995</v>
      </c>
      <c r="I921">
        <f>VLOOKUP(L921,'ARTICLES 10052022'!$A$1:$Q$1031,17,FALSE)</f>
        <v>0.26474999999999999</v>
      </c>
      <c r="J921">
        <f t="shared" si="58"/>
        <v>3.1769999999999996</v>
      </c>
      <c r="L921">
        <v>8110608018</v>
      </c>
      <c r="M921">
        <f>IF(I921="","",VLOOKUP(L921,'ARTICLES 10052022'!$A$1:$J$1031,10,FALSE))</f>
        <v>0.17649999999999999</v>
      </c>
      <c r="N921">
        <f t="shared" si="57"/>
        <v>2.1179999999999999</v>
      </c>
    </row>
    <row r="922" spans="1:14" outlineLevel="2">
      <c r="A922" t="s">
        <v>94</v>
      </c>
      <c r="B922" s="73" t="str">
        <f>VLOOKUP(A922,'ARTICLES 10052022'!$A$2:$D$1031,4,FALSE)</f>
        <v>AF</v>
      </c>
      <c r="C922" s="73" t="str">
        <f t="shared" si="55"/>
        <v/>
      </c>
      <c r="D922" t="s">
        <v>2391</v>
      </c>
      <c r="E922">
        <v>4</v>
      </c>
      <c r="F922" t="s">
        <v>2392</v>
      </c>
      <c r="G922">
        <v>0.54900000000000004</v>
      </c>
      <c r="H922">
        <f t="shared" si="56"/>
        <v>2.1960000000000002</v>
      </c>
      <c r="I922">
        <f>VLOOKUP(L922,'ARTICLES 10052022'!$A$1:$Q$1031,17,FALSE)</f>
        <v>0.54899999999999993</v>
      </c>
      <c r="J922">
        <f t="shared" si="58"/>
        <v>2.1959999999999997</v>
      </c>
      <c r="L922" t="s">
        <v>2391</v>
      </c>
      <c r="M922">
        <f>IF(I922="","",VLOOKUP(L922,'ARTICLES 10052022'!$A$1:$J$1031,10,FALSE))</f>
        <v>0.36599999999999999</v>
      </c>
      <c r="N922">
        <f t="shared" si="57"/>
        <v>1.464</v>
      </c>
    </row>
    <row r="923" spans="1:14" outlineLevel="2">
      <c r="A923" t="s">
        <v>94</v>
      </c>
      <c r="B923" s="73" t="str">
        <f>VLOOKUP(A923,'ARTICLES 10052022'!$A$2:$D$1031,4,FALSE)</f>
        <v>AF</v>
      </c>
      <c r="C923" s="73" t="str">
        <f t="shared" si="55"/>
        <v/>
      </c>
      <c r="D923" t="s">
        <v>648</v>
      </c>
      <c r="E923">
        <v>0.25</v>
      </c>
      <c r="F923" t="s">
        <v>2053</v>
      </c>
      <c r="G923">
        <v>13.19</v>
      </c>
      <c r="H923">
        <f t="shared" si="56"/>
        <v>3.2974999999999999</v>
      </c>
      <c r="I923">
        <f>VLOOKUP(L923,'ARTICLES 10052022'!$A$1:$Q$1031,17,FALSE)</f>
        <v>12.39</v>
      </c>
      <c r="J923">
        <f t="shared" si="58"/>
        <v>3.0975000000000001</v>
      </c>
      <c r="L923" t="s">
        <v>648</v>
      </c>
      <c r="M923">
        <f>IF(I923="","",VLOOKUP(L923,'ARTICLES 10052022'!$A$1:$J$1031,10,FALSE))</f>
        <v>8.26</v>
      </c>
      <c r="N923">
        <f t="shared" si="57"/>
        <v>2.0649999999999999</v>
      </c>
    </row>
    <row r="924" spans="1:14" outlineLevel="2">
      <c r="A924" t="s">
        <v>94</v>
      </c>
      <c r="B924" s="73" t="str">
        <f>VLOOKUP(A924,'ARTICLES 10052022'!$A$2:$D$1031,4,FALSE)</f>
        <v>AF</v>
      </c>
      <c r="C924" s="73" t="str">
        <f t="shared" si="55"/>
        <v/>
      </c>
      <c r="D924" t="s">
        <v>650</v>
      </c>
      <c r="E924">
        <v>4.0599999999999996</v>
      </c>
      <c r="F924" t="s">
        <v>2047</v>
      </c>
      <c r="G924">
        <v>11.27</v>
      </c>
      <c r="H924">
        <f t="shared" si="56"/>
        <v>45.756199999999993</v>
      </c>
      <c r="I924">
        <f>VLOOKUP(L924,'ARTICLES 10052022'!$A$1:$Q$1031,17,FALSE)</f>
        <v>11.100000000000001</v>
      </c>
      <c r="J924">
        <f t="shared" si="58"/>
        <v>45.066000000000003</v>
      </c>
      <c r="L924" t="s">
        <v>650</v>
      </c>
      <c r="M924">
        <f>IF(I924="","",VLOOKUP(L924,'ARTICLES 10052022'!$A$1:$J$1031,10,FALSE))</f>
        <v>7.4</v>
      </c>
      <c r="N924">
        <f t="shared" si="57"/>
        <v>30.043999999999997</v>
      </c>
    </row>
    <row r="925" spans="1:14" outlineLevel="2">
      <c r="A925" t="s">
        <v>94</v>
      </c>
      <c r="B925" s="73" t="str">
        <f>VLOOKUP(A925,'ARTICLES 10052022'!$A$2:$D$1031,4,FALSE)</f>
        <v>AF</v>
      </c>
      <c r="C925" s="73" t="str">
        <f t="shared" si="55"/>
        <v/>
      </c>
      <c r="D925" t="s">
        <v>572</v>
      </c>
      <c r="E925">
        <v>2</v>
      </c>
      <c r="F925" t="s">
        <v>573</v>
      </c>
      <c r="G925">
        <v>20.91</v>
      </c>
      <c r="H925">
        <f t="shared" si="56"/>
        <v>41.82</v>
      </c>
      <c r="I925">
        <f>VLOOKUP(L925,'ARTICLES 10052022'!$A$1:$Q$1031,17,FALSE)</f>
        <v>23.953999999999997</v>
      </c>
      <c r="J925">
        <f t="shared" si="58"/>
        <v>47.907999999999994</v>
      </c>
      <c r="L925" t="s">
        <v>572</v>
      </c>
      <c r="M925">
        <f>IF(I925="","",VLOOKUP(L925,'ARTICLES 10052022'!$A$1:$J$1031,10,FALSE))</f>
        <v>17.11</v>
      </c>
      <c r="N925">
        <f t="shared" si="57"/>
        <v>34.22</v>
      </c>
    </row>
    <row r="926" spans="1:14" outlineLevel="2">
      <c r="A926" t="s">
        <v>94</v>
      </c>
      <c r="B926" s="73" t="str">
        <f>VLOOKUP(A926,'ARTICLES 10052022'!$A$2:$D$1031,4,FALSE)</f>
        <v>AF</v>
      </c>
      <c r="C926" s="73" t="str">
        <f t="shared" si="55"/>
        <v/>
      </c>
      <c r="D926" t="s">
        <v>2410</v>
      </c>
      <c r="E926">
        <v>0.06</v>
      </c>
      <c r="F926" t="s">
        <v>2411</v>
      </c>
      <c r="G926">
        <v>75</v>
      </c>
      <c r="H926">
        <f t="shared" si="56"/>
        <v>4.5</v>
      </c>
      <c r="I926">
        <f>VLOOKUP(L926,'ARTICLES 10052022'!$A$1:$Q$1031,17,FALSE)</f>
        <v>75</v>
      </c>
      <c r="J926">
        <f t="shared" si="58"/>
        <v>4.5</v>
      </c>
      <c r="L926" t="s">
        <v>2410</v>
      </c>
      <c r="M926">
        <f>IF(I926="","",VLOOKUP(L926,'ARTICLES 10052022'!$A$1:$J$1031,10,FALSE))</f>
        <v>50</v>
      </c>
      <c r="N926">
        <f t="shared" si="57"/>
        <v>3</v>
      </c>
    </row>
    <row r="927" spans="1:14" outlineLevel="1">
      <c r="A927" s="73" t="s">
        <v>3077</v>
      </c>
      <c r="B927" s="73"/>
      <c r="C927" s="73" t="str">
        <f t="shared" si="55"/>
        <v>PCLC16EH</v>
      </c>
      <c r="J927">
        <f>SUBTOTAL(9,J921:J926)</f>
        <v>105.94450000000001</v>
      </c>
      <c r="N927">
        <f>SUBTOTAL(9,N921:N926)</f>
        <v>72.911000000000001</v>
      </c>
    </row>
    <row r="928" spans="1:14" outlineLevel="2">
      <c r="A928" t="s">
        <v>96</v>
      </c>
      <c r="B928" s="73" t="str">
        <f>VLOOKUP(A928,'ARTICLES 10052022'!$A$2:$D$1031,4,FALSE)</f>
        <v>AF</v>
      </c>
      <c r="C928" s="73" t="str">
        <f t="shared" si="55"/>
        <v/>
      </c>
      <c r="D928">
        <v>8110608018</v>
      </c>
      <c r="E928">
        <v>12</v>
      </c>
      <c r="F928" t="s">
        <v>2084</v>
      </c>
      <c r="G928">
        <v>0.28199999999999997</v>
      </c>
      <c r="H928">
        <f t="shared" si="56"/>
        <v>3.3839999999999995</v>
      </c>
      <c r="I928">
        <f>VLOOKUP(L928,'ARTICLES 10052022'!$A$1:$Q$1031,17,FALSE)</f>
        <v>0.26474999999999999</v>
      </c>
      <c r="J928">
        <f t="shared" si="58"/>
        <v>3.1769999999999996</v>
      </c>
      <c r="L928">
        <v>8110608018</v>
      </c>
      <c r="M928">
        <f>IF(I928="","",VLOOKUP(L928,'ARTICLES 10052022'!$A$1:$J$1031,10,FALSE))</f>
        <v>0.17649999999999999</v>
      </c>
      <c r="N928">
        <f t="shared" si="57"/>
        <v>2.1179999999999999</v>
      </c>
    </row>
    <row r="929" spans="1:14" outlineLevel="2">
      <c r="A929" t="s">
        <v>96</v>
      </c>
      <c r="B929" s="73" t="str">
        <f>VLOOKUP(A929,'ARTICLES 10052022'!$A$2:$D$1031,4,FALSE)</f>
        <v>AF</v>
      </c>
      <c r="C929" s="73" t="str">
        <f t="shared" si="55"/>
        <v/>
      </c>
      <c r="D929" t="s">
        <v>2391</v>
      </c>
      <c r="E929">
        <v>4</v>
      </c>
      <c r="F929" t="s">
        <v>2392</v>
      </c>
      <c r="G929">
        <v>0.54900000000000004</v>
      </c>
      <c r="H929">
        <f t="shared" si="56"/>
        <v>2.1960000000000002</v>
      </c>
      <c r="I929">
        <f>VLOOKUP(L929,'ARTICLES 10052022'!$A$1:$Q$1031,17,FALSE)</f>
        <v>0.54899999999999993</v>
      </c>
      <c r="J929">
        <f t="shared" si="58"/>
        <v>2.1959999999999997</v>
      </c>
      <c r="L929" t="s">
        <v>2391</v>
      </c>
      <c r="M929">
        <f>IF(I929="","",VLOOKUP(L929,'ARTICLES 10052022'!$A$1:$J$1031,10,FALSE))</f>
        <v>0.36599999999999999</v>
      </c>
      <c r="N929">
        <f t="shared" si="57"/>
        <v>1.464</v>
      </c>
    </row>
    <row r="930" spans="1:14" outlineLevel="2">
      <c r="A930" t="s">
        <v>96</v>
      </c>
      <c r="B930" s="73" t="str">
        <f>VLOOKUP(A930,'ARTICLES 10052022'!$A$2:$D$1031,4,FALSE)</f>
        <v>AF</v>
      </c>
      <c r="C930" s="73" t="str">
        <f t="shared" si="55"/>
        <v/>
      </c>
      <c r="D930" t="s">
        <v>648</v>
      </c>
      <c r="E930">
        <v>0.25</v>
      </c>
      <c r="F930" t="s">
        <v>2053</v>
      </c>
      <c r="G930">
        <v>13.19</v>
      </c>
      <c r="H930">
        <f t="shared" si="56"/>
        <v>3.2974999999999999</v>
      </c>
      <c r="I930">
        <f>VLOOKUP(L930,'ARTICLES 10052022'!$A$1:$Q$1031,17,FALSE)</f>
        <v>12.39</v>
      </c>
      <c r="J930">
        <f t="shared" si="58"/>
        <v>3.0975000000000001</v>
      </c>
      <c r="L930" t="s">
        <v>648</v>
      </c>
      <c r="M930">
        <f>IF(I930="","",VLOOKUP(L930,'ARTICLES 10052022'!$A$1:$J$1031,10,FALSE))</f>
        <v>8.26</v>
      </c>
      <c r="N930">
        <f t="shared" si="57"/>
        <v>2.0649999999999999</v>
      </c>
    </row>
    <row r="931" spans="1:14" outlineLevel="2">
      <c r="A931" t="s">
        <v>96</v>
      </c>
      <c r="B931" s="73" t="str">
        <f>VLOOKUP(A931,'ARTICLES 10052022'!$A$2:$D$1031,4,FALSE)</f>
        <v>AF</v>
      </c>
      <c r="C931" s="73" t="str">
        <f t="shared" si="55"/>
        <v/>
      </c>
      <c r="D931" t="s">
        <v>650</v>
      </c>
      <c r="E931">
        <v>4.0599999999999996</v>
      </c>
      <c r="F931" t="s">
        <v>2047</v>
      </c>
      <c r="G931">
        <v>11.27</v>
      </c>
      <c r="H931">
        <f t="shared" si="56"/>
        <v>45.756199999999993</v>
      </c>
      <c r="I931">
        <f>VLOOKUP(L931,'ARTICLES 10052022'!$A$1:$Q$1031,17,FALSE)</f>
        <v>11.100000000000001</v>
      </c>
      <c r="J931">
        <f t="shared" si="58"/>
        <v>45.066000000000003</v>
      </c>
      <c r="L931" t="s">
        <v>650</v>
      </c>
      <c r="M931">
        <f>IF(I931="","",VLOOKUP(L931,'ARTICLES 10052022'!$A$1:$J$1031,10,FALSE))</f>
        <v>7.4</v>
      </c>
      <c r="N931">
        <f t="shared" si="57"/>
        <v>30.043999999999997</v>
      </c>
    </row>
    <row r="932" spans="1:14" outlineLevel="2">
      <c r="A932" t="s">
        <v>96</v>
      </c>
      <c r="B932" s="73" t="str">
        <f>VLOOKUP(A932,'ARTICLES 10052022'!$A$2:$D$1031,4,FALSE)</f>
        <v>AF</v>
      </c>
      <c r="C932" s="73" t="str">
        <f t="shared" si="55"/>
        <v/>
      </c>
      <c r="D932" t="s">
        <v>572</v>
      </c>
      <c r="E932">
        <v>1</v>
      </c>
      <c r="F932" t="s">
        <v>573</v>
      </c>
      <c r="G932">
        <v>20.91</v>
      </c>
      <c r="H932">
        <f t="shared" si="56"/>
        <v>20.91</v>
      </c>
      <c r="I932">
        <f>VLOOKUP(L932,'ARTICLES 10052022'!$A$1:$Q$1031,17,FALSE)</f>
        <v>23.953999999999997</v>
      </c>
      <c r="J932">
        <f t="shared" si="58"/>
        <v>23.953999999999997</v>
      </c>
      <c r="L932" t="s">
        <v>572</v>
      </c>
      <c r="M932">
        <f>IF(I932="","",VLOOKUP(L932,'ARTICLES 10052022'!$A$1:$J$1031,10,FALSE))</f>
        <v>17.11</v>
      </c>
      <c r="N932">
        <f t="shared" si="57"/>
        <v>17.11</v>
      </c>
    </row>
    <row r="933" spans="1:14" outlineLevel="2">
      <c r="A933" t="s">
        <v>96</v>
      </c>
      <c r="B933" s="73" t="str">
        <f>VLOOKUP(A933,'ARTICLES 10052022'!$A$2:$D$1031,4,FALSE)</f>
        <v>AF</v>
      </c>
      <c r="C933" s="73" t="str">
        <f t="shared" si="55"/>
        <v/>
      </c>
      <c r="D933" t="s">
        <v>574</v>
      </c>
      <c r="E933">
        <v>1</v>
      </c>
      <c r="F933" t="s">
        <v>575</v>
      </c>
      <c r="G933">
        <v>26.09</v>
      </c>
      <c r="H933">
        <f t="shared" si="56"/>
        <v>26.09</v>
      </c>
      <c r="I933">
        <f>VLOOKUP(L933,'ARTICLES 10052022'!$A$1:$Q$1031,17,FALSE)</f>
        <v>29.597999999999999</v>
      </c>
      <c r="J933">
        <f t="shared" si="58"/>
        <v>29.597999999999999</v>
      </c>
      <c r="L933" t="s">
        <v>574</v>
      </c>
      <c r="M933">
        <f>IF(I933="","",VLOOKUP(L933,'ARTICLES 10052022'!$A$1:$J$1031,10,FALSE))</f>
        <v>19.731999999999999</v>
      </c>
      <c r="N933">
        <f t="shared" si="57"/>
        <v>19.731999999999999</v>
      </c>
    </row>
    <row r="934" spans="1:14" outlineLevel="2">
      <c r="A934" t="s">
        <v>96</v>
      </c>
      <c r="B934" s="73" t="str">
        <f>VLOOKUP(A934,'ARTICLES 10052022'!$A$2:$D$1031,4,FALSE)</f>
        <v>AF</v>
      </c>
      <c r="C934" s="73" t="str">
        <f t="shared" si="55"/>
        <v/>
      </c>
      <c r="D934" t="s">
        <v>2410</v>
      </c>
      <c r="E934">
        <v>0.06</v>
      </c>
      <c r="F934" t="s">
        <v>2411</v>
      </c>
      <c r="G934">
        <v>75</v>
      </c>
      <c r="H934">
        <f t="shared" si="56"/>
        <v>4.5</v>
      </c>
      <c r="I934">
        <f>VLOOKUP(L934,'ARTICLES 10052022'!$A$1:$Q$1031,17,FALSE)</f>
        <v>75</v>
      </c>
      <c r="J934">
        <f t="shared" si="58"/>
        <v>4.5</v>
      </c>
      <c r="L934" t="s">
        <v>2410</v>
      </c>
      <c r="M934">
        <f>IF(I934="","",VLOOKUP(L934,'ARTICLES 10052022'!$A$1:$J$1031,10,FALSE))</f>
        <v>50</v>
      </c>
      <c r="N934">
        <f t="shared" si="57"/>
        <v>3</v>
      </c>
    </row>
    <row r="935" spans="1:14" outlineLevel="1">
      <c r="A935" s="73" t="s">
        <v>3078</v>
      </c>
      <c r="B935" s="73"/>
      <c r="C935" s="73" t="str">
        <f t="shared" si="55"/>
        <v>PCLC18EHA</v>
      </c>
      <c r="J935">
        <f>SUBTOTAL(9,J928:J934)</f>
        <v>111.5885</v>
      </c>
      <c r="N935">
        <f>SUBTOTAL(9,N928:N934)</f>
        <v>75.532999999999987</v>
      </c>
    </row>
    <row r="936" spans="1:14" outlineLevel="2">
      <c r="A936" t="s">
        <v>98</v>
      </c>
      <c r="B936" s="73" t="str">
        <f>VLOOKUP(A936,'ARTICLES 10052022'!$A$2:$D$1031,4,FALSE)</f>
        <v>AF</v>
      </c>
      <c r="C936" s="73" t="str">
        <f t="shared" si="55"/>
        <v/>
      </c>
      <c r="D936">
        <v>8110608018</v>
      </c>
      <c r="E936">
        <v>14</v>
      </c>
      <c r="F936" t="s">
        <v>2084</v>
      </c>
      <c r="G936">
        <v>0.28199999999999997</v>
      </c>
      <c r="H936">
        <f t="shared" si="56"/>
        <v>3.9479999999999995</v>
      </c>
      <c r="I936">
        <f>VLOOKUP(L936,'ARTICLES 10052022'!$A$1:$Q$1031,17,FALSE)</f>
        <v>0.26474999999999999</v>
      </c>
      <c r="J936">
        <f t="shared" si="58"/>
        <v>3.7064999999999997</v>
      </c>
      <c r="L936">
        <v>8110608018</v>
      </c>
      <c r="M936">
        <f>IF(I936="","",VLOOKUP(L936,'ARTICLES 10052022'!$A$1:$J$1031,10,FALSE))</f>
        <v>0.17649999999999999</v>
      </c>
      <c r="N936">
        <f t="shared" si="57"/>
        <v>2.4710000000000001</v>
      </c>
    </row>
    <row r="937" spans="1:14" outlineLevel="2">
      <c r="A937" t="s">
        <v>98</v>
      </c>
      <c r="B937" s="73" t="str">
        <f>VLOOKUP(A937,'ARTICLES 10052022'!$A$2:$D$1031,4,FALSE)</f>
        <v>AF</v>
      </c>
      <c r="C937" s="73" t="str">
        <f t="shared" si="55"/>
        <v/>
      </c>
      <c r="D937" t="s">
        <v>2391</v>
      </c>
      <c r="E937">
        <v>4</v>
      </c>
      <c r="F937" t="s">
        <v>2392</v>
      </c>
      <c r="G937">
        <v>0.54900000000000004</v>
      </c>
      <c r="H937">
        <f t="shared" si="56"/>
        <v>2.1960000000000002</v>
      </c>
      <c r="I937">
        <f>VLOOKUP(L937,'ARTICLES 10052022'!$A$1:$Q$1031,17,FALSE)</f>
        <v>0.54899999999999993</v>
      </c>
      <c r="J937">
        <f t="shared" si="58"/>
        <v>2.1959999999999997</v>
      </c>
      <c r="L937" t="s">
        <v>2391</v>
      </c>
      <c r="M937">
        <f>IF(I937="","",VLOOKUP(L937,'ARTICLES 10052022'!$A$1:$J$1031,10,FALSE))</f>
        <v>0.36599999999999999</v>
      </c>
      <c r="N937">
        <f t="shared" si="57"/>
        <v>1.464</v>
      </c>
    </row>
    <row r="938" spans="1:14" outlineLevel="2">
      <c r="A938" t="s">
        <v>98</v>
      </c>
      <c r="B938" s="73" t="str">
        <f>VLOOKUP(A938,'ARTICLES 10052022'!$A$2:$D$1031,4,FALSE)</f>
        <v>AF</v>
      </c>
      <c r="C938" s="73" t="str">
        <f t="shared" si="55"/>
        <v/>
      </c>
      <c r="D938" t="s">
        <v>648</v>
      </c>
      <c r="E938">
        <v>0.25</v>
      </c>
      <c r="F938" t="s">
        <v>2053</v>
      </c>
      <c r="G938">
        <v>13.19</v>
      </c>
      <c r="H938">
        <f t="shared" si="56"/>
        <v>3.2974999999999999</v>
      </c>
      <c r="I938">
        <f>VLOOKUP(L938,'ARTICLES 10052022'!$A$1:$Q$1031,17,FALSE)</f>
        <v>12.39</v>
      </c>
      <c r="J938">
        <f t="shared" si="58"/>
        <v>3.0975000000000001</v>
      </c>
      <c r="L938" t="s">
        <v>648</v>
      </c>
      <c r="M938">
        <f>IF(I938="","",VLOOKUP(L938,'ARTICLES 10052022'!$A$1:$J$1031,10,FALSE))</f>
        <v>8.26</v>
      </c>
      <c r="N938">
        <f t="shared" si="57"/>
        <v>2.0649999999999999</v>
      </c>
    </row>
    <row r="939" spans="1:14" outlineLevel="2">
      <c r="A939" t="s">
        <v>98</v>
      </c>
      <c r="B939" s="73" t="str">
        <f>VLOOKUP(A939,'ARTICLES 10052022'!$A$2:$D$1031,4,FALSE)</f>
        <v>AF</v>
      </c>
      <c r="C939" s="73" t="str">
        <f t="shared" si="55"/>
        <v/>
      </c>
      <c r="D939" t="s">
        <v>650</v>
      </c>
      <c r="E939">
        <v>4.4400000000000004</v>
      </c>
      <c r="F939" t="s">
        <v>2047</v>
      </c>
      <c r="G939">
        <v>11.27</v>
      </c>
      <c r="H939">
        <f t="shared" si="56"/>
        <v>50.038800000000002</v>
      </c>
      <c r="I939">
        <f>VLOOKUP(L939,'ARTICLES 10052022'!$A$1:$Q$1031,17,FALSE)</f>
        <v>11.100000000000001</v>
      </c>
      <c r="J939">
        <f t="shared" si="58"/>
        <v>49.284000000000013</v>
      </c>
      <c r="L939" t="s">
        <v>650</v>
      </c>
      <c r="M939">
        <f>IF(I939="","",VLOOKUP(L939,'ARTICLES 10052022'!$A$1:$J$1031,10,FALSE))</f>
        <v>7.4</v>
      </c>
      <c r="N939">
        <f t="shared" si="57"/>
        <v>32.856000000000002</v>
      </c>
    </row>
    <row r="940" spans="1:14" outlineLevel="2">
      <c r="A940" t="s">
        <v>98</v>
      </c>
      <c r="B940" s="73" t="str">
        <f>VLOOKUP(A940,'ARTICLES 10052022'!$A$2:$D$1031,4,FALSE)</f>
        <v>AF</v>
      </c>
      <c r="C940" s="73" t="str">
        <f t="shared" si="55"/>
        <v/>
      </c>
      <c r="D940" t="s">
        <v>574</v>
      </c>
      <c r="E940">
        <v>2</v>
      </c>
      <c r="F940" t="s">
        <v>575</v>
      </c>
      <c r="G940">
        <v>26.09</v>
      </c>
      <c r="H940">
        <f t="shared" si="56"/>
        <v>52.18</v>
      </c>
      <c r="I940">
        <f>VLOOKUP(L940,'ARTICLES 10052022'!$A$1:$Q$1031,17,FALSE)</f>
        <v>29.597999999999999</v>
      </c>
      <c r="J940">
        <f t="shared" si="58"/>
        <v>59.195999999999998</v>
      </c>
      <c r="L940" t="s">
        <v>574</v>
      </c>
      <c r="M940">
        <f>IF(I940="","",VLOOKUP(L940,'ARTICLES 10052022'!$A$1:$J$1031,10,FALSE))</f>
        <v>19.731999999999999</v>
      </c>
      <c r="N940">
        <f t="shared" si="57"/>
        <v>39.463999999999999</v>
      </c>
    </row>
    <row r="941" spans="1:14" outlineLevel="2">
      <c r="A941" t="s">
        <v>98</v>
      </c>
      <c r="B941" s="73" t="str">
        <f>VLOOKUP(A941,'ARTICLES 10052022'!$A$2:$D$1031,4,FALSE)</f>
        <v>AF</v>
      </c>
      <c r="C941" s="73" t="str">
        <f t="shared" si="55"/>
        <v/>
      </c>
      <c r="D941" t="s">
        <v>2410</v>
      </c>
      <c r="E941">
        <v>0.06</v>
      </c>
      <c r="F941" t="s">
        <v>2411</v>
      </c>
      <c r="G941">
        <v>75</v>
      </c>
      <c r="H941">
        <f t="shared" si="56"/>
        <v>4.5</v>
      </c>
      <c r="I941">
        <f>VLOOKUP(L941,'ARTICLES 10052022'!$A$1:$Q$1031,17,FALSE)</f>
        <v>75</v>
      </c>
      <c r="J941">
        <f t="shared" si="58"/>
        <v>4.5</v>
      </c>
      <c r="L941" t="s">
        <v>2410</v>
      </c>
      <c r="M941">
        <f>IF(I941="","",VLOOKUP(L941,'ARTICLES 10052022'!$A$1:$J$1031,10,FALSE))</f>
        <v>50</v>
      </c>
      <c r="N941">
        <f t="shared" si="57"/>
        <v>3</v>
      </c>
    </row>
    <row r="942" spans="1:14" outlineLevel="1">
      <c r="A942" s="73" t="s">
        <v>3079</v>
      </c>
      <c r="B942" s="73"/>
      <c r="C942" s="73" t="str">
        <f t="shared" si="55"/>
        <v>PCLC20EHB</v>
      </c>
      <c r="J942">
        <f>SUBTOTAL(9,J936:J941)</f>
        <v>121.98000000000002</v>
      </c>
      <c r="N942">
        <f>SUBTOTAL(9,N936:N941)</f>
        <v>81.319999999999993</v>
      </c>
    </row>
    <row r="943" spans="1:14" outlineLevel="2">
      <c r="A943" t="s">
        <v>66</v>
      </c>
      <c r="B943" s="73" t="str">
        <f>VLOOKUP(A943,'ARTICLES 10052022'!$A$2:$D$1031,4,FALSE)</f>
        <v>AF</v>
      </c>
      <c r="C943" s="73" t="str">
        <f t="shared" si="55"/>
        <v/>
      </c>
      <c r="D943">
        <v>8110608018</v>
      </c>
      <c r="E943">
        <v>6</v>
      </c>
      <c r="F943" t="s">
        <v>2084</v>
      </c>
      <c r="G943">
        <v>0.28199999999999997</v>
      </c>
      <c r="H943">
        <f t="shared" si="56"/>
        <v>1.6919999999999997</v>
      </c>
      <c r="I943">
        <f>VLOOKUP(L943,'ARTICLES 10052022'!$A$1:$Q$1031,17,FALSE)</f>
        <v>0.26474999999999999</v>
      </c>
      <c r="J943">
        <f t="shared" si="58"/>
        <v>1.5884999999999998</v>
      </c>
      <c r="L943">
        <v>8110608018</v>
      </c>
      <c r="M943">
        <f>IF(I943="","",VLOOKUP(L943,'ARTICLES 10052022'!$A$1:$J$1031,10,FALSE))</f>
        <v>0.17649999999999999</v>
      </c>
      <c r="N943">
        <f t="shared" si="57"/>
        <v>1.0589999999999999</v>
      </c>
    </row>
    <row r="944" spans="1:14" outlineLevel="2">
      <c r="A944" t="s">
        <v>66</v>
      </c>
      <c r="B944" s="73" t="str">
        <f>VLOOKUP(A944,'ARTICLES 10052022'!$A$2:$D$1031,4,FALSE)</f>
        <v>AF</v>
      </c>
      <c r="C944" s="73" t="str">
        <f t="shared" si="55"/>
        <v/>
      </c>
      <c r="D944" t="s">
        <v>2391</v>
      </c>
      <c r="E944">
        <v>4</v>
      </c>
      <c r="F944" t="s">
        <v>2392</v>
      </c>
      <c r="G944">
        <v>0.54900000000000004</v>
      </c>
      <c r="H944">
        <f t="shared" si="56"/>
        <v>2.1960000000000002</v>
      </c>
      <c r="I944">
        <f>VLOOKUP(L944,'ARTICLES 10052022'!$A$1:$Q$1031,17,FALSE)</f>
        <v>0.54899999999999993</v>
      </c>
      <c r="J944">
        <f t="shared" si="58"/>
        <v>2.1959999999999997</v>
      </c>
      <c r="L944" t="s">
        <v>2391</v>
      </c>
      <c r="M944">
        <f>IF(I944="","",VLOOKUP(L944,'ARTICLES 10052022'!$A$1:$J$1031,10,FALSE))</f>
        <v>0.36599999999999999</v>
      </c>
      <c r="N944">
        <f t="shared" si="57"/>
        <v>1.464</v>
      </c>
    </row>
    <row r="945" spans="1:14" outlineLevel="2">
      <c r="A945" t="s">
        <v>66</v>
      </c>
      <c r="B945" s="73" t="str">
        <f>VLOOKUP(A945,'ARTICLES 10052022'!$A$2:$D$1031,4,FALSE)</f>
        <v>AF</v>
      </c>
      <c r="C945" s="73" t="str">
        <f t="shared" si="55"/>
        <v/>
      </c>
      <c r="D945" t="s">
        <v>650</v>
      </c>
      <c r="E945">
        <v>0.78</v>
      </c>
      <c r="F945" t="s">
        <v>2047</v>
      </c>
      <c r="G945">
        <v>11.27</v>
      </c>
      <c r="H945">
        <f t="shared" si="56"/>
        <v>8.7905999999999995</v>
      </c>
      <c r="I945">
        <f>VLOOKUP(L945,'ARTICLES 10052022'!$A$1:$Q$1031,17,FALSE)</f>
        <v>11.100000000000001</v>
      </c>
      <c r="J945">
        <f t="shared" si="58"/>
        <v>8.6580000000000013</v>
      </c>
      <c r="L945" t="s">
        <v>650</v>
      </c>
      <c r="M945">
        <f>IF(I945="","",VLOOKUP(L945,'ARTICLES 10052022'!$A$1:$J$1031,10,FALSE))</f>
        <v>7.4</v>
      </c>
      <c r="N945">
        <f t="shared" si="57"/>
        <v>5.7720000000000002</v>
      </c>
    </row>
    <row r="946" spans="1:14" outlineLevel="2">
      <c r="A946" t="s">
        <v>66</v>
      </c>
      <c r="B946" s="73" t="str">
        <f>VLOOKUP(A946,'ARTICLES 10052022'!$A$2:$D$1031,4,FALSE)</f>
        <v>AF</v>
      </c>
      <c r="C946" s="73" t="str">
        <f t="shared" si="55"/>
        <v/>
      </c>
      <c r="D946" t="s">
        <v>572</v>
      </c>
      <c r="E946">
        <v>1</v>
      </c>
      <c r="F946" t="s">
        <v>573</v>
      </c>
      <c r="G946">
        <v>20.91</v>
      </c>
      <c r="H946">
        <f t="shared" si="56"/>
        <v>20.91</v>
      </c>
      <c r="I946">
        <f>VLOOKUP(L946,'ARTICLES 10052022'!$A$1:$Q$1031,17,FALSE)</f>
        <v>23.953999999999997</v>
      </c>
      <c r="J946">
        <f t="shared" si="58"/>
        <v>23.953999999999997</v>
      </c>
      <c r="L946" t="s">
        <v>572</v>
      </c>
      <c r="M946">
        <f>IF(I946="","",VLOOKUP(L946,'ARTICLES 10052022'!$A$1:$J$1031,10,FALSE))</f>
        <v>17.11</v>
      </c>
      <c r="N946">
        <f t="shared" si="57"/>
        <v>17.11</v>
      </c>
    </row>
    <row r="947" spans="1:14" outlineLevel="2">
      <c r="A947" t="s">
        <v>66</v>
      </c>
      <c r="B947" s="73" t="str">
        <f>VLOOKUP(A947,'ARTICLES 10052022'!$A$2:$D$1031,4,FALSE)</f>
        <v>AF</v>
      </c>
      <c r="C947" s="73" t="str">
        <f t="shared" si="55"/>
        <v/>
      </c>
      <c r="D947" t="s">
        <v>2410</v>
      </c>
      <c r="E947">
        <v>0.02</v>
      </c>
      <c r="F947" t="s">
        <v>2411</v>
      </c>
      <c r="G947">
        <v>75</v>
      </c>
      <c r="H947">
        <f t="shared" si="56"/>
        <v>1.5</v>
      </c>
      <c r="I947">
        <f>VLOOKUP(L947,'ARTICLES 10052022'!$A$1:$Q$1031,17,FALSE)</f>
        <v>75</v>
      </c>
      <c r="J947">
        <f t="shared" si="58"/>
        <v>1.5</v>
      </c>
      <c r="L947" t="s">
        <v>2410</v>
      </c>
      <c r="M947">
        <f>IF(I947="","",VLOOKUP(L947,'ARTICLES 10052022'!$A$1:$J$1031,10,FALSE))</f>
        <v>50</v>
      </c>
      <c r="N947">
        <f t="shared" si="57"/>
        <v>1</v>
      </c>
    </row>
    <row r="948" spans="1:14" outlineLevel="1">
      <c r="A948" s="73" t="s">
        <v>3080</v>
      </c>
      <c r="B948" s="73"/>
      <c r="C948" s="73" t="str">
        <f t="shared" si="55"/>
        <v>PCLC3EH</v>
      </c>
      <c r="J948">
        <f>SUBTOTAL(9,J943:J947)</f>
        <v>37.896499999999996</v>
      </c>
      <c r="N948">
        <f>SUBTOTAL(9,N943:N947)</f>
        <v>26.405000000000001</v>
      </c>
    </row>
    <row r="949" spans="1:14" outlineLevel="2">
      <c r="A949" t="s">
        <v>68</v>
      </c>
      <c r="B949" s="73" t="str">
        <f>VLOOKUP(A949,'ARTICLES 10052022'!$A$2:$D$1031,4,FALSE)</f>
        <v>AF</v>
      </c>
      <c r="C949" s="73" t="str">
        <f t="shared" si="55"/>
        <v/>
      </c>
      <c r="D949">
        <v>8110608018</v>
      </c>
      <c r="E949">
        <v>6</v>
      </c>
      <c r="F949" t="s">
        <v>2084</v>
      </c>
      <c r="G949">
        <v>0.28199999999999997</v>
      </c>
      <c r="H949">
        <f t="shared" si="56"/>
        <v>1.6919999999999997</v>
      </c>
      <c r="I949">
        <f>VLOOKUP(L949,'ARTICLES 10052022'!$A$1:$Q$1031,17,FALSE)</f>
        <v>0.26474999999999999</v>
      </c>
      <c r="J949">
        <f t="shared" si="58"/>
        <v>1.5884999999999998</v>
      </c>
      <c r="L949">
        <v>8110608018</v>
      </c>
      <c r="M949">
        <f>IF(I949="","",VLOOKUP(L949,'ARTICLES 10052022'!$A$1:$J$1031,10,FALSE))</f>
        <v>0.17649999999999999</v>
      </c>
      <c r="N949">
        <f t="shared" si="57"/>
        <v>1.0589999999999999</v>
      </c>
    </row>
    <row r="950" spans="1:14" outlineLevel="2">
      <c r="A950" t="s">
        <v>68</v>
      </c>
      <c r="B950" s="73" t="str">
        <f>VLOOKUP(A950,'ARTICLES 10052022'!$A$2:$D$1031,4,FALSE)</f>
        <v>AF</v>
      </c>
      <c r="C950" s="73" t="str">
        <f t="shared" si="55"/>
        <v/>
      </c>
      <c r="D950" t="s">
        <v>2391</v>
      </c>
      <c r="E950">
        <v>4</v>
      </c>
      <c r="F950" t="s">
        <v>2392</v>
      </c>
      <c r="G950">
        <v>0.54900000000000004</v>
      </c>
      <c r="H950">
        <f t="shared" si="56"/>
        <v>2.1960000000000002</v>
      </c>
      <c r="I950">
        <f>VLOOKUP(L950,'ARTICLES 10052022'!$A$1:$Q$1031,17,FALSE)</f>
        <v>0.54899999999999993</v>
      </c>
      <c r="J950">
        <f t="shared" si="58"/>
        <v>2.1959999999999997</v>
      </c>
      <c r="L950" t="s">
        <v>2391</v>
      </c>
      <c r="M950">
        <f>IF(I950="","",VLOOKUP(L950,'ARTICLES 10052022'!$A$1:$J$1031,10,FALSE))</f>
        <v>0.36599999999999999</v>
      </c>
      <c r="N950">
        <f t="shared" si="57"/>
        <v>1.464</v>
      </c>
    </row>
    <row r="951" spans="1:14" outlineLevel="2">
      <c r="A951" t="s">
        <v>68</v>
      </c>
      <c r="B951" s="73" t="str">
        <f>VLOOKUP(A951,'ARTICLES 10052022'!$A$2:$D$1031,4,FALSE)</f>
        <v>AF</v>
      </c>
      <c r="C951" s="73" t="str">
        <f t="shared" si="55"/>
        <v/>
      </c>
      <c r="D951" t="s">
        <v>650</v>
      </c>
      <c r="E951">
        <v>0.78</v>
      </c>
      <c r="F951" t="s">
        <v>2047</v>
      </c>
      <c r="G951">
        <v>11.27</v>
      </c>
      <c r="H951">
        <f t="shared" si="56"/>
        <v>8.7905999999999995</v>
      </c>
      <c r="I951">
        <f>VLOOKUP(L951,'ARTICLES 10052022'!$A$1:$Q$1031,17,FALSE)</f>
        <v>11.100000000000001</v>
      </c>
      <c r="J951">
        <f t="shared" si="58"/>
        <v>8.6580000000000013</v>
      </c>
      <c r="L951" t="s">
        <v>650</v>
      </c>
      <c r="M951">
        <f>IF(I951="","",VLOOKUP(L951,'ARTICLES 10052022'!$A$1:$J$1031,10,FALSE))</f>
        <v>7.4</v>
      </c>
      <c r="N951">
        <f t="shared" si="57"/>
        <v>5.7720000000000002</v>
      </c>
    </row>
    <row r="952" spans="1:14" outlineLevel="2">
      <c r="A952" t="s">
        <v>68</v>
      </c>
      <c r="B952" s="73" t="str">
        <f>VLOOKUP(A952,'ARTICLES 10052022'!$A$2:$D$1031,4,FALSE)</f>
        <v>AF</v>
      </c>
      <c r="C952" s="73" t="str">
        <f t="shared" si="55"/>
        <v/>
      </c>
      <c r="D952" t="s">
        <v>572</v>
      </c>
      <c r="E952">
        <v>1</v>
      </c>
      <c r="F952" t="s">
        <v>573</v>
      </c>
      <c r="G952">
        <v>20.91</v>
      </c>
      <c r="H952">
        <f t="shared" si="56"/>
        <v>20.91</v>
      </c>
      <c r="I952">
        <f>VLOOKUP(L952,'ARTICLES 10052022'!$A$1:$Q$1031,17,FALSE)</f>
        <v>23.953999999999997</v>
      </c>
      <c r="J952">
        <f t="shared" si="58"/>
        <v>23.953999999999997</v>
      </c>
      <c r="L952" t="s">
        <v>572</v>
      </c>
      <c r="M952">
        <f>IF(I952="","",VLOOKUP(L952,'ARTICLES 10052022'!$A$1:$J$1031,10,FALSE))</f>
        <v>17.11</v>
      </c>
      <c r="N952">
        <f t="shared" si="57"/>
        <v>17.11</v>
      </c>
    </row>
    <row r="953" spans="1:14" outlineLevel="2">
      <c r="A953" t="s">
        <v>68</v>
      </c>
      <c r="B953" s="73" t="str">
        <f>VLOOKUP(A953,'ARTICLES 10052022'!$A$2:$D$1031,4,FALSE)</f>
        <v>AF</v>
      </c>
      <c r="C953" s="73" t="str">
        <f t="shared" si="55"/>
        <v/>
      </c>
      <c r="D953" t="s">
        <v>2410</v>
      </c>
      <c r="E953">
        <v>0.02</v>
      </c>
      <c r="F953" t="s">
        <v>2411</v>
      </c>
      <c r="G953">
        <v>75</v>
      </c>
      <c r="H953">
        <f t="shared" si="56"/>
        <v>1.5</v>
      </c>
      <c r="I953">
        <f>VLOOKUP(L953,'ARTICLES 10052022'!$A$1:$Q$1031,17,FALSE)</f>
        <v>75</v>
      </c>
      <c r="J953">
        <f t="shared" si="58"/>
        <v>1.5</v>
      </c>
      <c r="L953" t="s">
        <v>2410</v>
      </c>
      <c r="M953">
        <f>IF(I953="","",VLOOKUP(L953,'ARTICLES 10052022'!$A$1:$J$1031,10,FALSE))</f>
        <v>50</v>
      </c>
      <c r="N953">
        <f t="shared" si="57"/>
        <v>1</v>
      </c>
    </row>
    <row r="954" spans="1:14" outlineLevel="1">
      <c r="A954" s="73" t="s">
        <v>3081</v>
      </c>
      <c r="B954" s="73"/>
      <c r="C954" s="73" t="str">
        <f t="shared" si="55"/>
        <v>PCLC4EH</v>
      </c>
      <c r="J954">
        <f>SUBTOTAL(9,J949:J953)</f>
        <v>37.896499999999996</v>
      </c>
      <c r="N954">
        <f>SUBTOTAL(9,N949:N953)</f>
        <v>26.405000000000001</v>
      </c>
    </row>
    <row r="955" spans="1:14" outlineLevel="2">
      <c r="A955" t="s">
        <v>70</v>
      </c>
      <c r="B955" s="73" t="str">
        <f>VLOOKUP(A955,'ARTICLES 10052022'!$A$2:$D$1031,4,FALSE)</f>
        <v>AF</v>
      </c>
      <c r="C955" s="73" t="str">
        <f t="shared" si="55"/>
        <v/>
      </c>
      <c r="D955">
        <v>8110608018</v>
      </c>
      <c r="E955">
        <v>6</v>
      </c>
      <c r="F955" t="s">
        <v>2084</v>
      </c>
      <c r="G955">
        <v>0.28199999999999997</v>
      </c>
      <c r="H955">
        <f t="shared" si="56"/>
        <v>1.6919999999999997</v>
      </c>
      <c r="I955">
        <f>VLOOKUP(L955,'ARTICLES 10052022'!$A$1:$Q$1031,17,FALSE)</f>
        <v>0.26474999999999999</v>
      </c>
      <c r="J955">
        <f t="shared" si="58"/>
        <v>1.5884999999999998</v>
      </c>
      <c r="L955">
        <v>8110608018</v>
      </c>
      <c r="M955">
        <f>IF(I955="","",VLOOKUP(L955,'ARTICLES 10052022'!$A$1:$J$1031,10,FALSE))</f>
        <v>0.17649999999999999</v>
      </c>
      <c r="N955">
        <f t="shared" si="57"/>
        <v>1.0589999999999999</v>
      </c>
    </row>
    <row r="956" spans="1:14" outlineLevel="2">
      <c r="A956" t="s">
        <v>70</v>
      </c>
      <c r="B956" s="73" t="str">
        <f>VLOOKUP(A956,'ARTICLES 10052022'!$A$2:$D$1031,4,FALSE)</f>
        <v>AF</v>
      </c>
      <c r="C956" s="73" t="str">
        <f t="shared" si="55"/>
        <v/>
      </c>
      <c r="D956" t="s">
        <v>2391</v>
      </c>
      <c r="E956">
        <v>4</v>
      </c>
      <c r="F956" t="s">
        <v>2392</v>
      </c>
      <c r="G956">
        <v>0.54900000000000004</v>
      </c>
      <c r="H956">
        <f t="shared" si="56"/>
        <v>2.1960000000000002</v>
      </c>
      <c r="I956">
        <f>VLOOKUP(L956,'ARTICLES 10052022'!$A$1:$Q$1031,17,FALSE)</f>
        <v>0.54899999999999993</v>
      </c>
      <c r="J956">
        <f t="shared" si="58"/>
        <v>2.1959999999999997</v>
      </c>
      <c r="L956" t="s">
        <v>2391</v>
      </c>
      <c r="M956">
        <f>IF(I956="","",VLOOKUP(L956,'ARTICLES 10052022'!$A$1:$J$1031,10,FALSE))</f>
        <v>0.36599999999999999</v>
      </c>
      <c r="N956">
        <f t="shared" si="57"/>
        <v>1.464</v>
      </c>
    </row>
    <row r="957" spans="1:14" outlineLevel="2">
      <c r="A957" t="s">
        <v>70</v>
      </c>
      <c r="B957" s="73" t="str">
        <f>VLOOKUP(A957,'ARTICLES 10052022'!$A$2:$D$1031,4,FALSE)</f>
        <v>AF</v>
      </c>
      <c r="C957" s="73" t="str">
        <f t="shared" si="55"/>
        <v/>
      </c>
      <c r="D957" t="s">
        <v>650</v>
      </c>
      <c r="E957">
        <v>0.78</v>
      </c>
      <c r="F957" t="s">
        <v>2047</v>
      </c>
      <c r="G957">
        <v>11.27</v>
      </c>
      <c r="H957">
        <f t="shared" si="56"/>
        <v>8.7905999999999995</v>
      </c>
      <c r="I957">
        <f>VLOOKUP(L957,'ARTICLES 10052022'!$A$1:$Q$1031,17,FALSE)</f>
        <v>11.100000000000001</v>
      </c>
      <c r="J957">
        <f t="shared" si="58"/>
        <v>8.6580000000000013</v>
      </c>
      <c r="L957" t="s">
        <v>650</v>
      </c>
      <c r="M957">
        <f>IF(I957="","",VLOOKUP(L957,'ARTICLES 10052022'!$A$1:$J$1031,10,FALSE))</f>
        <v>7.4</v>
      </c>
      <c r="N957">
        <f t="shared" si="57"/>
        <v>5.7720000000000002</v>
      </c>
    </row>
    <row r="958" spans="1:14" outlineLevel="2">
      <c r="A958" t="s">
        <v>70</v>
      </c>
      <c r="B958" s="73" t="str">
        <f>VLOOKUP(A958,'ARTICLES 10052022'!$A$2:$D$1031,4,FALSE)</f>
        <v>AF</v>
      </c>
      <c r="C958" s="73" t="str">
        <f t="shared" si="55"/>
        <v/>
      </c>
      <c r="D958" t="s">
        <v>574</v>
      </c>
      <c r="E958">
        <v>1</v>
      </c>
      <c r="F958" t="s">
        <v>575</v>
      </c>
      <c r="G958">
        <v>26.09</v>
      </c>
      <c r="H958">
        <f t="shared" si="56"/>
        <v>26.09</v>
      </c>
      <c r="I958">
        <f>VLOOKUP(L958,'ARTICLES 10052022'!$A$1:$Q$1031,17,FALSE)</f>
        <v>29.597999999999999</v>
      </c>
      <c r="J958">
        <f t="shared" si="58"/>
        <v>29.597999999999999</v>
      </c>
      <c r="L958" t="s">
        <v>574</v>
      </c>
      <c r="M958">
        <f>IF(I958="","",VLOOKUP(L958,'ARTICLES 10052022'!$A$1:$J$1031,10,FALSE))</f>
        <v>19.731999999999999</v>
      </c>
      <c r="N958">
        <f t="shared" si="57"/>
        <v>19.731999999999999</v>
      </c>
    </row>
    <row r="959" spans="1:14" outlineLevel="2">
      <c r="A959" t="s">
        <v>70</v>
      </c>
      <c r="B959" s="73" t="str">
        <f>VLOOKUP(A959,'ARTICLES 10052022'!$A$2:$D$1031,4,FALSE)</f>
        <v>AF</v>
      </c>
      <c r="C959" s="73" t="str">
        <f t="shared" si="55"/>
        <v/>
      </c>
      <c r="D959" t="s">
        <v>2410</v>
      </c>
      <c r="E959">
        <v>0.01</v>
      </c>
      <c r="F959" t="s">
        <v>2411</v>
      </c>
      <c r="G959">
        <v>75</v>
      </c>
      <c r="H959">
        <f t="shared" si="56"/>
        <v>0.75</v>
      </c>
      <c r="I959">
        <f>VLOOKUP(L959,'ARTICLES 10052022'!$A$1:$Q$1031,17,FALSE)</f>
        <v>75</v>
      </c>
      <c r="J959">
        <f t="shared" si="58"/>
        <v>0.75</v>
      </c>
      <c r="L959" t="s">
        <v>2410</v>
      </c>
      <c r="M959">
        <f>IF(I959="","",VLOOKUP(L959,'ARTICLES 10052022'!$A$1:$J$1031,10,FALSE))</f>
        <v>50</v>
      </c>
      <c r="N959">
        <f t="shared" si="57"/>
        <v>0.5</v>
      </c>
    </row>
    <row r="960" spans="1:14" outlineLevel="1">
      <c r="A960" s="73" t="s">
        <v>3082</v>
      </c>
      <c r="B960" s="73"/>
      <c r="C960" s="73" t="str">
        <f t="shared" si="55"/>
        <v>PCLC5EH</v>
      </c>
      <c r="J960">
        <f>SUBTOTAL(9,J955:J959)</f>
        <v>42.790500000000002</v>
      </c>
      <c r="N960">
        <f>SUBTOTAL(9,N955:N959)</f>
        <v>28.527000000000001</v>
      </c>
    </row>
    <row r="961" spans="1:14" outlineLevel="2">
      <c r="A961" t="s">
        <v>72</v>
      </c>
      <c r="B961" s="73" t="str">
        <f>VLOOKUP(A961,'ARTICLES 10052022'!$A$2:$D$1031,4,FALSE)</f>
        <v>AF</v>
      </c>
      <c r="C961" s="73" t="str">
        <f t="shared" si="55"/>
        <v/>
      </c>
      <c r="D961">
        <v>8110608018</v>
      </c>
      <c r="E961">
        <v>10</v>
      </c>
      <c r="F961" t="s">
        <v>2084</v>
      </c>
      <c r="G961">
        <v>0.28199999999999997</v>
      </c>
      <c r="H961">
        <f t="shared" si="56"/>
        <v>2.82</v>
      </c>
      <c r="I961">
        <f>VLOOKUP(L961,'ARTICLES 10052022'!$A$1:$Q$1031,17,FALSE)</f>
        <v>0.26474999999999999</v>
      </c>
      <c r="J961">
        <f t="shared" si="58"/>
        <v>2.6475</v>
      </c>
      <c r="L961">
        <v>8110608018</v>
      </c>
      <c r="M961">
        <f>IF(I961="","",VLOOKUP(L961,'ARTICLES 10052022'!$A$1:$J$1031,10,FALSE))</f>
        <v>0.17649999999999999</v>
      </c>
      <c r="N961">
        <f t="shared" si="57"/>
        <v>1.7649999999999999</v>
      </c>
    </row>
    <row r="962" spans="1:14" outlineLevel="2">
      <c r="A962" t="s">
        <v>72</v>
      </c>
      <c r="B962" s="73" t="str">
        <f>VLOOKUP(A962,'ARTICLES 10052022'!$A$2:$D$1031,4,FALSE)</f>
        <v>AF</v>
      </c>
      <c r="C962" s="73" t="str">
        <f t="shared" ref="C962:C1025" si="59">IF(G962="",MID(A962,7,100),"")</f>
        <v/>
      </c>
      <c r="D962" t="s">
        <v>2391</v>
      </c>
      <c r="E962">
        <v>4</v>
      </c>
      <c r="F962" t="s">
        <v>2392</v>
      </c>
      <c r="G962">
        <v>0.54900000000000004</v>
      </c>
      <c r="H962">
        <f t="shared" si="56"/>
        <v>2.1960000000000002</v>
      </c>
      <c r="I962">
        <f>VLOOKUP(L962,'ARTICLES 10052022'!$A$1:$Q$1031,17,FALSE)</f>
        <v>0.54899999999999993</v>
      </c>
      <c r="J962">
        <f t="shared" si="58"/>
        <v>2.1959999999999997</v>
      </c>
      <c r="L962" t="s">
        <v>2391</v>
      </c>
      <c r="M962">
        <f>IF(I962="","",VLOOKUP(L962,'ARTICLES 10052022'!$A$1:$J$1031,10,FALSE))</f>
        <v>0.36599999999999999</v>
      </c>
      <c r="N962">
        <f t="shared" si="57"/>
        <v>1.464</v>
      </c>
    </row>
    <row r="963" spans="1:14" outlineLevel="2">
      <c r="A963" t="s">
        <v>72</v>
      </c>
      <c r="B963" s="73" t="str">
        <f>VLOOKUP(A963,'ARTICLES 10052022'!$A$2:$D$1031,4,FALSE)</f>
        <v>AF</v>
      </c>
      <c r="C963" s="73" t="str">
        <f t="shared" si="59"/>
        <v/>
      </c>
      <c r="D963" t="s">
        <v>648</v>
      </c>
      <c r="E963">
        <v>0.25</v>
      </c>
      <c r="F963" t="s">
        <v>2053</v>
      </c>
      <c r="G963">
        <v>13.19</v>
      </c>
      <c r="H963">
        <f t="shared" si="56"/>
        <v>3.2974999999999999</v>
      </c>
      <c r="I963">
        <f>VLOOKUP(L963,'ARTICLES 10052022'!$A$1:$Q$1031,17,FALSE)</f>
        <v>12.39</v>
      </c>
      <c r="J963">
        <f t="shared" si="58"/>
        <v>3.0975000000000001</v>
      </c>
      <c r="L963" t="s">
        <v>648</v>
      </c>
      <c r="M963">
        <f>IF(I963="","",VLOOKUP(L963,'ARTICLES 10052022'!$A$1:$J$1031,10,FALSE))</f>
        <v>8.26</v>
      </c>
      <c r="N963">
        <f t="shared" si="57"/>
        <v>2.0649999999999999</v>
      </c>
    </row>
    <row r="964" spans="1:14" outlineLevel="2">
      <c r="A964" t="s">
        <v>72</v>
      </c>
      <c r="B964" s="73" t="str">
        <f>VLOOKUP(A964,'ARTICLES 10052022'!$A$2:$D$1031,4,FALSE)</f>
        <v>AF</v>
      </c>
      <c r="C964" s="73" t="str">
        <f t="shared" si="59"/>
        <v/>
      </c>
      <c r="D964" t="s">
        <v>650</v>
      </c>
      <c r="E964">
        <v>1.1100000000000001</v>
      </c>
      <c r="F964" t="s">
        <v>2047</v>
      </c>
      <c r="G964">
        <v>11.27</v>
      </c>
      <c r="H964">
        <f t="shared" si="56"/>
        <v>12.5097</v>
      </c>
      <c r="I964">
        <f>VLOOKUP(L964,'ARTICLES 10052022'!$A$1:$Q$1031,17,FALSE)</f>
        <v>11.100000000000001</v>
      </c>
      <c r="J964">
        <f t="shared" si="58"/>
        <v>12.321000000000003</v>
      </c>
      <c r="L964" t="s">
        <v>650</v>
      </c>
      <c r="M964">
        <f>IF(I964="","",VLOOKUP(L964,'ARTICLES 10052022'!$A$1:$J$1031,10,FALSE))</f>
        <v>7.4</v>
      </c>
      <c r="N964">
        <f t="shared" si="57"/>
        <v>8.2140000000000004</v>
      </c>
    </row>
    <row r="965" spans="1:14" outlineLevel="2">
      <c r="A965" t="s">
        <v>72</v>
      </c>
      <c r="B965" s="73" t="str">
        <f>VLOOKUP(A965,'ARTICLES 10052022'!$A$2:$D$1031,4,FALSE)</f>
        <v>AF</v>
      </c>
      <c r="C965" s="73" t="str">
        <f t="shared" si="59"/>
        <v/>
      </c>
      <c r="D965" t="s">
        <v>2129</v>
      </c>
      <c r="E965">
        <v>3</v>
      </c>
      <c r="F965" t="s">
        <v>2130</v>
      </c>
      <c r="G965">
        <v>10.98</v>
      </c>
      <c r="H965">
        <f t="shared" ref="H965:H1028" si="60">IF(C965="",G965*E965,"")</f>
        <v>32.94</v>
      </c>
      <c r="I965">
        <f>VLOOKUP(L965,'ARTICLES 10052022'!$A$1:$Q$1031,17,FALSE)</f>
        <v>11.859</v>
      </c>
      <c r="J965">
        <f t="shared" si="58"/>
        <v>35.576999999999998</v>
      </c>
      <c r="L965" t="s">
        <v>2129</v>
      </c>
      <c r="M965">
        <f>IF(I965="","",VLOOKUP(L965,'ARTICLES 10052022'!$A$1:$J$1031,10,FALSE))</f>
        <v>7.9059999999999997</v>
      </c>
      <c r="N965">
        <f t="shared" si="57"/>
        <v>23.718</v>
      </c>
    </row>
    <row r="966" spans="1:14" outlineLevel="1">
      <c r="A966" s="73" t="s">
        <v>3083</v>
      </c>
      <c r="B966" s="73"/>
      <c r="C966" s="73" t="str">
        <f t="shared" si="59"/>
        <v>PCLC6EHA</v>
      </c>
      <c r="J966">
        <f>SUBTOTAL(9,J961:J965)</f>
        <v>55.838999999999999</v>
      </c>
      <c r="N966">
        <f>SUBTOTAL(9,N961:N965)</f>
        <v>37.225999999999999</v>
      </c>
    </row>
    <row r="967" spans="1:14" outlineLevel="2">
      <c r="A967" t="s">
        <v>74</v>
      </c>
      <c r="B967" s="73" t="str">
        <f>VLOOKUP(A967,'ARTICLES 10052022'!$A$2:$D$1031,4,FALSE)</f>
        <v>AF</v>
      </c>
      <c r="C967" s="73" t="str">
        <f t="shared" si="59"/>
        <v/>
      </c>
      <c r="D967">
        <v>8110608018</v>
      </c>
      <c r="E967">
        <v>8</v>
      </c>
      <c r="F967" t="s">
        <v>2084</v>
      </c>
      <c r="G967">
        <v>0.28199999999999997</v>
      </c>
      <c r="H967">
        <f t="shared" si="60"/>
        <v>2.2559999999999998</v>
      </c>
      <c r="I967">
        <f>VLOOKUP(L967,'ARTICLES 10052022'!$A$1:$Q$1031,17,FALSE)</f>
        <v>0.26474999999999999</v>
      </c>
      <c r="J967">
        <f t="shared" si="58"/>
        <v>2.1179999999999999</v>
      </c>
      <c r="L967">
        <v>8110608018</v>
      </c>
      <c r="M967">
        <f>IF(I967="","",VLOOKUP(L967,'ARTICLES 10052022'!$A$1:$J$1031,10,FALSE))</f>
        <v>0.17649999999999999</v>
      </c>
      <c r="N967">
        <f t="shared" si="57"/>
        <v>1.4119999999999999</v>
      </c>
    </row>
    <row r="968" spans="1:14" outlineLevel="2">
      <c r="A968" t="s">
        <v>74</v>
      </c>
      <c r="B968" s="73" t="str">
        <f>VLOOKUP(A968,'ARTICLES 10052022'!$A$2:$D$1031,4,FALSE)</f>
        <v>AF</v>
      </c>
      <c r="C968" s="73" t="str">
        <f t="shared" si="59"/>
        <v/>
      </c>
      <c r="D968" t="s">
        <v>2391</v>
      </c>
      <c r="E968">
        <v>4</v>
      </c>
      <c r="F968" t="s">
        <v>2392</v>
      </c>
      <c r="G968">
        <v>0.54900000000000004</v>
      </c>
      <c r="H968">
        <f t="shared" si="60"/>
        <v>2.1960000000000002</v>
      </c>
      <c r="I968">
        <f>VLOOKUP(L968,'ARTICLES 10052022'!$A$1:$Q$1031,17,FALSE)</f>
        <v>0.54899999999999993</v>
      </c>
      <c r="J968">
        <f t="shared" si="58"/>
        <v>2.1959999999999997</v>
      </c>
      <c r="L968" t="s">
        <v>2391</v>
      </c>
      <c r="M968">
        <f>IF(I968="","",VLOOKUP(L968,'ARTICLES 10052022'!$A$1:$J$1031,10,FALSE))</f>
        <v>0.36599999999999999</v>
      </c>
      <c r="N968">
        <f t="shared" ref="N968:N1031" si="61">IF(I968="","",E968*M968)</f>
        <v>1.464</v>
      </c>
    </row>
    <row r="969" spans="1:14" outlineLevel="2">
      <c r="A969" t="s">
        <v>74</v>
      </c>
      <c r="B969" s="73" t="str">
        <f>VLOOKUP(A969,'ARTICLES 10052022'!$A$2:$D$1031,4,FALSE)</f>
        <v>AF</v>
      </c>
      <c r="C969" s="73" t="str">
        <f t="shared" si="59"/>
        <v/>
      </c>
      <c r="D969" t="s">
        <v>650</v>
      </c>
      <c r="E969">
        <v>1.1100000000000001</v>
      </c>
      <c r="F969" t="s">
        <v>2047</v>
      </c>
      <c r="G969">
        <v>11.27</v>
      </c>
      <c r="H969">
        <f t="shared" si="60"/>
        <v>12.5097</v>
      </c>
      <c r="I969">
        <f>VLOOKUP(L969,'ARTICLES 10052022'!$A$1:$Q$1031,17,FALSE)</f>
        <v>11.100000000000001</v>
      </c>
      <c r="J969">
        <f t="shared" si="58"/>
        <v>12.321000000000003</v>
      </c>
      <c r="L969" t="s">
        <v>650</v>
      </c>
      <c r="M969">
        <f>IF(I969="","",VLOOKUP(L969,'ARTICLES 10052022'!$A$1:$J$1031,10,FALSE))</f>
        <v>7.4</v>
      </c>
      <c r="N969">
        <f t="shared" si="61"/>
        <v>8.2140000000000004</v>
      </c>
    </row>
    <row r="970" spans="1:14" outlineLevel="2">
      <c r="A970" t="s">
        <v>74</v>
      </c>
      <c r="B970" s="73" t="str">
        <f>VLOOKUP(A970,'ARTICLES 10052022'!$A$2:$D$1031,4,FALSE)</f>
        <v>AF</v>
      </c>
      <c r="C970" s="73" t="str">
        <f t="shared" si="59"/>
        <v/>
      </c>
      <c r="D970" t="s">
        <v>572</v>
      </c>
      <c r="E970">
        <v>1</v>
      </c>
      <c r="F970" t="s">
        <v>573</v>
      </c>
      <c r="G970">
        <v>20.91</v>
      </c>
      <c r="H970">
        <f t="shared" si="60"/>
        <v>20.91</v>
      </c>
      <c r="I970">
        <f>VLOOKUP(L970,'ARTICLES 10052022'!$A$1:$Q$1031,17,FALSE)</f>
        <v>23.953999999999997</v>
      </c>
      <c r="J970">
        <f t="shared" si="58"/>
        <v>23.953999999999997</v>
      </c>
      <c r="L970" t="s">
        <v>572</v>
      </c>
      <c r="M970">
        <f>IF(I970="","",VLOOKUP(L970,'ARTICLES 10052022'!$A$1:$J$1031,10,FALSE))</f>
        <v>17.11</v>
      </c>
      <c r="N970">
        <f t="shared" si="61"/>
        <v>17.11</v>
      </c>
    </row>
    <row r="971" spans="1:14" outlineLevel="2">
      <c r="A971" t="s">
        <v>74</v>
      </c>
      <c r="B971" s="73" t="str">
        <f>VLOOKUP(A971,'ARTICLES 10052022'!$A$2:$D$1031,4,FALSE)</f>
        <v>AF</v>
      </c>
      <c r="C971" s="73" t="str">
        <f t="shared" si="59"/>
        <v/>
      </c>
      <c r="D971" t="s">
        <v>2410</v>
      </c>
      <c r="E971">
        <v>0.02</v>
      </c>
      <c r="F971" t="s">
        <v>2411</v>
      </c>
      <c r="G971">
        <v>75</v>
      </c>
      <c r="H971">
        <f t="shared" si="60"/>
        <v>1.5</v>
      </c>
      <c r="I971">
        <f>VLOOKUP(L971,'ARTICLES 10052022'!$A$1:$Q$1031,17,FALSE)</f>
        <v>75</v>
      </c>
      <c r="J971">
        <f t="shared" si="58"/>
        <v>1.5</v>
      </c>
      <c r="L971" t="s">
        <v>2410</v>
      </c>
      <c r="M971">
        <f>IF(I971="","",VLOOKUP(L971,'ARTICLES 10052022'!$A$1:$J$1031,10,FALSE))</f>
        <v>50</v>
      </c>
      <c r="N971">
        <f t="shared" si="61"/>
        <v>1</v>
      </c>
    </row>
    <row r="972" spans="1:14" outlineLevel="1">
      <c r="A972" s="73" t="s">
        <v>3084</v>
      </c>
      <c r="B972" s="73"/>
      <c r="C972" s="73" t="str">
        <f t="shared" si="59"/>
        <v>PCLC6EHB</v>
      </c>
      <c r="J972">
        <f>SUBTOTAL(9,J967:J971)</f>
        <v>42.088999999999999</v>
      </c>
      <c r="N972">
        <f>SUBTOTAL(9,N967:N971)</f>
        <v>29.2</v>
      </c>
    </row>
    <row r="973" spans="1:14" outlineLevel="2">
      <c r="A973" t="s">
        <v>76</v>
      </c>
      <c r="B973" s="73" t="str">
        <f>VLOOKUP(A973,'ARTICLES 10052022'!$A$2:$D$1031,4,FALSE)</f>
        <v>AF</v>
      </c>
      <c r="C973" s="73" t="str">
        <f t="shared" si="59"/>
        <v/>
      </c>
      <c r="D973">
        <v>8110608018</v>
      </c>
      <c r="E973">
        <v>12</v>
      </c>
      <c r="F973" t="s">
        <v>2084</v>
      </c>
      <c r="G973">
        <v>0.28199999999999997</v>
      </c>
      <c r="H973">
        <f t="shared" si="60"/>
        <v>3.3839999999999995</v>
      </c>
      <c r="I973">
        <f>VLOOKUP(L973,'ARTICLES 10052022'!$A$1:$Q$1031,17,FALSE)</f>
        <v>0.26474999999999999</v>
      </c>
      <c r="J973">
        <f t="shared" si="58"/>
        <v>3.1769999999999996</v>
      </c>
      <c r="L973">
        <v>8110608018</v>
      </c>
      <c r="M973">
        <f>IF(I973="","",VLOOKUP(L973,'ARTICLES 10052022'!$A$1:$J$1031,10,FALSE))</f>
        <v>0.17649999999999999</v>
      </c>
      <c r="N973">
        <f t="shared" si="61"/>
        <v>2.1179999999999999</v>
      </c>
    </row>
    <row r="974" spans="1:14" outlineLevel="2">
      <c r="A974" t="s">
        <v>76</v>
      </c>
      <c r="B974" s="73" t="str">
        <f>VLOOKUP(A974,'ARTICLES 10052022'!$A$2:$D$1031,4,FALSE)</f>
        <v>AF</v>
      </c>
      <c r="C974" s="73" t="str">
        <f t="shared" si="59"/>
        <v/>
      </c>
      <c r="D974" t="s">
        <v>2391</v>
      </c>
      <c r="E974">
        <v>4</v>
      </c>
      <c r="F974" t="s">
        <v>2392</v>
      </c>
      <c r="G974">
        <v>0.54900000000000004</v>
      </c>
      <c r="H974">
        <f t="shared" si="60"/>
        <v>2.1960000000000002</v>
      </c>
      <c r="I974">
        <f>VLOOKUP(L974,'ARTICLES 10052022'!$A$1:$Q$1031,17,FALSE)</f>
        <v>0.54899999999999993</v>
      </c>
      <c r="J974">
        <f t="shared" si="58"/>
        <v>2.1959999999999997</v>
      </c>
      <c r="L974" t="s">
        <v>2391</v>
      </c>
      <c r="M974">
        <f>IF(I974="","",VLOOKUP(L974,'ARTICLES 10052022'!$A$1:$J$1031,10,FALSE))</f>
        <v>0.36599999999999999</v>
      </c>
      <c r="N974">
        <f t="shared" si="61"/>
        <v>1.464</v>
      </c>
    </row>
    <row r="975" spans="1:14" outlineLevel="2">
      <c r="A975" t="s">
        <v>76</v>
      </c>
      <c r="B975" s="73" t="str">
        <f>VLOOKUP(A975,'ARTICLES 10052022'!$A$2:$D$1031,4,FALSE)</f>
        <v>AF</v>
      </c>
      <c r="C975" s="73" t="str">
        <f t="shared" si="59"/>
        <v/>
      </c>
      <c r="D975" t="s">
        <v>648</v>
      </c>
      <c r="E975">
        <v>0.25</v>
      </c>
      <c r="F975" t="s">
        <v>2053</v>
      </c>
      <c r="G975">
        <v>13.19</v>
      </c>
      <c r="H975">
        <f t="shared" si="60"/>
        <v>3.2974999999999999</v>
      </c>
      <c r="I975">
        <f>VLOOKUP(L975,'ARTICLES 10052022'!$A$1:$Q$1031,17,FALSE)</f>
        <v>12.39</v>
      </c>
      <c r="J975">
        <f t="shared" si="58"/>
        <v>3.0975000000000001</v>
      </c>
      <c r="L975" t="s">
        <v>648</v>
      </c>
      <c r="M975">
        <f>IF(I975="","",VLOOKUP(L975,'ARTICLES 10052022'!$A$1:$J$1031,10,FALSE))</f>
        <v>8.26</v>
      </c>
      <c r="N975">
        <f t="shared" si="61"/>
        <v>2.0649999999999999</v>
      </c>
    </row>
    <row r="976" spans="1:14" outlineLevel="2">
      <c r="A976" t="s">
        <v>76</v>
      </c>
      <c r="B976" s="73" t="str">
        <f>VLOOKUP(A976,'ARTICLES 10052022'!$A$2:$D$1031,4,FALSE)</f>
        <v>AF</v>
      </c>
      <c r="C976" s="73" t="str">
        <f t="shared" si="59"/>
        <v/>
      </c>
      <c r="D976" t="s">
        <v>650</v>
      </c>
      <c r="E976">
        <v>1.44</v>
      </c>
      <c r="F976" t="s">
        <v>2047</v>
      </c>
      <c r="G976">
        <v>11.27</v>
      </c>
      <c r="H976">
        <f t="shared" si="60"/>
        <v>16.2288</v>
      </c>
      <c r="I976">
        <f>VLOOKUP(L976,'ARTICLES 10052022'!$A$1:$Q$1031,17,FALSE)</f>
        <v>11.100000000000001</v>
      </c>
      <c r="J976">
        <f t="shared" si="58"/>
        <v>15.984000000000002</v>
      </c>
      <c r="L976" t="s">
        <v>650</v>
      </c>
      <c r="M976">
        <f>IF(I976="","",VLOOKUP(L976,'ARTICLES 10052022'!$A$1:$J$1031,10,FALSE))</f>
        <v>7.4</v>
      </c>
      <c r="N976">
        <f t="shared" si="61"/>
        <v>10.656000000000001</v>
      </c>
    </row>
    <row r="977" spans="1:14" outlineLevel="2">
      <c r="A977" t="s">
        <v>76</v>
      </c>
      <c r="B977" s="73" t="str">
        <f>VLOOKUP(A977,'ARTICLES 10052022'!$A$2:$D$1031,4,FALSE)</f>
        <v>AF</v>
      </c>
      <c r="C977" s="73" t="str">
        <f t="shared" si="59"/>
        <v/>
      </c>
      <c r="D977" t="s">
        <v>572</v>
      </c>
      <c r="E977">
        <v>1</v>
      </c>
      <c r="F977" t="s">
        <v>573</v>
      </c>
      <c r="G977">
        <v>20.91</v>
      </c>
      <c r="H977">
        <f t="shared" si="60"/>
        <v>20.91</v>
      </c>
      <c r="I977">
        <f>VLOOKUP(L977,'ARTICLES 10052022'!$A$1:$Q$1031,17,FALSE)</f>
        <v>23.953999999999997</v>
      </c>
      <c r="J977">
        <f t="shared" si="58"/>
        <v>23.953999999999997</v>
      </c>
      <c r="L977" t="s">
        <v>572</v>
      </c>
      <c r="M977">
        <f>IF(I977="","",VLOOKUP(L977,'ARTICLES 10052022'!$A$1:$J$1031,10,FALSE))</f>
        <v>17.11</v>
      </c>
      <c r="N977">
        <f t="shared" si="61"/>
        <v>17.11</v>
      </c>
    </row>
    <row r="978" spans="1:14" outlineLevel="2">
      <c r="A978" t="s">
        <v>76</v>
      </c>
      <c r="B978" s="73" t="str">
        <f>VLOOKUP(A978,'ARTICLES 10052022'!$A$2:$D$1031,4,FALSE)</f>
        <v>AF</v>
      </c>
      <c r="C978" s="73" t="str">
        <f t="shared" si="59"/>
        <v/>
      </c>
      <c r="D978" t="s">
        <v>2129</v>
      </c>
      <c r="E978">
        <v>1.5</v>
      </c>
      <c r="F978" t="s">
        <v>2130</v>
      </c>
      <c r="G978">
        <v>10.98</v>
      </c>
      <c r="H978">
        <f t="shared" si="60"/>
        <v>16.47</v>
      </c>
      <c r="I978">
        <f>VLOOKUP(L978,'ARTICLES 10052022'!$A$1:$Q$1031,17,FALSE)</f>
        <v>11.859</v>
      </c>
      <c r="J978">
        <f t="shared" si="58"/>
        <v>17.788499999999999</v>
      </c>
      <c r="L978" t="s">
        <v>2129</v>
      </c>
      <c r="M978">
        <f>IF(I978="","",VLOOKUP(L978,'ARTICLES 10052022'!$A$1:$J$1031,10,FALSE))</f>
        <v>7.9059999999999997</v>
      </c>
      <c r="N978">
        <f t="shared" si="61"/>
        <v>11.859</v>
      </c>
    </row>
    <row r="979" spans="1:14" outlineLevel="1">
      <c r="A979" s="73" t="s">
        <v>3085</v>
      </c>
      <c r="B979" s="73"/>
      <c r="C979" s="73" t="str">
        <f t="shared" si="59"/>
        <v>PCLC7EH</v>
      </c>
      <c r="J979">
        <f>SUBTOTAL(9,J973:J978)</f>
        <v>66.197000000000003</v>
      </c>
      <c r="N979">
        <f>SUBTOTAL(9,N973:N978)</f>
        <v>45.271999999999998</v>
      </c>
    </row>
    <row r="980" spans="1:14" outlineLevel="2">
      <c r="A980" t="s">
        <v>2281</v>
      </c>
      <c r="B980" s="73" t="str">
        <f>VLOOKUP(A980,'ARTICLES 10052022'!$A$2:$D$1031,4,FALSE)</f>
        <v>AF</v>
      </c>
      <c r="C980" s="73" t="str">
        <f t="shared" si="59"/>
        <v/>
      </c>
      <c r="D980" t="s">
        <v>2391</v>
      </c>
      <c r="E980">
        <v>4</v>
      </c>
      <c r="F980" t="s">
        <v>2392</v>
      </c>
      <c r="G980">
        <v>0.54900000000000004</v>
      </c>
      <c r="H980">
        <f t="shared" si="60"/>
        <v>2.1960000000000002</v>
      </c>
      <c r="I980">
        <f>VLOOKUP(L980,'ARTICLES 10052022'!$A$1:$Q$1031,17,FALSE)</f>
        <v>0.54899999999999993</v>
      </c>
      <c r="J980">
        <f t="shared" si="58"/>
        <v>2.1959999999999997</v>
      </c>
      <c r="L980" t="s">
        <v>2391</v>
      </c>
      <c r="M980">
        <f>IF(I980="","",VLOOKUP(L980,'ARTICLES 10052022'!$A$1:$J$1031,10,FALSE))</f>
        <v>0.36599999999999999</v>
      </c>
      <c r="N980">
        <f t="shared" si="61"/>
        <v>1.464</v>
      </c>
    </row>
    <row r="981" spans="1:14" outlineLevel="2">
      <c r="A981" t="s">
        <v>2281</v>
      </c>
      <c r="B981" s="73" t="str">
        <f>VLOOKUP(A981,'ARTICLES 10052022'!$A$2:$D$1031,4,FALSE)</f>
        <v>AF</v>
      </c>
      <c r="C981" s="73" t="str">
        <f t="shared" si="59"/>
        <v/>
      </c>
      <c r="D981">
        <v>8110608018</v>
      </c>
      <c r="E981">
        <v>12</v>
      </c>
      <c r="F981" t="s">
        <v>2084</v>
      </c>
      <c r="G981">
        <v>0.28199999999999997</v>
      </c>
      <c r="H981">
        <f t="shared" si="60"/>
        <v>3.3839999999999995</v>
      </c>
      <c r="I981">
        <f>VLOOKUP(L981,'ARTICLES 10052022'!$A$1:$Q$1031,17,FALSE)</f>
        <v>0.26474999999999999</v>
      </c>
      <c r="J981">
        <f t="shared" si="58"/>
        <v>3.1769999999999996</v>
      </c>
      <c r="L981">
        <v>8110608018</v>
      </c>
      <c r="M981">
        <f>IF(I981="","",VLOOKUP(L981,'ARTICLES 10052022'!$A$1:$J$1031,10,FALSE))</f>
        <v>0.17649999999999999</v>
      </c>
      <c r="N981">
        <f t="shared" si="61"/>
        <v>2.1179999999999999</v>
      </c>
    </row>
    <row r="982" spans="1:14" outlineLevel="2">
      <c r="A982" t="s">
        <v>2281</v>
      </c>
      <c r="B982" s="73" t="str">
        <f>VLOOKUP(A982,'ARTICLES 10052022'!$A$2:$D$1031,4,FALSE)</f>
        <v>AF</v>
      </c>
      <c r="C982" s="73" t="str">
        <f t="shared" si="59"/>
        <v/>
      </c>
      <c r="D982" t="s">
        <v>648</v>
      </c>
      <c r="E982">
        <v>0.25</v>
      </c>
      <c r="F982" t="s">
        <v>2053</v>
      </c>
      <c r="G982">
        <v>13.19</v>
      </c>
      <c r="H982">
        <f t="shared" si="60"/>
        <v>3.2974999999999999</v>
      </c>
      <c r="I982">
        <f>VLOOKUP(L982,'ARTICLES 10052022'!$A$1:$Q$1031,17,FALSE)</f>
        <v>12.39</v>
      </c>
      <c r="J982">
        <f t="shared" si="58"/>
        <v>3.0975000000000001</v>
      </c>
      <c r="L982" t="s">
        <v>648</v>
      </c>
      <c r="M982">
        <f>IF(I982="","",VLOOKUP(L982,'ARTICLES 10052022'!$A$1:$J$1031,10,FALSE))</f>
        <v>8.26</v>
      </c>
      <c r="N982">
        <f t="shared" si="61"/>
        <v>2.0649999999999999</v>
      </c>
    </row>
    <row r="983" spans="1:14" outlineLevel="2">
      <c r="A983" t="s">
        <v>2281</v>
      </c>
      <c r="B983" s="73" t="str">
        <f>VLOOKUP(A983,'ARTICLES 10052022'!$A$2:$D$1031,4,FALSE)</f>
        <v>AF</v>
      </c>
      <c r="C983" s="73" t="str">
        <f t="shared" si="59"/>
        <v/>
      </c>
      <c r="D983" t="s">
        <v>650</v>
      </c>
      <c r="E983">
        <v>1.44</v>
      </c>
      <c r="F983" t="s">
        <v>2047</v>
      </c>
      <c r="G983">
        <v>11.27</v>
      </c>
      <c r="H983">
        <f t="shared" si="60"/>
        <v>16.2288</v>
      </c>
      <c r="I983">
        <f>VLOOKUP(L983,'ARTICLES 10052022'!$A$1:$Q$1031,17,FALSE)</f>
        <v>11.100000000000001</v>
      </c>
      <c r="J983">
        <f t="shared" si="58"/>
        <v>15.984000000000002</v>
      </c>
      <c r="L983" t="s">
        <v>650</v>
      </c>
      <c r="M983">
        <f>IF(I983="","",VLOOKUP(L983,'ARTICLES 10052022'!$A$1:$J$1031,10,FALSE))</f>
        <v>7.4</v>
      </c>
      <c r="N983">
        <f t="shared" si="61"/>
        <v>10.656000000000001</v>
      </c>
    </row>
    <row r="984" spans="1:14" outlineLevel="2">
      <c r="A984" t="s">
        <v>2281</v>
      </c>
      <c r="B984" s="73" t="str">
        <f>VLOOKUP(A984,'ARTICLES 10052022'!$A$2:$D$1031,4,FALSE)</f>
        <v>AF</v>
      </c>
      <c r="C984" s="73" t="str">
        <f t="shared" si="59"/>
        <v/>
      </c>
      <c r="D984" t="s">
        <v>572</v>
      </c>
      <c r="E984">
        <v>2</v>
      </c>
      <c r="F984" t="s">
        <v>573</v>
      </c>
      <c r="G984">
        <v>20.91</v>
      </c>
      <c r="H984">
        <f t="shared" si="60"/>
        <v>41.82</v>
      </c>
      <c r="I984">
        <f>VLOOKUP(L984,'ARTICLES 10052022'!$A$1:$Q$1031,17,FALSE)</f>
        <v>23.953999999999997</v>
      </c>
      <c r="J984">
        <f t="shared" si="58"/>
        <v>47.907999999999994</v>
      </c>
      <c r="L984" t="s">
        <v>572</v>
      </c>
      <c r="M984">
        <f>IF(I984="","",VLOOKUP(L984,'ARTICLES 10052022'!$A$1:$J$1031,10,FALSE))</f>
        <v>17.11</v>
      </c>
      <c r="N984">
        <f t="shared" si="61"/>
        <v>34.22</v>
      </c>
    </row>
    <row r="985" spans="1:14" outlineLevel="2">
      <c r="A985" t="s">
        <v>2281</v>
      </c>
      <c r="B985" s="73" t="str">
        <f>VLOOKUP(A985,'ARTICLES 10052022'!$A$2:$D$1031,4,FALSE)</f>
        <v>AF</v>
      </c>
      <c r="C985" s="73" t="str">
        <f t="shared" si="59"/>
        <v/>
      </c>
      <c r="D985" t="s">
        <v>2410</v>
      </c>
      <c r="E985">
        <v>0.05</v>
      </c>
      <c r="F985" t="s">
        <v>2411</v>
      </c>
      <c r="G985">
        <v>75</v>
      </c>
      <c r="H985">
        <f t="shared" si="60"/>
        <v>3.75</v>
      </c>
      <c r="I985">
        <f>VLOOKUP(L985,'ARTICLES 10052022'!$A$1:$Q$1031,17,FALSE)</f>
        <v>75</v>
      </c>
      <c r="J985">
        <f t="shared" si="58"/>
        <v>3.75</v>
      </c>
      <c r="L985" t="s">
        <v>2410</v>
      </c>
      <c r="M985">
        <f>IF(I985="","",VLOOKUP(L985,'ARTICLES 10052022'!$A$1:$J$1031,10,FALSE))</f>
        <v>50</v>
      </c>
      <c r="N985">
        <f t="shared" si="61"/>
        <v>2.5</v>
      </c>
    </row>
    <row r="986" spans="1:14" outlineLevel="1">
      <c r="A986" s="73" t="s">
        <v>3086</v>
      </c>
      <c r="B986" s="73"/>
      <c r="C986" s="73" t="str">
        <f t="shared" si="59"/>
        <v>PCLC8EH</v>
      </c>
      <c r="J986">
        <f>SUBTOTAL(9,J980:J985)</f>
        <v>76.112499999999997</v>
      </c>
      <c r="N986">
        <f>SUBTOTAL(9,N980:N985)</f>
        <v>53.022999999999996</v>
      </c>
    </row>
    <row r="987" spans="1:14" outlineLevel="2">
      <c r="A987" t="s">
        <v>80</v>
      </c>
      <c r="B987" s="73" t="str">
        <f>VLOOKUP(A987,'ARTICLES 10052022'!$A$2:$D$1031,4,FALSE)</f>
        <v>AF</v>
      </c>
      <c r="C987" s="73" t="str">
        <f t="shared" si="59"/>
        <v/>
      </c>
      <c r="D987">
        <v>8110608018</v>
      </c>
      <c r="E987">
        <v>12</v>
      </c>
      <c r="F987" t="s">
        <v>2084</v>
      </c>
      <c r="G987">
        <v>0.28199999999999997</v>
      </c>
      <c r="H987">
        <f t="shared" si="60"/>
        <v>3.3839999999999995</v>
      </c>
      <c r="I987">
        <f>VLOOKUP(L987,'ARTICLES 10052022'!$A$1:$Q$1031,17,FALSE)</f>
        <v>0.26474999999999999</v>
      </c>
      <c r="J987">
        <f t="shared" si="58"/>
        <v>3.1769999999999996</v>
      </c>
      <c r="L987">
        <v>8110608018</v>
      </c>
      <c r="M987">
        <f>IF(I987="","",VLOOKUP(L987,'ARTICLES 10052022'!$A$1:$J$1031,10,FALSE))</f>
        <v>0.17649999999999999</v>
      </c>
      <c r="N987">
        <f t="shared" si="61"/>
        <v>2.1179999999999999</v>
      </c>
    </row>
    <row r="988" spans="1:14" outlineLevel="2">
      <c r="A988" t="s">
        <v>80</v>
      </c>
      <c r="B988" s="73" t="str">
        <f>VLOOKUP(A988,'ARTICLES 10052022'!$A$2:$D$1031,4,FALSE)</f>
        <v>AF</v>
      </c>
      <c r="C988" s="73" t="str">
        <f t="shared" si="59"/>
        <v/>
      </c>
      <c r="D988" t="s">
        <v>2391</v>
      </c>
      <c r="E988">
        <v>4</v>
      </c>
      <c r="F988" t="s">
        <v>2392</v>
      </c>
      <c r="G988">
        <v>0.54900000000000004</v>
      </c>
      <c r="H988">
        <f t="shared" si="60"/>
        <v>2.1960000000000002</v>
      </c>
      <c r="I988">
        <f>VLOOKUP(L988,'ARTICLES 10052022'!$A$1:$Q$1031,17,FALSE)</f>
        <v>0.54899999999999993</v>
      </c>
      <c r="J988">
        <f t="shared" si="58"/>
        <v>2.1959999999999997</v>
      </c>
      <c r="L988" t="s">
        <v>2391</v>
      </c>
      <c r="M988">
        <f>IF(I988="","",VLOOKUP(L988,'ARTICLES 10052022'!$A$1:$J$1031,10,FALSE))</f>
        <v>0.36599999999999999</v>
      </c>
      <c r="N988">
        <f t="shared" si="61"/>
        <v>1.464</v>
      </c>
    </row>
    <row r="989" spans="1:14" outlineLevel="2">
      <c r="A989" t="s">
        <v>80</v>
      </c>
      <c r="B989" s="73" t="str">
        <f>VLOOKUP(A989,'ARTICLES 10052022'!$A$2:$D$1031,4,FALSE)</f>
        <v>AF</v>
      </c>
      <c r="C989" s="73" t="str">
        <f t="shared" si="59"/>
        <v/>
      </c>
      <c r="D989" t="s">
        <v>648</v>
      </c>
      <c r="E989">
        <v>0.25</v>
      </c>
      <c r="F989" t="s">
        <v>2053</v>
      </c>
      <c r="G989">
        <v>13.19</v>
      </c>
      <c r="H989">
        <f t="shared" si="60"/>
        <v>3.2974999999999999</v>
      </c>
      <c r="I989">
        <f>VLOOKUP(L989,'ARTICLES 10052022'!$A$1:$Q$1031,17,FALSE)</f>
        <v>12.39</v>
      </c>
      <c r="J989">
        <f t="shared" ref="J989:J1057" si="62">E989*I989</f>
        <v>3.0975000000000001</v>
      </c>
      <c r="L989" t="s">
        <v>648</v>
      </c>
      <c r="M989">
        <f>IF(I989="","",VLOOKUP(L989,'ARTICLES 10052022'!$A$1:$J$1031,10,FALSE))</f>
        <v>8.26</v>
      </c>
      <c r="N989">
        <f t="shared" si="61"/>
        <v>2.0649999999999999</v>
      </c>
    </row>
    <row r="990" spans="1:14" outlineLevel="2">
      <c r="A990" t="s">
        <v>80</v>
      </c>
      <c r="B990" s="73" t="str">
        <f>VLOOKUP(A990,'ARTICLES 10052022'!$A$2:$D$1031,4,FALSE)</f>
        <v>AF</v>
      </c>
      <c r="C990" s="73" t="str">
        <f t="shared" si="59"/>
        <v/>
      </c>
      <c r="D990" t="s">
        <v>650</v>
      </c>
      <c r="E990">
        <v>1.44</v>
      </c>
      <c r="F990" t="s">
        <v>2047</v>
      </c>
      <c r="G990">
        <v>11.27</v>
      </c>
      <c r="H990">
        <f t="shared" si="60"/>
        <v>16.2288</v>
      </c>
      <c r="I990">
        <f>VLOOKUP(L990,'ARTICLES 10052022'!$A$1:$Q$1031,17,FALSE)</f>
        <v>11.100000000000001</v>
      </c>
      <c r="J990">
        <f t="shared" si="62"/>
        <v>15.984000000000002</v>
      </c>
      <c r="L990" t="s">
        <v>650</v>
      </c>
      <c r="M990">
        <f>IF(I990="","",VLOOKUP(L990,'ARTICLES 10052022'!$A$1:$J$1031,10,FALSE))</f>
        <v>7.4</v>
      </c>
      <c r="N990">
        <f t="shared" si="61"/>
        <v>10.656000000000001</v>
      </c>
    </row>
    <row r="991" spans="1:14" outlineLevel="2">
      <c r="A991" t="s">
        <v>80</v>
      </c>
      <c r="B991" s="73" t="str">
        <f>VLOOKUP(A991,'ARTICLES 10052022'!$A$2:$D$1031,4,FALSE)</f>
        <v>AF</v>
      </c>
      <c r="C991" s="73" t="str">
        <f t="shared" si="59"/>
        <v/>
      </c>
      <c r="D991" t="s">
        <v>572</v>
      </c>
      <c r="E991">
        <v>1</v>
      </c>
      <c r="F991" t="s">
        <v>573</v>
      </c>
      <c r="G991">
        <v>20.91</v>
      </c>
      <c r="H991">
        <f t="shared" si="60"/>
        <v>20.91</v>
      </c>
      <c r="I991">
        <f>VLOOKUP(L991,'ARTICLES 10052022'!$A$1:$Q$1031,17,FALSE)</f>
        <v>23.953999999999997</v>
      </c>
      <c r="J991">
        <f t="shared" si="62"/>
        <v>23.953999999999997</v>
      </c>
      <c r="L991" t="s">
        <v>572</v>
      </c>
      <c r="M991">
        <f>IF(I991="","",VLOOKUP(L991,'ARTICLES 10052022'!$A$1:$J$1031,10,FALSE))</f>
        <v>17.11</v>
      </c>
      <c r="N991">
        <f t="shared" si="61"/>
        <v>17.11</v>
      </c>
    </row>
    <row r="992" spans="1:14" outlineLevel="2">
      <c r="A992" t="s">
        <v>80</v>
      </c>
      <c r="B992" s="73" t="str">
        <f>VLOOKUP(A992,'ARTICLES 10052022'!$A$2:$D$1031,4,FALSE)</f>
        <v>AF</v>
      </c>
      <c r="C992" s="73" t="str">
        <f t="shared" si="59"/>
        <v/>
      </c>
      <c r="D992" t="s">
        <v>574</v>
      </c>
      <c r="E992">
        <v>1</v>
      </c>
      <c r="F992" t="s">
        <v>575</v>
      </c>
      <c r="G992">
        <v>26.09</v>
      </c>
      <c r="H992">
        <f t="shared" si="60"/>
        <v>26.09</v>
      </c>
      <c r="I992">
        <f>VLOOKUP(L992,'ARTICLES 10052022'!$A$1:$Q$1031,17,FALSE)</f>
        <v>29.597999999999999</v>
      </c>
      <c r="J992">
        <f t="shared" si="62"/>
        <v>29.597999999999999</v>
      </c>
      <c r="L992" t="s">
        <v>574</v>
      </c>
      <c r="M992">
        <f>IF(I992="","",VLOOKUP(L992,'ARTICLES 10052022'!$A$1:$J$1031,10,FALSE))</f>
        <v>19.731999999999999</v>
      </c>
      <c r="N992">
        <f t="shared" si="61"/>
        <v>19.731999999999999</v>
      </c>
    </row>
    <row r="993" spans="1:14" outlineLevel="1">
      <c r="A993" s="73" t="s">
        <v>3087</v>
      </c>
      <c r="B993" s="73"/>
      <c r="C993" s="73" t="str">
        <f t="shared" si="59"/>
        <v>PCLC9EH</v>
      </c>
      <c r="J993">
        <f>SUBTOTAL(9,J987:J992)</f>
        <v>78.006500000000003</v>
      </c>
      <c r="N993">
        <f>SUBTOTAL(9,N987:N992)</f>
        <v>53.144999999999996</v>
      </c>
    </row>
    <row r="994" spans="1:14" outlineLevel="2">
      <c r="A994" t="s">
        <v>100</v>
      </c>
      <c r="B994" s="73" t="str">
        <f>VLOOKUP(A994,'ARTICLES 10052022'!$A$2:$D$1031,4,FALSE)</f>
        <v>AF</v>
      </c>
      <c r="C994" s="73" t="str">
        <f t="shared" si="59"/>
        <v/>
      </c>
      <c r="D994">
        <v>8110608018</v>
      </c>
      <c r="E994">
        <v>5</v>
      </c>
      <c r="F994" t="s">
        <v>2084</v>
      </c>
      <c r="G994">
        <v>0.28199999999999997</v>
      </c>
      <c r="H994">
        <f t="shared" si="60"/>
        <v>1.41</v>
      </c>
      <c r="I994">
        <f>VLOOKUP(L994,'ARTICLES 10052022'!$A$1:$Q$1031,17,FALSE)</f>
        <v>0.26474999999999999</v>
      </c>
      <c r="J994">
        <f t="shared" si="62"/>
        <v>1.32375</v>
      </c>
      <c r="L994">
        <v>8110608018</v>
      </c>
      <c r="M994">
        <f>IF(I994="","",VLOOKUP(L994,'ARTICLES 10052022'!$A$1:$J$1031,10,FALSE))</f>
        <v>0.17649999999999999</v>
      </c>
      <c r="N994">
        <f t="shared" si="61"/>
        <v>0.88249999999999995</v>
      </c>
    </row>
    <row r="995" spans="1:14" outlineLevel="2">
      <c r="A995" t="s">
        <v>100</v>
      </c>
      <c r="B995" s="73" t="str">
        <f>VLOOKUP(A995,'ARTICLES 10052022'!$A$2:$D$1031,4,FALSE)</f>
        <v>AF</v>
      </c>
      <c r="C995" s="73" t="str">
        <f t="shared" si="59"/>
        <v/>
      </c>
      <c r="D995" t="s">
        <v>650</v>
      </c>
      <c r="E995">
        <v>0.44</v>
      </c>
      <c r="F995" t="s">
        <v>2047</v>
      </c>
      <c r="G995">
        <v>11.27</v>
      </c>
      <c r="H995">
        <f t="shared" si="60"/>
        <v>4.9588000000000001</v>
      </c>
      <c r="I995">
        <f>VLOOKUP(L995,'ARTICLES 10052022'!$A$1:$Q$1031,17,FALSE)</f>
        <v>11.100000000000001</v>
      </c>
      <c r="J995">
        <f t="shared" si="62"/>
        <v>4.8840000000000003</v>
      </c>
      <c r="L995" t="s">
        <v>650</v>
      </c>
      <c r="M995">
        <f>IF(I995="","",VLOOKUP(L995,'ARTICLES 10052022'!$A$1:$J$1031,10,FALSE))</f>
        <v>7.4</v>
      </c>
      <c r="N995">
        <f t="shared" si="61"/>
        <v>3.2560000000000002</v>
      </c>
    </row>
    <row r="996" spans="1:14" outlineLevel="2">
      <c r="A996" t="s">
        <v>100</v>
      </c>
      <c r="B996" s="73" t="str">
        <f>VLOOKUP(A996,'ARTICLES 10052022'!$A$2:$D$1031,4,FALSE)</f>
        <v>AF</v>
      </c>
      <c r="C996" s="73" t="str">
        <f t="shared" si="59"/>
        <v/>
      </c>
      <c r="D996" t="s">
        <v>574</v>
      </c>
      <c r="E996">
        <v>1</v>
      </c>
      <c r="F996" t="s">
        <v>575</v>
      </c>
      <c r="G996">
        <v>26.09</v>
      </c>
      <c r="H996">
        <f t="shared" si="60"/>
        <v>26.09</v>
      </c>
      <c r="I996">
        <f>VLOOKUP(L996,'ARTICLES 10052022'!$A$1:$Q$1031,17,FALSE)</f>
        <v>29.597999999999999</v>
      </c>
      <c r="J996">
        <f t="shared" si="62"/>
        <v>29.597999999999999</v>
      </c>
      <c r="L996" t="s">
        <v>574</v>
      </c>
      <c r="M996">
        <f>IF(I996="","",VLOOKUP(L996,'ARTICLES 10052022'!$A$1:$J$1031,10,FALSE))</f>
        <v>19.731999999999999</v>
      </c>
      <c r="N996">
        <f t="shared" si="61"/>
        <v>19.731999999999999</v>
      </c>
    </row>
    <row r="997" spans="1:14" outlineLevel="2">
      <c r="A997" t="s">
        <v>100</v>
      </c>
      <c r="B997" s="73" t="str">
        <f>VLOOKUP(A997,'ARTICLES 10052022'!$A$2:$D$1031,4,FALSE)</f>
        <v>AF</v>
      </c>
      <c r="C997" s="73" t="str">
        <f t="shared" si="59"/>
        <v/>
      </c>
      <c r="D997" t="s">
        <v>2410</v>
      </c>
      <c r="E997">
        <v>0.03</v>
      </c>
      <c r="F997" t="s">
        <v>2411</v>
      </c>
      <c r="G997">
        <v>75</v>
      </c>
      <c r="H997">
        <f t="shared" si="60"/>
        <v>2.25</v>
      </c>
      <c r="I997">
        <f>VLOOKUP(L997,'ARTICLES 10052022'!$A$1:$Q$1031,17,FALSE)</f>
        <v>75</v>
      </c>
      <c r="J997">
        <f t="shared" si="62"/>
        <v>2.25</v>
      </c>
      <c r="L997" t="s">
        <v>2410</v>
      </c>
      <c r="M997">
        <f>IF(I997="","",VLOOKUP(L997,'ARTICLES 10052022'!$A$1:$J$1031,10,FALSE))</f>
        <v>50</v>
      </c>
      <c r="N997">
        <f t="shared" si="61"/>
        <v>1.5</v>
      </c>
    </row>
    <row r="998" spans="1:14" outlineLevel="1">
      <c r="A998" s="73" t="s">
        <v>3088</v>
      </c>
      <c r="B998" s="73"/>
      <c r="C998" s="73" t="str">
        <f t="shared" si="59"/>
        <v>PCLCB3EH</v>
      </c>
      <c r="J998">
        <f>SUBTOTAL(9,J994:J997)</f>
        <v>38.055750000000003</v>
      </c>
      <c r="N998">
        <f>SUBTOTAL(9,N994:N997)</f>
        <v>25.3705</v>
      </c>
    </row>
    <row r="999" spans="1:14" outlineLevel="2">
      <c r="A999" t="s">
        <v>153</v>
      </c>
      <c r="B999" s="73" t="str">
        <f>VLOOKUP(A999,'ARTICLES 10052022'!$A$2:$D$1031,4,FALSE)</f>
        <v>AF</v>
      </c>
      <c r="C999" s="73" t="str">
        <f t="shared" si="59"/>
        <v/>
      </c>
      <c r="D999">
        <v>8412602518</v>
      </c>
      <c r="E999">
        <v>6</v>
      </c>
      <c r="F999" t="s">
        <v>2268</v>
      </c>
      <c r="G999">
        <v>0.05</v>
      </c>
      <c r="H999">
        <f t="shared" si="60"/>
        <v>0.30000000000000004</v>
      </c>
      <c r="I999">
        <f>VLOOKUP(L999,'ARTICLES 10052022'!$A$1:$Q$1031,17,FALSE)</f>
        <v>5.2500000000000005E-2</v>
      </c>
      <c r="J999">
        <f t="shared" si="62"/>
        <v>0.31500000000000006</v>
      </c>
      <c r="L999">
        <v>8412602518</v>
      </c>
      <c r="M999">
        <f>IF(I999="","",VLOOKUP(L999,'ARTICLES 10052022'!$A$1:$J$1031,10,FALSE))</f>
        <v>3.5000000000000003E-2</v>
      </c>
      <c r="N999">
        <f t="shared" si="61"/>
        <v>0.21000000000000002</v>
      </c>
    </row>
    <row r="1000" spans="1:14" outlineLevel="2">
      <c r="A1000" t="s">
        <v>153</v>
      </c>
      <c r="B1000" s="73" t="str">
        <f>VLOOKUP(A1000,'ARTICLES 10052022'!$A$2:$D$1031,4,FALSE)</f>
        <v>AF</v>
      </c>
      <c r="C1000" s="73" t="str">
        <f t="shared" si="59"/>
        <v/>
      </c>
      <c r="D1000">
        <v>8434000618</v>
      </c>
      <c r="E1000">
        <v>6</v>
      </c>
      <c r="F1000" t="s">
        <v>2272</v>
      </c>
      <c r="G1000">
        <v>0.02</v>
      </c>
      <c r="H1000">
        <f t="shared" si="60"/>
        <v>0.12</v>
      </c>
      <c r="I1000">
        <f>VLOOKUP(L1000,'ARTICLES 10052022'!$A$1:$Q$1031,17,FALSE)</f>
        <v>2.375E-2</v>
      </c>
      <c r="J1000">
        <f t="shared" si="62"/>
        <v>0.14250000000000002</v>
      </c>
      <c r="L1000">
        <v>8434000618</v>
      </c>
      <c r="M1000">
        <f>IF(I1000="","",VLOOKUP(L1000,'ARTICLES 10052022'!$A$1:$J$1031,10,FALSE))</f>
        <v>1.9E-2</v>
      </c>
      <c r="N1000">
        <f t="shared" si="61"/>
        <v>0.11399999999999999</v>
      </c>
    </row>
    <row r="1001" spans="1:14" outlineLevel="2">
      <c r="A1001" t="s">
        <v>153</v>
      </c>
      <c r="B1001" s="73" t="str">
        <f>VLOOKUP(A1001,'ARTICLES 10052022'!$A$2:$D$1031,4,FALSE)</f>
        <v>AF</v>
      </c>
      <c r="C1001" s="73" t="str">
        <f t="shared" si="59"/>
        <v/>
      </c>
      <c r="D1001" t="s">
        <v>2133</v>
      </c>
      <c r="E1001">
        <v>40</v>
      </c>
      <c r="F1001" t="s">
        <v>2134</v>
      </c>
      <c r="G1001">
        <v>0.8</v>
      </c>
      <c r="H1001">
        <f t="shared" si="60"/>
        <v>32</v>
      </c>
      <c r="I1001">
        <f>VLOOKUP(L1001,'ARTICLES 10052022'!$A$1:$Q$1031,17,FALSE)</f>
        <v>0.8145</v>
      </c>
      <c r="J1001">
        <f t="shared" si="62"/>
        <v>32.58</v>
      </c>
      <c r="L1001" t="s">
        <v>2133</v>
      </c>
      <c r="M1001">
        <f>IF(I1001="","",VLOOKUP(L1001,'ARTICLES 10052022'!$A$1:$J$1031,10,FALSE))</f>
        <v>0.54300000000000004</v>
      </c>
      <c r="N1001">
        <f t="shared" si="61"/>
        <v>21.720000000000002</v>
      </c>
    </row>
    <row r="1002" spans="1:14" outlineLevel="2">
      <c r="A1002" t="s">
        <v>153</v>
      </c>
      <c r="B1002" s="73" t="str">
        <f>VLOOKUP(A1002,'ARTICLES 10052022'!$A$2:$D$1031,4,FALSE)</f>
        <v>AF</v>
      </c>
      <c r="C1002" s="73" t="str">
        <f t="shared" si="59"/>
        <v/>
      </c>
      <c r="D1002">
        <v>8710605018</v>
      </c>
      <c r="E1002">
        <v>6</v>
      </c>
      <c r="F1002" t="s">
        <v>2707</v>
      </c>
      <c r="G1002">
        <v>0.3</v>
      </c>
      <c r="H1002">
        <f t="shared" si="60"/>
        <v>1.7999999999999998</v>
      </c>
      <c r="I1002">
        <f>VLOOKUP(L1002,'ARTICLES 10052022'!$A$1:$Q$1031,17,FALSE)</f>
        <v>0.30149999999999999</v>
      </c>
      <c r="J1002">
        <f t="shared" si="62"/>
        <v>1.8089999999999999</v>
      </c>
      <c r="L1002">
        <v>8710605018</v>
      </c>
      <c r="M1002">
        <f>IF(I1002="","",VLOOKUP(L1002,'ARTICLES 10052022'!$A$1:$J$1031,10,FALSE))</f>
        <v>0.20100000000000001</v>
      </c>
      <c r="N1002">
        <f t="shared" si="61"/>
        <v>1.206</v>
      </c>
    </row>
    <row r="1003" spans="1:14" outlineLevel="2">
      <c r="A1003" t="s">
        <v>153</v>
      </c>
      <c r="B1003" s="73" t="str">
        <f>VLOOKUP(A1003,'ARTICLES 10052022'!$A$2:$D$1031,4,FALSE)</f>
        <v>AF</v>
      </c>
      <c r="C1003" s="73" t="str">
        <f t="shared" si="59"/>
        <v/>
      </c>
      <c r="D1003">
        <v>8110608018</v>
      </c>
      <c r="E1003">
        <v>145</v>
      </c>
      <c r="F1003" t="s">
        <v>2084</v>
      </c>
      <c r="G1003">
        <v>0.28199999999999997</v>
      </c>
      <c r="H1003">
        <f t="shared" si="60"/>
        <v>40.889999999999993</v>
      </c>
      <c r="I1003">
        <f>VLOOKUP(L1003,'ARTICLES 10052022'!$A$1:$Q$1031,17,FALSE)</f>
        <v>0.26474999999999999</v>
      </c>
      <c r="J1003">
        <f t="shared" si="62"/>
        <v>38.388749999999995</v>
      </c>
      <c r="L1003">
        <v>8110608018</v>
      </c>
      <c r="M1003">
        <f>IF(I1003="","",VLOOKUP(L1003,'ARTICLES 10052022'!$A$1:$J$1031,10,FALSE))</f>
        <v>0.17649999999999999</v>
      </c>
      <c r="N1003">
        <f t="shared" si="61"/>
        <v>25.592499999999998</v>
      </c>
    </row>
    <row r="1004" spans="1:14" outlineLevel="2">
      <c r="A1004" t="s">
        <v>153</v>
      </c>
      <c r="B1004" s="73" t="str">
        <f>VLOOKUP(A1004,'ARTICLES 10052022'!$A$2:$D$1031,4,FALSE)</f>
        <v>AF</v>
      </c>
      <c r="C1004" s="73" t="str">
        <f t="shared" si="59"/>
        <v/>
      </c>
      <c r="D1004" t="s">
        <v>2391</v>
      </c>
      <c r="E1004">
        <v>4</v>
      </c>
      <c r="F1004" t="s">
        <v>2392</v>
      </c>
      <c r="G1004">
        <v>0.54900000000000004</v>
      </c>
      <c r="H1004">
        <f t="shared" si="60"/>
        <v>2.1960000000000002</v>
      </c>
      <c r="I1004">
        <f>VLOOKUP(L1004,'ARTICLES 10052022'!$A$1:$Q$1031,17,FALSE)</f>
        <v>0.54899999999999993</v>
      </c>
      <c r="J1004">
        <f t="shared" si="62"/>
        <v>2.1959999999999997</v>
      </c>
      <c r="L1004" t="s">
        <v>2391</v>
      </c>
      <c r="M1004">
        <f>IF(I1004="","",VLOOKUP(L1004,'ARTICLES 10052022'!$A$1:$J$1031,10,FALSE))</f>
        <v>0.36599999999999999</v>
      </c>
      <c r="N1004">
        <f t="shared" si="61"/>
        <v>1.464</v>
      </c>
    </row>
    <row r="1005" spans="1:14" outlineLevel="2">
      <c r="A1005" t="s">
        <v>153</v>
      </c>
      <c r="B1005" s="73" t="str">
        <f>VLOOKUP(A1005,'ARTICLES 10052022'!$A$2:$D$1031,4,FALSE)</f>
        <v>AF</v>
      </c>
      <c r="C1005" s="73" t="str">
        <f t="shared" si="59"/>
        <v/>
      </c>
      <c r="D1005" t="s">
        <v>2394</v>
      </c>
      <c r="E1005">
        <v>4</v>
      </c>
      <c r="F1005" t="s">
        <v>2395</v>
      </c>
      <c r="G1005">
        <v>0.78</v>
      </c>
      <c r="H1005">
        <f t="shared" si="60"/>
        <v>3.12</v>
      </c>
      <c r="I1005">
        <f>VLOOKUP(L1005,'ARTICLES 10052022'!$A$1:$Q$1031,17,FALSE)</f>
        <v>1.5794999999999999</v>
      </c>
      <c r="J1005">
        <f t="shared" si="62"/>
        <v>6.3179999999999996</v>
      </c>
      <c r="L1005" t="s">
        <v>2394</v>
      </c>
      <c r="M1005">
        <f>IF(I1005="","",VLOOKUP(L1005,'ARTICLES 10052022'!$A$1:$J$1031,10,FALSE))</f>
        <v>1.0529999999999999</v>
      </c>
      <c r="N1005">
        <f t="shared" si="61"/>
        <v>4.2119999999999997</v>
      </c>
    </row>
    <row r="1006" spans="1:14" outlineLevel="2">
      <c r="A1006" t="s">
        <v>153</v>
      </c>
      <c r="B1006" s="73" t="str">
        <f>VLOOKUP(A1006,'ARTICLES 10052022'!$A$2:$D$1031,4,FALSE)</f>
        <v>AF</v>
      </c>
      <c r="C1006" s="73" t="str">
        <f t="shared" si="59"/>
        <v/>
      </c>
      <c r="D1006">
        <v>8210707018</v>
      </c>
      <c r="E1006">
        <v>40</v>
      </c>
      <c r="F1006" t="s">
        <v>2090</v>
      </c>
      <c r="G1006">
        <v>0.158</v>
      </c>
      <c r="H1006">
        <f t="shared" si="60"/>
        <v>6.32</v>
      </c>
      <c r="I1006">
        <f>VLOOKUP(L1006,'ARTICLES 10052022'!$A$1:$Q$1031,17,FALSE)</f>
        <v>0.35249999999999998</v>
      </c>
      <c r="J1006">
        <f t="shared" si="62"/>
        <v>14.1</v>
      </c>
      <c r="L1006">
        <v>8210707018</v>
      </c>
      <c r="M1006">
        <f>IF(I1006="","",VLOOKUP(L1006,'ARTICLES 10052022'!$A$1:$J$1031,10,FALSE))</f>
        <v>0.23499999999999999</v>
      </c>
      <c r="N1006">
        <f t="shared" si="61"/>
        <v>9.3999999999999986</v>
      </c>
    </row>
    <row r="1007" spans="1:14" outlineLevel="2">
      <c r="A1007" t="s">
        <v>153</v>
      </c>
      <c r="B1007" s="73" t="str">
        <f>VLOOKUP(A1007,'ARTICLES 10052022'!$A$2:$D$1031,4,FALSE)</f>
        <v>AF</v>
      </c>
      <c r="C1007" s="73" t="str">
        <f t="shared" si="59"/>
        <v/>
      </c>
      <c r="D1007" t="s">
        <v>648</v>
      </c>
      <c r="E1007">
        <v>6</v>
      </c>
      <c r="F1007" t="s">
        <v>2053</v>
      </c>
      <c r="G1007">
        <v>13.19</v>
      </c>
      <c r="H1007">
        <f t="shared" si="60"/>
        <v>79.14</v>
      </c>
      <c r="I1007">
        <f>VLOOKUP(L1007,'ARTICLES 10052022'!$A$1:$Q$1031,17,FALSE)</f>
        <v>12.39</v>
      </c>
      <c r="J1007">
        <f t="shared" si="62"/>
        <v>74.34</v>
      </c>
      <c r="L1007" t="s">
        <v>648</v>
      </c>
      <c r="M1007">
        <f>IF(I1007="","",VLOOKUP(L1007,'ARTICLES 10052022'!$A$1:$J$1031,10,FALSE))</f>
        <v>8.26</v>
      </c>
      <c r="N1007">
        <f t="shared" si="61"/>
        <v>49.56</v>
      </c>
    </row>
    <row r="1008" spans="1:14" outlineLevel="2">
      <c r="A1008" t="s">
        <v>153</v>
      </c>
      <c r="B1008" s="73" t="str">
        <f>VLOOKUP(A1008,'ARTICLES 10052022'!$A$2:$D$1031,4,FALSE)</f>
        <v>AF</v>
      </c>
      <c r="C1008" s="73" t="str">
        <f t="shared" si="59"/>
        <v/>
      </c>
      <c r="D1008" t="s">
        <v>650</v>
      </c>
      <c r="E1008">
        <v>18.89</v>
      </c>
      <c r="F1008" t="s">
        <v>2047</v>
      </c>
      <c r="G1008">
        <v>11.27</v>
      </c>
      <c r="H1008">
        <f t="shared" si="60"/>
        <v>212.8903</v>
      </c>
      <c r="I1008">
        <f>VLOOKUP(L1008,'ARTICLES 10052022'!$A$1:$Q$1031,17,FALSE)</f>
        <v>11.100000000000001</v>
      </c>
      <c r="J1008">
        <f t="shared" si="62"/>
        <v>209.67900000000003</v>
      </c>
      <c r="L1008" t="s">
        <v>650</v>
      </c>
      <c r="M1008">
        <f>IF(I1008="","",VLOOKUP(L1008,'ARTICLES 10052022'!$A$1:$J$1031,10,FALSE))</f>
        <v>7.4</v>
      </c>
      <c r="N1008">
        <f t="shared" si="61"/>
        <v>139.786</v>
      </c>
    </row>
    <row r="1009" spans="1:14" outlineLevel="2">
      <c r="A1009" t="s">
        <v>153</v>
      </c>
      <c r="B1009" s="73" t="str">
        <f>VLOOKUP(A1009,'ARTICLES 10052022'!$A$2:$D$1031,4,FALSE)</f>
        <v>AF</v>
      </c>
      <c r="C1009" s="73" t="str">
        <f t="shared" si="59"/>
        <v/>
      </c>
      <c r="D1009" t="s">
        <v>2077</v>
      </c>
      <c r="E1009">
        <v>4</v>
      </c>
      <c r="F1009" t="s">
        <v>2078</v>
      </c>
      <c r="G1009">
        <v>7.55</v>
      </c>
      <c r="H1009">
        <f t="shared" si="60"/>
        <v>30.2</v>
      </c>
      <c r="I1009">
        <f>VLOOKUP(L1009,'ARTICLES 10052022'!$A$1:$Q$1031,17,FALSE)</f>
        <v>5.1790200000000004</v>
      </c>
      <c r="J1009">
        <f t="shared" si="62"/>
        <v>20.716080000000002</v>
      </c>
      <c r="L1009" t="s">
        <v>2077</v>
      </c>
      <c r="M1009">
        <f>IF(I1009="","",VLOOKUP(L1009,'ARTICLES 10052022'!$A$1:$J$1031,10,FALSE))</f>
        <v>3.8940000000000001</v>
      </c>
      <c r="N1009">
        <f t="shared" si="61"/>
        <v>15.576000000000001</v>
      </c>
    </row>
    <row r="1010" spans="1:14" outlineLevel="2">
      <c r="A1010" t="s">
        <v>153</v>
      </c>
      <c r="B1010" s="73" t="str">
        <f>VLOOKUP(A1010,'ARTICLES 10052022'!$A$2:$D$1031,4,FALSE)</f>
        <v>AF</v>
      </c>
      <c r="C1010" s="73" t="str">
        <f t="shared" si="59"/>
        <v/>
      </c>
      <c r="D1010" t="s">
        <v>572</v>
      </c>
      <c r="E1010">
        <v>2</v>
      </c>
      <c r="F1010" t="s">
        <v>573</v>
      </c>
      <c r="G1010">
        <v>20.91</v>
      </c>
      <c r="H1010">
        <f t="shared" si="60"/>
        <v>41.82</v>
      </c>
      <c r="I1010">
        <f>VLOOKUP(L1010,'ARTICLES 10052022'!$A$1:$Q$1031,17,FALSE)</f>
        <v>23.953999999999997</v>
      </c>
      <c r="J1010">
        <f t="shared" si="62"/>
        <v>47.907999999999994</v>
      </c>
      <c r="L1010" t="s">
        <v>572</v>
      </c>
      <c r="M1010">
        <f>IF(I1010="","",VLOOKUP(L1010,'ARTICLES 10052022'!$A$1:$J$1031,10,FALSE))</f>
        <v>17.11</v>
      </c>
      <c r="N1010">
        <f t="shared" si="61"/>
        <v>34.22</v>
      </c>
    </row>
    <row r="1011" spans="1:14" outlineLevel="2">
      <c r="A1011" t="s">
        <v>153</v>
      </c>
      <c r="B1011" s="73" t="str">
        <f>VLOOKUP(A1011,'ARTICLES 10052022'!$A$2:$D$1031,4,FALSE)</f>
        <v>AF</v>
      </c>
      <c r="C1011" s="73" t="str">
        <f t="shared" si="59"/>
        <v/>
      </c>
      <c r="D1011" t="s">
        <v>2410</v>
      </c>
      <c r="E1011">
        <v>7</v>
      </c>
      <c r="F1011" t="s">
        <v>2411</v>
      </c>
      <c r="G1011">
        <v>75</v>
      </c>
      <c r="H1011">
        <f t="shared" si="60"/>
        <v>525</v>
      </c>
      <c r="I1011">
        <f>VLOOKUP(L1011,'ARTICLES 10052022'!$A$1:$Q$1031,17,FALSE)</f>
        <v>75</v>
      </c>
      <c r="J1011">
        <f t="shared" si="62"/>
        <v>525</v>
      </c>
      <c r="L1011" t="s">
        <v>2410</v>
      </c>
      <c r="M1011">
        <f>IF(I1011="","",VLOOKUP(L1011,'ARTICLES 10052022'!$A$1:$J$1031,10,FALSE))</f>
        <v>50</v>
      </c>
      <c r="N1011">
        <f t="shared" si="61"/>
        <v>350</v>
      </c>
    </row>
    <row r="1012" spans="1:14" outlineLevel="2">
      <c r="A1012" t="s">
        <v>153</v>
      </c>
      <c r="B1012" s="73" t="str">
        <f>VLOOKUP(A1012,'ARTICLES 10052022'!$A$2:$D$1031,4,FALSE)</f>
        <v>AF</v>
      </c>
      <c r="C1012" s="73" t="str">
        <f t="shared" si="59"/>
        <v/>
      </c>
      <c r="D1012" t="s">
        <v>2162</v>
      </c>
      <c r="E1012">
        <v>4</v>
      </c>
      <c r="F1012" t="s">
        <v>2163</v>
      </c>
      <c r="G1012">
        <v>42.95</v>
      </c>
      <c r="H1012">
        <f t="shared" si="60"/>
        <v>171.8</v>
      </c>
      <c r="I1012">
        <f>VLOOKUP(L1012,'ARTICLES 10052022'!$A$1:$Q$1031,17,FALSE)</f>
        <v>54.135000000000005</v>
      </c>
      <c r="J1012">
        <f t="shared" si="62"/>
        <v>216.54000000000002</v>
      </c>
      <c r="L1012" t="s">
        <v>2162</v>
      </c>
      <c r="M1012">
        <f>IF(I1012="","",VLOOKUP(L1012,'ARTICLES 10052022'!$A$1:$J$1031,10,FALSE))</f>
        <v>36.090000000000003</v>
      </c>
      <c r="N1012">
        <f t="shared" si="61"/>
        <v>144.36000000000001</v>
      </c>
    </row>
    <row r="1013" spans="1:14" outlineLevel="2">
      <c r="A1013" t="s">
        <v>153</v>
      </c>
      <c r="B1013" s="73" t="str">
        <f>VLOOKUP(A1013,'ARTICLES 10052022'!$A$2:$D$1031,4,FALSE)</f>
        <v>AF</v>
      </c>
      <c r="C1013" s="73" t="str">
        <f t="shared" si="59"/>
        <v/>
      </c>
      <c r="D1013" t="s">
        <v>2166</v>
      </c>
      <c r="E1013">
        <v>2</v>
      </c>
      <c r="F1013" t="s">
        <v>2167</v>
      </c>
      <c r="G1013">
        <v>43.38</v>
      </c>
      <c r="H1013">
        <f t="shared" si="60"/>
        <v>86.76</v>
      </c>
      <c r="I1013">
        <f>VLOOKUP(L1013,'ARTICLES 10052022'!$A$1:$Q$1031,17,FALSE)</f>
        <v>54.675000000000004</v>
      </c>
      <c r="J1013">
        <f t="shared" si="62"/>
        <v>109.35000000000001</v>
      </c>
      <c r="L1013" t="s">
        <v>2166</v>
      </c>
      <c r="M1013">
        <f>IF(I1013="","",VLOOKUP(L1013,'ARTICLES 10052022'!$A$1:$J$1031,10,FALSE))</f>
        <v>36.450000000000003</v>
      </c>
      <c r="N1013">
        <f t="shared" si="61"/>
        <v>72.900000000000006</v>
      </c>
    </row>
    <row r="1014" spans="1:14" outlineLevel="2">
      <c r="A1014" t="s">
        <v>153</v>
      </c>
      <c r="B1014" s="73" t="str">
        <f>VLOOKUP(A1014,'ARTICLES 10052022'!$A$2:$D$1031,4,FALSE)</f>
        <v>AF</v>
      </c>
      <c r="C1014" s="73" t="str">
        <f t="shared" si="59"/>
        <v/>
      </c>
      <c r="D1014" t="s">
        <v>2170</v>
      </c>
      <c r="E1014">
        <v>4</v>
      </c>
      <c r="F1014" t="s">
        <v>2171</v>
      </c>
      <c r="G1014">
        <v>45.2</v>
      </c>
      <c r="H1014">
        <f t="shared" si="60"/>
        <v>180.8</v>
      </c>
      <c r="I1014">
        <f>VLOOKUP(L1014,'ARTICLES 10052022'!$A$1:$Q$1031,17,FALSE)</f>
        <v>56.97</v>
      </c>
      <c r="J1014">
        <f t="shared" si="62"/>
        <v>227.88</v>
      </c>
      <c r="L1014" t="s">
        <v>2170</v>
      </c>
      <c r="M1014">
        <f>IF(I1014="","",VLOOKUP(L1014,'ARTICLES 10052022'!$A$1:$J$1031,10,FALSE))</f>
        <v>37.979999999999997</v>
      </c>
      <c r="N1014">
        <f t="shared" si="61"/>
        <v>151.91999999999999</v>
      </c>
    </row>
    <row r="1015" spans="1:14" outlineLevel="2">
      <c r="A1015" t="s">
        <v>153</v>
      </c>
      <c r="B1015" s="73" t="str">
        <f>VLOOKUP(A1015,'ARTICLES 10052022'!$A$2:$D$1031,4,FALSE)</f>
        <v>AF</v>
      </c>
      <c r="C1015" s="73" t="str">
        <f t="shared" si="59"/>
        <v/>
      </c>
      <c r="D1015" t="s">
        <v>2069</v>
      </c>
      <c r="E1015">
        <v>12</v>
      </c>
      <c r="F1015" t="s">
        <v>2070</v>
      </c>
      <c r="G1015">
        <v>7.95</v>
      </c>
      <c r="H1015">
        <f t="shared" si="60"/>
        <v>95.4</v>
      </c>
      <c r="I1015">
        <f>VLOOKUP(L1015,'ARTICLES 10052022'!$A$1:$Q$1031,17,FALSE)</f>
        <v>5.1790200000000004</v>
      </c>
      <c r="J1015">
        <f t="shared" si="62"/>
        <v>62.148240000000001</v>
      </c>
      <c r="L1015" t="s">
        <v>2069</v>
      </c>
      <c r="M1015">
        <f>IF(I1015="","",VLOOKUP(L1015,'ARTICLES 10052022'!$A$1:$J$1031,10,FALSE))</f>
        <v>3.8940000000000001</v>
      </c>
      <c r="N1015">
        <f t="shared" si="61"/>
        <v>46.728000000000002</v>
      </c>
    </row>
    <row r="1016" spans="1:14" outlineLevel="1">
      <c r="A1016" s="73" t="s">
        <v>3089</v>
      </c>
      <c r="B1016" s="73"/>
      <c r="C1016" s="73" t="str">
        <f t="shared" si="59"/>
        <v>PCR12EHA</v>
      </c>
      <c r="J1016">
        <f>SUBTOTAL(9,J999:J1015)</f>
        <v>1589.41057</v>
      </c>
      <c r="N1016">
        <f>SUBTOTAL(9,N999:N1015)</f>
        <v>1068.9684999999999</v>
      </c>
    </row>
    <row r="1017" spans="1:14" outlineLevel="2">
      <c r="A1017" t="s">
        <v>155</v>
      </c>
      <c r="B1017" s="73" t="str">
        <f>VLOOKUP(A1017,'ARTICLES 10052022'!$A$2:$D$1031,4,FALSE)</f>
        <v>AF</v>
      </c>
      <c r="C1017" s="73" t="str">
        <f t="shared" si="59"/>
        <v/>
      </c>
      <c r="D1017">
        <v>8412602518</v>
      </c>
      <c r="E1017">
        <v>4</v>
      </c>
      <c r="F1017" t="s">
        <v>2268</v>
      </c>
      <c r="G1017">
        <v>0.05</v>
      </c>
      <c r="H1017">
        <f t="shared" si="60"/>
        <v>0.2</v>
      </c>
      <c r="I1017">
        <f>VLOOKUP(L1017,'ARTICLES 10052022'!$A$1:$Q$1031,17,FALSE)</f>
        <v>5.2500000000000005E-2</v>
      </c>
      <c r="J1017">
        <f t="shared" si="62"/>
        <v>0.21000000000000002</v>
      </c>
      <c r="L1017">
        <v>8412602518</v>
      </c>
      <c r="M1017">
        <f>IF(I1017="","",VLOOKUP(L1017,'ARTICLES 10052022'!$A$1:$J$1031,10,FALSE))</f>
        <v>3.5000000000000003E-2</v>
      </c>
      <c r="N1017">
        <f t="shared" si="61"/>
        <v>0.14000000000000001</v>
      </c>
    </row>
    <row r="1018" spans="1:14" outlineLevel="2">
      <c r="A1018" t="s">
        <v>155</v>
      </c>
      <c r="B1018" s="73" t="str">
        <f>VLOOKUP(A1018,'ARTICLES 10052022'!$A$2:$D$1031,4,FALSE)</f>
        <v>AF</v>
      </c>
      <c r="C1018" s="73" t="str">
        <f t="shared" si="59"/>
        <v/>
      </c>
      <c r="D1018">
        <v>8434000618</v>
      </c>
      <c r="E1018">
        <v>4</v>
      </c>
      <c r="F1018" t="s">
        <v>2272</v>
      </c>
      <c r="G1018">
        <v>0.02</v>
      </c>
      <c r="H1018">
        <f t="shared" si="60"/>
        <v>0.08</v>
      </c>
      <c r="I1018">
        <f>VLOOKUP(L1018,'ARTICLES 10052022'!$A$1:$Q$1031,17,FALSE)</f>
        <v>2.375E-2</v>
      </c>
      <c r="J1018">
        <f t="shared" si="62"/>
        <v>9.5000000000000001E-2</v>
      </c>
      <c r="L1018">
        <v>8434000618</v>
      </c>
      <c r="M1018">
        <f>IF(I1018="","",VLOOKUP(L1018,'ARTICLES 10052022'!$A$1:$J$1031,10,FALSE))</f>
        <v>1.9E-2</v>
      </c>
      <c r="N1018">
        <f t="shared" si="61"/>
        <v>7.5999999999999998E-2</v>
      </c>
    </row>
    <row r="1019" spans="1:14" outlineLevel="2">
      <c r="A1019" t="s">
        <v>155</v>
      </c>
      <c r="B1019" s="73" t="str">
        <f>VLOOKUP(A1019,'ARTICLES 10052022'!$A$2:$D$1031,4,FALSE)</f>
        <v>AF</v>
      </c>
      <c r="C1019" s="73" t="str">
        <f t="shared" si="59"/>
        <v/>
      </c>
      <c r="D1019" t="s">
        <v>2133</v>
      </c>
      <c r="E1019">
        <v>44</v>
      </c>
      <c r="F1019" t="s">
        <v>2134</v>
      </c>
      <c r="G1019">
        <v>0.8</v>
      </c>
      <c r="H1019">
        <f t="shared" si="60"/>
        <v>35.200000000000003</v>
      </c>
      <c r="I1019">
        <f>VLOOKUP(L1019,'ARTICLES 10052022'!$A$1:$Q$1031,17,FALSE)</f>
        <v>0.8145</v>
      </c>
      <c r="J1019">
        <f t="shared" si="62"/>
        <v>35.838000000000001</v>
      </c>
      <c r="L1019" t="s">
        <v>2133</v>
      </c>
      <c r="M1019">
        <f>IF(I1019="","",VLOOKUP(L1019,'ARTICLES 10052022'!$A$1:$J$1031,10,FALSE))</f>
        <v>0.54300000000000004</v>
      </c>
      <c r="N1019">
        <f t="shared" si="61"/>
        <v>23.892000000000003</v>
      </c>
    </row>
    <row r="1020" spans="1:14" outlineLevel="2">
      <c r="A1020" t="s">
        <v>155</v>
      </c>
      <c r="B1020" s="73" t="str">
        <f>VLOOKUP(A1020,'ARTICLES 10052022'!$A$2:$D$1031,4,FALSE)</f>
        <v>AF</v>
      </c>
      <c r="C1020" s="73" t="str">
        <f t="shared" si="59"/>
        <v/>
      </c>
      <c r="D1020">
        <v>8710605018</v>
      </c>
      <c r="E1020">
        <v>4</v>
      </c>
      <c r="F1020" t="s">
        <v>2707</v>
      </c>
      <c r="G1020">
        <v>0.3</v>
      </c>
      <c r="H1020">
        <f t="shared" si="60"/>
        <v>1.2</v>
      </c>
      <c r="I1020">
        <f>VLOOKUP(L1020,'ARTICLES 10052022'!$A$1:$Q$1031,17,FALSE)</f>
        <v>0.30149999999999999</v>
      </c>
      <c r="J1020">
        <f t="shared" si="62"/>
        <v>1.206</v>
      </c>
      <c r="L1020">
        <v>8710605018</v>
      </c>
      <c r="M1020">
        <f>IF(I1020="","",VLOOKUP(L1020,'ARTICLES 10052022'!$A$1:$J$1031,10,FALSE))</f>
        <v>0.20100000000000001</v>
      </c>
      <c r="N1020">
        <f t="shared" si="61"/>
        <v>0.80400000000000005</v>
      </c>
    </row>
    <row r="1021" spans="1:14" outlineLevel="2">
      <c r="A1021" t="s">
        <v>155</v>
      </c>
      <c r="B1021" s="73" t="str">
        <f>VLOOKUP(A1021,'ARTICLES 10052022'!$A$2:$D$1031,4,FALSE)</f>
        <v>AF</v>
      </c>
      <c r="C1021" s="73" t="str">
        <f t="shared" si="59"/>
        <v/>
      </c>
      <c r="D1021">
        <v>8110608018</v>
      </c>
      <c r="E1021">
        <v>170</v>
      </c>
      <c r="F1021" t="s">
        <v>2084</v>
      </c>
      <c r="G1021">
        <v>0.28199999999999997</v>
      </c>
      <c r="H1021">
        <f t="shared" si="60"/>
        <v>47.94</v>
      </c>
      <c r="I1021">
        <f>VLOOKUP(L1021,'ARTICLES 10052022'!$A$1:$Q$1031,17,FALSE)</f>
        <v>0.26474999999999999</v>
      </c>
      <c r="J1021">
        <f t="shared" si="62"/>
        <v>45.0075</v>
      </c>
      <c r="L1021">
        <v>8110608018</v>
      </c>
      <c r="M1021">
        <f>IF(I1021="","",VLOOKUP(L1021,'ARTICLES 10052022'!$A$1:$J$1031,10,FALSE))</f>
        <v>0.17649999999999999</v>
      </c>
      <c r="N1021">
        <f t="shared" si="61"/>
        <v>30.004999999999999</v>
      </c>
    </row>
    <row r="1022" spans="1:14" outlineLevel="2">
      <c r="A1022" t="s">
        <v>155</v>
      </c>
      <c r="B1022" s="73" t="str">
        <f>VLOOKUP(A1022,'ARTICLES 10052022'!$A$2:$D$1031,4,FALSE)</f>
        <v>AF</v>
      </c>
      <c r="C1022" s="73" t="str">
        <f t="shared" si="59"/>
        <v/>
      </c>
      <c r="D1022" t="s">
        <v>2391</v>
      </c>
      <c r="E1022">
        <v>4</v>
      </c>
      <c r="F1022" t="s">
        <v>2392</v>
      </c>
      <c r="G1022">
        <v>0.54900000000000004</v>
      </c>
      <c r="H1022">
        <f t="shared" si="60"/>
        <v>2.1960000000000002</v>
      </c>
      <c r="I1022">
        <f>VLOOKUP(L1022,'ARTICLES 10052022'!$A$1:$Q$1031,17,FALSE)</f>
        <v>0.54899999999999993</v>
      </c>
      <c r="J1022">
        <f t="shared" si="62"/>
        <v>2.1959999999999997</v>
      </c>
      <c r="L1022" t="s">
        <v>2391</v>
      </c>
      <c r="M1022">
        <f>IF(I1022="","",VLOOKUP(L1022,'ARTICLES 10052022'!$A$1:$J$1031,10,FALSE))</f>
        <v>0.36599999999999999</v>
      </c>
      <c r="N1022">
        <f t="shared" si="61"/>
        <v>1.464</v>
      </c>
    </row>
    <row r="1023" spans="1:14" outlineLevel="2">
      <c r="A1023" t="s">
        <v>155</v>
      </c>
      <c r="B1023" s="73" t="str">
        <f>VLOOKUP(A1023,'ARTICLES 10052022'!$A$2:$D$1031,4,FALSE)</f>
        <v>AF</v>
      </c>
      <c r="C1023" s="73" t="str">
        <f t="shared" si="59"/>
        <v/>
      </c>
      <c r="D1023" t="s">
        <v>2394</v>
      </c>
      <c r="E1023">
        <v>4</v>
      </c>
      <c r="F1023" t="s">
        <v>2395</v>
      </c>
      <c r="G1023">
        <v>0.78</v>
      </c>
      <c r="H1023">
        <f t="shared" si="60"/>
        <v>3.12</v>
      </c>
      <c r="I1023">
        <f>VLOOKUP(L1023,'ARTICLES 10052022'!$A$1:$Q$1031,17,FALSE)</f>
        <v>1.5794999999999999</v>
      </c>
      <c r="J1023">
        <f t="shared" si="62"/>
        <v>6.3179999999999996</v>
      </c>
      <c r="L1023" t="s">
        <v>2394</v>
      </c>
      <c r="M1023">
        <f>IF(I1023="","",VLOOKUP(L1023,'ARTICLES 10052022'!$A$1:$J$1031,10,FALSE))</f>
        <v>1.0529999999999999</v>
      </c>
      <c r="N1023">
        <f t="shared" si="61"/>
        <v>4.2119999999999997</v>
      </c>
    </row>
    <row r="1024" spans="1:14" outlineLevel="2">
      <c r="A1024" t="s">
        <v>155</v>
      </c>
      <c r="B1024" s="73" t="str">
        <f>VLOOKUP(A1024,'ARTICLES 10052022'!$A$2:$D$1031,4,FALSE)</f>
        <v>AF</v>
      </c>
      <c r="C1024" s="73" t="str">
        <f t="shared" si="59"/>
        <v/>
      </c>
      <c r="D1024">
        <v>8210707018</v>
      </c>
      <c r="E1024">
        <v>37</v>
      </c>
      <c r="F1024" t="s">
        <v>2090</v>
      </c>
      <c r="G1024">
        <v>0.158</v>
      </c>
      <c r="H1024">
        <f t="shared" si="60"/>
        <v>5.8460000000000001</v>
      </c>
      <c r="I1024">
        <f>VLOOKUP(L1024,'ARTICLES 10052022'!$A$1:$Q$1031,17,FALSE)</f>
        <v>0.35249999999999998</v>
      </c>
      <c r="J1024">
        <f t="shared" si="62"/>
        <v>13.042499999999999</v>
      </c>
      <c r="L1024">
        <v>8210707018</v>
      </c>
      <c r="M1024">
        <f>IF(I1024="","",VLOOKUP(L1024,'ARTICLES 10052022'!$A$1:$J$1031,10,FALSE))</f>
        <v>0.23499999999999999</v>
      </c>
      <c r="N1024">
        <f t="shared" si="61"/>
        <v>8.6950000000000003</v>
      </c>
    </row>
    <row r="1025" spans="1:14" outlineLevel="2">
      <c r="A1025" t="s">
        <v>155</v>
      </c>
      <c r="B1025" s="73" t="str">
        <f>VLOOKUP(A1025,'ARTICLES 10052022'!$A$2:$D$1031,4,FALSE)</f>
        <v>AF</v>
      </c>
      <c r="C1025" s="73" t="str">
        <f t="shared" si="59"/>
        <v/>
      </c>
      <c r="D1025" t="s">
        <v>648</v>
      </c>
      <c r="E1025">
        <v>8</v>
      </c>
      <c r="F1025" t="s">
        <v>2053</v>
      </c>
      <c r="G1025">
        <v>13.19</v>
      </c>
      <c r="H1025">
        <f t="shared" si="60"/>
        <v>105.52</v>
      </c>
      <c r="I1025">
        <f>VLOOKUP(L1025,'ARTICLES 10052022'!$A$1:$Q$1031,17,FALSE)</f>
        <v>12.39</v>
      </c>
      <c r="J1025">
        <f t="shared" si="62"/>
        <v>99.12</v>
      </c>
      <c r="L1025" t="s">
        <v>648</v>
      </c>
      <c r="M1025">
        <f>IF(I1025="","",VLOOKUP(L1025,'ARTICLES 10052022'!$A$1:$J$1031,10,FALSE))</f>
        <v>8.26</v>
      </c>
      <c r="N1025">
        <f t="shared" si="61"/>
        <v>66.08</v>
      </c>
    </row>
    <row r="1026" spans="1:14" outlineLevel="2">
      <c r="A1026" t="s">
        <v>155</v>
      </c>
      <c r="B1026" s="73" t="str">
        <f>VLOOKUP(A1026,'ARTICLES 10052022'!$A$2:$D$1031,4,FALSE)</f>
        <v>AF</v>
      </c>
      <c r="C1026" s="73" t="str">
        <f t="shared" ref="C1026:C1089" si="63">IF(G1026="",MID(A1026,7,100),"")</f>
        <v/>
      </c>
      <c r="D1026" t="s">
        <v>650</v>
      </c>
      <c r="E1026">
        <v>17.22</v>
      </c>
      <c r="F1026" t="s">
        <v>2047</v>
      </c>
      <c r="G1026">
        <v>11.27</v>
      </c>
      <c r="H1026">
        <f t="shared" si="60"/>
        <v>194.06939999999997</v>
      </c>
      <c r="I1026">
        <f>VLOOKUP(L1026,'ARTICLES 10052022'!$A$1:$Q$1031,17,FALSE)</f>
        <v>11.100000000000001</v>
      </c>
      <c r="J1026">
        <f t="shared" si="62"/>
        <v>191.14200000000002</v>
      </c>
      <c r="L1026" t="s">
        <v>650</v>
      </c>
      <c r="M1026">
        <f>IF(I1026="","",VLOOKUP(L1026,'ARTICLES 10052022'!$A$1:$J$1031,10,FALSE))</f>
        <v>7.4</v>
      </c>
      <c r="N1026">
        <f t="shared" si="61"/>
        <v>127.428</v>
      </c>
    </row>
    <row r="1027" spans="1:14" outlineLevel="2">
      <c r="A1027" t="s">
        <v>155</v>
      </c>
      <c r="B1027" s="73" t="str">
        <f>VLOOKUP(A1027,'ARTICLES 10052022'!$A$2:$D$1031,4,FALSE)</f>
        <v>AF</v>
      </c>
      <c r="C1027" s="73" t="str">
        <f t="shared" si="63"/>
        <v/>
      </c>
      <c r="D1027" t="s">
        <v>2077</v>
      </c>
      <c r="E1027">
        <v>6</v>
      </c>
      <c r="F1027" t="s">
        <v>2078</v>
      </c>
      <c r="G1027">
        <v>7.55</v>
      </c>
      <c r="H1027">
        <f t="shared" si="60"/>
        <v>45.3</v>
      </c>
      <c r="I1027">
        <f>VLOOKUP(L1027,'ARTICLES 10052022'!$A$1:$Q$1031,17,FALSE)</f>
        <v>5.1790200000000004</v>
      </c>
      <c r="J1027">
        <f t="shared" si="62"/>
        <v>31.074120000000001</v>
      </c>
      <c r="L1027" t="s">
        <v>2077</v>
      </c>
      <c r="M1027">
        <f>IF(I1027="","",VLOOKUP(L1027,'ARTICLES 10052022'!$A$1:$J$1031,10,FALSE))</f>
        <v>3.8940000000000001</v>
      </c>
      <c r="N1027">
        <f t="shared" si="61"/>
        <v>23.364000000000001</v>
      </c>
    </row>
    <row r="1028" spans="1:14" outlineLevel="2">
      <c r="A1028" t="s">
        <v>155</v>
      </c>
      <c r="B1028" s="73" t="str">
        <f>VLOOKUP(A1028,'ARTICLES 10052022'!$A$2:$D$1031,4,FALSE)</f>
        <v>AF</v>
      </c>
      <c r="C1028" s="73" t="str">
        <f t="shared" si="63"/>
        <v/>
      </c>
      <c r="D1028" t="s">
        <v>2129</v>
      </c>
      <c r="E1028">
        <v>3</v>
      </c>
      <c r="F1028" t="s">
        <v>2130</v>
      </c>
      <c r="G1028">
        <v>10.98</v>
      </c>
      <c r="H1028">
        <f t="shared" si="60"/>
        <v>32.94</v>
      </c>
      <c r="I1028">
        <f>VLOOKUP(L1028,'ARTICLES 10052022'!$A$1:$Q$1031,17,FALSE)</f>
        <v>11.859</v>
      </c>
      <c r="J1028">
        <f t="shared" si="62"/>
        <v>35.576999999999998</v>
      </c>
      <c r="L1028" t="s">
        <v>2129</v>
      </c>
      <c r="M1028">
        <f>IF(I1028="","",VLOOKUP(L1028,'ARTICLES 10052022'!$A$1:$J$1031,10,FALSE))</f>
        <v>7.9059999999999997</v>
      </c>
      <c r="N1028">
        <f t="shared" si="61"/>
        <v>23.718</v>
      </c>
    </row>
    <row r="1029" spans="1:14" outlineLevel="2">
      <c r="A1029" t="s">
        <v>155</v>
      </c>
      <c r="B1029" s="73" t="str">
        <f>VLOOKUP(A1029,'ARTICLES 10052022'!$A$2:$D$1031,4,FALSE)</f>
        <v>AF</v>
      </c>
      <c r="C1029" s="73" t="str">
        <f t="shared" si="63"/>
        <v/>
      </c>
      <c r="D1029" t="s">
        <v>2410</v>
      </c>
      <c r="E1029">
        <v>7.75</v>
      </c>
      <c r="F1029" t="s">
        <v>2411</v>
      </c>
      <c r="G1029">
        <v>75</v>
      </c>
      <c r="H1029">
        <f t="shared" ref="H1029:H1092" si="64">IF(C1029="",G1029*E1029,"")</f>
        <v>581.25</v>
      </c>
      <c r="I1029">
        <f>VLOOKUP(L1029,'ARTICLES 10052022'!$A$1:$Q$1031,17,FALSE)</f>
        <v>75</v>
      </c>
      <c r="J1029">
        <f t="shared" si="62"/>
        <v>581.25</v>
      </c>
      <c r="L1029" t="s">
        <v>2410</v>
      </c>
      <c r="M1029">
        <f>IF(I1029="","",VLOOKUP(L1029,'ARTICLES 10052022'!$A$1:$J$1031,10,FALSE))</f>
        <v>50</v>
      </c>
      <c r="N1029">
        <f t="shared" si="61"/>
        <v>387.5</v>
      </c>
    </row>
    <row r="1030" spans="1:14" outlineLevel="2">
      <c r="A1030" t="s">
        <v>155</v>
      </c>
      <c r="B1030" s="73" t="str">
        <f>VLOOKUP(A1030,'ARTICLES 10052022'!$A$2:$D$1031,4,FALSE)</f>
        <v>AF</v>
      </c>
      <c r="C1030" s="73" t="str">
        <f t="shared" si="63"/>
        <v/>
      </c>
      <c r="D1030" t="s">
        <v>2158</v>
      </c>
      <c r="E1030">
        <v>4</v>
      </c>
      <c r="F1030" t="s">
        <v>2159</v>
      </c>
      <c r="G1030">
        <v>32.450000000000003</v>
      </c>
      <c r="H1030">
        <f t="shared" si="64"/>
        <v>129.80000000000001</v>
      </c>
      <c r="I1030">
        <f>VLOOKUP(L1030,'ARTICLES 10052022'!$A$1:$Q$1031,17,FALSE)</f>
        <v>40.905000000000001</v>
      </c>
      <c r="J1030">
        <f t="shared" si="62"/>
        <v>163.62</v>
      </c>
      <c r="L1030" t="s">
        <v>2158</v>
      </c>
      <c r="M1030">
        <f>IF(I1030="","",VLOOKUP(L1030,'ARTICLES 10052022'!$A$1:$J$1031,10,FALSE))</f>
        <v>27.27</v>
      </c>
      <c r="N1030">
        <f t="shared" si="61"/>
        <v>109.08</v>
      </c>
    </row>
    <row r="1031" spans="1:14" outlineLevel="2">
      <c r="A1031" t="s">
        <v>155</v>
      </c>
      <c r="B1031" s="73" t="str">
        <f>VLOOKUP(A1031,'ARTICLES 10052022'!$A$2:$D$1031,4,FALSE)</f>
        <v>AF</v>
      </c>
      <c r="C1031" s="73" t="str">
        <f t="shared" si="63"/>
        <v/>
      </c>
      <c r="D1031" t="s">
        <v>2162</v>
      </c>
      <c r="E1031">
        <v>4</v>
      </c>
      <c r="F1031" t="s">
        <v>2163</v>
      </c>
      <c r="G1031">
        <v>42.95</v>
      </c>
      <c r="H1031">
        <f t="shared" si="64"/>
        <v>171.8</v>
      </c>
      <c r="I1031">
        <f>VLOOKUP(L1031,'ARTICLES 10052022'!$A$1:$Q$1031,17,FALSE)</f>
        <v>54.135000000000005</v>
      </c>
      <c r="J1031">
        <f t="shared" si="62"/>
        <v>216.54000000000002</v>
      </c>
      <c r="L1031" t="s">
        <v>2162</v>
      </c>
      <c r="M1031">
        <f>IF(I1031="","",VLOOKUP(L1031,'ARTICLES 10052022'!$A$1:$J$1031,10,FALSE))</f>
        <v>36.090000000000003</v>
      </c>
      <c r="N1031">
        <f t="shared" si="61"/>
        <v>144.36000000000001</v>
      </c>
    </row>
    <row r="1032" spans="1:14" outlineLevel="2">
      <c r="A1032" t="s">
        <v>155</v>
      </c>
      <c r="B1032" s="73" t="str">
        <f>VLOOKUP(A1032,'ARTICLES 10052022'!$A$2:$D$1031,4,FALSE)</f>
        <v>AF</v>
      </c>
      <c r="C1032" s="73" t="str">
        <f t="shared" si="63"/>
        <v/>
      </c>
      <c r="D1032" t="s">
        <v>2170</v>
      </c>
      <c r="E1032">
        <v>4</v>
      </c>
      <c r="F1032" t="s">
        <v>2171</v>
      </c>
      <c r="G1032">
        <v>45.2</v>
      </c>
      <c r="H1032">
        <f t="shared" si="64"/>
        <v>180.8</v>
      </c>
      <c r="I1032">
        <f>VLOOKUP(L1032,'ARTICLES 10052022'!$A$1:$Q$1031,17,FALSE)</f>
        <v>56.97</v>
      </c>
      <c r="J1032">
        <f t="shared" si="62"/>
        <v>227.88</v>
      </c>
      <c r="L1032" t="s">
        <v>2170</v>
      </c>
      <c r="M1032">
        <f>IF(I1032="","",VLOOKUP(L1032,'ARTICLES 10052022'!$A$1:$J$1031,10,FALSE))</f>
        <v>37.979999999999997</v>
      </c>
      <c r="N1032">
        <f t="shared" ref="N1032:N1095" si="65">IF(I1032="","",E1032*M1032)</f>
        <v>151.91999999999999</v>
      </c>
    </row>
    <row r="1033" spans="1:14" outlineLevel="2">
      <c r="A1033" t="s">
        <v>155</v>
      </c>
      <c r="B1033" s="73" t="str">
        <f>VLOOKUP(A1033,'ARTICLES 10052022'!$A$2:$D$1031,4,FALSE)</f>
        <v>AF</v>
      </c>
      <c r="C1033" s="73" t="str">
        <f t="shared" si="63"/>
        <v/>
      </c>
      <c r="D1033" t="s">
        <v>2069</v>
      </c>
      <c r="E1033">
        <v>16</v>
      </c>
      <c r="F1033" t="s">
        <v>2070</v>
      </c>
      <c r="G1033">
        <v>7.95</v>
      </c>
      <c r="H1033">
        <f t="shared" si="64"/>
        <v>127.2</v>
      </c>
      <c r="I1033">
        <f>VLOOKUP(L1033,'ARTICLES 10052022'!$A$1:$Q$1031,17,FALSE)</f>
        <v>5.1790200000000004</v>
      </c>
      <c r="J1033">
        <f t="shared" si="62"/>
        <v>82.864320000000006</v>
      </c>
      <c r="L1033" t="s">
        <v>2069</v>
      </c>
      <c r="M1033">
        <f>IF(I1033="","",VLOOKUP(L1033,'ARTICLES 10052022'!$A$1:$J$1031,10,FALSE))</f>
        <v>3.8940000000000001</v>
      </c>
      <c r="N1033">
        <f t="shared" si="65"/>
        <v>62.304000000000002</v>
      </c>
    </row>
    <row r="1034" spans="1:14" outlineLevel="1">
      <c r="A1034" s="73" t="s">
        <v>3090</v>
      </c>
      <c r="B1034" s="73"/>
      <c r="C1034" s="73" t="str">
        <f t="shared" si="63"/>
        <v>PCR12EHB</v>
      </c>
      <c r="J1034">
        <f>SUBTOTAL(9,J1017:J1033)</f>
        <v>1732.98044</v>
      </c>
      <c r="N1034">
        <f>SUBTOTAL(9,N1017:N1033)</f>
        <v>1165.0420000000001</v>
      </c>
    </row>
    <row r="1035" spans="1:14" outlineLevel="2">
      <c r="A1035" t="s">
        <v>159</v>
      </c>
      <c r="B1035" s="73" t="str">
        <f>VLOOKUP(A1035,'ARTICLES 10052022'!$A$2:$D$1031,4,FALSE)</f>
        <v>AF</v>
      </c>
      <c r="C1035" s="73" t="str">
        <f t="shared" si="63"/>
        <v/>
      </c>
      <c r="D1035">
        <v>8412602518</v>
      </c>
      <c r="E1035">
        <v>6</v>
      </c>
      <c r="F1035" t="s">
        <v>2268</v>
      </c>
      <c r="G1035">
        <v>0.05</v>
      </c>
      <c r="H1035">
        <f t="shared" si="64"/>
        <v>0.30000000000000004</v>
      </c>
      <c r="I1035">
        <f>VLOOKUP(L1035,'ARTICLES 10052022'!$A$1:$Q$1031,17,FALSE)</f>
        <v>5.2500000000000005E-2</v>
      </c>
      <c r="J1035">
        <f t="shared" si="62"/>
        <v>0.31500000000000006</v>
      </c>
      <c r="L1035">
        <v>8412602518</v>
      </c>
      <c r="M1035">
        <f>IF(I1035="","",VLOOKUP(L1035,'ARTICLES 10052022'!$A$1:$J$1031,10,FALSE))</f>
        <v>3.5000000000000003E-2</v>
      </c>
      <c r="N1035">
        <f t="shared" si="65"/>
        <v>0.21000000000000002</v>
      </c>
    </row>
    <row r="1036" spans="1:14" outlineLevel="2">
      <c r="A1036" t="s">
        <v>159</v>
      </c>
      <c r="B1036" s="73" t="str">
        <f>VLOOKUP(A1036,'ARTICLES 10052022'!$A$2:$D$1031,4,FALSE)</f>
        <v>AF</v>
      </c>
      <c r="C1036" s="73" t="str">
        <f t="shared" si="63"/>
        <v/>
      </c>
      <c r="D1036">
        <v>8434000618</v>
      </c>
      <c r="E1036">
        <v>6</v>
      </c>
      <c r="F1036" t="s">
        <v>2272</v>
      </c>
      <c r="G1036">
        <v>0.02</v>
      </c>
      <c r="H1036">
        <f t="shared" si="64"/>
        <v>0.12</v>
      </c>
      <c r="I1036">
        <f>VLOOKUP(L1036,'ARTICLES 10052022'!$A$1:$Q$1031,17,FALSE)</f>
        <v>2.375E-2</v>
      </c>
      <c r="J1036">
        <f t="shared" si="62"/>
        <v>0.14250000000000002</v>
      </c>
      <c r="L1036">
        <v>8434000618</v>
      </c>
      <c r="M1036">
        <f>IF(I1036="","",VLOOKUP(L1036,'ARTICLES 10052022'!$A$1:$J$1031,10,FALSE))</f>
        <v>1.9E-2</v>
      </c>
      <c r="N1036">
        <f t="shared" si="65"/>
        <v>0.11399999999999999</v>
      </c>
    </row>
    <row r="1037" spans="1:14" outlineLevel="2">
      <c r="A1037" t="s">
        <v>159</v>
      </c>
      <c r="B1037" s="73" t="str">
        <f>VLOOKUP(A1037,'ARTICLES 10052022'!$A$2:$D$1031,4,FALSE)</f>
        <v>AF</v>
      </c>
      <c r="C1037" s="73" t="str">
        <f t="shared" si="63"/>
        <v/>
      </c>
      <c r="D1037" t="s">
        <v>2133</v>
      </c>
      <c r="E1037">
        <v>44</v>
      </c>
      <c r="F1037" t="s">
        <v>2134</v>
      </c>
      <c r="G1037">
        <v>0.8</v>
      </c>
      <c r="H1037">
        <f t="shared" si="64"/>
        <v>35.200000000000003</v>
      </c>
      <c r="I1037">
        <f>VLOOKUP(L1037,'ARTICLES 10052022'!$A$1:$Q$1031,17,FALSE)</f>
        <v>0.8145</v>
      </c>
      <c r="J1037">
        <f t="shared" si="62"/>
        <v>35.838000000000001</v>
      </c>
      <c r="L1037" t="s">
        <v>2133</v>
      </c>
      <c r="M1037">
        <f>IF(I1037="","",VLOOKUP(L1037,'ARTICLES 10052022'!$A$1:$J$1031,10,FALSE))</f>
        <v>0.54300000000000004</v>
      </c>
      <c r="N1037">
        <f t="shared" si="65"/>
        <v>23.892000000000003</v>
      </c>
    </row>
    <row r="1038" spans="1:14" outlineLevel="2">
      <c r="A1038" t="s">
        <v>159</v>
      </c>
      <c r="B1038" s="73" t="str">
        <f>VLOOKUP(A1038,'ARTICLES 10052022'!$A$2:$D$1031,4,FALSE)</f>
        <v>AF</v>
      </c>
      <c r="C1038" s="73" t="str">
        <f t="shared" si="63"/>
        <v/>
      </c>
      <c r="D1038">
        <v>8710605018</v>
      </c>
      <c r="E1038">
        <v>6</v>
      </c>
      <c r="F1038" t="s">
        <v>2707</v>
      </c>
      <c r="G1038">
        <v>0.3</v>
      </c>
      <c r="H1038">
        <f t="shared" si="64"/>
        <v>1.7999999999999998</v>
      </c>
      <c r="I1038">
        <f>VLOOKUP(L1038,'ARTICLES 10052022'!$A$1:$Q$1031,17,FALSE)</f>
        <v>0.30149999999999999</v>
      </c>
      <c r="J1038">
        <f t="shared" si="62"/>
        <v>1.8089999999999999</v>
      </c>
      <c r="L1038">
        <v>8710605018</v>
      </c>
      <c r="M1038">
        <f>IF(I1038="","",VLOOKUP(L1038,'ARTICLES 10052022'!$A$1:$J$1031,10,FALSE))</f>
        <v>0.20100000000000001</v>
      </c>
      <c r="N1038">
        <f t="shared" si="65"/>
        <v>1.206</v>
      </c>
    </row>
    <row r="1039" spans="1:14" outlineLevel="2">
      <c r="A1039" t="s">
        <v>159</v>
      </c>
      <c r="B1039" s="73" t="str">
        <f>VLOOKUP(A1039,'ARTICLES 10052022'!$A$2:$D$1031,4,FALSE)</f>
        <v>AF</v>
      </c>
      <c r="C1039" s="73" t="str">
        <f t="shared" si="63"/>
        <v/>
      </c>
      <c r="D1039">
        <v>8110608018</v>
      </c>
      <c r="E1039">
        <v>150</v>
      </c>
      <c r="F1039" t="s">
        <v>2084</v>
      </c>
      <c r="G1039">
        <v>0.28199999999999997</v>
      </c>
      <c r="H1039">
        <f t="shared" si="64"/>
        <v>42.3</v>
      </c>
      <c r="I1039">
        <f>VLOOKUP(L1039,'ARTICLES 10052022'!$A$1:$Q$1031,17,FALSE)</f>
        <v>0.26474999999999999</v>
      </c>
      <c r="J1039">
        <f t="shared" si="62"/>
        <v>39.712499999999999</v>
      </c>
      <c r="L1039">
        <v>8110608018</v>
      </c>
      <c r="M1039">
        <f>IF(I1039="","",VLOOKUP(L1039,'ARTICLES 10052022'!$A$1:$J$1031,10,FALSE))</f>
        <v>0.17649999999999999</v>
      </c>
      <c r="N1039">
        <f t="shared" si="65"/>
        <v>26.474999999999998</v>
      </c>
    </row>
    <row r="1040" spans="1:14" outlineLevel="2">
      <c r="A1040" t="s">
        <v>159</v>
      </c>
      <c r="B1040" s="73" t="str">
        <f>VLOOKUP(A1040,'ARTICLES 10052022'!$A$2:$D$1031,4,FALSE)</f>
        <v>AF</v>
      </c>
      <c r="C1040" s="73" t="str">
        <f t="shared" si="63"/>
        <v/>
      </c>
      <c r="D1040" t="s">
        <v>2391</v>
      </c>
      <c r="E1040">
        <v>4</v>
      </c>
      <c r="F1040" t="s">
        <v>2392</v>
      </c>
      <c r="G1040">
        <v>0.54900000000000004</v>
      </c>
      <c r="H1040">
        <f t="shared" si="64"/>
        <v>2.1960000000000002</v>
      </c>
      <c r="I1040">
        <f>VLOOKUP(L1040,'ARTICLES 10052022'!$A$1:$Q$1031,17,FALSE)</f>
        <v>0.54899999999999993</v>
      </c>
      <c r="J1040">
        <f t="shared" si="62"/>
        <v>2.1959999999999997</v>
      </c>
      <c r="L1040" t="s">
        <v>2391</v>
      </c>
      <c r="M1040">
        <f>IF(I1040="","",VLOOKUP(L1040,'ARTICLES 10052022'!$A$1:$J$1031,10,FALSE))</f>
        <v>0.36599999999999999</v>
      </c>
      <c r="N1040">
        <f t="shared" si="65"/>
        <v>1.464</v>
      </c>
    </row>
    <row r="1041" spans="1:14" outlineLevel="2">
      <c r="A1041" t="s">
        <v>159</v>
      </c>
      <c r="B1041" s="73" t="str">
        <f>VLOOKUP(A1041,'ARTICLES 10052022'!$A$2:$D$1031,4,FALSE)</f>
        <v>AF</v>
      </c>
      <c r="C1041" s="73" t="str">
        <f t="shared" si="63"/>
        <v/>
      </c>
      <c r="D1041" t="s">
        <v>2394</v>
      </c>
      <c r="E1041">
        <v>4</v>
      </c>
      <c r="F1041" t="s">
        <v>2395</v>
      </c>
      <c r="G1041">
        <v>0.78</v>
      </c>
      <c r="H1041">
        <f t="shared" si="64"/>
        <v>3.12</v>
      </c>
      <c r="I1041">
        <f>VLOOKUP(L1041,'ARTICLES 10052022'!$A$1:$Q$1031,17,FALSE)</f>
        <v>1.5794999999999999</v>
      </c>
      <c r="J1041">
        <f t="shared" si="62"/>
        <v>6.3179999999999996</v>
      </c>
      <c r="L1041" t="s">
        <v>2394</v>
      </c>
      <c r="M1041">
        <f>IF(I1041="","",VLOOKUP(L1041,'ARTICLES 10052022'!$A$1:$J$1031,10,FALSE))</f>
        <v>1.0529999999999999</v>
      </c>
      <c r="N1041">
        <f t="shared" si="65"/>
        <v>4.2119999999999997</v>
      </c>
    </row>
    <row r="1042" spans="1:14" outlineLevel="2">
      <c r="A1042" t="s">
        <v>159</v>
      </c>
      <c r="B1042" s="73" t="str">
        <f>VLOOKUP(A1042,'ARTICLES 10052022'!$A$2:$D$1031,4,FALSE)</f>
        <v>AF</v>
      </c>
      <c r="C1042" s="73" t="str">
        <f t="shared" si="63"/>
        <v/>
      </c>
      <c r="D1042">
        <v>8210707018</v>
      </c>
      <c r="E1042">
        <v>45</v>
      </c>
      <c r="F1042" t="s">
        <v>2090</v>
      </c>
      <c r="G1042">
        <v>0.158</v>
      </c>
      <c r="H1042">
        <f t="shared" si="64"/>
        <v>7.11</v>
      </c>
      <c r="I1042">
        <f>VLOOKUP(L1042,'ARTICLES 10052022'!$A$1:$Q$1031,17,FALSE)</f>
        <v>0.35249999999999998</v>
      </c>
      <c r="J1042">
        <f t="shared" si="62"/>
        <v>15.862499999999999</v>
      </c>
      <c r="L1042">
        <v>8210707018</v>
      </c>
      <c r="M1042">
        <f>IF(I1042="","",VLOOKUP(L1042,'ARTICLES 10052022'!$A$1:$J$1031,10,FALSE))</f>
        <v>0.23499999999999999</v>
      </c>
      <c r="N1042">
        <f t="shared" si="65"/>
        <v>10.574999999999999</v>
      </c>
    </row>
    <row r="1043" spans="1:14" outlineLevel="2">
      <c r="A1043" t="s">
        <v>159</v>
      </c>
      <c r="B1043" s="73" t="str">
        <f>VLOOKUP(A1043,'ARTICLES 10052022'!$A$2:$D$1031,4,FALSE)</f>
        <v>AF</v>
      </c>
      <c r="C1043" s="73" t="str">
        <f t="shared" si="63"/>
        <v/>
      </c>
      <c r="D1043" t="s">
        <v>648</v>
      </c>
      <c r="E1043">
        <v>6</v>
      </c>
      <c r="F1043" t="s">
        <v>2053</v>
      </c>
      <c r="G1043">
        <v>13.19</v>
      </c>
      <c r="H1043">
        <f t="shared" si="64"/>
        <v>79.14</v>
      </c>
      <c r="I1043">
        <f>VLOOKUP(L1043,'ARTICLES 10052022'!$A$1:$Q$1031,17,FALSE)</f>
        <v>12.39</v>
      </c>
      <c r="J1043">
        <f t="shared" si="62"/>
        <v>74.34</v>
      </c>
      <c r="L1043" t="s">
        <v>648</v>
      </c>
      <c r="M1043">
        <f>IF(I1043="","",VLOOKUP(L1043,'ARTICLES 10052022'!$A$1:$J$1031,10,FALSE))</f>
        <v>8.26</v>
      </c>
      <c r="N1043">
        <f t="shared" si="65"/>
        <v>49.56</v>
      </c>
    </row>
    <row r="1044" spans="1:14" outlineLevel="2">
      <c r="A1044" t="s">
        <v>159</v>
      </c>
      <c r="B1044" s="73" t="str">
        <f>VLOOKUP(A1044,'ARTICLES 10052022'!$A$2:$D$1031,4,FALSE)</f>
        <v>AF</v>
      </c>
      <c r="C1044" s="73" t="str">
        <f t="shared" si="63"/>
        <v/>
      </c>
      <c r="D1044" t="s">
        <v>650</v>
      </c>
      <c r="E1044">
        <v>20</v>
      </c>
      <c r="F1044" t="s">
        <v>2047</v>
      </c>
      <c r="G1044">
        <v>11.27</v>
      </c>
      <c r="H1044">
        <f t="shared" si="64"/>
        <v>225.39999999999998</v>
      </c>
      <c r="I1044">
        <f>VLOOKUP(L1044,'ARTICLES 10052022'!$A$1:$Q$1031,17,FALSE)</f>
        <v>11.100000000000001</v>
      </c>
      <c r="J1044">
        <f t="shared" si="62"/>
        <v>222.00000000000003</v>
      </c>
      <c r="L1044" t="s">
        <v>650</v>
      </c>
      <c r="M1044">
        <f>IF(I1044="","",VLOOKUP(L1044,'ARTICLES 10052022'!$A$1:$J$1031,10,FALSE))</f>
        <v>7.4</v>
      </c>
      <c r="N1044">
        <f t="shared" si="65"/>
        <v>148</v>
      </c>
    </row>
    <row r="1045" spans="1:14" outlineLevel="2">
      <c r="A1045" t="s">
        <v>159</v>
      </c>
      <c r="B1045" s="73" t="str">
        <f>VLOOKUP(A1045,'ARTICLES 10052022'!$A$2:$D$1031,4,FALSE)</f>
        <v>AF</v>
      </c>
      <c r="C1045" s="73" t="str">
        <f t="shared" si="63"/>
        <v/>
      </c>
      <c r="D1045" t="s">
        <v>2077</v>
      </c>
      <c r="E1045">
        <v>7</v>
      </c>
      <c r="F1045" t="s">
        <v>2078</v>
      </c>
      <c r="G1045">
        <v>7.55</v>
      </c>
      <c r="H1045">
        <f t="shared" si="64"/>
        <v>52.85</v>
      </c>
      <c r="I1045">
        <f>VLOOKUP(L1045,'ARTICLES 10052022'!$A$1:$Q$1031,17,FALSE)</f>
        <v>5.1790200000000004</v>
      </c>
      <c r="J1045">
        <f t="shared" si="62"/>
        <v>36.253140000000002</v>
      </c>
      <c r="L1045" t="s">
        <v>2077</v>
      </c>
      <c r="M1045">
        <f>IF(I1045="","",VLOOKUP(L1045,'ARTICLES 10052022'!$A$1:$J$1031,10,FALSE))</f>
        <v>3.8940000000000001</v>
      </c>
      <c r="N1045">
        <f t="shared" si="65"/>
        <v>27.258000000000003</v>
      </c>
    </row>
    <row r="1046" spans="1:14" outlineLevel="2">
      <c r="A1046" t="s">
        <v>159</v>
      </c>
      <c r="B1046" s="73" t="str">
        <f>VLOOKUP(A1046,'ARTICLES 10052022'!$A$2:$D$1031,4,FALSE)</f>
        <v>AF</v>
      </c>
      <c r="C1046" s="73" t="str">
        <f t="shared" si="63"/>
        <v/>
      </c>
      <c r="D1046" t="s">
        <v>572</v>
      </c>
      <c r="E1046">
        <v>2</v>
      </c>
      <c r="F1046" t="s">
        <v>573</v>
      </c>
      <c r="G1046">
        <v>20.91</v>
      </c>
      <c r="H1046">
        <f t="shared" si="64"/>
        <v>41.82</v>
      </c>
      <c r="I1046">
        <f>VLOOKUP(L1046,'ARTICLES 10052022'!$A$1:$Q$1031,17,FALSE)</f>
        <v>23.953999999999997</v>
      </c>
      <c r="J1046">
        <f t="shared" si="62"/>
        <v>47.907999999999994</v>
      </c>
      <c r="L1046" t="s">
        <v>572</v>
      </c>
      <c r="M1046">
        <f>IF(I1046="","",VLOOKUP(L1046,'ARTICLES 10052022'!$A$1:$J$1031,10,FALSE))</f>
        <v>17.11</v>
      </c>
      <c r="N1046">
        <f t="shared" si="65"/>
        <v>34.22</v>
      </c>
    </row>
    <row r="1047" spans="1:14" outlineLevel="2">
      <c r="A1047" t="s">
        <v>159</v>
      </c>
      <c r="B1047" s="73" t="str">
        <f>VLOOKUP(A1047,'ARTICLES 10052022'!$A$2:$D$1031,4,FALSE)</f>
        <v>AF</v>
      </c>
      <c r="C1047" s="73" t="str">
        <f t="shared" si="63"/>
        <v/>
      </c>
      <c r="D1047" t="s">
        <v>2410</v>
      </c>
      <c r="E1047">
        <v>7.25</v>
      </c>
      <c r="F1047" t="s">
        <v>2411</v>
      </c>
      <c r="G1047">
        <v>75</v>
      </c>
      <c r="H1047">
        <f t="shared" si="64"/>
        <v>543.75</v>
      </c>
      <c r="I1047">
        <f>VLOOKUP(L1047,'ARTICLES 10052022'!$A$1:$Q$1031,17,FALSE)</f>
        <v>75</v>
      </c>
      <c r="J1047">
        <f t="shared" si="62"/>
        <v>543.75</v>
      </c>
      <c r="L1047" t="s">
        <v>2410</v>
      </c>
      <c r="M1047">
        <f>IF(I1047="","",VLOOKUP(L1047,'ARTICLES 10052022'!$A$1:$J$1031,10,FALSE))</f>
        <v>50</v>
      </c>
      <c r="N1047">
        <f t="shared" si="65"/>
        <v>362.5</v>
      </c>
    </row>
    <row r="1048" spans="1:14" outlineLevel="2">
      <c r="A1048" t="s">
        <v>159</v>
      </c>
      <c r="B1048" s="73" t="str">
        <f>VLOOKUP(A1048,'ARTICLES 10052022'!$A$2:$D$1031,4,FALSE)</f>
        <v>AF</v>
      </c>
      <c r="C1048" s="73" t="str">
        <f t="shared" si="63"/>
        <v/>
      </c>
      <c r="D1048" t="s">
        <v>2162</v>
      </c>
      <c r="E1048">
        <v>2</v>
      </c>
      <c r="F1048" t="s">
        <v>2163</v>
      </c>
      <c r="G1048">
        <v>42.95</v>
      </c>
      <c r="H1048">
        <f t="shared" si="64"/>
        <v>85.9</v>
      </c>
      <c r="I1048">
        <f>VLOOKUP(L1048,'ARTICLES 10052022'!$A$1:$Q$1031,17,FALSE)</f>
        <v>54.135000000000005</v>
      </c>
      <c r="J1048">
        <f t="shared" si="62"/>
        <v>108.27000000000001</v>
      </c>
      <c r="L1048" t="s">
        <v>2162</v>
      </c>
      <c r="M1048">
        <f>IF(I1048="","",VLOOKUP(L1048,'ARTICLES 10052022'!$A$1:$J$1031,10,FALSE))</f>
        <v>36.090000000000003</v>
      </c>
      <c r="N1048">
        <f t="shared" si="65"/>
        <v>72.180000000000007</v>
      </c>
    </row>
    <row r="1049" spans="1:14" outlineLevel="2">
      <c r="A1049" t="s">
        <v>159</v>
      </c>
      <c r="B1049" s="73" t="str">
        <f>VLOOKUP(A1049,'ARTICLES 10052022'!$A$2:$D$1031,4,FALSE)</f>
        <v>AF</v>
      </c>
      <c r="C1049" s="73" t="str">
        <f t="shared" si="63"/>
        <v/>
      </c>
      <c r="D1049" t="s">
        <v>2166</v>
      </c>
      <c r="E1049">
        <v>4</v>
      </c>
      <c r="F1049" t="s">
        <v>2167</v>
      </c>
      <c r="G1049">
        <v>43.38</v>
      </c>
      <c r="H1049">
        <f t="shared" si="64"/>
        <v>173.52</v>
      </c>
      <c r="I1049">
        <f>VLOOKUP(L1049,'ARTICLES 10052022'!$A$1:$Q$1031,17,FALSE)</f>
        <v>54.675000000000004</v>
      </c>
      <c r="J1049">
        <f t="shared" si="62"/>
        <v>218.70000000000002</v>
      </c>
      <c r="L1049" t="s">
        <v>2166</v>
      </c>
      <c r="M1049">
        <f>IF(I1049="","",VLOOKUP(L1049,'ARTICLES 10052022'!$A$1:$J$1031,10,FALSE))</f>
        <v>36.450000000000003</v>
      </c>
      <c r="N1049">
        <f t="shared" si="65"/>
        <v>145.80000000000001</v>
      </c>
    </row>
    <row r="1050" spans="1:14" outlineLevel="2">
      <c r="A1050" t="s">
        <v>159</v>
      </c>
      <c r="B1050" s="73" t="str">
        <f>VLOOKUP(A1050,'ARTICLES 10052022'!$A$2:$D$1031,4,FALSE)</f>
        <v>AF</v>
      </c>
      <c r="C1050" s="73" t="str">
        <f t="shared" si="63"/>
        <v/>
      </c>
      <c r="D1050" t="s">
        <v>2174</v>
      </c>
      <c r="E1050">
        <v>2</v>
      </c>
      <c r="F1050" t="s">
        <v>2175</v>
      </c>
      <c r="G1050">
        <v>47.55</v>
      </c>
      <c r="H1050">
        <f t="shared" si="64"/>
        <v>95.1</v>
      </c>
      <c r="I1050">
        <f>VLOOKUP(L1050,'ARTICLES 10052022'!$A$1:$Q$1031,17,FALSE)</f>
        <v>59.94</v>
      </c>
      <c r="J1050">
        <f t="shared" si="62"/>
        <v>119.88</v>
      </c>
      <c r="L1050" t="s">
        <v>2174</v>
      </c>
      <c r="M1050">
        <f>IF(I1050="","",VLOOKUP(L1050,'ARTICLES 10052022'!$A$1:$J$1031,10,FALSE))</f>
        <v>39.96</v>
      </c>
      <c r="N1050">
        <f t="shared" si="65"/>
        <v>79.92</v>
      </c>
    </row>
    <row r="1051" spans="1:14" outlineLevel="2">
      <c r="A1051" t="s">
        <v>159</v>
      </c>
      <c r="B1051" s="73" t="str">
        <f>VLOOKUP(A1051,'ARTICLES 10052022'!$A$2:$D$1031,4,FALSE)</f>
        <v>AF</v>
      </c>
      <c r="C1051" s="73" t="str">
        <f t="shared" si="63"/>
        <v/>
      </c>
      <c r="D1051" t="s">
        <v>2178</v>
      </c>
      <c r="E1051">
        <v>4</v>
      </c>
      <c r="F1051" t="s">
        <v>2179</v>
      </c>
      <c r="G1051">
        <v>53.66</v>
      </c>
      <c r="H1051">
        <f t="shared" si="64"/>
        <v>214.64</v>
      </c>
      <c r="I1051">
        <f>VLOOKUP(L1051,'ARTICLES 10052022'!$A$1:$Q$1031,17,FALSE)</f>
        <v>67.635000000000005</v>
      </c>
      <c r="J1051">
        <f t="shared" si="62"/>
        <v>270.54000000000002</v>
      </c>
      <c r="L1051" t="s">
        <v>2178</v>
      </c>
      <c r="M1051">
        <f>IF(I1051="","",VLOOKUP(L1051,'ARTICLES 10052022'!$A$1:$J$1031,10,FALSE))</f>
        <v>45.09</v>
      </c>
      <c r="N1051">
        <f t="shared" si="65"/>
        <v>180.36</v>
      </c>
    </row>
    <row r="1052" spans="1:14" outlineLevel="2">
      <c r="A1052" t="s">
        <v>159</v>
      </c>
      <c r="B1052" s="73" t="str">
        <f>VLOOKUP(A1052,'ARTICLES 10052022'!$A$2:$D$1031,4,FALSE)</f>
        <v>AF</v>
      </c>
      <c r="C1052" s="73" t="str">
        <f t="shared" si="63"/>
        <v/>
      </c>
      <c r="D1052" t="s">
        <v>2069</v>
      </c>
      <c r="E1052">
        <v>14</v>
      </c>
      <c r="F1052" t="s">
        <v>2070</v>
      </c>
      <c r="G1052">
        <v>7.95</v>
      </c>
      <c r="H1052">
        <f t="shared" si="64"/>
        <v>111.3</v>
      </c>
      <c r="I1052">
        <f>VLOOKUP(L1052,'ARTICLES 10052022'!$A$1:$Q$1031,17,FALSE)</f>
        <v>5.1790200000000004</v>
      </c>
      <c r="J1052">
        <f t="shared" si="62"/>
        <v>72.506280000000004</v>
      </c>
      <c r="L1052" t="s">
        <v>2069</v>
      </c>
      <c r="M1052">
        <f>IF(I1052="","",VLOOKUP(L1052,'ARTICLES 10052022'!$A$1:$J$1031,10,FALSE))</f>
        <v>3.8940000000000001</v>
      </c>
      <c r="N1052">
        <f t="shared" si="65"/>
        <v>54.516000000000005</v>
      </c>
    </row>
    <row r="1053" spans="1:14" outlineLevel="1">
      <c r="A1053" s="73" t="s">
        <v>3091</v>
      </c>
      <c r="B1053" s="73"/>
      <c r="C1053" s="73" t="str">
        <f t="shared" si="63"/>
        <v>PCR14EHB</v>
      </c>
      <c r="J1053">
        <f>SUBTOTAL(9,J1035:J1052)</f>
        <v>1816.3409200000001</v>
      </c>
      <c r="N1053">
        <f>SUBTOTAL(9,N1035:N1052)</f>
        <v>1222.462</v>
      </c>
    </row>
    <row r="1054" spans="1:14" outlineLevel="2">
      <c r="A1054" t="s">
        <v>161</v>
      </c>
      <c r="B1054" s="73" t="str">
        <f>VLOOKUP(A1054,'ARTICLES 10052022'!$A$2:$D$1031,4,FALSE)</f>
        <v>AF</v>
      </c>
      <c r="C1054" s="73" t="str">
        <f t="shared" si="63"/>
        <v/>
      </c>
      <c r="D1054">
        <v>8412602518</v>
      </c>
      <c r="E1054">
        <v>6</v>
      </c>
      <c r="F1054" t="s">
        <v>2268</v>
      </c>
      <c r="G1054">
        <v>0.05</v>
      </c>
      <c r="H1054">
        <f t="shared" si="64"/>
        <v>0.30000000000000004</v>
      </c>
      <c r="I1054">
        <f>VLOOKUP(L1054,'ARTICLES 10052022'!$A$1:$Q$1031,17,FALSE)</f>
        <v>5.2500000000000005E-2</v>
      </c>
      <c r="J1054">
        <f t="shared" si="62"/>
        <v>0.31500000000000006</v>
      </c>
      <c r="L1054">
        <v>8412602518</v>
      </c>
      <c r="M1054">
        <f>IF(I1054="","",VLOOKUP(L1054,'ARTICLES 10052022'!$A$1:$J$1031,10,FALSE))</f>
        <v>3.5000000000000003E-2</v>
      </c>
      <c r="N1054">
        <f t="shared" si="65"/>
        <v>0.21000000000000002</v>
      </c>
    </row>
    <row r="1055" spans="1:14" outlineLevel="2">
      <c r="A1055" t="s">
        <v>161</v>
      </c>
      <c r="B1055" s="73" t="str">
        <f>VLOOKUP(A1055,'ARTICLES 10052022'!$A$2:$D$1031,4,FALSE)</f>
        <v>AF</v>
      </c>
      <c r="C1055" s="73" t="str">
        <f t="shared" si="63"/>
        <v/>
      </c>
      <c r="D1055">
        <v>8434000618</v>
      </c>
      <c r="E1055">
        <v>6</v>
      </c>
      <c r="F1055" t="s">
        <v>2272</v>
      </c>
      <c r="G1055">
        <v>0.02</v>
      </c>
      <c r="H1055">
        <f t="shared" si="64"/>
        <v>0.12</v>
      </c>
      <c r="I1055">
        <f>VLOOKUP(L1055,'ARTICLES 10052022'!$A$1:$Q$1031,17,FALSE)</f>
        <v>2.375E-2</v>
      </c>
      <c r="J1055">
        <f t="shared" si="62"/>
        <v>0.14250000000000002</v>
      </c>
      <c r="L1055">
        <v>8434000618</v>
      </c>
      <c r="M1055">
        <f>IF(I1055="","",VLOOKUP(L1055,'ARTICLES 10052022'!$A$1:$J$1031,10,FALSE))</f>
        <v>1.9E-2</v>
      </c>
      <c r="N1055">
        <f t="shared" si="65"/>
        <v>0.11399999999999999</v>
      </c>
    </row>
    <row r="1056" spans="1:14" outlineLevel="2">
      <c r="A1056" t="s">
        <v>161</v>
      </c>
      <c r="B1056" s="73" t="str">
        <f>VLOOKUP(A1056,'ARTICLES 10052022'!$A$2:$D$1031,4,FALSE)</f>
        <v>AF</v>
      </c>
      <c r="C1056" s="73" t="str">
        <f t="shared" si="63"/>
        <v/>
      </c>
      <c r="D1056" t="s">
        <v>2133</v>
      </c>
      <c r="E1056">
        <v>48</v>
      </c>
      <c r="F1056" t="s">
        <v>2134</v>
      </c>
      <c r="G1056">
        <v>0.8</v>
      </c>
      <c r="H1056">
        <f t="shared" si="64"/>
        <v>38.400000000000006</v>
      </c>
      <c r="I1056">
        <f>VLOOKUP(L1056,'ARTICLES 10052022'!$A$1:$Q$1031,17,FALSE)</f>
        <v>0.8145</v>
      </c>
      <c r="J1056">
        <f t="shared" si="62"/>
        <v>39.096000000000004</v>
      </c>
      <c r="L1056" t="s">
        <v>2133</v>
      </c>
      <c r="M1056">
        <f>IF(I1056="","",VLOOKUP(L1056,'ARTICLES 10052022'!$A$1:$J$1031,10,FALSE))</f>
        <v>0.54300000000000004</v>
      </c>
      <c r="N1056">
        <f t="shared" si="65"/>
        <v>26.064</v>
      </c>
    </row>
    <row r="1057" spans="1:14" outlineLevel="2">
      <c r="A1057" t="s">
        <v>161</v>
      </c>
      <c r="B1057" s="73" t="str">
        <f>VLOOKUP(A1057,'ARTICLES 10052022'!$A$2:$D$1031,4,FALSE)</f>
        <v>AF</v>
      </c>
      <c r="C1057" s="73" t="str">
        <f t="shared" si="63"/>
        <v/>
      </c>
      <c r="D1057">
        <v>8710605018</v>
      </c>
      <c r="E1057">
        <v>6</v>
      </c>
      <c r="F1057" t="s">
        <v>2707</v>
      </c>
      <c r="G1057">
        <v>0.3</v>
      </c>
      <c r="H1057">
        <f t="shared" si="64"/>
        <v>1.7999999999999998</v>
      </c>
      <c r="I1057">
        <f>VLOOKUP(L1057,'ARTICLES 10052022'!$A$1:$Q$1031,17,FALSE)</f>
        <v>0.30149999999999999</v>
      </c>
      <c r="J1057">
        <f t="shared" si="62"/>
        <v>1.8089999999999999</v>
      </c>
      <c r="L1057">
        <v>8710605018</v>
      </c>
      <c r="M1057">
        <f>IF(I1057="","",VLOOKUP(L1057,'ARTICLES 10052022'!$A$1:$J$1031,10,FALSE))</f>
        <v>0.20100000000000001</v>
      </c>
      <c r="N1057">
        <f t="shared" si="65"/>
        <v>1.206</v>
      </c>
    </row>
    <row r="1058" spans="1:14" outlineLevel="2">
      <c r="A1058" t="s">
        <v>161</v>
      </c>
      <c r="B1058" s="73" t="str">
        <f>VLOOKUP(A1058,'ARTICLES 10052022'!$A$2:$D$1031,4,FALSE)</f>
        <v>AF</v>
      </c>
      <c r="C1058" s="73" t="str">
        <f t="shared" si="63"/>
        <v/>
      </c>
      <c r="D1058">
        <v>8110608018</v>
      </c>
      <c r="E1058">
        <v>175</v>
      </c>
      <c r="F1058" t="s">
        <v>2084</v>
      </c>
      <c r="G1058">
        <v>0.28199999999999997</v>
      </c>
      <c r="H1058">
        <f t="shared" si="64"/>
        <v>49.349999999999994</v>
      </c>
      <c r="I1058">
        <f>VLOOKUP(L1058,'ARTICLES 10052022'!$A$1:$Q$1031,17,FALSE)</f>
        <v>0.26474999999999999</v>
      </c>
      <c r="J1058">
        <f t="shared" ref="J1058:J1124" si="66">E1058*I1058</f>
        <v>46.331249999999997</v>
      </c>
      <c r="L1058">
        <v>8110608018</v>
      </c>
      <c r="M1058">
        <f>IF(I1058="","",VLOOKUP(L1058,'ARTICLES 10052022'!$A$1:$J$1031,10,FALSE))</f>
        <v>0.17649999999999999</v>
      </c>
      <c r="N1058">
        <f t="shared" si="65"/>
        <v>30.887499999999999</v>
      </c>
    </row>
    <row r="1059" spans="1:14" outlineLevel="2">
      <c r="A1059" t="s">
        <v>161</v>
      </c>
      <c r="B1059" s="73" t="str">
        <f>VLOOKUP(A1059,'ARTICLES 10052022'!$A$2:$D$1031,4,FALSE)</f>
        <v>AF</v>
      </c>
      <c r="C1059" s="73" t="str">
        <f t="shared" si="63"/>
        <v/>
      </c>
      <c r="D1059" t="s">
        <v>2391</v>
      </c>
      <c r="E1059">
        <v>4</v>
      </c>
      <c r="F1059" t="s">
        <v>2392</v>
      </c>
      <c r="G1059">
        <v>0.54900000000000004</v>
      </c>
      <c r="H1059">
        <f t="shared" si="64"/>
        <v>2.1960000000000002</v>
      </c>
      <c r="I1059">
        <f>VLOOKUP(L1059,'ARTICLES 10052022'!$A$1:$Q$1031,17,FALSE)</f>
        <v>0.54899999999999993</v>
      </c>
      <c r="J1059">
        <f t="shared" si="66"/>
        <v>2.1959999999999997</v>
      </c>
      <c r="L1059" t="s">
        <v>2391</v>
      </c>
      <c r="M1059">
        <f>IF(I1059="","",VLOOKUP(L1059,'ARTICLES 10052022'!$A$1:$J$1031,10,FALSE))</f>
        <v>0.36599999999999999</v>
      </c>
      <c r="N1059">
        <f t="shared" si="65"/>
        <v>1.464</v>
      </c>
    </row>
    <row r="1060" spans="1:14" outlineLevel="2">
      <c r="A1060" t="s">
        <v>161</v>
      </c>
      <c r="B1060" s="73" t="str">
        <f>VLOOKUP(A1060,'ARTICLES 10052022'!$A$2:$D$1031,4,FALSE)</f>
        <v>AF</v>
      </c>
      <c r="C1060" s="73" t="str">
        <f t="shared" si="63"/>
        <v/>
      </c>
      <c r="D1060" t="s">
        <v>2394</v>
      </c>
      <c r="E1060">
        <v>4</v>
      </c>
      <c r="F1060" t="s">
        <v>2395</v>
      </c>
      <c r="G1060">
        <v>0.78</v>
      </c>
      <c r="H1060">
        <f t="shared" si="64"/>
        <v>3.12</v>
      </c>
      <c r="I1060">
        <f>VLOOKUP(L1060,'ARTICLES 10052022'!$A$1:$Q$1031,17,FALSE)</f>
        <v>1.5794999999999999</v>
      </c>
      <c r="J1060">
        <f t="shared" si="66"/>
        <v>6.3179999999999996</v>
      </c>
      <c r="L1060" t="s">
        <v>2394</v>
      </c>
      <c r="M1060">
        <f>IF(I1060="","",VLOOKUP(L1060,'ARTICLES 10052022'!$A$1:$J$1031,10,FALSE))</f>
        <v>1.0529999999999999</v>
      </c>
      <c r="N1060">
        <f t="shared" si="65"/>
        <v>4.2119999999999997</v>
      </c>
    </row>
    <row r="1061" spans="1:14" outlineLevel="2">
      <c r="A1061" t="s">
        <v>161</v>
      </c>
      <c r="B1061" s="73" t="str">
        <f>VLOOKUP(A1061,'ARTICLES 10052022'!$A$2:$D$1031,4,FALSE)</f>
        <v>AF</v>
      </c>
      <c r="C1061" s="73" t="str">
        <f t="shared" si="63"/>
        <v/>
      </c>
      <c r="D1061">
        <v>8210707018</v>
      </c>
      <c r="E1061">
        <v>42</v>
      </c>
      <c r="F1061" t="s">
        <v>2090</v>
      </c>
      <c r="G1061">
        <v>0.158</v>
      </c>
      <c r="H1061">
        <f t="shared" si="64"/>
        <v>6.6360000000000001</v>
      </c>
      <c r="I1061">
        <f>VLOOKUP(L1061,'ARTICLES 10052022'!$A$1:$Q$1031,17,FALSE)</f>
        <v>0.35249999999999998</v>
      </c>
      <c r="J1061">
        <f t="shared" si="66"/>
        <v>14.805</v>
      </c>
      <c r="L1061">
        <v>8210707018</v>
      </c>
      <c r="M1061">
        <f>IF(I1061="","",VLOOKUP(L1061,'ARTICLES 10052022'!$A$1:$J$1031,10,FALSE))</f>
        <v>0.23499999999999999</v>
      </c>
      <c r="N1061">
        <f t="shared" si="65"/>
        <v>9.8699999999999992</v>
      </c>
    </row>
    <row r="1062" spans="1:14" outlineLevel="2">
      <c r="A1062" t="s">
        <v>161</v>
      </c>
      <c r="B1062" s="73" t="str">
        <f>VLOOKUP(A1062,'ARTICLES 10052022'!$A$2:$D$1031,4,FALSE)</f>
        <v>AF</v>
      </c>
      <c r="C1062" s="73" t="str">
        <f t="shared" si="63"/>
        <v/>
      </c>
      <c r="D1062" t="s">
        <v>648</v>
      </c>
      <c r="E1062">
        <v>8</v>
      </c>
      <c r="F1062" t="s">
        <v>2053</v>
      </c>
      <c r="G1062">
        <v>13.19</v>
      </c>
      <c r="H1062">
        <f t="shared" si="64"/>
        <v>105.52</v>
      </c>
      <c r="I1062">
        <f>VLOOKUP(L1062,'ARTICLES 10052022'!$A$1:$Q$1031,17,FALSE)</f>
        <v>12.39</v>
      </c>
      <c r="J1062">
        <f t="shared" si="66"/>
        <v>99.12</v>
      </c>
      <c r="L1062" t="s">
        <v>648</v>
      </c>
      <c r="M1062">
        <f>IF(I1062="","",VLOOKUP(L1062,'ARTICLES 10052022'!$A$1:$J$1031,10,FALSE))</f>
        <v>8.26</v>
      </c>
      <c r="N1062">
        <f t="shared" si="65"/>
        <v>66.08</v>
      </c>
    </row>
    <row r="1063" spans="1:14" outlineLevel="2">
      <c r="A1063" t="s">
        <v>161</v>
      </c>
      <c r="B1063" s="73" t="str">
        <f>VLOOKUP(A1063,'ARTICLES 10052022'!$A$2:$D$1031,4,FALSE)</f>
        <v>AF</v>
      </c>
      <c r="C1063" s="73" t="str">
        <f t="shared" si="63"/>
        <v/>
      </c>
      <c r="D1063" t="s">
        <v>650</v>
      </c>
      <c r="E1063">
        <v>21.11</v>
      </c>
      <c r="F1063" t="s">
        <v>2047</v>
      </c>
      <c r="G1063">
        <v>11.27</v>
      </c>
      <c r="H1063">
        <f t="shared" si="64"/>
        <v>237.90969999999999</v>
      </c>
      <c r="I1063">
        <f>VLOOKUP(L1063,'ARTICLES 10052022'!$A$1:$Q$1031,17,FALSE)</f>
        <v>11.100000000000001</v>
      </c>
      <c r="J1063">
        <f t="shared" si="66"/>
        <v>234.32100000000003</v>
      </c>
      <c r="L1063" t="s">
        <v>650</v>
      </c>
      <c r="M1063">
        <f>IF(I1063="","",VLOOKUP(L1063,'ARTICLES 10052022'!$A$1:$J$1031,10,FALSE))</f>
        <v>7.4</v>
      </c>
      <c r="N1063">
        <f t="shared" si="65"/>
        <v>156.214</v>
      </c>
    </row>
    <row r="1064" spans="1:14" outlineLevel="2">
      <c r="A1064" t="s">
        <v>161</v>
      </c>
      <c r="B1064" s="73" t="str">
        <f>VLOOKUP(A1064,'ARTICLES 10052022'!$A$2:$D$1031,4,FALSE)</f>
        <v>AF</v>
      </c>
      <c r="C1064" s="73" t="str">
        <f t="shared" si="63"/>
        <v/>
      </c>
      <c r="D1064" t="s">
        <v>2077</v>
      </c>
      <c r="E1064">
        <v>16</v>
      </c>
      <c r="F1064" t="s">
        <v>2078</v>
      </c>
      <c r="G1064">
        <v>7.55</v>
      </c>
      <c r="H1064">
        <f t="shared" si="64"/>
        <v>120.8</v>
      </c>
      <c r="I1064">
        <f>VLOOKUP(L1064,'ARTICLES 10052022'!$A$1:$Q$1031,17,FALSE)</f>
        <v>5.1790200000000004</v>
      </c>
      <c r="J1064">
        <f t="shared" si="66"/>
        <v>82.864320000000006</v>
      </c>
      <c r="L1064" t="s">
        <v>2077</v>
      </c>
      <c r="M1064">
        <f>IF(I1064="","",VLOOKUP(L1064,'ARTICLES 10052022'!$A$1:$J$1031,10,FALSE))</f>
        <v>3.8940000000000001</v>
      </c>
      <c r="N1064">
        <f t="shared" si="65"/>
        <v>62.304000000000002</v>
      </c>
    </row>
    <row r="1065" spans="1:14" outlineLevel="2">
      <c r="A1065" t="s">
        <v>161</v>
      </c>
      <c r="B1065" s="73" t="str">
        <f>VLOOKUP(A1065,'ARTICLES 10052022'!$A$2:$D$1031,4,FALSE)</f>
        <v>AF</v>
      </c>
      <c r="C1065" s="73" t="str">
        <f t="shared" si="63"/>
        <v/>
      </c>
      <c r="D1065" t="s">
        <v>572</v>
      </c>
      <c r="E1065">
        <v>2</v>
      </c>
      <c r="F1065" t="s">
        <v>573</v>
      </c>
      <c r="G1065">
        <v>20.91</v>
      </c>
      <c r="H1065">
        <f t="shared" si="64"/>
        <v>41.82</v>
      </c>
      <c r="I1065">
        <f>VLOOKUP(L1065,'ARTICLES 10052022'!$A$1:$Q$1031,17,FALSE)</f>
        <v>23.953999999999997</v>
      </c>
      <c r="J1065">
        <f t="shared" si="66"/>
        <v>47.907999999999994</v>
      </c>
      <c r="L1065" t="s">
        <v>572</v>
      </c>
      <c r="M1065">
        <f>IF(I1065="","",VLOOKUP(L1065,'ARTICLES 10052022'!$A$1:$J$1031,10,FALSE))</f>
        <v>17.11</v>
      </c>
      <c r="N1065">
        <f t="shared" si="65"/>
        <v>34.22</v>
      </c>
    </row>
    <row r="1066" spans="1:14" outlineLevel="2">
      <c r="A1066" t="s">
        <v>161</v>
      </c>
      <c r="B1066" s="73" t="str">
        <f>VLOOKUP(A1066,'ARTICLES 10052022'!$A$2:$D$1031,4,FALSE)</f>
        <v>AF</v>
      </c>
      <c r="C1066" s="73" t="str">
        <f t="shared" si="63"/>
        <v/>
      </c>
      <c r="D1066" t="s">
        <v>2410</v>
      </c>
      <c r="E1066">
        <v>10</v>
      </c>
      <c r="F1066" t="s">
        <v>2411</v>
      </c>
      <c r="G1066">
        <v>75</v>
      </c>
      <c r="H1066">
        <f t="shared" si="64"/>
        <v>750</v>
      </c>
      <c r="I1066">
        <f>VLOOKUP(L1066,'ARTICLES 10052022'!$A$1:$Q$1031,17,FALSE)</f>
        <v>75</v>
      </c>
      <c r="J1066">
        <f t="shared" si="66"/>
        <v>750</v>
      </c>
      <c r="L1066" t="s">
        <v>2410</v>
      </c>
      <c r="M1066">
        <f>IF(I1066="","",VLOOKUP(L1066,'ARTICLES 10052022'!$A$1:$J$1031,10,FALSE))</f>
        <v>50</v>
      </c>
      <c r="N1066">
        <f t="shared" si="65"/>
        <v>500</v>
      </c>
    </row>
    <row r="1067" spans="1:14" outlineLevel="2">
      <c r="A1067" t="s">
        <v>161</v>
      </c>
      <c r="B1067" s="73" t="str">
        <f>VLOOKUP(A1067,'ARTICLES 10052022'!$A$2:$D$1031,4,FALSE)</f>
        <v>AF</v>
      </c>
      <c r="C1067" s="73" t="str">
        <f t="shared" si="63"/>
        <v/>
      </c>
      <c r="D1067" t="s">
        <v>2162</v>
      </c>
      <c r="E1067">
        <v>8</v>
      </c>
      <c r="F1067" t="s">
        <v>2163</v>
      </c>
      <c r="G1067">
        <v>42.95</v>
      </c>
      <c r="H1067">
        <f t="shared" si="64"/>
        <v>343.6</v>
      </c>
      <c r="I1067">
        <f>VLOOKUP(L1067,'ARTICLES 10052022'!$A$1:$Q$1031,17,FALSE)</f>
        <v>54.135000000000005</v>
      </c>
      <c r="J1067">
        <f t="shared" si="66"/>
        <v>433.08000000000004</v>
      </c>
      <c r="L1067" t="s">
        <v>2162</v>
      </c>
      <c r="M1067">
        <f>IF(I1067="","",VLOOKUP(L1067,'ARTICLES 10052022'!$A$1:$J$1031,10,FALSE))</f>
        <v>36.090000000000003</v>
      </c>
      <c r="N1067">
        <f t="shared" si="65"/>
        <v>288.72000000000003</v>
      </c>
    </row>
    <row r="1068" spans="1:14" outlineLevel="2">
      <c r="A1068" t="s">
        <v>161</v>
      </c>
      <c r="B1068" s="73" t="str">
        <f>VLOOKUP(A1068,'ARTICLES 10052022'!$A$2:$D$1031,4,FALSE)</f>
        <v>AF</v>
      </c>
      <c r="C1068" s="73" t="str">
        <f t="shared" si="63"/>
        <v/>
      </c>
      <c r="D1068" t="s">
        <v>2166</v>
      </c>
      <c r="E1068">
        <v>2</v>
      </c>
      <c r="F1068" t="s">
        <v>2167</v>
      </c>
      <c r="G1068">
        <v>43.38</v>
      </c>
      <c r="H1068">
        <f t="shared" si="64"/>
        <v>86.76</v>
      </c>
      <c r="I1068">
        <f>VLOOKUP(L1068,'ARTICLES 10052022'!$A$1:$Q$1031,17,FALSE)</f>
        <v>54.675000000000004</v>
      </c>
      <c r="J1068">
        <f t="shared" si="66"/>
        <v>109.35000000000001</v>
      </c>
      <c r="L1068" t="s">
        <v>2166</v>
      </c>
      <c r="M1068">
        <f>IF(I1068="","",VLOOKUP(L1068,'ARTICLES 10052022'!$A$1:$J$1031,10,FALSE))</f>
        <v>36.450000000000003</v>
      </c>
      <c r="N1068">
        <f t="shared" si="65"/>
        <v>72.900000000000006</v>
      </c>
    </row>
    <row r="1069" spans="1:14" outlineLevel="2">
      <c r="A1069" t="s">
        <v>161</v>
      </c>
      <c r="B1069" s="73" t="str">
        <f>VLOOKUP(A1069,'ARTICLES 10052022'!$A$2:$D$1031,4,FALSE)</f>
        <v>AF</v>
      </c>
      <c r="C1069" s="73" t="str">
        <f t="shared" si="63"/>
        <v/>
      </c>
      <c r="D1069" t="s">
        <v>2174</v>
      </c>
      <c r="E1069">
        <v>2</v>
      </c>
      <c r="F1069" t="s">
        <v>2175</v>
      </c>
      <c r="G1069">
        <v>47.55</v>
      </c>
      <c r="H1069">
        <f t="shared" si="64"/>
        <v>95.1</v>
      </c>
      <c r="I1069">
        <f>VLOOKUP(L1069,'ARTICLES 10052022'!$A$1:$Q$1031,17,FALSE)</f>
        <v>59.94</v>
      </c>
      <c r="J1069">
        <f t="shared" si="66"/>
        <v>119.88</v>
      </c>
      <c r="L1069" t="s">
        <v>2174</v>
      </c>
      <c r="M1069">
        <f>IF(I1069="","",VLOOKUP(L1069,'ARTICLES 10052022'!$A$1:$J$1031,10,FALSE))</f>
        <v>39.96</v>
      </c>
      <c r="N1069">
        <f t="shared" si="65"/>
        <v>79.92</v>
      </c>
    </row>
    <row r="1070" spans="1:14" outlineLevel="2">
      <c r="A1070" t="s">
        <v>161</v>
      </c>
      <c r="B1070" s="73" t="str">
        <f>VLOOKUP(A1070,'ARTICLES 10052022'!$A$2:$D$1031,4,FALSE)</f>
        <v>AF</v>
      </c>
      <c r="C1070" s="73" t="str">
        <f t="shared" si="63"/>
        <v/>
      </c>
      <c r="D1070" t="s">
        <v>2069</v>
      </c>
      <c r="E1070">
        <v>8</v>
      </c>
      <c r="F1070" t="s">
        <v>2070</v>
      </c>
      <c r="G1070">
        <v>7.95</v>
      </c>
      <c r="H1070">
        <f t="shared" si="64"/>
        <v>63.6</v>
      </c>
      <c r="I1070">
        <f>VLOOKUP(L1070,'ARTICLES 10052022'!$A$1:$Q$1031,17,FALSE)</f>
        <v>5.1790200000000004</v>
      </c>
      <c r="J1070">
        <f t="shared" si="66"/>
        <v>41.432160000000003</v>
      </c>
      <c r="L1070" t="s">
        <v>2069</v>
      </c>
      <c r="M1070">
        <f>IF(I1070="","",VLOOKUP(L1070,'ARTICLES 10052022'!$A$1:$J$1031,10,FALSE))</f>
        <v>3.8940000000000001</v>
      </c>
      <c r="N1070">
        <f t="shared" si="65"/>
        <v>31.152000000000001</v>
      </c>
    </row>
    <row r="1071" spans="1:14" outlineLevel="1">
      <c r="A1071" s="73" t="s">
        <v>3092</v>
      </c>
      <c r="B1071" s="73"/>
      <c r="C1071" s="73" t="str">
        <f t="shared" si="63"/>
        <v>PCR16EH</v>
      </c>
      <c r="J1071">
        <f>SUBTOTAL(9,J1054:J1070)</f>
        <v>2028.9682300000002</v>
      </c>
      <c r="N1071">
        <f>SUBTOTAL(9,N1054:N1070)</f>
        <v>1365.5375000000004</v>
      </c>
    </row>
    <row r="1072" spans="1:14" outlineLevel="2">
      <c r="A1072" t="s">
        <v>163</v>
      </c>
      <c r="B1072" s="73" t="str">
        <f>VLOOKUP(A1072,'ARTICLES 10052022'!$A$2:$D$1031,4,FALSE)</f>
        <v>AF</v>
      </c>
      <c r="C1072" s="73" t="str">
        <f t="shared" si="63"/>
        <v/>
      </c>
      <c r="D1072">
        <v>8412602518</v>
      </c>
      <c r="E1072">
        <v>6</v>
      </c>
      <c r="F1072" t="s">
        <v>2268</v>
      </c>
      <c r="G1072">
        <v>0.05</v>
      </c>
      <c r="H1072">
        <f t="shared" si="64"/>
        <v>0.30000000000000004</v>
      </c>
      <c r="I1072">
        <f>VLOOKUP(L1072,'ARTICLES 10052022'!$A$1:$Q$1031,17,FALSE)</f>
        <v>5.2500000000000005E-2</v>
      </c>
      <c r="J1072">
        <f t="shared" si="66"/>
        <v>0.31500000000000006</v>
      </c>
      <c r="L1072">
        <v>8412602518</v>
      </c>
      <c r="M1072">
        <f>IF(I1072="","",VLOOKUP(L1072,'ARTICLES 10052022'!$A$1:$J$1031,10,FALSE))</f>
        <v>3.5000000000000003E-2</v>
      </c>
      <c r="N1072">
        <f t="shared" si="65"/>
        <v>0.21000000000000002</v>
      </c>
    </row>
    <row r="1073" spans="1:14" outlineLevel="2">
      <c r="A1073" t="s">
        <v>163</v>
      </c>
      <c r="B1073" s="73" t="str">
        <f>VLOOKUP(A1073,'ARTICLES 10052022'!$A$2:$D$1031,4,FALSE)</f>
        <v>AF</v>
      </c>
      <c r="C1073" s="73" t="str">
        <f t="shared" si="63"/>
        <v/>
      </c>
      <c r="D1073">
        <v>8434000618</v>
      </c>
      <c r="E1073">
        <v>6</v>
      </c>
      <c r="F1073" t="s">
        <v>2272</v>
      </c>
      <c r="G1073">
        <v>0.02</v>
      </c>
      <c r="H1073">
        <f t="shared" si="64"/>
        <v>0.12</v>
      </c>
      <c r="I1073">
        <f>VLOOKUP(L1073,'ARTICLES 10052022'!$A$1:$Q$1031,17,FALSE)</f>
        <v>2.375E-2</v>
      </c>
      <c r="J1073">
        <f t="shared" si="66"/>
        <v>0.14250000000000002</v>
      </c>
      <c r="L1073">
        <v>8434000618</v>
      </c>
      <c r="M1073">
        <f>IF(I1073="","",VLOOKUP(L1073,'ARTICLES 10052022'!$A$1:$J$1031,10,FALSE))</f>
        <v>1.9E-2</v>
      </c>
      <c r="N1073">
        <f t="shared" si="65"/>
        <v>0.11399999999999999</v>
      </c>
    </row>
    <row r="1074" spans="1:14" outlineLevel="2">
      <c r="A1074" t="s">
        <v>163</v>
      </c>
      <c r="B1074" s="73" t="str">
        <f>VLOOKUP(A1074,'ARTICLES 10052022'!$A$2:$D$1031,4,FALSE)</f>
        <v>AF</v>
      </c>
      <c r="C1074" s="73" t="str">
        <f t="shared" si="63"/>
        <v/>
      </c>
      <c r="D1074" t="s">
        <v>2133</v>
      </c>
      <c r="E1074">
        <v>50</v>
      </c>
      <c r="F1074" t="s">
        <v>2134</v>
      </c>
      <c r="G1074">
        <v>0.8</v>
      </c>
      <c r="H1074">
        <f t="shared" si="64"/>
        <v>40</v>
      </c>
      <c r="I1074">
        <f>VLOOKUP(L1074,'ARTICLES 10052022'!$A$1:$Q$1031,17,FALSE)</f>
        <v>0.8145</v>
      </c>
      <c r="J1074">
        <f t="shared" si="66"/>
        <v>40.725000000000001</v>
      </c>
      <c r="L1074" t="s">
        <v>2133</v>
      </c>
      <c r="M1074">
        <f>IF(I1074="","",VLOOKUP(L1074,'ARTICLES 10052022'!$A$1:$J$1031,10,FALSE))</f>
        <v>0.54300000000000004</v>
      </c>
      <c r="N1074">
        <f t="shared" si="65"/>
        <v>27.150000000000002</v>
      </c>
    </row>
    <row r="1075" spans="1:14" outlineLevel="2">
      <c r="A1075" t="s">
        <v>163</v>
      </c>
      <c r="B1075" s="73" t="str">
        <f>VLOOKUP(A1075,'ARTICLES 10052022'!$A$2:$D$1031,4,FALSE)</f>
        <v>AF</v>
      </c>
      <c r="C1075" s="73" t="str">
        <f t="shared" si="63"/>
        <v/>
      </c>
      <c r="D1075">
        <v>8710605018</v>
      </c>
      <c r="E1075">
        <v>6</v>
      </c>
      <c r="F1075" t="s">
        <v>2707</v>
      </c>
      <c r="G1075">
        <v>0.3</v>
      </c>
      <c r="H1075">
        <f t="shared" si="64"/>
        <v>1.7999999999999998</v>
      </c>
      <c r="I1075">
        <f>VLOOKUP(L1075,'ARTICLES 10052022'!$A$1:$Q$1031,17,FALSE)</f>
        <v>0.30149999999999999</v>
      </c>
      <c r="J1075">
        <f t="shared" si="66"/>
        <v>1.8089999999999999</v>
      </c>
      <c r="L1075">
        <v>8710605018</v>
      </c>
      <c r="M1075">
        <f>IF(I1075="","",VLOOKUP(L1075,'ARTICLES 10052022'!$A$1:$J$1031,10,FALSE))</f>
        <v>0.20100000000000001</v>
      </c>
      <c r="N1075">
        <f t="shared" si="65"/>
        <v>1.206</v>
      </c>
    </row>
    <row r="1076" spans="1:14" outlineLevel="2">
      <c r="A1076" t="s">
        <v>163</v>
      </c>
      <c r="B1076" s="73" t="str">
        <f>VLOOKUP(A1076,'ARTICLES 10052022'!$A$2:$D$1031,4,FALSE)</f>
        <v>AF</v>
      </c>
      <c r="C1076" s="73" t="str">
        <f t="shared" si="63"/>
        <v/>
      </c>
      <c r="D1076">
        <v>8110608018</v>
      </c>
      <c r="E1076">
        <v>178</v>
      </c>
      <c r="F1076" t="s">
        <v>2084</v>
      </c>
      <c r="G1076">
        <v>0.28199999999999997</v>
      </c>
      <c r="H1076">
        <f t="shared" si="64"/>
        <v>50.195999999999998</v>
      </c>
      <c r="I1076">
        <f>VLOOKUP(L1076,'ARTICLES 10052022'!$A$1:$Q$1031,17,FALSE)</f>
        <v>0.26474999999999999</v>
      </c>
      <c r="J1076">
        <f t="shared" si="66"/>
        <v>47.125499999999995</v>
      </c>
      <c r="L1076">
        <v>8110608018</v>
      </c>
      <c r="M1076">
        <f>IF(I1076="","",VLOOKUP(L1076,'ARTICLES 10052022'!$A$1:$J$1031,10,FALSE))</f>
        <v>0.17649999999999999</v>
      </c>
      <c r="N1076">
        <f t="shared" si="65"/>
        <v>31.416999999999998</v>
      </c>
    </row>
    <row r="1077" spans="1:14" outlineLevel="2">
      <c r="A1077" t="s">
        <v>163</v>
      </c>
      <c r="B1077" s="73" t="str">
        <f>VLOOKUP(A1077,'ARTICLES 10052022'!$A$2:$D$1031,4,FALSE)</f>
        <v>AF</v>
      </c>
      <c r="C1077" s="73" t="str">
        <f t="shared" si="63"/>
        <v/>
      </c>
      <c r="D1077" t="s">
        <v>2391</v>
      </c>
      <c r="E1077">
        <v>4</v>
      </c>
      <c r="F1077" t="s">
        <v>2392</v>
      </c>
      <c r="G1077">
        <v>0.54900000000000004</v>
      </c>
      <c r="H1077">
        <f t="shared" si="64"/>
        <v>2.1960000000000002</v>
      </c>
      <c r="I1077">
        <f>VLOOKUP(L1077,'ARTICLES 10052022'!$A$1:$Q$1031,17,FALSE)</f>
        <v>0.54899999999999993</v>
      </c>
      <c r="J1077">
        <f t="shared" si="66"/>
        <v>2.1959999999999997</v>
      </c>
      <c r="L1077" t="s">
        <v>2391</v>
      </c>
      <c r="M1077">
        <f>IF(I1077="","",VLOOKUP(L1077,'ARTICLES 10052022'!$A$1:$J$1031,10,FALSE))</f>
        <v>0.36599999999999999</v>
      </c>
      <c r="N1077">
        <f t="shared" si="65"/>
        <v>1.464</v>
      </c>
    </row>
    <row r="1078" spans="1:14" outlineLevel="2">
      <c r="A1078" t="s">
        <v>163</v>
      </c>
      <c r="B1078" s="73" t="str">
        <f>VLOOKUP(A1078,'ARTICLES 10052022'!$A$2:$D$1031,4,FALSE)</f>
        <v>AF</v>
      </c>
      <c r="C1078" s="73" t="str">
        <f t="shared" si="63"/>
        <v/>
      </c>
      <c r="D1078" t="s">
        <v>2394</v>
      </c>
      <c r="E1078">
        <v>4</v>
      </c>
      <c r="F1078" t="s">
        <v>2395</v>
      </c>
      <c r="G1078">
        <v>0.78</v>
      </c>
      <c r="H1078">
        <f t="shared" si="64"/>
        <v>3.12</v>
      </c>
      <c r="I1078">
        <f>VLOOKUP(L1078,'ARTICLES 10052022'!$A$1:$Q$1031,17,FALSE)</f>
        <v>1.5794999999999999</v>
      </c>
      <c r="J1078">
        <f t="shared" si="66"/>
        <v>6.3179999999999996</v>
      </c>
      <c r="L1078" t="s">
        <v>2394</v>
      </c>
      <c r="M1078">
        <f>IF(I1078="","",VLOOKUP(L1078,'ARTICLES 10052022'!$A$1:$J$1031,10,FALSE))</f>
        <v>1.0529999999999999</v>
      </c>
      <c r="N1078">
        <f t="shared" si="65"/>
        <v>4.2119999999999997</v>
      </c>
    </row>
    <row r="1079" spans="1:14" outlineLevel="2">
      <c r="A1079" t="s">
        <v>163</v>
      </c>
      <c r="B1079" s="73" t="str">
        <f>VLOOKUP(A1079,'ARTICLES 10052022'!$A$2:$D$1031,4,FALSE)</f>
        <v>AF</v>
      </c>
      <c r="C1079" s="73" t="str">
        <f t="shared" si="63"/>
        <v/>
      </c>
      <c r="D1079">
        <v>8210707018</v>
      </c>
      <c r="E1079">
        <v>44</v>
      </c>
      <c r="F1079" t="s">
        <v>2090</v>
      </c>
      <c r="G1079">
        <v>0.158</v>
      </c>
      <c r="H1079">
        <f t="shared" si="64"/>
        <v>6.952</v>
      </c>
      <c r="I1079">
        <f>VLOOKUP(L1079,'ARTICLES 10052022'!$A$1:$Q$1031,17,FALSE)</f>
        <v>0.35249999999999998</v>
      </c>
      <c r="J1079">
        <f t="shared" si="66"/>
        <v>15.51</v>
      </c>
      <c r="L1079">
        <v>8210707018</v>
      </c>
      <c r="M1079">
        <f>IF(I1079="","",VLOOKUP(L1079,'ARTICLES 10052022'!$A$1:$J$1031,10,FALSE))</f>
        <v>0.23499999999999999</v>
      </c>
      <c r="N1079">
        <f t="shared" si="65"/>
        <v>10.34</v>
      </c>
    </row>
    <row r="1080" spans="1:14" outlineLevel="2">
      <c r="A1080" t="s">
        <v>163</v>
      </c>
      <c r="B1080" s="73" t="str">
        <f>VLOOKUP(A1080,'ARTICLES 10052022'!$A$2:$D$1031,4,FALSE)</f>
        <v>AF</v>
      </c>
      <c r="C1080" s="73" t="str">
        <f t="shared" si="63"/>
        <v/>
      </c>
      <c r="D1080" t="s">
        <v>648</v>
      </c>
      <c r="E1080">
        <v>8</v>
      </c>
      <c r="F1080" t="s">
        <v>2053</v>
      </c>
      <c r="G1080">
        <v>13.19</v>
      </c>
      <c r="H1080">
        <f t="shared" si="64"/>
        <v>105.52</v>
      </c>
      <c r="I1080">
        <f>VLOOKUP(L1080,'ARTICLES 10052022'!$A$1:$Q$1031,17,FALSE)</f>
        <v>12.39</v>
      </c>
      <c r="J1080">
        <f t="shared" si="66"/>
        <v>99.12</v>
      </c>
      <c r="L1080" t="s">
        <v>648</v>
      </c>
      <c r="M1080">
        <f>IF(I1080="","",VLOOKUP(L1080,'ARTICLES 10052022'!$A$1:$J$1031,10,FALSE))</f>
        <v>8.26</v>
      </c>
      <c r="N1080">
        <f t="shared" si="65"/>
        <v>66.08</v>
      </c>
    </row>
    <row r="1081" spans="1:14" outlineLevel="2">
      <c r="A1081" t="s">
        <v>163</v>
      </c>
      <c r="B1081" s="73" t="str">
        <f>VLOOKUP(A1081,'ARTICLES 10052022'!$A$2:$D$1031,4,FALSE)</f>
        <v>AF</v>
      </c>
      <c r="C1081" s="73" t="str">
        <f t="shared" si="63"/>
        <v/>
      </c>
      <c r="D1081" t="s">
        <v>650</v>
      </c>
      <c r="E1081">
        <v>21.67</v>
      </c>
      <c r="F1081" t="s">
        <v>2047</v>
      </c>
      <c r="G1081">
        <v>11.27</v>
      </c>
      <c r="H1081">
        <f t="shared" si="64"/>
        <v>244.2209</v>
      </c>
      <c r="I1081">
        <f>VLOOKUP(L1081,'ARTICLES 10052022'!$A$1:$Q$1031,17,FALSE)</f>
        <v>11.100000000000001</v>
      </c>
      <c r="J1081">
        <f t="shared" si="66"/>
        <v>240.53700000000006</v>
      </c>
      <c r="L1081" t="s">
        <v>650</v>
      </c>
      <c r="M1081">
        <f>IF(I1081="","",VLOOKUP(L1081,'ARTICLES 10052022'!$A$1:$J$1031,10,FALSE))</f>
        <v>7.4</v>
      </c>
      <c r="N1081">
        <f t="shared" si="65"/>
        <v>160.35800000000003</v>
      </c>
    </row>
    <row r="1082" spans="1:14" outlineLevel="2">
      <c r="A1082" t="s">
        <v>163</v>
      </c>
      <c r="B1082" s="73" t="str">
        <f>VLOOKUP(A1082,'ARTICLES 10052022'!$A$2:$D$1031,4,FALSE)</f>
        <v>AF</v>
      </c>
      <c r="C1082" s="73" t="str">
        <f t="shared" si="63"/>
        <v/>
      </c>
      <c r="D1082" t="s">
        <v>2077</v>
      </c>
      <c r="E1082">
        <v>9</v>
      </c>
      <c r="F1082" t="s">
        <v>2078</v>
      </c>
      <c r="G1082">
        <v>7.55</v>
      </c>
      <c r="H1082">
        <f t="shared" si="64"/>
        <v>67.95</v>
      </c>
      <c r="I1082">
        <f>VLOOKUP(L1082,'ARTICLES 10052022'!$A$1:$Q$1031,17,FALSE)</f>
        <v>5.1790200000000004</v>
      </c>
      <c r="J1082">
        <f t="shared" si="66"/>
        <v>46.611180000000004</v>
      </c>
      <c r="L1082" t="s">
        <v>2077</v>
      </c>
      <c r="M1082">
        <f>IF(I1082="","",VLOOKUP(L1082,'ARTICLES 10052022'!$A$1:$J$1031,10,FALSE))</f>
        <v>3.8940000000000001</v>
      </c>
      <c r="N1082">
        <f t="shared" si="65"/>
        <v>35.045999999999999</v>
      </c>
    </row>
    <row r="1083" spans="1:14" outlineLevel="2">
      <c r="A1083" t="s">
        <v>163</v>
      </c>
      <c r="B1083" s="73" t="str">
        <f>VLOOKUP(A1083,'ARTICLES 10052022'!$A$2:$D$1031,4,FALSE)</f>
        <v>AF</v>
      </c>
      <c r="C1083" s="73" t="str">
        <f t="shared" si="63"/>
        <v/>
      </c>
      <c r="D1083" t="s">
        <v>572</v>
      </c>
      <c r="E1083">
        <v>1</v>
      </c>
      <c r="F1083" t="s">
        <v>573</v>
      </c>
      <c r="G1083">
        <v>20.91</v>
      </c>
      <c r="H1083">
        <f t="shared" si="64"/>
        <v>20.91</v>
      </c>
      <c r="I1083">
        <f>VLOOKUP(L1083,'ARTICLES 10052022'!$A$1:$Q$1031,17,FALSE)</f>
        <v>23.953999999999997</v>
      </c>
      <c r="J1083">
        <f t="shared" si="66"/>
        <v>23.953999999999997</v>
      </c>
      <c r="L1083" t="s">
        <v>572</v>
      </c>
      <c r="M1083">
        <f>IF(I1083="","",VLOOKUP(L1083,'ARTICLES 10052022'!$A$1:$J$1031,10,FALSE))</f>
        <v>17.11</v>
      </c>
      <c r="N1083">
        <f t="shared" si="65"/>
        <v>17.11</v>
      </c>
    </row>
    <row r="1084" spans="1:14" outlineLevel="2">
      <c r="A1084" t="s">
        <v>163</v>
      </c>
      <c r="B1084" s="73" t="str">
        <f>VLOOKUP(A1084,'ARTICLES 10052022'!$A$2:$D$1031,4,FALSE)</f>
        <v>AF</v>
      </c>
      <c r="C1084" s="73" t="str">
        <f t="shared" si="63"/>
        <v/>
      </c>
      <c r="D1084" t="s">
        <v>574</v>
      </c>
      <c r="E1084">
        <v>1</v>
      </c>
      <c r="F1084" t="s">
        <v>575</v>
      </c>
      <c r="G1084">
        <v>26.09</v>
      </c>
      <c r="H1084">
        <f t="shared" si="64"/>
        <v>26.09</v>
      </c>
      <c r="I1084">
        <f>VLOOKUP(L1084,'ARTICLES 10052022'!$A$1:$Q$1031,17,FALSE)</f>
        <v>29.597999999999999</v>
      </c>
      <c r="J1084">
        <f t="shared" si="66"/>
        <v>29.597999999999999</v>
      </c>
      <c r="L1084" t="s">
        <v>574</v>
      </c>
      <c r="M1084">
        <f>IF(I1084="","",VLOOKUP(L1084,'ARTICLES 10052022'!$A$1:$J$1031,10,FALSE))</f>
        <v>19.731999999999999</v>
      </c>
      <c r="N1084">
        <f t="shared" si="65"/>
        <v>19.731999999999999</v>
      </c>
    </row>
    <row r="1085" spans="1:14" outlineLevel="2">
      <c r="A1085" t="s">
        <v>163</v>
      </c>
      <c r="B1085" s="73" t="str">
        <f>VLOOKUP(A1085,'ARTICLES 10052022'!$A$2:$D$1031,4,FALSE)</f>
        <v>AF</v>
      </c>
      <c r="C1085" s="73" t="str">
        <f t="shared" si="63"/>
        <v/>
      </c>
      <c r="D1085" t="s">
        <v>2410</v>
      </c>
      <c r="E1085">
        <v>12</v>
      </c>
      <c r="F1085" t="s">
        <v>2411</v>
      </c>
      <c r="G1085">
        <v>75</v>
      </c>
      <c r="H1085">
        <f t="shared" si="64"/>
        <v>900</v>
      </c>
      <c r="I1085">
        <f>VLOOKUP(L1085,'ARTICLES 10052022'!$A$1:$Q$1031,17,FALSE)</f>
        <v>75</v>
      </c>
      <c r="J1085">
        <f t="shared" si="66"/>
        <v>900</v>
      </c>
      <c r="L1085" t="s">
        <v>2410</v>
      </c>
      <c r="M1085">
        <f>IF(I1085="","",VLOOKUP(L1085,'ARTICLES 10052022'!$A$1:$J$1031,10,FALSE))</f>
        <v>50</v>
      </c>
      <c r="N1085">
        <f t="shared" si="65"/>
        <v>600</v>
      </c>
    </row>
    <row r="1086" spans="1:14" outlineLevel="2">
      <c r="A1086" t="s">
        <v>163</v>
      </c>
      <c r="B1086" s="73" t="str">
        <f>VLOOKUP(A1086,'ARTICLES 10052022'!$A$2:$D$1031,4,FALSE)</f>
        <v>AF</v>
      </c>
      <c r="C1086" s="73" t="str">
        <f t="shared" si="63"/>
        <v/>
      </c>
      <c r="D1086" t="s">
        <v>2162</v>
      </c>
      <c r="E1086">
        <v>6</v>
      </c>
      <c r="F1086" t="s">
        <v>2163</v>
      </c>
      <c r="G1086">
        <v>42.95</v>
      </c>
      <c r="H1086">
        <f t="shared" si="64"/>
        <v>257.70000000000005</v>
      </c>
      <c r="I1086">
        <f>VLOOKUP(L1086,'ARTICLES 10052022'!$A$1:$Q$1031,17,FALSE)</f>
        <v>54.135000000000005</v>
      </c>
      <c r="J1086">
        <f t="shared" si="66"/>
        <v>324.81000000000006</v>
      </c>
      <c r="L1086" t="s">
        <v>2162</v>
      </c>
      <c r="M1086">
        <f>IF(I1086="","",VLOOKUP(L1086,'ARTICLES 10052022'!$A$1:$J$1031,10,FALSE))</f>
        <v>36.090000000000003</v>
      </c>
      <c r="N1086">
        <f t="shared" si="65"/>
        <v>216.54000000000002</v>
      </c>
    </row>
    <row r="1087" spans="1:14" outlineLevel="2">
      <c r="A1087" t="s">
        <v>163</v>
      </c>
      <c r="B1087" s="73" t="str">
        <f>VLOOKUP(A1087,'ARTICLES 10052022'!$A$2:$D$1031,4,FALSE)</f>
        <v>AF</v>
      </c>
      <c r="C1087" s="73" t="str">
        <f t="shared" si="63"/>
        <v/>
      </c>
      <c r="D1087" t="s">
        <v>2170</v>
      </c>
      <c r="E1087">
        <v>2</v>
      </c>
      <c r="F1087" t="s">
        <v>2171</v>
      </c>
      <c r="G1087">
        <v>45.2</v>
      </c>
      <c r="H1087">
        <f t="shared" si="64"/>
        <v>90.4</v>
      </c>
      <c r="I1087">
        <f>VLOOKUP(L1087,'ARTICLES 10052022'!$A$1:$Q$1031,17,FALSE)</f>
        <v>56.97</v>
      </c>
      <c r="J1087">
        <f t="shared" si="66"/>
        <v>113.94</v>
      </c>
      <c r="L1087" t="s">
        <v>2170</v>
      </c>
      <c r="M1087">
        <f>IF(I1087="","",VLOOKUP(L1087,'ARTICLES 10052022'!$A$1:$J$1031,10,FALSE))</f>
        <v>37.979999999999997</v>
      </c>
      <c r="N1087">
        <f t="shared" si="65"/>
        <v>75.959999999999994</v>
      </c>
    </row>
    <row r="1088" spans="1:14" outlineLevel="2">
      <c r="A1088" t="s">
        <v>163</v>
      </c>
      <c r="B1088" s="73" t="str">
        <f>VLOOKUP(A1088,'ARTICLES 10052022'!$A$2:$D$1031,4,FALSE)</f>
        <v>AF</v>
      </c>
      <c r="C1088" s="73" t="str">
        <f t="shared" si="63"/>
        <v/>
      </c>
      <c r="D1088" t="s">
        <v>2182</v>
      </c>
      <c r="E1088">
        <v>2</v>
      </c>
      <c r="F1088" t="s">
        <v>2183</v>
      </c>
      <c r="G1088">
        <v>54.09</v>
      </c>
      <c r="H1088">
        <f t="shared" si="64"/>
        <v>108.18</v>
      </c>
      <c r="I1088">
        <f>VLOOKUP(L1088,'ARTICLES 10052022'!$A$1:$Q$1031,17,FALSE)</f>
        <v>68.175000000000011</v>
      </c>
      <c r="J1088">
        <f t="shared" si="66"/>
        <v>136.35000000000002</v>
      </c>
      <c r="L1088" t="s">
        <v>2182</v>
      </c>
      <c r="M1088">
        <f>IF(I1088="","",VLOOKUP(L1088,'ARTICLES 10052022'!$A$1:$J$1031,10,FALSE))</f>
        <v>45.45</v>
      </c>
      <c r="N1088">
        <f t="shared" si="65"/>
        <v>90.9</v>
      </c>
    </row>
    <row r="1089" spans="1:14" outlineLevel="2">
      <c r="A1089" t="s">
        <v>163</v>
      </c>
      <c r="B1089" s="73" t="str">
        <f>VLOOKUP(A1089,'ARTICLES 10052022'!$A$2:$D$1031,4,FALSE)</f>
        <v>AF</v>
      </c>
      <c r="C1089" s="73" t="str">
        <f t="shared" si="63"/>
        <v/>
      </c>
      <c r="D1089" t="s">
        <v>2069</v>
      </c>
      <c r="E1089">
        <v>16</v>
      </c>
      <c r="F1089" t="s">
        <v>2070</v>
      </c>
      <c r="G1089">
        <v>7.95</v>
      </c>
      <c r="H1089">
        <f t="shared" si="64"/>
        <v>127.2</v>
      </c>
      <c r="I1089">
        <f>VLOOKUP(L1089,'ARTICLES 10052022'!$A$1:$Q$1031,17,FALSE)</f>
        <v>5.1790200000000004</v>
      </c>
      <c r="J1089">
        <f t="shared" si="66"/>
        <v>82.864320000000006</v>
      </c>
      <c r="L1089" t="s">
        <v>2069</v>
      </c>
      <c r="M1089">
        <f>IF(I1089="","",VLOOKUP(L1089,'ARTICLES 10052022'!$A$1:$J$1031,10,FALSE))</f>
        <v>3.8940000000000001</v>
      </c>
      <c r="N1089">
        <f t="shared" si="65"/>
        <v>62.304000000000002</v>
      </c>
    </row>
    <row r="1090" spans="1:14" outlineLevel="1">
      <c r="A1090" s="73" t="s">
        <v>3093</v>
      </c>
      <c r="B1090" s="73"/>
      <c r="C1090" s="73" t="str">
        <f t="shared" ref="C1090:C1153" si="67">IF(G1090="",MID(A1090,7,100),"")</f>
        <v>PCR18EHA</v>
      </c>
      <c r="J1090">
        <f>SUBTOTAL(9,J1072:J1089)</f>
        <v>2111.9255000000003</v>
      </c>
      <c r="N1090">
        <f>SUBTOTAL(9,N1072:N1089)</f>
        <v>1420.1430000000003</v>
      </c>
    </row>
    <row r="1091" spans="1:14" outlineLevel="2">
      <c r="A1091" t="s">
        <v>165</v>
      </c>
      <c r="B1091" s="73" t="str">
        <f>VLOOKUP(A1091,'ARTICLES 10052022'!$A$2:$D$1031,4,FALSE)</f>
        <v>AF</v>
      </c>
      <c r="C1091" s="73" t="str">
        <f t="shared" si="67"/>
        <v/>
      </c>
      <c r="D1091">
        <v>8412602518</v>
      </c>
      <c r="E1091">
        <v>8</v>
      </c>
      <c r="F1091" t="s">
        <v>2268</v>
      </c>
      <c r="G1091">
        <v>0.05</v>
      </c>
      <c r="H1091">
        <f t="shared" si="64"/>
        <v>0.4</v>
      </c>
      <c r="I1091">
        <f>VLOOKUP(L1091,'ARTICLES 10052022'!$A$1:$Q$1031,17,FALSE)</f>
        <v>5.2500000000000005E-2</v>
      </c>
      <c r="J1091">
        <f t="shared" si="66"/>
        <v>0.42000000000000004</v>
      </c>
      <c r="L1091">
        <v>8412602518</v>
      </c>
      <c r="M1091">
        <f>IF(I1091="","",VLOOKUP(L1091,'ARTICLES 10052022'!$A$1:$J$1031,10,FALSE))</f>
        <v>3.5000000000000003E-2</v>
      </c>
      <c r="N1091">
        <f t="shared" si="65"/>
        <v>0.28000000000000003</v>
      </c>
    </row>
    <row r="1092" spans="1:14" outlineLevel="2">
      <c r="A1092" t="s">
        <v>165</v>
      </c>
      <c r="B1092" s="73" t="str">
        <f>VLOOKUP(A1092,'ARTICLES 10052022'!$A$2:$D$1031,4,FALSE)</f>
        <v>AF</v>
      </c>
      <c r="C1092" s="73" t="str">
        <f t="shared" si="67"/>
        <v/>
      </c>
      <c r="D1092">
        <v>8434000618</v>
      </c>
      <c r="E1092">
        <v>8</v>
      </c>
      <c r="F1092" t="s">
        <v>2272</v>
      </c>
      <c r="G1092">
        <v>0.02</v>
      </c>
      <c r="H1092">
        <f t="shared" si="64"/>
        <v>0.16</v>
      </c>
      <c r="I1092">
        <f>VLOOKUP(L1092,'ARTICLES 10052022'!$A$1:$Q$1031,17,FALSE)</f>
        <v>2.375E-2</v>
      </c>
      <c r="J1092">
        <f t="shared" si="66"/>
        <v>0.19</v>
      </c>
      <c r="L1092">
        <v>8434000618</v>
      </c>
      <c r="M1092">
        <f>IF(I1092="","",VLOOKUP(L1092,'ARTICLES 10052022'!$A$1:$J$1031,10,FALSE))</f>
        <v>1.9E-2</v>
      </c>
      <c r="N1092">
        <f t="shared" si="65"/>
        <v>0.152</v>
      </c>
    </row>
    <row r="1093" spans="1:14" outlineLevel="2">
      <c r="A1093" t="s">
        <v>165</v>
      </c>
      <c r="B1093" s="73" t="str">
        <f>VLOOKUP(A1093,'ARTICLES 10052022'!$A$2:$D$1031,4,FALSE)</f>
        <v>AF</v>
      </c>
      <c r="C1093" s="73" t="str">
        <f t="shared" si="67"/>
        <v/>
      </c>
      <c r="D1093" t="s">
        <v>2133</v>
      </c>
      <c r="E1093">
        <v>52</v>
      </c>
      <c r="F1093" t="s">
        <v>2134</v>
      </c>
      <c r="G1093">
        <v>0.8</v>
      </c>
      <c r="H1093">
        <f t="shared" ref="H1093:H1156" si="68">IF(C1093="",G1093*E1093,"")</f>
        <v>41.6</v>
      </c>
      <c r="I1093">
        <f>VLOOKUP(L1093,'ARTICLES 10052022'!$A$1:$Q$1031,17,FALSE)</f>
        <v>0.8145</v>
      </c>
      <c r="J1093">
        <f t="shared" si="66"/>
        <v>42.353999999999999</v>
      </c>
      <c r="L1093" t="s">
        <v>2133</v>
      </c>
      <c r="M1093">
        <f>IF(I1093="","",VLOOKUP(L1093,'ARTICLES 10052022'!$A$1:$J$1031,10,FALSE))</f>
        <v>0.54300000000000004</v>
      </c>
      <c r="N1093">
        <f t="shared" si="65"/>
        <v>28.236000000000001</v>
      </c>
    </row>
    <row r="1094" spans="1:14" outlineLevel="2">
      <c r="A1094" t="s">
        <v>165</v>
      </c>
      <c r="B1094" s="73" t="str">
        <f>VLOOKUP(A1094,'ARTICLES 10052022'!$A$2:$D$1031,4,FALSE)</f>
        <v>AF</v>
      </c>
      <c r="C1094" s="73" t="str">
        <f t="shared" si="67"/>
        <v/>
      </c>
      <c r="D1094">
        <v>8710605018</v>
      </c>
      <c r="E1094">
        <v>8</v>
      </c>
      <c r="F1094" t="s">
        <v>2707</v>
      </c>
      <c r="G1094">
        <v>0.3</v>
      </c>
      <c r="H1094">
        <f t="shared" si="68"/>
        <v>2.4</v>
      </c>
      <c r="I1094">
        <f>VLOOKUP(L1094,'ARTICLES 10052022'!$A$1:$Q$1031,17,FALSE)</f>
        <v>0.30149999999999999</v>
      </c>
      <c r="J1094">
        <f t="shared" si="66"/>
        <v>2.4119999999999999</v>
      </c>
      <c r="L1094">
        <v>8710605018</v>
      </c>
      <c r="M1094">
        <f>IF(I1094="","",VLOOKUP(L1094,'ARTICLES 10052022'!$A$1:$J$1031,10,FALSE))</f>
        <v>0.20100000000000001</v>
      </c>
      <c r="N1094">
        <f t="shared" si="65"/>
        <v>1.6080000000000001</v>
      </c>
    </row>
    <row r="1095" spans="1:14" outlineLevel="2">
      <c r="A1095" t="s">
        <v>165</v>
      </c>
      <c r="B1095" s="73" t="str">
        <f>VLOOKUP(A1095,'ARTICLES 10052022'!$A$2:$D$1031,4,FALSE)</f>
        <v>AF</v>
      </c>
      <c r="C1095" s="73" t="str">
        <f t="shared" si="67"/>
        <v/>
      </c>
      <c r="D1095">
        <v>8110608018</v>
      </c>
      <c r="E1095">
        <v>183</v>
      </c>
      <c r="F1095" t="s">
        <v>2084</v>
      </c>
      <c r="G1095">
        <v>0.28199999999999997</v>
      </c>
      <c r="H1095">
        <f t="shared" si="68"/>
        <v>51.605999999999995</v>
      </c>
      <c r="I1095">
        <f>VLOOKUP(L1095,'ARTICLES 10052022'!$A$1:$Q$1031,17,FALSE)</f>
        <v>0.26474999999999999</v>
      </c>
      <c r="J1095">
        <f t="shared" si="66"/>
        <v>48.449249999999999</v>
      </c>
      <c r="L1095">
        <v>8110608018</v>
      </c>
      <c r="M1095">
        <f>IF(I1095="","",VLOOKUP(L1095,'ARTICLES 10052022'!$A$1:$J$1031,10,FALSE))</f>
        <v>0.17649999999999999</v>
      </c>
      <c r="N1095">
        <f t="shared" si="65"/>
        <v>32.299499999999995</v>
      </c>
    </row>
    <row r="1096" spans="1:14" outlineLevel="2">
      <c r="A1096" t="s">
        <v>165</v>
      </c>
      <c r="B1096" s="73" t="str">
        <f>VLOOKUP(A1096,'ARTICLES 10052022'!$A$2:$D$1031,4,FALSE)</f>
        <v>AF</v>
      </c>
      <c r="C1096" s="73" t="str">
        <f t="shared" si="67"/>
        <v/>
      </c>
      <c r="D1096" t="s">
        <v>2391</v>
      </c>
      <c r="E1096">
        <v>4</v>
      </c>
      <c r="F1096" t="s">
        <v>2392</v>
      </c>
      <c r="G1096">
        <v>0.54900000000000004</v>
      </c>
      <c r="H1096">
        <f t="shared" si="68"/>
        <v>2.1960000000000002</v>
      </c>
      <c r="I1096">
        <f>VLOOKUP(L1096,'ARTICLES 10052022'!$A$1:$Q$1031,17,FALSE)</f>
        <v>0.54899999999999993</v>
      </c>
      <c r="J1096">
        <f t="shared" si="66"/>
        <v>2.1959999999999997</v>
      </c>
      <c r="L1096" t="s">
        <v>2391</v>
      </c>
      <c r="M1096">
        <f>IF(I1096="","",VLOOKUP(L1096,'ARTICLES 10052022'!$A$1:$J$1031,10,FALSE))</f>
        <v>0.36599999999999999</v>
      </c>
      <c r="N1096">
        <f t="shared" ref="N1096:N1159" si="69">IF(I1096="","",E1096*M1096)</f>
        <v>1.464</v>
      </c>
    </row>
    <row r="1097" spans="1:14" outlineLevel="2">
      <c r="A1097" t="s">
        <v>165</v>
      </c>
      <c r="B1097" s="73" t="str">
        <f>VLOOKUP(A1097,'ARTICLES 10052022'!$A$2:$D$1031,4,FALSE)</f>
        <v>AF</v>
      </c>
      <c r="C1097" s="73" t="str">
        <f t="shared" si="67"/>
        <v/>
      </c>
      <c r="D1097" t="s">
        <v>2394</v>
      </c>
      <c r="E1097">
        <v>4</v>
      </c>
      <c r="F1097" t="s">
        <v>2395</v>
      </c>
      <c r="G1097">
        <v>0.78</v>
      </c>
      <c r="H1097">
        <f t="shared" si="68"/>
        <v>3.12</v>
      </c>
      <c r="I1097">
        <f>VLOOKUP(L1097,'ARTICLES 10052022'!$A$1:$Q$1031,17,FALSE)</f>
        <v>1.5794999999999999</v>
      </c>
      <c r="J1097">
        <f t="shared" si="66"/>
        <v>6.3179999999999996</v>
      </c>
      <c r="L1097" t="s">
        <v>2394</v>
      </c>
      <c r="M1097">
        <f>IF(I1097="","",VLOOKUP(L1097,'ARTICLES 10052022'!$A$1:$J$1031,10,FALSE))</f>
        <v>1.0529999999999999</v>
      </c>
      <c r="N1097">
        <f t="shared" si="69"/>
        <v>4.2119999999999997</v>
      </c>
    </row>
    <row r="1098" spans="1:14" outlineLevel="2">
      <c r="A1098" t="s">
        <v>165</v>
      </c>
      <c r="B1098" s="73" t="str">
        <f>VLOOKUP(A1098,'ARTICLES 10052022'!$A$2:$D$1031,4,FALSE)</f>
        <v>AF</v>
      </c>
      <c r="C1098" s="73" t="str">
        <f t="shared" si="67"/>
        <v/>
      </c>
      <c r="D1098">
        <v>8210707018</v>
      </c>
      <c r="E1098">
        <v>47</v>
      </c>
      <c r="F1098" t="s">
        <v>2090</v>
      </c>
      <c r="G1098">
        <v>0.158</v>
      </c>
      <c r="H1098">
        <f t="shared" si="68"/>
        <v>7.4260000000000002</v>
      </c>
      <c r="I1098">
        <f>VLOOKUP(L1098,'ARTICLES 10052022'!$A$1:$Q$1031,17,FALSE)</f>
        <v>0.35249999999999998</v>
      </c>
      <c r="J1098">
        <f t="shared" si="66"/>
        <v>16.567499999999999</v>
      </c>
      <c r="L1098">
        <v>8210707018</v>
      </c>
      <c r="M1098">
        <f>IF(I1098="","",VLOOKUP(L1098,'ARTICLES 10052022'!$A$1:$J$1031,10,FALSE))</f>
        <v>0.23499999999999999</v>
      </c>
      <c r="N1098">
        <f t="shared" si="69"/>
        <v>11.045</v>
      </c>
    </row>
    <row r="1099" spans="1:14" outlineLevel="2">
      <c r="A1099" t="s">
        <v>165</v>
      </c>
      <c r="B1099" s="73" t="str">
        <f>VLOOKUP(A1099,'ARTICLES 10052022'!$A$2:$D$1031,4,FALSE)</f>
        <v>AF</v>
      </c>
      <c r="C1099" s="73" t="str">
        <f t="shared" si="67"/>
        <v/>
      </c>
      <c r="D1099" t="s">
        <v>648</v>
      </c>
      <c r="E1099">
        <v>8</v>
      </c>
      <c r="F1099" t="s">
        <v>2053</v>
      </c>
      <c r="G1099">
        <v>13.19</v>
      </c>
      <c r="H1099">
        <f t="shared" si="68"/>
        <v>105.52</v>
      </c>
      <c r="I1099">
        <f>VLOOKUP(L1099,'ARTICLES 10052022'!$A$1:$Q$1031,17,FALSE)</f>
        <v>12.39</v>
      </c>
      <c r="J1099">
        <f t="shared" si="66"/>
        <v>99.12</v>
      </c>
      <c r="L1099" t="s">
        <v>648</v>
      </c>
      <c r="M1099">
        <f>IF(I1099="","",VLOOKUP(L1099,'ARTICLES 10052022'!$A$1:$J$1031,10,FALSE))</f>
        <v>8.26</v>
      </c>
      <c r="N1099">
        <f t="shared" si="69"/>
        <v>66.08</v>
      </c>
    </row>
    <row r="1100" spans="1:14" outlineLevel="2">
      <c r="A1100" t="s">
        <v>165</v>
      </c>
      <c r="B1100" s="73" t="str">
        <f>VLOOKUP(A1100,'ARTICLES 10052022'!$A$2:$D$1031,4,FALSE)</f>
        <v>AF</v>
      </c>
      <c r="C1100" s="73" t="str">
        <f t="shared" si="67"/>
        <v/>
      </c>
      <c r="D1100" t="s">
        <v>650</v>
      </c>
      <c r="E1100">
        <v>22.78</v>
      </c>
      <c r="F1100" t="s">
        <v>2047</v>
      </c>
      <c r="G1100">
        <v>11.27</v>
      </c>
      <c r="H1100">
        <f t="shared" si="68"/>
        <v>256.73059999999998</v>
      </c>
      <c r="I1100">
        <f>VLOOKUP(L1100,'ARTICLES 10052022'!$A$1:$Q$1031,17,FALSE)</f>
        <v>11.100000000000001</v>
      </c>
      <c r="J1100">
        <f t="shared" si="66"/>
        <v>252.85800000000003</v>
      </c>
      <c r="L1100" t="s">
        <v>650</v>
      </c>
      <c r="M1100">
        <f>IF(I1100="","",VLOOKUP(L1100,'ARTICLES 10052022'!$A$1:$J$1031,10,FALSE))</f>
        <v>7.4</v>
      </c>
      <c r="N1100">
        <f t="shared" si="69"/>
        <v>168.572</v>
      </c>
    </row>
    <row r="1101" spans="1:14" outlineLevel="2">
      <c r="A1101" t="s">
        <v>165</v>
      </c>
      <c r="B1101" s="73" t="str">
        <f>VLOOKUP(A1101,'ARTICLES 10052022'!$A$2:$D$1031,4,FALSE)</f>
        <v>AF</v>
      </c>
      <c r="C1101" s="73" t="str">
        <f t="shared" si="67"/>
        <v/>
      </c>
      <c r="D1101" t="s">
        <v>2077</v>
      </c>
      <c r="E1101">
        <v>10</v>
      </c>
      <c r="F1101" t="s">
        <v>2078</v>
      </c>
      <c r="G1101">
        <v>7.55</v>
      </c>
      <c r="H1101">
        <f t="shared" si="68"/>
        <v>75.5</v>
      </c>
      <c r="I1101">
        <f>VLOOKUP(L1101,'ARTICLES 10052022'!$A$1:$Q$1031,17,FALSE)</f>
        <v>5.1790200000000004</v>
      </c>
      <c r="J1101">
        <f t="shared" si="66"/>
        <v>51.790200000000006</v>
      </c>
      <c r="L1101" t="s">
        <v>2077</v>
      </c>
      <c r="M1101">
        <f>IF(I1101="","",VLOOKUP(L1101,'ARTICLES 10052022'!$A$1:$J$1031,10,FALSE))</f>
        <v>3.8940000000000001</v>
      </c>
      <c r="N1101">
        <f t="shared" si="69"/>
        <v>38.94</v>
      </c>
    </row>
    <row r="1102" spans="1:14" outlineLevel="2">
      <c r="A1102" t="s">
        <v>165</v>
      </c>
      <c r="B1102" s="73" t="str">
        <f>VLOOKUP(A1102,'ARTICLES 10052022'!$A$2:$D$1031,4,FALSE)</f>
        <v>AF</v>
      </c>
      <c r="C1102" s="73" t="str">
        <f t="shared" si="67"/>
        <v/>
      </c>
      <c r="D1102" t="s">
        <v>574</v>
      </c>
      <c r="E1102">
        <v>2</v>
      </c>
      <c r="F1102" t="s">
        <v>575</v>
      </c>
      <c r="G1102">
        <v>26.09</v>
      </c>
      <c r="H1102">
        <f t="shared" si="68"/>
        <v>52.18</v>
      </c>
      <c r="I1102">
        <f>VLOOKUP(L1102,'ARTICLES 10052022'!$A$1:$Q$1031,17,FALSE)</f>
        <v>29.597999999999999</v>
      </c>
      <c r="J1102">
        <f t="shared" si="66"/>
        <v>59.195999999999998</v>
      </c>
      <c r="L1102" t="s">
        <v>574</v>
      </c>
      <c r="M1102">
        <f>IF(I1102="","",VLOOKUP(L1102,'ARTICLES 10052022'!$A$1:$J$1031,10,FALSE))</f>
        <v>19.731999999999999</v>
      </c>
      <c r="N1102">
        <f t="shared" si="69"/>
        <v>39.463999999999999</v>
      </c>
    </row>
    <row r="1103" spans="1:14" outlineLevel="2">
      <c r="A1103" t="s">
        <v>165</v>
      </c>
      <c r="B1103" s="73" t="str">
        <f>VLOOKUP(A1103,'ARTICLES 10052022'!$A$2:$D$1031,4,FALSE)</f>
        <v>AF</v>
      </c>
      <c r="C1103" s="73" t="str">
        <f t="shared" si="67"/>
        <v/>
      </c>
      <c r="D1103" t="s">
        <v>2410</v>
      </c>
      <c r="E1103">
        <v>11.5</v>
      </c>
      <c r="F1103" t="s">
        <v>2411</v>
      </c>
      <c r="G1103">
        <v>75</v>
      </c>
      <c r="H1103">
        <f t="shared" si="68"/>
        <v>862.5</v>
      </c>
      <c r="I1103">
        <f>VLOOKUP(L1103,'ARTICLES 10052022'!$A$1:$Q$1031,17,FALSE)</f>
        <v>75</v>
      </c>
      <c r="J1103">
        <f t="shared" si="66"/>
        <v>862.5</v>
      </c>
      <c r="L1103" t="s">
        <v>2410</v>
      </c>
      <c r="M1103">
        <f>IF(I1103="","",VLOOKUP(L1103,'ARTICLES 10052022'!$A$1:$J$1031,10,FALSE))</f>
        <v>50</v>
      </c>
      <c r="N1103">
        <f t="shared" si="69"/>
        <v>575</v>
      </c>
    </row>
    <row r="1104" spans="1:14" outlineLevel="2">
      <c r="A1104" t="s">
        <v>165</v>
      </c>
      <c r="B1104" s="73" t="str">
        <f>VLOOKUP(A1104,'ARTICLES 10052022'!$A$2:$D$1031,4,FALSE)</f>
        <v>AF</v>
      </c>
      <c r="C1104" s="73" t="str">
        <f t="shared" si="67"/>
        <v/>
      </c>
      <c r="D1104" t="s">
        <v>2162</v>
      </c>
      <c r="E1104">
        <v>4</v>
      </c>
      <c r="F1104" t="s">
        <v>2163</v>
      </c>
      <c r="G1104">
        <v>42.95</v>
      </c>
      <c r="H1104">
        <f t="shared" si="68"/>
        <v>171.8</v>
      </c>
      <c r="I1104">
        <f>VLOOKUP(L1104,'ARTICLES 10052022'!$A$1:$Q$1031,17,FALSE)</f>
        <v>54.135000000000005</v>
      </c>
      <c r="J1104">
        <f t="shared" si="66"/>
        <v>216.54000000000002</v>
      </c>
      <c r="L1104" t="s">
        <v>2162</v>
      </c>
      <c r="M1104">
        <f>IF(I1104="","",VLOOKUP(L1104,'ARTICLES 10052022'!$A$1:$J$1031,10,FALSE))</f>
        <v>36.090000000000003</v>
      </c>
      <c r="N1104">
        <f t="shared" si="69"/>
        <v>144.36000000000001</v>
      </c>
    </row>
    <row r="1105" spans="1:14" outlineLevel="2">
      <c r="A1105" t="s">
        <v>165</v>
      </c>
      <c r="B1105" s="73" t="str">
        <f>VLOOKUP(A1105,'ARTICLES 10052022'!$A$2:$D$1031,4,FALSE)</f>
        <v>AF</v>
      </c>
      <c r="C1105" s="73" t="str">
        <f t="shared" si="67"/>
        <v/>
      </c>
      <c r="D1105" t="s">
        <v>2170</v>
      </c>
      <c r="E1105">
        <v>4</v>
      </c>
      <c r="F1105" t="s">
        <v>2171</v>
      </c>
      <c r="G1105">
        <v>45.2</v>
      </c>
      <c r="H1105">
        <f t="shared" si="68"/>
        <v>180.8</v>
      </c>
      <c r="I1105">
        <f>VLOOKUP(L1105,'ARTICLES 10052022'!$A$1:$Q$1031,17,FALSE)</f>
        <v>56.97</v>
      </c>
      <c r="J1105">
        <f t="shared" si="66"/>
        <v>227.88</v>
      </c>
      <c r="L1105" t="s">
        <v>2170</v>
      </c>
      <c r="M1105">
        <f>IF(I1105="","",VLOOKUP(L1105,'ARTICLES 10052022'!$A$1:$J$1031,10,FALSE))</f>
        <v>37.979999999999997</v>
      </c>
      <c r="N1105">
        <f t="shared" si="69"/>
        <v>151.91999999999999</v>
      </c>
    </row>
    <row r="1106" spans="1:14" outlineLevel="2">
      <c r="A1106" t="s">
        <v>165</v>
      </c>
      <c r="B1106" s="73" t="str">
        <f>VLOOKUP(A1106,'ARTICLES 10052022'!$A$2:$D$1031,4,FALSE)</f>
        <v>AF</v>
      </c>
      <c r="C1106" s="73" t="str">
        <f t="shared" si="67"/>
        <v/>
      </c>
      <c r="D1106" t="s">
        <v>2182</v>
      </c>
      <c r="E1106">
        <v>4</v>
      </c>
      <c r="F1106" t="s">
        <v>2183</v>
      </c>
      <c r="G1106">
        <v>54.09</v>
      </c>
      <c r="H1106">
        <f t="shared" si="68"/>
        <v>216.36</v>
      </c>
      <c r="I1106">
        <f>VLOOKUP(L1106,'ARTICLES 10052022'!$A$1:$Q$1031,17,FALSE)</f>
        <v>68.175000000000011</v>
      </c>
      <c r="J1106">
        <f t="shared" si="66"/>
        <v>272.70000000000005</v>
      </c>
      <c r="L1106" t="s">
        <v>2182</v>
      </c>
      <c r="M1106">
        <f>IF(I1106="","",VLOOKUP(L1106,'ARTICLES 10052022'!$A$1:$J$1031,10,FALSE))</f>
        <v>45.45</v>
      </c>
      <c r="N1106">
        <f t="shared" si="69"/>
        <v>181.8</v>
      </c>
    </row>
    <row r="1107" spans="1:14" outlineLevel="2">
      <c r="A1107" t="s">
        <v>165</v>
      </c>
      <c r="B1107" s="73" t="str">
        <f>VLOOKUP(A1107,'ARTICLES 10052022'!$A$2:$D$1031,4,FALSE)</f>
        <v>AF</v>
      </c>
      <c r="C1107" s="73" t="str">
        <f t="shared" si="67"/>
        <v/>
      </c>
      <c r="D1107" t="s">
        <v>2069</v>
      </c>
      <c r="E1107">
        <v>16</v>
      </c>
      <c r="F1107" t="s">
        <v>2070</v>
      </c>
      <c r="G1107">
        <v>7.95</v>
      </c>
      <c r="H1107">
        <f t="shared" si="68"/>
        <v>127.2</v>
      </c>
      <c r="I1107">
        <f>VLOOKUP(L1107,'ARTICLES 10052022'!$A$1:$Q$1031,17,FALSE)</f>
        <v>5.1790200000000004</v>
      </c>
      <c r="J1107">
        <f t="shared" si="66"/>
        <v>82.864320000000006</v>
      </c>
      <c r="L1107" t="s">
        <v>2069</v>
      </c>
      <c r="M1107">
        <f>IF(I1107="","",VLOOKUP(L1107,'ARTICLES 10052022'!$A$1:$J$1031,10,FALSE))</f>
        <v>3.8940000000000001</v>
      </c>
      <c r="N1107">
        <f t="shared" si="69"/>
        <v>62.304000000000002</v>
      </c>
    </row>
    <row r="1108" spans="1:14" outlineLevel="1">
      <c r="A1108" s="73" t="s">
        <v>3094</v>
      </c>
      <c r="B1108" s="73"/>
      <c r="C1108" s="73" t="str">
        <f t="shared" si="67"/>
        <v>PCR20EHB</v>
      </c>
      <c r="J1108">
        <f>SUBTOTAL(9,J1091:J1107)</f>
        <v>2244.3552700000005</v>
      </c>
      <c r="N1108">
        <f>SUBTOTAL(9,N1091:N1107)</f>
        <v>1507.7365000000002</v>
      </c>
    </row>
    <row r="1109" spans="1:14" outlineLevel="2">
      <c r="A1109" t="s">
        <v>103</v>
      </c>
      <c r="B1109" s="73" t="str">
        <f>VLOOKUP(A1109,'ARTICLES 10052022'!$A$2:$D$1031,4,FALSE)</f>
        <v>AF</v>
      </c>
      <c r="C1109" s="73" t="str">
        <f t="shared" si="67"/>
        <v/>
      </c>
      <c r="D1109">
        <v>8412602518</v>
      </c>
      <c r="E1109">
        <v>2</v>
      </c>
      <c r="F1109" t="s">
        <v>2268</v>
      </c>
      <c r="G1109">
        <v>0.05</v>
      </c>
      <c r="H1109">
        <f t="shared" si="68"/>
        <v>0.1</v>
      </c>
      <c r="I1109">
        <f>VLOOKUP(L1109,'ARTICLES 10052022'!$A$1:$Q$1031,17,FALSE)</f>
        <v>5.2500000000000005E-2</v>
      </c>
      <c r="J1109">
        <f t="shared" si="66"/>
        <v>0.10500000000000001</v>
      </c>
      <c r="K1109">
        <f>H1109-J1109</f>
        <v>-5.0000000000000044E-3</v>
      </c>
      <c r="L1109">
        <v>8412602518</v>
      </c>
      <c r="M1109">
        <f>IF(I1109="","",VLOOKUP(L1109,'ARTICLES 10052022'!$A$1:$J$1031,10,FALSE))</f>
        <v>3.5000000000000003E-2</v>
      </c>
      <c r="N1109">
        <f t="shared" si="69"/>
        <v>7.0000000000000007E-2</v>
      </c>
    </row>
    <row r="1110" spans="1:14" outlineLevel="2">
      <c r="A1110" t="s">
        <v>103</v>
      </c>
      <c r="B1110" s="73" t="str">
        <f>VLOOKUP(A1110,'ARTICLES 10052022'!$A$2:$D$1031,4,FALSE)</f>
        <v>AF</v>
      </c>
      <c r="C1110" s="73" t="str">
        <f t="shared" si="67"/>
        <v/>
      </c>
      <c r="D1110">
        <v>8434000618</v>
      </c>
      <c r="E1110">
        <v>2</v>
      </c>
      <c r="F1110" t="s">
        <v>2272</v>
      </c>
      <c r="G1110">
        <v>0.02</v>
      </c>
      <c r="H1110">
        <f t="shared" si="68"/>
        <v>0.04</v>
      </c>
      <c r="I1110">
        <f>VLOOKUP(L1110,'ARTICLES 10052022'!$A$1:$Q$1031,17,FALSE)</f>
        <v>2.375E-2</v>
      </c>
      <c r="J1110">
        <f t="shared" si="66"/>
        <v>4.7500000000000001E-2</v>
      </c>
      <c r="K1110">
        <f t="shared" ref="K1110:K1128" si="70">H1110-J1110</f>
        <v>-7.4999999999999997E-3</v>
      </c>
      <c r="L1110">
        <v>8434000618</v>
      </c>
      <c r="M1110">
        <f>IF(I1110="","",VLOOKUP(L1110,'ARTICLES 10052022'!$A$1:$J$1031,10,FALSE))</f>
        <v>1.9E-2</v>
      </c>
      <c r="N1110">
        <f t="shared" si="69"/>
        <v>3.7999999999999999E-2</v>
      </c>
    </row>
    <row r="1111" spans="1:14" outlineLevel="2">
      <c r="A1111" t="s">
        <v>103</v>
      </c>
      <c r="B1111" s="73" t="str">
        <f>VLOOKUP(A1111,'ARTICLES 10052022'!$A$2:$D$1031,4,FALSE)</f>
        <v>AF</v>
      </c>
      <c r="C1111" s="73" t="str">
        <f t="shared" si="67"/>
        <v/>
      </c>
      <c r="D1111" t="s">
        <v>2133</v>
      </c>
      <c r="E1111">
        <v>22</v>
      </c>
      <c r="F1111" t="s">
        <v>2134</v>
      </c>
      <c r="G1111">
        <v>0.8</v>
      </c>
      <c r="H1111">
        <f t="shared" si="68"/>
        <v>17.600000000000001</v>
      </c>
      <c r="I1111">
        <f>VLOOKUP(L1111,'ARTICLES 10052022'!$A$1:$Q$1031,17,FALSE)</f>
        <v>0.8145</v>
      </c>
      <c r="J1111">
        <f t="shared" si="66"/>
        <v>17.919</v>
      </c>
      <c r="K1111">
        <f t="shared" si="70"/>
        <v>-0.31899999999999906</v>
      </c>
      <c r="L1111" t="s">
        <v>2133</v>
      </c>
      <c r="M1111">
        <f>IF(I1111="","",VLOOKUP(L1111,'ARTICLES 10052022'!$A$1:$J$1031,10,FALSE))</f>
        <v>0.54300000000000004</v>
      </c>
      <c r="N1111">
        <f t="shared" si="69"/>
        <v>11.946000000000002</v>
      </c>
    </row>
    <row r="1112" spans="1:14" outlineLevel="2">
      <c r="A1112" t="s">
        <v>103</v>
      </c>
      <c r="B1112" s="73" t="str">
        <f>VLOOKUP(A1112,'ARTICLES 10052022'!$A$2:$D$1031,4,FALSE)</f>
        <v>AF</v>
      </c>
      <c r="C1112" s="73" t="str">
        <f t="shared" si="67"/>
        <v/>
      </c>
      <c r="D1112">
        <v>8710605018</v>
      </c>
      <c r="E1112">
        <v>1</v>
      </c>
      <c r="F1112" t="s">
        <v>2707</v>
      </c>
      <c r="G1112">
        <v>0.3</v>
      </c>
      <c r="H1112">
        <f t="shared" si="68"/>
        <v>0.3</v>
      </c>
      <c r="I1112">
        <f>VLOOKUP(L1112,'ARTICLES 10052022'!$A$1:$Q$1031,17,FALSE)</f>
        <v>0.30149999999999999</v>
      </c>
      <c r="J1112">
        <f t="shared" si="66"/>
        <v>0.30149999999999999</v>
      </c>
      <c r="K1112">
        <f t="shared" si="70"/>
        <v>-1.5000000000000013E-3</v>
      </c>
      <c r="L1112">
        <v>8710605018</v>
      </c>
      <c r="M1112">
        <f>IF(I1112="","",VLOOKUP(L1112,'ARTICLES 10052022'!$A$1:$J$1031,10,FALSE))</f>
        <v>0.20100000000000001</v>
      </c>
      <c r="N1112">
        <f t="shared" si="69"/>
        <v>0.20100000000000001</v>
      </c>
    </row>
    <row r="1113" spans="1:14" outlineLevel="2">
      <c r="A1113" t="s">
        <v>103</v>
      </c>
      <c r="B1113" s="73" t="str">
        <f>VLOOKUP(A1113,'ARTICLES 10052022'!$A$2:$D$1031,4,FALSE)</f>
        <v>AF</v>
      </c>
      <c r="C1113" s="73" t="str">
        <f t="shared" si="67"/>
        <v/>
      </c>
      <c r="D1113">
        <v>8110608018</v>
      </c>
      <c r="E1113">
        <v>80</v>
      </c>
      <c r="F1113" t="s">
        <v>2084</v>
      </c>
      <c r="G1113">
        <v>0.28199999999999997</v>
      </c>
      <c r="H1113">
        <f t="shared" si="68"/>
        <v>22.56</v>
      </c>
      <c r="I1113">
        <f>VLOOKUP(L1113,'ARTICLES 10052022'!$A$1:$Q$1031,17,FALSE)</f>
        <v>0.26474999999999999</v>
      </c>
      <c r="J1113">
        <f t="shared" si="66"/>
        <v>21.18</v>
      </c>
      <c r="K1113">
        <f t="shared" si="70"/>
        <v>1.379999999999999</v>
      </c>
      <c r="L1113">
        <v>8110608018</v>
      </c>
      <c r="M1113">
        <f>IF(I1113="","",VLOOKUP(L1113,'ARTICLES 10052022'!$A$1:$J$1031,10,FALSE))</f>
        <v>0.17649999999999999</v>
      </c>
      <c r="N1113">
        <f t="shared" si="69"/>
        <v>14.12</v>
      </c>
    </row>
    <row r="1114" spans="1:14" outlineLevel="2">
      <c r="A1114" t="s">
        <v>103</v>
      </c>
      <c r="B1114" s="73" t="str">
        <f>VLOOKUP(A1114,'ARTICLES 10052022'!$A$2:$D$1031,4,FALSE)</f>
        <v>AF</v>
      </c>
      <c r="C1114" s="73" t="str">
        <f t="shared" si="67"/>
        <v/>
      </c>
      <c r="D1114" t="s">
        <v>2391</v>
      </c>
      <c r="E1114">
        <v>4</v>
      </c>
      <c r="F1114" t="s">
        <v>2392</v>
      </c>
      <c r="G1114">
        <v>0.54900000000000004</v>
      </c>
      <c r="H1114">
        <f t="shared" si="68"/>
        <v>2.1960000000000002</v>
      </c>
      <c r="I1114">
        <f>VLOOKUP(L1114,'ARTICLES 10052022'!$A$1:$Q$1031,17,FALSE)</f>
        <v>0.54899999999999993</v>
      </c>
      <c r="J1114">
        <f t="shared" si="66"/>
        <v>2.1959999999999997</v>
      </c>
      <c r="K1114">
        <f t="shared" si="70"/>
        <v>0</v>
      </c>
      <c r="L1114" t="s">
        <v>2391</v>
      </c>
      <c r="M1114">
        <f>IF(I1114="","",VLOOKUP(L1114,'ARTICLES 10052022'!$A$1:$J$1031,10,FALSE))</f>
        <v>0.36599999999999999</v>
      </c>
      <c r="N1114">
        <f t="shared" si="69"/>
        <v>1.464</v>
      </c>
    </row>
    <row r="1115" spans="1:14" outlineLevel="2">
      <c r="A1115" t="s">
        <v>103</v>
      </c>
      <c r="B1115" s="73" t="str">
        <f>VLOOKUP(A1115,'ARTICLES 10052022'!$A$2:$D$1031,4,FALSE)</f>
        <v>AF</v>
      </c>
      <c r="C1115" s="73" t="str">
        <f t="shared" si="67"/>
        <v/>
      </c>
      <c r="D1115" t="s">
        <v>2394</v>
      </c>
      <c r="E1115">
        <v>4</v>
      </c>
      <c r="F1115" t="s">
        <v>2395</v>
      </c>
      <c r="G1115">
        <v>0.78</v>
      </c>
      <c r="H1115">
        <f t="shared" si="68"/>
        <v>3.12</v>
      </c>
      <c r="I1115">
        <f>VLOOKUP(L1115,'ARTICLES 10052022'!$A$1:$Q$1031,17,FALSE)</f>
        <v>1.5794999999999999</v>
      </c>
      <c r="J1115">
        <f t="shared" si="66"/>
        <v>6.3179999999999996</v>
      </c>
      <c r="K1115">
        <f t="shared" si="70"/>
        <v>-3.1979999999999995</v>
      </c>
      <c r="L1115" t="s">
        <v>2394</v>
      </c>
      <c r="M1115">
        <f>IF(I1115="","",VLOOKUP(L1115,'ARTICLES 10052022'!$A$1:$J$1031,10,FALSE))</f>
        <v>1.0529999999999999</v>
      </c>
      <c r="N1115">
        <f t="shared" si="69"/>
        <v>4.2119999999999997</v>
      </c>
    </row>
    <row r="1116" spans="1:14" outlineLevel="2">
      <c r="A1116" t="s">
        <v>103</v>
      </c>
      <c r="B1116" s="73" t="str">
        <f>VLOOKUP(A1116,'ARTICLES 10052022'!$A$2:$D$1031,4,FALSE)</f>
        <v>AF</v>
      </c>
      <c r="C1116" s="73" t="str">
        <f t="shared" si="67"/>
        <v/>
      </c>
      <c r="D1116">
        <v>8210707018</v>
      </c>
      <c r="E1116">
        <v>36</v>
      </c>
      <c r="F1116" t="s">
        <v>2090</v>
      </c>
      <c r="G1116">
        <v>0.158</v>
      </c>
      <c r="H1116">
        <f t="shared" si="68"/>
        <v>5.6879999999999997</v>
      </c>
      <c r="I1116">
        <f>VLOOKUP(L1116,'ARTICLES 10052022'!$A$1:$Q$1031,17,FALSE)</f>
        <v>0.35249999999999998</v>
      </c>
      <c r="J1116">
        <f t="shared" si="66"/>
        <v>12.69</v>
      </c>
      <c r="K1116">
        <f t="shared" si="70"/>
        <v>-7.0019999999999998</v>
      </c>
      <c r="L1116">
        <v>8210707018</v>
      </c>
      <c r="M1116">
        <f>IF(I1116="","",VLOOKUP(L1116,'ARTICLES 10052022'!$A$1:$J$1031,10,FALSE))</f>
        <v>0.23499999999999999</v>
      </c>
      <c r="N1116">
        <f t="shared" si="69"/>
        <v>8.4599999999999991</v>
      </c>
    </row>
    <row r="1117" spans="1:14" outlineLevel="2">
      <c r="A1117" t="s">
        <v>103</v>
      </c>
      <c r="B1117" s="73" t="str">
        <f>VLOOKUP(A1117,'ARTICLES 10052022'!$A$2:$D$1031,4,FALSE)</f>
        <v>AF</v>
      </c>
      <c r="C1117" s="73" t="str">
        <f t="shared" si="67"/>
        <v/>
      </c>
      <c r="D1117" t="s">
        <v>648</v>
      </c>
      <c r="E1117">
        <v>2</v>
      </c>
      <c r="F1117" t="s">
        <v>2053</v>
      </c>
      <c r="G1117">
        <v>13.19</v>
      </c>
      <c r="H1117">
        <f t="shared" si="68"/>
        <v>26.38</v>
      </c>
      <c r="I1117">
        <f>VLOOKUP(L1117,'ARTICLES 10052022'!$A$1:$Q$1031,17,FALSE)</f>
        <v>12.39</v>
      </c>
      <c r="J1117">
        <f t="shared" si="66"/>
        <v>24.78</v>
      </c>
      <c r="K1117">
        <f t="shared" si="70"/>
        <v>1.5999999999999979</v>
      </c>
      <c r="L1117" t="s">
        <v>648</v>
      </c>
      <c r="M1117">
        <f>IF(I1117="","",VLOOKUP(L1117,'ARTICLES 10052022'!$A$1:$J$1031,10,FALSE))</f>
        <v>8.26</v>
      </c>
      <c r="N1117">
        <f t="shared" si="69"/>
        <v>16.52</v>
      </c>
    </row>
    <row r="1118" spans="1:14" outlineLevel="2">
      <c r="A1118" t="s">
        <v>103</v>
      </c>
      <c r="B1118" s="73" t="str">
        <f>VLOOKUP(A1118,'ARTICLES 10052022'!$A$2:$D$1031,4,FALSE)</f>
        <v>AF</v>
      </c>
      <c r="C1118" s="73" t="str">
        <f t="shared" si="67"/>
        <v/>
      </c>
      <c r="D1118" t="s">
        <v>650</v>
      </c>
      <c r="E1118">
        <v>9.44</v>
      </c>
      <c r="F1118" t="s">
        <v>2047</v>
      </c>
      <c r="G1118">
        <v>11.27</v>
      </c>
      <c r="H1118">
        <f t="shared" si="68"/>
        <v>106.38879999999999</v>
      </c>
      <c r="I1118">
        <f>VLOOKUP(L1118,'ARTICLES 10052022'!$A$1:$Q$1031,17,FALSE)</f>
        <v>11.100000000000001</v>
      </c>
      <c r="J1118">
        <f t="shared" si="66"/>
        <v>104.78400000000001</v>
      </c>
      <c r="K1118">
        <f t="shared" si="70"/>
        <v>1.6047999999999831</v>
      </c>
      <c r="L1118" t="s">
        <v>650</v>
      </c>
      <c r="M1118">
        <f>IF(I1118="","",VLOOKUP(L1118,'ARTICLES 10052022'!$A$1:$J$1031,10,FALSE))</f>
        <v>7.4</v>
      </c>
      <c r="N1118">
        <f t="shared" si="69"/>
        <v>69.855999999999995</v>
      </c>
    </row>
    <row r="1119" spans="1:14" outlineLevel="2">
      <c r="A1119" t="s">
        <v>103</v>
      </c>
      <c r="B1119" s="73" t="str">
        <f>VLOOKUP(A1119,'ARTICLES 10052022'!$A$2:$D$1031,4,FALSE)</f>
        <v>AF</v>
      </c>
      <c r="C1119" s="73" t="str">
        <f t="shared" si="67"/>
        <v/>
      </c>
      <c r="D1119" t="s">
        <v>2077</v>
      </c>
      <c r="E1119">
        <v>4</v>
      </c>
      <c r="F1119" t="s">
        <v>2078</v>
      </c>
      <c r="G1119">
        <v>7.55</v>
      </c>
      <c r="H1119">
        <f t="shared" si="68"/>
        <v>30.2</v>
      </c>
      <c r="I1119">
        <f>VLOOKUP(L1119,'ARTICLES 10052022'!$A$1:$Q$1031,17,FALSE)</f>
        <v>5.1790200000000004</v>
      </c>
      <c r="J1119">
        <f t="shared" si="66"/>
        <v>20.716080000000002</v>
      </c>
      <c r="K1119">
        <f t="shared" si="70"/>
        <v>9.4839199999999977</v>
      </c>
      <c r="L1119" t="s">
        <v>2077</v>
      </c>
      <c r="M1119">
        <f>IF(I1119="","",VLOOKUP(L1119,'ARTICLES 10052022'!$A$1:$J$1031,10,FALSE))</f>
        <v>3.8940000000000001</v>
      </c>
      <c r="N1119">
        <f t="shared" si="69"/>
        <v>15.576000000000001</v>
      </c>
    </row>
    <row r="1120" spans="1:14" outlineLevel="2">
      <c r="A1120" t="s">
        <v>103</v>
      </c>
      <c r="B1120" s="73" t="str">
        <f>VLOOKUP(A1120,'ARTICLES 10052022'!$A$2:$D$1031,4,FALSE)</f>
        <v>AF</v>
      </c>
      <c r="C1120" s="73" t="str">
        <f t="shared" si="67"/>
        <v/>
      </c>
      <c r="D1120" t="s">
        <v>572</v>
      </c>
      <c r="E1120">
        <v>1</v>
      </c>
      <c r="F1120" t="s">
        <v>573</v>
      </c>
      <c r="G1120">
        <v>20.91</v>
      </c>
      <c r="H1120">
        <f t="shared" si="68"/>
        <v>20.91</v>
      </c>
      <c r="I1120">
        <f>VLOOKUP(L1120,'ARTICLES 10052022'!$A$1:$Q$1031,17,FALSE)</f>
        <v>23.953999999999997</v>
      </c>
      <c r="J1120">
        <f t="shared" si="66"/>
        <v>23.953999999999997</v>
      </c>
      <c r="K1120">
        <f t="shared" si="70"/>
        <v>-3.0439999999999969</v>
      </c>
      <c r="L1120" t="s">
        <v>572</v>
      </c>
      <c r="M1120">
        <f>IF(I1120="","",VLOOKUP(L1120,'ARTICLES 10052022'!$A$1:$J$1031,10,FALSE))</f>
        <v>17.11</v>
      </c>
      <c r="N1120">
        <f t="shared" si="69"/>
        <v>17.11</v>
      </c>
    </row>
    <row r="1121" spans="1:14" outlineLevel="2">
      <c r="A1121" t="s">
        <v>103</v>
      </c>
      <c r="B1121" s="73" t="str">
        <f>VLOOKUP(A1121,'ARTICLES 10052022'!$A$2:$D$1031,4,FALSE)</f>
        <v>AF</v>
      </c>
      <c r="C1121" s="73" t="str">
        <f t="shared" si="67"/>
        <v/>
      </c>
      <c r="D1121" t="s">
        <v>2410</v>
      </c>
      <c r="E1121">
        <v>3.75</v>
      </c>
      <c r="F1121" t="s">
        <v>2411</v>
      </c>
      <c r="G1121">
        <v>75</v>
      </c>
      <c r="H1121">
        <f t="shared" si="68"/>
        <v>281.25</v>
      </c>
      <c r="I1121">
        <f>VLOOKUP(L1121,'ARTICLES 10052022'!$A$1:$Q$1031,17,FALSE)</f>
        <v>75</v>
      </c>
      <c r="J1121">
        <f t="shared" si="66"/>
        <v>281.25</v>
      </c>
      <c r="K1121">
        <f t="shared" si="70"/>
        <v>0</v>
      </c>
      <c r="L1121" t="s">
        <v>2410</v>
      </c>
      <c r="M1121">
        <f>IF(I1121="","",VLOOKUP(L1121,'ARTICLES 10052022'!$A$1:$J$1031,10,FALSE))</f>
        <v>50</v>
      </c>
      <c r="N1121">
        <f t="shared" si="69"/>
        <v>187.5</v>
      </c>
    </row>
    <row r="1122" spans="1:14" outlineLevel="2">
      <c r="A1122" t="s">
        <v>103</v>
      </c>
      <c r="B1122" s="73" t="str">
        <f>VLOOKUP(A1122,'ARTICLES 10052022'!$A$2:$D$1031,4,FALSE)</f>
        <v>AF</v>
      </c>
      <c r="C1122" s="73" t="str">
        <f t="shared" si="67"/>
        <v/>
      </c>
      <c r="D1122" t="s">
        <v>2190</v>
      </c>
      <c r="E1122">
        <v>4</v>
      </c>
      <c r="F1122" t="s">
        <v>2191</v>
      </c>
      <c r="G1122">
        <v>7.41</v>
      </c>
      <c r="H1122">
        <f t="shared" si="68"/>
        <v>29.64</v>
      </c>
      <c r="I1122">
        <f>VLOOKUP(L1122,'ARTICLES 10052022'!$A$1:$Q$1031,17,FALSE)</f>
        <v>9.1379999999999999</v>
      </c>
      <c r="J1122">
        <f t="shared" si="66"/>
        <v>36.552</v>
      </c>
      <c r="K1122">
        <f t="shared" si="70"/>
        <v>-6.911999999999999</v>
      </c>
      <c r="L1122" t="s">
        <v>2190</v>
      </c>
      <c r="M1122">
        <f>IF(I1122="","",VLOOKUP(L1122,'ARTICLES 10052022'!$A$1:$J$1031,10,FALSE))</f>
        <v>6.0919999999999996</v>
      </c>
      <c r="N1122">
        <f t="shared" si="69"/>
        <v>24.367999999999999</v>
      </c>
    </row>
    <row r="1123" spans="1:14" outlineLevel="2">
      <c r="A1123" t="s">
        <v>103</v>
      </c>
      <c r="B1123" s="73" t="str">
        <f>VLOOKUP(A1123,'ARTICLES 10052022'!$A$2:$D$1031,4,FALSE)</f>
        <v>AF</v>
      </c>
      <c r="C1123" s="73" t="str">
        <f t="shared" si="67"/>
        <v/>
      </c>
      <c r="D1123" t="s">
        <v>2221</v>
      </c>
      <c r="E1123">
        <v>4</v>
      </c>
      <c r="F1123" t="s">
        <v>2222</v>
      </c>
      <c r="G1123">
        <v>4.76</v>
      </c>
      <c r="H1123">
        <f t="shared" si="68"/>
        <v>19.04</v>
      </c>
      <c r="I1123">
        <f>VLOOKUP(L1123,'ARTICLES 10052022'!$A$1:$Q$1031,17,FALSE)</f>
        <v>5.6384999999999996</v>
      </c>
      <c r="J1123">
        <f t="shared" si="66"/>
        <v>22.553999999999998</v>
      </c>
      <c r="K1123">
        <f t="shared" si="70"/>
        <v>-3.5139999999999993</v>
      </c>
      <c r="L1123" t="s">
        <v>2221</v>
      </c>
      <c r="M1123">
        <f>IF(I1123="","",VLOOKUP(L1123,'ARTICLES 10052022'!$A$1:$J$1031,10,FALSE))</f>
        <v>3.7589999999999999</v>
      </c>
      <c r="N1123">
        <f t="shared" si="69"/>
        <v>15.036</v>
      </c>
    </row>
    <row r="1124" spans="1:14" outlineLevel="2">
      <c r="A1124" t="s">
        <v>103</v>
      </c>
      <c r="B1124" s="73" t="str">
        <f>VLOOKUP(A1124,'ARTICLES 10052022'!$A$2:$D$1031,4,FALSE)</f>
        <v>AF</v>
      </c>
      <c r="C1124" s="73" t="str">
        <f t="shared" si="67"/>
        <v/>
      </c>
      <c r="D1124" t="s">
        <v>2158</v>
      </c>
      <c r="E1124">
        <v>4</v>
      </c>
      <c r="F1124" t="s">
        <v>2159</v>
      </c>
      <c r="G1124">
        <v>32.450000000000003</v>
      </c>
      <c r="H1124">
        <f t="shared" si="68"/>
        <v>129.80000000000001</v>
      </c>
      <c r="I1124">
        <f>VLOOKUP(L1124,'ARTICLES 10052022'!$A$1:$Q$1031,17,FALSE)</f>
        <v>40.905000000000001</v>
      </c>
      <c r="J1124">
        <f t="shared" si="66"/>
        <v>163.62</v>
      </c>
      <c r="K1124">
        <f t="shared" si="70"/>
        <v>-33.819999999999993</v>
      </c>
      <c r="L1124" t="s">
        <v>2158</v>
      </c>
      <c r="M1124">
        <f>IF(I1124="","",VLOOKUP(L1124,'ARTICLES 10052022'!$A$1:$J$1031,10,FALSE))</f>
        <v>27.27</v>
      </c>
      <c r="N1124">
        <f t="shared" si="69"/>
        <v>109.08</v>
      </c>
    </row>
    <row r="1125" spans="1:14" outlineLevel="2">
      <c r="A1125" t="s">
        <v>103</v>
      </c>
      <c r="B1125" s="73" t="str">
        <f>VLOOKUP(A1125,'ARTICLES 10052022'!$A$2:$D$1031,4,FALSE)</f>
        <v>AF</v>
      </c>
      <c r="C1125" s="73" t="str">
        <f t="shared" si="67"/>
        <v/>
      </c>
      <c r="D1125" t="s">
        <v>2206</v>
      </c>
      <c r="E1125">
        <v>2</v>
      </c>
      <c r="F1125" t="s">
        <v>2207</v>
      </c>
      <c r="G1125">
        <v>10.86</v>
      </c>
      <c r="H1125">
        <f t="shared" si="68"/>
        <v>21.72</v>
      </c>
      <c r="I1125">
        <f>VLOOKUP(L1125,'ARTICLES 10052022'!$A$1:$Q$1031,17,FALSE)</f>
        <v>13.390499999999999</v>
      </c>
      <c r="J1125">
        <f t="shared" ref="J1125:J1192" si="71">E1125*I1125</f>
        <v>26.780999999999999</v>
      </c>
      <c r="K1125">
        <f t="shared" si="70"/>
        <v>-5.0609999999999999</v>
      </c>
      <c r="L1125" t="s">
        <v>2206</v>
      </c>
      <c r="M1125">
        <f>IF(I1125="","",VLOOKUP(L1125,'ARTICLES 10052022'!$A$1:$J$1031,10,FALSE))</f>
        <v>8.9269999999999996</v>
      </c>
      <c r="N1125">
        <f t="shared" si="69"/>
        <v>17.853999999999999</v>
      </c>
    </row>
    <row r="1126" spans="1:14" outlineLevel="2">
      <c r="A1126" t="s">
        <v>103</v>
      </c>
      <c r="B1126" s="73" t="str">
        <f>VLOOKUP(A1126,'ARTICLES 10052022'!$A$2:$D$1031,4,FALSE)</f>
        <v>AF</v>
      </c>
      <c r="C1126" s="73" t="str">
        <f t="shared" si="67"/>
        <v/>
      </c>
      <c r="D1126" t="s">
        <v>2233</v>
      </c>
      <c r="E1126">
        <v>2</v>
      </c>
      <c r="F1126" t="s">
        <v>2234</v>
      </c>
      <c r="G1126">
        <v>6.96</v>
      </c>
      <c r="H1126">
        <f t="shared" si="68"/>
        <v>13.92</v>
      </c>
      <c r="I1126">
        <f>VLOOKUP(L1126,'ARTICLES 10052022'!$A$1:$Q$1031,17,FALSE)</f>
        <v>8.2620000000000005</v>
      </c>
      <c r="J1126">
        <f t="shared" si="71"/>
        <v>16.524000000000001</v>
      </c>
      <c r="K1126">
        <f t="shared" si="70"/>
        <v>-2.604000000000001</v>
      </c>
      <c r="L1126" t="s">
        <v>2233</v>
      </c>
      <c r="M1126">
        <f>IF(I1126="","",VLOOKUP(L1126,'ARTICLES 10052022'!$A$1:$J$1031,10,FALSE))</f>
        <v>5.508</v>
      </c>
      <c r="N1126">
        <f t="shared" si="69"/>
        <v>11.016</v>
      </c>
    </row>
    <row r="1127" spans="1:14" outlineLevel="2">
      <c r="A1127" t="s">
        <v>103</v>
      </c>
      <c r="B1127" s="73" t="str">
        <f>VLOOKUP(A1127,'ARTICLES 10052022'!$A$2:$D$1031,4,FALSE)</f>
        <v>AF</v>
      </c>
      <c r="C1127" s="73" t="str">
        <f t="shared" si="67"/>
        <v/>
      </c>
      <c r="D1127" t="s">
        <v>2174</v>
      </c>
      <c r="E1127">
        <v>2</v>
      </c>
      <c r="F1127" t="s">
        <v>2175</v>
      </c>
      <c r="G1127">
        <v>47.55</v>
      </c>
      <c r="H1127">
        <f t="shared" si="68"/>
        <v>95.1</v>
      </c>
      <c r="I1127">
        <f>VLOOKUP(L1127,'ARTICLES 10052022'!$A$1:$Q$1031,17,FALSE)</f>
        <v>59.94</v>
      </c>
      <c r="J1127">
        <f t="shared" si="71"/>
        <v>119.88</v>
      </c>
      <c r="K1127">
        <f t="shared" si="70"/>
        <v>-24.78</v>
      </c>
      <c r="L1127" t="s">
        <v>2174</v>
      </c>
      <c r="M1127">
        <f>IF(I1127="","",VLOOKUP(L1127,'ARTICLES 10052022'!$A$1:$J$1031,10,FALSE))</f>
        <v>39.96</v>
      </c>
      <c r="N1127">
        <f t="shared" si="69"/>
        <v>79.92</v>
      </c>
    </row>
    <row r="1128" spans="1:14" outlineLevel="2">
      <c r="A1128" t="s">
        <v>103</v>
      </c>
      <c r="B1128" s="73" t="str">
        <f>VLOOKUP(A1128,'ARTICLES 10052022'!$A$2:$D$1031,4,FALSE)</f>
        <v>AF</v>
      </c>
      <c r="C1128" s="73" t="str">
        <f t="shared" si="67"/>
        <v/>
      </c>
      <c r="D1128" t="s">
        <v>2069</v>
      </c>
      <c r="E1128">
        <v>6</v>
      </c>
      <c r="F1128" t="s">
        <v>2070</v>
      </c>
      <c r="G1128">
        <v>7.95</v>
      </c>
      <c r="H1128">
        <f t="shared" si="68"/>
        <v>47.7</v>
      </c>
      <c r="I1128">
        <f>VLOOKUP(L1128,'ARTICLES 10052022'!$A$1:$Q$1031,17,FALSE)</f>
        <v>5.1790200000000004</v>
      </c>
      <c r="J1128">
        <f t="shared" si="71"/>
        <v>31.074120000000001</v>
      </c>
      <c r="K1128">
        <f t="shared" si="70"/>
        <v>16.625880000000002</v>
      </c>
      <c r="L1128" t="s">
        <v>2069</v>
      </c>
      <c r="M1128">
        <f>IF(I1128="","",VLOOKUP(L1128,'ARTICLES 10052022'!$A$1:$J$1031,10,FALSE))</f>
        <v>3.8940000000000001</v>
      </c>
      <c r="N1128">
        <f t="shared" si="69"/>
        <v>23.364000000000001</v>
      </c>
    </row>
    <row r="1129" spans="1:14" outlineLevel="1">
      <c r="A1129" s="73" t="s">
        <v>3095</v>
      </c>
      <c r="B1129" s="73"/>
      <c r="C1129" s="73" t="str">
        <f t="shared" si="67"/>
        <v>PCG3EH</v>
      </c>
      <c r="J1129">
        <f>SUBTOTAL(9,J1109:J1128)</f>
        <v>933.22619999999995</v>
      </c>
      <c r="N1129">
        <f>SUBTOTAL(9,N1109:N1128)</f>
        <v>627.7109999999999</v>
      </c>
    </row>
    <row r="1130" spans="1:14" outlineLevel="2">
      <c r="A1130" t="s">
        <v>135</v>
      </c>
      <c r="B1130" s="73" t="str">
        <f>VLOOKUP(A1130,'ARTICLES 10052022'!$A$2:$D$1031,4,FALSE)</f>
        <v>AF</v>
      </c>
      <c r="C1130" s="73" t="str">
        <f t="shared" si="67"/>
        <v/>
      </c>
      <c r="D1130">
        <v>8412602518</v>
      </c>
      <c r="E1130">
        <v>2</v>
      </c>
      <c r="F1130" t="s">
        <v>2268</v>
      </c>
      <c r="G1130">
        <v>0.05</v>
      </c>
      <c r="H1130">
        <f t="shared" si="68"/>
        <v>0.1</v>
      </c>
      <c r="I1130">
        <f>VLOOKUP(L1130,'ARTICLES 10052022'!$A$1:$Q$1031,17,FALSE)</f>
        <v>5.2500000000000005E-2</v>
      </c>
      <c r="J1130">
        <f t="shared" si="71"/>
        <v>0.10500000000000001</v>
      </c>
      <c r="L1130">
        <v>8412602518</v>
      </c>
      <c r="M1130">
        <f>IF(I1130="","",VLOOKUP(L1130,'ARTICLES 10052022'!$A$1:$J$1031,10,FALSE))</f>
        <v>3.5000000000000003E-2</v>
      </c>
      <c r="N1130">
        <f t="shared" si="69"/>
        <v>7.0000000000000007E-2</v>
      </c>
    </row>
    <row r="1131" spans="1:14" outlineLevel="2">
      <c r="A1131" t="s">
        <v>135</v>
      </c>
      <c r="B1131" s="73" t="str">
        <f>VLOOKUP(A1131,'ARTICLES 10052022'!$A$2:$D$1031,4,FALSE)</f>
        <v>AF</v>
      </c>
      <c r="C1131" s="73" t="str">
        <f t="shared" si="67"/>
        <v/>
      </c>
      <c r="D1131">
        <v>8434000618</v>
      </c>
      <c r="E1131">
        <v>2</v>
      </c>
      <c r="F1131" t="s">
        <v>2272</v>
      </c>
      <c r="G1131">
        <v>0.02</v>
      </c>
      <c r="H1131">
        <f t="shared" si="68"/>
        <v>0.04</v>
      </c>
      <c r="I1131">
        <f>VLOOKUP(L1131,'ARTICLES 10052022'!$A$1:$Q$1031,17,FALSE)</f>
        <v>2.375E-2</v>
      </c>
      <c r="J1131">
        <f t="shared" si="71"/>
        <v>4.7500000000000001E-2</v>
      </c>
      <c r="L1131">
        <v>8434000618</v>
      </c>
      <c r="M1131">
        <f>IF(I1131="","",VLOOKUP(L1131,'ARTICLES 10052022'!$A$1:$J$1031,10,FALSE))</f>
        <v>1.9E-2</v>
      </c>
      <c r="N1131">
        <f t="shared" si="69"/>
        <v>3.7999999999999999E-2</v>
      </c>
    </row>
    <row r="1132" spans="1:14" outlineLevel="2">
      <c r="A1132" t="s">
        <v>135</v>
      </c>
      <c r="B1132" s="73" t="str">
        <f>VLOOKUP(A1132,'ARTICLES 10052022'!$A$2:$D$1031,4,FALSE)</f>
        <v>AF</v>
      </c>
      <c r="C1132" s="73" t="str">
        <f t="shared" si="67"/>
        <v/>
      </c>
      <c r="D1132" t="s">
        <v>2133</v>
      </c>
      <c r="E1132">
        <v>22</v>
      </c>
      <c r="F1132" t="s">
        <v>2134</v>
      </c>
      <c r="G1132">
        <v>0.8</v>
      </c>
      <c r="H1132">
        <f t="shared" si="68"/>
        <v>17.600000000000001</v>
      </c>
      <c r="I1132">
        <f>VLOOKUP(L1132,'ARTICLES 10052022'!$A$1:$Q$1031,17,FALSE)</f>
        <v>0.8145</v>
      </c>
      <c r="J1132">
        <f t="shared" si="71"/>
        <v>17.919</v>
      </c>
      <c r="L1132" t="s">
        <v>2133</v>
      </c>
      <c r="M1132">
        <f>IF(I1132="","",VLOOKUP(L1132,'ARTICLES 10052022'!$A$1:$J$1031,10,FALSE))</f>
        <v>0.54300000000000004</v>
      </c>
      <c r="N1132">
        <f t="shared" si="69"/>
        <v>11.946000000000002</v>
      </c>
    </row>
    <row r="1133" spans="1:14" outlineLevel="2">
      <c r="A1133" t="s">
        <v>135</v>
      </c>
      <c r="B1133" s="73" t="str">
        <f>VLOOKUP(A1133,'ARTICLES 10052022'!$A$2:$D$1031,4,FALSE)</f>
        <v>AF</v>
      </c>
      <c r="C1133" s="73" t="str">
        <f t="shared" si="67"/>
        <v/>
      </c>
      <c r="D1133">
        <v>8710605018</v>
      </c>
      <c r="E1133">
        <v>1</v>
      </c>
      <c r="F1133" t="s">
        <v>2707</v>
      </c>
      <c r="G1133">
        <v>0.3</v>
      </c>
      <c r="H1133">
        <f t="shared" si="68"/>
        <v>0.3</v>
      </c>
      <c r="I1133">
        <f>VLOOKUP(L1133,'ARTICLES 10052022'!$A$1:$Q$1031,17,FALSE)</f>
        <v>0.30149999999999999</v>
      </c>
      <c r="J1133">
        <f t="shared" si="71"/>
        <v>0.30149999999999999</v>
      </c>
      <c r="L1133">
        <v>8710605018</v>
      </c>
      <c r="M1133">
        <f>IF(I1133="","",VLOOKUP(L1133,'ARTICLES 10052022'!$A$1:$J$1031,10,FALSE))</f>
        <v>0.20100000000000001</v>
      </c>
      <c r="N1133">
        <f t="shared" si="69"/>
        <v>0.20100000000000001</v>
      </c>
    </row>
    <row r="1134" spans="1:14" outlineLevel="2">
      <c r="A1134" t="s">
        <v>135</v>
      </c>
      <c r="B1134" s="73" t="str">
        <f>VLOOKUP(A1134,'ARTICLES 10052022'!$A$2:$D$1031,4,FALSE)</f>
        <v>AF</v>
      </c>
      <c r="C1134" s="73" t="str">
        <f t="shared" si="67"/>
        <v/>
      </c>
      <c r="D1134">
        <v>8110608018</v>
      </c>
      <c r="E1134">
        <v>70</v>
      </c>
      <c r="F1134" t="s">
        <v>2084</v>
      </c>
      <c r="G1134">
        <v>0.28199999999999997</v>
      </c>
      <c r="H1134">
        <f t="shared" si="68"/>
        <v>19.739999999999998</v>
      </c>
      <c r="I1134">
        <f>VLOOKUP(L1134,'ARTICLES 10052022'!$A$1:$Q$1031,17,FALSE)</f>
        <v>0.26474999999999999</v>
      </c>
      <c r="J1134">
        <f t="shared" si="71"/>
        <v>18.532499999999999</v>
      </c>
      <c r="L1134">
        <v>8110608018</v>
      </c>
      <c r="M1134">
        <f>IF(I1134="","",VLOOKUP(L1134,'ARTICLES 10052022'!$A$1:$J$1031,10,FALSE))</f>
        <v>0.17649999999999999</v>
      </c>
      <c r="N1134">
        <f t="shared" si="69"/>
        <v>12.354999999999999</v>
      </c>
    </row>
    <row r="1135" spans="1:14" outlineLevel="2">
      <c r="A1135" t="s">
        <v>135</v>
      </c>
      <c r="B1135" s="73" t="str">
        <f>VLOOKUP(A1135,'ARTICLES 10052022'!$A$2:$D$1031,4,FALSE)</f>
        <v>AF</v>
      </c>
      <c r="C1135" s="73" t="str">
        <f t="shared" si="67"/>
        <v/>
      </c>
      <c r="D1135" t="s">
        <v>2391</v>
      </c>
      <c r="E1135">
        <v>4</v>
      </c>
      <c r="F1135" t="s">
        <v>2392</v>
      </c>
      <c r="G1135">
        <v>0.54900000000000004</v>
      </c>
      <c r="H1135">
        <f t="shared" si="68"/>
        <v>2.1960000000000002</v>
      </c>
      <c r="I1135">
        <f>VLOOKUP(L1135,'ARTICLES 10052022'!$A$1:$Q$1031,17,FALSE)</f>
        <v>0.54899999999999993</v>
      </c>
      <c r="J1135">
        <f t="shared" si="71"/>
        <v>2.1959999999999997</v>
      </c>
      <c r="L1135" t="s">
        <v>2391</v>
      </c>
      <c r="M1135">
        <f>IF(I1135="","",VLOOKUP(L1135,'ARTICLES 10052022'!$A$1:$J$1031,10,FALSE))</f>
        <v>0.36599999999999999</v>
      </c>
      <c r="N1135">
        <f t="shared" si="69"/>
        <v>1.464</v>
      </c>
    </row>
    <row r="1136" spans="1:14" outlineLevel="2">
      <c r="A1136" t="s">
        <v>135</v>
      </c>
      <c r="B1136" s="73" t="str">
        <f>VLOOKUP(A1136,'ARTICLES 10052022'!$A$2:$D$1031,4,FALSE)</f>
        <v>AF</v>
      </c>
      <c r="C1136" s="73" t="str">
        <f t="shared" si="67"/>
        <v/>
      </c>
      <c r="D1136" t="s">
        <v>2394</v>
      </c>
      <c r="E1136">
        <v>4</v>
      </c>
      <c r="F1136" t="s">
        <v>2395</v>
      </c>
      <c r="G1136">
        <v>0.78</v>
      </c>
      <c r="H1136">
        <f t="shared" si="68"/>
        <v>3.12</v>
      </c>
      <c r="I1136">
        <f>VLOOKUP(L1136,'ARTICLES 10052022'!$A$1:$Q$1031,17,FALSE)</f>
        <v>1.5794999999999999</v>
      </c>
      <c r="J1136">
        <f t="shared" si="71"/>
        <v>6.3179999999999996</v>
      </c>
      <c r="L1136" t="s">
        <v>2394</v>
      </c>
      <c r="M1136">
        <f>IF(I1136="","",VLOOKUP(L1136,'ARTICLES 10052022'!$A$1:$J$1031,10,FALSE))</f>
        <v>1.0529999999999999</v>
      </c>
      <c r="N1136">
        <f t="shared" si="69"/>
        <v>4.2119999999999997</v>
      </c>
    </row>
    <row r="1137" spans="1:14" outlineLevel="2">
      <c r="A1137" t="s">
        <v>135</v>
      </c>
      <c r="B1137" s="73" t="str">
        <f>VLOOKUP(A1137,'ARTICLES 10052022'!$A$2:$D$1031,4,FALSE)</f>
        <v>AF</v>
      </c>
      <c r="C1137" s="73" t="str">
        <f t="shared" si="67"/>
        <v/>
      </c>
      <c r="D1137">
        <v>8210707018</v>
      </c>
      <c r="E1137">
        <v>36</v>
      </c>
      <c r="F1137" t="s">
        <v>2090</v>
      </c>
      <c r="G1137">
        <v>0.158</v>
      </c>
      <c r="H1137">
        <f t="shared" si="68"/>
        <v>5.6879999999999997</v>
      </c>
      <c r="I1137">
        <f>VLOOKUP(L1137,'ARTICLES 10052022'!$A$1:$Q$1031,17,FALSE)</f>
        <v>0.35249999999999998</v>
      </c>
      <c r="J1137">
        <f t="shared" si="71"/>
        <v>12.69</v>
      </c>
      <c r="L1137">
        <v>8210707018</v>
      </c>
      <c r="M1137">
        <f>IF(I1137="","",VLOOKUP(L1137,'ARTICLES 10052022'!$A$1:$J$1031,10,FALSE))</f>
        <v>0.23499999999999999</v>
      </c>
      <c r="N1137">
        <f t="shared" si="69"/>
        <v>8.4599999999999991</v>
      </c>
    </row>
    <row r="1138" spans="1:14" outlineLevel="2">
      <c r="A1138" t="s">
        <v>135</v>
      </c>
      <c r="B1138" s="73" t="str">
        <f>VLOOKUP(A1138,'ARTICLES 10052022'!$A$2:$D$1031,4,FALSE)</f>
        <v>AF</v>
      </c>
      <c r="C1138" s="73" t="str">
        <f t="shared" si="67"/>
        <v/>
      </c>
      <c r="D1138" t="s">
        <v>648</v>
      </c>
      <c r="E1138">
        <v>2</v>
      </c>
      <c r="F1138" t="s">
        <v>2053</v>
      </c>
      <c r="G1138">
        <v>13.19</v>
      </c>
      <c r="H1138">
        <f t="shared" si="68"/>
        <v>26.38</v>
      </c>
      <c r="I1138">
        <f>VLOOKUP(L1138,'ARTICLES 10052022'!$A$1:$Q$1031,17,FALSE)</f>
        <v>12.39</v>
      </c>
      <c r="J1138">
        <f t="shared" si="71"/>
        <v>24.78</v>
      </c>
      <c r="L1138" t="s">
        <v>648</v>
      </c>
      <c r="M1138">
        <f>IF(I1138="","",VLOOKUP(L1138,'ARTICLES 10052022'!$A$1:$J$1031,10,FALSE))</f>
        <v>8.26</v>
      </c>
      <c r="N1138">
        <f t="shared" si="69"/>
        <v>16.52</v>
      </c>
    </row>
    <row r="1139" spans="1:14" outlineLevel="2">
      <c r="A1139" t="s">
        <v>135</v>
      </c>
      <c r="B1139" s="73" t="str">
        <f>VLOOKUP(A1139,'ARTICLES 10052022'!$A$2:$D$1031,4,FALSE)</f>
        <v>AF</v>
      </c>
      <c r="C1139" s="73" t="str">
        <f t="shared" si="67"/>
        <v/>
      </c>
      <c r="D1139" t="s">
        <v>650</v>
      </c>
      <c r="E1139">
        <v>9.44</v>
      </c>
      <c r="F1139" t="s">
        <v>2047</v>
      </c>
      <c r="G1139">
        <v>11.27</v>
      </c>
      <c r="H1139">
        <f t="shared" si="68"/>
        <v>106.38879999999999</v>
      </c>
      <c r="I1139">
        <f>VLOOKUP(L1139,'ARTICLES 10052022'!$A$1:$Q$1031,17,FALSE)</f>
        <v>11.100000000000001</v>
      </c>
      <c r="J1139">
        <f t="shared" si="71"/>
        <v>104.78400000000001</v>
      </c>
      <c r="L1139" t="s">
        <v>650</v>
      </c>
      <c r="M1139">
        <f>IF(I1139="","",VLOOKUP(L1139,'ARTICLES 10052022'!$A$1:$J$1031,10,FALSE))</f>
        <v>7.4</v>
      </c>
      <c r="N1139">
        <f t="shared" si="69"/>
        <v>69.855999999999995</v>
      </c>
    </row>
    <row r="1140" spans="1:14" outlineLevel="2">
      <c r="A1140" t="s">
        <v>135</v>
      </c>
      <c r="B1140" s="73" t="str">
        <f>VLOOKUP(A1140,'ARTICLES 10052022'!$A$2:$D$1031,4,FALSE)</f>
        <v>AF</v>
      </c>
      <c r="C1140" s="73" t="str">
        <f t="shared" si="67"/>
        <v/>
      </c>
      <c r="D1140" t="s">
        <v>2077</v>
      </c>
      <c r="E1140">
        <v>4</v>
      </c>
      <c r="F1140" t="s">
        <v>2078</v>
      </c>
      <c r="G1140">
        <v>7.55</v>
      </c>
      <c r="H1140">
        <f t="shared" si="68"/>
        <v>30.2</v>
      </c>
      <c r="I1140">
        <f>VLOOKUP(L1140,'ARTICLES 10052022'!$A$1:$Q$1031,17,FALSE)</f>
        <v>5.1790200000000004</v>
      </c>
      <c r="J1140">
        <f t="shared" si="71"/>
        <v>20.716080000000002</v>
      </c>
      <c r="L1140" t="s">
        <v>2077</v>
      </c>
      <c r="M1140">
        <f>IF(I1140="","",VLOOKUP(L1140,'ARTICLES 10052022'!$A$1:$J$1031,10,FALSE))</f>
        <v>3.8940000000000001</v>
      </c>
      <c r="N1140">
        <f t="shared" si="69"/>
        <v>15.576000000000001</v>
      </c>
    </row>
    <row r="1141" spans="1:14" outlineLevel="2">
      <c r="A1141" t="s">
        <v>135</v>
      </c>
      <c r="B1141" s="73" t="str">
        <f>VLOOKUP(A1141,'ARTICLES 10052022'!$A$2:$D$1031,4,FALSE)</f>
        <v>AF</v>
      </c>
      <c r="C1141" s="73" t="str">
        <f t="shared" si="67"/>
        <v/>
      </c>
      <c r="D1141" t="s">
        <v>572</v>
      </c>
      <c r="E1141">
        <v>1</v>
      </c>
      <c r="F1141" t="s">
        <v>573</v>
      </c>
      <c r="G1141">
        <v>20.91</v>
      </c>
      <c r="H1141">
        <f t="shared" si="68"/>
        <v>20.91</v>
      </c>
      <c r="I1141">
        <f>VLOOKUP(L1141,'ARTICLES 10052022'!$A$1:$Q$1031,17,FALSE)</f>
        <v>23.953999999999997</v>
      </c>
      <c r="J1141">
        <f t="shared" si="71"/>
        <v>23.953999999999997</v>
      </c>
      <c r="L1141" t="s">
        <v>572</v>
      </c>
      <c r="M1141">
        <f>IF(I1141="","",VLOOKUP(L1141,'ARTICLES 10052022'!$A$1:$J$1031,10,FALSE))</f>
        <v>17.11</v>
      </c>
      <c r="N1141">
        <f t="shared" si="69"/>
        <v>17.11</v>
      </c>
    </row>
    <row r="1142" spans="1:14" outlineLevel="2">
      <c r="A1142" t="s">
        <v>135</v>
      </c>
      <c r="B1142" s="73" t="str">
        <f>VLOOKUP(A1142,'ARTICLES 10052022'!$A$2:$D$1031,4,FALSE)</f>
        <v>AF</v>
      </c>
      <c r="C1142" s="73" t="str">
        <f t="shared" si="67"/>
        <v/>
      </c>
      <c r="D1142" t="s">
        <v>2410</v>
      </c>
      <c r="E1142">
        <v>2.75</v>
      </c>
      <c r="F1142" t="s">
        <v>2411</v>
      </c>
      <c r="G1142">
        <v>75</v>
      </c>
      <c r="H1142">
        <f t="shared" si="68"/>
        <v>206.25</v>
      </c>
      <c r="I1142">
        <f>VLOOKUP(L1142,'ARTICLES 10052022'!$A$1:$Q$1031,17,FALSE)</f>
        <v>75</v>
      </c>
      <c r="J1142">
        <f t="shared" si="71"/>
        <v>206.25</v>
      </c>
      <c r="L1142" t="s">
        <v>2410</v>
      </c>
      <c r="M1142">
        <f>IF(I1142="","",VLOOKUP(L1142,'ARTICLES 10052022'!$A$1:$J$1031,10,FALSE))</f>
        <v>50</v>
      </c>
      <c r="N1142">
        <f t="shared" si="69"/>
        <v>137.5</v>
      </c>
    </row>
    <row r="1143" spans="1:14" outlineLevel="2">
      <c r="A1143" t="s">
        <v>135</v>
      </c>
      <c r="B1143" s="73" t="str">
        <f>VLOOKUP(A1143,'ARTICLES 10052022'!$A$2:$D$1031,4,FALSE)</f>
        <v>AF</v>
      </c>
      <c r="C1143" s="73" t="str">
        <f t="shared" si="67"/>
        <v/>
      </c>
      <c r="D1143" t="s">
        <v>2158</v>
      </c>
      <c r="E1143">
        <v>4</v>
      </c>
      <c r="F1143" t="s">
        <v>2159</v>
      </c>
      <c r="G1143">
        <v>32.450000000000003</v>
      </c>
      <c r="H1143">
        <f t="shared" si="68"/>
        <v>129.80000000000001</v>
      </c>
      <c r="I1143">
        <f>VLOOKUP(L1143,'ARTICLES 10052022'!$A$1:$Q$1031,17,FALSE)</f>
        <v>40.905000000000001</v>
      </c>
      <c r="J1143">
        <f t="shared" si="71"/>
        <v>163.62</v>
      </c>
      <c r="L1143" t="s">
        <v>2158</v>
      </c>
      <c r="M1143">
        <f>IF(I1143="","",VLOOKUP(L1143,'ARTICLES 10052022'!$A$1:$J$1031,10,FALSE))</f>
        <v>27.27</v>
      </c>
      <c r="N1143">
        <f t="shared" si="69"/>
        <v>109.08</v>
      </c>
    </row>
    <row r="1144" spans="1:14" outlineLevel="2">
      <c r="A1144" t="s">
        <v>135</v>
      </c>
      <c r="B1144" s="73" t="str">
        <f>VLOOKUP(A1144,'ARTICLES 10052022'!$A$2:$D$1031,4,FALSE)</f>
        <v>AF</v>
      </c>
      <c r="C1144" s="73" t="str">
        <f t="shared" si="67"/>
        <v/>
      </c>
      <c r="D1144" t="s">
        <v>2174</v>
      </c>
      <c r="E1144">
        <v>2</v>
      </c>
      <c r="F1144" t="s">
        <v>2175</v>
      </c>
      <c r="G1144">
        <v>47.55</v>
      </c>
      <c r="H1144">
        <f t="shared" si="68"/>
        <v>95.1</v>
      </c>
      <c r="I1144">
        <f>VLOOKUP(L1144,'ARTICLES 10052022'!$A$1:$Q$1031,17,FALSE)</f>
        <v>59.94</v>
      </c>
      <c r="J1144">
        <f t="shared" si="71"/>
        <v>119.88</v>
      </c>
      <c r="L1144" t="s">
        <v>2174</v>
      </c>
      <c r="M1144">
        <f>IF(I1144="","",VLOOKUP(L1144,'ARTICLES 10052022'!$A$1:$J$1031,10,FALSE))</f>
        <v>39.96</v>
      </c>
      <c r="N1144">
        <f t="shared" si="69"/>
        <v>79.92</v>
      </c>
    </row>
    <row r="1145" spans="1:14" outlineLevel="2">
      <c r="A1145" t="s">
        <v>135</v>
      </c>
      <c r="B1145" s="73" t="str">
        <f>VLOOKUP(A1145,'ARTICLES 10052022'!$A$2:$D$1031,4,FALSE)</f>
        <v>AF</v>
      </c>
      <c r="C1145" s="73" t="str">
        <f t="shared" si="67"/>
        <v/>
      </c>
      <c r="D1145" t="s">
        <v>2069</v>
      </c>
      <c r="E1145">
        <v>6</v>
      </c>
      <c r="F1145" t="s">
        <v>2070</v>
      </c>
      <c r="G1145">
        <v>7.95</v>
      </c>
      <c r="H1145">
        <f t="shared" si="68"/>
        <v>47.7</v>
      </c>
      <c r="I1145">
        <f>VLOOKUP(L1145,'ARTICLES 10052022'!$A$1:$Q$1031,17,FALSE)</f>
        <v>5.1790200000000004</v>
      </c>
      <c r="J1145">
        <f t="shared" si="71"/>
        <v>31.074120000000001</v>
      </c>
      <c r="L1145" t="s">
        <v>2069</v>
      </c>
      <c r="M1145">
        <f>IF(I1145="","",VLOOKUP(L1145,'ARTICLES 10052022'!$A$1:$J$1031,10,FALSE))</f>
        <v>3.8940000000000001</v>
      </c>
      <c r="N1145">
        <f t="shared" si="69"/>
        <v>23.364000000000001</v>
      </c>
    </row>
    <row r="1146" spans="1:14" outlineLevel="1">
      <c r="A1146" s="73" t="s">
        <v>3096</v>
      </c>
      <c r="B1146" s="73"/>
      <c r="C1146" s="73" t="str">
        <f t="shared" si="67"/>
        <v>PCR3EH</v>
      </c>
      <c r="J1146">
        <f>SUBTOTAL(9,J1130:J1145)</f>
        <v>753.16769999999997</v>
      </c>
      <c r="N1146">
        <f>SUBTOTAL(9,N1130:N1145)</f>
        <v>507.67199999999997</v>
      </c>
    </row>
    <row r="1147" spans="1:14" outlineLevel="2">
      <c r="A1147" t="s">
        <v>139</v>
      </c>
      <c r="B1147" s="73" t="str">
        <f>VLOOKUP(A1147,'ARTICLES 10052022'!$A$2:$D$1031,4,FALSE)</f>
        <v>AF</v>
      </c>
      <c r="C1147" s="73" t="str">
        <f t="shared" si="67"/>
        <v/>
      </c>
      <c r="D1147">
        <v>8412602518</v>
      </c>
      <c r="E1147">
        <v>2</v>
      </c>
      <c r="F1147" t="s">
        <v>2268</v>
      </c>
      <c r="G1147">
        <v>0.05</v>
      </c>
      <c r="H1147">
        <f t="shared" si="68"/>
        <v>0.1</v>
      </c>
      <c r="I1147">
        <f>VLOOKUP(L1147,'ARTICLES 10052022'!$A$1:$Q$1031,17,FALSE)</f>
        <v>5.2500000000000005E-2</v>
      </c>
      <c r="J1147">
        <f t="shared" si="71"/>
        <v>0.10500000000000001</v>
      </c>
      <c r="L1147">
        <v>8412602518</v>
      </c>
      <c r="M1147">
        <f>IF(I1147="","",VLOOKUP(L1147,'ARTICLES 10052022'!$A$1:$J$1031,10,FALSE))</f>
        <v>3.5000000000000003E-2</v>
      </c>
      <c r="N1147">
        <f t="shared" si="69"/>
        <v>7.0000000000000007E-2</v>
      </c>
    </row>
    <row r="1148" spans="1:14" outlineLevel="2">
      <c r="A1148" t="s">
        <v>139</v>
      </c>
      <c r="B1148" s="73" t="str">
        <f>VLOOKUP(A1148,'ARTICLES 10052022'!$A$2:$D$1031,4,FALSE)</f>
        <v>AF</v>
      </c>
      <c r="C1148" s="73" t="str">
        <f t="shared" si="67"/>
        <v/>
      </c>
      <c r="D1148">
        <v>8434000618</v>
      </c>
      <c r="E1148">
        <v>2</v>
      </c>
      <c r="F1148" t="s">
        <v>2272</v>
      </c>
      <c r="G1148">
        <v>0.02</v>
      </c>
      <c r="H1148">
        <f t="shared" si="68"/>
        <v>0.04</v>
      </c>
      <c r="I1148">
        <f>VLOOKUP(L1148,'ARTICLES 10052022'!$A$1:$Q$1031,17,FALSE)</f>
        <v>2.375E-2</v>
      </c>
      <c r="J1148">
        <f t="shared" si="71"/>
        <v>4.7500000000000001E-2</v>
      </c>
      <c r="L1148">
        <v>8434000618</v>
      </c>
      <c r="M1148">
        <f>IF(I1148="","",VLOOKUP(L1148,'ARTICLES 10052022'!$A$1:$J$1031,10,FALSE))</f>
        <v>1.9E-2</v>
      </c>
      <c r="N1148">
        <f t="shared" si="69"/>
        <v>3.7999999999999999E-2</v>
      </c>
    </row>
    <row r="1149" spans="1:14" outlineLevel="2">
      <c r="A1149" t="s">
        <v>139</v>
      </c>
      <c r="B1149" s="73" t="str">
        <f>VLOOKUP(A1149,'ARTICLES 10052022'!$A$2:$D$1031,4,FALSE)</f>
        <v>AF</v>
      </c>
      <c r="C1149" s="73" t="str">
        <f t="shared" si="67"/>
        <v/>
      </c>
      <c r="D1149" t="s">
        <v>2133</v>
      </c>
      <c r="E1149">
        <v>26</v>
      </c>
      <c r="F1149" t="s">
        <v>2134</v>
      </c>
      <c r="G1149">
        <v>0.8</v>
      </c>
      <c r="H1149">
        <f t="shared" si="68"/>
        <v>20.8</v>
      </c>
      <c r="I1149">
        <f>VLOOKUP(L1149,'ARTICLES 10052022'!$A$1:$Q$1031,17,FALSE)</f>
        <v>0.8145</v>
      </c>
      <c r="J1149">
        <f t="shared" si="71"/>
        <v>21.177</v>
      </c>
      <c r="L1149" t="s">
        <v>2133</v>
      </c>
      <c r="M1149">
        <f>IF(I1149="","",VLOOKUP(L1149,'ARTICLES 10052022'!$A$1:$J$1031,10,FALSE))</f>
        <v>0.54300000000000004</v>
      </c>
      <c r="N1149">
        <f t="shared" si="69"/>
        <v>14.118</v>
      </c>
    </row>
    <row r="1150" spans="1:14" outlineLevel="2">
      <c r="A1150" t="s">
        <v>139</v>
      </c>
      <c r="B1150" s="73" t="str">
        <f>VLOOKUP(A1150,'ARTICLES 10052022'!$A$2:$D$1031,4,FALSE)</f>
        <v>AF</v>
      </c>
      <c r="C1150" s="73" t="str">
        <f t="shared" si="67"/>
        <v/>
      </c>
      <c r="D1150">
        <v>8710605018</v>
      </c>
      <c r="E1150">
        <v>2</v>
      </c>
      <c r="F1150" t="s">
        <v>2707</v>
      </c>
      <c r="G1150">
        <v>0.3</v>
      </c>
      <c r="H1150">
        <f t="shared" si="68"/>
        <v>0.6</v>
      </c>
      <c r="I1150">
        <f>VLOOKUP(L1150,'ARTICLES 10052022'!$A$1:$Q$1031,17,FALSE)</f>
        <v>0.30149999999999999</v>
      </c>
      <c r="J1150">
        <f t="shared" si="71"/>
        <v>0.60299999999999998</v>
      </c>
      <c r="L1150">
        <v>8710605018</v>
      </c>
      <c r="M1150">
        <f>IF(I1150="","",VLOOKUP(L1150,'ARTICLES 10052022'!$A$1:$J$1031,10,FALSE))</f>
        <v>0.20100000000000001</v>
      </c>
      <c r="N1150">
        <f t="shared" si="69"/>
        <v>0.40200000000000002</v>
      </c>
    </row>
    <row r="1151" spans="1:14" outlineLevel="2">
      <c r="A1151" t="s">
        <v>139</v>
      </c>
      <c r="B1151" s="73" t="str">
        <f>VLOOKUP(A1151,'ARTICLES 10052022'!$A$2:$D$1031,4,FALSE)</f>
        <v>AF</v>
      </c>
      <c r="C1151" s="73" t="str">
        <f t="shared" si="67"/>
        <v/>
      </c>
      <c r="D1151">
        <v>8110608018</v>
      </c>
      <c r="E1151">
        <v>100</v>
      </c>
      <c r="F1151" t="s">
        <v>2084</v>
      </c>
      <c r="G1151">
        <v>0.28199999999999997</v>
      </c>
      <c r="H1151">
        <f t="shared" si="68"/>
        <v>28.199999999999996</v>
      </c>
      <c r="I1151">
        <f>VLOOKUP(L1151,'ARTICLES 10052022'!$A$1:$Q$1031,17,FALSE)</f>
        <v>0.26474999999999999</v>
      </c>
      <c r="J1151">
        <f t="shared" si="71"/>
        <v>26.474999999999998</v>
      </c>
      <c r="L1151">
        <v>8110608018</v>
      </c>
      <c r="M1151">
        <f>IF(I1151="","",VLOOKUP(L1151,'ARTICLES 10052022'!$A$1:$J$1031,10,FALSE))</f>
        <v>0.17649999999999999</v>
      </c>
      <c r="N1151">
        <f t="shared" si="69"/>
        <v>17.649999999999999</v>
      </c>
    </row>
    <row r="1152" spans="1:14" outlineLevel="2">
      <c r="A1152" t="s">
        <v>139</v>
      </c>
      <c r="B1152" s="73" t="str">
        <f>VLOOKUP(A1152,'ARTICLES 10052022'!$A$2:$D$1031,4,FALSE)</f>
        <v>AF</v>
      </c>
      <c r="C1152" s="73" t="str">
        <f t="shared" si="67"/>
        <v/>
      </c>
      <c r="D1152" t="s">
        <v>2391</v>
      </c>
      <c r="E1152">
        <v>4</v>
      </c>
      <c r="F1152" t="s">
        <v>2392</v>
      </c>
      <c r="G1152">
        <v>0.54900000000000004</v>
      </c>
      <c r="H1152">
        <f t="shared" si="68"/>
        <v>2.1960000000000002</v>
      </c>
      <c r="I1152">
        <f>VLOOKUP(L1152,'ARTICLES 10052022'!$A$1:$Q$1031,17,FALSE)</f>
        <v>0.54899999999999993</v>
      </c>
      <c r="J1152">
        <f t="shared" si="71"/>
        <v>2.1959999999999997</v>
      </c>
      <c r="L1152" t="s">
        <v>2391</v>
      </c>
      <c r="M1152">
        <f>IF(I1152="","",VLOOKUP(L1152,'ARTICLES 10052022'!$A$1:$J$1031,10,FALSE))</f>
        <v>0.36599999999999999</v>
      </c>
      <c r="N1152">
        <f t="shared" si="69"/>
        <v>1.464</v>
      </c>
    </row>
    <row r="1153" spans="1:14" outlineLevel="2">
      <c r="A1153" t="s">
        <v>139</v>
      </c>
      <c r="B1153" s="73" t="str">
        <f>VLOOKUP(A1153,'ARTICLES 10052022'!$A$2:$D$1031,4,FALSE)</f>
        <v>AF</v>
      </c>
      <c r="C1153" s="73" t="str">
        <f t="shared" si="67"/>
        <v/>
      </c>
      <c r="D1153" t="s">
        <v>2394</v>
      </c>
      <c r="E1153">
        <v>4</v>
      </c>
      <c r="F1153" t="s">
        <v>2395</v>
      </c>
      <c r="G1153">
        <v>0.78</v>
      </c>
      <c r="H1153">
        <f t="shared" si="68"/>
        <v>3.12</v>
      </c>
      <c r="I1153">
        <f>VLOOKUP(L1153,'ARTICLES 10052022'!$A$1:$Q$1031,17,FALSE)</f>
        <v>1.5794999999999999</v>
      </c>
      <c r="J1153">
        <f t="shared" si="71"/>
        <v>6.3179999999999996</v>
      </c>
      <c r="L1153" t="s">
        <v>2394</v>
      </c>
      <c r="M1153">
        <f>IF(I1153="","",VLOOKUP(L1153,'ARTICLES 10052022'!$A$1:$J$1031,10,FALSE))</f>
        <v>1.0529999999999999</v>
      </c>
      <c r="N1153">
        <f t="shared" si="69"/>
        <v>4.2119999999999997</v>
      </c>
    </row>
    <row r="1154" spans="1:14" outlineLevel="2">
      <c r="A1154" t="s">
        <v>139</v>
      </c>
      <c r="B1154" s="73" t="str">
        <f>VLOOKUP(A1154,'ARTICLES 10052022'!$A$2:$D$1031,4,FALSE)</f>
        <v>AF</v>
      </c>
      <c r="C1154" s="73" t="str">
        <f t="shared" ref="C1154:C1217" si="72">IF(G1154="",MID(A1154,7,100),"")</f>
        <v/>
      </c>
      <c r="D1154">
        <v>8210707018</v>
      </c>
      <c r="E1154">
        <v>33</v>
      </c>
      <c r="F1154" t="s">
        <v>2090</v>
      </c>
      <c r="G1154">
        <v>0.158</v>
      </c>
      <c r="H1154">
        <f t="shared" si="68"/>
        <v>5.2140000000000004</v>
      </c>
      <c r="I1154">
        <f>VLOOKUP(L1154,'ARTICLES 10052022'!$A$1:$Q$1031,17,FALSE)</f>
        <v>0.35249999999999998</v>
      </c>
      <c r="J1154">
        <f t="shared" si="71"/>
        <v>11.632499999999999</v>
      </c>
      <c r="L1154">
        <v>8210707018</v>
      </c>
      <c r="M1154">
        <f>IF(I1154="","",VLOOKUP(L1154,'ARTICLES 10052022'!$A$1:$J$1031,10,FALSE))</f>
        <v>0.23499999999999999</v>
      </c>
      <c r="N1154">
        <f t="shared" si="69"/>
        <v>7.7549999999999999</v>
      </c>
    </row>
    <row r="1155" spans="1:14" outlineLevel="2">
      <c r="A1155" t="s">
        <v>139</v>
      </c>
      <c r="B1155" s="73" t="str">
        <f>VLOOKUP(A1155,'ARTICLES 10052022'!$A$2:$D$1031,4,FALSE)</f>
        <v>AF</v>
      </c>
      <c r="C1155" s="73" t="str">
        <f t="shared" si="72"/>
        <v/>
      </c>
      <c r="D1155" t="s">
        <v>648</v>
      </c>
      <c r="E1155">
        <v>2</v>
      </c>
      <c r="F1155" t="s">
        <v>2053</v>
      </c>
      <c r="G1155">
        <v>13.19</v>
      </c>
      <c r="H1155">
        <f t="shared" si="68"/>
        <v>26.38</v>
      </c>
      <c r="I1155">
        <f>VLOOKUP(L1155,'ARTICLES 10052022'!$A$1:$Q$1031,17,FALSE)</f>
        <v>12.39</v>
      </c>
      <c r="J1155">
        <f t="shared" si="71"/>
        <v>24.78</v>
      </c>
      <c r="L1155" t="s">
        <v>648</v>
      </c>
      <c r="M1155">
        <f>IF(I1155="","",VLOOKUP(L1155,'ARTICLES 10052022'!$A$1:$J$1031,10,FALSE))</f>
        <v>8.26</v>
      </c>
      <c r="N1155">
        <f t="shared" si="69"/>
        <v>16.52</v>
      </c>
    </row>
    <row r="1156" spans="1:14" outlineLevel="2">
      <c r="A1156" t="s">
        <v>139</v>
      </c>
      <c r="B1156" s="73" t="str">
        <f>VLOOKUP(A1156,'ARTICLES 10052022'!$A$2:$D$1031,4,FALSE)</f>
        <v>AF</v>
      </c>
      <c r="C1156" s="73" t="str">
        <f t="shared" si="72"/>
        <v/>
      </c>
      <c r="D1156" t="s">
        <v>650</v>
      </c>
      <c r="E1156">
        <v>11.39</v>
      </c>
      <c r="F1156" t="s">
        <v>2047</v>
      </c>
      <c r="G1156">
        <v>11.27</v>
      </c>
      <c r="H1156">
        <f t="shared" si="68"/>
        <v>128.36529999999999</v>
      </c>
      <c r="I1156">
        <f>VLOOKUP(L1156,'ARTICLES 10052022'!$A$1:$Q$1031,17,FALSE)</f>
        <v>11.100000000000001</v>
      </c>
      <c r="J1156">
        <f t="shared" si="71"/>
        <v>126.42900000000002</v>
      </c>
      <c r="L1156" t="s">
        <v>650</v>
      </c>
      <c r="M1156">
        <f>IF(I1156="","",VLOOKUP(L1156,'ARTICLES 10052022'!$A$1:$J$1031,10,FALSE))</f>
        <v>7.4</v>
      </c>
      <c r="N1156">
        <f t="shared" si="69"/>
        <v>84.286000000000001</v>
      </c>
    </row>
    <row r="1157" spans="1:14" outlineLevel="2">
      <c r="A1157" t="s">
        <v>139</v>
      </c>
      <c r="B1157" s="73" t="str">
        <f>VLOOKUP(A1157,'ARTICLES 10052022'!$A$2:$D$1031,4,FALSE)</f>
        <v>AF</v>
      </c>
      <c r="C1157" s="73" t="str">
        <f t="shared" si="72"/>
        <v/>
      </c>
      <c r="D1157" t="s">
        <v>2077</v>
      </c>
      <c r="E1157">
        <v>5</v>
      </c>
      <c r="F1157" t="s">
        <v>2078</v>
      </c>
      <c r="G1157">
        <v>7.55</v>
      </c>
      <c r="H1157">
        <f t="shared" ref="H1157:H1220" si="73">IF(C1157="",G1157*E1157,"")</f>
        <v>37.75</v>
      </c>
      <c r="I1157">
        <f>VLOOKUP(L1157,'ARTICLES 10052022'!$A$1:$Q$1031,17,FALSE)</f>
        <v>5.1790200000000004</v>
      </c>
      <c r="J1157">
        <f t="shared" si="71"/>
        <v>25.895100000000003</v>
      </c>
      <c r="L1157" t="s">
        <v>2077</v>
      </c>
      <c r="M1157">
        <f>IF(I1157="","",VLOOKUP(L1157,'ARTICLES 10052022'!$A$1:$J$1031,10,FALSE))</f>
        <v>3.8940000000000001</v>
      </c>
      <c r="N1157">
        <f t="shared" si="69"/>
        <v>19.47</v>
      </c>
    </row>
    <row r="1158" spans="1:14" outlineLevel="2">
      <c r="A1158" t="s">
        <v>139</v>
      </c>
      <c r="B1158" s="73" t="str">
        <f>VLOOKUP(A1158,'ARTICLES 10052022'!$A$2:$D$1031,4,FALSE)</f>
        <v>AF</v>
      </c>
      <c r="C1158" s="73" t="str">
        <f t="shared" si="72"/>
        <v/>
      </c>
      <c r="D1158" t="s">
        <v>574</v>
      </c>
      <c r="E1158">
        <v>1</v>
      </c>
      <c r="F1158" t="s">
        <v>575</v>
      </c>
      <c r="G1158">
        <v>26.09</v>
      </c>
      <c r="H1158">
        <f t="shared" si="73"/>
        <v>26.09</v>
      </c>
      <c r="I1158">
        <f>VLOOKUP(L1158,'ARTICLES 10052022'!$A$1:$Q$1031,17,FALSE)</f>
        <v>29.597999999999999</v>
      </c>
      <c r="J1158">
        <f t="shared" si="71"/>
        <v>29.597999999999999</v>
      </c>
      <c r="L1158" t="s">
        <v>574</v>
      </c>
      <c r="M1158">
        <f>IF(I1158="","",VLOOKUP(L1158,'ARTICLES 10052022'!$A$1:$J$1031,10,FALSE))</f>
        <v>19.731999999999999</v>
      </c>
      <c r="N1158">
        <f t="shared" si="69"/>
        <v>19.731999999999999</v>
      </c>
    </row>
    <row r="1159" spans="1:14" outlineLevel="2">
      <c r="A1159" t="s">
        <v>139</v>
      </c>
      <c r="B1159" s="73" t="str">
        <f>VLOOKUP(A1159,'ARTICLES 10052022'!$A$2:$D$1031,4,FALSE)</f>
        <v>AF</v>
      </c>
      <c r="C1159" s="73" t="str">
        <f t="shared" si="72"/>
        <v/>
      </c>
      <c r="D1159" t="s">
        <v>2410</v>
      </c>
      <c r="E1159">
        <v>3.5</v>
      </c>
      <c r="F1159" t="s">
        <v>2411</v>
      </c>
      <c r="G1159">
        <v>75</v>
      </c>
      <c r="H1159">
        <f t="shared" si="73"/>
        <v>262.5</v>
      </c>
      <c r="I1159">
        <f>VLOOKUP(L1159,'ARTICLES 10052022'!$A$1:$Q$1031,17,FALSE)</f>
        <v>75</v>
      </c>
      <c r="J1159">
        <f t="shared" si="71"/>
        <v>262.5</v>
      </c>
      <c r="L1159" t="s">
        <v>2410</v>
      </c>
      <c r="M1159">
        <f>IF(I1159="","",VLOOKUP(L1159,'ARTICLES 10052022'!$A$1:$J$1031,10,FALSE))</f>
        <v>50</v>
      </c>
      <c r="N1159">
        <f t="shared" si="69"/>
        <v>175</v>
      </c>
    </row>
    <row r="1160" spans="1:14" outlineLevel="2">
      <c r="A1160" t="s">
        <v>139</v>
      </c>
      <c r="B1160" s="73" t="str">
        <f>VLOOKUP(A1160,'ARTICLES 10052022'!$A$2:$D$1031,4,FALSE)</f>
        <v>AF</v>
      </c>
      <c r="C1160" s="73" t="str">
        <f t="shared" si="72"/>
        <v/>
      </c>
      <c r="D1160" t="s">
        <v>2170</v>
      </c>
      <c r="E1160">
        <v>4</v>
      </c>
      <c r="F1160" t="s">
        <v>2171</v>
      </c>
      <c r="G1160">
        <v>45.2</v>
      </c>
      <c r="H1160">
        <f t="shared" si="73"/>
        <v>180.8</v>
      </c>
      <c r="I1160">
        <f>VLOOKUP(L1160,'ARTICLES 10052022'!$A$1:$Q$1031,17,FALSE)</f>
        <v>56.97</v>
      </c>
      <c r="J1160">
        <f t="shared" si="71"/>
        <v>227.88</v>
      </c>
      <c r="L1160" t="s">
        <v>2170</v>
      </c>
      <c r="M1160">
        <f>IF(I1160="","",VLOOKUP(L1160,'ARTICLES 10052022'!$A$1:$J$1031,10,FALSE))</f>
        <v>37.979999999999997</v>
      </c>
      <c r="N1160">
        <f t="shared" ref="N1160:N1223" si="74">IF(I1160="","",E1160*M1160)</f>
        <v>151.91999999999999</v>
      </c>
    </row>
    <row r="1161" spans="1:14" outlineLevel="2">
      <c r="A1161" t="s">
        <v>139</v>
      </c>
      <c r="B1161" s="73" t="str">
        <f>VLOOKUP(A1161,'ARTICLES 10052022'!$A$2:$D$1031,4,FALSE)</f>
        <v>AF</v>
      </c>
      <c r="C1161" s="73" t="str">
        <f t="shared" si="72"/>
        <v/>
      </c>
      <c r="D1161" t="s">
        <v>2182</v>
      </c>
      <c r="E1161">
        <v>2</v>
      </c>
      <c r="F1161" t="s">
        <v>2183</v>
      </c>
      <c r="G1161">
        <v>54.09</v>
      </c>
      <c r="H1161">
        <f t="shared" si="73"/>
        <v>108.18</v>
      </c>
      <c r="I1161">
        <f>VLOOKUP(L1161,'ARTICLES 10052022'!$A$1:$Q$1031,17,FALSE)</f>
        <v>68.175000000000011</v>
      </c>
      <c r="J1161">
        <f t="shared" si="71"/>
        <v>136.35000000000002</v>
      </c>
      <c r="L1161" t="s">
        <v>2182</v>
      </c>
      <c r="M1161">
        <f>IF(I1161="","",VLOOKUP(L1161,'ARTICLES 10052022'!$A$1:$J$1031,10,FALSE))</f>
        <v>45.45</v>
      </c>
      <c r="N1161">
        <f t="shared" si="74"/>
        <v>90.9</v>
      </c>
    </row>
    <row r="1162" spans="1:14" outlineLevel="2">
      <c r="A1162" t="s">
        <v>139</v>
      </c>
      <c r="B1162" s="73" t="str">
        <f>VLOOKUP(A1162,'ARTICLES 10052022'!$A$2:$D$1031,4,FALSE)</f>
        <v>AF</v>
      </c>
      <c r="C1162" s="73" t="str">
        <f t="shared" si="72"/>
        <v/>
      </c>
      <c r="D1162" t="s">
        <v>2069</v>
      </c>
      <c r="E1162">
        <v>8</v>
      </c>
      <c r="F1162" t="s">
        <v>2070</v>
      </c>
      <c r="G1162">
        <v>7.95</v>
      </c>
      <c r="H1162">
        <f t="shared" si="73"/>
        <v>63.6</v>
      </c>
      <c r="I1162">
        <f>VLOOKUP(L1162,'ARTICLES 10052022'!$A$1:$Q$1031,17,FALSE)</f>
        <v>5.1790200000000004</v>
      </c>
      <c r="J1162">
        <f t="shared" si="71"/>
        <v>41.432160000000003</v>
      </c>
      <c r="L1162" t="s">
        <v>2069</v>
      </c>
      <c r="M1162">
        <f>IF(I1162="","",VLOOKUP(L1162,'ARTICLES 10052022'!$A$1:$J$1031,10,FALSE))</f>
        <v>3.8940000000000001</v>
      </c>
      <c r="N1162">
        <f t="shared" si="74"/>
        <v>31.152000000000001</v>
      </c>
    </row>
    <row r="1163" spans="1:14" outlineLevel="1">
      <c r="A1163" s="73" t="s">
        <v>3097</v>
      </c>
      <c r="B1163" s="73"/>
      <c r="C1163" s="73" t="str">
        <f t="shared" si="72"/>
        <v>PCR5EH</v>
      </c>
      <c r="J1163">
        <f>SUBTOTAL(9,J1147:J1162)</f>
        <v>943.41826000000003</v>
      </c>
      <c r="N1163">
        <f>SUBTOTAL(9,N1147:N1162)</f>
        <v>634.68899999999996</v>
      </c>
    </row>
    <row r="1164" spans="1:14" outlineLevel="2">
      <c r="A1164" t="s">
        <v>141</v>
      </c>
      <c r="B1164" s="73" t="str">
        <f>VLOOKUP(A1164,'ARTICLES 10052022'!$A$2:$D$1031,4,FALSE)</f>
        <v>AF</v>
      </c>
      <c r="C1164" s="73" t="str">
        <f t="shared" si="72"/>
        <v/>
      </c>
      <c r="D1164">
        <v>8412602518</v>
      </c>
      <c r="E1164">
        <v>4</v>
      </c>
      <c r="F1164" t="s">
        <v>2268</v>
      </c>
      <c r="G1164">
        <v>0.05</v>
      </c>
      <c r="H1164">
        <f t="shared" si="73"/>
        <v>0.2</v>
      </c>
      <c r="I1164">
        <f>VLOOKUP(L1164,'ARTICLES 10052022'!$A$1:$Q$1031,17,FALSE)</f>
        <v>5.2500000000000005E-2</v>
      </c>
      <c r="J1164">
        <f t="shared" si="71"/>
        <v>0.21000000000000002</v>
      </c>
      <c r="L1164">
        <v>8412602518</v>
      </c>
      <c r="M1164">
        <f>IF(I1164="","",VLOOKUP(L1164,'ARTICLES 10052022'!$A$1:$J$1031,10,FALSE))</f>
        <v>3.5000000000000003E-2</v>
      </c>
      <c r="N1164">
        <f t="shared" si="74"/>
        <v>0.14000000000000001</v>
      </c>
    </row>
    <row r="1165" spans="1:14" outlineLevel="2">
      <c r="A1165" t="s">
        <v>141</v>
      </c>
      <c r="B1165" s="73" t="str">
        <f>VLOOKUP(A1165,'ARTICLES 10052022'!$A$2:$D$1031,4,FALSE)</f>
        <v>AF</v>
      </c>
      <c r="C1165" s="73" t="str">
        <f t="shared" si="72"/>
        <v/>
      </c>
      <c r="D1165">
        <v>8434000618</v>
      </c>
      <c r="E1165">
        <v>4</v>
      </c>
      <c r="F1165" t="s">
        <v>2272</v>
      </c>
      <c r="G1165">
        <v>0.02</v>
      </c>
      <c r="H1165">
        <f t="shared" si="73"/>
        <v>0.08</v>
      </c>
      <c r="I1165">
        <f>VLOOKUP(L1165,'ARTICLES 10052022'!$A$1:$Q$1031,17,FALSE)</f>
        <v>2.375E-2</v>
      </c>
      <c r="J1165">
        <f t="shared" si="71"/>
        <v>9.5000000000000001E-2</v>
      </c>
      <c r="L1165">
        <v>8434000618</v>
      </c>
      <c r="M1165">
        <f>IF(I1165="","",VLOOKUP(L1165,'ARTICLES 10052022'!$A$1:$J$1031,10,FALSE))</f>
        <v>1.9E-2</v>
      </c>
      <c r="N1165">
        <f t="shared" si="74"/>
        <v>7.5999999999999998E-2</v>
      </c>
    </row>
    <row r="1166" spans="1:14" outlineLevel="2">
      <c r="A1166" t="s">
        <v>141</v>
      </c>
      <c r="B1166" s="73" t="str">
        <f>VLOOKUP(A1166,'ARTICLES 10052022'!$A$2:$D$1031,4,FALSE)</f>
        <v>AF</v>
      </c>
      <c r="C1166" s="73" t="str">
        <f t="shared" si="72"/>
        <v/>
      </c>
      <c r="D1166" t="s">
        <v>2133</v>
      </c>
      <c r="E1166">
        <v>28</v>
      </c>
      <c r="F1166" t="s">
        <v>2134</v>
      </c>
      <c r="G1166">
        <v>0.8</v>
      </c>
      <c r="H1166">
        <f t="shared" si="73"/>
        <v>22.400000000000002</v>
      </c>
      <c r="I1166">
        <f>VLOOKUP(L1166,'ARTICLES 10052022'!$A$1:$Q$1031,17,FALSE)</f>
        <v>0.8145</v>
      </c>
      <c r="J1166">
        <f t="shared" si="71"/>
        <v>22.806000000000001</v>
      </c>
      <c r="L1166" t="s">
        <v>2133</v>
      </c>
      <c r="M1166">
        <f>IF(I1166="","",VLOOKUP(L1166,'ARTICLES 10052022'!$A$1:$J$1031,10,FALSE))</f>
        <v>0.54300000000000004</v>
      </c>
      <c r="N1166">
        <f t="shared" si="74"/>
        <v>15.204000000000001</v>
      </c>
    </row>
    <row r="1167" spans="1:14" outlineLevel="2">
      <c r="A1167" t="s">
        <v>141</v>
      </c>
      <c r="B1167" s="73" t="str">
        <f>VLOOKUP(A1167,'ARTICLES 10052022'!$A$2:$D$1031,4,FALSE)</f>
        <v>AF</v>
      </c>
      <c r="C1167" s="73" t="str">
        <f t="shared" si="72"/>
        <v/>
      </c>
      <c r="D1167">
        <v>8710605018</v>
      </c>
      <c r="E1167">
        <v>4</v>
      </c>
      <c r="F1167" t="s">
        <v>2707</v>
      </c>
      <c r="G1167">
        <v>0.3</v>
      </c>
      <c r="H1167">
        <f t="shared" si="73"/>
        <v>1.2</v>
      </c>
      <c r="I1167">
        <f>VLOOKUP(L1167,'ARTICLES 10052022'!$A$1:$Q$1031,17,FALSE)</f>
        <v>0.30149999999999999</v>
      </c>
      <c r="J1167">
        <f t="shared" si="71"/>
        <v>1.206</v>
      </c>
      <c r="L1167">
        <v>8710605018</v>
      </c>
      <c r="M1167">
        <f>IF(I1167="","",VLOOKUP(L1167,'ARTICLES 10052022'!$A$1:$J$1031,10,FALSE))</f>
        <v>0.20100000000000001</v>
      </c>
      <c r="N1167">
        <f t="shared" si="74"/>
        <v>0.80400000000000005</v>
      </c>
    </row>
    <row r="1168" spans="1:14" outlineLevel="2">
      <c r="A1168" t="s">
        <v>141</v>
      </c>
      <c r="B1168" s="73" t="str">
        <f>VLOOKUP(A1168,'ARTICLES 10052022'!$A$2:$D$1031,4,FALSE)</f>
        <v>AF</v>
      </c>
      <c r="C1168" s="73" t="str">
        <f t="shared" si="72"/>
        <v/>
      </c>
      <c r="D1168">
        <v>8110608018</v>
      </c>
      <c r="E1168">
        <v>103</v>
      </c>
      <c r="F1168" t="s">
        <v>2084</v>
      </c>
      <c r="G1168">
        <v>0.28199999999999997</v>
      </c>
      <c r="H1168">
        <f t="shared" si="73"/>
        <v>29.045999999999996</v>
      </c>
      <c r="I1168">
        <f>VLOOKUP(L1168,'ARTICLES 10052022'!$A$1:$Q$1031,17,FALSE)</f>
        <v>0.26474999999999999</v>
      </c>
      <c r="J1168">
        <f t="shared" si="71"/>
        <v>27.26925</v>
      </c>
      <c r="L1168">
        <v>8110608018</v>
      </c>
      <c r="M1168">
        <f>IF(I1168="","",VLOOKUP(L1168,'ARTICLES 10052022'!$A$1:$J$1031,10,FALSE))</f>
        <v>0.17649999999999999</v>
      </c>
      <c r="N1168">
        <f t="shared" si="74"/>
        <v>18.179499999999997</v>
      </c>
    </row>
    <row r="1169" spans="1:14" outlineLevel="2">
      <c r="A1169" t="s">
        <v>141</v>
      </c>
      <c r="B1169" s="73" t="str">
        <f>VLOOKUP(A1169,'ARTICLES 10052022'!$A$2:$D$1031,4,FALSE)</f>
        <v>AF</v>
      </c>
      <c r="C1169" s="73" t="str">
        <f t="shared" si="72"/>
        <v/>
      </c>
      <c r="D1169" t="s">
        <v>2391</v>
      </c>
      <c r="E1169">
        <v>4</v>
      </c>
      <c r="F1169" t="s">
        <v>2392</v>
      </c>
      <c r="G1169">
        <v>0.54900000000000004</v>
      </c>
      <c r="H1169">
        <f t="shared" si="73"/>
        <v>2.1960000000000002</v>
      </c>
      <c r="I1169">
        <f>VLOOKUP(L1169,'ARTICLES 10052022'!$A$1:$Q$1031,17,FALSE)</f>
        <v>0.54899999999999993</v>
      </c>
      <c r="J1169">
        <f t="shared" si="71"/>
        <v>2.1959999999999997</v>
      </c>
      <c r="L1169" t="s">
        <v>2391</v>
      </c>
      <c r="M1169">
        <f>IF(I1169="","",VLOOKUP(L1169,'ARTICLES 10052022'!$A$1:$J$1031,10,FALSE))</f>
        <v>0.36599999999999999</v>
      </c>
      <c r="N1169">
        <f t="shared" si="74"/>
        <v>1.464</v>
      </c>
    </row>
    <row r="1170" spans="1:14" outlineLevel="2">
      <c r="A1170" t="s">
        <v>141</v>
      </c>
      <c r="B1170" s="73" t="str">
        <f>VLOOKUP(A1170,'ARTICLES 10052022'!$A$2:$D$1031,4,FALSE)</f>
        <v>AF</v>
      </c>
      <c r="C1170" s="73" t="str">
        <f t="shared" si="72"/>
        <v/>
      </c>
      <c r="D1170" t="s">
        <v>2394</v>
      </c>
      <c r="E1170">
        <v>4</v>
      </c>
      <c r="F1170" t="s">
        <v>2395</v>
      </c>
      <c r="G1170">
        <v>0.78</v>
      </c>
      <c r="H1170">
        <f t="shared" si="73"/>
        <v>3.12</v>
      </c>
      <c r="I1170">
        <f>VLOOKUP(L1170,'ARTICLES 10052022'!$A$1:$Q$1031,17,FALSE)</f>
        <v>1.5794999999999999</v>
      </c>
      <c r="J1170">
        <f t="shared" si="71"/>
        <v>6.3179999999999996</v>
      </c>
      <c r="L1170" t="s">
        <v>2394</v>
      </c>
      <c r="M1170">
        <f>IF(I1170="","",VLOOKUP(L1170,'ARTICLES 10052022'!$A$1:$J$1031,10,FALSE))</f>
        <v>1.0529999999999999</v>
      </c>
      <c r="N1170">
        <f t="shared" si="74"/>
        <v>4.2119999999999997</v>
      </c>
    </row>
    <row r="1171" spans="1:14" outlineLevel="2">
      <c r="A1171" t="s">
        <v>141</v>
      </c>
      <c r="B1171" s="73" t="str">
        <f>VLOOKUP(A1171,'ARTICLES 10052022'!$A$2:$D$1031,4,FALSE)</f>
        <v>AF</v>
      </c>
      <c r="C1171" s="73" t="str">
        <f t="shared" si="72"/>
        <v/>
      </c>
      <c r="D1171">
        <v>8210707018</v>
      </c>
      <c r="E1171">
        <v>38</v>
      </c>
      <c r="F1171" t="s">
        <v>2090</v>
      </c>
      <c r="G1171">
        <v>0.158</v>
      </c>
      <c r="H1171">
        <f t="shared" si="73"/>
        <v>6.0040000000000004</v>
      </c>
      <c r="I1171">
        <f>VLOOKUP(L1171,'ARTICLES 10052022'!$A$1:$Q$1031,17,FALSE)</f>
        <v>0.35249999999999998</v>
      </c>
      <c r="J1171">
        <f t="shared" si="71"/>
        <v>13.395</v>
      </c>
      <c r="L1171">
        <v>8210707018</v>
      </c>
      <c r="M1171">
        <f>IF(I1171="","",VLOOKUP(L1171,'ARTICLES 10052022'!$A$1:$J$1031,10,FALSE))</f>
        <v>0.23499999999999999</v>
      </c>
      <c r="N1171">
        <f t="shared" si="74"/>
        <v>8.93</v>
      </c>
    </row>
    <row r="1172" spans="1:14" outlineLevel="2">
      <c r="A1172" t="s">
        <v>141</v>
      </c>
      <c r="B1172" s="73" t="str">
        <f>VLOOKUP(A1172,'ARTICLES 10052022'!$A$2:$D$1031,4,FALSE)</f>
        <v>AF</v>
      </c>
      <c r="C1172" s="73" t="str">
        <f t="shared" si="72"/>
        <v/>
      </c>
      <c r="D1172" t="s">
        <v>648</v>
      </c>
      <c r="E1172">
        <v>4</v>
      </c>
      <c r="F1172" t="s">
        <v>2053</v>
      </c>
      <c r="G1172">
        <v>13.19</v>
      </c>
      <c r="H1172">
        <f t="shared" si="73"/>
        <v>52.76</v>
      </c>
      <c r="I1172">
        <f>VLOOKUP(L1172,'ARTICLES 10052022'!$A$1:$Q$1031,17,FALSE)</f>
        <v>12.39</v>
      </c>
      <c r="J1172">
        <f t="shared" si="71"/>
        <v>49.56</v>
      </c>
      <c r="L1172" t="s">
        <v>648</v>
      </c>
      <c r="M1172">
        <f>IF(I1172="","",VLOOKUP(L1172,'ARTICLES 10052022'!$A$1:$J$1031,10,FALSE))</f>
        <v>8.26</v>
      </c>
      <c r="N1172">
        <f t="shared" si="74"/>
        <v>33.04</v>
      </c>
    </row>
    <row r="1173" spans="1:14" outlineLevel="2">
      <c r="A1173" t="s">
        <v>141</v>
      </c>
      <c r="B1173" s="73" t="str">
        <f>VLOOKUP(A1173,'ARTICLES 10052022'!$A$2:$D$1031,4,FALSE)</f>
        <v>AF</v>
      </c>
      <c r="C1173" s="73" t="str">
        <f t="shared" si="72"/>
        <v/>
      </c>
      <c r="D1173" t="s">
        <v>650</v>
      </c>
      <c r="E1173">
        <v>12.22</v>
      </c>
      <c r="F1173" t="s">
        <v>2047</v>
      </c>
      <c r="G1173">
        <v>11.27</v>
      </c>
      <c r="H1173">
        <f t="shared" si="73"/>
        <v>137.71940000000001</v>
      </c>
      <c r="I1173">
        <f>VLOOKUP(L1173,'ARTICLES 10052022'!$A$1:$Q$1031,17,FALSE)</f>
        <v>11.100000000000001</v>
      </c>
      <c r="J1173">
        <f t="shared" si="71"/>
        <v>135.64200000000002</v>
      </c>
      <c r="L1173" t="s">
        <v>650</v>
      </c>
      <c r="M1173">
        <f>IF(I1173="","",VLOOKUP(L1173,'ARTICLES 10052022'!$A$1:$J$1031,10,FALSE))</f>
        <v>7.4</v>
      </c>
      <c r="N1173">
        <f t="shared" si="74"/>
        <v>90.428000000000011</v>
      </c>
    </row>
    <row r="1174" spans="1:14" outlineLevel="2">
      <c r="A1174" t="s">
        <v>141</v>
      </c>
      <c r="B1174" s="73" t="str">
        <f>VLOOKUP(A1174,'ARTICLES 10052022'!$A$2:$D$1031,4,FALSE)</f>
        <v>AF</v>
      </c>
      <c r="C1174" s="73" t="str">
        <f t="shared" si="72"/>
        <v/>
      </c>
      <c r="D1174" t="s">
        <v>2077</v>
      </c>
      <c r="E1174">
        <v>6</v>
      </c>
      <c r="F1174" t="s">
        <v>2078</v>
      </c>
      <c r="G1174">
        <v>7.55</v>
      </c>
      <c r="H1174">
        <f t="shared" si="73"/>
        <v>45.3</v>
      </c>
      <c r="I1174">
        <f>VLOOKUP(L1174,'ARTICLES 10052022'!$A$1:$Q$1031,17,FALSE)</f>
        <v>5.1790200000000004</v>
      </c>
      <c r="J1174">
        <f t="shared" si="71"/>
        <v>31.074120000000001</v>
      </c>
      <c r="L1174" t="s">
        <v>2077</v>
      </c>
      <c r="M1174">
        <f>IF(I1174="","",VLOOKUP(L1174,'ARTICLES 10052022'!$A$1:$J$1031,10,FALSE))</f>
        <v>3.8940000000000001</v>
      </c>
      <c r="N1174">
        <f t="shared" si="74"/>
        <v>23.364000000000001</v>
      </c>
    </row>
    <row r="1175" spans="1:14" outlineLevel="2">
      <c r="A1175" t="s">
        <v>141</v>
      </c>
      <c r="B1175" s="73" t="str">
        <f>VLOOKUP(A1175,'ARTICLES 10052022'!$A$2:$D$1031,4,FALSE)</f>
        <v>AF</v>
      </c>
      <c r="C1175" s="73" t="str">
        <f t="shared" si="72"/>
        <v/>
      </c>
      <c r="D1175" t="s">
        <v>2129</v>
      </c>
      <c r="E1175">
        <v>3</v>
      </c>
      <c r="F1175" t="s">
        <v>2130</v>
      </c>
      <c r="G1175">
        <v>10.98</v>
      </c>
      <c r="H1175">
        <f t="shared" si="73"/>
        <v>32.94</v>
      </c>
      <c r="I1175">
        <f>VLOOKUP(L1175,'ARTICLES 10052022'!$A$1:$Q$1031,17,FALSE)</f>
        <v>11.859</v>
      </c>
      <c r="J1175">
        <f t="shared" si="71"/>
        <v>35.576999999999998</v>
      </c>
      <c r="L1175" t="s">
        <v>2129</v>
      </c>
      <c r="M1175">
        <f>IF(I1175="","",VLOOKUP(L1175,'ARTICLES 10052022'!$A$1:$J$1031,10,FALSE))</f>
        <v>7.9059999999999997</v>
      </c>
      <c r="N1175">
        <f t="shared" si="74"/>
        <v>23.718</v>
      </c>
    </row>
    <row r="1176" spans="1:14" outlineLevel="2">
      <c r="A1176" t="s">
        <v>141</v>
      </c>
      <c r="B1176" s="73" t="str">
        <f>VLOOKUP(A1176,'ARTICLES 10052022'!$A$2:$D$1031,4,FALSE)</f>
        <v>AF</v>
      </c>
      <c r="C1176" s="73" t="str">
        <f t="shared" si="72"/>
        <v/>
      </c>
      <c r="D1176" t="s">
        <v>2410</v>
      </c>
      <c r="E1176">
        <v>4.5</v>
      </c>
      <c r="F1176" t="s">
        <v>2411</v>
      </c>
      <c r="G1176">
        <v>75</v>
      </c>
      <c r="H1176">
        <f t="shared" si="73"/>
        <v>337.5</v>
      </c>
      <c r="I1176">
        <f>VLOOKUP(L1176,'ARTICLES 10052022'!$A$1:$Q$1031,17,FALSE)</f>
        <v>75</v>
      </c>
      <c r="J1176">
        <f t="shared" si="71"/>
        <v>337.5</v>
      </c>
      <c r="L1176" t="s">
        <v>2410</v>
      </c>
      <c r="M1176">
        <f>IF(I1176="","",VLOOKUP(L1176,'ARTICLES 10052022'!$A$1:$J$1031,10,FALSE))</f>
        <v>50</v>
      </c>
      <c r="N1176">
        <f t="shared" si="74"/>
        <v>225</v>
      </c>
    </row>
    <row r="1177" spans="1:14" outlineLevel="2">
      <c r="A1177" t="s">
        <v>141</v>
      </c>
      <c r="B1177" s="73" t="str">
        <f>VLOOKUP(A1177,'ARTICLES 10052022'!$A$2:$D$1031,4,FALSE)</f>
        <v>AF</v>
      </c>
      <c r="C1177" s="73" t="str">
        <f t="shared" si="72"/>
        <v/>
      </c>
      <c r="D1177" t="s">
        <v>2158</v>
      </c>
      <c r="E1177">
        <v>2</v>
      </c>
      <c r="F1177" t="s">
        <v>2159</v>
      </c>
      <c r="G1177">
        <v>32.450000000000003</v>
      </c>
      <c r="H1177">
        <f t="shared" si="73"/>
        <v>64.900000000000006</v>
      </c>
      <c r="I1177">
        <f>VLOOKUP(L1177,'ARTICLES 10052022'!$A$1:$Q$1031,17,FALSE)</f>
        <v>40.905000000000001</v>
      </c>
      <c r="J1177">
        <f t="shared" si="71"/>
        <v>81.81</v>
      </c>
      <c r="L1177" t="s">
        <v>2158</v>
      </c>
      <c r="M1177">
        <f>IF(I1177="","",VLOOKUP(L1177,'ARTICLES 10052022'!$A$1:$J$1031,10,FALSE))</f>
        <v>27.27</v>
      </c>
      <c r="N1177">
        <f t="shared" si="74"/>
        <v>54.54</v>
      </c>
    </row>
    <row r="1178" spans="1:14" outlineLevel="2">
      <c r="A1178" t="s">
        <v>141</v>
      </c>
      <c r="B1178" s="73" t="str">
        <f>VLOOKUP(A1178,'ARTICLES 10052022'!$A$2:$D$1031,4,FALSE)</f>
        <v>AF</v>
      </c>
      <c r="C1178" s="73" t="str">
        <f t="shared" si="72"/>
        <v/>
      </c>
      <c r="D1178" t="s">
        <v>2170</v>
      </c>
      <c r="E1178">
        <v>4</v>
      </c>
      <c r="F1178" t="s">
        <v>2171</v>
      </c>
      <c r="G1178">
        <v>45.2</v>
      </c>
      <c r="H1178">
        <f t="shared" si="73"/>
        <v>180.8</v>
      </c>
      <c r="I1178">
        <f>VLOOKUP(L1178,'ARTICLES 10052022'!$A$1:$Q$1031,17,FALSE)</f>
        <v>56.97</v>
      </c>
      <c r="J1178">
        <f t="shared" si="71"/>
        <v>227.88</v>
      </c>
      <c r="L1178" t="s">
        <v>2170</v>
      </c>
      <c r="M1178">
        <f>IF(I1178="","",VLOOKUP(L1178,'ARTICLES 10052022'!$A$1:$J$1031,10,FALSE))</f>
        <v>37.979999999999997</v>
      </c>
      <c r="N1178">
        <f t="shared" si="74"/>
        <v>151.91999999999999</v>
      </c>
    </row>
    <row r="1179" spans="1:14" outlineLevel="2">
      <c r="A1179" t="s">
        <v>141</v>
      </c>
      <c r="B1179" s="73" t="str">
        <f>VLOOKUP(A1179,'ARTICLES 10052022'!$A$2:$D$1031,4,FALSE)</f>
        <v>AF</v>
      </c>
      <c r="C1179" s="73" t="str">
        <f t="shared" si="72"/>
        <v/>
      </c>
      <c r="D1179" t="s">
        <v>2069</v>
      </c>
      <c r="E1179">
        <v>8</v>
      </c>
      <c r="F1179" t="s">
        <v>2070</v>
      </c>
      <c r="G1179">
        <v>7.95</v>
      </c>
      <c r="H1179">
        <f t="shared" si="73"/>
        <v>63.6</v>
      </c>
      <c r="I1179">
        <f>VLOOKUP(L1179,'ARTICLES 10052022'!$A$1:$Q$1031,17,FALSE)</f>
        <v>5.1790200000000004</v>
      </c>
      <c r="J1179">
        <f t="shared" si="71"/>
        <v>41.432160000000003</v>
      </c>
      <c r="L1179" t="s">
        <v>2069</v>
      </c>
      <c r="M1179">
        <f>IF(I1179="","",VLOOKUP(L1179,'ARTICLES 10052022'!$A$1:$J$1031,10,FALSE))</f>
        <v>3.8940000000000001</v>
      </c>
      <c r="N1179">
        <f t="shared" si="74"/>
        <v>31.152000000000001</v>
      </c>
    </row>
    <row r="1180" spans="1:14" outlineLevel="1">
      <c r="A1180" s="73" t="s">
        <v>3098</v>
      </c>
      <c r="B1180" s="73"/>
      <c r="C1180" s="73" t="str">
        <f t="shared" si="72"/>
        <v>PCR6EHA</v>
      </c>
      <c r="J1180">
        <f>SUBTOTAL(9,J1164:J1179)</f>
        <v>1013.9705300000001</v>
      </c>
      <c r="N1180">
        <f>SUBTOTAL(9,N1164:N1179)</f>
        <v>682.17150000000004</v>
      </c>
    </row>
    <row r="1181" spans="1:14" outlineLevel="2">
      <c r="A1181" t="s">
        <v>143</v>
      </c>
      <c r="B1181" s="73" t="str">
        <f>VLOOKUP(A1181,'ARTICLES 10052022'!$A$2:$D$1031,4,FALSE)</f>
        <v>AF</v>
      </c>
      <c r="C1181" s="73" t="str">
        <f t="shared" si="72"/>
        <v/>
      </c>
      <c r="D1181">
        <v>8412602518</v>
      </c>
      <c r="E1181">
        <v>10</v>
      </c>
      <c r="F1181" t="s">
        <v>2268</v>
      </c>
      <c r="G1181">
        <v>0.05</v>
      </c>
      <c r="H1181">
        <f t="shared" si="73"/>
        <v>0.5</v>
      </c>
      <c r="I1181">
        <f>VLOOKUP(L1181,'ARTICLES 10052022'!$A$1:$Q$1031,17,FALSE)</f>
        <v>5.2500000000000005E-2</v>
      </c>
      <c r="J1181">
        <f t="shared" si="71"/>
        <v>0.52500000000000002</v>
      </c>
      <c r="L1181">
        <v>8412602518</v>
      </c>
      <c r="M1181">
        <f>IF(I1181="","",VLOOKUP(L1181,'ARTICLES 10052022'!$A$1:$J$1031,10,FALSE))</f>
        <v>3.5000000000000003E-2</v>
      </c>
      <c r="N1181">
        <f t="shared" si="74"/>
        <v>0.35000000000000003</v>
      </c>
    </row>
    <row r="1182" spans="1:14" outlineLevel="2">
      <c r="A1182" t="s">
        <v>143</v>
      </c>
      <c r="B1182" s="73" t="str">
        <f>VLOOKUP(A1182,'ARTICLES 10052022'!$A$2:$D$1031,4,FALSE)</f>
        <v>AF</v>
      </c>
      <c r="C1182" s="73" t="str">
        <f t="shared" si="72"/>
        <v/>
      </c>
      <c r="D1182">
        <v>8434000618</v>
      </c>
      <c r="E1182">
        <v>10</v>
      </c>
      <c r="F1182" t="s">
        <v>2272</v>
      </c>
      <c r="G1182">
        <v>0.02</v>
      </c>
      <c r="H1182">
        <f t="shared" si="73"/>
        <v>0.2</v>
      </c>
      <c r="I1182">
        <f>VLOOKUP(L1182,'ARTICLES 10052022'!$A$1:$Q$1031,17,FALSE)</f>
        <v>2.375E-2</v>
      </c>
      <c r="J1182">
        <f t="shared" si="71"/>
        <v>0.23749999999999999</v>
      </c>
      <c r="L1182">
        <v>8434000618</v>
      </c>
      <c r="M1182">
        <f>IF(I1182="","",VLOOKUP(L1182,'ARTICLES 10052022'!$A$1:$J$1031,10,FALSE))</f>
        <v>1.9E-2</v>
      </c>
      <c r="N1182">
        <f t="shared" si="74"/>
        <v>0.19</v>
      </c>
    </row>
    <row r="1183" spans="1:14" outlineLevel="2">
      <c r="A1183" t="s">
        <v>143</v>
      </c>
      <c r="B1183" s="73" t="str">
        <f>VLOOKUP(A1183,'ARTICLES 10052022'!$A$2:$D$1031,4,FALSE)</f>
        <v>AF</v>
      </c>
      <c r="C1183" s="73" t="str">
        <f t="shared" si="72"/>
        <v/>
      </c>
      <c r="D1183" t="s">
        <v>2133</v>
      </c>
      <c r="E1183">
        <v>32</v>
      </c>
      <c r="F1183" t="s">
        <v>2134</v>
      </c>
      <c r="G1183">
        <v>0.8</v>
      </c>
      <c r="H1183">
        <f t="shared" si="73"/>
        <v>25.6</v>
      </c>
      <c r="I1183">
        <f>VLOOKUP(L1183,'ARTICLES 10052022'!$A$1:$Q$1031,17,FALSE)</f>
        <v>0.8145</v>
      </c>
      <c r="J1183">
        <f t="shared" si="71"/>
        <v>26.064</v>
      </c>
      <c r="L1183" t="s">
        <v>2133</v>
      </c>
      <c r="M1183">
        <f>IF(I1183="","",VLOOKUP(L1183,'ARTICLES 10052022'!$A$1:$J$1031,10,FALSE))</f>
        <v>0.54300000000000004</v>
      </c>
      <c r="N1183">
        <f t="shared" si="74"/>
        <v>17.376000000000001</v>
      </c>
    </row>
    <row r="1184" spans="1:14" outlineLevel="2">
      <c r="A1184" t="s">
        <v>143</v>
      </c>
      <c r="B1184" s="73" t="str">
        <f>VLOOKUP(A1184,'ARTICLES 10052022'!$A$2:$D$1031,4,FALSE)</f>
        <v>AF</v>
      </c>
      <c r="C1184" s="73" t="str">
        <f t="shared" si="72"/>
        <v/>
      </c>
      <c r="D1184">
        <v>8710605018</v>
      </c>
      <c r="E1184">
        <v>10</v>
      </c>
      <c r="F1184" t="s">
        <v>2707</v>
      </c>
      <c r="G1184">
        <v>0.3</v>
      </c>
      <c r="H1184">
        <f t="shared" si="73"/>
        <v>3</v>
      </c>
      <c r="I1184">
        <f>VLOOKUP(L1184,'ARTICLES 10052022'!$A$1:$Q$1031,17,FALSE)</f>
        <v>0.30149999999999999</v>
      </c>
      <c r="J1184">
        <f t="shared" si="71"/>
        <v>3.0149999999999997</v>
      </c>
      <c r="L1184">
        <v>8710605018</v>
      </c>
      <c r="M1184">
        <f>IF(I1184="","",VLOOKUP(L1184,'ARTICLES 10052022'!$A$1:$J$1031,10,FALSE))</f>
        <v>0.20100000000000001</v>
      </c>
      <c r="N1184">
        <f t="shared" si="74"/>
        <v>2.0100000000000002</v>
      </c>
    </row>
    <row r="1185" spans="1:14" outlineLevel="2">
      <c r="A1185" t="s">
        <v>143</v>
      </c>
      <c r="B1185" s="73" t="str">
        <f>VLOOKUP(A1185,'ARTICLES 10052022'!$A$2:$D$1031,4,FALSE)</f>
        <v>AF</v>
      </c>
      <c r="C1185" s="73" t="str">
        <f t="shared" si="72"/>
        <v/>
      </c>
      <c r="D1185">
        <v>8110608018</v>
      </c>
      <c r="E1185">
        <v>105</v>
      </c>
      <c r="F1185" t="s">
        <v>2084</v>
      </c>
      <c r="G1185">
        <v>0.28199999999999997</v>
      </c>
      <c r="H1185">
        <f t="shared" si="73"/>
        <v>29.609999999999996</v>
      </c>
      <c r="I1185">
        <f>VLOOKUP(L1185,'ARTICLES 10052022'!$A$1:$Q$1031,17,FALSE)</f>
        <v>0.26474999999999999</v>
      </c>
      <c r="J1185">
        <f t="shared" si="71"/>
        <v>27.798749999999998</v>
      </c>
      <c r="L1185">
        <v>8110608018</v>
      </c>
      <c r="M1185">
        <f>IF(I1185="","",VLOOKUP(L1185,'ARTICLES 10052022'!$A$1:$J$1031,10,FALSE))</f>
        <v>0.17649999999999999</v>
      </c>
      <c r="N1185">
        <f t="shared" si="74"/>
        <v>18.532499999999999</v>
      </c>
    </row>
    <row r="1186" spans="1:14" outlineLevel="2">
      <c r="A1186" t="s">
        <v>143</v>
      </c>
      <c r="B1186" s="73" t="str">
        <f>VLOOKUP(A1186,'ARTICLES 10052022'!$A$2:$D$1031,4,FALSE)</f>
        <v>AF</v>
      </c>
      <c r="C1186" s="73" t="str">
        <f t="shared" si="72"/>
        <v/>
      </c>
      <c r="D1186" t="s">
        <v>2391</v>
      </c>
      <c r="E1186">
        <v>4</v>
      </c>
      <c r="F1186" t="s">
        <v>2392</v>
      </c>
      <c r="G1186">
        <v>0.54900000000000004</v>
      </c>
      <c r="H1186">
        <f t="shared" si="73"/>
        <v>2.1960000000000002</v>
      </c>
      <c r="I1186">
        <f>VLOOKUP(L1186,'ARTICLES 10052022'!$A$1:$Q$1031,17,FALSE)</f>
        <v>0.54899999999999993</v>
      </c>
      <c r="J1186">
        <f t="shared" si="71"/>
        <v>2.1959999999999997</v>
      </c>
      <c r="L1186" t="s">
        <v>2391</v>
      </c>
      <c r="M1186">
        <f>IF(I1186="","",VLOOKUP(L1186,'ARTICLES 10052022'!$A$1:$J$1031,10,FALSE))</f>
        <v>0.36599999999999999</v>
      </c>
      <c r="N1186">
        <f t="shared" si="74"/>
        <v>1.464</v>
      </c>
    </row>
    <row r="1187" spans="1:14" outlineLevel="2">
      <c r="A1187" t="s">
        <v>143</v>
      </c>
      <c r="B1187" s="73" t="str">
        <f>VLOOKUP(A1187,'ARTICLES 10052022'!$A$2:$D$1031,4,FALSE)</f>
        <v>AF</v>
      </c>
      <c r="C1187" s="73" t="str">
        <f t="shared" si="72"/>
        <v/>
      </c>
      <c r="D1187" t="s">
        <v>2394</v>
      </c>
      <c r="E1187">
        <v>4</v>
      </c>
      <c r="F1187" t="s">
        <v>2395</v>
      </c>
      <c r="G1187">
        <v>0.78</v>
      </c>
      <c r="H1187">
        <f t="shared" si="73"/>
        <v>3.12</v>
      </c>
      <c r="I1187">
        <f>VLOOKUP(L1187,'ARTICLES 10052022'!$A$1:$Q$1031,17,FALSE)</f>
        <v>1.5794999999999999</v>
      </c>
      <c r="J1187">
        <f t="shared" si="71"/>
        <v>6.3179999999999996</v>
      </c>
      <c r="L1187" t="s">
        <v>2394</v>
      </c>
      <c r="M1187">
        <f>IF(I1187="","",VLOOKUP(L1187,'ARTICLES 10052022'!$A$1:$J$1031,10,FALSE))</f>
        <v>1.0529999999999999</v>
      </c>
      <c r="N1187">
        <f t="shared" si="74"/>
        <v>4.2119999999999997</v>
      </c>
    </row>
    <row r="1188" spans="1:14" outlineLevel="2">
      <c r="A1188" t="s">
        <v>143</v>
      </c>
      <c r="B1188" s="73" t="str">
        <f>VLOOKUP(A1188,'ARTICLES 10052022'!$A$2:$D$1031,4,FALSE)</f>
        <v>AF</v>
      </c>
      <c r="C1188" s="73" t="str">
        <f t="shared" si="72"/>
        <v/>
      </c>
      <c r="D1188">
        <v>8210707018</v>
      </c>
      <c r="E1188">
        <v>40</v>
      </c>
      <c r="F1188" t="s">
        <v>2090</v>
      </c>
      <c r="G1188">
        <v>0.158</v>
      </c>
      <c r="H1188">
        <f t="shared" si="73"/>
        <v>6.32</v>
      </c>
      <c r="I1188">
        <f>VLOOKUP(L1188,'ARTICLES 10052022'!$A$1:$Q$1031,17,FALSE)</f>
        <v>0.35249999999999998</v>
      </c>
      <c r="J1188">
        <f t="shared" si="71"/>
        <v>14.1</v>
      </c>
      <c r="L1188">
        <v>8210707018</v>
      </c>
      <c r="M1188">
        <f>IF(I1188="","",VLOOKUP(L1188,'ARTICLES 10052022'!$A$1:$J$1031,10,FALSE))</f>
        <v>0.23499999999999999</v>
      </c>
      <c r="N1188">
        <f t="shared" si="74"/>
        <v>9.3999999999999986</v>
      </c>
    </row>
    <row r="1189" spans="1:14" outlineLevel="2">
      <c r="A1189" t="s">
        <v>143</v>
      </c>
      <c r="B1189" s="73" t="str">
        <f>VLOOKUP(A1189,'ARTICLES 10052022'!$A$2:$D$1031,4,FALSE)</f>
        <v>AF</v>
      </c>
      <c r="C1189" s="73" t="str">
        <f t="shared" si="72"/>
        <v/>
      </c>
      <c r="D1189" t="s">
        <v>648</v>
      </c>
      <c r="E1189">
        <v>4</v>
      </c>
      <c r="F1189" t="s">
        <v>2053</v>
      </c>
      <c r="G1189">
        <v>13.19</v>
      </c>
      <c r="H1189">
        <f t="shared" si="73"/>
        <v>52.76</v>
      </c>
      <c r="I1189">
        <f>VLOOKUP(L1189,'ARTICLES 10052022'!$A$1:$Q$1031,17,FALSE)</f>
        <v>12.39</v>
      </c>
      <c r="J1189">
        <f t="shared" si="71"/>
        <v>49.56</v>
      </c>
      <c r="L1189" t="s">
        <v>648</v>
      </c>
      <c r="M1189">
        <f>IF(I1189="","",VLOOKUP(L1189,'ARTICLES 10052022'!$A$1:$J$1031,10,FALSE))</f>
        <v>8.26</v>
      </c>
      <c r="N1189">
        <f t="shared" si="74"/>
        <v>33.04</v>
      </c>
    </row>
    <row r="1190" spans="1:14" outlineLevel="2">
      <c r="A1190" t="s">
        <v>143</v>
      </c>
      <c r="B1190" s="73" t="str">
        <f>VLOOKUP(A1190,'ARTICLES 10052022'!$A$2:$D$1031,4,FALSE)</f>
        <v>AF</v>
      </c>
      <c r="C1190" s="73" t="str">
        <f t="shared" si="72"/>
        <v/>
      </c>
      <c r="D1190" t="s">
        <v>650</v>
      </c>
      <c r="E1190">
        <v>13.33</v>
      </c>
      <c r="F1190" t="s">
        <v>2047</v>
      </c>
      <c r="G1190">
        <v>11.27</v>
      </c>
      <c r="H1190">
        <f t="shared" si="73"/>
        <v>150.22909999999999</v>
      </c>
      <c r="I1190">
        <f>VLOOKUP(L1190,'ARTICLES 10052022'!$A$1:$Q$1031,17,FALSE)</f>
        <v>11.100000000000001</v>
      </c>
      <c r="J1190">
        <f t="shared" si="71"/>
        <v>147.96300000000002</v>
      </c>
      <c r="L1190" t="s">
        <v>650</v>
      </c>
      <c r="M1190">
        <f>IF(I1190="","",VLOOKUP(L1190,'ARTICLES 10052022'!$A$1:$J$1031,10,FALSE))</f>
        <v>7.4</v>
      </c>
      <c r="N1190">
        <f t="shared" si="74"/>
        <v>98.64200000000001</v>
      </c>
    </row>
    <row r="1191" spans="1:14" outlineLevel="2">
      <c r="A1191" t="s">
        <v>143</v>
      </c>
      <c r="B1191" s="73" t="str">
        <f>VLOOKUP(A1191,'ARTICLES 10052022'!$A$2:$D$1031,4,FALSE)</f>
        <v>AF</v>
      </c>
      <c r="C1191" s="73" t="str">
        <f t="shared" si="72"/>
        <v/>
      </c>
      <c r="D1191" t="s">
        <v>2077</v>
      </c>
      <c r="E1191">
        <v>12</v>
      </c>
      <c r="F1191" t="s">
        <v>2078</v>
      </c>
      <c r="G1191">
        <v>7.55</v>
      </c>
      <c r="H1191">
        <f t="shared" si="73"/>
        <v>90.6</v>
      </c>
      <c r="I1191">
        <f>VLOOKUP(L1191,'ARTICLES 10052022'!$A$1:$Q$1031,17,FALSE)</f>
        <v>5.1790200000000004</v>
      </c>
      <c r="J1191">
        <f t="shared" si="71"/>
        <v>62.148240000000001</v>
      </c>
      <c r="L1191" t="s">
        <v>2077</v>
      </c>
      <c r="M1191">
        <f>IF(I1191="","",VLOOKUP(L1191,'ARTICLES 10052022'!$A$1:$J$1031,10,FALSE))</f>
        <v>3.8940000000000001</v>
      </c>
      <c r="N1191">
        <f t="shared" si="74"/>
        <v>46.728000000000002</v>
      </c>
    </row>
    <row r="1192" spans="1:14" outlineLevel="2">
      <c r="A1192" t="s">
        <v>143</v>
      </c>
      <c r="B1192" s="73" t="str">
        <f>VLOOKUP(A1192,'ARTICLES 10052022'!$A$2:$D$1031,4,FALSE)</f>
        <v>AF</v>
      </c>
      <c r="C1192" s="73" t="str">
        <f t="shared" si="72"/>
        <v/>
      </c>
      <c r="D1192" t="s">
        <v>572</v>
      </c>
      <c r="E1192">
        <v>1</v>
      </c>
      <c r="F1192" t="s">
        <v>573</v>
      </c>
      <c r="G1192">
        <v>20.91</v>
      </c>
      <c r="H1192">
        <f t="shared" si="73"/>
        <v>20.91</v>
      </c>
      <c r="I1192">
        <f>VLOOKUP(L1192,'ARTICLES 10052022'!$A$1:$Q$1031,17,FALSE)</f>
        <v>23.953999999999997</v>
      </c>
      <c r="J1192">
        <f t="shared" si="71"/>
        <v>23.953999999999997</v>
      </c>
      <c r="L1192" t="s">
        <v>572</v>
      </c>
      <c r="M1192">
        <f>IF(I1192="","",VLOOKUP(L1192,'ARTICLES 10052022'!$A$1:$J$1031,10,FALSE))</f>
        <v>17.11</v>
      </c>
      <c r="N1192">
        <f t="shared" si="74"/>
        <v>17.11</v>
      </c>
    </row>
    <row r="1193" spans="1:14" outlineLevel="2">
      <c r="A1193" t="s">
        <v>143</v>
      </c>
      <c r="B1193" s="73" t="str">
        <f>VLOOKUP(A1193,'ARTICLES 10052022'!$A$2:$D$1031,4,FALSE)</f>
        <v>AF</v>
      </c>
      <c r="C1193" s="73" t="str">
        <f t="shared" si="72"/>
        <v/>
      </c>
      <c r="D1193" t="s">
        <v>2410</v>
      </c>
      <c r="E1193">
        <v>5.5</v>
      </c>
      <c r="F1193" t="s">
        <v>2411</v>
      </c>
      <c r="G1193">
        <v>75</v>
      </c>
      <c r="H1193">
        <f t="shared" si="73"/>
        <v>412.5</v>
      </c>
      <c r="I1193">
        <f>VLOOKUP(L1193,'ARTICLES 10052022'!$A$1:$Q$1031,17,FALSE)</f>
        <v>75</v>
      </c>
      <c r="J1193">
        <f t="shared" ref="J1193:J1260" si="75">E1193*I1193</f>
        <v>412.5</v>
      </c>
      <c r="L1193" t="s">
        <v>2410</v>
      </c>
      <c r="M1193">
        <f>IF(I1193="","",VLOOKUP(L1193,'ARTICLES 10052022'!$A$1:$J$1031,10,FALSE))</f>
        <v>50</v>
      </c>
      <c r="N1193">
        <f t="shared" si="74"/>
        <v>275</v>
      </c>
    </row>
    <row r="1194" spans="1:14" outlineLevel="2">
      <c r="A1194" t="s">
        <v>143</v>
      </c>
      <c r="B1194" s="73" t="str">
        <f>VLOOKUP(A1194,'ARTICLES 10052022'!$A$2:$D$1031,4,FALSE)</f>
        <v>AF</v>
      </c>
      <c r="C1194" s="73" t="str">
        <f t="shared" si="72"/>
        <v/>
      </c>
      <c r="D1194" t="s">
        <v>2162</v>
      </c>
      <c r="E1194">
        <v>2</v>
      </c>
      <c r="F1194" t="s">
        <v>2163</v>
      </c>
      <c r="G1194">
        <v>42.95</v>
      </c>
      <c r="H1194">
        <f t="shared" si="73"/>
        <v>85.9</v>
      </c>
      <c r="I1194">
        <f>VLOOKUP(L1194,'ARTICLES 10052022'!$A$1:$Q$1031,17,FALSE)</f>
        <v>54.135000000000005</v>
      </c>
      <c r="J1194">
        <f t="shared" si="75"/>
        <v>108.27000000000001</v>
      </c>
      <c r="L1194" t="s">
        <v>2162</v>
      </c>
      <c r="M1194">
        <f>IF(I1194="","",VLOOKUP(L1194,'ARTICLES 10052022'!$A$1:$J$1031,10,FALSE))</f>
        <v>36.090000000000003</v>
      </c>
      <c r="N1194">
        <f t="shared" si="74"/>
        <v>72.180000000000007</v>
      </c>
    </row>
    <row r="1195" spans="1:14" outlineLevel="2">
      <c r="A1195" t="s">
        <v>143</v>
      </c>
      <c r="B1195" s="73" t="str">
        <f>VLOOKUP(A1195,'ARTICLES 10052022'!$A$2:$D$1031,4,FALSE)</f>
        <v>AF</v>
      </c>
      <c r="C1195" s="73" t="str">
        <f t="shared" si="72"/>
        <v/>
      </c>
      <c r="D1195" t="s">
        <v>2166</v>
      </c>
      <c r="E1195">
        <v>4</v>
      </c>
      <c r="F1195" t="s">
        <v>2167</v>
      </c>
      <c r="G1195">
        <v>43.38</v>
      </c>
      <c r="H1195">
        <f t="shared" si="73"/>
        <v>173.52</v>
      </c>
      <c r="I1195">
        <f>VLOOKUP(L1195,'ARTICLES 10052022'!$A$1:$Q$1031,17,FALSE)</f>
        <v>54.675000000000004</v>
      </c>
      <c r="J1195">
        <f t="shared" si="75"/>
        <v>218.70000000000002</v>
      </c>
      <c r="L1195" t="s">
        <v>2166</v>
      </c>
      <c r="M1195">
        <f>IF(I1195="","",VLOOKUP(L1195,'ARTICLES 10052022'!$A$1:$J$1031,10,FALSE))</f>
        <v>36.450000000000003</v>
      </c>
      <c r="N1195">
        <f t="shared" si="74"/>
        <v>145.80000000000001</v>
      </c>
    </row>
    <row r="1196" spans="1:14" outlineLevel="2">
      <c r="A1196" t="s">
        <v>143</v>
      </c>
      <c r="B1196" s="73" t="str">
        <f>VLOOKUP(A1196,'ARTICLES 10052022'!$A$2:$D$1031,4,FALSE)</f>
        <v>AF</v>
      </c>
      <c r="C1196" s="73" t="str">
        <f t="shared" si="72"/>
        <v/>
      </c>
      <c r="D1196" t="s">
        <v>2174</v>
      </c>
      <c r="E1196">
        <v>2</v>
      </c>
      <c r="F1196" t="s">
        <v>2175</v>
      </c>
      <c r="G1196">
        <v>47.55</v>
      </c>
      <c r="H1196">
        <f t="shared" si="73"/>
        <v>95.1</v>
      </c>
      <c r="I1196">
        <f>VLOOKUP(L1196,'ARTICLES 10052022'!$A$1:$Q$1031,17,FALSE)</f>
        <v>59.94</v>
      </c>
      <c r="J1196">
        <f t="shared" si="75"/>
        <v>119.88</v>
      </c>
      <c r="L1196" t="s">
        <v>2174</v>
      </c>
      <c r="M1196">
        <f>IF(I1196="","",VLOOKUP(L1196,'ARTICLES 10052022'!$A$1:$J$1031,10,FALSE))</f>
        <v>39.96</v>
      </c>
      <c r="N1196">
        <f t="shared" si="74"/>
        <v>79.92</v>
      </c>
    </row>
    <row r="1197" spans="1:14" outlineLevel="2">
      <c r="A1197" t="s">
        <v>143</v>
      </c>
      <c r="B1197" s="73" t="str">
        <f>VLOOKUP(A1197,'ARTICLES 10052022'!$A$2:$D$1031,4,FALSE)</f>
        <v>AF</v>
      </c>
      <c r="C1197" s="73" t="str">
        <f t="shared" si="72"/>
        <v/>
      </c>
      <c r="D1197" t="s">
        <v>2069</v>
      </c>
      <c r="E1197">
        <v>4</v>
      </c>
      <c r="F1197" t="s">
        <v>2070</v>
      </c>
      <c r="G1197">
        <v>7.95</v>
      </c>
      <c r="H1197">
        <f t="shared" si="73"/>
        <v>31.8</v>
      </c>
      <c r="I1197">
        <f>VLOOKUP(L1197,'ARTICLES 10052022'!$A$1:$Q$1031,17,FALSE)</f>
        <v>5.1790200000000004</v>
      </c>
      <c r="J1197">
        <f t="shared" si="75"/>
        <v>20.716080000000002</v>
      </c>
      <c r="L1197" t="s">
        <v>2069</v>
      </c>
      <c r="M1197">
        <f>IF(I1197="","",VLOOKUP(L1197,'ARTICLES 10052022'!$A$1:$J$1031,10,FALSE))</f>
        <v>3.8940000000000001</v>
      </c>
      <c r="N1197">
        <f t="shared" si="74"/>
        <v>15.576000000000001</v>
      </c>
    </row>
    <row r="1198" spans="1:14" outlineLevel="1">
      <c r="A1198" s="73" t="s">
        <v>3099</v>
      </c>
      <c r="B1198" s="73"/>
      <c r="C1198" s="73" t="str">
        <f t="shared" si="72"/>
        <v>PCR6EHB</v>
      </c>
      <c r="J1198">
        <f>SUBTOTAL(9,J1181:J1197)</f>
        <v>1243.9455700000001</v>
      </c>
      <c r="N1198">
        <f>SUBTOTAL(9,N1181:N1197)</f>
        <v>837.53049999999996</v>
      </c>
    </row>
    <row r="1199" spans="1:14" outlineLevel="2">
      <c r="A1199" t="s">
        <v>145</v>
      </c>
      <c r="B1199" s="73" t="str">
        <f>VLOOKUP(A1199,'ARTICLES 10052022'!$A$2:$D$1031,4,FALSE)</f>
        <v>AF</v>
      </c>
      <c r="C1199" s="73" t="str">
        <f t="shared" si="72"/>
        <v/>
      </c>
      <c r="D1199">
        <v>8412602518</v>
      </c>
      <c r="E1199">
        <v>4</v>
      </c>
      <c r="F1199" t="s">
        <v>2268</v>
      </c>
      <c r="G1199">
        <v>0.05</v>
      </c>
      <c r="H1199">
        <f t="shared" si="73"/>
        <v>0.2</v>
      </c>
      <c r="I1199">
        <f>VLOOKUP(L1199,'ARTICLES 10052022'!$A$1:$Q$1031,17,FALSE)</f>
        <v>5.2500000000000005E-2</v>
      </c>
      <c r="J1199">
        <f t="shared" si="75"/>
        <v>0.21000000000000002</v>
      </c>
      <c r="L1199">
        <v>8412602518</v>
      </c>
      <c r="M1199">
        <f>IF(I1199="","",VLOOKUP(L1199,'ARTICLES 10052022'!$A$1:$J$1031,10,FALSE))</f>
        <v>3.5000000000000003E-2</v>
      </c>
      <c r="N1199">
        <f t="shared" si="74"/>
        <v>0.14000000000000001</v>
      </c>
    </row>
    <row r="1200" spans="1:14" outlineLevel="2">
      <c r="A1200" t="s">
        <v>145</v>
      </c>
      <c r="B1200" s="73" t="str">
        <f>VLOOKUP(A1200,'ARTICLES 10052022'!$A$2:$D$1031,4,FALSE)</f>
        <v>AF</v>
      </c>
      <c r="C1200" s="73" t="str">
        <f t="shared" si="72"/>
        <v/>
      </c>
      <c r="D1200">
        <v>8434000618</v>
      </c>
      <c r="E1200">
        <v>4</v>
      </c>
      <c r="F1200" t="s">
        <v>2272</v>
      </c>
      <c r="G1200">
        <v>0.02</v>
      </c>
      <c r="H1200">
        <f t="shared" si="73"/>
        <v>0.08</v>
      </c>
      <c r="I1200">
        <f>VLOOKUP(L1200,'ARTICLES 10052022'!$A$1:$Q$1031,17,FALSE)</f>
        <v>2.375E-2</v>
      </c>
      <c r="J1200">
        <f t="shared" si="75"/>
        <v>9.5000000000000001E-2</v>
      </c>
      <c r="L1200">
        <v>8434000618</v>
      </c>
      <c r="M1200">
        <f>IF(I1200="","",VLOOKUP(L1200,'ARTICLES 10052022'!$A$1:$J$1031,10,FALSE))</f>
        <v>1.9E-2</v>
      </c>
      <c r="N1200">
        <f t="shared" si="74"/>
        <v>7.5999999999999998E-2</v>
      </c>
    </row>
    <row r="1201" spans="1:14" outlineLevel="2">
      <c r="A1201" t="s">
        <v>145</v>
      </c>
      <c r="B1201" s="73" t="str">
        <f>VLOOKUP(A1201,'ARTICLES 10052022'!$A$2:$D$1031,4,FALSE)</f>
        <v>AF</v>
      </c>
      <c r="C1201" s="73" t="str">
        <f t="shared" si="72"/>
        <v/>
      </c>
      <c r="D1201" t="s">
        <v>2133</v>
      </c>
      <c r="E1201">
        <v>30</v>
      </c>
      <c r="F1201" t="s">
        <v>2134</v>
      </c>
      <c r="G1201">
        <v>0.8</v>
      </c>
      <c r="H1201">
        <f t="shared" si="73"/>
        <v>24</v>
      </c>
      <c r="I1201">
        <f>VLOOKUP(L1201,'ARTICLES 10052022'!$A$1:$Q$1031,17,FALSE)</f>
        <v>0.8145</v>
      </c>
      <c r="J1201">
        <f t="shared" si="75"/>
        <v>24.434999999999999</v>
      </c>
      <c r="L1201" t="s">
        <v>2133</v>
      </c>
      <c r="M1201">
        <f>IF(I1201="","",VLOOKUP(L1201,'ARTICLES 10052022'!$A$1:$J$1031,10,FALSE))</f>
        <v>0.54300000000000004</v>
      </c>
      <c r="N1201">
        <f t="shared" si="74"/>
        <v>16.290000000000003</v>
      </c>
    </row>
    <row r="1202" spans="1:14" outlineLevel="2">
      <c r="A1202" t="s">
        <v>145</v>
      </c>
      <c r="B1202" s="73" t="str">
        <f>VLOOKUP(A1202,'ARTICLES 10052022'!$A$2:$D$1031,4,FALSE)</f>
        <v>AF</v>
      </c>
      <c r="C1202" s="73" t="str">
        <f t="shared" si="72"/>
        <v/>
      </c>
      <c r="D1202">
        <v>8710605018</v>
      </c>
      <c r="E1202">
        <v>4</v>
      </c>
      <c r="F1202" t="s">
        <v>2707</v>
      </c>
      <c r="G1202">
        <v>0.3</v>
      </c>
      <c r="H1202">
        <f t="shared" si="73"/>
        <v>1.2</v>
      </c>
      <c r="I1202">
        <f>VLOOKUP(L1202,'ARTICLES 10052022'!$A$1:$Q$1031,17,FALSE)</f>
        <v>0.30149999999999999</v>
      </c>
      <c r="J1202">
        <f t="shared" si="75"/>
        <v>1.206</v>
      </c>
      <c r="L1202">
        <v>8710605018</v>
      </c>
      <c r="M1202">
        <f>IF(I1202="","",VLOOKUP(L1202,'ARTICLES 10052022'!$A$1:$J$1031,10,FALSE))</f>
        <v>0.20100000000000001</v>
      </c>
      <c r="N1202">
        <f t="shared" si="74"/>
        <v>0.80400000000000005</v>
      </c>
    </row>
    <row r="1203" spans="1:14" outlineLevel="2">
      <c r="A1203" t="s">
        <v>145</v>
      </c>
      <c r="B1203" s="73" t="str">
        <f>VLOOKUP(A1203,'ARTICLES 10052022'!$A$2:$D$1031,4,FALSE)</f>
        <v>AF</v>
      </c>
      <c r="C1203" s="73" t="str">
        <f t="shared" si="72"/>
        <v/>
      </c>
      <c r="D1203">
        <v>8110608018</v>
      </c>
      <c r="E1203">
        <v>110</v>
      </c>
      <c r="F1203" t="s">
        <v>2084</v>
      </c>
      <c r="G1203">
        <v>0.28199999999999997</v>
      </c>
      <c r="H1203">
        <f t="shared" si="73"/>
        <v>31.019999999999996</v>
      </c>
      <c r="I1203">
        <f>VLOOKUP(L1203,'ARTICLES 10052022'!$A$1:$Q$1031,17,FALSE)</f>
        <v>0.26474999999999999</v>
      </c>
      <c r="J1203">
        <f t="shared" si="75"/>
        <v>29.122499999999999</v>
      </c>
      <c r="L1203">
        <v>8110608018</v>
      </c>
      <c r="M1203">
        <f>IF(I1203="","",VLOOKUP(L1203,'ARTICLES 10052022'!$A$1:$J$1031,10,FALSE))</f>
        <v>0.17649999999999999</v>
      </c>
      <c r="N1203">
        <f t="shared" si="74"/>
        <v>19.414999999999999</v>
      </c>
    </row>
    <row r="1204" spans="1:14" outlineLevel="2">
      <c r="A1204" t="s">
        <v>145</v>
      </c>
      <c r="B1204" s="73" t="str">
        <f>VLOOKUP(A1204,'ARTICLES 10052022'!$A$2:$D$1031,4,FALSE)</f>
        <v>AF</v>
      </c>
      <c r="C1204" s="73" t="str">
        <f t="shared" si="72"/>
        <v/>
      </c>
      <c r="D1204" t="s">
        <v>2391</v>
      </c>
      <c r="E1204">
        <v>4</v>
      </c>
      <c r="F1204" t="s">
        <v>2392</v>
      </c>
      <c r="G1204">
        <v>0.54900000000000004</v>
      </c>
      <c r="H1204">
        <f t="shared" si="73"/>
        <v>2.1960000000000002</v>
      </c>
      <c r="I1204">
        <f>VLOOKUP(L1204,'ARTICLES 10052022'!$A$1:$Q$1031,17,FALSE)</f>
        <v>0.54899999999999993</v>
      </c>
      <c r="J1204">
        <f t="shared" si="75"/>
        <v>2.1959999999999997</v>
      </c>
      <c r="L1204" t="s">
        <v>2391</v>
      </c>
      <c r="M1204">
        <f>IF(I1204="","",VLOOKUP(L1204,'ARTICLES 10052022'!$A$1:$J$1031,10,FALSE))</f>
        <v>0.36599999999999999</v>
      </c>
      <c r="N1204">
        <f t="shared" si="74"/>
        <v>1.464</v>
      </c>
    </row>
    <row r="1205" spans="1:14" outlineLevel="2">
      <c r="A1205" t="s">
        <v>145</v>
      </c>
      <c r="B1205" s="73" t="str">
        <f>VLOOKUP(A1205,'ARTICLES 10052022'!$A$2:$D$1031,4,FALSE)</f>
        <v>AF</v>
      </c>
      <c r="C1205" s="73" t="str">
        <f t="shared" si="72"/>
        <v/>
      </c>
      <c r="D1205" t="s">
        <v>2394</v>
      </c>
      <c r="E1205">
        <v>4</v>
      </c>
      <c r="F1205" t="s">
        <v>2395</v>
      </c>
      <c r="G1205">
        <v>0.78</v>
      </c>
      <c r="H1205">
        <f t="shared" si="73"/>
        <v>3.12</v>
      </c>
      <c r="I1205">
        <f>VLOOKUP(L1205,'ARTICLES 10052022'!$A$1:$Q$1031,17,FALSE)</f>
        <v>1.5794999999999999</v>
      </c>
      <c r="J1205">
        <f t="shared" si="75"/>
        <v>6.3179999999999996</v>
      </c>
      <c r="L1205" t="s">
        <v>2394</v>
      </c>
      <c r="M1205">
        <f>IF(I1205="","",VLOOKUP(L1205,'ARTICLES 10052022'!$A$1:$J$1031,10,FALSE))</f>
        <v>1.0529999999999999</v>
      </c>
      <c r="N1205">
        <f t="shared" si="74"/>
        <v>4.2119999999999997</v>
      </c>
    </row>
    <row r="1206" spans="1:14" outlineLevel="2">
      <c r="A1206" t="s">
        <v>145</v>
      </c>
      <c r="B1206" s="73" t="str">
        <f>VLOOKUP(A1206,'ARTICLES 10052022'!$A$2:$D$1031,4,FALSE)</f>
        <v>AF</v>
      </c>
      <c r="C1206" s="73" t="str">
        <f t="shared" si="72"/>
        <v/>
      </c>
      <c r="D1206">
        <v>8210707018</v>
      </c>
      <c r="E1206">
        <v>43</v>
      </c>
      <c r="F1206" t="s">
        <v>2090</v>
      </c>
      <c r="G1206">
        <v>0.158</v>
      </c>
      <c r="H1206">
        <f t="shared" si="73"/>
        <v>6.7940000000000005</v>
      </c>
      <c r="I1206">
        <f>VLOOKUP(L1206,'ARTICLES 10052022'!$A$1:$Q$1031,17,FALSE)</f>
        <v>0.35249999999999998</v>
      </c>
      <c r="J1206">
        <f t="shared" si="75"/>
        <v>15.157499999999999</v>
      </c>
      <c r="L1206">
        <v>8210707018</v>
      </c>
      <c r="M1206">
        <f>IF(I1206="","",VLOOKUP(L1206,'ARTICLES 10052022'!$A$1:$J$1031,10,FALSE))</f>
        <v>0.23499999999999999</v>
      </c>
      <c r="N1206">
        <f t="shared" si="74"/>
        <v>10.104999999999999</v>
      </c>
    </row>
    <row r="1207" spans="1:14" outlineLevel="2">
      <c r="A1207" t="s">
        <v>145</v>
      </c>
      <c r="B1207" s="73" t="str">
        <f>VLOOKUP(A1207,'ARTICLES 10052022'!$A$2:$D$1031,4,FALSE)</f>
        <v>AF</v>
      </c>
      <c r="C1207" s="73" t="str">
        <f t="shared" si="72"/>
        <v/>
      </c>
      <c r="D1207" t="s">
        <v>648</v>
      </c>
      <c r="E1207">
        <v>4</v>
      </c>
      <c r="F1207" t="s">
        <v>2053</v>
      </c>
      <c r="G1207">
        <v>13.19</v>
      </c>
      <c r="H1207">
        <f t="shared" si="73"/>
        <v>52.76</v>
      </c>
      <c r="I1207">
        <f>VLOOKUP(L1207,'ARTICLES 10052022'!$A$1:$Q$1031,17,FALSE)</f>
        <v>12.39</v>
      </c>
      <c r="J1207">
        <f t="shared" si="75"/>
        <v>49.56</v>
      </c>
      <c r="L1207" t="s">
        <v>648</v>
      </c>
      <c r="M1207">
        <f>IF(I1207="","",VLOOKUP(L1207,'ARTICLES 10052022'!$A$1:$J$1031,10,FALSE))</f>
        <v>8.26</v>
      </c>
      <c r="N1207">
        <f t="shared" si="74"/>
        <v>33.04</v>
      </c>
    </row>
    <row r="1208" spans="1:14" outlineLevel="2">
      <c r="A1208" t="s">
        <v>145</v>
      </c>
      <c r="B1208" s="73" t="str">
        <f>VLOOKUP(A1208,'ARTICLES 10052022'!$A$2:$D$1031,4,FALSE)</f>
        <v>AF</v>
      </c>
      <c r="C1208" s="73" t="str">
        <f t="shared" si="72"/>
        <v/>
      </c>
      <c r="D1208" t="s">
        <v>650</v>
      </c>
      <c r="E1208">
        <v>13.06</v>
      </c>
      <c r="F1208" t="s">
        <v>2047</v>
      </c>
      <c r="G1208">
        <v>11.27</v>
      </c>
      <c r="H1208">
        <f t="shared" si="73"/>
        <v>147.18620000000001</v>
      </c>
      <c r="I1208">
        <f>VLOOKUP(L1208,'ARTICLES 10052022'!$A$1:$Q$1031,17,FALSE)</f>
        <v>11.100000000000001</v>
      </c>
      <c r="J1208">
        <f t="shared" si="75"/>
        <v>144.96600000000004</v>
      </c>
      <c r="L1208" t="s">
        <v>650</v>
      </c>
      <c r="M1208">
        <f>IF(I1208="","",VLOOKUP(L1208,'ARTICLES 10052022'!$A$1:$J$1031,10,FALSE))</f>
        <v>7.4</v>
      </c>
      <c r="N1208">
        <f t="shared" si="74"/>
        <v>96.644000000000005</v>
      </c>
    </row>
    <row r="1209" spans="1:14" outlineLevel="2">
      <c r="A1209" t="s">
        <v>145</v>
      </c>
      <c r="B1209" s="73" t="str">
        <f>VLOOKUP(A1209,'ARTICLES 10052022'!$A$2:$D$1031,4,FALSE)</f>
        <v>AF</v>
      </c>
      <c r="C1209" s="73" t="str">
        <f t="shared" si="72"/>
        <v/>
      </c>
      <c r="D1209" t="s">
        <v>2077</v>
      </c>
      <c r="E1209">
        <v>7</v>
      </c>
      <c r="F1209" t="s">
        <v>2078</v>
      </c>
      <c r="G1209">
        <v>7.55</v>
      </c>
      <c r="H1209">
        <f t="shared" si="73"/>
        <v>52.85</v>
      </c>
      <c r="I1209">
        <f>VLOOKUP(L1209,'ARTICLES 10052022'!$A$1:$Q$1031,17,FALSE)</f>
        <v>5.1790200000000004</v>
      </c>
      <c r="J1209">
        <f t="shared" si="75"/>
        <v>36.253140000000002</v>
      </c>
      <c r="L1209" t="s">
        <v>2077</v>
      </c>
      <c r="M1209">
        <f>IF(I1209="","",VLOOKUP(L1209,'ARTICLES 10052022'!$A$1:$J$1031,10,FALSE))</f>
        <v>3.8940000000000001</v>
      </c>
      <c r="N1209">
        <f t="shared" si="74"/>
        <v>27.258000000000003</v>
      </c>
    </row>
    <row r="1210" spans="1:14" outlineLevel="2">
      <c r="A1210" t="s">
        <v>145</v>
      </c>
      <c r="B1210" s="73" t="str">
        <f>VLOOKUP(A1210,'ARTICLES 10052022'!$A$2:$D$1031,4,FALSE)</f>
        <v>AF</v>
      </c>
      <c r="C1210" s="73" t="str">
        <f t="shared" si="72"/>
        <v/>
      </c>
      <c r="D1210" t="s">
        <v>572</v>
      </c>
      <c r="E1210">
        <v>1</v>
      </c>
      <c r="F1210" t="s">
        <v>573</v>
      </c>
      <c r="G1210">
        <v>20.91</v>
      </c>
      <c r="H1210">
        <f t="shared" si="73"/>
        <v>20.91</v>
      </c>
      <c r="I1210">
        <f>VLOOKUP(L1210,'ARTICLES 10052022'!$A$1:$Q$1031,17,FALSE)</f>
        <v>23.953999999999997</v>
      </c>
      <c r="J1210">
        <f t="shared" si="75"/>
        <v>23.953999999999997</v>
      </c>
      <c r="L1210" t="s">
        <v>572</v>
      </c>
      <c r="M1210">
        <f>IF(I1210="","",VLOOKUP(L1210,'ARTICLES 10052022'!$A$1:$J$1031,10,FALSE))</f>
        <v>17.11</v>
      </c>
      <c r="N1210">
        <f t="shared" si="74"/>
        <v>17.11</v>
      </c>
    </row>
    <row r="1211" spans="1:14" outlineLevel="2">
      <c r="A1211" t="s">
        <v>145</v>
      </c>
      <c r="B1211" s="73" t="str">
        <f>VLOOKUP(A1211,'ARTICLES 10052022'!$A$2:$D$1031,4,FALSE)</f>
        <v>AF</v>
      </c>
      <c r="C1211" s="73" t="str">
        <f t="shared" si="72"/>
        <v/>
      </c>
      <c r="D1211" t="s">
        <v>574</v>
      </c>
      <c r="E1211">
        <v>1</v>
      </c>
      <c r="F1211" t="s">
        <v>575</v>
      </c>
      <c r="G1211">
        <v>26.09</v>
      </c>
      <c r="H1211">
        <f t="shared" si="73"/>
        <v>26.09</v>
      </c>
      <c r="I1211">
        <f>VLOOKUP(L1211,'ARTICLES 10052022'!$A$1:$Q$1031,17,FALSE)</f>
        <v>29.597999999999999</v>
      </c>
      <c r="J1211">
        <f t="shared" si="75"/>
        <v>29.597999999999999</v>
      </c>
      <c r="L1211" t="s">
        <v>574</v>
      </c>
      <c r="M1211">
        <f>IF(I1211="","",VLOOKUP(L1211,'ARTICLES 10052022'!$A$1:$J$1031,10,FALSE))</f>
        <v>19.731999999999999</v>
      </c>
      <c r="N1211">
        <f t="shared" si="74"/>
        <v>19.731999999999999</v>
      </c>
    </row>
    <row r="1212" spans="1:14" outlineLevel="2">
      <c r="A1212" t="s">
        <v>145</v>
      </c>
      <c r="B1212" s="73" t="str">
        <f>VLOOKUP(A1212,'ARTICLES 10052022'!$A$2:$D$1031,4,FALSE)</f>
        <v>AF</v>
      </c>
      <c r="C1212" s="73" t="str">
        <f t="shared" si="72"/>
        <v/>
      </c>
      <c r="D1212" t="s">
        <v>2410</v>
      </c>
      <c r="E1212">
        <v>5</v>
      </c>
      <c r="F1212" t="s">
        <v>2411</v>
      </c>
      <c r="G1212">
        <v>75</v>
      </c>
      <c r="H1212">
        <f t="shared" si="73"/>
        <v>375</v>
      </c>
      <c r="I1212">
        <f>VLOOKUP(L1212,'ARTICLES 10052022'!$A$1:$Q$1031,17,FALSE)</f>
        <v>75</v>
      </c>
      <c r="J1212">
        <f t="shared" si="75"/>
        <v>375</v>
      </c>
      <c r="L1212" t="s">
        <v>2410</v>
      </c>
      <c r="M1212">
        <f>IF(I1212="","",VLOOKUP(L1212,'ARTICLES 10052022'!$A$1:$J$1031,10,FALSE))</f>
        <v>50</v>
      </c>
      <c r="N1212">
        <f t="shared" si="74"/>
        <v>250</v>
      </c>
    </row>
    <row r="1213" spans="1:14" outlineLevel="2">
      <c r="A1213" t="s">
        <v>145</v>
      </c>
      <c r="B1213" s="73" t="str">
        <f>VLOOKUP(A1213,'ARTICLES 10052022'!$A$2:$D$1031,4,FALSE)</f>
        <v>AF</v>
      </c>
      <c r="C1213" s="73" t="str">
        <f t="shared" si="72"/>
        <v/>
      </c>
      <c r="D1213" t="s">
        <v>2158</v>
      </c>
      <c r="E1213">
        <v>2</v>
      </c>
      <c r="F1213" t="s">
        <v>2159</v>
      </c>
      <c r="G1213">
        <v>32.450000000000003</v>
      </c>
      <c r="H1213">
        <f t="shared" si="73"/>
        <v>64.900000000000006</v>
      </c>
      <c r="I1213">
        <f>VLOOKUP(L1213,'ARTICLES 10052022'!$A$1:$Q$1031,17,FALSE)</f>
        <v>40.905000000000001</v>
      </c>
      <c r="J1213">
        <f t="shared" si="75"/>
        <v>81.81</v>
      </c>
      <c r="L1213" t="s">
        <v>2158</v>
      </c>
      <c r="M1213">
        <f>IF(I1213="","",VLOOKUP(L1213,'ARTICLES 10052022'!$A$1:$J$1031,10,FALSE))</f>
        <v>27.27</v>
      </c>
      <c r="N1213">
        <f t="shared" si="74"/>
        <v>54.54</v>
      </c>
    </row>
    <row r="1214" spans="1:14" outlineLevel="2">
      <c r="A1214" t="s">
        <v>145</v>
      </c>
      <c r="B1214" s="73" t="str">
        <f>VLOOKUP(A1214,'ARTICLES 10052022'!$A$2:$D$1031,4,FALSE)</f>
        <v>AF</v>
      </c>
      <c r="C1214" s="73" t="str">
        <f t="shared" si="72"/>
        <v/>
      </c>
      <c r="D1214" t="s">
        <v>2162</v>
      </c>
      <c r="E1214">
        <v>2</v>
      </c>
      <c r="F1214" t="s">
        <v>2163</v>
      </c>
      <c r="G1214">
        <v>42.95</v>
      </c>
      <c r="H1214">
        <f t="shared" si="73"/>
        <v>85.9</v>
      </c>
      <c r="I1214">
        <f>VLOOKUP(L1214,'ARTICLES 10052022'!$A$1:$Q$1031,17,FALSE)</f>
        <v>54.135000000000005</v>
      </c>
      <c r="J1214">
        <f t="shared" si="75"/>
        <v>108.27000000000001</v>
      </c>
      <c r="L1214" t="s">
        <v>2162</v>
      </c>
      <c r="M1214">
        <f>IF(I1214="","",VLOOKUP(L1214,'ARTICLES 10052022'!$A$1:$J$1031,10,FALSE))</f>
        <v>36.090000000000003</v>
      </c>
      <c r="N1214">
        <f t="shared" si="74"/>
        <v>72.180000000000007</v>
      </c>
    </row>
    <row r="1215" spans="1:14" outlineLevel="2">
      <c r="A1215" t="s">
        <v>145</v>
      </c>
      <c r="B1215" s="73" t="str">
        <f>VLOOKUP(A1215,'ARTICLES 10052022'!$A$2:$D$1031,4,FALSE)</f>
        <v>AF</v>
      </c>
      <c r="C1215" s="73" t="str">
        <f t="shared" si="72"/>
        <v/>
      </c>
      <c r="D1215" t="s">
        <v>2170</v>
      </c>
      <c r="E1215">
        <v>4</v>
      </c>
      <c r="F1215" t="s">
        <v>2171</v>
      </c>
      <c r="G1215">
        <v>45.2</v>
      </c>
      <c r="H1215">
        <f t="shared" si="73"/>
        <v>180.8</v>
      </c>
      <c r="I1215">
        <f>VLOOKUP(L1215,'ARTICLES 10052022'!$A$1:$Q$1031,17,FALSE)</f>
        <v>56.97</v>
      </c>
      <c r="J1215">
        <f t="shared" si="75"/>
        <v>227.88</v>
      </c>
      <c r="L1215" t="s">
        <v>2170</v>
      </c>
      <c r="M1215">
        <f>IF(I1215="","",VLOOKUP(L1215,'ARTICLES 10052022'!$A$1:$J$1031,10,FALSE))</f>
        <v>37.979999999999997</v>
      </c>
      <c r="N1215">
        <f t="shared" si="74"/>
        <v>151.91999999999999</v>
      </c>
    </row>
    <row r="1216" spans="1:14" outlineLevel="2">
      <c r="A1216" t="s">
        <v>145</v>
      </c>
      <c r="B1216" s="73" t="str">
        <f>VLOOKUP(A1216,'ARTICLES 10052022'!$A$2:$D$1031,4,FALSE)</f>
        <v>AF</v>
      </c>
      <c r="C1216" s="73" t="str">
        <f t="shared" si="72"/>
        <v/>
      </c>
      <c r="D1216" t="s">
        <v>2069</v>
      </c>
      <c r="E1216">
        <v>8</v>
      </c>
      <c r="F1216" t="s">
        <v>2070</v>
      </c>
      <c r="G1216">
        <v>7.95</v>
      </c>
      <c r="H1216">
        <f t="shared" si="73"/>
        <v>63.6</v>
      </c>
      <c r="I1216">
        <f>VLOOKUP(L1216,'ARTICLES 10052022'!$A$1:$Q$1031,17,FALSE)</f>
        <v>5.1790200000000004</v>
      </c>
      <c r="J1216">
        <f t="shared" si="75"/>
        <v>41.432160000000003</v>
      </c>
      <c r="L1216" t="s">
        <v>2069</v>
      </c>
      <c r="M1216">
        <f>IF(I1216="","",VLOOKUP(L1216,'ARTICLES 10052022'!$A$1:$J$1031,10,FALSE))</f>
        <v>3.8940000000000001</v>
      </c>
      <c r="N1216">
        <f t="shared" si="74"/>
        <v>31.152000000000001</v>
      </c>
    </row>
    <row r="1217" spans="1:14" outlineLevel="1">
      <c r="A1217" s="73" t="s">
        <v>3100</v>
      </c>
      <c r="B1217" s="73"/>
      <c r="C1217" s="73" t="str">
        <f t="shared" si="72"/>
        <v>PCR7EH</v>
      </c>
      <c r="J1217">
        <f>SUBTOTAL(9,J1199:J1216)</f>
        <v>1197.4633000000001</v>
      </c>
      <c r="N1217">
        <f>SUBTOTAL(9,N1199:N1216)</f>
        <v>806.08199999999999</v>
      </c>
    </row>
    <row r="1218" spans="1:14" outlineLevel="2">
      <c r="A1218" t="s">
        <v>147</v>
      </c>
      <c r="B1218" s="73" t="str">
        <f>VLOOKUP(A1218,'ARTICLES 10052022'!$A$2:$D$1031,4,FALSE)</f>
        <v>AF</v>
      </c>
      <c r="C1218" s="73" t="str">
        <f t="shared" ref="C1218:C1281" si="76">IF(G1218="",MID(A1218,7,100),"")</f>
        <v/>
      </c>
      <c r="D1218">
        <v>8412602518</v>
      </c>
      <c r="E1218">
        <v>6</v>
      </c>
      <c r="F1218" t="s">
        <v>2268</v>
      </c>
      <c r="G1218">
        <v>0.05</v>
      </c>
      <c r="H1218">
        <f t="shared" si="73"/>
        <v>0.30000000000000004</v>
      </c>
      <c r="I1218">
        <f>VLOOKUP(L1218,'ARTICLES 10052022'!$A$1:$Q$1031,17,FALSE)</f>
        <v>5.2500000000000005E-2</v>
      </c>
      <c r="J1218">
        <f t="shared" si="75"/>
        <v>0.31500000000000006</v>
      </c>
      <c r="L1218">
        <v>8412602518</v>
      </c>
      <c r="M1218">
        <f>IF(I1218="","",VLOOKUP(L1218,'ARTICLES 10052022'!$A$1:$J$1031,10,FALSE))</f>
        <v>3.5000000000000003E-2</v>
      </c>
      <c r="N1218">
        <f t="shared" si="74"/>
        <v>0.21000000000000002</v>
      </c>
    </row>
    <row r="1219" spans="1:14" outlineLevel="2">
      <c r="A1219" t="s">
        <v>147</v>
      </c>
      <c r="B1219" s="73" t="str">
        <f>VLOOKUP(A1219,'ARTICLES 10052022'!$A$2:$D$1031,4,FALSE)</f>
        <v>AF</v>
      </c>
      <c r="C1219" s="73" t="str">
        <f t="shared" si="76"/>
        <v/>
      </c>
      <c r="D1219">
        <v>8434000618</v>
      </c>
      <c r="E1219">
        <v>6</v>
      </c>
      <c r="F1219" t="s">
        <v>2272</v>
      </c>
      <c r="G1219">
        <v>0.02</v>
      </c>
      <c r="H1219">
        <f t="shared" si="73"/>
        <v>0.12</v>
      </c>
      <c r="I1219">
        <f>VLOOKUP(L1219,'ARTICLES 10052022'!$A$1:$Q$1031,17,FALSE)</f>
        <v>2.375E-2</v>
      </c>
      <c r="J1219">
        <f t="shared" si="75"/>
        <v>0.14250000000000002</v>
      </c>
      <c r="L1219">
        <v>8434000618</v>
      </c>
      <c r="M1219">
        <f>IF(I1219="","",VLOOKUP(L1219,'ARTICLES 10052022'!$A$1:$J$1031,10,FALSE))</f>
        <v>1.9E-2</v>
      </c>
      <c r="N1219">
        <f t="shared" si="74"/>
        <v>0.11399999999999999</v>
      </c>
    </row>
    <row r="1220" spans="1:14" outlineLevel="2">
      <c r="A1220" t="s">
        <v>147</v>
      </c>
      <c r="B1220" s="73" t="str">
        <f>VLOOKUP(A1220,'ARTICLES 10052022'!$A$2:$D$1031,4,FALSE)</f>
        <v>AF</v>
      </c>
      <c r="C1220" s="73" t="str">
        <f t="shared" si="76"/>
        <v/>
      </c>
      <c r="D1220">
        <v>8710605018</v>
      </c>
      <c r="E1220">
        <v>6</v>
      </c>
      <c r="F1220" t="s">
        <v>2707</v>
      </c>
      <c r="G1220">
        <v>0.3</v>
      </c>
      <c r="H1220">
        <f t="shared" si="73"/>
        <v>1.7999999999999998</v>
      </c>
      <c r="I1220">
        <f>VLOOKUP(L1220,'ARTICLES 10052022'!$A$1:$Q$1031,17,FALSE)</f>
        <v>0.30149999999999999</v>
      </c>
      <c r="J1220">
        <f t="shared" si="75"/>
        <v>1.8089999999999999</v>
      </c>
      <c r="L1220">
        <v>8710605018</v>
      </c>
      <c r="M1220">
        <f>IF(I1220="","",VLOOKUP(L1220,'ARTICLES 10052022'!$A$1:$J$1031,10,FALSE))</f>
        <v>0.20100000000000001</v>
      </c>
      <c r="N1220">
        <f t="shared" si="74"/>
        <v>1.206</v>
      </c>
    </row>
    <row r="1221" spans="1:14" outlineLevel="2">
      <c r="A1221" t="s">
        <v>147</v>
      </c>
      <c r="B1221" s="73" t="str">
        <f>VLOOKUP(A1221,'ARTICLES 10052022'!$A$2:$D$1031,4,FALSE)</f>
        <v>AF</v>
      </c>
      <c r="C1221" s="73" t="str">
        <f t="shared" si="76"/>
        <v/>
      </c>
      <c r="D1221" t="s">
        <v>2133</v>
      </c>
      <c r="E1221">
        <v>32</v>
      </c>
      <c r="F1221" t="s">
        <v>2134</v>
      </c>
      <c r="G1221">
        <v>0.8</v>
      </c>
      <c r="H1221">
        <f t="shared" ref="H1221:H1284" si="77">IF(C1221="",G1221*E1221,"")</f>
        <v>25.6</v>
      </c>
      <c r="I1221">
        <f>VLOOKUP(L1221,'ARTICLES 10052022'!$A$1:$Q$1031,17,FALSE)</f>
        <v>0.8145</v>
      </c>
      <c r="J1221">
        <f t="shared" si="75"/>
        <v>26.064</v>
      </c>
      <c r="L1221" t="s">
        <v>2133</v>
      </c>
      <c r="M1221">
        <f>IF(I1221="","",VLOOKUP(L1221,'ARTICLES 10052022'!$A$1:$J$1031,10,FALSE))</f>
        <v>0.54300000000000004</v>
      </c>
      <c r="N1221">
        <f t="shared" si="74"/>
        <v>17.376000000000001</v>
      </c>
    </row>
    <row r="1222" spans="1:14" outlineLevel="2">
      <c r="A1222" t="s">
        <v>147</v>
      </c>
      <c r="B1222" s="73" t="str">
        <f>VLOOKUP(A1222,'ARTICLES 10052022'!$A$2:$D$1031,4,FALSE)</f>
        <v>AF</v>
      </c>
      <c r="C1222" s="73" t="str">
        <f t="shared" si="76"/>
        <v/>
      </c>
      <c r="D1222">
        <v>8210707018</v>
      </c>
      <c r="E1222">
        <v>38</v>
      </c>
      <c r="F1222" t="s">
        <v>2090</v>
      </c>
      <c r="G1222">
        <v>0.158</v>
      </c>
      <c r="H1222">
        <f t="shared" si="77"/>
        <v>6.0040000000000004</v>
      </c>
      <c r="I1222">
        <f>VLOOKUP(L1222,'ARTICLES 10052022'!$A$1:$Q$1031,17,FALSE)</f>
        <v>0.35249999999999998</v>
      </c>
      <c r="J1222">
        <f t="shared" si="75"/>
        <v>13.395</v>
      </c>
      <c r="L1222">
        <v>8210707018</v>
      </c>
      <c r="M1222">
        <f>IF(I1222="","",VLOOKUP(L1222,'ARTICLES 10052022'!$A$1:$J$1031,10,FALSE))</f>
        <v>0.23499999999999999</v>
      </c>
      <c r="N1222">
        <f t="shared" si="74"/>
        <v>8.93</v>
      </c>
    </row>
    <row r="1223" spans="1:14" outlineLevel="2">
      <c r="A1223" t="s">
        <v>147</v>
      </c>
      <c r="B1223" s="73" t="str">
        <f>VLOOKUP(A1223,'ARTICLES 10052022'!$A$2:$D$1031,4,FALSE)</f>
        <v>AF</v>
      </c>
      <c r="C1223" s="73" t="str">
        <f t="shared" si="76"/>
        <v/>
      </c>
      <c r="D1223">
        <v>8110608018</v>
      </c>
      <c r="E1223">
        <v>115</v>
      </c>
      <c r="F1223" t="s">
        <v>2084</v>
      </c>
      <c r="G1223">
        <v>0.28199999999999997</v>
      </c>
      <c r="H1223">
        <f t="shared" si="77"/>
        <v>32.43</v>
      </c>
      <c r="I1223">
        <f>VLOOKUP(L1223,'ARTICLES 10052022'!$A$1:$Q$1031,17,FALSE)</f>
        <v>0.26474999999999999</v>
      </c>
      <c r="J1223">
        <f t="shared" si="75"/>
        <v>30.446249999999999</v>
      </c>
      <c r="L1223">
        <v>8110608018</v>
      </c>
      <c r="M1223">
        <f>IF(I1223="","",VLOOKUP(L1223,'ARTICLES 10052022'!$A$1:$J$1031,10,FALSE))</f>
        <v>0.17649999999999999</v>
      </c>
      <c r="N1223">
        <f t="shared" si="74"/>
        <v>20.297499999999999</v>
      </c>
    </row>
    <row r="1224" spans="1:14" outlineLevel="2">
      <c r="A1224" t="s">
        <v>147</v>
      </c>
      <c r="B1224" s="73" t="str">
        <f>VLOOKUP(A1224,'ARTICLES 10052022'!$A$2:$D$1031,4,FALSE)</f>
        <v>AF</v>
      </c>
      <c r="C1224" s="73" t="str">
        <f t="shared" si="76"/>
        <v/>
      </c>
      <c r="D1224" t="s">
        <v>2391</v>
      </c>
      <c r="E1224">
        <v>4</v>
      </c>
      <c r="F1224" t="s">
        <v>2392</v>
      </c>
      <c r="G1224">
        <v>0.54900000000000004</v>
      </c>
      <c r="H1224">
        <f t="shared" si="77"/>
        <v>2.1960000000000002</v>
      </c>
      <c r="I1224">
        <f>VLOOKUP(L1224,'ARTICLES 10052022'!$A$1:$Q$1031,17,FALSE)</f>
        <v>0.54899999999999993</v>
      </c>
      <c r="J1224">
        <f t="shared" si="75"/>
        <v>2.1959999999999997</v>
      </c>
      <c r="L1224" t="s">
        <v>2391</v>
      </c>
      <c r="M1224">
        <f>IF(I1224="","",VLOOKUP(L1224,'ARTICLES 10052022'!$A$1:$J$1031,10,FALSE))</f>
        <v>0.36599999999999999</v>
      </c>
      <c r="N1224">
        <f t="shared" ref="N1224:N1287" si="78">IF(I1224="","",E1224*M1224)</f>
        <v>1.464</v>
      </c>
    </row>
    <row r="1225" spans="1:14" outlineLevel="2">
      <c r="A1225" t="s">
        <v>147</v>
      </c>
      <c r="B1225" s="73" t="str">
        <f>VLOOKUP(A1225,'ARTICLES 10052022'!$A$2:$D$1031,4,FALSE)</f>
        <v>AF</v>
      </c>
      <c r="C1225" s="73" t="str">
        <f t="shared" si="76"/>
        <v/>
      </c>
      <c r="D1225" t="s">
        <v>2394</v>
      </c>
      <c r="E1225">
        <v>4</v>
      </c>
      <c r="F1225" t="s">
        <v>2395</v>
      </c>
      <c r="G1225">
        <v>0.78</v>
      </c>
      <c r="H1225">
        <f t="shared" si="77"/>
        <v>3.12</v>
      </c>
      <c r="I1225">
        <f>VLOOKUP(L1225,'ARTICLES 10052022'!$A$1:$Q$1031,17,FALSE)</f>
        <v>1.5794999999999999</v>
      </c>
      <c r="J1225">
        <f t="shared" si="75"/>
        <v>6.3179999999999996</v>
      </c>
      <c r="L1225" t="s">
        <v>2394</v>
      </c>
      <c r="M1225">
        <f>IF(I1225="","",VLOOKUP(L1225,'ARTICLES 10052022'!$A$1:$J$1031,10,FALSE))</f>
        <v>1.0529999999999999</v>
      </c>
      <c r="N1225">
        <f t="shared" si="78"/>
        <v>4.2119999999999997</v>
      </c>
    </row>
    <row r="1226" spans="1:14" outlineLevel="2">
      <c r="A1226" t="s">
        <v>147</v>
      </c>
      <c r="B1226" s="73" t="str">
        <f>VLOOKUP(A1226,'ARTICLES 10052022'!$A$2:$D$1031,4,FALSE)</f>
        <v>AF</v>
      </c>
      <c r="C1226" s="73" t="str">
        <f t="shared" si="76"/>
        <v/>
      </c>
      <c r="D1226" t="s">
        <v>648</v>
      </c>
      <c r="E1226">
        <v>4</v>
      </c>
      <c r="F1226" t="s">
        <v>2053</v>
      </c>
      <c r="G1226">
        <v>13.19</v>
      </c>
      <c r="H1226">
        <f t="shared" si="77"/>
        <v>52.76</v>
      </c>
      <c r="I1226">
        <f>VLOOKUP(L1226,'ARTICLES 10052022'!$A$1:$Q$1031,17,FALSE)</f>
        <v>12.39</v>
      </c>
      <c r="J1226">
        <f t="shared" si="75"/>
        <v>49.56</v>
      </c>
      <c r="L1226" t="s">
        <v>648</v>
      </c>
      <c r="M1226">
        <f>IF(I1226="","",VLOOKUP(L1226,'ARTICLES 10052022'!$A$1:$J$1031,10,FALSE))</f>
        <v>8.26</v>
      </c>
      <c r="N1226">
        <f t="shared" si="78"/>
        <v>33.04</v>
      </c>
    </row>
    <row r="1227" spans="1:14" outlineLevel="2">
      <c r="A1227" t="s">
        <v>147</v>
      </c>
      <c r="B1227" s="73" t="str">
        <f>VLOOKUP(A1227,'ARTICLES 10052022'!$A$2:$D$1031,4,FALSE)</f>
        <v>AF</v>
      </c>
      <c r="C1227" s="73" t="str">
        <f t="shared" si="76"/>
        <v/>
      </c>
      <c r="D1227" t="s">
        <v>650</v>
      </c>
      <c r="E1227">
        <v>13.89</v>
      </c>
      <c r="F1227" t="s">
        <v>2047</v>
      </c>
      <c r="G1227">
        <v>11.27</v>
      </c>
      <c r="H1227">
        <f t="shared" si="77"/>
        <v>156.5403</v>
      </c>
      <c r="I1227">
        <f>VLOOKUP(L1227,'ARTICLES 10052022'!$A$1:$Q$1031,17,FALSE)</f>
        <v>11.100000000000001</v>
      </c>
      <c r="J1227">
        <f t="shared" si="75"/>
        <v>154.17900000000003</v>
      </c>
      <c r="L1227" t="s">
        <v>650</v>
      </c>
      <c r="M1227">
        <f>IF(I1227="","",VLOOKUP(L1227,'ARTICLES 10052022'!$A$1:$J$1031,10,FALSE))</f>
        <v>7.4</v>
      </c>
      <c r="N1227">
        <f t="shared" si="78"/>
        <v>102.78600000000002</v>
      </c>
    </row>
    <row r="1228" spans="1:14" outlineLevel="2">
      <c r="A1228" t="s">
        <v>147</v>
      </c>
      <c r="B1228" s="73" t="str">
        <f>VLOOKUP(A1228,'ARTICLES 10052022'!$A$2:$D$1031,4,FALSE)</f>
        <v>AF</v>
      </c>
      <c r="C1228" s="73" t="str">
        <f t="shared" si="76"/>
        <v/>
      </c>
      <c r="D1228" t="s">
        <v>574</v>
      </c>
      <c r="E1228">
        <v>1</v>
      </c>
      <c r="F1228" t="s">
        <v>575</v>
      </c>
      <c r="G1228">
        <v>26.09</v>
      </c>
      <c r="H1228">
        <f t="shared" si="77"/>
        <v>26.09</v>
      </c>
      <c r="I1228">
        <f>VLOOKUP(L1228,'ARTICLES 10052022'!$A$1:$Q$1031,17,FALSE)</f>
        <v>29.597999999999999</v>
      </c>
      <c r="J1228">
        <f t="shared" si="75"/>
        <v>29.597999999999999</v>
      </c>
      <c r="L1228" t="s">
        <v>574</v>
      </c>
      <c r="M1228">
        <f>IF(I1228="","",VLOOKUP(L1228,'ARTICLES 10052022'!$A$1:$J$1031,10,FALSE))</f>
        <v>19.731999999999999</v>
      </c>
      <c r="N1228">
        <f t="shared" si="78"/>
        <v>19.731999999999999</v>
      </c>
    </row>
    <row r="1229" spans="1:14" outlineLevel="2">
      <c r="A1229" t="s">
        <v>147</v>
      </c>
      <c r="B1229" s="73" t="str">
        <f>VLOOKUP(A1229,'ARTICLES 10052022'!$A$2:$D$1031,4,FALSE)</f>
        <v>AF</v>
      </c>
      <c r="C1229" s="73" t="str">
        <f t="shared" si="76"/>
        <v/>
      </c>
      <c r="D1229" t="s">
        <v>572</v>
      </c>
      <c r="E1229">
        <v>1</v>
      </c>
      <c r="F1229" t="s">
        <v>573</v>
      </c>
      <c r="G1229">
        <v>20.91</v>
      </c>
      <c r="H1229">
        <f t="shared" si="77"/>
        <v>20.91</v>
      </c>
      <c r="I1229">
        <f>VLOOKUP(L1229,'ARTICLES 10052022'!$A$1:$Q$1031,17,FALSE)</f>
        <v>23.953999999999997</v>
      </c>
      <c r="J1229">
        <f t="shared" si="75"/>
        <v>23.953999999999997</v>
      </c>
      <c r="L1229" t="s">
        <v>572</v>
      </c>
      <c r="M1229">
        <f>IF(I1229="","",VLOOKUP(L1229,'ARTICLES 10052022'!$A$1:$J$1031,10,FALSE))</f>
        <v>17.11</v>
      </c>
      <c r="N1229">
        <f t="shared" si="78"/>
        <v>17.11</v>
      </c>
    </row>
    <row r="1230" spans="1:14" outlineLevel="2">
      <c r="A1230" t="s">
        <v>147</v>
      </c>
      <c r="B1230" s="73" t="str">
        <f>VLOOKUP(A1230,'ARTICLES 10052022'!$A$2:$D$1031,4,FALSE)</f>
        <v>AF</v>
      </c>
      <c r="C1230" s="73" t="str">
        <f t="shared" si="76"/>
        <v/>
      </c>
      <c r="D1230" t="s">
        <v>2170</v>
      </c>
      <c r="E1230">
        <v>4</v>
      </c>
      <c r="F1230" t="s">
        <v>2171</v>
      </c>
      <c r="G1230">
        <v>45.2</v>
      </c>
      <c r="H1230">
        <f t="shared" si="77"/>
        <v>180.8</v>
      </c>
      <c r="I1230">
        <f>VLOOKUP(L1230,'ARTICLES 10052022'!$A$1:$Q$1031,17,FALSE)</f>
        <v>56.97</v>
      </c>
      <c r="J1230">
        <f t="shared" si="75"/>
        <v>227.88</v>
      </c>
      <c r="L1230" t="s">
        <v>2170</v>
      </c>
      <c r="M1230">
        <f>IF(I1230="","",VLOOKUP(L1230,'ARTICLES 10052022'!$A$1:$J$1031,10,FALSE))</f>
        <v>37.979999999999997</v>
      </c>
      <c r="N1230">
        <f t="shared" si="78"/>
        <v>151.91999999999999</v>
      </c>
    </row>
    <row r="1231" spans="1:14" outlineLevel="2">
      <c r="A1231" t="s">
        <v>147</v>
      </c>
      <c r="B1231" s="73" t="str">
        <f>VLOOKUP(A1231,'ARTICLES 10052022'!$A$2:$D$1031,4,FALSE)</f>
        <v>AF</v>
      </c>
      <c r="C1231" s="73" t="str">
        <f t="shared" si="76"/>
        <v/>
      </c>
      <c r="D1231" t="s">
        <v>2162</v>
      </c>
      <c r="E1231">
        <v>2</v>
      </c>
      <c r="F1231" t="s">
        <v>2163</v>
      </c>
      <c r="G1231">
        <v>42.95</v>
      </c>
      <c r="H1231">
        <f t="shared" si="77"/>
        <v>85.9</v>
      </c>
      <c r="I1231">
        <f>VLOOKUP(L1231,'ARTICLES 10052022'!$A$1:$Q$1031,17,FALSE)</f>
        <v>54.135000000000005</v>
      </c>
      <c r="J1231">
        <f t="shared" si="75"/>
        <v>108.27000000000001</v>
      </c>
      <c r="L1231" t="s">
        <v>2162</v>
      </c>
      <c r="M1231">
        <f>IF(I1231="","",VLOOKUP(L1231,'ARTICLES 10052022'!$A$1:$J$1031,10,FALSE))</f>
        <v>36.090000000000003</v>
      </c>
      <c r="N1231">
        <f t="shared" si="78"/>
        <v>72.180000000000007</v>
      </c>
    </row>
    <row r="1232" spans="1:14" outlineLevel="2">
      <c r="A1232" t="s">
        <v>147</v>
      </c>
      <c r="B1232" s="73" t="str">
        <f>VLOOKUP(A1232,'ARTICLES 10052022'!$A$2:$D$1031,4,FALSE)</f>
        <v>AF</v>
      </c>
      <c r="C1232" s="73" t="str">
        <f t="shared" si="76"/>
        <v/>
      </c>
      <c r="D1232" t="s">
        <v>2166</v>
      </c>
      <c r="E1232">
        <v>2</v>
      </c>
      <c r="F1232" t="s">
        <v>2167</v>
      </c>
      <c r="G1232">
        <v>43.38</v>
      </c>
      <c r="H1232">
        <f t="shared" si="77"/>
        <v>86.76</v>
      </c>
      <c r="I1232">
        <f>VLOOKUP(L1232,'ARTICLES 10052022'!$A$1:$Q$1031,17,FALSE)</f>
        <v>54.675000000000004</v>
      </c>
      <c r="J1232">
        <f t="shared" si="75"/>
        <v>109.35000000000001</v>
      </c>
      <c r="L1232" t="s">
        <v>2166</v>
      </c>
      <c r="M1232">
        <f>IF(I1232="","",VLOOKUP(L1232,'ARTICLES 10052022'!$A$1:$J$1031,10,FALSE))</f>
        <v>36.450000000000003</v>
      </c>
      <c r="N1232">
        <f t="shared" si="78"/>
        <v>72.900000000000006</v>
      </c>
    </row>
    <row r="1233" spans="1:14" outlineLevel="2">
      <c r="A1233" t="s">
        <v>147</v>
      </c>
      <c r="B1233" s="73" t="str">
        <f>VLOOKUP(A1233,'ARTICLES 10052022'!$A$2:$D$1031,4,FALSE)</f>
        <v>AF</v>
      </c>
      <c r="C1233" s="73" t="str">
        <f t="shared" si="76"/>
        <v/>
      </c>
      <c r="D1233" t="s">
        <v>2069</v>
      </c>
      <c r="E1233">
        <v>8</v>
      </c>
      <c r="F1233" t="s">
        <v>2070</v>
      </c>
      <c r="G1233">
        <v>7.95</v>
      </c>
      <c r="H1233">
        <f t="shared" si="77"/>
        <v>63.6</v>
      </c>
      <c r="I1233">
        <f>VLOOKUP(L1233,'ARTICLES 10052022'!$A$1:$Q$1031,17,FALSE)</f>
        <v>5.1790200000000004</v>
      </c>
      <c r="J1233">
        <f t="shared" si="75"/>
        <v>41.432160000000003</v>
      </c>
      <c r="L1233" t="s">
        <v>2069</v>
      </c>
      <c r="M1233">
        <f>IF(I1233="","",VLOOKUP(L1233,'ARTICLES 10052022'!$A$1:$J$1031,10,FALSE))</f>
        <v>3.8940000000000001</v>
      </c>
      <c r="N1233">
        <f t="shared" si="78"/>
        <v>31.152000000000001</v>
      </c>
    </row>
    <row r="1234" spans="1:14" outlineLevel="2">
      <c r="A1234" t="s">
        <v>147</v>
      </c>
      <c r="B1234" s="73" t="str">
        <f>VLOOKUP(A1234,'ARTICLES 10052022'!$A$2:$D$1031,4,FALSE)</f>
        <v>AF</v>
      </c>
      <c r="C1234" s="73" t="str">
        <f t="shared" si="76"/>
        <v/>
      </c>
      <c r="D1234" t="s">
        <v>2077</v>
      </c>
      <c r="E1234">
        <v>8</v>
      </c>
      <c r="F1234" t="s">
        <v>2078</v>
      </c>
      <c r="G1234">
        <v>7.55</v>
      </c>
      <c r="H1234">
        <f t="shared" si="77"/>
        <v>60.4</v>
      </c>
      <c r="I1234">
        <f>VLOOKUP(L1234,'ARTICLES 10052022'!$A$1:$Q$1031,17,FALSE)</f>
        <v>5.1790200000000004</v>
      </c>
      <c r="J1234">
        <f t="shared" si="75"/>
        <v>41.432160000000003</v>
      </c>
      <c r="L1234" t="s">
        <v>2077</v>
      </c>
      <c r="M1234">
        <f>IF(I1234="","",VLOOKUP(L1234,'ARTICLES 10052022'!$A$1:$J$1031,10,FALSE))</f>
        <v>3.8940000000000001</v>
      </c>
      <c r="N1234">
        <f t="shared" si="78"/>
        <v>31.152000000000001</v>
      </c>
    </row>
    <row r="1235" spans="1:14" outlineLevel="2">
      <c r="A1235" t="s">
        <v>147</v>
      </c>
      <c r="B1235" s="73" t="str">
        <f>VLOOKUP(A1235,'ARTICLES 10052022'!$A$2:$D$1031,4,FALSE)</f>
        <v>AF</v>
      </c>
      <c r="C1235" s="73" t="str">
        <f t="shared" si="76"/>
        <v/>
      </c>
      <c r="D1235" t="s">
        <v>2410</v>
      </c>
      <c r="E1235">
        <v>5.5</v>
      </c>
      <c r="F1235" t="s">
        <v>2411</v>
      </c>
      <c r="G1235">
        <v>75</v>
      </c>
      <c r="H1235">
        <f t="shared" si="77"/>
        <v>412.5</v>
      </c>
      <c r="I1235">
        <f>VLOOKUP(L1235,'ARTICLES 10052022'!$A$1:$Q$1031,17,FALSE)</f>
        <v>75</v>
      </c>
      <c r="J1235">
        <f t="shared" si="75"/>
        <v>412.5</v>
      </c>
      <c r="L1235" t="s">
        <v>2410</v>
      </c>
      <c r="M1235">
        <f>IF(I1235="","",VLOOKUP(L1235,'ARTICLES 10052022'!$A$1:$J$1031,10,FALSE))</f>
        <v>50</v>
      </c>
      <c r="N1235">
        <f t="shared" si="78"/>
        <v>275</v>
      </c>
    </row>
    <row r="1236" spans="1:14" outlineLevel="1">
      <c r="A1236" s="73" t="s">
        <v>3101</v>
      </c>
      <c r="B1236" s="73"/>
      <c r="C1236" s="73" t="str">
        <f t="shared" si="76"/>
        <v>PCR8EH</v>
      </c>
      <c r="J1236">
        <f>SUBTOTAL(9,J1218:J1235)</f>
        <v>1278.8410699999999</v>
      </c>
      <c r="N1236">
        <f>SUBTOTAL(9,N1218:N1235)</f>
        <v>860.78150000000016</v>
      </c>
    </row>
    <row r="1237" spans="1:14" outlineLevel="2">
      <c r="A1237" t="s">
        <v>149</v>
      </c>
      <c r="B1237" s="73" t="str">
        <f>VLOOKUP(A1237,'ARTICLES 10052022'!$A$2:$D$1031,4,FALSE)</f>
        <v>AF</v>
      </c>
      <c r="C1237" s="73" t="str">
        <f t="shared" si="76"/>
        <v/>
      </c>
      <c r="D1237">
        <v>8412602518</v>
      </c>
      <c r="E1237">
        <v>8</v>
      </c>
      <c r="F1237" t="s">
        <v>2268</v>
      </c>
      <c r="G1237">
        <v>0.05</v>
      </c>
      <c r="H1237">
        <f t="shared" si="77"/>
        <v>0.4</v>
      </c>
      <c r="I1237">
        <f>VLOOKUP(L1237,'ARTICLES 10052022'!$A$1:$Q$1031,17,FALSE)</f>
        <v>5.2500000000000005E-2</v>
      </c>
      <c r="J1237">
        <f t="shared" si="75"/>
        <v>0.42000000000000004</v>
      </c>
      <c r="L1237">
        <v>8412602518</v>
      </c>
      <c r="M1237">
        <f>IF(I1237="","",VLOOKUP(L1237,'ARTICLES 10052022'!$A$1:$J$1031,10,FALSE))</f>
        <v>3.5000000000000003E-2</v>
      </c>
      <c r="N1237">
        <f t="shared" si="78"/>
        <v>0.28000000000000003</v>
      </c>
    </row>
    <row r="1238" spans="1:14" outlineLevel="2">
      <c r="A1238" t="s">
        <v>149</v>
      </c>
      <c r="B1238" s="73" t="str">
        <f>VLOOKUP(A1238,'ARTICLES 10052022'!$A$2:$D$1031,4,FALSE)</f>
        <v>AF</v>
      </c>
      <c r="C1238" s="73" t="str">
        <f t="shared" si="76"/>
        <v/>
      </c>
      <c r="D1238">
        <v>8434000618</v>
      </c>
      <c r="E1238">
        <v>8</v>
      </c>
      <c r="F1238" t="s">
        <v>2272</v>
      </c>
      <c r="G1238">
        <v>0.02</v>
      </c>
      <c r="H1238">
        <f t="shared" si="77"/>
        <v>0.16</v>
      </c>
      <c r="I1238">
        <f>VLOOKUP(L1238,'ARTICLES 10052022'!$A$1:$Q$1031,17,FALSE)</f>
        <v>2.375E-2</v>
      </c>
      <c r="J1238">
        <f t="shared" si="75"/>
        <v>0.19</v>
      </c>
      <c r="L1238">
        <v>8434000618</v>
      </c>
      <c r="M1238">
        <f>IF(I1238="","",VLOOKUP(L1238,'ARTICLES 10052022'!$A$1:$J$1031,10,FALSE))</f>
        <v>1.9E-2</v>
      </c>
      <c r="N1238">
        <f t="shared" si="78"/>
        <v>0.152</v>
      </c>
    </row>
    <row r="1239" spans="1:14" outlineLevel="2">
      <c r="A1239" t="s">
        <v>149</v>
      </c>
      <c r="B1239" s="73" t="str">
        <f>VLOOKUP(A1239,'ARTICLES 10052022'!$A$2:$D$1031,4,FALSE)</f>
        <v>AF</v>
      </c>
      <c r="C1239" s="73" t="str">
        <f t="shared" si="76"/>
        <v/>
      </c>
      <c r="D1239" t="s">
        <v>2133</v>
      </c>
      <c r="E1239">
        <v>34</v>
      </c>
      <c r="F1239" t="s">
        <v>2134</v>
      </c>
      <c r="G1239">
        <v>0.8</v>
      </c>
      <c r="H1239">
        <f t="shared" si="77"/>
        <v>27.200000000000003</v>
      </c>
      <c r="I1239">
        <f>VLOOKUP(L1239,'ARTICLES 10052022'!$A$1:$Q$1031,17,FALSE)</f>
        <v>0.8145</v>
      </c>
      <c r="J1239">
        <f t="shared" si="75"/>
        <v>27.693000000000001</v>
      </c>
      <c r="L1239" t="s">
        <v>2133</v>
      </c>
      <c r="M1239">
        <f>IF(I1239="","",VLOOKUP(L1239,'ARTICLES 10052022'!$A$1:$J$1031,10,FALSE))</f>
        <v>0.54300000000000004</v>
      </c>
      <c r="N1239">
        <f t="shared" si="78"/>
        <v>18.462</v>
      </c>
    </row>
    <row r="1240" spans="1:14" outlineLevel="2">
      <c r="A1240" t="s">
        <v>149</v>
      </c>
      <c r="B1240" s="73" t="str">
        <f>VLOOKUP(A1240,'ARTICLES 10052022'!$A$2:$D$1031,4,FALSE)</f>
        <v>AF</v>
      </c>
      <c r="C1240" s="73" t="str">
        <f t="shared" si="76"/>
        <v/>
      </c>
      <c r="D1240">
        <v>8710605018</v>
      </c>
      <c r="E1240">
        <v>8</v>
      </c>
      <c r="F1240" t="s">
        <v>2707</v>
      </c>
      <c r="G1240">
        <v>0.3</v>
      </c>
      <c r="H1240">
        <f t="shared" si="77"/>
        <v>2.4</v>
      </c>
      <c r="I1240">
        <f>VLOOKUP(L1240,'ARTICLES 10052022'!$A$1:$Q$1031,17,FALSE)</f>
        <v>0.30149999999999999</v>
      </c>
      <c r="J1240">
        <f t="shared" si="75"/>
        <v>2.4119999999999999</v>
      </c>
      <c r="L1240">
        <v>8710605018</v>
      </c>
      <c r="M1240">
        <f>IF(I1240="","",VLOOKUP(L1240,'ARTICLES 10052022'!$A$1:$J$1031,10,FALSE))</f>
        <v>0.20100000000000001</v>
      </c>
      <c r="N1240">
        <f t="shared" si="78"/>
        <v>1.6080000000000001</v>
      </c>
    </row>
    <row r="1241" spans="1:14" outlineLevel="2">
      <c r="A1241" t="s">
        <v>149</v>
      </c>
      <c r="B1241" s="73" t="str">
        <f>VLOOKUP(A1241,'ARTICLES 10052022'!$A$2:$D$1031,4,FALSE)</f>
        <v>AF</v>
      </c>
      <c r="C1241" s="73" t="str">
        <f t="shared" si="76"/>
        <v/>
      </c>
      <c r="D1241">
        <v>8110608018</v>
      </c>
      <c r="E1241">
        <v>115</v>
      </c>
      <c r="F1241" t="s">
        <v>2084</v>
      </c>
      <c r="G1241">
        <v>0.28199999999999997</v>
      </c>
      <c r="H1241">
        <f t="shared" si="77"/>
        <v>32.43</v>
      </c>
      <c r="I1241">
        <f>VLOOKUP(L1241,'ARTICLES 10052022'!$A$1:$Q$1031,17,FALSE)</f>
        <v>0.26474999999999999</v>
      </c>
      <c r="J1241">
        <f t="shared" si="75"/>
        <v>30.446249999999999</v>
      </c>
      <c r="L1241">
        <v>8110608018</v>
      </c>
      <c r="M1241">
        <f>IF(I1241="","",VLOOKUP(L1241,'ARTICLES 10052022'!$A$1:$J$1031,10,FALSE))</f>
        <v>0.17649999999999999</v>
      </c>
      <c r="N1241">
        <f t="shared" si="78"/>
        <v>20.297499999999999</v>
      </c>
    </row>
    <row r="1242" spans="1:14" outlineLevel="2">
      <c r="A1242" t="s">
        <v>149</v>
      </c>
      <c r="B1242" s="73" t="str">
        <f>VLOOKUP(A1242,'ARTICLES 10052022'!$A$2:$D$1031,4,FALSE)</f>
        <v>AF</v>
      </c>
      <c r="C1242" s="73" t="str">
        <f t="shared" si="76"/>
        <v/>
      </c>
      <c r="D1242" t="s">
        <v>2391</v>
      </c>
      <c r="E1242">
        <v>4</v>
      </c>
      <c r="F1242" t="s">
        <v>2392</v>
      </c>
      <c r="G1242">
        <v>0.54900000000000004</v>
      </c>
      <c r="H1242">
        <f t="shared" si="77"/>
        <v>2.1960000000000002</v>
      </c>
      <c r="I1242">
        <f>VLOOKUP(L1242,'ARTICLES 10052022'!$A$1:$Q$1031,17,FALSE)</f>
        <v>0.54899999999999993</v>
      </c>
      <c r="J1242">
        <f t="shared" si="75"/>
        <v>2.1959999999999997</v>
      </c>
      <c r="L1242" t="s">
        <v>2391</v>
      </c>
      <c r="M1242">
        <f>IF(I1242="","",VLOOKUP(L1242,'ARTICLES 10052022'!$A$1:$J$1031,10,FALSE))</f>
        <v>0.36599999999999999</v>
      </c>
      <c r="N1242">
        <f t="shared" si="78"/>
        <v>1.464</v>
      </c>
    </row>
    <row r="1243" spans="1:14" outlineLevel="2">
      <c r="A1243" t="s">
        <v>149</v>
      </c>
      <c r="B1243" s="73" t="str">
        <f>VLOOKUP(A1243,'ARTICLES 10052022'!$A$2:$D$1031,4,FALSE)</f>
        <v>AF</v>
      </c>
      <c r="C1243" s="73" t="str">
        <f t="shared" si="76"/>
        <v/>
      </c>
      <c r="D1243" t="s">
        <v>2394</v>
      </c>
      <c r="E1243">
        <v>4</v>
      </c>
      <c r="F1243" t="s">
        <v>2395</v>
      </c>
      <c r="G1243">
        <v>0.78</v>
      </c>
      <c r="H1243">
        <f t="shared" si="77"/>
        <v>3.12</v>
      </c>
      <c r="I1243">
        <f>VLOOKUP(L1243,'ARTICLES 10052022'!$A$1:$Q$1031,17,FALSE)</f>
        <v>1.5794999999999999</v>
      </c>
      <c r="J1243">
        <f t="shared" si="75"/>
        <v>6.3179999999999996</v>
      </c>
      <c r="L1243" t="s">
        <v>2394</v>
      </c>
      <c r="M1243">
        <f>IF(I1243="","",VLOOKUP(L1243,'ARTICLES 10052022'!$A$1:$J$1031,10,FALSE))</f>
        <v>1.0529999999999999</v>
      </c>
      <c r="N1243">
        <f t="shared" si="78"/>
        <v>4.2119999999999997</v>
      </c>
    </row>
    <row r="1244" spans="1:14" outlineLevel="2">
      <c r="A1244" t="s">
        <v>149</v>
      </c>
      <c r="B1244" s="73" t="str">
        <f>VLOOKUP(A1244,'ARTICLES 10052022'!$A$2:$D$1031,4,FALSE)</f>
        <v>AF</v>
      </c>
      <c r="C1244" s="73" t="str">
        <f t="shared" si="76"/>
        <v/>
      </c>
      <c r="D1244">
        <v>8210707018</v>
      </c>
      <c r="E1244">
        <v>40</v>
      </c>
      <c r="F1244" t="s">
        <v>2090</v>
      </c>
      <c r="G1244">
        <v>0.158</v>
      </c>
      <c r="H1244">
        <f t="shared" si="77"/>
        <v>6.32</v>
      </c>
      <c r="I1244">
        <f>VLOOKUP(L1244,'ARTICLES 10052022'!$A$1:$Q$1031,17,FALSE)</f>
        <v>0.35249999999999998</v>
      </c>
      <c r="J1244">
        <f t="shared" si="75"/>
        <v>14.1</v>
      </c>
      <c r="L1244">
        <v>8210707018</v>
      </c>
      <c r="M1244">
        <f>IF(I1244="","",VLOOKUP(L1244,'ARTICLES 10052022'!$A$1:$J$1031,10,FALSE))</f>
        <v>0.23499999999999999</v>
      </c>
      <c r="N1244">
        <f t="shared" si="78"/>
        <v>9.3999999999999986</v>
      </c>
    </row>
    <row r="1245" spans="1:14" outlineLevel="2">
      <c r="A1245" t="s">
        <v>149</v>
      </c>
      <c r="B1245" s="73" t="str">
        <f>VLOOKUP(A1245,'ARTICLES 10052022'!$A$2:$D$1031,4,FALSE)</f>
        <v>AF</v>
      </c>
      <c r="C1245" s="73" t="str">
        <f t="shared" si="76"/>
        <v/>
      </c>
      <c r="D1245" t="s">
        <v>648</v>
      </c>
      <c r="E1245">
        <v>4</v>
      </c>
      <c r="F1245" t="s">
        <v>2053</v>
      </c>
      <c r="G1245">
        <v>13.19</v>
      </c>
      <c r="H1245">
        <f t="shared" si="77"/>
        <v>52.76</v>
      </c>
      <c r="I1245">
        <f>VLOOKUP(L1245,'ARTICLES 10052022'!$A$1:$Q$1031,17,FALSE)</f>
        <v>12.39</v>
      </c>
      <c r="J1245">
        <f t="shared" si="75"/>
        <v>49.56</v>
      </c>
      <c r="L1245" t="s">
        <v>648</v>
      </c>
      <c r="M1245">
        <f>IF(I1245="","",VLOOKUP(L1245,'ARTICLES 10052022'!$A$1:$J$1031,10,FALSE))</f>
        <v>8.26</v>
      </c>
      <c r="N1245">
        <f t="shared" si="78"/>
        <v>33.04</v>
      </c>
    </row>
    <row r="1246" spans="1:14" outlineLevel="2">
      <c r="A1246" t="s">
        <v>149</v>
      </c>
      <c r="B1246" s="73" t="str">
        <f>VLOOKUP(A1246,'ARTICLES 10052022'!$A$2:$D$1031,4,FALSE)</f>
        <v>AF</v>
      </c>
      <c r="C1246" s="73" t="str">
        <f t="shared" si="76"/>
        <v/>
      </c>
      <c r="D1246" t="s">
        <v>650</v>
      </c>
      <c r="E1246">
        <v>14.44</v>
      </c>
      <c r="F1246" t="s">
        <v>2047</v>
      </c>
      <c r="G1246">
        <v>11.27</v>
      </c>
      <c r="H1246">
        <f t="shared" si="77"/>
        <v>162.7388</v>
      </c>
      <c r="I1246">
        <f>VLOOKUP(L1246,'ARTICLES 10052022'!$A$1:$Q$1031,17,FALSE)</f>
        <v>11.100000000000001</v>
      </c>
      <c r="J1246">
        <f t="shared" si="75"/>
        <v>160.28400000000002</v>
      </c>
      <c r="L1246" t="s">
        <v>650</v>
      </c>
      <c r="M1246">
        <f>IF(I1246="","",VLOOKUP(L1246,'ARTICLES 10052022'!$A$1:$J$1031,10,FALSE))</f>
        <v>7.4</v>
      </c>
      <c r="N1246">
        <f t="shared" si="78"/>
        <v>106.85599999999999</v>
      </c>
    </row>
    <row r="1247" spans="1:14" outlineLevel="2">
      <c r="A1247" t="s">
        <v>149</v>
      </c>
      <c r="B1247" s="73" t="str">
        <f>VLOOKUP(A1247,'ARTICLES 10052022'!$A$2:$D$1031,4,FALSE)</f>
        <v>AF</v>
      </c>
      <c r="C1247" s="73" t="str">
        <f t="shared" si="76"/>
        <v/>
      </c>
      <c r="D1247" t="s">
        <v>2077</v>
      </c>
      <c r="E1247">
        <v>9</v>
      </c>
      <c r="F1247" t="s">
        <v>2078</v>
      </c>
      <c r="G1247">
        <v>7.55</v>
      </c>
      <c r="H1247">
        <f t="shared" si="77"/>
        <v>67.95</v>
      </c>
      <c r="I1247">
        <f>VLOOKUP(L1247,'ARTICLES 10052022'!$A$1:$Q$1031,17,FALSE)</f>
        <v>5.1790200000000004</v>
      </c>
      <c r="J1247">
        <f t="shared" si="75"/>
        <v>46.611180000000004</v>
      </c>
      <c r="L1247" t="s">
        <v>2077</v>
      </c>
      <c r="M1247">
        <f>IF(I1247="","",VLOOKUP(L1247,'ARTICLES 10052022'!$A$1:$J$1031,10,FALSE))</f>
        <v>3.8940000000000001</v>
      </c>
      <c r="N1247">
        <f t="shared" si="78"/>
        <v>35.045999999999999</v>
      </c>
    </row>
    <row r="1248" spans="1:14" outlineLevel="2">
      <c r="A1248" t="s">
        <v>149</v>
      </c>
      <c r="B1248" s="73" t="str">
        <f>VLOOKUP(A1248,'ARTICLES 10052022'!$A$2:$D$1031,4,FALSE)</f>
        <v>AF</v>
      </c>
      <c r="C1248" s="73" t="str">
        <f t="shared" si="76"/>
        <v/>
      </c>
      <c r="D1248" t="s">
        <v>572</v>
      </c>
      <c r="E1248">
        <v>1</v>
      </c>
      <c r="F1248" t="s">
        <v>573</v>
      </c>
      <c r="G1248">
        <v>20.91</v>
      </c>
      <c r="H1248">
        <f t="shared" si="77"/>
        <v>20.91</v>
      </c>
      <c r="I1248">
        <f>VLOOKUP(L1248,'ARTICLES 10052022'!$A$1:$Q$1031,17,FALSE)</f>
        <v>23.953999999999997</v>
      </c>
      <c r="J1248">
        <f t="shared" si="75"/>
        <v>23.953999999999997</v>
      </c>
      <c r="L1248" t="s">
        <v>572</v>
      </c>
      <c r="M1248">
        <f>IF(I1248="","",VLOOKUP(L1248,'ARTICLES 10052022'!$A$1:$J$1031,10,FALSE))</f>
        <v>17.11</v>
      </c>
      <c r="N1248">
        <f t="shared" si="78"/>
        <v>17.11</v>
      </c>
    </row>
    <row r="1249" spans="1:14" outlineLevel="2">
      <c r="A1249" t="s">
        <v>149</v>
      </c>
      <c r="B1249" s="73" t="str">
        <f>VLOOKUP(A1249,'ARTICLES 10052022'!$A$2:$D$1031,4,FALSE)</f>
        <v>AF</v>
      </c>
      <c r="C1249" s="73" t="str">
        <f t="shared" si="76"/>
        <v/>
      </c>
      <c r="D1249" t="s">
        <v>574</v>
      </c>
      <c r="E1249">
        <v>1</v>
      </c>
      <c r="F1249" t="s">
        <v>575</v>
      </c>
      <c r="G1249">
        <v>26.09</v>
      </c>
      <c r="H1249">
        <f t="shared" si="77"/>
        <v>26.09</v>
      </c>
      <c r="I1249">
        <f>VLOOKUP(L1249,'ARTICLES 10052022'!$A$1:$Q$1031,17,FALSE)</f>
        <v>29.597999999999999</v>
      </c>
      <c r="J1249">
        <f t="shared" si="75"/>
        <v>29.597999999999999</v>
      </c>
      <c r="L1249" t="s">
        <v>574</v>
      </c>
      <c r="M1249">
        <f>IF(I1249="","",VLOOKUP(L1249,'ARTICLES 10052022'!$A$1:$J$1031,10,FALSE))</f>
        <v>19.731999999999999</v>
      </c>
      <c r="N1249">
        <f t="shared" si="78"/>
        <v>19.731999999999999</v>
      </c>
    </row>
    <row r="1250" spans="1:14" outlineLevel="2">
      <c r="A1250" t="s">
        <v>149</v>
      </c>
      <c r="B1250" s="73" t="str">
        <f>VLOOKUP(A1250,'ARTICLES 10052022'!$A$2:$D$1031,4,FALSE)</f>
        <v>AF</v>
      </c>
      <c r="C1250" s="73" t="str">
        <f t="shared" si="76"/>
        <v/>
      </c>
      <c r="D1250" t="s">
        <v>2410</v>
      </c>
      <c r="E1250">
        <v>6</v>
      </c>
      <c r="F1250" t="s">
        <v>2411</v>
      </c>
      <c r="G1250">
        <v>75</v>
      </c>
      <c r="H1250">
        <f t="shared" si="77"/>
        <v>450</v>
      </c>
      <c r="I1250">
        <f>VLOOKUP(L1250,'ARTICLES 10052022'!$A$1:$Q$1031,17,FALSE)</f>
        <v>75</v>
      </c>
      <c r="J1250">
        <f t="shared" si="75"/>
        <v>450</v>
      </c>
      <c r="L1250" t="s">
        <v>2410</v>
      </c>
      <c r="M1250">
        <f>IF(I1250="","",VLOOKUP(L1250,'ARTICLES 10052022'!$A$1:$J$1031,10,FALSE))</f>
        <v>50</v>
      </c>
      <c r="N1250">
        <f t="shared" si="78"/>
        <v>300</v>
      </c>
    </row>
    <row r="1251" spans="1:14" outlineLevel="2">
      <c r="A1251" t="s">
        <v>149</v>
      </c>
      <c r="B1251" s="73" t="str">
        <f>VLOOKUP(A1251,'ARTICLES 10052022'!$A$2:$D$1031,4,FALSE)</f>
        <v>AF</v>
      </c>
      <c r="C1251" s="73" t="str">
        <f t="shared" si="76"/>
        <v/>
      </c>
      <c r="D1251" t="s">
        <v>2162</v>
      </c>
      <c r="E1251">
        <v>2</v>
      </c>
      <c r="F1251" t="s">
        <v>2163</v>
      </c>
      <c r="G1251">
        <v>42.95</v>
      </c>
      <c r="H1251">
        <f t="shared" si="77"/>
        <v>85.9</v>
      </c>
      <c r="I1251">
        <f>VLOOKUP(L1251,'ARTICLES 10052022'!$A$1:$Q$1031,17,FALSE)</f>
        <v>54.135000000000005</v>
      </c>
      <c r="J1251">
        <f t="shared" si="75"/>
        <v>108.27000000000001</v>
      </c>
      <c r="L1251" t="s">
        <v>2162</v>
      </c>
      <c r="M1251">
        <f>IF(I1251="","",VLOOKUP(L1251,'ARTICLES 10052022'!$A$1:$J$1031,10,FALSE))</f>
        <v>36.090000000000003</v>
      </c>
      <c r="N1251">
        <f t="shared" si="78"/>
        <v>72.180000000000007</v>
      </c>
    </row>
    <row r="1252" spans="1:14" outlineLevel="2">
      <c r="A1252" t="s">
        <v>149</v>
      </c>
      <c r="B1252" s="73" t="str">
        <f>VLOOKUP(A1252,'ARTICLES 10052022'!$A$2:$D$1031,4,FALSE)</f>
        <v>AF</v>
      </c>
      <c r="C1252" s="73" t="str">
        <f t="shared" si="76"/>
        <v/>
      </c>
      <c r="D1252" t="s">
        <v>2170</v>
      </c>
      <c r="E1252">
        <v>4</v>
      </c>
      <c r="F1252" t="s">
        <v>2171</v>
      </c>
      <c r="G1252">
        <v>45.2</v>
      </c>
      <c r="H1252">
        <f t="shared" si="77"/>
        <v>180.8</v>
      </c>
      <c r="I1252">
        <f>VLOOKUP(L1252,'ARTICLES 10052022'!$A$1:$Q$1031,17,FALSE)</f>
        <v>56.97</v>
      </c>
      <c r="J1252">
        <f t="shared" si="75"/>
        <v>227.88</v>
      </c>
      <c r="L1252" t="s">
        <v>2170</v>
      </c>
      <c r="M1252">
        <f>IF(I1252="","",VLOOKUP(L1252,'ARTICLES 10052022'!$A$1:$J$1031,10,FALSE))</f>
        <v>37.979999999999997</v>
      </c>
      <c r="N1252">
        <f t="shared" si="78"/>
        <v>151.91999999999999</v>
      </c>
    </row>
    <row r="1253" spans="1:14" outlineLevel="2">
      <c r="A1253" t="s">
        <v>149</v>
      </c>
      <c r="B1253" s="73" t="str">
        <f>VLOOKUP(A1253,'ARTICLES 10052022'!$A$2:$D$1031,4,FALSE)</f>
        <v>AF</v>
      </c>
      <c r="C1253" s="73" t="str">
        <f t="shared" si="76"/>
        <v/>
      </c>
      <c r="D1253" t="s">
        <v>2182</v>
      </c>
      <c r="E1253">
        <v>2</v>
      </c>
      <c r="F1253" t="s">
        <v>2183</v>
      </c>
      <c r="G1253">
        <v>54.09</v>
      </c>
      <c r="H1253">
        <f t="shared" si="77"/>
        <v>108.18</v>
      </c>
      <c r="I1253">
        <f>VLOOKUP(L1253,'ARTICLES 10052022'!$A$1:$Q$1031,17,FALSE)</f>
        <v>68.175000000000011</v>
      </c>
      <c r="J1253">
        <f t="shared" si="75"/>
        <v>136.35000000000002</v>
      </c>
      <c r="L1253" t="s">
        <v>2182</v>
      </c>
      <c r="M1253">
        <f>IF(I1253="","",VLOOKUP(L1253,'ARTICLES 10052022'!$A$1:$J$1031,10,FALSE))</f>
        <v>45.45</v>
      </c>
      <c r="N1253">
        <f t="shared" si="78"/>
        <v>90.9</v>
      </c>
    </row>
    <row r="1254" spans="1:14" outlineLevel="2">
      <c r="A1254" t="s">
        <v>149</v>
      </c>
      <c r="B1254" s="73" t="str">
        <f>VLOOKUP(A1254,'ARTICLES 10052022'!$A$2:$D$1031,4,FALSE)</f>
        <v>AF</v>
      </c>
      <c r="C1254" s="73" t="str">
        <f t="shared" si="76"/>
        <v/>
      </c>
      <c r="D1254" t="s">
        <v>2069</v>
      </c>
      <c r="E1254">
        <v>8</v>
      </c>
      <c r="F1254" t="s">
        <v>2070</v>
      </c>
      <c r="G1254">
        <v>7.95</v>
      </c>
      <c r="H1254">
        <f t="shared" si="77"/>
        <v>63.6</v>
      </c>
      <c r="I1254">
        <f>VLOOKUP(L1254,'ARTICLES 10052022'!$A$1:$Q$1031,17,FALSE)</f>
        <v>5.1790200000000004</v>
      </c>
      <c r="J1254">
        <f t="shared" si="75"/>
        <v>41.432160000000003</v>
      </c>
      <c r="L1254" t="s">
        <v>2069</v>
      </c>
      <c r="M1254">
        <f>IF(I1254="","",VLOOKUP(L1254,'ARTICLES 10052022'!$A$1:$J$1031,10,FALSE))</f>
        <v>3.8940000000000001</v>
      </c>
      <c r="N1254">
        <f t="shared" si="78"/>
        <v>31.152000000000001</v>
      </c>
    </row>
    <row r="1255" spans="1:14" outlineLevel="1">
      <c r="A1255" s="73" t="s">
        <v>3102</v>
      </c>
      <c r="B1255" s="73"/>
      <c r="C1255" s="73" t="str">
        <f t="shared" si="76"/>
        <v>PCR9EH</v>
      </c>
      <c r="J1255">
        <f>SUBTOTAL(9,J1237:J1254)</f>
        <v>1357.7145899999998</v>
      </c>
      <c r="N1255">
        <f>SUBTOTAL(9,N1237:N1254)</f>
        <v>913.81150000000002</v>
      </c>
    </row>
    <row r="1256" spans="1:14" outlineLevel="2">
      <c r="A1256" t="s">
        <v>1578</v>
      </c>
      <c r="B1256" s="73" t="str">
        <f>VLOOKUP(A1256,'ARTICLES 10052022'!$A$2:$D$1031,4,FALSE)</f>
        <v>AF</v>
      </c>
      <c r="C1256" s="73" t="str">
        <f t="shared" si="76"/>
        <v/>
      </c>
      <c r="D1256">
        <v>8434000618</v>
      </c>
      <c r="E1256">
        <v>1</v>
      </c>
      <c r="F1256" t="s">
        <v>2272</v>
      </c>
      <c r="G1256">
        <v>0.02</v>
      </c>
      <c r="H1256">
        <f t="shared" si="77"/>
        <v>0.02</v>
      </c>
      <c r="I1256">
        <f>VLOOKUP(L1256,'ARTICLES 10052022'!$A$1:$Q$1031,17,FALSE)</f>
        <v>2.375E-2</v>
      </c>
      <c r="J1256">
        <f t="shared" si="75"/>
        <v>2.375E-2</v>
      </c>
      <c r="L1256">
        <v>8434000618</v>
      </c>
      <c r="M1256">
        <f>IF(I1256="","",VLOOKUP(L1256,'ARTICLES 10052022'!$A$1:$J$1031,10,FALSE))</f>
        <v>1.9E-2</v>
      </c>
      <c r="N1256">
        <f t="shared" si="78"/>
        <v>1.9E-2</v>
      </c>
    </row>
    <row r="1257" spans="1:14" outlineLevel="2">
      <c r="A1257" t="s">
        <v>1578</v>
      </c>
      <c r="B1257" s="73" t="str">
        <f>VLOOKUP(A1257,'ARTICLES 10052022'!$A$2:$D$1031,4,FALSE)</f>
        <v>AF</v>
      </c>
      <c r="C1257" s="73" t="str">
        <f t="shared" si="76"/>
        <v/>
      </c>
      <c r="D1257" t="s">
        <v>2362</v>
      </c>
      <c r="E1257">
        <v>1</v>
      </c>
      <c r="F1257" t="s">
        <v>2363</v>
      </c>
      <c r="G1257">
        <v>1.9E-2</v>
      </c>
      <c r="H1257">
        <f t="shared" si="77"/>
        <v>1.9E-2</v>
      </c>
      <c r="I1257">
        <f>VLOOKUP(L1257,'ARTICLES 10052022'!$A$1:$Q$1031,17,FALSE)</f>
        <v>0.1905</v>
      </c>
      <c r="J1257">
        <f t="shared" si="75"/>
        <v>0.1905</v>
      </c>
      <c r="L1257" t="s">
        <v>2362</v>
      </c>
      <c r="M1257">
        <f>IF(I1257="","",VLOOKUP(L1257,'ARTICLES 10052022'!$A$1:$J$1031,10,FALSE))</f>
        <v>0.127</v>
      </c>
      <c r="N1257">
        <f t="shared" si="78"/>
        <v>0.127</v>
      </c>
    </row>
    <row r="1258" spans="1:14" outlineLevel="2">
      <c r="A1258" t="s">
        <v>1578</v>
      </c>
      <c r="B1258" s="73" t="str">
        <f>VLOOKUP(A1258,'ARTICLES 10052022'!$A$2:$D$1031,4,FALSE)</f>
        <v>AF</v>
      </c>
      <c r="C1258" s="73" t="str">
        <f t="shared" si="76"/>
        <v/>
      </c>
      <c r="D1258" t="s">
        <v>1537</v>
      </c>
      <c r="E1258">
        <v>1.8</v>
      </c>
      <c r="F1258" t="s">
        <v>1538</v>
      </c>
      <c r="G1258">
        <v>4.3499999999999996</v>
      </c>
      <c r="H1258">
        <f t="shared" si="77"/>
        <v>7.8299999999999992</v>
      </c>
      <c r="I1258">
        <f>VLOOKUP(L1258,'ARTICLES 10052022'!$A$1:$Q$1031,17,FALSE)</f>
        <v>4.3499999999999996</v>
      </c>
      <c r="J1258">
        <f t="shared" si="75"/>
        <v>7.8299999999999992</v>
      </c>
      <c r="L1258" t="s">
        <v>1537</v>
      </c>
      <c r="M1258">
        <f>IF(I1258="","",VLOOKUP(L1258,'ARTICLES 10052022'!$A$1:$J$1031,10,FALSE))</f>
        <v>2.9</v>
      </c>
      <c r="N1258">
        <f t="shared" si="78"/>
        <v>5.22</v>
      </c>
    </row>
    <row r="1259" spans="1:14" outlineLevel="2">
      <c r="A1259" t="s">
        <v>1578</v>
      </c>
      <c r="B1259" s="73" t="str">
        <f>VLOOKUP(A1259,'ARTICLES 10052022'!$A$2:$D$1031,4,FALSE)</f>
        <v>AF</v>
      </c>
      <c r="C1259" s="73" t="str">
        <f t="shared" si="76"/>
        <v/>
      </c>
      <c r="D1259">
        <v>8535000618</v>
      </c>
      <c r="E1259">
        <v>1</v>
      </c>
      <c r="F1259" t="s">
        <v>2275</v>
      </c>
      <c r="G1259">
        <v>0.05</v>
      </c>
      <c r="H1259">
        <f t="shared" si="77"/>
        <v>0.05</v>
      </c>
      <c r="I1259">
        <f>VLOOKUP(L1259,'ARTICLES 10052022'!$A$1:$Q$1031,17,FALSE)</f>
        <v>5.2499999999999998E-2</v>
      </c>
      <c r="J1259">
        <f t="shared" si="75"/>
        <v>5.2499999999999998E-2</v>
      </c>
      <c r="L1259">
        <v>8535000618</v>
      </c>
      <c r="M1259">
        <f>IF(I1259="","",VLOOKUP(L1259,'ARTICLES 10052022'!$A$1:$J$1031,10,FALSE))</f>
        <v>0.03</v>
      </c>
      <c r="N1259">
        <f t="shared" si="78"/>
        <v>0.03</v>
      </c>
    </row>
    <row r="1260" spans="1:14" outlineLevel="2">
      <c r="A1260" t="s">
        <v>1578</v>
      </c>
      <c r="B1260" s="73" t="str">
        <f>VLOOKUP(A1260,'ARTICLES 10052022'!$A$2:$D$1031,4,FALSE)</f>
        <v>AF</v>
      </c>
      <c r="C1260" s="73" t="str">
        <f t="shared" si="76"/>
        <v/>
      </c>
      <c r="D1260">
        <v>101007</v>
      </c>
      <c r="E1260">
        <v>1</v>
      </c>
      <c r="F1260" t="s">
        <v>1544</v>
      </c>
      <c r="G1260">
        <v>2.2400000000000002</v>
      </c>
      <c r="H1260">
        <f t="shared" si="77"/>
        <v>2.2400000000000002</v>
      </c>
      <c r="I1260">
        <f>VLOOKUP(L1260,'ARTICLES 10052022'!$A$1:$Q$1031,17,FALSE)</f>
        <v>2.25</v>
      </c>
      <c r="J1260">
        <f t="shared" si="75"/>
        <v>2.25</v>
      </c>
      <c r="L1260">
        <v>101007</v>
      </c>
      <c r="M1260">
        <f>IF(I1260="","",VLOOKUP(L1260,'ARTICLES 10052022'!$A$1:$J$1031,10,FALSE))</f>
        <v>1.5</v>
      </c>
      <c r="N1260">
        <f t="shared" si="78"/>
        <v>1.5</v>
      </c>
    </row>
    <row r="1261" spans="1:14" outlineLevel="2">
      <c r="A1261" t="s">
        <v>1578</v>
      </c>
      <c r="B1261" s="73" t="str">
        <f>VLOOKUP(A1261,'ARTICLES 10052022'!$A$2:$D$1031,4,FALSE)</f>
        <v>AF</v>
      </c>
      <c r="C1261" s="73" t="str">
        <f t="shared" si="76"/>
        <v/>
      </c>
      <c r="D1261">
        <v>101006</v>
      </c>
      <c r="E1261">
        <v>1</v>
      </c>
      <c r="F1261" t="s">
        <v>1546</v>
      </c>
      <c r="G1261">
        <v>0.68</v>
      </c>
      <c r="H1261">
        <f t="shared" si="77"/>
        <v>0.68</v>
      </c>
      <c r="I1261">
        <f>VLOOKUP(L1261,'ARTICLES 10052022'!$A$1:$Q$1031,17,FALSE)</f>
        <v>0.69000000000000006</v>
      </c>
      <c r="J1261">
        <f t="shared" ref="J1261:J1326" si="79">E1261*I1261</f>
        <v>0.69000000000000006</v>
      </c>
      <c r="L1261">
        <v>101006</v>
      </c>
      <c r="M1261">
        <f>IF(I1261="","",VLOOKUP(L1261,'ARTICLES 10052022'!$A$1:$J$1031,10,FALSE))</f>
        <v>0.23</v>
      </c>
      <c r="N1261">
        <f t="shared" si="78"/>
        <v>0.23</v>
      </c>
    </row>
    <row r="1262" spans="1:14" outlineLevel="2">
      <c r="A1262" t="s">
        <v>1578</v>
      </c>
      <c r="B1262" s="73" t="str">
        <f>VLOOKUP(A1262,'ARTICLES 10052022'!$A$2:$D$1031,4,FALSE)</f>
        <v>AF</v>
      </c>
      <c r="C1262" s="73" t="str">
        <f t="shared" si="76"/>
        <v/>
      </c>
      <c r="D1262">
        <v>1510041</v>
      </c>
      <c r="E1262">
        <v>1</v>
      </c>
      <c r="F1262" t="s">
        <v>1421</v>
      </c>
      <c r="G1262">
        <v>20.309999999999999</v>
      </c>
      <c r="H1262">
        <f t="shared" si="77"/>
        <v>20.309999999999999</v>
      </c>
      <c r="I1262">
        <f>VLOOKUP(L1262,'ARTICLES 10052022'!$A$1:$Q$1031,17,FALSE)</f>
        <v>21.567</v>
      </c>
      <c r="J1262">
        <f t="shared" si="79"/>
        <v>21.567</v>
      </c>
      <c r="L1262">
        <v>1510041</v>
      </c>
      <c r="M1262">
        <f>IF(I1262="","",VLOOKUP(L1262,'ARTICLES 10052022'!$A$1:$J$1031,10,FALSE))</f>
        <v>14.378</v>
      </c>
      <c r="N1262">
        <f t="shared" si="78"/>
        <v>14.378</v>
      </c>
    </row>
    <row r="1263" spans="1:14" outlineLevel="2">
      <c r="A1263" t="s">
        <v>1578</v>
      </c>
      <c r="B1263" s="73" t="str">
        <f>VLOOKUP(A1263,'ARTICLES 10052022'!$A$2:$D$1031,4,FALSE)</f>
        <v>AF</v>
      </c>
      <c r="C1263" s="73" t="str">
        <f t="shared" si="76"/>
        <v/>
      </c>
      <c r="D1263" t="s">
        <v>588</v>
      </c>
      <c r="E1263">
        <v>1</v>
      </c>
      <c r="F1263" t="s">
        <v>1572</v>
      </c>
      <c r="G1263">
        <v>0.6</v>
      </c>
      <c r="H1263">
        <f t="shared" si="77"/>
        <v>0.6</v>
      </c>
      <c r="I1263">
        <f>VLOOKUP(L1263,'ARTICLES 10052022'!$A$1:$Q$1031,17,FALSE)</f>
        <v>0.67749999999999999</v>
      </c>
      <c r="J1263">
        <f t="shared" si="79"/>
        <v>0.67749999999999999</v>
      </c>
      <c r="L1263" t="s">
        <v>588</v>
      </c>
      <c r="M1263">
        <f>IF(I1263="","",VLOOKUP(L1263,'ARTICLES 10052022'!$A$1:$J$1031,10,FALSE))</f>
        <v>0.54200000000000004</v>
      </c>
      <c r="N1263">
        <f t="shared" si="78"/>
        <v>0.54200000000000004</v>
      </c>
    </row>
    <row r="1264" spans="1:14" outlineLevel="2">
      <c r="A1264" t="s">
        <v>1578</v>
      </c>
      <c r="B1264" s="73" t="str">
        <f>VLOOKUP(A1264,'ARTICLES 10052022'!$A$2:$D$1031,4,FALSE)</f>
        <v>AF</v>
      </c>
      <c r="C1264" s="73" t="str">
        <f t="shared" si="76"/>
        <v/>
      </c>
      <c r="D1264" t="s">
        <v>1580</v>
      </c>
      <c r="E1264">
        <v>1</v>
      </c>
      <c r="F1264" t="s">
        <v>1581</v>
      </c>
      <c r="G1264">
        <v>1.19</v>
      </c>
      <c r="H1264">
        <f t="shared" si="77"/>
        <v>1.19</v>
      </c>
      <c r="I1264">
        <f>VLOOKUP(L1264,'ARTICLES 10052022'!$A$1:$Q$1031,17,FALSE)</f>
        <v>1.1850000000000001</v>
      </c>
      <c r="J1264">
        <f t="shared" si="79"/>
        <v>1.1850000000000001</v>
      </c>
      <c r="L1264" t="s">
        <v>1580</v>
      </c>
      <c r="M1264">
        <f>IF(I1264="","",VLOOKUP(L1264,'ARTICLES 10052022'!$A$1:$J$1031,10,FALSE))</f>
        <v>0.79</v>
      </c>
      <c r="N1264">
        <f t="shared" si="78"/>
        <v>0.79</v>
      </c>
    </row>
    <row r="1265" spans="1:14" outlineLevel="2">
      <c r="A1265" t="s">
        <v>1578</v>
      </c>
      <c r="B1265" s="73" t="str">
        <f>VLOOKUP(A1265,'ARTICLES 10052022'!$A$2:$D$1031,4,FALSE)</f>
        <v>AF</v>
      </c>
      <c r="C1265" s="73" t="str">
        <f t="shared" si="76"/>
        <v/>
      </c>
      <c r="D1265" t="s">
        <v>1382</v>
      </c>
      <c r="E1265">
        <v>1</v>
      </c>
      <c r="F1265" t="s">
        <v>1383</v>
      </c>
      <c r="G1265">
        <v>206.99</v>
      </c>
      <c r="H1265">
        <f t="shared" si="77"/>
        <v>206.99</v>
      </c>
      <c r="I1265">
        <f>VLOOKUP(L1265,'ARTICLES 10052022'!$A$1:$Q$1031,17,FALSE)</f>
        <v>207.87</v>
      </c>
      <c r="J1265">
        <f t="shared" si="79"/>
        <v>207.87</v>
      </c>
      <c r="L1265" t="s">
        <v>1382</v>
      </c>
      <c r="M1265">
        <f>IF(I1265="","",VLOOKUP(L1265,'ARTICLES 10052022'!$A$1:$J$1031,10,FALSE))</f>
        <v>138.58000000000001</v>
      </c>
      <c r="N1265">
        <f t="shared" si="78"/>
        <v>138.58000000000001</v>
      </c>
    </row>
    <row r="1266" spans="1:14" outlineLevel="2">
      <c r="A1266" t="s">
        <v>1578</v>
      </c>
      <c r="B1266" s="73" t="str">
        <f>VLOOKUP(A1266,'ARTICLES 10052022'!$A$2:$D$1031,4,FALSE)</f>
        <v>AF</v>
      </c>
      <c r="C1266" s="73" t="str">
        <f t="shared" si="76"/>
        <v/>
      </c>
      <c r="D1266" t="s">
        <v>472</v>
      </c>
      <c r="E1266">
        <v>1</v>
      </c>
      <c r="F1266" t="s">
        <v>993</v>
      </c>
      <c r="G1266">
        <v>4.87</v>
      </c>
      <c r="H1266">
        <f t="shared" si="77"/>
        <v>4.87</v>
      </c>
      <c r="I1266">
        <f>VLOOKUP(L1266,'ARTICLES 10052022'!$A$1:$Q$1031,17,FALSE)</f>
        <v>1.41</v>
      </c>
      <c r="J1266">
        <f t="shared" si="79"/>
        <v>1.41</v>
      </c>
      <c r="L1266" t="s">
        <v>472</v>
      </c>
      <c r="M1266">
        <f>IF(I1266="","",VLOOKUP(L1266,'ARTICLES 10052022'!$A$1:$J$1031,10,FALSE))</f>
        <v>0.94</v>
      </c>
      <c r="N1266">
        <f t="shared" si="78"/>
        <v>0.94</v>
      </c>
    </row>
    <row r="1267" spans="1:14" outlineLevel="2">
      <c r="A1267" t="s">
        <v>1578</v>
      </c>
      <c r="B1267" s="73" t="str">
        <f>VLOOKUP(A1267,'ARTICLES 10052022'!$A$2:$D$1031,4,FALSE)</f>
        <v>AF</v>
      </c>
      <c r="C1267" s="73" t="str">
        <f t="shared" si="76"/>
        <v/>
      </c>
      <c r="D1267" t="s">
        <v>2410</v>
      </c>
      <c r="E1267">
        <v>1.33</v>
      </c>
      <c r="F1267" t="s">
        <v>2411</v>
      </c>
      <c r="G1267">
        <v>75</v>
      </c>
      <c r="H1267">
        <f t="shared" si="77"/>
        <v>99.75</v>
      </c>
      <c r="I1267">
        <f>VLOOKUP(L1267,'ARTICLES 10052022'!$A$1:$Q$1031,17,FALSE)</f>
        <v>75</v>
      </c>
      <c r="J1267">
        <f t="shared" si="79"/>
        <v>99.75</v>
      </c>
      <c r="L1267" t="s">
        <v>2410</v>
      </c>
      <c r="M1267">
        <f>IF(I1267="","",VLOOKUP(L1267,'ARTICLES 10052022'!$A$1:$J$1031,10,FALSE))</f>
        <v>50</v>
      </c>
      <c r="N1267">
        <f t="shared" si="78"/>
        <v>66.5</v>
      </c>
    </row>
    <row r="1268" spans="1:14" outlineLevel="2">
      <c r="A1268" t="s">
        <v>1578</v>
      </c>
      <c r="B1268" s="73" t="str">
        <f>VLOOKUP(A1268,'ARTICLES 10052022'!$A$2:$D$1031,4,FALSE)</f>
        <v>AF</v>
      </c>
      <c r="C1268" s="73" t="str">
        <f t="shared" si="76"/>
        <v/>
      </c>
      <c r="D1268" t="s">
        <v>448</v>
      </c>
      <c r="E1268">
        <v>1</v>
      </c>
      <c r="F1268" t="s">
        <v>449</v>
      </c>
      <c r="G1268">
        <v>119.89</v>
      </c>
      <c r="H1268">
        <f t="shared" si="77"/>
        <v>119.89</v>
      </c>
      <c r="I1268">
        <f>VLOOKUP(L1268,'ARTICLES 10052022'!$A$1:$Q$1031,17,FALSE)</f>
        <v>132</v>
      </c>
      <c r="J1268">
        <f t="shared" si="79"/>
        <v>132</v>
      </c>
      <c r="L1268" t="s">
        <v>448</v>
      </c>
      <c r="M1268">
        <f>IF(I1268="","",VLOOKUP(L1268,'ARTICLES 10052022'!$A$1:$J$1031,10,FALSE))</f>
        <v>88</v>
      </c>
      <c r="N1268">
        <f t="shared" si="78"/>
        <v>88</v>
      </c>
    </row>
    <row r="1269" spans="1:14" outlineLevel="2">
      <c r="A1269" t="s">
        <v>1578</v>
      </c>
      <c r="B1269" s="73" t="str">
        <f>VLOOKUP(A1269,'ARTICLES 10052022'!$A$2:$D$1031,4,FALSE)</f>
        <v>AF</v>
      </c>
      <c r="C1269" s="73" t="str">
        <f t="shared" si="76"/>
        <v/>
      </c>
      <c r="D1269" t="s">
        <v>518</v>
      </c>
      <c r="E1269">
        <v>3</v>
      </c>
      <c r="F1269" t="s">
        <v>519</v>
      </c>
      <c r="G1269">
        <v>59.85</v>
      </c>
      <c r="H1269">
        <f t="shared" si="77"/>
        <v>179.55</v>
      </c>
      <c r="I1269">
        <f>VLOOKUP(L1269,'ARTICLES 10052022'!$A$1:$Q$1031,17,FALSE)</f>
        <v>61.89</v>
      </c>
      <c r="J1269">
        <f t="shared" si="79"/>
        <v>185.67000000000002</v>
      </c>
      <c r="L1269" t="s">
        <v>518</v>
      </c>
      <c r="M1269">
        <f>IF(I1269="","",VLOOKUP(L1269,'ARTICLES 10052022'!$A$1:$J$1031,10,FALSE))</f>
        <v>41.26</v>
      </c>
      <c r="N1269">
        <f t="shared" si="78"/>
        <v>123.78</v>
      </c>
    </row>
    <row r="1270" spans="1:14" outlineLevel="2">
      <c r="A1270" t="s">
        <v>1578</v>
      </c>
      <c r="B1270" s="73" t="str">
        <f>VLOOKUP(A1270,'ARTICLES 10052022'!$A$2:$D$1031,4,FALSE)</f>
        <v>AF</v>
      </c>
      <c r="C1270" s="73" t="str">
        <f t="shared" si="76"/>
        <v/>
      </c>
      <c r="D1270" t="s">
        <v>1516</v>
      </c>
      <c r="E1270">
        <v>1.6</v>
      </c>
      <c r="F1270" t="s">
        <v>1517</v>
      </c>
      <c r="G1270">
        <v>5.59</v>
      </c>
      <c r="H1270">
        <f t="shared" si="77"/>
        <v>8.9440000000000008</v>
      </c>
      <c r="I1270">
        <f>VLOOKUP(L1270,'ARTICLES 10052022'!$A$1:$Q$1031,17,FALSE)</f>
        <v>2.8701400000000001</v>
      </c>
      <c r="J1270">
        <f t="shared" si="79"/>
        <v>4.5922240000000007</v>
      </c>
      <c r="L1270" t="s">
        <v>1516</v>
      </c>
      <c r="M1270">
        <f>IF(I1270="","",VLOOKUP(L1270,'ARTICLES 10052022'!$A$1:$J$1031,10,FALSE))</f>
        <v>2.1579999999999999</v>
      </c>
      <c r="N1270">
        <f t="shared" si="78"/>
        <v>3.4527999999999999</v>
      </c>
    </row>
    <row r="1271" spans="1:14" outlineLevel="2">
      <c r="A1271" t="s">
        <v>1578</v>
      </c>
      <c r="B1271" s="73" t="str">
        <f>VLOOKUP(A1271,'ARTICLES 10052022'!$A$2:$D$1031,4,FALSE)</f>
        <v>AF</v>
      </c>
      <c r="C1271" s="73" t="str">
        <f t="shared" si="76"/>
        <v/>
      </c>
      <c r="D1271" t="s">
        <v>1825</v>
      </c>
      <c r="E1271">
        <v>1</v>
      </c>
      <c r="F1271" t="s">
        <v>1826</v>
      </c>
      <c r="G1271">
        <v>6.93</v>
      </c>
      <c r="H1271">
        <f t="shared" si="77"/>
        <v>6.93</v>
      </c>
      <c r="I1271">
        <f>VLOOKUP(L1271,'ARTICLES 10052022'!$A$1:$Q$1031,17,FALSE)</f>
        <v>5.3665500000000002</v>
      </c>
      <c r="J1271">
        <f t="shared" si="79"/>
        <v>5.3665500000000002</v>
      </c>
      <c r="L1271" t="s">
        <v>1825</v>
      </c>
      <c r="M1271">
        <f>IF(I1271="","",VLOOKUP(L1271,'ARTICLES 10052022'!$A$1:$J$1031,10,FALSE))</f>
        <v>4.0350000000000001</v>
      </c>
      <c r="N1271">
        <f t="shared" si="78"/>
        <v>4.0350000000000001</v>
      </c>
    </row>
    <row r="1272" spans="1:14" outlineLevel="2">
      <c r="A1272" t="s">
        <v>1578</v>
      </c>
      <c r="B1272" s="73" t="str">
        <f>VLOOKUP(A1272,'ARTICLES 10052022'!$A$2:$D$1031,4,FALSE)</f>
        <v>AF</v>
      </c>
      <c r="C1272" s="73" t="str">
        <f t="shared" si="76"/>
        <v/>
      </c>
      <c r="D1272" t="s">
        <v>1523</v>
      </c>
      <c r="E1272">
        <v>1</v>
      </c>
      <c r="F1272" t="s">
        <v>1524</v>
      </c>
      <c r="G1272">
        <v>8.51</v>
      </c>
      <c r="H1272">
        <f t="shared" si="77"/>
        <v>8.51</v>
      </c>
      <c r="I1272">
        <f>VLOOKUP(L1272,'ARTICLES 10052022'!$A$1:$Q$1031,17,FALSE)</f>
        <v>10.267334</v>
      </c>
      <c r="J1272">
        <f t="shared" si="79"/>
        <v>10.267334</v>
      </c>
      <c r="L1272" t="s">
        <v>1523</v>
      </c>
      <c r="M1272">
        <f>IF(I1272="","",VLOOKUP(L1272,'ARTICLES 10052022'!$A$1:$J$1031,10,FALSE))</f>
        <v>7.7198000000000002</v>
      </c>
      <c r="N1272">
        <f t="shared" si="78"/>
        <v>7.7198000000000002</v>
      </c>
    </row>
    <row r="1273" spans="1:14" outlineLevel="1">
      <c r="A1273" s="73" t="s">
        <v>3103</v>
      </c>
      <c r="B1273" s="73"/>
      <c r="C1273" s="73" t="str">
        <f t="shared" si="76"/>
        <v>ECSPR-2100</v>
      </c>
      <c r="J1273">
        <f>SUBTOTAL(9,J1256:J1272)</f>
        <v>681.39235799999994</v>
      </c>
      <c r="N1273">
        <f>SUBTOTAL(9,N1256:N1272)</f>
        <v>455.84360000000004</v>
      </c>
    </row>
    <row r="1274" spans="1:14" outlineLevel="2">
      <c r="A1274" t="s">
        <v>24</v>
      </c>
      <c r="B1274" s="73" t="str">
        <f>VLOOKUP(A1274,'ARTICLES 10052022'!$A$2:$D$1031,4,FALSE)</f>
        <v>AF</v>
      </c>
      <c r="C1274" s="73" t="str">
        <f t="shared" si="76"/>
        <v/>
      </c>
      <c r="D1274">
        <v>101006</v>
      </c>
      <c r="E1274">
        <v>1</v>
      </c>
      <c r="F1274" t="s">
        <v>1546</v>
      </c>
      <c r="G1274">
        <v>0.68</v>
      </c>
      <c r="H1274">
        <f t="shared" si="77"/>
        <v>0.68</v>
      </c>
      <c r="I1274">
        <f>VLOOKUP(L1274,'ARTICLES 10052022'!$A$1:$Q$1031,17,FALSE)</f>
        <v>0.69000000000000006</v>
      </c>
      <c r="J1274">
        <f t="shared" si="79"/>
        <v>0.69000000000000006</v>
      </c>
      <c r="L1274">
        <v>101006</v>
      </c>
      <c r="M1274">
        <f>IF(I1274="","",VLOOKUP(L1274,'ARTICLES 10052022'!$A$1:$J$1031,10,FALSE))</f>
        <v>0.23</v>
      </c>
      <c r="N1274">
        <f t="shared" si="78"/>
        <v>0.23</v>
      </c>
    </row>
    <row r="1275" spans="1:14" outlineLevel="2">
      <c r="A1275" t="s">
        <v>24</v>
      </c>
      <c r="B1275" s="73" t="str">
        <f>VLOOKUP(A1275,'ARTICLES 10052022'!$A$2:$D$1031,4,FALSE)</f>
        <v>AF</v>
      </c>
      <c r="C1275" s="73" t="str">
        <f t="shared" si="76"/>
        <v/>
      </c>
      <c r="D1275" t="s">
        <v>2466</v>
      </c>
      <c r="E1275">
        <v>2</v>
      </c>
      <c r="F1275" t="s">
        <v>2467</v>
      </c>
      <c r="G1275">
        <v>0.90200000000000002</v>
      </c>
      <c r="H1275">
        <f t="shared" si="77"/>
        <v>1.804</v>
      </c>
      <c r="I1275">
        <f>VLOOKUP(L1275,'ARTICLES 10052022'!$A$1:$Q$1031,17,FALSE)</f>
        <v>0.90149999999999997</v>
      </c>
      <c r="J1275">
        <f t="shared" si="79"/>
        <v>1.8029999999999999</v>
      </c>
      <c r="L1275" t="s">
        <v>2466</v>
      </c>
      <c r="M1275">
        <f>IF(I1275="","",VLOOKUP(L1275,'ARTICLES 10052022'!$A$1:$J$1031,10,FALSE))</f>
        <v>0.60099999999999998</v>
      </c>
      <c r="N1275">
        <f t="shared" si="78"/>
        <v>1.202</v>
      </c>
    </row>
    <row r="1276" spans="1:14" outlineLevel="2">
      <c r="A1276" t="s">
        <v>24</v>
      </c>
      <c r="B1276" s="73" t="str">
        <f>VLOOKUP(A1276,'ARTICLES 10052022'!$A$2:$D$1031,4,FALSE)</f>
        <v>AF</v>
      </c>
      <c r="C1276" s="73" t="str">
        <f t="shared" si="76"/>
        <v/>
      </c>
      <c r="D1276" t="s">
        <v>2470</v>
      </c>
      <c r="E1276">
        <v>2</v>
      </c>
      <c r="F1276" t="s">
        <v>2471</v>
      </c>
      <c r="G1276">
        <v>0.08</v>
      </c>
      <c r="H1276">
        <f t="shared" si="77"/>
        <v>0.16</v>
      </c>
      <c r="I1276">
        <f>VLOOKUP(L1276,'ARTICLES 10052022'!$A$1:$Q$1031,17,FALSE)</f>
        <v>0.10799999999999998</v>
      </c>
      <c r="J1276">
        <f t="shared" si="79"/>
        <v>0.21599999999999997</v>
      </c>
      <c r="L1276" t="s">
        <v>2470</v>
      </c>
      <c r="M1276">
        <f>IF(I1276="","",VLOOKUP(L1276,'ARTICLES 10052022'!$A$1:$J$1031,10,FALSE))</f>
        <v>7.1999999999999995E-2</v>
      </c>
      <c r="N1276">
        <f t="shared" si="78"/>
        <v>0.14399999999999999</v>
      </c>
    </row>
    <row r="1277" spans="1:14" outlineLevel="2">
      <c r="A1277" t="s">
        <v>24</v>
      </c>
      <c r="B1277" s="73" t="str">
        <f>VLOOKUP(A1277,'ARTICLES 10052022'!$A$2:$D$1031,4,FALSE)</f>
        <v>AF</v>
      </c>
      <c r="C1277" s="73" t="str">
        <f t="shared" si="76"/>
        <v/>
      </c>
      <c r="D1277">
        <v>1510064</v>
      </c>
      <c r="E1277">
        <v>1</v>
      </c>
      <c r="F1277" t="s">
        <v>1673</v>
      </c>
      <c r="G1277">
        <v>39.22</v>
      </c>
      <c r="H1277">
        <f t="shared" si="77"/>
        <v>39.22</v>
      </c>
      <c r="I1277">
        <f>VLOOKUP(L1277,'ARTICLES 10052022'!$A$1:$Q$1031,17,FALSE)</f>
        <v>44.414400000000001</v>
      </c>
      <c r="J1277">
        <f t="shared" si="79"/>
        <v>44.414400000000001</v>
      </c>
      <c r="L1277">
        <v>1510064</v>
      </c>
      <c r="M1277">
        <f>IF(I1277="","",VLOOKUP(L1277,'ARTICLES 10052022'!$A$1:$J$1031,10,FALSE))</f>
        <v>27.759</v>
      </c>
      <c r="N1277">
        <f t="shared" si="78"/>
        <v>27.759</v>
      </c>
    </row>
    <row r="1278" spans="1:14" outlineLevel="2">
      <c r="A1278" t="s">
        <v>24</v>
      </c>
      <c r="B1278" s="73" t="str">
        <f>VLOOKUP(A1278,'ARTICLES 10052022'!$A$2:$D$1031,4,FALSE)</f>
        <v>AF</v>
      </c>
      <c r="C1278" s="73" t="str">
        <f t="shared" si="76"/>
        <v/>
      </c>
      <c r="D1278" t="s">
        <v>1533</v>
      </c>
      <c r="E1278">
        <v>1</v>
      </c>
      <c r="F1278" t="s">
        <v>1534</v>
      </c>
      <c r="G1278">
        <v>7.41</v>
      </c>
      <c r="H1278">
        <f t="shared" si="77"/>
        <v>7.41</v>
      </c>
      <c r="I1278">
        <f>VLOOKUP(L1278,'ARTICLES 10052022'!$A$1:$Q$1031,17,FALSE)</f>
        <v>7.9667000000000003</v>
      </c>
      <c r="J1278">
        <f t="shared" si="79"/>
        <v>7.9667000000000003</v>
      </c>
      <c r="L1278" t="s">
        <v>1533</v>
      </c>
      <c r="M1278">
        <f>IF(I1278="","",VLOOKUP(L1278,'ARTICLES 10052022'!$A$1:$J$1031,10,FALSE))</f>
        <v>5.99</v>
      </c>
      <c r="N1278">
        <f t="shared" si="78"/>
        <v>5.99</v>
      </c>
    </row>
    <row r="1279" spans="1:14" outlineLevel="2">
      <c r="A1279" t="s">
        <v>24</v>
      </c>
      <c r="B1279" s="73" t="str">
        <f>VLOOKUP(A1279,'ARTICLES 10052022'!$A$2:$D$1031,4,FALSE)</f>
        <v>AF</v>
      </c>
      <c r="C1279" s="73" t="str">
        <f t="shared" si="76"/>
        <v/>
      </c>
      <c r="D1279" t="s">
        <v>414</v>
      </c>
      <c r="E1279">
        <v>1</v>
      </c>
      <c r="F1279" t="s">
        <v>415</v>
      </c>
      <c r="G1279">
        <v>38.61</v>
      </c>
      <c r="H1279">
        <f t="shared" si="77"/>
        <v>38.61</v>
      </c>
      <c r="I1279">
        <f>VLOOKUP(L1279,'ARTICLES 10052022'!$A$1:$Q$1031,17,FALSE)</f>
        <v>13.350000000000001</v>
      </c>
      <c r="J1279">
        <f t="shared" si="79"/>
        <v>13.350000000000001</v>
      </c>
      <c r="L1279" t="s">
        <v>414</v>
      </c>
      <c r="M1279">
        <f>IF(I1279="","",VLOOKUP(L1279,'ARTICLES 10052022'!$A$1:$J$1031,10,FALSE))</f>
        <v>8.9</v>
      </c>
      <c r="N1279">
        <f t="shared" si="78"/>
        <v>8.9</v>
      </c>
    </row>
    <row r="1280" spans="1:14" outlineLevel="2">
      <c r="A1280" t="s">
        <v>24</v>
      </c>
      <c r="B1280" s="73" t="str">
        <f>VLOOKUP(A1280,'ARTICLES 10052022'!$A$2:$D$1031,4,FALSE)</f>
        <v>AF</v>
      </c>
      <c r="C1280" s="73" t="str">
        <f t="shared" si="76"/>
        <v/>
      </c>
      <c r="D1280" t="s">
        <v>592</v>
      </c>
      <c r="E1280">
        <v>2</v>
      </c>
      <c r="F1280" t="s">
        <v>1512</v>
      </c>
      <c r="G1280">
        <v>0.96</v>
      </c>
      <c r="H1280">
        <f t="shared" si="77"/>
        <v>1.92</v>
      </c>
      <c r="I1280">
        <f>VLOOKUP(L1280,'ARTICLES 10052022'!$A$1:$Q$1031,17,FALSE)</f>
        <v>1.1251800000000001</v>
      </c>
      <c r="J1280">
        <f t="shared" si="79"/>
        <v>2.2503600000000001</v>
      </c>
      <c r="L1280" t="s">
        <v>592</v>
      </c>
      <c r="M1280">
        <f>IF(I1280="","",VLOOKUP(L1280,'ARTICLES 10052022'!$A$1:$J$1031,10,FALSE))</f>
        <v>0.84599999999999997</v>
      </c>
      <c r="N1280">
        <f t="shared" si="78"/>
        <v>1.6919999999999999</v>
      </c>
    </row>
    <row r="1281" spans="1:14" outlineLevel="2">
      <c r="A1281" t="s">
        <v>24</v>
      </c>
      <c r="B1281" s="73" t="str">
        <f>VLOOKUP(A1281,'ARTICLES 10052022'!$A$2:$D$1031,4,FALSE)</f>
        <v>AF</v>
      </c>
      <c r="C1281" s="73" t="str">
        <f t="shared" si="76"/>
        <v/>
      </c>
      <c r="D1281" t="s">
        <v>963</v>
      </c>
      <c r="E1281">
        <v>1</v>
      </c>
      <c r="F1281" t="s">
        <v>964</v>
      </c>
      <c r="G1281">
        <v>3.76</v>
      </c>
      <c r="H1281">
        <f t="shared" si="77"/>
        <v>3.76</v>
      </c>
      <c r="I1281">
        <f>VLOOKUP(L1281,'ARTICLES 10052022'!$A$1:$Q$1031,17,FALSE)</f>
        <v>5.01</v>
      </c>
      <c r="J1281">
        <f t="shared" si="79"/>
        <v>5.01</v>
      </c>
      <c r="L1281" t="s">
        <v>963</v>
      </c>
      <c r="M1281">
        <f>IF(I1281="","",VLOOKUP(L1281,'ARTICLES 10052022'!$A$1:$J$1031,10,FALSE))</f>
        <v>2.5049999999999999</v>
      </c>
      <c r="N1281">
        <f t="shared" si="78"/>
        <v>2.5049999999999999</v>
      </c>
    </row>
    <row r="1282" spans="1:14" outlineLevel="2">
      <c r="A1282" t="s">
        <v>24</v>
      </c>
      <c r="B1282" s="73" t="str">
        <f>VLOOKUP(A1282,'ARTICLES 10052022'!$A$2:$D$1031,4,FALSE)</f>
        <v>AF</v>
      </c>
      <c r="C1282" s="73" t="str">
        <f t="shared" ref="C1282:C1345" si="80">IF(G1282="",MID(A1282,7,100),"")</f>
        <v/>
      </c>
      <c r="D1282" t="s">
        <v>2000</v>
      </c>
      <c r="E1282">
        <v>1</v>
      </c>
      <c r="F1282" t="s">
        <v>2001</v>
      </c>
      <c r="G1282">
        <v>226.44</v>
      </c>
      <c r="H1282">
        <f t="shared" si="77"/>
        <v>226.44</v>
      </c>
      <c r="I1282">
        <f>VLOOKUP(L1282,'ARTICLES 10052022'!$A$1:$Q$1031,17,FALSE)</f>
        <v>239.76</v>
      </c>
      <c r="J1282">
        <f t="shared" si="79"/>
        <v>239.76</v>
      </c>
      <c r="L1282" t="s">
        <v>2000</v>
      </c>
      <c r="M1282">
        <f>IF(I1282="","",VLOOKUP(L1282,'ARTICLES 10052022'!$A$1:$J$1031,10,FALSE))</f>
        <v>159.84</v>
      </c>
      <c r="N1282">
        <f t="shared" si="78"/>
        <v>159.84</v>
      </c>
    </row>
    <row r="1283" spans="1:14" outlineLevel="2">
      <c r="A1283" t="s">
        <v>24</v>
      </c>
      <c r="B1283" s="73" t="str">
        <f>VLOOKUP(A1283,'ARTICLES 10052022'!$A$2:$D$1031,4,FALSE)</f>
        <v>AF</v>
      </c>
      <c r="C1283" s="73" t="str">
        <f t="shared" si="80"/>
        <v/>
      </c>
      <c r="D1283" t="s">
        <v>1527</v>
      </c>
      <c r="E1283">
        <v>1</v>
      </c>
      <c r="F1283" t="s">
        <v>1528</v>
      </c>
      <c r="G1283">
        <v>0.77</v>
      </c>
      <c r="H1283">
        <f t="shared" si="77"/>
        <v>0.77</v>
      </c>
      <c r="I1283">
        <f>VLOOKUP(L1283,'ARTICLES 10052022'!$A$1:$Q$1031,17,FALSE)</f>
        <v>0.89642000000000011</v>
      </c>
      <c r="J1283">
        <f t="shared" si="79"/>
        <v>0.89642000000000011</v>
      </c>
      <c r="L1283" t="s">
        <v>1527</v>
      </c>
      <c r="M1283">
        <f>IF(I1283="","",VLOOKUP(L1283,'ARTICLES 10052022'!$A$1:$J$1031,10,FALSE))</f>
        <v>0.67400000000000004</v>
      </c>
      <c r="N1283">
        <f t="shared" si="78"/>
        <v>0.67400000000000004</v>
      </c>
    </row>
    <row r="1284" spans="1:14" outlineLevel="2">
      <c r="A1284" t="s">
        <v>24</v>
      </c>
      <c r="B1284" s="73" t="str">
        <f>VLOOKUP(A1284,'ARTICLES 10052022'!$A$2:$D$1031,4,FALSE)</f>
        <v>AF</v>
      </c>
      <c r="C1284" s="73" t="str">
        <f t="shared" si="80"/>
        <v/>
      </c>
      <c r="D1284">
        <v>7214321415</v>
      </c>
      <c r="E1284">
        <v>1</v>
      </c>
      <c r="F1284" t="s">
        <v>2402</v>
      </c>
      <c r="G1284">
        <v>0.1</v>
      </c>
      <c r="H1284">
        <f t="shared" si="77"/>
        <v>0.1</v>
      </c>
      <c r="I1284">
        <f>VLOOKUP(L1284,'ARTICLES 10052022'!$A$1:$Q$1031,17,FALSE)</f>
        <v>5.2700000000000004E-2</v>
      </c>
      <c r="J1284">
        <f t="shared" si="79"/>
        <v>5.2700000000000004E-2</v>
      </c>
      <c r="L1284">
        <v>7214321415</v>
      </c>
      <c r="M1284">
        <f>IF(I1284="","",VLOOKUP(L1284,'ARTICLES 10052022'!$A$1:$J$1031,10,FALSE))</f>
        <v>3.4000000000000002E-2</v>
      </c>
      <c r="N1284">
        <f t="shared" si="78"/>
        <v>3.4000000000000002E-2</v>
      </c>
    </row>
    <row r="1285" spans="1:14" outlineLevel="2">
      <c r="A1285" t="s">
        <v>24</v>
      </c>
      <c r="B1285" s="73" t="str">
        <f>VLOOKUP(A1285,'ARTICLES 10052022'!$A$2:$D$1031,4,FALSE)</f>
        <v>AF</v>
      </c>
      <c r="C1285" s="73" t="str">
        <f t="shared" si="80"/>
        <v/>
      </c>
      <c r="D1285" t="s">
        <v>442</v>
      </c>
      <c r="E1285">
        <v>1</v>
      </c>
      <c r="F1285" t="s">
        <v>1496</v>
      </c>
      <c r="G1285">
        <v>431.65</v>
      </c>
      <c r="H1285">
        <f t="shared" ref="H1285:H1348" si="81">IF(C1285="",G1285*E1285,"")</f>
        <v>431.65</v>
      </c>
      <c r="I1285">
        <f>VLOOKUP(L1285,'ARTICLES 10052022'!$A$1:$Q$1031,17,FALSE)</f>
        <v>469.5</v>
      </c>
      <c r="J1285">
        <f t="shared" si="79"/>
        <v>469.5</v>
      </c>
      <c r="L1285" t="s">
        <v>442</v>
      </c>
      <c r="M1285">
        <f>IF(I1285="","",VLOOKUP(L1285,'ARTICLES 10052022'!$A$1:$J$1031,10,FALSE))</f>
        <v>313</v>
      </c>
      <c r="N1285">
        <f t="shared" si="78"/>
        <v>313</v>
      </c>
    </row>
    <row r="1286" spans="1:14" outlineLevel="2">
      <c r="A1286" t="s">
        <v>24</v>
      </c>
      <c r="B1286" s="73" t="str">
        <f>VLOOKUP(A1286,'ARTICLES 10052022'!$A$2:$D$1031,4,FALSE)</f>
        <v>AF</v>
      </c>
      <c r="C1286" s="73" t="str">
        <f t="shared" si="80"/>
        <v/>
      </c>
      <c r="D1286" t="s">
        <v>472</v>
      </c>
      <c r="E1286">
        <v>1</v>
      </c>
      <c r="F1286" t="s">
        <v>993</v>
      </c>
      <c r="G1286">
        <v>4.87</v>
      </c>
      <c r="H1286">
        <f t="shared" si="81"/>
        <v>4.87</v>
      </c>
      <c r="I1286">
        <f>VLOOKUP(L1286,'ARTICLES 10052022'!$A$1:$Q$1031,17,FALSE)</f>
        <v>1.41</v>
      </c>
      <c r="J1286">
        <f t="shared" si="79"/>
        <v>1.41</v>
      </c>
      <c r="L1286" t="s">
        <v>472</v>
      </c>
      <c r="M1286">
        <f>IF(I1286="","",VLOOKUP(L1286,'ARTICLES 10052022'!$A$1:$J$1031,10,FALSE))</f>
        <v>0.94</v>
      </c>
      <c r="N1286">
        <f t="shared" si="78"/>
        <v>0.94</v>
      </c>
    </row>
    <row r="1287" spans="1:14" outlineLevel="2">
      <c r="A1287" t="s">
        <v>24</v>
      </c>
      <c r="B1287" s="73" t="str">
        <f>VLOOKUP(A1287,'ARTICLES 10052022'!$A$2:$D$1031,4,FALSE)</f>
        <v>AF</v>
      </c>
      <c r="C1287" s="73" t="str">
        <f t="shared" si="80"/>
        <v/>
      </c>
      <c r="D1287" t="s">
        <v>476</v>
      </c>
      <c r="E1287">
        <v>1</v>
      </c>
      <c r="F1287" t="s">
        <v>2937</v>
      </c>
      <c r="G1287">
        <v>4.9400000000000004</v>
      </c>
      <c r="H1287">
        <f t="shared" si="81"/>
        <v>4.9400000000000004</v>
      </c>
      <c r="I1287">
        <f>VLOOKUP(L1287,'ARTICLES 10052022'!$A$1:$Q$1031,17,FALSE)</f>
        <v>1.3800000000000001</v>
      </c>
      <c r="J1287">
        <f t="shared" si="79"/>
        <v>1.3800000000000001</v>
      </c>
      <c r="L1287" t="s">
        <v>476</v>
      </c>
      <c r="M1287">
        <f>IF(I1287="","",VLOOKUP(L1287,'ARTICLES 10052022'!$A$1:$J$1031,10,FALSE))</f>
        <v>0.92</v>
      </c>
      <c r="N1287">
        <f t="shared" si="78"/>
        <v>0.92</v>
      </c>
    </row>
    <row r="1288" spans="1:14" outlineLevel="2">
      <c r="A1288" t="s">
        <v>24</v>
      </c>
      <c r="B1288" s="73" t="str">
        <f>VLOOKUP(A1288,'ARTICLES 10052022'!$A$2:$D$1031,4,FALSE)</f>
        <v>AF</v>
      </c>
      <c r="C1288" s="73" t="str">
        <f t="shared" si="80"/>
        <v/>
      </c>
      <c r="D1288" t="s">
        <v>626</v>
      </c>
      <c r="E1288">
        <v>1</v>
      </c>
      <c r="F1288" t="s">
        <v>627</v>
      </c>
      <c r="G1288">
        <v>1.1000000000000001</v>
      </c>
      <c r="H1288">
        <f t="shared" si="81"/>
        <v>1.1000000000000001</v>
      </c>
      <c r="I1288">
        <f>VLOOKUP(L1288,'ARTICLES 10052022'!$A$1:$Q$1031,17,FALSE)</f>
        <v>1.6186100000000001</v>
      </c>
      <c r="J1288">
        <f t="shared" si="79"/>
        <v>1.6186100000000001</v>
      </c>
      <c r="L1288" t="s">
        <v>626</v>
      </c>
      <c r="M1288">
        <f>IF(I1288="","",VLOOKUP(L1288,'ARTICLES 10052022'!$A$1:$J$1031,10,FALSE))</f>
        <v>1.2170000000000001</v>
      </c>
      <c r="N1288">
        <f t="shared" ref="N1288:N1351" si="82">IF(I1288="","",E1288*M1288)</f>
        <v>1.2170000000000001</v>
      </c>
    </row>
    <row r="1289" spans="1:14" outlineLevel="2">
      <c r="A1289" t="s">
        <v>24</v>
      </c>
      <c r="B1289" s="73" t="str">
        <f>VLOOKUP(A1289,'ARTICLES 10052022'!$A$2:$D$1031,4,FALSE)</f>
        <v>AF</v>
      </c>
      <c r="C1289" s="73" t="str">
        <f t="shared" si="80"/>
        <v/>
      </c>
      <c r="D1289" t="s">
        <v>2410</v>
      </c>
      <c r="E1289">
        <v>0.89</v>
      </c>
      <c r="F1289" t="s">
        <v>2411</v>
      </c>
      <c r="G1289">
        <v>75</v>
      </c>
      <c r="H1289">
        <f t="shared" si="81"/>
        <v>66.75</v>
      </c>
      <c r="I1289">
        <f>VLOOKUP(L1289,'ARTICLES 10052022'!$A$1:$Q$1031,17,FALSE)</f>
        <v>75</v>
      </c>
      <c r="J1289">
        <f t="shared" si="79"/>
        <v>66.75</v>
      </c>
      <c r="L1289" t="s">
        <v>2410</v>
      </c>
      <c r="M1289">
        <f>IF(I1289="","",VLOOKUP(L1289,'ARTICLES 10052022'!$A$1:$J$1031,10,FALSE))</f>
        <v>50</v>
      </c>
      <c r="N1289">
        <f t="shared" si="82"/>
        <v>44.5</v>
      </c>
    </row>
    <row r="1290" spans="1:14" outlineLevel="2">
      <c r="A1290" t="s">
        <v>24</v>
      </c>
      <c r="B1290" s="73" t="str">
        <f>VLOOKUP(A1290,'ARTICLES 10052022'!$A$2:$D$1031,4,FALSE)</f>
        <v>AF</v>
      </c>
      <c r="C1290" s="73" t="str">
        <f t="shared" si="80"/>
        <v/>
      </c>
      <c r="D1290" t="s">
        <v>1501</v>
      </c>
      <c r="E1290">
        <v>1</v>
      </c>
      <c r="F1290" t="s">
        <v>1502</v>
      </c>
      <c r="G1290">
        <v>83.19</v>
      </c>
      <c r="H1290">
        <f t="shared" si="81"/>
        <v>83.19</v>
      </c>
      <c r="I1290">
        <f>VLOOKUP(L1290,'ARTICLES 10052022'!$A$1:$Q$1031,17,FALSE)</f>
        <v>94.43</v>
      </c>
      <c r="J1290">
        <f t="shared" si="79"/>
        <v>94.43</v>
      </c>
      <c r="L1290" t="s">
        <v>1501</v>
      </c>
      <c r="M1290">
        <f>IF(I1290="","",VLOOKUP(L1290,'ARTICLES 10052022'!$A$1:$J$1031,10,FALSE))</f>
        <v>71</v>
      </c>
      <c r="N1290">
        <f t="shared" si="82"/>
        <v>71</v>
      </c>
    </row>
    <row r="1291" spans="1:14" outlineLevel="2">
      <c r="A1291" t="s">
        <v>24</v>
      </c>
      <c r="B1291" s="73" t="str">
        <f>VLOOKUP(A1291,'ARTICLES 10052022'!$A$2:$D$1031,4,FALSE)</f>
        <v>AF</v>
      </c>
      <c r="C1291" s="73" t="str">
        <f t="shared" si="80"/>
        <v/>
      </c>
      <c r="D1291" t="s">
        <v>1542</v>
      </c>
      <c r="E1291">
        <v>1</v>
      </c>
      <c r="F1291" t="s">
        <v>1543</v>
      </c>
      <c r="G1291">
        <v>21.71</v>
      </c>
      <c r="H1291">
        <f t="shared" si="81"/>
        <v>21.71</v>
      </c>
      <c r="I1291">
        <f>VLOOKUP(L1291,'ARTICLES 10052022'!$A$1:$Q$1031,17,FALSE)</f>
        <v>26.594999999999999</v>
      </c>
      <c r="J1291">
        <f t="shared" si="79"/>
        <v>26.594999999999999</v>
      </c>
      <c r="L1291" t="s">
        <v>1542</v>
      </c>
      <c r="M1291">
        <f>IF(I1291="","",VLOOKUP(L1291,'ARTICLES 10052022'!$A$1:$J$1031,10,FALSE))</f>
        <v>17.73</v>
      </c>
      <c r="N1291">
        <f t="shared" si="82"/>
        <v>17.73</v>
      </c>
    </row>
    <row r="1292" spans="1:14" outlineLevel="2">
      <c r="A1292" t="s">
        <v>24</v>
      </c>
      <c r="B1292" s="73" t="str">
        <f>VLOOKUP(A1292,'ARTICLES 10052022'!$A$2:$D$1031,4,FALSE)</f>
        <v>AF</v>
      </c>
      <c r="C1292" s="73" t="str">
        <f t="shared" si="80"/>
        <v/>
      </c>
      <c r="D1292" t="s">
        <v>1983</v>
      </c>
      <c r="E1292">
        <v>1</v>
      </c>
      <c r="F1292" t="s">
        <v>1984</v>
      </c>
      <c r="G1292">
        <v>19.91</v>
      </c>
      <c r="H1292">
        <f t="shared" si="81"/>
        <v>19.91</v>
      </c>
      <c r="I1292">
        <f>VLOOKUP(L1292,'ARTICLES 10052022'!$A$1:$Q$1031,17,FALSE)</f>
        <v>21.28</v>
      </c>
      <c r="J1292">
        <f t="shared" si="79"/>
        <v>21.28</v>
      </c>
      <c r="L1292" t="s">
        <v>1983</v>
      </c>
      <c r="M1292">
        <f>IF(I1292="","",VLOOKUP(L1292,'ARTICLES 10052022'!$A$1:$J$1031,10,FALSE))</f>
        <v>12.16</v>
      </c>
      <c r="N1292">
        <f t="shared" si="82"/>
        <v>12.16</v>
      </c>
    </row>
    <row r="1293" spans="1:14" outlineLevel="2">
      <c r="A1293" t="s">
        <v>24</v>
      </c>
      <c r="B1293" s="73" t="str">
        <f>VLOOKUP(A1293,'ARTICLES 10052022'!$A$2:$D$1031,4,FALSE)</f>
        <v>AF</v>
      </c>
      <c r="C1293" s="73" t="str">
        <f t="shared" si="80"/>
        <v/>
      </c>
      <c r="D1293" t="s">
        <v>1986</v>
      </c>
      <c r="E1293">
        <v>1</v>
      </c>
      <c r="F1293" t="s">
        <v>1987</v>
      </c>
      <c r="G1293">
        <v>4.1900000000000004</v>
      </c>
      <c r="H1293">
        <f t="shared" si="81"/>
        <v>4.1900000000000004</v>
      </c>
      <c r="I1293">
        <f>VLOOKUP(L1293,'ARTICLES 10052022'!$A$1:$Q$1031,17,FALSE)</f>
        <v>4.4850000000000003</v>
      </c>
      <c r="J1293">
        <f t="shared" si="79"/>
        <v>4.4850000000000003</v>
      </c>
      <c r="L1293" t="s">
        <v>1986</v>
      </c>
      <c r="M1293">
        <f>IF(I1293="","",VLOOKUP(L1293,'ARTICLES 10052022'!$A$1:$J$1031,10,FALSE))</f>
        <v>2.99</v>
      </c>
      <c r="N1293">
        <f t="shared" si="82"/>
        <v>2.99</v>
      </c>
    </row>
    <row r="1294" spans="1:14" outlineLevel="2">
      <c r="A1294" t="s">
        <v>24</v>
      </c>
      <c r="B1294" s="73" t="str">
        <f>VLOOKUP(A1294,'ARTICLES 10052022'!$A$2:$D$1031,4,FALSE)</f>
        <v>AF</v>
      </c>
      <c r="C1294" s="73" t="str">
        <f t="shared" si="80"/>
        <v/>
      </c>
      <c r="D1294" t="s">
        <v>632</v>
      </c>
      <c r="E1294">
        <v>1</v>
      </c>
      <c r="F1294" t="s">
        <v>1514</v>
      </c>
      <c r="G1294">
        <v>12.91</v>
      </c>
      <c r="H1294">
        <f t="shared" si="81"/>
        <v>12.91</v>
      </c>
      <c r="I1294">
        <f>VLOOKUP(L1294,'ARTICLES 10052022'!$A$1:$Q$1031,17,FALSE)</f>
        <v>19.064219999999999</v>
      </c>
      <c r="J1294">
        <f t="shared" si="79"/>
        <v>19.064219999999999</v>
      </c>
      <c r="L1294" t="s">
        <v>632</v>
      </c>
      <c r="M1294">
        <f>IF(I1294="","",VLOOKUP(L1294,'ARTICLES 10052022'!$A$1:$J$1031,10,FALSE))</f>
        <v>4.7779999999999996</v>
      </c>
      <c r="N1294">
        <f t="shared" si="82"/>
        <v>4.7779999999999996</v>
      </c>
    </row>
    <row r="1295" spans="1:14" outlineLevel="2">
      <c r="A1295" t="s">
        <v>24</v>
      </c>
      <c r="B1295" s="73" t="str">
        <f>VLOOKUP(A1295,'ARTICLES 10052022'!$A$2:$D$1031,4,FALSE)</f>
        <v>AF</v>
      </c>
      <c r="C1295" s="73" t="str">
        <f t="shared" si="80"/>
        <v/>
      </c>
      <c r="D1295" t="s">
        <v>1510</v>
      </c>
      <c r="E1295">
        <v>1</v>
      </c>
      <c r="F1295" t="s">
        <v>1511</v>
      </c>
      <c r="G1295">
        <v>9.56</v>
      </c>
      <c r="H1295">
        <f t="shared" si="81"/>
        <v>9.56</v>
      </c>
      <c r="I1295">
        <f>VLOOKUP(L1295,'ARTICLES 10052022'!$A$1:$Q$1031,17,FALSE)</f>
        <v>9.4695999999999998</v>
      </c>
      <c r="J1295">
        <f t="shared" si="79"/>
        <v>9.4695999999999998</v>
      </c>
      <c r="L1295" t="s">
        <v>1510</v>
      </c>
      <c r="M1295">
        <f>IF(I1295="","",VLOOKUP(L1295,'ARTICLES 10052022'!$A$1:$J$1031,10,FALSE))</f>
        <v>7.12</v>
      </c>
      <c r="N1295">
        <f t="shared" si="82"/>
        <v>7.12</v>
      </c>
    </row>
    <row r="1296" spans="1:14" outlineLevel="2">
      <c r="A1296" t="s">
        <v>24</v>
      </c>
      <c r="B1296" s="73" t="str">
        <f>VLOOKUP(A1296,'ARTICLES 10052022'!$A$2:$D$1031,4,FALSE)</f>
        <v>AF</v>
      </c>
      <c r="C1296" s="73" t="str">
        <f t="shared" si="80"/>
        <v/>
      </c>
      <c r="D1296" t="s">
        <v>1519</v>
      </c>
      <c r="E1296">
        <v>1</v>
      </c>
      <c r="F1296" t="s">
        <v>1520</v>
      </c>
      <c r="G1296">
        <v>9.64</v>
      </c>
      <c r="H1296">
        <f t="shared" si="81"/>
        <v>9.64</v>
      </c>
      <c r="I1296">
        <f>VLOOKUP(L1296,'ARTICLES 10052022'!$A$1:$Q$1031,17,FALSE)</f>
        <v>11.619146000000001</v>
      </c>
      <c r="J1296">
        <f t="shared" si="79"/>
        <v>11.619146000000001</v>
      </c>
      <c r="L1296" t="s">
        <v>1519</v>
      </c>
      <c r="M1296">
        <f>IF(I1296="","",VLOOKUP(L1296,'ARTICLES 10052022'!$A$1:$J$1031,10,FALSE))</f>
        <v>8.7362000000000002</v>
      </c>
      <c r="N1296">
        <f t="shared" si="82"/>
        <v>8.7362000000000002</v>
      </c>
    </row>
    <row r="1297" spans="1:14" outlineLevel="2">
      <c r="A1297" t="s">
        <v>24</v>
      </c>
      <c r="B1297" s="73" t="str">
        <f>VLOOKUP(A1297,'ARTICLES 10052022'!$A$2:$D$1031,4,FALSE)</f>
        <v>AF</v>
      </c>
      <c r="C1297" s="73" t="str">
        <f t="shared" si="80"/>
        <v/>
      </c>
      <c r="D1297">
        <v>8412802518</v>
      </c>
      <c r="E1297">
        <v>6</v>
      </c>
      <c r="F1297" t="s">
        <v>2270</v>
      </c>
      <c r="G1297">
        <v>7.0000000000000007E-2</v>
      </c>
      <c r="H1297">
        <f t="shared" si="81"/>
        <v>0.42000000000000004</v>
      </c>
      <c r="I1297">
        <f>VLOOKUP(L1297,'ARTICLES 10052022'!$A$1:$Q$1031,17,FALSE)</f>
        <v>0.10649999999999998</v>
      </c>
      <c r="J1297">
        <f t="shared" si="79"/>
        <v>0.6389999999999999</v>
      </c>
      <c r="L1297">
        <v>8412802518</v>
      </c>
      <c r="M1297">
        <f>IF(I1297="","",VLOOKUP(L1297,'ARTICLES 10052022'!$A$1:$J$1031,10,FALSE))</f>
        <v>7.0999999999999994E-2</v>
      </c>
      <c r="N1297">
        <f t="shared" si="82"/>
        <v>0.42599999999999993</v>
      </c>
    </row>
    <row r="1298" spans="1:14" outlineLevel="2">
      <c r="A1298" t="s">
        <v>24</v>
      </c>
      <c r="B1298" s="73" t="str">
        <f>VLOOKUP(A1298,'ARTICLES 10052022'!$A$2:$D$1031,4,FALSE)</f>
        <v>AF</v>
      </c>
      <c r="C1298" s="73" t="str">
        <f t="shared" si="80"/>
        <v/>
      </c>
      <c r="D1298" t="s">
        <v>2454</v>
      </c>
      <c r="E1298">
        <v>2</v>
      </c>
      <c r="F1298" t="s">
        <v>2455</v>
      </c>
      <c r="G1298">
        <v>0.27400000000000002</v>
      </c>
      <c r="H1298">
        <f t="shared" si="81"/>
        <v>0.54800000000000004</v>
      </c>
      <c r="I1298">
        <f>VLOOKUP(L1298,'ARTICLES 10052022'!$A$1:$Q$1031,17,FALSE)</f>
        <v>0.1305</v>
      </c>
      <c r="J1298">
        <f t="shared" si="79"/>
        <v>0.26100000000000001</v>
      </c>
      <c r="L1298" t="s">
        <v>2454</v>
      </c>
      <c r="M1298">
        <f>IF(I1298="","",VLOOKUP(L1298,'ARTICLES 10052022'!$A$1:$J$1031,10,FALSE))</f>
        <v>8.6999999999999994E-2</v>
      </c>
      <c r="N1298">
        <f t="shared" si="82"/>
        <v>0.17399999999999999</v>
      </c>
    </row>
    <row r="1299" spans="1:14" outlineLevel="2">
      <c r="A1299" t="s">
        <v>24</v>
      </c>
      <c r="B1299" s="73" t="str">
        <f>VLOOKUP(A1299,'ARTICLES 10052022'!$A$2:$D$1031,4,FALSE)</f>
        <v>AF</v>
      </c>
      <c r="C1299" s="73" t="str">
        <f t="shared" si="80"/>
        <v/>
      </c>
      <c r="D1299">
        <v>8534000818</v>
      </c>
      <c r="E1299">
        <v>8</v>
      </c>
      <c r="F1299" t="s">
        <v>2274</v>
      </c>
      <c r="G1299">
        <v>0.05</v>
      </c>
      <c r="H1299">
        <f t="shared" si="81"/>
        <v>0.4</v>
      </c>
      <c r="I1299">
        <f>VLOOKUP(L1299,'ARTICLES 10052022'!$A$1:$Q$1031,17,FALSE)</f>
        <v>5.0750000000000003E-2</v>
      </c>
      <c r="J1299">
        <f t="shared" si="79"/>
        <v>0.40600000000000003</v>
      </c>
      <c r="L1299">
        <v>8534000818</v>
      </c>
      <c r="M1299">
        <f>IF(I1299="","",VLOOKUP(L1299,'ARTICLES 10052022'!$A$1:$J$1031,10,FALSE))</f>
        <v>2.9000000000000001E-2</v>
      </c>
      <c r="N1299">
        <f t="shared" si="82"/>
        <v>0.23200000000000001</v>
      </c>
    </row>
    <row r="1300" spans="1:14" outlineLevel="2">
      <c r="A1300" t="s">
        <v>24</v>
      </c>
      <c r="B1300" s="73" t="str">
        <f>VLOOKUP(A1300,'ARTICLES 10052022'!$A$2:$D$1031,4,FALSE)</f>
        <v>AF</v>
      </c>
      <c r="C1300" s="73" t="str">
        <f t="shared" si="80"/>
        <v/>
      </c>
      <c r="D1300" t="s">
        <v>2524</v>
      </c>
      <c r="E1300">
        <v>1</v>
      </c>
      <c r="F1300" t="s">
        <v>2525</v>
      </c>
      <c r="G1300">
        <v>6.1349999999999998</v>
      </c>
      <c r="H1300">
        <f t="shared" si="81"/>
        <v>6.1349999999999998</v>
      </c>
      <c r="I1300">
        <f>VLOOKUP(L1300,'ARTICLES 10052022'!$A$1:$Q$1031,17,FALSE)</f>
        <v>6.1349999999999998</v>
      </c>
      <c r="J1300">
        <f t="shared" si="79"/>
        <v>6.1349999999999998</v>
      </c>
      <c r="L1300" t="s">
        <v>2524</v>
      </c>
      <c r="M1300">
        <f>IF(I1300="","",VLOOKUP(L1300,'ARTICLES 10052022'!$A$1:$J$1031,10,FALSE))</f>
        <v>4.09</v>
      </c>
      <c r="N1300">
        <f t="shared" si="82"/>
        <v>4.09</v>
      </c>
    </row>
    <row r="1301" spans="1:14" outlineLevel="2">
      <c r="A1301" t="s">
        <v>24</v>
      </c>
      <c r="B1301" s="73" t="str">
        <f>VLOOKUP(A1301,'ARTICLES 10052022'!$A$2:$D$1031,4,FALSE)</f>
        <v>AF</v>
      </c>
      <c r="C1301" s="73" t="str">
        <f t="shared" si="80"/>
        <v/>
      </c>
      <c r="D1301" t="s">
        <v>2449</v>
      </c>
      <c r="E1301">
        <v>2</v>
      </c>
      <c r="F1301" t="s">
        <v>2450</v>
      </c>
      <c r="G1301">
        <v>0.1</v>
      </c>
      <c r="H1301">
        <f t="shared" si="81"/>
        <v>0.2</v>
      </c>
      <c r="I1301">
        <f>VLOOKUP(L1301,'ARTICLES 10052022'!$A$1:$Q$1031,17,FALSE)</f>
        <v>0.10199999999999999</v>
      </c>
      <c r="J1301">
        <f t="shared" si="79"/>
        <v>0.20399999999999999</v>
      </c>
      <c r="L1301" t="s">
        <v>2449</v>
      </c>
      <c r="M1301">
        <f>IF(I1301="","",VLOOKUP(L1301,'ARTICLES 10052022'!$A$1:$J$1031,10,FALSE))</f>
        <v>5.0999999999999997E-2</v>
      </c>
      <c r="N1301">
        <f t="shared" si="82"/>
        <v>0.10199999999999999</v>
      </c>
    </row>
    <row r="1302" spans="1:14" outlineLevel="2">
      <c r="A1302" t="s">
        <v>24</v>
      </c>
      <c r="B1302" s="73" t="str">
        <f>VLOOKUP(A1302,'ARTICLES 10052022'!$A$2:$D$1031,4,FALSE)</f>
        <v>AF</v>
      </c>
      <c r="C1302" s="73" t="str">
        <f t="shared" si="80"/>
        <v/>
      </c>
      <c r="D1302">
        <v>101007</v>
      </c>
      <c r="E1302">
        <v>1</v>
      </c>
      <c r="F1302" t="s">
        <v>1544</v>
      </c>
      <c r="G1302">
        <v>2.2400000000000002</v>
      </c>
      <c r="H1302">
        <f t="shared" si="81"/>
        <v>2.2400000000000002</v>
      </c>
      <c r="I1302">
        <f>VLOOKUP(L1302,'ARTICLES 10052022'!$A$1:$Q$1031,17,FALSE)</f>
        <v>2.25</v>
      </c>
      <c r="J1302">
        <f t="shared" si="79"/>
        <v>2.25</v>
      </c>
      <c r="L1302">
        <v>101007</v>
      </c>
      <c r="M1302">
        <f>IF(I1302="","",VLOOKUP(L1302,'ARTICLES 10052022'!$A$1:$J$1031,10,FALSE))</f>
        <v>1.5</v>
      </c>
      <c r="N1302">
        <f t="shared" si="82"/>
        <v>1.5</v>
      </c>
    </row>
    <row r="1303" spans="1:14" outlineLevel="2">
      <c r="A1303" t="s">
        <v>24</v>
      </c>
      <c r="B1303" s="73" t="str">
        <f>VLOOKUP(A1303,'ARTICLES 10052022'!$A$2:$D$1031,4,FALSE)</f>
        <v>AF</v>
      </c>
      <c r="C1303" s="73" t="str">
        <f t="shared" si="80"/>
        <v/>
      </c>
      <c r="D1303" t="s">
        <v>62</v>
      </c>
      <c r="E1303">
        <v>1</v>
      </c>
      <c r="F1303" t="s">
        <v>63</v>
      </c>
      <c r="G1303">
        <v>139.16999999999999</v>
      </c>
      <c r="H1303">
        <f t="shared" si="81"/>
        <v>139.16999999999999</v>
      </c>
      <c r="I1303">
        <f>VLOOKUP(L1303,'ARTICLES 10052022'!$A$1:$Q$1031,17,FALSE)</f>
        <v>135.749225</v>
      </c>
      <c r="J1303">
        <f t="shared" si="79"/>
        <v>135.749225</v>
      </c>
      <c r="L1303" t="s">
        <v>62</v>
      </c>
      <c r="M1303">
        <f>IF(I1303="","",VLOOKUP(L1303,'ARTICLES 10052022'!$A$1:$J$1031,10,FALSE))</f>
        <v>83.060649999999995</v>
      </c>
      <c r="N1303">
        <f t="shared" si="82"/>
        <v>83.060649999999995</v>
      </c>
    </row>
    <row r="1304" spans="1:14" outlineLevel="2">
      <c r="A1304" t="s">
        <v>24</v>
      </c>
      <c r="B1304" s="73" t="str">
        <f>VLOOKUP(A1304,'ARTICLES 10052022'!$A$2:$D$1031,4,FALSE)</f>
        <v>AF</v>
      </c>
      <c r="C1304" s="73" t="str">
        <f t="shared" si="80"/>
        <v/>
      </c>
      <c r="D1304" t="s">
        <v>1537</v>
      </c>
      <c r="E1304">
        <v>0.75</v>
      </c>
      <c r="F1304" t="s">
        <v>1538</v>
      </c>
      <c r="G1304">
        <v>4.3499999999999996</v>
      </c>
      <c r="H1304">
        <f t="shared" si="81"/>
        <v>3.2624999999999997</v>
      </c>
      <c r="I1304">
        <f>VLOOKUP(L1304,'ARTICLES 10052022'!$A$1:$Q$1031,17,FALSE)</f>
        <v>4.3499999999999996</v>
      </c>
      <c r="J1304">
        <f t="shared" si="79"/>
        <v>3.2624999999999997</v>
      </c>
      <c r="L1304" t="s">
        <v>1537</v>
      </c>
      <c r="M1304">
        <f>IF(I1304="","",VLOOKUP(L1304,'ARTICLES 10052022'!$A$1:$J$1031,10,FALSE))</f>
        <v>2.9</v>
      </c>
      <c r="N1304">
        <f t="shared" si="82"/>
        <v>2.1749999999999998</v>
      </c>
    </row>
    <row r="1305" spans="1:14" outlineLevel="2">
      <c r="A1305" t="s">
        <v>24</v>
      </c>
      <c r="B1305" s="73" t="str">
        <f>VLOOKUP(A1305,'ARTICLES 10052022'!$A$2:$D$1031,4,FALSE)</f>
        <v>AF</v>
      </c>
      <c r="C1305" s="73" t="str">
        <f t="shared" si="80"/>
        <v/>
      </c>
      <c r="D1305" t="s">
        <v>2626</v>
      </c>
      <c r="E1305">
        <v>1</v>
      </c>
      <c r="F1305" t="s">
        <v>2627</v>
      </c>
      <c r="G1305">
        <v>0.4</v>
      </c>
      <c r="H1305">
        <f t="shared" si="81"/>
        <v>0.4</v>
      </c>
      <c r="I1305">
        <f>VLOOKUP(L1305,'ARTICLES 10052022'!$A$1:$Q$1031,17,FALSE)</f>
        <v>0.4</v>
      </c>
      <c r="J1305">
        <f t="shared" si="79"/>
        <v>0.4</v>
      </c>
      <c r="L1305" t="s">
        <v>2626</v>
      </c>
      <c r="M1305">
        <f>IF(I1305="","",VLOOKUP(L1305,'ARTICLES 10052022'!$A$1:$J$1031,10,FALSE))</f>
        <v>0.2</v>
      </c>
      <c r="N1305">
        <f t="shared" si="82"/>
        <v>0.2</v>
      </c>
    </row>
    <row r="1306" spans="1:14" outlineLevel="2">
      <c r="A1306" t="s">
        <v>24</v>
      </c>
      <c r="B1306" s="73" t="str">
        <f>VLOOKUP(A1306,'ARTICLES 10052022'!$A$2:$D$1031,4,FALSE)</f>
        <v>AF</v>
      </c>
      <c r="C1306" s="73" t="str">
        <f t="shared" si="80"/>
        <v/>
      </c>
      <c r="D1306">
        <v>9600000618</v>
      </c>
      <c r="E1306">
        <v>1</v>
      </c>
      <c r="F1306" t="s">
        <v>2044</v>
      </c>
      <c r="G1306">
        <v>1.57</v>
      </c>
      <c r="H1306">
        <f t="shared" si="81"/>
        <v>1.57</v>
      </c>
      <c r="I1306">
        <f>VLOOKUP(L1306,'ARTICLES 10052022'!$A$1:$Q$1031,17,FALSE)</f>
        <v>2.3980000000000001</v>
      </c>
      <c r="J1306">
        <f t="shared" si="79"/>
        <v>2.3980000000000001</v>
      </c>
      <c r="L1306">
        <v>9600000618</v>
      </c>
      <c r="M1306">
        <f>IF(I1306="","",VLOOKUP(L1306,'ARTICLES 10052022'!$A$1:$J$1031,10,FALSE))</f>
        <v>1.1990000000000001</v>
      </c>
      <c r="N1306">
        <f t="shared" si="82"/>
        <v>1.1990000000000001</v>
      </c>
    </row>
    <row r="1307" spans="1:14" outlineLevel="2">
      <c r="A1307" t="s">
        <v>24</v>
      </c>
      <c r="B1307" s="73" t="str">
        <f>VLOOKUP(A1307,'ARTICLES 10052022'!$A$2:$D$1031,4,FALSE)</f>
        <v>AF</v>
      </c>
      <c r="C1307" s="73" t="str">
        <f t="shared" si="80"/>
        <v/>
      </c>
      <c r="D1307" t="s">
        <v>2311</v>
      </c>
      <c r="E1307">
        <v>1</v>
      </c>
      <c r="F1307" t="s">
        <v>2312</v>
      </c>
      <c r="G1307">
        <v>17.510000000000002</v>
      </c>
      <c r="H1307">
        <f t="shared" si="81"/>
        <v>17.510000000000002</v>
      </c>
      <c r="I1307">
        <f>VLOOKUP(L1307,'ARTICLES 10052022'!$A$1:$Q$1031,17,FALSE)</f>
        <v>20.684999999999999</v>
      </c>
      <c r="J1307">
        <f t="shared" si="79"/>
        <v>20.684999999999999</v>
      </c>
      <c r="L1307" t="s">
        <v>2311</v>
      </c>
      <c r="M1307">
        <f>IF(I1307="","",VLOOKUP(L1307,'ARTICLES 10052022'!$A$1:$J$1031,10,FALSE))</f>
        <v>13.79</v>
      </c>
      <c r="N1307">
        <f t="shared" si="82"/>
        <v>13.79</v>
      </c>
    </row>
    <row r="1308" spans="1:14" outlineLevel="2">
      <c r="A1308" t="s">
        <v>24</v>
      </c>
      <c r="B1308" s="73" t="str">
        <f>VLOOKUP(A1308,'ARTICLES 10052022'!$A$2:$D$1031,4,FALSE)</f>
        <v>AF</v>
      </c>
      <c r="C1308" s="73" t="str">
        <f t="shared" si="80"/>
        <v/>
      </c>
      <c r="D1308" t="s">
        <v>606</v>
      </c>
      <c r="E1308">
        <v>1</v>
      </c>
      <c r="F1308" t="s">
        <v>1848</v>
      </c>
      <c r="G1308">
        <v>2.31</v>
      </c>
      <c r="H1308">
        <f t="shared" si="81"/>
        <v>2.31</v>
      </c>
      <c r="I1308">
        <f>VLOOKUP(L1308,'ARTICLES 10052022'!$A$1:$Q$1031,17,FALSE)</f>
        <v>2.4525000000000001</v>
      </c>
      <c r="J1308">
        <f t="shared" si="79"/>
        <v>2.4525000000000001</v>
      </c>
      <c r="L1308" t="s">
        <v>606</v>
      </c>
      <c r="M1308">
        <f>IF(I1308="","",VLOOKUP(L1308,'ARTICLES 10052022'!$A$1:$J$1031,10,FALSE))</f>
        <v>1.635</v>
      </c>
      <c r="N1308">
        <f t="shared" si="82"/>
        <v>1.635</v>
      </c>
    </row>
    <row r="1309" spans="1:14" outlineLevel="2">
      <c r="A1309" t="s">
        <v>24</v>
      </c>
      <c r="B1309" s="73" t="str">
        <f>VLOOKUP(A1309,'ARTICLES 10052022'!$A$2:$D$1031,4,FALSE)</f>
        <v>AF</v>
      </c>
      <c r="C1309" s="73" t="str">
        <f t="shared" si="80"/>
        <v/>
      </c>
      <c r="D1309">
        <v>8434000818</v>
      </c>
      <c r="E1309">
        <v>8</v>
      </c>
      <c r="F1309" t="s">
        <v>2273</v>
      </c>
      <c r="G1309">
        <v>0.04</v>
      </c>
      <c r="H1309">
        <f t="shared" si="81"/>
        <v>0.32</v>
      </c>
      <c r="I1309">
        <f>VLOOKUP(L1309,'ARTICLES 10052022'!$A$1:$Q$1031,17,FALSE)</f>
        <v>2.6250000000000004E-4</v>
      </c>
      <c r="J1309">
        <f t="shared" si="79"/>
        <v>2.1000000000000003E-3</v>
      </c>
      <c r="L1309">
        <v>8434000818</v>
      </c>
      <c r="M1309">
        <f>IF(I1309="","",VLOOKUP(L1309,'ARTICLES 10052022'!$A$1:$J$1031,10,FALSE))</f>
        <v>4.2000000000000003E-2</v>
      </c>
      <c r="N1309">
        <f t="shared" si="82"/>
        <v>0.33600000000000002</v>
      </c>
    </row>
    <row r="1310" spans="1:14" outlineLevel="2">
      <c r="A1310" t="s">
        <v>24</v>
      </c>
      <c r="B1310" s="73" t="str">
        <f>VLOOKUP(A1310,'ARTICLES 10052022'!$A$2:$D$1031,4,FALSE)</f>
        <v>AF</v>
      </c>
      <c r="C1310" s="73" t="str">
        <f t="shared" si="80"/>
        <v/>
      </c>
      <c r="D1310">
        <v>8434000618</v>
      </c>
      <c r="E1310">
        <v>1</v>
      </c>
      <c r="F1310" t="s">
        <v>2272</v>
      </c>
      <c r="G1310">
        <v>0.02</v>
      </c>
      <c r="H1310">
        <f t="shared" si="81"/>
        <v>0.02</v>
      </c>
      <c r="I1310">
        <f>VLOOKUP(L1310,'ARTICLES 10052022'!$A$1:$Q$1031,17,FALSE)</f>
        <v>2.375E-2</v>
      </c>
      <c r="J1310">
        <f t="shared" si="79"/>
        <v>2.375E-2</v>
      </c>
      <c r="L1310">
        <v>8434000618</v>
      </c>
      <c r="M1310">
        <f>IF(I1310="","",VLOOKUP(L1310,'ARTICLES 10052022'!$A$1:$J$1031,10,FALSE))</f>
        <v>1.9E-2</v>
      </c>
      <c r="N1310">
        <f t="shared" si="82"/>
        <v>1.9E-2</v>
      </c>
    </row>
    <row r="1311" spans="1:14" outlineLevel="2">
      <c r="A1311" t="s">
        <v>24</v>
      </c>
      <c r="B1311" s="73" t="str">
        <f>VLOOKUP(A1311,'ARTICLES 10052022'!$A$2:$D$1031,4,FALSE)</f>
        <v>AF</v>
      </c>
      <c r="C1311" s="73" t="str">
        <f t="shared" si="80"/>
        <v/>
      </c>
      <c r="D1311" t="s">
        <v>2362</v>
      </c>
      <c r="E1311">
        <v>1</v>
      </c>
      <c r="F1311" t="s">
        <v>2363</v>
      </c>
      <c r="G1311">
        <v>1.9E-2</v>
      </c>
      <c r="H1311">
        <f t="shared" si="81"/>
        <v>1.9E-2</v>
      </c>
      <c r="I1311">
        <f>VLOOKUP(L1311,'ARTICLES 10052022'!$A$1:$Q$1031,17,FALSE)</f>
        <v>0.1905</v>
      </c>
      <c r="J1311">
        <f t="shared" si="79"/>
        <v>0.1905</v>
      </c>
      <c r="L1311" t="s">
        <v>2362</v>
      </c>
      <c r="M1311">
        <f>IF(I1311="","",VLOOKUP(L1311,'ARTICLES 10052022'!$A$1:$J$1031,10,FALSE))</f>
        <v>0.127</v>
      </c>
      <c r="N1311">
        <f t="shared" si="82"/>
        <v>0.127</v>
      </c>
    </row>
    <row r="1312" spans="1:14" outlineLevel="2">
      <c r="A1312" t="s">
        <v>24</v>
      </c>
      <c r="B1312" s="73" t="str">
        <f>VLOOKUP(A1312,'ARTICLES 10052022'!$A$2:$D$1031,4,FALSE)</f>
        <v>AF</v>
      </c>
      <c r="C1312" s="73" t="str">
        <f t="shared" si="80"/>
        <v/>
      </c>
      <c r="D1312">
        <v>8535000618</v>
      </c>
      <c r="E1312">
        <v>1</v>
      </c>
      <c r="F1312" t="s">
        <v>2275</v>
      </c>
      <c r="G1312">
        <v>0.05</v>
      </c>
      <c r="H1312">
        <f t="shared" si="81"/>
        <v>0.05</v>
      </c>
      <c r="I1312">
        <f>VLOOKUP(L1312,'ARTICLES 10052022'!$A$1:$Q$1031,17,FALSE)</f>
        <v>5.2499999999999998E-2</v>
      </c>
      <c r="J1312">
        <f t="shared" si="79"/>
        <v>5.2499999999999998E-2</v>
      </c>
      <c r="L1312">
        <v>8535000618</v>
      </c>
      <c r="M1312">
        <f>IF(I1312="","",VLOOKUP(L1312,'ARTICLES 10052022'!$A$1:$J$1031,10,FALSE))</f>
        <v>0.03</v>
      </c>
      <c r="N1312">
        <f t="shared" si="82"/>
        <v>0.03</v>
      </c>
    </row>
    <row r="1313" spans="1:14" outlineLevel="2">
      <c r="A1313" t="s">
        <v>24</v>
      </c>
      <c r="B1313" s="73" t="str">
        <f>VLOOKUP(A1313,'ARTICLES 10052022'!$A$2:$D$1031,4,FALSE)</f>
        <v>AF</v>
      </c>
      <c r="C1313" s="73" t="str">
        <f t="shared" si="80"/>
        <v/>
      </c>
      <c r="D1313" t="s">
        <v>3104</v>
      </c>
      <c r="E1313">
        <v>2</v>
      </c>
      <c r="F1313" t="s">
        <v>2452</v>
      </c>
      <c r="G1313">
        <v>0.128</v>
      </c>
      <c r="H1313">
        <f t="shared" si="81"/>
        <v>0.25600000000000001</v>
      </c>
      <c r="I1313">
        <f>VLOOKUP(L1313,'ARTICLES 10052022'!$A$1:$Q$1031,17,FALSE)</f>
        <v>0.53099999999999992</v>
      </c>
      <c r="J1313">
        <f t="shared" si="79"/>
        <v>1.0619999999999998</v>
      </c>
      <c r="L1313" t="s">
        <v>3104</v>
      </c>
      <c r="M1313">
        <f>IF(I1313="","",VLOOKUP(L1313,'ARTICLES 10052022'!$A$1:$J$1031,10,FALSE))</f>
        <v>0.35399999999999998</v>
      </c>
      <c r="N1313">
        <f t="shared" si="82"/>
        <v>0.70799999999999996</v>
      </c>
    </row>
    <row r="1314" spans="1:14" outlineLevel="1">
      <c r="A1314" s="73" t="s">
        <v>3105</v>
      </c>
      <c r="B1314" s="73"/>
      <c r="C1314" s="73" t="str">
        <f t="shared" si="80"/>
        <v>SPR1200V100BG</v>
      </c>
      <c r="J1314">
        <f>SUBTOTAL(9,J1274:J1313)</f>
        <v>1220.1842309999997</v>
      </c>
      <c r="N1314">
        <f>SUBTOTAL(9,N1274:N1313)</f>
        <v>803.86484999999993</v>
      </c>
    </row>
    <row r="1315" spans="1:14" outlineLevel="2">
      <c r="A1315" t="s">
        <v>26</v>
      </c>
      <c r="B1315" s="73" t="str">
        <f>VLOOKUP(A1315,'ARTICLES 10052022'!$A$2:$D$1031,4,FALSE)</f>
        <v>AF</v>
      </c>
      <c r="C1315" s="73" t="str">
        <f t="shared" si="80"/>
        <v/>
      </c>
      <c r="D1315">
        <v>101006</v>
      </c>
      <c r="E1315">
        <v>1</v>
      </c>
      <c r="F1315" t="s">
        <v>1546</v>
      </c>
      <c r="G1315">
        <v>0.68</v>
      </c>
      <c r="H1315">
        <f t="shared" si="81"/>
        <v>0.68</v>
      </c>
      <c r="I1315">
        <f>VLOOKUP(L1315,'ARTICLES 10052022'!$A$1:$Q$1031,17,FALSE)</f>
        <v>0.69000000000000006</v>
      </c>
      <c r="J1315">
        <f t="shared" si="79"/>
        <v>0.69000000000000006</v>
      </c>
      <c r="L1315">
        <v>101006</v>
      </c>
      <c r="M1315">
        <f>IF(I1315="","",VLOOKUP(L1315,'ARTICLES 10052022'!$A$1:$J$1031,10,FALSE))</f>
        <v>0.23</v>
      </c>
      <c r="N1315">
        <f t="shared" si="82"/>
        <v>0.23</v>
      </c>
    </row>
    <row r="1316" spans="1:14" outlineLevel="2">
      <c r="A1316" t="s">
        <v>26</v>
      </c>
      <c r="B1316" s="73" t="str">
        <f>VLOOKUP(A1316,'ARTICLES 10052022'!$A$2:$D$1031,4,FALSE)</f>
        <v>AF</v>
      </c>
      <c r="C1316" s="73" t="str">
        <f t="shared" si="80"/>
        <v/>
      </c>
      <c r="D1316" t="s">
        <v>2466</v>
      </c>
      <c r="E1316">
        <v>2</v>
      </c>
      <c r="F1316" t="s">
        <v>2467</v>
      </c>
      <c r="G1316">
        <v>0.90200000000000002</v>
      </c>
      <c r="H1316">
        <f t="shared" si="81"/>
        <v>1.804</v>
      </c>
      <c r="I1316">
        <f>VLOOKUP(L1316,'ARTICLES 10052022'!$A$1:$Q$1031,17,FALSE)</f>
        <v>0.90149999999999997</v>
      </c>
      <c r="J1316">
        <f t="shared" si="79"/>
        <v>1.8029999999999999</v>
      </c>
      <c r="L1316" t="s">
        <v>2466</v>
      </c>
      <c r="M1316">
        <f>IF(I1316="","",VLOOKUP(L1316,'ARTICLES 10052022'!$A$1:$J$1031,10,FALSE))</f>
        <v>0.60099999999999998</v>
      </c>
      <c r="N1316">
        <f t="shared" si="82"/>
        <v>1.202</v>
      </c>
    </row>
    <row r="1317" spans="1:14" outlineLevel="2">
      <c r="A1317" t="s">
        <v>26</v>
      </c>
      <c r="B1317" s="73" t="str">
        <f>VLOOKUP(A1317,'ARTICLES 10052022'!$A$2:$D$1031,4,FALSE)</f>
        <v>AF</v>
      </c>
      <c r="C1317" s="73" t="str">
        <f t="shared" si="80"/>
        <v/>
      </c>
      <c r="D1317" t="s">
        <v>2470</v>
      </c>
      <c r="E1317">
        <v>2</v>
      </c>
      <c r="F1317" t="s">
        <v>2471</v>
      </c>
      <c r="G1317">
        <v>0.08</v>
      </c>
      <c r="H1317">
        <f t="shared" si="81"/>
        <v>0.16</v>
      </c>
      <c r="I1317">
        <f>VLOOKUP(L1317,'ARTICLES 10052022'!$A$1:$Q$1031,17,FALSE)</f>
        <v>0.10799999999999998</v>
      </c>
      <c r="J1317">
        <f t="shared" si="79"/>
        <v>0.21599999999999997</v>
      </c>
      <c r="L1317" t="s">
        <v>2470</v>
      </c>
      <c r="M1317">
        <f>IF(I1317="","",VLOOKUP(L1317,'ARTICLES 10052022'!$A$1:$J$1031,10,FALSE))</f>
        <v>7.1999999999999995E-2</v>
      </c>
      <c r="N1317">
        <f t="shared" si="82"/>
        <v>0.14399999999999999</v>
      </c>
    </row>
    <row r="1318" spans="1:14" outlineLevel="2">
      <c r="A1318" t="s">
        <v>26</v>
      </c>
      <c r="B1318" s="73" t="str">
        <f>VLOOKUP(A1318,'ARTICLES 10052022'!$A$2:$D$1031,4,FALSE)</f>
        <v>AF</v>
      </c>
      <c r="C1318" s="73" t="str">
        <f t="shared" si="80"/>
        <v/>
      </c>
      <c r="D1318">
        <v>1510064</v>
      </c>
      <c r="E1318">
        <v>1</v>
      </c>
      <c r="F1318" t="s">
        <v>1673</v>
      </c>
      <c r="G1318">
        <v>39.22</v>
      </c>
      <c r="H1318">
        <f t="shared" si="81"/>
        <v>39.22</v>
      </c>
      <c r="I1318">
        <f>VLOOKUP(L1318,'ARTICLES 10052022'!$A$1:$Q$1031,17,FALSE)</f>
        <v>44.414400000000001</v>
      </c>
      <c r="J1318">
        <f t="shared" si="79"/>
        <v>44.414400000000001</v>
      </c>
      <c r="L1318">
        <v>1510064</v>
      </c>
      <c r="M1318">
        <f>IF(I1318="","",VLOOKUP(L1318,'ARTICLES 10052022'!$A$1:$J$1031,10,FALSE))</f>
        <v>27.759</v>
      </c>
      <c r="N1318">
        <f t="shared" si="82"/>
        <v>27.759</v>
      </c>
    </row>
    <row r="1319" spans="1:14" outlineLevel="2">
      <c r="A1319" t="s">
        <v>26</v>
      </c>
      <c r="B1319" s="73" t="str">
        <f>VLOOKUP(A1319,'ARTICLES 10052022'!$A$2:$D$1031,4,FALSE)</f>
        <v>AF</v>
      </c>
      <c r="C1319" s="73" t="str">
        <f t="shared" si="80"/>
        <v/>
      </c>
      <c r="D1319" t="s">
        <v>414</v>
      </c>
      <c r="E1319">
        <v>1</v>
      </c>
      <c r="F1319" t="s">
        <v>415</v>
      </c>
      <c r="G1319">
        <v>38.61</v>
      </c>
      <c r="H1319">
        <f t="shared" si="81"/>
        <v>38.61</v>
      </c>
      <c r="I1319">
        <f>VLOOKUP(L1319,'ARTICLES 10052022'!$A$1:$Q$1031,17,FALSE)</f>
        <v>13.350000000000001</v>
      </c>
      <c r="J1319">
        <f t="shared" si="79"/>
        <v>13.350000000000001</v>
      </c>
      <c r="L1319" t="s">
        <v>414</v>
      </c>
      <c r="M1319">
        <f>IF(I1319="","",VLOOKUP(L1319,'ARTICLES 10052022'!$A$1:$J$1031,10,FALSE))</f>
        <v>8.9</v>
      </c>
      <c r="N1319">
        <f t="shared" si="82"/>
        <v>8.9</v>
      </c>
    </row>
    <row r="1320" spans="1:14" outlineLevel="2">
      <c r="A1320" t="s">
        <v>26</v>
      </c>
      <c r="B1320" s="73" t="str">
        <f>VLOOKUP(A1320,'ARTICLES 10052022'!$A$2:$D$1031,4,FALSE)</f>
        <v>AF</v>
      </c>
      <c r="C1320" s="73" t="str">
        <f t="shared" si="80"/>
        <v/>
      </c>
      <c r="D1320" t="s">
        <v>592</v>
      </c>
      <c r="E1320">
        <v>2</v>
      </c>
      <c r="F1320" t="s">
        <v>1512</v>
      </c>
      <c r="G1320">
        <v>0.96</v>
      </c>
      <c r="H1320">
        <f t="shared" si="81"/>
        <v>1.92</v>
      </c>
      <c r="I1320">
        <f>VLOOKUP(L1320,'ARTICLES 10052022'!$A$1:$Q$1031,17,FALSE)</f>
        <v>1.1251800000000001</v>
      </c>
      <c r="J1320">
        <f t="shared" si="79"/>
        <v>2.2503600000000001</v>
      </c>
      <c r="L1320" t="s">
        <v>592</v>
      </c>
      <c r="M1320">
        <f>IF(I1320="","",VLOOKUP(L1320,'ARTICLES 10052022'!$A$1:$J$1031,10,FALSE))</f>
        <v>0.84599999999999997</v>
      </c>
      <c r="N1320">
        <f t="shared" si="82"/>
        <v>1.6919999999999999</v>
      </c>
    </row>
    <row r="1321" spans="1:14" outlineLevel="2">
      <c r="A1321" t="s">
        <v>26</v>
      </c>
      <c r="B1321" s="73" t="str">
        <f>VLOOKUP(A1321,'ARTICLES 10052022'!$A$2:$D$1031,4,FALSE)</f>
        <v>AF</v>
      </c>
      <c r="C1321" s="73" t="str">
        <f t="shared" si="80"/>
        <v/>
      </c>
      <c r="D1321" t="s">
        <v>963</v>
      </c>
      <c r="E1321">
        <v>1</v>
      </c>
      <c r="F1321" t="s">
        <v>964</v>
      </c>
      <c r="G1321">
        <v>3.76</v>
      </c>
      <c r="H1321">
        <f t="shared" si="81"/>
        <v>3.76</v>
      </c>
      <c r="I1321">
        <f>VLOOKUP(L1321,'ARTICLES 10052022'!$A$1:$Q$1031,17,FALSE)</f>
        <v>5.01</v>
      </c>
      <c r="J1321">
        <f t="shared" si="79"/>
        <v>5.01</v>
      </c>
      <c r="L1321" t="s">
        <v>963</v>
      </c>
      <c r="M1321">
        <f>IF(I1321="","",VLOOKUP(L1321,'ARTICLES 10052022'!$A$1:$J$1031,10,FALSE))</f>
        <v>2.5049999999999999</v>
      </c>
      <c r="N1321">
        <f t="shared" si="82"/>
        <v>2.5049999999999999</v>
      </c>
    </row>
    <row r="1322" spans="1:14" outlineLevel="2">
      <c r="A1322" t="s">
        <v>26</v>
      </c>
      <c r="B1322" s="73" t="str">
        <f>VLOOKUP(A1322,'ARTICLES 10052022'!$A$2:$D$1031,4,FALSE)</f>
        <v>AF</v>
      </c>
      <c r="C1322" s="73" t="str">
        <f t="shared" si="80"/>
        <v/>
      </c>
      <c r="D1322" t="s">
        <v>2000</v>
      </c>
      <c r="E1322">
        <v>1</v>
      </c>
      <c r="F1322" t="s">
        <v>2001</v>
      </c>
      <c r="G1322">
        <v>226.44</v>
      </c>
      <c r="H1322">
        <f t="shared" si="81"/>
        <v>226.44</v>
      </c>
      <c r="I1322">
        <f>VLOOKUP(L1322,'ARTICLES 10052022'!$A$1:$Q$1031,17,FALSE)</f>
        <v>239.76</v>
      </c>
      <c r="J1322">
        <f t="shared" si="79"/>
        <v>239.76</v>
      </c>
      <c r="L1322" t="s">
        <v>2000</v>
      </c>
      <c r="M1322">
        <f>IF(I1322="","",VLOOKUP(L1322,'ARTICLES 10052022'!$A$1:$J$1031,10,FALSE))</f>
        <v>159.84</v>
      </c>
      <c r="N1322">
        <f t="shared" si="82"/>
        <v>159.84</v>
      </c>
    </row>
    <row r="1323" spans="1:14" outlineLevel="2">
      <c r="A1323" t="s">
        <v>26</v>
      </c>
      <c r="B1323" s="73" t="str">
        <f>VLOOKUP(A1323,'ARTICLES 10052022'!$A$2:$D$1031,4,FALSE)</f>
        <v>AF</v>
      </c>
      <c r="C1323" s="73" t="str">
        <f t="shared" si="80"/>
        <v/>
      </c>
      <c r="D1323" t="s">
        <v>1527</v>
      </c>
      <c r="E1323">
        <v>1</v>
      </c>
      <c r="F1323" t="s">
        <v>1528</v>
      </c>
      <c r="G1323">
        <v>0.77</v>
      </c>
      <c r="H1323">
        <f t="shared" si="81"/>
        <v>0.77</v>
      </c>
      <c r="I1323">
        <f>VLOOKUP(L1323,'ARTICLES 10052022'!$A$1:$Q$1031,17,FALSE)</f>
        <v>0.89642000000000011</v>
      </c>
      <c r="J1323">
        <f t="shared" si="79"/>
        <v>0.89642000000000011</v>
      </c>
      <c r="L1323" t="s">
        <v>1527</v>
      </c>
      <c r="M1323">
        <f>IF(I1323="","",VLOOKUP(L1323,'ARTICLES 10052022'!$A$1:$J$1031,10,FALSE))</f>
        <v>0.67400000000000004</v>
      </c>
      <c r="N1323">
        <f t="shared" si="82"/>
        <v>0.67400000000000004</v>
      </c>
    </row>
    <row r="1324" spans="1:14" outlineLevel="2">
      <c r="A1324" t="s">
        <v>26</v>
      </c>
      <c r="B1324" s="73" t="str">
        <f>VLOOKUP(A1324,'ARTICLES 10052022'!$A$2:$D$1031,4,FALSE)</f>
        <v>AF</v>
      </c>
      <c r="C1324" s="73" t="str">
        <f t="shared" si="80"/>
        <v/>
      </c>
      <c r="D1324">
        <v>7214321415</v>
      </c>
      <c r="E1324">
        <v>1</v>
      </c>
      <c r="F1324" t="s">
        <v>2402</v>
      </c>
      <c r="G1324">
        <v>0.1</v>
      </c>
      <c r="H1324">
        <f t="shared" si="81"/>
        <v>0.1</v>
      </c>
      <c r="I1324">
        <f>VLOOKUP(L1324,'ARTICLES 10052022'!$A$1:$Q$1031,17,FALSE)</f>
        <v>5.2700000000000004E-2</v>
      </c>
      <c r="J1324">
        <f t="shared" si="79"/>
        <v>5.2700000000000004E-2</v>
      </c>
      <c r="L1324">
        <v>7214321415</v>
      </c>
      <c r="M1324">
        <f>IF(I1324="","",VLOOKUP(L1324,'ARTICLES 10052022'!$A$1:$J$1031,10,FALSE))</f>
        <v>3.4000000000000002E-2</v>
      </c>
      <c r="N1324">
        <f t="shared" si="82"/>
        <v>3.4000000000000002E-2</v>
      </c>
    </row>
    <row r="1325" spans="1:14" outlineLevel="2">
      <c r="A1325" t="s">
        <v>26</v>
      </c>
      <c r="B1325" s="73" t="str">
        <f>VLOOKUP(A1325,'ARTICLES 10052022'!$A$2:$D$1031,4,FALSE)</f>
        <v>AF</v>
      </c>
      <c r="C1325" s="73" t="str">
        <f t="shared" si="80"/>
        <v/>
      </c>
      <c r="D1325" t="s">
        <v>444</v>
      </c>
      <c r="E1325">
        <v>1</v>
      </c>
      <c r="F1325" t="s">
        <v>1498</v>
      </c>
      <c r="G1325">
        <v>441.73</v>
      </c>
      <c r="H1325">
        <f t="shared" si="81"/>
        <v>441.73</v>
      </c>
      <c r="I1325">
        <f>VLOOKUP(L1325,'ARTICLES 10052022'!$A$1:$Q$1031,17,FALSE)</f>
        <v>499.5</v>
      </c>
      <c r="J1325">
        <f t="shared" si="79"/>
        <v>499.5</v>
      </c>
      <c r="L1325" t="s">
        <v>444</v>
      </c>
      <c r="M1325">
        <f>IF(I1325="","",VLOOKUP(L1325,'ARTICLES 10052022'!$A$1:$J$1031,10,FALSE))</f>
        <v>333</v>
      </c>
      <c r="N1325">
        <f t="shared" si="82"/>
        <v>333</v>
      </c>
    </row>
    <row r="1326" spans="1:14" outlineLevel="2">
      <c r="A1326" t="s">
        <v>26</v>
      </c>
      <c r="B1326" s="73" t="str">
        <f>VLOOKUP(A1326,'ARTICLES 10052022'!$A$2:$D$1031,4,FALSE)</f>
        <v>AF</v>
      </c>
      <c r="C1326" s="73" t="str">
        <f t="shared" si="80"/>
        <v/>
      </c>
      <c r="D1326" t="s">
        <v>472</v>
      </c>
      <c r="E1326">
        <v>1</v>
      </c>
      <c r="F1326" t="s">
        <v>993</v>
      </c>
      <c r="G1326">
        <v>4.87</v>
      </c>
      <c r="H1326">
        <f t="shared" si="81"/>
        <v>4.87</v>
      </c>
      <c r="I1326">
        <f>VLOOKUP(L1326,'ARTICLES 10052022'!$A$1:$Q$1031,17,FALSE)</f>
        <v>1.41</v>
      </c>
      <c r="J1326">
        <f t="shared" si="79"/>
        <v>1.41</v>
      </c>
      <c r="L1326" t="s">
        <v>472</v>
      </c>
      <c r="M1326">
        <f>IF(I1326="","",VLOOKUP(L1326,'ARTICLES 10052022'!$A$1:$J$1031,10,FALSE))</f>
        <v>0.94</v>
      </c>
      <c r="N1326">
        <f t="shared" si="82"/>
        <v>0.94</v>
      </c>
    </row>
    <row r="1327" spans="1:14" outlineLevel="2">
      <c r="A1327" t="s">
        <v>26</v>
      </c>
      <c r="B1327" s="73" t="str">
        <f>VLOOKUP(A1327,'ARTICLES 10052022'!$A$2:$D$1031,4,FALSE)</f>
        <v>AF</v>
      </c>
      <c r="C1327" s="73" t="str">
        <f t="shared" si="80"/>
        <v/>
      </c>
      <c r="D1327" t="s">
        <v>476</v>
      </c>
      <c r="E1327">
        <v>1</v>
      </c>
      <c r="F1327" t="s">
        <v>2937</v>
      </c>
      <c r="G1327">
        <v>4.9400000000000004</v>
      </c>
      <c r="H1327">
        <f t="shared" si="81"/>
        <v>4.9400000000000004</v>
      </c>
      <c r="I1327">
        <f>VLOOKUP(L1327,'ARTICLES 10052022'!$A$1:$Q$1031,17,FALSE)</f>
        <v>1.3800000000000001</v>
      </c>
      <c r="J1327">
        <f t="shared" ref="J1327:J1392" si="83">E1327*I1327</f>
        <v>1.3800000000000001</v>
      </c>
      <c r="L1327" t="s">
        <v>476</v>
      </c>
      <c r="M1327">
        <f>IF(I1327="","",VLOOKUP(L1327,'ARTICLES 10052022'!$A$1:$J$1031,10,FALSE))</f>
        <v>0.92</v>
      </c>
      <c r="N1327">
        <f t="shared" si="82"/>
        <v>0.92</v>
      </c>
    </row>
    <row r="1328" spans="1:14" outlineLevel="2">
      <c r="A1328" t="s">
        <v>26</v>
      </c>
      <c r="B1328" s="73" t="str">
        <f>VLOOKUP(A1328,'ARTICLES 10052022'!$A$2:$D$1031,4,FALSE)</f>
        <v>AF</v>
      </c>
      <c r="C1328" s="73" t="str">
        <f t="shared" si="80"/>
        <v/>
      </c>
      <c r="D1328" t="s">
        <v>626</v>
      </c>
      <c r="E1328">
        <v>1</v>
      </c>
      <c r="F1328" t="s">
        <v>627</v>
      </c>
      <c r="G1328">
        <v>1.1000000000000001</v>
      </c>
      <c r="H1328">
        <f t="shared" si="81"/>
        <v>1.1000000000000001</v>
      </c>
      <c r="I1328">
        <f>VLOOKUP(L1328,'ARTICLES 10052022'!$A$1:$Q$1031,17,FALSE)</f>
        <v>1.6186100000000001</v>
      </c>
      <c r="J1328">
        <f t="shared" si="83"/>
        <v>1.6186100000000001</v>
      </c>
      <c r="L1328" t="s">
        <v>626</v>
      </c>
      <c r="M1328">
        <f>IF(I1328="","",VLOOKUP(L1328,'ARTICLES 10052022'!$A$1:$J$1031,10,FALSE))</f>
        <v>1.2170000000000001</v>
      </c>
      <c r="N1328">
        <f t="shared" si="82"/>
        <v>1.2170000000000001</v>
      </c>
    </row>
    <row r="1329" spans="1:14" outlineLevel="2">
      <c r="A1329" t="s">
        <v>26</v>
      </c>
      <c r="B1329" s="73" t="str">
        <f>VLOOKUP(A1329,'ARTICLES 10052022'!$A$2:$D$1031,4,FALSE)</f>
        <v>AF</v>
      </c>
      <c r="C1329" s="73" t="str">
        <f t="shared" si="80"/>
        <v/>
      </c>
      <c r="D1329" t="s">
        <v>2410</v>
      </c>
      <c r="E1329">
        <v>1.17</v>
      </c>
      <c r="F1329" t="s">
        <v>2411</v>
      </c>
      <c r="G1329">
        <v>75</v>
      </c>
      <c r="H1329">
        <f t="shared" si="81"/>
        <v>87.75</v>
      </c>
      <c r="I1329">
        <f>VLOOKUP(L1329,'ARTICLES 10052022'!$A$1:$Q$1031,17,FALSE)</f>
        <v>75</v>
      </c>
      <c r="J1329">
        <f t="shared" si="83"/>
        <v>87.75</v>
      </c>
      <c r="L1329" t="s">
        <v>2410</v>
      </c>
      <c r="M1329">
        <f>IF(I1329="","",VLOOKUP(L1329,'ARTICLES 10052022'!$A$1:$J$1031,10,FALSE))</f>
        <v>50</v>
      </c>
      <c r="N1329">
        <f t="shared" si="82"/>
        <v>58.5</v>
      </c>
    </row>
    <row r="1330" spans="1:14" outlineLevel="2">
      <c r="A1330" t="s">
        <v>26</v>
      </c>
      <c r="B1330" s="73" t="str">
        <f>VLOOKUP(A1330,'ARTICLES 10052022'!$A$2:$D$1031,4,FALSE)</f>
        <v>AF</v>
      </c>
      <c r="C1330" s="73" t="str">
        <f t="shared" si="80"/>
        <v/>
      </c>
      <c r="D1330" t="s">
        <v>1986</v>
      </c>
      <c r="E1330">
        <v>1</v>
      </c>
      <c r="F1330" t="s">
        <v>1987</v>
      </c>
      <c r="G1330">
        <v>4.1900000000000004</v>
      </c>
      <c r="H1330">
        <f t="shared" si="81"/>
        <v>4.1900000000000004</v>
      </c>
      <c r="I1330">
        <f>VLOOKUP(L1330,'ARTICLES 10052022'!$A$1:$Q$1031,17,FALSE)</f>
        <v>4.4850000000000003</v>
      </c>
      <c r="J1330">
        <f t="shared" si="83"/>
        <v>4.4850000000000003</v>
      </c>
      <c r="L1330" t="s">
        <v>1986</v>
      </c>
      <c r="M1330">
        <f>IF(I1330="","",VLOOKUP(L1330,'ARTICLES 10052022'!$A$1:$J$1031,10,FALSE))</f>
        <v>2.99</v>
      </c>
      <c r="N1330">
        <f t="shared" si="82"/>
        <v>2.99</v>
      </c>
    </row>
    <row r="1331" spans="1:14" outlineLevel="2">
      <c r="A1331" t="s">
        <v>26</v>
      </c>
      <c r="B1331" s="73" t="str">
        <f>VLOOKUP(A1331,'ARTICLES 10052022'!$A$2:$D$1031,4,FALSE)</f>
        <v>AF</v>
      </c>
      <c r="C1331" s="73" t="str">
        <f t="shared" si="80"/>
        <v/>
      </c>
      <c r="D1331" t="s">
        <v>632</v>
      </c>
      <c r="E1331">
        <v>1</v>
      </c>
      <c r="F1331" t="s">
        <v>1514</v>
      </c>
      <c r="G1331">
        <v>12.91</v>
      </c>
      <c r="H1331">
        <f t="shared" si="81"/>
        <v>12.91</v>
      </c>
      <c r="I1331">
        <f>VLOOKUP(L1331,'ARTICLES 10052022'!$A$1:$Q$1031,17,FALSE)</f>
        <v>19.064219999999999</v>
      </c>
      <c r="J1331">
        <f t="shared" si="83"/>
        <v>19.064219999999999</v>
      </c>
      <c r="L1331" t="s">
        <v>632</v>
      </c>
      <c r="M1331">
        <f>IF(I1331="","",VLOOKUP(L1331,'ARTICLES 10052022'!$A$1:$J$1031,10,FALSE))</f>
        <v>4.7779999999999996</v>
      </c>
      <c r="N1331">
        <f t="shared" si="82"/>
        <v>4.7779999999999996</v>
      </c>
    </row>
    <row r="1332" spans="1:14" outlineLevel="2">
      <c r="A1332" t="s">
        <v>26</v>
      </c>
      <c r="B1332" s="73" t="str">
        <f>VLOOKUP(A1332,'ARTICLES 10052022'!$A$2:$D$1031,4,FALSE)</f>
        <v>AF</v>
      </c>
      <c r="C1332" s="73" t="str">
        <f t="shared" si="80"/>
        <v/>
      </c>
      <c r="D1332" t="s">
        <v>1510</v>
      </c>
      <c r="E1332">
        <v>1</v>
      </c>
      <c r="F1332" t="s">
        <v>1511</v>
      </c>
      <c r="G1332">
        <v>9.56</v>
      </c>
      <c r="H1332">
        <f t="shared" si="81"/>
        <v>9.56</v>
      </c>
      <c r="I1332">
        <f>VLOOKUP(L1332,'ARTICLES 10052022'!$A$1:$Q$1031,17,FALSE)</f>
        <v>9.4695999999999998</v>
      </c>
      <c r="J1332">
        <f t="shared" si="83"/>
        <v>9.4695999999999998</v>
      </c>
      <c r="L1332" t="s">
        <v>1510</v>
      </c>
      <c r="M1332">
        <f>IF(I1332="","",VLOOKUP(L1332,'ARTICLES 10052022'!$A$1:$J$1031,10,FALSE))</f>
        <v>7.12</v>
      </c>
      <c r="N1332">
        <f t="shared" si="82"/>
        <v>7.12</v>
      </c>
    </row>
    <row r="1333" spans="1:14" outlineLevel="2">
      <c r="A1333" t="s">
        <v>26</v>
      </c>
      <c r="B1333" s="73" t="str">
        <f>VLOOKUP(A1333,'ARTICLES 10052022'!$A$2:$D$1031,4,FALSE)</f>
        <v>AF</v>
      </c>
      <c r="C1333" s="73" t="str">
        <f t="shared" si="80"/>
        <v/>
      </c>
      <c r="D1333" t="s">
        <v>1519</v>
      </c>
      <c r="E1333">
        <v>1</v>
      </c>
      <c r="F1333" t="s">
        <v>1520</v>
      </c>
      <c r="G1333">
        <v>9.64</v>
      </c>
      <c r="H1333">
        <f t="shared" si="81"/>
        <v>9.64</v>
      </c>
      <c r="I1333">
        <f>VLOOKUP(L1333,'ARTICLES 10052022'!$A$1:$Q$1031,17,FALSE)</f>
        <v>11.619146000000001</v>
      </c>
      <c r="J1333">
        <f t="shared" si="83"/>
        <v>11.619146000000001</v>
      </c>
      <c r="L1333" t="s">
        <v>1519</v>
      </c>
      <c r="M1333">
        <f>IF(I1333="","",VLOOKUP(L1333,'ARTICLES 10052022'!$A$1:$J$1031,10,FALSE))</f>
        <v>8.7362000000000002</v>
      </c>
      <c r="N1333">
        <f t="shared" si="82"/>
        <v>8.7362000000000002</v>
      </c>
    </row>
    <row r="1334" spans="1:14" outlineLevel="2">
      <c r="A1334" t="s">
        <v>26</v>
      </c>
      <c r="B1334" s="73" t="str">
        <f>VLOOKUP(A1334,'ARTICLES 10052022'!$A$2:$D$1031,4,FALSE)</f>
        <v>AF</v>
      </c>
      <c r="C1334" s="73" t="str">
        <f t="shared" si="80"/>
        <v/>
      </c>
      <c r="D1334">
        <v>101007</v>
      </c>
      <c r="E1334">
        <v>1</v>
      </c>
      <c r="F1334" t="s">
        <v>1544</v>
      </c>
      <c r="G1334">
        <v>2.2400000000000002</v>
      </c>
      <c r="H1334">
        <f t="shared" si="81"/>
        <v>2.2400000000000002</v>
      </c>
      <c r="I1334">
        <f>VLOOKUP(L1334,'ARTICLES 10052022'!$A$1:$Q$1031,17,FALSE)</f>
        <v>2.25</v>
      </c>
      <c r="J1334">
        <f t="shared" si="83"/>
        <v>2.25</v>
      </c>
      <c r="L1334">
        <v>101007</v>
      </c>
      <c r="M1334">
        <f>IF(I1334="","",VLOOKUP(L1334,'ARTICLES 10052022'!$A$1:$J$1031,10,FALSE))</f>
        <v>1.5</v>
      </c>
      <c r="N1334">
        <f t="shared" si="82"/>
        <v>1.5</v>
      </c>
    </row>
    <row r="1335" spans="1:14" outlineLevel="2">
      <c r="A1335" t="s">
        <v>26</v>
      </c>
      <c r="B1335" s="73" t="str">
        <f>VLOOKUP(A1335,'ARTICLES 10052022'!$A$2:$D$1031,4,FALSE)</f>
        <v>AF</v>
      </c>
      <c r="C1335" s="73" t="str">
        <f t="shared" si="80"/>
        <v/>
      </c>
      <c r="D1335" t="s">
        <v>62</v>
      </c>
      <c r="E1335">
        <v>1</v>
      </c>
      <c r="F1335" t="s">
        <v>63</v>
      </c>
      <c r="G1335">
        <v>139.16999999999999</v>
      </c>
      <c r="H1335">
        <f t="shared" si="81"/>
        <v>139.16999999999999</v>
      </c>
      <c r="I1335">
        <f>VLOOKUP(L1335,'ARTICLES 10052022'!$A$1:$Q$1031,17,FALSE)</f>
        <v>135.749225</v>
      </c>
      <c r="J1335">
        <f t="shared" si="83"/>
        <v>135.749225</v>
      </c>
      <c r="L1335" t="s">
        <v>62</v>
      </c>
      <c r="M1335">
        <f>IF(I1335="","",VLOOKUP(L1335,'ARTICLES 10052022'!$A$1:$J$1031,10,FALSE))</f>
        <v>83.060649999999995</v>
      </c>
      <c r="N1335">
        <f t="shared" si="82"/>
        <v>83.060649999999995</v>
      </c>
    </row>
    <row r="1336" spans="1:14" outlineLevel="2">
      <c r="A1336" t="s">
        <v>26</v>
      </c>
      <c r="B1336" s="73" t="str">
        <f>VLOOKUP(A1336,'ARTICLES 10052022'!$A$2:$D$1031,4,FALSE)</f>
        <v>AF</v>
      </c>
      <c r="C1336" s="73" t="str">
        <f t="shared" si="80"/>
        <v/>
      </c>
      <c r="D1336">
        <v>9600000618</v>
      </c>
      <c r="E1336">
        <v>1</v>
      </c>
      <c r="F1336" t="s">
        <v>2044</v>
      </c>
      <c r="G1336">
        <v>1.57</v>
      </c>
      <c r="H1336">
        <f t="shared" si="81"/>
        <v>1.57</v>
      </c>
      <c r="I1336">
        <f>VLOOKUP(L1336,'ARTICLES 10052022'!$A$1:$Q$1031,17,FALSE)</f>
        <v>2.3980000000000001</v>
      </c>
      <c r="J1336">
        <f t="shared" si="83"/>
        <v>2.3980000000000001</v>
      </c>
      <c r="L1336">
        <v>9600000618</v>
      </c>
      <c r="M1336">
        <f>IF(I1336="","",VLOOKUP(L1336,'ARTICLES 10052022'!$A$1:$J$1031,10,FALSE))</f>
        <v>1.1990000000000001</v>
      </c>
      <c r="N1336">
        <f t="shared" si="82"/>
        <v>1.1990000000000001</v>
      </c>
    </row>
    <row r="1337" spans="1:14" outlineLevel="2">
      <c r="A1337" t="s">
        <v>26</v>
      </c>
      <c r="B1337" s="73" t="str">
        <f>VLOOKUP(A1337,'ARTICLES 10052022'!$A$2:$D$1031,4,FALSE)</f>
        <v>AF</v>
      </c>
      <c r="C1337" s="73" t="str">
        <f t="shared" si="80"/>
        <v/>
      </c>
      <c r="D1337" t="s">
        <v>1537</v>
      </c>
      <c r="E1337">
        <v>0.75</v>
      </c>
      <c r="F1337" t="s">
        <v>1538</v>
      </c>
      <c r="G1337">
        <v>4.3499999999999996</v>
      </c>
      <c r="H1337">
        <f t="shared" si="81"/>
        <v>3.2624999999999997</v>
      </c>
      <c r="I1337">
        <f>VLOOKUP(L1337,'ARTICLES 10052022'!$A$1:$Q$1031,17,FALSE)</f>
        <v>4.3499999999999996</v>
      </c>
      <c r="J1337">
        <f t="shared" si="83"/>
        <v>3.2624999999999997</v>
      </c>
      <c r="L1337" t="s">
        <v>1537</v>
      </c>
      <c r="M1337">
        <f>IF(I1337="","",VLOOKUP(L1337,'ARTICLES 10052022'!$A$1:$J$1031,10,FALSE))</f>
        <v>2.9</v>
      </c>
      <c r="N1337">
        <f t="shared" si="82"/>
        <v>2.1749999999999998</v>
      </c>
    </row>
    <row r="1338" spans="1:14" outlineLevel="2">
      <c r="A1338" t="s">
        <v>26</v>
      </c>
      <c r="B1338" s="73" t="str">
        <f>VLOOKUP(A1338,'ARTICLES 10052022'!$A$2:$D$1031,4,FALSE)</f>
        <v>AF</v>
      </c>
      <c r="C1338" s="73" t="str">
        <f t="shared" si="80"/>
        <v/>
      </c>
      <c r="D1338" t="s">
        <v>2626</v>
      </c>
      <c r="E1338">
        <v>1</v>
      </c>
      <c r="F1338" t="s">
        <v>2627</v>
      </c>
      <c r="G1338">
        <v>0.4</v>
      </c>
      <c r="H1338">
        <f t="shared" si="81"/>
        <v>0.4</v>
      </c>
      <c r="I1338">
        <f>VLOOKUP(L1338,'ARTICLES 10052022'!$A$1:$Q$1031,17,FALSE)</f>
        <v>0.4</v>
      </c>
      <c r="J1338">
        <f t="shared" si="83"/>
        <v>0.4</v>
      </c>
      <c r="L1338" t="s">
        <v>2626</v>
      </c>
      <c r="M1338">
        <f>IF(I1338="","",VLOOKUP(L1338,'ARTICLES 10052022'!$A$1:$J$1031,10,FALSE))</f>
        <v>0.2</v>
      </c>
      <c r="N1338">
        <f t="shared" si="82"/>
        <v>0.2</v>
      </c>
    </row>
    <row r="1339" spans="1:14" outlineLevel="2">
      <c r="A1339" t="s">
        <v>26</v>
      </c>
      <c r="B1339" s="73" t="str">
        <f>VLOOKUP(A1339,'ARTICLES 10052022'!$A$2:$D$1031,4,FALSE)</f>
        <v>AF</v>
      </c>
      <c r="C1339" s="73" t="str">
        <f t="shared" si="80"/>
        <v/>
      </c>
      <c r="D1339" t="s">
        <v>2311</v>
      </c>
      <c r="E1339">
        <v>1</v>
      </c>
      <c r="F1339" t="s">
        <v>2312</v>
      </c>
      <c r="G1339">
        <v>17.510000000000002</v>
      </c>
      <c r="H1339">
        <f t="shared" si="81"/>
        <v>17.510000000000002</v>
      </c>
      <c r="I1339">
        <f>VLOOKUP(L1339,'ARTICLES 10052022'!$A$1:$Q$1031,17,FALSE)</f>
        <v>20.684999999999999</v>
      </c>
      <c r="J1339">
        <f t="shared" si="83"/>
        <v>20.684999999999999</v>
      </c>
      <c r="L1339" t="s">
        <v>2311</v>
      </c>
      <c r="M1339">
        <f>IF(I1339="","",VLOOKUP(L1339,'ARTICLES 10052022'!$A$1:$J$1031,10,FALSE))</f>
        <v>13.79</v>
      </c>
      <c r="N1339">
        <f t="shared" si="82"/>
        <v>13.79</v>
      </c>
    </row>
    <row r="1340" spans="1:14" outlineLevel="2">
      <c r="A1340" t="s">
        <v>26</v>
      </c>
      <c r="B1340" s="73" t="str">
        <f>VLOOKUP(A1340,'ARTICLES 10052022'!$A$2:$D$1031,4,FALSE)</f>
        <v>AF</v>
      </c>
      <c r="C1340" s="73" t="str">
        <f t="shared" si="80"/>
        <v/>
      </c>
      <c r="D1340" t="s">
        <v>606</v>
      </c>
      <c r="E1340">
        <v>1</v>
      </c>
      <c r="F1340" t="s">
        <v>1848</v>
      </c>
      <c r="G1340">
        <v>2.31</v>
      </c>
      <c r="H1340">
        <f t="shared" si="81"/>
        <v>2.31</v>
      </c>
      <c r="I1340">
        <f>VLOOKUP(L1340,'ARTICLES 10052022'!$A$1:$Q$1031,17,FALSE)</f>
        <v>2.4525000000000001</v>
      </c>
      <c r="J1340">
        <f t="shared" si="83"/>
        <v>2.4525000000000001</v>
      </c>
      <c r="L1340" t="s">
        <v>606</v>
      </c>
      <c r="M1340">
        <f>IF(I1340="","",VLOOKUP(L1340,'ARTICLES 10052022'!$A$1:$J$1031,10,FALSE))</f>
        <v>1.635</v>
      </c>
      <c r="N1340">
        <f t="shared" si="82"/>
        <v>1.635</v>
      </c>
    </row>
    <row r="1341" spans="1:14" outlineLevel="2">
      <c r="A1341" t="s">
        <v>26</v>
      </c>
      <c r="B1341" s="73" t="str">
        <f>VLOOKUP(A1341,'ARTICLES 10052022'!$A$2:$D$1031,4,FALSE)</f>
        <v>AF</v>
      </c>
      <c r="C1341" s="73" t="str">
        <f t="shared" si="80"/>
        <v/>
      </c>
      <c r="D1341">
        <v>8434000618</v>
      </c>
      <c r="E1341">
        <v>1</v>
      </c>
      <c r="F1341" t="s">
        <v>2272</v>
      </c>
      <c r="G1341">
        <v>0.02</v>
      </c>
      <c r="H1341">
        <f t="shared" si="81"/>
        <v>0.02</v>
      </c>
      <c r="I1341">
        <f>VLOOKUP(L1341,'ARTICLES 10052022'!$A$1:$Q$1031,17,FALSE)</f>
        <v>2.375E-2</v>
      </c>
      <c r="J1341">
        <f t="shared" si="83"/>
        <v>2.375E-2</v>
      </c>
      <c r="L1341">
        <v>8434000618</v>
      </c>
      <c r="M1341">
        <f>IF(I1341="","",VLOOKUP(L1341,'ARTICLES 10052022'!$A$1:$J$1031,10,FALSE))</f>
        <v>1.9E-2</v>
      </c>
      <c r="N1341">
        <f t="shared" si="82"/>
        <v>1.9E-2</v>
      </c>
    </row>
    <row r="1342" spans="1:14" outlineLevel="2">
      <c r="A1342" t="s">
        <v>26</v>
      </c>
      <c r="B1342" s="73" t="str">
        <f>VLOOKUP(A1342,'ARTICLES 10052022'!$A$2:$D$1031,4,FALSE)</f>
        <v>AF</v>
      </c>
      <c r="C1342" s="73" t="str">
        <f t="shared" si="80"/>
        <v/>
      </c>
      <c r="D1342" t="s">
        <v>2362</v>
      </c>
      <c r="E1342">
        <v>2</v>
      </c>
      <c r="F1342" t="s">
        <v>2363</v>
      </c>
      <c r="G1342">
        <v>1.9E-2</v>
      </c>
      <c r="H1342">
        <f t="shared" si="81"/>
        <v>3.7999999999999999E-2</v>
      </c>
      <c r="I1342">
        <f>VLOOKUP(L1342,'ARTICLES 10052022'!$A$1:$Q$1031,17,FALSE)</f>
        <v>0.1905</v>
      </c>
      <c r="J1342">
        <f t="shared" si="83"/>
        <v>0.38100000000000001</v>
      </c>
      <c r="L1342" t="s">
        <v>2362</v>
      </c>
      <c r="M1342">
        <f>IF(I1342="","",VLOOKUP(L1342,'ARTICLES 10052022'!$A$1:$J$1031,10,FALSE))</f>
        <v>0.127</v>
      </c>
      <c r="N1342">
        <f t="shared" si="82"/>
        <v>0.254</v>
      </c>
    </row>
    <row r="1343" spans="1:14" outlineLevel="2">
      <c r="A1343" t="s">
        <v>26</v>
      </c>
      <c r="B1343" s="73" t="str">
        <f>VLOOKUP(A1343,'ARTICLES 10052022'!$A$2:$D$1031,4,FALSE)</f>
        <v>AF</v>
      </c>
      <c r="C1343" s="73" t="str">
        <f t="shared" si="80"/>
        <v/>
      </c>
      <c r="D1343">
        <v>8535000618</v>
      </c>
      <c r="E1343">
        <v>1</v>
      </c>
      <c r="F1343" t="s">
        <v>2275</v>
      </c>
      <c r="G1343">
        <v>0.05</v>
      </c>
      <c r="H1343">
        <f t="shared" si="81"/>
        <v>0.05</v>
      </c>
      <c r="I1343">
        <f>VLOOKUP(L1343,'ARTICLES 10052022'!$A$1:$Q$1031,17,FALSE)</f>
        <v>5.2499999999999998E-2</v>
      </c>
      <c r="J1343">
        <f t="shared" si="83"/>
        <v>5.2499999999999998E-2</v>
      </c>
      <c r="L1343">
        <v>8535000618</v>
      </c>
      <c r="M1343">
        <f>IF(I1343="","",VLOOKUP(L1343,'ARTICLES 10052022'!$A$1:$J$1031,10,FALSE))</f>
        <v>0.03</v>
      </c>
      <c r="N1343">
        <f t="shared" si="82"/>
        <v>0.03</v>
      </c>
    </row>
    <row r="1344" spans="1:14" outlineLevel="1">
      <c r="A1344" s="73" t="s">
        <v>3106</v>
      </c>
      <c r="B1344" s="73"/>
      <c r="C1344" s="73" t="str">
        <f t="shared" si="80"/>
        <v>SPR1200V150</v>
      </c>
      <c r="J1344">
        <f>SUBTOTAL(9,J1315:J1343)</f>
        <v>1112.3939310000003</v>
      </c>
      <c r="N1344">
        <f>SUBTOTAL(9,N1315:N1343)</f>
        <v>725.04385000000002</v>
      </c>
    </row>
    <row r="1345" spans="1:14" outlineLevel="2">
      <c r="A1345" t="s">
        <v>28</v>
      </c>
      <c r="B1345" s="73" t="str">
        <f>VLOOKUP(A1345,'ARTICLES 10052022'!$A$2:$D$1031,4,FALSE)</f>
        <v>AF</v>
      </c>
      <c r="C1345" s="73" t="str">
        <f t="shared" si="80"/>
        <v/>
      </c>
      <c r="D1345">
        <v>101006</v>
      </c>
      <c r="E1345">
        <v>1</v>
      </c>
      <c r="F1345" t="s">
        <v>1546</v>
      </c>
      <c r="G1345">
        <v>0.68</v>
      </c>
      <c r="H1345">
        <f t="shared" si="81"/>
        <v>0.68</v>
      </c>
      <c r="I1345">
        <f>VLOOKUP(L1345,'ARTICLES 10052022'!$A$1:$Q$1031,17,FALSE)</f>
        <v>0.69000000000000006</v>
      </c>
      <c r="J1345">
        <f t="shared" si="83"/>
        <v>0.69000000000000006</v>
      </c>
      <c r="L1345">
        <v>101006</v>
      </c>
      <c r="M1345">
        <f>IF(I1345="","",VLOOKUP(L1345,'ARTICLES 10052022'!$A$1:$J$1031,10,FALSE))</f>
        <v>0.23</v>
      </c>
      <c r="N1345">
        <f t="shared" si="82"/>
        <v>0.23</v>
      </c>
    </row>
    <row r="1346" spans="1:14" outlineLevel="2">
      <c r="A1346" t="s">
        <v>28</v>
      </c>
      <c r="B1346" s="73" t="str">
        <f>VLOOKUP(A1346,'ARTICLES 10052022'!$A$2:$D$1031,4,FALSE)</f>
        <v>AF</v>
      </c>
      <c r="C1346" s="73" t="str">
        <f t="shared" ref="C1346:C1409" si="84">IF(G1346="",MID(A1346,7,100),"")</f>
        <v/>
      </c>
      <c r="D1346" t="s">
        <v>2466</v>
      </c>
      <c r="E1346">
        <v>2</v>
      </c>
      <c r="F1346" t="s">
        <v>2467</v>
      </c>
      <c r="G1346">
        <v>0.90200000000000002</v>
      </c>
      <c r="H1346">
        <f t="shared" si="81"/>
        <v>1.804</v>
      </c>
      <c r="I1346">
        <f>VLOOKUP(L1346,'ARTICLES 10052022'!$A$1:$Q$1031,17,FALSE)</f>
        <v>0.90149999999999997</v>
      </c>
      <c r="J1346">
        <f t="shared" si="83"/>
        <v>1.8029999999999999</v>
      </c>
      <c r="L1346" t="s">
        <v>2466</v>
      </c>
      <c r="M1346">
        <f>IF(I1346="","",VLOOKUP(L1346,'ARTICLES 10052022'!$A$1:$J$1031,10,FALSE))</f>
        <v>0.60099999999999998</v>
      </c>
      <c r="N1346">
        <f t="shared" si="82"/>
        <v>1.202</v>
      </c>
    </row>
    <row r="1347" spans="1:14" outlineLevel="2">
      <c r="A1347" t="s">
        <v>28</v>
      </c>
      <c r="B1347" s="73" t="str">
        <f>VLOOKUP(A1347,'ARTICLES 10052022'!$A$2:$D$1031,4,FALSE)</f>
        <v>AF</v>
      </c>
      <c r="C1347" s="73" t="str">
        <f t="shared" si="84"/>
        <v/>
      </c>
      <c r="D1347" t="s">
        <v>2470</v>
      </c>
      <c r="E1347">
        <v>2</v>
      </c>
      <c r="F1347" t="s">
        <v>2471</v>
      </c>
      <c r="G1347">
        <v>0.08</v>
      </c>
      <c r="H1347">
        <f t="shared" si="81"/>
        <v>0.16</v>
      </c>
      <c r="I1347">
        <f>VLOOKUP(L1347,'ARTICLES 10052022'!$A$1:$Q$1031,17,FALSE)</f>
        <v>0.10799999999999998</v>
      </c>
      <c r="J1347">
        <f t="shared" si="83"/>
        <v>0.21599999999999997</v>
      </c>
      <c r="L1347" t="s">
        <v>2470</v>
      </c>
      <c r="M1347">
        <f>IF(I1347="","",VLOOKUP(L1347,'ARTICLES 10052022'!$A$1:$J$1031,10,FALSE))</f>
        <v>7.1999999999999995E-2</v>
      </c>
      <c r="N1347">
        <f t="shared" si="82"/>
        <v>0.14399999999999999</v>
      </c>
    </row>
    <row r="1348" spans="1:14" outlineLevel="2">
      <c r="A1348" t="s">
        <v>28</v>
      </c>
      <c r="B1348" s="73" t="str">
        <f>VLOOKUP(A1348,'ARTICLES 10052022'!$A$2:$D$1031,4,FALSE)</f>
        <v>AF</v>
      </c>
      <c r="C1348" s="73" t="str">
        <f t="shared" si="84"/>
        <v/>
      </c>
      <c r="D1348">
        <v>1510064</v>
      </c>
      <c r="E1348">
        <v>1</v>
      </c>
      <c r="F1348" t="s">
        <v>1673</v>
      </c>
      <c r="G1348">
        <v>39.22</v>
      </c>
      <c r="H1348">
        <f t="shared" si="81"/>
        <v>39.22</v>
      </c>
      <c r="I1348">
        <f>VLOOKUP(L1348,'ARTICLES 10052022'!$A$1:$Q$1031,17,FALSE)</f>
        <v>44.414400000000001</v>
      </c>
      <c r="J1348">
        <f t="shared" si="83"/>
        <v>44.414400000000001</v>
      </c>
      <c r="L1348">
        <v>1510064</v>
      </c>
      <c r="M1348">
        <f>IF(I1348="","",VLOOKUP(L1348,'ARTICLES 10052022'!$A$1:$J$1031,10,FALSE))</f>
        <v>27.759</v>
      </c>
      <c r="N1348">
        <f t="shared" si="82"/>
        <v>27.759</v>
      </c>
    </row>
    <row r="1349" spans="1:14" outlineLevel="2">
      <c r="A1349" t="s">
        <v>28</v>
      </c>
      <c r="B1349" s="73" t="str">
        <f>VLOOKUP(A1349,'ARTICLES 10052022'!$A$2:$D$1031,4,FALSE)</f>
        <v>AF</v>
      </c>
      <c r="C1349" s="73" t="str">
        <f t="shared" si="84"/>
        <v/>
      </c>
      <c r="D1349" t="s">
        <v>1533</v>
      </c>
      <c r="E1349">
        <v>1.6</v>
      </c>
      <c r="F1349" t="s">
        <v>1534</v>
      </c>
      <c r="G1349">
        <v>7.41</v>
      </c>
      <c r="H1349">
        <f t="shared" ref="H1349:H1412" si="85">IF(C1349="",G1349*E1349,"")</f>
        <v>11.856000000000002</v>
      </c>
      <c r="I1349">
        <f>VLOOKUP(L1349,'ARTICLES 10052022'!$A$1:$Q$1031,17,FALSE)</f>
        <v>7.9667000000000003</v>
      </c>
      <c r="J1349">
        <f t="shared" si="83"/>
        <v>12.746720000000002</v>
      </c>
      <c r="L1349" t="s">
        <v>1533</v>
      </c>
      <c r="M1349">
        <f>IF(I1349="","",VLOOKUP(L1349,'ARTICLES 10052022'!$A$1:$J$1031,10,FALSE))</f>
        <v>5.99</v>
      </c>
      <c r="N1349">
        <f t="shared" si="82"/>
        <v>9.5840000000000014</v>
      </c>
    </row>
    <row r="1350" spans="1:14" outlineLevel="2">
      <c r="A1350" t="s">
        <v>28</v>
      </c>
      <c r="B1350" s="73" t="str">
        <f>VLOOKUP(A1350,'ARTICLES 10052022'!$A$2:$D$1031,4,FALSE)</f>
        <v>AF</v>
      </c>
      <c r="C1350" s="73" t="str">
        <f t="shared" si="84"/>
        <v/>
      </c>
      <c r="D1350">
        <v>9600000618</v>
      </c>
      <c r="E1350">
        <v>1</v>
      </c>
      <c r="F1350" t="s">
        <v>2044</v>
      </c>
      <c r="G1350">
        <v>1.57</v>
      </c>
      <c r="H1350">
        <f t="shared" si="85"/>
        <v>1.57</v>
      </c>
      <c r="I1350">
        <f>VLOOKUP(L1350,'ARTICLES 10052022'!$A$1:$Q$1031,17,FALSE)</f>
        <v>2.3980000000000001</v>
      </c>
      <c r="J1350">
        <f t="shared" si="83"/>
        <v>2.3980000000000001</v>
      </c>
      <c r="L1350">
        <v>9600000618</v>
      </c>
      <c r="M1350">
        <f>IF(I1350="","",VLOOKUP(L1350,'ARTICLES 10052022'!$A$1:$J$1031,10,FALSE))</f>
        <v>1.1990000000000001</v>
      </c>
      <c r="N1350">
        <f t="shared" si="82"/>
        <v>1.1990000000000001</v>
      </c>
    </row>
    <row r="1351" spans="1:14" outlineLevel="2">
      <c r="A1351" t="s">
        <v>28</v>
      </c>
      <c r="B1351" s="73" t="str">
        <f>VLOOKUP(A1351,'ARTICLES 10052022'!$A$2:$D$1031,4,FALSE)</f>
        <v>AF</v>
      </c>
      <c r="C1351" s="73" t="str">
        <f t="shared" si="84"/>
        <v/>
      </c>
      <c r="D1351" t="s">
        <v>414</v>
      </c>
      <c r="E1351">
        <v>1</v>
      </c>
      <c r="F1351" t="s">
        <v>415</v>
      </c>
      <c r="G1351">
        <v>38.61</v>
      </c>
      <c r="H1351">
        <f t="shared" si="85"/>
        <v>38.61</v>
      </c>
      <c r="I1351">
        <f>VLOOKUP(L1351,'ARTICLES 10052022'!$A$1:$Q$1031,17,FALSE)</f>
        <v>13.350000000000001</v>
      </c>
      <c r="J1351">
        <f t="shared" si="83"/>
        <v>13.350000000000001</v>
      </c>
      <c r="L1351" t="s">
        <v>414</v>
      </c>
      <c r="M1351">
        <f>IF(I1351="","",VLOOKUP(L1351,'ARTICLES 10052022'!$A$1:$J$1031,10,FALSE))</f>
        <v>8.9</v>
      </c>
      <c r="N1351">
        <f t="shared" si="82"/>
        <v>8.9</v>
      </c>
    </row>
    <row r="1352" spans="1:14" outlineLevel="2">
      <c r="A1352" t="s">
        <v>28</v>
      </c>
      <c r="B1352" s="73" t="str">
        <f>VLOOKUP(A1352,'ARTICLES 10052022'!$A$2:$D$1031,4,FALSE)</f>
        <v>AF</v>
      </c>
      <c r="C1352" s="73" t="str">
        <f t="shared" si="84"/>
        <v/>
      </c>
      <c r="D1352" t="s">
        <v>592</v>
      </c>
      <c r="E1352">
        <v>2</v>
      </c>
      <c r="F1352" t="s">
        <v>1512</v>
      </c>
      <c r="G1352">
        <v>0.96</v>
      </c>
      <c r="H1352">
        <f t="shared" si="85"/>
        <v>1.92</v>
      </c>
      <c r="I1352">
        <f>VLOOKUP(L1352,'ARTICLES 10052022'!$A$1:$Q$1031,17,FALSE)</f>
        <v>1.1251800000000001</v>
      </c>
      <c r="J1352">
        <f t="shared" si="83"/>
        <v>2.2503600000000001</v>
      </c>
      <c r="L1352" t="s">
        <v>592</v>
      </c>
      <c r="M1352">
        <f>IF(I1352="","",VLOOKUP(L1352,'ARTICLES 10052022'!$A$1:$J$1031,10,FALSE))</f>
        <v>0.84599999999999997</v>
      </c>
      <c r="N1352">
        <f t="shared" ref="N1352:N1414" si="86">IF(I1352="","",E1352*M1352)</f>
        <v>1.6919999999999999</v>
      </c>
    </row>
    <row r="1353" spans="1:14" outlineLevel="2">
      <c r="A1353" t="s">
        <v>28</v>
      </c>
      <c r="B1353" s="73" t="str">
        <f>VLOOKUP(A1353,'ARTICLES 10052022'!$A$2:$D$1031,4,FALSE)</f>
        <v>AF</v>
      </c>
      <c r="C1353" s="73" t="str">
        <f t="shared" si="84"/>
        <v/>
      </c>
      <c r="D1353" t="s">
        <v>963</v>
      </c>
      <c r="E1353">
        <v>1</v>
      </c>
      <c r="F1353" t="s">
        <v>964</v>
      </c>
      <c r="G1353">
        <v>3.76</v>
      </c>
      <c r="H1353">
        <f t="shared" si="85"/>
        <v>3.76</v>
      </c>
      <c r="I1353">
        <f>VLOOKUP(L1353,'ARTICLES 10052022'!$A$1:$Q$1031,17,FALSE)</f>
        <v>5.01</v>
      </c>
      <c r="J1353">
        <f t="shared" si="83"/>
        <v>5.01</v>
      </c>
      <c r="L1353" t="s">
        <v>963</v>
      </c>
      <c r="M1353">
        <f>IF(I1353="","",VLOOKUP(L1353,'ARTICLES 10052022'!$A$1:$J$1031,10,FALSE))</f>
        <v>2.5049999999999999</v>
      </c>
      <c r="N1353">
        <f t="shared" si="86"/>
        <v>2.5049999999999999</v>
      </c>
    </row>
    <row r="1354" spans="1:14" outlineLevel="2">
      <c r="A1354" t="s">
        <v>28</v>
      </c>
      <c r="B1354" s="73" t="str">
        <f>VLOOKUP(A1354,'ARTICLES 10052022'!$A$2:$D$1031,4,FALSE)</f>
        <v>AF</v>
      </c>
      <c r="C1354" s="73" t="str">
        <f t="shared" si="84"/>
        <v/>
      </c>
      <c r="D1354" t="s">
        <v>2000</v>
      </c>
      <c r="E1354">
        <v>1</v>
      </c>
      <c r="F1354" t="s">
        <v>2001</v>
      </c>
      <c r="G1354">
        <v>226.44</v>
      </c>
      <c r="H1354">
        <f t="shared" si="85"/>
        <v>226.44</v>
      </c>
      <c r="I1354">
        <f>VLOOKUP(L1354,'ARTICLES 10052022'!$A$1:$Q$1031,17,FALSE)</f>
        <v>239.76</v>
      </c>
      <c r="J1354">
        <f t="shared" si="83"/>
        <v>239.76</v>
      </c>
      <c r="L1354" t="s">
        <v>2000</v>
      </c>
      <c r="M1354">
        <f>IF(I1354="","",VLOOKUP(L1354,'ARTICLES 10052022'!$A$1:$J$1031,10,FALSE))</f>
        <v>159.84</v>
      </c>
      <c r="N1354">
        <f t="shared" si="86"/>
        <v>159.84</v>
      </c>
    </row>
    <row r="1355" spans="1:14" outlineLevel="2">
      <c r="A1355" t="s">
        <v>28</v>
      </c>
      <c r="B1355" s="73" t="str">
        <f>VLOOKUP(A1355,'ARTICLES 10052022'!$A$2:$D$1031,4,FALSE)</f>
        <v>AF</v>
      </c>
      <c r="C1355" s="73" t="str">
        <f t="shared" si="84"/>
        <v/>
      </c>
      <c r="D1355" t="s">
        <v>1527</v>
      </c>
      <c r="E1355">
        <v>1</v>
      </c>
      <c r="F1355" t="s">
        <v>1528</v>
      </c>
      <c r="G1355">
        <v>0.77</v>
      </c>
      <c r="H1355">
        <f t="shared" si="85"/>
        <v>0.77</v>
      </c>
      <c r="I1355">
        <f>VLOOKUP(L1355,'ARTICLES 10052022'!$A$1:$Q$1031,17,FALSE)</f>
        <v>0.89642000000000011</v>
      </c>
      <c r="J1355">
        <f t="shared" si="83"/>
        <v>0.89642000000000011</v>
      </c>
      <c r="L1355" t="s">
        <v>1527</v>
      </c>
      <c r="M1355">
        <f>IF(I1355="","",VLOOKUP(L1355,'ARTICLES 10052022'!$A$1:$J$1031,10,FALSE))</f>
        <v>0.67400000000000004</v>
      </c>
      <c r="N1355">
        <f t="shared" si="86"/>
        <v>0.67400000000000004</v>
      </c>
    </row>
    <row r="1356" spans="1:14" outlineLevel="2">
      <c r="A1356" t="s">
        <v>28</v>
      </c>
      <c r="B1356" s="73" t="str">
        <f>VLOOKUP(A1356,'ARTICLES 10052022'!$A$2:$D$1031,4,FALSE)</f>
        <v>AF</v>
      </c>
      <c r="C1356" s="73" t="str">
        <f t="shared" si="84"/>
        <v/>
      </c>
      <c r="D1356">
        <v>7214321415</v>
      </c>
      <c r="E1356">
        <v>1</v>
      </c>
      <c r="F1356" t="s">
        <v>2402</v>
      </c>
      <c r="G1356">
        <v>0.1</v>
      </c>
      <c r="H1356">
        <f t="shared" si="85"/>
        <v>0.1</v>
      </c>
      <c r="I1356">
        <f>VLOOKUP(L1356,'ARTICLES 10052022'!$A$1:$Q$1031,17,FALSE)</f>
        <v>5.2700000000000004E-2</v>
      </c>
      <c r="J1356">
        <f t="shared" si="83"/>
        <v>5.2700000000000004E-2</v>
      </c>
      <c r="L1356">
        <v>7214321415</v>
      </c>
      <c r="M1356">
        <f>IF(I1356="","",VLOOKUP(L1356,'ARTICLES 10052022'!$A$1:$J$1031,10,FALSE))</f>
        <v>3.4000000000000002E-2</v>
      </c>
      <c r="N1356">
        <f t="shared" si="86"/>
        <v>3.4000000000000002E-2</v>
      </c>
    </row>
    <row r="1357" spans="1:14" outlineLevel="2">
      <c r="A1357" t="s">
        <v>28</v>
      </c>
      <c r="B1357" s="73" t="str">
        <f>VLOOKUP(A1357,'ARTICLES 10052022'!$A$2:$D$1031,4,FALSE)</f>
        <v>AF</v>
      </c>
      <c r="C1357" s="73" t="str">
        <f t="shared" si="84"/>
        <v/>
      </c>
      <c r="D1357" t="s">
        <v>444</v>
      </c>
      <c r="E1357">
        <v>1</v>
      </c>
      <c r="F1357" t="s">
        <v>1498</v>
      </c>
      <c r="G1357">
        <v>441.73</v>
      </c>
      <c r="H1357">
        <f t="shared" si="85"/>
        <v>441.73</v>
      </c>
      <c r="I1357">
        <f>VLOOKUP(L1357,'ARTICLES 10052022'!$A$1:$Q$1031,17,FALSE)</f>
        <v>499.5</v>
      </c>
      <c r="J1357">
        <f t="shared" si="83"/>
        <v>499.5</v>
      </c>
      <c r="L1357" t="s">
        <v>444</v>
      </c>
      <c r="M1357">
        <f>IF(I1357="","",VLOOKUP(L1357,'ARTICLES 10052022'!$A$1:$J$1031,10,FALSE))</f>
        <v>333</v>
      </c>
      <c r="N1357">
        <f t="shared" si="86"/>
        <v>333</v>
      </c>
    </row>
    <row r="1358" spans="1:14" outlineLevel="2">
      <c r="A1358" t="s">
        <v>28</v>
      </c>
      <c r="B1358" s="73" t="str">
        <f>VLOOKUP(A1358,'ARTICLES 10052022'!$A$2:$D$1031,4,FALSE)</f>
        <v>AF</v>
      </c>
      <c r="C1358" s="73" t="str">
        <f t="shared" si="84"/>
        <v/>
      </c>
      <c r="D1358" t="s">
        <v>472</v>
      </c>
      <c r="E1358">
        <v>1</v>
      </c>
      <c r="F1358" t="s">
        <v>993</v>
      </c>
      <c r="G1358">
        <v>4.87</v>
      </c>
      <c r="H1358">
        <f t="shared" si="85"/>
        <v>4.87</v>
      </c>
      <c r="I1358">
        <f>VLOOKUP(L1358,'ARTICLES 10052022'!$A$1:$Q$1031,17,FALSE)</f>
        <v>1.41</v>
      </c>
      <c r="J1358">
        <f t="shared" si="83"/>
        <v>1.41</v>
      </c>
      <c r="L1358" t="s">
        <v>472</v>
      </c>
      <c r="M1358">
        <f>IF(I1358="","",VLOOKUP(L1358,'ARTICLES 10052022'!$A$1:$J$1031,10,FALSE))</f>
        <v>0.94</v>
      </c>
      <c r="N1358">
        <f t="shared" si="86"/>
        <v>0.94</v>
      </c>
    </row>
    <row r="1359" spans="1:14" outlineLevel="2">
      <c r="A1359" t="s">
        <v>28</v>
      </c>
      <c r="B1359" s="73" t="str">
        <f>VLOOKUP(A1359,'ARTICLES 10052022'!$A$2:$D$1031,4,FALSE)</f>
        <v>AF</v>
      </c>
      <c r="C1359" s="73" t="str">
        <f t="shared" si="84"/>
        <v/>
      </c>
      <c r="D1359" t="s">
        <v>476</v>
      </c>
      <c r="E1359">
        <v>1</v>
      </c>
      <c r="F1359" t="s">
        <v>2937</v>
      </c>
      <c r="G1359">
        <v>4.9400000000000004</v>
      </c>
      <c r="H1359">
        <f t="shared" si="85"/>
        <v>4.9400000000000004</v>
      </c>
      <c r="I1359">
        <f>VLOOKUP(L1359,'ARTICLES 10052022'!$A$1:$Q$1031,17,FALSE)</f>
        <v>1.3800000000000001</v>
      </c>
      <c r="J1359">
        <f t="shared" si="83"/>
        <v>1.3800000000000001</v>
      </c>
      <c r="L1359" t="s">
        <v>476</v>
      </c>
      <c r="M1359">
        <f>IF(I1359="","",VLOOKUP(L1359,'ARTICLES 10052022'!$A$1:$J$1031,10,FALSE))</f>
        <v>0.92</v>
      </c>
      <c r="N1359">
        <f t="shared" si="86"/>
        <v>0.92</v>
      </c>
    </row>
    <row r="1360" spans="1:14" outlineLevel="2">
      <c r="A1360" t="s">
        <v>28</v>
      </c>
      <c r="B1360" s="73" t="str">
        <f>VLOOKUP(A1360,'ARTICLES 10052022'!$A$2:$D$1031,4,FALSE)</f>
        <v>AF</v>
      </c>
      <c r="C1360" s="73" t="str">
        <f t="shared" si="84"/>
        <v/>
      </c>
      <c r="D1360" t="s">
        <v>626</v>
      </c>
      <c r="E1360">
        <v>1</v>
      </c>
      <c r="F1360" t="s">
        <v>627</v>
      </c>
      <c r="G1360">
        <v>1.1000000000000001</v>
      </c>
      <c r="H1360">
        <f t="shared" si="85"/>
        <v>1.1000000000000001</v>
      </c>
      <c r="I1360">
        <f>VLOOKUP(L1360,'ARTICLES 10052022'!$A$1:$Q$1031,17,FALSE)</f>
        <v>1.6186100000000001</v>
      </c>
      <c r="J1360">
        <f t="shared" si="83"/>
        <v>1.6186100000000001</v>
      </c>
      <c r="L1360" t="s">
        <v>626</v>
      </c>
      <c r="M1360">
        <f>IF(I1360="","",VLOOKUP(L1360,'ARTICLES 10052022'!$A$1:$J$1031,10,FALSE))</f>
        <v>1.2170000000000001</v>
      </c>
      <c r="N1360">
        <f t="shared" si="86"/>
        <v>1.2170000000000001</v>
      </c>
    </row>
    <row r="1361" spans="1:14" outlineLevel="2">
      <c r="A1361" t="s">
        <v>28</v>
      </c>
      <c r="B1361" s="73" t="str">
        <f>VLOOKUP(A1361,'ARTICLES 10052022'!$A$2:$D$1031,4,FALSE)</f>
        <v>AF</v>
      </c>
      <c r="C1361" s="73" t="str">
        <f t="shared" si="84"/>
        <v/>
      </c>
      <c r="D1361" t="s">
        <v>2410</v>
      </c>
      <c r="E1361">
        <v>0.82</v>
      </c>
      <c r="F1361" t="s">
        <v>2411</v>
      </c>
      <c r="G1361">
        <v>75</v>
      </c>
      <c r="H1361">
        <f t="shared" si="85"/>
        <v>61.499999999999993</v>
      </c>
      <c r="I1361">
        <f>VLOOKUP(L1361,'ARTICLES 10052022'!$A$1:$Q$1031,17,FALSE)</f>
        <v>75</v>
      </c>
      <c r="J1361">
        <f t="shared" si="83"/>
        <v>61.499999999999993</v>
      </c>
      <c r="L1361" t="s">
        <v>2410</v>
      </c>
      <c r="M1361">
        <f>IF(I1361="","",VLOOKUP(L1361,'ARTICLES 10052022'!$A$1:$J$1031,10,FALSE))</f>
        <v>50</v>
      </c>
      <c r="N1361">
        <f t="shared" si="86"/>
        <v>41</v>
      </c>
    </row>
    <row r="1362" spans="1:14" outlineLevel="2">
      <c r="A1362" t="s">
        <v>28</v>
      </c>
      <c r="B1362" s="73" t="str">
        <f>VLOOKUP(A1362,'ARTICLES 10052022'!$A$2:$D$1031,4,FALSE)</f>
        <v>AF</v>
      </c>
      <c r="C1362" s="73" t="str">
        <f t="shared" si="84"/>
        <v/>
      </c>
      <c r="D1362" t="s">
        <v>1501</v>
      </c>
      <c r="E1362">
        <v>1</v>
      </c>
      <c r="F1362" t="s">
        <v>1502</v>
      </c>
      <c r="G1362">
        <v>83.19</v>
      </c>
      <c r="H1362">
        <f t="shared" si="85"/>
        <v>83.19</v>
      </c>
      <c r="I1362">
        <f>VLOOKUP(L1362,'ARTICLES 10052022'!$A$1:$Q$1031,17,FALSE)</f>
        <v>94.43</v>
      </c>
      <c r="J1362">
        <f t="shared" si="83"/>
        <v>94.43</v>
      </c>
      <c r="L1362" t="s">
        <v>1501</v>
      </c>
      <c r="M1362">
        <f>IF(I1362="","",VLOOKUP(L1362,'ARTICLES 10052022'!$A$1:$J$1031,10,FALSE))</f>
        <v>71</v>
      </c>
      <c r="N1362">
        <f t="shared" si="86"/>
        <v>71</v>
      </c>
    </row>
    <row r="1363" spans="1:14" outlineLevel="2">
      <c r="A1363" t="s">
        <v>28</v>
      </c>
      <c r="B1363" s="73" t="str">
        <f>VLOOKUP(A1363,'ARTICLES 10052022'!$A$2:$D$1031,4,FALSE)</f>
        <v>AF</v>
      </c>
      <c r="C1363" s="73" t="str">
        <f t="shared" si="84"/>
        <v/>
      </c>
      <c r="D1363" t="s">
        <v>1542</v>
      </c>
      <c r="E1363">
        <v>1</v>
      </c>
      <c r="F1363" t="s">
        <v>1543</v>
      </c>
      <c r="G1363">
        <v>21.71</v>
      </c>
      <c r="H1363">
        <f t="shared" si="85"/>
        <v>21.71</v>
      </c>
      <c r="I1363">
        <f>VLOOKUP(L1363,'ARTICLES 10052022'!$A$1:$Q$1031,17,FALSE)</f>
        <v>26.594999999999999</v>
      </c>
      <c r="J1363">
        <f t="shared" si="83"/>
        <v>26.594999999999999</v>
      </c>
      <c r="L1363" t="s">
        <v>1542</v>
      </c>
      <c r="M1363">
        <f>IF(I1363="","",VLOOKUP(L1363,'ARTICLES 10052022'!$A$1:$J$1031,10,FALSE))</f>
        <v>17.73</v>
      </c>
      <c r="N1363">
        <f t="shared" si="86"/>
        <v>17.73</v>
      </c>
    </row>
    <row r="1364" spans="1:14" outlineLevel="2">
      <c r="A1364" t="s">
        <v>28</v>
      </c>
      <c r="B1364" s="73" t="str">
        <f>VLOOKUP(A1364,'ARTICLES 10052022'!$A$2:$D$1031,4,FALSE)</f>
        <v>AF</v>
      </c>
      <c r="C1364" s="73" t="str">
        <f t="shared" si="84"/>
        <v/>
      </c>
      <c r="D1364" t="s">
        <v>1983</v>
      </c>
      <c r="E1364">
        <v>1</v>
      </c>
      <c r="F1364" t="s">
        <v>1984</v>
      </c>
      <c r="G1364">
        <v>19.91</v>
      </c>
      <c r="H1364">
        <f t="shared" si="85"/>
        <v>19.91</v>
      </c>
      <c r="I1364">
        <f>VLOOKUP(L1364,'ARTICLES 10052022'!$A$1:$Q$1031,17,FALSE)</f>
        <v>21.28</v>
      </c>
      <c r="J1364">
        <f t="shared" si="83"/>
        <v>21.28</v>
      </c>
      <c r="L1364" t="s">
        <v>1983</v>
      </c>
      <c r="M1364">
        <f>IF(I1364="","",VLOOKUP(L1364,'ARTICLES 10052022'!$A$1:$J$1031,10,FALSE))</f>
        <v>12.16</v>
      </c>
      <c r="N1364">
        <f t="shared" si="86"/>
        <v>12.16</v>
      </c>
    </row>
    <row r="1365" spans="1:14" outlineLevel="2">
      <c r="A1365" t="s">
        <v>28</v>
      </c>
      <c r="B1365" s="73" t="str">
        <f>VLOOKUP(A1365,'ARTICLES 10052022'!$A$2:$D$1031,4,FALSE)</f>
        <v>AF</v>
      </c>
      <c r="C1365" s="73" t="str">
        <f t="shared" si="84"/>
        <v/>
      </c>
      <c r="D1365" t="s">
        <v>1986</v>
      </c>
      <c r="E1365">
        <v>1</v>
      </c>
      <c r="F1365" t="s">
        <v>1987</v>
      </c>
      <c r="G1365">
        <v>4.1900000000000004</v>
      </c>
      <c r="H1365">
        <f t="shared" si="85"/>
        <v>4.1900000000000004</v>
      </c>
      <c r="I1365">
        <f>VLOOKUP(L1365,'ARTICLES 10052022'!$A$1:$Q$1031,17,FALSE)</f>
        <v>4.4850000000000003</v>
      </c>
      <c r="J1365">
        <f t="shared" si="83"/>
        <v>4.4850000000000003</v>
      </c>
      <c r="L1365" t="s">
        <v>1986</v>
      </c>
      <c r="M1365">
        <f>IF(I1365="","",VLOOKUP(L1365,'ARTICLES 10052022'!$A$1:$J$1031,10,FALSE))</f>
        <v>2.99</v>
      </c>
      <c r="N1365">
        <f t="shared" si="86"/>
        <v>2.99</v>
      </c>
    </row>
    <row r="1366" spans="1:14" outlineLevel="2">
      <c r="A1366" t="s">
        <v>28</v>
      </c>
      <c r="B1366" s="73" t="str">
        <f>VLOOKUP(A1366,'ARTICLES 10052022'!$A$2:$D$1031,4,FALSE)</f>
        <v>AF</v>
      </c>
      <c r="C1366" s="73" t="str">
        <f t="shared" si="84"/>
        <v/>
      </c>
      <c r="D1366" t="s">
        <v>632</v>
      </c>
      <c r="E1366">
        <v>1</v>
      </c>
      <c r="F1366" t="s">
        <v>1514</v>
      </c>
      <c r="G1366">
        <v>12.91</v>
      </c>
      <c r="H1366">
        <f t="shared" si="85"/>
        <v>12.91</v>
      </c>
      <c r="I1366">
        <f>VLOOKUP(L1366,'ARTICLES 10052022'!$A$1:$Q$1031,17,FALSE)</f>
        <v>19.064219999999999</v>
      </c>
      <c r="J1366">
        <f t="shared" si="83"/>
        <v>19.064219999999999</v>
      </c>
      <c r="L1366" t="s">
        <v>632</v>
      </c>
      <c r="M1366">
        <f>IF(I1366="","",VLOOKUP(L1366,'ARTICLES 10052022'!$A$1:$J$1031,10,FALSE))</f>
        <v>4.7779999999999996</v>
      </c>
      <c r="N1366">
        <f t="shared" si="86"/>
        <v>4.7779999999999996</v>
      </c>
    </row>
    <row r="1367" spans="1:14" outlineLevel="2">
      <c r="A1367" t="s">
        <v>28</v>
      </c>
      <c r="B1367" s="73" t="str">
        <f>VLOOKUP(A1367,'ARTICLES 10052022'!$A$2:$D$1031,4,FALSE)</f>
        <v>AF</v>
      </c>
      <c r="C1367" s="73" t="str">
        <f t="shared" si="84"/>
        <v/>
      </c>
      <c r="D1367" t="s">
        <v>1510</v>
      </c>
      <c r="E1367">
        <v>1</v>
      </c>
      <c r="F1367" t="s">
        <v>1511</v>
      </c>
      <c r="G1367">
        <v>9.56</v>
      </c>
      <c r="H1367">
        <f t="shared" si="85"/>
        <v>9.56</v>
      </c>
      <c r="I1367">
        <f>VLOOKUP(L1367,'ARTICLES 10052022'!$A$1:$Q$1031,17,FALSE)</f>
        <v>9.4695999999999998</v>
      </c>
      <c r="J1367">
        <f t="shared" si="83"/>
        <v>9.4695999999999998</v>
      </c>
      <c r="L1367" t="s">
        <v>1510</v>
      </c>
      <c r="M1367">
        <f>IF(I1367="","",VLOOKUP(L1367,'ARTICLES 10052022'!$A$1:$J$1031,10,FALSE))</f>
        <v>7.12</v>
      </c>
      <c r="N1367">
        <f t="shared" si="86"/>
        <v>7.12</v>
      </c>
    </row>
    <row r="1368" spans="1:14" outlineLevel="2">
      <c r="A1368" t="s">
        <v>28</v>
      </c>
      <c r="B1368" s="73" t="str">
        <f>VLOOKUP(A1368,'ARTICLES 10052022'!$A$2:$D$1031,4,FALSE)</f>
        <v>AF</v>
      </c>
      <c r="C1368" s="73" t="str">
        <f t="shared" si="84"/>
        <v/>
      </c>
      <c r="D1368" t="s">
        <v>1519</v>
      </c>
      <c r="E1368">
        <v>1</v>
      </c>
      <c r="F1368" t="s">
        <v>1520</v>
      </c>
      <c r="G1368">
        <v>9.64</v>
      </c>
      <c r="H1368">
        <f t="shared" si="85"/>
        <v>9.64</v>
      </c>
      <c r="I1368">
        <f>VLOOKUP(L1368,'ARTICLES 10052022'!$A$1:$Q$1031,17,FALSE)</f>
        <v>11.619146000000001</v>
      </c>
      <c r="J1368">
        <f t="shared" si="83"/>
        <v>11.619146000000001</v>
      </c>
      <c r="L1368" t="s">
        <v>1519</v>
      </c>
      <c r="M1368">
        <f>IF(I1368="","",VLOOKUP(L1368,'ARTICLES 10052022'!$A$1:$J$1031,10,FALSE))</f>
        <v>8.7362000000000002</v>
      </c>
      <c r="N1368">
        <f t="shared" si="86"/>
        <v>8.7362000000000002</v>
      </c>
    </row>
    <row r="1369" spans="1:14" outlineLevel="2">
      <c r="A1369" t="s">
        <v>28</v>
      </c>
      <c r="B1369" s="73" t="str">
        <f>VLOOKUP(A1369,'ARTICLES 10052022'!$A$2:$D$1031,4,FALSE)</f>
        <v>AF</v>
      </c>
      <c r="C1369" s="73" t="str">
        <f t="shared" si="84"/>
        <v/>
      </c>
      <c r="D1369">
        <v>8412802518</v>
      </c>
      <c r="E1369">
        <v>6</v>
      </c>
      <c r="F1369" t="s">
        <v>2270</v>
      </c>
      <c r="G1369">
        <v>7.0000000000000007E-2</v>
      </c>
      <c r="H1369">
        <f t="shared" si="85"/>
        <v>0.42000000000000004</v>
      </c>
      <c r="I1369">
        <f>VLOOKUP(L1369,'ARTICLES 10052022'!$A$1:$Q$1031,17,FALSE)</f>
        <v>0.10649999999999998</v>
      </c>
      <c r="J1369">
        <f t="shared" si="83"/>
        <v>0.6389999999999999</v>
      </c>
      <c r="L1369">
        <v>8412802518</v>
      </c>
      <c r="M1369">
        <f>IF(I1369="","",VLOOKUP(L1369,'ARTICLES 10052022'!$A$1:$J$1031,10,FALSE))</f>
        <v>7.0999999999999994E-2</v>
      </c>
      <c r="N1369">
        <f t="shared" si="86"/>
        <v>0.42599999999999993</v>
      </c>
    </row>
    <row r="1370" spans="1:14" outlineLevel="2">
      <c r="A1370" t="s">
        <v>28</v>
      </c>
      <c r="B1370" s="73" t="str">
        <f>VLOOKUP(A1370,'ARTICLES 10052022'!$A$2:$D$1031,4,FALSE)</f>
        <v>AF</v>
      </c>
      <c r="C1370" s="73" t="str">
        <f t="shared" si="84"/>
        <v/>
      </c>
      <c r="D1370" t="s">
        <v>2454</v>
      </c>
      <c r="E1370">
        <v>2</v>
      </c>
      <c r="F1370" t="s">
        <v>2455</v>
      </c>
      <c r="G1370">
        <v>0.27400000000000002</v>
      </c>
      <c r="H1370">
        <f t="shared" si="85"/>
        <v>0.54800000000000004</v>
      </c>
      <c r="I1370">
        <f>VLOOKUP(L1370,'ARTICLES 10052022'!$A$1:$Q$1031,17,FALSE)</f>
        <v>0.1305</v>
      </c>
      <c r="J1370">
        <f t="shared" si="83"/>
        <v>0.26100000000000001</v>
      </c>
      <c r="L1370" t="s">
        <v>2454</v>
      </c>
      <c r="M1370">
        <f>IF(I1370="","",VLOOKUP(L1370,'ARTICLES 10052022'!$A$1:$J$1031,10,FALSE))</f>
        <v>8.6999999999999994E-2</v>
      </c>
      <c r="N1370">
        <f t="shared" si="86"/>
        <v>0.17399999999999999</v>
      </c>
    </row>
    <row r="1371" spans="1:14" outlineLevel="2">
      <c r="A1371" t="s">
        <v>28</v>
      </c>
      <c r="B1371" s="73" t="str">
        <f>VLOOKUP(A1371,'ARTICLES 10052022'!$A$2:$D$1031,4,FALSE)</f>
        <v>AF</v>
      </c>
      <c r="C1371" s="73" t="str">
        <f t="shared" si="84"/>
        <v/>
      </c>
      <c r="D1371">
        <v>8534000818</v>
      </c>
      <c r="E1371">
        <v>8</v>
      </c>
      <c r="F1371" t="s">
        <v>2274</v>
      </c>
      <c r="G1371">
        <v>0.05</v>
      </c>
      <c r="H1371">
        <f t="shared" si="85"/>
        <v>0.4</v>
      </c>
      <c r="I1371">
        <f>VLOOKUP(L1371,'ARTICLES 10052022'!$A$1:$Q$1031,17,FALSE)</f>
        <v>5.0750000000000003E-2</v>
      </c>
      <c r="J1371">
        <f t="shared" si="83"/>
        <v>0.40600000000000003</v>
      </c>
      <c r="L1371">
        <v>8534000818</v>
      </c>
      <c r="M1371">
        <f>IF(I1371="","",VLOOKUP(L1371,'ARTICLES 10052022'!$A$1:$J$1031,10,FALSE))</f>
        <v>2.9000000000000001E-2</v>
      </c>
      <c r="N1371">
        <f t="shared" si="86"/>
        <v>0.23200000000000001</v>
      </c>
    </row>
    <row r="1372" spans="1:14" outlineLevel="2">
      <c r="A1372" t="s">
        <v>28</v>
      </c>
      <c r="B1372" s="73" t="str">
        <f>VLOOKUP(A1372,'ARTICLES 10052022'!$A$2:$D$1031,4,FALSE)</f>
        <v>AF</v>
      </c>
      <c r="C1372" s="73" t="str">
        <f t="shared" si="84"/>
        <v/>
      </c>
      <c r="D1372" t="s">
        <v>2524</v>
      </c>
      <c r="E1372">
        <v>1</v>
      </c>
      <c r="F1372" t="s">
        <v>2525</v>
      </c>
      <c r="G1372">
        <v>6.1349999999999998</v>
      </c>
      <c r="H1372">
        <f t="shared" si="85"/>
        <v>6.1349999999999998</v>
      </c>
      <c r="I1372">
        <f>VLOOKUP(L1372,'ARTICLES 10052022'!$A$1:$Q$1031,17,FALSE)</f>
        <v>6.1349999999999998</v>
      </c>
      <c r="J1372">
        <f t="shared" si="83"/>
        <v>6.1349999999999998</v>
      </c>
      <c r="L1372" t="s">
        <v>2524</v>
      </c>
      <c r="M1372">
        <f>IF(I1372="","",VLOOKUP(L1372,'ARTICLES 10052022'!$A$1:$J$1031,10,FALSE))</f>
        <v>4.09</v>
      </c>
      <c r="N1372">
        <f t="shared" si="86"/>
        <v>4.09</v>
      </c>
    </row>
    <row r="1373" spans="1:14" outlineLevel="2">
      <c r="A1373" t="s">
        <v>28</v>
      </c>
      <c r="B1373" s="73" t="str">
        <f>VLOOKUP(A1373,'ARTICLES 10052022'!$A$2:$D$1031,4,FALSE)</f>
        <v>AF</v>
      </c>
      <c r="C1373" s="73" t="str">
        <f t="shared" si="84"/>
        <v/>
      </c>
      <c r="D1373" t="s">
        <v>2449</v>
      </c>
      <c r="E1373">
        <v>2</v>
      </c>
      <c r="F1373" t="s">
        <v>2450</v>
      </c>
      <c r="G1373">
        <v>0.1</v>
      </c>
      <c r="H1373">
        <f t="shared" si="85"/>
        <v>0.2</v>
      </c>
      <c r="I1373">
        <f>VLOOKUP(L1373,'ARTICLES 10052022'!$A$1:$Q$1031,17,FALSE)</f>
        <v>0.10199999999999999</v>
      </c>
      <c r="J1373">
        <f t="shared" si="83"/>
        <v>0.20399999999999999</v>
      </c>
      <c r="L1373" t="s">
        <v>2449</v>
      </c>
      <c r="M1373">
        <f>IF(I1373="","",VLOOKUP(L1373,'ARTICLES 10052022'!$A$1:$J$1031,10,FALSE))</f>
        <v>5.0999999999999997E-2</v>
      </c>
      <c r="N1373">
        <f t="shared" si="86"/>
        <v>0.10199999999999999</v>
      </c>
    </row>
    <row r="1374" spans="1:14" outlineLevel="2">
      <c r="A1374" t="s">
        <v>28</v>
      </c>
      <c r="B1374" s="73" t="str">
        <f>VLOOKUP(A1374,'ARTICLES 10052022'!$A$2:$D$1031,4,FALSE)</f>
        <v>AF</v>
      </c>
      <c r="C1374" s="73" t="str">
        <f t="shared" si="84"/>
        <v/>
      </c>
      <c r="D1374">
        <v>101007</v>
      </c>
      <c r="E1374">
        <v>1</v>
      </c>
      <c r="F1374" t="s">
        <v>1544</v>
      </c>
      <c r="G1374">
        <v>2.2400000000000002</v>
      </c>
      <c r="H1374">
        <f t="shared" si="85"/>
        <v>2.2400000000000002</v>
      </c>
      <c r="I1374">
        <f>VLOOKUP(L1374,'ARTICLES 10052022'!$A$1:$Q$1031,17,FALSE)</f>
        <v>2.25</v>
      </c>
      <c r="J1374">
        <f t="shared" si="83"/>
        <v>2.25</v>
      </c>
      <c r="L1374">
        <v>101007</v>
      </c>
      <c r="M1374">
        <f>IF(I1374="","",VLOOKUP(L1374,'ARTICLES 10052022'!$A$1:$J$1031,10,FALSE))</f>
        <v>1.5</v>
      </c>
      <c r="N1374">
        <f t="shared" si="86"/>
        <v>1.5</v>
      </c>
    </row>
    <row r="1375" spans="1:14" outlineLevel="2">
      <c r="A1375" t="s">
        <v>28</v>
      </c>
      <c r="B1375" s="73" t="str">
        <f>VLOOKUP(A1375,'ARTICLES 10052022'!$A$2:$D$1031,4,FALSE)</f>
        <v>AF</v>
      </c>
      <c r="C1375" s="73" t="str">
        <f t="shared" si="84"/>
        <v/>
      </c>
      <c r="D1375" t="s">
        <v>62</v>
      </c>
      <c r="E1375">
        <v>1</v>
      </c>
      <c r="F1375" t="s">
        <v>63</v>
      </c>
      <c r="G1375">
        <v>139.16999999999999</v>
      </c>
      <c r="H1375">
        <f t="shared" si="85"/>
        <v>139.16999999999999</v>
      </c>
      <c r="I1375">
        <f>VLOOKUP(L1375,'ARTICLES 10052022'!$A$1:$Q$1031,17,FALSE)</f>
        <v>135.749225</v>
      </c>
      <c r="J1375">
        <f t="shared" si="83"/>
        <v>135.749225</v>
      </c>
      <c r="L1375" t="s">
        <v>62</v>
      </c>
      <c r="M1375">
        <f>IF(I1375="","",VLOOKUP(L1375,'ARTICLES 10052022'!$A$1:$J$1031,10,FALSE))</f>
        <v>83.060649999999995</v>
      </c>
      <c r="N1375">
        <f t="shared" si="86"/>
        <v>83.060649999999995</v>
      </c>
    </row>
    <row r="1376" spans="1:14" outlineLevel="2">
      <c r="A1376" t="s">
        <v>28</v>
      </c>
      <c r="B1376" s="73" t="str">
        <f>VLOOKUP(A1376,'ARTICLES 10052022'!$A$2:$D$1031,4,FALSE)</f>
        <v>AF</v>
      </c>
      <c r="C1376" s="73" t="str">
        <f t="shared" si="84"/>
        <v/>
      </c>
      <c r="D1376" t="s">
        <v>1537</v>
      </c>
      <c r="E1376">
        <v>0.75</v>
      </c>
      <c r="F1376" t="s">
        <v>1538</v>
      </c>
      <c r="G1376">
        <v>4.3499999999999996</v>
      </c>
      <c r="H1376">
        <f t="shared" si="85"/>
        <v>3.2624999999999997</v>
      </c>
      <c r="I1376">
        <f>VLOOKUP(L1376,'ARTICLES 10052022'!$A$1:$Q$1031,17,FALSE)</f>
        <v>4.3499999999999996</v>
      </c>
      <c r="J1376">
        <f t="shared" si="83"/>
        <v>3.2624999999999997</v>
      </c>
      <c r="L1376" t="s">
        <v>1537</v>
      </c>
      <c r="M1376">
        <f>IF(I1376="","",VLOOKUP(L1376,'ARTICLES 10052022'!$A$1:$J$1031,10,FALSE))</f>
        <v>2.9</v>
      </c>
      <c r="N1376">
        <f t="shared" si="86"/>
        <v>2.1749999999999998</v>
      </c>
    </row>
    <row r="1377" spans="1:14" outlineLevel="2">
      <c r="A1377" t="s">
        <v>28</v>
      </c>
      <c r="B1377" s="73" t="str">
        <f>VLOOKUP(A1377,'ARTICLES 10052022'!$A$2:$D$1031,4,FALSE)</f>
        <v>AF</v>
      </c>
      <c r="C1377" s="73" t="str">
        <f t="shared" si="84"/>
        <v/>
      </c>
      <c r="D1377" t="s">
        <v>2626</v>
      </c>
      <c r="E1377">
        <v>1</v>
      </c>
      <c r="F1377" t="s">
        <v>2627</v>
      </c>
      <c r="G1377">
        <v>0.4</v>
      </c>
      <c r="H1377">
        <f t="shared" si="85"/>
        <v>0.4</v>
      </c>
      <c r="I1377">
        <f>VLOOKUP(L1377,'ARTICLES 10052022'!$A$1:$Q$1031,17,FALSE)</f>
        <v>0.4</v>
      </c>
      <c r="J1377">
        <f t="shared" si="83"/>
        <v>0.4</v>
      </c>
      <c r="L1377" t="s">
        <v>2626</v>
      </c>
      <c r="M1377">
        <f>IF(I1377="","",VLOOKUP(L1377,'ARTICLES 10052022'!$A$1:$J$1031,10,FALSE))</f>
        <v>0.2</v>
      </c>
      <c r="N1377">
        <f t="shared" si="86"/>
        <v>0.2</v>
      </c>
    </row>
    <row r="1378" spans="1:14" outlineLevel="2">
      <c r="A1378" t="s">
        <v>28</v>
      </c>
      <c r="B1378" s="73" t="str">
        <f>VLOOKUP(A1378,'ARTICLES 10052022'!$A$2:$D$1031,4,FALSE)</f>
        <v>AF</v>
      </c>
      <c r="C1378" s="73" t="str">
        <f t="shared" si="84"/>
        <v/>
      </c>
      <c r="D1378" t="s">
        <v>2311</v>
      </c>
      <c r="E1378">
        <v>1</v>
      </c>
      <c r="F1378" t="s">
        <v>2312</v>
      </c>
      <c r="G1378">
        <v>17.510000000000002</v>
      </c>
      <c r="H1378">
        <f t="shared" si="85"/>
        <v>17.510000000000002</v>
      </c>
      <c r="I1378">
        <f>VLOOKUP(L1378,'ARTICLES 10052022'!$A$1:$Q$1031,17,FALSE)</f>
        <v>20.684999999999999</v>
      </c>
      <c r="J1378">
        <f t="shared" si="83"/>
        <v>20.684999999999999</v>
      </c>
      <c r="L1378" t="s">
        <v>2311</v>
      </c>
      <c r="M1378">
        <f>IF(I1378="","",VLOOKUP(L1378,'ARTICLES 10052022'!$A$1:$J$1031,10,FALSE))</f>
        <v>13.79</v>
      </c>
      <c r="N1378">
        <f t="shared" si="86"/>
        <v>13.79</v>
      </c>
    </row>
    <row r="1379" spans="1:14" outlineLevel="2">
      <c r="A1379" t="s">
        <v>28</v>
      </c>
      <c r="B1379" s="73" t="str">
        <f>VLOOKUP(A1379,'ARTICLES 10052022'!$A$2:$D$1031,4,FALSE)</f>
        <v>AF</v>
      </c>
      <c r="C1379" s="73" t="str">
        <f t="shared" si="84"/>
        <v/>
      </c>
      <c r="D1379" t="s">
        <v>606</v>
      </c>
      <c r="E1379">
        <v>1</v>
      </c>
      <c r="F1379" t="s">
        <v>1848</v>
      </c>
      <c r="G1379">
        <v>2.31</v>
      </c>
      <c r="H1379">
        <f t="shared" si="85"/>
        <v>2.31</v>
      </c>
      <c r="I1379">
        <f>VLOOKUP(L1379,'ARTICLES 10052022'!$A$1:$Q$1031,17,FALSE)</f>
        <v>2.4525000000000001</v>
      </c>
      <c r="J1379">
        <f t="shared" si="83"/>
        <v>2.4525000000000001</v>
      </c>
      <c r="L1379" t="s">
        <v>606</v>
      </c>
      <c r="M1379">
        <f>IF(I1379="","",VLOOKUP(L1379,'ARTICLES 10052022'!$A$1:$J$1031,10,FALSE))</f>
        <v>1.635</v>
      </c>
      <c r="N1379">
        <f t="shared" si="86"/>
        <v>1.635</v>
      </c>
    </row>
    <row r="1380" spans="1:14" outlineLevel="2">
      <c r="A1380" t="s">
        <v>28</v>
      </c>
      <c r="B1380" s="73" t="str">
        <f>VLOOKUP(A1380,'ARTICLES 10052022'!$A$2:$D$1031,4,FALSE)</f>
        <v>AF</v>
      </c>
      <c r="C1380" s="73" t="str">
        <f t="shared" si="84"/>
        <v/>
      </c>
      <c r="D1380">
        <v>8434000818</v>
      </c>
      <c r="E1380">
        <v>8</v>
      </c>
      <c r="F1380" t="s">
        <v>2273</v>
      </c>
      <c r="G1380">
        <v>0.04</v>
      </c>
      <c r="H1380">
        <f t="shared" si="85"/>
        <v>0.32</v>
      </c>
      <c r="I1380">
        <f>VLOOKUP(L1380,'ARTICLES 10052022'!$A$1:$Q$1031,17,FALSE)</f>
        <v>2.6250000000000004E-4</v>
      </c>
      <c r="J1380">
        <f t="shared" si="83"/>
        <v>2.1000000000000003E-3</v>
      </c>
      <c r="L1380">
        <v>8434000818</v>
      </c>
      <c r="M1380">
        <f>IF(I1380="","",VLOOKUP(L1380,'ARTICLES 10052022'!$A$1:$J$1031,10,FALSE))</f>
        <v>4.2000000000000003E-2</v>
      </c>
      <c r="N1380">
        <f t="shared" si="86"/>
        <v>0.33600000000000002</v>
      </c>
    </row>
    <row r="1381" spans="1:14" outlineLevel="2">
      <c r="A1381" t="s">
        <v>28</v>
      </c>
      <c r="B1381" s="73" t="str">
        <f>VLOOKUP(A1381,'ARTICLES 10052022'!$A$2:$D$1031,4,FALSE)</f>
        <v>AF</v>
      </c>
      <c r="C1381" s="73" t="str">
        <f t="shared" si="84"/>
        <v/>
      </c>
      <c r="D1381">
        <v>8434000618</v>
      </c>
      <c r="E1381">
        <v>1</v>
      </c>
      <c r="F1381" t="s">
        <v>2272</v>
      </c>
      <c r="G1381">
        <v>0.02</v>
      </c>
      <c r="H1381">
        <f t="shared" si="85"/>
        <v>0.02</v>
      </c>
      <c r="I1381">
        <f>VLOOKUP(L1381,'ARTICLES 10052022'!$A$1:$Q$1031,17,FALSE)</f>
        <v>2.375E-2</v>
      </c>
      <c r="J1381">
        <f t="shared" si="83"/>
        <v>2.375E-2</v>
      </c>
      <c r="L1381">
        <v>8434000618</v>
      </c>
      <c r="M1381">
        <f>IF(I1381="","",VLOOKUP(L1381,'ARTICLES 10052022'!$A$1:$J$1031,10,FALSE))</f>
        <v>1.9E-2</v>
      </c>
      <c r="N1381">
        <f t="shared" si="86"/>
        <v>1.9E-2</v>
      </c>
    </row>
    <row r="1382" spans="1:14" outlineLevel="2">
      <c r="A1382" t="s">
        <v>28</v>
      </c>
      <c r="B1382" s="73" t="str">
        <f>VLOOKUP(A1382,'ARTICLES 10052022'!$A$2:$D$1031,4,FALSE)</f>
        <v>AF</v>
      </c>
      <c r="C1382" s="73" t="str">
        <f t="shared" si="84"/>
        <v/>
      </c>
      <c r="D1382" t="s">
        <v>2362</v>
      </c>
      <c r="E1382">
        <v>1</v>
      </c>
      <c r="F1382" t="s">
        <v>2363</v>
      </c>
      <c r="G1382">
        <v>1.9E-2</v>
      </c>
      <c r="H1382">
        <f t="shared" si="85"/>
        <v>1.9E-2</v>
      </c>
      <c r="I1382">
        <f>VLOOKUP(L1382,'ARTICLES 10052022'!$A$1:$Q$1031,17,FALSE)</f>
        <v>0.1905</v>
      </c>
      <c r="J1382">
        <f t="shared" si="83"/>
        <v>0.1905</v>
      </c>
      <c r="L1382" t="s">
        <v>2362</v>
      </c>
      <c r="M1382">
        <f>IF(I1382="","",VLOOKUP(L1382,'ARTICLES 10052022'!$A$1:$J$1031,10,FALSE))</f>
        <v>0.127</v>
      </c>
      <c r="N1382">
        <f t="shared" si="86"/>
        <v>0.127</v>
      </c>
    </row>
    <row r="1383" spans="1:14" outlineLevel="2">
      <c r="A1383" t="s">
        <v>28</v>
      </c>
      <c r="B1383" s="73" t="str">
        <f>VLOOKUP(A1383,'ARTICLES 10052022'!$A$2:$D$1031,4,FALSE)</f>
        <v>AF</v>
      </c>
      <c r="C1383" s="73" t="str">
        <f t="shared" si="84"/>
        <v/>
      </c>
      <c r="D1383">
        <v>8535000618</v>
      </c>
      <c r="E1383">
        <v>1</v>
      </c>
      <c r="F1383" t="s">
        <v>2275</v>
      </c>
      <c r="G1383">
        <v>0.05</v>
      </c>
      <c r="H1383">
        <f t="shared" si="85"/>
        <v>0.05</v>
      </c>
      <c r="I1383">
        <f>VLOOKUP(L1383,'ARTICLES 10052022'!$A$1:$Q$1031,17,FALSE)</f>
        <v>5.2499999999999998E-2</v>
      </c>
      <c r="J1383">
        <f t="shared" si="83"/>
        <v>5.2499999999999998E-2</v>
      </c>
      <c r="L1383">
        <v>8535000618</v>
      </c>
      <c r="M1383">
        <f>IF(I1383="","",VLOOKUP(L1383,'ARTICLES 10052022'!$A$1:$J$1031,10,FALSE))</f>
        <v>0.03</v>
      </c>
      <c r="N1383">
        <f t="shared" si="86"/>
        <v>0.03</v>
      </c>
    </row>
    <row r="1384" spans="1:14" outlineLevel="2">
      <c r="A1384" t="s">
        <v>28</v>
      </c>
      <c r="B1384" s="73" t="str">
        <f>VLOOKUP(A1384,'ARTICLES 10052022'!$A$2:$D$1031,4,FALSE)</f>
        <v>AF</v>
      </c>
      <c r="C1384" s="73" t="str">
        <f t="shared" si="84"/>
        <v/>
      </c>
      <c r="D1384" t="s">
        <v>3104</v>
      </c>
      <c r="E1384">
        <v>2</v>
      </c>
      <c r="F1384" t="s">
        <v>2452</v>
      </c>
      <c r="G1384">
        <v>0.128</v>
      </c>
      <c r="H1384">
        <f t="shared" si="85"/>
        <v>0.25600000000000001</v>
      </c>
      <c r="I1384">
        <f>VLOOKUP(L1384,'ARTICLES 10052022'!$A$1:$Q$1031,17,FALSE)</f>
        <v>0.53099999999999992</v>
      </c>
      <c r="J1384">
        <f t="shared" si="83"/>
        <v>1.0619999999999998</v>
      </c>
      <c r="L1384" t="s">
        <v>3104</v>
      </c>
      <c r="M1384">
        <f>IF(I1384="","",VLOOKUP(L1384,'ARTICLES 10052022'!$A$1:$J$1031,10,FALSE))</f>
        <v>0.35399999999999998</v>
      </c>
      <c r="N1384">
        <f t="shared" si="86"/>
        <v>0.70799999999999996</v>
      </c>
    </row>
    <row r="1385" spans="1:14" outlineLevel="1">
      <c r="A1385" s="73" t="s">
        <v>3107</v>
      </c>
      <c r="B1385" s="73"/>
      <c r="C1385" s="73" t="str">
        <f t="shared" si="84"/>
        <v>SPR1200V150BG</v>
      </c>
      <c r="J1385">
        <f>SUBTOTAL(9,J1345:J1384)</f>
        <v>1249.7142509999996</v>
      </c>
      <c r="N1385">
        <f>SUBTOTAL(9,N1345:N1384)</f>
        <v>823.95884999999998</v>
      </c>
    </row>
    <row r="1386" spans="1:14" outlineLevel="2">
      <c r="A1386" t="s">
        <v>18</v>
      </c>
      <c r="B1386" s="73" t="str">
        <f>VLOOKUP(A1386,'ARTICLES 10052022'!$A$2:$D$1031,4,FALSE)</f>
        <v>AF</v>
      </c>
      <c r="C1386" s="73" t="str">
        <f t="shared" si="84"/>
        <v/>
      </c>
      <c r="D1386">
        <v>101006</v>
      </c>
      <c r="E1386">
        <v>1</v>
      </c>
      <c r="F1386" t="s">
        <v>1546</v>
      </c>
      <c r="G1386">
        <v>0.68</v>
      </c>
      <c r="H1386">
        <f t="shared" si="85"/>
        <v>0.68</v>
      </c>
      <c r="I1386">
        <f>VLOOKUP(L1386,'ARTICLES 10052022'!$A$1:$Q$1031,17,FALSE)</f>
        <v>0.69000000000000006</v>
      </c>
      <c r="J1386">
        <f t="shared" si="83"/>
        <v>0.69000000000000006</v>
      </c>
      <c r="L1386">
        <v>101006</v>
      </c>
      <c r="M1386">
        <f>IF(I1386="","",VLOOKUP(L1386,'ARTICLES 10052022'!$A$1:$J$1031,10,FALSE))</f>
        <v>0.23</v>
      </c>
      <c r="N1386">
        <f t="shared" si="86"/>
        <v>0.23</v>
      </c>
    </row>
    <row r="1387" spans="1:14" outlineLevel="2">
      <c r="A1387" t="s">
        <v>18</v>
      </c>
      <c r="B1387" s="73" t="str">
        <f>VLOOKUP(A1387,'ARTICLES 10052022'!$A$2:$D$1031,4,FALSE)</f>
        <v>AF</v>
      </c>
      <c r="C1387" s="73" t="str">
        <f t="shared" si="84"/>
        <v/>
      </c>
      <c r="D1387" t="s">
        <v>2466</v>
      </c>
      <c r="E1387">
        <v>2</v>
      </c>
      <c r="F1387" t="s">
        <v>2467</v>
      </c>
      <c r="G1387">
        <v>0.90200000000000002</v>
      </c>
      <c r="H1387">
        <f t="shared" si="85"/>
        <v>1.804</v>
      </c>
      <c r="I1387">
        <f>VLOOKUP(L1387,'ARTICLES 10052022'!$A$1:$Q$1031,17,FALSE)</f>
        <v>0.90149999999999997</v>
      </c>
      <c r="J1387">
        <f t="shared" si="83"/>
        <v>1.8029999999999999</v>
      </c>
      <c r="L1387" t="s">
        <v>2466</v>
      </c>
      <c r="M1387">
        <f>IF(I1387="","",VLOOKUP(L1387,'ARTICLES 10052022'!$A$1:$J$1031,10,FALSE))</f>
        <v>0.60099999999999998</v>
      </c>
      <c r="N1387">
        <f t="shared" si="86"/>
        <v>1.202</v>
      </c>
    </row>
    <row r="1388" spans="1:14" outlineLevel="2">
      <c r="A1388" t="s">
        <v>18</v>
      </c>
      <c r="B1388" s="73" t="str">
        <f>VLOOKUP(A1388,'ARTICLES 10052022'!$A$2:$D$1031,4,FALSE)</f>
        <v>AF</v>
      </c>
      <c r="C1388" s="73" t="str">
        <f t="shared" si="84"/>
        <v/>
      </c>
      <c r="D1388" t="s">
        <v>2470</v>
      </c>
      <c r="E1388">
        <v>2</v>
      </c>
      <c r="F1388" t="s">
        <v>2471</v>
      </c>
      <c r="G1388">
        <v>0.08</v>
      </c>
      <c r="H1388">
        <f t="shared" si="85"/>
        <v>0.16</v>
      </c>
      <c r="I1388">
        <f>VLOOKUP(L1388,'ARTICLES 10052022'!$A$1:$Q$1031,17,FALSE)</f>
        <v>0.10799999999999998</v>
      </c>
      <c r="J1388">
        <f t="shared" si="83"/>
        <v>0.21599999999999997</v>
      </c>
      <c r="L1388" t="s">
        <v>2470</v>
      </c>
      <c r="M1388">
        <f>IF(I1388="","",VLOOKUP(L1388,'ARTICLES 10052022'!$A$1:$J$1031,10,FALSE))</f>
        <v>7.1999999999999995E-2</v>
      </c>
      <c r="N1388">
        <f t="shared" si="86"/>
        <v>0.14399999999999999</v>
      </c>
    </row>
    <row r="1389" spans="1:14" outlineLevel="2">
      <c r="A1389" t="s">
        <v>18</v>
      </c>
      <c r="B1389" s="73" t="str">
        <f>VLOOKUP(A1389,'ARTICLES 10052022'!$A$2:$D$1031,4,FALSE)</f>
        <v>AF</v>
      </c>
      <c r="C1389" s="73" t="str">
        <f t="shared" si="84"/>
        <v/>
      </c>
      <c r="D1389">
        <v>1510064</v>
      </c>
      <c r="E1389">
        <v>1</v>
      </c>
      <c r="F1389" t="s">
        <v>1673</v>
      </c>
      <c r="G1389">
        <v>39.22</v>
      </c>
      <c r="H1389">
        <f t="shared" si="85"/>
        <v>39.22</v>
      </c>
      <c r="I1389">
        <f>VLOOKUP(L1389,'ARTICLES 10052022'!$A$1:$Q$1031,17,FALSE)</f>
        <v>44.414400000000001</v>
      </c>
      <c r="J1389">
        <f t="shared" si="83"/>
        <v>44.414400000000001</v>
      </c>
      <c r="L1389">
        <v>1510064</v>
      </c>
      <c r="M1389">
        <f>IF(I1389="","",VLOOKUP(L1389,'ARTICLES 10052022'!$A$1:$J$1031,10,FALSE))</f>
        <v>27.759</v>
      </c>
      <c r="N1389">
        <f t="shared" si="86"/>
        <v>27.759</v>
      </c>
    </row>
    <row r="1390" spans="1:14" outlineLevel="2">
      <c r="A1390" t="s">
        <v>18</v>
      </c>
      <c r="B1390" s="73" t="str">
        <f>VLOOKUP(A1390,'ARTICLES 10052022'!$A$2:$D$1031,4,FALSE)</f>
        <v>AF</v>
      </c>
      <c r="C1390" s="73" t="str">
        <f t="shared" si="84"/>
        <v/>
      </c>
      <c r="D1390" t="s">
        <v>2029</v>
      </c>
      <c r="E1390">
        <v>1</v>
      </c>
      <c r="F1390" t="s">
        <v>2030</v>
      </c>
      <c r="G1390">
        <v>330.98</v>
      </c>
      <c r="H1390">
        <f t="shared" si="85"/>
        <v>330.98</v>
      </c>
      <c r="I1390">
        <f>VLOOKUP(L1390,'ARTICLES 10052022'!$A$1:$Q$1031,17,FALSE)</f>
        <v>427.5</v>
      </c>
      <c r="J1390">
        <f t="shared" si="83"/>
        <v>427.5</v>
      </c>
      <c r="L1390" t="s">
        <v>2029</v>
      </c>
      <c r="M1390">
        <f>IF(I1390="","",VLOOKUP(L1390,'ARTICLES 10052022'!$A$1:$J$1031,10,FALSE))</f>
        <v>285</v>
      </c>
      <c r="N1390">
        <f t="shared" si="86"/>
        <v>285</v>
      </c>
    </row>
    <row r="1391" spans="1:14" outlineLevel="2">
      <c r="A1391" t="s">
        <v>18</v>
      </c>
      <c r="B1391" s="73" t="str">
        <f>VLOOKUP(A1391,'ARTICLES 10052022'!$A$2:$D$1031,4,FALSE)</f>
        <v>AF</v>
      </c>
      <c r="C1391" s="73" t="str">
        <f t="shared" si="84"/>
        <v/>
      </c>
      <c r="D1391">
        <v>9600000618</v>
      </c>
      <c r="E1391">
        <v>1</v>
      </c>
      <c r="F1391" t="s">
        <v>2044</v>
      </c>
      <c r="G1391">
        <v>1.57</v>
      </c>
      <c r="H1391">
        <f t="shared" si="85"/>
        <v>1.57</v>
      </c>
      <c r="I1391">
        <f>VLOOKUP(L1391,'ARTICLES 10052022'!$A$1:$Q$1031,17,FALSE)</f>
        <v>2.3980000000000001</v>
      </c>
      <c r="J1391">
        <f t="shared" si="83"/>
        <v>2.3980000000000001</v>
      </c>
      <c r="L1391">
        <v>9600000618</v>
      </c>
      <c r="M1391">
        <f>IF(I1391="","",VLOOKUP(L1391,'ARTICLES 10052022'!$A$1:$J$1031,10,FALSE))</f>
        <v>1.1990000000000001</v>
      </c>
      <c r="N1391">
        <f t="shared" si="86"/>
        <v>1.1990000000000001</v>
      </c>
    </row>
    <row r="1392" spans="1:14" outlineLevel="2">
      <c r="A1392" t="s">
        <v>18</v>
      </c>
      <c r="B1392" s="73" t="str">
        <f>VLOOKUP(A1392,'ARTICLES 10052022'!$A$2:$D$1031,4,FALSE)</f>
        <v>AF</v>
      </c>
      <c r="C1392" s="73" t="str">
        <f t="shared" si="84"/>
        <v/>
      </c>
      <c r="D1392" t="s">
        <v>414</v>
      </c>
      <c r="E1392">
        <v>1</v>
      </c>
      <c r="F1392" t="s">
        <v>415</v>
      </c>
      <c r="G1392">
        <v>38.61</v>
      </c>
      <c r="H1392">
        <f t="shared" si="85"/>
        <v>38.61</v>
      </c>
      <c r="I1392">
        <f>VLOOKUP(L1392,'ARTICLES 10052022'!$A$1:$Q$1031,17,FALSE)</f>
        <v>13.350000000000001</v>
      </c>
      <c r="J1392">
        <f t="shared" si="83"/>
        <v>13.350000000000001</v>
      </c>
      <c r="L1392" t="s">
        <v>414</v>
      </c>
      <c r="M1392">
        <f>IF(I1392="","",VLOOKUP(L1392,'ARTICLES 10052022'!$A$1:$J$1031,10,FALSE))</f>
        <v>8.9</v>
      </c>
      <c r="N1392">
        <f t="shared" si="86"/>
        <v>8.9</v>
      </c>
    </row>
    <row r="1393" spans="1:14" outlineLevel="2">
      <c r="A1393" t="s">
        <v>18</v>
      </c>
      <c r="B1393" s="73" t="str">
        <f>VLOOKUP(A1393,'ARTICLES 10052022'!$A$2:$D$1031,4,FALSE)</f>
        <v>AF</v>
      </c>
      <c r="C1393" s="73" t="str">
        <f t="shared" si="84"/>
        <v/>
      </c>
      <c r="D1393" t="s">
        <v>592</v>
      </c>
      <c r="E1393">
        <v>2</v>
      </c>
      <c r="F1393" t="s">
        <v>1512</v>
      </c>
      <c r="G1393">
        <v>0.96</v>
      </c>
      <c r="H1393">
        <f t="shared" si="85"/>
        <v>1.92</v>
      </c>
      <c r="I1393">
        <f>VLOOKUP(L1393,'ARTICLES 10052022'!$A$1:$Q$1031,17,FALSE)</f>
        <v>1.1251800000000001</v>
      </c>
      <c r="J1393">
        <f t="shared" ref="J1393:J1458" si="87">E1393*I1393</f>
        <v>2.2503600000000001</v>
      </c>
      <c r="L1393" t="s">
        <v>592</v>
      </c>
      <c r="M1393">
        <f>IF(I1393="","",VLOOKUP(L1393,'ARTICLES 10052022'!$A$1:$J$1031,10,FALSE))</f>
        <v>0.84599999999999997</v>
      </c>
      <c r="N1393">
        <f t="shared" si="86"/>
        <v>1.6919999999999999</v>
      </c>
    </row>
    <row r="1394" spans="1:14" outlineLevel="2">
      <c r="A1394" t="s">
        <v>18</v>
      </c>
      <c r="B1394" s="73" t="str">
        <f>VLOOKUP(A1394,'ARTICLES 10052022'!$A$2:$D$1031,4,FALSE)</f>
        <v>AF</v>
      </c>
      <c r="C1394" s="73" t="str">
        <f t="shared" si="84"/>
        <v/>
      </c>
      <c r="D1394" t="s">
        <v>963</v>
      </c>
      <c r="E1394">
        <v>1</v>
      </c>
      <c r="F1394" t="s">
        <v>964</v>
      </c>
      <c r="G1394">
        <v>3.76</v>
      </c>
      <c r="H1394">
        <f t="shared" si="85"/>
        <v>3.76</v>
      </c>
      <c r="I1394">
        <f>VLOOKUP(L1394,'ARTICLES 10052022'!$A$1:$Q$1031,17,FALSE)</f>
        <v>5.01</v>
      </c>
      <c r="J1394">
        <f t="shared" si="87"/>
        <v>5.01</v>
      </c>
      <c r="L1394" t="s">
        <v>963</v>
      </c>
      <c r="M1394">
        <f>IF(I1394="","",VLOOKUP(L1394,'ARTICLES 10052022'!$A$1:$J$1031,10,FALSE))</f>
        <v>2.5049999999999999</v>
      </c>
      <c r="N1394">
        <f t="shared" si="86"/>
        <v>2.5049999999999999</v>
      </c>
    </row>
    <row r="1395" spans="1:14" outlineLevel="2">
      <c r="A1395" t="s">
        <v>18</v>
      </c>
      <c r="B1395" s="73" t="str">
        <f>VLOOKUP(A1395,'ARTICLES 10052022'!$A$2:$D$1031,4,FALSE)</f>
        <v>AF</v>
      </c>
      <c r="C1395" s="73" t="str">
        <f t="shared" si="84"/>
        <v/>
      </c>
      <c r="D1395" t="s">
        <v>2000</v>
      </c>
      <c r="E1395">
        <v>1</v>
      </c>
      <c r="F1395" t="s">
        <v>2001</v>
      </c>
      <c r="G1395">
        <v>226.44</v>
      </c>
      <c r="H1395">
        <f t="shared" si="85"/>
        <v>226.44</v>
      </c>
      <c r="I1395">
        <f>VLOOKUP(L1395,'ARTICLES 10052022'!$A$1:$Q$1031,17,FALSE)</f>
        <v>239.76</v>
      </c>
      <c r="J1395">
        <f t="shared" si="87"/>
        <v>239.76</v>
      </c>
      <c r="L1395" t="s">
        <v>2000</v>
      </c>
      <c r="M1395">
        <f>IF(I1395="","",VLOOKUP(L1395,'ARTICLES 10052022'!$A$1:$J$1031,10,FALSE))</f>
        <v>159.84</v>
      </c>
      <c r="N1395">
        <f t="shared" si="86"/>
        <v>159.84</v>
      </c>
    </row>
    <row r="1396" spans="1:14" outlineLevel="2">
      <c r="A1396" t="s">
        <v>18</v>
      </c>
      <c r="B1396" s="73" t="str">
        <f>VLOOKUP(A1396,'ARTICLES 10052022'!$A$2:$D$1031,4,FALSE)</f>
        <v>AF</v>
      </c>
      <c r="C1396" s="73" t="str">
        <f t="shared" si="84"/>
        <v/>
      </c>
      <c r="D1396" t="s">
        <v>1527</v>
      </c>
      <c r="E1396">
        <v>1</v>
      </c>
      <c r="F1396" t="s">
        <v>1528</v>
      </c>
      <c r="G1396">
        <v>0.77</v>
      </c>
      <c r="H1396">
        <f t="shared" si="85"/>
        <v>0.77</v>
      </c>
      <c r="I1396">
        <f>VLOOKUP(L1396,'ARTICLES 10052022'!$A$1:$Q$1031,17,FALSE)</f>
        <v>0.89642000000000011</v>
      </c>
      <c r="J1396">
        <f t="shared" si="87"/>
        <v>0.89642000000000011</v>
      </c>
      <c r="L1396" t="s">
        <v>1527</v>
      </c>
      <c r="M1396">
        <f>IF(I1396="","",VLOOKUP(L1396,'ARTICLES 10052022'!$A$1:$J$1031,10,FALSE))</f>
        <v>0.67400000000000004</v>
      </c>
      <c r="N1396">
        <f t="shared" si="86"/>
        <v>0.67400000000000004</v>
      </c>
    </row>
    <row r="1397" spans="1:14" outlineLevel="2">
      <c r="A1397" t="s">
        <v>18</v>
      </c>
      <c r="B1397" s="73" t="str">
        <f>VLOOKUP(A1397,'ARTICLES 10052022'!$A$2:$D$1031,4,FALSE)</f>
        <v>AF</v>
      </c>
      <c r="C1397" s="73" t="str">
        <f t="shared" si="84"/>
        <v/>
      </c>
      <c r="D1397">
        <v>7214321415</v>
      </c>
      <c r="E1397">
        <v>1</v>
      </c>
      <c r="F1397" t="s">
        <v>2402</v>
      </c>
      <c r="G1397">
        <v>0.1</v>
      </c>
      <c r="H1397">
        <f t="shared" si="85"/>
        <v>0.1</v>
      </c>
      <c r="I1397">
        <f>VLOOKUP(L1397,'ARTICLES 10052022'!$A$1:$Q$1031,17,FALSE)</f>
        <v>5.2700000000000004E-2</v>
      </c>
      <c r="J1397">
        <f t="shared" si="87"/>
        <v>5.2700000000000004E-2</v>
      </c>
      <c r="L1397">
        <v>7214321415</v>
      </c>
      <c r="M1397">
        <f>IF(I1397="","",VLOOKUP(L1397,'ARTICLES 10052022'!$A$1:$J$1031,10,FALSE))</f>
        <v>3.4000000000000002E-2</v>
      </c>
      <c r="N1397">
        <f t="shared" si="86"/>
        <v>3.4000000000000002E-2</v>
      </c>
    </row>
    <row r="1398" spans="1:14" outlineLevel="2">
      <c r="A1398" t="s">
        <v>18</v>
      </c>
      <c r="B1398" s="73" t="str">
        <f>VLOOKUP(A1398,'ARTICLES 10052022'!$A$2:$D$1031,4,FALSE)</f>
        <v>AF</v>
      </c>
      <c r="C1398" s="73" t="str">
        <f t="shared" si="84"/>
        <v/>
      </c>
      <c r="D1398" t="s">
        <v>472</v>
      </c>
      <c r="E1398">
        <v>1</v>
      </c>
      <c r="F1398" t="s">
        <v>993</v>
      </c>
      <c r="G1398">
        <v>4.87</v>
      </c>
      <c r="H1398">
        <f t="shared" si="85"/>
        <v>4.87</v>
      </c>
      <c r="I1398">
        <f>VLOOKUP(L1398,'ARTICLES 10052022'!$A$1:$Q$1031,17,FALSE)</f>
        <v>1.41</v>
      </c>
      <c r="J1398">
        <f t="shared" si="87"/>
        <v>1.41</v>
      </c>
      <c r="L1398" t="s">
        <v>472</v>
      </c>
      <c r="M1398">
        <f>IF(I1398="","",VLOOKUP(L1398,'ARTICLES 10052022'!$A$1:$J$1031,10,FALSE))</f>
        <v>0.94</v>
      </c>
      <c r="N1398">
        <f t="shared" si="86"/>
        <v>0.94</v>
      </c>
    </row>
    <row r="1399" spans="1:14" outlineLevel="2">
      <c r="A1399" t="s">
        <v>18</v>
      </c>
      <c r="B1399" s="73" t="str">
        <f>VLOOKUP(A1399,'ARTICLES 10052022'!$A$2:$D$1031,4,FALSE)</f>
        <v>AF</v>
      </c>
      <c r="C1399" s="73" t="str">
        <f t="shared" si="84"/>
        <v/>
      </c>
      <c r="D1399" t="s">
        <v>476</v>
      </c>
      <c r="E1399">
        <v>1</v>
      </c>
      <c r="F1399" t="s">
        <v>2937</v>
      </c>
      <c r="G1399">
        <v>4.9400000000000004</v>
      </c>
      <c r="H1399">
        <f t="shared" si="85"/>
        <v>4.9400000000000004</v>
      </c>
      <c r="I1399">
        <f>VLOOKUP(L1399,'ARTICLES 10052022'!$A$1:$Q$1031,17,FALSE)</f>
        <v>1.3800000000000001</v>
      </c>
      <c r="J1399">
        <f t="shared" si="87"/>
        <v>1.3800000000000001</v>
      </c>
      <c r="L1399" t="s">
        <v>476</v>
      </c>
      <c r="M1399">
        <f>IF(I1399="","",VLOOKUP(L1399,'ARTICLES 10052022'!$A$1:$J$1031,10,FALSE))</f>
        <v>0.92</v>
      </c>
      <c r="N1399">
        <f t="shared" si="86"/>
        <v>0.92</v>
      </c>
    </row>
    <row r="1400" spans="1:14" outlineLevel="2">
      <c r="A1400" t="s">
        <v>18</v>
      </c>
      <c r="B1400" s="73" t="str">
        <f>VLOOKUP(A1400,'ARTICLES 10052022'!$A$2:$D$1031,4,FALSE)</f>
        <v>AF</v>
      </c>
      <c r="C1400" s="73" t="str">
        <f t="shared" si="84"/>
        <v/>
      </c>
      <c r="D1400" t="s">
        <v>626</v>
      </c>
      <c r="E1400">
        <v>1</v>
      </c>
      <c r="F1400" t="s">
        <v>627</v>
      </c>
      <c r="G1400">
        <v>1.1000000000000001</v>
      </c>
      <c r="H1400">
        <f t="shared" si="85"/>
        <v>1.1000000000000001</v>
      </c>
      <c r="I1400">
        <f>VLOOKUP(L1400,'ARTICLES 10052022'!$A$1:$Q$1031,17,FALSE)</f>
        <v>1.6186100000000001</v>
      </c>
      <c r="J1400">
        <f t="shared" si="87"/>
        <v>1.6186100000000001</v>
      </c>
      <c r="L1400" t="s">
        <v>626</v>
      </c>
      <c r="M1400">
        <f>IF(I1400="","",VLOOKUP(L1400,'ARTICLES 10052022'!$A$1:$J$1031,10,FALSE))</f>
        <v>1.2170000000000001</v>
      </c>
      <c r="N1400">
        <f t="shared" si="86"/>
        <v>1.2170000000000001</v>
      </c>
    </row>
    <row r="1401" spans="1:14" outlineLevel="2">
      <c r="A1401" t="s">
        <v>18</v>
      </c>
      <c r="B1401" s="73" t="str">
        <f>VLOOKUP(A1401,'ARTICLES 10052022'!$A$2:$D$1031,4,FALSE)</f>
        <v>AF</v>
      </c>
      <c r="C1401" s="73" t="str">
        <f t="shared" si="84"/>
        <v/>
      </c>
      <c r="D1401" t="s">
        <v>2410</v>
      </c>
      <c r="E1401">
        <v>1.22</v>
      </c>
      <c r="F1401" t="s">
        <v>2411</v>
      </c>
      <c r="G1401">
        <v>75</v>
      </c>
      <c r="H1401">
        <f t="shared" si="85"/>
        <v>91.5</v>
      </c>
      <c r="I1401">
        <f>VLOOKUP(L1401,'ARTICLES 10052022'!$A$1:$Q$1031,17,FALSE)</f>
        <v>75</v>
      </c>
      <c r="J1401">
        <f t="shared" si="87"/>
        <v>91.5</v>
      </c>
      <c r="L1401" t="s">
        <v>2410</v>
      </c>
      <c r="M1401">
        <f>IF(I1401="","",VLOOKUP(L1401,'ARTICLES 10052022'!$A$1:$J$1031,10,FALSE))</f>
        <v>50</v>
      </c>
      <c r="N1401">
        <f t="shared" si="86"/>
        <v>61</v>
      </c>
    </row>
    <row r="1402" spans="1:14" outlineLevel="2">
      <c r="A1402" t="s">
        <v>18</v>
      </c>
      <c r="B1402" s="73" t="str">
        <f>VLOOKUP(A1402,'ARTICLES 10052022'!$A$2:$D$1031,4,FALSE)</f>
        <v>AF</v>
      </c>
      <c r="C1402" s="73" t="str">
        <f t="shared" si="84"/>
        <v/>
      </c>
      <c r="D1402" t="s">
        <v>1986</v>
      </c>
      <c r="E1402">
        <v>1</v>
      </c>
      <c r="F1402" t="s">
        <v>1987</v>
      </c>
      <c r="G1402">
        <v>4.1900000000000004</v>
      </c>
      <c r="H1402">
        <f t="shared" si="85"/>
        <v>4.1900000000000004</v>
      </c>
      <c r="I1402">
        <f>VLOOKUP(L1402,'ARTICLES 10052022'!$A$1:$Q$1031,17,FALSE)</f>
        <v>4.4850000000000003</v>
      </c>
      <c r="J1402">
        <f t="shared" si="87"/>
        <v>4.4850000000000003</v>
      </c>
      <c r="L1402" t="s">
        <v>1986</v>
      </c>
      <c r="M1402">
        <f>IF(I1402="","",VLOOKUP(L1402,'ARTICLES 10052022'!$A$1:$J$1031,10,FALSE))</f>
        <v>2.99</v>
      </c>
      <c r="N1402">
        <f t="shared" si="86"/>
        <v>2.99</v>
      </c>
    </row>
    <row r="1403" spans="1:14" outlineLevel="2">
      <c r="A1403" t="s">
        <v>18</v>
      </c>
      <c r="B1403" s="73" t="str">
        <f>VLOOKUP(A1403,'ARTICLES 10052022'!$A$2:$D$1031,4,FALSE)</f>
        <v>AF</v>
      </c>
      <c r="C1403" s="73" t="str">
        <f t="shared" si="84"/>
        <v/>
      </c>
      <c r="D1403" t="s">
        <v>632</v>
      </c>
      <c r="E1403">
        <v>1</v>
      </c>
      <c r="F1403" t="s">
        <v>1514</v>
      </c>
      <c r="G1403">
        <v>12.91</v>
      </c>
      <c r="H1403">
        <f t="shared" si="85"/>
        <v>12.91</v>
      </c>
      <c r="I1403">
        <f>VLOOKUP(L1403,'ARTICLES 10052022'!$A$1:$Q$1031,17,FALSE)</f>
        <v>19.064219999999999</v>
      </c>
      <c r="J1403">
        <f t="shared" si="87"/>
        <v>19.064219999999999</v>
      </c>
      <c r="L1403" t="s">
        <v>632</v>
      </c>
      <c r="M1403">
        <f>IF(I1403="","",VLOOKUP(L1403,'ARTICLES 10052022'!$A$1:$J$1031,10,FALSE))</f>
        <v>4.7779999999999996</v>
      </c>
      <c r="N1403">
        <f t="shared" si="86"/>
        <v>4.7779999999999996</v>
      </c>
    </row>
    <row r="1404" spans="1:14" outlineLevel="2">
      <c r="A1404" t="s">
        <v>18</v>
      </c>
      <c r="B1404" s="73" t="str">
        <f>VLOOKUP(A1404,'ARTICLES 10052022'!$A$2:$D$1031,4,FALSE)</f>
        <v>AF</v>
      </c>
      <c r="C1404" s="73" t="str">
        <f t="shared" si="84"/>
        <v/>
      </c>
      <c r="D1404" t="s">
        <v>1510</v>
      </c>
      <c r="E1404">
        <v>1</v>
      </c>
      <c r="F1404" t="s">
        <v>1511</v>
      </c>
      <c r="G1404">
        <v>9.56</v>
      </c>
      <c r="H1404">
        <f t="shared" si="85"/>
        <v>9.56</v>
      </c>
      <c r="I1404">
        <f>VLOOKUP(L1404,'ARTICLES 10052022'!$A$1:$Q$1031,17,FALSE)</f>
        <v>9.4695999999999998</v>
      </c>
      <c r="J1404">
        <f t="shared" si="87"/>
        <v>9.4695999999999998</v>
      </c>
      <c r="L1404" t="s">
        <v>1510</v>
      </c>
      <c r="M1404">
        <f>IF(I1404="","",VLOOKUP(L1404,'ARTICLES 10052022'!$A$1:$J$1031,10,FALSE))</f>
        <v>7.12</v>
      </c>
      <c r="N1404">
        <f t="shared" si="86"/>
        <v>7.12</v>
      </c>
    </row>
    <row r="1405" spans="1:14" outlineLevel="2">
      <c r="A1405" t="s">
        <v>18</v>
      </c>
      <c r="B1405" s="73" t="str">
        <f>VLOOKUP(A1405,'ARTICLES 10052022'!$A$2:$D$1031,4,FALSE)</f>
        <v>AF</v>
      </c>
      <c r="C1405" s="73" t="str">
        <f t="shared" si="84"/>
        <v/>
      </c>
      <c r="D1405" t="s">
        <v>1519</v>
      </c>
      <c r="E1405">
        <v>1</v>
      </c>
      <c r="F1405" t="s">
        <v>1520</v>
      </c>
      <c r="G1405">
        <v>9.64</v>
      </c>
      <c r="H1405">
        <f t="shared" si="85"/>
        <v>9.64</v>
      </c>
      <c r="I1405">
        <f>VLOOKUP(L1405,'ARTICLES 10052022'!$A$1:$Q$1031,17,FALSE)</f>
        <v>11.619146000000001</v>
      </c>
      <c r="J1405">
        <f t="shared" si="87"/>
        <v>11.619146000000001</v>
      </c>
      <c r="L1405" t="s">
        <v>1519</v>
      </c>
      <c r="M1405">
        <f>IF(I1405="","",VLOOKUP(L1405,'ARTICLES 10052022'!$A$1:$J$1031,10,FALSE))</f>
        <v>8.7362000000000002</v>
      </c>
      <c r="N1405">
        <f t="shared" si="86"/>
        <v>8.7362000000000002</v>
      </c>
    </row>
    <row r="1406" spans="1:14" outlineLevel="2">
      <c r="A1406" t="s">
        <v>18</v>
      </c>
      <c r="B1406" s="73" t="str">
        <f>VLOOKUP(A1406,'ARTICLES 10052022'!$A$2:$D$1031,4,FALSE)</f>
        <v>AF</v>
      </c>
      <c r="C1406" s="73" t="str">
        <f t="shared" si="84"/>
        <v/>
      </c>
      <c r="D1406" t="s">
        <v>2311</v>
      </c>
      <c r="E1406">
        <v>1</v>
      </c>
      <c r="F1406" t="s">
        <v>2312</v>
      </c>
      <c r="G1406">
        <v>17.510000000000002</v>
      </c>
      <c r="H1406">
        <f t="shared" si="85"/>
        <v>17.510000000000002</v>
      </c>
      <c r="I1406">
        <f>VLOOKUP(L1406,'ARTICLES 10052022'!$A$1:$Q$1031,17,FALSE)</f>
        <v>20.684999999999999</v>
      </c>
      <c r="J1406">
        <f t="shared" si="87"/>
        <v>20.684999999999999</v>
      </c>
      <c r="L1406" t="s">
        <v>2311</v>
      </c>
      <c r="M1406">
        <f>IF(I1406="","",VLOOKUP(L1406,'ARTICLES 10052022'!$A$1:$J$1031,10,FALSE))</f>
        <v>13.79</v>
      </c>
      <c r="N1406">
        <f t="shared" si="86"/>
        <v>13.79</v>
      </c>
    </row>
    <row r="1407" spans="1:14" outlineLevel="2">
      <c r="A1407" t="s">
        <v>18</v>
      </c>
      <c r="B1407" s="73" t="str">
        <f>VLOOKUP(A1407,'ARTICLES 10052022'!$A$2:$D$1031,4,FALSE)</f>
        <v>AF</v>
      </c>
      <c r="C1407" s="73" t="str">
        <f t="shared" si="84"/>
        <v/>
      </c>
      <c r="D1407">
        <v>101007</v>
      </c>
      <c r="E1407">
        <v>1</v>
      </c>
      <c r="F1407" t="s">
        <v>1544</v>
      </c>
      <c r="G1407">
        <v>2.2400000000000002</v>
      </c>
      <c r="H1407">
        <f t="shared" si="85"/>
        <v>2.2400000000000002</v>
      </c>
      <c r="I1407">
        <f>VLOOKUP(L1407,'ARTICLES 10052022'!$A$1:$Q$1031,17,FALSE)</f>
        <v>2.25</v>
      </c>
      <c r="J1407">
        <f t="shared" si="87"/>
        <v>2.25</v>
      </c>
      <c r="L1407">
        <v>101007</v>
      </c>
      <c r="M1407">
        <f>IF(I1407="","",VLOOKUP(L1407,'ARTICLES 10052022'!$A$1:$J$1031,10,FALSE))</f>
        <v>1.5</v>
      </c>
      <c r="N1407">
        <f t="shared" si="86"/>
        <v>1.5</v>
      </c>
    </row>
    <row r="1408" spans="1:14" outlineLevel="2">
      <c r="A1408" t="s">
        <v>18</v>
      </c>
      <c r="B1408" s="73" t="str">
        <f>VLOOKUP(A1408,'ARTICLES 10052022'!$A$2:$D$1031,4,FALSE)</f>
        <v>AF</v>
      </c>
      <c r="C1408" s="73" t="str">
        <f t="shared" si="84"/>
        <v/>
      </c>
      <c r="D1408" t="s">
        <v>62</v>
      </c>
      <c r="E1408">
        <v>1</v>
      </c>
      <c r="F1408" t="s">
        <v>63</v>
      </c>
      <c r="G1408">
        <v>139.16999999999999</v>
      </c>
      <c r="H1408">
        <f t="shared" si="85"/>
        <v>139.16999999999999</v>
      </c>
      <c r="I1408">
        <f>VLOOKUP(L1408,'ARTICLES 10052022'!$A$1:$Q$1031,17,FALSE)</f>
        <v>135.749225</v>
      </c>
      <c r="J1408">
        <f t="shared" si="87"/>
        <v>135.749225</v>
      </c>
      <c r="L1408" t="s">
        <v>62</v>
      </c>
      <c r="M1408">
        <f>IF(I1408="","",VLOOKUP(L1408,'ARTICLES 10052022'!$A$1:$J$1031,10,FALSE))</f>
        <v>83.060649999999995</v>
      </c>
      <c r="N1408">
        <f t="shared" si="86"/>
        <v>83.060649999999995</v>
      </c>
    </row>
    <row r="1409" spans="1:14" outlineLevel="2">
      <c r="A1409" t="s">
        <v>18</v>
      </c>
      <c r="B1409" s="73" t="str">
        <f>VLOOKUP(A1409,'ARTICLES 10052022'!$A$2:$D$1031,4,FALSE)</f>
        <v>AF</v>
      </c>
      <c r="C1409" s="73" t="str">
        <f t="shared" si="84"/>
        <v/>
      </c>
      <c r="D1409" t="s">
        <v>1537</v>
      </c>
      <c r="E1409">
        <v>0.75</v>
      </c>
      <c r="F1409" t="s">
        <v>1538</v>
      </c>
      <c r="G1409">
        <v>4.3499999999999996</v>
      </c>
      <c r="H1409">
        <f t="shared" si="85"/>
        <v>3.2624999999999997</v>
      </c>
      <c r="I1409">
        <f>VLOOKUP(L1409,'ARTICLES 10052022'!$A$1:$Q$1031,17,FALSE)</f>
        <v>4.3499999999999996</v>
      </c>
      <c r="J1409">
        <f t="shared" si="87"/>
        <v>3.2624999999999997</v>
      </c>
      <c r="L1409" t="s">
        <v>1537</v>
      </c>
      <c r="M1409">
        <f>IF(I1409="","",VLOOKUP(L1409,'ARTICLES 10052022'!$A$1:$J$1031,10,FALSE))</f>
        <v>2.9</v>
      </c>
      <c r="N1409">
        <f t="shared" si="86"/>
        <v>2.1749999999999998</v>
      </c>
    </row>
    <row r="1410" spans="1:14" outlineLevel="2">
      <c r="A1410" t="s">
        <v>18</v>
      </c>
      <c r="B1410" s="73" t="str">
        <f>VLOOKUP(A1410,'ARTICLES 10052022'!$A$2:$D$1031,4,FALSE)</f>
        <v>AF</v>
      </c>
      <c r="C1410" s="73" t="str">
        <f t="shared" ref="C1410:C1473" si="88">IF(G1410="",MID(A1410,7,100),"")</f>
        <v/>
      </c>
      <c r="D1410" t="s">
        <v>2626</v>
      </c>
      <c r="E1410">
        <v>1</v>
      </c>
      <c r="F1410" t="s">
        <v>2627</v>
      </c>
      <c r="G1410">
        <v>0.4</v>
      </c>
      <c r="H1410">
        <f t="shared" si="85"/>
        <v>0.4</v>
      </c>
      <c r="I1410">
        <f>VLOOKUP(L1410,'ARTICLES 10052022'!$A$1:$Q$1031,17,FALSE)</f>
        <v>0.4</v>
      </c>
      <c r="J1410">
        <f t="shared" si="87"/>
        <v>0.4</v>
      </c>
      <c r="L1410" t="s">
        <v>2626</v>
      </c>
      <c r="M1410">
        <f>IF(I1410="","",VLOOKUP(L1410,'ARTICLES 10052022'!$A$1:$J$1031,10,FALSE))</f>
        <v>0.2</v>
      </c>
      <c r="N1410">
        <f t="shared" si="86"/>
        <v>0.2</v>
      </c>
    </row>
    <row r="1411" spans="1:14" outlineLevel="2">
      <c r="A1411" t="s">
        <v>18</v>
      </c>
      <c r="B1411" s="73" t="str">
        <f>VLOOKUP(A1411,'ARTICLES 10052022'!$A$2:$D$1031,4,FALSE)</f>
        <v>AF</v>
      </c>
      <c r="C1411" s="73" t="str">
        <f t="shared" si="88"/>
        <v/>
      </c>
      <c r="D1411" t="s">
        <v>606</v>
      </c>
      <c r="E1411">
        <v>1</v>
      </c>
      <c r="F1411" t="s">
        <v>1848</v>
      </c>
      <c r="G1411">
        <v>2.31</v>
      </c>
      <c r="H1411">
        <f t="shared" si="85"/>
        <v>2.31</v>
      </c>
      <c r="I1411">
        <f>VLOOKUP(L1411,'ARTICLES 10052022'!$A$1:$Q$1031,17,FALSE)</f>
        <v>2.4525000000000001</v>
      </c>
      <c r="J1411">
        <f t="shared" si="87"/>
        <v>2.4525000000000001</v>
      </c>
      <c r="L1411" t="s">
        <v>606</v>
      </c>
      <c r="M1411">
        <f>IF(I1411="","",VLOOKUP(L1411,'ARTICLES 10052022'!$A$1:$J$1031,10,FALSE))</f>
        <v>1.635</v>
      </c>
      <c r="N1411">
        <f t="shared" si="86"/>
        <v>1.635</v>
      </c>
    </row>
    <row r="1412" spans="1:14" outlineLevel="2">
      <c r="A1412" t="s">
        <v>18</v>
      </c>
      <c r="B1412" s="73" t="str">
        <f>VLOOKUP(A1412,'ARTICLES 10052022'!$A$2:$D$1031,4,FALSE)</f>
        <v>AF</v>
      </c>
      <c r="C1412" s="73" t="str">
        <f t="shared" si="88"/>
        <v/>
      </c>
      <c r="D1412">
        <v>8434000618</v>
      </c>
      <c r="E1412">
        <v>1</v>
      </c>
      <c r="F1412" t="s">
        <v>2272</v>
      </c>
      <c r="G1412">
        <v>0.02</v>
      </c>
      <c r="H1412">
        <f t="shared" si="85"/>
        <v>0.02</v>
      </c>
      <c r="I1412">
        <f>VLOOKUP(L1412,'ARTICLES 10052022'!$A$1:$Q$1031,17,FALSE)</f>
        <v>2.375E-2</v>
      </c>
      <c r="J1412">
        <f t="shared" si="87"/>
        <v>2.375E-2</v>
      </c>
      <c r="L1412">
        <v>8434000618</v>
      </c>
      <c r="M1412">
        <f>IF(I1412="","",VLOOKUP(L1412,'ARTICLES 10052022'!$A$1:$J$1031,10,FALSE))</f>
        <v>1.9E-2</v>
      </c>
      <c r="N1412">
        <f t="shared" si="86"/>
        <v>1.9E-2</v>
      </c>
    </row>
    <row r="1413" spans="1:14" outlineLevel="2">
      <c r="A1413" t="s">
        <v>18</v>
      </c>
      <c r="B1413" s="73" t="str">
        <f>VLOOKUP(A1413,'ARTICLES 10052022'!$A$2:$D$1031,4,FALSE)</f>
        <v>AF</v>
      </c>
      <c r="C1413" s="73" t="str">
        <f t="shared" si="88"/>
        <v/>
      </c>
      <c r="D1413" t="s">
        <v>2362</v>
      </c>
      <c r="E1413">
        <v>2</v>
      </c>
      <c r="F1413" t="s">
        <v>2363</v>
      </c>
      <c r="G1413">
        <v>1.9E-2</v>
      </c>
      <c r="H1413">
        <f t="shared" ref="H1413:H1476" si="89">IF(C1413="",G1413*E1413,"")</f>
        <v>3.7999999999999999E-2</v>
      </c>
      <c r="I1413">
        <f>VLOOKUP(L1413,'ARTICLES 10052022'!$A$1:$Q$1031,17,FALSE)</f>
        <v>0.1905</v>
      </c>
      <c r="J1413">
        <f t="shared" si="87"/>
        <v>0.38100000000000001</v>
      </c>
      <c r="L1413" t="s">
        <v>2362</v>
      </c>
      <c r="M1413">
        <f>IF(I1413="","",VLOOKUP(L1413,'ARTICLES 10052022'!$A$1:$J$1031,10,FALSE))</f>
        <v>0.127</v>
      </c>
      <c r="N1413">
        <f t="shared" si="86"/>
        <v>0.254</v>
      </c>
    </row>
    <row r="1414" spans="1:14" outlineLevel="2">
      <c r="A1414" t="s">
        <v>18</v>
      </c>
      <c r="B1414" s="73" t="str">
        <f>VLOOKUP(A1414,'ARTICLES 10052022'!$A$2:$D$1031,4,FALSE)</f>
        <v>AF</v>
      </c>
      <c r="C1414" s="73" t="str">
        <f t="shared" si="88"/>
        <v/>
      </c>
      <c r="D1414">
        <v>8535000618</v>
      </c>
      <c r="E1414">
        <v>1</v>
      </c>
      <c r="F1414" t="s">
        <v>2275</v>
      </c>
      <c r="G1414">
        <v>0.05</v>
      </c>
      <c r="H1414">
        <f t="shared" si="89"/>
        <v>0.05</v>
      </c>
      <c r="I1414">
        <f>VLOOKUP(L1414,'ARTICLES 10052022'!$A$1:$Q$1031,17,FALSE)</f>
        <v>5.2499999999999998E-2</v>
      </c>
      <c r="J1414">
        <f t="shared" si="87"/>
        <v>5.2499999999999998E-2</v>
      </c>
      <c r="L1414">
        <v>8535000618</v>
      </c>
      <c r="M1414">
        <f>IF(I1414="","",VLOOKUP(L1414,'ARTICLES 10052022'!$A$1:$J$1031,10,FALSE))</f>
        <v>0.03</v>
      </c>
      <c r="N1414">
        <f t="shared" si="86"/>
        <v>0.03</v>
      </c>
    </row>
    <row r="1415" spans="1:14" outlineLevel="1">
      <c r="A1415" s="73" t="s">
        <v>3108</v>
      </c>
      <c r="B1415" s="73"/>
      <c r="C1415" s="73" t="str">
        <f t="shared" si="88"/>
        <v>SPR1200V75</v>
      </c>
      <c r="J1415">
        <f>SUBTOTAL(9,J1386:J1414)</f>
        <v>1044.1439310000003</v>
      </c>
      <c r="N1415">
        <f>SUBTOTAL(9,N1386:N1414)</f>
        <v>679.54385000000002</v>
      </c>
    </row>
    <row r="1416" spans="1:14" outlineLevel="2">
      <c r="A1416" t="s">
        <v>20</v>
      </c>
      <c r="B1416" s="73" t="str">
        <f>VLOOKUP(A1416,'ARTICLES 10052022'!$A$2:$D$1031,4,FALSE)</f>
        <v>AF</v>
      </c>
      <c r="C1416" s="73" t="str">
        <f t="shared" si="88"/>
        <v/>
      </c>
      <c r="D1416">
        <v>101006</v>
      </c>
      <c r="E1416">
        <v>1</v>
      </c>
      <c r="F1416" t="s">
        <v>1546</v>
      </c>
      <c r="G1416">
        <v>0.68</v>
      </c>
      <c r="H1416">
        <f t="shared" si="89"/>
        <v>0.68</v>
      </c>
      <c r="I1416">
        <f>VLOOKUP(L1416,'ARTICLES 10052022'!$A$1:$Q$1031,17,FALSE)</f>
        <v>0.69000000000000006</v>
      </c>
      <c r="J1416">
        <f t="shared" si="87"/>
        <v>0.69000000000000006</v>
      </c>
      <c r="L1416">
        <v>101006</v>
      </c>
      <c r="M1416">
        <f>IF(I1416="","",VLOOKUP(L1416,'ARTICLES 10052022'!$A$1:$J$1031,10,FALSE))</f>
        <v>0.23</v>
      </c>
      <c r="N1416">
        <f t="shared" ref="N1416:N1479" si="90">IF(I1416="","",E1416*M1416)</f>
        <v>0.23</v>
      </c>
    </row>
    <row r="1417" spans="1:14" outlineLevel="2">
      <c r="A1417" t="s">
        <v>20</v>
      </c>
      <c r="B1417" s="73" t="str">
        <f>VLOOKUP(A1417,'ARTICLES 10052022'!$A$2:$D$1031,4,FALSE)</f>
        <v>AF</v>
      </c>
      <c r="C1417" s="73" t="str">
        <f t="shared" si="88"/>
        <v/>
      </c>
      <c r="D1417" t="s">
        <v>2466</v>
      </c>
      <c r="E1417">
        <v>2</v>
      </c>
      <c r="F1417" t="s">
        <v>2467</v>
      </c>
      <c r="G1417">
        <v>0.90200000000000002</v>
      </c>
      <c r="H1417">
        <f t="shared" si="89"/>
        <v>1.804</v>
      </c>
      <c r="I1417">
        <f>VLOOKUP(L1417,'ARTICLES 10052022'!$A$1:$Q$1031,17,FALSE)</f>
        <v>0.90149999999999997</v>
      </c>
      <c r="J1417">
        <f t="shared" si="87"/>
        <v>1.8029999999999999</v>
      </c>
      <c r="L1417" t="s">
        <v>2466</v>
      </c>
      <c r="M1417">
        <f>IF(I1417="","",VLOOKUP(L1417,'ARTICLES 10052022'!$A$1:$J$1031,10,FALSE))</f>
        <v>0.60099999999999998</v>
      </c>
      <c r="N1417">
        <f t="shared" si="90"/>
        <v>1.202</v>
      </c>
    </row>
    <row r="1418" spans="1:14" outlineLevel="2">
      <c r="A1418" t="s">
        <v>20</v>
      </c>
      <c r="B1418" s="73" t="str">
        <f>VLOOKUP(A1418,'ARTICLES 10052022'!$A$2:$D$1031,4,FALSE)</f>
        <v>AF</v>
      </c>
      <c r="C1418" s="73" t="str">
        <f t="shared" si="88"/>
        <v/>
      </c>
      <c r="D1418" t="s">
        <v>2470</v>
      </c>
      <c r="E1418">
        <v>2</v>
      </c>
      <c r="F1418" t="s">
        <v>2471</v>
      </c>
      <c r="G1418">
        <v>0.08</v>
      </c>
      <c r="H1418">
        <f t="shared" si="89"/>
        <v>0.16</v>
      </c>
      <c r="I1418">
        <f>VLOOKUP(L1418,'ARTICLES 10052022'!$A$1:$Q$1031,17,FALSE)</f>
        <v>0.10799999999999998</v>
      </c>
      <c r="J1418">
        <f t="shared" si="87"/>
        <v>0.21599999999999997</v>
      </c>
      <c r="L1418" t="s">
        <v>2470</v>
      </c>
      <c r="M1418">
        <f>IF(I1418="","",VLOOKUP(L1418,'ARTICLES 10052022'!$A$1:$J$1031,10,FALSE))</f>
        <v>7.1999999999999995E-2</v>
      </c>
      <c r="N1418">
        <f t="shared" si="90"/>
        <v>0.14399999999999999</v>
      </c>
    </row>
    <row r="1419" spans="1:14" outlineLevel="2">
      <c r="A1419" t="s">
        <v>20</v>
      </c>
      <c r="B1419" s="73" t="str">
        <f>VLOOKUP(A1419,'ARTICLES 10052022'!$A$2:$D$1031,4,FALSE)</f>
        <v>AF</v>
      </c>
      <c r="C1419" s="73" t="str">
        <f t="shared" si="88"/>
        <v/>
      </c>
      <c r="D1419">
        <v>1510064</v>
      </c>
      <c r="E1419">
        <v>1</v>
      </c>
      <c r="F1419" t="s">
        <v>1673</v>
      </c>
      <c r="G1419">
        <v>39.22</v>
      </c>
      <c r="H1419">
        <f t="shared" si="89"/>
        <v>39.22</v>
      </c>
      <c r="I1419">
        <f>VLOOKUP(L1419,'ARTICLES 10052022'!$A$1:$Q$1031,17,FALSE)</f>
        <v>44.414400000000001</v>
      </c>
      <c r="J1419">
        <f t="shared" si="87"/>
        <v>44.414400000000001</v>
      </c>
      <c r="L1419">
        <v>1510064</v>
      </c>
      <c r="M1419">
        <f>IF(I1419="","",VLOOKUP(L1419,'ARTICLES 10052022'!$A$1:$J$1031,10,FALSE))</f>
        <v>27.759</v>
      </c>
      <c r="N1419">
        <f t="shared" si="90"/>
        <v>27.759</v>
      </c>
    </row>
    <row r="1420" spans="1:14" outlineLevel="2">
      <c r="A1420" t="s">
        <v>20</v>
      </c>
      <c r="B1420" s="73" t="str">
        <f>VLOOKUP(A1420,'ARTICLES 10052022'!$A$2:$D$1031,4,FALSE)</f>
        <v>AF</v>
      </c>
      <c r="C1420" s="73" t="str">
        <f t="shared" si="88"/>
        <v/>
      </c>
      <c r="D1420" t="s">
        <v>1533</v>
      </c>
      <c r="E1420">
        <v>1.6</v>
      </c>
      <c r="F1420" t="s">
        <v>1534</v>
      </c>
      <c r="G1420">
        <v>7.41</v>
      </c>
      <c r="H1420">
        <f t="shared" si="89"/>
        <v>11.856000000000002</v>
      </c>
      <c r="I1420">
        <f>VLOOKUP(L1420,'ARTICLES 10052022'!$A$1:$Q$1031,17,FALSE)</f>
        <v>7.9667000000000003</v>
      </c>
      <c r="J1420">
        <f t="shared" si="87"/>
        <v>12.746720000000002</v>
      </c>
      <c r="L1420" t="s">
        <v>1533</v>
      </c>
      <c r="M1420">
        <f>IF(I1420="","",VLOOKUP(L1420,'ARTICLES 10052022'!$A$1:$J$1031,10,FALSE))</f>
        <v>5.99</v>
      </c>
      <c r="N1420">
        <f t="shared" si="90"/>
        <v>9.5840000000000014</v>
      </c>
    </row>
    <row r="1421" spans="1:14" outlineLevel="2">
      <c r="A1421" t="s">
        <v>20</v>
      </c>
      <c r="B1421" s="73" t="str">
        <f>VLOOKUP(A1421,'ARTICLES 10052022'!$A$2:$D$1031,4,FALSE)</f>
        <v>AF</v>
      </c>
      <c r="C1421" s="73" t="str">
        <f t="shared" si="88"/>
        <v/>
      </c>
      <c r="D1421" t="s">
        <v>2029</v>
      </c>
      <c r="E1421">
        <v>1</v>
      </c>
      <c r="F1421" t="s">
        <v>2030</v>
      </c>
      <c r="G1421">
        <v>330.98</v>
      </c>
      <c r="H1421">
        <f t="shared" si="89"/>
        <v>330.98</v>
      </c>
      <c r="I1421">
        <f>VLOOKUP(L1421,'ARTICLES 10052022'!$A$1:$Q$1031,17,FALSE)</f>
        <v>427.5</v>
      </c>
      <c r="J1421">
        <f t="shared" si="87"/>
        <v>427.5</v>
      </c>
      <c r="L1421" t="s">
        <v>2029</v>
      </c>
      <c r="M1421">
        <f>IF(I1421="","",VLOOKUP(L1421,'ARTICLES 10052022'!$A$1:$J$1031,10,FALSE))</f>
        <v>285</v>
      </c>
      <c r="N1421">
        <f t="shared" si="90"/>
        <v>285</v>
      </c>
    </row>
    <row r="1422" spans="1:14" outlineLevel="2">
      <c r="A1422" t="s">
        <v>20</v>
      </c>
      <c r="B1422" s="73" t="str">
        <f>VLOOKUP(A1422,'ARTICLES 10052022'!$A$2:$D$1031,4,FALSE)</f>
        <v>AF</v>
      </c>
      <c r="C1422" s="73" t="str">
        <f t="shared" si="88"/>
        <v/>
      </c>
      <c r="D1422">
        <v>9600000618</v>
      </c>
      <c r="E1422">
        <v>1</v>
      </c>
      <c r="F1422" t="s">
        <v>2044</v>
      </c>
      <c r="G1422">
        <v>1.57</v>
      </c>
      <c r="H1422">
        <f t="shared" si="89"/>
        <v>1.57</v>
      </c>
      <c r="I1422">
        <f>VLOOKUP(L1422,'ARTICLES 10052022'!$A$1:$Q$1031,17,FALSE)</f>
        <v>2.3980000000000001</v>
      </c>
      <c r="J1422">
        <f t="shared" si="87"/>
        <v>2.3980000000000001</v>
      </c>
      <c r="L1422">
        <v>9600000618</v>
      </c>
      <c r="M1422">
        <f>IF(I1422="","",VLOOKUP(L1422,'ARTICLES 10052022'!$A$1:$J$1031,10,FALSE))</f>
        <v>1.1990000000000001</v>
      </c>
      <c r="N1422">
        <f t="shared" si="90"/>
        <v>1.1990000000000001</v>
      </c>
    </row>
    <row r="1423" spans="1:14" outlineLevel="2">
      <c r="A1423" t="s">
        <v>20</v>
      </c>
      <c r="B1423" s="73" t="str">
        <f>VLOOKUP(A1423,'ARTICLES 10052022'!$A$2:$D$1031,4,FALSE)</f>
        <v>AF</v>
      </c>
      <c r="C1423" s="73" t="str">
        <f t="shared" si="88"/>
        <v/>
      </c>
      <c r="D1423" t="s">
        <v>414</v>
      </c>
      <c r="E1423">
        <v>1</v>
      </c>
      <c r="F1423" t="s">
        <v>415</v>
      </c>
      <c r="G1423">
        <v>38.61</v>
      </c>
      <c r="H1423">
        <f t="shared" si="89"/>
        <v>38.61</v>
      </c>
      <c r="I1423">
        <f>VLOOKUP(L1423,'ARTICLES 10052022'!$A$1:$Q$1031,17,FALSE)</f>
        <v>13.350000000000001</v>
      </c>
      <c r="J1423">
        <f t="shared" si="87"/>
        <v>13.350000000000001</v>
      </c>
      <c r="L1423" t="s">
        <v>414</v>
      </c>
      <c r="M1423">
        <f>IF(I1423="","",VLOOKUP(L1423,'ARTICLES 10052022'!$A$1:$J$1031,10,FALSE))</f>
        <v>8.9</v>
      </c>
      <c r="N1423">
        <f t="shared" si="90"/>
        <v>8.9</v>
      </c>
    </row>
    <row r="1424" spans="1:14" outlineLevel="2">
      <c r="A1424" t="s">
        <v>20</v>
      </c>
      <c r="B1424" s="73" t="str">
        <f>VLOOKUP(A1424,'ARTICLES 10052022'!$A$2:$D$1031,4,FALSE)</f>
        <v>AF</v>
      </c>
      <c r="C1424" s="73" t="str">
        <f t="shared" si="88"/>
        <v/>
      </c>
      <c r="D1424" t="s">
        <v>592</v>
      </c>
      <c r="E1424">
        <v>2</v>
      </c>
      <c r="F1424" t="s">
        <v>1512</v>
      </c>
      <c r="G1424">
        <v>0.96</v>
      </c>
      <c r="H1424">
        <f t="shared" si="89"/>
        <v>1.92</v>
      </c>
      <c r="I1424">
        <f>VLOOKUP(L1424,'ARTICLES 10052022'!$A$1:$Q$1031,17,FALSE)</f>
        <v>1.1251800000000001</v>
      </c>
      <c r="J1424">
        <f t="shared" si="87"/>
        <v>2.2503600000000001</v>
      </c>
      <c r="L1424" t="s">
        <v>592</v>
      </c>
      <c r="M1424">
        <f>IF(I1424="","",VLOOKUP(L1424,'ARTICLES 10052022'!$A$1:$J$1031,10,FALSE))</f>
        <v>0.84599999999999997</v>
      </c>
      <c r="N1424">
        <f t="shared" si="90"/>
        <v>1.6919999999999999</v>
      </c>
    </row>
    <row r="1425" spans="1:14" outlineLevel="2">
      <c r="A1425" t="s">
        <v>20</v>
      </c>
      <c r="B1425" s="73" t="str">
        <f>VLOOKUP(A1425,'ARTICLES 10052022'!$A$2:$D$1031,4,FALSE)</f>
        <v>AF</v>
      </c>
      <c r="C1425" s="73" t="str">
        <f t="shared" si="88"/>
        <v/>
      </c>
      <c r="D1425" t="s">
        <v>963</v>
      </c>
      <c r="E1425">
        <v>1</v>
      </c>
      <c r="F1425" t="s">
        <v>964</v>
      </c>
      <c r="G1425">
        <v>3.76</v>
      </c>
      <c r="H1425">
        <f t="shared" si="89"/>
        <v>3.76</v>
      </c>
      <c r="I1425">
        <f>VLOOKUP(L1425,'ARTICLES 10052022'!$A$1:$Q$1031,17,FALSE)</f>
        <v>5.01</v>
      </c>
      <c r="J1425">
        <f t="shared" si="87"/>
        <v>5.01</v>
      </c>
      <c r="L1425" t="s">
        <v>963</v>
      </c>
      <c r="M1425">
        <f>IF(I1425="","",VLOOKUP(L1425,'ARTICLES 10052022'!$A$1:$J$1031,10,FALSE))</f>
        <v>2.5049999999999999</v>
      </c>
      <c r="N1425">
        <f t="shared" si="90"/>
        <v>2.5049999999999999</v>
      </c>
    </row>
    <row r="1426" spans="1:14" outlineLevel="2">
      <c r="A1426" t="s">
        <v>20</v>
      </c>
      <c r="B1426" s="73" t="str">
        <f>VLOOKUP(A1426,'ARTICLES 10052022'!$A$2:$D$1031,4,FALSE)</f>
        <v>AF</v>
      </c>
      <c r="C1426" s="73" t="str">
        <f t="shared" si="88"/>
        <v/>
      </c>
      <c r="D1426" t="s">
        <v>2000</v>
      </c>
      <c r="E1426">
        <v>1</v>
      </c>
      <c r="F1426" t="s">
        <v>2001</v>
      </c>
      <c r="G1426">
        <v>226.44</v>
      </c>
      <c r="H1426">
        <f t="shared" si="89"/>
        <v>226.44</v>
      </c>
      <c r="I1426">
        <f>VLOOKUP(L1426,'ARTICLES 10052022'!$A$1:$Q$1031,17,FALSE)</f>
        <v>239.76</v>
      </c>
      <c r="J1426">
        <f t="shared" si="87"/>
        <v>239.76</v>
      </c>
      <c r="L1426" t="s">
        <v>2000</v>
      </c>
      <c r="M1426">
        <f>IF(I1426="","",VLOOKUP(L1426,'ARTICLES 10052022'!$A$1:$J$1031,10,FALSE))</f>
        <v>159.84</v>
      </c>
      <c r="N1426">
        <f t="shared" si="90"/>
        <v>159.84</v>
      </c>
    </row>
    <row r="1427" spans="1:14" outlineLevel="2">
      <c r="A1427" t="s">
        <v>20</v>
      </c>
      <c r="B1427" s="73" t="str">
        <f>VLOOKUP(A1427,'ARTICLES 10052022'!$A$2:$D$1031,4,FALSE)</f>
        <v>AF</v>
      </c>
      <c r="C1427" s="73" t="str">
        <f t="shared" si="88"/>
        <v/>
      </c>
      <c r="D1427" t="s">
        <v>1527</v>
      </c>
      <c r="E1427">
        <v>1</v>
      </c>
      <c r="F1427" t="s">
        <v>1528</v>
      </c>
      <c r="G1427">
        <v>0.77</v>
      </c>
      <c r="H1427">
        <f t="shared" si="89"/>
        <v>0.77</v>
      </c>
      <c r="I1427">
        <f>VLOOKUP(L1427,'ARTICLES 10052022'!$A$1:$Q$1031,17,FALSE)</f>
        <v>0.89642000000000011</v>
      </c>
      <c r="J1427">
        <f t="shared" si="87"/>
        <v>0.89642000000000011</v>
      </c>
      <c r="L1427" t="s">
        <v>1527</v>
      </c>
      <c r="M1427">
        <f>IF(I1427="","",VLOOKUP(L1427,'ARTICLES 10052022'!$A$1:$J$1031,10,FALSE))</f>
        <v>0.67400000000000004</v>
      </c>
      <c r="N1427">
        <f t="shared" si="90"/>
        <v>0.67400000000000004</v>
      </c>
    </row>
    <row r="1428" spans="1:14" outlineLevel="2">
      <c r="A1428" t="s">
        <v>20</v>
      </c>
      <c r="B1428" s="73" t="str">
        <f>VLOOKUP(A1428,'ARTICLES 10052022'!$A$2:$D$1031,4,FALSE)</f>
        <v>AF</v>
      </c>
      <c r="C1428" s="73" t="str">
        <f t="shared" si="88"/>
        <v/>
      </c>
      <c r="D1428">
        <v>7214321415</v>
      </c>
      <c r="E1428">
        <v>1</v>
      </c>
      <c r="F1428" t="s">
        <v>2402</v>
      </c>
      <c r="G1428">
        <v>0.1</v>
      </c>
      <c r="H1428">
        <f t="shared" si="89"/>
        <v>0.1</v>
      </c>
      <c r="I1428">
        <f>VLOOKUP(L1428,'ARTICLES 10052022'!$A$1:$Q$1031,17,FALSE)</f>
        <v>5.2700000000000004E-2</v>
      </c>
      <c r="J1428">
        <f t="shared" si="87"/>
        <v>5.2700000000000004E-2</v>
      </c>
      <c r="L1428">
        <v>7214321415</v>
      </c>
      <c r="M1428">
        <f>IF(I1428="","",VLOOKUP(L1428,'ARTICLES 10052022'!$A$1:$J$1031,10,FALSE))</f>
        <v>3.4000000000000002E-2</v>
      </c>
      <c r="N1428">
        <f t="shared" si="90"/>
        <v>3.4000000000000002E-2</v>
      </c>
    </row>
    <row r="1429" spans="1:14" outlineLevel="2">
      <c r="A1429" t="s">
        <v>20</v>
      </c>
      <c r="B1429" s="73" t="str">
        <f>VLOOKUP(A1429,'ARTICLES 10052022'!$A$2:$D$1031,4,FALSE)</f>
        <v>AF</v>
      </c>
      <c r="C1429" s="73" t="str">
        <f t="shared" si="88"/>
        <v/>
      </c>
      <c r="D1429" t="s">
        <v>472</v>
      </c>
      <c r="E1429">
        <v>1</v>
      </c>
      <c r="F1429" t="s">
        <v>993</v>
      </c>
      <c r="G1429">
        <v>4.87</v>
      </c>
      <c r="H1429">
        <f t="shared" si="89"/>
        <v>4.87</v>
      </c>
      <c r="I1429">
        <f>VLOOKUP(L1429,'ARTICLES 10052022'!$A$1:$Q$1031,17,FALSE)</f>
        <v>1.41</v>
      </c>
      <c r="J1429">
        <f t="shared" si="87"/>
        <v>1.41</v>
      </c>
      <c r="L1429" t="s">
        <v>472</v>
      </c>
      <c r="M1429">
        <f>IF(I1429="","",VLOOKUP(L1429,'ARTICLES 10052022'!$A$1:$J$1031,10,FALSE))</f>
        <v>0.94</v>
      </c>
      <c r="N1429">
        <f t="shared" si="90"/>
        <v>0.94</v>
      </c>
    </row>
    <row r="1430" spans="1:14" outlineLevel="2">
      <c r="A1430" t="s">
        <v>20</v>
      </c>
      <c r="B1430" s="73" t="str">
        <f>VLOOKUP(A1430,'ARTICLES 10052022'!$A$2:$D$1031,4,FALSE)</f>
        <v>AF</v>
      </c>
      <c r="C1430" s="73" t="str">
        <f t="shared" si="88"/>
        <v/>
      </c>
      <c r="D1430" t="s">
        <v>476</v>
      </c>
      <c r="E1430">
        <v>1</v>
      </c>
      <c r="F1430" t="s">
        <v>2937</v>
      </c>
      <c r="G1430">
        <v>4.9400000000000004</v>
      </c>
      <c r="H1430">
        <f t="shared" si="89"/>
        <v>4.9400000000000004</v>
      </c>
      <c r="I1430">
        <f>VLOOKUP(L1430,'ARTICLES 10052022'!$A$1:$Q$1031,17,FALSE)</f>
        <v>1.3800000000000001</v>
      </c>
      <c r="J1430">
        <f t="shared" si="87"/>
        <v>1.3800000000000001</v>
      </c>
      <c r="L1430" t="s">
        <v>476</v>
      </c>
      <c r="M1430">
        <f>IF(I1430="","",VLOOKUP(L1430,'ARTICLES 10052022'!$A$1:$J$1031,10,FALSE))</f>
        <v>0.92</v>
      </c>
      <c r="N1430">
        <f t="shared" si="90"/>
        <v>0.92</v>
      </c>
    </row>
    <row r="1431" spans="1:14" outlineLevel="2">
      <c r="A1431" t="s">
        <v>20</v>
      </c>
      <c r="B1431" s="73" t="str">
        <f>VLOOKUP(A1431,'ARTICLES 10052022'!$A$2:$D$1031,4,FALSE)</f>
        <v>AF</v>
      </c>
      <c r="C1431" s="73" t="str">
        <f t="shared" si="88"/>
        <v/>
      </c>
      <c r="D1431" t="s">
        <v>626</v>
      </c>
      <c r="E1431">
        <v>1</v>
      </c>
      <c r="F1431" t="s">
        <v>627</v>
      </c>
      <c r="G1431">
        <v>1.1000000000000001</v>
      </c>
      <c r="H1431">
        <f t="shared" si="89"/>
        <v>1.1000000000000001</v>
      </c>
      <c r="I1431">
        <f>VLOOKUP(L1431,'ARTICLES 10052022'!$A$1:$Q$1031,17,FALSE)</f>
        <v>1.6186100000000001</v>
      </c>
      <c r="J1431">
        <f t="shared" si="87"/>
        <v>1.6186100000000001</v>
      </c>
      <c r="L1431" t="s">
        <v>626</v>
      </c>
      <c r="M1431">
        <f>IF(I1431="","",VLOOKUP(L1431,'ARTICLES 10052022'!$A$1:$J$1031,10,FALSE))</f>
        <v>1.2170000000000001</v>
      </c>
      <c r="N1431">
        <f t="shared" si="90"/>
        <v>1.2170000000000001</v>
      </c>
    </row>
    <row r="1432" spans="1:14" outlineLevel="2">
      <c r="A1432" t="s">
        <v>20</v>
      </c>
      <c r="B1432" s="73" t="str">
        <f>VLOOKUP(A1432,'ARTICLES 10052022'!$A$2:$D$1031,4,FALSE)</f>
        <v>AF</v>
      </c>
      <c r="C1432" s="73" t="str">
        <f t="shared" si="88"/>
        <v/>
      </c>
      <c r="D1432" t="s">
        <v>2410</v>
      </c>
      <c r="E1432">
        <v>0.83</v>
      </c>
      <c r="F1432" t="s">
        <v>2411</v>
      </c>
      <c r="G1432">
        <v>75</v>
      </c>
      <c r="H1432">
        <f t="shared" si="89"/>
        <v>62.25</v>
      </c>
      <c r="I1432">
        <f>VLOOKUP(L1432,'ARTICLES 10052022'!$A$1:$Q$1031,17,FALSE)</f>
        <v>75</v>
      </c>
      <c r="J1432">
        <f t="shared" si="87"/>
        <v>62.25</v>
      </c>
      <c r="L1432" t="s">
        <v>2410</v>
      </c>
      <c r="M1432">
        <f>IF(I1432="","",VLOOKUP(L1432,'ARTICLES 10052022'!$A$1:$J$1031,10,FALSE))</f>
        <v>50</v>
      </c>
      <c r="N1432">
        <f t="shared" si="90"/>
        <v>41.5</v>
      </c>
    </row>
    <row r="1433" spans="1:14" outlineLevel="2">
      <c r="A1433" t="s">
        <v>20</v>
      </c>
      <c r="B1433" s="73" t="str">
        <f>VLOOKUP(A1433,'ARTICLES 10052022'!$A$2:$D$1031,4,FALSE)</f>
        <v>AF</v>
      </c>
      <c r="C1433" s="73" t="str">
        <f t="shared" si="88"/>
        <v/>
      </c>
      <c r="D1433" t="s">
        <v>1501</v>
      </c>
      <c r="E1433">
        <v>1</v>
      </c>
      <c r="F1433" t="s">
        <v>1502</v>
      </c>
      <c r="G1433">
        <v>83.19</v>
      </c>
      <c r="H1433">
        <f t="shared" si="89"/>
        <v>83.19</v>
      </c>
      <c r="I1433">
        <f>VLOOKUP(L1433,'ARTICLES 10052022'!$A$1:$Q$1031,17,FALSE)</f>
        <v>94.43</v>
      </c>
      <c r="J1433">
        <f t="shared" si="87"/>
        <v>94.43</v>
      </c>
      <c r="L1433" t="s">
        <v>1501</v>
      </c>
      <c r="M1433">
        <f>IF(I1433="","",VLOOKUP(L1433,'ARTICLES 10052022'!$A$1:$J$1031,10,FALSE))</f>
        <v>71</v>
      </c>
      <c r="N1433">
        <f t="shared" si="90"/>
        <v>71</v>
      </c>
    </row>
    <row r="1434" spans="1:14" outlineLevel="2">
      <c r="A1434" t="s">
        <v>20</v>
      </c>
      <c r="B1434" s="73" t="str">
        <f>VLOOKUP(A1434,'ARTICLES 10052022'!$A$2:$D$1031,4,FALSE)</f>
        <v>AF</v>
      </c>
      <c r="C1434" s="73" t="str">
        <f t="shared" si="88"/>
        <v/>
      </c>
      <c r="D1434" t="s">
        <v>1542</v>
      </c>
      <c r="E1434">
        <v>1</v>
      </c>
      <c r="F1434" t="s">
        <v>1543</v>
      </c>
      <c r="G1434">
        <v>21.71</v>
      </c>
      <c r="H1434">
        <f t="shared" si="89"/>
        <v>21.71</v>
      </c>
      <c r="I1434">
        <f>VLOOKUP(L1434,'ARTICLES 10052022'!$A$1:$Q$1031,17,FALSE)</f>
        <v>26.594999999999999</v>
      </c>
      <c r="J1434">
        <f t="shared" si="87"/>
        <v>26.594999999999999</v>
      </c>
      <c r="L1434" t="s">
        <v>1542</v>
      </c>
      <c r="M1434">
        <f>IF(I1434="","",VLOOKUP(L1434,'ARTICLES 10052022'!$A$1:$J$1031,10,FALSE))</f>
        <v>17.73</v>
      </c>
      <c r="N1434">
        <f t="shared" si="90"/>
        <v>17.73</v>
      </c>
    </row>
    <row r="1435" spans="1:14" outlineLevel="2">
      <c r="A1435" t="s">
        <v>20</v>
      </c>
      <c r="B1435" s="73" t="str">
        <f>VLOOKUP(A1435,'ARTICLES 10052022'!$A$2:$D$1031,4,FALSE)</f>
        <v>AF</v>
      </c>
      <c r="C1435" s="73" t="str">
        <f t="shared" si="88"/>
        <v/>
      </c>
      <c r="D1435" t="s">
        <v>1983</v>
      </c>
      <c r="E1435">
        <v>1</v>
      </c>
      <c r="F1435" t="s">
        <v>1984</v>
      </c>
      <c r="G1435">
        <v>19.91</v>
      </c>
      <c r="H1435">
        <f t="shared" si="89"/>
        <v>19.91</v>
      </c>
      <c r="I1435">
        <f>VLOOKUP(L1435,'ARTICLES 10052022'!$A$1:$Q$1031,17,FALSE)</f>
        <v>21.28</v>
      </c>
      <c r="J1435">
        <f t="shared" si="87"/>
        <v>21.28</v>
      </c>
      <c r="L1435" t="s">
        <v>1983</v>
      </c>
      <c r="M1435">
        <f>IF(I1435="","",VLOOKUP(L1435,'ARTICLES 10052022'!$A$1:$J$1031,10,FALSE))</f>
        <v>12.16</v>
      </c>
      <c r="N1435">
        <f t="shared" si="90"/>
        <v>12.16</v>
      </c>
    </row>
    <row r="1436" spans="1:14" outlineLevel="2">
      <c r="A1436" t="s">
        <v>20</v>
      </c>
      <c r="B1436" s="73" t="str">
        <f>VLOOKUP(A1436,'ARTICLES 10052022'!$A$2:$D$1031,4,FALSE)</f>
        <v>AF</v>
      </c>
      <c r="C1436" s="73" t="str">
        <f t="shared" si="88"/>
        <v/>
      </c>
      <c r="D1436" t="s">
        <v>1986</v>
      </c>
      <c r="E1436">
        <v>1</v>
      </c>
      <c r="F1436" t="s">
        <v>1987</v>
      </c>
      <c r="G1436">
        <v>4.1900000000000004</v>
      </c>
      <c r="H1436">
        <f t="shared" si="89"/>
        <v>4.1900000000000004</v>
      </c>
      <c r="I1436">
        <f>VLOOKUP(L1436,'ARTICLES 10052022'!$A$1:$Q$1031,17,FALSE)</f>
        <v>4.4850000000000003</v>
      </c>
      <c r="J1436">
        <f t="shared" si="87"/>
        <v>4.4850000000000003</v>
      </c>
      <c r="L1436" t="s">
        <v>1986</v>
      </c>
      <c r="M1436">
        <f>IF(I1436="","",VLOOKUP(L1436,'ARTICLES 10052022'!$A$1:$J$1031,10,FALSE))</f>
        <v>2.99</v>
      </c>
      <c r="N1436">
        <f t="shared" si="90"/>
        <v>2.99</v>
      </c>
    </row>
    <row r="1437" spans="1:14" outlineLevel="2">
      <c r="A1437" t="s">
        <v>20</v>
      </c>
      <c r="B1437" s="73" t="str">
        <f>VLOOKUP(A1437,'ARTICLES 10052022'!$A$2:$D$1031,4,FALSE)</f>
        <v>AF</v>
      </c>
      <c r="C1437" s="73" t="str">
        <f t="shared" si="88"/>
        <v/>
      </c>
      <c r="D1437" t="s">
        <v>632</v>
      </c>
      <c r="E1437">
        <v>1</v>
      </c>
      <c r="F1437" t="s">
        <v>1514</v>
      </c>
      <c r="G1437">
        <v>12.91</v>
      </c>
      <c r="H1437">
        <f t="shared" si="89"/>
        <v>12.91</v>
      </c>
      <c r="I1437">
        <f>VLOOKUP(L1437,'ARTICLES 10052022'!$A$1:$Q$1031,17,FALSE)</f>
        <v>19.064219999999999</v>
      </c>
      <c r="J1437">
        <f t="shared" si="87"/>
        <v>19.064219999999999</v>
      </c>
      <c r="L1437" t="s">
        <v>632</v>
      </c>
      <c r="M1437">
        <f>IF(I1437="","",VLOOKUP(L1437,'ARTICLES 10052022'!$A$1:$J$1031,10,FALSE))</f>
        <v>4.7779999999999996</v>
      </c>
      <c r="N1437">
        <f t="shared" si="90"/>
        <v>4.7779999999999996</v>
      </c>
    </row>
    <row r="1438" spans="1:14" outlineLevel="2">
      <c r="A1438" t="s">
        <v>20</v>
      </c>
      <c r="B1438" s="73" t="str">
        <f>VLOOKUP(A1438,'ARTICLES 10052022'!$A$2:$D$1031,4,FALSE)</f>
        <v>AF</v>
      </c>
      <c r="C1438" s="73" t="str">
        <f t="shared" si="88"/>
        <v/>
      </c>
      <c r="D1438" t="s">
        <v>1510</v>
      </c>
      <c r="E1438">
        <v>1</v>
      </c>
      <c r="F1438" t="s">
        <v>1511</v>
      </c>
      <c r="G1438">
        <v>9.56</v>
      </c>
      <c r="H1438">
        <f t="shared" si="89"/>
        <v>9.56</v>
      </c>
      <c r="I1438">
        <f>VLOOKUP(L1438,'ARTICLES 10052022'!$A$1:$Q$1031,17,FALSE)</f>
        <v>9.4695999999999998</v>
      </c>
      <c r="J1438">
        <f t="shared" si="87"/>
        <v>9.4695999999999998</v>
      </c>
      <c r="L1438" t="s">
        <v>1510</v>
      </c>
      <c r="M1438">
        <f>IF(I1438="","",VLOOKUP(L1438,'ARTICLES 10052022'!$A$1:$J$1031,10,FALSE))</f>
        <v>7.12</v>
      </c>
      <c r="N1438">
        <f t="shared" si="90"/>
        <v>7.12</v>
      </c>
    </row>
    <row r="1439" spans="1:14" outlineLevel="2">
      <c r="A1439" t="s">
        <v>20</v>
      </c>
      <c r="B1439" s="73" t="str">
        <f>VLOOKUP(A1439,'ARTICLES 10052022'!$A$2:$D$1031,4,FALSE)</f>
        <v>AF</v>
      </c>
      <c r="C1439" s="73" t="str">
        <f t="shared" si="88"/>
        <v/>
      </c>
      <c r="D1439" t="s">
        <v>1519</v>
      </c>
      <c r="E1439">
        <v>1</v>
      </c>
      <c r="F1439" t="s">
        <v>1520</v>
      </c>
      <c r="G1439">
        <v>9.64</v>
      </c>
      <c r="H1439">
        <f t="shared" si="89"/>
        <v>9.64</v>
      </c>
      <c r="I1439">
        <f>VLOOKUP(L1439,'ARTICLES 10052022'!$A$1:$Q$1031,17,FALSE)</f>
        <v>11.619146000000001</v>
      </c>
      <c r="J1439">
        <f t="shared" si="87"/>
        <v>11.619146000000001</v>
      </c>
      <c r="L1439" t="s">
        <v>1519</v>
      </c>
      <c r="M1439">
        <f>IF(I1439="","",VLOOKUP(L1439,'ARTICLES 10052022'!$A$1:$J$1031,10,FALSE))</f>
        <v>8.7362000000000002</v>
      </c>
      <c r="N1439">
        <f t="shared" si="90"/>
        <v>8.7362000000000002</v>
      </c>
    </row>
    <row r="1440" spans="1:14" outlineLevel="2">
      <c r="A1440" t="s">
        <v>20</v>
      </c>
      <c r="B1440" s="73" t="str">
        <f>VLOOKUP(A1440,'ARTICLES 10052022'!$A$2:$D$1031,4,FALSE)</f>
        <v>AF</v>
      </c>
      <c r="C1440" s="73" t="str">
        <f t="shared" si="88"/>
        <v/>
      </c>
      <c r="D1440">
        <v>8412802518</v>
      </c>
      <c r="E1440">
        <v>6</v>
      </c>
      <c r="F1440" t="s">
        <v>2270</v>
      </c>
      <c r="G1440">
        <v>7.0000000000000007E-2</v>
      </c>
      <c r="H1440">
        <f t="shared" si="89"/>
        <v>0.42000000000000004</v>
      </c>
      <c r="I1440">
        <f>VLOOKUP(L1440,'ARTICLES 10052022'!$A$1:$Q$1031,17,FALSE)</f>
        <v>0.10649999999999998</v>
      </c>
      <c r="J1440">
        <f t="shared" si="87"/>
        <v>0.6389999999999999</v>
      </c>
      <c r="L1440">
        <v>8412802518</v>
      </c>
      <c r="M1440">
        <f>IF(I1440="","",VLOOKUP(L1440,'ARTICLES 10052022'!$A$1:$J$1031,10,FALSE))</f>
        <v>7.0999999999999994E-2</v>
      </c>
      <c r="N1440">
        <f t="shared" si="90"/>
        <v>0.42599999999999993</v>
      </c>
    </row>
    <row r="1441" spans="1:14" outlineLevel="2">
      <c r="A1441" t="s">
        <v>20</v>
      </c>
      <c r="B1441" s="73" t="str">
        <f>VLOOKUP(A1441,'ARTICLES 10052022'!$A$2:$D$1031,4,FALSE)</f>
        <v>AF</v>
      </c>
      <c r="C1441" s="73" t="str">
        <f t="shared" si="88"/>
        <v/>
      </c>
      <c r="D1441" t="s">
        <v>2454</v>
      </c>
      <c r="E1441">
        <v>2</v>
      </c>
      <c r="F1441" t="s">
        <v>2455</v>
      </c>
      <c r="G1441">
        <v>0.27400000000000002</v>
      </c>
      <c r="H1441">
        <f t="shared" si="89"/>
        <v>0.54800000000000004</v>
      </c>
      <c r="I1441">
        <f>VLOOKUP(L1441,'ARTICLES 10052022'!$A$1:$Q$1031,17,FALSE)</f>
        <v>0.1305</v>
      </c>
      <c r="J1441">
        <f t="shared" si="87"/>
        <v>0.26100000000000001</v>
      </c>
      <c r="L1441" t="s">
        <v>2454</v>
      </c>
      <c r="M1441">
        <f>IF(I1441="","",VLOOKUP(L1441,'ARTICLES 10052022'!$A$1:$J$1031,10,FALSE))</f>
        <v>8.6999999999999994E-2</v>
      </c>
      <c r="N1441">
        <f t="shared" si="90"/>
        <v>0.17399999999999999</v>
      </c>
    </row>
    <row r="1442" spans="1:14" outlineLevel="2">
      <c r="A1442" t="s">
        <v>20</v>
      </c>
      <c r="B1442" s="73" t="str">
        <f>VLOOKUP(A1442,'ARTICLES 10052022'!$A$2:$D$1031,4,FALSE)</f>
        <v>AF</v>
      </c>
      <c r="C1442" s="73" t="str">
        <f t="shared" si="88"/>
        <v/>
      </c>
      <c r="D1442">
        <v>8534000818</v>
      </c>
      <c r="E1442">
        <v>8</v>
      </c>
      <c r="F1442" t="s">
        <v>2274</v>
      </c>
      <c r="G1442">
        <v>0.05</v>
      </c>
      <c r="H1442">
        <f t="shared" si="89"/>
        <v>0.4</v>
      </c>
      <c r="I1442">
        <f>VLOOKUP(L1442,'ARTICLES 10052022'!$A$1:$Q$1031,17,FALSE)</f>
        <v>5.0750000000000003E-2</v>
      </c>
      <c r="J1442">
        <f t="shared" si="87"/>
        <v>0.40600000000000003</v>
      </c>
      <c r="L1442">
        <v>8534000818</v>
      </c>
      <c r="M1442">
        <f>IF(I1442="","",VLOOKUP(L1442,'ARTICLES 10052022'!$A$1:$J$1031,10,FALSE))</f>
        <v>2.9000000000000001E-2</v>
      </c>
      <c r="N1442">
        <f t="shared" si="90"/>
        <v>0.23200000000000001</v>
      </c>
    </row>
    <row r="1443" spans="1:14" outlineLevel="2">
      <c r="A1443" t="s">
        <v>20</v>
      </c>
      <c r="B1443" s="73" t="str">
        <f>VLOOKUP(A1443,'ARTICLES 10052022'!$A$2:$D$1031,4,FALSE)</f>
        <v>AF</v>
      </c>
      <c r="C1443" s="73" t="str">
        <f t="shared" si="88"/>
        <v/>
      </c>
      <c r="D1443" t="s">
        <v>2524</v>
      </c>
      <c r="E1443">
        <v>1</v>
      </c>
      <c r="F1443" t="s">
        <v>2525</v>
      </c>
      <c r="G1443">
        <v>6.1349999999999998</v>
      </c>
      <c r="H1443">
        <f t="shared" si="89"/>
        <v>6.1349999999999998</v>
      </c>
      <c r="I1443">
        <f>VLOOKUP(L1443,'ARTICLES 10052022'!$A$1:$Q$1031,17,FALSE)</f>
        <v>6.1349999999999998</v>
      </c>
      <c r="J1443">
        <f t="shared" si="87"/>
        <v>6.1349999999999998</v>
      </c>
      <c r="L1443" t="s">
        <v>2524</v>
      </c>
      <c r="M1443">
        <f>IF(I1443="","",VLOOKUP(L1443,'ARTICLES 10052022'!$A$1:$J$1031,10,FALSE))</f>
        <v>4.09</v>
      </c>
      <c r="N1443">
        <f t="shared" si="90"/>
        <v>4.09</v>
      </c>
    </row>
    <row r="1444" spans="1:14" outlineLevel="2">
      <c r="A1444" t="s">
        <v>20</v>
      </c>
      <c r="B1444" s="73" t="str">
        <f>VLOOKUP(A1444,'ARTICLES 10052022'!$A$2:$D$1031,4,FALSE)</f>
        <v>AF</v>
      </c>
      <c r="C1444" s="73" t="str">
        <f t="shared" si="88"/>
        <v/>
      </c>
      <c r="D1444" t="s">
        <v>2449</v>
      </c>
      <c r="E1444">
        <v>2</v>
      </c>
      <c r="F1444" t="s">
        <v>2450</v>
      </c>
      <c r="G1444">
        <v>0.1</v>
      </c>
      <c r="H1444">
        <f t="shared" si="89"/>
        <v>0.2</v>
      </c>
      <c r="I1444">
        <f>VLOOKUP(L1444,'ARTICLES 10052022'!$A$1:$Q$1031,17,FALSE)</f>
        <v>0.10199999999999999</v>
      </c>
      <c r="J1444">
        <f t="shared" si="87"/>
        <v>0.20399999999999999</v>
      </c>
      <c r="L1444" t="s">
        <v>2449</v>
      </c>
      <c r="M1444">
        <f>IF(I1444="","",VLOOKUP(L1444,'ARTICLES 10052022'!$A$1:$J$1031,10,FALSE))</f>
        <v>5.0999999999999997E-2</v>
      </c>
      <c r="N1444">
        <f t="shared" si="90"/>
        <v>0.10199999999999999</v>
      </c>
    </row>
    <row r="1445" spans="1:14" outlineLevel="2">
      <c r="A1445" t="s">
        <v>20</v>
      </c>
      <c r="B1445" s="73" t="str">
        <f>VLOOKUP(A1445,'ARTICLES 10052022'!$A$2:$D$1031,4,FALSE)</f>
        <v>AF</v>
      </c>
      <c r="C1445" s="73" t="str">
        <f t="shared" si="88"/>
        <v/>
      </c>
      <c r="D1445" t="s">
        <v>2311</v>
      </c>
      <c r="E1445">
        <v>1</v>
      </c>
      <c r="F1445" t="s">
        <v>2312</v>
      </c>
      <c r="G1445">
        <v>17.510000000000002</v>
      </c>
      <c r="H1445">
        <f t="shared" si="89"/>
        <v>17.510000000000002</v>
      </c>
      <c r="I1445">
        <f>VLOOKUP(L1445,'ARTICLES 10052022'!$A$1:$Q$1031,17,FALSE)</f>
        <v>20.684999999999999</v>
      </c>
      <c r="J1445">
        <f t="shared" si="87"/>
        <v>20.684999999999999</v>
      </c>
      <c r="L1445" t="s">
        <v>2311</v>
      </c>
      <c r="M1445">
        <f>IF(I1445="","",VLOOKUP(L1445,'ARTICLES 10052022'!$A$1:$J$1031,10,FALSE))</f>
        <v>13.79</v>
      </c>
      <c r="N1445">
        <f t="shared" si="90"/>
        <v>13.79</v>
      </c>
    </row>
    <row r="1446" spans="1:14" outlineLevel="2">
      <c r="A1446" t="s">
        <v>20</v>
      </c>
      <c r="B1446" s="73" t="str">
        <f>VLOOKUP(A1446,'ARTICLES 10052022'!$A$2:$D$1031,4,FALSE)</f>
        <v>AF</v>
      </c>
      <c r="C1446" s="73" t="str">
        <f t="shared" si="88"/>
        <v/>
      </c>
      <c r="D1446">
        <v>101007</v>
      </c>
      <c r="E1446">
        <v>1</v>
      </c>
      <c r="F1446" t="s">
        <v>1544</v>
      </c>
      <c r="G1446">
        <v>2.2400000000000002</v>
      </c>
      <c r="H1446">
        <f t="shared" si="89"/>
        <v>2.2400000000000002</v>
      </c>
      <c r="I1446">
        <f>VLOOKUP(L1446,'ARTICLES 10052022'!$A$1:$Q$1031,17,FALSE)</f>
        <v>2.25</v>
      </c>
      <c r="J1446">
        <f t="shared" si="87"/>
        <v>2.25</v>
      </c>
      <c r="L1446">
        <v>101007</v>
      </c>
      <c r="M1446">
        <f>IF(I1446="","",VLOOKUP(L1446,'ARTICLES 10052022'!$A$1:$J$1031,10,FALSE))</f>
        <v>1.5</v>
      </c>
      <c r="N1446">
        <f t="shared" si="90"/>
        <v>1.5</v>
      </c>
    </row>
    <row r="1447" spans="1:14" outlineLevel="2">
      <c r="A1447" t="s">
        <v>20</v>
      </c>
      <c r="B1447" s="73" t="str">
        <f>VLOOKUP(A1447,'ARTICLES 10052022'!$A$2:$D$1031,4,FALSE)</f>
        <v>AF</v>
      </c>
      <c r="C1447" s="73" t="str">
        <f t="shared" si="88"/>
        <v/>
      </c>
      <c r="D1447" t="s">
        <v>62</v>
      </c>
      <c r="E1447">
        <v>1</v>
      </c>
      <c r="F1447" t="s">
        <v>63</v>
      </c>
      <c r="G1447">
        <v>139.16999999999999</v>
      </c>
      <c r="H1447">
        <f t="shared" si="89"/>
        <v>139.16999999999999</v>
      </c>
      <c r="I1447">
        <f>VLOOKUP(L1447,'ARTICLES 10052022'!$A$1:$Q$1031,17,FALSE)</f>
        <v>135.749225</v>
      </c>
      <c r="J1447">
        <f t="shared" si="87"/>
        <v>135.749225</v>
      </c>
      <c r="L1447" t="s">
        <v>62</v>
      </c>
      <c r="M1447">
        <f>IF(I1447="","",VLOOKUP(L1447,'ARTICLES 10052022'!$A$1:$J$1031,10,FALSE))</f>
        <v>83.060649999999995</v>
      </c>
      <c r="N1447">
        <f t="shared" si="90"/>
        <v>83.060649999999995</v>
      </c>
    </row>
    <row r="1448" spans="1:14" outlineLevel="2">
      <c r="A1448" t="s">
        <v>20</v>
      </c>
      <c r="B1448" s="73" t="str">
        <f>VLOOKUP(A1448,'ARTICLES 10052022'!$A$2:$D$1031,4,FALSE)</f>
        <v>AF</v>
      </c>
      <c r="C1448" s="73" t="str">
        <f t="shared" si="88"/>
        <v/>
      </c>
      <c r="D1448" t="s">
        <v>1537</v>
      </c>
      <c r="E1448">
        <v>1</v>
      </c>
      <c r="F1448" t="s">
        <v>1538</v>
      </c>
      <c r="G1448">
        <v>4.3499999999999996</v>
      </c>
      <c r="H1448">
        <f t="shared" si="89"/>
        <v>4.3499999999999996</v>
      </c>
      <c r="I1448">
        <f>VLOOKUP(L1448,'ARTICLES 10052022'!$A$1:$Q$1031,17,FALSE)</f>
        <v>4.3499999999999996</v>
      </c>
      <c r="J1448">
        <f t="shared" si="87"/>
        <v>4.3499999999999996</v>
      </c>
      <c r="L1448" t="s">
        <v>1537</v>
      </c>
      <c r="M1448">
        <f>IF(I1448="","",VLOOKUP(L1448,'ARTICLES 10052022'!$A$1:$J$1031,10,FALSE))</f>
        <v>2.9</v>
      </c>
      <c r="N1448">
        <f t="shared" si="90"/>
        <v>2.9</v>
      </c>
    </row>
    <row r="1449" spans="1:14" outlineLevel="2">
      <c r="A1449" t="s">
        <v>20</v>
      </c>
      <c r="B1449" s="73" t="str">
        <f>VLOOKUP(A1449,'ARTICLES 10052022'!$A$2:$D$1031,4,FALSE)</f>
        <v>AF</v>
      </c>
      <c r="C1449" s="73" t="str">
        <f t="shared" si="88"/>
        <v/>
      </c>
      <c r="D1449" t="s">
        <v>2626</v>
      </c>
      <c r="E1449">
        <v>1</v>
      </c>
      <c r="F1449" t="s">
        <v>2627</v>
      </c>
      <c r="G1449">
        <v>0.4</v>
      </c>
      <c r="H1449">
        <f t="shared" si="89"/>
        <v>0.4</v>
      </c>
      <c r="I1449">
        <f>VLOOKUP(L1449,'ARTICLES 10052022'!$A$1:$Q$1031,17,FALSE)</f>
        <v>0.4</v>
      </c>
      <c r="J1449">
        <f t="shared" si="87"/>
        <v>0.4</v>
      </c>
      <c r="L1449" t="s">
        <v>2626</v>
      </c>
      <c r="M1449">
        <f>IF(I1449="","",VLOOKUP(L1449,'ARTICLES 10052022'!$A$1:$J$1031,10,FALSE))</f>
        <v>0.2</v>
      </c>
      <c r="N1449">
        <f t="shared" si="90"/>
        <v>0.2</v>
      </c>
    </row>
    <row r="1450" spans="1:14" outlineLevel="2">
      <c r="A1450" t="s">
        <v>20</v>
      </c>
      <c r="B1450" s="73" t="str">
        <f>VLOOKUP(A1450,'ARTICLES 10052022'!$A$2:$D$1031,4,FALSE)</f>
        <v>AF</v>
      </c>
      <c r="C1450" s="73" t="str">
        <f t="shared" si="88"/>
        <v/>
      </c>
      <c r="D1450" t="s">
        <v>606</v>
      </c>
      <c r="E1450">
        <v>1</v>
      </c>
      <c r="F1450" t="s">
        <v>1848</v>
      </c>
      <c r="G1450">
        <v>2.31</v>
      </c>
      <c r="H1450">
        <f t="shared" si="89"/>
        <v>2.31</v>
      </c>
      <c r="I1450">
        <f>VLOOKUP(L1450,'ARTICLES 10052022'!$A$1:$Q$1031,17,FALSE)</f>
        <v>2.4525000000000001</v>
      </c>
      <c r="J1450">
        <f t="shared" si="87"/>
        <v>2.4525000000000001</v>
      </c>
      <c r="L1450" t="s">
        <v>606</v>
      </c>
      <c r="M1450">
        <f>IF(I1450="","",VLOOKUP(L1450,'ARTICLES 10052022'!$A$1:$J$1031,10,FALSE))</f>
        <v>1.635</v>
      </c>
      <c r="N1450">
        <f t="shared" si="90"/>
        <v>1.635</v>
      </c>
    </row>
    <row r="1451" spans="1:14" outlineLevel="2">
      <c r="A1451" t="s">
        <v>20</v>
      </c>
      <c r="B1451" s="73" t="str">
        <f>VLOOKUP(A1451,'ARTICLES 10052022'!$A$2:$D$1031,4,FALSE)</f>
        <v>AF</v>
      </c>
      <c r="C1451" s="73" t="str">
        <f t="shared" si="88"/>
        <v/>
      </c>
      <c r="D1451">
        <v>8434000818</v>
      </c>
      <c r="E1451">
        <v>8</v>
      </c>
      <c r="F1451" t="s">
        <v>2273</v>
      </c>
      <c r="G1451">
        <v>0.04</v>
      </c>
      <c r="H1451">
        <f t="shared" si="89"/>
        <v>0.32</v>
      </c>
      <c r="I1451">
        <f>VLOOKUP(L1451,'ARTICLES 10052022'!$A$1:$Q$1031,17,FALSE)</f>
        <v>2.6250000000000004E-4</v>
      </c>
      <c r="J1451">
        <f t="shared" si="87"/>
        <v>2.1000000000000003E-3</v>
      </c>
      <c r="L1451">
        <v>8434000818</v>
      </c>
      <c r="M1451">
        <f>IF(I1451="","",VLOOKUP(L1451,'ARTICLES 10052022'!$A$1:$J$1031,10,FALSE))</f>
        <v>4.2000000000000003E-2</v>
      </c>
      <c r="N1451">
        <f t="shared" si="90"/>
        <v>0.33600000000000002</v>
      </c>
    </row>
    <row r="1452" spans="1:14" outlineLevel="2">
      <c r="A1452" t="s">
        <v>20</v>
      </c>
      <c r="B1452" s="73" t="str">
        <f>VLOOKUP(A1452,'ARTICLES 10052022'!$A$2:$D$1031,4,FALSE)</f>
        <v>AF</v>
      </c>
      <c r="C1452" s="73" t="str">
        <f t="shared" si="88"/>
        <v/>
      </c>
      <c r="D1452">
        <v>8434000618</v>
      </c>
      <c r="E1452">
        <v>1</v>
      </c>
      <c r="F1452" t="s">
        <v>2272</v>
      </c>
      <c r="G1452">
        <v>0.02</v>
      </c>
      <c r="H1452">
        <f t="shared" si="89"/>
        <v>0.02</v>
      </c>
      <c r="I1452">
        <f>VLOOKUP(L1452,'ARTICLES 10052022'!$A$1:$Q$1031,17,FALSE)</f>
        <v>2.375E-2</v>
      </c>
      <c r="J1452">
        <f t="shared" si="87"/>
        <v>2.375E-2</v>
      </c>
      <c r="L1452">
        <v>8434000618</v>
      </c>
      <c r="M1452">
        <f>IF(I1452="","",VLOOKUP(L1452,'ARTICLES 10052022'!$A$1:$J$1031,10,FALSE))</f>
        <v>1.9E-2</v>
      </c>
      <c r="N1452">
        <f t="shared" si="90"/>
        <v>1.9E-2</v>
      </c>
    </row>
    <row r="1453" spans="1:14" outlineLevel="2">
      <c r="A1453" t="s">
        <v>20</v>
      </c>
      <c r="B1453" s="73" t="str">
        <f>VLOOKUP(A1453,'ARTICLES 10052022'!$A$2:$D$1031,4,FALSE)</f>
        <v>AF</v>
      </c>
      <c r="C1453" s="73" t="str">
        <f t="shared" si="88"/>
        <v/>
      </c>
      <c r="D1453" t="s">
        <v>2362</v>
      </c>
      <c r="E1453">
        <v>1</v>
      </c>
      <c r="F1453" t="s">
        <v>2363</v>
      </c>
      <c r="G1453">
        <v>1.9E-2</v>
      </c>
      <c r="H1453">
        <f t="shared" si="89"/>
        <v>1.9E-2</v>
      </c>
      <c r="I1453">
        <f>VLOOKUP(L1453,'ARTICLES 10052022'!$A$1:$Q$1031,17,FALSE)</f>
        <v>0.1905</v>
      </c>
      <c r="J1453">
        <f t="shared" si="87"/>
        <v>0.1905</v>
      </c>
      <c r="L1453" t="s">
        <v>2362</v>
      </c>
      <c r="M1453">
        <f>IF(I1453="","",VLOOKUP(L1453,'ARTICLES 10052022'!$A$1:$J$1031,10,FALSE))</f>
        <v>0.127</v>
      </c>
      <c r="N1453">
        <f t="shared" si="90"/>
        <v>0.127</v>
      </c>
    </row>
    <row r="1454" spans="1:14" outlineLevel="2">
      <c r="A1454" t="s">
        <v>20</v>
      </c>
      <c r="B1454" s="73" t="str">
        <f>VLOOKUP(A1454,'ARTICLES 10052022'!$A$2:$D$1031,4,FALSE)</f>
        <v>AF</v>
      </c>
      <c r="C1454" s="73" t="str">
        <f t="shared" si="88"/>
        <v/>
      </c>
      <c r="D1454">
        <v>8535000618</v>
      </c>
      <c r="E1454">
        <v>1</v>
      </c>
      <c r="F1454" t="s">
        <v>2275</v>
      </c>
      <c r="G1454">
        <v>0.05</v>
      </c>
      <c r="H1454">
        <f t="shared" si="89"/>
        <v>0.05</v>
      </c>
      <c r="I1454">
        <f>VLOOKUP(L1454,'ARTICLES 10052022'!$A$1:$Q$1031,17,FALSE)</f>
        <v>5.2499999999999998E-2</v>
      </c>
      <c r="J1454">
        <f t="shared" si="87"/>
        <v>5.2499999999999998E-2</v>
      </c>
      <c r="L1454">
        <v>8535000618</v>
      </c>
      <c r="M1454">
        <f>IF(I1454="","",VLOOKUP(L1454,'ARTICLES 10052022'!$A$1:$J$1031,10,FALSE))</f>
        <v>0.03</v>
      </c>
      <c r="N1454">
        <f t="shared" si="90"/>
        <v>0.03</v>
      </c>
    </row>
    <row r="1455" spans="1:14" outlineLevel="2">
      <c r="A1455" t="s">
        <v>20</v>
      </c>
      <c r="B1455" s="73" t="str">
        <f>VLOOKUP(A1455,'ARTICLES 10052022'!$A$2:$D$1031,4,FALSE)</f>
        <v>AF</v>
      </c>
      <c r="C1455" s="73" t="str">
        <f t="shared" si="88"/>
        <v/>
      </c>
      <c r="D1455" t="s">
        <v>3104</v>
      </c>
      <c r="E1455">
        <v>2</v>
      </c>
      <c r="F1455" t="s">
        <v>2452</v>
      </c>
      <c r="G1455">
        <v>0.128</v>
      </c>
      <c r="H1455">
        <f t="shared" si="89"/>
        <v>0.25600000000000001</v>
      </c>
      <c r="I1455">
        <f>VLOOKUP(L1455,'ARTICLES 10052022'!$A$1:$Q$1031,17,FALSE)</f>
        <v>0.53099999999999992</v>
      </c>
      <c r="J1455">
        <f t="shared" si="87"/>
        <v>1.0619999999999998</v>
      </c>
      <c r="L1455" t="s">
        <v>3104</v>
      </c>
      <c r="M1455">
        <f>IF(I1455="","",VLOOKUP(L1455,'ARTICLES 10052022'!$A$1:$J$1031,10,FALSE))</f>
        <v>0.35399999999999998</v>
      </c>
      <c r="N1455">
        <f t="shared" si="90"/>
        <v>0.70799999999999996</v>
      </c>
    </row>
    <row r="1456" spans="1:14" outlineLevel="1">
      <c r="A1456" s="73" t="s">
        <v>3109</v>
      </c>
      <c r="B1456" s="73"/>
      <c r="C1456" s="73" t="str">
        <f t="shared" si="88"/>
        <v>SPR1200V75BG</v>
      </c>
      <c r="J1456">
        <f>SUBTOTAL(9,J1416:J1455)</f>
        <v>1179.551751</v>
      </c>
      <c r="N1456">
        <f>SUBTOTAL(9,N1416:N1455)</f>
        <v>777.18384999999989</v>
      </c>
    </row>
    <row r="1457" spans="1:14" outlineLevel="2">
      <c r="A1457" t="s">
        <v>34</v>
      </c>
      <c r="B1457" s="73" t="str">
        <f>VLOOKUP(A1457,'ARTICLES 10052022'!$A$2:$D$1031,4,FALSE)</f>
        <v>AF</v>
      </c>
      <c r="C1457" s="73" t="str">
        <f t="shared" si="88"/>
        <v/>
      </c>
      <c r="D1457">
        <v>101006</v>
      </c>
      <c r="E1457">
        <v>1</v>
      </c>
      <c r="F1457" t="s">
        <v>1546</v>
      </c>
      <c r="G1457">
        <v>0.68</v>
      </c>
      <c r="H1457">
        <f t="shared" si="89"/>
        <v>0.68</v>
      </c>
      <c r="I1457">
        <f>VLOOKUP(L1457,'ARTICLES 10052022'!$A$1:$Q$1031,17,FALSE)</f>
        <v>0.69000000000000006</v>
      </c>
      <c r="J1457">
        <f t="shared" si="87"/>
        <v>0.69000000000000006</v>
      </c>
      <c r="L1457">
        <v>101006</v>
      </c>
      <c r="M1457">
        <f>IF(I1457="","",VLOOKUP(L1457,'ARTICLES 10052022'!$A$1:$J$1031,10,FALSE))</f>
        <v>0.23</v>
      </c>
      <c r="N1457">
        <f t="shared" si="90"/>
        <v>0.23</v>
      </c>
    </row>
    <row r="1458" spans="1:14" outlineLevel="2">
      <c r="A1458" t="s">
        <v>34</v>
      </c>
      <c r="B1458" s="73" t="str">
        <f>VLOOKUP(A1458,'ARTICLES 10052022'!$A$2:$D$1031,4,FALSE)</f>
        <v>AF</v>
      </c>
      <c r="C1458" s="73" t="str">
        <f t="shared" si="88"/>
        <v/>
      </c>
      <c r="D1458" t="s">
        <v>2466</v>
      </c>
      <c r="E1458">
        <v>2</v>
      </c>
      <c r="F1458" t="s">
        <v>2467</v>
      </c>
      <c r="G1458">
        <v>0.90200000000000002</v>
      </c>
      <c r="H1458">
        <f t="shared" si="89"/>
        <v>1.804</v>
      </c>
      <c r="I1458">
        <f>VLOOKUP(L1458,'ARTICLES 10052022'!$A$1:$Q$1031,17,FALSE)</f>
        <v>0.90149999999999997</v>
      </c>
      <c r="J1458">
        <f t="shared" si="87"/>
        <v>1.8029999999999999</v>
      </c>
      <c r="L1458" t="s">
        <v>2466</v>
      </c>
      <c r="M1458">
        <f>IF(I1458="","",VLOOKUP(L1458,'ARTICLES 10052022'!$A$1:$J$1031,10,FALSE))</f>
        <v>0.60099999999999998</v>
      </c>
      <c r="N1458">
        <f t="shared" si="90"/>
        <v>1.202</v>
      </c>
    </row>
    <row r="1459" spans="1:14" outlineLevel="2">
      <c r="A1459" t="s">
        <v>34</v>
      </c>
      <c r="B1459" s="73" t="str">
        <f>VLOOKUP(A1459,'ARTICLES 10052022'!$A$2:$D$1031,4,FALSE)</f>
        <v>AF</v>
      </c>
      <c r="C1459" s="73" t="str">
        <f t="shared" si="88"/>
        <v/>
      </c>
      <c r="D1459" t="s">
        <v>2470</v>
      </c>
      <c r="E1459">
        <v>2</v>
      </c>
      <c r="F1459" t="s">
        <v>2471</v>
      </c>
      <c r="G1459">
        <v>0.08</v>
      </c>
      <c r="H1459">
        <f t="shared" si="89"/>
        <v>0.16</v>
      </c>
      <c r="I1459">
        <f>VLOOKUP(L1459,'ARTICLES 10052022'!$A$1:$Q$1031,17,FALSE)</f>
        <v>0.10799999999999998</v>
      </c>
      <c r="J1459">
        <f t="shared" ref="J1459:J1523" si="91">E1459*I1459</f>
        <v>0.21599999999999997</v>
      </c>
      <c r="L1459" t="s">
        <v>2470</v>
      </c>
      <c r="M1459">
        <f>IF(I1459="","",VLOOKUP(L1459,'ARTICLES 10052022'!$A$1:$J$1031,10,FALSE))</f>
        <v>7.1999999999999995E-2</v>
      </c>
      <c r="N1459">
        <f t="shared" si="90"/>
        <v>0.14399999999999999</v>
      </c>
    </row>
    <row r="1460" spans="1:14" outlineLevel="2">
      <c r="A1460" t="s">
        <v>34</v>
      </c>
      <c r="B1460" s="73" t="str">
        <f>VLOOKUP(A1460,'ARTICLES 10052022'!$A$2:$D$1031,4,FALSE)</f>
        <v>AF</v>
      </c>
      <c r="C1460" s="73" t="str">
        <f t="shared" si="88"/>
        <v/>
      </c>
      <c r="D1460">
        <v>1510064</v>
      </c>
      <c r="E1460">
        <v>1</v>
      </c>
      <c r="F1460" t="s">
        <v>1673</v>
      </c>
      <c r="G1460">
        <v>39.22</v>
      </c>
      <c r="H1460">
        <f t="shared" si="89"/>
        <v>39.22</v>
      </c>
      <c r="I1460">
        <f>VLOOKUP(L1460,'ARTICLES 10052022'!$A$1:$Q$1031,17,FALSE)</f>
        <v>44.414400000000001</v>
      </c>
      <c r="J1460">
        <f t="shared" si="91"/>
        <v>44.414400000000001</v>
      </c>
      <c r="L1460">
        <v>1510064</v>
      </c>
      <c r="M1460">
        <f>IF(I1460="","",VLOOKUP(L1460,'ARTICLES 10052022'!$A$1:$J$1031,10,FALSE))</f>
        <v>27.759</v>
      </c>
      <c r="N1460">
        <f t="shared" si="90"/>
        <v>27.759</v>
      </c>
    </row>
    <row r="1461" spans="1:14" outlineLevel="2">
      <c r="A1461" t="s">
        <v>34</v>
      </c>
      <c r="B1461" s="73" t="str">
        <f>VLOOKUP(A1461,'ARTICLES 10052022'!$A$2:$D$1031,4,FALSE)</f>
        <v>AF</v>
      </c>
      <c r="C1461" s="73" t="str">
        <f t="shared" si="88"/>
        <v/>
      </c>
      <c r="D1461" t="s">
        <v>414</v>
      </c>
      <c r="E1461">
        <v>1</v>
      </c>
      <c r="F1461" t="s">
        <v>415</v>
      </c>
      <c r="G1461">
        <v>38.61</v>
      </c>
      <c r="H1461">
        <f t="shared" si="89"/>
        <v>38.61</v>
      </c>
      <c r="I1461">
        <f>VLOOKUP(L1461,'ARTICLES 10052022'!$A$1:$Q$1031,17,FALSE)</f>
        <v>13.350000000000001</v>
      </c>
      <c r="J1461">
        <f t="shared" si="91"/>
        <v>13.350000000000001</v>
      </c>
      <c r="L1461" t="s">
        <v>414</v>
      </c>
      <c r="M1461">
        <f>IF(I1461="","",VLOOKUP(L1461,'ARTICLES 10052022'!$A$1:$J$1031,10,FALSE))</f>
        <v>8.9</v>
      </c>
      <c r="N1461">
        <f t="shared" si="90"/>
        <v>8.9</v>
      </c>
    </row>
    <row r="1462" spans="1:14" outlineLevel="2">
      <c r="A1462" t="s">
        <v>34</v>
      </c>
      <c r="B1462" s="73" t="str">
        <f>VLOOKUP(A1462,'ARTICLES 10052022'!$A$2:$D$1031,4,FALSE)</f>
        <v>AF</v>
      </c>
      <c r="C1462" s="73" t="str">
        <f t="shared" si="88"/>
        <v/>
      </c>
      <c r="D1462" t="s">
        <v>592</v>
      </c>
      <c r="E1462">
        <v>2</v>
      </c>
      <c r="F1462" t="s">
        <v>1512</v>
      </c>
      <c r="G1462">
        <v>0.96</v>
      </c>
      <c r="H1462">
        <f t="shared" si="89"/>
        <v>1.92</v>
      </c>
      <c r="I1462">
        <f>VLOOKUP(L1462,'ARTICLES 10052022'!$A$1:$Q$1031,17,FALSE)</f>
        <v>1.1251800000000001</v>
      </c>
      <c r="J1462">
        <f t="shared" si="91"/>
        <v>2.2503600000000001</v>
      </c>
      <c r="L1462" t="s">
        <v>592</v>
      </c>
      <c r="M1462">
        <f>IF(I1462="","",VLOOKUP(L1462,'ARTICLES 10052022'!$A$1:$J$1031,10,FALSE))</f>
        <v>0.84599999999999997</v>
      </c>
      <c r="N1462">
        <f t="shared" si="90"/>
        <v>1.6919999999999999</v>
      </c>
    </row>
    <row r="1463" spans="1:14" outlineLevel="2">
      <c r="A1463" t="s">
        <v>34</v>
      </c>
      <c r="B1463" s="73" t="str">
        <f>VLOOKUP(A1463,'ARTICLES 10052022'!$A$2:$D$1031,4,FALSE)</f>
        <v>AF</v>
      </c>
      <c r="C1463" s="73" t="str">
        <f t="shared" si="88"/>
        <v/>
      </c>
      <c r="D1463" t="s">
        <v>963</v>
      </c>
      <c r="E1463">
        <v>1</v>
      </c>
      <c r="F1463" t="s">
        <v>964</v>
      </c>
      <c r="G1463">
        <v>3.76</v>
      </c>
      <c r="H1463">
        <f t="shared" si="89"/>
        <v>3.76</v>
      </c>
      <c r="I1463">
        <f>VLOOKUP(L1463,'ARTICLES 10052022'!$A$1:$Q$1031,17,FALSE)</f>
        <v>5.01</v>
      </c>
      <c r="J1463">
        <f t="shared" si="91"/>
        <v>5.01</v>
      </c>
      <c r="L1463" t="s">
        <v>963</v>
      </c>
      <c r="M1463">
        <f>IF(I1463="","",VLOOKUP(L1463,'ARTICLES 10052022'!$A$1:$J$1031,10,FALSE))</f>
        <v>2.5049999999999999</v>
      </c>
      <c r="N1463">
        <f t="shared" si="90"/>
        <v>2.5049999999999999</v>
      </c>
    </row>
    <row r="1464" spans="1:14" outlineLevel="2">
      <c r="A1464" t="s">
        <v>34</v>
      </c>
      <c r="B1464" s="73" t="str">
        <f>VLOOKUP(A1464,'ARTICLES 10052022'!$A$2:$D$1031,4,FALSE)</f>
        <v>AF</v>
      </c>
      <c r="C1464" s="73" t="str">
        <f t="shared" si="88"/>
        <v/>
      </c>
      <c r="D1464" t="s">
        <v>2003</v>
      </c>
      <c r="E1464">
        <v>1</v>
      </c>
      <c r="F1464" t="s">
        <v>2004</v>
      </c>
      <c r="G1464">
        <v>277.7</v>
      </c>
      <c r="H1464">
        <f t="shared" si="89"/>
        <v>277.7</v>
      </c>
      <c r="I1464">
        <f>VLOOKUP(L1464,'ARTICLES 10052022'!$A$1:$Q$1031,17,FALSE)</f>
        <v>294.03000000000003</v>
      </c>
      <c r="J1464">
        <f t="shared" si="91"/>
        <v>294.03000000000003</v>
      </c>
      <c r="L1464" t="s">
        <v>2003</v>
      </c>
      <c r="M1464">
        <f>IF(I1464="","",VLOOKUP(L1464,'ARTICLES 10052022'!$A$1:$J$1031,10,FALSE))</f>
        <v>196.02</v>
      </c>
      <c r="N1464">
        <f t="shared" si="90"/>
        <v>196.02</v>
      </c>
    </row>
    <row r="1465" spans="1:14" outlineLevel="2">
      <c r="A1465" t="s">
        <v>34</v>
      </c>
      <c r="B1465" s="73" t="str">
        <f>VLOOKUP(A1465,'ARTICLES 10052022'!$A$2:$D$1031,4,FALSE)</f>
        <v>AF</v>
      </c>
      <c r="C1465" s="73" t="str">
        <f t="shared" si="88"/>
        <v/>
      </c>
      <c r="D1465" t="s">
        <v>1527</v>
      </c>
      <c r="E1465">
        <v>1</v>
      </c>
      <c r="F1465" t="s">
        <v>1528</v>
      </c>
      <c r="G1465">
        <v>0.77</v>
      </c>
      <c r="H1465">
        <f t="shared" si="89"/>
        <v>0.77</v>
      </c>
      <c r="I1465">
        <f>VLOOKUP(L1465,'ARTICLES 10052022'!$A$1:$Q$1031,17,FALSE)</f>
        <v>0.89642000000000011</v>
      </c>
      <c r="J1465">
        <f t="shared" si="91"/>
        <v>0.89642000000000011</v>
      </c>
      <c r="L1465" t="s">
        <v>1527</v>
      </c>
      <c r="M1465">
        <f>IF(I1465="","",VLOOKUP(L1465,'ARTICLES 10052022'!$A$1:$J$1031,10,FALSE))</f>
        <v>0.67400000000000004</v>
      </c>
      <c r="N1465">
        <f t="shared" si="90"/>
        <v>0.67400000000000004</v>
      </c>
    </row>
    <row r="1466" spans="1:14" outlineLevel="2">
      <c r="A1466" t="s">
        <v>34</v>
      </c>
      <c r="B1466" s="73" t="str">
        <f>VLOOKUP(A1466,'ARTICLES 10052022'!$A$2:$D$1031,4,FALSE)</f>
        <v>AF</v>
      </c>
      <c r="C1466" s="73" t="str">
        <f t="shared" si="88"/>
        <v/>
      </c>
      <c r="D1466">
        <v>7214321415</v>
      </c>
      <c r="E1466">
        <v>1</v>
      </c>
      <c r="F1466" t="s">
        <v>2402</v>
      </c>
      <c r="G1466">
        <v>0.1</v>
      </c>
      <c r="H1466">
        <f t="shared" si="89"/>
        <v>0.1</v>
      </c>
      <c r="I1466">
        <f>VLOOKUP(L1466,'ARTICLES 10052022'!$A$1:$Q$1031,17,FALSE)</f>
        <v>5.2700000000000004E-2</v>
      </c>
      <c r="J1466">
        <f t="shared" si="91"/>
        <v>5.2700000000000004E-2</v>
      </c>
      <c r="L1466">
        <v>7214321415</v>
      </c>
      <c r="M1466">
        <f>IF(I1466="","",VLOOKUP(L1466,'ARTICLES 10052022'!$A$1:$J$1031,10,FALSE))</f>
        <v>3.4000000000000002E-2</v>
      </c>
      <c r="N1466">
        <f t="shared" si="90"/>
        <v>3.4000000000000002E-2</v>
      </c>
    </row>
    <row r="1467" spans="1:14" outlineLevel="2">
      <c r="A1467" t="s">
        <v>34</v>
      </c>
      <c r="B1467" s="73" t="str">
        <f>VLOOKUP(A1467,'ARTICLES 10052022'!$A$2:$D$1031,4,FALSE)</f>
        <v>AF</v>
      </c>
      <c r="C1467" s="73" t="str">
        <f t="shared" si="88"/>
        <v/>
      </c>
      <c r="D1467" t="s">
        <v>442</v>
      </c>
      <c r="E1467">
        <v>1</v>
      </c>
      <c r="F1467" t="s">
        <v>1496</v>
      </c>
      <c r="G1467">
        <v>431.65</v>
      </c>
      <c r="H1467">
        <f t="shared" si="89"/>
        <v>431.65</v>
      </c>
      <c r="I1467">
        <f>VLOOKUP(L1467,'ARTICLES 10052022'!$A$1:$Q$1031,17,FALSE)</f>
        <v>469.5</v>
      </c>
      <c r="J1467">
        <f t="shared" si="91"/>
        <v>469.5</v>
      </c>
      <c r="L1467" t="s">
        <v>442</v>
      </c>
      <c r="M1467">
        <f>IF(I1467="","",VLOOKUP(L1467,'ARTICLES 10052022'!$A$1:$J$1031,10,FALSE))</f>
        <v>313</v>
      </c>
      <c r="N1467">
        <f t="shared" si="90"/>
        <v>313</v>
      </c>
    </row>
    <row r="1468" spans="1:14" outlineLevel="2">
      <c r="A1468" t="s">
        <v>34</v>
      </c>
      <c r="B1468" s="73" t="str">
        <f>VLOOKUP(A1468,'ARTICLES 10052022'!$A$2:$D$1031,4,FALSE)</f>
        <v>AF</v>
      </c>
      <c r="C1468" s="73" t="str">
        <f t="shared" si="88"/>
        <v/>
      </c>
      <c r="D1468" t="s">
        <v>472</v>
      </c>
      <c r="E1468">
        <v>1</v>
      </c>
      <c r="F1468" t="s">
        <v>993</v>
      </c>
      <c r="G1468">
        <v>4.87</v>
      </c>
      <c r="H1468">
        <f t="shared" si="89"/>
        <v>4.87</v>
      </c>
      <c r="I1468">
        <f>VLOOKUP(L1468,'ARTICLES 10052022'!$A$1:$Q$1031,17,FALSE)</f>
        <v>1.41</v>
      </c>
      <c r="J1468">
        <f t="shared" si="91"/>
        <v>1.41</v>
      </c>
      <c r="L1468" t="s">
        <v>472</v>
      </c>
      <c r="M1468">
        <f>IF(I1468="","",VLOOKUP(L1468,'ARTICLES 10052022'!$A$1:$J$1031,10,FALSE))</f>
        <v>0.94</v>
      </c>
      <c r="N1468">
        <f t="shared" si="90"/>
        <v>0.94</v>
      </c>
    </row>
    <row r="1469" spans="1:14" outlineLevel="2">
      <c r="A1469" t="s">
        <v>34</v>
      </c>
      <c r="B1469" s="73" t="str">
        <f>VLOOKUP(A1469,'ARTICLES 10052022'!$A$2:$D$1031,4,FALSE)</f>
        <v>AF</v>
      </c>
      <c r="C1469" s="73" t="str">
        <f t="shared" si="88"/>
        <v/>
      </c>
      <c r="D1469" t="s">
        <v>476</v>
      </c>
      <c r="E1469">
        <v>1</v>
      </c>
      <c r="F1469" t="s">
        <v>2937</v>
      </c>
      <c r="G1469">
        <v>4.9400000000000004</v>
      </c>
      <c r="H1469">
        <f t="shared" si="89"/>
        <v>4.9400000000000004</v>
      </c>
      <c r="I1469">
        <f>VLOOKUP(L1469,'ARTICLES 10052022'!$A$1:$Q$1031,17,FALSE)</f>
        <v>1.3800000000000001</v>
      </c>
      <c r="J1469">
        <f t="shared" si="91"/>
        <v>1.3800000000000001</v>
      </c>
      <c r="L1469" t="s">
        <v>476</v>
      </c>
      <c r="M1469">
        <f>IF(I1469="","",VLOOKUP(L1469,'ARTICLES 10052022'!$A$1:$J$1031,10,FALSE))</f>
        <v>0.92</v>
      </c>
      <c r="N1469">
        <f t="shared" si="90"/>
        <v>0.92</v>
      </c>
    </row>
    <row r="1470" spans="1:14" outlineLevel="2">
      <c r="A1470" t="s">
        <v>34</v>
      </c>
      <c r="B1470" s="73" t="str">
        <f>VLOOKUP(A1470,'ARTICLES 10052022'!$A$2:$D$1031,4,FALSE)</f>
        <v>AF</v>
      </c>
      <c r="C1470" s="73" t="str">
        <f t="shared" si="88"/>
        <v/>
      </c>
      <c r="D1470" t="s">
        <v>626</v>
      </c>
      <c r="E1470">
        <v>1</v>
      </c>
      <c r="F1470" t="s">
        <v>627</v>
      </c>
      <c r="G1470">
        <v>1.1000000000000001</v>
      </c>
      <c r="H1470">
        <f t="shared" si="89"/>
        <v>1.1000000000000001</v>
      </c>
      <c r="I1470">
        <f>VLOOKUP(L1470,'ARTICLES 10052022'!$A$1:$Q$1031,17,FALSE)</f>
        <v>1.6186100000000001</v>
      </c>
      <c r="J1470">
        <f t="shared" si="91"/>
        <v>1.6186100000000001</v>
      </c>
      <c r="L1470" t="s">
        <v>626</v>
      </c>
      <c r="M1470">
        <f>IF(I1470="","",VLOOKUP(L1470,'ARTICLES 10052022'!$A$1:$J$1031,10,FALSE))</f>
        <v>1.2170000000000001</v>
      </c>
      <c r="N1470">
        <f t="shared" si="90"/>
        <v>1.2170000000000001</v>
      </c>
    </row>
    <row r="1471" spans="1:14" outlineLevel="2">
      <c r="A1471" t="s">
        <v>34</v>
      </c>
      <c r="B1471" s="73" t="str">
        <f>VLOOKUP(A1471,'ARTICLES 10052022'!$A$2:$D$1031,4,FALSE)</f>
        <v>AF</v>
      </c>
      <c r="C1471" s="73" t="str">
        <f t="shared" si="88"/>
        <v/>
      </c>
      <c r="D1471" t="s">
        <v>2410</v>
      </c>
      <c r="E1471">
        <v>1.17</v>
      </c>
      <c r="F1471" t="s">
        <v>2411</v>
      </c>
      <c r="G1471">
        <v>75</v>
      </c>
      <c r="H1471">
        <f t="shared" si="89"/>
        <v>87.75</v>
      </c>
      <c r="I1471">
        <f>VLOOKUP(L1471,'ARTICLES 10052022'!$A$1:$Q$1031,17,FALSE)</f>
        <v>75</v>
      </c>
      <c r="J1471">
        <f t="shared" si="91"/>
        <v>87.75</v>
      </c>
      <c r="L1471" t="s">
        <v>2410</v>
      </c>
      <c r="M1471">
        <f>IF(I1471="","",VLOOKUP(L1471,'ARTICLES 10052022'!$A$1:$J$1031,10,FALSE))</f>
        <v>50</v>
      </c>
      <c r="N1471">
        <f t="shared" si="90"/>
        <v>58.5</v>
      </c>
    </row>
    <row r="1472" spans="1:14" outlineLevel="2">
      <c r="A1472" t="s">
        <v>34</v>
      </c>
      <c r="B1472" s="73" t="str">
        <f>VLOOKUP(A1472,'ARTICLES 10052022'!$A$2:$D$1031,4,FALSE)</f>
        <v>AF</v>
      </c>
      <c r="C1472" s="73" t="str">
        <f t="shared" si="88"/>
        <v/>
      </c>
      <c r="D1472" t="s">
        <v>1986</v>
      </c>
      <c r="E1472">
        <v>1</v>
      </c>
      <c r="F1472" t="s">
        <v>1987</v>
      </c>
      <c r="G1472">
        <v>4.1900000000000004</v>
      </c>
      <c r="H1472">
        <f t="shared" si="89"/>
        <v>4.1900000000000004</v>
      </c>
      <c r="I1472">
        <f>VLOOKUP(L1472,'ARTICLES 10052022'!$A$1:$Q$1031,17,FALSE)</f>
        <v>4.4850000000000003</v>
      </c>
      <c r="J1472">
        <f t="shared" si="91"/>
        <v>4.4850000000000003</v>
      </c>
      <c r="L1472" t="s">
        <v>1986</v>
      </c>
      <c r="M1472">
        <f>IF(I1472="","",VLOOKUP(L1472,'ARTICLES 10052022'!$A$1:$J$1031,10,FALSE))</f>
        <v>2.99</v>
      </c>
      <c r="N1472">
        <f t="shared" si="90"/>
        <v>2.99</v>
      </c>
    </row>
    <row r="1473" spans="1:14" outlineLevel="2">
      <c r="A1473" t="s">
        <v>34</v>
      </c>
      <c r="B1473" s="73" t="str">
        <f>VLOOKUP(A1473,'ARTICLES 10052022'!$A$2:$D$1031,4,FALSE)</f>
        <v>AF</v>
      </c>
      <c r="C1473" s="73" t="str">
        <f t="shared" si="88"/>
        <v/>
      </c>
      <c r="D1473" t="s">
        <v>632</v>
      </c>
      <c r="E1473">
        <v>1.1399999999999999</v>
      </c>
      <c r="F1473" t="s">
        <v>1514</v>
      </c>
      <c r="G1473">
        <v>12.91</v>
      </c>
      <c r="H1473">
        <f t="shared" si="89"/>
        <v>14.7174</v>
      </c>
      <c r="I1473">
        <f>VLOOKUP(L1473,'ARTICLES 10052022'!$A$1:$Q$1031,17,FALSE)</f>
        <v>19.064219999999999</v>
      </c>
      <c r="J1473">
        <f t="shared" si="91"/>
        <v>21.733210799999998</v>
      </c>
      <c r="L1473" t="s">
        <v>632</v>
      </c>
      <c r="M1473">
        <f>IF(I1473="","",VLOOKUP(L1473,'ARTICLES 10052022'!$A$1:$J$1031,10,FALSE))</f>
        <v>4.7779999999999996</v>
      </c>
      <c r="N1473">
        <f t="shared" si="90"/>
        <v>5.4469199999999987</v>
      </c>
    </row>
    <row r="1474" spans="1:14" outlineLevel="2">
      <c r="A1474" t="s">
        <v>34</v>
      </c>
      <c r="B1474" s="73" t="str">
        <f>VLOOKUP(A1474,'ARTICLES 10052022'!$A$2:$D$1031,4,FALSE)</f>
        <v>AF</v>
      </c>
      <c r="C1474" s="73" t="str">
        <f t="shared" ref="C1474:C1537" si="92">IF(G1474="",MID(A1474,7,100),"")</f>
        <v/>
      </c>
      <c r="D1474" t="s">
        <v>1510</v>
      </c>
      <c r="E1474">
        <v>1</v>
      </c>
      <c r="F1474" t="s">
        <v>1511</v>
      </c>
      <c r="G1474">
        <v>9.56</v>
      </c>
      <c r="H1474">
        <f t="shared" si="89"/>
        <v>9.56</v>
      </c>
      <c r="I1474">
        <f>VLOOKUP(L1474,'ARTICLES 10052022'!$A$1:$Q$1031,17,FALSE)</f>
        <v>9.4695999999999998</v>
      </c>
      <c r="J1474">
        <f t="shared" si="91"/>
        <v>9.4695999999999998</v>
      </c>
      <c r="L1474" t="s">
        <v>1510</v>
      </c>
      <c r="M1474">
        <f>IF(I1474="","",VLOOKUP(L1474,'ARTICLES 10052022'!$A$1:$J$1031,10,FALSE))</f>
        <v>7.12</v>
      </c>
      <c r="N1474">
        <f t="shared" si="90"/>
        <v>7.12</v>
      </c>
    </row>
    <row r="1475" spans="1:14" outlineLevel="2">
      <c r="A1475" t="s">
        <v>34</v>
      </c>
      <c r="B1475" s="73" t="str">
        <f>VLOOKUP(A1475,'ARTICLES 10052022'!$A$2:$D$1031,4,FALSE)</f>
        <v>AF</v>
      </c>
      <c r="C1475" s="73" t="str">
        <f t="shared" si="92"/>
        <v/>
      </c>
      <c r="D1475" t="s">
        <v>1519</v>
      </c>
      <c r="E1475">
        <v>1</v>
      </c>
      <c r="F1475" t="s">
        <v>1520</v>
      </c>
      <c r="G1475">
        <v>9.64</v>
      </c>
      <c r="H1475">
        <f t="shared" si="89"/>
        <v>9.64</v>
      </c>
      <c r="I1475">
        <f>VLOOKUP(L1475,'ARTICLES 10052022'!$A$1:$Q$1031,17,FALSE)</f>
        <v>11.619146000000001</v>
      </c>
      <c r="J1475">
        <f t="shared" si="91"/>
        <v>11.619146000000001</v>
      </c>
      <c r="L1475" t="s">
        <v>1519</v>
      </c>
      <c r="M1475">
        <f>IF(I1475="","",VLOOKUP(L1475,'ARTICLES 10052022'!$A$1:$J$1031,10,FALSE))</f>
        <v>8.7362000000000002</v>
      </c>
      <c r="N1475">
        <f t="shared" si="90"/>
        <v>8.7362000000000002</v>
      </c>
    </row>
    <row r="1476" spans="1:14" outlineLevel="2">
      <c r="A1476" t="s">
        <v>34</v>
      </c>
      <c r="B1476" s="73" t="str">
        <f>VLOOKUP(A1476,'ARTICLES 10052022'!$A$2:$D$1031,4,FALSE)</f>
        <v>AF</v>
      </c>
      <c r="C1476" s="73" t="str">
        <f t="shared" si="92"/>
        <v/>
      </c>
      <c r="D1476">
        <v>101007</v>
      </c>
      <c r="E1476">
        <v>1</v>
      </c>
      <c r="F1476" t="s">
        <v>1544</v>
      </c>
      <c r="G1476">
        <v>2.2400000000000002</v>
      </c>
      <c r="H1476">
        <f t="shared" si="89"/>
        <v>2.2400000000000002</v>
      </c>
      <c r="I1476">
        <f>VLOOKUP(L1476,'ARTICLES 10052022'!$A$1:$Q$1031,17,FALSE)</f>
        <v>2.25</v>
      </c>
      <c r="J1476">
        <f t="shared" si="91"/>
        <v>2.25</v>
      </c>
      <c r="L1476">
        <v>101007</v>
      </c>
      <c r="M1476">
        <f>IF(I1476="","",VLOOKUP(L1476,'ARTICLES 10052022'!$A$1:$J$1031,10,FALSE))</f>
        <v>1.5</v>
      </c>
      <c r="N1476">
        <f t="shared" si="90"/>
        <v>1.5</v>
      </c>
    </row>
    <row r="1477" spans="1:14" outlineLevel="2">
      <c r="A1477" t="s">
        <v>34</v>
      </c>
      <c r="B1477" s="73" t="str">
        <f>VLOOKUP(A1477,'ARTICLES 10052022'!$A$2:$D$1031,4,FALSE)</f>
        <v>AF</v>
      </c>
      <c r="C1477" s="73" t="str">
        <f t="shared" si="92"/>
        <v/>
      </c>
      <c r="D1477" t="s">
        <v>62</v>
      </c>
      <c r="E1477">
        <v>1</v>
      </c>
      <c r="F1477" t="s">
        <v>63</v>
      </c>
      <c r="G1477">
        <v>139.16999999999999</v>
      </c>
      <c r="H1477">
        <f t="shared" ref="H1477:H1540" si="93">IF(C1477="",G1477*E1477,"")</f>
        <v>139.16999999999999</v>
      </c>
      <c r="I1477">
        <f>VLOOKUP(L1477,'ARTICLES 10052022'!$A$1:$Q$1031,17,FALSE)</f>
        <v>135.749225</v>
      </c>
      <c r="J1477">
        <f t="shared" si="91"/>
        <v>135.749225</v>
      </c>
      <c r="L1477" t="s">
        <v>62</v>
      </c>
      <c r="M1477">
        <f>IF(I1477="","",VLOOKUP(L1477,'ARTICLES 10052022'!$A$1:$J$1031,10,FALSE))</f>
        <v>83.060649999999995</v>
      </c>
      <c r="N1477">
        <f t="shared" si="90"/>
        <v>83.060649999999995</v>
      </c>
    </row>
    <row r="1478" spans="1:14" outlineLevel="2">
      <c r="A1478" t="s">
        <v>34</v>
      </c>
      <c r="B1478" s="73" t="str">
        <f>VLOOKUP(A1478,'ARTICLES 10052022'!$A$2:$D$1031,4,FALSE)</f>
        <v>AF</v>
      </c>
      <c r="C1478" s="73" t="str">
        <f t="shared" si="92"/>
        <v/>
      </c>
      <c r="D1478">
        <v>9600000618</v>
      </c>
      <c r="E1478">
        <v>1</v>
      </c>
      <c r="F1478" t="s">
        <v>2044</v>
      </c>
      <c r="G1478">
        <v>1.57</v>
      </c>
      <c r="H1478">
        <f t="shared" si="93"/>
        <v>1.57</v>
      </c>
      <c r="I1478">
        <f>VLOOKUP(L1478,'ARTICLES 10052022'!$A$1:$Q$1031,17,FALSE)</f>
        <v>2.3980000000000001</v>
      </c>
      <c r="J1478">
        <f t="shared" si="91"/>
        <v>2.3980000000000001</v>
      </c>
      <c r="L1478">
        <v>9600000618</v>
      </c>
      <c r="M1478">
        <f>IF(I1478="","",VLOOKUP(L1478,'ARTICLES 10052022'!$A$1:$J$1031,10,FALSE))</f>
        <v>1.1990000000000001</v>
      </c>
      <c r="N1478">
        <f t="shared" si="90"/>
        <v>1.1990000000000001</v>
      </c>
    </row>
    <row r="1479" spans="1:14" outlineLevel="2">
      <c r="A1479" t="s">
        <v>34</v>
      </c>
      <c r="B1479" s="73" t="str">
        <f>VLOOKUP(A1479,'ARTICLES 10052022'!$A$2:$D$1031,4,FALSE)</f>
        <v>AF</v>
      </c>
      <c r="C1479" s="73" t="str">
        <f t="shared" si="92"/>
        <v/>
      </c>
      <c r="D1479" t="s">
        <v>1537</v>
      </c>
      <c r="E1479">
        <v>1.2</v>
      </c>
      <c r="F1479" t="s">
        <v>1538</v>
      </c>
      <c r="G1479">
        <v>4.3499999999999996</v>
      </c>
      <c r="H1479">
        <f t="shared" si="93"/>
        <v>5.22</v>
      </c>
      <c r="I1479">
        <f>VLOOKUP(L1479,'ARTICLES 10052022'!$A$1:$Q$1031,17,FALSE)</f>
        <v>4.3499999999999996</v>
      </c>
      <c r="J1479">
        <f t="shared" si="91"/>
        <v>5.22</v>
      </c>
      <c r="L1479" t="s">
        <v>1537</v>
      </c>
      <c r="M1479">
        <f>IF(I1479="","",VLOOKUP(L1479,'ARTICLES 10052022'!$A$1:$J$1031,10,FALSE))</f>
        <v>2.9</v>
      </c>
      <c r="N1479">
        <f t="shared" si="90"/>
        <v>3.48</v>
      </c>
    </row>
    <row r="1480" spans="1:14" outlineLevel="2">
      <c r="A1480" t="s">
        <v>34</v>
      </c>
      <c r="B1480" s="73" t="str">
        <f>VLOOKUP(A1480,'ARTICLES 10052022'!$A$2:$D$1031,4,FALSE)</f>
        <v>AF</v>
      </c>
      <c r="C1480" s="73" t="str">
        <f t="shared" si="92"/>
        <v/>
      </c>
      <c r="D1480" t="s">
        <v>2626</v>
      </c>
      <c r="E1480">
        <v>1</v>
      </c>
      <c r="F1480" t="s">
        <v>2627</v>
      </c>
      <c r="G1480">
        <v>0.4</v>
      </c>
      <c r="H1480">
        <f t="shared" si="93"/>
        <v>0.4</v>
      </c>
      <c r="I1480">
        <f>VLOOKUP(L1480,'ARTICLES 10052022'!$A$1:$Q$1031,17,FALSE)</f>
        <v>0.4</v>
      </c>
      <c r="J1480">
        <f t="shared" si="91"/>
        <v>0.4</v>
      </c>
      <c r="L1480" t="s">
        <v>2626</v>
      </c>
      <c r="M1480">
        <f>IF(I1480="","",VLOOKUP(L1480,'ARTICLES 10052022'!$A$1:$J$1031,10,FALSE))</f>
        <v>0.2</v>
      </c>
      <c r="N1480">
        <f t="shared" ref="N1480:N1543" si="94">IF(I1480="","",E1480*M1480)</f>
        <v>0.2</v>
      </c>
    </row>
    <row r="1481" spans="1:14" outlineLevel="2">
      <c r="A1481" t="s">
        <v>34</v>
      </c>
      <c r="B1481" s="73" t="str">
        <f>VLOOKUP(A1481,'ARTICLES 10052022'!$A$2:$D$1031,4,FALSE)</f>
        <v>AF</v>
      </c>
      <c r="C1481" s="73" t="str">
        <f t="shared" si="92"/>
        <v/>
      </c>
      <c r="D1481" t="s">
        <v>2311</v>
      </c>
      <c r="E1481">
        <v>1</v>
      </c>
      <c r="F1481" t="s">
        <v>2312</v>
      </c>
      <c r="G1481">
        <v>17.510000000000002</v>
      </c>
      <c r="H1481">
        <f t="shared" si="93"/>
        <v>17.510000000000002</v>
      </c>
      <c r="I1481">
        <f>VLOOKUP(L1481,'ARTICLES 10052022'!$A$1:$Q$1031,17,FALSE)</f>
        <v>20.684999999999999</v>
      </c>
      <c r="J1481">
        <f t="shared" si="91"/>
        <v>20.684999999999999</v>
      </c>
      <c r="L1481" t="s">
        <v>2311</v>
      </c>
      <c r="M1481">
        <f>IF(I1481="","",VLOOKUP(L1481,'ARTICLES 10052022'!$A$1:$J$1031,10,FALSE))</f>
        <v>13.79</v>
      </c>
      <c r="N1481">
        <f t="shared" si="94"/>
        <v>13.79</v>
      </c>
    </row>
    <row r="1482" spans="1:14" outlineLevel="2">
      <c r="A1482" t="s">
        <v>34</v>
      </c>
      <c r="B1482" s="73" t="str">
        <f>VLOOKUP(A1482,'ARTICLES 10052022'!$A$2:$D$1031,4,FALSE)</f>
        <v>AF</v>
      </c>
      <c r="C1482" s="73" t="str">
        <f t="shared" si="92"/>
        <v/>
      </c>
      <c r="D1482" t="s">
        <v>606</v>
      </c>
      <c r="E1482">
        <v>1</v>
      </c>
      <c r="F1482" t="s">
        <v>1848</v>
      </c>
      <c r="G1482">
        <v>2.31</v>
      </c>
      <c r="H1482">
        <f t="shared" si="93"/>
        <v>2.31</v>
      </c>
      <c r="I1482">
        <f>VLOOKUP(L1482,'ARTICLES 10052022'!$A$1:$Q$1031,17,FALSE)</f>
        <v>2.4525000000000001</v>
      </c>
      <c r="J1482">
        <f t="shared" si="91"/>
        <v>2.4525000000000001</v>
      </c>
      <c r="L1482" t="s">
        <v>606</v>
      </c>
      <c r="M1482">
        <f>IF(I1482="","",VLOOKUP(L1482,'ARTICLES 10052022'!$A$1:$J$1031,10,FALSE))</f>
        <v>1.635</v>
      </c>
      <c r="N1482">
        <f t="shared" si="94"/>
        <v>1.635</v>
      </c>
    </row>
    <row r="1483" spans="1:14" outlineLevel="2">
      <c r="A1483" t="s">
        <v>34</v>
      </c>
      <c r="B1483" s="73" t="str">
        <f>VLOOKUP(A1483,'ARTICLES 10052022'!$A$2:$D$1031,4,FALSE)</f>
        <v>AF</v>
      </c>
      <c r="C1483" s="73" t="str">
        <f t="shared" si="92"/>
        <v/>
      </c>
      <c r="D1483">
        <v>8434000618</v>
      </c>
      <c r="E1483">
        <v>1</v>
      </c>
      <c r="F1483" t="s">
        <v>2272</v>
      </c>
      <c r="G1483">
        <v>0.02</v>
      </c>
      <c r="H1483">
        <f t="shared" si="93"/>
        <v>0.02</v>
      </c>
      <c r="I1483">
        <f>VLOOKUP(L1483,'ARTICLES 10052022'!$A$1:$Q$1031,17,FALSE)</f>
        <v>2.375E-2</v>
      </c>
      <c r="J1483">
        <f t="shared" si="91"/>
        <v>2.375E-2</v>
      </c>
      <c r="L1483">
        <v>8434000618</v>
      </c>
      <c r="M1483">
        <f>IF(I1483="","",VLOOKUP(L1483,'ARTICLES 10052022'!$A$1:$J$1031,10,FALSE))</f>
        <v>1.9E-2</v>
      </c>
      <c r="N1483">
        <f t="shared" si="94"/>
        <v>1.9E-2</v>
      </c>
    </row>
    <row r="1484" spans="1:14" outlineLevel="2">
      <c r="A1484" t="s">
        <v>34</v>
      </c>
      <c r="B1484" s="73" t="str">
        <f>VLOOKUP(A1484,'ARTICLES 10052022'!$A$2:$D$1031,4,FALSE)</f>
        <v>AF</v>
      </c>
      <c r="C1484" s="73" t="str">
        <f t="shared" si="92"/>
        <v/>
      </c>
      <c r="D1484" t="s">
        <v>2362</v>
      </c>
      <c r="E1484">
        <v>2</v>
      </c>
      <c r="F1484" t="s">
        <v>2363</v>
      </c>
      <c r="G1484">
        <v>1.9E-2</v>
      </c>
      <c r="H1484">
        <f t="shared" si="93"/>
        <v>3.7999999999999999E-2</v>
      </c>
      <c r="I1484">
        <f>VLOOKUP(L1484,'ARTICLES 10052022'!$A$1:$Q$1031,17,FALSE)</f>
        <v>0.1905</v>
      </c>
      <c r="J1484">
        <f t="shared" si="91"/>
        <v>0.38100000000000001</v>
      </c>
      <c r="L1484" t="s">
        <v>2362</v>
      </c>
      <c r="M1484">
        <f>IF(I1484="","",VLOOKUP(L1484,'ARTICLES 10052022'!$A$1:$J$1031,10,FALSE))</f>
        <v>0.127</v>
      </c>
      <c r="N1484">
        <f t="shared" si="94"/>
        <v>0.254</v>
      </c>
    </row>
    <row r="1485" spans="1:14" outlineLevel="2">
      <c r="A1485" t="s">
        <v>34</v>
      </c>
      <c r="B1485" s="73" t="str">
        <f>VLOOKUP(A1485,'ARTICLES 10052022'!$A$2:$D$1031,4,FALSE)</f>
        <v>AF</v>
      </c>
      <c r="C1485" s="73" t="str">
        <f t="shared" si="92"/>
        <v/>
      </c>
      <c r="D1485">
        <v>8535000618</v>
      </c>
      <c r="E1485">
        <v>1</v>
      </c>
      <c r="F1485" t="s">
        <v>2275</v>
      </c>
      <c r="G1485">
        <v>0.05</v>
      </c>
      <c r="H1485">
        <f t="shared" si="93"/>
        <v>0.05</v>
      </c>
      <c r="I1485">
        <f>VLOOKUP(L1485,'ARTICLES 10052022'!$A$1:$Q$1031,17,FALSE)</f>
        <v>5.2499999999999998E-2</v>
      </c>
      <c r="J1485">
        <f t="shared" si="91"/>
        <v>5.2499999999999998E-2</v>
      </c>
      <c r="L1485">
        <v>8535000618</v>
      </c>
      <c r="M1485">
        <f>IF(I1485="","",VLOOKUP(L1485,'ARTICLES 10052022'!$A$1:$J$1031,10,FALSE))</f>
        <v>0.03</v>
      </c>
      <c r="N1485">
        <f t="shared" si="94"/>
        <v>0.03</v>
      </c>
    </row>
    <row r="1486" spans="1:14" outlineLevel="1">
      <c r="A1486" s="73" t="s">
        <v>3110</v>
      </c>
      <c r="B1486" s="73"/>
      <c r="C1486" s="73" t="str">
        <f t="shared" si="92"/>
        <v>SPR1500V100</v>
      </c>
      <c r="J1486">
        <f>SUBTOTAL(9,J1457:J1485)</f>
        <v>1141.2904218000003</v>
      </c>
      <c r="N1486">
        <f>SUBTOTAL(9,N1457:N1485)</f>
        <v>743.19776999999999</v>
      </c>
    </row>
    <row r="1487" spans="1:14" outlineLevel="2">
      <c r="A1487" t="s">
        <v>36</v>
      </c>
      <c r="B1487" s="73" t="str">
        <f>VLOOKUP(A1487,'ARTICLES 10052022'!$A$2:$D$1031,4,FALSE)</f>
        <v>AF</v>
      </c>
      <c r="C1487" s="73" t="str">
        <f t="shared" si="92"/>
        <v/>
      </c>
      <c r="D1487">
        <v>101006</v>
      </c>
      <c r="E1487">
        <v>1</v>
      </c>
      <c r="F1487" t="s">
        <v>1546</v>
      </c>
      <c r="G1487">
        <v>0.68</v>
      </c>
      <c r="H1487">
        <f t="shared" si="93"/>
        <v>0.68</v>
      </c>
      <c r="I1487">
        <f>VLOOKUP(L1487,'ARTICLES 10052022'!$A$1:$Q$1031,17,FALSE)</f>
        <v>0.69000000000000006</v>
      </c>
      <c r="J1487">
        <f t="shared" si="91"/>
        <v>0.69000000000000006</v>
      </c>
      <c r="L1487">
        <v>101006</v>
      </c>
      <c r="M1487">
        <f>IF(I1487="","",VLOOKUP(L1487,'ARTICLES 10052022'!$A$1:$J$1031,10,FALSE))</f>
        <v>0.23</v>
      </c>
      <c r="N1487">
        <f t="shared" si="94"/>
        <v>0.23</v>
      </c>
    </row>
    <row r="1488" spans="1:14" outlineLevel="2">
      <c r="A1488" t="s">
        <v>36</v>
      </c>
      <c r="B1488" s="73" t="str">
        <f>VLOOKUP(A1488,'ARTICLES 10052022'!$A$2:$D$1031,4,FALSE)</f>
        <v>AF</v>
      </c>
      <c r="C1488" s="73" t="str">
        <f t="shared" si="92"/>
        <v/>
      </c>
      <c r="D1488" t="s">
        <v>2466</v>
      </c>
      <c r="E1488">
        <v>2</v>
      </c>
      <c r="F1488" t="s">
        <v>2467</v>
      </c>
      <c r="G1488">
        <v>0.90200000000000002</v>
      </c>
      <c r="H1488">
        <f t="shared" si="93"/>
        <v>1.804</v>
      </c>
      <c r="I1488">
        <f>VLOOKUP(L1488,'ARTICLES 10052022'!$A$1:$Q$1031,17,FALSE)</f>
        <v>0.90149999999999997</v>
      </c>
      <c r="J1488">
        <f t="shared" si="91"/>
        <v>1.8029999999999999</v>
      </c>
      <c r="L1488" t="s">
        <v>2466</v>
      </c>
      <c r="M1488">
        <f>IF(I1488="","",VLOOKUP(L1488,'ARTICLES 10052022'!$A$1:$J$1031,10,FALSE))</f>
        <v>0.60099999999999998</v>
      </c>
      <c r="N1488">
        <f t="shared" si="94"/>
        <v>1.202</v>
      </c>
    </row>
    <row r="1489" spans="1:14" outlineLevel="2">
      <c r="A1489" t="s">
        <v>36</v>
      </c>
      <c r="B1489" s="73" t="str">
        <f>VLOOKUP(A1489,'ARTICLES 10052022'!$A$2:$D$1031,4,FALSE)</f>
        <v>AF</v>
      </c>
      <c r="C1489" s="73" t="str">
        <f t="shared" si="92"/>
        <v/>
      </c>
      <c r="D1489" t="s">
        <v>2470</v>
      </c>
      <c r="E1489">
        <v>2</v>
      </c>
      <c r="F1489" t="s">
        <v>2471</v>
      </c>
      <c r="G1489">
        <v>0.08</v>
      </c>
      <c r="H1489">
        <f t="shared" si="93"/>
        <v>0.16</v>
      </c>
      <c r="I1489">
        <f>VLOOKUP(L1489,'ARTICLES 10052022'!$A$1:$Q$1031,17,FALSE)</f>
        <v>0.10799999999999998</v>
      </c>
      <c r="J1489">
        <f t="shared" si="91"/>
        <v>0.21599999999999997</v>
      </c>
      <c r="L1489" t="s">
        <v>2470</v>
      </c>
      <c r="M1489">
        <f>IF(I1489="","",VLOOKUP(L1489,'ARTICLES 10052022'!$A$1:$J$1031,10,FALSE))</f>
        <v>7.1999999999999995E-2</v>
      </c>
      <c r="N1489">
        <f t="shared" si="94"/>
        <v>0.14399999999999999</v>
      </c>
    </row>
    <row r="1490" spans="1:14" outlineLevel="2">
      <c r="A1490" t="s">
        <v>36</v>
      </c>
      <c r="B1490" s="73" t="str">
        <f>VLOOKUP(A1490,'ARTICLES 10052022'!$A$2:$D$1031,4,FALSE)</f>
        <v>AF</v>
      </c>
      <c r="C1490" s="73" t="str">
        <f t="shared" si="92"/>
        <v/>
      </c>
      <c r="D1490">
        <v>8412802518</v>
      </c>
      <c r="E1490">
        <v>6</v>
      </c>
      <c r="F1490" t="s">
        <v>2270</v>
      </c>
      <c r="G1490">
        <v>7.0000000000000007E-2</v>
      </c>
      <c r="H1490">
        <f t="shared" si="93"/>
        <v>0.42000000000000004</v>
      </c>
      <c r="I1490">
        <f>VLOOKUP(L1490,'ARTICLES 10052022'!$A$1:$Q$1031,17,FALSE)</f>
        <v>0.10649999999999998</v>
      </c>
      <c r="J1490">
        <f t="shared" si="91"/>
        <v>0.6389999999999999</v>
      </c>
      <c r="L1490">
        <v>8412802518</v>
      </c>
      <c r="M1490">
        <f>IF(I1490="","",VLOOKUP(L1490,'ARTICLES 10052022'!$A$1:$J$1031,10,FALSE))</f>
        <v>7.0999999999999994E-2</v>
      </c>
      <c r="N1490">
        <f t="shared" si="94"/>
        <v>0.42599999999999993</v>
      </c>
    </row>
    <row r="1491" spans="1:14" outlineLevel="2">
      <c r="A1491" t="s">
        <v>36</v>
      </c>
      <c r="B1491" s="73" t="str">
        <f>VLOOKUP(A1491,'ARTICLES 10052022'!$A$2:$D$1031,4,FALSE)</f>
        <v>AF</v>
      </c>
      <c r="C1491" s="73" t="str">
        <f t="shared" si="92"/>
        <v/>
      </c>
      <c r="D1491" t="s">
        <v>2454</v>
      </c>
      <c r="E1491">
        <v>2</v>
      </c>
      <c r="F1491" t="s">
        <v>2455</v>
      </c>
      <c r="G1491">
        <v>0.27400000000000002</v>
      </c>
      <c r="H1491">
        <f t="shared" si="93"/>
        <v>0.54800000000000004</v>
      </c>
      <c r="I1491">
        <f>VLOOKUP(L1491,'ARTICLES 10052022'!$A$1:$Q$1031,17,FALSE)</f>
        <v>0.1305</v>
      </c>
      <c r="J1491">
        <f t="shared" si="91"/>
        <v>0.26100000000000001</v>
      </c>
      <c r="L1491" t="s">
        <v>2454</v>
      </c>
      <c r="M1491">
        <f>IF(I1491="","",VLOOKUP(L1491,'ARTICLES 10052022'!$A$1:$J$1031,10,FALSE))</f>
        <v>8.6999999999999994E-2</v>
      </c>
      <c r="N1491">
        <f t="shared" si="94"/>
        <v>0.17399999999999999</v>
      </c>
    </row>
    <row r="1492" spans="1:14" outlineLevel="2">
      <c r="A1492" t="s">
        <v>36</v>
      </c>
      <c r="B1492" s="73" t="str">
        <f>VLOOKUP(A1492,'ARTICLES 10052022'!$A$2:$D$1031,4,FALSE)</f>
        <v>AF</v>
      </c>
      <c r="C1492" s="73" t="str">
        <f t="shared" si="92"/>
        <v/>
      </c>
      <c r="D1492">
        <v>8534000818</v>
      </c>
      <c r="E1492">
        <v>8</v>
      </c>
      <c r="F1492" t="s">
        <v>2274</v>
      </c>
      <c r="G1492">
        <v>0.05</v>
      </c>
      <c r="H1492">
        <f t="shared" si="93"/>
        <v>0.4</v>
      </c>
      <c r="I1492">
        <f>VLOOKUP(L1492,'ARTICLES 10052022'!$A$1:$Q$1031,17,FALSE)</f>
        <v>5.0750000000000003E-2</v>
      </c>
      <c r="J1492">
        <f t="shared" si="91"/>
        <v>0.40600000000000003</v>
      </c>
      <c r="L1492">
        <v>8534000818</v>
      </c>
      <c r="M1492">
        <f>IF(I1492="","",VLOOKUP(L1492,'ARTICLES 10052022'!$A$1:$J$1031,10,FALSE))</f>
        <v>2.9000000000000001E-2</v>
      </c>
      <c r="N1492">
        <f t="shared" si="94"/>
        <v>0.23200000000000001</v>
      </c>
    </row>
    <row r="1493" spans="1:14" outlineLevel="2">
      <c r="A1493" t="s">
        <v>36</v>
      </c>
      <c r="B1493" s="73" t="str">
        <f>VLOOKUP(A1493,'ARTICLES 10052022'!$A$2:$D$1031,4,FALSE)</f>
        <v>AF</v>
      </c>
      <c r="C1493" s="73" t="str">
        <f t="shared" si="92"/>
        <v/>
      </c>
      <c r="D1493" t="s">
        <v>2524</v>
      </c>
      <c r="E1493">
        <v>1</v>
      </c>
      <c r="F1493" t="s">
        <v>2525</v>
      </c>
      <c r="G1493">
        <v>6.1349999999999998</v>
      </c>
      <c r="H1493">
        <f t="shared" si="93"/>
        <v>6.1349999999999998</v>
      </c>
      <c r="I1493">
        <f>VLOOKUP(L1493,'ARTICLES 10052022'!$A$1:$Q$1031,17,FALSE)</f>
        <v>6.1349999999999998</v>
      </c>
      <c r="J1493">
        <f t="shared" si="91"/>
        <v>6.1349999999999998</v>
      </c>
      <c r="L1493" t="s">
        <v>2524</v>
      </c>
      <c r="M1493">
        <f>IF(I1493="","",VLOOKUP(L1493,'ARTICLES 10052022'!$A$1:$J$1031,10,FALSE))</f>
        <v>4.09</v>
      </c>
      <c r="N1493">
        <f t="shared" si="94"/>
        <v>4.09</v>
      </c>
    </row>
    <row r="1494" spans="1:14" outlineLevel="2">
      <c r="A1494" t="s">
        <v>36</v>
      </c>
      <c r="B1494" s="73" t="str">
        <f>VLOOKUP(A1494,'ARTICLES 10052022'!$A$2:$D$1031,4,FALSE)</f>
        <v>AF</v>
      </c>
      <c r="C1494" s="73" t="str">
        <f t="shared" si="92"/>
        <v/>
      </c>
      <c r="D1494" t="s">
        <v>2449</v>
      </c>
      <c r="E1494">
        <v>2</v>
      </c>
      <c r="F1494" t="s">
        <v>2450</v>
      </c>
      <c r="G1494">
        <v>0.1</v>
      </c>
      <c r="H1494">
        <f t="shared" si="93"/>
        <v>0.2</v>
      </c>
      <c r="I1494">
        <f>VLOOKUP(L1494,'ARTICLES 10052022'!$A$1:$Q$1031,17,FALSE)</f>
        <v>0.10199999999999999</v>
      </c>
      <c r="J1494">
        <f t="shared" si="91"/>
        <v>0.20399999999999999</v>
      </c>
      <c r="L1494" t="s">
        <v>2449</v>
      </c>
      <c r="M1494">
        <f>IF(I1494="","",VLOOKUP(L1494,'ARTICLES 10052022'!$A$1:$J$1031,10,FALSE))</f>
        <v>5.0999999999999997E-2</v>
      </c>
      <c r="N1494">
        <f t="shared" si="94"/>
        <v>0.10199999999999999</v>
      </c>
    </row>
    <row r="1495" spans="1:14" outlineLevel="2">
      <c r="A1495" t="s">
        <v>36</v>
      </c>
      <c r="B1495" s="73" t="str">
        <f>VLOOKUP(A1495,'ARTICLES 10052022'!$A$2:$D$1031,4,FALSE)</f>
        <v>AF</v>
      </c>
      <c r="C1495" s="73" t="str">
        <f t="shared" si="92"/>
        <v/>
      </c>
      <c r="D1495">
        <v>1510064</v>
      </c>
      <c r="E1495">
        <v>1</v>
      </c>
      <c r="F1495" t="s">
        <v>1673</v>
      </c>
      <c r="G1495">
        <v>39.22</v>
      </c>
      <c r="H1495">
        <f t="shared" si="93"/>
        <v>39.22</v>
      </c>
      <c r="I1495">
        <f>VLOOKUP(L1495,'ARTICLES 10052022'!$A$1:$Q$1031,17,FALSE)</f>
        <v>44.414400000000001</v>
      </c>
      <c r="J1495">
        <f t="shared" si="91"/>
        <v>44.414400000000001</v>
      </c>
      <c r="L1495">
        <v>1510064</v>
      </c>
      <c r="M1495">
        <f>IF(I1495="","",VLOOKUP(L1495,'ARTICLES 10052022'!$A$1:$J$1031,10,FALSE))</f>
        <v>27.759</v>
      </c>
      <c r="N1495">
        <f t="shared" si="94"/>
        <v>27.759</v>
      </c>
    </row>
    <row r="1496" spans="1:14" outlineLevel="2">
      <c r="A1496" t="s">
        <v>36</v>
      </c>
      <c r="B1496" s="73" t="str">
        <f>VLOOKUP(A1496,'ARTICLES 10052022'!$A$2:$D$1031,4,FALSE)</f>
        <v>AF</v>
      </c>
      <c r="C1496" s="73" t="str">
        <f t="shared" si="92"/>
        <v/>
      </c>
      <c r="D1496" t="s">
        <v>1533</v>
      </c>
      <c r="E1496">
        <v>1</v>
      </c>
      <c r="F1496" t="s">
        <v>1534</v>
      </c>
      <c r="G1496">
        <v>7.41</v>
      </c>
      <c r="H1496">
        <f t="shared" si="93"/>
        <v>7.41</v>
      </c>
      <c r="I1496">
        <f>VLOOKUP(L1496,'ARTICLES 10052022'!$A$1:$Q$1031,17,FALSE)</f>
        <v>7.9667000000000003</v>
      </c>
      <c r="J1496">
        <f t="shared" si="91"/>
        <v>7.9667000000000003</v>
      </c>
      <c r="L1496" t="s">
        <v>1533</v>
      </c>
      <c r="M1496">
        <f>IF(I1496="","",VLOOKUP(L1496,'ARTICLES 10052022'!$A$1:$J$1031,10,FALSE))</f>
        <v>5.99</v>
      </c>
      <c r="N1496">
        <f t="shared" si="94"/>
        <v>5.99</v>
      </c>
    </row>
    <row r="1497" spans="1:14" outlineLevel="2">
      <c r="A1497" t="s">
        <v>36</v>
      </c>
      <c r="B1497" s="73" t="str">
        <f>VLOOKUP(A1497,'ARTICLES 10052022'!$A$2:$D$1031,4,FALSE)</f>
        <v>AF</v>
      </c>
      <c r="C1497" s="73" t="str">
        <f t="shared" si="92"/>
        <v/>
      </c>
      <c r="D1497" t="s">
        <v>414</v>
      </c>
      <c r="E1497">
        <v>1</v>
      </c>
      <c r="F1497" t="s">
        <v>415</v>
      </c>
      <c r="G1497">
        <v>38.61</v>
      </c>
      <c r="H1497">
        <f t="shared" si="93"/>
        <v>38.61</v>
      </c>
      <c r="I1497">
        <f>VLOOKUP(L1497,'ARTICLES 10052022'!$A$1:$Q$1031,17,FALSE)</f>
        <v>13.350000000000001</v>
      </c>
      <c r="J1497">
        <f t="shared" si="91"/>
        <v>13.350000000000001</v>
      </c>
      <c r="L1497" t="s">
        <v>414</v>
      </c>
      <c r="M1497">
        <f>IF(I1497="","",VLOOKUP(L1497,'ARTICLES 10052022'!$A$1:$J$1031,10,FALSE))</f>
        <v>8.9</v>
      </c>
      <c r="N1497">
        <f t="shared" si="94"/>
        <v>8.9</v>
      </c>
    </row>
    <row r="1498" spans="1:14" outlineLevel="2">
      <c r="A1498" t="s">
        <v>36</v>
      </c>
      <c r="B1498" s="73" t="str">
        <f>VLOOKUP(A1498,'ARTICLES 10052022'!$A$2:$D$1031,4,FALSE)</f>
        <v>AF</v>
      </c>
      <c r="C1498" s="73" t="str">
        <f t="shared" si="92"/>
        <v/>
      </c>
      <c r="D1498" t="s">
        <v>592</v>
      </c>
      <c r="E1498">
        <v>2</v>
      </c>
      <c r="F1498" t="s">
        <v>1512</v>
      </c>
      <c r="G1498">
        <v>0.96</v>
      </c>
      <c r="H1498">
        <f t="shared" si="93"/>
        <v>1.92</v>
      </c>
      <c r="I1498">
        <f>VLOOKUP(L1498,'ARTICLES 10052022'!$A$1:$Q$1031,17,FALSE)</f>
        <v>1.1251800000000001</v>
      </c>
      <c r="J1498">
        <f t="shared" si="91"/>
        <v>2.2503600000000001</v>
      </c>
      <c r="L1498" t="s">
        <v>592</v>
      </c>
      <c r="M1498">
        <f>IF(I1498="","",VLOOKUP(L1498,'ARTICLES 10052022'!$A$1:$J$1031,10,FALSE))</f>
        <v>0.84599999999999997</v>
      </c>
      <c r="N1498">
        <f t="shared" si="94"/>
        <v>1.6919999999999999</v>
      </c>
    </row>
    <row r="1499" spans="1:14" outlineLevel="2">
      <c r="A1499" t="s">
        <v>36</v>
      </c>
      <c r="B1499" s="73" t="str">
        <f>VLOOKUP(A1499,'ARTICLES 10052022'!$A$2:$D$1031,4,FALSE)</f>
        <v>AF</v>
      </c>
      <c r="C1499" s="73" t="str">
        <f t="shared" si="92"/>
        <v/>
      </c>
      <c r="D1499" t="s">
        <v>963</v>
      </c>
      <c r="E1499">
        <v>1</v>
      </c>
      <c r="F1499" t="s">
        <v>964</v>
      </c>
      <c r="G1499">
        <v>3.76</v>
      </c>
      <c r="H1499">
        <f t="shared" si="93"/>
        <v>3.76</v>
      </c>
      <c r="I1499">
        <f>VLOOKUP(L1499,'ARTICLES 10052022'!$A$1:$Q$1031,17,FALSE)</f>
        <v>5.01</v>
      </c>
      <c r="J1499">
        <f t="shared" si="91"/>
        <v>5.01</v>
      </c>
      <c r="L1499" t="s">
        <v>963</v>
      </c>
      <c r="M1499">
        <f>IF(I1499="","",VLOOKUP(L1499,'ARTICLES 10052022'!$A$1:$J$1031,10,FALSE))</f>
        <v>2.5049999999999999</v>
      </c>
      <c r="N1499">
        <f t="shared" si="94"/>
        <v>2.5049999999999999</v>
      </c>
    </row>
    <row r="1500" spans="1:14" outlineLevel="2">
      <c r="A1500" t="s">
        <v>36</v>
      </c>
      <c r="B1500" s="73" t="str">
        <f>VLOOKUP(A1500,'ARTICLES 10052022'!$A$2:$D$1031,4,FALSE)</f>
        <v>AF</v>
      </c>
      <c r="C1500" s="73" t="str">
        <f t="shared" si="92"/>
        <v/>
      </c>
      <c r="D1500" t="s">
        <v>2003</v>
      </c>
      <c r="E1500">
        <v>1</v>
      </c>
      <c r="F1500" t="s">
        <v>2004</v>
      </c>
      <c r="G1500">
        <v>277.7</v>
      </c>
      <c r="H1500">
        <f t="shared" si="93"/>
        <v>277.7</v>
      </c>
      <c r="I1500">
        <f>VLOOKUP(L1500,'ARTICLES 10052022'!$A$1:$Q$1031,17,FALSE)</f>
        <v>294.03000000000003</v>
      </c>
      <c r="J1500">
        <f t="shared" si="91"/>
        <v>294.03000000000003</v>
      </c>
      <c r="L1500" t="s">
        <v>2003</v>
      </c>
      <c r="M1500">
        <f>IF(I1500="","",VLOOKUP(L1500,'ARTICLES 10052022'!$A$1:$J$1031,10,FALSE))</f>
        <v>196.02</v>
      </c>
      <c r="N1500">
        <f t="shared" si="94"/>
        <v>196.02</v>
      </c>
    </row>
    <row r="1501" spans="1:14" outlineLevel="2">
      <c r="A1501" t="s">
        <v>36</v>
      </c>
      <c r="B1501" s="73" t="str">
        <f>VLOOKUP(A1501,'ARTICLES 10052022'!$A$2:$D$1031,4,FALSE)</f>
        <v>AF</v>
      </c>
      <c r="C1501" s="73" t="str">
        <f t="shared" si="92"/>
        <v/>
      </c>
      <c r="D1501" t="s">
        <v>1527</v>
      </c>
      <c r="E1501">
        <v>1</v>
      </c>
      <c r="F1501" t="s">
        <v>1528</v>
      </c>
      <c r="G1501">
        <v>0.77</v>
      </c>
      <c r="H1501">
        <f t="shared" si="93"/>
        <v>0.77</v>
      </c>
      <c r="I1501">
        <f>VLOOKUP(L1501,'ARTICLES 10052022'!$A$1:$Q$1031,17,FALSE)</f>
        <v>0.89642000000000011</v>
      </c>
      <c r="J1501">
        <f t="shared" si="91"/>
        <v>0.89642000000000011</v>
      </c>
      <c r="L1501" t="s">
        <v>1527</v>
      </c>
      <c r="M1501">
        <f>IF(I1501="","",VLOOKUP(L1501,'ARTICLES 10052022'!$A$1:$J$1031,10,FALSE))</f>
        <v>0.67400000000000004</v>
      </c>
      <c r="N1501">
        <f t="shared" si="94"/>
        <v>0.67400000000000004</v>
      </c>
    </row>
    <row r="1502" spans="1:14" outlineLevel="2">
      <c r="A1502" t="s">
        <v>36</v>
      </c>
      <c r="B1502" s="73" t="str">
        <f>VLOOKUP(A1502,'ARTICLES 10052022'!$A$2:$D$1031,4,FALSE)</f>
        <v>AF</v>
      </c>
      <c r="C1502" s="73" t="str">
        <f t="shared" si="92"/>
        <v/>
      </c>
      <c r="D1502">
        <v>7214321415</v>
      </c>
      <c r="E1502">
        <v>1</v>
      </c>
      <c r="F1502" t="s">
        <v>2402</v>
      </c>
      <c r="G1502">
        <v>0.1</v>
      </c>
      <c r="H1502">
        <f t="shared" si="93"/>
        <v>0.1</v>
      </c>
      <c r="I1502">
        <f>VLOOKUP(L1502,'ARTICLES 10052022'!$A$1:$Q$1031,17,FALSE)</f>
        <v>5.2700000000000004E-2</v>
      </c>
      <c r="J1502">
        <f t="shared" si="91"/>
        <v>5.2700000000000004E-2</v>
      </c>
      <c r="L1502">
        <v>7214321415</v>
      </c>
      <c r="M1502">
        <f>IF(I1502="","",VLOOKUP(L1502,'ARTICLES 10052022'!$A$1:$J$1031,10,FALSE))</f>
        <v>3.4000000000000002E-2</v>
      </c>
      <c r="N1502">
        <f t="shared" si="94"/>
        <v>3.4000000000000002E-2</v>
      </c>
    </row>
    <row r="1503" spans="1:14" outlineLevel="2">
      <c r="A1503" t="s">
        <v>36</v>
      </c>
      <c r="B1503" s="73" t="str">
        <f>VLOOKUP(A1503,'ARTICLES 10052022'!$A$2:$D$1031,4,FALSE)</f>
        <v>AF</v>
      </c>
      <c r="C1503" s="73" t="str">
        <f t="shared" si="92"/>
        <v/>
      </c>
      <c r="D1503" t="s">
        <v>472</v>
      </c>
      <c r="E1503">
        <v>1</v>
      </c>
      <c r="F1503" t="s">
        <v>993</v>
      </c>
      <c r="G1503">
        <v>4.87</v>
      </c>
      <c r="H1503">
        <f t="shared" si="93"/>
        <v>4.87</v>
      </c>
      <c r="I1503">
        <f>VLOOKUP(L1503,'ARTICLES 10052022'!$A$1:$Q$1031,17,FALSE)</f>
        <v>1.41</v>
      </c>
      <c r="J1503">
        <f t="shared" si="91"/>
        <v>1.41</v>
      </c>
      <c r="L1503" t="s">
        <v>472</v>
      </c>
      <c r="M1503">
        <f>IF(I1503="","",VLOOKUP(L1503,'ARTICLES 10052022'!$A$1:$J$1031,10,FALSE))</f>
        <v>0.94</v>
      </c>
      <c r="N1503">
        <f t="shared" si="94"/>
        <v>0.94</v>
      </c>
    </row>
    <row r="1504" spans="1:14" outlineLevel="2">
      <c r="A1504" t="s">
        <v>36</v>
      </c>
      <c r="B1504" s="73" t="str">
        <f>VLOOKUP(A1504,'ARTICLES 10052022'!$A$2:$D$1031,4,FALSE)</f>
        <v>AF</v>
      </c>
      <c r="C1504" s="73" t="str">
        <f t="shared" si="92"/>
        <v/>
      </c>
      <c r="D1504" t="s">
        <v>476</v>
      </c>
      <c r="E1504">
        <v>1</v>
      </c>
      <c r="F1504" t="s">
        <v>2937</v>
      </c>
      <c r="G1504">
        <v>4.9400000000000004</v>
      </c>
      <c r="H1504">
        <f t="shared" si="93"/>
        <v>4.9400000000000004</v>
      </c>
      <c r="I1504">
        <f>VLOOKUP(L1504,'ARTICLES 10052022'!$A$1:$Q$1031,17,FALSE)</f>
        <v>1.3800000000000001</v>
      </c>
      <c r="J1504">
        <f t="shared" si="91"/>
        <v>1.3800000000000001</v>
      </c>
      <c r="L1504" t="s">
        <v>476</v>
      </c>
      <c r="M1504">
        <f>IF(I1504="","",VLOOKUP(L1504,'ARTICLES 10052022'!$A$1:$J$1031,10,FALSE))</f>
        <v>0.92</v>
      </c>
      <c r="N1504">
        <f t="shared" si="94"/>
        <v>0.92</v>
      </c>
    </row>
    <row r="1505" spans="1:14" outlineLevel="2">
      <c r="A1505" t="s">
        <v>36</v>
      </c>
      <c r="B1505" s="73" t="str">
        <f>VLOOKUP(A1505,'ARTICLES 10052022'!$A$2:$D$1031,4,FALSE)</f>
        <v>AF</v>
      </c>
      <c r="C1505" s="73" t="str">
        <f t="shared" si="92"/>
        <v/>
      </c>
      <c r="D1505" t="s">
        <v>626</v>
      </c>
      <c r="E1505">
        <v>1</v>
      </c>
      <c r="F1505" t="s">
        <v>627</v>
      </c>
      <c r="G1505">
        <v>1.1000000000000001</v>
      </c>
      <c r="H1505">
        <f t="shared" si="93"/>
        <v>1.1000000000000001</v>
      </c>
      <c r="I1505">
        <f>VLOOKUP(L1505,'ARTICLES 10052022'!$A$1:$Q$1031,17,FALSE)</f>
        <v>1.6186100000000001</v>
      </c>
      <c r="J1505">
        <f t="shared" si="91"/>
        <v>1.6186100000000001</v>
      </c>
      <c r="L1505" t="s">
        <v>626</v>
      </c>
      <c r="M1505">
        <f>IF(I1505="","",VLOOKUP(L1505,'ARTICLES 10052022'!$A$1:$J$1031,10,FALSE))</f>
        <v>1.2170000000000001</v>
      </c>
      <c r="N1505">
        <f t="shared" si="94"/>
        <v>1.2170000000000001</v>
      </c>
    </row>
    <row r="1506" spans="1:14" outlineLevel="2">
      <c r="A1506" t="s">
        <v>36</v>
      </c>
      <c r="B1506" s="73" t="str">
        <f>VLOOKUP(A1506,'ARTICLES 10052022'!$A$2:$D$1031,4,FALSE)</f>
        <v>AF</v>
      </c>
      <c r="C1506" s="73" t="str">
        <f t="shared" si="92"/>
        <v/>
      </c>
      <c r="D1506" t="s">
        <v>2410</v>
      </c>
      <c r="E1506">
        <v>0.72</v>
      </c>
      <c r="F1506" t="s">
        <v>2411</v>
      </c>
      <c r="G1506">
        <v>75</v>
      </c>
      <c r="H1506">
        <f t="shared" si="93"/>
        <v>54</v>
      </c>
      <c r="I1506">
        <f>VLOOKUP(L1506,'ARTICLES 10052022'!$A$1:$Q$1031,17,FALSE)</f>
        <v>75</v>
      </c>
      <c r="J1506">
        <f t="shared" si="91"/>
        <v>54</v>
      </c>
      <c r="L1506" t="s">
        <v>2410</v>
      </c>
      <c r="M1506">
        <f>IF(I1506="","",VLOOKUP(L1506,'ARTICLES 10052022'!$A$1:$J$1031,10,FALSE))</f>
        <v>50</v>
      </c>
      <c r="N1506">
        <f t="shared" si="94"/>
        <v>36</v>
      </c>
    </row>
    <row r="1507" spans="1:14" outlineLevel="2">
      <c r="A1507" t="s">
        <v>36</v>
      </c>
      <c r="B1507" s="73" t="str">
        <f>VLOOKUP(A1507,'ARTICLES 10052022'!$A$2:$D$1031,4,FALSE)</f>
        <v>AF</v>
      </c>
      <c r="C1507" s="73" t="str">
        <f t="shared" si="92"/>
        <v/>
      </c>
      <c r="D1507" t="s">
        <v>1501</v>
      </c>
      <c r="E1507">
        <v>1</v>
      </c>
      <c r="F1507" t="s">
        <v>1502</v>
      </c>
      <c r="G1507">
        <v>83.19</v>
      </c>
      <c r="H1507">
        <f t="shared" si="93"/>
        <v>83.19</v>
      </c>
      <c r="I1507">
        <f>VLOOKUP(L1507,'ARTICLES 10052022'!$A$1:$Q$1031,17,FALSE)</f>
        <v>94.43</v>
      </c>
      <c r="J1507">
        <f t="shared" si="91"/>
        <v>94.43</v>
      </c>
      <c r="L1507" t="s">
        <v>1501</v>
      </c>
      <c r="M1507">
        <f>IF(I1507="","",VLOOKUP(L1507,'ARTICLES 10052022'!$A$1:$J$1031,10,FALSE))</f>
        <v>71</v>
      </c>
      <c r="N1507">
        <f t="shared" si="94"/>
        <v>71</v>
      </c>
    </row>
    <row r="1508" spans="1:14" outlineLevel="2">
      <c r="A1508" t="s">
        <v>36</v>
      </c>
      <c r="B1508" s="73" t="str">
        <f>VLOOKUP(A1508,'ARTICLES 10052022'!$A$2:$D$1031,4,FALSE)</f>
        <v>AF</v>
      </c>
      <c r="C1508" s="73" t="str">
        <f t="shared" si="92"/>
        <v/>
      </c>
      <c r="D1508" t="s">
        <v>1542</v>
      </c>
      <c r="E1508">
        <v>1</v>
      </c>
      <c r="F1508" t="s">
        <v>1543</v>
      </c>
      <c r="G1508">
        <v>21.71</v>
      </c>
      <c r="H1508">
        <f t="shared" si="93"/>
        <v>21.71</v>
      </c>
      <c r="I1508">
        <f>VLOOKUP(L1508,'ARTICLES 10052022'!$A$1:$Q$1031,17,FALSE)</f>
        <v>26.594999999999999</v>
      </c>
      <c r="J1508">
        <f t="shared" si="91"/>
        <v>26.594999999999999</v>
      </c>
      <c r="L1508" t="s">
        <v>1542</v>
      </c>
      <c r="M1508">
        <f>IF(I1508="","",VLOOKUP(L1508,'ARTICLES 10052022'!$A$1:$J$1031,10,FALSE))</f>
        <v>17.73</v>
      </c>
      <c r="N1508">
        <f t="shared" si="94"/>
        <v>17.73</v>
      </c>
    </row>
    <row r="1509" spans="1:14" outlineLevel="2">
      <c r="A1509" t="s">
        <v>36</v>
      </c>
      <c r="B1509" s="73" t="str">
        <f>VLOOKUP(A1509,'ARTICLES 10052022'!$A$2:$D$1031,4,FALSE)</f>
        <v>AF</v>
      </c>
      <c r="C1509" s="73" t="str">
        <f t="shared" si="92"/>
        <v/>
      </c>
      <c r="D1509" t="s">
        <v>1983</v>
      </c>
      <c r="E1509">
        <v>1</v>
      </c>
      <c r="F1509" t="s">
        <v>1984</v>
      </c>
      <c r="G1509">
        <v>19.91</v>
      </c>
      <c r="H1509">
        <f t="shared" si="93"/>
        <v>19.91</v>
      </c>
      <c r="I1509">
        <f>VLOOKUP(L1509,'ARTICLES 10052022'!$A$1:$Q$1031,17,FALSE)</f>
        <v>21.28</v>
      </c>
      <c r="J1509">
        <f t="shared" si="91"/>
        <v>21.28</v>
      </c>
      <c r="L1509" t="s">
        <v>1983</v>
      </c>
      <c r="M1509">
        <f>IF(I1509="","",VLOOKUP(L1509,'ARTICLES 10052022'!$A$1:$J$1031,10,FALSE))</f>
        <v>12.16</v>
      </c>
      <c r="N1509">
        <f t="shared" si="94"/>
        <v>12.16</v>
      </c>
    </row>
    <row r="1510" spans="1:14" outlineLevel="2">
      <c r="A1510" t="s">
        <v>36</v>
      </c>
      <c r="B1510" s="73" t="str">
        <f>VLOOKUP(A1510,'ARTICLES 10052022'!$A$2:$D$1031,4,FALSE)</f>
        <v>AF</v>
      </c>
      <c r="C1510" s="73" t="str">
        <f t="shared" si="92"/>
        <v/>
      </c>
      <c r="D1510" t="s">
        <v>1986</v>
      </c>
      <c r="E1510">
        <v>1</v>
      </c>
      <c r="F1510" t="s">
        <v>1987</v>
      </c>
      <c r="G1510">
        <v>4.1900000000000004</v>
      </c>
      <c r="H1510">
        <f t="shared" si="93"/>
        <v>4.1900000000000004</v>
      </c>
      <c r="I1510">
        <f>VLOOKUP(L1510,'ARTICLES 10052022'!$A$1:$Q$1031,17,FALSE)</f>
        <v>4.4850000000000003</v>
      </c>
      <c r="J1510">
        <f t="shared" si="91"/>
        <v>4.4850000000000003</v>
      </c>
      <c r="L1510" t="s">
        <v>1986</v>
      </c>
      <c r="M1510">
        <f>IF(I1510="","",VLOOKUP(L1510,'ARTICLES 10052022'!$A$1:$J$1031,10,FALSE))</f>
        <v>2.99</v>
      </c>
      <c r="N1510">
        <f t="shared" si="94"/>
        <v>2.99</v>
      </c>
    </row>
    <row r="1511" spans="1:14" outlineLevel="2">
      <c r="A1511" t="s">
        <v>36</v>
      </c>
      <c r="B1511" s="73" t="str">
        <f>VLOOKUP(A1511,'ARTICLES 10052022'!$A$2:$D$1031,4,FALSE)</f>
        <v>AF</v>
      </c>
      <c r="C1511" s="73" t="str">
        <f t="shared" si="92"/>
        <v/>
      </c>
      <c r="D1511" t="s">
        <v>632</v>
      </c>
      <c r="E1511">
        <v>1</v>
      </c>
      <c r="F1511" t="s">
        <v>1514</v>
      </c>
      <c r="G1511">
        <v>12.91</v>
      </c>
      <c r="H1511">
        <f t="shared" si="93"/>
        <v>12.91</v>
      </c>
      <c r="I1511">
        <f>VLOOKUP(L1511,'ARTICLES 10052022'!$A$1:$Q$1031,17,FALSE)</f>
        <v>19.064219999999999</v>
      </c>
      <c r="J1511">
        <f t="shared" si="91"/>
        <v>19.064219999999999</v>
      </c>
      <c r="L1511" t="s">
        <v>632</v>
      </c>
      <c r="M1511">
        <f>IF(I1511="","",VLOOKUP(L1511,'ARTICLES 10052022'!$A$1:$J$1031,10,FALSE))</f>
        <v>4.7779999999999996</v>
      </c>
      <c r="N1511">
        <f t="shared" si="94"/>
        <v>4.7779999999999996</v>
      </c>
    </row>
    <row r="1512" spans="1:14" outlineLevel="2">
      <c r="A1512" t="s">
        <v>36</v>
      </c>
      <c r="B1512" s="73" t="str">
        <f>VLOOKUP(A1512,'ARTICLES 10052022'!$A$2:$D$1031,4,FALSE)</f>
        <v>AF</v>
      </c>
      <c r="C1512" s="73" t="str">
        <f t="shared" si="92"/>
        <v/>
      </c>
      <c r="D1512" t="s">
        <v>1510</v>
      </c>
      <c r="E1512">
        <v>1</v>
      </c>
      <c r="F1512" t="s">
        <v>1511</v>
      </c>
      <c r="G1512">
        <v>9.56</v>
      </c>
      <c r="H1512">
        <f t="shared" si="93"/>
        <v>9.56</v>
      </c>
      <c r="I1512">
        <f>VLOOKUP(L1512,'ARTICLES 10052022'!$A$1:$Q$1031,17,FALSE)</f>
        <v>9.4695999999999998</v>
      </c>
      <c r="J1512">
        <f t="shared" si="91"/>
        <v>9.4695999999999998</v>
      </c>
      <c r="L1512" t="s">
        <v>1510</v>
      </c>
      <c r="M1512">
        <f>IF(I1512="","",VLOOKUP(L1512,'ARTICLES 10052022'!$A$1:$J$1031,10,FALSE))</f>
        <v>7.12</v>
      </c>
      <c r="N1512">
        <f t="shared" si="94"/>
        <v>7.12</v>
      </c>
    </row>
    <row r="1513" spans="1:14" outlineLevel="2">
      <c r="A1513" t="s">
        <v>36</v>
      </c>
      <c r="B1513" s="73" t="str">
        <f>VLOOKUP(A1513,'ARTICLES 10052022'!$A$2:$D$1031,4,FALSE)</f>
        <v>AF</v>
      </c>
      <c r="C1513" s="73" t="str">
        <f t="shared" si="92"/>
        <v/>
      </c>
      <c r="D1513" t="s">
        <v>1519</v>
      </c>
      <c r="E1513">
        <v>1</v>
      </c>
      <c r="F1513" t="s">
        <v>1520</v>
      </c>
      <c r="G1513">
        <v>9.64</v>
      </c>
      <c r="H1513">
        <f t="shared" si="93"/>
        <v>9.64</v>
      </c>
      <c r="I1513">
        <f>VLOOKUP(L1513,'ARTICLES 10052022'!$A$1:$Q$1031,17,FALSE)</f>
        <v>11.619146000000001</v>
      </c>
      <c r="J1513">
        <f t="shared" si="91"/>
        <v>11.619146000000001</v>
      </c>
      <c r="L1513" t="s">
        <v>1519</v>
      </c>
      <c r="M1513">
        <f>IF(I1513="","",VLOOKUP(L1513,'ARTICLES 10052022'!$A$1:$J$1031,10,FALSE))</f>
        <v>8.7362000000000002</v>
      </c>
      <c r="N1513">
        <f t="shared" si="94"/>
        <v>8.7362000000000002</v>
      </c>
    </row>
    <row r="1514" spans="1:14" outlineLevel="2">
      <c r="A1514" t="s">
        <v>36</v>
      </c>
      <c r="B1514" s="73" t="str">
        <f>VLOOKUP(A1514,'ARTICLES 10052022'!$A$2:$D$1031,4,FALSE)</f>
        <v>AF</v>
      </c>
      <c r="C1514" s="73" t="str">
        <f t="shared" si="92"/>
        <v/>
      </c>
      <c r="D1514" t="s">
        <v>62</v>
      </c>
      <c r="E1514">
        <v>1</v>
      </c>
      <c r="F1514" t="s">
        <v>63</v>
      </c>
      <c r="G1514">
        <v>139.16999999999999</v>
      </c>
      <c r="H1514">
        <f t="shared" si="93"/>
        <v>139.16999999999999</v>
      </c>
      <c r="I1514">
        <f>VLOOKUP(L1514,'ARTICLES 10052022'!$A$1:$Q$1031,17,FALSE)</f>
        <v>135.749225</v>
      </c>
      <c r="J1514">
        <f t="shared" si="91"/>
        <v>135.749225</v>
      </c>
      <c r="L1514" t="s">
        <v>62</v>
      </c>
      <c r="M1514">
        <f>IF(I1514="","",VLOOKUP(L1514,'ARTICLES 10052022'!$A$1:$J$1031,10,FALSE))</f>
        <v>83.060649999999995</v>
      </c>
      <c r="N1514">
        <f t="shared" si="94"/>
        <v>83.060649999999995</v>
      </c>
    </row>
    <row r="1515" spans="1:14" outlineLevel="2">
      <c r="A1515" t="s">
        <v>36</v>
      </c>
      <c r="B1515" s="73" t="str">
        <f>VLOOKUP(A1515,'ARTICLES 10052022'!$A$2:$D$1031,4,FALSE)</f>
        <v>AF</v>
      </c>
      <c r="C1515" s="73" t="str">
        <f t="shared" si="92"/>
        <v/>
      </c>
      <c r="D1515">
        <v>8434000818</v>
      </c>
      <c r="E1515">
        <v>8</v>
      </c>
      <c r="F1515" t="s">
        <v>2273</v>
      </c>
      <c r="G1515">
        <v>0.04</v>
      </c>
      <c r="H1515">
        <f t="shared" si="93"/>
        <v>0.32</v>
      </c>
      <c r="I1515">
        <f>VLOOKUP(L1515,'ARTICLES 10052022'!$A$1:$Q$1031,17,FALSE)</f>
        <v>2.6250000000000004E-4</v>
      </c>
      <c r="J1515">
        <f t="shared" si="91"/>
        <v>2.1000000000000003E-3</v>
      </c>
      <c r="L1515">
        <v>8434000818</v>
      </c>
      <c r="M1515">
        <f>IF(I1515="","",VLOOKUP(L1515,'ARTICLES 10052022'!$A$1:$J$1031,10,FALSE))</f>
        <v>4.2000000000000003E-2</v>
      </c>
      <c r="N1515">
        <f t="shared" si="94"/>
        <v>0.33600000000000002</v>
      </c>
    </row>
    <row r="1516" spans="1:14" outlineLevel="2">
      <c r="A1516" t="s">
        <v>36</v>
      </c>
      <c r="B1516" s="73" t="str">
        <f>VLOOKUP(A1516,'ARTICLES 10052022'!$A$2:$D$1031,4,FALSE)</f>
        <v>AF</v>
      </c>
      <c r="C1516" s="73" t="str">
        <f t="shared" si="92"/>
        <v/>
      </c>
      <c r="D1516">
        <v>8434000618</v>
      </c>
      <c r="E1516">
        <v>1</v>
      </c>
      <c r="F1516" t="s">
        <v>2272</v>
      </c>
      <c r="G1516">
        <v>0.02</v>
      </c>
      <c r="H1516">
        <f t="shared" si="93"/>
        <v>0.02</v>
      </c>
      <c r="I1516">
        <f>VLOOKUP(L1516,'ARTICLES 10052022'!$A$1:$Q$1031,17,FALSE)</f>
        <v>2.375E-2</v>
      </c>
      <c r="J1516">
        <f t="shared" si="91"/>
        <v>2.375E-2</v>
      </c>
      <c r="L1516">
        <v>8434000618</v>
      </c>
      <c r="M1516">
        <f>IF(I1516="","",VLOOKUP(L1516,'ARTICLES 10052022'!$A$1:$J$1031,10,FALSE))</f>
        <v>1.9E-2</v>
      </c>
      <c r="N1516">
        <f t="shared" si="94"/>
        <v>1.9E-2</v>
      </c>
    </row>
    <row r="1517" spans="1:14" outlineLevel="2">
      <c r="A1517" t="s">
        <v>36</v>
      </c>
      <c r="B1517" s="73" t="str">
        <f>VLOOKUP(A1517,'ARTICLES 10052022'!$A$2:$D$1031,4,FALSE)</f>
        <v>AF</v>
      </c>
      <c r="C1517" s="73" t="str">
        <f t="shared" si="92"/>
        <v/>
      </c>
      <c r="D1517" t="s">
        <v>2362</v>
      </c>
      <c r="E1517">
        <v>1</v>
      </c>
      <c r="F1517" t="s">
        <v>2363</v>
      </c>
      <c r="G1517">
        <v>1.9E-2</v>
      </c>
      <c r="H1517">
        <f t="shared" si="93"/>
        <v>1.9E-2</v>
      </c>
      <c r="I1517">
        <f>VLOOKUP(L1517,'ARTICLES 10052022'!$A$1:$Q$1031,17,FALSE)</f>
        <v>0.1905</v>
      </c>
      <c r="J1517">
        <f t="shared" si="91"/>
        <v>0.1905</v>
      </c>
      <c r="L1517" t="s">
        <v>2362</v>
      </c>
      <c r="M1517">
        <f>IF(I1517="","",VLOOKUP(L1517,'ARTICLES 10052022'!$A$1:$J$1031,10,FALSE))</f>
        <v>0.127</v>
      </c>
      <c r="N1517">
        <f t="shared" si="94"/>
        <v>0.127</v>
      </c>
    </row>
    <row r="1518" spans="1:14" outlineLevel="2">
      <c r="A1518" t="s">
        <v>36</v>
      </c>
      <c r="B1518" s="73" t="str">
        <f>VLOOKUP(A1518,'ARTICLES 10052022'!$A$2:$D$1031,4,FALSE)</f>
        <v>AF</v>
      </c>
      <c r="C1518" s="73" t="str">
        <f t="shared" si="92"/>
        <v/>
      </c>
      <c r="D1518">
        <v>8535000618</v>
      </c>
      <c r="E1518">
        <v>1</v>
      </c>
      <c r="F1518" t="s">
        <v>2275</v>
      </c>
      <c r="G1518">
        <v>0.05</v>
      </c>
      <c r="H1518">
        <f t="shared" si="93"/>
        <v>0.05</v>
      </c>
      <c r="I1518">
        <f>VLOOKUP(L1518,'ARTICLES 10052022'!$A$1:$Q$1031,17,FALSE)</f>
        <v>5.2499999999999998E-2</v>
      </c>
      <c r="J1518">
        <f t="shared" si="91"/>
        <v>5.2499999999999998E-2</v>
      </c>
      <c r="L1518">
        <v>8535000618</v>
      </c>
      <c r="M1518">
        <f>IF(I1518="","",VLOOKUP(L1518,'ARTICLES 10052022'!$A$1:$J$1031,10,FALSE))</f>
        <v>0.03</v>
      </c>
      <c r="N1518">
        <f t="shared" si="94"/>
        <v>0.03</v>
      </c>
    </row>
    <row r="1519" spans="1:14" outlineLevel="2">
      <c r="A1519" t="s">
        <v>36</v>
      </c>
      <c r="B1519" s="73" t="str">
        <f>VLOOKUP(A1519,'ARTICLES 10052022'!$A$2:$D$1031,4,FALSE)</f>
        <v>AF</v>
      </c>
      <c r="C1519" s="73" t="str">
        <f t="shared" si="92"/>
        <v/>
      </c>
      <c r="D1519" t="s">
        <v>3104</v>
      </c>
      <c r="E1519">
        <v>2</v>
      </c>
      <c r="F1519" t="s">
        <v>2452</v>
      </c>
      <c r="G1519">
        <v>0.128</v>
      </c>
      <c r="H1519">
        <f t="shared" si="93"/>
        <v>0.25600000000000001</v>
      </c>
      <c r="I1519">
        <f>VLOOKUP(L1519,'ARTICLES 10052022'!$A$1:$Q$1031,17,FALSE)</f>
        <v>0.53099999999999992</v>
      </c>
      <c r="J1519">
        <f t="shared" si="91"/>
        <v>1.0619999999999998</v>
      </c>
      <c r="L1519" t="s">
        <v>3104</v>
      </c>
      <c r="M1519">
        <f>IF(I1519="","",VLOOKUP(L1519,'ARTICLES 10052022'!$A$1:$J$1031,10,FALSE))</f>
        <v>0.35399999999999998</v>
      </c>
      <c r="N1519">
        <f t="shared" si="94"/>
        <v>0.70799999999999996</v>
      </c>
    </row>
    <row r="1520" spans="1:14" outlineLevel="2">
      <c r="A1520" t="s">
        <v>36</v>
      </c>
      <c r="B1520" s="73" t="str">
        <f>VLOOKUP(A1520,'ARTICLES 10052022'!$A$2:$D$1031,4,FALSE)</f>
        <v>AF</v>
      </c>
      <c r="C1520" s="73" t="str">
        <f t="shared" si="92"/>
        <v/>
      </c>
      <c r="D1520">
        <v>101007</v>
      </c>
      <c r="E1520">
        <v>1</v>
      </c>
      <c r="F1520" t="s">
        <v>1544</v>
      </c>
      <c r="G1520">
        <v>2.2400000000000002</v>
      </c>
      <c r="H1520">
        <f t="shared" si="93"/>
        <v>2.2400000000000002</v>
      </c>
      <c r="I1520">
        <f>VLOOKUP(L1520,'ARTICLES 10052022'!$A$1:$Q$1031,17,FALSE)</f>
        <v>2.25</v>
      </c>
      <c r="J1520">
        <f t="shared" si="91"/>
        <v>2.25</v>
      </c>
      <c r="L1520">
        <v>101007</v>
      </c>
      <c r="M1520">
        <f>IF(I1520="","",VLOOKUP(L1520,'ARTICLES 10052022'!$A$1:$J$1031,10,FALSE))</f>
        <v>1.5</v>
      </c>
      <c r="N1520">
        <f t="shared" si="94"/>
        <v>1.5</v>
      </c>
    </row>
    <row r="1521" spans="1:14" outlineLevel="2">
      <c r="A1521" t="s">
        <v>36</v>
      </c>
      <c r="B1521" s="73" t="str">
        <f>VLOOKUP(A1521,'ARTICLES 10052022'!$A$2:$D$1031,4,FALSE)</f>
        <v>AF</v>
      </c>
      <c r="C1521" s="73" t="str">
        <f t="shared" si="92"/>
        <v/>
      </c>
      <c r="D1521" t="s">
        <v>1537</v>
      </c>
      <c r="E1521">
        <v>1</v>
      </c>
      <c r="F1521" t="s">
        <v>1538</v>
      </c>
      <c r="G1521">
        <v>4.3499999999999996</v>
      </c>
      <c r="H1521">
        <f t="shared" si="93"/>
        <v>4.3499999999999996</v>
      </c>
      <c r="I1521">
        <f>VLOOKUP(L1521,'ARTICLES 10052022'!$A$1:$Q$1031,17,FALSE)</f>
        <v>4.3499999999999996</v>
      </c>
      <c r="J1521">
        <f t="shared" si="91"/>
        <v>4.3499999999999996</v>
      </c>
      <c r="L1521" t="s">
        <v>1537</v>
      </c>
      <c r="M1521">
        <f>IF(I1521="","",VLOOKUP(L1521,'ARTICLES 10052022'!$A$1:$J$1031,10,FALSE))</f>
        <v>2.9</v>
      </c>
      <c r="N1521">
        <f t="shared" si="94"/>
        <v>2.9</v>
      </c>
    </row>
    <row r="1522" spans="1:14" outlineLevel="2">
      <c r="A1522" t="s">
        <v>36</v>
      </c>
      <c r="B1522" s="73" t="str">
        <f>VLOOKUP(A1522,'ARTICLES 10052022'!$A$2:$D$1031,4,FALSE)</f>
        <v>AF</v>
      </c>
      <c r="C1522" s="73" t="str">
        <f t="shared" si="92"/>
        <v/>
      </c>
      <c r="D1522" t="s">
        <v>2626</v>
      </c>
      <c r="E1522">
        <v>1</v>
      </c>
      <c r="F1522" t="s">
        <v>2627</v>
      </c>
      <c r="G1522">
        <v>0.4</v>
      </c>
      <c r="H1522">
        <f t="shared" si="93"/>
        <v>0.4</v>
      </c>
      <c r="I1522">
        <f>VLOOKUP(L1522,'ARTICLES 10052022'!$A$1:$Q$1031,17,FALSE)</f>
        <v>0.4</v>
      </c>
      <c r="J1522">
        <f t="shared" si="91"/>
        <v>0.4</v>
      </c>
      <c r="L1522" t="s">
        <v>2626</v>
      </c>
      <c r="M1522">
        <f>IF(I1522="","",VLOOKUP(L1522,'ARTICLES 10052022'!$A$1:$J$1031,10,FALSE))</f>
        <v>0.2</v>
      </c>
      <c r="N1522">
        <f t="shared" si="94"/>
        <v>0.2</v>
      </c>
    </row>
    <row r="1523" spans="1:14" outlineLevel="2">
      <c r="A1523" t="s">
        <v>36</v>
      </c>
      <c r="B1523" s="73" t="str">
        <f>VLOOKUP(A1523,'ARTICLES 10052022'!$A$2:$D$1031,4,FALSE)</f>
        <v>AF</v>
      </c>
      <c r="C1523" s="73" t="str">
        <f t="shared" si="92"/>
        <v/>
      </c>
      <c r="D1523">
        <v>9600000618</v>
      </c>
      <c r="E1523">
        <v>1</v>
      </c>
      <c r="F1523" t="s">
        <v>2044</v>
      </c>
      <c r="G1523">
        <v>1.57</v>
      </c>
      <c r="H1523">
        <f t="shared" si="93"/>
        <v>1.57</v>
      </c>
      <c r="I1523">
        <f>VLOOKUP(L1523,'ARTICLES 10052022'!$A$1:$Q$1031,17,FALSE)</f>
        <v>2.3980000000000001</v>
      </c>
      <c r="J1523">
        <f t="shared" si="91"/>
        <v>2.3980000000000001</v>
      </c>
      <c r="L1523">
        <v>9600000618</v>
      </c>
      <c r="M1523">
        <f>IF(I1523="","",VLOOKUP(L1523,'ARTICLES 10052022'!$A$1:$J$1031,10,FALSE))</f>
        <v>1.1990000000000001</v>
      </c>
      <c r="N1523">
        <f t="shared" si="94"/>
        <v>1.1990000000000001</v>
      </c>
    </row>
    <row r="1524" spans="1:14" outlineLevel="2">
      <c r="A1524" t="s">
        <v>36</v>
      </c>
      <c r="B1524" s="73" t="str">
        <f>VLOOKUP(A1524,'ARTICLES 10052022'!$A$2:$D$1031,4,FALSE)</f>
        <v>AF</v>
      </c>
      <c r="C1524" s="73" t="str">
        <f t="shared" si="92"/>
        <v/>
      </c>
      <c r="D1524" t="s">
        <v>2311</v>
      </c>
      <c r="E1524">
        <v>1</v>
      </c>
      <c r="F1524" t="s">
        <v>2312</v>
      </c>
      <c r="G1524">
        <v>17.510000000000002</v>
      </c>
      <c r="H1524">
        <f t="shared" si="93"/>
        <v>17.510000000000002</v>
      </c>
      <c r="I1524">
        <f>VLOOKUP(L1524,'ARTICLES 10052022'!$A$1:$Q$1031,17,FALSE)</f>
        <v>20.684999999999999</v>
      </c>
      <c r="J1524">
        <f t="shared" ref="J1524:J1589" si="95">E1524*I1524</f>
        <v>20.684999999999999</v>
      </c>
      <c r="L1524" t="s">
        <v>2311</v>
      </c>
      <c r="M1524">
        <f>IF(I1524="","",VLOOKUP(L1524,'ARTICLES 10052022'!$A$1:$J$1031,10,FALSE))</f>
        <v>13.79</v>
      </c>
      <c r="N1524">
        <f t="shared" si="94"/>
        <v>13.79</v>
      </c>
    </row>
    <row r="1525" spans="1:14" outlineLevel="2">
      <c r="A1525" t="s">
        <v>36</v>
      </c>
      <c r="B1525" s="73" t="str">
        <f>VLOOKUP(A1525,'ARTICLES 10052022'!$A$2:$D$1031,4,FALSE)</f>
        <v>AF</v>
      </c>
      <c r="C1525" s="73" t="str">
        <f t="shared" si="92"/>
        <v/>
      </c>
      <c r="D1525" t="s">
        <v>606</v>
      </c>
      <c r="E1525">
        <v>1</v>
      </c>
      <c r="F1525" t="s">
        <v>1848</v>
      </c>
      <c r="G1525">
        <v>2.31</v>
      </c>
      <c r="H1525">
        <f t="shared" si="93"/>
        <v>2.31</v>
      </c>
      <c r="I1525">
        <f>VLOOKUP(L1525,'ARTICLES 10052022'!$A$1:$Q$1031,17,FALSE)</f>
        <v>2.4525000000000001</v>
      </c>
      <c r="J1525">
        <f t="shared" si="95"/>
        <v>2.4525000000000001</v>
      </c>
      <c r="L1525" t="s">
        <v>606</v>
      </c>
      <c r="M1525">
        <f>IF(I1525="","",VLOOKUP(L1525,'ARTICLES 10052022'!$A$1:$J$1031,10,FALSE))</f>
        <v>1.635</v>
      </c>
      <c r="N1525">
        <f t="shared" si="94"/>
        <v>1.635</v>
      </c>
    </row>
    <row r="1526" spans="1:14" outlineLevel="2">
      <c r="A1526" t="s">
        <v>36</v>
      </c>
      <c r="B1526" s="73" t="str">
        <f>VLOOKUP(A1526,'ARTICLES 10052022'!$A$2:$D$1031,4,FALSE)</f>
        <v>AF</v>
      </c>
      <c r="C1526" s="73" t="str">
        <f t="shared" si="92"/>
        <v/>
      </c>
      <c r="D1526" t="s">
        <v>442</v>
      </c>
      <c r="E1526">
        <v>1</v>
      </c>
      <c r="F1526" t="s">
        <v>1496</v>
      </c>
      <c r="G1526">
        <v>431.65</v>
      </c>
      <c r="H1526">
        <f t="shared" si="93"/>
        <v>431.65</v>
      </c>
      <c r="I1526">
        <f>VLOOKUP(L1526,'ARTICLES 10052022'!$A$1:$Q$1031,17,FALSE)</f>
        <v>469.5</v>
      </c>
      <c r="J1526">
        <f t="shared" si="95"/>
        <v>469.5</v>
      </c>
      <c r="L1526" t="s">
        <v>442</v>
      </c>
      <c r="M1526">
        <f>IF(I1526="","",VLOOKUP(L1526,'ARTICLES 10052022'!$A$1:$J$1031,10,FALSE))</f>
        <v>313</v>
      </c>
      <c r="N1526">
        <f t="shared" si="94"/>
        <v>313</v>
      </c>
    </row>
    <row r="1527" spans="1:14" outlineLevel="1">
      <c r="A1527" s="73" t="s">
        <v>3111</v>
      </c>
      <c r="B1527" s="73"/>
      <c r="C1527" s="73" t="str">
        <f t="shared" si="92"/>
        <v>SPR1500V100BG</v>
      </c>
      <c r="J1527">
        <f>SUBTOTAL(9,J1487:J1526)</f>
        <v>1262.791731</v>
      </c>
      <c r="N1527">
        <f>SUBTOTAL(9,N1487:N1526)</f>
        <v>832.26985000000002</v>
      </c>
    </row>
    <row r="1528" spans="1:14" outlineLevel="2">
      <c r="A1528" t="s">
        <v>38</v>
      </c>
      <c r="B1528" s="73" t="str">
        <f>VLOOKUP(A1528,'ARTICLES 10052022'!$A$2:$D$1031,4,FALSE)</f>
        <v>AF</v>
      </c>
      <c r="C1528" s="73" t="str">
        <f t="shared" si="92"/>
        <v/>
      </c>
      <c r="D1528">
        <v>101006</v>
      </c>
      <c r="E1528">
        <v>1</v>
      </c>
      <c r="F1528" t="s">
        <v>1546</v>
      </c>
      <c r="G1528">
        <v>0.68</v>
      </c>
      <c r="H1528">
        <f t="shared" si="93"/>
        <v>0.68</v>
      </c>
      <c r="I1528">
        <f>VLOOKUP(L1528,'ARTICLES 10052022'!$A$1:$Q$1031,17,FALSE)</f>
        <v>0.69000000000000006</v>
      </c>
      <c r="J1528">
        <f t="shared" si="95"/>
        <v>0.69000000000000006</v>
      </c>
      <c r="L1528">
        <v>101006</v>
      </c>
      <c r="M1528">
        <f>IF(I1528="","",VLOOKUP(L1528,'ARTICLES 10052022'!$A$1:$J$1031,10,FALSE))</f>
        <v>0.23</v>
      </c>
      <c r="N1528">
        <f t="shared" si="94"/>
        <v>0.23</v>
      </c>
    </row>
    <row r="1529" spans="1:14" outlineLevel="2">
      <c r="A1529" t="s">
        <v>38</v>
      </c>
      <c r="B1529" s="73" t="str">
        <f>VLOOKUP(A1529,'ARTICLES 10052022'!$A$2:$D$1031,4,FALSE)</f>
        <v>AF</v>
      </c>
      <c r="C1529" s="73" t="str">
        <f t="shared" si="92"/>
        <v/>
      </c>
      <c r="D1529" t="s">
        <v>2466</v>
      </c>
      <c r="E1529">
        <v>2</v>
      </c>
      <c r="F1529" t="s">
        <v>2467</v>
      </c>
      <c r="G1529">
        <v>0.90200000000000002</v>
      </c>
      <c r="H1529">
        <f t="shared" si="93"/>
        <v>1.804</v>
      </c>
      <c r="I1529">
        <f>VLOOKUP(L1529,'ARTICLES 10052022'!$A$1:$Q$1031,17,FALSE)</f>
        <v>0.90149999999999997</v>
      </c>
      <c r="J1529">
        <f t="shared" si="95"/>
        <v>1.8029999999999999</v>
      </c>
      <c r="L1529" t="s">
        <v>2466</v>
      </c>
      <c r="M1529">
        <f>IF(I1529="","",VLOOKUP(L1529,'ARTICLES 10052022'!$A$1:$J$1031,10,FALSE))</f>
        <v>0.60099999999999998</v>
      </c>
      <c r="N1529">
        <f t="shared" si="94"/>
        <v>1.202</v>
      </c>
    </row>
    <row r="1530" spans="1:14" outlineLevel="2">
      <c r="A1530" t="s">
        <v>38</v>
      </c>
      <c r="B1530" s="73" t="str">
        <f>VLOOKUP(A1530,'ARTICLES 10052022'!$A$2:$D$1031,4,FALSE)</f>
        <v>AF</v>
      </c>
      <c r="C1530" s="73" t="str">
        <f t="shared" si="92"/>
        <v/>
      </c>
      <c r="D1530" t="s">
        <v>2470</v>
      </c>
      <c r="E1530">
        <v>2</v>
      </c>
      <c r="F1530" t="s">
        <v>2471</v>
      </c>
      <c r="G1530">
        <v>0.08</v>
      </c>
      <c r="H1530">
        <f t="shared" si="93"/>
        <v>0.16</v>
      </c>
      <c r="I1530">
        <f>VLOOKUP(L1530,'ARTICLES 10052022'!$A$1:$Q$1031,17,FALSE)</f>
        <v>0.10799999999999998</v>
      </c>
      <c r="J1530">
        <f t="shared" si="95"/>
        <v>0.21599999999999997</v>
      </c>
      <c r="L1530" t="s">
        <v>2470</v>
      </c>
      <c r="M1530">
        <f>IF(I1530="","",VLOOKUP(L1530,'ARTICLES 10052022'!$A$1:$J$1031,10,FALSE))</f>
        <v>7.1999999999999995E-2</v>
      </c>
      <c r="N1530">
        <f t="shared" si="94"/>
        <v>0.14399999999999999</v>
      </c>
    </row>
    <row r="1531" spans="1:14" outlineLevel="2">
      <c r="A1531" t="s">
        <v>38</v>
      </c>
      <c r="B1531" s="73" t="str">
        <f>VLOOKUP(A1531,'ARTICLES 10052022'!$A$2:$D$1031,4,FALSE)</f>
        <v>AF</v>
      </c>
      <c r="C1531" s="73" t="str">
        <f t="shared" si="92"/>
        <v/>
      </c>
      <c r="D1531">
        <v>1510064</v>
      </c>
      <c r="E1531">
        <v>1</v>
      </c>
      <c r="F1531" t="s">
        <v>1673</v>
      </c>
      <c r="G1531">
        <v>39.22</v>
      </c>
      <c r="H1531">
        <f t="shared" si="93"/>
        <v>39.22</v>
      </c>
      <c r="I1531">
        <f>VLOOKUP(L1531,'ARTICLES 10052022'!$A$1:$Q$1031,17,FALSE)</f>
        <v>44.414400000000001</v>
      </c>
      <c r="J1531">
        <f t="shared" si="95"/>
        <v>44.414400000000001</v>
      </c>
      <c r="L1531">
        <v>1510064</v>
      </c>
      <c r="M1531">
        <f>IF(I1531="","",VLOOKUP(L1531,'ARTICLES 10052022'!$A$1:$J$1031,10,FALSE))</f>
        <v>27.759</v>
      </c>
      <c r="N1531">
        <f t="shared" si="94"/>
        <v>27.759</v>
      </c>
    </row>
    <row r="1532" spans="1:14" outlineLevel="2">
      <c r="A1532" t="s">
        <v>38</v>
      </c>
      <c r="B1532" s="73" t="str">
        <f>VLOOKUP(A1532,'ARTICLES 10052022'!$A$2:$D$1031,4,FALSE)</f>
        <v>AF</v>
      </c>
      <c r="C1532" s="73" t="str">
        <f t="shared" si="92"/>
        <v/>
      </c>
      <c r="D1532" t="s">
        <v>414</v>
      </c>
      <c r="E1532">
        <v>1</v>
      </c>
      <c r="F1532" t="s">
        <v>415</v>
      </c>
      <c r="G1532">
        <v>38.61</v>
      </c>
      <c r="H1532">
        <f t="shared" si="93"/>
        <v>38.61</v>
      </c>
      <c r="I1532">
        <f>VLOOKUP(L1532,'ARTICLES 10052022'!$A$1:$Q$1031,17,FALSE)</f>
        <v>13.350000000000001</v>
      </c>
      <c r="J1532">
        <f t="shared" si="95"/>
        <v>13.350000000000001</v>
      </c>
      <c r="L1532" t="s">
        <v>414</v>
      </c>
      <c r="M1532">
        <f>IF(I1532="","",VLOOKUP(L1532,'ARTICLES 10052022'!$A$1:$J$1031,10,FALSE))</f>
        <v>8.9</v>
      </c>
      <c r="N1532">
        <f t="shared" si="94"/>
        <v>8.9</v>
      </c>
    </row>
    <row r="1533" spans="1:14" outlineLevel="2">
      <c r="A1533" t="s">
        <v>38</v>
      </c>
      <c r="B1533" s="73" t="str">
        <f>VLOOKUP(A1533,'ARTICLES 10052022'!$A$2:$D$1031,4,FALSE)</f>
        <v>AF</v>
      </c>
      <c r="C1533" s="73" t="str">
        <f t="shared" si="92"/>
        <v/>
      </c>
      <c r="D1533" t="s">
        <v>592</v>
      </c>
      <c r="E1533">
        <v>2</v>
      </c>
      <c r="F1533" t="s">
        <v>1512</v>
      </c>
      <c r="G1533">
        <v>0.96</v>
      </c>
      <c r="H1533">
        <f t="shared" si="93"/>
        <v>1.92</v>
      </c>
      <c r="I1533">
        <f>VLOOKUP(L1533,'ARTICLES 10052022'!$A$1:$Q$1031,17,FALSE)</f>
        <v>1.1251800000000001</v>
      </c>
      <c r="J1533">
        <f t="shared" si="95"/>
        <v>2.2503600000000001</v>
      </c>
      <c r="L1533" t="s">
        <v>592</v>
      </c>
      <c r="M1533">
        <f>IF(I1533="","",VLOOKUP(L1533,'ARTICLES 10052022'!$A$1:$J$1031,10,FALSE))</f>
        <v>0.84599999999999997</v>
      </c>
      <c r="N1533">
        <f t="shared" si="94"/>
        <v>1.6919999999999999</v>
      </c>
    </row>
    <row r="1534" spans="1:14" outlineLevel="2">
      <c r="A1534" t="s">
        <v>38</v>
      </c>
      <c r="B1534" s="73" t="str">
        <f>VLOOKUP(A1534,'ARTICLES 10052022'!$A$2:$D$1031,4,FALSE)</f>
        <v>AF</v>
      </c>
      <c r="C1534" s="73" t="str">
        <f t="shared" si="92"/>
        <v/>
      </c>
      <c r="D1534" t="s">
        <v>963</v>
      </c>
      <c r="E1534">
        <v>1</v>
      </c>
      <c r="F1534" t="s">
        <v>964</v>
      </c>
      <c r="G1534">
        <v>3.76</v>
      </c>
      <c r="H1534">
        <f t="shared" si="93"/>
        <v>3.76</v>
      </c>
      <c r="I1534">
        <f>VLOOKUP(L1534,'ARTICLES 10052022'!$A$1:$Q$1031,17,FALSE)</f>
        <v>5.01</v>
      </c>
      <c r="J1534">
        <f t="shared" si="95"/>
        <v>5.01</v>
      </c>
      <c r="L1534" t="s">
        <v>963</v>
      </c>
      <c r="M1534">
        <f>IF(I1534="","",VLOOKUP(L1534,'ARTICLES 10052022'!$A$1:$J$1031,10,FALSE))</f>
        <v>2.5049999999999999</v>
      </c>
      <c r="N1534">
        <f t="shared" si="94"/>
        <v>2.5049999999999999</v>
      </c>
    </row>
    <row r="1535" spans="1:14" outlineLevel="2">
      <c r="A1535" t="s">
        <v>38</v>
      </c>
      <c r="B1535" s="73" t="str">
        <f>VLOOKUP(A1535,'ARTICLES 10052022'!$A$2:$D$1031,4,FALSE)</f>
        <v>AF</v>
      </c>
      <c r="C1535" s="73" t="str">
        <f t="shared" si="92"/>
        <v/>
      </c>
      <c r="D1535" t="s">
        <v>2003</v>
      </c>
      <c r="E1535">
        <v>1</v>
      </c>
      <c r="F1535" t="s">
        <v>2004</v>
      </c>
      <c r="G1535">
        <v>277.7</v>
      </c>
      <c r="H1535">
        <f t="shared" si="93"/>
        <v>277.7</v>
      </c>
      <c r="I1535">
        <f>VLOOKUP(L1535,'ARTICLES 10052022'!$A$1:$Q$1031,17,FALSE)</f>
        <v>294.03000000000003</v>
      </c>
      <c r="J1535">
        <f t="shared" si="95"/>
        <v>294.03000000000003</v>
      </c>
      <c r="L1535" t="s">
        <v>2003</v>
      </c>
      <c r="M1535">
        <f>IF(I1535="","",VLOOKUP(L1535,'ARTICLES 10052022'!$A$1:$J$1031,10,FALSE))</f>
        <v>196.02</v>
      </c>
      <c r="N1535">
        <f t="shared" si="94"/>
        <v>196.02</v>
      </c>
    </row>
    <row r="1536" spans="1:14" outlineLevel="2">
      <c r="A1536" t="s">
        <v>38</v>
      </c>
      <c r="B1536" s="73" t="str">
        <f>VLOOKUP(A1536,'ARTICLES 10052022'!$A$2:$D$1031,4,FALSE)</f>
        <v>AF</v>
      </c>
      <c r="C1536" s="73" t="str">
        <f t="shared" si="92"/>
        <v/>
      </c>
      <c r="D1536" t="s">
        <v>1527</v>
      </c>
      <c r="E1536">
        <v>1</v>
      </c>
      <c r="F1536" t="s">
        <v>1528</v>
      </c>
      <c r="G1536">
        <v>0.77</v>
      </c>
      <c r="H1536">
        <f t="shared" si="93"/>
        <v>0.77</v>
      </c>
      <c r="I1536">
        <f>VLOOKUP(L1536,'ARTICLES 10052022'!$A$1:$Q$1031,17,FALSE)</f>
        <v>0.89642000000000011</v>
      </c>
      <c r="J1536">
        <f t="shared" si="95"/>
        <v>0.89642000000000011</v>
      </c>
      <c r="L1536" t="s">
        <v>1527</v>
      </c>
      <c r="M1536">
        <f>IF(I1536="","",VLOOKUP(L1536,'ARTICLES 10052022'!$A$1:$J$1031,10,FALSE))</f>
        <v>0.67400000000000004</v>
      </c>
      <c r="N1536">
        <f t="shared" si="94"/>
        <v>0.67400000000000004</v>
      </c>
    </row>
    <row r="1537" spans="1:14" outlineLevel="2">
      <c r="A1537" t="s">
        <v>38</v>
      </c>
      <c r="B1537" s="73" t="str">
        <f>VLOOKUP(A1537,'ARTICLES 10052022'!$A$2:$D$1031,4,FALSE)</f>
        <v>AF</v>
      </c>
      <c r="C1537" s="73" t="str">
        <f t="shared" si="92"/>
        <v/>
      </c>
      <c r="D1537">
        <v>7214321415</v>
      </c>
      <c r="E1537">
        <v>1</v>
      </c>
      <c r="F1537" t="s">
        <v>2402</v>
      </c>
      <c r="G1537">
        <v>0.1</v>
      </c>
      <c r="H1537">
        <f t="shared" si="93"/>
        <v>0.1</v>
      </c>
      <c r="I1537">
        <f>VLOOKUP(L1537,'ARTICLES 10052022'!$A$1:$Q$1031,17,FALSE)</f>
        <v>5.2700000000000004E-2</v>
      </c>
      <c r="J1537">
        <f t="shared" si="95"/>
        <v>5.2700000000000004E-2</v>
      </c>
      <c r="L1537">
        <v>7214321415</v>
      </c>
      <c r="M1537">
        <f>IF(I1537="","",VLOOKUP(L1537,'ARTICLES 10052022'!$A$1:$J$1031,10,FALSE))</f>
        <v>3.4000000000000002E-2</v>
      </c>
      <c r="N1537">
        <f t="shared" si="94"/>
        <v>3.4000000000000002E-2</v>
      </c>
    </row>
    <row r="1538" spans="1:14" outlineLevel="2">
      <c r="A1538" t="s">
        <v>38</v>
      </c>
      <c r="B1538" s="73" t="str">
        <f>VLOOKUP(A1538,'ARTICLES 10052022'!$A$2:$D$1031,4,FALSE)</f>
        <v>AF</v>
      </c>
      <c r="C1538" s="73" t="str">
        <f t="shared" ref="C1538:C1601" si="96">IF(G1538="",MID(A1538,7,100),"")</f>
        <v/>
      </c>
      <c r="D1538" t="s">
        <v>444</v>
      </c>
      <c r="E1538">
        <v>1</v>
      </c>
      <c r="F1538" t="s">
        <v>1498</v>
      </c>
      <c r="G1538">
        <v>441.73</v>
      </c>
      <c r="H1538">
        <f t="shared" si="93"/>
        <v>441.73</v>
      </c>
      <c r="I1538">
        <f>VLOOKUP(L1538,'ARTICLES 10052022'!$A$1:$Q$1031,17,FALSE)</f>
        <v>499.5</v>
      </c>
      <c r="J1538">
        <f t="shared" si="95"/>
        <v>499.5</v>
      </c>
      <c r="L1538" t="s">
        <v>444</v>
      </c>
      <c r="M1538">
        <f>IF(I1538="","",VLOOKUP(L1538,'ARTICLES 10052022'!$A$1:$J$1031,10,FALSE))</f>
        <v>333</v>
      </c>
      <c r="N1538">
        <f t="shared" si="94"/>
        <v>333</v>
      </c>
    </row>
    <row r="1539" spans="1:14" outlineLevel="2">
      <c r="A1539" t="s">
        <v>38</v>
      </c>
      <c r="B1539" s="73" t="str">
        <f>VLOOKUP(A1539,'ARTICLES 10052022'!$A$2:$D$1031,4,FALSE)</f>
        <v>AF</v>
      </c>
      <c r="C1539" s="73" t="str">
        <f t="shared" si="96"/>
        <v/>
      </c>
      <c r="D1539" t="s">
        <v>472</v>
      </c>
      <c r="E1539">
        <v>1</v>
      </c>
      <c r="F1539" t="s">
        <v>993</v>
      </c>
      <c r="G1539">
        <v>4.87</v>
      </c>
      <c r="H1539">
        <f t="shared" si="93"/>
        <v>4.87</v>
      </c>
      <c r="I1539">
        <f>VLOOKUP(L1539,'ARTICLES 10052022'!$A$1:$Q$1031,17,FALSE)</f>
        <v>1.41</v>
      </c>
      <c r="J1539">
        <f t="shared" si="95"/>
        <v>1.41</v>
      </c>
      <c r="L1539" t="s">
        <v>472</v>
      </c>
      <c r="M1539">
        <f>IF(I1539="","",VLOOKUP(L1539,'ARTICLES 10052022'!$A$1:$J$1031,10,FALSE))</f>
        <v>0.94</v>
      </c>
      <c r="N1539">
        <f t="shared" si="94"/>
        <v>0.94</v>
      </c>
    </row>
    <row r="1540" spans="1:14" outlineLevel="2">
      <c r="A1540" t="s">
        <v>38</v>
      </c>
      <c r="B1540" s="73" t="str">
        <f>VLOOKUP(A1540,'ARTICLES 10052022'!$A$2:$D$1031,4,FALSE)</f>
        <v>AF</v>
      </c>
      <c r="C1540" s="73" t="str">
        <f t="shared" si="96"/>
        <v/>
      </c>
      <c r="D1540" t="s">
        <v>476</v>
      </c>
      <c r="E1540">
        <v>1</v>
      </c>
      <c r="F1540" t="s">
        <v>2937</v>
      </c>
      <c r="G1540">
        <v>4.9400000000000004</v>
      </c>
      <c r="H1540">
        <f t="shared" si="93"/>
        <v>4.9400000000000004</v>
      </c>
      <c r="I1540">
        <f>VLOOKUP(L1540,'ARTICLES 10052022'!$A$1:$Q$1031,17,FALSE)</f>
        <v>1.3800000000000001</v>
      </c>
      <c r="J1540">
        <f t="shared" si="95"/>
        <v>1.3800000000000001</v>
      </c>
      <c r="L1540" t="s">
        <v>476</v>
      </c>
      <c r="M1540">
        <f>IF(I1540="","",VLOOKUP(L1540,'ARTICLES 10052022'!$A$1:$J$1031,10,FALSE))</f>
        <v>0.92</v>
      </c>
      <c r="N1540">
        <f t="shared" si="94"/>
        <v>0.92</v>
      </c>
    </row>
    <row r="1541" spans="1:14" outlineLevel="2">
      <c r="A1541" t="s">
        <v>38</v>
      </c>
      <c r="B1541" s="73" t="str">
        <f>VLOOKUP(A1541,'ARTICLES 10052022'!$A$2:$D$1031,4,FALSE)</f>
        <v>AF</v>
      </c>
      <c r="C1541" s="73" t="str">
        <f t="shared" si="96"/>
        <v/>
      </c>
      <c r="D1541" t="s">
        <v>626</v>
      </c>
      <c r="E1541">
        <v>1</v>
      </c>
      <c r="F1541" t="s">
        <v>627</v>
      </c>
      <c r="G1541">
        <v>1.1000000000000001</v>
      </c>
      <c r="H1541">
        <f t="shared" ref="H1541:H1604" si="97">IF(C1541="",G1541*E1541,"")</f>
        <v>1.1000000000000001</v>
      </c>
      <c r="I1541">
        <f>VLOOKUP(L1541,'ARTICLES 10052022'!$A$1:$Q$1031,17,FALSE)</f>
        <v>1.6186100000000001</v>
      </c>
      <c r="J1541">
        <f t="shared" si="95"/>
        <v>1.6186100000000001</v>
      </c>
      <c r="L1541" t="s">
        <v>626</v>
      </c>
      <c r="M1541">
        <f>IF(I1541="","",VLOOKUP(L1541,'ARTICLES 10052022'!$A$1:$J$1031,10,FALSE))</f>
        <v>1.2170000000000001</v>
      </c>
      <c r="N1541">
        <f t="shared" si="94"/>
        <v>1.2170000000000001</v>
      </c>
    </row>
    <row r="1542" spans="1:14" outlineLevel="2">
      <c r="A1542" t="s">
        <v>38</v>
      </c>
      <c r="B1542" s="73" t="str">
        <f>VLOOKUP(A1542,'ARTICLES 10052022'!$A$2:$D$1031,4,FALSE)</f>
        <v>AF</v>
      </c>
      <c r="C1542" s="73" t="str">
        <f t="shared" si="96"/>
        <v/>
      </c>
      <c r="D1542" t="s">
        <v>2410</v>
      </c>
      <c r="E1542">
        <v>1.17</v>
      </c>
      <c r="F1542" t="s">
        <v>2411</v>
      </c>
      <c r="G1542">
        <v>75</v>
      </c>
      <c r="H1542">
        <f t="shared" si="97"/>
        <v>87.75</v>
      </c>
      <c r="I1542">
        <f>VLOOKUP(L1542,'ARTICLES 10052022'!$A$1:$Q$1031,17,FALSE)</f>
        <v>75</v>
      </c>
      <c r="J1542">
        <f t="shared" si="95"/>
        <v>87.75</v>
      </c>
      <c r="L1542" t="s">
        <v>2410</v>
      </c>
      <c r="M1542">
        <f>IF(I1542="","",VLOOKUP(L1542,'ARTICLES 10052022'!$A$1:$J$1031,10,FALSE))</f>
        <v>50</v>
      </c>
      <c r="N1542">
        <f t="shared" si="94"/>
        <v>58.5</v>
      </c>
    </row>
    <row r="1543" spans="1:14" outlineLevel="2">
      <c r="A1543" t="s">
        <v>38</v>
      </c>
      <c r="B1543" s="73" t="str">
        <f>VLOOKUP(A1543,'ARTICLES 10052022'!$A$2:$D$1031,4,FALSE)</f>
        <v>AF</v>
      </c>
      <c r="C1543" s="73" t="str">
        <f t="shared" si="96"/>
        <v/>
      </c>
      <c r="D1543" t="s">
        <v>1986</v>
      </c>
      <c r="E1543">
        <v>1</v>
      </c>
      <c r="F1543" t="s">
        <v>1987</v>
      </c>
      <c r="G1543">
        <v>4.1900000000000004</v>
      </c>
      <c r="H1543">
        <f t="shared" si="97"/>
        <v>4.1900000000000004</v>
      </c>
      <c r="I1543">
        <f>VLOOKUP(L1543,'ARTICLES 10052022'!$A$1:$Q$1031,17,FALSE)</f>
        <v>4.4850000000000003</v>
      </c>
      <c r="J1543">
        <f t="shared" si="95"/>
        <v>4.4850000000000003</v>
      </c>
      <c r="L1543" t="s">
        <v>1986</v>
      </c>
      <c r="M1543">
        <f>IF(I1543="","",VLOOKUP(L1543,'ARTICLES 10052022'!$A$1:$J$1031,10,FALSE))</f>
        <v>2.99</v>
      </c>
      <c r="N1543">
        <f t="shared" si="94"/>
        <v>2.99</v>
      </c>
    </row>
    <row r="1544" spans="1:14" outlineLevel="2">
      <c r="A1544" t="s">
        <v>38</v>
      </c>
      <c r="B1544" s="73" t="str">
        <f>VLOOKUP(A1544,'ARTICLES 10052022'!$A$2:$D$1031,4,FALSE)</f>
        <v>AF</v>
      </c>
      <c r="C1544" s="73" t="str">
        <f t="shared" si="96"/>
        <v/>
      </c>
      <c r="D1544" t="s">
        <v>632</v>
      </c>
      <c r="E1544">
        <v>1.1399999999999999</v>
      </c>
      <c r="F1544" t="s">
        <v>1514</v>
      </c>
      <c r="G1544">
        <v>12.91</v>
      </c>
      <c r="H1544">
        <f t="shared" si="97"/>
        <v>14.7174</v>
      </c>
      <c r="I1544">
        <f>VLOOKUP(L1544,'ARTICLES 10052022'!$A$1:$Q$1031,17,FALSE)</f>
        <v>19.064219999999999</v>
      </c>
      <c r="J1544">
        <f t="shared" si="95"/>
        <v>21.733210799999998</v>
      </c>
      <c r="L1544" t="s">
        <v>632</v>
      </c>
      <c r="M1544">
        <f>IF(I1544="","",VLOOKUP(L1544,'ARTICLES 10052022'!$A$1:$J$1031,10,FALSE))</f>
        <v>4.7779999999999996</v>
      </c>
      <c r="N1544">
        <f t="shared" ref="N1544:N1607" si="98">IF(I1544="","",E1544*M1544)</f>
        <v>5.4469199999999987</v>
      </c>
    </row>
    <row r="1545" spans="1:14" outlineLevel="2">
      <c r="A1545" t="s">
        <v>38</v>
      </c>
      <c r="B1545" s="73" t="str">
        <f>VLOOKUP(A1545,'ARTICLES 10052022'!$A$2:$D$1031,4,FALSE)</f>
        <v>AF</v>
      </c>
      <c r="C1545" s="73" t="str">
        <f t="shared" si="96"/>
        <v/>
      </c>
      <c r="D1545" t="s">
        <v>1510</v>
      </c>
      <c r="E1545">
        <v>1</v>
      </c>
      <c r="F1545" t="s">
        <v>1511</v>
      </c>
      <c r="G1545">
        <v>9.56</v>
      </c>
      <c r="H1545">
        <f t="shared" si="97"/>
        <v>9.56</v>
      </c>
      <c r="I1545">
        <f>VLOOKUP(L1545,'ARTICLES 10052022'!$A$1:$Q$1031,17,FALSE)</f>
        <v>9.4695999999999998</v>
      </c>
      <c r="J1545">
        <f t="shared" si="95"/>
        <v>9.4695999999999998</v>
      </c>
      <c r="L1545" t="s">
        <v>1510</v>
      </c>
      <c r="M1545">
        <f>IF(I1545="","",VLOOKUP(L1545,'ARTICLES 10052022'!$A$1:$J$1031,10,FALSE))</f>
        <v>7.12</v>
      </c>
      <c r="N1545">
        <f t="shared" si="98"/>
        <v>7.12</v>
      </c>
    </row>
    <row r="1546" spans="1:14" outlineLevel="2">
      <c r="A1546" t="s">
        <v>38</v>
      </c>
      <c r="B1546" s="73" t="str">
        <f>VLOOKUP(A1546,'ARTICLES 10052022'!$A$2:$D$1031,4,FALSE)</f>
        <v>AF</v>
      </c>
      <c r="C1546" s="73" t="str">
        <f t="shared" si="96"/>
        <v/>
      </c>
      <c r="D1546" t="s">
        <v>1519</v>
      </c>
      <c r="E1546">
        <v>1</v>
      </c>
      <c r="F1546" t="s">
        <v>1520</v>
      </c>
      <c r="G1546">
        <v>9.64</v>
      </c>
      <c r="H1546">
        <f t="shared" si="97"/>
        <v>9.64</v>
      </c>
      <c r="I1546">
        <f>VLOOKUP(L1546,'ARTICLES 10052022'!$A$1:$Q$1031,17,FALSE)</f>
        <v>11.619146000000001</v>
      </c>
      <c r="J1546">
        <f t="shared" si="95"/>
        <v>11.619146000000001</v>
      </c>
      <c r="L1546" t="s">
        <v>1519</v>
      </c>
      <c r="M1546">
        <f>IF(I1546="","",VLOOKUP(L1546,'ARTICLES 10052022'!$A$1:$J$1031,10,FALSE))</f>
        <v>8.7362000000000002</v>
      </c>
      <c r="N1546">
        <f t="shared" si="98"/>
        <v>8.7362000000000002</v>
      </c>
    </row>
    <row r="1547" spans="1:14" outlineLevel="2">
      <c r="A1547" t="s">
        <v>38</v>
      </c>
      <c r="B1547" s="73" t="str">
        <f>VLOOKUP(A1547,'ARTICLES 10052022'!$A$2:$D$1031,4,FALSE)</f>
        <v>AF</v>
      </c>
      <c r="C1547" s="73" t="str">
        <f t="shared" si="96"/>
        <v/>
      </c>
      <c r="D1547">
        <v>8434000618</v>
      </c>
      <c r="E1547">
        <v>1</v>
      </c>
      <c r="F1547" t="s">
        <v>2272</v>
      </c>
      <c r="G1547">
        <v>0.02</v>
      </c>
      <c r="H1547">
        <f t="shared" si="97"/>
        <v>0.02</v>
      </c>
      <c r="I1547">
        <f>VLOOKUP(L1547,'ARTICLES 10052022'!$A$1:$Q$1031,17,FALSE)</f>
        <v>2.375E-2</v>
      </c>
      <c r="J1547">
        <f t="shared" si="95"/>
        <v>2.375E-2</v>
      </c>
      <c r="L1547">
        <v>8434000618</v>
      </c>
      <c r="M1547">
        <f>IF(I1547="","",VLOOKUP(L1547,'ARTICLES 10052022'!$A$1:$J$1031,10,FALSE))</f>
        <v>1.9E-2</v>
      </c>
      <c r="N1547">
        <f t="shared" si="98"/>
        <v>1.9E-2</v>
      </c>
    </row>
    <row r="1548" spans="1:14" outlineLevel="2">
      <c r="A1548" t="s">
        <v>38</v>
      </c>
      <c r="B1548" s="73" t="str">
        <f>VLOOKUP(A1548,'ARTICLES 10052022'!$A$2:$D$1031,4,FALSE)</f>
        <v>AF</v>
      </c>
      <c r="C1548" s="73" t="str">
        <f t="shared" si="96"/>
        <v/>
      </c>
      <c r="D1548" t="s">
        <v>2362</v>
      </c>
      <c r="E1548">
        <v>2</v>
      </c>
      <c r="F1548" t="s">
        <v>2363</v>
      </c>
      <c r="G1548">
        <v>1.9E-2</v>
      </c>
      <c r="H1548">
        <f t="shared" si="97"/>
        <v>3.7999999999999999E-2</v>
      </c>
      <c r="I1548">
        <f>VLOOKUP(L1548,'ARTICLES 10052022'!$A$1:$Q$1031,17,FALSE)</f>
        <v>0.1905</v>
      </c>
      <c r="J1548">
        <f t="shared" si="95"/>
        <v>0.38100000000000001</v>
      </c>
      <c r="L1548" t="s">
        <v>2362</v>
      </c>
      <c r="M1548">
        <f>IF(I1548="","",VLOOKUP(L1548,'ARTICLES 10052022'!$A$1:$J$1031,10,FALSE))</f>
        <v>0.127</v>
      </c>
      <c r="N1548">
        <f t="shared" si="98"/>
        <v>0.254</v>
      </c>
    </row>
    <row r="1549" spans="1:14" outlineLevel="2">
      <c r="A1549" t="s">
        <v>38</v>
      </c>
      <c r="B1549" s="73" t="str">
        <f>VLOOKUP(A1549,'ARTICLES 10052022'!$A$2:$D$1031,4,FALSE)</f>
        <v>AF</v>
      </c>
      <c r="C1549" s="73" t="str">
        <f t="shared" si="96"/>
        <v/>
      </c>
      <c r="D1549">
        <v>8535000618</v>
      </c>
      <c r="E1549">
        <v>1</v>
      </c>
      <c r="F1549" t="s">
        <v>2275</v>
      </c>
      <c r="G1549">
        <v>0.05</v>
      </c>
      <c r="H1549">
        <f t="shared" si="97"/>
        <v>0.05</v>
      </c>
      <c r="I1549">
        <f>VLOOKUP(L1549,'ARTICLES 10052022'!$A$1:$Q$1031,17,FALSE)</f>
        <v>5.2499999999999998E-2</v>
      </c>
      <c r="J1549">
        <f t="shared" si="95"/>
        <v>5.2499999999999998E-2</v>
      </c>
      <c r="L1549">
        <v>8535000618</v>
      </c>
      <c r="M1549">
        <f>IF(I1549="","",VLOOKUP(L1549,'ARTICLES 10052022'!$A$1:$J$1031,10,FALSE))</f>
        <v>0.03</v>
      </c>
      <c r="N1549">
        <f t="shared" si="98"/>
        <v>0.03</v>
      </c>
    </row>
    <row r="1550" spans="1:14" outlineLevel="2">
      <c r="A1550" t="s">
        <v>38</v>
      </c>
      <c r="B1550" s="73" t="str">
        <f>VLOOKUP(A1550,'ARTICLES 10052022'!$A$2:$D$1031,4,FALSE)</f>
        <v>AF</v>
      </c>
      <c r="C1550" s="73" t="str">
        <f t="shared" si="96"/>
        <v/>
      </c>
      <c r="D1550">
        <v>101007</v>
      </c>
      <c r="E1550">
        <v>1</v>
      </c>
      <c r="F1550" t="s">
        <v>1544</v>
      </c>
      <c r="G1550">
        <v>2.2400000000000002</v>
      </c>
      <c r="H1550">
        <f t="shared" si="97"/>
        <v>2.2400000000000002</v>
      </c>
      <c r="I1550">
        <f>VLOOKUP(L1550,'ARTICLES 10052022'!$A$1:$Q$1031,17,FALSE)</f>
        <v>2.25</v>
      </c>
      <c r="J1550">
        <f t="shared" si="95"/>
        <v>2.25</v>
      </c>
      <c r="L1550">
        <v>101007</v>
      </c>
      <c r="M1550">
        <f>IF(I1550="","",VLOOKUP(L1550,'ARTICLES 10052022'!$A$1:$J$1031,10,FALSE))</f>
        <v>1.5</v>
      </c>
      <c r="N1550">
        <f t="shared" si="98"/>
        <v>1.5</v>
      </c>
    </row>
    <row r="1551" spans="1:14" outlineLevel="2">
      <c r="A1551" t="s">
        <v>38</v>
      </c>
      <c r="B1551" s="73" t="str">
        <f>VLOOKUP(A1551,'ARTICLES 10052022'!$A$2:$D$1031,4,FALSE)</f>
        <v>AF</v>
      </c>
      <c r="C1551" s="73" t="str">
        <f t="shared" si="96"/>
        <v/>
      </c>
      <c r="D1551" t="s">
        <v>62</v>
      </c>
      <c r="E1551">
        <v>1</v>
      </c>
      <c r="F1551" t="s">
        <v>63</v>
      </c>
      <c r="G1551">
        <v>139.16999999999999</v>
      </c>
      <c r="H1551">
        <f t="shared" si="97"/>
        <v>139.16999999999999</v>
      </c>
      <c r="I1551">
        <f>VLOOKUP(L1551,'ARTICLES 10052022'!$A$1:$Q$1031,17,FALSE)</f>
        <v>135.749225</v>
      </c>
      <c r="J1551">
        <f t="shared" si="95"/>
        <v>135.749225</v>
      </c>
      <c r="L1551" t="s">
        <v>62</v>
      </c>
      <c r="M1551">
        <f>IF(I1551="","",VLOOKUP(L1551,'ARTICLES 10052022'!$A$1:$J$1031,10,FALSE))</f>
        <v>83.060649999999995</v>
      </c>
      <c r="N1551">
        <f t="shared" si="98"/>
        <v>83.060649999999995</v>
      </c>
    </row>
    <row r="1552" spans="1:14" outlineLevel="2">
      <c r="A1552" t="s">
        <v>38</v>
      </c>
      <c r="B1552" s="73" t="str">
        <f>VLOOKUP(A1552,'ARTICLES 10052022'!$A$2:$D$1031,4,FALSE)</f>
        <v>AF</v>
      </c>
      <c r="C1552" s="73" t="str">
        <f t="shared" si="96"/>
        <v/>
      </c>
      <c r="D1552">
        <v>9600000618</v>
      </c>
      <c r="E1552">
        <v>1</v>
      </c>
      <c r="F1552" t="s">
        <v>2044</v>
      </c>
      <c r="G1552">
        <v>1.57</v>
      </c>
      <c r="H1552">
        <f t="shared" si="97"/>
        <v>1.57</v>
      </c>
      <c r="I1552">
        <f>VLOOKUP(L1552,'ARTICLES 10052022'!$A$1:$Q$1031,17,FALSE)</f>
        <v>2.3980000000000001</v>
      </c>
      <c r="J1552">
        <f t="shared" si="95"/>
        <v>2.3980000000000001</v>
      </c>
      <c r="L1552">
        <v>9600000618</v>
      </c>
      <c r="M1552">
        <f>IF(I1552="","",VLOOKUP(L1552,'ARTICLES 10052022'!$A$1:$J$1031,10,FALSE))</f>
        <v>1.1990000000000001</v>
      </c>
      <c r="N1552">
        <f t="shared" si="98"/>
        <v>1.1990000000000001</v>
      </c>
    </row>
    <row r="1553" spans="1:14" outlineLevel="2">
      <c r="A1553" t="s">
        <v>38</v>
      </c>
      <c r="B1553" s="73" t="str">
        <f>VLOOKUP(A1553,'ARTICLES 10052022'!$A$2:$D$1031,4,FALSE)</f>
        <v>AF</v>
      </c>
      <c r="C1553" s="73" t="str">
        <f t="shared" si="96"/>
        <v/>
      </c>
      <c r="D1553" t="s">
        <v>1537</v>
      </c>
      <c r="E1553">
        <v>1.2</v>
      </c>
      <c r="F1553" t="s">
        <v>1538</v>
      </c>
      <c r="G1553">
        <v>4.3499999999999996</v>
      </c>
      <c r="H1553">
        <f t="shared" si="97"/>
        <v>5.22</v>
      </c>
      <c r="I1553">
        <f>VLOOKUP(L1553,'ARTICLES 10052022'!$A$1:$Q$1031,17,FALSE)</f>
        <v>4.3499999999999996</v>
      </c>
      <c r="J1553">
        <f t="shared" si="95"/>
        <v>5.22</v>
      </c>
      <c r="L1553" t="s">
        <v>1537</v>
      </c>
      <c r="M1553">
        <f>IF(I1553="","",VLOOKUP(L1553,'ARTICLES 10052022'!$A$1:$J$1031,10,FALSE))</f>
        <v>2.9</v>
      </c>
      <c r="N1553">
        <f t="shared" si="98"/>
        <v>3.48</v>
      </c>
    </row>
    <row r="1554" spans="1:14" outlineLevel="2">
      <c r="A1554" t="s">
        <v>38</v>
      </c>
      <c r="B1554" s="73" t="str">
        <f>VLOOKUP(A1554,'ARTICLES 10052022'!$A$2:$D$1031,4,FALSE)</f>
        <v>AF</v>
      </c>
      <c r="C1554" s="73" t="str">
        <f t="shared" si="96"/>
        <v/>
      </c>
      <c r="D1554" t="s">
        <v>2626</v>
      </c>
      <c r="E1554">
        <v>1</v>
      </c>
      <c r="F1554" t="s">
        <v>2627</v>
      </c>
      <c r="G1554">
        <v>0.4</v>
      </c>
      <c r="H1554">
        <f t="shared" si="97"/>
        <v>0.4</v>
      </c>
      <c r="I1554">
        <f>VLOOKUP(L1554,'ARTICLES 10052022'!$A$1:$Q$1031,17,FALSE)</f>
        <v>0.4</v>
      </c>
      <c r="J1554">
        <f t="shared" si="95"/>
        <v>0.4</v>
      </c>
      <c r="L1554" t="s">
        <v>2626</v>
      </c>
      <c r="M1554">
        <f>IF(I1554="","",VLOOKUP(L1554,'ARTICLES 10052022'!$A$1:$J$1031,10,FALSE))</f>
        <v>0.2</v>
      </c>
      <c r="N1554">
        <f t="shared" si="98"/>
        <v>0.2</v>
      </c>
    </row>
    <row r="1555" spans="1:14" outlineLevel="2">
      <c r="A1555" t="s">
        <v>38</v>
      </c>
      <c r="B1555" s="73" t="str">
        <f>VLOOKUP(A1555,'ARTICLES 10052022'!$A$2:$D$1031,4,FALSE)</f>
        <v>AF</v>
      </c>
      <c r="C1555" s="73" t="str">
        <f t="shared" si="96"/>
        <v/>
      </c>
      <c r="D1555" t="s">
        <v>2311</v>
      </c>
      <c r="E1555">
        <v>1</v>
      </c>
      <c r="F1555" t="s">
        <v>2312</v>
      </c>
      <c r="G1555">
        <v>17.510000000000002</v>
      </c>
      <c r="H1555">
        <f t="shared" si="97"/>
        <v>17.510000000000002</v>
      </c>
      <c r="I1555">
        <f>VLOOKUP(L1555,'ARTICLES 10052022'!$A$1:$Q$1031,17,FALSE)</f>
        <v>20.684999999999999</v>
      </c>
      <c r="J1555">
        <f t="shared" si="95"/>
        <v>20.684999999999999</v>
      </c>
      <c r="L1555" t="s">
        <v>2311</v>
      </c>
      <c r="M1555">
        <f>IF(I1555="","",VLOOKUP(L1555,'ARTICLES 10052022'!$A$1:$J$1031,10,FALSE))</f>
        <v>13.79</v>
      </c>
      <c r="N1555">
        <f t="shared" si="98"/>
        <v>13.79</v>
      </c>
    </row>
    <row r="1556" spans="1:14" outlineLevel="2">
      <c r="A1556" t="s">
        <v>38</v>
      </c>
      <c r="B1556" s="73" t="str">
        <f>VLOOKUP(A1556,'ARTICLES 10052022'!$A$2:$D$1031,4,FALSE)</f>
        <v>AF</v>
      </c>
      <c r="C1556" s="73" t="str">
        <f t="shared" si="96"/>
        <v/>
      </c>
      <c r="D1556" t="s">
        <v>606</v>
      </c>
      <c r="E1556">
        <v>1</v>
      </c>
      <c r="F1556" t="s">
        <v>1848</v>
      </c>
      <c r="G1556">
        <v>2.31</v>
      </c>
      <c r="H1556">
        <f t="shared" si="97"/>
        <v>2.31</v>
      </c>
      <c r="I1556">
        <f>VLOOKUP(L1556,'ARTICLES 10052022'!$A$1:$Q$1031,17,FALSE)</f>
        <v>2.4525000000000001</v>
      </c>
      <c r="J1556">
        <f t="shared" si="95"/>
        <v>2.4525000000000001</v>
      </c>
      <c r="L1556" t="s">
        <v>606</v>
      </c>
      <c r="M1556">
        <f>IF(I1556="","",VLOOKUP(L1556,'ARTICLES 10052022'!$A$1:$J$1031,10,FALSE))</f>
        <v>1.635</v>
      </c>
      <c r="N1556">
        <f t="shared" si="98"/>
        <v>1.635</v>
      </c>
    </row>
    <row r="1557" spans="1:14" outlineLevel="1">
      <c r="A1557" s="73" t="s">
        <v>3112</v>
      </c>
      <c r="B1557" s="73"/>
      <c r="C1557" s="73" t="str">
        <f t="shared" si="96"/>
        <v>SPR1500V150</v>
      </c>
      <c r="J1557">
        <f>SUBTOTAL(9,J1528:J1556)</f>
        <v>1171.2904218000001</v>
      </c>
      <c r="N1557">
        <f>SUBTOTAL(9,N1528:N1556)</f>
        <v>763.19776999999999</v>
      </c>
    </row>
    <row r="1558" spans="1:14" outlineLevel="2">
      <c r="A1558" t="s">
        <v>40</v>
      </c>
      <c r="B1558" s="73" t="str">
        <f>VLOOKUP(A1558,'ARTICLES 10052022'!$A$2:$D$1031,4,FALSE)</f>
        <v>AF</v>
      </c>
      <c r="C1558" s="73" t="str">
        <f t="shared" si="96"/>
        <v/>
      </c>
      <c r="D1558">
        <v>101006</v>
      </c>
      <c r="E1558">
        <v>1</v>
      </c>
      <c r="F1558" t="s">
        <v>1546</v>
      </c>
      <c r="G1558">
        <v>0.68</v>
      </c>
      <c r="H1558">
        <f t="shared" si="97"/>
        <v>0.68</v>
      </c>
      <c r="I1558">
        <f>VLOOKUP(L1558,'ARTICLES 10052022'!$A$1:$Q$1031,17,FALSE)</f>
        <v>0.69000000000000006</v>
      </c>
      <c r="J1558">
        <f t="shared" si="95"/>
        <v>0.69000000000000006</v>
      </c>
      <c r="L1558">
        <v>101006</v>
      </c>
      <c r="M1558">
        <f>IF(I1558="","",VLOOKUP(L1558,'ARTICLES 10052022'!$A$1:$J$1031,10,FALSE))</f>
        <v>0.23</v>
      </c>
      <c r="N1558">
        <f t="shared" si="98"/>
        <v>0.23</v>
      </c>
    </row>
    <row r="1559" spans="1:14" outlineLevel="2">
      <c r="A1559" t="s">
        <v>40</v>
      </c>
      <c r="B1559" s="73" t="str">
        <f>VLOOKUP(A1559,'ARTICLES 10052022'!$A$2:$D$1031,4,FALSE)</f>
        <v>AF</v>
      </c>
      <c r="C1559" s="73" t="str">
        <f t="shared" si="96"/>
        <v/>
      </c>
      <c r="D1559" t="s">
        <v>2466</v>
      </c>
      <c r="E1559">
        <v>2</v>
      </c>
      <c r="F1559" t="s">
        <v>2467</v>
      </c>
      <c r="G1559">
        <v>0.90200000000000002</v>
      </c>
      <c r="H1559">
        <f t="shared" si="97"/>
        <v>1.804</v>
      </c>
      <c r="I1559">
        <f>VLOOKUP(L1559,'ARTICLES 10052022'!$A$1:$Q$1031,17,FALSE)</f>
        <v>0.90149999999999997</v>
      </c>
      <c r="J1559">
        <f t="shared" si="95"/>
        <v>1.8029999999999999</v>
      </c>
      <c r="L1559" t="s">
        <v>2466</v>
      </c>
      <c r="M1559">
        <f>IF(I1559="","",VLOOKUP(L1559,'ARTICLES 10052022'!$A$1:$J$1031,10,FALSE))</f>
        <v>0.60099999999999998</v>
      </c>
      <c r="N1559">
        <f t="shared" si="98"/>
        <v>1.202</v>
      </c>
    </row>
    <row r="1560" spans="1:14" outlineLevel="2">
      <c r="A1560" t="s">
        <v>40</v>
      </c>
      <c r="B1560" s="73" t="str">
        <f>VLOOKUP(A1560,'ARTICLES 10052022'!$A$2:$D$1031,4,FALSE)</f>
        <v>AF</v>
      </c>
      <c r="C1560" s="73" t="str">
        <f t="shared" si="96"/>
        <v/>
      </c>
      <c r="D1560" t="s">
        <v>2470</v>
      </c>
      <c r="E1560">
        <v>2</v>
      </c>
      <c r="F1560" t="s">
        <v>2471</v>
      </c>
      <c r="G1560">
        <v>0.08</v>
      </c>
      <c r="H1560">
        <f t="shared" si="97"/>
        <v>0.16</v>
      </c>
      <c r="I1560">
        <f>VLOOKUP(L1560,'ARTICLES 10052022'!$A$1:$Q$1031,17,FALSE)</f>
        <v>0.10799999999999998</v>
      </c>
      <c r="J1560">
        <f t="shared" si="95"/>
        <v>0.21599999999999997</v>
      </c>
      <c r="L1560" t="s">
        <v>2470</v>
      </c>
      <c r="M1560">
        <f>IF(I1560="","",VLOOKUP(L1560,'ARTICLES 10052022'!$A$1:$J$1031,10,FALSE))</f>
        <v>7.1999999999999995E-2</v>
      </c>
      <c r="N1560">
        <f t="shared" si="98"/>
        <v>0.14399999999999999</v>
      </c>
    </row>
    <row r="1561" spans="1:14" outlineLevel="2">
      <c r="A1561" t="s">
        <v>40</v>
      </c>
      <c r="B1561" s="73" t="str">
        <f>VLOOKUP(A1561,'ARTICLES 10052022'!$A$2:$D$1031,4,FALSE)</f>
        <v>AF</v>
      </c>
      <c r="C1561" s="73" t="str">
        <f t="shared" si="96"/>
        <v/>
      </c>
      <c r="D1561">
        <v>8412802518</v>
      </c>
      <c r="E1561">
        <v>6</v>
      </c>
      <c r="F1561" t="s">
        <v>2270</v>
      </c>
      <c r="G1561">
        <v>7.0000000000000007E-2</v>
      </c>
      <c r="H1561">
        <f t="shared" si="97"/>
        <v>0.42000000000000004</v>
      </c>
      <c r="I1561">
        <f>VLOOKUP(L1561,'ARTICLES 10052022'!$A$1:$Q$1031,17,FALSE)</f>
        <v>0.10649999999999998</v>
      </c>
      <c r="J1561">
        <f t="shared" si="95"/>
        <v>0.6389999999999999</v>
      </c>
      <c r="L1561">
        <v>8412802518</v>
      </c>
      <c r="M1561">
        <f>IF(I1561="","",VLOOKUP(L1561,'ARTICLES 10052022'!$A$1:$J$1031,10,FALSE))</f>
        <v>7.0999999999999994E-2</v>
      </c>
      <c r="N1561">
        <f t="shared" si="98"/>
        <v>0.42599999999999993</v>
      </c>
    </row>
    <row r="1562" spans="1:14" outlineLevel="2">
      <c r="A1562" t="s">
        <v>40</v>
      </c>
      <c r="B1562" s="73" t="str">
        <f>VLOOKUP(A1562,'ARTICLES 10052022'!$A$2:$D$1031,4,FALSE)</f>
        <v>AF</v>
      </c>
      <c r="C1562" s="73" t="str">
        <f t="shared" si="96"/>
        <v/>
      </c>
      <c r="D1562" t="s">
        <v>2454</v>
      </c>
      <c r="E1562">
        <v>2</v>
      </c>
      <c r="F1562" t="s">
        <v>2455</v>
      </c>
      <c r="G1562">
        <v>0.27400000000000002</v>
      </c>
      <c r="H1562">
        <f t="shared" si="97"/>
        <v>0.54800000000000004</v>
      </c>
      <c r="I1562">
        <f>VLOOKUP(L1562,'ARTICLES 10052022'!$A$1:$Q$1031,17,FALSE)</f>
        <v>0.1305</v>
      </c>
      <c r="J1562">
        <f t="shared" si="95"/>
        <v>0.26100000000000001</v>
      </c>
      <c r="L1562" t="s">
        <v>2454</v>
      </c>
      <c r="M1562">
        <f>IF(I1562="","",VLOOKUP(L1562,'ARTICLES 10052022'!$A$1:$J$1031,10,FALSE))</f>
        <v>8.6999999999999994E-2</v>
      </c>
      <c r="N1562">
        <f t="shared" si="98"/>
        <v>0.17399999999999999</v>
      </c>
    </row>
    <row r="1563" spans="1:14" outlineLevel="2">
      <c r="A1563" t="s">
        <v>40</v>
      </c>
      <c r="B1563" s="73" t="str">
        <f>VLOOKUP(A1563,'ARTICLES 10052022'!$A$2:$D$1031,4,FALSE)</f>
        <v>AF</v>
      </c>
      <c r="C1563" s="73" t="str">
        <f t="shared" si="96"/>
        <v/>
      </c>
      <c r="D1563">
        <v>8534000818</v>
      </c>
      <c r="E1563">
        <v>8</v>
      </c>
      <c r="F1563" t="s">
        <v>2274</v>
      </c>
      <c r="G1563">
        <v>0.05</v>
      </c>
      <c r="H1563">
        <f t="shared" si="97"/>
        <v>0.4</v>
      </c>
      <c r="I1563">
        <f>VLOOKUP(L1563,'ARTICLES 10052022'!$A$1:$Q$1031,17,FALSE)</f>
        <v>5.0750000000000003E-2</v>
      </c>
      <c r="J1563">
        <f t="shared" si="95"/>
        <v>0.40600000000000003</v>
      </c>
      <c r="L1563">
        <v>8534000818</v>
      </c>
      <c r="M1563">
        <f>IF(I1563="","",VLOOKUP(L1563,'ARTICLES 10052022'!$A$1:$J$1031,10,FALSE))</f>
        <v>2.9000000000000001E-2</v>
      </c>
      <c r="N1563">
        <f t="shared" si="98"/>
        <v>0.23200000000000001</v>
      </c>
    </row>
    <row r="1564" spans="1:14" outlineLevel="2">
      <c r="A1564" t="s">
        <v>40</v>
      </c>
      <c r="B1564" s="73" t="str">
        <f>VLOOKUP(A1564,'ARTICLES 10052022'!$A$2:$D$1031,4,FALSE)</f>
        <v>AF</v>
      </c>
      <c r="C1564" s="73" t="str">
        <f t="shared" si="96"/>
        <v/>
      </c>
      <c r="D1564" t="s">
        <v>2524</v>
      </c>
      <c r="E1564">
        <v>1</v>
      </c>
      <c r="F1564" t="s">
        <v>2525</v>
      </c>
      <c r="G1564">
        <v>6.1349999999999998</v>
      </c>
      <c r="H1564">
        <f t="shared" si="97"/>
        <v>6.1349999999999998</v>
      </c>
      <c r="I1564">
        <f>VLOOKUP(L1564,'ARTICLES 10052022'!$A$1:$Q$1031,17,FALSE)</f>
        <v>6.1349999999999998</v>
      </c>
      <c r="J1564">
        <f t="shared" si="95"/>
        <v>6.1349999999999998</v>
      </c>
      <c r="L1564" t="s">
        <v>2524</v>
      </c>
      <c r="M1564">
        <f>IF(I1564="","",VLOOKUP(L1564,'ARTICLES 10052022'!$A$1:$J$1031,10,FALSE))</f>
        <v>4.09</v>
      </c>
      <c r="N1564">
        <f t="shared" si="98"/>
        <v>4.09</v>
      </c>
    </row>
    <row r="1565" spans="1:14" outlineLevel="2">
      <c r="A1565" t="s">
        <v>40</v>
      </c>
      <c r="B1565" s="73" t="str">
        <f>VLOOKUP(A1565,'ARTICLES 10052022'!$A$2:$D$1031,4,FALSE)</f>
        <v>AF</v>
      </c>
      <c r="C1565" s="73" t="str">
        <f t="shared" si="96"/>
        <v/>
      </c>
      <c r="D1565" t="s">
        <v>2449</v>
      </c>
      <c r="E1565">
        <v>2</v>
      </c>
      <c r="F1565" t="s">
        <v>2450</v>
      </c>
      <c r="G1565">
        <v>0.1</v>
      </c>
      <c r="H1565">
        <f t="shared" si="97"/>
        <v>0.2</v>
      </c>
      <c r="I1565">
        <f>VLOOKUP(L1565,'ARTICLES 10052022'!$A$1:$Q$1031,17,FALSE)</f>
        <v>0.10199999999999999</v>
      </c>
      <c r="J1565">
        <f t="shared" si="95"/>
        <v>0.20399999999999999</v>
      </c>
      <c r="L1565" t="s">
        <v>2449</v>
      </c>
      <c r="M1565">
        <f>IF(I1565="","",VLOOKUP(L1565,'ARTICLES 10052022'!$A$1:$J$1031,10,FALSE))</f>
        <v>5.0999999999999997E-2</v>
      </c>
      <c r="N1565">
        <f t="shared" si="98"/>
        <v>0.10199999999999999</v>
      </c>
    </row>
    <row r="1566" spans="1:14" outlineLevel="2">
      <c r="A1566" t="s">
        <v>40</v>
      </c>
      <c r="B1566" s="73" t="str">
        <f>VLOOKUP(A1566,'ARTICLES 10052022'!$A$2:$D$1031,4,FALSE)</f>
        <v>AF</v>
      </c>
      <c r="C1566" s="73" t="str">
        <f t="shared" si="96"/>
        <v/>
      </c>
      <c r="D1566">
        <v>1510064</v>
      </c>
      <c r="E1566">
        <v>1</v>
      </c>
      <c r="F1566" t="s">
        <v>1673</v>
      </c>
      <c r="G1566">
        <v>39.22</v>
      </c>
      <c r="H1566">
        <f t="shared" si="97"/>
        <v>39.22</v>
      </c>
      <c r="I1566">
        <f>VLOOKUP(L1566,'ARTICLES 10052022'!$A$1:$Q$1031,17,FALSE)</f>
        <v>44.414400000000001</v>
      </c>
      <c r="J1566">
        <f t="shared" si="95"/>
        <v>44.414400000000001</v>
      </c>
      <c r="L1566">
        <v>1510064</v>
      </c>
      <c r="M1566">
        <f>IF(I1566="","",VLOOKUP(L1566,'ARTICLES 10052022'!$A$1:$J$1031,10,FALSE))</f>
        <v>27.759</v>
      </c>
      <c r="N1566">
        <f t="shared" si="98"/>
        <v>27.759</v>
      </c>
    </row>
    <row r="1567" spans="1:14" outlineLevel="2">
      <c r="A1567" t="s">
        <v>40</v>
      </c>
      <c r="B1567" s="73" t="str">
        <f>VLOOKUP(A1567,'ARTICLES 10052022'!$A$2:$D$1031,4,FALSE)</f>
        <v>AF</v>
      </c>
      <c r="C1567" s="73" t="str">
        <f t="shared" si="96"/>
        <v/>
      </c>
      <c r="D1567" t="s">
        <v>1533</v>
      </c>
      <c r="E1567">
        <v>1</v>
      </c>
      <c r="F1567" t="s">
        <v>1534</v>
      </c>
      <c r="G1567">
        <v>7.41</v>
      </c>
      <c r="H1567">
        <f t="shared" si="97"/>
        <v>7.41</v>
      </c>
      <c r="I1567">
        <f>VLOOKUP(L1567,'ARTICLES 10052022'!$A$1:$Q$1031,17,FALSE)</f>
        <v>7.9667000000000003</v>
      </c>
      <c r="J1567">
        <f t="shared" si="95"/>
        <v>7.9667000000000003</v>
      </c>
      <c r="L1567" t="s">
        <v>1533</v>
      </c>
      <c r="M1567">
        <f>IF(I1567="","",VLOOKUP(L1567,'ARTICLES 10052022'!$A$1:$J$1031,10,FALSE))</f>
        <v>5.99</v>
      </c>
      <c r="N1567">
        <f t="shared" si="98"/>
        <v>5.99</v>
      </c>
    </row>
    <row r="1568" spans="1:14" outlineLevel="2">
      <c r="A1568" t="s">
        <v>40</v>
      </c>
      <c r="B1568" s="73" t="str">
        <f>VLOOKUP(A1568,'ARTICLES 10052022'!$A$2:$D$1031,4,FALSE)</f>
        <v>AF</v>
      </c>
      <c r="C1568" s="73" t="str">
        <f t="shared" si="96"/>
        <v/>
      </c>
      <c r="D1568" t="s">
        <v>414</v>
      </c>
      <c r="E1568">
        <v>1</v>
      </c>
      <c r="F1568" t="s">
        <v>415</v>
      </c>
      <c r="G1568">
        <v>38.61</v>
      </c>
      <c r="H1568">
        <f t="shared" si="97"/>
        <v>38.61</v>
      </c>
      <c r="I1568">
        <f>VLOOKUP(L1568,'ARTICLES 10052022'!$A$1:$Q$1031,17,FALSE)</f>
        <v>13.350000000000001</v>
      </c>
      <c r="J1568">
        <f t="shared" si="95"/>
        <v>13.350000000000001</v>
      </c>
      <c r="L1568" t="s">
        <v>414</v>
      </c>
      <c r="M1568">
        <f>IF(I1568="","",VLOOKUP(L1568,'ARTICLES 10052022'!$A$1:$J$1031,10,FALSE))</f>
        <v>8.9</v>
      </c>
      <c r="N1568">
        <f t="shared" si="98"/>
        <v>8.9</v>
      </c>
    </row>
    <row r="1569" spans="1:14" outlineLevel="2">
      <c r="A1569" t="s">
        <v>40</v>
      </c>
      <c r="B1569" s="73" t="str">
        <f>VLOOKUP(A1569,'ARTICLES 10052022'!$A$2:$D$1031,4,FALSE)</f>
        <v>AF</v>
      </c>
      <c r="C1569" s="73" t="str">
        <f t="shared" si="96"/>
        <v/>
      </c>
      <c r="D1569" t="s">
        <v>592</v>
      </c>
      <c r="E1569">
        <v>2</v>
      </c>
      <c r="F1569" t="s">
        <v>1512</v>
      </c>
      <c r="G1569">
        <v>0.96</v>
      </c>
      <c r="H1569">
        <f t="shared" si="97"/>
        <v>1.92</v>
      </c>
      <c r="I1569">
        <f>VLOOKUP(L1569,'ARTICLES 10052022'!$A$1:$Q$1031,17,FALSE)</f>
        <v>1.1251800000000001</v>
      </c>
      <c r="J1569">
        <f t="shared" si="95"/>
        <v>2.2503600000000001</v>
      </c>
      <c r="L1569" t="s">
        <v>592</v>
      </c>
      <c r="M1569">
        <f>IF(I1569="","",VLOOKUP(L1569,'ARTICLES 10052022'!$A$1:$J$1031,10,FALSE))</f>
        <v>0.84599999999999997</v>
      </c>
      <c r="N1569">
        <f t="shared" si="98"/>
        <v>1.6919999999999999</v>
      </c>
    </row>
    <row r="1570" spans="1:14" outlineLevel="2">
      <c r="A1570" t="s">
        <v>40</v>
      </c>
      <c r="B1570" s="73" t="str">
        <f>VLOOKUP(A1570,'ARTICLES 10052022'!$A$2:$D$1031,4,FALSE)</f>
        <v>AF</v>
      </c>
      <c r="C1570" s="73" t="str">
        <f t="shared" si="96"/>
        <v/>
      </c>
      <c r="D1570" t="s">
        <v>963</v>
      </c>
      <c r="E1570">
        <v>1</v>
      </c>
      <c r="F1570" t="s">
        <v>964</v>
      </c>
      <c r="G1570">
        <v>3.76</v>
      </c>
      <c r="H1570">
        <f t="shared" si="97"/>
        <v>3.76</v>
      </c>
      <c r="I1570">
        <f>VLOOKUP(L1570,'ARTICLES 10052022'!$A$1:$Q$1031,17,FALSE)</f>
        <v>5.01</v>
      </c>
      <c r="J1570">
        <f t="shared" si="95"/>
        <v>5.01</v>
      </c>
      <c r="L1570" t="s">
        <v>963</v>
      </c>
      <c r="M1570">
        <f>IF(I1570="","",VLOOKUP(L1570,'ARTICLES 10052022'!$A$1:$J$1031,10,FALSE))</f>
        <v>2.5049999999999999</v>
      </c>
      <c r="N1570">
        <f t="shared" si="98"/>
        <v>2.5049999999999999</v>
      </c>
    </row>
    <row r="1571" spans="1:14" outlineLevel="2">
      <c r="A1571" t="s">
        <v>40</v>
      </c>
      <c r="B1571" s="73" t="str">
        <f>VLOOKUP(A1571,'ARTICLES 10052022'!$A$2:$D$1031,4,FALSE)</f>
        <v>AF</v>
      </c>
      <c r="C1571" s="73" t="str">
        <f t="shared" si="96"/>
        <v/>
      </c>
      <c r="D1571" t="s">
        <v>2003</v>
      </c>
      <c r="E1571">
        <v>1</v>
      </c>
      <c r="F1571" t="s">
        <v>2004</v>
      </c>
      <c r="G1571">
        <v>277.7</v>
      </c>
      <c r="H1571">
        <f t="shared" si="97"/>
        <v>277.7</v>
      </c>
      <c r="I1571">
        <f>VLOOKUP(L1571,'ARTICLES 10052022'!$A$1:$Q$1031,17,FALSE)</f>
        <v>294.03000000000003</v>
      </c>
      <c r="J1571">
        <f t="shared" si="95"/>
        <v>294.03000000000003</v>
      </c>
      <c r="L1571" t="s">
        <v>2003</v>
      </c>
      <c r="M1571">
        <f>IF(I1571="","",VLOOKUP(L1571,'ARTICLES 10052022'!$A$1:$J$1031,10,FALSE))</f>
        <v>196.02</v>
      </c>
      <c r="N1571">
        <f t="shared" si="98"/>
        <v>196.02</v>
      </c>
    </row>
    <row r="1572" spans="1:14" outlineLevel="2">
      <c r="A1572" t="s">
        <v>40</v>
      </c>
      <c r="B1572" s="73" t="str">
        <f>VLOOKUP(A1572,'ARTICLES 10052022'!$A$2:$D$1031,4,FALSE)</f>
        <v>AF</v>
      </c>
      <c r="C1572" s="73" t="str">
        <f t="shared" si="96"/>
        <v/>
      </c>
      <c r="D1572" t="s">
        <v>1527</v>
      </c>
      <c r="E1572">
        <v>1</v>
      </c>
      <c r="F1572" t="s">
        <v>1528</v>
      </c>
      <c r="G1572">
        <v>0.77</v>
      </c>
      <c r="H1572">
        <f t="shared" si="97"/>
        <v>0.77</v>
      </c>
      <c r="I1572">
        <f>VLOOKUP(L1572,'ARTICLES 10052022'!$A$1:$Q$1031,17,FALSE)</f>
        <v>0.89642000000000011</v>
      </c>
      <c r="J1572">
        <f t="shared" si="95"/>
        <v>0.89642000000000011</v>
      </c>
      <c r="L1572" t="s">
        <v>1527</v>
      </c>
      <c r="M1572">
        <f>IF(I1572="","",VLOOKUP(L1572,'ARTICLES 10052022'!$A$1:$J$1031,10,FALSE))</f>
        <v>0.67400000000000004</v>
      </c>
      <c r="N1572">
        <f t="shared" si="98"/>
        <v>0.67400000000000004</v>
      </c>
    </row>
    <row r="1573" spans="1:14" outlineLevel="2">
      <c r="A1573" t="s">
        <v>40</v>
      </c>
      <c r="B1573" s="73" t="str">
        <f>VLOOKUP(A1573,'ARTICLES 10052022'!$A$2:$D$1031,4,FALSE)</f>
        <v>AF</v>
      </c>
      <c r="C1573" s="73" t="str">
        <f t="shared" si="96"/>
        <v/>
      </c>
      <c r="D1573">
        <v>7214321415</v>
      </c>
      <c r="E1573">
        <v>1</v>
      </c>
      <c r="F1573" t="s">
        <v>2402</v>
      </c>
      <c r="G1573">
        <v>0.1</v>
      </c>
      <c r="H1573">
        <f t="shared" si="97"/>
        <v>0.1</v>
      </c>
      <c r="I1573">
        <f>VLOOKUP(L1573,'ARTICLES 10052022'!$A$1:$Q$1031,17,FALSE)</f>
        <v>5.2700000000000004E-2</v>
      </c>
      <c r="J1573">
        <f t="shared" si="95"/>
        <v>5.2700000000000004E-2</v>
      </c>
      <c r="L1573">
        <v>7214321415</v>
      </c>
      <c r="M1573">
        <f>IF(I1573="","",VLOOKUP(L1573,'ARTICLES 10052022'!$A$1:$J$1031,10,FALSE))</f>
        <v>3.4000000000000002E-2</v>
      </c>
      <c r="N1573">
        <f t="shared" si="98"/>
        <v>3.4000000000000002E-2</v>
      </c>
    </row>
    <row r="1574" spans="1:14" outlineLevel="2">
      <c r="A1574" t="s">
        <v>40</v>
      </c>
      <c r="B1574" s="73" t="str">
        <f>VLOOKUP(A1574,'ARTICLES 10052022'!$A$2:$D$1031,4,FALSE)</f>
        <v>AF</v>
      </c>
      <c r="C1574" s="73" t="str">
        <f t="shared" si="96"/>
        <v/>
      </c>
      <c r="D1574" t="s">
        <v>444</v>
      </c>
      <c r="E1574">
        <v>1</v>
      </c>
      <c r="F1574" t="s">
        <v>1498</v>
      </c>
      <c r="G1574">
        <v>441.73</v>
      </c>
      <c r="H1574">
        <f t="shared" si="97"/>
        <v>441.73</v>
      </c>
      <c r="I1574">
        <f>VLOOKUP(L1574,'ARTICLES 10052022'!$A$1:$Q$1031,17,FALSE)</f>
        <v>499.5</v>
      </c>
      <c r="J1574">
        <f t="shared" si="95"/>
        <v>499.5</v>
      </c>
      <c r="L1574" t="s">
        <v>444</v>
      </c>
      <c r="M1574">
        <f>IF(I1574="","",VLOOKUP(L1574,'ARTICLES 10052022'!$A$1:$J$1031,10,FALSE))</f>
        <v>333</v>
      </c>
      <c r="N1574">
        <f t="shared" si="98"/>
        <v>333</v>
      </c>
    </row>
    <row r="1575" spans="1:14" outlineLevel="2">
      <c r="A1575" t="s">
        <v>40</v>
      </c>
      <c r="B1575" s="73" t="str">
        <f>VLOOKUP(A1575,'ARTICLES 10052022'!$A$2:$D$1031,4,FALSE)</f>
        <v>AF</v>
      </c>
      <c r="C1575" s="73" t="str">
        <f t="shared" si="96"/>
        <v/>
      </c>
      <c r="D1575" t="s">
        <v>472</v>
      </c>
      <c r="E1575">
        <v>1</v>
      </c>
      <c r="F1575" t="s">
        <v>993</v>
      </c>
      <c r="G1575">
        <v>4.87</v>
      </c>
      <c r="H1575">
        <f t="shared" si="97"/>
        <v>4.87</v>
      </c>
      <c r="I1575">
        <f>VLOOKUP(L1575,'ARTICLES 10052022'!$A$1:$Q$1031,17,FALSE)</f>
        <v>1.41</v>
      </c>
      <c r="J1575">
        <f t="shared" si="95"/>
        <v>1.41</v>
      </c>
      <c r="L1575" t="s">
        <v>472</v>
      </c>
      <c r="M1575">
        <f>IF(I1575="","",VLOOKUP(L1575,'ARTICLES 10052022'!$A$1:$J$1031,10,FALSE))</f>
        <v>0.94</v>
      </c>
      <c r="N1575">
        <f t="shared" si="98"/>
        <v>0.94</v>
      </c>
    </row>
    <row r="1576" spans="1:14" outlineLevel="2">
      <c r="A1576" t="s">
        <v>40</v>
      </c>
      <c r="B1576" s="73" t="str">
        <f>VLOOKUP(A1576,'ARTICLES 10052022'!$A$2:$D$1031,4,FALSE)</f>
        <v>AF</v>
      </c>
      <c r="C1576" s="73" t="str">
        <f t="shared" si="96"/>
        <v/>
      </c>
      <c r="D1576" t="s">
        <v>476</v>
      </c>
      <c r="E1576">
        <v>1</v>
      </c>
      <c r="F1576" t="s">
        <v>2937</v>
      </c>
      <c r="G1576">
        <v>4.9400000000000004</v>
      </c>
      <c r="H1576">
        <f t="shared" si="97"/>
        <v>4.9400000000000004</v>
      </c>
      <c r="I1576">
        <f>VLOOKUP(L1576,'ARTICLES 10052022'!$A$1:$Q$1031,17,FALSE)</f>
        <v>1.3800000000000001</v>
      </c>
      <c r="J1576">
        <f t="shared" si="95"/>
        <v>1.3800000000000001</v>
      </c>
      <c r="L1576" t="s">
        <v>476</v>
      </c>
      <c r="M1576">
        <f>IF(I1576="","",VLOOKUP(L1576,'ARTICLES 10052022'!$A$1:$J$1031,10,FALSE))</f>
        <v>0.92</v>
      </c>
      <c r="N1576">
        <f t="shared" si="98"/>
        <v>0.92</v>
      </c>
    </row>
    <row r="1577" spans="1:14" outlineLevel="2">
      <c r="A1577" t="s">
        <v>40</v>
      </c>
      <c r="B1577" s="73" t="str">
        <f>VLOOKUP(A1577,'ARTICLES 10052022'!$A$2:$D$1031,4,FALSE)</f>
        <v>AF</v>
      </c>
      <c r="C1577" s="73" t="str">
        <f t="shared" si="96"/>
        <v/>
      </c>
      <c r="D1577" t="s">
        <v>626</v>
      </c>
      <c r="E1577">
        <v>1</v>
      </c>
      <c r="F1577" t="s">
        <v>627</v>
      </c>
      <c r="G1577">
        <v>1.1000000000000001</v>
      </c>
      <c r="H1577">
        <f t="shared" si="97"/>
        <v>1.1000000000000001</v>
      </c>
      <c r="I1577">
        <f>VLOOKUP(L1577,'ARTICLES 10052022'!$A$1:$Q$1031,17,FALSE)</f>
        <v>1.6186100000000001</v>
      </c>
      <c r="J1577">
        <f t="shared" si="95"/>
        <v>1.6186100000000001</v>
      </c>
      <c r="L1577" t="s">
        <v>626</v>
      </c>
      <c r="M1577">
        <f>IF(I1577="","",VLOOKUP(L1577,'ARTICLES 10052022'!$A$1:$J$1031,10,FALSE))</f>
        <v>1.2170000000000001</v>
      </c>
      <c r="N1577">
        <f t="shared" si="98"/>
        <v>1.2170000000000001</v>
      </c>
    </row>
    <row r="1578" spans="1:14" outlineLevel="2">
      <c r="A1578" t="s">
        <v>40</v>
      </c>
      <c r="B1578" s="73" t="str">
        <f>VLOOKUP(A1578,'ARTICLES 10052022'!$A$2:$D$1031,4,FALSE)</f>
        <v>AF</v>
      </c>
      <c r="C1578" s="73" t="str">
        <f t="shared" si="96"/>
        <v/>
      </c>
      <c r="D1578" t="s">
        <v>2410</v>
      </c>
      <c r="E1578">
        <v>0.72</v>
      </c>
      <c r="F1578" t="s">
        <v>2411</v>
      </c>
      <c r="G1578">
        <v>75</v>
      </c>
      <c r="H1578">
        <f t="shared" si="97"/>
        <v>54</v>
      </c>
      <c r="I1578">
        <f>VLOOKUP(L1578,'ARTICLES 10052022'!$A$1:$Q$1031,17,FALSE)</f>
        <v>75</v>
      </c>
      <c r="J1578">
        <f t="shared" si="95"/>
        <v>54</v>
      </c>
      <c r="L1578" t="s">
        <v>2410</v>
      </c>
      <c r="M1578">
        <f>IF(I1578="","",VLOOKUP(L1578,'ARTICLES 10052022'!$A$1:$J$1031,10,FALSE))</f>
        <v>50</v>
      </c>
      <c r="N1578">
        <f t="shared" si="98"/>
        <v>36</v>
      </c>
    </row>
    <row r="1579" spans="1:14" outlineLevel="2">
      <c r="A1579" t="s">
        <v>40</v>
      </c>
      <c r="B1579" s="73" t="str">
        <f>VLOOKUP(A1579,'ARTICLES 10052022'!$A$2:$D$1031,4,FALSE)</f>
        <v>AF</v>
      </c>
      <c r="C1579" s="73" t="str">
        <f t="shared" si="96"/>
        <v/>
      </c>
      <c r="D1579" t="s">
        <v>1501</v>
      </c>
      <c r="E1579">
        <v>1</v>
      </c>
      <c r="F1579" t="s">
        <v>1502</v>
      </c>
      <c r="G1579">
        <v>83.19</v>
      </c>
      <c r="H1579">
        <f t="shared" si="97"/>
        <v>83.19</v>
      </c>
      <c r="I1579">
        <f>VLOOKUP(L1579,'ARTICLES 10052022'!$A$1:$Q$1031,17,FALSE)</f>
        <v>94.43</v>
      </c>
      <c r="J1579">
        <f t="shared" si="95"/>
        <v>94.43</v>
      </c>
      <c r="L1579" t="s">
        <v>1501</v>
      </c>
      <c r="M1579">
        <f>IF(I1579="","",VLOOKUP(L1579,'ARTICLES 10052022'!$A$1:$J$1031,10,FALSE))</f>
        <v>71</v>
      </c>
      <c r="N1579">
        <f t="shared" si="98"/>
        <v>71</v>
      </c>
    </row>
    <row r="1580" spans="1:14" outlineLevel="2">
      <c r="A1580" t="s">
        <v>40</v>
      </c>
      <c r="B1580" s="73" t="str">
        <f>VLOOKUP(A1580,'ARTICLES 10052022'!$A$2:$D$1031,4,FALSE)</f>
        <v>AF</v>
      </c>
      <c r="C1580" s="73" t="str">
        <f t="shared" si="96"/>
        <v/>
      </c>
      <c r="D1580" t="s">
        <v>1542</v>
      </c>
      <c r="E1580">
        <v>1</v>
      </c>
      <c r="F1580" t="s">
        <v>1543</v>
      </c>
      <c r="G1580">
        <v>21.71</v>
      </c>
      <c r="H1580">
        <f t="shared" si="97"/>
        <v>21.71</v>
      </c>
      <c r="I1580">
        <f>VLOOKUP(L1580,'ARTICLES 10052022'!$A$1:$Q$1031,17,FALSE)</f>
        <v>26.594999999999999</v>
      </c>
      <c r="J1580">
        <f t="shared" si="95"/>
        <v>26.594999999999999</v>
      </c>
      <c r="L1580" t="s">
        <v>1542</v>
      </c>
      <c r="M1580">
        <f>IF(I1580="","",VLOOKUP(L1580,'ARTICLES 10052022'!$A$1:$J$1031,10,FALSE))</f>
        <v>17.73</v>
      </c>
      <c r="N1580">
        <f t="shared" si="98"/>
        <v>17.73</v>
      </c>
    </row>
    <row r="1581" spans="1:14" outlineLevel="2">
      <c r="A1581" t="s">
        <v>40</v>
      </c>
      <c r="B1581" s="73" t="str">
        <f>VLOOKUP(A1581,'ARTICLES 10052022'!$A$2:$D$1031,4,FALSE)</f>
        <v>AF</v>
      </c>
      <c r="C1581" s="73" t="str">
        <f t="shared" si="96"/>
        <v/>
      </c>
      <c r="D1581" t="s">
        <v>1983</v>
      </c>
      <c r="E1581">
        <v>1</v>
      </c>
      <c r="F1581" t="s">
        <v>1984</v>
      </c>
      <c r="G1581">
        <v>19.91</v>
      </c>
      <c r="H1581">
        <f t="shared" si="97"/>
        <v>19.91</v>
      </c>
      <c r="I1581">
        <f>VLOOKUP(L1581,'ARTICLES 10052022'!$A$1:$Q$1031,17,FALSE)</f>
        <v>21.28</v>
      </c>
      <c r="J1581">
        <f t="shared" si="95"/>
        <v>21.28</v>
      </c>
      <c r="L1581" t="s">
        <v>1983</v>
      </c>
      <c r="M1581">
        <f>IF(I1581="","",VLOOKUP(L1581,'ARTICLES 10052022'!$A$1:$J$1031,10,FALSE))</f>
        <v>12.16</v>
      </c>
      <c r="N1581">
        <f t="shared" si="98"/>
        <v>12.16</v>
      </c>
    </row>
    <row r="1582" spans="1:14" outlineLevel="2">
      <c r="A1582" t="s">
        <v>40</v>
      </c>
      <c r="B1582" s="73" t="str">
        <f>VLOOKUP(A1582,'ARTICLES 10052022'!$A$2:$D$1031,4,FALSE)</f>
        <v>AF</v>
      </c>
      <c r="C1582" s="73" t="str">
        <f t="shared" si="96"/>
        <v/>
      </c>
      <c r="D1582" t="s">
        <v>1986</v>
      </c>
      <c r="E1582">
        <v>1</v>
      </c>
      <c r="F1582" t="s">
        <v>1987</v>
      </c>
      <c r="G1582">
        <v>4.1900000000000004</v>
      </c>
      <c r="H1582">
        <f t="shared" si="97"/>
        <v>4.1900000000000004</v>
      </c>
      <c r="I1582">
        <f>VLOOKUP(L1582,'ARTICLES 10052022'!$A$1:$Q$1031,17,FALSE)</f>
        <v>4.4850000000000003</v>
      </c>
      <c r="J1582">
        <f t="shared" si="95"/>
        <v>4.4850000000000003</v>
      </c>
      <c r="L1582" t="s">
        <v>1986</v>
      </c>
      <c r="M1582">
        <f>IF(I1582="","",VLOOKUP(L1582,'ARTICLES 10052022'!$A$1:$J$1031,10,FALSE))</f>
        <v>2.99</v>
      </c>
      <c r="N1582">
        <f t="shared" si="98"/>
        <v>2.99</v>
      </c>
    </row>
    <row r="1583" spans="1:14" outlineLevel="2">
      <c r="A1583" t="s">
        <v>40</v>
      </c>
      <c r="B1583" s="73" t="str">
        <f>VLOOKUP(A1583,'ARTICLES 10052022'!$A$2:$D$1031,4,FALSE)</f>
        <v>AF</v>
      </c>
      <c r="C1583" s="73" t="str">
        <f t="shared" si="96"/>
        <v/>
      </c>
      <c r="D1583" t="s">
        <v>632</v>
      </c>
      <c r="E1583">
        <v>1</v>
      </c>
      <c r="F1583" t="s">
        <v>1514</v>
      </c>
      <c r="G1583">
        <v>12.91</v>
      </c>
      <c r="H1583">
        <f t="shared" si="97"/>
        <v>12.91</v>
      </c>
      <c r="I1583">
        <f>VLOOKUP(L1583,'ARTICLES 10052022'!$A$1:$Q$1031,17,FALSE)</f>
        <v>19.064219999999999</v>
      </c>
      <c r="J1583">
        <f t="shared" si="95"/>
        <v>19.064219999999999</v>
      </c>
      <c r="L1583" t="s">
        <v>632</v>
      </c>
      <c r="M1583">
        <f>IF(I1583="","",VLOOKUP(L1583,'ARTICLES 10052022'!$A$1:$J$1031,10,FALSE))</f>
        <v>4.7779999999999996</v>
      </c>
      <c r="N1583">
        <f t="shared" si="98"/>
        <v>4.7779999999999996</v>
      </c>
    </row>
    <row r="1584" spans="1:14" outlineLevel="2">
      <c r="A1584" t="s">
        <v>40</v>
      </c>
      <c r="B1584" s="73" t="str">
        <f>VLOOKUP(A1584,'ARTICLES 10052022'!$A$2:$D$1031,4,FALSE)</f>
        <v>AF</v>
      </c>
      <c r="C1584" s="73" t="str">
        <f t="shared" si="96"/>
        <v/>
      </c>
      <c r="D1584" t="s">
        <v>1510</v>
      </c>
      <c r="E1584">
        <v>1</v>
      </c>
      <c r="F1584" t="s">
        <v>1511</v>
      </c>
      <c r="G1584">
        <v>9.56</v>
      </c>
      <c r="H1584">
        <f t="shared" si="97"/>
        <v>9.56</v>
      </c>
      <c r="I1584">
        <f>VLOOKUP(L1584,'ARTICLES 10052022'!$A$1:$Q$1031,17,FALSE)</f>
        <v>9.4695999999999998</v>
      </c>
      <c r="J1584">
        <f t="shared" si="95"/>
        <v>9.4695999999999998</v>
      </c>
      <c r="L1584" t="s">
        <v>1510</v>
      </c>
      <c r="M1584">
        <f>IF(I1584="","",VLOOKUP(L1584,'ARTICLES 10052022'!$A$1:$J$1031,10,FALSE))</f>
        <v>7.12</v>
      </c>
      <c r="N1584">
        <f t="shared" si="98"/>
        <v>7.12</v>
      </c>
    </row>
    <row r="1585" spans="1:14" outlineLevel="2">
      <c r="A1585" t="s">
        <v>40</v>
      </c>
      <c r="B1585" s="73" t="str">
        <f>VLOOKUP(A1585,'ARTICLES 10052022'!$A$2:$D$1031,4,FALSE)</f>
        <v>AF</v>
      </c>
      <c r="C1585" s="73" t="str">
        <f t="shared" si="96"/>
        <v/>
      </c>
      <c r="D1585" t="s">
        <v>1519</v>
      </c>
      <c r="E1585">
        <v>1</v>
      </c>
      <c r="F1585" t="s">
        <v>1520</v>
      </c>
      <c r="G1585">
        <v>9.64</v>
      </c>
      <c r="H1585">
        <f t="shared" si="97"/>
        <v>9.64</v>
      </c>
      <c r="I1585">
        <f>VLOOKUP(L1585,'ARTICLES 10052022'!$A$1:$Q$1031,17,FALSE)</f>
        <v>11.619146000000001</v>
      </c>
      <c r="J1585">
        <f t="shared" si="95"/>
        <v>11.619146000000001</v>
      </c>
      <c r="L1585" t="s">
        <v>1519</v>
      </c>
      <c r="M1585">
        <f>IF(I1585="","",VLOOKUP(L1585,'ARTICLES 10052022'!$A$1:$J$1031,10,FALSE))</f>
        <v>8.7362000000000002</v>
      </c>
      <c r="N1585">
        <f t="shared" si="98"/>
        <v>8.7362000000000002</v>
      </c>
    </row>
    <row r="1586" spans="1:14" outlineLevel="2">
      <c r="A1586" t="s">
        <v>40</v>
      </c>
      <c r="B1586" s="73" t="str">
        <f>VLOOKUP(A1586,'ARTICLES 10052022'!$A$2:$D$1031,4,FALSE)</f>
        <v>AF</v>
      </c>
      <c r="C1586" s="73" t="str">
        <f t="shared" si="96"/>
        <v/>
      </c>
      <c r="D1586" t="s">
        <v>62</v>
      </c>
      <c r="E1586">
        <v>1</v>
      </c>
      <c r="F1586" t="s">
        <v>63</v>
      </c>
      <c r="G1586">
        <v>139.16999999999999</v>
      </c>
      <c r="H1586">
        <f t="shared" si="97"/>
        <v>139.16999999999999</v>
      </c>
      <c r="I1586">
        <f>VLOOKUP(L1586,'ARTICLES 10052022'!$A$1:$Q$1031,17,FALSE)</f>
        <v>135.749225</v>
      </c>
      <c r="J1586">
        <f t="shared" si="95"/>
        <v>135.749225</v>
      </c>
      <c r="L1586" t="s">
        <v>62</v>
      </c>
      <c r="M1586">
        <f>IF(I1586="","",VLOOKUP(L1586,'ARTICLES 10052022'!$A$1:$J$1031,10,FALSE))</f>
        <v>83.060649999999995</v>
      </c>
      <c r="N1586">
        <f t="shared" si="98"/>
        <v>83.060649999999995</v>
      </c>
    </row>
    <row r="1587" spans="1:14" outlineLevel="2">
      <c r="A1587" t="s">
        <v>40</v>
      </c>
      <c r="B1587" s="73" t="str">
        <f>VLOOKUP(A1587,'ARTICLES 10052022'!$A$2:$D$1031,4,FALSE)</f>
        <v>AF</v>
      </c>
      <c r="C1587" s="73" t="str">
        <f t="shared" si="96"/>
        <v/>
      </c>
      <c r="D1587">
        <v>8434000818</v>
      </c>
      <c r="E1587">
        <v>8</v>
      </c>
      <c r="F1587" t="s">
        <v>2273</v>
      </c>
      <c r="G1587">
        <v>0.04</v>
      </c>
      <c r="H1587">
        <f t="shared" si="97"/>
        <v>0.32</v>
      </c>
      <c r="I1587">
        <f>VLOOKUP(L1587,'ARTICLES 10052022'!$A$1:$Q$1031,17,FALSE)</f>
        <v>2.6250000000000004E-4</v>
      </c>
      <c r="J1587">
        <f t="shared" si="95"/>
        <v>2.1000000000000003E-3</v>
      </c>
      <c r="L1587">
        <v>8434000818</v>
      </c>
      <c r="M1587">
        <f>IF(I1587="","",VLOOKUP(L1587,'ARTICLES 10052022'!$A$1:$J$1031,10,FALSE))</f>
        <v>4.2000000000000003E-2</v>
      </c>
      <c r="N1587">
        <f t="shared" si="98"/>
        <v>0.33600000000000002</v>
      </c>
    </row>
    <row r="1588" spans="1:14" outlineLevel="2">
      <c r="A1588" t="s">
        <v>40</v>
      </c>
      <c r="B1588" s="73" t="str">
        <f>VLOOKUP(A1588,'ARTICLES 10052022'!$A$2:$D$1031,4,FALSE)</f>
        <v>AF</v>
      </c>
      <c r="C1588" s="73" t="str">
        <f t="shared" si="96"/>
        <v/>
      </c>
      <c r="D1588">
        <v>8434000618</v>
      </c>
      <c r="E1588">
        <v>1</v>
      </c>
      <c r="F1588" t="s">
        <v>2272</v>
      </c>
      <c r="G1588">
        <v>0.02</v>
      </c>
      <c r="H1588">
        <f t="shared" si="97"/>
        <v>0.02</v>
      </c>
      <c r="I1588">
        <f>VLOOKUP(L1588,'ARTICLES 10052022'!$A$1:$Q$1031,17,FALSE)</f>
        <v>2.375E-2</v>
      </c>
      <c r="J1588">
        <f t="shared" si="95"/>
        <v>2.375E-2</v>
      </c>
      <c r="L1588">
        <v>8434000618</v>
      </c>
      <c r="M1588">
        <f>IF(I1588="","",VLOOKUP(L1588,'ARTICLES 10052022'!$A$1:$J$1031,10,FALSE))</f>
        <v>1.9E-2</v>
      </c>
      <c r="N1588">
        <f t="shared" si="98"/>
        <v>1.9E-2</v>
      </c>
    </row>
    <row r="1589" spans="1:14" outlineLevel="2">
      <c r="A1589" t="s">
        <v>40</v>
      </c>
      <c r="B1589" s="73" t="str">
        <f>VLOOKUP(A1589,'ARTICLES 10052022'!$A$2:$D$1031,4,FALSE)</f>
        <v>AF</v>
      </c>
      <c r="C1589" s="73" t="str">
        <f t="shared" si="96"/>
        <v/>
      </c>
      <c r="D1589" t="s">
        <v>2362</v>
      </c>
      <c r="E1589">
        <v>1</v>
      </c>
      <c r="F1589" t="s">
        <v>2363</v>
      </c>
      <c r="G1589">
        <v>1.9E-2</v>
      </c>
      <c r="H1589">
        <f t="shared" si="97"/>
        <v>1.9E-2</v>
      </c>
      <c r="I1589">
        <f>VLOOKUP(L1589,'ARTICLES 10052022'!$A$1:$Q$1031,17,FALSE)</f>
        <v>0.1905</v>
      </c>
      <c r="J1589">
        <f t="shared" si="95"/>
        <v>0.1905</v>
      </c>
      <c r="L1589" t="s">
        <v>2362</v>
      </c>
      <c r="M1589">
        <f>IF(I1589="","",VLOOKUP(L1589,'ARTICLES 10052022'!$A$1:$J$1031,10,FALSE))</f>
        <v>0.127</v>
      </c>
      <c r="N1589">
        <f t="shared" si="98"/>
        <v>0.127</v>
      </c>
    </row>
    <row r="1590" spans="1:14" outlineLevel="2">
      <c r="A1590" t="s">
        <v>40</v>
      </c>
      <c r="B1590" s="73" t="str">
        <f>VLOOKUP(A1590,'ARTICLES 10052022'!$A$2:$D$1031,4,FALSE)</f>
        <v>AF</v>
      </c>
      <c r="C1590" s="73" t="str">
        <f t="shared" si="96"/>
        <v/>
      </c>
      <c r="D1590">
        <v>8535000618</v>
      </c>
      <c r="E1590">
        <v>1</v>
      </c>
      <c r="F1590" t="s">
        <v>2275</v>
      </c>
      <c r="G1590">
        <v>0.05</v>
      </c>
      <c r="H1590">
        <f t="shared" si="97"/>
        <v>0.05</v>
      </c>
      <c r="I1590">
        <f>VLOOKUP(L1590,'ARTICLES 10052022'!$A$1:$Q$1031,17,FALSE)</f>
        <v>5.2499999999999998E-2</v>
      </c>
      <c r="J1590">
        <f t="shared" ref="J1590:J1655" si="99">E1590*I1590</f>
        <v>5.2499999999999998E-2</v>
      </c>
      <c r="L1590">
        <v>8535000618</v>
      </c>
      <c r="M1590">
        <f>IF(I1590="","",VLOOKUP(L1590,'ARTICLES 10052022'!$A$1:$J$1031,10,FALSE))</f>
        <v>0.03</v>
      </c>
      <c r="N1590">
        <f t="shared" si="98"/>
        <v>0.03</v>
      </c>
    </row>
    <row r="1591" spans="1:14" outlineLevel="2">
      <c r="A1591" t="s">
        <v>40</v>
      </c>
      <c r="B1591" s="73" t="str">
        <f>VLOOKUP(A1591,'ARTICLES 10052022'!$A$2:$D$1031,4,FALSE)</f>
        <v>AF</v>
      </c>
      <c r="C1591" s="73" t="str">
        <f t="shared" si="96"/>
        <v/>
      </c>
      <c r="D1591" t="s">
        <v>3104</v>
      </c>
      <c r="E1591">
        <v>2</v>
      </c>
      <c r="F1591" t="s">
        <v>2452</v>
      </c>
      <c r="G1591">
        <v>0.128</v>
      </c>
      <c r="H1591">
        <f t="shared" si="97"/>
        <v>0.25600000000000001</v>
      </c>
      <c r="I1591">
        <f>VLOOKUP(L1591,'ARTICLES 10052022'!$A$1:$Q$1031,17,FALSE)</f>
        <v>0.53099999999999992</v>
      </c>
      <c r="J1591">
        <f t="shared" si="99"/>
        <v>1.0619999999999998</v>
      </c>
      <c r="L1591" t="s">
        <v>3104</v>
      </c>
      <c r="M1591">
        <f>IF(I1591="","",VLOOKUP(L1591,'ARTICLES 10052022'!$A$1:$J$1031,10,FALSE))</f>
        <v>0.35399999999999998</v>
      </c>
      <c r="N1591">
        <f t="shared" si="98"/>
        <v>0.70799999999999996</v>
      </c>
    </row>
    <row r="1592" spans="1:14" outlineLevel="2">
      <c r="A1592" t="s">
        <v>40</v>
      </c>
      <c r="B1592" s="73" t="str">
        <f>VLOOKUP(A1592,'ARTICLES 10052022'!$A$2:$D$1031,4,FALSE)</f>
        <v>AF</v>
      </c>
      <c r="C1592" s="73" t="str">
        <f t="shared" si="96"/>
        <v/>
      </c>
      <c r="D1592">
        <v>101007</v>
      </c>
      <c r="E1592">
        <v>1</v>
      </c>
      <c r="F1592" t="s">
        <v>1544</v>
      </c>
      <c r="G1592">
        <v>2.2400000000000002</v>
      </c>
      <c r="H1592">
        <f t="shared" si="97"/>
        <v>2.2400000000000002</v>
      </c>
      <c r="I1592">
        <f>VLOOKUP(L1592,'ARTICLES 10052022'!$A$1:$Q$1031,17,FALSE)</f>
        <v>2.25</v>
      </c>
      <c r="J1592">
        <f t="shared" si="99"/>
        <v>2.25</v>
      </c>
      <c r="L1592">
        <v>101007</v>
      </c>
      <c r="M1592">
        <f>IF(I1592="","",VLOOKUP(L1592,'ARTICLES 10052022'!$A$1:$J$1031,10,FALSE))</f>
        <v>1.5</v>
      </c>
      <c r="N1592">
        <f t="shared" si="98"/>
        <v>1.5</v>
      </c>
    </row>
    <row r="1593" spans="1:14" outlineLevel="2">
      <c r="A1593" t="s">
        <v>40</v>
      </c>
      <c r="B1593" s="73" t="str">
        <f>VLOOKUP(A1593,'ARTICLES 10052022'!$A$2:$D$1031,4,FALSE)</f>
        <v>AF</v>
      </c>
      <c r="C1593" s="73" t="str">
        <f t="shared" si="96"/>
        <v/>
      </c>
      <c r="D1593" t="s">
        <v>1537</v>
      </c>
      <c r="E1593">
        <v>1</v>
      </c>
      <c r="F1593" t="s">
        <v>1538</v>
      </c>
      <c r="G1593">
        <v>4.3499999999999996</v>
      </c>
      <c r="H1593">
        <f t="shared" si="97"/>
        <v>4.3499999999999996</v>
      </c>
      <c r="I1593">
        <f>VLOOKUP(L1593,'ARTICLES 10052022'!$A$1:$Q$1031,17,FALSE)</f>
        <v>4.3499999999999996</v>
      </c>
      <c r="J1593">
        <f t="shared" si="99"/>
        <v>4.3499999999999996</v>
      </c>
      <c r="L1593" t="s">
        <v>1537</v>
      </c>
      <c r="M1593">
        <f>IF(I1593="","",VLOOKUP(L1593,'ARTICLES 10052022'!$A$1:$J$1031,10,FALSE))</f>
        <v>2.9</v>
      </c>
      <c r="N1593">
        <f t="shared" si="98"/>
        <v>2.9</v>
      </c>
    </row>
    <row r="1594" spans="1:14" outlineLevel="2">
      <c r="A1594" t="s">
        <v>40</v>
      </c>
      <c r="B1594" s="73" t="str">
        <f>VLOOKUP(A1594,'ARTICLES 10052022'!$A$2:$D$1031,4,FALSE)</f>
        <v>AF</v>
      </c>
      <c r="C1594" s="73" t="str">
        <f t="shared" si="96"/>
        <v/>
      </c>
      <c r="D1594" t="s">
        <v>2626</v>
      </c>
      <c r="E1594">
        <v>1</v>
      </c>
      <c r="F1594" t="s">
        <v>2627</v>
      </c>
      <c r="G1594">
        <v>0.4</v>
      </c>
      <c r="H1594">
        <f t="shared" si="97"/>
        <v>0.4</v>
      </c>
      <c r="I1594">
        <f>VLOOKUP(L1594,'ARTICLES 10052022'!$A$1:$Q$1031,17,FALSE)</f>
        <v>0.4</v>
      </c>
      <c r="J1594">
        <f t="shared" si="99"/>
        <v>0.4</v>
      </c>
      <c r="L1594" t="s">
        <v>2626</v>
      </c>
      <c r="M1594">
        <f>IF(I1594="","",VLOOKUP(L1594,'ARTICLES 10052022'!$A$1:$J$1031,10,FALSE))</f>
        <v>0.2</v>
      </c>
      <c r="N1594">
        <f t="shared" si="98"/>
        <v>0.2</v>
      </c>
    </row>
    <row r="1595" spans="1:14" outlineLevel="2">
      <c r="A1595" t="s">
        <v>40</v>
      </c>
      <c r="B1595" s="73" t="str">
        <f>VLOOKUP(A1595,'ARTICLES 10052022'!$A$2:$D$1031,4,FALSE)</f>
        <v>AF</v>
      </c>
      <c r="C1595" s="73" t="str">
        <f t="shared" si="96"/>
        <v/>
      </c>
      <c r="D1595">
        <v>9600000618</v>
      </c>
      <c r="E1595">
        <v>1</v>
      </c>
      <c r="F1595" t="s">
        <v>2044</v>
      </c>
      <c r="G1595">
        <v>1.57</v>
      </c>
      <c r="H1595">
        <f t="shared" si="97"/>
        <v>1.57</v>
      </c>
      <c r="I1595">
        <f>VLOOKUP(L1595,'ARTICLES 10052022'!$A$1:$Q$1031,17,FALSE)</f>
        <v>2.3980000000000001</v>
      </c>
      <c r="J1595">
        <f t="shared" si="99"/>
        <v>2.3980000000000001</v>
      </c>
      <c r="L1595">
        <v>9600000618</v>
      </c>
      <c r="M1595">
        <f>IF(I1595="","",VLOOKUP(L1595,'ARTICLES 10052022'!$A$1:$J$1031,10,FALSE))</f>
        <v>1.1990000000000001</v>
      </c>
      <c r="N1595">
        <f t="shared" si="98"/>
        <v>1.1990000000000001</v>
      </c>
    </row>
    <row r="1596" spans="1:14" outlineLevel="2">
      <c r="A1596" t="s">
        <v>40</v>
      </c>
      <c r="B1596" s="73" t="str">
        <f>VLOOKUP(A1596,'ARTICLES 10052022'!$A$2:$D$1031,4,FALSE)</f>
        <v>AF</v>
      </c>
      <c r="C1596" s="73" t="str">
        <f t="shared" si="96"/>
        <v/>
      </c>
      <c r="D1596" t="s">
        <v>2311</v>
      </c>
      <c r="E1596">
        <v>1</v>
      </c>
      <c r="F1596" t="s">
        <v>2312</v>
      </c>
      <c r="G1596">
        <v>17.510000000000002</v>
      </c>
      <c r="H1596">
        <f t="shared" si="97"/>
        <v>17.510000000000002</v>
      </c>
      <c r="I1596">
        <f>VLOOKUP(L1596,'ARTICLES 10052022'!$A$1:$Q$1031,17,FALSE)</f>
        <v>20.684999999999999</v>
      </c>
      <c r="J1596">
        <f t="shared" si="99"/>
        <v>20.684999999999999</v>
      </c>
      <c r="L1596" t="s">
        <v>2311</v>
      </c>
      <c r="M1596">
        <f>IF(I1596="","",VLOOKUP(L1596,'ARTICLES 10052022'!$A$1:$J$1031,10,FALSE))</f>
        <v>13.79</v>
      </c>
      <c r="N1596">
        <f t="shared" si="98"/>
        <v>13.79</v>
      </c>
    </row>
    <row r="1597" spans="1:14" outlineLevel="2">
      <c r="A1597" t="s">
        <v>40</v>
      </c>
      <c r="B1597" s="73" t="str">
        <f>VLOOKUP(A1597,'ARTICLES 10052022'!$A$2:$D$1031,4,FALSE)</f>
        <v>AF</v>
      </c>
      <c r="C1597" s="73" t="str">
        <f t="shared" si="96"/>
        <v/>
      </c>
      <c r="D1597" t="s">
        <v>606</v>
      </c>
      <c r="E1597">
        <v>1</v>
      </c>
      <c r="F1597" t="s">
        <v>1848</v>
      </c>
      <c r="G1597">
        <v>2.31</v>
      </c>
      <c r="H1597">
        <f t="shared" si="97"/>
        <v>2.31</v>
      </c>
      <c r="I1597">
        <f>VLOOKUP(L1597,'ARTICLES 10052022'!$A$1:$Q$1031,17,FALSE)</f>
        <v>2.4525000000000001</v>
      </c>
      <c r="J1597">
        <f t="shared" si="99"/>
        <v>2.4525000000000001</v>
      </c>
      <c r="L1597" t="s">
        <v>606</v>
      </c>
      <c r="M1597">
        <f>IF(I1597="","",VLOOKUP(L1597,'ARTICLES 10052022'!$A$1:$J$1031,10,FALSE))</f>
        <v>1.635</v>
      </c>
      <c r="N1597">
        <f t="shared" si="98"/>
        <v>1.635</v>
      </c>
    </row>
    <row r="1598" spans="1:14" outlineLevel="1">
      <c r="A1598" s="73" t="s">
        <v>3113</v>
      </c>
      <c r="B1598" s="73"/>
      <c r="C1598" s="73" t="str">
        <f t="shared" si="96"/>
        <v>SPR1500V150BG</v>
      </c>
      <c r="J1598">
        <f>SUBTOTAL(9,J1558:J1597)</f>
        <v>1292.7917309999996</v>
      </c>
      <c r="N1598">
        <f>SUBTOTAL(9,N1558:N1597)</f>
        <v>852.26984999999991</v>
      </c>
    </row>
    <row r="1599" spans="1:14" outlineLevel="2">
      <c r="A1599" t="s">
        <v>30</v>
      </c>
      <c r="B1599" s="73" t="str">
        <f>VLOOKUP(A1599,'ARTICLES 10052022'!$A$2:$D$1031,4,FALSE)</f>
        <v>AF</v>
      </c>
      <c r="C1599" s="73" t="str">
        <f t="shared" si="96"/>
        <v/>
      </c>
      <c r="D1599">
        <v>101006</v>
      </c>
      <c r="E1599">
        <v>1</v>
      </c>
      <c r="F1599" t="s">
        <v>1546</v>
      </c>
      <c r="G1599">
        <v>0.68</v>
      </c>
      <c r="H1599">
        <f t="shared" si="97"/>
        <v>0.68</v>
      </c>
      <c r="I1599">
        <f>VLOOKUP(L1599,'ARTICLES 10052022'!$A$1:$Q$1031,17,FALSE)</f>
        <v>0.69000000000000006</v>
      </c>
      <c r="J1599">
        <f t="shared" si="99"/>
        <v>0.69000000000000006</v>
      </c>
      <c r="L1599">
        <v>101006</v>
      </c>
      <c r="M1599">
        <f>IF(I1599="","",VLOOKUP(L1599,'ARTICLES 10052022'!$A$1:$J$1031,10,FALSE))</f>
        <v>0.23</v>
      </c>
      <c r="N1599">
        <f t="shared" si="98"/>
        <v>0.23</v>
      </c>
    </row>
    <row r="1600" spans="1:14" outlineLevel="2">
      <c r="A1600" t="s">
        <v>30</v>
      </c>
      <c r="B1600" s="73" t="str">
        <f>VLOOKUP(A1600,'ARTICLES 10052022'!$A$2:$D$1031,4,FALSE)</f>
        <v>AF</v>
      </c>
      <c r="C1600" s="73" t="str">
        <f t="shared" si="96"/>
        <v/>
      </c>
      <c r="D1600" t="s">
        <v>2466</v>
      </c>
      <c r="E1600">
        <v>2</v>
      </c>
      <c r="F1600" t="s">
        <v>2467</v>
      </c>
      <c r="G1600">
        <v>0.90200000000000002</v>
      </c>
      <c r="H1600">
        <f t="shared" si="97"/>
        <v>1.804</v>
      </c>
      <c r="I1600">
        <f>VLOOKUP(L1600,'ARTICLES 10052022'!$A$1:$Q$1031,17,FALSE)</f>
        <v>0.90149999999999997</v>
      </c>
      <c r="J1600">
        <f t="shared" si="99"/>
        <v>1.8029999999999999</v>
      </c>
      <c r="L1600" t="s">
        <v>2466</v>
      </c>
      <c r="M1600">
        <f>IF(I1600="","",VLOOKUP(L1600,'ARTICLES 10052022'!$A$1:$J$1031,10,FALSE))</f>
        <v>0.60099999999999998</v>
      </c>
      <c r="N1600">
        <f t="shared" si="98"/>
        <v>1.202</v>
      </c>
    </row>
    <row r="1601" spans="1:14" outlineLevel="2">
      <c r="A1601" t="s">
        <v>30</v>
      </c>
      <c r="B1601" s="73" t="str">
        <f>VLOOKUP(A1601,'ARTICLES 10052022'!$A$2:$D$1031,4,FALSE)</f>
        <v>AF</v>
      </c>
      <c r="C1601" s="73" t="str">
        <f t="shared" si="96"/>
        <v/>
      </c>
      <c r="D1601" t="s">
        <v>2470</v>
      </c>
      <c r="E1601">
        <v>2</v>
      </c>
      <c r="F1601" t="s">
        <v>2471</v>
      </c>
      <c r="G1601">
        <v>0.08</v>
      </c>
      <c r="H1601">
        <f t="shared" si="97"/>
        <v>0.16</v>
      </c>
      <c r="I1601">
        <f>VLOOKUP(L1601,'ARTICLES 10052022'!$A$1:$Q$1031,17,FALSE)</f>
        <v>0.10799999999999998</v>
      </c>
      <c r="J1601">
        <f t="shared" si="99"/>
        <v>0.21599999999999997</v>
      </c>
      <c r="L1601" t="s">
        <v>2470</v>
      </c>
      <c r="M1601">
        <f>IF(I1601="","",VLOOKUP(L1601,'ARTICLES 10052022'!$A$1:$J$1031,10,FALSE))</f>
        <v>7.1999999999999995E-2</v>
      </c>
      <c r="N1601">
        <f t="shared" si="98"/>
        <v>0.14399999999999999</v>
      </c>
    </row>
    <row r="1602" spans="1:14" outlineLevel="2">
      <c r="A1602" t="s">
        <v>30</v>
      </c>
      <c r="B1602" s="73" t="str">
        <f>VLOOKUP(A1602,'ARTICLES 10052022'!$A$2:$D$1031,4,FALSE)</f>
        <v>AF</v>
      </c>
      <c r="C1602" s="73" t="str">
        <f t="shared" ref="C1602:C1665" si="100">IF(G1602="",MID(A1602,7,100),"")</f>
        <v/>
      </c>
      <c r="D1602">
        <v>1510064</v>
      </c>
      <c r="E1602">
        <v>1</v>
      </c>
      <c r="F1602" t="s">
        <v>1673</v>
      </c>
      <c r="G1602">
        <v>39.22</v>
      </c>
      <c r="H1602">
        <f t="shared" si="97"/>
        <v>39.22</v>
      </c>
      <c r="I1602">
        <f>VLOOKUP(L1602,'ARTICLES 10052022'!$A$1:$Q$1031,17,FALSE)</f>
        <v>44.414400000000001</v>
      </c>
      <c r="J1602">
        <f t="shared" si="99"/>
        <v>44.414400000000001</v>
      </c>
      <c r="L1602">
        <v>1510064</v>
      </c>
      <c r="M1602">
        <f>IF(I1602="","",VLOOKUP(L1602,'ARTICLES 10052022'!$A$1:$J$1031,10,FALSE))</f>
        <v>27.759</v>
      </c>
      <c r="N1602">
        <f t="shared" si="98"/>
        <v>27.759</v>
      </c>
    </row>
    <row r="1603" spans="1:14" outlineLevel="2">
      <c r="A1603" t="s">
        <v>30</v>
      </c>
      <c r="B1603" s="73" t="str">
        <f>VLOOKUP(A1603,'ARTICLES 10052022'!$A$2:$D$1031,4,FALSE)</f>
        <v>AF</v>
      </c>
      <c r="C1603" s="73" t="str">
        <f t="shared" si="100"/>
        <v/>
      </c>
      <c r="D1603" t="s">
        <v>2029</v>
      </c>
      <c r="E1603">
        <v>1</v>
      </c>
      <c r="F1603" t="s">
        <v>2030</v>
      </c>
      <c r="G1603">
        <v>330.98</v>
      </c>
      <c r="H1603">
        <f t="shared" si="97"/>
        <v>330.98</v>
      </c>
      <c r="I1603">
        <f>VLOOKUP(L1603,'ARTICLES 10052022'!$A$1:$Q$1031,17,FALSE)</f>
        <v>427.5</v>
      </c>
      <c r="J1603">
        <f t="shared" si="99"/>
        <v>427.5</v>
      </c>
      <c r="L1603" t="s">
        <v>2029</v>
      </c>
      <c r="M1603">
        <f>IF(I1603="","",VLOOKUP(L1603,'ARTICLES 10052022'!$A$1:$J$1031,10,FALSE))</f>
        <v>285</v>
      </c>
      <c r="N1603">
        <f t="shared" si="98"/>
        <v>285</v>
      </c>
    </row>
    <row r="1604" spans="1:14" outlineLevel="2">
      <c r="A1604" t="s">
        <v>30</v>
      </c>
      <c r="B1604" s="73" t="str">
        <f>VLOOKUP(A1604,'ARTICLES 10052022'!$A$2:$D$1031,4,FALSE)</f>
        <v>AF</v>
      </c>
      <c r="C1604" s="73" t="str">
        <f t="shared" si="100"/>
        <v/>
      </c>
      <c r="D1604">
        <v>9600000618</v>
      </c>
      <c r="E1604">
        <v>1</v>
      </c>
      <c r="F1604" t="s">
        <v>2044</v>
      </c>
      <c r="G1604">
        <v>1.57</v>
      </c>
      <c r="H1604">
        <f t="shared" si="97"/>
        <v>1.57</v>
      </c>
      <c r="I1604">
        <f>VLOOKUP(L1604,'ARTICLES 10052022'!$A$1:$Q$1031,17,FALSE)</f>
        <v>2.3980000000000001</v>
      </c>
      <c r="J1604">
        <f t="shared" si="99"/>
        <v>2.3980000000000001</v>
      </c>
      <c r="L1604">
        <v>9600000618</v>
      </c>
      <c r="M1604">
        <f>IF(I1604="","",VLOOKUP(L1604,'ARTICLES 10052022'!$A$1:$J$1031,10,FALSE))</f>
        <v>1.1990000000000001</v>
      </c>
      <c r="N1604">
        <f t="shared" si="98"/>
        <v>1.1990000000000001</v>
      </c>
    </row>
    <row r="1605" spans="1:14" outlineLevel="2">
      <c r="A1605" t="s">
        <v>30</v>
      </c>
      <c r="B1605" s="73" t="str">
        <f>VLOOKUP(A1605,'ARTICLES 10052022'!$A$2:$D$1031,4,FALSE)</f>
        <v>AF</v>
      </c>
      <c r="C1605" s="73" t="str">
        <f t="shared" si="100"/>
        <v/>
      </c>
      <c r="D1605" t="s">
        <v>414</v>
      </c>
      <c r="E1605">
        <v>1</v>
      </c>
      <c r="F1605" t="s">
        <v>415</v>
      </c>
      <c r="G1605">
        <v>38.61</v>
      </c>
      <c r="H1605">
        <f t="shared" ref="H1605:H1668" si="101">IF(C1605="",G1605*E1605,"")</f>
        <v>38.61</v>
      </c>
      <c r="I1605">
        <f>VLOOKUP(L1605,'ARTICLES 10052022'!$A$1:$Q$1031,17,FALSE)</f>
        <v>13.350000000000001</v>
      </c>
      <c r="J1605">
        <f t="shared" si="99"/>
        <v>13.350000000000001</v>
      </c>
      <c r="L1605" t="s">
        <v>414</v>
      </c>
      <c r="M1605">
        <f>IF(I1605="","",VLOOKUP(L1605,'ARTICLES 10052022'!$A$1:$J$1031,10,FALSE))</f>
        <v>8.9</v>
      </c>
      <c r="N1605">
        <f t="shared" si="98"/>
        <v>8.9</v>
      </c>
    </row>
    <row r="1606" spans="1:14" outlineLevel="2">
      <c r="A1606" t="s">
        <v>30</v>
      </c>
      <c r="B1606" s="73" t="str">
        <f>VLOOKUP(A1606,'ARTICLES 10052022'!$A$2:$D$1031,4,FALSE)</f>
        <v>AF</v>
      </c>
      <c r="C1606" s="73" t="str">
        <f t="shared" si="100"/>
        <v/>
      </c>
      <c r="D1606" t="s">
        <v>592</v>
      </c>
      <c r="E1606">
        <v>2</v>
      </c>
      <c r="F1606" t="s">
        <v>1512</v>
      </c>
      <c r="G1606">
        <v>0.96</v>
      </c>
      <c r="H1606">
        <f t="shared" si="101"/>
        <v>1.92</v>
      </c>
      <c r="I1606">
        <f>VLOOKUP(L1606,'ARTICLES 10052022'!$A$1:$Q$1031,17,FALSE)</f>
        <v>1.1251800000000001</v>
      </c>
      <c r="J1606">
        <f t="shared" si="99"/>
        <v>2.2503600000000001</v>
      </c>
      <c r="L1606" t="s">
        <v>592</v>
      </c>
      <c r="M1606">
        <f>IF(I1606="","",VLOOKUP(L1606,'ARTICLES 10052022'!$A$1:$J$1031,10,FALSE))</f>
        <v>0.84599999999999997</v>
      </c>
      <c r="N1606">
        <f t="shared" si="98"/>
        <v>1.6919999999999999</v>
      </c>
    </row>
    <row r="1607" spans="1:14" outlineLevel="2">
      <c r="A1607" t="s">
        <v>30</v>
      </c>
      <c r="B1607" s="73" t="str">
        <f>VLOOKUP(A1607,'ARTICLES 10052022'!$A$2:$D$1031,4,FALSE)</f>
        <v>AF</v>
      </c>
      <c r="C1607" s="73" t="str">
        <f t="shared" si="100"/>
        <v/>
      </c>
      <c r="D1607" t="s">
        <v>963</v>
      </c>
      <c r="E1607">
        <v>1</v>
      </c>
      <c r="F1607" t="s">
        <v>964</v>
      </c>
      <c r="G1607">
        <v>3.76</v>
      </c>
      <c r="H1607">
        <f t="shared" si="101"/>
        <v>3.76</v>
      </c>
      <c r="I1607">
        <f>VLOOKUP(L1607,'ARTICLES 10052022'!$A$1:$Q$1031,17,FALSE)</f>
        <v>5.01</v>
      </c>
      <c r="J1607">
        <f t="shared" si="99"/>
        <v>5.01</v>
      </c>
      <c r="L1607" t="s">
        <v>963</v>
      </c>
      <c r="M1607">
        <f>IF(I1607="","",VLOOKUP(L1607,'ARTICLES 10052022'!$A$1:$J$1031,10,FALSE))</f>
        <v>2.5049999999999999</v>
      </c>
      <c r="N1607">
        <f t="shared" si="98"/>
        <v>2.5049999999999999</v>
      </c>
    </row>
    <row r="1608" spans="1:14" outlineLevel="2">
      <c r="A1608" t="s">
        <v>30</v>
      </c>
      <c r="B1608" s="73" t="str">
        <f>VLOOKUP(A1608,'ARTICLES 10052022'!$A$2:$D$1031,4,FALSE)</f>
        <v>AF</v>
      </c>
      <c r="C1608" s="73" t="str">
        <f t="shared" si="100"/>
        <v/>
      </c>
      <c r="D1608" t="s">
        <v>2003</v>
      </c>
      <c r="E1608">
        <v>1</v>
      </c>
      <c r="F1608" t="s">
        <v>2004</v>
      </c>
      <c r="G1608">
        <v>277.7</v>
      </c>
      <c r="H1608">
        <f t="shared" si="101"/>
        <v>277.7</v>
      </c>
      <c r="I1608">
        <f>VLOOKUP(L1608,'ARTICLES 10052022'!$A$1:$Q$1031,17,FALSE)</f>
        <v>294.03000000000003</v>
      </c>
      <c r="J1608">
        <f t="shared" si="99"/>
        <v>294.03000000000003</v>
      </c>
      <c r="L1608" t="s">
        <v>2003</v>
      </c>
      <c r="M1608">
        <f>IF(I1608="","",VLOOKUP(L1608,'ARTICLES 10052022'!$A$1:$J$1031,10,FALSE))</f>
        <v>196.02</v>
      </c>
      <c r="N1608">
        <f t="shared" ref="N1608:N1671" si="102">IF(I1608="","",E1608*M1608)</f>
        <v>196.02</v>
      </c>
    </row>
    <row r="1609" spans="1:14" outlineLevel="2">
      <c r="A1609" t="s">
        <v>30</v>
      </c>
      <c r="B1609" s="73" t="str">
        <f>VLOOKUP(A1609,'ARTICLES 10052022'!$A$2:$D$1031,4,FALSE)</f>
        <v>AF</v>
      </c>
      <c r="C1609" s="73" t="str">
        <f t="shared" si="100"/>
        <v/>
      </c>
      <c r="D1609" t="s">
        <v>1527</v>
      </c>
      <c r="E1609">
        <v>1</v>
      </c>
      <c r="F1609" t="s">
        <v>1528</v>
      </c>
      <c r="G1609">
        <v>0.77</v>
      </c>
      <c r="H1609">
        <f t="shared" si="101"/>
        <v>0.77</v>
      </c>
      <c r="I1609">
        <f>VLOOKUP(L1609,'ARTICLES 10052022'!$A$1:$Q$1031,17,FALSE)</f>
        <v>0.89642000000000011</v>
      </c>
      <c r="J1609">
        <f t="shared" si="99"/>
        <v>0.89642000000000011</v>
      </c>
      <c r="L1609" t="s">
        <v>1527</v>
      </c>
      <c r="M1609">
        <f>IF(I1609="","",VLOOKUP(L1609,'ARTICLES 10052022'!$A$1:$J$1031,10,FALSE))</f>
        <v>0.67400000000000004</v>
      </c>
      <c r="N1609">
        <f t="shared" si="102"/>
        <v>0.67400000000000004</v>
      </c>
    </row>
    <row r="1610" spans="1:14" outlineLevel="2">
      <c r="A1610" t="s">
        <v>30</v>
      </c>
      <c r="B1610" s="73" t="str">
        <f>VLOOKUP(A1610,'ARTICLES 10052022'!$A$2:$D$1031,4,FALSE)</f>
        <v>AF</v>
      </c>
      <c r="C1610" s="73" t="str">
        <f t="shared" si="100"/>
        <v/>
      </c>
      <c r="D1610">
        <v>7214321415</v>
      </c>
      <c r="E1610">
        <v>1</v>
      </c>
      <c r="F1610" t="s">
        <v>2402</v>
      </c>
      <c r="G1610">
        <v>0.1</v>
      </c>
      <c r="H1610">
        <f t="shared" si="101"/>
        <v>0.1</v>
      </c>
      <c r="I1610">
        <f>VLOOKUP(L1610,'ARTICLES 10052022'!$A$1:$Q$1031,17,FALSE)</f>
        <v>5.2700000000000004E-2</v>
      </c>
      <c r="J1610">
        <f t="shared" si="99"/>
        <v>5.2700000000000004E-2</v>
      </c>
      <c r="L1610">
        <v>7214321415</v>
      </c>
      <c r="M1610">
        <f>IF(I1610="","",VLOOKUP(L1610,'ARTICLES 10052022'!$A$1:$J$1031,10,FALSE))</f>
        <v>3.4000000000000002E-2</v>
      </c>
      <c r="N1610">
        <f t="shared" si="102"/>
        <v>3.4000000000000002E-2</v>
      </c>
    </row>
    <row r="1611" spans="1:14" outlineLevel="2">
      <c r="A1611" t="s">
        <v>30</v>
      </c>
      <c r="B1611" s="73" t="str">
        <f>VLOOKUP(A1611,'ARTICLES 10052022'!$A$2:$D$1031,4,FALSE)</f>
        <v>AF</v>
      </c>
      <c r="C1611" s="73" t="str">
        <f t="shared" si="100"/>
        <v/>
      </c>
      <c r="D1611" t="s">
        <v>472</v>
      </c>
      <c r="E1611">
        <v>1</v>
      </c>
      <c r="F1611" t="s">
        <v>993</v>
      </c>
      <c r="G1611">
        <v>4.87</v>
      </c>
      <c r="H1611">
        <f t="shared" si="101"/>
        <v>4.87</v>
      </c>
      <c r="I1611">
        <f>VLOOKUP(L1611,'ARTICLES 10052022'!$A$1:$Q$1031,17,FALSE)</f>
        <v>1.41</v>
      </c>
      <c r="J1611">
        <f t="shared" si="99"/>
        <v>1.41</v>
      </c>
      <c r="L1611" t="s">
        <v>472</v>
      </c>
      <c r="M1611">
        <f>IF(I1611="","",VLOOKUP(L1611,'ARTICLES 10052022'!$A$1:$J$1031,10,FALSE))</f>
        <v>0.94</v>
      </c>
      <c r="N1611">
        <f t="shared" si="102"/>
        <v>0.94</v>
      </c>
    </row>
    <row r="1612" spans="1:14" outlineLevel="2">
      <c r="A1612" t="s">
        <v>30</v>
      </c>
      <c r="B1612" s="73" t="str">
        <f>VLOOKUP(A1612,'ARTICLES 10052022'!$A$2:$D$1031,4,FALSE)</f>
        <v>AF</v>
      </c>
      <c r="C1612" s="73" t="str">
        <f t="shared" si="100"/>
        <v/>
      </c>
      <c r="D1612" t="s">
        <v>476</v>
      </c>
      <c r="E1612">
        <v>1</v>
      </c>
      <c r="F1612" t="s">
        <v>2937</v>
      </c>
      <c r="G1612">
        <v>4.9400000000000004</v>
      </c>
      <c r="H1612">
        <f t="shared" si="101"/>
        <v>4.9400000000000004</v>
      </c>
      <c r="I1612">
        <f>VLOOKUP(L1612,'ARTICLES 10052022'!$A$1:$Q$1031,17,FALSE)</f>
        <v>1.3800000000000001</v>
      </c>
      <c r="J1612">
        <f t="shared" si="99"/>
        <v>1.3800000000000001</v>
      </c>
      <c r="L1612" t="s">
        <v>476</v>
      </c>
      <c r="M1612">
        <f>IF(I1612="","",VLOOKUP(L1612,'ARTICLES 10052022'!$A$1:$J$1031,10,FALSE))</f>
        <v>0.92</v>
      </c>
      <c r="N1612">
        <f t="shared" si="102"/>
        <v>0.92</v>
      </c>
    </row>
    <row r="1613" spans="1:14" outlineLevel="2">
      <c r="A1613" t="s">
        <v>30</v>
      </c>
      <c r="B1613" s="73" t="str">
        <f>VLOOKUP(A1613,'ARTICLES 10052022'!$A$2:$D$1031,4,FALSE)</f>
        <v>AF</v>
      </c>
      <c r="C1613" s="73" t="str">
        <f t="shared" si="100"/>
        <v/>
      </c>
      <c r="D1613" t="s">
        <v>626</v>
      </c>
      <c r="E1613">
        <v>1</v>
      </c>
      <c r="F1613" t="s">
        <v>627</v>
      </c>
      <c r="G1613">
        <v>1.1000000000000001</v>
      </c>
      <c r="H1613">
        <f t="shared" si="101"/>
        <v>1.1000000000000001</v>
      </c>
      <c r="I1613">
        <f>VLOOKUP(L1613,'ARTICLES 10052022'!$A$1:$Q$1031,17,FALSE)</f>
        <v>1.6186100000000001</v>
      </c>
      <c r="J1613">
        <f t="shared" si="99"/>
        <v>1.6186100000000001</v>
      </c>
      <c r="L1613" t="s">
        <v>626</v>
      </c>
      <c r="M1613">
        <f>IF(I1613="","",VLOOKUP(L1613,'ARTICLES 10052022'!$A$1:$J$1031,10,FALSE))</f>
        <v>1.2170000000000001</v>
      </c>
      <c r="N1613">
        <f t="shared" si="102"/>
        <v>1.2170000000000001</v>
      </c>
    </row>
    <row r="1614" spans="1:14" outlineLevel="2">
      <c r="A1614" t="s">
        <v>30</v>
      </c>
      <c r="B1614" s="73" t="str">
        <f>VLOOKUP(A1614,'ARTICLES 10052022'!$A$2:$D$1031,4,FALSE)</f>
        <v>AF</v>
      </c>
      <c r="C1614" s="73" t="str">
        <f t="shared" si="100"/>
        <v/>
      </c>
      <c r="D1614" t="s">
        <v>2410</v>
      </c>
      <c r="E1614">
        <v>1.1599999999999999</v>
      </c>
      <c r="F1614" t="s">
        <v>2411</v>
      </c>
      <c r="G1614">
        <v>75</v>
      </c>
      <c r="H1614">
        <f t="shared" si="101"/>
        <v>87</v>
      </c>
      <c r="I1614">
        <f>VLOOKUP(L1614,'ARTICLES 10052022'!$A$1:$Q$1031,17,FALSE)</f>
        <v>75</v>
      </c>
      <c r="J1614">
        <f t="shared" si="99"/>
        <v>87</v>
      </c>
      <c r="L1614" t="s">
        <v>2410</v>
      </c>
      <c r="M1614">
        <f>IF(I1614="","",VLOOKUP(L1614,'ARTICLES 10052022'!$A$1:$J$1031,10,FALSE))</f>
        <v>50</v>
      </c>
      <c r="N1614">
        <f t="shared" si="102"/>
        <v>57.999999999999993</v>
      </c>
    </row>
    <row r="1615" spans="1:14" outlineLevel="2">
      <c r="A1615" t="s">
        <v>30</v>
      </c>
      <c r="B1615" s="73" t="str">
        <f>VLOOKUP(A1615,'ARTICLES 10052022'!$A$2:$D$1031,4,FALSE)</f>
        <v>AF</v>
      </c>
      <c r="C1615" s="73" t="str">
        <f t="shared" si="100"/>
        <v/>
      </c>
      <c r="D1615" t="s">
        <v>1986</v>
      </c>
      <c r="E1615">
        <v>1</v>
      </c>
      <c r="F1615" t="s">
        <v>1987</v>
      </c>
      <c r="G1615">
        <v>4.1900000000000004</v>
      </c>
      <c r="H1615">
        <f t="shared" si="101"/>
        <v>4.1900000000000004</v>
      </c>
      <c r="I1615">
        <f>VLOOKUP(L1615,'ARTICLES 10052022'!$A$1:$Q$1031,17,FALSE)</f>
        <v>4.4850000000000003</v>
      </c>
      <c r="J1615">
        <f t="shared" si="99"/>
        <v>4.4850000000000003</v>
      </c>
      <c r="L1615" t="s">
        <v>1986</v>
      </c>
      <c r="M1615">
        <f>IF(I1615="","",VLOOKUP(L1615,'ARTICLES 10052022'!$A$1:$J$1031,10,FALSE))</f>
        <v>2.99</v>
      </c>
      <c r="N1615">
        <f t="shared" si="102"/>
        <v>2.99</v>
      </c>
    </row>
    <row r="1616" spans="1:14" outlineLevel="2">
      <c r="A1616" t="s">
        <v>30</v>
      </c>
      <c r="B1616" s="73" t="str">
        <f>VLOOKUP(A1616,'ARTICLES 10052022'!$A$2:$D$1031,4,FALSE)</f>
        <v>AF</v>
      </c>
      <c r="C1616" s="73" t="str">
        <f t="shared" si="100"/>
        <v/>
      </c>
      <c r="D1616" t="s">
        <v>632</v>
      </c>
      <c r="E1616">
        <v>1.1399999999999999</v>
      </c>
      <c r="F1616" t="s">
        <v>1514</v>
      </c>
      <c r="G1616">
        <v>12.91</v>
      </c>
      <c r="H1616">
        <f t="shared" si="101"/>
        <v>14.7174</v>
      </c>
      <c r="I1616">
        <f>VLOOKUP(L1616,'ARTICLES 10052022'!$A$1:$Q$1031,17,FALSE)</f>
        <v>19.064219999999999</v>
      </c>
      <c r="J1616">
        <f t="shared" si="99"/>
        <v>21.733210799999998</v>
      </c>
      <c r="L1616" t="s">
        <v>632</v>
      </c>
      <c r="M1616">
        <f>IF(I1616="","",VLOOKUP(L1616,'ARTICLES 10052022'!$A$1:$J$1031,10,FALSE))</f>
        <v>4.7779999999999996</v>
      </c>
      <c r="N1616">
        <f t="shared" si="102"/>
        <v>5.4469199999999987</v>
      </c>
    </row>
    <row r="1617" spans="1:14" outlineLevel="2">
      <c r="A1617" t="s">
        <v>30</v>
      </c>
      <c r="B1617" s="73" t="str">
        <f>VLOOKUP(A1617,'ARTICLES 10052022'!$A$2:$D$1031,4,FALSE)</f>
        <v>AF</v>
      </c>
      <c r="C1617" s="73" t="str">
        <f t="shared" si="100"/>
        <v/>
      </c>
      <c r="D1617" t="s">
        <v>1510</v>
      </c>
      <c r="E1617">
        <v>1</v>
      </c>
      <c r="F1617" t="s">
        <v>1511</v>
      </c>
      <c r="G1617">
        <v>9.56</v>
      </c>
      <c r="H1617">
        <f t="shared" si="101"/>
        <v>9.56</v>
      </c>
      <c r="I1617">
        <f>VLOOKUP(L1617,'ARTICLES 10052022'!$A$1:$Q$1031,17,FALSE)</f>
        <v>9.4695999999999998</v>
      </c>
      <c r="J1617">
        <f t="shared" si="99"/>
        <v>9.4695999999999998</v>
      </c>
      <c r="L1617" t="s">
        <v>1510</v>
      </c>
      <c r="M1617">
        <f>IF(I1617="","",VLOOKUP(L1617,'ARTICLES 10052022'!$A$1:$J$1031,10,FALSE))</f>
        <v>7.12</v>
      </c>
      <c r="N1617">
        <f t="shared" si="102"/>
        <v>7.12</v>
      </c>
    </row>
    <row r="1618" spans="1:14" outlineLevel="2">
      <c r="A1618" t="s">
        <v>30</v>
      </c>
      <c r="B1618" s="73" t="str">
        <f>VLOOKUP(A1618,'ARTICLES 10052022'!$A$2:$D$1031,4,FALSE)</f>
        <v>AF</v>
      </c>
      <c r="C1618" s="73" t="str">
        <f t="shared" si="100"/>
        <v/>
      </c>
      <c r="D1618" t="s">
        <v>1519</v>
      </c>
      <c r="E1618">
        <v>1</v>
      </c>
      <c r="F1618" t="s">
        <v>1520</v>
      </c>
      <c r="G1618">
        <v>9.64</v>
      </c>
      <c r="H1618">
        <f t="shared" si="101"/>
        <v>9.64</v>
      </c>
      <c r="I1618">
        <f>VLOOKUP(L1618,'ARTICLES 10052022'!$A$1:$Q$1031,17,FALSE)</f>
        <v>11.619146000000001</v>
      </c>
      <c r="J1618">
        <f t="shared" si="99"/>
        <v>11.619146000000001</v>
      </c>
      <c r="L1618" t="s">
        <v>1519</v>
      </c>
      <c r="M1618">
        <f>IF(I1618="","",VLOOKUP(L1618,'ARTICLES 10052022'!$A$1:$J$1031,10,FALSE))</f>
        <v>8.7362000000000002</v>
      </c>
      <c r="N1618">
        <f t="shared" si="102"/>
        <v>8.7362000000000002</v>
      </c>
    </row>
    <row r="1619" spans="1:14" outlineLevel="2">
      <c r="A1619" t="s">
        <v>30</v>
      </c>
      <c r="B1619" s="73" t="str">
        <f>VLOOKUP(A1619,'ARTICLES 10052022'!$A$2:$D$1031,4,FALSE)</f>
        <v>AF</v>
      </c>
      <c r="C1619" s="73" t="str">
        <f t="shared" si="100"/>
        <v/>
      </c>
      <c r="D1619">
        <v>8434000618</v>
      </c>
      <c r="E1619">
        <v>1</v>
      </c>
      <c r="F1619" t="s">
        <v>2272</v>
      </c>
      <c r="G1619">
        <v>0.02</v>
      </c>
      <c r="H1619">
        <f t="shared" si="101"/>
        <v>0.02</v>
      </c>
      <c r="I1619">
        <f>VLOOKUP(L1619,'ARTICLES 10052022'!$A$1:$Q$1031,17,FALSE)</f>
        <v>2.375E-2</v>
      </c>
      <c r="J1619">
        <f t="shared" si="99"/>
        <v>2.375E-2</v>
      </c>
      <c r="L1619">
        <v>8434000618</v>
      </c>
      <c r="M1619">
        <f>IF(I1619="","",VLOOKUP(L1619,'ARTICLES 10052022'!$A$1:$J$1031,10,FALSE))</f>
        <v>1.9E-2</v>
      </c>
      <c r="N1619">
        <f t="shared" si="102"/>
        <v>1.9E-2</v>
      </c>
    </row>
    <row r="1620" spans="1:14" outlineLevel="2">
      <c r="A1620" t="s">
        <v>30</v>
      </c>
      <c r="B1620" s="73" t="str">
        <f>VLOOKUP(A1620,'ARTICLES 10052022'!$A$2:$D$1031,4,FALSE)</f>
        <v>AF</v>
      </c>
      <c r="C1620" s="73" t="str">
        <f t="shared" si="100"/>
        <v/>
      </c>
      <c r="D1620" t="s">
        <v>2362</v>
      </c>
      <c r="E1620">
        <v>2</v>
      </c>
      <c r="F1620" t="s">
        <v>2363</v>
      </c>
      <c r="G1620">
        <v>1.9E-2</v>
      </c>
      <c r="H1620">
        <f t="shared" si="101"/>
        <v>3.7999999999999999E-2</v>
      </c>
      <c r="I1620">
        <f>VLOOKUP(L1620,'ARTICLES 10052022'!$A$1:$Q$1031,17,FALSE)</f>
        <v>0.1905</v>
      </c>
      <c r="J1620">
        <f t="shared" si="99"/>
        <v>0.38100000000000001</v>
      </c>
      <c r="L1620" t="s">
        <v>2362</v>
      </c>
      <c r="M1620">
        <f>IF(I1620="","",VLOOKUP(L1620,'ARTICLES 10052022'!$A$1:$J$1031,10,FALSE))</f>
        <v>0.127</v>
      </c>
      <c r="N1620">
        <f t="shared" si="102"/>
        <v>0.254</v>
      </c>
    </row>
    <row r="1621" spans="1:14" outlineLevel="2">
      <c r="A1621" t="s">
        <v>30</v>
      </c>
      <c r="B1621" s="73" t="str">
        <f>VLOOKUP(A1621,'ARTICLES 10052022'!$A$2:$D$1031,4,FALSE)</f>
        <v>AF</v>
      </c>
      <c r="C1621" s="73" t="str">
        <f t="shared" si="100"/>
        <v/>
      </c>
      <c r="D1621">
        <v>8535000618</v>
      </c>
      <c r="E1621">
        <v>1</v>
      </c>
      <c r="F1621" t="s">
        <v>2275</v>
      </c>
      <c r="G1621">
        <v>0.05</v>
      </c>
      <c r="H1621">
        <f t="shared" si="101"/>
        <v>0.05</v>
      </c>
      <c r="I1621">
        <f>VLOOKUP(L1621,'ARTICLES 10052022'!$A$1:$Q$1031,17,FALSE)</f>
        <v>5.2499999999999998E-2</v>
      </c>
      <c r="J1621">
        <f t="shared" si="99"/>
        <v>5.2499999999999998E-2</v>
      </c>
      <c r="L1621">
        <v>8535000618</v>
      </c>
      <c r="M1621">
        <f>IF(I1621="","",VLOOKUP(L1621,'ARTICLES 10052022'!$A$1:$J$1031,10,FALSE))</f>
        <v>0.03</v>
      </c>
      <c r="N1621">
        <f t="shared" si="102"/>
        <v>0.03</v>
      </c>
    </row>
    <row r="1622" spans="1:14" outlineLevel="2">
      <c r="A1622" t="s">
        <v>30</v>
      </c>
      <c r="B1622" s="73" t="str">
        <f>VLOOKUP(A1622,'ARTICLES 10052022'!$A$2:$D$1031,4,FALSE)</f>
        <v>AF</v>
      </c>
      <c r="C1622" s="73" t="str">
        <f t="shared" si="100"/>
        <v/>
      </c>
      <c r="D1622" t="s">
        <v>2311</v>
      </c>
      <c r="E1622">
        <v>1</v>
      </c>
      <c r="F1622" t="s">
        <v>2312</v>
      </c>
      <c r="G1622">
        <v>17.510000000000002</v>
      </c>
      <c r="H1622">
        <f t="shared" si="101"/>
        <v>17.510000000000002</v>
      </c>
      <c r="I1622">
        <f>VLOOKUP(L1622,'ARTICLES 10052022'!$A$1:$Q$1031,17,FALSE)</f>
        <v>20.684999999999999</v>
      </c>
      <c r="J1622">
        <f t="shared" si="99"/>
        <v>20.684999999999999</v>
      </c>
      <c r="L1622" t="s">
        <v>2311</v>
      </c>
      <c r="M1622">
        <f>IF(I1622="","",VLOOKUP(L1622,'ARTICLES 10052022'!$A$1:$J$1031,10,FALSE))</f>
        <v>13.79</v>
      </c>
      <c r="N1622">
        <f t="shared" si="102"/>
        <v>13.79</v>
      </c>
    </row>
    <row r="1623" spans="1:14" outlineLevel="2">
      <c r="A1623" t="s">
        <v>30</v>
      </c>
      <c r="B1623" s="73" t="str">
        <f>VLOOKUP(A1623,'ARTICLES 10052022'!$A$2:$D$1031,4,FALSE)</f>
        <v>AF</v>
      </c>
      <c r="C1623" s="73" t="str">
        <f t="shared" si="100"/>
        <v/>
      </c>
      <c r="D1623">
        <v>101007</v>
      </c>
      <c r="E1623">
        <v>1</v>
      </c>
      <c r="F1623" t="s">
        <v>1544</v>
      </c>
      <c r="G1623">
        <v>2.2400000000000002</v>
      </c>
      <c r="H1623">
        <f t="shared" si="101"/>
        <v>2.2400000000000002</v>
      </c>
      <c r="I1623">
        <f>VLOOKUP(L1623,'ARTICLES 10052022'!$A$1:$Q$1031,17,FALSE)</f>
        <v>2.25</v>
      </c>
      <c r="J1623">
        <f t="shared" si="99"/>
        <v>2.25</v>
      </c>
      <c r="L1623">
        <v>101007</v>
      </c>
      <c r="M1623">
        <f>IF(I1623="","",VLOOKUP(L1623,'ARTICLES 10052022'!$A$1:$J$1031,10,FALSE))</f>
        <v>1.5</v>
      </c>
      <c r="N1623">
        <f t="shared" si="102"/>
        <v>1.5</v>
      </c>
    </row>
    <row r="1624" spans="1:14" outlineLevel="2">
      <c r="A1624" t="s">
        <v>30</v>
      </c>
      <c r="B1624" s="73" t="str">
        <f>VLOOKUP(A1624,'ARTICLES 10052022'!$A$2:$D$1031,4,FALSE)</f>
        <v>AF</v>
      </c>
      <c r="C1624" s="73" t="str">
        <f t="shared" si="100"/>
        <v/>
      </c>
      <c r="D1624" t="s">
        <v>62</v>
      </c>
      <c r="E1624">
        <v>1</v>
      </c>
      <c r="F1624" t="s">
        <v>63</v>
      </c>
      <c r="G1624">
        <v>139.16999999999999</v>
      </c>
      <c r="H1624">
        <f t="shared" si="101"/>
        <v>139.16999999999999</v>
      </c>
      <c r="I1624">
        <f>VLOOKUP(L1624,'ARTICLES 10052022'!$A$1:$Q$1031,17,FALSE)</f>
        <v>135.749225</v>
      </c>
      <c r="J1624">
        <f t="shared" si="99"/>
        <v>135.749225</v>
      </c>
      <c r="L1624" t="s">
        <v>62</v>
      </c>
      <c r="M1624">
        <f>IF(I1624="","",VLOOKUP(L1624,'ARTICLES 10052022'!$A$1:$J$1031,10,FALSE))</f>
        <v>83.060649999999995</v>
      </c>
      <c r="N1624">
        <f t="shared" si="102"/>
        <v>83.060649999999995</v>
      </c>
    </row>
    <row r="1625" spans="1:14" outlineLevel="2">
      <c r="A1625" t="s">
        <v>30</v>
      </c>
      <c r="B1625" s="73" t="str">
        <f>VLOOKUP(A1625,'ARTICLES 10052022'!$A$2:$D$1031,4,FALSE)</f>
        <v>AF</v>
      </c>
      <c r="C1625" s="73" t="str">
        <f t="shared" si="100"/>
        <v/>
      </c>
      <c r="D1625" t="s">
        <v>1537</v>
      </c>
      <c r="E1625">
        <v>1.2</v>
      </c>
      <c r="F1625" t="s">
        <v>1538</v>
      </c>
      <c r="G1625">
        <v>4.3499999999999996</v>
      </c>
      <c r="H1625">
        <f t="shared" si="101"/>
        <v>5.22</v>
      </c>
      <c r="I1625">
        <f>VLOOKUP(L1625,'ARTICLES 10052022'!$A$1:$Q$1031,17,FALSE)</f>
        <v>4.3499999999999996</v>
      </c>
      <c r="J1625">
        <f t="shared" si="99"/>
        <v>5.22</v>
      </c>
      <c r="L1625" t="s">
        <v>1537</v>
      </c>
      <c r="M1625">
        <f>IF(I1625="","",VLOOKUP(L1625,'ARTICLES 10052022'!$A$1:$J$1031,10,FALSE))</f>
        <v>2.9</v>
      </c>
      <c r="N1625">
        <f t="shared" si="102"/>
        <v>3.48</v>
      </c>
    </row>
    <row r="1626" spans="1:14" outlineLevel="2">
      <c r="A1626" t="s">
        <v>30</v>
      </c>
      <c r="B1626" s="73" t="str">
        <f>VLOOKUP(A1626,'ARTICLES 10052022'!$A$2:$D$1031,4,FALSE)</f>
        <v>AF</v>
      </c>
      <c r="C1626" s="73" t="str">
        <f t="shared" si="100"/>
        <v/>
      </c>
      <c r="D1626" t="s">
        <v>2626</v>
      </c>
      <c r="E1626">
        <v>1</v>
      </c>
      <c r="F1626" t="s">
        <v>2627</v>
      </c>
      <c r="G1626">
        <v>0.4</v>
      </c>
      <c r="H1626">
        <f t="shared" si="101"/>
        <v>0.4</v>
      </c>
      <c r="I1626">
        <f>VLOOKUP(L1626,'ARTICLES 10052022'!$A$1:$Q$1031,17,FALSE)</f>
        <v>0.4</v>
      </c>
      <c r="J1626">
        <f t="shared" si="99"/>
        <v>0.4</v>
      </c>
      <c r="L1626" t="s">
        <v>2626</v>
      </c>
      <c r="M1626">
        <f>IF(I1626="","",VLOOKUP(L1626,'ARTICLES 10052022'!$A$1:$J$1031,10,FALSE))</f>
        <v>0.2</v>
      </c>
      <c r="N1626">
        <f t="shared" si="102"/>
        <v>0.2</v>
      </c>
    </row>
    <row r="1627" spans="1:14" outlineLevel="2">
      <c r="A1627" t="s">
        <v>30</v>
      </c>
      <c r="B1627" s="73" t="str">
        <f>VLOOKUP(A1627,'ARTICLES 10052022'!$A$2:$D$1031,4,FALSE)</f>
        <v>AF</v>
      </c>
      <c r="C1627" s="73" t="str">
        <f t="shared" si="100"/>
        <v/>
      </c>
      <c r="D1627" t="s">
        <v>606</v>
      </c>
      <c r="E1627">
        <v>1</v>
      </c>
      <c r="F1627" t="s">
        <v>1848</v>
      </c>
      <c r="G1627">
        <v>2.31</v>
      </c>
      <c r="H1627">
        <f t="shared" si="101"/>
        <v>2.31</v>
      </c>
      <c r="I1627">
        <f>VLOOKUP(L1627,'ARTICLES 10052022'!$A$1:$Q$1031,17,FALSE)</f>
        <v>2.4525000000000001</v>
      </c>
      <c r="J1627">
        <f t="shared" si="99"/>
        <v>2.4525000000000001</v>
      </c>
      <c r="L1627" t="s">
        <v>606</v>
      </c>
      <c r="M1627">
        <f>IF(I1627="","",VLOOKUP(L1627,'ARTICLES 10052022'!$A$1:$J$1031,10,FALSE))</f>
        <v>1.635</v>
      </c>
      <c r="N1627">
        <f t="shared" si="102"/>
        <v>1.635</v>
      </c>
    </row>
    <row r="1628" spans="1:14" outlineLevel="1">
      <c r="A1628" s="73" t="s">
        <v>3114</v>
      </c>
      <c r="B1628" s="73"/>
      <c r="C1628" s="73" t="str">
        <f t="shared" si="100"/>
        <v>SPR1500V75</v>
      </c>
      <c r="J1628">
        <f>SUBTOTAL(9,J1599:J1627)</f>
        <v>1098.5404218000001</v>
      </c>
      <c r="N1628">
        <f>SUBTOTAL(9,N1599:N1627)</f>
        <v>714.69776999999999</v>
      </c>
    </row>
    <row r="1629" spans="1:14" outlineLevel="2">
      <c r="A1629" t="s">
        <v>32</v>
      </c>
      <c r="B1629" s="73" t="str">
        <f>VLOOKUP(A1629,'ARTICLES 10052022'!$A$2:$D$1031,4,FALSE)</f>
        <v>AF</v>
      </c>
      <c r="C1629" s="73" t="str">
        <f t="shared" si="100"/>
        <v/>
      </c>
      <c r="D1629">
        <v>101006</v>
      </c>
      <c r="E1629">
        <v>1</v>
      </c>
      <c r="F1629" t="s">
        <v>1546</v>
      </c>
      <c r="G1629">
        <v>0.68</v>
      </c>
      <c r="H1629">
        <f t="shared" si="101"/>
        <v>0.68</v>
      </c>
      <c r="I1629">
        <f>VLOOKUP(L1629,'ARTICLES 10052022'!$A$1:$Q$1031,17,FALSE)</f>
        <v>0.69000000000000006</v>
      </c>
      <c r="J1629">
        <f t="shared" si="99"/>
        <v>0.69000000000000006</v>
      </c>
      <c r="L1629">
        <v>101006</v>
      </c>
      <c r="M1629">
        <f>IF(I1629="","",VLOOKUP(L1629,'ARTICLES 10052022'!$A$1:$J$1031,10,FALSE))</f>
        <v>0.23</v>
      </c>
      <c r="N1629">
        <f t="shared" si="102"/>
        <v>0.23</v>
      </c>
    </row>
    <row r="1630" spans="1:14" outlineLevel="2">
      <c r="A1630" t="s">
        <v>32</v>
      </c>
      <c r="B1630" s="73" t="str">
        <f>VLOOKUP(A1630,'ARTICLES 10052022'!$A$2:$D$1031,4,FALSE)</f>
        <v>AF</v>
      </c>
      <c r="C1630" s="73" t="str">
        <f t="shared" si="100"/>
        <v/>
      </c>
      <c r="D1630" t="s">
        <v>2466</v>
      </c>
      <c r="E1630">
        <v>2</v>
      </c>
      <c r="F1630" t="s">
        <v>2467</v>
      </c>
      <c r="G1630">
        <v>0.90200000000000002</v>
      </c>
      <c r="H1630">
        <f t="shared" si="101"/>
        <v>1.804</v>
      </c>
      <c r="I1630">
        <f>VLOOKUP(L1630,'ARTICLES 10052022'!$A$1:$Q$1031,17,FALSE)</f>
        <v>0.90149999999999997</v>
      </c>
      <c r="J1630">
        <f t="shared" si="99"/>
        <v>1.8029999999999999</v>
      </c>
      <c r="L1630" t="s">
        <v>2466</v>
      </c>
      <c r="M1630">
        <f>IF(I1630="","",VLOOKUP(L1630,'ARTICLES 10052022'!$A$1:$J$1031,10,FALSE))</f>
        <v>0.60099999999999998</v>
      </c>
      <c r="N1630">
        <f t="shared" si="102"/>
        <v>1.202</v>
      </c>
    </row>
    <row r="1631" spans="1:14" outlineLevel="2">
      <c r="A1631" t="s">
        <v>32</v>
      </c>
      <c r="B1631" s="73" t="str">
        <f>VLOOKUP(A1631,'ARTICLES 10052022'!$A$2:$D$1031,4,FALSE)</f>
        <v>AF</v>
      </c>
      <c r="C1631" s="73" t="str">
        <f t="shared" si="100"/>
        <v/>
      </c>
      <c r="D1631" t="s">
        <v>2470</v>
      </c>
      <c r="E1631">
        <v>2</v>
      </c>
      <c r="F1631" t="s">
        <v>2471</v>
      </c>
      <c r="G1631">
        <v>0.08</v>
      </c>
      <c r="H1631">
        <f t="shared" si="101"/>
        <v>0.16</v>
      </c>
      <c r="I1631">
        <f>VLOOKUP(L1631,'ARTICLES 10052022'!$A$1:$Q$1031,17,FALSE)</f>
        <v>0.10799999999999998</v>
      </c>
      <c r="J1631">
        <f t="shared" si="99"/>
        <v>0.21599999999999997</v>
      </c>
      <c r="L1631" t="s">
        <v>2470</v>
      </c>
      <c r="M1631">
        <f>IF(I1631="","",VLOOKUP(L1631,'ARTICLES 10052022'!$A$1:$J$1031,10,FALSE))</f>
        <v>7.1999999999999995E-2</v>
      </c>
      <c r="N1631">
        <f t="shared" si="102"/>
        <v>0.14399999999999999</v>
      </c>
    </row>
    <row r="1632" spans="1:14" outlineLevel="2">
      <c r="A1632" t="s">
        <v>32</v>
      </c>
      <c r="B1632" s="73" t="str">
        <f>VLOOKUP(A1632,'ARTICLES 10052022'!$A$2:$D$1031,4,FALSE)</f>
        <v>AF</v>
      </c>
      <c r="C1632" s="73" t="str">
        <f t="shared" si="100"/>
        <v/>
      </c>
      <c r="D1632">
        <v>8412802518</v>
      </c>
      <c r="E1632">
        <v>6</v>
      </c>
      <c r="F1632" t="s">
        <v>2270</v>
      </c>
      <c r="G1632">
        <v>7.0000000000000007E-2</v>
      </c>
      <c r="H1632">
        <f t="shared" si="101"/>
        <v>0.42000000000000004</v>
      </c>
      <c r="I1632">
        <f>VLOOKUP(L1632,'ARTICLES 10052022'!$A$1:$Q$1031,17,FALSE)</f>
        <v>0.10649999999999998</v>
      </c>
      <c r="J1632">
        <f t="shared" si="99"/>
        <v>0.6389999999999999</v>
      </c>
      <c r="L1632">
        <v>8412802518</v>
      </c>
      <c r="M1632">
        <f>IF(I1632="","",VLOOKUP(L1632,'ARTICLES 10052022'!$A$1:$J$1031,10,FALSE))</f>
        <v>7.0999999999999994E-2</v>
      </c>
      <c r="N1632">
        <f t="shared" si="102"/>
        <v>0.42599999999999993</v>
      </c>
    </row>
    <row r="1633" spans="1:14" outlineLevel="2">
      <c r="A1633" t="s">
        <v>32</v>
      </c>
      <c r="B1633" s="73" t="str">
        <f>VLOOKUP(A1633,'ARTICLES 10052022'!$A$2:$D$1031,4,FALSE)</f>
        <v>AF</v>
      </c>
      <c r="C1633" s="73" t="str">
        <f t="shared" si="100"/>
        <v/>
      </c>
      <c r="D1633" t="s">
        <v>2454</v>
      </c>
      <c r="E1633">
        <v>2</v>
      </c>
      <c r="F1633" t="s">
        <v>2455</v>
      </c>
      <c r="G1633">
        <v>0.27400000000000002</v>
      </c>
      <c r="H1633">
        <f t="shared" si="101"/>
        <v>0.54800000000000004</v>
      </c>
      <c r="I1633">
        <f>VLOOKUP(L1633,'ARTICLES 10052022'!$A$1:$Q$1031,17,FALSE)</f>
        <v>0.1305</v>
      </c>
      <c r="J1633">
        <f t="shared" si="99"/>
        <v>0.26100000000000001</v>
      </c>
      <c r="L1633" t="s">
        <v>2454</v>
      </c>
      <c r="M1633">
        <f>IF(I1633="","",VLOOKUP(L1633,'ARTICLES 10052022'!$A$1:$J$1031,10,FALSE))</f>
        <v>8.6999999999999994E-2</v>
      </c>
      <c r="N1633">
        <f t="shared" si="102"/>
        <v>0.17399999999999999</v>
      </c>
    </row>
    <row r="1634" spans="1:14" outlineLevel="2">
      <c r="A1634" t="s">
        <v>32</v>
      </c>
      <c r="B1634" s="73" t="str">
        <f>VLOOKUP(A1634,'ARTICLES 10052022'!$A$2:$D$1031,4,FALSE)</f>
        <v>AF</v>
      </c>
      <c r="C1634" s="73" t="str">
        <f t="shared" si="100"/>
        <v/>
      </c>
      <c r="D1634">
        <v>8534000818</v>
      </c>
      <c r="E1634">
        <v>8</v>
      </c>
      <c r="F1634" t="s">
        <v>2274</v>
      </c>
      <c r="G1634">
        <v>0.05</v>
      </c>
      <c r="H1634">
        <f t="shared" si="101"/>
        <v>0.4</v>
      </c>
      <c r="I1634">
        <f>VLOOKUP(L1634,'ARTICLES 10052022'!$A$1:$Q$1031,17,FALSE)</f>
        <v>5.0750000000000003E-2</v>
      </c>
      <c r="J1634">
        <f t="shared" si="99"/>
        <v>0.40600000000000003</v>
      </c>
      <c r="L1634">
        <v>8534000818</v>
      </c>
      <c r="M1634">
        <f>IF(I1634="","",VLOOKUP(L1634,'ARTICLES 10052022'!$A$1:$J$1031,10,FALSE))</f>
        <v>2.9000000000000001E-2</v>
      </c>
      <c r="N1634">
        <f t="shared" si="102"/>
        <v>0.23200000000000001</v>
      </c>
    </row>
    <row r="1635" spans="1:14" outlineLevel="2">
      <c r="A1635" t="s">
        <v>32</v>
      </c>
      <c r="B1635" s="73" t="str">
        <f>VLOOKUP(A1635,'ARTICLES 10052022'!$A$2:$D$1031,4,FALSE)</f>
        <v>AF</v>
      </c>
      <c r="C1635" s="73" t="str">
        <f t="shared" si="100"/>
        <v/>
      </c>
      <c r="D1635" t="s">
        <v>2524</v>
      </c>
      <c r="E1635">
        <v>1</v>
      </c>
      <c r="F1635" t="s">
        <v>2525</v>
      </c>
      <c r="G1635">
        <v>6.1349999999999998</v>
      </c>
      <c r="H1635">
        <f t="shared" si="101"/>
        <v>6.1349999999999998</v>
      </c>
      <c r="I1635">
        <f>VLOOKUP(L1635,'ARTICLES 10052022'!$A$1:$Q$1031,17,FALSE)</f>
        <v>6.1349999999999998</v>
      </c>
      <c r="J1635">
        <f t="shared" si="99"/>
        <v>6.1349999999999998</v>
      </c>
      <c r="L1635" t="s">
        <v>2524</v>
      </c>
      <c r="M1635">
        <f>IF(I1635="","",VLOOKUP(L1635,'ARTICLES 10052022'!$A$1:$J$1031,10,FALSE))</f>
        <v>4.09</v>
      </c>
      <c r="N1635">
        <f t="shared" si="102"/>
        <v>4.09</v>
      </c>
    </row>
    <row r="1636" spans="1:14" outlineLevel="2">
      <c r="A1636" t="s">
        <v>32</v>
      </c>
      <c r="B1636" s="73" t="str">
        <f>VLOOKUP(A1636,'ARTICLES 10052022'!$A$2:$D$1031,4,FALSE)</f>
        <v>AF</v>
      </c>
      <c r="C1636" s="73" t="str">
        <f t="shared" si="100"/>
        <v/>
      </c>
      <c r="D1636" t="s">
        <v>2449</v>
      </c>
      <c r="E1636">
        <v>2</v>
      </c>
      <c r="F1636" t="s">
        <v>2450</v>
      </c>
      <c r="G1636">
        <v>0.1</v>
      </c>
      <c r="H1636">
        <f t="shared" si="101"/>
        <v>0.2</v>
      </c>
      <c r="I1636">
        <f>VLOOKUP(L1636,'ARTICLES 10052022'!$A$1:$Q$1031,17,FALSE)</f>
        <v>0.10199999999999999</v>
      </c>
      <c r="J1636">
        <f t="shared" si="99"/>
        <v>0.20399999999999999</v>
      </c>
      <c r="L1636" t="s">
        <v>2449</v>
      </c>
      <c r="M1636">
        <f>IF(I1636="","",VLOOKUP(L1636,'ARTICLES 10052022'!$A$1:$J$1031,10,FALSE))</f>
        <v>5.0999999999999997E-2</v>
      </c>
      <c r="N1636">
        <f t="shared" si="102"/>
        <v>0.10199999999999999</v>
      </c>
    </row>
    <row r="1637" spans="1:14" outlineLevel="2">
      <c r="A1637" t="s">
        <v>32</v>
      </c>
      <c r="B1637" s="73" t="str">
        <f>VLOOKUP(A1637,'ARTICLES 10052022'!$A$2:$D$1031,4,FALSE)</f>
        <v>AF</v>
      </c>
      <c r="C1637" s="73" t="str">
        <f t="shared" si="100"/>
        <v/>
      </c>
      <c r="D1637">
        <v>1510064</v>
      </c>
      <c r="E1637">
        <v>1</v>
      </c>
      <c r="F1637" t="s">
        <v>1673</v>
      </c>
      <c r="G1637">
        <v>39.22</v>
      </c>
      <c r="H1637">
        <f t="shared" si="101"/>
        <v>39.22</v>
      </c>
      <c r="I1637">
        <f>VLOOKUP(L1637,'ARTICLES 10052022'!$A$1:$Q$1031,17,FALSE)</f>
        <v>44.414400000000001</v>
      </c>
      <c r="J1637">
        <f t="shared" si="99"/>
        <v>44.414400000000001</v>
      </c>
      <c r="L1637">
        <v>1510064</v>
      </c>
      <c r="M1637">
        <f>IF(I1637="","",VLOOKUP(L1637,'ARTICLES 10052022'!$A$1:$J$1031,10,FALSE))</f>
        <v>27.759</v>
      </c>
      <c r="N1637">
        <f t="shared" si="102"/>
        <v>27.759</v>
      </c>
    </row>
    <row r="1638" spans="1:14" outlineLevel="2">
      <c r="A1638" t="s">
        <v>32</v>
      </c>
      <c r="B1638" s="73" t="str">
        <f>VLOOKUP(A1638,'ARTICLES 10052022'!$A$2:$D$1031,4,FALSE)</f>
        <v>AF</v>
      </c>
      <c r="C1638" s="73" t="str">
        <f t="shared" si="100"/>
        <v/>
      </c>
      <c r="D1638" t="s">
        <v>1533</v>
      </c>
      <c r="E1638">
        <v>2.2000000000000002</v>
      </c>
      <c r="F1638" t="s">
        <v>1534</v>
      </c>
      <c r="G1638">
        <v>7.41</v>
      </c>
      <c r="H1638">
        <f t="shared" si="101"/>
        <v>16.302000000000003</v>
      </c>
      <c r="I1638">
        <f>VLOOKUP(L1638,'ARTICLES 10052022'!$A$1:$Q$1031,17,FALSE)</f>
        <v>7.9667000000000003</v>
      </c>
      <c r="J1638">
        <f t="shared" si="99"/>
        <v>17.526740000000004</v>
      </c>
      <c r="L1638" t="s">
        <v>1533</v>
      </c>
      <c r="M1638">
        <f>IF(I1638="","",VLOOKUP(L1638,'ARTICLES 10052022'!$A$1:$J$1031,10,FALSE))</f>
        <v>5.99</v>
      </c>
      <c r="N1638">
        <f t="shared" si="102"/>
        <v>13.178000000000001</v>
      </c>
    </row>
    <row r="1639" spans="1:14" outlineLevel="2">
      <c r="A1639" t="s">
        <v>32</v>
      </c>
      <c r="B1639" s="73" t="str">
        <f>VLOOKUP(A1639,'ARTICLES 10052022'!$A$2:$D$1031,4,FALSE)</f>
        <v>AF</v>
      </c>
      <c r="C1639" s="73" t="str">
        <f t="shared" si="100"/>
        <v/>
      </c>
      <c r="D1639" t="s">
        <v>2029</v>
      </c>
      <c r="E1639">
        <v>1</v>
      </c>
      <c r="F1639" t="s">
        <v>2030</v>
      </c>
      <c r="G1639">
        <v>330.98</v>
      </c>
      <c r="H1639">
        <f t="shared" si="101"/>
        <v>330.98</v>
      </c>
      <c r="I1639">
        <f>VLOOKUP(L1639,'ARTICLES 10052022'!$A$1:$Q$1031,17,FALSE)</f>
        <v>427.5</v>
      </c>
      <c r="J1639">
        <f t="shared" si="99"/>
        <v>427.5</v>
      </c>
      <c r="L1639" t="s">
        <v>2029</v>
      </c>
      <c r="M1639">
        <f>IF(I1639="","",VLOOKUP(L1639,'ARTICLES 10052022'!$A$1:$J$1031,10,FALSE))</f>
        <v>285</v>
      </c>
      <c r="N1639">
        <f t="shared" si="102"/>
        <v>285</v>
      </c>
    </row>
    <row r="1640" spans="1:14" outlineLevel="2">
      <c r="A1640" t="s">
        <v>32</v>
      </c>
      <c r="B1640" s="73" t="str">
        <f>VLOOKUP(A1640,'ARTICLES 10052022'!$A$2:$D$1031,4,FALSE)</f>
        <v>AF</v>
      </c>
      <c r="C1640" s="73" t="str">
        <f t="shared" si="100"/>
        <v/>
      </c>
      <c r="D1640" t="s">
        <v>414</v>
      </c>
      <c r="E1640">
        <v>1</v>
      </c>
      <c r="F1640" t="s">
        <v>415</v>
      </c>
      <c r="G1640">
        <v>38.61</v>
      </c>
      <c r="H1640">
        <f t="shared" si="101"/>
        <v>38.61</v>
      </c>
      <c r="I1640">
        <f>VLOOKUP(L1640,'ARTICLES 10052022'!$A$1:$Q$1031,17,FALSE)</f>
        <v>13.350000000000001</v>
      </c>
      <c r="J1640">
        <f t="shared" si="99"/>
        <v>13.350000000000001</v>
      </c>
      <c r="L1640" t="s">
        <v>414</v>
      </c>
      <c r="M1640">
        <f>IF(I1640="","",VLOOKUP(L1640,'ARTICLES 10052022'!$A$1:$J$1031,10,FALSE))</f>
        <v>8.9</v>
      </c>
      <c r="N1640">
        <f t="shared" si="102"/>
        <v>8.9</v>
      </c>
    </row>
    <row r="1641" spans="1:14" outlineLevel="2">
      <c r="A1641" t="s">
        <v>32</v>
      </c>
      <c r="B1641" s="73" t="str">
        <f>VLOOKUP(A1641,'ARTICLES 10052022'!$A$2:$D$1031,4,FALSE)</f>
        <v>AF</v>
      </c>
      <c r="C1641" s="73" t="str">
        <f t="shared" si="100"/>
        <v/>
      </c>
      <c r="D1641" t="s">
        <v>592</v>
      </c>
      <c r="E1641">
        <v>2</v>
      </c>
      <c r="F1641" t="s">
        <v>1512</v>
      </c>
      <c r="G1641">
        <v>0.96</v>
      </c>
      <c r="H1641">
        <f t="shared" si="101"/>
        <v>1.92</v>
      </c>
      <c r="I1641">
        <f>VLOOKUP(L1641,'ARTICLES 10052022'!$A$1:$Q$1031,17,FALSE)</f>
        <v>1.1251800000000001</v>
      </c>
      <c r="J1641">
        <f t="shared" si="99"/>
        <v>2.2503600000000001</v>
      </c>
      <c r="L1641" t="s">
        <v>592</v>
      </c>
      <c r="M1641">
        <f>IF(I1641="","",VLOOKUP(L1641,'ARTICLES 10052022'!$A$1:$J$1031,10,FALSE))</f>
        <v>0.84599999999999997</v>
      </c>
      <c r="N1641">
        <f t="shared" si="102"/>
        <v>1.6919999999999999</v>
      </c>
    </row>
    <row r="1642" spans="1:14" outlineLevel="2">
      <c r="A1642" t="s">
        <v>32</v>
      </c>
      <c r="B1642" s="73" t="str">
        <f>VLOOKUP(A1642,'ARTICLES 10052022'!$A$2:$D$1031,4,FALSE)</f>
        <v>AF</v>
      </c>
      <c r="C1642" s="73" t="str">
        <f t="shared" si="100"/>
        <v/>
      </c>
      <c r="D1642" t="s">
        <v>963</v>
      </c>
      <c r="E1642">
        <v>1</v>
      </c>
      <c r="F1642" t="s">
        <v>964</v>
      </c>
      <c r="G1642">
        <v>3.76</v>
      </c>
      <c r="H1642">
        <f t="shared" si="101"/>
        <v>3.76</v>
      </c>
      <c r="I1642">
        <f>VLOOKUP(L1642,'ARTICLES 10052022'!$A$1:$Q$1031,17,FALSE)</f>
        <v>5.01</v>
      </c>
      <c r="J1642">
        <f t="shared" si="99"/>
        <v>5.01</v>
      </c>
      <c r="L1642" t="s">
        <v>963</v>
      </c>
      <c r="M1642">
        <f>IF(I1642="","",VLOOKUP(L1642,'ARTICLES 10052022'!$A$1:$J$1031,10,FALSE))</f>
        <v>2.5049999999999999</v>
      </c>
      <c r="N1642">
        <f t="shared" si="102"/>
        <v>2.5049999999999999</v>
      </c>
    </row>
    <row r="1643" spans="1:14" outlineLevel="2">
      <c r="A1643" t="s">
        <v>32</v>
      </c>
      <c r="B1643" s="73" t="str">
        <f>VLOOKUP(A1643,'ARTICLES 10052022'!$A$2:$D$1031,4,FALSE)</f>
        <v>AF</v>
      </c>
      <c r="C1643" s="73" t="str">
        <f t="shared" si="100"/>
        <v/>
      </c>
      <c r="D1643" t="s">
        <v>2003</v>
      </c>
      <c r="E1643">
        <v>1</v>
      </c>
      <c r="F1643" t="s">
        <v>2004</v>
      </c>
      <c r="G1643">
        <v>277.7</v>
      </c>
      <c r="H1643">
        <f t="shared" si="101"/>
        <v>277.7</v>
      </c>
      <c r="I1643">
        <f>VLOOKUP(L1643,'ARTICLES 10052022'!$A$1:$Q$1031,17,FALSE)</f>
        <v>294.03000000000003</v>
      </c>
      <c r="J1643">
        <f t="shared" si="99"/>
        <v>294.03000000000003</v>
      </c>
      <c r="L1643" t="s">
        <v>2003</v>
      </c>
      <c r="M1643">
        <f>IF(I1643="","",VLOOKUP(L1643,'ARTICLES 10052022'!$A$1:$J$1031,10,FALSE))</f>
        <v>196.02</v>
      </c>
      <c r="N1643">
        <f t="shared" si="102"/>
        <v>196.02</v>
      </c>
    </row>
    <row r="1644" spans="1:14" outlineLevel="2">
      <c r="A1644" t="s">
        <v>32</v>
      </c>
      <c r="B1644" s="73" t="str">
        <f>VLOOKUP(A1644,'ARTICLES 10052022'!$A$2:$D$1031,4,FALSE)</f>
        <v>AF</v>
      </c>
      <c r="C1644" s="73" t="str">
        <f t="shared" si="100"/>
        <v/>
      </c>
      <c r="D1644" t="s">
        <v>1527</v>
      </c>
      <c r="E1644">
        <v>1</v>
      </c>
      <c r="F1644" t="s">
        <v>1528</v>
      </c>
      <c r="G1644">
        <v>0.77</v>
      </c>
      <c r="H1644">
        <f t="shared" si="101"/>
        <v>0.77</v>
      </c>
      <c r="I1644">
        <f>VLOOKUP(L1644,'ARTICLES 10052022'!$A$1:$Q$1031,17,FALSE)</f>
        <v>0.89642000000000011</v>
      </c>
      <c r="J1644">
        <f t="shared" si="99"/>
        <v>0.89642000000000011</v>
      </c>
      <c r="L1644" t="s">
        <v>1527</v>
      </c>
      <c r="M1644">
        <f>IF(I1644="","",VLOOKUP(L1644,'ARTICLES 10052022'!$A$1:$J$1031,10,FALSE))</f>
        <v>0.67400000000000004</v>
      </c>
      <c r="N1644">
        <f t="shared" si="102"/>
        <v>0.67400000000000004</v>
      </c>
    </row>
    <row r="1645" spans="1:14" outlineLevel="2">
      <c r="A1645" t="s">
        <v>32</v>
      </c>
      <c r="B1645" s="73" t="str">
        <f>VLOOKUP(A1645,'ARTICLES 10052022'!$A$2:$D$1031,4,FALSE)</f>
        <v>AF</v>
      </c>
      <c r="C1645" s="73" t="str">
        <f t="shared" si="100"/>
        <v/>
      </c>
      <c r="D1645">
        <v>7214321415</v>
      </c>
      <c r="E1645">
        <v>1</v>
      </c>
      <c r="F1645" t="s">
        <v>2402</v>
      </c>
      <c r="G1645">
        <v>0.1</v>
      </c>
      <c r="H1645">
        <f t="shared" si="101"/>
        <v>0.1</v>
      </c>
      <c r="I1645">
        <f>VLOOKUP(L1645,'ARTICLES 10052022'!$A$1:$Q$1031,17,FALSE)</f>
        <v>5.2700000000000004E-2</v>
      </c>
      <c r="J1645">
        <f t="shared" si="99"/>
        <v>5.2700000000000004E-2</v>
      </c>
      <c r="L1645">
        <v>7214321415</v>
      </c>
      <c r="M1645">
        <f>IF(I1645="","",VLOOKUP(L1645,'ARTICLES 10052022'!$A$1:$J$1031,10,FALSE))</f>
        <v>3.4000000000000002E-2</v>
      </c>
      <c r="N1645">
        <f t="shared" si="102"/>
        <v>3.4000000000000002E-2</v>
      </c>
    </row>
    <row r="1646" spans="1:14" outlineLevel="2">
      <c r="A1646" t="s">
        <v>32</v>
      </c>
      <c r="B1646" s="73" t="str">
        <f>VLOOKUP(A1646,'ARTICLES 10052022'!$A$2:$D$1031,4,FALSE)</f>
        <v>AF</v>
      </c>
      <c r="C1646" s="73" t="str">
        <f t="shared" si="100"/>
        <v/>
      </c>
      <c r="D1646" t="s">
        <v>472</v>
      </c>
      <c r="E1646">
        <v>1</v>
      </c>
      <c r="F1646" t="s">
        <v>993</v>
      </c>
      <c r="G1646">
        <v>4.87</v>
      </c>
      <c r="H1646">
        <f t="shared" si="101"/>
        <v>4.87</v>
      </c>
      <c r="I1646">
        <f>VLOOKUP(L1646,'ARTICLES 10052022'!$A$1:$Q$1031,17,FALSE)</f>
        <v>1.41</v>
      </c>
      <c r="J1646">
        <f t="shared" si="99"/>
        <v>1.41</v>
      </c>
      <c r="L1646" t="s">
        <v>472</v>
      </c>
      <c r="M1646">
        <f>IF(I1646="","",VLOOKUP(L1646,'ARTICLES 10052022'!$A$1:$J$1031,10,FALSE))</f>
        <v>0.94</v>
      </c>
      <c r="N1646">
        <f t="shared" si="102"/>
        <v>0.94</v>
      </c>
    </row>
    <row r="1647" spans="1:14" outlineLevel="2">
      <c r="A1647" t="s">
        <v>32</v>
      </c>
      <c r="B1647" s="73" t="str">
        <f>VLOOKUP(A1647,'ARTICLES 10052022'!$A$2:$D$1031,4,FALSE)</f>
        <v>AF</v>
      </c>
      <c r="C1647" s="73" t="str">
        <f t="shared" si="100"/>
        <v/>
      </c>
      <c r="D1647" t="s">
        <v>476</v>
      </c>
      <c r="E1647">
        <v>1</v>
      </c>
      <c r="F1647" t="s">
        <v>2937</v>
      </c>
      <c r="G1647">
        <v>4.9400000000000004</v>
      </c>
      <c r="H1647">
        <f t="shared" si="101"/>
        <v>4.9400000000000004</v>
      </c>
      <c r="I1647">
        <f>VLOOKUP(L1647,'ARTICLES 10052022'!$A$1:$Q$1031,17,FALSE)</f>
        <v>1.3800000000000001</v>
      </c>
      <c r="J1647">
        <f t="shared" si="99"/>
        <v>1.3800000000000001</v>
      </c>
      <c r="L1647" t="s">
        <v>476</v>
      </c>
      <c r="M1647">
        <f>IF(I1647="","",VLOOKUP(L1647,'ARTICLES 10052022'!$A$1:$J$1031,10,FALSE))</f>
        <v>0.92</v>
      </c>
      <c r="N1647">
        <f t="shared" si="102"/>
        <v>0.92</v>
      </c>
    </row>
    <row r="1648" spans="1:14" outlineLevel="2">
      <c r="A1648" t="s">
        <v>32</v>
      </c>
      <c r="B1648" s="73" t="str">
        <f>VLOOKUP(A1648,'ARTICLES 10052022'!$A$2:$D$1031,4,FALSE)</f>
        <v>AF</v>
      </c>
      <c r="C1648" s="73" t="str">
        <f t="shared" si="100"/>
        <v/>
      </c>
      <c r="D1648" t="s">
        <v>626</v>
      </c>
      <c r="E1648">
        <v>1</v>
      </c>
      <c r="F1648" t="s">
        <v>627</v>
      </c>
      <c r="G1648">
        <v>1.1000000000000001</v>
      </c>
      <c r="H1648">
        <f t="shared" si="101"/>
        <v>1.1000000000000001</v>
      </c>
      <c r="I1648">
        <f>VLOOKUP(L1648,'ARTICLES 10052022'!$A$1:$Q$1031,17,FALSE)</f>
        <v>1.6186100000000001</v>
      </c>
      <c r="J1648">
        <f t="shared" si="99"/>
        <v>1.6186100000000001</v>
      </c>
      <c r="L1648" t="s">
        <v>626</v>
      </c>
      <c r="M1648">
        <f>IF(I1648="","",VLOOKUP(L1648,'ARTICLES 10052022'!$A$1:$J$1031,10,FALSE))</f>
        <v>1.2170000000000001</v>
      </c>
      <c r="N1648">
        <f t="shared" si="102"/>
        <v>1.2170000000000001</v>
      </c>
    </row>
    <row r="1649" spans="1:14" outlineLevel="2">
      <c r="A1649" t="s">
        <v>32</v>
      </c>
      <c r="B1649" s="73" t="str">
        <f>VLOOKUP(A1649,'ARTICLES 10052022'!$A$2:$D$1031,4,FALSE)</f>
        <v>AF</v>
      </c>
      <c r="C1649" s="73" t="str">
        <f t="shared" si="100"/>
        <v/>
      </c>
      <c r="D1649" t="s">
        <v>2410</v>
      </c>
      <c r="E1649">
        <v>0.72</v>
      </c>
      <c r="F1649" t="s">
        <v>2411</v>
      </c>
      <c r="G1649">
        <v>75</v>
      </c>
      <c r="H1649">
        <f t="shared" si="101"/>
        <v>54</v>
      </c>
      <c r="I1649">
        <f>VLOOKUP(L1649,'ARTICLES 10052022'!$A$1:$Q$1031,17,FALSE)</f>
        <v>75</v>
      </c>
      <c r="J1649">
        <f t="shared" si="99"/>
        <v>54</v>
      </c>
      <c r="L1649" t="s">
        <v>2410</v>
      </c>
      <c r="M1649">
        <f>IF(I1649="","",VLOOKUP(L1649,'ARTICLES 10052022'!$A$1:$J$1031,10,FALSE))</f>
        <v>50</v>
      </c>
      <c r="N1649">
        <f t="shared" si="102"/>
        <v>36</v>
      </c>
    </row>
    <row r="1650" spans="1:14" outlineLevel="2">
      <c r="A1650" t="s">
        <v>32</v>
      </c>
      <c r="B1650" s="73" t="str">
        <f>VLOOKUP(A1650,'ARTICLES 10052022'!$A$2:$D$1031,4,FALSE)</f>
        <v>AF</v>
      </c>
      <c r="C1650" s="73" t="str">
        <f t="shared" si="100"/>
        <v/>
      </c>
      <c r="D1650" t="s">
        <v>1501</v>
      </c>
      <c r="E1650">
        <v>1</v>
      </c>
      <c r="F1650" t="s">
        <v>1502</v>
      </c>
      <c r="G1650">
        <v>83.19</v>
      </c>
      <c r="H1650">
        <f t="shared" si="101"/>
        <v>83.19</v>
      </c>
      <c r="I1650">
        <f>VLOOKUP(L1650,'ARTICLES 10052022'!$A$1:$Q$1031,17,FALSE)</f>
        <v>94.43</v>
      </c>
      <c r="J1650">
        <f t="shared" si="99"/>
        <v>94.43</v>
      </c>
      <c r="L1650" t="s">
        <v>1501</v>
      </c>
      <c r="M1650">
        <f>IF(I1650="","",VLOOKUP(L1650,'ARTICLES 10052022'!$A$1:$J$1031,10,FALSE))</f>
        <v>71</v>
      </c>
      <c r="N1650">
        <f t="shared" si="102"/>
        <v>71</v>
      </c>
    </row>
    <row r="1651" spans="1:14" outlineLevel="2">
      <c r="A1651" t="s">
        <v>32</v>
      </c>
      <c r="B1651" s="73" t="str">
        <f>VLOOKUP(A1651,'ARTICLES 10052022'!$A$2:$D$1031,4,FALSE)</f>
        <v>AF</v>
      </c>
      <c r="C1651" s="73" t="str">
        <f t="shared" si="100"/>
        <v/>
      </c>
      <c r="D1651" t="s">
        <v>1542</v>
      </c>
      <c r="E1651">
        <v>1</v>
      </c>
      <c r="F1651" t="s">
        <v>1543</v>
      </c>
      <c r="G1651">
        <v>21.71</v>
      </c>
      <c r="H1651">
        <f t="shared" si="101"/>
        <v>21.71</v>
      </c>
      <c r="I1651">
        <f>VLOOKUP(L1651,'ARTICLES 10052022'!$A$1:$Q$1031,17,FALSE)</f>
        <v>26.594999999999999</v>
      </c>
      <c r="J1651">
        <f t="shared" si="99"/>
        <v>26.594999999999999</v>
      </c>
      <c r="L1651" t="s">
        <v>1542</v>
      </c>
      <c r="M1651">
        <f>IF(I1651="","",VLOOKUP(L1651,'ARTICLES 10052022'!$A$1:$J$1031,10,FALSE))</f>
        <v>17.73</v>
      </c>
      <c r="N1651">
        <f t="shared" si="102"/>
        <v>17.73</v>
      </c>
    </row>
    <row r="1652" spans="1:14" outlineLevel="2">
      <c r="A1652" t="s">
        <v>32</v>
      </c>
      <c r="B1652" s="73" t="str">
        <f>VLOOKUP(A1652,'ARTICLES 10052022'!$A$2:$D$1031,4,FALSE)</f>
        <v>AF</v>
      </c>
      <c r="C1652" s="73" t="str">
        <f t="shared" si="100"/>
        <v/>
      </c>
      <c r="D1652" t="s">
        <v>1983</v>
      </c>
      <c r="E1652">
        <v>1</v>
      </c>
      <c r="F1652" t="s">
        <v>1984</v>
      </c>
      <c r="G1652">
        <v>19.91</v>
      </c>
      <c r="H1652">
        <f t="shared" si="101"/>
        <v>19.91</v>
      </c>
      <c r="I1652">
        <f>VLOOKUP(L1652,'ARTICLES 10052022'!$A$1:$Q$1031,17,FALSE)</f>
        <v>21.28</v>
      </c>
      <c r="J1652">
        <f t="shared" si="99"/>
        <v>21.28</v>
      </c>
      <c r="L1652" t="s">
        <v>1983</v>
      </c>
      <c r="M1652">
        <f>IF(I1652="","",VLOOKUP(L1652,'ARTICLES 10052022'!$A$1:$J$1031,10,FALSE))</f>
        <v>12.16</v>
      </c>
      <c r="N1652">
        <f t="shared" si="102"/>
        <v>12.16</v>
      </c>
    </row>
    <row r="1653" spans="1:14" outlineLevel="2">
      <c r="A1653" t="s">
        <v>32</v>
      </c>
      <c r="B1653" s="73" t="str">
        <f>VLOOKUP(A1653,'ARTICLES 10052022'!$A$2:$D$1031,4,FALSE)</f>
        <v>AF</v>
      </c>
      <c r="C1653" s="73" t="str">
        <f t="shared" si="100"/>
        <v/>
      </c>
      <c r="D1653" t="s">
        <v>1986</v>
      </c>
      <c r="E1653">
        <v>1</v>
      </c>
      <c r="F1653" t="s">
        <v>1987</v>
      </c>
      <c r="G1653">
        <v>4.1900000000000004</v>
      </c>
      <c r="H1653">
        <f t="shared" si="101"/>
        <v>4.1900000000000004</v>
      </c>
      <c r="I1653">
        <f>VLOOKUP(L1653,'ARTICLES 10052022'!$A$1:$Q$1031,17,FALSE)</f>
        <v>4.4850000000000003</v>
      </c>
      <c r="J1653">
        <f t="shared" si="99"/>
        <v>4.4850000000000003</v>
      </c>
      <c r="L1653" t="s">
        <v>1986</v>
      </c>
      <c r="M1653">
        <f>IF(I1653="","",VLOOKUP(L1653,'ARTICLES 10052022'!$A$1:$J$1031,10,FALSE))</f>
        <v>2.99</v>
      </c>
      <c r="N1653">
        <f t="shared" si="102"/>
        <v>2.99</v>
      </c>
    </row>
    <row r="1654" spans="1:14" outlineLevel="2">
      <c r="A1654" t="s">
        <v>32</v>
      </c>
      <c r="B1654" s="73" t="str">
        <f>VLOOKUP(A1654,'ARTICLES 10052022'!$A$2:$D$1031,4,FALSE)</f>
        <v>AF</v>
      </c>
      <c r="C1654" s="73" t="str">
        <f t="shared" si="100"/>
        <v/>
      </c>
      <c r="D1654" t="s">
        <v>632</v>
      </c>
      <c r="E1654">
        <v>1</v>
      </c>
      <c r="F1654" t="s">
        <v>1514</v>
      </c>
      <c r="G1654">
        <v>12.91</v>
      </c>
      <c r="H1654">
        <f t="shared" si="101"/>
        <v>12.91</v>
      </c>
      <c r="I1654">
        <f>VLOOKUP(L1654,'ARTICLES 10052022'!$A$1:$Q$1031,17,FALSE)</f>
        <v>19.064219999999999</v>
      </c>
      <c r="J1654">
        <f t="shared" si="99"/>
        <v>19.064219999999999</v>
      </c>
      <c r="L1654" t="s">
        <v>632</v>
      </c>
      <c r="M1654">
        <f>IF(I1654="","",VLOOKUP(L1654,'ARTICLES 10052022'!$A$1:$J$1031,10,FALSE))</f>
        <v>4.7779999999999996</v>
      </c>
      <c r="N1654">
        <f t="shared" si="102"/>
        <v>4.7779999999999996</v>
      </c>
    </row>
    <row r="1655" spans="1:14" outlineLevel="2">
      <c r="A1655" t="s">
        <v>32</v>
      </c>
      <c r="B1655" s="73" t="str">
        <f>VLOOKUP(A1655,'ARTICLES 10052022'!$A$2:$D$1031,4,FALSE)</f>
        <v>AF</v>
      </c>
      <c r="C1655" s="73" t="str">
        <f t="shared" si="100"/>
        <v/>
      </c>
      <c r="D1655" t="s">
        <v>1510</v>
      </c>
      <c r="E1655">
        <v>1</v>
      </c>
      <c r="F1655" t="s">
        <v>1511</v>
      </c>
      <c r="G1655">
        <v>9.56</v>
      </c>
      <c r="H1655">
        <f t="shared" si="101"/>
        <v>9.56</v>
      </c>
      <c r="I1655">
        <f>VLOOKUP(L1655,'ARTICLES 10052022'!$A$1:$Q$1031,17,FALSE)</f>
        <v>9.4695999999999998</v>
      </c>
      <c r="J1655">
        <f t="shared" si="99"/>
        <v>9.4695999999999998</v>
      </c>
      <c r="L1655" t="s">
        <v>1510</v>
      </c>
      <c r="M1655">
        <f>IF(I1655="","",VLOOKUP(L1655,'ARTICLES 10052022'!$A$1:$J$1031,10,FALSE))</f>
        <v>7.12</v>
      </c>
      <c r="N1655">
        <f t="shared" si="102"/>
        <v>7.12</v>
      </c>
    </row>
    <row r="1656" spans="1:14" outlineLevel="2">
      <c r="A1656" t="s">
        <v>32</v>
      </c>
      <c r="B1656" s="73" t="str">
        <f>VLOOKUP(A1656,'ARTICLES 10052022'!$A$2:$D$1031,4,FALSE)</f>
        <v>AF</v>
      </c>
      <c r="C1656" s="73" t="str">
        <f t="shared" si="100"/>
        <v/>
      </c>
      <c r="D1656" t="s">
        <v>1519</v>
      </c>
      <c r="E1656">
        <v>1</v>
      </c>
      <c r="F1656" t="s">
        <v>1520</v>
      </c>
      <c r="G1656">
        <v>9.64</v>
      </c>
      <c r="H1656">
        <f t="shared" si="101"/>
        <v>9.64</v>
      </c>
      <c r="I1656">
        <f>VLOOKUP(L1656,'ARTICLES 10052022'!$A$1:$Q$1031,17,FALSE)</f>
        <v>11.619146000000001</v>
      </c>
      <c r="J1656">
        <f t="shared" ref="J1656:J1721" si="103">E1656*I1656</f>
        <v>11.619146000000001</v>
      </c>
      <c r="L1656" t="s">
        <v>1519</v>
      </c>
      <c r="M1656">
        <f>IF(I1656="","",VLOOKUP(L1656,'ARTICLES 10052022'!$A$1:$J$1031,10,FALSE))</f>
        <v>8.7362000000000002</v>
      </c>
      <c r="N1656">
        <f t="shared" si="102"/>
        <v>8.7362000000000002</v>
      </c>
    </row>
    <row r="1657" spans="1:14" outlineLevel="2">
      <c r="A1657" t="s">
        <v>32</v>
      </c>
      <c r="B1657" s="73" t="str">
        <f>VLOOKUP(A1657,'ARTICLES 10052022'!$A$2:$D$1031,4,FALSE)</f>
        <v>AF</v>
      </c>
      <c r="C1657" s="73" t="str">
        <f t="shared" si="100"/>
        <v/>
      </c>
      <c r="D1657">
        <v>8434000818</v>
      </c>
      <c r="E1657">
        <v>8</v>
      </c>
      <c r="F1657" t="s">
        <v>2273</v>
      </c>
      <c r="G1657">
        <v>0.04</v>
      </c>
      <c r="H1657">
        <f t="shared" si="101"/>
        <v>0.32</v>
      </c>
      <c r="I1657">
        <f>VLOOKUP(L1657,'ARTICLES 10052022'!$A$1:$Q$1031,17,FALSE)</f>
        <v>2.6250000000000004E-4</v>
      </c>
      <c r="J1657">
        <f t="shared" si="103"/>
        <v>2.1000000000000003E-3</v>
      </c>
      <c r="L1657">
        <v>8434000818</v>
      </c>
      <c r="M1657">
        <f>IF(I1657="","",VLOOKUP(L1657,'ARTICLES 10052022'!$A$1:$J$1031,10,FALSE))</f>
        <v>4.2000000000000003E-2</v>
      </c>
      <c r="N1657">
        <f t="shared" si="102"/>
        <v>0.33600000000000002</v>
      </c>
    </row>
    <row r="1658" spans="1:14" outlineLevel="2">
      <c r="A1658" t="s">
        <v>32</v>
      </c>
      <c r="B1658" s="73" t="str">
        <f>VLOOKUP(A1658,'ARTICLES 10052022'!$A$2:$D$1031,4,FALSE)</f>
        <v>AF</v>
      </c>
      <c r="C1658" s="73" t="str">
        <f t="shared" si="100"/>
        <v/>
      </c>
      <c r="D1658">
        <v>8434000618</v>
      </c>
      <c r="E1658">
        <v>1</v>
      </c>
      <c r="F1658" t="s">
        <v>2272</v>
      </c>
      <c r="G1658">
        <v>0.02</v>
      </c>
      <c r="H1658">
        <f t="shared" si="101"/>
        <v>0.02</v>
      </c>
      <c r="I1658">
        <f>VLOOKUP(L1658,'ARTICLES 10052022'!$A$1:$Q$1031,17,FALSE)</f>
        <v>2.375E-2</v>
      </c>
      <c r="J1658">
        <f t="shared" si="103"/>
        <v>2.375E-2</v>
      </c>
      <c r="L1658">
        <v>8434000618</v>
      </c>
      <c r="M1658">
        <f>IF(I1658="","",VLOOKUP(L1658,'ARTICLES 10052022'!$A$1:$J$1031,10,FALSE))</f>
        <v>1.9E-2</v>
      </c>
      <c r="N1658">
        <f t="shared" si="102"/>
        <v>1.9E-2</v>
      </c>
    </row>
    <row r="1659" spans="1:14" outlineLevel="2">
      <c r="A1659" t="s">
        <v>32</v>
      </c>
      <c r="B1659" s="73" t="str">
        <f>VLOOKUP(A1659,'ARTICLES 10052022'!$A$2:$D$1031,4,FALSE)</f>
        <v>AF</v>
      </c>
      <c r="C1659" s="73" t="str">
        <f t="shared" si="100"/>
        <v/>
      </c>
      <c r="D1659" t="s">
        <v>2362</v>
      </c>
      <c r="E1659">
        <v>1</v>
      </c>
      <c r="F1659" t="s">
        <v>2363</v>
      </c>
      <c r="G1659">
        <v>1.9E-2</v>
      </c>
      <c r="H1659">
        <f t="shared" si="101"/>
        <v>1.9E-2</v>
      </c>
      <c r="I1659">
        <f>VLOOKUP(L1659,'ARTICLES 10052022'!$A$1:$Q$1031,17,FALSE)</f>
        <v>0.1905</v>
      </c>
      <c r="J1659">
        <f t="shared" si="103"/>
        <v>0.1905</v>
      </c>
      <c r="L1659" t="s">
        <v>2362</v>
      </c>
      <c r="M1659">
        <f>IF(I1659="","",VLOOKUP(L1659,'ARTICLES 10052022'!$A$1:$J$1031,10,FALSE))</f>
        <v>0.127</v>
      </c>
      <c r="N1659">
        <f t="shared" si="102"/>
        <v>0.127</v>
      </c>
    </row>
    <row r="1660" spans="1:14" outlineLevel="2">
      <c r="A1660" t="s">
        <v>32</v>
      </c>
      <c r="B1660" s="73" t="str">
        <f>VLOOKUP(A1660,'ARTICLES 10052022'!$A$2:$D$1031,4,FALSE)</f>
        <v>AF</v>
      </c>
      <c r="C1660" s="73" t="str">
        <f t="shared" si="100"/>
        <v/>
      </c>
      <c r="D1660">
        <v>8535000618</v>
      </c>
      <c r="E1660">
        <v>1</v>
      </c>
      <c r="F1660" t="s">
        <v>2275</v>
      </c>
      <c r="G1660">
        <v>0.05</v>
      </c>
      <c r="H1660">
        <f t="shared" si="101"/>
        <v>0.05</v>
      </c>
      <c r="I1660">
        <f>VLOOKUP(L1660,'ARTICLES 10052022'!$A$1:$Q$1031,17,FALSE)</f>
        <v>5.2499999999999998E-2</v>
      </c>
      <c r="J1660">
        <f t="shared" si="103"/>
        <v>5.2499999999999998E-2</v>
      </c>
      <c r="L1660">
        <v>8535000618</v>
      </c>
      <c r="M1660">
        <f>IF(I1660="","",VLOOKUP(L1660,'ARTICLES 10052022'!$A$1:$J$1031,10,FALSE))</f>
        <v>0.03</v>
      </c>
      <c r="N1660">
        <f t="shared" si="102"/>
        <v>0.03</v>
      </c>
    </row>
    <row r="1661" spans="1:14" outlineLevel="2">
      <c r="A1661" t="s">
        <v>32</v>
      </c>
      <c r="B1661" s="73" t="str">
        <f>VLOOKUP(A1661,'ARTICLES 10052022'!$A$2:$D$1031,4,FALSE)</f>
        <v>AF</v>
      </c>
      <c r="C1661" s="73" t="str">
        <f t="shared" si="100"/>
        <v/>
      </c>
      <c r="D1661">
        <v>9600000618</v>
      </c>
      <c r="E1661">
        <v>1</v>
      </c>
      <c r="F1661" t="s">
        <v>2044</v>
      </c>
      <c r="G1661">
        <v>1.57</v>
      </c>
      <c r="H1661">
        <f t="shared" si="101"/>
        <v>1.57</v>
      </c>
      <c r="I1661">
        <f>VLOOKUP(L1661,'ARTICLES 10052022'!$A$1:$Q$1031,17,FALSE)</f>
        <v>2.3980000000000001</v>
      </c>
      <c r="J1661">
        <f t="shared" si="103"/>
        <v>2.3980000000000001</v>
      </c>
      <c r="L1661">
        <v>9600000618</v>
      </c>
      <c r="M1661">
        <f>IF(I1661="","",VLOOKUP(L1661,'ARTICLES 10052022'!$A$1:$J$1031,10,FALSE))</f>
        <v>1.1990000000000001</v>
      </c>
      <c r="N1661">
        <f t="shared" si="102"/>
        <v>1.1990000000000001</v>
      </c>
    </row>
    <row r="1662" spans="1:14" outlineLevel="2">
      <c r="A1662" t="s">
        <v>32</v>
      </c>
      <c r="B1662" s="73" t="str">
        <f>VLOOKUP(A1662,'ARTICLES 10052022'!$A$2:$D$1031,4,FALSE)</f>
        <v>AF</v>
      </c>
      <c r="C1662" s="73" t="str">
        <f t="shared" si="100"/>
        <v/>
      </c>
      <c r="D1662" t="s">
        <v>2311</v>
      </c>
      <c r="E1662">
        <v>1</v>
      </c>
      <c r="F1662" t="s">
        <v>2312</v>
      </c>
      <c r="G1662">
        <v>17.510000000000002</v>
      </c>
      <c r="H1662">
        <f t="shared" si="101"/>
        <v>17.510000000000002</v>
      </c>
      <c r="I1662">
        <f>VLOOKUP(L1662,'ARTICLES 10052022'!$A$1:$Q$1031,17,FALSE)</f>
        <v>20.684999999999999</v>
      </c>
      <c r="J1662">
        <f t="shared" si="103"/>
        <v>20.684999999999999</v>
      </c>
      <c r="L1662" t="s">
        <v>2311</v>
      </c>
      <c r="M1662">
        <f>IF(I1662="","",VLOOKUP(L1662,'ARTICLES 10052022'!$A$1:$J$1031,10,FALSE))</f>
        <v>13.79</v>
      </c>
      <c r="N1662">
        <f t="shared" si="102"/>
        <v>13.79</v>
      </c>
    </row>
    <row r="1663" spans="1:14" outlineLevel="2">
      <c r="A1663" t="s">
        <v>32</v>
      </c>
      <c r="B1663" s="73" t="str">
        <f>VLOOKUP(A1663,'ARTICLES 10052022'!$A$2:$D$1031,4,FALSE)</f>
        <v>AF</v>
      </c>
      <c r="C1663" s="73" t="str">
        <f t="shared" si="100"/>
        <v/>
      </c>
      <c r="D1663">
        <v>101007</v>
      </c>
      <c r="E1663">
        <v>1</v>
      </c>
      <c r="F1663" t="s">
        <v>1544</v>
      </c>
      <c r="G1663">
        <v>2.2400000000000002</v>
      </c>
      <c r="H1663">
        <f t="shared" si="101"/>
        <v>2.2400000000000002</v>
      </c>
      <c r="I1663">
        <f>VLOOKUP(L1663,'ARTICLES 10052022'!$A$1:$Q$1031,17,FALSE)</f>
        <v>2.25</v>
      </c>
      <c r="J1663">
        <f t="shared" si="103"/>
        <v>2.25</v>
      </c>
      <c r="L1663">
        <v>101007</v>
      </c>
      <c r="M1663">
        <f>IF(I1663="","",VLOOKUP(L1663,'ARTICLES 10052022'!$A$1:$J$1031,10,FALSE))</f>
        <v>1.5</v>
      </c>
      <c r="N1663">
        <f t="shared" si="102"/>
        <v>1.5</v>
      </c>
    </row>
    <row r="1664" spans="1:14" outlineLevel="2">
      <c r="A1664" t="s">
        <v>32</v>
      </c>
      <c r="B1664" s="73" t="str">
        <f>VLOOKUP(A1664,'ARTICLES 10052022'!$A$2:$D$1031,4,FALSE)</f>
        <v>AF</v>
      </c>
      <c r="C1664" s="73" t="str">
        <f t="shared" si="100"/>
        <v/>
      </c>
      <c r="D1664" t="s">
        <v>62</v>
      </c>
      <c r="E1664">
        <v>1</v>
      </c>
      <c r="F1664" t="s">
        <v>63</v>
      </c>
      <c r="G1664">
        <v>139.16999999999999</v>
      </c>
      <c r="H1664">
        <f t="shared" si="101"/>
        <v>139.16999999999999</v>
      </c>
      <c r="I1664">
        <f>VLOOKUP(L1664,'ARTICLES 10052022'!$A$1:$Q$1031,17,FALSE)</f>
        <v>135.749225</v>
      </c>
      <c r="J1664">
        <f t="shared" si="103"/>
        <v>135.749225</v>
      </c>
      <c r="L1664" t="s">
        <v>62</v>
      </c>
      <c r="M1664">
        <f>IF(I1664="","",VLOOKUP(L1664,'ARTICLES 10052022'!$A$1:$J$1031,10,FALSE))</f>
        <v>83.060649999999995</v>
      </c>
      <c r="N1664">
        <f t="shared" si="102"/>
        <v>83.060649999999995</v>
      </c>
    </row>
    <row r="1665" spans="1:14" outlineLevel="2">
      <c r="A1665" t="s">
        <v>32</v>
      </c>
      <c r="B1665" s="73" t="str">
        <f>VLOOKUP(A1665,'ARTICLES 10052022'!$A$2:$D$1031,4,FALSE)</f>
        <v>AF</v>
      </c>
      <c r="C1665" s="73" t="str">
        <f t="shared" si="100"/>
        <v/>
      </c>
      <c r="D1665" t="s">
        <v>1537</v>
      </c>
      <c r="E1665">
        <v>1</v>
      </c>
      <c r="F1665" t="s">
        <v>1538</v>
      </c>
      <c r="G1665">
        <v>4.3499999999999996</v>
      </c>
      <c r="H1665">
        <f t="shared" si="101"/>
        <v>4.3499999999999996</v>
      </c>
      <c r="I1665">
        <f>VLOOKUP(L1665,'ARTICLES 10052022'!$A$1:$Q$1031,17,FALSE)</f>
        <v>4.3499999999999996</v>
      </c>
      <c r="J1665">
        <f t="shared" si="103"/>
        <v>4.3499999999999996</v>
      </c>
      <c r="L1665" t="s">
        <v>1537</v>
      </c>
      <c r="M1665">
        <f>IF(I1665="","",VLOOKUP(L1665,'ARTICLES 10052022'!$A$1:$J$1031,10,FALSE))</f>
        <v>2.9</v>
      </c>
      <c r="N1665">
        <f t="shared" si="102"/>
        <v>2.9</v>
      </c>
    </row>
    <row r="1666" spans="1:14" outlineLevel="2">
      <c r="A1666" t="s">
        <v>32</v>
      </c>
      <c r="B1666" s="73" t="str">
        <f>VLOOKUP(A1666,'ARTICLES 10052022'!$A$2:$D$1031,4,FALSE)</f>
        <v>AF</v>
      </c>
      <c r="C1666" s="73" t="str">
        <f t="shared" ref="C1666:C1729" si="104">IF(G1666="",MID(A1666,7,100),"")</f>
        <v/>
      </c>
      <c r="D1666" t="s">
        <v>2626</v>
      </c>
      <c r="E1666">
        <v>1</v>
      </c>
      <c r="F1666" t="s">
        <v>2627</v>
      </c>
      <c r="G1666">
        <v>0.4</v>
      </c>
      <c r="H1666">
        <f t="shared" si="101"/>
        <v>0.4</v>
      </c>
      <c r="I1666">
        <f>VLOOKUP(L1666,'ARTICLES 10052022'!$A$1:$Q$1031,17,FALSE)</f>
        <v>0.4</v>
      </c>
      <c r="J1666">
        <f t="shared" si="103"/>
        <v>0.4</v>
      </c>
      <c r="L1666" t="s">
        <v>2626</v>
      </c>
      <c r="M1666">
        <f>IF(I1666="","",VLOOKUP(L1666,'ARTICLES 10052022'!$A$1:$J$1031,10,FALSE))</f>
        <v>0.2</v>
      </c>
      <c r="N1666">
        <f t="shared" si="102"/>
        <v>0.2</v>
      </c>
    </row>
    <row r="1667" spans="1:14" outlineLevel="2">
      <c r="A1667" t="s">
        <v>32</v>
      </c>
      <c r="B1667" s="73" t="str">
        <f>VLOOKUP(A1667,'ARTICLES 10052022'!$A$2:$D$1031,4,FALSE)</f>
        <v>AF</v>
      </c>
      <c r="C1667" s="73" t="str">
        <f t="shared" si="104"/>
        <v/>
      </c>
      <c r="D1667" t="s">
        <v>606</v>
      </c>
      <c r="E1667">
        <v>1</v>
      </c>
      <c r="F1667" t="s">
        <v>1848</v>
      </c>
      <c r="G1667">
        <v>2.31</v>
      </c>
      <c r="H1667">
        <f t="shared" si="101"/>
        <v>2.31</v>
      </c>
      <c r="I1667">
        <f>VLOOKUP(L1667,'ARTICLES 10052022'!$A$1:$Q$1031,17,FALSE)</f>
        <v>2.4525000000000001</v>
      </c>
      <c r="J1667">
        <f t="shared" si="103"/>
        <v>2.4525000000000001</v>
      </c>
      <c r="L1667" t="s">
        <v>606</v>
      </c>
      <c r="M1667">
        <f>IF(I1667="","",VLOOKUP(L1667,'ARTICLES 10052022'!$A$1:$J$1031,10,FALSE))</f>
        <v>1.635</v>
      </c>
      <c r="N1667">
        <f t="shared" si="102"/>
        <v>1.635</v>
      </c>
    </row>
    <row r="1668" spans="1:14" outlineLevel="2">
      <c r="A1668" t="s">
        <v>32</v>
      </c>
      <c r="B1668" s="73" t="str">
        <f>VLOOKUP(A1668,'ARTICLES 10052022'!$A$2:$D$1031,4,FALSE)</f>
        <v>AF</v>
      </c>
      <c r="C1668" s="73" t="str">
        <f t="shared" si="104"/>
        <v/>
      </c>
      <c r="D1668" t="s">
        <v>3104</v>
      </c>
      <c r="E1668">
        <v>2</v>
      </c>
      <c r="F1668" t="s">
        <v>2452</v>
      </c>
      <c r="G1668">
        <v>0.128</v>
      </c>
      <c r="H1668">
        <f t="shared" si="101"/>
        <v>0.25600000000000001</v>
      </c>
      <c r="I1668">
        <f>VLOOKUP(L1668,'ARTICLES 10052022'!$A$1:$Q$1031,17,FALSE)</f>
        <v>0.53099999999999992</v>
      </c>
      <c r="J1668">
        <f t="shared" si="103"/>
        <v>1.0619999999999998</v>
      </c>
      <c r="L1668" t="s">
        <v>3104</v>
      </c>
      <c r="M1668">
        <f>IF(I1668="","",VLOOKUP(L1668,'ARTICLES 10052022'!$A$1:$J$1031,10,FALSE))</f>
        <v>0.35399999999999998</v>
      </c>
      <c r="N1668">
        <f t="shared" si="102"/>
        <v>0.70799999999999996</v>
      </c>
    </row>
    <row r="1669" spans="1:14" outlineLevel="1">
      <c r="A1669" s="73" t="s">
        <v>3115</v>
      </c>
      <c r="B1669" s="73"/>
      <c r="C1669" s="73" t="str">
        <f t="shared" si="104"/>
        <v>SPR1500V75BG</v>
      </c>
      <c r="J1669">
        <f>SUBTOTAL(9,J1629:J1668)</f>
        <v>1230.3517709999999</v>
      </c>
      <c r="N1669">
        <f>SUBTOTAL(9,N1629:N1668)</f>
        <v>811.45784999999989</v>
      </c>
    </row>
    <row r="1670" spans="1:14" outlineLevel="2">
      <c r="A1670" t="s">
        <v>42</v>
      </c>
      <c r="B1670" s="73" t="str">
        <f>VLOOKUP(A1670,'ARTICLES 10052022'!$A$2:$D$1031,4,FALSE)</f>
        <v>AF</v>
      </c>
      <c r="C1670" s="73" t="str">
        <f t="shared" si="104"/>
        <v/>
      </c>
      <c r="D1670">
        <v>101006</v>
      </c>
      <c r="E1670">
        <v>1</v>
      </c>
      <c r="F1670" t="s">
        <v>1546</v>
      </c>
      <c r="G1670">
        <v>0.68</v>
      </c>
      <c r="H1670">
        <f t="shared" ref="H1670:H1732" si="105">IF(C1670="",G1670*E1670,"")</f>
        <v>0.68</v>
      </c>
      <c r="I1670">
        <f>VLOOKUP(L1670,'ARTICLES 10052022'!$A$1:$Q$1031,17,FALSE)</f>
        <v>0.69000000000000006</v>
      </c>
      <c r="J1670">
        <f t="shared" si="103"/>
        <v>0.69000000000000006</v>
      </c>
      <c r="L1670">
        <v>101006</v>
      </c>
      <c r="M1670">
        <f>IF(I1670="","",VLOOKUP(L1670,'ARTICLES 10052022'!$A$1:$J$1031,10,FALSE))</f>
        <v>0.23</v>
      </c>
      <c r="N1670">
        <f t="shared" si="102"/>
        <v>0.23</v>
      </c>
    </row>
    <row r="1671" spans="1:14" outlineLevel="2">
      <c r="A1671" t="s">
        <v>42</v>
      </c>
      <c r="B1671" s="73" t="str">
        <f>VLOOKUP(A1671,'ARTICLES 10052022'!$A$2:$D$1031,4,FALSE)</f>
        <v>AF</v>
      </c>
      <c r="C1671" s="73" t="str">
        <f t="shared" si="104"/>
        <v/>
      </c>
      <c r="D1671" t="s">
        <v>2466</v>
      </c>
      <c r="E1671">
        <v>2</v>
      </c>
      <c r="F1671" t="s">
        <v>2467</v>
      </c>
      <c r="G1671">
        <v>0.90200000000000002</v>
      </c>
      <c r="H1671">
        <f t="shared" si="105"/>
        <v>1.804</v>
      </c>
      <c r="I1671">
        <f>VLOOKUP(L1671,'ARTICLES 10052022'!$A$1:$Q$1031,17,FALSE)</f>
        <v>0.90149999999999997</v>
      </c>
      <c r="J1671">
        <f t="shared" si="103"/>
        <v>1.8029999999999999</v>
      </c>
      <c r="L1671" t="s">
        <v>2466</v>
      </c>
      <c r="M1671">
        <f>IF(I1671="","",VLOOKUP(L1671,'ARTICLES 10052022'!$A$1:$J$1031,10,FALSE))</f>
        <v>0.60099999999999998</v>
      </c>
      <c r="N1671">
        <f t="shared" si="102"/>
        <v>1.202</v>
      </c>
    </row>
    <row r="1672" spans="1:14" outlineLevel="2">
      <c r="A1672" t="s">
        <v>42</v>
      </c>
      <c r="B1672" s="73" t="str">
        <f>VLOOKUP(A1672,'ARTICLES 10052022'!$A$2:$D$1031,4,FALSE)</f>
        <v>AF</v>
      </c>
      <c r="C1672" s="73" t="str">
        <f t="shared" si="104"/>
        <v/>
      </c>
      <c r="D1672" t="s">
        <v>2470</v>
      </c>
      <c r="E1672">
        <v>2</v>
      </c>
      <c r="F1672" t="s">
        <v>2471</v>
      </c>
      <c r="G1672">
        <v>0.08</v>
      </c>
      <c r="H1672">
        <f t="shared" si="105"/>
        <v>0.16</v>
      </c>
      <c r="I1672">
        <f>VLOOKUP(L1672,'ARTICLES 10052022'!$A$1:$Q$1031,17,FALSE)</f>
        <v>0.10799999999999998</v>
      </c>
      <c r="J1672">
        <f t="shared" si="103"/>
        <v>0.21599999999999997</v>
      </c>
      <c r="L1672" t="s">
        <v>2470</v>
      </c>
      <c r="M1672">
        <f>IF(I1672="","",VLOOKUP(L1672,'ARTICLES 10052022'!$A$1:$J$1031,10,FALSE))</f>
        <v>7.1999999999999995E-2</v>
      </c>
      <c r="N1672">
        <f t="shared" ref="N1672:N1735" si="106">IF(I1672="","",E1672*M1672)</f>
        <v>0.14399999999999999</v>
      </c>
    </row>
    <row r="1673" spans="1:14" outlineLevel="2">
      <c r="A1673" t="s">
        <v>42</v>
      </c>
      <c r="B1673" s="73" t="str">
        <f>VLOOKUP(A1673,'ARTICLES 10052022'!$A$2:$D$1031,4,FALSE)</f>
        <v>AF</v>
      </c>
      <c r="C1673" s="73" t="str">
        <f t="shared" si="104"/>
        <v/>
      </c>
      <c r="D1673">
        <v>8534000818</v>
      </c>
      <c r="E1673">
        <v>6</v>
      </c>
      <c r="F1673" t="s">
        <v>2274</v>
      </c>
      <c r="G1673">
        <v>0.05</v>
      </c>
      <c r="H1673">
        <f t="shared" si="105"/>
        <v>0.30000000000000004</v>
      </c>
      <c r="I1673">
        <f>VLOOKUP(L1673,'ARTICLES 10052022'!$A$1:$Q$1031,17,FALSE)</f>
        <v>5.0750000000000003E-2</v>
      </c>
      <c r="J1673">
        <f t="shared" si="103"/>
        <v>0.30449999999999999</v>
      </c>
      <c r="L1673">
        <v>8534000818</v>
      </c>
      <c r="M1673">
        <f>IF(I1673="","",VLOOKUP(L1673,'ARTICLES 10052022'!$A$1:$J$1031,10,FALSE))</f>
        <v>2.9000000000000001E-2</v>
      </c>
      <c r="N1673">
        <f t="shared" si="106"/>
        <v>0.17400000000000002</v>
      </c>
    </row>
    <row r="1674" spans="1:14" outlineLevel="2">
      <c r="A1674" t="s">
        <v>42</v>
      </c>
      <c r="B1674" s="73" t="str">
        <f>VLOOKUP(A1674,'ARTICLES 10052022'!$A$2:$D$1031,4,FALSE)</f>
        <v>AF</v>
      </c>
      <c r="C1674" s="73" t="str">
        <f t="shared" si="104"/>
        <v/>
      </c>
      <c r="D1674">
        <v>8412602518</v>
      </c>
      <c r="E1674">
        <v>5</v>
      </c>
      <c r="F1674" t="s">
        <v>2268</v>
      </c>
      <c r="G1674">
        <v>0.05</v>
      </c>
      <c r="H1674">
        <f t="shared" si="105"/>
        <v>0.25</v>
      </c>
      <c r="I1674">
        <f>VLOOKUP(L1674,'ARTICLES 10052022'!$A$1:$Q$1031,17,FALSE)</f>
        <v>5.2500000000000005E-2</v>
      </c>
      <c r="J1674">
        <f t="shared" si="103"/>
        <v>0.26250000000000001</v>
      </c>
      <c r="L1674">
        <v>8412602518</v>
      </c>
      <c r="M1674">
        <f>IF(I1674="","",VLOOKUP(L1674,'ARTICLES 10052022'!$A$1:$J$1031,10,FALSE))</f>
        <v>3.5000000000000003E-2</v>
      </c>
      <c r="N1674">
        <f t="shared" si="106"/>
        <v>0.17500000000000002</v>
      </c>
    </row>
    <row r="1675" spans="1:14" outlineLevel="2">
      <c r="A1675" t="s">
        <v>42</v>
      </c>
      <c r="B1675" s="73" t="str">
        <f>VLOOKUP(A1675,'ARTICLES 10052022'!$A$2:$D$1031,4,FALSE)</f>
        <v>AF</v>
      </c>
      <c r="C1675" s="73" t="str">
        <f t="shared" si="104"/>
        <v/>
      </c>
      <c r="D1675">
        <v>8412802518</v>
      </c>
      <c r="E1675">
        <v>6</v>
      </c>
      <c r="F1675" t="s">
        <v>2270</v>
      </c>
      <c r="G1675">
        <v>7.0000000000000007E-2</v>
      </c>
      <c r="H1675">
        <f t="shared" si="105"/>
        <v>0.42000000000000004</v>
      </c>
      <c r="I1675">
        <f>VLOOKUP(L1675,'ARTICLES 10052022'!$A$1:$Q$1031,17,FALSE)</f>
        <v>0.10649999999999998</v>
      </c>
      <c r="J1675">
        <f t="shared" si="103"/>
        <v>0.6389999999999999</v>
      </c>
      <c r="L1675">
        <v>8412802518</v>
      </c>
      <c r="M1675">
        <f>IF(I1675="","",VLOOKUP(L1675,'ARTICLES 10052022'!$A$1:$J$1031,10,FALSE))</f>
        <v>7.0999999999999994E-2</v>
      </c>
      <c r="N1675">
        <f t="shared" si="106"/>
        <v>0.42599999999999993</v>
      </c>
    </row>
    <row r="1676" spans="1:14" outlineLevel="2">
      <c r="A1676" t="s">
        <v>42</v>
      </c>
      <c r="B1676" s="73" t="str">
        <f>VLOOKUP(A1676,'ARTICLES 10052022'!$A$2:$D$1031,4,FALSE)</f>
        <v>AF</v>
      </c>
      <c r="C1676" s="73" t="str">
        <f t="shared" si="104"/>
        <v/>
      </c>
      <c r="D1676">
        <v>1510064</v>
      </c>
      <c r="E1676">
        <v>1</v>
      </c>
      <c r="F1676" t="s">
        <v>1673</v>
      </c>
      <c r="G1676">
        <v>39.22</v>
      </c>
      <c r="H1676">
        <f t="shared" si="105"/>
        <v>39.22</v>
      </c>
      <c r="I1676">
        <f>VLOOKUP(L1676,'ARTICLES 10052022'!$A$1:$Q$1031,17,FALSE)</f>
        <v>44.414400000000001</v>
      </c>
      <c r="J1676">
        <f t="shared" si="103"/>
        <v>44.414400000000001</v>
      </c>
      <c r="L1676">
        <v>1510064</v>
      </c>
      <c r="M1676">
        <f>IF(I1676="","",VLOOKUP(L1676,'ARTICLES 10052022'!$A$1:$J$1031,10,FALSE))</f>
        <v>27.759</v>
      </c>
      <c r="N1676">
        <f t="shared" si="106"/>
        <v>27.759</v>
      </c>
    </row>
    <row r="1677" spans="1:14" outlineLevel="2">
      <c r="A1677" t="s">
        <v>42</v>
      </c>
      <c r="B1677" s="73" t="str">
        <f>VLOOKUP(A1677,'ARTICLES 10052022'!$A$2:$D$1031,4,FALSE)</f>
        <v>AF</v>
      </c>
      <c r="C1677" s="73" t="str">
        <f t="shared" si="104"/>
        <v/>
      </c>
      <c r="D1677" t="s">
        <v>1533</v>
      </c>
      <c r="E1677">
        <v>3</v>
      </c>
      <c r="F1677" t="s">
        <v>1534</v>
      </c>
      <c r="G1677">
        <v>7.41</v>
      </c>
      <c r="H1677">
        <f t="shared" si="105"/>
        <v>22.23</v>
      </c>
      <c r="I1677">
        <f>VLOOKUP(L1677,'ARTICLES 10052022'!$A$1:$Q$1031,17,FALSE)</f>
        <v>7.9667000000000003</v>
      </c>
      <c r="J1677">
        <f t="shared" si="103"/>
        <v>23.900100000000002</v>
      </c>
      <c r="L1677" t="s">
        <v>1533</v>
      </c>
      <c r="M1677">
        <f>IF(I1677="","",VLOOKUP(L1677,'ARTICLES 10052022'!$A$1:$J$1031,10,FALSE))</f>
        <v>5.99</v>
      </c>
      <c r="N1677">
        <f t="shared" si="106"/>
        <v>17.97</v>
      </c>
    </row>
    <row r="1678" spans="1:14" outlineLevel="2">
      <c r="A1678" t="s">
        <v>42</v>
      </c>
      <c r="B1678" s="73" t="str">
        <f>VLOOKUP(A1678,'ARTICLES 10052022'!$A$2:$D$1031,4,FALSE)</f>
        <v>AF</v>
      </c>
      <c r="C1678" s="73" t="str">
        <f t="shared" si="104"/>
        <v/>
      </c>
      <c r="D1678" t="s">
        <v>414</v>
      </c>
      <c r="E1678">
        <v>1</v>
      </c>
      <c r="F1678" t="s">
        <v>415</v>
      </c>
      <c r="G1678">
        <v>38.61</v>
      </c>
      <c r="H1678">
        <f t="shared" si="105"/>
        <v>38.61</v>
      </c>
      <c r="I1678">
        <f>VLOOKUP(L1678,'ARTICLES 10052022'!$A$1:$Q$1031,17,FALSE)</f>
        <v>13.350000000000001</v>
      </c>
      <c r="J1678">
        <f t="shared" si="103"/>
        <v>13.350000000000001</v>
      </c>
      <c r="L1678" t="s">
        <v>414</v>
      </c>
      <c r="M1678">
        <f>IF(I1678="","",VLOOKUP(L1678,'ARTICLES 10052022'!$A$1:$J$1031,10,FALSE))</f>
        <v>8.9</v>
      </c>
      <c r="N1678">
        <f t="shared" si="106"/>
        <v>8.9</v>
      </c>
    </row>
    <row r="1679" spans="1:14" outlineLevel="2">
      <c r="A1679" t="s">
        <v>42</v>
      </c>
      <c r="B1679" s="73" t="str">
        <f>VLOOKUP(A1679,'ARTICLES 10052022'!$A$2:$D$1031,4,FALSE)</f>
        <v>AF</v>
      </c>
      <c r="C1679" s="73" t="str">
        <f t="shared" si="104"/>
        <v/>
      </c>
      <c r="D1679" t="s">
        <v>592</v>
      </c>
      <c r="E1679">
        <v>2</v>
      </c>
      <c r="F1679" t="s">
        <v>1512</v>
      </c>
      <c r="G1679">
        <v>0.96</v>
      </c>
      <c r="H1679">
        <f t="shared" si="105"/>
        <v>1.92</v>
      </c>
      <c r="I1679">
        <f>VLOOKUP(L1679,'ARTICLES 10052022'!$A$1:$Q$1031,17,FALSE)</f>
        <v>1.1251800000000001</v>
      </c>
      <c r="J1679">
        <f t="shared" si="103"/>
        <v>2.2503600000000001</v>
      </c>
      <c r="L1679" t="s">
        <v>592</v>
      </c>
      <c r="M1679">
        <f>IF(I1679="","",VLOOKUP(L1679,'ARTICLES 10052022'!$A$1:$J$1031,10,FALSE))</f>
        <v>0.84599999999999997</v>
      </c>
      <c r="N1679">
        <f t="shared" si="106"/>
        <v>1.6919999999999999</v>
      </c>
    </row>
    <row r="1680" spans="1:14" outlineLevel="2">
      <c r="A1680" t="s">
        <v>42</v>
      </c>
      <c r="B1680" s="73" t="str">
        <f>VLOOKUP(A1680,'ARTICLES 10052022'!$A$2:$D$1031,4,FALSE)</f>
        <v>AF</v>
      </c>
      <c r="C1680" s="73" t="str">
        <f t="shared" si="104"/>
        <v/>
      </c>
      <c r="D1680" t="s">
        <v>963</v>
      </c>
      <c r="E1680">
        <v>1</v>
      </c>
      <c r="F1680" t="s">
        <v>964</v>
      </c>
      <c r="G1680">
        <v>3.76</v>
      </c>
      <c r="H1680">
        <f t="shared" si="105"/>
        <v>3.76</v>
      </c>
      <c r="I1680">
        <f>VLOOKUP(L1680,'ARTICLES 10052022'!$A$1:$Q$1031,17,FALSE)</f>
        <v>5.01</v>
      </c>
      <c r="J1680">
        <f t="shared" si="103"/>
        <v>5.01</v>
      </c>
      <c r="L1680" t="s">
        <v>963</v>
      </c>
      <c r="M1680">
        <f>IF(I1680="","",VLOOKUP(L1680,'ARTICLES 10052022'!$A$1:$J$1031,10,FALSE))</f>
        <v>2.5049999999999999</v>
      </c>
      <c r="N1680">
        <f t="shared" si="106"/>
        <v>2.5049999999999999</v>
      </c>
    </row>
    <row r="1681" spans="1:14" outlineLevel="2">
      <c r="A1681" t="s">
        <v>42</v>
      </c>
      <c r="B1681" s="73" t="str">
        <f>VLOOKUP(A1681,'ARTICLES 10052022'!$A$2:$D$1031,4,FALSE)</f>
        <v>AF</v>
      </c>
      <c r="C1681" s="73" t="str">
        <f t="shared" si="104"/>
        <v/>
      </c>
      <c r="D1681" t="s">
        <v>2003</v>
      </c>
      <c r="E1681">
        <v>1</v>
      </c>
      <c r="F1681" t="s">
        <v>2004</v>
      </c>
      <c r="G1681">
        <v>277.7</v>
      </c>
      <c r="H1681">
        <f t="shared" si="105"/>
        <v>277.7</v>
      </c>
      <c r="I1681">
        <f>VLOOKUP(L1681,'ARTICLES 10052022'!$A$1:$Q$1031,17,FALSE)</f>
        <v>294.03000000000003</v>
      </c>
      <c r="J1681">
        <f t="shared" si="103"/>
        <v>294.03000000000003</v>
      </c>
      <c r="L1681" t="s">
        <v>2003</v>
      </c>
      <c r="M1681">
        <f>IF(I1681="","",VLOOKUP(L1681,'ARTICLES 10052022'!$A$1:$J$1031,10,FALSE))</f>
        <v>196.02</v>
      </c>
      <c r="N1681">
        <f t="shared" si="106"/>
        <v>196.02</v>
      </c>
    </row>
    <row r="1682" spans="1:14" outlineLevel="2">
      <c r="A1682" t="s">
        <v>42</v>
      </c>
      <c r="B1682" s="73" t="str">
        <f>VLOOKUP(A1682,'ARTICLES 10052022'!$A$2:$D$1031,4,FALSE)</f>
        <v>AF</v>
      </c>
      <c r="C1682" s="73" t="str">
        <f t="shared" si="104"/>
        <v/>
      </c>
      <c r="D1682" t="s">
        <v>1527</v>
      </c>
      <c r="E1682">
        <v>1</v>
      </c>
      <c r="F1682" t="s">
        <v>1528</v>
      </c>
      <c r="G1682">
        <v>0.77</v>
      </c>
      <c r="H1682">
        <f t="shared" si="105"/>
        <v>0.77</v>
      </c>
      <c r="I1682">
        <f>VLOOKUP(L1682,'ARTICLES 10052022'!$A$1:$Q$1031,17,FALSE)</f>
        <v>0.89642000000000011</v>
      </c>
      <c r="J1682">
        <f t="shared" si="103"/>
        <v>0.89642000000000011</v>
      </c>
      <c r="L1682" t="s">
        <v>1527</v>
      </c>
      <c r="M1682">
        <f>IF(I1682="","",VLOOKUP(L1682,'ARTICLES 10052022'!$A$1:$J$1031,10,FALSE))</f>
        <v>0.67400000000000004</v>
      </c>
      <c r="N1682">
        <f t="shared" si="106"/>
        <v>0.67400000000000004</v>
      </c>
    </row>
    <row r="1683" spans="1:14" outlineLevel="2">
      <c r="A1683" t="s">
        <v>42</v>
      </c>
      <c r="B1683" s="73" t="str">
        <f>VLOOKUP(A1683,'ARTICLES 10052022'!$A$2:$D$1031,4,FALSE)</f>
        <v>AF</v>
      </c>
      <c r="C1683" s="73" t="str">
        <f t="shared" si="104"/>
        <v/>
      </c>
      <c r="D1683">
        <v>7214321415</v>
      </c>
      <c r="E1683">
        <v>1</v>
      </c>
      <c r="F1683" t="s">
        <v>2402</v>
      </c>
      <c r="G1683">
        <v>0.1</v>
      </c>
      <c r="H1683">
        <f t="shared" si="105"/>
        <v>0.1</v>
      </c>
      <c r="I1683">
        <f>VLOOKUP(L1683,'ARTICLES 10052022'!$A$1:$Q$1031,17,FALSE)</f>
        <v>5.2700000000000004E-2</v>
      </c>
      <c r="J1683">
        <f t="shared" si="103"/>
        <v>5.2700000000000004E-2</v>
      </c>
      <c r="L1683">
        <v>7214321415</v>
      </c>
      <c r="M1683">
        <f>IF(I1683="","",VLOOKUP(L1683,'ARTICLES 10052022'!$A$1:$J$1031,10,FALSE))</f>
        <v>3.4000000000000002E-2</v>
      </c>
      <c r="N1683">
        <f t="shared" si="106"/>
        <v>3.4000000000000002E-2</v>
      </c>
    </row>
    <row r="1684" spans="1:14" outlineLevel="2">
      <c r="A1684" t="s">
        <v>42</v>
      </c>
      <c r="B1684" s="73" t="str">
        <f>VLOOKUP(A1684,'ARTICLES 10052022'!$A$2:$D$1031,4,FALSE)</f>
        <v>AF</v>
      </c>
      <c r="C1684" s="73" t="str">
        <f t="shared" si="104"/>
        <v/>
      </c>
      <c r="D1684" t="s">
        <v>442</v>
      </c>
      <c r="E1684">
        <v>1</v>
      </c>
      <c r="F1684" t="s">
        <v>1496</v>
      </c>
      <c r="G1684">
        <v>431.65</v>
      </c>
      <c r="H1684">
        <f t="shared" si="105"/>
        <v>431.65</v>
      </c>
      <c r="I1684">
        <f>VLOOKUP(L1684,'ARTICLES 10052022'!$A$1:$Q$1031,17,FALSE)</f>
        <v>469.5</v>
      </c>
      <c r="J1684">
        <f t="shared" si="103"/>
        <v>469.5</v>
      </c>
      <c r="L1684" t="s">
        <v>442</v>
      </c>
      <c r="M1684">
        <f>IF(I1684="","",VLOOKUP(L1684,'ARTICLES 10052022'!$A$1:$J$1031,10,FALSE))</f>
        <v>313</v>
      </c>
      <c r="N1684">
        <f t="shared" si="106"/>
        <v>313</v>
      </c>
    </row>
    <row r="1685" spans="1:14" outlineLevel="2">
      <c r="A1685" t="s">
        <v>42</v>
      </c>
      <c r="B1685" s="73" t="str">
        <f>VLOOKUP(A1685,'ARTICLES 10052022'!$A$2:$D$1031,4,FALSE)</f>
        <v>AF</v>
      </c>
      <c r="C1685" s="73" t="str">
        <f t="shared" si="104"/>
        <v/>
      </c>
      <c r="D1685" t="s">
        <v>472</v>
      </c>
      <c r="E1685">
        <v>1</v>
      </c>
      <c r="F1685" t="s">
        <v>993</v>
      </c>
      <c r="G1685">
        <v>4.87</v>
      </c>
      <c r="H1685">
        <f t="shared" si="105"/>
        <v>4.87</v>
      </c>
      <c r="I1685">
        <f>VLOOKUP(L1685,'ARTICLES 10052022'!$A$1:$Q$1031,17,FALSE)</f>
        <v>1.41</v>
      </c>
      <c r="J1685">
        <f t="shared" si="103"/>
        <v>1.41</v>
      </c>
      <c r="L1685" t="s">
        <v>472</v>
      </c>
      <c r="M1685">
        <f>IF(I1685="","",VLOOKUP(L1685,'ARTICLES 10052022'!$A$1:$J$1031,10,FALSE))</f>
        <v>0.94</v>
      </c>
      <c r="N1685">
        <f t="shared" si="106"/>
        <v>0.94</v>
      </c>
    </row>
    <row r="1686" spans="1:14" outlineLevel="2">
      <c r="A1686" t="s">
        <v>42</v>
      </c>
      <c r="B1686" s="73" t="str">
        <f>VLOOKUP(A1686,'ARTICLES 10052022'!$A$2:$D$1031,4,FALSE)</f>
        <v>AF</v>
      </c>
      <c r="C1686" s="73" t="str">
        <f t="shared" si="104"/>
        <v/>
      </c>
      <c r="D1686" t="s">
        <v>476</v>
      </c>
      <c r="E1686">
        <v>1</v>
      </c>
      <c r="F1686" t="s">
        <v>2937</v>
      </c>
      <c r="G1686">
        <v>4.9400000000000004</v>
      </c>
      <c r="H1686">
        <f t="shared" si="105"/>
        <v>4.9400000000000004</v>
      </c>
      <c r="I1686">
        <f>VLOOKUP(L1686,'ARTICLES 10052022'!$A$1:$Q$1031,17,FALSE)</f>
        <v>1.3800000000000001</v>
      </c>
      <c r="J1686">
        <f t="shared" si="103"/>
        <v>1.3800000000000001</v>
      </c>
      <c r="L1686" t="s">
        <v>476</v>
      </c>
      <c r="M1686">
        <f>IF(I1686="","",VLOOKUP(L1686,'ARTICLES 10052022'!$A$1:$J$1031,10,FALSE))</f>
        <v>0.92</v>
      </c>
      <c r="N1686">
        <f t="shared" si="106"/>
        <v>0.92</v>
      </c>
    </row>
    <row r="1687" spans="1:14" outlineLevel="2">
      <c r="A1687" t="s">
        <v>42</v>
      </c>
      <c r="B1687" s="73" t="str">
        <f>VLOOKUP(A1687,'ARTICLES 10052022'!$A$2:$D$1031,4,FALSE)</f>
        <v>AF</v>
      </c>
      <c r="C1687" s="73" t="str">
        <f t="shared" si="104"/>
        <v/>
      </c>
      <c r="D1687" t="s">
        <v>626</v>
      </c>
      <c r="E1687">
        <v>1</v>
      </c>
      <c r="F1687" t="s">
        <v>627</v>
      </c>
      <c r="G1687">
        <v>1.1000000000000001</v>
      </c>
      <c r="H1687">
        <f t="shared" si="105"/>
        <v>1.1000000000000001</v>
      </c>
      <c r="I1687">
        <f>VLOOKUP(L1687,'ARTICLES 10052022'!$A$1:$Q$1031,17,FALSE)</f>
        <v>1.6186100000000001</v>
      </c>
      <c r="J1687">
        <f t="shared" si="103"/>
        <v>1.6186100000000001</v>
      </c>
      <c r="L1687" t="s">
        <v>626</v>
      </c>
      <c r="M1687">
        <f>IF(I1687="","",VLOOKUP(L1687,'ARTICLES 10052022'!$A$1:$J$1031,10,FALSE))</f>
        <v>1.2170000000000001</v>
      </c>
      <c r="N1687">
        <f t="shared" si="106"/>
        <v>1.2170000000000001</v>
      </c>
    </row>
    <row r="1688" spans="1:14" outlineLevel="2">
      <c r="A1688" t="s">
        <v>42</v>
      </c>
      <c r="B1688" s="73" t="str">
        <f>VLOOKUP(A1688,'ARTICLES 10052022'!$A$2:$D$1031,4,FALSE)</f>
        <v>AF</v>
      </c>
      <c r="C1688" s="73" t="str">
        <f t="shared" si="104"/>
        <v/>
      </c>
      <c r="D1688" t="s">
        <v>2410</v>
      </c>
      <c r="E1688">
        <v>2.16</v>
      </c>
      <c r="F1688" t="s">
        <v>2411</v>
      </c>
      <c r="G1688">
        <v>75</v>
      </c>
      <c r="H1688">
        <f t="shared" si="105"/>
        <v>162</v>
      </c>
      <c r="I1688">
        <f>VLOOKUP(L1688,'ARTICLES 10052022'!$A$1:$Q$1031,17,FALSE)</f>
        <v>75</v>
      </c>
      <c r="J1688">
        <f t="shared" si="103"/>
        <v>162</v>
      </c>
      <c r="L1688" t="s">
        <v>2410</v>
      </c>
      <c r="M1688">
        <f>IF(I1688="","",VLOOKUP(L1688,'ARTICLES 10052022'!$A$1:$J$1031,10,FALSE))</f>
        <v>50</v>
      </c>
      <c r="N1688">
        <f t="shared" si="106"/>
        <v>108</v>
      </c>
    </row>
    <row r="1689" spans="1:14" outlineLevel="2">
      <c r="A1689" t="s">
        <v>42</v>
      </c>
      <c r="B1689" s="73" t="str">
        <f>VLOOKUP(A1689,'ARTICLES 10052022'!$A$2:$D$1031,4,FALSE)</f>
        <v>AF</v>
      </c>
      <c r="C1689" s="73" t="str">
        <f t="shared" si="104"/>
        <v/>
      </c>
      <c r="D1689" t="s">
        <v>1501</v>
      </c>
      <c r="E1689">
        <v>1</v>
      </c>
      <c r="F1689" t="s">
        <v>1502</v>
      </c>
      <c r="G1689">
        <v>83.19</v>
      </c>
      <c r="H1689">
        <f t="shared" si="105"/>
        <v>83.19</v>
      </c>
      <c r="I1689">
        <f>VLOOKUP(L1689,'ARTICLES 10052022'!$A$1:$Q$1031,17,FALSE)</f>
        <v>94.43</v>
      </c>
      <c r="J1689">
        <f t="shared" si="103"/>
        <v>94.43</v>
      </c>
      <c r="L1689" t="s">
        <v>1501</v>
      </c>
      <c r="M1689">
        <f>IF(I1689="","",VLOOKUP(L1689,'ARTICLES 10052022'!$A$1:$J$1031,10,FALSE))</f>
        <v>71</v>
      </c>
      <c r="N1689">
        <f t="shared" si="106"/>
        <v>71</v>
      </c>
    </row>
    <row r="1690" spans="1:14" outlineLevel="2">
      <c r="A1690" t="s">
        <v>42</v>
      </c>
      <c r="B1690" s="73" t="str">
        <f>VLOOKUP(A1690,'ARTICLES 10052022'!$A$2:$D$1031,4,FALSE)</f>
        <v>AF</v>
      </c>
      <c r="C1690" s="73" t="str">
        <f t="shared" si="104"/>
        <v/>
      </c>
      <c r="D1690" t="s">
        <v>1542</v>
      </c>
      <c r="E1690">
        <v>1</v>
      </c>
      <c r="F1690" t="s">
        <v>1543</v>
      </c>
      <c r="G1690">
        <v>21.71</v>
      </c>
      <c r="H1690">
        <f t="shared" si="105"/>
        <v>21.71</v>
      </c>
      <c r="I1690">
        <f>VLOOKUP(L1690,'ARTICLES 10052022'!$A$1:$Q$1031,17,FALSE)</f>
        <v>26.594999999999999</v>
      </c>
      <c r="J1690">
        <f t="shared" si="103"/>
        <v>26.594999999999999</v>
      </c>
      <c r="L1690" t="s">
        <v>1542</v>
      </c>
      <c r="M1690">
        <f>IF(I1690="","",VLOOKUP(L1690,'ARTICLES 10052022'!$A$1:$J$1031,10,FALSE))</f>
        <v>17.73</v>
      </c>
      <c r="N1690">
        <f t="shared" si="106"/>
        <v>17.73</v>
      </c>
    </row>
    <row r="1691" spans="1:14" outlineLevel="2">
      <c r="A1691" t="s">
        <v>42</v>
      </c>
      <c r="B1691" s="73" t="str">
        <f>VLOOKUP(A1691,'ARTICLES 10052022'!$A$2:$D$1031,4,FALSE)</f>
        <v>AF</v>
      </c>
      <c r="C1691" s="73" t="str">
        <f t="shared" si="104"/>
        <v/>
      </c>
      <c r="D1691" t="s">
        <v>1539</v>
      </c>
      <c r="E1691">
        <v>1</v>
      </c>
      <c r="F1691" t="s">
        <v>1540</v>
      </c>
      <c r="G1691">
        <v>18.489999999999998</v>
      </c>
      <c r="H1691">
        <f t="shared" si="105"/>
        <v>18.489999999999998</v>
      </c>
      <c r="I1691">
        <f>VLOOKUP(L1691,'ARTICLES 10052022'!$A$1:$Q$1031,17,FALSE)</f>
        <v>19.575000000000003</v>
      </c>
      <c r="J1691">
        <f t="shared" si="103"/>
        <v>19.575000000000003</v>
      </c>
      <c r="L1691" t="s">
        <v>1539</v>
      </c>
      <c r="M1691">
        <f>IF(I1691="","",VLOOKUP(L1691,'ARTICLES 10052022'!$A$1:$J$1031,10,FALSE))</f>
        <v>13.05</v>
      </c>
      <c r="N1691">
        <f t="shared" si="106"/>
        <v>13.05</v>
      </c>
    </row>
    <row r="1692" spans="1:14" outlineLevel="2">
      <c r="A1692" t="s">
        <v>42</v>
      </c>
      <c r="B1692" s="73" t="str">
        <f>VLOOKUP(A1692,'ARTICLES 10052022'!$A$2:$D$1031,4,FALSE)</f>
        <v>AF</v>
      </c>
      <c r="C1692" s="73" t="str">
        <f t="shared" si="104"/>
        <v/>
      </c>
      <c r="D1692" t="s">
        <v>1986</v>
      </c>
      <c r="E1692">
        <v>1</v>
      </c>
      <c r="F1692" t="s">
        <v>1987</v>
      </c>
      <c r="G1692">
        <v>4.1900000000000004</v>
      </c>
      <c r="H1692">
        <f t="shared" si="105"/>
        <v>4.1900000000000004</v>
      </c>
      <c r="I1692">
        <f>VLOOKUP(L1692,'ARTICLES 10052022'!$A$1:$Q$1031,17,FALSE)</f>
        <v>4.4850000000000003</v>
      </c>
      <c r="J1692">
        <f t="shared" si="103"/>
        <v>4.4850000000000003</v>
      </c>
      <c r="L1692" t="s">
        <v>1986</v>
      </c>
      <c r="M1692">
        <f>IF(I1692="","",VLOOKUP(L1692,'ARTICLES 10052022'!$A$1:$J$1031,10,FALSE))</f>
        <v>2.99</v>
      </c>
      <c r="N1692">
        <f t="shared" si="106"/>
        <v>2.99</v>
      </c>
    </row>
    <row r="1693" spans="1:14" outlineLevel="2">
      <c r="A1693" t="s">
        <v>42</v>
      </c>
      <c r="B1693" s="73" t="str">
        <f>VLOOKUP(A1693,'ARTICLES 10052022'!$A$2:$D$1031,4,FALSE)</f>
        <v>AF</v>
      </c>
      <c r="C1693" s="73" t="str">
        <f t="shared" si="104"/>
        <v/>
      </c>
      <c r="D1693" t="s">
        <v>632</v>
      </c>
      <c r="E1693">
        <v>1</v>
      </c>
      <c r="F1693" t="s">
        <v>1514</v>
      </c>
      <c r="G1693">
        <v>12.91</v>
      </c>
      <c r="H1693">
        <f t="shared" si="105"/>
        <v>12.91</v>
      </c>
      <c r="I1693">
        <f>VLOOKUP(L1693,'ARTICLES 10052022'!$A$1:$Q$1031,17,FALSE)</f>
        <v>19.064219999999999</v>
      </c>
      <c r="J1693">
        <f t="shared" si="103"/>
        <v>19.064219999999999</v>
      </c>
      <c r="L1693" t="s">
        <v>632</v>
      </c>
      <c r="M1693">
        <f>IF(I1693="","",VLOOKUP(L1693,'ARTICLES 10052022'!$A$1:$J$1031,10,FALSE))</f>
        <v>4.7779999999999996</v>
      </c>
      <c r="N1693">
        <f t="shared" si="106"/>
        <v>4.7779999999999996</v>
      </c>
    </row>
    <row r="1694" spans="1:14" outlineLevel="2">
      <c r="A1694" t="s">
        <v>42</v>
      </c>
      <c r="B1694" s="73" t="str">
        <f>VLOOKUP(A1694,'ARTICLES 10052022'!$A$2:$D$1031,4,FALSE)</f>
        <v>AF</v>
      </c>
      <c r="C1694" s="73" t="str">
        <f t="shared" si="104"/>
        <v/>
      </c>
      <c r="D1694" t="s">
        <v>482</v>
      </c>
      <c r="E1694">
        <v>1</v>
      </c>
      <c r="F1694" t="s">
        <v>483</v>
      </c>
      <c r="G1694">
        <v>90.27</v>
      </c>
      <c r="H1694">
        <f t="shared" si="105"/>
        <v>90.27</v>
      </c>
      <c r="I1694">
        <f>VLOOKUP(L1694,'ARTICLES 10052022'!$A$1:$Q$1031,17,FALSE)</f>
        <v>98.766000000000005</v>
      </c>
      <c r="J1694">
        <f t="shared" si="103"/>
        <v>98.766000000000005</v>
      </c>
      <c r="L1694" t="s">
        <v>482</v>
      </c>
      <c r="M1694">
        <f>IF(I1694="","",VLOOKUP(L1694,'ARTICLES 10052022'!$A$1:$J$1031,10,FALSE))</f>
        <v>63.720000000000006</v>
      </c>
      <c r="N1694">
        <f t="shared" si="106"/>
        <v>63.720000000000006</v>
      </c>
    </row>
    <row r="1695" spans="1:14" outlineLevel="2">
      <c r="A1695" t="s">
        <v>42</v>
      </c>
      <c r="B1695" s="73" t="str">
        <f>VLOOKUP(A1695,'ARTICLES 10052022'!$A$2:$D$1031,4,FALSE)</f>
        <v>AF</v>
      </c>
      <c r="C1695" s="73" t="str">
        <f t="shared" si="104"/>
        <v/>
      </c>
      <c r="D1695" t="s">
        <v>1510</v>
      </c>
      <c r="E1695">
        <v>1</v>
      </c>
      <c r="F1695" t="s">
        <v>1511</v>
      </c>
      <c r="G1695">
        <v>9.56</v>
      </c>
      <c r="H1695">
        <f t="shared" si="105"/>
        <v>9.56</v>
      </c>
      <c r="I1695">
        <f>VLOOKUP(L1695,'ARTICLES 10052022'!$A$1:$Q$1031,17,FALSE)</f>
        <v>9.4695999999999998</v>
      </c>
      <c r="J1695">
        <f t="shared" si="103"/>
        <v>9.4695999999999998</v>
      </c>
      <c r="L1695" t="s">
        <v>1510</v>
      </c>
      <c r="M1695">
        <f>IF(I1695="","",VLOOKUP(L1695,'ARTICLES 10052022'!$A$1:$J$1031,10,FALSE))</f>
        <v>7.12</v>
      </c>
      <c r="N1695">
        <f t="shared" si="106"/>
        <v>7.12</v>
      </c>
    </row>
    <row r="1696" spans="1:14" outlineLevel="2">
      <c r="A1696" t="s">
        <v>42</v>
      </c>
      <c r="B1696" s="73" t="str">
        <f>VLOOKUP(A1696,'ARTICLES 10052022'!$A$2:$D$1031,4,FALSE)</f>
        <v>AF</v>
      </c>
      <c r="C1696" s="73" t="str">
        <f t="shared" si="104"/>
        <v/>
      </c>
      <c r="D1696" t="s">
        <v>1519</v>
      </c>
      <c r="E1696">
        <v>1</v>
      </c>
      <c r="F1696" t="s">
        <v>1520</v>
      </c>
      <c r="G1696">
        <v>9.64</v>
      </c>
      <c r="H1696">
        <f t="shared" si="105"/>
        <v>9.64</v>
      </c>
      <c r="I1696">
        <f>VLOOKUP(L1696,'ARTICLES 10052022'!$A$1:$Q$1031,17,FALSE)</f>
        <v>11.619146000000001</v>
      </c>
      <c r="J1696">
        <f t="shared" si="103"/>
        <v>11.619146000000001</v>
      </c>
      <c r="L1696" t="s">
        <v>1519</v>
      </c>
      <c r="M1696">
        <f>IF(I1696="","",VLOOKUP(L1696,'ARTICLES 10052022'!$A$1:$J$1031,10,FALSE))</f>
        <v>8.7362000000000002</v>
      </c>
      <c r="N1696">
        <f t="shared" si="106"/>
        <v>8.7362000000000002</v>
      </c>
    </row>
    <row r="1697" spans="1:14" outlineLevel="2">
      <c r="A1697" t="s">
        <v>42</v>
      </c>
      <c r="B1697" s="73" t="str">
        <f>VLOOKUP(A1697,'ARTICLES 10052022'!$A$2:$D$1031,4,FALSE)</f>
        <v>AF</v>
      </c>
      <c r="C1697" s="73" t="str">
        <f t="shared" si="104"/>
        <v/>
      </c>
      <c r="D1697" t="s">
        <v>2362</v>
      </c>
      <c r="E1697">
        <v>5</v>
      </c>
      <c r="F1697" t="s">
        <v>2363</v>
      </c>
      <c r="G1697">
        <v>1.9E-2</v>
      </c>
      <c r="H1697">
        <f t="shared" si="105"/>
        <v>9.5000000000000001E-2</v>
      </c>
      <c r="I1697">
        <f>VLOOKUP(L1697,'ARTICLES 10052022'!$A$1:$Q$1031,17,FALSE)</f>
        <v>0.1905</v>
      </c>
      <c r="J1697">
        <f t="shared" si="103"/>
        <v>0.95250000000000001</v>
      </c>
      <c r="L1697" t="s">
        <v>2362</v>
      </c>
      <c r="M1697">
        <f>IF(I1697="","",VLOOKUP(L1697,'ARTICLES 10052022'!$A$1:$J$1031,10,FALSE))</f>
        <v>0.127</v>
      </c>
      <c r="N1697">
        <f t="shared" si="106"/>
        <v>0.63500000000000001</v>
      </c>
    </row>
    <row r="1698" spans="1:14" outlineLevel="2">
      <c r="A1698" t="s">
        <v>42</v>
      </c>
      <c r="B1698" s="73" t="str">
        <f>VLOOKUP(A1698,'ARTICLES 10052022'!$A$2:$D$1031,4,FALSE)</f>
        <v>AF</v>
      </c>
      <c r="C1698" s="73" t="str">
        <f t="shared" si="104"/>
        <v/>
      </c>
      <c r="D1698">
        <v>8535000618</v>
      </c>
      <c r="E1698">
        <v>4</v>
      </c>
      <c r="F1698" t="s">
        <v>2275</v>
      </c>
      <c r="G1698">
        <v>0.05</v>
      </c>
      <c r="H1698">
        <f t="shared" si="105"/>
        <v>0.2</v>
      </c>
      <c r="I1698">
        <f>VLOOKUP(L1698,'ARTICLES 10052022'!$A$1:$Q$1031,17,FALSE)</f>
        <v>5.2499999999999998E-2</v>
      </c>
      <c r="J1698">
        <f t="shared" si="103"/>
        <v>0.21</v>
      </c>
      <c r="L1698">
        <v>8535000618</v>
      </c>
      <c r="M1698">
        <f>IF(I1698="","",VLOOKUP(L1698,'ARTICLES 10052022'!$A$1:$J$1031,10,FALSE))</f>
        <v>0.03</v>
      </c>
      <c r="N1698">
        <f t="shared" si="106"/>
        <v>0.12</v>
      </c>
    </row>
    <row r="1699" spans="1:14" outlineLevel="2">
      <c r="A1699" t="s">
        <v>42</v>
      </c>
      <c r="B1699" s="73" t="str">
        <f>VLOOKUP(A1699,'ARTICLES 10052022'!$A$2:$D$1031,4,FALSE)</f>
        <v>AF</v>
      </c>
      <c r="C1699" s="73" t="str">
        <f t="shared" si="104"/>
        <v/>
      </c>
      <c r="D1699">
        <v>8434000618</v>
      </c>
      <c r="E1699">
        <v>5</v>
      </c>
      <c r="F1699" t="s">
        <v>2272</v>
      </c>
      <c r="G1699">
        <v>0.02</v>
      </c>
      <c r="H1699">
        <f t="shared" si="105"/>
        <v>0.1</v>
      </c>
      <c r="I1699">
        <f>VLOOKUP(L1699,'ARTICLES 10052022'!$A$1:$Q$1031,17,FALSE)</f>
        <v>2.375E-2</v>
      </c>
      <c r="J1699">
        <f t="shared" si="103"/>
        <v>0.11874999999999999</v>
      </c>
      <c r="L1699">
        <v>8434000618</v>
      </c>
      <c r="M1699">
        <f>IF(I1699="","",VLOOKUP(L1699,'ARTICLES 10052022'!$A$1:$J$1031,10,FALSE))</f>
        <v>1.9E-2</v>
      </c>
      <c r="N1699">
        <f t="shared" si="106"/>
        <v>9.5000000000000001E-2</v>
      </c>
    </row>
    <row r="1700" spans="1:14" outlineLevel="2">
      <c r="A1700" t="s">
        <v>42</v>
      </c>
      <c r="B1700" s="73" t="str">
        <f>VLOOKUP(A1700,'ARTICLES 10052022'!$A$2:$D$1031,4,FALSE)</f>
        <v>AF</v>
      </c>
      <c r="C1700" s="73" t="str">
        <f t="shared" si="104"/>
        <v/>
      </c>
      <c r="D1700">
        <v>101007</v>
      </c>
      <c r="E1700">
        <v>1</v>
      </c>
      <c r="F1700" t="s">
        <v>1544</v>
      </c>
      <c r="G1700">
        <v>2.2400000000000002</v>
      </c>
      <c r="H1700">
        <f t="shared" si="105"/>
        <v>2.2400000000000002</v>
      </c>
      <c r="I1700">
        <f>VLOOKUP(L1700,'ARTICLES 10052022'!$A$1:$Q$1031,17,FALSE)</f>
        <v>2.25</v>
      </c>
      <c r="J1700">
        <f t="shared" si="103"/>
        <v>2.25</v>
      </c>
      <c r="L1700">
        <v>101007</v>
      </c>
      <c r="M1700">
        <f>IF(I1700="","",VLOOKUP(L1700,'ARTICLES 10052022'!$A$1:$J$1031,10,FALSE))</f>
        <v>1.5</v>
      </c>
      <c r="N1700">
        <f t="shared" si="106"/>
        <v>1.5</v>
      </c>
    </row>
    <row r="1701" spans="1:14" outlineLevel="2">
      <c r="A1701" t="s">
        <v>42</v>
      </c>
      <c r="B1701" s="73" t="str">
        <f>VLOOKUP(A1701,'ARTICLES 10052022'!$A$2:$D$1031,4,FALSE)</f>
        <v>AF</v>
      </c>
      <c r="C1701" s="73" t="str">
        <f t="shared" si="104"/>
        <v/>
      </c>
      <c r="D1701" t="s">
        <v>62</v>
      </c>
      <c r="E1701">
        <v>1</v>
      </c>
      <c r="F1701" t="s">
        <v>63</v>
      </c>
      <c r="G1701">
        <v>139.16999999999999</v>
      </c>
      <c r="H1701">
        <f t="shared" si="105"/>
        <v>139.16999999999999</v>
      </c>
      <c r="I1701">
        <f>VLOOKUP(L1701,'ARTICLES 10052022'!$A$1:$Q$1031,17,FALSE)</f>
        <v>135.749225</v>
      </c>
      <c r="J1701">
        <f t="shared" si="103"/>
        <v>135.749225</v>
      </c>
      <c r="L1701" t="s">
        <v>62</v>
      </c>
      <c r="M1701">
        <f>IF(I1701="","",VLOOKUP(L1701,'ARTICLES 10052022'!$A$1:$J$1031,10,FALSE))</f>
        <v>83.060649999999995</v>
      </c>
      <c r="N1701">
        <f t="shared" si="106"/>
        <v>83.060649999999995</v>
      </c>
    </row>
    <row r="1702" spans="1:14" outlineLevel="2">
      <c r="A1702" t="s">
        <v>42</v>
      </c>
      <c r="B1702" s="73" t="str">
        <f>VLOOKUP(A1702,'ARTICLES 10052022'!$A$2:$D$1031,4,FALSE)</f>
        <v>AF</v>
      </c>
      <c r="C1702" s="73" t="str">
        <f t="shared" si="104"/>
        <v/>
      </c>
      <c r="D1702" t="s">
        <v>1537</v>
      </c>
      <c r="E1702">
        <v>1</v>
      </c>
      <c r="F1702" t="s">
        <v>1538</v>
      </c>
      <c r="G1702">
        <v>4.3499999999999996</v>
      </c>
      <c r="H1702">
        <f t="shared" si="105"/>
        <v>4.3499999999999996</v>
      </c>
      <c r="I1702">
        <f>VLOOKUP(L1702,'ARTICLES 10052022'!$A$1:$Q$1031,17,FALSE)</f>
        <v>4.3499999999999996</v>
      </c>
      <c r="J1702">
        <f t="shared" si="103"/>
        <v>4.3499999999999996</v>
      </c>
      <c r="L1702" t="s">
        <v>1537</v>
      </c>
      <c r="M1702">
        <f>IF(I1702="","",VLOOKUP(L1702,'ARTICLES 10052022'!$A$1:$J$1031,10,FALSE))</f>
        <v>2.9</v>
      </c>
      <c r="N1702">
        <f t="shared" si="106"/>
        <v>2.9</v>
      </c>
    </row>
    <row r="1703" spans="1:14" outlineLevel="2">
      <c r="A1703" t="s">
        <v>42</v>
      </c>
      <c r="B1703" s="73" t="str">
        <f>VLOOKUP(A1703,'ARTICLES 10052022'!$A$2:$D$1031,4,FALSE)</f>
        <v>AF</v>
      </c>
      <c r="C1703" s="73" t="str">
        <f t="shared" si="104"/>
        <v/>
      </c>
      <c r="D1703" t="s">
        <v>2626</v>
      </c>
      <c r="E1703">
        <v>1</v>
      </c>
      <c r="F1703" t="s">
        <v>2627</v>
      </c>
      <c r="G1703">
        <v>0.4</v>
      </c>
      <c r="H1703">
        <f t="shared" si="105"/>
        <v>0.4</v>
      </c>
      <c r="I1703">
        <f>VLOOKUP(L1703,'ARTICLES 10052022'!$A$1:$Q$1031,17,FALSE)</f>
        <v>0.4</v>
      </c>
      <c r="J1703">
        <f t="shared" si="103"/>
        <v>0.4</v>
      </c>
      <c r="L1703" t="s">
        <v>2626</v>
      </c>
      <c r="M1703">
        <f>IF(I1703="","",VLOOKUP(L1703,'ARTICLES 10052022'!$A$1:$J$1031,10,FALSE))</f>
        <v>0.2</v>
      </c>
      <c r="N1703">
        <f t="shared" si="106"/>
        <v>0.2</v>
      </c>
    </row>
    <row r="1704" spans="1:14" outlineLevel="2">
      <c r="A1704" t="s">
        <v>42</v>
      </c>
      <c r="B1704" s="73" t="str">
        <f>VLOOKUP(A1704,'ARTICLES 10052022'!$A$2:$D$1031,4,FALSE)</f>
        <v>AF</v>
      </c>
      <c r="C1704" s="73" t="str">
        <f t="shared" si="104"/>
        <v/>
      </c>
      <c r="D1704">
        <v>9600000618</v>
      </c>
      <c r="E1704">
        <v>1</v>
      </c>
      <c r="F1704" t="s">
        <v>2044</v>
      </c>
      <c r="G1704">
        <v>1.57</v>
      </c>
      <c r="H1704">
        <f t="shared" si="105"/>
        <v>1.57</v>
      </c>
      <c r="I1704">
        <f>VLOOKUP(L1704,'ARTICLES 10052022'!$A$1:$Q$1031,17,FALSE)</f>
        <v>2.3980000000000001</v>
      </c>
      <c r="J1704">
        <f t="shared" si="103"/>
        <v>2.3980000000000001</v>
      </c>
      <c r="L1704">
        <v>9600000618</v>
      </c>
      <c r="M1704">
        <f>IF(I1704="","",VLOOKUP(L1704,'ARTICLES 10052022'!$A$1:$J$1031,10,FALSE))</f>
        <v>1.1990000000000001</v>
      </c>
      <c r="N1704">
        <f t="shared" si="106"/>
        <v>1.1990000000000001</v>
      </c>
    </row>
    <row r="1705" spans="1:14" outlineLevel="2">
      <c r="A1705" t="s">
        <v>42</v>
      </c>
      <c r="B1705" s="73" t="str">
        <f>VLOOKUP(A1705,'ARTICLES 10052022'!$A$2:$D$1031,4,FALSE)</f>
        <v>AF</v>
      </c>
      <c r="C1705" s="73" t="str">
        <f t="shared" si="104"/>
        <v/>
      </c>
      <c r="D1705" t="s">
        <v>2311</v>
      </c>
      <c r="E1705">
        <v>1</v>
      </c>
      <c r="F1705" t="s">
        <v>2312</v>
      </c>
      <c r="G1705">
        <v>17.510000000000002</v>
      </c>
      <c r="H1705">
        <f t="shared" si="105"/>
        <v>17.510000000000002</v>
      </c>
      <c r="I1705">
        <f>VLOOKUP(L1705,'ARTICLES 10052022'!$A$1:$Q$1031,17,FALSE)</f>
        <v>20.684999999999999</v>
      </c>
      <c r="J1705">
        <f t="shared" si="103"/>
        <v>20.684999999999999</v>
      </c>
      <c r="L1705" t="s">
        <v>2311</v>
      </c>
      <c r="M1705">
        <f>IF(I1705="","",VLOOKUP(L1705,'ARTICLES 10052022'!$A$1:$J$1031,10,FALSE))</f>
        <v>13.79</v>
      </c>
      <c r="N1705">
        <f t="shared" si="106"/>
        <v>13.79</v>
      </c>
    </row>
    <row r="1706" spans="1:14" outlineLevel="2">
      <c r="A1706" t="s">
        <v>42</v>
      </c>
      <c r="B1706" s="73" t="str">
        <f>VLOOKUP(A1706,'ARTICLES 10052022'!$A$2:$D$1031,4,FALSE)</f>
        <v>AF</v>
      </c>
      <c r="C1706" s="73" t="str">
        <f t="shared" si="104"/>
        <v/>
      </c>
      <c r="D1706" t="s">
        <v>606</v>
      </c>
      <c r="E1706">
        <v>1</v>
      </c>
      <c r="F1706" t="s">
        <v>1848</v>
      </c>
      <c r="G1706">
        <v>2.31</v>
      </c>
      <c r="H1706">
        <f t="shared" si="105"/>
        <v>2.31</v>
      </c>
      <c r="I1706">
        <f>VLOOKUP(L1706,'ARTICLES 10052022'!$A$1:$Q$1031,17,FALSE)</f>
        <v>2.4525000000000001</v>
      </c>
      <c r="J1706">
        <f t="shared" si="103"/>
        <v>2.4525000000000001</v>
      </c>
      <c r="L1706" t="s">
        <v>606</v>
      </c>
      <c r="M1706">
        <f>IF(I1706="","",VLOOKUP(L1706,'ARTICLES 10052022'!$A$1:$J$1031,10,FALSE))</f>
        <v>1.635</v>
      </c>
      <c r="N1706">
        <f t="shared" si="106"/>
        <v>1.635</v>
      </c>
    </row>
    <row r="1707" spans="1:14" outlineLevel="1">
      <c r="A1707" s="73" t="s">
        <v>3116</v>
      </c>
      <c r="B1707" s="73"/>
      <c r="C1707" s="73" t="str">
        <f t="shared" si="104"/>
        <v>SPR1900V100BG</v>
      </c>
      <c r="J1707">
        <f>SUBTOTAL(9,J1670:J1706)</f>
        <v>1477.2975310000002</v>
      </c>
      <c r="N1707">
        <f>SUBTOTAL(9,N1670:N1706)</f>
        <v>976.24085000000002</v>
      </c>
    </row>
    <row r="1708" spans="1:14" outlineLevel="2">
      <c r="A1708" t="s">
        <v>44</v>
      </c>
      <c r="B1708" s="73" t="str">
        <f>VLOOKUP(A1708,'ARTICLES 10052022'!$A$2:$D$1031,4,FALSE)</f>
        <v>AF</v>
      </c>
      <c r="C1708" s="73" t="str">
        <f t="shared" si="104"/>
        <v/>
      </c>
      <c r="D1708">
        <v>101006</v>
      </c>
      <c r="E1708">
        <v>1</v>
      </c>
      <c r="F1708" t="s">
        <v>1546</v>
      </c>
      <c r="G1708">
        <v>0.68</v>
      </c>
      <c r="H1708">
        <f t="shared" si="105"/>
        <v>0.68</v>
      </c>
      <c r="I1708">
        <f>VLOOKUP(L1708,'ARTICLES 10052022'!$A$1:$Q$1031,17,FALSE)</f>
        <v>0.69000000000000006</v>
      </c>
      <c r="J1708">
        <f t="shared" si="103"/>
        <v>0.69000000000000006</v>
      </c>
      <c r="L1708">
        <v>101006</v>
      </c>
      <c r="M1708">
        <f>IF(I1708="","",VLOOKUP(L1708,'ARTICLES 10052022'!$A$1:$J$1031,10,FALSE))</f>
        <v>0.23</v>
      </c>
      <c r="N1708">
        <f t="shared" si="106"/>
        <v>0.23</v>
      </c>
    </row>
    <row r="1709" spans="1:14" outlineLevel="2">
      <c r="A1709" t="s">
        <v>44</v>
      </c>
      <c r="B1709" s="73" t="str">
        <f>VLOOKUP(A1709,'ARTICLES 10052022'!$A$2:$D$1031,4,FALSE)</f>
        <v>AF</v>
      </c>
      <c r="C1709" s="73" t="str">
        <f t="shared" si="104"/>
        <v/>
      </c>
      <c r="D1709" t="s">
        <v>2466</v>
      </c>
      <c r="E1709">
        <v>2</v>
      </c>
      <c r="F1709" t="s">
        <v>2467</v>
      </c>
      <c r="G1709">
        <v>0.90200000000000002</v>
      </c>
      <c r="H1709">
        <f t="shared" si="105"/>
        <v>1.804</v>
      </c>
      <c r="I1709">
        <f>VLOOKUP(L1709,'ARTICLES 10052022'!$A$1:$Q$1031,17,FALSE)</f>
        <v>0.90149999999999997</v>
      </c>
      <c r="J1709">
        <f t="shared" si="103"/>
        <v>1.8029999999999999</v>
      </c>
      <c r="L1709" t="s">
        <v>2466</v>
      </c>
      <c r="M1709">
        <f>IF(I1709="","",VLOOKUP(L1709,'ARTICLES 10052022'!$A$1:$J$1031,10,FALSE))</f>
        <v>0.60099999999999998</v>
      </c>
      <c r="N1709">
        <f t="shared" si="106"/>
        <v>1.202</v>
      </c>
    </row>
    <row r="1710" spans="1:14" outlineLevel="2">
      <c r="A1710" t="s">
        <v>44</v>
      </c>
      <c r="B1710" s="73" t="str">
        <f>VLOOKUP(A1710,'ARTICLES 10052022'!$A$2:$D$1031,4,FALSE)</f>
        <v>AF</v>
      </c>
      <c r="C1710" s="73" t="str">
        <f t="shared" si="104"/>
        <v/>
      </c>
      <c r="D1710" t="s">
        <v>2470</v>
      </c>
      <c r="E1710">
        <v>2</v>
      </c>
      <c r="F1710" t="s">
        <v>2471</v>
      </c>
      <c r="G1710">
        <v>0.08</v>
      </c>
      <c r="H1710">
        <f t="shared" si="105"/>
        <v>0.16</v>
      </c>
      <c r="I1710">
        <f>VLOOKUP(L1710,'ARTICLES 10052022'!$A$1:$Q$1031,17,FALSE)</f>
        <v>0.10799999999999998</v>
      </c>
      <c r="J1710">
        <f t="shared" si="103"/>
        <v>0.21599999999999997</v>
      </c>
      <c r="L1710" t="s">
        <v>2470</v>
      </c>
      <c r="M1710">
        <f>IF(I1710="","",VLOOKUP(L1710,'ARTICLES 10052022'!$A$1:$J$1031,10,FALSE))</f>
        <v>7.1999999999999995E-2</v>
      </c>
      <c r="N1710">
        <f t="shared" si="106"/>
        <v>0.14399999999999999</v>
      </c>
    </row>
    <row r="1711" spans="1:14" outlineLevel="2">
      <c r="A1711" t="s">
        <v>44</v>
      </c>
      <c r="B1711" s="73" t="str">
        <f>VLOOKUP(A1711,'ARTICLES 10052022'!$A$2:$D$1031,4,FALSE)</f>
        <v>AF</v>
      </c>
      <c r="C1711" s="73" t="str">
        <f t="shared" si="104"/>
        <v/>
      </c>
      <c r="D1711">
        <v>8534000818</v>
      </c>
      <c r="E1711">
        <v>6</v>
      </c>
      <c r="F1711" t="s">
        <v>2274</v>
      </c>
      <c r="G1711">
        <v>0.05</v>
      </c>
      <c r="H1711">
        <f t="shared" si="105"/>
        <v>0.30000000000000004</v>
      </c>
      <c r="I1711">
        <f>VLOOKUP(L1711,'ARTICLES 10052022'!$A$1:$Q$1031,17,FALSE)</f>
        <v>5.0750000000000003E-2</v>
      </c>
      <c r="J1711">
        <f t="shared" si="103"/>
        <v>0.30449999999999999</v>
      </c>
      <c r="L1711">
        <v>8534000818</v>
      </c>
      <c r="M1711">
        <f>IF(I1711="","",VLOOKUP(L1711,'ARTICLES 10052022'!$A$1:$J$1031,10,FALSE))</f>
        <v>2.9000000000000001E-2</v>
      </c>
      <c r="N1711">
        <f t="shared" si="106"/>
        <v>0.17400000000000002</v>
      </c>
    </row>
    <row r="1712" spans="1:14" outlineLevel="2">
      <c r="A1712" t="s">
        <v>44</v>
      </c>
      <c r="B1712" s="73" t="str">
        <f>VLOOKUP(A1712,'ARTICLES 10052022'!$A$2:$D$1031,4,FALSE)</f>
        <v>AF</v>
      </c>
      <c r="C1712" s="73" t="str">
        <f t="shared" si="104"/>
        <v/>
      </c>
      <c r="D1712">
        <v>8412602518</v>
      </c>
      <c r="E1712">
        <v>5</v>
      </c>
      <c r="F1712" t="s">
        <v>2268</v>
      </c>
      <c r="G1712">
        <v>0.05</v>
      </c>
      <c r="H1712">
        <f t="shared" si="105"/>
        <v>0.25</v>
      </c>
      <c r="I1712">
        <f>VLOOKUP(L1712,'ARTICLES 10052022'!$A$1:$Q$1031,17,FALSE)</f>
        <v>5.2500000000000005E-2</v>
      </c>
      <c r="J1712">
        <f t="shared" si="103"/>
        <v>0.26250000000000001</v>
      </c>
      <c r="L1712">
        <v>8412602518</v>
      </c>
      <c r="M1712">
        <f>IF(I1712="","",VLOOKUP(L1712,'ARTICLES 10052022'!$A$1:$J$1031,10,FALSE))</f>
        <v>3.5000000000000003E-2</v>
      </c>
      <c r="N1712">
        <f t="shared" si="106"/>
        <v>0.17500000000000002</v>
      </c>
    </row>
    <row r="1713" spans="1:14" outlineLevel="2">
      <c r="A1713" t="s">
        <v>44</v>
      </c>
      <c r="B1713" s="73" t="str">
        <f>VLOOKUP(A1713,'ARTICLES 10052022'!$A$2:$D$1031,4,FALSE)</f>
        <v>AF</v>
      </c>
      <c r="C1713" s="73" t="str">
        <f t="shared" si="104"/>
        <v/>
      </c>
      <c r="D1713">
        <v>8412802518</v>
      </c>
      <c r="E1713">
        <v>6</v>
      </c>
      <c r="F1713" t="s">
        <v>2270</v>
      </c>
      <c r="G1713">
        <v>7.0000000000000007E-2</v>
      </c>
      <c r="H1713">
        <f t="shared" si="105"/>
        <v>0.42000000000000004</v>
      </c>
      <c r="I1713">
        <f>VLOOKUP(L1713,'ARTICLES 10052022'!$A$1:$Q$1031,17,FALSE)</f>
        <v>0.10649999999999998</v>
      </c>
      <c r="J1713">
        <f t="shared" si="103"/>
        <v>0.6389999999999999</v>
      </c>
      <c r="L1713">
        <v>8412802518</v>
      </c>
      <c r="M1713">
        <f>IF(I1713="","",VLOOKUP(L1713,'ARTICLES 10052022'!$A$1:$J$1031,10,FALSE))</f>
        <v>7.0999999999999994E-2</v>
      </c>
      <c r="N1713">
        <f t="shared" si="106"/>
        <v>0.42599999999999993</v>
      </c>
    </row>
    <row r="1714" spans="1:14" outlineLevel="2">
      <c r="A1714" t="s">
        <v>44</v>
      </c>
      <c r="B1714" s="73" t="str">
        <f>VLOOKUP(A1714,'ARTICLES 10052022'!$A$2:$D$1031,4,FALSE)</f>
        <v>AF</v>
      </c>
      <c r="C1714" s="73" t="str">
        <f t="shared" si="104"/>
        <v/>
      </c>
      <c r="D1714">
        <v>1510064</v>
      </c>
      <c r="E1714">
        <v>1</v>
      </c>
      <c r="F1714" t="s">
        <v>1673</v>
      </c>
      <c r="G1714">
        <v>39.22</v>
      </c>
      <c r="H1714">
        <f t="shared" si="105"/>
        <v>39.22</v>
      </c>
      <c r="I1714">
        <f>VLOOKUP(L1714,'ARTICLES 10052022'!$A$1:$Q$1031,17,FALSE)</f>
        <v>44.414400000000001</v>
      </c>
      <c r="J1714">
        <f t="shared" si="103"/>
        <v>44.414400000000001</v>
      </c>
      <c r="L1714">
        <v>1510064</v>
      </c>
      <c r="M1714">
        <f>IF(I1714="","",VLOOKUP(L1714,'ARTICLES 10052022'!$A$1:$J$1031,10,FALSE))</f>
        <v>27.759</v>
      </c>
      <c r="N1714">
        <f t="shared" si="106"/>
        <v>27.759</v>
      </c>
    </row>
    <row r="1715" spans="1:14" outlineLevel="2">
      <c r="A1715" t="s">
        <v>44</v>
      </c>
      <c r="B1715" s="73" t="str">
        <f>VLOOKUP(A1715,'ARTICLES 10052022'!$A$2:$D$1031,4,FALSE)</f>
        <v>AF</v>
      </c>
      <c r="C1715" s="73" t="str">
        <f t="shared" si="104"/>
        <v/>
      </c>
      <c r="D1715" t="s">
        <v>1533</v>
      </c>
      <c r="E1715">
        <v>1</v>
      </c>
      <c r="F1715" t="s">
        <v>1534</v>
      </c>
      <c r="G1715">
        <v>7.41</v>
      </c>
      <c r="H1715">
        <f t="shared" si="105"/>
        <v>7.41</v>
      </c>
      <c r="I1715">
        <f>VLOOKUP(L1715,'ARTICLES 10052022'!$A$1:$Q$1031,17,FALSE)</f>
        <v>7.9667000000000003</v>
      </c>
      <c r="J1715">
        <f t="shared" si="103"/>
        <v>7.9667000000000003</v>
      </c>
      <c r="L1715" t="s">
        <v>1533</v>
      </c>
      <c r="M1715">
        <f>IF(I1715="","",VLOOKUP(L1715,'ARTICLES 10052022'!$A$1:$J$1031,10,FALSE))</f>
        <v>5.99</v>
      </c>
      <c r="N1715">
        <f t="shared" si="106"/>
        <v>5.99</v>
      </c>
    </row>
    <row r="1716" spans="1:14" outlineLevel="2">
      <c r="A1716" t="s">
        <v>44</v>
      </c>
      <c r="B1716" s="73" t="str">
        <f>VLOOKUP(A1716,'ARTICLES 10052022'!$A$2:$D$1031,4,FALSE)</f>
        <v>AF</v>
      </c>
      <c r="C1716" s="73" t="str">
        <f t="shared" si="104"/>
        <v/>
      </c>
      <c r="D1716" t="s">
        <v>414</v>
      </c>
      <c r="E1716">
        <v>1</v>
      </c>
      <c r="F1716" t="s">
        <v>415</v>
      </c>
      <c r="G1716">
        <v>38.61</v>
      </c>
      <c r="H1716">
        <f t="shared" si="105"/>
        <v>38.61</v>
      </c>
      <c r="I1716">
        <f>VLOOKUP(L1716,'ARTICLES 10052022'!$A$1:$Q$1031,17,FALSE)</f>
        <v>13.350000000000001</v>
      </c>
      <c r="J1716">
        <f t="shared" si="103"/>
        <v>13.350000000000001</v>
      </c>
      <c r="L1716" t="s">
        <v>414</v>
      </c>
      <c r="M1716">
        <f>IF(I1716="","",VLOOKUP(L1716,'ARTICLES 10052022'!$A$1:$J$1031,10,FALSE))</f>
        <v>8.9</v>
      </c>
      <c r="N1716">
        <f t="shared" si="106"/>
        <v>8.9</v>
      </c>
    </row>
    <row r="1717" spans="1:14" outlineLevel="2">
      <c r="A1717" t="s">
        <v>44</v>
      </c>
      <c r="B1717" s="73" t="str">
        <f>VLOOKUP(A1717,'ARTICLES 10052022'!$A$2:$D$1031,4,FALSE)</f>
        <v>AF</v>
      </c>
      <c r="C1717" s="73" t="str">
        <f t="shared" si="104"/>
        <v/>
      </c>
      <c r="D1717" t="s">
        <v>592</v>
      </c>
      <c r="E1717">
        <v>2</v>
      </c>
      <c r="F1717" t="s">
        <v>1512</v>
      </c>
      <c r="G1717">
        <v>0.96</v>
      </c>
      <c r="H1717">
        <f t="shared" si="105"/>
        <v>1.92</v>
      </c>
      <c r="I1717">
        <f>VLOOKUP(L1717,'ARTICLES 10052022'!$A$1:$Q$1031,17,FALSE)</f>
        <v>1.1251800000000001</v>
      </c>
      <c r="J1717">
        <f t="shared" si="103"/>
        <v>2.2503600000000001</v>
      </c>
      <c r="L1717" t="s">
        <v>592</v>
      </c>
      <c r="M1717">
        <f>IF(I1717="","",VLOOKUP(L1717,'ARTICLES 10052022'!$A$1:$J$1031,10,FALSE))</f>
        <v>0.84599999999999997</v>
      </c>
      <c r="N1717">
        <f t="shared" si="106"/>
        <v>1.6919999999999999</v>
      </c>
    </row>
    <row r="1718" spans="1:14" outlineLevel="2">
      <c r="A1718" t="s">
        <v>44</v>
      </c>
      <c r="B1718" s="73" t="str">
        <f>VLOOKUP(A1718,'ARTICLES 10052022'!$A$2:$D$1031,4,FALSE)</f>
        <v>AF</v>
      </c>
      <c r="C1718" s="73" t="str">
        <f t="shared" si="104"/>
        <v/>
      </c>
      <c r="D1718" t="s">
        <v>963</v>
      </c>
      <c r="E1718">
        <v>1</v>
      </c>
      <c r="F1718" t="s">
        <v>964</v>
      </c>
      <c r="G1718">
        <v>3.76</v>
      </c>
      <c r="H1718">
        <f t="shared" si="105"/>
        <v>3.76</v>
      </c>
      <c r="I1718">
        <f>VLOOKUP(L1718,'ARTICLES 10052022'!$A$1:$Q$1031,17,FALSE)</f>
        <v>5.01</v>
      </c>
      <c r="J1718">
        <f t="shared" si="103"/>
        <v>5.01</v>
      </c>
      <c r="L1718" t="s">
        <v>963</v>
      </c>
      <c r="M1718">
        <f>IF(I1718="","",VLOOKUP(L1718,'ARTICLES 10052022'!$A$1:$J$1031,10,FALSE))</f>
        <v>2.5049999999999999</v>
      </c>
      <c r="N1718">
        <f t="shared" si="106"/>
        <v>2.5049999999999999</v>
      </c>
    </row>
    <row r="1719" spans="1:14" outlineLevel="2">
      <c r="A1719" t="s">
        <v>44</v>
      </c>
      <c r="B1719" s="73" t="str">
        <f>VLOOKUP(A1719,'ARTICLES 10052022'!$A$2:$D$1031,4,FALSE)</f>
        <v>AF</v>
      </c>
      <c r="C1719" s="73" t="str">
        <f t="shared" si="104"/>
        <v/>
      </c>
      <c r="D1719" t="s">
        <v>2003</v>
      </c>
      <c r="E1719">
        <v>1</v>
      </c>
      <c r="F1719" t="s">
        <v>2004</v>
      </c>
      <c r="G1719">
        <v>277.7</v>
      </c>
      <c r="H1719">
        <f t="shared" si="105"/>
        <v>277.7</v>
      </c>
      <c r="I1719">
        <f>VLOOKUP(L1719,'ARTICLES 10052022'!$A$1:$Q$1031,17,FALSE)</f>
        <v>294.03000000000003</v>
      </c>
      <c r="J1719">
        <f t="shared" si="103"/>
        <v>294.03000000000003</v>
      </c>
      <c r="L1719" t="s">
        <v>2003</v>
      </c>
      <c r="M1719">
        <f>IF(I1719="","",VLOOKUP(L1719,'ARTICLES 10052022'!$A$1:$J$1031,10,FALSE))</f>
        <v>196.02</v>
      </c>
      <c r="N1719">
        <f t="shared" si="106"/>
        <v>196.02</v>
      </c>
    </row>
    <row r="1720" spans="1:14" outlineLevel="2">
      <c r="A1720" t="s">
        <v>44</v>
      </c>
      <c r="B1720" s="73" t="str">
        <f>VLOOKUP(A1720,'ARTICLES 10052022'!$A$2:$D$1031,4,FALSE)</f>
        <v>AF</v>
      </c>
      <c r="C1720" s="73" t="str">
        <f t="shared" si="104"/>
        <v/>
      </c>
      <c r="D1720" t="s">
        <v>1527</v>
      </c>
      <c r="E1720">
        <v>1</v>
      </c>
      <c r="F1720" t="s">
        <v>1528</v>
      </c>
      <c r="G1720">
        <v>0.77</v>
      </c>
      <c r="H1720">
        <f t="shared" si="105"/>
        <v>0.77</v>
      </c>
      <c r="I1720">
        <f>VLOOKUP(L1720,'ARTICLES 10052022'!$A$1:$Q$1031,17,FALSE)</f>
        <v>0.89642000000000011</v>
      </c>
      <c r="J1720">
        <f t="shared" si="103"/>
        <v>0.89642000000000011</v>
      </c>
      <c r="L1720" t="s">
        <v>1527</v>
      </c>
      <c r="M1720">
        <f>IF(I1720="","",VLOOKUP(L1720,'ARTICLES 10052022'!$A$1:$J$1031,10,FALSE))</f>
        <v>0.67400000000000004</v>
      </c>
      <c r="N1720">
        <f t="shared" si="106"/>
        <v>0.67400000000000004</v>
      </c>
    </row>
    <row r="1721" spans="1:14" outlineLevel="2">
      <c r="A1721" t="s">
        <v>44</v>
      </c>
      <c r="B1721" s="73" t="str">
        <f>VLOOKUP(A1721,'ARTICLES 10052022'!$A$2:$D$1031,4,FALSE)</f>
        <v>AF</v>
      </c>
      <c r="C1721" s="73" t="str">
        <f t="shared" si="104"/>
        <v/>
      </c>
      <c r="D1721">
        <v>7214321415</v>
      </c>
      <c r="E1721">
        <v>1</v>
      </c>
      <c r="F1721" t="s">
        <v>2402</v>
      </c>
      <c r="G1721">
        <v>0.1</v>
      </c>
      <c r="H1721">
        <f t="shared" si="105"/>
        <v>0.1</v>
      </c>
      <c r="I1721">
        <f>VLOOKUP(L1721,'ARTICLES 10052022'!$A$1:$Q$1031,17,FALSE)</f>
        <v>5.2700000000000004E-2</v>
      </c>
      <c r="J1721">
        <f t="shared" si="103"/>
        <v>5.2700000000000004E-2</v>
      </c>
      <c r="L1721">
        <v>7214321415</v>
      </c>
      <c r="M1721">
        <f>IF(I1721="","",VLOOKUP(L1721,'ARTICLES 10052022'!$A$1:$J$1031,10,FALSE))</f>
        <v>3.4000000000000002E-2</v>
      </c>
      <c r="N1721">
        <f t="shared" si="106"/>
        <v>3.4000000000000002E-2</v>
      </c>
    </row>
    <row r="1722" spans="1:14" outlineLevel="2">
      <c r="A1722" t="s">
        <v>44</v>
      </c>
      <c r="B1722" s="73" t="str">
        <f>VLOOKUP(A1722,'ARTICLES 10052022'!$A$2:$D$1031,4,FALSE)</f>
        <v>AF</v>
      </c>
      <c r="C1722" s="73" t="str">
        <f t="shared" si="104"/>
        <v/>
      </c>
      <c r="D1722" t="s">
        <v>444</v>
      </c>
      <c r="E1722">
        <v>1</v>
      </c>
      <c r="F1722" t="s">
        <v>1498</v>
      </c>
      <c r="G1722">
        <v>441.73</v>
      </c>
      <c r="H1722">
        <f t="shared" si="105"/>
        <v>441.73</v>
      </c>
      <c r="I1722">
        <f>VLOOKUP(L1722,'ARTICLES 10052022'!$A$1:$Q$1031,17,FALSE)</f>
        <v>499.5</v>
      </c>
      <c r="J1722">
        <f t="shared" ref="J1722:J1787" si="107">E1722*I1722</f>
        <v>499.5</v>
      </c>
      <c r="L1722" t="s">
        <v>444</v>
      </c>
      <c r="M1722">
        <f>IF(I1722="","",VLOOKUP(L1722,'ARTICLES 10052022'!$A$1:$J$1031,10,FALSE))</f>
        <v>333</v>
      </c>
      <c r="N1722">
        <f t="shared" si="106"/>
        <v>333</v>
      </c>
    </row>
    <row r="1723" spans="1:14" outlineLevel="2">
      <c r="A1723" t="s">
        <v>44</v>
      </c>
      <c r="B1723" s="73" t="str">
        <f>VLOOKUP(A1723,'ARTICLES 10052022'!$A$2:$D$1031,4,FALSE)</f>
        <v>AF</v>
      </c>
      <c r="C1723" s="73" t="str">
        <f t="shared" si="104"/>
        <v/>
      </c>
      <c r="D1723" t="s">
        <v>472</v>
      </c>
      <c r="E1723">
        <v>1</v>
      </c>
      <c r="F1723" t="s">
        <v>993</v>
      </c>
      <c r="G1723">
        <v>4.87</v>
      </c>
      <c r="H1723">
        <f t="shared" si="105"/>
        <v>4.87</v>
      </c>
      <c r="I1723">
        <f>VLOOKUP(L1723,'ARTICLES 10052022'!$A$1:$Q$1031,17,FALSE)</f>
        <v>1.41</v>
      </c>
      <c r="J1723">
        <f t="shared" si="107"/>
        <v>1.41</v>
      </c>
      <c r="L1723" t="s">
        <v>472</v>
      </c>
      <c r="M1723">
        <f>IF(I1723="","",VLOOKUP(L1723,'ARTICLES 10052022'!$A$1:$J$1031,10,FALSE))</f>
        <v>0.94</v>
      </c>
      <c r="N1723">
        <f t="shared" si="106"/>
        <v>0.94</v>
      </c>
    </row>
    <row r="1724" spans="1:14" outlineLevel="2">
      <c r="A1724" t="s">
        <v>44</v>
      </c>
      <c r="B1724" s="73" t="str">
        <f>VLOOKUP(A1724,'ARTICLES 10052022'!$A$2:$D$1031,4,FALSE)</f>
        <v>AF</v>
      </c>
      <c r="C1724" s="73" t="str">
        <f t="shared" si="104"/>
        <v/>
      </c>
      <c r="D1724" t="s">
        <v>476</v>
      </c>
      <c r="E1724">
        <v>1</v>
      </c>
      <c r="F1724" t="s">
        <v>2937</v>
      </c>
      <c r="G1724">
        <v>4.9400000000000004</v>
      </c>
      <c r="H1724">
        <f t="shared" si="105"/>
        <v>4.9400000000000004</v>
      </c>
      <c r="I1724">
        <f>VLOOKUP(L1724,'ARTICLES 10052022'!$A$1:$Q$1031,17,FALSE)</f>
        <v>1.3800000000000001</v>
      </c>
      <c r="J1724">
        <f t="shared" si="107"/>
        <v>1.3800000000000001</v>
      </c>
      <c r="L1724" t="s">
        <v>476</v>
      </c>
      <c r="M1724">
        <f>IF(I1724="","",VLOOKUP(L1724,'ARTICLES 10052022'!$A$1:$J$1031,10,FALSE))</f>
        <v>0.92</v>
      </c>
      <c r="N1724">
        <f t="shared" si="106"/>
        <v>0.92</v>
      </c>
    </row>
    <row r="1725" spans="1:14" outlineLevel="2">
      <c r="A1725" t="s">
        <v>44</v>
      </c>
      <c r="B1725" s="73" t="str">
        <f>VLOOKUP(A1725,'ARTICLES 10052022'!$A$2:$D$1031,4,FALSE)</f>
        <v>AF</v>
      </c>
      <c r="C1725" s="73" t="str">
        <f t="shared" si="104"/>
        <v/>
      </c>
      <c r="D1725" t="s">
        <v>626</v>
      </c>
      <c r="E1725">
        <v>1</v>
      </c>
      <c r="F1725" t="s">
        <v>627</v>
      </c>
      <c r="G1725">
        <v>1.1000000000000001</v>
      </c>
      <c r="H1725">
        <f t="shared" si="105"/>
        <v>1.1000000000000001</v>
      </c>
      <c r="I1725">
        <f>VLOOKUP(L1725,'ARTICLES 10052022'!$A$1:$Q$1031,17,FALSE)</f>
        <v>1.6186100000000001</v>
      </c>
      <c r="J1725">
        <f t="shared" si="107"/>
        <v>1.6186100000000001</v>
      </c>
      <c r="L1725" t="s">
        <v>626</v>
      </c>
      <c r="M1725">
        <f>IF(I1725="","",VLOOKUP(L1725,'ARTICLES 10052022'!$A$1:$J$1031,10,FALSE))</f>
        <v>1.2170000000000001</v>
      </c>
      <c r="N1725">
        <f t="shared" si="106"/>
        <v>1.2170000000000001</v>
      </c>
    </row>
    <row r="1726" spans="1:14" outlineLevel="2">
      <c r="A1726" t="s">
        <v>44</v>
      </c>
      <c r="B1726" s="73" t="str">
        <f>VLOOKUP(A1726,'ARTICLES 10052022'!$A$2:$D$1031,4,FALSE)</f>
        <v>AF</v>
      </c>
      <c r="C1726" s="73" t="str">
        <f t="shared" si="104"/>
        <v/>
      </c>
      <c r="D1726" t="s">
        <v>2410</v>
      </c>
      <c r="E1726">
        <v>2.16</v>
      </c>
      <c r="F1726" t="s">
        <v>2411</v>
      </c>
      <c r="G1726">
        <v>75</v>
      </c>
      <c r="H1726">
        <f t="shared" si="105"/>
        <v>162</v>
      </c>
      <c r="I1726">
        <f>VLOOKUP(L1726,'ARTICLES 10052022'!$A$1:$Q$1031,17,FALSE)</f>
        <v>75</v>
      </c>
      <c r="J1726">
        <f t="shared" si="107"/>
        <v>162</v>
      </c>
      <c r="L1726" t="s">
        <v>2410</v>
      </c>
      <c r="M1726">
        <f>IF(I1726="","",VLOOKUP(L1726,'ARTICLES 10052022'!$A$1:$J$1031,10,FALSE))</f>
        <v>50</v>
      </c>
      <c r="N1726">
        <f t="shared" si="106"/>
        <v>108</v>
      </c>
    </row>
    <row r="1727" spans="1:14" outlineLevel="2">
      <c r="A1727" t="s">
        <v>44</v>
      </c>
      <c r="B1727" s="73" t="str">
        <f>VLOOKUP(A1727,'ARTICLES 10052022'!$A$2:$D$1031,4,FALSE)</f>
        <v>AF</v>
      </c>
      <c r="C1727" s="73" t="str">
        <f t="shared" si="104"/>
        <v/>
      </c>
      <c r="D1727" t="s">
        <v>1501</v>
      </c>
      <c r="E1727">
        <v>1</v>
      </c>
      <c r="F1727" t="s">
        <v>1502</v>
      </c>
      <c r="G1727">
        <v>83.19</v>
      </c>
      <c r="H1727">
        <f t="shared" si="105"/>
        <v>83.19</v>
      </c>
      <c r="I1727">
        <f>VLOOKUP(L1727,'ARTICLES 10052022'!$A$1:$Q$1031,17,FALSE)</f>
        <v>94.43</v>
      </c>
      <c r="J1727">
        <f t="shared" si="107"/>
        <v>94.43</v>
      </c>
      <c r="L1727" t="s">
        <v>1501</v>
      </c>
      <c r="M1727">
        <f>IF(I1727="","",VLOOKUP(L1727,'ARTICLES 10052022'!$A$1:$J$1031,10,FALSE))</f>
        <v>71</v>
      </c>
      <c r="N1727">
        <f t="shared" si="106"/>
        <v>71</v>
      </c>
    </row>
    <row r="1728" spans="1:14" outlineLevel="2">
      <c r="A1728" t="s">
        <v>44</v>
      </c>
      <c r="B1728" s="73" t="str">
        <f>VLOOKUP(A1728,'ARTICLES 10052022'!$A$2:$D$1031,4,FALSE)</f>
        <v>AF</v>
      </c>
      <c r="C1728" s="73" t="str">
        <f t="shared" si="104"/>
        <v/>
      </c>
      <c r="D1728" t="s">
        <v>1542</v>
      </c>
      <c r="E1728">
        <v>1</v>
      </c>
      <c r="F1728" t="s">
        <v>1543</v>
      </c>
      <c r="G1728">
        <v>21.71</v>
      </c>
      <c r="H1728">
        <f t="shared" si="105"/>
        <v>21.71</v>
      </c>
      <c r="I1728">
        <f>VLOOKUP(L1728,'ARTICLES 10052022'!$A$1:$Q$1031,17,FALSE)</f>
        <v>26.594999999999999</v>
      </c>
      <c r="J1728">
        <f t="shared" si="107"/>
        <v>26.594999999999999</v>
      </c>
      <c r="L1728" t="s">
        <v>1542</v>
      </c>
      <c r="M1728">
        <f>IF(I1728="","",VLOOKUP(L1728,'ARTICLES 10052022'!$A$1:$J$1031,10,FALSE))</f>
        <v>17.73</v>
      </c>
      <c r="N1728">
        <f t="shared" si="106"/>
        <v>17.73</v>
      </c>
    </row>
    <row r="1729" spans="1:14" outlineLevel="2">
      <c r="A1729" t="s">
        <v>44</v>
      </c>
      <c r="B1729" s="73" t="str">
        <f>VLOOKUP(A1729,'ARTICLES 10052022'!$A$2:$D$1031,4,FALSE)</f>
        <v>AF</v>
      </c>
      <c r="C1729" s="73" t="str">
        <f t="shared" si="104"/>
        <v/>
      </c>
      <c r="D1729" t="s">
        <v>1539</v>
      </c>
      <c r="E1729">
        <v>1</v>
      </c>
      <c r="F1729" t="s">
        <v>1540</v>
      </c>
      <c r="G1729">
        <v>18.489999999999998</v>
      </c>
      <c r="H1729">
        <f t="shared" si="105"/>
        <v>18.489999999999998</v>
      </c>
      <c r="I1729">
        <f>VLOOKUP(L1729,'ARTICLES 10052022'!$A$1:$Q$1031,17,FALSE)</f>
        <v>19.575000000000003</v>
      </c>
      <c r="J1729">
        <f t="shared" si="107"/>
        <v>19.575000000000003</v>
      </c>
      <c r="L1729" t="s">
        <v>1539</v>
      </c>
      <c r="M1729">
        <f>IF(I1729="","",VLOOKUP(L1729,'ARTICLES 10052022'!$A$1:$J$1031,10,FALSE))</f>
        <v>13.05</v>
      </c>
      <c r="N1729">
        <f t="shared" si="106"/>
        <v>13.05</v>
      </c>
    </row>
    <row r="1730" spans="1:14" outlineLevel="2">
      <c r="A1730" t="s">
        <v>44</v>
      </c>
      <c r="B1730" s="73" t="str">
        <f>VLOOKUP(A1730,'ARTICLES 10052022'!$A$2:$D$1031,4,FALSE)</f>
        <v>AF</v>
      </c>
      <c r="C1730" s="73" t="str">
        <f t="shared" ref="C1730:C1793" si="108">IF(G1730="",MID(A1730,7,100),"")</f>
        <v/>
      </c>
      <c r="D1730" t="s">
        <v>1986</v>
      </c>
      <c r="E1730">
        <v>1</v>
      </c>
      <c r="F1730" t="s">
        <v>1987</v>
      </c>
      <c r="G1730">
        <v>4.1900000000000004</v>
      </c>
      <c r="H1730">
        <f t="shared" si="105"/>
        <v>4.1900000000000004</v>
      </c>
      <c r="I1730">
        <f>VLOOKUP(L1730,'ARTICLES 10052022'!$A$1:$Q$1031,17,FALSE)</f>
        <v>4.4850000000000003</v>
      </c>
      <c r="J1730">
        <f t="shared" si="107"/>
        <v>4.4850000000000003</v>
      </c>
      <c r="L1730" t="s">
        <v>1986</v>
      </c>
      <c r="M1730">
        <f>IF(I1730="","",VLOOKUP(L1730,'ARTICLES 10052022'!$A$1:$J$1031,10,FALSE))</f>
        <v>2.99</v>
      </c>
      <c r="N1730">
        <f t="shared" si="106"/>
        <v>2.99</v>
      </c>
    </row>
    <row r="1731" spans="1:14" outlineLevel="2">
      <c r="A1731" t="s">
        <v>44</v>
      </c>
      <c r="B1731" s="73" t="str">
        <f>VLOOKUP(A1731,'ARTICLES 10052022'!$A$2:$D$1031,4,FALSE)</f>
        <v>AF</v>
      </c>
      <c r="C1731" s="73" t="str">
        <f t="shared" si="108"/>
        <v/>
      </c>
      <c r="D1731" t="s">
        <v>632</v>
      </c>
      <c r="E1731">
        <v>1</v>
      </c>
      <c r="F1731" t="s">
        <v>1514</v>
      </c>
      <c r="G1731">
        <v>12.91</v>
      </c>
      <c r="H1731">
        <f t="shared" si="105"/>
        <v>12.91</v>
      </c>
      <c r="I1731">
        <f>VLOOKUP(L1731,'ARTICLES 10052022'!$A$1:$Q$1031,17,FALSE)</f>
        <v>19.064219999999999</v>
      </c>
      <c r="J1731">
        <f t="shared" si="107"/>
        <v>19.064219999999999</v>
      </c>
      <c r="L1731" t="s">
        <v>632</v>
      </c>
      <c r="M1731">
        <f>IF(I1731="","",VLOOKUP(L1731,'ARTICLES 10052022'!$A$1:$J$1031,10,FALSE))</f>
        <v>4.7779999999999996</v>
      </c>
      <c r="N1731">
        <f t="shared" si="106"/>
        <v>4.7779999999999996</v>
      </c>
    </row>
    <row r="1732" spans="1:14" outlineLevel="2">
      <c r="A1732" t="s">
        <v>44</v>
      </c>
      <c r="B1732" s="73" t="str">
        <f>VLOOKUP(A1732,'ARTICLES 10052022'!$A$2:$D$1031,4,FALSE)</f>
        <v>AF</v>
      </c>
      <c r="C1732" s="73" t="str">
        <f t="shared" si="108"/>
        <v/>
      </c>
      <c r="D1732" t="s">
        <v>482</v>
      </c>
      <c r="E1732">
        <v>1</v>
      </c>
      <c r="F1732" t="s">
        <v>483</v>
      </c>
      <c r="G1732">
        <v>90.27</v>
      </c>
      <c r="H1732">
        <f t="shared" si="105"/>
        <v>90.27</v>
      </c>
      <c r="I1732">
        <f>VLOOKUP(L1732,'ARTICLES 10052022'!$A$1:$Q$1031,17,FALSE)</f>
        <v>98.766000000000005</v>
      </c>
      <c r="J1732">
        <f t="shared" si="107"/>
        <v>98.766000000000005</v>
      </c>
      <c r="L1732" t="s">
        <v>482</v>
      </c>
      <c r="M1732">
        <f>IF(I1732="","",VLOOKUP(L1732,'ARTICLES 10052022'!$A$1:$J$1031,10,FALSE))</f>
        <v>63.720000000000006</v>
      </c>
      <c r="N1732">
        <f t="shared" si="106"/>
        <v>63.720000000000006</v>
      </c>
    </row>
    <row r="1733" spans="1:14" outlineLevel="2">
      <c r="A1733" t="s">
        <v>44</v>
      </c>
      <c r="B1733" s="73" t="str">
        <f>VLOOKUP(A1733,'ARTICLES 10052022'!$A$2:$D$1031,4,FALSE)</f>
        <v>AF</v>
      </c>
      <c r="C1733" s="73" t="str">
        <f t="shared" si="108"/>
        <v/>
      </c>
      <c r="D1733" t="s">
        <v>1510</v>
      </c>
      <c r="E1733">
        <v>1</v>
      </c>
      <c r="F1733" t="s">
        <v>1511</v>
      </c>
      <c r="G1733">
        <v>9.56</v>
      </c>
      <c r="H1733">
        <f t="shared" ref="H1733:H1796" si="109">IF(C1733="",G1733*E1733,"")</f>
        <v>9.56</v>
      </c>
      <c r="I1733">
        <f>VLOOKUP(L1733,'ARTICLES 10052022'!$A$1:$Q$1031,17,FALSE)</f>
        <v>9.4695999999999998</v>
      </c>
      <c r="J1733">
        <f t="shared" si="107"/>
        <v>9.4695999999999998</v>
      </c>
      <c r="L1733" t="s">
        <v>1510</v>
      </c>
      <c r="M1733">
        <f>IF(I1733="","",VLOOKUP(L1733,'ARTICLES 10052022'!$A$1:$J$1031,10,FALSE))</f>
        <v>7.12</v>
      </c>
      <c r="N1733">
        <f t="shared" si="106"/>
        <v>7.12</v>
      </c>
    </row>
    <row r="1734" spans="1:14" outlineLevel="2">
      <c r="A1734" t="s">
        <v>44</v>
      </c>
      <c r="B1734" s="73" t="str">
        <f>VLOOKUP(A1734,'ARTICLES 10052022'!$A$2:$D$1031,4,FALSE)</f>
        <v>AF</v>
      </c>
      <c r="C1734" s="73" t="str">
        <f t="shared" si="108"/>
        <v/>
      </c>
      <c r="D1734" t="s">
        <v>1519</v>
      </c>
      <c r="E1734">
        <v>1</v>
      </c>
      <c r="F1734" t="s">
        <v>1520</v>
      </c>
      <c r="G1734">
        <v>9.64</v>
      </c>
      <c r="H1734">
        <f t="shared" si="109"/>
        <v>9.64</v>
      </c>
      <c r="I1734">
        <f>VLOOKUP(L1734,'ARTICLES 10052022'!$A$1:$Q$1031,17,FALSE)</f>
        <v>11.619146000000001</v>
      </c>
      <c r="J1734">
        <f t="shared" si="107"/>
        <v>11.619146000000001</v>
      </c>
      <c r="L1734" t="s">
        <v>1519</v>
      </c>
      <c r="M1734">
        <f>IF(I1734="","",VLOOKUP(L1734,'ARTICLES 10052022'!$A$1:$J$1031,10,FALSE))</f>
        <v>8.7362000000000002</v>
      </c>
      <c r="N1734">
        <f t="shared" si="106"/>
        <v>8.7362000000000002</v>
      </c>
    </row>
    <row r="1735" spans="1:14" outlineLevel="2">
      <c r="A1735" t="s">
        <v>44</v>
      </c>
      <c r="B1735" s="73" t="str">
        <f>VLOOKUP(A1735,'ARTICLES 10052022'!$A$2:$D$1031,4,FALSE)</f>
        <v>AF</v>
      </c>
      <c r="C1735" s="73" t="str">
        <f t="shared" si="108"/>
        <v/>
      </c>
      <c r="D1735" t="s">
        <v>2362</v>
      </c>
      <c r="E1735">
        <v>5</v>
      </c>
      <c r="F1735" t="s">
        <v>2363</v>
      </c>
      <c r="G1735">
        <v>1.9E-2</v>
      </c>
      <c r="H1735">
        <f t="shared" si="109"/>
        <v>9.5000000000000001E-2</v>
      </c>
      <c r="I1735">
        <f>VLOOKUP(L1735,'ARTICLES 10052022'!$A$1:$Q$1031,17,FALSE)</f>
        <v>0.1905</v>
      </c>
      <c r="J1735">
        <f t="shared" si="107"/>
        <v>0.95250000000000001</v>
      </c>
      <c r="L1735" t="s">
        <v>2362</v>
      </c>
      <c r="M1735">
        <f>IF(I1735="","",VLOOKUP(L1735,'ARTICLES 10052022'!$A$1:$J$1031,10,FALSE))</f>
        <v>0.127</v>
      </c>
      <c r="N1735">
        <f t="shared" si="106"/>
        <v>0.63500000000000001</v>
      </c>
    </row>
    <row r="1736" spans="1:14" outlineLevel="2">
      <c r="A1736" t="s">
        <v>44</v>
      </c>
      <c r="B1736" s="73" t="str">
        <f>VLOOKUP(A1736,'ARTICLES 10052022'!$A$2:$D$1031,4,FALSE)</f>
        <v>AF</v>
      </c>
      <c r="C1736" s="73" t="str">
        <f t="shared" si="108"/>
        <v/>
      </c>
      <c r="D1736">
        <v>8535000618</v>
      </c>
      <c r="E1736">
        <v>4</v>
      </c>
      <c r="F1736" t="s">
        <v>2275</v>
      </c>
      <c r="G1736">
        <v>0.05</v>
      </c>
      <c r="H1736">
        <f t="shared" si="109"/>
        <v>0.2</v>
      </c>
      <c r="I1736">
        <f>VLOOKUP(L1736,'ARTICLES 10052022'!$A$1:$Q$1031,17,FALSE)</f>
        <v>5.2499999999999998E-2</v>
      </c>
      <c r="J1736">
        <f t="shared" si="107"/>
        <v>0.21</v>
      </c>
      <c r="L1736">
        <v>8535000618</v>
      </c>
      <c r="M1736">
        <f>IF(I1736="","",VLOOKUP(L1736,'ARTICLES 10052022'!$A$1:$J$1031,10,FALSE))</f>
        <v>0.03</v>
      </c>
      <c r="N1736">
        <f t="shared" ref="N1736:N1799" si="110">IF(I1736="","",E1736*M1736)</f>
        <v>0.12</v>
      </c>
    </row>
    <row r="1737" spans="1:14" outlineLevel="2">
      <c r="A1737" t="s">
        <v>44</v>
      </c>
      <c r="B1737" s="73" t="str">
        <f>VLOOKUP(A1737,'ARTICLES 10052022'!$A$2:$D$1031,4,FALSE)</f>
        <v>AF</v>
      </c>
      <c r="C1737" s="73" t="str">
        <f t="shared" si="108"/>
        <v/>
      </c>
      <c r="D1737">
        <v>8434000618</v>
      </c>
      <c r="E1737">
        <v>5</v>
      </c>
      <c r="F1737" t="s">
        <v>2272</v>
      </c>
      <c r="G1737">
        <v>0.02</v>
      </c>
      <c r="H1737">
        <f t="shared" si="109"/>
        <v>0.1</v>
      </c>
      <c r="I1737">
        <f>VLOOKUP(L1737,'ARTICLES 10052022'!$A$1:$Q$1031,17,FALSE)</f>
        <v>2.375E-2</v>
      </c>
      <c r="J1737">
        <f t="shared" si="107"/>
        <v>0.11874999999999999</v>
      </c>
      <c r="L1737">
        <v>8434000618</v>
      </c>
      <c r="M1737">
        <f>IF(I1737="","",VLOOKUP(L1737,'ARTICLES 10052022'!$A$1:$J$1031,10,FALSE))</f>
        <v>1.9E-2</v>
      </c>
      <c r="N1737">
        <f t="shared" si="110"/>
        <v>9.5000000000000001E-2</v>
      </c>
    </row>
    <row r="1738" spans="1:14" outlineLevel="2">
      <c r="A1738" t="s">
        <v>44</v>
      </c>
      <c r="B1738" s="73" t="str">
        <f>VLOOKUP(A1738,'ARTICLES 10052022'!$A$2:$D$1031,4,FALSE)</f>
        <v>AF</v>
      </c>
      <c r="C1738" s="73" t="str">
        <f t="shared" si="108"/>
        <v/>
      </c>
      <c r="D1738">
        <v>101007</v>
      </c>
      <c r="E1738">
        <v>1</v>
      </c>
      <c r="F1738" t="s">
        <v>1544</v>
      </c>
      <c r="G1738">
        <v>2.2400000000000002</v>
      </c>
      <c r="H1738">
        <f t="shared" si="109"/>
        <v>2.2400000000000002</v>
      </c>
      <c r="I1738">
        <f>VLOOKUP(L1738,'ARTICLES 10052022'!$A$1:$Q$1031,17,FALSE)</f>
        <v>2.25</v>
      </c>
      <c r="J1738">
        <f t="shared" si="107"/>
        <v>2.25</v>
      </c>
      <c r="L1738">
        <v>101007</v>
      </c>
      <c r="M1738">
        <f>IF(I1738="","",VLOOKUP(L1738,'ARTICLES 10052022'!$A$1:$J$1031,10,FALSE))</f>
        <v>1.5</v>
      </c>
      <c r="N1738">
        <f t="shared" si="110"/>
        <v>1.5</v>
      </c>
    </row>
    <row r="1739" spans="1:14" outlineLevel="2">
      <c r="A1739" t="s">
        <v>44</v>
      </c>
      <c r="B1739" s="73" t="str">
        <f>VLOOKUP(A1739,'ARTICLES 10052022'!$A$2:$D$1031,4,FALSE)</f>
        <v>AF</v>
      </c>
      <c r="C1739" s="73" t="str">
        <f t="shared" si="108"/>
        <v/>
      </c>
      <c r="D1739" t="s">
        <v>62</v>
      </c>
      <c r="E1739">
        <v>1</v>
      </c>
      <c r="F1739" t="s">
        <v>63</v>
      </c>
      <c r="G1739">
        <v>139.16999999999999</v>
      </c>
      <c r="H1739">
        <f t="shared" si="109"/>
        <v>139.16999999999999</v>
      </c>
      <c r="I1739">
        <f>VLOOKUP(L1739,'ARTICLES 10052022'!$A$1:$Q$1031,17,FALSE)</f>
        <v>135.749225</v>
      </c>
      <c r="J1739">
        <f t="shared" si="107"/>
        <v>135.749225</v>
      </c>
      <c r="L1739" t="s">
        <v>62</v>
      </c>
      <c r="M1739">
        <f>IF(I1739="","",VLOOKUP(L1739,'ARTICLES 10052022'!$A$1:$J$1031,10,FALSE))</f>
        <v>83.060649999999995</v>
      </c>
      <c r="N1739">
        <f t="shared" si="110"/>
        <v>83.060649999999995</v>
      </c>
    </row>
    <row r="1740" spans="1:14" outlineLevel="2">
      <c r="A1740" t="s">
        <v>44</v>
      </c>
      <c r="B1740" s="73" t="str">
        <f>VLOOKUP(A1740,'ARTICLES 10052022'!$A$2:$D$1031,4,FALSE)</f>
        <v>AF</v>
      </c>
      <c r="C1740" s="73" t="str">
        <f t="shared" si="108"/>
        <v/>
      </c>
      <c r="D1740" t="s">
        <v>1537</v>
      </c>
      <c r="E1740">
        <v>1</v>
      </c>
      <c r="F1740" t="s">
        <v>1538</v>
      </c>
      <c r="G1740">
        <v>4.3499999999999996</v>
      </c>
      <c r="H1740">
        <f t="shared" si="109"/>
        <v>4.3499999999999996</v>
      </c>
      <c r="I1740">
        <f>VLOOKUP(L1740,'ARTICLES 10052022'!$A$1:$Q$1031,17,FALSE)</f>
        <v>4.3499999999999996</v>
      </c>
      <c r="J1740">
        <f t="shared" si="107"/>
        <v>4.3499999999999996</v>
      </c>
      <c r="L1740" t="s">
        <v>1537</v>
      </c>
      <c r="M1740">
        <f>IF(I1740="","",VLOOKUP(L1740,'ARTICLES 10052022'!$A$1:$J$1031,10,FALSE))</f>
        <v>2.9</v>
      </c>
      <c r="N1740">
        <f t="shared" si="110"/>
        <v>2.9</v>
      </c>
    </row>
    <row r="1741" spans="1:14" outlineLevel="2">
      <c r="A1741" t="s">
        <v>44</v>
      </c>
      <c r="B1741" s="73" t="str">
        <f>VLOOKUP(A1741,'ARTICLES 10052022'!$A$2:$D$1031,4,FALSE)</f>
        <v>AF</v>
      </c>
      <c r="C1741" s="73" t="str">
        <f t="shared" si="108"/>
        <v/>
      </c>
      <c r="D1741" t="s">
        <v>2626</v>
      </c>
      <c r="E1741">
        <v>1</v>
      </c>
      <c r="F1741" t="s">
        <v>2627</v>
      </c>
      <c r="G1741">
        <v>0.4</v>
      </c>
      <c r="H1741">
        <f t="shared" si="109"/>
        <v>0.4</v>
      </c>
      <c r="I1741">
        <f>VLOOKUP(L1741,'ARTICLES 10052022'!$A$1:$Q$1031,17,FALSE)</f>
        <v>0.4</v>
      </c>
      <c r="J1741">
        <f t="shared" si="107"/>
        <v>0.4</v>
      </c>
      <c r="L1741" t="s">
        <v>2626</v>
      </c>
      <c r="M1741">
        <f>IF(I1741="","",VLOOKUP(L1741,'ARTICLES 10052022'!$A$1:$J$1031,10,FALSE))</f>
        <v>0.2</v>
      </c>
      <c r="N1741">
        <f t="shared" si="110"/>
        <v>0.2</v>
      </c>
    </row>
    <row r="1742" spans="1:14" outlineLevel="2">
      <c r="A1742" t="s">
        <v>44</v>
      </c>
      <c r="B1742" s="73" t="str">
        <f>VLOOKUP(A1742,'ARTICLES 10052022'!$A$2:$D$1031,4,FALSE)</f>
        <v>AF</v>
      </c>
      <c r="C1742" s="73" t="str">
        <f t="shared" si="108"/>
        <v/>
      </c>
      <c r="D1742">
        <v>9600000618</v>
      </c>
      <c r="E1742">
        <v>1</v>
      </c>
      <c r="F1742" t="s">
        <v>2044</v>
      </c>
      <c r="G1742">
        <v>1.57</v>
      </c>
      <c r="H1742">
        <f t="shared" si="109"/>
        <v>1.57</v>
      </c>
      <c r="I1742">
        <f>VLOOKUP(L1742,'ARTICLES 10052022'!$A$1:$Q$1031,17,FALSE)</f>
        <v>2.3980000000000001</v>
      </c>
      <c r="J1742">
        <f t="shared" si="107"/>
        <v>2.3980000000000001</v>
      </c>
      <c r="L1742">
        <v>9600000618</v>
      </c>
      <c r="M1742">
        <f>IF(I1742="","",VLOOKUP(L1742,'ARTICLES 10052022'!$A$1:$J$1031,10,FALSE))</f>
        <v>1.1990000000000001</v>
      </c>
      <c r="N1742">
        <f t="shared" si="110"/>
        <v>1.1990000000000001</v>
      </c>
    </row>
    <row r="1743" spans="1:14" outlineLevel="2">
      <c r="A1743" t="s">
        <v>44</v>
      </c>
      <c r="B1743" s="73" t="str">
        <f>VLOOKUP(A1743,'ARTICLES 10052022'!$A$2:$D$1031,4,FALSE)</f>
        <v>AF</v>
      </c>
      <c r="C1743" s="73" t="str">
        <f t="shared" si="108"/>
        <v/>
      </c>
      <c r="D1743" t="s">
        <v>2311</v>
      </c>
      <c r="E1743">
        <v>1</v>
      </c>
      <c r="F1743" t="s">
        <v>2312</v>
      </c>
      <c r="G1743">
        <v>17.510000000000002</v>
      </c>
      <c r="H1743">
        <f t="shared" si="109"/>
        <v>17.510000000000002</v>
      </c>
      <c r="I1743">
        <f>VLOOKUP(L1743,'ARTICLES 10052022'!$A$1:$Q$1031,17,FALSE)</f>
        <v>20.684999999999999</v>
      </c>
      <c r="J1743">
        <f t="shared" si="107"/>
        <v>20.684999999999999</v>
      </c>
      <c r="L1743" t="s">
        <v>2311</v>
      </c>
      <c r="M1743">
        <f>IF(I1743="","",VLOOKUP(L1743,'ARTICLES 10052022'!$A$1:$J$1031,10,FALSE))</f>
        <v>13.79</v>
      </c>
      <c r="N1743">
        <f t="shared" si="110"/>
        <v>13.79</v>
      </c>
    </row>
    <row r="1744" spans="1:14" outlineLevel="2">
      <c r="A1744" t="s">
        <v>44</v>
      </c>
      <c r="B1744" s="73" t="str">
        <f>VLOOKUP(A1744,'ARTICLES 10052022'!$A$2:$D$1031,4,FALSE)</f>
        <v>AF</v>
      </c>
      <c r="C1744" s="73" t="str">
        <f t="shared" si="108"/>
        <v/>
      </c>
      <c r="D1744" t="s">
        <v>606</v>
      </c>
      <c r="E1744">
        <v>1</v>
      </c>
      <c r="F1744" t="s">
        <v>1848</v>
      </c>
      <c r="G1744">
        <v>2.31</v>
      </c>
      <c r="H1744">
        <f t="shared" si="109"/>
        <v>2.31</v>
      </c>
      <c r="I1744">
        <f>VLOOKUP(L1744,'ARTICLES 10052022'!$A$1:$Q$1031,17,FALSE)</f>
        <v>2.4525000000000001</v>
      </c>
      <c r="J1744">
        <f t="shared" si="107"/>
        <v>2.4525000000000001</v>
      </c>
      <c r="L1744" t="s">
        <v>606</v>
      </c>
      <c r="M1744">
        <f>IF(I1744="","",VLOOKUP(L1744,'ARTICLES 10052022'!$A$1:$J$1031,10,FALSE))</f>
        <v>1.635</v>
      </c>
      <c r="N1744">
        <f t="shared" si="110"/>
        <v>1.635</v>
      </c>
    </row>
    <row r="1745" spans="1:14" outlineLevel="1">
      <c r="A1745" s="73" t="s">
        <v>3117</v>
      </c>
      <c r="B1745" s="73"/>
      <c r="C1745" s="73" t="str">
        <f t="shared" si="108"/>
        <v>SPR1900V150BG</v>
      </c>
      <c r="J1745">
        <f>SUBTOTAL(9,J1708:J1744)</f>
        <v>1491.3641310000003</v>
      </c>
      <c r="N1745">
        <f>SUBTOTAL(9,N1708:N1744)</f>
        <v>984.26085</v>
      </c>
    </row>
    <row r="1746" spans="1:14" outlineLevel="2">
      <c r="A1746" t="s">
        <v>46</v>
      </c>
      <c r="B1746" s="73" t="str">
        <f>VLOOKUP(A1746,'ARTICLES 10052022'!$A$2:$D$1031,4,FALSE)</f>
        <v>AF</v>
      </c>
      <c r="C1746" s="73" t="str">
        <f t="shared" si="108"/>
        <v/>
      </c>
      <c r="D1746">
        <v>101006</v>
      </c>
      <c r="E1746">
        <v>1</v>
      </c>
      <c r="F1746" t="s">
        <v>1546</v>
      </c>
      <c r="G1746">
        <v>0.68</v>
      </c>
      <c r="H1746">
        <f t="shared" si="109"/>
        <v>0.68</v>
      </c>
      <c r="I1746">
        <f>VLOOKUP(L1746,'ARTICLES 10052022'!$A$1:$Q$1031,17,FALSE)</f>
        <v>0.69000000000000006</v>
      </c>
      <c r="J1746">
        <f t="shared" si="107"/>
        <v>0.69000000000000006</v>
      </c>
      <c r="L1746">
        <v>101006</v>
      </c>
      <c r="M1746">
        <f>IF(I1746="","",VLOOKUP(L1746,'ARTICLES 10052022'!$A$1:$J$1031,10,FALSE))</f>
        <v>0.23</v>
      </c>
      <c r="N1746">
        <f t="shared" si="110"/>
        <v>0.23</v>
      </c>
    </row>
    <row r="1747" spans="1:14" outlineLevel="2">
      <c r="A1747" t="s">
        <v>46</v>
      </c>
      <c r="B1747" s="73" t="str">
        <f>VLOOKUP(A1747,'ARTICLES 10052022'!$A$2:$D$1031,4,FALSE)</f>
        <v>AF</v>
      </c>
      <c r="C1747" s="73" t="str">
        <f t="shared" si="108"/>
        <v/>
      </c>
      <c r="D1747" t="s">
        <v>2466</v>
      </c>
      <c r="E1747">
        <v>2</v>
      </c>
      <c r="F1747" t="s">
        <v>2467</v>
      </c>
      <c r="G1747">
        <v>0.90200000000000002</v>
      </c>
      <c r="H1747">
        <f t="shared" si="109"/>
        <v>1.804</v>
      </c>
      <c r="I1747">
        <f>VLOOKUP(L1747,'ARTICLES 10052022'!$A$1:$Q$1031,17,FALSE)</f>
        <v>0.90149999999999997</v>
      </c>
      <c r="J1747">
        <f t="shared" si="107"/>
        <v>1.8029999999999999</v>
      </c>
      <c r="L1747" t="s">
        <v>2466</v>
      </c>
      <c r="M1747">
        <f>IF(I1747="","",VLOOKUP(L1747,'ARTICLES 10052022'!$A$1:$J$1031,10,FALSE))</f>
        <v>0.60099999999999998</v>
      </c>
      <c r="N1747">
        <f t="shared" si="110"/>
        <v>1.202</v>
      </c>
    </row>
    <row r="1748" spans="1:14" outlineLevel="2">
      <c r="A1748" t="s">
        <v>46</v>
      </c>
      <c r="B1748" s="73" t="str">
        <f>VLOOKUP(A1748,'ARTICLES 10052022'!$A$2:$D$1031,4,FALSE)</f>
        <v>AF</v>
      </c>
      <c r="C1748" s="73" t="str">
        <f t="shared" si="108"/>
        <v/>
      </c>
      <c r="D1748" t="s">
        <v>2470</v>
      </c>
      <c r="E1748">
        <v>2</v>
      </c>
      <c r="F1748" t="s">
        <v>2471</v>
      </c>
      <c r="G1748">
        <v>0.08</v>
      </c>
      <c r="H1748">
        <f t="shared" si="109"/>
        <v>0.16</v>
      </c>
      <c r="I1748">
        <f>VLOOKUP(L1748,'ARTICLES 10052022'!$A$1:$Q$1031,17,FALSE)</f>
        <v>0.10799999999999998</v>
      </c>
      <c r="J1748">
        <f t="shared" si="107"/>
        <v>0.21599999999999997</v>
      </c>
      <c r="L1748" t="s">
        <v>2470</v>
      </c>
      <c r="M1748">
        <f>IF(I1748="","",VLOOKUP(L1748,'ARTICLES 10052022'!$A$1:$J$1031,10,FALSE))</f>
        <v>7.1999999999999995E-2</v>
      </c>
      <c r="N1748">
        <f t="shared" si="110"/>
        <v>0.14399999999999999</v>
      </c>
    </row>
    <row r="1749" spans="1:14" outlineLevel="2">
      <c r="A1749" t="s">
        <v>46</v>
      </c>
      <c r="B1749" s="73" t="str">
        <f>VLOOKUP(A1749,'ARTICLES 10052022'!$A$2:$D$1031,4,FALSE)</f>
        <v>AF</v>
      </c>
      <c r="C1749" s="73" t="str">
        <f t="shared" si="108"/>
        <v/>
      </c>
      <c r="D1749">
        <v>8534000818</v>
      </c>
      <c r="E1749">
        <v>6</v>
      </c>
      <c r="F1749" t="s">
        <v>2274</v>
      </c>
      <c r="G1749">
        <v>0.05</v>
      </c>
      <c r="H1749">
        <f t="shared" si="109"/>
        <v>0.30000000000000004</v>
      </c>
      <c r="I1749">
        <f>VLOOKUP(L1749,'ARTICLES 10052022'!$A$1:$Q$1031,17,FALSE)</f>
        <v>5.0750000000000003E-2</v>
      </c>
      <c r="J1749">
        <f t="shared" si="107"/>
        <v>0.30449999999999999</v>
      </c>
      <c r="L1749">
        <v>8534000818</v>
      </c>
      <c r="M1749">
        <f>IF(I1749="","",VLOOKUP(L1749,'ARTICLES 10052022'!$A$1:$J$1031,10,FALSE))</f>
        <v>2.9000000000000001E-2</v>
      </c>
      <c r="N1749">
        <f t="shared" si="110"/>
        <v>0.17400000000000002</v>
      </c>
    </row>
    <row r="1750" spans="1:14" outlineLevel="2">
      <c r="A1750" t="s">
        <v>46</v>
      </c>
      <c r="B1750" s="73" t="str">
        <f>VLOOKUP(A1750,'ARTICLES 10052022'!$A$2:$D$1031,4,FALSE)</f>
        <v>AF</v>
      </c>
      <c r="C1750" s="73" t="str">
        <f t="shared" si="108"/>
        <v/>
      </c>
      <c r="D1750">
        <v>8412602518</v>
      </c>
      <c r="E1750">
        <v>5</v>
      </c>
      <c r="F1750" t="s">
        <v>2268</v>
      </c>
      <c r="G1750">
        <v>0.05</v>
      </c>
      <c r="H1750">
        <f t="shared" si="109"/>
        <v>0.25</v>
      </c>
      <c r="I1750">
        <f>VLOOKUP(L1750,'ARTICLES 10052022'!$A$1:$Q$1031,17,FALSE)</f>
        <v>5.2500000000000005E-2</v>
      </c>
      <c r="J1750">
        <f t="shared" si="107"/>
        <v>0.26250000000000001</v>
      </c>
      <c r="L1750">
        <v>8412602518</v>
      </c>
      <c r="M1750">
        <f>IF(I1750="","",VLOOKUP(L1750,'ARTICLES 10052022'!$A$1:$J$1031,10,FALSE))</f>
        <v>3.5000000000000003E-2</v>
      </c>
      <c r="N1750">
        <f t="shared" si="110"/>
        <v>0.17500000000000002</v>
      </c>
    </row>
    <row r="1751" spans="1:14" outlineLevel="2">
      <c r="A1751" t="s">
        <v>46</v>
      </c>
      <c r="B1751" s="73" t="str">
        <f>VLOOKUP(A1751,'ARTICLES 10052022'!$A$2:$D$1031,4,FALSE)</f>
        <v>AF</v>
      </c>
      <c r="C1751" s="73" t="str">
        <f t="shared" si="108"/>
        <v/>
      </c>
      <c r="D1751">
        <v>8412802518</v>
      </c>
      <c r="E1751">
        <v>6</v>
      </c>
      <c r="F1751" t="s">
        <v>2270</v>
      </c>
      <c r="G1751">
        <v>7.0000000000000007E-2</v>
      </c>
      <c r="H1751">
        <f t="shared" si="109"/>
        <v>0.42000000000000004</v>
      </c>
      <c r="I1751">
        <f>VLOOKUP(L1751,'ARTICLES 10052022'!$A$1:$Q$1031,17,FALSE)</f>
        <v>0.10649999999999998</v>
      </c>
      <c r="J1751">
        <f t="shared" si="107"/>
        <v>0.6389999999999999</v>
      </c>
      <c r="L1751">
        <v>8412802518</v>
      </c>
      <c r="M1751">
        <f>IF(I1751="","",VLOOKUP(L1751,'ARTICLES 10052022'!$A$1:$J$1031,10,FALSE))</f>
        <v>7.0999999999999994E-2</v>
      </c>
      <c r="N1751">
        <f t="shared" si="110"/>
        <v>0.42599999999999993</v>
      </c>
    </row>
    <row r="1752" spans="1:14" outlineLevel="2">
      <c r="A1752" t="s">
        <v>46</v>
      </c>
      <c r="B1752" s="73" t="str">
        <f>VLOOKUP(A1752,'ARTICLES 10052022'!$A$2:$D$1031,4,FALSE)</f>
        <v>AF</v>
      </c>
      <c r="C1752" s="73" t="str">
        <f t="shared" si="108"/>
        <v/>
      </c>
      <c r="D1752">
        <v>1510064</v>
      </c>
      <c r="E1752">
        <v>1</v>
      </c>
      <c r="F1752" t="s">
        <v>1673</v>
      </c>
      <c r="G1752">
        <v>39.22</v>
      </c>
      <c r="H1752">
        <f t="shared" si="109"/>
        <v>39.22</v>
      </c>
      <c r="I1752">
        <f>VLOOKUP(L1752,'ARTICLES 10052022'!$A$1:$Q$1031,17,FALSE)</f>
        <v>44.414400000000001</v>
      </c>
      <c r="J1752">
        <f t="shared" si="107"/>
        <v>44.414400000000001</v>
      </c>
      <c r="L1752">
        <v>1510064</v>
      </c>
      <c r="M1752">
        <f>IF(I1752="","",VLOOKUP(L1752,'ARTICLES 10052022'!$A$1:$J$1031,10,FALSE))</f>
        <v>27.759</v>
      </c>
      <c r="N1752">
        <f t="shared" si="110"/>
        <v>27.759</v>
      </c>
    </row>
    <row r="1753" spans="1:14" outlineLevel="2">
      <c r="A1753" t="s">
        <v>46</v>
      </c>
      <c r="B1753" s="73" t="str">
        <f>VLOOKUP(A1753,'ARTICLES 10052022'!$A$2:$D$1031,4,FALSE)</f>
        <v>AF</v>
      </c>
      <c r="C1753" s="73" t="str">
        <f t="shared" si="108"/>
        <v/>
      </c>
      <c r="D1753" t="s">
        <v>1533</v>
      </c>
      <c r="E1753">
        <v>3</v>
      </c>
      <c r="F1753" t="s">
        <v>1534</v>
      </c>
      <c r="G1753">
        <v>7.41</v>
      </c>
      <c r="H1753">
        <f t="shared" si="109"/>
        <v>22.23</v>
      </c>
      <c r="I1753">
        <f>VLOOKUP(L1753,'ARTICLES 10052022'!$A$1:$Q$1031,17,FALSE)</f>
        <v>7.9667000000000003</v>
      </c>
      <c r="J1753">
        <f t="shared" si="107"/>
        <v>23.900100000000002</v>
      </c>
      <c r="L1753" t="s">
        <v>1533</v>
      </c>
      <c r="M1753">
        <f>IF(I1753="","",VLOOKUP(L1753,'ARTICLES 10052022'!$A$1:$J$1031,10,FALSE))</f>
        <v>5.99</v>
      </c>
      <c r="N1753">
        <f t="shared" si="110"/>
        <v>17.97</v>
      </c>
    </row>
    <row r="1754" spans="1:14" outlineLevel="2">
      <c r="A1754" t="s">
        <v>46</v>
      </c>
      <c r="B1754" s="73" t="str">
        <f>VLOOKUP(A1754,'ARTICLES 10052022'!$A$2:$D$1031,4,FALSE)</f>
        <v>AF</v>
      </c>
      <c r="C1754" s="73" t="str">
        <f t="shared" si="108"/>
        <v/>
      </c>
      <c r="D1754" t="s">
        <v>2029</v>
      </c>
      <c r="E1754">
        <v>1</v>
      </c>
      <c r="F1754" t="s">
        <v>2030</v>
      </c>
      <c r="G1754">
        <v>330.98</v>
      </c>
      <c r="H1754">
        <f t="shared" si="109"/>
        <v>330.98</v>
      </c>
      <c r="I1754">
        <f>VLOOKUP(L1754,'ARTICLES 10052022'!$A$1:$Q$1031,17,FALSE)</f>
        <v>427.5</v>
      </c>
      <c r="J1754">
        <f t="shared" si="107"/>
        <v>427.5</v>
      </c>
      <c r="L1754" t="s">
        <v>2029</v>
      </c>
      <c r="M1754">
        <f>IF(I1754="","",VLOOKUP(L1754,'ARTICLES 10052022'!$A$1:$J$1031,10,FALSE))</f>
        <v>285</v>
      </c>
      <c r="N1754">
        <f t="shared" si="110"/>
        <v>285</v>
      </c>
    </row>
    <row r="1755" spans="1:14" outlineLevel="2">
      <c r="A1755" t="s">
        <v>46</v>
      </c>
      <c r="B1755" s="73" t="str">
        <f>VLOOKUP(A1755,'ARTICLES 10052022'!$A$2:$D$1031,4,FALSE)</f>
        <v>AF</v>
      </c>
      <c r="C1755" s="73" t="str">
        <f t="shared" si="108"/>
        <v/>
      </c>
      <c r="D1755" t="s">
        <v>414</v>
      </c>
      <c r="E1755">
        <v>1</v>
      </c>
      <c r="F1755" t="s">
        <v>415</v>
      </c>
      <c r="G1755">
        <v>38.61</v>
      </c>
      <c r="H1755">
        <f t="shared" si="109"/>
        <v>38.61</v>
      </c>
      <c r="I1755">
        <f>VLOOKUP(L1755,'ARTICLES 10052022'!$A$1:$Q$1031,17,FALSE)</f>
        <v>13.350000000000001</v>
      </c>
      <c r="J1755">
        <f t="shared" si="107"/>
        <v>13.350000000000001</v>
      </c>
      <c r="L1755" t="s">
        <v>414</v>
      </c>
      <c r="M1755">
        <f>IF(I1755="","",VLOOKUP(L1755,'ARTICLES 10052022'!$A$1:$J$1031,10,FALSE))</f>
        <v>8.9</v>
      </c>
      <c r="N1755">
        <f t="shared" si="110"/>
        <v>8.9</v>
      </c>
    </row>
    <row r="1756" spans="1:14" outlineLevel="2">
      <c r="A1756" t="s">
        <v>46</v>
      </c>
      <c r="B1756" s="73" t="str">
        <f>VLOOKUP(A1756,'ARTICLES 10052022'!$A$2:$D$1031,4,FALSE)</f>
        <v>AF</v>
      </c>
      <c r="C1756" s="73" t="str">
        <f t="shared" si="108"/>
        <v/>
      </c>
      <c r="D1756" t="s">
        <v>592</v>
      </c>
      <c r="E1756">
        <v>2</v>
      </c>
      <c r="F1756" t="s">
        <v>1512</v>
      </c>
      <c r="G1756">
        <v>0.96</v>
      </c>
      <c r="H1756">
        <f t="shared" si="109"/>
        <v>1.92</v>
      </c>
      <c r="I1756">
        <f>VLOOKUP(L1756,'ARTICLES 10052022'!$A$1:$Q$1031,17,FALSE)</f>
        <v>1.1251800000000001</v>
      </c>
      <c r="J1756">
        <f t="shared" si="107"/>
        <v>2.2503600000000001</v>
      </c>
      <c r="L1756" t="s">
        <v>592</v>
      </c>
      <c r="M1756">
        <f>IF(I1756="","",VLOOKUP(L1756,'ARTICLES 10052022'!$A$1:$J$1031,10,FALSE))</f>
        <v>0.84599999999999997</v>
      </c>
      <c r="N1756">
        <f t="shared" si="110"/>
        <v>1.6919999999999999</v>
      </c>
    </row>
    <row r="1757" spans="1:14" outlineLevel="2">
      <c r="A1757" t="s">
        <v>46</v>
      </c>
      <c r="B1757" s="73" t="str">
        <f>VLOOKUP(A1757,'ARTICLES 10052022'!$A$2:$D$1031,4,FALSE)</f>
        <v>AF</v>
      </c>
      <c r="C1757" s="73" t="str">
        <f t="shared" si="108"/>
        <v/>
      </c>
      <c r="D1757" t="s">
        <v>963</v>
      </c>
      <c r="E1757">
        <v>1</v>
      </c>
      <c r="F1757" t="s">
        <v>964</v>
      </c>
      <c r="G1757">
        <v>3.76</v>
      </c>
      <c r="H1757">
        <f t="shared" si="109"/>
        <v>3.76</v>
      </c>
      <c r="I1757">
        <f>VLOOKUP(L1757,'ARTICLES 10052022'!$A$1:$Q$1031,17,FALSE)</f>
        <v>5.01</v>
      </c>
      <c r="J1757">
        <f t="shared" si="107"/>
        <v>5.01</v>
      </c>
      <c r="L1757" t="s">
        <v>963</v>
      </c>
      <c r="M1757">
        <f>IF(I1757="","",VLOOKUP(L1757,'ARTICLES 10052022'!$A$1:$J$1031,10,FALSE))</f>
        <v>2.5049999999999999</v>
      </c>
      <c r="N1757">
        <f t="shared" si="110"/>
        <v>2.5049999999999999</v>
      </c>
    </row>
    <row r="1758" spans="1:14" outlineLevel="2">
      <c r="A1758" t="s">
        <v>46</v>
      </c>
      <c r="B1758" s="73" t="str">
        <f>VLOOKUP(A1758,'ARTICLES 10052022'!$A$2:$D$1031,4,FALSE)</f>
        <v>AF</v>
      </c>
      <c r="C1758" s="73" t="str">
        <f t="shared" si="108"/>
        <v/>
      </c>
      <c r="D1758" t="s">
        <v>2003</v>
      </c>
      <c r="E1758">
        <v>1</v>
      </c>
      <c r="F1758" t="s">
        <v>2004</v>
      </c>
      <c r="G1758">
        <v>277.7</v>
      </c>
      <c r="H1758">
        <f t="shared" si="109"/>
        <v>277.7</v>
      </c>
      <c r="I1758">
        <f>VLOOKUP(L1758,'ARTICLES 10052022'!$A$1:$Q$1031,17,FALSE)</f>
        <v>294.03000000000003</v>
      </c>
      <c r="J1758">
        <f t="shared" si="107"/>
        <v>294.03000000000003</v>
      </c>
      <c r="L1758" t="s">
        <v>2003</v>
      </c>
      <c r="M1758">
        <f>IF(I1758="","",VLOOKUP(L1758,'ARTICLES 10052022'!$A$1:$J$1031,10,FALSE))</f>
        <v>196.02</v>
      </c>
      <c r="N1758">
        <f t="shared" si="110"/>
        <v>196.02</v>
      </c>
    </row>
    <row r="1759" spans="1:14" outlineLevel="2">
      <c r="A1759" t="s">
        <v>46</v>
      </c>
      <c r="B1759" s="73" t="str">
        <f>VLOOKUP(A1759,'ARTICLES 10052022'!$A$2:$D$1031,4,FALSE)</f>
        <v>AF</v>
      </c>
      <c r="C1759" s="73" t="str">
        <f t="shared" si="108"/>
        <v/>
      </c>
      <c r="D1759" t="s">
        <v>1527</v>
      </c>
      <c r="E1759">
        <v>1</v>
      </c>
      <c r="F1759" t="s">
        <v>1528</v>
      </c>
      <c r="G1759">
        <v>0.77</v>
      </c>
      <c r="H1759">
        <f t="shared" si="109"/>
        <v>0.77</v>
      </c>
      <c r="I1759">
        <f>VLOOKUP(L1759,'ARTICLES 10052022'!$A$1:$Q$1031,17,FALSE)</f>
        <v>0.89642000000000011</v>
      </c>
      <c r="J1759">
        <f t="shared" si="107"/>
        <v>0.89642000000000011</v>
      </c>
      <c r="L1759" t="s">
        <v>1527</v>
      </c>
      <c r="M1759">
        <f>IF(I1759="","",VLOOKUP(L1759,'ARTICLES 10052022'!$A$1:$J$1031,10,FALSE))</f>
        <v>0.67400000000000004</v>
      </c>
      <c r="N1759">
        <f t="shared" si="110"/>
        <v>0.67400000000000004</v>
      </c>
    </row>
    <row r="1760" spans="1:14" outlineLevel="2">
      <c r="A1760" t="s">
        <v>46</v>
      </c>
      <c r="B1760" s="73" t="str">
        <f>VLOOKUP(A1760,'ARTICLES 10052022'!$A$2:$D$1031,4,FALSE)</f>
        <v>AF</v>
      </c>
      <c r="C1760" s="73" t="str">
        <f t="shared" si="108"/>
        <v/>
      </c>
      <c r="D1760">
        <v>7214321415</v>
      </c>
      <c r="E1760">
        <v>1</v>
      </c>
      <c r="F1760" t="s">
        <v>2402</v>
      </c>
      <c r="G1760">
        <v>0.1</v>
      </c>
      <c r="H1760">
        <f t="shared" si="109"/>
        <v>0.1</v>
      </c>
      <c r="I1760">
        <f>VLOOKUP(L1760,'ARTICLES 10052022'!$A$1:$Q$1031,17,FALSE)</f>
        <v>5.2700000000000004E-2</v>
      </c>
      <c r="J1760">
        <f t="shared" si="107"/>
        <v>5.2700000000000004E-2</v>
      </c>
      <c r="L1760">
        <v>7214321415</v>
      </c>
      <c r="M1760">
        <f>IF(I1760="","",VLOOKUP(L1760,'ARTICLES 10052022'!$A$1:$J$1031,10,FALSE))</f>
        <v>3.4000000000000002E-2</v>
      </c>
      <c r="N1760">
        <f t="shared" si="110"/>
        <v>3.4000000000000002E-2</v>
      </c>
    </row>
    <row r="1761" spans="1:14" outlineLevel="2">
      <c r="A1761" t="s">
        <v>46</v>
      </c>
      <c r="B1761" s="73" t="str">
        <f>VLOOKUP(A1761,'ARTICLES 10052022'!$A$2:$D$1031,4,FALSE)</f>
        <v>AF</v>
      </c>
      <c r="C1761" s="73" t="str">
        <f t="shared" si="108"/>
        <v/>
      </c>
      <c r="D1761" t="s">
        <v>472</v>
      </c>
      <c r="E1761">
        <v>1</v>
      </c>
      <c r="F1761" t="s">
        <v>993</v>
      </c>
      <c r="G1761">
        <v>4.87</v>
      </c>
      <c r="H1761">
        <f t="shared" si="109"/>
        <v>4.87</v>
      </c>
      <c r="I1761">
        <f>VLOOKUP(L1761,'ARTICLES 10052022'!$A$1:$Q$1031,17,FALSE)</f>
        <v>1.41</v>
      </c>
      <c r="J1761">
        <f t="shared" si="107"/>
        <v>1.41</v>
      </c>
      <c r="L1761" t="s">
        <v>472</v>
      </c>
      <c r="M1761">
        <f>IF(I1761="","",VLOOKUP(L1761,'ARTICLES 10052022'!$A$1:$J$1031,10,FALSE))</f>
        <v>0.94</v>
      </c>
      <c r="N1761">
        <f t="shared" si="110"/>
        <v>0.94</v>
      </c>
    </row>
    <row r="1762" spans="1:14" outlineLevel="2">
      <c r="A1762" t="s">
        <v>46</v>
      </c>
      <c r="B1762" s="73" t="str">
        <f>VLOOKUP(A1762,'ARTICLES 10052022'!$A$2:$D$1031,4,FALSE)</f>
        <v>AF</v>
      </c>
      <c r="C1762" s="73" t="str">
        <f t="shared" si="108"/>
        <v/>
      </c>
      <c r="D1762" t="s">
        <v>476</v>
      </c>
      <c r="E1762">
        <v>1</v>
      </c>
      <c r="F1762" t="s">
        <v>2937</v>
      </c>
      <c r="G1762">
        <v>4.9400000000000004</v>
      </c>
      <c r="H1762">
        <f t="shared" si="109"/>
        <v>4.9400000000000004</v>
      </c>
      <c r="I1762">
        <f>VLOOKUP(L1762,'ARTICLES 10052022'!$A$1:$Q$1031,17,FALSE)</f>
        <v>1.3800000000000001</v>
      </c>
      <c r="J1762">
        <f t="shared" si="107"/>
        <v>1.3800000000000001</v>
      </c>
      <c r="L1762" t="s">
        <v>476</v>
      </c>
      <c r="M1762">
        <f>IF(I1762="","",VLOOKUP(L1762,'ARTICLES 10052022'!$A$1:$J$1031,10,FALSE))</f>
        <v>0.92</v>
      </c>
      <c r="N1762">
        <f t="shared" si="110"/>
        <v>0.92</v>
      </c>
    </row>
    <row r="1763" spans="1:14" outlineLevel="2">
      <c r="A1763" t="s">
        <v>46</v>
      </c>
      <c r="B1763" s="73" t="str">
        <f>VLOOKUP(A1763,'ARTICLES 10052022'!$A$2:$D$1031,4,FALSE)</f>
        <v>AF</v>
      </c>
      <c r="C1763" s="73" t="str">
        <f t="shared" si="108"/>
        <v/>
      </c>
      <c r="D1763" t="s">
        <v>626</v>
      </c>
      <c r="E1763">
        <v>1</v>
      </c>
      <c r="F1763" t="s">
        <v>627</v>
      </c>
      <c r="G1763">
        <v>1.1000000000000001</v>
      </c>
      <c r="H1763">
        <f t="shared" si="109"/>
        <v>1.1000000000000001</v>
      </c>
      <c r="I1763">
        <f>VLOOKUP(L1763,'ARTICLES 10052022'!$A$1:$Q$1031,17,FALSE)</f>
        <v>1.6186100000000001</v>
      </c>
      <c r="J1763">
        <f t="shared" si="107"/>
        <v>1.6186100000000001</v>
      </c>
      <c r="L1763" t="s">
        <v>626</v>
      </c>
      <c r="M1763">
        <f>IF(I1763="","",VLOOKUP(L1763,'ARTICLES 10052022'!$A$1:$J$1031,10,FALSE))</f>
        <v>1.2170000000000001</v>
      </c>
      <c r="N1763">
        <f t="shared" si="110"/>
        <v>1.2170000000000001</v>
      </c>
    </row>
    <row r="1764" spans="1:14" outlineLevel="2">
      <c r="A1764" t="s">
        <v>46</v>
      </c>
      <c r="B1764" s="73" t="str">
        <f>VLOOKUP(A1764,'ARTICLES 10052022'!$A$2:$D$1031,4,FALSE)</f>
        <v>AF</v>
      </c>
      <c r="C1764" s="73" t="str">
        <f t="shared" si="108"/>
        <v/>
      </c>
      <c r="D1764" t="s">
        <v>2410</v>
      </c>
      <c r="E1764">
        <v>2.16</v>
      </c>
      <c r="F1764" t="s">
        <v>2411</v>
      </c>
      <c r="G1764">
        <v>75</v>
      </c>
      <c r="H1764">
        <f t="shared" si="109"/>
        <v>162</v>
      </c>
      <c r="I1764">
        <f>VLOOKUP(L1764,'ARTICLES 10052022'!$A$1:$Q$1031,17,FALSE)</f>
        <v>75</v>
      </c>
      <c r="J1764">
        <f t="shared" si="107"/>
        <v>162</v>
      </c>
      <c r="L1764" t="s">
        <v>2410</v>
      </c>
      <c r="M1764">
        <f>IF(I1764="","",VLOOKUP(L1764,'ARTICLES 10052022'!$A$1:$J$1031,10,FALSE))</f>
        <v>50</v>
      </c>
      <c r="N1764">
        <f t="shared" si="110"/>
        <v>108</v>
      </c>
    </row>
    <row r="1765" spans="1:14" outlineLevel="2">
      <c r="A1765" t="s">
        <v>46</v>
      </c>
      <c r="B1765" s="73" t="str">
        <f>VLOOKUP(A1765,'ARTICLES 10052022'!$A$2:$D$1031,4,FALSE)</f>
        <v>AF</v>
      </c>
      <c r="C1765" s="73" t="str">
        <f t="shared" si="108"/>
        <v/>
      </c>
      <c r="D1765" t="s">
        <v>1501</v>
      </c>
      <c r="E1765">
        <v>1</v>
      </c>
      <c r="F1765" t="s">
        <v>1502</v>
      </c>
      <c r="G1765">
        <v>83.19</v>
      </c>
      <c r="H1765">
        <f t="shared" si="109"/>
        <v>83.19</v>
      </c>
      <c r="I1765">
        <f>VLOOKUP(L1765,'ARTICLES 10052022'!$A$1:$Q$1031,17,FALSE)</f>
        <v>94.43</v>
      </c>
      <c r="J1765">
        <f t="shared" si="107"/>
        <v>94.43</v>
      </c>
      <c r="L1765" t="s">
        <v>1501</v>
      </c>
      <c r="M1765">
        <f>IF(I1765="","",VLOOKUP(L1765,'ARTICLES 10052022'!$A$1:$J$1031,10,FALSE))</f>
        <v>71</v>
      </c>
      <c r="N1765">
        <f t="shared" si="110"/>
        <v>71</v>
      </c>
    </row>
    <row r="1766" spans="1:14" outlineLevel="2">
      <c r="A1766" t="s">
        <v>46</v>
      </c>
      <c r="B1766" s="73" t="str">
        <f>VLOOKUP(A1766,'ARTICLES 10052022'!$A$2:$D$1031,4,FALSE)</f>
        <v>AF</v>
      </c>
      <c r="C1766" s="73" t="str">
        <f t="shared" si="108"/>
        <v/>
      </c>
      <c r="D1766" t="s">
        <v>1542</v>
      </c>
      <c r="E1766">
        <v>1</v>
      </c>
      <c r="F1766" t="s">
        <v>1543</v>
      </c>
      <c r="G1766">
        <v>21.71</v>
      </c>
      <c r="H1766">
        <f t="shared" si="109"/>
        <v>21.71</v>
      </c>
      <c r="I1766">
        <f>VLOOKUP(L1766,'ARTICLES 10052022'!$A$1:$Q$1031,17,FALSE)</f>
        <v>26.594999999999999</v>
      </c>
      <c r="J1766">
        <f t="shared" si="107"/>
        <v>26.594999999999999</v>
      </c>
      <c r="L1766" t="s">
        <v>1542</v>
      </c>
      <c r="M1766">
        <f>IF(I1766="","",VLOOKUP(L1766,'ARTICLES 10052022'!$A$1:$J$1031,10,FALSE))</f>
        <v>17.73</v>
      </c>
      <c r="N1766">
        <f t="shared" si="110"/>
        <v>17.73</v>
      </c>
    </row>
    <row r="1767" spans="1:14" outlineLevel="2">
      <c r="A1767" t="s">
        <v>46</v>
      </c>
      <c r="B1767" s="73" t="str">
        <f>VLOOKUP(A1767,'ARTICLES 10052022'!$A$2:$D$1031,4,FALSE)</f>
        <v>AF</v>
      </c>
      <c r="C1767" s="73" t="str">
        <f t="shared" si="108"/>
        <v/>
      </c>
      <c r="D1767" t="s">
        <v>1539</v>
      </c>
      <c r="E1767">
        <v>1</v>
      </c>
      <c r="F1767" t="s">
        <v>1540</v>
      </c>
      <c r="G1767">
        <v>18.489999999999998</v>
      </c>
      <c r="H1767">
        <f t="shared" si="109"/>
        <v>18.489999999999998</v>
      </c>
      <c r="I1767">
        <f>VLOOKUP(L1767,'ARTICLES 10052022'!$A$1:$Q$1031,17,FALSE)</f>
        <v>19.575000000000003</v>
      </c>
      <c r="J1767">
        <f t="shared" si="107"/>
        <v>19.575000000000003</v>
      </c>
      <c r="L1767" t="s">
        <v>1539</v>
      </c>
      <c r="M1767">
        <f>IF(I1767="","",VLOOKUP(L1767,'ARTICLES 10052022'!$A$1:$J$1031,10,FALSE))</f>
        <v>13.05</v>
      </c>
      <c r="N1767">
        <f t="shared" si="110"/>
        <v>13.05</v>
      </c>
    </row>
    <row r="1768" spans="1:14" outlineLevel="2">
      <c r="A1768" t="s">
        <v>46</v>
      </c>
      <c r="B1768" s="73" t="str">
        <f>VLOOKUP(A1768,'ARTICLES 10052022'!$A$2:$D$1031,4,FALSE)</f>
        <v>AF</v>
      </c>
      <c r="C1768" s="73" t="str">
        <f t="shared" si="108"/>
        <v/>
      </c>
      <c r="D1768" t="s">
        <v>1986</v>
      </c>
      <c r="E1768">
        <v>1</v>
      </c>
      <c r="F1768" t="s">
        <v>1987</v>
      </c>
      <c r="G1768">
        <v>4.1900000000000004</v>
      </c>
      <c r="H1768">
        <f t="shared" si="109"/>
        <v>4.1900000000000004</v>
      </c>
      <c r="I1768">
        <f>VLOOKUP(L1768,'ARTICLES 10052022'!$A$1:$Q$1031,17,FALSE)</f>
        <v>4.4850000000000003</v>
      </c>
      <c r="J1768">
        <f t="shared" si="107"/>
        <v>4.4850000000000003</v>
      </c>
      <c r="L1768" t="s">
        <v>1986</v>
      </c>
      <c r="M1768">
        <f>IF(I1768="","",VLOOKUP(L1768,'ARTICLES 10052022'!$A$1:$J$1031,10,FALSE))</f>
        <v>2.99</v>
      </c>
      <c r="N1768">
        <f t="shared" si="110"/>
        <v>2.99</v>
      </c>
    </row>
    <row r="1769" spans="1:14" outlineLevel="2">
      <c r="A1769" t="s">
        <v>46</v>
      </c>
      <c r="B1769" s="73" t="str">
        <f>VLOOKUP(A1769,'ARTICLES 10052022'!$A$2:$D$1031,4,FALSE)</f>
        <v>AF</v>
      </c>
      <c r="C1769" s="73" t="str">
        <f t="shared" si="108"/>
        <v/>
      </c>
      <c r="D1769" t="s">
        <v>632</v>
      </c>
      <c r="E1769">
        <v>1</v>
      </c>
      <c r="F1769" t="s">
        <v>1514</v>
      </c>
      <c r="G1769">
        <v>12.91</v>
      </c>
      <c r="H1769">
        <f t="shared" si="109"/>
        <v>12.91</v>
      </c>
      <c r="I1769">
        <f>VLOOKUP(L1769,'ARTICLES 10052022'!$A$1:$Q$1031,17,FALSE)</f>
        <v>19.064219999999999</v>
      </c>
      <c r="J1769">
        <f t="shared" si="107"/>
        <v>19.064219999999999</v>
      </c>
      <c r="L1769" t="s">
        <v>632</v>
      </c>
      <c r="M1769">
        <f>IF(I1769="","",VLOOKUP(L1769,'ARTICLES 10052022'!$A$1:$J$1031,10,FALSE))</f>
        <v>4.7779999999999996</v>
      </c>
      <c r="N1769">
        <f t="shared" si="110"/>
        <v>4.7779999999999996</v>
      </c>
    </row>
    <row r="1770" spans="1:14" outlineLevel="2">
      <c r="A1770" t="s">
        <v>46</v>
      </c>
      <c r="B1770" s="73" t="str">
        <f>VLOOKUP(A1770,'ARTICLES 10052022'!$A$2:$D$1031,4,FALSE)</f>
        <v>AF</v>
      </c>
      <c r="C1770" s="73" t="str">
        <f t="shared" si="108"/>
        <v/>
      </c>
      <c r="D1770" t="s">
        <v>482</v>
      </c>
      <c r="E1770">
        <v>1</v>
      </c>
      <c r="F1770" t="s">
        <v>483</v>
      </c>
      <c r="G1770">
        <v>90.27</v>
      </c>
      <c r="H1770">
        <f t="shared" si="109"/>
        <v>90.27</v>
      </c>
      <c r="I1770">
        <f>VLOOKUP(L1770,'ARTICLES 10052022'!$A$1:$Q$1031,17,FALSE)</f>
        <v>98.766000000000005</v>
      </c>
      <c r="J1770">
        <f t="shared" si="107"/>
        <v>98.766000000000005</v>
      </c>
      <c r="L1770" t="s">
        <v>482</v>
      </c>
      <c r="M1770">
        <f>IF(I1770="","",VLOOKUP(L1770,'ARTICLES 10052022'!$A$1:$J$1031,10,FALSE))</f>
        <v>63.720000000000006</v>
      </c>
      <c r="N1770">
        <f t="shared" si="110"/>
        <v>63.720000000000006</v>
      </c>
    </row>
    <row r="1771" spans="1:14" outlineLevel="2">
      <c r="A1771" t="s">
        <v>46</v>
      </c>
      <c r="B1771" s="73" t="str">
        <f>VLOOKUP(A1771,'ARTICLES 10052022'!$A$2:$D$1031,4,FALSE)</f>
        <v>AF</v>
      </c>
      <c r="C1771" s="73" t="str">
        <f t="shared" si="108"/>
        <v/>
      </c>
      <c r="D1771" t="s">
        <v>1510</v>
      </c>
      <c r="E1771">
        <v>1</v>
      </c>
      <c r="F1771" t="s">
        <v>1511</v>
      </c>
      <c r="G1771">
        <v>9.56</v>
      </c>
      <c r="H1771">
        <f t="shared" si="109"/>
        <v>9.56</v>
      </c>
      <c r="I1771">
        <f>VLOOKUP(L1771,'ARTICLES 10052022'!$A$1:$Q$1031,17,FALSE)</f>
        <v>9.4695999999999998</v>
      </c>
      <c r="J1771">
        <f t="shared" si="107"/>
        <v>9.4695999999999998</v>
      </c>
      <c r="L1771" t="s">
        <v>1510</v>
      </c>
      <c r="M1771">
        <f>IF(I1771="","",VLOOKUP(L1771,'ARTICLES 10052022'!$A$1:$J$1031,10,FALSE))</f>
        <v>7.12</v>
      </c>
      <c r="N1771">
        <f t="shared" si="110"/>
        <v>7.12</v>
      </c>
    </row>
    <row r="1772" spans="1:14" outlineLevel="2">
      <c r="A1772" t="s">
        <v>46</v>
      </c>
      <c r="B1772" s="73" t="str">
        <f>VLOOKUP(A1772,'ARTICLES 10052022'!$A$2:$D$1031,4,FALSE)</f>
        <v>AF</v>
      </c>
      <c r="C1772" s="73" t="str">
        <f t="shared" si="108"/>
        <v/>
      </c>
      <c r="D1772" t="s">
        <v>1519</v>
      </c>
      <c r="E1772">
        <v>1</v>
      </c>
      <c r="F1772" t="s">
        <v>1520</v>
      </c>
      <c r="G1772">
        <v>9.64</v>
      </c>
      <c r="H1772">
        <f t="shared" si="109"/>
        <v>9.64</v>
      </c>
      <c r="I1772">
        <f>VLOOKUP(L1772,'ARTICLES 10052022'!$A$1:$Q$1031,17,FALSE)</f>
        <v>11.619146000000001</v>
      </c>
      <c r="J1772">
        <f t="shared" si="107"/>
        <v>11.619146000000001</v>
      </c>
      <c r="L1772" t="s">
        <v>1519</v>
      </c>
      <c r="M1772">
        <f>IF(I1772="","",VLOOKUP(L1772,'ARTICLES 10052022'!$A$1:$J$1031,10,FALSE))</f>
        <v>8.7362000000000002</v>
      </c>
      <c r="N1772">
        <f t="shared" si="110"/>
        <v>8.7362000000000002</v>
      </c>
    </row>
    <row r="1773" spans="1:14" outlineLevel="2">
      <c r="A1773" t="s">
        <v>46</v>
      </c>
      <c r="B1773" s="73" t="str">
        <f>VLOOKUP(A1773,'ARTICLES 10052022'!$A$2:$D$1031,4,FALSE)</f>
        <v>AF</v>
      </c>
      <c r="C1773" s="73" t="str">
        <f t="shared" si="108"/>
        <v/>
      </c>
      <c r="D1773" t="s">
        <v>2362</v>
      </c>
      <c r="E1773">
        <v>5</v>
      </c>
      <c r="F1773" t="s">
        <v>2363</v>
      </c>
      <c r="G1773">
        <v>1.9E-2</v>
      </c>
      <c r="H1773">
        <f t="shared" si="109"/>
        <v>9.5000000000000001E-2</v>
      </c>
      <c r="I1773">
        <f>VLOOKUP(L1773,'ARTICLES 10052022'!$A$1:$Q$1031,17,FALSE)</f>
        <v>0.1905</v>
      </c>
      <c r="J1773">
        <f t="shared" si="107"/>
        <v>0.95250000000000001</v>
      </c>
      <c r="L1773" t="s">
        <v>2362</v>
      </c>
      <c r="M1773">
        <f>IF(I1773="","",VLOOKUP(L1773,'ARTICLES 10052022'!$A$1:$J$1031,10,FALSE))</f>
        <v>0.127</v>
      </c>
      <c r="N1773">
        <f t="shared" si="110"/>
        <v>0.63500000000000001</v>
      </c>
    </row>
    <row r="1774" spans="1:14" outlineLevel="2">
      <c r="A1774" t="s">
        <v>46</v>
      </c>
      <c r="B1774" s="73" t="str">
        <f>VLOOKUP(A1774,'ARTICLES 10052022'!$A$2:$D$1031,4,FALSE)</f>
        <v>AF</v>
      </c>
      <c r="C1774" s="73" t="str">
        <f t="shared" si="108"/>
        <v/>
      </c>
      <c r="D1774">
        <v>8535000618</v>
      </c>
      <c r="E1774">
        <v>4</v>
      </c>
      <c r="F1774" t="s">
        <v>2275</v>
      </c>
      <c r="G1774">
        <v>0.05</v>
      </c>
      <c r="H1774">
        <f t="shared" si="109"/>
        <v>0.2</v>
      </c>
      <c r="I1774">
        <f>VLOOKUP(L1774,'ARTICLES 10052022'!$A$1:$Q$1031,17,FALSE)</f>
        <v>5.2499999999999998E-2</v>
      </c>
      <c r="J1774">
        <f t="shared" si="107"/>
        <v>0.21</v>
      </c>
      <c r="L1774">
        <v>8535000618</v>
      </c>
      <c r="M1774">
        <f>IF(I1774="","",VLOOKUP(L1774,'ARTICLES 10052022'!$A$1:$J$1031,10,FALSE))</f>
        <v>0.03</v>
      </c>
      <c r="N1774">
        <f t="shared" si="110"/>
        <v>0.12</v>
      </c>
    </row>
    <row r="1775" spans="1:14" outlineLevel="2">
      <c r="A1775" t="s">
        <v>46</v>
      </c>
      <c r="B1775" s="73" t="str">
        <f>VLOOKUP(A1775,'ARTICLES 10052022'!$A$2:$D$1031,4,FALSE)</f>
        <v>AF</v>
      </c>
      <c r="C1775" s="73" t="str">
        <f t="shared" si="108"/>
        <v/>
      </c>
      <c r="D1775">
        <v>8434000618</v>
      </c>
      <c r="E1775">
        <v>5</v>
      </c>
      <c r="F1775" t="s">
        <v>2272</v>
      </c>
      <c r="G1775">
        <v>0.02</v>
      </c>
      <c r="H1775">
        <f t="shared" si="109"/>
        <v>0.1</v>
      </c>
      <c r="I1775">
        <f>VLOOKUP(L1775,'ARTICLES 10052022'!$A$1:$Q$1031,17,FALSE)</f>
        <v>2.375E-2</v>
      </c>
      <c r="J1775">
        <f t="shared" si="107"/>
        <v>0.11874999999999999</v>
      </c>
      <c r="L1775">
        <v>8434000618</v>
      </c>
      <c r="M1775">
        <f>IF(I1775="","",VLOOKUP(L1775,'ARTICLES 10052022'!$A$1:$J$1031,10,FALSE))</f>
        <v>1.9E-2</v>
      </c>
      <c r="N1775">
        <f t="shared" si="110"/>
        <v>9.5000000000000001E-2</v>
      </c>
    </row>
    <row r="1776" spans="1:14" outlineLevel="2">
      <c r="A1776" t="s">
        <v>46</v>
      </c>
      <c r="B1776" s="73" t="str">
        <f>VLOOKUP(A1776,'ARTICLES 10052022'!$A$2:$D$1031,4,FALSE)</f>
        <v>AF</v>
      </c>
      <c r="C1776" s="73" t="str">
        <f t="shared" si="108"/>
        <v/>
      </c>
      <c r="D1776">
        <v>9600000618</v>
      </c>
      <c r="E1776">
        <v>1</v>
      </c>
      <c r="F1776" t="s">
        <v>2044</v>
      </c>
      <c r="G1776">
        <v>1.57</v>
      </c>
      <c r="H1776">
        <f t="shared" si="109"/>
        <v>1.57</v>
      </c>
      <c r="I1776">
        <f>VLOOKUP(L1776,'ARTICLES 10052022'!$A$1:$Q$1031,17,FALSE)</f>
        <v>2.3980000000000001</v>
      </c>
      <c r="J1776">
        <f t="shared" si="107"/>
        <v>2.3980000000000001</v>
      </c>
      <c r="L1776">
        <v>9600000618</v>
      </c>
      <c r="M1776">
        <f>IF(I1776="","",VLOOKUP(L1776,'ARTICLES 10052022'!$A$1:$J$1031,10,FALSE))</f>
        <v>1.1990000000000001</v>
      </c>
      <c r="N1776">
        <f t="shared" si="110"/>
        <v>1.1990000000000001</v>
      </c>
    </row>
    <row r="1777" spans="1:14" outlineLevel="2">
      <c r="A1777" t="s">
        <v>46</v>
      </c>
      <c r="B1777" s="73" t="str">
        <f>VLOOKUP(A1777,'ARTICLES 10052022'!$A$2:$D$1031,4,FALSE)</f>
        <v>AF</v>
      </c>
      <c r="C1777" s="73" t="str">
        <f t="shared" si="108"/>
        <v/>
      </c>
      <c r="D1777" t="s">
        <v>2311</v>
      </c>
      <c r="E1777">
        <v>1</v>
      </c>
      <c r="F1777" t="s">
        <v>2312</v>
      </c>
      <c r="G1777">
        <v>17.510000000000002</v>
      </c>
      <c r="H1777">
        <f t="shared" si="109"/>
        <v>17.510000000000002</v>
      </c>
      <c r="I1777">
        <f>VLOOKUP(L1777,'ARTICLES 10052022'!$A$1:$Q$1031,17,FALSE)</f>
        <v>20.684999999999999</v>
      </c>
      <c r="J1777">
        <f t="shared" si="107"/>
        <v>20.684999999999999</v>
      </c>
      <c r="L1777" t="s">
        <v>2311</v>
      </c>
      <c r="M1777">
        <f>IF(I1777="","",VLOOKUP(L1777,'ARTICLES 10052022'!$A$1:$J$1031,10,FALSE))</f>
        <v>13.79</v>
      </c>
      <c r="N1777">
        <f t="shared" si="110"/>
        <v>13.79</v>
      </c>
    </row>
    <row r="1778" spans="1:14" outlineLevel="2">
      <c r="A1778" t="s">
        <v>46</v>
      </c>
      <c r="B1778" s="73" t="str">
        <f>VLOOKUP(A1778,'ARTICLES 10052022'!$A$2:$D$1031,4,FALSE)</f>
        <v>AF</v>
      </c>
      <c r="C1778" s="73" t="str">
        <f t="shared" si="108"/>
        <v/>
      </c>
      <c r="D1778">
        <v>101007</v>
      </c>
      <c r="E1778">
        <v>1</v>
      </c>
      <c r="F1778" t="s">
        <v>1544</v>
      </c>
      <c r="G1778">
        <v>2.2400000000000002</v>
      </c>
      <c r="H1778">
        <f t="shared" si="109"/>
        <v>2.2400000000000002</v>
      </c>
      <c r="I1778">
        <f>VLOOKUP(L1778,'ARTICLES 10052022'!$A$1:$Q$1031,17,FALSE)</f>
        <v>2.25</v>
      </c>
      <c r="J1778">
        <f t="shared" si="107"/>
        <v>2.25</v>
      </c>
      <c r="L1778">
        <v>101007</v>
      </c>
      <c r="M1778">
        <f>IF(I1778="","",VLOOKUP(L1778,'ARTICLES 10052022'!$A$1:$J$1031,10,FALSE))</f>
        <v>1.5</v>
      </c>
      <c r="N1778">
        <f t="shared" si="110"/>
        <v>1.5</v>
      </c>
    </row>
    <row r="1779" spans="1:14" outlineLevel="2">
      <c r="A1779" t="s">
        <v>46</v>
      </c>
      <c r="B1779" s="73" t="str">
        <f>VLOOKUP(A1779,'ARTICLES 10052022'!$A$2:$D$1031,4,FALSE)</f>
        <v>AF</v>
      </c>
      <c r="C1779" s="73" t="str">
        <f t="shared" si="108"/>
        <v/>
      </c>
      <c r="D1779" t="s">
        <v>62</v>
      </c>
      <c r="E1779">
        <v>1</v>
      </c>
      <c r="F1779" t="s">
        <v>63</v>
      </c>
      <c r="G1779">
        <v>139.16999999999999</v>
      </c>
      <c r="H1779">
        <f t="shared" si="109"/>
        <v>139.16999999999999</v>
      </c>
      <c r="I1779">
        <f>VLOOKUP(L1779,'ARTICLES 10052022'!$A$1:$Q$1031,17,FALSE)</f>
        <v>135.749225</v>
      </c>
      <c r="J1779">
        <f t="shared" si="107"/>
        <v>135.749225</v>
      </c>
      <c r="L1779" t="s">
        <v>62</v>
      </c>
      <c r="M1779">
        <f>IF(I1779="","",VLOOKUP(L1779,'ARTICLES 10052022'!$A$1:$J$1031,10,FALSE))</f>
        <v>83.060649999999995</v>
      </c>
      <c r="N1779">
        <f t="shared" si="110"/>
        <v>83.060649999999995</v>
      </c>
    </row>
    <row r="1780" spans="1:14" outlineLevel="2">
      <c r="A1780" t="s">
        <v>46</v>
      </c>
      <c r="B1780" s="73" t="str">
        <f>VLOOKUP(A1780,'ARTICLES 10052022'!$A$2:$D$1031,4,FALSE)</f>
        <v>AF</v>
      </c>
      <c r="C1780" s="73" t="str">
        <f t="shared" si="108"/>
        <v/>
      </c>
      <c r="D1780" t="s">
        <v>1537</v>
      </c>
      <c r="E1780">
        <v>1.5</v>
      </c>
      <c r="F1780" t="s">
        <v>1538</v>
      </c>
      <c r="G1780">
        <v>4.3499999999999996</v>
      </c>
      <c r="H1780">
        <f t="shared" si="109"/>
        <v>6.5249999999999995</v>
      </c>
      <c r="I1780">
        <f>VLOOKUP(L1780,'ARTICLES 10052022'!$A$1:$Q$1031,17,FALSE)</f>
        <v>4.3499999999999996</v>
      </c>
      <c r="J1780">
        <f t="shared" si="107"/>
        <v>6.5249999999999995</v>
      </c>
      <c r="L1780" t="s">
        <v>1537</v>
      </c>
      <c r="M1780">
        <f>IF(I1780="","",VLOOKUP(L1780,'ARTICLES 10052022'!$A$1:$J$1031,10,FALSE))</f>
        <v>2.9</v>
      </c>
      <c r="N1780">
        <f t="shared" si="110"/>
        <v>4.3499999999999996</v>
      </c>
    </row>
    <row r="1781" spans="1:14" outlineLevel="2">
      <c r="A1781" t="s">
        <v>46</v>
      </c>
      <c r="B1781" s="73" t="str">
        <f>VLOOKUP(A1781,'ARTICLES 10052022'!$A$2:$D$1031,4,FALSE)</f>
        <v>AF</v>
      </c>
      <c r="C1781" s="73" t="str">
        <f t="shared" si="108"/>
        <v/>
      </c>
      <c r="D1781" t="s">
        <v>2626</v>
      </c>
      <c r="E1781">
        <v>1</v>
      </c>
      <c r="F1781" t="s">
        <v>2627</v>
      </c>
      <c r="G1781">
        <v>0.4</v>
      </c>
      <c r="H1781">
        <f t="shared" si="109"/>
        <v>0.4</v>
      </c>
      <c r="I1781">
        <f>VLOOKUP(L1781,'ARTICLES 10052022'!$A$1:$Q$1031,17,FALSE)</f>
        <v>0.4</v>
      </c>
      <c r="J1781">
        <f t="shared" si="107"/>
        <v>0.4</v>
      </c>
      <c r="L1781" t="s">
        <v>2626</v>
      </c>
      <c r="M1781">
        <f>IF(I1781="","",VLOOKUP(L1781,'ARTICLES 10052022'!$A$1:$J$1031,10,FALSE))</f>
        <v>0.2</v>
      </c>
      <c r="N1781">
        <f t="shared" si="110"/>
        <v>0.2</v>
      </c>
    </row>
    <row r="1782" spans="1:14" outlineLevel="2">
      <c r="A1782" t="s">
        <v>46</v>
      </c>
      <c r="B1782" s="73" t="str">
        <f>VLOOKUP(A1782,'ARTICLES 10052022'!$A$2:$D$1031,4,FALSE)</f>
        <v>AF</v>
      </c>
      <c r="C1782" s="73" t="str">
        <f t="shared" si="108"/>
        <v/>
      </c>
      <c r="D1782" t="s">
        <v>606</v>
      </c>
      <c r="E1782">
        <v>1</v>
      </c>
      <c r="F1782" t="s">
        <v>1848</v>
      </c>
      <c r="G1782">
        <v>2.31</v>
      </c>
      <c r="H1782">
        <f t="shared" si="109"/>
        <v>2.31</v>
      </c>
      <c r="I1782">
        <f>VLOOKUP(L1782,'ARTICLES 10052022'!$A$1:$Q$1031,17,FALSE)</f>
        <v>2.4525000000000001</v>
      </c>
      <c r="J1782">
        <f t="shared" si="107"/>
        <v>2.4525000000000001</v>
      </c>
      <c r="L1782" t="s">
        <v>606</v>
      </c>
      <c r="M1782">
        <f>IF(I1782="","",VLOOKUP(L1782,'ARTICLES 10052022'!$A$1:$J$1031,10,FALSE))</f>
        <v>1.635</v>
      </c>
      <c r="N1782">
        <f t="shared" si="110"/>
        <v>1.635</v>
      </c>
    </row>
    <row r="1783" spans="1:14" outlineLevel="1">
      <c r="A1783" s="73" t="s">
        <v>3118</v>
      </c>
      <c r="B1783" s="73"/>
      <c r="C1783" s="73" t="str">
        <f t="shared" si="108"/>
        <v>SPR1900V75BG</v>
      </c>
      <c r="J1783">
        <f>SUBTOTAL(9,J1746:J1782)</f>
        <v>1437.4725310000003</v>
      </c>
      <c r="N1783">
        <f>SUBTOTAL(9,N1746:N1782)</f>
        <v>949.69085000000007</v>
      </c>
    </row>
    <row r="1784" spans="1:14" outlineLevel="2">
      <c r="A1784" t="s">
        <v>10</v>
      </c>
      <c r="B1784" s="73" t="str">
        <f>VLOOKUP(A1784,'ARTICLES 10052022'!$A$2:$D$1031,4,FALSE)</f>
        <v>AF</v>
      </c>
      <c r="C1784" s="73" t="str">
        <f t="shared" si="108"/>
        <v/>
      </c>
      <c r="D1784">
        <v>101006</v>
      </c>
      <c r="E1784">
        <v>1</v>
      </c>
      <c r="F1784" t="s">
        <v>1546</v>
      </c>
      <c r="G1784">
        <v>0.68</v>
      </c>
      <c r="H1784">
        <f t="shared" si="109"/>
        <v>0.68</v>
      </c>
      <c r="I1784">
        <f>VLOOKUP(L1784,'ARTICLES 10052022'!$A$1:$Q$1031,17,FALSE)</f>
        <v>0.69000000000000006</v>
      </c>
      <c r="J1784">
        <f t="shared" si="107"/>
        <v>0.69000000000000006</v>
      </c>
      <c r="L1784">
        <v>101006</v>
      </c>
      <c r="M1784">
        <f>IF(I1784="","",VLOOKUP(L1784,'ARTICLES 10052022'!$A$1:$J$1031,10,FALSE))</f>
        <v>0.23</v>
      </c>
      <c r="N1784">
        <f t="shared" si="110"/>
        <v>0.23</v>
      </c>
    </row>
    <row r="1785" spans="1:14" outlineLevel="2">
      <c r="A1785" t="s">
        <v>10</v>
      </c>
      <c r="B1785" s="73" t="str">
        <f>VLOOKUP(A1785,'ARTICLES 10052022'!$A$2:$D$1031,4,FALSE)</f>
        <v>AF</v>
      </c>
      <c r="C1785" s="73" t="str">
        <f t="shared" si="108"/>
        <v/>
      </c>
      <c r="D1785" t="s">
        <v>2466</v>
      </c>
      <c r="E1785">
        <v>2</v>
      </c>
      <c r="F1785" t="s">
        <v>2467</v>
      </c>
      <c r="G1785">
        <v>0.90200000000000002</v>
      </c>
      <c r="H1785">
        <f t="shared" si="109"/>
        <v>1.804</v>
      </c>
      <c r="I1785">
        <f>VLOOKUP(L1785,'ARTICLES 10052022'!$A$1:$Q$1031,17,FALSE)</f>
        <v>0.90149999999999997</v>
      </c>
      <c r="J1785">
        <f t="shared" si="107"/>
        <v>1.8029999999999999</v>
      </c>
      <c r="L1785" t="s">
        <v>2466</v>
      </c>
      <c r="M1785">
        <f>IF(I1785="","",VLOOKUP(L1785,'ARTICLES 10052022'!$A$1:$J$1031,10,FALSE))</f>
        <v>0.60099999999999998</v>
      </c>
      <c r="N1785">
        <f t="shared" si="110"/>
        <v>1.202</v>
      </c>
    </row>
    <row r="1786" spans="1:14" outlineLevel="2">
      <c r="A1786" t="s">
        <v>10</v>
      </c>
      <c r="B1786" s="73" t="str">
        <f>VLOOKUP(A1786,'ARTICLES 10052022'!$A$2:$D$1031,4,FALSE)</f>
        <v>AF</v>
      </c>
      <c r="C1786" s="73" t="str">
        <f t="shared" si="108"/>
        <v/>
      </c>
      <c r="D1786" t="s">
        <v>2470</v>
      </c>
      <c r="E1786">
        <v>2</v>
      </c>
      <c r="F1786" t="s">
        <v>2471</v>
      </c>
      <c r="G1786">
        <v>0.08</v>
      </c>
      <c r="H1786">
        <f t="shared" si="109"/>
        <v>0.16</v>
      </c>
      <c r="I1786">
        <f>VLOOKUP(L1786,'ARTICLES 10052022'!$A$1:$Q$1031,17,FALSE)</f>
        <v>0.10799999999999998</v>
      </c>
      <c r="J1786">
        <f t="shared" si="107"/>
        <v>0.21599999999999997</v>
      </c>
      <c r="L1786" t="s">
        <v>2470</v>
      </c>
      <c r="M1786">
        <f>IF(I1786="","",VLOOKUP(L1786,'ARTICLES 10052022'!$A$1:$J$1031,10,FALSE))</f>
        <v>7.1999999999999995E-2</v>
      </c>
      <c r="N1786">
        <f t="shared" si="110"/>
        <v>0.14399999999999999</v>
      </c>
    </row>
    <row r="1787" spans="1:14" outlineLevel="2">
      <c r="A1787" t="s">
        <v>10</v>
      </c>
      <c r="B1787" s="73" t="str">
        <f>VLOOKUP(A1787,'ARTICLES 10052022'!$A$2:$D$1031,4,FALSE)</f>
        <v>AF</v>
      </c>
      <c r="C1787" s="73" t="str">
        <f t="shared" si="108"/>
        <v/>
      </c>
      <c r="D1787">
        <v>1510064</v>
      </c>
      <c r="E1787">
        <v>1</v>
      </c>
      <c r="F1787" t="s">
        <v>1673</v>
      </c>
      <c r="G1787">
        <v>39.22</v>
      </c>
      <c r="H1787">
        <f t="shared" si="109"/>
        <v>39.22</v>
      </c>
      <c r="I1787">
        <f>VLOOKUP(L1787,'ARTICLES 10052022'!$A$1:$Q$1031,17,FALSE)</f>
        <v>44.414400000000001</v>
      </c>
      <c r="J1787">
        <f t="shared" si="107"/>
        <v>44.414400000000001</v>
      </c>
      <c r="L1787">
        <v>1510064</v>
      </c>
      <c r="M1787">
        <f>IF(I1787="","",VLOOKUP(L1787,'ARTICLES 10052022'!$A$1:$J$1031,10,FALSE))</f>
        <v>27.759</v>
      </c>
      <c r="N1787">
        <f t="shared" si="110"/>
        <v>27.759</v>
      </c>
    </row>
    <row r="1788" spans="1:14" outlineLevel="2">
      <c r="A1788" t="s">
        <v>10</v>
      </c>
      <c r="B1788" s="73" t="str">
        <f>VLOOKUP(A1788,'ARTICLES 10052022'!$A$2:$D$1031,4,FALSE)</f>
        <v>AF</v>
      </c>
      <c r="C1788" s="73" t="str">
        <f t="shared" si="108"/>
        <v/>
      </c>
      <c r="D1788" t="s">
        <v>414</v>
      </c>
      <c r="E1788">
        <v>1</v>
      </c>
      <c r="F1788" t="s">
        <v>415</v>
      </c>
      <c r="G1788">
        <v>38.61</v>
      </c>
      <c r="H1788">
        <f t="shared" si="109"/>
        <v>38.61</v>
      </c>
      <c r="I1788">
        <f>VLOOKUP(L1788,'ARTICLES 10052022'!$A$1:$Q$1031,17,FALSE)</f>
        <v>13.350000000000001</v>
      </c>
      <c r="J1788">
        <f t="shared" ref="J1788:J1852" si="111">E1788*I1788</f>
        <v>13.350000000000001</v>
      </c>
      <c r="L1788" t="s">
        <v>414</v>
      </c>
      <c r="M1788">
        <f>IF(I1788="","",VLOOKUP(L1788,'ARTICLES 10052022'!$A$1:$J$1031,10,FALSE))</f>
        <v>8.9</v>
      </c>
      <c r="N1788">
        <f t="shared" si="110"/>
        <v>8.9</v>
      </c>
    </row>
    <row r="1789" spans="1:14" outlineLevel="2">
      <c r="A1789" t="s">
        <v>10</v>
      </c>
      <c r="B1789" s="73" t="str">
        <f>VLOOKUP(A1789,'ARTICLES 10052022'!$A$2:$D$1031,4,FALSE)</f>
        <v>AF</v>
      </c>
      <c r="C1789" s="73" t="str">
        <f t="shared" si="108"/>
        <v/>
      </c>
      <c r="D1789" t="s">
        <v>592</v>
      </c>
      <c r="E1789">
        <v>2</v>
      </c>
      <c r="F1789" t="s">
        <v>1512</v>
      </c>
      <c r="G1789">
        <v>0.96</v>
      </c>
      <c r="H1789">
        <f t="shared" si="109"/>
        <v>1.92</v>
      </c>
      <c r="I1789">
        <f>VLOOKUP(L1789,'ARTICLES 10052022'!$A$1:$Q$1031,17,FALSE)</f>
        <v>1.1251800000000001</v>
      </c>
      <c r="J1789">
        <f t="shared" si="111"/>
        <v>2.2503600000000001</v>
      </c>
      <c r="L1789" t="s">
        <v>592</v>
      </c>
      <c r="M1789">
        <f>IF(I1789="","",VLOOKUP(L1789,'ARTICLES 10052022'!$A$1:$J$1031,10,FALSE))</f>
        <v>0.84599999999999997</v>
      </c>
      <c r="N1789">
        <f t="shared" si="110"/>
        <v>1.6919999999999999</v>
      </c>
    </row>
    <row r="1790" spans="1:14" outlineLevel="2">
      <c r="A1790" t="s">
        <v>10</v>
      </c>
      <c r="B1790" s="73" t="str">
        <f>VLOOKUP(A1790,'ARTICLES 10052022'!$A$2:$D$1031,4,FALSE)</f>
        <v>AF</v>
      </c>
      <c r="C1790" s="73" t="str">
        <f t="shared" si="108"/>
        <v/>
      </c>
      <c r="D1790" t="s">
        <v>963</v>
      </c>
      <c r="E1790">
        <v>1</v>
      </c>
      <c r="F1790" t="s">
        <v>964</v>
      </c>
      <c r="G1790">
        <v>3.76</v>
      </c>
      <c r="H1790">
        <f t="shared" si="109"/>
        <v>3.76</v>
      </c>
      <c r="I1790">
        <f>VLOOKUP(L1790,'ARTICLES 10052022'!$A$1:$Q$1031,17,FALSE)</f>
        <v>5.01</v>
      </c>
      <c r="J1790">
        <f t="shared" si="111"/>
        <v>5.01</v>
      </c>
      <c r="L1790" t="s">
        <v>963</v>
      </c>
      <c r="M1790">
        <f>IF(I1790="","",VLOOKUP(L1790,'ARTICLES 10052022'!$A$1:$J$1031,10,FALSE))</f>
        <v>2.5049999999999999</v>
      </c>
      <c r="N1790">
        <f t="shared" si="110"/>
        <v>2.5049999999999999</v>
      </c>
    </row>
    <row r="1791" spans="1:14" outlineLevel="2">
      <c r="A1791" t="s">
        <v>10</v>
      </c>
      <c r="B1791" s="73" t="str">
        <f>VLOOKUP(A1791,'ARTICLES 10052022'!$A$2:$D$1031,4,FALSE)</f>
        <v>AF</v>
      </c>
      <c r="C1791" s="73" t="str">
        <f t="shared" si="108"/>
        <v/>
      </c>
      <c r="D1791" t="s">
        <v>1997</v>
      </c>
      <c r="E1791">
        <v>1</v>
      </c>
      <c r="F1791" t="s">
        <v>1998</v>
      </c>
      <c r="G1791">
        <v>213.44</v>
      </c>
      <c r="H1791">
        <f t="shared" si="109"/>
        <v>213.44</v>
      </c>
      <c r="I1791">
        <f>VLOOKUP(L1791,'ARTICLES 10052022'!$A$1:$Q$1031,17,FALSE)</f>
        <v>225.99</v>
      </c>
      <c r="J1791">
        <f t="shared" si="111"/>
        <v>225.99</v>
      </c>
      <c r="L1791" t="s">
        <v>1997</v>
      </c>
      <c r="M1791">
        <f>IF(I1791="","",VLOOKUP(L1791,'ARTICLES 10052022'!$A$1:$J$1031,10,FALSE))</f>
        <v>150.66</v>
      </c>
      <c r="N1791">
        <f t="shared" si="110"/>
        <v>150.66</v>
      </c>
    </row>
    <row r="1792" spans="1:14" outlineLevel="2">
      <c r="A1792" t="s">
        <v>10</v>
      </c>
      <c r="B1792" s="73" t="str">
        <f>VLOOKUP(A1792,'ARTICLES 10052022'!$A$2:$D$1031,4,FALSE)</f>
        <v>AF</v>
      </c>
      <c r="C1792" s="73" t="str">
        <f t="shared" si="108"/>
        <v/>
      </c>
      <c r="D1792" t="s">
        <v>1527</v>
      </c>
      <c r="E1792">
        <v>1</v>
      </c>
      <c r="F1792" t="s">
        <v>1528</v>
      </c>
      <c r="G1792">
        <v>0.77</v>
      </c>
      <c r="H1792">
        <f t="shared" si="109"/>
        <v>0.77</v>
      </c>
      <c r="I1792">
        <f>VLOOKUP(L1792,'ARTICLES 10052022'!$A$1:$Q$1031,17,FALSE)</f>
        <v>0.89642000000000011</v>
      </c>
      <c r="J1792">
        <f t="shared" si="111"/>
        <v>0.89642000000000011</v>
      </c>
      <c r="L1792" t="s">
        <v>1527</v>
      </c>
      <c r="M1792">
        <f>IF(I1792="","",VLOOKUP(L1792,'ARTICLES 10052022'!$A$1:$J$1031,10,FALSE))</f>
        <v>0.67400000000000004</v>
      </c>
      <c r="N1792">
        <f t="shared" si="110"/>
        <v>0.67400000000000004</v>
      </c>
    </row>
    <row r="1793" spans="1:14" outlineLevel="2">
      <c r="A1793" t="s">
        <v>10</v>
      </c>
      <c r="B1793" s="73" t="str">
        <f>VLOOKUP(A1793,'ARTICLES 10052022'!$A$2:$D$1031,4,FALSE)</f>
        <v>AF</v>
      </c>
      <c r="C1793" s="73" t="str">
        <f t="shared" si="108"/>
        <v/>
      </c>
      <c r="D1793">
        <v>7214321415</v>
      </c>
      <c r="E1793">
        <v>1</v>
      </c>
      <c r="F1793" t="s">
        <v>2402</v>
      </c>
      <c r="G1793">
        <v>0.1</v>
      </c>
      <c r="H1793">
        <f t="shared" si="109"/>
        <v>0.1</v>
      </c>
      <c r="I1793">
        <f>VLOOKUP(L1793,'ARTICLES 10052022'!$A$1:$Q$1031,17,FALSE)</f>
        <v>5.2700000000000004E-2</v>
      </c>
      <c r="J1793">
        <f t="shared" si="111"/>
        <v>5.2700000000000004E-2</v>
      </c>
      <c r="L1793">
        <v>7214321415</v>
      </c>
      <c r="M1793">
        <f>IF(I1793="","",VLOOKUP(L1793,'ARTICLES 10052022'!$A$1:$J$1031,10,FALSE))</f>
        <v>3.4000000000000002E-2</v>
      </c>
      <c r="N1793">
        <f t="shared" si="110"/>
        <v>3.4000000000000002E-2</v>
      </c>
    </row>
    <row r="1794" spans="1:14" outlineLevel="2">
      <c r="A1794" t="s">
        <v>10</v>
      </c>
      <c r="B1794" s="73" t="str">
        <f>VLOOKUP(A1794,'ARTICLES 10052022'!$A$2:$D$1031,4,FALSE)</f>
        <v>AF</v>
      </c>
      <c r="C1794" s="73" t="str">
        <f t="shared" ref="C1794:C1857" si="112">IF(G1794="",MID(A1794,7,100),"")</f>
        <v/>
      </c>
      <c r="D1794" t="s">
        <v>442</v>
      </c>
      <c r="E1794">
        <v>1</v>
      </c>
      <c r="F1794" t="s">
        <v>1496</v>
      </c>
      <c r="G1794">
        <v>431.65</v>
      </c>
      <c r="H1794">
        <f t="shared" si="109"/>
        <v>431.65</v>
      </c>
      <c r="I1794">
        <f>VLOOKUP(L1794,'ARTICLES 10052022'!$A$1:$Q$1031,17,FALSE)</f>
        <v>469.5</v>
      </c>
      <c r="J1794">
        <f t="shared" si="111"/>
        <v>469.5</v>
      </c>
      <c r="L1794" t="s">
        <v>442</v>
      </c>
      <c r="M1794">
        <f>IF(I1794="","",VLOOKUP(L1794,'ARTICLES 10052022'!$A$1:$J$1031,10,FALSE))</f>
        <v>313</v>
      </c>
      <c r="N1794">
        <f t="shared" si="110"/>
        <v>313</v>
      </c>
    </row>
    <row r="1795" spans="1:14" outlineLevel="2">
      <c r="A1795" t="s">
        <v>10</v>
      </c>
      <c r="B1795" s="73" t="str">
        <f>VLOOKUP(A1795,'ARTICLES 10052022'!$A$2:$D$1031,4,FALSE)</f>
        <v>AF</v>
      </c>
      <c r="C1795" s="73" t="str">
        <f t="shared" si="112"/>
        <v/>
      </c>
      <c r="D1795" t="s">
        <v>472</v>
      </c>
      <c r="E1795">
        <v>1</v>
      </c>
      <c r="F1795" t="s">
        <v>993</v>
      </c>
      <c r="G1795">
        <v>4.87</v>
      </c>
      <c r="H1795">
        <f t="shared" si="109"/>
        <v>4.87</v>
      </c>
      <c r="I1795">
        <f>VLOOKUP(L1795,'ARTICLES 10052022'!$A$1:$Q$1031,17,FALSE)</f>
        <v>1.41</v>
      </c>
      <c r="J1795">
        <f t="shared" si="111"/>
        <v>1.41</v>
      </c>
      <c r="L1795" t="s">
        <v>472</v>
      </c>
      <c r="M1795">
        <f>IF(I1795="","",VLOOKUP(L1795,'ARTICLES 10052022'!$A$1:$J$1031,10,FALSE))</f>
        <v>0.94</v>
      </c>
      <c r="N1795">
        <f t="shared" si="110"/>
        <v>0.94</v>
      </c>
    </row>
    <row r="1796" spans="1:14" outlineLevel="2">
      <c r="A1796" t="s">
        <v>10</v>
      </c>
      <c r="B1796" s="73" t="str">
        <f>VLOOKUP(A1796,'ARTICLES 10052022'!$A$2:$D$1031,4,FALSE)</f>
        <v>AF</v>
      </c>
      <c r="C1796" s="73" t="str">
        <f t="shared" si="112"/>
        <v/>
      </c>
      <c r="D1796" t="s">
        <v>476</v>
      </c>
      <c r="E1796">
        <v>1</v>
      </c>
      <c r="F1796" t="s">
        <v>2937</v>
      </c>
      <c r="G1796">
        <v>4.9400000000000004</v>
      </c>
      <c r="H1796">
        <f t="shared" si="109"/>
        <v>4.9400000000000004</v>
      </c>
      <c r="I1796">
        <f>VLOOKUP(L1796,'ARTICLES 10052022'!$A$1:$Q$1031,17,FALSE)</f>
        <v>1.3800000000000001</v>
      </c>
      <c r="J1796">
        <f t="shared" si="111"/>
        <v>1.3800000000000001</v>
      </c>
      <c r="L1796" t="s">
        <v>476</v>
      </c>
      <c r="M1796">
        <f>IF(I1796="","",VLOOKUP(L1796,'ARTICLES 10052022'!$A$1:$J$1031,10,FALSE))</f>
        <v>0.92</v>
      </c>
      <c r="N1796">
        <f t="shared" si="110"/>
        <v>0.92</v>
      </c>
    </row>
    <row r="1797" spans="1:14" outlineLevel="2">
      <c r="A1797" t="s">
        <v>10</v>
      </c>
      <c r="B1797" s="73" t="str">
        <f>VLOOKUP(A1797,'ARTICLES 10052022'!$A$2:$D$1031,4,FALSE)</f>
        <v>AF</v>
      </c>
      <c r="C1797" s="73" t="str">
        <f t="shared" si="112"/>
        <v/>
      </c>
      <c r="D1797" t="s">
        <v>626</v>
      </c>
      <c r="E1797">
        <v>1</v>
      </c>
      <c r="F1797" t="s">
        <v>627</v>
      </c>
      <c r="G1797">
        <v>1.1000000000000001</v>
      </c>
      <c r="H1797">
        <f t="shared" ref="H1797:H1860" si="113">IF(C1797="",G1797*E1797,"")</f>
        <v>1.1000000000000001</v>
      </c>
      <c r="I1797">
        <f>VLOOKUP(L1797,'ARTICLES 10052022'!$A$1:$Q$1031,17,FALSE)</f>
        <v>1.6186100000000001</v>
      </c>
      <c r="J1797">
        <f t="shared" si="111"/>
        <v>1.6186100000000001</v>
      </c>
      <c r="L1797" t="s">
        <v>626</v>
      </c>
      <c r="M1797">
        <f>IF(I1797="","",VLOOKUP(L1797,'ARTICLES 10052022'!$A$1:$J$1031,10,FALSE))</f>
        <v>1.2170000000000001</v>
      </c>
      <c r="N1797">
        <f t="shared" si="110"/>
        <v>1.2170000000000001</v>
      </c>
    </row>
    <row r="1798" spans="1:14" outlineLevel="2">
      <c r="A1798" t="s">
        <v>10</v>
      </c>
      <c r="B1798" s="73" t="str">
        <f>VLOOKUP(A1798,'ARTICLES 10052022'!$A$2:$D$1031,4,FALSE)</f>
        <v>AF</v>
      </c>
      <c r="C1798" s="73" t="str">
        <f t="shared" si="112"/>
        <v/>
      </c>
      <c r="D1798" t="s">
        <v>2410</v>
      </c>
      <c r="E1798">
        <v>1.1000000000000001</v>
      </c>
      <c r="F1798" t="s">
        <v>2411</v>
      </c>
      <c r="G1798">
        <v>75</v>
      </c>
      <c r="H1798">
        <f t="shared" si="113"/>
        <v>82.5</v>
      </c>
      <c r="I1798">
        <f>VLOOKUP(L1798,'ARTICLES 10052022'!$A$1:$Q$1031,17,FALSE)</f>
        <v>75</v>
      </c>
      <c r="J1798">
        <f t="shared" si="111"/>
        <v>82.5</v>
      </c>
      <c r="L1798" t="s">
        <v>2410</v>
      </c>
      <c r="M1798">
        <f>IF(I1798="","",VLOOKUP(L1798,'ARTICLES 10052022'!$A$1:$J$1031,10,FALSE))</f>
        <v>50</v>
      </c>
      <c r="N1798">
        <f t="shared" si="110"/>
        <v>55.000000000000007</v>
      </c>
    </row>
    <row r="1799" spans="1:14" outlineLevel="2">
      <c r="A1799" t="s">
        <v>10</v>
      </c>
      <c r="B1799" s="73" t="str">
        <f>VLOOKUP(A1799,'ARTICLES 10052022'!$A$2:$D$1031,4,FALSE)</f>
        <v>AF</v>
      </c>
      <c r="C1799" s="73" t="str">
        <f t="shared" si="112"/>
        <v/>
      </c>
      <c r="D1799" t="s">
        <v>1986</v>
      </c>
      <c r="E1799">
        <v>1</v>
      </c>
      <c r="F1799" t="s">
        <v>1987</v>
      </c>
      <c r="G1799">
        <v>4.1900000000000004</v>
      </c>
      <c r="H1799">
        <f t="shared" si="113"/>
        <v>4.1900000000000004</v>
      </c>
      <c r="I1799">
        <f>VLOOKUP(L1799,'ARTICLES 10052022'!$A$1:$Q$1031,17,FALSE)</f>
        <v>4.4850000000000003</v>
      </c>
      <c r="J1799">
        <f t="shared" si="111"/>
        <v>4.4850000000000003</v>
      </c>
      <c r="L1799" t="s">
        <v>1986</v>
      </c>
      <c r="M1799">
        <f>IF(I1799="","",VLOOKUP(L1799,'ARTICLES 10052022'!$A$1:$J$1031,10,FALSE))</f>
        <v>2.99</v>
      </c>
      <c r="N1799">
        <f t="shared" si="110"/>
        <v>2.99</v>
      </c>
    </row>
    <row r="1800" spans="1:14" outlineLevel="2">
      <c r="A1800" t="s">
        <v>10</v>
      </c>
      <c r="B1800" s="73" t="str">
        <f>VLOOKUP(A1800,'ARTICLES 10052022'!$A$2:$D$1031,4,FALSE)</f>
        <v>AF</v>
      </c>
      <c r="C1800" s="73" t="str">
        <f t="shared" si="112"/>
        <v/>
      </c>
      <c r="D1800" t="s">
        <v>632</v>
      </c>
      <c r="E1800">
        <v>1</v>
      </c>
      <c r="F1800" t="s">
        <v>1514</v>
      </c>
      <c r="G1800">
        <v>12.91</v>
      </c>
      <c r="H1800">
        <f t="shared" si="113"/>
        <v>12.91</v>
      </c>
      <c r="I1800">
        <f>VLOOKUP(L1800,'ARTICLES 10052022'!$A$1:$Q$1031,17,FALSE)</f>
        <v>19.064219999999999</v>
      </c>
      <c r="J1800">
        <f t="shared" si="111"/>
        <v>19.064219999999999</v>
      </c>
      <c r="L1800" t="s">
        <v>632</v>
      </c>
      <c r="M1800">
        <f>IF(I1800="","",VLOOKUP(L1800,'ARTICLES 10052022'!$A$1:$J$1031,10,FALSE))</f>
        <v>4.7779999999999996</v>
      </c>
      <c r="N1800">
        <f t="shared" ref="N1800:N1863" si="114">IF(I1800="","",E1800*M1800)</f>
        <v>4.7779999999999996</v>
      </c>
    </row>
    <row r="1801" spans="1:14" outlineLevel="2">
      <c r="A1801" t="s">
        <v>10</v>
      </c>
      <c r="B1801" s="73" t="str">
        <f>VLOOKUP(A1801,'ARTICLES 10052022'!$A$2:$D$1031,4,FALSE)</f>
        <v>AF</v>
      </c>
      <c r="C1801" s="73" t="str">
        <f t="shared" si="112"/>
        <v/>
      </c>
      <c r="D1801" t="s">
        <v>1510</v>
      </c>
      <c r="E1801">
        <v>1</v>
      </c>
      <c r="F1801" t="s">
        <v>1511</v>
      </c>
      <c r="G1801">
        <v>9.56</v>
      </c>
      <c r="H1801">
        <f t="shared" si="113"/>
        <v>9.56</v>
      </c>
      <c r="I1801">
        <f>VLOOKUP(L1801,'ARTICLES 10052022'!$A$1:$Q$1031,17,FALSE)</f>
        <v>9.4695999999999998</v>
      </c>
      <c r="J1801">
        <f t="shared" si="111"/>
        <v>9.4695999999999998</v>
      </c>
      <c r="L1801" t="s">
        <v>1510</v>
      </c>
      <c r="M1801">
        <f>IF(I1801="","",VLOOKUP(L1801,'ARTICLES 10052022'!$A$1:$J$1031,10,FALSE))</f>
        <v>7.12</v>
      </c>
      <c r="N1801">
        <f t="shared" si="114"/>
        <v>7.12</v>
      </c>
    </row>
    <row r="1802" spans="1:14" outlineLevel="2">
      <c r="A1802" t="s">
        <v>10</v>
      </c>
      <c r="B1802" s="73" t="str">
        <f>VLOOKUP(A1802,'ARTICLES 10052022'!$A$2:$D$1031,4,FALSE)</f>
        <v>AF</v>
      </c>
      <c r="C1802" s="73" t="str">
        <f t="shared" si="112"/>
        <v/>
      </c>
      <c r="D1802" t="s">
        <v>1519</v>
      </c>
      <c r="E1802">
        <v>1</v>
      </c>
      <c r="F1802" t="s">
        <v>1520</v>
      </c>
      <c r="G1802">
        <v>9.64</v>
      </c>
      <c r="H1802">
        <f t="shared" si="113"/>
        <v>9.64</v>
      </c>
      <c r="I1802">
        <f>VLOOKUP(L1802,'ARTICLES 10052022'!$A$1:$Q$1031,17,FALSE)</f>
        <v>11.619146000000001</v>
      </c>
      <c r="J1802">
        <f t="shared" si="111"/>
        <v>11.619146000000001</v>
      </c>
      <c r="L1802" t="s">
        <v>1519</v>
      </c>
      <c r="M1802">
        <f>IF(I1802="","",VLOOKUP(L1802,'ARTICLES 10052022'!$A$1:$J$1031,10,FALSE))</f>
        <v>8.7362000000000002</v>
      </c>
      <c r="N1802">
        <f t="shared" si="114"/>
        <v>8.7362000000000002</v>
      </c>
    </row>
    <row r="1803" spans="1:14" outlineLevel="2">
      <c r="A1803" t="s">
        <v>10</v>
      </c>
      <c r="B1803" s="73" t="str">
        <f>VLOOKUP(A1803,'ARTICLES 10052022'!$A$2:$D$1031,4,FALSE)</f>
        <v>AF</v>
      </c>
      <c r="C1803" s="73" t="str">
        <f t="shared" si="112"/>
        <v/>
      </c>
      <c r="D1803">
        <v>8434000618</v>
      </c>
      <c r="E1803">
        <v>1</v>
      </c>
      <c r="F1803" t="s">
        <v>2272</v>
      </c>
      <c r="G1803">
        <v>0.02</v>
      </c>
      <c r="H1803">
        <f t="shared" si="113"/>
        <v>0.02</v>
      </c>
      <c r="I1803">
        <f>VLOOKUP(L1803,'ARTICLES 10052022'!$A$1:$Q$1031,17,FALSE)</f>
        <v>2.375E-2</v>
      </c>
      <c r="J1803">
        <f t="shared" si="111"/>
        <v>2.375E-2</v>
      </c>
      <c r="L1803">
        <v>8434000618</v>
      </c>
      <c r="M1803">
        <f>IF(I1803="","",VLOOKUP(L1803,'ARTICLES 10052022'!$A$1:$J$1031,10,FALSE))</f>
        <v>1.9E-2</v>
      </c>
      <c r="N1803">
        <f t="shared" si="114"/>
        <v>1.9E-2</v>
      </c>
    </row>
    <row r="1804" spans="1:14" outlineLevel="2">
      <c r="A1804" t="s">
        <v>10</v>
      </c>
      <c r="B1804" s="73" t="str">
        <f>VLOOKUP(A1804,'ARTICLES 10052022'!$A$2:$D$1031,4,FALSE)</f>
        <v>AF</v>
      </c>
      <c r="C1804" s="73" t="str">
        <f t="shared" si="112"/>
        <v/>
      </c>
      <c r="D1804" t="s">
        <v>2362</v>
      </c>
      <c r="E1804">
        <v>2</v>
      </c>
      <c r="F1804" t="s">
        <v>2363</v>
      </c>
      <c r="G1804">
        <v>1.9E-2</v>
      </c>
      <c r="H1804">
        <f t="shared" si="113"/>
        <v>3.7999999999999999E-2</v>
      </c>
      <c r="I1804">
        <f>VLOOKUP(L1804,'ARTICLES 10052022'!$A$1:$Q$1031,17,FALSE)</f>
        <v>0.1905</v>
      </c>
      <c r="J1804">
        <f t="shared" si="111"/>
        <v>0.38100000000000001</v>
      </c>
      <c r="L1804" t="s">
        <v>2362</v>
      </c>
      <c r="M1804">
        <f>IF(I1804="","",VLOOKUP(L1804,'ARTICLES 10052022'!$A$1:$J$1031,10,FALSE))</f>
        <v>0.127</v>
      </c>
      <c r="N1804">
        <f t="shared" si="114"/>
        <v>0.254</v>
      </c>
    </row>
    <row r="1805" spans="1:14" outlineLevel="2">
      <c r="A1805" t="s">
        <v>10</v>
      </c>
      <c r="B1805" s="73" t="str">
        <f>VLOOKUP(A1805,'ARTICLES 10052022'!$A$2:$D$1031,4,FALSE)</f>
        <v>AF</v>
      </c>
      <c r="C1805" s="73" t="str">
        <f t="shared" si="112"/>
        <v/>
      </c>
      <c r="D1805">
        <v>8535000618</v>
      </c>
      <c r="E1805">
        <v>1</v>
      </c>
      <c r="F1805" t="s">
        <v>2275</v>
      </c>
      <c r="G1805">
        <v>0.05</v>
      </c>
      <c r="H1805">
        <f t="shared" si="113"/>
        <v>0.05</v>
      </c>
      <c r="I1805">
        <f>VLOOKUP(L1805,'ARTICLES 10052022'!$A$1:$Q$1031,17,FALSE)</f>
        <v>5.2499999999999998E-2</v>
      </c>
      <c r="J1805">
        <f t="shared" si="111"/>
        <v>5.2499999999999998E-2</v>
      </c>
      <c r="L1805">
        <v>8535000618</v>
      </c>
      <c r="M1805">
        <f>IF(I1805="","",VLOOKUP(L1805,'ARTICLES 10052022'!$A$1:$J$1031,10,FALSE))</f>
        <v>0.03</v>
      </c>
      <c r="N1805">
        <f t="shared" si="114"/>
        <v>0.03</v>
      </c>
    </row>
    <row r="1806" spans="1:14" outlineLevel="2">
      <c r="A1806" t="s">
        <v>10</v>
      </c>
      <c r="B1806" s="73" t="str">
        <f>VLOOKUP(A1806,'ARTICLES 10052022'!$A$2:$D$1031,4,FALSE)</f>
        <v>AF</v>
      </c>
      <c r="C1806" s="73" t="str">
        <f t="shared" si="112"/>
        <v/>
      </c>
      <c r="D1806">
        <v>101007</v>
      </c>
      <c r="E1806">
        <v>1</v>
      </c>
      <c r="F1806" t="s">
        <v>1544</v>
      </c>
      <c r="G1806">
        <v>2.2400000000000002</v>
      </c>
      <c r="H1806">
        <f t="shared" si="113"/>
        <v>2.2400000000000002</v>
      </c>
      <c r="I1806">
        <f>VLOOKUP(L1806,'ARTICLES 10052022'!$A$1:$Q$1031,17,FALSE)</f>
        <v>2.25</v>
      </c>
      <c r="J1806">
        <f t="shared" si="111"/>
        <v>2.25</v>
      </c>
      <c r="L1806">
        <v>101007</v>
      </c>
      <c r="M1806">
        <f>IF(I1806="","",VLOOKUP(L1806,'ARTICLES 10052022'!$A$1:$J$1031,10,FALSE))</f>
        <v>1.5</v>
      </c>
      <c r="N1806">
        <f t="shared" si="114"/>
        <v>1.5</v>
      </c>
    </row>
    <row r="1807" spans="1:14" outlineLevel="2">
      <c r="A1807" t="s">
        <v>10</v>
      </c>
      <c r="B1807" s="73" t="str">
        <f>VLOOKUP(A1807,'ARTICLES 10052022'!$A$2:$D$1031,4,FALSE)</f>
        <v>AF</v>
      </c>
      <c r="C1807" s="73" t="str">
        <f t="shared" si="112"/>
        <v/>
      </c>
      <c r="D1807" t="s">
        <v>62</v>
      </c>
      <c r="E1807">
        <v>1</v>
      </c>
      <c r="F1807" t="s">
        <v>63</v>
      </c>
      <c r="G1807">
        <v>139.16999999999999</v>
      </c>
      <c r="H1807">
        <f t="shared" si="113"/>
        <v>139.16999999999999</v>
      </c>
      <c r="I1807">
        <f>VLOOKUP(L1807,'ARTICLES 10052022'!$A$1:$Q$1031,17,FALSE)</f>
        <v>135.749225</v>
      </c>
      <c r="J1807">
        <f t="shared" si="111"/>
        <v>135.749225</v>
      </c>
      <c r="L1807" t="s">
        <v>62</v>
      </c>
      <c r="M1807">
        <f>IF(I1807="","",VLOOKUP(L1807,'ARTICLES 10052022'!$A$1:$J$1031,10,FALSE))</f>
        <v>83.060649999999995</v>
      </c>
      <c r="N1807">
        <f t="shared" si="114"/>
        <v>83.060649999999995</v>
      </c>
    </row>
    <row r="1808" spans="1:14" outlineLevel="2">
      <c r="A1808" t="s">
        <v>10</v>
      </c>
      <c r="B1808" s="73" t="str">
        <f>VLOOKUP(A1808,'ARTICLES 10052022'!$A$2:$D$1031,4,FALSE)</f>
        <v>AF</v>
      </c>
      <c r="C1808" s="73" t="str">
        <f t="shared" si="112"/>
        <v/>
      </c>
      <c r="D1808">
        <v>9600000618</v>
      </c>
      <c r="E1808">
        <v>1</v>
      </c>
      <c r="F1808" t="s">
        <v>2044</v>
      </c>
      <c r="G1808">
        <v>1.57</v>
      </c>
      <c r="H1808">
        <f t="shared" si="113"/>
        <v>1.57</v>
      </c>
      <c r="I1808">
        <f>VLOOKUP(L1808,'ARTICLES 10052022'!$A$1:$Q$1031,17,FALSE)</f>
        <v>2.3980000000000001</v>
      </c>
      <c r="J1808">
        <f t="shared" si="111"/>
        <v>2.3980000000000001</v>
      </c>
      <c r="L1808">
        <v>9600000618</v>
      </c>
      <c r="M1808">
        <f>IF(I1808="","",VLOOKUP(L1808,'ARTICLES 10052022'!$A$1:$J$1031,10,FALSE))</f>
        <v>1.1990000000000001</v>
      </c>
      <c r="N1808">
        <f t="shared" si="114"/>
        <v>1.1990000000000001</v>
      </c>
    </row>
    <row r="1809" spans="1:14" outlineLevel="2">
      <c r="A1809" t="s">
        <v>10</v>
      </c>
      <c r="B1809" s="73" t="str">
        <f>VLOOKUP(A1809,'ARTICLES 10052022'!$A$2:$D$1031,4,FALSE)</f>
        <v>AF</v>
      </c>
      <c r="C1809" s="73" t="str">
        <f t="shared" si="112"/>
        <v/>
      </c>
      <c r="D1809" t="s">
        <v>1537</v>
      </c>
      <c r="E1809">
        <v>0.75</v>
      </c>
      <c r="F1809" t="s">
        <v>1538</v>
      </c>
      <c r="G1809">
        <v>4.3499999999999996</v>
      </c>
      <c r="H1809">
        <f t="shared" si="113"/>
        <v>3.2624999999999997</v>
      </c>
      <c r="I1809">
        <f>VLOOKUP(L1809,'ARTICLES 10052022'!$A$1:$Q$1031,17,FALSE)</f>
        <v>4.3499999999999996</v>
      </c>
      <c r="J1809">
        <f t="shared" si="111"/>
        <v>3.2624999999999997</v>
      </c>
      <c r="L1809" t="s">
        <v>1537</v>
      </c>
      <c r="M1809">
        <f>IF(I1809="","",VLOOKUP(L1809,'ARTICLES 10052022'!$A$1:$J$1031,10,FALSE))</f>
        <v>2.9</v>
      </c>
      <c r="N1809">
        <f t="shared" si="114"/>
        <v>2.1749999999999998</v>
      </c>
    </row>
    <row r="1810" spans="1:14" outlineLevel="2">
      <c r="A1810" t="s">
        <v>10</v>
      </c>
      <c r="B1810" s="73" t="str">
        <f>VLOOKUP(A1810,'ARTICLES 10052022'!$A$2:$D$1031,4,FALSE)</f>
        <v>AF</v>
      </c>
      <c r="C1810" s="73" t="str">
        <f t="shared" si="112"/>
        <v/>
      </c>
      <c r="D1810" t="s">
        <v>2626</v>
      </c>
      <c r="E1810">
        <v>1</v>
      </c>
      <c r="F1810" t="s">
        <v>2627</v>
      </c>
      <c r="G1810">
        <v>0.4</v>
      </c>
      <c r="H1810">
        <f t="shared" si="113"/>
        <v>0.4</v>
      </c>
      <c r="I1810">
        <f>VLOOKUP(L1810,'ARTICLES 10052022'!$A$1:$Q$1031,17,FALSE)</f>
        <v>0.4</v>
      </c>
      <c r="J1810">
        <f t="shared" si="111"/>
        <v>0.4</v>
      </c>
      <c r="L1810" t="s">
        <v>2626</v>
      </c>
      <c r="M1810">
        <f>IF(I1810="","",VLOOKUP(L1810,'ARTICLES 10052022'!$A$1:$J$1031,10,FALSE))</f>
        <v>0.2</v>
      </c>
      <c r="N1810">
        <f t="shared" si="114"/>
        <v>0.2</v>
      </c>
    </row>
    <row r="1811" spans="1:14" outlineLevel="2">
      <c r="A1811" t="s">
        <v>10</v>
      </c>
      <c r="B1811" s="73" t="str">
        <f>VLOOKUP(A1811,'ARTICLES 10052022'!$A$2:$D$1031,4,FALSE)</f>
        <v>AF</v>
      </c>
      <c r="C1811" s="73" t="str">
        <f t="shared" si="112"/>
        <v/>
      </c>
      <c r="D1811" t="s">
        <v>2311</v>
      </c>
      <c r="E1811">
        <v>1</v>
      </c>
      <c r="F1811" t="s">
        <v>2312</v>
      </c>
      <c r="G1811">
        <v>17.510000000000002</v>
      </c>
      <c r="H1811">
        <f t="shared" si="113"/>
        <v>17.510000000000002</v>
      </c>
      <c r="I1811">
        <f>VLOOKUP(L1811,'ARTICLES 10052022'!$A$1:$Q$1031,17,FALSE)</f>
        <v>20.684999999999999</v>
      </c>
      <c r="J1811">
        <f t="shared" si="111"/>
        <v>20.684999999999999</v>
      </c>
      <c r="L1811" t="s">
        <v>2311</v>
      </c>
      <c r="M1811">
        <f>IF(I1811="","",VLOOKUP(L1811,'ARTICLES 10052022'!$A$1:$J$1031,10,FALSE))</f>
        <v>13.79</v>
      </c>
      <c r="N1811">
        <f t="shared" si="114"/>
        <v>13.79</v>
      </c>
    </row>
    <row r="1812" spans="1:14" outlineLevel="2">
      <c r="A1812" t="s">
        <v>10</v>
      </c>
      <c r="B1812" s="73" t="str">
        <f>VLOOKUP(A1812,'ARTICLES 10052022'!$A$2:$D$1031,4,FALSE)</f>
        <v>AF</v>
      </c>
      <c r="C1812" s="73" t="str">
        <f t="shared" si="112"/>
        <v/>
      </c>
      <c r="D1812" t="s">
        <v>606</v>
      </c>
      <c r="E1812">
        <v>1</v>
      </c>
      <c r="F1812" t="s">
        <v>1848</v>
      </c>
      <c r="G1812">
        <v>2.31</v>
      </c>
      <c r="H1812">
        <f t="shared" si="113"/>
        <v>2.31</v>
      </c>
      <c r="I1812">
        <f>VLOOKUP(L1812,'ARTICLES 10052022'!$A$1:$Q$1031,17,FALSE)</f>
        <v>2.4525000000000001</v>
      </c>
      <c r="J1812">
        <f t="shared" si="111"/>
        <v>2.4525000000000001</v>
      </c>
      <c r="L1812" t="s">
        <v>606</v>
      </c>
      <c r="M1812">
        <f>IF(I1812="","",VLOOKUP(L1812,'ARTICLES 10052022'!$A$1:$J$1031,10,FALSE))</f>
        <v>1.635</v>
      </c>
      <c r="N1812">
        <f t="shared" si="114"/>
        <v>1.635</v>
      </c>
    </row>
    <row r="1813" spans="1:14" outlineLevel="1">
      <c r="A1813" s="73" t="s">
        <v>3119</v>
      </c>
      <c r="B1813" s="73"/>
      <c r="C1813" s="73" t="str">
        <f t="shared" si="112"/>
        <v>SPR900V100</v>
      </c>
      <c r="J1813">
        <f>SUBTOTAL(9,J1784:J1812)</f>
        <v>1063.3739310000001</v>
      </c>
      <c r="N1813">
        <f>SUBTOTAL(9,N1784:N1812)</f>
        <v>692.36384999999996</v>
      </c>
    </row>
    <row r="1814" spans="1:14" outlineLevel="2">
      <c r="A1814" t="s">
        <v>12</v>
      </c>
      <c r="B1814" s="73" t="str">
        <f>VLOOKUP(A1814,'ARTICLES 10052022'!$A$2:$D$1031,4,FALSE)</f>
        <v>AF</v>
      </c>
      <c r="C1814" s="73" t="str">
        <f t="shared" si="112"/>
        <v/>
      </c>
      <c r="D1814">
        <v>101006</v>
      </c>
      <c r="E1814">
        <v>1</v>
      </c>
      <c r="F1814" t="s">
        <v>1546</v>
      </c>
      <c r="G1814">
        <v>0.68</v>
      </c>
      <c r="H1814">
        <f t="shared" si="113"/>
        <v>0.68</v>
      </c>
      <c r="I1814">
        <f>VLOOKUP(L1814,'ARTICLES 10052022'!$A$1:$Q$1031,17,FALSE)</f>
        <v>0.69000000000000006</v>
      </c>
      <c r="J1814">
        <f t="shared" si="111"/>
        <v>0.69000000000000006</v>
      </c>
      <c r="L1814">
        <v>101006</v>
      </c>
      <c r="M1814">
        <f>IF(I1814="","",VLOOKUP(L1814,'ARTICLES 10052022'!$A$1:$J$1031,10,FALSE))</f>
        <v>0.23</v>
      </c>
      <c r="N1814">
        <f t="shared" si="114"/>
        <v>0.23</v>
      </c>
    </row>
    <row r="1815" spans="1:14" outlineLevel="2">
      <c r="A1815" t="s">
        <v>12</v>
      </c>
      <c r="B1815" s="73" t="str">
        <f>VLOOKUP(A1815,'ARTICLES 10052022'!$A$2:$D$1031,4,FALSE)</f>
        <v>AF</v>
      </c>
      <c r="C1815" s="73" t="str">
        <f t="shared" si="112"/>
        <v/>
      </c>
      <c r="D1815" t="s">
        <v>2466</v>
      </c>
      <c r="E1815">
        <v>2</v>
      </c>
      <c r="F1815" t="s">
        <v>2467</v>
      </c>
      <c r="G1815">
        <v>0.90200000000000002</v>
      </c>
      <c r="H1815">
        <f t="shared" si="113"/>
        <v>1.804</v>
      </c>
      <c r="I1815">
        <f>VLOOKUP(L1815,'ARTICLES 10052022'!$A$1:$Q$1031,17,FALSE)</f>
        <v>0.90149999999999997</v>
      </c>
      <c r="J1815">
        <f t="shared" si="111"/>
        <v>1.8029999999999999</v>
      </c>
      <c r="L1815" t="s">
        <v>2466</v>
      </c>
      <c r="M1815">
        <f>IF(I1815="","",VLOOKUP(L1815,'ARTICLES 10052022'!$A$1:$J$1031,10,FALSE))</f>
        <v>0.60099999999999998</v>
      </c>
      <c r="N1815">
        <f t="shared" si="114"/>
        <v>1.202</v>
      </c>
    </row>
    <row r="1816" spans="1:14" outlineLevel="2">
      <c r="A1816" t="s">
        <v>12</v>
      </c>
      <c r="B1816" s="73" t="str">
        <f>VLOOKUP(A1816,'ARTICLES 10052022'!$A$2:$D$1031,4,FALSE)</f>
        <v>AF</v>
      </c>
      <c r="C1816" s="73" t="str">
        <f t="shared" si="112"/>
        <v/>
      </c>
      <c r="D1816" t="s">
        <v>2470</v>
      </c>
      <c r="E1816">
        <v>2</v>
      </c>
      <c r="F1816" t="s">
        <v>2471</v>
      </c>
      <c r="G1816">
        <v>0.08</v>
      </c>
      <c r="H1816">
        <f t="shared" si="113"/>
        <v>0.16</v>
      </c>
      <c r="I1816">
        <f>VLOOKUP(L1816,'ARTICLES 10052022'!$A$1:$Q$1031,17,FALSE)</f>
        <v>0.10799999999999998</v>
      </c>
      <c r="J1816">
        <f t="shared" si="111"/>
        <v>0.21599999999999997</v>
      </c>
      <c r="L1816" t="s">
        <v>2470</v>
      </c>
      <c r="M1816">
        <f>IF(I1816="","",VLOOKUP(L1816,'ARTICLES 10052022'!$A$1:$J$1031,10,FALSE))</f>
        <v>7.1999999999999995E-2</v>
      </c>
      <c r="N1816">
        <f t="shared" si="114"/>
        <v>0.14399999999999999</v>
      </c>
    </row>
    <row r="1817" spans="1:14" outlineLevel="2">
      <c r="A1817" t="s">
        <v>12</v>
      </c>
      <c r="B1817" s="73" t="str">
        <f>VLOOKUP(A1817,'ARTICLES 10052022'!$A$2:$D$1031,4,FALSE)</f>
        <v>AF</v>
      </c>
      <c r="C1817" s="73" t="str">
        <f t="shared" si="112"/>
        <v/>
      </c>
      <c r="D1817">
        <v>8412802518</v>
      </c>
      <c r="E1817">
        <v>6</v>
      </c>
      <c r="F1817" t="s">
        <v>2270</v>
      </c>
      <c r="G1817">
        <v>7.0000000000000007E-2</v>
      </c>
      <c r="H1817">
        <f t="shared" si="113"/>
        <v>0.42000000000000004</v>
      </c>
      <c r="I1817">
        <f>VLOOKUP(L1817,'ARTICLES 10052022'!$A$1:$Q$1031,17,FALSE)</f>
        <v>0.10649999999999998</v>
      </c>
      <c r="J1817">
        <f t="shared" si="111"/>
        <v>0.6389999999999999</v>
      </c>
      <c r="L1817">
        <v>8412802518</v>
      </c>
      <c r="M1817">
        <f>IF(I1817="","",VLOOKUP(L1817,'ARTICLES 10052022'!$A$1:$J$1031,10,FALSE))</f>
        <v>7.0999999999999994E-2</v>
      </c>
      <c r="N1817">
        <f t="shared" si="114"/>
        <v>0.42599999999999993</v>
      </c>
    </row>
    <row r="1818" spans="1:14" outlineLevel="2">
      <c r="A1818" t="s">
        <v>12</v>
      </c>
      <c r="B1818" s="73" t="str">
        <f>VLOOKUP(A1818,'ARTICLES 10052022'!$A$2:$D$1031,4,FALSE)</f>
        <v>AF</v>
      </c>
      <c r="C1818" s="73" t="str">
        <f t="shared" si="112"/>
        <v/>
      </c>
      <c r="D1818" t="s">
        <v>2454</v>
      </c>
      <c r="E1818">
        <v>2</v>
      </c>
      <c r="F1818" t="s">
        <v>2455</v>
      </c>
      <c r="G1818">
        <v>0.27400000000000002</v>
      </c>
      <c r="H1818">
        <f t="shared" si="113"/>
        <v>0.54800000000000004</v>
      </c>
      <c r="I1818">
        <f>VLOOKUP(L1818,'ARTICLES 10052022'!$A$1:$Q$1031,17,FALSE)</f>
        <v>0.1305</v>
      </c>
      <c r="J1818">
        <f t="shared" si="111"/>
        <v>0.26100000000000001</v>
      </c>
      <c r="L1818" t="s">
        <v>2454</v>
      </c>
      <c r="M1818">
        <f>IF(I1818="","",VLOOKUP(L1818,'ARTICLES 10052022'!$A$1:$J$1031,10,FALSE))</f>
        <v>8.6999999999999994E-2</v>
      </c>
      <c r="N1818">
        <f t="shared" si="114"/>
        <v>0.17399999999999999</v>
      </c>
    </row>
    <row r="1819" spans="1:14" outlineLevel="2">
      <c r="A1819" t="s">
        <v>12</v>
      </c>
      <c r="B1819" s="73" t="str">
        <f>VLOOKUP(A1819,'ARTICLES 10052022'!$A$2:$D$1031,4,FALSE)</f>
        <v>AF</v>
      </c>
      <c r="C1819" s="73" t="str">
        <f t="shared" si="112"/>
        <v/>
      </c>
      <c r="D1819">
        <v>8534000818</v>
      </c>
      <c r="E1819">
        <v>8</v>
      </c>
      <c r="F1819" t="s">
        <v>2274</v>
      </c>
      <c r="G1819">
        <v>0.05</v>
      </c>
      <c r="H1819">
        <f t="shared" si="113"/>
        <v>0.4</v>
      </c>
      <c r="I1819">
        <f>VLOOKUP(L1819,'ARTICLES 10052022'!$A$1:$Q$1031,17,FALSE)</f>
        <v>5.0750000000000003E-2</v>
      </c>
      <c r="J1819">
        <f t="shared" si="111"/>
        <v>0.40600000000000003</v>
      </c>
      <c r="L1819">
        <v>8534000818</v>
      </c>
      <c r="M1819">
        <f>IF(I1819="","",VLOOKUP(L1819,'ARTICLES 10052022'!$A$1:$J$1031,10,FALSE))</f>
        <v>2.9000000000000001E-2</v>
      </c>
      <c r="N1819">
        <f t="shared" si="114"/>
        <v>0.23200000000000001</v>
      </c>
    </row>
    <row r="1820" spans="1:14" outlineLevel="2">
      <c r="A1820" t="s">
        <v>12</v>
      </c>
      <c r="B1820" s="73" t="str">
        <f>VLOOKUP(A1820,'ARTICLES 10052022'!$A$2:$D$1031,4,FALSE)</f>
        <v>AF</v>
      </c>
      <c r="C1820" s="73" t="str">
        <f t="shared" si="112"/>
        <v/>
      </c>
      <c r="D1820" t="s">
        <v>2524</v>
      </c>
      <c r="E1820">
        <v>1</v>
      </c>
      <c r="F1820" t="s">
        <v>2525</v>
      </c>
      <c r="G1820">
        <v>6.1349999999999998</v>
      </c>
      <c r="H1820">
        <f t="shared" si="113"/>
        <v>6.1349999999999998</v>
      </c>
      <c r="I1820">
        <f>VLOOKUP(L1820,'ARTICLES 10052022'!$A$1:$Q$1031,17,FALSE)</f>
        <v>6.1349999999999998</v>
      </c>
      <c r="J1820">
        <f t="shared" si="111"/>
        <v>6.1349999999999998</v>
      </c>
      <c r="L1820" t="s">
        <v>2524</v>
      </c>
      <c r="M1820">
        <f>IF(I1820="","",VLOOKUP(L1820,'ARTICLES 10052022'!$A$1:$J$1031,10,FALSE))</f>
        <v>4.09</v>
      </c>
      <c r="N1820">
        <f t="shared" si="114"/>
        <v>4.09</v>
      </c>
    </row>
    <row r="1821" spans="1:14" outlineLevel="2">
      <c r="A1821" t="s">
        <v>12</v>
      </c>
      <c r="B1821" s="73" t="str">
        <f>VLOOKUP(A1821,'ARTICLES 10052022'!$A$2:$D$1031,4,FALSE)</f>
        <v>AF</v>
      </c>
      <c r="C1821" s="73" t="str">
        <f t="shared" si="112"/>
        <v/>
      </c>
      <c r="D1821" t="s">
        <v>2449</v>
      </c>
      <c r="E1821">
        <v>2</v>
      </c>
      <c r="F1821" t="s">
        <v>2450</v>
      </c>
      <c r="G1821">
        <v>0.1</v>
      </c>
      <c r="H1821">
        <f t="shared" si="113"/>
        <v>0.2</v>
      </c>
      <c r="I1821">
        <f>VLOOKUP(L1821,'ARTICLES 10052022'!$A$1:$Q$1031,17,FALSE)</f>
        <v>0.10199999999999999</v>
      </c>
      <c r="J1821">
        <f t="shared" si="111"/>
        <v>0.20399999999999999</v>
      </c>
      <c r="L1821" t="s">
        <v>2449</v>
      </c>
      <c r="M1821">
        <f>IF(I1821="","",VLOOKUP(L1821,'ARTICLES 10052022'!$A$1:$J$1031,10,FALSE))</f>
        <v>5.0999999999999997E-2</v>
      </c>
      <c r="N1821">
        <f t="shared" si="114"/>
        <v>0.10199999999999999</v>
      </c>
    </row>
    <row r="1822" spans="1:14" outlineLevel="2">
      <c r="A1822" t="s">
        <v>12</v>
      </c>
      <c r="B1822" s="73" t="str">
        <f>VLOOKUP(A1822,'ARTICLES 10052022'!$A$2:$D$1031,4,FALSE)</f>
        <v>AF</v>
      </c>
      <c r="C1822" s="73" t="str">
        <f t="shared" si="112"/>
        <v/>
      </c>
      <c r="D1822">
        <v>1510064</v>
      </c>
      <c r="E1822">
        <v>1</v>
      </c>
      <c r="F1822" t="s">
        <v>1673</v>
      </c>
      <c r="G1822">
        <v>39.22</v>
      </c>
      <c r="H1822">
        <f t="shared" si="113"/>
        <v>39.22</v>
      </c>
      <c r="I1822">
        <f>VLOOKUP(L1822,'ARTICLES 10052022'!$A$1:$Q$1031,17,FALSE)</f>
        <v>44.414400000000001</v>
      </c>
      <c r="J1822">
        <f t="shared" si="111"/>
        <v>44.414400000000001</v>
      </c>
      <c r="L1822">
        <v>1510064</v>
      </c>
      <c r="M1822">
        <f>IF(I1822="","",VLOOKUP(L1822,'ARTICLES 10052022'!$A$1:$J$1031,10,FALSE))</f>
        <v>27.759</v>
      </c>
      <c r="N1822">
        <f t="shared" si="114"/>
        <v>27.759</v>
      </c>
    </row>
    <row r="1823" spans="1:14" outlineLevel="2">
      <c r="A1823" t="s">
        <v>12</v>
      </c>
      <c r="B1823" s="73" t="str">
        <f>VLOOKUP(A1823,'ARTICLES 10052022'!$A$2:$D$1031,4,FALSE)</f>
        <v>AF</v>
      </c>
      <c r="C1823" s="73" t="str">
        <f t="shared" si="112"/>
        <v/>
      </c>
      <c r="D1823" t="s">
        <v>1533</v>
      </c>
      <c r="E1823">
        <v>1</v>
      </c>
      <c r="F1823" t="s">
        <v>1534</v>
      </c>
      <c r="G1823">
        <v>7.41</v>
      </c>
      <c r="H1823">
        <f t="shared" si="113"/>
        <v>7.41</v>
      </c>
      <c r="I1823">
        <f>VLOOKUP(L1823,'ARTICLES 10052022'!$A$1:$Q$1031,17,FALSE)</f>
        <v>7.9667000000000003</v>
      </c>
      <c r="J1823">
        <f t="shared" si="111"/>
        <v>7.9667000000000003</v>
      </c>
      <c r="L1823" t="s">
        <v>1533</v>
      </c>
      <c r="M1823">
        <f>IF(I1823="","",VLOOKUP(L1823,'ARTICLES 10052022'!$A$1:$J$1031,10,FALSE))</f>
        <v>5.99</v>
      </c>
      <c r="N1823">
        <f t="shared" si="114"/>
        <v>5.99</v>
      </c>
    </row>
    <row r="1824" spans="1:14" outlineLevel="2">
      <c r="A1824" t="s">
        <v>12</v>
      </c>
      <c r="B1824" s="73" t="str">
        <f>VLOOKUP(A1824,'ARTICLES 10052022'!$A$2:$D$1031,4,FALSE)</f>
        <v>AF</v>
      </c>
      <c r="C1824" s="73" t="str">
        <f t="shared" si="112"/>
        <v/>
      </c>
      <c r="D1824" t="s">
        <v>442</v>
      </c>
      <c r="E1824">
        <v>1</v>
      </c>
      <c r="F1824" t="s">
        <v>1496</v>
      </c>
      <c r="G1824">
        <v>431.65</v>
      </c>
      <c r="H1824">
        <f t="shared" si="113"/>
        <v>431.65</v>
      </c>
      <c r="I1824">
        <f>VLOOKUP(L1824,'ARTICLES 10052022'!$A$1:$Q$1031,17,FALSE)</f>
        <v>469.5</v>
      </c>
      <c r="J1824">
        <f t="shared" si="111"/>
        <v>469.5</v>
      </c>
      <c r="L1824" t="s">
        <v>442</v>
      </c>
      <c r="M1824">
        <f>IF(I1824="","",VLOOKUP(L1824,'ARTICLES 10052022'!$A$1:$J$1031,10,FALSE))</f>
        <v>313</v>
      </c>
      <c r="N1824">
        <f t="shared" si="114"/>
        <v>313</v>
      </c>
    </row>
    <row r="1825" spans="1:14" outlineLevel="2">
      <c r="A1825" t="s">
        <v>12</v>
      </c>
      <c r="B1825" s="73" t="str">
        <f>VLOOKUP(A1825,'ARTICLES 10052022'!$A$2:$D$1031,4,FALSE)</f>
        <v>AF</v>
      </c>
      <c r="C1825" s="73" t="str">
        <f t="shared" si="112"/>
        <v/>
      </c>
      <c r="D1825">
        <v>9600000618</v>
      </c>
      <c r="E1825">
        <v>1</v>
      </c>
      <c r="F1825" t="s">
        <v>2044</v>
      </c>
      <c r="G1825">
        <v>1.57</v>
      </c>
      <c r="H1825">
        <f t="shared" si="113"/>
        <v>1.57</v>
      </c>
      <c r="I1825">
        <f>VLOOKUP(L1825,'ARTICLES 10052022'!$A$1:$Q$1031,17,FALSE)</f>
        <v>2.3980000000000001</v>
      </c>
      <c r="J1825">
        <f t="shared" si="111"/>
        <v>2.3980000000000001</v>
      </c>
      <c r="L1825">
        <v>9600000618</v>
      </c>
      <c r="M1825">
        <f>IF(I1825="","",VLOOKUP(L1825,'ARTICLES 10052022'!$A$1:$J$1031,10,FALSE))</f>
        <v>1.1990000000000001</v>
      </c>
      <c r="N1825">
        <f t="shared" si="114"/>
        <v>1.1990000000000001</v>
      </c>
    </row>
    <row r="1826" spans="1:14" outlineLevel="2">
      <c r="A1826" t="s">
        <v>12</v>
      </c>
      <c r="B1826" s="73" t="str">
        <f>VLOOKUP(A1826,'ARTICLES 10052022'!$A$2:$D$1031,4,FALSE)</f>
        <v>AF</v>
      </c>
      <c r="C1826" s="73" t="str">
        <f t="shared" si="112"/>
        <v/>
      </c>
      <c r="D1826" t="s">
        <v>414</v>
      </c>
      <c r="E1826">
        <v>1</v>
      </c>
      <c r="F1826" t="s">
        <v>415</v>
      </c>
      <c r="G1826">
        <v>38.61</v>
      </c>
      <c r="H1826">
        <f t="shared" si="113"/>
        <v>38.61</v>
      </c>
      <c r="I1826">
        <f>VLOOKUP(L1826,'ARTICLES 10052022'!$A$1:$Q$1031,17,FALSE)</f>
        <v>13.350000000000001</v>
      </c>
      <c r="J1826">
        <f t="shared" si="111"/>
        <v>13.350000000000001</v>
      </c>
      <c r="L1826" t="s">
        <v>414</v>
      </c>
      <c r="M1826">
        <f>IF(I1826="","",VLOOKUP(L1826,'ARTICLES 10052022'!$A$1:$J$1031,10,FALSE))</f>
        <v>8.9</v>
      </c>
      <c r="N1826">
        <f t="shared" si="114"/>
        <v>8.9</v>
      </c>
    </row>
    <row r="1827" spans="1:14" outlineLevel="2">
      <c r="A1827" t="s">
        <v>12</v>
      </c>
      <c r="B1827" s="73" t="str">
        <f>VLOOKUP(A1827,'ARTICLES 10052022'!$A$2:$D$1031,4,FALSE)</f>
        <v>AF</v>
      </c>
      <c r="C1827" s="73" t="str">
        <f t="shared" si="112"/>
        <v/>
      </c>
      <c r="D1827" t="s">
        <v>592</v>
      </c>
      <c r="E1827">
        <v>2</v>
      </c>
      <c r="F1827" t="s">
        <v>1512</v>
      </c>
      <c r="G1827">
        <v>0.96</v>
      </c>
      <c r="H1827">
        <f t="shared" si="113"/>
        <v>1.92</v>
      </c>
      <c r="I1827">
        <f>VLOOKUP(L1827,'ARTICLES 10052022'!$A$1:$Q$1031,17,FALSE)</f>
        <v>1.1251800000000001</v>
      </c>
      <c r="J1827">
        <f t="shared" si="111"/>
        <v>2.2503600000000001</v>
      </c>
      <c r="L1827" t="s">
        <v>592</v>
      </c>
      <c r="M1827">
        <f>IF(I1827="","",VLOOKUP(L1827,'ARTICLES 10052022'!$A$1:$J$1031,10,FALSE))</f>
        <v>0.84599999999999997</v>
      </c>
      <c r="N1827">
        <f t="shared" si="114"/>
        <v>1.6919999999999999</v>
      </c>
    </row>
    <row r="1828" spans="1:14" outlineLevel="2">
      <c r="A1828" t="s">
        <v>12</v>
      </c>
      <c r="B1828" s="73" t="str">
        <f>VLOOKUP(A1828,'ARTICLES 10052022'!$A$2:$D$1031,4,FALSE)</f>
        <v>AF</v>
      </c>
      <c r="C1828" s="73" t="str">
        <f t="shared" si="112"/>
        <v/>
      </c>
      <c r="D1828" t="s">
        <v>963</v>
      </c>
      <c r="E1828">
        <v>1</v>
      </c>
      <c r="F1828" t="s">
        <v>964</v>
      </c>
      <c r="G1828">
        <v>3.76</v>
      </c>
      <c r="H1828">
        <f t="shared" si="113"/>
        <v>3.76</v>
      </c>
      <c r="I1828">
        <f>VLOOKUP(L1828,'ARTICLES 10052022'!$A$1:$Q$1031,17,FALSE)</f>
        <v>5.01</v>
      </c>
      <c r="J1828">
        <f t="shared" si="111"/>
        <v>5.01</v>
      </c>
      <c r="L1828" t="s">
        <v>963</v>
      </c>
      <c r="M1828">
        <f>IF(I1828="","",VLOOKUP(L1828,'ARTICLES 10052022'!$A$1:$J$1031,10,FALSE))</f>
        <v>2.5049999999999999</v>
      </c>
      <c r="N1828">
        <f t="shared" si="114"/>
        <v>2.5049999999999999</v>
      </c>
    </row>
    <row r="1829" spans="1:14" outlineLevel="2">
      <c r="A1829" t="s">
        <v>12</v>
      </c>
      <c r="B1829" s="73" t="str">
        <f>VLOOKUP(A1829,'ARTICLES 10052022'!$A$2:$D$1031,4,FALSE)</f>
        <v>AF</v>
      </c>
      <c r="C1829" s="73" t="str">
        <f t="shared" si="112"/>
        <v/>
      </c>
      <c r="D1829" t="s">
        <v>1997</v>
      </c>
      <c r="E1829">
        <v>1</v>
      </c>
      <c r="F1829" t="s">
        <v>1998</v>
      </c>
      <c r="G1829">
        <v>213.44</v>
      </c>
      <c r="H1829">
        <f t="shared" si="113"/>
        <v>213.44</v>
      </c>
      <c r="I1829">
        <f>VLOOKUP(L1829,'ARTICLES 10052022'!$A$1:$Q$1031,17,FALSE)</f>
        <v>225.99</v>
      </c>
      <c r="J1829">
        <f t="shared" si="111"/>
        <v>225.99</v>
      </c>
      <c r="L1829" t="s">
        <v>1997</v>
      </c>
      <c r="M1829">
        <f>IF(I1829="","",VLOOKUP(L1829,'ARTICLES 10052022'!$A$1:$J$1031,10,FALSE))</f>
        <v>150.66</v>
      </c>
      <c r="N1829">
        <f t="shared" si="114"/>
        <v>150.66</v>
      </c>
    </row>
    <row r="1830" spans="1:14" outlineLevel="2">
      <c r="A1830" t="s">
        <v>12</v>
      </c>
      <c r="B1830" s="73" t="str">
        <f>VLOOKUP(A1830,'ARTICLES 10052022'!$A$2:$D$1031,4,FALSE)</f>
        <v>AF</v>
      </c>
      <c r="C1830" s="73" t="str">
        <f t="shared" si="112"/>
        <v/>
      </c>
      <c r="D1830" t="s">
        <v>1527</v>
      </c>
      <c r="E1830">
        <v>1</v>
      </c>
      <c r="F1830" t="s">
        <v>1528</v>
      </c>
      <c r="G1830">
        <v>0.77</v>
      </c>
      <c r="H1830">
        <f t="shared" si="113"/>
        <v>0.77</v>
      </c>
      <c r="I1830">
        <f>VLOOKUP(L1830,'ARTICLES 10052022'!$A$1:$Q$1031,17,FALSE)</f>
        <v>0.89642000000000011</v>
      </c>
      <c r="J1830">
        <f t="shared" si="111"/>
        <v>0.89642000000000011</v>
      </c>
      <c r="L1830" t="s">
        <v>1527</v>
      </c>
      <c r="M1830">
        <f>IF(I1830="","",VLOOKUP(L1830,'ARTICLES 10052022'!$A$1:$J$1031,10,FALSE))</f>
        <v>0.67400000000000004</v>
      </c>
      <c r="N1830">
        <f t="shared" si="114"/>
        <v>0.67400000000000004</v>
      </c>
    </row>
    <row r="1831" spans="1:14" outlineLevel="2">
      <c r="A1831" t="s">
        <v>12</v>
      </c>
      <c r="B1831" s="73" t="str">
        <f>VLOOKUP(A1831,'ARTICLES 10052022'!$A$2:$D$1031,4,FALSE)</f>
        <v>AF</v>
      </c>
      <c r="C1831" s="73" t="str">
        <f t="shared" si="112"/>
        <v/>
      </c>
      <c r="D1831">
        <v>7214321415</v>
      </c>
      <c r="E1831">
        <v>1</v>
      </c>
      <c r="F1831" t="s">
        <v>2402</v>
      </c>
      <c r="G1831">
        <v>0.1</v>
      </c>
      <c r="H1831">
        <f t="shared" si="113"/>
        <v>0.1</v>
      </c>
      <c r="I1831">
        <f>VLOOKUP(L1831,'ARTICLES 10052022'!$A$1:$Q$1031,17,FALSE)</f>
        <v>5.2700000000000004E-2</v>
      </c>
      <c r="J1831">
        <f t="shared" si="111"/>
        <v>5.2700000000000004E-2</v>
      </c>
      <c r="L1831">
        <v>7214321415</v>
      </c>
      <c r="M1831">
        <f>IF(I1831="","",VLOOKUP(L1831,'ARTICLES 10052022'!$A$1:$J$1031,10,FALSE))</f>
        <v>3.4000000000000002E-2</v>
      </c>
      <c r="N1831">
        <f t="shared" si="114"/>
        <v>3.4000000000000002E-2</v>
      </c>
    </row>
    <row r="1832" spans="1:14" outlineLevel="2">
      <c r="A1832" t="s">
        <v>12</v>
      </c>
      <c r="B1832" s="73" t="str">
        <f>VLOOKUP(A1832,'ARTICLES 10052022'!$A$2:$D$1031,4,FALSE)</f>
        <v>AF</v>
      </c>
      <c r="C1832" s="73" t="str">
        <f t="shared" si="112"/>
        <v/>
      </c>
      <c r="D1832" t="s">
        <v>472</v>
      </c>
      <c r="E1832">
        <v>1</v>
      </c>
      <c r="F1832" t="s">
        <v>993</v>
      </c>
      <c r="G1832">
        <v>4.87</v>
      </c>
      <c r="H1832">
        <f t="shared" si="113"/>
        <v>4.87</v>
      </c>
      <c r="I1832">
        <f>VLOOKUP(L1832,'ARTICLES 10052022'!$A$1:$Q$1031,17,FALSE)</f>
        <v>1.41</v>
      </c>
      <c r="J1832">
        <f t="shared" si="111"/>
        <v>1.41</v>
      </c>
      <c r="L1832" t="s">
        <v>472</v>
      </c>
      <c r="M1832">
        <f>IF(I1832="","",VLOOKUP(L1832,'ARTICLES 10052022'!$A$1:$J$1031,10,FALSE))</f>
        <v>0.94</v>
      </c>
      <c r="N1832">
        <f t="shared" si="114"/>
        <v>0.94</v>
      </c>
    </row>
    <row r="1833" spans="1:14" outlineLevel="2">
      <c r="A1833" t="s">
        <v>12</v>
      </c>
      <c r="B1833" s="73" t="str">
        <f>VLOOKUP(A1833,'ARTICLES 10052022'!$A$2:$D$1031,4,FALSE)</f>
        <v>AF</v>
      </c>
      <c r="C1833" s="73" t="str">
        <f t="shared" si="112"/>
        <v/>
      </c>
      <c r="D1833" t="s">
        <v>476</v>
      </c>
      <c r="E1833">
        <v>1</v>
      </c>
      <c r="F1833" t="s">
        <v>2937</v>
      </c>
      <c r="G1833">
        <v>4.9400000000000004</v>
      </c>
      <c r="H1833">
        <f t="shared" si="113"/>
        <v>4.9400000000000004</v>
      </c>
      <c r="I1833">
        <f>VLOOKUP(L1833,'ARTICLES 10052022'!$A$1:$Q$1031,17,FALSE)</f>
        <v>1.3800000000000001</v>
      </c>
      <c r="J1833">
        <f t="shared" si="111"/>
        <v>1.3800000000000001</v>
      </c>
      <c r="L1833" t="s">
        <v>476</v>
      </c>
      <c r="M1833">
        <f>IF(I1833="","",VLOOKUP(L1833,'ARTICLES 10052022'!$A$1:$J$1031,10,FALSE))</f>
        <v>0.92</v>
      </c>
      <c r="N1833">
        <f t="shared" si="114"/>
        <v>0.92</v>
      </c>
    </row>
    <row r="1834" spans="1:14" outlineLevel="2">
      <c r="A1834" t="s">
        <v>12</v>
      </c>
      <c r="B1834" s="73" t="str">
        <f>VLOOKUP(A1834,'ARTICLES 10052022'!$A$2:$D$1031,4,FALSE)</f>
        <v>AF</v>
      </c>
      <c r="C1834" s="73" t="str">
        <f t="shared" si="112"/>
        <v/>
      </c>
      <c r="D1834" t="s">
        <v>626</v>
      </c>
      <c r="E1834">
        <v>1</v>
      </c>
      <c r="F1834" t="s">
        <v>627</v>
      </c>
      <c r="G1834">
        <v>1.1000000000000001</v>
      </c>
      <c r="H1834">
        <f t="shared" si="113"/>
        <v>1.1000000000000001</v>
      </c>
      <c r="I1834">
        <f>VLOOKUP(L1834,'ARTICLES 10052022'!$A$1:$Q$1031,17,FALSE)</f>
        <v>1.6186100000000001</v>
      </c>
      <c r="J1834">
        <f t="shared" si="111"/>
        <v>1.6186100000000001</v>
      </c>
      <c r="L1834" t="s">
        <v>626</v>
      </c>
      <c r="M1834">
        <f>IF(I1834="","",VLOOKUP(L1834,'ARTICLES 10052022'!$A$1:$J$1031,10,FALSE))</f>
        <v>1.2170000000000001</v>
      </c>
      <c r="N1834">
        <f t="shared" si="114"/>
        <v>1.2170000000000001</v>
      </c>
    </row>
    <row r="1835" spans="1:14" outlineLevel="2">
      <c r="A1835" t="s">
        <v>12</v>
      </c>
      <c r="B1835" s="73" t="str">
        <f>VLOOKUP(A1835,'ARTICLES 10052022'!$A$2:$D$1031,4,FALSE)</f>
        <v>AF</v>
      </c>
      <c r="C1835" s="73" t="str">
        <f t="shared" si="112"/>
        <v/>
      </c>
      <c r="D1835" t="s">
        <v>1501</v>
      </c>
      <c r="E1835">
        <v>1</v>
      </c>
      <c r="F1835" t="s">
        <v>1502</v>
      </c>
      <c r="G1835">
        <v>83.19</v>
      </c>
      <c r="H1835">
        <f t="shared" si="113"/>
        <v>83.19</v>
      </c>
      <c r="I1835">
        <f>VLOOKUP(L1835,'ARTICLES 10052022'!$A$1:$Q$1031,17,FALSE)</f>
        <v>94.43</v>
      </c>
      <c r="J1835">
        <f t="shared" si="111"/>
        <v>94.43</v>
      </c>
      <c r="L1835" t="s">
        <v>1501</v>
      </c>
      <c r="M1835">
        <f>IF(I1835="","",VLOOKUP(L1835,'ARTICLES 10052022'!$A$1:$J$1031,10,FALSE))</f>
        <v>71</v>
      </c>
      <c r="N1835">
        <f t="shared" si="114"/>
        <v>71</v>
      </c>
    </row>
    <row r="1836" spans="1:14" outlineLevel="2">
      <c r="A1836" t="s">
        <v>12</v>
      </c>
      <c r="B1836" s="73" t="str">
        <f>VLOOKUP(A1836,'ARTICLES 10052022'!$A$2:$D$1031,4,FALSE)</f>
        <v>AF</v>
      </c>
      <c r="C1836" s="73" t="str">
        <f t="shared" si="112"/>
        <v/>
      </c>
      <c r="D1836" t="s">
        <v>1542</v>
      </c>
      <c r="E1836">
        <v>1</v>
      </c>
      <c r="F1836" t="s">
        <v>1543</v>
      </c>
      <c r="G1836">
        <v>21.71</v>
      </c>
      <c r="H1836">
        <f t="shared" si="113"/>
        <v>21.71</v>
      </c>
      <c r="I1836">
        <f>VLOOKUP(L1836,'ARTICLES 10052022'!$A$1:$Q$1031,17,FALSE)</f>
        <v>26.594999999999999</v>
      </c>
      <c r="J1836">
        <f t="shared" si="111"/>
        <v>26.594999999999999</v>
      </c>
      <c r="L1836" t="s">
        <v>1542</v>
      </c>
      <c r="M1836">
        <f>IF(I1836="","",VLOOKUP(L1836,'ARTICLES 10052022'!$A$1:$J$1031,10,FALSE))</f>
        <v>17.73</v>
      </c>
      <c r="N1836">
        <f t="shared" si="114"/>
        <v>17.73</v>
      </c>
    </row>
    <row r="1837" spans="1:14" outlineLevel="2">
      <c r="A1837" t="s">
        <v>12</v>
      </c>
      <c r="B1837" s="73" t="str">
        <f>VLOOKUP(A1837,'ARTICLES 10052022'!$A$2:$D$1031,4,FALSE)</f>
        <v>AF</v>
      </c>
      <c r="C1837" s="73" t="str">
        <f t="shared" si="112"/>
        <v/>
      </c>
      <c r="D1837" t="s">
        <v>1983</v>
      </c>
      <c r="E1837">
        <v>1</v>
      </c>
      <c r="F1837" t="s">
        <v>1984</v>
      </c>
      <c r="G1837">
        <v>19.91</v>
      </c>
      <c r="H1837">
        <f t="shared" si="113"/>
        <v>19.91</v>
      </c>
      <c r="I1837">
        <f>VLOOKUP(L1837,'ARTICLES 10052022'!$A$1:$Q$1031,17,FALSE)</f>
        <v>21.28</v>
      </c>
      <c r="J1837">
        <f t="shared" si="111"/>
        <v>21.28</v>
      </c>
      <c r="L1837" t="s">
        <v>1983</v>
      </c>
      <c r="M1837">
        <f>IF(I1837="","",VLOOKUP(L1837,'ARTICLES 10052022'!$A$1:$J$1031,10,FALSE))</f>
        <v>12.16</v>
      </c>
      <c r="N1837">
        <f t="shared" si="114"/>
        <v>12.16</v>
      </c>
    </row>
    <row r="1838" spans="1:14" outlineLevel="2">
      <c r="A1838" t="s">
        <v>12</v>
      </c>
      <c r="B1838" s="73" t="str">
        <f>VLOOKUP(A1838,'ARTICLES 10052022'!$A$2:$D$1031,4,FALSE)</f>
        <v>AF</v>
      </c>
      <c r="C1838" s="73" t="str">
        <f t="shared" si="112"/>
        <v/>
      </c>
      <c r="D1838" t="s">
        <v>1986</v>
      </c>
      <c r="E1838">
        <v>1</v>
      </c>
      <c r="F1838" t="s">
        <v>1987</v>
      </c>
      <c r="G1838">
        <v>4.1900000000000004</v>
      </c>
      <c r="H1838">
        <f t="shared" si="113"/>
        <v>4.1900000000000004</v>
      </c>
      <c r="I1838">
        <f>VLOOKUP(L1838,'ARTICLES 10052022'!$A$1:$Q$1031,17,FALSE)</f>
        <v>4.4850000000000003</v>
      </c>
      <c r="J1838">
        <f t="shared" si="111"/>
        <v>4.4850000000000003</v>
      </c>
      <c r="L1838" t="s">
        <v>1986</v>
      </c>
      <c r="M1838">
        <f>IF(I1838="","",VLOOKUP(L1838,'ARTICLES 10052022'!$A$1:$J$1031,10,FALSE))</f>
        <v>2.99</v>
      </c>
      <c r="N1838">
        <f t="shared" si="114"/>
        <v>2.99</v>
      </c>
    </row>
    <row r="1839" spans="1:14" outlineLevel="2">
      <c r="A1839" t="s">
        <v>12</v>
      </c>
      <c r="B1839" s="73" t="str">
        <f>VLOOKUP(A1839,'ARTICLES 10052022'!$A$2:$D$1031,4,FALSE)</f>
        <v>AF</v>
      </c>
      <c r="C1839" s="73" t="str">
        <f t="shared" si="112"/>
        <v/>
      </c>
      <c r="D1839" t="s">
        <v>1510</v>
      </c>
      <c r="E1839">
        <v>1</v>
      </c>
      <c r="F1839" t="s">
        <v>1511</v>
      </c>
      <c r="G1839">
        <v>9.56</v>
      </c>
      <c r="H1839">
        <f t="shared" si="113"/>
        <v>9.56</v>
      </c>
      <c r="I1839">
        <f>VLOOKUP(L1839,'ARTICLES 10052022'!$A$1:$Q$1031,17,FALSE)</f>
        <v>9.4695999999999998</v>
      </c>
      <c r="J1839">
        <f t="shared" si="111"/>
        <v>9.4695999999999998</v>
      </c>
      <c r="L1839" t="s">
        <v>1510</v>
      </c>
      <c r="M1839">
        <f>IF(I1839="","",VLOOKUP(L1839,'ARTICLES 10052022'!$A$1:$J$1031,10,FALSE))</f>
        <v>7.12</v>
      </c>
      <c r="N1839">
        <f t="shared" si="114"/>
        <v>7.12</v>
      </c>
    </row>
    <row r="1840" spans="1:14" outlineLevel="2">
      <c r="A1840" t="s">
        <v>12</v>
      </c>
      <c r="B1840" s="73" t="str">
        <f>VLOOKUP(A1840,'ARTICLES 10052022'!$A$2:$D$1031,4,FALSE)</f>
        <v>AF</v>
      </c>
      <c r="C1840" s="73" t="str">
        <f t="shared" si="112"/>
        <v/>
      </c>
      <c r="D1840" t="s">
        <v>1519</v>
      </c>
      <c r="E1840">
        <v>1</v>
      </c>
      <c r="F1840" t="s">
        <v>1520</v>
      </c>
      <c r="G1840">
        <v>9.64</v>
      </c>
      <c r="H1840">
        <f t="shared" si="113"/>
        <v>9.64</v>
      </c>
      <c r="I1840">
        <f>VLOOKUP(L1840,'ARTICLES 10052022'!$A$1:$Q$1031,17,FALSE)</f>
        <v>11.619146000000001</v>
      </c>
      <c r="J1840">
        <f t="shared" si="111"/>
        <v>11.619146000000001</v>
      </c>
      <c r="L1840" t="s">
        <v>1519</v>
      </c>
      <c r="M1840">
        <f>IF(I1840="","",VLOOKUP(L1840,'ARTICLES 10052022'!$A$1:$J$1031,10,FALSE))</f>
        <v>8.7362000000000002</v>
      </c>
      <c r="N1840">
        <f t="shared" si="114"/>
        <v>8.7362000000000002</v>
      </c>
    </row>
    <row r="1841" spans="1:14" outlineLevel="2">
      <c r="A1841" t="s">
        <v>12</v>
      </c>
      <c r="B1841" s="73" t="str">
        <f>VLOOKUP(A1841,'ARTICLES 10052022'!$A$2:$D$1031,4,FALSE)</f>
        <v>AF</v>
      </c>
      <c r="C1841" s="73" t="str">
        <f t="shared" si="112"/>
        <v/>
      </c>
      <c r="D1841" t="s">
        <v>2410</v>
      </c>
      <c r="E1841">
        <v>0.97</v>
      </c>
      <c r="F1841" t="s">
        <v>2411</v>
      </c>
      <c r="G1841">
        <v>75</v>
      </c>
      <c r="H1841">
        <f t="shared" si="113"/>
        <v>72.75</v>
      </c>
      <c r="I1841">
        <f>VLOOKUP(L1841,'ARTICLES 10052022'!$A$1:$Q$1031,17,FALSE)</f>
        <v>75</v>
      </c>
      <c r="J1841">
        <f t="shared" si="111"/>
        <v>72.75</v>
      </c>
      <c r="L1841" t="s">
        <v>2410</v>
      </c>
      <c r="M1841">
        <f>IF(I1841="","",VLOOKUP(L1841,'ARTICLES 10052022'!$A$1:$J$1031,10,FALSE))</f>
        <v>50</v>
      </c>
      <c r="N1841">
        <f t="shared" si="114"/>
        <v>48.5</v>
      </c>
    </row>
    <row r="1842" spans="1:14" outlineLevel="2">
      <c r="A1842" t="s">
        <v>12</v>
      </c>
      <c r="B1842" s="73" t="str">
        <f>VLOOKUP(A1842,'ARTICLES 10052022'!$A$2:$D$1031,4,FALSE)</f>
        <v>AF</v>
      </c>
      <c r="C1842" s="73" t="str">
        <f t="shared" si="112"/>
        <v/>
      </c>
      <c r="D1842">
        <v>8434000818</v>
      </c>
      <c r="E1842">
        <v>8</v>
      </c>
      <c r="F1842" t="s">
        <v>2273</v>
      </c>
      <c r="G1842">
        <v>0.04</v>
      </c>
      <c r="H1842">
        <f t="shared" si="113"/>
        <v>0.32</v>
      </c>
      <c r="I1842">
        <f>VLOOKUP(L1842,'ARTICLES 10052022'!$A$1:$Q$1031,17,FALSE)</f>
        <v>2.6250000000000004E-4</v>
      </c>
      <c r="J1842">
        <f t="shared" si="111"/>
        <v>2.1000000000000003E-3</v>
      </c>
      <c r="L1842">
        <v>8434000818</v>
      </c>
      <c r="M1842">
        <f>IF(I1842="","",VLOOKUP(L1842,'ARTICLES 10052022'!$A$1:$J$1031,10,FALSE))</f>
        <v>4.2000000000000003E-2</v>
      </c>
      <c r="N1842">
        <f t="shared" si="114"/>
        <v>0.33600000000000002</v>
      </c>
    </row>
    <row r="1843" spans="1:14" outlineLevel="2">
      <c r="A1843" t="s">
        <v>12</v>
      </c>
      <c r="B1843" s="73" t="str">
        <f>VLOOKUP(A1843,'ARTICLES 10052022'!$A$2:$D$1031,4,FALSE)</f>
        <v>AF</v>
      </c>
      <c r="C1843" s="73" t="str">
        <f t="shared" si="112"/>
        <v/>
      </c>
      <c r="D1843">
        <v>8434000618</v>
      </c>
      <c r="E1843">
        <v>2</v>
      </c>
      <c r="F1843" t="s">
        <v>2272</v>
      </c>
      <c r="G1843">
        <v>0.02</v>
      </c>
      <c r="H1843">
        <f t="shared" si="113"/>
        <v>0.04</v>
      </c>
      <c r="I1843">
        <f>VLOOKUP(L1843,'ARTICLES 10052022'!$A$1:$Q$1031,17,FALSE)</f>
        <v>2.375E-2</v>
      </c>
      <c r="J1843">
        <f t="shared" si="111"/>
        <v>4.7500000000000001E-2</v>
      </c>
      <c r="L1843">
        <v>8434000618</v>
      </c>
      <c r="M1843">
        <f>IF(I1843="","",VLOOKUP(L1843,'ARTICLES 10052022'!$A$1:$J$1031,10,FALSE))</f>
        <v>1.9E-2</v>
      </c>
      <c r="N1843">
        <f t="shared" si="114"/>
        <v>3.7999999999999999E-2</v>
      </c>
    </row>
    <row r="1844" spans="1:14" outlineLevel="2">
      <c r="A1844" t="s">
        <v>12</v>
      </c>
      <c r="B1844" s="73" t="str">
        <f>VLOOKUP(A1844,'ARTICLES 10052022'!$A$2:$D$1031,4,FALSE)</f>
        <v>AF</v>
      </c>
      <c r="C1844" s="73" t="str">
        <f t="shared" si="112"/>
        <v/>
      </c>
      <c r="D1844" t="s">
        <v>2362</v>
      </c>
      <c r="E1844">
        <v>2</v>
      </c>
      <c r="F1844" t="s">
        <v>2363</v>
      </c>
      <c r="G1844">
        <v>1.9E-2</v>
      </c>
      <c r="H1844">
        <f t="shared" si="113"/>
        <v>3.7999999999999999E-2</v>
      </c>
      <c r="I1844">
        <f>VLOOKUP(L1844,'ARTICLES 10052022'!$A$1:$Q$1031,17,FALSE)</f>
        <v>0.1905</v>
      </c>
      <c r="J1844">
        <f t="shared" si="111"/>
        <v>0.38100000000000001</v>
      </c>
      <c r="L1844" t="s">
        <v>2362</v>
      </c>
      <c r="M1844">
        <f>IF(I1844="","",VLOOKUP(L1844,'ARTICLES 10052022'!$A$1:$J$1031,10,FALSE))</f>
        <v>0.127</v>
      </c>
      <c r="N1844">
        <f t="shared" si="114"/>
        <v>0.254</v>
      </c>
    </row>
    <row r="1845" spans="1:14" outlineLevel="2">
      <c r="A1845" t="s">
        <v>12</v>
      </c>
      <c r="B1845" s="73" t="str">
        <f>VLOOKUP(A1845,'ARTICLES 10052022'!$A$2:$D$1031,4,FALSE)</f>
        <v>AF</v>
      </c>
      <c r="C1845" s="73" t="str">
        <f t="shared" si="112"/>
        <v/>
      </c>
      <c r="D1845">
        <v>8535000618</v>
      </c>
      <c r="E1845">
        <v>1</v>
      </c>
      <c r="F1845" t="s">
        <v>2275</v>
      </c>
      <c r="G1845">
        <v>0.05</v>
      </c>
      <c r="H1845">
        <f t="shared" si="113"/>
        <v>0.05</v>
      </c>
      <c r="I1845">
        <f>VLOOKUP(L1845,'ARTICLES 10052022'!$A$1:$Q$1031,17,FALSE)</f>
        <v>5.2499999999999998E-2</v>
      </c>
      <c r="J1845">
        <f t="shared" si="111"/>
        <v>5.2499999999999998E-2</v>
      </c>
      <c r="L1845">
        <v>8535000618</v>
      </c>
      <c r="M1845">
        <f>IF(I1845="","",VLOOKUP(L1845,'ARTICLES 10052022'!$A$1:$J$1031,10,FALSE))</f>
        <v>0.03</v>
      </c>
      <c r="N1845">
        <f t="shared" si="114"/>
        <v>0.03</v>
      </c>
    </row>
    <row r="1846" spans="1:14" outlineLevel="2">
      <c r="A1846" t="s">
        <v>12</v>
      </c>
      <c r="B1846" s="73" t="str">
        <f>VLOOKUP(A1846,'ARTICLES 10052022'!$A$2:$D$1031,4,FALSE)</f>
        <v>AF</v>
      </c>
      <c r="C1846" s="73" t="str">
        <f t="shared" si="112"/>
        <v/>
      </c>
      <c r="D1846" t="s">
        <v>3104</v>
      </c>
      <c r="E1846">
        <v>2</v>
      </c>
      <c r="F1846" t="s">
        <v>2452</v>
      </c>
      <c r="G1846">
        <v>0.128</v>
      </c>
      <c r="H1846">
        <f t="shared" si="113"/>
        <v>0.25600000000000001</v>
      </c>
      <c r="I1846">
        <f>VLOOKUP(L1846,'ARTICLES 10052022'!$A$1:$Q$1031,17,FALSE)</f>
        <v>0.53099999999999992</v>
      </c>
      <c r="J1846">
        <f t="shared" si="111"/>
        <v>1.0619999999999998</v>
      </c>
      <c r="L1846" t="s">
        <v>3104</v>
      </c>
      <c r="M1846">
        <f>IF(I1846="","",VLOOKUP(L1846,'ARTICLES 10052022'!$A$1:$J$1031,10,FALSE))</f>
        <v>0.35399999999999998</v>
      </c>
      <c r="N1846">
        <f t="shared" si="114"/>
        <v>0.70799999999999996</v>
      </c>
    </row>
    <row r="1847" spans="1:14" outlineLevel="2">
      <c r="A1847" t="s">
        <v>12</v>
      </c>
      <c r="B1847" s="73" t="str">
        <f>VLOOKUP(A1847,'ARTICLES 10052022'!$A$2:$D$1031,4,FALSE)</f>
        <v>AF</v>
      </c>
      <c r="C1847" s="73" t="str">
        <f t="shared" si="112"/>
        <v/>
      </c>
      <c r="D1847">
        <v>101007</v>
      </c>
      <c r="E1847">
        <v>1</v>
      </c>
      <c r="F1847" t="s">
        <v>1544</v>
      </c>
      <c r="G1847">
        <v>2.2400000000000002</v>
      </c>
      <c r="H1847">
        <f t="shared" si="113"/>
        <v>2.2400000000000002</v>
      </c>
      <c r="I1847">
        <f>VLOOKUP(L1847,'ARTICLES 10052022'!$A$1:$Q$1031,17,FALSE)</f>
        <v>2.25</v>
      </c>
      <c r="J1847">
        <f t="shared" si="111"/>
        <v>2.25</v>
      </c>
      <c r="L1847">
        <v>101007</v>
      </c>
      <c r="M1847">
        <f>IF(I1847="","",VLOOKUP(L1847,'ARTICLES 10052022'!$A$1:$J$1031,10,FALSE))</f>
        <v>1.5</v>
      </c>
      <c r="N1847">
        <f t="shared" si="114"/>
        <v>1.5</v>
      </c>
    </row>
    <row r="1848" spans="1:14" outlineLevel="2">
      <c r="A1848" t="s">
        <v>12</v>
      </c>
      <c r="B1848" s="73" t="str">
        <f>VLOOKUP(A1848,'ARTICLES 10052022'!$A$2:$D$1031,4,FALSE)</f>
        <v>AF</v>
      </c>
      <c r="C1848" s="73" t="str">
        <f t="shared" si="112"/>
        <v/>
      </c>
      <c r="D1848" t="s">
        <v>62</v>
      </c>
      <c r="E1848">
        <v>1</v>
      </c>
      <c r="F1848" t="s">
        <v>63</v>
      </c>
      <c r="G1848">
        <v>139.16999999999999</v>
      </c>
      <c r="H1848">
        <f t="shared" si="113"/>
        <v>139.16999999999999</v>
      </c>
      <c r="I1848">
        <f>VLOOKUP(L1848,'ARTICLES 10052022'!$A$1:$Q$1031,17,FALSE)</f>
        <v>135.749225</v>
      </c>
      <c r="J1848">
        <f t="shared" si="111"/>
        <v>135.749225</v>
      </c>
      <c r="L1848" t="s">
        <v>62</v>
      </c>
      <c r="M1848">
        <f>IF(I1848="","",VLOOKUP(L1848,'ARTICLES 10052022'!$A$1:$J$1031,10,FALSE))</f>
        <v>83.060649999999995</v>
      </c>
      <c r="N1848">
        <f t="shared" si="114"/>
        <v>83.060649999999995</v>
      </c>
    </row>
    <row r="1849" spans="1:14" outlineLevel="2">
      <c r="A1849" t="s">
        <v>12</v>
      </c>
      <c r="B1849" s="73" t="str">
        <f>VLOOKUP(A1849,'ARTICLES 10052022'!$A$2:$D$1031,4,FALSE)</f>
        <v>AF</v>
      </c>
      <c r="C1849" s="73" t="str">
        <f t="shared" si="112"/>
        <v/>
      </c>
      <c r="D1849" t="s">
        <v>1537</v>
      </c>
      <c r="E1849">
        <v>1</v>
      </c>
      <c r="F1849" t="s">
        <v>1538</v>
      </c>
      <c r="G1849">
        <v>4.3499999999999996</v>
      </c>
      <c r="H1849">
        <f t="shared" si="113"/>
        <v>4.3499999999999996</v>
      </c>
      <c r="I1849">
        <f>VLOOKUP(L1849,'ARTICLES 10052022'!$A$1:$Q$1031,17,FALSE)</f>
        <v>4.3499999999999996</v>
      </c>
      <c r="J1849">
        <f t="shared" si="111"/>
        <v>4.3499999999999996</v>
      </c>
      <c r="L1849" t="s">
        <v>1537</v>
      </c>
      <c r="M1849">
        <f>IF(I1849="","",VLOOKUP(L1849,'ARTICLES 10052022'!$A$1:$J$1031,10,FALSE))</f>
        <v>2.9</v>
      </c>
      <c r="N1849">
        <f t="shared" si="114"/>
        <v>2.9</v>
      </c>
    </row>
    <row r="1850" spans="1:14" outlineLevel="2">
      <c r="A1850" t="s">
        <v>12</v>
      </c>
      <c r="B1850" s="73" t="str">
        <f>VLOOKUP(A1850,'ARTICLES 10052022'!$A$2:$D$1031,4,FALSE)</f>
        <v>AF</v>
      </c>
      <c r="C1850" s="73" t="str">
        <f t="shared" si="112"/>
        <v/>
      </c>
      <c r="D1850" t="s">
        <v>2626</v>
      </c>
      <c r="E1850">
        <v>1</v>
      </c>
      <c r="F1850" t="s">
        <v>2627</v>
      </c>
      <c r="G1850">
        <v>0.4</v>
      </c>
      <c r="H1850">
        <f t="shared" si="113"/>
        <v>0.4</v>
      </c>
      <c r="I1850">
        <f>VLOOKUP(L1850,'ARTICLES 10052022'!$A$1:$Q$1031,17,FALSE)</f>
        <v>0.4</v>
      </c>
      <c r="J1850">
        <f t="shared" si="111"/>
        <v>0.4</v>
      </c>
      <c r="L1850" t="s">
        <v>2626</v>
      </c>
      <c r="M1850">
        <f>IF(I1850="","",VLOOKUP(L1850,'ARTICLES 10052022'!$A$1:$J$1031,10,FALSE))</f>
        <v>0.2</v>
      </c>
      <c r="N1850">
        <f t="shared" si="114"/>
        <v>0.2</v>
      </c>
    </row>
    <row r="1851" spans="1:14" outlineLevel="2">
      <c r="A1851" t="s">
        <v>12</v>
      </c>
      <c r="B1851" s="73" t="str">
        <f>VLOOKUP(A1851,'ARTICLES 10052022'!$A$2:$D$1031,4,FALSE)</f>
        <v>AF</v>
      </c>
      <c r="C1851" s="73" t="str">
        <f t="shared" si="112"/>
        <v/>
      </c>
      <c r="D1851" t="s">
        <v>632</v>
      </c>
      <c r="E1851">
        <v>1</v>
      </c>
      <c r="F1851" t="s">
        <v>1514</v>
      </c>
      <c r="G1851">
        <v>12.91</v>
      </c>
      <c r="H1851">
        <f t="shared" si="113"/>
        <v>12.91</v>
      </c>
      <c r="I1851">
        <f>VLOOKUP(L1851,'ARTICLES 10052022'!$A$1:$Q$1031,17,FALSE)</f>
        <v>19.064219999999999</v>
      </c>
      <c r="J1851">
        <f t="shared" si="111"/>
        <v>19.064219999999999</v>
      </c>
      <c r="L1851" t="s">
        <v>632</v>
      </c>
      <c r="M1851">
        <f>IF(I1851="","",VLOOKUP(L1851,'ARTICLES 10052022'!$A$1:$J$1031,10,FALSE))</f>
        <v>4.7779999999999996</v>
      </c>
      <c r="N1851">
        <f t="shared" si="114"/>
        <v>4.7779999999999996</v>
      </c>
    </row>
    <row r="1852" spans="1:14" outlineLevel="2">
      <c r="A1852" t="s">
        <v>12</v>
      </c>
      <c r="B1852" s="73" t="str">
        <f>VLOOKUP(A1852,'ARTICLES 10052022'!$A$2:$D$1031,4,FALSE)</f>
        <v>AF</v>
      </c>
      <c r="C1852" s="73" t="str">
        <f t="shared" si="112"/>
        <v/>
      </c>
      <c r="D1852" t="s">
        <v>2311</v>
      </c>
      <c r="E1852">
        <v>1</v>
      </c>
      <c r="F1852" t="s">
        <v>2312</v>
      </c>
      <c r="G1852">
        <v>17.510000000000002</v>
      </c>
      <c r="H1852">
        <f t="shared" si="113"/>
        <v>17.510000000000002</v>
      </c>
      <c r="I1852">
        <f>VLOOKUP(L1852,'ARTICLES 10052022'!$A$1:$Q$1031,17,FALSE)</f>
        <v>20.684999999999999</v>
      </c>
      <c r="J1852">
        <f t="shared" si="111"/>
        <v>20.684999999999999</v>
      </c>
      <c r="L1852" t="s">
        <v>2311</v>
      </c>
      <c r="M1852">
        <f>IF(I1852="","",VLOOKUP(L1852,'ARTICLES 10052022'!$A$1:$J$1031,10,FALSE))</f>
        <v>13.79</v>
      </c>
      <c r="N1852">
        <f t="shared" si="114"/>
        <v>13.79</v>
      </c>
    </row>
    <row r="1853" spans="1:14" outlineLevel="2">
      <c r="A1853" t="s">
        <v>12</v>
      </c>
      <c r="B1853" s="73" t="str">
        <f>VLOOKUP(A1853,'ARTICLES 10052022'!$A$2:$D$1031,4,FALSE)</f>
        <v>AF</v>
      </c>
      <c r="C1853" s="73" t="str">
        <f t="shared" si="112"/>
        <v/>
      </c>
      <c r="D1853" t="s">
        <v>606</v>
      </c>
      <c r="E1853">
        <v>1</v>
      </c>
      <c r="F1853" t="s">
        <v>1848</v>
      </c>
      <c r="G1853">
        <v>2.31</v>
      </c>
      <c r="H1853">
        <f t="shared" si="113"/>
        <v>2.31</v>
      </c>
      <c r="I1853">
        <f>VLOOKUP(L1853,'ARTICLES 10052022'!$A$1:$Q$1031,17,FALSE)</f>
        <v>2.4525000000000001</v>
      </c>
      <c r="J1853">
        <f t="shared" ref="J1853:J1919" si="115">E1853*I1853</f>
        <v>2.4525000000000001</v>
      </c>
      <c r="L1853" t="s">
        <v>606</v>
      </c>
      <c r="M1853">
        <f>IF(I1853="","",VLOOKUP(L1853,'ARTICLES 10052022'!$A$1:$J$1031,10,FALSE))</f>
        <v>1.635</v>
      </c>
      <c r="N1853">
        <f t="shared" si="114"/>
        <v>1.635</v>
      </c>
    </row>
    <row r="1854" spans="1:14" outlineLevel="1">
      <c r="A1854" s="73" t="s">
        <v>3120</v>
      </c>
      <c r="B1854" s="73"/>
      <c r="C1854" s="73" t="str">
        <f t="shared" si="112"/>
        <v>SPR900V100BG</v>
      </c>
      <c r="J1854">
        <f>SUBTOTAL(9,J1814:J1853)</f>
        <v>1213.7159809999998</v>
      </c>
      <c r="N1854">
        <f>SUBTOTAL(9,N1814:N1853)</f>
        <v>799.55584999999996</v>
      </c>
    </row>
    <row r="1855" spans="1:14" outlineLevel="2">
      <c r="A1855" t="s">
        <v>14</v>
      </c>
      <c r="B1855" s="73" t="str">
        <f>VLOOKUP(A1855,'ARTICLES 10052022'!$A$2:$D$1031,4,FALSE)</f>
        <v>AF</v>
      </c>
      <c r="C1855" s="73" t="str">
        <f t="shared" si="112"/>
        <v/>
      </c>
      <c r="D1855">
        <v>101006</v>
      </c>
      <c r="E1855">
        <v>1</v>
      </c>
      <c r="F1855" t="s">
        <v>1546</v>
      </c>
      <c r="G1855">
        <v>0.68</v>
      </c>
      <c r="H1855">
        <f t="shared" si="113"/>
        <v>0.68</v>
      </c>
      <c r="I1855">
        <f>VLOOKUP(L1855,'ARTICLES 10052022'!$A$1:$Q$1031,17,FALSE)</f>
        <v>0.69000000000000006</v>
      </c>
      <c r="J1855">
        <f t="shared" si="115"/>
        <v>0.69000000000000006</v>
      </c>
      <c r="L1855">
        <v>101006</v>
      </c>
      <c r="M1855">
        <f>IF(I1855="","",VLOOKUP(L1855,'ARTICLES 10052022'!$A$1:$J$1031,10,FALSE))</f>
        <v>0.23</v>
      </c>
      <c r="N1855">
        <f t="shared" si="114"/>
        <v>0.23</v>
      </c>
    </row>
    <row r="1856" spans="1:14" outlineLevel="2">
      <c r="A1856" t="s">
        <v>14</v>
      </c>
      <c r="B1856" s="73" t="str">
        <f>VLOOKUP(A1856,'ARTICLES 10052022'!$A$2:$D$1031,4,FALSE)</f>
        <v>AF</v>
      </c>
      <c r="C1856" s="73" t="str">
        <f t="shared" si="112"/>
        <v/>
      </c>
      <c r="D1856" t="s">
        <v>2466</v>
      </c>
      <c r="E1856">
        <v>2</v>
      </c>
      <c r="F1856" t="s">
        <v>2467</v>
      </c>
      <c r="G1856">
        <v>0.90200000000000002</v>
      </c>
      <c r="H1856">
        <f t="shared" si="113"/>
        <v>1.804</v>
      </c>
      <c r="I1856">
        <f>VLOOKUP(L1856,'ARTICLES 10052022'!$A$1:$Q$1031,17,FALSE)</f>
        <v>0.90149999999999997</v>
      </c>
      <c r="J1856">
        <f t="shared" si="115"/>
        <v>1.8029999999999999</v>
      </c>
      <c r="L1856" t="s">
        <v>2466</v>
      </c>
      <c r="M1856">
        <f>IF(I1856="","",VLOOKUP(L1856,'ARTICLES 10052022'!$A$1:$J$1031,10,FALSE))</f>
        <v>0.60099999999999998</v>
      </c>
      <c r="N1856">
        <f t="shared" si="114"/>
        <v>1.202</v>
      </c>
    </row>
    <row r="1857" spans="1:14" outlineLevel="2">
      <c r="A1857" t="s">
        <v>14</v>
      </c>
      <c r="B1857" s="73" t="str">
        <f>VLOOKUP(A1857,'ARTICLES 10052022'!$A$2:$D$1031,4,FALSE)</f>
        <v>AF</v>
      </c>
      <c r="C1857" s="73" t="str">
        <f t="shared" si="112"/>
        <v/>
      </c>
      <c r="D1857" t="s">
        <v>2470</v>
      </c>
      <c r="E1857">
        <v>2</v>
      </c>
      <c r="F1857" t="s">
        <v>2471</v>
      </c>
      <c r="G1857">
        <v>0.08</v>
      </c>
      <c r="H1857">
        <f t="shared" si="113"/>
        <v>0.16</v>
      </c>
      <c r="I1857">
        <f>VLOOKUP(L1857,'ARTICLES 10052022'!$A$1:$Q$1031,17,FALSE)</f>
        <v>0.10799999999999998</v>
      </c>
      <c r="J1857">
        <f t="shared" si="115"/>
        <v>0.21599999999999997</v>
      </c>
      <c r="L1857" t="s">
        <v>2470</v>
      </c>
      <c r="M1857">
        <f>IF(I1857="","",VLOOKUP(L1857,'ARTICLES 10052022'!$A$1:$J$1031,10,FALSE))</f>
        <v>7.1999999999999995E-2</v>
      </c>
      <c r="N1857">
        <f t="shared" si="114"/>
        <v>0.14399999999999999</v>
      </c>
    </row>
    <row r="1858" spans="1:14" outlineLevel="2">
      <c r="A1858" t="s">
        <v>14</v>
      </c>
      <c r="B1858" s="73" t="str">
        <f>VLOOKUP(A1858,'ARTICLES 10052022'!$A$2:$D$1031,4,FALSE)</f>
        <v>AF</v>
      </c>
      <c r="C1858" s="73" t="str">
        <f t="shared" ref="C1858:C1921" si="116">IF(G1858="",MID(A1858,7,100),"")</f>
        <v/>
      </c>
      <c r="D1858">
        <v>1510064</v>
      </c>
      <c r="E1858">
        <v>1</v>
      </c>
      <c r="F1858" t="s">
        <v>1673</v>
      </c>
      <c r="G1858">
        <v>39.22</v>
      </c>
      <c r="H1858">
        <f t="shared" si="113"/>
        <v>39.22</v>
      </c>
      <c r="I1858">
        <f>VLOOKUP(L1858,'ARTICLES 10052022'!$A$1:$Q$1031,17,FALSE)</f>
        <v>44.414400000000001</v>
      </c>
      <c r="J1858">
        <f t="shared" si="115"/>
        <v>44.414400000000001</v>
      </c>
      <c r="L1858">
        <v>1510064</v>
      </c>
      <c r="M1858">
        <f>IF(I1858="","",VLOOKUP(L1858,'ARTICLES 10052022'!$A$1:$J$1031,10,FALSE))</f>
        <v>27.759</v>
      </c>
      <c r="N1858">
        <f t="shared" si="114"/>
        <v>27.759</v>
      </c>
    </row>
    <row r="1859" spans="1:14" outlineLevel="2">
      <c r="A1859" t="s">
        <v>14</v>
      </c>
      <c r="B1859" s="73" t="str">
        <f>VLOOKUP(A1859,'ARTICLES 10052022'!$A$2:$D$1031,4,FALSE)</f>
        <v>AF</v>
      </c>
      <c r="C1859" s="73" t="str">
        <f t="shared" si="116"/>
        <v/>
      </c>
      <c r="D1859" t="s">
        <v>414</v>
      </c>
      <c r="E1859">
        <v>1</v>
      </c>
      <c r="F1859" t="s">
        <v>415</v>
      </c>
      <c r="G1859">
        <v>38.61</v>
      </c>
      <c r="H1859">
        <f t="shared" si="113"/>
        <v>38.61</v>
      </c>
      <c r="I1859">
        <f>VLOOKUP(L1859,'ARTICLES 10052022'!$A$1:$Q$1031,17,FALSE)</f>
        <v>13.350000000000001</v>
      </c>
      <c r="J1859">
        <f t="shared" si="115"/>
        <v>13.350000000000001</v>
      </c>
      <c r="L1859" t="s">
        <v>414</v>
      </c>
      <c r="M1859">
        <f>IF(I1859="","",VLOOKUP(L1859,'ARTICLES 10052022'!$A$1:$J$1031,10,FALSE))</f>
        <v>8.9</v>
      </c>
      <c r="N1859">
        <f t="shared" si="114"/>
        <v>8.9</v>
      </c>
    </row>
    <row r="1860" spans="1:14" outlineLevel="2">
      <c r="A1860" t="s">
        <v>14</v>
      </c>
      <c r="B1860" s="73" t="str">
        <f>VLOOKUP(A1860,'ARTICLES 10052022'!$A$2:$D$1031,4,FALSE)</f>
        <v>AF</v>
      </c>
      <c r="C1860" s="73" t="str">
        <f t="shared" si="116"/>
        <v/>
      </c>
      <c r="D1860" t="s">
        <v>592</v>
      </c>
      <c r="E1860">
        <v>2</v>
      </c>
      <c r="F1860" t="s">
        <v>1512</v>
      </c>
      <c r="G1860">
        <v>0.96</v>
      </c>
      <c r="H1860">
        <f t="shared" si="113"/>
        <v>1.92</v>
      </c>
      <c r="I1860">
        <f>VLOOKUP(L1860,'ARTICLES 10052022'!$A$1:$Q$1031,17,FALSE)</f>
        <v>1.1251800000000001</v>
      </c>
      <c r="J1860">
        <f t="shared" si="115"/>
        <v>2.2503600000000001</v>
      </c>
      <c r="L1860" t="s">
        <v>592</v>
      </c>
      <c r="M1860">
        <f>IF(I1860="","",VLOOKUP(L1860,'ARTICLES 10052022'!$A$1:$J$1031,10,FALSE))</f>
        <v>0.84599999999999997</v>
      </c>
      <c r="N1860">
        <f t="shared" si="114"/>
        <v>1.6919999999999999</v>
      </c>
    </row>
    <row r="1861" spans="1:14" outlineLevel="2">
      <c r="A1861" t="s">
        <v>14</v>
      </c>
      <c r="B1861" s="73" t="str">
        <f>VLOOKUP(A1861,'ARTICLES 10052022'!$A$2:$D$1031,4,FALSE)</f>
        <v>AF</v>
      </c>
      <c r="C1861" s="73" t="str">
        <f t="shared" si="116"/>
        <v/>
      </c>
      <c r="D1861" t="s">
        <v>963</v>
      </c>
      <c r="E1861">
        <v>1</v>
      </c>
      <c r="F1861" t="s">
        <v>964</v>
      </c>
      <c r="G1861">
        <v>3.76</v>
      </c>
      <c r="H1861">
        <f t="shared" ref="H1861:H1924" si="117">IF(C1861="",G1861*E1861,"")</f>
        <v>3.76</v>
      </c>
      <c r="I1861">
        <f>VLOOKUP(L1861,'ARTICLES 10052022'!$A$1:$Q$1031,17,FALSE)</f>
        <v>5.01</v>
      </c>
      <c r="J1861">
        <f t="shared" si="115"/>
        <v>5.01</v>
      </c>
      <c r="L1861" t="s">
        <v>963</v>
      </c>
      <c r="M1861">
        <f>IF(I1861="","",VLOOKUP(L1861,'ARTICLES 10052022'!$A$1:$J$1031,10,FALSE))</f>
        <v>2.5049999999999999</v>
      </c>
      <c r="N1861">
        <f t="shared" si="114"/>
        <v>2.5049999999999999</v>
      </c>
    </row>
    <row r="1862" spans="1:14" outlineLevel="2">
      <c r="A1862" t="s">
        <v>14</v>
      </c>
      <c r="B1862" s="73" t="str">
        <f>VLOOKUP(A1862,'ARTICLES 10052022'!$A$2:$D$1031,4,FALSE)</f>
        <v>AF</v>
      </c>
      <c r="C1862" s="73" t="str">
        <f t="shared" si="116"/>
        <v/>
      </c>
      <c r="D1862" t="s">
        <v>1997</v>
      </c>
      <c r="E1862">
        <v>1</v>
      </c>
      <c r="F1862" t="s">
        <v>1998</v>
      </c>
      <c r="G1862">
        <v>213.44</v>
      </c>
      <c r="H1862">
        <f t="shared" si="117"/>
        <v>213.44</v>
      </c>
      <c r="I1862">
        <f>VLOOKUP(L1862,'ARTICLES 10052022'!$A$1:$Q$1031,17,FALSE)</f>
        <v>225.99</v>
      </c>
      <c r="J1862">
        <f t="shared" si="115"/>
        <v>225.99</v>
      </c>
      <c r="L1862" t="s">
        <v>1997</v>
      </c>
      <c r="M1862">
        <f>IF(I1862="","",VLOOKUP(L1862,'ARTICLES 10052022'!$A$1:$J$1031,10,FALSE))</f>
        <v>150.66</v>
      </c>
      <c r="N1862">
        <f t="shared" si="114"/>
        <v>150.66</v>
      </c>
    </row>
    <row r="1863" spans="1:14" outlineLevel="2">
      <c r="A1863" t="s">
        <v>14</v>
      </c>
      <c r="B1863" s="73" t="str">
        <f>VLOOKUP(A1863,'ARTICLES 10052022'!$A$2:$D$1031,4,FALSE)</f>
        <v>AF</v>
      </c>
      <c r="C1863" s="73" t="str">
        <f t="shared" si="116"/>
        <v/>
      </c>
      <c r="D1863" t="s">
        <v>1527</v>
      </c>
      <c r="E1863">
        <v>1</v>
      </c>
      <c r="F1863" t="s">
        <v>1528</v>
      </c>
      <c r="G1863">
        <v>0.77</v>
      </c>
      <c r="H1863">
        <f t="shared" si="117"/>
        <v>0.77</v>
      </c>
      <c r="I1863">
        <f>VLOOKUP(L1863,'ARTICLES 10052022'!$A$1:$Q$1031,17,FALSE)</f>
        <v>0.89642000000000011</v>
      </c>
      <c r="J1863">
        <f t="shared" si="115"/>
        <v>0.89642000000000011</v>
      </c>
      <c r="L1863" t="s">
        <v>1527</v>
      </c>
      <c r="M1863">
        <f>IF(I1863="","",VLOOKUP(L1863,'ARTICLES 10052022'!$A$1:$J$1031,10,FALSE))</f>
        <v>0.67400000000000004</v>
      </c>
      <c r="N1863">
        <f t="shared" si="114"/>
        <v>0.67400000000000004</v>
      </c>
    </row>
    <row r="1864" spans="1:14" outlineLevel="2">
      <c r="A1864" t="s">
        <v>14</v>
      </c>
      <c r="B1864" s="73" t="str">
        <f>VLOOKUP(A1864,'ARTICLES 10052022'!$A$2:$D$1031,4,FALSE)</f>
        <v>AF</v>
      </c>
      <c r="C1864" s="73" t="str">
        <f t="shared" si="116"/>
        <v/>
      </c>
      <c r="D1864">
        <v>7214321415</v>
      </c>
      <c r="E1864">
        <v>1</v>
      </c>
      <c r="F1864" t="s">
        <v>2402</v>
      </c>
      <c r="G1864">
        <v>0.1</v>
      </c>
      <c r="H1864">
        <f t="shared" si="117"/>
        <v>0.1</v>
      </c>
      <c r="I1864">
        <f>VLOOKUP(L1864,'ARTICLES 10052022'!$A$1:$Q$1031,17,FALSE)</f>
        <v>5.2700000000000004E-2</v>
      </c>
      <c r="J1864">
        <f t="shared" si="115"/>
        <v>5.2700000000000004E-2</v>
      </c>
      <c r="L1864">
        <v>7214321415</v>
      </c>
      <c r="M1864">
        <f>IF(I1864="","",VLOOKUP(L1864,'ARTICLES 10052022'!$A$1:$J$1031,10,FALSE))</f>
        <v>3.4000000000000002E-2</v>
      </c>
      <c r="N1864">
        <f t="shared" ref="N1864:N1927" si="118">IF(I1864="","",E1864*M1864)</f>
        <v>3.4000000000000002E-2</v>
      </c>
    </row>
    <row r="1865" spans="1:14" outlineLevel="2">
      <c r="A1865" t="s">
        <v>14</v>
      </c>
      <c r="B1865" s="73" t="str">
        <f>VLOOKUP(A1865,'ARTICLES 10052022'!$A$2:$D$1031,4,FALSE)</f>
        <v>AF</v>
      </c>
      <c r="C1865" s="73" t="str">
        <f t="shared" si="116"/>
        <v/>
      </c>
      <c r="D1865" t="s">
        <v>444</v>
      </c>
      <c r="E1865">
        <v>1</v>
      </c>
      <c r="F1865" t="s">
        <v>1498</v>
      </c>
      <c r="G1865">
        <v>441.73</v>
      </c>
      <c r="H1865">
        <f t="shared" si="117"/>
        <v>441.73</v>
      </c>
      <c r="I1865">
        <f>VLOOKUP(L1865,'ARTICLES 10052022'!$A$1:$Q$1031,17,FALSE)</f>
        <v>499.5</v>
      </c>
      <c r="J1865">
        <f t="shared" si="115"/>
        <v>499.5</v>
      </c>
      <c r="L1865" t="s">
        <v>444</v>
      </c>
      <c r="M1865">
        <f>IF(I1865="","",VLOOKUP(L1865,'ARTICLES 10052022'!$A$1:$J$1031,10,FALSE))</f>
        <v>333</v>
      </c>
      <c r="N1865">
        <f t="shared" si="118"/>
        <v>333</v>
      </c>
    </row>
    <row r="1866" spans="1:14" outlineLevel="2">
      <c r="A1866" t="s">
        <v>14</v>
      </c>
      <c r="B1866" s="73" t="str">
        <f>VLOOKUP(A1866,'ARTICLES 10052022'!$A$2:$D$1031,4,FALSE)</f>
        <v>AF</v>
      </c>
      <c r="C1866" s="73" t="str">
        <f t="shared" si="116"/>
        <v/>
      </c>
      <c r="D1866" t="s">
        <v>472</v>
      </c>
      <c r="E1866">
        <v>1</v>
      </c>
      <c r="F1866" t="s">
        <v>993</v>
      </c>
      <c r="G1866">
        <v>4.87</v>
      </c>
      <c r="H1866">
        <f t="shared" si="117"/>
        <v>4.87</v>
      </c>
      <c r="I1866">
        <f>VLOOKUP(L1866,'ARTICLES 10052022'!$A$1:$Q$1031,17,FALSE)</f>
        <v>1.41</v>
      </c>
      <c r="J1866">
        <f t="shared" si="115"/>
        <v>1.41</v>
      </c>
      <c r="L1866" t="s">
        <v>472</v>
      </c>
      <c r="M1866">
        <f>IF(I1866="","",VLOOKUP(L1866,'ARTICLES 10052022'!$A$1:$J$1031,10,FALSE))</f>
        <v>0.94</v>
      </c>
      <c r="N1866">
        <f t="shared" si="118"/>
        <v>0.94</v>
      </c>
    </row>
    <row r="1867" spans="1:14" outlineLevel="2">
      <c r="A1867" t="s">
        <v>14</v>
      </c>
      <c r="B1867" s="73" t="str">
        <f>VLOOKUP(A1867,'ARTICLES 10052022'!$A$2:$D$1031,4,FALSE)</f>
        <v>AF</v>
      </c>
      <c r="C1867" s="73" t="str">
        <f t="shared" si="116"/>
        <v/>
      </c>
      <c r="D1867" t="s">
        <v>476</v>
      </c>
      <c r="E1867">
        <v>1</v>
      </c>
      <c r="F1867" t="s">
        <v>2937</v>
      </c>
      <c r="G1867">
        <v>4.9400000000000004</v>
      </c>
      <c r="H1867">
        <f t="shared" si="117"/>
        <v>4.9400000000000004</v>
      </c>
      <c r="I1867">
        <f>VLOOKUP(L1867,'ARTICLES 10052022'!$A$1:$Q$1031,17,FALSE)</f>
        <v>1.3800000000000001</v>
      </c>
      <c r="J1867">
        <f t="shared" si="115"/>
        <v>1.3800000000000001</v>
      </c>
      <c r="L1867" t="s">
        <v>476</v>
      </c>
      <c r="M1867">
        <f>IF(I1867="","",VLOOKUP(L1867,'ARTICLES 10052022'!$A$1:$J$1031,10,FALSE))</f>
        <v>0.92</v>
      </c>
      <c r="N1867">
        <f t="shared" si="118"/>
        <v>0.92</v>
      </c>
    </row>
    <row r="1868" spans="1:14" outlineLevel="2">
      <c r="A1868" t="s">
        <v>14</v>
      </c>
      <c r="B1868" s="73" t="str">
        <f>VLOOKUP(A1868,'ARTICLES 10052022'!$A$2:$D$1031,4,FALSE)</f>
        <v>AF</v>
      </c>
      <c r="C1868" s="73" t="str">
        <f t="shared" si="116"/>
        <v/>
      </c>
      <c r="D1868" t="s">
        <v>626</v>
      </c>
      <c r="E1868">
        <v>1</v>
      </c>
      <c r="F1868" t="s">
        <v>627</v>
      </c>
      <c r="G1868">
        <v>1.1000000000000001</v>
      </c>
      <c r="H1868">
        <f t="shared" si="117"/>
        <v>1.1000000000000001</v>
      </c>
      <c r="I1868">
        <f>VLOOKUP(L1868,'ARTICLES 10052022'!$A$1:$Q$1031,17,FALSE)</f>
        <v>1.6186100000000001</v>
      </c>
      <c r="J1868">
        <f t="shared" si="115"/>
        <v>1.6186100000000001</v>
      </c>
      <c r="L1868" t="s">
        <v>626</v>
      </c>
      <c r="M1868">
        <f>IF(I1868="","",VLOOKUP(L1868,'ARTICLES 10052022'!$A$1:$J$1031,10,FALSE))</f>
        <v>1.2170000000000001</v>
      </c>
      <c r="N1868">
        <f t="shared" si="118"/>
        <v>1.2170000000000001</v>
      </c>
    </row>
    <row r="1869" spans="1:14" outlineLevel="2">
      <c r="A1869" t="s">
        <v>14</v>
      </c>
      <c r="B1869" s="73" t="str">
        <f>VLOOKUP(A1869,'ARTICLES 10052022'!$A$2:$D$1031,4,FALSE)</f>
        <v>AF</v>
      </c>
      <c r="C1869" s="73" t="str">
        <f t="shared" si="116"/>
        <v/>
      </c>
      <c r="D1869" t="s">
        <v>2410</v>
      </c>
      <c r="E1869">
        <v>1.1000000000000001</v>
      </c>
      <c r="F1869" t="s">
        <v>2411</v>
      </c>
      <c r="G1869">
        <v>75</v>
      </c>
      <c r="H1869">
        <f t="shared" si="117"/>
        <v>82.5</v>
      </c>
      <c r="I1869">
        <f>VLOOKUP(L1869,'ARTICLES 10052022'!$A$1:$Q$1031,17,FALSE)</f>
        <v>75</v>
      </c>
      <c r="J1869">
        <f t="shared" si="115"/>
        <v>82.5</v>
      </c>
      <c r="L1869" t="s">
        <v>2410</v>
      </c>
      <c r="M1869">
        <f>IF(I1869="","",VLOOKUP(L1869,'ARTICLES 10052022'!$A$1:$J$1031,10,FALSE))</f>
        <v>50</v>
      </c>
      <c r="N1869">
        <f t="shared" si="118"/>
        <v>55.000000000000007</v>
      </c>
    </row>
    <row r="1870" spans="1:14" outlineLevel="2">
      <c r="A1870" t="s">
        <v>14</v>
      </c>
      <c r="B1870" s="73" t="str">
        <f>VLOOKUP(A1870,'ARTICLES 10052022'!$A$2:$D$1031,4,FALSE)</f>
        <v>AF</v>
      </c>
      <c r="C1870" s="73" t="str">
        <f t="shared" si="116"/>
        <v/>
      </c>
      <c r="D1870" t="s">
        <v>1986</v>
      </c>
      <c r="E1870">
        <v>1</v>
      </c>
      <c r="F1870" t="s">
        <v>1987</v>
      </c>
      <c r="G1870">
        <v>4.1900000000000004</v>
      </c>
      <c r="H1870">
        <f t="shared" si="117"/>
        <v>4.1900000000000004</v>
      </c>
      <c r="I1870">
        <f>VLOOKUP(L1870,'ARTICLES 10052022'!$A$1:$Q$1031,17,FALSE)</f>
        <v>4.4850000000000003</v>
      </c>
      <c r="J1870">
        <f t="shared" si="115"/>
        <v>4.4850000000000003</v>
      </c>
      <c r="L1870" t="s">
        <v>1986</v>
      </c>
      <c r="M1870">
        <f>IF(I1870="","",VLOOKUP(L1870,'ARTICLES 10052022'!$A$1:$J$1031,10,FALSE))</f>
        <v>2.99</v>
      </c>
      <c r="N1870">
        <f t="shared" si="118"/>
        <v>2.99</v>
      </c>
    </row>
    <row r="1871" spans="1:14" outlineLevel="2">
      <c r="A1871" t="s">
        <v>14</v>
      </c>
      <c r="B1871" s="73" t="str">
        <f>VLOOKUP(A1871,'ARTICLES 10052022'!$A$2:$D$1031,4,FALSE)</f>
        <v>AF</v>
      </c>
      <c r="C1871" s="73" t="str">
        <f t="shared" si="116"/>
        <v/>
      </c>
      <c r="D1871" t="s">
        <v>632</v>
      </c>
      <c r="E1871">
        <v>1</v>
      </c>
      <c r="F1871" t="s">
        <v>1514</v>
      </c>
      <c r="G1871">
        <v>12.91</v>
      </c>
      <c r="H1871">
        <f t="shared" si="117"/>
        <v>12.91</v>
      </c>
      <c r="I1871">
        <f>VLOOKUP(L1871,'ARTICLES 10052022'!$A$1:$Q$1031,17,FALSE)</f>
        <v>19.064219999999999</v>
      </c>
      <c r="J1871">
        <f t="shared" si="115"/>
        <v>19.064219999999999</v>
      </c>
      <c r="L1871" t="s">
        <v>632</v>
      </c>
      <c r="M1871">
        <f>IF(I1871="","",VLOOKUP(L1871,'ARTICLES 10052022'!$A$1:$J$1031,10,FALSE))</f>
        <v>4.7779999999999996</v>
      </c>
      <c r="N1871">
        <f t="shared" si="118"/>
        <v>4.7779999999999996</v>
      </c>
    </row>
    <row r="1872" spans="1:14" outlineLevel="2">
      <c r="A1872" t="s">
        <v>14</v>
      </c>
      <c r="B1872" s="73" t="str">
        <f>VLOOKUP(A1872,'ARTICLES 10052022'!$A$2:$D$1031,4,FALSE)</f>
        <v>AF</v>
      </c>
      <c r="C1872" s="73" t="str">
        <f t="shared" si="116"/>
        <v/>
      </c>
      <c r="D1872" t="s">
        <v>1510</v>
      </c>
      <c r="E1872">
        <v>1</v>
      </c>
      <c r="F1872" t="s">
        <v>1511</v>
      </c>
      <c r="G1872">
        <v>9.56</v>
      </c>
      <c r="H1872">
        <f t="shared" si="117"/>
        <v>9.56</v>
      </c>
      <c r="I1872">
        <f>VLOOKUP(L1872,'ARTICLES 10052022'!$A$1:$Q$1031,17,FALSE)</f>
        <v>9.4695999999999998</v>
      </c>
      <c r="J1872">
        <f t="shared" si="115"/>
        <v>9.4695999999999998</v>
      </c>
      <c r="L1872" t="s">
        <v>1510</v>
      </c>
      <c r="M1872">
        <f>IF(I1872="","",VLOOKUP(L1872,'ARTICLES 10052022'!$A$1:$J$1031,10,FALSE))</f>
        <v>7.12</v>
      </c>
      <c r="N1872">
        <f t="shared" si="118"/>
        <v>7.12</v>
      </c>
    </row>
    <row r="1873" spans="1:14" outlineLevel="2">
      <c r="A1873" t="s">
        <v>14</v>
      </c>
      <c r="B1873" s="73" t="str">
        <f>VLOOKUP(A1873,'ARTICLES 10052022'!$A$2:$D$1031,4,FALSE)</f>
        <v>AF</v>
      </c>
      <c r="C1873" s="73" t="str">
        <f t="shared" si="116"/>
        <v/>
      </c>
      <c r="D1873" t="s">
        <v>1519</v>
      </c>
      <c r="E1873">
        <v>1</v>
      </c>
      <c r="F1873" t="s">
        <v>1520</v>
      </c>
      <c r="G1873">
        <v>9.64</v>
      </c>
      <c r="H1873">
        <f t="shared" si="117"/>
        <v>9.64</v>
      </c>
      <c r="I1873">
        <f>VLOOKUP(L1873,'ARTICLES 10052022'!$A$1:$Q$1031,17,FALSE)</f>
        <v>11.619146000000001</v>
      </c>
      <c r="J1873">
        <f t="shared" si="115"/>
        <v>11.619146000000001</v>
      </c>
      <c r="L1873" t="s">
        <v>1519</v>
      </c>
      <c r="M1873">
        <f>IF(I1873="","",VLOOKUP(L1873,'ARTICLES 10052022'!$A$1:$J$1031,10,FALSE))</f>
        <v>8.7362000000000002</v>
      </c>
      <c r="N1873">
        <f t="shared" si="118"/>
        <v>8.7362000000000002</v>
      </c>
    </row>
    <row r="1874" spans="1:14" outlineLevel="2">
      <c r="A1874" t="s">
        <v>14</v>
      </c>
      <c r="B1874" s="73" t="str">
        <f>VLOOKUP(A1874,'ARTICLES 10052022'!$A$2:$D$1031,4,FALSE)</f>
        <v>AF</v>
      </c>
      <c r="C1874" s="73" t="str">
        <f t="shared" si="116"/>
        <v/>
      </c>
      <c r="D1874">
        <v>8434000618</v>
      </c>
      <c r="E1874">
        <v>1</v>
      </c>
      <c r="F1874" t="s">
        <v>2272</v>
      </c>
      <c r="G1874">
        <v>0.02</v>
      </c>
      <c r="H1874">
        <f t="shared" si="117"/>
        <v>0.02</v>
      </c>
      <c r="I1874">
        <f>VLOOKUP(L1874,'ARTICLES 10052022'!$A$1:$Q$1031,17,FALSE)</f>
        <v>2.375E-2</v>
      </c>
      <c r="J1874">
        <f t="shared" si="115"/>
        <v>2.375E-2</v>
      </c>
      <c r="L1874">
        <v>8434000618</v>
      </c>
      <c r="M1874">
        <f>IF(I1874="","",VLOOKUP(L1874,'ARTICLES 10052022'!$A$1:$J$1031,10,FALSE))</f>
        <v>1.9E-2</v>
      </c>
      <c r="N1874">
        <f t="shared" si="118"/>
        <v>1.9E-2</v>
      </c>
    </row>
    <row r="1875" spans="1:14" outlineLevel="2">
      <c r="A1875" t="s">
        <v>14</v>
      </c>
      <c r="B1875" s="73" t="str">
        <f>VLOOKUP(A1875,'ARTICLES 10052022'!$A$2:$D$1031,4,FALSE)</f>
        <v>AF</v>
      </c>
      <c r="C1875" s="73" t="str">
        <f t="shared" si="116"/>
        <v/>
      </c>
      <c r="D1875" t="s">
        <v>2362</v>
      </c>
      <c r="E1875">
        <v>2</v>
      </c>
      <c r="F1875" t="s">
        <v>2363</v>
      </c>
      <c r="G1875">
        <v>1.9E-2</v>
      </c>
      <c r="H1875">
        <f t="shared" si="117"/>
        <v>3.7999999999999999E-2</v>
      </c>
      <c r="I1875">
        <f>VLOOKUP(L1875,'ARTICLES 10052022'!$A$1:$Q$1031,17,FALSE)</f>
        <v>0.1905</v>
      </c>
      <c r="J1875">
        <f t="shared" si="115"/>
        <v>0.38100000000000001</v>
      </c>
      <c r="L1875" t="s">
        <v>2362</v>
      </c>
      <c r="M1875">
        <f>IF(I1875="","",VLOOKUP(L1875,'ARTICLES 10052022'!$A$1:$J$1031,10,FALSE))</f>
        <v>0.127</v>
      </c>
      <c r="N1875">
        <f t="shared" si="118"/>
        <v>0.254</v>
      </c>
    </row>
    <row r="1876" spans="1:14" outlineLevel="2">
      <c r="A1876" t="s">
        <v>14</v>
      </c>
      <c r="B1876" s="73" t="str">
        <f>VLOOKUP(A1876,'ARTICLES 10052022'!$A$2:$D$1031,4,FALSE)</f>
        <v>AF</v>
      </c>
      <c r="C1876" s="73" t="str">
        <f t="shared" si="116"/>
        <v/>
      </c>
      <c r="D1876">
        <v>8535000618</v>
      </c>
      <c r="E1876">
        <v>1</v>
      </c>
      <c r="F1876" t="s">
        <v>2275</v>
      </c>
      <c r="G1876">
        <v>0.05</v>
      </c>
      <c r="H1876">
        <f t="shared" si="117"/>
        <v>0.05</v>
      </c>
      <c r="I1876">
        <f>VLOOKUP(L1876,'ARTICLES 10052022'!$A$1:$Q$1031,17,FALSE)</f>
        <v>5.2499999999999998E-2</v>
      </c>
      <c r="J1876">
        <f t="shared" si="115"/>
        <v>5.2499999999999998E-2</v>
      </c>
      <c r="L1876">
        <v>8535000618</v>
      </c>
      <c r="M1876">
        <f>IF(I1876="","",VLOOKUP(L1876,'ARTICLES 10052022'!$A$1:$J$1031,10,FALSE))</f>
        <v>0.03</v>
      </c>
      <c r="N1876">
        <f t="shared" si="118"/>
        <v>0.03</v>
      </c>
    </row>
    <row r="1877" spans="1:14" outlineLevel="2">
      <c r="A1877" t="s">
        <v>14</v>
      </c>
      <c r="B1877" s="73" t="str">
        <f>VLOOKUP(A1877,'ARTICLES 10052022'!$A$2:$D$1031,4,FALSE)</f>
        <v>AF</v>
      </c>
      <c r="C1877" s="73" t="str">
        <f t="shared" si="116"/>
        <v/>
      </c>
      <c r="D1877">
        <v>101007</v>
      </c>
      <c r="E1877">
        <v>1</v>
      </c>
      <c r="F1877" t="s">
        <v>1544</v>
      </c>
      <c r="G1877">
        <v>2.2400000000000002</v>
      </c>
      <c r="H1877">
        <f t="shared" si="117"/>
        <v>2.2400000000000002</v>
      </c>
      <c r="I1877">
        <f>VLOOKUP(L1877,'ARTICLES 10052022'!$A$1:$Q$1031,17,FALSE)</f>
        <v>2.25</v>
      </c>
      <c r="J1877">
        <f t="shared" si="115"/>
        <v>2.25</v>
      </c>
      <c r="L1877">
        <v>101007</v>
      </c>
      <c r="M1877">
        <f>IF(I1877="","",VLOOKUP(L1877,'ARTICLES 10052022'!$A$1:$J$1031,10,FALSE))</f>
        <v>1.5</v>
      </c>
      <c r="N1877">
        <f t="shared" si="118"/>
        <v>1.5</v>
      </c>
    </row>
    <row r="1878" spans="1:14" outlineLevel="2">
      <c r="A1878" t="s">
        <v>14</v>
      </c>
      <c r="B1878" s="73" t="str">
        <f>VLOOKUP(A1878,'ARTICLES 10052022'!$A$2:$D$1031,4,FALSE)</f>
        <v>AF</v>
      </c>
      <c r="C1878" s="73" t="str">
        <f t="shared" si="116"/>
        <v/>
      </c>
      <c r="D1878" t="s">
        <v>62</v>
      </c>
      <c r="E1878">
        <v>1</v>
      </c>
      <c r="F1878" t="s">
        <v>63</v>
      </c>
      <c r="G1878">
        <v>139.16999999999999</v>
      </c>
      <c r="H1878">
        <f t="shared" si="117"/>
        <v>139.16999999999999</v>
      </c>
      <c r="I1878">
        <f>VLOOKUP(L1878,'ARTICLES 10052022'!$A$1:$Q$1031,17,FALSE)</f>
        <v>135.749225</v>
      </c>
      <c r="J1878">
        <f t="shared" si="115"/>
        <v>135.749225</v>
      </c>
      <c r="L1878" t="s">
        <v>62</v>
      </c>
      <c r="M1878">
        <f>IF(I1878="","",VLOOKUP(L1878,'ARTICLES 10052022'!$A$1:$J$1031,10,FALSE))</f>
        <v>83.060649999999995</v>
      </c>
      <c r="N1878">
        <f t="shared" si="118"/>
        <v>83.060649999999995</v>
      </c>
    </row>
    <row r="1879" spans="1:14" outlineLevel="2">
      <c r="A1879" t="s">
        <v>14</v>
      </c>
      <c r="B1879" s="73" t="str">
        <f>VLOOKUP(A1879,'ARTICLES 10052022'!$A$2:$D$1031,4,FALSE)</f>
        <v>AF</v>
      </c>
      <c r="C1879" s="73" t="str">
        <f t="shared" si="116"/>
        <v/>
      </c>
      <c r="D1879">
        <v>9600000618</v>
      </c>
      <c r="E1879">
        <v>1</v>
      </c>
      <c r="F1879" t="s">
        <v>2044</v>
      </c>
      <c r="G1879">
        <v>1.57</v>
      </c>
      <c r="H1879">
        <f t="shared" si="117"/>
        <v>1.57</v>
      </c>
      <c r="I1879">
        <f>VLOOKUP(L1879,'ARTICLES 10052022'!$A$1:$Q$1031,17,FALSE)</f>
        <v>2.3980000000000001</v>
      </c>
      <c r="J1879">
        <f t="shared" si="115"/>
        <v>2.3980000000000001</v>
      </c>
      <c r="L1879">
        <v>9600000618</v>
      </c>
      <c r="M1879">
        <f>IF(I1879="","",VLOOKUP(L1879,'ARTICLES 10052022'!$A$1:$J$1031,10,FALSE))</f>
        <v>1.1990000000000001</v>
      </c>
      <c r="N1879">
        <f t="shared" si="118"/>
        <v>1.1990000000000001</v>
      </c>
    </row>
    <row r="1880" spans="1:14" outlineLevel="2">
      <c r="A1880" t="s">
        <v>14</v>
      </c>
      <c r="B1880" s="73" t="str">
        <f>VLOOKUP(A1880,'ARTICLES 10052022'!$A$2:$D$1031,4,FALSE)</f>
        <v>AF</v>
      </c>
      <c r="C1880" s="73" t="str">
        <f t="shared" si="116"/>
        <v/>
      </c>
      <c r="D1880" t="s">
        <v>1537</v>
      </c>
      <c r="E1880">
        <v>0.75</v>
      </c>
      <c r="F1880" t="s">
        <v>1538</v>
      </c>
      <c r="G1880">
        <v>4.3499999999999996</v>
      </c>
      <c r="H1880">
        <f t="shared" si="117"/>
        <v>3.2624999999999997</v>
      </c>
      <c r="I1880">
        <f>VLOOKUP(L1880,'ARTICLES 10052022'!$A$1:$Q$1031,17,FALSE)</f>
        <v>4.3499999999999996</v>
      </c>
      <c r="J1880">
        <f t="shared" si="115"/>
        <v>3.2624999999999997</v>
      </c>
      <c r="L1880" t="s">
        <v>1537</v>
      </c>
      <c r="M1880">
        <f>IF(I1880="","",VLOOKUP(L1880,'ARTICLES 10052022'!$A$1:$J$1031,10,FALSE))</f>
        <v>2.9</v>
      </c>
      <c r="N1880">
        <f t="shared" si="118"/>
        <v>2.1749999999999998</v>
      </c>
    </row>
    <row r="1881" spans="1:14" outlineLevel="2">
      <c r="A1881" t="s">
        <v>14</v>
      </c>
      <c r="B1881" s="73" t="str">
        <f>VLOOKUP(A1881,'ARTICLES 10052022'!$A$2:$D$1031,4,FALSE)</f>
        <v>AF</v>
      </c>
      <c r="C1881" s="73" t="str">
        <f t="shared" si="116"/>
        <v/>
      </c>
      <c r="D1881" t="s">
        <v>2626</v>
      </c>
      <c r="E1881">
        <v>1</v>
      </c>
      <c r="F1881" t="s">
        <v>2627</v>
      </c>
      <c r="G1881">
        <v>0.4</v>
      </c>
      <c r="H1881">
        <f t="shared" si="117"/>
        <v>0.4</v>
      </c>
      <c r="I1881">
        <f>VLOOKUP(L1881,'ARTICLES 10052022'!$A$1:$Q$1031,17,FALSE)</f>
        <v>0.4</v>
      </c>
      <c r="J1881">
        <f t="shared" si="115"/>
        <v>0.4</v>
      </c>
      <c r="L1881" t="s">
        <v>2626</v>
      </c>
      <c r="M1881">
        <f>IF(I1881="","",VLOOKUP(L1881,'ARTICLES 10052022'!$A$1:$J$1031,10,FALSE))</f>
        <v>0.2</v>
      </c>
      <c r="N1881">
        <f t="shared" si="118"/>
        <v>0.2</v>
      </c>
    </row>
    <row r="1882" spans="1:14" outlineLevel="2">
      <c r="A1882" t="s">
        <v>14</v>
      </c>
      <c r="B1882" s="73" t="str">
        <f>VLOOKUP(A1882,'ARTICLES 10052022'!$A$2:$D$1031,4,FALSE)</f>
        <v>AF</v>
      </c>
      <c r="C1882" s="73" t="str">
        <f t="shared" si="116"/>
        <v/>
      </c>
      <c r="D1882" t="s">
        <v>2311</v>
      </c>
      <c r="E1882">
        <v>1</v>
      </c>
      <c r="F1882" t="s">
        <v>2312</v>
      </c>
      <c r="G1882">
        <v>17.510000000000002</v>
      </c>
      <c r="H1882">
        <f t="shared" si="117"/>
        <v>17.510000000000002</v>
      </c>
      <c r="I1882">
        <f>VLOOKUP(L1882,'ARTICLES 10052022'!$A$1:$Q$1031,17,FALSE)</f>
        <v>20.684999999999999</v>
      </c>
      <c r="J1882">
        <f t="shared" si="115"/>
        <v>20.684999999999999</v>
      </c>
      <c r="L1882" t="s">
        <v>2311</v>
      </c>
      <c r="M1882">
        <f>IF(I1882="","",VLOOKUP(L1882,'ARTICLES 10052022'!$A$1:$J$1031,10,FALSE))</f>
        <v>13.79</v>
      </c>
      <c r="N1882">
        <f t="shared" si="118"/>
        <v>13.79</v>
      </c>
    </row>
    <row r="1883" spans="1:14" outlineLevel="2">
      <c r="A1883" t="s">
        <v>14</v>
      </c>
      <c r="B1883" s="73" t="str">
        <f>VLOOKUP(A1883,'ARTICLES 10052022'!$A$2:$D$1031,4,FALSE)</f>
        <v>AF</v>
      </c>
      <c r="C1883" s="73" t="str">
        <f t="shared" si="116"/>
        <v/>
      </c>
      <c r="D1883" t="s">
        <v>606</v>
      </c>
      <c r="E1883">
        <v>1</v>
      </c>
      <c r="F1883" t="s">
        <v>1848</v>
      </c>
      <c r="G1883">
        <v>2.31</v>
      </c>
      <c r="H1883">
        <f t="shared" si="117"/>
        <v>2.31</v>
      </c>
      <c r="I1883">
        <f>VLOOKUP(L1883,'ARTICLES 10052022'!$A$1:$Q$1031,17,FALSE)</f>
        <v>2.4525000000000001</v>
      </c>
      <c r="J1883">
        <f t="shared" si="115"/>
        <v>2.4525000000000001</v>
      </c>
      <c r="L1883" t="s">
        <v>606</v>
      </c>
      <c r="M1883">
        <f>IF(I1883="","",VLOOKUP(L1883,'ARTICLES 10052022'!$A$1:$J$1031,10,FALSE))</f>
        <v>1.635</v>
      </c>
      <c r="N1883">
        <f t="shared" si="118"/>
        <v>1.635</v>
      </c>
    </row>
    <row r="1884" spans="1:14" outlineLevel="1">
      <c r="A1884" s="73" t="s">
        <v>3121</v>
      </c>
      <c r="B1884" s="73"/>
      <c r="C1884" s="73" t="str">
        <f t="shared" si="116"/>
        <v>SPR900V150</v>
      </c>
      <c r="J1884">
        <f>SUBTOTAL(9,J1855:J1883)</f>
        <v>1093.3739310000001</v>
      </c>
      <c r="N1884">
        <f>SUBTOTAL(9,N1855:N1883)</f>
        <v>712.36384999999996</v>
      </c>
    </row>
    <row r="1885" spans="1:14" outlineLevel="2">
      <c r="A1885" t="s">
        <v>157</v>
      </c>
      <c r="B1885" s="73" t="str">
        <f>VLOOKUP(A1885,'ARTICLES 10052022'!$A$2:$D$1031,4,FALSE)</f>
        <v>AF</v>
      </c>
      <c r="C1885" s="73" t="str">
        <f t="shared" si="116"/>
        <v/>
      </c>
      <c r="D1885">
        <v>8412602518</v>
      </c>
      <c r="E1885">
        <v>6</v>
      </c>
      <c r="F1885" t="s">
        <v>2268</v>
      </c>
      <c r="G1885">
        <v>0.05</v>
      </c>
      <c r="H1885">
        <f t="shared" si="117"/>
        <v>0.30000000000000004</v>
      </c>
      <c r="I1885">
        <f>VLOOKUP(L1885,'ARTICLES 10052022'!$A$1:$Q$1031,17,FALSE)</f>
        <v>5.2500000000000005E-2</v>
      </c>
      <c r="J1885">
        <f t="shared" si="115"/>
        <v>0.31500000000000006</v>
      </c>
      <c r="L1885">
        <v>8412602518</v>
      </c>
      <c r="M1885">
        <f>IF(I1885="","",VLOOKUP(L1885,'ARTICLES 10052022'!$A$1:$J$1031,10,FALSE))</f>
        <v>3.5000000000000003E-2</v>
      </c>
      <c r="N1885">
        <f t="shared" si="118"/>
        <v>0.21000000000000002</v>
      </c>
    </row>
    <row r="1886" spans="1:14" outlineLevel="2">
      <c r="A1886" t="s">
        <v>157</v>
      </c>
      <c r="B1886" s="73" t="str">
        <f>VLOOKUP(A1886,'ARTICLES 10052022'!$A$2:$D$1031,4,FALSE)</f>
        <v>AF</v>
      </c>
      <c r="C1886" s="73" t="str">
        <f t="shared" si="116"/>
        <v/>
      </c>
      <c r="D1886">
        <v>8434000618</v>
      </c>
      <c r="E1886">
        <v>6</v>
      </c>
      <c r="F1886" t="s">
        <v>2272</v>
      </c>
      <c r="G1886">
        <v>0.02</v>
      </c>
      <c r="H1886">
        <f t="shared" si="117"/>
        <v>0.12</v>
      </c>
      <c r="I1886">
        <f>VLOOKUP(L1886,'ARTICLES 10052022'!$A$1:$Q$1031,17,FALSE)</f>
        <v>2.375E-2</v>
      </c>
      <c r="J1886">
        <f t="shared" si="115"/>
        <v>0.14250000000000002</v>
      </c>
      <c r="L1886">
        <v>8434000618</v>
      </c>
      <c r="M1886">
        <f>IF(I1886="","",VLOOKUP(L1886,'ARTICLES 10052022'!$A$1:$J$1031,10,FALSE))</f>
        <v>1.9E-2</v>
      </c>
      <c r="N1886">
        <f t="shared" si="118"/>
        <v>0.11399999999999999</v>
      </c>
    </row>
    <row r="1887" spans="1:14" outlineLevel="2">
      <c r="A1887" t="s">
        <v>157</v>
      </c>
      <c r="B1887" s="73" t="str">
        <f>VLOOKUP(A1887,'ARTICLES 10052022'!$A$2:$D$1031,4,FALSE)</f>
        <v>AF</v>
      </c>
      <c r="C1887" s="73" t="str">
        <f t="shared" si="116"/>
        <v/>
      </c>
      <c r="D1887" t="s">
        <v>2133</v>
      </c>
      <c r="E1887">
        <v>46</v>
      </c>
      <c r="F1887" t="s">
        <v>2134</v>
      </c>
      <c r="G1887">
        <v>0.8</v>
      </c>
      <c r="H1887">
        <f t="shared" si="117"/>
        <v>36.800000000000004</v>
      </c>
      <c r="I1887">
        <f>VLOOKUP(L1887,'ARTICLES 10052022'!$A$1:$Q$1031,17,FALSE)</f>
        <v>0.8145</v>
      </c>
      <c r="J1887">
        <f t="shared" si="115"/>
        <v>37.466999999999999</v>
      </c>
      <c r="L1887" t="s">
        <v>2133</v>
      </c>
      <c r="M1887">
        <f>IF(I1887="","",VLOOKUP(L1887,'ARTICLES 10052022'!$A$1:$J$1031,10,FALSE))</f>
        <v>0.54300000000000004</v>
      </c>
      <c r="N1887">
        <f t="shared" si="118"/>
        <v>24.978000000000002</v>
      </c>
    </row>
    <row r="1888" spans="1:14" outlineLevel="2">
      <c r="A1888" t="s">
        <v>157</v>
      </c>
      <c r="B1888" s="73" t="str">
        <f>VLOOKUP(A1888,'ARTICLES 10052022'!$A$2:$D$1031,4,FALSE)</f>
        <v>AF</v>
      </c>
      <c r="C1888" s="73" t="str">
        <f t="shared" si="116"/>
        <v/>
      </c>
      <c r="D1888">
        <v>8710605018</v>
      </c>
      <c r="E1888">
        <v>6</v>
      </c>
      <c r="F1888" t="s">
        <v>2707</v>
      </c>
      <c r="G1888">
        <v>0.3</v>
      </c>
      <c r="H1888">
        <f t="shared" si="117"/>
        <v>1.7999999999999998</v>
      </c>
      <c r="I1888">
        <f>VLOOKUP(L1888,'ARTICLES 10052022'!$A$1:$Q$1031,17,FALSE)</f>
        <v>0.30149999999999999</v>
      </c>
      <c r="J1888">
        <f t="shared" si="115"/>
        <v>1.8089999999999999</v>
      </c>
      <c r="L1888">
        <v>8710605018</v>
      </c>
      <c r="M1888">
        <f>IF(I1888="","",VLOOKUP(L1888,'ARTICLES 10052022'!$A$1:$J$1031,10,FALSE))</f>
        <v>0.20100000000000001</v>
      </c>
      <c r="N1888">
        <f t="shared" si="118"/>
        <v>1.206</v>
      </c>
    </row>
    <row r="1889" spans="1:14" outlineLevel="2">
      <c r="A1889" t="s">
        <v>157</v>
      </c>
      <c r="B1889" s="73" t="str">
        <f>VLOOKUP(A1889,'ARTICLES 10052022'!$A$2:$D$1031,4,FALSE)</f>
        <v>AF</v>
      </c>
      <c r="C1889" s="73" t="str">
        <f t="shared" si="116"/>
        <v/>
      </c>
      <c r="D1889">
        <v>8110608018</v>
      </c>
      <c r="E1889">
        <v>171</v>
      </c>
      <c r="F1889" t="s">
        <v>2084</v>
      </c>
      <c r="G1889">
        <v>0.28199999999999997</v>
      </c>
      <c r="H1889">
        <f t="shared" si="117"/>
        <v>48.221999999999994</v>
      </c>
      <c r="I1889">
        <f>VLOOKUP(L1889,'ARTICLES 10052022'!$A$1:$Q$1031,17,FALSE)</f>
        <v>0.26474999999999999</v>
      </c>
      <c r="J1889">
        <f t="shared" si="115"/>
        <v>45.27225</v>
      </c>
      <c r="L1889">
        <v>8110608018</v>
      </c>
      <c r="M1889">
        <f>IF(I1889="","",VLOOKUP(L1889,'ARTICLES 10052022'!$A$1:$J$1031,10,FALSE))</f>
        <v>0.17649999999999999</v>
      </c>
      <c r="N1889">
        <f t="shared" si="118"/>
        <v>30.1815</v>
      </c>
    </row>
    <row r="1890" spans="1:14" outlineLevel="2">
      <c r="A1890" t="s">
        <v>157</v>
      </c>
      <c r="B1890" s="73" t="str">
        <f>VLOOKUP(A1890,'ARTICLES 10052022'!$A$2:$D$1031,4,FALSE)</f>
        <v>AF</v>
      </c>
      <c r="C1890" s="73" t="str">
        <f t="shared" si="116"/>
        <v/>
      </c>
      <c r="D1890" t="s">
        <v>2391</v>
      </c>
      <c r="E1890">
        <v>4</v>
      </c>
      <c r="F1890" t="s">
        <v>2392</v>
      </c>
      <c r="G1890">
        <v>0.54900000000000004</v>
      </c>
      <c r="H1890">
        <f t="shared" si="117"/>
        <v>2.1960000000000002</v>
      </c>
      <c r="I1890">
        <f>VLOOKUP(L1890,'ARTICLES 10052022'!$A$1:$Q$1031,17,FALSE)</f>
        <v>0.54899999999999993</v>
      </c>
      <c r="J1890">
        <f t="shared" si="115"/>
        <v>2.1959999999999997</v>
      </c>
      <c r="L1890" t="s">
        <v>2391</v>
      </c>
      <c r="M1890">
        <f>IF(I1890="","",VLOOKUP(L1890,'ARTICLES 10052022'!$A$1:$J$1031,10,FALSE))</f>
        <v>0.36599999999999999</v>
      </c>
      <c r="N1890">
        <f t="shared" si="118"/>
        <v>1.464</v>
      </c>
    </row>
    <row r="1891" spans="1:14" outlineLevel="2">
      <c r="A1891" t="s">
        <v>157</v>
      </c>
      <c r="B1891" s="73" t="str">
        <f>VLOOKUP(A1891,'ARTICLES 10052022'!$A$2:$D$1031,4,FALSE)</f>
        <v>AF</v>
      </c>
      <c r="C1891" s="73" t="str">
        <f t="shared" si="116"/>
        <v/>
      </c>
      <c r="D1891" t="s">
        <v>2394</v>
      </c>
      <c r="E1891">
        <v>4</v>
      </c>
      <c r="F1891" t="s">
        <v>2395</v>
      </c>
      <c r="G1891">
        <v>0.78</v>
      </c>
      <c r="H1891">
        <f t="shared" si="117"/>
        <v>3.12</v>
      </c>
      <c r="I1891">
        <f>VLOOKUP(L1891,'ARTICLES 10052022'!$A$1:$Q$1031,17,FALSE)</f>
        <v>1.5794999999999999</v>
      </c>
      <c r="J1891">
        <f t="shared" si="115"/>
        <v>6.3179999999999996</v>
      </c>
      <c r="L1891" t="s">
        <v>2394</v>
      </c>
      <c r="M1891">
        <f>IF(I1891="","",VLOOKUP(L1891,'ARTICLES 10052022'!$A$1:$J$1031,10,FALSE))</f>
        <v>1.0529999999999999</v>
      </c>
      <c r="N1891">
        <f t="shared" si="118"/>
        <v>4.2119999999999997</v>
      </c>
    </row>
    <row r="1892" spans="1:14" outlineLevel="2">
      <c r="A1892" t="s">
        <v>157</v>
      </c>
      <c r="B1892" s="73" t="str">
        <f>VLOOKUP(A1892,'ARTICLES 10052022'!$A$2:$D$1031,4,FALSE)</f>
        <v>AF</v>
      </c>
      <c r="C1892" s="73" t="str">
        <f t="shared" si="116"/>
        <v/>
      </c>
      <c r="D1892">
        <v>8210707018</v>
      </c>
      <c r="E1892">
        <v>39</v>
      </c>
      <c r="F1892" t="s">
        <v>2090</v>
      </c>
      <c r="G1892">
        <v>0.158</v>
      </c>
      <c r="H1892">
        <f t="shared" si="117"/>
        <v>6.1619999999999999</v>
      </c>
      <c r="I1892">
        <f>VLOOKUP(L1892,'ARTICLES 10052022'!$A$1:$Q$1031,17,FALSE)</f>
        <v>0.35249999999999998</v>
      </c>
      <c r="J1892">
        <f t="shared" si="115"/>
        <v>13.747499999999999</v>
      </c>
      <c r="L1892">
        <v>8210707018</v>
      </c>
      <c r="M1892">
        <f>IF(I1892="","",VLOOKUP(L1892,'ARTICLES 10052022'!$A$1:$J$1031,10,FALSE))</f>
        <v>0.23499999999999999</v>
      </c>
      <c r="N1892">
        <f t="shared" si="118"/>
        <v>9.1649999999999991</v>
      </c>
    </row>
    <row r="1893" spans="1:14" outlineLevel="2">
      <c r="A1893" t="s">
        <v>157</v>
      </c>
      <c r="B1893" s="73" t="str">
        <f>VLOOKUP(A1893,'ARTICLES 10052022'!$A$2:$D$1031,4,FALSE)</f>
        <v>AF</v>
      </c>
      <c r="C1893" s="73" t="str">
        <f t="shared" si="116"/>
        <v/>
      </c>
      <c r="D1893" t="s">
        <v>648</v>
      </c>
      <c r="E1893">
        <v>8</v>
      </c>
      <c r="F1893" t="s">
        <v>2053</v>
      </c>
      <c r="G1893">
        <v>13.19</v>
      </c>
      <c r="H1893">
        <f t="shared" si="117"/>
        <v>105.52</v>
      </c>
      <c r="I1893">
        <f>VLOOKUP(L1893,'ARTICLES 10052022'!$A$1:$Q$1031,17,FALSE)</f>
        <v>12.39</v>
      </c>
      <c r="J1893">
        <f t="shared" si="115"/>
        <v>99.12</v>
      </c>
      <c r="L1893" t="s">
        <v>648</v>
      </c>
      <c r="M1893">
        <f>IF(I1893="","",VLOOKUP(L1893,'ARTICLES 10052022'!$A$1:$J$1031,10,FALSE))</f>
        <v>8.26</v>
      </c>
      <c r="N1893">
        <f t="shared" si="118"/>
        <v>66.08</v>
      </c>
    </row>
    <row r="1894" spans="1:14" outlineLevel="2">
      <c r="A1894" t="s">
        <v>157</v>
      </c>
      <c r="B1894" s="73" t="str">
        <f>VLOOKUP(A1894,'ARTICLES 10052022'!$A$2:$D$1031,4,FALSE)</f>
        <v>AF</v>
      </c>
      <c r="C1894" s="73" t="str">
        <f t="shared" si="116"/>
        <v/>
      </c>
      <c r="D1894" t="s">
        <v>650</v>
      </c>
      <c r="E1894">
        <v>20.56</v>
      </c>
      <c r="F1894" t="s">
        <v>2047</v>
      </c>
      <c r="G1894">
        <v>11.27</v>
      </c>
      <c r="H1894">
        <f t="shared" si="117"/>
        <v>231.71119999999999</v>
      </c>
      <c r="I1894">
        <f>VLOOKUP(L1894,'ARTICLES 10052022'!$A$1:$Q$1031,17,FALSE)</f>
        <v>11.100000000000001</v>
      </c>
      <c r="J1894">
        <f t="shared" si="115"/>
        <v>228.21600000000001</v>
      </c>
      <c r="L1894" t="s">
        <v>650</v>
      </c>
      <c r="M1894">
        <f>IF(I1894="","",VLOOKUP(L1894,'ARTICLES 10052022'!$A$1:$J$1031,10,FALSE))</f>
        <v>7.4</v>
      </c>
      <c r="N1894">
        <f t="shared" si="118"/>
        <v>152.14400000000001</v>
      </c>
    </row>
    <row r="1895" spans="1:14" outlineLevel="2">
      <c r="A1895" t="s">
        <v>157</v>
      </c>
      <c r="B1895" s="73" t="str">
        <f>VLOOKUP(A1895,'ARTICLES 10052022'!$A$2:$D$1031,4,FALSE)</f>
        <v>AF</v>
      </c>
      <c r="C1895" s="73" t="str">
        <f t="shared" si="116"/>
        <v/>
      </c>
      <c r="D1895" t="s">
        <v>2077</v>
      </c>
      <c r="E1895">
        <v>7</v>
      </c>
      <c r="F1895" t="s">
        <v>2078</v>
      </c>
      <c r="G1895">
        <v>7.55</v>
      </c>
      <c r="H1895">
        <f t="shared" si="117"/>
        <v>52.85</v>
      </c>
      <c r="I1895">
        <f>VLOOKUP(L1895,'ARTICLES 10052022'!$A$1:$Q$1031,17,FALSE)</f>
        <v>5.1790200000000004</v>
      </c>
      <c r="J1895">
        <f t="shared" si="115"/>
        <v>36.253140000000002</v>
      </c>
      <c r="L1895" t="s">
        <v>2077</v>
      </c>
      <c r="M1895">
        <f>IF(I1895="","",VLOOKUP(L1895,'ARTICLES 10052022'!$A$1:$J$1031,10,FALSE))</f>
        <v>3.8940000000000001</v>
      </c>
      <c r="N1895">
        <f t="shared" si="118"/>
        <v>27.258000000000003</v>
      </c>
    </row>
    <row r="1896" spans="1:14" outlineLevel="2">
      <c r="A1896" t="s">
        <v>157</v>
      </c>
      <c r="B1896" s="73" t="str">
        <f>VLOOKUP(A1896,'ARTICLES 10052022'!$A$2:$D$1031,4,FALSE)</f>
        <v>AF</v>
      </c>
      <c r="C1896" s="73" t="str">
        <f t="shared" si="116"/>
        <v/>
      </c>
      <c r="D1896" t="s">
        <v>572</v>
      </c>
      <c r="E1896">
        <v>1</v>
      </c>
      <c r="F1896" t="s">
        <v>573</v>
      </c>
      <c r="G1896">
        <v>20.91</v>
      </c>
      <c r="H1896">
        <f t="shared" si="117"/>
        <v>20.91</v>
      </c>
      <c r="I1896">
        <f>VLOOKUP(L1896,'ARTICLES 10052022'!$A$1:$Q$1031,17,FALSE)</f>
        <v>23.953999999999997</v>
      </c>
      <c r="J1896">
        <f t="shared" si="115"/>
        <v>23.953999999999997</v>
      </c>
      <c r="L1896" t="s">
        <v>572</v>
      </c>
      <c r="M1896">
        <f>IF(I1896="","",VLOOKUP(L1896,'ARTICLES 10052022'!$A$1:$J$1031,10,FALSE))</f>
        <v>17.11</v>
      </c>
      <c r="N1896">
        <f t="shared" si="118"/>
        <v>17.11</v>
      </c>
    </row>
    <row r="1897" spans="1:14" outlineLevel="2">
      <c r="A1897" t="s">
        <v>157</v>
      </c>
      <c r="B1897" s="73" t="str">
        <f>VLOOKUP(A1897,'ARTICLES 10052022'!$A$2:$D$1031,4,FALSE)</f>
        <v>AF</v>
      </c>
      <c r="C1897" s="73" t="str">
        <f t="shared" si="116"/>
        <v/>
      </c>
      <c r="D1897" t="s">
        <v>2129</v>
      </c>
      <c r="E1897">
        <v>1.5</v>
      </c>
      <c r="F1897" t="s">
        <v>2130</v>
      </c>
      <c r="G1897">
        <v>10.98</v>
      </c>
      <c r="H1897">
        <f t="shared" si="117"/>
        <v>16.47</v>
      </c>
      <c r="I1897">
        <f>VLOOKUP(L1897,'ARTICLES 10052022'!$A$1:$Q$1031,17,FALSE)</f>
        <v>11.859</v>
      </c>
      <c r="J1897">
        <f t="shared" si="115"/>
        <v>17.788499999999999</v>
      </c>
      <c r="L1897" t="s">
        <v>2129</v>
      </c>
      <c r="M1897">
        <f>IF(I1897="","",VLOOKUP(L1897,'ARTICLES 10052022'!$A$1:$J$1031,10,FALSE))</f>
        <v>7.9059999999999997</v>
      </c>
      <c r="N1897">
        <f t="shared" si="118"/>
        <v>11.859</v>
      </c>
    </row>
    <row r="1898" spans="1:14" outlineLevel="2">
      <c r="A1898" t="s">
        <v>157</v>
      </c>
      <c r="B1898" s="73" t="str">
        <f>VLOOKUP(A1898,'ARTICLES 10052022'!$A$2:$D$1031,4,FALSE)</f>
        <v>AF</v>
      </c>
      <c r="C1898" s="73" t="str">
        <f t="shared" si="116"/>
        <v/>
      </c>
      <c r="D1898" t="s">
        <v>2410</v>
      </c>
      <c r="E1898">
        <v>8</v>
      </c>
      <c r="F1898" t="s">
        <v>2411</v>
      </c>
      <c r="G1898">
        <v>75</v>
      </c>
      <c r="H1898">
        <f t="shared" si="117"/>
        <v>600</v>
      </c>
      <c r="I1898">
        <f>VLOOKUP(L1898,'ARTICLES 10052022'!$A$1:$Q$1031,17,FALSE)</f>
        <v>75</v>
      </c>
      <c r="J1898">
        <f t="shared" si="115"/>
        <v>600</v>
      </c>
      <c r="L1898" t="s">
        <v>2410</v>
      </c>
      <c r="M1898">
        <f>IF(I1898="","",VLOOKUP(L1898,'ARTICLES 10052022'!$A$1:$J$1031,10,FALSE))</f>
        <v>50</v>
      </c>
      <c r="N1898">
        <f t="shared" si="118"/>
        <v>400</v>
      </c>
    </row>
    <row r="1899" spans="1:14" outlineLevel="2">
      <c r="A1899" t="s">
        <v>157</v>
      </c>
      <c r="B1899" s="73" t="str">
        <f>VLOOKUP(A1899,'ARTICLES 10052022'!$A$2:$D$1031,4,FALSE)</f>
        <v>AF</v>
      </c>
      <c r="C1899" s="73" t="str">
        <f t="shared" si="116"/>
        <v/>
      </c>
      <c r="D1899" t="s">
        <v>2158</v>
      </c>
      <c r="E1899">
        <v>4</v>
      </c>
      <c r="F1899" t="s">
        <v>2159</v>
      </c>
      <c r="G1899">
        <v>32.450000000000003</v>
      </c>
      <c r="H1899">
        <f t="shared" si="117"/>
        <v>129.80000000000001</v>
      </c>
      <c r="I1899">
        <f>VLOOKUP(L1899,'ARTICLES 10052022'!$A$1:$Q$1031,17,FALSE)</f>
        <v>40.905000000000001</v>
      </c>
      <c r="J1899">
        <f t="shared" si="115"/>
        <v>163.62</v>
      </c>
      <c r="L1899" t="s">
        <v>2158</v>
      </c>
      <c r="M1899">
        <f>IF(I1899="","",VLOOKUP(L1899,'ARTICLES 10052022'!$A$1:$J$1031,10,FALSE))</f>
        <v>27.27</v>
      </c>
      <c r="N1899">
        <f t="shared" si="118"/>
        <v>109.08</v>
      </c>
    </row>
    <row r="1900" spans="1:14" outlineLevel="2">
      <c r="A1900" t="s">
        <v>157</v>
      </c>
      <c r="B1900" s="73" t="str">
        <f>VLOOKUP(A1900,'ARTICLES 10052022'!$A$2:$D$1031,4,FALSE)</f>
        <v>AF</v>
      </c>
      <c r="C1900" s="73" t="str">
        <f t="shared" si="116"/>
        <v/>
      </c>
      <c r="D1900" t="s">
        <v>2162</v>
      </c>
      <c r="E1900">
        <v>8</v>
      </c>
      <c r="F1900" t="s">
        <v>2163</v>
      </c>
      <c r="G1900">
        <v>42.95</v>
      </c>
      <c r="H1900">
        <f t="shared" si="117"/>
        <v>343.6</v>
      </c>
      <c r="I1900">
        <f>VLOOKUP(L1900,'ARTICLES 10052022'!$A$1:$Q$1031,17,FALSE)</f>
        <v>54.135000000000005</v>
      </c>
      <c r="J1900">
        <f t="shared" si="115"/>
        <v>433.08000000000004</v>
      </c>
      <c r="L1900" t="s">
        <v>2162</v>
      </c>
      <c r="M1900">
        <f>IF(I1900="","",VLOOKUP(L1900,'ARTICLES 10052022'!$A$1:$J$1031,10,FALSE))</f>
        <v>36.090000000000003</v>
      </c>
      <c r="N1900">
        <f t="shared" si="118"/>
        <v>288.72000000000003</v>
      </c>
    </row>
    <row r="1901" spans="1:14" outlineLevel="2">
      <c r="A1901" t="s">
        <v>157</v>
      </c>
      <c r="B1901" s="73" t="str">
        <f>VLOOKUP(A1901,'ARTICLES 10052022'!$A$2:$D$1031,4,FALSE)</f>
        <v>AF</v>
      </c>
      <c r="C1901" s="73" t="str">
        <f t="shared" si="116"/>
        <v/>
      </c>
      <c r="D1901" t="s">
        <v>2170</v>
      </c>
      <c r="E1901">
        <v>4</v>
      </c>
      <c r="F1901" t="s">
        <v>2171</v>
      </c>
      <c r="G1901">
        <v>45.2</v>
      </c>
      <c r="H1901">
        <f t="shared" si="117"/>
        <v>180.8</v>
      </c>
      <c r="I1901">
        <f>VLOOKUP(L1901,'ARTICLES 10052022'!$A$1:$Q$1031,17,FALSE)</f>
        <v>56.97</v>
      </c>
      <c r="J1901">
        <f t="shared" si="115"/>
        <v>227.88</v>
      </c>
      <c r="L1901" t="s">
        <v>2170</v>
      </c>
      <c r="M1901">
        <f>IF(I1901="","",VLOOKUP(L1901,'ARTICLES 10052022'!$A$1:$J$1031,10,FALSE))</f>
        <v>37.979999999999997</v>
      </c>
      <c r="N1901">
        <f t="shared" si="118"/>
        <v>151.91999999999999</v>
      </c>
    </row>
    <row r="1902" spans="1:14" outlineLevel="2">
      <c r="A1902" t="s">
        <v>157</v>
      </c>
      <c r="B1902" s="73" t="str">
        <f>VLOOKUP(A1902,'ARTICLES 10052022'!$A$2:$D$1031,4,FALSE)</f>
        <v>AF</v>
      </c>
      <c r="C1902" s="73" t="str">
        <f t="shared" si="116"/>
        <v/>
      </c>
      <c r="D1902" t="s">
        <v>2069</v>
      </c>
      <c r="E1902">
        <v>16</v>
      </c>
      <c r="F1902" t="s">
        <v>2070</v>
      </c>
      <c r="G1902">
        <v>7.95</v>
      </c>
      <c r="H1902">
        <f t="shared" si="117"/>
        <v>127.2</v>
      </c>
      <c r="I1902">
        <f>VLOOKUP(L1902,'ARTICLES 10052022'!$A$1:$Q$1031,17,FALSE)</f>
        <v>5.1790200000000004</v>
      </c>
      <c r="J1902">
        <f t="shared" si="115"/>
        <v>82.864320000000006</v>
      </c>
      <c r="L1902" t="s">
        <v>2069</v>
      </c>
      <c r="M1902">
        <f>IF(I1902="","",VLOOKUP(L1902,'ARTICLES 10052022'!$A$1:$J$1031,10,FALSE))</f>
        <v>3.8940000000000001</v>
      </c>
      <c r="N1902">
        <f t="shared" si="118"/>
        <v>62.304000000000002</v>
      </c>
    </row>
    <row r="1903" spans="1:14" outlineLevel="1">
      <c r="A1903" s="73" t="s">
        <v>3122</v>
      </c>
      <c r="B1903" s="73"/>
      <c r="C1903" s="73" t="str">
        <f t="shared" si="116"/>
        <v>PCR14EHA</v>
      </c>
      <c r="J1903">
        <f>SUBTOTAL(9,J1885:J1902)</f>
        <v>2020.04321</v>
      </c>
      <c r="N1903">
        <f>SUBTOTAL(9,N1885:N1902)</f>
        <v>1358.0055000000002</v>
      </c>
    </row>
    <row r="1904" spans="1:14" outlineLevel="2">
      <c r="A1904" t="s">
        <v>125</v>
      </c>
      <c r="B1904" s="73" t="str">
        <f>VLOOKUP(A1904,'ARTICLES 10052022'!$A$2:$D$1031,4,FALSE)</f>
        <v>AF</v>
      </c>
      <c r="C1904" s="73" t="str">
        <f t="shared" si="116"/>
        <v/>
      </c>
      <c r="D1904">
        <v>8412602518</v>
      </c>
      <c r="E1904">
        <v>6</v>
      </c>
      <c r="F1904" t="s">
        <v>2268</v>
      </c>
      <c r="G1904">
        <v>0.05</v>
      </c>
      <c r="H1904">
        <f t="shared" si="117"/>
        <v>0.30000000000000004</v>
      </c>
      <c r="I1904">
        <f>VLOOKUP(L1904,'ARTICLES 10052022'!$A$1:$Q$1031,17,FALSE)</f>
        <v>5.2500000000000005E-2</v>
      </c>
      <c r="J1904">
        <f t="shared" si="115"/>
        <v>0.31500000000000006</v>
      </c>
      <c r="L1904">
        <v>8412602518</v>
      </c>
      <c r="M1904">
        <f>IF(I1904="","",VLOOKUP(L1904,'ARTICLES 10052022'!$A$1:$J$1031,10,FALSE))</f>
        <v>3.5000000000000003E-2</v>
      </c>
      <c r="N1904">
        <f t="shared" si="118"/>
        <v>0.21000000000000002</v>
      </c>
    </row>
    <row r="1905" spans="1:14" outlineLevel="2">
      <c r="A1905" t="s">
        <v>125</v>
      </c>
      <c r="B1905" s="73" t="str">
        <f>VLOOKUP(A1905,'ARTICLES 10052022'!$A$2:$D$1031,4,FALSE)</f>
        <v>AF</v>
      </c>
      <c r="C1905" s="73" t="str">
        <f t="shared" si="116"/>
        <v/>
      </c>
      <c r="D1905">
        <v>8434000618</v>
      </c>
      <c r="E1905">
        <v>6</v>
      </c>
      <c r="F1905" t="s">
        <v>2272</v>
      </c>
      <c r="G1905">
        <v>0.02</v>
      </c>
      <c r="H1905">
        <f t="shared" si="117"/>
        <v>0.12</v>
      </c>
      <c r="I1905">
        <f>VLOOKUP(L1905,'ARTICLES 10052022'!$A$1:$Q$1031,17,FALSE)</f>
        <v>2.375E-2</v>
      </c>
      <c r="J1905">
        <f t="shared" si="115"/>
        <v>0.14250000000000002</v>
      </c>
      <c r="L1905">
        <v>8434000618</v>
      </c>
      <c r="M1905">
        <f>IF(I1905="","",VLOOKUP(L1905,'ARTICLES 10052022'!$A$1:$J$1031,10,FALSE))</f>
        <v>1.9E-2</v>
      </c>
      <c r="N1905">
        <f t="shared" si="118"/>
        <v>0.11399999999999999</v>
      </c>
    </row>
    <row r="1906" spans="1:14" outlineLevel="2">
      <c r="A1906" t="s">
        <v>125</v>
      </c>
      <c r="B1906" s="73" t="str">
        <f>VLOOKUP(A1906,'ARTICLES 10052022'!$A$2:$D$1031,4,FALSE)</f>
        <v>AF</v>
      </c>
      <c r="C1906" s="73" t="str">
        <f t="shared" si="116"/>
        <v/>
      </c>
      <c r="D1906" t="s">
        <v>2133</v>
      </c>
      <c r="E1906">
        <v>46</v>
      </c>
      <c r="F1906" t="s">
        <v>2134</v>
      </c>
      <c r="G1906">
        <v>0.8</v>
      </c>
      <c r="H1906">
        <f t="shared" si="117"/>
        <v>36.800000000000004</v>
      </c>
      <c r="I1906">
        <f>VLOOKUP(L1906,'ARTICLES 10052022'!$A$1:$Q$1031,17,FALSE)</f>
        <v>0.8145</v>
      </c>
      <c r="J1906">
        <f t="shared" si="115"/>
        <v>37.466999999999999</v>
      </c>
      <c r="L1906" t="s">
        <v>2133</v>
      </c>
      <c r="M1906">
        <f>IF(I1906="","",VLOOKUP(L1906,'ARTICLES 10052022'!$A$1:$J$1031,10,FALSE))</f>
        <v>0.54300000000000004</v>
      </c>
      <c r="N1906">
        <f t="shared" si="118"/>
        <v>24.978000000000002</v>
      </c>
    </row>
    <row r="1907" spans="1:14" outlineLevel="2">
      <c r="A1907" t="s">
        <v>125</v>
      </c>
      <c r="B1907" s="73" t="str">
        <f>VLOOKUP(A1907,'ARTICLES 10052022'!$A$2:$D$1031,4,FALSE)</f>
        <v>AF</v>
      </c>
      <c r="C1907" s="73" t="str">
        <f t="shared" si="116"/>
        <v/>
      </c>
      <c r="D1907">
        <v>8710605018</v>
      </c>
      <c r="E1907">
        <v>6</v>
      </c>
      <c r="F1907" t="s">
        <v>2707</v>
      </c>
      <c r="G1907">
        <v>0.3</v>
      </c>
      <c r="H1907">
        <f t="shared" si="117"/>
        <v>1.7999999999999998</v>
      </c>
      <c r="I1907">
        <f>VLOOKUP(L1907,'ARTICLES 10052022'!$A$1:$Q$1031,17,FALSE)</f>
        <v>0.30149999999999999</v>
      </c>
      <c r="J1907">
        <f t="shared" si="115"/>
        <v>1.8089999999999999</v>
      </c>
      <c r="L1907">
        <v>8710605018</v>
      </c>
      <c r="M1907">
        <f>IF(I1907="","",VLOOKUP(L1907,'ARTICLES 10052022'!$A$1:$J$1031,10,FALSE))</f>
        <v>0.20100000000000001</v>
      </c>
      <c r="N1907">
        <f t="shared" si="118"/>
        <v>1.206</v>
      </c>
    </row>
    <row r="1908" spans="1:14" outlineLevel="2">
      <c r="A1908" t="s">
        <v>125</v>
      </c>
      <c r="B1908" s="73" t="str">
        <f>VLOOKUP(A1908,'ARTICLES 10052022'!$A$2:$D$1031,4,FALSE)</f>
        <v>AF</v>
      </c>
      <c r="C1908" s="73" t="str">
        <f t="shared" si="116"/>
        <v/>
      </c>
      <c r="D1908">
        <v>8110608018</v>
      </c>
      <c r="E1908">
        <v>200</v>
      </c>
      <c r="F1908" t="s">
        <v>2084</v>
      </c>
      <c r="G1908">
        <v>0.28199999999999997</v>
      </c>
      <c r="H1908">
        <f t="shared" si="117"/>
        <v>56.399999999999991</v>
      </c>
      <c r="I1908">
        <f>VLOOKUP(L1908,'ARTICLES 10052022'!$A$1:$Q$1031,17,FALSE)</f>
        <v>0.26474999999999999</v>
      </c>
      <c r="J1908">
        <f t="shared" si="115"/>
        <v>52.949999999999996</v>
      </c>
      <c r="L1908">
        <v>8110608018</v>
      </c>
      <c r="M1908">
        <f>IF(I1908="","",VLOOKUP(L1908,'ARTICLES 10052022'!$A$1:$J$1031,10,FALSE))</f>
        <v>0.17649999999999999</v>
      </c>
      <c r="N1908">
        <f t="shared" si="118"/>
        <v>35.299999999999997</v>
      </c>
    </row>
    <row r="1909" spans="1:14" outlineLevel="2">
      <c r="A1909" t="s">
        <v>125</v>
      </c>
      <c r="B1909" s="73" t="str">
        <f>VLOOKUP(A1909,'ARTICLES 10052022'!$A$2:$D$1031,4,FALSE)</f>
        <v>AF</v>
      </c>
      <c r="C1909" s="73" t="str">
        <f t="shared" si="116"/>
        <v/>
      </c>
      <c r="D1909" t="s">
        <v>2391</v>
      </c>
      <c r="E1909">
        <v>4</v>
      </c>
      <c r="F1909" t="s">
        <v>2392</v>
      </c>
      <c r="G1909">
        <v>0.54900000000000004</v>
      </c>
      <c r="H1909">
        <f t="shared" si="117"/>
        <v>2.1960000000000002</v>
      </c>
      <c r="I1909">
        <f>VLOOKUP(L1909,'ARTICLES 10052022'!$A$1:$Q$1031,17,FALSE)</f>
        <v>0.54899999999999993</v>
      </c>
      <c r="J1909">
        <f t="shared" si="115"/>
        <v>2.1959999999999997</v>
      </c>
      <c r="L1909" t="s">
        <v>2391</v>
      </c>
      <c r="M1909">
        <f>IF(I1909="","",VLOOKUP(L1909,'ARTICLES 10052022'!$A$1:$J$1031,10,FALSE))</f>
        <v>0.36599999999999999</v>
      </c>
      <c r="N1909">
        <f t="shared" si="118"/>
        <v>1.464</v>
      </c>
    </row>
    <row r="1910" spans="1:14" outlineLevel="2">
      <c r="A1910" t="s">
        <v>125</v>
      </c>
      <c r="B1910" s="73" t="str">
        <f>VLOOKUP(A1910,'ARTICLES 10052022'!$A$2:$D$1031,4,FALSE)</f>
        <v>AF</v>
      </c>
      <c r="C1910" s="73" t="str">
        <f t="shared" si="116"/>
        <v/>
      </c>
      <c r="D1910" t="s">
        <v>2394</v>
      </c>
      <c r="E1910">
        <v>4</v>
      </c>
      <c r="F1910" t="s">
        <v>2395</v>
      </c>
      <c r="G1910">
        <v>0.78</v>
      </c>
      <c r="H1910">
        <f t="shared" si="117"/>
        <v>3.12</v>
      </c>
      <c r="I1910">
        <f>VLOOKUP(L1910,'ARTICLES 10052022'!$A$1:$Q$1031,17,FALSE)</f>
        <v>1.5794999999999999</v>
      </c>
      <c r="J1910">
        <f t="shared" si="115"/>
        <v>6.3179999999999996</v>
      </c>
      <c r="L1910" t="s">
        <v>2394</v>
      </c>
      <c r="M1910">
        <f>IF(I1910="","",VLOOKUP(L1910,'ARTICLES 10052022'!$A$1:$J$1031,10,FALSE))</f>
        <v>1.0529999999999999</v>
      </c>
      <c r="N1910">
        <f t="shared" si="118"/>
        <v>4.2119999999999997</v>
      </c>
    </row>
    <row r="1911" spans="1:14" outlineLevel="2">
      <c r="A1911" t="s">
        <v>125</v>
      </c>
      <c r="B1911" s="73" t="str">
        <f>VLOOKUP(A1911,'ARTICLES 10052022'!$A$2:$D$1031,4,FALSE)</f>
        <v>AF</v>
      </c>
      <c r="C1911" s="73" t="str">
        <f t="shared" si="116"/>
        <v/>
      </c>
      <c r="D1911">
        <v>8210603018</v>
      </c>
      <c r="E1911">
        <v>32</v>
      </c>
      <c r="F1911" t="s">
        <v>2088</v>
      </c>
      <c r="G1911">
        <v>6.8000000000000005E-2</v>
      </c>
      <c r="H1911">
        <f t="shared" si="117"/>
        <v>2.1760000000000002</v>
      </c>
      <c r="I1911">
        <f>VLOOKUP(L1911,'ARTICLES 10052022'!$A$1:$Q$1031,17,FALSE)</f>
        <v>0.13950000000000001</v>
      </c>
      <c r="J1911">
        <f t="shared" si="115"/>
        <v>4.4640000000000004</v>
      </c>
      <c r="L1911">
        <v>8210603018</v>
      </c>
      <c r="M1911">
        <f>IF(I1911="","",VLOOKUP(L1911,'ARTICLES 10052022'!$A$1:$J$1031,10,FALSE))</f>
        <v>9.2999999999999999E-2</v>
      </c>
      <c r="N1911">
        <f t="shared" si="118"/>
        <v>2.976</v>
      </c>
    </row>
    <row r="1912" spans="1:14" outlineLevel="2">
      <c r="A1912" t="s">
        <v>125</v>
      </c>
      <c r="B1912" s="73" t="str">
        <f>VLOOKUP(A1912,'ARTICLES 10052022'!$A$2:$D$1031,4,FALSE)</f>
        <v>AF</v>
      </c>
      <c r="C1912" s="73" t="str">
        <f t="shared" si="116"/>
        <v/>
      </c>
      <c r="D1912">
        <v>8210707018</v>
      </c>
      <c r="E1912">
        <v>43</v>
      </c>
      <c r="F1912" t="s">
        <v>2090</v>
      </c>
      <c r="G1912">
        <v>0.158</v>
      </c>
      <c r="H1912">
        <f t="shared" si="117"/>
        <v>6.7940000000000005</v>
      </c>
      <c r="I1912">
        <f>VLOOKUP(L1912,'ARTICLES 10052022'!$A$1:$Q$1031,17,FALSE)</f>
        <v>0.35249999999999998</v>
      </c>
      <c r="J1912">
        <f t="shared" si="115"/>
        <v>15.157499999999999</v>
      </c>
      <c r="L1912">
        <v>8210707018</v>
      </c>
      <c r="M1912">
        <f>IF(I1912="","",VLOOKUP(L1912,'ARTICLES 10052022'!$A$1:$J$1031,10,FALSE))</f>
        <v>0.23499999999999999</v>
      </c>
      <c r="N1912">
        <f t="shared" si="118"/>
        <v>10.104999999999999</v>
      </c>
    </row>
    <row r="1913" spans="1:14" outlineLevel="2">
      <c r="A1913" t="s">
        <v>125</v>
      </c>
      <c r="B1913" s="73" t="str">
        <f>VLOOKUP(A1913,'ARTICLES 10052022'!$A$2:$D$1031,4,FALSE)</f>
        <v>AF</v>
      </c>
      <c r="C1913" s="73" t="str">
        <f t="shared" si="116"/>
        <v/>
      </c>
      <c r="D1913" t="s">
        <v>648</v>
      </c>
      <c r="E1913">
        <v>10</v>
      </c>
      <c r="F1913" t="s">
        <v>2053</v>
      </c>
      <c r="G1913">
        <v>13.19</v>
      </c>
      <c r="H1913">
        <f t="shared" si="117"/>
        <v>131.9</v>
      </c>
      <c r="I1913">
        <f>VLOOKUP(L1913,'ARTICLES 10052022'!$A$1:$Q$1031,17,FALSE)</f>
        <v>12.39</v>
      </c>
      <c r="J1913">
        <f t="shared" si="115"/>
        <v>123.9</v>
      </c>
      <c r="L1913" t="s">
        <v>648</v>
      </c>
      <c r="M1913">
        <f>IF(I1913="","",VLOOKUP(L1913,'ARTICLES 10052022'!$A$1:$J$1031,10,FALSE))</f>
        <v>8.26</v>
      </c>
      <c r="N1913">
        <f t="shared" si="118"/>
        <v>82.6</v>
      </c>
    </row>
    <row r="1914" spans="1:14" outlineLevel="2">
      <c r="A1914" t="s">
        <v>125</v>
      </c>
      <c r="B1914" s="73" t="str">
        <f>VLOOKUP(A1914,'ARTICLES 10052022'!$A$2:$D$1031,4,FALSE)</f>
        <v>AF</v>
      </c>
      <c r="C1914" s="73" t="str">
        <f t="shared" si="116"/>
        <v/>
      </c>
      <c r="D1914" t="s">
        <v>650</v>
      </c>
      <c r="E1914">
        <v>21.67</v>
      </c>
      <c r="F1914" t="s">
        <v>2047</v>
      </c>
      <c r="G1914">
        <v>11.27</v>
      </c>
      <c r="H1914">
        <f t="shared" si="117"/>
        <v>244.2209</v>
      </c>
      <c r="I1914">
        <f>VLOOKUP(L1914,'ARTICLES 10052022'!$A$1:$Q$1031,17,FALSE)</f>
        <v>11.100000000000001</v>
      </c>
      <c r="J1914">
        <f t="shared" si="115"/>
        <v>240.53700000000006</v>
      </c>
      <c r="L1914" t="s">
        <v>650</v>
      </c>
      <c r="M1914">
        <f>IF(I1914="","",VLOOKUP(L1914,'ARTICLES 10052022'!$A$1:$J$1031,10,FALSE))</f>
        <v>7.4</v>
      </c>
      <c r="N1914">
        <f t="shared" si="118"/>
        <v>160.35800000000003</v>
      </c>
    </row>
    <row r="1915" spans="1:14" outlineLevel="2">
      <c r="A1915" t="s">
        <v>125</v>
      </c>
      <c r="B1915" s="73" t="str">
        <f>VLOOKUP(A1915,'ARTICLES 10052022'!$A$2:$D$1031,4,FALSE)</f>
        <v>AF</v>
      </c>
      <c r="C1915" s="73" t="str">
        <f t="shared" si="116"/>
        <v/>
      </c>
      <c r="D1915" t="s">
        <v>2077</v>
      </c>
      <c r="E1915">
        <v>7</v>
      </c>
      <c r="F1915" t="s">
        <v>2078</v>
      </c>
      <c r="G1915">
        <v>7.55</v>
      </c>
      <c r="H1915">
        <f t="shared" si="117"/>
        <v>52.85</v>
      </c>
      <c r="I1915">
        <f>VLOOKUP(L1915,'ARTICLES 10052022'!$A$1:$Q$1031,17,FALSE)</f>
        <v>5.1790200000000004</v>
      </c>
      <c r="J1915">
        <f t="shared" si="115"/>
        <v>36.253140000000002</v>
      </c>
      <c r="L1915" t="s">
        <v>2077</v>
      </c>
      <c r="M1915">
        <f>IF(I1915="","",VLOOKUP(L1915,'ARTICLES 10052022'!$A$1:$J$1031,10,FALSE))</f>
        <v>3.8940000000000001</v>
      </c>
      <c r="N1915">
        <f t="shared" si="118"/>
        <v>27.258000000000003</v>
      </c>
    </row>
    <row r="1916" spans="1:14" outlineLevel="2">
      <c r="A1916" t="s">
        <v>125</v>
      </c>
      <c r="B1916" s="73" t="str">
        <f>VLOOKUP(A1916,'ARTICLES 10052022'!$A$2:$D$1031,4,FALSE)</f>
        <v>AF</v>
      </c>
      <c r="C1916" s="73" t="str">
        <f t="shared" si="116"/>
        <v/>
      </c>
      <c r="D1916" t="s">
        <v>572</v>
      </c>
      <c r="E1916">
        <v>1</v>
      </c>
      <c r="F1916" t="s">
        <v>573</v>
      </c>
      <c r="G1916">
        <v>20.91</v>
      </c>
      <c r="H1916">
        <f t="shared" si="117"/>
        <v>20.91</v>
      </c>
      <c r="I1916">
        <f>VLOOKUP(L1916,'ARTICLES 10052022'!$A$1:$Q$1031,17,FALSE)</f>
        <v>23.953999999999997</v>
      </c>
      <c r="J1916">
        <f t="shared" si="115"/>
        <v>23.953999999999997</v>
      </c>
      <c r="L1916" t="s">
        <v>572</v>
      </c>
      <c r="M1916">
        <f>IF(I1916="","",VLOOKUP(L1916,'ARTICLES 10052022'!$A$1:$J$1031,10,FALSE))</f>
        <v>17.11</v>
      </c>
      <c r="N1916">
        <f t="shared" si="118"/>
        <v>17.11</v>
      </c>
    </row>
    <row r="1917" spans="1:14" outlineLevel="2">
      <c r="A1917" t="s">
        <v>125</v>
      </c>
      <c r="B1917" s="73" t="str">
        <f>VLOOKUP(A1917,'ARTICLES 10052022'!$A$2:$D$1031,4,FALSE)</f>
        <v>AF</v>
      </c>
      <c r="C1917" s="73" t="str">
        <f t="shared" si="116"/>
        <v/>
      </c>
      <c r="D1917" t="s">
        <v>2129</v>
      </c>
      <c r="E1917">
        <v>1.5</v>
      </c>
      <c r="F1917" t="s">
        <v>2130</v>
      </c>
      <c r="G1917">
        <v>10.98</v>
      </c>
      <c r="H1917">
        <f t="shared" si="117"/>
        <v>16.47</v>
      </c>
      <c r="I1917">
        <f>VLOOKUP(L1917,'ARTICLES 10052022'!$A$1:$Q$1031,17,FALSE)</f>
        <v>11.859</v>
      </c>
      <c r="J1917">
        <f t="shared" si="115"/>
        <v>17.788499999999999</v>
      </c>
      <c r="L1917" t="s">
        <v>2129</v>
      </c>
      <c r="M1917">
        <f>IF(I1917="","",VLOOKUP(L1917,'ARTICLES 10052022'!$A$1:$J$1031,10,FALSE))</f>
        <v>7.9059999999999997</v>
      </c>
      <c r="N1917">
        <f t="shared" si="118"/>
        <v>11.859</v>
      </c>
    </row>
    <row r="1918" spans="1:14" outlineLevel="2">
      <c r="A1918" t="s">
        <v>125</v>
      </c>
      <c r="B1918" s="73" t="str">
        <f>VLOOKUP(A1918,'ARTICLES 10052022'!$A$2:$D$1031,4,FALSE)</f>
        <v>AF</v>
      </c>
      <c r="C1918" s="73" t="str">
        <f t="shared" si="116"/>
        <v/>
      </c>
      <c r="D1918" t="s">
        <v>2190</v>
      </c>
      <c r="E1918">
        <v>4</v>
      </c>
      <c r="F1918" t="s">
        <v>2191</v>
      </c>
      <c r="G1918">
        <v>7.41</v>
      </c>
      <c r="H1918">
        <f t="shared" si="117"/>
        <v>29.64</v>
      </c>
      <c r="I1918">
        <f>VLOOKUP(L1918,'ARTICLES 10052022'!$A$1:$Q$1031,17,FALSE)</f>
        <v>9.1379999999999999</v>
      </c>
      <c r="J1918">
        <f t="shared" si="115"/>
        <v>36.552</v>
      </c>
      <c r="L1918" t="s">
        <v>2190</v>
      </c>
      <c r="M1918">
        <f>IF(I1918="","",VLOOKUP(L1918,'ARTICLES 10052022'!$A$1:$J$1031,10,FALSE))</f>
        <v>6.0919999999999996</v>
      </c>
      <c r="N1918">
        <f t="shared" si="118"/>
        <v>24.367999999999999</v>
      </c>
    </row>
    <row r="1919" spans="1:14" outlineLevel="2">
      <c r="A1919" t="s">
        <v>125</v>
      </c>
      <c r="B1919" s="73" t="str">
        <f>VLOOKUP(A1919,'ARTICLES 10052022'!$A$2:$D$1031,4,FALSE)</f>
        <v>AF</v>
      </c>
      <c r="C1919" s="73" t="str">
        <f t="shared" si="116"/>
        <v/>
      </c>
      <c r="D1919" t="s">
        <v>2194</v>
      </c>
      <c r="E1919">
        <v>8</v>
      </c>
      <c r="F1919" t="s">
        <v>2195</v>
      </c>
      <c r="G1919">
        <v>9.81</v>
      </c>
      <c r="H1919">
        <f t="shared" si="117"/>
        <v>78.48</v>
      </c>
      <c r="I1919">
        <f>VLOOKUP(L1919,'ARTICLES 10052022'!$A$1:$Q$1031,17,FALSE)</f>
        <v>12.093</v>
      </c>
      <c r="J1919">
        <f t="shared" si="115"/>
        <v>96.744</v>
      </c>
      <c r="L1919" t="s">
        <v>2194</v>
      </c>
      <c r="M1919">
        <f>IF(I1919="","",VLOOKUP(L1919,'ARTICLES 10052022'!$A$1:$J$1031,10,FALSE))</f>
        <v>8.0619999999999994</v>
      </c>
      <c r="N1919">
        <f t="shared" si="118"/>
        <v>64.495999999999995</v>
      </c>
    </row>
    <row r="1920" spans="1:14" outlineLevel="2">
      <c r="A1920" t="s">
        <v>125</v>
      </c>
      <c r="B1920" s="73" t="str">
        <f>VLOOKUP(A1920,'ARTICLES 10052022'!$A$2:$D$1031,4,FALSE)</f>
        <v>AF</v>
      </c>
      <c r="C1920" s="73" t="str">
        <f t="shared" si="116"/>
        <v/>
      </c>
      <c r="D1920" t="s">
        <v>2202</v>
      </c>
      <c r="E1920">
        <v>4</v>
      </c>
      <c r="F1920" t="s">
        <v>2203</v>
      </c>
      <c r="G1920">
        <v>10.32</v>
      </c>
      <c r="H1920">
        <f t="shared" si="117"/>
        <v>41.28</v>
      </c>
      <c r="I1920">
        <f>VLOOKUP(L1920,'ARTICLES 10052022'!$A$1:$Q$1031,17,FALSE)</f>
        <v>12.725999999999999</v>
      </c>
      <c r="J1920">
        <f t="shared" ref="J1920:J1989" si="119">E1920*I1920</f>
        <v>50.903999999999996</v>
      </c>
      <c r="L1920" t="s">
        <v>2202</v>
      </c>
      <c r="M1920">
        <f>IF(I1920="","",VLOOKUP(L1920,'ARTICLES 10052022'!$A$1:$J$1031,10,FALSE))</f>
        <v>8.484</v>
      </c>
      <c r="N1920">
        <f t="shared" si="118"/>
        <v>33.936</v>
      </c>
    </row>
    <row r="1921" spans="1:14" outlineLevel="2">
      <c r="A1921" t="s">
        <v>125</v>
      </c>
      <c r="B1921" s="73" t="str">
        <f>VLOOKUP(A1921,'ARTICLES 10052022'!$A$2:$D$1031,4,FALSE)</f>
        <v>AF</v>
      </c>
      <c r="C1921" s="73" t="str">
        <f t="shared" si="116"/>
        <v/>
      </c>
      <c r="D1921" t="s">
        <v>2410</v>
      </c>
      <c r="E1921">
        <v>9</v>
      </c>
      <c r="F1921" t="s">
        <v>2411</v>
      </c>
      <c r="G1921">
        <v>75</v>
      </c>
      <c r="H1921">
        <f t="shared" si="117"/>
        <v>675</v>
      </c>
      <c r="I1921">
        <f>VLOOKUP(L1921,'ARTICLES 10052022'!$A$1:$Q$1031,17,FALSE)</f>
        <v>75</v>
      </c>
      <c r="J1921">
        <f t="shared" si="119"/>
        <v>675</v>
      </c>
      <c r="L1921" t="s">
        <v>2410</v>
      </c>
      <c r="M1921">
        <f>IF(I1921="","",VLOOKUP(L1921,'ARTICLES 10052022'!$A$1:$J$1031,10,FALSE))</f>
        <v>50</v>
      </c>
      <c r="N1921">
        <f t="shared" si="118"/>
        <v>450</v>
      </c>
    </row>
    <row r="1922" spans="1:14" outlineLevel="2">
      <c r="A1922" t="s">
        <v>125</v>
      </c>
      <c r="B1922" s="73" t="str">
        <f>VLOOKUP(A1922,'ARTICLES 10052022'!$A$2:$D$1031,4,FALSE)</f>
        <v>AF</v>
      </c>
      <c r="C1922" s="73" t="str">
        <f t="shared" ref="C1922:C1985" si="120">IF(G1922="",MID(A1922,7,100),"")</f>
        <v/>
      </c>
      <c r="D1922" t="s">
        <v>2158</v>
      </c>
      <c r="E1922">
        <v>4</v>
      </c>
      <c r="F1922" t="s">
        <v>2159</v>
      </c>
      <c r="G1922">
        <v>32.450000000000003</v>
      </c>
      <c r="H1922">
        <f t="shared" si="117"/>
        <v>129.80000000000001</v>
      </c>
      <c r="I1922">
        <f>VLOOKUP(L1922,'ARTICLES 10052022'!$A$1:$Q$1031,17,FALSE)</f>
        <v>40.905000000000001</v>
      </c>
      <c r="J1922">
        <f t="shared" si="119"/>
        <v>163.62</v>
      </c>
      <c r="L1922" t="s">
        <v>2158</v>
      </c>
      <c r="M1922">
        <f>IF(I1922="","",VLOOKUP(L1922,'ARTICLES 10052022'!$A$1:$J$1031,10,FALSE))</f>
        <v>27.27</v>
      </c>
      <c r="N1922">
        <f t="shared" si="118"/>
        <v>109.08</v>
      </c>
    </row>
    <row r="1923" spans="1:14" outlineLevel="2">
      <c r="A1923" t="s">
        <v>125</v>
      </c>
      <c r="B1923" s="73" t="str">
        <f>VLOOKUP(A1923,'ARTICLES 10052022'!$A$2:$D$1031,4,FALSE)</f>
        <v>AF</v>
      </c>
      <c r="C1923" s="73" t="str">
        <f t="shared" si="120"/>
        <v/>
      </c>
      <c r="D1923" t="s">
        <v>2162</v>
      </c>
      <c r="E1923">
        <v>8</v>
      </c>
      <c r="F1923" t="s">
        <v>2163</v>
      </c>
      <c r="G1923">
        <v>42.95</v>
      </c>
      <c r="H1923">
        <f t="shared" si="117"/>
        <v>343.6</v>
      </c>
      <c r="I1923">
        <f>VLOOKUP(L1923,'ARTICLES 10052022'!$A$1:$Q$1031,17,FALSE)</f>
        <v>54.135000000000005</v>
      </c>
      <c r="J1923">
        <f t="shared" si="119"/>
        <v>433.08000000000004</v>
      </c>
      <c r="L1923" t="s">
        <v>2162</v>
      </c>
      <c r="M1923">
        <f>IF(I1923="","",VLOOKUP(L1923,'ARTICLES 10052022'!$A$1:$J$1031,10,FALSE))</f>
        <v>36.090000000000003</v>
      </c>
      <c r="N1923">
        <f t="shared" si="118"/>
        <v>288.72000000000003</v>
      </c>
    </row>
    <row r="1924" spans="1:14" outlineLevel="2">
      <c r="A1924" t="s">
        <v>125</v>
      </c>
      <c r="B1924" s="73" t="str">
        <f>VLOOKUP(A1924,'ARTICLES 10052022'!$A$2:$D$1031,4,FALSE)</f>
        <v>AF</v>
      </c>
      <c r="C1924" s="73" t="str">
        <f t="shared" si="120"/>
        <v/>
      </c>
      <c r="D1924" t="s">
        <v>2170</v>
      </c>
      <c r="E1924">
        <v>4</v>
      </c>
      <c r="F1924" t="s">
        <v>2171</v>
      </c>
      <c r="G1924">
        <v>45.2</v>
      </c>
      <c r="H1924">
        <f t="shared" si="117"/>
        <v>180.8</v>
      </c>
      <c r="I1924">
        <f>VLOOKUP(L1924,'ARTICLES 10052022'!$A$1:$Q$1031,17,FALSE)</f>
        <v>56.97</v>
      </c>
      <c r="J1924">
        <f t="shared" si="119"/>
        <v>227.88</v>
      </c>
      <c r="L1924" t="s">
        <v>2170</v>
      </c>
      <c r="M1924">
        <f>IF(I1924="","",VLOOKUP(L1924,'ARTICLES 10052022'!$A$1:$J$1031,10,FALSE))</f>
        <v>37.979999999999997</v>
      </c>
      <c r="N1924">
        <f t="shared" si="118"/>
        <v>151.91999999999999</v>
      </c>
    </row>
    <row r="1925" spans="1:14" outlineLevel="2">
      <c r="A1925" t="s">
        <v>125</v>
      </c>
      <c r="B1925" s="73" t="str">
        <f>VLOOKUP(A1925,'ARTICLES 10052022'!$A$2:$D$1031,4,FALSE)</f>
        <v>AF</v>
      </c>
      <c r="C1925" s="73" t="str">
        <f t="shared" si="120"/>
        <v/>
      </c>
      <c r="D1925" t="s">
        <v>2221</v>
      </c>
      <c r="E1925">
        <v>4</v>
      </c>
      <c r="F1925" t="s">
        <v>2222</v>
      </c>
      <c r="G1925">
        <v>4.76</v>
      </c>
      <c r="H1925">
        <f t="shared" ref="H1925:H1988" si="121">IF(C1925="",G1925*E1925,"")</f>
        <v>19.04</v>
      </c>
      <c r="I1925">
        <f>VLOOKUP(L1925,'ARTICLES 10052022'!$A$1:$Q$1031,17,FALSE)</f>
        <v>5.6384999999999996</v>
      </c>
      <c r="J1925">
        <f t="shared" si="119"/>
        <v>22.553999999999998</v>
      </c>
      <c r="L1925" t="s">
        <v>2221</v>
      </c>
      <c r="M1925">
        <f>IF(I1925="","",VLOOKUP(L1925,'ARTICLES 10052022'!$A$1:$J$1031,10,FALSE))</f>
        <v>3.7589999999999999</v>
      </c>
      <c r="N1925">
        <f t="shared" si="118"/>
        <v>15.036</v>
      </c>
    </row>
    <row r="1926" spans="1:14" outlineLevel="2">
      <c r="A1926" t="s">
        <v>125</v>
      </c>
      <c r="B1926" s="73" t="str">
        <f>VLOOKUP(A1926,'ARTICLES 10052022'!$A$2:$D$1031,4,FALSE)</f>
        <v>AF</v>
      </c>
      <c r="C1926" s="73" t="str">
        <f t="shared" si="120"/>
        <v/>
      </c>
      <c r="D1926" t="s">
        <v>2224</v>
      </c>
      <c r="E1926">
        <v>8</v>
      </c>
      <c r="F1926" t="s">
        <v>2225</v>
      </c>
      <c r="G1926">
        <v>6.29</v>
      </c>
      <c r="H1926">
        <f t="shared" si="121"/>
        <v>50.32</v>
      </c>
      <c r="I1926">
        <f>VLOOKUP(L1926,'ARTICLES 10052022'!$A$1:$Q$1031,17,FALSE)</f>
        <v>7.4624999999999995</v>
      </c>
      <c r="J1926">
        <f t="shared" si="119"/>
        <v>59.699999999999996</v>
      </c>
      <c r="L1926" t="s">
        <v>2224</v>
      </c>
      <c r="M1926">
        <f>IF(I1926="","",VLOOKUP(L1926,'ARTICLES 10052022'!$A$1:$J$1031,10,FALSE))</f>
        <v>4.9749999999999996</v>
      </c>
      <c r="N1926">
        <f t="shared" si="118"/>
        <v>39.799999999999997</v>
      </c>
    </row>
    <row r="1927" spans="1:14" outlineLevel="2">
      <c r="A1927" t="s">
        <v>125</v>
      </c>
      <c r="B1927" s="73" t="str">
        <f>VLOOKUP(A1927,'ARTICLES 10052022'!$A$2:$D$1031,4,FALSE)</f>
        <v>AF</v>
      </c>
      <c r="C1927" s="73" t="str">
        <f t="shared" si="120"/>
        <v/>
      </c>
      <c r="D1927" t="s">
        <v>2230</v>
      </c>
      <c r="E1927">
        <v>4</v>
      </c>
      <c r="F1927" t="s">
        <v>2231</v>
      </c>
      <c r="G1927">
        <v>6.62</v>
      </c>
      <c r="H1927">
        <f t="shared" si="121"/>
        <v>26.48</v>
      </c>
      <c r="I1927">
        <f>VLOOKUP(L1927,'ARTICLES 10052022'!$A$1:$Q$1031,17,FALSE)</f>
        <v>7.8525000000000009</v>
      </c>
      <c r="J1927">
        <f t="shared" si="119"/>
        <v>31.410000000000004</v>
      </c>
      <c r="L1927" t="s">
        <v>2230</v>
      </c>
      <c r="M1927">
        <f>IF(I1927="","",VLOOKUP(L1927,'ARTICLES 10052022'!$A$1:$J$1031,10,FALSE))</f>
        <v>5.2350000000000003</v>
      </c>
      <c r="N1927">
        <f t="shared" si="118"/>
        <v>20.94</v>
      </c>
    </row>
    <row r="1928" spans="1:14" outlineLevel="2">
      <c r="A1928" t="s">
        <v>125</v>
      </c>
      <c r="B1928" s="73" t="str">
        <f>VLOOKUP(A1928,'ARTICLES 10052022'!$A$2:$D$1031,4,FALSE)</f>
        <v>AF</v>
      </c>
      <c r="C1928" s="73" t="str">
        <f t="shared" si="120"/>
        <v/>
      </c>
      <c r="D1928" t="s">
        <v>2069</v>
      </c>
      <c r="E1928">
        <v>16</v>
      </c>
      <c r="F1928" t="s">
        <v>2070</v>
      </c>
      <c r="G1928">
        <v>7.95</v>
      </c>
      <c r="H1928">
        <f t="shared" si="121"/>
        <v>127.2</v>
      </c>
      <c r="I1928">
        <f>VLOOKUP(L1928,'ARTICLES 10052022'!$A$1:$Q$1031,17,FALSE)</f>
        <v>5.1790200000000004</v>
      </c>
      <c r="J1928">
        <f t="shared" si="119"/>
        <v>82.864320000000006</v>
      </c>
      <c r="L1928" t="s">
        <v>2069</v>
      </c>
      <c r="M1928">
        <f>IF(I1928="","",VLOOKUP(L1928,'ARTICLES 10052022'!$A$1:$J$1031,10,FALSE))</f>
        <v>3.8940000000000001</v>
      </c>
      <c r="N1928">
        <f t="shared" ref="N1928:N1991" si="122">IF(I1928="","",E1928*M1928)</f>
        <v>62.304000000000002</v>
      </c>
    </row>
    <row r="1929" spans="1:14" outlineLevel="1">
      <c r="A1929" s="73" t="s">
        <v>3123</v>
      </c>
      <c r="B1929" s="73"/>
      <c r="C1929" s="73" t="str">
        <f t="shared" si="120"/>
        <v>PCG14EHA</v>
      </c>
      <c r="J1929">
        <f>SUBTOTAL(9,J1904:J1928)</f>
        <v>2443.55996</v>
      </c>
      <c r="N1929">
        <f>SUBTOTAL(9,N1904:N1928)</f>
        <v>1640.3500000000001</v>
      </c>
    </row>
    <row r="1930" spans="1:14" outlineLevel="2">
      <c r="A1930" t="s">
        <v>2421</v>
      </c>
      <c r="B1930" s="73" t="str">
        <f>VLOOKUP(A1930,'ARTICLES 10052022'!$A$2:$D$1031,4,FALSE)</f>
        <v>AN</v>
      </c>
      <c r="C1930" s="73" t="str">
        <f t="shared" si="120"/>
        <v/>
      </c>
      <c r="D1930" t="s">
        <v>634</v>
      </c>
      <c r="E1930">
        <v>0.02</v>
      </c>
      <c r="F1930" t="s">
        <v>1821</v>
      </c>
      <c r="G1930">
        <v>94.25</v>
      </c>
      <c r="H1930">
        <f t="shared" si="121"/>
        <v>1.885</v>
      </c>
      <c r="I1930">
        <f>VLOOKUP(L1930,'ARTICLES 10052022'!$A$1:$Q$1031,17,FALSE)</f>
        <v>7.142100000000001</v>
      </c>
      <c r="J1930">
        <f t="shared" si="119"/>
        <v>0.14284200000000002</v>
      </c>
      <c r="L1930" t="s">
        <v>634</v>
      </c>
      <c r="M1930">
        <f>IF(I1930="","",VLOOKUP(L1930,'ARTICLES 10052022'!$A$1:$J$1031,10,FALSE))</f>
        <v>134.25</v>
      </c>
      <c r="N1930">
        <f t="shared" si="122"/>
        <v>2.6850000000000001</v>
      </c>
    </row>
    <row r="1931" spans="1:14" outlineLevel="2">
      <c r="A1931" t="s">
        <v>2421</v>
      </c>
      <c r="B1931" s="73" t="str">
        <f>VLOOKUP(A1931,'ARTICLES 10052022'!$A$2:$D$1031,4,FALSE)</f>
        <v>AN</v>
      </c>
      <c r="C1931" s="73" t="str">
        <f t="shared" si="120"/>
        <v/>
      </c>
      <c r="D1931" t="s">
        <v>2410</v>
      </c>
      <c r="E1931">
        <v>0.04</v>
      </c>
      <c r="F1931" t="s">
        <v>2411</v>
      </c>
      <c r="G1931">
        <v>75</v>
      </c>
      <c r="H1931">
        <f t="shared" si="121"/>
        <v>3</v>
      </c>
      <c r="I1931">
        <f>VLOOKUP(L1931,'ARTICLES 10052022'!$A$1:$Q$1031,17,FALSE)</f>
        <v>75</v>
      </c>
      <c r="J1931">
        <f t="shared" si="119"/>
        <v>3</v>
      </c>
      <c r="L1931" t="s">
        <v>2410</v>
      </c>
      <c r="M1931">
        <f>IF(I1931="","",VLOOKUP(L1931,'ARTICLES 10052022'!$A$1:$J$1031,10,FALSE))</f>
        <v>50</v>
      </c>
      <c r="N1931">
        <f t="shared" si="122"/>
        <v>2</v>
      </c>
    </row>
    <row r="1932" spans="1:14" outlineLevel="1">
      <c r="A1932" s="73" t="s">
        <v>3124</v>
      </c>
      <c r="B1932" s="73"/>
      <c r="C1932" s="73" t="str">
        <f t="shared" si="120"/>
        <v>SOROFLEXD6306M</v>
      </c>
      <c r="J1932">
        <f>SUBTOTAL(9,J1930:J1931)</f>
        <v>3.1428419999999999</v>
      </c>
      <c r="N1932">
        <f>SUBTOTAL(9,N1930:N1931)</f>
        <v>4.6850000000000005</v>
      </c>
    </row>
    <row r="1933" spans="1:14" outlineLevel="2">
      <c r="A1933" t="s">
        <v>396</v>
      </c>
      <c r="B1933" s="73" t="str">
        <f>VLOOKUP(A1933,'ARTICLES 10052022'!$A$2:$D$1031,4,FALSE)</f>
        <v>AF</v>
      </c>
      <c r="C1933" s="73" t="str">
        <f t="shared" si="120"/>
        <v/>
      </c>
      <c r="D1933" t="s">
        <v>1962</v>
      </c>
      <c r="E1933">
        <v>1</v>
      </c>
      <c r="F1933" t="s">
        <v>1963</v>
      </c>
      <c r="G1933">
        <v>9.06</v>
      </c>
      <c r="H1933">
        <f t="shared" si="121"/>
        <v>9.06</v>
      </c>
      <c r="I1933">
        <f>VLOOKUP(L1933,'ARTICLES 10052022'!$A$1:$Q$1031,17,FALSE)</f>
        <v>10.088749999999999</v>
      </c>
      <c r="J1933">
        <f t="shared" si="119"/>
        <v>10.088749999999999</v>
      </c>
      <c r="L1933" t="s">
        <v>1962</v>
      </c>
      <c r="M1933">
        <f>IF(I1933="","",VLOOKUP(L1933,'ARTICLES 10052022'!$A$1:$J$1031,10,FALSE))</f>
        <v>5.7649999999999997</v>
      </c>
      <c r="N1933">
        <f t="shared" si="122"/>
        <v>5.7649999999999997</v>
      </c>
    </row>
    <row r="1934" spans="1:14" outlineLevel="2">
      <c r="A1934" t="s">
        <v>396</v>
      </c>
      <c r="B1934" s="73" t="str">
        <f>VLOOKUP(A1934,'ARTICLES 10052022'!$A$2:$D$1031,4,FALSE)</f>
        <v>AF</v>
      </c>
      <c r="C1934" s="73" t="str">
        <f t="shared" si="120"/>
        <v/>
      </c>
      <c r="D1934" t="s">
        <v>2421</v>
      </c>
      <c r="E1934">
        <v>1</v>
      </c>
      <c r="F1934" t="s">
        <v>2422</v>
      </c>
      <c r="G1934">
        <v>94.25</v>
      </c>
      <c r="H1934">
        <f t="shared" si="121"/>
        <v>94.25</v>
      </c>
      <c r="I1934">
        <f>VLOOKUP(L1934,'ARTICLES 10052022'!$A$1:$Q$1031,17,FALSE)</f>
        <v>2.8329</v>
      </c>
      <c r="J1934">
        <f t="shared" si="119"/>
        <v>2.8329</v>
      </c>
      <c r="L1934" t="s">
        <v>2421</v>
      </c>
      <c r="M1934">
        <f>IF(I1934="","",VLOOKUP(L1934,'ARTICLES 10052022'!$A$1:$J$1031,10,FALSE))</f>
        <v>2.13</v>
      </c>
      <c r="N1934">
        <f t="shared" si="122"/>
        <v>2.13</v>
      </c>
    </row>
    <row r="1935" spans="1:14" outlineLevel="2">
      <c r="A1935" t="s">
        <v>396</v>
      </c>
      <c r="B1935" s="73" t="str">
        <f>VLOOKUP(A1935,'ARTICLES 10052022'!$A$2:$D$1031,4,FALSE)</f>
        <v>AF</v>
      </c>
      <c r="C1935" s="73" t="str">
        <f t="shared" si="120"/>
        <v/>
      </c>
      <c r="D1935" t="s">
        <v>1953</v>
      </c>
      <c r="E1935">
        <v>1</v>
      </c>
      <c r="F1935" t="s">
        <v>1954</v>
      </c>
      <c r="G1935">
        <v>5.22</v>
      </c>
      <c r="H1935">
        <f t="shared" si="121"/>
        <v>5.22</v>
      </c>
      <c r="I1935">
        <f>VLOOKUP(L1935,'ARTICLES 10052022'!$A$1:$Q$1031,17,FALSE)</f>
        <v>6.1319999999999997</v>
      </c>
      <c r="J1935">
        <f t="shared" si="119"/>
        <v>6.1319999999999997</v>
      </c>
      <c r="L1935" t="s">
        <v>1953</v>
      </c>
      <c r="M1935">
        <f>IF(I1935="","",VLOOKUP(L1935,'ARTICLES 10052022'!$A$1:$J$1031,10,FALSE))</f>
        <v>4.0880000000000001</v>
      </c>
      <c r="N1935">
        <f t="shared" si="122"/>
        <v>4.0880000000000001</v>
      </c>
    </row>
    <row r="1936" spans="1:14" outlineLevel="2">
      <c r="A1936" t="s">
        <v>396</v>
      </c>
      <c r="B1936" s="73" t="str">
        <f>VLOOKUP(A1936,'ARTICLES 10052022'!$A$2:$D$1031,4,FALSE)</f>
        <v>AF</v>
      </c>
      <c r="C1936" s="73" t="str">
        <f t="shared" si="120"/>
        <v/>
      </c>
      <c r="D1936" t="s">
        <v>2410</v>
      </c>
      <c r="E1936">
        <v>0.1</v>
      </c>
      <c r="F1936" t="s">
        <v>2411</v>
      </c>
      <c r="G1936">
        <v>75</v>
      </c>
      <c r="H1936">
        <f t="shared" si="121"/>
        <v>7.5</v>
      </c>
      <c r="I1936">
        <f>VLOOKUP(L1936,'ARTICLES 10052022'!$A$1:$Q$1031,17,FALSE)</f>
        <v>75</v>
      </c>
      <c r="J1936">
        <f t="shared" si="119"/>
        <v>7.5</v>
      </c>
      <c r="L1936" t="s">
        <v>2410</v>
      </c>
      <c r="M1936">
        <f>IF(I1936="","",VLOOKUP(L1936,'ARTICLES 10052022'!$A$1:$J$1031,10,FALSE))</f>
        <v>50</v>
      </c>
      <c r="N1936">
        <f t="shared" si="122"/>
        <v>5</v>
      </c>
    </row>
    <row r="1937" spans="1:14" outlineLevel="1">
      <c r="A1937" s="73" t="s">
        <v>3125</v>
      </c>
      <c r="B1937" s="73"/>
      <c r="C1937" s="73" t="str">
        <f t="shared" si="120"/>
        <v>MRACPEHD50</v>
      </c>
      <c r="J1937">
        <f>SUBTOTAL(9,J1933:J1936)</f>
        <v>26.553649999999998</v>
      </c>
      <c r="N1937">
        <f>SUBTOTAL(9,N1933:N1936)</f>
        <v>16.983000000000001</v>
      </c>
    </row>
    <row r="1938" spans="1:14" outlineLevel="2">
      <c r="A1938" t="s">
        <v>16</v>
      </c>
      <c r="B1938" s="73" t="str">
        <f>VLOOKUP(A1938,'ARTICLES 10052022'!$A$2:$D$1031,4,FALSE)</f>
        <v>AF</v>
      </c>
      <c r="C1938" s="73" t="str">
        <f t="shared" si="120"/>
        <v/>
      </c>
      <c r="D1938" t="s">
        <v>476</v>
      </c>
      <c r="E1938">
        <v>1</v>
      </c>
      <c r="F1938" t="s">
        <v>1546</v>
      </c>
      <c r="G1938">
        <v>0.68</v>
      </c>
      <c r="H1938">
        <f t="shared" si="121"/>
        <v>0.68</v>
      </c>
      <c r="I1938">
        <f>VLOOKUP(L1938,'ARTICLES 10052022'!$A$1:$Q$1031,17,FALSE)</f>
        <v>0.69000000000000006</v>
      </c>
      <c r="J1938">
        <f t="shared" si="119"/>
        <v>0.69000000000000006</v>
      </c>
      <c r="L1938">
        <v>101006</v>
      </c>
      <c r="M1938">
        <f>IF(I1938="","",VLOOKUP(L1938,'ARTICLES 10052022'!$A$1:$J$1031,10,FALSE))</f>
        <v>0.23</v>
      </c>
      <c r="N1938">
        <f t="shared" si="122"/>
        <v>0.23</v>
      </c>
    </row>
    <row r="1939" spans="1:14" outlineLevel="2">
      <c r="A1939" t="s">
        <v>16</v>
      </c>
      <c r="B1939" s="73" t="str">
        <f>VLOOKUP(A1939,'ARTICLES 10052022'!$A$2:$D$1031,4,FALSE)</f>
        <v>AF</v>
      </c>
      <c r="C1939" s="73" t="str">
        <f t="shared" si="120"/>
        <v/>
      </c>
      <c r="D1939" t="s">
        <v>626</v>
      </c>
      <c r="E1939">
        <v>2</v>
      </c>
      <c r="F1939" t="s">
        <v>2467</v>
      </c>
      <c r="G1939">
        <v>0.90200000000000002</v>
      </c>
      <c r="H1939">
        <f t="shared" si="121"/>
        <v>1.804</v>
      </c>
      <c r="I1939">
        <f>VLOOKUP(L1939,'ARTICLES 10052022'!$A$1:$Q$1031,17,FALSE)</f>
        <v>0.90149999999999997</v>
      </c>
      <c r="J1939">
        <f t="shared" si="119"/>
        <v>1.8029999999999999</v>
      </c>
      <c r="L1939" t="s">
        <v>2466</v>
      </c>
      <c r="M1939">
        <f>IF(I1939="","",VLOOKUP(L1939,'ARTICLES 10052022'!$A$1:$J$1031,10,FALSE))</f>
        <v>0.60099999999999998</v>
      </c>
      <c r="N1939">
        <f t="shared" si="122"/>
        <v>1.202</v>
      </c>
    </row>
    <row r="1940" spans="1:14" outlineLevel="2">
      <c r="A1940" t="s">
        <v>16</v>
      </c>
      <c r="B1940" s="73" t="str">
        <f>VLOOKUP(A1940,'ARTICLES 10052022'!$A$2:$D$1031,4,FALSE)</f>
        <v>AF</v>
      </c>
      <c r="C1940" s="73" t="str">
        <f t="shared" si="120"/>
        <v/>
      </c>
      <c r="D1940" t="s">
        <v>1501</v>
      </c>
      <c r="E1940">
        <v>2</v>
      </c>
      <c r="F1940" t="s">
        <v>2471</v>
      </c>
      <c r="G1940">
        <v>0.08</v>
      </c>
      <c r="H1940">
        <f t="shared" si="121"/>
        <v>0.16</v>
      </c>
      <c r="I1940">
        <f>VLOOKUP(L1940,'ARTICLES 10052022'!$A$1:$Q$1031,17,FALSE)</f>
        <v>0.10799999999999998</v>
      </c>
      <c r="J1940">
        <f t="shared" si="119"/>
        <v>0.21599999999999997</v>
      </c>
      <c r="L1940" t="s">
        <v>2470</v>
      </c>
      <c r="M1940">
        <f>IF(I1940="","",VLOOKUP(L1940,'ARTICLES 10052022'!$A$1:$J$1031,10,FALSE))</f>
        <v>7.1999999999999995E-2</v>
      </c>
      <c r="N1940">
        <f t="shared" si="122"/>
        <v>0.14399999999999999</v>
      </c>
    </row>
    <row r="1941" spans="1:14" outlineLevel="2">
      <c r="A1941" t="s">
        <v>16</v>
      </c>
      <c r="B1941" s="73" t="str">
        <f>VLOOKUP(A1941,'ARTICLES 10052022'!$A$2:$D$1031,4,FALSE)</f>
        <v>AF</v>
      </c>
      <c r="C1941" s="73" t="str">
        <f t="shared" si="120"/>
        <v/>
      </c>
      <c r="D1941" t="s">
        <v>1542</v>
      </c>
      <c r="E1941">
        <v>6</v>
      </c>
      <c r="F1941" t="s">
        <v>2270</v>
      </c>
      <c r="G1941">
        <v>7.0000000000000007E-2</v>
      </c>
      <c r="H1941">
        <f t="shared" si="121"/>
        <v>0.42000000000000004</v>
      </c>
      <c r="I1941">
        <f>VLOOKUP(L1941,'ARTICLES 10052022'!$A$1:$Q$1031,17,FALSE)</f>
        <v>0.10649999999999998</v>
      </c>
      <c r="J1941">
        <f t="shared" si="119"/>
        <v>0.6389999999999999</v>
      </c>
      <c r="L1941">
        <v>8412802518</v>
      </c>
      <c r="M1941">
        <f>IF(I1941="","",VLOOKUP(L1941,'ARTICLES 10052022'!$A$1:$J$1031,10,FALSE))</f>
        <v>7.0999999999999994E-2</v>
      </c>
      <c r="N1941">
        <f t="shared" si="122"/>
        <v>0.42599999999999993</v>
      </c>
    </row>
    <row r="1942" spans="1:14" outlineLevel="2">
      <c r="A1942" t="s">
        <v>16</v>
      </c>
      <c r="B1942" s="73" t="str">
        <f>VLOOKUP(A1942,'ARTICLES 10052022'!$A$2:$D$1031,4,FALSE)</f>
        <v>AF</v>
      </c>
      <c r="C1942" s="73" t="str">
        <f t="shared" si="120"/>
        <v/>
      </c>
      <c r="D1942" t="s">
        <v>1983</v>
      </c>
      <c r="E1942">
        <v>2</v>
      </c>
      <c r="F1942" t="s">
        <v>2455</v>
      </c>
      <c r="G1942">
        <v>0.27400000000000002</v>
      </c>
      <c r="H1942">
        <f t="shared" si="121"/>
        <v>0.54800000000000004</v>
      </c>
      <c r="I1942">
        <f>VLOOKUP(L1942,'ARTICLES 10052022'!$A$1:$Q$1031,17,FALSE)</f>
        <v>0.1305</v>
      </c>
      <c r="J1942">
        <f t="shared" si="119"/>
        <v>0.26100000000000001</v>
      </c>
      <c r="L1942" t="s">
        <v>2454</v>
      </c>
      <c r="M1942">
        <f>IF(I1942="","",VLOOKUP(L1942,'ARTICLES 10052022'!$A$1:$J$1031,10,FALSE))</f>
        <v>8.6999999999999994E-2</v>
      </c>
      <c r="N1942">
        <f t="shared" si="122"/>
        <v>0.17399999999999999</v>
      </c>
    </row>
    <row r="1943" spans="1:14" outlineLevel="2">
      <c r="A1943" t="s">
        <v>16</v>
      </c>
      <c r="B1943" s="73" t="str">
        <f>VLOOKUP(A1943,'ARTICLES 10052022'!$A$2:$D$1031,4,FALSE)</f>
        <v>AF</v>
      </c>
      <c r="C1943" s="73" t="str">
        <f t="shared" si="120"/>
        <v/>
      </c>
      <c r="D1943" t="s">
        <v>1986</v>
      </c>
      <c r="E1943">
        <v>8</v>
      </c>
      <c r="F1943" t="s">
        <v>2274</v>
      </c>
      <c r="G1943">
        <v>0.05</v>
      </c>
      <c r="H1943">
        <f t="shared" si="121"/>
        <v>0.4</v>
      </c>
      <c r="I1943">
        <f>VLOOKUP(L1943,'ARTICLES 10052022'!$A$1:$Q$1031,17,FALSE)</f>
        <v>5.0750000000000003E-2</v>
      </c>
      <c r="J1943">
        <f t="shared" si="119"/>
        <v>0.40600000000000003</v>
      </c>
      <c r="L1943">
        <v>8534000818</v>
      </c>
      <c r="M1943">
        <f>IF(I1943="","",VLOOKUP(L1943,'ARTICLES 10052022'!$A$1:$J$1031,10,FALSE))</f>
        <v>2.9000000000000001E-2</v>
      </c>
      <c r="N1943">
        <f t="shared" si="122"/>
        <v>0.23200000000000001</v>
      </c>
    </row>
    <row r="1944" spans="1:14" outlineLevel="2">
      <c r="A1944" t="s">
        <v>16</v>
      </c>
      <c r="B1944" s="73" t="str">
        <f>VLOOKUP(A1944,'ARTICLES 10052022'!$A$2:$D$1031,4,FALSE)</f>
        <v>AF</v>
      </c>
      <c r="C1944" s="73" t="str">
        <f t="shared" si="120"/>
        <v/>
      </c>
      <c r="D1944" t="s">
        <v>1510</v>
      </c>
      <c r="E1944">
        <v>1</v>
      </c>
      <c r="F1944" t="s">
        <v>2525</v>
      </c>
      <c r="G1944">
        <v>6.1349999999999998</v>
      </c>
      <c r="H1944">
        <f t="shared" si="121"/>
        <v>6.1349999999999998</v>
      </c>
      <c r="I1944">
        <f>VLOOKUP(L1944,'ARTICLES 10052022'!$A$1:$Q$1031,17,FALSE)</f>
        <v>6.1349999999999998</v>
      </c>
      <c r="J1944">
        <f t="shared" si="119"/>
        <v>6.1349999999999998</v>
      </c>
      <c r="L1944" t="s">
        <v>2524</v>
      </c>
      <c r="M1944">
        <f>IF(I1944="","",VLOOKUP(L1944,'ARTICLES 10052022'!$A$1:$J$1031,10,FALSE))</f>
        <v>4.09</v>
      </c>
      <c r="N1944">
        <f t="shared" si="122"/>
        <v>4.09</v>
      </c>
    </row>
    <row r="1945" spans="1:14" outlineLevel="2">
      <c r="A1945" t="s">
        <v>16</v>
      </c>
      <c r="B1945" s="73" t="str">
        <f>VLOOKUP(A1945,'ARTICLES 10052022'!$A$2:$D$1031,4,FALSE)</f>
        <v>AF</v>
      </c>
      <c r="C1945" s="73" t="str">
        <f t="shared" si="120"/>
        <v/>
      </c>
      <c r="D1945" t="s">
        <v>1519</v>
      </c>
      <c r="E1945">
        <v>2</v>
      </c>
      <c r="F1945" t="s">
        <v>2450</v>
      </c>
      <c r="G1945">
        <v>0.1</v>
      </c>
      <c r="H1945">
        <f t="shared" si="121"/>
        <v>0.2</v>
      </c>
      <c r="I1945">
        <f>VLOOKUP(L1945,'ARTICLES 10052022'!$A$1:$Q$1031,17,FALSE)</f>
        <v>0.10199999999999999</v>
      </c>
      <c r="J1945">
        <f t="shared" si="119"/>
        <v>0.20399999999999999</v>
      </c>
      <c r="L1945" t="s">
        <v>2449</v>
      </c>
      <c r="M1945">
        <f>IF(I1945="","",VLOOKUP(L1945,'ARTICLES 10052022'!$A$1:$J$1031,10,FALSE))</f>
        <v>5.0999999999999997E-2</v>
      </c>
      <c r="N1945">
        <f t="shared" si="122"/>
        <v>0.10199999999999999</v>
      </c>
    </row>
    <row r="1946" spans="1:14" outlineLevel="2">
      <c r="A1946" t="s">
        <v>16</v>
      </c>
      <c r="B1946" s="73" t="str">
        <f>VLOOKUP(A1946,'ARTICLES 10052022'!$A$2:$D$1031,4,FALSE)</f>
        <v>AF</v>
      </c>
      <c r="C1946" s="73" t="str">
        <f t="shared" si="120"/>
        <v/>
      </c>
      <c r="D1946" t="s">
        <v>2410</v>
      </c>
      <c r="E1946">
        <v>1</v>
      </c>
      <c r="F1946" t="s">
        <v>1673</v>
      </c>
      <c r="G1946">
        <v>39.22</v>
      </c>
      <c r="H1946">
        <f t="shared" si="121"/>
        <v>39.22</v>
      </c>
      <c r="I1946">
        <f>VLOOKUP(L1946,'ARTICLES 10052022'!$A$1:$Q$1031,17,FALSE)</f>
        <v>44.414400000000001</v>
      </c>
      <c r="J1946">
        <f t="shared" si="119"/>
        <v>44.414400000000001</v>
      </c>
      <c r="L1946">
        <v>1510064</v>
      </c>
      <c r="M1946">
        <f>IF(I1946="","",VLOOKUP(L1946,'ARTICLES 10052022'!$A$1:$J$1031,10,FALSE))</f>
        <v>27.759</v>
      </c>
      <c r="N1946">
        <f t="shared" si="122"/>
        <v>27.759</v>
      </c>
    </row>
    <row r="1947" spans="1:14" outlineLevel="2">
      <c r="A1947" t="s">
        <v>16</v>
      </c>
      <c r="B1947" s="73" t="str">
        <f>VLOOKUP(A1947,'ARTICLES 10052022'!$A$2:$D$1031,4,FALSE)</f>
        <v>AF</v>
      </c>
      <c r="C1947" s="73" t="str">
        <f t="shared" si="120"/>
        <v/>
      </c>
      <c r="D1947">
        <v>8434000818</v>
      </c>
      <c r="E1947">
        <v>1</v>
      </c>
      <c r="F1947" t="s">
        <v>1534</v>
      </c>
      <c r="G1947">
        <v>7.41</v>
      </c>
      <c r="H1947">
        <f t="shared" si="121"/>
        <v>7.41</v>
      </c>
      <c r="I1947">
        <f>VLOOKUP(L1947,'ARTICLES 10052022'!$A$1:$Q$1031,17,FALSE)</f>
        <v>7.9667000000000003</v>
      </c>
      <c r="J1947">
        <f t="shared" si="119"/>
        <v>7.9667000000000003</v>
      </c>
      <c r="L1947" t="s">
        <v>1533</v>
      </c>
      <c r="M1947">
        <f>IF(I1947="","",VLOOKUP(L1947,'ARTICLES 10052022'!$A$1:$J$1031,10,FALSE))</f>
        <v>5.99</v>
      </c>
      <c r="N1947">
        <f t="shared" si="122"/>
        <v>5.99</v>
      </c>
    </row>
    <row r="1948" spans="1:14" outlineLevel="2">
      <c r="A1948" t="s">
        <v>16</v>
      </c>
      <c r="B1948" s="73" t="str">
        <f>VLOOKUP(A1948,'ARTICLES 10052022'!$A$2:$D$1031,4,FALSE)</f>
        <v>AF</v>
      </c>
      <c r="C1948" s="73" t="str">
        <f t="shared" si="120"/>
        <v/>
      </c>
      <c r="D1948">
        <v>8434000618</v>
      </c>
      <c r="E1948">
        <v>1</v>
      </c>
      <c r="F1948" t="s">
        <v>1498</v>
      </c>
      <c r="G1948">
        <v>441.73</v>
      </c>
      <c r="H1948">
        <f t="shared" si="121"/>
        <v>441.73</v>
      </c>
      <c r="I1948">
        <f>VLOOKUP(L1948,'ARTICLES 10052022'!$A$1:$Q$1031,17,FALSE)</f>
        <v>499.5</v>
      </c>
      <c r="J1948">
        <f t="shared" si="119"/>
        <v>499.5</v>
      </c>
      <c r="L1948" t="s">
        <v>444</v>
      </c>
      <c r="M1948">
        <f>IF(I1948="","",VLOOKUP(L1948,'ARTICLES 10052022'!$A$1:$J$1031,10,FALSE))</f>
        <v>333</v>
      </c>
      <c r="N1948">
        <f t="shared" si="122"/>
        <v>333</v>
      </c>
    </row>
    <row r="1949" spans="1:14" outlineLevel="2">
      <c r="A1949" t="s">
        <v>16</v>
      </c>
      <c r="B1949" s="73" t="str">
        <f>VLOOKUP(A1949,'ARTICLES 10052022'!$A$2:$D$1031,4,FALSE)</f>
        <v>AF</v>
      </c>
      <c r="C1949" s="73" t="str">
        <f t="shared" si="120"/>
        <v/>
      </c>
      <c r="D1949" t="s">
        <v>2362</v>
      </c>
      <c r="E1949">
        <v>1</v>
      </c>
      <c r="F1949" t="s">
        <v>2044</v>
      </c>
      <c r="G1949">
        <v>1.57</v>
      </c>
      <c r="H1949">
        <f t="shared" si="121"/>
        <v>1.57</v>
      </c>
      <c r="I1949">
        <f>VLOOKUP(L1949,'ARTICLES 10052022'!$A$1:$Q$1031,17,FALSE)</f>
        <v>2.3980000000000001</v>
      </c>
      <c r="J1949">
        <f t="shared" si="119"/>
        <v>2.3980000000000001</v>
      </c>
      <c r="L1949">
        <v>9600000618</v>
      </c>
      <c r="M1949">
        <f>IF(I1949="","",VLOOKUP(L1949,'ARTICLES 10052022'!$A$1:$J$1031,10,FALSE))</f>
        <v>1.1990000000000001</v>
      </c>
      <c r="N1949">
        <f t="shared" si="122"/>
        <v>1.1990000000000001</v>
      </c>
    </row>
    <row r="1950" spans="1:14" outlineLevel="2">
      <c r="A1950" t="s">
        <v>16</v>
      </c>
      <c r="B1950" s="73" t="str">
        <f>VLOOKUP(A1950,'ARTICLES 10052022'!$A$2:$D$1031,4,FALSE)</f>
        <v>AF</v>
      </c>
      <c r="C1950" s="73" t="str">
        <f t="shared" si="120"/>
        <v/>
      </c>
      <c r="D1950">
        <v>8535000618</v>
      </c>
      <c r="E1950">
        <v>1</v>
      </c>
      <c r="F1950" t="s">
        <v>415</v>
      </c>
      <c r="G1950">
        <v>38.61</v>
      </c>
      <c r="H1950">
        <f t="shared" si="121"/>
        <v>38.61</v>
      </c>
      <c r="I1950">
        <f>VLOOKUP(L1950,'ARTICLES 10052022'!$A$1:$Q$1031,17,FALSE)</f>
        <v>13.350000000000001</v>
      </c>
      <c r="J1950">
        <f t="shared" si="119"/>
        <v>13.350000000000001</v>
      </c>
      <c r="L1950" t="s">
        <v>414</v>
      </c>
      <c r="M1950">
        <f>IF(I1950="","",VLOOKUP(L1950,'ARTICLES 10052022'!$A$1:$J$1031,10,FALSE))</f>
        <v>8.9</v>
      </c>
      <c r="N1950">
        <f t="shared" si="122"/>
        <v>8.9</v>
      </c>
    </row>
    <row r="1951" spans="1:14" outlineLevel="2">
      <c r="A1951" t="s">
        <v>16</v>
      </c>
      <c r="B1951" s="73" t="str">
        <f>VLOOKUP(A1951,'ARTICLES 10052022'!$A$2:$D$1031,4,FALSE)</f>
        <v>AF</v>
      </c>
      <c r="C1951" s="73" t="str">
        <f t="shared" si="120"/>
        <v/>
      </c>
      <c r="D1951" t="s">
        <v>3104</v>
      </c>
      <c r="E1951">
        <v>2</v>
      </c>
      <c r="F1951" t="s">
        <v>1512</v>
      </c>
      <c r="G1951">
        <v>0.96</v>
      </c>
      <c r="H1951">
        <f t="shared" si="121"/>
        <v>1.92</v>
      </c>
      <c r="I1951">
        <f>VLOOKUP(L1951,'ARTICLES 10052022'!$A$1:$Q$1031,17,FALSE)</f>
        <v>1.1251800000000001</v>
      </c>
      <c r="J1951">
        <f t="shared" si="119"/>
        <v>2.2503600000000001</v>
      </c>
      <c r="L1951" t="s">
        <v>592</v>
      </c>
      <c r="M1951">
        <f>IF(I1951="","",VLOOKUP(L1951,'ARTICLES 10052022'!$A$1:$J$1031,10,FALSE))</f>
        <v>0.84599999999999997</v>
      </c>
      <c r="N1951">
        <f t="shared" si="122"/>
        <v>1.6919999999999999</v>
      </c>
    </row>
    <row r="1952" spans="1:14" outlineLevel="2">
      <c r="A1952" t="s">
        <v>16</v>
      </c>
      <c r="B1952" s="73" t="str">
        <f>VLOOKUP(A1952,'ARTICLES 10052022'!$A$2:$D$1031,4,FALSE)</f>
        <v>AF</v>
      </c>
      <c r="C1952" s="73" t="str">
        <f t="shared" si="120"/>
        <v/>
      </c>
      <c r="D1952">
        <v>101007</v>
      </c>
      <c r="E1952">
        <v>1</v>
      </c>
      <c r="F1952" t="s">
        <v>964</v>
      </c>
      <c r="G1952">
        <v>3.76</v>
      </c>
      <c r="H1952">
        <f t="shared" si="121"/>
        <v>3.76</v>
      </c>
      <c r="I1952">
        <f>VLOOKUP(L1952,'ARTICLES 10052022'!$A$1:$Q$1031,17,FALSE)</f>
        <v>5.01</v>
      </c>
      <c r="J1952">
        <f t="shared" si="119"/>
        <v>5.01</v>
      </c>
      <c r="L1952" t="s">
        <v>963</v>
      </c>
      <c r="M1952">
        <f>IF(I1952="","",VLOOKUP(L1952,'ARTICLES 10052022'!$A$1:$J$1031,10,FALSE))</f>
        <v>2.5049999999999999</v>
      </c>
      <c r="N1952">
        <f t="shared" si="122"/>
        <v>2.5049999999999999</v>
      </c>
    </row>
    <row r="1953" spans="1:14" outlineLevel="2">
      <c r="A1953" t="s">
        <v>16</v>
      </c>
      <c r="B1953" s="73" t="str">
        <f>VLOOKUP(A1953,'ARTICLES 10052022'!$A$2:$D$1031,4,FALSE)</f>
        <v>AF</v>
      </c>
      <c r="C1953" s="73" t="str">
        <f t="shared" si="120"/>
        <v/>
      </c>
      <c r="D1953" t="s">
        <v>62</v>
      </c>
      <c r="E1953">
        <v>1</v>
      </c>
      <c r="F1953" t="s">
        <v>1998</v>
      </c>
      <c r="G1953">
        <v>213.44</v>
      </c>
      <c r="H1953">
        <f t="shared" si="121"/>
        <v>213.44</v>
      </c>
      <c r="I1953">
        <f>VLOOKUP(L1953,'ARTICLES 10052022'!$A$1:$Q$1031,17,FALSE)</f>
        <v>225.99</v>
      </c>
      <c r="J1953">
        <f t="shared" si="119"/>
        <v>225.99</v>
      </c>
      <c r="L1953" t="s">
        <v>1997</v>
      </c>
      <c r="M1953">
        <f>IF(I1953="","",VLOOKUP(L1953,'ARTICLES 10052022'!$A$1:$J$1031,10,FALSE))</f>
        <v>150.66</v>
      </c>
      <c r="N1953">
        <f t="shared" si="122"/>
        <v>150.66</v>
      </c>
    </row>
    <row r="1954" spans="1:14" outlineLevel="2">
      <c r="A1954" t="s">
        <v>16</v>
      </c>
      <c r="B1954" s="73" t="str">
        <f>VLOOKUP(A1954,'ARTICLES 10052022'!$A$2:$D$1031,4,FALSE)</f>
        <v>AF</v>
      </c>
      <c r="C1954" s="73" t="str">
        <f t="shared" si="120"/>
        <v/>
      </c>
      <c r="D1954" t="s">
        <v>1537</v>
      </c>
      <c r="E1954">
        <v>1</v>
      </c>
      <c r="F1954" t="s">
        <v>1528</v>
      </c>
      <c r="G1954">
        <v>0.77</v>
      </c>
      <c r="H1954">
        <f t="shared" si="121"/>
        <v>0.77</v>
      </c>
      <c r="I1954">
        <f>VLOOKUP(L1954,'ARTICLES 10052022'!$A$1:$Q$1031,17,FALSE)</f>
        <v>0.89642000000000011</v>
      </c>
      <c r="J1954">
        <f t="shared" si="119"/>
        <v>0.89642000000000011</v>
      </c>
      <c r="L1954" t="s">
        <v>1527</v>
      </c>
      <c r="M1954">
        <f>IF(I1954="","",VLOOKUP(L1954,'ARTICLES 10052022'!$A$1:$J$1031,10,FALSE))</f>
        <v>0.67400000000000004</v>
      </c>
      <c r="N1954">
        <f t="shared" si="122"/>
        <v>0.67400000000000004</v>
      </c>
    </row>
    <row r="1955" spans="1:14" outlineLevel="2">
      <c r="A1955" t="s">
        <v>16</v>
      </c>
      <c r="B1955" s="73" t="str">
        <f>VLOOKUP(A1955,'ARTICLES 10052022'!$A$2:$D$1031,4,FALSE)</f>
        <v>AF</v>
      </c>
      <c r="C1955" s="73" t="str">
        <f t="shared" si="120"/>
        <v/>
      </c>
      <c r="D1955" t="s">
        <v>2626</v>
      </c>
      <c r="E1955">
        <v>1</v>
      </c>
      <c r="F1955" t="s">
        <v>2402</v>
      </c>
      <c r="G1955">
        <v>0.1</v>
      </c>
      <c r="H1955">
        <f t="shared" si="121"/>
        <v>0.1</v>
      </c>
      <c r="I1955">
        <f>VLOOKUP(L1955,'ARTICLES 10052022'!$A$1:$Q$1031,17,FALSE)</f>
        <v>5.2700000000000004E-2</v>
      </c>
      <c r="J1955">
        <f t="shared" si="119"/>
        <v>5.2700000000000004E-2</v>
      </c>
      <c r="L1955">
        <v>7214321415</v>
      </c>
      <c r="M1955">
        <f>IF(I1955="","",VLOOKUP(L1955,'ARTICLES 10052022'!$A$1:$J$1031,10,FALSE))</f>
        <v>3.4000000000000002E-2</v>
      </c>
      <c r="N1955">
        <f t="shared" si="122"/>
        <v>3.4000000000000002E-2</v>
      </c>
    </row>
    <row r="1956" spans="1:14" outlineLevel="2">
      <c r="A1956" t="s">
        <v>16</v>
      </c>
      <c r="B1956" s="73" t="str">
        <f>VLOOKUP(A1956,'ARTICLES 10052022'!$A$2:$D$1031,4,FALSE)</f>
        <v>AF</v>
      </c>
      <c r="C1956" s="73" t="str">
        <f t="shared" si="120"/>
        <v/>
      </c>
      <c r="D1956" t="s">
        <v>632</v>
      </c>
      <c r="E1956">
        <v>1</v>
      </c>
      <c r="F1956" t="s">
        <v>993</v>
      </c>
      <c r="G1956">
        <v>4.87</v>
      </c>
      <c r="H1956">
        <f t="shared" si="121"/>
        <v>4.87</v>
      </c>
      <c r="I1956">
        <f>VLOOKUP(L1956,'ARTICLES 10052022'!$A$1:$Q$1031,17,FALSE)</f>
        <v>1.41</v>
      </c>
      <c r="J1956">
        <f t="shared" si="119"/>
        <v>1.41</v>
      </c>
      <c r="L1956" t="s">
        <v>472</v>
      </c>
      <c r="M1956">
        <f>IF(I1956="","",VLOOKUP(L1956,'ARTICLES 10052022'!$A$1:$J$1031,10,FALSE))</f>
        <v>0.94</v>
      </c>
      <c r="N1956">
        <f t="shared" si="122"/>
        <v>0.94</v>
      </c>
    </row>
    <row r="1957" spans="1:14" outlineLevel="2">
      <c r="A1957" t="s">
        <v>16</v>
      </c>
      <c r="B1957" s="73" t="str">
        <f>VLOOKUP(A1957,'ARTICLES 10052022'!$A$2:$D$1031,4,FALSE)</f>
        <v>AF</v>
      </c>
      <c r="C1957" s="73" t="str">
        <f t="shared" si="120"/>
        <v/>
      </c>
      <c r="D1957" t="s">
        <v>2311</v>
      </c>
      <c r="E1957">
        <v>1</v>
      </c>
      <c r="F1957" t="s">
        <v>2937</v>
      </c>
      <c r="G1957">
        <v>4.9400000000000004</v>
      </c>
      <c r="H1957">
        <f t="shared" si="121"/>
        <v>4.9400000000000004</v>
      </c>
      <c r="I1957">
        <f>VLOOKUP(L1957,'ARTICLES 10052022'!$A$1:$Q$1031,17,FALSE)</f>
        <v>1.3800000000000001</v>
      </c>
      <c r="J1957">
        <f t="shared" si="119"/>
        <v>1.3800000000000001</v>
      </c>
      <c r="L1957" t="s">
        <v>476</v>
      </c>
      <c r="M1957">
        <f>IF(I1957="","",VLOOKUP(L1957,'ARTICLES 10052022'!$A$1:$J$1031,10,FALSE))</f>
        <v>0.92</v>
      </c>
      <c r="N1957">
        <f t="shared" si="122"/>
        <v>0.92</v>
      </c>
    </row>
    <row r="1958" spans="1:14" outlineLevel="2">
      <c r="A1958" t="s">
        <v>16</v>
      </c>
      <c r="B1958" s="73" t="str">
        <f>VLOOKUP(A1958,'ARTICLES 10052022'!$A$2:$D$1031,4,FALSE)</f>
        <v>AF</v>
      </c>
      <c r="C1958" s="73" t="str">
        <f t="shared" si="120"/>
        <v/>
      </c>
      <c r="E1958">
        <v>1</v>
      </c>
      <c r="F1958" t="s">
        <v>627</v>
      </c>
      <c r="G1958">
        <v>1.1000000000000001</v>
      </c>
      <c r="H1958">
        <f t="shared" si="121"/>
        <v>1.1000000000000001</v>
      </c>
      <c r="I1958">
        <f>VLOOKUP(L1958,'ARTICLES 10052022'!$A$1:$Q$1031,17,FALSE)</f>
        <v>1.6186100000000001</v>
      </c>
      <c r="J1958">
        <f t="shared" si="119"/>
        <v>1.6186100000000001</v>
      </c>
      <c r="L1958" t="s">
        <v>626</v>
      </c>
      <c r="M1958">
        <f>IF(I1958="","",VLOOKUP(L1958,'ARTICLES 10052022'!$A$1:$J$1031,10,FALSE))</f>
        <v>1.2170000000000001</v>
      </c>
      <c r="N1958">
        <f t="shared" si="122"/>
        <v>1.2170000000000001</v>
      </c>
    </row>
    <row r="1959" spans="1:14" outlineLevel="2">
      <c r="A1959" t="s">
        <v>16</v>
      </c>
      <c r="B1959" s="73" t="str">
        <f>VLOOKUP(A1959,'ARTICLES 10052022'!$A$2:$D$1031,4,FALSE)</f>
        <v>AF</v>
      </c>
      <c r="C1959" s="73" t="str">
        <f t="shared" si="120"/>
        <v/>
      </c>
      <c r="E1959">
        <v>1</v>
      </c>
      <c r="F1959" t="s">
        <v>1502</v>
      </c>
      <c r="G1959">
        <v>83.19</v>
      </c>
      <c r="H1959">
        <f t="shared" si="121"/>
        <v>83.19</v>
      </c>
      <c r="I1959">
        <f>VLOOKUP(L1959,'ARTICLES 10052022'!$A$1:$Q$1031,17,FALSE)</f>
        <v>94.43</v>
      </c>
      <c r="J1959">
        <f t="shared" si="119"/>
        <v>94.43</v>
      </c>
      <c r="L1959" t="s">
        <v>1501</v>
      </c>
      <c r="M1959">
        <f>IF(I1959="","",VLOOKUP(L1959,'ARTICLES 10052022'!$A$1:$J$1031,10,FALSE))</f>
        <v>71</v>
      </c>
      <c r="N1959">
        <f t="shared" si="122"/>
        <v>71</v>
      </c>
    </row>
    <row r="1960" spans="1:14" outlineLevel="2">
      <c r="A1960" t="s">
        <v>16</v>
      </c>
      <c r="B1960" s="73" t="str">
        <f>VLOOKUP(A1960,'ARTICLES 10052022'!$A$2:$D$1031,4,FALSE)</f>
        <v>AF</v>
      </c>
      <c r="C1960" s="73" t="str">
        <f t="shared" si="120"/>
        <v/>
      </c>
      <c r="E1960">
        <v>1</v>
      </c>
      <c r="F1960" t="s">
        <v>1543</v>
      </c>
      <c r="G1960">
        <v>21.71</v>
      </c>
      <c r="H1960">
        <f t="shared" si="121"/>
        <v>21.71</v>
      </c>
      <c r="I1960">
        <f>VLOOKUP(L1960,'ARTICLES 10052022'!$A$1:$Q$1031,17,FALSE)</f>
        <v>26.594999999999999</v>
      </c>
      <c r="J1960">
        <f t="shared" si="119"/>
        <v>26.594999999999999</v>
      </c>
      <c r="L1960" t="s">
        <v>1542</v>
      </c>
      <c r="M1960">
        <f>IF(I1960="","",VLOOKUP(L1960,'ARTICLES 10052022'!$A$1:$J$1031,10,FALSE))</f>
        <v>17.73</v>
      </c>
      <c r="N1960">
        <f t="shared" si="122"/>
        <v>17.73</v>
      </c>
    </row>
    <row r="1961" spans="1:14" outlineLevel="2">
      <c r="A1961" t="s">
        <v>16</v>
      </c>
      <c r="B1961" s="73" t="str">
        <f>VLOOKUP(A1961,'ARTICLES 10052022'!$A$2:$D$1031,4,FALSE)</f>
        <v>AF</v>
      </c>
      <c r="C1961" s="73" t="str">
        <f t="shared" si="120"/>
        <v/>
      </c>
      <c r="E1961">
        <v>1</v>
      </c>
      <c r="F1961" t="s">
        <v>1984</v>
      </c>
      <c r="G1961">
        <v>19.91</v>
      </c>
      <c r="H1961">
        <f t="shared" si="121"/>
        <v>19.91</v>
      </c>
      <c r="I1961">
        <f>VLOOKUP(L1961,'ARTICLES 10052022'!$A$1:$Q$1031,17,FALSE)</f>
        <v>21.28</v>
      </c>
      <c r="J1961">
        <f t="shared" si="119"/>
        <v>21.28</v>
      </c>
      <c r="L1961" t="s">
        <v>1983</v>
      </c>
      <c r="M1961">
        <f>IF(I1961="","",VLOOKUP(L1961,'ARTICLES 10052022'!$A$1:$J$1031,10,FALSE))</f>
        <v>12.16</v>
      </c>
      <c r="N1961">
        <f t="shared" si="122"/>
        <v>12.16</v>
      </c>
    </row>
    <row r="1962" spans="1:14" outlineLevel="2">
      <c r="A1962" t="s">
        <v>16</v>
      </c>
      <c r="B1962" s="73" t="str">
        <f>VLOOKUP(A1962,'ARTICLES 10052022'!$A$2:$D$1031,4,FALSE)</f>
        <v>AF</v>
      </c>
      <c r="C1962" s="73" t="str">
        <f t="shared" si="120"/>
        <v/>
      </c>
      <c r="E1962">
        <v>1</v>
      </c>
      <c r="F1962" t="s">
        <v>1987</v>
      </c>
      <c r="G1962">
        <v>4.1900000000000004</v>
      </c>
      <c r="H1962">
        <f t="shared" si="121"/>
        <v>4.1900000000000004</v>
      </c>
      <c r="I1962">
        <f>VLOOKUP(L1962,'ARTICLES 10052022'!$A$1:$Q$1031,17,FALSE)</f>
        <v>4.4850000000000003</v>
      </c>
      <c r="J1962">
        <f t="shared" si="119"/>
        <v>4.4850000000000003</v>
      </c>
      <c r="L1962" t="s">
        <v>1986</v>
      </c>
      <c r="M1962">
        <f>IF(I1962="","",VLOOKUP(L1962,'ARTICLES 10052022'!$A$1:$J$1031,10,FALSE))</f>
        <v>2.99</v>
      </c>
      <c r="N1962">
        <f t="shared" si="122"/>
        <v>2.99</v>
      </c>
    </row>
    <row r="1963" spans="1:14" outlineLevel="2">
      <c r="A1963" t="s">
        <v>16</v>
      </c>
      <c r="B1963" s="73" t="str">
        <f>VLOOKUP(A1963,'ARTICLES 10052022'!$A$2:$D$1031,4,FALSE)</f>
        <v>AF</v>
      </c>
      <c r="C1963" s="73" t="str">
        <f t="shared" si="120"/>
        <v/>
      </c>
      <c r="E1963">
        <v>1</v>
      </c>
      <c r="F1963" t="s">
        <v>1511</v>
      </c>
      <c r="G1963">
        <v>9.56</v>
      </c>
      <c r="H1963">
        <f t="shared" si="121"/>
        <v>9.56</v>
      </c>
      <c r="I1963">
        <f>VLOOKUP(L1963,'ARTICLES 10052022'!$A$1:$Q$1031,17,FALSE)</f>
        <v>9.4695999999999998</v>
      </c>
      <c r="J1963">
        <f t="shared" si="119"/>
        <v>9.4695999999999998</v>
      </c>
      <c r="L1963" t="s">
        <v>1510</v>
      </c>
      <c r="M1963">
        <f>IF(I1963="","",VLOOKUP(L1963,'ARTICLES 10052022'!$A$1:$J$1031,10,FALSE))</f>
        <v>7.12</v>
      </c>
      <c r="N1963">
        <f t="shared" si="122"/>
        <v>7.12</v>
      </c>
    </row>
    <row r="1964" spans="1:14" outlineLevel="2">
      <c r="A1964" t="s">
        <v>16</v>
      </c>
      <c r="B1964" s="73" t="str">
        <f>VLOOKUP(A1964,'ARTICLES 10052022'!$A$2:$D$1031,4,FALSE)</f>
        <v>AF</v>
      </c>
      <c r="C1964" s="73" t="str">
        <f t="shared" si="120"/>
        <v/>
      </c>
      <c r="E1964">
        <v>1</v>
      </c>
      <c r="F1964" t="s">
        <v>1520</v>
      </c>
      <c r="G1964">
        <v>9.64</v>
      </c>
      <c r="H1964">
        <f t="shared" si="121"/>
        <v>9.64</v>
      </c>
      <c r="I1964">
        <f>VLOOKUP(L1964,'ARTICLES 10052022'!$A$1:$Q$1031,17,FALSE)</f>
        <v>11.619146000000001</v>
      </c>
      <c r="J1964">
        <f t="shared" si="119"/>
        <v>11.619146000000001</v>
      </c>
      <c r="L1964" t="s">
        <v>1519</v>
      </c>
      <c r="M1964">
        <f>IF(I1964="","",VLOOKUP(L1964,'ARTICLES 10052022'!$A$1:$J$1031,10,FALSE))</f>
        <v>8.7362000000000002</v>
      </c>
      <c r="N1964">
        <f t="shared" si="122"/>
        <v>8.7362000000000002</v>
      </c>
    </row>
    <row r="1965" spans="1:14" outlineLevel="2">
      <c r="A1965" t="s">
        <v>16</v>
      </c>
      <c r="B1965" s="73" t="str">
        <f>VLOOKUP(A1965,'ARTICLES 10052022'!$A$2:$D$1031,4,FALSE)</f>
        <v>AF</v>
      </c>
      <c r="C1965" s="73" t="str">
        <f t="shared" si="120"/>
        <v/>
      </c>
      <c r="E1965">
        <v>0.97</v>
      </c>
      <c r="F1965" t="s">
        <v>2411</v>
      </c>
      <c r="G1965">
        <v>75</v>
      </c>
      <c r="H1965">
        <f t="shared" si="121"/>
        <v>72.75</v>
      </c>
      <c r="I1965">
        <f>VLOOKUP(L1965,'ARTICLES 10052022'!$A$1:$Q$1031,17,FALSE)</f>
        <v>75</v>
      </c>
      <c r="J1965">
        <f t="shared" si="119"/>
        <v>72.75</v>
      </c>
      <c r="L1965" t="s">
        <v>2410</v>
      </c>
      <c r="M1965">
        <f>IF(I1965="","",VLOOKUP(L1965,'ARTICLES 10052022'!$A$1:$J$1031,10,FALSE))</f>
        <v>50</v>
      </c>
      <c r="N1965">
        <f t="shared" si="122"/>
        <v>48.5</v>
      </c>
    </row>
    <row r="1966" spans="1:14" outlineLevel="2">
      <c r="A1966" t="s">
        <v>16</v>
      </c>
      <c r="B1966" s="73" t="str">
        <f>VLOOKUP(A1966,'ARTICLES 10052022'!$A$2:$D$1031,4,FALSE)</f>
        <v>AF</v>
      </c>
      <c r="C1966" s="73" t="str">
        <f t="shared" si="120"/>
        <v/>
      </c>
      <c r="E1966">
        <v>8</v>
      </c>
      <c r="F1966" t="s">
        <v>2273</v>
      </c>
      <c r="G1966">
        <v>0.04</v>
      </c>
      <c r="H1966">
        <f t="shared" si="121"/>
        <v>0.32</v>
      </c>
      <c r="I1966">
        <f>VLOOKUP(L1966,'ARTICLES 10052022'!$A$1:$Q$1031,17,FALSE)</f>
        <v>2.6250000000000004E-4</v>
      </c>
      <c r="J1966">
        <f t="shared" si="119"/>
        <v>2.1000000000000003E-3</v>
      </c>
      <c r="L1966">
        <v>8434000818</v>
      </c>
      <c r="M1966">
        <f>IF(I1966="","",VLOOKUP(L1966,'ARTICLES 10052022'!$A$1:$J$1031,10,FALSE))</f>
        <v>4.2000000000000003E-2</v>
      </c>
      <c r="N1966">
        <f t="shared" si="122"/>
        <v>0.33600000000000002</v>
      </c>
    </row>
    <row r="1967" spans="1:14" outlineLevel="2">
      <c r="A1967" t="s">
        <v>16</v>
      </c>
      <c r="B1967" s="73" t="str">
        <f>VLOOKUP(A1967,'ARTICLES 10052022'!$A$2:$D$1031,4,FALSE)</f>
        <v>AF</v>
      </c>
      <c r="C1967" s="73" t="str">
        <f t="shared" si="120"/>
        <v/>
      </c>
      <c r="E1967">
        <v>2</v>
      </c>
      <c r="F1967" t="s">
        <v>2272</v>
      </c>
      <c r="G1967">
        <v>0.02</v>
      </c>
      <c r="H1967">
        <f t="shared" si="121"/>
        <v>0.04</v>
      </c>
      <c r="I1967">
        <f>VLOOKUP(L1967,'ARTICLES 10052022'!$A$1:$Q$1031,17,FALSE)</f>
        <v>2.375E-2</v>
      </c>
      <c r="J1967">
        <f t="shared" si="119"/>
        <v>4.7500000000000001E-2</v>
      </c>
      <c r="L1967">
        <v>8434000618</v>
      </c>
      <c r="M1967">
        <f>IF(I1967="","",VLOOKUP(L1967,'ARTICLES 10052022'!$A$1:$J$1031,10,FALSE))</f>
        <v>1.9E-2</v>
      </c>
      <c r="N1967">
        <f t="shared" si="122"/>
        <v>3.7999999999999999E-2</v>
      </c>
    </row>
    <row r="1968" spans="1:14" outlineLevel="2">
      <c r="A1968" t="s">
        <v>16</v>
      </c>
      <c r="B1968" s="73" t="str">
        <f>VLOOKUP(A1968,'ARTICLES 10052022'!$A$2:$D$1031,4,FALSE)</f>
        <v>AF</v>
      </c>
      <c r="C1968" s="73" t="str">
        <f t="shared" si="120"/>
        <v/>
      </c>
      <c r="E1968">
        <v>2</v>
      </c>
      <c r="F1968" t="s">
        <v>2363</v>
      </c>
      <c r="G1968">
        <v>1.9E-2</v>
      </c>
      <c r="H1968">
        <f t="shared" si="121"/>
        <v>3.7999999999999999E-2</v>
      </c>
      <c r="I1968">
        <f>VLOOKUP(L1968,'ARTICLES 10052022'!$A$1:$Q$1031,17,FALSE)</f>
        <v>0.1905</v>
      </c>
      <c r="J1968">
        <f t="shared" si="119"/>
        <v>0.38100000000000001</v>
      </c>
      <c r="L1968" t="s">
        <v>2362</v>
      </c>
      <c r="M1968">
        <f>IF(I1968="","",VLOOKUP(L1968,'ARTICLES 10052022'!$A$1:$J$1031,10,FALSE))</f>
        <v>0.127</v>
      </c>
      <c r="N1968">
        <f t="shared" si="122"/>
        <v>0.254</v>
      </c>
    </row>
    <row r="1969" spans="1:14" outlineLevel="2">
      <c r="A1969" t="s">
        <v>16</v>
      </c>
      <c r="B1969" s="73" t="str">
        <f>VLOOKUP(A1969,'ARTICLES 10052022'!$A$2:$D$1031,4,FALSE)</f>
        <v>AF</v>
      </c>
      <c r="C1969" s="73" t="str">
        <f t="shared" si="120"/>
        <v/>
      </c>
      <c r="E1969">
        <v>1</v>
      </c>
      <c r="F1969" t="s">
        <v>2275</v>
      </c>
      <c r="G1969">
        <v>0.05</v>
      </c>
      <c r="H1969">
        <f t="shared" si="121"/>
        <v>0.05</v>
      </c>
      <c r="I1969">
        <f>VLOOKUP(L1969,'ARTICLES 10052022'!$A$1:$Q$1031,17,FALSE)</f>
        <v>5.2499999999999998E-2</v>
      </c>
      <c r="J1969">
        <f t="shared" si="119"/>
        <v>5.2499999999999998E-2</v>
      </c>
      <c r="L1969">
        <v>8535000618</v>
      </c>
      <c r="M1969">
        <f>IF(I1969="","",VLOOKUP(L1969,'ARTICLES 10052022'!$A$1:$J$1031,10,FALSE))</f>
        <v>0.03</v>
      </c>
      <c r="N1969">
        <f t="shared" si="122"/>
        <v>0.03</v>
      </c>
    </row>
    <row r="1970" spans="1:14" outlineLevel="2">
      <c r="A1970" t="s">
        <v>16</v>
      </c>
      <c r="B1970" s="73" t="str">
        <f>VLOOKUP(A1970,'ARTICLES 10052022'!$A$2:$D$1031,4,FALSE)</f>
        <v>AF</v>
      </c>
      <c r="C1970" s="73" t="str">
        <f t="shared" si="120"/>
        <v/>
      </c>
      <c r="E1970">
        <v>2</v>
      </c>
      <c r="F1970" t="s">
        <v>2452</v>
      </c>
      <c r="G1970">
        <v>0.128</v>
      </c>
      <c r="H1970">
        <f t="shared" si="121"/>
        <v>0.25600000000000001</v>
      </c>
      <c r="I1970">
        <f>VLOOKUP(L1970,'ARTICLES 10052022'!$A$1:$Q$1031,17,FALSE)</f>
        <v>0.53099999999999992</v>
      </c>
      <c r="J1970">
        <f t="shared" si="119"/>
        <v>1.0619999999999998</v>
      </c>
      <c r="L1970" t="s">
        <v>3104</v>
      </c>
      <c r="M1970">
        <f>IF(I1970="","",VLOOKUP(L1970,'ARTICLES 10052022'!$A$1:$J$1031,10,FALSE))</f>
        <v>0.35399999999999998</v>
      </c>
      <c r="N1970">
        <f t="shared" si="122"/>
        <v>0.70799999999999996</v>
      </c>
    </row>
    <row r="1971" spans="1:14" outlineLevel="2">
      <c r="A1971" t="s">
        <v>16</v>
      </c>
      <c r="B1971" s="73" t="str">
        <f>VLOOKUP(A1971,'ARTICLES 10052022'!$A$2:$D$1031,4,FALSE)</f>
        <v>AF</v>
      </c>
      <c r="C1971" s="73" t="str">
        <f t="shared" si="120"/>
        <v/>
      </c>
      <c r="E1971">
        <v>1</v>
      </c>
      <c r="F1971" t="s">
        <v>1544</v>
      </c>
      <c r="G1971">
        <v>2.2400000000000002</v>
      </c>
      <c r="H1971">
        <f t="shared" si="121"/>
        <v>2.2400000000000002</v>
      </c>
      <c r="I1971">
        <f>VLOOKUP(L1971,'ARTICLES 10052022'!$A$1:$Q$1031,17,FALSE)</f>
        <v>2.25</v>
      </c>
      <c r="J1971">
        <f t="shared" si="119"/>
        <v>2.25</v>
      </c>
      <c r="L1971">
        <v>101007</v>
      </c>
      <c r="M1971">
        <f>IF(I1971="","",VLOOKUP(L1971,'ARTICLES 10052022'!$A$1:$J$1031,10,FALSE))</f>
        <v>1.5</v>
      </c>
      <c r="N1971">
        <f t="shared" si="122"/>
        <v>1.5</v>
      </c>
    </row>
    <row r="1972" spans="1:14" outlineLevel="2">
      <c r="A1972" t="s">
        <v>16</v>
      </c>
      <c r="B1972" s="73" t="str">
        <f>VLOOKUP(A1972,'ARTICLES 10052022'!$A$2:$D$1031,4,FALSE)</f>
        <v>AF</v>
      </c>
      <c r="C1972" s="73" t="str">
        <f t="shared" si="120"/>
        <v/>
      </c>
      <c r="E1972">
        <v>1</v>
      </c>
      <c r="F1972" t="s">
        <v>63</v>
      </c>
      <c r="G1972">
        <v>139.16999999999999</v>
      </c>
      <c r="H1972">
        <f t="shared" si="121"/>
        <v>139.16999999999999</v>
      </c>
      <c r="I1972">
        <f>VLOOKUP(L1972,'ARTICLES 10052022'!$A$1:$Q$1031,17,FALSE)</f>
        <v>135.749225</v>
      </c>
      <c r="J1972">
        <f t="shared" si="119"/>
        <v>135.749225</v>
      </c>
      <c r="L1972" t="s">
        <v>62</v>
      </c>
      <c r="M1972">
        <f>IF(I1972="","",VLOOKUP(L1972,'ARTICLES 10052022'!$A$1:$J$1031,10,FALSE))</f>
        <v>83.060649999999995</v>
      </c>
      <c r="N1972">
        <f t="shared" si="122"/>
        <v>83.060649999999995</v>
      </c>
    </row>
    <row r="1973" spans="1:14" outlineLevel="2">
      <c r="A1973" t="s">
        <v>16</v>
      </c>
      <c r="B1973" s="73" t="str">
        <f>VLOOKUP(A1973,'ARTICLES 10052022'!$A$2:$D$1031,4,FALSE)</f>
        <v>AF</v>
      </c>
      <c r="C1973" s="73" t="str">
        <f t="shared" si="120"/>
        <v/>
      </c>
      <c r="E1973">
        <v>1</v>
      </c>
      <c r="F1973" t="s">
        <v>1538</v>
      </c>
      <c r="G1973">
        <v>4.3499999999999996</v>
      </c>
      <c r="H1973">
        <f t="shared" si="121"/>
        <v>4.3499999999999996</v>
      </c>
      <c r="I1973">
        <f>VLOOKUP(L1973,'ARTICLES 10052022'!$A$1:$Q$1031,17,FALSE)</f>
        <v>4.3499999999999996</v>
      </c>
      <c r="J1973">
        <f t="shared" si="119"/>
        <v>4.3499999999999996</v>
      </c>
      <c r="L1973" t="s">
        <v>1537</v>
      </c>
      <c r="M1973">
        <f>IF(I1973="","",VLOOKUP(L1973,'ARTICLES 10052022'!$A$1:$J$1031,10,FALSE))</f>
        <v>2.9</v>
      </c>
      <c r="N1973">
        <f t="shared" si="122"/>
        <v>2.9</v>
      </c>
    </row>
    <row r="1974" spans="1:14" outlineLevel="2">
      <c r="A1974" t="s">
        <v>16</v>
      </c>
      <c r="B1974" s="73" t="str">
        <f>VLOOKUP(A1974,'ARTICLES 10052022'!$A$2:$D$1031,4,FALSE)</f>
        <v>AF</v>
      </c>
      <c r="C1974" s="73" t="str">
        <f t="shared" si="120"/>
        <v/>
      </c>
      <c r="E1974">
        <v>1</v>
      </c>
      <c r="F1974" t="s">
        <v>2627</v>
      </c>
      <c r="G1974">
        <v>0.4</v>
      </c>
      <c r="H1974">
        <f t="shared" si="121"/>
        <v>0.4</v>
      </c>
      <c r="I1974">
        <f>VLOOKUP(L1974,'ARTICLES 10052022'!$A$1:$Q$1031,17,FALSE)</f>
        <v>0.4</v>
      </c>
      <c r="J1974">
        <f t="shared" si="119"/>
        <v>0.4</v>
      </c>
      <c r="L1974" t="s">
        <v>2626</v>
      </c>
      <c r="M1974">
        <f>IF(I1974="","",VLOOKUP(L1974,'ARTICLES 10052022'!$A$1:$J$1031,10,FALSE))</f>
        <v>0.2</v>
      </c>
      <c r="N1974">
        <f t="shared" si="122"/>
        <v>0.2</v>
      </c>
    </row>
    <row r="1975" spans="1:14" outlineLevel="2">
      <c r="A1975" t="s">
        <v>16</v>
      </c>
      <c r="B1975" s="73" t="str">
        <f>VLOOKUP(A1975,'ARTICLES 10052022'!$A$2:$D$1031,4,FALSE)</f>
        <v>AF</v>
      </c>
      <c r="C1975" s="73" t="str">
        <f t="shared" si="120"/>
        <v/>
      </c>
      <c r="E1975">
        <v>1</v>
      </c>
      <c r="F1975" t="s">
        <v>1514</v>
      </c>
      <c r="G1975">
        <v>12.91</v>
      </c>
      <c r="H1975">
        <f t="shared" si="121"/>
        <v>12.91</v>
      </c>
      <c r="I1975">
        <f>VLOOKUP(L1975,'ARTICLES 10052022'!$A$1:$Q$1031,17,FALSE)</f>
        <v>19.064219999999999</v>
      </c>
      <c r="J1975">
        <f t="shared" si="119"/>
        <v>19.064219999999999</v>
      </c>
      <c r="L1975" t="s">
        <v>632</v>
      </c>
      <c r="M1975">
        <f>IF(I1975="","",VLOOKUP(L1975,'ARTICLES 10052022'!$A$1:$J$1031,10,FALSE))</f>
        <v>4.7779999999999996</v>
      </c>
      <c r="N1975">
        <f t="shared" si="122"/>
        <v>4.7779999999999996</v>
      </c>
    </row>
    <row r="1976" spans="1:14" outlineLevel="2">
      <c r="A1976" t="s">
        <v>16</v>
      </c>
      <c r="B1976" s="73" t="str">
        <f>VLOOKUP(A1976,'ARTICLES 10052022'!$A$2:$D$1031,4,FALSE)</f>
        <v>AF</v>
      </c>
      <c r="C1976" s="73" t="str">
        <f t="shared" si="120"/>
        <v/>
      </c>
      <c r="E1976">
        <v>1</v>
      </c>
      <c r="F1976" t="s">
        <v>2312</v>
      </c>
      <c r="G1976">
        <v>17.510000000000002</v>
      </c>
      <c r="H1976">
        <f t="shared" si="121"/>
        <v>17.510000000000002</v>
      </c>
      <c r="I1976">
        <f>VLOOKUP(L1976,'ARTICLES 10052022'!$A$1:$Q$1031,17,FALSE)</f>
        <v>20.684999999999999</v>
      </c>
      <c r="J1976">
        <f t="shared" si="119"/>
        <v>20.684999999999999</v>
      </c>
      <c r="L1976" t="s">
        <v>2311</v>
      </c>
      <c r="M1976">
        <f>IF(I1976="","",VLOOKUP(L1976,'ARTICLES 10052022'!$A$1:$J$1031,10,FALSE))</f>
        <v>13.79</v>
      </c>
      <c r="N1976">
        <f t="shared" si="122"/>
        <v>13.79</v>
      </c>
    </row>
    <row r="1977" spans="1:14" outlineLevel="2">
      <c r="A1977" t="s">
        <v>16</v>
      </c>
      <c r="B1977" s="73" t="str">
        <f>VLOOKUP(A1977,'ARTICLES 10052022'!$A$2:$D$1031,4,FALSE)</f>
        <v>AF</v>
      </c>
      <c r="C1977" s="73" t="str">
        <f t="shared" si="120"/>
        <v/>
      </c>
      <c r="E1977">
        <v>1</v>
      </c>
      <c r="F1977" t="s">
        <v>1848</v>
      </c>
      <c r="G1977">
        <v>2.31</v>
      </c>
      <c r="H1977">
        <f t="shared" si="121"/>
        <v>2.31</v>
      </c>
      <c r="I1977">
        <f>VLOOKUP(L1977,'ARTICLES 10052022'!$A$1:$Q$1031,17,FALSE)</f>
        <v>2.4525000000000001</v>
      </c>
      <c r="J1977">
        <f t="shared" si="119"/>
        <v>2.4525000000000001</v>
      </c>
      <c r="L1977" t="s">
        <v>606</v>
      </c>
      <c r="M1977">
        <f>IF(I1977="","",VLOOKUP(L1977,'ARTICLES 10052022'!$A$1:$J$1031,10,FALSE))</f>
        <v>1.635</v>
      </c>
      <c r="N1977">
        <f t="shared" si="122"/>
        <v>1.635</v>
      </c>
    </row>
    <row r="1978" spans="1:14" outlineLevel="1">
      <c r="A1978" s="73" t="s">
        <v>3126</v>
      </c>
      <c r="B1978" s="73"/>
      <c r="C1978" s="73" t="str">
        <f t="shared" si="120"/>
        <v>SPR900V150BG</v>
      </c>
      <c r="J1978">
        <f>SUBTOTAL(9,J1938:J1977)</f>
        <v>1243.7159809999998</v>
      </c>
      <c r="N1978">
        <f>SUBTOTAL(9,N1938:N1977)</f>
        <v>819.55584999999996</v>
      </c>
    </row>
    <row r="1979" spans="1:14" outlineLevel="2">
      <c r="A1979" t="s">
        <v>1127</v>
      </c>
      <c r="B1979" s="73" t="str">
        <f>VLOOKUP(A1979,'ARTICLES 10052022'!$A$2:$D$1031,4,FALSE)</f>
        <v>Z</v>
      </c>
      <c r="C1979" s="73" t="str">
        <f t="shared" si="120"/>
        <v/>
      </c>
      <c r="D1979" t="s">
        <v>472</v>
      </c>
      <c r="E1979">
        <v>1</v>
      </c>
      <c r="F1979" t="s">
        <v>993</v>
      </c>
      <c r="G1979">
        <v>4.87</v>
      </c>
      <c r="H1979">
        <f t="shared" si="121"/>
        <v>4.87</v>
      </c>
      <c r="I1979">
        <f>VLOOKUP(L1979,'ARTICLES 10052022'!$A$1:$Q$1031,17,FALSE)</f>
        <v>1.41</v>
      </c>
      <c r="J1979">
        <f t="shared" si="119"/>
        <v>1.41</v>
      </c>
      <c r="L1979" t="s">
        <v>472</v>
      </c>
      <c r="M1979">
        <f>IF(I1979="","",VLOOKUP(L1979,'ARTICLES 10052022'!$A$1:$J$1031,10,FALSE))</f>
        <v>0.94</v>
      </c>
      <c r="N1979">
        <f t="shared" si="122"/>
        <v>0.94</v>
      </c>
    </row>
    <row r="1980" spans="1:14" outlineLevel="1">
      <c r="A1980" s="73" t="s">
        <v>3127</v>
      </c>
      <c r="B1980" s="73"/>
      <c r="C1980" s="73" t="str">
        <f t="shared" si="120"/>
        <v>KITFVR</v>
      </c>
      <c r="J1980">
        <f>SUBTOTAL(9,J1979:J1979)</f>
        <v>1.41</v>
      </c>
      <c r="N1980">
        <f>SUBTOTAL(9,N1979:N1979)</f>
        <v>0.94</v>
      </c>
    </row>
    <row r="1981" spans="1:14" outlineLevel="2">
      <c r="A1981" t="s">
        <v>1810</v>
      </c>
      <c r="B1981" s="73" t="str">
        <f>VLOOKUP(A1981,'ARTICLES 10052022'!$A$2:$D$1031,4,FALSE)</f>
        <v>AA</v>
      </c>
      <c r="C1981" s="73" t="str">
        <f t="shared" si="120"/>
        <v/>
      </c>
      <c r="D1981" t="s">
        <v>1788</v>
      </c>
      <c r="E1981">
        <v>1</v>
      </c>
      <c r="F1981" t="s">
        <v>1789</v>
      </c>
      <c r="G1981">
        <v>4.74</v>
      </c>
      <c r="H1981">
        <f t="shared" si="121"/>
        <v>4.74</v>
      </c>
      <c r="I1981">
        <f>VLOOKUP(L1981,'ARTICLES 10052022'!$A$1:$Q$1031,17,FALSE)</f>
        <v>4.875</v>
      </c>
      <c r="J1981">
        <f t="shared" si="119"/>
        <v>4.875</v>
      </c>
      <c r="L1981" t="s">
        <v>1788</v>
      </c>
      <c r="M1981">
        <f>IF(I1981="","",VLOOKUP(L1981,'ARTICLES 10052022'!$A$1:$J$1031,10,FALSE))</f>
        <v>3.9</v>
      </c>
      <c r="N1981">
        <f t="shared" si="122"/>
        <v>3.9</v>
      </c>
    </row>
    <row r="1982" spans="1:14" outlineLevel="2">
      <c r="A1982" t="s">
        <v>1810</v>
      </c>
      <c r="B1982" s="73" t="str">
        <f>VLOOKUP(A1982,'ARTICLES 10052022'!$A$2:$D$1031,4,FALSE)</f>
        <v>AA</v>
      </c>
      <c r="C1982" s="73" t="str">
        <f t="shared" si="120"/>
        <v/>
      </c>
      <c r="D1982" t="s">
        <v>799</v>
      </c>
      <c r="E1982">
        <v>1</v>
      </c>
      <c r="F1982" t="s">
        <v>1744</v>
      </c>
      <c r="G1982">
        <v>10.18</v>
      </c>
      <c r="H1982">
        <f t="shared" si="121"/>
        <v>10.18</v>
      </c>
      <c r="I1982">
        <f>VLOOKUP(L1982,'ARTICLES 10052022'!$A$1:$Q$1031,17,FALSE)</f>
        <v>8.7913000000000014</v>
      </c>
      <c r="J1982">
        <f t="shared" si="119"/>
        <v>8.7913000000000014</v>
      </c>
      <c r="L1982" t="s">
        <v>799</v>
      </c>
      <c r="M1982">
        <f>IF(I1982="","",VLOOKUP(L1982,'ARTICLES 10052022'!$A$1:$J$1031,10,FALSE))</f>
        <v>6.61</v>
      </c>
      <c r="N1982">
        <f t="shared" si="122"/>
        <v>6.61</v>
      </c>
    </row>
    <row r="1983" spans="1:14" outlineLevel="2">
      <c r="A1983" t="s">
        <v>1810</v>
      </c>
      <c r="B1983" s="73" t="str">
        <f>VLOOKUP(A1983,'ARTICLES 10052022'!$A$2:$D$1031,4,FALSE)</f>
        <v>AA</v>
      </c>
      <c r="C1983" s="73" t="str">
        <f t="shared" si="120"/>
        <v/>
      </c>
      <c r="D1983" t="s">
        <v>813</v>
      </c>
      <c r="E1983">
        <v>1</v>
      </c>
      <c r="F1983" t="s">
        <v>814</v>
      </c>
      <c r="G1983">
        <v>55.19</v>
      </c>
      <c r="H1983">
        <f t="shared" si="121"/>
        <v>55.19</v>
      </c>
      <c r="I1983">
        <f>VLOOKUP(L1983,'ARTICLES 10052022'!$A$1:$Q$1031,17,FALSE)</f>
        <v>56.458500000000008</v>
      </c>
      <c r="J1983">
        <f t="shared" si="119"/>
        <v>56.458500000000008</v>
      </c>
      <c r="L1983" t="s">
        <v>813</v>
      </c>
      <c r="M1983">
        <f>IF(I1983="","",VLOOKUP(L1983,'ARTICLES 10052022'!$A$1:$J$1031,10,FALSE))</f>
        <v>42.45</v>
      </c>
      <c r="N1983">
        <f t="shared" si="122"/>
        <v>42.45</v>
      </c>
    </row>
    <row r="1984" spans="1:14" outlineLevel="2">
      <c r="A1984" t="s">
        <v>1810</v>
      </c>
      <c r="B1984" s="73" t="str">
        <f>VLOOKUP(A1984,'ARTICLES 10052022'!$A$2:$D$1031,4,FALSE)</f>
        <v>AA</v>
      </c>
      <c r="C1984" s="73" t="str">
        <f t="shared" si="120"/>
        <v/>
      </c>
      <c r="D1984" t="s">
        <v>1828</v>
      </c>
      <c r="E1984">
        <v>1</v>
      </c>
      <c r="F1984" t="s">
        <v>1828</v>
      </c>
      <c r="G1984">
        <v>199</v>
      </c>
      <c r="H1984">
        <f t="shared" si="121"/>
        <v>199</v>
      </c>
      <c r="I1984">
        <f>VLOOKUP(L1984,'ARTICLES 10052022'!$A$1:$Q$1031,17,FALSE)</f>
        <v>0</v>
      </c>
      <c r="J1984">
        <f t="shared" si="119"/>
        <v>0</v>
      </c>
      <c r="L1984" t="s">
        <v>1828</v>
      </c>
      <c r="M1984">
        <f>IF(I1984="","",VLOOKUP(L1984,'ARTICLES 10052022'!$A$1:$J$1031,10,FALSE))</f>
        <v>0</v>
      </c>
      <c r="N1984">
        <f t="shared" si="122"/>
        <v>0</v>
      </c>
    </row>
    <row r="1985" spans="1:14" outlineLevel="1">
      <c r="A1985" s="73" t="s">
        <v>3128</v>
      </c>
      <c r="B1985" s="73"/>
      <c r="C1985" s="73" t="str">
        <f t="shared" si="120"/>
        <v>PACKBE</v>
      </c>
      <c r="J1985">
        <f>SUBTOTAL(9,J1981:J1984)</f>
        <v>70.124800000000008</v>
      </c>
      <c r="N1985">
        <f>SUBTOTAL(9,N1981:N1984)</f>
        <v>52.96</v>
      </c>
    </row>
    <row r="1986" spans="1:14" outlineLevel="2">
      <c r="A1986" t="s">
        <v>6</v>
      </c>
      <c r="B1986" s="73" t="str">
        <f>VLOOKUP(A1986,'ARTICLES 10052022'!$A$2:$D$1031,4,FALSE)</f>
        <v>AF</v>
      </c>
      <c r="C1986" s="73" t="str">
        <f t="shared" ref="C1986:C2051" si="123">IF(G1986="",MID(A1986,7,100),"")</f>
        <v/>
      </c>
      <c r="D1986" t="s">
        <v>1527</v>
      </c>
      <c r="E1986" s="96">
        <v>1</v>
      </c>
      <c r="F1986" t="s">
        <v>1546</v>
      </c>
      <c r="G1986">
        <v>0.68</v>
      </c>
      <c r="H1986">
        <f t="shared" si="121"/>
        <v>0.68</v>
      </c>
      <c r="I1986">
        <f>VLOOKUP(L1986,'ARTICLES 10052022'!$A$1:$Q$1031,17,FALSE)</f>
        <v>0.69000000000000006</v>
      </c>
      <c r="J1986">
        <f t="shared" si="119"/>
        <v>0.69000000000000006</v>
      </c>
      <c r="L1986">
        <v>101006</v>
      </c>
      <c r="M1986">
        <f>IF(I1986="","",VLOOKUP(L1986,'ARTICLES 10052022'!$A$1:$J$1031,10,FALSE))</f>
        <v>0.23</v>
      </c>
      <c r="N1986">
        <f t="shared" si="122"/>
        <v>0.23</v>
      </c>
    </row>
    <row r="1987" spans="1:14" outlineLevel="2">
      <c r="A1987" t="s">
        <v>6</v>
      </c>
      <c r="B1987" s="73" t="str">
        <f>VLOOKUP(A1987,'ARTICLES 10052022'!$A$2:$D$1031,4,FALSE)</f>
        <v>AF</v>
      </c>
      <c r="C1987" s="73" t="str">
        <f t="shared" si="123"/>
        <v/>
      </c>
      <c r="D1987" t="s">
        <v>472</v>
      </c>
      <c r="E1987" s="96">
        <v>2</v>
      </c>
      <c r="F1987" t="s">
        <v>2467</v>
      </c>
      <c r="G1987">
        <v>0.90200000000000002</v>
      </c>
      <c r="H1987">
        <f t="shared" si="121"/>
        <v>1.804</v>
      </c>
      <c r="I1987">
        <f>VLOOKUP(L1987,'ARTICLES 10052022'!$A$1:$Q$1031,17,FALSE)</f>
        <v>0.90149999999999997</v>
      </c>
      <c r="J1987">
        <f t="shared" si="119"/>
        <v>1.8029999999999999</v>
      </c>
      <c r="L1987" t="s">
        <v>2466</v>
      </c>
      <c r="M1987">
        <f>IF(I1987="","",VLOOKUP(L1987,'ARTICLES 10052022'!$A$1:$J$1031,10,FALSE))</f>
        <v>0.60099999999999998</v>
      </c>
      <c r="N1987">
        <f t="shared" si="122"/>
        <v>1.202</v>
      </c>
    </row>
    <row r="1988" spans="1:14" outlineLevel="2">
      <c r="A1988" t="s">
        <v>6</v>
      </c>
      <c r="B1988" s="73" t="str">
        <f>VLOOKUP(A1988,'ARTICLES 10052022'!$A$2:$D$1031,4,FALSE)</f>
        <v>AF</v>
      </c>
      <c r="C1988" s="73" t="str">
        <f t="shared" si="123"/>
        <v/>
      </c>
      <c r="D1988" t="s">
        <v>476</v>
      </c>
      <c r="E1988" s="96">
        <v>2</v>
      </c>
      <c r="F1988" t="s">
        <v>2471</v>
      </c>
      <c r="G1988">
        <v>0.08</v>
      </c>
      <c r="H1988">
        <f t="shared" si="121"/>
        <v>0.16</v>
      </c>
      <c r="I1988">
        <f>VLOOKUP(L1988,'ARTICLES 10052022'!$A$1:$Q$1031,17,FALSE)</f>
        <v>0.10799999999999998</v>
      </c>
      <c r="J1988">
        <f t="shared" si="119"/>
        <v>0.21599999999999997</v>
      </c>
      <c r="L1988" t="s">
        <v>2470</v>
      </c>
      <c r="M1988">
        <f>IF(I1988="","",VLOOKUP(L1988,'ARTICLES 10052022'!$A$1:$J$1031,10,FALSE))</f>
        <v>7.1999999999999995E-2</v>
      </c>
      <c r="N1988">
        <f t="shared" si="122"/>
        <v>0.14399999999999999</v>
      </c>
    </row>
    <row r="1989" spans="1:14" outlineLevel="2">
      <c r="A1989" t="s">
        <v>6</v>
      </c>
      <c r="B1989" s="73" t="str">
        <f>VLOOKUP(A1989,'ARTICLES 10052022'!$A$2:$D$1031,4,FALSE)</f>
        <v>AF</v>
      </c>
      <c r="C1989" s="73" t="str">
        <f t="shared" si="123"/>
        <v/>
      </c>
      <c r="D1989">
        <v>7214321415</v>
      </c>
      <c r="E1989" s="96">
        <v>1</v>
      </c>
      <c r="F1989" t="s">
        <v>1673</v>
      </c>
      <c r="G1989">
        <v>39.22</v>
      </c>
      <c r="H1989">
        <f t="shared" ref="H1989:H2053" si="124">IF(C1989="",G1989*E1989,"")</f>
        <v>39.22</v>
      </c>
      <c r="I1989">
        <f>VLOOKUP(L1989,'ARTICLES 10052022'!$A$1:$Q$1031,17,FALSE)</f>
        <v>44.414400000000001</v>
      </c>
      <c r="J1989">
        <f t="shared" si="119"/>
        <v>44.414400000000001</v>
      </c>
      <c r="L1989">
        <v>1510064</v>
      </c>
      <c r="M1989">
        <f>IF(I1989="","",VLOOKUP(L1989,'ARTICLES 10052022'!$A$1:$J$1031,10,FALSE))</f>
        <v>27.759</v>
      </c>
      <c r="N1989">
        <f t="shared" si="122"/>
        <v>27.759</v>
      </c>
    </row>
    <row r="1990" spans="1:14" outlineLevel="2">
      <c r="A1990" t="s">
        <v>6</v>
      </c>
      <c r="B1990" s="73" t="str">
        <f>VLOOKUP(A1990,'ARTICLES 10052022'!$A$2:$D$1031,4,FALSE)</f>
        <v>AF</v>
      </c>
      <c r="C1990" s="73" t="str">
        <f t="shared" si="123"/>
        <v/>
      </c>
      <c r="D1990" t="s">
        <v>2410</v>
      </c>
      <c r="E1990" s="96">
        <v>1</v>
      </c>
      <c r="F1990" t="s">
        <v>415</v>
      </c>
      <c r="G1990">
        <v>38.61</v>
      </c>
      <c r="H1990">
        <f t="shared" si="124"/>
        <v>38.61</v>
      </c>
      <c r="I1990">
        <f>VLOOKUP(L1990,'ARTICLES 10052022'!$A$1:$Q$1031,17,FALSE)</f>
        <v>13.350000000000001</v>
      </c>
      <c r="J1990">
        <f t="shared" ref="J1990:J2070" si="125">E1990*I1990</f>
        <v>13.350000000000001</v>
      </c>
      <c r="L1990" t="s">
        <v>414</v>
      </c>
      <c r="M1990">
        <f>IF(I1990="","",VLOOKUP(L1990,'ARTICLES 10052022'!$A$1:$J$1031,10,FALSE))</f>
        <v>8.9</v>
      </c>
      <c r="N1990">
        <f t="shared" si="122"/>
        <v>8.9</v>
      </c>
    </row>
    <row r="1991" spans="1:14" outlineLevel="2">
      <c r="A1991" t="s">
        <v>6</v>
      </c>
      <c r="B1991" s="73" t="str">
        <f>VLOOKUP(A1991,'ARTICLES 10052022'!$A$2:$D$1031,4,FALSE)</f>
        <v>AF</v>
      </c>
      <c r="C1991" s="73" t="str">
        <f t="shared" si="123"/>
        <v/>
      </c>
      <c r="D1991" t="s">
        <v>62</v>
      </c>
      <c r="E1991" s="96">
        <v>2</v>
      </c>
      <c r="F1991" t="s">
        <v>1512</v>
      </c>
      <c r="G1991">
        <v>0.96</v>
      </c>
      <c r="H1991">
        <f t="shared" si="124"/>
        <v>1.92</v>
      </c>
      <c r="I1991">
        <f>VLOOKUP(L1991,'ARTICLES 10052022'!$A$1:$Q$1031,17,FALSE)</f>
        <v>1.1251800000000001</v>
      </c>
      <c r="J1991">
        <f t="shared" si="125"/>
        <v>2.2503600000000001</v>
      </c>
      <c r="L1991" t="s">
        <v>592</v>
      </c>
      <c r="M1991">
        <f>IF(I1991="","",VLOOKUP(L1991,'ARTICLES 10052022'!$A$1:$J$1031,10,FALSE))</f>
        <v>0.84599999999999997</v>
      </c>
      <c r="N1991">
        <f t="shared" si="122"/>
        <v>1.6919999999999999</v>
      </c>
    </row>
    <row r="1992" spans="1:14" outlineLevel="2">
      <c r="A1992" t="s">
        <v>6</v>
      </c>
      <c r="B1992" s="73" t="str">
        <f>VLOOKUP(A1992,'ARTICLES 10052022'!$A$2:$D$1031,4,FALSE)</f>
        <v>AF</v>
      </c>
      <c r="C1992" s="73" t="str">
        <f t="shared" si="123"/>
        <v/>
      </c>
      <c r="D1992" t="s">
        <v>1537</v>
      </c>
      <c r="E1992" s="96">
        <v>1</v>
      </c>
      <c r="F1992" t="s">
        <v>964</v>
      </c>
      <c r="G1992">
        <v>3.76</v>
      </c>
      <c r="H1992">
        <f t="shared" si="124"/>
        <v>3.76</v>
      </c>
      <c r="I1992">
        <f>VLOOKUP(L1992,'ARTICLES 10052022'!$A$1:$Q$1031,17,FALSE)</f>
        <v>5.01</v>
      </c>
      <c r="J1992">
        <f t="shared" si="125"/>
        <v>5.01</v>
      </c>
      <c r="L1992" t="s">
        <v>963</v>
      </c>
      <c r="M1992">
        <f>IF(I1992="","",VLOOKUP(L1992,'ARTICLES 10052022'!$A$1:$J$1031,10,FALSE))</f>
        <v>2.5049999999999999</v>
      </c>
      <c r="N1992">
        <f t="shared" ref="N1992:N2056" si="126">IF(I1992="","",E1992*M1992)</f>
        <v>2.5049999999999999</v>
      </c>
    </row>
    <row r="1993" spans="1:14" outlineLevel="2">
      <c r="A1993" t="s">
        <v>6</v>
      </c>
      <c r="B1993" s="73" t="str">
        <f>VLOOKUP(A1993,'ARTICLES 10052022'!$A$2:$D$1031,4,FALSE)</f>
        <v>AF</v>
      </c>
      <c r="C1993" s="73" t="str">
        <f t="shared" si="123"/>
        <v/>
      </c>
      <c r="D1993" t="s">
        <v>2311</v>
      </c>
      <c r="E1993" s="96">
        <v>1</v>
      </c>
      <c r="F1993" t="s">
        <v>1998</v>
      </c>
      <c r="G1993">
        <v>213.44</v>
      </c>
      <c r="H1993">
        <f t="shared" si="124"/>
        <v>213.44</v>
      </c>
      <c r="I1993">
        <f>VLOOKUP(L1993,'ARTICLES 10052022'!$A$1:$Q$1031,17,FALSE)</f>
        <v>225.99</v>
      </c>
      <c r="J1993">
        <f t="shared" si="125"/>
        <v>225.99</v>
      </c>
      <c r="L1993" t="s">
        <v>1997</v>
      </c>
      <c r="M1993">
        <f>IF(I1993="","",VLOOKUP(L1993,'ARTICLES 10052022'!$A$1:$J$1031,10,FALSE))</f>
        <v>150.66</v>
      </c>
      <c r="N1993">
        <f t="shared" si="126"/>
        <v>150.66</v>
      </c>
    </row>
    <row r="1994" spans="1:14" outlineLevel="2">
      <c r="A1994" t="s">
        <v>6</v>
      </c>
      <c r="B1994" s="73" t="str">
        <f>VLOOKUP(A1994,'ARTICLES 10052022'!$A$2:$D$1031,4,FALSE)</f>
        <v>AF</v>
      </c>
      <c r="C1994" s="73" t="str">
        <f t="shared" si="123"/>
        <v/>
      </c>
      <c r="D1994">
        <v>101007</v>
      </c>
      <c r="E1994" s="96">
        <v>1</v>
      </c>
      <c r="F1994" t="s">
        <v>1528</v>
      </c>
      <c r="G1994">
        <v>0.77</v>
      </c>
      <c r="H1994">
        <f t="shared" si="124"/>
        <v>0.77</v>
      </c>
      <c r="I1994">
        <f>VLOOKUP(L1994,'ARTICLES 10052022'!$A$1:$Q$1031,17,FALSE)</f>
        <v>0.89642000000000011</v>
      </c>
      <c r="J1994">
        <f t="shared" si="125"/>
        <v>0.89642000000000011</v>
      </c>
      <c r="L1994" t="s">
        <v>1527</v>
      </c>
      <c r="M1994">
        <f>IF(I1994="","",VLOOKUP(L1994,'ARTICLES 10052022'!$A$1:$J$1031,10,FALSE))</f>
        <v>0.67400000000000004</v>
      </c>
      <c r="N1994">
        <f t="shared" si="126"/>
        <v>0.67400000000000004</v>
      </c>
    </row>
    <row r="1995" spans="1:14" outlineLevel="2">
      <c r="A1995" t="s">
        <v>6</v>
      </c>
      <c r="B1995" s="73" t="str">
        <f>VLOOKUP(A1995,'ARTICLES 10052022'!$A$2:$D$1031,4,FALSE)</f>
        <v>AF</v>
      </c>
      <c r="C1995" s="73" t="str">
        <f t="shared" si="123"/>
        <v/>
      </c>
      <c r="D1995" t="s">
        <v>2626</v>
      </c>
      <c r="E1995" s="96">
        <v>1</v>
      </c>
      <c r="F1995" t="s">
        <v>2402</v>
      </c>
      <c r="G1995">
        <v>0.1</v>
      </c>
      <c r="H1995">
        <f t="shared" si="124"/>
        <v>0.1</v>
      </c>
      <c r="I1995">
        <f>VLOOKUP(L1995,'ARTICLES 10052022'!$A$1:$Q$1031,17,FALSE)</f>
        <v>5.2700000000000004E-2</v>
      </c>
      <c r="J1995">
        <f t="shared" si="125"/>
        <v>5.2700000000000004E-2</v>
      </c>
      <c r="L1995">
        <v>7214321415</v>
      </c>
      <c r="M1995">
        <f>IF(I1995="","",VLOOKUP(L1995,'ARTICLES 10052022'!$A$1:$J$1031,10,FALSE))</f>
        <v>3.4000000000000002E-2</v>
      </c>
      <c r="N1995">
        <f t="shared" si="126"/>
        <v>3.4000000000000002E-2</v>
      </c>
    </row>
    <row r="1996" spans="1:14" outlineLevel="2">
      <c r="A1996" t="s">
        <v>6</v>
      </c>
      <c r="B1996" s="73" t="str">
        <f>VLOOKUP(A1996,'ARTICLES 10052022'!$A$2:$D$1031,4,FALSE)</f>
        <v>AF</v>
      </c>
      <c r="C1996" s="73" t="str">
        <f t="shared" si="123"/>
        <v/>
      </c>
      <c r="D1996" t="s">
        <v>606</v>
      </c>
      <c r="E1996" s="96">
        <v>1</v>
      </c>
      <c r="F1996" t="s">
        <v>2030</v>
      </c>
      <c r="G1996">
        <v>330.98</v>
      </c>
      <c r="H1996">
        <f t="shared" si="124"/>
        <v>330.98</v>
      </c>
      <c r="I1996">
        <f>VLOOKUP(L1996,'ARTICLES 10052022'!$A$1:$Q$1031,17,FALSE)</f>
        <v>427.5</v>
      </c>
      <c r="J1996">
        <f t="shared" si="125"/>
        <v>427.5</v>
      </c>
      <c r="L1996" t="s">
        <v>2029</v>
      </c>
      <c r="M1996">
        <f>IF(I1996="","",VLOOKUP(L1996,'ARTICLES 10052022'!$A$1:$J$1031,10,FALSE))</f>
        <v>285</v>
      </c>
      <c r="N1996">
        <f t="shared" si="126"/>
        <v>285</v>
      </c>
    </row>
    <row r="1997" spans="1:14" outlineLevel="2">
      <c r="A1997" t="s">
        <v>6</v>
      </c>
      <c r="B1997" s="73" t="str">
        <f>VLOOKUP(A1997,'ARTICLES 10052022'!$A$2:$D$1031,4,FALSE)</f>
        <v>AF</v>
      </c>
      <c r="C1997" s="73" t="str">
        <f t="shared" si="123"/>
        <v/>
      </c>
      <c r="D1997">
        <v>8434000618</v>
      </c>
      <c r="E1997" s="96">
        <v>1</v>
      </c>
      <c r="F1997" t="s">
        <v>993</v>
      </c>
      <c r="G1997">
        <v>4.87</v>
      </c>
      <c r="H1997">
        <f t="shared" si="124"/>
        <v>4.87</v>
      </c>
      <c r="I1997">
        <f>VLOOKUP(L1997,'ARTICLES 10052022'!$A$1:$Q$1031,17,FALSE)</f>
        <v>1.41</v>
      </c>
      <c r="J1997">
        <f t="shared" si="125"/>
        <v>1.41</v>
      </c>
      <c r="L1997" t="s">
        <v>472</v>
      </c>
      <c r="M1997">
        <f>IF(I1997="","",VLOOKUP(L1997,'ARTICLES 10052022'!$A$1:$J$1031,10,FALSE))</f>
        <v>0.94</v>
      </c>
      <c r="N1997">
        <f t="shared" si="126"/>
        <v>0.94</v>
      </c>
    </row>
    <row r="1998" spans="1:14" outlineLevel="2">
      <c r="A1998" t="s">
        <v>6</v>
      </c>
      <c r="B1998" s="73" t="str">
        <f>VLOOKUP(A1998,'ARTICLES 10052022'!$A$2:$D$1031,4,FALSE)</f>
        <v>AF</v>
      </c>
      <c r="C1998" s="73" t="str">
        <f t="shared" si="123"/>
        <v/>
      </c>
      <c r="D1998" t="s">
        <v>2362</v>
      </c>
      <c r="E1998" s="96">
        <v>1</v>
      </c>
      <c r="F1998" t="s">
        <v>2937</v>
      </c>
      <c r="G1998">
        <v>4.9400000000000004</v>
      </c>
      <c r="H1998">
        <f t="shared" si="124"/>
        <v>4.9400000000000004</v>
      </c>
      <c r="I1998">
        <f>VLOOKUP(L1998,'ARTICLES 10052022'!$A$1:$Q$1031,17,FALSE)</f>
        <v>1.3800000000000001</v>
      </c>
      <c r="J1998">
        <f t="shared" si="125"/>
        <v>1.3800000000000001</v>
      </c>
      <c r="L1998" t="s">
        <v>476</v>
      </c>
      <c r="M1998">
        <f>IF(I1998="","",VLOOKUP(L1998,'ARTICLES 10052022'!$A$1:$J$1031,10,FALSE))</f>
        <v>0.92</v>
      </c>
      <c r="N1998">
        <f t="shared" si="126"/>
        <v>0.92</v>
      </c>
    </row>
    <row r="1999" spans="1:14" outlineLevel="2">
      <c r="A1999" t="s">
        <v>6</v>
      </c>
      <c r="B1999" s="73" t="str">
        <f>VLOOKUP(A1999,'ARTICLES 10052022'!$A$2:$D$1031,4,FALSE)</f>
        <v>AF</v>
      </c>
      <c r="C1999" s="73" t="str">
        <f t="shared" si="123"/>
        <v/>
      </c>
      <c r="E1999" s="96">
        <v>1</v>
      </c>
      <c r="F1999" t="s">
        <v>627</v>
      </c>
      <c r="G1999">
        <v>1.1000000000000001</v>
      </c>
      <c r="H1999">
        <f t="shared" si="124"/>
        <v>1.1000000000000001</v>
      </c>
      <c r="I1999">
        <f>VLOOKUP(L1999,'ARTICLES 10052022'!$A$1:$Q$1031,17,FALSE)</f>
        <v>1.6186100000000001</v>
      </c>
      <c r="J1999">
        <f t="shared" si="125"/>
        <v>1.6186100000000001</v>
      </c>
      <c r="L1999" t="s">
        <v>626</v>
      </c>
      <c r="M1999">
        <f>IF(I1999="","",VLOOKUP(L1999,'ARTICLES 10052022'!$A$1:$J$1031,10,FALSE))</f>
        <v>1.2170000000000001</v>
      </c>
      <c r="N1999">
        <f t="shared" si="126"/>
        <v>1.2170000000000001</v>
      </c>
    </row>
    <row r="2000" spans="1:14" outlineLevel="2">
      <c r="A2000" t="s">
        <v>6</v>
      </c>
      <c r="B2000" s="73" t="str">
        <f>VLOOKUP(A2000,'ARTICLES 10052022'!$A$2:$D$1031,4,FALSE)</f>
        <v>AF</v>
      </c>
      <c r="C2000" s="73" t="str">
        <f t="shared" si="123"/>
        <v/>
      </c>
      <c r="E2000" s="96">
        <v>1.1000000000000001</v>
      </c>
      <c r="F2000" t="s">
        <v>2411</v>
      </c>
      <c r="G2000">
        <v>75</v>
      </c>
      <c r="H2000">
        <f t="shared" si="124"/>
        <v>82.5</v>
      </c>
      <c r="I2000">
        <f>VLOOKUP(L2000,'ARTICLES 10052022'!$A$1:$Q$1031,17,FALSE)</f>
        <v>75</v>
      </c>
      <c r="J2000">
        <f t="shared" si="125"/>
        <v>82.5</v>
      </c>
      <c r="L2000" t="s">
        <v>2410</v>
      </c>
      <c r="M2000">
        <f>IF(I2000="","",VLOOKUP(L2000,'ARTICLES 10052022'!$A$1:$J$1031,10,FALSE))</f>
        <v>50</v>
      </c>
      <c r="N2000">
        <f t="shared" si="126"/>
        <v>55.000000000000007</v>
      </c>
    </row>
    <row r="2001" spans="1:14" outlineLevel="2">
      <c r="A2001" t="s">
        <v>6</v>
      </c>
      <c r="B2001" s="73" t="str">
        <f>VLOOKUP(A2001,'ARTICLES 10052022'!$A$2:$D$1031,4,FALSE)</f>
        <v>AF</v>
      </c>
      <c r="C2001" s="73" t="str">
        <f t="shared" si="123"/>
        <v/>
      </c>
      <c r="E2001" s="96">
        <v>1</v>
      </c>
      <c r="F2001" t="s">
        <v>1987</v>
      </c>
      <c r="G2001">
        <v>4.1900000000000004</v>
      </c>
      <c r="H2001">
        <f t="shared" si="124"/>
        <v>4.1900000000000004</v>
      </c>
      <c r="I2001">
        <f>VLOOKUP(L2001,'ARTICLES 10052022'!$A$1:$Q$1031,17,FALSE)</f>
        <v>4.4850000000000003</v>
      </c>
      <c r="J2001">
        <f t="shared" si="125"/>
        <v>4.4850000000000003</v>
      </c>
      <c r="L2001" t="s">
        <v>1986</v>
      </c>
      <c r="M2001">
        <f>IF(I2001="","",VLOOKUP(L2001,'ARTICLES 10052022'!$A$1:$J$1031,10,FALSE))</f>
        <v>2.99</v>
      </c>
      <c r="N2001">
        <f t="shared" si="126"/>
        <v>2.99</v>
      </c>
    </row>
    <row r="2002" spans="1:14" outlineLevel="2">
      <c r="A2002" t="s">
        <v>6</v>
      </c>
      <c r="B2002" s="73" t="str">
        <f>VLOOKUP(A2002,'ARTICLES 10052022'!$A$2:$D$1031,4,FALSE)</f>
        <v>AF</v>
      </c>
      <c r="C2002" s="73" t="str">
        <f t="shared" si="123"/>
        <v/>
      </c>
      <c r="E2002" s="96">
        <v>1</v>
      </c>
      <c r="F2002" t="s">
        <v>1514</v>
      </c>
      <c r="G2002">
        <v>12.91</v>
      </c>
      <c r="H2002">
        <f t="shared" si="124"/>
        <v>12.91</v>
      </c>
      <c r="I2002">
        <f>VLOOKUP(L2002,'ARTICLES 10052022'!$A$1:$Q$1031,17,FALSE)</f>
        <v>19.064219999999999</v>
      </c>
      <c r="J2002">
        <f t="shared" si="125"/>
        <v>19.064219999999999</v>
      </c>
      <c r="L2002" t="s">
        <v>632</v>
      </c>
      <c r="M2002">
        <f>IF(I2002="","",VLOOKUP(L2002,'ARTICLES 10052022'!$A$1:$J$1031,10,FALSE))</f>
        <v>4.7779999999999996</v>
      </c>
      <c r="N2002">
        <f t="shared" si="126"/>
        <v>4.7779999999999996</v>
      </c>
    </row>
    <row r="2003" spans="1:14" outlineLevel="2">
      <c r="A2003" t="s">
        <v>6</v>
      </c>
      <c r="B2003" s="73" t="str">
        <f>VLOOKUP(A2003,'ARTICLES 10052022'!$A$2:$D$1031,4,FALSE)</f>
        <v>AF</v>
      </c>
      <c r="C2003" s="73" t="str">
        <f t="shared" si="123"/>
        <v/>
      </c>
      <c r="E2003" s="96">
        <v>1</v>
      </c>
      <c r="F2003" t="s">
        <v>1511</v>
      </c>
      <c r="G2003">
        <v>9.56</v>
      </c>
      <c r="H2003">
        <f t="shared" si="124"/>
        <v>9.56</v>
      </c>
      <c r="I2003">
        <f>VLOOKUP(L2003,'ARTICLES 10052022'!$A$1:$Q$1031,17,FALSE)</f>
        <v>9.4695999999999998</v>
      </c>
      <c r="J2003">
        <f t="shared" si="125"/>
        <v>9.4695999999999998</v>
      </c>
      <c r="L2003" t="s">
        <v>1510</v>
      </c>
      <c r="M2003">
        <f>IF(I2003="","",VLOOKUP(L2003,'ARTICLES 10052022'!$A$1:$J$1031,10,FALSE))</f>
        <v>7.12</v>
      </c>
      <c r="N2003">
        <f t="shared" si="126"/>
        <v>7.12</v>
      </c>
    </row>
    <row r="2004" spans="1:14" outlineLevel="2">
      <c r="A2004" t="s">
        <v>6</v>
      </c>
      <c r="B2004" s="73" t="str">
        <f>VLOOKUP(A2004,'ARTICLES 10052022'!$A$2:$D$1031,4,FALSE)</f>
        <v>AF</v>
      </c>
      <c r="C2004" s="73" t="str">
        <f t="shared" si="123"/>
        <v/>
      </c>
      <c r="E2004" s="96">
        <v>1</v>
      </c>
      <c r="F2004" t="s">
        <v>1520</v>
      </c>
      <c r="G2004">
        <v>9.64</v>
      </c>
      <c r="H2004">
        <f t="shared" si="124"/>
        <v>9.64</v>
      </c>
      <c r="I2004">
        <f>VLOOKUP(L2004,'ARTICLES 10052022'!$A$1:$Q$1031,17,FALSE)</f>
        <v>11.619146000000001</v>
      </c>
      <c r="J2004">
        <f t="shared" si="125"/>
        <v>11.619146000000001</v>
      </c>
      <c r="L2004" t="s">
        <v>1519</v>
      </c>
      <c r="M2004">
        <f>IF(I2004="","",VLOOKUP(L2004,'ARTICLES 10052022'!$A$1:$J$1031,10,FALSE))</f>
        <v>8.7362000000000002</v>
      </c>
      <c r="N2004">
        <f t="shared" si="126"/>
        <v>8.7362000000000002</v>
      </c>
    </row>
    <row r="2005" spans="1:14" outlineLevel="2">
      <c r="A2005" t="s">
        <v>6</v>
      </c>
      <c r="B2005" s="73" t="str">
        <f>VLOOKUP(A2005,'ARTICLES 10052022'!$A$2:$D$1031,4,FALSE)</f>
        <v>AF</v>
      </c>
      <c r="C2005" s="73" t="str">
        <f t="shared" si="123"/>
        <v/>
      </c>
      <c r="E2005" s="96">
        <v>1</v>
      </c>
      <c r="F2005" t="s">
        <v>2272</v>
      </c>
      <c r="G2005">
        <v>0.02</v>
      </c>
      <c r="H2005">
        <f t="shared" si="124"/>
        <v>0.02</v>
      </c>
      <c r="I2005">
        <f>VLOOKUP(L2005,'ARTICLES 10052022'!$A$1:$Q$1031,17,FALSE)</f>
        <v>2.375E-2</v>
      </c>
      <c r="J2005">
        <f t="shared" si="125"/>
        <v>2.375E-2</v>
      </c>
      <c r="L2005">
        <v>8434000618</v>
      </c>
      <c r="M2005">
        <f>IF(I2005="","",VLOOKUP(L2005,'ARTICLES 10052022'!$A$1:$J$1031,10,FALSE))</f>
        <v>1.9E-2</v>
      </c>
      <c r="N2005">
        <f t="shared" si="126"/>
        <v>1.9E-2</v>
      </c>
    </row>
    <row r="2006" spans="1:14" outlineLevel="2">
      <c r="A2006" t="s">
        <v>6</v>
      </c>
      <c r="B2006" s="73" t="str">
        <f>VLOOKUP(A2006,'ARTICLES 10052022'!$A$2:$D$1031,4,FALSE)</f>
        <v>AF</v>
      </c>
      <c r="C2006" s="73" t="str">
        <f t="shared" si="123"/>
        <v/>
      </c>
      <c r="E2006" s="96">
        <v>2</v>
      </c>
      <c r="F2006" t="s">
        <v>2363</v>
      </c>
      <c r="G2006">
        <v>1.9E-2</v>
      </c>
      <c r="H2006">
        <f t="shared" si="124"/>
        <v>3.7999999999999999E-2</v>
      </c>
      <c r="I2006">
        <f>VLOOKUP(L2006,'ARTICLES 10052022'!$A$1:$Q$1031,17,FALSE)</f>
        <v>0.1905</v>
      </c>
      <c r="J2006">
        <f t="shared" si="125"/>
        <v>0.38100000000000001</v>
      </c>
      <c r="L2006" t="s">
        <v>2362</v>
      </c>
      <c r="M2006">
        <f>IF(I2006="","",VLOOKUP(L2006,'ARTICLES 10052022'!$A$1:$J$1031,10,FALSE))</f>
        <v>0.127</v>
      </c>
      <c r="N2006">
        <f t="shared" si="126"/>
        <v>0.254</v>
      </c>
    </row>
    <row r="2007" spans="1:14" outlineLevel="2">
      <c r="A2007" t="s">
        <v>6</v>
      </c>
      <c r="B2007" s="73" t="str">
        <f>VLOOKUP(A2007,'ARTICLES 10052022'!$A$2:$D$1031,4,FALSE)</f>
        <v>AF</v>
      </c>
      <c r="C2007" s="73" t="str">
        <f t="shared" si="123"/>
        <v/>
      </c>
      <c r="E2007" s="96">
        <v>1</v>
      </c>
      <c r="F2007" t="s">
        <v>2275</v>
      </c>
      <c r="G2007">
        <v>0.05</v>
      </c>
      <c r="H2007">
        <f t="shared" si="124"/>
        <v>0.05</v>
      </c>
      <c r="I2007">
        <f>VLOOKUP(L2007,'ARTICLES 10052022'!$A$1:$Q$1031,17,FALSE)</f>
        <v>5.2499999999999998E-2</v>
      </c>
      <c r="J2007">
        <f t="shared" si="125"/>
        <v>5.2499999999999998E-2</v>
      </c>
      <c r="L2007">
        <v>8535000618</v>
      </c>
      <c r="M2007">
        <f>IF(I2007="","",VLOOKUP(L2007,'ARTICLES 10052022'!$A$1:$J$1031,10,FALSE))</f>
        <v>0.03</v>
      </c>
      <c r="N2007">
        <f t="shared" si="126"/>
        <v>0.03</v>
      </c>
    </row>
    <row r="2008" spans="1:14" outlineLevel="2">
      <c r="A2008" t="s">
        <v>6</v>
      </c>
      <c r="B2008" s="73" t="str">
        <f>VLOOKUP(A2008,'ARTICLES 10052022'!$A$2:$D$1031,4,FALSE)</f>
        <v>AF</v>
      </c>
      <c r="C2008" s="73" t="str">
        <f t="shared" si="123"/>
        <v/>
      </c>
      <c r="E2008" s="96">
        <v>1</v>
      </c>
      <c r="F2008" t="s">
        <v>1544</v>
      </c>
      <c r="G2008">
        <v>2.2400000000000002</v>
      </c>
      <c r="H2008">
        <f t="shared" si="124"/>
        <v>2.2400000000000002</v>
      </c>
      <c r="I2008">
        <f>VLOOKUP(L2008,'ARTICLES 10052022'!$A$1:$Q$1031,17,FALSE)</f>
        <v>2.25</v>
      </c>
      <c r="J2008">
        <f t="shared" si="125"/>
        <v>2.25</v>
      </c>
      <c r="L2008">
        <v>101007</v>
      </c>
      <c r="M2008">
        <f>IF(I2008="","",VLOOKUP(L2008,'ARTICLES 10052022'!$A$1:$J$1031,10,FALSE))</f>
        <v>1.5</v>
      </c>
      <c r="N2008">
        <f t="shared" si="126"/>
        <v>1.5</v>
      </c>
    </row>
    <row r="2009" spans="1:14" outlineLevel="2">
      <c r="A2009" t="s">
        <v>6</v>
      </c>
      <c r="B2009" s="73" t="str">
        <f>VLOOKUP(A2009,'ARTICLES 10052022'!$A$2:$D$1031,4,FALSE)</f>
        <v>AF</v>
      </c>
      <c r="C2009" s="73" t="str">
        <f t="shared" si="123"/>
        <v/>
      </c>
      <c r="E2009" s="96">
        <v>1</v>
      </c>
      <c r="F2009" t="s">
        <v>63</v>
      </c>
      <c r="G2009">
        <v>139.16999999999999</v>
      </c>
      <c r="H2009">
        <f t="shared" si="124"/>
        <v>139.16999999999999</v>
      </c>
      <c r="I2009">
        <f>VLOOKUP(L2009,'ARTICLES 10052022'!$A$1:$Q$1031,17,FALSE)</f>
        <v>135.749225</v>
      </c>
      <c r="J2009">
        <f t="shared" si="125"/>
        <v>135.749225</v>
      </c>
      <c r="L2009" t="s">
        <v>62</v>
      </c>
      <c r="M2009">
        <f>IF(I2009="","",VLOOKUP(L2009,'ARTICLES 10052022'!$A$1:$J$1031,10,FALSE))</f>
        <v>83.060649999999995</v>
      </c>
      <c r="N2009">
        <f t="shared" si="126"/>
        <v>83.060649999999995</v>
      </c>
    </row>
    <row r="2010" spans="1:14" outlineLevel="2">
      <c r="A2010" t="s">
        <v>6</v>
      </c>
      <c r="B2010" s="73" t="str">
        <f>VLOOKUP(A2010,'ARTICLES 10052022'!$A$2:$D$1031,4,FALSE)</f>
        <v>AF</v>
      </c>
      <c r="C2010" s="73" t="str">
        <f t="shared" si="123"/>
        <v/>
      </c>
      <c r="E2010" s="96">
        <v>1</v>
      </c>
      <c r="F2010" t="s">
        <v>2044</v>
      </c>
      <c r="G2010">
        <v>1.57</v>
      </c>
      <c r="H2010">
        <f t="shared" si="124"/>
        <v>1.57</v>
      </c>
      <c r="I2010">
        <f>VLOOKUP(L2010,'ARTICLES 10052022'!$A$1:$Q$1031,17,FALSE)</f>
        <v>2.3980000000000001</v>
      </c>
      <c r="J2010">
        <f t="shared" si="125"/>
        <v>2.3980000000000001</v>
      </c>
      <c r="L2010">
        <v>9600000618</v>
      </c>
      <c r="M2010">
        <f>IF(I2010="","",VLOOKUP(L2010,'ARTICLES 10052022'!$A$1:$J$1031,10,FALSE))</f>
        <v>1.1990000000000001</v>
      </c>
      <c r="N2010">
        <f t="shared" si="126"/>
        <v>1.1990000000000001</v>
      </c>
    </row>
    <row r="2011" spans="1:14" outlineLevel="2">
      <c r="A2011" t="s">
        <v>6</v>
      </c>
      <c r="B2011" s="73" t="str">
        <f>VLOOKUP(A2011,'ARTICLES 10052022'!$A$2:$D$1031,4,FALSE)</f>
        <v>AF</v>
      </c>
      <c r="C2011" s="73" t="str">
        <f t="shared" si="123"/>
        <v/>
      </c>
      <c r="E2011" s="96">
        <v>0.75</v>
      </c>
      <c r="F2011" t="s">
        <v>1538</v>
      </c>
      <c r="G2011">
        <v>4.3499999999999996</v>
      </c>
      <c r="H2011">
        <f t="shared" si="124"/>
        <v>3.2624999999999997</v>
      </c>
      <c r="I2011">
        <f>VLOOKUP(L2011,'ARTICLES 10052022'!$A$1:$Q$1031,17,FALSE)</f>
        <v>4.3499999999999996</v>
      </c>
      <c r="J2011">
        <f t="shared" si="125"/>
        <v>3.2624999999999997</v>
      </c>
      <c r="L2011" t="s">
        <v>1537</v>
      </c>
      <c r="M2011">
        <f>IF(I2011="","",VLOOKUP(L2011,'ARTICLES 10052022'!$A$1:$J$1031,10,FALSE))</f>
        <v>2.9</v>
      </c>
      <c r="N2011">
        <f t="shared" si="126"/>
        <v>2.1749999999999998</v>
      </c>
    </row>
    <row r="2012" spans="1:14" outlineLevel="2">
      <c r="A2012" t="s">
        <v>6</v>
      </c>
      <c r="B2012" s="73" t="str">
        <f>VLOOKUP(A2012,'ARTICLES 10052022'!$A$2:$D$1031,4,FALSE)</f>
        <v>AF</v>
      </c>
      <c r="C2012" s="73" t="str">
        <f t="shared" si="123"/>
        <v/>
      </c>
      <c r="E2012" s="96">
        <v>1</v>
      </c>
      <c r="F2012" t="s">
        <v>2627</v>
      </c>
      <c r="G2012">
        <v>0.4</v>
      </c>
      <c r="H2012">
        <f t="shared" si="124"/>
        <v>0.4</v>
      </c>
      <c r="I2012">
        <f>VLOOKUP(L2012,'ARTICLES 10052022'!$A$1:$Q$1031,17,FALSE)</f>
        <v>0.4</v>
      </c>
      <c r="J2012">
        <f t="shared" si="125"/>
        <v>0.4</v>
      </c>
      <c r="L2012" t="s">
        <v>2626</v>
      </c>
      <c r="M2012">
        <f>IF(I2012="","",VLOOKUP(L2012,'ARTICLES 10052022'!$A$1:$J$1031,10,FALSE))</f>
        <v>0.2</v>
      </c>
      <c r="N2012">
        <f t="shared" si="126"/>
        <v>0.2</v>
      </c>
    </row>
    <row r="2013" spans="1:14" outlineLevel="2">
      <c r="A2013" t="s">
        <v>6</v>
      </c>
      <c r="B2013" s="73" t="str">
        <f>VLOOKUP(A2013,'ARTICLES 10052022'!$A$2:$D$1031,4,FALSE)</f>
        <v>AF</v>
      </c>
      <c r="C2013" s="73" t="str">
        <f t="shared" si="123"/>
        <v/>
      </c>
      <c r="E2013" s="96">
        <v>1</v>
      </c>
      <c r="F2013" t="s">
        <v>2312</v>
      </c>
      <c r="G2013">
        <v>17.510000000000002</v>
      </c>
      <c r="H2013">
        <f t="shared" si="124"/>
        <v>17.510000000000002</v>
      </c>
      <c r="I2013">
        <f>VLOOKUP(L2013,'ARTICLES 10052022'!$A$1:$Q$1031,17,FALSE)</f>
        <v>20.684999999999999</v>
      </c>
      <c r="J2013">
        <f t="shared" si="125"/>
        <v>20.684999999999999</v>
      </c>
      <c r="L2013" t="s">
        <v>2311</v>
      </c>
      <c r="M2013">
        <f>IF(I2013="","",VLOOKUP(L2013,'ARTICLES 10052022'!$A$1:$J$1031,10,FALSE))</f>
        <v>13.79</v>
      </c>
      <c r="N2013">
        <f t="shared" si="126"/>
        <v>13.79</v>
      </c>
    </row>
    <row r="2014" spans="1:14" outlineLevel="2">
      <c r="A2014" t="s">
        <v>6</v>
      </c>
      <c r="B2014" s="73" t="str">
        <f>VLOOKUP(A2014,'ARTICLES 10052022'!$A$2:$D$1031,4,FALSE)</f>
        <v>AF</v>
      </c>
      <c r="C2014" s="73" t="str">
        <f t="shared" si="123"/>
        <v/>
      </c>
      <c r="E2014" s="96">
        <v>1</v>
      </c>
      <c r="F2014" t="s">
        <v>1848</v>
      </c>
      <c r="G2014">
        <v>2.31</v>
      </c>
      <c r="H2014">
        <f t="shared" si="124"/>
        <v>2.31</v>
      </c>
      <c r="I2014">
        <f>VLOOKUP(L2014,'ARTICLES 10052022'!$A$1:$Q$1031,17,FALSE)</f>
        <v>2.4525000000000001</v>
      </c>
      <c r="J2014">
        <f t="shared" si="125"/>
        <v>2.4525000000000001</v>
      </c>
      <c r="L2014" t="s">
        <v>606</v>
      </c>
      <c r="M2014">
        <f>IF(I2014="","",VLOOKUP(L2014,'ARTICLES 10052022'!$A$1:$J$1031,10,FALSE))</f>
        <v>1.635</v>
      </c>
      <c r="N2014">
        <f t="shared" si="126"/>
        <v>1.635</v>
      </c>
    </row>
    <row r="2015" spans="1:14" outlineLevel="1">
      <c r="A2015" s="73" t="s">
        <v>3129</v>
      </c>
      <c r="B2015" s="73"/>
      <c r="C2015" s="73" t="str">
        <f t="shared" si="123"/>
        <v>SPR900V75</v>
      </c>
      <c r="E2015" s="96"/>
      <c r="J2015">
        <f>SUBTOTAL(9,J1986:J2014)</f>
        <v>1021.373931</v>
      </c>
      <c r="N2015">
        <f>SUBTOTAL(9,N1986:N2014)</f>
        <v>664.36384999999996</v>
      </c>
    </row>
    <row r="2016" spans="1:14" outlineLevel="2">
      <c r="A2016" t="s">
        <v>719</v>
      </c>
      <c r="B2016" s="73" t="str">
        <f>VLOOKUP(A2016,'ARTICLES 10052022'!$A$2:$D$1031,4,FALSE)</f>
        <v>AF</v>
      </c>
      <c r="C2016" s="73" t="str">
        <f t="shared" si="123"/>
        <v/>
      </c>
      <c r="D2016" t="s">
        <v>2069</v>
      </c>
      <c r="E2016">
        <v>2</v>
      </c>
      <c r="F2016" t="s">
        <v>2070</v>
      </c>
      <c r="G2016">
        <v>7.95</v>
      </c>
      <c r="H2016">
        <f t="shared" si="124"/>
        <v>15.9</v>
      </c>
      <c r="I2016">
        <f>VLOOKUP(L2016,'ARTICLES 10052022'!$A$1:$Q$1031,17,FALSE)</f>
        <v>5.1790200000000004</v>
      </c>
      <c r="J2016">
        <f t="shared" si="125"/>
        <v>10.358040000000001</v>
      </c>
      <c r="L2016" t="s">
        <v>2069</v>
      </c>
      <c r="M2016">
        <f>IF(I2016="","",VLOOKUP(L2016,'ARTICLES 10052022'!$A$1:$J$1031,10,FALSE))</f>
        <v>3.8940000000000001</v>
      </c>
      <c r="N2016">
        <f t="shared" si="126"/>
        <v>7.7880000000000003</v>
      </c>
    </row>
    <row r="2017" spans="1:14" outlineLevel="2">
      <c r="B2017" s="73"/>
      <c r="C2017" s="73"/>
      <c r="J2017">
        <f>+J2023</f>
        <v>3.75</v>
      </c>
    </row>
    <row r="2018" spans="1:14" outlineLevel="1">
      <c r="A2018" s="73" t="s">
        <v>3130</v>
      </c>
      <c r="B2018" s="73"/>
      <c r="C2018" s="73" t="str">
        <f t="shared" si="123"/>
        <v>T403L20</v>
      </c>
      <c r="J2018">
        <f>+J2016+J2017</f>
        <v>14.108040000000001</v>
      </c>
      <c r="N2018">
        <f>SUBTOTAL(9,N2016:N2016)</f>
        <v>7.7880000000000003</v>
      </c>
    </row>
    <row r="2019" spans="1:14" outlineLevel="2">
      <c r="A2019" t="s">
        <v>717</v>
      </c>
      <c r="B2019" s="73" t="str">
        <f>VLOOKUP(A2019,'ARTICLES 10052022'!$A$2:$D$1031,4,FALSE)</f>
        <v>AF</v>
      </c>
      <c r="C2019" s="73" t="str">
        <f t="shared" si="123"/>
        <v/>
      </c>
      <c r="D2019" t="s">
        <v>2069</v>
      </c>
      <c r="E2019">
        <v>1.5</v>
      </c>
      <c r="F2019" t="s">
        <v>2070</v>
      </c>
      <c r="G2019">
        <v>7.95</v>
      </c>
      <c r="H2019">
        <f t="shared" si="124"/>
        <v>11.925000000000001</v>
      </c>
      <c r="I2019">
        <f>VLOOKUP(L2019,'ARTICLES 10052022'!$A$1:$Q$1031,17,FALSE)</f>
        <v>5.1790200000000004</v>
      </c>
      <c r="J2019">
        <f t="shared" si="125"/>
        <v>7.7685300000000002</v>
      </c>
      <c r="L2019" t="s">
        <v>2069</v>
      </c>
      <c r="M2019">
        <f>IF(I2019="","",VLOOKUP(L2019,'ARTICLES 10052022'!$A$1:$J$1031,10,FALSE))</f>
        <v>3.8940000000000001</v>
      </c>
      <c r="N2019">
        <f t="shared" si="126"/>
        <v>5.8410000000000002</v>
      </c>
    </row>
    <row r="2020" spans="1:14" outlineLevel="2">
      <c r="B2020" s="73"/>
      <c r="C2020" s="73"/>
      <c r="J2020">
        <f>+J2025</f>
        <v>3.75</v>
      </c>
    </row>
    <row r="2021" spans="1:14" outlineLevel="1">
      <c r="A2021" s="73" t="s">
        <v>3131</v>
      </c>
      <c r="B2021" s="73"/>
      <c r="C2021" s="73" t="str">
        <f t="shared" si="123"/>
        <v>T403L15</v>
      </c>
      <c r="J2021">
        <f>+J2019+J2020</f>
        <v>11.51853</v>
      </c>
      <c r="N2021">
        <f>SUBTOTAL(9,N2019:N2019)</f>
        <v>5.8410000000000002</v>
      </c>
    </row>
    <row r="2022" spans="1:14" outlineLevel="2">
      <c r="A2022" t="s">
        <v>721</v>
      </c>
      <c r="B2022" s="73" t="str">
        <f>VLOOKUP(A2022,'ARTICLES 10052022'!$A$2:$D$1031,4,FALSE)</f>
        <v>AF</v>
      </c>
      <c r="C2022" s="73" t="str">
        <f t="shared" si="123"/>
        <v/>
      </c>
      <c r="D2022" t="s">
        <v>2077</v>
      </c>
      <c r="E2022">
        <v>1.5</v>
      </c>
      <c r="F2022" t="s">
        <v>2078</v>
      </c>
      <c r="G2022">
        <v>7.55</v>
      </c>
      <c r="H2022">
        <f t="shared" si="124"/>
        <v>11.324999999999999</v>
      </c>
      <c r="I2022">
        <f>VLOOKUP(L2022,'ARTICLES 10052022'!$A$1:$Q$1031,17,FALSE)</f>
        <v>5.1790200000000004</v>
      </c>
      <c r="J2022">
        <f t="shared" si="125"/>
        <v>7.7685300000000002</v>
      </c>
      <c r="L2022" t="s">
        <v>2077</v>
      </c>
      <c r="M2022">
        <f>IF(I2022="","",VLOOKUP(L2022,'ARTICLES 10052022'!$A$1:$J$1031,10,FALSE))</f>
        <v>3.8940000000000001</v>
      </c>
      <c r="N2022">
        <f t="shared" si="126"/>
        <v>5.8410000000000002</v>
      </c>
    </row>
    <row r="2023" spans="1:14" outlineLevel="2">
      <c r="A2023" t="s">
        <v>721</v>
      </c>
      <c r="B2023" s="73" t="str">
        <f>VLOOKUP(A2023,'ARTICLES 10052022'!$A$2:$D$1031,4,FALSE)</f>
        <v>AF</v>
      </c>
      <c r="C2023" s="73" t="str">
        <f t="shared" si="123"/>
        <v/>
      </c>
      <c r="D2023" t="s">
        <v>2410</v>
      </c>
      <c r="E2023">
        <v>0.05</v>
      </c>
      <c r="F2023" t="s">
        <v>2411</v>
      </c>
      <c r="G2023">
        <v>75</v>
      </c>
      <c r="H2023">
        <f t="shared" si="124"/>
        <v>3.75</v>
      </c>
      <c r="I2023">
        <f>VLOOKUP(L2023,'ARTICLES 10052022'!$A$1:$Q$1031,17,FALSE)</f>
        <v>75</v>
      </c>
      <c r="J2023">
        <f t="shared" si="125"/>
        <v>3.75</v>
      </c>
      <c r="L2023" t="s">
        <v>2410</v>
      </c>
      <c r="M2023">
        <f>IF(I2023="","",VLOOKUP(L2023,'ARTICLES 10052022'!$A$1:$J$1031,10,FALSE))</f>
        <v>50</v>
      </c>
      <c r="N2023">
        <f t="shared" si="126"/>
        <v>2.5</v>
      </c>
    </row>
    <row r="2024" spans="1:14" outlineLevel="1">
      <c r="A2024" s="73" t="s">
        <v>3132</v>
      </c>
      <c r="B2024" s="73"/>
      <c r="C2024" s="73" t="str">
        <f t="shared" si="123"/>
        <v>CE403L15</v>
      </c>
      <c r="J2024">
        <f>SUBTOTAL(9,J2022:J2023)</f>
        <v>11.51853</v>
      </c>
      <c r="N2024">
        <f>SUBTOTAL(9,N2022:N2023)</f>
        <v>8.3410000000000011</v>
      </c>
    </row>
    <row r="2025" spans="1:14" outlineLevel="2">
      <c r="A2025" t="s">
        <v>723</v>
      </c>
      <c r="B2025" s="73" t="str">
        <f>VLOOKUP(A2025,'ARTICLES 10052022'!$A$2:$D$1031,4,FALSE)</f>
        <v>AF</v>
      </c>
      <c r="C2025" s="73" t="str">
        <f t="shared" si="123"/>
        <v/>
      </c>
      <c r="D2025" t="s">
        <v>2410</v>
      </c>
      <c r="E2025">
        <v>0.05</v>
      </c>
      <c r="F2025" t="s">
        <v>2411</v>
      </c>
      <c r="G2025">
        <v>75</v>
      </c>
      <c r="H2025">
        <f t="shared" si="124"/>
        <v>3.75</v>
      </c>
      <c r="I2025">
        <f>VLOOKUP(L2025,'ARTICLES 10052022'!$A$1:$Q$1031,17,FALSE)</f>
        <v>75</v>
      </c>
      <c r="J2025">
        <f t="shared" si="125"/>
        <v>3.75</v>
      </c>
      <c r="L2025" t="s">
        <v>2410</v>
      </c>
      <c r="M2025">
        <f>IF(I2025="","",VLOOKUP(L2025,'ARTICLES 10052022'!$A$1:$J$1031,10,FALSE))</f>
        <v>50</v>
      </c>
      <c r="N2025">
        <f t="shared" si="126"/>
        <v>2.5</v>
      </c>
    </row>
    <row r="2026" spans="1:14" outlineLevel="2">
      <c r="A2026" t="s">
        <v>723</v>
      </c>
      <c r="B2026" s="73" t="str">
        <f>VLOOKUP(A2026,'ARTICLES 10052022'!$A$2:$D$1031,4,FALSE)</f>
        <v>AF</v>
      </c>
      <c r="C2026" s="73" t="str">
        <f t="shared" si="123"/>
        <v/>
      </c>
      <c r="D2026" t="s">
        <v>2077</v>
      </c>
      <c r="E2026">
        <v>2</v>
      </c>
      <c r="F2026" t="s">
        <v>2078</v>
      </c>
      <c r="G2026">
        <v>7.55</v>
      </c>
      <c r="H2026">
        <f t="shared" si="124"/>
        <v>15.1</v>
      </c>
      <c r="I2026">
        <f>VLOOKUP(L2026,'ARTICLES 10052022'!$A$1:$Q$1031,17,FALSE)</f>
        <v>5.1790200000000004</v>
      </c>
      <c r="J2026">
        <f t="shared" si="125"/>
        <v>10.358040000000001</v>
      </c>
      <c r="L2026" t="s">
        <v>2077</v>
      </c>
      <c r="M2026">
        <f>IF(I2026="","",VLOOKUP(L2026,'ARTICLES 10052022'!$A$1:$J$1031,10,FALSE))</f>
        <v>3.8940000000000001</v>
      </c>
      <c r="N2026">
        <f t="shared" si="126"/>
        <v>7.7880000000000003</v>
      </c>
    </row>
    <row r="2027" spans="1:14" outlineLevel="1">
      <c r="A2027" s="73" t="s">
        <v>3133</v>
      </c>
      <c r="B2027" s="73"/>
      <c r="C2027" s="73" t="str">
        <f t="shared" si="123"/>
        <v>CE403L20</v>
      </c>
      <c r="J2027">
        <f>SUBTOTAL(9,J2025:J2026)</f>
        <v>14.108040000000001</v>
      </c>
      <c r="N2027">
        <f>SUBTOTAL(9,N2025:N2026)</f>
        <v>10.288</v>
      </c>
    </row>
    <row r="2028" spans="1:14" outlineLevel="2">
      <c r="A2028" t="s">
        <v>2441</v>
      </c>
      <c r="B2028" s="73" t="str">
        <f>VLOOKUP(A2028,'ARTICLES 10052022'!$A$2:$D$1031,4,FALSE)</f>
        <v>AF</v>
      </c>
      <c r="C2028" s="73" t="str">
        <f t="shared" si="123"/>
        <v/>
      </c>
      <c r="D2028" t="s">
        <v>1981</v>
      </c>
      <c r="E2028">
        <v>2</v>
      </c>
      <c r="F2028" t="s">
        <v>1982</v>
      </c>
      <c r="G2028">
        <v>4.01</v>
      </c>
      <c r="H2028">
        <f t="shared" si="124"/>
        <v>8.02</v>
      </c>
      <c r="I2028">
        <f>VLOOKUP(L2028,'ARTICLES 10052022'!$A$1:$Q$1031,17,FALSE)</f>
        <v>4.0145</v>
      </c>
      <c r="J2028">
        <f t="shared" si="125"/>
        <v>8.0289999999999999</v>
      </c>
      <c r="L2028" t="s">
        <v>1981</v>
      </c>
      <c r="M2028">
        <f>IF(I2028="","",VLOOKUP(L2028,'ARTICLES 10052022'!$A$1:$J$1031,10,FALSE))</f>
        <v>2.59</v>
      </c>
      <c r="N2028">
        <f t="shared" si="126"/>
        <v>5.18</v>
      </c>
    </row>
    <row r="2029" spans="1:14" outlineLevel="2">
      <c r="A2029" t="s">
        <v>2441</v>
      </c>
      <c r="B2029" s="73" t="str">
        <f>VLOOKUP(A2029,'ARTICLES 10052022'!$A$2:$D$1031,4,FALSE)</f>
        <v>AF</v>
      </c>
      <c r="C2029" s="73" t="str">
        <f t="shared" si="123"/>
        <v/>
      </c>
      <c r="D2029" t="s">
        <v>2410</v>
      </c>
      <c r="E2029">
        <v>0.02</v>
      </c>
      <c r="F2029" t="s">
        <v>2411</v>
      </c>
      <c r="G2029">
        <v>75</v>
      </c>
      <c r="H2029">
        <f t="shared" si="124"/>
        <v>1.5</v>
      </c>
      <c r="I2029">
        <f>VLOOKUP(L2029,'ARTICLES 10052022'!$A$1:$Q$1031,17,FALSE)</f>
        <v>75</v>
      </c>
      <c r="J2029">
        <f t="shared" si="125"/>
        <v>1.5</v>
      </c>
      <c r="L2029" t="s">
        <v>2410</v>
      </c>
      <c r="M2029">
        <f>IF(I2029="","",VLOOKUP(L2029,'ARTICLES 10052022'!$A$1:$J$1031,10,FALSE))</f>
        <v>50</v>
      </c>
      <c r="N2029">
        <f t="shared" si="126"/>
        <v>1</v>
      </c>
    </row>
    <row r="2030" spans="1:14" outlineLevel="1">
      <c r="A2030" s="73" t="s">
        <v>3134</v>
      </c>
      <c r="B2030" s="73"/>
      <c r="C2030" s="73" t="str">
        <f t="shared" si="123"/>
        <v>ODPRO163</v>
      </c>
      <c r="J2030">
        <f>SUBTOTAL(9,J2028:J2029)</f>
        <v>9.5289999999999999</v>
      </c>
      <c r="N2030">
        <f>SUBTOTAL(9,N2028:N2029)</f>
        <v>6.18</v>
      </c>
    </row>
    <row r="2031" spans="1:14" outlineLevel="2">
      <c r="A2031" t="s">
        <v>2445</v>
      </c>
      <c r="B2031" s="73" t="str">
        <f>VLOOKUP(A2031,'ARTICLES 10052022'!$A$2:$D$1031,4,FALSE)</f>
        <v>AF</v>
      </c>
      <c r="C2031" s="73" t="str">
        <f t="shared" si="123"/>
        <v/>
      </c>
      <c r="D2031" t="s">
        <v>1665</v>
      </c>
      <c r="E2031">
        <v>0.68</v>
      </c>
      <c r="F2031" t="s">
        <v>1666</v>
      </c>
      <c r="G2031">
        <v>2.85</v>
      </c>
      <c r="H2031">
        <f t="shared" si="124"/>
        <v>1.9380000000000002</v>
      </c>
      <c r="I2031">
        <f>VLOOKUP(L2031,'ARTICLES 10052022'!$A$1:$Q$1031,17,FALSE)</f>
        <v>3.0191000000000003</v>
      </c>
      <c r="J2031">
        <f t="shared" si="125"/>
        <v>2.0529880000000005</v>
      </c>
      <c r="L2031" t="s">
        <v>1665</v>
      </c>
      <c r="M2031">
        <f>IF(I2031="","",VLOOKUP(L2031,'ARTICLES 10052022'!$A$1:$J$1031,10,FALSE))</f>
        <v>2.27</v>
      </c>
      <c r="N2031">
        <f t="shared" si="126"/>
        <v>1.5436000000000001</v>
      </c>
    </row>
    <row r="2032" spans="1:14" outlineLevel="2">
      <c r="A2032" t="s">
        <v>2445</v>
      </c>
      <c r="B2032" s="73" t="str">
        <f>VLOOKUP(A2032,'ARTICLES 10052022'!$A$2:$D$1031,4,FALSE)</f>
        <v>AF</v>
      </c>
      <c r="C2032" s="73" t="str">
        <f t="shared" si="123"/>
        <v/>
      </c>
      <c r="D2032" t="s">
        <v>2410</v>
      </c>
      <c r="E2032">
        <v>0.02</v>
      </c>
      <c r="F2032" t="s">
        <v>2411</v>
      </c>
      <c r="G2032">
        <v>75</v>
      </c>
      <c r="H2032">
        <f t="shared" si="124"/>
        <v>1.5</v>
      </c>
      <c r="I2032">
        <f>VLOOKUP(L2032,'ARTICLES 10052022'!$A$1:$Q$1031,17,FALSE)</f>
        <v>75</v>
      </c>
      <c r="J2032">
        <f t="shared" si="125"/>
        <v>1.5</v>
      </c>
      <c r="L2032" t="s">
        <v>2410</v>
      </c>
      <c r="M2032">
        <f>IF(I2032="","",VLOOKUP(L2032,'ARTICLES 10052022'!$A$1:$J$1031,10,FALSE))</f>
        <v>50</v>
      </c>
      <c r="N2032">
        <f t="shared" si="126"/>
        <v>1</v>
      </c>
    </row>
    <row r="2033" spans="1:14" outlineLevel="1">
      <c r="A2033" s="73" t="s">
        <v>3135</v>
      </c>
      <c r="B2033" s="73"/>
      <c r="C2033" s="73" t="str">
        <f t="shared" si="123"/>
        <v>TPVCD100L68</v>
      </c>
      <c r="J2033">
        <f>SUBTOTAL(9,J2031:J2032)</f>
        <v>3.5529880000000005</v>
      </c>
      <c r="N2033">
        <f>SUBTOTAL(9,N2031:N2032)</f>
        <v>2.5436000000000001</v>
      </c>
    </row>
    <row r="2034" spans="1:14" outlineLevel="2">
      <c r="A2034" t="s">
        <v>2502</v>
      </c>
      <c r="B2034" s="73" t="str">
        <f>VLOOKUP(A2034,'ARTICLES 10052022'!$A$2:$D$1031,4,FALSE)</f>
        <v>Z</v>
      </c>
      <c r="C2034" s="73" t="str">
        <f t="shared" si="123"/>
        <v/>
      </c>
      <c r="D2034" t="s">
        <v>2499</v>
      </c>
      <c r="E2034">
        <v>1</v>
      </c>
      <c r="F2034" t="s">
        <v>2500</v>
      </c>
      <c r="G2034">
        <v>4</v>
      </c>
      <c r="H2034">
        <f t="shared" si="124"/>
        <v>4</v>
      </c>
      <c r="I2034">
        <f>VLOOKUP(L2034,'ARTICLES 10052022'!$A$1:$Q$1031,17,FALSE)</f>
        <v>5.1765000000000008</v>
      </c>
      <c r="J2034">
        <f t="shared" si="125"/>
        <v>5.1765000000000008</v>
      </c>
      <c r="L2034" t="s">
        <v>2499</v>
      </c>
      <c r="M2034">
        <f>IF(I2034="","",VLOOKUP(L2034,'ARTICLES 10052022'!$A$1:$J$1031,10,FALSE))</f>
        <v>2.9580000000000002</v>
      </c>
      <c r="N2034">
        <f t="shared" si="126"/>
        <v>2.9580000000000002</v>
      </c>
    </row>
    <row r="2035" spans="1:14" outlineLevel="2">
      <c r="A2035" t="s">
        <v>2502</v>
      </c>
      <c r="B2035" s="73" t="str">
        <f>VLOOKUP(A2035,'ARTICLES 10052022'!$A$2:$D$1031,4,FALSE)</f>
        <v>Z</v>
      </c>
      <c r="C2035" s="73" t="str">
        <f t="shared" si="123"/>
        <v/>
      </c>
      <c r="D2035" t="s">
        <v>1589</v>
      </c>
      <c r="E2035">
        <v>1</v>
      </c>
      <c r="F2035" t="s">
        <v>1590</v>
      </c>
      <c r="G2035">
        <v>1.5</v>
      </c>
      <c r="H2035">
        <f t="shared" si="124"/>
        <v>1.5</v>
      </c>
      <c r="I2035">
        <f>VLOOKUP(L2035,'ARTICLES 10052022'!$A$1:$Q$1031,17,FALSE)</f>
        <v>0</v>
      </c>
      <c r="J2035">
        <f t="shared" si="125"/>
        <v>0</v>
      </c>
      <c r="L2035" t="s">
        <v>1589</v>
      </c>
      <c r="M2035">
        <f>IF(I2035="","",VLOOKUP(L2035,'ARTICLES 10052022'!$A$1:$J$1031,10,FALSE))</f>
        <v>0</v>
      </c>
      <c r="N2035">
        <f t="shared" si="126"/>
        <v>0</v>
      </c>
    </row>
    <row r="2036" spans="1:14" outlineLevel="2">
      <c r="A2036" t="s">
        <v>2502</v>
      </c>
      <c r="B2036" s="73" t="str">
        <f>VLOOKUP(A2036,'ARTICLES 10052022'!$A$2:$D$1031,4,FALSE)</f>
        <v>Z</v>
      </c>
      <c r="C2036" s="73" t="str">
        <f t="shared" si="123"/>
        <v/>
      </c>
      <c r="D2036" t="s">
        <v>2410</v>
      </c>
      <c r="E2036">
        <v>0.05</v>
      </c>
      <c r="F2036" t="s">
        <v>2411</v>
      </c>
      <c r="G2036">
        <v>75</v>
      </c>
      <c r="H2036">
        <f t="shared" si="124"/>
        <v>3.75</v>
      </c>
      <c r="I2036">
        <f>VLOOKUP(L2036,'ARTICLES 10052022'!$A$1:$Q$1031,17,FALSE)</f>
        <v>75</v>
      </c>
      <c r="J2036">
        <f t="shared" si="125"/>
        <v>3.75</v>
      </c>
      <c r="L2036" t="s">
        <v>2410</v>
      </c>
      <c r="M2036">
        <f>IF(I2036="","",VLOOKUP(L2036,'ARTICLES 10052022'!$A$1:$J$1031,10,FALSE))</f>
        <v>50</v>
      </c>
      <c r="N2036">
        <f t="shared" si="126"/>
        <v>2.5</v>
      </c>
    </row>
    <row r="2037" spans="1:14" outlineLevel="1">
      <c r="A2037" s="73" t="s">
        <v>3138</v>
      </c>
      <c r="B2037" s="73"/>
      <c r="C2037" s="73" t="str">
        <f t="shared" si="123"/>
        <v>MRAC50/EC</v>
      </c>
      <c r="J2037">
        <f>SUBTOTAL(9,J2034:J2036)</f>
        <v>8.9265000000000008</v>
      </c>
      <c r="N2037">
        <f>SUBTOTAL(9,N2034:N2036)</f>
        <v>5.4580000000000002</v>
      </c>
    </row>
    <row r="2038" spans="1:14" outlineLevel="2">
      <c r="A2038" t="s">
        <v>2511</v>
      </c>
      <c r="B2038" s="73" t="str">
        <f>VLOOKUP(A2038,'ARTICLES 10052022'!$A$2:$D$1031,4,FALSE)</f>
        <v>AF</v>
      </c>
      <c r="C2038" s="73" t="str">
        <f t="shared" si="123"/>
        <v/>
      </c>
      <c r="D2038">
        <v>8434000618</v>
      </c>
      <c r="E2038">
        <v>6</v>
      </c>
      <c r="F2038" t="s">
        <v>2272</v>
      </c>
      <c r="G2038">
        <v>0.02</v>
      </c>
      <c r="H2038">
        <f t="shared" si="124"/>
        <v>0.12</v>
      </c>
      <c r="I2038">
        <f>VLOOKUP(L2038,'ARTICLES 10052022'!$A$1:$Q$1031,17,FALSE)</f>
        <v>2.375E-2</v>
      </c>
      <c r="J2038">
        <f t="shared" si="125"/>
        <v>0.14250000000000002</v>
      </c>
      <c r="L2038">
        <v>8434000618</v>
      </c>
      <c r="M2038">
        <f>IF(I2038="","",VLOOKUP(L2038,'ARTICLES 10052022'!$A$1:$J$1031,10,FALSE))</f>
        <v>1.9E-2</v>
      </c>
      <c r="N2038">
        <f t="shared" si="126"/>
        <v>0.11399999999999999</v>
      </c>
    </row>
    <row r="2039" spans="1:14" outlineLevel="2">
      <c r="A2039" t="s">
        <v>2511</v>
      </c>
      <c r="B2039" s="73" t="str">
        <f>VLOOKUP(A2039,'ARTICLES 10052022'!$A$2:$D$1031,4,FALSE)</f>
        <v>AF</v>
      </c>
      <c r="C2039" s="73" t="str">
        <f t="shared" si="123"/>
        <v/>
      </c>
      <c r="D2039">
        <v>8110608018</v>
      </c>
      <c r="E2039">
        <v>50</v>
      </c>
      <c r="F2039" t="s">
        <v>2084</v>
      </c>
      <c r="G2039">
        <v>0.28199999999999997</v>
      </c>
      <c r="H2039">
        <f t="shared" si="124"/>
        <v>14.099999999999998</v>
      </c>
      <c r="I2039">
        <f>VLOOKUP(L2039,'ARTICLES 10052022'!$A$1:$Q$1031,17,FALSE)</f>
        <v>0.26474999999999999</v>
      </c>
      <c r="J2039">
        <f t="shared" si="125"/>
        <v>13.237499999999999</v>
      </c>
      <c r="L2039">
        <v>8110608018</v>
      </c>
      <c r="M2039">
        <f>IF(I2039="","",VLOOKUP(L2039,'ARTICLES 10052022'!$A$1:$J$1031,10,FALSE))</f>
        <v>0.17649999999999999</v>
      </c>
      <c r="N2039">
        <f t="shared" si="126"/>
        <v>8.8249999999999993</v>
      </c>
    </row>
    <row r="2040" spans="1:14" outlineLevel="2">
      <c r="A2040" t="s">
        <v>2511</v>
      </c>
      <c r="B2040" s="73" t="str">
        <f>VLOOKUP(A2040,'ARTICLES 10052022'!$A$2:$D$1031,4,FALSE)</f>
        <v>AF</v>
      </c>
      <c r="C2040" s="73" t="str">
        <f t="shared" si="123"/>
        <v/>
      </c>
      <c r="D2040" t="s">
        <v>2391</v>
      </c>
      <c r="E2040">
        <v>4</v>
      </c>
      <c r="F2040" t="s">
        <v>2392</v>
      </c>
      <c r="G2040">
        <v>0.54900000000000004</v>
      </c>
      <c r="H2040">
        <f t="shared" si="124"/>
        <v>2.1960000000000002</v>
      </c>
      <c r="I2040">
        <f>VLOOKUP(L2040,'ARTICLES 10052022'!$A$1:$Q$1031,17,FALSE)</f>
        <v>0.54899999999999993</v>
      </c>
      <c r="J2040">
        <f t="shared" si="125"/>
        <v>2.1959999999999997</v>
      </c>
      <c r="L2040" t="s">
        <v>2391</v>
      </c>
      <c r="M2040">
        <f>IF(I2040="","",VLOOKUP(L2040,'ARTICLES 10052022'!$A$1:$J$1031,10,FALSE))</f>
        <v>0.36599999999999999</v>
      </c>
      <c r="N2040">
        <f t="shared" si="126"/>
        <v>1.464</v>
      </c>
    </row>
    <row r="2041" spans="1:14" outlineLevel="2">
      <c r="A2041" t="s">
        <v>2511</v>
      </c>
      <c r="B2041" s="73" t="str">
        <f>VLOOKUP(A2041,'ARTICLES 10052022'!$A$2:$D$1031,4,FALSE)</f>
        <v>AF</v>
      </c>
      <c r="C2041" s="73" t="str">
        <f t="shared" si="123"/>
        <v/>
      </c>
      <c r="D2041" t="s">
        <v>2394</v>
      </c>
      <c r="E2041">
        <v>4</v>
      </c>
      <c r="F2041" t="s">
        <v>2395</v>
      </c>
      <c r="G2041">
        <v>0.78</v>
      </c>
      <c r="H2041">
        <f t="shared" si="124"/>
        <v>3.12</v>
      </c>
      <c r="I2041">
        <f>VLOOKUP(L2041,'ARTICLES 10052022'!$A$1:$Q$1031,17,FALSE)</f>
        <v>1.5794999999999999</v>
      </c>
      <c r="J2041">
        <f t="shared" si="125"/>
        <v>6.3179999999999996</v>
      </c>
      <c r="L2041" t="s">
        <v>2394</v>
      </c>
      <c r="M2041">
        <f>IF(I2041="","",VLOOKUP(L2041,'ARTICLES 10052022'!$A$1:$J$1031,10,FALSE))</f>
        <v>1.0529999999999999</v>
      </c>
      <c r="N2041">
        <f t="shared" si="126"/>
        <v>4.2119999999999997</v>
      </c>
    </row>
    <row r="2042" spans="1:14" outlineLevel="2">
      <c r="A2042" t="s">
        <v>2511</v>
      </c>
      <c r="B2042" s="73" t="str">
        <f>VLOOKUP(A2042,'ARTICLES 10052022'!$A$2:$D$1031,4,FALSE)</f>
        <v>AF</v>
      </c>
      <c r="C2042" s="73" t="str">
        <f t="shared" si="123"/>
        <v/>
      </c>
      <c r="D2042">
        <v>8210707018</v>
      </c>
      <c r="E2042">
        <v>30</v>
      </c>
      <c r="F2042" t="s">
        <v>2090</v>
      </c>
      <c r="G2042">
        <v>0.158</v>
      </c>
      <c r="H2042">
        <f t="shared" si="124"/>
        <v>4.74</v>
      </c>
      <c r="I2042">
        <f>VLOOKUP(L2042,'ARTICLES 10052022'!$A$1:$Q$1031,17,FALSE)</f>
        <v>0.35249999999999998</v>
      </c>
      <c r="J2042">
        <f t="shared" si="125"/>
        <v>10.574999999999999</v>
      </c>
      <c r="L2042">
        <v>8210707018</v>
      </c>
      <c r="M2042">
        <f>IF(I2042="","",VLOOKUP(L2042,'ARTICLES 10052022'!$A$1:$J$1031,10,FALSE))</f>
        <v>0.23499999999999999</v>
      </c>
      <c r="N2042">
        <f t="shared" si="126"/>
        <v>7.05</v>
      </c>
    </row>
    <row r="2043" spans="1:14" outlineLevel="2">
      <c r="A2043" t="s">
        <v>2511</v>
      </c>
      <c r="B2043" s="73" t="str">
        <f>VLOOKUP(A2043,'ARTICLES 10052022'!$A$2:$D$1031,4,FALSE)</f>
        <v>AF</v>
      </c>
      <c r="C2043" s="73" t="str">
        <f t="shared" si="123"/>
        <v/>
      </c>
      <c r="D2043">
        <v>8412602518</v>
      </c>
      <c r="E2043">
        <v>6</v>
      </c>
      <c r="F2043" t="s">
        <v>2268</v>
      </c>
      <c r="G2043">
        <v>0.05</v>
      </c>
      <c r="H2043">
        <f t="shared" si="124"/>
        <v>0.30000000000000004</v>
      </c>
      <c r="I2043">
        <f>VLOOKUP(L2043,'ARTICLES 10052022'!$A$1:$Q$1031,17,FALSE)</f>
        <v>5.2500000000000005E-2</v>
      </c>
      <c r="J2043">
        <f t="shared" si="125"/>
        <v>0.31500000000000006</v>
      </c>
      <c r="L2043">
        <v>8412602518</v>
      </c>
      <c r="M2043">
        <f>IF(I2043="","",VLOOKUP(L2043,'ARTICLES 10052022'!$A$1:$J$1031,10,FALSE))</f>
        <v>3.5000000000000003E-2</v>
      </c>
      <c r="N2043">
        <f t="shared" si="126"/>
        <v>0.21000000000000002</v>
      </c>
    </row>
    <row r="2044" spans="1:14" outlineLevel="2">
      <c r="A2044" t="s">
        <v>2511</v>
      </c>
      <c r="B2044" s="73" t="str">
        <f>VLOOKUP(A2044,'ARTICLES 10052022'!$A$2:$D$1031,4,FALSE)</f>
        <v>AF</v>
      </c>
      <c r="C2044" s="73" t="str">
        <f t="shared" si="123"/>
        <v/>
      </c>
      <c r="D2044" t="s">
        <v>650</v>
      </c>
      <c r="E2044">
        <v>8.89</v>
      </c>
      <c r="F2044" t="s">
        <v>2047</v>
      </c>
      <c r="G2044">
        <v>11.27</v>
      </c>
      <c r="H2044">
        <f t="shared" si="124"/>
        <v>100.19030000000001</v>
      </c>
      <c r="I2044">
        <f>VLOOKUP(L2044,'ARTICLES 10052022'!$A$1:$Q$1031,17,FALSE)</f>
        <v>11.100000000000001</v>
      </c>
      <c r="J2044">
        <f t="shared" si="125"/>
        <v>98.679000000000016</v>
      </c>
      <c r="L2044" t="s">
        <v>650</v>
      </c>
      <c r="M2044">
        <f>IF(I2044="","",VLOOKUP(L2044,'ARTICLES 10052022'!$A$1:$J$1031,10,FALSE))</f>
        <v>7.4</v>
      </c>
      <c r="N2044">
        <f t="shared" si="126"/>
        <v>65.786000000000001</v>
      </c>
    </row>
    <row r="2045" spans="1:14" outlineLevel="2">
      <c r="A2045" t="s">
        <v>2511</v>
      </c>
      <c r="B2045" s="73" t="str">
        <f>VLOOKUP(A2045,'ARTICLES 10052022'!$A$2:$D$1031,4,FALSE)</f>
        <v>AF</v>
      </c>
      <c r="C2045" s="73" t="str">
        <f t="shared" si="123"/>
        <v/>
      </c>
      <c r="D2045" t="s">
        <v>2077</v>
      </c>
      <c r="E2045">
        <v>3.5</v>
      </c>
      <c r="F2045" t="s">
        <v>2078</v>
      </c>
      <c r="G2045">
        <v>7.55</v>
      </c>
      <c r="H2045">
        <f t="shared" si="124"/>
        <v>26.425000000000001</v>
      </c>
      <c r="I2045">
        <f>VLOOKUP(L2045,'ARTICLES 10052022'!$A$1:$Q$1031,17,FALSE)</f>
        <v>5.1790200000000004</v>
      </c>
      <c r="J2045">
        <f t="shared" si="125"/>
        <v>18.126570000000001</v>
      </c>
      <c r="L2045" t="s">
        <v>2077</v>
      </c>
      <c r="M2045">
        <f>IF(I2045="","",VLOOKUP(L2045,'ARTICLES 10052022'!$A$1:$J$1031,10,FALSE))</f>
        <v>3.8940000000000001</v>
      </c>
      <c r="N2045">
        <f t="shared" si="126"/>
        <v>13.629000000000001</v>
      </c>
    </row>
    <row r="2046" spans="1:14" outlineLevel="2">
      <c r="A2046" t="s">
        <v>2511</v>
      </c>
      <c r="B2046" s="73" t="str">
        <f>VLOOKUP(A2046,'ARTICLES 10052022'!$A$2:$D$1031,4,FALSE)</f>
        <v>AF</v>
      </c>
      <c r="C2046" s="73" t="str">
        <f t="shared" si="123"/>
        <v/>
      </c>
      <c r="D2046" t="s">
        <v>572</v>
      </c>
      <c r="E2046">
        <v>1</v>
      </c>
      <c r="F2046" t="s">
        <v>573</v>
      </c>
      <c r="G2046">
        <v>20.91</v>
      </c>
      <c r="H2046">
        <f t="shared" si="124"/>
        <v>20.91</v>
      </c>
      <c r="I2046">
        <f>VLOOKUP(L2046,'ARTICLES 10052022'!$A$1:$Q$1031,17,FALSE)</f>
        <v>23.953999999999997</v>
      </c>
      <c r="J2046">
        <f t="shared" si="125"/>
        <v>23.953999999999997</v>
      </c>
      <c r="L2046" t="s">
        <v>572</v>
      </c>
      <c r="M2046">
        <f>IF(I2046="","",VLOOKUP(L2046,'ARTICLES 10052022'!$A$1:$J$1031,10,FALSE))</f>
        <v>17.11</v>
      </c>
      <c r="N2046">
        <f t="shared" si="126"/>
        <v>17.11</v>
      </c>
    </row>
    <row r="2047" spans="1:14" outlineLevel="2">
      <c r="A2047" t="s">
        <v>2511</v>
      </c>
      <c r="B2047" s="73" t="str">
        <f>VLOOKUP(A2047,'ARTICLES 10052022'!$A$2:$D$1031,4,FALSE)</f>
        <v>AF</v>
      </c>
      <c r="C2047" s="73" t="str">
        <f t="shared" si="123"/>
        <v/>
      </c>
      <c r="D2047" t="s">
        <v>2410</v>
      </c>
      <c r="E2047">
        <v>2.5</v>
      </c>
      <c r="F2047" t="s">
        <v>2411</v>
      </c>
      <c r="G2047">
        <v>75</v>
      </c>
      <c r="H2047">
        <f t="shared" si="124"/>
        <v>187.5</v>
      </c>
      <c r="I2047">
        <f>VLOOKUP(L2047,'ARTICLES 10052022'!$A$1:$Q$1031,17,FALSE)</f>
        <v>75</v>
      </c>
      <c r="J2047">
        <f t="shared" si="125"/>
        <v>187.5</v>
      </c>
      <c r="L2047" t="s">
        <v>2410</v>
      </c>
      <c r="M2047">
        <f>IF(I2047="","",VLOOKUP(L2047,'ARTICLES 10052022'!$A$1:$J$1031,10,FALSE))</f>
        <v>50</v>
      </c>
      <c r="N2047">
        <f t="shared" si="126"/>
        <v>125</v>
      </c>
    </row>
    <row r="2048" spans="1:14" outlineLevel="2">
      <c r="A2048" t="s">
        <v>2511</v>
      </c>
      <c r="B2048" s="73" t="str">
        <f>VLOOKUP(A2048,'ARTICLES 10052022'!$A$2:$D$1031,4,FALSE)</f>
        <v>AF</v>
      </c>
      <c r="C2048" s="73" t="str">
        <f t="shared" si="123"/>
        <v/>
      </c>
      <c r="D2048" t="s">
        <v>2182</v>
      </c>
      <c r="E2048">
        <v>2</v>
      </c>
      <c r="F2048" t="s">
        <v>2183</v>
      </c>
      <c r="G2048">
        <v>54.09</v>
      </c>
      <c r="H2048">
        <f t="shared" si="124"/>
        <v>108.18</v>
      </c>
      <c r="I2048">
        <f>VLOOKUP(L2048,'ARTICLES 10052022'!$A$1:$Q$1031,17,FALSE)</f>
        <v>68.175000000000011</v>
      </c>
      <c r="J2048">
        <f t="shared" si="125"/>
        <v>136.35000000000002</v>
      </c>
      <c r="L2048" t="s">
        <v>2182</v>
      </c>
      <c r="M2048">
        <f>IF(I2048="","",VLOOKUP(L2048,'ARTICLES 10052022'!$A$1:$J$1031,10,FALSE))</f>
        <v>45.45</v>
      </c>
      <c r="N2048">
        <f t="shared" si="126"/>
        <v>90.9</v>
      </c>
    </row>
    <row r="2049" spans="1:14" outlineLevel="2">
      <c r="A2049" t="s">
        <v>2511</v>
      </c>
      <c r="B2049" s="73" t="str">
        <f>VLOOKUP(A2049,'ARTICLES 10052022'!$A$2:$D$1031,4,FALSE)</f>
        <v>AF</v>
      </c>
      <c r="C2049" s="73" t="str">
        <f t="shared" si="123"/>
        <v/>
      </c>
      <c r="D2049" t="s">
        <v>2133</v>
      </c>
      <c r="E2049">
        <v>20</v>
      </c>
      <c r="F2049" t="s">
        <v>2134</v>
      </c>
      <c r="G2049">
        <v>0.8</v>
      </c>
      <c r="H2049">
        <f t="shared" si="124"/>
        <v>16</v>
      </c>
      <c r="I2049">
        <f>VLOOKUP(L2049,'ARTICLES 10052022'!$A$1:$Q$1031,17,FALSE)</f>
        <v>0.8145</v>
      </c>
      <c r="J2049">
        <f t="shared" si="125"/>
        <v>16.29</v>
      </c>
      <c r="L2049" t="s">
        <v>2133</v>
      </c>
      <c r="M2049">
        <f>IF(I2049="","",VLOOKUP(L2049,'ARTICLES 10052022'!$A$1:$J$1031,10,FALSE))</f>
        <v>0.54300000000000004</v>
      </c>
      <c r="N2049">
        <f t="shared" si="126"/>
        <v>10.860000000000001</v>
      </c>
    </row>
    <row r="2050" spans="1:14" outlineLevel="2">
      <c r="A2050" t="s">
        <v>2511</v>
      </c>
      <c r="B2050" s="73" t="str">
        <f>VLOOKUP(A2050,'ARTICLES 10052022'!$A$2:$D$1031,4,FALSE)</f>
        <v>AF</v>
      </c>
      <c r="C2050" s="73" t="str">
        <f t="shared" si="123"/>
        <v/>
      </c>
      <c r="D2050" t="s">
        <v>2069</v>
      </c>
      <c r="E2050">
        <v>5</v>
      </c>
      <c r="F2050" t="s">
        <v>2070</v>
      </c>
      <c r="G2050">
        <v>7.95</v>
      </c>
      <c r="H2050">
        <f t="shared" si="124"/>
        <v>39.75</v>
      </c>
      <c r="I2050">
        <f>VLOOKUP(L2050,'ARTICLES 10052022'!$A$1:$Q$1031,17,FALSE)</f>
        <v>5.1790200000000004</v>
      </c>
      <c r="J2050">
        <f t="shared" si="125"/>
        <v>25.895100000000003</v>
      </c>
      <c r="L2050" t="s">
        <v>2069</v>
      </c>
      <c r="M2050">
        <f>IF(I2050="","",VLOOKUP(L2050,'ARTICLES 10052022'!$A$1:$J$1031,10,FALSE))</f>
        <v>3.8940000000000001</v>
      </c>
      <c r="N2050">
        <f t="shared" si="126"/>
        <v>19.47</v>
      </c>
    </row>
    <row r="2051" spans="1:14" outlineLevel="1">
      <c r="A2051" s="73" t="s">
        <v>3139</v>
      </c>
      <c r="B2051" s="73"/>
      <c r="C2051" s="73" t="str">
        <f t="shared" si="123"/>
        <v>PCR2EH</v>
      </c>
      <c r="J2051">
        <f>SUBTOTAL(9,J2038:J2050)</f>
        <v>539.57866999999999</v>
      </c>
      <c r="N2051">
        <f>SUBTOTAL(9,N2038:N2050)</f>
        <v>364.63</v>
      </c>
    </row>
    <row r="2052" spans="1:14" outlineLevel="2">
      <c r="A2052" t="s">
        <v>213</v>
      </c>
      <c r="B2052" s="73" t="str">
        <f>VLOOKUP(A2052,'ARTICLES 10052022'!$A$2:$D$1031,4,FALSE)</f>
        <v>AA</v>
      </c>
      <c r="C2052" s="73" t="str">
        <f t="shared" ref="C2052:C2115" si="127">IF(G2052="",MID(A2052,7,100),"")</f>
        <v/>
      </c>
      <c r="D2052" t="s">
        <v>1643</v>
      </c>
      <c r="E2052">
        <v>7</v>
      </c>
      <c r="F2052" t="s">
        <v>1644</v>
      </c>
      <c r="G2052">
        <v>55.3</v>
      </c>
      <c r="H2052">
        <f t="shared" si="124"/>
        <v>387.09999999999997</v>
      </c>
      <c r="I2052">
        <f>VLOOKUP(L2052,'ARTICLES 10052022'!$A$1:$Q$1031,17,FALSE)</f>
        <v>59.25</v>
      </c>
      <c r="J2052">
        <f t="shared" si="125"/>
        <v>414.75</v>
      </c>
      <c r="L2052" t="s">
        <v>1643</v>
      </c>
      <c r="M2052">
        <f>IF(I2052="","",VLOOKUP(L2052,'ARTICLES 10052022'!$A$1:$J$1031,10,FALSE))</f>
        <v>39.5</v>
      </c>
      <c r="N2052">
        <f t="shared" si="126"/>
        <v>276.5</v>
      </c>
    </row>
    <row r="2053" spans="1:14" outlineLevel="2">
      <c r="A2053" t="s">
        <v>213</v>
      </c>
      <c r="B2053" s="73" t="str">
        <f>VLOOKUP(A2053,'ARTICLES 10052022'!$A$2:$D$1031,4,FALSE)</f>
        <v>AA</v>
      </c>
      <c r="C2053" s="73" t="str">
        <f t="shared" si="127"/>
        <v/>
      </c>
      <c r="D2053" t="s">
        <v>1445</v>
      </c>
      <c r="E2053">
        <v>16</v>
      </c>
      <c r="F2053" t="s">
        <v>1446</v>
      </c>
      <c r="G2053">
        <v>40.47</v>
      </c>
      <c r="H2053">
        <f t="shared" si="124"/>
        <v>647.52</v>
      </c>
      <c r="I2053">
        <f>VLOOKUP(L2053,'ARTICLES 10052022'!$A$1:$Q$1031,17,FALSE)</f>
        <v>48.900000000000006</v>
      </c>
      <c r="J2053">
        <f t="shared" si="125"/>
        <v>782.40000000000009</v>
      </c>
      <c r="L2053" t="s">
        <v>1445</v>
      </c>
      <c r="M2053">
        <f>IF(I2053="","",VLOOKUP(L2053,'ARTICLES 10052022'!$A$1:$J$1031,10,FALSE))</f>
        <v>32.6</v>
      </c>
      <c r="N2053">
        <f t="shared" si="126"/>
        <v>521.6</v>
      </c>
    </row>
    <row r="2054" spans="1:14" outlineLevel="1">
      <c r="A2054" s="73" t="s">
        <v>3142</v>
      </c>
      <c r="B2054" s="73"/>
      <c r="C2054" s="73" t="str">
        <f t="shared" si="127"/>
        <v>PSR8EH8X2</v>
      </c>
      <c r="J2054">
        <f>SUBTOTAL(9,J2052:J2053)</f>
        <v>1197.1500000000001</v>
      </c>
      <c r="N2054">
        <f>SUBTOTAL(9,N2052:N2053)</f>
        <v>798.1</v>
      </c>
    </row>
    <row r="2055" spans="1:14" outlineLevel="2">
      <c r="A2055" t="s">
        <v>291</v>
      </c>
      <c r="B2055" s="73" t="str">
        <f>VLOOKUP(A2055,'ARTICLES 10052022'!$A$2:$D$1031,4,FALSE)</f>
        <v>AA</v>
      </c>
      <c r="C2055" s="73" t="str">
        <f t="shared" si="127"/>
        <v/>
      </c>
      <c r="D2055" t="s">
        <v>1291</v>
      </c>
      <c r="E2055">
        <v>1</v>
      </c>
      <c r="F2055" t="s">
        <v>1293</v>
      </c>
      <c r="G2055">
        <v>762.83</v>
      </c>
      <c r="H2055">
        <f t="shared" ref="H2055:H2118" si="128">IF(C2055="",G2055*E2055,"")</f>
        <v>762.83</v>
      </c>
      <c r="I2055">
        <f>VLOOKUP(L2055,'ARTICLES 10052022'!$A$1:$Q$1031,17,FALSE)</f>
        <v>978.93599999999992</v>
      </c>
      <c r="J2055">
        <f t="shared" si="125"/>
        <v>978.93599999999992</v>
      </c>
      <c r="L2055" t="s">
        <v>1291</v>
      </c>
      <c r="M2055">
        <f>IF(I2055="","",VLOOKUP(L2055,'ARTICLES 10052022'!$A$1:$J$1031,10,FALSE))</f>
        <v>699.24</v>
      </c>
      <c r="N2055">
        <f t="shared" si="126"/>
        <v>699.24</v>
      </c>
    </row>
    <row r="2056" spans="1:14" outlineLevel="2">
      <c r="A2056" t="s">
        <v>291</v>
      </c>
      <c r="B2056" s="73" t="str">
        <f>VLOOKUP(A2056,'ARTICLES 10052022'!$A$2:$D$1031,4,FALSE)</f>
        <v>AA</v>
      </c>
      <c r="C2056" s="73" t="str">
        <f t="shared" si="127"/>
        <v/>
      </c>
      <c r="D2056" t="s">
        <v>408</v>
      </c>
      <c r="E2056">
        <v>1</v>
      </c>
      <c r="F2056" t="s">
        <v>409</v>
      </c>
      <c r="G2056">
        <v>9.9</v>
      </c>
      <c r="H2056">
        <f t="shared" si="128"/>
        <v>9.9</v>
      </c>
      <c r="I2056">
        <f>VLOOKUP(L2056,'ARTICLES 10052022'!$A$1:$Q$1031,17,FALSE)</f>
        <v>14.174999999999999</v>
      </c>
      <c r="J2056">
        <f t="shared" si="125"/>
        <v>14.174999999999999</v>
      </c>
      <c r="L2056" t="s">
        <v>408</v>
      </c>
      <c r="M2056">
        <f>IF(I2056="","",VLOOKUP(L2056,'ARTICLES 10052022'!$A$1:$J$1031,10,FALSE))</f>
        <v>9.4499999999999993</v>
      </c>
      <c r="N2056">
        <f t="shared" si="126"/>
        <v>9.4499999999999993</v>
      </c>
    </row>
    <row r="2057" spans="1:14" outlineLevel="1">
      <c r="A2057" s="73" t="s">
        <v>3143</v>
      </c>
      <c r="B2057" s="73"/>
      <c r="C2057" s="73" t="str">
        <f t="shared" si="127"/>
        <v>PFH12EH</v>
      </c>
      <c r="J2057">
        <f>SUBTOTAL(9,J2055:J2056)</f>
        <v>993.11099999999988</v>
      </c>
      <c r="N2057">
        <f>SUBTOTAL(9,N2055:N2056)</f>
        <v>708.69</v>
      </c>
    </row>
    <row r="2058" spans="1:14" outlineLevel="2">
      <c r="A2058" t="s">
        <v>295</v>
      </c>
      <c r="B2058" s="73" t="str">
        <f>VLOOKUP(A2058,'ARTICLES 10052022'!$A$2:$D$1031,4,FALSE)</f>
        <v>AA</v>
      </c>
      <c r="C2058" s="73" t="str">
        <f t="shared" si="127"/>
        <v/>
      </c>
      <c r="D2058" t="s">
        <v>1294</v>
      </c>
      <c r="E2058">
        <v>1</v>
      </c>
      <c r="F2058" t="s">
        <v>1296</v>
      </c>
      <c r="G2058">
        <v>967.71</v>
      </c>
      <c r="H2058">
        <f t="shared" si="128"/>
        <v>967.71</v>
      </c>
      <c r="I2058">
        <f>VLOOKUP(L2058,'ARTICLES 10052022'!$A$1:$Q$1031,17,FALSE)</f>
        <v>1179.1079999999999</v>
      </c>
      <c r="J2058">
        <f t="shared" si="125"/>
        <v>1179.1079999999999</v>
      </c>
      <c r="L2058" t="s">
        <v>1294</v>
      </c>
      <c r="M2058">
        <f>IF(I2058="","",VLOOKUP(L2058,'ARTICLES 10052022'!$A$1:$J$1031,10,FALSE))</f>
        <v>842.22</v>
      </c>
      <c r="N2058">
        <f t="shared" ref="N2058:N2121" si="129">IF(I2058="","",E2058*M2058)</f>
        <v>842.22</v>
      </c>
    </row>
    <row r="2059" spans="1:14" outlineLevel="2">
      <c r="A2059" t="s">
        <v>295</v>
      </c>
      <c r="B2059" s="73" t="str">
        <f>VLOOKUP(A2059,'ARTICLES 10052022'!$A$2:$D$1031,4,FALSE)</f>
        <v>AA</v>
      </c>
      <c r="C2059" s="73" t="str">
        <f t="shared" si="127"/>
        <v/>
      </c>
      <c r="D2059" t="s">
        <v>408</v>
      </c>
      <c r="E2059">
        <v>1</v>
      </c>
      <c r="F2059" t="s">
        <v>409</v>
      </c>
      <c r="G2059">
        <v>9.9</v>
      </c>
      <c r="H2059">
        <f t="shared" si="128"/>
        <v>9.9</v>
      </c>
      <c r="I2059">
        <f>VLOOKUP(L2059,'ARTICLES 10052022'!$A$1:$Q$1031,17,FALSE)</f>
        <v>14.174999999999999</v>
      </c>
      <c r="J2059">
        <f t="shared" si="125"/>
        <v>14.174999999999999</v>
      </c>
      <c r="L2059" t="s">
        <v>408</v>
      </c>
      <c r="M2059">
        <f>IF(I2059="","",VLOOKUP(L2059,'ARTICLES 10052022'!$A$1:$J$1031,10,FALSE))</f>
        <v>9.4499999999999993</v>
      </c>
      <c r="N2059">
        <f t="shared" si="129"/>
        <v>9.4499999999999993</v>
      </c>
    </row>
    <row r="2060" spans="1:14" outlineLevel="1">
      <c r="A2060" s="73" t="s">
        <v>3144</v>
      </c>
      <c r="B2060" s="73"/>
      <c r="C2060" s="73" t="str">
        <f t="shared" si="127"/>
        <v>PFH16EH</v>
      </c>
      <c r="J2060">
        <f>SUBTOTAL(9,J2058:J2059)</f>
        <v>1193.2829999999999</v>
      </c>
      <c r="N2060">
        <f>SUBTOTAL(9,N2058:N2059)</f>
        <v>851.67000000000007</v>
      </c>
    </row>
    <row r="2061" spans="1:14" outlineLevel="2">
      <c r="A2061" t="s">
        <v>299</v>
      </c>
      <c r="B2061" s="73" t="str">
        <f>VLOOKUP(A2061,'ARTICLES 10052022'!$A$2:$D$1031,4,FALSE)</f>
        <v>AA</v>
      </c>
      <c r="C2061" s="73" t="str">
        <f t="shared" si="127"/>
        <v/>
      </c>
      <c r="D2061" t="s">
        <v>1297</v>
      </c>
      <c r="E2061">
        <v>1</v>
      </c>
      <c r="F2061" t="s">
        <v>1299</v>
      </c>
      <c r="G2061">
        <v>1107.06</v>
      </c>
      <c r="H2061">
        <f t="shared" si="128"/>
        <v>1107.06</v>
      </c>
      <c r="I2061">
        <f>VLOOKUP(L2061,'ARTICLES 10052022'!$A$1:$Q$1031,17,FALSE)</f>
        <v>1350.8319999999999</v>
      </c>
      <c r="J2061">
        <f t="shared" si="125"/>
        <v>1350.8319999999999</v>
      </c>
      <c r="L2061" t="s">
        <v>1297</v>
      </c>
      <c r="M2061">
        <f>IF(I2061="","",VLOOKUP(L2061,'ARTICLES 10052022'!$A$1:$J$1031,10,FALSE))</f>
        <v>964.88</v>
      </c>
      <c r="N2061">
        <f t="shared" si="129"/>
        <v>964.88</v>
      </c>
    </row>
    <row r="2062" spans="1:14" outlineLevel="2">
      <c r="A2062" t="s">
        <v>299</v>
      </c>
      <c r="B2062" s="73" t="str">
        <f>VLOOKUP(A2062,'ARTICLES 10052022'!$A$2:$D$1031,4,FALSE)</f>
        <v>AA</v>
      </c>
      <c r="C2062" s="73" t="str">
        <f t="shared" si="127"/>
        <v/>
      </c>
      <c r="D2062" t="s">
        <v>408</v>
      </c>
      <c r="E2062">
        <v>1</v>
      </c>
      <c r="F2062" t="s">
        <v>409</v>
      </c>
      <c r="G2062">
        <v>9.9</v>
      </c>
      <c r="H2062">
        <f t="shared" si="128"/>
        <v>9.9</v>
      </c>
      <c r="I2062">
        <f>VLOOKUP(L2062,'ARTICLES 10052022'!$A$1:$Q$1031,17,FALSE)</f>
        <v>14.174999999999999</v>
      </c>
      <c r="J2062">
        <f t="shared" si="125"/>
        <v>14.174999999999999</v>
      </c>
      <c r="L2062" t="s">
        <v>408</v>
      </c>
      <c r="M2062">
        <f>IF(I2062="","",VLOOKUP(L2062,'ARTICLES 10052022'!$A$1:$J$1031,10,FALSE))</f>
        <v>9.4499999999999993</v>
      </c>
      <c r="N2062">
        <f t="shared" si="129"/>
        <v>9.4499999999999993</v>
      </c>
    </row>
    <row r="2063" spans="1:14" outlineLevel="1">
      <c r="A2063" s="73" t="s">
        <v>3145</v>
      </c>
      <c r="B2063" s="73"/>
      <c r="C2063" s="73" t="str">
        <f t="shared" si="127"/>
        <v>PFH20EH</v>
      </c>
      <c r="J2063">
        <f>SUBTOTAL(9,J2061:J2062)</f>
        <v>1365.0069999999998</v>
      </c>
      <c r="N2063">
        <f>SUBTOTAL(9,N2061:N2062)</f>
        <v>974.33</v>
      </c>
    </row>
    <row r="2064" spans="1:14" outlineLevel="2">
      <c r="A2064" t="s">
        <v>347</v>
      </c>
      <c r="B2064" s="73" t="str">
        <f>VLOOKUP(A2064,'ARTICLES 10052022'!$A$2:$D$1031,4,FALSE)</f>
        <v>Z</v>
      </c>
      <c r="C2064" s="73" t="str">
        <f t="shared" si="127"/>
        <v/>
      </c>
      <c r="D2064" t="s">
        <v>412</v>
      </c>
      <c r="E2064">
        <v>1</v>
      </c>
      <c r="F2064" t="s">
        <v>413</v>
      </c>
      <c r="G2064">
        <v>16.5</v>
      </c>
      <c r="H2064">
        <f t="shared" si="128"/>
        <v>16.5</v>
      </c>
      <c r="I2064">
        <f>VLOOKUP(L2064,'ARTICLES 10052022'!$A$1:$Q$1031,17,FALSE)</f>
        <v>20.774999999999999</v>
      </c>
      <c r="J2064">
        <f t="shared" si="125"/>
        <v>20.774999999999999</v>
      </c>
      <c r="L2064" t="s">
        <v>412</v>
      </c>
      <c r="M2064">
        <f>IF(I2064="","",VLOOKUP(L2064,'ARTICLES 10052022'!$A$1:$J$1031,10,FALSE))</f>
        <v>13.85</v>
      </c>
      <c r="N2064">
        <f t="shared" si="129"/>
        <v>13.85</v>
      </c>
    </row>
    <row r="2065" spans="1:14" outlineLevel="2">
      <c r="A2065" t="s">
        <v>347</v>
      </c>
      <c r="B2065" s="73" t="str">
        <f>VLOOKUP(A2065,'ARTICLES 10052022'!$A$2:$D$1031,4,FALSE)</f>
        <v>Z</v>
      </c>
      <c r="C2065" s="73" t="str">
        <f t="shared" si="127"/>
        <v/>
      </c>
      <c r="D2065" t="s">
        <v>1937</v>
      </c>
      <c r="E2065">
        <v>1</v>
      </c>
      <c r="F2065" t="s">
        <v>1938</v>
      </c>
      <c r="G2065">
        <v>309.75</v>
      </c>
      <c r="H2065">
        <f t="shared" si="128"/>
        <v>309.75</v>
      </c>
      <c r="I2065">
        <f>VLOOKUP(L2065,'ARTICLES 10052022'!$A$1:$Q$1031,17,FALSE)</f>
        <v>451.38799999999998</v>
      </c>
      <c r="J2065">
        <f t="shared" si="125"/>
        <v>451.38799999999998</v>
      </c>
      <c r="L2065" t="s">
        <v>1937</v>
      </c>
      <c r="M2065">
        <f>IF(I2065="","",VLOOKUP(L2065,'ARTICLES 10052022'!$A$1:$J$1031,10,FALSE))</f>
        <v>322.42</v>
      </c>
      <c r="N2065">
        <f t="shared" si="129"/>
        <v>322.42</v>
      </c>
    </row>
    <row r="2066" spans="1:14" outlineLevel="2">
      <c r="A2066" t="s">
        <v>347</v>
      </c>
      <c r="B2066" s="73" t="str">
        <f>VLOOKUP(A2066,'ARTICLES 10052022'!$A$2:$D$1031,4,FALSE)</f>
        <v>Z</v>
      </c>
      <c r="C2066" s="73" t="str">
        <f t="shared" si="127"/>
        <v/>
      </c>
      <c r="D2066" t="s">
        <v>512</v>
      </c>
      <c r="E2066">
        <v>2</v>
      </c>
      <c r="F2066" t="s">
        <v>1006</v>
      </c>
      <c r="G2066">
        <v>4.63</v>
      </c>
      <c r="H2066">
        <f t="shared" si="128"/>
        <v>9.26</v>
      </c>
      <c r="I2066">
        <f>VLOOKUP(L2066,'ARTICLES 10052022'!$A$1:$Q$1031,17,FALSE)</f>
        <v>6.34</v>
      </c>
      <c r="J2066">
        <f t="shared" si="125"/>
        <v>12.68</v>
      </c>
      <c r="L2066" t="s">
        <v>512</v>
      </c>
      <c r="M2066">
        <f>IF(I2066="","",VLOOKUP(L2066,'ARTICLES 10052022'!$A$1:$J$1031,10,FALSE))</f>
        <v>3.17</v>
      </c>
      <c r="N2066">
        <f t="shared" si="129"/>
        <v>6.34</v>
      </c>
    </row>
    <row r="2067" spans="1:14" outlineLevel="1">
      <c r="A2067" s="73" t="s">
        <v>3146</v>
      </c>
      <c r="B2067" s="73"/>
      <c r="C2067" s="73" t="str">
        <f t="shared" si="127"/>
        <v>PSFV2EH2.5X1.6</v>
      </c>
      <c r="J2067">
        <f>SUBTOTAL(9,J2064:J2066)</f>
        <v>484.84299999999996</v>
      </c>
      <c r="N2067">
        <f>SUBTOTAL(9,N2064:N2066)</f>
        <v>342.61</v>
      </c>
    </row>
    <row r="2068" spans="1:14" outlineLevel="2">
      <c r="A2068" t="s">
        <v>676</v>
      </c>
      <c r="B2068" s="73" t="str">
        <f>VLOOKUP(A2068,'ARTICLES 10052022'!$A$2:$D$1031,4,FALSE)</f>
        <v>AN</v>
      </c>
      <c r="C2068" s="73" t="str">
        <f t="shared" si="127"/>
        <v/>
      </c>
      <c r="D2068" t="s">
        <v>2391</v>
      </c>
      <c r="E2068">
        <v>50</v>
      </c>
      <c r="F2068" t="s">
        <v>2392</v>
      </c>
      <c r="G2068">
        <v>0.54900000000000004</v>
      </c>
      <c r="H2068">
        <f t="shared" si="128"/>
        <v>27.450000000000003</v>
      </c>
      <c r="I2068">
        <f>VLOOKUP(L2068,'ARTICLES 10052022'!$A$1:$Q$1031,17,FALSE)</f>
        <v>0.54899999999999993</v>
      </c>
      <c r="J2068">
        <f t="shared" si="125"/>
        <v>27.449999999999996</v>
      </c>
      <c r="L2068" t="s">
        <v>2391</v>
      </c>
      <c r="M2068">
        <f>IF(I2068="","",VLOOKUP(L2068,'ARTICLES 10052022'!$A$1:$J$1031,10,FALSE))</f>
        <v>0.36599999999999999</v>
      </c>
      <c r="N2068">
        <f t="shared" si="129"/>
        <v>18.3</v>
      </c>
    </row>
    <row r="2069" spans="1:14" outlineLevel="1">
      <c r="A2069" s="73" t="s">
        <v>3147</v>
      </c>
      <c r="B2069" s="73"/>
      <c r="C2069" s="73" t="str">
        <f t="shared" si="127"/>
        <v>VCHARP8X140B50</v>
      </c>
      <c r="J2069">
        <f>SUBTOTAL(9,J2068:J2068)</f>
        <v>27.449999999999996</v>
      </c>
      <c r="N2069">
        <f>SUBTOTAL(9,N2068:N2068)</f>
        <v>18.3</v>
      </c>
    </row>
    <row r="2070" spans="1:14" outlineLevel="2">
      <c r="A2070" t="s">
        <v>680</v>
      </c>
      <c r="B2070" s="73" t="str">
        <f>VLOOKUP(A2070,'ARTICLES 10052022'!$A$2:$D$1031,4,FALSE)</f>
        <v>AA</v>
      </c>
      <c r="C2070" s="73" t="str">
        <f t="shared" si="127"/>
        <v/>
      </c>
      <c r="D2070">
        <v>8210707018</v>
      </c>
      <c r="E2070">
        <v>100</v>
      </c>
      <c r="F2070" t="s">
        <v>2090</v>
      </c>
      <c r="G2070">
        <v>0.158</v>
      </c>
      <c r="H2070">
        <f t="shared" si="128"/>
        <v>15.8</v>
      </c>
      <c r="I2070">
        <f>VLOOKUP(L2070,'ARTICLES 10052022'!$A$1:$Q$1031,17,FALSE)</f>
        <v>0.35249999999999998</v>
      </c>
      <c r="J2070">
        <f t="shared" si="125"/>
        <v>35.25</v>
      </c>
      <c r="L2070">
        <v>8210707018</v>
      </c>
      <c r="M2070">
        <f>IF(I2070="","",VLOOKUP(L2070,'ARTICLES 10052022'!$A$1:$J$1031,10,FALSE))</f>
        <v>0.23499999999999999</v>
      </c>
      <c r="N2070">
        <f t="shared" si="129"/>
        <v>23.5</v>
      </c>
    </row>
    <row r="2071" spans="1:14" outlineLevel="1">
      <c r="A2071" s="73" t="s">
        <v>3148</v>
      </c>
      <c r="B2071" s="73"/>
      <c r="C2071" s="73" t="str">
        <f t="shared" si="127"/>
        <v>VPENT7X70B100</v>
      </c>
      <c r="J2071">
        <f>SUBTOTAL(9,J2070:J2070)</f>
        <v>35.25</v>
      </c>
      <c r="N2071">
        <f>SUBTOTAL(9,N2070:N2070)</f>
        <v>23.5</v>
      </c>
    </row>
    <row r="2072" spans="1:14" outlineLevel="2">
      <c r="A2072" t="s">
        <v>270</v>
      </c>
      <c r="B2072" s="73" t="str">
        <f>VLOOKUP(A2072,'ARTICLES 10052022'!$A$2:$D$1031,4,FALSE)</f>
        <v>AA</v>
      </c>
      <c r="C2072" s="73" t="str">
        <f t="shared" si="127"/>
        <v/>
      </c>
      <c r="D2072" t="s">
        <v>654</v>
      </c>
      <c r="E2072">
        <v>2</v>
      </c>
      <c r="F2072" t="s">
        <v>655</v>
      </c>
      <c r="G2072">
        <v>6.17</v>
      </c>
      <c r="H2072">
        <f t="shared" si="128"/>
        <v>12.34</v>
      </c>
      <c r="I2072">
        <f>VLOOKUP(L2072,'ARTICLES 10052022'!$A$1:$Q$1031,17,FALSE)</f>
        <v>6.36</v>
      </c>
      <c r="J2072">
        <f t="shared" ref="J2072:J2157" si="130">E2072*I2072</f>
        <v>12.72</v>
      </c>
      <c r="L2072" t="s">
        <v>654</v>
      </c>
      <c r="M2072">
        <f>IF(I2072="","",VLOOKUP(L2072,'ARTICLES 10052022'!$A$1:$J$1031,10,FALSE))</f>
        <v>2.12</v>
      </c>
      <c r="N2072">
        <f t="shared" si="129"/>
        <v>4.24</v>
      </c>
    </row>
    <row r="2073" spans="1:14" outlineLevel="2">
      <c r="A2073" t="s">
        <v>270</v>
      </c>
      <c r="B2073" s="73" t="str">
        <f>VLOOKUP(A2073,'ARTICLES 10052022'!$A$2:$D$1031,4,FALSE)</f>
        <v>AA</v>
      </c>
      <c r="C2073" s="73" t="str">
        <f t="shared" si="127"/>
        <v/>
      </c>
      <c r="D2073" t="s">
        <v>484</v>
      </c>
      <c r="E2073">
        <v>2</v>
      </c>
      <c r="F2073" t="s">
        <v>485</v>
      </c>
      <c r="G2073">
        <v>55.83</v>
      </c>
      <c r="H2073">
        <f t="shared" si="128"/>
        <v>111.66</v>
      </c>
      <c r="I2073">
        <f>VLOOKUP(L2073,'ARTICLES 10052022'!$A$1:$Q$1031,17,FALSE)</f>
        <v>34.1</v>
      </c>
      <c r="J2073">
        <f t="shared" si="130"/>
        <v>68.2</v>
      </c>
      <c r="L2073" t="s">
        <v>484</v>
      </c>
      <c r="M2073">
        <f>IF(I2073="","",VLOOKUP(L2073,'ARTICLES 10052022'!$A$1:$J$1031,10,FALSE))</f>
        <v>22</v>
      </c>
      <c r="N2073">
        <f t="shared" si="129"/>
        <v>44</v>
      </c>
    </row>
    <row r="2074" spans="1:14" outlineLevel="1">
      <c r="A2074" s="73" t="s">
        <v>3149</v>
      </c>
      <c r="B2074" s="73"/>
      <c r="C2074" s="73" t="str">
        <f t="shared" si="127"/>
        <v>KITTOB03</v>
      </c>
      <c r="J2074">
        <f>SUBTOTAL(9,J2072:J2073)</f>
        <v>80.92</v>
      </c>
      <c r="N2074">
        <f>SUBTOTAL(9,N2072:N2073)</f>
        <v>48.24</v>
      </c>
    </row>
    <row r="2075" spans="1:14" outlineLevel="2">
      <c r="A2075" t="s">
        <v>201</v>
      </c>
      <c r="B2075" s="73" t="str">
        <f>VLOOKUP(A2075,'ARTICLES 10052022'!$A$2:$D$1031,4,FALSE)</f>
        <v>AA</v>
      </c>
      <c r="C2075" s="73" t="str">
        <f t="shared" si="127"/>
        <v/>
      </c>
      <c r="D2075" t="s">
        <v>2137</v>
      </c>
      <c r="E2075">
        <v>2</v>
      </c>
      <c r="F2075" t="s">
        <v>2138</v>
      </c>
      <c r="G2075">
        <v>34.299999999999997</v>
      </c>
      <c r="H2075">
        <f t="shared" si="128"/>
        <v>68.599999999999994</v>
      </c>
      <c r="I2075">
        <f>VLOOKUP(L2075,'ARTICLES 10052022'!$A$1:$Q$1031,17,FALSE)</f>
        <v>47.4</v>
      </c>
      <c r="J2075">
        <f t="shared" si="130"/>
        <v>94.8</v>
      </c>
      <c r="L2075" t="s">
        <v>2137</v>
      </c>
      <c r="M2075">
        <f>IF(I2075="","",VLOOKUP(L2075,'ARTICLES 10052022'!$A$1:$J$1031,10,FALSE))</f>
        <v>39.5</v>
      </c>
      <c r="N2075">
        <f t="shared" si="129"/>
        <v>79</v>
      </c>
    </row>
    <row r="2076" spans="1:14" outlineLevel="2">
      <c r="A2076" t="s">
        <v>201</v>
      </c>
      <c r="B2076" s="73" t="str">
        <f>VLOOKUP(A2076,'ARTICLES 10052022'!$A$2:$D$1031,4,FALSE)</f>
        <v>AA</v>
      </c>
      <c r="C2076" s="73" t="str">
        <f t="shared" si="127"/>
        <v/>
      </c>
      <c r="D2076" t="s">
        <v>1445</v>
      </c>
      <c r="E2076">
        <v>8</v>
      </c>
      <c r="F2076" t="s">
        <v>1446</v>
      </c>
      <c r="G2076">
        <v>40.47</v>
      </c>
      <c r="H2076">
        <f t="shared" si="128"/>
        <v>323.76</v>
      </c>
      <c r="I2076">
        <f>VLOOKUP(L2076,'ARTICLES 10052022'!$A$1:$Q$1031,17,FALSE)</f>
        <v>48.900000000000006</v>
      </c>
      <c r="J2076">
        <f t="shared" si="130"/>
        <v>391.20000000000005</v>
      </c>
      <c r="L2076" t="s">
        <v>1445</v>
      </c>
      <c r="M2076">
        <f>IF(I2076="","",VLOOKUP(L2076,'ARTICLES 10052022'!$A$1:$J$1031,10,FALSE))</f>
        <v>32.6</v>
      </c>
      <c r="N2076">
        <f t="shared" si="129"/>
        <v>260.8</v>
      </c>
    </row>
    <row r="2077" spans="1:14" outlineLevel="1">
      <c r="A2077" s="73" t="s">
        <v>3150</v>
      </c>
      <c r="B2077" s="73"/>
      <c r="C2077" s="73" t="str">
        <f t="shared" si="127"/>
        <v>PSR4EH4X2</v>
      </c>
      <c r="J2077">
        <f>SUBTOTAL(9,J2075:J2076)</f>
        <v>486.00000000000006</v>
      </c>
      <c r="N2077">
        <f>SUBTOTAL(9,N2075:N2076)</f>
        <v>339.8</v>
      </c>
    </row>
    <row r="2078" spans="1:14" outlineLevel="2">
      <c r="A2078" t="s">
        <v>682</v>
      </c>
      <c r="B2078" s="73" t="str">
        <f>VLOOKUP(A2078,'ARTICLES 10052022'!$A$2:$D$1031,4,FALSE)</f>
        <v>AA</v>
      </c>
      <c r="C2078" s="73" t="str">
        <f t="shared" si="127"/>
        <v/>
      </c>
      <c r="D2078">
        <v>8210603018</v>
      </c>
      <c r="E2078">
        <v>100</v>
      </c>
      <c r="F2078" t="s">
        <v>2088</v>
      </c>
      <c r="G2078">
        <v>6.8000000000000005E-2</v>
      </c>
      <c r="H2078">
        <f t="shared" si="128"/>
        <v>6.8000000000000007</v>
      </c>
      <c r="I2078">
        <f>VLOOKUP(L2078,'ARTICLES 10052022'!$A$1:$Q$1031,17,FALSE)</f>
        <v>0.13950000000000001</v>
      </c>
      <c r="J2078">
        <f t="shared" si="130"/>
        <v>13.950000000000001</v>
      </c>
      <c r="L2078">
        <v>8210603018</v>
      </c>
      <c r="M2078">
        <f>IF(I2078="","",VLOOKUP(L2078,'ARTICLES 10052022'!$A$1:$J$1031,10,FALSE))</f>
        <v>9.2999999999999999E-2</v>
      </c>
      <c r="N2078">
        <f t="shared" si="129"/>
        <v>9.3000000000000007</v>
      </c>
    </row>
    <row r="2079" spans="1:14" outlineLevel="1">
      <c r="A2079" s="73" t="s">
        <v>3151</v>
      </c>
      <c r="B2079" s="73"/>
      <c r="C2079" s="73" t="str">
        <f t="shared" si="127"/>
        <v>VPENT6X30B100</v>
      </c>
      <c r="J2079">
        <f>SUBTOTAL(9,J2078:J2078)</f>
        <v>13.950000000000001</v>
      </c>
      <c r="N2079">
        <f>SUBTOTAL(9,N2078:N2078)</f>
        <v>9.3000000000000007</v>
      </c>
    </row>
    <row r="2080" spans="1:14" outlineLevel="2">
      <c r="A2080" t="s">
        <v>1106</v>
      </c>
      <c r="B2080" s="73" t="str">
        <f>VLOOKUP(A2080,'ARTICLES 10052022'!$A$2:$D$1031,4,FALSE)</f>
        <v>AA</v>
      </c>
      <c r="C2080" s="73" t="str">
        <f t="shared" si="127"/>
        <v/>
      </c>
      <c r="D2080" t="s">
        <v>412</v>
      </c>
      <c r="E2080">
        <v>1</v>
      </c>
      <c r="F2080" t="s">
        <v>413</v>
      </c>
      <c r="G2080">
        <v>16.5</v>
      </c>
      <c r="H2080">
        <f t="shared" si="128"/>
        <v>16.5</v>
      </c>
      <c r="I2080">
        <f>VLOOKUP(L2080,'ARTICLES 10052022'!$A$1:$Q$1031,17,FALSE)</f>
        <v>20.774999999999999</v>
      </c>
      <c r="J2080">
        <f t="shared" si="130"/>
        <v>20.774999999999999</v>
      </c>
      <c r="L2080" t="s">
        <v>412</v>
      </c>
      <c r="M2080">
        <f>IF(I2080="","",VLOOKUP(L2080,'ARTICLES 10052022'!$A$1:$J$1031,10,FALSE))</f>
        <v>13.85</v>
      </c>
      <c r="N2080">
        <f t="shared" si="129"/>
        <v>13.85</v>
      </c>
    </row>
    <row r="2081" spans="1:14" outlineLevel="2">
      <c r="A2081" t="s">
        <v>1106</v>
      </c>
      <c r="B2081" s="73" t="str">
        <f>VLOOKUP(A2081,'ARTICLES 10052022'!$A$2:$D$1031,4,FALSE)</f>
        <v>AA</v>
      </c>
      <c r="C2081" s="73" t="str">
        <f t="shared" si="127"/>
        <v/>
      </c>
      <c r="D2081" t="s">
        <v>2245</v>
      </c>
      <c r="E2081">
        <v>1</v>
      </c>
      <c r="F2081" t="s">
        <v>2246</v>
      </c>
      <c r="G2081">
        <v>1271.77</v>
      </c>
      <c r="H2081">
        <f t="shared" si="128"/>
        <v>1271.77</v>
      </c>
      <c r="I2081">
        <f>VLOOKUP(L2081,'ARTICLES 10052022'!$A$1:$Q$1031,17,FALSE)</f>
        <v>1841.7979999999998</v>
      </c>
      <c r="J2081">
        <f t="shared" si="130"/>
        <v>1841.7979999999998</v>
      </c>
      <c r="L2081" t="s">
        <v>2245</v>
      </c>
      <c r="M2081">
        <f>IF(I2081="","",VLOOKUP(L2081,'ARTICLES 10052022'!$A$1:$J$1031,10,FALSE))</f>
        <v>1315.57</v>
      </c>
      <c r="N2081">
        <f t="shared" si="129"/>
        <v>1315.57</v>
      </c>
    </row>
    <row r="2082" spans="1:14" outlineLevel="2">
      <c r="A2082" t="s">
        <v>1106</v>
      </c>
      <c r="B2082" s="73" t="str">
        <f>VLOOKUP(A2082,'ARTICLES 10052022'!$A$2:$D$1031,4,FALSE)</f>
        <v>AA</v>
      </c>
      <c r="C2082" s="73" t="str">
        <f t="shared" si="127"/>
        <v/>
      </c>
      <c r="D2082" t="s">
        <v>512</v>
      </c>
      <c r="E2082">
        <v>2</v>
      </c>
      <c r="F2082" t="s">
        <v>1006</v>
      </c>
      <c r="G2082">
        <v>4.63</v>
      </c>
      <c r="H2082">
        <f t="shared" si="128"/>
        <v>9.26</v>
      </c>
      <c r="I2082">
        <f>VLOOKUP(L2082,'ARTICLES 10052022'!$A$1:$Q$1031,17,FALSE)</f>
        <v>6.34</v>
      </c>
      <c r="J2082">
        <f t="shared" si="130"/>
        <v>12.68</v>
      </c>
      <c r="L2082" t="s">
        <v>512</v>
      </c>
      <c r="M2082">
        <f>IF(I2082="","",VLOOKUP(L2082,'ARTICLES 10052022'!$A$1:$J$1031,10,FALSE))</f>
        <v>3.17</v>
      </c>
      <c r="N2082">
        <f t="shared" si="129"/>
        <v>6.34</v>
      </c>
    </row>
    <row r="2083" spans="1:14" outlineLevel="1">
      <c r="A2083" s="73" t="s">
        <v>3152</v>
      </c>
      <c r="B2083" s="73"/>
      <c r="C2083" s="73" t="str">
        <f t="shared" si="127"/>
        <v>PFV18EH9x4</v>
      </c>
      <c r="J2083">
        <f>SUBTOTAL(9,J2080:J2082)</f>
        <v>1875.2529999999999</v>
      </c>
      <c r="N2083">
        <f>SUBTOTAL(9,N2080:N2082)</f>
        <v>1335.7599999999998</v>
      </c>
    </row>
    <row r="2084" spans="1:14" outlineLevel="2">
      <c r="A2084" t="s">
        <v>1109</v>
      </c>
      <c r="B2084" s="73" t="str">
        <f>VLOOKUP(A2084,'ARTICLES 10052022'!$A$2:$D$1031,4,FALSE)</f>
        <v>AA</v>
      </c>
      <c r="C2084" s="73" t="str">
        <f t="shared" si="127"/>
        <v/>
      </c>
      <c r="D2084" t="s">
        <v>412</v>
      </c>
      <c r="E2084">
        <v>1</v>
      </c>
      <c r="F2084" t="s">
        <v>413</v>
      </c>
      <c r="G2084">
        <v>16.5</v>
      </c>
      <c r="H2084">
        <f t="shared" si="128"/>
        <v>16.5</v>
      </c>
      <c r="I2084">
        <f>VLOOKUP(L2084,'ARTICLES 10052022'!$A$1:$Q$1031,17,FALSE)</f>
        <v>20.774999999999999</v>
      </c>
      <c r="J2084">
        <f t="shared" si="130"/>
        <v>20.774999999999999</v>
      </c>
      <c r="L2084" t="s">
        <v>412</v>
      </c>
      <c r="M2084">
        <f>IF(I2084="","",VLOOKUP(L2084,'ARTICLES 10052022'!$A$1:$J$1031,10,FALSE))</f>
        <v>13.85</v>
      </c>
      <c r="N2084">
        <f t="shared" si="129"/>
        <v>13.85</v>
      </c>
    </row>
    <row r="2085" spans="1:14" outlineLevel="2">
      <c r="A2085" t="s">
        <v>1109</v>
      </c>
      <c r="B2085" s="73" t="str">
        <f>VLOOKUP(A2085,'ARTICLES 10052022'!$A$2:$D$1031,4,FALSE)</f>
        <v>AA</v>
      </c>
      <c r="C2085" s="73" t="str">
        <f t="shared" si="127"/>
        <v/>
      </c>
      <c r="D2085" t="s">
        <v>1895</v>
      </c>
      <c r="E2085">
        <v>1</v>
      </c>
      <c r="F2085" t="s">
        <v>1896</v>
      </c>
      <c r="G2085">
        <v>1289.6099999999999</v>
      </c>
      <c r="H2085">
        <f t="shared" si="128"/>
        <v>1289.6099999999999</v>
      </c>
      <c r="I2085">
        <f>VLOOKUP(L2085,'ARTICLES 10052022'!$A$1:$Q$1031,17,FALSE)</f>
        <v>1868.0059999999999</v>
      </c>
      <c r="J2085">
        <f t="shared" si="130"/>
        <v>1868.0059999999999</v>
      </c>
      <c r="L2085" t="s">
        <v>1895</v>
      </c>
      <c r="M2085">
        <f>IF(I2085="","",VLOOKUP(L2085,'ARTICLES 10052022'!$A$1:$J$1031,10,FALSE))</f>
        <v>1334.29</v>
      </c>
      <c r="N2085">
        <f t="shared" si="129"/>
        <v>1334.29</v>
      </c>
    </row>
    <row r="2086" spans="1:14" outlineLevel="2">
      <c r="A2086" t="s">
        <v>1109</v>
      </c>
      <c r="B2086" s="73" t="str">
        <f>VLOOKUP(A2086,'ARTICLES 10052022'!$A$2:$D$1031,4,FALSE)</f>
        <v>AA</v>
      </c>
      <c r="C2086" s="73" t="str">
        <f t="shared" si="127"/>
        <v/>
      </c>
      <c r="D2086" t="s">
        <v>512</v>
      </c>
      <c r="E2086">
        <v>2</v>
      </c>
      <c r="F2086" t="s">
        <v>1006</v>
      </c>
      <c r="G2086">
        <v>4.63</v>
      </c>
      <c r="H2086">
        <f t="shared" si="128"/>
        <v>9.26</v>
      </c>
      <c r="I2086">
        <f>VLOOKUP(L2086,'ARTICLES 10052022'!$A$1:$Q$1031,17,FALSE)</f>
        <v>6.34</v>
      </c>
      <c r="J2086">
        <f t="shared" si="130"/>
        <v>12.68</v>
      </c>
      <c r="L2086" t="s">
        <v>512</v>
      </c>
      <c r="M2086">
        <f>IF(I2086="","",VLOOKUP(L2086,'ARTICLES 10052022'!$A$1:$J$1031,10,FALSE))</f>
        <v>3.17</v>
      </c>
      <c r="N2086">
        <f t="shared" si="129"/>
        <v>6.34</v>
      </c>
    </row>
    <row r="2087" spans="1:14" outlineLevel="1">
      <c r="A2087" s="73" t="s">
        <v>3153</v>
      </c>
      <c r="B2087" s="73"/>
      <c r="C2087" s="73" t="str">
        <f t="shared" si="127"/>
        <v>PFV18EH8x4.5</v>
      </c>
      <c r="J2087">
        <f>SUBTOTAL(9,J2084:J2086)</f>
        <v>1901.461</v>
      </c>
      <c r="N2087">
        <f>SUBTOTAL(9,N2084:N2086)</f>
        <v>1354.4799999999998</v>
      </c>
    </row>
    <row r="2088" spans="1:14" outlineLevel="2">
      <c r="A2088" t="s">
        <v>1117</v>
      </c>
      <c r="B2088" s="73" t="str">
        <f>VLOOKUP(A2088,'ARTICLES 10052022'!$A$2:$D$1031,4,FALSE)</f>
        <v>AA</v>
      </c>
      <c r="C2088" s="73" t="str">
        <f t="shared" si="127"/>
        <v/>
      </c>
      <c r="D2088" t="s">
        <v>412</v>
      </c>
      <c r="E2088">
        <v>1</v>
      </c>
      <c r="F2088" t="s">
        <v>413</v>
      </c>
      <c r="G2088">
        <v>16.5</v>
      </c>
      <c r="H2088">
        <f t="shared" si="128"/>
        <v>16.5</v>
      </c>
      <c r="I2088">
        <f>VLOOKUP(L2088,'ARTICLES 10052022'!$A$1:$Q$1031,17,FALSE)</f>
        <v>20.774999999999999</v>
      </c>
      <c r="J2088">
        <f t="shared" si="130"/>
        <v>20.774999999999999</v>
      </c>
      <c r="L2088" t="s">
        <v>412</v>
      </c>
      <c r="M2088">
        <f>IF(I2088="","",VLOOKUP(L2088,'ARTICLES 10052022'!$A$1:$J$1031,10,FALSE))</f>
        <v>13.85</v>
      </c>
      <c r="N2088">
        <f t="shared" si="129"/>
        <v>13.85</v>
      </c>
    </row>
    <row r="2089" spans="1:14" outlineLevel="2">
      <c r="A2089" t="s">
        <v>1117</v>
      </c>
      <c r="B2089" s="73" t="str">
        <f>VLOOKUP(A2089,'ARTICLES 10052022'!$A$2:$D$1031,4,FALSE)</f>
        <v>AA</v>
      </c>
      <c r="C2089" s="73" t="str">
        <f t="shared" si="127"/>
        <v/>
      </c>
      <c r="D2089" t="s">
        <v>1969</v>
      </c>
      <c r="E2089">
        <v>1</v>
      </c>
      <c r="F2089" t="s">
        <v>1970</v>
      </c>
      <c r="G2089">
        <v>1030.77</v>
      </c>
      <c r="H2089">
        <f t="shared" si="128"/>
        <v>1030.77</v>
      </c>
      <c r="I2089">
        <f>VLOOKUP(L2089,'ARTICLES 10052022'!$A$1:$Q$1031,17,FALSE)</f>
        <v>1493.66</v>
      </c>
      <c r="J2089">
        <f t="shared" si="130"/>
        <v>1493.66</v>
      </c>
      <c r="L2089" t="s">
        <v>1969</v>
      </c>
      <c r="M2089">
        <f>IF(I2089="","",VLOOKUP(L2089,'ARTICLES 10052022'!$A$1:$J$1031,10,FALSE))</f>
        <v>1066.9000000000001</v>
      </c>
      <c r="N2089">
        <f t="shared" si="129"/>
        <v>1066.9000000000001</v>
      </c>
    </row>
    <row r="2090" spans="1:14" outlineLevel="2">
      <c r="A2090" t="s">
        <v>1117</v>
      </c>
      <c r="B2090" s="73" t="str">
        <f>VLOOKUP(A2090,'ARTICLES 10052022'!$A$2:$D$1031,4,FALSE)</f>
        <v>AA</v>
      </c>
      <c r="C2090" s="73" t="str">
        <f t="shared" si="127"/>
        <v/>
      </c>
      <c r="D2090" t="s">
        <v>512</v>
      </c>
      <c r="E2090">
        <v>2</v>
      </c>
      <c r="F2090" t="s">
        <v>1006</v>
      </c>
      <c r="G2090">
        <v>4.63</v>
      </c>
      <c r="H2090">
        <f t="shared" si="128"/>
        <v>9.26</v>
      </c>
      <c r="I2090">
        <f>VLOOKUP(L2090,'ARTICLES 10052022'!$A$1:$Q$1031,17,FALSE)</f>
        <v>6.34</v>
      </c>
      <c r="J2090">
        <f t="shared" si="130"/>
        <v>12.68</v>
      </c>
      <c r="L2090" t="s">
        <v>512</v>
      </c>
      <c r="M2090">
        <f>IF(I2090="","",VLOOKUP(L2090,'ARTICLES 10052022'!$A$1:$J$1031,10,FALSE))</f>
        <v>3.17</v>
      </c>
      <c r="N2090">
        <f t="shared" si="129"/>
        <v>6.34</v>
      </c>
    </row>
    <row r="2091" spans="1:14" outlineLevel="1">
      <c r="A2091" s="73" t="s">
        <v>3154</v>
      </c>
      <c r="B2091" s="73"/>
      <c r="C2091" s="73" t="str">
        <f t="shared" si="127"/>
        <v>PFV14EH8x3.5</v>
      </c>
      <c r="J2091">
        <f>SUBTOTAL(9,J2088:J2090)</f>
        <v>1527.1150000000002</v>
      </c>
      <c r="N2091">
        <f>SUBTOTAL(9,N2088:N2090)</f>
        <v>1087.0899999999999</v>
      </c>
    </row>
    <row r="2092" spans="1:14" outlineLevel="2">
      <c r="A2092" t="s">
        <v>258</v>
      </c>
      <c r="B2092" s="73" t="str">
        <f>VLOOKUP(A2092,'ARTICLES 10052022'!$A$2:$D$1031,4,FALSE)</f>
        <v>AA</v>
      </c>
      <c r="C2092" s="73" t="str">
        <f t="shared" si="127"/>
        <v/>
      </c>
      <c r="D2092" t="s">
        <v>638</v>
      </c>
      <c r="E2092">
        <v>1</v>
      </c>
      <c r="F2092" t="s">
        <v>639</v>
      </c>
      <c r="G2092">
        <v>1.3</v>
      </c>
      <c r="H2092">
        <f t="shared" si="128"/>
        <v>1.3</v>
      </c>
      <c r="I2092">
        <f>VLOOKUP(L2092,'ARTICLES 10052022'!$A$1:$Q$1031,17,FALSE)</f>
        <v>1.6372300000000002</v>
      </c>
      <c r="J2092">
        <f t="shared" si="130"/>
        <v>1.6372300000000002</v>
      </c>
      <c r="L2092" t="s">
        <v>638</v>
      </c>
      <c r="M2092">
        <f>IF(I2092="","",VLOOKUP(L2092,'ARTICLES 10052022'!$A$1:$J$1031,10,FALSE))</f>
        <v>1.2310000000000001</v>
      </c>
      <c r="N2092">
        <f t="shared" si="129"/>
        <v>1.2310000000000001</v>
      </c>
    </row>
    <row r="2093" spans="1:14" outlineLevel="2">
      <c r="A2093" t="s">
        <v>258</v>
      </c>
      <c r="B2093" s="73" t="str">
        <f>VLOOKUP(A2093,'ARTICLES 10052022'!$A$2:$D$1031,4,FALSE)</f>
        <v>AA</v>
      </c>
      <c r="C2093" s="73" t="str">
        <f t="shared" si="127"/>
        <v/>
      </c>
      <c r="D2093" t="s">
        <v>428</v>
      </c>
      <c r="E2093">
        <v>2</v>
      </c>
      <c r="F2093" t="s">
        <v>1152</v>
      </c>
      <c r="G2093">
        <v>35</v>
      </c>
      <c r="H2093">
        <f t="shared" si="128"/>
        <v>70</v>
      </c>
      <c r="I2093">
        <f>VLOOKUP(L2093,'ARTICLES 10052022'!$A$1:$Q$1031,17,FALSE)</f>
        <v>41.15100000000001</v>
      </c>
      <c r="J2093">
        <f t="shared" si="130"/>
        <v>82.302000000000021</v>
      </c>
      <c r="L2093" t="s">
        <v>428</v>
      </c>
      <c r="M2093">
        <f>IF(I2093="","",VLOOKUP(L2093,'ARTICLES 10052022'!$A$1:$J$1031,10,FALSE))</f>
        <v>27.434000000000005</v>
      </c>
      <c r="N2093">
        <f t="shared" si="129"/>
        <v>54.868000000000009</v>
      </c>
    </row>
    <row r="2094" spans="1:14" outlineLevel="2">
      <c r="A2094" t="s">
        <v>258</v>
      </c>
      <c r="B2094" s="73" t="str">
        <f>VLOOKUP(A2094,'ARTICLES 10052022'!$A$2:$D$1031,4,FALSE)</f>
        <v>AA</v>
      </c>
      <c r="C2094" s="73" t="str">
        <f t="shared" si="127"/>
        <v/>
      </c>
      <c r="D2094" t="s">
        <v>476</v>
      </c>
      <c r="E2094">
        <v>3</v>
      </c>
      <c r="F2094" t="s">
        <v>2937</v>
      </c>
      <c r="G2094">
        <v>4.9400000000000004</v>
      </c>
      <c r="H2094">
        <f t="shared" si="128"/>
        <v>14.82</v>
      </c>
      <c r="I2094">
        <f>VLOOKUP(L2094,'ARTICLES 10052022'!$A$1:$Q$1031,17,FALSE)</f>
        <v>1.3800000000000001</v>
      </c>
      <c r="J2094">
        <f t="shared" si="130"/>
        <v>4.1400000000000006</v>
      </c>
      <c r="L2094" t="s">
        <v>476</v>
      </c>
      <c r="M2094">
        <f>IF(I2094="","",VLOOKUP(L2094,'ARTICLES 10052022'!$A$1:$J$1031,10,FALSE))</f>
        <v>0.92</v>
      </c>
      <c r="N2094">
        <f t="shared" si="129"/>
        <v>2.7600000000000002</v>
      </c>
    </row>
    <row r="2095" spans="1:14" outlineLevel="2">
      <c r="A2095" t="s">
        <v>258</v>
      </c>
      <c r="B2095" s="73" t="str">
        <f>VLOOKUP(A2095,'ARTICLES 10052022'!$A$2:$D$1031,4,FALSE)</f>
        <v>AA</v>
      </c>
      <c r="C2095" s="73" t="str">
        <f t="shared" si="127"/>
        <v/>
      </c>
      <c r="D2095" t="s">
        <v>458</v>
      </c>
      <c r="E2095">
        <v>1</v>
      </c>
      <c r="F2095" t="s">
        <v>459</v>
      </c>
      <c r="G2095">
        <v>100.31</v>
      </c>
      <c r="H2095">
        <f t="shared" si="128"/>
        <v>100.31</v>
      </c>
      <c r="I2095">
        <f>VLOOKUP(L2095,'ARTICLES 10052022'!$A$1:$Q$1031,17,FALSE)</f>
        <v>118.584</v>
      </c>
      <c r="J2095">
        <f t="shared" si="130"/>
        <v>118.584</v>
      </c>
      <c r="L2095" t="s">
        <v>458</v>
      </c>
      <c r="M2095">
        <f>IF(I2095="","",VLOOKUP(L2095,'ARTICLES 10052022'!$A$1:$J$1031,10,FALSE))</f>
        <v>59.292000000000002</v>
      </c>
      <c r="N2095">
        <f t="shared" si="129"/>
        <v>59.292000000000002</v>
      </c>
    </row>
    <row r="2096" spans="1:14" outlineLevel="1">
      <c r="A2096" s="73" t="s">
        <v>3155</v>
      </c>
      <c r="B2096" s="73"/>
      <c r="C2096" s="73" t="str">
        <f t="shared" si="127"/>
        <v>DIR02VANG63</v>
      </c>
      <c r="J2096">
        <f>SUBTOTAL(9,J2092:J2095)</f>
        <v>206.66323000000003</v>
      </c>
      <c r="N2096">
        <f>SUBTOTAL(9,N2092:N2095)</f>
        <v>118.15100000000001</v>
      </c>
    </row>
    <row r="2097" spans="1:14" outlineLevel="2">
      <c r="A2097" t="s">
        <v>1136</v>
      </c>
      <c r="B2097" s="73" t="str">
        <f>VLOOKUP(A2097,'ARTICLES 10052022'!$A$2:$D$1031,4,FALSE)</f>
        <v>AA</v>
      </c>
      <c r="C2097" s="73" t="str">
        <f t="shared" si="127"/>
        <v/>
      </c>
      <c r="D2097" t="s">
        <v>512</v>
      </c>
      <c r="E2097">
        <v>2</v>
      </c>
      <c r="F2097" t="s">
        <v>1006</v>
      </c>
      <c r="G2097">
        <v>4.63</v>
      </c>
      <c r="H2097">
        <f t="shared" si="128"/>
        <v>9.26</v>
      </c>
      <c r="I2097">
        <f>VLOOKUP(L2097,'ARTICLES 10052022'!$A$1:$Q$1031,17,FALSE)</f>
        <v>6.34</v>
      </c>
      <c r="J2097">
        <f t="shared" si="130"/>
        <v>12.68</v>
      </c>
      <c r="L2097" t="s">
        <v>512</v>
      </c>
      <c r="M2097">
        <f>IF(I2097="","",VLOOKUP(L2097,'ARTICLES 10052022'!$A$1:$J$1031,10,FALSE))</f>
        <v>3.17</v>
      </c>
      <c r="N2097">
        <f t="shared" si="129"/>
        <v>6.34</v>
      </c>
    </row>
    <row r="2098" spans="1:14" outlineLevel="2">
      <c r="A2098" t="s">
        <v>1136</v>
      </c>
      <c r="B2098" s="73" t="str">
        <f>VLOOKUP(A2098,'ARTICLES 10052022'!$A$2:$D$1031,4,FALSE)</f>
        <v>AA</v>
      </c>
      <c r="C2098" s="73" t="str">
        <f t="shared" si="127"/>
        <v/>
      </c>
      <c r="D2098" t="s">
        <v>412</v>
      </c>
      <c r="E2098">
        <v>1</v>
      </c>
      <c r="F2098" t="s">
        <v>413</v>
      </c>
      <c r="G2098">
        <v>16.5</v>
      </c>
      <c r="H2098">
        <f t="shared" si="128"/>
        <v>16.5</v>
      </c>
      <c r="I2098">
        <f>VLOOKUP(L2098,'ARTICLES 10052022'!$A$1:$Q$1031,17,FALSE)</f>
        <v>20.774999999999999</v>
      </c>
      <c r="J2098">
        <f t="shared" si="130"/>
        <v>20.774999999999999</v>
      </c>
      <c r="L2098" t="s">
        <v>412</v>
      </c>
      <c r="M2098">
        <f>IF(I2098="","",VLOOKUP(L2098,'ARTICLES 10052022'!$A$1:$J$1031,10,FALSE))</f>
        <v>13.85</v>
      </c>
      <c r="N2098">
        <f t="shared" si="129"/>
        <v>13.85</v>
      </c>
    </row>
    <row r="2099" spans="1:14" outlineLevel="2">
      <c r="A2099" t="s">
        <v>1136</v>
      </c>
      <c r="B2099" s="73" t="str">
        <f>VLOOKUP(A2099,'ARTICLES 10052022'!$A$2:$D$1031,4,FALSE)</f>
        <v>AA</v>
      </c>
      <c r="C2099" s="73" t="str">
        <f t="shared" si="127"/>
        <v/>
      </c>
      <c r="D2099" t="s">
        <v>1864</v>
      </c>
      <c r="E2099">
        <v>1</v>
      </c>
      <c r="F2099" t="s">
        <v>1865</v>
      </c>
      <c r="G2099">
        <v>519.85</v>
      </c>
      <c r="H2099">
        <f t="shared" si="128"/>
        <v>519.85</v>
      </c>
      <c r="I2099">
        <f>VLOOKUP(L2099,'ARTICLES 10052022'!$A$1:$Q$1031,17,FALSE)</f>
        <v>756.36399999999992</v>
      </c>
      <c r="J2099">
        <f t="shared" si="130"/>
        <v>756.36399999999992</v>
      </c>
      <c r="L2099" t="s">
        <v>1864</v>
      </c>
      <c r="M2099">
        <f>IF(I2099="","",VLOOKUP(L2099,'ARTICLES 10052022'!$A$1:$J$1031,10,FALSE))</f>
        <v>540.26</v>
      </c>
      <c r="N2099">
        <f t="shared" si="129"/>
        <v>540.26</v>
      </c>
    </row>
    <row r="2100" spans="1:14" outlineLevel="1">
      <c r="A2100" s="73" t="s">
        <v>3157</v>
      </c>
      <c r="B2100" s="73"/>
      <c r="C2100" s="73" t="str">
        <f t="shared" si="127"/>
        <v>PFV5EH4x2.5</v>
      </c>
      <c r="J2100">
        <f>SUBTOTAL(9,J2097:J2099)</f>
        <v>789.81899999999996</v>
      </c>
      <c r="N2100">
        <f>SUBTOTAL(9,N2097:N2099)</f>
        <v>560.45000000000005</v>
      </c>
    </row>
    <row r="2101" spans="1:14" outlineLevel="2">
      <c r="A2101" t="s">
        <v>1138</v>
      </c>
      <c r="B2101" s="73" t="str">
        <f>VLOOKUP(A2101,'ARTICLES 10052022'!$A$2:$D$1031,4,FALSE)</f>
        <v>AA</v>
      </c>
      <c r="C2101" s="73" t="str">
        <f t="shared" si="127"/>
        <v/>
      </c>
      <c r="D2101" t="s">
        <v>412</v>
      </c>
      <c r="E2101">
        <v>1</v>
      </c>
      <c r="F2101" t="s">
        <v>413</v>
      </c>
      <c r="G2101">
        <v>16.5</v>
      </c>
      <c r="H2101">
        <f t="shared" si="128"/>
        <v>16.5</v>
      </c>
      <c r="I2101">
        <f>VLOOKUP(L2101,'ARTICLES 10052022'!$A$1:$Q$1031,17,FALSE)</f>
        <v>20.774999999999999</v>
      </c>
      <c r="J2101">
        <f t="shared" si="130"/>
        <v>20.774999999999999</v>
      </c>
      <c r="L2101" t="s">
        <v>412</v>
      </c>
      <c r="M2101">
        <f>IF(I2101="","",VLOOKUP(L2101,'ARTICLES 10052022'!$A$1:$J$1031,10,FALSE))</f>
        <v>13.85</v>
      </c>
      <c r="N2101">
        <f t="shared" si="129"/>
        <v>13.85</v>
      </c>
    </row>
    <row r="2102" spans="1:14" outlineLevel="2">
      <c r="A2102" t="s">
        <v>1138</v>
      </c>
      <c r="B2102" s="73" t="str">
        <f>VLOOKUP(A2102,'ARTICLES 10052022'!$A$2:$D$1031,4,FALSE)</f>
        <v>AA</v>
      </c>
      <c r="C2102" s="73" t="str">
        <f t="shared" si="127"/>
        <v/>
      </c>
      <c r="D2102" t="s">
        <v>1867</v>
      </c>
      <c r="E2102">
        <v>1</v>
      </c>
      <c r="F2102" t="s">
        <v>1868</v>
      </c>
      <c r="G2102">
        <v>624.22</v>
      </c>
      <c r="H2102">
        <f t="shared" si="128"/>
        <v>624.22</v>
      </c>
      <c r="I2102">
        <f>VLOOKUP(L2102,'ARTICLES 10052022'!$A$1:$Q$1031,17,FALSE)</f>
        <v>908.22199999999998</v>
      </c>
      <c r="J2102">
        <f t="shared" si="130"/>
        <v>908.22199999999998</v>
      </c>
      <c r="L2102" t="s">
        <v>1867</v>
      </c>
      <c r="M2102">
        <f>IF(I2102="","",VLOOKUP(L2102,'ARTICLES 10052022'!$A$1:$J$1031,10,FALSE))</f>
        <v>648.73</v>
      </c>
      <c r="N2102">
        <f t="shared" si="129"/>
        <v>648.73</v>
      </c>
    </row>
    <row r="2103" spans="1:14" outlineLevel="2">
      <c r="A2103" t="s">
        <v>1138</v>
      </c>
      <c r="B2103" s="73" t="str">
        <f>VLOOKUP(A2103,'ARTICLES 10052022'!$A$2:$D$1031,4,FALSE)</f>
        <v>AA</v>
      </c>
      <c r="C2103" s="73" t="str">
        <f t="shared" si="127"/>
        <v/>
      </c>
      <c r="D2103" t="s">
        <v>512</v>
      </c>
      <c r="E2103">
        <v>2</v>
      </c>
      <c r="F2103" t="s">
        <v>1006</v>
      </c>
      <c r="G2103">
        <v>4.63</v>
      </c>
      <c r="H2103">
        <f t="shared" si="128"/>
        <v>9.26</v>
      </c>
      <c r="I2103">
        <f>VLOOKUP(L2103,'ARTICLES 10052022'!$A$1:$Q$1031,17,FALSE)</f>
        <v>6.34</v>
      </c>
      <c r="J2103">
        <f t="shared" si="130"/>
        <v>12.68</v>
      </c>
      <c r="L2103" t="s">
        <v>512</v>
      </c>
      <c r="M2103">
        <f>IF(I2103="","",VLOOKUP(L2103,'ARTICLES 10052022'!$A$1:$J$1031,10,FALSE))</f>
        <v>3.17</v>
      </c>
      <c r="N2103">
        <f t="shared" si="129"/>
        <v>6.34</v>
      </c>
    </row>
    <row r="2104" spans="1:14" outlineLevel="1">
      <c r="A2104" s="73" t="s">
        <v>3158</v>
      </c>
      <c r="B2104" s="73"/>
      <c r="C2104" s="73" t="str">
        <f t="shared" si="127"/>
        <v>PFV6EH4x3</v>
      </c>
      <c r="J2104">
        <f>SUBTOTAL(9,J2101:J2103)</f>
        <v>941.67699999999991</v>
      </c>
      <c r="N2104">
        <f>SUBTOTAL(9,N2101:N2103)</f>
        <v>668.92000000000007</v>
      </c>
    </row>
    <row r="2105" spans="1:14" outlineLevel="2">
      <c r="A2105" t="s">
        <v>1140</v>
      </c>
      <c r="B2105" s="73" t="str">
        <f>VLOOKUP(A2105,'ARTICLES 10052022'!$A$2:$D$1031,4,FALSE)</f>
        <v>AA</v>
      </c>
      <c r="C2105" s="73" t="str">
        <f t="shared" si="127"/>
        <v/>
      </c>
      <c r="D2105" t="s">
        <v>412</v>
      </c>
      <c r="E2105">
        <v>1</v>
      </c>
      <c r="F2105" t="s">
        <v>413</v>
      </c>
      <c r="G2105">
        <v>16.5</v>
      </c>
      <c r="H2105">
        <f t="shared" si="128"/>
        <v>16.5</v>
      </c>
      <c r="I2105">
        <f>VLOOKUP(L2105,'ARTICLES 10052022'!$A$1:$Q$1031,17,FALSE)</f>
        <v>20.774999999999999</v>
      </c>
      <c r="J2105">
        <f t="shared" si="130"/>
        <v>20.774999999999999</v>
      </c>
      <c r="L2105" t="s">
        <v>412</v>
      </c>
      <c r="M2105">
        <f>IF(I2105="","",VLOOKUP(L2105,'ARTICLES 10052022'!$A$1:$J$1031,10,FALSE))</f>
        <v>13.85</v>
      </c>
      <c r="N2105">
        <f t="shared" si="129"/>
        <v>13.85</v>
      </c>
    </row>
    <row r="2106" spans="1:14" outlineLevel="2">
      <c r="A2106" t="s">
        <v>1140</v>
      </c>
      <c r="B2106" s="73" t="str">
        <f>VLOOKUP(A2106,'ARTICLES 10052022'!$A$2:$D$1031,4,FALSE)</f>
        <v>AA</v>
      </c>
      <c r="C2106" s="73" t="str">
        <f t="shared" si="127"/>
        <v/>
      </c>
      <c r="D2106" t="s">
        <v>1873</v>
      </c>
      <c r="E2106">
        <v>1</v>
      </c>
      <c r="F2106" t="s">
        <v>1874</v>
      </c>
      <c r="G2106">
        <v>628.11</v>
      </c>
      <c r="H2106">
        <f t="shared" si="128"/>
        <v>628.11</v>
      </c>
      <c r="I2106">
        <f>VLOOKUP(L2106,'ARTICLES 10052022'!$A$1:$Q$1031,17,FALSE)</f>
        <v>912.44999999999993</v>
      </c>
      <c r="J2106">
        <f t="shared" si="130"/>
        <v>912.44999999999993</v>
      </c>
      <c r="L2106" t="s">
        <v>1873</v>
      </c>
      <c r="M2106">
        <f>IF(I2106="","",VLOOKUP(L2106,'ARTICLES 10052022'!$A$1:$J$1031,10,FALSE))</f>
        <v>651.75</v>
      </c>
      <c r="N2106">
        <f t="shared" si="129"/>
        <v>651.75</v>
      </c>
    </row>
    <row r="2107" spans="1:14" outlineLevel="2">
      <c r="A2107" t="s">
        <v>1140</v>
      </c>
      <c r="B2107" s="73" t="str">
        <f>VLOOKUP(A2107,'ARTICLES 10052022'!$A$2:$D$1031,4,FALSE)</f>
        <v>AA</v>
      </c>
      <c r="C2107" s="73" t="str">
        <f t="shared" si="127"/>
        <v/>
      </c>
      <c r="D2107" t="s">
        <v>512</v>
      </c>
      <c r="E2107">
        <v>2</v>
      </c>
      <c r="F2107" t="s">
        <v>1006</v>
      </c>
      <c r="G2107">
        <v>4.63</v>
      </c>
      <c r="H2107">
        <f t="shared" si="128"/>
        <v>9.26</v>
      </c>
      <c r="I2107">
        <f>VLOOKUP(L2107,'ARTICLES 10052022'!$A$1:$Q$1031,17,FALSE)</f>
        <v>6.34</v>
      </c>
      <c r="J2107">
        <f t="shared" si="130"/>
        <v>12.68</v>
      </c>
      <c r="L2107" t="s">
        <v>512</v>
      </c>
      <c r="M2107">
        <f>IF(I2107="","",VLOOKUP(L2107,'ARTICLES 10052022'!$A$1:$J$1031,10,FALSE))</f>
        <v>3.17</v>
      </c>
      <c r="N2107">
        <f t="shared" si="129"/>
        <v>6.34</v>
      </c>
    </row>
    <row r="2108" spans="1:14" outlineLevel="1">
      <c r="A2108" s="73" t="s">
        <v>3159</v>
      </c>
      <c r="B2108" s="73"/>
      <c r="C2108" s="73" t="str">
        <f t="shared" si="127"/>
        <v>PFV7EH4x3.5</v>
      </c>
      <c r="J2108">
        <f>SUBTOTAL(9,J2105:J2107)</f>
        <v>945.90499999999986</v>
      </c>
      <c r="N2108">
        <f>SUBTOTAL(9,N2105:N2107)</f>
        <v>671.94</v>
      </c>
    </row>
    <row r="2109" spans="1:14" outlineLevel="2">
      <c r="A2109" t="s">
        <v>1142</v>
      </c>
      <c r="B2109" s="73" t="str">
        <f>VLOOKUP(A2109,'ARTICLES 10052022'!$A$2:$D$1031,4,FALSE)</f>
        <v>AA</v>
      </c>
      <c r="C2109" s="73" t="str">
        <f t="shared" si="127"/>
        <v/>
      </c>
      <c r="D2109" t="s">
        <v>412</v>
      </c>
      <c r="E2109">
        <v>1</v>
      </c>
      <c r="F2109" t="s">
        <v>413</v>
      </c>
      <c r="G2109">
        <v>16.5</v>
      </c>
      <c r="H2109">
        <f t="shared" si="128"/>
        <v>16.5</v>
      </c>
      <c r="I2109">
        <f>VLOOKUP(L2109,'ARTICLES 10052022'!$A$1:$Q$1031,17,FALSE)</f>
        <v>20.774999999999999</v>
      </c>
      <c r="J2109">
        <f t="shared" si="130"/>
        <v>20.774999999999999</v>
      </c>
      <c r="L2109" t="s">
        <v>412</v>
      </c>
      <c r="M2109">
        <f>IF(I2109="","",VLOOKUP(L2109,'ARTICLES 10052022'!$A$1:$J$1031,10,FALSE))</f>
        <v>13.85</v>
      </c>
      <c r="N2109">
        <f t="shared" si="129"/>
        <v>13.85</v>
      </c>
    </row>
    <row r="2110" spans="1:14" outlineLevel="2">
      <c r="A2110" t="s">
        <v>1142</v>
      </c>
      <c r="B2110" s="73" t="str">
        <f>VLOOKUP(A2110,'ARTICLES 10052022'!$A$2:$D$1031,4,FALSE)</f>
        <v>AA</v>
      </c>
      <c r="C2110" s="73" t="str">
        <f t="shared" si="127"/>
        <v/>
      </c>
      <c r="D2110" t="s">
        <v>1889</v>
      </c>
      <c r="E2110">
        <v>1</v>
      </c>
      <c r="F2110" t="s">
        <v>1890</v>
      </c>
      <c r="G2110">
        <v>1155.4000000000001</v>
      </c>
      <c r="H2110">
        <f t="shared" si="128"/>
        <v>1155.4000000000001</v>
      </c>
      <c r="I2110">
        <f>VLOOKUP(L2110,'ARTICLES 10052022'!$A$1:$Q$1031,17,FALSE)</f>
        <v>1679.7339999999999</v>
      </c>
      <c r="J2110">
        <f t="shared" si="130"/>
        <v>1679.7339999999999</v>
      </c>
      <c r="L2110" t="s">
        <v>1889</v>
      </c>
      <c r="M2110">
        <f>IF(I2110="","",VLOOKUP(L2110,'ARTICLES 10052022'!$A$1:$J$1031,10,FALSE))</f>
        <v>1199.81</v>
      </c>
      <c r="N2110">
        <f t="shared" si="129"/>
        <v>1199.81</v>
      </c>
    </row>
    <row r="2111" spans="1:14" outlineLevel="2">
      <c r="A2111" t="s">
        <v>1142</v>
      </c>
      <c r="B2111" s="73" t="str">
        <f>VLOOKUP(A2111,'ARTICLES 10052022'!$A$2:$D$1031,4,FALSE)</f>
        <v>AA</v>
      </c>
      <c r="C2111" s="73" t="str">
        <f t="shared" si="127"/>
        <v/>
      </c>
      <c r="D2111" t="s">
        <v>512</v>
      </c>
      <c r="E2111">
        <v>2</v>
      </c>
      <c r="F2111" t="s">
        <v>1006</v>
      </c>
      <c r="G2111">
        <v>4.63</v>
      </c>
      <c r="H2111">
        <f t="shared" si="128"/>
        <v>9.26</v>
      </c>
      <c r="I2111">
        <f>VLOOKUP(L2111,'ARTICLES 10052022'!$A$1:$Q$1031,17,FALSE)</f>
        <v>6.34</v>
      </c>
      <c r="J2111">
        <f t="shared" si="130"/>
        <v>12.68</v>
      </c>
      <c r="L2111" t="s">
        <v>512</v>
      </c>
      <c r="M2111">
        <f>IF(I2111="","",VLOOKUP(L2111,'ARTICLES 10052022'!$A$1:$J$1031,10,FALSE))</f>
        <v>3.17</v>
      </c>
      <c r="N2111">
        <f t="shared" si="129"/>
        <v>6.34</v>
      </c>
    </row>
    <row r="2112" spans="1:14" outlineLevel="1">
      <c r="A2112" s="73" t="s">
        <v>3160</v>
      </c>
      <c r="B2112" s="73"/>
      <c r="C2112" s="73" t="str">
        <f t="shared" si="127"/>
        <v>PFV14EH7x4</v>
      </c>
      <c r="J2112">
        <f>SUBTOTAL(9,J2109:J2111)</f>
        <v>1713.1890000000001</v>
      </c>
      <c r="N2112">
        <f>SUBTOTAL(9,N2109:N2111)</f>
        <v>1219.9999999999998</v>
      </c>
    </row>
    <row r="2113" spans="1:14" outlineLevel="2">
      <c r="A2113" t="s">
        <v>1144</v>
      </c>
      <c r="B2113" s="73" t="str">
        <f>VLOOKUP(A2113,'ARTICLES 10052022'!$A$2:$D$1031,4,FALSE)</f>
        <v>AA</v>
      </c>
      <c r="C2113" s="73" t="str">
        <f t="shared" si="127"/>
        <v/>
      </c>
      <c r="D2113" t="s">
        <v>412</v>
      </c>
      <c r="E2113">
        <v>1</v>
      </c>
      <c r="F2113" t="s">
        <v>413</v>
      </c>
      <c r="G2113">
        <v>16.5</v>
      </c>
      <c r="H2113">
        <f t="shared" si="128"/>
        <v>16.5</v>
      </c>
      <c r="I2113">
        <f>VLOOKUP(L2113,'ARTICLES 10052022'!$A$1:$Q$1031,17,FALSE)</f>
        <v>20.774999999999999</v>
      </c>
      <c r="J2113">
        <f t="shared" si="130"/>
        <v>20.774999999999999</v>
      </c>
      <c r="L2113" t="s">
        <v>412</v>
      </c>
      <c r="M2113">
        <f>IF(I2113="","",VLOOKUP(L2113,'ARTICLES 10052022'!$A$1:$J$1031,10,FALSE))</f>
        <v>13.85</v>
      </c>
      <c r="N2113">
        <f t="shared" si="129"/>
        <v>13.85</v>
      </c>
    </row>
    <row r="2114" spans="1:14" outlineLevel="2">
      <c r="A2114" t="s">
        <v>1144</v>
      </c>
      <c r="B2114" s="73" t="str">
        <f>VLOOKUP(A2114,'ARTICLES 10052022'!$A$2:$D$1031,4,FALSE)</f>
        <v>AA</v>
      </c>
      <c r="C2114" s="73" t="str">
        <f t="shared" si="127"/>
        <v/>
      </c>
      <c r="D2114" t="s">
        <v>1879</v>
      </c>
      <c r="E2114">
        <v>1</v>
      </c>
      <c r="F2114" t="s">
        <v>1880</v>
      </c>
      <c r="G2114">
        <v>785.61</v>
      </c>
      <c r="H2114">
        <f t="shared" si="128"/>
        <v>785.61</v>
      </c>
      <c r="I2114">
        <f>VLOOKUP(L2114,'ARTICLES 10052022'!$A$1:$Q$1031,17,FALSE)</f>
        <v>1140.8879999999999</v>
      </c>
      <c r="J2114">
        <f t="shared" si="130"/>
        <v>1140.8879999999999</v>
      </c>
      <c r="L2114" t="s">
        <v>1879</v>
      </c>
      <c r="M2114">
        <f>IF(I2114="","",VLOOKUP(L2114,'ARTICLES 10052022'!$A$1:$J$1031,10,FALSE))</f>
        <v>814.92</v>
      </c>
      <c r="N2114">
        <f t="shared" si="129"/>
        <v>814.92</v>
      </c>
    </row>
    <row r="2115" spans="1:14" outlineLevel="2">
      <c r="A2115" t="s">
        <v>1144</v>
      </c>
      <c r="B2115" s="73" t="str">
        <f>VLOOKUP(A2115,'ARTICLES 10052022'!$A$2:$D$1031,4,FALSE)</f>
        <v>AA</v>
      </c>
      <c r="C2115" s="73" t="str">
        <f t="shared" si="127"/>
        <v/>
      </c>
      <c r="D2115" t="s">
        <v>512</v>
      </c>
      <c r="E2115">
        <v>2</v>
      </c>
      <c r="F2115" t="s">
        <v>1006</v>
      </c>
      <c r="G2115">
        <v>4.63</v>
      </c>
      <c r="H2115">
        <f t="shared" si="128"/>
        <v>9.26</v>
      </c>
      <c r="I2115">
        <f>VLOOKUP(L2115,'ARTICLES 10052022'!$A$1:$Q$1031,17,FALSE)</f>
        <v>6.34</v>
      </c>
      <c r="J2115">
        <f t="shared" si="130"/>
        <v>12.68</v>
      </c>
      <c r="L2115" t="s">
        <v>512</v>
      </c>
      <c r="M2115">
        <f>IF(I2115="","",VLOOKUP(L2115,'ARTICLES 10052022'!$A$1:$J$1031,10,FALSE))</f>
        <v>3.17</v>
      </c>
      <c r="N2115">
        <f t="shared" si="129"/>
        <v>6.34</v>
      </c>
    </row>
    <row r="2116" spans="1:14" outlineLevel="1">
      <c r="A2116" s="73" t="s">
        <v>3161</v>
      </c>
      <c r="B2116" s="73"/>
      <c r="C2116" s="73" t="str">
        <f t="shared" ref="C2116:C2179" si="131">IF(G2116="",MID(A2116,7,100),"")</f>
        <v>PFV9EH4x4.5</v>
      </c>
      <c r="J2116">
        <f>SUBTOTAL(9,J2113:J2115)</f>
        <v>1174.3430000000001</v>
      </c>
      <c r="N2116">
        <f>SUBTOTAL(9,N2113:N2115)</f>
        <v>835.11</v>
      </c>
    </row>
    <row r="2117" spans="1:14" outlineLevel="2">
      <c r="A2117" t="s">
        <v>1146</v>
      </c>
      <c r="B2117" s="73" t="str">
        <f>VLOOKUP(A2117,'ARTICLES 10052022'!$A$2:$D$1031,4,FALSE)</f>
        <v>AA</v>
      </c>
      <c r="C2117" s="73" t="str">
        <f t="shared" si="131"/>
        <v/>
      </c>
      <c r="D2117" t="s">
        <v>412</v>
      </c>
      <c r="E2117">
        <v>1</v>
      </c>
      <c r="F2117" t="s">
        <v>413</v>
      </c>
      <c r="G2117">
        <v>16.5</v>
      </c>
      <c r="H2117">
        <f t="shared" si="128"/>
        <v>16.5</v>
      </c>
      <c r="I2117">
        <f>VLOOKUP(L2117,'ARTICLES 10052022'!$A$1:$Q$1031,17,FALSE)</f>
        <v>20.774999999999999</v>
      </c>
      <c r="J2117">
        <f t="shared" si="130"/>
        <v>20.774999999999999</v>
      </c>
      <c r="L2117" t="s">
        <v>412</v>
      </c>
      <c r="M2117">
        <f>IF(I2117="","",VLOOKUP(L2117,'ARTICLES 10052022'!$A$1:$J$1031,10,FALSE))</f>
        <v>13.85</v>
      </c>
      <c r="N2117">
        <f t="shared" si="129"/>
        <v>13.85</v>
      </c>
    </row>
    <row r="2118" spans="1:14" outlineLevel="2">
      <c r="A2118" t="s">
        <v>1146</v>
      </c>
      <c r="B2118" s="73" t="str">
        <f>VLOOKUP(A2118,'ARTICLES 10052022'!$A$2:$D$1031,4,FALSE)</f>
        <v>AA</v>
      </c>
      <c r="C2118" s="73" t="str">
        <f t="shared" si="131"/>
        <v/>
      </c>
      <c r="D2118" t="s">
        <v>1883</v>
      </c>
      <c r="E2118">
        <v>1</v>
      </c>
      <c r="F2118" t="s">
        <v>1884</v>
      </c>
      <c r="G2118">
        <v>789.5</v>
      </c>
      <c r="H2118">
        <f t="shared" si="128"/>
        <v>789.5</v>
      </c>
      <c r="I2118">
        <f>VLOOKUP(L2118,'ARTICLES 10052022'!$A$1:$Q$1031,17,FALSE)</f>
        <v>1145.116</v>
      </c>
      <c r="J2118">
        <f t="shared" si="130"/>
        <v>1145.116</v>
      </c>
      <c r="L2118" t="s">
        <v>1883</v>
      </c>
      <c r="M2118">
        <f>IF(I2118="","",VLOOKUP(L2118,'ARTICLES 10052022'!$A$1:$J$1031,10,FALSE))</f>
        <v>817.94</v>
      </c>
      <c r="N2118">
        <f t="shared" si="129"/>
        <v>817.94</v>
      </c>
    </row>
    <row r="2119" spans="1:14" outlineLevel="2">
      <c r="A2119" t="s">
        <v>1146</v>
      </c>
      <c r="B2119" s="73" t="str">
        <f>VLOOKUP(A2119,'ARTICLES 10052022'!$A$2:$D$1031,4,FALSE)</f>
        <v>AA</v>
      </c>
      <c r="C2119" s="73" t="str">
        <f t="shared" si="131"/>
        <v/>
      </c>
      <c r="D2119" t="s">
        <v>512</v>
      </c>
      <c r="E2119">
        <v>2</v>
      </c>
      <c r="F2119" t="s">
        <v>1006</v>
      </c>
      <c r="G2119">
        <v>4.63</v>
      </c>
      <c r="H2119">
        <f t="shared" ref="H2119:H2181" si="132">IF(C2119="",G2119*E2119,"")</f>
        <v>9.26</v>
      </c>
      <c r="I2119">
        <f>VLOOKUP(L2119,'ARTICLES 10052022'!$A$1:$Q$1031,17,FALSE)</f>
        <v>6.34</v>
      </c>
      <c r="J2119">
        <f t="shared" si="130"/>
        <v>12.68</v>
      </c>
      <c r="L2119" t="s">
        <v>512</v>
      </c>
      <c r="M2119">
        <f>IF(I2119="","",VLOOKUP(L2119,'ARTICLES 10052022'!$A$1:$J$1031,10,FALSE))</f>
        <v>3.17</v>
      </c>
      <c r="N2119">
        <f t="shared" si="129"/>
        <v>6.34</v>
      </c>
    </row>
    <row r="2120" spans="1:14" outlineLevel="1">
      <c r="A2120" s="73" t="s">
        <v>3162</v>
      </c>
      <c r="B2120" s="73"/>
      <c r="C2120" s="73" t="str">
        <f t="shared" si="131"/>
        <v>PFV10EH4x5</v>
      </c>
      <c r="J2120">
        <f>SUBTOTAL(9,J2117:J2119)</f>
        <v>1178.5710000000001</v>
      </c>
      <c r="N2120">
        <f>SUBTOTAL(9,N2117:N2119)</f>
        <v>838.13000000000011</v>
      </c>
    </row>
    <row r="2121" spans="1:14" outlineLevel="2">
      <c r="A2121" t="s">
        <v>1256</v>
      </c>
      <c r="B2121" s="73" t="str">
        <f>VLOOKUP(A2121,'ARTICLES 10052022'!$A$2:$D$1031,4,FALSE)</f>
        <v>AA</v>
      </c>
      <c r="C2121" s="73" t="str">
        <f t="shared" si="131"/>
        <v/>
      </c>
      <c r="D2121" t="s">
        <v>412</v>
      </c>
      <c r="E2121">
        <v>1</v>
      </c>
      <c r="F2121" t="s">
        <v>413</v>
      </c>
      <c r="G2121">
        <v>16.5</v>
      </c>
      <c r="H2121">
        <f t="shared" si="132"/>
        <v>16.5</v>
      </c>
      <c r="I2121">
        <f>VLOOKUP(L2121,'ARTICLES 10052022'!$A$1:$Q$1031,17,FALSE)</f>
        <v>20.774999999999999</v>
      </c>
      <c r="J2121">
        <f t="shared" si="130"/>
        <v>20.774999999999999</v>
      </c>
      <c r="L2121" t="s">
        <v>412</v>
      </c>
      <c r="M2121">
        <f>IF(I2121="","",VLOOKUP(L2121,'ARTICLES 10052022'!$A$1:$J$1031,10,FALSE))</f>
        <v>13.85</v>
      </c>
      <c r="N2121">
        <f t="shared" si="129"/>
        <v>13.85</v>
      </c>
    </row>
    <row r="2122" spans="1:14" outlineLevel="2">
      <c r="A2122" t="s">
        <v>1256</v>
      </c>
      <c r="B2122" s="73" t="str">
        <f>VLOOKUP(A2122,'ARTICLES 10052022'!$A$2:$D$1031,4,FALSE)</f>
        <v>AA</v>
      </c>
      <c r="C2122" s="73" t="str">
        <f t="shared" si="131"/>
        <v/>
      </c>
      <c r="D2122" t="s">
        <v>1870</v>
      </c>
      <c r="E2122">
        <v>1</v>
      </c>
      <c r="F2122" t="s">
        <v>1871</v>
      </c>
      <c r="G2122">
        <v>602.51</v>
      </c>
      <c r="H2122">
        <f t="shared" si="132"/>
        <v>602.51</v>
      </c>
      <c r="I2122">
        <f>VLOOKUP(L2122,'ARTICLES 10052022'!$A$1:$Q$1031,17,FALSE)</f>
        <v>876.31600000000003</v>
      </c>
      <c r="J2122">
        <f t="shared" si="130"/>
        <v>876.31600000000003</v>
      </c>
      <c r="L2122" t="s">
        <v>1870</v>
      </c>
      <c r="M2122">
        <f>IF(I2122="","",VLOOKUP(L2122,'ARTICLES 10052022'!$A$1:$J$1031,10,FALSE))</f>
        <v>625.94000000000005</v>
      </c>
      <c r="N2122">
        <f t="shared" ref="N2122:N2184" si="133">IF(I2122="","",E2122*M2122)</f>
        <v>625.94000000000005</v>
      </c>
    </row>
    <row r="2123" spans="1:14" outlineLevel="2">
      <c r="A2123" t="s">
        <v>1256</v>
      </c>
      <c r="B2123" s="73" t="str">
        <f>VLOOKUP(A2123,'ARTICLES 10052022'!$A$2:$D$1031,4,FALSE)</f>
        <v>AA</v>
      </c>
      <c r="C2123" s="73" t="str">
        <f t="shared" si="131"/>
        <v/>
      </c>
      <c r="D2123" t="s">
        <v>512</v>
      </c>
      <c r="E2123">
        <v>2</v>
      </c>
      <c r="F2123" t="s">
        <v>1006</v>
      </c>
      <c r="G2123">
        <v>4.63</v>
      </c>
      <c r="H2123">
        <f t="shared" si="132"/>
        <v>9.26</v>
      </c>
      <c r="I2123">
        <f>VLOOKUP(L2123,'ARTICLES 10052022'!$A$1:$Q$1031,17,FALSE)</f>
        <v>6.34</v>
      </c>
      <c r="J2123">
        <f t="shared" si="130"/>
        <v>12.68</v>
      </c>
      <c r="L2123" t="s">
        <v>512</v>
      </c>
      <c r="M2123">
        <f>IF(I2123="","",VLOOKUP(L2123,'ARTICLES 10052022'!$A$1:$J$1031,10,FALSE))</f>
        <v>3.17</v>
      </c>
      <c r="N2123">
        <f t="shared" si="133"/>
        <v>6.34</v>
      </c>
    </row>
    <row r="2124" spans="1:14" outlineLevel="1">
      <c r="A2124" s="73" t="s">
        <v>3163</v>
      </c>
      <c r="B2124" s="73"/>
      <c r="C2124" s="73" t="str">
        <f t="shared" si="131"/>
        <v>PFV6EH6x2</v>
      </c>
      <c r="J2124">
        <f>SUBTOTAL(9,J2121:J2123)</f>
        <v>909.77099999999996</v>
      </c>
      <c r="N2124">
        <f>SUBTOTAL(9,N2121:N2123)</f>
        <v>646.13000000000011</v>
      </c>
    </row>
    <row r="2125" spans="1:14" outlineLevel="2">
      <c r="A2125" t="s">
        <v>684</v>
      </c>
      <c r="B2125" s="73" t="str">
        <f>VLOOKUP(A2125,'ARTICLES 10052022'!$A$2:$D$1031,4,FALSE)</f>
        <v>AN</v>
      </c>
      <c r="C2125" s="73" t="str">
        <f t="shared" si="131"/>
        <v/>
      </c>
      <c r="D2125">
        <v>8110608018</v>
      </c>
      <c r="E2125">
        <v>100</v>
      </c>
      <c r="F2125" t="s">
        <v>2084</v>
      </c>
      <c r="G2125">
        <v>0.28199999999999997</v>
      </c>
      <c r="H2125">
        <f t="shared" si="132"/>
        <v>28.199999999999996</v>
      </c>
      <c r="I2125">
        <f>VLOOKUP(L2125,'ARTICLES 10052022'!$A$1:$Q$1031,17,FALSE)</f>
        <v>0.26474999999999999</v>
      </c>
      <c r="J2125">
        <f t="shared" si="130"/>
        <v>26.474999999999998</v>
      </c>
      <c r="L2125">
        <v>8110608018</v>
      </c>
      <c r="M2125">
        <f>IF(I2125="","",VLOOKUP(L2125,'ARTICLES 10052022'!$A$1:$J$1031,10,FALSE))</f>
        <v>0.17649999999999999</v>
      </c>
      <c r="N2125">
        <f t="shared" si="133"/>
        <v>17.649999999999999</v>
      </c>
    </row>
    <row r="2126" spans="1:14" outlineLevel="1">
      <c r="A2126" s="73" t="s">
        <v>3164</v>
      </c>
      <c r="B2126" s="73"/>
      <c r="C2126" s="73" t="str">
        <f t="shared" si="131"/>
        <v>VCHARP6X80B100</v>
      </c>
      <c r="J2126">
        <f>SUBTOTAL(9,J2125:J2125)</f>
        <v>26.474999999999998</v>
      </c>
      <c r="N2126">
        <f>SUBTOTAL(9,N2125:N2125)</f>
        <v>17.649999999999999</v>
      </c>
    </row>
    <row r="2127" spans="1:14" outlineLevel="2">
      <c r="A2127" t="s">
        <v>1258</v>
      </c>
      <c r="B2127" s="73" t="str">
        <f>VLOOKUP(A2127,'ARTICLES 10052022'!$A$2:$D$1031,4,FALSE)</f>
        <v>AA</v>
      </c>
      <c r="C2127" s="73" t="str">
        <f t="shared" si="131"/>
        <v/>
      </c>
      <c r="D2127" t="s">
        <v>1241</v>
      </c>
      <c r="E2127">
        <v>1</v>
      </c>
      <c r="F2127" t="s">
        <v>1242</v>
      </c>
      <c r="G2127">
        <v>570.45000000000005</v>
      </c>
      <c r="H2127">
        <f t="shared" si="132"/>
        <v>570.45000000000005</v>
      </c>
      <c r="I2127">
        <f>VLOOKUP(L2127,'ARTICLES 10052022'!$A$1:$Q$1031,17,FALSE)</f>
        <v>0</v>
      </c>
      <c r="J2127">
        <f t="shared" si="130"/>
        <v>0</v>
      </c>
      <c r="L2127" t="s">
        <v>1241</v>
      </c>
      <c r="M2127">
        <f>IF(I2127="","",VLOOKUP(L2127,'ARTICLES 10052022'!$A$1:$J$1031,10,FALSE))</f>
        <v>0</v>
      </c>
      <c r="N2127">
        <f t="shared" si="133"/>
        <v>0</v>
      </c>
    </row>
    <row r="2128" spans="1:14" outlineLevel="2">
      <c r="A2128" t="s">
        <v>1258</v>
      </c>
      <c r="B2128" s="73" t="str">
        <f>VLOOKUP(A2128,'ARTICLES 10052022'!$A$2:$D$1031,4,FALSE)</f>
        <v>AA</v>
      </c>
      <c r="C2128" s="73" t="str">
        <f t="shared" si="131"/>
        <v/>
      </c>
      <c r="D2128" t="s">
        <v>412</v>
      </c>
      <c r="E2128">
        <v>1</v>
      </c>
      <c r="F2128" t="s">
        <v>413</v>
      </c>
      <c r="G2128">
        <v>16.5</v>
      </c>
      <c r="H2128">
        <f t="shared" si="132"/>
        <v>16.5</v>
      </c>
      <c r="I2128">
        <f>VLOOKUP(L2128,'ARTICLES 10052022'!$A$1:$Q$1031,17,FALSE)</f>
        <v>20.774999999999999</v>
      </c>
      <c r="J2128">
        <f t="shared" si="130"/>
        <v>20.774999999999999</v>
      </c>
      <c r="L2128" t="s">
        <v>412</v>
      </c>
      <c r="M2128">
        <f>IF(I2128="","",VLOOKUP(L2128,'ARTICLES 10052022'!$A$1:$J$1031,10,FALSE))</f>
        <v>13.85</v>
      </c>
      <c r="N2128">
        <f t="shared" si="133"/>
        <v>13.85</v>
      </c>
    </row>
    <row r="2129" spans="1:14" outlineLevel="2">
      <c r="A2129" t="s">
        <v>1258</v>
      </c>
      <c r="B2129" s="73" t="str">
        <f>VLOOKUP(A2129,'ARTICLES 10052022'!$A$2:$D$1031,4,FALSE)</f>
        <v>AA</v>
      </c>
      <c r="C2129" s="73" t="str">
        <f t="shared" si="131"/>
        <v/>
      </c>
      <c r="D2129" t="s">
        <v>512</v>
      </c>
      <c r="E2129">
        <v>2</v>
      </c>
      <c r="F2129" t="s">
        <v>1006</v>
      </c>
      <c r="G2129">
        <v>4.63</v>
      </c>
      <c r="H2129">
        <f t="shared" si="132"/>
        <v>9.26</v>
      </c>
      <c r="I2129">
        <f>VLOOKUP(L2129,'ARTICLES 10052022'!$A$1:$Q$1031,17,FALSE)</f>
        <v>6.34</v>
      </c>
      <c r="J2129">
        <f t="shared" si="130"/>
        <v>12.68</v>
      </c>
      <c r="L2129" t="s">
        <v>512</v>
      </c>
      <c r="M2129">
        <f>IF(I2129="","",VLOOKUP(L2129,'ARTICLES 10052022'!$A$1:$J$1031,10,FALSE))</f>
        <v>3.17</v>
      </c>
      <c r="N2129">
        <f t="shared" si="133"/>
        <v>6.34</v>
      </c>
    </row>
    <row r="2130" spans="1:14" outlineLevel="1">
      <c r="A2130" s="73" t="s">
        <v>3165</v>
      </c>
      <c r="B2130" s="73"/>
      <c r="C2130" s="73" t="str">
        <f t="shared" si="131"/>
        <v>PFV6EH8x1.5</v>
      </c>
      <c r="J2130">
        <f>SUBTOTAL(9,J2127:J2129)</f>
        <v>33.454999999999998</v>
      </c>
      <c r="N2130">
        <f>SUBTOTAL(9,N2127:N2129)</f>
        <v>20.189999999999998</v>
      </c>
    </row>
    <row r="2131" spans="1:14" outlineLevel="2">
      <c r="A2131" t="s">
        <v>1260</v>
      </c>
      <c r="B2131" s="73" t="str">
        <f>VLOOKUP(A2131,'ARTICLES 10052022'!$A$2:$D$1031,4,FALSE)</f>
        <v>AA</v>
      </c>
      <c r="C2131" s="73" t="str">
        <f t="shared" si="131"/>
        <v/>
      </c>
      <c r="D2131" t="s">
        <v>412</v>
      </c>
      <c r="E2131">
        <v>1</v>
      </c>
      <c r="F2131" t="s">
        <v>413</v>
      </c>
      <c r="G2131">
        <v>16.5</v>
      </c>
      <c r="H2131">
        <f t="shared" si="132"/>
        <v>16.5</v>
      </c>
      <c r="I2131">
        <f>VLOOKUP(L2131,'ARTICLES 10052022'!$A$1:$Q$1031,17,FALSE)</f>
        <v>20.774999999999999</v>
      </c>
      <c r="J2131">
        <f t="shared" si="130"/>
        <v>20.774999999999999</v>
      </c>
      <c r="L2131" t="s">
        <v>412</v>
      </c>
      <c r="M2131">
        <f>IF(I2131="","",VLOOKUP(L2131,'ARTICLES 10052022'!$A$1:$J$1031,10,FALSE))</f>
        <v>13.85</v>
      </c>
      <c r="N2131">
        <f t="shared" si="133"/>
        <v>13.85</v>
      </c>
    </row>
    <row r="2132" spans="1:14" outlineLevel="2">
      <c r="A2132" t="s">
        <v>1260</v>
      </c>
      <c r="B2132" s="73" t="str">
        <f>VLOOKUP(A2132,'ARTICLES 10052022'!$A$2:$D$1031,4,FALSE)</f>
        <v>AA</v>
      </c>
      <c r="C2132" s="73" t="str">
        <f t="shared" si="131"/>
        <v/>
      </c>
      <c r="D2132" t="s">
        <v>1858</v>
      </c>
      <c r="E2132">
        <v>1</v>
      </c>
      <c r="F2132" t="s">
        <v>1859</v>
      </c>
      <c r="G2132">
        <v>380.05</v>
      </c>
      <c r="H2132">
        <f t="shared" si="132"/>
        <v>380.05</v>
      </c>
      <c r="I2132">
        <f>VLOOKUP(L2132,'ARTICLES 10052022'!$A$1:$Q$1031,17,FALSE)</f>
        <v>553.92399999999998</v>
      </c>
      <c r="J2132">
        <f t="shared" si="130"/>
        <v>553.92399999999998</v>
      </c>
      <c r="L2132" t="s">
        <v>1858</v>
      </c>
      <c r="M2132">
        <f>IF(I2132="","",VLOOKUP(L2132,'ARTICLES 10052022'!$A$1:$J$1031,10,FALSE))</f>
        <v>395.66</v>
      </c>
      <c r="N2132">
        <f t="shared" si="133"/>
        <v>395.66</v>
      </c>
    </row>
    <row r="2133" spans="1:14" outlineLevel="2">
      <c r="A2133" t="s">
        <v>1260</v>
      </c>
      <c r="B2133" s="73" t="str">
        <f>VLOOKUP(A2133,'ARTICLES 10052022'!$A$2:$D$1031,4,FALSE)</f>
        <v>AA</v>
      </c>
      <c r="C2133" s="73" t="str">
        <f t="shared" si="131"/>
        <v/>
      </c>
      <c r="D2133" t="s">
        <v>512</v>
      </c>
      <c r="E2133">
        <v>2</v>
      </c>
      <c r="F2133" t="s">
        <v>1006</v>
      </c>
      <c r="G2133">
        <v>4.63</v>
      </c>
      <c r="H2133">
        <f t="shared" si="132"/>
        <v>9.26</v>
      </c>
      <c r="I2133">
        <f>VLOOKUP(L2133,'ARTICLES 10052022'!$A$1:$Q$1031,17,FALSE)</f>
        <v>6.34</v>
      </c>
      <c r="J2133">
        <f t="shared" si="130"/>
        <v>12.68</v>
      </c>
      <c r="L2133" t="s">
        <v>512</v>
      </c>
      <c r="M2133">
        <f>IF(I2133="","",VLOOKUP(L2133,'ARTICLES 10052022'!$A$1:$J$1031,10,FALSE))</f>
        <v>3.17</v>
      </c>
      <c r="N2133">
        <f t="shared" si="133"/>
        <v>6.34</v>
      </c>
    </row>
    <row r="2134" spans="1:14" outlineLevel="1">
      <c r="A2134" s="73" t="s">
        <v>3166</v>
      </c>
      <c r="B2134" s="73"/>
      <c r="C2134" s="73" t="str">
        <f t="shared" si="131"/>
        <v>PFV3EH3x2</v>
      </c>
      <c r="J2134">
        <f>SUBTOTAL(9,J2131:J2133)</f>
        <v>587.37899999999991</v>
      </c>
      <c r="N2134">
        <f>SUBTOTAL(9,N2131:N2133)</f>
        <v>415.85</v>
      </c>
    </row>
    <row r="2135" spans="1:14" outlineLevel="2">
      <c r="A2135" t="s">
        <v>1262</v>
      </c>
      <c r="B2135" s="73" t="str">
        <f>VLOOKUP(A2135,'ARTICLES 10052022'!$A$2:$D$1031,4,FALSE)</f>
        <v>AA</v>
      </c>
      <c r="C2135" s="73" t="str">
        <f t="shared" si="131"/>
        <v/>
      </c>
      <c r="D2135" t="s">
        <v>412</v>
      </c>
      <c r="E2135">
        <v>1</v>
      </c>
      <c r="F2135" t="s">
        <v>413</v>
      </c>
      <c r="G2135">
        <v>16.5</v>
      </c>
      <c r="H2135">
        <f t="shared" si="132"/>
        <v>16.5</v>
      </c>
      <c r="I2135">
        <f>VLOOKUP(L2135,'ARTICLES 10052022'!$A$1:$Q$1031,17,FALSE)</f>
        <v>20.774999999999999</v>
      </c>
      <c r="J2135">
        <f t="shared" si="130"/>
        <v>20.774999999999999</v>
      </c>
      <c r="L2135" t="s">
        <v>412</v>
      </c>
      <c r="M2135">
        <f>IF(I2135="","",VLOOKUP(L2135,'ARTICLES 10052022'!$A$1:$J$1031,10,FALSE))</f>
        <v>13.85</v>
      </c>
      <c r="N2135">
        <f t="shared" si="133"/>
        <v>13.85</v>
      </c>
    </row>
    <row r="2136" spans="1:14" outlineLevel="2">
      <c r="A2136" t="s">
        <v>1262</v>
      </c>
      <c r="B2136" s="73" t="str">
        <f>VLOOKUP(A2136,'ARTICLES 10052022'!$A$2:$D$1031,4,FALSE)</f>
        <v>AA</v>
      </c>
      <c r="C2136" s="73" t="str">
        <f t="shared" si="131"/>
        <v/>
      </c>
      <c r="D2136" t="s">
        <v>1861</v>
      </c>
      <c r="E2136">
        <v>1</v>
      </c>
      <c r="F2136" t="s">
        <v>1862</v>
      </c>
      <c r="G2136">
        <v>465.73</v>
      </c>
      <c r="H2136">
        <f t="shared" si="132"/>
        <v>465.73</v>
      </c>
      <c r="I2136">
        <f>VLOOKUP(L2136,'ARTICLES 10052022'!$A$1:$Q$1031,17,FALSE)</f>
        <v>678.32799999999997</v>
      </c>
      <c r="J2136">
        <f t="shared" si="130"/>
        <v>678.32799999999997</v>
      </c>
      <c r="L2136" t="s">
        <v>1861</v>
      </c>
      <c r="M2136">
        <f>IF(I2136="","",VLOOKUP(L2136,'ARTICLES 10052022'!$A$1:$J$1031,10,FALSE))</f>
        <v>484.52</v>
      </c>
      <c r="N2136">
        <f t="shared" si="133"/>
        <v>484.52</v>
      </c>
    </row>
    <row r="2137" spans="1:14" outlineLevel="2">
      <c r="A2137" t="s">
        <v>1262</v>
      </c>
      <c r="B2137" s="73" t="str">
        <f>VLOOKUP(A2137,'ARTICLES 10052022'!$A$2:$D$1031,4,FALSE)</f>
        <v>AA</v>
      </c>
      <c r="C2137" s="73" t="str">
        <f t="shared" si="131"/>
        <v/>
      </c>
      <c r="D2137" t="s">
        <v>512</v>
      </c>
      <c r="E2137">
        <v>2</v>
      </c>
      <c r="F2137" t="s">
        <v>1006</v>
      </c>
      <c r="G2137">
        <v>4.63</v>
      </c>
      <c r="H2137">
        <f t="shared" si="132"/>
        <v>9.26</v>
      </c>
      <c r="I2137">
        <f>VLOOKUP(L2137,'ARTICLES 10052022'!$A$1:$Q$1031,17,FALSE)</f>
        <v>6.34</v>
      </c>
      <c r="J2137">
        <f t="shared" si="130"/>
        <v>12.68</v>
      </c>
      <c r="L2137" t="s">
        <v>512</v>
      </c>
      <c r="M2137">
        <f>IF(I2137="","",VLOOKUP(L2137,'ARTICLES 10052022'!$A$1:$J$1031,10,FALSE))</f>
        <v>3.17</v>
      </c>
      <c r="N2137">
        <f t="shared" si="133"/>
        <v>6.34</v>
      </c>
    </row>
    <row r="2138" spans="1:14" outlineLevel="1">
      <c r="A2138" s="73" t="s">
        <v>3167</v>
      </c>
      <c r="B2138" s="73"/>
      <c r="C2138" s="73" t="str">
        <f t="shared" si="131"/>
        <v>PFV4EH4x2</v>
      </c>
      <c r="J2138">
        <f>SUBTOTAL(9,J2135:J2137)</f>
        <v>711.7829999999999</v>
      </c>
      <c r="N2138">
        <f>SUBTOTAL(9,N2135:N2137)</f>
        <v>504.71</v>
      </c>
    </row>
    <row r="2139" spans="1:14" outlineLevel="2">
      <c r="A2139" t="s">
        <v>1300</v>
      </c>
      <c r="B2139" s="73" t="str">
        <f>VLOOKUP(A2139,'ARTICLES 10052022'!$A$2:$D$1031,4,FALSE)</f>
        <v>AA</v>
      </c>
      <c r="C2139" s="73" t="str">
        <f t="shared" si="131"/>
        <v/>
      </c>
      <c r="D2139" t="s">
        <v>412</v>
      </c>
      <c r="E2139">
        <v>1</v>
      </c>
      <c r="F2139" t="s">
        <v>413</v>
      </c>
      <c r="G2139">
        <v>16.5</v>
      </c>
      <c r="H2139">
        <f t="shared" si="132"/>
        <v>16.5</v>
      </c>
      <c r="I2139">
        <f>VLOOKUP(L2139,'ARTICLES 10052022'!$A$1:$Q$1031,17,FALSE)</f>
        <v>20.774999999999999</v>
      </c>
      <c r="J2139">
        <f t="shared" si="130"/>
        <v>20.774999999999999</v>
      </c>
      <c r="L2139" t="s">
        <v>412</v>
      </c>
      <c r="M2139">
        <f>IF(I2139="","",VLOOKUP(L2139,'ARTICLES 10052022'!$A$1:$J$1031,10,FALSE))</f>
        <v>13.85</v>
      </c>
      <c r="N2139">
        <f t="shared" si="133"/>
        <v>13.85</v>
      </c>
    </row>
    <row r="2140" spans="1:14" outlineLevel="2">
      <c r="A2140" t="s">
        <v>1300</v>
      </c>
      <c r="B2140" s="73" t="str">
        <f>VLOOKUP(A2140,'ARTICLES 10052022'!$A$2:$D$1031,4,FALSE)</f>
        <v>AA</v>
      </c>
      <c r="C2140" s="73" t="str">
        <f t="shared" si="131"/>
        <v/>
      </c>
      <c r="D2140" t="s">
        <v>1876</v>
      </c>
      <c r="E2140">
        <v>1</v>
      </c>
      <c r="F2140" t="s">
        <v>1877</v>
      </c>
      <c r="G2140">
        <v>781.73</v>
      </c>
      <c r="H2140">
        <f t="shared" si="132"/>
        <v>781.73</v>
      </c>
      <c r="I2140">
        <f>VLOOKUP(L2140,'ARTICLES 10052022'!$A$1:$Q$1031,17,FALSE)</f>
        <v>1136.6599999999999</v>
      </c>
      <c r="J2140">
        <f t="shared" si="130"/>
        <v>1136.6599999999999</v>
      </c>
      <c r="L2140" t="s">
        <v>1876</v>
      </c>
      <c r="M2140">
        <f>IF(I2140="","",VLOOKUP(L2140,'ARTICLES 10052022'!$A$1:$J$1031,10,FALSE))</f>
        <v>811.9</v>
      </c>
      <c r="N2140">
        <f t="shared" si="133"/>
        <v>811.9</v>
      </c>
    </row>
    <row r="2141" spans="1:14" outlineLevel="2">
      <c r="A2141" t="s">
        <v>1300</v>
      </c>
      <c r="B2141" s="73" t="str">
        <f>VLOOKUP(A2141,'ARTICLES 10052022'!$A$2:$D$1031,4,FALSE)</f>
        <v>AA</v>
      </c>
      <c r="C2141" s="73" t="str">
        <f t="shared" si="131"/>
        <v/>
      </c>
      <c r="D2141" t="s">
        <v>512</v>
      </c>
      <c r="E2141">
        <v>2</v>
      </c>
      <c r="F2141" t="s">
        <v>1006</v>
      </c>
      <c r="G2141">
        <v>4.63</v>
      </c>
      <c r="H2141">
        <f t="shared" si="132"/>
        <v>9.26</v>
      </c>
      <c r="I2141">
        <f>VLOOKUP(L2141,'ARTICLES 10052022'!$A$1:$Q$1031,17,FALSE)</f>
        <v>6.34</v>
      </c>
      <c r="J2141">
        <f t="shared" si="130"/>
        <v>12.68</v>
      </c>
      <c r="L2141" t="s">
        <v>512</v>
      </c>
      <c r="M2141">
        <f>IF(I2141="","",VLOOKUP(L2141,'ARTICLES 10052022'!$A$1:$J$1031,10,FALSE))</f>
        <v>3.17</v>
      </c>
      <c r="N2141">
        <f t="shared" si="133"/>
        <v>6.34</v>
      </c>
    </row>
    <row r="2142" spans="1:14" outlineLevel="1">
      <c r="A2142" s="73" t="s">
        <v>3168</v>
      </c>
      <c r="B2142" s="73"/>
      <c r="C2142" s="73" t="str">
        <f t="shared" si="131"/>
        <v>PFV8EH4x4</v>
      </c>
      <c r="J2142">
        <f>SUBTOTAL(9,J2139:J2141)</f>
        <v>1170.115</v>
      </c>
      <c r="N2142">
        <f>SUBTOTAL(9,N2139:N2141)</f>
        <v>832.09</v>
      </c>
    </row>
    <row r="2143" spans="1:14" outlineLevel="2">
      <c r="A2143" t="s">
        <v>1302</v>
      </c>
      <c r="B2143" s="73" t="str">
        <f>VLOOKUP(A2143,'ARTICLES 10052022'!$A$2:$D$1031,4,FALSE)</f>
        <v>AA</v>
      </c>
      <c r="C2143" s="73" t="str">
        <f t="shared" si="131"/>
        <v/>
      </c>
      <c r="D2143" t="s">
        <v>412</v>
      </c>
      <c r="E2143">
        <v>1</v>
      </c>
      <c r="F2143" t="s">
        <v>413</v>
      </c>
      <c r="G2143">
        <v>16.5</v>
      </c>
      <c r="H2143">
        <f t="shared" si="132"/>
        <v>16.5</v>
      </c>
      <c r="I2143">
        <f>VLOOKUP(L2143,'ARTICLES 10052022'!$A$1:$Q$1031,17,FALSE)</f>
        <v>20.774999999999999</v>
      </c>
      <c r="J2143">
        <f t="shared" si="130"/>
        <v>20.774999999999999</v>
      </c>
      <c r="L2143" t="s">
        <v>412</v>
      </c>
      <c r="M2143">
        <f>IF(I2143="","",VLOOKUP(L2143,'ARTICLES 10052022'!$A$1:$J$1031,10,FALSE))</f>
        <v>13.85</v>
      </c>
      <c r="N2143">
        <f t="shared" si="133"/>
        <v>13.85</v>
      </c>
    </row>
    <row r="2144" spans="1:14" outlineLevel="2">
      <c r="A2144" t="s">
        <v>1302</v>
      </c>
      <c r="B2144" s="73" t="str">
        <f>VLOOKUP(A2144,'ARTICLES 10052022'!$A$2:$D$1031,4,FALSE)</f>
        <v>AA</v>
      </c>
      <c r="C2144" s="73" t="str">
        <f t="shared" si="131"/>
        <v/>
      </c>
      <c r="D2144" t="s">
        <v>1931</v>
      </c>
      <c r="E2144">
        <v>1</v>
      </c>
      <c r="F2144" t="s">
        <v>1932</v>
      </c>
      <c r="G2144">
        <v>762.56</v>
      </c>
      <c r="H2144">
        <f t="shared" si="132"/>
        <v>762.56</v>
      </c>
      <c r="I2144">
        <f>VLOOKUP(L2144,'ARTICLES 10052022'!$A$1:$Q$1031,17,FALSE)</f>
        <v>1108.492</v>
      </c>
      <c r="J2144">
        <f t="shared" si="130"/>
        <v>1108.492</v>
      </c>
      <c r="L2144" t="s">
        <v>1931</v>
      </c>
      <c r="M2144">
        <f>IF(I2144="","",VLOOKUP(L2144,'ARTICLES 10052022'!$A$1:$J$1031,10,FALSE))</f>
        <v>791.78</v>
      </c>
      <c r="N2144">
        <f t="shared" si="133"/>
        <v>791.78</v>
      </c>
    </row>
    <row r="2145" spans="1:14" outlineLevel="2">
      <c r="A2145" t="s">
        <v>1302</v>
      </c>
      <c r="B2145" s="73" t="str">
        <f>VLOOKUP(A2145,'ARTICLES 10052022'!$A$2:$D$1031,4,FALSE)</f>
        <v>AA</v>
      </c>
      <c r="C2145" s="73" t="str">
        <f t="shared" si="131"/>
        <v/>
      </c>
      <c r="D2145" t="s">
        <v>512</v>
      </c>
      <c r="E2145">
        <v>2</v>
      </c>
      <c r="F2145" t="s">
        <v>1006</v>
      </c>
      <c r="G2145">
        <v>4.63</v>
      </c>
      <c r="H2145">
        <f t="shared" si="132"/>
        <v>9.26</v>
      </c>
      <c r="I2145">
        <f>VLOOKUP(L2145,'ARTICLES 10052022'!$A$1:$Q$1031,17,FALSE)</f>
        <v>6.34</v>
      </c>
      <c r="J2145">
        <f t="shared" si="130"/>
        <v>12.68</v>
      </c>
      <c r="L2145" t="s">
        <v>512</v>
      </c>
      <c r="M2145">
        <f>IF(I2145="","",VLOOKUP(L2145,'ARTICLES 10052022'!$A$1:$J$1031,10,FALSE))</f>
        <v>3.17</v>
      </c>
      <c r="N2145">
        <f t="shared" si="133"/>
        <v>6.34</v>
      </c>
    </row>
    <row r="2146" spans="1:14" outlineLevel="1">
      <c r="A2146" s="73" t="s">
        <v>3169</v>
      </c>
      <c r="B2146" s="73"/>
      <c r="C2146" s="73" t="str">
        <f t="shared" si="131"/>
        <v>PFV8EH8x2</v>
      </c>
      <c r="J2146">
        <f>SUBTOTAL(9,J2143:J2145)</f>
        <v>1141.9470000000001</v>
      </c>
      <c r="N2146">
        <f>SUBTOTAL(9,N2143:N2145)</f>
        <v>811.97</v>
      </c>
    </row>
    <row r="2147" spans="1:14" outlineLevel="2">
      <c r="A2147" t="s">
        <v>1304</v>
      </c>
      <c r="B2147" s="73" t="str">
        <f>VLOOKUP(A2147,'ARTICLES 10052022'!$A$2:$D$1031,4,FALSE)</f>
        <v>AA</v>
      </c>
      <c r="C2147" s="73" t="str">
        <f t="shared" si="131"/>
        <v/>
      </c>
      <c r="D2147" t="s">
        <v>412</v>
      </c>
      <c r="E2147">
        <v>1</v>
      </c>
      <c r="F2147" t="s">
        <v>413</v>
      </c>
      <c r="G2147">
        <v>16.5</v>
      </c>
      <c r="H2147">
        <f t="shared" si="132"/>
        <v>16.5</v>
      </c>
      <c r="I2147">
        <f>VLOOKUP(L2147,'ARTICLES 10052022'!$A$1:$Q$1031,17,FALSE)</f>
        <v>20.774999999999999</v>
      </c>
      <c r="J2147">
        <f t="shared" si="130"/>
        <v>20.774999999999999</v>
      </c>
      <c r="L2147" t="s">
        <v>412</v>
      </c>
      <c r="M2147">
        <f>IF(I2147="","",VLOOKUP(L2147,'ARTICLES 10052022'!$A$1:$J$1031,10,FALSE))</f>
        <v>13.85</v>
      </c>
      <c r="N2147">
        <f t="shared" si="133"/>
        <v>13.85</v>
      </c>
    </row>
    <row r="2148" spans="1:14" outlineLevel="2">
      <c r="A2148" t="s">
        <v>1304</v>
      </c>
      <c r="B2148" s="73" t="str">
        <f>VLOOKUP(A2148,'ARTICLES 10052022'!$A$2:$D$1031,4,FALSE)</f>
        <v>AA</v>
      </c>
      <c r="C2148" s="73" t="str">
        <f t="shared" si="131"/>
        <v/>
      </c>
      <c r="D2148" t="s">
        <v>2242</v>
      </c>
      <c r="E2148">
        <v>1</v>
      </c>
      <c r="F2148" t="s">
        <v>2243</v>
      </c>
      <c r="G2148">
        <v>844.77</v>
      </c>
      <c r="H2148">
        <f t="shared" si="132"/>
        <v>844.77</v>
      </c>
      <c r="I2148">
        <f>VLOOKUP(L2148,'ARTICLES 10052022'!$A$1:$Q$1031,17,FALSE)</f>
        <v>1236.886</v>
      </c>
      <c r="J2148">
        <f t="shared" si="130"/>
        <v>1236.886</v>
      </c>
      <c r="L2148" t="s">
        <v>2242</v>
      </c>
      <c r="M2148">
        <f>IF(I2148="","",VLOOKUP(L2148,'ARTICLES 10052022'!$A$1:$J$1031,10,FALSE))</f>
        <v>883.49</v>
      </c>
      <c r="N2148">
        <f t="shared" si="133"/>
        <v>883.49</v>
      </c>
    </row>
    <row r="2149" spans="1:14" outlineLevel="2">
      <c r="A2149" t="s">
        <v>1304</v>
      </c>
      <c r="B2149" s="73" t="str">
        <f>VLOOKUP(A2149,'ARTICLES 10052022'!$A$2:$D$1031,4,FALSE)</f>
        <v>AA</v>
      </c>
      <c r="C2149" s="73" t="str">
        <f t="shared" si="131"/>
        <v/>
      </c>
      <c r="D2149" t="s">
        <v>512</v>
      </c>
      <c r="E2149">
        <v>2</v>
      </c>
      <c r="F2149" t="s">
        <v>1006</v>
      </c>
      <c r="G2149">
        <v>4.63</v>
      </c>
      <c r="H2149">
        <f t="shared" si="132"/>
        <v>9.26</v>
      </c>
      <c r="I2149">
        <f>VLOOKUP(L2149,'ARTICLES 10052022'!$A$1:$Q$1031,17,FALSE)</f>
        <v>6.34</v>
      </c>
      <c r="J2149">
        <f t="shared" si="130"/>
        <v>12.68</v>
      </c>
      <c r="L2149" t="s">
        <v>512</v>
      </c>
      <c r="M2149">
        <f>IF(I2149="","",VLOOKUP(L2149,'ARTICLES 10052022'!$A$1:$J$1031,10,FALSE))</f>
        <v>3.17</v>
      </c>
      <c r="N2149">
        <f t="shared" si="133"/>
        <v>6.34</v>
      </c>
    </row>
    <row r="2150" spans="1:14" outlineLevel="1">
      <c r="A2150" s="73" t="s">
        <v>3170</v>
      </c>
      <c r="B2150" s="73"/>
      <c r="C2150" s="73" t="str">
        <f t="shared" si="131"/>
        <v>PFV10EH8x2.5</v>
      </c>
      <c r="J2150">
        <f>SUBTOTAL(9,J2147:J2149)</f>
        <v>1270.3410000000001</v>
      </c>
      <c r="N2150">
        <f>SUBTOTAL(9,N2147:N2149)</f>
        <v>903.68000000000006</v>
      </c>
    </row>
    <row r="2151" spans="1:14" outlineLevel="2">
      <c r="A2151" t="s">
        <v>1308</v>
      </c>
      <c r="B2151" s="73" t="str">
        <f>VLOOKUP(A2151,'ARTICLES 10052022'!$A$2:$D$1031,4,FALSE)</f>
        <v>AA</v>
      </c>
      <c r="C2151" s="73" t="str">
        <f t="shared" si="131"/>
        <v/>
      </c>
      <c r="D2151" t="s">
        <v>412</v>
      </c>
      <c r="E2151">
        <v>1</v>
      </c>
      <c r="F2151" t="s">
        <v>413</v>
      </c>
      <c r="G2151">
        <v>16.5</v>
      </c>
      <c r="H2151">
        <f t="shared" si="132"/>
        <v>16.5</v>
      </c>
      <c r="I2151">
        <f>VLOOKUP(L2151,'ARTICLES 10052022'!$A$1:$Q$1031,17,FALSE)</f>
        <v>20.774999999999999</v>
      </c>
      <c r="J2151">
        <f t="shared" si="130"/>
        <v>20.774999999999999</v>
      </c>
      <c r="L2151" t="s">
        <v>412</v>
      </c>
      <c r="M2151">
        <f>IF(I2151="","",VLOOKUP(L2151,'ARTICLES 10052022'!$A$1:$J$1031,10,FALSE))</f>
        <v>13.85</v>
      </c>
      <c r="N2151">
        <f t="shared" si="133"/>
        <v>13.85</v>
      </c>
    </row>
    <row r="2152" spans="1:14" outlineLevel="2">
      <c r="A2152" t="s">
        <v>1308</v>
      </c>
      <c r="B2152" s="73" t="str">
        <f>VLOOKUP(A2152,'ARTICLES 10052022'!$A$2:$D$1031,4,FALSE)</f>
        <v>AA</v>
      </c>
      <c r="C2152" s="73" t="str">
        <f t="shared" si="131"/>
        <v/>
      </c>
      <c r="D2152" t="s">
        <v>1886</v>
      </c>
      <c r="E2152">
        <v>1</v>
      </c>
      <c r="F2152" t="s">
        <v>1887</v>
      </c>
      <c r="G2152">
        <v>897.8</v>
      </c>
      <c r="H2152">
        <f t="shared" si="132"/>
        <v>897.8</v>
      </c>
      <c r="I2152">
        <f>VLOOKUP(L2152,'ARTICLES 10052022'!$A$1:$Q$1031,17,FALSE)</f>
        <v>1374.9959999999999</v>
      </c>
      <c r="J2152">
        <f t="shared" si="130"/>
        <v>1374.9959999999999</v>
      </c>
      <c r="L2152" t="s">
        <v>1886</v>
      </c>
      <c r="M2152">
        <f>IF(I2152="","",VLOOKUP(L2152,'ARTICLES 10052022'!$A$1:$J$1031,10,FALSE))</f>
        <v>982.14</v>
      </c>
      <c r="N2152">
        <f t="shared" si="133"/>
        <v>982.14</v>
      </c>
    </row>
    <row r="2153" spans="1:14" outlineLevel="2">
      <c r="A2153" t="s">
        <v>1308</v>
      </c>
      <c r="B2153" s="73" t="str">
        <f>VLOOKUP(A2153,'ARTICLES 10052022'!$A$2:$D$1031,4,FALSE)</f>
        <v>AA</v>
      </c>
      <c r="C2153" s="73" t="str">
        <f t="shared" si="131"/>
        <v/>
      </c>
      <c r="D2153" t="s">
        <v>512</v>
      </c>
      <c r="E2153">
        <v>2</v>
      </c>
      <c r="F2153" t="s">
        <v>1006</v>
      </c>
      <c r="G2153">
        <v>4.63</v>
      </c>
      <c r="H2153">
        <f t="shared" si="132"/>
        <v>9.26</v>
      </c>
      <c r="I2153">
        <f>VLOOKUP(L2153,'ARTICLES 10052022'!$A$1:$Q$1031,17,FALSE)</f>
        <v>6.34</v>
      </c>
      <c r="J2153">
        <f t="shared" si="130"/>
        <v>12.68</v>
      </c>
      <c r="L2153" t="s">
        <v>512</v>
      </c>
      <c r="M2153">
        <f>IF(I2153="","",VLOOKUP(L2153,'ARTICLES 10052022'!$A$1:$J$1031,10,FALSE))</f>
        <v>3.17</v>
      </c>
      <c r="N2153">
        <f t="shared" si="133"/>
        <v>6.34</v>
      </c>
    </row>
    <row r="2154" spans="1:14" outlineLevel="1">
      <c r="A2154" s="73" t="s">
        <v>3171</v>
      </c>
      <c r="B2154" s="73"/>
      <c r="C2154" s="73" t="str">
        <f t="shared" si="131"/>
        <v>PFV12EH6x4</v>
      </c>
      <c r="J2154">
        <f>SUBTOTAL(9,J2151:J2153)</f>
        <v>1408.451</v>
      </c>
      <c r="N2154">
        <f>SUBTOTAL(9,N2151:N2153)</f>
        <v>1002.33</v>
      </c>
    </row>
    <row r="2155" spans="1:14" outlineLevel="2">
      <c r="A2155" t="s">
        <v>1310</v>
      </c>
      <c r="B2155" s="73" t="str">
        <f>VLOOKUP(A2155,'ARTICLES 10052022'!$A$2:$D$1031,4,FALSE)</f>
        <v>AA</v>
      </c>
      <c r="C2155" s="73" t="str">
        <f t="shared" si="131"/>
        <v/>
      </c>
      <c r="D2155" t="s">
        <v>412</v>
      </c>
      <c r="E2155">
        <v>1</v>
      </c>
      <c r="F2155" t="s">
        <v>413</v>
      </c>
      <c r="G2155">
        <v>16.5</v>
      </c>
      <c r="H2155">
        <f t="shared" si="132"/>
        <v>16.5</v>
      </c>
      <c r="I2155">
        <f>VLOOKUP(L2155,'ARTICLES 10052022'!$A$1:$Q$1031,17,FALSE)</f>
        <v>20.774999999999999</v>
      </c>
      <c r="J2155">
        <f t="shared" si="130"/>
        <v>20.774999999999999</v>
      </c>
      <c r="L2155" t="s">
        <v>412</v>
      </c>
      <c r="M2155">
        <f>IF(I2155="","",VLOOKUP(L2155,'ARTICLES 10052022'!$A$1:$J$1031,10,FALSE))</f>
        <v>13.85</v>
      </c>
      <c r="N2155">
        <f t="shared" si="133"/>
        <v>13.85</v>
      </c>
    </row>
    <row r="2156" spans="1:14" outlineLevel="2">
      <c r="A2156" t="s">
        <v>1310</v>
      </c>
      <c r="B2156" s="73" t="str">
        <f>VLOOKUP(A2156,'ARTICLES 10052022'!$A$2:$D$1031,4,FALSE)</f>
        <v>AA</v>
      </c>
      <c r="C2156" s="73" t="str">
        <f t="shared" si="131"/>
        <v/>
      </c>
      <c r="D2156" t="s">
        <v>1964</v>
      </c>
      <c r="E2156">
        <v>1</v>
      </c>
      <c r="F2156" t="s">
        <v>1965</v>
      </c>
      <c r="G2156">
        <v>1022.99</v>
      </c>
      <c r="H2156">
        <f t="shared" si="132"/>
        <v>1022.99</v>
      </c>
      <c r="I2156">
        <f>VLOOKUP(L2156,'ARTICLES 10052022'!$A$1:$Q$1031,17,FALSE)</f>
        <v>1485.2039999999997</v>
      </c>
      <c r="J2156">
        <f t="shared" si="130"/>
        <v>1485.2039999999997</v>
      </c>
      <c r="L2156" t="s">
        <v>1964</v>
      </c>
      <c r="M2156">
        <f>IF(I2156="","",VLOOKUP(L2156,'ARTICLES 10052022'!$A$1:$J$1031,10,FALSE))</f>
        <v>1060.8599999999999</v>
      </c>
      <c r="N2156">
        <f t="shared" si="133"/>
        <v>1060.8599999999999</v>
      </c>
    </row>
    <row r="2157" spans="1:14" outlineLevel="2">
      <c r="A2157" t="s">
        <v>1310</v>
      </c>
      <c r="B2157" s="73" t="str">
        <f>VLOOKUP(A2157,'ARTICLES 10052022'!$A$2:$D$1031,4,FALSE)</f>
        <v>AA</v>
      </c>
      <c r="C2157" s="73" t="str">
        <f t="shared" si="131"/>
        <v/>
      </c>
      <c r="D2157" t="s">
        <v>512</v>
      </c>
      <c r="E2157">
        <v>2</v>
      </c>
      <c r="F2157" t="s">
        <v>1006</v>
      </c>
      <c r="G2157">
        <v>4.63</v>
      </c>
      <c r="H2157">
        <f t="shared" si="132"/>
        <v>9.26</v>
      </c>
      <c r="I2157">
        <f>VLOOKUP(L2157,'ARTICLES 10052022'!$A$1:$Q$1031,17,FALSE)</f>
        <v>6.34</v>
      </c>
      <c r="J2157">
        <f t="shared" si="130"/>
        <v>12.68</v>
      </c>
      <c r="L2157" t="s">
        <v>512</v>
      </c>
      <c r="M2157">
        <f>IF(I2157="","",VLOOKUP(L2157,'ARTICLES 10052022'!$A$1:$J$1031,10,FALSE))</f>
        <v>3.17</v>
      </c>
      <c r="N2157">
        <f t="shared" si="133"/>
        <v>6.34</v>
      </c>
    </row>
    <row r="2158" spans="1:14" outlineLevel="1">
      <c r="A2158" s="73" t="s">
        <v>3172</v>
      </c>
      <c r="B2158" s="73"/>
      <c r="C2158" s="73" t="str">
        <f t="shared" si="131"/>
        <v>PFV12EH8x3</v>
      </c>
      <c r="J2158">
        <f>SUBTOTAL(9,J2155:J2157)</f>
        <v>1518.6589999999999</v>
      </c>
      <c r="N2158">
        <f>SUBTOTAL(9,N2155:N2157)</f>
        <v>1081.0499999999997</v>
      </c>
    </row>
    <row r="2159" spans="1:14" outlineLevel="2">
      <c r="A2159" t="s">
        <v>1312</v>
      </c>
      <c r="B2159" s="73" t="str">
        <f>VLOOKUP(A2159,'ARTICLES 10052022'!$A$2:$D$1031,4,FALSE)</f>
        <v>AA</v>
      </c>
      <c r="C2159" s="73" t="str">
        <f t="shared" si="131"/>
        <v/>
      </c>
      <c r="D2159" t="s">
        <v>412</v>
      </c>
      <c r="E2159">
        <v>1</v>
      </c>
      <c r="F2159" t="s">
        <v>413</v>
      </c>
      <c r="G2159">
        <v>16.5</v>
      </c>
      <c r="H2159">
        <f t="shared" si="132"/>
        <v>16.5</v>
      </c>
      <c r="I2159">
        <f>VLOOKUP(L2159,'ARTICLES 10052022'!$A$1:$Q$1031,17,FALSE)</f>
        <v>20.774999999999999</v>
      </c>
      <c r="J2159">
        <f t="shared" ref="J2159:J2242" si="134">E2159*I2159</f>
        <v>20.774999999999999</v>
      </c>
      <c r="L2159" t="s">
        <v>412</v>
      </c>
      <c r="M2159">
        <f>IF(I2159="","",VLOOKUP(L2159,'ARTICLES 10052022'!$A$1:$J$1031,10,FALSE))</f>
        <v>13.85</v>
      </c>
      <c r="N2159">
        <f t="shared" si="133"/>
        <v>13.85</v>
      </c>
    </row>
    <row r="2160" spans="1:14" outlineLevel="2">
      <c r="A2160" t="s">
        <v>1312</v>
      </c>
      <c r="B2160" s="73" t="str">
        <f>VLOOKUP(A2160,'ARTICLES 10052022'!$A$2:$D$1031,4,FALSE)</f>
        <v>AA</v>
      </c>
      <c r="C2160" s="73" t="str">
        <f t="shared" si="131"/>
        <v/>
      </c>
      <c r="D2160" t="s">
        <v>1892</v>
      </c>
      <c r="E2160">
        <v>1</v>
      </c>
      <c r="F2160" t="s">
        <v>1893</v>
      </c>
      <c r="G2160">
        <v>1281.83</v>
      </c>
      <c r="H2160">
        <f t="shared" si="132"/>
        <v>1281.83</v>
      </c>
      <c r="I2160">
        <f>VLOOKUP(L2160,'ARTICLES 10052022'!$A$1:$Q$1031,17,FALSE)</f>
        <v>1859.55</v>
      </c>
      <c r="J2160">
        <f t="shared" si="134"/>
        <v>1859.55</v>
      </c>
      <c r="L2160" t="s">
        <v>1892</v>
      </c>
      <c r="M2160">
        <f>IF(I2160="","",VLOOKUP(L2160,'ARTICLES 10052022'!$A$1:$J$1031,10,FALSE))</f>
        <v>1328.25</v>
      </c>
      <c r="N2160">
        <f t="shared" si="133"/>
        <v>1328.25</v>
      </c>
    </row>
    <row r="2161" spans="1:14" outlineLevel="2">
      <c r="A2161" t="s">
        <v>1312</v>
      </c>
      <c r="B2161" s="73" t="str">
        <f>VLOOKUP(A2161,'ARTICLES 10052022'!$A$2:$D$1031,4,FALSE)</f>
        <v>AA</v>
      </c>
      <c r="C2161" s="73" t="str">
        <f t="shared" si="131"/>
        <v/>
      </c>
      <c r="D2161" t="s">
        <v>512</v>
      </c>
      <c r="E2161">
        <v>2</v>
      </c>
      <c r="F2161" t="s">
        <v>1006</v>
      </c>
      <c r="G2161">
        <v>4.63</v>
      </c>
      <c r="H2161">
        <f t="shared" si="132"/>
        <v>9.26</v>
      </c>
      <c r="I2161">
        <f>VLOOKUP(L2161,'ARTICLES 10052022'!$A$1:$Q$1031,17,FALSE)</f>
        <v>6.34</v>
      </c>
      <c r="J2161">
        <f t="shared" si="134"/>
        <v>12.68</v>
      </c>
      <c r="L2161" t="s">
        <v>512</v>
      </c>
      <c r="M2161">
        <f>IF(I2161="","",VLOOKUP(L2161,'ARTICLES 10052022'!$A$1:$J$1031,10,FALSE))</f>
        <v>3.17</v>
      </c>
      <c r="N2161">
        <f t="shared" si="133"/>
        <v>6.34</v>
      </c>
    </row>
    <row r="2162" spans="1:14" outlineLevel="1">
      <c r="A2162" s="73" t="s">
        <v>3173</v>
      </c>
      <c r="B2162" s="73"/>
      <c r="C2162" s="73" t="str">
        <f t="shared" si="131"/>
        <v>PFV16EH8x4</v>
      </c>
      <c r="J2162">
        <f>SUBTOTAL(9,J2159:J2161)</f>
        <v>1893.0050000000001</v>
      </c>
      <c r="N2162">
        <f>SUBTOTAL(9,N2159:N2161)</f>
        <v>1348.4399999999998</v>
      </c>
    </row>
    <row r="2163" spans="1:14" outlineLevel="2">
      <c r="A2163" t="s">
        <v>1314</v>
      </c>
      <c r="B2163" s="73" t="str">
        <f>VLOOKUP(A2163,'ARTICLES 10052022'!$A$2:$D$1031,4,FALSE)</f>
        <v>AA</v>
      </c>
      <c r="C2163" s="73" t="str">
        <f t="shared" si="131"/>
        <v/>
      </c>
      <c r="D2163" t="s">
        <v>412</v>
      </c>
      <c r="E2163">
        <v>1</v>
      </c>
      <c r="F2163" t="s">
        <v>413</v>
      </c>
      <c r="G2163">
        <v>16.5</v>
      </c>
      <c r="H2163">
        <f t="shared" si="132"/>
        <v>16.5</v>
      </c>
      <c r="I2163">
        <f>VLOOKUP(L2163,'ARTICLES 10052022'!$A$1:$Q$1031,17,FALSE)</f>
        <v>20.774999999999999</v>
      </c>
      <c r="J2163">
        <f t="shared" si="134"/>
        <v>20.774999999999999</v>
      </c>
      <c r="L2163" t="s">
        <v>412</v>
      </c>
      <c r="M2163">
        <f>IF(I2163="","",VLOOKUP(L2163,'ARTICLES 10052022'!$A$1:$J$1031,10,FALSE))</f>
        <v>13.85</v>
      </c>
      <c r="N2163">
        <f t="shared" si="133"/>
        <v>13.85</v>
      </c>
    </row>
    <row r="2164" spans="1:14" outlineLevel="2">
      <c r="A2164" t="s">
        <v>1314</v>
      </c>
      <c r="B2164" s="73" t="str">
        <f>VLOOKUP(A2164,'ARTICLES 10052022'!$A$2:$D$1031,4,FALSE)</f>
        <v>AA</v>
      </c>
      <c r="C2164" s="73" t="str">
        <f t="shared" si="131"/>
        <v/>
      </c>
      <c r="D2164" t="s">
        <v>1898</v>
      </c>
      <c r="E2164">
        <v>1</v>
      </c>
      <c r="F2164" t="s">
        <v>1899</v>
      </c>
      <c r="G2164">
        <v>1281.83</v>
      </c>
      <c r="H2164">
        <f t="shared" si="132"/>
        <v>1281.83</v>
      </c>
      <c r="I2164">
        <f>VLOOKUP(L2164,'ARTICLES 10052022'!$A$1:$Q$1031,17,FALSE)</f>
        <v>1859.55</v>
      </c>
      <c r="J2164">
        <f t="shared" si="134"/>
        <v>1859.55</v>
      </c>
      <c r="L2164" t="s">
        <v>1898</v>
      </c>
      <c r="M2164">
        <f>IF(I2164="","",VLOOKUP(L2164,'ARTICLES 10052022'!$A$1:$J$1031,10,FALSE))</f>
        <v>1328.25</v>
      </c>
      <c r="N2164">
        <f t="shared" si="133"/>
        <v>1328.25</v>
      </c>
    </row>
    <row r="2165" spans="1:14" outlineLevel="2">
      <c r="A2165" t="s">
        <v>1314</v>
      </c>
      <c r="B2165" s="73" t="str">
        <f>VLOOKUP(A2165,'ARTICLES 10052022'!$A$2:$D$1031,4,FALSE)</f>
        <v>AA</v>
      </c>
      <c r="C2165" s="73" t="str">
        <f t="shared" si="131"/>
        <v/>
      </c>
      <c r="D2165" t="s">
        <v>512</v>
      </c>
      <c r="E2165">
        <v>2</v>
      </c>
      <c r="F2165" t="s">
        <v>1006</v>
      </c>
      <c r="G2165">
        <v>4.63</v>
      </c>
      <c r="H2165">
        <f t="shared" si="132"/>
        <v>9.26</v>
      </c>
      <c r="I2165">
        <f>VLOOKUP(L2165,'ARTICLES 10052022'!$A$1:$Q$1031,17,FALSE)</f>
        <v>6.34</v>
      </c>
      <c r="J2165">
        <f t="shared" si="134"/>
        <v>12.68</v>
      </c>
      <c r="L2165" t="s">
        <v>512</v>
      </c>
      <c r="M2165">
        <f>IF(I2165="","",VLOOKUP(L2165,'ARTICLES 10052022'!$A$1:$J$1031,10,FALSE))</f>
        <v>3.17</v>
      </c>
      <c r="N2165">
        <f t="shared" si="133"/>
        <v>6.34</v>
      </c>
    </row>
    <row r="2166" spans="1:14" outlineLevel="1">
      <c r="A2166" s="73" t="s">
        <v>3174</v>
      </c>
      <c r="B2166" s="73"/>
      <c r="C2166" s="73" t="str">
        <f t="shared" si="131"/>
        <v>PFV20EH8x5</v>
      </c>
      <c r="J2166">
        <f>SUBTOTAL(9,J2163:J2165)</f>
        <v>1893.0050000000001</v>
      </c>
      <c r="N2166">
        <f>SUBTOTAL(9,N2163:N2165)</f>
        <v>1348.4399999999998</v>
      </c>
    </row>
    <row r="2167" spans="1:14" outlineLevel="2">
      <c r="A2167" t="s">
        <v>1316</v>
      </c>
      <c r="B2167" s="73" t="str">
        <f>VLOOKUP(A2167,'ARTICLES 10052022'!$A$2:$D$1031,4,FALSE)</f>
        <v>AA</v>
      </c>
      <c r="C2167" s="73" t="str">
        <f t="shared" si="131"/>
        <v/>
      </c>
      <c r="D2167" t="s">
        <v>412</v>
      </c>
      <c r="E2167">
        <v>1</v>
      </c>
      <c r="F2167" t="s">
        <v>413</v>
      </c>
      <c r="G2167">
        <v>16.5</v>
      </c>
      <c r="H2167">
        <f t="shared" si="132"/>
        <v>16.5</v>
      </c>
      <c r="I2167">
        <f>VLOOKUP(L2167,'ARTICLES 10052022'!$A$1:$Q$1031,17,FALSE)</f>
        <v>20.774999999999999</v>
      </c>
      <c r="J2167">
        <f t="shared" si="134"/>
        <v>20.774999999999999</v>
      </c>
      <c r="L2167" t="s">
        <v>412</v>
      </c>
      <c r="M2167">
        <f>IF(I2167="","",VLOOKUP(L2167,'ARTICLES 10052022'!$A$1:$J$1031,10,FALSE))</f>
        <v>13.85</v>
      </c>
      <c r="N2167">
        <f t="shared" si="133"/>
        <v>13.85</v>
      </c>
    </row>
    <row r="2168" spans="1:14" outlineLevel="2">
      <c r="A2168" t="s">
        <v>1316</v>
      </c>
      <c r="B2168" s="73" t="str">
        <f>VLOOKUP(A2168,'ARTICLES 10052022'!$A$2:$D$1031,4,FALSE)</f>
        <v>AA</v>
      </c>
      <c r="C2168" s="73" t="str">
        <f t="shared" si="131"/>
        <v/>
      </c>
      <c r="D2168" t="s">
        <v>1934</v>
      </c>
      <c r="E2168">
        <v>1</v>
      </c>
      <c r="F2168" t="s">
        <v>1935</v>
      </c>
      <c r="G2168">
        <v>1496.96</v>
      </c>
      <c r="H2168">
        <f t="shared" si="132"/>
        <v>1496.96</v>
      </c>
      <c r="I2168">
        <f>VLOOKUP(L2168,'ARTICLES 10052022'!$A$1:$Q$1031,17,FALSE)</f>
        <v>2169.6779999999999</v>
      </c>
      <c r="J2168">
        <f t="shared" si="134"/>
        <v>2169.6779999999999</v>
      </c>
      <c r="L2168" t="s">
        <v>1934</v>
      </c>
      <c r="M2168">
        <f>IF(I2168="","",VLOOKUP(L2168,'ARTICLES 10052022'!$A$1:$J$1031,10,FALSE))</f>
        <v>1549.77</v>
      </c>
      <c r="N2168">
        <f t="shared" si="133"/>
        <v>1549.77</v>
      </c>
    </row>
    <row r="2169" spans="1:14" outlineLevel="2">
      <c r="A2169" t="s">
        <v>1316</v>
      </c>
      <c r="B2169" s="73" t="str">
        <f>VLOOKUP(A2169,'ARTICLES 10052022'!$A$2:$D$1031,4,FALSE)</f>
        <v>AA</v>
      </c>
      <c r="C2169" s="73" t="str">
        <f t="shared" si="131"/>
        <v/>
      </c>
      <c r="D2169" t="s">
        <v>512</v>
      </c>
      <c r="E2169">
        <v>2</v>
      </c>
      <c r="F2169" t="s">
        <v>1006</v>
      </c>
      <c r="G2169">
        <v>4.63</v>
      </c>
      <c r="H2169">
        <f t="shared" si="132"/>
        <v>9.26</v>
      </c>
      <c r="I2169">
        <f>VLOOKUP(L2169,'ARTICLES 10052022'!$A$1:$Q$1031,17,FALSE)</f>
        <v>6.34</v>
      </c>
      <c r="J2169">
        <f t="shared" si="134"/>
        <v>12.68</v>
      </c>
      <c r="L2169" t="s">
        <v>512</v>
      </c>
      <c r="M2169">
        <f>IF(I2169="","",VLOOKUP(L2169,'ARTICLES 10052022'!$A$1:$J$1031,10,FALSE))</f>
        <v>3.17</v>
      </c>
      <c r="N2169">
        <f t="shared" si="133"/>
        <v>6.34</v>
      </c>
    </row>
    <row r="2170" spans="1:14" outlineLevel="1">
      <c r="A2170" s="73" t="s">
        <v>3175</v>
      </c>
      <c r="B2170" s="73"/>
      <c r="C2170" s="73" t="str">
        <f t="shared" si="131"/>
        <v>PFV20EH10x4</v>
      </c>
      <c r="J2170">
        <f>SUBTOTAL(9,J2167:J2169)</f>
        <v>2203.1329999999998</v>
      </c>
      <c r="N2170">
        <f>SUBTOTAL(9,N2167:N2169)</f>
        <v>1569.9599999999998</v>
      </c>
    </row>
    <row r="2171" spans="1:14" outlineLevel="2">
      <c r="A2171" t="s">
        <v>275</v>
      </c>
      <c r="B2171" s="73" t="str">
        <f>VLOOKUP(A2171,'ARTICLES 10052022'!$A$2:$D$1031,4,FALSE)</f>
        <v>AA</v>
      </c>
      <c r="C2171" s="73" t="str">
        <f t="shared" si="131"/>
        <v/>
      </c>
      <c r="D2171" t="s">
        <v>1285</v>
      </c>
      <c r="E2171">
        <v>1</v>
      </c>
      <c r="F2171" t="s">
        <v>1286</v>
      </c>
      <c r="G2171">
        <v>272.89</v>
      </c>
      <c r="H2171">
        <f t="shared" si="132"/>
        <v>272.89</v>
      </c>
      <c r="I2171">
        <f>VLOOKUP(L2171,'ARTICLES 10052022'!$A$1:$Q$1031,17,FALSE)</f>
        <v>347.56399999999996</v>
      </c>
      <c r="J2171">
        <f t="shared" si="134"/>
        <v>347.56399999999996</v>
      </c>
      <c r="L2171" t="s">
        <v>1285</v>
      </c>
      <c r="M2171">
        <f>IF(I2171="","",VLOOKUP(L2171,'ARTICLES 10052022'!$A$1:$J$1031,10,FALSE))</f>
        <v>248.26</v>
      </c>
      <c r="N2171">
        <f t="shared" si="133"/>
        <v>248.26</v>
      </c>
    </row>
    <row r="2172" spans="1:14" outlineLevel="2">
      <c r="A2172" t="s">
        <v>275</v>
      </c>
      <c r="B2172" s="73" t="str">
        <f>VLOOKUP(A2172,'ARTICLES 10052022'!$A$2:$D$1031,4,FALSE)</f>
        <v>AA</v>
      </c>
      <c r="C2172" s="73" t="str">
        <f t="shared" si="131"/>
        <v/>
      </c>
      <c r="D2172" t="s">
        <v>408</v>
      </c>
      <c r="E2172">
        <v>1</v>
      </c>
      <c r="F2172" t="s">
        <v>409</v>
      </c>
      <c r="G2172">
        <v>9.9</v>
      </c>
      <c r="H2172">
        <f t="shared" si="132"/>
        <v>9.9</v>
      </c>
      <c r="I2172">
        <f>VLOOKUP(L2172,'ARTICLES 10052022'!$A$1:$Q$1031,17,FALSE)</f>
        <v>14.174999999999999</v>
      </c>
      <c r="J2172">
        <f t="shared" si="134"/>
        <v>14.174999999999999</v>
      </c>
      <c r="L2172" t="s">
        <v>408</v>
      </c>
      <c r="M2172">
        <f>IF(I2172="","",VLOOKUP(L2172,'ARTICLES 10052022'!$A$1:$J$1031,10,FALSE))</f>
        <v>9.4499999999999993</v>
      </c>
      <c r="N2172">
        <f t="shared" si="133"/>
        <v>9.4499999999999993</v>
      </c>
    </row>
    <row r="2173" spans="1:14" outlineLevel="1">
      <c r="A2173" s="73" t="s">
        <v>3176</v>
      </c>
      <c r="B2173" s="73"/>
      <c r="C2173" s="73" t="str">
        <f t="shared" si="131"/>
        <v>PFH3EH</v>
      </c>
      <c r="J2173">
        <f>SUBTOTAL(9,J2171:J2172)</f>
        <v>361.73899999999998</v>
      </c>
      <c r="N2173">
        <f>SUBTOTAL(9,N2171:N2172)</f>
        <v>257.70999999999998</v>
      </c>
    </row>
    <row r="2174" spans="1:14" outlineLevel="2">
      <c r="A2174" t="s">
        <v>277</v>
      </c>
      <c r="B2174" s="73" t="str">
        <f>VLOOKUP(A2174,'ARTICLES 10052022'!$A$2:$D$1031,4,FALSE)</f>
        <v>AA</v>
      </c>
      <c r="C2174" s="73" t="str">
        <f t="shared" si="131"/>
        <v/>
      </c>
      <c r="D2174" t="s">
        <v>1288</v>
      </c>
      <c r="E2174">
        <v>1</v>
      </c>
      <c r="F2174" t="s">
        <v>1290</v>
      </c>
      <c r="G2174">
        <v>279.8</v>
      </c>
      <c r="H2174">
        <f t="shared" si="132"/>
        <v>279.8</v>
      </c>
      <c r="I2174">
        <f>VLOOKUP(L2174,'ARTICLES 10052022'!$A$1:$Q$1031,17,FALSE)</f>
        <v>390.29199999999992</v>
      </c>
      <c r="J2174">
        <f t="shared" si="134"/>
        <v>390.29199999999992</v>
      </c>
      <c r="L2174" t="s">
        <v>1288</v>
      </c>
      <c r="M2174">
        <f>IF(I2174="","",VLOOKUP(L2174,'ARTICLES 10052022'!$A$1:$J$1031,10,FALSE))</f>
        <v>278.77999999999997</v>
      </c>
      <c r="N2174">
        <f t="shared" si="133"/>
        <v>278.77999999999997</v>
      </c>
    </row>
    <row r="2175" spans="1:14" outlineLevel="2">
      <c r="A2175" t="s">
        <v>277</v>
      </c>
      <c r="B2175" s="73" t="str">
        <f>VLOOKUP(A2175,'ARTICLES 10052022'!$A$2:$D$1031,4,FALSE)</f>
        <v>AA</v>
      </c>
      <c r="C2175" s="73" t="str">
        <f t="shared" si="131"/>
        <v/>
      </c>
      <c r="D2175" t="s">
        <v>408</v>
      </c>
      <c r="E2175">
        <v>1</v>
      </c>
      <c r="F2175" t="s">
        <v>409</v>
      </c>
      <c r="G2175">
        <v>9.9</v>
      </c>
      <c r="H2175">
        <f t="shared" si="132"/>
        <v>9.9</v>
      </c>
      <c r="I2175">
        <f>VLOOKUP(L2175,'ARTICLES 10052022'!$A$1:$Q$1031,17,FALSE)</f>
        <v>14.174999999999999</v>
      </c>
      <c r="J2175">
        <f t="shared" si="134"/>
        <v>14.174999999999999</v>
      </c>
      <c r="L2175" t="s">
        <v>408</v>
      </c>
      <c r="M2175">
        <f>IF(I2175="","",VLOOKUP(L2175,'ARTICLES 10052022'!$A$1:$J$1031,10,FALSE))</f>
        <v>9.4499999999999993</v>
      </c>
      <c r="N2175">
        <f t="shared" si="133"/>
        <v>9.4499999999999993</v>
      </c>
    </row>
    <row r="2176" spans="1:14" outlineLevel="1">
      <c r="A2176" s="73" t="s">
        <v>3177</v>
      </c>
      <c r="B2176" s="73"/>
      <c r="C2176" s="73" t="str">
        <f t="shared" si="131"/>
        <v>PFH4EH</v>
      </c>
      <c r="J2176">
        <f>SUBTOTAL(9,J2174:J2175)</f>
        <v>404.46699999999993</v>
      </c>
      <c r="N2176">
        <f>SUBTOTAL(9,N2174:N2175)</f>
        <v>288.22999999999996</v>
      </c>
    </row>
    <row r="2177" spans="1:14" outlineLevel="2">
      <c r="A2177" t="s">
        <v>279</v>
      </c>
      <c r="B2177" s="73" t="str">
        <f>VLOOKUP(A2177,'ARTICLES 10052022'!$A$2:$D$1031,4,FALSE)</f>
        <v>AA</v>
      </c>
      <c r="C2177" s="73" t="str">
        <f t="shared" si="131"/>
        <v/>
      </c>
      <c r="D2177" t="s">
        <v>1082</v>
      </c>
      <c r="E2177">
        <v>1</v>
      </c>
      <c r="F2177" t="s">
        <v>2958</v>
      </c>
      <c r="G2177">
        <v>331.59</v>
      </c>
      <c r="H2177">
        <f t="shared" si="132"/>
        <v>331.59</v>
      </c>
      <c r="I2177">
        <f>VLOOKUP(L2177,'ARTICLES 10052022'!$A$1:$Q$1031,17,FALSE)</f>
        <v>461.202</v>
      </c>
      <c r="J2177">
        <f t="shared" si="134"/>
        <v>461.202</v>
      </c>
      <c r="L2177" t="s">
        <v>1082</v>
      </c>
      <c r="M2177">
        <f>IF(I2177="","",VLOOKUP(L2177,'ARTICLES 10052022'!$A$1:$J$1031,10,FALSE))</f>
        <v>329.43</v>
      </c>
      <c r="N2177">
        <f t="shared" si="133"/>
        <v>329.43</v>
      </c>
    </row>
    <row r="2178" spans="1:14" outlineLevel="2">
      <c r="A2178" t="s">
        <v>279</v>
      </c>
      <c r="B2178" s="73" t="str">
        <f>VLOOKUP(A2178,'ARTICLES 10052022'!$A$2:$D$1031,4,FALSE)</f>
        <v>AA</v>
      </c>
      <c r="C2178" s="73" t="str">
        <f t="shared" si="131"/>
        <v/>
      </c>
      <c r="D2178" t="s">
        <v>408</v>
      </c>
      <c r="E2178">
        <v>1</v>
      </c>
      <c r="F2178" t="s">
        <v>409</v>
      </c>
      <c r="G2178">
        <v>9.9</v>
      </c>
      <c r="H2178">
        <f t="shared" si="132"/>
        <v>9.9</v>
      </c>
      <c r="I2178">
        <f>VLOOKUP(L2178,'ARTICLES 10052022'!$A$1:$Q$1031,17,FALSE)</f>
        <v>14.174999999999999</v>
      </c>
      <c r="J2178">
        <f t="shared" si="134"/>
        <v>14.174999999999999</v>
      </c>
      <c r="L2178" t="s">
        <v>408</v>
      </c>
      <c r="M2178">
        <f>IF(I2178="","",VLOOKUP(L2178,'ARTICLES 10052022'!$A$1:$J$1031,10,FALSE))</f>
        <v>9.4499999999999993</v>
      </c>
      <c r="N2178">
        <f t="shared" si="133"/>
        <v>9.4499999999999993</v>
      </c>
    </row>
    <row r="2179" spans="1:14" outlineLevel="1">
      <c r="A2179" s="73" t="s">
        <v>3178</v>
      </c>
      <c r="B2179" s="73"/>
      <c r="C2179" s="73" t="str">
        <f t="shared" si="131"/>
        <v>PFH5EH</v>
      </c>
      <c r="J2179">
        <f>SUBTOTAL(9,J2177:J2178)</f>
        <v>475.37700000000001</v>
      </c>
      <c r="N2179">
        <f>SUBTOTAL(9,N2177:N2178)</f>
        <v>338.88</v>
      </c>
    </row>
    <row r="2180" spans="1:14" outlineLevel="2">
      <c r="A2180" t="s">
        <v>281</v>
      </c>
      <c r="B2180" s="73" t="str">
        <f>VLOOKUP(A2180,'ARTICLES 10052022'!$A$2:$D$1031,4,FALSE)</f>
        <v>AA</v>
      </c>
      <c r="C2180" s="73" t="str">
        <f t="shared" ref="C2180:C2243" si="135">IF(G2180="",MID(A2180,7,100),"")</f>
        <v/>
      </c>
      <c r="D2180" t="s">
        <v>1090</v>
      </c>
      <c r="E2180">
        <v>1</v>
      </c>
      <c r="F2180" t="s">
        <v>1092</v>
      </c>
      <c r="G2180">
        <v>452.87</v>
      </c>
      <c r="H2180">
        <f t="shared" si="132"/>
        <v>452.87</v>
      </c>
      <c r="I2180">
        <f>VLOOKUP(L2180,'ARTICLES 10052022'!$A$1:$Q$1031,17,FALSE)</f>
        <v>545.43999999999994</v>
      </c>
      <c r="J2180">
        <f t="shared" si="134"/>
        <v>545.43999999999994</v>
      </c>
      <c r="L2180" t="s">
        <v>1090</v>
      </c>
      <c r="M2180">
        <f>IF(I2180="","",VLOOKUP(L2180,'ARTICLES 10052022'!$A$1:$J$1031,10,FALSE))</f>
        <v>389.6</v>
      </c>
      <c r="N2180">
        <f t="shared" si="133"/>
        <v>389.6</v>
      </c>
    </row>
    <row r="2181" spans="1:14" outlineLevel="2">
      <c r="A2181" t="s">
        <v>281</v>
      </c>
      <c r="B2181" s="73" t="str">
        <f>VLOOKUP(A2181,'ARTICLES 10052022'!$A$2:$D$1031,4,FALSE)</f>
        <v>AA</v>
      </c>
      <c r="C2181" s="73" t="str">
        <f t="shared" si="135"/>
        <v/>
      </c>
      <c r="D2181" t="s">
        <v>408</v>
      </c>
      <c r="E2181">
        <v>1</v>
      </c>
      <c r="F2181" t="s">
        <v>409</v>
      </c>
      <c r="G2181">
        <v>9.9</v>
      </c>
      <c r="H2181">
        <f t="shared" si="132"/>
        <v>9.9</v>
      </c>
      <c r="I2181">
        <f>VLOOKUP(L2181,'ARTICLES 10052022'!$A$1:$Q$1031,17,FALSE)</f>
        <v>14.174999999999999</v>
      </c>
      <c r="J2181">
        <f t="shared" si="134"/>
        <v>14.174999999999999</v>
      </c>
      <c r="L2181" t="s">
        <v>408</v>
      </c>
      <c r="M2181">
        <f>IF(I2181="","",VLOOKUP(L2181,'ARTICLES 10052022'!$A$1:$J$1031,10,FALSE))</f>
        <v>9.4499999999999993</v>
      </c>
      <c r="N2181">
        <f t="shared" si="133"/>
        <v>9.4499999999999993</v>
      </c>
    </row>
    <row r="2182" spans="1:14" outlineLevel="1">
      <c r="A2182" s="73" t="s">
        <v>3179</v>
      </c>
      <c r="B2182" s="73"/>
      <c r="C2182" s="73" t="str">
        <f t="shared" si="135"/>
        <v>PFH6EH</v>
      </c>
      <c r="J2182">
        <f>SUBTOTAL(9,J2180:J2181)</f>
        <v>559.6149999999999</v>
      </c>
      <c r="N2182">
        <f>SUBTOTAL(9,N2180:N2181)</f>
        <v>399.05</v>
      </c>
    </row>
    <row r="2183" spans="1:14" outlineLevel="2">
      <c r="A2183" t="s">
        <v>285</v>
      </c>
      <c r="B2183" s="73" t="str">
        <f>VLOOKUP(A2183,'ARTICLES 10052022'!$A$2:$D$1031,4,FALSE)</f>
        <v>AA</v>
      </c>
      <c r="C2183" s="73" t="str">
        <f t="shared" si="135"/>
        <v/>
      </c>
      <c r="D2183" t="s">
        <v>1096</v>
      </c>
      <c r="E2183">
        <v>1</v>
      </c>
      <c r="F2183" t="s">
        <v>1098</v>
      </c>
      <c r="G2183">
        <v>575.08000000000004</v>
      </c>
      <c r="H2183">
        <f t="shared" ref="H2183:H2246" si="136">IF(C2183="",G2183*E2183,"")</f>
        <v>575.08000000000004</v>
      </c>
      <c r="I2183">
        <f>VLOOKUP(L2183,'ARTICLES 10052022'!$A$1:$Q$1031,17,FALSE)</f>
        <v>687.24599999999998</v>
      </c>
      <c r="J2183">
        <f t="shared" si="134"/>
        <v>687.24599999999998</v>
      </c>
      <c r="L2183" t="s">
        <v>1096</v>
      </c>
      <c r="M2183">
        <f>IF(I2183="","",VLOOKUP(L2183,'ARTICLES 10052022'!$A$1:$J$1031,10,FALSE))</f>
        <v>490.89</v>
      </c>
      <c r="N2183">
        <f t="shared" si="133"/>
        <v>490.89</v>
      </c>
    </row>
    <row r="2184" spans="1:14" outlineLevel="2">
      <c r="A2184" t="s">
        <v>285</v>
      </c>
      <c r="B2184" s="73" t="str">
        <f>VLOOKUP(A2184,'ARTICLES 10052022'!$A$2:$D$1031,4,FALSE)</f>
        <v>AA</v>
      </c>
      <c r="C2184" s="73" t="str">
        <f t="shared" si="135"/>
        <v/>
      </c>
      <c r="D2184" t="s">
        <v>408</v>
      </c>
      <c r="E2184">
        <v>1</v>
      </c>
      <c r="F2184" t="s">
        <v>409</v>
      </c>
      <c r="G2184">
        <v>9.9</v>
      </c>
      <c r="H2184">
        <f t="shared" si="136"/>
        <v>9.9</v>
      </c>
      <c r="I2184">
        <f>VLOOKUP(L2184,'ARTICLES 10052022'!$A$1:$Q$1031,17,FALSE)</f>
        <v>14.174999999999999</v>
      </c>
      <c r="J2184">
        <f t="shared" si="134"/>
        <v>14.174999999999999</v>
      </c>
      <c r="L2184" t="s">
        <v>408</v>
      </c>
      <c r="M2184">
        <f>IF(I2184="","",VLOOKUP(L2184,'ARTICLES 10052022'!$A$1:$J$1031,10,FALSE))</f>
        <v>9.4499999999999993</v>
      </c>
      <c r="N2184">
        <f t="shared" si="133"/>
        <v>9.4499999999999993</v>
      </c>
    </row>
    <row r="2185" spans="1:14" outlineLevel="1">
      <c r="A2185" s="73" t="s">
        <v>3180</v>
      </c>
      <c r="B2185" s="73"/>
      <c r="C2185" s="73" t="str">
        <f t="shared" si="135"/>
        <v>PFH8EH</v>
      </c>
      <c r="J2185">
        <f>SUBTOTAL(9,J2183:J2184)</f>
        <v>701.42099999999994</v>
      </c>
      <c r="N2185">
        <f>SUBTOTAL(9,N2183:N2184)</f>
        <v>500.34</v>
      </c>
    </row>
    <row r="2186" spans="1:14" outlineLevel="2">
      <c r="A2186" t="s">
        <v>264</v>
      </c>
      <c r="B2186" s="73" t="str">
        <f>VLOOKUP(A2186,'ARTICLES 10052022'!$A$2:$D$1031,4,FALSE)</f>
        <v>AA</v>
      </c>
      <c r="C2186" s="73" t="str">
        <f t="shared" si="135"/>
        <v/>
      </c>
      <c r="D2186" t="s">
        <v>1026</v>
      </c>
      <c r="E2186">
        <v>1</v>
      </c>
      <c r="F2186" t="s">
        <v>1027</v>
      </c>
      <c r="G2186">
        <v>1.19</v>
      </c>
      <c r="H2186">
        <f t="shared" si="136"/>
        <v>1.19</v>
      </c>
      <c r="I2186">
        <f>VLOOKUP(L2186,'ARTICLES 10052022'!$A$1:$Q$1031,17,FALSE)</f>
        <v>1.2825</v>
      </c>
      <c r="J2186">
        <f t="shared" si="134"/>
        <v>1.2825</v>
      </c>
      <c r="L2186" t="s">
        <v>1026</v>
      </c>
      <c r="M2186">
        <f>IF(I2186="","",VLOOKUP(L2186,'ARTICLES 10052022'!$A$1:$J$1031,10,FALSE))</f>
        <v>0.56999999999999995</v>
      </c>
      <c r="N2186">
        <f t="shared" ref="N2186:N2249" si="137">IF(I2186="","",E2186*M2186)</f>
        <v>0.56999999999999995</v>
      </c>
    </row>
    <row r="2187" spans="1:14" outlineLevel="2">
      <c r="A2187" t="s">
        <v>264</v>
      </c>
      <c r="B2187" s="73" t="str">
        <f>VLOOKUP(A2187,'ARTICLES 10052022'!$A$2:$D$1031,4,FALSE)</f>
        <v>AA</v>
      </c>
      <c r="C2187" s="73" t="str">
        <f t="shared" si="135"/>
        <v/>
      </c>
      <c r="D2187" t="s">
        <v>987</v>
      </c>
      <c r="E2187">
        <v>1</v>
      </c>
      <c r="F2187" t="s">
        <v>988</v>
      </c>
      <c r="G2187">
        <v>1.74</v>
      </c>
      <c r="H2187">
        <f t="shared" si="136"/>
        <v>1.74</v>
      </c>
      <c r="I2187">
        <f>VLOOKUP(L2187,'ARTICLES 10052022'!$A$1:$Q$1031,17,FALSE)</f>
        <v>1.8067500000000001</v>
      </c>
      <c r="J2187">
        <f t="shared" si="134"/>
        <v>1.8067500000000001</v>
      </c>
      <c r="L2187" t="s">
        <v>987</v>
      </c>
      <c r="M2187">
        <f>IF(I2187="","",VLOOKUP(L2187,'ARTICLES 10052022'!$A$1:$J$1031,10,FALSE))</f>
        <v>0.80300000000000005</v>
      </c>
      <c r="N2187">
        <f t="shared" si="137"/>
        <v>0.80300000000000005</v>
      </c>
    </row>
    <row r="2188" spans="1:14" outlineLevel="2">
      <c r="A2188" t="s">
        <v>264</v>
      </c>
      <c r="B2188" s="73" t="str">
        <f>VLOOKUP(A2188,'ARTICLES 10052022'!$A$2:$D$1031,4,FALSE)</f>
        <v>AA</v>
      </c>
      <c r="C2188" s="73" t="str">
        <f t="shared" si="135"/>
        <v/>
      </c>
      <c r="D2188" t="s">
        <v>454</v>
      </c>
      <c r="E2188">
        <v>1</v>
      </c>
      <c r="F2188" t="s">
        <v>455</v>
      </c>
      <c r="G2188">
        <v>107.62</v>
      </c>
      <c r="H2188">
        <f t="shared" si="136"/>
        <v>107.62</v>
      </c>
      <c r="I2188">
        <f>VLOOKUP(L2188,'ARTICLES 10052022'!$A$1:$Q$1031,17,FALSE)</f>
        <v>127.224</v>
      </c>
      <c r="J2188">
        <f t="shared" si="134"/>
        <v>127.224</v>
      </c>
      <c r="L2188" t="s">
        <v>454</v>
      </c>
      <c r="M2188">
        <f>IF(I2188="","",VLOOKUP(L2188,'ARTICLES 10052022'!$A$1:$J$1031,10,FALSE))</f>
        <v>63.612000000000002</v>
      </c>
      <c r="N2188">
        <f t="shared" si="137"/>
        <v>63.612000000000002</v>
      </c>
    </row>
    <row r="2189" spans="1:14" outlineLevel="2">
      <c r="A2189" t="s">
        <v>264</v>
      </c>
      <c r="B2189" s="73" t="str">
        <f>VLOOKUP(A2189,'ARTICLES 10052022'!$A$2:$D$1031,4,FALSE)</f>
        <v>AA</v>
      </c>
      <c r="C2189" s="73" t="str">
        <f t="shared" si="135"/>
        <v/>
      </c>
      <c r="D2189" t="s">
        <v>502</v>
      </c>
      <c r="E2189">
        <v>1</v>
      </c>
      <c r="F2189" t="s">
        <v>503</v>
      </c>
      <c r="G2189">
        <v>7</v>
      </c>
      <c r="H2189">
        <f t="shared" si="136"/>
        <v>7</v>
      </c>
      <c r="I2189">
        <f>VLOOKUP(L2189,'ARTICLES 10052022'!$A$1:$Q$1031,17,FALSE)</f>
        <v>9.6999999999999993</v>
      </c>
      <c r="J2189">
        <f t="shared" si="134"/>
        <v>9.6999999999999993</v>
      </c>
      <c r="L2189" t="s">
        <v>502</v>
      </c>
      <c r="M2189">
        <f>IF(I2189="","",VLOOKUP(L2189,'ARTICLES 10052022'!$A$1:$J$1031,10,FALSE))</f>
        <v>3.88</v>
      </c>
      <c r="N2189">
        <f t="shared" si="137"/>
        <v>3.88</v>
      </c>
    </row>
    <row r="2190" spans="1:14" outlineLevel="2">
      <c r="A2190" t="s">
        <v>264</v>
      </c>
      <c r="B2190" s="73" t="str">
        <f>VLOOKUP(A2190,'ARTICLES 10052022'!$A$2:$D$1031,4,FALSE)</f>
        <v>AA</v>
      </c>
      <c r="C2190" s="73" t="str">
        <f t="shared" si="135"/>
        <v/>
      </c>
      <c r="D2190" t="s">
        <v>504</v>
      </c>
      <c r="E2190">
        <v>1</v>
      </c>
      <c r="F2190" t="s">
        <v>505</v>
      </c>
      <c r="G2190">
        <v>5.28</v>
      </c>
      <c r="H2190">
        <f t="shared" si="136"/>
        <v>5.28</v>
      </c>
      <c r="I2190">
        <f>VLOOKUP(L2190,'ARTICLES 10052022'!$A$1:$Q$1031,17,FALSE)</f>
        <v>6.5170000000000012</v>
      </c>
      <c r="J2190">
        <f t="shared" si="134"/>
        <v>6.5170000000000012</v>
      </c>
      <c r="L2190" t="s">
        <v>504</v>
      </c>
      <c r="M2190">
        <f>IF(I2190="","",VLOOKUP(L2190,'ARTICLES 10052022'!$A$1:$J$1031,10,FALSE))</f>
        <v>4.9000000000000004</v>
      </c>
      <c r="N2190">
        <f t="shared" si="137"/>
        <v>4.9000000000000004</v>
      </c>
    </row>
    <row r="2191" spans="1:14" outlineLevel="2">
      <c r="A2191" t="s">
        <v>264</v>
      </c>
      <c r="B2191" s="73" t="str">
        <f>VLOOKUP(A2191,'ARTICLES 10052022'!$A$2:$D$1031,4,FALSE)</f>
        <v>AA</v>
      </c>
      <c r="C2191" s="73" t="str">
        <f t="shared" si="135"/>
        <v/>
      </c>
      <c r="D2191" t="s">
        <v>474</v>
      </c>
      <c r="E2191">
        <v>1</v>
      </c>
      <c r="F2191" t="s">
        <v>2940</v>
      </c>
      <c r="G2191">
        <v>4.9400000000000004</v>
      </c>
      <c r="H2191">
        <f t="shared" si="136"/>
        <v>4.9400000000000004</v>
      </c>
      <c r="I2191">
        <f>VLOOKUP(L2191,'ARTICLES 10052022'!$A$1:$Q$1031,17,FALSE)</f>
        <v>1.3800000000000001</v>
      </c>
      <c r="J2191">
        <f t="shared" si="134"/>
        <v>1.3800000000000001</v>
      </c>
      <c r="L2191" t="s">
        <v>474</v>
      </c>
      <c r="M2191">
        <f>IF(I2191="","",VLOOKUP(L2191,'ARTICLES 10052022'!$A$1:$J$1031,10,FALSE))</f>
        <v>0.92</v>
      </c>
      <c r="N2191">
        <f t="shared" si="137"/>
        <v>0.92</v>
      </c>
    </row>
    <row r="2192" spans="1:14" outlineLevel="2">
      <c r="A2192" t="s">
        <v>264</v>
      </c>
      <c r="B2192" s="73" t="str">
        <f>VLOOKUP(A2192,'ARTICLES 10052022'!$A$2:$D$1031,4,FALSE)</f>
        <v>AA</v>
      </c>
      <c r="C2192" s="73" t="str">
        <f t="shared" si="135"/>
        <v/>
      </c>
      <c r="D2192" t="s">
        <v>2714</v>
      </c>
      <c r="E2192">
        <v>1</v>
      </c>
      <c r="F2192" t="s">
        <v>2715</v>
      </c>
      <c r="G2192">
        <v>1</v>
      </c>
      <c r="H2192">
        <f t="shared" si="136"/>
        <v>1</v>
      </c>
      <c r="I2192">
        <f>VLOOKUP(L2192,'ARTICLES 10052022'!$A$1:$Q$1031,17,FALSE)</f>
        <v>0.75</v>
      </c>
      <c r="J2192">
        <f t="shared" si="134"/>
        <v>0.75</v>
      </c>
      <c r="L2192" t="s">
        <v>2714</v>
      </c>
      <c r="M2192">
        <f>IF(I2192="","",VLOOKUP(L2192,'ARTICLES 10052022'!$A$1:$J$1031,10,FALSE))</f>
        <v>0.5</v>
      </c>
      <c r="N2192">
        <f t="shared" si="137"/>
        <v>0.5</v>
      </c>
    </row>
    <row r="2193" spans="1:14" outlineLevel="2">
      <c r="A2193" t="s">
        <v>264</v>
      </c>
      <c r="B2193" s="73" t="str">
        <f>VLOOKUP(A2193,'ARTICLES 10052022'!$A$2:$D$1031,4,FALSE)</f>
        <v>AA</v>
      </c>
      <c r="C2193" s="73" t="str">
        <f t="shared" si="135"/>
        <v/>
      </c>
      <c r="D2193" t="s">
        <v>2716</v>
      </c>
      <c r="E2193">
        <v>1</v>
      </c>
      <c r="F2193" t="s">
        <v>2717</v>
      </c>
      <c r="G2193">
        <v>1</v>
      </c>
      <c r="H2193">
        <f t="shared" si="136"/>
        <v>1</v>
      </c>
      <c r="I2193">
        <f>VLOOKUP(L2193,'ARTICLES 10052022'!$A$1:$Q$1031,17,FALSE)</f>
        <v>0.75</v>
      </c>
      <c r="J2193">
        <f t="shared" si="134"/>
        <v>0.75</v>
      </c>
      <c r="L2193" t="s">
        <v>2716</v>
      </c>
      <c r="M2193">
        <f>IF(I2193="","",VLOOKUP(L2193,'ARTICLES 10052022'!$A$1:$J$1031,10,FALSE))</f>
        <v>0.5</v>
      </c>
      <c r="N2193">
        <f t="shared" si="137"/>
        <v>0.5</v>
      </c>
    </row>
    <row r="2194" spans="1:14" outlineLevel="2">
      <c r="A2194" t="s">
        <v>264</v>
      </c>
      <c r="B2194" s="73" t="str">
        <f>VLOOKUP(A2194,'ARTICLES 10052022'!$A$2:$D$1031,4,FALSE)</f>
        <v>AA</v>
      </c>
      <c r="C2194" s="73" t="str">
        <f t="shared" si="135"/>
        <v/>
      </c>
      <c r="D2194" t="s">
        <v>2718</v>
      </c>
      <c r="E2194">
        <v>1</v>
      </c>
      <c r="F2194" t="s">
        <v>2719</v>
      </c>
      <c r="G2194">
        <v>0</v>
      </c>
      <c r="H2194">
        <f t="shared" si="136"/>
        <v>0</v>
      </c>
      <c r="I2194">
        <f>VLOOKUP(L2194,'ARTICLES 10052022'!$A$1:$Q$1031,17,FALSE)</f>
        <v>0.75</v>
      </c>
      <c r="J2194">
        <f t="shared" si="134"/>
        <v>0.75</v>
      </c>
      <c r="L2194" t="s">
        <v>2718</v>
      </c>
      <c r="M2194">
        <f>IF(I2194="","",VLOOKUP(L2194,'ARTICLES 10052022'!$A$1:$J$1031,10,FALSE))</f>
        <v>0.5</v>
      </c>
      <c r="N2194">
        <f t="shared" si="137"/>
        <v>0.5</v>
      </c>
    </row>
    <row r="2195" spans="1:14" outlineLevel="2">
      <c r="A2195" t="s">
        <v>264</v>
      </c>
      <c r="B2195" s="73" t="str">
        <f>VLOOKUP(A2195,'ARTICLES 10052022'!$A$2:$D$1031,4,FALSE)</f>
        <v>AA</v>
      </c>
      <c r="C2195" s="73" t="str">
        <f t="shared" si="135"/>
        <v/>
      </c>
      <c r="D2195" t="s">
        <v>426</v>
      </c>
      <c r="E2195">
        <v>1</v>
      </c>
      <c r="F2195" t="s">
        <v>1019</v>
      </c>
      <c r="G2195">
        <v>24</v>
      </c>
      <c r="H2195">
        <f t="shared" si="136"/>
        <v>24</v>
      </c>
      <c r="I2195">
        <f>VLOOKUP(L2195,'ARTICLES 10052022'!$A$1:$Q$1031,17,FALSE)</f>
        <v>30.558</v>
      </c>
      <c r="J2195">
        <f t="shared" si="134"/>
        <v>30.558</v>
      </c>
      <c r="L2195" t="s">
        <v>426</v>
      </c>
      <c r="M2195">
        <f>IF(I2195="","",VLOOKUP(L2195,'ARTICLES 10052022'!$A$1:$J$1031,10,FALSE))</f>
        <v>20.372</v>
      </c>
      <c r="N2195">
        <f t="shared" si="137"/>
        <v>20.372</v>
      </c>
    </row>
    <row r="2196" spans="1:14" outlineLevel="2">
      <c r="A2196" t="s">
        <v>264</v>
      </c>
      <c r="B2196" s="73" t="str">
        <f>VLOOKUP(A2196,'ARTICLES 10052022'!$A$2:$D$1031,4,FALSE)</f>
        <v>AA</v>
      </c>
      <c r="C2196" s="73" t="str">
        <f t="shared" si="135"/>
        <v/>
      </c>
      <c r="D2196" t="s">
        <v>508</v>
      </c>
      <c r="E2196">
        <v>1</v>
      </c>
      <c r="F2196" t="s">
        <v>994</v>
      </c>
      <c r="G2196">
        <v>4.18</v>
      </c>
      <c r="H2196">
        <f t="shared" si="136"/>
        <v>4.18</v>
      </c>
      <c r="I2196">
        <f>VLOOKUP(L2196,'ARTICLES 10052022'!$A$1:$Q$1031,17,FALSE)</f>
        <v>5.0250000000000004</v>
      </c>
      <c r="J2196">
        <f t="shared" si="134"/>
        <v>5.0250000000000004</v>
      </c>
      <c r="L2196" t="s">
        <v>508</v>
      </c>
      <c r="M2196">
        <f>IF(I2196="","",VLOOKUP(L2196,'ARTICLES 10052022'!$A$1:$J$1031,10,FALSE))</f>
        <v>1.675</v>
      </c>
      <c r="N2196">
        <f t="shared" si="137"/>
        <v>1.675</v>
      </c>
    </row>
    <row r="2197" spans="1:14" outlineLevel="2">
      <c r="A2197" t="s">
        <v>264</v>
      </c>
      <c r="B2197" s="73" t="str">
        <f>VLOOKUP(A2197,'ARTICLES 10052022'!$A$2:$D$1031,4,FALSE)</f>
        <v>AA</v>
      </c>
      <c r="C2197" s="73" t="str">
        <f t="shared" si="135"/>
        <v/>
      </c>
      <c r="D2197" t="s">
        <v>510</v>
      </c>
      <c r="E2197">
        <v>1</v>
      </c>
      <c r="F2197" t="s">
        <v>998</v>
      </c>
      <c r="G2197">
        <v>6.34</v>
      </c>
      <c r="H2197">
        <f t="shared" si="136"/>
        <v>6.34</v>
      </c>
      <c r="I2197">
        <f>VLOOKUP(L2197,'ARTICLES 10052022'!$A$1:$Q$1031,17,FALSE)</f>
        <v>8.8500000000000014</v>
      </c>
      <c r="J2197">
        <f t="shared" si="134"/>
        <v>8.8500000000000014</v>
      </c>
      <c r="L2197" t="s">
        <v>510</v>
      </c>
      <c r="M2197">
        <f>IF(I2197="","",VLOOKUP(L2197,'ARTICLES 10052022'!$A$1:$J$1031,10,FALSE))</f>
        <v>2.95</v>
      </c>
      <c r="N2197">
        <f t="shared" si="137"/>
        <v>2.95</v>
      </c>
    </row>
    <row r="2198" spans="1:14" outlineLevel="1">
      <c r="A2198" s="73" t="s">
        <v>3181</v>
      </c>
      <c r="B2198" s="73"/>
      <c r="C2198" s="73" t="str">
        <f t="shared" si="135"/>
        <v>KITCOL01</v>
      </c>
      <c r="J2198">
        <f>SUBTOTAL(9,J2186:J2197)</f>
        <v>194.59324999999998</v>
      </c>
      <c r="N2198">
        <f>SUBTOTAL(9,N2186:N2197)</f>
        <v>101.182</v>
      </c>
    </row>
    <row r="2199" spans="1:14" outlineLevel="2">
      <c r="A2199" t="s">
        <v>256</v>
      </c>
      <c r="B2199" s="73" t="str">
        <f>VLOOKUP(A2199,'ARTICLES 10052022'!$A$2:$D$1031,4,FALSE)</f>
        <v>AA</v>
      </c>
      <c r="C2199" s="73" t="str">
        <f t="shared" si="135"/>
        <v/>
      </c>
      <c r="D2199" t="s">
        <v>456</v>
      </c>
      <c r="E2199">
        <v>1</v>
      </c>
      <c r="F2199" t="s">
        <v>457</v>
      </c>
      <c r="G2199">
        <v>71.05</v>
      </c>
      <c r="H2199">
        <f t="shared" si="136"/>
        <v>71.05</v>
      </c>
      <c r="I2199">
        <f>VLOOKUP(L2199,'ARTICLES 10052022'!$A$1:$Q$1031,17,FALSE)</f>
        <v>75.600000000000009</v>
      </c>
      <c r="J2199">
        <f t="shared" si="134"/>
        <v>75.600000000000009</v>
      </c>
      <c r="L2199" t="s">
        <v>456</v>
      </c>
      <c r="M2199">
        <f>IF(I2199="","",VLOOKUP(L2199,'ARTICLES 10052022'!$A$1:$J$1031,10,FALSE))</f>
        <v>37.800000000000004</v>
      </c>
      <c r="N2199">
        <f t="shared" si="137"/>
        <v>37.800000000000004</v>
      </c>
    </row>
    <row r="2200" spans="1:14" outlineLevel="2">
      <c r="A2200" t="s">
        <v>256</v>
      </c>
      <c r="B2200" s="73" t="str">
        <f>VLOOKUP(A2200,'ARTICLES 10052022'!$A$2:$D$1031,4,FALSE)</f>
        <v>AA</v>
      </c>
      <c r="C2200" s="73" t="str">
        <f t="shared" si="135"/>
        <v/>
      </c>
      <c r="D2200" t="s">
        <v>474</v>
      </c>
      <c r="E2200">
        <v>3</v>
      </c>
      <c r="F2200" t="s">
        <v>2940</v>
      </c>
      <c r="G2200">
        <v>4.9400000000000004</v>
      </c>
      <c r="H2200">
        <f t="shared" si="136"/>
        <v>14.82</v>
      </c>
      <c r="I2200">
        <f>VLOOKUP(L2200,'ARTICLES 10052022'!$A$1:$Q$1031,17,FALSE)</f>
        <v>1.3800000000000001</v>
      </c>
      <c r="J2200">
        <f t="shared" si="134"/>
        <v>4.1400000000000006</v>
      </c>
      <c r="L2200" t="s">
        <v>474</v>
      </c>
      <c r="M2200">
        <f>IF(I2200="","",VLOOKUP(L2200,'ARTICLES 10052022'!$A$1:$J$1031,10,FALSE))</f>
        <v>0.92</v>
      </c>
      <c r="N2200">
        <f t="shared" si="137"/>
        <v>2.7600000000000002</v>
      </c>
    </row>
    <row r="2201" spans="1:14" outlineLevel="2">
      <c r="A2201" t="s">
        <v>256</v>
      </c>
      <c r="B2201" s="73" t="str">
        <f>VLOOKUP(A2201,'ARTICLES 10052022'!$A$2:$D$1031,4,FALSE)</f>
        <v>AA</v>
      </c>
      <c r="C2201" s="73" t="str">
        <f t="shared" si="135"/>
        <v/>
      </c>
      <c r="D2201" t="s">
        <v>426</v>
      </c>
      <c r="E2201">
        <v>2</v>
      </c>
      <c r="F2201" t="s">
        <v>1019</v>
      </c>
      <c r="G2201">
        <v>24</v>
      </c>
      <c r="H2201">
        <f t="shared" si="136"/>
        <v>48</v>
      </c>
      <c r="I2201">
        <f>VLOOKUP(L2201,'ARTICLES 10052022'!$A$1:$Q$1031,17,FALSE)</f>
        <v>30.558</v>
      </c>
      <c r="J2201">
        <f t="shared" si="134"/>
        <v>61.116</v>
      </c>
      <c r="L2201" t="s">
        <v>426</v>
      </c>
      <c r="M2201">
        <f>IF(I2201="","",VLOOKUP(L2201,'ARTICLES 10052022'!$A$1:$J$1031,10,FALSE))</f>
        <v>20.372</v>
      </c>
      <c r="N2201">
        <f t="shared" si="137"/>
        <v>40.744</v>
      </c>
    </row>
    <row r="2202" spans="1:14" outlineLevel="2">
      <c r="A2202" t="s">
        <v>256</v>
      </c>
      <c r="B2202" s="73" t="str">
        <f>VLOOKUP(A2202,'ARTICLES 10052022'!$A$2:$D$1031,4,FALSE)</f>
        <v>AA</v>
      </c>
      <c r="C2202" s="73" t="str">
        <f t="shared" si="135"/>
        <v/>
      </c>
      <c r="D2202" t="s">
        <v>636</v>
      </c>
      <c r="E2202">
        <v>1</v>
      </c>
      <c r="F2202" t="s">
        <v>637</v>
      </c>
      <c r="G2202">
        <v>0.8</v>
      </c>
      <c r="H2202">
        <f t="shared" si="136"/>
        <v>0.8</v>
      </c>
      <c r="I2202">
        <f>VLOOKUP(L2202,'ARTICLES 10052022'!$A$1:$Q$1031,17,FALSE)</f>
        <v>0.92833999999999994</v>
      </c>
      <c r="J2202">
        <f t="shared" si="134"/>
        <v>0.92833999999999994</v>
      </c>
      <c r="L2202" t="s">
        <v>636</v>
      </c>
      <c r="M2202">
        <f>IF(I2202="","",VLOOKUP(L2202,'ARTICLES 10052022'!$A$1:$J$1031,10,FALSE))</f>
        <v>0.69799999999999995</v>
      </c>
      <c r="N2202">
        <f t="shared" si="137"/>
        <v>0.69799999999999995</v>
      </c>
    </row>
    <row r="2203" spans="1:14" outlineLevel="1">
      <c r="A2203" s="73" t="s">
        <v>3182</v>
      </c>
      <c r="B2203" s="73"/>
      <c r="C2203" s="73" t="str">
        <f t="shared" si="135"/>
        <v>DIR01VANG50</v>
      </c>
      <c r="J2203">
        <f>SUBTOTAL(9,J2199:J2202)</f>
        <v>141.78433999999999</v>
      </c>
      <c r="N2203">
        <f>SUBTOTAL(9,N2199:N2202)</f>
        <v>82.001999999999995</v>
      </c>
    </row>
    <row r="2204" spans="1:14" outlineLevel="2">
      <c r="A2204" t="s">
        <v>1340</v>
      </c>
      <c r="B2204" s="73" t="str">
        <f>VLOOKUP(A2204,'ARTICLES 10052022'!$A$2:$D$1031,4,FALSE)</f>
        <v>AA</v>
      </c>
      <c r="C2204" s="73" t="str">
        <f t="shared" si="135"/>
        <v/>
      </c>
      <c r="D2204" t="s">
        <v>456</v>
      </c>
      <c r="E2204">
        <v>1</v>
      </c>
      <c r="F2204" t="s">
        <v>457</v>
      </c>
      <c r="G2204">
        <v>71.05</v>
      </c>
      <c r="H2204">
        <f t="shared" si="136"/>
        <v>71.05</v>
      </c>
      <c r="I2204">
        <f>VLOOKUP(L2204,'ARTICLES 10052022'!$A$1:$Q$1031,17,FALSE)</f>
        <v>75.600000000000009</v>
      </c>
      <c r="J2204">
        <f t="shared" si="134"/>
        <v>75.600000000000009</v>
      </c>
      <c r="L2204" t="s">
        <v>456</v>
      </c>
      <c r="M2204">
        <f>IF(I2204="","",VLOOKUP(L2204,'ARTICLES 10052022'!$A$1:$J$1031,10,FALSE))</f>
        <v>37.800000000000004</v>
      </c>
      <c r="N2204">
        <f t="shared" si="137"/>
        <v>37.800000000000004</v>
      </c>
    </row>
    <row r="2205" spans="1:14" outlineLevel="2">
      <c r="A2205" t="s">
        <v>1340</v>
      </c>
      <c r="B2205" s="73" t="str">
        <f>VLOOKUP(A2205,'ARTICLES 10052022'!$A$2:$D$1031,4,FALSE)</f>
        <v>AA</v>
      </c>
      <c r="C2205" s="73" t="str">
        <f t="shared" si="135"/>
        <v/>
      </c>
      <c r="D2205" t="s">
        <v>474</v>
      </c>
      <c r="E2205">
        <v>3</v>
      </c>
      <c r="F2205" t="s">
        <v>2940</v>
      </c>
      <c r="G2205">
        <v>4.9400000000000004</v>
      </c>
      <c r="H2205">
        <f t="shared" si="136"/>
        <v>14.82</v>
      </c>
      <c r="I2205">
        <f>VLOOKUP(L2205,'ARTICLES 10052022'!$A$1:$Q$1031,17,FALSE)</f>
        <v>1.3800000000000001</v>
      </c>
      <c r="J2205">
        <f t="shared" si="134"/>
        <v>4.1400000000000006</v>
      </c>
      <c r="L2205" t="s">
        <v>474</v>
      </c>
      <c r="M2205">
        <f>IF(I2205="","",VLOOKUP(L2205,'ARTICLES 10052022'!$A$1:$J$1031,10,FALSE))</f>
        <v>0.92</v>
      </c>
      <c r="N2205">
        <f t="shared" si="137"/>
        <v>2.7600000000000002</v>
      </c>
    </row>
    <row r="2206" spans="1:14" outlineLevel="2">
      <c r="A2206" t="s">
        <v>1340</v>
      </c>
      <c r="B2206" s="73" t="str">
        <f>VLOOKUP(A2206,'ARTICLES 10052022'!$A$2:$D$1031,4,FALSE)</f>
        <v>AA</v>
      </c>
      <c r="C2206" s="73" t="str">
        <f t="shared" si="135"/>
        <v/>
      </c>
      <c r="D2206" t="s">
        <v>400</v>
      </c>
      <c r="E2206">
        <v>1</v>
      </c>
      <c r="F2206" t="s">
        <v>954</v>
      </c>
      <c r="G2206">
        <v>97.13</v>
      </c>
      <c r="H2206">
        <f t="shared" si="136"/>
        <v>97.13</v>
      </c>
      <c r="I2206">
        <f>VLOOKUP(L2206,'ARTICLES 10052022'!$A$1:$Q$1031,17,FALSE)</f>
        <v>125.07320000000001</v>
      </c>
      <c r="J2206">
        <f t="shared" si="134"/>
        <v>125.07320000000001</v>
      </c>
      <c r="L2206" t="s">
        <v>400</v>
      </c>
      <c r="M2206">
        <f>IF(I2206="","",VLOOKUP(L2206,'ARTICLES 10052022'!$A$1:$J$1031,10,FALSE))</f>
        <v>94.04</v>
      </c>
      <c r="N2206">
        <f t="shared" si="137"/>
        <v>94.04</v>
      </c>
    </row>
    <row r="2207" spans="1:14" outlineLevel="1">
      <c r="A2207" s="73" t="s">
        <v>3183</v>
      </c>
      <c r="B2207" s="73"/>
      <c r="C2207" s="73" t="str">
        <f t="shared" si="135"/>
        <v>DIR013V50</v>
      </c>
      <c r="J2207">
        <f>SUBTOTAL(9,J2204:J2206)</f>
        <v>204.81320000000002</v>
      </c>
      <c r="N2207">
        <f>SUBTOTAL(9,N2204:N2206)</f>
        <v>134.60000000000002</v>
      </c>
    </row>
    <row r="2208" spans="1:14" outlineLevel="2">
      <c r="A2208" t="s">
        <v>248</v>
      </c>
      <c r="B2208" s="73" t="str">
        <f>VLOOKUP(A2208,'ARTICLES 10052022'!$A$2:$D$1031,4,FALSE)</f>
        <v>AA</v>
      </c>
      <c r="C2208" s="73" t="str">
        <f t="shared" si="135"/>
        <v/>
      </c>
      <c r="D2208" t="s">
        <v>456</v>
      </c>
      <c r="E2208">
        <v>1</v>
      </c>
      <c r="F2208" t="s">
        <v>457</v>
      </c>
      <c r="G2208">
        <v>71.05</v>
      </c>
      <c r="H2208">
        <f t="shared" si="136"/>
        <v>71.05</v>
      </c>
      <c r="I2208">
        <f>VLOOKUP(L2208,'ARTICLES 10052022'!$A$1:$Q$1031,17,FALSE)</f>
        <v>75.600000000000009</v>
      </c>
      <c r="J2208">
        <f t="shared" si="134"/>
        <v>75.600000000000009</v>
      </c>
      <c r="L2208" t="s">
        <v>456</v>
      </c>
      <c r="M2208">
        <f>IF(I2208="","",VLOOKUP(L2208,'ARTICLES 10052022'!$A$1:$J$1031,10,FALSE))</f>
        <v>37.800000000000004</v>
      </c>
      <c r="N2208">
        <f t="shared" si="137"/>
        <v>37.800000000000004</v>
      </c>
    </row>
    <row r="2209" spans="1:14" outlineLevel="2">
      <c r="A2209" t="s">
        <v>248</v>
      </c>
      <c r="B2209" s="73" t="str">
        <f>VLOOKUP(A2209,'ARTICLES 10052022'!$A$2:$D$1031,4,FALSE)</f>
        <v>AA</v>
      </c>
      <c r="C2209" s="73" t="str">
        <f t="shared" si="135"/>
        <v/>
      </c>
      <c r="D2209" t="s">
        <v>476</v>
      </c>
      <c r="E2209">
        <v>3</v>
      </c>
      <c r="F2209" t="s">
        <v>2937</v>
      </c>
      <c r="G2209">
        <v>4.9400000000000004</v>
      </c>
      <c r="H2209">
        <f t="shared" si="136"/>
        <v>14.82</v>
      </c>
      <c r="I2209">
        <f>VLOOKUP(L2209,'ARTICLES 10052022'!$A$1:$Q$1031,17,FALSE)</f>
        <v>1.3800000000000001</v>
      </c>
      <c r="J2209">
        <f t="shared" si="134"/>
        <v>4.1400000000000006</v>
      </c>
      <c r="L2209" t="s">
        <v>476</v>
      </c>
      <c r="M2209">
        <f>IF(I2209="","",VLOOKUP(L2209,'ARTICLES 10052022'!$A$1:$J$1031,10,FALSE))</f>
        <v>0.92</v>
      </c>
      <c r="N2209">
        <f t="shared" si="137"/>
        <v>2.7600000000000002</v>
      </c>
    </row>
    <row r="2210" spans="1:14" outlineLevel="2">
      <c r="A2210" t="s">
        <v>248</v>
      </c>
      <c r="B2210" s="73" t="str">
        <f>VLOOKUP(A2210,'ARTICLES 10052022'!$A$2:$D$1031,4,FALSE)</f>
        <v>AA</v>
      </c>
      <c r="C2210" s="73" t="str">
        <f t="shared" si="135"/>
        <v/>
      </c>
      <c r="D2210" t="s">
        <v>402</v>
      </c>
      <c r="E2210">
        <v>1</v>
      </c>
      <c r="F2210" t="s">
        <v>1228</v>
      </c>
      <c r="G2210">
        <v>111.83</v>
      </c>
      <c r="H2210">
        <f t="shared" si="136"/>
        <v>111.83</v>
      </c>
      <c r="I2210">
        <f>VLOOKUP(L2210,'ARTICLES 10052022'!$A$1:$Q$1031,17,FALSE)</f>
        <v>155.30410000000001</v>
      </c>
      <c r="J2210">
        <f t="shared" si="134"/>
        <v>155.30410000000001</v>
      </c>
      <c r="L2210" t="s">
        <v>402</v>
      </c>
      <c r="M2210">
        <f>IF(I2210="","",VLOOKUP(L2210,'ARTICLES 10052022'!$A$1:$J$1031,10,FALSE))</f>
        <v>116.77</v>
      </c>
      <c r="N2210">
        <f t="shared" si="137"/>
        <v>116.77</v>
      </c>
    </row>
    <row r="2211" spans="1:14" outlineLevel="1">
      <c r="A2211" s="73" t="s">
        <v>3184</v>
      </c>
      <c r="B2211" s="73"/>
      <c r="C2211" s="73" t="str">
        <f t="shared" si="135"/>
        <v>DIR013V63</v>
      </c>
      <c r="J2211">
        <f>SUBTOTAL(9,J2208:J2210)</f>
        <v>235.04410000000001</v>
      </c>
      <c r="N2211">
        <f>SUBTOTAL(9,N2208:N2210)</f>
        <v>157.32999999999998</v>
      </c>
    </row>
    <row r="2212" spans="1:14" outlineLevel="2">
      <c r="A2212" t="s">
        <v>252</v>
      </c>
      <c r="B2212" s="73" t="str">
        <f>VLOOKUP(A2212,'ARTICLES 10052022'!$A$2:$D$1031,4,FALSE)</f>
        <v>AA</v>
      </c>
      <c r="C2212" s="73" t="str">
        <f t="shared" si="135"/>
        <v/>
      </c>
      <c r="D2212" t="s">
        <v>458</v>
      </c>
      <c r="E2212">
        <v>1</v>
      </c>
      <c r="F2212" t="s">
        <v>459</v>
      </c>
      <c r="G2212">
        <v>100.31</v>
      </c>
      <c r="H2212">
        <f t="shared" si="136"/>
        <v>100.31</v>
      </c>
      <c r="I2212">
        <f>VLOOKUP(L2212,'ARTICLES 10052022'!$A$1:$Q$1031,17,FALSE)</f>
        <v>118.584</v>
      </c>
      <c r="J2212">
        <f t="shared" si="134"/>
        <v>118.584</v>
      </c>
      <c r="L2212" t="s">
        <v>458</v>
      </c>
      <c r="M2212">
        <f>IF(I2212="","",VLOOKUP(L2212,'ARTICLES 10052022'!$A$1:$J$1031,10,FALSE))</f>
        <v>59.292000000000002</v>
      </c>
      <c r="N2212">
        <f t="shared" si="137"/>
        <v>59.292000000000002</v>
      </c>
    </row>
    <row r="2213" spans="1:14" outlineLevel="2">
      <c r="A2213" t="s">
        <v>252</v>
      </c>
      <c r="B2213" s="73" t="str">
        <f>VLOOKUP(A2213,'ARTICLES 10052022'!$A$2:$D$1031,4,FALSE)</f>
        <v>AA</v>
      </c>
      <c r="C2213" s="73" t="str">
        <f t="shared" si="135"/>
        <v/>
      </c>
      <c r="D2213" t="s">
        <v>474</v>
      </c>
      <c r="E2213">
        <v>3</v>
      </c>
      <c r="F2213" t="s">
        <v>2940</v>
      </c>
      <c r="G2213">
        <v>4.9400000000000004</v>
      </c>
      <c r="H2213">
        <f t="shared" si="136"/>
        <v>14.82</v>
      </c>
      <c r="I2213">
        <f>VLOOKUP(L2213,'ARTICLES 10052022'!$A$1:$Q$1031,17,FALSE)</f>
        <v>1.3800000000000001</v>
      </c>
      <c r="J2213">
        <f t="shared" si="134"/>
        <v>4.1400000000000006</v>
      </c>
      <c r="L2213" t="s">
        <v>474</v>
      </c>
      <c r="M2213">
        <f>IF(I2213="","",VLOOKUP(L2213,'ARTICLES 10052022'!$A$1:$J$1031,10,FALSE))</f>
        <v>0.92</v>
      </c>
      <c r="N2213">
        <f t="shared" si="137"/>
        <v>2.7600000000000002</v>
      </c>
    </row>
    <row r="2214" spans="1:14" outlineLevel="2">
      <c r="A2214" t="s">
        <v>252</v>
      </c>
      <c r="B2214" s="73" t="str">
        <f>VLOOKUP(A2214,'ARTICLES 10052022'!$A$2:$D$1031,4,FALSE)</f>
        <v>AA</v>
      </c>
      <c r="C2214" s="73" t="str">
        <f t="shared" si="135"/>
        <v/>
      </c>
      <c r="D2214" t="s">
        <v>474</v>
      </c>
      <c r="E2214">
        <v>1</v>
      </c>
      <c r="F2214" t="s">
        <v>2940</v>
      </c>
      <c r="G2214">
        <v>4.9400000000000004</v>
      </c>
      <c r="H2214">
        <f t="shared" si="136"/>
        <v>4.9400000000000004</v>
      </c>
      <c r="I2214">
        <f>VLOOKUP(L2214,'ARTICLES 10052022'!$A$1:$Q$1031,17,FALSE)</f>
        <v>1.3800000000000001</v>
      </c>
      <c r="J2214">
        <f t="shared" si="134"/>
        <v>1.3800000000000001</v>
      </c>
      <c r="L2214" t="s">
        <v>474</v>
      </c>
      <c r="M2214">
        <f>IF(I2214="","",VLOOKUP(L2214,'ARTICLES 10052022'!$A$1:$J$1031,10,FALSE))</f>
        <v>0.92</v>
      </c>
      <c r="N2214">
        <f t="shared" si="137"/>
        <v>0.92</v>
      </c>
    </row>
    <row r="2215" spans="1:14" outlineLevel="2">
      <c r="A2215" t="s">
        <v>252</v>
      </c>
      <c r="B2215" s="73" t="str">
        <f>VLOOKUP(A2215,'ARTICLES 10052022'!$A$2:$D$1031,4,FALSE)</f>
        <v>AA</v>
      </c>
      <c r="C2215" s="73" t="str">
        <f t="shared" si="135"/>
        <v/>
      </c>
      <c r="D2215" t="s">
        <v>404</v>
      </c>
      <c r="E2215">
        <v>1</v>
      </c>
      <c r="F2215" t="s">
        <v>405</v>
      </c>
      <c r="G2215">
        <v>594.83000000000004</v>
      </c>
      <c r="H2215">
        <f t="shared" si="136"/>
        <v>594.83000000000004</v>
      </c>
      <c r="I2215">
        <f>VLOOKUP(L2215,'ARTICLES 10052022'!$A$1:$Q$1031,17,FALSE)</f>
        <v>811.20690000000002</v>
      </c>
      <c r="J2215">
        <f t="shared" si="134"/>
        <v>811.20690000000002</v>
      </c>
      <c r="L2215" t="s">
        <v>404</v>
      </c>
      <c r="M2215">
        <f>IF(I2215="","",VLOOKUP(L2215,'ARTICLES 10052022'!$A$1:$J$1031,10,FALSE))</f>
        <v>609.92999999999995</v>
      </c>
      <c r="N2215">
        <f t="shared" si="137"/>
        <v>609.92999999999995</v>
      </c>
    </row>
    <row r="2216" spans="1:14" outlineLevel="1">
      <c r="A2216" s="73" t="s">
        <v>3185</v>
      </c>
      <c r="B2216" s="73"/>
      <c r="C2216" s="73" t="str">
        <f t="shared" si="135"/>
        <v>DIR023VMHI50</v>
      </c>
      <c r="J2216">
        <f>SUBTOTAL(9,J2212:J2215)</f>
        <v>935.31090000000006</v>
      </c>
      <c r="N2216">
        <f>SUBTOTAL(9,N2212:N2215)</f>
        <v>672.90199999999993</v>
      </c>
    </row>
    <row r="2217" spans="1:14" outlineLevel="2">
      <c r="A2217" t="s">
        <v>254</v>
      </c>
      <c r="B2217" s="73" t="str">
        <f>VLOOKUP(A2217,'ARTICLES 10052022'!$A$2:$D$1031,4,FALSE)</f>
        <v>AA</v>
      </c>
      <c r="C2217" s="73" t="str">
        <f t="shared" si="135"/>
        <v/>
      </c>
      <c r="D2217" t="s">
        <v>458</v>
      </c>
      <c r="E2217">
        <v>1</v>
      </c>
      <c r="F2217" t="s">
        <v>459</v>
      </c>
      <c r="G2217">
        <v>100.31</v>
      </c>
      <c r="H2217">
        <f t="shared" si="136"/>
        <v>100.31</v>
      </c>
      <c r="I2217">
        <f>VLOOKUP(L2217,'ARTICLES 10052022'!$A$1:$Q$1031,17,FALSE)</f>
        <v>118.584</v>
      </c>
      <c r="J2217">
        <f t="shared" si="134"/>
        <v>118.584</v>
      </c>
      <c r="L2217" t="s">
        <v>458</v>
      </c>
      <c r="M2217">
        <f>IF(I2217="","",VLOOKUP(L2217,'ARTICLES 10052022'!$A$1:$J$1031,10,FALSE))</f>
        <v>59.292000000000002</v>
      </c>
      <c r="N2217">
        <f t="shared" si="137"/>
        <v>59.292000000000002</v>
      </c>
    </row>
    <row r="2218" spans="1:14" outlineLevel="2">
      <c r="A2218" t="s">
        <v>254</v>
      </c>
      <c r="B2218" s="73" t="str">
        <f>VLOOKUP(A2218,'ARTICLES 10052022'!$A$2:$D$1031,4,FALSE)</f>
        <v>AA</v>
      </c>
      <c r="C2218" s="73" t="str">
        <f t="shared" si="135"/>
        <v/>
      </c>
      <c r="D2218" t="s">
        <v>474</v>
      </c>
      <c r="E2218">
        <v>1</v>
      </c>
      <c r="F2218" t="s">
        <v>2940</v>
      </c>
      <c r="G2218">
        <v>4.9400000000000004</v>
      </c>
      <c r="H2218">
        <f t="shared" si="136"/>
        <v>4.9400000000000004</v>
      </c>
      <c r="I2218">
        <f>VLOOKUP(L2218,'ARTICLES 10052022'!$A$1:$Q$1031,17,FALSE)</f>
        <v>1.3800000000000001</v>
      </c>
      <c r="J2218">
        <f t="shared" si="134"/>
        <v>1.3800000000000001</v>
      </c>
      <c r="L2218" t="s">
        <v>474</v>
      </c>
      <c r="M2218">
        <f>IF(I2218="","",VLOOKUP(L2218,'ARTICLES 10052022'!$A$1:$J$1031,10,FALSE))</f>
        <v>0.92</v>
      </c>
      <c r="N2218">
        <f t="shared" si="137"/>
        <v>0.92</v>
      </c>
    </row>
    <row r="2219" spans="1:14" outlineLevel="2">
      <c r="A2219" t="s">
        <v>254</v>
      </c>
      <c r="B2219" s="73" t="str">
        <f>VLOOKUP(A2219,'ARTICLES 10052022'!$A$2:$D$1031,4,FALSE)</f>
        <v>AA</v>
      </c>
      <c r="C2219" s="73" t="str">
        <f t="shared" si="135"/>
        <v/>
      </c>
      <c r="D2219" t="s">
        <v>476</v>
      </c>
      <c r="E2219">
        <v>3</v>
      </c>
      <c r="F2219" t="s">
        <v>2937</v>
      </c>
      <c r="G2219">
        <v>4.9400000000000004</v>
      </c>
      <c r="H2219">
        <f t="shared" si="136"/>
        <v>14.82</v>
      </c>
      <c r="I2219">
        <f>VLOOKUP(L2219,'ARTICLES 10052022'!$A$1:$Q$1031,17,FALSE)</f>
        <v>1.3800000000000001</v>
      </c>
      <c r="J2219">
        <f t="shared" si="134"/>
        <v>4.1400000000000006</v>
      </c>
      <c r="L2219" t="s">
        <v>476</v>
      </c>
      <c r="M2219">
        <f>IF(I2219="","",VLOOKUP(L2219,'ARTICLES 10052022'!$A$1:$J$1031,10,FALSE))</f>
        <v>0.92</v>
      </c>
      <c r="N2219">
        <f t="shared" si="137"/>
        <v>2.7600000000000002</v>
      </c>
    </row>
    <row r="2220" spans="1:14" outlineLevel="2">
      <c r="A2220" t="s">
        <v>254</v>
      </c>
      <c r="B2220" s="73" t="str">
        <f>VLOOKUP(A2220,'ARTICLES 10052022'!$A$2:$D$1031,4,FALSE)</f>
        <v>AA</v>
      </c>
      <c r="C2220" s="73" t="str">
        <f t="shared" si="135"/>
        <v/>
      </c>
      <c r="D2220" t="s">
        <v>406</v>
      </c>
      <c r="E2220">
        <v>1</v>
      </c>
      <c r="F2220" t="s">
        <v>1434</v>
      </c>
      <c r="G2220">
        <v>640.38</v>
      </c>
      <c r="H2220">
        <f t="shared" si="136"/>
        <v>640.38</v>
      </c>
      <c r="I2220">
        <f>VLOOKUP(L2220,'ARTICLES 10052022'!$A$1:$Q$1031,17,FALSE)</f>
        <v>831.70220000000006</v>
      </c>
      <c r="J2220">
        <f t="shared" si="134"/>
        <v>831.70220000000006</v>
      </c>
      <c r="L2220" t="s">
        <v>406</v>
      </c>
      <c r="M2220">
        <f>IF(I2220="","",VLOOKUP(L2220,'ARTICLES 10052022'!$A$1:$J$1031,10,FALSE))</f>
        <v>625.34</v>
      </c>
      <c r="N2220">
        <f t="shared" si="137"/>
        <v>625.34</v>
      </c>
    </row>
    <row r="2221" spans="1:14" outlineLevel="1">
      <c r="A2221" s="73" t="s">
        <v>3186</v>
      </c>
      <c r="B2221" s="73"/>
      <c r="C2221" s="73" t="str">
        <f t="shared" si="135"/>
        <v>DIR023VMHI63</v>
      </c>
      <c r="J2221">
        <f>SUBTOTAL(9,J2217:J2220)</f>
        <v>955.8062000000001</v>
      </c>
      <c r="N2221">
        <f>SUBTOTAL(9,N2217:N2220)</f>
        <v>688.31200000000001</v>
      </c>
    </row>
    <row r="2222" spans="1:14" outlineLevel="2">
      <c r="A2222" t="s">
        <v>268</v>
      </c>
      <c r="B2222" s="73" t="str">
        <f>VLOOKUP(A2222,'ARTICLES 10052022'!$A$2:$D$1031,4,FALSE)</f>
        <v>AA</v>
      </c>
      <c r="C2222" s="73" t="str">
        <f t="shared" si="135"/>
        <v/>
      </c>
      <c r="D2222" t="s">
        <v>468</v>
      </c>
      <c r="E2222">
        <v>1</v>
      </c>
      <c r="F2222" t="s">
        <v>952</v>
      </c>
      <c r="G2222">
        <v>20.3</v>
      </c>
      <c r="H2222">
        <f t="shared" si="136"/>
        <v>20.3</v>
      </c>
      <c r="I2222">
        <f>VLOOKUP(L2222,'ARTICLES 10052022'!$A$1:$Q$1031,17,FALSE)</f>
        <v>22</v>
      </c>
      <c r="J2222">
        <f t="shared" si="134"/>
        <v>22</v>
      </c>
      <c r="L2222" t="s">
        <v>468</v>
      </c>
      <c r="M2222">
        <f>IF(I2222="","",VLOOKUP(L2222,'ARTICLES 10052022'!$A$1:$J$1031,10,FALSE))</f>
        <v>11</v>
      </c>
      <c r="N2222">
        <f t="shared" si="137"/>
        <v>11</v>
      </c>
    </row>
    <row r="2223" spans="1:14" outlineLevel="2">
      <c r="A2223" t="s">
        <v>268</v>
      </c>
      <c r="B2223" s="73" t="str">
        <f>VLOOKUP(A2223,'ARTICLES 10052022'!$A$2:$D$1031,4,FALSE)</f>
        <v>AA</v>
      </c>
      <c r="C2223" s="73" t="str">
        <f t="shared" si="135"/>
        <v/>
      </c>
      <c r="D2223" t="s">
        <v>478</v>
      </c>
      <c r="E2223">
        <v>1</v>
      </c>
      <c r="F2223" t="s">
        <v>479</v>
      </c>
      <c r="G2223">
        <v>32.479999999999997</v>
      </c>
      <c r="H2223">
        <f t="shared" si="136"/>
        <v>32.479999999999997</v>
      </c>
      <c r="I2223">
        <f>VLOOKUP(L2223,'ARTICLES 10052022'!$A$1:$Q$1031,17,FALSE)</f>
        <v>34.56</v>
      </c>
      <c r="J2223">
        <f t="shared" si="134"/>
        <v>34.56</v>
      </c>
      <c r="L2223" t="s">
        <v>478</v>
      </c>
      <c r="M2223">
        <f>IF(I2223="","",VLOOKUP(L2223,'ARTICLES 10052022'!$A$1:$J$1031,10,FALSE))</f>
        <v>17.28</v>
      </c>
      <c r="N2223">
        <f t="shared" si="137"/>
        <v>17.28</v>
      </c>
    </row>
    <row r="2224" spans="1:14" outlineLevel="1">
      <c r="A2224" s="73" t="s">
        <v>3187</v>
      </c>
      <c r="B2224" s="73"/>
      <c r="C2224" s="73" t="str">
        <f t="shared" si="135"/>
        <v>PREGAZRV</v>
      </c>
      <c r="J2224">
        <f>SUBTOTAL(9,J2222:J2223)</f>
        <v>56.56</v>
      </c>
      <c r="N2224">
        <f>SUBTOTAL(9,N2222:N2223)</f>
        <v>28.28</v>
      </c>
    </row>
    <row r="2225" spans="1:14" outlineLevel="2">
      <c r="A2225" t="s">
        <v>283</v>
      </c>
      <c r="B2225" s="73" t="str">
        <f>VLOOKUP(A2225,'ARTICLES 10052022'!$A$2:$D$1031,4,FALSE)</f>
        <v>AA</v>
      </c>
      <c r="C2225" s="73" t="str">
        <f t="shared" si="135"/>
        <v/>
      </c>
      <c r="D2225" t="s">
        <v>1093</v>
      </c>
      <c r="E2225">
        <v>1</v>
      </c>
      <c r="F2225" t="s">
        <v>1095</v>
      </c>
      <c r="G2225">
        <v>510.94</v>
      </c>
      <c r="H2225">
        <f t="shared" si="136"/>
        <v>510.94</v>
      </c>
      <c r="I2225">
        <f>VLOOKUP(L2225,'ARTICLES 10052022'!$A$1:$Q$1031,17,FALSE)</f>
        <v>616.33600000000001</v>
      </c>
      <c r="J2225">
        <f t="shared" si="134"/>
        <v>616.33600000000001</v>
      </c>
      <c r="L2225" t="s">
        <v>1093</v>
      </c>
      <c r="M2225">
        <f>IF(I2225="","",VLOOKUP(L2225,'ARTICLES 10052022'!$A$1:$J$1031,10,FALSE))</f>
        <v>440.24</v>
      </c>
      <c r="N2225">
        <f t="shared" si="137"/>
        <v>440.24</v>
      </c>
    </row>
    <row r="2226" spans="1:14" outlineLevel="2">
      <c r="A2226" t="s">
        <v>283</v>
      </c>
      <c r="B2226" s="73" t="str">
        <f>VLOOKUP(A2226,'ARTICLES 10052022'!$A$2:$D$1031,4,FALSE)</f>
        <v>AA</v>
      </c>
      <c r="C2226" s="73" t="str">
        <f t="shared" si="135"/>
        <v/>
      </c>
      <c r="D2226" t="s">
        <v>408</v>
      </c>
      <c r="E2226">
        <v>1</v>
      </c>
      <c r="F2226" t="s">
        <v>409</v>
      </c>
      <c r="G2226">
        <v>9.9</v>
      </c>
      <c r="H2226">
        <f t="shared" si="136"/>
        <v>9.9</v>
      </c>
      <c r="I2226">
        <f>VLOOKUP(L2226,'ARTICLES 10052022'!$A$1:$Q$1031,17,FALSE)</f>
        <v>14.174999999999999</v>
      </c>
      <c r="J2226">
        <f t="shared" si="134"/>
        <v>14.174999999999999</v>
      </c>
      <c r="L2226" t="s">
        <v>408</v>
      </c>
      <c r="M2226">
        <f>IF(I2226="","",VLOOKUP(L2226,'ARTICLES 10052022'!$A$1:$J$1031,10,FALSE))</f>
        <v>9.4499999999999993</v>
      </c>
      <c r="N2226">
        <f t="shared" si="137"/>
        <v>9.4499999999999993</v>
      </c>
    </row>
    <row r="2227" spans="1:14" outlineLevel="1">
      <c r="A2227" s="73" t="s">
        <v>3191</v>
      </c>
      <c r="B2227" s="73"/>
      <c r="C2227" s="73" t="str">
        <f t="shared" si="135"/>
        <v>PFH7EH</v>
      </c>
      <c r="J2227">
        <f>SUBTOTAL(9,J2225:J2226)</f>
        <v>630.51099999999997</v>
      </c>
      <c r="N2227">
        <f>SUBTOTAL(9,N2225:N2226)</f>
        <v>449.69</v>
      </c>
    </row>
    <row r="2228" spans="1:14" outlineLevel="2">
      <c r="A2228" t="s">
        <v>302</v>
      </c>
      <c r="B2228" s="73" t="str">
        <f>VLOOKUP(A2228,'ARTICLES 10052022'!$A$2:$D$1031,4,FALSE)</f>
        <v>AA</v>
      </c>
      <c r="C2228" s="73" t="str">
        <f t="shared" si="135"/>
        <v/>
      </c>
      <c r="D2228" t="s">
        <v>412</v>
      </c>
      <c r="E2228">
        <v>1</v>
      </c>
      <c r="F2228" t="s">
        <v>413</v>
      </c>
      <c r="G2228">
        <v>16.5</v>
      </c>
      <c r="H2228">
        <f t="shared" si="136"/>
        <v>16.5</v>
      </c>
      <c r="I2228">
        <f>VLOOKUP(L2228,'ARTICLES 10052022'!$A$1:$Q$1031,17,FALSE)</f>
        <v>20.774999999999999</v>
      </c>
      <c r="J2228">
        <f t="shared" si="134"/>
        <v>20.774999999999999</v>
      </c>
      <c r="L2228" t="s">
        <v>412</v>
      </c>
      <c r="M2228">
        <f>IF(I2228="","",VLOOKUP(L2228,'ARTICLES 10052022'!$A$1:$J$1031,10,FALSE))</f>
        <v>13.85</v>
      </c>
      <c r="N2228">
        <f t="shared" si="137"/>
        <v>13.85</v>
      </c>
    </row>
    <row r="2229" spans="1:14" outlineLevel="2">
      <c r="A2229" t="s">
        <v>302</v>
      </c>
      <c r="B2229" s="73" t="str">
        <f>VLOOKUP(A2229,'ARTICLES 10052022'!$A$2:$D$1031,4,FALSE)</f>
        <v>AA</v>
      </c>
      <c r="C2229" s="73" t="str">
        <f t="shared" si="135"/>
        <v/>
      </c>
      <c r="D2229" t="s">
        <v>1937</v>
      </c>
      <c r="E2229">
        <v>1</v>
      </c>
      <c r="F2229" t="s">
        <v>1938</v>
      </c>
      <c r="G2229">
        <v>309.75</v>
      </c>
      <c r="H2229">
        <f t="shared" si="136"/>
        <v>309.75</v>
      </c>
      <c r="I2229">
        <f>VLOOKUP(L2229,'ARTICLES 10052022'!$A$1:$Q$1031,17,FALSE)</f>
        <v>451.38799999999998</v>
      </c>
      <c r="J2229">
        <f t="shared" si="134"/>
        <v>451.38799999999998</v>
      </c>
      <c r="L2229" t="s">
        <v>1937</v>
      </c>
      <c r="M2229">
        <f>IF(I2229="","",VLOOKUP(L2229,'ARTICLES 10052022'!$A$1:$J$1031,10,FALSE))</f>
        <v>322.42</v>
      </c>
      <c r="N2229">
        <f t="shared" si="137"/>
        <v>322.42</v>
      </c>
    </row>
    <row r="2230" spans="1:14" outlineLevel="2">
      <c r="A2230" t="s">
        <v>302</v>
      </c>
      <c r="B2230" s="73" t="str">
        <f>VLOOKUP(A2230,'ARTICLES 10052022'!$A$2:$D$1031,4,FALSE)</f>
        <v>AA</v>
      </c>
      <c r="C2230" s="73" t="str">
        <f t="shared" si="135"/>
        <v/>
      </c>
      <c r="D2230" t="s">
        <v>512</v>
      </c>
      <c r="E2230">
        <v>2</v>
      </c>
      <c r="F2230" t="s">
        <v>1006</v>
      </c>
      <c r="G2230">
        <v>4.63</v>
      </c>
      <c r="H2230">
        <f t="shared" si="136"/>
        <v>9.26</v>
      </c>
      <c r="I2230">
        <f>VLOOKUP(L2230,'ARTICLES 10052022'!$A$1:$Q$1031,17,FALSE)</f>
        <v>6.34</v>
      </c>
      <c r="J2230">
        <f t="shared" si="134"/>
        <v>12.68</v>
      </c>
      <c r="L2230" t="s">
        <v>512</v>
      </c>
      <c r="M2230">
        <f>IF(I2230="","",VLOOKUP(L2230,'ARTICLES 10052022'!$A$1:$J$1031,10,FALSE))</f>
        <v>3.17</v>
      </c>
      <c r="N2230">
        <f t="shared" si="137"/>
        <v>6.34</v>
      </c>
    </row>
    <row r="2231" spans="1:14" outlineLevel="1">
      <c r="A2231" s="73" t="s">
        <v>3192</v>
      </c>
      <c r="B2231" s="73"/>
      <c r="C2231" s="73" t="str">
        <f t="shared" si="135"/>
        <v>PFV2EH2.5X1.6</v>
      </c>
      <c r="J2231">
        <f>SUBTOTAL(9,J2228:J2230)</f>
        <v>484.84299999999996</v>
      </c>
      <c r="N2231">
        <f>SUBTOTAL(9,N2228:N2230)</f>
        <v>342.61</v>
      </c>
    </row>
    <row r="2232" spans="1:14" outlineLevel="2">
      <c r="A2232" t="s">
        <v>273</v>
      </c>
      <c r="B2232" s="73" t="str">
        <f>VLOOKUP(A2232,'ARTICLES 10052022'!$A$2:$D$1031,4,FALSE)</f>
        <v>AA</v>
      </c>
      <c r="C2232" s="73" t="str">
        <f t="shared" si="135"/>
        <v/>
      </c>
      <c r="D2232" t="s">
        <v>1453</v>
      </c>
      <c r="E2232">
        <v>1</v>
      </c>
      <c r="F2232" t="s">
        <v>1454</v>
      </c>
      <c r="G2232">
        <v>223.08</v>
      </c>
      <c r="H2232">
        <f t="shared" si="136"/>
        <v>223.08</v>
      </c>
      <c r="I2232">
        <f>VLOOKUP(L2232,'ARTICLES 10052022'!$A$1:$Q$1031,17,FALSE)</f>
        <v>268.88400000000001</v>
      </c>
      <c r="J2232">
        <f t="shared" si="134"/>
        <v>268.88400000000001</v>
      </c>
      <c r="L2232" t="s">
        <v>1453</v>
      </c>
      <c r="M2232">
        <f>IF(I2232="","",VLOOKUP(L2232,'ARTICLES 10052022'!$A$1:$J$1031,10,FALSE))</f>
        <v>192.06</v>
      </c>
      <c r="N2232">
        <f t="shared" si="137"/>
        <v>192.06</v>
      </c>
    </row>
    <row r="2233" spans="1:14" outlineLevel="2">
      <c r="A2233" t="s">
        <v>273</v>
      </c>
      <c r="B2233" s="73" t="str">
        <f>VLOOKUP(A2233,'ARTICLES 10052022'!$A$2:$D$1031,4,FALSE)</f>
        <v>AA</v>
      </c>
      <c r="C2233" s="73" t="str">
        <f t="shared" si="135"/>
        <v/>
      </c>
      <c r="D2233" t="s">
        <v>408</v>
      </c>
      <c r="E2233">
        <v>1</v>
      </c>
      <c r="F2233" t="s">
        <v>409</v>
      </c>
      <c r="G2233">
        <v>9.9</v>
      </c>
      <c r="H2233">
        <f t="shared" si="136"/>
        <v>9.9</v>
      </c>
      <c r="I2233">
        <f>VLOOKUP(L2233,'ARTICLES 10052022'!$A$1:$Q$1031,17,FALSE)</f>
        <v>14.174999999999999</v>
      </c>
      <c r="J2233">
        <f t="shared" si="134"/>
        <v>14.174999999999999</v>
      </c>
      <c r="L2233" t="s">
        <v>408</v>
      </c>
      <c r="M2233">
        <f>IF(I2233="","",VLOOKUP(L2233,'ARTICLES 10052022'!$A$1:$J$1031,10,FALSE))</f>
        <v>9.4499999999999993</v>
      </c>
      <c r="N2233">
        <f t="shared" si="137"/>
        <v>9.4499999999999993</v>
      </c>
    </row>
    <row r="2234" spans="1:14" outlineLevel="1">
      <c r="A2234" s="73" t="s">
        <v>3193</v>
      </c>
      <c r="B2234" s="73"/>
      <c r="C2234" s="73" t="str">
        <f t="shared" si="135"/>
        <v>PFH2EH</v>
      </c>
      <c r="J2234">
        <f>SUBTOTAL(9,J2232:J2233)</f>
        <v>283.05900000000003</v>
      </c>
      <c r="N2234">
        <f>SUBTOTAL(9,N2232:N2233)</f>
        <v>201.51</v>
      </c>
    </row>
    <row r="2235" spans="1:14" outlineLevel="2">
      <c r="A2235" t="s">
        <v>287</v>
      </c>
      <c r="B2235" s="73" t="str">
        <f>VLOOKUP(A2235,'ARTICLES 10052022'!$A$2:$D$1031,4,FALSE)</f>
        <v>AA</v>
      </c>
      <c r="C2235" s="73" t="str">
        <f t="shared" si="135"/>
        <v/>
      </c>
      <c r="D2235" t="s">
        <v>1099</v>
      </c>
      <c r="E2235">
        <v>1</v>
      </c>
      <c r="F2235" t="s">
        <v>1101</v>
      </c>
      <c r="G2235">
        <v>572.12</v>
      </c>
      <c r="H2235">
        <f t="shared" si="136"/>
        <v>572.12</v>
      </c>
      <c r="I2235">
        <f>VLOOKUP(L2235,'ARTICLES 10052022'!$A$1:$Q$1031,17,FALSE)</f>
        <v>734.20199999999988</v>
      </c>
      <c r="J2235">
        <f t="shared" si="134"/>
        <v>734.20199999999988</v>
      </c>
      <c r="L2235" t="s">
        <v>1099</v>
      </c>
      <c r="M2235">
        <f>IF(I2235="","",VLOOKUP(L2235,'ARTICLES 10052022'!$A$1:$J$1031,10,FALSE))</f>
        <v>524.42999999999995</v>
      </c>
      <c r="N2235">
        <f t="shared" si="137"/>
        <v>524.42999999999995</v>
      </c>
    </row>
    <row r="2236" spans="1:14" outlineLevel="2">
      <c r="A2236" t="s">
        <v>287</v>
      </c>
      <c r="B2236" s="73" t="str">
        <f>VLOOKUP(A2236,'ARTICLES 10052022'!$A$2:$D$1031,4,FALSE)</f>
        <v>AA</v>
      </c>
      <c r="C2236" s="73" t="str">
        <f t="shared" si="135"/>
        <v/>
      </c>
      <c r="D2236" t="s">
        <v>408</v>
      </c>
      <c r="E2236">
        <v>1</v>
      </c>
      <c r="F2236" t="s">
        <v>409</v>
      </c>
      <c r="G2236">
        <v>9.9</v>
      </c>
      <c r="H2236">
        <f t="shared" si="136"/>
        <v>9.9</v>
      </c>
      <c r="I2236">
        <f>VLOOKUP(L2236,'ARTICLES 10052022'!$A$1:$Q$1031,17,FALSE)</f>
        <v>14.174999999999999</v>
      </c>
      <c r="J2236">
        <f t="shared" si="134"/>
        <v>14.174999999999999</v>
      </c>
      <c r="L2236" t="s">
        <v>408</v>
      </c>
      <c r="M2236">
        <f>IF(I2236="","",VLOOKUP(L2236,'ARTICLES 10052022'!$A$1:$J$1031,10,FALSE))</f>
        <v>9.4499999999999993</v>
      </c>
      <c r="N2236">
        <f t="shared" si="137"/>
        <v>9.4499999999999993</v>
      </c>
    </row>
    <row r="2237" spans="1:14" outlineLevel="1">
      <c r="A2237" s="73" t="s">
        <v>3194</v>
      </c>
      <c r="B2237" s="73"/>
      <c r="C2237" s="73" t="str">
        <f t="shared" si="135"/>
        <v>PFH9EH</v>
      </c>
      <c r="J2237">
        <f>SUBTOTAL(9,J2235:J2236)</f>
        <v>748.37699999999984</v>
      </c>
      <c r="N2237">
        <f>SUBTOTAL(9,N2235:N2236)</f>
        <v>533.88</v>
      </c>
    </row>
    <row r="2238" spans="1:14" outlineLevel="2">
      <c r="A2238" t="s">
        <v>289</v>
      </c>
      <c r="B2238" s="73" t="str">
        <f>VLOOKUP(A2238,'ARTICLES 10052022'!$A$2:$D$1031,4,FALSE)</f>
        <v>AA</v>
      </c>
      <c r="C2238" s="73" t="str">
        <f t="shared" si="135"/>
        <v/>
      </c>
      <c r="D2238" t="s">
        <v>1102</v>
      </c>
      <c r="E2238">
        <v>1</v>
      </c>
      <c r="F2238" t="s">
        <v>2955</v>
      </c>
      <c r="G2238">
        <v>682.51</v>
      </c>
      <c r="H2238">
        <f t="shared" si="136"/>
        <v>682.51</v>
      </c>
      <c r="I2238">
        <f>VLOOKUP(L2238,'ARTICLES 10052022'!$A$1:$Q$1031,17,FALSE)</f>
        <v>834.49800000000005</v>
      </c>
      <c r="J2238">
        <f t="shared" si="134"/>
        <v>834.49800000000005</v>
      </c>
      <c r="L2238" t="s">
        <v>1102</v>
      </c>
      <c r="M2238">
        <f>IF(I2238="","",VLOOKUP(L2238,'ARTICLES 10052022'!$A$1:$J$1031,10,FALSE))</f>
        <v>596.07000000000005</v>
      </c>
      <c r="N2238">
        <f t="shared" si="137"/>
        <v>596.07000000000005</v>
      </c>
    </row>
    <row r="2239" spans="1:14" outlineLevel="2">
      <c r="A2239" t="s">
        <v>289</v>
      </c>
      <c r="B2239" s="73" t="str">
        <f>VLOOKUP(A2239,'ARTICLES 10052022'!$A$2:$D$1031,4,FALSE)</f>
        <v>AA</v>
      </c>
      <c r="C2239" s="73" t="str">
        <f t="shared" si="135"/>
        <v/>
      </c>
      <c r="D2239" t="s">
        <v>408</v>
      </c>
      <c r="E2239">
        <v>1</v>
      </c>
      <c r="F2239" t="s">
        <v>409</v>
      </c>
      <c r="G2239">
        <v>9.9</v>
      </c>
      <c r="H2239">
        <f t="shared" si="136"/>
        <v>9.9</v>
      </c>
      <c r="I2239">
        <f>VLOOKUP(L2239,'ARTICLES 10052022'!$A$1:$Q$1031,17,FALSE)</f>
        <v>14.174999999999999</v>
      </c>
      <c r="J2239">
        <f t="shared" si="134"/>
        <v>14.174999999999999</v>
      </c>
      <c r="L2239" t="s">
        <v>408</v>
      </c>
      <c r="M2239">
        <f>IF(I2239="","",VLOOKUP(L2239,'ARTICLES 10052022'!$A$1:$J$1031,10,FALSE))</f>
        <v>9.4499999999999993</v>
      </c>
      <c r="N2239">
        <f t="shared" si="137"/>
        <v>9.4499999999999993</v>
      </c>
    </row>
    <row r="2240" spans="1:14" outlineLevel="1">
      <c r="A2240" s="73" t="s">
        <v>3195</v>
      </c>
      <c r="B2240" s="73"/>
      <c r="C2240" s="73" t="str">
        <f t="shared" si="135"/>
        <v>PFH10EH</v>
      </c>
      <c r="J2240">
        <f>SUBTOTAL(9,J2238:J2239)</f>
        <v>848.673</v>
      </c>
      <c r="N2240">
        <f>SUBTOTAL(9,N2238:N2239)</f>
        <v>605.5200000000001</v>
      </c>
    </row>
    <row r="2241" spans="1:14" outlineLevel="2">
      <c r="A2241" t="s">
        <v>8</v>
      </c>
      <c r="B2241" s="73" t="str">
        <f>VLOOKUP(A2241,'ARTICLES 10052022'!$A$2:$D$1031,4,FALSE)</f>
        <v>AF</v>
      </c>
      <c r="C2241" s="73" t="str">
        <f t="shared" si="135"/>
        <v/>
      </c>
      <c r="D2241" t="s">
        <v>626</v>
      </c>
      <c r="E2241">
        <v>1</v>
      </c>
      <c r="F2241" t="s">
        <v>627</v>
      </c>
      <c r="G2241">
        <v>1.1000000000000001</v>
      </c>
      <c r="H2241">
        <f t="shared" si="136"/>
        <v>1.1000000000000001</v>
      </c>
      <c r="I2241">
        <f>VLOOKUP(L2241,'ARTICLES 10052022'!$A$1:$Q$1031,17,FALSE)</f>
        <v>1.6186100000000001</v>
      </c>
      <c r="J2241">
        <f t="shared" si="134"/>
        <v>1.6186100000000001</v>
      </c>
      <c r="L2241" t="s">
        <v>626</v>
      </c>
      <c r="M2241">
        <f>IF(I2241="","",VLOOKUP(L2241,'ARTICLES 10052022'!$A$1:$J$1031,10,FALSE))</f>
        <v>1.2170000000000001</v>
      </c>
      <c r="N2241">
        <f t="shared" si="137"/>
        <v>1.2170000000000001</v>
      </c>
    </row>
    <row r="2242" spans="1:14" outlineLevel="2">
      <c r="A2242" t="s">
        <v>8</v>
      </c>
      <c r="B2242" s="73" t="str">
        <f>VLOOKUP(A2242,'ARTICLES 10052022'!$A$2:$D$1031,4,FALSE)</f>
        <v>AF</v>
      </c>
      <c r="C2242" s="73" t="str">
        <f t="shared" si="135"/>
        <v/>
      </c>
      <c r="D2242" t="s">
        <v>2410</v>
      </c>
      <c r="E2242">
        <v>1</v>
      </c>
      <c r="F2242" t="s">
        <v>1546</v>
      </c>
      <c r="G2242">
        <v>0.68</v>
      </c>
      <c r="H2242">
        <f t="shared" si="136"/>
        <v>0.68</v>
      </c>
      <c r="I2242">
        <f>VLOOKUP(L2242,'ARTICLES 10052022'!$A$1:$Q$1031,17,FALSE)</f>
        <v>0.69000000000000006</v>
      </c>
      <c r="J2242">
        <f t="shared" si="134"/>
        <v>0.69000000000000006</v>
      </c>
      <c r="L2242">
        <v>101006</v>
      </c>
      <c r="M2242">
        <f>IF(I2242="","",VLOOKUP(L2242,'ARTICLES 10052022'!$A$1:$J$1031,10,FALSE))</f>
        <v>0.23</v>
      </c>
      <c r="N2242">
        <f t="shared" si="137"/>
        <v>0.23</v>
      </c>
    </row>
    <row r="2243" spans="1:14" outlineLevel="2">
      <c r="A2243" t="s">
        <v>8</v>
      </c>
      <c r="B2243" s="73" t="str">
        <f>VLOOKUP(A2243,'ARTICLES 10052022'!$A$2:$D$1031,4,FALSE)</f>
        <v>AF</v>
      </c>
      <c r="C2243" s="73" t="str">
        <f t="shared" si="135"/>
        <v/>
      </c>
      <c r="D2243" t="s">
        <v>1501</v>
      </c>
      <c r="E2243">
        <v>2</v>
      </c>
      <c r="F2243" t="s">
        <v>2467</v>
      </c>
      <c r="G2243">
        <v>0.90200000000000002</v>
      </c>
      <c r="H2243">
        <f t="shared" si="136"/>
        <v>1.804</v>
      </c>
      <c r="I2243">
        <f>VLOOKUP(L2243,'ARTICLES 10052022'!$A$1:$Q$1031,17,FALSE)</f>
        <v>0.90149999999999997</v>
      </c>
      <c r="J2243">
        <f t="shared" ref="J2243:J2315" si="138">E2243*I2243</f>
        <v>1.8029999999999999</v>
      </c>
      <c r="L2243" t="s">
        <v>2466</v>
      </c>
      <c r="M2243">
        <f>IF(I2243="","",VLOOKUP(L2243,'ARTICLES 10052022'!$A$1:$J$1031,10,FALSE))</f>
        <v>0.60099999999999998</v>
      </c>
      <c r="N2243">
        <f t="shared" si="137"/>
        <v>1.202</v>
      </c>
    </row>
    <row r="2244" spans="1:14" outlineLevel="2">
      <c r="A2244" t="s">
        <v>8</v>
      </c>
      <c r="B2244" s="73" t="str">
        <f>VLOOKUP(A2244,'ARTICLES 10052022'!$A$2:$D$1031,4,FALSE)</f>
        <v>AF</v>
      </c>
      <c r="C2244" s="73" t="str">
        <f t="shared" ref="C2244:C2307" si="139">IF(G2244="",MID(A2244,7,100),"")</f>
        <v/>
      </c>
      <c r="D2244" t="s">
        <v>1542</v>
      </c>
      <c r="E2244">
        <v>2</v>
      </c>
      <c r="F2244" t="s">
        <v>2471</v>
      </c>
      <c r="G2244">
        <v>0.08</v>
      </c>
      <c r="H2244">
        <f t="shared" si="136"/>
        <v>0.16</v>
      </c>
      <c r="I2244">
        <f>VLOOKUP(L2244,'ARTICLES 10052022'!$A$1:$Q$1031,17,FALSE)</f>
        <v>0.10799999999999998</v>
      </c>
      <c r="J2244">
        <f t="shared" si="138"/>
        <v>0.21599999999999997</v>
      </c>
      <c r="L2244" t="s">
        <v>2470</v>
      </c>
      <c r="M2244">
        <f>IF(I2244="","",VLOOKUP(L2244,'ARTICLES 10052022'!$A$1:$J$1031,10,FALSE))</f>
        <v>7.1999999999999995E-2</v>
      </c>
      <c r="N2244">
        <f t="shared" si="137"/>
        <v>0.14399999999999999</v>
      </c>
    </row>
    <row r="2245" spans="1:14" outlineLevel="2">
      <c r="A2245" t="s">
        <v>8</v>
      </c>
      <c r="B2245" s="73" t="str">
        <f>VLOOKUP(A2245,'ARTICLES 10052022'!$A$2:$D$1031,4,FALSE)</f>
        <v>AF</v>
      </c>
      <c r="C2245" s="73" t="str">
        <f t="shared" si="139"/>
        <v/>
      </c>
      <c r="D2245" t="s">
        <v>1983</v>
      </c>
      <c r="E2245">
        <v>6</v>
      </c>
      <c r="F2245" t="s">
        <v>2270</v>
      </c>
      <c r="G2245">
        <v>7.0000000000000007E-2</v>
      </c>
      <c r="H2245">
        <f t="shared" si="136"/>
        <v>0.42000000000000004</v>
      </c>
      <c r="I2245">
        <f>VLOOKUP(L2245,'ARTICLES 10052022'!$A$1:$Q$1031,17,FALSE)</f>
        <v>0.10649999999999998</v>
      </c>
      <c r="J2245">
        <f t="shared" si="138"/>
        <v>0.6389999999999999</v>
      </c>
      <c r="L2245">
        <v>8412802518</v>
      </c>
      <c r="M2245">
        <f>IF(I2245="","",VLOOKUP(L2245,'ARTICLES 10052022'!$A$1:$J$1031,10,FALSE))</f>
        <v>7.0999999999999994E-2</v>
      </c>
      <c r="N2245">
        <f t="shared" si="137"/>
        <v>0.42599999999999993</v>
      </c>
    </row>
    <row r="2246" spans="1:14" outlineLevel="2">
      <c r="A2246" t="s">
        <v>8</v>
      </c>
      <c r="B2246" s="73" t="str">
        <f>VLOOKUP(A2246,'ARTICLES 10052022'!$A$2:$D$1031,4,FALSE)</f>
        <v>AF</v>
      </c>
      <c r="C2246" s="73" t="str">
        <f t="shared" si="139"/>
        <v/>
      </c>
      <c r="D2246" t="s">
        <v>1986</v>
      </c>
      <c r="E2246">
        <v>2</v>
      </c>
      <c r="F2246" t="s">
        <v>2455</v>
      </c>
      <c r="G2246">
        <v>0.27400000000000002</v>
      </c>
      <c r="H2246">
        <f t="shared" si="136"/>
        <v>0.54800000000000004</v>
      </c>
      <c r="I2246">
        <f>VLOOKUP(L2246,'ARTICLES 10052022'!$A$1:$Q$1031,17,FALSE)</f>
        <v>0.1305</v>
      </c>
      <c r="J2246">
        <f t="shared" si="138"/>
        <v>0.26100000000000001</v>
      </c>
      <c r="L2246" t="s">
        <v>2454</v>
      </c>
      <c r="M2246">
        <f>IF(I2246="","",VLOOKUP(L2246,'ARTICLES 10052022'!$A$1:$J$1031,10,FALSE))</f>
        <v>8.6999999999999994E-2</v>
      </c>
      <c r="N2246">
        <f t="shared" si="137"/>
        <v>0.17399999999999999</v>
      </c>
    </row>
    <row r="2247" spans="1:14" outlineLevel="2">
      <c r="A2247" t="s">
        <v>8</v>
      </c>
      <c r="B2247" s="73" t="str">
        <f>VLOOKUP(A2247,'ARTICLES 10052022'!$A$2:$D$1031,4,FALSE)</f>
        <v>AF</v>
      </c>
      <c r="C2247" s="73" t="str">
        <f t="shared" si="139"/>
        <v/>
      </c>
      <c r="D2247" t="s">
        <v>1510</v>
      </c>
      <c r="E2247">
        <v>8</v>
      </c>
      <c r="F2247" t="s">
        <v>2274</v>
      </c>
      <c r="G2247">
        <v>0.05</v>
      </c>
      <c r="H2247">
        <f t="shared" ref="H2247:H2309" si="140">IF(C2247="",G2247*E2247,"")</f>
        <v>0.4</v>
      </c>
      <c r="I2247">
        <f>VLOOKUP(L2247,'ARTICLES 10052022'!$A$1:$Q$1031,17,FALSE)</f>
        <v>5.0750000000000003E-2</v>
      </c>
      <c r="J2247">
        <f t="shared" si="138"/>
        <v>0.40600000000000003</v>
      </c>
      <c r="L2247">
        <v>8534000818</v>
      </c>
      <c r="M2247">
        <f>IF(I2247="","",VLOOKUP(L2247,'ARTICLES 10052022'!$A$1:$J$1031,10,FALSE))</f>
        <v>2.9000000000000001E-2</v>
      </c>
      <c r="N2247">
        <f t="shared" si="137"/>
        <v>0.23200000000000001</v>
      </c>
    </row>
    <row r="2248" spans="1:14" outlineLevel="2">
      <c r="A2248" t="s">
        <v>8</v>
      </c>
      <c r="B2248" s="73" t="str">
        <f>VLOOKUP(A2248,'ARTICLES 10052022'!$A$2:$D$1031,4,FALSE)</f>
        <v>AF</v>
      </c>
      <c r="C2248" s="73" t="str">
        <f t="shared" si="139"/>
        <v/>
      </c>
      <c r="D2248" t="s">
        <v>1519</v>
      </c>
      <c r="E2248">
        <v>1</v>
      </c>
      <c r="F2248" t="s">
        <v>2525</v>
      </c>
      <c r="G2248">
        <v>6.1349999999999998</v>
      </c>
      <c r="H2248">
        <f t="shared" si="140"/>
        <v>6.1349999999999998</v>
      </c>
      <c r="I2248">
        <f>VLOOKUP(L2248,'ARTICLES 10052022'!$A$1:$Q$1031,17,FALSE)</f>
        <v>6.1349999999999998</v>
      </c>
      <c r="J2248">
        <f t="shared" si="138"/>
        <v>6.1349999999999998</v>
      </c>
      <c r="L2248" t="s">
        <v>2524</v>
      </c>
      <c r="M2248">
        <f>IF(I2248="","",VLOOKUP(L2248,'ARTICLES 10052022'!$A$1:$J$1031,10,FALSE))</f>
        <v>4.09</v>
      </c>
      <c r="N2248">
        <f t="shared" si="137"/>
        <v>4.09</v>
      </c>
    </row>
    <row r="2249" spans="1:14" outlineLevel="2">
      <c r="A2249" t="s">
        <v>8</v>
      </c>
      <c r="B2249" s="73" t="str">
        <f>VLOOKUP(A2249,'ARTICLES 10052022'!$A$2:$D$1031,4,FALSE)</f>
        <v>AF</v>
      </c>
      <c r="C2249" s="73" t="str">
        <f t="shared" si="139"/>
        <v/>
      </c>
      <c r="D2249">
        <v>8434000818</v>
      </c>
      <c r="E2249">
        <v>2</v>
      </c>
      <c r="F2249" t="s">
        <v>2450</v>
      </c>
      <c r="G2249">
        <v>0.1</v>
      </c>
      <c r="H2249">
        <f t="shared" si="140"/>
        <v>0.2</v>
      </c>
      <c r="I2249">
        <f>VLOOKUP(L2249,'ARTICLES 10052022'!$A$1:$Q$1031,17,FALSE)</f>
        <v>0.10199999999999999</v>
      </c>
      <c r="J2249">
        <f t="shared" si="138"/>
        <v>0.20399999999999999</v>
      </c>
      <c r="L2249" t="s">
        <v>2449</v>
      </c>
      <c r="M2249">
        <f>IF(I2249="","",VLOOKUP(L2249,'ARTICLES 10052022'!$A$1:$J$1031,10,FALSE))</f>
        <v>5.0999999999999997E-2</v>
      </c>
      <c r="N2249">
        <f t="shared" si="137"/>
        <v>0.10199999999999999</v>
      </c>
    </row>
    <row r="2250" spans="1:14" outlineLevel="2">
      <c r="A2250" t="s">
        <v>8</v>
      </c>
      <c r="B2250" s="73" t="str">
        <f>VLOOKUP(A2250,'ARTICLES 10052022'!$A$2:$D$1031,4,FALSE)</f>
        <v>AF</v>
      </c>
      <c r="C2250" s="73" t="str">
        <f t="shared" si="139"/>
        <v/>
      </c>
      <c r="D2250">
        <v>8434000618</v>
      </c>
      <c r="E2250">
        <v>1</v>
      </c>
      <c r="F2250" t="s">
        <v>1673</v>
      </c>
      <c r="G2250">
        <v>39.22</v>
      </c>
      <c r="H2250">
        <f t="shared" si="140"/>
        <v>39.22</v>
      </c>
      <c r="I2250">
        <f>VLOOKUP(L2250,'ARTICLES 10052022'!$A$1:$Q$1031,17,FALSE)</f>
        <v>44.414400000000001</v>
      </c>
      <c r="J2250">
        <f t="shared" si="138"/>
        <v>44.414400000000001</v>
      </c>
      <c r="L2250">
        <v>1510064</v>
      </c>
      <c r="M2250">
        <f>IF(I2250="","",VLOOKUP(L2250,'ARTICLES 10052022'!$A$1:$J$1031,10,FALSE))</f>
        <v>27.759</v>
      </c>
      <c r="N2250">
        <f t="shared" ref="N2250:N2312" si="141">IF(I2250="","",E2250*M2250)</f>
        <v>27.759</v>
      </c>
    </row>
    <row r="2251" spans="1:14" outlineLevel="2">
      <c r="A2251" t="s">
        <v>8</v>
      </c>
      <c r="B2251" s="73" t="str">
        <f>VLOOKUP(A2251,'ARTICLES 10052022'!$A$2:$D$1031,4,FALSE)</f>
        <v>AF</v>
      </c>
      <c r="C2251" s="73" t="str">
        <f t="shared" si="139"/>
        <v/>
      </c>
      <c r="D2251" t="s">
        <v>2362</v>
      </c>
      <c r="E2251">
        <v>1</v>
      </c>
      <c r="F2251" t="s">
        <v>1534</v>
      </c>
      <c r="G2251">
        <v>7.41</v>
      </c>
      <c r="H2251">
        <f t="shared" si="140"/>
        <v>7.41</v>
      </c>
      <c r="I2251">
        <f>VLOOKUP(L2251,'ARTICLES 10052022'!$A$1:$Q$1031,17,FALSE)</f>
        <v>7.9667000000000003</v>
      </c>
      <c r="J2251">
        <f t="shared" si="138"/>
        <v>7.9667000000000003</v>
      </c>
      <c r="L2251" t="s">
        <v>1533</v>
      </c>
      <c r="M2251">
        <f>IF(I2251="","",VLOOKUP(L2251,'ARTICLES 10052022'!$A$1:$J$1031,10,FALSE))</f>
        <v>5.99</v>
      </c>
      <c r="N2251">
        <f t="shared" si="141"/>
        <v>5.99</v>
      </c>
    </row>
    <row r="2252" spans="1:14" outlineLevel="2">
      <c r="A2252" t="s">
        <v>8</v>
      </c>
      <c r="B2252" s="73" t="str">
        <f>VLOOKUP(A2252,'ARTICLES 10052022'!$A$2:$D$1031,4,FALSE)</f>
        <v>AF</v>
      </c>
      <c r="C2252" s="73" t="str">
        <f t="shared" si="139"/>
        <v/>
      </c>
      <c r="D2252">
        <v>8535000618</v>
      </c>
      <c r="E2252">
        <v>1</v>
      </c>
      <c r="F2252" t="s">
        <v>2030</v>
      </c>
      <c r="G2252">
        <v>330.98</v>
      </c>
      <c r="H2252">
        <f t="shared" si="140"/>
        <v>330.98</v>
      </c>
      <c r="I2252">
        <f>VLOOKUP(L2252,'ARTICLES 10052022'!$A$1:$Q$1031,17,FALSE)</f>
        <v>427.5</v>
      </c>
      <c r="J2252">
        <f t="shared" si="138"/>
        <v>427.5</v>
      </c>
      <c r="L2252" t="s">
        <v>2029</v>
      </c>
      <c r="M2252">
        <f>IF(I2252="","",VLOOKUP(L2252,'ARTICLES 10052022'!$A$1:$J$1031,10,FALSE))</f>
        <v>285</v>
      </c>
      <c r="N2252">
        <f t="shared" si="141"/>
        <v>285</v>
      </c>
    </row>
    <row r="2253" spans="1:14" outlineLevel="2">
      <c r="A2253" t="s">
        <v>8</v>
      </c>
      <c r="B2253" s="73" t="str">
        <f>VLOOKUP(A2253,'ARTICLES 10052022'!$A$2:$D$1031,4,FALSE)</f>
        <v>AF</v>
      </c>
      <c r="C2253" s="73" t="str">
        <f t="shared" si="139"/>
        <v/>
      </c>
      <c r="D2253" t="s">
        <v>3104</v>
      </c>
      <c r="E2253">
        <v>1</v>
      </c>
      <c r="F2253" t="s">
        <v>2044</v>
      </c>
      <c r="G2253">
        <v>1.57</v>
      </c>
      <c r="H2253">
        <f t="shared" si="140"/>
        <v>1.57</v>
      </c>
      <c r="I2253">
        <f>VLOOKUP(L2253,'ARTICLES 10052022'!$A$1:$Q$1031,17,FALSE)</f>
        <v>2.3980000000000001</v>
      </c>
      <c r="J2253">
        <f t="shared" si="138"/>
        <v>2.3980000000000001</v>
      </c>
      <c r="L2253">
        <v>9600000618</v>
      </c>
      <c r="M2253">
        <f>IF(I2253="","",VLOOKUP(L2253,'ARTICLES 10052022'!$A$1:$J$1031,10,FALSE))</f>
        <v>1.1990000000000001</v>
      </c>
      <c r="N2253">
        <f t="shared" si="141"/>
        <v>1.1990000000000001</v>
      </c>
    </row>
    <row r="2254" spans="1:14" outlineLevel="2">
      <c r="A2254" t="s">
        <v>8</v>
      </c>
      <c r="B2254" s="73" t="str">
        <f>VLOOKUP(A2254,'ARTICLES 10052022'!$A$2:$D$1031,4,FALSE)</f>
        <v>AF</v>
      </c>
      <c r="C2254" s="73" t="str">
        <f t="shared" si="139"/>
        <v/>
      </c>
      <c r="D2254">
        <v>8535000618</v>
      </c>
      <c r="E2254">
        <v>1</v>
      </c>
      <c r="F2254" t="s">
        <v>415</v>
      </c>
      <c r="G2254">
        <v>38.61</v>
      </c>
      <c r="H2254">
        <f t="shared" si="140"/>
        <v>38.61</v>
      </c>
      <c r="I2254">
        <f>VLOOKUP(L2254,'ARTICLES 10052022'!$A$1:$Q$1031,17,FALSE)</f>
        <v>13.350000000000001</v>
      </c>
      <c r="J2254">
        <f t="shared" si="138"/>
        <v>13.350000000000001</v>
      </c>
      <c r="L2254" t="s">
        <v>414</v>
      </c>
      <c r="M2254">
        <f>IF(I2254="","",VLOOKUP(L2254,'ARTICLES 10052022'!$A$1:$J$1031,10,FALSE))</f>
        <v>8.9</v>
      </c>
      <c r="N2254">
        <f t="shared" si="141"/>
        <v>8.9</v>
      </c>
    </row>
    <row r="2255" spans="1:14" outlineLevel="2">
      <c r="A2255" t="s">
        <v>8</v>
      </c>
      <c r="B2255" s="73" t="str">
        <f>VLOOKUP(A2255,'ARTICLES 10052022'!$A$2:$D$1031,4,FALSE)</f>
        <v>AF</v>
      </c>
      <c r="C2255" s="73" t="str">
        <f t="shared" si="139"/>
        <v/>
      </c>
      <c r="D2255" t="s">
        <v>2311</v>
      </c>
      <c r="E2255">
        <v>2</v>
      </c>
      <c r="F2255" t="s">
        <v>1512</v>
      </c>
      <c r="G2255">
        <v>0.96</v>
      </c>
      <c r="H2255">
        <f t="shared" si="140"/>
        <v>1.92</v>
      </c>
      <c r="I2255">
        <f>VLOOKUP(L2255,'ARTICLES 10052022'!$A$1:$Q$1031,17,FALSE)</f>
        <v>1.1251800000000001</v>
      </c>
      <c r="J2255">
        <f t="shared" si="138"/>
        <v>2.2503600000000001</v>
      </c>
      <c r="L2255" t="s">
        <v>592</v>
      </c>
      <c r="M2255">
        <f>IF(I2255="","",VLOOKUP(L2255,'ARTICLES 10052022'!$A$1:$J$1031,10,FALSE))</f>
        <v>0.84599999999999997</v>
      </c>
      <c r="N2255">
        <f t="shared" si="141"/>
        <v>1.6919999999999999</v>
      </c>
    </row>
    <row r="2256" spans="1:14" outlineLevel="2">
      <c r="A2256" t="s">
        <v>8</v>
      </c>
      <c r="B2256" s="73" t="str">
        <f>VLOOKUP(A2256,'ARTICLES 10052022'!$A$2:$D$1031,4,FALSE)</f>
        <v>AF</v>
      </c>
      <c r="C2256" s="73" t="str">
        <f t="shared" si="139"/>
        <v/>
      </c>
      <c r="D2256">
        <v>101007</v>
      </c>
      <c r="E2256">
        <v>1</v>
      </c>
      <c r="F2256" t="s">
        <v>964</v>
      </c>
      <c r="G2256">
        <v>3.76</v>
      </c>
      <c r="H2256">
        <f t="shared" si="140"/>
        <v>3.76</v>
      </c>
      <c r="I2256">
        <f>VLOOKUP(L2256,'ARTICLES 10052022'!$A$1:$Q$1031,17,FALSE)</f>
        <v>5.01</v>
      </c>
      <c r="J2256">
        <f t="shared" si="138"/>
        <v>5.01</v>
      </c>
      <c r="L2256" t="s">
        <v>963</v>
      </c>
      <c r="M2256">
        <f>IF(I2256="","",VLOOKUP(L2256,'ARTICLES 10052022'!$A$1:$J$1031,10,FALSE))</f>
        <v>2.5049999999999999</v>
      </c>
      <c r="N2256">
        <f t="shared" si="141"/>
        <v>2.5049999999999999</v>
      </c>
    </row>
    <row r="2257" spans="1:14" outlineLevel="2">
      <c r="A2257" t="s">
        <v>8</v>
      </c>
      <c r="B2257" s="73" t="str">
        <f>VLOOKUP(A2257,'ARTICLES 10052022'!$A$2:$D$1031,4,FALSE)</f>
        <v>AF</v>
      </c>
      <c r="C2257" s="73" t="str">
        <f t="shared" si="139"/>
        <v/>
      </c>
      <c r="D2257" t="s">
        <v>62</v>
      </c>
      <c r="E2257">
        <v>1</v>
      </c>
      <c r="F2257" t="s">
        <v>1998</v>
      </c>
      <c r="G2257">
        <v>213.44</v>
      </c>
      <c r="H2257">
        <f t="shared" si="140"/>
        <v>213.44</v>
      </c>
      <c r="I2257">
        <f>VLOOKUP(L2257,'ARTICLES 10052022'!$A$1:$Q$1031,17,FALSE)</f>
        <v>225.99</v>
      </c>
      <c r="J2257">
        <f t="shared" si="138"/>
        <v>225.99</v>
      </c>
      <c r="L2257" t="s">
        <v>1997</v>
      </c>
      <c r="M2257">
        <f>IF(I2257="","",VLOOKUP(L2257,'ARTICLES 10052022'!$A$1:$J$1031,10,FALSE))</f>
        <v>150.66</v>
      </c>
      <c r="N2257">
        <f t="shared" si="141"/>
        <v>150.66</v>
      </c>
    </row>
    <row r="2258" spans="1:14" outlineLevel="2">
      <c r="A2258" t="s">
        <v>8</v>
      </c>
      <c r="B2258" s="73" t="str">
        <f>VLOOKUP(A2258,'ARTICLES 10052022'!$A$2:$D$1031,4,FALSE)</f>
        <v>AF</v>
      </c>
      <c r="C2258" s="73" t="str">
        <f t="shared" si="139"/>
        <v/>
      </c>
      <c r="D2258" t="s">
        <v>1537</v>
      </c>
      <c r="E2258">
        <v>1</v>
      </c>
      <c r="F2258" t="s">
        <v>1528</v>
      </c>
      <c r="G2258">
        <v>0.77</v>
      </c>
      <c r="H2258">
        <f t="shared" si="140"/>
        <v>0.77</v>
      </c>
      <c r="I2258">
        <f>VLOOKUP(L2258,'ARTICLES 10052022'!$A$1:$Q$1031,17,FALSE)</f>
        <v>0.89642000000000011</v>
      </c>
      <c r="J2258">
        <f t="shared" si="138"/>
        <v>0.89642000000000011</v>
      </c>
      <c r="L2258" t="s">
        <v>1527</v>
      </c>
      <c r="M2258">
        <f>IF(I2258="","",VLOOKUP(L2258,'ARTICLES 10052022'!$A$1:$J$1031,10,FALSE))</f>
        <v>0.67400000000000004</v>
      </c>
      <c r="N2258">
        <f t="shared" si="141"/>
        <v>0.67400000000000004</v>
      </c>
    </row>
    <row r="2259" spans="1:14" outlineLevel="2">
      <c r="A2259" t="s">
        <v>8</v>
      </c>
      <c r="B2259" s="73" t="str">
        <f>VLOOKUP(A2259,'ARTICLES 10052022'!$A$2:$D$1031,4,FALSE)</f>
        <v>AF</v>
      </c>
      <c r="C2259" s="73" t="str">
        <f t="shared" si="139"/>
        <v/>
      </c>
      <c r="D2259" t="s">
        <v>2626</v>
      </c>
      <c r="E2259">
        <v>1</v>
      </c>
      <c r="F2259" t="s">
        <v>2402</v>
      </c>
      <c r="G2259">
        <v>0.1</v>
      </c>
      <c r="H2259">
        <f t="shared" si="140"/>
        <v>0.1</v>
      </c>
      <c r="I2259">
        <f>VLOOKUP(L2259,'ARTICLES 10052022'!$A$1:$Q$1031,17,FALSE)</f>
        <v>5.2700000000000004E-2</v>
      </c>
      <c r="J2259">
        <f t="shared" si="138"/>
        <v>5.2700000000000004E-2</v>
      </c>
      <c r="L2259">
        <v>7214321415</v>
      </c>
      <c r="M2259">
        <f>IF(I2259="","",VLOOKUP(L2259,'ARTICLES 10052022'!$A$1:$J$1031,10,FALSE))</f>
        <v>3.4000000000000002E-2</v>
      </c>
      <c r="N2259">
        <f t="shared" si="141"/>
        <v>3.4000000000000002E-2</v>
      </c>
    </row>
    <row r="2260" spans="1:14" outlineLevel="2">
      <c r="A2260" t="s">
        <v>8</v>
      </c>
      <c r="B2260" s="73" t="str">
        <f>VLOOKUP(A2260,'ARTICLES 10052022'!$A$2:$D$1031,4,FALSE)</f>
        <v>AF</v>
      </c>
      <c r="C2260" s="73" t="str">
        <f t="shared" si="139"/>
        <v/>
      </c>
      <c r="E2260">
        <v>1</v>
      </c>
      <c r="F2260" t="s">
        <v>993</v>
      </c>
      <c r="G2260">
        <v>4.87</v>
      </c>
      <c r="H2260">
        <f t="shared" si="140"/>
        <v>4.87</v>
      </c>
      <c r="I2260">
        <f>VLOOKUP(L2260,'ARTICLES 10052022'!$A$1:$Q$1031,17,FALSE)</f>
        <v>1.41</v>
      </c>
      <c r="J2260">
        <f t="shared" si="138"/>
        <v>1.41</v>
      </c>
      <c r="L2260" t="s">
        <v>472</v>
      </c>
      <c r="M2260">
        <f>IF(I2260="","",VLOOKUP(L2260,'ARTICLES 10052022'!$A$1:$J$1031,10,FALSE))</f>
        <v>0.94</v>
      </c>
      <c r="N2260">
        <f t="shared" si="141"/>
        <v>0.94</v>
      </c>
    </row>
    <row r="2261" spans="1:14" outlineLevel="2">
      <c r="A2261" t="s">
        <v>8</v>
      </c>
      <c r="B2261" s="73" t="str">
        <f>VLOOKUP(A2261,'ARTICLES 10052022'!$A$2:$D$1031,4,FALSE)</f>
        <v>AF</v>
      </c>
      <c r="C2261" s="73" t="str">
        <f t="shared" si="139"/>
        <v/>
      </c>
      <c r="E2261">
        <v>1</v>
      </c>
      <c r="F2261" t="s">
        <v>2937</v>
      </c>
      <c r="G2261">
        <v>4.9400000000000004</v>
      </c>
      <c r="H2261">
        <f t="shared" si="140"/>
        <v>4.9400000000000004</v>
      </c>
      <c r="I2261">
        <f>VLOOKUP(L2261,'ARTICLES 10052022'!$A$1:$Q$1031,17,FALSE)</f>
        <v>1.3800000000000001</v>
      </c>
      <c r="J2261">
        <f t="shared" si="138"/>
        <v>1.3800000000000001</v>
      </c>
      <c r="L2261" t="s">
        <v>476</v>
      </c>
      <c r="M2261">
        <f>IF(I2261="","",VLOOKUP(L2261,'ARTICLES 10052022'!$A$1:$J$1031,10,FALSE))</f>
        <v>0.92</v>
      </c>
      <c r="N2261">
        <f t="shared" si="141"/>
        <v>0.92</v>
      </c>
    </row>
    <row r="2262" spans="1:14" outlineLevel="2">
      <c r="A2262" t="s">
        <v>8</v>
      </c>
      <c r="B2262" s="73" t="str">
        <f>VLOOKUP(A2262,'ARTICLES 10052022'!$A$2:$D$1031,4,FALSE)</f>
        <v>AF</v>
      </c>
      <c r="C2262" s="73" t="str">
        <f t="shared" si="139"/>
        <v/>
      </c>
      <c r="E2262">
        <v>1</v>
      </c>
      <c r="F2262" t="s">
        <v>627</v>
      </c>
      <c r="G2262">
        <v>1.1000000000000001</v>
      </c>
      <c r="H2262">
        <f t="shared" si="140"/>
        <v>1.1000000000000001</v>
      </c>
      <c r="I2262">
        <f>VLOOKUP(L2262,'ARTICLES 10052022'!$A$1:$Q$1031,17,FALSE)</f>
        <v>1.6186100000000001</v>
      </c>
      <c r="J2262">
        <f t="shared" si="138"/>
        <v>1.6186100000000001</v>
      </c>
      <c r="L2262" t="s">
        <v>626</v>
      </c>
      <c r="M2262">
        <f>IF(I2262="","",VLOOKUP(L2262,'ARTICLES 10052022'!$A$1:$J$1031,10,FALSE))</f>
        <v>1.2170000000000001</v>
      </c>
      <c r="N2262">
        <f t="shared" si="141"/>
        <v>1.2170000000000001</v>
      </c>
    </row>
    <row r="2263" spans="1:14" outlineLevel="2">
      <c r="A2263" t="s">
        <v>8</v>
      </c>
      <c r="B2263" s="73" t="str">
        <f>VLOOKUP(A2263,'ARTICLES 10052022'!$A$2:$D$1031,4,FALSE)</f>
        <v>AF</v>
      </c>
      <c r="C2263" s="73" t="str">
        <f t="shared" si="139"/>
        <v/>
      </c>
      <c r="E2263">
        <v>1</v>
      </c>
      <c r="F2263" t="s">
        <v>1502</v>
      </c>
      <c r="G2263">
        <v>83.19</v>
      </c>
      <c r="H2263">
        <f t="shared" si="140"/>
        <v>83.19</v>
      </c>
      <c r="I2263">
        <f>VLOOKUP(L2263,'ARTICLES 10052022'!$A$1:$Q$1031,17,FALSE)</f>
        <v>94.43</v>
      </c>
      <c r="J2263">
        <f t="shared" si="138"/>
        <v>94.43</v>
      </c>
      <c r="L2263" t="s">
        <v>1501</v>
      </c>
      <c r="M2263">
        <f>IF(I2263="","",VLOOKUP(L2263,'ARTICLES 10052022'!$A$1:$J$1031,10,FALSE))</f>
        <v>71</v>
      </c>
      <c r="N2263">
        <f t="shared" si="141"/>
        <v>71</v>
      </c>
    </row>
    <row r="2264" spans="1:14" outlineLevel="2">
      <c r="A2264" t="s">
        <v>8</v>
      </c>
      <c r="B2264" s="73" t="str">
        <f>VLOOKUP(A2264,'ARTICLES 10052022'!$A$2:$D$1031,4,FALSE)</f>
        <v>AF</v>
      </c>
      <c r="C2264" s="73" t="str">
        <f t="shared" si="139"/>
        <v/>
      </c>
      <c r="E2264">
        <v>1</v>
      </c>
      <c r="F2264" t="s">
        <v>1543</v>
      </c>
      <c r="G2264">
        <v>21.71</v>
      </c>
      <c r="H2264">
        <f t="shared" si="140"/>
        <v>21.71</v>
      </c>
      <c r="I2264">
        <f>VLOOKUP(L2264,'ARTICLES 10052022'!$A$1:$Q$1031,17,FALSE)</f>
        <v>26.594999999999999</v>
      </c>
      <c r="J2264">
        <f t="shared" si="138"/>
        <v>26.594999999999999</v>
      </c>
      <c r="L2264" t="s">
        <v>1542</v>
      </c>
      <c r="M2264">
        <f>IF(I2264="","",VLOOKUP(L2264,'ARTICLES 10052022'!$A$1:$J$1031,10,FALSE))</f>
        <v>17.73</v>
      </c>
      <c r="N2264">
        <f t="shared" si="141"/>
        <v>17.73</v>
      </c>
    </row>
    <row r="2265" spans="1:14" outlineLevel="2">
      <c r="A2265" t="s">
        <v>8</v>
      </c>
      <c r="B2265" s="73" t="str">
        <f>VLOOKUP(A2265,'ARTICLES 10052022'!$A$2:$D$1031,4,FALSE)</f>
        <v>AF</v>
      </c>
      <c r="C2265" s="73" t="str">
        <f t="shared" si="139"/>
        <v/>
      </c>
      <c r="E2265">
        <v>1</v>
      </c>
      <c r="F2265" t="s">
        <v>1984</v>
      </c>
      <c r="G2265">
        <v>19.91</v>
      </c>
      <c r="H2265">
        <f t="shared" si="140"/>
        <v>19.91</v>
      </c>
      <c r="I2265">
        <f>VLOOKUP(L2265,'ARTICLES 10052022'!$A$1:$Q$1031,17,FALSE)</f>
        <v>21.28</v>
      </c>
      <c r="J2265">
        <f t="shared" si="138"/>
        <v>21.28</v>
      </c>
      <c r="L2265" t="s">
        <v>1983</v>
      </c>
      <c r="M2265">
        <f>IF(I2265="","",VLOOKUP(L2265,'ARTICLES 10052022'!$A$1:$J$1031,10,FALSE))</f>
        <v>12.16</v>
      </c>
      <c r="N2265">
        <f t="shared" si="141"/>
        <v>12.16</v>
      </c>
    </row>
    <row r="2266" spans="1:14" outlineLevel="2">
      <c r="A2266" t="s">
        <v>8</v>
      </c>
      <c r="B2266" s="73" t="str">
        <f>VLOOKUP(A2266,'ARTICLES 10052022'!$A$2:$D$1031,4,FALSE)</f>
        <v>AF</v>
      </c>
      <c r="C2266" s="73" t="str">
        <f t="shared" si="139"/>
        <v/>
      </c>
      <c r="E2266">
        <v>1</v>
      </c>
      <c r="F2266" t="s">
        <v>1987</v>
      </c>
      <c r="G2266">
        <v>4.1900000000000004</v>
      </c>
      <c r="H2266">
        <f t="shared" si="140"/>
        <v>4.1900000000000004</v>
      </c>
      <c r="I2266">
        <f>VLOOKUP(L2266,'ARTICLES 10052022'!$A$1:$Q$1031,17,FALSE)</f>
        <v>4.4850000000000003</v>
      </c>
      <c r="J2266">
        <f t="shared" si="138"/>
        <v>4.4850000000000003</v>
      </c>
      <c r="L2266" t="s">
        <v>1986</v>
      </c>
      <c r="M2266">
        <f>IF(I2266="","",VLOOKUP(L2266,'ARTICLES 10052022'!$A$1:$J$1031,10,FALSE))</f>
        <v>2.99</v>
      </c>
      <c r="N2266">
        <f t="shared" si="141"/>
        <v>2.99</v>
      </c>
    </row>
    <row r="2267" spans="1:14" outlineLevel="2">
      <c r="A2267" t="s">
        <v>8</v>
      </c>
      <c r="B2267" s="73" t="str">
        <f>VLOOKUP(A2267,'ARTICLES 10052022'!$A$2:$D$1031,4,FALSE)</f>
        <v>AF</v>
      </c>
      <c r="C2267" s="73" t="str">
        <f t="shared" si="139"/>
        <v/>
      </c>
      <c r="E2267">
        <v>1</v>
      </c>
      <c r="F2267" t="s">
        <v>1511</v>
      </c>
      <c r="G2267">
        <v>9.56</v>
      </c>
      <c r="H2267">
        <f t="shared" si="140"/>
        <v>9.56</v>
      </c>
      <c r="I2267">
        <f>VLOOKUP(L2267,'ARTICLES 10052022'!$A$1:$Q$1031,17,FALSE)</f>
        <v>9.4695999999999998</v>
      </c>
      <c r="J2267">
        <f t="shared" si="138"/>
        <v>9.4695999999999998</v>
      </c>
      <c r="L2267" t="s">
        <v>1510</v>
      </c>
      <c r="M2267">
        <f>IF(I2267="","",VLOOKUP(L2267,'ARTICLES 10052022'!$A$1:$J$1031,10,FALSE))</f>
        <v>7.12</v>
      </c>
      <c r="N2267">
        <f t="shared" si="141"/>
        <v>7.12</v>
      </c>
    </row>
    <row r="2268" spans="1:14" outlineLevel="2">
      <c r="A2268" t="s">
        <v>8</v>
      </c>
      <c r="B2268" s="73" t="str">
        <f>VLOOKUP(A2268,'ARTICLES 10052022'!$A$2:$D$1031,4,FALSE)</f>
        <v>AF</v>
      </c>
      <c r="C2268" s="73" t="str">
        <f t="shared" si="139"/>
        <v/>
      </c>
      <c r="E2268">
        <v>1</v>
      </c>
      <c r="F2268" t="s">
        <v>1520</v>
      </c>
      <c r="G2268">
        <v>9.64</v>
      </c>
      <c r="H2268">
        <f t="shared" si="140"/>
        <v>9.64</v>
      </c>
      <c r="I2268">
        <f>VLOOKUP(L2268,'ARTICLES 10052022'!$A$1:$Q$1031,17,FALSE)</f>
        <v>11.619146000000001</v>
      </c>
      <c r="J2268">
        <f t="shared" si="138"/>
        <v>11.619146000000001</v>
      </c>
      <c r="L2268" t="s">
        <v>1519</v>
      </c>
      <c r="M2268">
        <f>IF(I2268="","",VLOOKUP(L2268,'ARTICLES 10052022'!$A$1:$J$1031,10,FALSE))</f>
        <v>8.7362000000000002</v>
      </c>
      <c r="N2268">
        <f t="shared" si="141"/>
        <v>8.7362000000000002</v>
      </c>
    </row>
    <row r="2269" spans="1:14" outlineLevel="2">
      <c r="A2269" t="s">
        <v>8</v>
      </c>
      <c r="B2269" s="73" t="str">
        <f>VLOOKUP(A2269,'ARTICLES 10052022'!$A$2:$D$1031,4,FALSE)</f>
        <v>AF</v>
      </c>
      <c r="C2269" s="73" t="str">
        <f t="shared" si="139"/>
        <v/>
      </c>
      <c r="E2269">
        <v>0.97</v>
      </c>
      <c r="F2269" t="s">
        <v>2411</v>
      </c>
      <c r="G2269">
        <v>75</v>
      </c>
      <c r="H2269">
        <f t="shared" si="140"/>
        <v>72.75</v>
      </c>
      <c r="I2269">
        <f>VLOOKUP(L2269,'ARTICLES 10052022'!$A$1:$Q$1031,17,FALSE)</f>
        <v>75</v>
      </c>
      <c r="J2269">
        <f t="shared" si="138"/>
        <v>72.75</v>
      </c>
      <c r="L2269" t="s">
        <v>2410</v>
      </c>
      <c r="M2269">
        <f>IF(I2269="","",VLOOKUP(L2269,'ARTICLES 10052022'!$A$1:$J$1031,10,FALSE))</f>
        <v>50</v>
      </c>
      <c r="N2269">
        <f t="shared" si="141"/>
        <v>48.5</v>
      </c>
    </row>
    <row r="2270" spans="1:14" outlineLevel="2">
      <c r="A2270" t="s">
        <v>8</v>
      </c>
      <c r="B2270" s="73" t="str">
        <f>VLOOKUP(A2270,'ARTICLES 10052022'!$A$2:$D$1031,4,FALSE)</f>
        <v>AF</v>
      </c>
      <c r="C2270" s="73" t="str">
        <f t="shared" si="139"/>
        <v/>
      </c>
      <c r="E2270">
        <v>8</v>
      </c>
      <c r="F2270" t="s">
        <v>2273</v>
      </c>
      <c r="G2270">
        <v>0.04</v>
      </c>
      <c r="H2270">
        <f t="shared" si="140"/>
        <v>0.32</v>
      </c>
      <c r="I2270">
        <f>VLOOKUP(L2270,'ARTICLES 10052022'!$A$1:$Q$1031,17,FALSE)</f>
        <v>2.6250000000000004E-4</v>
      </c>
      <c r="J2270">
        <f t="shared" si="138"/>
        <v>2.1000000000000003E-3</v>
      </c>
      <c r="L2270">
        <v>8434000818</v>
      </c>
      <c r="M2270">
        <f>IF(I2270="","",VLOOKUP(L2270,'ARTICLES 10052022'!$A$1:$J$1031,10,FALSE))</f>
        <v>4.2000000000000003E-2</v>
      </c>
      <c r="N2270">
        <f t="shared" si="141"/>
        <v>0.33600000000000002</v>
      </c>
    </row>
    <row r="2271" spans="1:14" outlineLevel="2">
      <c r="A2271" t="s">
        <v>8</v>
      </c>
      <c r="B2271" s="73" t="str">
        <f>VLOOKUP(A2271,'ARTICLES 10052022'!$A$2:$D$1031,4,FALSE)</f>
        <v>AF</v>
      </c>
      <c r="C2271" s="73" t="str">
        <f t="shared" si="139"/>
        <v/>
      </c>
      <c r="E2271">
        <v>2</v>
      </c>
      <c r="F2271" t="s">
        <v>2272</v>
      </c>
      <c r="G2271">
        <v>0.02</v>
      </c>
      <c r="H2271">
        <f t="shared" si="140"/>
        <v>0.04</v>
      </c>
      <c r="I2271">
        <f>VLOOKUP(L2271,'ARTICLES 10052022'!$A$1:$Q$1031,17,FALSE)</f>
        <v>2.375E-2</v>
      </c>
      <c r="J2271">
        <f t="shared" si="138"/>
        <v>4.7500000000000001E-2</v>
      </c>
      <c r="L2271">
        <v>8434000618</v>
      </c>
      <c r="M2271">
        <f>IF(I2271="","",VLOOKUP(L2271,'ARTICLES 10052022'!$A$1:$J$1031,10,FALSE))</f>
        <v>1.9E-2</v>
      </c>
      <c r="N2271">
        <f t="shared" si="141"/>
        <v>3.7999999999999999E-2</v>
      </c>
    </row>
    <row r="2272" spans="1:14" outlineLevel="2">
      <c r="A2272" t="s">
        <v>8</v>
      </c>
      <c r="B2272" s="73" t="str">
        <f>VLOOKUP(A2272,'ARTICLES 10052022'!$A$2:$D$1031,4,FALSE)</f>
        <v>AF</v>
      </c>
      <c r="C2272" s="73" t="str">
        <f t="shared" si="139"/>
        <v/>
      </c>
      <c r="E2272">
        <v>2</v>
      </c>
      <c r="F2272" t="s">
        <v>2363</v>
      </c>
      <c r="G2272">
        <v>1.9E-2</v>
      </c>
      <c r="H2272">
        <f t="shared" si="140"/>
        <v>3.7999999999999999E-2</v>
      </c>
      <c r="I2272">
        <f>VLOOKUP(L2272,'ARTICLES 10052022'!$A$1:$Q$1031,17,FALSE)</f>
        <v>0.1905</v>
      </c>
      <c r="J2272">
        <f t="shared" si="138"/>
        <v>0.38100000000000001</v>
      </c>
      <c r="L2272" t="s">
        <v>2362</v>
      </c>
      <c r="M2272">
        <f>IF(I2272="","",VLOOKUP(L2272,'ARTICLES 10052022'!$A$1:$J$1031,10,FALSE))</f>
        <v>0.127</v>
      </c>
      <c r="N2272">
        <f t="shared" si="141"/>
        <v>0.254</v>
      </c>
    </row>
    <row r="2273" spans="1:14" outlineLevel="2">
      <c r="A2273" t="s">
        <v>8</v>
      </c>
      <c r="B2273" s="73" t="str">
        <f>VLOOKUP(A2273,'ARTICLES 10052022'!$A$2:$D$1031,4,FALSE)</f>
        <v>AF</v>
      </c>
      <c r="C2273" s="73" t="str">
        <f t="shared" si="139"/>
        <v/>
      </c>
      <c r="E2273">
        <v>1</v>
      </c>
      <c r="F2273" t="s">
        <v>2275</v>
      </c>
      <c r="G2273">
        <v>0.05</v>
      </c>
      <c r="H2273">
        <f t="shared" si="140"/>
        <v>0.05</v>
      </c>
      <c r="I2273">
        <f>VLOOKUP(L2273,'ARTICLES 10052022'!$A$1:$Q$1031,17,FALSE)</f>
        <v>5.2499999999999998E-2</v>
      </c>
      <c r="J2273">
        <f t="shared" si="138"/>
        <v>5.2499999999999998E-2</v>
      </c>
      <c r="L2273">
        <v>8535000618</v>
      </c>
      <c r="M2273">
        <f>IF(I2273="","",VLOOKUP(L2273,'ARTICLES 10052022'!$A$1:$J$1031,10,FALSE))</f>
        <v>0.03</v>
      </c>
      <c r="N2273">
        <f t="shared" si="141"/>
        <v>0.03</v>
      </c>
    </row>
    <row r="2274" spans="1:14" outlineLevel="2">
      <c r="A2274" t="s">
        <v>8</v>
      </c>
      <c r="B2274" s="73" t="str">
        <f>VLOOKUP(A2274,'ARTICLES 10052022'!$A$2:$D$1031,4,FALSE)</f>
        <v>AF</v>
      </c>
      <c r="C2274" s="73" t="str">
        <f t="shared" si="139"/>
        <v/>
      </c>
      <c r="E2274">
        <v>2</v>
      </c>
      <c r="F2274" t="s">
        <v>2452</v>
      </c>
      <c r="G2274">
        <v>0.128</v>
      </c>
      <c r="H2274">
        <f t="shared" si="140"/>
        <v>0.25600000000000001</v>
      </c>
      <c r="I2274">
        <f>VLOOKUP(L2274,'ARTICLES 10052022'!$A$1:$Q$1031,17,FALSE)</f>
        <v>0.53099999999999992</v>
      </c>
      <c r="J2274">
        <f t="shared" si="138"/>
        <v>1.0619999999999998</v>
      </c>
      <c r="L2274" t="s">
        <v>3104</v>
      </c>
      <c r="M2274">
        <f>IF(I2274="","",VLOOKUP(L2274,'ARTICLES 10052022'!$A$1:$J$1031,10,FALSE))</f>
        <v>0.35399999999999998</v>
      </c>
      <c r="N2274">
        <f t="shared" si="141"/>
        <v>0.70799999999999996</v>
      </c>
    </row>
    <row r="2275" spans="1:14" outlineLevel="2">
      <c r="A2275" t="s">
        <v>8</v>
      </c>
      <c r="B2275" s="73" t="str">
        <f>VLOOKUP(A2275,'ARTICLES 10052022'!$A$2:$D$1031,4,FALSE)</f>
        <v>AF</v>
      </c>
      <c r="C2275" s="73" t="str">
        <f t="shared" si="139"/>
        <v/>
      </c>
      <c r="E2275">
        <v>1</v>
      </c>
      <c r="F2275" t="s">
        <v>1544</v>
      </c>
      <c r="G2275">
        <v>2.2400000000000002</v>
      </c>
      <c r="H2275">
        <f t="shared" si="140"/>
        <v>2.2400000000000002</v>
      </c>
      <c r="I2275">
        <f>VLOOKUP(L2275,'ARTICLES 10052022'!$A$1:$Q$1031,17,FALSE)</f>
        <v>2.25</v>
      </c>
      <c r="J2275">
        <f t="shared" si="138"/>
        <v>2.25</v>
      </c>
      <c r="L2275">
        <v>101007</v>
      </c>
      <c r="M2275">
        <f>IF(I2275="","",VLOOKUP(L2275,'ARTICLES 10052022'!$A$1:$J$1031,10,FALSE))</f>
        <v>1.5</v>
      </c>
      <c r="N2275">
        <f t="shared" si="141"/>
        <v>1.5</v>
      </c>
    </row>
    <row r="2276" spans="1:14" outlineLevel="2">
      <c r="A2276" t="s">
        <v>8</v>
      </c>
      <c r="B2276" s="73" t="str">
        <f>VLOOKUP(A2276,'ARTICLES 10052022'!$A$2:$D$1031,4,FALSE)</f>
        <v>AF</v>
      </c>
      <c r="C2276" s="73" t="str">
        <f t="shared" si="139"/>
        <v/>
      </c>
      <c r="E2276">
        <v>1</v>
      </c>
      <c r="F2276" t="s">
        <v>63</v>
      </c>
      <c r="G2276">
        <v>139.16999999999999</v>
      </c>
      <c r="H2276">
        <f t="shared" si="140"/>
        <v>139.16999999999999</v>
      </c>
      <c r="I2276">
        <f>VLOOKUP(L2276,'ARTICLES 10052022'!$A$1:$Q$1031,17,FALSE)</f>
        <v>135.749225</v>
      </c>
      <c r="J2276">
        <f t="shared" si="138"/>
        <v>135.749225</v>
      </c>
      <c r="L2276" t="s">
        <v>62</v>
      </c>
      <c r="M2276">
        <f>IF(I2276="","",VLOOKUP(L2276,'ARTICLES 10052022'!$A$1:$J$1031,10,FALSE))</f>
        <v>83.060649999999995</v>
      </c>
      <c r="N2276">
        <f t="shared" si="141"/>
        <v>83.060649999999995</v>
      </c>
    </row>
    <row r="2277" spans="1:14" outlineLevel="2">
      <c r="A2277" t="s">
        <v>8</v>
      </c>
      <c r="B2277" s="73" t="str">
        <f>VLOOKUP(A2277,'ARTICLES 10052022'!$A$2:$D$1031,4,FALSE)</f>
        <v>AF</v>
      </c>
      <c r="C2277" s="73" t="str">
        <f t="shared" si="139"/>
        <v/>
      </c>
      <c r="E2277">
        <v>1</v>
      </c>
      <c r="F2277" t="s">
        <v>1538</v>
      </c>
      <c r="G2277">
        <v>4.3499999999999996</v>
      </c>
      <c r="H2277">
        <f t="shared" si="140"/>
        <v>4.3499999999999996</v>
      </c>
      <c r="I2277">
        <f>VLOOKUP(L2277,'ARTICLES 10052022'!$A$1:$Q$1031,17,FALSE)</f>
        <v>4.3499999999999996</v>
      </c>
      <c r="J2277">
        <f t="shared" si="138"/>
        <v>4.3499999999999996</v>
      </c>
      <c r="L2277" t="s">
        <v>1537</v>
      </c>
      <c r="M2277">
        <f>IF(I2277="","",VLOOKUP(L2277,'ARTICLES 10052022'!$A$1:$J$1031,10,FALSE))</f>
        <v>2.9</v>
      </c>
      <c r="N2277">
        <f t="shared" si="141"/>
        <v>2.9</v>
      </c>
    </row>
    <row r="2278" spans="1:14" outlineLevel="2">
      <c r="A2278" t="s">
        <v>8</v>
      </c>
      <c r="B2278" s="73" t="str">
        <f>VLOOKUP(A2278,'ARTICLES 10052022'!$A$2:$D$1031,4,FALSE)</f>
        <v>AF</v>
      </c>
      <c r="C2278" s="73" t="str">
        <f t="shared" si="139"/>
        <v/>
      </c>
      <c r="E2278">
        <v>1</v>
      </c>
      <c r="F2278" t="s">
        <v>2627</v>
      </c>
      <c r="G2278">
        <v>0.4</v>
      </c>
      <c r="H2278">
        <f t="shared" si="140"/>
        <v>0.4</v>
      </c>
      <c r="I2278">
        <f>VLOOKUP(L2278,'ARTICLES 10052022'!$A$1:$Q$1031,17,FALSE)</f>
        <v>0.4</v>
      </c>
      <c r="J2278">
        <f t="shared" si="138"/>
        <v>0.4</v>
      </c>
      <c r="L2278" t="s">
        <v>2626</v>
      </c>
      <c r="M2278">
        <f>IF(I2278="","",VLOOKUP(L2278,'ARTICLES 10052022'!$A$1:$J$1031,10,FALSE))</f>
        <v>0.2</v>
      </c>
      <c r="N2278">
        <f t="shared" si="141"/>
        <v>0.2</v>
      </c>
    </row>
    <row r="2279" spans="1:14" outlineLevel="2">
      <c r="A2279" t="s">
        <v>8</v>
      </c>
      <c r="B2279" s="73" t="str">
        <f>VLOOKUP(A2279,'ARTICLES 10052022'!$A$2:$D$1031,4,FALSE)</f>
        <v>AF</v>
      </c>
      <c r="C2279" s="73" t="str">
        <f t="shared" si="139"/>
        <v/>
      </c>
      <c r="E2279">
        <v>1</v>
      </c>
      <c r="F2279" t="s">
        <v>1514</v>
      </c>
      <c r="G2279">
        <v>12.91</v>
      </c>
      <c r="H2279">
        <f t="shared" si="140"/>
        <v>12.91</v>
      </c>
      <c r="I2279">
        <f>VLOOKUP(L2279,'ARTICLES 10052022'!$A$1:$Q$1031,17,FALSE)</f>
        <v>19.064219999999999</v>
      </c>
      <c r="J2279">
        <f t="shared" si="138"/>
        <v>19.064219999999999</v>
      </c>
      <c r="L2279" t="s">
        <v>632</v>
      </c>
      <c r="M2279">
        <f>IF(I2279="","",VLOOKUP(L2279,'ARTICLES 10052022'!$A$1:$J$1031,10,FALSE))</f>
        <v>4.7779999999999996</v>
      </c>
      <c r="N2279">
        <f t="shared" si="141"/>
        <v>4.7779999999999996</v>
      </c>
    </row>
    <row r="2280" spans="1:14" outlineLevel="2">
      <c r="A2280" t="s">
        <v>8</v>
      </c>
      <c r="B2280" s="73" t="str">
        <f>VLOOKUP(A2280,'ARTICLES 10052022'!$A$2:$D$1031,4,FALSE)</f>
        <v>AF</v>
      </c>
      <c r="C2280" s="73" t="str">
        <f t="shared" si="139"/>
        <v/>
      </c>
      <c r="E2280">
        <v>1</v>
      </c>
      <c r="F2280" t="s">
        <v>2312</v>
      </c>
      <c r="G2280">
        <v>17.510000000000002</v>
      </c>
      <c r="H2280">
        <f t="shared" si="140"/>
        <v>17.510000000000002</v>
      </c>
      <c r="I2280">
        <f>VLOOKUP(L2280,'ARTICLES 10052022'!$A$1:$Q$1031,17,FALSE)</f>
        <v>20.684999999999999</v>
      </c>
      <c r="J2280">
        <f t="shared" si="138"/>
        <v>20.684999999999999</v>
      </c>
      <c r="L2280" t="s">
        <v>2311</v>
      </c>
      <c r="M2280">
        <f>IF(I2280="","",VLOOKUP(L2280,'ARTICLES 10052022'!$A$1:$J$1031,10,FALSE))</f>
        <v>13.79</v>
      </c>
      <c r="N2280">
        <f t="shared" si="141"/>
        <v>13.79</v>
      </c>
    </row>
    <row r="2281" spans="1:14" outlineLevel="2">
      <c r="A2281" t="s">
        <v>8</v>
      </c>
      <c r="B2281" s="73" t="str">
        <f>VLOOKUP(A2281,'ARTICLES 10052022'!$A$2:$D$1031,4,FALSE)</f>
        <v>AF</v>
      </c>
      <c r="C2281" s="73" t="str">
        <f t="shared" si="139"/>
        <v/>
      </c>
      <c r="E2281">
        <v>1</v>
      </c>
      <c r="F2281" t="s">
        <v>1848</v>
      </c>
      <c r="G2281">
        <v>2.31</v>
      </c>
      <c r="H2281">
        <f t="shared" si="140"/>
        <v>2.31</v>
      </c>
      <c r="I2281">
        <f>VLOOKUP(L2281,'ARTICLES 10052022'!$A$1:$Q$1031,17,FALSE)</f>
        <v>2.4525000000000001</v>
      </c>
      <c r="J2281">
        <f t="shared" si="138"/>
        <v>2.4525000000000001</v>
      </c>
      <c r="L2281" t="s">
        <v>606</v>
      </c>
      <c r="M2281">
        <f>IF(I2281="","",VLOOKUP(L2281,'ARTICLES 10052022'!$A$1:$J$1031,10,FALSE))</f>
        <v>1.635</v>
      </c>
      <c r="N2281">
        <f t="shared" si="141"/>
        <v>1.635</v>
      </c>
    </row>
    <row r="2282" spans="1:14" outlineLevel="1">
      <c r="A2282" s="73" t="s">
        <v>3196</v>
      </c>
      <c r="B2282" s="73"/>
      <c r="C2282" s="73" t="str">
        <f t="shared" si="139"/>
        <v>SPR900V75BG</v>
      </c>
      <c r="J2282">
        <f>SUBTOTAL(9,J2241:J2281)</f>
        <v>1173.334591</v>
      </c>
      <c r="N2282">
        <f>SUBTOTAL(9,N2241:N2281)</f>
        <v>772.77285000000006</v>
      </c>
    </row>
    <row r="2283" spans="1:14" outlineLevel="2">
      <c r="A2283" t="s">
        <v>293</v>
      </c>
      <c r="B2283" s="73" t="str">
        <f>VLOOKUP(A2283,'ARTICLES 10052022'!$A$2:$D$1031,4,FALSE)</f>
        <v>AA</v>
      </c>
      <c r="C2283" s="73" t="str">
        <f t="shared" si="139"/>
        <v/>
      </c>
      <c r="D2283" t="s">
        <v>1456</v>
      </c>
      <c r="E2283">
        <v>1</v>
      </c>
      <c r="F2283" t="s">
        <v>1458</v>
      </c>
      <c r="G2283">
        <v>816.05</v>
      </c>
      <c r="H2283">
        <f t="shared" si="140"/>
        <v>816.05</v>
      </c>
      <c r="I2283">
        <f>VLOOKUP(L2283,'ARTICLES 10052022'!$A$1:$Q$1031,17,FALSE)</f>
        <v>1045.52</v>
      </c>
      <c r="J2283">
        <f t="shared" si="138"/>
        <v>1045.52</v>
      </c>
      <c r="L2283" t="s">
        <v>1456</v>
      </c>
      <c r="M2283">
        <f>IF(I2283="","",VLOOKUP(L2283,'ARTICLES 10052022'!$A$1:$J$1031,10,FALSE))</f>
        <v>746.8</v>
      </c>
      <c r="N2283">
        <f t="shared" si="141"/>
        <v>746.8</v>
      </c>
    </row>
    <row r="2284" spans="1:14" outlineLevel="2">
      <c r="A2284" t="s">
        <v>293</v>
      </c>
      <c r="B2284" s="73" t="str">
        <f>VLOOKUP(A2284,'ARTICLES 10052022'!$A$2:$D$1031,4,FALSE)</f>
        <v>AA</v>
      </c>
      <c r="C2284" s="73" t="str">
        <f t="shared" si="139"/>
        <v/>
      </c>
      <c r="D2284" t="s">
        <v>408</v>
      </c>
      <c r="E2284">
        <v>1</v>
      </c>
      <c r="F2284" t="s">
        <v>409</v>
      </c>
      <c r="G2284">
        <v>9.9</v>
      </c>
      <c r="H2284">
        <f t="shared" si="140"/>
        <v>9.9</v>
      </c>
      <c r="I2284">
        <f>VLOOKUP(L2284,'ARTICLES 10052022'!$A$1:$Q$1031,17,FALSE)</f>
        <v>14.174999999999999</v>
      </c>
      <c r="J2284">
        <f t="shared" si="138"/>
        <v>14.174999999999999</v>
      </c>
      <c r="L2284" t="s">
        <v>408</v>
      </c>
      <c r="M2284">
        <f>IF(I2284="","",VLOOKUP(L2284,'ARTICLES 10052022'!$A$1:$J$1031,10,FALSE))</f>
        <v>9.4499999999999993</v>
      </c>
      <c r="N2284">
        <f t="shared" si="141"/>
        <v>9.4499999999999993</v>
      </c>
    </row>
    <row r="2285" spans="1:14" outlineLevel="1">
      <c r="A2285" s="73" t="s">
        <v>3197</v>
      </c>
      <c r="B2285" s="73"/>
      <c r="C2285" s="73" t="str">
        <f t="shared" si="139"/>
        <v>PFH14EH</v>
      </c>
      <c r="J2285">
        <f>SUBTOTAL(9,J2283:J2284)</f>
        <v>1059.6949999999999</v>
      </c>
      <c r="N2285">
        <f>SUBTOTAL(9,N2283:N2284)</f>
        <v>756.25</v>
      </c>
    </row>
    <row r="2286" spans="1:14" outlineLevel="2">
      <c r="A2286" t="s">
        <v>297</v>
      </c>
      <c r="B2286" s="73" t="str">
        <f>VLOOKUP(A2286,'ARTICLES 10052022'!$A$2:$D$1031,4,FALSE)</f>
        <v>AA</v>
      </c>
      <c r="C2286" s="73" t="str">
        <f t="shared" si="139"/>
        <v/>
      </c>
      <c r="D2286" t="s">
        <v>1459</v>
      </c>
      <c r="E2286">
        <v>1</v>
      </c>
      <c r="F2286" t="s">
        <v>1461</v>
      </c>
      <c r="G2286">
        <v>1068.3499999999999</v>
      </c>
      <c r="H2286">
        <f t="shared" si="140"/>
        <v>1068.3499999999999</v>
      </c>
      <c r="I2286">
        <f>VLOOKUP(L2286,'ARTICLES 10052022'!$A$1:$Q$1031,17,FALSE)</f>
        <v>1302.924</v>
      </c>
      <c r="J2286">
        <f t="shared" si="138"/>
        <v>1302.924</v>
      </c>
      <c r="L2286" t="s">
        <v>1459</v>
      </c>
      <c r="M2286">
        <f>IF(I2286="","",VLOOKUP(L2286,'ARTICLES 10052022'!$A$1:$J$1031,10,FALSE))</f>
        <v>930.66</v>
      </c>
      <c r="N2286">
        <f t="shared" si="141"/>
        <v>930.66</v>
      </c>
    </row>
    <row r="2287" spans="1:14" outlineLevel="2">
      <c r="A2287" t="s">
        <v>297</v>
      </c>
      <c r="B2287" s="73" t="str">
        <f>VLOOKUP(A2287,'ARTICLES 10052022'!$A$2:$D$1031,4,FALSE)</f>
        <v>AA</v>
      </c>
      <c r="C2287" s="73" t="str">
        <f t="shared" si="139"/>
        <v/>
      </c>
      <c r="D2287" t="s">
        <v>408</v>
      </c>
      <c r="E2287">
        <v>1</v>
      </c>
      <c r="F2287" t="s">
        <v>409</v>
      </c>
      <c r="G2287">
        <v>9.9</v>
      </c>
      <c r="H2287">
        <f t="shared" si="140"/>
        <v>9.9</v>
      </c>
      <c r="I2287">
        <f>VLOOKUP(L2287,'ARTICLES 10052022'!$A$1:$Q$1031,17,FALSE)</f>
        <v>14.174999999999999</v>
      </c>
      <c r="J2287">
        <f t="shared" si="138"/>
        <v>14.174999999999999</v>
      </c>
      <c r="L2287" t="s">
        <v>408</v>
      </c>
      <c r="M2287">
        <f>IF(I2287="","",VLOOKUP(L2287,'ARTICLES 10052022'!$A$1:$J$1031,10,FALSE))</f>
        <v>9.4499999999999993</v>
      </c>
      <c r="N2287">
        <f t="shared" si="141"/>
        <v>9.4499999999999993</v>
      </c>
    </row>
    <row r="2288" spans="1:14" outlineLevel="1">
      <c r="A2288" s="73" t="s">
        <v>3198</v>
      </c>
      <c r="B2288" s="73"/>
      <c r="C2288" s="73" t="str">
        <f t="shared" si="139"/>
        <v>PFH18EH</v>
      </c>
      <c r="J2288">
        <f>SUBTOTAL(9,J2286:J2287)</f>
        <v>1317.0989999999999</v>
      </c>
      <c r="N2288">
        <f>SUBTOTAL(9,N2286:N2287)</f>
        <v>940.11</v>
      </c>
    </row>
    <row r="2289" spans="1:14" outlineLevel="2">
      <c r="A2289" t="s">
        <v>56</v>
      </c>
      <c r="B2289" s="73" t="str">
        <f>VLOOKUP(A2289,'ARTICLES 10052022'!$A$2:$D$1031,4,FALSE)</f>
        <v>AA</v>
      </c>
      <c r="C2289" s="73" t="str">
        <f t="shared" si="139"/>
        <v/>
      </c>
      <c r="D2289" t="s">
        <v>1841</v>
      </c>
      <c r="E2289">
        <v>2</v>
      </c>
      <c r="F2289" t="s">
        <v>1842</v>
      </c>
      <c r="G2289">
        <v>301.74</v>
      </c>
      <c r="H2289">
        <f t="shared" si="140"/>
        <v>603.48</v>
      </c>
      <c r="I2289">
        <f>VLOOKUP(L2289,'ARTICLES 10052022'!$A$1:$Q$1031,17,FALSE)</f>
        <v>450</v>
      </c>
      <c r="J2289">
        <f t="shared" si="138"/>
        <v>900</v>
      </c>
      <c r="L2289" t="s">
        <v>1841</v>
      </c>
      <c r="M2289">
        <f>IF(I2289="","",VLOOKUP(L2289,'ARTICLES 10052022'!$A$1:$J$1031,10,FALSE))</f>
        <v>300</v>
      </c>
      <c r="N2289">
        <f t="shared" si="141"/>
        <v>600</v>
      </c>
    </row>
    <row r="2290" spans="1:14" outlineLevel="2">
      <c r="A2290" t="s">
        <v>56</v>
      </c>
      <c r="B2290" s="73" t="str">
        <f>VLOOKUP(A2290,'ARTICLES 10052022'!$A$2:$D$1031,4,FALSE)</f>
        <v>AA</v>
      </c>
      <c r="C2290" s="73" t="str">
        <f t="shared" si="139"/>
        <v/>
      </c>
      <c r="D2290">
        <v>362334026</v>
      </c>
      <c r="E2290">
        <v>1</v>
      </c>
      <c r="F2290" t="s">
        <v>1843</v>
      </c>
      <c r="G2290">
        <v>597.84</v>
      </c>
      <c r="H2290">
        <f t="shared" si="140"/>
        <v>597.84</v>
      </c>
      <c r="I2290">
        <f>VLOOKUP(L2290,'ARTICLES 10052022'!$A$1:$Q$1031,17,FALSE)</f>
        <v>667.5</v>
      </c>
      <c r="J2290">
        <f t="shared" si="138"/>
        <v>667.5</v>
      </c>
      <c r="L2290">
        <v>362334026</v>
      </c>
      <c r="M2290">
        <f>IF(I2290="","",VLOOKUP(L2290,'ARTICLES 10052022'!$A$1:$J$1031,10,FALSE))</f>
        <v>445</v>
      </c>
      <c r="N2290">
        <f t="shared" si="141"/>
        <v>445</v>
      </c>
    </row>
    <row r="2291" spans="1:14" outlineLevel="2">
      <c r="A2291" t="s">
        <v>56</v>
      </c>
      <c r="B2291" s="73" t="str">
        <f>VLOOKUP(A2291,'ARTICLES 10052022'!$A$2:$D$1031,4,FALSE)</f>
        <v>AA</v>
      </c>
      <c r="C2291" s="73" t="str">
        <f t="shared" si="139"/>
        <v/>
      </c>
      <c r="D2291">
        <v>365231202</v>
      </c>
      <c r="E2291">
        <v>3</v>
      </c>
      <c r="F2291" t="s">
        <v>1587</v>
      </c>
      <c r="G2291">
        <v>62.02</v>
      </c>
      <c r="H2291">
        <f t="shared" si="140"/>
        <v>186.06</v>
      </c>
      <c r="I2291">
        <f>VLOOKUP(L2291,'ARTICLES 10052022'!$A$1:$Q$1031,17,FALSE)</f>
        <v>66.5</v>
      </c>
      <c r="J2291">
        <f t="shared" si="138"/>
        <v>199.5</v>
      </c>
      <c r="L2291">
        <v>365231202</v>
      </c>
      <c r="M2291">
        <f>IF(I2291="","",VLOOKUP(L2291,'ARTICLES 10052022'!$A$1:$J$1031,10,FALSE))</f>
        <v>50</v>
      </c>
      <c r="N2291">
        <f t="shared" si="141"/>
        <v>150</v>
      </c>
    </row>
    <row r="2292" spans="1:14" outlineLevel="2">
      <c r="A2292" t="s">
        <v>56</v>
      </c>
      <c r="B2292" s="73" t="str">
        <f>VLOOKUP(A2292,'ARTICLES 10052022'!$A$2:$D$1031,4,FALSE)</f>
        <v>AA</v>
      </c>
      <c r="C2292" s="73" t="str">
        <f t="shared" si="139"/>
        <v/>
      </c>
      <c r="D2292" t="s">
        <v>436</v>
      </c>
      <c r="E2292">
        <v>1</v>
      </c>
      <c r="F2292" t="s">
        <v>437</v>
      </c>
      <c r="G2292">
        <v>141.36000000000001</v>
      </c>
      <c r="H2292">
        <f t="shared" si="140"/>
        <v>141.36000000000001</v>
      </c>
      <c r="I2292">
        <f>VLOOKUP(L2292,'ARTICLES 10052022'!$A$1:$Q$1031,17,FALSE)</f>
        <v>133.5</v>
      </c>
      <c r="J2292">
        <f t="shared" si="138"/>
        <v>133.5</v>
      </c>
      <c r="L2292" t="s">
        <v>436</v>
      </c>
      <c r="M2292">
        <f>IF(I2292="","",VLOOKUP(L2292,'ARTICLES 10052022'!$A$1:$J$1031,10,FALSE))</f>
        <v>89</v>
      </c>
      <c r="N2292">
        <f t="shared" si="141"/>
        <v>89</v>
      </c>
    </row>
    <row r="2293" spans="1:14" outlineLevel="2">
      <c r="A2293" t="s">
        <v>56</v>
      </c>
      <c r="B2293" s="73" t="str">
        <f>VLOOKUP(A2293,'ARTICLES 10052022'!$A$2:$D$1031,4,FALSE)</f>
        <v>AA</v>
      </c>
      <c r="C2293" s="73" t="str">
        <f t="shared" si="139"/>
        <v/>
      </c>
      <c r="D2293" t="s">
        <v>1837</v>
      </c>
      <c r="E2293">
        <v>1</v>
      </c>
      <c r="F2293" t="s">
        <v>1838</v>
      </c>
      <c r="G2293">
        <v>2282.4</v>
      </c>
      <c r="H2293">
        <f t="shared" si="140"/>
        <v>2282.4</v>
      </c>
      <c r="I2293">
        <f>VLOOKUP(L2293,'ARTICLES 10052022'!$A$1:$Q$1031,17,FALSE)</f>
        <v>2615</v>
      </c>
      <c r="J2293">
        <f t="shared" si="138"/>
        <v>2615</v>
      </c>
      <c r="L2293" t="s">
        <v>1837</v>
      </c>
      <c r="M2293">
        <f>IF(I2293="","",VLOOKUP(L2293,'ARTICLES 10052022'!$A$1:$J$1031,10,FALSE))</f>
        <v>2092</v>
      </c>
      <c r="N2293">
        <f t="shared" si="141"/>
        <v>2092</v>
      </c>
    </row>
    <row r="2294" spans="1:14" outlineLevel="1">
      <c r="A2294" s="73" t="s">
        <v>3199</v>
      </c>
      <c r="B2294" s="73"/>
      <c r="C2294" s="73" t="str">
        <f t="shared" si="139"/>
        <v>KITSRS4/20</v>
      </c>
      <c r="J2294">
        <f>SUBTOTAL(9,J2289:J2293)</f>
        <v>4515.5</v>
      </c>
      <c r="N2294">
        <f>SUBTOTAL(9,N2289:N2293)</f>
        <v>3376</v>
      </c>
    </row>
    <row r="2295" spans="1:14" outlineLevel="2">
      <c r="A2295" t="s">
        <v>175</v>
      </c>
      <c r="B2295" s="73" t="str">
        <f>VLOOKUP(A2295,'ARTICLES 10052022'!$A$2:$D$1031,4,FALSE)</f>
        <v>AA</v>
      </c>
      <c r="C2295" s="73" t="str">
        <f t="shared" si="139"/>
        <v/>
      </c>
      <c r="D2295" t="s">
        <v>1205</v>
      </c>
      <c r="E2295">
        <v>1</v>
      </c>
      <c r="F2295" t="s">
        <v>1206</v>
      </c>
      <c r="G2295">
        <v>565.5</v>
      </c>
      <c r="H2295">
        <f t="shared" si="140"/>
        <v>565.5</v>
      </c>
      <c r="I2295">
        <f>VLOOKUP(L2295,'ARTICLES 10052022'!$A$1:$Q$1031,17,FALSE)</f>
        <v>833.46</v>
      </c>
      <c r="J2295">
        <f t="shared" si="138"/>
        <v>833.46</v>
      </c>
      <c r="L2295" t="s">
        <v>1205</v>
      </c>
      <c r="M2295">
        <f>IF(I2295="","",VLOOKUP(L2295,'ARTICLES 10052022'!$A$1:$J$1031,10,FALSE))</f>
        <v>555.64</v>
      </c>
      <c r="N2295">
        <f t="shared" si="141"/>
        <v>555.64</v>
      </c>
    </row>
    <row r="2296" spans="1:14" outlineLevel="2">
      <c r="A2296" t="s">
        <v>175</v>
      </c>
      <c r="B2296" s="73" t="str">
        <f>VLOOKUP(A2296,'ARTICLES 10052022'!$A$2:$D$1031,4,FALSE)</f>
        <v>AA</v>
      </c>
      <c r="C2296" s="73" t="str">
        <f t="shared" si="139"/>
        <v/>
      </c>
      <c r="D2296" t="s">
        <v>462</v>
      </c>
      <c r="E2296">
        <v>2</v>
      </c>
      <c r="F2296" t="s">
        <v>463</v>
      </c>
      <c r="G2296">
        <v>38.799999999999997</v>
      </c>
      <c r="H2296">
        <f t="shared" si="140"/>
        <v>77.599999999999994</v>
      </c>
      <c r="I2296">
        <f>VLOOKUP(L2296,'ARTICLES 10052022'!$A$1:$Q$1031,17,FALSE)</f>
        <v>52.5</v>
      </c>
      <c r="J2296">
        <f t="shared" si="138"/>
        <v>105</v>
      </c>
      <c r="L2296" t="s">
        <v>462</v>
      </c>
      <c r="M2296">
        <f>IF(I2296="","",VLOOKUP(L2296,'ARTICLES 10052022'!$A$1:$J$1031,10,FALSE))</f>
        <v>35</v>
      </c>
      <c r="N2296">
        <f t="shared" si="141"/>
        <v>70</v>
      </c>
    </row>
    <row r="2297" spans="1:14" outlineLevel="2">
      <c r="A2297" t="s">
        <v>175</v>
      </c>
      <c r="B2297" s="73" t="str">
        <f>VLOOKUP(A2297,'ARTICLES 10052022'!$A$2:$D$1031,4,FALSE)</f>
        <v>AA</v>
      </c>
      <c r="C2297" s="73" t="str">
        <f t="shared" si="139"/>
        <v/>
      </c>
      <c r="D2297" t="s">
        <v>1368</v>
      </c>
      <c r="E2297">
        <v>3</v>
      </c>
      <c r="F2297" t="s">
        <v>2959</v>
      </c>
      <c r="G2297">
        <v>59.78</v>
      </c>
      <c r="H2297">
        <f t="shared" si="140"/>
        <v>179.34</v>
      </c>
      <c r="I2297">
        <f>VLOOKUP(L2297,'ARTICLES 10052022'!$A$1:$Q$1031,17,FALSE)</f>
        <v>84.6</v>
      </c>
      <c r="J2297">
        <f t="shared" si="138"/>
        <v>253.79999999999998</v>
      </c>
      <c r="L2297" t="s">
        <v>1368</v>
      </c>
      <c r="M2297">
        <f>IF(I2297="","",VLOOKUP(L2297,'ARTICLES 10052022'!$A$1:$J$1031,10,FALSE))</f>
        <v>56.4</v>
      </c>
      <c r="N2297">
        <f t="shared" si="141"/>
        <v>169.2</v>
      </c>
    </row>
    <row r="2298" spans="1:14" outlineLevel="2">
      <c r="A2298" t="s">
        <v>175</v>
      </c>
      <c r="B2298" s="73" t="str">
        <f>VLOOKUP(A2298,'ARTICLES 10052022'!$A$2:$D$1031,4,FALSE)</f>
        <v>AA</v>
      </c>
      <c r="C2298" s="73" t="str">
        <f t="shared" si="139"/>
        <v/>
      </c>
      <c r="D2298" t="s">
        <v>472</v>
      </c>
      <c r="E2298">
        <v>1</v>
      </c>
      <c r="F2298" t="s">
        <v>993</v>
      </c>
      <c r="G2298">
        <v>4.87</v>
      </c>
      <c r="H2298">
        <f t="shared" si="140"/>
        <v>4.87</v>
      </c>
      <c r="I2298">
        <f>VLOOKUP(L2298,'ARTICLES 10052022'!$A$1:$Q$1031,17,FALSE)</f>
        <v>1.41</v>
      </c>
      <c r="J2298">
        <f t="shared" si="138"/>
        <v>1.41</v>
      </c>
      <c r="L2298" t="s">
        <v>472</v>
      </c>
      <c r="M2298">
        <f>IF(I2298="","",VLOOKUP(L2298,'ARTICLES 10052022'!$A$1:$J$1031,10,FALSE))</f>
        <v>0.94</v>
      </c>
      <c r="N2298">
        <f t="shared" si="141"/>
        <v>0.94</v>
      </c>
    </row>
    <row r="2299" spans="1:14" outlineLevel="2">
      <c r="A2299" t="s">
        <v>175</v>
      </c>
      <c r="B2299" s="73" t="str">
        <f>VLOOKUP(A2299,'ARTICLES 10052022'!$A$2:$D$1031,4,FALSE)</f>
        <v>AA</v>
      </c>
      <c r="C2299" s="73" t="str">
        <f t="shared" si="139"/>
        <v/>
      </c>
      <c r="D2299" t="s">
        <v>2140</v>
      </c>
      <c r="E2299">
        <v>1</v>
      </c>
      <c r="F2299" t="s">
        <v>2141</v>
      </c>
      <c r="G2299">
        <v>52.97</v>
      </c>
      <c r="H2299">
        <f t="shared" si="140"/>
        <v>52.97</v>
      </c>
      <c r="I2299">
        <f>VLOOKUP(L2299,'ARTICLES 10052022'!$A$1:$Q$1031,17,FALSE)</f>
        <v>56.963859999999997</v>
      </c>
      <c r="J2299">
        <f t="shared" si="138"/>
        <v>56.963859999999997</v>
      </c>
      <c r="L2299" t="s">
        <v>2140</v>
      </c>
      <c r="M2299">
        <f>IF(I2299="","",VLOOKUP(L2299,'ARTICLES 10052022'!$A$1:$J$1031,10,FALSE))</f>
        <v>37.225000000000001</v>
      </c>
      <c r="N2299">
        <f t="shared" si="141"/>
        <v>37.225000000000001</v>
      </c>
    </row>
    <row r="2300" spans="1:14" outlineLevel="1">
      <c r="A2300" s="73" t="s">
        <v>3203</v>
      </c>
      <c r="B2300" s="73"/>
      <c r="C2300" s="73" t="str">
        <f t="shared" si="139"/>
        <v>BFV2.5EH</v>
      </c>
      <c r="J2300">
        <f>SUBTOTAL(9,J2295:J2299)</f>
        <v>1250.6338600000001</v>
      </c>
      <c r="N2300">
        <f>SUBTOTAL(9,N2295:N2299)</f>
        <v>833.005</v>
      </c>
    </row>
    <row r="2301" spans="1:14" outlineLevel="2">
      <c r="A2301" t="s">
        <v>1614</v>
      </c>
      <c r="B2301" s="73" t="str">
        <f>VLOOKUP(A2301,'ARTICLES 10052022'!$A$2:$D$1031,4,FALSE)</f>
        <v>AA</v>
      </c>
      <c r="C2301" s="73" t="str">
        <f t="shared" si="139"/>
        <v/>
      </c>
      <c r="D2301" t="s">
        <v>1946</v>
      </c>
      <c r="E2301">
        <v>1</v>
      </c>
      <c r="F2301" t="s">
        <v>1947</v>
      </c>
      <c r="G2301">
        <v>890.03</v>
      </c>
      <c r="H2301">
        <f t="shared" si="140"/>
        <v>890.03</v>
      </c>
      <c r="I2301">
        <f>VLOOKUP(L2301,'ARTICLES 10052022'!$A$1:$Q$1031,17,FALSE)</f>
        <v>1292.8019999999999</v>
      </c>
      <c r="J2301">
        <f t="shared" si="138"/>
        <v>1292.8019999999999</v>
      </c>
      <c r="L2301" t="s">
        <v>1946</v>
      </c>
      <c r="M2301">
        <f>IF(I2301="","",VLOOKUP(L2301,'ARTICLES 10052022'!$A$1:$J$1031,10,FALSE))</f>
        <v>923.43</v>
      </c>
      <c r="N2301">
        <f t="shared" si="141"/>
        <v>923.43</v>
      </c>
    </row>
    <row r="2302" spans="1:14" outlineLevel="2">
      <c r="A2302" t="s">
        <v>1614</v>
      </c>
      <c r="B2302" s="73" t="str">
        <f>VLOOKUP(A2302,'ARTICLES 10052022'!$A$2:$D$1031,4,FALSE)</f>
        <v>AA</v>
      </c>
      <c r="C2302" s="73" t="str">
        <f t="shared" si="139"/>
        <v/>
      </c>
      <c r="D2302" t="s">
        <v>512</v>
      </c>
      <c r="E2302">
        <v>2</v>
      </c>
      <c r="F2302" t="s">
        <v>1006</v>
      </c>
      <c r="G2302">
        <v>4.63</v>
      </c>
      <c r="H2302">
        <f t="shared" si="140"/>
        <v>9.26</v>
      </c>
      <c r="I2302">
        <f>VLOOKUP(L2302,'ARTICLES 10052022'!$A$1:$Q$1031,17,FALSE)</f>
        <v>6.34</v>
      </c>
      <c r="J2302">
        <f t="shared" si="138"/>
        <v>12.68</v>
      </c>
      <c r="L2302" t="s">
        <v>512</v>
      </c>
      <c r="M2302">
        <f>IF(I2302="","",VLOOKUP(L2302,'ARTICLES 10052022'!$A$1:$J$1031,10,FALSE))</f>
        <v>3.17</v>
      </c>
      <c r="N2302">
        <f t="shared" si="141"/>
        <v>6.34</v>
      </c>
    </row>
    <row r="2303" spans="1:14" outlineLevel="2">
      <c r="A2303" t="s">
        <v>1614</v>
      </c>
      <c r="B2303" s="73" t="str">
        <f>VLOOKUP(A2303,'ARTICLES 10052022'!$A$2:$D$1031,4,FALSE)</f>
        <v>AA</v>
      </c>
      <c r="C2303" s="73" t="str">
        <f t="shared" si="139"/>
        <v/>
      </c>
      <c r="D2303" t="s">
        <v>412</v>
      </c>
      <c r="E2303">
        <v>1</v>
      </c>
      <c r="F2303" t="s">
        <v>413</v>
      </c>
      <c r="G2303">
        <v>16.5</v>
      </c>
      <c r="H2303">
        <f t="shared" si="140"/>
        <v>16.5</v>
      </c>
      <c r="I2303">
        <f>VLOOKUP(L2303,'ARTICLES 10052022'!$A$1:$Q$1031,17,FALSE)</f>
        <v>20.774999999999999</v>
      </c>
      <c r="J2303">
        <f t="shared" si="138"/>
        <v>20.774999999999999</v>
      </c>
      <c r="L2303" t="s">
        <v>412</v>
      </c>
      <c r="M2303">
        <f>IF(I2303="","",VLOOKUP(L2303,'ARTICLES 10052022'!$A$1:$J$1031,10,FALSE))</f>
        <v>13.85</v>
      </c>
      <c r="N2303">
        <f t="shared" si="141"/>
        <v>13.85</v>
      </c>
    </row>
    <row r="2304" spans="1:14" outlineLevel="1">
      <c r="A2304" s="73" t="s">
        <v>3204</v>
      </c>
      <c r="B2304" s="73"/>
      <c r="C2304" s="73" t="str">
        <f t="shared" si="139"/>
        <v>PFV10EH10x2</v>
      </c>
      <c r="J2304">
        <f>SUBTOTAL(9,J2301:J2303)</f>
        <v>1326.2570000000001</v>
      </c>
      <c r="N2304">
        <f>SUBTOTAL(9,N2301:N2303)</f>
        <v>943.62</v>
      </c>
    </row>
    <row r="2305" spans="1:14" outlineLevel="2">
      <c r="A2305" t="s">
        <v>199</v>
      </c>
      <c r="B2305" s="73" t="str">
        <f>VLOOKUP(A2305,'ARTICLES 10052022'!$A$2:$D$1031,4,FALSE)</f>
        <v>AA</v>
      </c>
      <c r="C2305" s="73" t="str">
        <f t="shared" si="139"/>
        <v/>
      </c>
      <c r="D2305" t="s">
        <v>1467</v>
      </c>
      <c r="E2305">
        <v>1</v>
      </c>
      <c r="F2305" t="s">
        <v>1468</v>
      </c>
      <c r="G2305">
        <v>64.959999999999994</v>
      </c>
      <c r="H2305">
        <f t="shared" si="140"/>
        <v>64.959999999999994</v>
      </c>
      <c r="I2305">
        <f>VLOOKUP(L2305,'ARTICLES 10052022'!$A$1:$Q$1031,17,FALSE)</f>
        <v>69</v>
      </c>
      <c r="J2305">
        <f t="shared" si="138"/>
        <v>69</v>
      </c>
      <c r="L2305" t="s">
        <v>1467</v>
      </c>
      <c r="M2305">
        <f>IF(I2305="","",VLOOKUP(L2305,'ARTICLES 10052022'!$A$1:$J$1031,10,FALSE))</f>
        <v>46</v>
      </c>
      <c r="N2305">
        <f t="shared" si="141"/>
        <v>46</v>
      </c>
    </row>
    <row r="2306" spans="1:14" outlineLevel="2">
      <c r="A2306" t="s">
        <v>199</v>
      </c>
      <c r="B2306" s="73" t="str">
        <f>VLOOKUP(A2306,'ARTICLES 10052022'!$A$2:$D$1031,4,FALSE)</f>
        <v>AA</v>
      </c>
      <c r="C2306" s="73" t="str">
        <f t="shared" si="139"/>
        <v/>
      </c>
      <c r="D2306" t="s">
        <v>1445</v>
      </c>
      <c r="E2306">
        <v>6</v>
      </c>
      <c r="F2306" t="s">
        <v>1446</v>
      </c>
      <c r="G2306">
        <v>40.47</v>
      </c>
      <c r="H2306">
        <f t="shared" si="140"/>
        <v>242.82</v>
      </c>
      <c r="I2306">
        <f>VLOOKUP(L2306,'ARTICLES 10052022'!$A$1:$Q$1031,17,FALSE)</f>
        <v>48.900000000000006</v>
      </c>
      <c r="J2306">
        <f t="shared" si="138"/>
        <v>293.40000000000003</v>
      </c>
      <c r="L2306" t="s">
        <v>1445</v>
      </c>
      <c r="M2306">
        <f>IF(I2306="","",VLOOKUP(L2306,'ARTICLES 10052022'!$A$1:$J$1031,10,FALSE))</f>
        <v>32.6</v>
      </c>
      <c r="N2306">
        <f t="shared" si="141"/>
        <v>195.60000000000002</v>
      </c>
    </row>
    <row r="2307" spans="1:14" outlineLevel="1">
      <c r="A2307" s="73" t="s">
        <v>3205</v>
      </c>
      <c r="B2307" s="73"/>
      <c r="C2307" s="73" t="str">
        <f t="shared" si="139"/>
        <v>PSR3EH3X2</v>
      </c>
      <c r="J2307">
        <f>SUBTOTAL(9,J2305:J2306)</f>
        <v>362.40000000000003</v>
      </c>
      <c r="N2307">
        <f>SUBTOTAL(9,N2305:N2306)</f>
        <v>241.60000000000002</v>
      </c>
    </row>
    <row r="2308" spans="1:14" outlineLevel="2">
      <c r="A2308" t="s">
        <v>205</v>
      </c>
      <c r="B2308" s="73" t="str">
        <f>VLOOKUP(A2308,'ARTICLES 10052022'!$A$2:$D$1031,4,FALSE)</f>
        <v>AA</v>
      </c>
      <c r="C2308" s="73" t="str">
        <f t="shared" ref="C2308:C2371" si="142">IF(G2308="",MID(A2308,7,100),"")</f>
        <v/>
      </c>
      <c r="D2308" t="s">
        <v>2137</v>
      </c>
      <c r="E2308">
        <v>4</v>
      </c>
      <c r="F2308" t="s">
        <v>2138</v>
      </c>
      <c r="G2308">
        <v>34.299999999999997</v>
      </c>
      <c r="H2308">
        <f t="shared" si="140"/>
        <v>137.19999999999999</v>
      </c>
      <c r="I2308">
        <f>VLOOKUP(L2308,'ARTICLES 10052022'!$A$1:$Q$1031,17,FALSE)</f>
        <v>47.4</v>
      </c>
      <c r="J2308">
        <f t="shared" si="138"/>
        <v>189.6</v>
      </c>
      <c r="L2308" t="s">
        <v>2137</v>
      </c>
      <c r="M2308">
        <f>IF(I2308="","",VLOOKUP(L2308,'ARTICLES 10052022'!$A$1:$J$1031,10,FALSE))</f>
        <v>39.5</v>
      </c>
      <c r="N2308">
        <f t="shared" si="141"/>
        <v>158</v>
      </c>
    </row>
    <row r="2309" spans="1:14" outlineLevel="2">
      <c r="A2309" t="s">
        <v>205</v>
      </c>
      <c r="B2309" s="73" t="str">
        <f>VLOOKUP(A2309,'ARTICLES 10052022'!$A$2:$D$1031,4,FALSE)</f>
        <v>AA</v>
      </c>
      <c r="C2309" s="73" t="str">
        <f t="shared" si="142"/>
        <v/>
      </c>
      <c r="D2309" t="s">
        <v>1445</v>
      </c>
      <c r="E2309">
        <v>12</v>
      </c>
      <c r="F2309" t="s">
        <v>1446</v>
      </c>
      <c r="G2309">
        <v>40.47</v>
      </c>
      <c r="H2309">
        <f t="shared" si="140"/>
        <v>485.64</v>
      </c>
      <c r="I2309">
        <f>VLOOKUP(L2309,'ARTICLES 10052022'!$A$1:$Q$1031,17,FALSE)</f>
        <v>48.900000000000006</v>
      </c>
      <c r="J2309">
        <f t="shared" si="138"/>
        <v>586.80000000000007</v>
      </c>
      <c r="L2309" t="s">
        <v>1445</v>
      </c>
      <c r="M2309">
        <f>IF(I2309="","",VLOOKUP(L2309,'ARTICLES 10052022'!$A$1:$J$1031,10,FALSE))</f>
        <v>32.6</v>
      </c>
      <c r="N2309">
        <f t="shared" si="141"/>
        <v>391.20000000000005</v>
      </c>
    </row>
    <row r="2310" spans="1:14" outlineLevel="1">
      <c r="A2310" s="73" t="s">
        <v>3206</v>
      </c>
      <c r="B2310" s="73"/>
      <c r="C2310" s="73" t="str">
        <f t="shared" si="142"/>
        <v>PSR6EH4X3</v>
      </c>
      <c r="J2310">
        <f>SUBTOTAL(9,J2308:J2309)</f>
        <v>776.40000000000009</v>
      </c>
      <c r="N2310">
        <f>SUBTOTAL(9,N2308:N2309)</f>
        <v>549.20000000000005</v>
      </c>
    </row>
    <row r="2311" spans="1:14" outlineLevel="2">
      <c r="A2311" t="s">
        <v>203</v>
      </c>
      <c r="B2311" s="73" t="str">
        <f>VLOOKUP(A2311,'ARTICLES 10052022'!$A$2:$D$1031,4,FALSE)</f>
        <v>AA</v>
      </c>
      <c r="C2311" s="73" t="str">
        <f t="shared" si="142"/>
        <v/>
      </c>
      <c r="D2311" t="s">
        <v>2137</v>
      </c>
      <c r="E2311">
        <v>2</v>
      </c>
      <c r="F2311" t="s">
        <v>2138</v>
      </c>
      <c r="G2311">
        <v>34.299999999999997</v>
      </c>
      <c r="H2311">
        <f t="shared" ref="H2311:H2373" si="143">IF(C2311="",G2311*E2311,"")</f>
        <v>68.599999999999994</v>
      </c>
      <c r="I2311">
        <f>VLOOKUP(L2311,'ARTICLES 10052022'!$A$1:$Q$1031,17,FALSE)</f>
        <v>47.4</v>
      </c>
      <c r="J2311">
        <f t="shared" si="138"/>
        <v>94.8</v>
      </c>
      <c r="L2311" t="s">
        <v>2137</v>
      </c>
      <c r="M2311">
        <f>IF(I2311="","",VLOOKUP(L2311,'ARTICLES 10052022'!$A$1:$J$1031,10,FALSE))</f>
        <v>39.5</v>
      </c>
      <c r="N2311">
        <f t="shared" si="141"/>
        <v>79</v>
      </c>
    </row>
    <row r="2312" spans="1:14" outlineLevel="2">
      <c r="A2312" t="s">
        <v>203</v>
      </c>
      <c r="B2312" s="73" t="str">
        <f>VLOOKUP(A2312,'ARTICLES 10052022'!$A$2:$D$1031,4,FALSE)</f>
        <v>AA</v>
      </c>
      <c r="C2312" s="73" t="str">
        <f t="shared" si="142"/>
        <v/>
      </c>
      <c r="D2312" t="s">
        <v>1448</v>
      </c>
      <c r="E2312">
        <v>8</v>
      </c>
      <c r="F2312" t="s">
        <v>1449</v>
      </c>
      <c r="G2312">
        <v>49.77</v>
      </c>
      <c r="H2312">
        <f t="shared" si="143"/>
        <v>398.16</v>
      </c>
      <c r="I2312">
        <f>VLOOKUP(L2312,'ARTICLES 10052022'!$A$1:$Q$1031,17,FALSE)</f>
        <v>60</v>
      </c>
      <c r="J2312">
        <f t="shared" si="138"/>
        <v>480</v>
      </c>
      <c r="L2312" t="s">
        <v>1448</v>
      </c>
      <c r="M2312">
        <f>IF(I2312="","",VLOOKUP(L2312,'ARTICLES 10052022'!$A$1:$J$1031,10,FALSE))</f>
        <v>40</v>
      </c>
      <c r="N2312">
        <f t="shared" si="141"/>
        <v>320</v>
      </c>
    </row>
    <row r="2313" spans="1:14" outlineLevel="1">
      <c r="A2313" s="73" t="s">
        <v>3207</v>
      </c>
      <c r="B2313" s="73"/>
      <c r="C2313" s="73" t="str">
        <f t="shared" si="142"/>
        <v>PSR5EH4X2.5</v>
      </c>
      <c r="J2313">
        <f>SUBTOTAL(9,J2311:J2312)</f>
        <v>574.79999999999995</v>
      </c>
      <c r="N2313">
        <f>SUBTOTAL(9,N2311:N2312)</f>
        <v>399</v>
      </c>
    </row>
    <row r="2314" spans="1:14" outlineLevel="2">
      <c r="A2314" t="s">
        <v>209</v>
      </c>
      <c r="B2314" s="73" t="str">
        <f>VLOOKUP(A2314,'ARTICLES 10052022'!$A$2:$D$1031,4,FALSE)</f>
        <v>AA</v>
      </c>
      <c r="C2314" s="73" t="str">
        <f t="shared" si="142"/>
        <v/>
      </c>
      <c r="D2314" t="s">
        <v>2137</v>
      </c>
      <c r="E2314">
        <v>4</v>
      </c>
      <c r="F2314" t="s">
        <v>2138</v>
      </c>
      <c r="G2314">
        <v>34.299999999999997</v>
      </c>
      <c r="H2314">
        <f t="shared" si="143"/>
        <v>137.19999999999999</v>
      </c>
      <c r="I2314">
        <f>VLOOKUP(L2314,'ARTICLES 10052022'!$A$1:$Q$1031,17,FALSE)</f>
        <v>47.4</v>
      </c>
      <c r="J2314">
        <f t="shared" si="138"/>
        <v>189.6</v>
      </c>
      <c r="L2314" t="s">
        <v>2137</v>
      </c>
      <c r="M2314">
        <f>IF(I2314="","",VLOOKUP(L2314,'ARTICLES 10052022'!$A$1:$J$1031,10,FALSE))</f>
        <v>39.5</v>
      </c>
      <c r="N2314">
        <f t="shared" ref="N2314:N2377" si="144">IF(I2314="","",E2314*M2314)</f>
        <v>158</v>
      </c>
    </row>
    <row r="2315" spans="1:14" outlineLevel="2">
      <c r="A2315" t="s">
        <v>209</v>
      </c>
      <c r="B2315" s="73" t="str">
        <f>VLOOKUP(A2315,'ARTICLES 10052022'!$A$2:$D$1031,4,FALSE)</f>
        <v>AA</v>
      </c>
      <c r="C2315" s="73" t="str">
        <f t="shared" si="142"/>
        <v/>
      </c>
      <c r="D2315" t="s">
        <v>1445</v>
      </c>
      <c r="E2315">
        <v>4</v>
      </c>
      <c r="F2315" t="s">
        <v>1446</v>
      </c>
      <c r="G2315">
        <v>40.47</v>
      </c>
      <c r="H2315">
        <f t="shared" si="143"/>
        <v>161.88</v>
      </c>
      <c r="I2315">
        <f>VLOOKUP(L2315,'ARTICLES 10052022'!$A$1:$Q$1031,17,FALSE)</f>
        <v>48.900000000000006</v>
      </c>
      <c r="J2315">
        <f t="shared" si="138"/>
        <v>195.60000000000002</v>
      </c>
      <c r="L2315" t="s">
        <v>1445</v>
      </c>
      <c r="M2315">
        <f>IF(I2315="","",VLOOKUP(L2315,'ARTICLES 10052022'!$A$1:$J$1031,10,FALSE))</f>
        <v>32.6</v>
      </c>
      <c r="N2315">
        <f t="shared" si="144"/>
        <v>130.4</v>
      </c>
    </row>
    <row r="2316" spans="1:14" outlineLevel="2">
      <c r="A2316" t="s">
        <v>209</v>
      </c>
      <c r="B2316" s="73" t="str">
        <f>VLOOKUP(A2316,'ARTICLES 10052022'!$A$2:$D$1031,4,FALSE)</f>
        <v>AA</v>
      </c>
      <c r="C2316" s="73" t="str">
        <f t="shared" si="142"/>
        <v/>
      </c>
      <c r="D2316" t="s">
        <v>1448</v>
      </c>
      <c r="E2316">
        <v>8</v>
      </c>
      <c r="F2316" t="s">
        <v>1449</v>
      </c>
      <c r="G2316">
        <v>49.77</v>
      </c>
      <c r="H2316">
        <f t="shared" si="143"/>
        <v>398.16</v>
      </c>
      <c r="I2316">
        <f>VLOOKUP(L2316,'ARTICLES 10052022'!$A$1:$Q$1031,17,FALSE)</f>
        <v>60</v>
      </c>
      <c r="J2316">
        <f t="shared" ref="J2316:J2396" si="145">E2316*I2316</f>
        <v>480</v>
      </c>
      <c r="L2316" t="s">
        <v>1448</v>
      </c>
      <c r="M2316">
        <f>IF(I2316="","",VLOOKUP(L2316,'ARTICLES 10052022'!$A$1:$J$1031,10,FALSE))</f>
        <v>40</v>
      </c>
      <c r="N2316">
        <f t="shared" si="144"/>
        <v>320</v>
      </c>
    </row>
    <row r="2317" spans="1:14" outlineLevel="1">
      <c r="A2317" s="73" t="s">
        <v>3208</v>
      </c>
      <c r="B2317" s="73"/>
      <c r="C2317" s="73" t="str">
        <f t="shared" si="142"/>
        <v>PSR7EH4X3.5</v>
      </c>
      <c r="J2317">
        <f>SUBTOTAL(9,J2314:J2316)</f>
        <v>865.2</v>
      </c>
      <c r="N2317">
        <f>SUBTOTAL(9,N2314:N2316)</f>
        <v>608.4</v>
      </c>
    </row>
    <row r="2318" spans="1:14" outlineLevel="2">
      <c r="A2318" t="s">
        <v>211</v>
      </c>
      <c r="B2318" s="73" t="str">
        <f>VLOOKUP(A2318,'ARTICLES 10052022'!$A$2:$D$1031,4,FALSE)</f>
        <v>AA</v>
      </c>
      <c r="C2318" s="73" t="str">
        <f t="shared" si="142"/>
        <v/>
      </c>
      <c r="D2318" t="s">
        <v>2137</v>
      </c>
      <c r="E2318">
        <v>6</v>
      </c>
      <c r="F2318" t="s">
        <v>2138</v>
      </c>
      <c r="G2318">
        <v>34.299999999999997</v>
      </c>
      <c r="H2318">
        <f t="shared" si="143"/>
        <v>205.79999999999998</v>
      </c>
      <c r="I2318">
        <f>VLOOKUP(L2318,'ARTICLES 10052022'!$A$1:$Q$1031,17,FALSE)</f>
        <v>47.4</v>
      </c>
      <c r="J2318">
        <f t="shared" si="145"/>
        <v>284.39999999999998</v>
      </c>
      <c r="L2318" t="s">
        <v>2137</v>
      </c>
      <c r="M2318">
        <f>IF(I2318="","",VLOOKUP(L2318,'ARTICLES 10052022'!$A$1:$J$1031,10,FALSE))</f>
        <v>39.5</v>
      </c>
      <c r="N2318">
        <f t="shared" si="144"/>
        <v>237</v>
      </c>
    </row>
    <row r="2319" spans="1:14" outlineLevel="2">
      <c r="A2319" t="s">
        <v>211</v>
      </c>
      <c r="B2319" s="73" t="str">
        <f>VLOOKUP(A2319,'ARTICLES 10052022'!$A$2:$D$1031,4,FALSE)</f>
        <v>AA</v>
      </c>
      <c r="C2319" s="73" t="str">
        <f t="shared" si="142"/>
        <v/>
      </c>
      <c r="D2319" t="s">
        <v>1445</v>
      </c>
      <c r="E2319">
        <v>16</v>
      </c>
      <c r="F2319" t="s">
        <v>1446</v>
      </c>
      <c r="G2319">
        <v>40.47</v>
      </c>
      <c r="H2319">
        <f t="shared" si="143"/>
        <v>647.52</v>
      </c>
      <c r="I2319">
        <f>VLOOKUP(L2319,'ARTICLES 10052022'!$A$1:$Q$1031,17,FALSE)</f>
        <v>48.900000000000006</v>
      </c>
      <c r="J2319">
        <f t="shared" si="145"/>
        <v>782.40000000000009</v>
      </c>
      <c r="L2319" t="s">
        <v>1445</v>
      </c>
      <c r="M2319">
        <f>IF(I2319="","",VLOOKUP(L2319,'ARTICLES 10052022'!$A$1:$J$1031,10,FALSE))</f>
        <v>32.6</v>
      </c>
      <c r="N2319">
        <f t="shared" si="144"/>
        <v>521.6</v>
      </c>
    </row>
    <row r="2320" spans="1:14" outlineLevel="1">
      <c r="A2320" s="73" t="s">
        <v>3209</v>
      </c>
      <c r="B2320" s="73"/>
      <c r="C2320" s="73" t="str">
        <f t="shared" si="142"/>
        <v>PSR8EH4X4</v>
      </c>
      <c r="J2320">
        <f>SUBTOTAL(9,J2318:J2319)</f>
        <v>1066.8000000000002</v>
      </c>
      <c r="N2320">
        <f>SUBTOTAL(9,N2318:N2319)</f>
        <v>758.6</v>
      </c>
    </row>
    <row r="2321" spans="1:14" outlineLevel="2">
      <c r="A2321" t="s">
        <v>215</v>
      </c>
      <c r="B2321" s="73" t="str">
        <f>VLOOKUP(A2321,'ARTICLES 10052022'!$A$2:$D$1031,4,FALSE)</f>
        <v>AA</v>
      </c>
      <c r="C2321" s="73" t="str">
        <f t="shared" si="142"/>
        <v/>
      </c>
      <c r="D2321" t="s">
        <v>2137</v>
      </c>
      <c r="E2321">
        <v>6</v>
      </c>
      <c r="F2321" t="s">
        <v>2138</v>
      </c>
      <c r="G2321">
        <v>34.299999999999997</v>
      </c>
      <c r="H2321">
        <f t="shared" si="143"/>
        <v>205.79999999999998</v>
      </c>
      <c r="I2321">
        <f>VLOOKUP(L2321,'ARTICLES 10052022'!$A$1:$Q$1031,17,FALSE)</f>
        <v>47.4</v>
      </c>
      <c r="J2321">
        <f t="shared" si="145"/>
        <v>284.39999999999998</v>
      </c>
      <c r="L2321" t="s">
        <v>2137</v>
      </c>
      <c r="M2321">
        <f>IF(I2321="","",VLOOKUP(L2321,'ARTICLES 10052022'!$A$1:$J$1031,10,FALSE))</f>
        <v>39.5</v>
      </c>
      <c r="N2321">
        <f t="shared" si="144"/>
        <v>237</v>
      </c>
    </row>
    <row r="2322" spans="1:14" outlineLevel="2">
      <c r="A2322" t="s">
        <v>215</v>
      </c>
      <c r="B2322" s="73" t="str">
        <f>VLOOKUP(A2322,'ARTICLES 10052022'!$A$2:$D$1031,4,FALSE)</f>
        <v>AA</v>
      </c>
      <c r="C2322" s="73" t="str">
        <f t="shared" si="142"/>
        <v/>
      </c>
      <c r="D2322" t="s">
        <v>1445</v>
      </c>
      <c r="E2322">
        <v>8</v>
      </c>
      <c r="F2322" t="s">
        <v>1446</v>
      </c>
      <c r="G2322">
        <v>40.47</v>
      </c>
      <c r="H2322">
        <f t="shared" si="143"/>
        <v>323.76</v>
      </c>
      <c r="I2322">
        <f>VLOOKUP(L2322,'ARTICLES 10052022'!$A$1:$Q$1031,17,FALSE)</f>
        <v>48.900000000000006</v>
      </c>
      <c r="J2322">
        <f t="shared" si="145"/>
        <v>391.20000000000005</v>
      </c>
      <c r="L2322" t="s">
        <v>1445</v>
      </c>
      <c r="M2322">
        <f>IF(I2322="","",VLOOKUP(L2322,'ARTICLES 10052022'!$A$1:$J$1031,10,FALSE))</f>
        <v>32.6</v>
      </c>
      <c r="N2322">
        <f t="shared" si="144"/>
        <v>260.8</v>
      </c>
    </row>
    <row r="2323" spans="1:14" outlineLevel="2">
      <c r="A2323" t="s">
        <v>215</v>
      </c>
      <c r="B2323" s="73" t="str">
        <f>VLOOKUP(A2323,'ARTICLES 10052022'!$A$2:$D$1031,4,FALSE)</f>
        <v>AA</v>
      </c>
      <c r="C2323" s="73" t="str">
        <f t="shared" si="142"/>
        <v/>
      </c>
      <c r="D2323" t="s">
        <v>1448</v>
      </c>
      <c r="E2323">
        <v>8</v>
      </c>
      <c r="F2323" t="s">
        <v>1449</v>
      </c>
      <c r="G2323">
        <v>49.77</v>
      </c>
      <c r="H2323">
        <f t="shared" si="143"/>
        <v>398.16</v>
      </c>
      <c r="I2323">
        <f>VLOOKUP(L2323,'ARTICLES 10052022'!$A$1:$Q$1031,17,FALSE)</f>
        <v>60</v>
      </c>
      <c r="J2323">
        <f t="shared" si="145"/>
        <v>480</v>
      </c>
      <c r="L2323" t="s">
        <v>1448</v>
      </c>
      <c r="M2323">
        <f>IF(I2323="","",VLOOKUP(L2323,'ARTICLES 10052022'!$A$1:$J$1031,10,FALSE))</f>
        <v>40</v>
      </c>
      <c r="N2323">
        <f t="shared" si="144"/>
        <v>320</v>
      </c>
    </row>
    <row r="2324" spans="1:14" outlineLevel="1">
      <c r="A2324" s="73" t="s">
        <v>3210</v>
      </c>
      <c r="B2324" s="73"/>
      <c r="C2324" s="73" t="str">
        <f t="shared" si="142"/>
        <v>PSR9EH4X4.5</v>
      </c>
      <c r="J2324">
        <f>SUBTOTAL(9,J2321:J2323)</f>
        <v>1155.5999999999999</v>
      </c>
      <c r="N2324">
        <f>SUBTOTAL(9,N2321:N2323)</f>
        <v>817.8</v>
      </c>
    </row>
    <row r="2325" spans="1:14" outlineLevel="2">
      <c r="A2325" t="s">
        <v>217</v>
      </c>
      <c r="B2325" s="73" t="str">
        <f>VLOOKUP(A2325,'ARTICLES 10052022'!$A$2:$D$1031,4,FALSE)</f>
        <v>AA</v>
      </c>
      <c r="C2325" s="73" t="str">
        <f t="shared" si="142"/>
        <v/>
      </c>
      <c r="D2325" t="s">
        <v>2137</v>
      </c>
      <c r="E2325">
        <v>8</v>
      </c>
      <c r="F2325" t="s">
        <v>2138</v>
      </c>
      <c r="G2325">
        <v>34.299999999999997</v>
      </c>
      <c r="H2325">
        <f t="shared" si="143"/>
        <v>274.39999999999998</v>
      </c>
      <c r="I2325">
        <f>VLOOKUP(L2325,'ARTICLES 10052022'!$A$1:$Q$1031,17,FALSE)</f>
        <v>47.4</v>
      </c>
      <c r="J2325">
        <f t="shared" si="145"/>
        <v>379.2</v>
      </c>
      <c r="L2325" t="s">
        <v>2137</v>
      </c>
      <c r="M2325">
        <f>IF(I2325="","",VLOOKUP(L2325,'ARTICLES 10052022'!$A$1:$J$1031,10,FALSE))</f>
        <v>39.5</v>
      </c>
      <c r="N2325">
        <f t="shared" si="144"/>
        <v>316</v>
      </c>
    </row>
    <row r="2326" spans="1:14" outlineLevel="2">
      <c r="A2326" t="s">
        <v>217</v>
      </c>
      <c r="B2326" s="73" t="str">
        <f>VLOOKUP(A2326,'ARTICLES 10052022'!$A$2:$D$1031,4,FALSE)</f>
        <v>AA</v>
      </c>
      <c r="C2326" s="73" t="str">
        <f t="shared" si="142"/>
        <v/>
      </c>
      <c r="D2326" t="s">
        <v>1445</v>
      </c>
      <c r="E2326">
        <v>20</v>
      </c>
      <c r="F2326" t="s">
        <v>1446</v>
      </c>
      <c r="G2326">
        <v>40.47</v>
      </c>
      <c r="H2326">
        <f t="shared" si="143"/>
        <v>809.4</v>
      </c>
      <c r="I2326">
        <f>VLOOKUP(L2326,'ARTICLES 10052022'!$A$1:$Q$1031,17,FALSE)</f>
        <v>48.900000000000006</v>
      </c>
      <c r="J2326">
        <f t="shared" si="145"/>
        <v>978.00000000000011</v>
      </c>
      <c r="L2326" t="s">
        <v>1445</v>
      </c>
      <c r="M2326">
        <f>IF(I2326="","",VLOOKUP(L2326,'ARTICLES 10052022'!$A$1:$J$1031,10,FALSE))</f>
        <v>32.6</v>
      </c>
      <c r="N2326">
        <f t="shared" si="144"/>
        <v>652</v>
      </c>
    </row>
    <row r="2327" spans="1:14" outlineLevel="1">
      <c r="A2327" s="73" t="s">
        <v>3211</v>
      </c>
      <c r="B2327" s="73"/>
      <c r="C2327" s="73" t="str">
        <f t="shared" si="142"/>
        <v>PSR10EH4X5</v>
      </c>
      <c r="J2327">
        <f>SUBTOTAL(9,J2325:J2326)</f>
        <v>1357.2</v>
      </c>
      <c r="N2327">
        <f>SUBTOTAL(9,N2325:N2326)</f>
        <v>968</v>
      </c>
    </row>
    <row r="2328" spans="1:14" outlineLevel="2">
      <c r="A2328" t="s">
        <v>225</v>
      </c>
      <c r="B2328" s="73" t="str">
        <f>VLOOKUP(A2328,'ARTICLES 10052022'!$A$2:$D$1031,4,FALSE)</f>
        <v>AA</v>
      </c>
      <c r="C2328" s="73" t="str">
        <f t="shared" si="142"/>
        <v/>
      </c>
      <c r="D2328" t="s">
        <v>2722</v>
      </c>
      <c r="E2328">
        <v>6</v>
      </c>
      <c r="F2328" t="s">
        <v>2723</v>
      </c>
      <c r="G2328">
        <v>4.6189999999999998</v>
      </c>
      <c r="H2328">
        <f t="shared" si="143"/>
        <v>27.713999999999999</v>
      </c>
      <c r="I2328">
        <f>VLOOKUP(L2328,'ARTICLES 10052022'!$A$1:$Q$1031,17,FALSE)</f>
        <v>6.69</v>
      </c>
      <c r="J2328">
        <f t="shared" si="145"/>
        <v>40.14</v>
      </c>
      <c r="L2328" t="s">
        <v>2722</v>
      </c>
      <c r="M2328">
        <f>IF(I2328="","",VLOOKUP(L2328,'ARTICLES 10052022'!$A$1:$J$1031,10,FALSE))</f>
        <v>4.4600000000000009</v>
      </c>
      <c r="N2328">
        <f t="shared" si="144"/>
        <v>26.760000000000005</v>
      </c>
    </row>
    <row r="2329" spans="1:14" outlineLevel="2">
      <c r="A2329" t="s">
        <v>225</v>
      </c>
      <c r="B2329" s="73" t="str">
        <f>VLOOKUP(A2329,'ARTICLES 10052022'!$A$2:$D$1031,4,FALSE)</f>
        <v>AA</v>
      </c>
      <c r="C2329" s="73" t="str">
        <f t="shared" si="142"/>
        <v/>
      </c>
      <c r="D2329" t="s">
        <v>1631</v>
      </c>
      <c r="E2329">
        <v>6</v>
      </c>
      <c r="F2329" t="s">
        <v>1632</v>
      </c>
      <c r="G2329">
        <v>70.7</v>
      </c>
      <c r="H2329">
        <f t="shared" si="143"/>
        <v>424.20000000000005</v>
      </c>
      <c r="I2329">
        <f>VLOOKUP(L2329,'ARTICLES 10052022'!$A$1:$Q$1031,17,FALSE)</f>
        <v>75.75</v>
      </c>
      <c r="J2329">
        <f t="shared" si="145"/>
        <v>454.5</v>
      </c>
      <c r="L2329" t="s">
        <v>1631</v>
      </c>
      <c r="M2329">
        <f>IF(I2329="","",VLOOKUP(L2329,'ARTICLES 10052022'!$A$1:$J$1031,10,FALSE))</f>
        <v>50.5</v>
      </c>
      <c r="N2329">
        <f t="shared" si="144"/>
        <v>303</v>
      </c>
    </row>
    <row r="2330" spans="1:14" outlineLevel="2">
      <c r="A2330" t="s">
        <v>225</v>
      </c>
      <c r="B2330" s="73" t="str">
        <f>VLOOKUP(A2330,'ARTICLES 10052022'!$A$2:$D$1031,4,FALSE)</f>
        <v>AA</v>
      </c>
      <c r="C2330" s="73" t="str">
        <f t="shared" si="142"/>
        <v/>
      </c>
      <c r="D2330" t="s">
        <v>1445</v>
      </c>
      <c r="E2330">
        <v>28</v>
      </c>
      <c r="F2330" t="s">
        <v>1446</v>
      </c>
      <c r="G2330">
        <v>40.47</v>
      </c>
      <c r="H2330">
        <f t="shared" si="143"/>
        <v>1133.1599999999999</v>
      </c>
      <c r="I2330">
        <f>VLOOKUP(L2330,'ARTICLES 10052022'!$A$1:$Q$1031,17,FALSE)</f>
        <v>48.900000000000006</v>
      </c>
      <c r="J2330">
        <f t="shared" si="145"/>
        <v>1369.2000000000003</v>
      </c>
      <c r="L2330" t="s">
        <v>1445</v>
      </c>
      <c r="M2330">
        <f>IF(I2330="","",VLOOKUP(L2330,'ARTICLES 10052022'!$A$1:$J$1031,10,FALSE))</f>
        <v>32.6</v>
      </c>
      <c r="N2330">
        <f t="shared" si="144"/>
        <v>912.80000000000007</v>
      </c>
    </row>
    <row r="2331" spans="1:14" outlineLevel="1">
      <c r="A2331" s="73" t="s">
        <v>3213</v>
      </c>
      <c r="B2331" s="73"/>
      <c r="C2331" s="73" t="str">
        <f t="shared" si="142"/>
        <v>PSR14EH7X4</v>
      </c>
      <c r="J2331">
        <f>SUBTOTAL(9,J2328:J2330)</f>
        <v>1863.8400000000001</v>
      </c>
      <c r="N2331">
        <f>SUBTOTAL(9,N2328:N2330)</f>
        <v>1242.56</v>
      </c>
    </row>
    <row r="2332" spans="1:14" outlineLevel="2">
      <c r="A2332" t="s">
        <v>227</v>
      </c>
      <c r="B2332" s="73" t="str">
        <f>VLOOKUP(A2332,'ARTICLES 10052022'!$A$2:$D$1031,4,FALSE)</f>
        <v>AA</v>
      </c>
      <c r="C2332" s="73" t="str">
        <f t="shared" si="142"/>
        <v/>
      </c>
      <c r="D2332" t="s">
        <v>2722</v>
      </c>
      <c r="E2332">
        <v>4</v>
      </c>
      <c r="F2332" t="s">
        <v>2723</v>
      </c>
      <c r="G2332">
        <v>4.6189999999999998</v>
      </c>
      <c r="H2332">
        <f t="shared" si="143"/>
        <v>18.475999999999999</v>
      </c>
      <c r="I2332">
        <f>VLOOKUP(L2332,'ARTICLES 10052022'!$A$1:$Q$1031,17,FALSE)</f>
        <v>6.69</v>
      </c>
      <c r="J2332">
        <f t="shared" si="145"/>
        <v>26.76</v>
      </c>
      <c r="L2332" t="s">
        <v>2722</v>
      </c>
      <c r="M2332">
        <f>IF(I2332="","",VLOOKUP(L2332,'ARTICLES 10052022'!$A$1:$J$1031,10,FALSE))</f>
        <v>4.4600000000000009</v>
      </c>
      <c r="N2332">
        <f t="shared" si="144"/>
        <v>17.840000000000003</v>
      </c>
    </row>
    <row r="2333" spans="1:14" outlineLevel="2">
      <c r="A2333" t="s">
        <v>227</v>
      </c>
      <c r="B2333" s="73" t="str">
        <f>VLOOKUP(A2333,'ARTICLES 10052022'!$A$2:$D$1031,4,FALSE)</f>
        <v>AA</v>
      </c>
      <c r="C2333" s="73" t="str">
        <f t="shared" si="142"/>
        <v/>
      </c>
      <c r="D2333" t="s">
        <v>1634</v>
      </c>
      <c r="E2333">
        <v>4</v>
      </c>
      <c r="F2333" t="s">
        <v>1635</v>
      </c>
      <c r="G2333">
        <v>85.23</v>
      </c>
      <c r="H2333">
        <f t="shared" si="143"/>
        <v>340.92</v>
      </c>
      <c r="I2333">
        <f>VLOOKUP(L2333,'ARTICLES 10052022'!$A$1:$Q$1031,17,FALSE)</f>
        <v>92.800000000000011</v>
      </c>
      <c r="J2333">
        <f t="shared" si="145"/>
        <v>371.20000000000005</v>
      </c>
      <c r="L2333" t="s">
        <v>1634</v>
      </c>
      <c r="M2333">
        <f>IF(I2333="","",VLOOKUP(L2333,'ARTICLES 10052022'!$A$1:$J$1031,10,FALSE))</f>
        <v>58</v>
      </c>
      <c r="N2333">
        <f t="shared" si="144"/>
        <v>232</v>
      </c>
    </row>
    <row r="2334" spans="1:14" outlineLevel="2">
      <c r="A2334" t="s">
        <v>227</v>
      </c>
      <c r="B2334" s="73" t="str">
        <f>VLOOKUP(A2334,'ARTICLES 10052022'!$A$2:$D$1031,4,FALSE)</f>
        <v>AA</v>
      </c>
      <c r="C2334" s="73" t="str">
        <f t="shared" si="142"/>
        <v/>
      </c>
      <c r="D2334" t="s">
        <v>1445</v>
      </c>
      <c r="E2334">
        <v>8</v>
      </c>
      <c r="F2334" t="s">
        <v>1446</v>
      </c>
      <c r="G2334">
        <v>40.47</v>
      </c>
      <c r="H2334">
        <f t="shared" si="143"/>
        <v>323.76</v>
      </c>
      <c r="I2334">
        <f>VLOOKUP(L2334,'ARTICLES 10052022'!$A$1:$Q$1031,17,FALSE)</f>
        <v>48.900000000000006</v>
      </c>
      <c r="J2334">
        <f t="shared" si="145"/>
        <v>391.20000000000005</v>
      </c>
      <c r="L2334" t="s">
        <v>1445</v>
      </c>
      <c r="M2334">
        <f>IF(I2334="","",VLOOKUP(L2334,'ARTICLES 10052022'!$A$1:$J$1031,10,FALSE))</f>
        <v>32.6</v>
      </c>
      <c r="N2334">
        <f t="shared" si="144"/>
        <v>260.8</v>
      </c>
    </row>
    <row r="2335" spans="1:14" outlineLevel="2">
      <c r="A2335" t="s">
        <v>227</v>
      </c>
      <c r="B2335" s="73" t="str">
        <f>VLOOKUP(A2335,'ARTICLES 10052022'!$A$2:$D$1031,4,FALSE)</f>
        <v>AA</v>
      </c>
      <c r="C2335" s="73" t="str">
        <f t="shared" si="142"/>
        <v/>
      </c>
      <c r="D2335" t="s">
        <v>1448</v>
      </c>
      <c r="E2335">
        <v>16</v>
      </c>
      <c r="F2335" t="s">
        <v>1449</v>
      </c>
      <c r="G2335">
        <v>49.77</v>
      </c>
      <c r="H2335">
        <f t="shared" si="143"/>
        <v>796.32</v>
      </c>
      <c r="I2335">
        <f>VLOOKUP(L2335,'ARTICLES 10052022'!$A$1:$Q$1031,17,FALSE)</f>
        <v>60</v>
      </c>
      <c r="J2335">
        <f t="shared" si="145"/>
        <v>960</v>
      </c>
      <c r="L2335" t="s">
        <v>1448</v>
      </c>
      <c r="M2335">
        <f>IF(I2335="","",VLOOKUP(L2335,'ARTICLES 10052022'!$A$1:$J$1031,10,FALSE))</f>
        <v>40</v>
      </c>
      <c r="N2335">
        <f t="shared" si="144"/>
        <v>640</v>
      </c>
    </row>
    <row r="2336" spans="1:14" outlineLevel="1">
      <c r="A2336" s="73" t="s">
        <v>3214</v>
      </c>
      <c r="B2336" s="73"/>
      <c r="C2336" s="73" t="str">
        <f t="shared" si="142"/>
        <v>PSR14EH8X3.5</v>
      </c>
      <c r="J2336">
        <f>SUBTOTAL(9,J2332:J2335)</f>
        <v>1749.16</v>
      </c>
      <c r="N2336">
        <f>SUBTOTAL(9,N2332:N2335)</f>
        <v>1150.6399999999999</v>
      </c>
    </row>
    <row r="2337" spans="1:14" outlineLevel="2">
      <c r="A2337" t="s">
        <v>229</v>
      </c>
      <c r="B2337" s="73" t="str">
        <f>VLOOKUP(A2337,'ARTICLES 10052022'!$A$2:$D$1031,4,FALSE)</f>
        <v>AA</v>
      </c>
      <c r="C2337" s="73" t="str">
        <f t="shared" si="142"/>
        <v/>
      </c>
      <c r="D2337" t="s">
        <v>2722</v>
      </c>
      <c r="E2337">
        <v>6</v>
      </c>
      <c r="F2337" t="s">
        <v>2723</v>
      </c>
      <c r="G2337">
        <v>4.6189999999999998</v>
      </c>
      <c r="H2337">
        <f t="shared" si="143"/>
        <v>27.713999999999999</v>
      </c>
      <c r="I2337">
        <f>VLOOKUP(L2337,'ARTICLES 10052022'!$A$1:$Q$1031,17,FALSE)</f>
        <v>6.69</v>
      </c>
      <c r="J2337">
        <f t="shared" si="145"/>
        <v>40.14</v>
      </c>
      <c r="L2337" t="s">
        <v>2722</v>
      </c>
      <c r="M2337">
        <f>IF(I2337="","",VLOOKUP(L2337,'ARTICLES 10052022'!$A$1:$J$1031,10,FALSE))</f>
        <v>4.4600000000000009</v>
      </c>
      <c r="N2337">
        <f t="shared" si="144"/>
        <v>26.760000000000005</v>
      </c>
    </row>
    <row r="2338" spans="1:14" outlineLevel="2">
      <c r="A2338" t="s">
        <v>229</v>
      </c>
      <c r="B2338" s="73" t="str">
        <f>VLOOKUP(A2338,'ARTICLES 10052022'!$A$2:$D$1031,4,FALSE)</f>
        <v>AA</v>
      </c>
      <c r="C2338" s="73" t="str">
        <f t="shared" si="142"/>
        <v/>
      </c>
      <c r="D2338" t="s">
        <v>1634</v>
      </c>
      <c r="E2338">
        <v>6</v>
      </c>
      <c r="F2338" t="s">
        <v>1635</v>
      </c>
      <c r="G2338">
        <v>85.23</v>
      </c>
      <c r="H2338">
        <f t="shared" si="143"/>
        <v>511.38</v>
      </c>
      <c r="I2338">
        <f>VLOOKUP(L2338,'ARTICLES 10052022'!$A$1:$Q$1031,17,FALSE)</f>
        <v>92.800000000000011</v>
      </c>
      <c r="J2338">
        <f t="shared" si="145"/>
        <v>556.80000000000007</v>
      </c>
      <c r="L2338" t="s">
        <v>1634</v>
      </c>
      <c r="M2338">
        <f>IF(I2338="","",VLOOKUP(L2338,'ARTICLES 10052022'!$A$1:$J$1031,10,FALSE))</f>
        <v>58</v>
      </c>
      <c r="N2338">
        <f t="shared" si="144"/>
        <v>348</v>
      </c>
    </row>
    <row r="2339" spans="1:14" outlineLevel="2">
      <c r="A2339" t="s">
        <v>229</v>
      </c>
      <c r="B2339" s="73" t="str">
        <f>VLOOKUP(A2339,'ARTICLES 10052022'!$A$2:$D$1031,4,FALSE)</f>
        <v>AA</v>
      </c>
      <c r="C2339" s="73" t="str">
        <f t="shared" si="142"/>
        <v/>
      </c>
      <c r="D2339" t="s">
        <v>1445</v>
      </c>
      <c r="E2339">
        <v>32</v>
      </c>
      <c r="F2339" t="s">
        <v>1446</v>
      </c>
      <c r="G2339">
        <v>40.47</v>
      </c>
      <c r="H2339">
        <f t="shared" si="143"/>
        <v>1295.04</v>
      </c>
      <c r="I2339">
        <f>VLOOKUP(L2339,'ARTICLES 10052022'!$A$1:$Q$1031,17,FALSE)</f>
        <v>48.900000000000006</v>
      </c>
      <c r="J2339">
        <f t="shared" si="145"/>
        <v>1564.8000000000002</v>
      </c>
      <c r="L2339" t="s">
        <v>1445</v>
      </c>
      <c r="M2339">
        <f>IF(I2339="","",VLOOKUP(L2339,'ARTICLES 10052022'!$A$1:$J$1031,10,FALSE))</f>
        <v>32.6</v>
      </c>
      <c r="N2339">
        <f t="shared" si="144"/>
        <v>1043.2</v>
      </c>
    </row>
    <row r="2340" spans="1:14" outlineLevel="1">
      <c r="A2340" s="73" t="s">
        <v>3215</v>
      </c>
      <c r="B2340" s="73"/>
      <c r="C2340" s="73" t="str">
        <f t="shared" si="142"/>
        <v>PSR16EH8X4</v>
      </c>
      <c r="J2340">
        <f>SUBTOTAL(9,J2337:J2339)</f>
        <v>2161.7400000000002</v>
      </c>
      <c r="N2340">
        <f>SUBTOTAL(9,N2337:N2339)</f>
        <v>1417.96</v>
      </c>
    </row>
    <row r="2341" spans="1:14" outlineLevel="2">
      <c r="A2341" t="s">
        <v>231</v>
      </c>
      <c r="B2341" s="73" t="str">
        <f>VLOOKUP(A2341,'ARTICLES 10052022'!$A$2:$D$1031,4,FALSE)</f>
        <v>AA</v>
      </c>
      <c r="C2341" s="73" t="str">
        <f t="shared" si="142"/>
        <v/>
      </c>
      <c r="D2341" t="s">
        <v>2722</v>
      </c>
      <c r="E2341">
        <v>6</v>
      </c>
      <c r="F2341" t="s">
        <v>2723</v>
      </c>
      <c r="G2341">
        <v>4.6189999999999998</v>
      </c>
      <c r="H2341">
        <f t="shared" si="143"/>
        <v>27.713999999999999</v>
      </c>
      <c r="I2341">
        <f>VLOOKUP(L2341,'ARTICLES 10052022'!$A$1:$Q$1031,17,FALSE)</f>
        <v>6.69</v>
      </c>
      <c r="J2341">
        <f t="shared" si="145"/>
        <v>40.14</v>
      </c>
      <c r="L2341" t="s">
        <v>2722</v>
      </c>
      <c r="M2341">
        <f>IF(I2341="","",VLOOKUP(L2341,'ARTICLES 10052022'!$A$1:$J$1031,10,FALSE))</f>
        <v>4.4600000000000009</v>
      </c>
      <c r="N2341">
        <f t="shared" si="144"/>
        <v>26.760000000000005</v>
      </c>
    </row>
    <row r="2342" spans="1:14" outlineLevel="2">
      <c r="A2342" t="s">
        <v>231</v>
      </c>
      <c r="B2342" s="73" t="str">
        <f>VLOOKUP(A2342,'ARTICLES 10052022'!$A$2:$D$1031,4,FALSE)</f>
        <v>AA</v>
      </c>
      <c r="C2342" s="73" t="str">
        <f t="shared" si="142"/>
        <v/>
      </c>
      <c r="D2342" t="s">
        <v>1634</v>
      </c>
      <c r="E2342">
        <v>6</v>
      </c>
      <c r="F2342" t="s">
        <v>1635</v>
      </c>
      <c r="G2342">
        <v>85.23</v>
      </c>
      <c r="H2342">
        <f t="shared" si="143"/>
        <v>511.38</v>
      </c>
      <c r="I2342">
        <f>VLOOKUP(L2342,'ARTICLES 10052022'!$A$1:$Q$1031,17,FALSE)</f>
        <v>92.800000000000011</v>
      </c>
      <c r="J2342">
        <f t="shared" si="145"/>
        <v>556.80000000000007</v>
      </c>
      <c r="L2342" t="s">
        <v>1634</v>
      </c>
      <c r="M2342">
        <f>IF(I2342="","",VLOOKUP(L2342,'ARTICLES 10052022'!$A$1:$J$1031,10,FALSE))</f>
        <v>58</v>
      </c>
      <c r="N2342">
        <f t="shared" si="144"/>
        <v>348</v>
      </c>
    </row>
    <row r="2343" spans="1:14" outlineLevel="2">
      <c r="A2343" t="s">
        <v>231</v>
      </c>
      <c r="B2343" s="73" t="str">
        <f>VLOOKUP(A2343,'ARTICLES 10052022'!$A$2:$D$1031,4,FALSE)</f>
        <v>AA</v>
      </c>
      <c r="C2343" s="73" t="str">
        <f t="shared" si="142"/>
        <v/>
      </c>
      <c r="D2343" t="s">
        <v>1445</v>
      </c>
      <c r="E2343">
        <v>16</v>
      </c>
      <c r="F2343" t="s">
        <v>1446</v>
      </c>
      <c r="G2343">
        <v>40.47</v>
      </c>
      <c r="H2343">
        <f t="shared" si="143"/>
        <v>647.52</v>
      </c>
      <c r="I2343">
        <f>VLOOKUP(L2343,'ARTICLES 10052022'!$A$1:$Q$1031,17,FALSE)</f>
        <v>48.900000000000006</v>
      </c>
      <c r="J2343">
        <f t="shared" si="145"/>
        <v>782.40000000000009</v>
      </c>
      <c r="L2343" t="s">
        <v>1445</v>
      </c>
      <c r="M2343">
        <f>IF(I2343="","",VLOOKUP(L2343,'ARTICLES 10052022'!$A$1:$J$1031,10,FALSE))</f>
        <v>32.6</v>
      </c>
      <c r="N2343">
        <f t="shared" si="144"/>
        <v>521.6</v>
      </c>
    </row>
    <row r="2344" spans="1:14" outlineLevel="2">
      <c r="A2344" t="s">
        <v>231</v>
      </c>
      <c r="B2344" s="73" t="str">
        <f>VLOOKUP(A2344,'ARTICLES 10052022'!$A$2:$D$1031,4,FALSE)</f>
        <v>AA</v>
      </c>
      <c r="C2344" s="73" t="str">
        <f t="shared" si="142"/>
        <v/>
      </c>
      <c r="D2344" t="s">
        <v>1448</v>
      </c>
      <c r="E2344">
        <v>16</v>
      </c>
      <c r="F2344" t="s">
        <v>1449</v>
      </c>
      <c r="G2344">
        <v>49.77</v>
      </c>
      <c r="H2344">
        <f t="shared" si="143"/>
        <v>796.32</v>
      </c>
      <c r="I2344">
        <f>VLOOKUP(L2344,'ARTICLES 10052022'!$A$1:$Q$1031,17,FALSE)</f>
        <v>60</v>
      </c>
      <c r="J2344">
        <f t="shared" si="145"/>
        <v>960</v>
      </c>
      <c r="L2344" t="s">
        <v>1448</v>
      </c>
      <c r="M2344">
        <f>IF(I2344="","",VLOOKUP(L2344,'ARTICLES 10052022'!$A$1:$J$1031,10,FALSE))</f>
        <v>40</v>
      </c>
      <c r="N2344">
        <f t="shared" si="144"/>
        <v>640</v>
      </c>
    </row>
    <row r="2345" spans="1:14" outlineLevel="1">
      <c r="A2345" s="73" t="s">
        <v>3216</v>
      </c>
      <c r="B2345" s="73"/>
      <c r="C2345" s="73" t="str">
        <f t="shared" si="142"/>
        <v>PSR18EH8X4.5</v>
      </c>
      <c r="J2345">
        <f>SUBTOTAL(9,J2341:J2344)</f>
        <v>2339.34</v>
      </c>
      <c r="N2345">
        <f>SUBTOTAL(9,N2341:N2344)</f>
        <v>1536.3600000000001</v>
      </c>
    </row>
    <row r="2346" spans="1:14" outlineLevel="2">
      <c r="A2346" t="s">
        <v>237</v>
      </c>
      <c r="B2346" s="73" t="str">
        <f>VLOOKUP(A2346,'ARTICLES 10052022'!$A$2:$D$1031,4,FALSE)</f>
        <v>AA</v>
      </c>
      <c r="C2346" s="73" t="str">
        <f t="shared" si="142"/>
        <v/>
      </c>
      <c r="D2346" t="s">
        <v>2722</v>
      </c>
      <c r="E2346">
        <v>6</v>
      </c>
      <c r="F2346" t="s">
        <v>2723</v>
      </c>
      <c r="G2346">
        <v>4.6189999999999998</v>
      </c>
      <c r="H2346">
        <f t="shared" si="143"/>
        <v>27.713999999999999</v>
      </c>
      <c r="I2346">
        <f>VLOOKUP(L2346,'ARTICLES 10052022'!$A$1:$Q$1031,17,FALSE)</f>
        <v>6.69</v>
      </c>
      <c r="J2346">
        <f t="shared" si="145"/>
        <v>40.14</v>
      </c>
      <c r="L2346" t="s">
        <v>2722</v>
      </c>
      <c r="M2346">
        <f>IF(I2346="","",VLOOKUP(L2346,'ARTICLES 10052022'!$A$1:$J$1031,10,FALSE))</f>
        <v>4.4600000000000009</v>
      </c>
      <c r="N2346">
        <f t="shared" si="144"/>
        <v>26.760000000000005</v>
      </c>
    </row>
    <row r="2347" spans="1:14" outlineLevel="2">
      <c r="A2347" t="s">
        <v>237</v>
      </c>
      <c r="B2347" s="73" t="str">
        <f>VLOOKUP(A2347,'ARTICLES 10052022'!$A$2:$D$1031,4,FALSE)</f>
        <v>AA</v>
      </c>
      <c r="C2347" s="73" t="str">
        <f t="shared" si="142"/>
        <v/>
      </c>
      <c r="D2347" t="s">
        <v>1634</v>
      </c>
      <c r="E2347">
        <v>6</v>
      </c>
      <c r="F2347" t="s">
        <v>1635</v>
      </c>
      <c r="G2347">
        <v>85.23</v>
      </c>
      <c r="H2347">
        <f t="shared" si="143"/>
        <v>511.38</v>
      </c>
      <c r="I2347">
        <f>VLOOKUP(L2347,'ARTICLES 10052022'!$A$1:$Q$1031,17,FALSE)</f>
        <v>92.800000000000011</v>
      </c>
      <c r="J2347">
        <f t="shared" si="145"/>
        <v>556.80000000000007</v>
      </c>
      <c r="L2347" t="s">
        <v>1634</v>
      </c>
      <c r="M2347">
        <f>IF(I2347="","",VLOOKUP(L2347,'ARTICLES 10052022'!$A$1:$J$1031,10,FALSE))</f>
        <v>58</v>
      </c>
      <c r="N2347">
        <f t="shared" si="144"/>
        <v>348</v>
      </c>
    </row>
    <row r="2348" spans="1:14" outlineLevel="2">
      <c r="A2348" t="s">
        <v>237</v>
      </c>
      <c r="B2348" s="73" t="str">
        <f>VLOOKUP(A2348,'ARTICLES 10052022'!$A$2:$D$1031,4,FALSE)</f>
        <v>AA</v>
      </c>
      <c r="C2348" s="73" t="str">
        <f t="shared" si="142"/>
        <v/>
      </c>
      <c r="D2348" t="s">
        <v>1448</v>
      </c>
      <c r="E2348">
        <v>32</v>
      </c>
      <c r="F2348" t="s">
        <v>1449</v>
      </c>
      <c r="G2348">
        <v>49.77</v>
      </c>
      <c r="H2348">
        <f t="shared" si="143"/>
        <v>1592.64</v>
      </c>
      <c r="I2348">
        <f>VLOOKUP(L2348,'ARTICLES 10052022'!$A$1:$Q$1031,17,FALSE)</f>
        <v>60</v>
      </c>
      <c r="J2348">
        <f t="shared" si="145"/>
        <v>1920</v>
      </c>
      <c r="L2348" t="s">
        <v>1448</v>
      </c>
      <c r="M2348">
        <f>IF(I2348="","",VLOOKUP(L2348,'ARTICLES 10052022'!$A$1:$J$1031,10,FALSE))</f>
        <v>40</v>
      </c>
      <c r="N2348">
        <f t="shared" si="144"/>
        <v>1280</v>
      </c>
    </row>
    <row r="2349" spans="1:14" outlineLevel="1">
      <c r="A2349" s="73" t="s">
        <v>3217</v>
      </c>
      <c r="B2349" s="73"/>
      <c r="C2349" s="73" t="str">
        <f t="shared" si="142"/>
        <v>PSR20EH8X5</v>
      </c>
      <c r="J2349">
        <f>SUBTOTAL(9,J2346:J2348)</f>
        <v>2516.94</v>
      </c>
      <c r="N2349">
        <f>SUBTOTAL(9,N2346:N2348)</f>
        <v>1654.76</v>
      </c>
    </row>
    <row r="2350" spans="1:14" outlineLevel="2">
      <c r="A2350" t="s">
        <v>207</v>
      </c>
      <c r="B2350" s="73" t="str">
        <f>VLOOKUP(A2350,'ARTICLES 10052022'!$A$2:$D$1031,4,FALSE)</f>
        <v>AA</v>
      </c>
      <c r="C2350" s="73" t="str">
        <f t="shared" si="142"/>
        <v/>
      </c>
      <c r="D2350" t="s">
        <v>1643</v>
      </c>
      <c r="E2350">
        <v>5</v>
      </c>
      <c r="F2350" t="s">
        <v>1644</v>
      </c>
      <c r="G2350">
        <v>55.3</v>
      </c>
      <c r="H2350">
        <f t="shared" si="143"/>
        <v>276.5</v>
      </c>
      <c r="I2350">
        <f>VLOOKUP(L2350,'ARTICLES 10052022'!$A$1:$Q$1031,17,FALSE)</f>
        <v>59.25</v>
      </c>
      <c r="J2350">
        <f t="shared" si="145"/>
        <v>296.25</v>
      </c>
      <c r="L2350" t="s">
        <v>1643</v>
      </c>
      <c r="M2350">
        <f>IF(I2350="","",VLOOKUP(L2350,'ARTICLES 10052022'!$A$1:$J$1031,10,FALSE))</f>
        <v>39.5</v>
      </c>
      <c r="N2350">
        <f t="shared" si="144"/>
        <v>197.5</v>
      </c>
    </row>
    <row r="2351" spans="1:14" outlineLevel="2">
      <c r="A2351" t="s">
        <v>207</v>
      </c>
      <c r="B2351" s="73" t="str">
        <f>VLOOKUP(A2351,'ARTICLES 10052022'!$A$2:$D$1031,4,FALSE)</f>
        <v>AA</v>
      </c>
      <c r="C2351" s="73" t="str">
        <f t="shared" si="142"/>
        <v/>
      </c>
      <c r="D2351" t="s">
        <v>1445</v>
      </c>
      <c r="E2351">
        <v>12</v>
      </c>
      <c r="F2351" t="s">
        <v>1446</v>
      </c>
      <c r="G2351">
        <v>40.47</v>
      </c>
      <c r="H2351">
        <f t="shared" si="143"/>
        <v>485.64</v>
      </c>
      <c r="I2351">
        <f>VLOOKUP(L2351,'ARTICLES 10052022'!$A$1:$Q$1031,17,FALSE)</f>
        <v>48.900000000000006</v>
      </c>
      <c r="J2351">
        <f t="shared" si="145"/>
        <v>586.80000000000007</v>
      </c>
      <c r="L2351" t="s">
        <v>1445</v>
      </c>
      <c r="M2351">
        <f>IF(I2351="","",VLOOKUP(L2351,'ARTICLES 10052022'!$A$1:$J$1031,10,FALSE))</f>
        <v>32.6</v>
      </c>
      <c r="N2351">
        <f t="shared" si="144"/>
        <v>391.20000000000005</v>
      </c>
    </row>
    <row r="2352" spans="1:14" outlineLevel="1">
      <c r="A2352" s="73" t="s">
        <v>3218</v>
      </c>
      <c r="B2352" s="73"/>
      <c r="C2352" s="73" t="str">
        <f t="shared" si="142"/>
        <v>PSR6EH6X2</v>
      </c>
      <c r="J2352">
        <f>SUBTOTAL(9,J2350:J2351)</f>
        <v>883.05000000000007</v>
      </c>
      <c r="N2352">
        <f>SUBTOTAL(9,N2350:N2351)</f>
        <v>588.70000000000005</v>
      </c>
    </row>
    <row r="2353" spans="1:14" outlineLevel="2">
      <c r="A2353" t="s">
        <v>266</v>
      </c>
      <c r="B2353" s="73" t="str">
        <f>VLOOKUP(A2353,'ARTICLES 10052022'!$A$2:$D$1031,4,FALSE)</f>
        <v>AA</v>
      </c>
      <c r="C2353" s="73" t="str">
        <f t="shared" si="142"/>
        <v/>
      </c>
      <c r="D2353" t="s">
        <v>454</v>
      </c>
      <c r="E2353">
        <v>1</v>
      </c>
      <c r="F2353" t="s">
        <v>455</v>
      </c>
      <c r="G2353">
        <v>107.62</v>
      </c>
      <c r="H2353">
        <f t="shared" si="143"/>
        <v>107.62</v>
      </c>
      <c r="I2353">
        <f>VLOOKUP(L2353,'ARTICLES 10052022'!$A$1:$Q$1031,17,FALSE)</f>
        <v>127.224</v>
      </c>
      <c r="J2353">
        <f t="shared" si="145"/>
        <v>127.224</v>
      </c>
      <c r="L2353" t="s">
        <v>454</v>
      </c>
      <c r="M2353">
        <f>IF(I2353="","",VLOOKUP(L2353,'ARTICLES 10052022'!$A$1:$J$1031,10,FALSE))</f>
        <v>63.612000000000002</v>
      </c>
      <c r="N2353">
        <f t="shared" si="144"/>
        <v>63.612000000000002</v>
      </c>
    </row>
    <row r="2354" spans="1:14" outlineLevel="2">
      <c r="A2354" t="s">
        <v>266</v>
      </c>
      <c r="B2354" s="73" t="str">
        <f>VLOOKUP(A2354,'ARTICLES 10052022'!$A$2:$D$1031,4,FALSE)</f>
        <v>AA</v>
      </c>
      <c r="C2354" s="73" t="str">
        <f t="shared" si="142"/>
        <v/>
      </c>
      <c r="D2354" t="s">
        <v>502</v>
      </c>
      <c r="E2354">
        <v>1</v>
      </c>
      <c r="F2354" t="s">
        <v>503</v>
      </c>
      <c r="G2354">
        <v>7</v>
      </c>
      <c r="H2354">
        <f t="shared" si="143"/>
        <v>7</v>
      </c>
      <c r="I2354">
        <f>VLOOKUP(L2354,'ARTICLES 10052022'!$A$1:$Q$1031,17,FALSE)</f>
        <v>9.6999999999999993</v>
      </c>
      <c r="J2354">
        <f t="shared" si="145"/>
        <v>9.6999999999999993</v>
      </c>
      <c r="L2354" t="s">
        <v>502</v>
      </c>
      <c r="M2354">
        <f>IF(I2354="","",VLOOKUP(L2354,'ARTICLES 10052022'!$A$1:$J$1031,10,FALSE))</f>
        <v>3.88</v>
      </c>
      <c r="N2354">
        <f t="shared" si="144"/>
        <v>3.88</v>
      </c>
    </row>
    <row r="2355" spans="1:14" outlineLevel="2">
      <c r="A2355" t="s">
        <v>266</v>
      </c>
      <c r="B2355" s="73" t="str">
        <f>VLOOKUP(A2355,'ARTICLES 10052022'!$A$2:$D$1031,4,FALSE)</f>
        <v>AA</v>
      </c>
      <c r="C2355" s="73" t="str">
        <f t="shared" si="142"/>
        <v/>
      </c>
      <c r="D2355" t="s">
        <v>472</v>
      </c>
      <c r="E2355">
        <v>1</v>
      </c>
      <c r="F2355" t="s">
        <v>993</v>
      </c>
      <c r="G2355">
        <v>4.87</v>
      </c>
      <c r="H2355">
        <f t="shared" si="143"/>
        <v>4.87</v>
      </c>
      <c r="I2355">
        <f>VLOOKUP(L2355,'ARTICLES 10052022'!$A$1:$Q$1031,17,FALSE)</f>
        <v>1.41</v>
      </c>
      <c r="J2355">
        <f t="shared" si="145"/>
        <v>1.41</v>
      </c>
      <c r="L2355" t="s">
        <v>472</v>
      </c>
      <c r="M2355">
        <f>IF(I2355="","",VLOOKUP(L2355,'ARTICLES 10052022'!$A$1:$J$1031,10,FALSE))</f>
        <v>0.94</v>
      </c>
      <c r="N2355">
        <f t="shared" si="144"/>
        <v>0.94</v>
      </c>
    </row>
    <row r="2356" spans="1:14" outlineLevel="1">
      <c r="A2356" s="73" t="s">
        <v>3219</v>
      </c>
      <c r="B2356" s="73"/>
      <c r="C2356" s="73" t="str">
        <f t="shared" si="142"/>
        <v>KITCOL01FV</v>
      </c>
      <c r="J2356">
        <f>SUBTOTAL(9,J2353:J2355)</f>
        <v>138.334</v>
      </c>
      <c r="N2356">
        <f>SUBTOTAL(9,N2353:N2355)</f>
        <v>68.432000000000002</v>
      </c>
    </row>
    <row r="2357" spans="1:14" outlineLevel="2">
      <c r="A2357" t="s">
        <v>349</v>
      </c>
      <c r="B2357" s="73" t="str">
        <f>VLOOKUP(A2357,'ARTICLES 10052022'!$A$2:$D$1031,4,FALSE)</f>
        <v>AA</v>
      </c>
      <c r="C2357" s="73" t="str">
        <f t="shared" si="142"/>
        <v/>
      </c>
      <c r="D2357" t="s">
        <v>512</v>
      </c>
      <c r="E2357">
        <v>2</v>
      </c>
      <c r="F2357" t="s">
        <v>1006</v>
      </c>
      <c r="G2357">
        <v>4.63</v>
      </c>
      <c r="H2357">
        <f t="shared" si="143"/>
        <v>9.26</v>
      </c>
      <c r="I2357">
        <f>VLOOKUP(L2357,'ARTICLES 10052022'!$A$1:$Q$1031,17,FALSE)</f>
        <v>6.34</v>
      </c>
      <c r="J2357">
        <f t="shared" si="145"/>
        <v>12.68</v>
      </c>
      <c r="L2357" t="s">
        <v>512</v>
      </c>
      <c r="M2357">
        <f>IF(I2357="","",VLOOKUP(L2357,'ARTICLES 10052022'!$A$1:$J$1031,10,FALSE))</f>
        <v>3.17</v>
      </c>
      <c r="N2357">
        <f t="shared" si="144"/>
        <v>6.34</v>
      </c>
    </row>
    <row r="2358" spans="1:14" outlineLevel="2">
      <c r="A2358" t="s">
        <v>349</v>
      </c>
      <c r="B2358" s="73" t="str">
        <f>VLOOKUP(A2358,'ARTICLES 10052022'!$A$2:$D$1031,4,FALSE)</f>
        <v>AA</v>
      </c>
      <c r="C2358" s="73" t="str">
        <f t="shared" si="142"/>
        <v/>
      </c>
      <c r="D2358" t="s">
        <v>1858</v>
      </c>
      <c r="E2358">
        <v>1</v>
      </c>
      <c r="F2358" t="s">
        <v>1859</v>
      </c>
      <c r="G2358">
        <v>380.05</v>
      </c>
      <c r="H2358">
        <f t="shared" si="143"/>
        <v>380.05</v>
      </c>
      <c r="I2358">
        <f>VLOOKUP(L2358,'ARTICLES 10052022'!$A$1:$Q$1031,17,FALSE)</f>
        <v>553.92399999999998</v>
      </c>
      <c r="J2358">
        <f t="shared" si="145"/>
        <v>553.92399999999998</v>
      </c>
      <c r="L2358" t="s">
        <v>1858</v>
      </c>
      <c r="M2358">
        <f>IF(I2358="","",VLOOKUP(L2358,'ARTICLES 10052022'!$A$1:$J$1031,10,FALSE))</f>
        <v>395.66</v>
      </c>
      <c r="N2358">
        <f t="shared" si="144"/>
        <v>395.66</v>
      </c>
    </row>
    <row r="2359" spans="1:14" outlineLevel="2">
      <c r="A2359" t="s">
        <v>349</v>
      </c>
      <c r="B2359" s="73" t="str">
        <f>VLOOKUP(A2359,'ARTICLES 10052022'!$A$2:$D$1031,4,FALSE)</f>
        <v>AA</v>
      </c>
      <c r="C2359" s="73" t="str">
        <f t="shared" si="142"/>
        <v/>
      </c>
      <c r="D2359" t="s">
        <v>1467</v>
      </c>
      <c r="E2359">
        <v>1</v>
      </c>
      <c r="F2359" t="s">
        <v>1468</v>
      </c>
      <c r="G2359">
        <v>64.959999999999994</v>
      </c>
      <c r="H2359">
        <f t="shared" si="143"/>
        <v>64.959999999999994</v>
      </c>
      <c r="I2359">
        <f>VLOOKUP(L2359,'ARTICLES 10052022'!$A$1:$Q$1031,17,FALSE)</f>
        <v>69</v>
      </c>
      <c r="J2359">
        <f t="shared" si="145"/>
        <v>69</v>
      </c>
      <c r="L2359" t="s">
        <v>1467</v>
      </c>
      <c r="M2359">
        <f>IF(I2359="","",VLOOKUP(L2359,'ARTICLES 10052022'!$A$1:$J$1031,10,FALSE))</f>
        <v>46</v>
      </c>
      <c r="N2359">
        <f t="shared" si="144"/>
        <v>46</v>
      </c>
    </row>
    <row r="2360" spans="1:14" outlineLevel="2">
      <c r="A2360" t="s">
        <v>349</v>
      </c>
      <c r="B2360" s="73" t="str">
        <f>VLOOKUP(A2360,'ARTICLES 10052022'!$A$2:$D$1031,4,FALSE)</f>
        <v>AA</v>
      </c>
      <c r="C2360" s="73" t="str">
        <f t="shared" si="142"/>
        <v/>
      </c>
      <c r="D2360" t="s">
        <v>1445</v>
      </c>
      <c r="E2360">
        <v>6</v>
      </c>
      <c r="F2360" t="s">
        <v>1446</v>
      </c>
      <c r="G2360">
        <v>40.47</v>
      </c>
      <c r="H2360">
        <f t="shared" si="143"/>
        <v>242.82</v>
      </c>
      <c r="I2360">
        <f>VLOOKUP(L2360,'ARTICLES 10052022'!$A$1:$Q$1031,17,FALSE)</f>
        <v>48.900000000000006</v>
      </c>
      <c r="J2360">
        <f t="shared" si="145"/>
        <v>293.40000000000003</v>
      </c>
      <c r="L2360" t="s">
        <v>1445</v>
      </c>
      <c r="M2360">
        <f>IF(I2360="","",VLOOKUP(L2360,'ARTICLES 10052022'!$A$1:$J$1031,10,FALSE))</f>
        <v>32.6</v>
      </c>
      <c r="N2360">
        <f t="shared" si="144"/>
        <v>195.60000000000002</v>
      </c>
    </row>
    <row r="2361" spans="1:14" outlineLevel="2">
      <c r="A2361" t="s">
        <v>349</v>
      </c>
      <c r="B2361" s="73" t="str">
        <f>VLOOKUP(A2361,'ARTICLES 10052022'!$A$2:$D$1031,4,FALSE)</f>
        <v>AA</v>
      </c>
      <c r="C2361" s="73" t="str">
        <f t="shared" si="142"/>
        <v/>
      </c>
      <c r="D2361" t="s">
        <v>412</v>
      </c>
      <c r="E2361">
        <v>1</v>
      </c>
      <c r="F2361" t="s">
        <v>413</v>
      </c>
      <c r="G2361">
        <v>16.5</v>
      </c>
      <c r="H2361">
        <f t="shared" si="143"/>
        <v>16.5</v>
      </c>
      <c r="I2361">
        <f>VLOOKUP(L2361,'ARTICLES 10052022'!$A$1:$Q$1031,17,FALSE)</f>
        <v>20.774999999999999</v>
      </c>
      <c r="J2361">
        <f t="shared" si="145"/>
        <v>20.774999999999999</v>
      </c>
      <c r="L2361" t="s">
        <v>412</v>
      </c>
      <c r="M2361">
        <f>IF(I2361="","",VLOOKUP(L2361,'ARTICLES 10052022'!$A$1:$J$1031,10,FALSE))</f>
        <v>13.85</v>
      </c>
      <c r="N2361">
        <f t="shared" si="144"/>
        <v>13.85</v>
      </c>
    </row>
    <row r="2362" spans="1:14" outlineLevel="1">
      <c r="A2362" s="73" t="s">
        <v>3220</v>
      </c>
      <c r="B2362" s="73"/>
      <c r="C2362" s="73" t="str">
        <f t="shared" si="142"/>
        <v>PSFV3EH3X2</v>
      </c>
      <c r="J2362">
        <f>SUBTOTAL(9,J2357:J2361)</f>
        <v>949.77899999999988</v>
      </c>
      <c r="N2362">
        <f>SUBTOTAL(9,N2357:N2361)</f>
        <v>657.45</v>
      </c>
    </row>
    <row r="2363" spans="1:14" outlineLevel="2">
      <c r="A2363" t="s">
        <v>351</v>
      </c>
      <c r="B2363" s="73" t="str">
        <f>VLOOKUP(A2363,'ARTICLES 10052022'!$A$2:$D$1031,4,FALSE)</f>
        <v>AA</v>
      </c>
      <c r="C2363" s="73" t="str">
        <f t="shared" si="142"/>
        <v/>
      </c>
      <c r="D2363" t="s">
        <v>512</v>
      </c>
      <c r="E2363">
        <v>2</v>
      </c>
      <c r="F2363" t="s">
        <v>1006</v>
      </c>
      <c r="G2363">
        <v>4.63</v>
      </c>
      <c r="H2363">
        <f t="shared" si="143"/>
        <v>9.26</v>
      </c>
      <c r="I2363">
        <f>VLOOKUP(L2363,'ARTICLES 10052022'!$A$1:$Q$1031,17,FALSE)</f>
        <v>6.34</v>
      </c>
      <c r="J2363">
        <f t="shared" si="145"/>
        <v>12.68</v>
      </c>
      <c r="L2363" t="s">
        <v>512</v>
      </c>
      <c r="M2363">
        <f>IF(I2363="","",VLOOKUP(L2363,'ARTICLES 10052022'!$A$1:$J$1031,10,FALSE))</f>
        <v>3.17</v>
      </c>
      <c r="N2363">
        <f t="shared" si="144"/>
        <v>6.34</v>
      </c>
    </row>
    <row r="2364" spans="1:14" outlineLevel="2">
      <c r="A2364" t="s">
        <v>351</v>
      </c>
      <c r="B2364" s="73" t="str">
        <f>VLOOKUP(A2364,'ARTICLES 10052022'!$A$2:$D$1031,4,FALSE)</f>
        <v>AA</v>
      </c>
      <c r="C2364" s="73" t="str">
        <f t="shared" si="142"/>
        <v/>
      </c>
      <c r="D2364" t="s">
        <v>1861</v>
      </c>
      <c r="E2364">
        <v>1</v>
      </c>
      <c r="F2364" t="s">
        <v>1862</v>
      </c>
      <c r="G2364">
        <v>465.73</v>
      </c>
      <c r="H2364">
        <f t="shared" si="143"/>
        <v>465.73</v>
      </c>
      <c r="I2364">
        <f>VLOOKUP(L2364,'ARTICLES 10052022'!$A$1:$Q$1031,17,FALSE)</f>
        <v>678.32799999999997</v>
      </c>
      <c r="J2364">
        <f t="shared" si="145"/>
        <v>678.32799999999997</v>
      </c>
      <c r="L2364" t="s">
        <v>1861</v>
      </c>
      <c r="M2364">
        <f>IF(I2364="","",VLOOKUP(L2364,'ARTICLES 10052022'!$A$1:$J$1031,10,FALSE))</f>
        <v>484.52</v>
      </c>
      <c r="N2364">
        <f t="shared" si="144"/>
        <v>484.52</v>
      </c>
    </row>
    <row r="2365" spans="1:14" outlineLevel="2">
      <c r="A2365" t="s">
        <v>351</v>
      </c>
      <c r="B2365" s="73" t="str">
        <f>VLOOKUP(A2365,'ARTICLES 10052022'!$A$2:$D$1031,4,FALSE)</f>
        <v>AA</v>
      </c>
      <c r="C2365" s="73" t="str">
        <f t="shared" si="142"/>
        <v/>
      </c>
      <c r="D2365" t="s">
        <v>1445</v>
      </c>
      <c r="E2365">
        <v>8</v>
      </c>
      <c r="F2365" t="s">
        <v>1446</v>
      </c>
      <c r="G2365">
        <v>40.47</v>
      </c>
      <c r="H2365">
        <f t="shared" si="143"/>
        <v>323.76</v>
      </c>
      <c r="I2365">
        <f>VLOOKUP(L2365,'ARTICLES 10052022'!$A$1:$Q$1031,17,FALSE)</f>
        <v>48.900000000000006</v>
      </c>
      <c r="J2365">
        <f t="shared" si="145"/>
        <v>391.20000000000005</v>
      </c>
      <c r="L2365" t="s">
        <v>1445</v>
      </c>
      <c r="M2365">
        <f>IF(I2365="","",VLOOKUP(L2365,'ARTICLES 10052022'!$A$1:$J$1031,10,FALSE))</f>
        <v>32.6</v>
      </c>
      <c r="N2365">
        <f t="shared" si="144"/>
        <v>260.8</v>
      </c>
    </row>
    <row r="2366" spans="1:14" outlineLevel="2">
      <c r="A2366" t="s">
        <v>351</v>
      </c>
      <c r="B2366" s="73" t="str">
        <f>VLOOKUP(A2366,'ARTICLES 10052022'!$A$2:$D$1031,4,FALSE)</f>
        <v>AA</v>
      </c>
      <c r="C2366" s="73" t="str">
        <f t="shared" si="142"/>
        <v/>
      </c>
      <c r="D2366" t="s">
        <v>412</v>
      </c>
      <c r="E2366">
        <v>1</v>
      </c>
      <c r="F2366" t="s">
        <v>413</v>
      </c>
      <c r="G2366">
        <v>16.5</v>
      </c>
      <c r="H2366">
        <f t="shared" si="143"/>
        <v>16.5</v>
      </c>
      <c r="I2366">
        <f>VLOOKUP(L2366,'ARTICLES 10052022'!$A$1:$Q$1031,17,FALSE)</f>
        <v>20.774999999999999</v>
      </c>
      <c r="J2366">
        <f t="shared" si="145"/>
        <v>20.774999999999999</v>
      </c>
      <c r="L2366" t="s">
        <v>412</v>
      </c>
      <c r="M2366">
        <f>IF(I2366="","",VLOOKUP(L2366,'ARTICLES 10052022'!$A$1:$J$1031,10,FALSE))</f>
        <v>13.85</v>
      </c>
      <c r="N2366">
        <f t="shared" si="144"/>
        <v>13.85</v>
      </c>
    </row>
    <row r="2367" spans="1:14" outlineLevel="2">
      <c r="A2367" t="s">
        <v>351</v>
      </c>
      <c r="B2367" s="73" t="str">
        <f>VLOOKUP(A2367,'ARTICLES 10052022'!$A$2:$D$1031,4,FALSE)</f>
        <v>AA</v>
      </c>
      <c r="C2367" s="73" t="str">
        <f t="shared" si="142"/>
        <v/>
      </c>
      <c r="D2367" t="s">
        <v>2137</v>
      </c>
      <c r="E2367">
        <v>2</v>
      </c>
      <c r="F2367" t="s">
        <v>2138</v>
      </c>
      <c r="G2367">
        <v>34.299999999999997</v>
      </c>
      <c r="H2367">
        <f t="shared" si="143"/>
        <v>68.599999999999994</v>
      </c>
      <c r="I2367">
        <f>VLOOKUP(L2367,'ARTICLES 10052022'!$A$1:$Q$1031,17,FALSE)</f>
        <v>47.4</v>
      </c>
      <c r="J2367">
        <f t="shared" si="145"/>
        <v>94.8</v>
      </c>
      <c r="L2367" t="s">
        <v>2137</v>
      </c>
      <c r="M2367">
        <f>IF(I2367="","",VLOOKUP(L2367,'ARTICLES 10052022'!$A$1:$J$1031,10,FALSE))</f>
        <v>39.5</v>
      </c>
      <c r="N2367">
        <f t="shared" si="144"/>
        <v>79</v>
      </c>
    </row>
    <row r="2368" spans="1:14" outlineLevel="1">
      <c r="A2368" s="73" t="s">
        <v>3221</v>
      </c>
      <c r="B2368" s="73"/>
      <c r="C2368" s="73" t="str">
        <f t="shared" si="142"/>
        <v>PSFV4EH4X2</v>
      </c>
      <c r="J2368">
        <f>SUBTOTAL(9,J2363:J2367)</f>
        <v>1197.7830000000001</v>
      </c>
      <c r="N2368">
        <f>SUBTOTAL(9,N2363:N2367)</f>
        <v>844.51</v>
      </c>
    </row>
    <row r="2369" spans="1:14" outlineLevel="2">
      <c r="A2369" t="s">
        <v>353</v>
      </c>
      <c r="B2369" s="73" t="str">
        <f>VLOOKUP(A2369,'ARTICLES 10052022'!$A$2:$D$1031,4,FALSE)</f>
        <v>AA</v>
      </c>
      <c r="C2369" s="73" t="str">
        <f t="shared" si="142"/>
        <v/>
      </c>
      <c r="D2369" t="s">
        <v>512</v>
      </c>
      <c r="E2369">
        <v>2</v>
      </c>
      <c r="F2369" t="s">
        <v>1006</v>
      </c>
      <c r="G2369">
        <v>4.63</v>
      </c>
      <c r="H2369">
        <f t="shared" si="143"/>
        <v>9.26</v>
      </c>
      <c r="I2369">
        <f>VLOOKUP(L2369,'ARTICLES 10052022'!$A$1:$Q$1031,17,FALSE)</f>
        <v>6.34</v>
      </c>
      <c r="J2369">
        <f t="shared" si="145"/>
        <v>12.68</v>
      </c>
      <c r="L2369" t="s">
        <v>512</v>
      </c>
      <c r="M2369">
        <f>IF(I2369="","",VLOOKUP(L2369,'ARTICLES 10052022'!$A$1:$J$1031,10,FALSE))</f>
        <v>3.17</v>
      </c>
      <c r="N2369">
        <f t="shared" si="144"/>
        <v>6.34</v>
      </c>
    </row>
    <row r="2370" spans="1:14" outlineLevel="2">
      <c r="A2370" t="s">
        <v>353</v>
      </c>
      <c r="B2370" s="73" t="str">
        <f>VLOOKUP(A2370,'ARTICLES 10052022'!$A$2:$D$1031,4,FALSE)</f>
        <v>AA</v>
      </c>
      <c r="C2370" s="73" t="str">
        <f t="shared" si="142"/>
        <v/>
      </c>
      <c r="D2370" t="s">
        <v>2137</v>
      </c>
      <c r="E2370">
        <v>2</v>
      </c>
      <c r="F2370" t="s">
        <v>2138</v>
      </c>
      <c r="G2370">
        <v>34.299999999999997</v>
      </c>
      <c r="H2370">
        <f t="shared" si="143"/>
        <v>68.599999999999994</v>
      </c>
      <c r="I2370">
        <f>VLOOKUP(L2370,'ARTICLES 10052022'!$A$1:$Q$1031,17,FALSE)</f>
        <v>47.4</v>
      </c>
      <c r="J2370">
        <f t="shared" si="145"/>
        <v>94.8</v>
      </c>
      <c r="L2370" t="s">
        <v>2137</v>
      </c>
      <c r="M2370">
        <f>IF(I2370="","",VLOOKUP(L2370,'ARTICLES 10052022'!$A$1:$J$1031,10,FALSE))</f>
        <v>39.5</v>
      </c>
      <c r="N2370">
        <f t="shared" si="144"/>
        <v>79</v>
      </c>
    </row>
    <row r="2371" spans="1:14" outlineLevel="2">
      <c r="A2371" t="s">
        <v>353</v>
      </c>
      <c r="B2371" s="73" t="str">
        <f>VLOOKUP(A2371,'ARTICLES 10052022'!$A$2:$D$1031,4,FALSE)</f>
        <v>AA</v>
      </c>
      <c r="C2371" s="73" t="str">
        <f t="shared" si="142"/>
        <v/>
      </c>
      <c r="D2371" t="s">
        <v>1864</v>
      </c>
      <c r="E2371">
        <v>1</v>
      </c>
      <c r="F2371" t="s">
        <v>1865</v>
      </c>
      <c r="G2371">
        <v>519.85</v>
      </c>
      <c r="H2371">
        <f t="shared" si="143"/>
        <v>519.85</v>
      </c>
      <c r="I2371">
        <f>VLOOKUP(L2371,'ARTICLES 10052022'!$A$1:$Q$1031,17,FALSE)</f>
        <v>756.36399999999992</v>
      </c>
      <c r="J2371">
        <f t="shared" si="145"/>
        <v>756.36399999999992</v>
      </c>
      <c r="L2371" t="s">
        <v>1864</v>
      </c>
      <c r="M2371">
        <f>IF(I2371="","",VLOOKUP(L2371,'ARTICLES 10052022'!$A$1:$J$1031,10,FALSE))</f>
        <v>540.26</v>
      </c>
      <c r="N2371">
        <f t="shared" si="144"/>
        <v>540.26</v>
      </c>
    </row>
    <row r="2372" spans="1:14" outlineLevel="2">
      <c r="A2372" t="s">
        <v>353</v>
      </c>
      <c r="B2372" s="73" t="str">
        <f>VLOOKUP(A2372,'ARTICLES 10052022'!$A$2:$D$1031,4,FALSE)</f>
        <v>AA</v>
      </c>
      <c r="C2372" s="73" t="str">
        <f t="shared" ref="C2372:C2435" si="146">IF(G2372="",MID(A2372,7,100),"")</f>
        <v/>
      </c>
      <c r="D2372" t="s">
        <v>1448</v>
      </c>
      <c r="E2372">
        <v>8</v>
      </c>
      <c r="F2372" t="s">
        <v>1449</v>
      </c>
      <c r="G2372">
        <v>49.77</v>
      </c>
      <c r="H2372">
        <f t="shared" si="143"/>
        <v>398.16</v>
      </c>
      <c r="I2372">
        <f>VLOOKUP(L2372,'ARTICLES 10052022'!$A$1:$Q$1031,17,FALSE)</f>
        <v>60</v>
      </c>
      <c r="J2372">
        <f t="shared" si="145"/>
        <v>480</v>
      </c>
      <c r="L2372" t="s">
        <v>1448</v>
      </c>
      <c r="M2372">
        <f>IF(I2372="","",VLOOKUP(L2372,'ARTICLES 10052022'!$A$1:$J$1031,10,FALSE))</f>
        <v>40</v>
      </c>
      <c r="N2372">
        <f t="shared" si="144"/>
        <v>320</v>
      </c>
    </row>
    <row r="2373" spans="1:14" outlineLevel="2">
      <c r="A2373" t="s">
        <v>353</v>
      </c>
      <c r="B2373" s="73" t="str">
        <f>VLOOKUP(A2373,'ARTICLES 10052022'!$A$2:$D$1031,4,FALSE)</f>
        <v>AA</v>
      </c>
      <c r="C2373" s="73" t="str">
        <f t="shared" si="146"/>
        <v/>
      </c>
      <c r="D2373" t="s">
        <v>412</v>
      </c>
      <c r="E2373">
        <v>1</v>
      </c>
      <c r="F2373" t="s">
        <v>413</v>
      </c>
      <c r="G2373">
        <v>16.5</v>
      </c>
      <c r="H2373">
        <f t="shared" si="143"/>
        <v>16.5</v>
      </c>
      <c r="I2373">
        <f>VLOOKUP(L2373,'ARTICLES 10052022'!$A$1:$Q$1031,17,FALSE)</f>
        <v>20.774999999999999</v>
      </c>
      <c r="J2373">
        <f t="shared" si="145"/>
        <v>20.774999999999999</v>
      </c>
      <c r="L2373" t="s">
        <v>412</v>
      </c>
      <c r="M2373">
        <f>IF(I2373="","",VLOOKUP(L2373,'ARTICLES 10052022'!$A$1:$J$1031,10,FALSE))</f>
        <v>13.85</v>
      </c>
      <c r="N2373">
        <f t="shared" si="144"/>
        <v>13.85</v>
      </c>
    </row>
    <row r="2374" spans="1:14" outlineLevel="1">
      <c r="A2374" s="73" t="s">
        <v>3222</v>
      </c>
      <c r="B2374" s="73"/>
      <c r="C2374" s="73" t="str">
        <f t="shared" si="146"/>
        <v>PSFV5EH4X2.5</v>
      </c>
      <c r="J2374">
        <f>SUBTOTAL(9,J2369:J2373)</f>
        <v>1364.6190000000001</v>
      </c>
      <c r="N2374">
        <f>SUBTOTAL(9,N2369:N2373)</f>
        <v>959.45</v>
      </c>
    </row>
    <row r="2375" spans="1:14" outlineLevel="2">
      <c r="A2375" t="s">
        <v>359</v>
      </c>
      <c r="B2375" s="73" t="str">
        <f>VLOOKUP(A2375,'ARTICLES 10052022'!$A$2:$D$1031,4,FALSE)</f>
        <v>AA</v>
      </c>
      <c r="C2375" s="73" t="str">
        <f t="shared" si="146"/>
        <v/>
      </c>
      <c r="D2375" t="s">
        <v>2137</v>
      </c>
      <c r="E2375">
        <v>4</v>
      </c>
      <c r="F2375" t="s">
        <v>2138</v>
      </c>
      <c r="G2375">
        <v>34.299999999999997</v>
      </c>
      <c r="H2375">
        <f t="shared" ref="H2375:H2438" si="147">IF(C2375="",G2375*E2375,"")</f>
        <v>137.19999999999999</v>
      </c>
      <c r="I2375">
        <f>VLOOKUP(L2375,'ARTICLES 10052022'!$A$1:$Q$1031,17,FALSE)</f>
        <v>47.4</v>
      </c>
      <c r="J2375">
        <f t="shared" si="145"/>
        <v>189.6</v>
      </c>
      <c r="L2375" t="s">
        <v>2137</v>
      </c>
      <c r="M2375">
        <f>IF(I2375="","",VLOOKUP(L2375,'ARTICLES 10052022'!$A$1:$J$1031,10,FALSE))</f>
        <v>39.5</v>
      </c>
      <c r="N2375">
        <f t="shared" si="144"/>
        <v>158</v>
      </c>
    </row>
    <row r="2376" spans="1:14" outlineLevel="2">
      <c r="A2376" t="s">
        <v>359</v>
      </c>
      <c r="B2376" s="73" t="str">
        <f>VLOOKUP(A2376,'ARTICLES 10052022'!$A$2:$D$1031,4,FALSE)</f>
        <v>AA</v>
      </c>
      <c r="C2376" s="73" t="str">
        <f t="shared" si="146"/>
        <v/>
      </c>
      <c r="D2376" t="s">
        <v>1873</v>
      </c>
      <c r="E2376">
        <v>1</v>
      </c>
      <c r="F2376" t="s">
        <v>1874</v>
      </c>
      <c r="G2376">
        <v>628.11</v>
      </c>
      <c r="H2376">
        <f t="shared" si="147"/>
        <v>628.11</v>
      </c>
      <c r="I2376">
        <f>VLOOKUP(L2376,'ARTICLES 10052022'!$A$1:$Q$1031,17,FALSE)</f>
        <v>912.44999999999993</v>
      </c>
      <c r="J2376">
        <f t="shared" si="145"/>
        <v>912.44999999999993</v>
      </c>
      <c r="L2376" t="s">
        <v>1873</v>
      </c>
      <c r="M2376">
        <f>IF(I2376="","",VLOOKUP(L2376,'ARTICLES 10052022'!$A$1:$J$1031,10,FALSE))</f>
        <v>651.75</v>
      </c>
      <c r="N2376">
        <f t="shared" si="144"/>
        <v>651.75</v>
      </c>
    </row>
    <row r="2377" spans="1:14" outlineLevel="2">
      <c r="A2377" t="s">
        <v>359</v>
      </c>
      <c r="B2377" s="73" t="str">
        <f>VLOOKUP(A2377,'ARTICLES 10052022'!$A$2:$D$1031,4,FALSE)</f>
        <v>AA</v>
      </c>
      <c r="C2377" s="73" t="str">
        <f t="shared" si="146"/>
        <v/>
      </c>
      <c r="D2377" t="s">
        <v>1445</v>
      </c>
      <c r="E2377">
        <v>4</v>
      </c>
      <c r="F2377" t="s">
        <v>1446</v>
      </c>
      <c r="G2377">
        <v>40.47</v>
      </c>
      <c r="H2377">
        <f t="shared" si="147"/>
        <v>161.88</v>
      </c>
      <c r="I2377">
        <f>VLOOKUP(L2377,'ARTICLES 10052022'!$A$1:$Q$1031,17,FALSE)</f>
        <v>48.900000000000006</v>
      </c>
      <c r="J2377">
        <f t="shared" si="145"/>
        <v>195.60000000000002</v>
      </c>
      <c r="L2377" t="s">
        <v>1445</v>
      </c>
      <c r="M2377">
        <f>IF(I2377="","",VLOOKUP(L2377,'ARTICLES 10052022'!$A$1:$J$1031,10,FALSE))</f>
        <v>32.6</v>
      </c>
      <c r="N2377">
        <f t="shared" si="144"/>
        <v>130.4</v>
      </c>
    </row>
    <row r="2378" spans="1:14" outlineLevel="2">
      <c r="A2378" t="s">
        <v>359</v>
      </c>
      <c r="B2378" s="73" t="str">
        <f>VLOOKUP(A2378,'ARTICLES 10052022'!$A$2:$D$1031,4,FALSE)</f>
        <v>AA</v>
      </c>
      <c r="C2378" s="73" t="str">
        <f t="shared" si="146"/>
        <v/>
      </c>
      <c r="D2378" t="s">
        <v>1448</v>
      </c>
      <c r="E2378">
        <v>8</v>
      </c>
      <c r="F2378" t="s">
        <v>1449</v>
      </c>
      <c r="G2378">
        <v>49.77</v>
      </c>
      <c r="H2378">
        <f t="shared" si="147"/>
        <v>398.16</v>
      </c>
      <c r="I2378">
        <f>VLOOKUP(L2378,'ARTICLES 10052022'!$A$1:$Q$1031,17,FALSE)</f>
        <v>60</v>
      </c>
      <c r="J2378">
        <f t="shared" si="145"/>
        <v>480</v>
      </c>
      <c r="L2378" t="s">
        <v>1448</v>
      </c>
      <c r="M2378">
        <f>IF(I2378="","",VLOOKUP(L2378,'ARTICLES 10052022'!$A$1:$J$1031,10,FALSE))</f>
        <v>40</v>
      </c>
      <c r="N2378">
        <f t="shared" ref="N2378:N2441" si="148">IF(I2378="","",E2378*M2378)</f>
        <v>320</v>
      </c>
    </row>
    <row r="2379" spans="1:14" outlineLevel="2">
      <c r="A2379" t="s">
        <v>359</v>
      </c>
      <c r="B2379" s="73" t="str">
        <f>VLOOKUP(A2379,'ARTICLES 10052022'!$A$2:$D$1031,4,FALSE)</f>
        <v>AA</v>
      </c>
      <c r="C2379" s="73" t="str">
        <f t="shared" si="146"/>
        <v/>
      </c>
      <c r="D2379" t="s">
        <v>412</v>
      </c>
      <c r="E2379">
        <v>1</v>
      </c>
      <c r="F2379" t="s">
        <v>413</v>
      </c>
      <c r="G2379">
        <v>16.5</v>
      </c>
      <c r="H2379">
        <f t="shared" si="147"/>
        <v>16.5</v>
      </c>
      <c r="I2379">
        <f>VLOOKUP(L2379,'ARTICLES 10052022'!$A$1:$Q$1031,17,FALSE)</f>
        <v>20.774999999999999</v>
      </c>
      <c r="J2379">
        <f t="shared" si="145"/>
        <v>20.774999999999999</v>
      </c>
      <c r="L2379" t="s">
        <v>412</v>
      </c>
      <c r="M2379">
        <f>IF(I2379="","",VLOOKUP(L2379,'ARTICLES 10052022'!$A$1:$J$1031,10,FALSE))</f>
        <v>13.85</v>
      </c>
      <c r="N2379">
        <f t="shared" si="148"/>
        <v>13.85</v>
      </c>
    </row>
    <row r="2380" spans="1:14" outlineLevel="2">
      <c r="A2380" t="s">
        <v>359</v>
      </c>
      <c r="B2380" s="73" t="str">
        <f>VLOOKUP(A2380,'ARTICLES 10052022'!$A$2:$D$1031,4,FALSE)</f>
        <v>AA</v>
      </c>
      <c r="C2380" s="73" t="str">
        <f t="shared" si="146"/>
        <v/>
      </c>
      <c r="D2380" t="s">
        <v>512</v>
      </c>
      <c r="E2380">
        <v>2</v>
      </c>
      <c r="F2380" t="s">
        <v>1006</v>
      </c>
      <c r="G2380">
        <v>4.63</v>
      </c>
      <c r="H2380">
        <f t="shared" si="147"/>
        <v>9.26</v>
      </c>
      <c r="I2380">
        <f>VLOOKUP(L2380,'ARTICLES 10052022'!$A$1:$Q$1031,17,FALSE)</f>
        <v>6.34</v>
      </c>
      <c r="J2380">
        <f t="shared" si="145"/>
        <v>12.68</v>
      </c>
      <c r="L2380" t="s">
        <v>512</v>
      </c>
      <c r="M2380">
        <f>IF(I2380="","",VLOOKUP(L2380,'ARTICLES 10052022'!$A$1:$J$1031,10,FALSE))</f>
        <v>3.17</v>
      </c>
      <c r="N2380">
        <f t="shared" si="148"/>
        <v>6.34</v>
      </c>
    </row>
    <row r="2381" spans="1:14" outlineLevel="1">
      <c r="A2381" s="73" t="s">
        <v>3223</v>
      </c>
      <c r="B2381" s="73"/>
      <c r="C2381" s="73" t="str">
        <f t="shared" si="146"/>
        <v>PSFV7EH4X3.5</v>
      </c>
      <c r="J2381">
        <f>SUBTOTAL(9,J2375:J2380)</f>
        <v>1811.1050000000002</v>
      </c>
      <c r="N2381">
        <f>SUBTOTAL(9,N2375:N2380)</f>
        <v>1280.3399999999999</v>
      </c>
    </row>
    <row r="2382" spans="1:14" outlineLevel="2">
      <c r="A2382" t="s">
        <v>361</v>
      </c>
      <c r="B2382" s="73" t="str">
        <f>VLOOKUP(A2382,'ARTICLES 10052022'!$A$2:$D$1031,4,FALSE)</f>
        <v>AA</v>
      </c>
      <c r="C2382" s="73" t="str">
        <f t="shared" si="146"/>
        <v/>
      </c>
      <c r="D2382" t="s">
        <v>512</v>
      </c>
      <c r="E2382">
        <v>2</v>
      </c>
      <c r="F2382" t="s">
        <v>1006</v>
      </c>
      <c r="G2382">
        <v>4.63</v>
      </c>
      <c r="H2382">
        <f t="shared" si="147"/>
        <v>9.26</v>
      </c>
      <c r="I2382">
        <f>VLOOKUP(L2382,'ARTICLES 10052022'!$A$1:$Q$1031,17,FALSE)</f>
        <v>6.34</v>
      </c>
      <c r="J2382">
        <f t="shared" si="145"/>
        <v>12.68</v>
      </c>
      <c r="L2382" t="s">
        <v>512</v>
      </c>
      <c r="M2382">
        <f>IF(I2382="","",VLOOKUP(L2382,'ARTICLES 10052022'!$A$1:$J$1031,10,FALSE))</f>
        <v>3.17</v>
      </c>
      <c r="N2382">
        <f t="shared" si="148"/>
        <v>6.34</v>
      </c>
    </row>
    <row r="2383" spans="1:14" outlineLevel="2">
      <c r="A2383" t="s">
        <v>361</v>
      </c>
      <c r="B2383" s="73" t="str">
        <f>VLOOKUP(A2383,'ARTICLES 10052022'!$A$2:$D$1031,4,FALSE)</f>
        <v>AA</v>
      </c>
      <c r="C2383" s="73" t="str">
        <f t="shared" si="146"/>
        <v/>
      </c>
      <c r="D2383" t="s">
        <v>2137</v>
      </c>
      <c r="E2383">
        <v>6</v>
      </c>
      <c r="F2383" t="s">
        <v>2138</v>
      </c>
      <c r="G2383">
        <v>34.299999999999997</v>
      </c>
      <c r="H2383">
        <f t="shared" si="147"/>
        <v>205.79999999999998</v>
      </c>
      <c r="I2383">
        <f>VLOOKUP(L2383,'ARTICLES 10052022'!$A$1:$Q$1031,17,FALSE)</f>
        <v>47.4</v>
      </c>
      <c r="J2383">
        <f t="shared" si="145"/>
        <v>284.39999999999998</v>
      </c>
      <c r="L2383" t="s">
        <v>2137</v>
      </c>
      <c r="M2383">
        <f>IF(I2383="","",VLOOKUP(L2383,'ARTICLES 10052022'!$A$1:$J$1031,10,FALSE))</f>
        <v>39.5</v>
      </c>
      <c r="N2383">
        <f t="shared" si="148"/>
        <v>237</v>
      </c>
    </row>
    <row r="2384" spans="1:14" outlineLevel="2">
      <c r="A2384" t="s">
        <v>361</v>
      </c>
      <c r="B2384" s="73" t="str">
        <f>VLOOKUP(A2384,'ARTICLES 10052022'!$A$2:$D$1031,4,FALSE)</f>
        <v>AA</v>
      </c>
      <c r="C2384" s="73" t="str">
        <f t="shared" si="146"/>
        <v/>
      </c>
      <c r="D2384" t="s">
        <v>1876</v>
      </c>
      <c r="E2384">
        <v>1</v>
      </c>
      <c r="F2384" t="s">
        <v>1877</v>
      </c>
      <c r="G2384">
        <v>781.73</v>
      </c>
      <c r="H2384">
        <f t="shared" si="147"/>
        <v>781.73</v>
      </c>
      <c r="I2384">
        <f>VLOOKUP(L2384,'ARTICLES 10052022'!$A$1:$Q$1031,17,FALSE)</f>
        <v>1136.6599999999999</v>
      </c>
      <c r="J2384">
        <f t="shared" si="145"/>
        <v>1136.6599999999999</v>
      </c>
      <c r="L2384" t="s">
        <v>1876</v>
      </c>
      <c r="M2384">
        <f>IF(I2384="","",VLOOKUP(L2384,'ARTICLES 10052022'!$A$1:$J$1031,10,FALSE))</f>
        <v>811.9</v>
      </c>
      <c r="N2384">
        <f t="shared" si="148"/>
        <v>811.9</v>
      </c>
    </row>
    <row r="2385" spans="1:14" outlineLevel="2">
      <c r="A2385" t="s">
        <v>361</v>
      </c>
      <c r="B2385" s="73" t="str">
        <f>VLOOKUP(A2385,'ARTICLES 10052022'!$A$2:$D$1031,4,FALSE)</f>
        <v>AA</v>
      </c>
      <c r="C2385" s="73" t="str">
        <f t="shared" si="146"/>
        <v/>
      </c>
      <c r="D2385" t="s">
        <v>1445</v>
      </c>
      <c r="E2385">
        <v>16</v>
      </c>
      <c r="F2385" t="s">
        <v>1446</v>
      </c>
      <c r="G2385">
        <v>40.47</v>
      </c>
      <c r="H2385">
        <f t="shared" si="147"/>
        <v>647.52</v>
      </c>
      <c r="I2385">
        <f>VLOOKUP(L2385,'ARTICLES 10052022'!$A$1:$Q$1031,17,FALSE)</f>
        <v>48.900000000000006</v>
      </c>
      <c r="J2385">
        <f t="shared" si="145"/>
        <v>782.40000000000009</v>
      </c>
      <c r="L2385" t="s">
        <v>1445</v>
      </c>
      <c r="M2385">
        <f>IF(I2385="","",VLOOKUP(L2385,'ARTICLES 10052022'!$A$1:$J$1031,10,FALSE))</f>
        <v>32.6</v>
      </c>
      <c r="N2385">
        <f t="shared" si="148"/>
        <v>521.6</v>
      </c>
    </row>
    <row r="2386" spans="1:14" outlineLevel="2">
      <c r="A2386" t="s">
        <v>361</v>
      </c>
      <c r="B2386" s="73" t="str">
        <f>VLOOKUP(A2386,'ARTICLES 10052022'!$A$2:$D$1031,4,FALSE)</f>
        <v>AA</v>
      </c>
      <c r="C2386" s="73" t="str">
        <f t="shared" si="146"/>
        <v/>
      </c>
      <c r="D2386" t="s">
        <v>412</v>
      </c>
      <c r="E2386">
        <v>1</v>
      </c>
      <c r="F2386" t="s">
        <v>413</v>
      </c>
      <c r="G2386">
        <v>16.5</v>
      </c>
      <c r="H2386">
        <f t="shared" si="147"/>
        <v>16.5</v>
      </c>
      <c r="I2386">
        <f>VLOOKUP(L2386,'ARTICLES 10052022'!$A$1:$Q$1031,17,FALSE)</f>
        <v>20.774999999999999</v>
      </c>
      <c r="J2386">
        <f t="shared" si="145"/>
        <v>20.774999999999999</v>
      </c>
      <c r="L2386" t="s">
        <v>412</v>
      </c>
      <c r="M2386">
        <f>IF(I2386="","",VLOOKUP(L2386,'ARTICLES 10052022'!$A$1:$J$1031,10,FALSE))</f>
        <v>13.85</v>
      </c>
      <c r="N2386">
        <f t="shared" si="148"/>
        <v>13.85</v>
      </c>
    </row>
    <row r="2387" spans="1:14" outlineLevel="1">
      <c r="A2387" s="73" t="s">
        <v>3224</v>
      </c>
      <c r="B2387" s="73"/>
      <c r="C2387" s="73" t="str">
        <f t="shared" si="146"/>
        <v>PSFV8EH4X4</v>
      </c>
      <c r="J2387">
        <f>SUBTOTAL(9,J2382:J2386)</f>
        <v>2236.915</v>
      </c>
      <c r="N2387">
        <f>SUBTOTAL(9,N2382:N2386)</f>
        <v>1590.69</v>
      </c>
    </row>
    <row r="2388" spans="1:14" outlineLevel="2">
      <c r="A2388" t="s">
        <v>365</v>
      </c>
      <c r="B2388" s="73" t="str">
        <f>VLOOKUP(A2388,'ARTICLES 10052022'!$A$2:$D$1031,4,FALSE)</f>
        <v>AA</v>
      </c>
      <c r="C2388" s="73" t="str">
        <f t="shared" si="146"/>
        <v/>
      </c>
      <c r="D2388" t="s">
        <v>512</v>
      </c>
      <c r="E2388">
        <v>2</v>
      </c>
      <c r="F2388" t="s">
        <v>1006</v>
      </c>
      <c r="G2388">
        <v>4.63</v>
      </c>
      <c r="H2388">
        <f t="shared" si="147"/>
        <v>9.26</v>
      </c>
      <c r="I2388">
        <f>VLOOKUP(L2388,'ARTICLES 10052022'!$A$1:$Q$1031,17,FALSE)</f>
        <v>6.34</v>
      </c>
      <c r="J2388">
        <f t="shared" si="145"/>
        <v>12.68</v>
      </c>
      <c r="L2388" t="s">
        <v>512</v>
      </c>
      <c r="M2388">
        <f>IF(I2388="","",VLOOKUP(L2388,'ARTICLES 10052022'!$A$1:$J$1031,10,FALSE))</f>
        <v>3.17</v>
      </c>
      <c r="N2388">
        <f t="shared" si="148"/>
        <v>6.34</v>
      </c>
    </row>
    <row r="2389" spans="1:14" outlineLevel="2">
      <c r="A2389" t="s">
        <v>365</v>
      </c>
      <c r="B2389" s="73" t="str">
        <f>VLOOKUP(A2389,'ARTICLES 10052022'!$A$2:$D$1031,4,FALSE)</f>
        <v>AA</v>
      </c>
      <c r="C2389" s="73" t="str">
        <f t="shared" si="146"/>
        <v/>
      </c>
      <c r="D2389" t="s">
        <v>1445</v>
      </c>
      <c r="E2389">
        <v>8</v>
      </c>
      <c r="F2389" t="s">
        <v>1446</v>
      </c>
      <c r="G2389">
        <v>40.47</v>
      </c>
      <c r="H2389">
        <f t="shared" si="147"/>
        <v>323.76</v>
      </c>
      <c r="I2389">
        <f>VLOOKUP(L2389,'ARTICLES 10052022'!$A$1:$Q$1031,17,FALSE)</f>
        <v>48.900000000000006</v>
      </c>
      <c r="J2389">
        <f t="shared" si="145"/>
        <v>391.20000000000005</v>
      </c>
      <c r="L2389" t="s">
        <v>1445</v>
      </c>
      <c r="M2389">
        <f>IF(I2389="","",VLOOKUP(L2389,'ARTICLES 10052022'!$A$1:$J$1031,10,FALSE))</f>
        <v>32.6</v>
      </c>
      <c r="N2389">
        <f t="shared" si="148"/>
        <v>260.8</v>
      </c>
    </row>
    <row r="2390" spans="1:14" outlineLevel="2">
      <c r="A2390" t="s">
        <v>365</v>
      </c>
      <c r="B2390" s="73" t="str">
        <f>VLOOKUP(A2390,'ARTICLES 10052022'!$A$2:$D$1031,4,FALSE)</f>
        <v>AA</v>
      </c>
      <c r="C2390" s="73" t="str">
        <f t="shared" si="146"/>
        <v/>
      </c>
      <c r="D2390" t="s">
        <v>1448</v>
      </c>
      <c r="E2390">
        <v>8</v>
      </c>
      <c r="F2390" t="s">
        <v>1449</v>
      </c>
      <c r="G2390">
        <v>49.77</v>
      </c>
      <c r="H2390">
        <f t="shared" si="147"/>
        <v>398.16</v>
      </c>
      <c r="I2390">
        <f>VLOOKUP(L2390,'ARTICLES 10052022'!$A$1:$Q$1031,17,FALSE)</f>
        <v>60</v>
      </c>
      <c r="J2390">
        <f t="shared" si="145"/>
        <v>480</v>
      </c>
      <c r="L2390" t="s">
        <v>1448</v>
      </c>
      <c r="M2390">
        <f>IF(I2390="","",VLOOKUP(L2390,'ARTICLES 10052022'!$A$1:$J$1031,10,FALSE))</f>
        <v>40</v>
      </c>
      <c r="N2390">
        <f t="shared" si="148"/>
        <v>320</v>
      </c>
    </row>
    <row r="2391" spans="1:14" outlineLevel="2">
      <c r="A2391" t="s">
        <v>365</v>
      </c>
      <c r="B2391" s="73" t="str">
        <f>VLOOKUP(A2391,'ARTICLES 10052022'!$A$2:$D$1031,4,FALSE)</f>
        <v>AA</v>
      </c>
      <c r="C2391" s="73" t="str">
        <f t="shared" si="146"/>
        <v/>
      </c>
      <c r="D2391" t="s">
        <v>412</v>
      </c>
      <c r="E2391">
        <v>1</v>
      </c>
      <c r="F2391" t="s">
        <v>413</v>
      </c>
      <c r="G2391">
        <v>16.5</v>
      </c>
      <c r="H2391">
        <f t="shared" si="147"/>
        <v>16.5</v>
      </c>
      <c r="I2391">
        <f>VLOOKUP(L2391,'ARTICLES 10052022'!$A$1:$Q$1031,17,FALSE)</f>
        <v>20.774999999999999</v>
      </c>
      <c r="J2391">
        <f t="shared" si="145"/>
        <v>20.774999999999999</v>
      </c>
      <c r="L2391" t="s">
        <v>412</v>
      </c>
      <c r="M2391">
        <f>IF(I2391="","",VLOOKUP(L2391,'ARTICLES 10052022'!$A$1:$J$1031,10,FALSE))</f>
        <v>13.85</v>
      </c>
      <c r="N2391">
        <f t="shared" si="148"/>
        <v>13.85</v>
      </c>
    </row>
    <row r="2392" spans="1:14" outlineLevel="2">
      <c r="A2392" t="s">
        <v>365</v>
      </c>
      <c r="B2392" s="73" t="str">
        <f>VLOOKUP(A2392,'ARTICLES 10052022'!$A$2:$D$1031,4,FALSE)</f>
        <v>AA</v>
      </c>
      <c r="C2392" s="73" t="str">
        <f t="shared" si="146"/>
        <v/>
      </c>
      <c r="D2392" t="s">
        <v>2137</v>
      </c>
      <c r="E2392">
        <v>6</v>
      </c>
      <c r="F2392" t="s">
        <v>2138</v>
      </c>
      <c r="G2392">
        <v>34.299999999999997</v>
      </c>
      <c r="H2392">
        <f t="shared" si="147"/>
        <v>205.79999999999998</v>
      </c>
      <c r="I2392">
        <f>VLOOKUP(L2392,'ARTICLES 10052022'!$A$1:$Q$1031,17,FALSE)</f>
        <v>47.4</v>
      </c>
      <c r="J2392">
        <f t="shared" si="145"/>
        <v>284.39999999999998</v>
      </c>
      <c r="L2392" t="s">
        <v>2137</v>
      </c>
      <c r="M2392">
        <f>IF(I2392="","",VLOOKUP(L2392,'ARTICLES 10052022'!$A$1:$J$1031,10,FALSE))</f>
        <v>39.5</v>
      </c>
      <c r="N2392">
        <f t="shared" si="148"/>
        <v>237</v>
      </c>
    </row>
    <row r="2393" spans="1:14" outlineLevel="2">
      <c r="A2393" t="s">
        <v>365</v>
      </c>
      <c r="B2393" s="73" t="str">
        <f>VLOOKUP(A2393,'ARTICLES 10052022'!$A$2:$D$1031,4,FALSE)</f>
        <v>AA</v>
      </c>
      <c r="C2393" s="73" t="str">
        <f t="shared" si="146"/>
        <v/>
      </c>
      <c r="D2393" t="s">
        <v>1879</v>
      </c>
      <c r="E2393">
        <v>1</v>
      </c>
      <c r="F2393" t="s">
        <v>1880</v>
      </c>
      <c r="G2393">
        <v>785.61</v>
      </c>
      <c r="H2393">
        <f t="shared" si="147"/>
        <v>785.61</v>
      </c>
      <c r="I2393">
        <f>VLOOKUP(L2393,'ARTICLES 10052022'!$A$1:$Q$1031,17,FALSE)</f>
        <v>1140.8879999999999</v>
      </c>
      <c r="J2393">
        <f t="shared" si="145"/>
        <v>1140.8879999999999</v>
      </c>
      <c r="L2393" t="s">
        <v>1879</v>
      </c>
      <c r="M2393">
        <f>IF(I2393="","",VLOOKUP(L2393,'ARTICLES 10052022'!$A$1:$J$1031,10,FALSE))</f>
        <v>814.92</v>
      </c>
      <c r="N2393">
        <f t="shared" si="148"/>
        <v>814.92</v>
      </c>
    </row>
    <row r="2394" spans="1:14" outlineLevel="1">
      <c r="A2394" s="73" t="s">
        <v>3225</v>
      </c>
      <c r="B2394" s="73"/>
      <c r="C2394" s="73" t="str">
        <f t="shared" si="146"/>
        <v>PSFV9EH4X4.5</v>
      </c>
      <c r="J2394">
        <f>SUBTOTAL(9,J2388:J2393)</f>
        <v>2329.9430000000002</v>
      </c>
      <c r="N2394">
        <f>SUBTOTAL(9,N2388:N2393)</f>
        <v>1652.9099999999999</v>
      </c>
    </row>
    <row r="2395" spans="1:14" outlineLevel="2">
      <c r="A2395" t="s">
        <v>367</v>
      </c>
      <c r="B2395" s="73" t="str">
        <f>VLOOKUP(A2395,'ARTICLES 10052022'!$A$2:$D$1031,4,FALSE)</f>
        <v>AA</v>
      </c>
      <c r="C2395" s="73" t="str">
        <f t="shared" si="146"/>
        <v/>
      </c>
      <c r="D2395" t="s">
        <v>512</v>
      </c>
      <c r="E2395">
        <v>2</v>
      </c>
      <c r="F2395" t="s">
        <v>1006</v>
      </c>
      <c r="G2395">
        <v>4.63</v>
      </c>
      <c r="H2395">
        <f t="shared" si="147"/>
        <v>9.26</v>
      </c>
      <c r="I2395">
        <f>VLOOKUP(L2395,'ARTICLES 10052022'!$A$1:$Q$1031,17,FALSE)</f>
        <v>6.34</v>
      </c>
      <c r="J2395">
        <f t="shared" si="145"/>
        <v>12.68</v>
      </c>
      <c r="L2395" t="s">
        <v>512</v>
      </c>
      <c r="M2395">
        <f>IF(I2395="","",VLOOKUP(L2395,'ARTICLES 10052022'!$A$1:$J$1031,10,FALSE))</f>
        <v>3.17</v>
      </c>
      <c r="N2395">
        <f t="shared" si="148"/>
        <v>6.34</v>
      </c>
    </row>
    <row r="2396" spans="1:14" outlineLevel="2">
      <c r="A2396" t="s">
        <v>367</v>
      </c>
      <c r="B2396" s="73" t="str">
        <f>VLOOKUP(A2396,'ARTICLES 10052022'!$A$2:$D$1031,4,FALSE)</f>
        <v>AA</v>
      </c>
      <c r="C2396" s="73" t="str">
        <f t="shared" si="146"/>
        <v/>
      </c>
      <c r="D2396" t="s">
        <v>2137</v>
      </c>
      <c r="E2396">
        <v>8</v>
      </c>
      <c r="F2396" t="s">
        <v>2138</v>
      </c>
      <c r="G2396">
        <v>34.299999999999997</v>
      </c>
      <c r="H2396">
        <f t="shared" si="147"/>
        <v>274.39999999999998</v>
      </c>
      <c r="I2396">
        <f>VLOOKUP(L2396,'ARTICLES 10052022'!$A$1:$Q$1031,17,FALSE)</f>
        <v>47.4</v>
      </c>
      <c r="J2396">
        <f t="shared" si="145"/>
        <v>379.2</v>
      </c>
      <c r="L2396" t="s">
        <v>2137</v>
      </c>
      <c r="M2396">
        <f>IF(I2396="","",VLOOKUP(L2396,'ARTICLES 10052022'!$A$1:$J$1031,10,FALSE))</f>
        <v>39.5</v>
      </c>
      <c r="N2396">
        <f t="shared" si="148"/>
        <v>316</v>
      </c>
    </row>
    <row r="2397" spans="1:14" outlineLevel="2">
      <c r="A2397" t="s">
        <v>367</v>
      </c>
      <c r="B2397" s="73" t="str">
        <f>VLOOKUP(A2397,'ARTICLES 10052022'!$A$2:$D$1031,4,FALSE)</f>
        <v>AA</v>
      </c>
      <c r="C2397" s="73" t="str">
        <f t="shared" si="146"/>
        <v/>
      </c>
      <c r="D2397" t="s">
        <v>1883</v>
      </c>
      <c r="E2397">
        <v>1</v>
      </c>
      <c r="F2397" t="s">
        <v>1884</v>
      </c>
      <c r="G2397">
        <v>789.5</v>
      </c>
      <c r="H2397">
        <f t="shared" si="147"/>
        <v>789.5</v>
      </c>
      <c r="I2397">
        <f>VLOOKUP(L2397,'ARTICLES 10052022'!$A$1:$Q$1031,17,FALSE)</f>
        <v>1145.116</v>
      </c>
      <c r="J2397">
        <f t="shared" ref="J2397:J2473" si="149">E2397*I2397</f>
        <v>1145.116</v>
      </c>
      <c r="L2397" t="s">
        <v>1883</v>
      </c>
      <c r="M2397">
        <f>IF(I2397="","",VLOOKUP(L2397,'ARTICLES 10052022'!$A$1:$J$1031,10,FALSE))</f>
        <v>817.94</v>
      </c>
      <c r="N2397">
        <f t="shared" si="148"/>
        <v>817.94</v>
      </c>
    </row>
    <row r="2398" spans="1:14" outlineLevel="2">
      <c r="A2398" t="s">
        <v>367</v>
      </c>
      <c r="B2398" s="73" t="str">
        <f>VLOOKUP(A2398,'ARTICLES 10052022'!$A$2:$D$1031,4,FALSE)</f>
        <v>AA</v>
      </c>
      <c r="C2398" s="73" t="str">
        <f t="shared" si="146"/>
        <v/>
      </c>
      <c r="D2398" t="s">
        <v>1445</v>
      </c>
      <c r="E2398">
        <v>20</v>
      </c>
      <c r="F2398" t="s">
        <v>1446</v>
      </c>
      <c r="G2398">
        <v>40.47</v>
      </c>
      <c r="H2398">
        <f t="shared" si="147"/>
        <v>809.4</v>
      </c>
      <c r="I2398">
        <f>VLOOKUP(L2398,'ARTICLES 10052022'!$A$1:$Q$1031,17,FALSE)</f>
        <v>48.900000000000006</v>
      </c>
      <c r="J2398">
        <f t="shared" si="149"/>
        <v>978.00000000000011</v>
      </c>
      <c r="L2398" t="s">
        <v>1445</v>
      </c>
      <c r="M2398">
        <f>IF(I2398="","",VLOOKUP(L2398,'ARTICLES 10052022'!$A$1:$J$1031,10,FALSE))</f>
        <v>32.6</v>
      </c>
      <c r="N2398">
        <f t="shared" si="148"/>
        <v>652</v>
      </c>
    </row>
    <row r="2399" spans="1:14" outlineLevel="2">
      <c r="A2399" t="s">
        <v>367</v>
      </c>
      <c r="B2399" s="73" t="str">
        <f>VLOOKUP(A2399,'ARTICLES 10052022'!$A$2:$D$1031,4,FALSE)</f>
        <v>AA</v>
      </c>
      <c r="C2399" s="73" t="str">
        <f t="shared" si="146"/>
        <v/>
      </c>
      <c r="D2399" t="s">
        <v>412</v>
      </c>
      <c r="E2399">
        <v>1</v>
      </c>
      <c r="F2399" t="s">
        <v>413</v>
      </c>
      <c r="G2399">
        <v>16.5</v>
      </c>
      <c r="H2399">
        <f t="shared" si="147"/>
        <v>16.5</v>
      </c>
      <c r="I2399">
        <f>VLOOKUP(L2399,'ARTICLES 10052022'!$A$1:$Q$1031,17,FALSE)</f>
        <v>20.774999999999999</v>
      </c>
      <c r="J2399">
        <f t="shared" si="149"/>
        <v>20.774999999999999</v>
      </c>
      <c r="L2399" t="s">
        <v>412</v>
      </c>
      <c r="M2399">
        <f>IF(I2399="","",VLOOKUP(L2399,'ARTICLES 10052022'!$A$1:$J$1031,10,FALSE))</f>
        <v>13.85</v>
      </c>
      <c r="N2399">
        <f t="shared" si="148"/>
        <v>13.85</v>
      </c>
    </row>
    <row r="2400" spans="1:14" outlineLevel="1">
      <c r="A2400" s="73" t="s">
        <v>3226</v>
      </c>
      <c r="B2400" s="73"/>
      <c r="C2400" s="73" t="str">
        <f t="shared" si="146"/>
        <v>PSFV10EH4X5</v>
      </c>
      <c r="J2400">
        <f>SUBTOTAL(9,J2395:J2399)</f>
        <v>2535.7710000000002</v>
      </c>
      <c r="N2400">
        <f>SUBTOTAL(9,N2395:N2399)</f>
        <v>1806.1299999999999</v>
      </c>
    </row>
    <row r="2401" spans="1:14" outlineLevel="2">
      <c r="A2401" t="s">
        <v>375</v>
      </c>
      <c r="B2401" s="73" t="str">
        <f>VLOOKUP(A2401,'ARTICLES 10052022'!$A$2:$D$1031,4,FALSE)</f>
        <v>AA</v>
      </c>
      <c r="C2401" s="73" t="str">
        <f t="shared" si="146"/>
        <v/>
      </c>
      <c r="D2401" t="s">
        <v>512</v>
      </c>
      <c r="E2401">
        <v>2</v>
      </c>
      <c r="F2401" t="s">
        <v>1006</v>
      </c>
      <c r="G2401">
        <v>4.63</v>
      </c>
      <c r="H2401">
        <f t="shared" si="147"/>
        <v>9.26</v>
      </c>
      <c r="I2401">
        <f>VLOOKUP(L2401,'ARTICLES 10052022'!$A$1:$Q$1031,17,FALSE)</f>
        <v>6.34</v>
      </c>
      <c r="J2401">
        <f t="shared" si="149"/>
        <v>12.68</v>
      </c>
      <c r="L2401" t="s">
        <v>512</v>
      </c>
      <c r="M2401">
        <f>IF(I2401="","",VLOOKUP(L2401,'ARTICLES 10052022'!$A$1:$J$1031,10,FALSE))</f>
        <v>3.17</v>
      </c>
      <c r="N2401">
        <f t="shared" si="148"/>
        <v>6.34</v>
      </c>
    </row>
    <row r="2402" spans="1:14" outlineLevel="2">
      <c r="A2402" t="s">
        <v>375</v>
      </c>
      <c r="B2402" s="73" t="str">
        <f>VLOOKUP(A2402,'ARTICLES 10052022'!$A$2:$D$1031,4,FALSE)</f>
        <v>AA</v>
      </c>
      <c r="C2402" s="73" t="str">
        <f t="shared" si="146"/>
        <v/>
      </c>
      <c r="D2402" t="s">
        <v>1889</v>
      </c>
      <c r="E2402">
        <v>1</v>
      </c>
      <c r="F2402" t="s">
        <v>1890</v>
      </c>
      <c r="G2402">
        <v>1155.4000000000001</v>
      </c>
      <c r="H2402">
        <f t="shared" si="147"/>
        <v>1155.4000000000001</v>
      </c>
      <c r="I2402">
        <f>VLOOKUP(L2402,'ARTICLES 10052022'!$A$1:$Q$1031,17,FALSE)</f>
        <v>1679.7339999999999</v>
      </c>
      <c r="J2402">
        <f t="shared" si="149"/>
        <v>1679.7339999999999</v>
      </c>
      <c r="L2402" t="s">
        <v>1889</v>
      </c>
      <c r="M2402">
        <f>IF(I2402="","",VLOOKUP(L2402,'ARTICLES 10052022'!$A$1:$J$1031,10,FALSE))</f>
        <v>1199.81</v>
      </c>
      <c r="N2402">
        <f t="shared" si="148"/>
        <v>1199.81</v>
      </c>
    </row>
    <row r="2403" spans="1:14" outlineLevel="2">
      <c r="A2403" t="s">
        <v>375</v>
      </c>
      <c r="B2403" s="73" t="str">
        <f>VLOOKUP(A2403,'ARTICLES 10052022'!$A$2:$D$1031,4,FALSE)</f>
        <v>AA</v>
      </c>
      <c r="C2403" s="73" t="str">
        <f t="shared" si="146"/>
        <v/>
      </c>
      <c r="D2403" t="s">
        <v>412</v>
      </c>
      <c r="E2403">
        <v>1</v>
      </c>
      <c r="F2403" t="s">
        <v>413</v>
      </c>
      <c r="G2403">
        <v>16.5</v>
      </c>
      <c r="H2403">
        <f t="shared" si="147"/>
        <v>16.5</v>
      </c>
      <c r="I2403">
        <f>VLOOKUP(L2403,'ARTICLES 10052022'!$A$1:$Q$1031,17,FALSE)</f>
        <v>20.774999999999999</v>
      </c>
      <c r="J2403">
        <f t="shared" si="149"/>
        <v>20.774999999999999</v>
      </c>
      <c r="L2403" t="s">
        <v>412</v>
      </c>
      <c r="M2403">
        <f>IF(I2403="","",VLOOKUP(L2403,'ARTICLES 10052022'!$A$1:$J$1031,10,FALSE))</f>
        <v>13.85</v>
      </c>
      <c r="N2403">
        <f t="shared" si="148"/>
        <v>13.85</v>
      </c>
    </row>
    <row r="2404" spans="1:14" outlineLevel="2">
      <c r="A2404" t="s">
        <v>375</v>
      </c>
      <c r="B2404" s="73" t="str">
        <f>VLOOKUP(A2404,'ARTICLES 10052022'!$A$2:$D$1031,4,FALSE)</f>
        <v>AA</v>
      </c>
      <c r="C2404" s="73" t="str">
        <f t="shared" si="146"/>
        <v/>
      </c>
      <c r="D2404" t="s">
        <v>2722</v>
      </c>
      <c r="E2404">
        <v>6</v>
      </c>
      <c r="F2404" t="s">
        <v>2723</v>
      </c>
      <c r="G2404">
        <v>4.6189999999999998</v>
      </c>
      <c r="H2404">
        <f t="shared" si="147"/>
        <v>27.713999999999999</v>
      </c>
      <c r="I2404">
        <f>VLOOKUP(L2404,'ARTICLES 10052022'!$A$1:$Q$1031,17,FALSE)</f>
        <v>6.69</v>
      </c>
      <c r="J2404">
        <f t="shared" si="149"/>
        <v>40.14</v>
      </c>
      <c r="L2404" t="s">
        <v>2722</v>
      </c>
      <c r="M2404">
        <f>IF(I2404="","",VLOOKUP(L2404,'ARTICLES 10052022'!$A$1:$J$1031,10,FALSE))</f>
        <v>4.4600000000000009</v>
      </c>
      <c r="N2404">
        <f t="shared" si="148"/>
        <v>26.760000000000005</v>
      </c>
    </row>
    <row r="2405" spans="1:14" outlineLevel="2">
      <c r="A2405" t="s">
        <v>375</v>
      </c>
      <c r="B2405" s="73" t="str">
        <f>VLOOKUP(A2405,'ARTICLES 10052022'!$A$2:$D$1031,4,FALSE)</f>
        <v>AA</v>
      </c>
      <c r="C2405" s="73" t="str">
        <f t="shared" si="146"/>
        <v/>
      </c>
      <c r="D2405" t="s">
        <v>1631</v>
      </c>
      <c r="E2405">
        <v>6</v>
      </c>
      <c r="F2405" t="s">
        <v>1632</v>
      </c>
      <c r="G2405">
        <v>70.7</v>
      </c>
      <c r="H2405">
        <f t="shared" si="147"/>
        <v>424.20000000000005</v>
      </c>
      <c r="I2405">
        <f>VLOOKUP(L2405,'ARTICLES 10052022'!$A$1:$Q$1031,17,FALSE)</f>
        <v>75.75</v>
      </c>
      <c r="J2405">
        <f t="shared" si="149"/>
        <v>454.5</v>
      </c>
      <c r="L2405" t="s">
        <v>1631</v>
      </c>
      <c r="M2405">
        <f>IF(I2405="","",VLOOKUP(L2405,'ARTICLES 10052022'!$A$1:$J$1031,10,FALSE))</f>
        <v>50.5</v>
      </c>
      <c r="N2405">
        <f t="shared" si="148"/>
        <v>303</v>
      </c>
    </row>
    <row r="2406" spans="1:14" outlineLevel="2">
      <c r="A2406" t="s">
        <v>375</v>
      </c>
      <c r="B2406" s="73" t="str">
        <f>VLOOKUP(A2406,'ARTICLES 10052022'!$A$2:$D$1031,4,FALSE)</f>
        <v>AA</v>
      </c>
      <c r="C2406" s="73" t="str">
        <f t="shared" si="146"/>
        <v/>
      </c>
      <c r="D2406" t="s">
        <v>1445</v>
      </c>
      <c r="E2406">
        <v>28</v>
      </c>
      <c r="F2406" t="s">
        <v>1446</v>
      </c>
      <c r="G2406">
        <v>40.47</v>
      </c>
      <c r="H2406">
        <f t="shared" si="147"/>
        <v>1133.1599999999999</v>
      </c>
      <c r="I2406">
        <f>VLOOKUP(L2406,'ARTICLES 10052022'!$A$1:$Q$1031,17,FALSE)</f>
        <v>48.900000000000006</v>
      </c>
      <c r="J2406">
        <f t="shared" si="149"/>
        <v>1369.2000000000003</v>
      </c>
      <c r="L2406" t="s">
        <v>1445</v>
      </c>
      <c r="M2406">
        <f>IF(I2406="","",VLOOKUP(L2406,'ARTICLES 10052022'!$A$1:$J$1031,10,FALSE))</f>
        <v>32.6</v>
      </c>
      <c r="N2406">
        <f t="shared" si="148"/>
        <v>912.80000000000007</v>
      </c>
    </row>
    <row r="2407" spans="1:14" outlineLevel="1">
      <c r="A2407" s="73" t="s">
        <v>3228</v>
      </c>
      <c r="B2407" s="73"/>
      <c r="C2407" s="73" t="str">
        <f t="shared" si="146"/>
        <v>PSFV14EH7X4</v>
      </c>
      <c r="J2407">
        <f>SUBTOTAL(9,J2401:J2406)</f>
        <v>3577.0290000000005</v>
      </c>
      <c r="N2407">
        <f>SUBTOTAL(9,N2401:N2406)</f>
        <v>2462.56</v>
      </c>
    </row>
    <row r="2408" spans="1:14" outlineLevel="2">
      <c r="A2408" t="s">
        <v>379</v>
      </c>
      <c r="B2408" s="73" t="str">
        <f>VLOOKUP(A2408,'ARTICLES 10052022'!$A$2:$D$1031,4,FALSE)</f>
        <v>AA</v>
      </c>
      <c r="C2408" s="73" t="str">
        <f t="shared" si="146"/>
        <v/>
      </c>
      <c r="D2408" t="s">
        <v>512</v>
      </c>
      <c r="E2408">
        <v>2</v>
      </c>
      <c r="F2408" t="s">
        <v>1006</v>
      </c>
      <c r="G2408">
        <v>4.63</v>
      </c>
      <c r="H2408">
        <f t="shared" si="147"/>
        <v>9.26</v>
      </c>
      <c r="I2408">
        <f>VLOOKUP(L2408,'ARTICLES 10052022'!$A$1:$Q$1031,17,FALSE)</f>
        <v>6.34</v>
      </c>
      <c r="J2408">
        <f t="shared" si="149"/>
        <v>12.68</v>
      </c>
      <c r="L2408" t="s">
        <v>512</v>
      </c>
      <c r="M2408">
        <f>IF(I2408="","",VLOOKUP(L2408,'ARTICLES 10052022'!$A$1:$J$1031,10,FALSE))</f>
        <v>3.17</v>
      </c>
      <c r="N2408">
        <f t="shared" si="148"/>
        <v>6.34</v>
      </c>
    </row>
    <row r="2409" spans="1:14" outlineLevel="2">
      <c r="A2409" t="s">
        <v>379</v>
      </c>
      <c r="B2409" s="73" t="str">
        <f>VLOOKUP(A2409,'ARTICLES 10052022'!$A$2:$D$1031,4,FALSE)</f>
        <v>AA</v>
      </c>
      <c r="C2409" s="73" t="str">
        <f t="shared" si="146"/>
        <v/>
      </c>
      <c r="D2409" t="s">
        <v>1892</v>
      </c>
      <c r="E2409">
        <v>1</v>
      </c>
      <c r="F2409" t="s">
        <v>1893</v>
      </c>
      <c r="G2409">
        <v>1281.83</v>
      </c>
      <c r="H2409">
        <f t="shared" si="147"/>
        <v>1281.83</v>
      </c>
      <c r="I2409">
        <f>VLOOKUP(L2409,'ARTICLES 10052022'!$A$1:$Q$1031,17,FALSE)</f>
        <v>1859.55</v>
      </c>
      <c r="J2409">
        <f t="shared" si="149"/>
        <v>1859.55</v>
      </c>
      <c r="L2409" t="s">
        <v>1892</v>
      </c>
      <c r="M2409">
        <f>IF(I2409="","",VLOOKUP(L2409,'ARTICLES 10052022'!$A$1:$J$1031,10,FALSE))</f>
        <v>1328.25</v>
      </c>
      <c r="N2409">
        <f t="shared" si="148"/>
        <v>1328.25</v>
      </c>
    </row>
    <row r="2410" spans="1:14" outlineLevel="2">
      <c r="A2410" t="s">
        <v>379</v>
      </c>
      <c r="B2410" s="73" t="str">
        <f>VLOOKUP(A2410,'ARTICLES 10052022'!$A$2:$D$1031,4,FALSE)</f>
        <v>AA</v>
      </c>
      <c r="C2410" s="73" t="str">
        <f t="shared" si="146"/>
        <v/>
      </c>
      <c r="D2410" t="s">
        <v>412</v>
      </c>
      <c r="E2410">
        <v>1</v>
      </c>
      <c r="F2410" t="s">
        <v>413</v>
      </c>
      <c r="G2410">
        <v>16.5</v>
      </c>
      <c r="H2410">
        <f t="shared" si="147"/>
        <v>16.5</v>
      </c>
      <c r="I2410">
        <f>VLOOKUP(L2410,'ARTICLES 10052022'!$A$1:$Q$1031,17,FALSE)</f>
        <v>20.774999999999999</v>
      </c>
      <c r="J2410">
        <f t="shared" si="149"/>
        <v>20.774999999999999</v>
      </c>
      <c r="L2410" t="s">
        <v>412</v>
      </c>
      <c r="M2410">
        <f>IF(I2410="","",VLOOKUP(L2410,'ARTICLES 10052022'!$A$1:$J$1031,10,FALSE))</f>
        <v>13.85</v>
      </c>
      <c r="N2410">
        <f t="shared" si="148"/>
        <v>13.85</v>
      </c>
    </row>
    <row r="2411" spans="1:14" outlineLevel="2">
      <c r="A2411" t="s">
        <v>379</v>
      </c>
      <c r="B2411" s="73" t="str">
        <f>VLOOKUP(A2411,'ARTICLES 10052022'!$A$2:$D$1031,4,FALSE)</f>
        <v>AA</v>
      </c>
      <c r="C2411" s="73" t="str">
        <f t="shared" si="146"/>
        <v/>
      </c>
      <c r="D2411" t="s">
        <v>2722</v>
      </c>
      <c r="E2411">
        <v>6</v>
      </c>
      <c r="F2411" t="s">
        <v>2723</v>
      </c>
      <c r="G2411">
        <v>4.6189999999999998</v>
      </c>
      <c r="H2411">
        <f t="shared" si="147"/>
        <v>27.713999999999999</v>
      </c>
      <c r="I2411">
        <f>VLOOKUP(L2411,'ARTICLES 10052022'!$A$1:$Q$1031,17,FALSE)</f>
        <v>6.69</v>
      </c>
      <c r="J2411">
        <f t="shared" si="149"/>
        <v>40.14</v>
      </c>
      <c r="L2411" t="s">
        <v>2722</v>
      </c>
      <c r="M2411">
        <f>IF(I2411="","",VLOOKUP(L2411,'ARTICLES 10052022'!$A$1:$J$1031,10,FALSE))</f>
        <v>4.4600000000000009</v>
      </c>
      <c r="N2411">
        <f t="shared" si="148"/>
        <v>26.760000000000005</v>
      </c>
    </row>
    <row r="2412" spans="1:14" outlineLevel="2">
      <c r="A2412" t="s">
        <v>379</v>
      </c>
      <c r="B2412" s="73" t="str">
        <f>VLOOKUP(A2412,'ARTICLES 10052022'!$A$2:$D$1031,4,FALSE)</f>
        <v>AA</v>
      </c>
      <c r="C2412" s="73" t="str">
        <f t="shared" si="146"/>
        <v/>
      </c>
      <c r="D2412" t="s">
        <v>1634</v>
      </c>
      <c r="E2412">
        <v>6</v>
      </c>
      <c r="F2412" t="s">
        <v>1635</v>
      </c>
      <c r="G2412">
        <v>85.23</v>
      </c>
      <c r="H2412">
        <f t="shared" si="147"/>
        <v>511.38</v>
      </c>
      <c r="I2412">
        <f>VLOOKUP(L2412,'ARTICLES 10052022'!$A$1:$Q$1031,17,FALSE)</f>
        <v>92.800000000000011</v>
      </c>
      <c r="J2412">
        <f t="shared" si="149"/>
        <v>556.80000000000007</v>
      </c>
      <c r="L2412" t="s">
        <v>1634</v>
      </c>
      <c r="M2412">
        <f>IF(I2412="","",VLOOKUP(L2412,'ARTICLES 10052022'!$A$1:$J$1031,10,FALSE))</f>
        <v>58</v>
      </c>
      <c r="N2412">
        <f t="shared" si="148"/>
        <v>348</v>
      </c>
    </row>
    <row r="2413" spans="1:14" outlineLevel="2">
      <c r="A2413" t="s">
        <v>379</v>
      </c>
      <c r="B2413" s="73" t="str">
        <f>VLOOKUP(A2413,'ARTICLES 10052022'!$A$2:$D$1031,4,FALSE)</f>
        <v>AA</v>
      </c>
      <c r="C2413" s="73" t="str">
        <f t="shared" si="146"/>
        <v/>
      </c>
      <c r="D2413" t="s">
        <v>1445</v>
      </c>
      <c r="E2413">
        <v>32</v>
      </c>
      <c r="F2413" t="s">
        <v>1446</v>
      </c>
      <c r="G2413">
        <v>40.47</v>
      </c>
      <c r="H2413">
        <f t="shared" si="147"/>
        <v>1295.04</v>
      </c>
      <c r="I2413">
        <f>VLOOKUP(L2413,'ARTICLES 10052022'!$A$1:$Q$1031,17,FALSE)</f>
        <v>48.900000000000006</v>
      </c>
      <c r="J2413">
        <f t="shared" si="149"/>
        <v>1564.8000000000002</v>
      </c>
      <c r="L2413" t="s">
        <v>1445</v>
      </c>
      <c r="M2413">
        <f>IF(I2413="","",VLOOKUP(L2413,'ARTICLES 10052022'!$A$1:$J$1031,10,FALSE))</f>
        <v>32.6</v>
      </c>
      <c r="N2413">
        <f t="shared" si="148"/>
        <v>1043.2</v>
      </c>
    </row>
    <row r="2414" spans="1:14" outlineLevel="1">
      <c r="A2414" s="73" t="s">
        <v>3229</v>
      </c>
      <c r="B2414" s="73"/>
      <c r="C2414" s="73" t="str">
        <f t="shared" si="146"/>
        <v>PSFV16EH8X4</v>
      </c>
      <c r="J2414">
        <f>SUBTOTAL(9,J2408:J2413)</f>
        <v>4054.7450000000003</v>
      </c>
      <c r="N2414">
        <f>SUBTOTAL(9,N2408:N2413)</f>
        <v>2766.3999999999996</v>
      </c>
    </row>
    <row r="2415" spans="1:14" outlineLevel="2">
      <c r="A2415" t="s">
        <v>381</v>
      </c>
      <c r="B2415" s="73" t="str">
        <f>VLOOKUP(A2415,'ARTICLES 10052022'!$A$2:$D$1031,4,FALSE)</f>
        <v>AA</v>
      </c>
      <c r="C2415" s="73" t="str">
        <f t="shared" si="146"/>
        <v/>
      </c>
      <c r="D2415" t="s">
        <v>512</v>
      </c>
      <c r="E2415">
        <v>2</v>
      </c>
      <c r="F2415" t="s">
        <v>1006</v>
      </c>
      <c r="G2415">
        <v>4.63</v>
      </c>
      <c r="H2415">
        <f t="shared" si="147"/>
        <v>9.26</v>
      </c>
      <c r="I2415">
        <f>VLOOKUP(L2415,'ARTICLES 10052022'!$A$1:$Q$1031,17,FALSE)</f>
        <v>6.34</v>
      </c>
      <c r="J2415">
        <f t="shared" si="149"/>
        <v>12.68</v>
      </c>
      <c r="L2415" t="s">
        <v>512</v>
      </c>
      <c r="M2415">
        <f>IF(I2415="","",VLOOKUP(L2415,'ARTICLES 10052022'!$A$1:$J$1031,10,FALSE))</f>
        <v>3.17</v>
      </c>
      <c r="N2415">
        <f t="shared" si="148"/>
        <v>6.34</v>
      </c>
    </row>
    <row r="2416" spans="1:14" outlineLevel="2">
      <c r="A2416" t="s">
        <v>381</v>
      </c>
      <c r="B2416" s="73" t="str">
        <f>VLOOKUP(A2416,'ARTICLES 10052022'!$A$2:$D$1031,4,FALSE)</f>
        <v>AA</v>
      </c>
      <c r="C2416" s="73" t="str">
        <f t="shared" si="146"/>
        <v/>
      </c>
      <c r="D2416" t="s">
        <v>1895</v>
      </c>
      <c r="E2416">
        <v>1</v>
      </c>
      <c r="F2416" t="s">
        <v>1896</v>
      </c>
      <c r="G2416">
        <v>1289.6099999999999</v>
      </c>
      <c r="H2416">
        <f t="shared" si="147"/>
        <v>1289.6099999999999</v>
      </c>
      <c r="I2416">
        <f>VLOOKUP(L2416,'ARTICLES 10052022'!$A$1:$Q$1031,17,FALSE)</f>
        <v>1868.0059999999999</v>
      </c>
      <c r="J2416">
        <f t="shared" si="149"/>
        <v>1868.0059999999999</v>
      </c>
      <c r="L2416" t="s">
        <v>1895</v>
      </c>
      <c r="M2416">
        <f>IF(I2416="","",VLOOKUP(L2416,'ARTICLES 10052022'!$A$1:$J$1031,10,FALSE))</f>
        <v>1334.29</v>
      </c>
      <c r="N2416">
        <f t="shared" si="148"/>
        <v>1334.29</v>
      </c>
    </row>
    <row r="2417" spans="1:14" outlineLevel="2">
      <c r="A2417" t="s">
        <v>381</v>
      </c>
      <c r="B2417" s="73" t="str">
        <f>VLOOKUP(A2417,'ARTICLES 10052022'!$A$2:$D$1031,4,FALSE)</f>
        <v>AA</v>
      </c>
      <c r="C2417" s="73" t="str">
        <f t="shared" si="146"/>
        <v/>
      </c>
      <c r="D2417" t="s">
        <v>412</v>
      </c>
      <c r="E2417">
        <v>1</v>
      </c>
      <c r="F2417" t="s">
        <v>413</v>
      </c>
      <c r="G2417">
        <v>16.5</v>
      </c>
      <c r="H2417">
        <f t="shared" si="147"/>
        <v>16.5</v>
      </c>
      <c r="I2417">
        <f>VLOOKUP(L2417,'ARTICLES 10052022'!$A$1:$Q$1031,17,FALSE)</f>
        <v>20.774999999999999</v>
      </c>
      <c r="J2417">
        <f t="shared" si="149"/>
        <v>20.774999999999999</v>
      </c>
      <c r="L2417" t="s">
        <v>412</v>
      </c>
      <c r="M2417">
        <f>IF(I2417="","",VLOOKUP(L2417,'ARTICLES 10052022'!$A$1:$J$1031,10,FALSE))</f>
        <v>13.85</v>
      </c>
      <c r="N2417">
        <f t="shared" si="148"/>
        <v>13.85</v>
      </c>
    </row>
    <row r="2418" spans="1:14" outlineLevel="2">
      <c r="A2418" t="s">
        <v>381</v>
      </c>
      <c r="B2418" s="73" t="str">
        <f>VLOOKUP(A2418,'ARTICLES 10052022'!$A$2:$D$1031,4,FALSE)</f>
        <v>AA</v>
      </c>
      <c r="C2418" s="73" t="str">
        <f t="shared" si="146"/>
        <v/>
      </c>
      <c r="D2418" t="s">
        <v>2722</v>
      </c>
      <c r="E2418">
        <v>6</v>
      </c>
      <c r="F2418" t="s">
        <v>2723</v>
      </c>
      <c r="G2418">
        <v>4.6189999999999998</v>
      </c>
      <c r="H2418">
        <f t="shared" si="147"/>
        <v>27.713999999999999</v>
      </c>
      <c r="I2418">
        <f>VLOOKUP(L2418,'ARTICLES 10052022'!$A$1:$Q$1031,17,FALSE)</f>
        <v>6.69</v>
      </c>
      <c r="J2418">
        <f t="shared" si="149"/>
        <v>40.14</v>
      </c>
      <c r="L2418" t="s">
        <v>2722</v>
      </c>
      <c r="M2418">
        <f>IF(I2418="","",VLOOKUP(L2418,'ARTICLES 10052022'!$A$1:$J$1031,10,FALSE))</f>
        <v>4.4600000000000009</v>
      </c>
      <c r="N2418">
        <f t="shared" si="148"/>
        <v>26.760000000000005</v>
      </c>
    </row>
    <row r="2419" spans="1:14" outlineLevel="2">
      <c r="A2419" t="s">
        <v>381</v>
      </c>
      <c r="B2419" s="73" t="str">
        <f>VLOOKUP(A2419,'ARTICLES 10052022'!$A$2:$D$1031,4,FALSE)</f>
        <v>AA</v>
      </c>
      <c r="C2419" s="73" t="str">
        <f t="shared" si="146"/>
        <v/>
      </c>
      <c r="D2419" t="s">
        <v>1634</v>
      </c>
      <c r="E2419">
        <v>6</v>
      </c>
      <c r="F2419" t="s">
        <v>1635</v>
      </c>
      <c r="G2419">
        <v>85.23</v>
      </c>
      <c r="H2419">
        <f t="shared" si="147"/>
        <v>511.38</v>
      </c>
      <c r="I2419">
        <f>VLOOKUP(L2419,'ARTICLES 10052022'!$A$1:$Q$1031,17,FALSE)</f>
        <v>92.800000000000011</v>
      </c>
      <c r="J2419">
        <f t="shared" si="149"/>
        <v>556.80000000000007</v>
      </c>
      <c r="L2419" t="s">
        <v>1634</v>
      </c>
      <c r="M2419">
        <f>IF(I2419="","",VLOOKUP(L2419,'ARTICLES 10052022'!$A$1:$J$1031,10,FALSE))</f>
        <v>58</v>
      </c>
      <c r="N2419">
        <f t="shared" si="148"/>
        <v>348</v>
      </c>
    </row>
    <row r="2420" spans="1:14" outlineLevel="2">
      <c r="A2420" t="s">
        <v>381</v>
      </c>
      <c r="B2420" s="73" t="str">
        <f>VLOOKUP(A2420,'ARTICLES 10052022'!$A$2:$D$1031,4,FALSE)</f>
        <v>AA</v>
      </c>
      <c r="C2420" s="73" t="str">
        <f t="shared" si="146"/>
        <v/>
      </c>
      <c r="D2420" t="s">
        <v>1445</v>
      </c>
      <c r="E2420">
        <v>16</v>
      </c>
      <c r="F2420" t="s">
        <v>1446</v>
      </c>
      <c r="G2420">
        <v>40.47</v>
      </c>
      <c r="H2420">
        <f t="shared" si="147"/>
        <v>647.52</v>
      </c>
      <c r="I2420">
        <f>VLOOKUP(L2420,'ARTICLES 10052022'!$A$1:$Q$1031,17,FALSE)</f>
        <v>48.900000000000006</v>
      </c>
      <c r="J2420">
        <f t="shared" si="149"/>
        <v>782.40000000000009</v>
      </c>
      <c r="L2420" t="s">
        <v>1445</v>
      </c>
      <c r="M2420">
        <f>IF(I2420="","",VLOOKUP(L2420,'ARTICLES 10052022'!$A$1:$J$1031,10,FALSE))</f>
        <v>32.6</v>
      </c>
      <c r="N2420">
        <f t="shared" si="148"/>
        <v>521.6</v>
      </c>
    </row>
    <row r="2421" spans="1:14" outlineLevel="2">
      <c r="A2421" t="s">
        <v>381</v>
      </c>
      <c r="B2421" s="73" t="str">
        <f>VLOOKUP(A2421,'ARTICLES 10052022'!$A$2:$D$1031,4,FALSE)</f>
        <v>AA</v>
      </c>
      <c r="C2421" s="73" t="str">
        <f t="shared" si="146"/>
        <v/>
      </c>
      <c r="D2421" t="s">
        <v>1448</v>
      </c>
      <c r="E2421">
        <v>16</v>
      </c>
      <c r="F2421" t="s">
        <v>1449</v>
      </c>
      <c r="G2421">
        <v>49.77</v>
      </c>
      <c r="H2421">
        <f t="shared" si="147"/>
        <v>796.32</v>
      </c>
      <c r="I2421">
        <f>VLOOKUP(L2421,'ARTICLES 10052022'!$A$1:$Q$1031,17,FALSE)</f>
        <v>60</v>
      </c>
      <c r="J2421">
        <f t="shared" si="149"/>
        <v>960</v>
      </c>
      <c r="L2421" t="s">
        <v>1448</v>
      </c>
      <c r="M2421">
        <f>IF(I2421="","",VLOOKUP(L2421,'ARTICLES 10052022'!$A$1:$J$1031,10,FALSE))</f>
        <v>40</v>
      </c>
      <c r="N2421">
        <f t="shared" si="148"/>
        <v>640</v>
      </c>
    </row>
    <row r="2422" spans="1:14" outlineLevel="1">
      <c r="A2422" s="73" t="s">
        <v>3230</v>
      </c>
      <c r="B2422" s="73"/>
      <c r="C2422" s="73" t="str">
        <f t="shared" si="146"/>
        <v>PSFV18EH8X4.5</v>
      </c>
      <c r="J2422">
        <f>SUBTOTAL(9,J2415:J2421)</f>
        <v>4240.8010000000004</v>
      </c>
      <c r="N2422">
        <f>SUBTOTAL(9,N2415:N2421)</f>
        <v>2890.8399999999997</v>
      </c>
    </row>
    <row r="2423" spans="1:14" outlineLevel="2">
      <c r="A2423" t="s">
        <v>385</v>
      </c>
      <c r="B2423" s="73" t="str">
        <f>VLOOKUP(A2423,'ARTICLES 10052022'!$A$2:$D$1031,4,FALSE)</f>
        <v>AA</v>
      </c>
      <c r="C2423" s="73" t="str">
        <f t="shared" si="146"/>
        <v/>
      </c>
      <c r="D2423" t="s">
        <v>512</v>
      </c>
      <c r="E2423">
        <v>2</v>
      </c>
      <c r="F2423" t="s">
        <v>1006</v>
      </c>
      <c r="G2423">
        <v>4.63</v>
      </c>
      <c r="H2423">
        <f t="shared" si="147"/>
        <v>9.26</v>
      </c>
      <c r="I2423">
        <f>VLOOKUP(L2423,'ARTICLES 10052022'!$A$1:$Q$1031,17,FALSE)</f>
        <v>6.34</v>
      </c>
      <c r="J2423">
        <f t="shared" si="149"/>
        <v>12.68</v>
      </c>
      <c r="L2423" t="s">
        <v>512</v>
      </c>
      <c r="M2423">
        <f>IF(I2423="","",VLOOKUP(L2423,'ARTICLES 10052022'!$A$1:$J$1031,10,FALSE))</f>
        <v>3.17</v>
      </c>
      <c r="N2423">
        <f t="shared" si="148"/>
        <v>6.34</v>
      </c>
    </row>
    <row r="2424" spans="1:14" outlineLevel="2">
      <c r="A2424" t="s">
        <v>385</v>
      </c>
      <c r="B2424" s="73" t="str">
        <f>VLOOKUP(A2424,'ARTICLES 10052022'!$A$2:$D$1031,4,FALSE)</f>
        <v>AA</v>
      </c>
      <c r="C2424" s="73" t="str">
        <f t="shared" si="146"/>
        <v/>
      </c>
      <c r="D2424" t="s">
        <v>1634</v>
      </c>
      <c r="E2424">
        <v>6</v>
      </c>
      <c r="F2424" t="s">
        <v>1635</v>
      </c>
      <c r="G2424">
        <v>85.23</v>
      </c>
      <c r="H2424">
        <f t="shared" si="147"/>
        <v>511.38</v>
      </c>
      <c r="I2424">
        <f>VLOOKUP(L2424,'ARTICLES 10052022'!$A$1:$Q$1031,17,FALSE)</f>
        <v>92.800000000000011</v>
      </c>
      <c r="J2424">
        <f t="shared" si="149"/>
        <v>556.80000000000007</v>
      </c>
      <c r="L2424" t="s">
        <v>1634</v>
      </c>
      <c r="M2424">
        <f>IF(I2424="","",VLOOKUP(L2424,'ARTICLES 10052022'!$A$1:$J$1031,10,FALSE))</f>
        <v>58</v>
      </c>
      <c r="N2424">
        <f t="shared" si="148"/>
        <v>348</v>
      </c>
    </row>
    <row r="2425" spans="1:14" outlineLevel="2">
      <c r="A2425" t="s">
        <v>385</v>
      </c>
      <c r="B2425" s="73" t="str">
        <f>VLOOKUP(A2425,'ARTICLES 10052022'!$A$2:$D$1031,4,FALSE)</f>
        <v>AA</v>
      </c>
      <c r="C2425" s="73" t="str">
        <f t="shared" si="146"/>
        <v/>
      </c>
      <c r="D2425" t="s">
        <v>1898</v>
      </c>
      <c r="E2425">
        <v>1</v>
      </c>
      <c r="F2425" t="s">
        <v>1899</v>
      </c>
      <c r="G2425">
        <v>1281.83</v>
      </c>
      <c r="H2425">
        <f t="shared" si="147"/>
        <v>1281.83</v>
      </c>
      <c r="I2425">
        <f>VLOOKUP(L2425,'ARTICLES 10052022'!$A$1:$Q$1031,17,FALSE)</f>
        <v>1859.55</v>
      </c>
      <c r="J2425">
        <f t="shared" si="149"/>
        <v>1859.55</v>
      </c>
      <c r="L2425" t="s">
        <v>1898</v>
      </c>
      <c r="M2425">
        <f>IF(I2425="","",VLOOKUP(L2425,'ARTICLES 10052022'!$A$1:$J$1031,10,FALSE))</f>
        <v>1328.25</v>
      </c>
      <c r="N2425">
        <f t="shared" si="148"/>
        <v>1328.25</v>
      </c>
    </row>
    <row r="2426" spans="1:14" outlineLevel="2">
      <c r="A2426" t="s">
        <v>385</v>
      </c>
      <c r="B2426" s="73" t="str">
        <f>VLOOKUP(A2426,'ARTICLES 10052022'!$A$2:$D$1031,4,FALSE)</f>
        <v>AA</v>
      </c>
      <c r="C2426" s="73" t="str">
        <f t="shared" si="146"/>
        <v/>
      </c>
      <c r="D2426" t="s">
        <v>412</v>
      </c>
      <c r="E2426">
        <v>1</v>
      </c>
      <c r="F2426" t="s">
        <v>413</v>
      </c>
      <c r="G2426">
        <v>16.5</v>
      </c>
      <c r="H2426">
        <f t="shared" si="147"/>
        <v>16.5</v>
      </c>
      <c r="I2426">
        <f>VLOOKUP(L2426,'ARTICLES 10052022'!$A$1:$Q$1031,17,FALSE)</f>
        <v>20.774999999999999</v>
      </c>
      <c r="J2426">
        <f t="shared" si="149"/>
        <v>20.774999999999999</v>
      </c>
      <c r="L2426" t="s">
        <v>412</v>
      </c>
      <c r="M2426">
        <f>IF(I2426="","",VLOOKUP(L2426,'ARTICLES 10052022'!$A$1:$J$1031,10,FALSE))</f>
        <v>13.85</v>
      </c>
      <c r="N2426">
        <f t="shared" si="148"/>
        <v>13.85</v>
      </c>
    </row>
    <row r="2427" spans="1:14" outlineLevel="2">
      <c r="A2427" t="s">
        <v>385</v>
      </c>
      <c r="B2427" s="73" t="str">
        <f>VLOOKUP(A2427,'ARTICLES 10052022'!$A$2:$D$1031,4,FALSE)</f>
        <v>AA</v>
      </c>
      <c r="C2427" s="73" t="str">
        <f t="shared" si="146"/>
        <v/>
      </c>
      <c r="D2427" t="s">
        <v>2722</v>
      </c>
      <c r="E2427">
        <v>6</v>
      </c>
      <c r="F2427" t="s">
        <v>2723</v>
      </c>
      <c r="G2427">
        <v>4.6189999999999998</v>
      </c>
      <c r="H2427">
        <f t="shared" si="147"/>
        <v>27.713999999999999</v>
      </c>
      <c r="I2427">
        <f>VLOOKUP(L2427,'ARTICLES 10052022'!$A$1:$Q$1031,17,FALSE)</f>
        <v>6.69</v>
      </c>
      <c r="J2427">
        <f t="shared" si="149"/>
        <v>40.14</v>
      </c>
      <c r="L2427" t="s">
        <v>2722</v>
      </c>
      <c r="M2427">
        <f>IF(I2427="","",VLOOKUP(L2427,'ARTICLES 10052022'!$A$1:$J$1031,10,FALSE))</f>
        <v>4.4600000000000009</v>
      </c>
      <c r="N2427">
        <f t="shared" si="148"/>
        <v>26.760000000000005</v>
      </c>
    </row>
    <row r="2428" spans="1:14" outlineLevel="2">
      <c r="A2428" t="s">
        <v>385</v>
      </c>
      <c r="B2428" s="73" t="str">
        <f>VLOOKUP(A2428,'ARTICLES 10052022'!$A$2:$D$1031,4,FALSE)</f>
        <v>AA</v>
      </c>
      <c r="C2428" s="73" t="str">
        <f t="shared" si="146"/>
        <v/>
      </c>
      <c r="D2428" t="s">
        <v>1448</v>
      </c>
      <c r="E2428">
        <v>32</v>
      </c>
      <c r="F2428" t="s">
        <v>1449</v>
      </c>
      <c r="G2428">
        <v>49.77</v>
      </c>
      <c r="H2428">
        <f t="shared" si="147"/>
        <v>1592.64</v>
      </c>
      <c r="I2428">
        <f>VLOOKUP(L2428,'ARTICLES 10052022'!$A$1:$Q$1031,17,FALSE)</f>
        <v>60</v>
      </c>
      <c r="J2428">
        <f t="shared" si="149"/>
        <v>1920</v>
      </c>
      <c r="L2428" t="s">
        <v>1448</v>
      </c>
      <c r="M2428">
        <f>IF(I2428="","",VLOOKUP(L2428,'ARTICLES 10052022'!$A$1:$J$1031,10,FALSE))</f>
        <v>40</v>
      </c>
      <c r="N2428">
        <f t="shared" si="148"/>
        <v>1280</v>
      </c>
    </row>
    <row r="2429" spans="1:14" outlineLevel="1">
      <c r="A2429" s="73" t="s">
        <v>3231</v>
      </c>
      <c r="B2429" s="73"/>
      <c r="C2429" s="73" t="str">
        <f t="shared" si="146"/>
        <v>PSFV20EH8X5</v>
      </c>
      <c r="J2429">
        <f>SUBTOTAL(9,J2423:J2428)</f>
        <v>4409.9449999999997</v>
      </c>
      <c r="N2429">
        <f>SUBTOTAL(9,N2423:N2428)</f>
        <v>3003.2</v>
      </c>
    </row>
    <row r="2430" spans="1:14" outlineLevel="2">
      <c r="A2430" t="s">
        <v>357</v>
      </c>
      <c r="B2430" s="73" t="str">
        <f>VLOOKUP(A2430,'ARTICLES 10052022'!$A$2:$D$1031,4,FALSE)</f>
        <v>AA</v>
      </c>
      <c r="C2430" s="73" t="str">
        <f t="shared" si="146"/>
        <v/>
      </c>
      <c r="D2430" t="s">
        <v>512</v>
      </c>
      <c r="E2430">
        <v>2</v>
      </c>
      <c r="F2430" t="s">
        <v>1006</v>
      </c>
      <c r="G2430">
        <v>4.63</v>
      </c>
      <c r="H2430">
        <f t="shared" si="147"/>
        <v>9.26</v>
      </c>
      <c r="I2430">
        <f>VLOOKUP(L2430,'ARTICLES 10052022'!$A$1:$Q$1031,17,FALSE)</f>
        <v>6.34</v>
      </c>
      <c r="J2430">
        <f t="shared" si="149"/>
        <v>12.68</v>
      </c>
      <c r="L2430" t="s">
        <v>512</v>
      </c>
      <c r="M2430">
        <f>IF(I2430="","",VLOOKUP(L2430,'ARTICLES 10052022'!$A$1:$J$1031,10,FALSE))</f>
        <v>3.17</v>
      </c>
      <c r="N2430">
        <f t="shared" si="148"/>
        <v>6.34</v>
      </c>
    </row>
    <row r="2431" spans="1:14" outlineLevel="2">
      <c r="A2431" t="s">
        <v>357</v>
      </c>
      <c r="B2431" s="73" t="str">
        <f>VLOOKUP(A2431,'ARTICLES 10052022'!$A$2:$D$1031,4,FALSE)</f>
        <v>AA</v>
      </c>
      <c r="C2431" s="73" t="str">
        <f t="shared" si="146"/>
        <v/>
      </c>
      <c r="D2431" t="s">
        <v>1870</v>
      </c>
      <c r="E2431">
        <v>1</v>
      </c>
      <c r="F2431" t="s">
        <v>1871</v>
      </c>
      <c r="G2431">
        <v>602.51</v>
      </c>
      <c r="H2431">
        <f t="shared" si="147"/>
        <v>602.51</v>
      </c>
      <c r="I2431">
        <f>VLOOKUP(L2431,'ARTICLES 10052022'!$A$1:$Q$1031,17,FALSE)</f>
        <v>876.31600000000003</v>
      </c>
      <c r="J2431">
        <f t="shared" si="149"/>
        <v>876.31600000000003</v>
      </c>
      <c r="L2431" t="s">
        <v>1870</v>
      </c>
      <c r="M2431">
        <f>IF(I2431="","",VLOOKUP(L2431,'ARTICLES 10052022'!$A$1:$J$1031,10,FALSE))</f>
        <v>625.94000000000005</v>
      </c>
      <c r="N2431">
        <f t="shared" si="148"/>
        <v>625.94000000000005</v>
      </c>
    </row>
    <row r="2432" spans="1:14" outlineLevel="2">
      <c r="A2432" t="s">
        <v>357</v>
      </c>
      <c r="B2432" s="73" t="str">
        <f>VLOOKUP(A2432,'ARTICLES 10052022'!$A$2:$D$1031,4,FALSE)</f>
        <v>AA</v>
      </c>
      <c r="C2432" s="73" t="str">
        <f t="shared" si="146"/>
        <v/>
      </c>
      <c r="D2432" t="s">
        <v>412</v>
      </c>
      <c r="E2432">
        <v>1</v>
      </c>
      <c r="F2432" t="s">
        <v>413</v>
      </c>
      <c r="G2432">
        <v>16.5</v>
      </c>
      <c r="H2432">
        <f t="shared" si="147"/>
        <v>16.5</v>
      </c>
      <c r="I2432">
        <f>VLOOKUP(L2432,'ARTICLES 10052022'!$A$1:$Q$1031,17,FALSE)</f>
        <v>20.774999999999999</v>
      </c>
      <c r="J2432">
        <f t="shared" si="149"/>
        <v>20.774999999999999</v>
      </c>
      <c r="L2432" t="s">
        <v>412</v>
      </c>
      <c r="M2432">
        <f>IF(I2432="","",VLOOKUP(L2432,'ARTICLES 10052022'!$A$1:$J$1031,10,FALSE))</f>
        <v>13.85</v>
      </c>
      <c r="N2432">
        <f t="shared" si="148"/>
        <v>13.85</v>
      </c>
    </row>
    <row r="2433" spans="1:14" outlineLevel="2">
      <c r="A2433" t="s">
        <v>357</v>
      </c>
      <c r="B2433" s="73" t="str">
        <f>VLOOKUP(A2433,'ARTICLES 10052022'!$A$2:$D$1031,4,FALSE)</f>
        <v>AA</v>
      </c>
      <c r="C2433" s="73" t="str">
        <f t="shared" si="146"/>
        <v/>
      </c>
      <c r="D2433" t="s">
        <v>1643</v>
      </c>
      <c r="E2433">
        <v>5</v>
      </c>
      <c r="F2433" t="s">
        <v>1644</v>
      </c>
      <c r="G2433">
        <v>55.3</v>
      </c>
      <c r="H2433">
        <f t="shared" si="147"/>
        <v>276.5</v>
      </c>
      <c r="I2433">
        <f>VLOOKUP(L2433,'ARTICLES 10052022'!$A$1:$Q$1031,17,FALSE)</f>
        <v>59.25</v>
      </c>
      <c r="J2433">
        <f t="shared" si="149"/>
        <v>296.25</v>
      </c>
      <c r="L2433" t="s">
        <v>1643</v>
      </c>
      <c r="M2433">
        <f>IF(I2433="","",VLOOKUP(L2433,'ARTICLES 10052022'!$A$1:$J$1031,10,FALSE))</f>
        <v>39.5</v>
      </c>
      <c r="N2433">
        <f t="shared" si="148"/>
        <v>197.5</v>
      </c>
    </row>
    <row r="2434" spans="1:14" outlineLevel="2">
      <c r="A2434" t="s">
        <v>357</v>
      </c>
      <c r="B2434" s="73" t="str">
        <f>VLOOKUP(A2434,'ARTICLES 10052022'!$A$2:$D$1031,4,FALSE)</f>
        <v>AA</v>
      </c>
      <c r="C2434" s="73" t="str">
        <f t="shared" si="146"/>
        <v/>
      </c>
      <c r="D2434" t="s">
        <v>1445</v>
      </c>
      <c r="E2434">
        <v>12</v>
      </c>
      <c r="F2434" t="s">
        <v>1446</v>
      </c>
      <c r="G2434">
        <v>40.47</v>
      </c>
      <c r="H2434">
        <f t="shared" si="147"/>
        <v>485.64</v>
      </c>
      <c r="I2434">
        <f>VLOOKUP(L2434,'ARTICLES 10052022'!$A$1:$Q$1031,17,FALSE)</f>
        <v>48.900000000000006</v>
      </c>
      <c r="J2434">
        <f t="shared" si="149"/>
        <v>586.80000000000007</v>
      </c>
      <c r="L2434" t="s">
        <v>1445</v>
      </c>
      <c r="M2434">
        <f>IF(I2434="","",VLOOKUP(L2434,'ARTICLES 10052022'!$A$1:$J$1031,10,FALSE))</f>
        <v>32.6</v>
      </c>
      <c r="N2434">
        <f t="shared" si="148"/>
        <v>391.20000000000005</v>
      </c>
    </row>
    <row r="2435" spans="1:14" outlineLevel="1">
      <c r="A2435" s="73" t="s">
        <v>3232</v>
      </c>
      <c r="B2435" s="73"/>
      <c r="C2435" s="73" t="str">
        <f t="shared" si="146"/>
        <v>PSFV6EH6X2</v>
      </c>
      <c r="J2435">
        <f>SUBTOTAL(9,J2430:J2434)</f>
        <v>1792.8209999999999</v>
      </c>
      <c r="N2435">
        <f>SUBTOTAL(9,N2430:N2434)</f>
        <v>1234.8300000000002</v>
      </c>
    </row>
    <row r="2436" spans="1:14" outlineLevel="2">
      <c r="A2436" t="s">
        <v>373</v>
      </c>
      <c r="B2436" s="73" t="str">
        <f>VLOOKUP(A2436,'ARTICLES 10052022'!$A$2:$D$1031,4,FALSE)</f>
        <v>AA</v>
      </c>
      <c r="C2436" s="73" t="str">
        <f t="shared" ref="C2436:C2499" si="150">IF(G2436="",MID(A2436,7,100),"")</f>
        <v/>
      </c>
      <c r="D2436" t="s">
        <v>1964</v>
      </c>
      <c r="E2436">
        <v>1</v>
      </c>
      <c r="F2436" t="s">
        <v>1965</v>
      </c>
      <c r="G2436">
        <v>1022.99</v>
      </c>
      <c r="H2436">
        <f t="shared" si="147"/>
        <v>1022.99</v>
      </c>
      <c r="I2436">
        <f>VLOOKUP(L2436,'ARTICLES 10052022'!$A$1:$Q$1031,17,FALSE)</f>
        <v>1485.2039999999997</v>
      </c>
      <c r="J2436">
        <f t="shared" si="149"/>
        <v>1485.2039999999997</v>
      </c>
      <c r="L2436" t="s">
        <v>1964</v>
      </c>
      <c r="M2436">
        <f>IF(I2436="","",VLOOKUP(L2436,'ARTICLES 10052022'!$A$1:$J$1031,10,FALSE))</f>
        <v>1060.8599999999999</v>
      </c>
      <c r="N2436">
        <f t="shared" si="148"/>
        <v>1060.8599999999999</v>
      </c>
    </row>
    <row r="2437" spans="1:14" outlineLevel="2">
      <c r="A2437" t="s">
        <v>373</v>
      </c>
      <c r="B2437" s="73" t="str">
        <f>VLOOKUP(A2437,'ARTICLES 10052022'!$A$2:$D$1031,4,FALSE)</f>
        <v>AA</v>
      </c>
      <c r="C2437" s="73" t="str">
        <f t="shared" si="150"/>
        <v/>
      </c>
      <c r="D2437" t="s">
        <v>412</v>
      </c>
      <c r="E2437">
        <v>1</v>
      </c>
      <c r="F2437" t="s">
        <v>413</v>
      </c>
      <c r="G2437">
        <v>16.5</v>
      </c>
      <c r="H2437">
        <f t="shared" si="147"/>
        <v>16.5</v>
      </c>
      <c r="I2437">
        <f>VLOOKUP(L2437,'ARTICLES 10052022'!$A$1:$Q$1031,17,FALSE)</f>
        <v>20.774999999999999</v>
      </c>
      <c r="J2437">
        <f t="shared" si="149"/>
        <v>20.774999999999999</v>
      </c>
      <c r="L2437" t="s">
        <v>412</v>
      </c>
      <c r="M2437">
        <f>IF(I2437="","",VLOOKUP(L2437,'ARTICLES 10052022'!$A$1:$J$1031,10,FALSE))</f>
        <v>13.85</v>
      </c>
      <c r="N2437">
        <f t="shared" si="148"/>
        <v>13.85</v>
      </c>
    </row>
    <row r="2438" spans="1:14" outlineLevel="2">
      <c r="A2438" t="s">
        <v>373</v>
      </c>
      <c r="B2438" s="73" t="str">
        <f>VLOOKUP(A2438,'ARTICLES 10052022'!$A$2:$D$1031,4,FALSE)</f>
        <v>AA</v>
      </c>
      <c r="C2438" s="73" t="str">
        <f t="shared" si="150"/>
        <v/>
      </c>
      <c r="D2438" t="s">
        <v>512</v>
      </c>
      <c r="E2438">
        <v>2</v>
      </c>
      <c r="F2438" t="s">
        <v>1006</v>
      </c>
      <c r="G2438">
        <v>4.63</v>
      </c>
      <c r="H2438">
        <f t="shared" si="147"/>
        <v>9.26</v>
      </c>
      <c r="I2438">
        <f>VLOOKUP(L2438,'ARTICLES 10052022'!$A$1:$Q$1031,17,FALSE)</f>
        <v>6.34</v>
      </c>
      <c r="J2438">
        <f t="shared" si="149"/>
        <v>12.68</v>
      </c>
      <c r="L2438" t="s">
        <v>512</v>
      </c>
      <c r="M2438">
        <f>IF(I2438="","",VLOOKUP(L2438,'ARTICLES 10052022'!$A$1:$J$1031,10,FALSE))</f>
        <v>3.17</v>
      </c>
      <c r="N2438">
        <f t="shared" si="148"/>
        <v>6.34</v>
      </c>
    </row>
    <row r="2439" spans="1:14" outlineLevel="2">
      <c r="A2439" t="s">
        <v>373</v>
      </c>
      <c r="B2439" s="73" t="str">
        <f>VLOOKUP(A2439,'ARTICLES 10052022'!$A$2:$D$1031,4,FALSE)</f>
        <v>AA</v>
      </c>
      <c r="C2439" s="73" t="str">
        <f t="shared" si="150"/>
        <v/>
      </c>
      <c r="D2439" t="s">
        <v>2722</v>
      </c>
      <c r="E2439">
        <v>4</v>
      </c>
      <c r="F2439" t="s">
        <v>2723</v>
      </c>
      <c r="G2439">
        <v>4.6189999999999998</v>
      </c>
      <c r="H2439">
        <f t="shared" ref="H2439:H2502" si="151">IF(C2439="",G2439*E2439,"")</f>
        <v>18.475999999999999</v>
      </c>
      <c r="I2439">
        <f>VLOOKUP(L2439,'ARTICLES 10052022'!$A$1:$Q$1031,17,FALSE)</f>
        <v>6.69</v>
      </c>
      <c r="J2439">
        <f t="shared" si="149"/>
        <v>26.76</v>
      </c>
      <c r="L2439" t="s">
        <v>2722</v>
      </c>
      <c r="M2439">
        <f>IF(I2439="","",VLOOKUP(L2439,'ARTICLES 10052022'!$A$1:$J$1031,10,FALSE))</f>
        <v>4.4600000000000009</v>
      </c>
      <c r="N2439">
        <f t="shared" si="148"/>
        <v>17.840000000000003</v>
      </c>
    </row>
    <row r="2440" spans="1:14" outlineLevel="2">
      <c r="A2440" t="s">
        <v>373</v>
      </c>
      <c r="B2440" s="73" t="str">
        <f>VLOOKUP(A2440,'ARTICLES 10052022'!$A$2:$D$1031,4,FALSE)</f>
        <v>AA</v>
      </c>
      <c r="C2440" s="73" t="str">
        <f t="shared" si="150"/>
        <v/>
      </c>
      <c r="D2440" t="s">
        <v>1634</v>
      </c>
      <c r="E2440">
        <v>4</v>
      </c>
      <c r="F2440" t="s">
        <v>1635</v>
      </c>
      <c r="G2440">
        <v>85.23</v>
      </c>
      <c r="H2440">
        <f t="shared" si="151"/>
        <v>340.92</v>
      </c>
      <c r="I2440">
        <f>VLOOKUP(L2440,'ARTICLES 10052022'!$A$1:$Q$1031,17,FALSE)</f>
        <v>92.800000000000011</v>
      </c>
      <c r="J2440">
        <f t="shared" si="149"/>
        <v>371.20000000000005</v>
      </c>
      <c r="L2440" t="s">
        <v>1634</v>
      </c>
      <c r="M2440">
        <f>IF(I2440="","",VLOOKUP(L2440,'ARTICLES 10052022'!$A$1:$J$1031,10,FALSE))</f>
        <v>58</v>
      </c>
      <c r="N2440">
        <f t="shared" si="148"/>
        <v>232</v>
      </c>
    </row>
    <row r="2441" spans="1:14" outlineLevel="2">
      <c r="A2441" t="s">
        <v>373</v>
      </c>
      <c r="B2441" s="73" t="str">
        <f>VLOOKUP(A2441,'ARTICLES 10052022'!$A$2:$D$1031,4,FALSE)</f>
        <v>AA</v>
      </c>
      <c r="C2441" s="73" t="str">
        <f t="shared" si="150"/>
        <v/>
      </c>
      <c r="D2441" t="s">
        <v>1445</v>
      </c>
      <c r="E2441">
        <v>24</v>
      </c>
      <c r="F2441" t="s">
        <v>1446</v>
      </c>
      <c r="G2441">
        <v>40.47</v>
      </c>
      <c r="H2441">
        <f t="shared" si="151"/>
        <v>971.28</v>
      </c>
      <c r="I2441">
        <f>VLOOKUP(L2441,'ARTICLES 10052022'!$A$1:$Q$1031,17,FALSE)</f>
        <v>48.900000000000006</v>
      </c>
      <c r="J2441">
        <f t="shared" si="149"/>
        <v>1173.6000000000001</v>
      </c>
      <c r="L2441" t="s">
        <v>1445</v>
      </c>
      <c r="M2441">
        <f>IF(I2441="","",VLOOKUP(L2441,'ARTICLES 10052022'!$A$1:$J$1031,10,FALSE))</f>
        <v>32.6</v>
      </c>
      <c r="N2441">
        <f t="shared" si="148"/>
        <v>782.40000000000009</v>
      </c>
    </row>
    <row r="2442" spans="1:14" outlineLevel="1">
      <c r="A2442" s="73" t="s">
        <v>3233</v>
      </c>
      <c r="B2442" s="73"/>
      <c r="C2442" s="73" t="str">
        <f t="shared" si="150"/>
        <v>PSFV12EH8X3</v>
      </c>
      <c r="J2442">
        <f>SUBTOTAL(9,J2436:J2441)</f>
        <v>3090.2190000000001</v>
      </c>
      <c r="N2442">
        <f>SUBTOTAL(9,N2436:N2441)</f>
        <v>2113.29</v>
      </c>
    </row>
    <row r="2443" spans="1:14" outlineLevel="2">
      <c r="A2443" t="s">
        <v>223</v>
      </c>
      <c r="B2443" s="73" t="str">
        <f>VLOOKUP(A2443,'ARTICLES 10052022'!$A$2:$D$1031,4,FALSE)</f>
        <v>AA</v>
      </c>
      <c r="C2443" s="73" t="str">
        <f t="shared" si="150"/>
        <v/>
      </c>
      <c r="D2443" t="s">
        <v>2722</v>
      </c>
      <c r="E2443">
        <v>4</v>
      </c>
      <c r="F2443" t="s">
        <v>2723</v>
      </c>
      <c r="G2443">
        <v>4.6189999999999998</v>
      </c>
      <c r="H2443">
        <f t="shared" si="151"/>
        <v>18.475999999999999</v>
      </c>
      <c r="I2443">
        <f>VLOOKUP(L2443,'ARTICLES 10052022'!$A$1:$Q$1031,17,FALSE)</f>
        <v>6.69</v>
      </c>
      <c r="J2443">
        <f t="shared" si="149"/>
        <v>26.76</v>
      </c>
      <c r="L2443" t="s">
        <v>2722</v>
      </c>
      <c r="M2443">
        <f>IF(I2443="","",VLOOKUP(L2443,'ARTICLES 10052022'!$A$1:$J$1031,10,FALSE))</f>
        <v>4.4600000000000009</v>
      </c>
      <c r="N2443">
        <f t="shared" ref="N2443:N2505" si="152">IF(I2443="","",E2443*M2443)</f>
        <v>17.840000000000003</v>
      </c>
    </row>
    <row r="2444" spans="1:14" outlineLevel="2">
      <c r="A2444" t="s">
        <v>223</v>
      </c>
      <c r="B2444" s="73" t="str">
        <f>VLOOKUP(A2444,'ARTICLES 10052022'!$A$2:$D$1031,4,FALSE)</f>
        <v>AA</v>
      </c>
      <c r="C2444" s="73" t="str">
        <f t="shared" si="150"/>
        <v/>
      </c>
      <c r="D2444" t="s">
        <v>1634</v>
      </c>
      <c r="E2444">
        <v>4</v>
      </c>
      <c r="F2444" t="s">
        <v>1635</v>
      </c>
      <c r="G2444">
        <v>85.23</v>
      </c>
      <c r="H2444">
        <f t="shared" si="151"/>
        <v>340.92</v>
      </c>
      <c r="I2444">
        <f>VLOOKUP(L2444,'ARTICLES 10052022'!$A$1:$Q$1031,17,FALSE)</f>
        <v>92.800000000000011</v>
      </c>
      <c r="J2444">
        <f t="shared" si="149"/>
        <v>371.20000000000005</v>
      </c>
      <c r="L2444" t="s">
        <v>1634</v>
      </c>
      <c r="M2444">
        <f>IF(I2444="","",VLOOKUP(L2444,'ARTICLES 10052022'!$A$1:$J$1031,10,FALSE))</f>
        <v>58</v>
      </c>
      <c r="N2444">
        <f t="shared" si="152"/>
        <v>232</v>
      </c>
    </row>
    <row r="2445" spans="1:14" outlineLevel="2">
      <c r="A2445" t="s">
        <v>223</v>
      </c>
      <c r="B2445" s="73" t="str">
        <f>VLOOKUP(A2445,'ARTICLES 10052022'!$A$2:$D$1031,4,FALSE)</f>
        <v>AA</v>
      </c>
      <c r="C2445" s="73" t="str">
        <f t="shared" si="150"/>
        <v/>
      </c>
      <c r="D2445" t="s">
        <v>1445</v>
      </c>
      <c r="E2445">
        <v>24</v>
      </c>
      <c r="F2445" t="s">
        <v>1446</v>
      </c>
      <c r="G2445">
        <v>40.47</v>
      </c>
      <c r="H2445">
        <f t="shared" si="151"/>
        <v>971.28</v>
      </c>
      <c r="I2445">
        <f>VLOOKUP(L2445,'ARTICLES 10052022'!$A$1:$Q$1031,17,FALSE)</f>
        <v>48.900000000000006</v>
      </c>
      <c r="J2445">
        <f t="shared" si="149"/>
        <v>1173.6000000000001</v>
      </c>
      <c r="L2445" t="s">
        <v>1445</v>
      </c>
      <c r="M2445">
        <f>IF(I2445="","",VLOOKUP(L2445,'ARTICLES 10052022'!$A$1:$J$1031,10,FALSE))</f>
        <v>32.6</v>
      </c>
      <c r="N2445">
        <f t="shared" si="152"/>
        <v>782.40000000000009</v>
      </c>
    </row>
    <row r="2446" spans="1:14" outlineLevel="1">
      <c r="A2446" s="73" t="s">
        <v>3234</v>
      </c>
      <c r="B2446" s="73"/>
      <c r="C2446" s="73" t="str">
        <f t="shared" si="150"/>
        <v>PSR12EH8X3</v>
      </c>
      <c r="J2446">
        <f>SUBTOTAL(9,J2443:J2445)</f>
        <v>1571.5600000000002</v>
      </c>
      <c r="N2446">
        <f>SUBTOTAL(9,N2443:N2445)</f>
        <v>1032.24</v>
      </c>
    </row>
    <row r="2447" spans="1:14" outlineLevel="2">
      <c r="A2447" t="s">
        <v>219</v>
      </c>
      <c r="B2447" s="73" t="str">
        <f>VLOOKUP(A2447,'ARTICLES 10052022'!$A$2:$D$1031,4,FALSE)</f>
        <v>AA</v>
      </c>
      <c r="C2447" s="73" t="str">
        <f t="shared" si="150"/>
        <v/>
      </c>
      <c r="D2447" t="s">
        <v>2137</v>
      </c>
      <c r="E2447">
        <v>4</v>
      </c>
      <c r="F2447" t="s">
        <v>2138</v>
      </c>
      <c r="G2447">
        <v>34.299999999999997</v>
      </c>
      <c r="H2447">
        <f t="shared" si="151"/>
        <v>137.19999999999999</v>
      </c>
      <c r="I2447">
        <f>VLOOKUP(L2447,'ARTICLES 10052022'!$A$1:$Q$1031,17,FALSE)</f>
        <v>47.4</v>
      </c>
      <c r="J2447">
        <f t="shared" si="149"/>
        <v>189.6</v>
      </c>
      <c r="L2447" t="s">
        <v>2137</v>
      </c>
      <c r="M2447">
        <f>IF(I2447="","",VLOOKUP(L2447,'ARTICLES 10052022'!$A$1:$J$1031,10,FALSE))</f>
        <v>39.5</v>
      </c>
      <c r="N2447">
        <f t="shared" si="152"/>
        <v>158</v>
      </c>
    </row>
    <row r="2448" spans="1:14" outlineLevel="2">
      <c r="A2448" t="s">
        <v>219</v>
      </c>
      <c r="B2448" s="73" t="str">
        <f>VLOOKUP(A2448,'ARTICLES 10052022'!$A$2:$D$1031,4,FALSE)</f>
        <v>AA</v>
      </c>
      <c r="C2448" s="73" t="str">
        <f t="shared" si="150"/>
        <v/>
      </c>
      <c r="D2448" t="s">
        <v>1448</v>
      </c>
      <c r="E2448">
        <v>16</v>
      </c>
      <c r="F2448" t="s">
        <v>1449</v>
      </c>
      <c r="G2448">
        <v>49.77</v>
      </c>
      <c r="H2448">
        <f t="shared" si="151"/>
        <v>796.32</v>
      </c>
      <c r="I2448">
        <f>VLOOKUP(L2448,'ARTICLES 10052022'!$A$1:$Q$1031,17,FALSE)</f>
        <v>60</v>
      </c>
      <c r="J2448">
        <f t="shared" si="149"/>
        <v>960</v>
      </c>
      <c r="L2448" t="s">
        <v>1448</v>
      </c>
      <c r="M2448">
        <f>IF(I2448="","",VLOOKUP(L2448,'ARTICLES 10052022'!$A$1:$J$1031,10,FALSE))</f>
        <v>40</v>
      </c>
      <c r="N2448">
        <f t="shared" si="152"/>
        <v>640</v>
      </c>
    </row>
    <row r="2449" spans="1:14" outlineLevel="1">
      <c r="A2449" s="73" t="s">
        <v>3235</v>
      </c>
      <c r="B2449" s="73"/>
      <c r="C2449" s="73" t="str">
        <f t="shared" si="150"/>
        <v>PSR10EH8X2.5</v>
      </c>
      <c r="J2449">
        <f>SUBTOTAL(9,J2447:J2448)</f>
        <v>1149.5999999999999</v>
      </c>
      <c r="N2449">
        <f>SUBTOTAL(9,N2447:N2448)</f>
        <v>798</v>
      </c>
    </row>
    <row r="2450" spans="1:14" outlineLevel="2">
      <c r="A2450" t="s">
        <v>233</v>
      </c>
      <c r="B2450" s="73" t="str">
        <f>VLOOKUP(A2450,'ARTICLES 10052022'!$A$2:$D$1031,4,FALSE)</f>
        <v>AA</v>
      </c>
      <c r="C2450" s="73" t="str">
        <f t="shared" si="150"/>
        <v/>
      </c>
      <c r="D2450" t="s">
        <v>2722</v>
      </c>
      <c r="E2450">
        <v>8</v>
      </c>
      <c r="F2450" t="s">
        <v>2723</v>
      </c>
      <c r="G2450">
        <v>4.6189999999999998</v>
      </c>
      <c r="H2450">
        <f t="shared" si="151"/>
        <v>36.951999999999998</v>
      </c>
      <c r="I2450">
        <f>VLOOKUP(L2450,'ARTICLES 10052022'!$A$1:$Q$1031,17,FALSE)</f>
        <v>6.69</v>
      </c>
      <c r="J2450">
        <f t="shared" si="149"/>
        <v>53.52</v>
      </c>
      <c r="L2450" t="s">
        <v>2722</v>
      </c>
      <c r="M2450">
        <f>IF(I2450="","",VLOOKUP(L2450,'ARTICLES 10052022'!$A$1:$J$1031,10,FALSE))</f>
        <v>4.4600000000000009</v>
      </c>
      <c r="N2450">
        <f t="shared" si="152"/>
        <v>35.680000000000007</v>
      </c>
    </row>
    <row r="2451" spans="1:14" outlineLevel="2">
      <c r="A2451" t="s">
        <v>233</v>
      </c>
      <c r="B2451" s="73" t="str">
        <f>VLOOKUP(A2451,'ARTICLES 10052022'!$A$2:$D$1031,4,FALSE)</f>
        <v>AA</v>
      </c>
      <c r="C2451" s="73" t="str">
        <f t="shared" si="150"/>
        <v/>
      </c>
      <c r="D2451" t="s">
        <v>2137</v>
      </c>
      <c r="E2451">
        <v>16</v>
      </c>
      <c r="F2451" t="s">
        <v>2138</v>
      </c>
      <c r="G2451">
        <v>34.299999999999997</v>
      </c>
      <c r="H2451">
        <f t="shared" si="151"/>
        <v>548.79999999999995</v>
      </c>
      <c r="I2451">
        <f>VLOOKUP(L2451,'ARTICLES 10052022'!$A$1:$Q$1031,17,FALSE)</f>
        <v>47.4</v>
      </c>
      <c r="J2451">
        <f t="shared" si="149"/>
        <v>758.4</v>
      </c>
      <c r="L2451" t="s">
        <v>2137</v>
      </c>
      <c r="M2451">
        <f>IF(I2451="","",VLOOKUP(L2451,'ARTICLES 10052022'!$A$1:$J$1031,10,FALSE))</f>
        <v>39.5</v>
      </c>
      <c r="N2451">
        <f t="shared" si="152"/>
        <v>632</v>
      </c>
    </row>
    <row r="2452" spans="1:14" outlineLevel="2">
      <c r="A2452" t="s">
        <v>233</v>
      </c>
      <c r="B2452" s="73" t="str">
        <f>VLOOKUP(A2452,'ARTICLES 10052022'!$A$2:$D$1031,4,FALSE)</f>
        <v>AA</v>
      </c>
      <c r="C2452" s="73" t="str">
        <f t="shared" si="150"/>
        <v/>
      </c>
      <c r="D2452" t="s">
        <v>1445</v>
      </c>
      <c r="E2452">
        <v>36</v>
      </c>
      <c r="F2452" t="s">
        <v>1446</v>
      </c>
      <c r="G2452">
        <v>40.47</v>
      </c>
      <c r="H2452">
        <f t="shared" si="151"/>
        <v>1456.92</v>
      </c>
      <c r="I2452">
        <f>VLOOKUP(L2452,'ARTICLES 10052022'!$A$1:$Q$1031,17,FALSE)</f>
        <v>48.900000000000006</v>
      </c>
      <c r="J2452">
        <f t="shared" si="149"/>
        <v>1760.4</v>
      </c>
      <c r="L2452" t="s">
        <v>1445</v>
      </c>
      <c r="M2452">
        <f>IF(I2452="","",VLOOKUP(L2452,'ARTICLES 10052022'!$A$1:$J$1031,10,FALSE))</f>
        <v>32.6</v>
      </c>
      <c r="N2452">
        <f t="shared" si="152"/>
        <v>1173.6000000000001</v>
      </c>
    </row>
    <row r="2453" spans="1:14" outlineLevel="1">
      <c r="A2453" s="73" t="s">
        <v>3236</v>
      </c>
      <c r="B2453" s="73"/>
      <c r="C2453" s="73" t="str">
        <f t="shared" si="150"/>
        <v>PSR18EH9X4</v>
      </c>
      <c r="J2453">
        <f>SUBTOTAL(9,J2450:J2452)</f>
        <v>2572.3200000000002</v>
      </c>
      <c r="N2453">
        <f>SUBTOTAL(9,N2450:N2452)</f>
        <v>1841.2800000000002</v>
      </c>
    </row>
    <row r="2454" spans="1:14" outlineLevel="2">
      <c r="A2454" t="s">
        <v>235</v>
      </c>
      <c r="B2454" s="73" t="str">
        <f>VLOOKUP(A2454,'ARTICLES 10052022'!$A$2:$D$1031,4,FALSE)</f>
        <v>AA</v>
      </c>
      <c r="C2454" s="73" t="str">
        <f t="shared" si="150"/>
        <v/>
      </c>
      <c r="D2454" t="s">
        <v>2722</v>
      </c>
      <c r="E2454">
        <v>7</v>
      </c>
      <c r="F2454" t="s">
        <v>2723</v>
      </c>
      <c r="G2454">
        <v>4.6189999999999998</v>
      </c>
      <c r="H2454">
        <f t="shared" si="151"/>
        <v>32.332999999999998</v>
      </c>
      <c r="I2454">
        <f>VLOOKUP(L2454,'ARTICLES 10052022'!$A$1:$Q$1031,17,FALSE)</f>
        <v>6.69</v>
      </c>
      <c r="J2454">
        <f t="shared" si="149"/>
        <v>46.830000000000005</v>
      </c>
      <c r="L2454" t="s">
        <v>2722</v>
      </c>
      <c r="M2454">
        <f>IF(I2454="","",VLOOKUP(L2454,'ARTICLES 10052022'!$A$1:$J$1031,10,FALSE))</f>
        <v>4.4600000000000009</v>
      </c>
      <c r="N2454">
        <f t="shared" si="152"/>
        <v>31.220000000000006</v>
      </c>
    </row>
    <row r="2455" spans="1:14" outlineLevel="2">
      <c r="A2455" t="s">
        <v>235</v>
      </c>
      <c r="B2455" s="73" t="str">
        <f>VLOOKUP(A2455,'ARTICLES 10052022'!$A$2:$D$1031,4,FALSE)</f>
        <v>AA</v>
      </c>
      <c r="C2455" s="73" t="str">
        <f t="shared" si="150"/>
        <v/>
      </c>
      <c r="D2455" t="s">
        <v>2137</v>
      </c>
      <c r="E2455">
        <v>14</v>
      </c>
      <c r="F2455" t="s">
        <v>2138</v>
      </c>
      <c r="G2455">
        <v>34.299999999999997</v>
      </c>
      <c r="H2455">
        <f t="shared" si="151"/>
        <v>480.19999999999993</v>
      </c>
      <c r="I2455">
        <f>VLOOKUP(L2455,'ARTICLES 10052022'!$A$1:$Q$1031,17,FALSE)</f>
        <v>47.4</v>
      </c>
      <c r="J2455">
        <f t="shared" si="149"/>
        <v>663.6</v>
      </c>
      <c r="L2455" t="s">
        <v>2137</v>
      </c>
      <c r="M2455">
        <f>IF(I2455="","",VLOOKUP(L2455,'ARTICLES 10052022'!$A$1:$J$1031,10,FALSE))</f>
        <v>39.5</v>
      </c>
      <c r="N2455">
        <f t="shared" si="152"/>
        <v>553</v>
      </c>
    </row>
    <row r="2456" spans="1:14" outlineLevel="2">
      <c r="A2456" t="s">
        <v>235</v>
      </c>
      <c r="B2456" s="73" t="str">
        <f>VLOOKUP(A2456,'ARTICLES 10052022'!$A$2:$D$1031,4,FALSE)</f>
        <v>AA</v>
      </c>
      <c r="C2456" s="73" t="str">
        <f t="shared" si="150"/>
        <v/>
      </c>
      <c r="D2456" t="s">
        <v>1448</v>
      </c>
      <c r="E2456">
        <v>32</v>
      </c>
      <c r="F2456" t="s">
        <v>1449</v>
      </c>
      <c r="G2456">
        <v>49.77</v>
      </c>
      <c r="H2456">
        <f t="shared" si="151"/>
        <v>1592.64</v>
      </c>
      <c r="I2456">
        <f>VLOOKUP(L2456,'ARTICLES 10052022'!$A$1:$Q$1031,17,FALSE)</f>
        <v>60</v>
      </c>
      <c r="J2456">
        <f t="shared" si="149"/>
        <v>1920</v>
      </c>
      <c r="L2456" t="s">
        <v>1448</v>
      </c>
      <c r="M2456">
        <f>IF(I2456="","",VLOOKUP(L2456,'ARTICLES 10052022'!$A$1:$J$1031,10,FALSE))</f>
        <v>40</v>
      </c>
      <c r="N2456">
        <f t="shared" si="152"/>
        <v>1280</v>
      </c>
    </row>
    <row r="2457" spans="1:14" outlineLevel="1">
      <c r="A2457" s="73" t="s">
        <v>3237</v>
      </c>
      <c r="B2457" s="73"/>
      <c r="C2457" s="73" t="str">
        <f t="shared" si="150"/>
        <v>PSR20EH10X4</v>
      </c>
      <c r="J2457">
        <f>SUBTOTAL(9,J2454:J2456)</f>
        <v>2630.4300000000003</v>
      </c>
      <c r="N2457">
        <f>SUBTOTAL(9,N2454:N2456)</f>
        <v>1864.22</v>
      </c>
    </row>
    <row r="2458" spans="1:14" outlineLevel="2">
      <c r="A2458" t="s">
        <v>250</v>
      </c>
      <c r="B2458" s="73" t="str">
        <f>VLOOKUP(A2458,'ARTICLES 10052022'!$A$2:$D$1031,4,FALSE)</f>
        <v>AA</v>
      </c>
      <c r="C2458" s="73" t="str">
        <f t="shared" si="150"/>
        <v/>
      </c>
      <c r="D2458" t="s">
        <v>458</v>
      </c>
      <c r="E2458">
        <v>1</v>
      </c>
      <c r="F2458" t="s">
        <v>459</v>
      </c>
      <c r="G2458">
        <v>100.31</v>
      </c>
      <c r="H2458">
        <f t="shared" si="151"/>
        <v>100.31</v>
      </c>
      <c r="I2458">
        <f>VLOOKUP(L2458,'ARTICLES 10052022'!$A$1:$Q$1031,17,FALSE)</f>
        <v>118.584</v>
      </c>
      <c r="J2458">
        <f t="shared" si="149"/>
        <v>118.584</v>
      </c>
      <c r="L2458" t="s">
        <v>458</v>
      </c>
      <c r="M2458">
        <f>IF(I2458="","",VLOOKUP(L2458,'ARTICLES 10052022'!$A$1:$J$1031,10,FALSE))</f>
        <v>59.292000000000002</v>
      </c>
      <c r="N2458">
        <f t="shared" si="152"/>
        <v>59.292000000000002</v>
      </c>
    </row>
    <row r="2459" spans="1:14" outlineLevel="2">
      <c r="A2459" t="s">
        <v>250</v>
      </c>
      <c r="B2459" s="73" t="str">
        <f>VLOOKUP(A2459,'ARTICLES 10052022'!$A$2:$D$1031,4,FALSE)</f>
        <v>AA</v>
      </c>
      <c r="C2459" s="73" t="str">
        <f t="shared" si="150"/>
        <v/>
      </c>
      <c r="D2459" t="s">
        <v>474</v>
      </c>
      <c r="E2459">
        <v>1</v>
      </c>
      <c r="F2459" t="s">
        <v>2940</v>
      </c>
      <c r="G2459">
        <v>4.9400000000000004</v>
      </c>
      <c r="H2459">
        <f t="shared" si="151"/>
        <v>4.9400000000000004</v>
      </c>
      <c r="I2459">
        <f>VLOOKUP(L2459,'ARTICLES 10052022'!$A$1:$Q$1031,17,FALSE)</f>
        <v>1.3800000000000001</v>
      </c>
      <c r="J2459">
        <f t="shared" si="149"/>
        <v>1.3800000000000001</v>
      </c>
      <c r="L2459" t="s">
        <v>474</v>
      </c>
      <c r="M2459">
        <f>IF(I2459="","",VLOOKUP(L2459,'ARTICLES 10052022'!$A$1:$J$1031,10,FALSE))</f>
        <v>0.92</v>
      </c>
      <c r="N2459">
        <f t="shared" si="152"/>
        <v>0.92</v>
      </c>
    </row>
    <row r="2460" spans="1:14" outlineLevel="2">
      <c r="A2460" t="s">
        <v>250</v>
      </c>
      <c r="B2460" s="73" t="str">
        <f>VLOOKUP(A2460,'ARTICLES 10052022'!$A$2:$D$1031,4,FALSE)</f>
        <v>AA</v>
      </c>
      <c r="C2460" s="73" t="str">
        <f t="shared" si="150"/>
        <v/>
      </c>
      <c r="D2460" t="s">
        <v>476</v>
      </c>
      <c r="E2460">
        <v>3</v>
      </c>
      <c r="F2460" t="s">
        <v>2937</v>
      </c>
      <c r="G2460">
        <v>4.9400000000000004</v>
      </c>
      <c r="H2460">
        <f t="shared" si="151"/>
        <v>14.82</v>
      </c>
      <c r="I2460">
        <f>VLOOKUP(L2460,'ARTICLES 10052022'!$A$1:$Q$1031,17,FALSE)</f>
        <v>1.3800000000000001</v>
      </c>
      <c r="J2460">
        <f t="shared" si="149"/>
        <v>4.1400000000000006</v>
      </c>
      <c r="L2460" t="s">
        <v>476</v>
      </c>
      <c r="M2460">
        <f>IF(I2460="","",VLOOKUP(L2460,'ARTICLES 10052022'!$A$1:$J$1031,10,FALSE))</f>
        <v>0.92</v>
      </c>
      <c r="N2460">
        <f t="shared" si="152"/>
        <v>2.7600000000000002</v>
      </c>
    </row>
    <row r="2461" spans="1:14" outlineLevel="2">
      <c r="A2461" t="s">
        <v>250</v>
      </c>
      <c r="B2461" s="73" t="str">
        <f>VLOOKUP(A2461,'ARTICLES 10052022'!$A$2:$D$1031,4,FALSE)</f>
        <v>AA</v>
      </c>
      <c r="C2461" s="73" t="str">
        <f t="shared" si="150"/>
        <v/>
      </c>
      <c r="D2461" t="s">
        <v>402</v>
      </c>
      <c r="E2461">
        <v>1</v>
      </c>
      <c r="F2461" t="s">
        <v>1228</v>
      </c>
      <c r="G2461">
        <v>111.83</v>
      </c>
      <c r="H2461">
        <f t="shared" si="151"/>
        <v>111.83</v>
      </c>
      <c r="I2461">
        <f>VLOOKUP(L2461,'ARTICLES 10052022'!$A$1:$Q$1031,17,FALSE)</f>
        <v>155.30410000000001</v>
      </c>
      <c r="J2461">
        <f t="shared" si="149"/>
        <v>155.30410000000001</v>
      </c>
      <c r="L2461" t="s">
        <v>402</v>
      </c>
      <c r="M2461">
        <f>IF(I2461="","",VLOOKUP(L2461,'ARTICLES 10052022'!$A$1:$J$1031,10,FALSE))</f>
        <v>116.77</v>
      </c>
      <c r="N2461">
        <f t="shared" si="152"/>
        <v>116.77</v>
      </c>
    </row>
    <row r="2462" spans="1:14" outlineLevel="1">
      <c r="A2462" s="73" t="s">
        <v>3238</v>
      </c>
      <c r="B2462" s="73"/>
      <c r="C2462" s="73" t="str">
        <f t="shared" si="150"/>
        <v>DIR023V63</v>
      </c>
      <c r="J2462">
        <f>SUBTOTAL(9,J2458:J2461)</f>
        <v>279.40809999999999</v>
      </c>
      <c r="N2462">
        <f>SUBTOTAL(9,N2458:N2461)</f>
        <v>179.74199999999999</v>
      </c>
    </row>
    <row r="2463" spans="1:14" outlineLevel="2">
      <c r="A2463" t="s">
        <v>363</v>
      </c>
      <c r="B2463" s="73" t="str">
        <f>VLOOKUP(A2463,'ARTICLES 10052022'!$A$2:$D$1031,4,FALSE)</f>
        <v>AA</v>
      </c>
      <c r="C2463" s="73" t="str">
        <f t="shared" si="150"/>
        <v/>
      </c>
      <c r="D2463" t="s">
        <v>1643</v>
      </c>
      <c r="E2463">
        <v>7</v>
      </c>
      <c r="F2463" t="s">
        <v>1644</v>
      </c>
      <c r="G2463">
        <v>55.3</v>
      </c>
      <c r="H2463">
        <f t="shared" si="151"/>
        <v>387.09999999999997</v>
      </c>
      <c r="I2463">
        <f>VLOOKUP(L2463,'ARTICLES 10052022'!$A$1:$Q$1031,17,FALSE)</f>
        <v>59.25</v>
      </c>
      <c r="J2463">
        <f t="shared" si="149"/>
        <v>414.75</v>
      </c>
      <c r="L2463" t="s">
        <v>1643</v>
      </c>
      <c r="M2463">
        <f>IF(I2463="","",VLOOKUP(L2463,'ARTICLES 10052022'!$A$1:$J$1031,10,FALSE))</f>
        <v>39.5</v>
      </c>
      <c r="N2463">
        <f t="shared" si="152"/>
        <v>276.5</v>
      </c>
    </row>
    <row r="2464" spans="1:14" outlineLevel="2">
      <c r="A2464" t="s">
        <v>363</v>
      </c>
      <c r="B2464" s="73" t="str">
        <f>VLOOKUP(A2464,'ARTICLES 10052022'!$A$2:$D$1031,4,FALSE)</f>
        <v>AA</v>
      </c>
      <c r="C2464" s="73" t="str">
        <f t="shared" si="150"/>
        <v/>
      </c>
      <c r="D2464" t="s">
        <v>1445</v>
      </c>
      <c r="E2464">
        <v>16</v>
      </c>
      <c r="F2464" t="s">
        <v>1446</v>
      </c>
      <c r="G2464">
        <v>40.47</v>
      </c>
      <c r="H2464">
        <f t="shared" si="151"/>
        <v>647.52</v>
      </c>
      <c r="I2464">
        <f>VLOOKUP(L2464,'ARTICLES 10052022'!$A$1:$Q$1031,17,FALSE)</f>
        <v>48.900000000000006</v>
      </c>
      <c r="J2464">
        <f t="shared" si="149"/>
        <v>782.40000000000009</v>
      </c>
      <c r="L2464" t="s">
        <v>1445</v>
      </c>
      <c r="M2464">
        <f>IF(I2464="","",VLOOKUP(L2464,'ARTICLES 10052022'!$A$1:$J$1031,10,FALSE))</f>
        <v>32.6</v>
      </c>
      <c r="N2464">
        <f t="shared" si="152"/>
        <v>521.6</v>
      </c>
    </row>
    <row r="2465" spans="1:14" outlineLevel="2">
      <c r="A2465" t="s">
        <v>363</v>
      </c>
      <c r="B2465" s="73" t="str">
        <f>VLOOKUP(A2465,'ARTICLES 10052022'!$A$2:$D$1031,4,FALSE)</f>
        <v>AA</v>
      </c>
      <c r="C2465" s="73" t="str">
        <f t="shared" si="150"/>
        <v/>
      </c>
      <c r="D2465" t="s">
        <v>412</v>
      </c>
      <c r="E2465">
        <v>1</v>
      </c>
      <c r="F2465" t="s">
        <v>413</v>
      </c>
      <c r="G2465">
        <v>16.5</v>
      </c>
      <c r="H2465">
        <f t="shared" si="151"/>
        <v>16.5</v>
      </c>
      <c r="I2465">
        <f>VLOOKUP(L2465,'ARTICLES 10052022'!$A$1:$Q$1031,17,FALSE)</f>
        <v>20.774999999999999</v>
      </c>
      <c r="J2465">
        <f t="shared" si="149"/>
        <v>20.774999999999999</v>
      </c>
      <c r="L2465" t="s">
        <v>412</v>
      </c>
      <c r="M2465">
        <f>IF(I2465="","",VLOOKUP(L2465,'ARTICLES 10052022'!$A$1:$J$1031,10,FALSE))</f>
        <v>13.85</v>
      </c>
      <c r="N2465">
        <f t="shared" si="152"/>
        <v>13.85</v>
      </c>
    </row>
    <row r="2466" spans="1:14" outlineLevel="2">
      <c r="A2466" t="s">
        <v>363</v>
      </c>
      <c r="B2466" s="73" t="str">
        <f>VLOOKUP(A2466,'ARTICLES 10052022'!$A$2:$D$1031,4,FALSE)</f>
        <v>AA</v>
      </c>
      <c r="C2466" s="73" t="str">
        <f t="shared" si="150"/>
        <v/>
      </c>
      <c r="D2466" t="s">
        <v>1931</v>
      </c>
      <c r="E2466">
        <v>1</v>
      </c>
      <c r="F2466" t="s">
        <v>1932</v>
      </c>
      <c r="G2466">
        <v>762.56</v>
      </c>
      <c r="H2466">
        <f t="shared" si="151"/>
        <v>762.56</v>
      </c>
      <c r="I2466">
        <f>VLOOKUP(L2466,'ARTICLES 10052022'!$A$1:$Q$1031,17,FALSE)</f>
        <v>1108.492</v>
      </c>
      <c r="J2466">
        <f t="shared" si="149"/>
        <v>1108.492</v>
      </c>
      <c r="L2466" t="s">
        <v>1931</v>
      </c>
      <c r="M2466">
        <f>IF(I2466="","",VLOOKUP(L2466,'ARTICLES 10052022'!$A$1:$J$1031,10,FALSE))</f>
        <v>791.78</v>
      </c>
      <c r="N2466">
        <f t="shared" si="152"/>
        <v>791.78</v>
      </c>
    </row>
    <row r="2467" spans="1:14" outlineLevel="2">
      <c r="A2467" t="s">
        <v>363</v>
      </c>
      <c r="B2467" s="73" t="str">
        <f>VLOOKUP(A2467,'ARTICLES 10052022'!$A$2:$D$1031,4,FALSE)</f>
        <v>AA</v>
      </c>
      <c r="C2467" s="73" t="str">
        <f t="shared" si="150"/>
        <v/>
      </c>
      <c r="D2467" t="s">
        <v>512</v>
      </c>
      <c r="E2467">
        <v>2</v>
      </c>
      <c r="F2467" t="s">
        <v>1006</v>
      </c>
      <c r="G2467">
        <v>4.63</v>
      </c>
      <c r="H2467">
        <f t="shared" si="151"/>
        <v>9.26</v>
      </c>
      <c r="I2467">
        <f>VLOOKUP(L2467,'ARTICLES 10052022'!$A$1:$Q$1031,17,FALSE)</f>
        <v>6.34</v>
      </c>
      <c r="J2467">
        <f t="shared" si="149"/>
        <v>12.68</v>
      </c>
      <c r="L2467" t="s">
        <v>512</v>
      </c>
      <c r="M2467">
        <f>IF(I2467="","",VLOOKUP(L2467,'ARTICLES 10052022'!$A$1:$J$1031,10,FALSE))</f>
        <v>3.17</v>
      </c>
      <c r="N2467">
        <f t="shared" si="152"/>
        <v>6.34</v>
      </c>
    </row>
    <row r="2468" spans="1:14" outlineLevel="1">
      <c r="A2468" s="73" t="s">
        <v>3239</v>
      </c>
      <c r="B2468" s="73"/>
      <c r="C2468" s="73" t="str">
        <f t="shared" si="150"/>
        <v>PSFV8EH8X2</v>
      </c>
      <c r="J2468">
        <f>SUBTOTAL(9,J2463:J2467)</f>
        <v>2339.0970000000002</v>
      </c>
      <c r="N2468">
        <f>SUBTOTAL(9,N2463:N2467)</f>
        <v>1610.07</v>
      </c>
    </row>
    <row r="2469" spans="1:14" outlineLevel="2">
      <c r="A2469" t="s">
        <v>369</v>
      </c>
      <c r="B2469" s="73" t="str">
        <f>VLOOKUP(A2469,'ARTICLES 10052022'!$A$2:$D$1031,4,FALSE)</f>
        <v>AA</v>
      </c>
      <c r="C2469" s="73" t="str">
        <f t="shared" si="150"/>
        <v/>
      </c>
      <c r="D2469" t="s">
        <v>2137</v>
      </c>
      <c r="E2469">
        <v>4</v>
      </c>
      <c r="F2469" t="s">
        <v>2138</v>
      </c>
      <c r="G2469">
        <v>34.299999999999997</v>
      </c>
      <c r="H2469">
        <f t="shared" si="151"/>
        <v>137.19999999999999</v>
      </c>
      <c r="I2469">
        <f>VLOOKUP(L2469,'ARTICLES 10052022'!$A$1:$Q$1031,17,FALSE)</f>
        <v>47.4</v>
      </c>
      <c r="J2469">
        <f t="shared" si="149"/>
        <v>189.6</v>
      </c>
      <c r="L2469" t="s">
        <v>2137</v>
      </c>
      <c r="M2469">
        <f>IF(I2469="","",VLOOKUP(L2469,'ARTICLES 10052022'!$A$1:$J$1031,10,FALSE))</f>
        <v>39.5</v>
      </c>
      <c r="N2469">
        <f t="shared" si="152"/>
        <v>158</v>
      </c>
    </row>
    <row r="2470" spans="1:14" outlineLevel="2">
      <c r="A2470" t="s">
        <v>369</v>
      </c>
      <c r="B2470" s="73" t="str">
        <f>VLOOKUP(A2470,'ARTICLES 10052022'!$A$2:$D$1031,4,FALSE)</f>
        <v>AA</v>
      </c>
      <c r="C2470" s="73" t="str">
        <f t="shared" si="150"/>
        <v/>
      </c>
      <c r="D2470" t="s">
        <v>1448</v>
      </c>
      <c r="E2470">
        <v>16</v>
      </c>
      <c r="F2470" t="s">
        <v>1449</v>
      </c>
      <c r="G2470">
        <v>49.77</v>
      </c>
      <c r="H2470">
        <f t="shared" si="151"/>
        <v>796.32</v>
      </c>
      <c r="I2470">
        <f>VLOOKUP(L2470,'ARTICLES 10052022'!$A$1:$Q$1031,17,FALSE)</f>
        <v>60</v>
      </c>
      <c r="J2470">
        <f t="shared" si="149"/>
        <v>960</v>
      </c>
      <c r="L2470" t="s">
        <v>1448</v>
      </c>
      <c r="M2470">
        <f>IF(I2470="","",VLOOKUP(L2470,'ARTICLES 10052022'!$A$1:$J$1031,10,FALSE))</f>
        <v>40</v>
      </c>
      <c r="N2470">
        <f t="shared" si="152"/>
        <v>640</v>
      </c>
    </row>
    <row r="2471" spans="1:14" outlineLevel="2">
      <c r="A2471" t="s">
        <v>369</v>
      </c>
      <c r="B2471" s="73" t="str">
        <f>VLOOKUP(A2471,'ARTICLES 10052022'!$A$2:$D$1031,4,FALSE)</f>
        <v>AA</v>
      </c>
      <c r="C2471" s="73" t="str">
        <f t="shared" si="150"/>
        <v/>
      </c>
      <c r="D2471" t="s">
        <v>412</v>
      </c>
      <c r="E2471">
        <v>1</v>
      </c>
      <c r="F2471" t="s">
        <v>413</v>
      </c>
      <c r="G2471">
        <v>16.5</v>
      </c>
      <c r="H2471">
        <f t="shared" si="151"/>
        <v>16.5</v>
      </c>
      <c r="I2471">
        <f>VLOOKUP(L2471,'ARTICLES 10052022'!$A$1:$Q$1031,17,FALSE)</f>
        <v>20.774999999999999</v>
      </c>
      <c r="J2471">
        <f t="shared" si="149"/>
        <v>20.774999999999999</v>
      </c>
      <c r="L2471" t="s">
        <v>412</v>
      </c>
      <c r="M2471">
        <f>IF(I2471="","",VLOOKUP(L2471,'ARTICLES 10052022'!$A$1:$J$1031,10,FALSE))</f>
        <v>13.85</v>
      </c>
      <c r="N2471">
        <f t="shared" si="152"/>
        <v>13.85</v>
      </c>
    </row>
    <row r="2472" spans="1:14" outlineLevel="2">
      <c r="A2472" t="s">
        <v>369</v>
      </c>
      <c r="B2472" s="73" t="str">
        <f>VLOOKUP(A2472,'ARTICLES 10052022'!$A$2:$D$1031,4,FALSE)</f>
        <v>AA</v>
      </c>
      <c r="C2472" s="73" t="str">
        <f t="shared" si="150"/>
        <v/>
      </c>
      <c r="D2472" t="s">
        <v>2242</v>
      </c>
      <c r="E2472">
        <v>1</v>
      </c>
      <c r="F2472" t="s">
        <v>2243</v>
      </c>
      <c r="G2472">
        <v>844.77</v>
      </c>
      <c r="H2472">
        <f t="shared" si="151"/>
        <v>844.77</v>
      </c>
      <c r="I2472">
        <f>VLOOKUP(L2472,'ARTICLES 10052022'!$A$1:$Q$1031,17,FALSE)</f>
        <v>1236.886</v>
      </c>
      <c r="J2472">
        <f t="shared" si="149"/>
        <v>1236.886</v>
      </c>
      <c r="L2472" t="s">
        <v>2242</v>
      </c>
      <c r="M2472">
        <f>IF(I2472="","",VLOOKUP(L2472,'ARTICLES 10052022'!$A$1:$J$1031,10,FALSE))</f>
        <v>883.49</v>
      </c>
      <c r="N2472">
        <f t="shared" si="152"/>
        <v>883.49</v>
      </c>
    </row>
    <row r="2473" spans="1:14" outlineLevel="2">
      <c r="A2473" t="s">
        <v>369</v>
      </c>
      <c r="B2473" s="73" t="str">
        <f>VLOOKUP(A2473,'ARTICLES 10052022'!$A$2:$D$1031,4,FALSE)</f>
        <v>AA</v>
      </c>
      <c r="C2473" s="73" t="str">
        <f t="shared" si="150"/>
        <v/>
      </c>
      <c r="D2473" t="s">
        <v>512</v>
      </c>
      <c r="E2473">
        <v>2</v>
      </c>
      <c r="F2473" t="s">
        <v>1006</v>
      </c>
      <c r="G2473">
        <v>4.63</v>
      </c>
      <c r="H2473">
        <f t="shared" si="151"/>
        <v>9.26</v>
      </c>
      <c r="I2473">
        <f>VLOOKUP(L2473,'ARTICLES 10052022'!$A$1:$Q$1031,17,FALSE)</f>
        <v>6.34</v>
      </c>
      <c r="J2473">
        <f t="shared" si="149"/>
        <v>12.68</v>
      </c>
      <c r="L2473" t="s">
        <v>512</v>
      </c>
      <c r="M2473">
        <f>IF(I2473="","",VLOOKUP(L2473,'ARTICLES 10052022'!$A$1:$J$1031,10,FALSE))</f>
        <v>3.17</v>
      </c>
      <c r="N2473">
        <f t="shared" si="152"/>
        <v>6.34</v>
      </c>
    </row>
    <row r="2474" spans="1:14" outlineLevel="1">
      <c r="A2474" s="73" t="s">
        <v>3240</v>
      </c>
      <c r="B2474" s="73"/>
      <c r="C2474" s="73" t="str">
        <f t="shared" si="150"/>
        <v>PSFV10EH8X2.5</v>
      </c>
      <c r="J2474">
        <f>SUBTOTAL(9,J2469:J2473)</f>
        <v>2419.9409999999998</v>
      </c>
      <c r="N2474">
        <f>SUBTOTAL(9,N2469:N2473)</f>
        <v>1701.68</v>
      </c>
    </row>
    <row r="2475" spans="1:14" outlineLevel="2">
      <c r="A2475" t="s">
        <v>377</v>
      </c>
      <c r="B2475" s="73" t="str">
        <f>VLOOKUP(A2475,'ARTICLES 10052022'!$A$2:$D$1031,4,FALSE)</f>
        <v>AA</v>
      </c>
      <c r="C2475" s="73" t="str">
        <f t="shared" si="150"/>
        <v/>
      </c>
      <c r="D2475" t="s">
        <v>2722</v>
      </c>
      <c r="E2475">
        <v>4</v>
      </c>
      <c r="F2475" t="s">
        <v>2723</v>
      </c>
      <c r="G2475">
        <v>4.6189999999999998</v>
      </c>
      <c r="H2475">
        <f t="shared" si="151"/>
        <v>18.475999999999999</v>
      </c>
      <c r="I2475">
        <f>VLOOKUP(L2475,'ARTICLES 10052022'!$A$1:$Q$1031,17,FALSE)</f>
        <v>6.69</v>
      </c>
      <c r="J2475">
        <f t="shared" ref="J2475:J2551" si="153">E2475*I2475</f>
        <v>26.76</v>
      </c>
      <c r="L2475" t="s">
        <v>2722</v>
      </c>
      <c r="M2475">
        <f>IF(I2475="","",VLOOKUP(L2475,'ARTICLES 10052022'!$A$1:$J$1031,10,FALSE))</f>
        <v>4.4600000000000009</v>
      </c>
      <c r="N2475">
        <f t="shared" si="152"/>
        <v>17.840000000000003</v>
      </c>
    </row>
    <row r="2476" spans="1:14" outlineLevel="2">
      <c r="A2476" t="s">
        <v>377</v>
      </c>
      <c r="B2476" s="73" t="str">
        <f>VLOOKUP(A2476,'ARTICLES 10052022'!$A$2:$D$1031,4,FALSE)</f>
        <v>AA</v>
      </c>
      <c r="C2476" s="73" t="str">
        <f t="shared" si="150"/>
        <v/>
      </c>
      <c r="D2476" t="s">
        <v>1634</v>
      </c>
      <c r="E2476">
        <v>4</v>
      </c>
      <c r="F2476" t="s">
        <v>1635</v>
      </c>
      <c r="G2476">
        <v>85.23</v>
      </c>
      <c r="H2476">
        <f t="shared" si="151"/>
        <v>340.92</v>
      </c>
      <c r="I2476">
        <f>VLOOKUP(L2476,'ARTICLES 10052022'!$A$1:$Q$1031,17,FALSE)</f>
        <v>92.800000000000011</v>
      </c>
      <c r="J2476">
        <f t="shared" si="153"/>
        <v>371.20000000000005</v>
      </c>
      <c r="L2476" t="s">
        <v>1634</v>
      </c>
      <c r="M2476">
        <f>IF(I2476="","",VLOOKUP(L2476,'ARTICLES 10052022'!$A$1:$J$1031,10,FALSE))</f>
        <v>58</v>
      </c>
      <c r="N2476">
        <f t="shared" si="152"/>
        <v>232</v>
      </c>
    </row>
    <row r="2477" spans="1:14" outlineLevel="2">
      <c r="A2477" t="s">
        <v>377</v>
      </c>
      <c r="B2477" s="73" t="str">
        <f>VLOOKUP(A2477,'ARTICLES 10052022'!$A$2:$D$1031,4,FALSE)</f>
        <v>AA</v>
      </c>
      <c r="C2477" s="73" t="str">
        <f t="shared" si="150"/>
        <v/>
      </c>
      <c r="D2477" t="s">
        <v>1445</v>
      </c>
      <c r="E2477">
        <v>8</v>
      </c>
      <c r="F2477" t="s">
        <v>1446</v>
      </c>
      <c r="G2477">
        <v>40.47</v>
      </c>
      <c r="H2477">
        <f t="shared" si="151"/>
        <v>323.76</v>
      </c>
      <c r="I2477">
        <f>VLOOKUP(L2477,'ARTICLES 10052022'!$A$1:$Q$1031,17,FALSE)</f>
        <v>48.900000000000006</v>
      </c>
      <c r="J2477">
        <f t="shared" si="153"/>
        <v>391.20000000000005</v>
      </c>
      <c r="L2477" t="s">
        <v>1445</v>
      </c>
      <c r="M2477">
        <f>IF(I2477="","",VLOOKUP(L2477,'ARTICLES 10052022'!$A$1:$J$1031,10,FALSE))</f>
        <v>32.6</v>
      </c>
      <c r="N2477">
        <f t="shared" si="152"/>
        <v>260.8</v>
      </c>
    </row>
    <row r="2478" spans="1:14" outlineLevel="2">
      <c r="A2478" t="s">
        <v>377</v>
      </c>
      <c r="B2478" s="73" t="str">
        <f>VLOOKUP(A2478,'ARTICLES 10052022'!$A$2:$D$1031,4,FALSE)</f>
        <v>AA</v>
      </c>
      <c r="C2478" s="73" t="str">
        <f t="shared" si="150"/>
        <v/>
      </c>
      <c r="D2478" t="s">
        <v>1448</v>
      </c>
      <c r="E2478">
        <v>16</v>
      </c>
      <c r="F2478" t="s">
        <v>1449</v>
      </c>
      <c r="G2478">
        <v>49.77</v>
      </c>
      <c r="H2478">
        <f t="shared" si="151"/>
        <v>796.32</v>
      </c>
      <c r="I2478">
        <f>VLOOKUP(L2478,'ARTICLES 10052022'!$A$1:$Q$1031,17,FALSE)</f>
        <v>60</v>
      </c>
      <c r="J2478">
        <f t="shared" si="153"/>
        <v>960</v>
      </c>
      <c r="L2478" t="s">
        <v>1448</v>
      </c>
      <c r="M2478">
        <f>IF(I2478="","",VLOOKUP(L2478,'ARTICLES 10052022'!$A$1:$J$1031,10,FALSE))</f>
        <v>40</v>
      </c>
      <c r="N2478">
        <f t="shared" si="152"/>
        <v>640</v>
      </c>
    </row>
    <row r="2479" spans="1:14" outlineLevel="2">
      <c r="A2479" t="s">
        <v>377</v>
      </c>
      <c r="B2479" s="73" t="str">
        <f>VLOOKUP(A2479,'ARTICLES 10052022'!$A$2:$D$1031,4,FALSE)</f>
        <v>AA</v>
      </c>
      <c r="C2479" s="73" t="str">
        <f t="shared" si="150"/>
        <v/>
      </c>
      <c r="D2479" t="s">
        <v>412</v>
      </c>
      <c r="E2479">
        <v>1</v>
      </c>
      <c r="F2479" t="s">
        <v>413</v>
      </c>
      <c r="G2479">
        <v>16.5</v>
      </c>
      <c r="H2479">
        <f t="shared" si="151"/>
        <v>16.5</v>
      </c>
      <c r="I2479">
        <f>VLOOKUP(L2479,'ARTICLES 10052022'!$A$1:$Q$1031,17,FALSE)</f>
        <v>20.774999999999999</v>
      </c>
      <c r="J2479">
        <f t="shared" si="153"/>
        <v>20.774999999999999</v>
      </c>
      <c r="L2479" t="s">
        <v>412</v>
      </c>
      <c r="M2479">
        <f>IF(I2479="","",VLOOKUP(L2479,'ARTICLES 10052022'!$A$1:$J$1031,10,FALSE))</f>
        <v>13.85</v>
      </c>
      <c r="N2479">
        <f t="shared" si="152"/>
        <v>13.85</v>
      </c>
    </row>
    <row r="2480" spans="1:14" outlineLevel="2">
      <c r="A2480" t="s">
        <v>377</v>
      </c>
      <c r="B2480" s="73" t="str">
        <f>VLOOKUP(A2480,'ARTICLES 10052022'!$A$2:$D$1031,4,FALSE)</f>
        <v>AA</v>
      </c>
      <c r="C2480" s="73" t="str">
        <f t="shared" si="150"/>
        <v/>
      </c>
      <c r="D2480" t="s">
        <v>1969</v>
      </c>
      <c r="E2480">
        <v>1</v>
      </c>
      <c r="F2480" t="s">
        <v>1970</v>
      </c>
      <c r="G2480">
        <v>1030.77</v>
      </c>
      <c r="H2480">
        <f t="shared" si="151"/>
        <v>1030.77</v>
      </c>
      <c r="I2480">
        <f>VLOOKUP(L2480,'ARTICLES 10052022'!$A$1:$Q$1031,17,FALSE)</f>
        <v>1493.66</v>
      </c>
      <c r="J2480">
        <f t="shared" si="153"/>
        <v>1493.66</v>
      </c>
      <c r="L2480" t="s">
        <v>1969</v>
      </c>
      <c r="M2480">
        <f>IF(I2480="","",VLOOKUP(L2480,'ARTICLES 10052022'!$A$1:$J$1031,10,FALSE))</f>
        <v>1066.9000000000001</v>
      </c>
      <c r="N2480">
        <f t="shared" si="152"/>
        <v>1066.9000000000001</v>
      </c>
    </row>
    <row r="2481" spans="1:14" outlineLevel="2">
      <c r="A2481" t="s">
        <v>377</v>
      </c>
      <c r="B2481" s="73" t="str">
        <f>VLOOKUP(A2481,'ARTICLES 10052022'!$A$2:$D$1031,4,FALSE)</f>
        <v>AA</v>
      </c>
      <c r="C2481" s="73" t="str">
        <f t="shared" si="150"/>
        <v/>
      </c>
      <c r="D2481" t="s">
        <v>512</v>
      </c>
      <c r="E2481">
        <v>2</v>
      </c>
      <c r="F2481" t="s">
        <v>1006</v>
      </c>
      <c r="G2481">
        <v>4.63</v>
      </c>
      <c r="H2481">
        <f t="shared" si="151"/>
        <v>9.26</v>
      </c>
      <c r="I2481">
        <f>VLOOKUP(L2481,'ARTICLES 10052022'!$A$1:$Q$1031,17,FALSE)</f>
        <v>6.34</v>
      </c>
      <c r="J2481">
        <f t="shared" si="153"/>
        <v>12.68</v>
      </c>
      <c r="L2481" t="s">
        <v>512</v>
      </c>
      <c r="M2481">
        <f>IF(I2481="","",VLOOKUP(L2481,'ARTICLES 10052022'!$A$1:$J$1031,10,FALSE))</f>
        <v>3.17</v>
      </c>
      <c r="N2481">
        <f t="shared" si="152"/>
        <v>6.34</v>
      </c>
    </row>
    <row r="2482" spans="1:14" outlineLevel="1">
      <c r="A2482" s="73" t="s">
        <v>3241</v>
      </c>
      <c r="B2482" s="73"/>
      <c r="C2482" s="73" t="str">
        <f t="shared" si="150"/>
        <v>PSFV14EH8X3.5</v>
      </c>
      <c r="J2482">
        <f>SUBTOTAL(9,J2475:J2481)</f>
        <v>3276.2750000000001</v>
      </c>
      <c r="N2482">
        <f>SUBTOTAL(9,N2475:N2481)</f>
        <v>2237.73</v>
      </c>
    </row>
    <row r="2483" spans="1:14" outlineLevel="2">
      <c r="A2483" t="s">
        <v>383</v>
      </c>
      <c r="B2483" s="73" t="str">
        <f>VLOOKUP(A2483,'ARTICLES 10052022'!$A$2:$D$1031,4,FALSE)</f>
        <v>AA</v>
      </c>
      <c r="C2483" s="73" t="str">
        <f t="shared" si="150"/>
        <v/>
      </c>
      <c r="D2483" t="s">
        <v>2722</v>
      </c>
      <c r="E2483">
        <v>8</v>
      </c>
      <c r="F2483" t="s">
        <v>2723</v>
      </c>
      <c r="G2483">
        <v>4.6189999999999998</v>
      </c>
      <c r="H2483">
        <f t="shared" si="151"/>
        <v>36.951999999999998</v>
      </c>
      <c r="I2483">
        <f>VLOOKUP(L2483,'ARTICLES 10052022'!$A$1:$Q$1031,17,FALSE)</f>
        <v>6.69</v>
      </c>
      <c r="J2483">
        <f t="shared" si="153"/>
        <v>53.52</v>
      </c>
      <c r="L2483" t="s">
        <v>2722</v>
      </c>
      <c r="M2483">
        <f>IF(I2483="","",VLOOKUP(L2483,'ARTICLES 10052022'!$A$1:$J$1031,10,FALSE))</f>
        <v>4.4600000000000009</v>
      </c>
      <c r="N2483">
        <f t="shared" si="152"/>
        <v>35.680000000000007</v>
      </c>
    </row>
    <row r="2484" spans="1:14" outlineLevel="2">
      <c r="A2484" t="s">
        <v>383</v>
      </c>
      <c r="B2484" s="73" t="str">
        <f>VLOOKUP(A2484,'ARTICLES 10052022'!$A$2:$D$1031,4,FALSE)</f>
        <v>AA</v>
      </c>
      <c r="C2484" s="73" t="str">
        <f t="shared" si="150"/>
        <v/>
      </c>
      <c r="D2484" t="s">
        <v>2137</v>
      </c>
      <c r="E2484">
        <v>16</v>
      </c>
      <c r="F2484" t="s">
        <v>2138</v>
      </c>
      <c r="G2484">
        <v>34.299999999999997</v>
      </c>
      <c r="H2484">
        <f t="shared" si="151"/>
        <v>548.79999999999995</v>
      </c>
      <c r="I2484">
        <f>VLOOKUP(L2484,'ARTICLES 10052022'!$A$1:$Q$1031,17,FALSE)</f>
        <v>47.4</v>
      </c>
      <c r="J2484">
        <f t="shared" si="153"/>
        <v>758.4</v>
      </c>
      <c r="L2484" t="s">
        <v>2137</v>
      </c>
      <c r="M2484">
        <f>IF(I2484="","",VLOOKUP(L2484,'ARTICLES 10052022'!$A$1:$J$1031,10,FALSE))</f>
        <v>39.5</v>
      </c>
      <c r="N2484">
        <f t="shared" si="152"/>
        <v>632</v>
      </c>
    </row>
    <row r="2485" spans="1:14" outlineLevel="2">
      <c r="A2485" t="s">
        <v>383</v>
      </c>
      <c r="B2485" s="73" t="str">
        <f>VLOOKUP(A2485,'ARTICLES 10052022'!$A$2:$D$1031,4,FALSE)</f>
        <v>AA</v>
      </c>
      <c r="C2485" s="73" t="str">
        <f t="shared" si="150"/>
        <v/>
      </c>
      <c r="D2485" t="s">
        <v>1445</v>
      </c>
      <c r="E2485">
        <v>36</v>
      </c>
      <c r="F2485" t="s">
        <v>1446</v>
      </c>
      <c r="G2485">
        <v>40.47</v>
      </c>
      <c r="H2485">
        <f t="shared" si="151"/>
        <v>1456.92</v>
      </c>
      <c r="I2485">
        <f>VLOOKUP(L2485,'ARTICLES 10052022'!$A$1:$Q$1031,17,FALSE)</f>
        <v>48.900000000000006</v>
      </c>
      <c r="J2485">
        <f t="shared" si="153"/>
        <v>1760.4</v>
      </c>
      <c r="L2485" t="s">
        <v>1445</v>
      </c>
      <c r="M2485">
        <f>IF(I2485="","",VLOOKUP(L2485,'ARTICLES 10052022'!$A$1:$J$1031,10,FALSE))</f>
        <v>32.6</v>
      </c>
      <c r="N2485">
        <f t="shared" si="152"/>
        <v>1173.6000000000001</v>
      </c>
    </row>
    <row r="2486" spans="1:14" outlineLevel="2">
      <c r="A2486" t="s">
        <v>383</v>
      </c>
      <c r="B2486" s="73" t="str">
        <f>VLOOKUP(A2486,'ARTICLES 10052022'!$A$2:$D$1031,4,FALSE)</f>
        <v>AA</v>
      </c>
      <c r="C2486" s="73" t="str">
        <f t="shared" si="150"/>
        <v/>
      </c>
      <c r="D2486" t="s">
        <v>412</v>
      </c>
      <c r="E2486">
        <v>1</v>
      </c>
      <c r="F2486" t="s">
        <v>413</v>
      </c>
      <c r="G2486">
        <v>16.5</v>
      </c>
      <c r="H2486">
        <f t="shared" si="151"/>
        <v>16.5</v>
      </c>
      <c r="I2486">
        <f>VLOOKUP(L2486,'ARTICLES 10052022'!$A$1:$Q$1031,17,FALSE)</f>
        <v>20.774999999999999</v>
      </c>
      <c r="J2486">
        <f t="shared" si="153"/>
        <v>20.774999999999999</v>
      </c>
      <c r="L2486" t="s">
        <v>412</v>
      </c>
      <c r="M2486">
        <f>IF(I2486="","",VLOOKUP(L2486,'ARTICLES 10052022'!$A$1:$J$1031,10,FALSE))</f>
        <v>13.85</v>
      </c>
      <c r="N2486">
        <f t="shared" si="152"/>
        <v>13.85</v>
      </c>
    </row>
    <row r="2487" spans="1:14" outlineLevel="2">
      <c r="A2487" t="s">
        <v>383</v>
      </c>
      <c r="B2487" s="73" t="str">
        <f>VLOOKUP(A2487,'ARTICLES 10052022'!$A$2:$D$1031,4,FALSE)</f>
        <v>AA</v>
      </c>
      <c r="C2487" s="73" t="str">
        <f t="shared" si="150"/>
        <v/>
      </c>
      <c r="D2487" t="s">
        <v>2245</v>
      </c>
      <c r="E2487">
        <v>1</v>
      </c>
      <c r="F2487" t="s">
        <v>2246</v>
      </c>
      <c r="G2487">
        <v>1271.77</v>
      </c>
      <c r="H2487">
        <f t="shared" si="151"/>
        <v>1271.77</v>
      </c>
      <c r="I2487">
        <f>VLOOKUP(L2487,'ARTICLES 10052022'!$A$1:$Q$1031,17,FALSE)</f>
        <v>1841.7979999999998</v>
      </c>
      <c r="J2487">
        <f t="shared" si="153"/>
        <v>1841.7979999999998</v>
      </c>
      <c r="L2487" t="s">
        <v>2245</v>
      </c>
      <c r="M2487">
        <f>IF(I2487="","",VLOOKUP(L2487,'ARTICLES 10052022'!$A$1:$J$1031,10,FALSE))</f>
        <v>1315.57</v>
      </c>
      <c r="N2487">
        <f t="shared" si="152"/>
        <v>1315.57</v>
      </c>
    </row>
    <row r="2488" spans="1:14" outlineLevel="2">
      <c r="A2488" t="s">
        <v>383</v>
      </c>
      <c r="B2488" s="73" t="str">
        <f>VLOOKUP(A2488,'ARTICLES 10052022'!$A$2:$D$1031,4,FALSE)</f>
        <v>AA</v>
      </c>
      <c r="C2488" s="73" t="str">
        <f t="shared" si="150"/>
        <v/>
      </c>
      <c r="D2488" t="s">
        <v>512</v>
      </c>
      <c r="E2488">
        <v>2</v>
      </c>
      <c r="F2488" t="s">
        <v>1006</v>
      </c>
      <c r="G2488">
        <v>4.63</v>
      </c>
      <c r="H2488">
        <f t="shared" si="151"/>
        <v>9.26</v>
      </c>
      <c r="I2488">
        <f>VLOOKUP(L2488,'ARTICLES 10052022'!$A$1:$Q$1031,17,FALSE)</f>
        <v>6.34</v>
      </c>
      <c r="J2488">
        <f t="shared" si="153"/>
        <v>12.68</v>
      </c>
      <c r="L2488" t="s">
        <v>512</v>
      </c>
      <c r="M2488">
        <f>IF(I2488="","",VLOOKUP(L2488,'ARTICLES 10052022'!$A$1:$J$1031,10,FALSE))</f>
        <v>3.17</v>
      </c>
      <c r="N2488">
        <f t="shared" si="152"/>
        <v>6.34</v>
      </c>
    </row>
    <row r="2489" spans="1:14" outlineLevel="1">
      <c r="A2489" s="73" t="s">
        <v>3242</v>
      </c>
      <c r="B2489" s="73"/>
      <c r="C2489" s="73" t="str">
        <f t="shared" si="150"/>
        <v>PSFV18EH9X4</v>
      </c>
      <c r="J2489">
        <f>SUBTOTAL(9,J2483:J2488)</f>
        <v>4447.5730000000003</v>
      </c>
      <c r="N2489">
        <f>SUBTOTAL(9,N2483:N2488)</f>
        <v>3177.04</v>
      </c>
    </row>
    <row r="2490" spans="1:14" outlineLevel="2">
      <c r="A2490" t="s">
        <v>387</v>
      </c>
      <c r="B2490" s="73" t="str">
        <f>VLOOKUP(A2490,'ARTICLES 10052022'!$A$2:$D$1031,4,FALSE)</f>
        <v>AA</v>
      </c>
      <c r="C2490" s="73" t="str">
        <f t="shared" si="150"/>
        <v/>
      </c>
      <c r="D2490" t="s">
        <v>2722</v>
      </c>
      <c r="E2490">
        <v>7</v>
      </c>
      <c r="F2490" t="s">
        <v>2723</v>
      </c>
      <c r="G2490">
        <v>4.6189999999999998</v>
      </c>
      <c r="H2490">
        <f t="shared" si="151"/>
        <v>32.332999999999998</v>
      </c>
      <c r="I2490">
        <f>VLOOKUP(L2490,'ARTICLES 10052022'!$A$1:$Q$1031,17,FALSE)</f>
        <v>6.69</v>
      </c>
      <c r="J2490">
        <f t="shared" si="153"/>
        <v>46.830000000000005</v>
      </c>
      <c r="L2490" t="s">
        <v>2722</v>
      </c>
      <c r="M2490">
        <f>IF(I2490="","",VLOOKUP(L2490,'ARTICLES 10052022'!$A$1:$J$1031,10,FALSE))</f>
        <v>4.4600000000000009</v>
      </c>
      <c r="N2490">
        <f t="shared" si="152"/>
        <v>31.220000000000006</v>
      </c>
    </row>
    <row r="2491" spans="1:14" outlineLevel="2">
      <c r="A2491" t="s">
        <v>387</v>
      </c>
      <c r="B2491" s="73" t="str">
        <f>VLOOKUP(A2491,'ARTICLES 10052022'!$A$2:$D$1031,4,FALSE)</f>
        <v>AA</v>
      </c>
      <c r="C2491" s="73" t="str">
        <f t="shared" si="150"/>
        <v/>
      </c>
      <c r="D2491" t="s">
        <v>2137</v>
      </c>
      <c r="E2491">
        <v>14</v>
      </c>
      <c r="F2491" t="s">
        <v>2138</v>
      </c>
      <c r="G2491">
        <v>34.299999999999997</v>
      </c>
      <c r="H2491">
        <f t="shared" si="151"/>
        <v>480.19999999999993</v>
      </c>
      <c r="I2491">
        <f>VLOOKUP(L2491,'ARTICLES 10052022'!$A$1:$Q$1031,17,FALSE)</f>
        <v>47.4</v>
      </c>
      <c r="J2491">
        <f t="shared" si="153"/>
        <v>663.6</v>
      </c>
      <c r="L2491" t="s">
        <v>2137</v>
      </c>
      <c r="M2491">
        <f>IF(I2491="","",VLOOKUP(L2491,'ARTICLES 10052022'!$A$1:$J$1031,10,FALSE))</f>
        <v>39.5</v>
      </c>
      <c r="N2491">
        <f t="shared" si="152"/>
        <v>553</v>
      </c>
    </row>
    <row r="2492" spans="1:14" outlineLevel="2">
      <c r="A2492" t="s">
        <v>387</v>
      </c>
      <c r="B2492" s="73" t="str">
        <f>VLOOKUP(A2492,'ARTICLES 10052022'!$A$2:$D$1031,4,FALSE)</f>
        <v>AA</v>
      </c>
      <c r="C2492" s="73" t="str">
        <f t="shared" si="150"/>
        <v/>
      </c>
      <c r="D2492" t="s">
        <v>1448</v>
      </c>
      <c r="E2492">
        <v>32</v>
      </c>
      <c r="F2492" t="s">
        <v>1449</v>
      </c>
      <c r="G2492">
        <v>49.77</v>
      </c>
      <c r="H2492">
        <f t="shared" si="151"/>
        <v>1592.64</v>
      </c>
      <c r="I2492">
        <f>VLOOKUP(L2492,'ARTICLES 10052022'!$A$1:$Q$1031,17,FALSE)</f>
        <v>60</v>
      </c>
      <c r="J2492">
        <f t="shared" si="153"/>
        <v>1920</v>
      </c>
      <c r="L2492" t="s">
        <v>1448</v>
      </c>
      <c r="M2492">
        <f>IF(I2492="","",VLOOKUP(L2492,'ARTICLES 10052022'!$A$1:$J$1031,10,FALSE))</f>
        <v>40</v>
      </c>
      <c r="N2492">
        <f t="shared" si="152"/>
        <v>1280</v>
      </c>
    </row>
    <row r="2493" spans="1:14" outlineLevel="2">
      <c r="A2493" t="s">
        <v>387</v>
      </c>
      <c r="B2493" s="73" t="str">
        <f>VLOOKUP(A2493,'ARTICLES 10052022'!$A$2:$D$1031,4,FALSE)</f>
        <v>AA</v>
      </c>
      <c r="C2493" s="73" t="str">
        <f t="shared" si="150"/>
        <v/>
      </c>
      <c r="D2493" t="s">
        <v>412</v>
      </c>
      <c r="E2493">
        <v>1</v>
      </c>
      <c r="F2493" t="s">
        <v>413</v>
      </c>
      <c r="G2493">
        <v>16.5</v>
      </c>
      <c r="H2493">
        <f t="shared" si="151"/>
        <v>16.5</v>
      </c>
      <c r="I2493">
        <f>VLOOKUP(L2493,'ARTICLES 10052022'!$A$1:$Q$1031,17,FALSE)</f>
        <v>20.774999999999999</v>
      </c>
      <c r="J2493">
        <f t="shared" si="153"/>
        <v>20.774999999999999</v>
      </c>
      <c r="L2493" t="s">
        <v>412</v>
      </c>
      <c r="M2493">
        <f>IF(I2493="","",VLOOKUP(L2493,'ARTICLES 10052022'!$A$1:$J$1031,10,FALSE))</f>
        <v>13.85</v>
      </c>
      <c r="N2493">
        <f t="shared" si="152"/>
        <v>13.85</v>
      </c>
    </row>
    <row r="2494" spans="1:14" outlineLevel="2">
      <c r="A2494" t="s">
        <v>387</v>
      </c>
      <c r="B2494" s="73" t="str">
        <f>VLOOKUP(A2494,'ARTICLES 10052022'!$A$2:$D$1031,4,FALSE)</f>
        <v>AA</v>
      </c>
      <c r="C2494" s="73" t="str">
        <f t="shared" si="150"/>
        <v/>
      </c>
      <c r="D2494" t="s">
        <v>1934</v>
      </c>
      <c r="E2494">
        <v>1</v>
      </c>
      <c r="F2494" t="s">
        <v>1935</v>
      </c>
      <c r="G2494">
        <v>1496.96</v>
      </c>
      <c r="H2494">
        <f t="shared" si="151"/>
        <v>1496.96</v>
      </c>
      <c r="I2494">
        <f>VLOOKUP(L2494,'ARTICLES 10052022'!$A$1:$Q$1031,17,FALSE)</f>
        <v>2169.6779999999999</v>
      </c>
      <c r="J2494">
        <f t="shared" si="153"/>
        <v>2169.6779999999999</v>
      </c>
      <c r="L2494" t="s">
        <v>1934</v>
      </c>
      <c r="M2494">
        <f>IF(I2494="","",VLOOKUP(L2494,'ARTICLES 10052022'!$A$1:$J$1031,10,FALSE))</f>
        <v>1549.77</v>
      </c>
      <c r="N2494">
        <f t="shared" si="152"/>
        <v>1549.77</v>
      </c>
    </row>
    <row r="2495" spans="1:14" outlineLevel="2">
      <c r="A2495" t="s">
        <v>387</v>
      </c>
      <c r="B2495" s="73" t="str">
        <f>VLOOKUP(A2495,'ARTICLES 10052022'!$A$2:$D$1031,4,FALSE)</f>
        <v>AA</v>
      </c>
      <c r="C2495" s="73" t="str">
        <f t="shared" si="150"/>
        <v/>
      </c>
      <c r="D2495" t="s">
        <v>512</v>
      </c>
      <c r="E2495">
        <v>2</v>
      </c>
      <c r="F2495" t="s">
        <v>1006</v>
      </c>
      <c r="G2495">
        <v>4.63</v>
      </c>
      <c r="H2495">
        <f t="shared" si="151"/>
        <v>9.26</v>
      </c>
      <c r="I2495">
        <f>VLOOKUP(L2495,'ARTICLES 10052022'!$A$1:$Q$1031,17,FALSE)</f>
        <v>6.34</v>
      </c>
      <c r="J2495">
        <f t="shared" si="153"/>
        <v>12.68</v>
      </c>
      <c r="L2495" t="s">
        <v>512</v>
      </c>
      <c r="M2495">
        <f>IF(I2495="","",VLOOKUP(L2495,'ARTICLES 10052022'!$A$1:$J$1031,10,FALSE))</f>
        <v>3.17</v>
      </c>
      <c r="N2495">
        <f t="shared" si="152"/>
        <v>6.34</v>
      </c>
    </row>
    <row r="2496" spans="1:14" outlineLevel="1">
      <c r="A2496" s="73" t="s">
        <v>3243</v>
      </c>
      <c r="B2496" s="73"/>
      <c r="C2496" s="73" t="str">
        <f t="shared" si="150"/>
        <v>PSFV20EH10X4</v>
      </c>
      <c r="J2496">
        <f>SUBTOTAL(9,J2490:J2495)</f>
        <v>4833.5630000000001</v>
      </c>
      <c r="N2496">
        <f>SUBTOTAL(9,N2490:N2495)</f>
        <v>3434.1800000000003</v>
      </c>
    </row>
    <row r="2497" spans="1:14" outlineLevel="2">
      <c r="A2497" t="s">
        <v>660</v>
      </c>
      <c r="B2497" s="73" t="str">
        <f>VLOOKUP(A2497,'ARTICLES 10052022'!$A$2:$D$1031,4,FALSE)</f>
        <v>AA</v>
      </c>
      <c r="C2497" s="73" t="str">
        <f t="shared" si="150"/>
        <v/>
      </c>
      <c r="D2497" t="s">
        <v>2032</v>
      </c>
      <c r="E2497">
        <v>1</v>
      </c>
      <c r="F2497" t="s">
        <v>2033</v>
      </c>
      <c r="G2497">
        <v>36.53</v>
      </c>
      <c r="H2497">
        <f t="shared" si="151"/>
        <v>36.53</v>
      </c>
      <c r="I2497">
        <f>VLOOKUP(L2497,'ARTICLES 10052022'!$A$1:$Q$1031,17,FALSE)</f>
        <v>42.567</v>
      </c>
      <c r="J2497">
        <f t="shared" si="153"/>
        <v>42.567</v>
      </c>
      <c r="L2497" t="s">
        <v>2032</v>
      </c>
      <c r="M2497">
        <f>IF(I2497="","",VLOOKUP(L2497,'ARTICLES 10052022'!$A$1:$J$1031,10,FALSE))</f>
        <v>28.378</v>
      </c>
      <c r="N2497">
        <f t="shared" si="152"/>
        <v>28.378</v>
      </c>
    </row>
    <row r="2498" spans="1:14" outlineLevel="2">
      <c r="A2498" t="s">
        <v>660</v>
      </c>
      <c r="B2498" s="73" t="str">
        <f>VLOOKUP(A2498,'ARTICLES 10052022'!$A$2:$D$1031,4,FALSE)</f>
        <v>AA</v>
      </c>
      <c r="C2498" s="73" t="str">
        <f t="shared" si="150"/>
        <v/>
      </c>
      <c r="D2498" t="s">
        <v>2035</v>
      </c>
      <c r="E2498">
        <v>1</v>
      </c>
      <c r="F2498" t="s">
        <v>2036</v>
      </c>
      <c r="G2498">
        <v>9.52</v>
      </c>
      <c r="H2498">
        <f t="shared" si="151"/>
        <v>9.52</v>
      </c>
      <c r="I2498">
        <f>VLOOKUP(L2498,'ARTICLES 10052022'!$A$1:$Q$1031,17,FALSE)</f>
        <v>11.084999999999999</v>
      </c>
      <c r="J2498">
        <f t="shared" si="153"/>
        <v>11.084999999999999</v>
      </c>
      <c r="L2498" t="s">
        <v>2035</v>
      </c>
      <c r="M2498">
        <f>IF(I2498="","",VLOOKUP(L2498,'ARTICLES 10052022'!$A$1:$J$1031,10,FALSE))</f>
        <v>7.39</v>
      </c>
      <c r="N2498">
        <f t="shared" si="152"/>
        <v>7.39</v>
      </c>
    </row>
    <row r="2499" spans="1:14" outlineLevel="2">
      <c r="A2499" t="s">
        <v>660</v>
      </c>
      <c r="B2499" s="73" t="str">
        <f>VLOOKUP(A2499,'ARTICLES 10052022'!$A$2:$D$1031,4,FALSE)</f>
        <v>AA</v>
      </c>
      <c r="C2499" s="73" t="str">
        <f t="shared" si="150"/>
        <v/>
      </c>
      <c r="D2499" t="s">
        <v>2042</v>
      </c>
      <c r="E2499">
        <v>1</v>
      </c>
      <c r="F2499" t="s">
        <v>2043</v>
      </c>
      <c r="G2499">
        <v>16.850000000000001</v>
      </c>
      <c r="H2499">
        <f t="shared" si="151"/>
        <v>16.850000000000001</v>
      </c>
      <c r="I2499">
        <f>VLOOKUP(L2499,'ARTICLES 10052022'!$A$1:$Q$1031,17,FALSE)</f>
        <v>19.624500000000001</v>
      </c>
      <c r="J2499">
        <f t="shared" si="153"/>
        <v>19.624500000000001</v>
      </c>
      <c r="L2499" t="s">
        <v>2042</v>
      </c>
      <c r="M2499">
        <f>IF(I2499="","",VLOOKUP(L2499,'ARTICLES 10052022'!$A$1:$J$1031,10,FALSE))</f>
        <v>13.083</v>
      </c>
      <c r="N2499">
        <f t="shared" si="152"/>
        <v>13.083</v>
      </c>
    </row>
    <row r="2500" spans="1:14" outlineLevel="2">
      <c r="A2500" t="s">
        <v>660</v>
      </c>
      <c r="B2500" s="73" t="str">
        <f>VLOOKUP(A2500,'ARTICLES 10052022'!$A$2:$D$1031,4,FALSE)</f>
        <v>AA</v>
      </c>
      <c r="C2500" s="73" t="str">
        <f t="shared" ref="C2500:C2563" si="154">IF(G2500="",MID(A2500,7,100),"")</f>
        <v/>
      </c>
      <c r="D2500" t="s">
        <v>2040</v>
      </c>
      <c r="E2500">
        <v>1</v>
      </c>
      <c r="F2500" t="s">
        <v>2041</v>
      </c>
      <c r="G2500">
        <v>5.15</v>
      </c>
      <c r="H2500">
        <f t="shared" si="151"/>
        <v>5.15</v>
      </c>
      <c r="I2500">
        <f>VLOOKUP(L2500,'ARTICLES 10052022'!$A$1:$Q$1031,17,FALSE)</f>
        <v>6.0045000000000002</v>
      </c>
      <c r="J2500">
        <f t="shared" si="153"/>
        <v>6.0045000000000002</v>
      </c>
      <c r="L2500" t="s">
        <v>2040</v>
      </c>
      <c r="M2500">
        <f>IF(I2500="","",VLOOKUP(L2500,'ARTICLES 10052022'!$A$1:$J$1031,10,FALSE))</f>
        <v>4.0030000000000001</v>
      </c>
      <c r="N2500">
        <f t="shared" si="152"/>
        <v>4.0030000000000001</v>
      </c>
    </row>
    <row r="2501" spans="1:14" outlineLevel="2">
      <c r="A2501" t="s">
        <v>660</v>
      </c>
      <c r="B2501" s="73" t="str">
        <f>VLOOKUP(A2501,'ARTICLES 10052022'!$A$2:$D$1031,4,FALSE)</f>
        <v>AA</v>
      </c>
      <c r="C2501" s="73" t="str">
        <f t="shared" si="154"/>
        <v/>
      </c>
      <c r="D2501" t="s">
        <v>2038</v>
      </c>
      <c r="E2501">
        <v>1</v>
      </c>
      <c r="F2501" t="s">
        <v>2039</v>
      </c>
      <c r="G2501">
        <v>14.22</v>
      </c>
      <c r="H2501">
        <f t="shared" si="151"/>
        <v>14.22</v>
      </c>
      <c r="I2501">
        <f>VLOOKUP(L2501,'ARTICLES 10052022'!$A$1:$Q$1031,17,FALSE)</f>
        <v>16.557000000000002</v>
      </c>
      <c r="J2501">
        <f t="shared" si="153"/>
        <v>16.557000000000002</v>
      </c>
      <c r="L2501" t="s">
        <v>2038</v>
      </c>
      <c r="M2501">
        <f>IF(I2501="","",VLOOKUP(L2501,'ARTICLES 10052022'!$A$1:$J$1031,10,FALSE))</f>
        <v>11.038</v>
      </c>
      <c r="N2501">
        <f t="shared" si="152"/>
        <v>11.038</v>
      </c>
    </row>
    <row r="2502" spans="1:14" outlineLevel="2">
      <c r="A2502" t="s">
        <v>660</v>
      </c>
      <c r="B2502" s="73" t="str">
        <f>VLOOKUP(A2502,'ARTICLES 10052022'!$A$2:$D$1031,4,FALSE)</f>
        <v>AA</v>
      </c>
      <c r="C2502" s="73" t="str">
        <f t="shared" si="154"/>
        <v/>
      </c>
      <c r="D2502" t="s">
        <v>512</v>
      </c>
      <c r="E2502">
        <v>1</v>
      </c>
      <c r="F2502" t="s">
        <v>1006</v>
      </c>
      <c r="G2502">
        <v>4.63</v>
      </c>
      <c r="H2502">
        <f t="shared" si="151"/>
        <v>4.63</v>
      </c>
      <c r="I2502">
        <f>VLOOKUP(L2502,'ARTICLES 10052022'!$A$1:$Q$1031,17,FALSE)</f>
        <v>6.34</v>
      </c>
      <c r="J2502">
        <f t="shared" si="153"/>
        <v>6.34</v>
      </c>
      <c r="L2502" t="s">
        <v>512</v>
      </c>
      <c r="M2502">
        <f>IF(I2502="","",VLOOKUP(L2502,'ARTICLES 10052022'!$A$1:$J$1031,10,FALSE))</f>
        <v>3.17</v>
      </c>
      <c r="N2502">
        <f t="shared" si="152"/>
        <v>3.17</v>
      </c>
    </row>
    <row r="2503" spans="1:14" outlineLevel="1">
      <c r="A2503" s="73" t="s">
        <v>3244</v>
      </c>
      <c r="B2503" s="73"/>
      <c r="C2503" s="73" t="str">
        <f t="shared" si="154"/>
        <v>CUVEDN200</v>
      </c>
      <c r="J2503">
        <f>SUBTOTAL(9,J2497:J2502)</f>
        <v>102.17800000000001</v>
      </c>
      <c r="N2503">
        <f>SUBTOTAL(9,N2497:N2502)</f>
        <v>67.061999999999998</v>
      </c>
    </row>
    <row r="2504" spans="1:14" outlineLevel="2">
      <c r="A2504" t="s">
        <v>2333</v>
      </c>
      <c r="B2504" s="73" t="str">
        <f>VLOOKUP(A2504,'ARTICLES 10052022'!$A$2:$D$1031,4,FALSE)</f>
        <v>AA</v>
      </c>
      <c r="C2504" s="73" t="str">
        <f t="shared" si="154"/>
        <v/>
      </c>
      <c r="D2504" t="s">
        <v>1643</v>
      </c>
      <c r="E2504">
        <v>4</v>
      </c>
      <c r="F2504" t="s">
        <v>1644</v>
      </c>
      <c r="G2504">
        <v>55.3</v>
      </c>
      <c r="H2504">
        <f t="shared" ref="H2504:H2566" si="155">IF(C2504="",G2504*E2504,"")</f>
        <v>221.2</v>
      </c>
      <c r="I2504">
        <f>VLOOKUP(L2504,'ARTICLES 10052022'!$A$1:$Q$1031,17,FALSE)</f>
        <v>59.25</v>
      </c>
      <c r="J2504">
        <f t="shared" si="153"/>
        <v>237</v>
      </c>
      <c r="L2504" t="s">
        <v>1643</v>
      </c>
      <c r="M2504">
        <f>IF(I2504="","",VLOOKUP(L2504,'ARTICLES 10052022'!$A$1:$J$1031,10,FALSE))</f>
        <v>39.5</v>
      </c>
      <c r="N2504">
        <f t="shared" si="152"/>
        <v>158</v>
      </c>
    </row>
    <row r="2505" spans="1:14" outlineLevel="2">
      <c r="A2505" t="s">
        <v>2333</v>
      </c>
      <c r="B2505" s="73" t="str">
        <f>VLOOKUP(A2505,'ARTICLES 10052022'!$A$2:$D$1031,4,FALSE)</f>
        <v>AA</v>
      </c>
      <c r="C2505" s="73" t="str">
        <f t="shared" si="154"/>
        <v/>
      </c>
      <c r="D2505" t="s">
        <v>1445</v>
      </c>
      <c r="E2505">
        <v>10</v>
      </c>
      <c r="F2505" t="s">
        <v>1446</v>
      </c>
      <c r="G2505">
        <v>40.47</v>
      </c>
      <c r="H2505">
        <f t="shared" si="155"/>
        <v>404.7</v>
      </c>
      <c r="I2505">
        <f>VLOOKUP(L2505,'ARTICLES 10052022'!$A$1:$Q$1031,17,FALSE)</f>
        <v>48.900000000000006</v>
      </c>
      <c r="J2505">
        <f t="shared" si="153"/>
        <v>489.00000000000006</v>
      </c>
      <c r="L2505" t="s">
        <v>1445</v>
      </c>
      <c r="M2505">
        <f>IF(I2505="","",VLOOKUP(L2505,'ARTICLES 10052022'!$A$1:$J$1031,10,FALSE))</f>
        <v>32.6</v>
      </c>
      <c r="N2505">
        <f t="shared" si="152"/>
        <v>326</v>
      </c>
    </row>
    <row r="2506" spans="1:14" outlineLevel="1">
      <c r="A2506" s="73" t="s">
        <v>3245</v>
      </c>
      <c r="B2506" s="73"/>
      <c r="C2506" s="73" t="str">
        <f t="shared" si="154"/>
        <v>PSR5EH5X2</v>
      </c>
      <c r="J2506">
        <f>SUBTOTAL(9,J2504:J2505)</f>
        <v>726</v>
      </c>
      <c r="N2506">
        <f>SUBTOTAL(9,N2504:N2505)</f>
        <v>484</v>
      </c>
    </row>
    <row r="2507" spans="1:14" outlineLevel="2">
      <c r="A2507" t="s">
        <v>2370</v>
      </c>
      <c r="B2507" s="73" t="str">
        <f>VLOOKUP(A2507,'ARTICLES 10052022'!$A$2:$D$1031,4,FALSE)</f>
        <v>AA</v>
      </c>
      <c r="C2507" s="73" t="str">
        <f t="shared" si="154"/>
        <v/>
      </c>
      <c r="D2507" t="s">
        <v>2372</v>
      </c>
      <c r="E2507">
        <v>3</v>
      </c>
      <c r="F2507" t="s">
        <v>2373</v>
      </c>
      <c r="G2507">
        <v>31.49</v>
      </c>
      <c r="H2507">
        <f t="shared" si="155"/>
        <v>94.47</v>
      </c>
      <c r="I2507">
        <f>VLOOKUP(L2507,'ARTICLES 10052022'!$A$1:$Q$1031,17,FALSE)</f>
        <v>34.200000000000003</v>
      </c>
      <c r="J2507">
        <f t="shared" si="153"/>
        <v>102.60000000000001</v>
      </c>
      <c r="L2507" t="s">
        <v>2372</v>
      </c>
      <c r="M2507">
        <f>IF(I2507="","",VLOOKUP(L2507,'ARTICLES 10052022'!$A$1:$J$1031,10,FALSE))</f>
        <v>22.8</v>
      </c>
      <c r="N2507">
        <f t="shared" ref="N2507:N2569" si="156">IF(I2507="","",E2507*M2507)</f>
        <v>68.400000000000006</v>
      </c>
    </row>
    <row r="2508" spans="1:14" outlineLevel="2">
      <c r="A2508" t="s">
        <v>2370</v>
      </c>
      <c r="B2508" s="73" t="str">
        <f>VLOOKUP(A2508,'ARTICLES 10052022'!$A$2:$D$1031,4,FALSE)</f>
        <v>AA</v>
      </c>
      <c r="C2508" s="73" t="str">
        <f t="shared" si="154"/>
        <v/>
      </c>
      <c r="D2508" t="s">
        <v>1368</v>
      </c>
      <c r="E2508">
        <v>2</v>
      </c>
      <c r="F2508" t="s">
        <v>2959</v>
      </c>
      <c r="G2508">
        <v>59.78</v>
      </c>
      <c r="H2508">
        <f t="shared" si="155"/>
        <v>119.56</v>
      </c>
      <c r="I2508">
        <f>VLOOKUP(L2508,'ARTICLES 10052022'!$A$1:$Q$1031,17,FALSE)</f>
        <v>84.6</v>
      </c>
      <c r="J2508">
        <f t="shared" si="153"/>
        <v>169.2</v>
      </c>
      <c r="L2508" t="s">
        <v>1368</v>
      </c>
      <c r="M2508">
        <f>IF(I2508="","",VLOOKUP(L2508,'ARTICLES 10052022'!$A$1:$J$1031,10,FALSE))</f>
        <v>56.4</v>
      </c>
      <c r="N2508">
        <f t="shared" si="156"/>
        <v>112.8</v>
      </c>
    </row>
    <row r="2509" spans="1:14" outlineLevel="1">
      <c r="A2509" s="73" t="s">
        <v>3246</v>
      </c>
      <c r="B2509" s="73"/>
      <c r="C2509" s="73" t="str">
        <f t="shared" si="154"/>
        <v>PSR2EH1.6X2.5</v>
      </c>
      <c r="J2509">
        <f>SUBTOTAL(9,J2507:J2508)</f>
        <v>271.8</v>
      </c>
      <c r="N2509">
        <f>SUBTOTAL(9,N2507:N2508)</f>
        <v>181.2</v>
      </c>
    </row>
    <row r="2510" spans="1:14" outlineLevel="2">
      <c r="A2510" t="s">
        <v>666</v>
      </c>
      <c r="B2510" s="73" t="str">
        <f>VLOOKUP(A2510,'ARTICLES 10052022'!$A$2:$D$1031,4,FALSE)</f>
        <v>AA</v>
      </c>
      <c r="C2510" s="73" t="str">
        <f t="shared" si="154"/>
        <v/>
      </c>
      <c r="D2510" t="s">
        <v>2133</v>
      </c>
      <c r="E2510">
        <v>24</v>
      </c>
      <c r="F2510" t="s">
        <v>2134</v>
      </c>
      <c r="G2510">
        <v>0.8</v>
      </c>
      <c r="H2510">
        <f t="shared" si="155"/>
        <v>19.200000000000003</v>
      </c>
      <c r="I2510">
        <f>VLOOKUP(L2510,'ARTICLES 10052022'!$A$1:$Q$1031,17,FALSE)</f>
        <v>0.8145</v>
      </c>
      <c r="J2510">
        <f t="shared" si="153"/>
        <v>19.548000000000002</v>
      </c>
      <c r="L2510" t="s">
        <v>2133</v>
      </c>
      <c r="M2510">
        <f>IF(I2510="","",VLOOKUP(L2510,'ARTICLES 10052022'!$A$1:$J$1031,10,FALSE))</f>
        <v>0.54300000000000004</v>
      </c>
      <c r="N2510">
        <f t="shared" si="156"/>
        <v>13.032</v>
      </c>
    </row>
    <row r="2511" spans="1:14" outlineLevel="1">
      <c r="A2511" s="73" t="s">
        <v>3247</v>
      </c>
      <c r="B2511" s="73"/>
      <c r="C2511" s="73" t="str">
        <f t="shared" si="154"/>
        <v>RTCALEB24</v>
      </c>
      <c r="J2511">
        <f>SUBTOTAL(9,J2510:J2510)</f>
        <v>19.548000000000002</v>
      </c>
      <c r="N2511">
        <f>SUBTOTAL(9,N2510:N2510)</f>
        <v>13.032</v>
      </c>
    </row>
    <row r="2512" spans="1:14" outlineLevel="2">
      <c r="A2512" t="s">
        <v>2569</v>
      </c>
      <c r="B2512" s="73" t="str">
        <f>VLOOKUP(A2512,'ARTICLES 10052022'!$A$2:$D$1031,4,FALSE)</f>
        <v>AS</v>
      </c>
      <c r="C2512" s="73" t="str">
        <f t="shared" si="154"/>
        <v/>
      </c>
      <c r="D2512" t="s">
        <v>632</v>
      </c>
      <c r="E2512">
        <v>0.06</v>
      </c>
      <c r="F2512" t="s">
        <v>1514</v>
      </c>
      <c r="G2512">
        <v>12.91</v>
      </c>
      <c r="H2512">
        <f t="shared" si="155"/>
        <v>0.77459999999999996</v>
      </c>
      <c r="I2512">
        <f>VLOOKUP(L2512,'ARTICLES 10052022'!$A$1:$Q$1031,17,FALSE)</f>
        <v>19.064219999999999</v>
      </c>
      <c r="J2512">
        <f t="shared" si="153"/>
        <v>1.1438531999999999</v>
      </c>
      <c r="L2512" t="s">
        <v>632</v>
      </c>
      <c r="M2512">
        <f>IF(I2512="","",VLOOKUP(L2512,'ARTICLES 10052022'!$A$1:$J$1031,10,FALSE))</f>
        <v>4.7779999999999996</v>
      </c>
      <c r="N2512">
        <f t="shared" si="156"/>
        <v>0.28667999999999999</v>
      </c>
    </row>
    <row r="2513" spans="1:14" outlineLevel="1">
      <c r="A2513" s="73" t="s">
        <v>3248</v>
      </c>
      <c r="B2513" s="73"/>
      <c r="C2513" s="73" t="str">
        <f t="shared" si="154"/>
        <v>PVC6316L17</v>
      </c>
      <c r="J2513">
        <f>SUBTOTAL(9,J2512:J2512)</f>
        <v>1.1438531999999999</v>
      </c>
      <c r="N2513">
        <f>SUBTOTAL(9,N2512:N2512)</f>
        <v>0.28667999999999999</v>
      </c>
    </row>
    <row r="2514" spans="1:14" outlineLevel="2">
      <c r="A2514" t="s">
        <v>678</v>
      </c>
      <c r="B2514" s="73" t="str">
        <f>VLOOKUP(A2514,'ARTICLES 10052022'!$A$2:$D$1031,4,FALSE)</f>
        <v>AN</v>
      </c>
      <c r="C2514" s="73" t="str">
        <f t="shared" si="154"/>
        <v/>
      </c>
      <c r="D2514" t="s">
        <v>2394</v>
      </c>
      <c r="E2514">
        <v>50</v>
      </c>
      <c r="F2514" t="s">
        <v>2395</v>
      </c>
      <c r="G2514">
        <v>0.78</v>
      </c>
      <c r="H2514">
        <f t="shared" si="155"/>
        <v>39</v>
      </c>
      <c r="I2514">
        <f>VLOOKUP(L2514,'ARTICLES 10052022'!$A$1:$Q$1031,17,FALSE)</f>
        <v>1.5794999999999999</v>
      </c>
      <c r="J2514">
        <f t="shared" si="153"/>
        <v>78.974999999999994</v>
      </c>
      <c r="L2514" t="s">
        <v>2394</v>
      </c>
      <c r="M2514">
        <f>IF(I2514="","",VLOOKUP(L2514,'ARTICLES 10052022'!$A$1:$J$1031,10,FALSE))</f>
        <v>1.0529999999999999</v>
      </c>
      <c r="N2514">
        <f t="shared" si="156"/>
        <v>52.65</v>
      </c>
    </row>
    <row r="2515" spans="1:14" outlineLevel="1">
      <c r="A2515" s="73" t="s">
        <v>3251</v>
      </c>
      <c r="B2515" s="73"/>
      <c r="C2515" s="73" t="str">
        <f t="shared" si="154"/>
        <v>VCHARP8X160B50</v>
      </c>
      <c r="J2515">
        <f>SUBTOTAL(9,J2514:J2514)</f>
        <v>78.974999999999994</v>
      </c>
      <c r="N2515">
        <f>SUBTOTAL(9,N2514:N2514)</f>
        <v>52.65</v>
      </c>
    </row>
    <row r="2516" spans="1:14" outlineLevel="2">
      <c r="A2516" t="s">
        <v>2443</v>
      </c>
      <c r="B2516" s="73" t="str">
        <f>VLOOKUP(A2516,'ARTICLES 10052022'!$A$2:$D$1031,4,FALSE)</f>
        <v>AF</v>
      </c>
      <c r="C2516" s="73" t="str">
        <f t="shared" si="154"/>
        <v/>
      </c>
      <c r="D2516" t="s">
        <v>1665</v>
      </c>
      <c r="E2516">
        <v>0.6</v>
      </c>
      <c r="F2516" t="s">
        <v>1666</v>
      </c>
      <c r="G2516">
        <v>2.85</v>
      </c>
      <c r="H2516">
        <f t="shared" si="155"/>
        <v>1.71</v>
      </c>
      <c r="I2516">
        <f>VLOOKUP(L2516,'ARTICLES 10052022'!$A$1:$Q$1031,17,FALSE)</f>
        <v>3.0191000000000003</v>
      </c>
      <c r="J2516">
        <f t="shared" si="153"/>
        <v>1.8114600000000001</v>
      </c>
      <c r="L2516" t="s">
        <v>1665</v>
      </c>
      <c r="M2516">
        <f>IF(I2516="","",VLOOKUP(L2516,'ARTICLES 10052022'!$A$1:$J$1031,10,FALSE))</f>
        <v>2.27</v>
      </c>
      <c r="N2516">
        <f t="shared" si="156"/>
        <v>1.3619999999999999</v>
      </c>
    </row>
    <row r="2517" spans="1:14" outlineLevel="2">
      <c r="A2517" t="s">
        <v>2443</v>
      </c>
      <c r="B2517" s="73" t="str">
        <f>VLOOKUP(A2517,'ARTICLES 10052022'!$A$2:$D$1031,4,FALSE)</f>
        <v>AF</v>
      </c>
      <c r="C2517" s="73" t="str">
        <f t="shared" si="154"/>
        <v/>
      </c>
      <c r="D2517" t="s">
        <v>2410</v>
      </c>
      <c r="E2517">
        <v>0.02</v>
      </c>
      <c r="F2517" t="s">
        <v>2411</v>
      </c>
      <c r="G2517">
        <v>75</v>
      </c>
      <c r="H2517">
        <f t="shared" si="155"/>
        <v>1.5</v>
      </c>
      <c r="I2517">
        <f>VLOOKUP(L2517,'ARTICLES 10052022'!$A$1:$Q$1031,17,FALSE)</f>
        <v>75</v>
      </c>
      <c r="J2517">
        <f t="shared" si="153"/>
        <v>1.5</v>
      </c>
      <c r="L2517" t="s">
        <v>2410</v>
      </c>
      <c r="M2517">
        <f>IF(I2517="","",VLOOKUP(L2517,'ARTICLES 10052022'!$A$1:$J$1031,10,FALSE))</f>
        <v>50</v>
      </c>
      <c r="N2517">
        <f t="shared" si="156"/>
        <v>1</v>
      </c>
    </row>
    <row r="2518" spans="1:14" outlineLevel="1">
      <c r="A2518" s="73" t="s">
        <v>3252</v>
      </c>
      <c r="B2518" s="73"/>
      <c r="C2518" s="73" t="str">
        <f t="shared" si="154"/>
        <v>TPVCD100L60</v>
      </c>
      <c r="J2518">
        <f>SUBTOTAL(9,J2516:J2517)</f>
        <v>3.3114600000000003</v>
      </c>
      <c r="N2518">
        <f>SUBTOTAL(9,N2516:N2517)</f>
        <v>2.3620000000000001</v>
      </c>
    </row>
    <row r="2519" spans="1:14" outlineLevel="2">
      <c r="A2519" t="s">
        <v>2599</v>
      </c>
      <c r="B2519" s="73" t="str">
        <f>VLOOKUP(A2519,'ARTICLES 10052022'!$A$2:$D$1031,4,FALSE)</f>
        <v>AF</v>
      </c>
      <c r="C2519" s="73" t="str">
        <f t="shared" si="154"/>
        <v/>
      </c>
      <c r="D2519" t="s">
        <v>2410</v>
      </c>
      <c r="E2519">
        <v>0.1</v>
      </c>
      <c r="F2519" t="s">
        <v>2411</v>
      </c>
      <c r="G2519">
        <v>75</v>
      </c>
      <c r="H2519">
        <f t="shared" si="155"/>
        <v>7.5</v>
      </c>
      <c r="I2519">
        <f>VLOOKUP(L2519,'ARTICLES 10052022'!$A$1:$Q$1031,17,FALSE)</f>
        <v>75</v>
      </c>
      <c r="J2519">
        <f t="shared" si="153"/>
        <v>7.5</v>
      </c>
      <c r="L2519" t="s">
        <v>2410</v>
      </c>
      <c r="M2519">
        <f>IF(I2519="","",VLOOKUP(L2519,'ARTICLES 10052022'!$A$1:$J$1031,10,FALSE))</f>
        <v>50</v>
      </c>
      <c r="N2519">
        <f t="shared" si="156"/>
        <v>5</v>
      </c>
    </row>
    <row r="2520" spans="1:14" outlineLevel="2">
      <c r="A2520" t="s">
        <v>2599</v>
      </c>
      <c r="B2520" s="73" t="str">
        <f>VLOOKUP(A2520,'ARTICLES 10052022'!$A$2:$D$1031,4,FALSE)</f>
        <v>AF</v>
      </c>
      <c r="C2520" s="73" t="str">
        <f t="shared" si="154"/>
        <v/>
      </c>
      <c r="D2520" t="s">
        <v>630</v>
      </c>
      <c r="E2520">
        <v>0.5</v>
      </c>
      <c r="F2520" t="s">
        <v>631</v>
      </c>
      <c r="G2520">
        <v>7.83</v>
      </c>
      <c r="H2520">
        <f t="shared" si="155"/>
        <v>3.915</v>
      </c>
      <c r="I2520">
        <f>VLOOKUP(L2520,'ARTICLES 10052022'!$A$1:$Q$1031,17,FALSE)</f>
        <v>12.238800000000001</v>
      </c>
      <c r="J2520">
        <f t="shared" si="153"/>
        <v>6.1194000000000006</v>
      </c>
      <c r="L2520" t="s">
        <v>630</v>
      </c>
      <c r="M2520">
        <f>IF(I2520="","",VLOOKUP(L2520,'ARTICLES 10052022'!$A$1:$J$1031,10,FALSE))</f>
        <v>2.9140000000000001</v>
      </c>
      <c r="N2520">
        <f t="shared" si="156"/>
        <v>1.4570000000000001</v>
      </c>
    </row>
    <row r="2521" spans="1:14" outlineLevel="1">
      <c r="A2521" s="73" t="s">
        <v>3253</v>
      </c>
      <c r="B2521" s="73"/>
      <c r="C2521" s="73" t="str">
        <f t="shared" si="154"/>
        <v>TALIMCAREX</v>
      </c>
      <c r="J2521">
        <f>SUBTOTAL(9,J2519:J2520)</f>
        <v>13.619400000000001</v>
      </c>
      <c r="N2521">
        <f>SUBTOTAL(9,N2519:N2520)</f>
        <v>6.4569999999999999</v>
      </c>
    </row>
    <row r="2522" spans="1:14" outlineLevel="2">
      <c r="A2522" t="s">
        <v>2611</v>
      </c>
      <c r="B2522" s="73" t="str">
        <f>VLOOKUP(A2522,'ARTICLES 10052022'!$A$2:$D$1031,4,FALSE)</f>
        <v>AF</v>
      </c>
      <c r="C2522" s="73" t="str">
        <f t="shared" si="154"/>
        <v/>
      </c>
      <c r="D2522" t="s">
        <v>2410</v>
      </c>
      <c r="E2522">
        <v>0.02</v>
      </c>
      <c r="F2522" t="s">
        <v>2411</v>
      </c>
      <c r="G2522">
        <v>75</v>
      </c>
      <c r="H2522">
        <f t="shared" si="155"/>
        <v>1.5</v>
      </c>
      <c r="I2522">
        <f>VLOOKUP(L2522,'ARTICLES 10052022'!$A$1:$Q$1031,17,FALSE)</f>
        <v>75</v>
      </c>
      <c r="J2522">
        <f t="shared" si="153"/>
        <v>1.5</v>
      </c>
      <c r="L2522" t="s">
        <v>2410</v>
      </c>
      <c r="M2522">
        <f>IF(I2522="","",VLOOKUP(L2522,'ARTICLES 10052022'!$A$1:$J$1031,10,FALSE))</f>
        <v>50</v>
      </c>
      <c r="N2522">
        <f t="shared" si="156"/>
        <v>1</v>
      </c>
    </row>
    <row r="2523" spans="1:14" outlineLevel="2">
      <c r="A2523" t="s">
        <v>2611</v>
      </c>
      <c r="B2523" s="73" t="str">
        <f>VLOOKUP(A2523,'ARTICLES 10052022'!$A$2:$D$1031,4,FALSE)</f>
        <v>AF</v>
      </c>
      <c r="C2523" s="73" t="str">
        <f t="shared" si="154"/>
        <v/>
      </c>
      <c r="D2523" t="s">
        <v>1981</v>
      </c>
      <c r="E2523">
        <v>1</v>
      </c>
      <c r="F2523" t="s">
        <v>1982</v>
      </c>
      <c r="G2523">
        <v>4.01</v>
      </c>
      <c r="H2523">
        <f t="shared" si="155"/>
        <v>4.01</v>
      </c>
      <c r="I2523">
        <f>VLOOKUP(L2523,'ARTICLES 10052022'!$A$1:$Q$1031,17,FALSE)</f>
        <v>4.0145</v>
      </c>
      <c r="J2523">
        <f t="shared" si="153"/>
        <v>4.0145</v>
      </c>
      <c r="L2523" t="s">
        <v>1981</v>
      </c>
      <c r="M2523">
        <f>IF(I2523="","",VLOOKUP(L2523,'ARTICLES 10052022'!$A$1:$J$1031,10,FALSE))</f>
        <v>2.59</v>
      </c>
      <c r="N2523">
        <f t="shared" si="156"/>
        <v>2.59</v>
      </c>
    </row>
    <row r="2524" spans="1:14" outlineLevel="1">
      <c r="A2524" s="73" t="s">
        <v>3255</v>
      </c>
      <c r="B2524" s="73"/>
      <c r="C2524" s="73" t="str">
        <f t="shared" si="154"/>
        <v>ODPRO118</v>
      </c>
      <c r="J2524">
        <f>SUBTOTAL(9,J2522:J2523)</f>
        <v>5.5145</v>
      </c>
      <c r="N2524">
        <f>SUBTOTAL(9,N2522:N2523)</f>
        <v>3.59</v>
      </c>
    </row>
    <row r="2525" spans="1:14" outlineLevel="2">
      <c r="A2525" t="s">
        <v>2596</v>
      </c>
      <c r="B2525" s="73" t="str">
        <f>VLOOKUP(A2525,'ARTICLES 10052022'!$A$2:$D$1031,4,FALSE)</f>
        <v>Z</v>
      </c>
      <c r="C2525" s="73" t="str">
        <f t="shared" si="154"/>
        <v/>
      </c>
      <c r="D2525" t="s">
        <v>1665</v>
      </c>
      <c r="E2525">
        <v>5</v>
      </c>
      <c r="F2525" t="s">
        <v>1666</v>
      </c>
      <c r="G2525">
        <v>2.85</v>
      </c>
      <c r="H2525">
        <f t="shared" si="155"/>
        <v>14.25</v>
      </c>
      <c r="I2525">
        <f>VLOOKUP(L2525,'ARTICLES 10052022'!$A$1:$Q$1031,17,FALSE)</f>
        <v>3.0191000000000003</v>
      </c>
      <c r="J2525">
        <f t="shared" si="153"/>
        <v>15.095500000000001</v>
      </c>
      <c r="L2525" t="s">
        <v>1665</v>
      </c>
      <c r="M2525">
        <f>IF(I2525="","",VLOOKUP(L2525,'ARTICLES 10052022'!$A$1:$J$1031,10,FALSE))</f>
        <v>2.27</v>
      </c>
      <c r="N2525">
        <f t="shared" si="156"/>
        <v>11.35</v>
      </c>
    </row>
    <row r="2526" spans="1:14" outlineLevel="2">
      <c r="A2526" t="s">
        <v>2596</v>
      </c>
      <c r="B2526" s="73" t="str">
        <f>VLOOKUP(A2526,'ARTICLES 10052022'!$A$2:$D$1031,4,FALSE)</f>
        <v>Z</v>
      </c>
      <c r="C2526" s="73" t="str">
        <f t="shared" si="154"/>
        <v/>
      </c>
      <c r="D2526" t="s">
        <v>169</v>
      </c>
      <c r="E2526">
        <v>1</v>
      </c>
      <c r="F2526" t="s">
        <v>170</v>
      </c>
      <c r="G2526">
        <v>225</v>
      </c>
      <c r="H2526">
        <f t="shared" si="155"/>
        <v>225</v>
      </c>
      <c r="I2526">
        <f>VLOOKUP(L2526,'ARTICLES 10052022'!$A$1:$Q$1031,17,FALSE)</f>
        <v>225</v>
      </c>
      <c r="J2526">
        <f t="shared" si="153"/>
        <v>225</v>
      </c>
      <c r="L2526" t="s">
        <v>169</v>
      </c>
      <c r="M2526">
        <f>IF(I2526="","",VLOOKUP(L2526,'ARTICLES 10052022'!$A$1:$J$1031,10,FALSE))</f>
        <v>162.76600000000002</v>
      </c>
      <c r="N2526">
        <f t="shared" si="156"/>
        <v>162.76600000000002</v>
      </c>
    </row>
    <row r="2527" spans="1:14" outlineLevel="2">
      <c r="A2527" t="s">
        <v>2596</v>
      </c>
      <c r="B2527" s="73" t="str">
        <f>VLOOKUP(A2527,'ARTICLES 10052022'!$A$2:$D$1031,4,FALSE)</f>
        <v>Z</v>
      </c>
      <c r="C2527" s="73" t="str">
        <f t="shared" si="154"/>
        <v/>
      </c>
      <c r="D2527" t="s">
        <v>498</v>
      </c>
      <c r="E2527">
        <v>5</v>
      </c>
      <c r="F2527" t="s">
        <v>1942</v>
      </c>
      <c r="G2527">
        <v>24.03</v>
      </c>
      <c r="H2527">
        <f t="shared" si="155"/>
        <v>120.15</v>
      </c>
      <c r="I2527">
        <f>VLOOKUP(L2527,'ARTICLES 10052022'!$A$1:$Q$1031,17,FALSE)</f>
        <v>27.645</v>
      </c>
      <c r="J2527">
        <f t="shared" si="153"/>
        <v>138.22499999999999</v>
      </c>
      <c r="L2527" t="s">
        <v>498</v>
      </c>
      <c r="M2527">
        <f>IF(I2527="","",VLOOKUP(L2527,'ARTICLES 10052022'!$A$1:$J$1031,10,FALSE))</f>
        <v>18.43</v>
      </c>
      <c r="N2527">
        <f t="shared" si="156"/>
        <v>92.15</v>
      </c>
    </row>
    <row r="2528" spans="1:14" outlineLevel="2">
      <c r="A2528" t="s">
        <v>2596</v>
      </c>
      <c r="B2528" s="73" t="str">
        <f>VLOOKUP(A2528,'ARTICLES 10052022'!$A$2:$D$1031,4,FALSE)</f>
        <v>Z</v>
      </c>
      <c r="C2528" s="73" t="str">
        <f t="shared" si="154"/>
        <v/>
      </c>
      <c r="D2528" t="s">
        <v>454</v>
      </c>
      <c r="E2528">
        <v>1</v>
      </c>
      <c r="F2528" t="s">
        <v>455</v>
      </c>
      <c r="G2528">
        <v>107.62</v>
      </c>
      <c r="H2528">
        <f t="shared" si="155"/>
        <v>107.62</v>
      </c>
      <c r="I2528">
        <f>VLOOKUP(L2528,'ARTICLES 10052022'!$A$1:$Q$1031,17,FALSE)</f>
        <v>127.224</v>
      </c>
      <c r="J2528">
        <f t="shared" si="153"/>
        <v>127.224</v>
      </c>
      <c r="L2528" t="s">
        <v>454</v>
      </c>
      <c r="M2528">
        <f>IF(I2528="","",VLOOKUP(L2528,'ARTICLES 10052022'!$A$1:$J$1031,10,FALSE))</f>
        <v>63.612000000000002</v>
      </c>
      <c r="N2528">
        <f t="shared" si="156"/>
        <v>63.612000000000002</v>
      </c>
    </row>
    <row r="2529" spans="1:14" outlineLevel="2">
      <c r="A2529" t="s">
        <v>2596</v>
      </c>
      <c r="B2529" s="73" t="str">
        <f>VLOOKUP(A2529,'ARTICLES 10052022'!$A$2:$D$1031,4,FALSE)</f>
        <v>Z</v>
      </c>
      <c r="C2529" s="73" t="str">
        <f t="shared" si="154"/>
        <v/>
      </c>
      <c r="D2529" t="s">
        <v>2602</v>
      </c>
      <c r="E2529">
        <v>1</v>
      </c>
      <c r="F2529" t="s">
        <v>2603</v>
      </c>
      <c r="G2529">
        <v>1080</v>
      </c>
      <c r="H2529">
        <f t="shared" si="155"/>
        <v>1080</v>
      </c>
      <c r="I2529">
        <f>VLOOKUP(L2529,'ARTICLES 10052022'!$A$1:$Q$1031,17,FALSE)</f>
        <v>1080</v>
      </c>
      <c r="J2529">
        <f t="shared" si="153"/>
        <v>1080</v>
      </c>
      <c r="L2529" t="s">
        <v>2602</v>
      </c>
      <c r="M2529">
        <f>IF(I2529="","",VLOOKUP(L2529,'ARTICLES 10052022'!$A$1:$J$1031,10,FALSE))</f>
        <v>720</v>
      </c>
      <c r="N2529">
        <f t="shared" si="156"/>
        <v>720</v>
      </c>
    </row>
    <row r="2530" spans="1:14" outlineLevel="2">
      <c r="A2530" t="s">
        <v>2596</v>
      </c>
      <c r="B2530" s="73" t="str">
        <f>VLOOKUP(A2530,'ARTICLES 10052022'!$A$2:$D$1031,4,FALSE)</f>
        <v>Z</v>
      </c>
      <c r="C2530" s="73" t="str">
        <f t="shared" si="154"/>
        <v/>
      </c>
      <c r="D2530" t="s">
        <v>612</v>
      </c>
      <c r="E2530">
        <v>5</v>
      </c>
      <c r="F2530" t="s">
        <v>1921</v>
      </c>
      <c r="G2530">
        <v>2.25</v>
      </c>
      <c r="H2530">
        <f t="shared" si="155"/>
        <v>11.25</v>
      </c>
      <c r="I2530">
        <f>VLOOKUP(L2530,'ARTICLES 10052022'!$A$1:$Q$1031,17,FALSE)</f>
        <v>2.3460000000000001</v>
      </c>
      <c r="J2530">
        <f t="shared" si="153"/>
        <v>11.73</v>
      </c>
      <c r="L2530" t="s">
        <v>612</v>
      </c>
      <c r="M2530">
        <f>IF(I2530="","",VLOOKUP(L2530,'ARTICLES 10052022'!$A$1:$J$1031,10,FALSE))</f>
        <v>1.5640000000000001</v>
      </c>
      <c r="N2530">
        <f t="shared" si="156"/>
        <v>7.82</v>
      </c>
    </row>
    <row r="2531" spans="1:14" outlineLevel="2">
      <c r="A2531" t="s">
        <v>2596</v>
      </c>
      <c r="B2531" s="73" t="str">
        <f>VLOOKUP(A2531,'ARTICLES 10052022'!$A$2:$D$1031,4,FALSE)</f>
        <v>Z</v>
      </c>
      <c r="C2531" s="73" t="str">
        <f t="shared" si="154"/>
        <v/>
      </c>
      <c r="D2531" t="s">
        <v>620</v>
      </c>
      <c r="E2531">
        <v>3</v>
      </c>
      <c r="F2531" t="s">
        <v>1917</v>
      </c>
      <c r="G2531">
        <v>2.56</v>
      </c>
      <c r="H2531">
        <f t="shared" si="155"/>
        <v>7.68</v>
      </c>
      <c r="I2531">
        <f>VLOOKUP(L2531,'ARTICLES 10052022'!$A$1:$Q$1031,17,FALSE)</f>
        <v>2.895</v>
      </c>
      <c r="J2531">
        <f t="shared" si="153"/>
        <v>8.6850000000000005</v>
      </c>
      <c r="L2531" t="s">
        <v>620</v>
      </c>
      <c r="M2531">
        <f>IF(I2531="","",VLOOKUP(L2531,'ARTICLES 10052022'!$A$1:$J$1031,10,FALSE))</f>
        <v>1.93</v>
      </c>
      <c r="N2531">
        <f t="shared" si="156"/>
        <v>5.79</v>
      </c>
    </row>
    <row r="2532" spans="1:14" outlineLevel="2">
      <c r="A2532" t="s">
        <v>2596</v>
      </c>
      <c r="B2532" s="73" t="str">
        <f>VLOOKUP(A2532,'ARTICLES 10052022'!$A$2:$D$1031,4,FALSE)</f>
        <v>Z</v>
      </c>
      <c r="C2532" s="73" t="str">
        <f t="shared" si="154"/>
        <v/>
      </c>
      <c r="D2532" t="s">
        <v>620</v>
      </c>
      <c r="E2532">
        <v>1</v>
      </c>
      <c r="F2532" t="s">
        <v>1917</v>
      </c>
      <c r="G2532">
        <v>2.56</v>
      </c>
      <c r="H2532">
        <f t="shared" si="155"/>
        <v>2.56</v>
      </c>
      <c r="I2532">
        <f>VLOOKUP(L2532,'ARTICLES 10052022'!$A$1:$Q$1031,17,FALSE)</f>
        <v>2.895</v>
      </c>
      <c r="J2532">
        <f t="shared" si="153"/>
        <v>2.895</v>
      </c>
      <c r="L2532" t="s">
        <v>620</v>
      </c>
      <c r="M2532">
        <f>IF(I2532="","",VLOOKUP(L2532,'ARTICLES 10052022'!$A$1:$J$1031,10,FALSE))</f>
        <v>1.93</v>
      </c>
      <c r="N2532">
        <f t="shared" si="156"/>
        <v>1.93</v>
      </c>
    </row>
    <row r="2533" spans="1:14" outlineLevel="2">
      <c r="A2533" t="s">
        <v>2596</v>
      </c>
      <c r="B2533" s="73" t="str">
        <f>VLOOKUP(A2533,'ARTICLES 10052022'!$A$2:$D$1031,4,FALSE)</f>
        <v>Z</v>
      </c>
      <c r="C2533" s="73" t="str">
        <f t="shared" si="154"/>
        <v/>
      </c>
      <c r="D2533" t="s">
        <v>624</v>
      </c>
      <c r="E2533">
        <v>1</v>
      </c>
      <c r="F2533" t="s">
        <v>625</v>
      </c>
      <c r="G2533">
        <v>1.34</v>
      </c>
      <c r="H2533">
        <f t="shared" si="155"/>
        <v>1.34</v>
      </c>
      <c r="I2533">
        <f>VLOOKUP(L2533,'ARTICLES 10052022'!$A$1:$Q$1031,17,FALSE)</f>
        <v>1.4332500000000001</v>
      </c>
      <c r="J2533">
        <f t="shared" si="153"/>
        <v>1.4332500000000001</v>
      </c>
      <c r="L2533" t="s">
        <v>624</v>
      </c>
      <c r="M2533">
        <f>IF(I2533="","",VLOOKUP(L2533,'ARTICLES 10052022'!$A$1:$J$1031,10,FALSE))</f>
        <v>0.63700000000000001</v>
      </c>
      <c r="N2533">
        <f t="shared" si="156"/>
        <v>0.63700000000000001</v>
      </c>
    </row>
    <row r="2534" spans="1:14" outlineLevel="2">
      <c r="A2534" t="s">
        <v>2596</v>
      </c>
      <c r="B2534" s="73" t="str">
        <f>VLOOKUP(A2534,'ARTICLES 10052022'!$A$2:$D$1031,4,FALSE)</f>
        <v>Z</v>
      </c>
      <c r="C2534" s="73" t="str">
        <f t="shared" si="154"/>
        <v/>
      </c>
      <c r="D2534" t="s">
        <v>1737</v>
      </c>
      <c r="E2534">
        <v>1</v>
      </c>
      <c r="F2534" t="s">
        <v>1738</v>
      </c>
      <c r="G2534">
        <v>2.15</v>
      </c>
      <c r="H2534">
        <f t="shared" si="155"/>
        <v>2.15</v>
      </c>
      <c r="I2534">
        <f>VLOOKUP(L2534,'ARTICLES 10052022'!$A$1:$Q$1031,17,FALSE)</f>
        <v>2.0659999999999998</v>
      </c>
      <c r="J2534">
        <f t="shared" si="153"/>
        <v>2.0659999999999998</v>
      </c>
      <c r="L2534" t="s">
        <v>1737</v>
      </c>
      <c r="M2534">
        <f>IF(I2534="","",VLOOKUP(L2534,'ARTICLES 10052022'!$A$1:$J$1031,10,FALSE))</f>
        <v>1.0329999999999999</v>
      </c>
      <c r="N2534">
        <f t="shared" si="156"/>
        <v>1.0329999999999999</v>
      </c>
    </row>
    <row r="2535" spans="1:14" outlineLevel="2">
      <c r="A2535" t="s">
        <v>2596</v>
      </c>
      <c r="B2535" s="73" t="str">
        <f>VLOOKUP(A2535,'ARTICLES 10052022'!$A$2:$D$1031,4,FALSE)</f>
        <v>Z</v>
      </c>
      <c r="C2535" s="73" t="str">
        <f t="shared" si="154"/>
        <v/>
      </c>
      <c r="D2535" t="s">
        <v>981</v>
      </c>
      <c r="E2535">
        <v>1</v>
      </c>
      <c r="F2535" t="s">
        <v>982</v>
      </c>
      <c r="G2535">
        <v>1.07</v>
      </c>
      <c r="H2535">
        <f t="shared" si="155"/>
        <v>1.07</v>
      </c>
      <c r="I2535">
        <f>VLOOKUP(L2535,'ARTICLES 10052022'!$A$1:$Q$1031,17,FALSE)</f>
        <v>1.1970000000000001</v>
      </c>
      <c r="J2535">
        <f t="shared" si="153"/>
        <v>1.1970000000000001</v>
      </c>
      <c r="L2535" t="s">
        <v>981</v>
      </c>
      <c r="M2535">
        <f>IF(I2535="","",VLOOKUP(L2535,'ARTICLES 10052022'!$A$1:$J$1031,10,FALSE))</f>
        <v>0.9</v>
      </c>
      <c r="N2535">
        <f t="shared" si="156"/>
        <v>0.9</v>
      </c>
    </row>
    <row r="2536" spans="1:14" outlineLevel="2">
      <c r="A2536" t="s">
        <v>2596</v>
      </c>
      <c r="B2536" s="73" t="str">
        <f>VLOOKUP(A2536,'ARTICLES 10052022'!$A$2:$D$1031,4,FALSE)</f>
        <v>Z</v>
      </c>
      <c r="C2536" s="73" t="str">
        <f t="shared" si="154"/>
        <v/>
      </c>
      <c r="D2536" t="s">
        <v>472</v>
      </c>
      <c r="E2536">
        <v>1</v>
      </c>
      <c r="F2536" t="s">
        <v>993</v>
      </c>
      <c r="G2536">
        <v>4.87</v>
      </c>
      <c r="H2536">
        <f t="shared" si="155"/>
        <v>4.87</v>
      </c>
      <c r="I2536">
        <f>VLOOKUP(L2536,'ARTICLES 10052022'!$A$1:$Q$1031,17,FALSE)</f>
        <v>1.41</v>
      </c>
      <c r="J2536">
        <f t="shared" si="153"/>
        <v>1.41</v>
      </c>
      <c r="L2536" t="s">
        <v>472</v>
      </c>
      <c r="M2536">
        <f>IF(I2536="","",VLOOKUP(L2536,'ARTICLES 10052022'!$A$1:$J$1031,10,FALSE))</f>
        <v>0.94</v>
      </c>
      <c r="N2536">
        <f t="shared" si="156"/>
        <v>0.94</v>
      </c>
    </row>
    <row r="2537" spans="1:14" outlineLevel="2">
      <c r="A2537" t="s">
        <v>2596</v>
      </c>
      <c r="B2537" s="73" t="str">
        <f>VLOOKUP(A2537,'ARTICLES 10052022'!$A$2:$D$1031,4,FALSE)</f>
        <v>Z</v>
      </c>
      <c r="C2537" s="73" t="str">
        <f t="shared" si="154"/>
        <v/>
      </c>
      <c r="D2537" t="s">
        <v>1929</v>
      </c>
      <c r="E2537">
        <v>1</v>
      </c>
      <c r="F2537" t="s">
        <v>1930</v>
      </c>
      <c r="G2537">
        <v>0.42</v>
      </c>
      <c r="H2537">
        <f t="shared" si="155"/>
        <v>0.42</v>
      </c>
      <c r="I2537">
        <f>VLOOKUP(L2537,'ARTICLES 10052022'!$A$1:$Q$1031,17,FALSE)</f>
        <v>0</v>
      </c>
      <c r="J2537">
        <f t="shared" si="153"/>
        <v>0</v>
      </c>
      <c r="L2537" t="s">
        <v>1929</v>
      </c>
      <c r="M2537">
        <f>IF(I2537="","",VLOOKUP(L2537,'ARTICLES 10052022'!$A$1:$J$1031,10,FALSE))</f>
        <v>0</v>
      </c>
      <c r="N2537">
        <f t="shared" si="156"/>
        <v>0</v>
      </c>
    </row>
    <row r="2538" spans="1:14" outlineLevel="2">
      <c r="A2538" t="s">
        <v>2596</v>
      </c>
      <c r="B2538" s="73" t="str">
        <f>VLOOKUP(A2538,'ARTICLES 10052022'!$A$2:$D$1031,4,FALSE)</f>
        <v>Z</v>
      </c>
      <c r="C2538" s="73" t="str">
        <f t="shared" si="154"/>
        <v/>
      </c>
      <c r="D2538" t="s">
        <v>2410</v>
      </c>
      <c r="E2538">
        <v>1</v>
      </c>
      <c r="F2538" t="s">
        <v>2411</v>
      </c>
      <c r="G2538">
        <v>75</v>
      </c>
      <c r="H2538">
        <f t="shared" si="155"/>
        <v>75</v>
      </c>
      <c r="I2538">
        <f>VLOOKUP(L2538,'ARTICLES 10052022'!$A$1:$Q$1031,17,FALSE)</f>
        <v>75</v>
      </c>
      <c r="J2538">
        <f t="shared" si="153"/>
        <v>75</v>
      </c>
      <c r="L2538" t="s">
        <v>2410</v>
      </c>
      <c r="M2538">
        <f>IF(I2538="","",VLOOKUP(L2538,'ARTICLES 10052022'!$A$1:$J$1031,10,FALSE))</f>
        <v>50</v>
      </c>
      <c r="N2538">
        <f t="shared" si="156"/>
        <v>50</v>
      </c>
    </row>
    <row r="2539" spans="1:14" outlineLevel="2">
      <c r="A2539" t="s">
        <v>2596</v>
      </c>
      <c r="B2539" s="73" t="str">
        <f>VLOOKUP(A2539,'ARTICLES 10052022'!$A$2:$D$1031,4,FALSE)</f>
        <v>Z</v>
      </c>
      <c r="C2539" s="73" t="str">
        <f t="shared" si="154"/>
        <v/>
      </c>
      <c r="D2539" t="s">
        <v>480</v>
      </c>
      <c r="E2539">
        <v>1</v>
      </c>
      <c r="F2539" t="s">
        <v>481</v>
      </c>
      <c r="G2539">
        <v>41.1</v>
      </c>
      <c r="H2539">
        <f t="shared" si="155"/>
        <v>41.1</v>
      </c>
      <c r="I2539">
        <f>VLOOKUP(L2539,'ARTICLES 10052022'!$A$1:$Q$1031,17,FALSE)</f>
        <v>43.740000000000009</v>
      </c>
      <c r="J2539">
        <f t="shared" si="153"/>
        <v>43.740000000000009</v>
      </c>
      <c r="L2539" t="s">
        <v>480</v>
      </c>
      <c r="M2539">
        <f>IF(I2539="","",VLOOKUP(L2539,'ARTICLES 10052022'!$A$1:$J$1031,10,FALSE))</f>
        <v>29.160000000000004</v>
      </c>
      <c r="N2539">
        <f t="shared" si="156"/>
        <v>29.160000000000004</v>
      </c>
    </row>
    <row r="2540" spans="1:14" outlineLevel="2">
      <c r="A2540" t="s">
        <v>2596</v>
      </c>
      <c r="B2540" s="73" t="str">
        <f>VLOOKUP(A2540,'ARTICLES 10052022'!$A$2:$D$1031,4,FALSE)</f>
        <v>Z</v>
      </c>
      <c r="C2540" s="73" t="str">
        <f t="shared" si="154"/>
        <v/>
      </c>
      <c r="D2540" t="s">
        <v>412</v>
      </c>
      <c r="E2540">
        <v>1</v>
      </c>
      <c r="F2540" t="s">
        <v>413</v>
      </c>
      <c r="G2540">
        <v>16.5</v>
      </c>
      <c r="H2540">
        <f t="shared" si="155"/>
        <v>16.5</v>
      </c>
      <c r="I2540">
        <f>VLOOKUP(L2540,'ARTICLES 10052022'!$A$1:$Q$1031,17,FALSE)</f>
        <v>20.774999999999999</v>
      </c>
      <c r="J2540">
        <f t="shared" si="153"/>
        <v>20.774999999999999</v>
      </c>
      <c r="L2540" t="s">
        <v>412</v>
      </c>
      <c r="M2540">
        <f>IF(I2540="","",VLOOKUP(L2540,'ARTICLES 10052022'!$A$1:$J$1031,10,FALSE))</f>
        <v>13.85</v>
      </c>
      <c r="N2540">
        <f t="shared" si="156"/>
        <v>13.85</v>
      </c>
    </row>
    <row r="2541" spans="1:14" outlineLevel="2">
      <c r="A2541" t="s">
        <v>2596</v>
      </c>
      <c r="B2541" s="73" t="str">
        <f>VLOOKUP(A2541,'ARTICLES 10052022'!$A$2:$D$1031,4,FALSE)</f>
        <v>Z</v>
      </c>
      <c r="C2541" s="73" t="str">
        <f t="shared" si="154"/>
        <v/>
      </c>
      <c r="D2541" t="s">
        <v>2441</v>
      </c>
      <c r="E2541">
        <v>2</v>
      </c>
      <c r="F2541" t="s">
        <v>2442</v>
      </c>
      <c r="G2541">
        <v>9</v>
      </c>
      <c r="H2541">
        <f t="shared" si="155"/>
        <v>18</v>
      </c>
      <c r="I2541">
        <f>VLOOKUP(L2541,'ARTICLES 10052022'!$A$1:$Q$1031,17,FALSE)</f>
        <v>9.5289999999999999</v>
      </c>
      <c r="J2541">
        <f t="shared" si="153"/>
        <v>19.058</v>
      </c>
      <c r="L2541" t="s">
        <v>2441</v>
      </c>
      <c r="M2541">
        <f>IF(I2541="","",VLOOKUP(L2541,'ARTICLES 10052022'!$A$1:$J$1031,10,FALSE))</f>
        <v>6.18</v>
      </c>
      <c r="N2541">
        <f t="shared" si="156"/>
        <v>12.36</v>
      </c>
    </row>
    <row r="2542" spans="1:14" outlineLevel="2">
      <c r="A2542" t="s">
        <v>2596</v>
      </c>
      <c r="B2542" s="73" t="str">
        <f>VLOOKUP(A2542,'ARTICLES 10052022'!$A$2:$D$1031,4,FALSE)</f>
        <v>Z</v>
      </c>
      <c r="C2542" s="73" t="str">
        <f t="shared" si="154"/>
        <v/>
      </c>
      <c r="D2542" t="s">
        <v>1858</v>
      </c>
      <c r="E2542">
        <v>1</v>
      </c>
      <c r="F2542" t="s">
        <v>1859</v>
      </c>
      <c r="G2542">
        <v>380.05</v>
      </c>
      <c r="H2542">
        <f t="shared" si="155"/>
        <v>380.05</v>
      </c>
      <c r="I2542">
        <f>VLOOKUP(L2542,'ARTICLES 10052022'!$A$1:$Q$1031,17,FALSE)</f>
        <v>553.92399999999998</v>
      </c>
      <c r="J2542">
        <f t="shared" si="153"/>
        <v>553.92399999999998</v>
      </c>
      <c r="L2542" t="s">
        <v>1858</v>
      </c>
      <c r="M2542">
        <f>IF(I2542="","",VLOOKUP(L2542,'ARTICLES 10052022'!$A$1:$J$1031,10,FALSE))</f>
        <v>395.66</v>
      </c>
      <c r="N2542">
        <f t="shared" si="156"/>
        <v>395.66</v>
      </c>
    </row>
    <row r="2543" spans="1:14" outlineLevel="2">
      <c r="A2543" t="s">
        <v>2596</v>
      </c>
      <c r="B2543" s="73" t="str">
        <f>VLOOKUP(A2543,'ARTICLES 10052022'!$A$2:$D$1031,4,FALSE)</f>
        <v>Z</v>
      </c>
      <c r="C2543" s="73" t="str">
        <f t="shared" si="154"/>
        <v/>
      </c>
      <c r="D2543" t="s">
        <v>508</v>
      </c>
      <c r="E2543">
        <v>1</v>
      </c>
      <c r="F2543" t="s">
        <v>994</v>
      </c>
      <c r="G2543">
        <v>4.18</v>
      </c>
      <c r="H2543">
        <f t="shared" si="155"/>
        <v>4.18</v>
      </c>
      <c r="I2543">
        <f>VLOOKUP(L2543,'ARTICLES 10052022'!$A$1:$Q$1031,17,FALSE)</f>
        <v>5.0250000000000004</v>
      </c>
      <c r="J2543">
        <f t="shared" si="153"/>
        <v>5.0250000000000004</v>
      </c>
      <c r="L2543" t="s">
        <v>508</v>
      </c>
      <c r="M2543">
        <f>IF(I2543="","",VLOOKUP(L2543,'ARTICLES 10052022'!$A$1:$J$1031,10,FALSE))</f>
        <v>1.675</v>
      </c>
      <c r="N2543">
        <f t="shared" si="156"/>
        <v>1.675</v>
      </c>
    </row>
    <row r="2544" spans="1:14" outlineLevel="2">
      <c r="A2544" t="s">
        <v>2596</v>
      </c>
      <c r="B2544" s="73" t="str">
        <f>VLOOKUP(A2544,'ARTICLES 10052022'!$A$2:$D$1031,4,FALSE)</f>
        <v>Z</v>
      </c>
      <c r="C2544" s="73" t="str">
        <f t="shared" si="154"/>
        <v/>
      </c>
      <c r="D2544" t="s">
        <v>2599</v>
      </c>
      <c r="E2544">
        <v>2</v>
      </c>
      <c r="F2544" t="s">
        <v>2600</v>
      </c>
      <c r="G2544">
        <v>11.414999999999999</v>
      </c>
      <c r="H2544">
        <f t="shared" si="155"/>
        <v>22.83</v>
      </c>
      <c r="I2544">
        <f>VLOOKUP(L2544,'ARTICLES 10052022'!$A$1:$Q$1031,17,FALSE)</f>
        <v>13.619400000000001</v>
      </c>
      <c r="J2544">
        <f t="shared" si="153"/>
        <v>27.238800000000001</v>
      </c>
      <c r="L2544" t="s">
        <v>2599</v>
      </c>
      <c r="M2544">
        <f>IF(I2544="","",VLOOKUP(L2544,'ARTICLES 10052022'!$A$1:$J$1031,10,FALSE))</f>
        <v>6.4569999999999999</v>
      </c>
      <c r="N2544">
        <f t="shared" si="156"/>
        <v>12.914</v>
      </c>
    </row>
    <row r="2545" spans="1:14" outlineLevel="2">
      <c r="A2545" t="s">
        <v>2596</v>
      </c>
      <c r="B2545" s="73" t="str">
        <f>VLOOKUP(A2545,'ARTICLES 10052022'!$A$2:$D$1031,4,FALSE)</f>
        <v>Z</v>
      </c>
      <c r="C2545" s="73" t="str">
        <f t="shared" si="154"/>
        <v/>
      </c>
      <c r="D2545" t="s">
        <v>512</v>
      </c>
      <c r="E2545">
        <v>3</v>
      </c>
      <c r="F2545" t="s">
        <v>1006</v>
      </c>
      <c r="G2545">
        <v>4.63</v>
      </c>
      <c r="H2545">
        <f t="shared" si="155"/>
        <v>13.89</v>
      </c>
      <c r="I2545">
        <f>VLOOKUP(L2545,'ARTICLES 10052022'!$A$1:$Q$1031,17,FALSE)</f>
        <v>6.34</v>
      </c>
      <c r="J2545">
        <f t="shared" si="153"/>
        <v>19.02</v>
      </c>
      <c r="L2545" t="s">
        <v>512</v>
      </c>
      <c r="M2545">
        <f>IF(I2545="","",VLOOKUP(L2545,'ARTICLES 10052022'!$A$1:$J$1031,10,FALSE))</f>
        <v>3.17</v>
      </c>
      <c r="N2545">
        <f t="shared" si="156"/>
        <v>9.51</v>
      </c>
    </row>
    <row r="2546" spans="1:14" outlineLevel="2">
      <c r="A2546" t="s">
        <v>2596</v>
      </c>
      <c r="B2546" s="73" t="str">
        <f>VLOOKUP(A2546,'ARTICLES 10052022'!$A$2:$D$1031,4,FALSE)</f>
        <v>Z</v>
      </c>
      <c r="C2546" s="73" t="str">
        <f t="shared" si="154"/>
        <v/>
      </c>
      <c r="D2546" t="s">
        <v>2611</v>
      </c>
      <c r="E2546">
        <v>2</v>
      </c>
      <c r="F2546" t="s">
        <v>2612</v>
      </c>
      <c r="G2546">
        <v>9</v>
      </c>
      <c r="H2546">
        <f t="shared" si="155"/>
        <v>18</v>
      </c>
      <c r="I2546">
        <f>VLOOKUP(L2546,'ARTICLES 10052022'!$A$1:$Q$1031,17,FALSE)</f>
        <v>5.5145</v>
      </c>
      <c r="J2546">
        <f t="shared" si="153"/>
        <v>11.029</v>
      </c>
      <c r="L2546" t="s">
        <v>2611</v>
      </c>
      <c r="M2546">
        <f>IF(I2546="","",VLOOKUP(L2546,'ARTICLES 10052022'!$A$1:$J$1031,10,FALSE))</f>
        <v>3.59</v>
      </c>
      <c r="N2546">
        <f t="shared" si="156"/>
        <v>7.18</v>
      </c>
    </row>
    <row r="2547" spans="1:14" outlineLevel="1">
      <c r="A2547" s="73" t="s">
        <v>3256</v>
      </c>
      <c r="B2547" s="73"/>
      <c r="C2547" s="73" t="str">
        <f t="shared" si="154"/>
        <v>KCAREX6EH</v>
      </c>
      <c r="J2547">
        <f>SUBTOTAL(9,J2525:J2546)</f>
        <v>2389.7705500000002</v>
      </c>
      <c r="N2547">
        <f>SUBTOTAL(9,N2525:N2546)</f>
        <v>1601.2370000000001</v>
      </c>
    </row>
    <row r="2548" spans="1:14" outlineLevel="2">
      <c r="A2548" t="s">
        <v>686</v>
      </c>
      <c r="B2548" s="73" t="str">
        <f>VLOOKUP(A2548,'ARTICLES 10052022'!$A$2:$D$1031,4,FALSE)</f>
        <v>AA</v>
      </c>
      <c r="C2548" s="73" t="str">
        <f t="shared" si="154"/>
        <v/>
      </c>
      <c r="D2548" t="s">
        <v>1026</v>
      </c>
      <c r="E2548">
        <v>1</v>
      </c>
      <c r="F2548" t="s">
        <v>1027</v>
      </c>
      <c r="G2548">
        <v>1.19</v>
      </c>
      <c r="H2548">
        <f t="shared" si="155"/>
        <v>1.19</v>
      </c>
      <c r="I2548">
        <f>VLOOKUP(L2548,'ARTICLES 10052022'!$A$1:$Q$1031,17,FALSE)</f>
        <v>1.2825</v>
      </c>
      <c r="J2548">
        <f t="shared" si="153"/>
        <v>1.2825</v>
      </c>
      <c r="L2548" t="s">
        <v>1026</v>
      </c>
      <c r="M2548">
        <f>IF(I2548="","",VLOOKUP(L2548,'ARTICLES 10052022'!$A$1:$J$1031,10,FALSE))</f>
        <v>0.56999999999999995</v>
      </c>
      <c r="N2548">
        <f t="shared" si="156"/>
        <v>0.56999999999999995</v>
      </c>
    </row>
    <row r="2549" spans="1:14" outlineLevel="2">
      <c r="A2549" t="s">
        <v>686</v>
      </c>
      <c r="B2549" s="73" t="str">
        <f>VLOOKUP(A2549,'ARTICLES 10052022'!$A$2:$D$1031,4,FALSE)</f>
        <v>AA</v>
      </c>
      <c r="C2549" s="73" t="str">
        <f t="shared" si="154"/>
        <v/>
      </c>
      <c r="D2549" t="s">
        <v>987</v>
      </c>
      <c r="E2549">
        <v>1</v>
      </c>
      <c r="F2549" t="s">
        <v>988</v>
      </c>
      <c r="G2549">
        <v>1.74</v>
      </c>
      <c r="H2549">
        <f t="shared" si="155"/>
        <v>1.74</v>
      </c>
      <c r="I2549">
        <f>VLOOKUP(L2549,'ARTICLES 10052022'!$A$1:$Q$1031,17,FALSE)</f>
        <v>1.8067500000000001</v>
      </c>
      <c r="J2549">
        <f t="shared" si="153"/>
        <v>1.8067500000000001</v>
      </c>
      <c r="L2549" t="s">
        <v>987</v>
      </c>
      <c r="M2549">
        <f>IF(I2549="","",VLOOKUP(L2549,'ARTICLES 10052022'!$A$1:$J$1031,10,FALSE))</f>
        <v>0.80300000000000005</v>
      </c>
      <c r="N2549">
        <f t="shared" si="156"/>
        <v>0.80300000000000005</v>
      </c>
    </row>
    <row r="2550" spans="1:14" outlineLevel="2">
      <c r="A2550" t="s">
        <v>686</v>
      </c>
      <c r="B2550" s="73" t="str">
        <f>VLOOKUP(A2550,'ARTICLES 10052022'!$A$2:$D$1031,4,FALSE)</f>
        <v>AA</v>
      </c>
      <c r="C2550" s="73" t="str">
        <f t="shared" si="154"/>
        <v/>
      </c>
      <c r="D2550" t="s">
        <v>502</v>
      </c>
      <c r="E2550">
        <v>1</v>
      </c>
      <c r="F2550" t="s">
        <v>503</v>
      </c>
      <c r="G2550">
        <v>7</v>
      </c>
      <c r="H2550">
        <f t="shared" si="155"/>
        <v>7</v>
      </c>
      <c r="I2550">
        <f>VLOOKUP(L2550,'ARTICLES 10052022'!$A$1:$Q$1031,17,FALSE)</f>
        <v>9.6999999999999993</v>
      </c>
      <c r="J2550">
        <f t="shared" si="153"/>
        <v>9.6999999999999993</v>
      </c>
      <c r="L2550" t="s">
        <v>502</v>
      </c>
      <c r="M2550">
        <f>IF(I2550="","",VLOOKUP(L2550,'ARTICLES 10052022'!$A$1:$J$1031,10,FALSE))</f>
        <v>3.88</v>
      </c>
      <c r="N2550">
        <f t="shared" si="156"/>
        <v>3.88</v>
      </c>
    </row>
    <row r="2551" spans="1:14" outlineLevel="2">
      <c r="A2551" t="s">
        <v>686</v>
      </c>
      <c r="B2551" s="73" t="str">
        <f>VLOOKUP(A2551,'ARTICLES 10052022'!$A$2:$D$1031,4,FALSE)</f>
        <v>AA</v>
      </c>
      <c r="C2551" s="73" t="str">
        <f t="shared" si="154"/>
        <v/>
      </c>
      <c r="D2551" t="s">
        <v>504</v>
      </c>
      <c r="E2551">
        <v>1</v>
      </c>
      <c r="F2551" t="s">
        <v>505</v>
      </c>
      <c r="G2551">
        <v>5.28</v>
      </c>
      <c r="H2551">
        <f t="shared" si="155"/>
        <v>5.28</v>
      </c>
      <c r="I2551">
        <f>VLOOKUP(L2551,'ARTICLES 10052022'!$A$1:$Q$1031,17,FALSE)</f>
        <v>6.5170000000000012</v>
      </c>
      <c r="J2551">
        <f t="shared" si="153"/>
        <v>6.5170000000000012</v>
      </c>
      <c r="L2551" t="s">
        <v>504</v>
      </c>
      <c r="M2551">
        <f>IF(I2551="","",VLOOKUP(L2551,'ARTICLES 10052022'!$A$1:$J$1031,10,FALSE))</f>
        <v>4.9000000000000004</v>
      </c>
      <c r="N2551">
        <f t="shared" si="156"/>
        <v>4.9000000000000004</v>
      </c>
    </row>
    <row r="2552" spans="1:14" outlineLevel="2">
      <c r="A2552" t="s">
        <v>686</v>
      </c>
      <c r="B2552" s="73" t="str">
        <f>VLOOKUP(A2552,'ARTICLES 10052022'!$A$2:$D$1031,4,FALSE)</f>
        <v>AA</v>
      </c>
      <c r="C2552" s="73" t="str">
        <f t="shared" si="154"/>
        <v/>
      </c>
      <c r="D2552" t="s">
        <v>474</v>
      </c>
      <c r="E2552">
        <v>1</v>
      </c>
      <c r="F2552" t="s">
        <v>2940</v>
      </c>
      <c r="G2552">
        <v>4.9400000000000004</v>
      </c>
      <c r="H2552">
        <f t="shared" si="155"/>
        <v>4.9400000000000004</v>
      </c>
      <c r="I2552">
        <f>VLOOKUP(L2552,'ARTICLES 10052022'!$A$1:$Q$1031,17,FALSE)</f>
        <v>1.3800000000000001</v>
      </c>
      <c r="J2552">
        <f t="shared" ref="J2552:J2619" si="157">E2552*I2552</f>
        <v>1.3800000000000001</v>
      </c>
      <c r="L2552" t="s">
        <v>474</v>
      </c>
      <c r="M2552">
        <f>IF(I2552="","",VLOOKUP(L2552,'ARTICLES 10052022'!$A$1:$J$1031,10,FALSE))</f>
        <v>0.92</v>
      </c>
      <c r="N2552">
        <f t="shared" si="156"/>
        <v>0.92</v>
      </c>
    </row>
    <row r="2553" spans="1:14" outlineLevel="2">
      <c r="A2553" t="s">
        <v>686</v>
      </c>
      <c r="B2553" s="73" t="str">
        <f>VLOOKUP(A2553,'ARTICLES 10052022'!$A$2:$D$1031,4,FALSE)</f>
        <v>AA</v>
      </c>
      <c r="C2553" s="73" t="str">
        <f t="shared" si="154"/>
        <v/>
      </c>
      <c r="D2553" t="s">
        <v>1021</v>
      </c>
      <c r="E2553">
        <v>1</v>
      </c>
      <c r="F2553" t="s">
        <v>1022</v>
      </c>
      <c r="G2553">
        <v>0</v>
      </c>
      <c r="H2553">
        <f t="shared" si="155"/>
        <v>0</v>
      </c>
      <c r="I2553">
        <f>VLOOKUP(L2553,'ARTICLES 10052022'!$A$1:$Q$1031,17,FALSE)</f>
        <v>3.3149999999999999</v>
      </c>
      <c r="J2553">
        <f t="shared" si="157"/>
        <v>3.3149999999999999</v>
      </c>
      <c r="L2553" t="s">
        <v>1021</v>
      </c>
      <c r="M2553">
        <f>IF(I2553="","",VLOOKUP(L2553,'ARTICLES 10052022'!$A$1:$J$1031,10,FALSE))</f>
        <v>2.21</v>
      </c>
      <c r="N2553">
        <f t="shared" si="156"/>
        <v>2.21</v>
      </c>
    </row>
    <row r="2554" spans="1:14" outlineLevel="2">
      <c r="A2554" t="s">
        <v>686</v>
      </c>
      <c r="B2554" s="73" t="str">
        <f>VLOOKUP(A2554,'ARTICLES 10052022'!$A$2:$D$1031,4,FALSE)</f>
        <v>AA</v>
      </c>
      <c r="C2554" s="73" t="str">
        <f t="shared" si="154"/>
        <v/>
      </c>
      <c r="D2554" t="s">
        <v>426</v>
      </c>
      <c r="E2554">
        <v>1</v>
      </c>
      <c r="F2554" t="s">
        <v>1019</v>
      </c>
      <c r="G2554">
        <v>24</v>
      </c>
      <c r="H2554">
        <f t="shared" si="155"/>
        <v>24</v>
      </c>
      <c r="I2554">
        <f>VLOOKUP(L2554,'ARTICLES 10052022'!$A$1:$Q$1031,17,FALSE)</f>
        <v>30.558</v>
      </c>
      <c r="J2554">
        <f t="shared" si="157"/>
        <v>30.558</v>
      </c>
      <c r="L2554" t="s">
        <v>426</v>
      </c>
      <c r="M2554">
        <f>IF(I2554="","",VLOOKUP(L2554,'ARTICLES 10052022'!$A$1:$J$1031,10,FALSE))</f>
        <v>20.372</v>
      </c>
      <c r="N2554">
        <f t="shared" si="156"/>
        <v>20.372</v>
      </c>
    </row>
    <row r="2555" spans="1:14" outlineLevel="2">
      <c r="A2555" t="s">
        <v>686</v>
      </c>
      <c r="B2555" s="73" t="str">
        <f>VLOOKUP(A2555,'ARTICLES 10052022'!$A$2:$D$1031,4,FALSE)</f>
        <v>AA</v>
      </c>
      <c r="C2555" s="73" t="str">
        <f t="shared" si="154"/>
        <v/>
      </c>
      <c r="D2555" t="s">
        <v>508</v>
      </c>
      <c r="E2555">
        <v>1</v>
      </c>
      <c r="F2555" t="s">
        <v>994</v>
      </c>
      <c r="G2555">
        <v>4.18</v>
      </c>
      <c r="H2555">
        <f t="shared" si="155"/>
        <v>4.18</v>
      </c>
      <c r="I2555">
        <f>VLOOKUP(L2555,'ARTICLES 10052022'!$A$1:$Q$1031,17,FALSE)</f>
        <v>5.0250000000000004</v>
      </c>
      <c r="J2555">
        <f t="shared" si="157"/>
        <v>5.0250000000000004</v>
      </c>
      <c r="L2555" t="s">
        <v>508</v>
      </c>
      <c r="M2555">
        <f>IF(I2555="","",VLOOKUP(L2555,'ARTICLES 10052022'!$A$1:$J$1031,10,FALSE))</f>
        <v>1.675</v>
      </c>
      <c r="N2555">
        <f t="shared" si="156"/>
        <v>1.675</v>
      </c>
    </row>
    <row r="2556" spans="1:14" outlineLevel="2">
      <c r="A2556" t="s">
        <v>686</v>
      </c>
      <c r="B2556" s="73" t="str">
        <f>VLOOKUP(A2556,'ARTICLES 10052022'!$A$2:$D$1031,4,FALSE)</f>
        <v>AA</v>
      </c>
      <c r="C2556" s="73" t="str">
        <f t="shared" si="154"/>
        <v/>
      </c>
      <c r="D2556" t="s">
        <v>510</v>
      </c>
      <c r="E2556">
        <v>1</v>
      </c>
      <c r="F2556" t="s">
        <v>998</v>
      </c>
      <c r="G2556">
        <v>6.34</v>
      </c>
      <c r="H2556">
        <f t="shared" si="155"/>
        <v>6.34</v>
      </c>
      <c r="I2556">
        <f>VLOOKUP(L2556,'ARTICLES 10052022'!$A$1:$Q$1031,17,FALSE)</f>
        <v>8.8500000000000014</v>
      </c>
      <c r="J2556">
        <f t="shared" si="157"/>
        <v>8.8500000000000014</v>
      </c>
      <c r="L2556" t="s">
        <v>510</v>
      </c>
      <c r="M2556">
        <f>IF(I2556="","",VLOOKUP(L2556,'ARTICLES 10052022'!$A$1:$J$1031,10,FALSE))</f>
        <v>2.95</v>
      </c>
      <c r="N2556">
        <f t="shared" si="156"/>
        <v>2.95</v>
      </c>
    </row>
    <row r="2557" spans="1:14" outlineLevel="1">
      <c r="A2557" s="73" t="s">
        <v>3257</v>
      </c>
      <c r="B2557" s="73"/>
      <c r="C2557" s="73" t="str">
        <f t="shared" si="154"/>
        <v>KITMECFH</v>
      </c>
      <c r="J2557">
        <f>SUBTOTAL(9,J2548:J2556)</f>
        <v>68.434249999999992</v>
      </c>
      <c r="N2557">
        <f>SUBTOTAL(9,N2548:N2556)</f>
        <v>38.28</v>
      </c>
    </row>
    <row r="2558" spans="1:14" outlineLevel="2">
      <c r="A2558" t="s">
        <v>2624</v>
      </c>
      <c r="B2558" s="73" t="str">
        <f>VLOOKUP(A2558,'ARTICLES 10052022'!$A$2:$D$1031,4,FALSE)</f>
        <v>Z</v>
      </c>
      <c r="C2558" s="73" t="str">
        <f t="shared" si="154"/>
        <v/>
      </c>
      <c r="D2558">
        <v>8210707018</v>
      </c>
      <c r="E2558">
        <v>100</v>
      </c>
      <c r="F2558" t="s">
        <v>2090</v>
      </c>
      <c r="G2558">
        <v>0.158</v>
      </c>
      <c r="H2558">
        <f t="shared" si="155"/>
        <v>15.8</v>
      </c>
      <c r="I2558">
        <f>VLOOKUP(L2558,'ARTICLES 10052022'!$A$1:$Q$1031,17,FALSE)</f>
        <v>0.35249999999999998</v>
      </c>
      <c r="J2558">
        <f t="shared" si="157"/>
        <v>35.25</v>
      </c>
      <c r="L2558">
        <v>8210707018</v>
      </c>
      <c r="M2558">
        <f>IF(I2558="","",VLOOKUP(L2558,'ARTICLES 10052022'!$A$1:$J$1031,10,FALSE))</f>
        <v>0.23499999999999999</v>
      </c>
      <c r="N2558">
        <f t="shared" si="156"/>
        <v>23.5</v>
      </c>
    </row>
    <row r="2559" spans="1:14" outlineLevel="2">
      <c r="A2559" t="s">
        <v>2624</v>
      </c>
      <c r="B2559" s="73" t="str">
        <f>VLOOKUP(A2559,'ARTICLES 10052022'!$A$2:$D$1031,4,FALSE)</f>
        <v>Z</v>
      </c>
      <c r="C2559" s="73" t="str">
        <f t="shared" si="154"/>
        <v/>
      </c>
      <c r="D2559" t="s">
        <v>2329</v>
      </c>
      <c r="E2559">
        <v>1</v>
      </c>
      <c r="F2559" t="s">
        <v>2328</v>
      </c>
      <c r="G2559">
        <v>18.91</v>
      </c>
      <c r="H2559">
        <f t="shared" si="155"/>
        <v>18.91</v>
      </c>
      <c r="I2559" t="e">
        <f>VLOOKUP(L2559,'ARTICLES 10052022'!$A$1:$Q$1031,17,FALSE)</f>
        <v>#N/A</v>
      </c>
      <c r="J2559" t="e">
        <f t="shared" si="157"/>
        <v>#N/A</v>
      </c>
      <c r="L2559" t="s">
        <v>2329</v>
      </c>
      <c r="M2559" t="e">
        <f>IF(I2559="","",VLOOKUP(L2559,'ARTICLES 10052022'!$A$1:$J$1031,10,FALSE))</f>
        <v>#N/A</v>
      </c>
      <c r="N2559" t="e">
        <f t="shared" si="156"/>
        <v>#N/A</v>
      </c>
    </row>
    <row r="2560" spans="1:14" outlineLevel="2">
      <c r="A2560" t="s">
        <v>2624</v>
      </c>
      <c r="B2560" s="73" t="str">
        <f>VLOOKUP(A2560,'ARTICLES 10052022'!$A$2:$D$1031,4,FALSE)</f>
        <v>Z</v>
      </c>
      <c r="C2560" s="73" t="str">
        <f t="shared" si="154"/>
        <v/>
      </c>
      <c r="D2560" t="s">
        <v>2323</v>
      </c>
      <c r="E2560">
        <v>8</v>
      </c>
      <c r="F2560" t="s">
        <v>2324</v>
      </c>
      <c r="G2560">
        <v>4.92</v>
      </c>
      <c r="H2560">
        <f t="shared" si="155"/>
        <v>39.36</v>
      </c>
      <c r="I2560">
        <f>VLOOKUP(L2560,'ARTICLES 10052022'!$A$1:$Q$1031,17,FALSE)</f>
        <v>8.73</v>
      </c>
      <c r="J2560">
        <f t="shared" si="157"/>
        <v>69.84</v>
      </c>
      <c r="L2560" t="s">
        <v>2323</v>
      </c>
      <c r="M2560">
        <f>IF(I2560="","",VLOOKUP(L2560,'ARTICLES 10052022'!$A$1:$J$1031,10,FALSE))</f>
        <v>5.82</v>
      </c>
      <c r="N2560">
        <f t="shared" si="156"/>
        <v>46.56</v>
      </c>
    </row>
    <row r="2561" spans="1:14" outlineLevel="2">
      <c r="A2561" t="s">
        <v>2624</v>
      </c>
      <c r="B2561" s="73" t="str">
        <f>VLOOKUP(A2561,'ARTICLES 10052022'!$A$2:$D$1031,4,FALSE)</f>
        <v>Z</v>
      </c>
      <c r="C2561" s="73" t="str">
        <f t="shared" si="154"/>
        <v/>
      </c>
      <c r="D2561" t="s">
        <v>2410</v>
      </c>
      <c r="E2561">
        <v>1</v>
      </c>
      <c r="F2561" t="s">
        <v>2411</v>
      </c>
      <c r="G2561">
        <v>75</v>
      </c>
      <c r="H2561">
        <f t="shared" si="155"/>
        <v>75</v>
      </c>
      <c r="I2561">
        <f>VLOOKUP(L2561,'ARTICLES 10052022'!$A$1:$Q$1031,17,FALSE)</f>
        <v>75</v>
      </c>
      <c r="J2561">
        <f t="shared" si="157"/>
        <v>75</v>
      </c>
      <c r="L2561" t="s">
        <v>2410</v>
      </c>
      <c r="M2561">
        <f>IF(I2561="","",VLOOKUP(L2561,'ARTICLES 10052022'!$A$1:$J$1031,10,FALSE))</f>
        <v>50</v>
      </c>
      <c r="N2561">
        <f t="shared" si="156"/>
        <v>50</v>
      </c>
    </row>
    <row r="2562" spans="1:14" outlineLevel="2">
      <c r="A2562" t="s">
        <v>2624</v>
      </c>
      <c r="B2562" s="73" t="str">
        <f>VLOOKUP(A2562,'ARTICLES 10052022'!$A$2:$D$1031,4,FALSE)</f>
        <v>Z</v>
      </c>
      <c r="C2562" s="73" t="str">
        <f t="shared" si="154"/>
        <v/>
      </c>
      <c r="D2562" t="s">
        <v>2174</v>
      </c>
      <c r="E2562">
        <v>2</v>
      </c>
      <c r="F2562" t="s">
        <v>2175</v>
      </c>
      <c r="G2562">
        <v>47.55</v>
      </c>
      <c r="H2562">
        <f t="shared" si="155"/>
        <v>95.1</v>
      </c>
      <c r="I2562">
        <f>VLOOKUP(L2562,'ARTICLES 10052022'!$A$1:$Q$1031,17,FALSE)</f>
        <v>59.94</v>
      </c>
      <c r="J2562">
        <f t="shared" si="157"/>
        <v>119.88</v>
      </c>
      <c r="L2562" t="s">
        <v>2174</v>
      </c>
      <c r="M2562">
        <f>IF(I2562="","",VLOOKUP(L2562,'ARTICLES 10052022'!$A$1:$J$1031,10,FALSE))</f>
        <v>39.96</v>
      </c>
      <c r="N2562">
        <f t="shared" si="156"/>
        <v>79.92</v>
      </c>
    </row>
    <row r="2563" spans="1:14" outlineLevel="2">
      <c r="A2563" t="s">
        <v>2624</v>
      </c>
      <c r="B2563" s="73" t="str">
        <f>VLOOKUP(A2563,'ARTICLES 10052022'!$A$2:$D$1031,4,FALSE)</f>
        <v>Z</v>
      </c>
      <c r="C2563" s="73" t="str">
        <f t="shared" si="154"/>
        <v/>
      </c>
      <c r="D2563" t="s">
        <v>2178</v>
      </c>
      <c r="E2563">
        <v>2</v>
      </c>
      <c r="F2563" t="s">
        <v>2179</v>
      </c>
      <c r="G2563">
        <v>53.66</v>
      </c>
      <c r="H2563">
        <f t="shared" si="155"/>
        <v>107.32</v>
      </c>
      <c r="I2563">
        <f>VLOOKUP(L2563,'ARTICLES 10052022'!$A$1:$Q$1031,17,FALSE)</f>
        <v>67.635000000000005</v>
      </c>
      <c r="J2563">
        <f t="shared" si="157"/>
        <v>135.27000000000001</v>
      </c>
      <c r="L2563" t="s">
        <v>2178</v>
      </c>
      <c r="M2563">
        <f>IF(I2563="","",VLOOKUP(L2563,'ARTICLES 10052022'!$A$1:$J$1031,10,FALSE))</f>
        <v>45.09</v>
      </c>
      <c r="N2563">
        <f t="shared" si="156"/>
        <v>90.18</v>
      </c>
    </row>
    <row r="2564" spans="1:14" outlineLevel="2">
      <c r="A2564" t="s">
        <v>2624</v>
      </c>
      <c r="B2564" s="73" t="str">
        <f>VLOOKUP(A2564,'ARTICLES 10052022'!$A$2:$D$1031,4,FALSE)</f>
        <v>Z</v>
      </c>
      <c r="C2564" s="73" t="str">
        <f t="shared" ref="C2564:C2627" si="158">IF(G2564="",MID(A2564,7,100),"")</f>
        <v/>
      </c>
      <c r="D2564" t="s">
        <v>2394</v>
      </c>
      <c r="E2564">
        <v>4</v>
      </c>
      <c r="F2564" t="s">
        <v>2395</v>
      </c>
      <c r="G2564">
        <v>0.78</v>
      </c>
      <c r="H2564">
        <f t="shared" si="155"/>
        <v>3.12</v>
      </c>
      <c r="I2564">
        <f>VLOOKUP(L2564,'ARTICLES 10052022'!$A$1:$Q$1031,17,FALSE)</f>
        <v>1.5794999999999999</v>
      </c>
      <c r="J2564">
        <f t="shared" si="157"/>
        <v>6.3179999999999996</v>
      </c>
      <c r="L2564" t="s">
        <v>2394</v>
      </c>
      <c r="M2564">
        <f>IF(I2564="","",VLOOKUP(L2564,'ARTICLES 10052022'!$A$1:$J$1031,10,FALSE))</f>
        <v>1.0529999999999999</v>
      </c>
      <c r="N2564">
        <f t="shared" si="156"/>
        <v>4.2119999999999997</v>
      </c>
    </row>
    <row r="2565" spans="1:14" outlineLevel="1">
      <c r="A2565" s="73" t="s">
        <v>3259</v>
      </c>
      <c r="B2565" s="73"/>
      <c r="C2565" s="73" t="str">
        <f t="shared" si="158"/>
        <v>COFRPVCMESURE1</v>
      </c>
      <c r="J2565" t="e">
        <f>SUBTOTAL(9,J2558:J2564)</f>
        <v>#N/A</v>
      </c>
      <c r="N2565" t="e">
        <f>SUBTOTAL(9,N2558:N2564)</f>
        <v>#N/A</v>
      </c>
    </row>
    <row r="2566" spans="1:14" outlineLevel="2">
      <c r="A2566" t="s">
        <v>196</v>
      </c>
      <c r="B2566" s="73" t="str">
        <f>VLOOKUP(A2566,'ARTICLES 10052022'!$A$2:$D$1031,4,FALSE)</f>
        <v>AF</v>
      </c>
      <c r="C2566" s="73" t="str">
        <f t="shared" si="158"/>
        <v/>
      </c>
      <c r="D2566" t="s">
        <v>1665</v>
      </c>
      <c r="E2566">
        <v>5</v>
      </c>
      <c r="F2566" t="s">
        <v>1666</v>
      </c>
      <c r="G2566">
        <v>2.85</v>
      </c>
      <c r="H2566">
        <f t="shared" si="155"/>
        <v>14.25</v>
      </c>
      <c r="I2566">
        <f>VLOOKUP(L2566,'ARTICLES 10052022'!$A$1:$Q$1031,17,FALSE)</f>
        <v>3.0191000000000003</v>
      </c>
      <c r="J2566">
        <f t="shared" si="157"/>
        <v>15.095500000000001</v>
      </c>
      <c r="L2566" t="s">
        <v>1665</v>
      </c>
      <c r="M2566">
        <f>IF(I2566="","",VLOOKUP(L2566,'ARTICLES 10052022'!$A$1:$J$1031,10,FALSE))</f>
        <v>2.27</v>
      </c>
      <c r="N2566">
        <f t="shared" si="156"/>
        <v>11.35</v>
      </c>
    </row>
    <row r="2567" spans="1:14" outlineLevel="2">
      <c r="A2567" t="s">
        <v>196</v>
      </c>
      <c r="B2567" s="73" t="str">
        <f>VLOOKUP(A2567,'ARTICLES 10052022'!$A$2:$D$1031,4,FALSE)</f>
        <v>AF</v>
      </c>
      <c r="C2567" s="73" t="str">
        <f t="shared" si="158"/>
        <v/>
      </c>
      <c r="D2567" t="s">
        <v>172</v>
      </c>
      <c r="E2567">
        <v>1</v>
      </c>
      <c r="F2567" t="s">
        <v>173</v>
      </c>
      <c r="G2567">
        <v>400</v>
      </c>
      <c r="H2567">
        <f t="shared" ref="H2567:H2629" si="159">IF(C2567="",G2567*E2567,"")</f>
        <v>400</v>
      </c>
      <c r="I2567">
        <f>VLOOKUP(L2567,'ARTICLES 10052022'!$A$1:$Q$1031,17,FALSE)</f>
        <v>487.44299999999998</v>
      </c>
      <c r="J2567">
        <f t="shared" si="157"/>
        <v>487.44299999999998</v>
      </c>
      <c r="L2567" t="s">
        <v>172</v>
      </c>
      <c r="M2567">
        <f>IF(I2567="","",VLOOKUP(L2567,'ARTICLES 10052022'!$A$1:$J$1031,10,FALSE))</f>
        <v>324.96199999999999</v>
      </c>
      <c r="N2567">
        <f t="shared" si="156"/>
        <v>324.96199999999999</v>
      </c>
    </row>
    <row r="2568" spans="1:14" outlineLevel="2">
      <c r="A2568" t="s">
        <v>196</v>
      </c>
      <c r="B2568" s="73" t="str">
        <f>VLOOKUP(A2568,'ARTICLES 10052022'!$A$2:$D$1031,4,FALSE)</f>
        <v>AF</v>
      </c>
      <c r="C2568" s="73" t="str">
        <f t="shared" si="158"/>
        <v/>
      </c>
      <c r="D2568" t="s">
        <v>498</v>
      </c>
      <c r="E2568">
        <v>5</v>
      </c>
      <c r="F2568" t="s">
        <v>1942</v>
      </c>
      <c r="G2568">
        <v>24.03</v>
      </c>
      <c r="H2568">
        <f t="shared" si="159"/>
        <v>120.15</v>
      </c>
      <c r="I2568">
        <f>VLOOKUP(L2568,'ARTICLES 10052022'!$A$1:$Q$1031,17,FALSE)</f>
        <v>27.645</v>
      </c>
      <c r="J2568">
        <f t="shared" si="157"/>
        <v>138.22499999999999</v>
      </c>
      <c r="L2568" t="s">
        <v>498</v>
      </c>
      <c r="M2568">
        <f>IF(I2568="","",VLOOKUP(L2568,'ARTICLES 10052022'!$A$1:$J$1031,10,FALSE))</f>
        <v>18.43</v>
      </c>
      <c r="N2568">
        <f t="shared" si="156"/>
        <v>92.15</v>
      </c>
    </row>
    <row r="2569" spans="1:14" outlineLevel="2">
      <c r="A2569" t="s">
        <v>196</v>
      </c>
      <c r="B2569" s="73" t="str">
        <f>VLOOKUP(A2569,'ARTICLES 10052022'!$A$2:$D$1031,4,FALSE)</f>
        <v>AF</v>
      </c>
      <c r="C2569" s="73" t="str">
        <f t="shared" si="158"/>
        <v/>
      </c>
      <c r="D2569" t="s">
        <v>454</v>
      </c>
      <c r="E2569">
        <v>1</v>
      </c>
      <c r="F2569" t="s">
        <v>455</v>
      </c>
      <c r="G2569">
        <v>107.62</v>
      </c>
      <c r="H2569">
        <f t="shared" si="159"/>
        <v>107.62</v>
      </c>
      <c r="I2569">
        <f>VLOOKUP(L2569,'ARTICLES 10052022'!$A$1:$Q$1031,17,FALSE)</f>
        <v>127.224</v>
      </c>
      <c r="J2569">
        <f t="shared" si="157"/>
        <v>127.224</v>
      </c>
      <c r="L2569" t="s">
        <v>454</v>
      </c>
      <c r="M2569">
        <f>IF(I2569="","",VLOOKUP(L2569,'ARTICLES 10052022'!$A$1:$J$1031,10,FALSE))</f>
        <v>63.612000000000002</v>
      </c>
      <c r="N2569">
        <f t="shared" si="156"/>
        <v>63.612000000000002</v>
      </c>
    </row>
    <row r="2570" spans="1:14" outlineLevel="2">
      <c r="A2570" t="s">
        <v>196</v>
      </c>
      <c r="B2570" s="73" t="str">
        <f>VLOOKUP(A2570,'ARTICLES 10052022'!$A$2:$D$1031,4,FALSE)</f>
        <v>AF</v>
      </c>
      <c r="C2570" s="73" t="str">
        <f t="shared" si="158"/>
        <v/>
      </c>
      <c r="D2570" t="s">
        <v>2602</v>
      </c>
      <c r="E2570">
        <v>1</v>
      </c>
      <c r="F2570" t="s">
        <v>2603</v>
      </c>
      <c r="G2570">
        <v>1080</v>
      </c>
      <c r="H2570">
        <f t="shared" si="159"/>
        <v>1080</v>
      </c>
      <c r="I2570">
        <f>VLOOKUP(L2570,'ARTICLES 10052022'!$A$1:$Q$1031,17,FALSE)</f>
        <v>1080</v>
      </c>
      <c r="J2570">
        <f t="shared" si="157"/>
        <v>1080</v>
      </c>
      <c r="L2570" t="s">
        <v>2602</v>
      </c>
      <c r="M2570">
        <f>IF(I2570="","",VLOOKUP(L2570,'ARTICLES 10052022'!$A$1:$J$1031,10,FALSE))</f>
        <v>720</v>
      </c>
      <c r="N2570">
        <f t="shared" ref="N2570:N2633" si="160">IF(I2570="","",E2570*M2570)</f>
        <v>720</v>
      </c>
    </row>
    <row r="2571" spans="1:14" outlineLevel="2">
      <c r="A2571" t="s">
        <v>196</v>
      </c>
      <c r="B2571" s="73" t="str">
        <f>VLOOKUP(A2571,'ARTICLES 10052022'!$A$2:$D$1031,4,FALSE)</f>
        <v>AF</v>
      </c>
      <c r="C2571" s="73" t="str">
        <f t="shared" si="158"/>
        <v/>
      </c>
      <c r="D2571" t="s">
        <v>612</v>
      </c>
      <c r="E2571">
        <v>5</v>
      </c>
      <c r="F2571" t="s">
        <v>1921</v>
      </c>
      <c r="G2571">
        <v>2.25</v>
      </c>
      <c r="H2571">
        <f t="shared" si="159"/>
        <v>11.25</v>
      </c>
      <c r="I2571">
        <f>VLOOKUP(L2571,'ARTICLES 10052022'!$A$1:$Q$1031,17,FALSE)</f>
        <v>2.3460000000000001</v>
      </c>
      <c r="J2571">
        <f t="shared" si="157"/>
        <v>11.73</v>
      </c>
      <c r="L2571" t="s">
        <v>612</v>
      </c>
      <c r="M2571">
        <f>IF(I2571="","",VLOOKUP(L2571,'ARTICLES 10052022'!$A$1:$J$1031,10,FALSE))</f>
        <v>1.5640000000000001</v>
      </c>
      <c r="N2571">
        <f t="shared" si="160"/>
        <v>7.82</v>
      </c>
    </row>
    <row r="2572" spans="1:14" outlineLevel="2">
      <c r="A2572" t="s">
        <v>196</v>
      </c>
      <c r="B2572" s="73" t="str">
        <f>VLOOKUP(A2572,'ARTICLES 10052022'!$A$2:$D$1031,4,FALSE)</f>
        <v>AF</v>
      </c>
      <c r="C2572" s="73" t="str">
        <f t="shared" si="158"/>
        <v/>
      </c>
      <c r="D2572" t="s">
        <v>620</v>
      </c>
      <c r="E2572">
        <v>3</v>
      </c>
      <c r="F2572" t="s">
        <v>1917</v>
      </c>
      <c r="G2572">
        <v>2.56</v>
      </c>
      <c r="H2572">
        <f t="shared" si="159"/>
        <v>7.68</v>
      </c>
      <c r="I2572">
        <f>VLOOKUP(L2572,'ARTICLES 10052022'!$A$1:$Q$1031,17,FALSE)</f>
        <v>2.895</v>
      </c>
      <c r="J2572">
        <f t="shared" si="157"/>
        <v>8.6850000000000005</v>
      </c>
      <c r="L2572" t="s">
        <v>620</v>
      </c>
      <c r="M2572">
        <f>IF(I2572="","",VLOOKUP(L2572,'ARTICLES 10052022'!$A$1:$J$1031,10,FALSE))</f>
        <v>1.93</v>
      </c>
      <c r="N2572">
        <f t="shared" si="160"/>
        <v>5.79</v>
      </c>
    </row>
    <row r="2573" spans="1:14" outlineLevel="2">
      <c r="A2573" t="s">
        <v>196</v>
      </c>
      <c r="B2573" s="73" t="str">
        <f>VLOOKUP(A2573,'ARTICLES 10052022'!$A$2:$D$1031,4,FALSE)</f>
        <v>AF</v>
      </c>
      <c r="C2573" s="73" t="str">
        <f t="shared" si="158"/>
        <v/>
      </c>
      <c r="D2573" t="s">
        <v>620</v>
      </c>
      <c r="E2573">
        <v>1</v>
      </c>
      <c r="F2573" t="s">
        <v>1917</v>
      </c>
      <c r="G2573">
        <v>2.56</v>
      </c>
      <c r="H2573">
        <f t="shared" si="159"/>
        <v>2.56</v>
      </c>
      <c r="I2573">
        <f>VLOOKUP(L2573,'ARTICLES 10052022'!$A$1:$Q$1031,17,FALSE)</f>
        <v>2.895</v>
      </c>
      <c r="J2573">
        <f t="shared" si="157"/>
        <v>2.895</v>
      </c>
      <c r="L2573" t="s">
        <v>620</v>
      </c>
      <c r="M2573">
        <f>IF(I2573="","",VLOOKUP(L2573,'ARTICLES 10052022'!$A$1:$J$1031,10,FALSE))</f>
        <v>1.93</v>
      </c>
      <c r="N2573">
        <f t="shared" si="160"/>
        <v>1.93</v>
      </c>
    </row>
    <row r="2574" spans="1:14" outlineLevel="2">
      <c r="A2574" t="s">
        <v>196</v>
      </c>
      <c r="B2574" s="73" t="str">
        <f>VLOOKUP(A2574,'ARTICLES 10052022'!$A$2:$D$1031,4,FALSE)</f>
        <v>AF</v>
      </c>
      <c r="C2574" s="73" t="str">
        <f t="shared" si="158"/>
        <v/>
      </c>
      <c r="D2574" t="s">
        <v>624</v>
      </c>
      <c r="E2574">
        <v>1</v>
      </c>
      <c r="F2574" t="s">
        <v>625</v>
      </c>
      <c r="G2574">
        <v>1.34</v>
      </c>
      <c r="H2574">
        <f t="shared" si="159"/>
        <v>1.34</v>
      </c>
      <c r="I2574">
        <f>VLOOKUP(L2574,'ARTICLES 10052022'!$A$1:$Q$1031,17,FALSE)</f>
        <v>1.4332500000000001</v>
      </c>
      <c r="J2574">
        <f t="shared" si="157"/>
        <v>1.4332500000000001</v>
      </c>
      <c r="L2574" t="s">
        <v>624</v>
      </c>
      <c r="M2574">
        <f>IF(I2574="","",VLOOKUP(L2574,'ARTICLES 10052022'!$A$1:$J$1031,10,FALSE))</f>
        <v>0.63700000000000001</v>
      </c>
      <c r="N2574">
        <f t="shared" si="160"/>
        <v>0.63700000000000001</v>
      </c>
    </row>
    <row r="2575" spans="1:14" outlineLevel="2">
      <c r="A2575" t="s">
        <v>196</v>
      </c>
      <c r="B2575" s="73" t="str">
        <f>VLOOKUP(A2575,'ARTICLES 10052022'!$A$2:$D$1031,4,FALSE)</f>
        <v>AF</v>
      </c>
      <c r="C2575" s="73" t="str">
        <f t="shared" si="158"/>
        <v/>
      </c>
      <c r="D2575" t="s">
        <v>1737</v>
      </c>
      <c r="E2575">
        <v>1</v>
      </c>
      <c r="F2575" t="s">
        <v>1738</v>
      </c>
      <c r="G2575">
        <v>2.15</v>
      </c>
      <c r="H2575">
        <f t="shared" si="159"/>
        <v>2.15</v>
      </c>
      <c r="I2575">
        <f>VLOOKUP(L2575,'ARTICLES 10052022'!$A$1:$Q$1031,17,FALSE)</f>
        <v>2.0659999999999998</v>
      </c>
      <c r="J2575">
        <f t="shared" si="157"/>
        <v>2.0659999999999998</v>
      </c>
      <c r="L2575" t="s">
        <v>1737</v>
      </c>
      <c r="M2575">
        <f>IF(I2575="","",VLOOKUP(L2575,'ARTICLES 10052022'!$A$1:$J$1031,10,FALSE))</f>
        <v>1.0329999999999999</v>
      </c>
      <c r="N2575">
        <f t="shared" si="160"/>
        <v>1.0329999999999999</v>
      </c>
    </row>
    <row r="2576" spans="1:14" outlineLevel="2">
      <c r="A2576" t="s">
        <v>196</v>
      </c>
      <c r="B2576" s="73" t="str">
        <f>VLOOKUP(A2576,'ARTICLES 10052022'!$A$2:$D$1031,4,FALSE)</f>
        <v>AF</v>
      </c>
      <c r="C2576" s="73" t="str">
        <f t="shared" si="158"/>
        <v/>
      </c>
      <c r="D2576" t="s">
        <v>981</v>
      </c>
      <c r="E2576">
        <v>1</v>
      </c>
      <c r="F2576" t="s">
        <v>982</v>
      </c>
      <c r="G2576">
        <v>1.07</v>
      </c>
      <c r="H2576">
        <f t="shared" si="159"/>
        <v>1.07</v>
      </c>
      <c r="I2576">
        <f>VLOOKUP(L2576,'ARTICLES 10052022'!$A$1:$Q$1031,17,FALSE)</f>
        <v>1.1970000000000001</v>
      </c>
      <c r="J2576">
        <f t="shared" si="157"/>
        <v>1.1970000000000001</v>
      </c>
      <c r="L2576" t="s">
        <v>981</v>
      </c>
      <c r="M2576">
        <f>IF(I2576="","",VLOOKUP(L2576,'ARTICLES 10052022'!$A$1:$J$1031,10,FALSE))</f>
        <v>0.9</v>
      </c>
      <c r="N2576">
        <f t="shared" si="160"/>
        <v>0.9</v>
      </c>
    </row>
    <row r="2577" spans="1:14" outlineLevel="2">
      <c r="A2577" t="s">
        <v>196</v>
      </c>
      <c r="B2577" s="73" t="str">
        <f>VLOOKUP(A2577,'ARTICLES 10052022'!$A$2:$D$1031,4,FALSE)</f>
        <v>AF</v>
      </c>
      <c r="C2577" s="73" t="str">
        <f t="shared" si="158"/>
        <v/>
      </c>
      <c r="D2577" t="s">
        <v>472</v>
      </c>
      <c r="E2577">
        <v>1</v>
      </c>
      <c r="F2577" t="s">
        <v>993</v>
      </c>
      <c r="G2577">
        <v>4.87</v>
      </c>
      <c r="H2577">
        <f t="shared" si="159"/>
        <v>4.87</v>
      </c>
      <c r="I2577">
        <f>VLOOKUP(L2577,'ARTICLES 10052022'!$A$1:$Q$1031,17,FALSE)</f>
        <v>1.41</v>
      </c>
      <c r="J2577">
        <f t="shared" si="157"/>
        <v>1.41</v>
      </c>
      <c r="L2577" t="s">
        <v>472</v>
      </c>
      <c r="M2577">
        <f>IF(I2577="","",VLOOKUP(L2577,'ARTICLES 10052022'!$A$1:$J$1031,10,FALSE))</f>
        <v>0.94</v>
      </c>
      <c r="N2577">
        <f t="shared" si="160"/>
        <v>0.94</v>
      </c>
    </row>
    <row r="2578" spans="1:14" outlineLevel="2">
      <c r="A2578" t="s">
        <v>196</v>
      </c>
      <c r="B2578" s="73" t="str">
        <f>VLOOKUP(A2578,'ARTICLES 10052022'!$A$2:$D$1031,4,FALSE)</f>
        <v>AF</v>
      </c>
      <c r="C2578" s="73" t="str">
        <f t="shared" si="158"/>
        <v/>
      </c>
      <c r="D2578" t="s">
        <v>1929</v>
      </c>
      <c r="E2578">
        <v>1</v>
      </c>
      <c r="F2578" t="s">
        <v>1930</v>
      </c>
      <c r="G2578">
        <v>0.42</v>
      </c>
      <c r="H2578">
        <f t="shared" si="159"/>
        <v>0.42</v>
      </c>
      <c r="I2578">
        <f>VLOOKUP(L2578,'ARTICLES 10052022'!$A$1:$Q$1031,17,FALSE)</f>
        <v>0</v>
      </c>
      <c r="J2578">
        <f t="shared" si="157"/>
        <v>0</v>
      </c>
      <c r="L2578" t="s">
        <v>1929</v>
      </c>
      <c r="M2578">
        <f>IF(I2578="","",VLOOKUP(L2578,'ARTICLES 10052022'!$A$1:$J$1031,10,FALSE))</f>
        <v>0</v>
      </c>
      <c r="N2578">
        <f t="shared" si="160"/>
        <v>0</v>
      </c>
    </row>
    <row r="2579" spans="1:14" outlineLevel="2">
      <c r="A2579" t="s">
        <v>196</v>
      </c>
      <c r="B2579" s="73" t="str">
        <f>VLOOKUP(A2579,'ARTICLES 10052022'!$A$2:$D$1031,4,FALSE)</f>
        <v>AF</v>
      </c>
      <c r="C2579" s="73" t="str">
        <f t="shared" si="158"/>
        <v/>
      </c>
      <c r="D2579" t="s">
        <v>2410</v>
      </c>
      <c r="E2579">
        <v>1</v>
      </c>
      <c r="F2579" t="s">
        <v>2411</v>
      </c>
      <c r="G2579">
        <v>75</v>
      </c>
      <c r="H2579">
        <f t="shared" si="159"/>
        <v>75</v>
      </c>
      <c r="I2579">
        <f>VLOOKUP(L2579,'ARTICLES 10052022'!$A$1:$Q$1031,17,FALSE)</f>
        <v>75</v>
      </c>
      <c r="J2579">
        <f t="shared" si="157"/>
        <v>75</v>
      </c>
      <c r="L2579" t="s">
        <v>2410</v>
      </c>
      <c r="M2579">
        <f>IF(I2579="","",VLOOKUP(L2579,'ARTICLES 10052022'!$A$1:$J$1031,10,FALSE))</f>
        <v>50</v>
      </c>
      <c r="N2579">
        <f t="shared" si="160"/>
        <v>50</v>
      </c>
    </row>
    <row r="2580" spans="1:14" outlineLevel="2">
      <c r="A2580" t="s">
        <v>196</v>
      </c>
      <c r="B2580" s="73" t="str">
        <f>VLOOKUP(A2580,'ARTICLES 10052022'!$A$2:$D$1031,4,FALSE)</f>
        <v>AF</v>
      </c>
      <c r="C2580" s="73" t="str">
        <f t="shared" si="158"/>
        <v/>
      </c>
      <c r="D2580" t="s">
        <v>480</v>
      </c>
      <c r="E2580">
        <v>1</v>
      </c>
      <c r="F2580" t="s">
        <v>481</v>
      </c>
      <c r="G2580">
        <v>41.1</v>
      </c>
      <c r="H2580">
        <f t="shared" si="159"/>
        <v>41.1</v>
      </c>
      <c r="I2580">
        <f>VLOOKUP(L2580,'ARTICLES 10052022'!$A$1:$Q$1031,17,FALSE)</f>
        <v>43.740000000000009</v>
      </c>
      <c r="J2580">
        <f t="shared" si="157"/>
        <v>43.740000000000009</v>
      </c>
      <c r="L2580" t="s">
        <v>480</v>
      </c>
      <c r="M2580">
        <f>IF(I2580="","",VLOOKUP(L2580,'ARTICLES 10052022'!$A$1:$J$1031,10,FALSE))</f>
        <v>29.160000000000004</v>
      </c>
      <c r="N2580">
        <f t="shared" si="160"/>
        <v>29.160000000000004</v>
      </c>
    </row>
    <row r="2581" spans="1:14" outlineLevel="2">
      <c r="A2581" t="s">
        <v>196</v>
      </c>
      <c r="B2581" s="73" t="str">
        <f>VLOOKUP(A2581,'ARTICLES 10052022'!$A$2:$D$1031,4,FALSE)</f>
        <v>AF</v>
      </c>
      <c r="C2581" s="73" t="str">
        <f t="shared" si="158"/>
        <v/>
      </c>
      <c r="D2581" t="s">
        <v>412</v>
      </c>
      <c r="E2581">
        <v>1</v>
      </c>
      <c r="F2581" t="s">
        <v>413</v>
      </c>
      <c r="G2581">
        <v>16.5</v>
      </c>
      <c r="H2581">
        <f t="shared" si="159"/>
        <v>16.5</v>
      </c>
      <c r="I2581">
        <f>VLOOKUP(L2581,'ARTICLES 10052022'!$A$1:$Q$1031,17,FALSE)</f>
        <v>20.774999999999999</v>
      </c>
      <c r="J2581">
        <f t="shared" si="157"/>
        <v>20.774999999999999</v>
      </c>
      <c r="L2581" t="s">
        <v>412</v>
      </c>
      <c r="M2581">
        <f>IF(I2581="","",VLOOKUP(L2581,'ARTICLES 10052022'!$A$1:$J$1031,10,FALSE))</f>
        <v>13.85</v>
      </c>
      <c r="N2581">
        <f t="shared" si="160"/>
        <v>13.85</v>
      </c>
    </row>
    <row r="2582" spans="1:14" outlineLevel="2">
      <c r="A2582" t="s">
        <v>196</v>
      </c>
      <c r="B2582" s="73" t="str">
        <f>VLOOKUP(A2582,'ARTICLES 10052022'!$A$2:$D$1031,4,FALSE)</f>
        <v>AF</v>
      </c>
      <c r="C2582" s="73" t="str">
        <f t="shared" si="158"/>
        <v/>
      </c>
      <c r="D2582" t="s">
        <v>2611</v>
      </c>
      <c r="E2582">
        <v>2</v>
      </c>
      <c r="F2582" t="s">
        <v>2612</v>
      </c>
      <c r="G2582">
        <v>9</v>
      </c>
      <c r="H2582">
        <f t="shared" si="159"/>
        <v>18</v>
      </c>
      <c r="I2582">
        <f>VLOOKUP(L2582,'ARTICLES 10052022'!$A$1:$Q$1031,17,FALSE)</f>
        <v>5.5145</v>
      </c>
      <c r="J2582">
        <f t="shared" si="157"/>
        <v>11.029</v>
      </c>
      <c r="L2582" t="s">
        <v>2611</v>
      </c>
      <c r="M2582">
        <f>IF(I2582="","",VLOOKUP(L2582,'ARTICLES 10052022'!$A$1:$J$1031,10,FALSE))</f>
        <v>3.59</v>
      </c>
      <c r="N2582">
        <f t="shared" si="160"/>
        <v>7.18</v>
      </c>
    </row>
    <row r="2583" spans="1:14" outlineLevel="2">
      <c r="A2583" t="s">
        <v>196</v>
      </c>
      <c r="B2583" s="73" t="str">
        <f>VLOOKUP(A2583,'ARTICLES 10052022'!$A$2:$D$1031,4,FALSE)</f>
        <v>AF</v>
      </c>
      <c r="C2583" s="73" t="str">
        <f t="shared" si="158"/>
        <v/>
      </c>
      <c r="D2583" t="s">
        <v>2441</v>
      </c>
      <c r="E2583">
        <v>2</v>
      </c>
      <c r="F2583" t="s">
        <v>2442</v>
      </c>
      <c r="G2583">
        <v>9</v>
      </c>
      <c r="H2583">
        <f t="shared" si="159"/>
        <v>18</v>
      </c>
      <c r="I2583">
        <f>VLOOKUP(L2583,'ARTICLES 10052022'!$A$1:$Q$1031,17,FALSE)</f>
        <v>9.5289999999999999</v>
      </c>
      <c r="J2583">
        <f t="shared" si="157"/>
        <v>19.058</v>
      </c>
      <c r="L2583" t="s">
        <v>2441</v>
      </c>
      <c r="M2583">
        <f>IF(I2583="","",VLOOKUP(L2583,'ARTICLES 10052022'!$A$1:$J$1031,10,FALSE))</f>
        <v>6.18</v>
      </c>
      <c r="N2583">
        <f t="shared" si="160"/>
        <v>12.36</v>
      </c>
    </row>
    <row r="2584" spans="1:14" outlineLevel="2">
      <c r="A2584" t="s">
        <v>196</v>
      </c>
      <c r="B2584" s="73" t="str">
        <f>VLOOKUP(A2584,'ARTICLES 10052022'!$A$2:$D$1031,4,FALSE)</f>
        <v>AF</v>
      </c>
      <c r="C2584" s="73" t="str">
        <f t="shared" si="158"/>
        <v/>
      </c>
      <c r="D2584" t="s">
        <v>1858</v>
      </c>
      <c r="E2584">
        <v>1</v>
      </c>
      <c r="F2584" t="s">
        <v>1859</v>
      </c>
      <c r="G2584">
        <v>380.05</v>
      </c>
      <c r="H2584">
        <f t="shared" si="159"/>
        <v>380.05</v>
      </c>
      <c r="I2584">
        <f>VLOOKUP(L2584,'ARTICLES 10052022'!$A$1:$Q$1031,17,FALSE)</f>
        <v>553.92399999999998</v>
      </c>
      <c r="J2584">
        <f t="shared" si="157"/>
        <v>553.92399999999998</v>
      </c>
      <c r="L2584" t="s">
        <v>1858</v>
      </c>
      <c r="M2584">
        <f>IF(I2584="","",VLOOKUP(L2584,'ARTICLES 10052022'!$A$1:$J$1031,10,FALSE))</f>
        <v>395.66</v>
      </c>
      <c r="N2584">
        <f t="shared" si="160"/>
        <v>395.66</v>
      </c>
    </row>
    <row r="2585" spans="1:14" outlineLevel="2">
      <c r="A2585" t="s">
        <v>196</v>
      </c>
      <c r="B2585" s="73" t="str">
        <f>VLOOKUP(A2585,'ARTICLES 10052022'!$A$2:$D$1031,4,FALSE)</f>
        <v>AF</v>
      </c>
      <c r="C2585" s="73" t="str">
        <f t="shared" si="158"/>
        <v/>
      </c>
      <c r="D2585" t="s">
        <v>508</v>
      </c>
      <c r="E2585">
        <v>1</v>
      </c>
      <c r="F2585" t="s">
        <v>994</v>
      </c>
      <c r="G2585">
        <v>4.18</v>
      </c>
      <c r="H2585">
        <f t="shared" si="159"/>
        <v>4.18</v>
      </c>
      <c r="I2585">
        <f>VLOOKUP(L2585,'ARTICLES 10052022'!$A$1:$Q$1031,17,FALSE)</f>
        <v>5.0250000000000004</v>
      </c>
      <c r="J2585">
        <f t="shared" si="157"/>
        <v>5.0250000000000004</v>
      </c>
      <c r="L2585" t="s">
        <v>508</v>
      </c>
      <c r="M2585">
        <f>IF(I2585="","",VLOOKUP(L2585,'ARTICLES 10052022'!$A$1:$J$1031,10,FALSE))</f>
        <v>1.675</v>
      </c>
      <c r="N2585">
        <f t="shared" si="160"/>
        <v>1.675</v>
      </c>
    </row>
    <row r="2586" spans="1:14" outlineLevel="2">
      <c r="A2586" t="s">
        <v>196</v>
      </c>
      <c r="B2586" s="73" t="str">
        <f>VLOOKUP(A2586,'ARTICLES 10052022'!$A$2:$D$1031,4,FALSE)</f>
        <v>AF</v>
      </c>
      <c r="C2586" s="73" t="str">
        <f t="shared" si="158"/>
        <v/>
      </c>
      <c r="D2586" t="s">
        <v>2599</v>
      </c>
      <c r="E2586">
        <v>2</v>
      </c>
      <c r="F2586" t="s">
        <v>2600</v>
      </c>
      <c r="G2586">
        <v>11.414999999999999</v>
      </c>
      <c r="H2586">
        <f t="shared" si="159"/>
        <v>22.83</v>
      </c>
      <c r="I2586">
        <f>VLOOKUP(L2586,'ARTICLES 10052022'!$A$1:$Q$1031,17,FALSE)</f>
        <v>13.619400000000001</v>
      </c>
      <c r="J2586">
        <f t="shared" si="157"/>
        <v>27.238800000000001</v>
      </c>
      <c r="L2586" t="s">
        <v>2599</v>
      </c>
      <c r="M2586">
        <f>IF(I2586="","",VLOOKUP(L2586,'ARTICLES 10052022'!$A$1:$J$1031,10,FALSE))</f>
        <v>6.4569999999999999</v>
      </c>
      <c r="N2586">
        <f t="shared" si="160"/>
        <v>12.914</v>
      </c>
    </row>
    <row r="2587" spans="1:14" outlineLevel="2">
      <c r="A2587" t="s">
        <v>196</v>
      </c>
      <c r="B2587" s="73" t="str">
        <f>VLOOKUP(A2587,'ARTICLES 10052022'!$A$2:$D$1031,4,FALSE)</f>
        <v>AF</v>
      </c>
      <c r="C2587" s="73" t="str">
        <f t="shared" si="158"/>
        <v/>
      </c>
      <c r="D2587" t="s">
        <v>512</v>
      </c>
      <c r="E2587">
        <v>3</v>
      </c>
      <c r="F2587" t="s">
        <v>1006</v>
      </c>
      <c r="G2587">
        <v>4.63</v>
      </c>
      <c r="H2587">
        <f t="shared" si="159"/>
        <v>13.89</v>
      </c>
      <c r="I2587">
        <f>VLOOKUP(L2587,'ARTICLES 10052022'!$A$1:$Q$1031,17,FALSE)</f>
        <v>6.34</v>
      </c>
      <c r="J2587">
        <f t="shared" si="157"/>
        <v>19.02</v>
      </c>
      <c r="L2587" t="s">
        <v>512</v>
      </c>
      <c r="M2587">
        <f>IF(I2587="","",VLOOKUP(L2587,'ARTICLES 10052022'!$A$1:$J$1031,10,FALSE))</f>
        <v>3.17</v>
      </c>
      <c r="N2587">
        <f t="shared" si="160"/>
        <v>9.51</v>
      </c>
    </row>
    <row r="2588" spans="1:14" outlineLevel="1">
      <c r="A2588" s="73" t="s">
        <v>3260</v>
      </c>
      <c r="B2588" s="73"/>
      <c r="C2588" s="73" t="str">
        <f t="shared" si="158"/>
        <v>KCAREXPVC6EH</v>
      </c>
      <c r="J2588">
        <f>SUBTOTAL(9,J2566:J2587)</f>
        <v>2652.2135500000004</v>
      </c>
      <c r="N2588">
        <f>SUBTOTAL(9,N2566:N2587)</f>
        <v>1763.433</v>
      </c>
    </row>
    <row r="2589" spans="1:14" outlineLevel="2">
      <c r="A2589" t="s">
        <v>194</v>
      </c>
      <c r="B2589" s="73" t="str">
        <f>VLOOKUP(A2589,'ARTICLES 10052022'!$A$2:$D$1031,4,FALSE)</f>
        <v>AF</v>
      </c>
      <c r="C2589" s="73" t="str">
        <f t="shared" si="158"/>
        <v/>
      </c>
      <c r="D2589" t="s">
        <v>1665</v>
      </c>
      <c r="E2589">
        <v>5</v>
      </c>
      <c r="F2589" t="s">
        <v>1666</v>
      </c>
      <c r="G2589">
        <v>2.85</v>
      </c>
      <c r="H2589">
        <f t="shared" si="159"/>
        <v>14.25</v>
      </c>
      <c r="I2589">
        <f>VLOOKUP(L2589,'ARTICLES 10052022'!$A$1:$Q$1031,17,FALSE)</f>
        <v>3.0191000000000003</v>
      </c>
      <c r="J2589">
        <f t="shared" si="157"/>
        <v>15.095500000000001</v>
      </c>
      <c r="L2589" t="s">
        <v>1665</v>
      </c>
      <c r="M2589">
        <f>IF(I2589="","",VLOOKUP(L2589,'ARTICLES 10052022'!$A$1:$J$1031,10,FALSE))</f>
        <v>2.27</v>
      </c>
      <c r="N2589">
        <f t="shared" si="160"/>
        <v>11.35</v>
      </c>
    </row>
    <row r="2590" spans="1:14" outlineLevel="2">
      <c r="A2590" t="s">
        <v>194</v>
      </c>
      <c r="B2590" s="73" t="str">
        <f>VLOOKUP(A2590,'ARTICLES 10052022'!$A$2:$D$1031,4,FALSE)</f>
        <v>AF</v>
      </c>
      <c r="C2590" s="73" t="str">
        <f t="shared" si="158"/>
        <v/>
      </c>
      <c r="D2590" t="s">
        <v>169</v>
      </c>
      <c r="E2590">
        <v>1</v>
      </c>
      <c r="F2590" t="s">
        <v>170</v>
      </c>
      <c r="G2590">
        <v>225</v>
      </c>
      <c r="H2590">
        <f t="shared" si="159"/>
        <v>225</v>
      </c>
      <c r="I2590">
        <f>VLOOKUP(L2590,'ARTICLES 10052022'!$A$1:$Q$1031,17,FALSE)</f>
        <v>225</v>
      </c>
      <c r="J2590">
        <f t="shared" si="157"/>
        <v>225</v>
      </c>
      <c r="L2590" t="s">
        <v>169</v>
      </c>
      <c r="M2590">
        <f>IF(I2590="","",VLOOKUP(L2590,'ARTICLES 10052022'!$A$1:$J$1031,10,FALSE))</f>
        <v>162.76600000000002</v>
      </c>
      <c r="N2590">
        <f t="shared" si="160"/>
        <v>162.76600000000002</v>
      </c>
    </row>
    <row r="2591" spans="1:14" outlineLevel="2">
      <c r="A2591" t="s">
        <v>194</v>
      </c>
      <c r="B2591" s="73" t="str">
        <f>VLOOKUP(A2591,'ARTICLES 10052022'!$A$2:$D$1031,4,FALSE)</f>
        <v>AF</v>
      </c>
      <c r="C2591" s="73" t="str">
        <f t="shared" si="158"/>
        <v/>
      </c>
      <c r="D2591" t="s">
        <v>498</v>
      </c>
      <c r="E2591">
        <v>5</v>
      </c>
      <c r="F2591" t="s">
        <v>1942</v>
      </c>
      <c r="G2591">
        <v>24.03</v>
      </c>
      <c r="H2591">
        <f t="shared" si="159"/>
        <v>120.15</v>
      </c>
      <c r="I2591">
        <f>VLOOKUP(L2591,'ARTICLES 10052022'!$A$1:$Q$1031,17,FALSE)</f>
        <v>27.645</v>
      </c>
      <c r="J2591">
        <f t="shared" si="157"/>
        <v>138.22499999999999</v>
      </c>
      <c r="L2591" t="s">
        <v>498</v>
      </c>
      <c r="M2591">
        <f>IF(I2591="","",VLOOKUP(L2591,'ARTICLES 10052022'!$A$1:$J$1031,10,FALSE))</f>
        <v>18.43</v>
      </c>
      <c r="N2591">
        <f t="shared" si="160"/>
        <v>92.15</v>
      </c>
    </row>
    <row r="2592" spans="1:14" outlineLevel="2">
      <c r="A2592" t="s">
        <v>194</v>
      </c>
      <c r="B2592" s="73" t="str">
        <f>VLOOKUP(A2592,'ARTICLES 10052022'!$A$2:$D$1031,4,FALSE)</f>
        <v>AF</v>
      </c>
      <c r="C2592" s="73" t="str">
        <f t="shared" si="158"/>
        <v/>
      </c>
      <c r="D2592" t="s">
        <v>454</v>
      </c>
      <c r="E2592">
        <v>1</v>
      </c>
      <c r="F2592" t="s">
        <v>455</v>
      </c>
      <c r="G2592">
        <v>107.62</v>
      </c>
      <c r="H2592">
        <f t="shared" si="159"/>
        <v>107.62</v>
      </c>
      <c r="I2592">
        <f>VLOOKUP(L2592,'ARTICLES 10052022'!$A$1:$Q$1031,17,FALSE)</f>
        <v>127.224</v>
      </c>
      <c r="J2592">
        <f t="shared" si="157"/>
        <v>127.224</v>
      </c>
      <c r="L2592" t="s">
        <v>454</v>
      </c>
      <c r="M2592">
        <f>IF(I2592="","",VLOOKUP(L2592,'ARTICLES 10052022'!$A$1:$J$1031,10,FALSE))</f>
        <v>63.612000000000002</v>
      </c>
      <c r="N2592">
        <f t="shared" si="160"/>
        <v>63.612000000000002</v>
      </c>
    </row>
    <row r="2593" spans="1:14" outlineLevel="2">
      <c r="A2593" t="s">
        <v>194</v>
      </c>
      <c r="B2593" s="73" t="str">
        <f>VLOOKUP(A2593,'ARTICLES 10052022'!$A$2:$D$1031,4,FALSE)</f>
        <v>AF</v>
      </c>
      <c r="C2593" s="73" t="str">
        <f t="shared" si="158"/>
        <v/>
      </c>
      <c r="D2593" t="s">
        <v>2602</v>
      </c>
      <c r="E2593">
        <v>1</v>
      </c>
      <c r="F2593" t="s">
        <v>2603</v>
      </c>
      <c r="G2593">
        <v>1080</v>
      </c>
      <c r="H2593">
        <f t="shared" si="159"/>
        <v>1080</v>
      </c>
      <c r="I2593">
        <f>VLOOKUP(L2593,'ARTICLES 10052022'!$A$1:$Q$1031,17,FALSE)</f>
        <v>1080</v>
      </c>
      <c r="J2593">
        <f t="shared" si="157"/>
        <v>1080</v>
      </c>
      <c r="L2593" t="s">
        <v>2602</v>
      </c>
      <c r="M2593">
        <f>IF(I2593="","",VLOOKUP(L2593,'ARTICLES 10052022'!$A$1:$J$1031,10,FALSE))</f>
        <v>720</v>
      </c>
      <c r="N2593">
        <f t="shared" si="160"/>
        <v>720</v>
      </c>
    </row>
    <row r="2594" spans="1:14" outlineLevel="2">
      <c r="A2594" t="s">
        <v>194</v>
      </c>
      <c r="B2594" s="73" t="str">
        <f>VLOOKUP(A2594,'ARTICLES 10052022'!$A$2:$D$1031,4,FALSE)</f>
        <v>AF</v>
      </c>
      <c r="C2594" s="73" t="str">
        <f t="shared" si="158"/>
        <v/>
      </c>
      <c r="D2594" t="s">
        <v>612</v>
      </c>
      <c r="E2594">
        <v>5</v>
      </c>
      <c r="F2594" t="s">
        <v>1921</v>
      </c>
      <c r="G2594">
        <v>2.25</v>
      </c>
      <c r="H2594">
        <f t="shared" si="159"/>
        <v>11.25</v>
      </c>
      <c r="I2594">
        <f>VLOOKUP(L2594,'ARTICLES 10052022'!$A$1:$Q$1031,17,FALSE)</f>
        <v>2.3460000000000001</v>
      </c>
      <c r="J2594">
        <f t="shared" si="157"/>
        <v>11.73</v>
      </c>
      <c r="L2594" t="s">
        <v>612</v>
      </c>
      <c r="M2594">
        <f>IF(I2594="","",VLOOKUP(L2594,'ARTICLES 10052022'!$A$1:$J$1031,10,FALSE))</f>
        <v>1.5640000000000001</v>
      </c>
      <c r="N2594">
        <f t="shared" si="160"/>
        <v>7.82</v>
      </c>
    </row>
    <row r="2595" spans="1:14" outlineLevel="2">
      <c r="A2595" t="s">
        <v>194</v>
      </c>
      <c r="B2595" s="73" t="str">
        <f>VLOOKUP(A2595,'ARTICLES 10052022'!$A$2:$D$1031,4,FALSE)</f>
        <v>AF</v>
      </c>
      <c r="C2595" s="73" t="str">
        <f t="shared" si="158"/>
        <v/>
      </c>
      <c r="D2595" t="s">
        <v>620</v>
      </c>
      <c r="E2595">
        <v>3</v>
      </c>
      <c r="F2595" t="s">
        <v>1917</v>
      </c>
      <c r="G2595">
        <v>2.56</v>
      </c>
      <c r="H2595">
        <f t="shared" si="159"/>
        <v>7.68</v>
      </c>
      <c r="I2595">
        <f>VLOOKUP(L2595,'ARTICLES 10052022'!$A$1:$Q$1031,17,FALSE)</f>
        <v>2.895</v>
      </c>
      <c r="J2595">
        <f t="shared" si="157"/>
        <v>8.6850000000000005</v>
      </c>
      <c r="L2595" t="s">
        <v>620</v>
      </c>
      <c r="M2595">
        <f>IF(I2595="","",VLOOKUP(L2595,'ARTICLES 10052022'!$A$1:$J$1031,10,FALSE))</f>
        <v>1.93</v>
      </c>
      <c r="N2595">
        <f t="shared" si="160"/>
        <v>5.79</v>
      </c>
    </row>
    <row r="2596" spans="1:14" outlineLevel="2">
      <c r="A2596" t="s">
        <v>194</v>
      </c>
      <c r="B2596" s="73" t="str">
        <f>VLOOKUP(A2596,'ARTICLES 10052022'!$A$2:$D$1031,4,FALSE)</f>
        <v>AF</v>
      </c>
      <c r="C2596" s="73" t="str">
        <f t="shared" si="158"/>
        <v/>
      </c>
      <c r="D2596" t="s">
        <v>620</v>
      </c>
      <c r="E2596">
        <v>1</v>
      </c>
      <c r="F2596" t="s">
        <v>1917</v>
      </c>
      <c r="G2596">
        <v>2.56</v>
      </c>
      <c r="H2596">
        <f t="shared" si="159"/>
        <v>2.56</v>
      </c>
      <c r="I2596">
        <f>VLOOKUP(L2596,'ARTICLES 10052022'!$A$1:$Q$1031,17,FALSE)</f>
        <v>2.895</v>
      </c>
      <c r="J2596">
        <f t="shared" si="157"/>
        <v>2.895</v>
      </c>
      <c r="L2596" t="s">
        <v>620</v>
      </c>
      <c r="M2596">
        <f>IF(I2596="","",VLOOKUP(L2596,'ARTICLES 10052022'!$A$1:$J$1031,10,FALSE))</f>
        <v>1.93</v>
      </c>
      <c r="N2596">
        <f t="shared" si="160"/>
        <v>1.93</v>
      </c>
    </row>
    <row r="2597" spans="1:14" outlineLevel="2">
      <c r="A2597" t="s">
        <v>194</v>
      </c>
      <c r="B2597" s="73" t="str">
        <f>VLOOKUP(A2597,'ARTICLES 10052022'!$A$2:$D$1031,4,FALSE)</f>
        <v>AF</v>
      </c>
      <c r="C2597" s="73" t="str">
        <f t="shared" si="158"/>
        <v/>
      </c>
      <c r="D2597" t="s">
        <v>624</v>
      </c>
      <c r="E2597">
        <v>1</v>
      </c>
      <c r="F2597" t="s">
        <v>625</v>
      </c>
      <c r="G2597">
        <v>1.34</v>
      </c>
      <c r="H2597">
        <f t="shared" si="159"/>
        <v>1.34</v>
      </c>
      <c r="I2597">
        <f>VLOOKUP(L2597,'ARTICLES 10052022'!$A$1:$Q$1031,17,FALSE)</f>
        <v>1.4332500000000001</v>
      </c>
      <c r="J2597">
        <f t="shared" si="157"/>
        <v>1.4332500000000001</v>
      </c>
      <c r="L2597" t="s">
        <v>624</v>
      </c>
      <c r="M2597">
        <f>IF(I2597="","",VLOOKUP(L2597,'ARTICLES 10052022'!$A$1:$J$1031,10,FALSE))</f>
        <v>0.63700000000000001</v>
      </c>
      <c r="N2597">
        <f t="shared" si="160"/>
        <v>0.63700000000000001</v>
      </c>
    </row>
    <row r="2598" spans="1:14" outlineLevel="2">
      <c r="A2598" t="s">
        <v>194</v>
      </c>
      <c r="B2598" s="73" t="str">
        <f>VLOOKUP(A2598,'ARTICLES 10052022'!$A$2:$D$1031,4,FALSE)</f>
        <v>AF</v>
      </c>
      <c r="C2598" s="73" t="str">
        <f t="shared" si="158"/>
        <v/>
      </c>
      <c r="D2598" t="s">
        <v>1737</v>
      </c>
      <c r="E2598">
        <v>1</v>
      </c>
      <c r="F2598" t="s">
        <v>1738</v>
      </c>
      <c r="G2598">
        <v>2.15</v>
      </c>
      <c r="H2598">
        <f t="shared" si="159"/>
        <v>2.15</v>
      </c>
      <c r="I2598">
        <f>VLOOKUP(L2598,'ARTICLES 10052022'!$A$1:$Q$1031,17,FALSE)</f>
        <v>2.0659999999999998</v>
      </c>
      <c r="J2598">
        <f t="shared" si="157"/>
        <v>2.0659999999999998</v>
      </c>
      <c r="L2598" t="s">
        <v>1737</v>
      </c>
      <c r="M2598">
        <f>IF(I2598="","",VLOOKUP(L2598,'ARTICLES 10052022'!$A$1:$J$1031,10,FALSE))</f>
        <v>1.0329999999999999</v>
      </c>
      <c r="N2598">
        <f t="shared" si="160"/>
        <v>1.0329999999999999</v>
      </c>
    </row>
    <row r="2599" spans="1:14" outlineLevel="2">
      <c r="A2599" t="s">
        <v>194</v>
      </c>
      <c r="B2599" s="73" t="str">
        <f>VLOOKUP(A2599,'ARTICLES 10052022'!$A$2:$D$1031,4,FALSE)</f>
        <v>AF</v>
      </c>
      <c r="C2599" s="73" t="str">
        <f t="shared" si="158"/>
        <v/>
      </c>
      <c r="D2599" t="s">
        <v>981</v>
      </c>
      <c r="E2599">
        <v>1</v>
      </c>
      <c r="F2599" t="s">
        <v>982</v>
      </c>
      <c r="G2599">
        <v>1.07</v>
      </c>
      <c r="H2599">
        <f t="shared" si="159"/>
        <v>1.07</v>
      </c>
      <c r="I2599">
        <f>VLOOKUP(L2599,'ARTICLES 10052022'!$A$1:$Q$1031,17,FALSE)</f>
        <v>1.1970000000000001</v>
      </c>
      <c r="J2599">
        <f t="shared" si="157"/>
        <v>1.1970000000000001</v>
      </c>
      <c r="L2599" t="s">
        <v>981</v>
      </c>
      <c r="M2599">
        <f>IF(I2599="","",VLOOKUP(L2599,'ARTICLES 10052022'!$A$1:$J$1031,10,FALSE))</f>
        <v>0.9</v>
      </c>
      <c r="N2599">
        <f t="shared" si="160"/>
        <v>0.9</v>
      </c>
    </row>
    <row r="2600" spans="1:14" outlineLevel="2">
      <c r="A2600" t="s">
        <v>194</v>
      </c>
      <c r="B2600" s="73" t="str">
        <f>VLOOKUP(A2600,'ARTICLES 10052022'!$A$2:$D$1031,4,FALSE)</f>
        <v>AF</v>
      </c>
      <c r="C2600" s="73" t="str">
        <f t="shared" si="158"/>
        <v/>
      </c>
      <c r="D2600" t="s">
        <v>472</v>
      </c>
      <c r="E2600">
        <v>1</v>
      </c>
      <c r="F2600" t="s">
        <v>993</v>
      </c>
      <c r="G2600">
        <v>4.87</v>
      </c>
      <c r="H2600">
        <f t="shared" si="159"/>
        <v>4.87</v>
      </c>
      <c r="I2600">
        <f>VLOOKUP(L2600,'ARTICLES 10052022'!$A$1:$Q$1031,17,FALSE)</f>
        <v>1.41</v>
      </c>
      <c r="J2600">
        <f t="shared" si="157"/>
        <v>1.41</v>
      </c>
      <c r="L2600" t="s">
        <v>472</v>
      </c>
      <c r="M2600">
        <f>IF(I2600="","",VLOOKUP(L2600,'ARTICLES 10052022'!$A$1:$J$1031,10,FALSE))</f>
        <v>0.94</v>
      </c>
      <c r="N2600">
        <f t="shared" si="160"/>
        <v>0.94</v>
      </c>
    </row>
    <row r="2601" spans="1:14" outlineLevel="2">
      <c r="A2601" t="s">
        <v>194</v>
      </c>
      <c r="B2601" s="73" t="str">
        <f>VLOOKUP(A2601,'ARTICLES 10052022'!$A$2:$D$1031,4,FALSE)</f>
        <v>AF</v>
      </c>
      <c r="C2601" s="73" t="str">
        <f t="shared" si="158"/>
        <v/>
      </c>
      <c r="D2601" t="s">
        <v>1929</v>
      </c>
      <c r="E2601">
        <v>1</v>
      </c>
      <c r="F2601" t="s">
        <v>1930</v>
      </c>
      <c r="G2601">
        <v>0.42</v>
      </c>
      <c r="H2601">
        <f t="shared" si="159"/>
        <v>0.42</v>
      </c>
      <c r="I2601">
        <f>VLOOKUP(L2601,'ARTICLES 10052022'!$A$1:$Q$1031,17,FALSE)</f>
        <v>0</v>
      </c>
      <c r="J2601">
        <f t="shared" si="157"/>
        <v>0</v>
      </c>
      <c r="L2601" t="s">
        <v>1929</v>
      </c>
      <c r="M2601">
        <f>IF(I2601="","",VLOOKUP(L2601,'ARTICLES 10052022'!$A$1:$J$1031,10,FALSE))</f>
        <v>0</v>
      </c>
      <c r="N2601">
        <f t="shared" si="160"/>
        <v>0</v>
      </c>
    </row>
    <row r="2602" spans="1:14" outlineLevel="2">
      <c r="A2602" t="s">
        <v>194</v>
      </c>
      <c r="B2602" s="73" t="str">
        <f>VLOOKUP(A2602,'ARTICLES 10052022'!$A$2:$D$1031,4,FALSE)</f>
        <v>AF</v>
      </c>
      <c r="C2602" s="73" t="str">
        <f t="shared" si="158"/>
        <v/>
      </c>
      <c r="D2602" t="s">
        <v>2410</v>
      </c>
      <c r="E2602">
        <v>1</v>
      </c>
      <c r="F2602" t="s">
        <v>2411</v>
      </c>
      <c r="G2602">
        <v>75</v>
      </c>
      <c r="H2602">
        <f t="shared" si="159"/>
        <v>75</v>
      </c>
      <c r="I2602">
        <f>VLOOKUP(L2602,'ARTICLES 10052022'!$A$1:$Q$1031,17,FALSE)</f>
        <v>75</v>
      </c>
      <c r="J2602">
        <f t="shared" si="157"/>
        <v>75</v>
      </c>
      <c r="L2602" t="s">
        <v>2410</v>
      </c>
      <c r="M2602">
        <f>IF(I2602="","",VLOOKUP(L2602,'ARTICLES 10052022'!$A$1:$J$1031,10,FALSE))</f>
        <v>50</v>
      </c>
      <c r="N2602">
        <f t="shared" si="160"/>
        <v>50</v>
      </c>
    </row>
    <row r="2603" spans="1:14" outlineLevel="2">
      <c r="A2603" t="s">
        <v>194</v>
      </c>
      <c r="B2603" s="73" t="str">
        <f>VLOOKUP(A2603,'ARTICLES 10052022'!$A$2:$D$1031,4,FALSE)</f>
        <v>AF</v>
      </c>
      <c r="C2603" s="73" t="str">
        <f t="shared" si="158"/>
        <v/>
      </c>
      <c r="D2603" t="s">
        <v>480</v>
      </c>
      <c r="E2603">
        <v>1</v>
      </c>
      <c r="F2603" t="s">
        <v>481</v>
      </c>
      <c r="G2603">
        <v>41.1</v>
      </c>
      <c r="H2603">
        <f t="shared" si="159"/>
        <v>41.1</v>
      </c>
      <c r="I2603">
        <f>VLOOKUP(L2603,'ARTICLES 10052022'!$A$1:$Q$1031,17,FALSE)</f>
        <v>43.740000000000009</v>
      </c>
      <c r="J2603">
        <f t="shared" si="157"/>
        <v>43.740000000000009</v>
      </c>
      <c r="L2603" t="s">
        <v>480</v>
      </c>
      <c r="M2603">
        <f>IF(I2603="","",VLOOKUP(L2603,'ARTICLES 10052022'!$A$1:$J$1031,10,FALSE))</f>
        <v>29.160000000000004</v>
      </c>
      <c r="N2603">
        <f t="shared" si="160"/>
        <v>29.160000000000004</v>
      </c>
    </row>
    <row r="2604" spans="1:14" outlineLevel="2">
      <c r="A2604" t="s">
        <v>194</v>
      </c>
      <c r="B2604" s="73" t="str">
        <f>VLOOKUP(A2604,'ARTICLES 10052022'!$A$2:$D$1031,4,FALSE)</f>
        <v>AF</v>
      </c>
      <c r="C2604" s="73" t="str">
        <f t="shared" si="158"/>
        <v/>
      </c>
      <c r="D2604" t="s">
        <v>412</v>
      </c>
      <c r="E2604">
        <v>1</v>
      </c>
      <c r="F2604" t="s">
        <v>413</v>
      </c>
      <c r="G2604">
        <v>16.5</v>
      </c>
      <c r="H2604">
        <f t="shared" si="159"/>
        <v>16.5</v>
      </c>
      <c r="I2604">
        <f>VLOOKUP(L2604,'ARTICLES 10052022'!$A$1:$Q$1031,17,FALSE)</f>
        <v>20.774999999999999</v>
      </c>
      <c r="J2604">
        <f t="shared" si="157"/>
        <v>20.774999999999999</v>
      </c>
      <c r="L2604" t="s">
        <v>412</v>
      </c>
      <c r="M2604">
        <f>IF(I2604="","",VLOOKUP(L2604,'ARTICLES 10052022'!$A$1:$J$1031,10,FALSE))</f>
        <v>13.85</v>
      </c>
      <c r="N2604">
        <f t="shared" si="160"/>
        <v>13.85</v>
      </c>
    </row>
    <row r="2605" spans="1:14" outlineLevel="2">
      <c r="A2605" t="s">
        <v>194</v>
      </c>
      <c r="B2605" s="73" t="str">
        <f>VLOOKUP(A2605,'ARTICLES 10052022'!$A$2:$D$1031,4,FALSE)</f>
        <v>AF</v>
      </c>
      <c r="C2605" s="73" t="str">
        <f t="shared" si="158"/>
        <v/>
      </c>
      <c r="D2605" t="s">
        <v>2611</v>
      </c>
      <c r="E2605">
        <v>2</v>
      </c>
      <c r="F2605" t="s">
        <v>2612</v>
      </c>
      <c r="G2605">
        <v>9</v>
      </c>
      <c r="H2605">
        <f t="shared" si="159"/>
        <v>18</v>
      </c>
      <c r="I2605">
        <f>VLOOKUP(L2605,'ARTICLES 10052022'!$A$1:$Q$1031,17,FALSE)</f>
        <v>5.5145</v>
      </c>
      <c r="J2605">
        <f t="shared" si="157"/>
        <v>11.029</v>
      </c>
      <c r="L2605" t="s">
        <v>2611</v>
      </c>
      <c r="M2605">
        <f>IF(I2605="","",VLOOKUP(L2605,'ARTICLES 10052022'!$A$1:$J$1031,10,FALSE))</f>
        <v>3.59</v>
      </c>
      <c r="N2605">
        <f t="shared" si="160"/>
        <v>7.18</v>
      </c>
    </row>
    <row r="2606" spans="1:14" outlineLevel="2">
      <c r="A2606" t="s">
        <v>194</v>
      </c>
      <c r="B2606" s="73" t="str">
        <f>VLOOKUP(A2606,'ARTICLES 10052022'!$A$2:$D$1031,4,FALSE)</f>
        <v>AF</v>
      </c>
      <c r="C2606" s="73" t="str">
        <f t="shared" si="158"/>
        <v/>
      </c>
      <c r="D2606" t="s">
        <v>2441</v>
      </c>
      <c r="E2606">
        <v>2</v>
      </c>
      <c r="F2606" t="s">
        <v>2442</v>
      </c>
      <c r="G2606">
        <v>9</v>
      </c>
      <c r="H2606">
        <f t="shared" si="159"/>
        <v>18</v>
      </c>
      <c r="I2606">
        <f>VLOOKUP(L2606,'ARTICLES 10052022'!$A$1:$Q$1031,17,FALSE)</f>
        <v>9.5289999999999999</v>
      </c>
      <c r="J2606">
        <f t="shared" si="157"/>
        <v>19.058</v>
      </c>
      <c r="L2606" t="s">
        <v>2441</v>
      </c>
      <c r="M2606">
        <f>IF(I2606="","",VLOOKUP(L2606,'ARTICLES 10052022'!$A$1:$J$1031,10,FALSE))</f>
        <v>6.18</v>
      </c>
      <c r="N2606">
        <f t="shared" si="160"/>
        <v>12.36</v>
      </c>
    </row>
    <row r="2607" spans="1:14" outlineLevel="2">
      <c r="A2607" t="s">
        <v>194</v>
      </c>
      <c r="B2607" s="73" t="str">
        <f>VLOOKUP(A2607,'ARTICLES 10052022'!$A$2:$D$1031,4,FALSE)</f>
        <v>AF</v>
      </c>
      <c r="C2607" s="73" t="str">
        <f t="shared" si="158"/>
        <v/>
      </c>
      <c r="D2607" t="s">
        <v>1858</v>
      </c>
      <c r="E2607">
        <v>1</v>
      </c>
      <c r="F2607" t="s">
        <v>1859</v>
      </c>
      <c r="G2607">
        <v>380.05</v>
      </c>
      <c r="H2607">
        <f t="shared" si="159"/>
        <v>380.05</v>
      </c>
      <c r="I2607">
        <f>VLOOKUP(L2607,'ARTICLES 10052022'!$A$1:$Q$1031,17,FALSE)</f>
        <v>553.92399999999998</v>
      </c>
      <c r="J2607">
        <f t="shared" si="157"/>
        <v>553.92399999999998</v>
      </c>
      <c r="L2607" t="s">
        <v>1858</v>
      </c>
      <c r="M2607">
        <f>IF(I2607="","",VLOOKUP(L2607,'ARTICLES 10052022'!$A$1:$J$1031,10,FALSE))</f>
        <v>395.66</v>
      </c>
      <c r="N2607">
        <f t="shared" si="160"/>
        <v>395.66</v>
      </c>
    </row>
    <row r="2608" spans="1:14" outlineLevel="2">
      <c r="A2608" t="s">
        <v>194</v>
      </c>
      <c r="B2608" s="73" t="str">
        <f>VLOOKUP(A2608,'ARTICLES 10052022'!$A$2:$D$1031,4,FALSE)</f>
        <v>AF</v>
      </c>
      <c r="C2608" s="73" t="str">
        <f t="shared" si="158"/>
        <v/>
      </c>
      <c r="D2608" t="s">
        <v>508</v>
      </c>
      <c r="E2608">
        <v>1</v>
      </c>
      <c r="F2608" t="s">
        <v>994</v>
      </c>
      <c r="G2608">
        <v>4.18</v>
      </c>
      <c r="H2608">
        <f t="shared" si="159"/>
        <v>4.18</v>
      </c>
      <c r="I2608">
        <f>VLOOKUP(L2608,'ARTICLES 10052022'!$A$1:$Q$1031,17,FALSE)</f>
        <v>5.0250000000000004</v>
      </c>
      <c r="J2608">
        <f t="shared" si="157"/>
        <v>5.0250000000000004</v>
      </c>
      <c r="L2608" t="s">
        <v>508</v>
      </c>
      <c r="M2608">
        <f>IF(I2608="","",VLOOKUP(L2608,'ARTICLES 10052022'!$A$1:$J$1031,10,FALSE))</f>
        <v>1.675</v>
      </c>
      <c r="N2608">
        <f t="shared" si="160"/>
        <v>1.675</v>
      </c>
    </row>
    <row r="2609" spans="1:14" outlineLevel="2">
      <c r="A2609" t="s">
        <v>194</v>
      </c>
      <c r="B2609" s="73" t="str">
        <f>VLOOKUP(A2609,'ARTICLES 10052022'!$A$2:$D$1031,4,FALSE)</f>
        <v>AF</v>
      </c>
      <c r="C2609" s="73" t="str">
        <f t="shared" si="158"/>
        <v/>
      </c>
      <c r="D2609" t="s">
        <v>2599</v>
      </c>
      <c r="E2609">
        <v>2</v>
      </c>
      <c r="F2609" t="s">
        <v>2600</v>
      </c>
      <c r="G2609">
        <v>11.414999999999999</v>
      </c>
      <c r="H2609">
        <f t="shared" si="159"/>
        <v>22.83</v>
      </c>
      <c r="I2609">
        <f>VLOOKUP(L2609,'ARTICLES 10052022'!$A$1:$Q$1031,17,FALSE)</f>
        <v>13.619400000000001</v>
      </c>
      <c r="J2609">
        <f t="shared" si="157"/>
        <v>27.238800000000001</v>
      </c>
      <c r="L2609" t="s">
        <v>2599</v>
      </c>
      <c r="M2609">
        <f>IF(I2609="","",VLOOKUP(L2609,'ARTICLES 10052022'!$A$1:$J$1031,10,FALSE))</f>
        <v>6.4569999999999999</v>
      </c>
      <c r="N2609">
        <f t="shared" si="160"/>
        <v>12.914</v>
      </c>
    </row>
    <row r="2610" spans="1:14" outlineLevel="2">
      <c r="A2610" t="s">
        <v>194</v>
      </c>
      <c r="B2610" s="73" t="str">
        <f>VLOOKUP(A2610,'ARTICLES 10052022'!$A$2:$D$1031,4,FALSE)</f>
        <v>AF</v>
      </c>
      <c r="C2610" s="73" t="str">
        <f t="shared" si="158"/>
        <v/>
      </c>
      <c r="D2610" t="s">
        <v>512</v>
      </c>
      <c r="E2610">
        <v>3</v>
      </c>
      <c r="F2610" t="s">
        <v>1006</v>
      </c>
      <c r="G2610">
        <v>4.63</v>
      </c>
      <c r="H2610">
        <f t="shared" si="159"/>
        <v>13.89</v>
      </c>
      <c r="I2610">
        <f>VLOOKUP(L2610,'ARTICLES 10052022'!$A$1:$Q$1031,17,FALSE)</f>
        <v>6.34</v>
      </c>
      <c r="J2610">
        <f t="shared" si="157"/>
        <v>19.02</v>
      </c>
      <c r="L2610" t="s">
        <v>512</v>
      </c>
      <c r="M2610">
        <f>IF(I2610="","",VLOOKUP(L2610,'ARTICLES 10052022'!$A$1:$J$1031,10,FALSE))</f>
        <v>3.17</v>
      </c>
      <c r="N2610">
        <f t="shared" si="160"/>
        <v>9.51</v>
      </c>
    </row>
    <row r="2611" spans="1:14" outlineLevel="1">
      <c r="A2611" s="73" t="s">
        <v>3261</v>
      </c>
      <c r="B2611" s="73"/>
      <c r="C2611" s="73" t="str">
        <f t="shared" si="158"/>
        <v>KCAREXECO6EH</v>
      </c>
      <c r="J2611">
        <f>SUBTOTAL(9,J2589:J2610)</f>
        <v>2389.7705500000002</v>
      </c>
      <c r="N2611">
        <f>SUBTOTAL(9,N2589:N2610)</f>
        <v>1601.2370000000001</v>
      </c>
    </row>
    <row r="2612" spans="1:14" outlineLevel="2">
      <c r="A2612" t="s">
        <v>674</v>
      </c>
      <c r="B2612" s="73" t="str">
        <f>VLOOKUP(A2612,'ARTICLES 10052022'!$A$2:$D$1031,4,FALSE)</f>
        <v>AF</v>
      </c>
      <c r="C2612" s="73" t="str">
        <f t="shared" si="158"/>
        <v/>
      </c>
      <c r="D2612" t="s">
        <v>2529</v>
      </c>
      <c r="E2612">
        <v>1</v>
      </c>
      <c r="F2612" t="s">
        <v>2530</v>
      </c>
      <c r="G2612">
        <v>60</v>
      </c>
      <c r="H2612">
        <f t="shared" si="159"/>
        <v>60</v>
      </c>
      <c r="I2612">
        <f>VLOOKUP(L2612,'ARTICLES 10052022'!$A$1:$Q$1031,17,FALSE)</f>
        <v>50</v>
      </c>
      <c r="J2612">
        <f t="shared" si="157"/>
        <v>50</v>
      </c>
      <c r="L2612" t="s">
        <v>2529</v>
      </c>
      <c r="M2612">
        <f>IF(I2612="","",VLOOKUP(L2612,'ARTICLES 10052022'!$A$1:$J$1031,10,FALSE))</f>
        <v>40</v>
      </c>
      <c r="N2612">
        <f t="shared" si="160"/>
        <v>40</v>
      </c>
    </row>
    <row r="2613" spans="1:14" outlineLevel="2">
      <c r="A2613" t="s">
        <v>674</v>
      </c>
      <c r="B2613" s="73" t="str">
        <f>VLOOKUP(A2613,'ARTICLES 10052022'!$A$2:$D$1031,4,FALSE)</f>
        <v>AF</v>
      </c>
      <c r="C2613" s="73" t="str">
        <f t="shared" si="158"/>
        <v/>
      </c>
      <c r="D2613" t="s">
        <v>2589</v>
      </c>
      <c r="E2613">
        <v>1</v>
      </c>
      <c r="F2613" t="s">
        <v>2590</v>
      </c>
      <c r="G2613">
        <v>0.41599999999999998</v>
      </c>
      <c r="H2613">
        <f t="shared" si="159"/>
        <v>0.41599999999999998</v>
      </c>
      <c r="I2613">
        <f>VLOOKUP(L2613,'ARTICLES 10052022'!$A$1:$Q$1031,17,FALSE)</f>
        <v>0.41624999999999995</v>
      </c>
      <c r="J2613">
        <f t="shared" si="157"/>
        <v>0.41624999999999995</v>
      </c>
      <c r="L2613" t="s">
        <v>2589</v>
      </c>
      <c r="M2613">
        <f>IF(I2613="","",VLOOKUP(L2613,'ARTICLES 10052022'!$A$1:$J$1031,10,FALSE))</f>
        <v>5.55</v>
      </c>
      <c r="N2613">
        <f t="shared" si="160"/>
        <v>5.55</v>
      </c>
    </row>
    <row r="2614" spans="1:14" outlineLevel="2">
      <c r="A2614" t="s">
        <v>674</v>
      </c>
      <c r="B2614" s="73" t="str">
        <f>VLOOKUP(A2614,'ARTICLES 10052022'!$A$2:$D$1031,4,FALSE)</f>
        <v>AF</v>
      </c>
      <c r="C2614" s="73" t="str">
        <f t="shared" si="158"/>
        <v/>
      </c>
      <c r="D2614" t="s">
        <v>2035</v>
      </c>
      <c r="E2614">
        <v>1</v>
      </c>
      <c r="F2614" t="s">
        <v>2036</v>
      </c>
      <c r="G2614">
        <v>9.52</v>
      </c>
      <c r="H2614">
        <f t="shared" si="159"/>
        <v>9.52</v>
      </c>
      <c r="I2614">
        <f>VLOOKUP(L2614,'ARTICLES 10052022'!$A$1:$Q$1031,17,FALSE)</f>
        <v>11.084999999999999</v>
      </c>
      <c r="J2614">
        <f t="shared" si="157"/>
        <v>11.084999999999999</v>
      </c>
      <c r="L2614" t="s">
        <v>2035</v>
      </c>
      <c r="M2614">
        <f>IF(I2614="","",VLOOKUP(L2614,'ARTICLES 10052022'!$A$1:$J$1031,10,FALSE))</f>
        <v>7.39</v>
      </c>
      <c r="N2614">
        <f t="shared" si="160"/>
        <v>7.39</v>
      </c>
    </row>
    <row r="2615" spans="1:14" outlineLevel="2">
      <c r="A2615" t="s">
        <v>674</v>
      </c>
      <c r="B2615" s="73" t="str">
        <f>VLOOKUP(A2615,'ARTICLES 10052022'!$A$2:$D$1031,4,FALSE)</f>
        <v>AF</v>
      </c>
      <c r="C2615" s="73" t="str">
        <f t="shared" si="158"/>
        <v/>
      </c>
      <c r="D2615" t="s">
        <v>2038</v>
      </c>
      <c r="E2615">
        <v>1</v>
      </c>
      <c r="F2615" t="s">
        <v>2039</v>
      </c>
      <c r="G2615">
        <v>14.22</v>
      </c>
      <c r="H2615">
        <f t="shared" si="159"/>
        <v>14.22</v>
      </c>
      <c r="I2615">
        <f>VLOOKUP(L2615,'ARTICLES 10052022'!$A$1:$Q$1031,17,FALSE)</f>
        <v>16.557000000000002</v>
      </c>
      <c r="J2615">
        <f t="shared" si="157"/>
        <v>16.557000000000002</v>
      </c>
      <c r="L2615" t="s">
        <v>2038</v>
      </c>
      <c r="M2615">
        <f>IF(I2615="","",VLOOKUP(L2615,'ARTICLES 10052022'!$A$1:$J$1031,10,FALSE))</f>
        <v>11.038</v>
      </c>
      <c r="N2615">
        <f t="shared" si="160"/>
        <v>11.038</v>
      </c>
    </row>
    <row r="2616" spans="1:14" outlineLevel="2">
      <c r="A2616" t="s">
        <v>674</v>
      </c>
      <c r="B2616" s="73" t="str">
        <f>VLOOKUP(A2616,'ARTICLES 10052022'!$A$2:$D$1031,4,FALSE)</f>
        <v>AF</v>
      </c>
      <c r="C2616" s="73" t="str">
        <f t="shared" si="158"/>
        <v/>
      </c>
      <c r="D2616" t="s">
        <v>2586</v>
      </c>
      <c r="E2616">
        <v>1</v>
      </c>
      <c r="F2616" t="s">
        <v>2587</v>
      </c>
      <c r="G2616">
        <v>4.38</v>
      </c>
      <c r="H2616">
        <f t="shared" si="159"/>
        <v>4.38</v>
      </c>
      <c r="I2616">
        <f>VLOOKUP(L2616,'ARTICLES 10052022'!$A$1:$Q$1031,17,FALSE)</f>
        <v>0</v>
      </c>
      <c r="J2616">
        <f t="shared" si="157"/>
        <v>0</v>
      </c>
      <c r="L2616" t="s">
        <v>2586</v>
      </c>
      <c r="M2616">
        <f>IF(I2616="","",VLOOKUP(L2616,'ARTICLES 10052022'!$A$1:$J$1031,10,FALSE))</f>
        <v>0</v>
      </c>
      <c r="N2616">
        <f t="shared" si="160"/>
        <v>0</v>
      </c>
    </row>
    <row r="2617" spans="1:14" outlineLevel="2">
      <c r="A2617" t="s">
        <v>674</v>
      </c>
      <c r="B2617" s="73" t="str">
        <f>VLOOKUP(A2617,'ARTICLES 10052022'!$A$2:$D$1031,4,FALSE)</f>
        <v>AF</v>
      </c>
      <c r="C2617" s="73" t="str">
        <f t="shared" si="158"/>
        <v/>
      </c>
      <c r="D2617" t="s">
        <v>2537</v>
      </c>
      <c r="E2617">
        <v>0.25</v>
      </c>
      <c r="F2617" t="s">
        <v>2538</v>
      </c>
      <c r="G2617">
        <v>82.875</v>
      </c>
      <c r="H2617">
        <f t="shared" si="159"/>
        <v>20.71875</v>
      </c>
      <c r="I2617">
        <f>VLOOKUP(L2617,'ARTICLES 10052022'!$A$1:$Q$1031,17,FALSE)</f>
        <v>84.528000000000006</v>
      </c>
      <c r="J2617">
        <f t="shared" si="157"/>
        <v>21.132000000000001</v>
      </c>
      <c r="L2617" t="s">
        <v>2537</v>
      </c>
      <c r="M2617">
        <f>IF(I2617="","",VLOOKUP(L2617,'ARTICLES 10052022'!$A$1:$J$1031,10,FALSE))</f>
        <v>52.83</v>
      </c>
      <c r="N2617">
        <f t="shared" si="160"/>
        <v>13.2075</v>
      </c>
    </row>
    <row r="2618" spans="1:14" outlineLevel="2">
      <c r="A2618" t="s">
        <v>674</v>
      </c>
      <c r="B2618" s="73" t="str">
        <f>VLOOKUP(A2618,'ARTICLES 10052022'!$A$2:$D$1031,4,FALSE)</f>
        <v>AF</v>
      </c>
      <c r="C2618" s="73" t="str">
        <f t="shared" si="158"/>
        <v/>
      </c>
      <c r="D2618" t="s">
        <v>2438</v>
      </c>
      <c r="E2618">
        <v>1</v>
      </c>
      <c r="F2618" t="s">
        <v>2439</v>
      </c>
      <c r="G2618">
        <v>0.4</v>
      </c>
      <c r="H2618">
        <f t="shared" si="159"/>
        <v>0.4</v>
      </c>
      <c r="I2618">
        <f>VLOOKUP(L2618,'ARTICLES 10052022'!$A$1:$Q$1031,17,FALSE)</f>
        <v>0.54449999999999998</v>
      </c>
      <c r="J2618">
        <f t="shared" si="157"/>
        <v>0.54449999999999998</v>
      </c>
      <c r="L2618" t="s">
        <v>2438</v>
      </c>
      <c r="M2618">
        <f>IF(I2618="","",VLOOKUP(L2618,'ARTICLES 10052022'!$A$1:$J$1031,10,FALSE))</f>
        <v>0.36299999999999999</v>
      </c>
      <c r="N2618">
        <f t="shared" si="160"/>
        <v>0.36299999999999999</v>
      </c>
    </row>
    <row r="2619" spans="1:14" outlineLevel="2">
      <c r="A2619" t="s">
        <v>674</v>
      </c>
      <c r="B2619" s="73" t="str">
        <f>VLOOKUP(A2619,'ARTICLES 10052022'!$A$2:$D$1031,4,FALSE)</f>
        <v>AF</v>
      </c>
      <c r="C2619" s="73" t="str">
        <f t="shared" si="158"/>
        <v/>
      </c>
      <c r="D2619" t="s">
        <v>2410</v>
      </c>
      <c r="E2619">
        <v>1</v>
      </c>
      <c r="F2619" t="s">
        <v>2411</v>
      </c>
      <c r="G2619">
        <v>75</v>
      </c>
      <c r="H2619">
        <f t="shared" si="159"/>
        <v>75</v>
      </c>
      <c r="I2619">
        <f>VLOOKUP(L2619,'ARTICLES 10052022'!$A$1:$Q$1031,17,FALSE)</f>
        <v>75</v>
      </c>
      <c r="J2619">
        <f t="shared" si="157"/>
        <v>75</v>
      </c>
      <c r="L2619" t="s">
        <v>2410</v>
      </c>
      <c r="M2619">
        <f>IF(I2619="","",VLOOKUP(L2619,'ARTICLES 10052022'!$A$1:$J$1031,10,FALSE))</f>
        <v>50</v>
      </c>
      <c r="N2619">
        <f t="shared" si="160"/>
        <v>50</v>
      </c>
    </row>
    <row r="2620" spans="1:14" outlineLevel="2">
      <c r="A2620" t="s">
        <v>674</v>
      </c>
      <c r="B2620" s="73" t="str">
        <f>VLOOKUP(A2620,'ARTICLES 10052022'!$A$2:$D$1031,4,FALSE)</f>
        <v>AF</v>
      </c>
      <c r="C2620" s="73" t="str">
        <f t="shared" si="158"/>
        <v/>
      </c>
      <c r="D2620" t="s">
        <v>2319</v>
      </c>
      <c r="E2620">
        <v>1.2</v>
      </c>
      <c r="F2620" t="s">
        <v>2320</v>
      </c>
      <c r="G2620">
        <v>12.84</v>
      </c>
      <c r="H2620">
        <f t="shared" si="159"/>
        <v>15.407999999999999</v>
      </c>
      <c r="I2620">
        <f>VLOOKUP(L2620,'ARTICLES 10052022'!$A$1:$Q$1031,17,FALSE)</f>
        <v>15.304499999999999</v>
      </c>
      <c r="J2620">
        <f t="shared" ref="J2620:J2691" si="161">E2620*I2620</f>
        <v>18.365399999999998</v>
      </c>
      <c r="L2620" t="s">
        <v>2319</v>
      </c>
      <c r="M2620">
        <f>IF(I2620="","",VLOOKUP(L2620,'ARTICLES 10052022'!$A$1:$J$1031,10,FALSE))</f>
        <v>10.202999999999999</v>
      </c>
      <c r="N2620">
        <f t="shared" si="160"/>
        <v>12.243599999999999</v>
      </c>
    </row>
    <row r="2621" spans="1:14" outlineLevel="2">
      <c r="A2621" t="s">
        <v>674</v>
      </c>
      <c r="B2621" s="73" t="str">
        <f>VLOOKUP(A2621,'ARTICLES 10052022'!$A$2:$D$1031,4,FALSE)</f>
        <v>AF</v>
      </c>
      <c r="C2621" s="73" t="str">
        <f t="shared" si="158"/>
        <v/>
      </c>
      <c r="D2621" t="s">
        <v>2553</v>
      </c>
      <c r="E2621">
        <v>2</v>
      </c>
      <c r="F2621" t="s">
        <v>2554</v>
      </c>
      <c r="G2621">
        <v>1.65</v>
      </c>
      <c r="H2621">
        <f t="shared" si="159"/>
        <v>3.3</v>
      </c>
      <c r="I2621">
        <f>VLOOKUP(L2621,'ARTICLES 10052022'!$A$1:$Q$1031,17,FALSE)</f>
        <v>1.6500000000000001</v>
      </c>
      <c r="J2621">
        <f t="shared" si="161"/>
        <v>3.3000000000000003</v>
      </c>
      <c r="L2621" t="s">
        <v>2553</v>
      </c>
      <c r="M2621">
        <f>IF(I2621="","",VLOOKUP(L2621,'ARTICLES 10052022'!$A$1:$J$1031,10,FALSE))</f>
        <v>1.1000000000000001</v>
      </c>
      <c r="N2621">
        <f t="shared" si="160"/>
        <v>2.2000000000000002</v>
      </c>
    </row>
    <row r="2622" spans="1:14" outlineLevel="2">
      <c r="A2622" t="s">
        <v>674</v>
      </c>
      <c r="B2622" s="73" t="str">
        <f>VLOOKUP(A2622,'ARTICLES 10052022'!$A$2:$D$1031,4,FALSE)</f>
        <v>AF</v>
      </c>
      <c r="C2622" s="73" t="str">
        <f t="shared" si="158"/>
        <v/>
      </c>
      <c r="D2622" t="s">
        <v>2542</v>
      </c>
      <c r="E2622">
        <v>2</v>
      </c>
      <c r="F2622" t="s">
        <v>2543</v>
      </c>
      <c r="G2622">
        <v>8.24</v>
      </c>
      <c r="H2622">
        <f t="shared" si="159"/>
        <v>16.48</v>
      </c>
      <c r="I2622">
        <f>VLOOKUP(L2622,'ARTICLES 10052022'!$A$1:$Q$1031,17,FALSE)</f>
        <v>8.7054000000000009</v>
      </c>
      <c r="J2622">
        <f t="shared" si="161"/>
        <v>17.410800000000002</v>
      </c>
      <c r="L2622" t="s">
        <v>2542</v>
      </c>
      <c r="M2622">
        <f>IF(I2622="","",VLOOKUP(L2622,'ARTICLES 10052022'!$A$1:$J$1031,10,FALSE))</f>
        <v>5.8036000000000003</v>
      </c>
      <c r="N2622">
        <f t="shared" si="160"/>
        <v>11.607200000000001</v>
      </c>
    </row>
    <row r="2623" spans="1:14" outlineLevel="1">
      <c r="A2623" s="73" t="s">
        <v>3262</v>
      </c>
      <c r="B2623" s="73"/>
      <c r="C2623" s="73" t="str">
        <f t="shared" si="158"/>
        <v>MLYSI</v>
      </c>
      <c r="J2623">
        <f>SUBTOTAL(9,J2612:J2622)</f>
        <v>213.81095000000002</v>
      </c>
      <c r="N2623">
        <f>SUBTOTAL(9,N2612:N2622)</f>
        <v>153.59929999999997</v>
      </c>
    </row>
    <row r="2624" spans="1:14" outlineLevel="2">
      <c r="A2624" t="s">
        <v>169</v>
      </c>
      <c r="B2624" s="73" t="str">
        <f>VLOOKUP(A2624,'ARTICLES 10052022'!$A$2:$D$1031,4,FALSE)</f>
        <v>AF</v>
      </c>
      <c r="C2624" s="73" t="str">
        <f t="shared" si="158"/>
        <v/>
      </c>
      <c r="D2624">
        <v>8210707018</v>
      </c>
      <c r="E2624">
        <v>50</v>
      </c>
      <c r="F2624" t="s">
        <v>2090</v>
      </c>
      <c r="G2624">
        <v>0.158</v>
      </c>
      <c r="H2624">
        <f t="shared" si="159"/>
        <v>7.9</v>
      </c>
      <c r="I2624">
        <f>VLOOKUP(L2624,'ARTICLES 10052022'!$A$1:$Q$1031,17,FALSE)</f>
        <v>0.35249999999999998</v>
      </c>
      <c r="J2624">
        <f t="shared" si="161"/>
        <v>17.625</v>
      </c>
      <c r="L2624">
        <v>8210707018</v>
      </c>
      <c r="M2624">
        <f>IF(I2624="","",VLOOKUP(L2624,'ARTICLES 10052022'!$A$1:$J$1031,10,FALSE))</f>
        <v>0.23499999999999999</v>
      </c>
      <c r="N2624">
        <f t="shared" si="160"/>
        <v>11.75</v>
      </c>
    </row>
    <row r="2625" spans="1:14" outlineLevel="2">
      <c r="A2625" t="s">
        <v>169</v>
      </c>
      <c r="B2625" s="73" t="str">
        <f>VLOOKUP(A2625,'ARTICLES 10052022'!$A$2:$D$1031,4,FALSE)</f>
        <v>AF</v>
      </c>
      <c r="C2625" s="73" t="str">
        <f t="shared" si="158"/>
        <v/>
      </c>
      <c r="D2625" t="s">
        <v>2329</v>
      </c>
      <c r="E2625">
        <v>0.4</v>
      </c>
      <c r="F2625" t="s">
        <v>2328</v>
      </c>
      <c r="G2625">
        <v>18.91</v>
      </c>
      <c r="H2625">
        <f t="shared" si="159"/>
        <v>7.5640000000000001</v>
      </c>
      <c r="I2625">
        <f>VLOOKUP(L2625,'ARTICLES 10052022'!$A$1:$Q$1031,17,FALSE)</f>
        <v>18.615000000000002</v>
      </c>
      <c r="J2625">
        <f t="shared" si="161"/>
        <v>7.4460000000000015</v>
      </c>
      <c r="L2625" t="s">
        <v>2327</v>
      </c>
      <c r="M2625">
        <f>IF(I2625="","",VLOOKUP(L2625,'ARTICLES 10052022'!$A$1:$J$1031,10,FALSE))</f>
        <v>12.41</v>
      </c>
      <c r="N2625">
        <f t="shared" si="160"/>
        <v>4.9640000000000004</v>
      </c>
    </row>
    <row r="2626" spans="1:14" outlineLevel="2">
      <c r="A2626" t="s">
        <v>169</v>
      </c>
      <c r="B2626" s="73" t="str">
        <f>VLOOKUP(A2626,'ARTICLES 10052022'!$A$2:$D$1031,4,FALSE)</f>
        <v>AF</v>
      </c>
      <c r="C2626" s="73" t="str">
        <f t="shared" si="158"/>
        <v/>
      </c>
      <c r="D2626" t="s">
        <v>650</v>
      </c>
      <c r="E2626">
        <v>7</v>
      </c>
      <c r="F2626" t="s">
        <v>2047</v>
      </c>
      <c r="G2626">
        <v>11.27</v>
      </c>
      <c r="H2626">
        <f t="shared" si="159"/>
        <v>78.89</v>
      </c>
      <c r="I2626">
        <f>VLOOKUP(L2626,'ARTICLES 10052022'!$A$1:$Q$1031,17,FALSE)</f>
        <v>11.100000000000001</v>
      </c>
      <c r="J2626">
        <f t="shared" si="161"/>
        <v>77.700000000000017</v>
      </c>
      <c r="L2626" t="s">
        <v>650</v>
      </c>
      <c r="M2626">
        <f>IF(I2626="","",VLOOKUP(L2626,'ARTICLES 10052022'!$A$1:$J$1031,10,FALSE))</f>
        <v>7.4</v>
      </c>
      <c r="N2626">
        <f t="shared" si="160"/>
        <v>51.800000000000004</v>
      </c>
    </row>
    <row r="2627" spans="1:14" outlineLevel="2">
      <c r="A2627" t="s">
        <v>169</v>
      </c>
      <c r="B2627" s="73" t="str">
        <f>VLOOKUP(A2627,'ARTICLES 10052022'!$A$2:$D$1031,4,FALSE)</f>
        <v>AF</v>
      </c>
      <c r="C2627" s="73" t="str">
        <f t="shared" si="158"/>
        <v/>
      </c>
      <c r="D2627" t="s">
        <v>572</v>
      </c>
      <c r="E2627">
        <v>4</v>
      </c>
      <c r="F2627" t="s">
        <v>573</v>
      </c>
      <c r="G2627">
        <v>20.91</v>
      </c>
      <c r="H2627">
        <f t="shared" si="159"/>
        <v>83.64</v>
      </c>
      <c r="I2627">
        <f>VLOOKUP(L2627,'ARTICLES 10052022'!$A$1:$Q$1031,17,FALSE)</f>
        <v>23.953999999999997</v>
      </c>
      <c r="J2627">
        <f t="shared" si="161"/>
        <v>95.815999999999988</v>
      </c>
      <c r="L2627" t="s">
        <v>572</v>
      </c>
      <c r="M2627">
        <f>IF(I2627="","",VLOOKUP(L2627,'ARTICLES 10052022'!$A$1:$J$1031,10,FALSE))</f>
        <v>17.11</v>
      </c>
      <c r="N2627">
        <f t="shared" si="160"/>
        <v>68.44</v>
      </c>
    </row>
    <row r="2628" spans="1:14" outlineLevel="2">
      <c r="A2628" t="s">
        <v>169</v>
      </c>
      <c r="B2628" s="73" t="str">
        <f>VLOOKUP(A2628,'ARTICLES 10052022'!$A$2:$D$1031,4,FALSE)</f>
        <v>AF</v>
      </c>
      <c r="C2628" s="73" t="str">
        <f t="shared" ref="C2628:C2691" si="162">IF(G2628="",MID(A2628,7,100),"")</f>
        <v/>
      </c>
      <c r="D2628" t="s">
        <v>2129</v>
      </c>
      <c r="E2628">
        <v>2</v>
      </c>
      <c r="F2628" t="s">
        <v>2130</v>
      </c>
      <c r="G2628">
        <v>10.98</v>
      </c>
      <c r="H2628">
        <f t="shared" si="159"/>
        <v>21.96</v>
      </c>
      <c r="I2628">
        <f>VLOOKUP(L2628,'ARTICLES 10052022'!$A$1:$Q$1031,17,FALSE)</f>
        <v>11.859</v>
      </c>
      <c r="J2628">
        <f t="shared" si="161"/>
        <v>23.718</v>
      </c>
      <c r="L2628" t="s">
        <v>2129</v>
      </c>
      <c r="M2628">
        <f>IF(I2628="","",VLOOKUP(L2628,'ARTICLES 10052022'!$A$1:$J$1031,10,FALSE))</f>
        <v>7.9059999999999997</v>
      </c>
      <c r="N2628">
        <f t="shared" si="160"/>
        <v>15.811999999999999</v>
      </c>
    </row>
    <row r="2629" spans="1:14" outlineLevel="2">
      <c r="A2629" t="s">
        <v>169</v>
      </c>
      <c r="B2629" s="73" t="str">
        <f>VLOOKUP(A2629,'ARTICLES 10052022'!$A$2:$D$1031,4,FALSE)</f>
        <v>AF</v>
      </c>
      <c r="C2629" s="73" t="str">
        <f t="shared" si="162"/>
        <v/>
      </c>
      <c r="D2629" t="s">
        <v>2410</v>
      </c>
      <c r="E2629">
        <v>0.2</v>
      </c>
      <c r="F2629" t="s">
        <v>2411</v>
      </c>
      <c r="G2629">
        <v>75</v>
      </c>
      <c r="H2629">
        <f t="shared" si="159"/>
        <v>15</v>
      </c>
      <c r="I2629">
        <f>VLOOKUP(L2629,'ARTICLES 10052022'!$A$1:$Q$1031,17,FALSE)</f>
        <v>75</v>
      </c>
      <c r="J2629">
        <f t="shared" si="161"/>
        <v>15</v>
      </c>
      <c r="L2629" t="s">
        <v>2410</v>
      </c>
      <c r="M2629">
        <f>IF(I2629="","",VLOOKUP(L2629,'ARTICLES 10052022'!$A$1:$J$1031,10,FALSE))</f>
        <v>50</v>
      </c>
      <c r="N2629">
        <f t="shared" si="160"/>
        <v>10</v>
      </c>
    </row>
    <row r="2630" spans="1:14" outlineLevel="1">
      <c r="A2630" s="73" t="s">
        <v>3264</v>
      </c>
      <c r="B2630" s="73"/>
      <c r="C2630" s="73" t="str">
        <f t="shared" si="162"/>
        <v>CARECO6EH</v>
      </c>
      <c r="J2630">
        <f>SUBTOTAL(9,J2624:J2629)</f>
        <v>237.30499999999998</v>
      </c>
      <c r="N2630">
        <f>SUBTOTAL(9,N2624:N2629)</f>
        <v>162.76600000000002</v>
      </c>
    </row>
    <row r="2631" spans="1:14" outlineLevel="2">
      <c r="A2631" t="s">
        <v>240</v>
      </c>
      <c r="B2631" s="73" t="str">
        <f>VLOOKUP(A2631,'ARTICLES 10052022'!$A$2:$D$1031,4,FALSE)</f>
        <v>AF</v>
      </c>
      <c r="C2631" s="73" t="str">
        <f t="shared" si="162"/>
        <v/>
      </c>
      <c r="D2631" t="s">
        <v>2470</v>
      </c>
      <c r="E2631">
        <v>1</v>
      </c>
      <c r="F2631" t="s">
        <v>2471</v>
      </c>
      <c r="G2631">
        <v>0.08</v>
      </c>
      <c r="H2631">
        <f t="shared" ref="H2631:H2694" si="163">IF(C2631="",G2631*E2631,"")</f>
        <v>0.08</v>
      </c>
      <c r="I2631">
        <f>VLOOKUP(L2631,'ARTICLES 10052022'!$A$1:$Q$1031,17,FALSE)</f>
        <v>0.10799999999999998</v>
      </c>
      <c r="J2631">
        <f t="shared" si="161"/>
        <v>0.10799999999999998</v>
      </c>
      <c r="L2631" t="s">
        <v>2470</v>
      </c>
      <c r="M2631">
        <f>IF(I2631="","",VLOOKUP(L2631,'ARTICLES 10052022'!$A$1:$J$1031,10,FALSE))</f>
        <v>7.1999999999999995E-2</v>
      </c>
      <c r="N2631">
        <f t="shared" si="160"/>
        <v>7.1999999999999995E-2</v>
      </c>
    </row>
    <row r="2632" spans="1:14" outlineLevel="2">
      <c r="A2632" t="s">
        <v>240</v>
      </c>
      <c r="B2632" s="73" t="str">
        <f>VLOOKUP(A2632,'ARTICLES 10052022'!$A$2:$D$1031,4,FALSE)</f>
        <v>AF</v>
      </c>
      <c r="C2632" s="73" t="str">
        <f t="shared" si="162"/>
        <v/>
      </c>
      <c r="D2632" t="s">
        <v>2466</v>
      </c>
      <c r="E2632">
        <v>1</v>
      </c>
      <c r="F2632" t="s">
        <v>2467</v>
      </c>
      <c r="G2632">
        <v>0.90200000000000002</v>
      </c>
      <c r="H2632">
        <f t="shared" si="163"/>
        <v>0.90200000000000002</v>
      </c>
      <c r="I2632">
        <f>VLOOKUP(L2632,'ARTICLES 10052022'!$A$1:$Q$1031,17,FALSE)</f>
        <v>0.90149999999999997</v>
      </c>
      <c r="J2632">
        <f t="shared" si="161"/>
        <v>0.90149999999999997</v>
      </c>
      <c r="L2632" t="s">
        <v>2466</v>
      </c>
      <c r="M2632">
        <f>IF(I2632="","",VLOOKUP(L2632,'ARTICLES 10052022'!$A$1:$J$1031,10,FALSE))</f>
        <v>0.60099999999999998</v>
      </c>
      <c r="N2632">
        <f t="shared" si="160"/>
        <v>0.60099999999999998</v>
      </c>
    </row>
    <row r="2633" spans="1:14" outlineLevel="2">
      <c r="A2633" t="s">
        <v>240</v>
      </c>
      <c r="B2633" s="73" t="str">
        <f>VLOOKUP(A2633,'ARTICLES 10052022'!$A$2:$D$1031,4,FALSE)</f>
        <v>AF</v>
      </c>
      <c r="C2633" s="73" t="str">
        <f t="shared" si="162"/>
        <v/>
      </c>
      <c r="D2633">
        <v>101007</v>
      </c>
      <c r="E2633">
        <v>1</v>
      </c>
      <c r="F2633" t="s">
        <v>1544</v>
      </c>
      <c r="G2633">
        <v>2.2400000000000002</v>
      </c>
      <c r="H2633">
        <f t="shared" si="163"/>
        <v>2.2400000000000002</v>
      </c>
      <c r="I2633">
        <f>VLOOKUP(L2633,'ARTICLES 10052022'!$A$1:$Q$1031,17,FALSE)</f>
        <v>2.25</v>
      </c>
      <c r="J2633">
        <f t="shared" si="161"/>
        <v>2.25</v>
      </c>
      <c r="L2633">
        <v>101007</v>
      </c>
      <c r="M2633">
        <f>IF(I2633="","",VLOOKUP(L2633,'ARTICLES 10052022'!$A$1:$J$1031,10,FALSE))</f>
        <v>1.5</v>
      </c>
      <c r="N2633">
        <f t="shared" si="160"/>
        <v>1.5</v>
      </c>
    </row>
    <row r="2634" spans="1:14" outlineLevel="2">
      <c r="A2634" t="s">
        <v>240</v>
      </c>
      <c r="B2634" s="73" t="str">
        <f>VLOOKUP(A2634,'ARTICLES 10052022'!$A$2:$D$1031,4,FALSE)</f>
        <v>AF</v>
      </c>
      <c r="C2634" s="73" t="str">
        <f t="shared" si="162"/>
        <v/>
      </c>
      <c r="D2634" t="s">
        <v>2362</v>
      </c>
      <c r="E2634">
        <v>1</v>
      </c>
      <c r="F2634" t="s">
        <v>2363</v>
      </c>
      <c r="G2634">
        <v>1.9E-2</v>
      </c>
      <c r="H2634">
        <f t="shared" si="163"/>
        <v>1.9E-2</v>
      </c>
      <c r="I2634">
        <f>VLOOKUP(L2634,'ARTICLES 10052022'!$A$1:$Q$1031,17,FALSE)</f>
        <v>0.1905</v>
      </c>
      <c r="J2634">
        <f t="shared" si="161"/>
        <v>0.1905</v>
      </c>
      <c r="L2634" t="s">
        <v>2362</v>
      </c>
      <c r="M2634">
        <f>IF(I2634="","",VLOOKUP(L2634,'ARTICLES 10052022'!$A$1:$J$1031,10,FALSE))</f>
        <v>0.127</v>
      </c>
      <c r="N2634">
        <f t="shared" ref="N2634:N2697" si="164">IF(I2634="","",E2634*M2634)</f>
        <v>0.127</v>
      </c>
    </row>
    <row r="2635" spans="1:14" outlineLevel="2">
      <c r="A2635" t="s">
        <v>240</v>
      </c>
      <c r="B2635" s="73" t="str">
        <f>VLOOKUP(A2635,'ARTICLES 10052022'!$A$2:$D$1031,4,FALSE)</f>
        <v>AF</v>
      </c>
      <c r="C2635" s="73" t="str">
        <f t="shared" si="162"/>
        <v/>
      </c>
      <c r="D2635" t="s">
        <v>1516</v>
      </c>
      <c r="E2635">
        <v>0.5</v>
      </c>
      <c r="F2635" t="s">
        <v>1517</v>
      </c>
      <c r="G2635">
        <v>5.59</v>
      </c>
      <c r="H2635">
        <f t="shared" si="163"/>
        <v>2.7949999999999999</v>
      </c>
      <c r="I2635">
        <f>VLOOKUP(L2635,'ARTICLES 10052022'!$A$1:$Q$1031,17,FALSE)</f>
        <v>2.8701400000000001</v>
      </c>
      <c r="J2635">
        <f t="shared" si="161"/>
        <v>1.4350700000000001</v>
      </c>
      <c r="L2635" t="s">
        <v>1516</v>
      </c>
      <c r="M2635">
        <f>IF(I2635="","",VLOOKUP(L2635,'ARTICLES 10052022'!$A$1:$J$1031,10,FALSE))</f>
        <v>2.1579999999999999</v>
      </c>
      <c r="N2635">
        <f t="shared" si="164"/>
        <v>1.079</v>
      </c>
    </row>
    <row r="2636" spans="1:14" outlineLevel="2">
      <c r="A2636" t="s">
        <v>240</v>
      </c>
      <c r="B2636" s="73" t="str">
        <f>VLOOKUP(A2636,'ARTICLES 10052022'!$A$2:$D$1031,4,FALSE)</f>
        <v>AF</v>
      </c>
      <c r="C2636" s="73" t="str">
        <f t="shared" si="162"/>
        <v/>
      </c>
      <c r="D2636" t="s">
        <v>1665</v>
      </c>
      <c r="E2636">
        <v>1</v>
      </c>
      <c r="F2636" t="s">
        <v>1666</v>
      </c>
      <c r="G2636">
        <v>2.85</v>
      </c>
      <c r="H2636">
        <f t="shared" si="163"/>
        <v>2.85</v>
      </c>
      <c r="I2636">
        <f>VLOOKUP(L2636,'ARTICLES 10052022'!$A$1:$Q$1031,17,FALSE)</f>
        <v>3.0191000000000003</v>
      </c>
      <c r="J2636">
        <f t="shared" si="161"/>
        <v>3.0191000000000003</v>
      </c>
      <c r="L2636" t="s">
        <v>1665</v>
      </c>
      <c r="M2636">
        <f>IF(I2636="","",VLOOKUP(L2636,'ARTICLES 10052022'!$A$1:$J$1031,10,FALSE))</f>
        <v>2.27</v>
      </c>
      <c r="N2636">
        <f t="shared" si="164"/>
        <v>2.27</v>
      </c>
    </row>
    <row r="2637" spans="1:14" outlineLevel="2">
      <c r="A2637" t="s">
        <v>240</v>
      </c>
      <c r="B2637" s="73" t="str">
        <f>VLOOKUP(A2637,'ARTICLES 10052022'!$A$2:$D$1031,4,FALSE)</f>
        <v>AF</v>
      </c>
      <c r="C2637" s="73" t="str">
        <f t="shared" si="162"/>
        <v/>
      </c>
      <c r="D2637">
        <v>9600000618</v>
      </c>
      <c r="E2637">
        <v>1</v>
      </c>
      <c r="F2637" t="s">
        <v>2044</v>
      </c>
      <c r="G2637">
        <v>1.57</v>
      </c>
      <c r="H2637">
        <f t="shared" si="163"/>
        <v>1.57</v>
      </c>
      <c r="I2637">
        <f>VLOOKUP(L2637,'ARTICLES 10052022'!$A$1:$Q$1031,17,FALSE)</f>
        <v>2.3980000000000001</v>
      </c>
      <c r="J2637">
        <f t="shared" si="161"/>
        <v>2.3980000000000001</v>
      </c>
      <c r="L2637">
        <v>9600000618</v>
      </c>
      <c r="M2637">
        <f>IF(I2637="","",VLOOKUP(L2637,'ARTICLES 10052022'!$A$1:$J$1031,10,FALSE))</f>
        <v>1.1990000000000001</v>
      </c>
      <c r="N2637">
        <f t="shared" si="164"/>
        <v>1.1990000000000001</v>
      </c>
    </row>
    <row r="2638" spans="1:14" outlineLevel="2">
      <c r="A2638" t="s">
        <v>240</v>
      </c>
      <c r="B2638" s="73" t="str">
        <f>VLOOKUP(A2638,'ARTICLES 10052022'!$A$2:$D$1031,4,FALSE)</f>
        <v>AF</v>
      </c>
      <c r="C2638" s="73" t="str">
        <f t="shared" si="162"/>
        <v/>
      </c>
      <c r="D2638" t="s">
        <v>1537</v>
      </c>
      <c r="E2638">
        <v>0.6</v>
      </c>
      <c r="F2638" t="s">
        <v>1538</v>
      </c>
      <c r="G2638">
        <v>4.3499999999999996</v>
      </c>
      <c r="H2638">
        <f t="shared" si="163"/>
        <v>2.61</v>
      </c>
      <c r="I2638">
        <f>VLOOKUP(L2638,'ARTICLES 10052022'!$A$1:$Q$1031,17,FALSE)</f>
        <v>4.3499999999999996</v>
      </c>
      <c r="J2638">
        <f t="shared" si="161"/>
        <v>2.61</v>
      </c>
      <c r="L2638" t="s">
        <v>1537</v>
      </c>
      <c r="M2638">
        <f>IF(I2638="","",VLOOKUP(L2638,'ARTICLES 10052022'!$A$1:$J$1031,10,FALSE))</f>
        <v>2.9</v>
      </c>
      <c r="N2638">
        <f t="shared" si="164"/>
        <v>1.74</v>
      </c>
    </row>
    <row r="2639" spans="1:14" outlineLevel="2">
      <c r="A2639" t="s">
        <v>240</v>
      </c>
      <c r="B2639" s="73" t="str">
        <f>VLOOKUP(A2639,'ARTICLES 10052022'!$A$2:$D$1031,4,FALSE)</f>
        <v>AF</v>
      </c>
      <c r="C2639" s="73" t="str">
        <f t="shared" si="162"/>
        <v/>
      </c>
      <c r="D2639" t="s">
        <v>590</v>
      </c>
      <c r="E2639">
        <v>2</v>
      </c>
      <c r="F2639" t="s">
        <v>1653</v>
      </c>
      <c r="G2639">
        <v>0.47</v>
      </c>
      <c r="H2639">
        <f t="shared" si="163"/>
        <v>0.94</v>
      </c>
      <c r="I2639">
        <f>VLOOKUP(L2639,'ARTICLES 10052022'!$A$1:$Q$1031,17,FALSE)</f>
        <v>0.58121</v>
      </c>
      <c r="J2639">
        <f t="shared" si="161"/>
        <v>1.16242</v>
      </c>
      <c r="L2639" t="s">
        <v>590</v>
      </c>
      <c r="M2639">
        <f>IF(I2639="","",VLOOKUP(L2639,'ARTICLES 10052022'!$A$1:$J$1031,10,FALSE))</f>
        <v>0.437</v>
      </c>
      <c r="N2639">
        <f t="shared" si="164"/>
        <v>0.874</v>
      </c>
    </row>
    <row r="2640" spans="1:14" outlineLevel="2">
      <c r="A2640" t="s">
        <v>240</v>
      </c>
      <c r="B2640" s="73" t="str">
        <f>VLOOKUP(A2640,'ARTICLES 10052022'!$A$2:$D$1031,4,FALSE)</f>
        <v>AF</v>
      </c>
      <c r="C2640" s="73" t="str">
        <f t="shared" si="162"/>
        <v/>
      </c>
      <c r="D2640" t="s">
        <v>1997</v>
      </c>
      <c r="E2640">
        <v>1</v>
      </c>
      <c r="F2640" t="s">
        <v>1998</v>
      </c>
      <c r="G2640">
        <v>213.44</v>
      </c>
      <c r="H2640">
        <f t="shared" si="163"/>
        <v>213.44</v>
      </c>
      <c r="I2640">
        <f>VLOOKUP(L2640,'ARTICLES 10052022'!$A$1:$Q$1031,17,FALSE)</f>
        <v>225.99</v>
      </c>
      <c r="J2640">
        <f t="shared" si="161"/>
        <v>225.99</v>
      </c>
      <c r="L2640" t="s">
        <v>1997</v>
      </c>
      <c r="M2640">
        <f>IF(I2640="","",VLOOKUP(L2640,'ARTICLES 10052022'!$A$1:$J$1031,10,FALSE))</f>
        <v>150.66</v>
      </c>
      <c r="N2640">
        <f t="shared" si="164"/>
        <v>150.66</v>
      </c>
    </row>
    <row r="2641" spans="1:14" outlineLevel="2">
      <c r="A2641" t="s">
        <v>240</v>
      </c>
      <c r="B2641" s="73" t="str">
        <f>VLOOKUP(A2641,'ARTICLES 10052022'!$A$2:$D$1031,4,FALSE)</f>
        <v>AF</v>
      </c>
      <c r="C2641" s="73" t="str">
        <f t="shared" si="162"/>
        <v/>
      </c>
      <c r="D2641" t="s">
        <v>1684</v>
      </c>
      <c r="E2641">
        <v>1</v>
      </c>
      <c r="F2641" t="s">
        <v>3265</v>
      </c>
      <c r="G2641">
        <v>0.86</v>
      </c>
      <c r="H2641">
        <f t="shared" si="163"/>
        <v>0.86</v>
      </c>
      <c r="I2641">
        <f>VLOOKUP(L2641,'ARTICLES 10052022'!$A$1:$Q$1031,17,FALSE)</f>
        <v>0.91105000000000014</v>
      </c>
      <c r="J2641">
        <f t="shared" si="161"/>
        <v>0.91105000000000014</v>
      </c>
      <c r="L2641" t="s">
        <v>1684</v>
      </c>
      <c r="M2641">
        <f>IF(I2641="","",VLOOKUP(L2641,'ARTICLES 10052022'!$A$1:$J$1031,10,FALSE))</f>
        <v>0.68500000000000005</v>
      </c>
      <c r="N2641">
        <f t="shared" si="164"/>
        <v>0.68500000000000005</v>
      </c>
    </row>
    <row r="2642" spans="1:14" outlineLevel="2">
      <c r="A2642" t="s">
        <v>240</v>
      </c>
      <c r="B2642" s="73" t="str">
        <f>VLOOKUP(A2642,'ARTICLES 10052022'!$A$2:$D$1031,4,FALSE)</f>
        <v>AF</v>
      </c>
      <c r="C2642" s="73" t="str">
        <f t="shared" si="162"/>
        <v/>
      </c>
      <c r="D2642" t="s">
        <v>616</v>
      </c>
      <c r="E2642">
        <v>1</v>
      </c>
      <c r="F2642" t="s">
        <v>1916</v>
      </c>
      <c r="G2642">
        <v>2.91</v>
      </c>
      <c r="H2642">
        <f t="shared" si="163"/>
        <v>2.91</v>
      </c>
      <c r="I2642">
        <f>VLOOKUP(L2642,'ARTICLES 10052022'!$A$1:$Q$1031,17,FALSE)</f>
        <v>3.4259999999999997</v>
      </c>
      <c r="J2642">
        <f t="shared" si="161"/>
        <v>3.4259999999999997</v>
      </c>
      <c r="L2642" t="s">
        <v>616</v>
      </c>
      <c r="M2642">
        <f>IF(I2642="","",VLOOKUP(L2642,'ARTICLES 10052022'!$A$1:$J$1031,10,FALSE))</f>
        <v>2.2839999999999998</v>
      </c>
      <c r="N2642">
        <f t="shared" si="164"/>
        <v>2.2839999999999998</v>
      </c>
    </row>
    <row r="2643" spans="1:14" outlineLevel="2">
      <c r="A2643" t="s">
        <v>240</v>
      </c>
      <c r="B2643" s="73" t="str">
        <f>VLOOKUP(A2643,'ARTICLES 10052022'!$A$2:$D$1031,4,FALSE)</f>
        <v>AF</v>
      </c>
      <c r="C2643" s="73" t="str">
        <f t="shared" si="162"/>
        <v/>
      </c>
      <c r="D2643" t="s">
        <v>620</v>
      </c>
      <c r="E2643">
        <v>1</v>
      </c>
      <c r="F2643" t="s">
        <v>1917</v>
      </c>
      <c r="G2643">
        <v>2.56</v>
      </c>
      <c r="H2643">
        <f t="shared" si="163"/>
        <v>2.56</v>
      </c>
      <c r="I2643">
        <f>VLOOKUP(L2643,'ARTICLES 10052022'!$A$1:$Q$1031,17,FALSE)</f>
        <v>2.895</v>
      </c>
      <c r="J2643">
        <f t="shared" si="161"/>
        <v>2.895</v>
      </c>
      <c r="L2643" t="s">
        <v>620</v>
      </c>
      <c r="M2643">
        <f>IF(I2643="","",VLOOKUP(L2643,'ARTICLES 10052022'!$A$1:$J$1031,10,FALSE))</f>
        <v>1.93</v>
      </c>
      <c r="N2643">
        <f t="shared" si="164"/>
        <v>1.93</v>
      </c>
    </row>
    <row r="2644" spans="1:14" outlineLevel="2">
      <c r="A2644" t="s">
        <v>240</v>
      </c>
      <c r="B2644" s="73" t="str">
        <f>VLOOKUP(A2644,'ARTICLES 10052022'!$A$2:$D$1031,4,FALSE)</f>
        <v>AF</v>
      </c>
      <c r="C2644" s="73" t="str">
        <f t="shared" si="162"/>
        <v/>
      </c>
      <c r="D2644" t="s">
        <v>440</v>
      </c>
      <c r="E2644">
        <v>1</v>
      </c>
      <c r="F2644" t="s">
        <v>441</v>
      </c>
      <c r="G2644">
        <v>11.25</v>
      </c>
      <c r="H2644">
        <f t="shared" si="163"/>
        <v>11.25</v>
      </c>
      <c r="I2644">
        <f>VLOOKUP(L2644,'ARTICLES 10052022'!$A$1:$Q$1031,17,FALSE)</f>
        <v>11.47</v>
      </c>
      <c r="J2644">
        <f t="shared" si="161"/>
        <v>11.47</v>
      </c>
      <c r="L2644" t="s">
        <v>440</v>
      </c>
      <c r="M2644">
        <f>IF(I2644="","",VLOOKUP(L2644,'ARTICLES 10052022'!$A$1:$J$1031,10,FALSE))</f>
        <v>7.4</v>
      </c>
      <c r="N2644">
        <f t="shared" si="164"/>
        <v>7.4</v>
      </c>
    </row>
    <row r="2645" spans="1:14" outlineLevel="2">
      <c r="A2645" t="s">
        <v>240</v>
      </c>
      <c r="B2645" s="73" t="str">
        <f>VLOOKUP(A2645,'ARTICLES 10052022'!$A$2:$D$1031,4,FALSE)</f>
        <v>AF</v>
      </c>
      <c r="C2645" s="73" t="str">
        <f t="shared" si="162"/>
        <v/>
      </c>
      <c r="D2645" t="s">
        <v>472</v>
      </c>
      <c r="E2645">
        <v>2</v>
      </c>
      <c r="F2645" t="s">
        <v>993</v>
      </c>
      <c r="G2645">
        <v>4.87</v>
      </c>
      <c r="H2645">
        <f t="shared" si="163"/>
        <v>9.74</v>
      </c>
      <c r="I2645">
        <f>VLOOKUP(L2645,'ARTICLES 10052022'!$A$1:$Q$1031,17,FALSE)</f>
        <v>1.41</v>
      </c>
      <c r="J2645">
        <f t="shared" si="161"/>
        <v>2.82</v>
      </c>
      <c r="L2645" t="s">
        <v>472</v>
      </c>
      <c r="M2645">
        <f>IF(I2645="","",VLOOKUP(L2645,'ARTICLES 10052022'!$A$1:$J$1031,10,FALSE))</f>
        <v>0.94</v>
      </c>
      <c r="N2645">
        <f t="shared" si="164"/>
        <v>1.88</v>
      </c>
    </row>
    <row r="2646" spans="1:14" outlineLevel="2">
      <c r="A2646" t="s">
        <v>240</v>
      </c>
      <c r="B2646" s="73" t="str">
        <f>VLOOKUP(A2646,'ARTICLES 10052022'!$A$2:$D$1031,4,FALSE)</f>
        <v>AF</v>
      </c>
      <c r="C2646" s="73" t="str">
        <f t="shared" si="162"/>
        <v/>
      </c>
      <c r="D2646" t="s">
        <v>2410</v>
      </c>
      <c r="E2646">
        <v>1.1000000000000001</v>
      </c>
      <c r="F2646" t="s">
        <v>2411</v>
      </c>
      <c r="G2646">
        <v>75</v>
      </c>
      <c r="H2646">
        <f t="shared" si="163"/>
        <v>82.5</v>
      </c>
      <c r="I2646">
        <f>VLOOKUP(L2646,'ARTICLES 10052022'!$A$1:$Q$1031,17,FALSE)</f>
        <v>75</v>
      </c>
      <c r="J2646">
        <f t="shared" si="161"/>
        <v>82.5</v>
      </c>
      <c r="L2646" t="s">
        <v>2410</v>
      </c>
      <c r="M2646">
        <f>IF(I2646="","",VLOOKUP(L2646,'ARTICLES 10052022'!$A$1:$J$1031,10,FALSE))</f>
        <v>50</v>
      </c>
      <c r="N2646">
        <f t="shared" si="164"/>
        <v>55.000000000000007</v>
      </c>
    </row>
    <row r="2647" spans="1:14" outlineLevel="2">
      <c r="A2647" t="s">
        <v>240</v>
      </c>
      <c r="B2647" s="73" t="str">
        <f>VLOOKUP(A2647,'ARTICLES 10052022'!$A$2:$D$1031,4,FALSE)</f>
        <v>AF</v>
      </c>
      <c r="C2647" s="73" t="str">
        <f t="shared" si="162"/>
        <v/>
      </c>
      <c r="D2647" t="s">
        <v>452</v>
      </c>
      <c r="E2647">
        <v>1</v>
      </c>
      <c r="F2647" t="s">
        <v>1374</v>
      </c>
      <c r="G2647">
        <v>191.42</v>
      </c>
      <c r="H2647">
        <f t="shared" si="163"/>
        <v>191.42</v>
      </c>
      <c r="I2647">
        <f>VLOOKUP(L2647,'ARTICLES 10052022'!$A$1:$Q$1031,17,FALSE)</f>
        <v>223.5</v>
      </c>
      <c r="J2647">
        <f t="shared" si="161"/>
        <v>223.5</v>
      </c>
      <c r="L2647" t="s">
        <v>452</v>
      </c>
      <c r="M2647">
        <f>IF(I2647="","",VLOOKUP(L2647,'ARTICLES 10052022'!$A$1:$J$1031,10,FALSE))</f>
        <v>149</v>
      </c>
      <c r="N2647">
        <f t="shared" si="164"/>
        <v>149</v>
      </c>
    </row>
    <row r="2648" spans="1:14" outlineLevel="2">
      <c r="A2648" t="s">
        <v>240</v>
      </c>
      <c r="B2648" s="73" t="str">
        <f>VLOOKUP(A2648,'ARTICLES 10052022'!$A$2:$D$1031,4,FALSE)</f>
        <v>AF</v>
      </c>
      <c r="C2648" s="73" t="str">
        <f t="shared" si="162"/>
        <v/>
      </c>
      <c r="D2648" t="s">
        <v>1676</v>
      </c>
      <c r="E2648">
        <v>1</v>
      </c>
      <c r="F2648" t="s">
        <v>1677</v>
      </c>
      <c r="G2648">
        <v>0.88</v>
      </c>
      <c r="H2648">
        <f t="shared" si="163"/>
        <v>0.88</v>
      </c>
      <c r="I2648">
        <f>VLOOKUP(L2648,'ARTICLES 10052022'!$A$1:$Q$1031,17,FALSE)</f>
        <v>0.90440000000000009</v>
      </c>
      <c r="J2648">
        <f t="shared" si="161"/>
        <v>0.90440000000000009</v>
      </c>
      <c r="L2648" t="s">
        <v>1676</v>
      </c>
      <c r="M2648">
        <f>IF(I2648="","",VLOOKUP(L2648,'ARTICLES 10052022'!$A$1:$J$1031,10,FALSE))</f>
        <v>0.68</v>
      </c>
      <c r="N2648">
        <f t="shared" si="164"/>
        <v>0.68</v>
      </c>
    </row>
    <row r="2649" spans="1:14" outlineLevel="2">
      <c r="A2649" t="s">
        <v>240</v>
      </c>
      <c r="B2649" s="73" t="str">
        <f>VLOOKUP(A2649,'ARTICLES 10052022'!$A$2:$D$1031,4,FALSE)</f>
        <v>AF</v>
      </c>
      <c r="C2649" s="73" t="str">
        <f t="shared" si="162"/>
        <v/>
      </c>
      <c r="D2649" t="s">
        <v>508</v>
      </c>
      <c r="E2649">
        <v>1</v>
      </c>
      <c r="F2649" t="s">
        <v>994</v>
      </c>
      <c r="G2649">
        <v>4.18</v>
      </c>
      <c r="H2649">
        <f t="shared" si="163"/>
        <v>4.18</v>
      </c>
      <c r="I2649">
        <f>VLOOKUP(L2649,'ARTICLES 10052022'!$A$1:$Q$1031,17,FALSE)</f>
        <v>5.0250000000000004</v>
      </c>
      <c r="J2649">
        <f t="shared" si="161"/>
        <v>5.0250000000000004</v>
      </c>
      <c r="L2649" t="s">
        <v>508</v>
      </c>
      <c r="M2649">
        <f>IF(I2649="","",VLOOKUP(L2649,'ARTICLES 10052022'!$A$1:$J$1031,10,FALSE))</f>
        <v>1.675</v>
      </c>
      <c r="N2649">
        <f t="shared" si="164"/>
        <v>1.675</v>
      </c>
    </row>
    <row r="2650" spans="1:14" outlineLevel="1">
      <c r="A2650" s="73" t="s">
        <v>3266</v>
      </c>
      <c r="B2650" s="73"/>
      <c r="C2650" s="73" t="str">
        <f t="shared" si="162"/>
        <v>SBG01</v>
      </c>
      <c r="J2650">
        <f>SUBTOTAL(9,J2631:J2649)</f>
        <v>573.51603999999998</v>
      </c>
      <c r="N2650">
        <f>SUBTOTAL(9,N2631:N2649)</f>
        <v>380.65600000000001</v>
      </c>
    </row>
    <row r="2651" spans="1:14" outlineLevel="2">
      <c r="A2651" t="s">
        <v>355</v>
      </c>
      <c r="B2651" s="73" t="str">
        <f>VLOOKUP(A2651,'ARTICLES 10052022'!$A$2:$D$1031,4,FALSE)</f>
        <v>AA</v>
      </c>
      <c r="C2651" s="73" t="str">
        <f t="shared" si="162"/>
        <v/>
      </c>
      <c r="D2651" t="s">
        <v>2137</v>
      </c>
      <c r="E2651">
        <v>4</v>
      </c>
      <c r="F2651" t="s">
        <v>2138</v>
      </c>
      <c r="G2651">
        <v>34.299999999999997</v>
      </c>
      <c r="H2651">
        <f t="shared" si="163"/>
        <v>137.19999999999999</v>
      </c>
      <c r="I2651">
        <f>VLOOKUP(L2651,'ARTICLES 10052022'!$A$1:$Q$1031,17,FALSE)</f>
        <v>47.4</v>
      </c>
      <c r="J2651">
        <f t="shared" si="161"/>
        <v>189.6</v>
      </c>
      <c r="L2651" t="s">
        <v>2137</v>
      </c>
      <c r="M2651">
        <f>IF(I2651="","",VLOOKUP(L2651,'ARTICLES 10052022'!$A$1:$J$1031,10,FALSE))</f>
        <v>39.5</v>
      </c>
      <c r="N2651">
        <f t="shared" si="164"/>
        <v>158</v>
      </c>
    </row>
    <row r="2652" spans="1:14" outlineLevel="2">
      <c r="A2652" t="s">
        <v>355</v>
      </c>
      <c r="B2652" s="73" t="str">
        <f>VLOOKUP(A2652,'ARTICLES 10052022'!$A$2:$D$1031,4,FALSE)</f>
        <v>AA</v>
      </c>
      <c r="C2652" s="73" t="str">
        <f t="shared" si="162"/>
        <v/>
      </c>
      <c r="D2652" t="s">
        <v>1445</v>
      </c>
      <c r="E2652">
        <v>12</v>
      </c>
      <c r="F2652" t="s">
        <v>1446</v>
      </c>
      <c r="G2652">
        <v>40.47</v>
      </c>
      <c r="H2652">
        <f t="shared" si="163"/>
        <v>485.64</v>
      </c>
      <c r="I2652">
        <f>VLOOKUP(L2652,'ARTICLES 10052022'!$A$1:$Q$1031,17,FALSE)</f>
        <v>48.900000000000006</v>
      </c>
      <c r="J2652">
        <f t="shared" si="161"/>
        <v>586.80000000000007</v>
      </c>
      <c r="L2652" t="s">
        <v>1445</v>
      </c>
      <c r="M2652">
        <f>IF(I2652="","",VLOOKUP(L2652,'ARTICLES 10052022'!$A$1:$J$1031,10,FALSE))</f>
        <v>32.6</v>
      </c>
      <c r="N2652">
        <f t="shared" si="164"/>
        <v>391.20000000000005</v>
      </c>
    </row>
    <row r="2653" spans="1:14" outlineLevel="2">
      <c r="A2653" t="s">
        <v>355</v>
      </c>
      <c r="B2653" s="73" t="str">
        <f>VLOOKUP(A2653,'ARTICLES 10052022'!$A$2:$D$1031,4,FALSE)</f>
        <v>AA</v>
      </c>
      <c r="C2653" s="73" t="str">
        <f t="shared" si="162"/>
        <v/>
      </c>
      <c r="D2653" t="s">
        <v>412</v>
      </c>
      <c r="E2653">
        <v>1</v>
      </c>
      <c r="F2653" t="s">
        <v>413</v>
      </c>
      <c r="G2653">
        <v>16.5</v>
      </c>
      <c r="H2653">
        <f t="shared" si="163"/>
        <v>16.5</v>
      </c>
      <c r="I2653">
        <f>VLOOKUP(L2653,'ARTICLES 10052022'!$A$1:$Q$1031,17,FALSE)</f>
        <v>20.774999999999999</v>
      </c>
      <c r="J2653">
        <f t="shared" si="161"/>
        <v>20.774999999999999</v>
      </c>
      <c r="L2653" t="s">
        <v>412</v>
      </c>
      <c r="M2653">
        <f>IF(I2653="","",VLOOKUP(L2653,'ARTICLES 10052022'!$A$1:$J$1031,10,FALSE))</f>
        <v>13.85</v>
      </c>
      <c r="N2653">
        <f t="shared" si="164"/>
        <v>13.85</v>
      </c>
    </row>
    <row r="2654" spans="1:14" outlineLevel="2">
      <c r="A2654" t="s">
        <v>355</v>
      </c>
      <c r="B2654" s="73" t="str">
        <f>VLOOKUP(A2654,'ARTICLES 10052022'!$A$2:$D$1031,4,FALSE)</f>
        <v>AA</v>
      </c>
      <c r="C2654" s="73" t="str">
        <f t="shared" si="162"/>
        <v/>
      </c>
      <c r="D2654" t="s">
        <v>1867</v>
      </c>
      <c r="E2654">
        <v>1</v>
      </c>
      <c r="F2654" t="s">
        <v>1868</v>
      </c>
      <c r="G2654">
        <v>624.22</v>
      </c>
      <c r="H2654">
        <f t="shared" si="163"/>
        <v>624.22</v>
      </c>
      <c r="I2654">
        <f>VLOOKUP(L2654,'ARTICLES 10052022'!$A$1:$Q$1031,17,FALSE)</f>
        <v>908.22199999999998</v>
      </c>
      <c r="J2654">
        <f t="shared" si="161"/>
        <v>908.22199999999998</v>
      </c>
      <c r="L2654" t="s">
        <v>1867</v>
      </c>
      <c r="M2654">
        <f>IF(I2654="","",VLOOKUP(L2654,'ARTICLES 10052022'!$A$1:$J$1031,10,FALSE))</f>
        <v>648.73</v>
      </c>
      <c r="N2654">
        <f t="shared" si="164"/>
        <v>648.73</v>
      </c>
    </row>
    <row r="2655" spans="1:14" outlineLevel="2">
      <c r="A2655" t="s">
        <v>355</v>
      </c>
      <c r="B2655" s="73" t="str">
        <f>VLOOKUP(A2655,'ARTICLES 10052022'!$A$2:$D$1031,4,FALSE)</f>
        <v>AA</v>
      </c>
      <c r="C2655" s="73" t="str">
        <f t="shared" si="162"/>
        <v/>
      </c>
      <c r="D2655" t="s">
        <v>512</v>
      </c>
      <c r="E2655">
        <v>2</v>
      </c>
      <c r="F2655" t="s">
        <v>1006</v>
      </c>
      <c r="G2655">
        <v>4.63</v>
      </c>
      <c r="H2655">
        <f t="shared" si="163"/>
        <v>9.26</v>
      </c>
      <c r="I2655">
        <f>VLOOKUP(L2655,'ARTICLES 10052022'!$A$1:$Q$1031,17,FALSE)</f>
        <v>6.34</v>
      </c>
      <c r="J2655">
        <f t="shared" si="161"/>
        <v>12.68</v>
      </c>
      <c r="L2655" t="s">
        <v>512</v>
      </c>
      <c r="M2655">
        <f>IF(I2655="","",VLOOKUP(L2655,'ARTICLES 10052022'!$A$1:$J$1031,10,FALSE))</f>
        <v>3.17</v>
      </c>
      <c r="N2655">
        <f t="shared" si="164"/>
        <v>6.34</v>
      </c>
    </row>
    <row r="2656" spans="1:14" outlineLevel="1">
      <c r="A2656" s="73" t="s">
        <v>3267</v>
      </c>
      <c r="B2656" s="73"/>
      <c r="C2656" s="73" t="str">
        <f t="shared" si="162"/>
        <v>PSFV6EH4X3</v>
      </c>
      <c r="J2656">
        <f>SUBTOTAL(9,J2651:J2655)</f>
        <v>1718.077</v>
      </c>
      <c r="N2656">
        <f>SUBTOTAL(9,N2651:N2655)</f>
        <v>1218.1200000000001</v>
      </c>
    </row>
    <row r="2657" spans="1:14" outlineLevel="2">
      <c r="A2657" t="s">
        <v>2571</v>
      </c>
      <c r="B2657" s="73" t="str">
        <f>VLOOKUP(A2657,'ARTICLES 10052022'!$A$2:$D$1031,4,FALSE)</f>
        <v>AF</v>
      </c>
      <c r="C2657" s="73" t="str">
        <f t="shared" si="162"/>
        <v/>
      </c>
      <c r="D2657" t="s">
        <v>458</v>
      </c>
      <c r="E2657">
        <v>1</v>
      </c>
      <c r="F2657" t="s">
        <v>459</v>
      </c>
      <c r="G2657">
        <v>100.31</v>
      </c>
      <c r="H2657">
        <f t="shared" si="163"/>
        <v>100.31</v>
      </c>
      <c r="I2657">
        <f>VLOOKUP(L2657,'ARTICLES 10052022'!$A$1:$Q$1031,17,FALSE)</f>
        <v>118.584</v>
      </c>
      <c r="J2657">
        <f t="shared" si="161"/>
        <v>118.584</v>
      </c>
      <c r="L2657" t="s">
        <v>458</v>
      </c>
      <c r="M2657">
        <f>IF(I2657="","",VLOOKUP(L2657,'ARTICLES 10052022'!$A$1:$J$1031,10,FALSE))</f>
        <v>59.292000000000002</v>
      </c>
      <c r="N2657">
        <f t="shared" si="164"/>
        <v>59.292000000000002</v>
      </c>
    </row>
    <row r="2658" spans="1:14" outlineLevel="2">
      <c r="A2658" t="s">
        <v>2571</v>
      </c>
      <c r="B2658" s="73" t="str">
        <f>VLOOKUP(A2658,'ARTICLES 10052022'!$A$2:$D$1031,4,FALSE)</f>
        <v>AF</v>
      </c>
      <c r="C2658" s="73" t="str">
        <f t="shared" si="162"/>
        <v/>
      </c>
      <c r="D2658" t="s">
        <v>2470</v>
      </c>
      <c r="E2658">
        <v>2</v>
      </c>
      <c r="F2658" t="s">
        <v>2471</v>
      </c>
      <c r="G2658">
        <v>0.08</v>
      </c>
      <c r="H2658">
        <f t="shared" si="163"/>
        <v>0.16</v>
      </c>
      <c r="I2658">
        <f>VLOOKUP(L2658,'ARTICLES 10052022'!$A$1:$Q$1031,17,FALSE)</f>
        <v>0.10799999999999998</v>
      </c>
      <c r="J2658">
        <f t="shared" si="161"/>
        <v>0.21599999999999997</v>
      </c>
      <c r="L2658" t="s">
        <v>2470</v>
      </c>
      <c r="M2658">
        <f>IF(I2658="","",VLOOKUP(L2658,'ARTICLES 10052022'!$A$1:$J$1031,10,FALSE))</f>
        <v>7.1999999999999995E-2</v>
      </c>
      <c r="N2658">
        <f t="shared" si="164"/>
        <v>0.14399999999999999</v>
      </c>
    </row>
    <row r="2659" spans="1:14" outlineLevel="2">
      <c r="A2659" t="s">
        <v>2571</v>
      </c>
      <c r="B2659" s="73" t="str">
        <f>VLOOKUP(A2659,'ARTICLES 10052022'!$A$2:$D$1031,4,FALSE)</f>
        <v>AF</v>
      </c>
      <c r="C2659" s="73" t="str">
        <f t="shared" si="162"/>
        <v/>
      </c>
      <c r="D2659" t="s">
        <v>2462</v>
      </c>
      <c r="E2659">
        <v>1</v>
      </c>
      <c r="F2659" t="s">
        <v>2463</v>
      </c>
      <c r="G2659">
        <v>0.47599999999999998</v>
      </c>
      <c r="H2659">
        <f t="shared" si="163"/>
        <v>0.47599999999999998</v>
      </c>
      <c r="I2659">
        <f>VLOOKUP(L2659,'ARTICLES 10052022'!$A$1:$Q$1031,17,FALSE)</f>
        <v>0.47550000000000003</v>
      </c>
      <c r="J2659">
        <f t="shared" si="161"/>
        <v>0.47550000000000003</v>
      </c>
      <c r="L2659" t="s">
        <v>2462</v>
      </c>
      <c r="M2659">
        <f>IF(I2659="","",VLOOKUP(L2659,'ARTICLES 10052022'!$A$1:$J$1031,10,FALSE))</f>
        <v>0.317</v>
      </c>
      <c r="N2659">
        <f t="shared" si="164"/>
        <v>0.317</v>
      </c>
    </row>
    <row r="2660" spans="1:14" outlineLevel="2">
      <c r="A2660" t="s">
        <v>2571</v>
      </c>
      <c r="B2660" s="73" t="str">
        <f>VLOOKUP(A2660,'ARTICLES 10052022'!$A$2:$D$1031,4,FALSE)</f>
        <v>AF</v>
      </c>
      <c r="C2660" s="73" t="str">
        <f t="shared" si="162"/>
        <v/>
      </c>
      <c r="D2660" t="s">
        <v>2466</v>
      </c>
      <c r="E2660">
        <v>1</v>
      </c>
      <c r="F2660" t="s">
        <v>2467</v>
      </c>
      <c r="G2660">
        <v>0.90200000000000002</v>
      </c>
      <c r="H2660">
        <f t="shared" si="163"/>
        <v>0.90200000000000002</v>
      </c>
      <c r="I2660">
        <f>VLOOKUP(L2660,'ARTICLES 10052022'!$A$1:$Q$1031,17,FALSE)</f>
        <v>0.90149999999999997</v>
      </c>
      <c r="J2660">
        <f t="shared" si="161"/>
        <v>0.90149999999999997</v>
      </c>
      <c r="L2660" t="s">
        <v>2466</v>
      </c>
      <c r="M2660">
        <f>IF(I2660="","",VLOOKUP(L2660,'ARTICLES 10052022'!$A$1:$J$1031,10,FALSE))</f>
        <v>0.60099999999999998</v>
      </c>
      <c r="N2660">
        <f t="shared" si="164"/>
        <v>0.60099999999999998</v>
      </c>
    </row>
    <row r="2661" spans="1:14" outlineLevel="2">
      <c r="A2661" t="s">
        <v>2571</v>
      </c>
      <c r="B2661" s="73" t="str">
        <f>VLOOKUP(A2661,'ARTICLES 10052022'!$A$2:$D$1031,4,FALSE)</f>
        <v>AF</v>
      </c>
      <c r="C2661" s="73" t="str">
        <f t="shared" si="162"/>
        <v/>
      </c>
      <c r="D2661" t="s">
        <v>440</v>
      </c>
      <c r="E2661">
        <v>1</v>
      </c>
      <c r="F2661" t="s">
        <v>441</v>
      </c>
      <c r="G2661">
        <v>11.25</v>
      </c>
      <c r="H2661">
        <f t="shared" si="163"/>
        <v>11.25</v>
      </c>
      <c r="I2661">
        <f>VLOOKUP(L2661,'ARTICLES 10052022'!$A$1:$Q$1031,17,FALSE)</f>
        <v>11.47</v>
      </c>
      <c r="J2661">
        <f t="shared" si="161"/>
        <v>11.47</v>
      </c>
      <c r="L2661" t="s">
        <v>440</v>
      </c>
      <c r="M2661">
        <f>IF(I2661="","",VLOOKUP(L2661,'ARTICLES 10052022'!$A$1:$J$1031,10,FALSE))</f>
        <v>7.4</v>
      </c>
      <c r="N2661">
        <f t="shared" si="164"/>
        <v>7.4</v>
      </c>
    </row>
    <row r="2662" spans="1:14" outlineLevel="2">
      <c r="A2662" t="s">
        <v>2571</v>
      </c>
      <c r="B2662" s="73" t="str">
        <f>VLOOKUP(A2662,'ARTICLES 10052022'!$A$2:$D$1031,4,FALSE)</f>
        <v>AF</v>
      </c>
      <c r="C2662" s="73" t="str">
        <f t="shared" si="162"/>
        <v/>
      </c>
      <c r="D2662" t="s">
        <v>474</v>
      </c>
      <c r="E2662">
        <v>3</v>
      </c>
      <c r="F2662" t="s">
        <v>2940</v>
      </c>
      <c r="G2662">
        <v>4.9400000000000004</v>
      </c>
      <c r="H2662">
        <f t="shared" si="163"/>
        <v>14.82</v>
      </c>
      <c r="I2662">
        <f>VLOOKUP(L2662,'ARTICLES 10052022'!$A$1:$Q$1031,17,FALSE)</f>
        <v>1.3800000000000001</v>
      </c>
      <c r="J2662">
        <f t="shared" si="161"/>
        <v>4.1400000000000006</v>
      </c>
      <c r="L2662" t="s">
        <v>474</v>
      </c>
      <c r="M2662">
        <f>IF(I2662="","",VLOOKUP(L2662,'ARTICLES 10052022'!$A$1:$J$1031,10,FALSE))</f>
        <v>0.92</v>
      </c>
      <c r="N2662">
        <f t="shared" si="164"/>
        <v>2.7600000000000002</v>
      </c>
    </row>
    <row r="2663" spans="1:14" outlineLevel="2">
      <c r="A2663" t="s">
        <v>2571</v>
      </c>
      <c r="B2663" s="73" t="str">
        <f>VLOOKUP(A2663,'ARTICLES 10052022'!$A$2:$D$1031,4,FALSE)</f>
        <v>AF</v>
      </c>
      <c r="C2663" s="73" t="str">
        <f t="shared" si="162"/>
        <v/>
      </c>
      <c r="D2663" t="s">
        <v>688</v>
      </c>
      <c r="E2663">
        <v>2</v>
      </c>
      <c r="F2663" t="s">
        <v>1720</v>
      </c>
      <c r="G2663">
        <v>0.44</v>
      </c>
      <c r="H2663">
        <f t="shared" si="163"/>
        <v>0.88</v>
      </c>
      <c r="I2663">
        <f>VLOOKUP(L2663,'ARTICLES 10052022'!$A$1:$Q$1031,17,FALSE)</f>
        <v>0.56125999999999998</v>
      </c>
      <c r="J2663">
        <f t="shared" si="161"/>
        <v>1.12252</v>
      </c>
      <c r="L2663" t="s">
        <v>688</v>
      </c>
      <c r="M2663">
        <f>IF(I2663="","",VLOOKUP(L2663,'ARTICLES 10052022'!$A$1:$J$1031,10,FALSE))</f>
        <v>0.42199999999999999</v>
      </c>
      <c r="N2663">
        <f t="shared" si="164"/>
        <v>0.84399999999999997</v>
      </c>
    </row>
    <row r="2664" spans="1:14" outlineLevel="2">
      <c r="A2664" t="s">
        <v>2571</v>
      </c>
      <c r="B2664" s="73" t="str">
        <f>VLOOKUP(A2664,'ARTICLES 10052022'!$A$2:$D$1031,4,FALSE)</f>
        <v>AF</v>
      </c>
      <c r="C2664" s="73" t="str">
        <f t="shared" si="162"/>
        <v/>
      </c>
      <c r="D2664" t="s">
        <v>2410</v>
      </c>
      <c r="E2664">
        <v>0.5</v>
      </c>
      <c r="F2664" t="s">
        <v>2411</v>
      </c>
      <c r="G2664">
        <v>75</v>
      </c>
      <c r="H2664">
        <f t="shared" si="163"/>
        <v>37.5</v>
      </c>
      <c r="I2664">
        <f>VLOOKUP(L2664,'ARTICLES 10052022'!$A$1:$Q$1031,17,FALSE)</f>
        <v>75</v>
      </c>
      <c r="J2664">
        <f t="shared" si="161"/>
        <v>37.5</v>
      </c>
      <c r="L2664" t="s">
        <v>2410</v>
      </c>
      <c r="M2664">
        <f>IF(I2664="","",VLOOKUP(L2664,'ARTICLES 10052022'!$A$1:$J$1031,10,FALSE))</f>
        <v>50</v>
      </c>
      <c r="N2664">
        <f t="shared" si="164"/>
        <v>25</v>
      </c>
    </row>
    <row r="2665" spans="1:14" outlineLevel="2">
      <c r="A2665" t="s">
        <v>2571</v>
      </c>
      <c r="B2665" s="73" t="str">
        <f>VLOOKUP(A2665,'ARTICLES 10052022'!$A$2:$D$1031,4,FALSE)</f>
        <v>AF</v>
      </c>
      <c r="C2665" s="73" t="str">
        <f t="shared" si="162"/>
        <v/>
      </c>
      <c r="D2665" t="s">
        <v>406</v>
      </c>
      <c r="E2665">
        <v>1</v>
      </c>
      <c r="F2665" t="s">
        <v>1434</v>
      </c>
      <c r="G2665">
        <v>640.38</v>
      </c>
      <c r="H2665">
        <f t="shared" si="163"/>
        <v>640.38</v>
      </c>
      <c r="I2665">
        <f>VLOOKUP(L2665,'ARTICLES 10052022'!$A$1:$Q$1031,17,FALSE)</f>
        <v>831.70220000000006</v>
      </c>
      <c r="J2665">
        <f t="shared" si="161"/>
        <v>831.70220000000006</v>
      </c>
      <c r="L2665" t="s">
        <v>406</v>
      </c>
      <c r="M2665">
        <f>IF(I2665="","",VLOOKUP(L2665,'ARTICLES 10052022'!$A$1:$J$1031,10,FALSE))</f>
        <v>625.34</v>
      </c>
      <c r="N2665">
        <f t="shared" si="164"/>
        <v>625.34</v>
      </c>
    </row>
    <row r="2666" spans="1:14" outlineLevel="2">
      <c r="A2666" t="s">
        <v>2571</v>
      </c>
      <c r="B2666" s="73" t="str">
        <f>VLOOKUP(A2666,'ARTICLES 10052022'!$A$2:$D$1031,4,FALSE)</f>
        <v>AF</v>
      </c>
      <c r="C2666" s="73" t="str">
        <f t="shared" si="162"/>
        <v/>
      </c>
      <c r="D2666" t="s">
        <v>1977</v>
      </c>
      <c r="E2666">
        <v>1</v>
      </c>
      <c r="F2666" t="s">
        <v>1978</v>
      </c>
      <c r="G2666">
        <v>7.78</v>
      </c>
      <c r="H2666">
        <f t="shared" si="163"/>
        <v>7.78</v>
      </c>
      <c r="I2666">
        <f>VLOOKUP(L2666,'ARTICLES 10052022'!$A$1:$Q$1031,17,FALSE)</f>
        <v>8.34</v>
      </c>
      <c r="J2666">
        <f t="shared" si="161"/>
        <v>8.34</v>
      </c>
      <c r="L2666" t="s">
        <v>1977</v>
      </c>
      <c r="M2666">
        <f>IF(I2666="","",VLOOKUP(L2666,'ARTICLES 10052022'!$A$1:$J$1031,10,FALSE))</f>
        <v>5.56</v>
      </c>
      <c r="N2666">
        <f t="shared" si="164"/>
        <v>5.56</v>
      </c>
    </row>
    <row r="2667" spans="1:14" outlineLevel="2">
      <c r="A2667" t="s">
        <v>2571</v>
      </c>
      <c r="B2667" s="73" t="str">
        <f>VLOOKUP(A2667,'ARTICLES 10052022'!$A$2:$D$1031,4,FALSE)</f>
        <v>AF</v>
      </c>
      <c r="C2667" s="73" t="str">
        <f t="shared" si="162"/>
        <v/>
      </c>
      <c r="D2667" t="s">
        <v>2569</v>
      </c>
      <c r="E2667">
        <v>3</v>
      </c>
      <c r="F2667" t="s">
        <v>2570</v>
      </c>
      <c r="G2667">
        <v>12.91</v>
      </c>
      <c r="H2667">
        <f t="shared" si="163"/>
        <v>38.730000000000004</v>
      </c>
      <c r="I2667">
        <f>VLOOKUP(L2667,'ARTICLES 10052022'!$A$1:$Q$1031,17,FALSE)</f>
        <v>15.600000000000001</v>
      </c>
      <c r="J2667">
        <f t="shared" si="161"/>
        <v>46.800000000000004</v>
      </c>
      <c r="L2667" t="s">
        <v>2569</v>
      </c>
      <c r="M2667">
        <f>IF(I2667="","",VLOOKUP(L2667,'ARTICLES 10052022'!$A$1:$J$1031,10,FALSE))</f>
        <v>0.78</v>
      </c>
      <c r="N2667">
        <f t="shared" si="164"/>
        <v>2.34</v>
      </c>
    </row>
    <row r="2668" spans="1:14" outlineLevel="1">
      <c r="A2668" s="73" t="s">
        <v>3268</v>
      </c>
      <c r="B2668" s="73"/>
      <c r="C2668" s="73" t="str">
        <f t="shared" si="162"/>
        <v>DIR023VMHI50PAP</v>
      </c>
      <c r="J2668">
        <f>SUBTOTAL(9,J2657:J2667)</f>
        <v>1061.2517200000002</v>
      </c>
      <c r="N2668">
        <f>SUBTOTAL(9,N2657:N2667)</f>
        <v>729.59800000000007</v>
      </c>
    </row>
    <row r="2669" spans="1:14" outlineLevel="2">
      <c r="A2669" t="s">
        <v>2567</v>
      </c>
      <c r="B2669" s="73" t="str">
        <f>VLOOKUP(A2669,'ARTICLES 10052022'!$A$2:$D$1031,4,FALSE)</f>
        <v>AF</v>
      </c>
      <c r="C2669" s="73" t="str">
        <f t="shared" si="162"/>
        <v/>
      </c>
      <c r="D2669" t="s">
        <v>458</v>
      </c>
      <c r="E2669">
        <v>1</v>
      </c>
      <c r="F2669" t="s">
        <v>459</v>
      </c>
      <c r="G2669">
        <v>100.31</v>
      </c>
      <c r="H2669">
        <f t="shared" si="163"/>
        <v>100.31</v>
      </c>
      <c r="I2669">
        <f>VLOOKUP(L2669,'ARTICLES 10052022'!$A$1:$Q$1031,17,FALSE)</f>
        <v>118.584</v>
      </c>
      <c r="J2669">
        <f t="shared" si="161"/>
        <v>118.584</v>
      </c>
      <c r="L2669" t="s">
        <v>458</v>
      </c>
      <c r="M2669">
        <f>IF(I2669="","",VLOOKUP(L2669,'ARTICLES 10052022'!$A$1:$J$1031,10,FALSE))</f>
        <v>59.292000000000002</v>
      </c>
      <c r="N2669">
        <f t="shared" si="164"/>
        <v>59.292000000000002</v>
      </c>
    </row>
    <row r="2670" spans="1:14" outlineLevel="2">
      <c r="A2670" t="s">
        <v>2567</v>
      </c>
      <c r="B2670" s="73" t="str">
        <f>VLOOKUP(A2670,'ARTICLES 10052022'!$A$2:$D$1031,4,FALSE)</f>
        <v>AF</v>
      </c>
      <c r="C2670" s="73" t="str">
        <f t="shared" si="162"/>
        <v/>
      </c>
      <c r="D2670" t="s">
        <v>2470</v>
      </c>
      <c r="E2670">
        <v>2</v>
      </c>
      <c r="F2670" t="s">
        <v>2471</v>
      </c>
      <c r="G2670">
        <v>0.08</v>
      </c>
      <c r="H2670">
        <f t="shared" si="163"/>
        <v>0.16</v>
      </c>
      <c r="I2670">
        <f>VLOOKUP(L2670,'ARTICLES 10052022'!$A$1:$Q$1031,17,FALSE)</f>
        <v>0.10799999999999998</v>
      </c>
      <c r="J2670">
        <f t="shared" si="161"/>
        <v>0.21599999999999997</v>
      </c>
      <c r="L2670" t="s">
        <v>2470</v>
      </c>
      <c r="M2670">
        <f>IF(I2670="","",VLOOKUP(L2670,'ARTICLES 10052022'!$A$1:$J$1031,10,FALSE))</f>
        <v>7.1999999999999995E-2</v>
      </c>
      <c r="N2670">
        <f t="shared" si="164"/>
        <v>0.14399999999999999</v>
      </c>
    </row>
    <row r="2671" spans="1:14" outlineLevel="2">
      <c r="A2671" t="s">
        <v>2567</v>
      </c>
      <c r="B2671" s="73" t="str">
        <f>VLOOKUP(A2671,'ARTICLES 10052022'!$A$2:$D$1031,4,FALSE)</f>
        <v>AF</v>
      </c>
      <c r="C2671" s="73" t="str">
        <f t="shared" si="162"/>
        <v/>
      </c>
      <c r="D2671" t="s">
        <v>2462</v>
      </c>
      <c r="E2671">
        <v>1</v>
      </c>
      <c r="F2671" t="s">
        <v>2463</v>
      </c>
      <c r="G2671">
        <v>0.47599999999999998</v>
      </c>
      <c r="H2671">
        <f t="shared" si="163"/>
        <v>0.47599999999999998</v>
      </c>
      <c r="I2671">
        <f>VLOOKUP(L2671,'ARTICLES 10052022'!$A$1:$Q$1031,17,FALSE)</f>
        <v>0.47550000000000003</v>
      </c>
      <c r="J2671">
        <f t="shared" si="161"/>
        <v>0.47550000000000003</v>
      </c>
      <c r="L2671" t="s">
        <v>2462</v>
      </c>
      <c r="M2671">
        <f>IF(I2671="","",VLOOKUP(L2671,'ARTICLES 10052022'!$A$1:$J$1031,10,FALSE))</f>
        <v>0.317</v>
      </c>
      <c r="N2671">
        <f t="shared" si="164"/>
        <v>0.317</v>
      </c>
    </row>
    <row r="2672" spans="1:14" outlineLevel="2">
      <c r="A2672" t="s">
        <v>2567</v>
      </c>
      <c r="B2672" s="73" t="str">
        <f>VLOOKUP(A2672,'ARTICLES 10052022'!$A$2:$D$1031,4,FALSE)</f>
        <v>AF</v>
      </c>
      <c r="C2672" s="73" t="str">
        <f t="shared" si="162"/>
        <v/>
      </c>
      <c r="D2672" t="s">
        <v>2466</v>
      </c>
      <c r="E2672">
        <v>1</v>
      </c>
      <c r="F2672" t="s">
        <v>2467</v>
      </c>
      <c r="G2672">
        <v>0.90200000000000002</v>
      </c>
      <c r="H2672">
        <f t="shared" si="163"/>
        <v>0.90200000000000002</v>
      </c>
      <c r="I2672">
        <f>VLOOKUP(L2672,'ARTICLES 10052022'!$A$1:$Q$1031,17,FALSE)</f>
        <v>0.90149999999999997</v>
      </c>
      <c r="J2672">
        <f t="shared" si="161"/>
        <v>0.90149999999999997</v>
      </c>
      <c r="L2672" t="s">
        <v>2466</v>
      </c>
      <c r="M2672">
        <f>IF(I2672="","",VLOOKUP(L2672,'ARTICLES 10052022'!$A$1:$J$1031,10,FALSE))</f>
        <v>0.60099999999999998</v>
      </c>
      <c r="N2672">
        <f t="shared" si="164"/>
        <v>0.60099999999999998</v>
      </c>
    </row>
    <row r="2673" spans="1:14" outlineLevel="2">
      <c r="A2673" t="s">
        <v>2567</v>
      </c>
      <c r="B2673" s="73" t="str">
        <f>VLOOKUP(A2673,'ARTICLES 10052022'!$A$2:$D$1031,4,FALSE)</f>
        <v>AF</v>
      </c>
      <c r="C2673" s="73" t="str">
        <f t="shared" si="162"/>
        <v/>
      </c>
      <c r="D2673" t="s">
        <v>440</v>
      </c>
      <c r="E2673">
        <v>1</v>
      </c>
      <c r="F2673" t="s">
        <v>441</v>
      </c>
      <c r="G2673">
        <v>11.25</v>
      </c>
      <c r="H2673">
        <f t="shared" si="163"/>
        <v>11.25</v>
      </c>
      <c r="I2673">
        <f>VLOOKUP(L2673,'ARTICLES 10052022'!$A$1:$Q$1031,17,FALSE)</f>
        <v>11.47</v>
      </c>
      <c r="J2673">
        <f t="shared" si="161"/>
        <v>11.47</v>
      </c>
      <c r="L2673" t="s">
        <v>440</v>
      </c>
      <c r="M2673">
        <f>IF(I2673="","",VLOOKUP(L2673,'ARTICLES 10052022'!$A$1:$J$1031,10,FALSE))</f>
        <v>7.4</v>
      </c>
      <c r="N2673">
        <f t="shared" si="164"/>
        <v>7.4</v>
      </c>
    </row>
    <row r="2674" spans="1:14" outlineLevel="2">
      <c r="A2674" t="s">
        <v>2567</v>
      </c>
      <c r="B2674" s="73" t="str">
        <f>VLOOKUP(A2674,'ARTICLES 10052022'!$A$2:$D$1031,4,FALSE)</f>
        <v>AF</v>
      </c>
      <c r="C2674" s="73" t="str">
        <f t="shared" si="162"/>
        <v/>
      </c>
      <c r="D2674" t="s">
        <v>476</v>
      </c>
      <c r="E2674">
        <v>3</v>
      </c>
      <c r="F2674" t="s">
        <v>2937</v>
      </c>
      <c r="G2674">
        <v>4.9400000000000004</v>
      </c>
      <c r="H2674">
        <f t="shared" si="163"/>
        <v>14.82</v>
      </c>
      <c r="I2674">
        <f>VLOOKUP(L2674,'ARTICLES 10052022'!$A$1:$Q$1031,17,FALSE)</f>
        <v>1.3800000000000001</v>
      </c>
      <c r="J2674">
        <f t="shared" si="161"/>
        <v>4.1400000000000006</v>
      </c>
      <c r="L2674" t="s">
        <v>476</v>
      </c>
      <c r="M2674">
        <f>IF(I2674="","",VLOOKUP(L2674,'ARTICLES 10052022'!$A$1:$J$1031,10,FALSE))</f>
        <v>0.92</v>
      </c>
      <c r="N2674">
        <f t="shared" si="164"/>
        <v>2.7600000000000002</v>
      </c>
    </row>
    <row r="2675" spans="1:14" outlineLevel="2">
      <c r="A2675" t="s">
        <v>2567</v>
      </c>
      <c r="B2675" s="73" t="str">
        <f>VLOOKUP(A2675,'ARTICLES 10052022'!$A$2:$D$1031,4,FALSE)</f>
        <v>AF</v>
      </c>
      <c r="C2675" s="73" t="str">
        <f t="shared" si="162"/>
        <v/>
      </c>
      <c r="D2675" t="s">
        <v>690</v>
      </c>
      <c r="E2675">
        <v>2</v>
      </c>
      <c r="F2675" t="s">
        <v>1721</v>
      </c>
      <c r="G2675">
        <v>0.85</v>
      </c>
      <c r="H2675">
        <f t="shared" si="163"/>
        <v>1.7</v>
      </c>
      <c r="I2675">
        <f>VLOOKUP(L2675,'ARTICLES 10052022'!$A$1:$Q$1031,17,FALSE)</f>
        <v>1.0001600000000002</v>
      </c>
      <c r="J2675">
        <f t="shared" si="161"/>
        <v>2.0003200000000003</v>
      </c>
      <c r="L2675" t="s">
        <v>690</v>
      </c>
      <c r="M2675">
        <f>IF(I2675="","",VLOOKUP(L2675,'ARTICLES 10052022'!$A$1:$J$1031,10,FALSE))</f>
        <v>0.752</v>
      </c>
      <c r="N2675">
        <f t="shared" si="164"/>
        <v>1.504</v>
      </c>
    </row>
    <row r="2676" spans="1:14" outlineLevel="2">
      <c r="A2676" t="s">
        <v>2567</v>
      </c>
      <c r="B2676" s="73" t="str">
        <f>VLOOKUP(A2676,'ARTICLES 10052022'!$A$2:$D$1031,4,FALSE)</f>
        <v>AF</v>
      </c>
      <c r="C2676" s="73" t="str">
        <f t="shared" si="162"/>
        <v/>
      </c>
      <c r="D2676" t="s">
        <v>2410</v>
      </c>
      <c r="E2676">
        <v>0.5</v>
      </c>
      <c r="F2676" t="s">
        <v>2411</v>
      </c>
      <c r="G2676">
        <v>75</v>
      </c>
      <c r="H2676">
        <f t="shared" si="163"/>
        <v>37.5</v>
      </c>
      <c r="I2676">
        <f>VLOOKUP(L2676,'ARTICLES 10052022'!$A$1:$Q$1031,17,FALSE)</f>
        <v>75</v>
      </c>
      <c r="J2676">
        <f t="shared" si="161"/>
        <v>37.5</v>
      </c>
      <c r="L2676" t="s">
        <v>2410</v>
      </c>
      <c r="M2676">
        <f>IF(I2676="","",VLOOKUP(L2676,'ARTICLES 10052022'!$A$1:$J$1031,10,FALSE))</f>
        <v>50</v>
      </c>
      <c r="N2676">
        <f t="shared" si="164"/>
        <v>25</v>
      </c>
    </row>
    <row r="2677" spans="1:14" outlineLevel="2">
      <c r="A2677" t="s">
        <v>2567</v>
      </c>
      <c r="B2677" s="73" t="str">
        <f>VLOOKUP(A2677,'ARTICLES 10052022'!$A$2:$D$1031,4,FALSE)</f>
        <v>AF</v>
      </c>
      <c r="C2677" s="73" t="str">
        <f t="shared" si="162"/>
        <v/>
      </c>
      <c r="D2677" t="s">
        <v>406</v>
      </c>
      <c r="E2677">
        <v>1</v>
      </c>
      <c r="F2677" t="s">
        <v>1434</v>
      </c>
      <c r="G2677">
        <v>640.38</v>
      </c>
      <c r="H2677">
        <f t="shared" si="163"/>
        <v>640.38</v>
      </c>
      <c r="I2677">
        <f>VLOOKUP(L2677,'ARTICLES 10052022'!$A$1:$Q$1031,17,FALSE)</f>
        <v>831.70220000000006</v>
      </c>
      <c r="J2677">
        <f t="shared" si="161"/>
        <v>831.70220000000006</v>
      </c>
      <c r="L2677" t="s">
        <v>406</v>
      </c>
      <c r="M2677">
        <f>IF(I2677="","",VLOOKUP(L2677,'ARTICLES 10052022'!$A$1:$J$1031,10,FALSE))</f>
        <v>625.34</v>
      </c>
      <c r="N2677">
        <f t="shared" si="164"/>
        <v>625.34</v>
      </c>
    </row>
    <row r="2678" spans="1:14" outlineLevel="2">
      <c r="A2678" t="s">
        <v>2567</v>
      </c>
      <c r="B2678" s="73" t="str">
        <f>VLOOKUP(A2678,'ARTICLES 10052022'!$A$2:$D$1031,4,FALSE)</f>
        <v>AF</v>
      </c>
      <c r="C2678" s="73" t="str">
        <f t="shared" si="162"/>
        <v/>
      </c>
      <c r="D2678" t="s">
        <v>1977</v>
      </c>
      <c r="E2678">
        <v>1</v>
      </c>
      <c r="F2678" t="s">
        <v>1978</v>
      </c>
      <c r="G2678">
        <v>7.78</v>
      </c>
      <c r="H2678">
        <f t="shared" si="163"/>
        <v>7.78</v>
      </c>
      <c r="I2678">
        <f>VLOOKUP(L2678,'ARTICLES 10052022'!$A$1:$Q$1031,17,FALSE)</f>
        <v>8.34</v>
      </c>
      <c r="J2678">
        <f t="shared" si="161"/>
        <v>8.34</v>
      </c>
      <c r="L2678" t="s">
        <v>1977</v>
      </c>
      <c r="M2678">
        <f>IF(I2678="","",VLOOKUP(L2678,'ARTICLES 10052022'!$A$1:$J$1031,10,FALSE))</f>
        <v>5.56</v>
      </c>
      <c r="N2678">
        <f t="shared" si="164"/>
        <v>5.56</v>
      </c>
    </row>
    <row r="2679" spans="1:14" outlineLevel="2">
      <c r="A2679" t="s">
        <v>2567</v>
      </c>
      <c r="B2679" s="73" t="str">
        <f>VLOOKUP(A2679,'ARTICLES 10052022'!$A$2:$D$1031,4,FALSE)</f>
        <v>AF</v>
      </c>
      <c r="C2679" s="73" t="str">
        <f t="shared" si="162"/>
        <v/>
      </c>
      <c r="D2679" t="s">
        <v>2569</v>
      </c>
      <c r="E2679">
        <v>3</v>
      </c>
      <c r="F2679" t="s">
        <v>2570</v>
      </c>
      <c r="G2679">
        <v>12.91</v>
      </c>
      <c r="H2679">
        <f t="shared" si="163"/>
        <v>38.730000000000004</v>
      </c>
      <c r="I2679">
        <f>VLOOKUP(L2679,'ARTICLES 10052022'!$A$1:$Q$1031,17,FALSE)</f>
        <v>15.600000000000001</v>
      </c>
      <c r="J2679">
        <f t="shared" si="161"/>
        <v>46.800000000000004</v>
      </c>
      <c r="L2679" t="s">
        <v>2569</v>
      </c>
      <c r="M2679">
        <f>IF(I2679="","",VLOOKUP(L2679,'ARTICLES 10052022'!$A$1:$J$1031,10,FALSE))</f>
        <v>0.78</v>
      </c>
      <c r="N2679">
        <f t="shared" si="164"/>
        <v>2.34</v>
      </c>
    </row>
    <row r="2680" spans="1:14" outlineLevel="1">
      <c r="A2680" s="73" t="s">
        <v>3269</v>
      </c>
      <c r="B2680" s="73"/>
      <c r="C2680" s="73" t="str">
        <f t="shared" si="162"/>
        <v>DIR023VMHI63PAP</v>
      </c>
      <c r="J2680">
        <f>SUBTOTAL(9,J2669:J2679)</f>
        <v>1062.1295200000002</v>
      </c>
      <c r="N2680">
        <f>SUBTOTAL(9,N2669:N2679)</f>
        <v>730.25800000000004</v>
      </c>
    </row>
    <row r="2681" spans="1:14" outlineLevel="2">
      <c r="A2681" t="s">
        <v>167</v>
      </c>
      <c r="B2681" s="73" t="str">
        <f>VLOOKUP(A2681,'ARTICLES 10052022'!$A$2:$D$1031,4,FALSE)</f>
        <v>AF</v>
      </c>
      <c r="C2681" s="73" t="str">
        <f t="shared" si="162"/>
        <v/>
      </c>
      <c r="D2681">
        <v>8210707018</v>
      </c>
      <c r="E2681">
        <v>45</v>
      </c>
      <c r="F2681" t="s">
        <v>2090</v>
      </c>
      <c r="G2681">
        <v>0.158</v>
      </c>
      <c r="H2681">
        <f t="shared" si="163"/>
        <v>7.11</v>
      </c>
      <c r="I2681">
        <f>VLOOKUP(L2681,'ARTICLES 10052022'!$A$1:$Q$1031,17,FALSE)</f>
        <v>0.35249999999999998</v>
      </c>
      <c r="J2681">
        <f t="shared" si="161"/>
        <v>15.862499999999999</v>
      </c>
      <c r="L2681">
        <v>8210707018</v>
      </c>
      <c r="M2681">
        <f>IF(I2681="","",VLOOKUP(L2681,'ARTICLES 10052022'!$A$1:$J$1031,10,FALSE))</f>
        <v>0.23499999999999999</v>
      </c>
      <c r="N2681">
        <f t="shared" si="164"/>
        <v>10.574999999999999</v>
      </c>
    </row>
    <row r="2682" spans="1:14" outlineLevel="2">
      <c r="A2682" t="s">
        <v>167</v>
      </c>
      <c r="B2682" s="73" t="str">
        <f>VLOOKUP(A2682,'ARTICLES 10052022'!$A$2:$D$1031,4,FALSE)</f>
        <v>AF</v>
      </c>
      <c r="C2682" s="73" t="str">
        <f t="shared" si="162"/>
        <v/>
      </c>
      <c r="D2682" t="s">
        <v>650</v>
      </c>
      <c r="E2682">
        <v>6</v>
      </c>
      <c r="F2682" t="s">
        <v>2047</v>
      </c>
      <c r="G2682">
        <v>11.27</v>
      </c>
      <c r="H2682">
        <f t="shared" si="163"/>
        <v>67.62</v>
      </c>
      <c r="I2682">
        <f>VLOOKUP(L2682,'ARTICLES 10052022'!$A$1:$Q$1031,17,FALSE)</f>
        <v>11.100000000000001</v>
      </c>
      <c r="J2682">
        <f t="shared" si="161"/>
        <v>66.600000000000009</v>
      </c>
      <c r="L2682" t="s">
        <v>650</v>
      </c>
      <c r="M2682">
        <f>IF(I2682="","",VLOOKUP(L2682,'ARTICLES 10052022'!$A$1:$J$1031,10,FALSE))</f>
        <v>7.4</v>
      </c>
      <c r="N2682">
        <f t="shared" si="164"/>
        <v>44.400000000000006</v>
      </c>
    </row>
    <row r="2683" spans="1:14" outlineLevel="2">
      <c r="A2683" t="s">
        <v>167</v>
      </c>
      <c r="B2683" s="73" t="str">
        <f>VLOOKUP(A2683,'ARTICLES 10052022'!$A$2:$D$1031,4,FALSE)</f>
        <v>AF</v>
      </c>
      <c r="C2683" s="73" t="str">
        <f t="shared" si="162"/>
        <v/>
      </c>
      <c r="D2683" t="s">
        <v>572</v>
      </c>
      <c r="E2683">
        <v>2</v>
      </c>
      <c r="F2683" t="s">
        <v>573</v>
      </c>
      <c r="G2683">
        <v>20.91</v>
      </c>
      <c r="H2683">
        <f t="shared" si="163"/>
        <v>41.82</v>
      </c>
      <c r="I2683">
        <f>VLOOKUP(L2683,'ARTICLES 10052022'!$A$1:$Q$1031,17,FALSE)</f>
        <v>23.953999999999997</v>
      </c>
      <c r="J2683">
        <f t="shared" si="161"/>
        <v>47.907999999999994</v>
      </c>
      <c r="L2683" t="s">
        <v>572</v>
      </c>
      <c r="M2683">
        <f>IF(I2683="","",VLOOKUP(L2683,'ARTICLES 10052022'!$A$1:$J$1031,10,FALSE))</f>
        <v>17.11</v>
      </c>
      <c r="N2683">
        <f t="shared" si="164"/>
        <v>34.22</v>
      </c>
    </row>
    <row r="2684" spans="1:14" outlineLevel="2">
      <c r="A2684" t="s">
        <v>167</v>
      </c>
      <c r="B2684" s="73" t="str">
        <f>VLOOKUP(A2684,'ARTICLES 10052022'!$A$2:$D$1031,4,FALSE)</f>
        <v>AF</v>
      </c>
      <c r="C2684" s="73" t="str">
        <f t="shared" si="162"/>
        <v/>
      </c>
      <c r="D2684" t="s">
        <v>2129</v>
      </c>
      <c r="E2684">
        <v>2</v>
      </c>
      <c r="F2684" t="s">
        <v>2130</v>
      </c>
      <c r="G2684">
        <v>10.98</v>
      </c>
      <c r="H2684">
        <f t="shared" si="163"/>
        <v>21.96</v>
      </c>
      <c r="I2684">
        <f>VLOOKUP(L2684,'ARTICLES 10052022'!$A$1:$Q$1031,17,FALSE)</f>
        <v>11.859</v>
      </c>
      <c r="J2684">
        <f t="shared" si="161"/>
        <v>23.718</v>
      </c>
      <c r="L2684" t="s">
        <v>2129</v>
      </c>
      <c r="M2684">
        <f>IF(I2684="","",VLOOKUP(L2684,'ARTICLES 10052022'!$A$1:$J$1031,10,FALSE))</f>
        <v>7.9059999999999997</v>
      </c>
      <c r="N2684">
        <f t="shared" si="164"/>
        <v>15.811999999999999</v>
      </c>
    </row>
    <row r="2685" spans="1:14" outlineLevel="2">
      <c r="A2685" t="s">
        <v>167</v>
      </c>
      <c r="B2685" s="73" t="str">
        <f>VLOOKUP(A2685,'ARTICLES 10052022'!$A$2:$D$1031,4,FALSE)</f>
        <v>AF</v>
      </c>
      <c r="C2685" s="73" t="str">
        <f t="shared" si="162"/>
        <v/>
      </c>
      <c r="D2685" t="s">
        <v>2410</v>
      </c>
      <c r="E2685">
        <v>0.2</v>
      </c>
      <c r="F2685" t="s">
        <v>2411</v>
      </c>
      <c r="G2685">
        <v>75</v>
      </c>
      <c r="H2685">
        <f t="shared" si="163"/>
        <v>15</v>
      </c>
      <c r="I2685">
        <f>VLOOKUP(L2685,'ARTICLES 10052022'!$A$1:$Q$1031,17,FALSE)</f>
        <v>75</v>
      </c>
      <c r="J2685">
        <f t="shared" si="161"/>
        <v>15</v>
      </c>
      <c r="L2685" t="s">
        <v>2410</v>
      </c>
      <c r="M2685">
        <f>IF(I2685="","",VLOOKUP(L2685,'ARTICLES 10052022'!$A$1:$J$1031,10,FALSE))</f>
        <v>50</v>
      </c>
      <c r="N2685">
        <f t="shared" si="164"/>
        <v>10</v>
      </c>
    </row>
    <row r="2686" spans="1:14" outlineLevel="1">
      <c r="A2686" s="73" t="s">
        <v>3270</v>
      </c>
      <c r="B2686" s="73"/>
      <c r="C2686" s="73" t="str">
        <f t="shared" si="162"/>
        <v>CARECO5EH</v>
      </c>
      <c r="J2686">
        <f>SUBTOTAL(9,J2681:J2685)</f>
        <v>169.08849999999998</v>
      </c>
      <c r="N2686">
        <f>SUBTOTAL(9,N2681:N2685)</f>
        <v>115.00700000000001</v>
      </c>
    </row>
    <row r="2687" spans="1:14" outlineLevel="2">
      <c r="A2687" t="s">
        <v>2722</v>
      </c>
      <c r="B2687" s="73" t="str">
        <f>VLOOKUP(A2687,'ARTICLES 10052022'!$A$2:$D$1031,4,FALSE)</f>
        <v>AF</v>
      </c>
      <c r="C2687" s="73" t="str">
        <f t="shared" si="162"/>
        <v/>
      </c>
      <c r="D2687" t="s">
        <v>2410</v>
      </c>
      <c r="E2687">
        <v>0.03</v>
      </c>
      <c r="F2687" t="s">
        <v>2411</v>
      </c>
      <c r="G2687">
        <v>75</v>
      </c>
      <c r="H2687">
        <f t="shared" si="163"/>
        <v>2.25</v>
      </c>
      <c r="I2687">
        <f>VLOOKUP(L2687,'ARTICLES 10052022'!$A$1:$Q$1031,17,FALSE)</f>
        <v>75</v>
      </c>
      <c r="J2687">
        <f t="shared" si="161"/>
        <v>2.25</v>
      </c>
      <c r="L2687" t="s">
        <v>2410</v>
      </c>
      <c r="M2687">
        <f>IF(I2687="","",VLOOKUP(L2687,'ARTICLES 10052022'!$A$1:$J$1031,10,FALSE))</f>
        <v>50</v>
      </c>
      <c r="N2687">
        <f t="shared" si="164"/>
        <v>1.5</v>
      </c>
    </row>
    <row r="2688" spans="1:14" outlineLevel="2">
      <c r="A2688" t="s">
        <v>2722</v>
      </c>
      <c r="B2688" s="73" t="str">
        <f>VLOOKUP(A2688,'ARTICLES 10052022'!$A$2:$D$1031,4,FALSE)</f>
        <v>AF</v>
      </c>
      <c r="C2688" s="73" t="str">
        <f t="shared" si="162"/>
        <v/>
      </c>
      <c r="D2688" t="s">
        <v>650</v>
      </c>
      <c r="E2688">
        <v>0.4</v>
      </c>
      <c r="F2688" t="s">
        <v>2047</v>
      </c>
      <c r="G2688">
        <v>11.27</v>
      </c>
      <c r="H2688">
        <f t="shared" si="163"/>
        <v>4.508</v>
      </c>
      <c r="I2688">
        <f>VLOOKUP(L2688,'ARTICLES 10052022'!$A$1:$Q$1031,17,FALSE)</f>
        <v>11.100000000000001</v>
      </c>
      <c r="J2688">
        <f t="shared" si="161"/>
        <v>4.4400000000000004</v>
      </c>
      <c r="L2688" t="s">
        <v>650</v>
      </c>
      <c r="M2688">
        <f>IF(I2688="","",VLOOKUP(L2688,'ARTICLES 10052022'!$A$1:$J$1031,10,FALSE))</f>
        <v>7.4</v>
      </c>
      <c r="N2688">
        <f t="shared" si="164"/>
        <v>2.9600000000000004</v>
      </c>
    </row>
    <row r="2689" spans="1:14" outlineLevel="1">
      <c r="A2689" s="73" t="s">
        <v>3271</v>
      </c>
      <c r="B2689" s="73"/>
      <c r="C2689" s="73" t="str">
        <f t="shared" si="162"/>
        <v>C7070L675</v>
      </c>
      <c r="J2689">
        <f>SUBTOTAL(9,J2687:J2688)</f>
        <v>6.69</v>
      </c>
      <c r="N2689">
        <f>SUBTOTAL(9,N2687:N2688)</f>
        <v>4.4600000000000009</v>
      </c>
    </row>
    <row r="2690" spans="1:14" outlineLevel="2">
      <c r="A2690" t="s">
        <v>22</v>
      </c>
      <c r="B2690" s="73" t="str">
        <f>VLOOKUP(A2690,'ARTICLES 10052022'!$A$2:$D$1031,4,FALSE)</f>
        <v>AF</v>
      </c>
      <c r="C2690" s="73" t="str">
        <f t="shared" si="162"/>
        <v/>
      </c>
      <c r="D2690">
        <v>101006</v>
      </c>
      <c r="E2690">
        <v>1</v>
      </c>
      <c r="F2690" t="s">
        <v>1546</v>
      </c>
      <c r="G2690">
        <v>0.68</v>
      </c>
      <c r="H2690">
        <f t="shared" si="163"/>
        <v>0.68</v>
      </c>
      <c r="I2690">
        <f>VLOOKUP(L2690,'ARTICLES 10052022'!$A$1:$Q$1031,17,FALSE)</f>
        <v>0.69000000000000006</v>
      </c>
      <c r="J2690">
        <f t="shared" si="161"/>
        <v>0.69000000000000006</v>
      </c>
      <c r="L2690">
        <v>101006</v>
      </c>
      <c r="M2690">
        <f>IF(I2690="","",VLOOKUP(L2690,'ARTICLES 10052022'!$A$1:$J$1031,10,FALSE))</f>
        <v>0.23</v>
      </c>
      <c r="N2690">
        <f t="shared" si="164"/>
        <v>0.23</v>
      </c>
    </row>
    <row r="2691" spans="1:14" outlineLevel="2">
      <c r="A2691" t="s">
        <v>22</v>
      </c>
      <c r="B2691" s="73" t="str">
        <f>VLOOKUP(A2691,'ARTICLES 10052022'!$A$2:$D$1031,4,FALSE)</f>
        <v>AF</v>
      </c>
      <c r="C2691" s="73" t="str">
        <f t="shared" si="162"/>
        <v/>
      </c>
      <c r="D2691">
        <v>101007</v>
      </c>
      <c r="E2691">
        <v>1</v>
      </c>
      <c r="F2691" t="s">
        <v>1544</v>
      </c>
      <c r="G2691">
        <v>2.2400000000000002</v>
      </c>
      <c r="H2691">
        <f t="shared" si="163"/>
        <v>2.2400000000000002</v>
      </c>
      <c r="I2691">
        <f>VLOOKUP(L2691,'ARTICLES 10052022'!$A$1:$Q$1031,17,FALSE)</f>
        <v>2.25</v>
      </c>
      <c r="J2691">
        <f t="shared" si="161"/>
        <v>2.25</v>
      </c>
      <c r="L2691">
        <v>101007</v>
      </c>
      <c r="M2691">
        <f>IF(I2691="","",VLOOKUP(L2691,'ARTICLES 10052022'!$A$1:$J$1031,10,FALSE))</f>
        <v>1.5</v>
      </c>
      <c r="N2691">
        <f t="shared" si="164"/>
        <v>1.5</v>
      </c>
    </row>
    <row r="2692" spans="1:14" outlineLevel="2">
      <c r="A2692" t="s">
        <v>22</v>
      </c>
      <c r="B2692" s="73" t="str">
        <f>VLOOKUP(A2692,'ARTICLES 10052022'!$A$2:$D$1031,4,FALSE)</f>
        <v>AF</v>
      </c>
      <c r="C2692" s="73" t="str">
        <f t="shared" ref="C2692:C2755" si="165">IF(G2692="",MID(A2692,7,100),"")</f>
        <v/>
      </c>
      <c r="D2692">
        <v>1510064</v>
      </c>
      <c r="E2692">
        <v>1</v>
      </c>
      <c r="F2692" t="s">
        <v>1673</v>
      </c>
      <c r="G2692">
        <v>39.22</v>
      </c>
      <c r="H2692">
        <f t="shared" si="163"/>
        <v>39.22</v>
      </c>
      <c r="I2692">
        <f>VLOOKUP(L2692,'ARTICLES 10052022'!$A$1:$Q$1031,17,FALSE)</f>
        <v>44.414400000000001</v>
      </c>
      <c r="J2692">
        <f t="shared" ref="J2692:J2759" si="166">E2692*I2692</f>
        <v>44.414400000000001</v>
      </c>
      <c r="L2692">
        <v>1510064</v>
      </c>
      <c r="M2692">
        <f>IF(I2692="","",VLOOKUP(L2692,'ARTICLES 10052022'!$A$1:$J$1031,10,FALSE))</f>
        <v>27.759</v>
      </c>
      <c r="N2692">
        <f t="shared" si="164"/>
        <v>27.759</v>
      </c>
    </row>
    <row r="2693" spans="1:14" outlineLevel="2">
      <c r="A2693" t="s">
        <v>22</v>
      </c>
      <c r="B2693" s="73" t="str">
        <f>VLOOKUP(A2693,'ARTICLES 10052022'!$A$2:$D$1031,4,FALSE)</f>
        <v>AF</v>
      </c>
      <c r="C2693" s="73" t="str">
        <f t="shared" si="165"/>
        <v/>
      </c>
      <c r="D2693" t="s">
        <v>1537</v>
      </c>
      <c r="E2693">
        <v>0.75</v>
      </c>
      <c r="F2693" t="s">
        <v>1538</v>
      </c>
      <c r="G2693">
        <v>4.3499999999999996</v>
      </c>
      <c r="H2693">
        <f t="shared" si="163"/>
        <v>3.2624999999999997</v>
      </c>
      <c r="I2693">
        <f>VLOOKUP(L2693,'ARTICLES 10052022'!$A$1:$Q$1031,17,FALSE)</f>
        <v>4.3499999999999996</v>
      </c>
      <c r="J2693">
        <f t="shared" si="166"/>
        <v>3.2624999999999997</v>
      </c>
      <c r="L2693" t="s">
        <v>1537</v>
      </c>
      <c r="M2693">
        <f>IF(I2693="","",VLOOKUP(L2693,'ARTICLES 10052022'!$A$1:$J$1031,10,FALSE))</f>
        <v>2.9</v>
      </c>
      <c r="N2693">
        <f t="shared" si="164"/>
        <v>2.1749999999999998</v>
      </c>
    </row>
    <row r="2694" spans="1:14" outlineLevel="2">
      <c r="A2694" t="s">
        <v>22</v>
      </c>
      <c r="B2694" s="73" t="str">
        <f>VLOOKUP(A2694,'ARTICLES 10052022'!$A$2:$D$1031,4,FALSE)</f>
        <v>AF</v>
      </c>
      <c r="C2694" s="73" t="str">
        <f t="shared" si="165"/>
        <v/>
      </c>
      <c r="D2694">
        <v>7214321415</v>
      </c>
      <c r="E2694">
        <v>1</v>
      </c>
      <c r="F2694" t="s">
        <v>2402</v>
      </c>
      <c r="G2694">
        <v>0.1</v>
      </c>
      <c r="H2694">
        <f t="shared" si="163"/>
        <v>0.1</v>
      </c>
      <c r="I2694">
        <f>VLOOKUP(L2694,'ARTICLES 10052022'!$A$1:$Q$1031,17,FALSE)</f>
        <v>5.2700000000000004E-2</v>
      </c>
      <c r="J2694">
        <f t="shared" si="166"/>
        <v>5.2700000000000004E-2</v>
      </c>
      <c r="L2694">
        <v>7214321415</v>
      </c>
      <c r="M2694">
        <f>IF(I2694="","",VLOOKUP(L2694,'ARTICLES 10052022'!$A$1:$J$1031,10,FALSE))</f>
        <v>3.4000000000000002E-2</v>
      </c>
      <c r="N2694">
        <f t="shared" si="164"/>
        <v>3.4000000000000002E-2</v>
      </c>
    </row>
    <row r="2695" spans="1:14" outlineLevel="2">
      <c r="A2695" t="s">
        <v>22</v>
      </c>
      <c r="B2695" s="73" t="str">
        <f>VLOOKUP(A2695,'ARTICLES 10052022'!$A$2:$D$1031,4,FALSE)</f>
        <v>AF</v>
      </c>
      <c r="C2695" s="73" t="str">
        <f t="shared" si="165"/>
        <v/>
      </c>
      <c r="D2695">
        <v>8434000618</v>
      </c>
      <c r="E2695">
        <v>1</v>
      </c>
      <c r="F2695" t="s">
        <v>2272</v>
      </c>
      <c r="G2695">
        <v>0.02</v>
      </c>
      <c r="H2695">
        <f t="shared" ref="H2695:H2758" si="167">IF(C2695="",G2695*E2695,"")</f>
        <v>0.02</v>
      </c>
      <c r="I2695">
        <f>VLOOKUP(L2695,'ARTICLES 10052022'!$A$1:$Q$1031,17,FALSE)</f>
        <v>2.375E-2</v>
      </c>
      <c r="J2695">
        <f t="shared" si="166"/>
        <v>2.375E-2</v>
      </c>
      <c r="L2695">
        <v>8434000618</v>
      </c>
      <c r="M2695">
        <f>IF(I2695="","",VLOOKUP(L2695,'ARTICLES 10052022'!$A$1:$J$1031,10,FALSE))</f>
        <v>1.9E-2</v>
      </c>
      <c r="N2695">
        <f t="shared" si="164"/>
        <v>1.9E-2</v>
      </c>
    </row>
    <row r="2696" spans="1:14" outlineLevel="2">
      <c r="A2696" t="s">
        <v>22</v>
      </c>
      <c r="B2696" s="73" t="str">
        <f>VLOOKUP(A2696,'ARTICLES 10052022'!$A$2:$D$1031,4,FALSE)</f>
        <v>AF</v>
      </c>
      <c r="C2696" s="73" t="str">
        <f t="shared" si="165"/>
        <v/>
      </c>
      <c r="D2696">
        <v>8535000618</v>
      </c>
      <c r="E2696">
        <v>1</v>
      </c>
      <c r="F2696" t="s">
        <v>2275</v>
      </c>
      <c r="G2696">
        <v>0.05</v>
      </c>
      <c r="H2696">
        <f t="shared" si="167"/>
        <v>0.05</v>
      </c>
      <c r="I2696">
        <f>VLOOKUP(L2696,'ARTICLES 10052022'!$A$1:$Q$1031,17,FALSE)</f>
        <v>5.2499999999999998E-2</v>
      </c>
      <c r="J2696">
        <f t="shared" si="166"/>
        <v>5.2499999999999998E-2</v>
      </c>
      <c r="L2696">
        <v>8535000618</v>
      </c>
      <c r="M2696">
        <f>IF(I2696="","",VLOOKUP(L2696,'ARTICLES 10052022'!$A$1:$J$1031,10,FALSE))</f>
        <v>0.03</v>
      </c>
      <c r="N2696">
        <f t="shared" si="164"/>
        <v>0.03</v>
      </c>
    </row>
    <row r="2697" spans="1:14" outlineLevel="2">
      <c r="A2697" t="s">
        <v>22</v>
      </c>
      <c r="B2697" s="73" t="str">
        <f>VLOOKUP(A2697,'ARTICLES 10052022'!$A$2:$D$1031,4,FALSE)</f>
        <v>AF</v>
      </c>
      <c r="C2697" s="73" t="str">
        <f t="shared" si="165"/>
        <v/>
      </c>
      <c r="D2697">
        <v>9600000618</v>
      </c>
      <c r="E2697">
        <v>1</v>
      </c>
      <c r="F2697" t="s">
        <v>2044</v>
      </c>
      <c r="G2697">
        <v>1.57</v>
      </c>
      <c r="H2697">
        <f t="shared" si="167"/>
        <v>1.57</v>
      </c>
      <c r="I2697">
        <f>VLOOKUP(L2697,'ARTICLES 10052022'!$A$1:$Q$1031,17,FALSE)</f>
        <v>2.3980000000000001</v>
      </c>
      <c r="J2697">
        <f t="shared" si="166"/>
        <v>2.3980000000000001</v>
      </c>
      <c r="L2697">
        <v>9600000618</v>
      </c>
      <c r="M2697">
        <f>IF(I2697="","",VLOOKUP(L2697,'ARTICLES 10052022'!$A$1:$J$1031,10,FALSE))</f>
        <v>1.1990000000000001</v>
      </c>
      <c r="N2697">
        <f t="shared" si="164"/>
        <v>1.1990000000000001</v>
      </c>
    </row>
    <row r="2698" spans="1:14" outlineLevel="2">
      <c r="A2698" t="s">
        <v>22</v>
      </c>
      <c r="B2698" s="73" t="str">
        <f>VLOOKUP(A2698,'ARTICLES 10052022'!$A$2:$D$1031,4,FALSE)</f>
        <v>AF</v>
      </c>
      <c r="C2698" s="73" t="str">
        <f t="shared" si="165"/>
        <v/>
      </c>
      <c r="D2698" t="s">
        <v>414</v>
      </c>
      <c r="E2698">
        <v>1</v>
      </c>
      <c r="F2698" t="s">
        <v>415</v>
      </c>
      <c r="G2698">
        <v>38.61</v>
      </c>
      <c r="H2698">
        <f t="shared" si="167"/>
        <v>38.61</v>
      </c>
      <c r="I2698">
        <f>VLOOKUP(L2698,'ARTICLES 10052022'!$A$1:$Q$1031,17,FALSE)</f>
        <v>13.350000000000001</v>
      </c>
      <c r="J2698">
        <f t="shared" si="166"/>
        <v>13.350000000000001</v>
      </c>
      <c r="L2698" t="s">
        <v>414</v>
      </c>
      <c r="M2698">
        <f>IF(I2698="","",VLOOKUP(L2698,'ARTICLES 10052022'!$A$1:$J$1031,10,FALSE))</f>
        <v>8.9</v>
      </c>
      <c r="N2698">
        <f t="shared" ref="N2698:N2761" si="168">IF(I2698="","",E2698*M2698)</f>
        <v>8.9</v>
      </c>
    </row>
    <row r="2699" spans="1:14" outlineLevel="2">
      <c r="A2699" t="s">
        <v>22</v>
      </c>
      <c r="B2699" s="73" t="str">
        <f>VLOOKUP(A2699,'ARTICLES 10052022'!$A$2:$D$1031,4,FALSE)</f>
        <v>AF</v>
      </c>
      <c r="C2699" s="73" t="str">
        <f t="shared" si="165"/>
        <v/>
      </c>
      <c r="D2699" t="s">
        <v>592</v>
      </c>
      <c r="E2699">
        <v>2</v>
      </c>
      <c r="F2699" t="s">
        <v>1512</v>
      </c>
      <c r="G2699">
        <v>0.96</v>
      </c>
      <c r="H2699">
        <f t="shared" si="167"/>
        <v>1.92</v>
      </c>
      <c r="I2699">
        <f>VLOOKUP(L2699,'ARTICLES 10052022'!$A$1:$Q$1031,17,FALSE)</f>
        <v>1.1251800000000001</v>
      </c>
      <c r="J2699">
        <f t="shared" si="166"/>
        <v>2.2503600000000001</v>
      </c>
      <c r="L2699" t="s">
        <v>592</v>
      </c>
      <c r="M2699">
        <f>IF(I2699="","",VLOOKUP(L2699,'ARTICLES 10052022'!$A$1:$J$1031,10,FALSE))</f>
        <v>0.84599999999999997</v>
      </c>
      <c r="N2699">
        <f t="shared" si="168"/>
        <v>1.6919999999999999</v>
      </c>
    </row>
    <row r="2700" spans="1:14" outlineLevel="2">
      <c r="A2700" t="s">
        <v>22</v>
      </c>
      <c r="B2700" s="73" t="str">
        <f>VLOOKUP(A2700,'ARTICLES 10052022'!$A$2:$D$1031,4,FALSE)</f>
        <v>AF</v>
      </c>
      <c r="C2700" s="73" t="str">
        <f t="shared" si="165"/>
        <v/>
      </c>
      <c r="D2700" t="s">
        <v>963</v>
      </c>
      <c r="E2700">
        <v>1</v>
      </c>
      <c r="F2700" t="s">
        <v>964</v>
      </c>
      <c r="G2700">
        <v>3.76</v>
      </c>
      <c r="H2700">
        <f t="shared" si="167"/>
        <v>3.76</v>
      </c>
      <c r="I2700">
        <f>VLOOKUP(L2700,'ARTICLES 10052022'!$A$1:$Q$1031,17,FALSE)</f>
        <v>5.01</v>
      </c>
      <c r="J2700">
        <f t="shared" si="166"/>
        <v>5.01</v>
      </c>
      <c r="L2700" t="s">
        <v>963</v>
      </c>
      <c r="M2700">
        <f>IF(I2700="","",VLOOKUP(L2700,'ARTICLES 10052022'!$A$1:$J$1031,10,FALSE))</f>
        <v>2.5049999999999999</v>
      </c>
      <c r="N2700">
        <f t="shared" si="168"/>
        <v>2.5049999999999999</v>
      </c>
    </row>
    <row r="2701" spans="1:14" outlineLevel="2">
      <c r="A2701" t="s">
        <v>22</v>
      </c>
      <c r="B2701" s="73" t="str">
        <f>VLOOKUP(A2701,'ARTICLES 10052022'!$A$2:$D$1031,4,FALSE)</f>
        <v>AF</v>
      </c>
      <c r="C2701" s="73" t="str">
        <f t="shared" si="165"/>
        <v/>
      </c>
      <c r="D2701" t="s">
        <v>2311</v>
      </c>
      <c r="E2701">
        <v>1</v>
      </c>
      <c r="F2701" t="s">
        <v>2312</v>
      </c>
      <c r="G2701">
        <v>17.510000000000002</v>
      </c>
      <c r="H2701">
        <f t="shared" si="167"/>
        <v>17.510000000000002</v>
      </c>
      <c r="I2701">
        <f>VLOOKUP(L2701,'ARTICLES 10052022'!$A$1:$Q$1031,17,FALSE)</f>
        <v>20.684999999999999</v>
      </c>
      <c r="J2701">
        <f t="shared" si="166"/>
        <v>20.684999999999999</v>
      </c>
      <c r="L2701" t="s">
        <v>2311</v>
      </c>
      <c r="M2701">
        <f>IF(I2701="","",VLOOKUP(L2701,'ARTICLES 10052022'!$A$1:$J$1031,10,FALSE))</f>
        <v>13.79</v>
      </c>
      <c r="N2701">
        <f t="shared" si="168"/>
        <v>13.79</v>
      </c>
    </row>
    <row r="2702" spans="1:14" outlineLevel="2">
      <c r="A2702" t="s">
        <v>22</v>
      </c>
      <c r="B2702" s="73" t="str">
        <f>VLOOKUP(A2702,'ARTICLES 10052022'!$A$2:$D$1031,4,FALSE)</f>
        <v>AF</v>
      </c>
      <c r="C2702" s="73" t="str">
        <f t="shared" si="165"/>
        <v/>
      </c>
      <c r="D2702" t="s">
        <v>2000</v>
      </c>
      <c r="E2702">
        <v>1</v>
      </c>
      <c r="F2702" t="s">
        <v>2001</v>
      </c>
      <c r="G2702">
        <v>226.44</v>
      </c>
      <c r="H2702">
        <f t="shared" si="167"/>
        <v>226.44</v>
      </c>
      <c r="I2702">
        <f>VLOOKUP(L2702,'ARTICLES 10052022'!$A$1:$Q$1031,17,FALSE)</f>
        <v>239.76</v>
      </c>
      <c r="J2702">
        <f t="shared" si="166"/>
        <v>239.76</v>
      </c>
      <c r="L2702" t="s">
        <v>2000</v>
      </c>
      <c r="M2702">
        <f>IF(I2702="","",VLOOKUP(L2702,'ARTICLES 10052022'!$A$1:$J$1031,10,FALSE))</f>
        <v>159.84</v>
      </c>
      <c r="N2702">
        <f t="shared" si="168"/>
        <v>159.84</v>
      </c>
    </row>
    <row r="2703" spans="1:14" outlineLevel="2">
      <c r="A2703" t="s">
        <v>22</v>
      </c>
      <c r="B2703" s="73" t="str">
        <f>VLOOKUP(A2703,'ARTICLES 10052022'!$A$2:$D$1031,4,FALSE)</f>
        <v>AF</v>
      </c>
      <c r="C2703" s="73" t="str">
        <f t="shared" si="165"/>
        <v/>
      </c>
      <c r="D2703" t="s">
        <v>2470</v>
      </c>
      <c r="E2703">
        <v>2</v>
      </c>
      <c r="F2703" t="s">
        <v>2471</v>
      </c>
      <c r="G2703">
        <v>0.08</v>
      </c>
      <c r="H2703">
        <f t="shared" si="167"/>
        <v>0.16</v>
      </c>
      <c r="I2703">
        <f>VLOOKUP(L2703,'ARTICLES 10052022'!$A$1:$Q$1031,17,FALSE)</f>
        <v>0.10799999999999998</v>
      </c>
      <c r="J2703">
        <f t="shared" si="166"/>
        <v>0.21599999999999997</v>
      </c>
      <c r="L2703" t="s">
        <v>2470</v>
      </c>
      <c r="M2703">
        <f>IF(I2703="","",VLOOKUP(L2703,'ARTICLES 10052022'!$A$1:$J$1031,10,FALSE))</f>
        <v>7.1999999999999995E-2</v>
      </c>
      <c r="N2703">
        <f t="shared" si="168"/>
        <v>0.14399999999999999</v>
      </c>
    </row>
    <row r="2704" spans="1:14" outlineLevel="2">
      <c r="A2704" t="s">
        <v>22</v>
      </c>
      <c r="B2704" s="73" t="str">
        <f>VLOOKUP(A2704,'ARTICLES 10052022'!$A$2:$D$1031,4,FALSE)</f>
        <v>AF</v>
      </c>
      <c r="C2704" s="73" t="str">
        <f t="shared" si="165"/>
        <v/>
      </c>
      <c r="D2704" t="s">
        <v>1527</v>
      </c>
      <c r="E2704">
        <v>1</v>
      </c>
      <c r="F2704" t="s">
        <v>1528</v>
      </c>
      <c r="G2704">
        <v>0.77</v>
      </c>
      <c r="H2704">
        <f t="shared" si="167"/>
        <v>0.77</v>
      </c>
      <c r="I2704">
        <f>VLOOKUP(L2704,'ARTICLES 10052022'!$A$1:$Q$1031,17,FALSE)</f>
        <v>0.89642000000000011</v>
      </c>
      <c r="J2704">
        <f t="shared" si="166"/>
        <v>0.89642000000000011</v>
      </c>
      <c r="L2704" t="s">
        <v>1527</v>
      </c>
      <c r="M2704">
        <f>IF(I2704="","",VLOOKUP(L2704,'ARTICLES 10052022'!$A$1:$J$1031,10,FALSE))</f>
        <v>0.67400000000000004</v>
      </c>
      <c r="N2704">
        <f t="shared" si="168"/>
        <v>0.67400000000000004</v>
      </c>
    </row>
    <row r="2705" spans="1:14" outlineLevel="2">
      <c r="A2705" t="s">
        <v>22</v>
      </c>
      <c r="B2705" s="73" t="str">
        <f>VLOOKUP(A2705,'ARTICLES 10052022'!$A$2:$D$1031,4,FALSE)</f>
        <v>AF</v>
      </c>
      <c r="C2705" s="73" t="str">
        <f t="shared" si="165"/>
        <v/>
      </c>
      <c r="D2705" t="s">
        <v>606</v>
      </c>
      <c r="E2705">
        <v>1</v>
      </c>
      <c r="F2705" t="s">
        <v>1848</v>
      </c>
      <c r="G2705">
        <v>2.31</v>
      </c>
      <c r="H2705">
        <f t="shared" si="167"/>
        <v>2.31</v>
      </c>
      <c r="I2705">
        <f>VLOOKUP(L2705,'ARTICLES 10052022'!$A$1:$Q$1031,17,FALSE)</f>
        <v>2.4525000000000001</v>
      </c>
      <c r="J2705">
        <f t="shared" si="166"/>
        <v>2.4525000000000001</v>
      </c>
      <c r="L2705" t="s">
        <v>606</v>
      </c>
      <c r="M2705">
        <f>IF(I2705="","",VLOOKUP(L2705,'ARTICLES 10052022'!$A$1:$J$1031,10,FALSE))</f>
        <v>1.635</v>
      </c>
      <c r="N2705">
        <f t="shared" si="168"/>
        <v>1.635</v>
      </c>
    </row>
    <row r="2706" spans="1:14" outlineLevel="2">
      <c r="A2706" t="s">
        <v>22</v>
      </c>
      <c r="B2706" s="73" t="str">
        <f>VLOOKUP(A2706,'ARTICLES 10052022'!$A$2:$D$1031,4,FALSE)</f>
        <v>AF</v>
      </c>
      <c r="C2706" s="73" t="str">
        <f t="shared" si="165"/>
        <v/>
      </c>
      <c r="D2706" t="s">
        <v>2466</v>
      </c>
      <c r="E2706">
        <v>2</v>
      </c>
      <c r="F2706" t="s">
        <v>2467</v>
      </c>
      <c r="G2706">
        <v>0.90200000000000002</v>
      </c>
      <c r="H2706">
        <f t="shared" si="167"/>
        <v>1.804</v>
      </c>
      <c r="I2706">
        <f>VLOOKUP(L2706,'ARTICLES 10052022'!$A$1:$Q$1031,17,FALSE)</f>
        <v>0.90149999999999997</v>
      </c>
      <c r="J2706">
        <f t="shared" si="166"/>
        <v>1.8029999999999999</v>
      </c>
      <c r="L2706" t="s">
        <v>2466</v>
      </c>
      <c r="M2706">
        <f>IF(I2706="","",VLOOKUP(L2706,'ARTICLES 10052022'!$A$1:$J$1031,10,FALSE))</f>
        <v>0.60099999999999998</v>
      </c>
      <c r="N2706">
        <f t="shared" si="168"/>
        <v>1.202</v>
      </c>
    </row>
    <row r="2707" spans="1:14" outlineLevel="2">
      <c r="A2707" t="s">
        <v>22</v>
      </c>
      <c r="B2707" s="73" t="str">
        <f>VLOOKUP(A2707,'ARTICLES 10052022'!$A$2:$D$1031,4,FALSE)</f>
        <v>AF</v>
      </c>
      <c r="C2707" s="73" t="str">
        <f t="shared" si="165"/>
        <v/>
      </c>
      <c r="D2707" t="s">
        <v>2626</v>
      </c>
      <c r="E2707">
        <v>1</v>
      </c>
      <c r="F2707" t="s">
        <v>2627</v>
      </c>
      <c r="G2707">
        <v>0.4</v>
      </c>
      <c r="H2707">
        <f t="shared" si="167"/>
        <v>0.4</v>
      </c>
      <c r="I2707">
        <f>VLOOKUP(L2707,'ARTICLES 10052022'!$A$1:$Q$1031,17,FALSE)</f>
        <v>0.4</v>
      </c>
      <c r="J2707">
        <f t="shared" si="166"/>
        <v>0.4</v>
      </c>
      <c r="L2707" t="s">
        <v>2626</v>
      </c>
      <c r="M2707">
        <f>IF(I2707="","",VLOOKUP(L2707,'ARTICLES 10052022'!$A$1:$J$1031,10,FALSE))</f>
        <v>0.2</v>
      </c>
      <c r="N2707">
        <f t="shared" si="168"/>
        <v>0.2</v>
      </c>
    </row>
    <row r="2708" spans="1:14" outlineLevel="2">
      <c r="A2708" t="s">
        <v>22</v>
      </c>
      <c r="B2708" s="73" t="str">
        <f>VLOOKUP(A2708,'ARTICLES 10052022'!$A$2:$D$1031,4,FALSE)</f>
        <v>AF</v>
      </c>
      <c r="C2708" s="73" t="str">
        <f t="shared" si="165"/>
        <v/>
      </c>
      <c r="D2708" t="s">
        <v>62</v>
      </c>
      <c r="E2708">
        <v>1</v>
      </c>
      <c r="F2708" t="s">
        <v>63</v>
      </c>
      <c r="G2708">
        <v>139.16999999999999</v>
      </c>
      <c r="H2708">
        <f t="shared" si="167"/>
        <v>139.16999999999999</v>
      </c>
      <c r="I2708">
        <f>VLOOKUP(L2708,'ARTICLES 10052022'!$A$1:$Q$1031,17,FALSE)</f>
        <v>135.749225</v>
      </c>
      <c r="J2708">
        <f t="shared" si="166"/>
        <v>135.749225</v>
      </c>
      <c r="L2708" t="s">
        <v>62</v>
      </c>
      <c r="M2708">
        <f>IF(I2708="","",VLOOKUP(L2708,'ARTICLES 10052022'!$A$1:$J$1031,10,FALSE))</f>
        <v>83.060649999999995</v>
      </c>
      <c r="N2708">
        <f t="shared" si="168"/>
        <v>83.060649999999995</v>
      </c>
    </row>
    <row r="2709" spans="1:14" outlineLevel="2">
      <c r="A2709" t="s">
        <v>22</v>
      </c>
      <c r="B2709" s="73" t="str">
        <f>VLOOKUP(A2709,'ARTICLES 10052022'!$A$2:$D$1031,4,FALSE)</f>
        <v>AF</v>
      </c>
      <c r="C2709" s="73" t="str">
        <f t="shared" si="165"/>
        <v/>
      </c>
      <c r="D2709" t="s">
        <v>442</v>
      </c>
      <c r="E2709">
        <v>1</v>
      </c>
      <c r="F2709" t="s">
        <v>1496</v>
      </c>
      <c r="G2709">
        <v>431.65</v>
      </c>
      <c r="H2709">
        <f t="shared" si="167"/>
        <v>431.65</v>
      </c>
      <c r="I2709">
        <f>VLOOKUP(L2709,'ARTICLES 10052022'!$A$1:$Q$1031,17,FALSE)</f>
        <v>469.5</v>
      </c>
      <c r="J2709">
        <f t="shared" si="166"/>
        <v>469.5</v>
      </c>
      <c r="L2709" t="s">
        <v>442</v>
      </c>
      <c r="M2709">
        <f>IF(I2709="","",VLOOKUP(L2709,'ARTICLES 10052022'!$A$1:$J$1031,10,FALSE))</f>
        <v>313</v>
      </c>
      <c r="N2709">
        <f t="shared" si="168"/>
        <v>313</v>
      </c>
    </row>
    <row r="2710" spans="1:14" outlineLevel="2">
      <c r="A2710" t="s">
        <v>22</v>
      </c>
      <c r="B2710" s="73" t="str">
        <f>VLOOKUP(A2710,'ARTICLES 10052022'!$A$2:$D$1031,4,FALSE)</f>
        <v>AF</v>
      </c>
      <c r="C2710" s="73" t="str">
        <f t="shared" si="165"/>
        <v/>
      </c>
      <c r="D2710" t="s">
        <v>472</v>
      </c>
      <c r="E2710">
        <v>1</v>
      </c>
      <c r="F2710" t="s">
        <v>993</v>
      </c>
      <c r="G2710">
        <v>4.87</v>
      </c>
      <c r="H2710">
        <f t="shared" si="167"/>
        <v>4.87</v>
      </c>
      <c r="I2710">
        <f>VLOOKUP(L2710,'ARTICLES 10052022'!$A$1:$Q$1031,17,FALSE)</f>
        <v>1.41</v>
      </c>
      <c r="J2710">
        <f t="shared" si="166"/>
        <v>1.41</v>
      </c>
      <c r="L2710" t="s">
        <v>472</v>
      </c>
      <c r="M2710">
        <f>IF(I2710="","",VLOOKUP(L2710,'ARTICLES 10052022'!$A$1:$J$1031,10,FALSE))</f>
        <v>0.94</v>
      </c>
      <c r="N2710">
        <f t="shared" si="168"/>
        <v>0.94</v>
      </c>
    </row>
    <row r="2711" spans="1:14" outlineLevel="2">
      <c r="A2711" t="s">
        <v>22</v>
      </c>
      <c r="B2711" s="73" t="str">
        <f>VLOOKUP(A2711,'ARTICLES 10052022'!$A$2:$D$1031,4,FALSE)</f>
        <v>AF</v>
      </c>
      <c r="C2711" s="73" t="str">
        <f t="shared" si="165"/>
        <v/>
      </c>
      <c r="D2711" t="s">
        <v>476</v>
      </c>
      <c r="E2711">
        <v>1</v>
      </c>
      <c r="F2711" t="s">
        <v>2937</v>
      </c>
      <c r="G2711">
        <v>4.9400000000000004</v>
      </c>
      <c r="H2711">
        <f t="shared" si="167"/>
        <v>4.9400000000000004</v>
      </c>
      <c r="I2711">
        <f>VLOOKUP(L2711,'ARTICLES 10052022'!$A$1:$Q$1031,17,FALSE)</f>
        <v>1.3800000000000001</v>
      </c>
      <c r="J2711">
        <f t="shared" si="166"/>
        <v>1.3800000000000001</v>
      </c>
      <c r="L2711" t="s">
        <v>476</v>
      </c>
      <c r="M2711">
        <f>IF(I2711="","",VLOOKUP(L2711,'ARTICLES 10052022'!$A$1:$J$1031,10,FALSE))</f>
        <v>0.92</v>
      </c>
      <c r="N2711">
        <f t="shared" si="168"/>
        <v>0.92</v>
      </c>
    </row>
    <row r="2712" spans="1:14" outlineLevel="2">
      <c r="A2712" t="s">
        <v>22</v>
      </c>
      <c r="B2712" s="73" t="str">
        <f>VLOOKUP(A2712,'ARTICLES 10052022'!$A$2:$D$1031,4,FALSE)</f>
        <v>AF</v>
      </c>
      <c r="C2712" s="73" t="str">
        <f t="shared" si="165"/>
        <v/>
      </c>
      <c r="D2712" t="s">
        <v>626</v>
      </c>
      <c r="E2712">
        <v>1</v>
      </c>
      <c r="F2712" t="s">
        <v>627</v>
      </c>
      <c r="G2712">
        <v>1.1000000000000001</v>
      </c>
      <c r="H2712">
        <f t="shared" si="167"/>
        <v>1.1000000000000001</v>
      </c>
      <c r="I2712">
        <f>VLOOKUP(L2712,'ARTICLES 10052022'!$A$1:$Q$1031,17,FALSE)</f>
        <v>1.6186100000000001</v>
      </c>
      <c r="J2712">
        <f t="shared" si="166"/>
        <v>1.6186100000000001</v>
      </c>
      <c r="L2712" t="s">
        <v>626</v>
      </c>
      <c r="M2712">
        <f>IF(I2712="","",VLOOKUP(L2712,'ARTICLES 10052022'!$A$1:$J$1031,10,FALSE))</f>
        <v>1.2170000000000001</v>
      </c>
      <c r="N2712">
        <f t="shared" si="168"/>
        <v>1.2170000000000001</v>
      </c>
    </row>
    <row r="2713" spans="1:14" outlineLevel="2">
      <c r="A2713" t="s">
        <v>22</v>
      </c>
      <c r="B2713" s="73" t="str">
        <f>VLOOKUP(A2713,'ARTICLES 10052022'!$A$2:$D$1031,4,FALSE)</f>
        <v>AF</v>
      </c>
      <c r="C2713" s="73" t="str">
        <f t="shared" si="165"/>
        <v/>
      </c>
      <c r="D2713" t="s">
        <v>2410</v>
      </c>
      <c r="E2713">
        <v>1.17</v>
      </c>
      <c r="F2713" t="s">
        <v>2411</v>
      </c>
      <c r="G2713">
        <v>75</v>
      </c>
      <c r="H2713">
        <f t="shared" si="167"/>
        <v>87.75</v>
      </c>
      <c r="I2713">
        <f>VLOOKUP(L2713,'ARTICLES 10052022'!$A$1:$Q$1031,17,FALSE)</f>
        <v>75</v>
      </c>
      <c r="J2713">
        <f t="shared" si="166"/>
        <v>87.75</v>
      </c>
      <c r="L2713" t="s">
        <v>2410</v>
      </c>
      <c r="M2713">
        <f>IF(I2713="","",VLOOKUP(L2713,'ARTICLES 10052022'!$A$1:$J$1031,10,FALSE))</f>
        <v>50</v>
      </c>
      <c r="N2713">
        <f t="shared" si="168"/>
        <v>58.5</v>
      </c>
    </row>
    <row r="2714" spans="1:14" outlineLevel="2">
      <c r="A2714" t="s">
        <v>22</v>
      </c>
      <c r="B2714" s="73" t="str">
        <f>VLOOKUP(A2714,'ARTICLES 10052022'!$A$2:$D$1031,4,FALSE)</f>
        <v>AF</v>
      </c>
      <c r="C2714" s="73" t="str">
        <f t="shared" si="165"/>
        <v/>
      </c>
      <c r="D2714" t="s">
        <v>1986</v>
      </c>
      <c r="E2714">
        <v>1</v>
      </c>
      <c r="F2714" t="s">
        <v>1987</v>
      </c>
      <c r="G2714">
        <v>4.1900000000000004</v>
      </c>
      <c r="H2714">
        <f t="shared" si="167"/>
        <v>4.1900000000000004</v>
      </c>
      <c r="I2714">
        <f>VLOOKUP(L2714,'ARTICLES 10052022'!$A$1:$Q$1031,17,FALSE)</f>
        <v>4.4850000000000003</v>
      </c>
      <c r="J2714">
        <f t="shared" si="166"/>
        <v>4.4850000000000003</v>
      </c>
      <c r="L2714" t="s">
        <v>1986</v>
      </c>
      <c r="M2714">
        <f>IF(I2714="","",VLOOKUP(L2714,'ARTICLES 10052022'!$A$1:$J$1031,10,FALSE))</f>
        <v>2.99</v>
      </c>
      <c r="N2714">
        <f t="shared" si="168"/>
        <v>2.99</v>
      </c>
    </row>
    <row r="2715" spans="1:14" outlineLevel="2">
      <c r="A2715" t="s">
        <v>22</v>
      </c>
      <c r="B2715" s="73" t="str">
        <f>VLOOKUP(A2715,'ARTICLES 10052022'!$A$2:$D$1031,4,FALSE)</f>
        <v>AF</v>
      </c>
      <c r="C2715" s="73" t="str">
        <f t="shared" si="165"/>
        <v/>
      </c>
      <c r="D2715" t="s">
        <v>632</v>
      </c>
      <c r="E2715">
        <v>1</v>
      </c>
      <c r="F2715" t="s">
        <v>1514</v>
      </c>
      <c r="G2715">
        <v>12.91</v>
      </c>
      <c r="H2715">
        <f t="shared" si="167"/>
        <v>12.91</v>
      </c>
      <c r="I2715">
        <f>VLOOKUP(L2715,'ARTICLES 10052022'!$A$1:$Q$1031,17,FALSE)</f>
        <v>19.064219999999999</v>
      </c>
      <c r="J2715">
        <f t="shared" si="166"/>
        <v>19.064219999999999</v>
      </c>
      <c r="L2715" t="s">
        <v>632</v>
      </c>
      <c r="M2715">
        <f>IF(I2715="","",VLOOKUP(L2715,'ARTICLES 10052022'!$A$1:$J$1031,10,FALSE))</f>
        <v>4.7779999999999996</v>
      </c>
      <c r="N2715">
        <f t="shared" si="168"/>
        <v>4.7779999999999996</v>
      </c>
    </row>
    <row r="2716" spans="1:14" outlineLevel="2">
      <c r="A2716" t="s">
        <v>22</v>
      </c>
      <c r="B2716" s="73" t="str">
        <f>VLOOKUP(A2716,'ARTICLES 10052022'!$A$2:$D$1031,4,FALSE)</f>
        <v>AF</v>
      </c>
      <c r="C2716" s="73" t="str">
        <f t="shared" si="165"/>
        <v/>
      </c>
      <c r="D2716" t="s">
        <v>2362</v>
      </c>
      <c r="E2716">
        <v>2</v>
      </c>
      <c r="F2716" t="s">
        <v>2363</v>
      </c>
      <c r="G2716">
        <v>1.9E-2</v>
      </c>
      <c r="H2716">
        <f t="shared" si="167"/>
        <v>3.7999999999999999E-2</v>
      </c>
      <c r="I2716">
        <f>VLOOKUP(L2716,'ARTICLES 10052022'!$A$1:$Q$1031,17,FALSE)</f>
        <v>0.1905</v>
      </c>
      <c r="J2716">
        <f t="shared" si="166"/>
        <v>0.38100000000000001</v>
      </c>
      <c r="L2716" t="s">
        <v>2362</v>
      </c>
      <c r="M2716">
        <f>IF(I2716="","",VLOOKUP(L2716,'ARTICLES 10052022'!$A$1:$J$1031,10,FALSE))</f>
        <v>0.127</v>
      </c>
      <c r="N2716">
        <f t="shared" si="168"/>
        <v>0.254</v>
      </c>
    </row>
    <row r="2717" spans="1:14" outlineLevel="2">
      <c r="A2717" t="s">
        <v>22</v>
      </c>
      <c r="B2717" s="73" t="str">
        <f>VLOOKUP(A2717,'ARTICLES 10052022'!$A$2:$D$1031,4,FALSE)</f>
        <v>AF</v>
      </c>
      <c r="C2717" s="73" t="str">
        <f t="shared" si="165"/>
        <v/>
      </c>
      <c r="D2717" t="s">
        <v>1510</v>
      </c>
      <c r="E2717">
        <v>1</v>
      </c>
      <c r="F2717" t="s">
        <v>1511</v>
      </c>
      <c r="G2717">
        <v>9.56</v>
      </c>
      <c r="H2717">
        <f t="shared" si="167"/>
        <v>9.56</v>
      </c>
      <c r="I2717">
        <f>VLOOKUP(L2717,'ARTICLES 10052022'!$A$1:$Q$1031,17,FALSE)</f>
        <v>9.4695999999999998</v>
      </c>
      <c r="J2717">
        <f t="shared" si="166"/>
        <v>9.4695999999999998</v>
      </c>
      <c r="L2717" t="s">
        <v>1510</v>
      </c>
      <c r="M2717">
        <f>IF(I2717="","",VLOOKUP(L2717,'ARTICLES 10052022'!$A$1:$J$1031,10,FALSE))</f>
        <v>7.12</v>
      </c>
      <c r="N2717">
        <f t="shared" si="168"/>
        <v>7.12</v>
      </c>
    </row>
    <row r="2718" spans="1:14" outlineLevel="2">
      <c r="A2718" t="s">
        <v>22</v>
      </c>
      <c r="B2718" s="73" t="str">
        <f>VLOOKUP(A2718,'ARTICLES 10052022'!$A$2:$D$1031,4,FALSE)</f>
        <v>AF</v>
      </c>
      <c r="C2718" s="73" t="str">
        <f t="shared" si="165"/>
        <v/>
      </c>
      <c r="D2718" t="s">
        <v>1519</v>
      </c>
      <c r="E2718">
        <v>1</v>
      </c>
      <c r="F2718" t="s">
        <v>1520</v>
      </c>
      <c r="G2718">
        <v>9.64</v>
      </c>
      <c r="H2718">
        <f t="shared" si="167"/>
        <v>9.64</v>
      </c>
      <c r="I2718">
        <f>VLOOKUP(L2718,'ARTICLES 10052022'!$A$1:$Q$1031,17,FALSE)</f>
        <v>11.619146000000001</v>
      </c>
      <c r="J2718">
        <f t="shared" si="166"/>
        <v>11.619146000000001</v>
      </c>
      <c r="L2718" t="s">
        <v>1519</v>
      </c>
      <c r="M2718">
        <f>IF(I2718="","",VLOOKUP(L2718,'ARTICLES 10052022'!$A$1:$J$1031,10,FALSE))</f>
        <v>8.7362000000000002</v>
      </c>
      <c r="N2718">
        <f t="shared" si="168"/>
        <v>8.7362000000000002</v>
      </c>
    </row>
    <row r="2719" spans="1:14" outlineLevel="1">
      <c r="A2719" s="73" t="s">
        <v>3272</v>
      </c>
      <c r="B2719" s="73"/>
      <c r="C2719" s="73" t="str">
        <f t="shared" si="165"/>
        <v>SPR1200V100</v>
      </c>
      <c r="J2719">
        <f>SUBTOTAL(9,J2690:J2718)</f>
        <v>1082.3939309999998</v>
      </c>
      <c r="N2719">
        <f>SUBTOTAL(9,N2690:N2718)</f>
        <v>705.04385000000002</v>
      </c>
    </row>
    <row r="2720" spans="1:14" outlineLevel="2">
      <c r="A2720" t="s">
        <v>172</v>
      </c>
      <c r="B2720" s="73" t="str">
        <f>VLOOKUP(A2720,'ARTICLES 10052022'!$A$2:$D$1031,4,FALSE)</f>
        <v>AF</v>
      </c>
      <c r="C2720" s="73" t="str">
        <f t="shared" si="165"/>
        <v/>
      </c>
      <c r="D2720">
        <v>8210707018</v>
      </c>
      <c r="E2720">
        <v>100</v>
      </c>
      <c r="F2720" t="s">
        <v>2090</v>
      </c>
      <c r="G2720">
        <v>0.158</v>
      </c>
      <c r="H2720">
        <f t="shared" si="167"/>
        <v>15.8</v>
      </c>
      <c r="I2720">
        <f>VLOOKUP(L2720,'ARTICLES 10052022'!$A$1:$Q$1031,17,FALSE)</f>
        <v>0.35249999999999998</v>
      </c>
      <c r="J2720">
        <f t="shared" si="166"/>
        <v>35.25</v>
      </c>
      <c r="L2720">
        <v>8210707018</v>
      </c>
      <c r="M2720">
        <f>IF(I2720="","",VLOOKUP(L2720,'ARTICLES 10052022'!$A$1:$J$1031,10,FALSE))</f>
        <v>0.23499999999999999</v>
      </c>
      <c r="N2720">
        <f t="shared" si="168"/>
        <v>23.5</v>
      </c>
    </row>
    <row r="2721" spans="1:14" outlineLevel="2">
      <c r="A2721" t="s">
        <v>172</v>
      </c>
      <c r="B2721" s="73" t="str">
        <f>VLOOKUP(A2721,'ARTICLES 10052022'!$A$2:$D$1031,4,FALSE)</f>
        <v>AF</v>
      </c>
      <c r="C2721" s="73" t="str">
        <f t="shared" si="165"/>
        <v/>
      </c>
      <c r="D2721" t="s">
        <v>2329</v>
      </c>
      <c r="E2721">
        <v>1</v>
      </c>
      <c r="F2721" t="s">
        <v>2328</v>
      </c>
      <c r="G2721">
        <v>18.91</v>
      </c>
      <c r="H2721">
        <f t="shared" si="167"/>
        <v>18.91</v>
      </c>
      <c r="I2721">
        <f>VLOOKUP(L2721,'ARTICLES 10052022'!$A$1:$Q$1031,17,FALSE)</f>
        <v>18.615000000000002</v>
      </c>
      <c r="J2721">
        <f t="shared" si="166"/>
        <v>18.615000000000002</v>
      </c>
      <c r="L2721" t="s">
        <v>2327</v>
      </c>
      <c r="M2721">
        <f>IF(I2721="","",VLOOKUP(L2721,'ARTICLES 10052022'!$A$1:$J$1031,10,FALSE))</f>
        <v>12.41</v>
      </c>
      <c r="N2721">
        <f t="shared" si="168"/>
        <v>12.41</v>
      </c>
    </row>
    <row r="2722" spans="1:14" outlineLevel="2">
      <c r="A2722" t="s">
        <v>172</v>
      </c>
      <c r="B2722" s="73" t="str">
        <f>VLOOKUP(A2722,'ARTICLES 10052022'!$A$2:$D$1031,4,FALSE)</f>
        <v>AF</v>
      </c>
      <c r="C2722" s="73" t="str">
        <f t="shared" si="165"/>
        <v/>
      </c>
      <c r="D2722" t="s">
        <v>2323</v>
      </c>
      <c r="E2722">
        <v>8</v>
      </c>
      <c r="F2722" t="s">
        <v>2324</v>
      </c>
      <c r="G2722">
        <v>4.92</v>
      </c>
      <c r="H2722">
        <f t="shared" si="167"/>
        <v>39.36</v>
      </c>
      <c r="I2722">
        <f>VLOOKUP(L2722,'ARTICLES 10052022'!$A$1:$Q$1031,17,FALSE)</f>
        <v>8.73</v>
      </c>
      <c r="J2722">
        <f t="shared" si="166"/>
        <v>69.84</v>
      </c>
      <c r="L2722" t="s">
        <v>2323</v>
      </c>
      <c r="M2722">
        <f>IF(I2722="","",VLOOKUP(L2722,'ARTICLES 10052022'!$A$1:$J$1031,10,FALSE))</f>
        <v>5.82</v>
      </c>
      <c r="N2722">
        <f t="shared" si="168"/>
        <v>46.56</v>
      </c>
    </row>
    <row r="2723" spans="1:14" outlineLevel="2">
      <c r="A2723" t="s">
        <v>172</v>
      </c>
      <c r="B2723" s="73" t="str">
        <f>VLOOKUP(A2723,'ARTICLES 10052022'!$A$2:$D$1031,4,FALSE)</f>
        <v>AF</v>
      </c>
      <c r="C2723" s="73" t="str">
        <f t="shared" si="165"/>
        <v/>
      </c>
      <c r="D2723" t="s">
        <v>2410</v>
      </c>
      <c r="E2723">
        <v>1</v>
      </c>
      <c r="F2723" t="s">
        <v>2411</v>
      </c>
      <c r="G2723">
        <v>75</v>
      </c>
      <c r="H2723">
        <f t="shared" si="167"/>
        <v>75</v>
      </c>
      <c r="I2723">
        <f>VLOOKUP(L2723,'ARTICLES 10052022'!$A$1:$Q$1031,17,FALSE)</f>
        <v>75</v>
      </c>
      <c r="J2723">
        <f t="shared" si="166"/>
        <v>75</v>
      </c>
      <c r="L2723" t="s">
        <v>2410</v>
      </c>
      <c r="M2723">
        <f>IF(I2723="","",VLOOKUP(L2723,'ARTICLES 10052022'!$A$1:$J$1031,10,FALSE))</f>
        <v>50</v>
      </c>
      <c r="N2723">
        <f t="shared" si="168"/>
        <v>50</v>
      </c>
    </row>
    <row r="2724" spans="1:14" outlineLevel="2">
      <c r="A2724" t="s">
        <v>172</v>
      </c>
      <c r="B2724" s="73" t="str">
        <f>VLOOKUP(A2724,'ARTICLES 10052022'!$A$2:$D$1031,4,FALSE)</f>
        <v>AF</v>
      </c>
      <c r="C2724" s="73" t="str">
        <f t="shared" si="165"/>
        <v/>
      </c>
      <c r="D2724" t="s">
        <v>2153</v>
      </c>
      <c r="E2724">
        <v>4</v>
      </c>
      <c r="F2724" t="s">
        <v>2154</v>
      </c>
      <c r="G2724">
        <v>32.24</v>
      </c>
      <c r="H2724">
        <f t="shared" si="167"/>
        <v>128.96</v>
      </c>
      <c r="I2724">
        <f>VLOOKUP(L2724,'ARTICLES 10052022'!$A$1:$Q$1031,17,FALSE)</f>
        <v>40.634999999999998</v>
      </c>
      <c r="J2724">
        <f t="shared" si="166"/>
        <v>162.54</v>
      </c>
      <c r="L2724" t="s">
        <v>2153</v>
      </c>
      <c r="M2724">
        <f>IF(I2724="","",VLOOKUP(L2724,'ARTICLES 10052022'!$A$1:$J$1031,10,FALSE))</f>
        <v>27.09</v>
      </c>
      <c r="N2724">
        <f t="shared" si="168"/>
        <v>108.36</v>
      </c>
    </row>
    <row r="2725" spans="1:14" outlineLevel="2">
      <c r="A2725" t="s">
        <v>172</v>
      </c>
      <c r="B2725" s="73" t="str">
        <f>VLOOKUP(A2725,'ARTICLES 10052022'!$A$2:$D$1031,4,FALSE)</f>
        <v>AF</v>
      </c>
      <c r="C2725" s="73" t="str">
        <f t="shared" si="165"/>
        <v/>
      </c>
      <c r="D2725" t="s">
        <v>2174</v>
      </c>
      <c r="E2725">
        <v>2</v>
      </c>
      <c r="F2725" t="s">
        <v>2175</v>
      </c>
      <c r="G2725">
        <v>47.55</v>
      </c>
      <c r="H2725">
        <f t="shared" si="167"/>
        <v>95.1</v>
      </c>
      <c r="I2725">
        <f>VLOOKUP(L2725,'ARTICLES 10052022'!$A$1:$Q$1031,17,FALSE)</f>
        <v>59.94</v>
      </c>
      <c r="J2725">
        <f t="shared" si="166"/>
        <v>119.88</v>
      </c>
      <c r="L2725" t="s">
        <v>2174</v>
      </c>
      <c r="M2725">
        <f>IF(I2725="","",VLOOKUP(L2725,'ARTICLES 10052022'!$A$1:$J$1031,10,FALSE))</f>
        <v>39.96</v>
      </c>
      <c r="N2725">
        <f t="shared" si="168"/>
        <v>79.92</v>
      </c>
    </row>
    <row r="2726" spans="1:14" outlineLevel="2">
      <c r="A2726" t="s">
        <v>172</v>
      </c>
      <c r="B2726" s="73" t="str">
        <f>VLOOKUP(A2726,'ARTICLES 10052022'!$A$2:$D$1031,4,FALSE)</f>
        <v>AF</v>
      </c>
      <c r="C2726" s="73" t="str">
        <f t="shared" si="165"/>
        <v/>
      </c>
      <c r="D2726" t="s">
        <v>2394</v>
      </c>
      <c r="E2726">
        <v>4</v>
      </c>
      <c r="F2726" t="s">
        <v>2395</v>
      </c>
      <c r="G2726">
        <v>0.78</v>
      </c>
      <c r="H2726">
        <f t="shared" si="167"/>
        <v>3.12</v>
      </c>
      <c r="I2726">
        <f>VLOOKUP(L2726,'ARTICLES 10052022'!$A$1:$Q$1031,17,FALSE)</f>
        <v>1.5794999999999999</v>
      </c>
      <c r="J2726">
        <f t="shared" si="166"/>
        <v>6.3179999999999996</v>
      </c>
      <c r="L2726" t="s">
        <v>2394</v>
      </c>
      <c r="M2726">
        <f>IF(I2726="","",VLOOKUP(L2726,'ARTICLES 10052022'!$A$1:$J$1031,10,FALSE))</f>
        <v>1.0529999999999999</v>
      </c>
      <c r="N2726">
        <f t="shared" si="168"/>
        <v>4.2119999999999997</v>
      </c>
    </row>
    <row r="2727" spans="1:14" outlineLevel="1">
      <c r="A2727" s="73" t="s">
        <v>3273</v>
      </c>
      <c r="B2727" s="73"/>
      <c r="C2727" s="73" t="str">
        <f t="shared" si="165"/>
        <v>COFRPVCCAREX6EH</v>
      </c>
      <c r="J2727">
        <f>SUBTOTAL(9,J2720:J2726)</f>
        <v>487.44299999999998</v>
      </c>
      <c r="N2727">
        <f>SUBTOTAL(9,N2720:N2726)</f>
        <v>324.96199999999999</v>
      </c>
    </row>
    <row r="2728" spans="1:14" outlineLevel="2">
      <c r="A2728" t="s">
        <v>171</v>
      </c>
      <c r="B2728" s="73" t="str">
        <f>VLOOKUP(A2728,'ARTICLES 10052022'!$A$2:$D$1031,4,FALSE)</f>
        <v>AF</v>
      </c>
      <c r="C2728" s="73" t="str">
        <f t="shared" si="165"/>
        <v/>
      </c>
      <c r="D2728">
        <v>8210707018</v>
      </c>
      <c r="E2728">
        <v>85</v>
      </c>
      <c r="F2728" t="s">
        <v>2090</v>
      </c>
      <c r="G2728">
        <v>0.158</v>
      </c>
      <c r="H2728">
        <f t="shared" si="167"/>
        <v>13.43</v>
      </c>
      <c r="I2728">
        <f>VLOOKUP(L2728,'ARTICLES 10052022'!$A$1:$Q$1031,17,FALSE)</f>
        <v>0.35249999999999998</v>
      </c>
      <c r="J2728">
        <f t="shared" si="166"/>
        <v>29.962499999999999</v>
      </c>
      <c r="L2728">
        <v>8210707018</v>
      </c>
      <c r="M2728">
        <f>IF(I2728="","",VLOOKUP(L2728,'ARTICLES 10052022'!$A$1:$J$1031,10,FALSE))</f>
        <v>0.23499999999999999</v>
      </c>
      <c r="N2728">
        <f t="shared" si="168"/>
        <v>19.974999999999998</v>
      </c>
    </row>
    <row r="2729" spans="1:14" outlineLevel="2">
      <c r="A2729" t="s">
        <v>171</v>
      </c>
      <c r="B2729" s="73" t="str">
        <f>VLOOKUP(A2729,'ARTICLES 10052022'!$A$2:$D$1031,4,FALSE)</f>
        <v>AF</v>
      </c>
      <c r="C2729" s="73" t="str">
        <f t="shared" si="165"/>
        <v/>
      </c>
      <c r="D2729" t="s">
        <v>2323</v>
      </c>
      <c r="E2729">
        <v>9</v>
      </c>
      <c r="F2729" t="s">
        <v>2324</v>
      </c>
      <c r="G2729">
        <v>4.92</v>
      </c>
      <c r="H2729">
        <f t="shared" si="167"/>
        <v>44.28</v>
      </c>
      <c r="I2729">
        <f>VLOOKUP(L2729,'ARTICLES 10052022'!$A$1:$Q$1031,17,FALSE)</f>
        <v>8.73</v>
      </c>
      <c r="J2729">
        <f t="shared" si="166"/>
        <v>78.570000000000007</v>
      </c>
      <c r="L2729" t="s">
        <v>2323</v>
      </c>
      <c r="M2729">
        <f>IF(I2729="","",VLOOKUP(L2729,'ARTICLES 10052022'!$A$1:$J$1031,10,FALSE))</f>
        <v>5.82</v>
      </c>
      <c r="N2729">
        <f t="shared" si="168"/>
        <v>52.38</v>
      </c>
    </row>
    <row r="2730" spans="1:14" outlineLevel="2">
      <c r="A2730" t="s">
        <v>171</v>
      </c>
      <c r="B2730" s="73" t="str">
        <f>VLOOKUP(A2730,'ARTICLES 10052022'!$A$2:$D$1031,4,FALSE)</f>
        <v>AF</v>
      </c>
      <c r="C2730" s="73" t="str">
        <f t="shared" si="165"/>
        <v/>
      </c>
      <c r="D2730" t="s">
        <v>2410</v>
      </c>
      <c r="E2730">
        <v>0.8</v>
      </c>
      <c r="F2730" t="s">
        <v>2411</v>
      </c>
      <c r="G2730">
        <v>75</v>
      </c>
      <c r="H2730">
        <f t="shared" si="167"/>
        <v>60</v>
      </c>
      <c r="I2730">
        <f>VLOOKUP(L2730,'ARTICLES 10052022'!$A$1:$Q$1031,17,FALSE)</f>
        <v>75</v>
      </c>
      <c r="J2730">
        <f t="shared" si="166"/>
        <v>60</v>
      </c>
      <c r="L2730" t="s">
        <v>2410</v>
      </c>
      <c r="M2730">
        <f>IF(I2730="","",VLOOKUP(L2730,'ARTICLES 10052022'!$A$1:$J$1031,10,FALSE))</f>
        <v>50</v>
      </c>
      <c r="N2730">
        <f t="shared" si="168"/>
        <v>40</v>
      </c>
    </row>
    <row r="2731" spans="1:14" outlineLevel="2">
      <c r="A2731" t="s">
        <v>171</v>
      </c>
      <c r="B2731" s="73" t="str">
        <f>VLOOKUP(A2731,'ARTICLES 10052022'!$A$2:$D$1031,4,FALSE)</f>
        <v>AF</v>
      </c>
      <c r="C2731" s="73" t="str">
        <f t="shared" si="165"/>
        <v/>
      </c>
      <c r="D2731" t="s">
        <v>2174</v>
      </c>
      <c r="E2731">
        <v>2</v>
      </c>
      <c r="F2731" t="s">
        <v>2175</v>
      </c>
      <c r="G2731">
        <v>47.55</v>
      </c>
      <c r="H2731">
        <f t="shared" si="167"/>
        <v>95.1</v>
      </c>
      <c r="I2731">
        <f>VLOOKUP(L2731,'ARTICLES 10052022'!$A$1:$Q$1031,17,FALSE)</f>
        <v>59.94</v>
      </c>
      <c r="J2731">
        <f t="shared" si="166"/>
        <v>119.88</v>
      </c>
      <c r="L2731" t="s">
        <v>2174</v>
      </c>
      <c r="M2731">
        <f>IF(I2731="","",VLOOKUP(L2731,'ARTICLES 10052022'!$A$1:$J$1031,10,FALSE))</f>
        <v>39.96</v>
      </c>
      <c r="N2731">
        <f t="shared" si="168"/>
        <v>79.92</v>
      </c>
    </row>
    <row r="2732" spans="1:14" outlineLevel="2">
      <c r="A2732" t="s">
        <v>171</v>
      </c>
      <c r="B2732" s="73" t="str">
        <f>VLOOKUP(A2732,'ARTICLES 10052022'!$A$2:$D$1031,4,FALSE)</f>
        <v>AF</v>
      </c>
      <c r="C2732" s="73" t="str">
        <f t="shared" si="165"/>
        <v/>
      </c>
      <c r="E2732">
        <v>2</v>
      </c>
      <c r="F2732" t="s">
        <v>2183</v>
      </c>
      <c r="G2732">
        <v>54.09</v>
      </c>
      <c r="H2732">
        <f t="shared" si="167"/>
        <v>108.18</v>
      </c>
      <c r="I2732">
        <f>VLOOKUP(L2732,'ARTICLES 10052022'!$A$1:$Q$1031,17,FALSE)</f>
        <v>68.175000000000011</v>
      </c>
      <c r="J2732">
        <f t="shared" si="166"/>
        <v>136.35000000000002</v>
      </c>
      <c r="L2732" t="s">
        <v>2182</v>
      </c>
      <c r="M2732">
        <f>IF(I2732="","",VLOOKUP(L2732,'ARTICLES 10052022'!$A$1:$J$1031,10,FALSE))</f>
        <v>45.45</v>
      </c>
      <c r="N2732">
        <f t="shared" si="168"/>
        <v>90.9</v>
      </c>
    </row>
    <row r="2733" spans="1:14" outlineLevel="2">
      <c r="A2733" t="s">
        <v>171</v>
      </c>
      <c r="B2733" s="73" t="str">
        <f>VLOOKUP(A2733,'ARTICLES 10052022'!$A$2:$D$1031,4,FALSE)</f>
        <v>AF</v>
      </c>
      <c r="C2733" s="73" t="str">
        <f t="shared" si="165"/>
        <v/>
      </c>
      <c r="D2733" t="s">
        <v>2394</v>
      </c>
      <c r="E2733">
        <v>4</v>
      </c>
      <c r="F2733" t="s">
        <v>2395</v>
      </c>
      <c r="G2733">
        <v>0.78</v>
      </c>
      <c r="H2733">
        <f t="shared" si="167"/>
        <v>3.12</v>
      </c>
      <c r="I2733">
        <f>VLOOKUP(L2733,'ARTICLES 10052022'!$A$1:$Q$1031,17,FALSE)</f>
        <v>1.5794999999999999</v>
      </c>
      <c r="J2733">
        <f t="shared" si="166"/>
        <v>6.3179999999999996</v>
      </c>
      <c r="L2733" t="s">
        <v>2394</v>
      </c>
      <c r="M2733">
        <f>IF(I2733="","",VLOOKUP(L2733,'ARTICLES 10052022'!$A$1:$J$1031,10,FALSE))</f>
        <v>1.0529999999999999</v>
      </c>
      <c r="N2733">
        <f t="shared" si="168"/>
        <v>4.2119999999999997</v>
      </c>
    </row>
    <row r="2734" spans="1:14" outlineLevel="2">
      <c r="A2734" t="s">
        <v>171</v>
      </c>
      <c r="B2734" s="73" t="str">
        <f>VLOOKUP(A2734,'ARTICLES 10052022'!$A$2:$D$1031,4,FALSE)</f>
        <v>AF</v>
      </c>
      <c r="C2734" s="73" t="str">
        <f t="shared" si="165"/>
        <v/>
      </c>
      <c r="D2734" t="s">
        <v>2394</v>
      </c>
      <c r="E2734">
        <v>4</v>
      </c>
      <c r="F2734" t="s">
        <v>2395</v>
      </c>
      <c r="G2734">
        <v>0.78</v>
      </c>
      <c r="H2734">
        <f t="shared" si="167"/>
        <v>3.12</v>
      </c>
      <c r="I2734">
        <f>VLOOKUP(L2734,'ARTICLES 10052022'!$A$1:$Q$1031,17,FALSE)</f>
        <v>1.5794999999999999</v>
      </c>
      <c r="J2734">
        <f t="shared" si="166"/>
        <v>6.3179999999999996</v>
      </c>
      <c r="L2734" t="s">
        <v>2394</v>
      </c>
      <c r="M2734">
        <f>IF(I2734="","",VLOOKUP(L2734,'ARTICLES 10052022'!$A$1:$J$1031,10,FALSE))</f>
        <v>1.0529999999999999</v>
      </c>
      <c r="N2734">
        <f t="shared" si="168"/>
        <v>4.2119999999999997</v>
      </c>
    </row>
    <row r="2735" spans="1:14" outlineLevel="1">
      <c r="A2735" s="73" t="s">
        <v>3274</v>
      </c>
      <c r="B2735" s="73"/>
      <c r="C2735" s="73" t="str">
        <f t="shared" si="165"/>
        <v>COFRPVCCAREX5EH</v>
      </c>
      <c r="J2735">
        <f>SUBTOTAL(9,J2728:J2734)</f>
        <v>437.39850000000001</v>
      </c>
      <c r="N2735">
        <f>SUBTOTAL(9,N2728:N2734)</f>
        <v>291.59899999999999</v>
      </c>
    </row>
    <row r="2736" spans="1:14" outlineLevel="2">
      <c r="A2736" t="s">
        <v>190</v>
      </c>
      <c r="B2736" s="73" t="str">
        <f>VLOOKUP(A2736,'ARTICLES 10052022'!$A$2:$D$1031,4,FALSE)</f>
        <v>NP</v>
      </c>
      <c r="C2736" s="73" t="str">
        <f t="shared" si="165"/>
        <v/>
      </c>
      <c r="D2736" t="s">
        <v>1665</v>
      </c>
      <c r="E2736">
        <v>5</v>
      </c>
      <c r="F2736" t="s">
        <v>1666</v>
      </c>
      <c r="G2736">
        <v>2.85</v>
      </c>
      <c r="H2736">
        <f t="shared" si="167"/>
        <v>14.25</v>
      </c>
      <c r="I2736">
        <f>VLOOKUP(L2736,'ARTICLES 10052022'!$A$1:$Q$1031,17,FALSE)</f>
        <v>3.0191000000000003</v>
      </c>
      <c r="J2736">
        <f t="shared" si="166"/>
        <v>15.095500000000001</v>
      </c>
      <c r="L2736" t="s">
        <v>1665</v>
      </c>
      <c r="M2736">
        <f>IF(I2736="","",VLOOKUP(L2736,'ARTICLES 10052022'!$A$1:$J$1031,10,FALSE))</f>
        <v>2.27</v>
      </c>
      <c r="N2736">
        <f t="shared" si="168"/>
        <v>11.35</v>
      </c>
    </row>
    <row r="2737" spans="1:14" outlineLevel="2">
      <c r="A2737" t="s">
        <v>190</v>
      </c>
      <c r="B2737" s="73" t="str">
        <f>VLOOKUP(A2737,'ARTICLES 10052022'!$A$2:$D$1031,4,FALSE)</f>
        <v>NP</v>
      </c>
      <c r="C2737" s="73" t="str">
        <f t="shared" si="165"/>
        <v/>
      </c>
      <c r="D2737" t="s">
        <v>498</v>
      </c>
      <c r="E2737">
        <v>5</v>
      </c>
      <c r="F2737" t="s">
        <v>1942</v>
      </c>
      <c r="G2737">
        <v>24.03</v>
      </c>
      <c r="H2737">
        <f t="shared" si="167"/>
        <v>120.15</v>
      </c>
      <c r="I2737">
        <f>VLOOKUP(L2737,'ARTICLES 10052022'!$A$1:$Q$1031,17,FALSE)</f>
        <v>27.645</v>
      </c>
      <c r="J2737">
        <f t="shared" si="166"/>
        <v>138.22499999999999</v>
      </c>
      <c r="L2737" t="s">
        <v>498</v>
      </c>
      <c r="M2737">
        <f>IF(I2737="","",VLOOKUP(L2737,'ARTICLES 10052022'!$A$1:$J$1031,10,FALSE))</f>
        <v>18.43</v>
      </c>
      <c r="N2737">
        <f t="shared" si="168"/>
        <v>92.15</v>
      </c>
    </row>
    <row r="2738" spans="1:14" outlineLevel="2">
      <c r="A2738" t="s">
        <v>190</v>
      </c>
      <c r="B2738" s="73" t="str">
        <f>VLOOKUP(A2738,'ARTICLES 10052022'!$A$2:$D$1031,4,FALSE)</f>
        <v>NP</v>
      </c>
      <c r="C2738" s="73" t="str">
        <f t="shared" si="165"/>
        <v/>
      </c>
      <c r="D2738" t="s">
        <v>2602</v>
      </c>
      <c r="E2738">
        <v>1</v>
      </c>
      <c r="F2738" t="s">
        <v>2603</v>
      </c>
      <c r="G2738">
        <v>1080</v>
      </c>
      <c r="H2738">
        <f t="shared" si="167"/>
        <v>1080</v>
      </c>
      <c r="I2738">
        <f>VLOOKUP(L2738,'ARTICLES 10052022'!$A$1:$Q$1031,17,FALSE)</f>
        <v>1080</v>
      </c>
      <c r="J2738">
        <f t="shared" si="166"/>
        <v>1080</v>
      </c>
      <c r="L2738" t="s">
        <v>2602</v>
      </c>
      <c r="M2738">
        <f>IF(I2738="","",VLOOKUP(L2738,'ARTICLES 10052022'!$A$1:$J$1031,10,FALSE))</f>
        <v>720</v>
      </c>
      <c r="N2738">
        <f t="shared" si="168"/>
        <v>720</v>
      </c>
    </row>
    <row r="2739" spans="1:14" outlineLevel="2">
      <c r="A2739" t="s">
        <v>190</v>
      </c>
      <c r="B2739" s="73" t="str">
        <f>VLOOKUP(A2739,'ARTICLES 10052022'!$A$2:$D$1031,4,FALSE)</f>
        <v>NP</v>
      </c>
      <c r="C2739" s="73" t="str">
        <f t="shared" si="165"/>
        <v/>
      </c>
      <c r="D2739" t="s">
        <v>612</v>
      </c>
      <c r="E2739">
        <v>5</v>
      </c>
      <c r="F2739" t="s">
        <v>1921</v>
      </c>
      <c r="G2739">
        <v>2.25</v>
      </c>
      <c r="H2739">
        <f t="shared" si="167"/>
        <v>11.25</v>
      </c>
      <c r="I2739">
        <f>VLOOKUP(L2739,'ARTICLES 10052022'!$A$1:$Q$1031,17,FALSE)</f>
        <v>2.3460000000000001</v>
      </c>
      <c r="J2739">
        <f t="shared" si="166"/>
        <v>11.73</v>
      </c>
      <c r="L2739" t="s">
        <v>612</v>
      </c>
      <c r="M2739">
        <f>IF(I2739="","",VLOOKUP(L2739,'ARTICLES 10052022'!$A$1:$J$1031,10,FALSE))</f>
        <v>1.5640000000000001</v>
      </c>
      <c r="N2739">
        <f t="shared" si="168"/>
        <v>7.82</v>
      </c>
    </row>
    <row r="2740" spans="1:14" outlineLevel="2">
      <c r="A2740" t="s">
        <v>190</v>
      </c>
      <c r="B2740" s="73" t="str">
        <f>VLOOKUP(A2740,'ARTICLES 10052022'!$A$2:$D$1031,4,FALSE)</f>
        <v>NP</v>
      </c>
      <c r="C2740" s="73" t="str">
        <f t="shared" si="165"/>
        <v/>
      </c>
      <c r="D2740" t="s">
        <v>620</v>
      </c>
      <c r="E2740">
        <v>3</v>
      </c>
      <c r="F2740" t="s">
        <v>1917</v>
      </c>
      <c r="G2740">
        <v>2.56</v>
      </c>
      <c r="H2740">
        <f t="shared" si="167"/>
        <v>7.68</v>
      </c>
      <c r="I2740">
        <f>VLOOKUP(L2740,'ARTICLES 10052022'!$A$1:$Q$1031,17,FALSE)</f>
        <v>2.895</v>
      </c>
      <c r="J2740">
        <f t="shared" si="166"/>
        <v>8.6850000000000005</v>
      </c>
      <c r="L2740" t="s">
        <v>620</v>
      </c>
      <c r="M2740">
        <f>IF(I2740="","",VLOOKUP(L2740,'ARTICLES 10052022'!$A$1:$J$1031,10,FALSE))</f>
        <v>1.93</v>
      </c>
      <c r="N2740">
        <f t="shared" si="168"/>
        <v>5.79</v>
      </c>
    </row>
    <row r="2741" spans="1:14" outlineLevel="2">
      <c r="A2741" t="s">
        <v>190</v>
      </c>
      <c r="B2741" s="73" t="str">
        <f>VLOOKUP(A2741,'ARTICLES 10052022'!$A$2:$D$1031,4,FALSE)</f>
        <v>NP</v>
      </c>
      <c r="C2741" s="73" t="str">
        <f t="shared" si="165"/>
        <v/>
      </c>
      <c r="D2741" t="s">
        <v>620</v>
      </c>
      <c r="E2741">
        <v>1</v>
      </c>
      <c r="F2741" t="s">
        <v>1917</v>
      </c>
      <c r="G2741">
        <v>2.56</v>
      </c>
      <c r="H2741">
        <f t="shared" si="167"/>
        <v>2.56</v>
      </c>
      <c r="I2741">
        <f>VLOOKUP(L2741,'ARTICLES 10052022'!$A$1:$Q$1031,17,FALSE)</f>
        <v>2.895</v>
      </c>
      <c r="J2741">
        <f t="shared" si="166"/>
        <v>2.895</v>
      </c>
      <c r="L2741" t="s">
        <v>620</v>
      </c>
      <c r="M2741">
        <f>IF(I2741="","",VLOOKUP(L2741,'ARTICLES 10052022'!$A$1:$J$1031,10,FALSE))</f>
        <v>1.93</v>
      </c>
      <c r="N2741">
        <f t="shared" si="168"/>
        <v>1.93</v>
      </c>
    </row>
    <row r="2742" spans="1:14" outlineLevel="2">
      <c r="A2742" t="s">
        <v>190</v>
      </c>
      <c r="B2742" s="73" t="str">
        <f>VLOOKUP(A2742,'ARTICLES 10052022'!$A$2:$D$1031,4,FALSE)</f>
        <v>NP</v>
      </c>
      <c r="C2742" s="73" t="str">
        <f t="shared" si="165"/>
        <v/>
      </c>
      <c r="D2742" t="s">
        <v>624</v>
      </c>
      <c r="E2742">
        <v>1</v>
      </c>
      <c r="F2742" t="s">
        <v>625</v>
      </c>
      <c r="G2742">
        <v>1.34</v>
      </c>
      <c r="H2742">
        <f t="shared" si="167"/>
        <v>1.34</v>
      </c>
      <c r="I2742">
        <f>VLOOKUP(L2742,'ARTICLES 10052022'!$A$1:$Q$1031,17,FALSE)</f>
        <v>1.4332500000000001</v>
      </c>
      <c r="J2742">
        <f t="shared" si="166"/>
        <v>1.4332500000000001</v>
      </c>
      <c r="L2742" t="s">
        <v>624</v>
      </c>
      <c r="M2742">
        <f>IF(I2742="","",VLOOKUP(L2742,'ARTICLES 10052022'!$A$1:$J$1031,10,FALSE))</f>
        <v>0.63700000000000001</v>
      </c>
      <c r="N2742">
        <f t="shared" si="168"/>
        <v>0.63700000000000001</v>
      </c>
    </row>
    <row r="2743" spans="1:14" outlineLevel="2">
      <c r="A2743" t="s">
        <v>190</v>
      </c>
      <c r="B2743" s="73" t="str">
        <f>VLOOKUP(A2743,'ARTICLES 10052022'!$A$2:$D$1031,4,FALSE)</f>
        <v>NP</v>
      </c>
      <c r="C2743" s="73" t="str">
        <f t="shared" si="165"/>
        <v/>
      </c>
      <c r="D2743" t="s">
        <v>1737</v>
      </c>
      <c r="E2743">
        <v>1</v>
      </c>
      <c r="F2743" t="s">
        <v>1738</v>
      </c>
      <c r="G2743">
        <v>2.15</v>
      </c>
      <c r="H2743">
        <f t="shared" si="167"/>
        <v>2.15</v>
      </c>
      <c r="I2743">
        <f>VLOOKUP(L2743,'ARTICLES 10052022'!$A$1:$Q$1031,17,FALSE)</f>
        <v>2.0659999999999998</v>
      </c>
      <c r="J2743">
        <f t="shared" si="166"/>
        <v>2.0659999999999998</v>
      </c>
      <c r="L2743" t="s">
        <v>1737</v>
      </c>
      <c r="M2743">
        <f>IF(I2743="","",VLOOKUP(L2743,'ARTICLES 10052022'!$A$1:$J$1031,10,FALSE))</f>
        <v>1.0329999999999999</v>
      </c>
      <c r="N2743">
        <f t="shared" si="168"/>
        <v>1.0329999999999999</v>
      </c>
    </row>
    <row r="2744" spans="1:14" outlineLevel="2">
      <c r="A2744" t="s">
        <v>190</v>
      </c>
      <c r="B2744" s="73" t="str">
        <f>VLOOKUP(A2744,'ARTICLES 10052022'!$A$2:$D$1031,4,FALSE)</f>
        <v>NP</v>
      </c>
      <c r="C2744" s="73" t="str">
        <f t="shared" si="165"/>
        <v/>
      </c>
      <c r="D2744" t="s">
        <v>981</v>
      </c>
      <c r="E2744">
        <v>1</v>
      </c>
      <c r="F2744" t="s">
        <v>982</v>
      </c>
      <c r="G2744">
        <v>1.07</v>
      </c>
      <c r="H2744">
        <f t="shared" si="167"/>
        <v>1.07</v>
      </c>
      <c r="I2744">
        <f>VLOOKUP(L2744,'ARTICLES 10052022'!$A$1:$Q$1031,17,FALSE)</f>
        <v>1.1970000000000001</v>
      </c>
      <c r="J2744">
        <f t="shared" si="166"/>
        <v>1.1970000000000001</v>
      </c>
      <c r="L2744" t="s">
        <v>981</v>
      </c>
      <c r="M2744">
        <f>IF(I2744="","",VLOOKUP(L2744,'ARTICLES 10052022'!$A$1:$J$1031,10,FALSE))</f>
        <v>0.9</v>
      </c>
      <c r="N2744">
        <f t="shared" si="168"/>
        <v>0.9</v>
      </c>
    </row>
    <row r="2745" spans="1:14" outlineLevel="2">
      <c r="A2745" t="s">
        <v>190</v>
      </c>
      <c r="B2745" s="73" t="str">
        <f>VLOOKUP(A2745,'ARTICLES 10052022'!$A$2:$D$1031,4,FALSE)</f>
        <v>NP</v>
      </c>
      <c r="C2745" s="73" t="str">
        <f t="shared" si="165"/>
        <v/>
      </c>
      <c r="D2745" t="s">
        <v>472</v>
      </c>
      <c r="E2745">
        <v>1</v>
      </c>
      <c r="F2745" t="s">
        <v>993</v>
      </c>
      <c r="G2745">
        <v>4.87</v>
      </c>
      <c r="H2745">
        <f t="shared" si="167"/>
        <v>4.87</v>
      </c>
      <c r="I2745">
        <f>VLOOKUP(L2745,'ARTICLES 10052022'!$A$1:$Q$1031,17,FALSE)</f>
        <v>1.41</v>
      </c>
      <c r="J2745">
        <f t="shared" si="166"/>
        <v>1.41</v>
      </c>
      <c r="L2745" t="s">
        <v>472</v>
      </c>
      <c r="M2745">
        <f>IF(I2745="","",VLOOKUP(L2745,'ARTICLES 10052022'!$A$1:$J$1031,10,FALSE))</f>
        <v>0.94</v>
      </c>
      <c r="N2745">
        <f t="shared" si="168"/>
        <v>0.94</v>
      </c>
    </row>
    <row r="2746" spans="1:14" outlineLevel="2">
      <c r="A2746" t="s">
        <v>190</v>
      </c>
      <c r="B2746" s="73" t="str">
        <f>VLOOKUP(A2746,'ARTICLES 10052022'!$A$2:$D$1031,4,FALSE)</f>
        <v>NP</v>
      </c>
      <c r="C2746" s="73" t="str">
        <f t="shared" si="165"/>
        <v/>
      </c>
      <c r="D2746" t="s">
        <v>1929</v>
      </c>
      <c r="E2746">
        <v>1</v>
      </c>
      <c r="F2746" t="s">
        <v>1930</v>
      </c>
      <c r="G2746">
        <v>0.42</v>
      </c>
      <c r="H2746">
        <f t="shared" si="167"/>
        <v>0.42</v>
      </c>
      <c r="I2746">
        <f>VLOOKUP(L2746,'ARTICLES 10052022'!$A$1:$Q$1031,17,FALSE)</f>
        <v>0</v>
      </c>
      <c r="J2746">
        <f t="shared" si="166"/>
        <v>0</v>
      </c>
      <c r="L2746" t="s">
        <v>1929</v>
      </c>
      <c r="M2746">
        <f>IF(I2746="","",VLOOKUP(L2746,'ARTICLES 10052022'!$A$1:$J$1031,10,FALSE))</f>
        <v>0</v>
      </c>
      <c r="N2746">
        <f t="shared" si="168"/>
        <v>0</v>
      </c>
    </row>
    <row r="2747" spans="1:14" outlineLevel="2">
      <c r="A2747" t="s">
        <v>190</v>
      </c>
      <c r="B2747" s="73" t="str">
        <f>VLOOKUP(A2747,'ARTICLES 10052022'!$A$2:$D$1031,4,FALSE)</f>
        <v>NP</v>
      </c>
      <c r="C2747" s="73" t="str">
        <f t="shared" si="165"/>
        <v/>
      </c>
      <c r="D2747" t="s">
        <v>2410</v>
      </c>
      <c r="E2747">
        <v>1</v>
      </c>
      <c r="F2747" t="s">
        <v>2411</v>
      </c>
      <c r="G2747">
        <v>75</v>
      </c>
      <c r="H2747">
        <f t="shared" si="167"/>
        <v>75</v>
      </c>
      <c r="I2747">
        <f>VLOOKUP(L2747,'ARTICLES 10052022'!$A$1:$Q$1031,17,FALSE)</f>
        <v>75</v>
      </c>
      <c r="J2747">
        <f t="shared" si="166"/>
        <v>75</v>
      </c>
      <c r="L2747" t="s">
        <v>2410</v>
      </c>
      <c r="M2747">
        <f>IF(I2747="","",VLOOKUP(L2747,'ARTICLES 10052022'!$A$1:$J$1031,10,FALSE))</f>
        <v>50</v>
      </c>
      <c r="N2747">
        <f t="shared" si="168"/>
        <v>50</v>
      </c>
    </row>
    <row r="2748" spans="1:14" outlineLevel="2">
      <c r="A2748" t="s">
        <v>190</v>
      </c>
      <c r="B2748" s="73" t="str">
        <f>VLOOKUP(A2748,'ARTICLES 10052022'!$A$2:$D$1031,4,FALSE)</f>
        <v>NP</v>
      </c>
      <c r="C2748" s="73" t="str">
        <f t="shared" si="165"/>
        <v/>
      </c>
      <c r="D2748" t="s">
        <v>478</v>
      </c>
      <c r="E2748">
        <v>1</v>
      </c>
      <c r="F2748" t="s">
        <v>479</v>
      </c>
      <c r="G2748">
        <v>32.479999999999997</v>
      </c>
      <c r="H2748">
        <f t="shared" si="167"/>
        <v>32.479999999999997</v>
      </c>
      <c r="I2748">
        <f>VLOOKUP(L2748,'ARTICLES 10052022'!$A$1:$Q$1031,17,FALSE)</f>
        <v>34.56</v>
      </c>
      <c r="J2748">
        <f t="shared" si="166"/>
        <v>34.56</v>
      </c>
      <c r="L2748" t="s">
        <v>478</v>
      </c>
      <c r="M2748">
        <f>IF(I2748="","",VLOOKUP(L2748,'ARTICLES 10052022'!$A$1:$J$1031,10,FALSE))</f>
        <v>17.28</v>
      </c>
      <c r="N2748">
        <f t="shared" si="168"/>
        <v>17.28</v>
      </c>
    </row>
    <row r="2749" spans="1:14" outlineLevel="2">
      <c r="A2749" t="s">
        <v>190</v>
      </c>
      <c r="B2749" s="73" t="str">
        <f>VLOOKUP(A2749,'ARTICLES 10052022'!$A$2:$D$1031,4,FALSE)</f>
        <v>NP</v>
      </c>
      <c r="C2749" s="73" t="str">
        <f t="shared" si="165"/>
        <v/>
      </c>
      <c r="D2749" t="s">
        <v>480</v>
      </c>
      <c r="E2749">
        <v>1</v>
      </c>
      <c r="F2749" t="s">
        <v>481</v>
      </c>
      <c r="G2749">
        <v>41.1</v>
      </c>
      <c r="H2749">
        <f t="shared" si="167"/>
        <v>41.1</v>
      </c>
      <c r="I2749">
        <f>VLOOKUP(L2749,'ARTICLES 10052022'!$A$1:$Q$1031,17,FALSE)</f>
        <v>43.740000000000009</v>
      </c>
      <c r="J2749">
        <f t="shared" si="166"/>
        <v>43.740000000000009</v>
      </c>
      <c r="L2749" t="s">
        <v>480</v>
      </c>
      <c r="M2749">
        <f>IF(I2749="","",VLOOKUP(L2749,'ARTICLES 10052022'!$A$1:$J$1031,10,FALSE))</f>
        <v>29.160000000000004</v>
      </c>
      <c r="N2749">
        <f t="shared" si="168"/>
        <v>29.160000000000004</v>
      </c>
    </row>
    <row r="2750" spans="1:14" outlineLevel="2">
      <c r="A2750" t="s">
        <v>190</v>
      </c>
      <c r="B2750" s="73" t="str">
        <f>VLOOKUP(A2750,'ARTICLES 10052022'!$A$2:$D$1031,4,FALSE)</f>
        <v>NP</v>
      </c>
      <c r="C2750" s="73" t="str">
        <f t="shared" si="165"/>
        <v/>
      </c>
      <c r="D2750" t="s">
        <v>412</v>
      </c>
      <c r="E2750">
        <v>1</v>
      </c>
      <c r="F2750" t="s">
        <v>413</v>
      </c>
      <c r="G2750">
        <v>16.5</v>
      </c>
      <c r="H2750">
        <f t="shared" si="167"/>
        <v>16.5</v>
      </c>
      <c r="I2750">
        <f>VLOOKUP(L2750,'ARTICLES 10052022'!$A$1:$Q$1031,17,FALSE)</f>
        <v>20.774999999999999</v>
      </c>
      <c r="J2750">
        <f t="shared" si="166"/>
        <v>20.774999999999999</v>
      </c>
      <c r="L2750" t="s">
        <v>412</v>
      </c>
      <c r="M2750">
        <f>IF(I2750="","",VLOOKUP(L2750,'ARTICLES 10052022'!$A$1:$J$1031,10,FALSE))</f>
        <v>13.85</v>
      </c>
      <c r="N2750">
        <f t="shared" si="168"/>
        <v>13.85</v>
      </c>
    </row>
    <row r="2751" spans="1:14" outlineLevel="2">
      <c r="A2751" t="s">
        <v>190</v>
      </c>
      <c r="B2751" s="73" t="str">
        <f>VLOOKUP(A2751,'ARTICLES 10052022'!$A$2:$D$1031,4,FALSE)</f>
        <v>NP</v>
      </c>
      <c r="C2751" s="73" t="str">
        <f t="shared" si="165"/>
        <v/>
      </c>
      <c r="D2751" t="s">
        <v>2611</v>
      </c>
      <c r="E2751">
        <v>2</v>
      </c>
      <c r="F2751" t="s">
        <v>2612</v>
      </c>
      <c r="G2751">
        <v>9</v>
      </c>
      <c r="H2751">
        <f t="shared" si="167"/>
        <v>18</v>
      </c>
      <c r="I2751">
        <f>VLOOKUP(L2751,'ARTICLES 10052022'!$A$1:$Q$1031,17,FALSE)</f>
        <v>5.5145</v>
      </c>
      <c r="J2751">
        <f t="shared" si="166"/>
        <v>11.029</v>
      </c>
      <c r="L2751" t="s">
        <v>2611</v>
      </c>
      <c r="M2751">
        <f>IF(I2751="","",VLOOKUP(L2751,'ARTICLES 10052022'!$A$1:$J$1031,10,FALSE))</f>
        <v>3.59</v>
      </c>
      <c r="N2751">
        <f t="shared" si="168"/>
        <v>7.18</v>
      </c>
    </row>
    <row r="2752" spans="1:14" outlineLevel="2">
      <c r="A2752" t="s">
        <v>190</v>
      </c>
      <c r="B2752" s="73" t="str">
        <f>VLOOKUP(A2752,'ARTICLES 10052022'!$A$2:$D$1031,4,FALSE)</f>
        <v>NP</v>
      </c>
      <c r="C2752" s="73" t="str">
        <f t="shared" si="165"/>
        <v/>
      </c>
      <c r="D2752" t="s">
        <v>2441</v>
      </c>
      <c r="E2752">
        <v>2</v>
      </c>
      <c r="F2752" t="s">
        <v>2442</v>
      </c>
      <c r="G2752">
        <v>9</v>
      </c>
      <c r="H2752">
        <f t="shared" si="167"/>
        <v>18</v>
      </c>
      <c r="I2752">
        <f>VLOOKUP(L2752,'ARTICLES 10052022'!$A$1:$Q$1031,17,FALSE)</f>
        <v>9.5289999999999999</v>
      </c>
      <c r="J2752">
        <f t="shared" si="166"/>
        <v>19.058</v>
      </c>
      <c r="L2752" t="s">
        <v>2441</v>
      </c>
      <c r="M2752">
        <f>IF(I2752="","",VLOOKUP(L2752,'ARTICLES 10052022'!$A$1:$J$1031,10,FALSE))</f>
        <v>6.18</v>
      </c>
      <c r="N2752">
        <f t="shared" si="168"/>
        <v>12.36</v>
      </c>
    </row>
    <row r="2753" spans="1:14" outlineLevel="2">
      <c r="A2753" t="s">
        <v>190</v>
      </c>
      <c r="B2753" s="73" t="str">
        <f>VLOOKUP(A2753,'ARTICLES 10052022'!$A$2:$D$1031,4,FALSE)</f>
        <v>NP</v>
      </c>
      <c r="C2753" s="73" t="str">
        <f t="shared" si="165"/>
        <v/>
      </c>
      <c r="E2753">
        <v>1</v>
      </c>
      <c r="F2753" t="s">
        <v>1938</v>
      </c>
      <c r="G2753">
        <v>309.75</v>
      </c>
      <c r="H2753">
        <f t="shared" si="167"/>
        <v>309.75</v>
      </c>
      <c r="I2753">
        <f>VLOOKUP(L2753,'ARTICLES 10052022'!$A$1:$Q$1031,17,FALSE)</f>
        <v>451.38799999999998</v>
      </c>
      <c r="J2753">
        <f t="shared" si="166"/>
        <v>451.38799999999998</v>
      </c>
      <c r="L2753" t="s">
        <v>1937</v>
      </c>
      <c r="M2753">
        <f>IF(I2753="","",VLOOKUP(L2753,'ARTICLES 10052022'!$A$1:$J$1031,10,FALSE))</f>
        <v>322.42</v>
      </c>
      <c r="N2753">
        <f t="shared" si="168"/>
        <v>322.42</v>
      </c>
    </row>
    <row r="2754" spans="1:14" outlineLevel="2">
      <c r="A2754" t="s">
        <v>190</v>
      </c>
      <c r="B2754" s="73" t="str">
        <f>VLOOKUP(A2754,'ARTICLES 10052022'!$A$2:$D$1031,4,FALSE)</f>
        <v>NP</v>
      </c>
      <c r="C2754" s="73" t="str">
        <f t="shared" si="165"/>
        <v/>
      </c>
      <c r="D2754" t="s">
        <v>508</v>
      </c>
      <c r="E2754">
        <v>1</v>
      </c>
      <c r="F2754" t="s">
        <v>994</v>
      </c>
      <c r="G2754">
        <v>4.18</v>
      </c>
      <c r="H2754">
        <f t="shared" si="167"/>
        <v>4.18</v>
      </c>
      <c r="I2754">
        <f>VLOOKUP(L2754,'ARTICLES 10052022'!$A$1:$Q$1031,17,FALSE)</f>
        <v>5.0250000000000004</v>
      </c>
      <c r="J2754">
        <f t="shared" si="166"/>
        <v>5.0250000000000004</v>
      </c>
      <c r="L2754" t="s">
        <v>508</v>
      </c>
      <c r="M2754">
        <f>IF(I2754="","",VLOOKUP(L2754,'ARTICLES 10052022'!$A$1:$J$1031,10,FALSE))</f>
        <v>1.675</v>
      </c>
      <c r="N2754">
        <f t="shared" si="168"/>
        <v>1.675</v>
      </c>
    </row>
    <row r="2755" spans="1:14" outlineLevel="2">
      <c r="A2755" t="s">
        <v>190</v>
      </c>
      <c r="B2755" s="73" t="str">
        <f>VLOOKUP(A2755,'ARTICLES 10052022'!$A$2:$D$1031,4,FALSE)</f>
        <v>NP</v>
      </c>
      <c r="C2755" s="73" t="str">
        <f t="shared" si="165"/>
        <v/>
      </c>
      <c r="D2755" t="s">
        <v>2599</v>
      </c>
      <c r="E2755">
        <v>1</v>
      </c>
      <c r="F2755" t="s">
        <v>2600</v>
      </c>
      <c r="G2755">
        <v>11.414999999999999</v>
      </c>
      <c r="H2755">
        <f t="shared" si="167"/>
        <v>11.414999999999999</v>
      </c>
      <c r="I2755">
        <f>VLOOKUP(L2755,'ARTICLES 10052022'!$A$1:$Q$1031,17,FALSE)</f>
        <v>13.619400000000001</v>
      </c>
      <c r="J2755">
        <f t="shared" si="166"/>
        <v>13.619400000000001</v>
      </c>
      <c r="L2755" t="s">
        <v>2599</v>
      </c>
      <c r="M2755">
        <f>IF(I2755="","",VLOOKUP(L2755,'ARTICLES 10052022'!$A$1:$J$1031,10,FALSE))</f>
        <v>6.4569999999999999</v>
      </c>
      <c r="N2755">
        <f t="shared" si="168"/>
        <v>6.4569999999999999</v>
      </c>
    </row>
    <row r="2756" spans="1:14" outlineLevel="2">
      <c r="A2756" t="s">
        <v>190</v>
      </c>
      <c r="B2756" s="73" t="str">
        <f>VLOOKUP(A2756,'ARTICLES 10052022'!$A$2:$D$1031,4,FALSE)</f>
        <v>NP</v>
      </c>
      <c r="C2756" s="73" t="str">
        <f t="shared" ref="C2756:C2819" si="169">IF(G2756="",MID(A2756,7,100),"")</f>
        <v/>
      </c>
      <c r="D2756" t="s">
        <v>512</v>
      </c>
      <c r="E2756">
        <v>3</v>
      </c>
      <c r="F2756" t="s">
        <v>1006</v>
      </c>
      <c r="G2756">
        <v>4.63</v>
      </c>
      <c r="H2756">
        <f t="shared" si="167"/>
        <v>13.89</v>
      </c>
      <c r="I2756">
        <f>VLOOKUP(L2756,'ARTICLES 10052022'!$A$1:$Q$1031,17,FALSE)</f>
        <v>6.34</v>
      </c>
      <c r="J2756">
        <f t="shared" si="166"/>
        <v>19.02</v>
      </c>
      <c r="L2756" t="s">
        <v>512</v>
      </c>
      <c r="M2756">
        <f>IF(I2756="","",VLOOKUP(L2756,'ARTICLES 10052022'!$A$1:$J$1031,10,FALSE))</f>
        <v>3.17</v>
      </c>
      <c r="N2756">
        <f t="shared" si="168"/>
        <v>9.51</v>
      </c>
    </row>
    <row r="2757" spans="1:14" outlineLevel="1">
      <c r="A2757" s="73" t="s">
        <v>3275</v>
      </c>
      <c r="B2757" s="73"/>
      <c r="C2757" s="73" t="str">
        <f t="shared" si="169"/>
        <v>KCAREX5EHSL</v>
      </c>
      <c r="J2757">
        <f>SUBTOTAL(9,J2736:J2756)</f>
        <v>1955.9511500000001</v>
      </c>
      <c r="N2757">
        <f>SUBTOTAL(9,N2736:N2756)</f>
        <v>1312.442</v>
      </c>
    </row>
    <row r="2758" spans="1:14" outlineLevel="2">
      <c r="A2758" t="s">
        <v>192</v>
      </c>
      <c r="B2758" s="73" t="str">
        <f>VLOOKUP(A2758,'ARTICLES 10052022'!$A$2:$D$1031,4,FALSE)</f>
        <v>AF</v>
      </c>
      <c r="C2758" s="73" t="str">
        <f t="shared" si="169"/>
        <v/>
      </c>
      <c r="D2758" t="s">
        <v>1665</v>
      </c>
      <c r="E2758">
        <v>5</v>
      </c>
      <c r="F2758" t="s">
        <v>1666</v>
      </c>
      <c r="G2758">
        <v>2.85</v>
      </c>
      <c r="H2758">
        <f t="shared" si="167"/>
        <v>14.25</v>
      </c>
      <c r="I2758">
        <f>VLOOKUP(L2758,'ARTICLES 10052022'!$A$1:$Q$1031,17,FALSE)</f>
        <v>3.0191000000000003</v>
      </c>
      <c r="J2758">
        <f t="shared" si="166"/>
        <v>15.095500000000001</v>
      </c>
      <c r="L2758" t="s">
        <v>1665</v>
      </c>
      <c r="M2758">
        <f>IF(I2758="","",VLOOKUP(L2758,'ARTICLES 10052022'!$A$1:$J$1031,10,FALSE))</f>
        <v>2.27</v>
      </c>
      <c r="N2758">
        <f t="shared" si="168"/>
        <v>11.35</v>
      </c>
    </row>
    <row r="2759" spans="1:14" outlineLevel="2">
      <c r="A2759" t="s">
        <v>192</v>
      </c>
      <c r="B2759" s="73" t="str">
        <f>VLOOKUP(A2759,'ARTICLES 10052022'!$A$2:$D$1031,4,FALSE)</f>
        <v>AF</v>
      </c>
      <c r="C2759" s="73" t="str">
        <f t="shared" si="169"/>
        <v/>
      </c>
      <c r="D2759" t="s">
        <v>498</v>
      </c>
      <c r="E2759">
        <v>5</v>
      </c>
      <c r="F2759" t="s">
        <v>1942</v>
      </c>
      <c r="G2759">
        <v>24.03</v>
      </c>
      <c r="H2759">
        <f t="shared" ref="H2759:H2822" si="170">IF(C2759="",G2759*E2759,"")</f>
        <v>120.15</v>
      </c>
      <c r="I2759">
        <f>VLOOKUP(L2759,'ARTICLES 10052022'!$A$1:$Q$1031,17,FALSE)</f>
        <v>27.645</v>
      </c>
      <c r="J2759">
        <f t="shared" si="166"/>
        <v>138.22499999999999</v>
      </c>
      <c r="L2759" t="s">
        <v>498</v>
      </c>
      <c r="M2759">
        <f>IF(I2759="","",VLOOKUP(L2759,'ARTICLES 10052022'!$A$1:$J$1031,10,FALSE))</f>
        <v>18.43</v>
      </c>
      <c r="N2759">
        <f t="shared" si="168"/>
        <v>92.15</v>
      </c>
    </row>
    <row r="2760" spans="1:14" outlineLevel="2">
      <c r="A2760" t="s">
        <v>192</v>
      </c>
      <c r="B2760" s="73" t="str">
        <f>VLOOKUP(A2760,'ARTICLES 10052022'!$A$2:$D$1031,4,FALSE)</f>
        <v>AF</v>
      </c>
      <c r="C2760" s="73" t="str">
        <f t="shared" si="169"/>
        <v/>
      </c>
      <c r="D2760" t="s">
        <v>2602</v>
      </c>
      <c r="E2760">
        <v>1</v>
      </c>
      <c r="F2760" t="s">
        <v>2603</v>
      </c>
      <c r="G2760">
        <v>1080</v>
      </c>
      <c r="H2760">
        <f t="shared" si="170"/>
        <v>1080</v>
      </c>
      <c r="I2760">
        <f>VLOOKUP(L2760,'ARTICLES 10052022'!$A$1:$Q$1031,17,FALSE)</f>
        <v>1080</v>
      </c>
      <c r="J2760">
        <f t="shared" ref="J2760:J2828" si="171">E2760*I2760</f>
        <v>1080</v>
      </c>
      <c r="L2760" t="s">
        <v>2602</v>
      </c>
      <c r="M2760">
        <f>IF(I2760="","",VLOOKUP(L2760,'ARTICLES 10052022'!$A$1:$J$1031,10,FALSE))</f>
        <v>720</v>
      </c>
      <c r="N2760">
        <f t="shared" si="168"/>
        <v>720</v>
      </c>
    </row>
    <row r="2761" spans="1:14" outlineLevel="2">
      <c r="A2761" t="s">
        <v>192</v>
      </c>
      <c r="B2761" s="73" t="str">
        <f>VLOOKUP(A2761,'ARTICLES 10052022'!$A$2:$D$1031,4,FALSE)</f>
        <v>AF</v>
      </c>
      <c r="C2761" s="73" t="str">
        <f t="shared" si="169"/>
        <v/>
      </c>
      <c r="D2761" t="s">
        <v>612</v>
      </c>
      <c r="E2761">
        <v>5</v>
      </c>
      <c r="F2761" t="s">
        <v>1921</v>
      </c>
      <c r="G2761">
        <v>2.25</v>
      </c>
      <c r="H2761">
        <f t="shared" si="170"/>
        <v>11.25</v>
      </c>
      <c r="I2761">
        <f>VLOOKUP(L2761,'ARTICLES 10052022'!$A$1:$Q$1031,17,FALSE)</f>
        <v>2.3460000000000001</v>
      </c>
      <c r="J2761">
        <f t="shared" si="171"/>
        <v>11.73</v>
      </c>
      <c r="L2761" t="s">
        <v>612</v>
      </c>
      <c r="M2761">
        <f>IF(I2761="","",VLOOKUP(L2761,'ARTICLES 10052022'!$A$1:$J$1031,10,FALSE))</f>
        <v>1.5640000000000001</v>
      </c>
      <c r="N2761">
        <f t="shared" si="168"/>
        <v>7.82</v>
      </c>
    </row>
    <row r="2762" spans="1:14" outlineLevel="2">
      <c r="A2762" t="s">
        <v>192</v>
      </c>
      <c r="B2762" s="73" t="str">
        <f>VLOOKUP(A2762,'ARTICLES 10052022'!$A$2:$D$1031,4,FALSE)</f>
        <v>AF</v>
      </c>
      <c r="C2762" s="73" t="str">
        <f t="shared" si="169"/>
        <v/>
      </c>
      <c r="D2762" t="s">
        <v>620</v>
      </c>
      <c r="E2762">
        <v>3</v>
      </c>
      <c r="F2762" t="s">
        <v>1917</v>
      </c>
      <c r="G2762">
        <v>2.56</v>
      </c>
      <c r="H2762">
        <f t="shared" si="170"/>
        <v>7.68</v>
      </c>
      <c r="I2762">
        <f>VLOOKUP(L2762,'ARTICLES 10052022'!$A$1:$Q$1031,17,FALSE)</f>
        <v>2.895</v>
      </c>
      <c r="J2762">
        <f t="shared" si="171"/>
        <v>8.6850000000000005</v>
      </c>
      <c r="L2762" t="s">
        <v>620</v>
      </c>
      <c r="M2762">
        <f>IF(I2762="","",VLOOKUP(L2762,'ARTICLES 10052022'!$A$1:$J$1031,10,FALSE))</f>
        <v>1.93</v>
      </c>
      <c r="N2762">
        <f t="shared" ref="N2762:N2825" si="172">IF(I2762="","",E2762*M2762)</f>
        <v>5.79</v>
      </c>
    </row>
    <row r="2763" spans="1:14" outlineLevel="2">
      <c r="A2763" t="s">
        <v>192</v>
      </c>
      <c r="B2763" s="73" t="str">
        <f>VLOOKUP(A2763,'ARTICLES 10052022'!$A$2:$D$1031,4,FALSE)</f>
        <v>AF</v>
      </c>
      <c r="C2763" s="73" t="str">
        <f t="shared" si="169"/>
        <v/>
      </c>
      <c r="D2763" t="s">
        <v>620</v>
      </c>
      <c r="E2763">
        <v>1</v>
      </c>
      <c r="F2763" t="s">
        <v>1917</v>
      </c>
      <c r="G2763">
        <v>2.56</v>
      </c>
      <c r="H2763">
        <f t="shared" si="170"/>
        <v>2.56</v>
      </c>
      <c r="I2763">
        <f>VLOOKUP(L2763,'ARTICLES 10052022'!$A$1:$Q$1031,17,FALSE)</f>
        <v>2.895</v>
      </c>
      <c r="J2763">
        <f t="shared" si="171"/>
        <v>2.895</v>
      </c>
      <c r="L2763" t="s">
        <v>620</v>
      </c>
      <c r="M2763">
        <f>IF(I2763="","",VLOOKUP(L2763,'ARTICLES 10052022'!$A$1:$J$1031,10,FALSE))</f>
        <v>1.93</v>
      </c>
      <c r="N2763">
        <f t="shared" si="172"/>
        <v>1.93</v>
      </c>
    </row>
    <row r="2764" spans="1:14" outlineLevel="2">
      <c r="A2764" t="s">
        <v>192</v>
      </c>
      <c r="B2764" s="73" t="str">
        <f>VLOOKUP(A2764,'ARTICLES 10052022'!$A$2:$D$1031,4,FALSE)</f>
        <v>AF</v>
      </c>
      <c r="C2764" s="73" t="str">
        <f t="shared" si="169"/>
        <v/>
      </c>
      <c r="D2764" t="s">
        <v>624</v>
      </c>
      <c r="E2764">
        <v>1</v>
      </c>
      <c r="F2764" t="s">
        <v>625</v>
      </c>
      <c r="G2764">
        <v>1.34</v>
      </c>
      <c r="H2764">
        <f t="shared" si="170"/>
        <v>1.34</v>
      </c>
      <c r="I2764">
        <f>VLOOKUP(L2764,'ARTICLES 10052022'!$A$1:$Q$1031,17,FALSE)</f>
        <v>1.4332500000000001</v>
      </c>
      <c r="J2764">
        <f t="shared" si="171"/>
        <v>1.4332500000000001</v>
      </c>
      <c r="L2764" t="s">
        <v>624</v>
      </c>
      <c r="M2764">
        <f>IF(I2764="","",VLOOKUP(L2764,'ARTICLES 10052022'!$A$1:$J$1031,10,FALSE))</f>
        <v>0.63700000000000001</v>
      </c>
      <c r="N2764">
        <f t="shared" si="172"/>
        <v>0.63700000000000001</v>
      </c>
    </row>
    <row r="2765" spans="1:14" outlineLevel="2">
      <c r="A2765" t="s">
        <v>192</v>
      </c>
      <c r="B2765" s="73" t="str">
        <f>VLOOKUP(A2765,'ARTICLES 10052022'!$A$2:$D$1031,4,FALSE)</f>
        <v>AF</v>
      </c>
      <c r="C2765" s="73" t="str">
        <f t="shared" si="169"/>
        <v/>
      </c>
      <c r="D2765" t="s">
        <v>1737</v>
      </c>
      <c r="E2765">
        <v>1</v>
      </c>
      <c r="F2765" t="s">
        <v>1738</v>
      </c>
      <c r="G2765">
        <v>2.15</v>
      </c>
      <c r="H2765">
        <f t="shared" si="170"/>
        <v>2.15</v>
      </c>
      <c r="I2765">
        <f>VLOOKUP(L2765,'ARTICLES 10052022'!$A$1:$Q$1031,17,FALSE)</f>
        <v>2.0659999999999998</v>
      </c>
      <c r="J2765">
        <f t="shared" si="171"/>
        <v>2.0659999999999998</v>
      </c>
      <c r="L2765" t="s">
        <v>1737</v>
      </c>
      <c r="M2765">
        <f>IF(I2765="","",VLOOKUP(L2765,'ARTICLES 10052022'!$A$1:$J$1031,10,FALSE))</f>
        <v>1.0329999999999999</v>
      </c>
      <c r="N2765">
        <f t="shared" si="172"/>
        <v>1.0329999999999999</v>
      </c>
    </row>
    <row r="2766" spans="1:14" outlineLevel="2">
      <c r="A2766" t="s">
        <v>192</v>
      </c>
      <c r="B2766" s="73" t="str">
        <f>VLOOKUP(A2766,'ARTICLES 10052022'!$A$2:$D$1031,4,FALSE)</f>
        <v>AF</v>
      </c>
      <c r="C2766" s="73" t="str">
        <f t="shared" si="169"/>
        <v/>
      </c>
      <c r="D2766" t="s">
        <v>981</v>
      </c>
      <c r="E2766">
        <v>1</v>
      </c>
      <c r="F2766" t="s">
        <v>982</v>
      </c>
      <c r="G2766">
        <v>1.07</v>
      </c>
      <c r="H2766">
        <f t="shared" si="170"/>
        <v>1.07</v>
      </c>
      <c r="I2766">
        <f>VLOOKUP(L2766,'ARTICLES 10052022'!$A$1:$Q$1031,17,FALSE)</f>
        <v>1.1970000000000001</v>
      </c>
      <c r="J2766">
        <f t="shared" si="171"/>
        <v>1.1970000000000001</v>
      </c>
      <c r="L2766" t="s">
        <v>981</v>
      </c>
      <c r="M2766">
        <f>IF(I2766="","",VLOOKUP(L2766,'ARTICLES 10052022'!$A$1:$J$1031,10,FALSE))</f>
        <v>0.9</v>
      </c>
      <c r="N2766">
        <f t="shared" si="172"/>
        <v>0.9</v>
      </c>
    </row>
    <row r="2767" spans="1:14" outlineLevel="2">
      <c r="A2767" t="s">
        <v>192</v>
      </c>
      <c r="B2767" s="73" t="str">
        <f>VLOOKUP(A2767,'ARTICLES 10052022'!$A$2:$D$1031,4,FALSE)</f>
        <v>AF</v>
      </c>
      <c r="C2767" s="73" t="str">
        <f t="shared" si="169"/>
        <v/>
      </c>
      <c r="D2767" t="s">
        <v>472</v>
      </c>
      <c r="E2767">
        <v>1</v>
      </c>
      <c r="F2767" t="s">
        <v>993</v>
      </c>
      <c r="G2767">
        <v>4.87</v>
      </c>
      <c r="H2767">
        <f t="shared" si="170"/>
        <v>4.87</v>
      </c>
      <c r="I2767">
        <f>VLOOKUP(L2767,'ARTICLES 10052022'!$A$1:$Q$1031,17,FALSE)</f>
        <v>1.41</v>
      </c>
      <c r="J2767">
        <f t="shared" si="171"/>
        <v>1.41</v>
      </c>
      <c r="L2767" t="s">
        <v>472</v>
      </c>
      <c r="M2767">
        <f>IF(I2767="","",VLOOKUP(L2767,'ARTICLES 10052022'!$A$1:$J$1031,10,FALSE))</f>
        <v>0.94</v>
      </c>
      <c r="N2767">
        <f t="shared" si="172"/>
        <v>0.94</v>
      </c>
    </row>
    <row r="2768" spans="1:14" outlineLevel="2">
      <c r="A2768" t="s">
        <v>192</v>
      </c>
      <c r="B2768" s="73" t="str">
        <f>VLOOKUP(A2768,'ARTICLES 10052022'!$A$2:$D$1031,4,FALSE)</f>
        <v>AF</v>
      </c>
      <c r="C2768" s="73" t="str">
        <f t="shared" si="169"/>
        <v/>
      </c>
      <c r="D2768" t="s">
        <v>1929</v>
      </c>
      <c r="E2768">
        <v>1</v>
      </c>
      <c r="F2768" t="s">
        <v>1930</v>
      </c>
      <c r="G2768">
        <v>0.42</v>
      </c>
      <c r="H2768">
        <f t="shared" si="170"/>
        <v>0.42</v>
      </c>
      <c r="I2768">
        <f>VLOOKUP(L2768,'ARTICLES 10052022'!$A$1:$Q$1031,17,FALSE)</f>
        <v>0</v>
      </c>
      <c r="J2768">
        <f t="shared" si="171"/>
        <v>0</v>
      </c>
      <c r="L2768" t="s">
        <v>1929</v>
      </c>
      <c r="M2768">
        <f>IF(I2768="","",VLOOKUP(L2768,'ARTICLES 10052022'!$A$1:$J$1031,10,FALSE))</f>
        <v>0</v>
      </c>
      <c r="N2768">
        <f t="shared" si="172"/>
        <v>0</v>
      </c>
    </row>
    <row r="2769" spans="1:14" outlineLevel="2">
      <c r="A2769" t="s">
        <v>192</v>
      </c>
      <c r="B2769" s="73" t="str">
        <f>VLOOKUP(A2769,'ARTICLES 10052022'!$A$2:$D$1031,4,FALSE)</f>
        <v>AF</v>
      </c>
      <c r="C2769" s="73" t="str">
        <f t="shared" si="169"/>
        <v/>
      </c>
      <c r="D2769" t="s">
        <v>2410</v>
      </c>
      <c r="E2769">
        <v>1</v>
      </c>
      <c r="F2769" t="s">
        <v>2411</v>
      </c>
      <c r="G2769">
        <v>75</v>
      </c>
      <c r="H2769">
        <f t="shared" si="170"/>
        <v>75</v>
      </c>
      <c r="I2769">
        <f>VLOOKUP(L2769,'ARTICLES 10052022'!$A$1:$Q$1031,17,FALSE)</f>
        <v>75</v>
      </c>
      <c r="J2769">
        <f t="shared" si="171"/>
        <v>75</v>
      </c>
      <c r="L2769" t="s">
        <v>2410</v>
      </c>
      <c r="M2769">
        <f>IF(I2769="","",VLOOKUP(L2769,'ARTICLES 10052022'!$A$1:$J$1031,10,FALSE))</f>
        <v>50</v>
      </c>
      <c r="N2769">
        <f t="shared" si="172"/>
        <v>50</v>
      </c>
    </row>
    <row r="2770" spans="1:14" outlineLevel="2">
      <c r="A2770" t="s">
        <v>192</v>
      </c>
      <c r="B2770" s="73" t="str">
        <f>VLOOKUP(A2770,'ARTICLES 10052022'!$A$2:$D$1031,4,FALSE)</f>
        <v>AF</v>
      </c>
      <c r="C2770" s="73" t="str">
        <f t="shared" si="169"/>
        <v/>
      </c>
      <c r="D2770" t="s">
        <v>478</v>
      </c>
      <c r="E2770">
        <v>1</v>
      </c>
      <c r="F2770" t="s">
        <v>479</v>
      </c>
      <c r="G2770">
        <v>32.479999999999997</v>
      </c>
      <c r="H2770">
        <f t="shared" si="170"/>
        <v>32.479999999999997</v>
      </c>
      <c r="I2770">
        <f>VLOOKUP(L2770,'ARTICLES 10052022'!$A$1:$Q$1031,17,FALSE)</f>
        <v>34.56</v>
      </c>
      <c r="J2770">
        <f t="shared" si="171"/>
        <v>34.56</v>
      </c>
      <c r="L2770" t="s">
        <v>478</v>
      </c>
      <c r="M2770">
        <f>IF(I2770="","",VLOOKUP(L2770,'ARTICLES 10052022'!$A$1:$J$1031,10,FALSE))</f>
        <v>17.28</v>
      </c>
      <c r="N2770">
        <f t="shared" si="172"/>
        <v>17.28</v>
      </c>
    </row>
    <row r="2771" spans="1:14" outlineLevel="2">
      <c r="A2771" t="s">
        <v>192</v>
      </c>
      <c r="B2771" s="73" t="str">
        <f>VLOOKUP(A2771,'ARTICLES 10052022'!$A$2:$D$1031,4,FALSE)</f>
        <v>AF</v>
      </c>
      <c r="C2771" s="73" t="str">
        <f t="shared" si="169"/>
        <v/>
      </c>
      <c r="D2771" t="s">
        <v>480</v>
      </c>
      <c r="E2771">
        <v>1</v>
      </c>
      <c r="F2771" t="s">
        <v>481</v>
      </c>
      <c r="G2771">
        <v>41.1</v>
      </c>
      <c r="H2771">
        <f t="shared" si="170"/>
        <v>41.1</v>
      </c>
      <c r="I2771">
        <f>VLOOKUP(L2771,'ARTICLES 10052022'!$A$1:$Q$1031,17,FALSE)</f>
        <v>43.740000000000009</v>
      </c>
      <c r="J2771">
        <f t="shared" si="171"/>
        <v>43.740000000000009</v>
      </c>
      <c r="L2771" t="s">
        <v>480</v>
      </c>
      <c r="M2771">
        <f>IF(I2771="","",VLOOKUP(L2771,'ARTICLES 10052022'!$A$1:$J$1031,10,FALSE))</f>
        <v>29.160000000000004</v>
      </c>
      <c r="N2771">
        <f t="shared" si="172"/>
        <v>29.160000000000004</v>
      </c>
    </row>
    <row r="2772" spans="1:14" outlineLevel="2">
      <c r="A2772" t="s">
        <v>192</v>
      </c>
      <c r="B2772" s="73" t="str">
        <f>VLOOKUP(A2772,'ARTICLES 10052022'!$A$2:$D$1031,4,FALSE)</f>
        <v>AF</v>
      </c>
      <c r="C2772" s="73" t="str">
        <f t="shared" si="169"/>
        <v/>
      </c>
      <c r="D2772" t="s">
        <v>412</v>
      </c>
      <c r="E2772">
        <v>1</v>
      </c>
      <c r="F2772" t="s">
        <v>413</v>
      </c>
      <c r="G2772">
        <v>16.5</v>
      </c>
      <c r="H2772">
        <f t="shared" si="170"/>
        <v>16.5</v>
      </c>
      <c r="I2772">
        <f>VLOOKUP(L2772,'ARTICLES 10052022'!$A$1:$Q$1031,17,FALSE)</f>
        <v>20.774999999999999</v>
      </c>
      <c r="J2772">
        <f t="shared" si="171"/>
        <v>20.774999999999999</v>
      </c>
      <c r="L2772" t="s">
        <v>412</v>
      </c>
      <c r="M2772">
        <f>IF(I2772="","",VLOOKUP(L2772,'ARTICLES 10052022'!$A$1:$J$1031,10,FALSE))</f>
        <v>13.85</v>
      </c>
      <c r="N2772">
        <f t="shared" si="172"/>
        <v>13.85</v>
      </c>
    </row>
    <row r="2773" spans="1:14" outlineLevel="2">
      <c r="A2773" t="s">
        <v>192</v>
      </c>
      <c r="B2773" s="73" t="str">
        <f>VLOOKUP(A2773,'ARTICLES 10052022'!$A$2:$D$1031,4,FALSE)</f>
        <v>AF</v>
      </c>
      <c r="C2773" s="73" t="str">
        <f t="shared" si="169"/>
        <v/>
      </c>
      <c r="D2773" t="s">
        <v>2611</v>
      </c>
      <c r="E2773">
        <v>2</v>
      </c>
      <c r="F2773" t="s">
        <v>2612</v>
      </c>
      <c r="G2773">
        <v>9</v>
      </c>
      <c r="H2773">
        <f t="shared" si="170"/>
        <v>18</v>
      </c>
      <c r="I2773">
        <f>VLOOKUP(L2773,'ARTICLES 10052022'!$A$1:$Q$1031,17,FALSE)</f>
        <v>5.5145</v>
      </c>
      <c r="J2773">
        <f t="shared" si="171"/>
        <v>11.029</v>
      </c>
      <c r="L2773" t="s">
        <v>2611</v>
      </c>
      <c r="M2773">
        <f>IF(I2773="","",VLOOKUP(L2773,'ARTICLES 10052022'!$A$1:$J$1031,10,FALSE))</f>
        <v>3.59</v>
      </c>
      <c r="N2773">
        <f t="shared" si="172"/>
        <v>7.18</v>
      </c>
    </row>
    <row r="2774" spans="1:14" outlineLevel="2">
      <c r="A2774" t="s">
        <v>192</v>
      </c>
      <c r="B2774" s="73" t="str">
        <f>VLOOKUP(A2774,'ARTICLES 10052022'!$A$2:$D$1031,4,FALSE)</f>
        <v>AF</v>
      </c>
      <c r="C2774" s="73" t="str">
        <f t="shared" si="169"/>
        <v/>
      </c>
      <c r="D2774" t="s">
        <v>2441</v>
      </c>
      <c r="E2774">
        <v>2</v>
      </c>
      <c r="F2774" t="s">
        <v>2442</v>
      </c>
      <c r="G2774">
        <v>9</v>
      </c>
      <c r="H2774">
        <f t="shared" si="170"/>
        <v>18</v>
      </c>
      <c r="I2774">
        <f>VLOOKUP(L2774,'ARTICLES 10052022'!$A$1:$Q$1031,17,FALSE)</f>
        <v>9.5289999999999999</v>
      </c>
      <c r="J2774">
        <f t="shared" si="171"/>
        <v>19.058</v>
      </c>
      <c r="L2774" t="s">
        <v>2441</v>
      </c>
      <c r="M2774">
        <f>IF(I2774="","",VLOOKUP(L2774,'ARTICLES 10052022'!$A$1:$J$1031,10,FALSE))</f>
        <v>6.18</v>
      </c>
      <c r="N2774">
        <f t="shared" si="172"/>
        <v>12.36</v>
      </c>
    </row>
    <row r="2775" spans="1:14" outlineLevel="2">
      <c r="A2775" t="s">
        <v>192</v>
      </c>
      <c r="B2775" s="73" t="str">
        <f>VLOOKUP(A2775,'ARTICLES 10052022'!$A$2:$D$1031,4,FALSE)</f>
        <v>AF</v>
      </c>
      <c r="C2775" s="73" t="str">
        <f t="shared" si="169"/>
        <v/>
      </c>
      <c r="D2775" t="s">
        <v>1858</v>
      </c>
      <c r="E2775">
        <v>1</v>
      </c>
      <c r="F2775" t="s">
        <v>1859</v>
      </c>
      <c r="G2775">
        <v>380.05</v>
      </c>
      <c r="H2775">
        <f t="shared" si="170"/>
        <v>380.05</v>
      </c>
      <c r="I2775">
        <f>VLOOKUP(L2775,'ARTICLES 10052022'!$A$1:$Q$1031,17,FALSE)</f>
        <v>553.92399999999998</v>
      </c>
      <c r="J2775">
        <f t="shared" si="171"/>
        <v>553.92399999999998</v>
      </c>
      <c r="L2775" t="s">
        <v>1858</v>
      </c>
      <c r="M2775">
        <f>IF(I2775="","",VLOOKUP(L2775,'ARTICLES 10052022'!$A$1:$J$1031,10,FALSE))</f>
        <v>395.66</v>
      </c>
      <c r="N2775">
        <f t="shared" si="172"/>
        <v>395.66</v>
      </c>
    </row>
    <row r="2776" spans="1:14" outlineLevel="2">
      <c r="A2776" t="s">
        <v>192</v>
      </c>
      <c r="B2776" s="73" t="str">
        <f>VLOOKUP(A2776,'ARTICLES 10052022'!$A$2:$D$1031,4,FALSE)</f>
        <v>AF</v>
      </c>
      <c r="C2776" s="73" t="str">
        <f t="shared" si="169"/>
        <v/>
      </c>
      <c r="D2776" t="s">
        <v>508</v>
      </c>
      <c r="E2776">
        <v>1</v>
      </c>
      <c r="F2776" t="s">
        <v>994</v>
      </c>
      <c r="G2776">
        <v>4.18</v>
      </c>
      <c r="H2776">
        <f t="shared" si="170"/>
        <v>4.18</v>
      </c>
      <c r="I2776">
        <f>VLOOKUP(L2776,'ARTICLES 10052022'!$A$1:$Q$1031,17,FALSE)</f>
        <v>5.0250000000000004</v>
      </c>
      <c r="J2776">
        <f t="shared" si="171"/>
        <v>5.0250000000000004</v>
      </c>
      <c r="L2776" t="s">
        <v>508</v>
      </c>
      <c r="M2776">
        <f>IF(I2776="","",VLOOKUP(L2776,'ARTICLES 10052022'!$A$1:$J$1031,10,FALSE))</f>
        <v>1.675</v>
      </c>
      <c r="N2776">
        <f t="shared" si="172"/>
        <v>1.675</v>
      </c>
    </row>
    <row r="2777" spans="1:14" outlineLevel="2">
      <c r="A2777" t="s">
        <v>192</v>
      </c>
      <c r="B2777" s="73" t="str">
        <f>VLOOKUP(A2777,'ARTICLES 10052022'!$A$2:$D$1031,4,FALSE)</f>
        <v>AF</v>
      </c>
      <c r="C2777" s="73" t="str">
        <f t="shared" si="169"/>
        <v/>
      </c>
      <c r="D2777" t="s">
        <v>2599</v>
      </c>
      <c r="E2777">
        <v>2</v>
      </c>
      <c r="F2777" t="s">
        <v>2600</v>
      </c>
      <c r="G2777">
        <v>11.414999999999999</v>
      </c>
      <c r="H2777">
        <f t="shared" si="170"/>
        <v>22.83</v>
      </c>
      <c r="I2777">
        <f>VLOOKUP(L2777,'ARTICLES 10052022'!$A$1:$Q$1031,17,FALSE)</f>
        <v>13.619400000000001</v>
      </c>
      <c r="J2777">
        <f t="shared" si="171"/>
        <v>27.238800000000001</v>
      </c>
      <c r="L2777" t="s">
        <v>2599</v>
      </c>
      <c r="M2777">
        <f>IF(I2777="","",VLOOKUP(L2777,'ARTICLES 10052022'!$A$1:$J$1031,10,FALSE))</f>
        <v>6.4569999999999999</v>
      </c>
      <c r="N2777">
        <f t="shared" si="172"/>
        <v>12.914</v>
      </c>
    </row>
    <row r="2778" spans="1:14" outlineLevel="2">
      <c r="A2778" t="s">
        <v>192</v>
      </c>
      <c r="B2778" s="73" t="str">
        <f>VLOOKUP(A2778,'ARTICLES 10052022'!$A$2:$D$1031,4,FALSE)</f>
        <v>AF</v>
      </c>
      <c r="C2778" s="73" t="str">
        <f t="shared" si="169"/>
        <v/>
      </c>
      <c r="D2778" t="s">
        <v>512</v>
      </c>
      <c r="E2778">
        <v>3</v>
      </c>
      <c r="F2778" t="s">
        <v>1006</v>
      </c>
      <c r="G2778">
        <v>4.63</v>
      </c>
      <c r="H2778">
        <f t="shared" si="170"/>
        <v>13.89</v>
      </c>
      <c r="I2778">
        <f>VLOOKUP(L2778,'ARTICLES 10052022'!$A$1:$Q$1031,17,FALSE)</f>
        <v>6.34</v>
      </c>
      <c r="J2778">
        <f t="shared" si="171"/>
        <v>19.02</v>
      </c>
      <c r="L2778" t="s">
        <v>512</v>
      </c>
      <c r="M2778">
        <f>IF(I2778="","",VLOOKUP(L2778,'ARTICLES 10052022'!$A$1:$J$1031,10,FALSE))</f>
        <v>3.17</v>
      </c>
      <c r="N2778">
        <f t="shared" si="172"/>
        <v>9.51</v>
      </c>
    </row>
    <row r="2779" spans="1:14" outlineLevel="1">
      <c r="A2779" s="73" t="s">
        <v>3276</v>
      </c>
      <c r="B2779" s="73"/>
      <c r="C2779" s="73" t="str">
        <f t="shared" si="169"/>
        <v>KCAREX6EHSL</v>
      </c>
      <c r="J2779">
        <f>SUBTOTAL(9,J2758:J2778)</f>
        <v>2072.10655</v>
      </c>
      <c r="N2779">
        <f>SUBTOTAL(9,N2758:N2778)</f>
        <v>1392.1389999999999</v>
      </c>
    </row>
    <row r="2780" spans="1:14" outlineLevel="2">
      <c r="A2780" t="s">
        <v>2725</v>
      </c>
      <c r="B2780" s="73" t="str">
        <f>VLOOKUP(A2780,'ARTICLES 10052022'!$A$2:$D$1031,4,FALSE)</f>
        <v>AF</v>
      </c>
      <c r="C2780" s="73" t="str">
        <f t="shared" si="169"/>
        <v/>
      </c>
      <c r="D2780" t="s">
        <v>1665</v>
      </c>
      <c r="E2780">
        <v>15</v>
      </c>
      <c r="F2780" t="s">
        <v>1666</v>
      </c>
      <c r="G2780">
        <v>2.85</v>
      </c>
      <c r="H2780">
        <f t="shared" si="170"/>
        <v>42.75</v>
      </c>
      <c r="I2780">
        <f>VLOOKUP(L2780,'ARTICLES 10052022'!$A$1:$Q$1031,17,FALSE)</f>
        <v>3.0191000000000003</v>
      </c>
      <c r="J2780">
        <f t="shared" si="171"/>
        <v>45.286500000000004</v>
      </c>
      <c r="L2780" t="s">
        <v>1665</v>
      </c>
      <c r="M2780">
        <f>IF(I2780="","",VLOOKUP(L2780,'ARTICLES 10052022'!$A$1:$J$1031,10,FALSE))</f>
        <v>2.27</v>
      </c>
      <c r="N2780">
        <f t="shared" si="172"/>
        <v>34.049999999999997</v>
      </c>
    </row>
    <row r="2781" spans="1:14" outlineLevel="2">
      <c r="A2781" t="s">
        <v>2725</v>
      </c>
      <c r="B2781" s="73" t="str">
        <f>VLOOKUP(A2781,'ARTICLES 10052022'!$A$2:$D$1031,4,FALSE)</f>
        <v>AF</v>
      </c>
      <c r="C2781" s="73" t="str">
        <f t="shared" si="169"/>
        <v/>
      </c>
      <c r="D2781" t="s">
        <v>498</v>
      </c>
      <c r="E2781">
        <v>5</v>
      </c>
      <c r="F2781" t="s">
        <v>1942</v>
      </c>
      <c r="G2781">
        <v>24.03</v>
      </c>
      <c r="H2781">
        <f t="shared" si="170"/>
        <v>120.15</v>
      </c>
      <c r="I2781">
        <f>VLOOKUP(L2781,'ARTICLES 10052022'!$A$1:$Q$1031,17,FALSE)</f>
        <v>27.645</v>
      </c>
      <c r="J2781">
        <f t="shared" si="171"/>
        <v>138.22499999999999</v>
      </c>
      <c r="L2781" t="s">
        <v>498</v>
      </c>
      <c r="M2781">
        <f>IF(I2781="","",VLOOKUP(L2781,'ARTICLES 10052022'!$A$1:$J$1031,10,FALSE))</f>
        <v>18.43</v>
      </c>
      <c r="N2781">
        <f t="shared" si="172"/>
        <v>92.15</v>
      </c>
    </row>
    <row r="2782" spans="1:14" outlineLevel="2">
      <c r="A2782" t="s">
        <v>2725</v>
      </c>
      <c r="B2782" s="73" t="str">
        <f>VLOOKUP(A2782,'ARTICLES 10052022'!$A$2:$D$1031,4,FALSE)</f>
        <v>AF</v>
      </c>
      <c r="C2782" s="73" t="str">
        <f t="shared" si="169"/>
        <v/>
      </c>
      <c r="D2782" t="s">
        <v>2602</v>
      </c>
      <c r="E2782">
        <v>3</v>
      </c>
      <c r="F2782" t="s">
        <v>2603</v>
      </c>
      <c r="G2782">
        <v>1080</v>
      </c>
      <c r="H2782">
        <f t="shared" si="170"/>
        <v>3240</v>
      </c>
      <c r="I2782">
        <f>VLOOKUP(L2782,'ARTICLES 10052022'!$A$1:$Q$1031,17,FALSE)</f>
        <v>1080</v>
      </c>
      <c r="J2782">
        <f t="shared" si="171"/>
        <v>3240</v>
      </c>
      <c r="L2782" t="s">
        <v>2602</v>
      </c>
      <c r="M2782">
        <f>IF(I2782="","",VLOOKUP(L2782,'ARTICLES 10052022'!$A$1:$J$1031,10,FALSE))</f>
        <v>720</v>
      </c>
      <c r="N2782">
        <f t="shared" si="172"/>
        <v>2160</v>
      </c>
    </row>
    <row r="2783" spans="1:14" outlineLevel="2">
      <c r="A2783" t="s">
        <v>2725</v>
      </c>
      <c r="B2783" s="73" t="str">
        <f>VLOOKUP(A2783,'ARTICLES 10052022'!$A$2:$D$1031,4,FALSE)</f>
        <v>AF</v>
      </c>
      <c r="C2783" s="73" t="str">
        <f t="shared" si="169"/>
        <v/>
      </c>
      <c r="D2783" t="s">
        <v>612</v>
      </c>
      <c r="E2783">
        <v>15</v>
      </c>
      <c r="F2783" t="s">
        <v>1921</v>
      </c>
      <c r="G2783">
        <v>2.25</v>
      </c>
      <c r="H2783">
        <f t="shared" si="170"/>
        <v>33.75</v>
      </c>
      <c r="I2783">
        <f>VLOOKUP(L2783,'ARTICLES 10052022'!$A$1:$Q$1031,17,FALSE)</f>
        <v>2.3460000000000001</v>
      </c>
      <c r="J2783">
        <f t="shared" si="171"/>
        <v>35.19</v>
      </c>
      <c r="L2783" t="s">
        <v>612</v>
      </c>
      <c r="M2783">
        <f>IF(I2783="","",VLOOKUP(L2783,'ARTICLES 10052022'!$A$1:$J$1031,10,FALSE))</f>
        <v>1.5640000000000001</v>
      </c>
      <c r="N2783">
        <f t="shared" si="172"/>
        <v>23.46</v>
      </c>
    </row>
    <row r="2784" spans="1:14" outlineLevel="2">
      <c r="A2784" t="s">
        <v>2725</v>
      </c>
      <c r="B2784" s="73" t="str">
        <f>VLOOKUP(A2784,'ARTICLES 10052022'!$A$2:$D$1031,4,FALSE)</f>
        <v>AF</v>
      </c>
      <c r="C2784" s="73" t="str">
        <f t="shared" si="169"/>
        <v/>
      </c>
      <c r="D2784" t="s">
        <v>620</v>
      </c>
      <c r="E2784">
        <v>9</v>
      </c>
      <c r="F2784" t="s">
        <v>1917</v>
      </c>
      <c r="G2784">
        <v>2.56</v>
      </c>
      <c r="H2784">
        <f t="shared" si="170"/>
        <v>23.04</v>
      </c>
      <c r="I2784">
        <f>VLOOKUP(L2784,'ARTICLES 10052022'!$A$1:$Q$1031,17,FALSE)</f>
        <v>2.895</v>
      </c>
      <c r="J2784">
        <f t="shared" si="171"/>
        <v>26.055</v>
      </c>
      <c r="L2784" t="s">
        <v>620</v>
      </c>
      <c r="M2784">
        <f>IF(I2784="","",VLOOKUP(L2784,'ARTICLES 10052022'!$A$1:$J$1031,10,FALSE))</f>
        <v>1.93</v>
      </c>
      <c r="N2784">
        <f t="shared" si="172"/>
        <v>17.37</v>
      </c>
    </row>
    <row r="2785" spans="1:14" outlineLevel="2">
      <c r="A2785" t="s">
        <v>2725</v>
      </c>
      <c r="B2785" s="73" t="str">
        <f>VLOOKUP(A2785,'ARTICLES 10052022'!$A$2:$D$1031,4,FALSE)</f>
        <v>AF</v>
      </c>
      <c r="C2785" s="73" t="str">
        <f t="shared" si="169"/>
        <v/>
      </c>
      <c r="D2785" t="s">
        <v>620</v>
      </c>
      <c r="E2785">
        <v>3</v>
      </c>
      <c r="F2785" t="s">
        <v>1917</v>
      </c>
      <c r="G2785">
        <v>2.56</v>
      </c>
      <c r="H2785">
        <f t="shared" si="170"/>
        <v>7.68</v>
      </c>
      <c r="I2785">
        <f>VLOOKUP(L2785,'ARTICLES 10052022'!$A$1:$Q$1031,17,FALSE)</f>
        <v>2.895</v>
      </c>
      <c r="J2785">
        <f t="shared" si="171"/>
        <v>8.6850000000000005</v>
      </c>
      <c r="L2785" t="s">
        <v>620</v>
      </c>
      <c r="M2785">
        <f>IF(I2785="","",VLOOKUP(L2785,'ARTICLES 10052022'!$A$1:$J$1031,10,FALSE))</f>
        <v>1.93</v>
      </c>
      <c r="N2785">
        <f t="shared" si="172"/>
        <v>5.79</v>
      </c>
    </row>
    <row r="2786" spans="1:14" outlineLevel="2">
      <c r="A2786" t="s">
        <v>2725</v>
      </c>
      <c r="B2786" s="73" t="str">
        <f>VLOOKUP(A2786,'ARTICLES 10052022'!$A$2:$D$1031,4,FALSE)</f>
        <v>AF</v>
      </c>
      <c r="C2786" s="73" t="str">
        <f t="shared" si="169"/>
        <v/>
      </c>
      <c r="D2786" t="s">
        <v>624</v>
      </c>
      <c r="E2786">
        <v>3</v>
      </c>
      <c r="F2786" t="s">
        <v>625</v>
      </c>
      <c r="G2786">
        <v>1.34</v>
      </c>
      <c r="H2786">
        <f t="shared" si="170"/>
        <v>4.0200000000000005</v>
      </c>
      <c r="I2786">
        <f>VLOOKUP(L2786,'ARTICLES 10052022'!$A$1:$Q$1031,17,FALSE)</f>
        <v>1.4332500000000001</v>
      </c>
      <c r="J2786">
        <f t="shared" si="171"/>
        <v>4.2997500000000004</v>
      </c>
      <c r="L2786" t="s">
        <v>624</v>
      </c>
      <c r="M2786">
        <f>IF(I2786="","",VLOOKUP(L2786,'ARTICLES 10052022'!$A$1:$J$1031,10,FALSE))</f>
        <v>0.63700000000000001</v>
      </c>
      <c r="N2786">
        <f t="shared" si="172"/>
        <v>1.911</v>
      </c>
    </row>
    <row r="2787" spans="1:14" outlineLevel="2">
      <c r="A2787" t="s">
        <v>2725</v>
      </c>
      <c r="B2787" s="73" t="str">
        <f>VLOOKUP(A2787,'ARTICLES 10052022'!$A$2:$D$1031,4,FALSE)</f>
        <v>AF</v>
      </c>
      <c r="C2787" s="73" t="str">
        <f t="shared" si="169"/>
        <v/>
      </c>
      <c r="D2787" t="s">
        <v>1737</v>
      </c>
      <c r="E2787">
        <v>3</v>
      </c>
      <c r="F2787" t="s">
        <v>1738</v>
      </c>
      <c r="G2787">
        <v>2.15</v>
      </c>
      <c r="H2787">
        <f t="shared" si="170"/>
        <v>6.4499999999999993</v>
      </c>
      <c r="I2787">
        <f>VLOOKUP(L2787,'ARTICLES 10052022'!$A$1:$Q$1031,17,FALSE)</f>
        <v>2.0659999999999998</v>
      </c>
      <c r="J2787">
        <f t="shared" si="171"/>
        <v>6.1979999999999995</v>
      </c>
      <c r="L2787" t="s">
        <v>1737</v>
      </c>
      <c r="M2787">
        <f>IF(I2787="","",VLOOKUP(L2787,'ARTICLES 10052022'!$A$1:$J$1031,10,FALSE))</f>
        <v>1.0329999999999999</v>
      </c>
      <c r="N2787">
        <f t="shared" si="172"/>
        <v>3.0989999999999998</v>
      </c>
    </row>
    <row r="2788" spans="1:14" outlineLevel="2">
      <c r="A2788" t="s">
        <v>2725</v>
      </c>
      <c r="B2788" s="73" t="str">
        <f>VLOOKUP(A2788,'ARTICLES 10052022'!$A$2:$D$1031,4,FALSE)</f>
        <v>AF</v>
      </c>
      <c r="C2788" s="73" t="str">
        <f t="shared" si="169"/>
        <v/>
      </c>
      <c r="D2788" t="s">
        <v>981</v>
      </c>
      <c r="E2788">
        <v>3</v>
      </c>
      <c r="F2788" t="s">
        <v>982</v>
      </c>
      <c r="G2788">
        <v>1.07</v>
      </c>
      <c r="H2788">
        <f t="shared" si="170"/>
        <v>3.21</v>
      </c>
      <c r="I2788">
        <f>VLOOKUP(L2788,'ARTICLES 10052022'!$A$1:$Q$1031,17,FALSE)</f>
        <v>1.1970000000000001</v>
      </c>
      <c r="J2788">
        <f t="shared" si="171"/>
        <v>3.5910000000000002</v>
      </c>
      <c r="L2788" t="s">
        <v>981</v>
      </c>
      <c r="M2788">
        <f>IF(I2788="","",VLOOKUP(L2788,'ARTICLES 10052022'!$A$1:$J$1031,10,FALSE))</f>
        <v>0.9</v>
      </c>
      <c r="N2788">
        <f t="shared" si="172"/>
        <v>2.7</v>
      </c>
    </row>
    <row r="2789" spans="1:14" outlineLevel="2">
      <c r="A2789" t="s">
        <v>2725</v>
      </c>
      <c r="B2789" s="73" t="str">
        <f>VLOOKUP(A2789,'ARTICLES 10052022'!$A$2:$D$1031,4,FALSE)</f>
        <v>AF</v>
      </c>
      <c r="C2789" s="73" t="str">
        <f t="shared" si="169"/>
        <v/>
      </c>
      <c r="D2789" t="s">
        <v>472</v>
      </c>
      <c r="E2789">
        <v>3</v>
      </c>
      <c r="F2789" t="s">
        <v>993</v>
      </c>
      <c r="G2789">
        <v>4.87</v>
      </c>
      <c r="H2789">
        <f t="shared" si="170"/>
        <v>14.61</v>
      </c>
      <c r="I2789">
        <f>VLOOKUP(L2789,'ARTICLES 10052022'!$A$1:$Q$1031,17,FALSE)</f>
        <v>1.41</v>
      </c>
      <c r="J2789">
        <f t="shared" si="171"/>
        <v>4.2299999999999995</v>
      </c>
      <c r="L2789" t="s">
        <v>472</v>
      </c>
      <c r="M2789">
        <f>IF(I2789="","",VLOOKUP(L2789,'ARTICLES 10052022'!$A$1:$J$1031,10,FALSE))</f>
        <v>0.94</v>
      </c>
      <c r="N2789">
        <f t="shared" si="172"/>
        <v>2.82</v>
      </c>
    </row>
    <row r="2790" spans="1:14" outlineLevel="2">
      <c r="A2790" t="s">
        <v>2725</v>
      </c>
      <c r="B2790" s="73" t="str">
        <f>VLOOKUP(A2790,'ARTICLES 10052022'!$A$2:$D$1031,4,FALSE)</f>
        <v>AF</v>
      </c>
      <c r="C2790" s="73" t="str">
        <f t="shared" si="169"/>
        <v/>
      </c>
      <c r="D2790" t="s">
        <v>1929</v>
      </c>
      <c r="E2790">
        <v>3</v>
      </c>
      <c r="F2790" t="s">
        <v>1930</v>
      </c>
      <c r="G2790">
        <v>0.42</v>
      </c>
      <c r="H2790">
        <f t="shared" si="170"/>
        <v>1.26</v>
      </c>
      <c r="I2790">
        <f>VLOOKUP(L2790,'ARTICLES 10052022'!$A$1:$Q$1031,17,FALSE)</f>
        <v>0</v>
      </c>
      <c r="J2790">
        <f t="shared" si="171"/>
        <v>0</v>
      </c>
      <c r="L2790" t="s">
        <v>1929</v>
      </c>
      <c r="M2790">
        <f>IF(I2790="","",VLOOKUP(L2790,'ARTICLES 10052022'!$A$1:$J$1031,10,FALSE))</f>
        <v>0</v>
      </c>
      <c r="N2790">
        <f t="shared" si="172"/>
        <v>0</v>
      </c>
    </row>
    <row r="2791" spans="1:14" outlineLevel="2">
      <c r="A2791" t="s">
        <v>2725</v>
      </c>
      <c r="B2791" s="73" t="str">
        <f>VLOOKUP(A2791,'ARTICLES 10052022'!$A$2:$D$1031,4,FALSE)</f>
        <v>AF</v>
      </c>
      <c r="C2791" s="73" t="str">
        <f t="shared" si="169"/>
        <v/>
      </c>
      <c r="D2791" t="s">
        <v>2410</v>
      </c>
      <c r="E2791">
        <v>3</v>
      </c>
      <c r="F2791" t="s">
        <v>2411</v>
      </c>
      <c r="G2791">
        <v>75</v>
      </c>
      <c r="H2791">
        <f t="shared" si="170"/>
        <v>225</v>
      </c>
      <c r="I2791">
        <f>VLOOKUP(L2791,'ARTICLES 10052022'!$A$1:$Q$1031,17,FALSE)</f>
        <v>75</v>
      </c>
      <c r="J2791">
        <f t="shared" si="171"/>
        <v>225</v>
      </c>
      <c r="L2791" t="s">
        <v>2410</v>
      </c>
      <c r="M2791">
        <f>IF(I2791="","",VLOOKUP(L2791,'ARTICLES 10052022'!$A$1:$J$1031,10,FALSE))</f>
        <v>50</v>
      </c>
      <c r="N2791">
        <f t="shared" si="172"/>
        <v>150</v>
      </c>
    </row>
    <row r="2792" spans="1:14" outlineLevel="2">
      <c r="A2792" t="s">
        <v>2725</v>
      </c>
      <c r="B2792" s="73" t="str">
        <f>VLOOKUP(A2792,'ARTICLES 10052022'!$A$2:$D$1031,4,FALSE)</f>
        <v>AF</v>
      </c>
      <c r="C2792" s="73" t="str">
        <f t="shared" si="169"/>
        <v/>
      </c>
      <c r="D2792" t="s">
        <v>412</v>
      </c>
      <c r="E2792">
        <v>3</v>
      </c>
      <c r="F2792" t="s">
        <v>413</v>
      </c>
      <c r="G2792">
        <v>16.5</v>
      </c>
      <c r="H2792">
        <f t="shared" si="170"/>
        <v>49.5</v>
      </c>
      <c r="I2792">
        <f>VLOOKUP(L2792,'ARTICLES 10052022'!$A$1:$Q$1031,17,FALSE)</f>
        <v>20.774999999999999</v>
      </c>
      <c r="J2792">
        <f t="shared" si="171"/>
        <v>62.324999999999996</v>
      </c>
      <c r="L2792" t="s">
        <v>412</v>
      </c>
      <c r="M2792">
        <f>IF(I2792="","",VLOOKUP(L2792,'ARTICLES 10052022'!$A$1:$J$1031,10,FALSE))</f>
        <v>13.85</v>
      </c>
      <c r="N2792">
        <f t="shared" si="172"/>
        <v>41.55</v>
      </c>
    </row>
    <row r="2793" spans="1:14" outlineLevel="2">
      <c r="A2793" t="s">
        <v>2725</v>
      </c>
      <c r="B2793" s="73" t="str">
        <f>VLOOKUP(A2793,'ARTICLES 10052022'!$A$2:$D$1031,4,FALSE)</f>
        <v>AF</v>
      </c>
      <c r="C2793" s="73" t="str">
        <f t="shared" si="169"/>
        <v/>
      </c>
      <c r="D2793" t="s">
        <v>2611</v>
      </c>
      <c r="E2793">
        <v>6</v>
      </c>
      <c r="F2793" t="s">
        <v>2612</v>
      </c>
      <c r="G2793">
        <v>9</v>
      </c>
      <c r="H2793">
        <f t="shared" si="170"/>
        <v>54</v>
      </c>
      <c r="I2793">
        <f>VLOOKUP(L2793,'ARTICLES 10052022'!$A$1:$Q$1031,17,FALSE)</f>
        <v>5.5145</v>
      </c>
      <c r="J2793">
        <f t="shared" si="171"/>
        <v>33.087000000000003</v>
      </c>
      <c r="L2793" t="s">
        <v>2611</v>
      </c>
      <c r="M2793">
        <f>IF(I2793="","",VLOOKUP(L2793,'ARTICLES 10052022'!$A$1:$J$1031,10,FALSE))</f>
        <v>3.59</v>
      </c>
      <c r="N2793">
        <f t="shared" si="172"/>
        <v>21.54</v>
      </c>
    </row>
    <row r="2794" spans="1:14" outlineLevel="2">
      <c r="A2794" t="s">
        <v>2725</v>
      </c>
      <c r="B2794" s="73" t="str">
        <f>VLOOKUP(A2794,'ARTICLES 10052022'!$A$2:$D$1031,4,FALSE)</f>
        <v>AF</v>
      </c>
      <c r="C2794" s="73" t="str">
        <f t="shared" si="169"/>
        <v/>
      </c>
      <c r="D2794" t="s">
        <v>2441</v>
      </c>
      <c r="E2794">
        <v>6</v>
      </c>
      <c r="F2794" t="s">
        <v>2442</v>
      </c>
      <c r="G2794">
        <v>9</v>
      </c>
      <c r="H2794">
        <f t="shared" si="170"/>
        <v>54</v>
      </c>
      <c r="I2794">
        <f>VLOOKUP(L2794,'ARTICLES 10052022'!$A$1:$Q$1031,17,FALSE)</f>
        <v>9.5289999999999999</v>
      </c>
      <c r="J2794">
        <f t="shared" si="171"/>
        <v>57.173999999999999</v>
      </c>
      <c r="L2794" t="s">
        <v>2441</v>
      </c>
      <c r="M2794">
        <f>IF(I2794="","",VLOOKUP(L2794,'ARTICLES 10052022'!$A$1:$J$1031,10,FALSE))</f>
        <v>6.18</v>
      </c>
      <c r="N2794">
        <f t="shared" si="172"/>
        <v>37.08</v>
      </c>
    </row>
    <row r="2795" spans="1:14" outlineLevel="2">
      <c r="A2795" t="s">
        <v>2725</v>
      </c>
      <c r="B2795" s="73" t="str">
        <f>VLOOKUP(A2795,'ARTICLES 10052022'!$A$2:$D$1031,4,FALSE)</f>
        <v>AF</v>
      </c>
      <c r="C2795" s="73" t="str">
        <f t="shared" si="169"/>
        <v/>
      </c>
      <c r="D2795" t="s">
        <v>1858</v>
      </c>
      <c r="E2795">
        <v>3</v>
      </c>
      <c r="F2795" t="s">
        <v>1859</v>
      </c>
      <c r="G2795">
        <v>380.05</v>
      </c>
      <c r="H2795">
        <f t="shared" si="170"/>
        <v>1140.1500000000001</v>
      </c>
      <c r="I2795">
        <f>VLOOKUP(L2795,'ARTICLES 10052022'!$A$1:$Q$1031,17,FALSE)</f>
        <v>553.92399999999998</v>
      </c>
      <c r="J2795">
        <f t="shared" si="171"/>
        <v>1661.7719999999999</v>
      </c>
      <c r="L2795" t="s">
        <v>1858</v>
      </c>
      <c r="M2795">
        <f>IF(I2795="","",VLOOKUP(L2795,'ARTICLES 10052022'!$A$1:$J$1031,10,FALSE))</f>
        <v>395.66</v>
      </c>
      <c r="N2795">
        <f t="shared" si="172"/>
        <v>1186.98</v>
      </c>
    </row>
    <row r="2796" spans="1:14" outlineLevel="2">
      <c r="A2796" t="s">
        <v>2725</v>
      </c>
      <c r="B2796" s="73" t="str">
        <f>VLOOKUP(A2796,'ARTICLES 10052022'!$A$2:$D$1031,4,FALSE)</f>
        <v>AF</v>
      </c>
      <c r="C2796" s="73" t="str">
        <f t="shared" si="169"/>
        <v/>
      </c>
      <c r="D2796" t="s">
        <v>508</v>
      </c>
      <c r="E2796">
        <v>3</v>
      </c>
      <c r="F2796" t="s">
        <v>994</v>
      </c>
      <c r="G2796">
        <v>4.18</v>
      </c>
      <c r="H2796">
        <f t="shared" si="170"/>
        <v>12.54</v>
      </c>
      <c r="I2796">
        <f>VLOOKUP(L2796,'ARTICLES 10052022'!$A$1:$Q$1031,17,FALSE)</f>
        <v>5.0250000000000004</v>
      </c>
      <c r="J2796">
        <f t="shared" si="171"/>
        <v>15.075000000000001</v>
      </c>
      <c r="L2796" t="s">
        <v>508</v>
      </c>
      <c r="M2796">
        <f>IF(I2796="","",VLOOKUP(L2796,'ARTICLES 10052022'!$A$1:$J$1031,10,FALSE))</f>
        <v>1.675</v>
      </c>
      <c r="N2796">
        <f t="shared" si="172"/>
        <v>5.0250000000000004</v>
      </c>
    </row>
    <row r="2797" spans="1:14" outlineLevel="2">
      <c r="A2797" t="s">
        <v>2725</v>
      </c>
      <c r="B2797" s="73" t="str">
        <f>VLOOKUP(A2797,'ARTICLES 10052022'!$A$2:$D$1031,4,FALSE)</f>
        <v>AF</v>
      </c>
      <c r="C2797" s="73" t="str">
        <f t="shared" si="169"/>
        <v/>
      </c>
      <c r="D2797" t="s">
        <v>2599</v>
      </c>
      <c r="E2797">
        <v>6</v>
      </c>
      <c r="F2797" t="s">
        <v>2600</v>
      </c>
      <c r="G2797">
        <v>11.414999999999999</v>
      </c>
      <c r="H2797">
        <f t="shared" si="170"/>
        <v>68.489999999999995</v>
      </c>
      <c r="I2797">
        <f>VLOOKUP(L2797,'ARTICLES 10052022'!$A$1:$Q$1031,17,FALSE)</f>
        <v>13.619400000000001</v>
      </c>
      <c r="J2797">
        <f t="shared" si="171"/>
        <v>81.716400000000007</v>
      </c>
      <c r="L2797" t="s">
        <v>2599</v>
      </c>
      <c r="M2797">
        <f>IF(I2797="","",VLOOKUP(L2797,'ARTICLES 10052022'!$A$1:$J$1031,10,FALSE))</f>
        <v>6.4569999999999999</v>
      </c>
      <c r="N2797">
        <f t="shared" si="172"/>
        <v>38.741999999999997</v>
      </c>
    </row>
    <row r="2798" spans="1:14" outlineLevel="2">
      <c r="A2798" t="s">
        <v>2725</v>
      </c>
      <c r="B2798" s="73" t="str">
        <f>VLOOKUP(A2798,'ARTICLES 10052022'!$A$2:$D$1031,4,FALSE)</f>
        <v>AF</v>
      </c>
      <c r="C2798" s="73" t="str">
        <f t="shared" si="169"/>
        <v/>
      </c>
      <c r="D2798" t="s">
        <v>512</v>
      </c>
      <c r="E2798">
        <v>9</v>
      </c>
      <c r="F2798" t="s">
        <v>1006</v>
      </c>
      <c r="G2798">
        <v>4.63</v>
      </c>
      <c r="H2798">
        <f t="shared" si="170"/>
        <v>41.67</v>
      </c>
      <c r="I2798">
        <f>VLOOKUP(L2798,'ARTICLES 10052022'!$A$1:$Q$1031,17,FALSE)</f>
        <v>6.34</v>
      </c>
      <c r="J2798">
        <f t="shared" si="171"/>
        <v>57.06</v>
      </c>
      <c r="L2798" t="s">
        <v>512</v>
      </c>
      <c r="M2798">
        <f>IF(I2798="","",VLOOKUP(L2798,'ARTICLES 10052022'!$A$1:$J$1031,10,FALSE))</f>
        <v>3.17</v>
      </c>
      <c r="N2798">
        <f t="shared" si="172"/>
        <v>28.53</v>
      </c>
    </row>
    <row r="2799" spans="1:14" outlineLevel="2">
      <c r="A2799" t="s">
        <v>2725</v>
      </c>
      <c r="B2799" s="73" t="str">
        <f>VLOOKUP(A2799,'ARTICLES 10052022'!$A$2:$D$1031,4,FALSE)</f>
        <v>AF</v>
      </c>
      <c r="C2799" s="73" t="str">
        <f t="shared" si="169"/>
        <v/>
      </c>
      <c r="E2799">
        <v>3</v>
      </c>
      <c r="F2799" t="s">
        <v>952</v>
      </c>
      <c r="G2799">
        <v>20.3</v>
      </c>
      <c r="H2799">
        <f t="shared" si="170"/>
        <v>60.900000000000006</v>
      </c>
      <c r="I2799">
        <f>VLOOKUP(L2799,'ARTICLES 10052022'!$A$1:$Q$1031,17,FALSE)</f>
        <v>22</v>
      </c>
      <c r="J2799">
        <f t="shared" si="171"/>
        <v>66</v>
      </c>
      <c r="L2799" t="s">
        <v>468</v>
      </c>
      <c r="M2799">
        <f>IF(I2799="","",VLOOKUP(L2799,'ARTICLES 10052022'!$A$1:$J$1031,10,FALSE))</f>
        <v>11</v>
      </c>
      <c r="N2799">
        <f t="shared" si="172"/>
        <v>33</v>
      </c>
    </row>
    <row r="2800" spans="1:14" outlineLevel="2">
      <c r="A2800" t="s">
        <v>2725</v>
      </c>
      <c r="B2800" s="73" t="str">
        <f>VLOOKUP(A2800,'ARTICLES 10052022'!$A$2:$D$1031,4,FALSE)</f>
        <v>AF</v>
      </c>
      <c r="C2800" s="73" t="str">
        <f t="shared" si="169"/>
        <v/>
      </c>
      <c r="D2800" t="s">
        <v>478</v>
      </c>
      <c r="E2800">
        <v>3</v>
      </c>
      <c r="F2800" t="s">
        <v>479</v>
      </c>
      <c r="G2800">
        <v>32.479999999999997</v>
      </c>
      <c r="H2800">
        <f t="shared" si="170"/>
        <v>97.44</v>
      </c>
      <c r="I2800">
        <f>VLOOKUP(L2800,'ARTICLES 10052022'!$A$1:$Q$1031,17,FALSE)</f>
        <v>34.56</v>
      </c>
      <c r="J2800">
        <f t="shared" si="171"/>
        <v>103.68</v>
      </c>
      <c r="L2800" t="s">
        <v>478</v>
      </c>
      <c r="M2800">
        <f>IF(I2800="","",VLOOKUP(L2800,'ARTICLES 10052022'!$A$1:$J$1031,10,FALSE))</f>
        <v>17.28</v>
      </c>
      <c r="N2800">
        <f t="shared" si="172"/>
        <v>51.84</v>
      </c>
    </row>
    <row r="2801" spans="1:14" outlineLevel="1">
      <c r="A2801" s="73" t="s">
        <v>3277</v>
      </c>
      <c r="B2801" s="73"/>
      <c r="C2801" s="73" t="str">
        <f t="shared" si="169"/>
        <v>KCAREX3</v>
      </c>
      <c r="J2801">
        <f>SUBTOTAL(9,J2780:J2800)</f>
        <v>5874.6496500000003</v>
      </c>
      <c r="N2801">
        <f>SUBTOTAL(9,N2780:N2800)</f>
        <v>3937.6370000000006</v>
      </c>
    </row>
    <row r="2802" spans="1:14" outlineLevel="2">
      <c r="A2802" t="s">
        <v>2727</v>
      </c>
      <c r="B2802" s="73" t="str">
        <f>VLOOKUP(A2802,'ARTICLES 10052022'!$A$2:$D$1031,4,FALSE)</f>
        <v>AF</v>
      </c>
      <c r="C2802" s="73" t="str">
        <f t="shared" si="169"/>
        <v/>
      </c>
      <c r="E2802">
        <v>1</v>
      </c>
      <c r="F2802" t="s">
        <v>1511</v>
      </c>
      <c r="G2802">
        <v>9.56</v>
      </c>
      <c r="H2802">
        <f t="shared" si="170"/>
        <v>9.56</v>
      </c>
      <c r="I2802">
        <f>VLOOKUP(L2802,'ARTICLES 10052022'!$A$1:$Q$1031,17,FALSE)</f>
        <v>9.4695999999999998</v>
      </c>
      <c r="J2802">
        <f t="shared" si="171"/>
        <v>9.4695999999999998</v>
      </c>
      <c r="L2802" t="s">
        <v>1510</v>
      </c>
      <c r="M2802">
        <f>IF(I2802="","",VLOOKUP(L2802,'ARTICLES 10052022'!$A$1:$J$1031,10,FALSE))</f>
        <v>7.12</v>
      </c>
      <c r="N2802">
        <f t="shared" si="172"/>
        <v>7.12</v>
      </c>
    </row>
    <row r="2803" spans="1:14" outlineLevel="2">
      <c r="A2803" t="s">
        <v>2727</v>
      </c>
      <c r="B2803" s="73" t="str">
        <f>VLOOKUP(A2803,'ARTICLES 10052022'!$A$2:$D$1031,4,FALSE)</f>
        <v>AF</v>
      </c>
      <c r="C2803" s="73" t="str">
        <f t="shared" si="169"/>
        <v/>
      </c>
      <c r="E2803">
        <v>1</v>
      </c>
      <c r="F2803" t="s">
        <v>1673</v>
      </c>
      <c r="G2803">
        <v>39.22</v>
      </c>
      <c r="H2803">
        <f t="shared" si="170"/>
        <v>39.22</v>
      </c>
      <c r="I2803">
        <f>VLOOKUP(L2803,'ARTICLES 10052022'!$A$1:$Q$1031,17,FALSE)</f>
        <v>44.414400000000001</v>
      </c>
      <c r="J2803">
        <f t="shared" si="171"/>
        <v>44.414400000000001</v>
      </c>
      <c r="L2803">
        <v>1510064</v>
      </c>
      <c r="M2803">
        <f>IF(I2803="","",VLOOKUP(L2803,'ARTICLES 10052022'!$A$1:$J$1031,10,FALSE))</f>
        <v>27.759</v>
      </c>
      <c r="N2803">
        <f t="shared" si="172"/>
        <v>27.759</v>
      </c>
    </row>
    <row r="2804" spans="1:14" outlineLevel="2">
      <c r="A2804" t="s">
        <v>2727</v>
      </c>
      <c r="B2804" s="73" t="str">
        <f>VLOOKUP(A2804,'ARTICLES 10052022'!$A$2:$D$1031,4,FALSE)</f>
        <v>AF</v>
      </c>
      <c r="C2804" s="73" t="str">
        <f t="shared" si="169"/>
        <v/>
      </c>
      <c r="E2804">
        <v>1</v>
      </c>
      <c r="F2804" t="s">
        <v>964</v>
      </c>
      <c r="G2804">
        <v>3.76</v>
      </c>
      <c r="H2804">
        <f t="shared" si="170"/>
        <v>3.76</v>
      </c>
      <c r="I2804">
        <f>VLOOKUP(L2804,'ARTICLES 10052022'!$A$1:$Q$1031,17,FALSE)</f>
        <v>5.01</v>
      </c>
      <c r="J2804">
        <f t="shared" si="171"/>
        <v>5.01</v>
      </c>
      <c r="L2804" t="s">
        <v>963</v>
      </c>
      <c r="M2804">
        <f>IF(I2804="","",VLOOKUP(L2804,'ARTICLES 10052022'!$A$1:$J$1031,10,FALSE))</f>
        <v>2.5049999999999999</v>
      </c>
      <c r="N2804">
        <f t="shared" si="172"/>
        <v>2.5049999999999999</v>
      </c>
    </row>
    <row r="2805" spans="1:14" outlineLevel="1">
      <c r="A2805" s="73" t="s">
        <v>3278</v>
      </c>
      <c r="B2805" s="73"/>
      <c r="C2805" s="73" t="str">
        <f t="shared" si="169"/>
        <v>HCANASPR</v>
      </c>
      <c r="J2805">
        <f>SUBTOTAL(9,J2802:J2804)</f>
        <v>58.893999999999998</v>
      </c>
      <c r="N2805">
        <f>SUBTOTAL(9,N2802:N2804)</f>
        <v>37.384</v>
      </c>
    </row>
    <row r="2806" spans="1:14" outlineLevel="2">
      <c r="A2806" t="s">
        <v>2731</v>
      </c>
      <c r="B2806" s="73" t="str">
        <f>VLOOKUP(A2806,'ARTICLES 10052022'!$A$2:$D$1031,4,FALSE)</f>
        <v>AF</v>
      </c>
      <c r="C2806" s="73" t="str">
        <f t="shared" si="169"/>
        <v/>
      </c>
      <c r="E2806">
        <v>1</v>
      </c>
      <c r="F2806" t="s">
        <v>1984</v>
      </c>
      <c r="G2806">
        <v>19.91</v>
      </c>
      <c r="H2806">
        <f t="shared" si="170"/>
        <v>19.91</v>
      </c>
      <c r="I2806">
        <f>VLOOKUP(L2806,'ARTICLES 10052022'!$A$1:$Q$1031,17,FALSE)</f>
        <v>21.28</v>
      </c>
      <c r="J2806">
        <f t="shared" si="171"/>
        <v>21.28</v>
      </c>
      <c r="L2806" t="s">
        <v>1983</v>
      </c>
      <c r="M2806">
        <f>IF(I2806="","",VLOOKUP(L2806,'ARTICLES 10052022'!$A$1:$J$1031,10,FALSE))</f>
        <v>12.16</v>
      </c>
      <c r="N2806">
        <f t="shared" si="172"/>
        <v>12.16</v>
      </c>
    </row>
    <row r="2807" spans="1:14" outlineLevel="2">
      <c r="A2807" t="s">
        <v>2731</v>
      </c>
      <c r="B2807" s="73" t="str">
        <f>VLOOKUP(A2807,'ARTICLES 10052022'!$A$2:$D$1031,4,FALSE)</f>
        <v>AF</v>
      </c>
      <c r="C2807" s="73" t="str">
        <f t="shared" si="169"/>
        <v/>
      </c>
      <c r="E2807">
        <v>1</v>
      </c>
      <c r="F2807" t="s">
        <v>2525</v>
      </c>
      <c r="G2807">
        <v>6.1349999999999998</v>
      </c>
      <c r="H2807">
        <f t="shared" si="170"/>
        <v>6.1349999999999998</v>
      </c>
      <c r="I2807">
        <f>VLOOKUP(L2807,'ARTICLES 10052022'!$A$1:$Q$1031,17,FALSE)</f>
        <v>6.1349999999999998</v>
      </c>
      <c r="J2807">
        <f t="shared" si="171"/>
        <v>6.1349999999999998</v>
      </c>
      <c r="L2807" t="s">
        <v>2524</v>
      </c>
      <c r="M2807">
        <f>IF(I2807="","",VLOOKUP(L2807,'ARTICLES 10052022'!$A$1:$J$1031,10,FALSE))</f>
        <v>4.09</v>
      </c>
      <c r="N2807">
        <f t="shared" si="172"/>
        <v>4.09</v>
      </c>
    </row>
    <row r="2808" spans="1:14" outlineLevel="2">
      <c r="A2808" t="s">
        <v>2731</v>
      </c>
      <c r="B2808" s="73" t="str">
        <f>VLOOKUP(A2808,'ARTICLES 10052022'!$A$2:$D$1031,4,FALSE)</f>
        <v>AF</v>
      </c>
      <c r="C2808" s="73" t="str">
        <f t="shared" si="169"/>
        <v/>
      </c>
      <c r="E2808">
        <v>2</v>
      </c>
      <c r="F2808" t="s">
        <v>2452</v>
      </c>
      <c r="G2808">
        <v>0.128</v>
      </c>
      <c r="H2808">
        <f t="shared" si="170"/>
        <v>0.25600000000000001</v>
      </c>
      <c r="I2808">
        <f>VLOOKUP(L2808,'ARTICLES 10052022'!$A$1:$Q$1031,17,FALSE)</f>
        <v>0.53099999999999992</v>
      </c>
      <c r="J2808">
        <f t="shared" si="171"/>
        <v>1.0619999999999998</v>
      </c>
      <c r="L2808" t="s">
        <v>2451</v>
      </c>
      <c r="M2808">
        <f>IF(I2808="","",VLOOKUP(L2808,'ARTICLES 10052022'!$A$1:$J$1031,10,FALSE))</f>
        <v>0.35399999999999998</v>
      </c>
      <c r="N2808">
        <f t="shared" si="172"/>
        <v>0.70799999999999996</v>
      </c>
    </row>
    <row r="2809" spans="1:14" outlineLevel="2">
      <c r="A2809" t="s">
        <v>2731</v>
      </c>
      <c r="B2809" s="73" t="str">
        <f>VLOOKUP(A2809,'ARTICLES 10052022'!$A$2:$D$1031,4,FALSE)</f>
        <v>AF</v>
      </c>
      <c r="C2809" s="73" t="str">
        <f t="shared" si="169"/>
        <v/>
      </c>
      <c r="E2809">
        <v>4</v>
      </c>
      <c r="F2809" t="s">
        <v>2274</v>
      </c>
      <c r="G2809">
        <v>0.05</v>
      </c>
      <c r="H2809">
        <f t="shared" si="170"/>
        <v>0.2</v>
      </c>
      <c r="I2809">
        <f>VLOOKUP(L2809,'ARTICLES 10052022'!$A$1:$Q$1031,17,FALSE)</f>
        <v>5.0750000000000003E-2</v>
      </c>
      <c r="J2809">
        <f t="shared" si="171"/>
        <v>0.20300000000000001</v>
      </c>
      <c r="L2809">
        <v>8534000818</v>
      </c>
      <c r="M2809">
        <f>IF(I2809="","",VLOOKUP(L2809,'ARTICLES 10052022'!$A$1:$J$1031,10,FALSE))</f>
        <v>2.9000000000000001E-2</v>
      </c>
      <c r="N2809">
        <f t="shared" si="172"/>
        <v>0.11600000000000001</v>
      </c>
    </row>
    <row r="2810" spans="1:14" outlineLevel="2">
      <c r="A2810" t="s">
        <v>2731</v>
      </c>
      <c r="B2810" s="73" t="str">
        <f>VLOOKUP(A2810,'ARTICLES 10052022'!$A$2:$D$1031,4,FALSE)</f>
        <v>AF</v>
      </c>
      <c r="C2810" s="73" t="str">
        <f t="shared" si="169"/>
        <v/>
      </c>
      <c r="E2810">
        <v>2</v>
      </c>
      <c r="F2810" t="s">
        <v>2270</v>
      </c>
      <c r="G2810">
        <v>7.0000000000000007E-2</v>
      </c>
      <c r="H2810">
        <f t="shared" si="170"/>
        <v>0.14000000000000001</v>
      </c>
      <c r="I2810">
        <f>VLOOKUP(L2810,'ARTICLES 10052022'!$A$1:$Q$1031,17,FALSE)</f>
        <v>0.10649999999999998</v>
      </c>
      <c r="J2810">
        <f t="shared" si="171"/>
        <v>0.21299999999999997</v>
      </c>
      <c r="L2810">
        <v>8412802518</v>
      </c>
      <c r="M2810">
        <f>IF(I2810="","",VLOOKUP(L2810,'ARTICLES 10052022'!$A$1:$J$1031,10,FALSE))</f>
        <v>7.0999999999999994E-2</v>
      </c>
      <c r="N2810">
        <f t="shared" si="172"/>
        <v>0.14199999999999999</v>
      </c>
    </row>
    <row r="2811" spans="1:14" outlineLevel="2">
      <c r="A2811" t="s">
        <v>2731</v>
      </c>
      <c r="B2811" s="73" t="str">
        <f>VLOOKUP(A2811,'ARTICLES 10052022'!$A$2:$D$1031,4,FALSE)</f>
        <v>AF</v>
      </c>
      <c r="C2811" s="73" t="str">
        <f t="shared" si="169"/>
        <v/>
      </c>
      <c r="E2811">
        <v>2</v>
      </c>
      <c r="F2811" t="s">
        <v>2455</v>
      </c>
      <c r="G2811">
        <v>0.27400000000000002</v>
      </c>
      <c r="H2811">
        <f t="shared" si="170"/>
        <v>0.54800000000000004</v>
      </c>
      <c r="I2811">
        <f>VLOOKUP(L2811,'ARTICLES 10052022'!$A$1:$Q$1031,17,FALSE)</f>
        <v>0.1305</v>
      </c>
      <c r="J2811">
        <f t="shared" si="171"/>
        <v>0.26100000000000001</v>
      </c>
      <c r="L2811" t="s">
        <v>2454</v>
      </c>
      <c r="M2811">
        <f>IF(I2811="","",VLOOKUP(L2811,'ARTICLES 10052022'!$A$1:$J$1031,10,FALSE))</f>
        <v>8.6999999999999994E-2</v>
      </c>
      <c r="N2811">
        <f t="shared" si="172"/>
        <v>0.17399999999999999</v>
      </c>
    </row>
    <row r="2812" spans="1:14" outlineLevel="2">
      <c r="A2812" t="s">
        <v>2731</v>
      </c>
      <c r="B2812" s="73" t="str">
        <f>VLOOKUP(A2812,'ARTICLES 10052022'!$A$2:$D$1031,4,FALSE)</f>
        <v>AF</v>
      </c>
      <c r="C2812" s="73" t="str">
        <f t="shared" si="169"/>
        <v/>
      </c>
      <c r="E2812">
        <v>2</v>
      </c>
      <c r="F2812" t="s">
        <v>2450</v>
      </c>
      <c r="G2812">
        <v>0.1</v>
      </c>
      <c r="H2812">
        <f t="shared" si="170"/>
        <v>0.2</v>
      </c>
      <c r="I2812">
        <f>VLOOKUP(L2812,'ARTICLES 10052022'!$A$1:$Q$1031,17,FALSE)</f>
        <v>0.10199999999999999</v>
      </c>
      <c r="J2812">
        <f t="shared" si="171"/>
        <v>0.20399999999999999</v>
      </c>
      <c r="L2812" t="s">
        <v>2449</v>
      </c>
      <c r="M2812">
        <f>IF(I2812="","",VLOOKUP(L2812,'ARTICLES 10052022'!$A$1:$J$1031,10,FALSE))</f>
        <v>5.0999999999999997E-2</v>
      </c>
      <c r="N2812">
        <f t="shared" si="172"/>
        <v>0.10199999999999999</v>
      </c>
    </row>
    <row r="2813" spans="1:14" outlineLevel="2">
      <c r="A2813" t="s">
        <v>2731</v>
      </c>
      <c r="B2813" s="73" t="str">
        <f>VLOOKUP(A2813,'ARTICLES 10052022'!$A$2:$D$1031,4,FALSE)</f>
        <v>AF</v>
      </c>
      <c r="C2813" s="73" t="str">
        <f t="shared" si="169"/>
        <v/>
      </c>
      <c r="E2813">
        <v>1</v>
      </c>
      <c r="F2813" t="s">
        <v>1544</v>
      </c>
      <c r="G2813">
        <v>2.2400000000000002</v>
      </c>
      <c r="H2813">
        <f t="shared" si="170"/>
        <v>2.2400000000000002</v>
      </c>
      <c r="I2813">
        <f>VLOOKUP(L2813,'ARTICLES 10052022'!$A$1:$Q$1031,17,FALSE)</f>
        <v>2.25</v>
      </c>
      <c r="J2813">
        <f t="shared" si="171"/>
        <v>2.25</v>
      </c>
      <c r="L2813">
        <v>101007</v>
      </c>
      <c r="M2813">
        <f>IF(I2813="","",VLOOKUP(L2813,'ARTICLES 10052022'!$A$1:$J$1031,10,FALSE))</f>
        <v>1.5</v>
      </c>
      <c r="N2813">
        <f t="shared" si="172"/>
        <v>1.5</v>
      </c>
    </row>
    <row r="2814" spans="1:14" outlineLevel="1">
      <c r="A2814" s="73" t="s">
        <v>3279</v>
      </c>
      <c r="B2814" s="73"/>
      <c r="C2814" s="73" t="str">
        <f t="shared" si="169"/>
        <v>KITCORNBG1</v>
      </c>
      <c r="J2814">
        <f>SUBTOTAL(9,J2806:J2813)</f>
        <v>31.608000000000001</v>
      </c>
      <c r="N2814">
        <f>SUBTOTAL(9,N2806:N2813)</f>
        <v>18.991999999999997</v>
      </c>
    </row>
    <row r="2815" spans="1:14" outlineLevel="2">
      <c r="A2815" t="s">
        <v>2733</v>
      </c>
      <c r="B2815" s="73" t="str">
        <f>VLOOKUP(A2815,'ARTICLES 10052022'!$A$2:$D$1031,4,FALSE)</f>
        <v>AF</v>
      </c>
      <c r="C2815" s="73" t="str">
        <f t="shared" si="169"/>
        <v/>
      </c>
      <c r="E2815">
        <v>4</v>
      </c>
      <c r="F2815" t="s">
        <v>2268</v>
      </c>
      <c r="G2815">
        <v>0.05</v>
      </c>
      <c r="H2815">
        <f t="shared" si="170"/>
        <v>0.2</v>
      </c>
      <c r="I2815">
        <f>VLOOKUP(L2815,'ARTICLES 10052022'!$A$1:$Q$1031,17,FALSE)</f>
        <v>5.2500000000000005E-2</v>
      </c>
      <c r="J2815">
        <f t="shared" si="171"/>
        <v>0.21000000000000002</v>
      </c>
      <c r="L2815">
        <v>8412602518</v>
      </c>
      <c r="M2815">
        <f>IF(I2815="","",VLOOKUP(L2815,'ARTICLES 10052022'!$A$1:$J$1031,10,FALSE))</f>
        <v>3.5000000000000003E-2</v>
      </c>
      <c r="N2815">
        <f t="shared" si="172"/>
        <v>0.14000000000000001</v>
      </c>
    </row>
    <row r="2816" spans="1:14" outlineLevel="2">
      <c r="A2816" t="s">
        <v>2733</v>
      </c>
      <c r="B2816" s="73" t="str">
        <f>VLOOKUP(A2816,'ARTICLES 10052022'!$A$2:$D$1031,4,FALSE)</f>
        <v>AF</v>
      </c>
      <c r="C2816" s="73" t="str">
        <f t="shared" si="169"/>
        <v/>
      </c>
      <c r="E2816">
        <v>1</v>
      </c>
      <c r="F2816" t="s">
        <v>2270</v>
      </c>
      <c r="G2816">
        <v>7.0000000000000007E-2</v>
      </c>
      <c r="H2816">
        <f t="shared" si="170"/>
        <v>7.0000000000000007E-2</v>
      </c>
      <c r="I2816">
        <f>VLOOKUP(L2816,'ARTICLES 10052022'!$A$1:$Q$1031,17,FALSE)</f>
        <v>0.10649999999999998</v>
      </c>
      <c r="J2816">
        <f t="shared" si="171"/>
        <v>0.10649999999999998</v>
      </c>
      <c r="L2816">
        <v>8412802518</v>
      </c>
      <c r="M2816">
        <f>IF(I2816="","",VLOOKUP(L2816,'ARTICLES 10052022'!$A$1:$J$1031,10,FALSE))</f>
        <v>7.0999999999999994E-2</v>
      </c>
      <c r="N2816">
        <f t="shared" si="172"/>
        <v>7.0999999999999994E-2</v>
      </c>
    </row>
    <row r="2817" spans="1:14" outlineLevel="2">
      <c r="A2817" t="s">
        <v>2733</v>
      </c>
      <c r="B2817" s="73" t="str">
        <f>VLOOKUP(A2817,'ARTICLES 10052022'!$A$2:$D$1031,4,FALSE)</f>
        <v>AF</v>
      </c>
      <c r="C2817" s="73" t="str">
        <f t="shared" si="169"/>
        <v/>
      </c>
      <c r="E2817">
        <v>4</v>
      </c>
      <c r="F2817" t="s">
        <v>2272</v>
      </c>
      <c r="G2817">
        <v>0.02</v>
      </c>
      <c r="H2817">
        <f t="shared" si="170"/>
        <v>0.08</v>
      </c>
      <c r="I2817">
        <f>VLOOKUP(L2817,'ARTICLES 10052022'!$A$1:$Q$1031,17,FALSE)</f>
        <v>2.375E-2</v>
      </c>
      <c r="J2817">
        <f t="shared" si="171"/>
        <v>9.5000000000000001E-2</v>
      </c>
      <c r="L2817">
        <v>8434000618</v>
      </c>
      <c r="M2817">
        <f>IF(I2817="","",VLOOKUP(L2817,'ARTICLES 10052022'!$A$1:$J$1031,10,FALSE))</f>
        <v>1.9E-2</v>
      </c>
      <c r="N2817">
        <f t="shared" si="172"/>
        <v>7.5999999999999998E-2</v>
      </c>
    </row>
    <row r="2818" spans="1:14" outlineLevel="2">
      <c r="A2818" t="s">
        <v>2733</v>
      </c>
      <c r="B2818" s="73" t="str">
        <f>VLOOKUP(A2818,'ARTICLES 10052022'!$A$2:$D$1031,4,FALSE)</f>
        <v>AF</v>
      </c>
      <c r="C2818" s="73" t="str">
        <f t="shared" si="169"/>
        <v/>
      </c>
      <c r="E2818">
        <v>2</v>
      </c>
      <c r="F2818" t="s">
        <v>2273</v>
      </c>
      <c r="G2818">
        <v>0.04</v>
      </c>
      <c r="H2818">
        <f t="shared" si="170"/>
        <v>0.08</v>
      </c>
      <c r="I2818">
        <f>VLOOKUP(L2818,'ARTICLES 10052022'!$A$1:$Q$1031,17,FALSE)</f>
        <v>2.6250000000000004E-4</v>
      </c>
      <c r="J2818">
        <f t="shared" si="171"/>
        <v>5.2500000000000008E-4</v>
      </c>
      <c r="L2818">
        <v>8434000818</v>
      </c>
      <c r="M2818">
        <f>IF(I2818="","",VLOOKUP(L2818,'ARTICLES 10052022'!$A$1:$J$1031,10,FALSE))</f>
        <v>4.2000000000000003E-2</v>
      </c>
      <c r="N2818">
        <f t="shared" si="172"/>
        <v>8.4000000000000005E-2</v>
      </c>
    </row>
    <row r="2819" spans="1:14" outlineLevel="2">
      <c r="A2819" t="s">
        <v>2733</v>
      </c>
      <c r="B2819" s="73" t="str">
        <f>VLOOKUP(A2819,'ARTICLES 10052022'!$A$2:$D$1031,4,FALSE)</f>
        <v>AF</v>
      </c>
      <c r="C2819" s="73" t="str">
        <f t="shared" si="169"/>
        <v/>
      </c>
      <c r="E2819">
        <v>2</v>
      </c>
      <c r="F2819" t="s">
        <v>2274</v>
      </c>
      <c r="G2819">
        <v>0.05</v>
      </c>
      <c r="H2819">
        <f t="shared" si="170"/>
        <v>0.1</v>
      </c>
      <c r="I2819">
        <f>VLOOKUP(L2819,'ARTICLES 10052022'!$A$1:$Q$1031,17,FALSE)</f>
        <v>5.0750000000000003E-2</v>
      </c>
      <c r="J2819">
        <f t="shared" si="171"/>
        <v>0.10150000000000001</v>
      </c>
      <c r="L2819">
        <v>8534000818</v>
      </c>
      <c r="M2819">
        <f>IF(I2819="","",VLOOKUP(L2819,'ARTICLES 10052022'!$A$1:$J$1031,10,FALSE))</f>
        <v>2.9000000000000001E-2</v>
      </c>
      <c r="N2819">
        <f t="shared" si="172"/>
        <v>5.8000000000000003E-2</v>
      </c>
    </row>
    <row r="2820" spans="1:14" outlineLevel="2">
      <c r="A2820" t="s">
        <v>2733</v>
      </c>
      <c r="B2820" s="73" t="str">
        <f>VLOOKUP(A2820,'ARTICLES 10052022'!$A$2:$D$1031,4,FALSE)</f>
        <v>AF</v>
      </c>
      <c r="C2820" s="73" t="str">
        <f t="shared" ref="C2820:C2883" si="173">IF(G2820="",MID(A2820,7,100),"")</f>
        <v/>
      </c>
      <c r="E2820">
        <v>4</v>
      </c>
      <c r="F2820" t="s">
        <v>2275</v>
      </c>
      <c r="G2820">
        <v>0.05</v>
      </c>
      <c r="H2820">
        <f t="shared" si="170"/>
        <v>0.2</v>
      </c>
      <c r="I2820">
        <f>VLOOKUP(L2820,'ARTICLES 10052022'!$A$1:$Q$1031,17,FALSE)</f>
        <v>5.2499999999999998E-2</v>
      </c>
      <c r="J2820">
        <f t="shared" si="171"/>
        <v>0.21</v>
      </c>
      <c r="L2820">
        <v>8535000618</v>
      </c>
      <c r="M2820">
        <f>IF(I2820="","",VLOOKUP(L2820,'ARTICLES 10052022'!$A$1:$J$1031,10,FALSE))</f>
        <v>0.03</v>
      </c>
      <c r="N2820">
        <f t="shared" si="172"/>
        <v>0.12</v>
      </c>
    </row>
    <row r="2821" spans="1:14" outlineLevel="2">
      <c r="A2821" t="s">
        <v>2733</v>
      </c>
      <c r="B2821" s="73" t="str">
        <f>VLOOKUP(A2821,'ARTICLES 10052022'!$A$2:$D$1031,4,FALSE)</f>
        <v>AF</v>
      </c>
      <c r="C2821" s="73" t="str">
        <f t="shared" si="173"/>
        <v/>
      </c>
      <c r="E2821">
        <v>1</v>
      </c>
      <c r="F2821" t="s">
        <v>1540</v>
      </c>
      <c r="G2821">
        <v>18.489999999999998</v>
      </c>
      <c r="H2821">
        <f t="shared" si="170"/>
        <v>18.489999999999998</v>
      </c>
      <c r="I2821">
        <f>VLOOKUP(L2821,'ARTICLES 10052022'!$A$1:$Q$1031,17,FALSE)</f>
        <v>19.575000000000003</v>
      </c>
      <c r="J2821">
        <f t="shared" si="171"/>
        <v>19.575000000000003</v>
      </c>
      <c r="L2821" t="s">
        <v>1539</v>
      </c>
      <c r="M2821">
        <f>IF(I2821="","",VLOOKUP(L2821,'ARTICLES 10052022'!$A$1:$J$1031,10,FALSE))</f>
        <v>13.05</v>
      </c>
      <c r="N2821">
        <f t="shared" si="172"/>
        <v>13.05</v>
      </c>
    </row>
    <row r="2822" spans="1:14" outlineLevel="2">
      <c r="A2822" t="s">
        <v>2733</v>
      </c>
      <c r="B2822" s="73" t="str">
        <f>VLOOKUP(A2822,'ARTICLES 10052022'!$A$2:$D$1031,4,FALSE)</f>
        <v>AF</v>
      </c>
      <c r="C2822" s="73" t="str">
        <f t="shared" si="173"/>
        <v/>
      </c>
      <c r="E2822">
        <v>4</v>
      </c>
      <c r="F2822" t="s">
        <v>2363</v>
      </c>
      <c r="G2822">
        <v>1.9E-2</v>
      </c>
      <c r="H2822">
        <f t="shared" si="170"/>
        <v>7.5999999999999998E-2</v>
      </c>
      <c r="I2822">
        <f>VLOOKUP(L2822,'ARTICLES 10052022'!$A$1:$Q$1031,17,FALSE)</f>
        <v>0.1905</v>
      </c>
      <c r="J2822">
        <f t="shared" si="171"/>
        <v>0.76200000000000001</v>
      </c>
      <c r="L2822" t="s">
        <v>2362</v>
      </c>
      <c r="M2822">
        <f>IF(I2822="","",VLOOKUP(L2822,'ARTICLES 10052022'!$A$1:$J$1031,10,FALSE))</f>
        <v>0.127</v>
      </c>
      <c r="N2822">
        <f t="shared" si="172"/>
        <v>0.50800000000000001</v>
      </c>
    </row>
    <row r="2823" spans="1:14" outlineLevel="2">
      <c r="A2823" t="s">
        <v>2733</v>
      </c>
      <c r="B2823" s="73" t="str">
        <f>VLOOKUP(A2823,'ARTICLES 10052022'!$A$2:$D$1031,4,FALSE)</f>
        <v>AF</v>
      </c>
      <c r="C2823" s="73" t="str">
        <f t="shared" si="173"/>
        <v/>
      </c>
      <c r="E2823">
        <v>1</v>
      </c>
      <c r="F2823" t="s">
        <v>1544</v>
      </c>
      <c r="G2823">
        <v>2.2400000000000002</v>
      </c>
      <c r="H2823">
        <f t="shared" ref="H2823:H2886" si="174">IF(C2823="",G2823*E2823,"")</f>
        <v>2.2400000000000002</v>
      </c>
      <c r="I2823">
        <f>VLOOKUP(L2823,'ARTICLES 10052022'!$A$1:$Q$1031,17,FALSE)</f>
        <v>2.25</v>
      </c>
      <c r="J2823">
        <f t="shared" si="171"/>
        <v>2.25</v>
      </c>
      <c r="L2823">
        <v>101007</v>
      </c>
      <c r="M2823">
        <f>IF(I2823="","",VLOOKUP(L2823,'ARTICLES 10052022'!$A$1:$J$1031,10,FALSE))</f>
        <v>1.5</v>
      </c>
      <c r="N2823">
        <f t="shared" si="172"/>
        <v>1.5</v>
      </c>
    </row>
    <row r="2824" spans="1:14" outlineLevel="1">
      <c r="A2824" s="73" t="s">
        <v>3281</v>
      </c>
      <c r="B2824" s="73"/>
      <c r="C2824" s="73" t="str">
        <f t="shared" si="173"/>
        <v>KITCORNBG1900</v>
      </c>
      <c r="J2824">
        <f>SUBTOTAL(9,J2815:J2823)</f>
        <v>23.310525000000002</v>
      </c>
      <c r="N2824">
        <f>SUBTOTAL(9,N2815:N2823)</f>
        <v>15.606999999999999</v>
      </c>
    </row>
    <row r="2825" spans="1:14" outlineLevel="2">
      <c r="A2825" t="s">
        <v>2751</v>
      </c>
      <c r="B2825" s="73" t="str">
        <f>VLOOKUP(A2825,'ARTICLES 10052022'!$A$2:$D$1031,4,FALSE)</f>
        <v>AF</v>
      </c>
      <c r="C2825" s="73" t="str">
        <f t="shared" si="173"/>
        <v/>
      </c>
      <c r="D2825">
        <v>101006</v>
      </c>
      <c r="E2825">
        <v>2</v>
      </c>
      <c r="F2825" t="s">
        <v>1546</v>
      </c>
      <c r="G2825">
        <v>0.68</v>
      </c>
      <c r="H2825">
        <f t="shared" si="174"/>
        <v>1.36</v>
      </c>
      <c r="I2825">
        <f>VLOOKUP(L2825,'ARTICLES 10052022'!$A$1:$Q$1031,17,FALSE)</f>
        <v>0.69000000000000006</v>
      </c>
      <c r="J2825">
        <f t="shared" si="171"/>
        <v>1.3800000000000001</v>
      </c>
      <c r="L2825">
        <v>101006</v>
      </c>
      <c r="M2825">
        <f>IF(I2825="","",VLOOKUP(L2825,'ARTICLES 10052022'!$A$1:$J$1031,10,FALSE))</f>
        <v>0.23</v>
      </c>
      <c r="N2825">
        <f t="shared" si="172"/>
        <v>0.46</v>
      </c>
    </row>
    <row r="2826" spans="1:14" outlineLevel="2">
      <c r="A2826" t="s">
        <v>2751</v>
      </c>
      <c r="B2826" s="73" t="str">
        <f>VLOOKUP(A2826,'ARTICLES 10052022'!$A$2:$D$1031,4,FALSE)</f>
        <v>AF</v>
      </c>
      <c r="C2826" s="73" t="str">
        <f t="shared" si="173"/>
        <v/>
      </c>
      <c r="D2826">
        <v>101007</v>
      </c>
      <c r="E2826">
        <v>2</v>
      </c>
      <c r="F2826" t="s">
        <v>1544</v>
      </c>
      <c r="G2826">
        <v>2.2400000000000002</v>
      </c>
      <c r="H2826">
        <f t="shared" si="174"/>
        <v>4.4800000000000004</v>
      </c>
      <c r="I2826">
        <f>VLOOKUP(L2826,'ARTICLES 10052022'!$A$1:$Q$1031,17,FALSE)</f>
        <v>2.25</v>
      </c>
      <c r="J2826">
        <f t="shared" si="171"/>
        <v>4.5</v>
      </c>
      <c r="L2826">
        <v>101007</v>
      </c>
      <c r="M2826">
        <f>IF(I2826="","",VLOOKUP(L2826,'ARTICLES 10052022'!$A$1:$J$1031,10,FALSE))</f>
        <v>1.5</v>
      </c>
      <c r="N2826">
        <f t="shared" ref="N2826:N2889" si="175">IF(I2826="","",E2826*M2826)</f>
        <v>3</v>
      </c>
    </row>
    <row r="2827" spans="1:14" outlineLevel="2">
      <c r="A2827" t="s">
        <v>2751</v>
      </c>
      <c r="B2827" s="73" t="str">
        <f>VLOOKUP(A2827,'ARTICLES 10052022'!$A$2:$D$1031,4,FALSE)</f>
        <v>AF</v>
      </c>
      <c r="C2827" s="73" t="str">
        <f t="shared" si="173"/>
        <v/>
      </c>
      <c r="D2827" t="s">
        <v>1665</v>
      </c>
      <c r="E2827">
        <v>2</v>
      </c>
      <c r="F2827" t="s">
        <v>1666</v>
      </c>
      <c r="G2827">
        <v>2.85</v>
      </c>
      <c r="H2827">
        <f t="shared" si="174"/>
        <v>5.7</v>
      </c>
      <c r="I2827">
        <f>VLOOKUP(L2827,'ARTICLES 10052022'!$A$1:$Q$1031,17,FALSE)</f>
        <v>3.0191000000000003</v>
      </c>
      <c r="J2827">
        <f t="shared" si="171"/>
        <v>6.0382000000000007</v>
      </c>
      <c r="L2827" t="s">
        <v>1665</v>
      </c>
      <c r="M2827">
        <f>IF(I2827="","",VLOOKUP(L2827,'ARTICLES 10052022'!$A$1:$J$1031,10,FALSE))</f>
        <v>2.27</v>
      </c>
      <c r="N2827">
        <f t="shared" si="175"/>
        <v>4.54</v>
      </c>
    </row>
    <row r="2828" spans="1:14" outlineLevel="2">
      <c r="A2828" t="s">
        <v>2751</v>
      </c>
      <c r="B2828" s="73" t="str">
        <f>VLOOKUP(A2828,'ARTICLES 10052022'!$A$2:$D$1031,4,FALSE)</f>
        <v>AF</v>
      </c>
      <c r="C2828" s="73" t="str">
        <f t="shared" si="173"/>
        <v/>
      </c>
      <c r="D2828" t="s">
        <v>1537</v>
      </c>
      <c r="E2828">
        <v>2.2000000000000002</v>
      </c>
      <c r="F2828" t="s">
        <v>1538</v>
      </c>
      <c r="G2828">
        <v>4.3499999999999996</v>
      </c>
      <c r="H2828">
        <f t="shared" si="174"/>
        <v>9.57</v>
      </c>
      <c r="I2828">
        <f>VLOOKUP(L2828,'ARTICLES 10052022'!$A$1:$Q$1031,17,FALSE)</f>
        <v>4.3499999999999996</v>
      </c>
      <c r="J2828">
        <f t="shared" si="171"/>
        <v>9.57</v>
      </c>
      <c r="L2828" t="s">
        <v>1537</v>
      </c>
      <c r="M2828">
        <f>IF(I2828="","",VLOOKUP(L2828,'ARTICLES 10052022'!$A$1:$J$1031,10,FALSE))</f>
        <v>2.9</v>
      </c>
      <c r="N2828">
        <f t="shared" si="175"/>
        <v>6.38</v>
      </c>
    </row>
    <row r="2829" spans="1:14" outlineLevel="2">
      <c r="A2829" t="s">
        <v>2751</v>
      </c>
      <c r="B2829" s="73" t="str">
        <f>VLOOKUP(A2829,'ARTICLES 10052022'!$A$2:$D$1031,4,FALSE)</f>
        <v>AF</v>
      </c>
      <c r="C2829" s="73" t="str">
        <f t="shared" si="173"/>
        <v/>
      </c>
      <c r="E2829">
        <v>8</v>
      </c>
      <c r="F2829" t="s">
        <v>2088</v>
      </c>
      <c r="G2829">
        <v>6.8000000000000005E-2</v>
      </c>
      <c r="H2829">
        <f t="shared" si="174"/>
        <v>0.54400000000000004</v>
      </c>
      <c r="I2829">
        <f>VLOOKUP(L2829,'ARTICLES 10052022'!$A$1:$Q$1031,17,FALSE)</f>
        <v>0.13950000000000001</v>
      </c>
      <c r="J2829">
        <f t="shared" ref="J2829:J2896" si="176">E2829*I2829</f>
        <v>1.1160000000000001</v>
      </c>
      <c r="L2829">
        <v>8210603018</v>
      </c>
      <c r="M2829">
        <f>IF(I2829="","",VLOOKUP(L2829,'ARTICLES 10052022'!$A$1:$J$1031,10,FALSE))</f>
        <v>9.2999999999999999E-2</v>
      </c>
      <c r="N2829">
        <f t="shared" si="175"/>
        <v>0.74399999999999999</v>
      </c>
    </row>
    <row r="2830" spans="1:14" outlineLevel="2">
      <c r="A2830" t="s">
        <v>2751</v>
      </c>
      <c r="B2830" s="73" t="str">
        <f>VLOOKUP(A2830,'ARTICLES 10052022'!$A$2:$D$1031,4,FALSE)</f>
        <v>AF</v>
      </c>
      <c r="C2830" s="73" t="str">
        <f t="shared" si="173"/>
        <v/>
      </c>
      <c r="D2830">
        <v>8535000618</v>
      </c>
      <c r="E2830">
        <v>2</v>
      </c>
      <c r="F2830" t="s">
        <v>2275</v>
      </c>
      <c r="G2830">
        <v>0.05</v>
      </c>
      <c r="H2830">
        <f t="shared" si="174"/>
        <v>0.1</v>
      </c>
      <c r="I2830">
        <f>VLOOKUP(L2830,'ARTICLES 10052022'!$A$1:$Q$1031,17,FALSE)</f>
        <v>5.2499999999999998E-2</v>
      </c>
      <c r="J2830">
        <f t="shared" si="176"/>
        <v>0.105</v>
      </c>
      <c r="L2830">
        <v>8535000618</v>
      </c>
      <c r="M2830">
        <f>IF(I2830="","",VLOOKUP(L2830,'ARTICLES 10052022'!$A$1:$J$1031,10,FALSE))</f>
        <v>0.03</v>
      </c>
      <c r="N2830">
        <f t="shared" si="175"/>
        <v>0.06</v>
      </c>
    </row>
    <row r="2831" spans="1:14" outlineLevel="2">
      <c r="A2831" t="s">
        <v>2751</v>
      </c>
      <c r="B2831" s="73" t="str">
        <f>VLOOKUP(A2831,'ARTICLES 10052022'!$A$2:$D$1031,4,FALSE)</f>
        <v>AF</v>
      </c>
      <c r="C2831" s="73" t="str">
        <f t="shared" si="173"/>
        <v/>
      </c>
      <c r="D2831">
        <v>9600000618</v>
      </c>
      <c r="E2831">
        <v>2</v>
      </c>
      <c r="F2831" t="s">
        <v>2044</v>
      </c>
      <c r="G2831">
        <v>1.57</v>
      </c>
      <c r="H2831">
        <f t="shared" si="174"/>
        <v>3.14</v>
      </c>
      <c r="I2831">
        <f>VLOOKUP(L2831,'ARTICLES 10052022'!$A$1:$Q$1031,17,FALSE)</f>
        <v>2.3980000000000001</v>
      </c>
      <c r="J2831">
        <f t="shared" si="176"/>
        <v>4.7960000000000003</v>
      </c>
      <c r="L2831">
        <v>9600000618</v>
      </c>
      <c r="M2831">
        <f>IF(I2831="","",VLOOKUP(L2831,'ARTICLES 10052022'!$A$1:$J$1031,10,FALSE))</f>
        <v>1.1990000000000001</v>
      </c>
      <c r="N2831">
        <f t="shared" si="175"/>
        <v>2.3980000000000001</v>
      </c>
    </row>
    <row r="2832" spans="1:14" outlineLevel="2">
      <c r="A2832" t="s">
        <v>2751</v>
      </c>
      <c r="B2832" s="73" t="str">
        <f>VLOOKUP(A2832,'ARTICLES 10052022'!$A$2:$D$1031,4,FALSE)</f>
        <v>AF</v>
      </c>
      <c r="C2832" s="73" t="str">
        <f t="shared" si="173"/>
        <v/>
      </c>
      <c r="D2832" t="s">
        <v>590</v>
      </c>
      <c r="E2832">
        <v>3</v>
      </c>
      <c r="F2832" t="s">
        <v>1653</v>
      </c>
      <c r="G2832">
        <v>0.47</v>
      </c>
      <c r="H2832">
        <f t="shared" si="174"/>
        <v>1.41</v>
      </c>
      <c r="I2832">
        <f>VLOOKUP(L2832,'ARTICLES 10052022'!$A$1:$Q$1031,17,FALSE)</f>
        <v>0.58121</v>
      </c>
      <c r="J2832">
        <f t="shared" si="176"/>
        <v>1.74363</v>
      </c>
      <c r="L2832" t="s">
        <v>590</v>
      </c>
      <c r="M2832">
        <f>IF(I2832="","",VLOOKUP(L2832,'ARTICLES 10052022'!$A$1:$J$1031,10,FALSE))</f>
        <v>0.437</v>
      </c>
      <c r="N2832">
        <f t="shared" si="175"/>
        <v>1.3109999999999999</v>
      </c>
    </row>
    <row r="2833" spans="1:14" outlineLevel="2">
      <c r="A2833" t="s">
        <v>2751</v>
      </c>
      <c r="B2833" s="73" t="str">
        <f>VLOOKUP(A2833,'ARTICLES 10052022'!$A$2:$D$1031,4,FALSE)</f>
        <v>AF</v>
      </c>
      <c r="C2833" s="73" t="str">
        <f t="shared" si="173"/>
        <v/>
      </c>
      <c r="D2833" t="s">
        <v>1684</v>
      </c>
      <c r="E2833">
        <v>1</v>
      </c>
      <c r="F2833" t="s">
        <v>3265</v>
      </c>
      <c r="G2833">
        <v>0.86</v>
      </c>
      <c r="H2833">
        <f t="shared" si="174"/>
        <v>0.86</v>
      </c>
      <c r="I2833">
        <f>VLOOKUP(L2833,'ARTICLES 10052022'!$A$1:$Q$1031,17,FALSE)</f>
        <v>0.91105000000000014</v>
      </c>
      <c r="J2833">
        <f t="shared" si="176"/>
        <v>0.91105000000000014</v>
      </c>
      <c r="L2833" t="s">
        <v>1684</v>
      </c>
      <c r="M2833">
        <f>IF(I2833="","",VLOOKUP(L2833,'ARTICLES 10052022'!$A$1:$J$1031,10,FALSE))</f>
        <v>0.68500000000000005</v>
      </c>
      <c r="N2833">
        <f t="shared" si="175"/>
        <v>0.68500000000000005</v>
      </c>
    </row>
    <row r="2834" spans="1:14" outlineLevel="2">
      <c r="A2834" t="s">
        <v>2751</v>
      </c>
      <c r="B2834" s="73" t="str">
        <f>VLOOKUP(A2834,'ARTICLES 10052022'!$A$2:$D$1031,4,FALSE)</f>
        <v>AF</v>
      </c>
      <c r="C2834" s="73" t="str">
        <f t="shared" si="173"/>
        <v/>
      </c>
      <c r="D2834" t="s">
        <v>616</v>
      </c>
      <c r="E2834">
        <v>1</v>
      </c>
      <c r="F2834" t="s">
        <v>1916</v>
      </c>
      <c r="G2834">
        <v>2.91</v>
      </c>
      <c r="H2834">
        <f t="shared" si="174"/>
        <v>2.91</v>
      </c>
      <c r="I2834">
        <f>VLOOKUP(L2834,'ARTICLES 10052022'!$A$1:$Q$1031,17,FALSE)</f>
        <v>3.4259999999999997</v>
      </c>
      <c r="J2834">
        <f t="shared" si="176"/>
        <v>3.4259999999999997</v>
      </c>
      <c r="L2834" t="s">
        <v>616</v>
      </c>
      <c r="M2834">
        <f>IF(I2834="","",VLOOKUP(L2834,'ARTICLES 10052022'!$A$1:$J$1031,10,FALSE))</f>
        <v>2.2839999999999998</v>
      </c>
      <c r="N2834">
        <f t="shared" si="175"/>
        <v>2.2839999999999998</v>
      </c>
    </row>
    <row r="2835" spans="1:14" outlineLevel="2">
      <c r="A2835" t="s">
        <v>2751</v>
      </c>
      <c r="B2835" s="73" t="str">
        <f>VLOOKUP(A2835,'ARTICLES 10052022'!$A$2:$D$1031,4,FALSE)</f>
        <v>AF</v>
      </c>
      <c r="C2835" s="73" t="str">
        <f t="shared" si="173"/>
        <v/>
      </c>
      <c r="D2835" t="s">
        <v>620</v>
      </c>
      <c r="E2835">
        <v>1</v>
      </c>
      <c r="F2835" t="s">
        <v>1917</v>
      </c>
      <c r="G2835">
        <v>2.56</v>
      </c>
      <c r="H2835">
        <f t="shared" si="174"/>
        <v>2.56</v>
      </c>
      <c r="I2835">
        <f>VLOOKUP(L2835,'ARTICLES 10052022'!$A$1:$Q$1031,17,FALSE)</f>
        <v>2.895</v>
      </c>
      <c r="J2835">
        <f t="shared" si="176"/>
        <v>2.895</v>
      </c>
      <c r="L2835" t="s">
        <v>620</v>
      </c>
      <c r="M2835">
        <f>IF(I2835="","",VLOOKUP(L2835,'ARTICLES 10052022'!$A$1:$J$1031,10,FALSE))</f>
        <v>1.93</v>
      </c>
      <c r="N2835">
        <f t="shared" si="175"/>
        <v>1.93</v>
      </c>
    </row>
    <row r="2836" spans="1:14" outlineLevel="2">
      <c r="A2836" t="s">
        <v>2751</v>
      </c>
      <c r="B2836" s="73" t="str">
        <f>VLOOKUP(A2836,'ARTICLES 10052022'!$A$2:$D$1031,4,FALSE)</f>
        <v>AF</v>
      </c>
      <c r="C2836" s="73" t="str">
        <f t="shared" si="173"/>
        <v/>
      </c>
      <c r="D2836" t="s">
        <v>2609</v>
      </c>
      <c r="E2836">
        <v>1</v>
      </c>
      <c r="F2836" t="s">
        <v>2610</v>
      </c>
      <c r="G2836">
        <v>271</v>
      </c>
      <c r="H2836">
        <f t="shared" si="174"/>
        <v>271</v>
      </c>
      <c r="I2836">
        <f>VLOOKUP(L2836,'ARTICLES 10052022'!$A$1:$Q$1031,17,FALSE)</f>
        <v>326.79725000000002</v>
      </c>
      <c r="J2836">
        <f t="shared" si="176"/>
        <v>326.79725000000002</v>
      </c>
      <c r="L2836" t="s">
        <v>2609</v>
      </c>
      <c r="M2836">
        <f>IF(I2836="","",VLOOKUP(L2836,'ARTICLES 10052022'!$A$1:$J$1031,10,FALSE))</f>
        <v>213.83199999999999</v>
      </c>
      <c r="N2836">
        <f t="shared" si="175"/>
        <v>213.83199999999999</v>
      </c>
    </row>
    <row r="2837" spans="1:14" outlineLevel="2">
      <c r="A2837" t="s">
        <v>2751</v>
      </c>
      <c r="B2837" s="73" t="str">
        <f>VLOOKUP(A2837,'ARTICLES 10052022'!$A$2:$D$1031,4,FALSE)</f>
        <v>AF</v>
      </c>
      <c r="C2837" s="73" t="str">
        <f t="shared" si="173"/>
        <v/>
      </c>
      <c r="D2837" t="s">
        <v>440</v>
      </c>
      <c r="E2837">
        <v>2</v>
      </c>
      <c r="F2837" t="s">
        <v>441</v>
      </c>
      <c r="G2837">
        <v>11.25</v>
      </c>
      <c r="H2837">
        <f t="shared" si="174"/>
        <v>22.5</v>
      </c>
      <c r="I2837">
        <f>VLOOKUP(L2837,'ARTICLES 10052022'!$A$1:$Q$1031,17,FALSE)</f>
        <v>11.47</v>
      </c>
      <c r="J2837">
        <f t="shared" si="176"/>
        <v>22.94</v>
      </c>
      <c r="L2837" t="s">
        <v>440</v>
      </c>
      <c r="M2837">
        <f>IF(I2837="","",VLOOKUP(L2837,'ARTICLES 10052022'!$A$1:$J$1031,10,FALSE))</f>
        <v>7.4</v>
      </c>
      <c r="N2837">
        <f t="shared" si="175"/>
        <v>14.8</v>
      </c>
    </row>
    <row r="2838" spans="1:14" outlineLevel="2">
      <c r="A2838" t="s">
        <v>2751</v>
      </c>
      <c r="B2838" s="73" t="str">
        <f>VLOOKUP(A2838,'ARTICLES 10052022'!$A$2:$D$1031,4,FALSE)</f>
        <v>AF</v>
      </c>
      <c r="C2838" s="73" t="str">
        <f t="shared" si="173"/>
        <v/>
      </c>
      <c r="D2838" t="s">
        <v>1488</v>
      </c>
      <c r="E2838">
        <v>1</v>
      </c>
      <c r="F2838" t="s">
        <v>1489</v>
      </c>
      <c r="G2838">
        <v>232.7</v>
      </c>
      <c r="H2838">
        <f t="shared" si="174"/>
        <v>232.7</v>
      </c>
      <c r="I2838">
        <f>VLOOKUP(L2838,'ARTICLES 10052022'!$A$1:$Q$1031,17,FALSE)</f>
        <v>229.26</v>
      </c>
      <c r="J2838">
        <f t="shared" si="176"/>
        <v>229.26</v>
      </c>
      <c r="L2838" t="s">
        <v>1488</v>
      </c>
      <c r="M2838">
        <f>IF(I2838="","",VLOOKUP(L2838,'ARTICLES 10052022'!$A$1:$J$1031,10,FALSE))</f>
        <v>152.84</v>
      </c>
      <c r="N2838">
        <f t="shared" si="175"/>
        <v>152.84</v>
      </c>
    </row>
    <row r="2839" spans="1:14" outlineLevel="2">
      <c r="A2839" t="s">
        <v>2751</v>
      </c>
      <c r="B2839" s="73" t="str">
        <f>VLOOKUP(A2839,'ARTICLES 10052022'!$A$2:$D$1031,4,FALSE)</f>
        <v>AF</v>
      </c>
      <c r="C2839" s="73" t="str">
        <f t="shared" si="173"/>
        <v/>
      </c>
      <c r="D2839" t="s">
        <v>472</v>
      </c>
      <c r="E2839">
        <v>3</v>
      </c>
      <c r="F2839" t="s">
        <v>993</v>
      </c>
      <c r="G2839">
        <v>4.87</v>
      </c>
      <c r="H2839">
        <f t="shared" si="174"/>
        <v>14.61</v>
      </c>
      <c r="I2839">
        <f>VLOOKUP(L2839,'ARTICLES 10052022'!$A$1:$Q$1031,17,FALSE)</f>
        <v>1.41</v>
      </c>
      <c r="J2839">
        <f t="shared" si="176"/>
        <v>4.2299999999999995</v>
      </c>
      <c r="L2839" t="s">
        <v>472</v>
      </c>
      <c r="M2839">
        <f>IF(I2839="","",VLOOKUP(L2839,'ARTICLES 10052022'!$A$1:$J$1031,10,FALSE))</f>
        <v>0.94</v>
      </c>
      <c r="N2839">
        <f t="shared" si="175"/>
        <v>2.82</v>
      </c>
    </row>
    <row r="2840" spans="1:14" outlineLevel="2">
      <c r="A2840" t="s">
        <v>2751</v>
      </c>
      <c r="B2840" s="73" t="str">
        <f>VLOOKUP(A2840,'ARTICLES 10052022'!$A$2:$D$1031,4,FALSE)</f>
        <v>AF</v>
      </c>
      <c r="C2840" s="73" t="str">
        <f t="shared" si="173"/>
        <v/>
      </c>
      <c r="D2840" t="s">
        <v>2410</v>
      </c>
      <c r="E2840">
        <v>2</v>
      </c>
      <c r="F2840" t="s">
        <v>2411</v>
      </c>
      <c r="G2840">
        <v>75</v>
      </c>
      <c r="H2840">
        <f t="shared" si="174"/>
        <v>150</v>
      </c>
      <c r="I2840">
        <f>VLOOKUP(L2840,'ARTICLES 10052022'!$A$1:$Q$1031,17,FALSE)</f>
        <v>75</v>
      </c>
      <c r="J2840">
        <f t="shared" si="176"/>
        <v>150</v>
      </c>
      <c r="L2840" t="s">
        <v>2410</v>
      </c>
      <c r="M2840">
        <f>IF(I2840="","",VLOOKUP(L2840,'ARTICLES 10052022'!$A$1:$J$1031,10,FALSE))</f>
        <v>50</v>
      </c>
      <c r="N2840">
        <f t="shared" si="175"/>
        <v>100</v>
      </c>
    </row>
    <row r="2841" spans="1:14" outlineLevel="2">
      <c r="A2841" t="s">
        <v>2751</v>
      </c>
      <c r="B2841" s="73" t="str">
        <f>VLOOKUP(A2841,'ARTICLES 10052022'!$A$2:$D$1031,4,FALSE)</f>
        <v>AF</v>
      </c>
      <c r="C2841" s="73" t="str">
        <f t="shared" si="173"/>
        <v/>
      </c>
      <c r="D2841" t="s">
        <v>520</v>
      </c>
      <c r="E2841">
        <v>1</v>
      </c>
      <c r="F2841" t="s">
        <v>521</v>
      </c>
      <c r="G2841">
        <v>95.85</v>
      </c>
      <c r="H2841">
        <f t="shared" si="174"/>
        <v>95.85</v>
      </c>
      <c r="I2841">
        <f>VLOOKUP(L2841,'ARTICLES 10052022'!$A$1:$Q$1031,17,FALSE)</f>
        <v>100.27499999999999</v>
      </c>
      <c r="J2841">
        <f t="shared" si="176"/>
        <v>100.27499999999999</v>
      </c>
      <c r="L2841" t="s">
        <v>520</v>
      </c>
      <c r="M2841">
        <f>IF(I2841="","",VLOOKUP(L2841,'ARTICLES 10052022'!$A$1:$J$1031,10,FALSE))</f>
        <v>66.849999999999994</v>
      </c>
      <c r="N2841">
        <f t="shared" si="175"/>
        <v>66.849999999999994</v>
      </c>
    </row>
    <row r="2842" spans="1:14" outlineLevel="2">
      <c r="A2842" t="s">
        <v>2751</v>
      </c>
      <c r="B2842" s="73" t="str">
        <f>VLOOKUP(A2842,'ARTICLES 10052022'!$A$2:$D$1031,4,FALSE)</f>
        <v>AF</v>
      </c>
      <c r="C2842" s="73" t="str">
        <f t="shared" si="173"/>
        <v/>
      </c>
      <c r="D2842" t="s">
        <v>452</v>
      </c>
      <c r="E2842">
        <v>2</v>
      </c>
      <c r="F2842" t="s">
        <v>1374</v>
      </c>
      <c r="G2842">
        <v>191.42</v>
      </c>
      <c r="H2842">
        <f t="shared" si="174"/>
        <v>382.84</v>
      </c>
      <c r="I2842">
        <f>VLOOKUP(L2842,'ARTICLES 10052022'!$A$1:$Q$1031,17,FALSE)</f>
        <v>223.5</v>
      </c>
      <c r="J2842">
        <f t="shared" si="176"/>
        <v>447</v>
      </c>
      <c r="L2842" t="s">
        <v>452</v>
      </c>
      <c r="M2842">
        <f>IF(I2842="","",VLOOKUP(L2842,'ARTICLES 10052022'!$A$1:$J$1031,10,FALSE))</f>
        <v>149</v>
      </c>
      <c r="N2842">
        <f t="shared" si="175"/>
        <v>298</v>
      </c>
    </row>
    <row r="2843" spans="1:14" outlineLevel="2">
      <c r="A2843" t="s">
        <v>2751</v>
      </c>
      <c r="B2843" s="73" t="str">
        <f>VLOOKUP(A2843,'ARTICLES 10052022'!$A$2:$D$1031,4,FALSE)</f>
        <v>AF</v>
      </c>
      <c r="C2843" s="73" t="str">
        <f t="shared" si="173"/>
        <v/>
      </c>
      <c r="D2843" t="s">
        <v>1516</v>
      </c>
      <c r="E2843">
        <v>2</v>
      </c>
      <c r="F2843" t="s">
        <v>1517</v>
      </c>
      <c r="G2843">
        <v>5.59</v>
      </c>
      <c r="H2843">
        <f t="shared" si="174"/>
        <v>11.18</v>
      </c>
      <c r="I2843">
        <f>VLOOKUP(L2843,'ARTICLES 10052022'!$A$1:$Q$1031,17,FALSE)</f>
        <v>2.8701400000000001</v>
      </c>
      <c r="J2843">
        <f t="shared" si="176"/>
        <v>5.7402800000000003</v>
      </c>
      <c r="L2843" t="s">
        <v>1516</v>
      </c>
      <c r="M2843">
        <f>IF(I2843="","",VLOOKUP(L2843,'ARTICLES 10052022'!$A$1:$J$1031,10,FALSE))</f>
        <v>2.1579999999999999</v>
      </c>
      <c r="N2843">
        <f t="shared" si="175"/>
        <v>4.3159999999999998</v>
      </c>
    </row>
    <row r="2844" spans="1:14" outlineLevel="2">
      <c r="A2844" t="s">
        <v>2751</v>
      </c>
      <c r="B2844" s="73" t="str">
        <f>VLOOKUP(A2844,'ARTICLES 10052022'!$A$2:$D$1031,4,FALSE)</f>
        <v>AF</v>
      </c>
      <c r="C2844" s="73" t="str">
        <f t="shared" si="173"/>
        <v/>
      </c>
      <c r="D2844" t="s">
        <v>2362</v>
      </c>
      <c r="E2844">
        <v>2</v>
      </c>
      <c r="F2844" t="s">
        <v>2363</v>
      </c>
      <c r="G2844">
        <v>1.9E-2</v>
      </c>
      <c r="H2844">
        <f t="shared" si="174"/>
        <v>3.7999999999999999E-2</v>
      </c>
      <c r="I2844">
        <f>VLOOKUP(L2844,'ARTICLES 10052022'!$A$1:$Q$1031,17,FALSE)</f>
        <v>0.1905</v>
      </c>
      <c r="J2844">
        <f t="shared" si="176"/>
        <v>0.38100000000000001</v>
      </c>
      <c r="L2844" t="s">
        <v>2362</v>
      </c>
      <c r="M2844">
        <f>IF(I2844="","",VLOOKUP(L2844,'ARTICLES 10052022'!$A$1:$J$1031,10,FALSE))</f>
        <v>0.127</v>
      </c>
      <c r="N2844">
        <f t="shared" si="175"/>
        <v>0.254</v>
      </c>
    </row>
    <row r="2845" spans="1:14" outlineLevel="2">
      <c r="A2845" t="s">
        <v>2751</v>
      </c>
      <c r="B2845" s="73" t="str">
        <f>VLOOKUP(A2845,'ARTICLES 10052022'!$A$2:$D$1031,4,FALSE)</f>
        <v>AF</v>
      </c>
      <c r="C2845" s="73" t="str">
        <f t="shared" si="173"/>
        <v/>
      </c>
      <c r="D2845" t="s">
        <v>1676</v>
      </c>
      <c r="E2845">
        <v>1</v>
      </c>
      <c r="F2845" t="s">
        <v>1677</v>
      </c>
      <c r="G2845">
        <v>0.88</v>
      </c>
      <c r="H2845">
        <f t="shared" si="174"/>
        <v>0.88</v>
      </c>
      <c r="I2845">
        <f>VLOOKUP(L2845,'ARTICLES 10052022'!$A$1:$Q$1031,17,FALSE)</f>
        <v>0.90440000000000009</v>
      </c>
      <c r="J2845">
        <f t="shared" si="176"/>
        <v>0.90440000000000009</v>
      </c>
      <c r="L2845" t="s">
        <v>1676</v>
      </c>
      <c r="M2845">
        <f>IF(I2845="","",VLOOKUP(L2845,'ARTICLES 10052022'!$A$1:$J$1031,10,FALSE))</f>
        <v>0.68</v>
      </c>
      <c r="N2845">
        <f t="shared" si="175"/>
        <v>0.68</v>
      </c>
    </row>
    <row r="2846" spans="1:14" outlineLevel="2">
      <c r="A2846" t="s">
        <v>2751</v>
      </c>
      <c r="B2846" s="73" t="str">
        <f>VLOOKUP(A2846,'ARTICLES 10052022'!$A$2:$D$1031,4,FALSE)</f>
        <v>AF</v>
      </c>
      <c r="C2846" s="73" t="str">
        <f t="shared" si="173"/>
        <v/>
      </c>
      <c r="D2846" t="s">
        <v>508</v>
      </c>
      <c r="E2846">
        <v>2</v>
      </c>
      <c r="F2846" t="s">
        <v>994</v>
      </c>
      <c r="G2846">
        <v>4.18</v>
      </c>
      <c r="H2846">
        <f t="shared" si="174"/>
        <v>8.36</v>
      </c>
      <c r="I2846">
        <f>VLOOKUP(L2846,'ARTICLES 10052022'!$A$1:$Q$1031,17,FALSE)</f>
        <v>5.0250000000000004</v>
      </c>
      <c r="J2846">
        <f t="shared" si="176"/>
        <v>10.050000000000001</v>
      </c>
      <c r="L2846" t="s">
        <v>508</v>
      </c>
      <c r="M2846">
        <f>IF(I2846="","",VLOOKUP(L2846,'ARTICLES 10052022'!$A$1:$J$1031,10,FALSE))</f>
        <v>1.675</v>
      </c>
      <c r="N2846">
        <f t="shared" si="175"/>
        <v>3.35</v>
      </c>
    </row>
    <row r="2847" spans="1:14" outlineLevel="1">
      <c r="A2847" s="73" t="s">
        <v>3284</v>
      </c>
      <c r="B2847" s="73"/>
      <c r="C2847" s="73" t="str">
        <f t="shared" si="173"/>
        <v>SBGDA02H1500</v>
      </c>
      <c r="J2847">
        <f>SUBTOTAL(9,J2825:J2846)</f>
        <v>1334.05881</v>
      </c>
      <c r="N2847">
        <f>SUBTOTAL(9,N2825:N2846)</f>
        <v>881.53399999999999</v>
      </c>
    </row>
    <row r="2848" spans="1:14" outlineLevel="2">
      <c r="A2848" t="s">
        <v>2607</v>
      </c>
      <c r="B2848" s="73" t="str">
        <f>VLOOKUP(A2848,'ARTICLES 10052022'!$A$2:$D$1031,4,FALSE)</f>
        <v>Z</v>
      </c>
      <c r="C2848" s="73" t="str">
        <f t="shared" si="173"/>
        <v/>
      </c>
      <c r="D2848">
        <v>101006</v>
      </c>
      <c r="E2848">
        <v>2</v>
      </c>
      <c r="F2848" t="s">
        <v>1546</v>
      </c>
      <c r="G2848">
        <v>0.68</v>
      </c>
      <c r="H2848">
        <f t="shared" si="174"/>
        <v>1.36</v>
      </c>
      <c r="I2848">
        <f>VLOOKUP(L2848,'ARTICLES 10052022'!$A$1:$Q$1031,17,FALSE)</f>
        <v>0.69000000000000006</v>
      </c>
      <c r="J2848">
        <f t="shared" si="176"/>
        <v>1.3800000000000001</v>
      </c>
      <c r="L2848">
        <v>101006</v>
      </c>
      <c r="M2848">
        <f>IF(I2848="","",VLOOKUP(L2848,'ARTICLES 10052022'!$A$1:$J$1031,10,FALSE))</f>
        <v>0.23</v>
      </c>
      <c r="N2848">
        <f t="shared" si="175"/>
        <v>0.46</v>
      </c>
    </row>
    <row r="2849" spans="1:14" outlineLevel="2">
      <c r="A2849" t="s">
        <v>2607</v>
      </c>
      <c r="B2849" s="73" t="str">
        <f>VLOOKUP(A2849,'ARTICLES 10052022'!$A$2:$D$1031,4,FALSE)</f>
        <v>Z</v>
      </c>
      <c r="C2849" s="73" t="str">
        <f t="shared" si="173"/>
        <v/>
      </c>
      <c r="D2849">
        <v>101007</v>
      </c>
      <c r="E2849">
        <v>2</v>
      </c>
      <c r="F2849" t="s">
        <v>1544</v>
      </c>
      <c r="G2849">
        <v>2.2400000000000002</v>
      </c>
      <c r="H2849">
        <f t="shared" si="174"/>
        <v>4.4800000000000004</v>
      </c>
      <c r="I2849">
        <f>VLOOKUP(L2849,'ARTICLES 10052022'!$A$1:$Q$1031,17,FALSE)</f>
        <v>2.25</v>
      </c>
      <c r="J2849">
        <f t="shared" si="176"/>
        <v>4.5</v>
      </c>
      <c r="L2849">
        <v>101007</v>
      </c>
      <c r="M2849">
        <f>IF(I2849="","",VLOOKUP(L2849,'ARTICLES 10052022'!$A$1:$J$1031,10,FALSE))</f>
        <v>1.5</v>
      </c>
      <c r="N2849">
        <f t="shared" si="175"/>
        <v>3</v>
      </c>
    </row>
    <row r="2850" spans="1:14" outlineLevel="2">
      <c r="A2850" t="s">
        <v>2607</v>
      </c>
      <c r="B2850" s="73" t="str">
        <f>VLOOKUP(A2850,'ARTICLES 10052022'!$A$2:$D$1031,4,FALSE)</f>
        <v>Z</v>
      </c>
      <c r="C2850" s="73" t="str">
        <f t="shared" si="173"/>
        <v/>
      </c>
      <c r="D2850" t="s">
        <v>1665</v>
      </c>
      <c r="E2850">
        <v>2</v>
      </c>
      <c r="F2850" t="s">
        <v>1666</v>
      </c>
      <c r="G2850">
        <v>2.85</v>
      </c>
      <c r="H2850">
        <f t="shared" si="174"/>
        <v>5.7</v>
      </c>
      <c r="I2850">
        <f>VLOOKUP(L2850,'ARTICLES 10052022'!$A$1:$Q$1031,17,FALSE)</f>
        <v>3.0191000000000003</v>
      </c>
      <c r="J2850">
        <f t="shared" si="176"/>
        <v>6.0382000000000007</v>
      </c>
      <c r="L2850" t="s">
        <v>1665</v>
      </c>
      <c r="M2850">
        <f>IF(I2850="","",VLOOKUP(L2850,'ARTICLES 10052022'!$A$1:$J$1031,10,FALSE))</f>
        <v>2.27</v>
      </c>
      <c r="N2850">
        <f t="shared" si="175"/>
        <v>4.54</v>
      </c>
    </row>
    <row r="2851" spans="1:14" outlineLevel="2">
      <c r="A2851" t="s">
        <v>2607</v>
      </c>
      <c r="B2851" s="73" t="str">
        <f>VLOOKUP(A2851,'ARTICLES 10052022'!$A$2:$D$1031,4,FALSE)</f>
        <v>Z</v>
      </c>
      <c r="C2851" s="73" t="str">
        <f t="shared" si="173"/>
        <v/>
      </c>
      <c r="D2851" t="s">
        <v>1537</v>
      </c>
      <c r="E2851">
        <v>0.8</v>
      </c>
      <c r="F2851" t="s">
        <v>1538</v>
      </c>
      <c r="G2851">
        <v>4.3499999999999996</v>
      </c>
      <c r="H2851">
        <f t="shared" si="174"/>
        <v>3.48</v>
      </c>
      <c r="I2851">
        <f>VLOOKUP(L2851,'ARTICLES 10052022'!$A$1:$Q$1031,17,FALSE)</f>
        <v>4.3499999999999996</v>
      </c>
      <c r="J2851">
        <f t="shared" si="176"/>
        <v>3.48</v>
      </c>
      <c r="L2851" t="s">
        <v>1537</v>
      </c>
      <c r="M2851">
        <f>IF(I2851="","",VLOOKUP(L2851,'ARTICLES 10052022'!$A$1:$J$1031,10,FALSE))</f>
        <v>2.9</v>
      </c>
      <c r="N2851">
        <f t="shared" si="175"/>
        <v>2.3199999999999998</v>
      </c>
    </row>
    <row r="2852" spans="1:14" outlineLevel="2">
      <c r="A2852" t="s">
        <v>2607</v>
      </c>
      <c r="B2852" s="73" t="str">
        <f>VLOOKUP(A2852,'ARTICLES 10052022'!$A$2:$D$1031,4,FALSE)</f>
        <v>Z</v>
      </c>
      <c r="C2852" s="73" t="str">
        <f t="shared" si="173"/>
        <v/>
      </c>
      <c r="D2852" t="s">
        <v>1537</v>
      </c>
      <c r="E2852">
        <v>2.8</v>
      </c>
      <c r="F2852" t="s">
        <v>1538</v>
      </c>
      <c r="G2852">
        <v>4.3499999999999996</v>
      </c>
      <c r="H2852">
        <f t="shared" si="174"/>
        <v>12.179999999999998</v>
      </c>
      <c r="I2852">
        <f>VLOOKUP(L2852,'ARTICLES 10052022'!$A$1:$Q$1031,17,FALSE)</f>
        <v>4.3499999999999996</v>
      </c>
      <c r="J2852">
        <f t="shared" si="176"/>
        <v>12.179999999999998</v>
      </c>
      <c r="L2852" t="s">
        <v>1537</v>
      </c>
      <c r="M2852">
        <f>IF(I2852="","",VLOOKUP(L2852,'ARTICLES 10052022'!$A$1:$J$1031,10,FALSE))</f>
        <v>2.9</v>
      </c>
      <c r="N2852">
        <f t="shared" si="175"/>
        <v>8.1199999999999992</v>
      </c>
    </row>
    <row r="2853" spans="1:14" outlineLevel="2">
      <c r="A2853" t="s">
        <v>2607</v>
      </c>
      <c r="B2853" s="73" t="str">
        <f>VLOOKUP(A2853,'ARTICLES 10052022'!$A$2:$D$1031,4,FALSE)</f>
        <v>Z</v>
      </c>
      <c r="C2853" s="73" t="str">
        <f t="shared" si="173"/>
        <v/>
      </c>
      <c r="D2853">
        <v>8535000618</v>
      </c>
      <c r="E2853">
        <v>2</v>
      </c>
      <c r="F2853" t="s">
        <v>2275</v>
      </c>
      <c r="G2853">
        <v>0.05</v>
      </c>
      <c r="H2853">
        <f t="shared" si="174"/>
        <v>0.1</v>
      </c>
      <c r="I2853">
        <f>VLOOKUP(L2853,'ARTICLES 10052022'!$A$1:$Q$1031,17,FALSE)</f>
        <v>5.2499999999999998E-2</v>
      </c>
      <c r="J2853">
        <f t="shared" si="176"/>
        <v>0.105</v>
      </c>
      <c r="L2853">
        <v>8535000618</v>
      </c>
      <c r="M2853">
        <f>IF(I2853="","",VLOOKUP(L2853,'ARTICLES 10052022'!$A$1:$J$1031,10,FALSE))</f>
        <v>0.03</v>
      </c>
      <c r="N2853">
        <f t="shared" si="175"/>
        <v>0.06</v>
      </c>
    </row>
    <row r="2854" spans="1:14" outlineLevel="2">
      <c r="A2854" t="s">
        <v>2607</v>
      </c>
      <c r="B2854" s="73" t="str">
        <f>VLOOKUP(A2854,'ARTICLES 10052022'!$A$2:$D$1031,4,FALSE)</f>
        <v>Z</v>
      </c>
      <c r="C2854" s="73" t="str">
        <f t="shared" si="173"/>
        <v/>
      </c>
      <c r="D2854">
        <v>9600000618</v>
      </c>
      <c r="E2854">
        <v>2</v>
      </c>
      <c r="F2854" t="s">
        <v>2044</v>
      </c>
      <c r="G2854">
        <v>1.57</v>
      </c>
      <c r="H2854">
        <f t="shared" si="174"/>
        <v>3.14</v>
      </c>
      <c r="I2854">
        <f>VLOOKUP(L2854,'ARTICLES 10052022'!$A$1:$Q$1031,17,FALSE)</f>
        <v>2.3980000000000001</v>
      </c>
      <c r="J2854">
        <f t="shared" si="176"/>
        <v>4.7960000000000003</v>
      </c>
      <c r="L2854">
        <v>9600000618</v>
      </c>
      <c r="M2854">
        <f>IF(I2854="","",VLOOKUP(L2854,'ARTICLES 10052022'!$A$1:$J$1031,10,FALSE))</f>
        <v>1.1990000000000001</v>
      </c>
      <c r="N2854">
        <f t="shared" si="175"/>
        <v>2.3980000000000001</v>
      </c>
    </row>
    <row r="2855" spans="1:14" outlineLevel="2">
      <c r="A2855" t="s">
        <v>2607</v>
      </c>
      <c r="B2855" s="73" t="str">
        <f>VLOOKUP(A2855,'ARTICLES 10052022'!$A$2:$D$1031,4,FALSE)</f>
        <v>Z</v>
      </c>
      <c r="C2855" s="73" t="str">
        <f t="shared" si="173"/>
        <v/>
      </c>
      <c r="D2855" t="s">
        <v>590</v>
      </c>
      <c r="E2855">
        <v>3</v>
      </c>
      <c r="F2855" t="s">
        <v>1653</v>
      </c>
      <c r="G2855">
        <v>0.47</v>
      </c>
      <c r="H2855">
        <f t="shared" si="174"/>
        <v>1.41</v>
      </c>
      <c r="I2855">
        <f>VLOOKUP(L2855,'ARTICLES 10052022'!$A$1:$Q$1031,17,FALSE)</f>
        <v>0.58121</v>
      </c>
      <c r="J2855">
        <f t="shared" si="176"/>
        <v>1.74363</v>
      </c>
      <c r="L2855" t="s">
        <v>590</v>
      </c>
      <c r="M2855">
        <f>IF(I2855="","",VLOOKUP(L2855,'ARTICLES 10052022'!$A$1:$J$1031,10,FALSE))</f>
        <v>0.437</v>
      </c>
      <c r="N2855">
        <f t="shared" si="175"/>
        <v>1.3109999999999999</v>
      </c>
    </row>
    <row r="2856" spans="1:14" outlineLevel="2">
      <c r="A2856" t="s">
        <v>2607</v>
      </c>
      <c r="B2856" s="73" t="str">
        <f>VLOOKUP(A2856,'ARTICLES 10052022'!$A$2:$D$1031,4,FALSE)</f>
        <v>Z</v>
      </c>
      <c r="C2856" s="73" t="str">
        <f t="shared" si="173"/>
        <v/>
      </c>
      <c r="D2856" t="s">
        <v>1684</v>
      </c>
      <c r="E2856">
        <v>1</v>
      </c>
      <c r="F2856" t="s">
        <v>3265</v>
      </c>
      <c r="G2856">
        <v>0.86</v>
      </c>
      <c r="H2856">
        <f t="shared" si="174"/>
        <v>0.86</v>
      </c>
      <c r="I2856">
        <f>VLOOKUP(L2856,'ARTICLES 10052022'!$A$1:$Q$1031,17,FALSE)</f>
        <v>0.91105000000000014</v>
      </c>
      <c r="J2856">
        <f t="shared" si="176"/>
        <v>0.91105000000000014</v>
      </c>
      <c r="L2856" t="s">
        <v>1684</v>
      </c>
      <c r="M2856">
        <f>IF(I2856="","",VLOOKUP(L2856,'ARTICLES 10052022'!$A$1:$J$1031,10,FALSE))</f>
        <v>0.68500000000000005</v>
      </c>
      <c r="N2856">
        <f t="shared" si="175"/>
        <v>0.68500000000000005</v>
      </c>
    </row>
    <row r="2857" spans="1:14" outlineLevel="2">
      <c r="A2857" t="s">
        <v>2607</v>
      </c>
      <c r="B2857" s="73" t="str">
        <f>VLOOKUP(A2857,'ARTICLES 10052022'!$A$2:$D$1031,4,FALSE)</f>
        <v>Z</v>
      </c>
      <c r="C2857" s="73" t="str">
        <f t="shared" si="173"/>
        <v/>
      </c>
      <c r="D2857" t="s">
        <v>616</v>
      </c>
      <c r="E2857">
        <v>1</v>
      </c>
      <c r="F2857" t="s">
        <v>1916</v>
      </c>
      <c r="G2857">
        <v>2.91</v>
      </c>
      <c r="H2857">
        <f t="shared" si="174"/>
        <v>2.91</v>
      </c>
      <c r="I2857">
        <f>VLOOKUP(L2857,'ARTICLES 10052022'!$A$1:$Q$1031,17,FALSE)</f>
        <v>3.4259999999999997</v>
      </c>
      <c r="J2857">
        <f t="shared" si="176"/>
        <v>3.4259999999999997</v>
      </c>
      <c r="L2857" t="s">
        <v>616</v>
      </c>
      <c r="M2857">
        <f>IF(I2857="","",VLOOKUP(L2857,'ARTICLES 10052022'!$A$1:$J$1031,10,FALSE))</f>
        <v>2.2839999999999998</v>
      </c>
      <c r="N2857">
        <f t="shared" si="175"/>
        <v>2.2839999999999998</v>
      </c>
    </row>
    <row r="2858" spans="1:14" outlineLevel="2">
      <c r="A2858" t="s">
        <v>2607</v>
      </c>
      <c r="B2858" s="73" t="str">
        <f>VLOOKUP(A2858,'ARTICLES 10052022'!$A$2:$D$1031,4,FALSE)</f>
        <v>Z</v>
      </c>
      <c r="C2858" s="73" t="str">
        <f t="shared" si="173"/>
        <v/>
      </c>
      <c r="D2858" t="s">
        <v>620</v>
      </c>
      <c r="E2858">
        <v>1</v>
      </c>
      <c r="F2858" t="s">
        <v>1917</v>
      </c>
      <c r="G2858">
        <v>2.56</v>
      </c>
      <c r="H2858">
        <f t="shared" si="174"/>
        <v>2.56</v>
      </c>
      <c r="I2858">
        <f>VLOOKUP(L2858,'ARTICLES 10052022'!$A$1:$Q$1031,17,FALSE)</f>
        <v>2.895</v>
      </c>
      <c r="J2858">
        <f t="shared" si="176"/>
        <v>2.895</v>
      </c>
      <c r="L2858" t="s">
        <v>620</v>
      </c>
      <c r="M2858">
        <f>IF(I2858="","",VLOOKUP(L2858,'ARTICLES 10052022'!$A$1:$J$1031,10,FALSE))</f>
        <v>1.93</v>
      </c>
      <c r="N2858">
        <f t="shared" si="175"/>
        <v>1.93</v>
      </c>
    </row>
    <row r="2859" spans="1:14" outlineLevel="2">
      <c r="A2859" t="s">
        <v>2607</v>
      </c>
      <c r="B2859" s="73" t="str">
        <f>VLOOKUP(A2859,'ARTICLES 10052022'!$A$2:$D$1031,4,FALSE)</f>
        <v>Z</v>
      </c>
      <c r="C2859" s="73" t="str">
        <f t="shared" si="173"/>
        <v/>
      </c>
      <c r="D2859" t="s">
        <v>2609</v>
      </c>
      <c r="E2859">
        <v>1</v>
      </c>
      <c r="F2859" t="s">
        <v>2610</v>
      </c>
      <c r="G2859">
        <v>271</v>
      </c>
      <c r="H2859">
        <f t="shared" si="174"/>
        <v>271</v>
      </c>
      <c r="I2859">
        <f>VLOOKUP(L2859,'ARTICLES 10052022'!$A$1:$Q$1031,17,FALSE)</f>
        <v>326.79725000000002</v>
      </c>
      <c r="J2859">
        <f t="shared" si="176"/>
        <v>326.79725000000002</v>
      </c>
      <c r="L2859" t="s">
        <v>2609</v>
      </c>
      <c r="M2859">
        <f>IF(I2859="","",VLOOKUP(L2859,'ARTICLES 10052022'!$A$1:$J$1031,10,FALSE))</f>
        <v>213.83199999999999</v>
      </c>
      <c r="N2859">
        <f t="shared" si="175"/>
        <v>213.83199999999999</v>
      </c>
    </row>
    <row r="2860" spans="1:14" outlineLevel="2">
      <c r="A2860" t="s">
        <v>2607</v>
      </c>
      <c r="B2860" s="73" t="str">
        <f>VLOOKUP(A2860,'ARTICLES 10052022'!$A$2:$D$1031,4,FALSE)</f>
        <v>Z</v>
      </c>
      <c r="C2860" s="73" t="str">
        <f t="shared" si="173"/>
        <v/>
      </c>
      <c r="D2860" t="s">
        <v>440</v>
      </c>
      <c r="E2860">
        <v>2</v>
      </c>
      <c r="F2860" t="s">
        <v>441</v>
      </c>
      <c r="G2860">
        <v>11.25</v>
      </c>
      <c r="H2860">
        <f t="shared" si="174"/>
        <v>22.5</v>
      </c>
      <c r="I2860">
        <f>VLOOKUP(L2860,'ARTICLES 10052022'!$A$1:$Q$1031,17,FALSE)</f>
        <v>11.47</v>
      </c>
      <c r="J2860">
        <f t="shared" si="176"/>
        <v>22.94</v>
      </c>
      <c r="L2860" t="s">
        <v>440</v>
      </c>
      <c r="M2860">
        <f>IF(I2860="","",VLOOKUP(L2860,'ARTICLES 10052022'!$A$1:$J$1031,10,FALSE))</f>
        <v>7.4</v>
      </c>
      <c r="N2860">
        <f t="shared" si="175"/>
        <v>14.8</v>
      </c>
    </row>
    <row r="2861" spans="1:14" outlineLevel="2">
      <c r="A2861" t="s">
        <v>2607</v>
      </c>
      <c r="B2861" s="73" t="str">
        <f>VLOOKUP(A2861,'ARTICLES 10052022'!$A$2:$D$1031,4,FALSE)</f>
        <v>Z</v>
      </c>
      <c r="C2861" s="73" t="str">
        <f t="shared" si="173"/>
        <v/>
      </c>
      <c r="D2861" t="s">
        <v>1488</v>
      </c>
      <c r="E2861">
        <v>1</v>
      </c>
      <c r="F2861" t="s">
        <v>1489</v>
      </c>
      <c r="G2861">
        <v>232.7</v>
      </c>
      <c r="H2861">
        <f t="shared" si="174"/>
        <v>232.7</v>
      </c>
      <c r="I2861">
        <f>VLOOKUP(L2861,'ARTICLES 10052022'!$A$1:$Q$1031,17,FALSE)</f>
        <v>229.26</v>
      </c>
      <c r="J2861">
        <f t="shared" si="176"/>
        <v>229.26</v>
      </c>
      <c r="L2861" t="s">
        <v>1488</v>
      </c>
      <c r="M2861">
        <f>IF(I2861="","",VLOOKUP(L2861,'ARTICLES 10052022'!$A$1:$J$1031,10,FALSE))</f>
        <v>152.84</v>
      </c>
      <c r="N2861">
        <f t="shared" si="175"/>
        <v>152.84</v>
      </c>
    </row>
    <row r="2862" spans="1:14" outlineLevel="2">
      <c r="A2862" t="s">
        <v>2607</v>
      </c>
      <c r="B2862" s="73" t="str">
        <f>VLOOKUP(A2862,'ARTICLES 10052022'!$A$2:$D$1031,4,FALSE)</f>
        <v>Z</v>
      </c>
      <c r="C2862" s="73" t="str">
        <f t="shared" si="173"/>
        <v/>
      </c>
      <c r="D2862" t="s">
        <v>472</v>
      </c>
      <c r="E2862">
        <v>3</v>
      </c>
      <c r="F2862" t="s">
        <v>993</v>
      </c>
      <c r="G2862">
        <v>4.87</v>
      </c>
      <c r="H2862">
        <f t="shared" si="174"/>
        <v>14.61</v>
      </c>
      <c r="I2862">
        <f>VLOOKUP(L2862,'ARTICLES 10052022'!$A$1:$Q$1031,17,FALSE)</f>
        <v>1.41</v>
      </c>
      <c r="J2862">
        <f t="shared" si="176"/>
        <v>4.2299999999999995</v>
      </c>
      <c r="L2862" t="s">
        <v>472</v>
      </c>
      <c r="M2862">
        <f>IF(I2862="","",VLOOKUP(L2862,'ARTICLES 10052022'!$A$1:$J$1031,10,FALSE))</f>
        <v>0.94</v>
      </c>
      <c r="N2862">
        <f t="shared" si="175"/>
        <v>2.82</v>
      </c>
    </row>
    <row r="2863" spans="1:14" outlineLevel="2">
      <c r="A2863" t="s">
        <v>2607</v>
      </c>
      <c r="B2863" s="73" t="str">
        <f>VLOOKUP(A2863,'ARTICLES 10052022'!$A$2:$D$1031,4,FALSE)</f>
        <v>Z</v>
      </c>
      <c r="C2863" s="73" t="str">
        <f t="shared" si="173"/>
        <v/>
      </c>
      <c r="D2863" t="s">
        <v>2410</v>
      </c>
      <c r="E2863">
        <v>2.2000000000000002</v>
      </c>
      <c r="F2863" t="s">
        <v>2411</v>
      </c>
      <c r="G2863">
        <v>75</v>
      </c>
      <c r="H2863">
        <f t="shared" si="174"/>
        <v>165</v>
      </c>
      <c r="I2863">
        <f>VLOOKUP(L2863,'ARTICLES 10052022'!$A$1:$Q$1031,17,FALSE)</f>
        <v>75</v>
      </c>
      <c r="J2863">
        <f t="shared" si="176"/>
        <v>165</v>
      </c>
      <c r="L2863" t="s">
        <v>2410</v>
      </c>
      <c r="M2863">
        <f>IF(I2863="","",VLOOKUP(L2863,'ARTICLES 10052022'!$A$1:$J$1031,10,FALSE))</f>
        <v>50</v>
      </c>
      <c r="N2863">
        <f t="shared" si="175"/>
        <v>110.00000000000001</v>
      </c>
    </row>
    <row r="2864" spans="1:14" outlineLevel="2">
      <c r="A2864" t="s">
        <v>2607</v>
      </c>
      <c r="B2864" s="73" t="str">
        <f>VLOOKUP(A2864,'ARTICLES 10052022'!$A$2:$D$1031,4,FALSE)</f>
        <v>Z</v>
      </c>
      <c r="C2864" s="73" t="str">
        <f t="shared" si="173"/>
        <v/>
      </c>
      <c r="D2864" t="s">
        <v>520</v>
      </c>
      <c r="E2864">
        <v>2</v>
      </c>
      <c r="F2864" t="s">
        <v>521</v>
      </c>
      <c r="G2864">
        <v>95.85</v>
      </c>
      <c r="H2864">
        <f t="shared" si="174"/>
        <v>191.7</v>
      </c>
      <c r="I2864">
        <f>VLOOKUP(L2864,'ARTICLES 10052022'!$A$1:$Q$1031,17,FALSE)</f>
        <v>100.27499999999999</v>
      </c>
      <c r="J2864">
        <f t="shared" si="176"/>
        <v>200.54999999999998</v>
      </c>
      <c r="L2864" t="s">
        <v>520</v>
      </c>
      <c r="M2864">
        <f>IF(I2864="","",VLOOKUP(L2864,'ARTICLES 10052022'!$A$1:$J$1031,10,FALSE))</f>
        <v>66.849999999999994</v>
      </c>
      <c r="N2864">
        <f t="shared" si="175"/>
        <v>133.69999999999999</v>
      </c>
    </row>
    <row r="2865" spans="1:14" outlineLevel="2">
      <c r="A2865" t="s">
        <v>2607</v>
      </c>
      <c r="B2865" s="73" t="str">
        <f>VLOOKUP(A2865,'ARTICLES 10052022'!$A$2:$D$1031,4,FALSE)</f>
        <v>Z</v>
      </c>
      <c r="C2865" s="73" t="str">
        <f t="shared" si="173"/>
        <v/>
      </c>
      <c r="D2865" t="s">
        <v>452</v>
      </c>
      <c r="E2865">
        <v>2</v>
      </c>
      <c r="F2865" t="s">
        <v>1374</v>
      </c>
      <c r="G2865">
        <v>191.42</v>
      </c>
      <c r="H2865">
        <f t="shared" si="174"/>
        <v>382.84</v>
      </c>
      <c r="I2865">
        <f>VLOOKUP(L2865,'ARTICLES 10052022'!$A$1:$Q$1031,17,FALSE)</f>
        <v>223.5</v>
      </c>
      <c r="J2865">
        <f t="shared" si="176"/>
        <v>447</v>
      </c>
      <c r="L2865" t="s">
        <v>452</v>
      </c>
      <c r="M2865">
        <f>IF(I2865="","",VLOOKUP(L2865,'ARTICLES 10052022'!$A$1:$J$1031,10,FALSE))</f>
        <v>149</v>
      </c>
      <c r="N2865">
        <f t="shared" si="175"/>
        <v>298</v>
      </c>
    </row>
    <row r="2866" spans="1:14" outlineLevel="2">
      <c r="A2866" t="s">
        <v>2607</v>
      </c>
      <c r="B2866" s="73" t="str">
        <f>VLOOKUP(A2866,'ARTICLES 10052022'!$A$2:$D$1031,4,FALSE)</f>
        <v>Z</v>
      </c>
      <c r="C2866" s="73" t="str">
        <f t="shared" si="173"/>
        <v/>
      </c>
      <c r="D2866" t="s">
        <v>1516</v>
      </c>
      <c r="E2866">
        <v>2</v>
      </c>
      <c r="F2866" t="s">
        <v>1517</v>
      </c>
      <c r="G2866">
        <v>5.59</v>
      </c>
      <c r="H2866">
        <f t="shared" si="174"/>
        <v>11.18</v>
      </c>
      <c r="I2866">
        <f>VLOOKUP(L2866,'ARTICLES 10052022'!$A$1:$Q$1031,17,FALSE)</f>
        <v>2.8701400000000001</v>
      </c>
      <c r="J2866">
        <f t="shared" si="176"/>
        <v>5.7402800000000003</v>
      </c>
      <c r="L2866" t="s">
        <v>1516</v>
      </c>
      <c r="M2866">
        <f>IF(I2866="","",VLOOKUP(L2866,'ARTICLES 10052022'!$A$1:$J$1031,10,FALSE))</f>
        <v>2.1579999999999999</v>
      </c>
      <c r="N2866">
        <f t="shared" si="175"/>
        <v>4.3159999999999998</v>
      </c>
    </row>
    <row r="2867" spans="1:14" outlineLevel="2">
      <c r="A2867" t="s">
        <v>2607</v>
      </c>
      <c r="B2867" s="73" t="str">
        <f>VLOOKUP(A2867,'ARTICLES 10052022'!$A$2:$D$1031,4,FALSE)</f>
        <v>Z</v>
      </c>
      <c r="C2867" s="73" t="str">
        <f t="shared" si="173"/>
        <v/>
      </c>
      <c r="D2867" t="s">
        <v>2362</v>
      </c>
      <c r="E2867">
        <v>2</v>
      </c>
      <c r="F2867" t="s">
        <v>2363</v>
      </c>
      <c r="G2867">
        <v>1.9E-2</v>
      </c>
      <c r="H2867">
        <f t="shared" si="174"/>
        <v>3.7999999999999999E-2</v>
      </c>
      <c r="I2867">
        <f>VLOOKUP(L2867,'ARTICLES 10052022'!$A$1:$Q$1031,17,FALSE)</f>
        <v>0.1905</v>
      </c>
      <c r="J2867">
        <f t="shared" si="176"/>
        <v>0.38100000000000001</v>
      </c>
      <c r="L2867" t="s">
        <v>2362</v>
      </c>
      <c r="M2867">
        <f>IF(I2867="","",VLOOKUP(L2867,'ARTICLES 10052022'!$A$1:$J$1031,10,FALSE))</f>
        <v>0.127</v>
      </c>
      <c r="N2867">
        <f t="shared" si="175"/>
        <v>0.254</v>
      </c>
    </row>
    <row r="2868" spans="1:14" outlineLevel="2">
      <c r="A2868" t="s">
        <v>2607</v>
      </c>
      <c r="B2868" s="73" t="str">
        <f>VLOOKUP(A2868,'ARTICLES 10052022'!$A$2:$D$1031,4,FALSE)</f>
        <v>Z</v>
      </c>
      <c r="C2868" s="73" t="str">
        <f t="shared" si="173"/>
        <v/>
      </c>
      <c r="D2868" t="s">
        <v>1676</v>
      </c>
      <c r="E2868">
        <v>1</v>
      </c>
      <c r="F2868" t="s">
        <v>1677</v>
      </c>
      <c r="G2868">
        <v>0.88</v>
      </c>
      <c r="H2868">
        <f t="shared" si="174"/>
        <v>0.88</v>
      </c>
      <c r="I2868">
        <f>VLOOKUP(L2868,'ARTICLES 10052022'!$A$1:$Q$1031,17,FALSE)</f>
        <v>0.90440000000000009</v>
      </c>
      <c r="J2868">
        <f t="shared" si="176"/>
        <v>0.90440000000000009</v>
      </c>
      <c r="L2868" t="s">
        <v>1676</v>
      </c>
      <c r="M2868">
        <f>IF(I2868="","",VLOOKUP(L2868,'ARTICLES 10052022'!$A$1:$J$1031,10,FALSE))</f>
        <v>0.68</v>
      </c>
      <c r="N2868">
        <f t="shared" si="175"/>
        <v>0.68</v>
      </c>
    </row>
    <row r="2869" spans="1:14" outlineLevel="2">
      <c r="A2869" t="s">
        <v>2607</v>
      </c>
      <c r="B2869" s="73" t="str">
        <f>VLOOKUP(A2869,'ARTICLES 10052022'!$A$2:$D$1031,4,FALSE)</f>
        <v>Z</v>
      </c>
      <c r="C2869" s="73" t="str">
        <f t="shared" si="173"/>
        <v/>
      </c>
      <c r="D2869" t="s">
        <v>508</v>
      </c>
      <c r="E2869">
        <v>2</v>
      </c>
      <c r="F2869" t="s">
        <v>994</v>
      </c>
      <c r="G2869">
        <v>4.18</v>
      </c>
      <c r="H2869">
        <f t="shared" si="174"/>
        <v>8.36</v>
      </c>
      <c r="I2869">
        <f>VLOOKUP(L2869,'ARTICLES 10052022'!$A$1:$Q$1031,17,FALSE)</f>
        <v>5.0250000000000004</v>
      </c>
      <c r="J2869">
        <f t="shared" si="176"/>
        <v>10.050000000000001</v>
      </c>
      <c r="L2869" t="s">
        <v>508</v>
      </c>
      <c r="M2869">
        <f>IF(I2869="","",VLOOKUP(L2869,'ARTICLES 10052022'!$A$1:$J$1031,10,FALSE))</f>
        <v>1.675</v>
      </c>
      <c r="N2869">
        <f t="shared" si="175"/>
        <v>3.35</v>
      </c>
    </row>
    <row r="2870" spans="1:14" outlineLevel="1">
      <c r="A2870" s="73" t="s">
        <v>3286</v>
      </c>
      <c r="B2870" s="73"/>
      <c r="C2870" s="73" t="str">
        <f t="shared" si="173"/>
        <v>SBGDA02H1800</v>
      </c>
      <c r="J2870">
        <f>SUBTOTAL(9,J2848:J2869)</f>
        <v>1454.3078099999998</v>
      </c>
      <c r="N2870">
        <f>SUBTOTAL(9,N2848:N2869)</f>
        <v>961.70000000000016</v>
      </c>
    </row>
    <row r="2871" spans="1:14" outlineLevel="2">
      <c r="A2871" t="s">
        <v>2729</v>
      </c>
      <c r="B2871" s="73" t="str">
        <f>VLOOKUP(A2871,'ARTICLES 10052022'!$A$2:$D$1031,4,FALSE)</f>
        <v>AF</v>
      </c>
      <c r="C2871" s="73" t="str">
        <f t="shared" si="173"/>
        <v/>
      </c>
      <c r="E2871">
        <v>1</v>
      </c>
      <c r="F2871" t="s">
        <v>1673</v>
      </c>
      <c r="G2871">
        <v>39.22</v>
      </c>
      <c r="H2871">
        <f t="shared" si="174"/>
        <v>39.22</v>
      </c>
      <c r="I2871">
        <f>VLOOKUP(L2871,'ARTICLES 10052022'!$A$1:$Q$1031,17,FALSE)</f>
        <v>44.414400000000001</v>
      </c>
      <c r="J2871">
        <f t="shared" si="176"/>
        <v>44.414400000000001</v>
      </c>
      <c r="L2871">
        <v>1510064</v>
      </c>
      <c r="M2871">
        <f>IF(I2871="","",VLOOKUP(L2871,'ARTICLES 10052022'!$A$1:$J$1031,10,FALSE))</f>
        <v>27.759</v>
      </c>
      <c r="N2871">
        <f t="shared" si="175"/>
        <v>27.759</v>
      </c>
    </row>
    <row r="2872" spans="1:14" outlineLevel="2">
      <c r="A2872" t="s">
        <v>2729</v>
      </c>
      <c r="B2872" s="73" t="str">
        <f>VLOOKUP(A2872,'ARTICLES 10052022'!$A$2:$D$1031,4,FALSE)</f>
        <v>AF</v>
      </c>
      <c r="C2872" s="73" t="str">
        <f t="shared" si="173"/>
        <v/>
      </c>
      <c r="E2872">
        <v>1</v>
      </c>
      <c r="F2872" t="s">
        <v>964</v>
      </c>
      <c r="G2872">
        <v>3.76</v>
      </c>
      <c r="H2872">
        <f t="shared" si="174"/>
        <v>3.76</v>
      </c>
      <c r="I2872">
        <f>VLOOKUP(L2872,'ARTICLES 10052022'!$A$1:$Q$1031,17,FALSE)</f>
        <v>5.01</v>
      </c>
      <c r="J2872">
        <f t="shared" si="176"/>
        <v>5.01</v>
      </c>
      <c r="L2872" t="s">
        <v>963</v>
      </c>
      <c r="M2872">
        <f>IF(I2872="","",VLOOKUP(L2872,'ARTICLES 10052022'!$A$1:$J$1031,10,FALSE))</f>
        <v>2.5049999999999999</v>
      </c>
      <c r="N2872">
        <f t="shared" si="175"/>
        <v>2.5049999999999999</v>
      </c>
    </row>
    <row r="2873" spans="1:14" outlineLevel="2">
      <c r="A2873" t="s">
        <v>2729</v>
      </c>
      <c r="B2873" s="73" t="str">
        <f>VLOOKUP(A2873,'ARTICLES 10052022'!$A$2:$D$1031,4,FALSE)</f>
        <v>AF</v>
      </c>
      <c r="C2873" s="73" t="str">
        <f t="shared" si="173"/>
        <v/>
      </c>
      <c r="E2873">
        <v>1</v>
      </c>
      <c r="F2873" t="s">
        <v>1511</v>
      </c>
      <c r="G2873">
        <v>9.56</v>
      </c>
      <c r="H2873">
        <f t="shared" si="174"/>
        <v>9.56</v>
      </c>
      <c r="I2873">
        <f>VLOOKUP(L2873,'ARTICLES 10052022'!$A$1:$Q$1031,17,FALSE)</f>
        <v>9.4695999999999998</v>
      </c>
      <c r="J2873">
        <f t="shared" si="176"/>
        <v>9.4695999999999998</v>
      </c>
      <c r="L2873" t="s">
        <v>1510</v>
      </c>
      <c r="M2873">
        <f>IF(I2873="","",VLOOKUP(L2873,'ARTICLES 10052022'!$A$1:$J$1031,10,FALSE))</f>
        <v>7.12</v>
      </c>
      <c r="N2873">
        <f t="shared" si="175"/>
        <v>7.12</v>
      </c>
    </row>
    <row r="2874" spans="1:14" outlineLevel="2">
      <c r="A2874" t="s">
        <v>2729</v>
      </c>
      <c r="B2874" s="73" t="str">
        <f>VLOOKUP(A2874,'ARTICLES 10052022'!$A$2:$D$1031,4,FALSE)</f>
        <v>AF</v>
      </c>
      <c r="C2874" s="73" t="str">
        <f t="shared" si="173"/>
        <v/>
      </c>
      <c r="E2874">
        <v>1</v>
      </c>
      <c r="F2874" t="s">
        <v>1520</v>
      </c>
      <c r="G2874">
        <v>9.64</v>
      </c>
      <c r="H2874">
        <f t="shared" si="174"/>
        <v>9.64</v>
      </c>
      <c r="I2874">
        <f>VLOOKUP(L2874,'ARTICLES 10052022'!$A$1:$Q$1031,17,FALSE)</f>
        <v>11.619146000000001</v>
      </c>
      <c r="J2874">
        <f t="shared" si="176"/>
        <v>11.619146000000001</v>
      </c>
      <c r="L2874" t="s">
        <v>1519</v>
      </c>
      <c r="M2874">
        <f>IF(I2874="","",VLOOKUP(L2874,'ARTICLES 10052022'!$A$1:$J$1031,10,FALSE))</f>
        <v>8.7362000000000002</v>
      </c>
      <c r="N2874">
        <f t="shared" si="175"/>
        <v>8.7362000000000002</v>
      </c>
    </row>
    <row r="2875" spans="1:14" outlineLevel="1">
      <c r="A2875" s="73" t="s">
        <v>3287</v>
      </c>
      <c r="B2875" s="73"/>
      <c r="C2875" s="73" t="str">
        <f t="shared" si="173"/>
        <v>HCANASPRBG</v>
      </c>
      <c r="J2875">
        <f>SUBTOTAL(9,J2871:J2874)</f>
        <v>70.513146000000006</v>
      </c>
      <c r="N2875">
        <f>SUBTOTAL(9,N2871:N2874)</f>
        <v>46.120199999999997</v>
      </c>
    </row>
    <row r="2876" spans="1:14" outlineLevel="2">
      <c r="A2876" t="s">
        <v>50</v>
      </c>
      <c r="B2876" s="73" t="str">
        <f>VLOOKUP(A2876,'ARTICLES 10052022'!$A$2:$D$1031,4,FALSE)</f>
        <v>AF</v>
      </c>
      <c r="C2876" s="73" t="str">
        <f t="shared" si="173"/>
        <v/>
      </c>
      <c r="E2876">
        <v>1</v>
      </c>
      <c r="F2876" t="s">
        <v>1544</v>
      </c>
      <c r="G2876">
        <v>2.2400000000000002</v>
      </c>
      <c r="H2876">
        <f t="shared" si="174"/>
        <v>2.2400000000000002</v>
      </c>
      <c r="I2876">
        <f>VLOOKUP(L2876,'ARTICLES 10052022'!$A$1:$Q$1031,17,FALSE)</f>
        <v>2.25</v>
      </c>
      <c r="J2876">
        <f t="shared" si="176"/>
        <v>2.25</v>
      </c>
      <c r="L2876">
        <v>101007</v>
      </c>
      <c r="M2876">
        <f>IF(I2876="","",VLOOKUP(L2876,'ARTICLES 10052022'!$A$1:$J$1031,10,FALSE))</f>
        <v>1.5</v>
      </c>
      <c r="N2876">
        <f t="shared" si="175"/>
        <v>1.5</v>
      </c>
    </row>
    <row r="2877" spans="1:14" outlineLevel="2">
      <c r="A2877" t="s">
        <v>50</v>
      </c>
      <c r="B2877" s="73" t="str">
        <f>VLOOKUP(A2877,'ARTICLES 10052022'!$A$2:$D$1031,4,FALSE)</f>
        <v>AF</v>
      </c>
      <c r="C2877" s="73" t="str">
        <f t="shared" si="173"/>
        <v/>
      </c>
      <c r="E2877">
        <v>1</v>
      </c>
      <c r="F2877" t="s">
        <v>1421</v>
      </c>
      <c r="G2877">
        <v>20.309999999999999</v>
      </c>
      <c r="H2877">
        <f t="shared" si="174"/>
        <v>20.309999999999999</v>
      </c>
      <c r="I2877">
        <f>VLOOKUP(L2877,'ARTICLES 10052022'!$A$1:$Q$1031,17,FALSE)</f>
        <v>21.567</v>
      </c>
      <c r="J2877">
        <f t="shared" si="176"/>
        <v>21.567</v>
      </c>
      <c r="L2877">
        <v>1510041</v>
      </c>
      <c r="M2877">
        <f>IF(I2877="","",VLOOKUP(L2877,'ARTICLES 10052022'!$A$1:$J$1031,10,FALSE))</f>
        <v>14.378</v>
      </c>
      <c r="N2877">
        <f t="shared" si="175"/>
        <v>14.378</v>
      </c>
    </row>
    <row r="2878" spans="1:14" outlineLevel="2">
      <c r="A2878" t="s">
        <v>50</v>
      </c>
      <c r="B2878" s="73" t="str">
        <f>VLOOKUP(A2878,'ARTICLES 10052022'!$A$2:$D$1031,4,FALSE)</f>
        <v>AF</v>
      </c>
      <c r="C2878" s="73" t="str">
        <f t="shared" si="173"/>
        <v/>
      </c>
      <c r="E2878">
        <v>1</v>
      </c>
      <c r="F2878" t="s">
        <v>1572</v>
      </c>
      <c r="G2878">
        <v>0.6</v>
      </c>
      <c r="H2878">
        <f t="shared" si="174"/>
        <v>0.6</v>
      </c>
      <c r="I2878">
        <f>VLOOKUP(L2878,'ARTICLES 10052022'!$A$1:$Q$1031,17,FALSE)</f>
        <v>0.67749999999999999</v>
      </c>
      <c r="J2878">
        <f t="shared" si="176"/>
        <v>0.67749999999999999</v>
      </c>
      <c r="L2878" t="s">
        <v>588</v>
      </c>
      <c r="M2878">
        <f>IF(I2878="","",VLOOKUP(L2878,'ARTICLES 10052022'!$A$1:$J$1031,10,FALSE))</f>
        <v>0.54200000000000004</v>
      </c>
      <c r="N2878">
        <f t="shared" si="175"/>
        <v>0.54200000000000004</v>
      </c>
    </row>
    <row r="2879" spans="1:14" outlineLevel="2">
      <c r="A2879" t="s">
        <v>50</v>
      </c>
      <c r="B2879" s="73" t="str">
        <f>VLOOKUP(A2879,'ARTICLES 10052022'!$A$2:$D$1031,4,FALSE)</f>
        <v>AF</v>
      </c>
      <c r="C2879" s="73" t="str">
        <f t="shared" si="173"/>
        <v/>
      </c>
      <c r="E2879">
        <v>1</v>
      </c>
      <c r="F2879" t="s">
        <v>1581</v>
      </c>
      <c r="G2879">
        <v>1.19</v>
      </c>
      <c r="H2879">
        <f t="shared" si="174"/>
        <v>1.19</v>
      </c>
      <c r="I2879">
        <f>VLOOKUP(L2879,'ARTICLES 10052022'!$A$1:$Q$1031,17,FALSE)</f>
        <v>1.1850000000000001</v>
      </c>
      <c r="J2879">
        <f t="shared" si="176"/>
        <v>1.1850000000000001</v>
      </c>
      <c r="L2879" t="s">
        <v>1580</v>
      </c>
      <c r="M2879">
        <f>IF(I2879="","",VLOOKUP(L2879,'ARTICLES 10052022'!$A$1:$J$1031,10,FALSE))</f>
        <v>0.79</v>
      </c>
      <c r="N2879">
        <f t="shared" si="175"/>
        <v>0.79</v>
      </c>
    </row>
    <row r="2880" spans="1:14" outlineLevel="2">
      <c r="A2880" t="s">
        <v>50</v>
      </c>
      <c r="B2880" s="73" t="str">
        <f>VLOOKUP(A2880,'ARTICLES 10052022'!$A$2:$D$1031,4,FALSE)</f>
        <v>AF</v>
      </c>
      <c r="C2880" s="73" t="str">
        <f t="shared" si="173"/>
        <v/>
      </c>
      <c r="E2880">
        <v>1</v>
      </c>
      <c r="F2880" t="s">
        <v>1383</v>
      </c>
      <c r="G2880">
        <v>206.99</v>
      </c>
      <c r="H2880">
        <f t="shared" si="174"/>
        <v>206.99</v>
      </c>
      <c r="I2880">
        <f>VLOOKUP(L2880,'ARTICLES 10052022'!$A$1:$Q$1031,17,FALSE)</f>
        <v>239.76</v>
      </c>
      <c r="J2880">
        <f t="shared" si="176"/>
        <v>239.76</v>
      </c>
      <c r="L2880" t="s">
        <v>2000</v>
      </c>
      <c r="M2880">
        <f>IF(I2880="","",VLOOKUP(L2880,'ARTICLES 10052022'!$A$1:$J$1031,10,FALSE))</f>
        <v>159.84</v>
      </c>
      <c r="N2880">
        <f t="shared" si="175"/>
        <v>159.84</v>
      </c>
    </row>
    <row r="2881" spans="1:14" outlineLevel="2">
      <c r="A2881" t="s">
        <v>50</v>
      </c>
      <c r="B2881" s="73" t="str">
        <f>VLOOKUP(A2881,'ARTICLES 10052022'!$A$2:$D$1031,4,FALSE)</f>
        <v>AF</v>
      </c>
      <c r="C2881" s="73" t="str">
        <f t="shared" si="173"/>
        <v/>
      </c>
      <c r="E2881">
        <v>1</v>
      </c>
      <c r="F2881" t="s">
        <v>993</v>
      </c>
      <c r="G2881">
        <v>4.87</v>
      </c>
      <c r="H2881">
        <f t="shared" si="174"/>
        <v>4.87</v>
      </c>
      <c r="I2881">
        <f>VLOOKUP(L2881,'ARTICLES 10052022'!$A$1:$Q$1031,17,FALSE)</f>
        <v>1.41</v>
      </c>
      <c r="J2881">
        <f t="shared" si="176"/>
        <v>1.41</v>
      </c>
      <c r="L2881" t="s">
        <v>472</v>
      </c>
      <c r="M2881">
        <f>IF(I2881="","",VLOOKUP(L2881,'ARTICLES 10052022'!$A$1:$J$1031,10,FALSE))</f>
        <v>0.94</v>
      </c>
      <c r="N2881">
        <f t="shared" si="175"/>
        <v>0.94</v>
      </c>
    </row>
    <row r="2882" spans="1:14" outlineLevel="2">
      <c r="A2882" t="s">
        <v>50</v>
      </c>
      <c r="B2882" s="73" t="str">
        <f>VLOOKUP(A2882,'ARTICLES 10052022'!$A$2:$D$1031,4,FALSE)</f>
        <v>AF</v>
      </c>
      <c r="C2882" s="73" t="str">
        <f t="shared" si="173"/>
        <v/>
      </c>
      <c r="E2882">
        <v>1</v>
      </c>
      <c r="F2882" t="s">
        <v>2940</v>
      </c>
      <c r="G2882">
        <v>4.9400000000000004</v>
      </c>
      <c r="H2882">
        <f t="shared" si="174"/>
        <v>4.9400000000000004</v>
      </c>
      <c r="I2882">
        <f>VLOOKUP(L2882,'ARTICLES 10052022'!$A$1:$Q$1031,17,FALSE)</f>
        <v>1.3800000000000001</v>
      </c>
      <c r="J2882">
        <f t="shared" si="176"/>
        <v>1.3800000000000001</v>
      </c>
      <c r="L2882" t="s">
        <v>474</v>
      </c>
      <c r="M2882">
        <f>IF(I2882="","",VLOOKUP(L2882,'ARTICLES 10052022'!$A$1:$J$1031,10,FALSE))</f>
        <v>0.92</v>
      </c>
      <c r="N2882">
        <f t="shared" si="175"/>
        <v>0.92</v>
      </c>
    </row>
    <row r="2883" spans="1:14" outlineLevel="2">
      <c r="A2883" t="s">
        <v>50</v>
      </c>
      <c r="B2883" s="73" t="str">
        <f>VLOOKUP(A2883,'ARTICLES 10052022'!$A$2:$D$1031,4,FALSE)</f>
        <v>AF</v>
      </c>
      <c r="C2883" s="73" t="str">
        <f t="shared" si="173"/>
        <v/>
      </c>
      <c r="E2883">
        <v>0.54</v>
      </c>
      <c r="F2883" t="s">
        <v>2411</v>
      </c>
      <c r="G2883">
        <v>75</v>
      </c>
      <c r="H2883">
        <f t="shared" si="174"/>
        <v>40.5</v>
      </c>
      <c r="I2883">
        <f>VLOOKUP(L2883,'ARTICLES 10052022'!$A$1:$Q$1031,17,FALSE)</f>
        <v>75</v>
      </c>
      <c r="J2883">
        <f t="shared" si="176"/>
        <v>40.5</v>
      </c>
      <c r="L2883" t="s">
        <v>2410</v>
      </c>
      <c r="M2883">
        <f>IF(I2883="","",VLOOKUP(L2883,'ARTICLES 10052022'!$A$1:$J$1031,10,FALSE))</f>
        <v>50</v>
      </c>
      <c r="N2883">
        <f t="shared" si="175"/>
        <v>27</v>
      </c>
    </row>
    <row r="2884" spans="1:14" outlineLevel="2">
      <c r="A2884" t="s">
        <v>50</v>
      </c>
      <c r="B2884" s="73" t="str">
        <f>VLOOKUP(A2884,'ARTICLES 10052022'!$A$2:$D$1031,4,FALSE)</f>
        <v>AF</v>
      </c>
      <c r="C2884" s="73" t="str">
        <f t="shared" ref="C2884:C2947" si="177">IF(G2884="",MID(A2884,7,100),"")</f>
        <v/>
      </c>
      <c r="E2884">
        <v>1</v>
      </c>
      <c r="F2884" t="s">
        <v>449</v>
      </c>
      <c r="G2884">
        <v>119.89</v>
      </c>
      <c r="H2884">
        <f t="shared" si="174"/>
        <v>119.89</v>
      </c>
      <c r="I2884">
        <f>VLOOKUP(L2884,'ARTICLES 10052022'!$A$1:$Q$1031,17,FALSE)</f>
        <v>132</v>
      </c>
      <c r="J2884">
        <f t="shared" si="176"/>
        <v>132</v>
      </c>
      <c r="L2884" t="s">
        <v>448</v>
      </c>
      <c r="M2884">
        <f>IF(I2884="","",VLOOKUP(L2884,'ARTICLES 10052022'!$A$1:$J$1031,10,FALSE))</f>
        <v>88</v>
      </c>
      <c r="N2884">
        <f t="shared" si="175"/>
        <v>88</v>
      </c>
    </row>
    <row r="2885" spans="1:14" outlineLevel="2">
      <c r="A2885" t="s">
        <v>50</v>
      </c>
      <c r="B2885" s="73" t="str">
        <f>VLOOKUP(A2885,'ARTICLES 10052022'!$A$2:$D$1031,4,FALSE)</f>
        <v>AF</v>
      </c>
      <c r="C2885" s="73" t="str">
        <f t="shared" si="177"/>
        <v/>
      </c>
      <c r="E2885">
        <v>1</v>
      </c>
      <c r="F2885" t="s">
        <v>1517</v>
      </c>
      <c r="G2885">
        <v>5.59</v>
      </c>
      <c r="H2885">
        <f t="shared" si="174"/>
        <v>5.59</v>
      </c>
      <c r="I2885">
        <f>VLOOKUP(L2885,'ARTICLES 10052022'!$A$1:$Q$1031,17,FALSE)</f>
        <v>2.8701400000000001</v>
      </c>
      <c r="J2885">
        <f t="shared" si="176"/>
        <v>2.8701400000000001</v>
      </c>
      <c r="L2885" t="s">
        <v>1516</v>
      </c>
      <c r="M2885">
        <f>IF(I2885="","",VLOOKUP(L2885,'ARTICLES 10052022'!$A$1:$J$1031,10,FALSE))</f>
        <v>2.1579999999999999</v>
      </c>
      <c r="N2885">
        <f t="shared" si="175"/>
        <v>2.1579999999999999</v>
      </c>
    </row>
    <row r="2886" spans="1:14" outlineLevel="2">
      <c r="A2886" t="s">
        <v>50</v>
      </c>
      <c r="B2886" s="73" t="str">
        <f>VLOOKUP(A2886,'ARTICLES 10052022'!$A$2:$D$1031,4,FALSE)</f>
        <v>AF</v>
      </c>
      <c r="C2886" s="73" t="str">
        <f t="shared" si="177"/>
        <v/>
      </c>
      <c r="E2886">
        <v>1</v>
      </c>
      <c r="F2886" t="s">
        <v>1538</v>
      </c>
      <c r="G2886">
        <v>4.3499999999999996</v>
      </c>
      <c r="H2886">
        <f t="shared" si="174"/>
        <v>4.3499999999999996</v>
      </c>
      <c r="I2886">
        <f>VLOOKUP(L2886,'ARTICLES 10052022'!$A$1:$Q$1031,17,FALSE)</f>
        <v>4.3499999999999996</v>
      </c>
      <c r="J2886">
        <f t="shared" si="176"/>
        <v>4.3499999999999996</v>
      </c>
      <c r="L2886" t="s">
        <v>1537</v>
      </c>
      <c r="M2886">
        <f>IF(I2886="","",VLOOKUP(L2886,'ARTICLES 10052022'!$A$1:$J$1031,10,FALSE))</f>
        <v>2.9</v>
      </c>
      <c r="N2886">
        <f t="shared" si="175"/>
        <v>2.9</v>
      </c>
    </row>
    <row r="2887" spans="1:14" outlineLevel="2">
      <c r="A2887" t="s">
        <v>50</v>
      </c>
      <c r="B2887" s="73" t="str">
        <f>VLOOKUP(A2887,'ARTICLES 10052022'!$A$2:$D$1031,4,FALSE)</f>
        <v>AF</v>
      </c>
      <c r="C2887" s="73" t="str">
        <f t="shared" si="177"/>
        <v/>
      </c>
      <c r="E2887">
        <v>1</v>
      </c>
      <c r="F2887" t="s">
        <v>1826</v>
      </c>
      <c r="G2887">
        <v>6.93</v>
      </c>
      <c r="H2887">
        <f t="shared" ref="H2887:H2950" si="178">IF(C2887="",G2887*E2887,"")</f>
        <v>6.93</v>
      </c>
      <c r="I2887">
        <f>VLOOKUP(L2887,'ARTICLES 10052022'!$A$1:$Q$1031,17,FALSE)</f>
        <v>5.3665500000000002</v>
      </c>
      <c r="J2887">
        <f t="shared" si="176"/>
        <v>5.3665500000000002</v>
      </c>
      <c r="L2887" t="s">
        <v>1825</v>
      </c>
      <c r="M2887">
        <f>IF(I2887="","",VLOOKUP(L2887,'ARTICLES 10052022'!$A$1:$J$1031,10,FALSE))</f>
        <v>4.0350000000000001</v>
      </c>
      <c r="N2887">
        <f t="shared" si="175"/>
        <v>4.0350000000000001</v>
      </c>
    </row>
    <row r="2888" spans="1:14" outlineLevel="2">
      <c r="A2888" t="s">
        <v>50</v>
      </c>
      <c r="B2888" s="73" t="str">
        <f>VLOOKUP(A2888,'ARTICLES 10052022'!$A$2:$D$1031,4,FALSE)</f>
        <v>AF</v>
      </c>
      <c r="C2888" s="73" t="str">
        <f t="shared" si="177"/>
        <v/>
      </c>
      <c r="E2888">
        <v>1</v>
      </c>
      <c r="F2888" t="s">
        <v>1524</v>
      </c>
      <c r="G2888">
        <v>8.51</v>
      </c>
      <c r="H2888">
        <f t="shared" si="178"/>
        <v>8.51</v>
      </c>
      <c r="I2888">
        <f>VLOOKUP(L2888,'ARTICLES 10052022'!$A$1:$Q$1031,17,FALSE)</f>
        <v>10.267334</v>
      </c>
      <c r="J2888">
        <f t="shared" si="176"/>
        <v>10.267334</v>
      </c>
      <c r="L2888" t="s">
        <v>1523</v>
      </c>
      <c r="M2888">
        <f>IF(I2888="","",VLOOKUP(L2888,'ARTICLES 10052022'!$A$1:$J$1031,10,FALSE))</f>
        <v>7.7198000000000002</v>
      </c>
      <c r="N2888">
        <f t="shared" si="175"/>
        <v>7.7198000000000002</v>
      </c>
    </row>
    <row r="2889" spans="1:14" outlineLevel="2">
      <c r="A2889" t="s">
        <v>50</v>
      </c>
      <c r="B2889" s="73" t="str">
        <f>VLOOKUP(A2889,'ARTICLES 10052022'!$A$2:$D$1031,4,FALSE)</f>
        <v>AF</v>
      </c>
      <c r="C2889" s="73" t="str">
        <f t="shared" si="177"/>
        <v/>
      </c>
      <c r="E2889">
        <v>1</v>
      </c>
      <c r="F2889" t="s">
        <v>2467</v>
      </c>
      <c r="G2889">
        <v>0.90200000000000002</v>
      </c>
      <c r="H2889">
        <f t="shared" si="178"/>
        <v>0.90200000000000002</v>
      </c>
      <c r="I2889">
        <f>VLOOKUP(L2889,'ARTICLES 10052022'!$A$1:$Q$1031,17,FALSE)</f>
        <v>0.90149999999999997</v>
      </c>
      <c r="J2889">
        <f t="shared" si="176"/>
        <v>0.90149999999999997</v>
      </c>
      <c r="L2889" t="s">
        <v>2466</v>
      </c>
      <c r="M2889">
        <f>IF(I2889="","",VLOOKUP(L2889,'ARTICLES 10052022'!$A$1:$J$1031,10,FALSE))</f>
        <v>0.60099999999999998</v>
      </c>
      <c r="N2889">
        <f t="shared" si="175"/>
        <v>0.60099999999999998</v>
      </c>
    </row>
    <row r="2890" spans="1:14" outlineLevel="2">
      <c r="A2890" t="s">
        <v>50</v>
      </c>
      <c r="B2890" s="73" t="str">
        <f>VLOOKUP(A2890,'ARTICLES 10052022'!$A$2:$D$1031,4,FALSE)</f>
        <v>AF</v>
      </c>
      <c r="C2890" s="73" t="str">
        <f t="shared" si="177"/>
        <v/>
      </c>
      <c r="E2890">
        <v>1</v>
      </c>
      <c r="F2890" t="s">
        <v>2471</v>
      </c>
      <c r="G2890">
        <v>0.08</v>
      </c>
      <c r="H2890">
        <f t="shared" si="178"/>
        <v>0.08</v>
      </c>
      <c r="I2890">
        <f>VLOOKUP(L2890,'ARTICLES 10052022'!$A$1:$Q$1031,17,FALSE)</f>
        <v>0.10799999999999998</v>
      </c>
      <c r="J2890">
        <f t="shared" si="176"/>
        <v>0.10799999999999998</v>
      </c>
      <c r="L2890" t="s">
        <v>2470</v>
      </c>
      <c r="M2890">
        <f>IF(I2890="","",VLOOKUP(L2890,'ARTICLES 10052022'!$A$1:$J$1031,10,FALSE))</f>
        <v>7.1999999999999995E-2</v>
      </c>
      <c r="N2890">
        <f t="shared" ref="N2890:N2953" si="179">IF(I2890="","",E2890*M2890)</f>
        <v>7.1999999999999995E-2</v>
      </c>
    </row>
    <row r="2891" spans="1:14" outlineLevel="2">
      <c r="A2891" t="s">
        <v>50</v>
      </c>
      <c r="B2891" s="73" t="str">
        <f>VLOOKUP(A2891,'ARTICLES 10052022'!$A$2:$D$1031,4,FALSE)</f>
        <v>AF</v>
      </c>
      <c r="C2891" s="73" t="str">
        <f t="shared" si="177"/>
        <v/>
      </c>
      <c r="E2891">
        <v>1</v>
      </c>
      <c r="F2891" t="s">
        <v>2044</v>
      </c>
      <c r="G2891">
        <v>1.57</v>
      </c>
      <c r="H2891">
        <f t="shared" si="178"/>
        <v>1.57</v>
      </c>
      <c r="I2891">
        <f>VLOOKUP(L2891,'ARTICLES 10052022'!$A$1:$Q$1031,17,FALSE)</f>
        <v>2.3980000000000001</v>
      </c>
      <c r="J2891">
        <f t="shared" si="176"/>
        <v>2.3980000000000001</v>
      </c>
      <c r="L2891">
        <v>9600000618</v>
      </c>
      <c r="M2891">
        <f>IF(I2891="","",VLOOKUP(L2891,'ARTICLES 10052022'!$A$1:$J$1031,10,FALSE))</f>
        <v>1.1990000000000001</v>
      </c>
      <c r="N2891">
        <f t="shared" si="179"/>
        <v>1.1990000000000001</v>
      </c>
    </row>
    <row r="2892" spans="1:14" outlineLevel="1">
      <c r="A2892" s="73" t="s">
        <v>3289</v>
      </c>
      <c r="B2892" s="73"/>
      <c r="C2892" s="73" t="str">
        <f t="shared" si="177"/>
        <v>ECSPR-1200</v>
      </c>
      <c r="J2892">
        <f>SUBTOTAL(9,J2876:J2891)</f>
        <v>466.9910240000001</v>
      </c>
      <c r="N2892">
        <f>SUBTOTAL(9,N2876:N2891)</f>
        <v>312.59480000000002</v>
      </c>
    </row>
    <row r="2893" spans="1:14" outlineLevel="2">
      <c r="A2893" t="s">
        <v>54</v>
      </c>
      <c r="B2893" s="73" t="str">
        <f>VLOOKUP(A2893,'ARTICLES 10052022'!$A$2:$D$1031,4,FALSE)</f>
        <v>AF</v>
      </c>
      <c r="C2893" s="73" t="str">
        <f t="shared" si="177"/>
        <v/>
      </c>
      <c r="E2893">
        <v>1</v>
      </c>
      <c r="F2893" t="s">
        <v>1544</v>
      </c>
      <c r="G2893">
        <v>2.2400000000000002</v>
      </c>
      <c r="H2893">
        <f t="shared" si="178"/>
        <v>2.2400000000000002</v>
      </c>
      <c r="I2893">
        <f>VLOOKUP(L2893,'ARTICLES 10052022'!$A$1:$Q$1031,17,FALSE)</f>
        <v>2.25</v>
      </c>
      <c r="J2893">
        <f t="shared" si="176"/>
        <v>2.25</v>
      </c>
      <c r="L2893">
        <v>101007</v>
      </c>
      <c r="M2893">
        <f>IF(I2893="","",VLOOKUP(L2893,'ARTICLES 10052022'!$A$1:$J$1031,10,FALSE))</f>
        <v>1.5</v>
      </c>
      <c r="N2893">
        <f t="shared" si="179"/>
        <v>1.5</v>
      </c>
    </row>
    <row r="2894" spans="1:14" outlineLevel="2">
      <c r="A2894" t="s">
        <v>54</v>
      </c>
      <c r="B2894" s="73" t="str">
        <f>VLOOKUP(A2894,'ARTICLES 10052022'!$A$2:$D$1031,4,FALSE)</f>
        <v>AF</v>
      </c>
      <c r="C2894" s="73" t="str">
        <f t="shared" si="177"/>
        <v/>
      </c>
      <c r="E2894">
        <v>1</v>
      </c>
      <c r="F2894" t="s">
        <v>1421</v>
      </c>
      <c r="G2894">
        <v>20.309999999999999</v>
      </c>
      <c r="H2894">
        <f t="shared" si="178"/>
        <v>20.309999999999999</v>
      </c>
      <c r="I2894">
        <f>VLOOKUP(L2894,'ARTICLES 10052022'!$A$1:$Q$1031,17,FALSE)</f>
        <v>21.567</v>
      </c>
      <c r="J2894">
        <f t="shared" si="176"/>
        <v>21.567</v>
      </c>
      <c r="L2894">
        <v>1510041</v>
      </c>
      <c r="M2894">
        <f>IF(I2894="","",VLOOKUP(L2894,'ARTICLES 10052022'!$A$1:$J$1031,10,FALSE))</f>
        <v>14.378</v>
      </c>
      <c r="N2894">
        <f t="shared" si="179"/>
        <v>14.378</v>
      </c>
    </row>
    <row r="2895" spans="1:14" outlineLevel="2">
      <c r="A2895" t="s">
        <v>54</v>
      </c>
      <c r="B2895" s="73" t="str">
        <f>VLOOKUP(A2895,'ARTICLES 10052022'!$A$2:$D$1031,4,FALSE)</f>
        <v>AF</v>
      </c>
      <c r="C2895" s="73" t="str">
        <f t="shared" si="177"/>
        <v/>
      </c>
      <c r="E2895">
        <v>1</v>
      </c>
      <c r="F2895" t="s">
        <v>1572</v>
      </c>
      <c r="G2895">
        <v>0.6</v>
      </c>
      <c r="H2895">
        <f t="shared" si="178"/>
        <v>0.6</v>
      </c>
      <c r="I2895">
        <f>VLOOKUP(L2895,'ARTICLES 10052022'!$A$1:$Q$1031,17,FALSE)</f>
        <v>0.67749999999999999</v>
      </c>
      <c r="J2895">
        <f t="shared" si="176"/>
        <v>0.67749999999999999</v>
      </c>
      <c r="L2895" t="s">
        <v>588</v>
      </c>
      <c r="M2895">
        <f>IF(I2895="","",VLOOKUP(L2895,'ARTICLES 10052022'!$A$1:$J$1031,10,FALSE))</f>
        <v>0.54200000000000004</v>
      </c>
      <c r="N2895">
        <f t="shared" si="179"/>
        <v>0.54200000000000004</v>
      </c>
    </row>
    <row r="2896" spans="1:14" outlineLevel="2">
      <c r="A2896" t="s">
        <v>54</v>
      </c>
      <c r="B2896" s="73" t="str">
        <f>VLOOKUP(A2896,'ARTICLES 10052022'!$A$2:$D$1031,4,FALSE)</f>
        <v>AF</v>
      </c>
      <c r="C2896" s="73" t="str">
        <f t="shared" si="177"/>
        <v/>
      </c>
      <c r="E2896">
        <v>1</v>
      </c>
      <c r="F2896" t="s">
        <v>1581</v>
      </c>
      <c r="G2896">
        <v>1.19</v>
      </c>
      <c r="H2896">
        <f t="shared" si="178"/>
        <v>1.19</v>
      </c>
      <c r="I2896">
        <f>VLOOKUP(L2896,'ARTICLES 10052022'!$A$1:$Q$1031,17,FALSE)</f>
        <v>1.1850000000000001</v>
      </c>
      <c r="J2896">
        <f t="shared" si="176"/>
        <v>1.1850000000000001</v>
      </c>
      <c r="L2896" t="s">
        <v>1580</v>
      </c>
      <c r="M2896">
        <f>IF(I2896="","",VLOOKUP(L2896,'ARTICLES 10052022'!$A$1:$J$1031,10,FALSE))</f>
        <v>0.79</v>
      </c>
      <c r="N2896">
        <f t="shared" si="179"/>
        <v>0.79</v>
      </c>
    </row>
    <row r="2897" spans="1:14" outlineLevel="2">
      <c r="A2897" t="s">
        <v>54</v>
      </c>
      <c r="B2897" s="73" t="str">
        <f>VLOOKUP(A2897,'ARTICLES 10052022'!$A$2:$D$1031,4,FALSE)</f>
        <v>AF</v>
      </c>
      <c r="C2897" s="73" t="str">
        <f t="shared" si="177"/>
        <v/>
      </c>
      <c r="E2897">
        <v>1</v>
      </c>
      <c r="F2897" t="s">
        <v>1383</v>
      </c>
      <c r="G2897">
        <v>206.99</v>
      </c>
      <c r="H2897">
        <f t="shared" si="178"/>
        <v>206.99</v>
      </c>
      <c r="I2897">
        <f>VLOOKUP(L2897,'ARTICLES 10052022'!$A$1:$Q$1031,17,FALSE)</f>
        <v>207.87</v>
      </c>
      <c r="J2897">
        <f t="shared" ref="J2897:J2964" si="180">E2897*I2897</f>
        <v>207.87</v>
      </c>
      <c r="L2897" t="s">
        <v>1382</v>
      </c>
      <c r="M2897">
        <f>IF(I2897="","",VLOOKUP(L2897,'ARTICLES 10052022'!$A$1:$J$1031,10,FALSE))</f>
        <v>138.58000000000001</v>
      </c>
      <c r="N2897">
        <f t="shared" si="179"/>
        <v>138.58000000000001</v>
      </c>
    </row>
    <row r="2898" spans="1:14" outlineLevel="2">
      <c r="A2898" t="s">
        <v>54</v>
      </c>
      <c r="B2898" s="73" t="str">
        <f>VLOOKUP(A2898,'ARTICLES 10052022'!$A$2:$D$1031,4,FALSE)</f>
        <v>AF</v>
      </c>
      <c r="C2898" s="73" t="str">
        <f t="shared" si="177"/>
        <v/>
      </c>
      <c r="E2898">
        <v>1</v>
      </c>
      <c r="F2898" t="s">
        <v>993</v>
      </c>
      <c r="G2898">
        <v>4.87</v>
      </c>
      <c r="H2898">
        <f t="shared" si="178"/>
        <v>4.87</v>
      </c>
      <c r="I2898">
        <f>VLOOKUP(L2898,'ARTICLES 10052022'!$A$1:$Q$1031,17,FALSE)</f>
        <v>1.41</v>
      </c>
      <c r="J2898">
        <f t="shared" si="180"/>
        <v>1.41</v>
      </c>
      <c r="L2898" t="s">
        <v>472</v>
      </c>
      <c r="M2898">
        <f>IF(I2898="","",VLOOKUP(L2898,'ARTICLES 10052022'!$A$1:$J$1031,10,FALSE))</f>
        <v>0.94</v>
      </c>
      <c r="N2898">
        <f t="shared" si="179"/>
        <v>0.94</v>
      </c>
    </row>
    <row r="2899" spans="1:14" outlineLevel="2">
      <c r="A2899" t="s">
        <v>54</v>
      </c>
      <c r="B2899" s="73" t="str">
        <f>VLOOKUP(A2899,'ARTICLES 10052022'!$A$2:$D$1031,4,FALSE)</f>
        <v>AF</v>
      </c>
      <c r="C2899" s="73" t="str">
        <f t="shared" si="177"/>
        <v/>
      </c>
      <c r="E2899">
        <v>1</v>
      </c>
      <c r="F2899" t="s">
        <v>2940</v>
      </c>
      <c r="G2899">
        <v>4.9400000000000004</v>
      </c>
      <c r="H2899">
        <f t="shared" si="178"/>
        <v>4.9400000000000004</v>
      </c>
      <c r="I2899">
        <f>VLOOKUP(L2899,'ARTICLES 10052022'!$A$1:$Q$1031,17,FALSE)</f>
        <v>1.3800000000000001</v>
      </c>
      <c r="J2899">
        <f t="shared" si="180"/>
        <v>1.3800000000000001</v>
      </c>
      <c r="L2899" t="s">
        <v>474</v>
      </c>
      <c r="M2899">
        <f>IF(I2899="","",VLOOKUP(L2899,'ARTICLES 10052022'!$A$1:$J$1031,10,FALSE))</f>
        <v>0.92</v>
      </c>
      <c r="N2899">
        <f t="shared" si="179"/>
        <v>0.92</v>
      </c>
    </row>
    <row r="2900" spans="1:14" outlineLevel="2">
      <c r="A2900" t="s">
        <v>54</v>
      </c>
      <c r="B2900" s="73" t="str">
        <f>VLOOKUP(A2900,'ARTICLES 10052022'!$A$2:$D$1031,4,FALSE)</f>
        <v>AF</v>
      </c>
      <c r="C2900" s="73" t="str">
        <f t="shared" si="177"/>
        <v/>
      </c>
      <c r="E2900">
        <v>1</v>
      </c>
      <c r="F2900" t="s">
        <v>2411</v>
      </c>
      <c r="G2900">
        <v>75</v>
      </c>
      <c r="H2900">
        <f t="shared" si="178"/>
        <v>75</v>
      </c>
      <c r="I2900">
        <f>VLOOKUP(L2900,'ARTICLES 10052022'!$A$1:$Q$1031,17,FALSE)</f>
        <v>75</v>
      </c>
      <c r="J2900">
        <f t="shared" si="180"/>
        <v>75</v>
      </c>
      <c r="L2900" t="s">
        <v>2410</v>
      </c>
      <c r="M2900">
        <f>IF(I2900="","",VLOOKUP(L2900,'ARTICLES 10052022'!$A$1:$J$1031,10,FALSE))</f>
        <v>50</v>
      </c>
      <c r="N2900">
        <f t="shared" si="179"/>
        <v>50</v>
      </c>
    </row>
    <row r="2901" spans="1:14" outlineLevel="2">
      <c r="A2901" t="s">
        <v>54</v>
      </c>
      <c r="B2901" s="73" t="str">
        <f>VLOOKUP(A2901,'ARTICLES 10052022'!$A$2:$D$1031,4,FALSE)</f>
        <v>AF</v>
      </c>
      <c r="C2901" s="73" t="str">
        <f t="shared" si="177"/>
        <v/>
      </c>
      <c r="E2901">
        <v>1</v>
      </c>
      <c r="F2901" t="s">
        <v>449</v>
      </c>
      <c r="G2901">
        <v>119.89</v>
      </c>
      <c r="H2901">
        <f t="shared" si="178"/>
        <v>119.89</v>
      </c>
      <c r="I2901">
        <f>VLOOKUP(L2901,'ARTICLES 10052022'!$A$1:$Q$1031,17,FALSE)</f>
        <v>132</v>
      </c>
      <c r="J2901">
        <f t="shared" si="180"/>
        <v>132</v>
      </c>
      <c r="L2901" t="s">
        <v>448</v>
      </c>
      <c r="M2901">
        <f>IF(I2901="","",VLOOKUP(L2901,'ARTICLES 10052022'!$A$1:$J$1031,10,FALSE))</f>
        <v>88</v>
      </c>
      <c r="N2901">
        <f t="shared" si="179"/>
        <v>88</v>
      </c>
    </row>
    <row r="2902" spans="1:14" outlineLevel="2">
      <c r="A2902" t="s">
        <v>54</v>
      </c>
      <c r="B2902" s="73" t="str">
        <f>VLOOKUP(A2902,'ARTICLES 10052022'!$A$2:$D$1031,4,FALSE)</f>
        <v>AF</v>
      </c>
      <c r="C2902" s="73" t="str">
        <f t="shared" si="177"/>
        <v/>
      </c>
      <c r="E2902">
        <v>1.6</v>
      </c>
      <c r="F2902" t="s">
        <v>1517</v>
      </c>
      <c r="G2902">
        <v>5.59</v>
      </c>
      <c r="H2902">
        <f t="shared" si="178"/>
        <v>8.9440000000000008</v>
      </c>
      <c r="I2902">
        <f>VLOOKUP(L2902,'ARTICLES 10052022'!$A$1:$Q$1031,17,FALSE)</f>
        <v>2.8701400000000001</v>
      </c>
      <c r="J2902">
        <f t="shared" si="180"/>
        <v>4.5922240000000007</v>
      </c>
      <c r="L2902" t="s">
        <v>1516</v>
      </c>
      <c r="M2902">
        <f>IF(I2902="","",VLOOKUP(L2902,'ARTICLES 10052022'!$A$1:$J$1031,10,FALSE))</f>
        <v>2.1579999999999999</v>
      </c>
      <c r="N2902">
        <f t="shared" si="179"/>
        <v>3.4527999999999999</v>
      </c>
    </row>
    <row r="2903" spans="1:14" outlineLevel="2">
      <c r="A2903" t="s">
        <v>54</v>
      </c>
      <c r="B2903" s="73" t="str">
        <f>VLOOKUP(A2903,'ARTICLES 10052022'!$A$2:$D$1031,4,FALSE)</f>
        <v>AF</v>
      </c>
      <c r="C2903" s="73" t="str">
        <f t="shared" si="177"/>
        <v/>
      </c>
      <c r="E2903">
        <v>1.6</v>
      </c>
      <c r="F2903" t="s">
        <v>1538</v>
      </c>
      <c r="G2903">
        <v>4.3499999999999996</v>
      </c>
      <c r="H2903">
        <f t="shared" si="178"/>
        <v>6.96</v>
      </c>
      <c r="I2903">
        <f>VLOOKUP(L2903,'ARTICLES 10052022'!$A$1:$Q$1031,17,FALSE)</f>
        <v>4.3499999999999996</v>
      </c>
      <c r="J2903">
        <f t="shared" si="180"/>
        <v>6.96</v>
      </c>
      <c r="L2903" t="s">
        <v>1537</v>
      </c>
      <c r="M2903">
        <f>IF(I2903="","",VLOOKUP(L2903,'ARTICLES 10052022'!$A$1:$J$1031,10,FALSE))</f>
        <v>2.9</v>
      </c>
      <c r="N2903">
        <f t="shared" si="179"/>
        <v>4.6399999999999997</v>
      </c>
    </row>
    <row r="2904" spans="1:14" outlineLevel="2">
      <c r="A2904" t="s">
        <v>54</v>
      </c>
      <c r="B2904" s="73" t="str">
        <f>VLOOKUP(A2904,'ARTICLES 10052022'!$A$2:$D$1031,4,FALSE)</f>
        <v>AF</v>
      </c>
      <c r="C2904" s="73" t="str">
        <f t="shared" si="177"/>
        <v/>
      </c>
      <c r="E2904">
        <v>1</v>
      </c>
      <c r="F2904" t="s">
        <v>1826</v>
      </c>
      <c r="G2904">
        <v>6.93</v>
      </c>
      <c r="H2904">
        <f t="shared" si="178"/>
        <v>6.93</v>
      </c>
      <c r="I2904">
        <f>VLOOKUP(L2904,'ARTICLES 10052022'!$A$1:$Q$1031,17,FALSE)</f>
        <v>5.3665500000000002</v>
      </c>
      <c r="J2904">
        <f t="shared" si="180"/>
        <v>5.3665500000000002</v>
      </c>
      <c r="L2904" t="s">
        <v>1825</v>
      </c>
      <c r="M2904">
        <f>IF(I2904="","",VLOOKUP(L2904,'ARTICLES 10052022'!$A$1:$J$1031,10,FALSE))</f>
        <v>4.0350000000000001</v>
      </c>
      <c r="N2904">
        <f t="shared" si="179"/>
        <v>4.0350000000000001</v>
      </c>
    </row>
    <row r="2905" spans="1:14" outlineLevel="2">
      <c r="A2905" t="s">
        <v>54</v>
      </c>
      <c r="B2905" s="73" t="str">
        <f>VLOOKUP(A2905,'ARTICLES 10052022'!$A$2:$D$1031,4,FALSE)</f>
        <v>AF</v>
      </c>
      <c r="C2905" s="73" t="str">
        <f t="shared" si="177"/>
        <v/>
      </c>
      <c r="E2905">
        <v>1</v>
      </c>
      <c r="F2905" t="s">
        <v>1524</v>
      </c>
      <c r="G2905">
        <v>8.51</v>
      </c>
      <c r="H2905">
        <f t="shared" si="178"/>
        <v>8.51</v>
      </c>
      <c r="I2905">
        <f>VLOOKUP(L2905,'ARTICLES 10052022'!$A$1:$Q$1031,17,FALSE)</f>
        <v>10.267334</v>
      </c>
      <c r="J2905">
        <f t="shared" si="180"/>
        <v>10.267334</v>
      </c>
      <c r="L2905" t="s">
        <v>1523</v>
      </c>
      <c r="M2905">
        <f>IF(I2905="","",VLOOKUP(L2905,'ARTICLES 10052022'!$A$1:$J$1031,10,FALSE))</f>
        <v>7.7198000000000002</v>
      </c>
      <c r="N2905">
        <f t="shared" si="179"/>
        <v>7.7198000000000002</v>
      </c>
    </row>
    <row r="2906" spans="1:14" outlineLevel="2">
      <c r="A2906" t="s">
        <v>54</v>
      </c>
      <c r="B2906" s="73" t="str">
        <f>VLOOKUP(A2906,'ARTICLES 10052022'!$A$2:$D$1031,4,FALSE)</f>
        <v>AF</v>
      </c>
      <c r="C2906" s="73" t="str">
        <f t="shared" si="177"/>
        <v/>
      </c>
      <c r="E2906">
        <v>1</v>
      </c>
      <c r="F2906" t="s">
        <v>2467</v>
      </c>
      <c r="G2906">
        <v>0.90200000000000002</v>
      </c>
      <c r="H2906">
        <f t="shared" si="178"/>
        <v>0.90200000000000002</v>
      </c>
      <c r="I2906">
        <f>VLOOKUP(L2906,'ARTICLES 10052022'!$A$1:$Q$1031,17,FALSE)</f>
        <v>0.90149999999999997</v>
      </c>
      <c r="J2906">
        <f t="shared" si="180"/>
        <v>0.90149999999999997</v>
      </c>
      <c r="L2906" t="s">
        <v>2466</v>
      </c>
      <c r="M2906">
        <f>IF(I2906="","",VLOOKUP(L2906,'ARTICLES 10052022'!$A$1:$J$1031,10,FALSE))</f>
        <v>0.60099999999999998</v>
      </c>
      <c r="N2906">
        <f t="shared" si="179"/>
        <v>0.60099999999999998</v>
      </c>
    </row>
    <row r="2907" spans="1:14" outlineLevel="2">
      <c r="A2907" t="s">
        <v>54</v>
      </c>
      <c r="B2907" s="73" t="str">
        <f>VLOOKUP(A2907,'ARTICLES 10052022'!$A$2:$D$1031,4,FALSE)</f>
        <v>AF</v>
      </c>
      <c r="C2907" s="73" t="str">
        <f t="shared" si="177"/>
        <v/>
      </c>
      <c r="E2907">
        <v>1</v>
      </c>
      <c r="F2907" t="s">
        <v>2471</v>
      </c>
      <c r="G2907">
        <v>0.08</v>
      </c>
      <c r="H2907">
        <f t="shared" si="178"/>
        <v>0.08</v>
      </c>
      <c r="I2907">
        <f>VLOOKUP(L2907,'ARTICLES 10052022'!$A$1:$Q$1031,17,FALSE)</f>
        <v>0.10799999999999998</v>
      </c>
      <c r="J2907">
        <f t="shared" si="180"/>
        <v>0.10799999999999998</v>
      </c>
      <c r="L2907" t="s">
        <v>2470</v>
      </c>
      <c r="M2907">
        <f>IF(I2907="","",VLOOKUP(L2907,'ARTICLES 10052022'!$A$1:$J$1031,10,FALSE))</f>
        <v>7.1999999999999995E-2</v>
      </c>
      <c r="N2907">
        <f t="shared" si="179"/>
        <v>7.1999999999999995E-2</v>
      </c>
    </row>
    <row r="2908" spans="1:14" outlineLevel="2">
      <c r="A2908" t="s">
        <v>54</v>
      </c>
      <c r="B2908" s="73" t="str">
        <f>VLOOKUP(A2908,'ARTICLES 10052022'!$A$2:$D$1031,4,FALSE)</f>
        <v>AF</v>
      </c>
      <c r="C2908" s="73" t="str">
        <f t="shared" si="177"/>
        <v/>
      </c>
      <c r="E2908">
        <v>1</v>
      </c>
      <c r="F2908" t="s">
        <v>2044</v>
      </c>
      <c r="G2908">
        <v>1.57</v>
      </c>
      <c r="H2908">
        <f t="shared" si="178"/>
        <v>1.57</v>
      </c>
      <c r="I2908">
        <f>VLOOKUP(L2908,'ARTICLES 10052022'!$A$1:$Q$1031,17,FALSE)</f>
        <v>2.3980000000000001</v>
      </c>
      <c r="J2908">
        <f t="shared" si="180"/>
        <v>2.3980000000000001</v>
      </c>
      <c r="L2908">
        <v>9600000618</v>
      </c>
      <c r="M2908">
        <f>IF(I2908="","",VLOOKUP(L2908,'ARTICLES 10052022'!$A$1:$J$1031,10,FALSE))</f>
        <v>1.1990000000000001</v>
      </c>
      <c r="N2908">
        <f t="shared" si="179"/>
        <v>1.1990000000000001</v>
      </c>
    </row>
    <row r="2909" spans="1:14" outlineLevel="1">
      <c r="A2909" s="73" t="s">
        <v>3291</v>
      </c>
      <c r="B2909" s="73"/>
      <c r="C2909" s="73" t="str">
        <f t="shared" si="177"/>
        <v>ECSPR-1800</v>
      </c>
      <c r="J2909">
        <f>SUBTOTAL(9,J2893:J2908)</f>
        <v>473.933108</v>
      </c>
      <c r="N2909">
        <f>SUBTOTAL(9,N2893:N2908)</f>
        <v>317.36960000000005</v>
      </c>
    </row>
    <row r="2910" spans="1:14" outlineLevel="2">
      <c r="A2910" t="s">
        <v>48</v>
      </c>
      <c r="B2910" s="73" t="str">
        <f>VLOOKUP(A2910,'ARTICLES 10052022'!$A$2:$D$1031,4,FALSE)</f>
        <v>AF</v>
      </c>
      <c r="C2910" s="73" t="str">
        <f t="shared" si="177"/>
        <v/>
      </c>
      <c r="E2910">
        <v>1</v>
      </c>
      <c r="F2910" t="s">
        <v>1544</v>
      </c>
      <c r="G2910">
        <v>2.2400000000000002</v>
      </c>
      <c r="H2910">
        <f t="shared" si="178"/>
        <v>2.2400000000000002</v>
      </c>
      <c r="I2910">
        <f>VLOOKUP(L2910,'ARTICLES 10052022'!$A$1:$Q$1031,17,FALSE)</f>
        <v>2.25</v>
      </c>
      <c r="J2910">
        <f t="shared" si="180"/>
        <v>2.25</v>
      </c>
      <c r="L2910">
        <v>101007</v>
      </c>
      <c r="M2910">
        <f>IF(I2910="","",VLOOKUP(L2910,'ARTICLES 10052022'!$A$1:$J$1031,10,FALSE))</f>
        <v>1.5</v>
      </c>
      <c r="N2910">
        <f t="shared" si="179"/>
        <v>1.5</v>
      </c>
    </row>
    <row r="2911" spans="1:14" outlineLevel="2">
      <c r="A2911" t="s">
        <v>48</v>
      </c>
      <c r="B2911" s="73" t="str">
        <f>VLOOKUP(A2911,'ARTICLES 10052022'!$A$2:$D$1031,4,FALSE)</f>
        <v>AF</v>
      </c>
      <c r="C2911" s="73" t="str">
        <f t="shared" si="177"/>
        <v/>
      </c>
      <c r="E2911">
        <v>1</v>
      </c>
      <c r="F2911" t="s">
        <v>1421</v>
      </c>
      <c r="G2911">
        <v>20.309999999999999</v>
      </c>
      <c r="H2911">
        <f t="shared" si="178"/>
        <v>20.309999999999999</v>
      </c>
      <c r="I2911">
        <f>VLOOKUP(L2911,'ARTICLES 10052022'!$A$1:$Q$1031,17,FALSE)</f>
        <v>21.567</v>
      </c>
      <c r="J2911">
        <f t="shared" si="180"/>
        <v>21.567</v>
      </c>
      <c r="L2911">
        <v>1510041</v>
      </c>
      <c r="M2911">
        <f>IF(I2911="","",VLOOKUP(L2911,'ARTICLES 10052022'!$A$1:$J$1031,10,FALSE))</f>
        <v>14.378</v>
      </c>
      <c r="N2911">
        <f t="shared" si="179"/>
        <v>14.378</v>
      </c>
    </row>
    <row r="2912" spans="1:14" outlineLevel="2">
      <c r="A2912" t="s">
        <v>48</v>
      </c>
      <c r="B2912" s="73" t="str">
        <f>VLOOKUP(A2912,'ARTICLES 10052022'!$A$2:$D$1031,4,FALSE)</f>
        <v>AF</v>
      </c>
      <c r="C2912" s="73" t="str">
        <f t="shared" si="177"/>
        <v/>
      </c>
      <c r="E2912">
        <v>1</v>
      </c>
      <c r="F2912" t="s">
        <v>1572</v>
      </c>
      <c r="G2912">
        <v>0.6</v>
      </c>
      <c r="H2912">
        <f t="shared" si="178"/>
        <v>0.6</v>
      </c>
      <c r="I2912">
        <f>VLOOKUP(L2912,'ARTICLES 10052022'!$A$1:$Q$1031,17,FALSE)</f>
        <v>0.67749999999999999</v>
      </c>
      <c r="J2912">
        <f t="shared" si="180"/>
        <v>0.67749999999999999</v>
      </c>
      <c r="L2912" t="s">
        <v>588</v>
      </c>
      <c r="M2912">
        <f>IF(I2912="","",VLOOKUP(L2912,'ARTICLES 10052022'!$A$1:$J$1031,10,FALSE))</f>
        <v>0.54200000000000004</v>
      </c>
      <c r="N2912">
        <f t="shared" si="179"/>
        <v>0.54200000000000004</v>
      </c>
    </row>
    <row r="2913" spans="1:14" outlineLevel="2">
      <c r="A2913" t="s">
        <v>48</v>
      </c>
      <c r="B2913" s="73" t="str">
        <f>VLOOKUP(A2913,'ARTICLES 10052022'!$A$2:$D$1031,4,FALSE)</f>
        <v>AF</v>
      </c>
      <c r="C2913" s="73" t="str">
        <f t="shared" si="177"/>
        <v/>
      </c>
      <c r="E2913">
        <v>1</v>
      </c>
      <c r="F2913" t="s">
        <v>1581</v>
      </c>
      <c r="G2913">
        <v>1.19</v>
      </c>
      <c r="H2913">
        <f t="shared" si="178"/>
        <v>1.19</v>
      </c>
      <c r="I2913">
        <f>VLOOKUP(L2913,'ARTICLES 10052022'!$A$1:$Q$1031,17,FALSE)</f>
        <v>1.1850000000000001</v>
      </c>
      <c r="J2913">
        <f t="shared" si="180"/>
        <v>1.1850000000000001</v>
      </c>
      <c r="L2913" t="s">
        <v>1580</v>
      </c>
      <c r="M2913">
        <f>IF(I2913="","",VLOOKUP(L2913,'ARTICLES 10052022'!$A$1:$J$1031,10,FALSE))</f>
        <v>0.79</v>
      </c>
      <c r="N2913">
        <f t="shared" si="179"/>
        <v>0.79</v>
      </c>
    </row>
    <row r="2914" spans="1:14" outlineLevel="2">
      <c r="A2914" t="s">
        <v>48</v>
      </c>
      <c r="B2914" s="73" t="str">
        <f>VLOOKUP(A2914,'ARTICLES 10052022'!$A$2:$D$1031,4,FALSE)</f>
        <v>AF</v>
      </c>
      <c r="C2914" s="73" t="str">
        <f t="shared" si="177"/>
        <v/>
      </c>
      <c r="E2914">
        <v>1</v>
      </c>
      <c r="F2914" t="s">
        <v>1383</v>
      </c>
      <c r="G2914">
        <v>206.99</v>
      </c>
      <c r="H2914">
        <f t="shared" si="178"/>
        <v>206.99</v>
      </c>
      <c r="I2914">
        <f>VLOOKUP(L2914,'ARTICLES 10052022'!$A$1:$Q$1031,17,FALSE)</f>
        <v>207.87</v>
      </c>
      <c r="J2914">
        <f t="shared" si="180"/>
        <v>207.87</v>
      </c>
      <c r="L2914" t="s">
        <v>1382</v>
      </c>
      <c r="M2914">
        <f>IF(I2914="","",VLOOKUP(L2914,'ARTICLES 10052022'!$A$1:$J$1031,10,FALSE))</f>
        <v>138.58000000000001</v>
      </c>
      <c r="N2914">
        <f t="shared" si="179"/>
        <v>138.58000000000001</v>
      </c>
    </row>
    <row r="2915" spans="1:14" outlineLevel="2">
      <c r="A2915" t="s">
        <v>48</v>
      </c>
      <c r="B2915" s="73" t="str">
        <f>VLOOKUP(A2915,'ARTICLES 10052022'!$A$2:$D$1031,4,FALSE)</f>
        <v>AF</v>
      </c>
      <c r="C2915" s="73" t="str">
        <f t="shared" si="177"/>
        <v/>
      </c>
      <c r="E2915">
        <v>1</v>
      </c>
      <c r="F2915" t="s">
        <v>993</v>
      </c>
      <c r="G2915">
        <v>4.87</v>
      </c>
      <c r="H2915">
        <f t="shared" si="178"/>
        <v>4.87</v>
      </c>
      <c r="I2915">
        <f>VLOOKUP(L2915,'ARTICLES 10052022'!$A$1:$Q$1031,17,FALSE)</f>
        <v>1.41</v>
      </c>
      <c r="J2915">
        <f t="shared" si="180"/>
        <v>1.41</v>
      </c>
      <c r="L2915" t="s">
        <v>472</v>
      </c>
      <c r="M2915">
        <f>IF(I2915="","",VLOOKUP(L2915,'ARTICLES 10052022'!$A$1:$J$1031,10,FALSE))</f>
        <v>0.94</v>
      </c>
      <c r="N2915">
        <f t="shared" si="179"/>
        <v>0.94</v>
      </c>
    </row>
    <row r="2916" spans="1:14" outlineLevel="2">
      <c r="A2916" t="s">
        <v>48</v>
      </c>
      <c r="B2916" s="73" t="str">
        <f>VLOOKUP(A2916,'ARTICLES 10052022'!$A$2:$D$1031,4,FALSE)</f>
        <v>AF</v>
      </c>
      <c r="C2916" s="73" t="str">
        <f t="shared" si="177"/>
        <v/>
      </c>
      <c r="E2916">
        <v>1</v>
      </c>
      <c r="F2916" t="s">
        <v>2940</v>
      </c>
      <c r="G2916">
        <v>4.9400000000000004</v>
      </c>
      <c r="H2916">
        <f t="shared" si="178"/>
        <v>4.9400000000000004</v>
      </c>
      <c r="I2916">
        <f>VLOOKUP(L2916,'ARTICLES 10052022'!$A$1:$Q$1031,17,FALSE)</f>
        <v>1.3800000000000001</v>
      </c>
      <c r="J2916">
        <f t="shared" si="180"/>
        <v>1.3800000000000001</v>
      </c>
      <c r="L2916" t="s">
        <v>474</v>
      </c>
      <c r="M2916">
        <f>IF(I2916="","",VLOOKUP(L2916,'ARTICLES 10052022'!$A$1:$J$1031,10,FALSE))</f>
        <v>0.92</v>
      </c>
      <c r="N2916">
        <f t="shared" si="179"/>
        <v>0.92</v>
      </c>
    </row>
    <row r="2917" spans="1:14" outlineLevel="2">
      <c r="A2917" t="s">
        <v>48</v>
      </c>
      <c r="B2917" s="73" t="str">
        <f>VLOOKUP(A2917,'ARTICLES 10052022'!$A$2:$D$1031,4,FALSE)</f>
        <v>AF</v>
      </c>
      <c r="C2917" s="73" t="str">
        <f t="shared" si="177"/>
        <v/>
      </c>
      <c r="E2917">
        <v>0.54</v>
      </c>
      <c r="F2917" t="s">
        <v>2411</v>
      </c>
      <c r="G2917">
        <v>75</v>
      </c>
      <c r="H2917">
        <f t="shared" si="178"/>
        <v>40.5</v>
      </c>
      <c r="I2917">
        <f>VLOOKUP(L2917,'ARTICLES 10052022'!$A$1:$Q$1031,17,FALSE)</f>
        <v>75</v>
      </c>
      <c r="J2917">
        <f t="shared" si="180"/>
        <v>40.5</v>
      </c>
      <c r="L2917" t="s">
        <v>2410</v>
      </c>
      <c r="M2917">
        <f>IF(I2917="","",VLOOKUP(L2917,'ARTICLES 10052022'!$A$1:$J$1031,10,FALSE))</f>
        <v>50</v>
      </c>
      <c r="N2917">
        <f t="shared" si="179"/>
        <v>27</v>
      </c>
    </row>
    <row r="2918" spans="1:14" outlineLevel="2">
      <c r="A2918" t="s">
        <v>48</v>
      </c>
      <c r="B2918" s="73" t="str">
        <f>VLOOKUP(A2918,'ARTICLES 10052022'!$A$2:$D$1031,4,FALSE)</f>
        <v>AF</v>
      </c>
      <c r="C2918" s="73" t="str">
        <f t="shared" si="177"/>
        <v/>
      </c>
      <c r="E2918">
        <v>1</v>
      </c>
      <c r="F2918" t="s">
        <v>449</v>
      </c>
      <c r="G2918">
        <v>119.89</v>
      </c>
      <c r="H2918">
        <f t="shared" si="178"/>
        <v>119.89</v>
      </c>
      <c r="I2918">
        <f>VLOOKUP(L2918,'ARTICLES 10052022'!$A$1:$Q$1031,17,FALSE)</f>
        <v>132</v>
      </c>
      <c r="J2918">
        <f t="shared" si="180"/>
        <v>132</v>
      </c>
      <c r="L2918" t="s">
        <v>448</v>
      </c>
      <c r="M2918">
        <f>IF(I2918="","",VLOOKUP(L2918,'ARTICLES 10052022'!$A$1:$J$1031,10,FALSE))</f>
        <v>88</v>
      </c>
      <c r="N2918">
        <f t="shared" si="179"/>
        <v>88</v>
      </c>
    </row>
    <row r="2919" spans="1:14" outlineLevel="2">
      <c r="A2919" t="s">
        <v>48</v>
      </c>
      <c r="B2919" s="73" t="str">
        <f>VLOOKUP(A2919,'ARTICLES 10052022'!$A$2:$D$1031,4,FALSE)</f>
        <v>AF</v>
      </c>
      <c r="C2919" s="73" t="str">
        <f t="shared" si="177"/>
        <v/>
      </c>
      <c r="E2919">
        <v>0.7</v>
      </c>
      <c r="F2919" t="s">
        <v>1517</v>
      </c>
      <c r="G2919">
        <v>5.59</v>
      </c>
      <c r="H2919">
        <f t="shared" si="178"/>
        <v>3.9129999999999998</v>
      </c>
      <c r="I2919">
        <f>VLOOKUP(L2919,'ARTICLES 10052022'!$A$1:$Q$1031,17,FALSE)</f>
        <v>2.8701400000000001</v>
      </c>
      <c r="J2919">
        <f t="shared" si="180"/>
        <v>2.0090979999999998</v>
      </c>
      <c r="L2919" t="s">
        <v>1516</v>
      </c>
      <c r="M2919">
        <f>IF(I2919="","",VLOOKUP(L2919,'ARTICLES 10052022'!$A$1:$J$1031,10,FALSE))</f>
        <v>2.1579999999999999</v>
      </c>
      <c r="N2919">
        <f t="shared" si="179"/>
        <v>1.5105999999999999</v>
      </c>
    </row>
    <row r="2920" spans="1:14" outlineLevel="2">
      <c r="A2920" t="s">
        <v>48</v>
      </c>
      <c r="B2920" s="73" t="str">
        <f>VLOOKUP(A2920,'ARTICLES 10052022'!$A$2:$D$1031,4,FALSE)</f>
        <v>AF</v>
      </c>
      <c r="C2920" s="73" t="str">
        <f t="shared" si="177"/>
        <v/>
      </c>
      <c r="E2920">
        <v>0.7</v>
      </c>
      <c r="F2920" t="s">
        <v>1538</v>
      </c>
      <c r="G2920">
        <v>4.3499999999999996</v>
      </c>
      <c r="H2920">
        <f t="shared" si="178"/>
        <v>3.0449999999999995</v>
      </c>
      <c r="I2920">
        <f>VLOOKUP(L2920,'ARTICLES 10052022'!$A$1:$Q$1031,17,FALSE)</f>
        <v>4.3499999999999996</v>
      </c>
      <c r="J2920">
        <f t="shared" si="180"/>
        <v>3.0449999999999995</v>
      </c>
      <c r="L2920" t="s">
        <v>1537</v>
      </c>
      <c r="M2920">
        <f>IF(I2920="","",VLOOKUP(L2920,'ARTICLES 10052022'!$A$1:$J$1031,10,FALSE))</f>
        <v>2.9</v>
      </c>
      <c r="N2920">
        <f t="shared" si="179"/>
        <v>2.0299999999999998</v>
      </c>
    </row>
    <row r="2921" spans="1:14" outlineLevel="2">
      <c r="A2921" t="s">
        <v>48</v>
      </c>
      <c r="B2921" s="73" t="str">
        <f>VLOOKUP(A2921,'ARTICLES 10052022'!$A$2:$D$1031,4,FALSE)</f>
        <v>AF</v>
      </c>
      <c r="C2921" s="73" t="str">
        <f t="shared" si="177"/>
        <v/>
      </c>
      <c r="E2921">
        <v>1</v>
      </c>
      <c r="F2921" t="s">
        <v>1826</v>
      </c>
      <c r="G2921">
        <v>6.93</v>
      </c>
      <c r="H2921">
        <f t="shared" si="178"/>
        <v>6.93</v>
      </c>
      <c r="I2921">
        <f>VLOOKUP(L2921,'ARTICLES 10052022'!$A$1:$Q$1031,17,FALSE)</f>
        <v>5.3665500000000002</v>
      </c>
      <c r="J2921">
        <f t="shared" si="180"/>
        <v>5.3665500000000002</v>
      </c>
      <c r="L2921" t="s">
        <v>1825</v>
      </c>
      <c r="M2921">
        <f>IF(I2921="","",VLOOKUP(L2921,'ARTICLES 10052022'!$A$1:$J$1031,10,FALSE))</f>
        <v>4.0350000000000001</v>
      </c>
      <c r="N2921">
        <f t="shared" si="179"/>
        <v>4.0350000000000001</v>
      </c>
    </row>
    <row r="2922" spans="1:14" outlineLevel="2">
      <c r="A2922" t="s">
        <v>48</v>
      </c>
      <c r="B2922" s="73" t="str">
        <f>VLOOKUP(A2922,'ARTICLES 10052022'!$A$2:$D$1031,4,FALSE)</f>
        <v>AF</v>
      </c>
      <c r="C2922" s="73" t="str">
        <f t="shared" si="177"/>
        <v/>
      </c>
      <c r="E2922">
        <v>1</v>
      </c>
      <c r="F2922" t="s">
        <v>1524</v>
      </c>
      <c r="G2922">
        <v>8.51</v>
      </c>
      <c r="H2922">
        <f t="shared" si="178"/>
        <v>8.51</v>
      </c>
      <c r="I2922">
        <f>VLOOKUP(L2922,'ARTICLES 10052022'!$A$1:$Q$1031,17,FALSE)</f>
        <v>10.267334</v>
      </c>
      <c r="J2922">
        <f t="shared" si="180"/>
        <v>10.267334</v>
      </c>
      <c r="L2922" t="s">
        <v>1523</v>
      </c>
      <c r="M2922">
        <f>IF(I2922="","",VLOOKUP(L2922,'ARTICLES 10052022'!$A$1:$J$1031,10,FALSE))</f>
        <v>7.7198000000000002</v>
      </c>
      <c r="N2922">
        <f t="shared" si="179"/>
        <v>7.7198000000000002</v>
      </c>
    </row>
    <row r="2923" spans="1:14" outlineLevel="2">
      <c r="A2923" t="s">
        <v>48</v>
      </c>
      <c r="B2923" s="73" t="str">
        <f>VLOOKUP(A2923,'ARTICLES 10052022'!$A$2:$D$1031,4,FALSE)</f>
        <v>AF</v>
      </c>
      <c r="C2923" s="73" t="str">
        <f t="shared" si="177"/>
        <v/>
      </c>
      <c r="E2923">
        <v>1</v>
      </c>
      <c r="F2923" t="s">
        <v>2467</v>
      </c>
      <c r="G2923">
        <v>0.90200000000000002</v>
      </c>
      <c r="H2923">
        <f t="shared" si="178"/>
        <v>0.90200000000000002</v>
      </c>
      <c r="I2923">
        <f>VLOOKUP(L2923,'ARTICLES 10052022'!$A$1:$Q$1031,17,FALSE)</f>
        <v>0.90149999999999997</v>
      </c>
      <c r="J2923">
        <f t="shared" si="180"/>
        <v>0.90149999999999997</v>
      </c>
      <c r="L2923" t="s">
        <v>2466</v>
      </c>
      <c r="M2923">
        <f>IF(I2923="","",VLOOKUP(L2923,'ARTICLES 10052022'!$A$1:$J$1031,10,FALSE))</f>
        <v>0.60099999999999998</v>
      </c>
      <c r="N2923">
        <f t="shared" si="179"/>
        <v>0.60099999999999998</v>
      </c>
    </row>
    <row r="2924" spans="1:14" outlineLevel="2">
      <c r="A2924" t="s">
        <v>48</v>
      </c>
      <c r="B2924" s="73" t="str">
        <f>VLOOKUP(A2924,'ARTICLES 10052022'!$A$2:$D$1031,4,FALSE)</f>
        <v>AF</v>
      </c>
      <c r="C2924" s="73" t="str">
        <f t="shared" si="177"/>
        <v/>
      </c>
      <c r="E2924">
        <v>1</v>
      </c>
      <c r="F2924" t="s">
        <v>2471</v>
      </c>
      <c r="G2924">
        <v>0.08</v>
      </c>
      <c r="H2924">
        <f t="shared" si="178"/>
        <v>0.08</v>
      </c>
      <c r="I2924">
        <f>VLOOKUP(L2924,'ARTICLES 10052022'!$A$1:$Q$1031,17,FALSE)</f>
        <v>0.10799999999999998</v>
      </c>
      <c r="J2924">
        <f t="shared" si="180"/>
        <v>0.10799999999999998</v>
      </c>
      <c r="L2924" t="s">
        <v>2470</v>
      </c>
      <c r="M2924">
        <f>IF(I2924="","",VLOOKUP(L2924,'ARTICLES 10052022'!$A$1:$J$1031,10,FALSE))</f>
        <v>7.1999999999999995E-2</v>
      </c>
      <c r="N2924">
        <f t="shared" si="179"/>
        <v>7.1999999999999995E-2</v>
      </c>
    </row>
    <row r="2925" spans="1:14" outlineLevel="2">
      <c r="A2925" t="s">
        <v>48</v>
      </c>
      <c r="B2925" s="73" t="str">
        <f>VLOOKUP(A2925,'ARTICLES 10052022'!$A$2:$D$1031,4,FALSE)</f>
        <v>AF</v>
      </c>
      <c r="C2925" s="73" t="str">
        <f t="shared" si="177"/>
        <v/>
      </c>
      <c r="E2925">
        <v>1</v>
      </c>
      <c r="F2925" t="s">
        <v>2044</v>
      </c>
      <c r="G2925">
        <v>1.57</v>
      </c>
      <c r="H2925">
        <f t="shared" si="178"/>
        <v>1.57</v>
      </c>
      <c r="I2925">
        <f>VLOOKUP(L2925,'ARTICLES 10052022'!$A$1:$Q$1031,17,FALSE)</f>
        <v>2.3980000000000001</v>
      </c>
      <c r="J2925">
        <f t="shared" si="180"/>
        <v>2.3980000000000001</v>
      </c>
      <c r="L2925">
        <v>9600000618</v>
      </c>
      <c r="M2925">
        <f>IF(I2925="","",VLOOKUP(L2925,'ARTICLES 10052022'!$A$1:$J$1031,10,FALSE))</f>
        <v>1.1990000000000001</v>
      </c>
      <c r="N2925">
        <f t="shared" si="179"/>
        <v>1.1990000000000001</v>
      </c>
    </row>
    <row r="2926" spans="1:14" outlineLevel="1">
      <c r="A2926" s="73" t="s">
        <v>3292</v>
      </c>
      <c r="B2926" s="73"/>
      <c r="C2926" s="73" t="str">
        <f t="shared" si="177"/>
        <v>ECSPR-900</v>
      </c>
      <c r="J2926">
        <f>SUBTOTAL(9,J2910:J2925)</f>
        <v>432.93498200000005</v>
      </c>
      <c r="N2926">
        <f>SUBTOTAL(9,N2910:N2925)</f>
        <v>289.81740000000002</v>
      </c>
    </row>
    <row r="2927" spans="1:14" outlineLevel="2">
      <c r="A2927" t="s">
        <v>1440</v>
      </c>
      <c r="B2927" s="73" t="str">
        <f>VLOOKUP(A2927,'ARTICLES 10052022'!$A$2:$D$1031,4,FALSE)</f>
        <v>AF</v>
      </c>
      <c r="C2927" s="73" t="str">
        <f t="shared" si="177"/>
        <v/>
      </c>
      <c r="E2927">
        <v>1</v>
      </c>
      <c r="F2927" t="s">
        <v>1544</v>
      </c>
      <c r="G2927">
        <v>2.2400000000000002</v>
      </c>
      <c r="H2927">
        <f t="shared" si="178"/>
        <v>2.2400000000000002</v>
      </c>
      <c r="I2927">
        <f>VLOOKUP(L2927,'ARTICLES 10052022'!$A$1:$Q$1031,17,FALSE)</f>
        <v>2.25</v>
      </c>
      <c r="J2927">
        <f t="shared" si="180"/>
        <v>2.25</v>
      </c>
      <c r="L2927">
        <v>101007</v>
      </c>
      <c r="M2927">
        <f>IF(I2927="","",VLOOKUP(L2927,'ARTICLES 10052022'!$A$1:$J$1031,10,FALSE))</f>
        <v>1.5</v>
      </c>
      <c r="N2927">
        <f t="shared" si="179"/>
        <v>1.5</v>
      </c>
    </row>
    <row r="2928" spans="1:14" outlineLevel="2">
      <c r="A2928" t="s">
        <v>1440</v>
      </c>
      <c r="B2928" s="73" t="str">
        <f>VLOOKUP(A2928,'ARTICLES 10052022'!$A$2:$D$1031,4,FALSE)</f>
        <v>AF</v>
      </c>
      <c r="C2928" s="73" t="str">
        <f t="shared" si="177"/>
        <v/>
      </c>
      <c r="E2928">
        <v>1</v>
      </c>
      <c r="F2928" t="s">
        <v>1421</v>
      </c>
      <c r="G2928">
        <v>20.309999999999999</v>
      </c>
      <c r="H2928">
        <f t="shared" si="178"/>
        <v>20.309999999999999</v>
      </c>
      <c r="I2928">
        <f>VLOOKUP(L2928,'ARTICLES 10052022'!$A$1:$Q$1031,17,FALSE)</f>
        <v>21.567</v>
      </c>
      <c r="J2928">
        <f t="shared" si="180"/>
        <v>21.567</v>
      </c>
      <c r="L2928">
        <v>1510041</v>
      </c>
      <c r="M2928">
        <f>IF(I2928="","",VLOOKUP(L2928,'ARTICLES 10052022'!$A$1:$J$1031,10,FALSE))</f>
        <v>14.378</v>
      </c>
      <c r="N2928">
        <f t="shared" si="179"/>
        <v>14.378</v>
      </c>
    </row>
    <row r="2929" spans="1:14" outlineLevel="2">
      <c r="A2929" t="s">
        <v>1440</v>
      </c>
      <c r="B2929" s="73" t="str">
        <f>VLOOKUP(A2929,'ARTICLES 10052022'!$A$2:$D$1031,4,FALSE)</f>
        <v>AF</v>
      </c>
      <c r="C2929" s="73" t="str">
        <f t="shared" si="177"/>
        <v/>
      </c>
      <c r="E2929">
        <v>1</v>
      </c>
      <c r="F2929" t="s">
        <v>1572</v>
      </c>
      <c r="G2929">
        <v>0.6</v>
      </c>
      <c r="H2929">
        <f t="shared" si="178"/>
        <v>0.6</v>
      </c>
      <c r="I2929">
        <f>VLOOKUP(L2929,'ARTICLES 10052022'!$A$1:$Q$1031,17,FALSE)</f>
        <v>0.67749999999999999</v>
      </c>
      <c r="J2929">
        <f t="shared" si="180"/>
        <v>0.67749999999999999</v>
      </c>
      <c r="L2929" t="s">
        <v>588</v>
      </c>
      <c r="M2929">
        <f>IF(I2929="","",VLOOKUP(L2929,'ARTICLES 10052022'!$A$1:$J$1031,10,FALSE))</f>
        <v>0.54200000000000004</v>
      </c>
      <c r="N2929">
        <f t="shared" si="179"/>
        <v>0.54200000000000004</v>
      </c>
    </row>
    <row r="2930" spans="1:14" outlineLevel="2">
      <c r="A2930" t="s">
        <v>1440</v>
      </c>
      <c r="B2930" s="73" t="str">
        <f>VLOOKUP(A2930,'ARTICLES 10052022'!$A$2:$D$1031,4,FALSE)</f>
        <v>AF</v>
      </c>
      <c r="C2930" s="73" t="str">
        <f t="shared" si="177"/>
        <v/>
      </c>
      <c r="E2930">
        <v>1</v>
      </c>
      <c r="F2930" t="s">
        <v>1581</v>
      </c>
      <c r="G2930">
        <v>1.19</v>
      </c>
      <c r="H2930">
        <f t="shared" si="178"/>
        <v>1.19</v>
      </c>
      <c r="I2930">
        <f>VLOOKUP(L2930,'ARTICLES 10052022'!$A$1:$Q$1031,17,FALSE)</f>
        <v>1.1850000000000001</v>
      </c>
      <c r="J2930">
        <f t="shared" si="180"/>
        <v>1.1850000000000001</v>
      </c>
      <c r="L2930" t="s">
        <v>1580</v>
      </c>
      <c r="M2930">
        <f>IF(I2930="","",VLOOKUP(L2930,'ARTICLES 10052022'!$A$1:$J$1031,10,FALSE))</f>
        <v>0.79</v>
      </c>
      <c r="N2930">
        <f t="shared" si="179"/>
        <v>0.79</v>
      </c>
    </row>
    <row r="2931" spans="1:14" outlineLevel="2">
      <c r="A2931" t="s">
        <v>1440</v>
      </c>
      <c r="B2931" s="73" t="str">
        <f>VLOOKUP(A2931,'ARTICLES 10052022'!$A$2:$D$1031,4,FALSE)</f>
        <v>AF</v>
      </c>
      <c r="C2931" s="73" t="str">
        <f t="shared" si="177"/>
        <v/>
      </c>
      <c r="E2931">
        <v>1</v>
      </c>
      <c r="F2931" t="s">
        <v>1383</v>
      </c>
      <c r="G2931">
        <v>206.99</v>
      </c>
      <c r="H2931">
        <f t="shared" si="178"/>
        <v>206.99</v>
      </c>
      <c r="I2931">
        <f>VLOOKUP(L2931,'ARTICLES 10052022'!$A$1:$Q$1031,17,FALSE)</f>
        <v>207.87</v>
      </c>
      <c r="J2931">
        <f t="shared" si="180"/>
        <v>207.87</v>
      </c>
      <c r="L2931" t="s">
        <v>1382</v>
      </c>
      <c r="M2931">
        <f>IF(I2931="","",VLOOKUP(L2931,'ARTICLES 10052022'!$A$1:$J$1031,10,FALSE))</f>
        <v>138.58000000000001</v>
      </c>
      <c r="N2931">
        <f t="shared" si="179"/>
        <v>138.58000000000001</v>
      </c>
    </row>
    <row r="2932" spans="1:14" outlineLevel="2">
      <c r="A2932" t="s">
        <v>1440</v>
      </c>
      <c r="B2932" s="73" t="str">
        <f>VLOOKUP(A2932,'ARTICLES 10052022'!$A$2:$D$1031,4,FALSE)</f>
        <v>AF</v>
      </c>
      <c r="C2932" s="73" t="str">
        <f t="shared" si="177"/>
        <v/>
      </c>
      <c r="E2932">
        <v>1</v>
      </c>
      <c r="F2932" t="s">
        <v>993</v>
      </c>
      <c r="G2932">
        <v>4.87</v>
      </c>
      <c r="H2932">
        <f t="shared" si="178"/>
        <v>4.87</v>
      </c>
      <c r="I2932">
        <f>VLOOKUP(L2932,'ARTICLES 10052022'!$A$1:$Q$1031,17,FALSE)</f>
        <v>1.41</v>
      </c>
      <c r="J2932">
        <f t="shared" si="180"/>
        <v>1.41</v>
      </c>
      <c r="L2932" t="s">
        <v>472</v>
      </c>
      <c r="M2932">
        <f>IF(I2932="","",VLOOKUP(L2932,'ARTICLES 10052022'!$A$1:$J$1031,10,FALSE))</f>
        <v>0.94</v>
      </c>
      <c r="N2932">
        <f t="shared" si="179"/>
        <v>0.94</v>
      </c>
    </row>
    <row r="2933" spans="1:14" outlineLevel="2">
      <c r="A2933" t="s">
        <v>1440</v>
      </c>
      <c r="B2933" s="73" t="str">
        <f>VLOOKUP(A2933,'ARTICLES 10052022'!$A$2:$D$1031,4,FALSE)</f>
        <v>AF</v>
      </c>
      <c r="C2933" s="73" t="str">
        <f t="shared" si="177"/>
        <v/>
      </c>
      <c r="E2933">
        <v>1</v>
      </c>
      <c r="F2933" t="s">
        <v>2940</v>
      </c>
      <c r="G2933">
        <v>4.9400000000000004</v>
      </c>
      <c r="H2933">
        <f t="shared" si="178"/>
        <v>4.9400000000000004</v>
      </c>
      <c r="I2933">
        <f>VLOOKUP(L2933,'ARTICLES 10052022'!$A$1:$Q$1031,17,FALSE)</f>
        <v>1.3800000000000001</v>
      </c>
      <c r="J2933">
        <f t="shared" si="180"/>
        <v>1.3800000000000001</v>
      </c>
      <c r="L2933" t="s">
        <v>474</v>
      </c>
      <c r="M2933">
        <f>IF(I2933="","",VLOOKUP(L2933,'ARTICLES 10052022'!$A$1:$J$1031,10,FALSE))</f>
        <v>0.92</v>
      </c>
      <c r="N2933">
        <f t="shared" si="179"/>
        <v>0.92</v>
      </c>
    </row>
    <row r="2934" spans="1:14" outlineLevel="2">
      <c r="A2934" t="s">
        <v>1440</v>
      </c>
      <c r="B2934" s="73" t="str">
        <f>VLOOKUP(A2934,'ARTICLES 10052022'!$A$2:$D$1031,4,FALSE)</f>
        <v>AF</v>
      </c>
      <c r="C2934" s="73" t="str">
        <f t="shared" si="177"/>
        <v/>
      </c>
      <c r="E2934">
        <v>0.54</v>
      </c>
      <c r="F2934" t="s">
        <v>2411</v>
      </c>
      <c r="G2934">
        <v>75</v>
      </c>
      <c r="H2934">
        <f t="shared" si="178"/>
        <v>40.5</v>
      </c>
      <c r="I2934">
        <f>VLOOKUP(L2934,'ARTICLES 10052022'!$A$1:$Q$1031,17,FALSE)</f>
        <v>75</v>
      </c>
      <c r="J2934">
        <f t="shared" si="180"/>
        <v>40.5</v>
      </c>
      <c r="L2934" t="s">
        <v>2410</v>
      </c>
      <c r="M2934">
        <f>IF(I2934="","",VLOOKUP(L2934,'ARTICLES 10052022'!$A$1:$J$1031,10,FALSE))</f>
        <v>50</v>
      </c>
      <c r="N2934">
        <f t="shared" si="179"/>
        <v>27</v>
      </c>
    </row>
    <row r="2935" spans="1:14" outlineLevel="2">
      <c r="A2935" t="s">
        <v>1440</v>
      </c>
      <c r="B2935" s="73" t="str">
        <f>VLOOKUP(A2935,'ARTICLES 10052022'!$A$2:$D$1031,4,FALSE)</f>
        <v>AF</v>
      </c>
      <c r="C2935" s="73" t="str">
        <f t="shared" si="177"/>
        <v/>
      </c>
      <c r="E2935">
        <v>1</v>
      </c>
      <c r="F2935" t="s">
        <v>449</v>
      </c>
      <c r="G2935">
        <v>119.89</v>
      </c>
      <c r="H2935">
        <f t="shared" si="178"/>
        <v>119.89</v>
      </c>
      <c r="I2935">
        <f>VLOOKUP(L2935,'ARTICLES 10052022'!$A$1:$Q$1031,17,FALSE)</f>
        <v>132</v>
      </c>
      <c r="J2935">
        <f t="shared" si="180"/>
        <v>132</v>
      </c>
      <c r="L2935" t="s">
        <v>448</v>
      </c>
      <c r="M2935">
        <f>IF(I2935="","",VLOOKUP(L2935,'ARTICLES 10052022'!$A$1:$J$1031,10,FALSE))</f>
        <v>88</v>
      </c>
      <c r="N2935">
        <f t="shared" si="179"/>
        <v>88</v>
      </c>
    </row>
    <row r="2936" spans="1:14" outlineLevel="2">
      <c r="A2936" t="s">
        <v>1440</v>
      </c>
      <c r="B2936" s="73" t="str">
        <f>VLOOKUP(A2936,'ARTICLES 10052022'!$A$2:$D$1031,4,FALSE)</f>
        <v>AF</v>
      </c>
      <c r="C2936" s="73" t="str">
        <f t="shared" si="177"/>
        <v/>
      </c>
      <c r="E2936">
        <v>0.4</v>
      </c>
      <c r="F2936" t="s">
        <v>1517</v>
      </c>
      <c r="G2936">
        <v>5.59</v>
      </c>
      <c r="H2936">
        <f t="shared" si="178"/>
        <v>2.2360000000000002</v>
      </c>
      <c r="I2936">
        <f>VLOOKUP(L2936,'ARTICLES 10052022'!$A$1:$Q$1031,17,FALSE)</f>
        <v>2.8701400000000001</v>
      </c>
      <c r="J2936">
        <f t="shared" si="180"/>
        <v>1.1480560000000002</v>
      </c>
      <c r="L2936" t="s">
        <v>1516</v>
      </c>
      <c r="M2936">
        <f>IF(I2936="","",VLOOKUP(L2936,'ARTICLES 10052022'!$A$1:$J$1031,10,FALSE))</f>
        <v>2.1579999999999999</v>
      </c>
      <c r="N2936">
        <f t="shared" si="179"/>
        <v>0.86319999999999997</v>
      </c>
    </row>
    <row r="2937" spans="1:14" outlineLevel="2">
      <c r="A2937" t="s">
        <v>1440</v>
      </c>
      <c r="B2937" s="73" t="str">
        <f>VLOOKUP(A2937,'ARTICLES 10052022'!$A$2:$D$1031,4,FALSE)</f>
        <v>AF</v>
      </c>
      <c r="C2937" s="73" t="str">
        <f t="shared" si="177"/>
        <v/>
      </c>
      <c r="E2937">
        <v>0.4</v>
      </c>
      <c r="F2937" t="s">
        <v>1538</v>
      </c>
      <c r="G2937">
        <v>4.3499999999999996</v>
      </c>
      <c r="H2937">
        <f t="shared" si="178"/>
        <v>1.74</v>
      </c>
      <c r="I2937">
        <f>VLOOKUP(L2937,'ARTICLES 10052022'!$A$1:$Q$1031,17,FALSE)</f>
        <v>4.3499999999999996</v>
      </c>
      <c r="J2937">
        <f t="shared" si="180"/>
        <v>1.74</v>
      </c>
      <c r="L2937" t="s">
        <v>1537</v>
      </c>
      <c r="M2937">
        <f>IF(I2937="","",VLOOKUP(L2937,'ARTICLES 10052022'!$A$1:$J$1031,10,FALSE))</f>
        <v>2.9</v>
      </c>
      <c r="N2937">
        <f t="shared" si="179"/>
        <v>1.1599999999999999</v>
      </c>
    </row>
    <row r="2938" spans="1:14" outlineLevel="2">
      <c r="A2938" t="s">
        <v>1440</v>
      </c>
      <c r="B2938" s="73" t="str">
        <f>VLOOKUP(A2938,'ARTICLES 10052022'!$A$2:$D$1031,4,FALSE)</f>
        <v>AF</v>
      </c>
      <c r="C2938" s="73" t="str">
        <f t="shared" si="177"/>
        <v/>
      </c>
      <c r="E2938">
        <v>1</v>
      </c>
      <c r="F2938" t="s">
        <v>1826</v>
      </c>
      <c r="G2938">
        <v>6.93</v>
      </c>
      <c r="H2938">
        <f t="shared" si="178"/>
        <v>6.93</v>
      </c>
      <c r="I2938">
        <f>VLOOKUP(L2938,'ARTICLES 10052022'!$A$1:$Q$1031,17,FALSE)</f>
        <v>5.3665500000000002</v>
      </c>
      <c r="J2938">
        <f t="shared" si="180"/>
        <v>5.3665500000000002</v>
      </c>
      <c r="L2938" t="s">
        <v>1825</v>
      </c>
      <c r="M2938">
        <f>IF(I2938="","",VLOOKUP(L2938,'ARTICLES 10052022'!$A$1:$J$1031,10,FALSE))</f>
        <v>4.0350000000000001</v>
      </c>
      <c r="N2938">
        <f t="shared" si="179"/>
        <v>4.0350000000000001</v>
      </c>
    </row>
    <row r="2939" spans="1:14" outlineLevel="2">
      <c r="A2939" t="s">
        <v>1440</v>
      </c>
      <c r="B2939" s="73" t="str">
        <f>VLOOKUP(A2939,'ARTICLES 10052022'!$A$2:$D$1031,4,FALSE)</f>
        <v>AF</v>
      </c>
      <c r="C2939" s="73" t="str">
        <f t="shared" si="177"/>
        <v/>
      </c>
      <c r="E2939">
        <v>1</v>
      </c>
      <c r="F2939" t="s">
        <v>1524</v>
      </c>
      <c r="G2939">
        <v>8.51</v>
      </c>
      <c r="H2939">
        <f t="shared" si="178"/>
        <v>8.51</v>
      </c>
      <c r="I2939">
        <f>VLOOKUP(L2939,'ARTICLES 10052022'!$A$1:$Q$1031,17,FALSE)</f>
        <v>10.267334</v>
      </c>
      <c r="J2939">
        <f t="shared" si="180"/>
        <v>10.267334</v>
      </c>
      <c r="L2939" t="s">
        <v>1523</v>
      </c>
      <c r="M2939">
        <f>IF(I2939="","",VLOOKUP(L2939,'ARTICLES 10052022'!$A$1:$J$1031,10,FALSE))</f>
        <v>7.7198000000000002</v>
      </c>
      <c r="N2939">
        <f t="shared" si="179"/>
        <v>7.7198000000000002</v>
      </c>
    </row>
    <row r="2940" spans="1:14" outlineLevel="2">
      <c r="A2940" t="s">
        <v>1440</v>
      </c>
      <c r="B2940" s="73" t="str">
        <f>VLOOKUP(A2940,'ARTICLES 10052022'!$A$2:$D$1031,4,FALSE)</f>
        <v>AF</v>
      </c>
      <c r="C2940" s="73" t="str">
        <f t="shared" si="177"/>
        <v/>
      </c>
      <c r="E2940">
        <v>1</v>
      </c>
      <c r="F2940" t="s">
        <v>2467</v>
      </c>
      <c r="G2940">
        <v>0.90200000000000002</v>
      </c>
      <c r="H2940">
        <f t="shared" si="178"/>
        <v>0.90200000000000002</v>
      </c>
      <c r="I2940">
        <f>VLOOKUP(L2940,'ARTICLES 10052022'!$A$1:$Q$1031,17,FALSE)</f>
        <v>0.90149999999999997</v>
      </c>
      <c r="J2940">
        <f t="shared" si="180"/>
        <v>0.90149999999999997</v>
      </c>
      <c r="L2940" t="s">
        <v>2466</v>
      </c>
      <c r="M2940">
        <f>IF(I2940="","",VLOOKUP(L2940,'ARTICLES 10052022'!$A$1:$J$1031,10,FALSE))</f>
        <v>0.60099999999999998</v>
      </c>
      <c r="N2940">
        <f t="shared" si="179"/>
        <v>0.60099999999999998</v>
      </c>
    </row>
    <row r="2941" spans="1:14" outlineLevel="2">
      <c r="A2941" t="s">
        <v>1440</v>
      </c>
      <c r="B2941" s="73" t="str">
        <f>VLOOKUP(A2941,'ARTICLES 10052022'!$A$2:$D$1031,4,FALSE)</f>
        <v>AF</v>
      </c>
      <c r="C2941" s="73" t="str">
        <f t="shared" si="177"/>
        <v/>
      </c>
      <c r="E2941">
        <v>1</v>
      </c>
      <c r="F2941" t="s">
        <v>2471</v>
      </c>
      <c r="G2941">
        <v>0.08</v>
      </c>
      <c r="H2941">
        <f t="shared" si="178"/>
        <v>0.08</v>
      </c>
      <c r="I2941">
        <f>VLOOKUP(L2941,'ARTICLES 10052022'!$A$1:$Q$1031,17,FALSE)</f>
        <v>0.10799999999999998</v>
      </c>
      <c r="J2941">
        <f t="shared" si="180"/>
        <v>0.10799999999999998</v>
      </c>
      <c r="L2941" t="s">
        <v>2470</v>
      </c>
      <c r="M2941">
        <f>IF(I2941="","",VLOOKUP(L2941,'ARTICLES 10052022'!$A$1:$J$1031,10,FALSE))</f>
        <v>7.1999999999999995E-2</v>
      </c>
      <c r="N2941">
        <f t="shared" si="179"/>
        <v>7.1999999999999995E-2</v>
      </c>
    </row>
    <row r="2942" spans="1:14" outlineLevel="2">
      <c r="A2942" t="s">
        <v>1440</v>
      </c>
      <c r="B2942" s="73" t="str">
        <f>VLOOKUP(A2942,'ARTICLES 10052022'!$A$2:$D$1031,4,FALSE)</f>
        <v>AF</v>
      </c>
      <c r="C2942" s="73" t="str">
        <f t="shared" si="177"/>
        <v/>
      </c>
      <c r="E2942">
        <v>1</v>
      </c>
      <c r="F2942" t="s">
        <v>2044</v>
      </c>
      <c r="G2942">
        <v>1.57</v>
      </c>
      <c r="H2942">
        <f t="shared" si="178"/>
        <v>1.57</v>
      </c>
      <c r="I2942">
        <f>VLOOKUP(L2942,'ARTICLES 10052022'!$A$1:$Q$1031,17,FALSE)</f>
        <v>2.3980000000000001</v>
      </c>
      <c r="J2942">
        <f t="shared" si="180"/>
        <v>2.3980000000000001</v>
      </c>
      <c r="L2942">
        <v>9600000618</v>
      </c>
      <c r="M2942">
        <f>IF(I2942="","",VLOOKUP(L2942,'ARTICLES 10052022'!$A$1:$J$1031,10,FALSE))</f>
        <v>1.1990000000000001</v>
      </c>
      <c r="N2942">
        <f t="shared" si="179"/>
        <v>1.1990000000000001</v>
      </c>
    </row>
    <row r="2943" spans="1:14" outlineLevel="1">
      <c r="A2943" s="73" t="s">
        <v>3293</v>
      </c>
      <c r="B2943" s="73"/>
      <c r="C2943" s="73" t="str">
        <f t="shared" si="177"/>
        <v>ECSPR-600</v>
      </c>
      <c r="J2943">
        <f>SUBTOTAL(9,J2927:J2942)</f>
        <v>430.76894000000004</v>
      </c>
      <c r="N2943">
        <f>SUBTOTAL(9,N2927:N2942)</f>
        <v>288.30000000000007</v>
      </c>
    </row>
    <row r="2944" spans="1:14" outlineLevel="2">
      <c r="A2944" t="s">
        <v>2737</v>
      </c>
      <c r="B2944" s="73" t="str">
        <f>VLOOKUP(A2944,'ARTICLES 10052022'!$A$2:$D$1031,4,FALSE)</f>
        <v>AF</v>
      </c>
      <c r="C2944" s="73" t="str">
        <f t="shared" si="177"/>
        <v/>
      </c>
      <c r="E2944">
        <v>1</v>
      </c>
      <c r="F2944" t="s">
        <v>1544</v>
      </c>
      <c r="G2944">
        <v>2.2400000000000002</v>
      </c>
      <c r="H2944">
        <f t="shared" si="178"/>
        <v>2.2400000000000002</v>
      </c>
      <c r="I2944">
        <f>VLOOKUP(L2944,'ARTICLES 10052022'!$A$1:$Q$1031,17,FALSE)</f>
        <v>2.25</v>
      </c>
      <c r="J2944">
        <f t="shared" si="180"/>
        <v>2.25</v>
      </c>
      <c r="L2944">
        <v>101007</v>
      </c>
      <c r="M2944">
        <f>IF(I2944="","",VLOOKUP(L2944,'ARTICLES 10052022'!$A$1:$J$1031,10,FALSE))</f>
        <v>1.5</v>
      </c>
      <c r="N2944">
        <f t="shared" si="179"/>
        <v>1.5</v>
      </c>
    </row>
    <row r="2945" spans="1:14" outlineLevel="2">
      <c r="A2945" t="s">
        <v>2737</v>
      </c>
      <c r="B2945" s="73" t="str">
        <f>VLOOKUP(A2945,'ARTICLES 10052022'!$A$2:$D$1031,4,FALSE)</f>
        <v>AF</v>
      </c>
      <c r="C2945" s="73" t="str">
        <f t="shared" si="177"/>
        <v/>
      </c>
      <c r="E2945">
        <v>1</v>
      </c>
      <c r="F2945" t="s">
        <v>1421</v>
      </c>
      <c r="G2945">
        <v>20.309999999999999</v>
      </c>
      <c r="H2945">
        <f t="shared" si="178"/>
        <v>20.309999999999999</v>
      </c>
      <c r="I2945">
        <f>VLOOKUP(L2945,'ARTICLES 10052022'!$A$1:$Q$1031,17,FALSE)</f>
        <v>21.567</v>
      </c>
      <c r="J2945">
        <f t="shared" si="180"/>
        <v>21.567</v>
      </c>
      <c r="L2945">
        <v>1510041</v>
      </c>
      <c r="M2945">
        <f>IF(I2945="","",VLOOKUP(L2945,'ARTICLES 10052022'!$A$1:$J$1031,10,FALSE))</f>
        <v>14.378</v>
      </c>
      <c r="N2945">
        <f t="shared" si="179"/>
        <v>14.378</v>
      </c>
    </row>
    <row r="2946" spans="1:14" outlineLevel="2">
      <c r="A2946" t="s">
        <v>2737</v>
      </c>
      <c r="B2946" s="73" t="str">
        <f>VLOOKUP(A2946,'ARTICLES 10052022'!$A$2:$D$1031,4,FALSE)</f>
        <v>AF</v>
      </c>
      <c r="C2946" s="73" t="str">
        <f t="shared" si="177"/>
        <v/>
      </c>
      <c r="E2946">
        <v>1</v>
      </c>
      <c r="F2946" t="s">
        <v>1572</v>
      </c>
      <c r="G2946">
        <v>0.6</v>
      </c>
      <c r="H2946">
        <f t="shared" si="178"/>
        <v>0.6</v>
      </c>
      <c r="I2946">
        <f>VLOOKUP(L2946,'ARTICLES 10052022'!$A$1:$Q$1031,17,FALSE)</f>
        <v>0.67749999999999999</v>
      </c>
      <c r="J2946">
        <f t="shared" si="180"/>
        <v>0.67749999999999999</v>
      </c>
      <c r="L2946" t="s">
        <v>588</v>
      </c>
      <c r="M2946">
        <f>IF(I2946="","",VLOOKUP(L2946,'ARTICLES 10052022'!$A$1:$J$1031,10,FALSE))</f>
        <v>0.54200000000000004</v>
      </c>
      <c r="N2946">
        <f t="shared" si="179"/>
        <v>0.54200000000000004</v>
      </c>
    </row>
    <row r="2947" spans="1:14" outlineLevel="2">
      <c r="A2947" t="s">
        <v>2737</v>
      </c>
      <c r="B2947" s="73" t="str">
        <f>VLOOKUP(A2947,'ARTICLES 10052022'!$A$2:$D$1031,4,FALSE)</f>
        <v>AF</v>
      </c>
      <c r="C2947" s="73" t="str">
        <f t="shared" si="177"/>
        <v/>
      </c>
      <c r="E2947">
        <v>1</v>
      </c>
      <c r="F2947" t="s">
        <v>1581</v>
      </c>
      <c r="G2947">
        <v>1.19</v>
      </c>
      <c r="H2947">
        <f t="shared" si="178"/>
        <v>1.19</v>
      </c>
      <c r="I2947">
        <f>VLOOKUP(L2947,'ARTICLES 10052022'!$A$1:$Q$1031,17,FALSE)</f>
        <v>1.1850000000000001</v>
      </c>
      <c r="J2947">
        <f t="shared" si="180"/>
        <v>1.1850000000000001</v>
      </c>
      <c r="L2947" t="s">
        <v>1580</v>
      </c>
      <c r="M2947">
        <f>IF(I2947="","",VLOOKUP(L2947,'ARTICLES 10052022'!$A$1:$J$1031,10,FALSE))</f>
        <v>0.79</v>
      </c>
      <c r="N2947">
        <f t="shared" si="179"/>
        <v>0.79</v>
      </c>
    </row>
    <row r="2948" spans="1:14" outlineLevel="2">
      <c r="A2948" t="s">
        <v>2737</v>
      </c>
      <c r="B2948" s="73" t="str">
        <f>VLOOKUP(A2948,'ARTICLES 10052022'!$A$2:$D$1031,4,FALSE)</f>
        <v>AF</v>
      </c>
      <c r="C2948" s="73" t="str">
        <f t="shared" ref="C2948:C3011" si="181">IF(G2948="",MID(A2948,7,100),"")</f>
        <v/>
      </c>
      <c r="E2948">
        <v>1</v>
      </c>
      <c r="F2948" t="s">
        <v>1383</v>
      </c>
      <c r="G2948">
        <v>206.99</v>
      </c>
      <c r="H2948">
        <f t="shared" si="178"/>
        <v>206.99</v>
      </c>
      <c r="I2948">
        <f>VLOOKUP(L2948,'ARTICLES 10052022'!$A$1:$Q$1031,17,FALSE)</f>
        <v>207.87</v>
      </c>
      <c r="J2948">
        <f t="shared" si="180"/>
        <v>207.87</v>
      </c>
      <c r="L2948" t="s">
        <v>1382</v>
      </c>
      <c r="M2948">
        <f>IF(I2948="","",VLOOKUP(L2948,'ARTICLES 10052022'!$A$1:$J$1031,10,FALSE))</f>
        <v>138.58000000000001</v>
      </c>
      <c r="N2948">
        <f t="shared" si="179"/>
        <v>138.58000000000001</v>
      </c>
    </row>
    <row r="2949" spans="1:14" outlineLevel="2">
      <c r="A2949" t="s">
        <v>2737</v>
      </c>
      <c r="B2949" s="73" t="str">
        <f>VLOOKUP(A2949,'ARTICLES 10052022'!$A$2:$D$1031,4,FALSE)</f>
        <v>AF</v>
      </c>
      <c r="C2949" s="73" t="str">
        <f t="shared" si="181"/>
        <v/>
      </c>
      <c r="E2949">
        <v>1</v>
      </c>
      <c r="F2949" t="s">
        <v>993</v>
      </c>
      <c r="G2949">
        <v>4.87</v>
      </c>
      <c r="H2949">
        <f t="shared" si="178"/>
        <v>4.87</v>
      </c>
      <c r="I2949">
        <f>VLOOKUP(L2949,'ARTICLES 10052022'!$A$1:$Q$1031,17,FALSE)</f>
        <v>1.41</v>
      </c>
      <c r="J2949">
        <f t="shared" si="180"/>
        <v>1.41</v>
      </c>
      <c r="L2949" t="s">
        <v>472</v>
      </c>
      <c r="M2949">
        <f>IF(I2949="","",VLOOKUP(L2949,'ARTICLES 10052022'!$A$1:$J$1031,10,FALSE))</f>
        <v>0.94</v>
      </c>
      <c r="N2949">
        <f t="shared" si="179"/>
        <v>0.94</v>
      </c>
    </row>
    <row r="2950" spans="1:14" outlineLevel="2">
      <c r="A2950" t="s">
        <v>2737</v>
      </c>
      <c r="B2950" s="73" t="str">
        <f>VLOOKUP(A2950,'ARTICLES 10052022'!$A$2:$D$1031,4,FALSE)</f>
        <v>AF</v>
      </c>
      <c r="C2950" s="73" t="str">
        <f t="shared" si="181"/>
        <v/>
      </c>
      <c r="E2950">
        <v>1</v>
      </c>
      <c r="F2950" t="s">
        <v>2940</v>
      </c>
      <c r="G2950">
        <v>4.9400000000000004</v>
      </c>
      <c r="H2950">
        <f t="shared" si="178"/>
        <v>4.9400000000000004</v>
      </c>
      <c r="I2950">
        <f>VLOOKUP(L2950,'ARTICLES 10052022'!$A$1:$Q$1031,17,FALSE)</f>
        <v>1.3800000000000001</v>
      </c>
      <c r="J2950">
        <f t="shared" si="180"/>
        <v>1.3800000000000001</v>
      </c>
      <c r="L2950" t="s">
        <v>474</v>
      </c>
      <c r="M2950">
        <f>IF(I2950="","",VLOOKUP(L2950,'ARTICLES 10052022'!$A$1:$J$1031,10,FALSE))</f>
        <v>0.92</v>
      </c>
      <c r="N2950">
        <f t="shared" si="179"/>
        <v>0.92</v>
      </c>
    </row>
    <row r="2951" spans="1:14" outlineLevel="2">
      <c r="A2951" t="s">
        <v>2737</v>
      </c>
      <c r="B2951" s="73" t="str">
        <f>VLOOKUP(A2951,'ARTICLES 10052022'!$A$2:$D$1031,4,FALSE)</f>
        <v>AF</v>
      </c>
      <c r="C2951" s="73" t="str">
        <f t="shared" si="181"/>
        <v/>
      </c>
      <c r="E2951">
        <v>0.54</v>
      </c>
      <c r="F2951" t="s">
        <v>2411</v>
      </c>
      <c r="G2951">
        <v>75</v>
      </c>
      <c r="H2951">
        <f t="shared" ref="H2951:H3014" si="182">IF(C2951="",G2951*E2951,"")</f>
        <v>40.5</v>
      </c>
      <c r="I2951">
        <f>VLOOKUP(L2951,'ARTICLES 10052022'!$A$1:$Q$1031,17,FALSE)</f>
        <v>75</v>
      </c>
      <c r="J2951">
        <f t="shared" si="180"/>
        <v>40.5</v>
      </c>
      <c r="L2951" t="s">
        <v>2410</v>
      </c>
      <c r="M2951">
        <f>IF(I2951="","",VLOOKUP(L2951,'ARTICLES 10052022'!$A$1:$J$1031,10,FALSE))</f>
        <v>50</v>
      </c>
      <c r="N2951">
        <f t="shared" si="179"/>
        <v>27</v>
      </c>
    </row>
    <row r="2952" spans="1:14" outlineLevel="2">
      <c r="A2952" t="s">
        <v>2737</v>
      </c>
      <c r="B2952" s="73" t="str">
        <f>VLOOKUP(A2952,'ARTICLES 10052022'!$A$2:$D$1031,4,FALSE)</f>
        <v>AF</v>
      </c>
      <c r="C2952" s="73" t="str">
        <f t="shared" si="181"/>
        <v/>
      </c>
      <c r="E2952">
        <v>1</v>
      </c>
      <c r="F2952" t="s">
        <v>1517</v>
      </c>
      <c r="G2952">
        <v>5.59</v>
      </c>
      <c r="H2952">
        <f t="shared" si="182"/>
        <v>5.59</v>
      </c>
      <c r="I2952">
        <f>VLOOKUP(L2952,'ARTICLES 10052022'!$A$1:$Q$1031,17,FALSE)</f>
        <v>2.8701400000000001</v>
      </c>
      <c r="J2952">
        <f t="shared" si="180"/>
        <v>2.8701400000000001</v>
      </c>
      <c r="L2952" t="s">
        <v>1516</v>
      </c>
      <c r="M2952">
        <f>IF(I2952="","",VLOOKUP(L2952,'ARTICLES 10052022'!$A$1:$J$1031,10,FALSE))</f>
        <v>2.1579999999999999</v>
      </c>
      <c r="N2952">
        <f t="shared" si="179"/>
        <v>2.1579999999999999</v>
      </c>
    </row>
    <row r="2953" spans="1:14" outlineLevel="2">
      <c r="A2953" t="s">
        <v>2737</v>
      </c>
      <c r="B2953" s="73" t="str">
        <f>VLOOKUP(A2953,'ARTICLES 10052022'!$A$2:$D$1031,4,FALSE)</f>
        <v>AF</v>
      </c>
      <c r="C2953" s="73" t="str">
        <f t="shared" si="181"/>
        <v/>
      </c>
      <c r="E2953">
        <v>1</v>
      </c>
      <c r="F2953" t="s">
        <v>1538</v>
      </c>
      <c r="G2953">
        <v>4.3499999999999996</v>
      </c>
      <c r="H2953">
        <f t="shared" si="182"/>
        <v>4.3499999999999996</v>
      </c>
      <c r="I2953">
        <f>VLOOKUP(L2953,'ARTICLES 10052022'!$A$1:$Q$1031,17,FALSE)</f>
        <v>4.3499999999999996</v>
      </c>
      <c r="J2953">
        <f t="shared" si="180"/>
        <v>4.3499999999999996</v>
      </c>
      <c r="L2953" t="s">
        <v>1537</v>
      </c>
      <c r="M2953">
        <f>IF(I2953="","",VLOOKUP(L2953,'ARTICLES 10052022'!$A$1:$J$1031,10,FALSE))</f>
        <v>2.9</v>
      </c>
      <c r="N2953">
        <f t="shared" si="179"/>
        <v>2.9</v>
      </c>
    </row>
    <row r="2954" spans="1:14" outlineLevel="2">
      <c r="A2954" t="s">
        <v>2737</v>
      </c>
      <c r="B2954" s="73" t="str">
        <f>VLOOKUP(A2954,'ARTICLES 10052022'!$A$2:$D$1031,4,FALSE)</f>
        <v>AF</v>
      </c>
      <c r="C2954" s="73" t="str">
        <f t="shared" si="181"/>
        <v/>
      </c>
      <c r="E2954">
        <v>1</v>
      </c>
      <c r="F2954" t="s">
        <v>1826</v>
      </c>
      <c r="G2954">
        <v>6.93</v>
      </c>
      <c r="H2954">
        <f t="shared" si="182"/>
        <v>6.93</v>
      </c>
      <c r="I2954">
        <f>VLOOKUP(L2954,'ARTICLES 10052022'!$A$1:$Q$1031,17,FALSE)</f>
        <v>5.3665500000000002</v>
      </c>
      <c r="J2954">
        <f t="shared" si="180"/>
        <v>5.3665500000000002</v>
      </c>
      <c r="L2954" t="s">
        <v>1825</v>
      </c>
      <c r="M2954">
        <f>IF(I2954="","",VLOOKUP(L2954,'ARTICLES 10052022'!$A$1:$J$1031,10,FALSE))</f>
        <v>4.0350000000000001</v>
      </c>
      <c r="N2954">
        <f t="shared" ref="N2954:N3017" si="183">IF(I2954="","",E2954*M2954)</f>
        <v>4.0350000000000001</v>
      </c>
    </row>
    <row r="2955" spans="1:14" outlineLevel="2">
      <c r="A2955" t="s">
        <v>2737</v>
      </c>
      <c r="B2955" s="73" t="str">
        <f>VLOOKUP(A2955,'ARTICLES 10052022'!$A$2:$D$1031,4,FALSE)</f>
        <v>AF</v>
      </c>
      <c r="C2955" s="73" t="str">
        <f t="shared" si="181"/>
        <v/>
      </c>
      <c r="E2955">
        <v>1</v>
      </c>
      <c r="F2955" t="s">
        <v>1524</v>
      </c>
      <c r="G2955">
        <v>8.51</v>
      </c>
      <c r="H2955">
        <f t="shared" si="182"/>
        <v>8.51</v>
      </c>
      <c r="I2955">
        <f>VLOOKUP(L2955,'ARTICLES 10052022'!$A$1:$Q$1031,17,FALSE)</f>
        <v>10.267334</v>
      </c>
      <c r="J2955">
        <f t="shared" si="180"/>
        <v>10.267334</v>
      </c>
      <c r="L2955" t="s">
        <v>1523</v>
      </c>
      <c r="M2955">
        <f>IF(I2955="","",VLOOKUP(L2955,'ARTICLES 10052022'!$A$1:$J$1031,10,FALSE))</f>
        <v>7.7198000000000002</v>
      </c>
      <c r="N2955">
        <f t="shared" si="183"/>
        <v>7.7198000000000002</v>
      </c>
    </row>
    <row r="2956" spans="1:14" outlineLevel="2">
      <c r="A2956" t="s">
        <v>2737</v>
      </c>
      <c r="B2956" s="73" t="str">
        <f>VLOOKUP(A2956,'ARTICLES 10052022'!$A$2:$D$1031,4,FALSE)</f>
        <v>AF</v>
      </c>
      <c r="C2956" s="73" t="str">
        <f t="shared" si="181"/>
        <v/>
      </c>
      <c r="E2956">
        <v>1</v>
      </c>
      <c r="F2956" t="s">
        <v>2467</v>
      </c>
      <c r="G2956">
        <v>0.90200000000000002</v>
      </c>
      <c r="H2956">
        <f t="shared" si="182"/>
        <v>0.90200000000000002</v>
      </c>
      <c r="I2956">
        <f>VLOOKUP(L2956,'ARTICLES 10052022'!$A$1:$Q$1031,17,FALSE)</f>
        <v>0.90149999999999997</v>
      </c>
      <c r="J2956">
        <f t="shared" si="180"/>
        <v>0.90149999999999997</v>
      </c>
      <c r="L2956" t="s">
        <v>2466</v>
      </c>
      <c r="M2956">
        <f>IF(I2956="","",VLOOKUP(L2956,'ARTICLES 10052022'!$A$1:$J$1031,10,FALSE))</f>
        <v>0.60099999999999998</v>
      </c>
      <c r="N2956">
        <f t="shared" si="183"/>
        <v>0.60099999999999998</v>
      </c>
    </row>
    <row r="2957" spans="1:14" outlineLevel="2">
      <c r="A2957" t="s">
        <v>2737</v>
      </c>
      <c r="B2957" s="73" t="str">
        <f>VLOOKUP(A2957,'ARTICLES 10052022'!$A$2:$D$1031,4,FALSE)</f>
        <v>AF</v>
      </c>
      <c r="C2957" s="73" t="str">
        <f t="shared" si="181"/>
        <v/>
      </c>
      <c r="E2957">
        <v>1</v>
      </c>
      <c r="F2957" t="s">
        <v>2471</v>
      </c>
      <c r="G2957">
        <v>0.08</v>
      </c>
      <c r="H2957">
        <f t="shared" si="182"/>
        <v>0.08</v>
      </c>
      <c r="I2957">
        <f>VLOOKUP(L2957,'ARTICLES 10052022'!$A$1:$Q$1031,17,FALSE)</f>
        <v>0.10799999999999998</v>
      </c>
      <c r="J2957">
        <f t="shared" si="180"/>
        <v>0.10799999999999998</v>
      </c>
      <c r="L2957" t="s">
        <v>2470</v>
      </c>
      <c r="M2957">
        <f>IF(I2957="","",VLOOKUP(L2957,'ARTICLES 10052022'!$A$1:$J$1031,10,FALSE))</f>
        <v>7.1999999999999995E-2</v>
      </c>
      <c r="N2957">
        <f t="shared" si="183"/>
        <v>7.1999999999999995E-2</v>
      </c>
    </row>
    <row r="2958" spans="1:14" outlineLevel="2">
      <c r="A2958" t="s">
        <v>2737</v>
      </c>
      <c r="B2958" s="73" t="str">
        <f>VLOOKUP(A2958,'ARTICLES 10052022'!$A$2:$D$1031,4,FALSE)</f>
        <v>AF</v>
      </c>
      <c r="C2958" s="73" t="str">
        <f t="shared" si="181"/>
        <v/>
      </c>
      <c r="E2958">
        <v>1</v>
      </c>
      <c r="F2958" t="s">
        <v>2044</v>
      </c>
      <c r="G2958">
        <v>1.57</v>
      </c>
      <c r="H2958">
        <f t="shared" si="182"/>
        <v>1.57</v>
      </c>
      <c r="I2958">
        <f>VLOOKUP(L2958,'ARTICLES 10052022'!$A$1:$Q$1031,17,FALSE)</f>
        <v>2.3980000000000001</v>
      </c>
      <c r="J2958">
        <f t="shared" si="180"/>
        <v>2.3980000000000001</v>
      </c>
      <c r="L2958">
        <v>9600000618</v>
      </c>
      <c r="M2958">
        <f>IF(I2958="","",VLOOKUP(L2958,'ARTICLES 10052022'!$A$1:$J$1031,10,FALSE))</f>
        <v>1.1990000000000001</v>
      </c>
      <c r="N2958">
        <f t="shared" si="183"/>
        <v>1.1990000000000001</v>
      </c>
    </row>
    <row r="2959" spans="1:14" outlineLevel="1">
      <c r="A2959" s="73" t="s">
        <v>3294</v>
      </c>
      <c r="B2959" s="73"/>
      <c r="C2959" s="73" t="str">
        <f t="shared" si="181"/>
        <v>ECSPR-1200-EBARA</v>
      </c>
      <c r="J2959">
        <f>SUBTOTAL(9,J2944:J2958)</f>
        <v>303.10102400000005</v>
      </c>
      <c r="N2959">
        <f>SUBTOTAL(9,N2944:N2958)</f>
        <v>203.3348</v>
      </c>
    </row>
    <row r="2960" spans="1:14" outlineLevel="2">
      <c r="A2960" t="s">
        <v>2739</v>
      </c>
      <c r="B2960" s="73" t="str">
        <f>VLOOKUP(A2960,'ARTICLES 10052022'!$A$2:$D$1031,4,FALSE)</f>
        <v>AF</v>
      </c>
      <c r="C2960" s="73" t="str">
        <f t="shared" si="181"/>
        <v/>
      </c>
      <c r="E2960">
        <v>1</v>
      </c>
      <c r="F2960" t="s">
        <v>1544</v>
      </c>
      <c r="G2960">
        <v>2.2400000000000002</v>
      </c>
      <c r="H2960">
        <f t="shared" si="182"/>
        <v>2.2400000000000002</v>
      </c>
      <c r="I2960">
        <f>VLOOKUP(L2960,'ARTICLES 10052022'!$A$1:$Q$1031,17,FALSE)</f>
        <v>2.25</v>
      </c>
      <c r="J2960">
        <f t="shared" si="180"/>
        <v>2.25</v>
      </c>
      <c r="L2960">
        <v>101007</v>
      </c>
      <c r="M2960">
        <f>IF(I2960="","",VLOOKUP(L2960,'ARTICLES 10052022'!$A$1:$J$1031,10,FALSE))</f>
        <v>1.5</v>
      </c>
      <c r="N2960">
        <f t="shared" si="183"/>
        <v>1.5</v>
      </c>
    </row>
    <row r="2961" spans="1:14" outlineLevel="2">
      <c r="A2961" t="s">
        <v>2739</v>
      </c>
      <c r="B2961" s="73" t="str">
        <f>VLOOKUP(A2961,'ARTICLES 10052022'!$A$2:$D$1031,4,FALSE)</f>
        <v>AF</v>
      </c>
      <c r="C2961" s="73" t="str">
        <f t="shared" si="181"/>
        <v/>
      </c>
      <c r="E2961">
        <v>1</v>
      </c>
      <c r="F2961" t="s">
        <v>1421</v>
      </c>
      <c r="G2961">
        <v>20.309999999999999</v>
      </c>
      <c r="H2961">
        <f t="shared" si="182"/>
        <v>20.309999999999999</v>
      </c>
      <c r="I2961">
        <f>VLOOKUP(L2961,'ARTICLES 10052022'!$A$1:$Q$1031,17,FALSE)</f>
        <v>21.567</v>
      </c>
      <c r="J2961">
        <f t="shared" si="180"/>
        <v>21.567</v>
      </c>
      <c r="L2961">
        <v>1510041</v>
      </c>
      <c r="M2961">
        <f>IF(I2961="","",VLOOKUP(L2961,'ARTICLES 10052022'!$A$1:$J$1031,10,FALSE))</f>
        <v>14.378</v>
      </c>
      <c r="N2961">
        <f t="shared" si="183"/>
        <v>14.378</v>
      </c>
    </row>
    <row r="2962" spans="1:14" outlineLevel="2">
      <c r="A2962" t="s">
        <v>2739</v>
      </c>
      <c r="B2962" s="73" t="str">
        <f>VLOOKUP(A2962,'ARTICLES 10052022'!$A$2:$D$1031,4,FALSE)</f>
        <v>AF</v>
      </c>
      <c r="C2962" s="73" t="str">
        <f t="shared" si="181"/>
        <v/>
      </c>
      <c r="E2962">
        <v>1</v>
      </c>
      <c r="F2962" t="s">
        <v>1572</v>
      </c>
      <c r="G2962">
        <v>0.6</v>
      </c>
      <c r="H2962">
        <f t="shared" si="182"/>
        <v>0.6</v>
      </c>
      <c r="I2962">
        <f>VLOOKUP(L2962,'ARTICLES 10052022'!$A$1:$Q$1031,17,FALSE)</f>
        <v>0.67749999999999999</v>
      </c>
      <c r="J2962">
        <f t="shared" si="180"/>
        <v>0.67749999999999999</v>
      </c>
      <c r="L2962" t="s">
        <v>588</v>
      </c>
      <c r="M2962">
        <f>IF(I2962="","",VLOOKUP(L2962,'ARTICLES 10052022'!$A$1:$J$1031,10,FALSE))</f>
        <v>0.54200000000000004</v>
      </c>
      <c r="N2962">
        <f t="shared" si="183"/>
        <v>0.54200000000000004</v>
      </c>
    </row>
    <row r="2963" spans="1:14" outlineLevel="2">
      <c r="A2963" t="s">
        <v>2739</v>
      </c>
      <c r="B2963" s="73" t="str">
        <f>VLOOKUP(A2963,'ARTICLES 10052022'!$A$2:$D$1031,4,FALSE)</f>
        <v>AF</v>
      </c>
      <c r="C2963" s="73" t="str">
        <f t="shared" si="181"/>
        <v/>
      </c>
      <c r="E2963">
        <v>1</v>
      </c>
      <c r="F2963" t="s">
        <v>1581</v>
      </c>
      <c r="G2963">
        <v>1.19</v>
      </c>
      <c r="H2963">
        <f t="shared" si="182"/>
        <v>1.19</v>
      </c>
      <c r="I2963">
        <f>VLOOKUP(L2963,'ARTICLES 10052022'!$A$1:$Q$1031,17,FALSE)</f>
        <v>1.1850000000000001</v>
      </c>
      <c r="J2963">
        <f t="shared" si="180"/>
        <v>1.1850000000000001</v>
      </c>
      <c r="L2963" t="s">
        <v>1580</v>
      </c>
      <c r="M2963">
        <f>IF(I2963="","",VLOOKUP(L2963,'ARTICLES 10052022'!$A$1:$J$1031,10,FALSE))</f>
        <v>0.79</v>
      </c>
      <c r="N2963">
        <f t="shared" si="183"/>
        <v>0.79</v>
      </c>
    </row>
    <row r="2964" spans="1:14" outlineLevel="2">
      <c r="A2964" t="s">
        <v>2739</v>
      </c>
      <c r="B2964" s="73" t="str">
        <f>VLOOKUP(A2964,'ARTICLES 10052022'!$A$2:$D$1031,4,FALSE)</f>
        <v>AF</v>
      </c>
      <c r="C2964" s="73" t="str">
        <f t="shared" si="181"/>
        <v/>
      </c>
      <c r="E2964">
        <v>1</v>
      </c>
      <c r="F2964" t="s">
        <v>1383</v>
      </c>
      <c r="G2964">
        <v>206.99</v>
      </c>
      <c r="H2964">
        <f t="shared" si="182"/>
        <v>206.99</v>
      </c>
      <c r="I2964">
        <f>VLOOKUP(L2964,'ARTICLES 10052022'!$A$1:$Q$1031,17,FALSE)</f>
        <v>207.87</v>
      </c>
      <c r="J2964">
        <f t="shared" si="180"/>
        <v>207.87</v>
      </c>
      <c r="L2964" t="s">
        <v>1382</v>
      </c>
      <c r="M2964">
        <f>IF(I2964="","",VLOOKUP(L2964,'ARTICLES 10052022'!$A$1:$J$1031,10,FALSE))</f>
        <v>138.58000000000001</v>
      </c>
      <c r="N2964">
        <f t="shared" si="183"/>
        <v>138.58000000000001</v>
      </c>
    </row>
    <row r="2965" spans="1:14" outlineLevel="2">
      <c r="A2965" t="s">
        <v>2739</v>
      </c>
      <c r="B2965" s="73" t="str">
        <f>VLOOKUP(A2965,'ARTICLES 10052022'!$A$2:$D$1031,4,FALSE)</f>
        <v>AF</v>
      </c>
      <c r="C2965" s="73" t="str">
        <f t="shared" si="181"/>
        <v/>
      </c>
      <c r="E2965">
        <v>1</v>
      </c>
      <c r="F2965" t="s">
        <v>993</v>
      </c>
      <c r="G2965">
        <v>4.87</v>
      </c>
      <c r="H2965">
        <f t="shared" si="182"/>
        <v>4.87</v>
      </c>
      <c r="I2965">
        <f>VLOOKUP(L2965,'ARTICLES 10052022'!$A$1:$Q$1031,17,FALSE)</f>
        <v>1.41</v>
      </c>
      <c r="J2965">
        <f t="shared" ref="J2965:J3031" si="184">E2965*I2965</f>
        <v>1.41</v>
      </c>
      <c r="L2965" t="s">
        <v>472</v>
      </c>
      <c r="M2965">
        <f>IF(I2965="","",VLOOKUP(L2965,'ARTICLES 10052022'!$A$1:$J$1031,10,FALSE))</f>
        <v>0.94</v>
      </c>
      <c r="N2965">
        <f t="shared" si="183"/>
        <v>0.94</v>
      </c>
    </row>
    <row r="2966" spans="1:14" outlineLevel="2">
      <c r="A2966" t="s">
        <v>2739</v>
      </c>
      <c r="B2966" s="73" t="str">
        <f>VLOOKUP(A2966,'ARTICLES 10052022'!$A$2:$D$1031,4,FALSE)</f>
        <v>AF</v>
      </c>
      <c r="C2966" s="73" t="str">
        <f t="shared" si="181"/>
        <v/>
      </c>
      <c r="E2966">
        <v>1</v>
      </c>
      <c r="F2966" t="s">
        <v>2940</v>
      </c>
      <c r="G2966">
        <v>4.9400000000000004</v>
      </c>
      <c r="H2966">
        <f t="shared" si="182"/>
        <v>4.9400000000000004</v>
      </c>
      <c r="I2966">
        <f>VLOOKUP(L2966,'ARTICLES 10052022'!$A$1:$Q$1031,17,FALSE)</f>
        <v>1.3800000000000001</v>
      </c>
      <c r="J2966">
        <f t="shared" si="184"/>
        <v>1.3800000000000001</v>
      </c>
      <c r="L2966" t="s">
        <v>474</v>
      </c>
      <c r="M2966">
        <f>IF(I2966="","",VLOOKUP(L2966,'ARTICLES 10052022'!$A$1:$J$1031,10,FALSE))</f>
        <v>0.92</v>
      </c>
      <c r="N2966">
        <f t="shared" si="183"/>
        <v>0.92</v>
      </c>
    </row>
    <row r="2967" spans="1:14" outlineLevel="2">
      <c r="A2967" t="s">
        <v>2739</v>
      </c>
      <c r="B2967" s="73" t="str">
        <f>VLOOKUP(A2967,'ARTICLES 10052022'!$A$2:$D$1031,4,FALSE)</f>
        <v>AF</v>
      </c>
      <c r="C2967" s="73" t="str">
        <f t="shared" si="181"/>
        <v/>
      </c>
      <c r="E2967">
        <v>0.84</v>
      </c>
      <c r="F2967" t="s">
        <v>2411</v>
      </c>
      <c r="G2967">
        <v>75</v>
      </c>
      <c r="H2967">
        <f t="shared" si="182"/>
        <v>63</v>
      </c>
      <c r="I2967">
        <f>VLOOKUP(L2967,'ARTICLES 10052022'!$A$1:$Q$1031,17,FALSE)</f>
        <v>75</v>
      </c>
      <c r="J2967">
        <f t="shared" si="184"/>
        <v>63</v>
      </c>
      <c r="L2967" t="s">
        <v>2410</v>
      </c>
      <c r="M2967">
        <f>IF(I2967="","",VLOOKUP(L2967,'ARTICLES 10052022'!$A$1:$J$1031,10,FALSE))</f>
        <v>50</v>
      </c>
      <c r="N2967">
        <f t="shared" si="183"/>
        <v>42</v>
      </c>
    </row>
    <row r="2968" spans="1:14" outlineLevel="2">
      <c r="A2968" t="s">
        <v>2739</v>
      </c>
      <c r="B2968" s="73" t="str">
        <f>VLOOKUP(A2968,'ARTICLES 10052022'!$A$2:$D$1031,4,FALSE)</f>
        <v>AF</v>
      </c>
      <c r="C2968" s="73" t="str">
        <f t="shared" si="181"/>
        <v/>
      </c>
      <c r="E2968">
        <v>1.3</v>
      </c>
      <c r="F2968" t="s">
        <v>1517</v>
      </c>
      <c r="G2968">
        <v>5.59</v>
      </c>
      <c r="H2968">
        <f t="shared" si="182"/>
        <v>7.2670000000000003</v>
      </c>
      <c r="I2968">
        <f>VLOOKUP(L2968,'ARTICLES 10052022'!$A$1:$Q$1031,17,FALSE)</f>
        <v>2.8701400000000001</v>
      </c>
      <c r="J2968">
        <f t="shared" si="184"/>
        <v>3.7311820000000004</v>
      </c>
      <c r="L2968" t="s">
        <v>1516</v>
      </c>
      <c r="M2968">
        <f>IF(I2968="","",VLOOKUP(L2968,'ARTICLES 10052022'!$A$1:$J$1031,10,FALSE))</f>
        <v>2.1579999999999999</v>
      </c>
      <c r="N2968">
        <f t="shared" si="183"/>
        <v>2.8054000000000001</v>
      </c>
    </row>
    <row r="2969" spans="1:14" outlineLevel="2">
      <c r="A2969" t="s">
        <v>2739</v>
      </c>
      <c r="B2969" s="73" t="str">
        <f>VLOOKUP(A2969,'ARTICLES 10052022'!$A$2:$D$1031,4,FALSE)</f>
        <v>AF</v>
      </c>
      <c r="C2969" s="73" t="str">
        <f t="shared" si="181"/>
        <v/>
      </c>
      <c r="E2969">
        <v>1.3</v>
      </c>
      <c r="F2969" t="s">
        <v>1538</v>
      </c>
      <c r="G2969">
        <v>4.3499999999999996</v>
      </c>
      <c r="H2969">
        <f t="shared" si="182"/>
        <v>5.6549999999999994</v>
      </c>
      <c r="I2969">
        <f>VLOOKUP(L2969,'ARTICLES 10052022'!$A$1:$Q$1031,17,FALSE)</f>
        <v>4.3499999999999996</v>
      </c>
      <c r="J2969">
        <f t="shared" si="184"/>
        <v>5.6549999999999994</v>
      </c>
      <c r="L2969" t="s">
        <v>1537</v>
      </c>
      <c r="M2969">
        <f>IF(I2969="","",VLOOKUP(L2969,'ARTICLES 10052022'!$A$1:$J$1031,10,FALSE))</f>
        <v>2.9</v>
      </c>
      <c r="N2969">
        <f t="shared" si="183"/>
        <v>3.77</v>
      </c>
    </row>
    <row r="2970" spans="1:14" outlineLevel="2">
      <c r="A2970" t="s">
        <v>2739</v>
      </c>
      <c r="B2970" s="73" t="str">
        <f>VLOOKUP(A2970,'ARTICLES 10052022'!$A$2:$D$1031,4,FALSE)</f>
        <v>AF</v>
      </c>
      <c r="C2970" s="73" t="str">
        <f t="shared" si="181"/>
        <v/>
      </c>
      <c r="E2970">
        <v>1</v>
      </c>
      <c r="F2970" t="s">
        <v>1826</v>
      </c>
      <c r="G2970">
        <v>6.93</v>
      </c>
      <c r="H2970">
        <f t="shared" si="182"/>
        <v>6.93</v>
      </c>
      <c r="I2970">
        <f>VLOOKUP(L2970,'ARTICLES 10052022'!$A$1:$Q$1031,17,FALSE)</f>
        <v>5.3665500000000002</v>
      </c>
      <c r="J2970">
        <f t="shared" si="184"/>
        <v>5.3665500000000002</v>
      </c>
      <c r="L2970" t="s">
        <v>1825</v>
      </c>
      <c r="M2970">
        <f>IF(I2970="","",VLOOKUP(L2970,'ARTICLES 10052022'!$A$1:$J$1031,10,FALSE))</f>
        <v>4.0350000000000001</v>
      </c>
      <c r="N2970">
        <f t="shared" si="183"/>
        <v>4.0350000000000001</v>
      </c>
    </row>
    <row r="2971" spans="1:14" outlineLevel="2">
      <c r="A2971" t="s">
        <v>2739</v>
      </c>
      <c r="B2971" s="73" t="str">
        <f>VLOOKUP(A2971,'ARTICLES 10052022'!$A$2:$D$1031,4,FALSE)</f>
        <v>AF</v>
      </c>
      <c r="C2971" s="73" t="str">
        <f t="shared" si="181"/>
        <v/>
      </c>
      <c r="E2971">
        <v>1</v>
      </c>
      <c r="F2971" t="s">
        <v>1524</v>
      </c>
      <c r="G2971">
        <v>8.51</v>
      </c>
      <c r="H2971">
        <f t="shared" si="182"/>
        <v>8.51</v>
      </c>
      <c r="I2971">
        <f>VLOOKUP(L2971,'ARTICLES 10052022'!$A$1:$Q$1031,17,FALSE)</f>
        <v>10.267334</v>
      </c>
      <c r="J2971">
        <f t="shared" si="184"/>
        <v>10.267334</v>
      </c>
      <c r="L2971" t="s">
        <v>1523</v>
      </c>
      <c r="M2971">
        <f>IF(I2971="","",VLOOKUP(L2971,'ARTICLES 10052022'!$A$1:$J$1031,10,FALSE))</f>
        <v>7.7198000000000002</v>
      </c>
      <c r="N2971">
        <f t="shared" si="183"/>
        <v>7.7198000000000002</v>
      </c>
    </row>
    <row r="2972" spans="1:14" outlineLevel="2">
      <c r="A2972" t="s">
        <v>2739</v>
      </c>
      <c r="B2972" s="73" t="str">
        <f>VLOOKUP(A2972,'ARTICLES 10052022'!$A$2:$D$1031,4,FALSE)</f>
        <v>AF</v>
      </c>
      <c r="C2972" s="73" t="str">
        <f t="shared" si="181"/>
        <v/>
      </c>
      <c r="E2972">
        <v>1</v>
      </c>
      <c r="F2972" t="s">
        <v>2467</v>
      </c>
      <c r="G2972">
        <v>0.90200000000000002</v>
      </c>
      <c r="H2972">
        <f t="shared" si="182"/>
        <v>0.90200000000000002</v>
      </c>
      <c r="I2972">
        <f>VLOOKUP(L2972,'ARTICLES 10052022'!$A$1:$Q$1031,17,FALSE)</f>
        <v>0.90149999999999997</v>
      </c>
      <c r="J2972">
        <f t="shared" si="184"/>
        <v>0.90149999999999997</v>
      </c>
      <c r="L2972" t="s">
        <v>2466</v>
      </c>
      <c r="M2972">
        <f>IF(I2972="","",VLOOKUP(L2972,'ARTICLES 10052022'!$A$1:$J$1031,10,FALSE))</f>
        <v>0.60099999999999998</v>
      </c>
      <c r="N2972">
        <f t="shared" si="183"/>
        <v>0.60099999999999998</v>
      </c>
    </row>
    <row r="2973" spans="1:14" outlineLevel="2">
      <c r="A2973" t="s">
        <v>2739</v>
      </c>
      <c r="B2973" s="73" t="str">
        <f>VLOOKUP(A2973,'ARTICLES 10052022'!$A$2:$D$1031,4,FALSE)</f>
        <v>AF</v>
      </c>
      <c r="C2973" s="73" t="str">
        <f t="shared" si="181"/>
        <v/>
      </c>
      <c r="E2973">
        <v>1</v>
      </c>
      <c r="F2973" t="s">
        <v>2471</v>
      </c>
      <c r="G2973">
        <v>0.08</v>
      </c>
      <c r="H2973">
        <f t="shared" si="182"/>
        <v>0.08</v>
      </c>
      <c r="I2973">
        <f>VLOOKUP(L2973,'ARTICLES 10052022'!$A$1:$Q$1031,17,FALSE)</f>
        <v>0.10799999999999998</v>
      </c>
      <c r="J2973">
        <f t="shared" si="184"/>
        <v>0.10799999999999998</v>
      </c>
      <c r="L2973" t="s">
        <v>2470</v>
      </c>
      <c r="M2973">
        <f>IF(I2973="","",VLOOKUP(L2973,'ARTICLES 10052022'!$A$1:$J$1031,10,FALSE))</f>
        <v>7.1999999999999995E-2</v>
      </c>
      <c r="N2973">
        <f t="shared" si="183"/>
        <v>7.1999999999999995E-2</v>
      </c>
    </row>
    <row r="2974" spans="1:14" outlineLevel="2">
      <c r="A2974" t="s">
        <v>2739</v>
      </c>
      <c r="B2974" s="73" t="str">
        <f>VLOOKUP(A2974,'ARTICLES 10052022'!$A$2:$D$1031,4,FALSE)</f>
        <v>AF</v>
      </c>
      <c r="C2974" s="73" t="str">
        <f t="shared" si="181"/>
        <v/>
      </c>
      <c r="E2974">
        <v>1</v>
      </c>
      <c r="F2974" t="s">
        <v>2044</v>
      </c>
      <c r="G2974">
        <v>1.57</v>
      </c>
      <c r="H2974">
        <f t="shared" si="182"/>
        <v>1.57</v>
      </c>
      <c r="I2974">
        <f>VLOOKUP(L2974,'ARTICLES 10052022'!$A$1:$Q$1031,17,FALSE)</f>
        <v>2.3980000000000001</v>
      </c>
      <c r="J2974">
        <f t="shared" si="184"/>
        <v>2.3980000000000001</v>
      </c>
      <c r="L2974">
        <v>9600000618</v>
      </c>
      <c r="M2974">
        <f>IF(I2974="","",VLOOKUP(L2974,'ARTICLES 10052022'!$A$1:$J$1031,10,FALSE))</f>
        <v>1.1990000000000001</v>
      </c>
      <c r="N2974">
        <f t="shared" si="183"/>
        <v>1.1990000000000001</v>
      </c>
    </row>
    <row r="2975" spans="1:14" outlineLevel="1">
      <c r="A2975" s="73" t="s">
        <v>3295</v>
      </c>
      <c r="B2975" s="73"/>
      <c r="C2975" s="73" t="str">
        <f t="shared" si="181"/>
        <v>ECSPR-1500-EBARA</v>
      </c>
      <c r="J2975">
        <f>SUBTOTAL(9,J2960:J2974)</f>
        <v>327.767066</v>
      </c>
      <c r="N2975">
        <f>SUBTOTAL(9,N2960:N2974)</f>
        <v>219.85220000000001</v>
      </c>
    </row>
    <row r="2976" spans="1:14" outlineLevel="2">
      <c r="A2976" t="s">
        <v>2741</v>
      </c>
      <c r="B2976" s="73" t="str">
        <f>VLOOKUP(A2976,'ARTICLES 10052022'!$A$2:$D$1031,4,FALSE)</f>
        <v>AF</v>
      </c>
      <c r="C2976" s="73" t="str">
        <f t="shared" si="181"/>
        <v/>
      </c>
      <c r="E2976">
        <v>1</v>
      </c>
      <c r="F2976" t="s">
        <v>1544</v>
      </c>
      <c r="G2976">
        <v>2.2400000000000002</v>
      </c>
      <c r="H2976">
        <f t="shared" si="182"/>
        <v>2.2400000000000002</v>
      </c>
      <c r="I2976">
        <f>VLOOKUP(L2976,'ARTICLES 10052022'!$A$1:$Q$1031,17,FALSE)</f>
        <v>2.25</v>
      </c>
      <c r="J2976">
        <f t="shared" si="184"/>
        <v>2.25</v>
      </c>
      <c r="L2976">
        <v>101007</v>
      </c>
      <c r="M2976">
        <f>IF(I2976="","",VLOOKUP(L2976,'ARTICLES 10052022'!$A$1:$J$1031,10,FALSE))</f>
        <v>1.5</v>
      </c>
      <c r="N2976">
        <f t="shared" si="183"/>
        <v>1.5</v>
      </c>
    </row>
    <row r="2977" spans="1:14" outlineLevel="2">
      <c r="A2977" t="s">
        <v>2741</v>
      </c>
      <c r="B2977" s="73" t="str">
        <f>VLOOKUP(A2977,'ARTICLES 10052022'!$A$2:$D$1031,4,FALSE)</f>
        <v>AF</v>
      </c>
      <c r="C2977" s="73" t="str">
        <f t="shared" si="181"/>
        <v/>
      </c>
      <c r="E2977">
        <v>1</v>
      </c>
      <c r="F2977" t="s">
        <v>1421</v>
      </c>
      <c r="G2977">
        <v>20.309999999999999</v>
      </c>
      <c r="H2977">
        <f t="shared" si="182"/>
        <v>20.309999999999999</v>
      </c>
      <c r="I2977">
        <f>VLOOKUP(L2977,'ARTICLES 10052022'!$A$1:$Q$1031,17,FALSE)</f>
        <v>21.567</v>
      </c>
      <c r="J2977">
        <f t="shared" si="184"/>
        <v>21.567</v>
      </c>
      <c r="L2977">
        <v>1510041</v>
      </c>
      <c r="M2977">
        <f>IF(I2977="","",VLOOKUP(L2977,'ARTICLES 10052022'!$A$1:$J$1031,10,FALSE))</f>
        <v>14.378</v>
      </c>
      <c r="N2977">
        <f t="shared" si="183"/>
        <v>14.378</v>
      </c>
    </row>
    <row r="2978" spans="1:14" outlineLevel="2">
      <c r="A2978" t="s">
        <v>2741</v>
      </c>
      <c r="B2978" s="73" t="str">
        <f>VLOOKUP(A2978,'ARTICLES 10052022'!$A$2:$D$1031,4,FALSE)</f>
        <v>AF</v>
      </c>
      <c r="C2978" s="73" t="str">
        <f t="shared" si="181"/>
        <v/>
      </c>
      <c r="E2978">
        <v>1</v>
      </c>
      <c r="F2978" t="s">
        <v>1572</v>
      </c>
      <c r="G2978">
        <v>0.6</v>
      </c>
      <c r="H2978">
        <f t="shared" si="182"/>
        <v>0.6</v>
      </c>
      <c r="I2978">
        <f>VLOOKUP(L2978,'ARTICLES 10052022'!$A$1:$Q$1031,17,FALSE)</f>
        <v>0.67749999999999999</v>
      </c>
      <c r="J2978">
        <f t="shared" si="184"/>
        <v>0.67749999999999999</v>
      </c>
      <c r="L2978" t="s">
        <v>588</v>
      </c>
      <c r="M2978">
        <f>IF(I2978="","",VLOOKUP(L2978,'ARTICLES 10052022'!$A$1:$J$1031,10,FALSE))</f>
        <v>0.54200000000000004</v>
      </c>
      <c r="N2978">
        <f t="shared" si="183"/>
        <v>0.54200000000000004</v>
      </c>
    </row>
    <row r="2979" spans="1:14" outlineLevel="2">
      <c r="A2979" t="s">
        <v>2741</v>
      </c>
      <c r="B2979" s="73" t="str">
        <f>VLOOKUP(A2979,'ARTICLES 10052022'!$A$2:$D$1031,4,FALSE)</f>
        <v>AF</v>
      </c>
      <c r="C2979" s="73" t="str">
        <f t="shared" si="181"/>
        <v/>
      </c>
      <c r="E2979">
        <v>1</v>
      </c>
      <c r="F2979" t="s">
        <v>1581</v>
      </c>
      <c r="G2979">
        <v>1.19</v>
      </c>
      <c r="H2979">
        <f t="shared" si="182"/>
        <v>1.19</v>
      </c>
      <c r="I2979">
        <f>VLOOKUP(L2979,'ARTICLES 10052022'!$A$1:$Q$1031,17,FALSE)</f>
        <v>1.1850000000000001</v>
      </c>
      <c r="J2979">
        <f t="shared" si="184"/>
        <v>1.1850000000000001</v>
      </c>
      <c r="L2979" t="s">
        <v>1580</v>
      </c>
      <c r="M2979">
        <f>IF(I2979="","",VLOOKUP(L2979,'ARTICLES 10052022'!$A$1:$J$1031,10,FALSE))</f>
        <v>0.79</v>
      </c>
      <c r="N2979">
        <f t="shared" si="183"/>
        <v>0.79</v>
      </c>
    </row>
    <row r="2980" spans="1:14" outlineLevel="2">
      <c r="A2980" t="s">
        <v>2741</v>
      </c>
      <c r="B2980" s="73" t="str">
        <f>VLOOKUP(A2980,'ARTICLES 10052022'!$A$2:$D$1031,4,FALSE)</f>
        <v>AF</v>
      </c>
      <c r="C2980" s="73" t="str">
        <f t="shared" si="181"/>
        <v/>
      </c>
      <c r="E2980">
        <v>1</v>
      </c>
      <c r="F2980" t="s">
        <v>1383</v>
      </c>
      <c r="G2980">
        <v>206.99</v>
      </c>
      <c r="H2980">
        <f t="shared" si="182"/>
        <v>206.99</v>
      </c>
      <c r="I2980">
        <f>VLOOKUP(L2980,'ARTICLES 10052022'!$A$1:$Q$1031,17,FALSE)</f>
        <v>207.87</v>
      </c>
      <c r="J2980">
        <f t="shared" si="184"/>
        <v>207.87</v>
      </c>
      <c r="L2980" t="s">
        <v>1382</v>
      </c>
      <c r="M2980">
        <f>IF(I2980="","",VLOOKUP(L2980,'ARTICLES 10052022'!$A$1:$J$1031,10,FALSE))</f>
        <v>138.58000000000001</v>
      </c>
      <c r="N2980">
        <f t="shared" si="183"/>
        <v>138.58000000000001</v>
      </c>
    </row>
    <row r="2981" spans="1:14" outlineLevel="2">
      <c r="A2981" t="s">
        <v>2741</v>
      </c>
      <c r="B2981" s="73" t="str">
        <f>VLOOKUP(A2981,'ARTICLES 10052022'!$A$2:$D$1031,4,FALSE)</f>
        <v>AF</v>
      </c>
      <c r="C2981" s="73" t="str">
        <f t="shared" si="181"/>
        <v/>
      </c>
      <c r="E2981">
        <v>1</v>
      </c>
      <c r="F2981" t="s">
        <v>993</v>
      </c>
      <c r="G2981">
        <v>4.87</v>
      </c>
      <c r="H2981">
        <f t="shared" si="182"/>
        <v>4.87</v>
      </c>
      <c r="I2981">
        <f>VLOOKUP(L2981,'ARTICLES 10052022'!$A$1:$Q$1031,17,FALSE)</f>
        <v>1.41</v>
      </c>
      <c r="J2981">
        <f t="shared" si="184"/>
        <v>1.41</v>
      </c>
      <c r="L2981" t="s">
        <v>472</v>
      </c>
      <c r="M2981">
        <f>IF(I2981="","",VLOOKUP(L2981,'ARTICLES 10052022'!$A$1:$J$1031,10,FALSE))</f>
        <v>0.94</v>
      </c>
      <c r="N2981">
        <f t="shared" si="183"/>
        <v>0.94</v>
      </c>
    </row>
    <row r="2982" spans="1:14" outlineLevel="2">
      <c r="A2982" t="s">
        <v>2741</v>
      </c>
      <c r="B2982" s="73" t="str">
        <f>VLOOKUP(A2982,'ARTICLES 10052022'!$A$2:$D$1031,4,FALSE)</f>
        <v>AF</v>
      </c>
      <c r="C2982" s="73" t="str">
        <f t="shared" si="181"/>
        <v/>
      </c>
      <c r="E2982">
        <v>1</v>
      </c>
      <c r="F2982" t="s">
        <v>2940</v>
      </c>
      <c r="G2982">
        <v>4.9400000000000004</v>
      </c>
      <c r="H2982">
        <f t="shared" si="182"/>
        <v>4.9400000000000004</v>
      </c>
      <c r="I2982">
        <f>VLOOKUP(L2982,'ARTICLES 10052022'!$A$1:$Q$1031,17,FALSE)</f>
        <v>1.3800000000000001</v>
      </c>
      <c r="J2982">
        <f t="shared" si="184"/>
        <v>1.3800000000000001</v>
      </c>
      <c r="L2982" t="s">
        <v>474</v>
      </c>
      <c r="M2982">
        <f>IF(I2982="","",VLOOKUP(L2982,'ARTICLES 10052022'!$A$1:$J$1031,10,FALSE))</f>
        <v>0.92</v>
      </c>
      <c r="N2982">
        <f t="shared" si="183"/>
        <v>0.92</v>
      </c>
    </row>
    <row r="2983" spans="1:14" outlineLevel="2">
      <c r="A2983" t="s">
        <v>2741</v>
      </c>
      <c r="B2983" s="73" t="str">
        <f>VLOOKUP(A2983,'ARTICLES 10052022'!$A$2:$D$1031,4,FALSE)</f>
        <v>AF</v>
      </c>
      <c r="C2983" s="73" t="str">
        <f t="shared" si="181"/>
        <v/>
      </c>
      <c r="E2983">
        <v>1</v>
      </c>
      <c r="F2983" t="s">
        <v>2411</v>
      </c>
      <c r="G2983">
        <v>75</v>
      </c>
      <c r="H2983">
        <f t="shared" si="182"/>
        <v>75</v>
      </c>
      <c r="I2983">
        <f>VLOOKUP(L2983,'ARTICLES 10052022'!$A$1:$Q$1031,17,FALSE)</f>
        <v>75</v>
      </c>
      <c r="J2983">
        <f t="shared" si="184"/>
        <v>75</v>
      </c>
      <c r="L2983" t="s">
        <v>2410</v>
      </c>
      <c r="M2983">
        <f>IF(I2983="","",VLOOKUP(L2983,'ARTICLES 10052022'!$A$1:$J$1031,10,FALSE))</f>
        <v>50</v>
      </c>
      <c r="N2983">
        <f t="shared" si="183"/>
        <v>50</v>
      </c>
    </row>
    <row r="2984" spans="1:14" outlineLevel="2">
      <c r="A2984" t="s">
        <v>2741</v>
      </c>
      <c r="B2984" s="73" t="str">
        <f>VLOOKUP(A2984,'ARTICLES 10052022'!$A$2:$D$1031,4,FALSE)</f>
        <v>AF</v>
      </c>
      <c r="C2984" s="73" t="str">
        <f t="shared" si="181"/>
        <v/>
      </c>
      <c r="E2984">
        <v>1.6</v>
      </c>
      <c r="F2984" t="s">
        <v>1517</v>
      </c>
      <c r="G2984">
        <v>5.59</v>
      </c>
      <c r="H2984">
        <f t="shared" si="182"/>
        <v>8.9440000000000008</v>
      </c>
      <c r="I2984">
        <f>VLOOKUP(L2984,'ARTICLES 10052022'!$A$1:$Q$1031,17,FALSE)</f>
        <v>2.8701400000000001</v>
      </c>
      <c r="J2984">
        <f t="shared" si="184"/>
        <v>4.5922240000000007</v>
      </c>
      <c r="L2984" t="s">
        <v>1516</v>
      </c>
      <c r="M2984">
        <f>IF(I2984="","",VLOOKUP(L2984,'ARTICLES 10052022'!$A$1:$J$1031,10,FALSE))</f>
        <v>2.1579999999999999</v>
      </c>
      <c r="N2984">
        <f t="shared" si="183"/>
        <v>3.4527999999999999</v>
      </c>
    </row>
    <row r="2985" spans="1:14" outlineLevel="2">
      <c r="A2985" t="s">
        <v>2741</v>
      </c>
      <c r="B2985" s="73" t="str">
        <f>VLOOKUP(A2985,'ARTICLES 10052022'!$A$2:$D$1031,4,FALSE)</f>
        <v>AF</v>
      </c>
      <c r="C2985" s="73" t="str">
        <f t="shared" si="181"/>
        <v/>
      </c>
      <c r="E2985">
        <v>1.6</v>
      </c>
      <c r="F2985" t="s">
        <v>1538</v>
      </c>
      <c r="G2985">
        <v>4.3499999999999996</v>
      </c>
      <c r="H2985">
        <f t="shared" si="182"/>
        <v>6.96</v>
      </c>
      <c r="I2985">
        <f>VLOOKUP(L2985,'ARTICLES 10052022'!$A$1:$Q$1031,17,FALSE)</f>
        <v>4.3499999999999996</v>
      </c>
      <c r="J2985">
        <f t="shared" si="184"/>
        <v>6.96</v>
      </c>
      <c r="L2985" t="s">
        <v>1537</v>
      </c>
      <c r="M2985">
        <f>IF(I2985="","",VLOOKUP(L2985,'ARTICLES 10052022'!$A$1:$J$1031,10,FALSE))</f>
        <v>2.9</v>
      </c>
      <c r="N2985">
        <f t="shared" si="183"/>
        <v>4.6399999999999997</v>
      </c>
    </row>
    <row r="2986" spans="1:14" outlineLevel="2">
      <c r="A2986" t="s">
        <v>2741</v>
      </c>
      <c r="B2986" s="73" t="str">
        <f>VLOOKUP(A2986,'ARTICLES 10052022'!$A$2:$D$1031,4,FALSE)</f>
        <v>AF</v>
      </c>
      <c r="C2986" s="73" t="str">
        <f t="shared" si="181"/>
        <v/>
      </c>
      <c r="E2986">
        <v>1</v>
      </c>
      <c r="F2986" t="s">
        <v>1826</v>
      </c>
      <c r="G2986">
        <v>6.93</v>
      </c>
      <c r="H2986">
        <f t="shared" si="182"/>
        <v>6.93</v>
      </c>
      <c r="I2986">
        <f>VLOOKUP(L2986,'ARTICLES 10052022'!$A$1:$Q$1031,17,FALSE)</f>
        <v>5.3665500000000002</v>
      </c>
      <c r="J2986">
        <f t="shared" si="184"/>
        <v>5.3665500000000002</v>
      </c>
      <c r="L2986" t="s">
        <v>1825</v>
      </c>
      <c r="M2986">
        <f>IF(I2986="","",VLOOKUP(L2986,'ARTICLES 10052022'!$A$1:$J$1031,10,FALSE))</f>
        <v>4.0350000000000001</v>
      </c>
      <c r="N2986">
        <f t="shared" si="183"/>
        <v>4.0350000000000001</v>
      </c>
    </row>
    <row r="2987" spans="1:14" outlineLevel="2">
      <c r="A2987" t="s">
        <v>2741</v>
      </c>
      <c r="B2987" s="73" t="str">
        <f>VLOOKUP(A2987,'ARTICLES 10052022'!$A$2:$D$1031,4,FALSE)</f>
        <v>AF</v>
      </c>
      <c r="C2987" s="73" t="str">
        <f t="shared" si="181"/>
        <v/>
      </c>
      <c r="E2987">
        <v>1</v>
      </c>
      <c r="F2987" t="s">
        <v>1524</v>
      </c>
      <c r="G2987">
        <v>8.51</v>
      </c>
      <c r="H2987">
        <f t="shared" si="182"/>
        <v>8.51</v>
      </c>
      <c r="I2987">
        <f>VLOOKUP(L2987,'ARTICLES 10052022'!$A$1:$Q$1031,17,FALSE)</f>
        <v>10.267334</v>
      </c>
      <c r="J2987">
        <f t="shared" si="184"/>
        <v>10.267334</v>
      </c>
      <c r="L2987" t="s">
        <v>1523</v>
      </c>
      <c r="M2987">
        <f>IF(I2987="","",VLOOKUP(L2987,'ARTICLES 10052022'!$A$1:$J$1031,10,FALSE))</f>
        <v>7.7198000000000002</v>
      </c>
      <c r="N2987">
        <f t="shared" si="183"/>
        <v>7.7198000000000002</v>
      </c>
    </row>
    <row r="2988" spans="1:14" outlineLevel="2">
      <c r="A2988" t="s">
        <v>2741</v>
      </c>
      <c r="B2988" s="73" t="str">
        <f>VLOOKUP(A2988,'ARTICLES 10052022'!$A$2:$D$1031,4,FALSE)</f>
        <v>AF</v>
      </c>
      <c r="C2988" s="73" t="str">
        <f t="shared" si="181"/>
        <v/>
      </c>
      <c r="E2988">
        <v>1</v>
      </c>
      <c r="F2988" t="s">
        <v>2467</v>
      </c>
      <c r="G2988">
        <v>0.90200000000000002</v>
      </c>
      <c r="H2988">
        <f t="shared" si="182"/>
        <v>0.90200000000000002</v>
      </c>
      <c r="I2988">
        <f>VLOOKUP(L2988,'ARTICLES 10052022'!$A$1:$Q$1031,17,FALSE)</f>
        <v>0.90149999999999997</v>
      </c>
      <c r="J2988">
        <f t="shared" si="184"/>
        <v>0.90149999999999997</v>
      </c>
      <c r="L2988" t="s">
        <v>2466</v>
      </c>
      <c r="M2988">
        <f>IF(I2988="","",VLOOKUP(L2988,'ARTICLES 10052022'!$A$1:$J$1031,10,FALSE))</f>
        <v>0.60099999999999998</v>
      </c>
      <c r="N2988">
        <f t="shared" si="183"/>
        <v>0.60099999999999998</v>
      </c>
    </row>
    <row r="2989" spans="1:14" outlineLevel="2">
      <c r="A2989" t="s">
        <v>2741</v>
      </c>
      <c r="B2989" s="73" t="str">
        <f>VLOOKUP(A2989,'ARTICLES 10052022'!$A$2:$D$1031,4,FALSE)</f>
        <v>AF</v>
      </c>
      <c r="C2989" s="73" t="str">
        <f t="shared" si="181"/>
        <v/>
      </c>
      <c r="E2989">
        <v>1</v>
      </c>
      <c r="F2989" t="s">
        <v>2471</v>
      </c>
      <c r="G2989">
        <v>0.08</v>
      </c>
      <c r="H2989">
        <f t="shared" si="182"/>
        <v>0.08</v>
      </c>
      <c r="I2989">
        <f>VLOOKUP(L2989,'ARTICLES 10052022'!$A$1:$Q$1031,17,FALSE)</f>
        <v>0.10799999999999998</v>
      </c>
      <c r="J2989">
        <f t="shared" si="184"/>
        <v>0.10799999999999998</v>
      </c>
      <c r="L2989" t="s">
        <v>2470</v>
      </c>
      <c r="M2989">
        <f>IF(I2989="","",VLOOKUP(L2989,'ARTICLES 10052022'!$A$1:$J$1031,10,FALSE))</f>
        <v>7.1999999999999995E-2</v>
      </c>
      <c r="N2989">
        <f t="shared" si="183"/>
        <v>7.1999999999999995E-2</v>
      </c>
    </row>
    <row r="2990" spans="1:14" outlineLevel="2">
      <c r="A2990" t="s">
        <v>2741</v>
      </c>
      <c r="B2990" s="73" t="str">
        <f>VLOOKUP(A2990,'ARTICLES 10052022'!$A$2:$D$1031,4,FALSE)</f>
        <v>AF</v>
      </c>
      <c r="C2990" s="73" t="str">
        <f t="shared" si="181"/>
        <v/>
      </c>
      <c r="E2990">
        <v>1</v>
      </c>
      <c r="F2990" t="s">
        <v>2044</v>
      </c>
      <c r="G2990">
        <v>1.57</v>
      </c>
      <c r="H2990">
        <f t="shared" si="182"/>
        <v>1.57</v>
      </c>
      <c r="I2990">
        <f>VLOOKUP(L2990,'ARTICLES 10052022'!$A$1:$Q$1031,17,FALSE)</f>
        <v>2.3980000000000001</v>
      </c>
      <c r="J2990">
        <f t="shared" si="184"/>
        <v>2.3980000000000001</v>
      </c>
      <c r="L2990">
        <v>9600000618</v>
      </c>
      <c r="M2990">
        <f>IF(I2990="","",VLOOKUP(L2990,'ARTICLES 10052022'!$A$1:$J$1031,10,FALSE))</f>
        <v>1.1990000000000001</v>
      </c>
      <c r="N2990">
        <f t="shared" si="183"/>
        <v>1.1990000000000001</v>
      </c>
    </row>
    <row r="2991" spans="1:14" outlineLevel="1">
      <c r="A2991" s="73" t="s">
        <v>3296</v>
      </c>
      <c r="B2991" s="73"/>
      <c r="C2991" s="73" t="str">
        <f t="shared" si="181"/>
        <v>ECSPR-1800-EBARA</v>
      </c>
      <c r="J2991">
        <f>SUBTOTAL(9,J2976:J2990)</f>
        <v>341.933108</v>
      </c>
      <c r="N2991">
        <f>SUBTOTAL(9,N2976:N2990)</f>
        <v>229.36959999999999</v>
      </c>
    </row>
    <row r="2992" spans="1:14" outlineLevel="2">
      <c r="A2992" t="s">
        <v>2743</v>
      </c>
      <c r="B2992" s="73" t="str">
        <f>VLOOKUP(A2992,'ARTICLES 10052022'!$A$2:$D$1031,4,FALSE)</f>
        <v>AF</v>
      </c>
      <c r="C2992" s="73" t="str">
        <f t="shared" si="181"/>
        <v/>
      </c>
      <c r="E2992">
        <v>1</v>
      </c>
      <c r="F2992" t="s">
        <v>1544</v>
      </c>
      <c r="G2992">
        <v>2.2400000000000002</v>
      </c>
      <c r="H2992">
        <f t="shared" si="182"/>
        <v>2.2400000000000002</v>
      </c>
      <c r="I2992">
        <f>VLOOKUP(L2992,'ARTICLES 10052022'!$A$1:$Q$1031,17,FALSE)</f>
        <v>2.25</v>
      </c>
      <c r="J2992">
        <f t="shared" si="184"/>
        <v>2.25</v>
      </c>
      <c r="L2992">
        <v>101007</v>
      </c>
      <c r="M2992">
        <f>IF(I2992="","",VLOOKUP(L2992,'ARTICLES 10052022'!$A$1:$J$1031,10,FALSE))</f>
        <v>1.5</v>
      </c>
      <c r="N2992">
        <f t="shared" si="183"/>
        <v>1.5</v>
      </c>
    </row>
    <row r="2993" spans="1:14" outlineLevel="2">
      <c r="A2993" t="s">
        <v>2743</v>
      </c>
      <c r="B2993" s="73" t="str">
        <f>VLOOKUP(A2993,'ARTICLES 10052022'!$A$2:$D$1031,4,FALSE)</f>
        <v>AF</v>
      </c>
      <c r="C2993" s="73" t="str">
        <f t="shared" si="181"/>
        <v/>
      </c>
      <c r="E2993">
        <v>1</v>
      </c>
      <c r="F2993" t="s">
        <v>1421</v>
      </c>
      <c r="G2993">
        <v>20.309999999999999</v>
      </c>
      <c r="H2993">
        <f t="shared" si="182"/>
        <v>20.309999999999999</v>
      </c>
      <c r="I2993">
        <f>VLOOKUP(L2993,'ARTICLES 10052022'!$A$1:$Q$1031,17,FALSE)</f>
        <v>21.567</v>
      </c>
      <c r="J2993">
        <f t="shared" si="184"/>
        <v>21.567</v>
      </c>
      <c r="L2993">
        <v>1510041</v>
      </c>
      <c r="M2993">
        <f>IF(I2993="","",VLOOKUP(L2993,'ARTICLES 10052022'!$A$1:$J$1031,10,FALSE))</f>
        <v>14.378</v>
      </c>
      <c r="N2993">
        <f t="shared" si="183"/>
        <v>14.378</v>
      </c>
    </row>
    <row r="2994" spans="1:14" outlineLevel="2">
      <c r="A2994" t="s">
        <v>2743</v>
      </c>
      <c r="B2994" s="73" t="str">
        <f>VLOOKUP(A2994,'ARTICLES 10052022'!$A$2:$D$1031,4,FALSE)</f>
        <v>AF</v>
      </c>
      <c r="C2994" s="73" t="str">
        <f t="shared" si="181"/>
        <v/>
      </c>
      <c r="E2994">
        <v>1</v>
      </c>
      <c r="F2994" t="s">
        <v>1572</v>
      </c>
      <c r="G2994">
        <v>0.6</v>
      </c>
      <c r="H2994">
        <f t="shared" si="182"/>
        <v>0.6</v>
      </c>
      <c r="I2994">
        <f>VLOOKUP(L2994,'ARTICLES 10052022'!$A$1:$Q$1031,17,FALSE)</f>
        <v>0.67749999999999999</v>
      </c>
      <c r="J2994">
        <f t="shared" si="184"/>
        <v>0.67749999999999999</v>
      </c>
      <c r="L2994" t="s">
        <v>588</v>
      </c>
      <c r="M2994">
        <f>IF(I2994="","",VLOOKUP(L2994,'ARTICLES 10052022'!$A$1:$J$1031,10,FALSE))</f>
        <v>0.54200000000000004</v>
      </c>
      <c r="N2994">
        <f t="shared" si="183"/>
        <v>0.54200000000000004</v>
      </c>
    </row>
    <row r="2995" spans="1:14" outlineLevel="2">
      <c r="A2995" t="s">
        <v>2743</v>
      </c>
      <c r="B2995" s="73" t="str">
        <f>VLOOKUP(A2995,'ARTICLES 10052022'!$A$2:$D$1031,4,FALSE)</f>
        <v>AF</v>
      </c>
      <c r="C2995" s="73" t="str">
        <f t="shared" si="181"/>
        <v/>
      </c>
      <c r="E2995">
        <v>1</v>
      </c>
      <c r="F2995" t="s">
        <v>1581</v>
      </c>
      <c r="G2995">
        <v>1.19</v>
      </c>
      <c r="H2995">
        <f t="shared" si="182"/>
        <v>1.19</v>
      </c>
      <c r="I2995">
        <f>VLOOKUP(L2995,'ARTICLES 10052022'!$A$1:$Q$1031,17,FALSE)</f>
        <v>1.1850000000000001</v>
      </c>
      <c r="J2995">
        <f t="shared" si="184"/>
        <v>1.1850000000000001</v>
      </c>
      <c r="L2995" t="s">
        <v>1580</v>
      </c>
      <c r="M2995">
        <f>IF(I2995="","",VLOOKUP(L2995,'ARTICLES 10052022'!$A$1:$J$1031,10,FALSE))</f>
        <v>0.79</v>
      </c>
      <c r="N2995">
        <f t="shared" si="183"/>
        <v>0.79</v>
      </c>
    </row>
    <row r="2996" spans="1:14" outlineLevel="2">
      <c r="A2996" t="s">
        <v>2743</v>
      </c>
      <c r="B2996" s="73" t="str">
        <f>VLOOKUP(A2996,'ARTICLES 10052022'!$A$2:$D$1031,4,FALSE)</f>
        <v>AF</v>
      </c>
      <c r="C2996" s="73" t="str">
        <f t="shared" si="181"/>
        <v/>
      </c>
      <c r="E2996">
        <v>1</v>
      </c>
      <c r="F2996" t="s">
        <v>1383</v>
      </c>
      <c r="G2996">
        <v>206.99</v>
      </c>
      <c r="H2996">
        <f t="shared" si="182"/>
        <v>206.99</v>
      </c>
      <c r="I2996">
        <f>VLOOKUP(L2996,'ARTICLES 10052022'!$A$1:$Q$1031,17,FALSE)</f>
        <v>207.87</v>
      </c>
      <c r="J2996">
        <f t="shared" si="184"/>
        <v>207.87</v>
      </c>
      <c r="L2996" t="s">
        <v>1382</v>
      </c>
      <c r="M2996">
        <f>IF(I2996="","",VLOOKUP(L2996,'ARTICLES 10052022'!$A$1:$J$1031,10,FALSE))</f>
        <v>138.58000000000001</v>
      </c>
      <c r="N2996">
        <f t="shared" si="183"/>
        <v>138.58000000000001</v>
      </c>
    </row>
    <row r="2997" spans="1:14" outlineLevel="2">
      <c r="A2997" t="s">
        <v>2743</v>
      </c>
      <c r="B2997" s="73" t="str">
        <f>VLOOKUP(A2997,'ARTICLES 10052022'!$A$2:$D$1031,4,FALSE)</f>
        <v>AF</v>
      </c>
      <c r="C2997" s="73" t="str">
        <f t="shared" si="181"/>
        <v/>
      </c>
      <c r="E2997">
        <v>1</v>
      </c>
      <c r="F2997" t="s">
        <v>993</v>
      </c>
      <c r="G2997">
        <v>4.87</v>
      </c>
      <c r="H2997">
        <f t="shared" si="182"/>
        <v>4.87</v>
      </c>
      <c r="I2997">
        <f>VLOOKUP(L2997,'ARTICLES 10052022'!$A$1:$Q$1031,17,FALSE)</f>
        <v>1.41</v>
      </c>
      <c r="J2997">
        <f t="shared" si="184"/>
        <v>1.41</v>
      </c>
      <c r="L2997" t="s">
        <v>472</v>
      </c>
      <c r="M2997">
        <f>IF(I2997="","",VLOOKUP(L2997,'ARTICLES 10052022'!$A$1:$J$1031,10,FALSE))</f>
        <v>0.94</v>
      </c>
      <c r="N2997">
        <f t="shared" si="183"/>
        <v>0.94</v>
      </c>
    </row>
    <row r="2998" spans="1:14" outlineLevel="2">
      <c r="A2998" t="s">
        <v>2743</v>
      </c>
      <c r="B2998" s="73" t="str">
        <f>VLOOKUP(A2998,'ARTICLES 10052022'!$A$2:$D$1031,4,FALSE)</f>
        <v>AF</v>
      </c>
      <c r="C2998" s="73" t="str">
        <f t="shared" si="181"/>
        <v/>
      </c>
      <c r="E2998">
        <v>1</v>
      </c>
      <c r="F2998" t="s">
        <v>2940</v>
      </c>
      <c r="G2998">
        <v>4.9400000000000004</v>
      </c>
      <c r="H2998">
        <f t="shared" si="182"/>
        <v>4.9400000000000004</v>
      </c>
      <c r="I2998">
        <f>VLOOKUP(L2998,'ARTICLES 10052022'!$A$1:$Q$1031,17,FALSE)</f>
        <v>1.3800000000000001</v>
      </c>
      <c r="J2998">
        <f t="shared" si="184"/>
        <v>1.3800000000000001</v>
      </c>
      <c r="L2998" t="s">
        <v>474</v>
      </c>
      <c r="M2998">
        <f>IF(I2998="","",VLOOKUP(L2998,'ARTICLES 10052022'!$A$1:$J$1031,10,FALSE))</f>
        <v>0.92</v>
      </c>
      <c r="N2998">
        <f t="shared" si="183"/>
        <v>0.92</v>
      </c>
    </row>
    <row r="2999" spans="1:14" outlineLevel="2">
      <c r="A2999" t="s">
        <v>2743</v>
      </c>
      <c r="B2999" s="73" t="str">
        <f>VLOOKUP(A2999,'ARTICLES 10052022'!$A$2:$D$1031,4,FALSE)</f>
        <v>AF</v>
      </c>
      <c r="C2999" s="73" t="str">
        <f t="shared" si="181"/>
        <v/>
      </c>
      <c r="E2999">
        <v>0.54</v>
      </c>
      <c r="F2999" t="s">
        <v>2411</v>
      </c>
      <c r="G2999">
        <v>75</v>
      </c>
      <c r="H2999">
        <f t="shared" si="182"/>
        <v>40.5</v>
      </c>
      <c r="I2999">
        <f>VLOOKUP(L2999,'ARTICLES 10052022'!$A$1:$Q$1031,17,FALSE)</f>
        <v>75</v>
      </c>
      <c r="J2999">
        <f t="shared" si="184"/>
        <v>40.5</v>
      </c>
      <c r="L2999" t="s">
        <v>2410</v>
      </c>
      <c r="M2999">
        <f>IF(I2999="","",VLOOKUP(L2999,'ARTICLES 10052022'!$A$1:$J$1031,10,FALSE))</f>
        <v>50</v>
      </c>
      <c r="N2999">
        <f t="shared" si="183"/>
        <v>27</v>
      </c>
    </row>
    <row r="3000" spans="1:14" outlineLevel="2">
      <c r="A3000" t="s">
        <v>2743</v>
      </c>
      <c r="B3000" s="73" t="str">
        <f>VLOOKUP(A3000,'ARTICLES 10052022'!$A$2:$D$1031,4,FALSE)</f>
        <v>AF</v>
      </c>
      <c r="C3000" s="73" t="str">
        <f t="shared" si="181"/>
        <v/>
      </c>
      <c r="E3000">
        <v>0.7</v>
      </c>
      <c r="F3000" t="s">
        <v>1517</v>
      </c>
      <c r="G3000">
        <v>5.59</v>
      </c>
      <c r="H3000">
        <f t="shared" si="182"/>
        <v>3.9129999999999998</v>
      </c>
      <c r="I3000">
        <f>VLOOKUP(L3000,'ARTICLES 10052022'!$A$1:$Q$1031,17,FALSE)</f>
        <v>2.8701400000000001</v>
      </c>
      <c r="J3000">
        <f t="shared" si="184"/>
        <v>2.0090979999999998</v>
      </c>
      <c r="L3000" t="s">
        <v>1516</v>
      </c>
      <c r="M3000">
        <f>IF(I3000="","",VLOOKUP(L3000,'ARTICLES 10052022'!$A$1:$J$1031,10,FALSE))</f>
        <v>2.1579999999999999</v>
      </c>
      <c r="N3000">
        <f t="shared" si="183"/>
        <v>1.5105999999999999</v>
      </c>
    </row>
    <row r="3001" spans="1:14" outlineLevel="2">
      <c r="A3001" t="s">
        <v>2743</v>
      </c>
      <c r="B3001" s="73" t="str">
        <f>VLOOKUP(A3001,'ARTICLES 10052022'!$A$2:$D$1031,4,FALSE)</f>
        <v>AF</v>
      </c>
      <c r="C3001" s="73" t="str">
        <f t="shared" si="181"/>
        <v/>
      </c>
      <c r="E3001">
        <v>0.7</v>
      </c>
      <c r="F3001" t="s">
        <v>1538</v>
      </c>
      <c r="G3001">
        <v>4.3499999999999996</v>
      </c>
      <c r="H3001">
        <f t="shared" si="182"/>
        <v>3.0449999999999995</v>
      </c>
      <c r="I3001">
        <f>VLOOKUP(L3001,'ARTICLES 10052022'!$A$1:$Q$1031,17,FALSE)</f>
        <v>4.3499999999999996</v>
      </c>
      <c r="J3001">
        <f t="shared" si="184"/>
        <v>3.0449999999999995</v>
      </c>
      <c r="L3001" t="s">
        <v>1537</v>
      </c>
      <c r="M3001">
        <f>IF(I3001="","",VLOOKUP(L3001,'ARTICLES 10052022'!$A$1:$J$1031,10,FALSE))</f>
        <v>2.9</v>
      </c>
      <c r="N3001">
        <f t="shared" si="183"/>
        <v>2.0299999999999998</v>
      </c>
    </row>
    <row r="3002" spans="1:14" outlineLevel="2">
      <c r="A3002" t="s">
        <v>2743</v>
      </c>
      <c r="B3002" s="73" t="str">
        <f>VLOOKUP(A3002,'ARTICLES 10052022'!$A$2:$D$1031,4,FALSE)</f>
        <v>AF</v>
      </c>
      <c r="C3002" s="73" t="str">
        <f t="shared" si="181"/>
        <v/>
      </c>
      <c r="E3002">
        <v>1</v>
      </c>
      <c r="F3002" t="s">
        <v>1826</v>
      </c>
      <c r="G3002">
        <v>6.93</v>
      </c>
      <c r="H3002">
        <f t="shared" si="182"/>
        <v>6.93</v>
      </c>
      <c r="I3002">
        <f>VLOOKUP(L3002,'ARTICLES 10052022'!$A$1:$Q$1031,17,FALSE)</f>
        <v>5.3665500000000002</v>
      </c>
      <c r="J3002">
        <f t="shared" si="184"/>
        <v>5.3665500000000002</v>
      </c>
      <c r="L3002" t="s">
        <v>1825</v>
      </c>
      <c r="M3002">
        <f>IF(I3002="","",VLOOKUP(L3002,'ARTICLES 10052022'!$A$1:$J$1031,10,FALSE))</f>
        <v>4.0350000000000001</v>
      </c>
      <c r="N3002">
        <f t="shared" si="183"/>
        <v>4.0350000000000001</v>
      </c>
    </row>
    <row r="3003" spans="1:14" outlineLevel="2">
      <c r="A3003" t="s">
        <v>2743</v>
      </c>
      <c r="B3003" s="73" t="str">
        <f>VLOOKUP(A3003,'ARTICLES 10052022'!$A$2:$D$1031,4,FALSE)</f>
        <v>AF</v>
      </c>
      <c r="C3003" s="73" t="str">
        <f t="shared" si="181"/>
        <v/>
      </c>
      <c r="E3003">
        <v>1</v>
      </c>
      <c r="F3003" t="s">
        <v>1524</v>
      </c>
      <c r="G3003">
        <v>8.51</v>
      </c>
      <c r="H3003">
        <f t="shared" si="182"/>
        <v>8.51</v>
      </c>
      <c r="I3003">
        <f>VLOOKUP(L3003,'ARTICLES 10052022'!$A$1:$Q$1031,17,FALSE)</f>
        <v>10.267334</v>
      </c>
      <c r="J3003">
        <f t="shared" si="184"/>
        <v>10.267334</v>
      </c>
      <c r="L3003" t="s">
        <v>1523</v>
      </c>
      <c r="M3003">
        <f>IF(I3003="","",VLOOKUP(L3003,'ARTICLES 10052022'!$A$1:$J$1031,10,FALSE))</f>
        <v>7.7198000000000002</v>
      </c>
      <c r="N3003">
        <f t="shared" si="183"/>
        <v>7.7198000000000002</v>
      </c>
    </row>
    <row r="3004" spans="1:14" outlineLevel="2">
      <c r="A3004" t="s">
        <v>2743</v>
      </c>
      <c r="B3004" s="73" t="str">
        <f>VLOOKUP(A3004,'ARTICLES 10052022'!$A$2:$D$1031,4,FALSE)</f>
        <v>AF</v>
      </c>
      <c r="C3004" s="73" t="str">
        <f t="shared" si="181"/>
        <v/>
      </c>
      <c r="E3004">
        <v>1</v>
      </c>
      <c r="F3004" t="s">
        <v>2467</v>
      </c>
      <c r="G3004">
        <v>0.90200000000000002</v>
      </c>
      <c r="H3004">
        <f t="shared" si="182"/>
        <v>0.90200000000000002</v>
      </c>
      <c r="I3004">
        <f>VLOOKUP(L3004,'ARTICLES 10052022'!$A$1:$Q$1031,17,FALSE)</f>
        <v>0.90149999999999997</v>
      </c>
      <c r="J3004">
        <f t="shared" si="184"/>
        <v>0.90149999999999997</v>
      </c>
      <c r="L3004" t="s">
        <v>2466</v>
      </c>
      <c r="M3004">
        <f>IF(I3004="","",VLOOKUP(L3004,'ARTICLES 10052022'!$A$1:$J$1031,10,FALSE))</f>
        <v>0.60099999999999998</v>
      </c>
      <c r="N3004">
        <f t="shared" si="183"/>
        <v>0.60099999999999998</v>
      </c>
    </row>
    <row r="3005" spans="1:14" outlineLevel="2">
      <c r="A3005" t="s">
        <v>2743</v>
      </c>
      <c r="B3005" s="73" t="str">
        <f>VLOOKUP(A3005,'ARTICLES 10052022'!$A$2:$D$1031,4,FALSE)</f>
        <v>AF</v>
      </c>
      <c r="C3005" s="73" t="str">
        <f t="shared" si="181"/>
        <v/>
      </c>
      <c r="E3005">
        <v>1</v>
      </c>
      <c r="F3005" t="s">
        <v>2471</v>
      </c>
      <c r="G3005">
        <v>0.08</v>
      </c>
      <c r="H3005">
        <f t="shared" si="182"/>
        <v>0.08</v>
      </c>
      <c r="I3005">
        <f>VLOOKUP(L3005,'ARTICLES 10052022'!$A$1:$Q$1031,17,FALSE)</f>
        <v>0.10799999999999998</v>
      </c>
      <c r="J3005">
        <f t="shared" si="184"/>
        <v>0.10799999999999998</v>
      </c>
      <c r="L3005" t="s">
        <v>2470</v>
      </c>
      <c r="M3005">
        <f>IF(I3005="","",VLOOKUP(L3005,'ARTICLES 10052022'!$A$1:$J$1031,10,FALSE))</f>
        <v>7.1999999999999995E-2</v>
      </c>
      <c r="N3005">
        <f t="shared" si="183"/>
        <v>7.1999999999999995E-2</v>
      </c>
    </row>
    <row r="3006" spans="1:14" outlineLevel="2">
      <c r="A3006" t="s">
        <v>2743</v>
      </c>
      <c r="B3006" s="73" t="str">
        <f>VLOOKUP(A3006,'ARTICLES 10052022'!$A$2:$D$1031,4,FALSE)</f>
        <v>AF</v>
      </c>
      <c r="C3006" s="73" t="str">
        <f t="shared" si="181"/>
        <v/>
      </c>
      <c r="E3006">
        <v>1</v>
      </c>
      <c r="F3006" t="s">
        <v>2044</v>
      </c>
      <c r="G3006">
        <v>1.57</v>
      </c>
      <c r="H3006">
        <f t="shared" si="182"/>
        <v>1.57</v>
      </c>
      <c r="I3006">
        <f>VLOOKUP(L3006,'ARTICLES 10052022'!$A$1:$Q$1031,17,FALSE)</f>
        <v>2.3980000000000001</v>
      </c>
      <c r="J3006">
        <f t="shared" si="184"/>
        <v>2.3980000000000001</v>
      </c>
      <c r="L3006">
        <v>9600000618</v>
      </c>
      <c r="M3006">
        <f>IF(I3006="","",VLOOKUP(L3006,'ARTICLES 10052022'!$A$1:$J$1031,10,FALSE))</f>
        <v>1.1990000000000001</v>
      </c>
      <c r="N3006">
        <f t="shared" si="183"/>
        <v>1.1990000000000001</v>
      </c>
    </row>
    <row r="3007" spans="1:14" outlineLevel="1">
      <c r="A3007" s="73" t="s">
        <v>3297</v>
      </c>
      <c r="B3007" s="73"/>
      <c r="C3007" s="73" t="str">
        <f t="shared" si="181"/>
        <v>ECSPR-900-EBARA</v>
      </c>
      <c r="J3007">
        <f>SUBTOTAL(9,J2992:J3006)</f>
        <v>300.93498200000005</v>
      </c>
      <c r="N3007">
        <f>SUBTOTAL(9,N2992:N3006)</f>
        <v>201.81740000000002</v>
      </c>
    </row>
    <row r="3008" spans="1:14" outlineLevel="2">
      <c r="A3008" t="s">
        <v>2761</v>
      </c>
      <c r="B3008" s="73" t="str">
        <f>VLOOKUP(A3008,'ARTICLES 10052022'!$A$2:$D$1031,4,FALSE)</f>
        <v>AF</v>
      </c>
      <c r="C3008" s="73" t="str">
        <f t="shared" si="181"/>
        <v/>
      </c>
      <c r="E3008">
        <v>1</v>
      </c>
      <c r="F3008" t="s">
        <v>2467</v>
      </c>
      <c r="G3008">
        <v>0.90200000000000002</v>
      </c>
      <c r="H3008">
        <f t="shared" si="182"/>
        <v>0.90200000000000002</v>
      </c>
      <c r="I3008">
        <f>VLOOKUP(L3008,'ARTICLES 10052022'!$A$1:$Q$1031,17,FALSE)</f>
        <v>0.90149999999999997</v>
      </c>
      <c r="J3008">
        <f t="shared" si="184"/>
        <v>0.90149999999999997</v>
      </c>
      <c r="L3008" t="s">
        <v>2466</v>
      </c>
      <c r="M3008">
        <f>IF(I3008="","",VLOOKUP(L3008,'ARTICLES 10052022'!$A$1:$J$1031,10,FALSE))</f>
        <v>0.60099999999999998</v>
      </c>
      <c r="N3008">
        <f t="shared" si="183"/>
        <v>0.60099999999999998</v>
      </c>
    </row>
    <row r="3009" spans="1:14" outlineLevel="2">
      <c r="A3009" t="s">
        <v>2761</v>
      </c>
      <c r="B3009" s="73" t="str">
        <f>VLOOKUP(A3009,'ARTICLES 10052022'!$A$2:$D$1031,4,FALSE)</f>
        <v>AF</v>
      </c>
      <c r="C3009" s="73" t="str">
        <f t="shared" si="181"/>
        <v/>
      </c>
      <c r="E3009">
        <v>1</v>
      </c>
      <c r="F3009" t="s">
        <v>2471</v>
      </c>
      <c r="G3009">
        <v>0.08</v>
      </c>
      <c r="H3009">
        <f t="shared" si="182"/>
        <v>0.08</v>
      </c>
      <c r="I3009">
        <f>VLOOKUP(L3009,'ARTICLES 10052022'!$A$1:$Q$1031,17,FALSE)</f>
        <v>0.10799999999999998</v>
      </c>
      <c r="J3009">
        <f t="shared" si="184"/>
        <v>0.10799999999999998</v>
      </c>
      <c r="L3009" t="s">
        <v>2470</v>
      </c>
      <c r="M3009">
        <f>IF(I3009="","",VLOOKUP(L3009,'ARTICLES 10052022'!$A$1:$J$1031,10,FALSE))</f>
        <v>7.1999999999999995E-2</v>
      </c>
      <c r="N3009">
        <f t="shared" si="183"/>
        <v>7.1999999999999995E-2</v>
      </c>
    </row>
    <row r="3010" spans="1:14" outlineLevel="2">
      <c r="A3010" t="s">
        <v>2761</v>
      </c>
      <c r="B3010" s="73" t="str">
        <f>VLOOKUP(A3010,'ARTICLES 10052022'!$A$2:$D$1031,4,FALSE)</f>
        <v>AF</v>
      </c>
      <c r="C3010" s="73" t="str">
        <f t="shared" si="181"/>
        <v/>
      </c>
      <c r="E3010">
        <v>1</v>
      </c>
      <c r="F3010" t="s">
        <v>1673</v>
      </c>
      <c r="G3010">
        <v>39.22</v>
      </c>
      <c r="H3010">
        <f t="shared" si="182"/>
        <v>39.22</v>
      </c>
      <c r="I3010">
        <f>VLOOKUP(L3010,'ARTICLES 10052022'!$A$1:$Q$1031,17,FALSE)</f>
        <v>44.414400000000001</v>
      </c>
      <c r="J3010">
        <f t="shared" si="184"/>
        <v>44.414400000000001</v>
      </c>
      <c r="L3010">
        <v>1510064</v>
      </c>
      <c r="M3010">
        <f>IF(I3010="","",VLOOKUP(L3010,'ARTICLES 10052022'!$A$1:$J$1031,10,FALSE))</f>
        <v>27.759</v>
      </c>
      <c r="N3010">
        <f t="shared" si="183"/>
        <v>27.759</v>
      </c>
    </row>
    <row r="3011" spans="1:14" outlineLevel="2">
      <c r="A3011" t="s">
        <v>2761</v>
      </c>
      <c r="B3011" s="73" t="str">
        <f>VLOOKUP(A3011,'ARTICLES 10052022'!$A$2:$D$1031,4,FALSE)</f>
        <v>AF</v>
      </c>
      <c r="C3011" s="73" t="str">
        <f t="shared" si="181"/>
        <v/>
      </c>
      <c r="E3011">
        <v>1.6</v>
      </c>
      <c r="F3011" t="s">
        <v>1534</v>
      </c>
      <c r="G3011">
        <v>7.41</v>
      </c>
      <c r="H3011">
        <f t="shared" si="182"/>
        <v>11.856000000000002</v>
      </c>
      <c r="I3011">
        <f>VLOOKUP(L3011,'ARTICLES 10052022'!$A$1:$Q$1031,17,FALSE)</f>
        <v>7.9667000000000003</v>
      </c>
      <c r="J3011">
        <f t="shared" si="184"/>
        <v>12.746720000000002</v>
      </c>
      <c r="L3011" t="s">
        <v>1533</v>
      </c>
      <c r="M3011">
        <f>IF(I3011="","",VLOOKUP(L3011,'ARTICLES 10052022'!$A$1:$J$1031,10,FALSE))</f>
        <v>5.99</v>
      </c>
      <c r="N3011">
        <f t="shared" si="183"/>
        <v>9.5840000000000014</v>
      </c>
    </row>
    <row r="3012" spans="1:14" outlineLevel="2">
      <c r="A3012" t="s">
        <v>2761</v>
      </c>
      <c r="B3012" s="73" t="str">
        <f>VLOOKUP(A3012,'ARTICLES 10052022'!$A$2:$D$1031,4,FALSE)</f>
        <v>AF</v>
      </c>
      <c r="C3012" s="73" t="str">
        <f t="shared" ref="C3012:C3075" si="185">IF(G3012="",MID(A3012,7,100),"")</f>
        <v/>
      </c>
      <c r="E3012">
        <v>1</v>
      </c>
      <c r="F3012" t="s">
        <v>2044</v>
      </c>
      <c r="G3012">
        <v>1.57</v>
      </c>
      <c r="H3012">
        <f t="shared" si="182"/>
        <v>1.57</v>
      </c>
      <c r="I3012">
        <f>VLOOKUP(L3012,'ARTICLES 10052022'!$A$1:$Q$1031,17,FALSE)</f>
        <v>2.3980000000000001</v>
      </c>
      <c r="J3012">
        <f t="shared" si="184"/>
        <v>2.3980000000000001</v>
      </c>
      <c r="L3012">
        <v>9600000618</v>
      </c>
      <c r="M3012">
        <f>IF(I3012="","",VLOOKUP(L3012,'ARTICLES 10052022'!$A$1:$J$1031,10,FALSE))</f>
        <v>1.1990000000000001</v>
      </c>
      <c r="N3012">
        <f t="shared" si="183"/>
        <v>1.1990000000000001</v>
      </c>
    </row>
    <row r="3013" spans="1:14" outlineLevel="2">
      <c r="A3013" t="s">
        <v>2761</v>
      </c>
      <c r="B3013" s="73" t="str">
        <f>VLOOKUP(A3013,'ARTICLES 10052022'!$A$2:$D$1031,4,FALSE)</f>
        <v>AF</v>
      </c>
      <c r="C3013" s="73" t="str">
        <f t="shared" si="185"/>
        <v/>
      </c>
      <c r="E3013">
        <v>1</v>
      </c>
      <c r="F3013" t="s">
        <v>1512</v>
      </c>
      <c r="G3013">
        <v>0.96</v>
      </c>
      <c r="H3013">
        <f t="shared" si="182"/>
        <v>0.96</v>
      </c>
      <c r="I3013">
        <f>VLOOKUP(L3013,'ARTICLES 10052022'!$A$1:$Q$1031,17,FALSE)</f>
        <v>1.1251800000000001</v>
      </c>
      <c r="J3013">
        <f t="shared" si="184"/>
        <v>1.1251800000000001</v>
      </c>
      <c r="L3013" t="s">
        <v>592</v>
      </c>
      <c r="M3013">
        <f>IF(I3013="","",VLOOKUP(L3013,'ARTICLES 10052022'!$A$1:$J$1031,10,FALSE))</f>
        <v>0.84599999999999997</v>
      </c>
      <c r="N3013">
        <f t="shared" si="183"/>
        <v>0.84599999999999997</v>
      </c>
    </row>
    <row r="3014" spans="1:14" outlineLevel="2">
      <c r="A3014" t="s">
        <v>2761</v>
      </c>
      <c r="B3014" s="73" t="str">
        <f>VLOOKUP(A3014,'ARTICLES 10052022'!$A$2:$D$1031,4,FALSE)</f>
        <v>AF</v>
      </c>
      <c r="C3014" s="73" t="str">
        <f t="shared" si="185"/>
        <v/>
      </c>
      <c r="E3014">
        <v>1</v>
      </c>
      <c r="F3014" t="s">
        <v>964</v>
      </c>
      <c r="G3014">
        <v>3.76</v>
      </c>
      <c r="H3014">
        <f t="shared" si="182"/>
        <v>3.76</v>
      </c>
      <c r="I3014">
        <f>VLOOKUP(L3014,'ARTICLES 10052022'!$A$1:$Q$1031,17,FALSE)</f>
        <v>5.01</v>
      </c>
      <c r="J3014">
        <f t="shared" si="184"/>
        <v>5.01</v>
      </c>
      <c r="L3014" t="s">
        <v>963</v>
      </c>
      <c r="M3014">
        <f>IF(I3014="","",VLOOKUP(L3014,'ARTICLES 10052022'!$A$1:$J$1031,10,FALSE))</f>
        <v>2.5049999999999999</v>
      </c>
      <c r="N3014">
        <f t="shared" si="183"/>
        <v>2.5049999999999999</v>
      </c>
    </row>
    <row r="3015" spans="1:14" outlineLevel="2">
      <c r="A3015" t="s">
        <v>2761</v>
      </c>
      <c r="B3015" s="73" t="str">
        <f>VLOOKUP(A3015,'ARTICLES 10052022'!$A$2:$D$1031,4,FALSE)</f>
        <v>AF</v>
      </c>
      <c r="C3015" s="73" t="str">
        <f t="shared" si="185"/>
        <v/>
      </c>
      <c r="E3015">
        <v>1</v>
      </c>
      <c r="F3015" t="s">
        <v>2001</v>
      </c>
      <c r="G3015">
        <v>226.44</v>
      </c>
      <c r="H3015">
        <f t="shared" ref="H3015:H3078" si="186">IF(C3015="",G3015*E3015,"")</f>
        <v>226.44</v>
      </c>
      <c r="I3015">
        <f>VLOOKUP(L3015,'ARTICLES 10052022'!$A$1:$Q$1031,17,FALSE)</f>
        <v>239.76</v>
      </c>
      <c r="J3015">
        <f t="shared" si="184"/>
        <v>239.76</v>
      </c>
      <c r="L3015" t="s">
        <v>2000</v>
      </c>
      <c r="M3015">
        <f>IF(I3015="","",VLOOKUP(L3015,'ARTICLES 10052022'!$A$1:$J$1031,10,FALSE))</f>
        <v>159.84</v>
      </c>
      <c r="N3015">
        <f t="shared" si="183"/>
        <v>159.84</v>
      </c>
    </row>
    <row r="3016" spans="1:14" outlineLevel="2">
      <c r="A3016" t="s">
        <v>2761</v>
      </c>
      <c r="B3016" s="73" t="str">
        <f>VLOOKUP(A3016,'ARTICLES 10052022'!$A$2:$D$1031,4,FALSE)</f>
        <v>AF</v>
      </c>
      <c r="C3016" s="73" t="str">
        <f t="shared" si="185"/>
        <v/>
      </c>
      <c r="E3016">
        <v>1</v>
      </c>
      <c r="F3016" t="s">
        <v>1528</v>
      </c>
      <c r="G3016">
        <v>0.77</v>
      </c>
      <c r="H3016">
        <f t="shared" si="186"/>
        <v>0.77</v>
      </c>
      <c r="I3016">
        <f>VLOOKUP(L3016,'ARTICLES 10052022'!$A$1:$Q$1031,17,FALSE)</f>
        <v>0.89642000000000011</v>
      </c>
      <c r="J3016">
        <f t="shared" si="184"/>
        <v>0.89642000000000011</v>
      </c>
      <c r="L3016" t="s">
        <v>1527</v>
      </c>
      <c r="M3016">
        <f>IF(I3016="","",VLOOKUP(L3016,'ARTICLES 10052022'!$A$1:$J$1031,10,FALSE))</f>
        <v>0.67400000000000004</v>
      </c>
      <c r="N3016">
        <f t="shared" si="183"/>
        <v>0.67400000000000004</v>
      </c>
    </row>
    <row r="3017" spans="1:14" outlineLevel="2">
      <c r="A3017" t="s">
        <v>2761</v>
      </c>
      <c r="B3017" s="73" t="str">
        <f>VLOOKUP(A3017,'ARTICLES 10052022'!$A$2:$D$1031,4,FALSE)</f>
        <v>AF</v>
      </c>
      <c r="C3017" s="73" t="str">
        <f t="shared" si="185"/>
        <v/>
      </c>
      <c r="E3017">
        <v>1</v>
      </c>
      <c r="F3017" t="s">
        <v>993</v>
      </c>
      <c r="G3017">
        <v>4.87</v>
      </c>
      <c r="H3017">
        <f t="shared" si="186"/>
        <v>4.87</v>
      </c>
      <c r="I3017">
        <f>VLOOKUP(L3017,'ARTICLES 10052022'!$A$1:$Q$1031,17,FALSE)</f>
        <v>1.41</v>
      </c>
      <c r="J3017">
        <f t="shared" si="184"/>
        <v>1.41</v>
      </c>
      <c r="L3017" t="s">
        <v>472</v>
      </c>
      <c r="M3017">
        <f>IF(I3017="","",VLOOKUP(L3017,'ARTICLES 10052022'!$A$1:$J$1031,10,FALSE))</f>
        <v>0.94</v>
      </c>
      <c r="N3017">
        <f t="shared" si="183"/>
        <v>0.94</v>
      </c>
    </row>
    <row r="3018" spans="1:14" outlineLevel="2">
      <c r="A3018" t="s">
        <v>2761</v>
      </c>
      <c r="B3018" s="73" t="str">
        <f>VLOOKUP(A3018,'ARTICLES 10052022'!$A$2:$D$1031,4,FALSE)</f>
        <v>AF</v>
      </c>
      <c r="C3018" s="73" t="str">
        <f t="shared" si="185"/>
        <v/>
      </c>
      <c r="E3018">
        <v>1</v>
      </c>
      <c r="F3018" t="s">
        <v>2937</v>
      </c>
      <c r="G3018">
        <v>4.9400000000000004</v>
      </c>
      <c r="H3018">
        <f t="shared" si="186"/>
        <v>4.9400000000000004</v>
      </c>
      <c r="I3018">
        <f>VLOOKUP(L3018,'ARTICLES 10052022'!$A$1:$Q$1031,17,FALSE)</f>
        <v>1.3800000000000001</v>
      </c>
      <c r="J3018">
        <f t="shared" si="184"/>
        <v>1.3800000000000001</v>
      </c>
      <c r="L3018" t="s">
        <v>476</v>
      </c>
      <c r="M3018">
        <f>IF(I3018="","",VLOOKUP(L3018,'ARTICLES 10052022'!$A$1:$J$1031,10,FALSE))</f>
        <v>0.92</v>
      </c>
      <c r="N3018">
        <f t="shared" ref="N3018:N3081" si="187">IF(I3018="","",E3018*M3018)</f>
        <v>0.92</v>
      </c>
    </row>
    <row r="3019" spans="1:14" outlineLevel="2">
      <c r="A3019" t="s">
        <v>2761</v>
      </c>
      <c r="B3019" s="73" t="str">
        <f>VLOOKUP(A3019,'ARTICLES 10052022'!$A$2:$D$1031,4,FALSE)</f>
        <v>AF</v>
      </c>
      <c r="C3019" s="73" t="str">
        <f t="shared" si="185"/>
        <v/>
      </c>
      <c r="E3019">
        <v>1</v>
      </c>
      <c r="F3019" t="s">
        <v>627</v>
      </c>
      <c r="G3019">
        <v>1.1000000000000001</v>
      </c>
      <c r="H3019">
        <f t="shared" si="186"/>
        <v>1.1000000000000001</v>
      </c>
      <c r="I3019">
        <f>VLOOKUP(L3019,'ARTICLES 10052022'!$A$1:$Q$1031,17,FALSE)</f>
        <v>1.6186100000000001</v>
      </c>
      <c r="J3019">
        <f t="shared" si="184"/>
        <v>1.6186100000000001</v>
      </c>
      <c r="L3019" t="s">
        <v>626</v>
      </c>
      <c r="M3019">
        <f>IF(I3019="","",VLOOKUP(L3019,'ARTICLES 10052022'!$A$1:$J$1031,10,FALSE))</f>
        <v>1.2170000000000001</v>
      </c>
      <c r="N3019">
        <f t="shared" si="187"/>
        <v>1.2170000000000001</v>
      </c>
    </row>
    <row r="3020" spans="1:14" outlineLevel="2">
      <c r="A3020" t="s">
        <v>2761</v>
      </c>
      <c r="B3020" s="73" t="str">
        <f>VLOOKUP(A3020,'ARTICLES 10052022'!$A$2:$D$1031,4,FALSE)</f>
        <v>AF</v>
      </c>
      <c r="C3020" s="73" t="str">
        <f t="shared" si="185"/>
        <v/>
      </c>
      <c r="E3020">
        <v>0.83</v>
      </c>
      <c r="F3020" t="s">
        <v>2411</v>
      </c>
      <c r="G3020">
        <v>75</v>
      </c>
      <c r="H3020">
        <f t="shared" si="186"/>
        <v>62.25</v>
      </c>
      <c r="I3020">
        <f>VLOOKUP(L3020,'ARTICLES 10052022'!$A$1:$Q$1031,17,FALSE)</f>
        <v>75</v>
      </c>
      <c r="J3020">
        <f t="shared" si="184"/>
        <v>62.25</v>
      </c>
      <c r="L3020" t="s">
        <v>2410</v>
      </c>
      <c r="M3020">
        <f>IF(I3020="","",VLOOKUP(L3020,'ARTICLES 10052022'!$A$1:$J$1031,10,FALSE))</f>
        <v>50</v>
      </c>
      <c r="N3020">
        <f t="shared" si="187"/>
        <v>41.5</v>
      </c>
    </row>
    <row r="3021" spans="1:14" outlineLevel="2">
      <c r="A3021" t="s">
        <v>2761</v>
      </c>
      <c r="B3021" s="73" t="str">
        <f>VLOOKUP(A3021,'ARTICLES 10052022'!$A$2:$D$1031,4,FALSE)</f>
        <v>AF</v>
      </c>
      <c r="C3021" s="73" t="str">
        <f t="shared" si="185"/>
        <v/>
      </c>
      <c r="E3021">
        <v>1</v>
      </c>
      <c r="F3021" t="s">
        <v>1502</v>
      </c>
      <c r="G3021">
        <v>83.19</v>
      </c>
      <c r="H3021">
        <f t="shared" si="186"/>
        <v>83.19</v>
      </c>
      <c r="I3021">
        <f>VLOOKUP(L3021,'ARTICLES 10052022'!$A$1:$Q$1031,17,FALSE)</f>
        <v>94.43</v>
      </c>
      <c r="J3021">
        <f t="shared" si="184"/>
        <v>94.43</v>
      </c>
      <c r="L3021" t="s">
        <v>1501</v>
      </c>
      <c r="M3021">
        <f>IF(I3021="","",VLOOKUP(L3021,'ARTICLES 10052022'!$A$1:$J$1031,10,FALSE))</f>
        <v>71</v>
      </c>
      <c r="N3021">
        <f t="shared" si="187"/>
        <v>71</v>
      </c>
    </row>
    <row r="3022" spans="1:14" outlineLevel="2">
      <c r="A3022" t="s">
        <v>2761</v>
      </c>
      <c r="B3022" s="73" t="str">
        <f>VLOOKUP(A3022,'ARTICLES 10052022'!$A$2:$D$1031,4,FALSE)</f>
        <v>AF</v>
      </c>
      <c r="C3022" s="73" t="str">
        <f t="shared" si="185"/>
        <v/>
      </c>
      <c r="E3022">
        <v>1</v>
      </c>
      <c r="F3022" t="s">
        <v>1543</v>
      </c>
      <c r="G3022">
        <v>21.71</v>
      </c>
      <c r="H3022">
        <f t="shared" si="186"/>
        <v>21.71</v>
      </c>
      <c r="I3022">
        <f>VLOOKUP(L3022,'ARTICLES 10052022'!$A$1:$Q$1031,17,FALSE)</f>
        <v>26.594999999999999</v>
      </c>
      <c r="J3022">
        <f t="shared" si="184"/>
        <v>26.594999999999999</v>
      </c>
      <c r="L3022" t="s">
        <v>1542</v>
      </c>
      <c r="M3022">
        <f>IF(I3022="","",VLOOKUP(L3022,'ARTICLES 10052022'!$A$1:$J$1031,10,FALSE))</f>
        <v>17.73</v>
      </c>
      <c r="N3022">
        <f t="shared" si="187"/>
        <v>17.73</v>
      </c>
    </row>
    <row r="3023" spans="1:14" outlineLevel="2">
      <c r="A3023" t="s">
        <v>2761</v>
      </c>
      <c r="B3023" s="73" t="str">
        <f>VLOOKUP(A3023,'ARTICLES 10052022'!$A$2:$D$1031,4,FALSE)</f>
        <v>AF</v>
      </c>
      <c r="C3023" s="73" t="str">
        <f t="shared" si="185"/>
        <v/>
      </c>
      <c r="E3023">
        <v>1</v>
      </c>
      <c r="F3023" t="s">
        <v>1984</v>
      </c>
      <c r="G3023">
        <v>19.91</v>
      </c>
      <c r="H3023">
        <f t="shared" si="186"/>
        <v>19.91</v>
      </c>
      <c r="I3023">
        <f>VLOOKUP(L3023,'ARTICLES 10052022'!$A$1:$Q$1031,17,FALSE)</f>
        <v>21.28</v>
      </c>
      <c r="J3023">
        <f t="shared" si="184"/>
        <v>21.28</v>
      </c>
      <c r="L3023" t="s">
        <v>1983</v>
      </c>
      <c r="M3023">
        <f>IF(I3023="","",VLOOKUP(L3023,'ARTICLES 10052022'!$A$1:$J$1031,10,FALSE))</f>
        <v>12.16</v>
      </c>
      <c r="N3023">
        <f t="shared" si="187"/>
        <v>12.16</v>
      </c>
    </row>
    <row r="3024" spans="1:14" outlineLevel="2">
      <c r="A3024" t="s">
        <v>2761</v>
      </c>
      <c r="B3024" s="73" t="str">
        <f>VLOOKUP(A3024,'ARTICLES 10052022'!$A$2:$D$1031,4,FALSE)</f>
        <v>AF</v>
      </c>
      <c r="C3024" s="73" t="str">
        <f t="shared" si="185"/>
        <v/>
      </c>
      <c r="E3024">
        <v>1</v>
      </c>
      <c r="F3024" t="s">
        <v>1514</v>
      </c>
      <c r="G3024">
        <v>12.91</v>
      </c>
      <c r="H3024">
        <f t="shared" si="186"/>
        <v>12.91</v>
      </c>
      <c r="I3024">
        <f>VLOOKUP(L3024,'ARTICLES 10052022'!$A$1:$Q$1031,17,FALSE)</f>
        <v>19.064219999999999</v>
      </c>
      <c r="J3024">
        <f t="shared" si="184"/>
        <v>19.064219999999999</v>
      </c>
      <c r="L3024" t="s">
        <v>632</v>
      </c>
      <c r="M3024">
        <f>IF(I3024="","",VLOOKUP(L3024,'ARTICLES 10052022'!$A$1:$J$1031,10,FALSE))</f>
        <v>4.7779999999999996</v>
      </c>
      <c r="N3024">
        <f t="shared" si="187"/>
        <v>4.7779999999999996</v>
      </c>
    </row>
    <row r="3025" spans="1:14" outlineLevel="2">
      <c r="A3025" t="s">
        <v>2761</v>
      </c>
      <c r="B3025" s="73" t="str">
        <f>VLOOKUP(A3025,'ARTICLES 10052022'!$A$2:$D$1031,4,FALSE)</f>
        <v>AF</v>
      </c>
      <c r="C3025" s="73" t="str">
        <f t="shared" si="185"/>
        <v/>
      </c>
      <c r="E3025">
        <v>1</v>
      </c>
      <c r="F3025" t="s">
        <v>1511</v>
      </c>
      <c r="G3025">
        <v>9.56</v>
      </c>
      <c r="H3025">
        <f t="shared" si="186"/>
        <v>9.56</v>
      </c>
      <c r="I3025">
        <f>VLOOKUP(L3025,'ARTICLES 10052022'!$A$1:$Q$1031,17,FALSE)</f>
        <v>9.4695999999999998</v>
      </c>
      <c r="J3025">
        <f t="shared" si="184"/>
        <v>9.4695999999999998</v>
      </c>
      <c r="L3025" t="s">
        <v>1510</v>
      </c>
      <c r="M3025">
        <f>IF(I3025="","",VLOOKUP(L3025,'ARTICLES 10052022'!$A$1:$J$1031,10,FALSE))</f>
        <v>7.12</v>
      </c>
      <c r="N3025">
        <f t="shared" si="187"/>
        <v>7.12</v>
      </c>
    </row>
    <row r="3026" spans="1:14" outlineLevel="2">
      <c r="A3026" t="s">
        <v>2761</v>
      </c>
      <c r="B3026" s="73" t="str">
        <f>VLOOKUP(A3026,'ARTICLES 10052022'!$A$2:$D$1031,4,FALSE)</f>
        <v>AF</v>
      </c>
      <c r="C3026" s="73" t="str">
        <f t="shared" si="185"/>
        <v/>
      </c>
      <c r="E3026">
        <v>1</v>
      </c>
      <c r="F3026" t="s">
        <v>1520</v>
      </c>
      <c r="G3026">
        <v>9.64</v>
      </c>
      <c r="H3026">
        <f t="shared" si="186"/>
        <v>9.64</v>
      </c>
      <c r="I3026">
        <f>VLOOKUP(L3026,'ARTICLES 10052022'!$A$1:$Q$1031,17,FALSE)</f>
        <v>11.619146000000001</v>
      </c>
      <c r="J3026">
        <f t="shared" si="184"/>
        <v>11.619146000000001</v>
      </c>
      <c r="L3026" t="s">
        <v>1519</v>
      </c>
      <c r="M3026">
        <f>IF(I3026="","",VLOOKUP(L3026,'ARTICLES 10052022'!$A$1:$J$1031,10,FALSE))</f>
        <v>8.7362000000000002</v>
      </c>
      <c r="N3026">
        <f t="shared" si="187"/>
        <v>8.7362000000000002</v>
      </c>
    </row>
    <row r="3027" spans="1:14" outlineLevel="2">
      <c r="A3027" t="s">
        <v>2761</v>
      </c>
      <c r="B3027" s="73" t="str">
        <f>VLOOKUP(A3027,'ARTICLES 10052022'!$A$2:$D$1031,4,FALSE)</f>
        <v>AF</v>
      </c>
      <c r="C3027" s="73" t="str">
        <f t="shared" si="185"/>
        <v/>
      </c>
      <c r="E3027">
        <v>6</v>
      </c>
      <c r="F3027" t="s">
        <v>2270</v>
      </c>
      <c r="G3027">
        <v>7.0000000000000007E-2</v>
      </c>
      <c r="H3027">
        <f t="shared" si="186"/>
        <v>0.42000000000000004</v>
      </c>
      <c r="I3027">
        <f>VLOOKUP(L3027,'ARTICLES 10052022'!$A$1:$Q$1031,17,FALSE)</f>
        <v>0.10649999999999998</v>
      </c>
      <c r="J3027">
        <f t="shared" si="184"/>
        <v>0.6389999999999999</v>
      </c>
      <c r="L3027">
        <v>8412802518</v>
      </c>
      <c r="M3027">
        <f>IF(I3027="","",VLOOKUP(L3027,'ARTICLES 10052022'!$A$1:$J$1031,10,FALSE))</f>
        <v>7.0999999999999994E-2</v>
      </c>
      <c r="N3027">
        <f t="shared" si="187"/>
        <v>0.42599999999999993</v>
      </c>
    </row>
    <row r="3028" spans="1:14" outlineLevel="2">
      <c r="A3028" t="s">
        <v>2761</v>
      </c>
      <c r="B3028" s="73" t="str">
        <f>VLOOKUP(A3028,'ARTICLES 10052022'!$A$2:$D$1031,4,FALSE)</f>
        <v>AF</v>
      </c>
      <c r="C3028" s="73" t="str">
        <f t="shared" si="185"/>
        <v/>
      </c>
      <c r="E3028">
        <v>2</v>
      </c>
      <c r="F3028" t="s">
        <v>2455</v>
      </c>
      <c r="G3028">
        <v>0.27400000000000002</v>
      </c>
      <c r="H3028">
        <f t="shared" si="186"/>
        <v>0.54800000000000004</v>
      </c>
      <c r="I3028">
        <f>VLOOKUP(L3028,'ARTICLES 10052022'!$A$1:$Q$1031,17,FALSE)</f>
        <v>0.1305</v>
      </c>
      <c r="J3028">
        <f t="shared" si="184"/>
        <v>0.26100000000000001</v>
      </c>
      <c r="L3028" t="s">
        <v>2454</v>
      </c>
      <c r="M3028">
        <f>IF(I3028="","",VLOOKUP(L3028,'ARTICLES 10052022'!$A$1:$J$1031,10,FALSE))</f>
        <v>8.6999999999999994E-2</v>
      </c>
      <c r="N3028">
        <f t="shared" si="187"/>
        <v>0.17399999999999999</v>
      </c>
    </row>
    <row r="3029" spans="1:14" outlineLevel="2">
      <c r="A3029" t="s">
        <v>2761</v>
      </c>
      <c r="B3029" s="73" t="str">
        <f>VLOOKUP(A3029,'ARTICLES 10052022'!$A$2:$D$1031,4,FALSE)</f>
        <v>AF</v>
      </c>
      <c r="C3029" s="73" t="str">
        <f t="shared" si="185"/>
        <v/>
      </c>
      <c r="E3029">
        <v>8</v>
      </c>
      <c r="F3029" t="s">
        <v>2274</v>
      </c>
      <c r="G3029">
        <v>0.05</v>
      </c>
      <c r="H3029">
        <f t="shared" si="186"/>
        <v>0.4</v>
      </c>
      <c r="I3029">
        <f>VLOOKUP(L3029,'ARTICLES 10052022'!$A$1:$Q$1031,17,FALSE)</f>
        <v>5.0750000000000003E-2</v>
      </c>
      <c r="J3029">
        <f t="shared" si="184"/>
        <v>0.40600000000000003</v>
      </c>
      <c r="L3029">
        <v>8534000818</v>
      </c>
      <c r="M3029">
        <f>IF(I3029="","",VLOOKUP(L3029,'ARTICLES 10052022'!$A$1:$J$1031,10,FALSE))</f>
        <v>2.9000000000000001E-2</v>
      </c>
      <c r="N3029">
        <f t="shared" si="187"/>
        <v>0.23200000000000001</v>
      </c>
    </row>
    <row r="3030" spans="1:14" outlineLevel="2">
      <c r="A3030" t="s">
        <v>2761</v>
      </c>
      <c r="B3030" s="73" t="str">
        <f>VLOOKUP(A3030,'ARTICLES 10052022'!$A$2:$D$1031,4,FALSE)</f>
        <v>AF</v>
      </c>
      <c r="C3030" s="73" t="str">
        <f t="shared" si="185"/>
        <v/>
      </c>
      <c r="E3030">
        <v>1</v>
      </c>
      <c r="F3030" t="s">
        <v>2525</v>
      </c>
      <c r="G3030">
        <v>6.1349999999999998</v>
      </c>
      <c r="H3030">
        <f t="shared" si="186"/>
        <v>6.1349999999999998</v>
      </c>
      <c r="I3030">
        <f>VLOOKUP(L3030,'ARTICLES 10052022'!$A$1:$Q$1031,17,FALSE)</f>
        <v>6.1349999999999998</v>
      </c>
      <c r="J3030">
        <f t="shared" si="184"/>
        <v>6.1349999999999998</v>
      </c>
      <c r="L3030" t="s">
        <v>2524</v>
      </c>
      <c r="M3030">
        <f>IF(I3030="","",VLOOKUP(L3030,'ARTICLES 10052022'!$A$1:$J$1031,10,FALSE))</f>
        <v>4.09</v>
      </c>
      <c r="N3030">
        <f t="shared" si="187"/>
        <v>4.09</v>
      </c>
    </row>
    <row r="3031" spans="1:14" outlineLevel="2">
      <c r="A3031" t="s">
        <v>2761</v>
      </c>
      <c r="B3031" s="73" t="str">
        <f>VLOOKUP(A3031,'ARTICLES 10052022'!$A$2:$D$1031,4,FALSE)</f>
        <v>AF</v>
      </c>
      <c r="C3031" s="73" t="str">
        <f t="shared" si="185"/>
        <v/>
      </c>
      <c r="E3031">
        <v>2</v>
      </c>
      <c r="F3031" t="s">
        <v>2450</v>
      </c>
      <c r="G3031">
        <v>0.1</v>
      </c>
      <c r="H3031">
        <f t="shared" si="186"/>
        <v>0.2</v>
      </c>
      <c r="I3031">
        <f>VLOOKUP(L3031,'ARTICLES 10052022'!$A$1:$Q$1031,17,FALSE)</f>
        <v>0.10199999999999999</v>
      </c>
      <c r="J3031">
        <f t="shared" si="184"/>
        <v>0.20399999999999999</v>
      </c>
      <c r="L3031" t="s">
        <v>2449</v>
      </c>
      <c r="M3031">
        <f>IF(I3031="","",VLOOKUP(L3031,'ARTICLES 10052022'!$A$1:$J$1031,10,FALSE))</f>
        <v>5.0999999999999997E-2</v>
      </c>
      <c r="N3031">
        <f t="shared" si="187"/>
        <v>0.10199999999999999</v>
      </c>
    </row>
    <row r="3032" spans="1:14" outlineLevel="2">
      <c r="A3032" t="s">
        <v>2761</v>
      </c>
      <c r="B3032" s="73" t="str">
        <f>VLOOKUP(A3032,'ARTICLES 10052022'!$A$2:$D$1031,4,FALSE)</f>
        <v>AF</v>
      </c>
      <c r="C3032" s="73" t="str">
        <f t="shared" si="185"/>
        <v/>
      </c>
      <c r="E3032">
        <v>1</v>
      </c>
      <c r="F3032" t="s">
        <v>1544</v>
      </c>
      <c r="G3032">
        <v>2.2400000000000002</v>
      </c>
      <c r="H3032">
        <f t="shared" si="186"/>
        <v>2.2400000000000002</v>
      </c>
      <c r="I3032">
        <f>VLOOKUP(L3032,'ARTICLES 10052022'!$A$1:$Q$1031,17,FALSE)</f>
        <v>2.25</v>
      </c>
      <c r="J3032">
        <f t="shared" ref="J3032:J3098" si="188">E3032*I3032</f>
        <v>2.25</v>
      </c>
      <c r="L3032">
        <v>101007</v>
      </c>
      <c r="M3032">
        <f>IF(I3032="","",VLOOKUP(L3032,'ARTICLES 10052022'!$A$1:$J$1031,10,FALSE))</f>
        <v>1.5</v>
      </c>
      <c r="N3032">
        <f t="shared" si="187"/>
        <v>1.5</v>
      </c>
    </row>
    <row r="3033" spans="1:14" outlineLevel="2">
      <c r="A3033" t="s">
        <v>2761</v>
      </c>
      <c r="B3033" s="73" t="str">
        <f>VLOOKUP(A3033,'ARTICLES 10052022'!$A$2:$D$1031,4,FALSE)</f>
        <v>AF</v>
      </c>
      <c r="C3033" s="73" t="str">
        <f t="shared" si="185"/>
        <v/>
      </c>
      <c r="E3033">
        <v>1</v>
      </c>
      <c r="F3033" t="s">
        <v>1538</v>
      </c>
      <c r="G3033">
        <v>4.3499999999999996</v>
      </c>
      <c r="H3033">
        <f t="shared" si="186"/>
        <v>4.3499999999999996</v>
      </c>
      <c r="I3033">
        <f>VLOOKUP(L3033,'ARTICLES 10052022'!$A$1:$Q$1031,17,FALSE)</f>
        <v>4.3499999999999996</v>
      </c>
      <c r="J3033">
        <f t="shared" si="188"/>
        <v>4.3499999999999996</v>
      </c>
      <c r="L3033" t="s">
        <v>1537</v>
      </c>
      <c r="M3033">
        <f>IF(I3033="","",VLOOKUP(L3033,'ARTICLES 10052022'!$A$1:$J$1031,10,FALSE))</f>
        <v>2.9</v>
      </c>
      <c r="N3033">
        <f t="shared" si="187"/>
        <v>2.9</v>
      </c>
    </row>
    <row r="3034" spans="1:14" outlineLevel="2">
      <c r="A3034" t="s">
        <v>2761</v>
      </c>
      <c r="B3034" s="73" t="str">
        <f>VLOOKUP(A3034,'ARTICLES 10052022'!$A$2:$D$1031,4,FALSE)</f>
        <v>AF</v>
      </c>
      <c r="C3034" s="73" t="str">
        <f t="shared" si="185"/>
        <v/>
      </c>
      <c r="E3034">
        <v>8</v>
      </c>
      <c r="F3034" t="s">
        <v>2273</v>
      </c>
      <c r="G3034">
        <v>0.04</v>
      </c>
      <c r="H3034">
        <f t="shared" si="186"/>
        <v>0.32</v>
      </c>
      <c r="I3034">
        <f>VLOOKUP(L3034,'ARTICLES 10052022'!$A$1:$Q$1031,17,FALSE)</f>
        <v>2.6250000000000004E-4</v>
      </c>
      <c r="J3034">
        <f t="shared" si="188"/>
        <v>2.1000000000000003E-3</v>
      </c>
      <c r="L3034">
        <v>8434000818</v>
      </c>
      <c r="M3034">
        <f>IF(I3034="","",VLOOKUP(L3034,'ARTICLES 10052022'!$A$1:$J$1031,10,FALSE))</f>
        <v>4.2000000000000003E-2</v>
      </c>
      <c r="N3034">
        <f t="shared" si="187"/>
        <v>0.33600000000000002</v>
      </c>
    </row>
    <row r="3035" spans="1:14" outlineLevel="2">
      <c r="A3035" t="s">
        <v>2761</v>
      </c>
      <c r="B3035" s="73" t="str">
        <f>VLOOKUP(A3035,'ARTICLES 10052022'!$A$2:$D$1031,4,FALSE)</f>
        <v>AF</v>
      </c>
      <c r="C3035" s="73" t="str">
        <f t="shared" si="185"/>
        <v/>
      </c>
      <c r="E3035">
        <v>1</v>
      </c>
      <c r="F3035" t="s">
        <v>2275</v>
      </c>
      <c r="G3035">
        <v>0.05</v>
      </c>
      <c r="H3035">
        <f t="shared" si="186"/>
        <v>0.05</v>
      </c>
      <c r="I3035">
        <f>VLOOKUP(L3035,'ARTICLES 10052022'!$A$1:$Q$1031,17,FALSE)</f>
        <v>5.2499999999999998E-2</v>
      </c>
      <c r="J3035">
        <f t="shared" si="188"/>
        <v>5.2499999999999998E-2</v>
      </c>
      <c r="L3035">
        <v>8535000618</v>
      </c>
      <c r="M3035">
        <f>IF(I3035="","",VLOOKUP(L3035,'ARTICLES 10052022'!$A$1:$J$1031,10,FALSE))</f>
        <v>0.03</v>
      </c>
      <c r="N3035">
        <f t="shared" si="187"/>
        <v>0.03</v>
      </c>
    </row>
    <row r="3036" spans="1:14" outlineLevel="2">
      <c r="A3036" t="s">
        <v>2761</v>
      </c>
      <c r="B3036" s="73" t="str">
        <f>VLOOKUP(A3036,'ARTICLES 10052022'!$A$2:$D$1031,4,FALSE)</f>
        <v>AF</v>
      </c>
      <c r="C3036" s="73" t="str">
        <f t="shared" si="185"/>
        <v/>
      </c>
      <c r="E3036">
        <v>2</v>
      </c>
      <c r="F3036" t="s">
        <v>2452</v>
      </c>
      <c r="G3036">
        <v>0.128</v>
      </c>
      <c r="H3036">
        <f t="shared" si="186"/>
        <v>0.25600000000000001</v>
      </c>
      <c r="I3036">
        <f>VLOOKUP(L3036,'ARTICLES 10052022'!$A$1:$Q$1031,17,FALSE)</f>
        <v>0.53099999999999992</v>
      </c>
      <c r="J3036">
        <f t="shared" si="188"/>
        <v>1.0619999999999998</v>
      </c>
      <c r="L3036" t="s">
        <v>3104</v>
      </c>
      <c r="M3036">
        <f>IF(I3036="","",VLOOKUP(L3036,'ARTICLES 10052022'!$A$1:$J$1031,10,FALSE))</f>
        <v>0.35399999999999998</v>
      </c>
      <c r="N3036">
        <f t="shared" si="187"/>
        <v>0.70799999999999996</v>
      </c>
    </row>
    <row r="3037" spans="1:14" outlineLevel="1">
      <c r="A3037" s="73" t="s">
        <v>3298</v>
      </c>
      <c r="B3037" s="73"/>
      <c r="C3037" s="73" t="str">
        <f t="shared" si="185"/>
        <v>SPR1200BG-EBARA</v>
      </c>
      <c r="J3037">
        <f>SUBTOTAL(9,J3008:J3036)</f>
        <v>571.83839599999988</v>
      </c>
      <c r="N3037">
        <f>SUBTOTAL(9,N3008:N3036)</f>
        <v>379.67920000000004</v>
      </c>
    </row>
    <row r="3038" spans="1:14" outlineLevel="2">
      <c r="A3038" t="s">
        <v>2757</v>
      </c>
      <c r="B3038" s="73" t="str">
        <f>VLOOKUP(A3038,'ARTICLES 10052022'!$A$2:$D$1031,4,FALSE)</f>
        <v>AF</v>
      </c>
      <c r="C3038" s="73" t="str">
        <f t="shared" si="185"/>
        <v/>
      </c>
      <c r="E3038">
        <v>1</v>
      </c>
      <c r="F3038" t="s">
        <v>2467</v>
      </c>
      <c r="G3038">
        <v>0.90200000000000002</v>
      </c>
      <c r="H3038">
        <f t="shared" si="186"/>
        <v>0.90200000000000002</v>
      </c>
      <c r="I3038">
        <f>VLOOKUP(L3038,'ARTICLES 10052022'!$A$1:$Q$1031,17,FALSE)</f>
        <v>0.90149999999999997</v>
      </c>
      <c r="J3038">
        <f t="shared" si="188"/>
        <v>0.90149999999999997</v>
      </c>
      <c r="L3038" t="s">
        <v>2466</v>
      </c>
      <c r="M3038">
        <f>IF(I3038="","",VLOOKUP(L3038,'ARTICLES 10052022'!$A$1:$J$1031,10,FALSE))</f>
        <v>0.60099999999999998</v>
      </c>
      <c r="N3038">
        <f t="shared" si="187"/>
        <v>0.60099999999999998</v>
      </c>
    </row>
    <row r="3039" spans="1:14" outlineLevel="2">
      <c r="A3039" t="s">
        <v>2757</v>
      </c>
      <c r="B3039" s="73" t="str">
        <f>VLOOKUP(A3039,'ARTICLES 10052022'!$A$2:$D$1031,4,FALSE)</f>
        <v>AF</v>
      </c>
      <c r="C3039" s="73" t="str">
        <f t="shared" si="185"/>
        <v/>
      </c>
      <c r="E3039">
        <v>1</v>
      </c>
      <c r="F3039" t="s">
        <v>2471</v>
      </c>
      <c r="G3039">
        <v>0.08</v>
      </c>
      <c r="H3039">
        <f t="shared" si="186"/>
        <v>0.08</v>
      </c>
      <c r="I3039">
        <f>VLOOKUP(L3039,'ARTICLES 10052022'!$A$1:$Q$1031,17,FALSE)</f>
        <v>0.10799999999999998</v>
      </c>
      <c r="J3039">
        <f t="shared" si="188"/>
        <v>0.10799999999999998</v>
      </c>
      <c r="L3039" t="s">
        <v>2470</v>
      </c>
      <c r="M3039">
        <f>IF(I3039="","",VLOOKUP(L3039,'ARTICLES 10052022'!$A$1:$J$1031,10,FALSE))</f>
        <v>7.1999999999999995E-2</v>
      </c>
      <c r="N3039">
        <f t="shared" si="187"/>
        <v>7.1999999999999995E-2</v>
      </c>
    </row>
    <row r="3040" spans="1:14" outlineLevel="2">
      <c r="A3040" t="s">
        <v>2757</v>
      </c>
      <c r="B3040" s="73" t="str">
        <f>VLOOKUP(A3040,'ARTICLES 10052022'!$A$2:$D$1031,4,FALSE)</f>
        <v>AF</v>
      </c>
      <c r="C3040" s="73" t="str">
        <f t="shared" si="185"/>
        <v/>
      </c>
      <c r="E3040">
        <v>1</v>
      </c>
      <c r="F3040" t="s">
        <v>1673</v>
      </c>
      <c r="G3040">
        <v>39.22</v>
      </c>
      <c r="H3040">
        <f t="shared" si="186"/>
        <v>39.22</v>
      </c>
      <c r="I3040">
        <f>VLOOKUP(L3040,'ARTICLES 10052022'!$A$1:$Q$1031,17,FALSE)</f>
        <v>44.414400000000001</v>
      </c>
      <c r="J3040">
        <f t="shared" si="188"/>
        <v>44.414400000000001</v>
      </c>
      <c r="L3040">
        <v>1510064</v>
      </c>
      <c r="M3040">
        <f>IF(I3040="","",VLOOKUP(L3040,'ARTICLES 10052022'!$A$1:$J$1031,10,FALSE))</f>
        <v>27.759</v>
      </c>
      <c r="N3040">
        <f t="shared" si="187"/>
        <v>27.759</v>
      </c>
    </row>
    <row r="3041" spans="1:14" outlineLevel="2">
      <c r="A3041" t="s">
        <v>2757</v>
      </c>
      <c r="B3041" s="73" t="str">
        <f>VLOOKUP(A3041,'ARTICLES 10052022'!$A$2:$D$1031,4,FALSE)</f>
        <v>AF</v>
      </c>
      <c r="C3041" s="73" t="str">
        <f t="shared" si="185"/>
        <v/>
      </c>
      <c r="E3041">
        <v>1</v>
      </c>
      <c r="F3041" t="s">
        <v>2044</v>
      </c>
      <c r="G3041">
        <v>1.57</v>
      </c>
      <c r="H3041">
        <f t="shared" si="186"/>
        <v>1.57</v>
      </c>
      <c r="I3041">
        <f>VLOOKUP(L3041,'ARTICLES 10052022'!$A$1:$Q$1031,17,FALSE)</f>
        <v>2.3980000000000001</v>
      </c>
      <c r="J3041">
        <f t="shared" si="188"/>
        <v>2.3980000000000001</v>
      </c>
      <c r="L3041">
        <v>9600000618</v>
      </c>
      <c r="M3041">
        <f>IF(I3041="","",VLOOKUP(L3041,'ARTICLES 10052022'!$A$1:$J$1031,10,FALSE))</f>
        <v>1.1990000000000001</v>
      </c>
      <c r="N3041">
        <f t="shared" si="187"/>
        <v>1.1990000000000001</v>
      </c>
    </row>
    <row r="3042" spans="1:14" outlineLevel="2">
      <c r="A3042" t="s">
        <v>2757</v>
      </c>
      <c r="B3042" s="73" t="str">
        <f>VLOOKUP(A3042,'ARTICLES 10052022'!$A$2:$D$1031,4,FALSE)</f>
        <v>AF</v>
      </c>
      <c r="C3042" s="73" t="str">
        <f t="shared" si="185"/>
        <v/>
      </c>
      <c r="E3042">
        <v>1</v>
      </c>
      <c r="F3042" t="s">
        <v>1512</v>
      </c>
      <c r="G3042">
        <v>0.96</v>
      </c>
      <c r="H3042">
        <f t="shared" si="186"/>
        <v>0.96</v>
      </c>
      <c r="I3042">
        <f>VLOOKUP(L3042,'ARTICLES 10052022'!$A$1:$Q$1031,17,FALSE)</f>
        <v>1.1251800000000001</v>
      </c>
      <c r="J3042">
        <f t="shared" si="188"/>
        <v>1.1251800000000001</v>
      </c>
      <c r="L3042" t="s">
        <v>592</v>
      </c>
      <c r="M3042">
        <f>IF(I3042="","",VLOOKUP(L3042,'ARTICLES 10052022'!$A$1:$J$1031,10,FALSE))</f>
        <v>0.84599999999999997</v>
      </c>
      <c r="N3042">
        <f t="shared" si="187"/>
        <v>0.84599999999999997</v>
      </c>
    </row>
    <row r="3043" spans="1:14" outlineLevel="2">
      <c r="A3043" t="s">
        <v>2757</v>
      </c>
      <c r="B3043" s="73" t="str">
        <f>VLOOKUP(A3043,'ARTICLES 10052022'!$A$2:$D$1031,4,FALSE)</f>
        <v>AF</v>
      </c>
      <c r="C3043" s="73" t="str">
        <f t="shared" si="185"/>
        <v/>
      </c>
      <c r="E3043">
        <v>1</v>
      </c>
      <c r="F3043" t="s">
        <v>964</v>
      </c>
      <c r="G3043">
        <v>3.76</v>
      </c>
      <c r="H3043">
        <f t="shared" si="186"/>
        <v>3.76</v>
      </c>
      <c r="I3043">
        <f>VLOOKUP(L3043,'ARTICLES 10052022'!$A$1:$Q$1031,17,FALSE)</f>
        <v>5.01</v>
      </c>
      <c r="J3043">
        <f t="shared" si="188"/>
        <v>5.01</v>
      </c>
      <c r="L3043" t="s">
        <v>963</v>
      </c>
      <c r="M3043">
        <f>IF(I3043="","",VLOOKUP(L3043,'ARTICLES 10052022'!$A$1:$J$1031,10,FALSE))</f>
        <v>2.5049999999999999</v>
      </c>
      <c r="N3043">
        <f t="shared" si="187"/>
        <v>2.5049999999999999</v>
      </c>
    </row>
    <row r="3044" spans="1:14" outlineLevel="2">
      <c r="A3044" t="s">
        <v>2757</v>
      </c>
      <c r="B3044" s="73" t="str">
        <f>VLOOKUP(A3044,'ARTICLES 10052022'!$A$2:$D$1031,4,FALSE)</f>
        <v>AF</v>
      </c>
      <c r="C3044" s="73" t="str">
        <f t="shared" si="185"/>
        <v/>
      </c>
      <c r="E3044">
        <v>1</v>
      </c>
      <c r="F3044" t="s">
        <v>2001</v>
      </c>
      <c r="G3044">
        <v>226.44</v>
      </c>
      <c r="H3044">
        <f t="shared" si="186"/>
        <v>226.44</v>
      </c>
      <c r="I3044">
        <f>VLOOKUP(L3044,'ARTICLES 10052022'!$A$1:$Q$1031,17,FALSE)</f>
        <v>239.76</v>
      </c>
      <c r="J3044">
        <f t="shared" si="188"/>
        <v>239.76</v>
      </c>
      <c r="L3044" t="s">
        <v>2000</v>
      </c>
      <c r="M3044">
        <f>IF(I3044="","",VLOOKUP(L3044,'ARTICLES 10052022'!$A$1:$J$1031,10,FALSE))</f>
        <v>159.84</v>
      </c>
      <c r="N3044">
        <f t="shared" si="187"/>
        <v>159.84</v>
      </c>
    </row>
    <row r="3045" spans="1:14" outlineLevel="2">
      <c r="A3045" t="s">
        <v>2757</v>
      </c>
      <c r="B3045" s="73" t="str">
        <f>VLOOKUP(A3045,'ARTICLES 10052022'!$A$2:$D$1031,4,FALSE)</f>
        <v>AF</v>
      </c>
      <c r="C3045" s="73" t="str">
        <f t="shared" si="185"/>
        <v/>
      </c>
      <c r="E3045">
        <v>1</v>
      </c>
      <c r="F3045" t="s">
        <v>1528</v>
      </c>
      <c r="G3045">
        <v>0.77</v>
      </c>
      <c r="H3045">
        <f t="shared" si="186"/>
        <v>0.77</v>
      </c>
      <c r="I3045">
        <f>VLOOKUP(L3045,'ARTICLES 10052022'!$A$1:$Q$1031,17,FALSE)</f>
        <v>0.89642000000000011</v>
      </c>
      <c r="J3045">
        <f t="shared" si="188"/>
        <v>0.89642000000000011</v>
      </c>
      <c r="L3045" t="s">
        <v>1527</v>
      </c>
      <c r="M3045">
        <f>IF(I3045="","",VLOOKUP(L3045,'ARTICLES 10052022'!$A$1:$J$1031,10,FALSE))</f>
        <v>0.67400000000000004</v>
      </c>
      <c r="N3045">
        <f t="shared" si="187"/>
        <v>0.67400000000000004</v>
      </c>
    </row>
    <row r="3046" spans="1:14" outlineLevel="2">
      <c r="A3046" t="s">
        <v>2757</v>
      </c>
      <c r="B3046" s="73" t="str">
        <f>VLOOKUP(A3046,'ARTICLES 10052022'!$A$2:$D$1031,4,FALSE)</f>
        <v>AF</v>
      </c>
      <c r="C3046" s="73" t="str">
        <f t="shared" si="185"/>
        <v/>
      </c>
      <c r="E3046">
        <v>1</v>
      </c>
      <c r="F3046" t="s">
        <v>993</v>
      </c>
      <c r="G3046">
        <v>4.87</v>
      </c>
      <c r="H3046">
        <f t="shared" si="186"/>
        <v>4.87</v>
      </c>
      <c r="I3046">
        <f>VLOOKUP(L3046,'ARTICLES 10052022'!$A$1:$Q$1031,17,FALSE)</f>
        <v>1.41</v>
      </c>
      <c r="J3046">
        <f t="shared" si="188"/>
        <v>1.41</v>
      </c>
      <c r="L3046" t="s">
        <v>472</v>
      </c>
      <c r="M3046">
        <f>IF(I3046="","",VLOOKUP(L3046,'ARTICLES 10052022'!$A$1:$J$1031,10,FALSE))</f>
        <v>0.94</v>
      </c>
      <c r="N3046">
        <f t="shared" si="187"/>
        <v>0.94</v>
      </c>
    </row>
    <row r="3047" spans="1:14" outlineLevel="2">
      <c r="A3047" t="s">
        <v>2757</v>
      </c>
      <c r="B3047" s="73" t="str">
        <f>VLOOKUP(A3047,'ARTICLES 10052022'!$A$2:$D$1031,4,FALSE)</f>
        <v>AF</v>
      </c>
      <c r="C3047" s="73" t="str">
        <f t="shared" si="185"/>
        <v/>
      </c>
      <c r="E3047">
        <v>1</v>
      </c>
      <c r="F3047" t="s">
        <v>2937</v>
      </c>
      <c r="G3047">
        <v>4.9400000000000004</v>
      </c>
      <c r="H3047">
        <f t="shared" si="186"/>
        <v>4.9400000000000004</v>
      </c>
      <c r="I3047">
        <f>VLOOKUP(L3047,'ARTICLES 10052022'!$A$1:$Q$1031,17,FALSE)</f>
        <v>1.3800000000000001</v>
      </c>
      <c r="J3047">
        <f t="shared" si="188"/>
        <v>1.3800000000000001</v>
      </c>
      <c r="L3047" t="s">
        <v>476</v>
      </c>
      <c r="M3047">
        <f>IF(I3047="","",VLOOKUP(L3047,'ARTICLES 10052022'!$A$1:$J$1031,10,FALSE))</f>
        <v>0.92</v>
      </c>
      <c r="N3047">
        <f t="shared" si="187"/>
        <v>0.92</v>
      </c>
    </row>
    <row r="3048" spans="1:14" outlineLevel="2">
      <c r="A3048" t="s">
        <v>2757</v>
      </c>
      <c r="B3048" s="73" t="str">
        <f>VLOOKUP(A3048,'ARTICLES 10052022'!$A$2:$D$1031,4,FALSE)</f>
        <v>AF</v>
      </c>
      <c r="C3048" s="73" t="str">
        <f t="shared" si="185"/>
        <v/>
      </c>
      <c r="E3048">
        <v>1</v>
      </c>
      <c r="F3048" t="s">
        <v>627</v>
      </c>
      <c r="G3048">
        <v>1.1000000000000001</v>
      </c>
      <c r="H3048">
        <f t="shared" si="186"/>
        <v>1.1000000000000001</v>
      </c>
      <c r="I3048">
        <f>VLOOKUP(L3048,'ARTICLES 10052022'!$A$1:$Q$1031,17,FALSE)</f>
        <v>1.6186100000000001</v>
      </c>
      <c r="J3048">
        <f t="shared" si="188"/>
        <v>1.6186100000000001</v>
      </c>
      <c r="L3048" t="s">
        <v>626</v>
      </c>
      <c r="M3048">
        <f>IF(I3048="","",VLOOKUP(L3048,'ARTICLES 10052022'!$A$1:$J$1031,10,FALSE))</f>
        <v>1.2170000000000001</v>
      </c>
      <c r="N3048">
        <f t="shared" si="187"/>
        <v>1.2170000000000001</v>
      </c>
    </row>
    <row r="3049" spans="1:14" outlineLevel="2">
      <c r="A3049" t="s">
        <v>2757</v>
      </c>
      <c r="B3049" s="73" t="str">
        <f>VLOOKUP(A3049,'ARTICLES 10052022'!$A$2:$D$1031,4,FALSE)</f>
        <v>AF</v>
      </c>
      <c r="C3049" s="73" t="str">
        <f t="shared" si="185"/>
        <v/>
      </c>
      <c r="E3049">
        <v>1.22</v>
      </c>
      <c r="F3049" t="s">
        <v>2411</v>
      </c>
      <c r="G3049">
        <v>75</v>
      </c>
      <c r="H3049">
        <f t="shared" si="186"/>
        <v>91.5</v>
      </c>
      <c r="I3049">
        <f>VLOOKUP(L3049,'ARTICLES 10052022'!$A$1:$Q$1031,17,FALSE)</f>
        <v>75</v>
      </c>
      <c r="J3049">
        <f t="shared" si="188"/>
        <v>91.5</v>
      </c>
      <c r="L3049" t="s">
        <v>2410</v>
      </c>
      <c r="M3049">
        <f>IF(I3049="","",VLOOKUP(L3049,'ARTICLES 10052022'!$A$1:$J$1031,10,FALSE))</f>
        <v>50</v>
      </c>
      <c r="N3049">
        <f t="shared" si="187"/>
        <v>61</v>
      </c>
    </row>
    <row r="3050" spans="1:14" outlineLevel="2">
      <c r="A3050" t="s">
        <v>2757</v>
      </c>
      <c r="B3050" s="73" t="str">
        <f>VLOOKUP(A3050,'ARTICLES 10052022'!$A$2:$D$1031,4,FALSE)</f>
        <v>AF</v>
      </c>
      <c r="C3050" s="73" t="str">
        <f t="shared" si="185"/>
        <v/>
      </c>
      <c r="E3050">
        <v>1</v>
      </c>
      <c r="F3050" t="s">
        <v>1514</v>
      </c>
      <c r="G3050">
        <v>12.91</v>
      </c>
      <c r="H3050">
        <f t="shared" si="186"/>
        <v>12.91</v>
      </c>
      <c r="I3050">
        <f>VLOOKUP(L3050,'ARTICLES 10052022'!$A$1:$Q$1031,17,FALSE)</f>
        <v>19.064219999999999</v>
      </c>
      <c r="J3050">
        <f t="shared" si="188"/>
        <v>19.064219999999999</v>
      </c>
      <c r="L3050" t="s">
        <v>632</v>
      </c>
      <c r="M3050">
        <f>IF(I3050="","",VLOOKUP(L3050,'ARTICLES 10052022'!$A$1:$J$1031,10,FALSE))</f>
        <v>4.7779999999999996</v>
      </c>
      <c r="N3050">
        <f t="shared" si="187"/>
        <v>4.7779999999999996</v>
      </c>
    </row>
    <row r="3051" spans="1:14" outlineLevel="2">
      <c r="A3051" t="s">
        <v>2757</v>
      </c>
      <c r="B3051" s="73" t="str">
        <f>VLOOKUP(A3051,'ARTICLES 10052022'!$A$2:$D$1031,4,FALSE)</f>
        <v>AF</v>
      </c>
      <c r="C3051" s="73" t="str">
        <f t="shared" si="185"/>
        <v/>
      </c>
      <c r="E3051">
        <v>1</v>
      </c>
      <c r="F3051" t="s">
        <v>1511</v>
      </c>
      <c r="G3051">
        <v>9.56</v>
      </c>
      <c r="H3051">
        <f t="shared" si="186"/>
        <v>9.56</v>
      </c>
      <c r="I3051">
        <f>VLOOKUP(L3051,'ARTICLES 10052022'!$A$1:$Q$1031,17,FALSE)</f>
        <v>9.4695999999999998</v>
      </c>
      <c r="J3051">
        <f t="shared" si="188"/>
        <v>9.4695999999999998</v>
      </c>
      <c r="L3051" t="s">
        <v>1510</v>
      </c>
      <c r="M3051">
        <f>IF(I3051="","",VLOOKUP(L3051,'ARTICLES 10052022'!$A$1:$J$1031,10,FALSE))</f>
        <v>7.12</v>
      </c>
      <c r="N3051">
        <f t="shared" si="187"/>
        <v>7.12</v>
      </c>
    </row>
    <row r="3052" spans="1:14" outlineLevel="2">
      <c r="A3052" t="s">
        <v>2757</v>
      </c>
      <c r="B3052" s="73" t="str">
        <f>VLOOKUP(A3052,'ARTICLES 10052022'!$A$2:$D$1031,4,FALSE)</f>
        <v>AF</v>
      </c>
      <c r="C3052" s="73" t="str">
        <f t="shared" si="185"/>
        <v/>
      </c>
      <c r="E3052">
        <v>1</v>
      </c>
      <c r="F3052" t="s">
        <v>1520</v>
      </c>
      <c r="G3052">
        <v>9.64</v>
      </c>
      <c r="H3052">
        <f t="shared" si="186"/>
        <v>9.64</v>
      </c>
      <c r="I3052">
        <f>VLOOKUP(L3052,'ARTICLES 10052022'!$A$1:$Q$1031,17,FALSE)</f>
        <v>11.619146000000001</v>
      </c>
      <c r="J3052">
        <f t="shared" si="188"/>
        <v>11.619146000000001</v>
      </c>
      <c r="L3052" t="s">
        <v>1519</v>
      </c>
      <c r="M3052">
        <f>IF(I3052="","",VLOOKUP(L3052,'ARTICLES 10052022'!$A$1:$J$1031,10,FALSE))</f>
        <v>8.7362000000000002</v>
      </c>
      <c r="N3052">
        <f t="shared" si="187"/>
        <v>8.7362000000000002</v>
      </c>
    </row>
    <row r="3053" spans="1:14" outlineLevel="2">
      <c r="A3053" t="s">
        <v>2757</v>
      </c>
      <c r="B3053" s="73" t="str">
        <f>VLOOKUP(A3053,'ARTICLES 10052022'!$A$2:$D$1031,4,FALSE)</f>
        <v>AF</v>
      </c>
      <c r="C3053" s="73" t="str">
        <f t="shared" si="185"/>
        <v/>
      </c>
      <c r="E3053">
        <v>1</v>
      </c>
      <c r="F3053" t="s">
        <v>1544</v>
      </c>
      <c r="G3053">
        <v>2.2400000000000002</v>
      </c>
      <c r="H3053">
        <f t="shared" si="186"/>
        <v>2.2400000000000002</v>
      </c>
      <c r="I3053">
        <f>VLOOKUP(L3053,'ARTICLES 10052022'!$A$1:$Q$1031,17,FALSE)</f>
        <v>2.25</v>
      </c>
      <c r="J3053">
        <f t="shared" si="188"/>
        <v>2.25</v>
      </c>
      <c r="L3053">
        <v>101007</v>
      </c>
      <c r="M3053">
        <f>IF(I3053="","",VLOOKUP(L3053,'ARTICLES 10052022'!$A$1:$J$1031,10,FALSE))</f>
        <v>1.5</v>
      </c>
      <c r="N3053">
        <f t="shared" si="187"/>
        <v>1.5</v>
      </c>
    </row>
    <row r="3054" spans="1:14" outlineLevel="2">
      <c r="A3054" t="s">
        <v>2757</v>
      </c>
      <c r="B3054" s="73" t="str">
        <f>VLOOKUP(A3054,'ARTICLES 10052022'!$A$2:$D$1031,4,FALSE)</f>
        <v>AF</v>
      </c>
      <c r="C3054" s="73" t="str">
        <f t="shared" si="185"/>
        <v/>
      </c>
      <c r="E3054">
        <v>0.75</v>
      </c>
      <c r="F3054" t="s">
        <v>1538</v>
      </c>
      <c r="G3054">
        <v>4.3499999999999996</v>
      </c>
      <c r="H3054">
        <f t="shared" si="186"/>
        <v>3.2624999999999997</v>
      </c>
      <c r="I3054">
        <f>VLOOKUP(L3054,'ARTICLES 10052022'!$A$1:$Q$1031,17,FALSE)</f>
        <v>4.3499999999999996</v>
      </c>
      <c r="J3054">
        <f t="shared" si="188"/>
        <v>3.2624999999999997</v>
      </c>
      <c r="L3054" t="s">
        <v>1537</v>
      </c>
      <c r="M3054">
        <f>IF(I3054="","",VLOOKUP(L3054,'ARTICLES 10052022'!$A$1:$J$1031,10,FALSE))</f>
        <v>2.9</v>
      </c>
      <c r="N3054">
        <f t="shared" si="187"/>
        <v>2.1749999999999998</v>
      </c>
    </row>
    <row r="3055" spans="1:14" outlineLevel="2">
      <c r="A3055" t="s">
        <v>2757</v>
      </c>
      <c r="B3055" s="73" t="str">
        <f>VLOOKUP(A3055,'ARTICLES 10052022'!$A$2:$D$1031,4,FALSE)</f>
        <v>AF</v>
      </c>
      <c r="C3055" s="73" t="str">
        <f t="shared" si="185"/>
        <v/>
      </c>
      <c r="E3055">
        <v>1</v>
      </c>
      <c r="F3055" t="s">
        <v>2363</v>
      </c>
      <c r="G3055">
        <v>1.9E-2</v>
      </c>
      <c r="H3055">
        <f t="shared" si="186"/>
        <v>1.9E-2</v>
      </c>
      <c r="I3055">
        <f>VLOOKUP(L3055,'ARTICLES 10052022'!$A$1:$Q$1031,17,FALSE)</f>
        <v>0.1905</v>
      </c>
      <c r="J3055">
        <f t="shared" si="188"/>
        <v>0.1905</v>
      </c>
      <c r="L3055" t="s">
        <v>2362</v>
      </c>
      <c r="M3055">
        <f>IF(I3055="","",VLOOKUP(L3055,'ARTICLES 10052022'!$A$1:$J$1031,10,FALSE))</f>
        <v>0.127</v>
      </c>
      <c r="N3055">
        <f t="shared" si="187"/>
        <v>0.127</v>
      </c>
    </row>
    <row r="3056" spans="1:14" outlineLevel="2">
      <c r="A3056" t="s">
        <v>2757</v>
      </c>
      <c r="B3056" s="73" t="str">
        <f>VLOOKUP(A3056,'ARTICLES 10052022'!$A$2:$D$1031,4,FALSE)</f>
        <v>AF</v>
      </c>
      <c r="C3056" s="73" t="str">
        <f t="shared" si="185"/>
        <v/>
      </c>
      <c r="E3056">
        <v>1</v>
      </c>
      <c r="F3056" t="s">
        <v>2275</v>
      </c>
      <c r="G3056">
        <v>0.05</v>
      </c>
      <c r="H3056">
        <f t="shared" si="186"/>
        <v>0.05</v>
      </c>
      <c r="I3056">
        <f>VLOOKUP(L3056,'ARTICLES 10052022'!$A$1:$Q$1031,17,FALSE)</f>
        <v>5.2499999999999998E-2</v>
      </c>
      <c r="J3056">
        <f t="shared" si="188"/>
        <v>5.2499999999999998E-2</v>
      </c>
      <c r="L3056">
        <v>8535000618</v>
      </c>
      <c r="M3056">
        <f>IF(I3056="","",VLOOKUP(L3056,'ARTICLES 10052022'!$A$1:$J$1031,10,FALSE))</f>
        <v>0.03</v>
      </c>
      <c r="N3056">
        <f t="shared" si="187"/>
        <v>0.03</v>
      </c>
    </row>
    <row r="3057" spans="1:14" outlineLevel="1">
      <c r="A3057" s="73" t="s">
        <v>3299</v>
      </c>
      <c r="B3057" s="73"/>
      <c r="C3057" s="73" t="str">
        <f t="shared" si="185"/>
        <v>SPR1200-EBARA</v>
      </c>
      <c r="J3057">
        <f>SUBTOTAL(9,J3038:J3056)</f>
        <v>436.43057599999997</v>
      </c>
      <c r="N3057">
        <f>SUBTOTAL(9,N3038:N3056)</f>
        <v>282.03919999999999</v>
      </c>
    </row>
    <row r="3058" spans="1:14" outlineLevel="2">
      <c r="A3058" t="s">
        <v>2762</v>
      </c>
      <c r="B3058" s="73" t="str">
        <f>VLOOKUP(A3058,'ARTICLES 10052022'!$A$2:$D$1031,4,FALSE)</f>
        <v>AF</v>
      </c>
      <c r="C3058" s="73" t="str">
        <f t="shared" si="185"/>
        <v/>
      </c>
      <c r="E3058">
        <v>1</v>
      </c>
      <c r="F3058" t="s">
        <v>2467</v>
      </c>
      <c r="G3058">
        <v>0.90200000000000002</v>
      </c>
      <c r="H3058">
        <f t="shared" si="186"/>
        <v>0.90200000000000002</v>
      </c>
      <c r="I3058">
        <f>VLOOKUP(L3058,'ARTICLES 10052022'!$A$1:$Q$1031,17,FALSE)</f>
        <v>0.90149999999999997</v>
      </c>
      <c r="J3058">
        <f t="shared" si="188"/>
        <v>0.90149999999999997</v>
      </c>
      <c r="L3058" t="s">
        <v>2466</v>
      </c>
      <c r="M3058">
        <f>IF(I3058="","",VLOOKUP(L3058,'ARTICLES 10052022'!$A$1:$J$1031,10,FALSE))</f>
        <v>0.60099999999999998</v>
      </c>
      <c r="N3058">
        <f t="shared" si="187"/>
        <v>0.60099999999999998</v>
      </c>
    </row>
    <row r="3059" spans="1:14" outlineLevel="2">
      <c r="A3059" t="s">
        <v>2762</v>
      </c>
      <c r="B3059" s="73" t="str">
        <f>VLOOKUP(A3059,'ARTICLES 10052022'!$A$2:$D$1031,4,FALSE)</f>
        <v>AF</v>
      </c>
      <c r="C3059" s="73" t="str">
        <f t="shared" si="185"/>
        <v/>
      </c>
      <c r="E3059">
        <v>1</v>
      </c>
      <c r="F3059" t="s">
        <v>2471</v>
      </c>
      <c r="G3059">
        <v>0.08</v>
      </c>
      <c r="H3059">
        <f t="shared" si="186"/>
        <v>0.08</v>
      </c>
      <c r="I3059">
        <f>VLOOKUP(L3059,'ARTICLES 10052022'!$A$1:$Q$1031,17,FALSE)</f>
        <v>0.10799999999999998</v>
      </c>
      <c r="J3059">
        <f t="shared" si="188"/>
        <v>0.10799999999999998</v>
      </c>
      <c r="L3059" t="s">
        <v>2470</v>
      </c>
      <c r="M3059">
        <f>IF(I3059="","",VLOOKUP(L3059,'ARTICLES 10052022'!$A$1:$J$1031,10,FALSE))</f>
        <v>7.1999999999999995E-2</v>
      </c>
      <c r="N3059">
        <f t="shared" si="187"/>
        <v>7.1999999999999995E-2</v>
      </c>
    </row>
    <row r="3060" spans="1:14" outlineLevel="2">
      <c r="A3060" t="s">
        <v>2762</v>
      </c>
      <c r="B3060" s="73" t="str">
        <f>VLOOKUP(A3060,'ARTICLES 10052022'!$A$2:$D$1031,4,FALSE)</f>
        <v>AF</v>
      </c>
      <c r="C3060" s="73" t="str">
        <f t="shared" si="185"/>
        <v/>
      </c>
      <c r="E3060">
        <v>6</v>
      </c>
      <c r="F3060" t="s">
        <v>2270</v>
      </c>
      <c r="G3060">
        <v>7.0000000000000007E-2</v>
      </c>
      <c r="H3060">
        <f t="shared" si="186"/>
        <v>0.42000000000000004</v>
      </c>
      <c r="I3060">
        <f>VLOOKUP(L3060,'ARTICLES 10052022'!$A$1:$Q$1031,17,FALSE)</f>
        <v>0.10649999999999998</v>
      </c>
      <c r="J3060">
        <f t="shared" si="188"/>
        <v>0.6389999999999999</v>
      </c>
      <c r="L3060">
        <v>8412802518</v>
      </c>
      <c r="M3060">
        <f>IF(I3060="","",VLOOKUP(L3060,'ARTICLES 10052022'!$A$1:$J$1031,10,FALSE))</f>
        <v>7.0999999999999994E-2</v>
      </c>
      <c r="N3060">
        <f t="shared" si="187"/>
        <v>0.42599999999999993</v>
      </c>
    </row>
    <row r="3061" spans="1:14" outlineLevel="2">
      <c r="A3061" t="s">
        <v>2762</v>
      </c>
      <c r="B3061" s="73" t="str">
        <f>VLOOKUP(A3061,'ARTICLES 10052022'!$A$2:$D$1031,4,FALSE)</f>
        <v>AF</v>
      </c>
      <c r="C3061" s="73" t="str">
        <f t="shared" si="185"/>
        <v/>
      </c>
      <c r="E3061">
        <v>2</v>
      </c>
      <c r="F3061" t="s">
        <v>2455</v>
      </c>
      <c r="G3061">
        <v>0.27400000000000002</v>
      </c>
      <c r="H3061">
        <f t="shared" si="186"/>
        <v>0.54800000000000004</v>
      </c>
      <c r="I3061">
        <f>VLOOKUP(L3061,'ARTICLES 10052022'!$A$1:$Q$1031,17,FALSE)</f>
        <v>0.1305</v>
      </c>
      <c r="J3061">
        <f t="shared" si="188"/>
        <v>0.26100000000000001</v>
      </c>
      <c r="L3061" t="s">
        <v>2454</v>
      </c>
      <c r="M3061">
        <f>IF(I3061="","",VLOOKUP(L3061,'ARTICLES 10052022'!$A$1:$J$1031,10,FALSE))</f>
        <v>8.6999999999999994E-2</v>
      </c>
      <c r="N3061">
        <f t="shared" si="187"/>
        <v>0.17399999999999999</v>
      </c>
    </row>
    <row r="3062" spans="1:14" outlineLevel="2">
      <c r="A3062" t="s">
        <v>2762</v>
      </c>
      <c r="B3062" s="73" t="str">
        <f>VLOOKUP(A3062,'ARTICLES 10052022'!$A$2:$D$1031,4,FALSE)</f>
        <v>AF</v>
      </c>
      <c r="C3062" s="73" t="str">
        <f t="shared" si="185"/>
        <v/>
      </c>
      <c r="E3062">
        <v>8</v>
      </c>
      <c r="F3062" t="s">
        <v>2274</v>
      </c>
      <c r="G3062">
        <v>0.05</v>
      </c>
      <c r="H3062">
        <f t="shared" si="186"/>
        <v>0.4</v>
      </c>
      <c r="I3062">
        <f>VLOOKUP(L3062,'ARTICLES 10052022'!$A$1:$Q$1031,17,FALSE)</f>
        <v>5.0750000000000003E-2</v>
      </c>
      <c r="J3062">
        <f t="shared" si="188"/>
        <v>0.40600000000000003</v>
      </c>
      <c r="L3062">
        <v>8534000818</v>
      </c>
      <c r="M3062">
        <f>IF(I3062="","",VLOOKUP(L3062,'ARTICLES 10052022'!$A$1:$J$1031,10,FALSE))</f>
        <v>2.9000000000000001E-2</v>
      </c>
      <c r="N3062">
        <f t="shared" si="187"/>
        <v>0.23200000000000001</v>
      </c>
    </row>
    <row r="3063" spans="1:14" outlineLevel="2">
      <c r="A3063" t="s">
        <v>2762</v>
      </c>
      <c r="B3063" s="73" t="str">
        <f>VLOOKUP(A3063,'ARTICLES 10052022'!$A$2:$D$1031,4,FALSE)</f>
        <v>AF</v>
      </c>
      <c r="C3063" s="73" t="str">
        <f t="shared" si="185"/>
        <v/>
      </c>
      <c r="E3063">
        <v>1</v>
      </c>
      <c r="F3063" t="s">
        <v>2525</v>
      </c>
      <c r="G3063">
        <v>6.1349999999999998</v>
      </c>
      <c r="H3063">
        <f t="shared" si="186"/>
        <v>6.1349999999999998</v>
      </c>
      <c r="I3063">
        <f>VLOOKUP(L3063,'ARTICLES 10052022'!$A$1:$Q$1031,17,FALSE)</f>
        <v>6.1349999999999998</v>
      </c>
      <c r="J3063">
        <f t="shared" si="188"/>
        <v>6.1349999999999998</v>
      </c>
      <c r="L3063" t="s">
        <v>2524</v>
      </c>
      <c r="M3063">
        <f>IF(I3063="","",VLOOKUP(L3063,'ARTICLES 10052022'!$A$1:$J$1031,10,FALSE))</f>
        <v>4.09</v>
      </c>
      <c r="N3063">
        <f t="shared" si="187"/>
        <v>4.09</v>
      </c>
    </row>
    <row r="3064" spans="1:14" outlineLevel="2">
      <c r="A3064" t="s">
        <v>2762</v>
      </c>
      <c r="B3064" s="73" t="str">
        <f>VLOOKUP(A3064,'ARTICLES 10052022'!$A$2:$D$1031,4,FALSE)</f>
        <v>AF</v>
      </c>
      <c r="C3064" s="73" t="str">
        <f t="shared" si="185"/>
        <v/>
      </c>
      <c r="E3064">
        <v>2</v>
      </c>
      <c r="F3064" t="s">
        <v>2450</v>
      </c>
      <c r="G3064">
        <v>0.1</v>
      </c>
      <c r="H3064">
        <f t="shared" si="186"/>
        <v>0.2</v>
      </c>
      <c r="I3064">
        <f>VLOOKUP(L3064,'ARTICLES 10052022'!$A$1:$Q$1031,17,FALSE)</f>
        <v>0.10199999999999999</v>
      </c>
      <c r="J3064">
        <f t="shared" si="188"/>
        <v>0.20399999999999999</v>
      </c>
      <c r="L3064" t="s">
        <v>2449</v>
      </c>
      <c r="M3064">
        <f>IF(I3064="","",VLOOKUP(L3064,'ARTICLES 10052022'!$A$1:$J$1031,10,FALSE))</f>
        <v>5.0999999999999997E-2</v>
      </c>
      <c r="N3064">
        <f t="shared" si="187"/>
        <v>0.10199999999999999</v>
      </c>
    </row>
    <row r="3065" spans="1:14" outlineLevel="2">
      <c r="A3065" t="s">
        <v>2762</v>
      </c>
      <c r="B3065" s="73" t="str">
        <f>VLOOKUP(A3065,'ARTICLES 10052022'!$A$2:$D$1031,4,FALSE)</f>
        <v>AF</v>
      </c>
      <c r="C3065" s="73" t="str">
        <f t="shared" si="185"/>
        <v/>
      </c>
      <c r="E3065">
        <v>1</v>
      </c>
      <c r="F3065" t="s">
        <v>1673</v>
      </c>
      <c r="G3065">
        <v>39.22</v>
      </c>
      <c r="H3065">
        <f t="shared" si="186"/>
        <v>39.22</v>
      </c>
      <c r="I3065">
        <f>VLOOKUP(L3065,'ARTICLES 10052022'!$A$1:$Q$1031,17,FALSE)</f>
        <v>44.414400000000001</v>
      </c>
      <c r="J3065">
        <f t="shared" si="188"/>
        <v>44.414400000000001</v>
      </c>
      <c r="L3065">
        <v>1510064</v>
      </c>
      <c r="M3065">
        <f>IF(I3065="","",VLOOKUP(L3065,'ARTICLES 10052022'!$A$1:$J$1031,10,FALSE))</f>
        <v>27.759</v>
      </c>
      <c r="N3065">
        <f t="shared" si="187"/>
        <v>27.759</v>
      </c>
    </row>
    <row r="3066" spans="1:14" outlineLevel="2">
      <c r="A3066" t="s">
        <v>2762</v>
      </c>
      <c r="B3066" s="73" t="str">
        <f>VLOOKUP(A3066,'ARTICLES 10052022'!$A$2:$D$1031,4,FALSE)</f>
        <v>AF</v>
      </c>
      <c r="C3066" s="73" t="str">
        <f t="shared" si="185"/>
        <v/>
      </c>
      <c r="E3066">
        <v>2.2000000000000002</v>
      </c>
      <c r="F3066" t="s">
        <v>1534</v>
      </c>
      <c r="G3066">
        <v>7.41</v>
      </c>
      <c r="H3066">
        <f t="shared" si="186"/>
        <v>16.302000000000003</v>
      </c>
      <c r="I3066">
        <f>VLOOKUP(L3066,'ARTICLES 10052022'!$A$1:$Q$1031,17,FALSE)</f>
        <v>7.9667000000000003</v>
      </c>
      <c r="J3066">
        <f t="shared" si="188"/>
        <v>17.526740000000004</v>
      </c>
      <c r="L3066" t="s">
        <v>1533</v>
      </c>
      <c r="M3066">
        <f>IF(I3066="","",VLOOKUP(L3066,'ARTICLES 10052022'!$A$1:$J$1031,10,FALSE))</f>
        <v>5.99</v>
      </c>
      <c r="N3066">
        <f t="shared" si="187"/>
        <v>13.178000000000001</v>
      </c>
    </row>
    <row r="3067" spans="1:14" outlineLevel="2">
      <c r="A3067" t="s">
        <v>2762</v>
      </c>
      <c r="B3067" s="73" t="str">
        <f>VLOOKUP(A3067,'ARTICLES 10052022'!$A$2:$D$1031,4,FALSE)</f>
        <v>AF</v>
      </c>
      <c r="C3067" s="73" t="str">
        <f t="shared" si="185"/>
        <v/>
      </c>
      <c r="E3067">
        <v>1</v>
      </c>
      <c r="F3067" t="s">
        <v>1512</v>
      </c>
      <c r="G3067">
        <v>0.96</v>
      </c>
      <c r="H3067">
        <f t="shared" si="186"/>
        <v>0.96</v>
      </c>
      <c r="I3067">
        <f>VLOOKUP(L3067,'ARTICLES 10052022'!$A$1:$Q$1031,17,FALSE)</f>
        <v>1.1251800000000001</v>
      </c>
      <c r="J3067">
        <f t="shared" si="188"/>
        <v>1.1251800000000001</v>
      </c>
      <c r="L3067" t="s">
        <v>592</v>
      </c>
      <c r="M3067">
        <f>IF(I3067="","",VLOOKUP(L3067,'ARTICLES 10052022'!$A$1:$J$1031,10,FALSE))</f>
        <v>0.84599999999999997</v>
      </c>
      <c r="N3067">
        <f t="shared" si="187"/>
        <v>0.84599999999999997</v>
      </c>
    </row>
    <row r="3068" spans="1:14" outlineLevel="2">
      <c r="A3068" t="s">
        <v>2762</v>
      </c>
      <c r="B3068" s="73" t="str">
        <f>VLOOKUP(A3068,'ARTICLES 10052022'!$A$2:$D$1031,4,FALSE)</f>
        <v>AF</v>
      </c>
      <c r="C3068" s="73" t="str">
        <f t="shared" si="185"/>
        <v/>
      </c>
      <c r="E3068">
        <v>1</v>
      </c>
      <c r="F3068" t="s">
        <v>964</v>
      </c>
      <c r="G3068">
        <v>3.76</v>
      </c>
      <c r="H3068">
        <f t="shared" si="186"/>
        <v>3.76</v>
      </c>
      <c r="I3068">
        <f>VLOOKUP(L3068,'ARTICLES 10052022'!$A$1:$Q$1031,17,FALSE)</f>
        <v>5.01</v>
      </c>
      <c r="J3068">
        <f t="shared" si="188"/>
        <v>5.01</v>
      </c>
      <c r="L3068" t="s">
        <v>963</v>
      </c>
      <c r="M3068">
        <f>IF(I3068="","",VLOOKUP(L3068,'ARTICLES 10052022'!$A$1:$J$1031,10,FALSE))</f>
        <v>2.5049999999999999</v>
      </c>
      <c r="N3068">
        <f t="shared" si="187"/>
        <v>2.5049999999999999</v>
      </c>
    </row>
    <row r="3069" spans="1:14" outlineLevel="2">
      <c r="A3069" t="s">
        <v>2762</v>
      </c>
      <c r="B3069" s="73" t="str">
        <f>VLOOKUP(A3069,'ARTICLES 10052022'!$A$2:$D$1031,4,FALSE)</f>
        <v>AF</v>
      </c>
      <c r="C3069" s="73" t="str">
        <f t="shared" si="185"/>
        <v/>
      </c>
      <c r="E3069">
        <v>1</v>
      </c>
      <c r="F3069" t="s">
        <v>2004</v>
      </c>
      <c r="G3069">
        <v>277.7</v>
      </c>
      <c r="H3069">
        <f t="shared" si="186"/>
        <v>277.7</v>
      </c>
      <c r="I3069">
        <f>VLOOKUP(L3069,'ARTICLES 10052022'!$A$1:$Q$1031,17,FALSE)</f>
        <v>294.03000000000003</v>
      </c>
      <c r="J3069">
        <f t="shared" si="188"/>
        <v>294.03000000000003</v>
      </c>
      <c r="L3069" t="s">
        <v>2003</v>
      </c>
      <c r="M3069">
        <f>IF(I3069="","",VLOOKUP(L3069,'ARTICLES 10052022'!$A$1:$J$1031,10,FALSE))</f>
        <v>196.02</v>
      </c>
      <c r="N3069">
        <f t="shared" si="187"/>
        <v>196.02</v>
      </c>
    </row>
    <row r="3070" spans="1:14" outlineLevel="2">
      <c r="A3070" t="s">
        <v>2762</v>
      </c>
      <c r="B3070" s="73" t="str">
        <f>VLOOKUP(A3070,'ARTICLES 10052022'!$A$2:$D$1031,4,FALSE)</f>
        <v>AF</v>
      </c>
      <c r="C3070" s="73" t="str">
        <f t="shared" si="185"/>
        <v/>
      </c>
      <c r="E3070">
        <v>1</v>
      </c>
      <c r="F3070" t="s">
        <v>1528</v>
      </c>
      <c r="G3070">
        <v>0.77</v>
      </c>
      <c r="H3070">
        <f t="shared" si="186"/>
        <v>0.77</v>
      </c>
      <c r="I3070">
        <f>VLOOKUP(L3070,'ARTICLES 10052022'!$A$1:$Q$1031,17,FALSE)</f>
        <v>0.89642000000000011</v>
      </c>
      <c r="J3070">
        <f t="shared" si="188"/>
        <v>0.89642000000000011</v>
      </c>
      <c r="L3070" t="s">
        <v>1527</v>
      </c>
      <c r="M3070">
        <f>IF(I3070="","",VLOOKUP(L3070,'ARTICLES 10052022'!$A$1:$J$1031,10,FALSE))</f>
        <v>0.67400000000000004</v>
      </c>
      <c r="N3070">
        <f t="shared" si="187"/>
        <v>0.67400000000000004</v>
      </c>
    </row>
    <row r="3071" spans="1:14" outlineLevel="2">
      <c r="A3071" t="s">
        <v>2762</v>
      </c>
      <c r="B3071" s="73" t="str">
        <f>VLOOKUP(A3071,'ARTICLES 10052022'!$A$2:$D$1031,4,FALSE)</f>
        <v>AF</v>
      </c>
      <c r="C3071" s="73" t="str">
        <f t="shared" si="185"/>
        <v/>
      </c>
      <c r="E3071">
        <v>1</v>
      </c>
      <c r="F3071" t="s">
        <v>993</v>
      </c>
      <c r="G3071">
        <v>4.87</v>
      </c>
      <c r="H3071">
        <f t="shared" si="186"/>
        <v>4.87</v>
      </c>
      <c r="I3071">
        <f>VLOOKUP(L3071,'ARTICLES 10052022'!$A$1:$Q$1031,17,FALSE)</f>
        <v>1.41</v>
      </c>
      <c r="J3071">
        <f t="shared" si="188"/>
        <v>1.41</v>
      </c>
      <c r="L3071" t="s">
        <v>472</v>
      </c>
      <c r="M3071">
        <f>IF(I3071="","",VLOOKUP(L3071,'ARTICLES 10052022'!$A$1:$J$1031,10,FALSE))</f>
        <v>0.94</v>
      </c>
      <c r="N3071">
        <f t="shared" si="187"/>
        <v>0.94</v>
      </c>
    </row>
    <row r="3072" spans="1:14" outlineLevel="2">
      <c r="A3072" t="s">
        <v>2762</v>
      </c>
      <c r="B3072" s="73" t="str">
        <f>VLOOKUP(A3072,'ARTICLES 10052022'!$A$2:$D$1031,4,FALSE)</f>
        <v>AF</v>
      </c>
      <c r="C3072" s="73" t="str">
        <f t="shared" si="185"/>
        <v/>
      </c>
      <c r="E3072">
        <v>1</v>
      </c>
      <c r="F3072" t="s">
        <v>2937</v>
      </c>
      <c r="G3072">
        <v>4.9400000000000004</v>
      </c>
      <c r="H3072">
        <f t="shared" si="186"/>
        <v>4.9400000000000004</v>
      </c>
      <c r="I3072">
        <f>VLOOKUP(L3072,'ARTICLES 10052022'!$A$1:$Q$1031,17,FALSE)</f>
        <v>1.3800000000000001</v>
      </c>
      <c r="J3072">
        <f t="shared" si="188"/>
        <v>1.3800000000000001</v>
      </c>
      <c r="L3072" t="s">
        <v>476</v>
      </c>
      <c r="M3072">
        <f>IF(I3072="","",VLOOKUP(L3072,'ARTICLES 10052022'!$A$1:$J$1031,10,FALSE))</f>
        <v>0.92</v>
      </c>
      <c r="N3072">
        <f t="shared" si="187"/>
        <v>0.92</v>
      </c>
    </row>
    <row r="3073" spans="1:14" outlineLevel="2">
      <c r="A3073" t="s">
        <v>2762</v>
      </c>
      <c r="B3073" s="73" t="str">
        <f>VLOOKUP(A3073,'ARTICLES 10052022'!$A$2:$D$1031,4,FALSE)</f>
        <v>AF</v>
      </c>
      <c r="C3073" s="73" t="str">
        <f t="shared" si="185"/>
        <v/>
      </c>
      <c r="E3073">
        <v>1</v>
      </c>
      <c r="F3073" t="s">
        <v>627</v>
      </c>
      <c r="G3073">
        <v>1.1000000000000001</v>
      </c>
      <c r="H3073">
        <f t="shared" si="186"/>
        <v>1.1000000000000001</v>
      </c>
      <c r="I3073">
        <f>VLOOKUP(L3073,'ARTICLES 10052022'!$A$1:$Q$1031,17,FALSE)</f>
        <v>1.6186100000000001</v>
      </c>
      <c r="J3073">
        <f t="shared" si="188"/>
        <v>1.6186100000000001</v>
      </c>
      <c r="L3073" t="s">
        <v>626</v>
      </c>
      <c r="M3073">
        <f>IF(I3073="","",VLOOKUP(L3073,'ARTICLES 10052022'!$A$1:$J$1031,10,FALSE))</f>
        <v>1.2170000000000001</v>
      </c>
      <c r="N3073">
        <f t="shared" si="187"/>
        <v>1.2170000000000001</v>
      </c>
    </row>
    <row r="3074" spans="1:14" outlineLevel="2">
      <c r="A3074" t="s">
        <v>2762</v>
      </c>
      <c r="B3074" s="73" t="str">
        <f>VLOOKUP(A3074,'ARTICLES 10052022'!$A$2:$D$1031,4,FALSE)</f>
        <v>AF</v>
      </c>
      <c r="C3074" s="73" t="str">
        <f t="shared" si="185"/>
        <v/>
      </c>
      <c r="E3074">
        <v>0.72</v>
      </c>
      <c r="F3074" t="s">
        <v>2411</v>
      </c>
      <c r="G3074">
        <v>75</v>
      </c>
      <c r="H3074">
        <f t="shared" si="186"/>
        <v>54</v>
      </c>
      <c r="I3074">
        <f>VLOOKUP(L3074,'ARTICLES 10052022'!$A$1:$Q$1031,17,FALSE)</f>
        <v>75</v>
      </c>
      <c r="J3074">
        <f t="shared" si="188"/>
        <v>54</v>
      </c>
      <c r="L3074" t="s">
        <v>2410</v>
      </c>
      <c r="M3074">
        <f>IF(I3074="","",VLOOKUP(L3074,'ARTICLES 10052022'!$A$1:$J$1031,10,FALSE))</f>
        <v>50</v>
      </c>
      <c r="N3074">
        <f t="shared" si="187"/>
        <v>36</v>
      </c>
    </row>
    <row r="3075" spans="1:14" outlineLevel="2">
      <c r="A3075" t="s">
        <v>2762</v>
      </c>
      <c r="B3075" s="73" t="str">
        <f>VLOOKUP(A3075,'ARTICLES 10052022'!$A$2:$D$1031,4,FALSE)</f>
        <v>AF</v>
      </c>
      <c r="C3075" s="73" t="str">
        <f t="shared" si="185"/>
        <v/>
      </c>
      <c r="E3075">
        <v>1</v>
      </c>
      <c r="F3075" t="s">
        <v>1502</v>
      </c>
      <c r="G3075">
        <v>83.19</v>
      </c>
      <c r="H3075">
        <f t="shared" si="186"/>
        <v>83.19</v>
      </c>
      <c r="I3075">
        <f>VLOOKUP(L3075,'ARTICLES 10052022'!$A$1:$Q$1031,17,FALSE)</f>
        <v>94.43</v>
      </c>
      <c r="J3075">
        <f t="shared" si="188"/>
        <v>94.43</v>
      </c>
      <c r="L3075" t="s">
        <v>1501</v>
      </c>
      <c r="M3075">
        <f>IF(I3075="","",VLOOKUP(L3075,'ARTICLES 10052022'!$A$1:$J$1031,10,FALSE))</f>
        <v>71</v>
      </c>
      <c r="N3075">
        <f t="shared" si="187"/>
        <v>71</v>
      </c>
    </row>
    <row r="3076" spans="1:14" outlineLevel="2">
      <c r="A3076" t="s">
        <v>2762</v>
      </c>
      <c r="B3076" s="73" t="str">
        <f>VLOOKUP(A3076,'ARTICLES 10052022'!$A$2:$D$1031,4,FALSE)</f>
        <v>AF</v>
      </c>
      <c r="C3076" s="73" t="str">
        <f t="shared" ref="C3076:C3139" si="189">IF(G3076="",MID(A3076,7,100),"")</f>
        <v/>
      </c>
      <c r="E3076">
        <v>1</v>
      </c>
      <c r="F3076" t="s">
        <v>1543</v>
      </c>
      <c r="G3076">
        <v>21.71</v>
      </c>
      <c r="H3076">
        <f t="shared" si="186"/>
        <v>21.71</v>
      </c>
      <c r="I3076">
        <f>VLOOKUP(L3076,'ARTICLES 10052022'!$A$1:$Q$1031,17,FALSE)</f>
        <v>26.594999999999999</v>
      </c>
      <c r="J3076">
        <f t="shared" si="188"/>
        <v>26.594999999999999</v>
      </c>
      <c r="L3076" t="s">
        <v>1542</v>
      </c>
      <c r="M3076">
        <f>IF(I3076="","",VLOOKUP(L3076,'ARTICLES 10052022'!$A$1:$J$1031,10,FALSE))</f>
        <v>17.73</v>
      </c>
      <c r="N3076">
        <f t="shared" si="187"/>
        <v>17.73</v>
      </c>
    </row>
    <row r="3077" spans="1:14" outlineLevel="2">
      <c r="A3077" t="s">
        <v>2762</v>
      </c>
      <c r="B3077" s="73" t="str">
        <f>VLOOKUP(A3077,'ARTICLES 10052022'!$A$2:$D$1031,4,FALSE)</f>
        <v>AF</v>
      </c>
      <c r="C3077" s="73" t="str">
        <f t="shared" si="189"/>
        <v/>
      </c>
      <c r="E3077">
        <v>1</v>
      </c>
      <c r="F3077" t="s">
        <v>1984</v>
      </c>
      <c r="G3077">
        <v>19.91</v>
      </c>
      <c r="H3077">
        <f t="shared" si="186"/>
        <v>19.91</v>
      </c>
      <c r="I3077">
        <f>VLOOKUP(L3077,'ARTICLES 10052022'!$A$1:$Q$1031,17,FALSE)</f>
        <v>21.28</v>
      </c>
      <c r="J3077">
        <f t="shared" si="188"/>
        <v>21.28</v>
      </c>
      <c r="L3077" t="s">
        <v>1983</v>
      </c>
      <c r="M3077">
        <f>IF(I3077="","",VLOOKUP(L3077,'ARTICLES 10052022'!$A$1:$J$1031,10,FALSE))</f>
        <v>12.16</v>
      </c>
      <c r="N3077">
        <f t="shared" si="187"/>
        <v>12.16</v>
      </c>
    </row>
    <row r="3078" spans="1:14" outlineLevel="2">
      <c r="A3078" t="s">
        <v>2762</v>
      </c>
      <c r="B3078" s="73" t="str">
        <f>VLOOKUP(A3078,'ARTICLES 10052022'!$A$2:$D$1031,4,FALSE)</f>
        <v>AF</v>
      </c>
      <c r="C3078" s="73" t="str">
        <f t="shared" si="189"/>
        <v/>
      </c>
      <c r="E3078">
        <v>1</v>
      </c>
      <c r="F3078" t="s">
        <v>1514</v>
      </c>
      <c r="G3078">
        <v>12.91</v>
      </c>
      <c r="H3078">
        <f t="shared" si="186"/>
        <v>12.91</v>
      </c>
      <c r="I3078">
        <f>VLOOKUP(L3078,'ARTICLES 10052022'!$A$1:$Q$1031,17,FALSE)</f>
        <v>19.064219999999999</v>
      </c>
      <c r="J3078">
        <f t="shared" si="188"/>
        <v>19.064219999999999</v>
      </c>
      <c r="L3078" t="s">
        <v>632</v>
      </c>
      <c r="M3078">
        <f>IF(I3078="","",VLOOKUP(L3078,'ARTICLES 10052022'!$A$1:$J$1031,10,FALSE))</f>
        <v>4.7779999999999996</v>
      </c>
      <c r="N3078">
        <f t="shared" si="187"/>
        <v>4.7779999999999996</v>
      </c>
    </row>
    <row r="3079" spans="1:14" outlineLevel="2">
      <c r="A3079" t="s">
        <v>2762</v>
      </c>
      <c r="B3079" s="73" t="str">
        <f>VLOOKUP(A3079,'ARTICLES 10052022'!$A$2:$D$1031,4,FALSE)</f>
        <v>AF</v>
      </c>
      <c r="C3079" s="73" t="str">
        <f t="shared" si="189"/>
        <v/>
      </c>
      <c r="E3079">
        <v>1</v>
      </c>
      <c r="F3079" t="s">
        <v>1511</v>
      </c>
      <c r="G3079">
        <v>9.56</v>
      </c>
      <c r="H3079">
        <f t="shared" ref="H3079:H3142" si="190">IF(C3079="",G3079*E3079,"")</f>
        <v>9.56</v>
      </c>
      <c r="I3079">
        <f>VLOOKUP(L3079,'ARTICLES 10052022'!$A$1:$Q$1031,17,FALSE)</f>
        <v>9.4695999999999998</v>
      </c>
      <c r="J3079">
        <f t="shared" si="188"/>
        <v>9.4695999999999998</v>
      </c>
      <c r="L3079" t="s">
        <v>1510</v>
      </c>
      <c r="M3079">
        <f>IF(I3079="","",VLOOKUP(L3079,'ARTICLES 10052022'!$A$1:$J$1031,10,FALSE))</f>
        <v>7.12</v>
      </c>
      <c r="N3079">
        <f t="shared" si="187"/>
        <v>7.12</v>
      </c>
    </row>
    <row r="3080" spans="1:14" outlineLevel="2">
      <c r="A3080" t="s">
        <v>2762</v>
      </c>
      <c r="B3080" s="73" t="str">
        <f>VLOOKUP(A3080,'ARTICLES 10052022'!$A$2:$D$1031,4,FALSE)</f>
        <v>AF</v>
      </c>
      <c r="C3080" s="73" t="str">
        <f t="shared" si="189"/>
        <v/>
      </c>
      <c r="E3080">
        <v>1</v>
      </c>
      <c r="F3080" t="s">
        <v>1520</v>
      </c>
      <c r="G3080">
        <v>9.64</v>
      </c>
      <c r="H3080">
        <f t="shared" si="190"/>
        <v>9.64</v>
      </c>
      <c r="I3080">
        <f>VLOOKUP(L3080,'ARTICLES 10052022'!$A$1:$Q$1031,17,FALSE)</f>
        <v>11.619146000000001</v>
      </c>
      <c r="J3080">
        <f t="shared" si="188"/>
        <v>11.619146000000001</v>
      </c>
      <c r="L3080" t="s">
        <v>1519</v>
      </c>
      <c r="M3080">
        <f>IF(I3080="","",VLOOKUP(L3080,'ARTICLES 10052022'!$A$1:$J$1031,10,FALSE))</f>
        <v>8.7362000000000002</v>
      </c>
      <c r="N3080">
        <f t="shared" si="187"/>
        <v>8.7362000000000002</v>
      </c>
    </row>
    <row r="3081" spans="1:14" outlineLevel="2">
      <c r="A3081" t="s">
        <v>2762</v>
      </c>
      <c r="B3081" s="73" t="str">
        <f>VLOOKUP(A3081,'ARTICLES 10052022'!$A$2:$D$1031,4,FALSE)</f>
        <v>AF</v>
      </c>
      <c r="C3081" s="73" t="str">
        <f t="shared" si="189"/>
        <v/>
      </c>
      <c r="E3081">
        <v>8</v>
      </c>
      <c r="F3081" t="s">
        <v>2273</v>
      </c>
      <c r="G3081">
        <v>0.04</v>
      </c>
      <c r="H3081">
        <f t="shared" si="190"/>
        <v>0.32</v>
      </c>
      <c r="I3081">
        <f>VLOOKUP(L3081,'ARTICLES 10052022'!$A$1:$Q$1031,17,FALSE)</f>
        <v>2.6250000000000004E-4</v>
      </c>
      <c r="J3081">
        <f t="shared" si="188"/>
        <v>2.1000000000000003E-3</v>
      </c>
      <c r="L3081">
        <v>8434000818</v>
      </c>
      <c r="M3081">
        <f>IF(I3081="","",VLOOKUP(L3081,'ARTICLES 10052022'!$A$1:$J$1031,10,FALSE))</f>
        <v>4.2000000000000003E-2</v>
      </c>
      <c r="N3081">
        <f t="shared" si="187"/>
        <v>0.33600000000000002</v>
      </c>
    </row>
    <row r="3082" spans="1:14" outlineLevel="2">
      <c r="A3082" t="s">
        <v>2762</v>
      </c>
      <c r="B3082" s="73" t="str">
        <f>VLOOKUP(A3082,'ARTICLES 10052022'!$A$2:$D$1031,4,FALSE)</f>
        <v>AF</v>
      </c>
      <c r="C3082" s="73" t="str">
        <f t="shared" si="189"/>
        <v/>
      </c>
      <c r="E3082">
        <v>1</v>
      </c>
      <c r="F3082" t="s">
        <v>2275</v>
      </c>
      <c r="G3082">
        <v>0.05</v>
      </c>
      <c r="H3082">
        <f t="shared" si="190"/>
        <v>0.05</v>
      </c>
      <c r="I3082">
        <f>VLOOKUP(L3082,'ARTICLES 10052022'!$A$1:$Q$1031,17,FALSE)</f>
        <v>5.2499999999999998E-2</v>
      </c>
      <c r="J3082">
        <f t="shared" si="188"/>
        <v>5.2499999999999998E-2</v>
      </c>
      <c r="L3082">
        <v>8535000618</v>
      </c>
      <c r="M3082">
        <f>IF(I3082="","",VLOOKUP(L3082,'ARTICLES 10052022'!$A$1:$J$1031,10,FALSE))</f>
        <v>0.03</v>
      </c>
      <c r="N3082">
        <f t="shared" ref="N3082:N3145" si="191">IF(I3082="","",E3082*M3082)</f>
        <v>0.03</v>
      </c>
    </row>
    <row r="3083" spans="1:14" outlineLevel="2">
      <c r="A3083" t="s">
        <v>2762</v>
      </c>
      <c r="B3083" s="73" t="str">
        <f>VLOOKUP(A3083,'ARTICLES 10052022'!$A$2:$D$1031,4,FALSE)</f>
        <v>AF</v>
      </c>
      <c r="C3083" s="73" t="str">
        <f t="shared" si="189"/>
        <v/>
      </c>
      <c r="E3083">
        <v>1</v>
      </c>
      <c r="F3083" t="s">
        <v>2044</v>
      </c>
      <c r="G3083">
        <v>1.57</v>
      </c>
      <c r="H3083">
        <f t="shared" si="190"/>
        <v>1.57</v>
      </c>
      <c r="I3083">
        <f>VLOOKUP(L3083,'ARTICLES 10052022'!$A$1:$Q$1031,17,FALSE)</f>
        <v>2.3980000000000001</v>
      </c>
      <c r="J3083">
        <f t="shared" si="188"/>
        <v>2.3980000000000001</v>
      </c>
      <c r="L3083">
        <v>9600000618</v>
      </c>
      <c r="M3083">
        <f>IF(I3083="","",VLOOKUP(L3083,'ARTICLES 10052022'!$A$1:$J$1031,10,FALSE))</f>
        <v>1.1990000000000001</v>
      </c>
      <c r="N3083">
        <f t="shared" si="191"/>
        <v>1.1990000000000001</v>
      </c>
    </row>
    <row r="3084" spans="1:14" outlineLevel="2">
      <c r="A3084" t="s">
        <v>2762</v>
      </c>
      <c r="B3084" s="73" t="str">
        <f>VLOOKUP(A3084,'ARTICLES 10052022'!$A$2:$D$1031,4,FALSE)</f>
        <v>AF</v>
      </c>
      <c r="C3084" s="73" t="str">
        <f t="shared" si="189"/>
        <v/>
      </c>
      <c r="E3084">
        <v>1</v>
      </c>
      <c r="F3084" t="s">
        <v>1544</v>
      </c>
      <c r="G3084">
        <v>2.2400000000000002</v>
      </c>
      <c r="H3084">
        <f t="shared" si="190"/>
        <v>2.2400000000000002</v>
      </c>
      <c r="I3084">
        <f>VLOOKUP(L3084,'ARTICLES 10052022'!$A$1:$Q$1031,17,FALSE)</f>
        <v>2.25</v>
      </c>
      <c r="J3084">
        <f t="shared" si="188"/>
        <v>2.25</v>
      </c>
      <c r="L3084">
        <v>101007</v>
      </c>
      <c r="M3084">
        <f>IF(I3084="","",VLOOKUP(L3084,'ARTICLES 10052022'!$A$1:$J$1031,10,FALSE))</f>
        <v>1.5</v>
      </c>
      <c r="N3084">
        <f t="shared" si="191"/>
        <v>1.5</v>
      </c>
    </row>
    <row r="3085" spans="1:14" outlineLevel="2">
      <c r="A3085" t="s">
        <v>2762</v>
      </c>
      <c r="B3085" s="73" t="str">
        <f>VLOOKUP(A3085,'ARTICLES 10052022'!$A$2:$D$1031,4,FALSE)</f>
        <v>AF</v>
      </c>
      <c r="C3085" s="73" t="str">
        <f t="shared" si="189"/>
        <v/>
      </c>
      <c r="E3085">
        <v>1</v>
      </c>
      <c r="F3085" t="s">
        <v>1538</v>
      </c>
      <c r="G3085">
        <v>4.3499999999999996</v>
      </c>
      <c r="H3085">
        <f t="shared" si="190"/>
        <v>4.3499999999999996</v>
      </c>
      <c r="I3085">
        <f>VLOOKUP(L3085,'ARTICLES 10052022'!$A$1:$Q$1031,17,FALSE)</f>
        <v>4.3499999999999996</v>
      </c>
      <c r="J3085">
        <f t="shared" si="188"/>
        <v>4.3499999999999996</v>
      </c>
      <c r="L3085" t="s">
        <v>1537</v>
      </c>
      <c r="M3085">
        <f>IF(I3085="","",VLOOKUP(L3085,'ARTICLES 10052022'!$A$1:$J$1031,10,FALSE))</f>
        <v>2.9</v>
      </c>
      <c r="N3085">
        <f t="shared" si="191"/>
        <v>2.9</v>
      </c>
    </row>
    <row r="3086" spans="1:14" outlineLevel="2">
      <c r="A3086" t="s">
        <v>2762</v>
      </c>
      <c r="B3086" s="73" t="str">
        <f>VLOOKUP(A3086,'ARTICLES 10052022'!$A$2:$D$1031,4,FALSE)</f>
        <v>AF</v>
      </c>
      <c r="C3086" s="73" t="str">
        <f t="shared" si="189"/>
        <v/>
      </c>
      <c r="E3086">
        <v>2</v>
      </c>
      <c r="F3086" t="s">
        <v>2452</v>
      </c>
      <c r="G3086">
        <v>0.128</v>
      </c>
      <c r="H3086">
        <f t="shared" si="190"/>
        <v>0.25600000000000001</v>
      </c>
      <c r="I3086">
        <f>VLOOKUP(L3086,'ARTICLES 10052022'!$A$1:$Q$1031,17,FALSE)</f>
        <v>0.53099999999999992</v>
      </c>
      <c r="J3086">
        <f t="shared" si="188"/>
        <v>1.0619999999999998</v>
      </c>
      <c r="L3086" t="s">
        <v>3104</v>
      </c>
      <c r="M3086">
        <f>IF(I3086="","",VLOOKUP(L3086,'ARTICLES 10052022'!$A$1:$J$1031,10,FALSE))</f>
        <v>0.35399999999999998</v>
      </c>
      <c r="N3086">
        <f t="shared" si="191"/>
        <v>0.70799999999999996</v>
      </c>
    </row>
    <row r="3087" spans="1:14" outlineLevel="1">
      <c r="A3087" s="73" t="s">
        <v>3300</v>
      </c>
      <c r="B3087" s="73"/>
      <c r="C3087" s="73" t="str">
        <f t="shared" si="189"/>
        <v>SPR1500BG-EBARA</v>
      </c>
      <c r="J3087">
        <f>SUBTOTAL(9,J3058:J3086)</f>
        <v>622.63841600000012</v>
      </c>
      <c r="N3087">
        <f>SUBTOTAL(9,N3058:N3086)</f>
        <v>413.95320000000004</v>
      </c>
    </row>
    <row r="3088" spans="1:14" outlineLevel="2">
      <c r="A3088" t="s">
        <v>2759</v>
      </c>
      <c r="B3088" s="73" t="str">
        <f>VLOOKUP(A3088,'ARTICLES 10052022'!$A$2:$D$1031,4,FALSE)</f>
        <v>AF</v>
      </c>
      <c r="C3088" s="73" t="str">
        <f t="shared" si="189"/>
        <v/>
      </c>
      <c r="E3088">
        <v>1</v>
      </c>
      <c r="F3088" t="s">
        <v>2467</v>
      </c>
      <c r="G3088">
        <v>0.90200000000000002</v>
      </c>
      <c r="H3088">
        <f t="shared" si="190"/>
        <v>0.90200000000000002</v>
      </c>
      <c r="I3088">
        <f>VLOOKUP(L3088,'ARTICLES 10052022'!$A$1:$Q$1031,17,FALSE)</f>
        <v>0.90149999999999997</v>
      </c>
      <c r="J3088">
        <f t="shared" si="188"/>
        <v>0.90149999999999997</v>
      </c>
      <c r="L3088" t="s">
        <v>2466</v>
      </c>
      <c r="M3088">
        <f>IF(I3088="","",VLOOKUP(L3088,'ARTICLES 10052022'!$A$1:$J$1031,10,FALSE))</f>
        <v>0.60099999999999998</v>
      </c>
      <c r="N3088">
        <f t="shared" si="191"/>
        <v>0.60099999999999998</v>
      </c>
    </row>
    <row r="3089" spans="1:14" outlineLevel="2">
      <c r="A3089" t="s">
        <v>2759</v>
      </c>
      <c r="B3089" s="73" t="str">
        <f>VLOOKUP(A3089,'ARTICLES 10052022'!$A$2:$D$1031,4,FALSE)</f>
        <v>AF</v>
      </c>
      <c r="C3089" s="73" t="str">
        <f t="shared" si="189"/>
        <v/>
      </c>
      <c r="E3089">
        <v>1</v>
      </c>
      <c r="F3089" t="s">
        <v>2471</v>
      </c>
      <c r="G3089">
        <v>0.08</v>
      </c>
      <c r="H3089">
        <f t="shared" si="190"/>
        <v>0.08</v>
      </c>
      <c r="I3089">
        <f>VLOOKUP(L3089,'ARTICLES 10052022'!$A$1:$Q$1031,17,FALSE)</f>
        <v>0.10799999999999998</v>
      </c>
      <c r="J3089">
        <f t="shared" si="188"/>
        <v>0.10799999999999998</v>
      </c>
      <c r="L3089" t="s">
        <v>2470</v>
      </c>
      <c r="M3089">
        <f>IF(I3089="","",VLOOKUP(L3089,'ARTICLES 10052022'!$A$1:$J$1031,10,FALSE))</f>
        <v>7.1999999999999995E-2</v>
      </c>
      <c r="N3089">
        <f t="shared" si="191"/>
        <v>7.1999999999999995E-2</v>
      </c>
    </row>
    <row r="3090" spans="1:14" outlineLevel="2">
      <c r="A3090" t="s">
        <v>2759</v>
      </c>
      <c r="B3090" s="73" t="str">
        <f>VLOOKUP(A3090,'ARTICLES 10052022'!$A$2:$D$1031,4,FALSE)</f>
        <v>AF</v>
      </c>
      <c r="C3090" s="73" t="str">
        <f t="shared" si="189"/>
        <v/>
      </c>
      <c r="E3090">
        <v>1</v>
      </c>
      <c r="F3090" t="s">
        <v>1673</v>
      </c>
      <c r="G3090">
        <v>39.22</v>
      </c>
      <c r="H3090">
        <f t="shared" si="190"/>
        <v>39.22</v>
      </c>
      <c r="I3090">
        <f>VLOOKUP(L3090,'ARTICLES 10052022'!$A$1:$Q$1031,17,FALSE)</f>
        <v>44.414400000000001</v>
      </c>
      <c r="J3090">
        <f t="shared" si="188"/>
        <v>44.414400000000001</v>
      </c>
      <c r="L3090">
        <v>1510064</v>
      </c>
      <c r="M3090">
        <f>IF(I3090="","",VLOOKUP(L3090,'ARTICLES 10052022'!$A$1:$J$1031,10,FALSE))</f>
        <v>27.759</v>
      </c>
      <c r="N3090">
        <f t="shared" si="191"/>
        <v>27.759</v>
      </c>
    </row>
    <row r="3091" spans="1:14" outlineLevel="2">
      <c r="A3091" t="s">
        <v>2759</v>
      </c>
      <c r="B3091" s="73" t="str">
        <f>VLOOKUP(A3091,'ARTICLES 10052022'!$A$2:$D$1031,4,FALSE)</f>
        <v>AF</v>
      </c>
      <c r="C3091" s="73" t="str">
        <f t="shared" si="189"/>
        <v/>
      </c>
      <c r="E3091">
        <v>1</v>
      </c>
      <c r="F3091" t="s">
        <v>2044</v>
      </c>
      <c r="G3091">
        <v>1.57</v>
      </c>
      <c r="H3091">
        <f t="shared" si="190"/>
        <v>1.57</v>
      </c>
      <c r="I3091">
        <f>VLOOKUP(L3091,'ARTICLES 10052022'!$A$1:$Q$1031,17,FALSE)</f>
        <v>2.3980000000000001</v>
      </c>
      <c r="J3091">
        <f t="shared" si="188"/>
        <v>2.3980000000000001</v>
      </c>
      <c r="L3091">
        <v>9600000618</v>
      </c>
      <c r="M3091">
        <f>IF(I3091="","",VLOOKUP(L3091,'ARTICLES 10052022'!$A$1:$J$1031,10,FALSE))</f>
        <v>1.1990000000000001</v>
      </c>
      <c r="N3091">
        <f t="shared" si="191"/>
        <v>1.1990000000000001</v>
      </c>
    </row>
    <row r="3092" spans="1:14" outlineLevel="2">
      <c r="A3092" t="s">
        <v>2759</v>
      </c>
      <c r="B3092" s="73" t="str">
        <f>VLOOKUP(A3092,'ARTICLES 10052022'!$A$2:$D$1031,4,FALSE)</f>
        <v>AF</v>
      </c>
      <c r="C3092" s="73" t="str">
        <f t="shared" si="189"/>
        <v/>
      </c>
      <c r="E3092">
        <v>1</v>
      </c>
      <c r="F3092" t="s">
        <v>1512</v>
      </c>
      <c r="G3092">
        <v>0.96</v>
      </c>
      <c r="H3092">
        <f t="shared" si="190"/>
        <v>0.96</v>
      </c>
      <c r="I3092">
        <f>VLOOKUP(L3092,'ARTICLES 10052022'!$A$1:$Q$1031,17,FALSE)</f>
        <v>1.1251800000000001</v>
      </c>
      <c r="J3092">
        <f t="shared" si="188"/>
        <v>1.1251800000000001</v>
      </c>
      <c r="L3092" t="s">
        <v>592</v>
      </c>
      <c r="M3092">
        <f>IF(I3092="","",VLOOKUP(L3092,'ARTICLES 10052022'!$A$1:$J$1031,10,FALSE))</f>
        <v>0.84599999999999997</v>
      </c>
      <c r="N3092">
        <f t="shared" si="191"/>
        <v>0.84599999999999997</v>
      </c>
    </row>
    <row r="3093" spans="1:14" outlineLevel="2">
      <c r="A3093" t="s">
        <v>2759</v>
      </c>
      <c r="B3093" s="73" t="str">
        <f>VLOOKUP(A3093,'ARTICLES 10052022'!$A$2:$D$1031,4,FALSE)</f>
        <v>AF</v>
      </c>
      <c r="C3093" s="73" t="str">
        <f t="shared" si="189"/>
        <v/>
      </c>
      <c r="E3093">
        <v>1</v>
      </c>
      <c r="F3093" t="s">
        <v>964</v>
      </c>
      <c r="G3093">
        <v>3.76</v>
      </c>
      <c r="H3093">
        <f t="shared" si="190"/>
        <v>3.76</v>
      </c>
      <c r="I3093">
        <f>VLOOKUP(L3093,'ARTICLES 10052022'!$A$1:$Q$1031,17,FALSE)</f>
        <v>5.01</v>
      </c>
      <c r="J3093">
        <f t="shared" si="188"/>
        <v>5.01</v>
      </c>
      <c r="L3093" t="s">
        <v>963</v>
      </c>
      <c r="M3093">
        <f>IF(I3093="","",VLOOKUP(L3093,'ARTICLES 10052022'!$A$1:$J$1031,10,FALSE))</f>
        <v>2.5049999999999999</v>
      </c>
      <c r="N3093">
        <f t="shared" si="191"/>
        <v>2.5049999999999999</v>
      </c>
    </row>
    <row r="3094" spans="1:14" outlineLevel="2">
      <c r="A3094" t="s">
        <v>2759</v>
      </c>
      <c r="B3094" s="73" t="str">
        <f>VLOOKUP(A3094,'ARTICLES 10052022'!$A$2:$D$1031,4,FALSE)</f>
        <v>AF</v>
      </c>
      <c r="C3094" s="73" t="str">
        <f t="shared" si="189"/>
        <v/>
      </c>
      <c r="E3094">
        <v>1</v>
      </c>
      <c r="F3094" t="s">
        <v>2004</v>
      </c>
      <c r="G3094">
        <v>277.7</v>
      </c>
      <c r="H3094">
        <f t="shared" si="190"/>
        <v>277.7</v>
      </c>
      <c r="I3094">
        <f>VLOOKUP(L3094,'ARTICLES 10052022'!$A$1:$Q$1031,17,FALSE)</f>
        <v>294.03000000000003</v>
      </c>
      <c r="J3094">
        <f t="shared" si="188"/>
        <v>294.03000000000003</v>
      </c>
      <c r="L3094" t="s">
        <v>2003</v>
      </c>
      <c r="M3094">
        <f>IF(I3094="","",VLOOKUP(L3094,'ARTICLES 10052022'!$A$1:$J$1031,10,FALSE))</f>
        <v>196.02</v>
      </c>
      <c r="N3094">
        <f t="shared" si="191"/>
        <v>196.02</v>
      </c>
    </row>
    <row r="3095" spans="1:14" outlineLevel="2">
      <c r="A3095" t="s">
        <v>2759</v>
      </c>
      <c r="B3095" s="73" t="str">
        <f>VLOOKUP(A3095,'ARTICLES 10052022'!$A$2:$D$1031,4,FALSE)</f>
        <v>AF</v>
      </c>
      <c r="C3095" s="73" t="str">
        <f t="shared" si="189"/>
        <v/>
      </c>
      <c r="E3095">
        <v>1</v>
      </c>
      <c r="F3095" t="s">
        <v>1528</v>
      </c>
      <c r="G3095">
        <v>0.77</v>
      </c>
      <c r="H3095">
        <f t="shared" si="190"/>
        <v>0.77</v>
      </c>
      <c r="I3095">
        <f>VLOOKUP(L3095,'ARTICLES 10052022'!$A$1:$Q$1031,17,FALSE)</f>
        <v>0.89642000000000011</v>
      </c>
      <c r="J3095">
        <f t="shared" si="188"/>
        <v>0.89642000000000011</v>
      </c>
      <c r="L3095" t="s">
        <v>1527</v>
      </c>
      <c r="M3095">
        <f>IF(I3095="","",VLOOKUP(L3095,'ARTICLES 10052022'!$A$1:$J$1031,10,FALSE))</f>
        <v>0.67400000000000004</v>
      </c>
      <c r="N3095">
        <f t="shared" si="191"/>
        <v>0.67400000000000004</v>
      </c>
    </row>
    <row r="3096" spans="1:14" outlineLevel="2">
      <c r="A3096" t="s">
        <v>2759</v>
      </c>
      <c r="B3096" s="73" t="str">
        <f>VLOOKUP(A3096,'ARTICLES 10052022'!$A$2:$D$1031,4,FALSE)</f>
        <v>AF</v>
      </c>
      <c r="C3096" s="73" t="str">
        <f t="shared" si="189"/>
        <v/>
      </c>
      <c r="E3096">
        <v>1</v>
      </c>
      <c r="F3096" t="s">
        <v>993</v>
      </c>
      <c r="G3096">
        <v>4.87</v>
      </c>
      <c r="H3096">
        <f t="shared" si="190"/>
        <v>4.87</v>
      </c>
      <c r="I3096">
        <f>VLOOKUP(L3096,'ARTICLES 10052022'!$A$1:$Q$1031,17,FALSE)</f>
        <v>1.41</v>
      </c>
      <c r="J3096">
        <f t="shared" si="188"/>
        <v>1.41</v>
      </c>
      <c r="L3096" t="s">
        <v>472</v>
      </c>
      <c r="M3096">
        <f>IF(I3096="","",VLOOKUP(L3096,'ARTICLES 10052022'!$A$1:$J$1031,10,FALSE))</f>
        <v>0.94</v>
      </c>
      <c r="N3096">
        <f t="shared" si="191"/>
        <v>0.94</v>
      </c>
    </row>
    <row r="3097" spans="1:14" outlineLevel="2">
      <c r="A3097" t="s">
        <v>2759</v>
      </c>
      <c r="B3097" s="73" t="str">
        <f>VLOOKUP(A3097,'ARTICLES 10052022'!$A$2:$D$1031,4,FALSE)</f>
        <v>AF</v>
      </c>
      <c r="C3097" s="73" t="str">
        <f t="shared" si="189"/>
        <v/>
      </c>
      <c r="E3097">
        <v>1</v>
      </c>
      <c r="F3097" t="s">
        <v>2937</v>
      </c>
      <c r="G3097">
        <v>4.9400000000000004</v>
      </c>
      <c r="H3097">
        <f t="shared" si="190"/>
        <v>4.9400000000000004</v>
      </c>
      <c r="I3097">
        <f>VLOOKUP(L3097,'ARTICLES 10052022'!$A$1:$Q$1031,17,FALSE)</f>
        <v>1.3800000000000001</v>
      </c>
      <c r="J3097">
        <f t="shared" si="188"/>
        <v>1.3800000000000001</v>
      </c>
      <c r="L3097" t="s">
        <v>476</v>
      </c>
      <c r="M3097">
        <f>IF(I3097="","",VLOOKUP(L3097,'ARTICLES 10052022'!$A$1:$J$1031,10,FALSE))</f>
        <v>0.92</v>
      </c>
      <c r="N3097">
        <f t="shared" si="191"/>
        <v>0.92</v>
      </c>
    </row>
    <row r="3098" spans="1:14" outlineLevel="2">
      <c r="A3098" t="s">
        <v>2759</v>
      </c>
      <c r="B3098" s="73" t="str">
        <f>VLOOKUP(A3098,'ARTICLES 10052022'!$A$2:$D$1031,4,FALSE)</f>
        <v>AF</v>
      </c>
      <c r="C3098" s="73" t="str">
        <f t="shared" si="189"/>
        <v/>
      </c>
      <c r="E3098">
        <v>1</v>
      </c>
      <c r="F3098" t="s">
        <v>627</v>
      </c>
      <c r="G3098">
        <v>1.1000000000000001</v>
      </c>
      <c r="H3098">
        <f t="shared" si="190"/>
        <v>1.1000000000000001</v>
      </c>
      <c r="I3098">
        <f>VLOOKUP(L3098,'ARTICLES 10052022'!$A$1:$Q$1031,17,FALSE)</f>
        <v>1.6186100000000001</v>
      </c>
      <c r="J3098">
        <f t="shared" si="188"/>
        <v>1.6186100000000001</v>
      </c>
      <c r="L3098" t="s">
        <v>626</v>
      </c>
      <c r="M3098">
        <f>IF(I3098="","",VLOOKUP(L3098,'ARTICLES 10052022'!$A$1:$J$1031,10,FALSE))</f>
        <v>1.2170000000000001</v>
      </c>
      <c r="N3098">
        <f t="shared" si="191"/>
        <v>1.2170000000000001</v>
      </c>
    </row>
    <row r="3099" spans="1:14" outlineLevel="2">
      <c r="A3099" t="s">
        <v>2759</v>
      </c>
      <c r="B3099" s="73" t="str">
        <f>VLOOKUP(A3099,'ARTICLES 10052022'!$A$2:$D$1031,4,FALSE)</f>
        <v>AF</v>
      </c>
      <c r="C3099" s="73" t="str">
        <f t="shared" si="189"/>
        <v/>
      </c>
      <c r="E3099">
        <v>1.1599999999999999</v>
      </c>
      <c r="F3099" t="s">
        <v>2411</v>
      </c>
      <c r="G3099">
        <v>75</v>
      </c>
      <c r="H3099">
        <f t="shared" si="190"/>
        <v>87</v>
      </c>
      <c r="I3099">
        <f>VLOOKUP(L3099,'ARTICLES 10052022'!$A$1:$Q$1031,17,FALSE)</f>
        <v>75</v>
      </c>
      <c r="J3099">
        <f t="shared" ref="J3099:J3164" si="192">E3099*I3099</f>
        <v>87</v>
      </c>
      <c r="L3099" t="s">
        <v>2410</v>
      </c>
      <c r="M3099">
        <f>IF(I3099="","",VLOOKUP(L3099,'ARTICLES 10052022'!$A$1:$J$1031,10,FALSE))</f>
        <v>50</v>
      </c>
      <c r="N3099">
        <f t="shared" si="191"/>
        <v>57.999999999999993</v>
      </c>
    </row>
    <row r="3100" spans="1:14" outlineLevel="2">
      <c r="A3100" t="s">
        <v>2759</v>
      </c>
      <c r="B3100" s="73" t="str">
        <f>VLOOKUP(A3100,'ARTICLES 10052022'!$A$2:$D$1031,4,FALSE)</f>
        <v>AF</v>
      </c>
      <c r="C3100" s="73" t="str">
        <f t="shared" si="189"/>
        <v/>
      </c>
      <c r="E3100">
        <v>1.1399999999999999</v>
      </c>
      <c r="F3100" t="s">
        <v>1514</v>
      </c>
      <c r="G3100">
        <v>12.91</v>
      </c>
      <c r="H3100">
        <f t="shared" si="190"/>
        <v>14.7174</v>
      </c>
      <c r="I3100">
        <f>VLOOKUP(L3100,'ARTICLES 10052022'!$A$1:$Q$1031,17,FALSE)</f>
        <v>19.064219999999999</v>
      </c>
      <c r="J3100">
        <f t="shared" si="192"/>
        <v>21.733210799999998</v>
      </c>
      <c r="L3100" t="s">
        <v>632</v>
      </c>
      <c r="M3100">
        <f>IF(I3100="","",VLOOKUP(L3100,'ARTICLES 10052022'!$A$1:$J$1031,10,FALSE))</f>
        <v>4.7779999999999996</v>
      </c>
      <c r="N3100">
        <f t="shared" si="191"/>
        <v>5.4469199999999987</v>
      </c>
    </row>
    <row r="3101" spans="1:14" outlineLevel="2">
      <c r="A3101" t="s">
        <v>2759</v>
      </c>
      <c r="B3101" s="73" t="str">
        <f>VLOOKUP(A3101,'ARTICLES 10052022'!$A$2:$D$1031,4,FALSE)</f>
        <v>AF</v>
      </c>
      <c r="C3101" s="73" t="str">
        <f t="shared" si="189"/>
        <v/>
      </c>
      <c r="E3101">
        <v>1</v>
      </c>
      <c r="F3101" t="s">
        <v>1511</v>
      </c>
      <c r="G3101">
        <v>9.56</v>
      </c>
      <c r="H3101">
        <f t="shared" si="190"/>
        <v>9.56</v>
      </c>
      <c r="I3101">
        <f>VLOOKUP(L3101,'ARTICLES 10052022'!$A$1:$Q$1031,17,FALSE)</f>
        <v>9.4695999999999998</v>
      </c>
      <c r="J3101">
        <f t="shared" si="192"/>
        <v>9.4695999999999998</v>
      </c>
      <c r="L3101" t="s">
        <v>1510</v>
      </c>
      <c r="M3101">
        <f>IF(I3101="","",VLOOKUP(L3101,'ARTICLES 10052022'!$A$1:$J$1031,10,FALSE))</f>
        <v>7.12</v>
      </c>
      <c r="N3101">
        <f t="shared" si="191"/>
        <v>7.12</v>
      </c>
    </row>
    <row r="3102" spans="1:14" outlineLevel="2">
      <c r="A3102" t="s">
        <v>2759</v>
      </c>
      <c r="B3102" s="73" t="str">
        <f>VLOOKUP(A3102,'ARTICLES 10052022'!$A$2:$D$1031,4,FALSE)</f>
        <v>AF</v>
      </c>
      <c r="C3102" s="73" t="str">
        <f t="shared" si="189"/>
        <v/>
      </c>
      <c r="E3102">
        <v>1</v>
      </c>
      <c r="F3102" t="s">
        <v>1520</v>
      </c>
      <c r="G3102">
        <v>9.64</v>
      </c>
      <c r="H3102">
        <f t="shared" si="190"/>
        <v>9.64</v>
      </c>
      <c r="I3102">
        <f>VLOOKUP(L3102,'ARTICLES 10052022'!$A$1:$Q$1031,17,FALSE)</f>
        <v>11.619146000000001</v>
      </c>
      <c r="J3102">
        <f t="shared" si="192"/>
        <v>11.619146000000001</v>
      </c>
      <c r="L3102" t="s">
        <v>1519</v>
      </c>
      <c r="M3102">
        <f>IF(I3102="","",VLOOKUP(L3102,'ARTICLES 10052022'!$A$1:$J$1031,10,FALSE))</f>
        <v>8.7362000000000002</v>
      </c>
      <c r="N3102">
        <f t="shared" si="191"/>
        <v>8.7362000000000002</v>
      </c>
    </row>
    <row r="3103" spans="1:14" outlineLevel="2">
      <c r="A3103" t="s">
        <v>2759</v>
      </c>
      <c r="B3103" s="73" t="str">
        <f>VLOOKUP(A3103,'ARTICLES 10052022'!$A$2:$D$1031,4,FALSE)</f>
        <v>AF</v>
      </c>
      <c r="C3103" s="73" t="str">
        <f t="shared" si="189"/>
        <v/>
      </c>
      <c r="E3103">
        <v>1</v>
      </c>
      <c r="F3103" t="s">
        <v>2363</v>
      </c>
      <c r="G3103">
        <v>1.9E-2</v>
      </c>
      <c r="H3103">
        <f t="shared" si="190"/>
        <v>1.9E-2</v>
      </c>
      <c r="I3103">
        <f>VLOOKUP(L3103,'ARTICLES 10052022'!$A$1:$Q$1031,17,FALSE)</f>
        <v>0.1905</v>
      </c>
      <c r="J3103">
        <f t="shared" si="192"/>
        <v>0.1905</v>
      </c>
      <c r="L3103" t="s">
        <v>2362</v>
      </c>
      <c r="M3103">
        <f>IF(I3103="","",VLOOKUP(L3103,'ARTICLES 10052022'!$A$1:$J$1031,10,FALSE))</f>
        <v>0.127</v>
      </c>
      <c r="N3103">
        <f t="shared" si="191"/>
        <v>0.127</v>
      </c>
    </row>
    <row r="3104" spans="1:14" outlineLevel="2">
      <c r="A3104" t="s">
        <v>2759</v>
      </c>
      <c r="B3104" s="73" t="str">
        <f>VLOOKUP(A3104,'ARTICLES 10052022'!$A$2:$D$1031,4,FALSE)</f>
        <v>AF</v>
      </c>
      <c r="C3104" s="73" t="str">
        <f t="shared" si="189"/>
        <v/>
      </c>
      <c r="E3104">
        <v>1</v>
      </c>
      <c r="F3104" t="s">
        <v>2275</v>
      </c>
      <c r="G3104">
        <v>0.05</v>
      </c>
      <c r="H3104">
        <f t="shared" si="190"/>
        <v>0.05</v>
      </c>
      <c r="I3104">
        <f>VLOOKUP(L3104,'ARTICLES 10052022'!$A$1:$Q$1031,17,FALSE)</f>
        <v>5.2499999999999998E-2</v>
      </c>
      <c r="J3104">
        <f t="shared" si="192"/>
        <v>5.2499999999999998E-2</v>
      </c>
      <c r="L3104">
        <v>8535000618</v>
      </c>
      <c r="M3104">
        <f>IF(I3104="","",VLOOKUP(L3104,'ARTICLES 10052022'!$A$1:$J$1031,10,FALSE))</f>
        <v>0.03</v>
      </c>
      <c r="N3104">
        <f t="shared" si="191"/>
        <v>0.03</v>
      </c>
    </row>
    <row r="3105" spans="1:14" outlineLevel="2">
      <c r="A3105" t="s">
        <v>2759</v>
      </c>
      <c r="B3105" s="73" t="str">
        <f>VLOOKUP(A3105,'ARTICLES 10052022'!$A$2:$D$1031,4,FALSE)</f>
        <v>AF</v>
      </c>
      <c r="C3105" s="73" t="str">
        <f t="shared" si="189"/>
        <v/>
      </c>
      <c r="E3105">
        <v>1</v>
      </c>
      <c r="F3105" t="s">
        <v>1544</v>
      </c>
      <c r="G3105">
        <v>2.2400000000000002</v>
      </c>
      <c r="H3105">
        <f t="shared" si="190"/>
        <v>2.2400000000000002</v>
      </c>
      <c r="I3105">
        <f>VLOOKUP(L3105,'ARTICLES 10052022'!$A$1:$Q$1031,17,FALSE)</f>
        <v>2.25</v>
      </c>
      <c r="J3105">
        <f t="shared" si="192"/>
        <v>2.25</v>
      </c>
      <c r="L3105">
        <v>101007</v>
      </c>
      <c r="M3105">
        <f>IF(I3105="","",VLOOKUP(L3105,'ARTICLES 10052022'!$A$1:$J$1031,10,FALSE))</f>
        <v>1.5</v>
      </c>
      <c r="N3105">
        <f t="shared" si="191"/>
        <v>1.5</v>
      </c>
    </row>
    <row r="3106" spans="1:14" outlineLevel="2">
      <c r="A3106" t="s">
        <v>2759</v>
      </c>
      <c r="B3106" s="73" t="str">
        <f>VLOOKUP(A3106,'ARTICLES 10052022'!$A$2:$D$1031,4,FALSE)</f>
        <v>AF</v>
      </c>
      <c r="C3106" s="73" t="str">
        <f t="shared" si="189"/>
        <v/>
      </c>
      <c r="E3106">
        <v>1.2</v>
      </c>
      <c r="F3106" t="s">
        <v>1538</v>
      </c>
      <c r="G3106">
        <v>4.3499999999999996</v>
      </c>
      <c r="H3106">
        <f t="shared" si="190"/>
        <v>5.22</v>
      </c>
      <c r="I3106">
        <f>VLOOKUP(L3106,'ARTICLES 10052022'!$A$1:$Q$1031,17,FALSE)</f>
        <v>4.3499999999999996</v>
      </c>
      <c r="J3106">
        <f t="shared" si="192"/>
        <v>5.22</v>
      </c>
      <c r="L3106" t="s">
        <v>1537</v>
      </c>
      <c r="M3106">
        <f>IF(I3106="","",VLOOKUP(L3106,'ARTICLES 10052022'!$A$1:$J$1031,10,FALSE))</f>
        <v>2.9</v>
      </c>
      <c r="N3106">
        <f t="shared" si="191"/>
        <v>3.48</v>
      </c>
    </row>
    <row r="3107" spans="1:14" outlineLevel="1">
      <c r="A3107" s="73" t="s">
        <v>3301</v>
      </c>
      <c r="B3107" s="73"/>
      <c r="C3107" s="73" t="str">
        <f t="shared" si="189"/>
        <v>SPR1500-EBARA</v>
      </c>
      <c r="J3107">
        <f>SUBTOTAL(9,J3088:J3106)</f>
        <v>490.82706680000007</v>
      </c>
      <c r="N3107">
        <f>SUBTOTAL(9,N3088:N3106)</f>
        <v>317.19311999999996</v>
      </c>
    </row>
    <row r="3108" spans="1:14" outlineLevel="2">
      <c r="A3108" t="s">
        <v>2763</v>
      </c>
      <c r="B3108" s="73" t="str">
        <f>VLOOKUP(A3108,'ARTICLES 10052022'!$A$2:$D$1031,4,FALSE)</f>
        <v>AF</v>
      </c>
      <c r="C3108" s="73" t="str">
        <f t="shared" si="189"/>
        <v/>
      </c>
      <c r="E3108">
        <v>1</v>
      </c>
      <c r="F3108" t="s">
        <v>2467</v>
      </c>
      <c r="G3108">
        <v>0.90200000000000002</v>
      </c>
      <c r="H3108">
        <f t="shared" si="190"/>
        <v>0.90200000000000002</v>
      </c>
      <c r="I3108">
        <f>VLOOKUP(L3108,'ARTICLES 10052022'!$A$1:$Q$1031,17,FALSE)</f>
        <v>0.90149999999999997</v>
      </c>
      <c r="J3108">
        <f t="shared" si="192"/>
        <v>0.90149999999999997</v>
      </c>
      <c r="L3108" t="s">
        <v>2466</v>
      </c>
      <c r="M3108">
        <f>IF(I3108="","",VLOOKUP(L3108,'ARTICLES 10052022'!$A$1:$J$1031,10,FALSE))</f>
        <v>0.60099999999999998</v>
      </c>
      <c r="N3108">
        <f t="shared" si="191"/>
        <v>0.60099999999999998</v>
      </c>
    </row>
    <row r="3109" spans="1:14" outlineLevel="2">
      <c r="A3109" t="s">
        <v>2763</v>
      </c>
      <c r="B3109" s="73" t="str">
        <f>VLOOKUP(A3109,'ARTICLES 10052022'!$A$2:$D$1031,4,FALSE)</f>
        <v>AF</v>
      </c>
      <c r="C3109" s="73" t="str">
        <f t="shared" si="189"/>
        <v/>
      </c>
      <c r="E3109">
        <v>1</v>
      </c>
      <c r="F3109" t="s">
        <v>2471</v>
      </c>
      <c r="G3109">
        <v>0.08</v>
      </c>
      <c r="H3109">
        <f t="shared" si="190"/>
        <v>0.08</v>
      </c>
      <c r="I3109">
        <f>VLOOKUP(L3109,'ARTICLES 10052022'!$A$1:$Q$1031,17,FALSE)</f>
        <v>0.10799999999999998</v>
      </c>
      <c r="J3109">
        <f t="shared" si="192"/>
        <v>0.10799999999999998</v>
      </c>
      <c r="L3109" t="s">
        <v>2470</v>
      </c>
      <c r="M3109">
        <f>IF(I3109="","",VLOOKUP(L3109,'ARTICLES 10052022'!$A$1:$J$1031,10,FALSE))</f>
        <v>7.1999999999999995E-2</v>
      </c>
      <c r="N3109">
        <f t="shared" si="191"/>
        <v>7.1999999999999995E-2</v>
      </c>
    </row>
    <row r="3110" spans="1:14" outlineLevel="2">
      <c r="A3110" t="s">
        <v>2763</v>
      </c>
      <c r="B3110" s="73" t="str">
        <f>VLOOKUP(A3110,'ARTICLES 10052022'!$A$2:$D$1031,4,FALSE)</f>
        <v>AF</v>
      </c>
      <c r="C3110" s="73" t="str">
        <f t="shared" si="189"/>
        <v/>
      </c>
      <c r="E3110">
        <v>6</v>
      </c>
      <c r="F3110" t="s">
        <v>2274</v>
      </c>
      <c r="G3110">
        <v>0.05</v>
      </c>
      <c r="H3110">
        <f t="shared" si="190"/>
        <v>0.30000000000000004</v>
      </c>
      <c r="I3110">
        <f>VLOOKUP(L3110,'ARTICLES 10052022'!$A$1:$Q$1031,17,FALSE)</f>
        <v>5.0750000000000003E-2</v>
      </c>
      <c r="J3110">
        <f t="shared" si="192"/>
        <v>0.30449999999999999</v>
      </c>
      <c r="L3110">
        <v>8534000818</v>
      </c>
      <c r="M3110">
        <f>IF(I3110="","",VLOOKUP(L3110,'ARTICLES 10052022'!$A$1:$J$1031,10,FALSE))</f>
        <v>2.9000000000000001E-2</v>
      </c>
      <c r="N3110">
        <f t="shared" si="191"/>
        <v>0.17400000000000002</v>
      </c>
    </row>
    <row r="3111" spans="1:14" outlineLevel="2">
      <c r="A3111" t="s">
        <v>2763</v>
      </c>
      <c r="B3111" s="73" t="str">
        <f>VLOOKUP(A3111,'ARTICLES 10052022'!$A$2:$D$1031,4,FALSE)</f>
        <v>AF</v>
      </c>
      <c r="C3111" s="73" t="str">
        <f t="shared" si="189"/>
        <v/>
      </c>
      <c r="E3111">
        <v>5</v>
      </c>
      <c r="F3111" t="s">
        <v>2268</v>
      </c>
      <c r="G3111">
        <v>0.05</v>
      </c>
      <c r="H3111">
        <f t="shared" si="190"/>
        <v>0.25</v>
      </c>
      <c r="I3111">
        <f>VLOOKUP(L3111,'ARTICLES 10052022'!$A$1:$Q$1031,17,FALSE)</f>
        <v>5.2500000000000005E-2</v>
      </c>
      <c r="J3111">
        <f t="shared" si="192"/>
        <v>0.26250000000000001</v>
      </c>
      <c r="L3111">
        <v>8412602518</v>
      </c>
      <c r="M3111">
        <f>IF(I3111="","",VLOOKUP(L3111,'ARTICLES 10052022'!$A$1:$J$1031,10,FALSE))</f>
        <v>3.5000000000000003E-2</v>
      </c>
      <c r="N3111">
        <f t="shared" si="191"/>
        <v>0.17500000000000002</v>
      </c>
    </row>
    <row r="3112" spans="1:14" outlineLevel="2">
      <c r="A3112" t="s">
        <v>2763</v>
      </c>
      <c r="B3112" s="73" t="str">
        <f>VLOOKUP(A3112,'ARTICLES 10052022'!$A$2:$D$1031,4,FALSE)</f>
        <v>AF</v>
      </c>
      <c r="C3112" s="73" t="str">
        <f t="shared" si="189"/>
        <v/>
      </c>
      <c r="E3112">
        <v>6</v>
      </c>
      <c r="F3112" t="s">
        <v>2270</v>
      </c>
      <c r="G3112">
        <v>7.0000000000000007E-2</v>
      </c>
      <c r="H3112">
        <f t="shared" si="190"/>
        <v>0.42000000000000004</v>
      </c>
      <c r="I3112">
        <f>VLOOKUP(L3112,'ARTICLES 10052022'!$A$1:$Q$1031,17,FALSE)</f>
        <v>0.10649999999999998</v>
      </c>
      <c r="J3112">
        <f t="shared" si="192"/>
        <v>0.6389999999999999</v>
      </c>
      <c r="L3112">
        <v>8412802518</v>
      </c>
      <c r="M3112">
        <f>IF(I3112="","",VLOOKUP(L3112,'ARTICLES 10052022'!$A$1:$J$1031,10,FALSE))</f>
        <v>7.0999999999999994E-2</v>
      </c>
      <c r="N3112">
        <f t="shared" si="191"/>
        <v>0.42599999999999993</v>
      </c>
    </row>
    <row r="3113" spans="1:14" outlineLevel="2">
      <c r="A3113" t="s">
        <v>2763</v>
      </c>
      <c r="B3113" s="73" t="str">
        <f>VLOOKUP(A3113,'ARTICLES 10052022'!$A$2:$D$1031,4,FALSE)</f>
        <v>AF</v>
      </c>
      <c r="C3113" s="73" t="str">
        <f t="shared" si="189"/>
        <v/>
      </c>
      <c r="E3113">
        <v>1</v>
      </c>
      <c r="F3113" t="s">
        <v>1673</v>
      </c>
      <c r="G3113">
        <v>39.22</v>
      </c>
      <c r="H3113">
        <f t="shared" si="190"/>
        <v>39.22</v>
      </c>
      <c r="I3113">
        <f>VLOOKUP(L3113,'ARTICLES 10052022'!$A$1:$Q$1031,17,FALSE)</f>
        <v>44.414400000000001</v>
      </c>
      <c r="J3113">
        <f t="shared" si="192"/>
        <v>44.414400000000001</v>
      </c>
      <c r="L3113">
        <v>1510064</v>
      </c>
      <c r="M3113">
        <f>IF(I3113="","",VLOOKUP(L3113,'ARTICLES 10052022'!$A$1:$J$1031,10,FALSE))</f>
        <v>27.759</v>
      </c>
      <c r="N3113">
        <f t="shared" si="191"/>
        <v>27.759</v>
      </c>
    </row>
    <row r="3114" spans="1:14" outlineLevel="2">
      <c r="A3114" t="s">
        <v>2763</v>
      </c>
      <c r="B3114" s="73" t="str">
        <f>VLOOKUP(A3114,'ARTICLES 10052022'!$A$2:$D$1031,4,FALSE)</f>
        <v>AF</v>
      </c>
      <c r="C3114" s="73" t="str">
        <f t="shared" si="189"/>
        <v/>
      </c>
      <c r="E3114">
        <v>3</v>
      </c>
      <c r="F3114" t="s">
        <v>1534</v>
      </c>
      <c r="G3114">
        <v>7.41</v>
      </c>
      <c r="H3114">
        <f t="shared" si="190"/>
        <v>22.23</v>
      </c>
      <c r="I3114">
        <f>VLOOKUP(L3114,'ARTICLES 10052022'!$A$1:$Q$1031,17,FALSE)</f>
        <v>7.9667000000000003</v>
      </c>
      <c r="J3114">
        <f t="shared" si="192"/>
        <v>23.900100000000002</v>
      </c>
      <c r="L3114" t="s">
        <v>1533</v>
      </c>
      <c r="M3114">
        <f>IF(I3114="","",VLOOKUP(L3114,'ARTICLES 10052022'!$A$1:$J$1031,10,FALSE))</f>
        <v>5.99</v>
      </c>
      <c r="N3114">
        <f t="shared" si="191"/>
        <v>17.97</v>
      </c>
    </row>
    <row r="3115" spans="1:14" outlineLevel="2">
      <c r="A3115" t="s">
        <v>2763</v>
      </c>
      <c r="B3115" s="73" t="str">
        <f>VLOOKUP(A3115,'ARTICLES 10052022'!$A$2:$D$1031,4,FALSE)</f>
        <v>AF</v>
      </c>
      <c r="C3115" s="73" t="str">
        <f t="shared" si="189"/>
        <v/>
      </c>
      <c r="E3115">
        <v>1</v>
      </c>
      <c r="F3115" t="s">
        <v>1512</v>
      </c>
      <c r="G3115">
        <v>0.96</v>
      </c>
      <c r="H3115">
        <f t="shared" si="190"/>
        <v>0.96</v>
      </c>
      <c r="I3115">
        <f>VLOOKUP(L3115,'ARTICLES 10052022'!$A$1:$Q$1031,17,FALSE)</f>
        <v>1.1251800000000001</v>
      </c>
      <c r="J3115">
        <f t="shared" si="192"/>
        <v>1.1251800000000001</v>
      </c>
      <c r="L3115" t="s">
        <v>592</v>
      </c>
      <c r="M3115">
        <f>IF(I3115="","",VLOOKUP(L3115,'ARTICLES 10052022'!$A$1:$J$1031,10,FALSE))</f>
        <v>0.84599999999999997</v>
      </c>
      <c r="N3115">
        <f t="shared" si="191"/>
        <v>0.84599999999999997</v>
      </c>
    </row>
    <row r="3116" spans="1:14" outlineLevel="2">
      <c r="A3116" t="s">
        <v>2763</v>
      </c>
      <c r="B3116" s="73" t="str">
        <f>VLOOKUP(A3116,'ARTICLES 10052022'!$A$2:$D$1031,4,FALSE)</f>
        <v>AF</v>
      </c>
      <c r="C3116" s="73" t="str">
        <f t="shared" si="189"/>
        <v/>
      </c>
      <c r="E3116">
        <v>1</v>
      </c>
      <c r="F3116" t="s">
        <v>964</v>
      </c>
      <c r="G3116">
        <v>3.76</v>
      </c>
      <c r="H3116">
        <f t="shared" si="190"/>
        <v>3.76</v>
      </c>
      <c r="I3116">
        <f>VLOOKUP(L3116,'ARTICLES 10052022'!$A$1:$Q$1031,17,FALSE)</f>
        <v>5.01</v>
      </c>
      <c r="J3116">
        <f t="shared" si="192"/>
        <v>5.01</v>
      </c>
      <c r="L3116" t="s">
        <v>963</v>
      </c>
      <c r="M3116">
        <f>IF(I3116="","",VLOOKUP(L3116,'ARTICLES 10052022'!$A$1:$J$1031,10,FALSE))</f>
        <v>2.5049999999999999</v>
      </c>
      <c r="N3116">
        <f t="shared" si="191"/>
        <v>2.5049999999999999</v>
      </c>
    </row>
    <row r="3117" spans="1:14" outlineLevel="2">
      <c r="A3117" t="s">
        <v>2763</v>
      </c>
      <c r="B3117" s="73" t="str">
        <f>VLOOKUP(A3117,'ARTICLES 10052022'!$A$2:$D$1031,4,FALSE)</f>
        <v>AF</v>
      </c>
      <c r="C3117" s="73" t="str">
        <f t="shared" si="189"/>
        <v/>
      </c>
      <c r="E3117">
        <v>1</v>
      </c>
      <c r="F3117" t="s">
        <v>2004</v>
      </c>
      <c r="G3117">
        <v>277.7</v>
      </c>
      <c r="H3117">
        <f t="shared" si="190"/>
        <v>277.7</v>
      </c>
      <c r="I3117">
        <f>VLOOKUP(L3117,'ARTICLES 10052022'!$A$1:$Q$1031,17,FALSE)</f>
        <v>294.03000000000003</v>
      </c>
      <c r="J3117">
        <f t="shared" si="192"/>
        <v>294.03000000000003</v>
      </c>
      <c r="L3117" t="s">
        <v>2003</v>
      </c>
      <c r="M3117">
        <f>IF(I3117="","",VLOOKUP(L3117,'ARTICLES 10052022'!$A$1:$J$1031,10,FALSE))</f>
        <v>196.02</v>
      </c>
      <c r="N3117">
        <f t="shared" si="191"/>
        <v>196.02</v>
      </c>
    </row>
    <row r="3118" spans="1:14" outlineLevel="2">
      <c r="A3118" t="s">
        <v>2763</v>
      </c>
      <c r="B3118" s="73" t="str">
        <f>VLOOKUP(A3118,'ARTICLES 10052022'!$A$2:$D$1031,4,FALSE)</f>
        <v>AF</v>
      </c>
      <c r="C3118" s="73" t="str">
        <f t="shared" si="189"/>
        <v/>
      </c>
      <c r="E3118">
        <v>1</v>
      </c>
      <c r="F3118" t="s">
        <v>1528</v>
      </c>
      <c r="G3118">
        <v>0.77</v>
      </c>
      <c r="H3118">
        <f t="shared" si="190"/>
        <v>0.77</v>
      </c>
      <c r="I3118">
        <f>VLOOKUP(L3118,'ARTICLES 10052022'!$A$1:$Q$1031,17,FALSE)</f>
        <v>0.89642000000000011</v>
      </c>
      <c r="J3118">
        <f t="shared" si="192"/>
        <v>0.89642000000000011</v>
      </c>
      <c r="L3118" t="s">
        <v>1527</v>
      </c>
      <c r="M3118">
        <f>IF(I3118="","",VLOOKUP(L3118,'ARTICLES 10052022'!$A$1:$J$1031,10,FALSE))</f>
        <v>0.67400000000000004</v>
      </c>
      <c r="N3118">
        <f t="shared" si="191"/>
        <v>0.67400000000000004</v>
      </c>
    </row>
    <row r="3119" spans="1:14" outlineLevel="2">
      <c r="A3119" t="s">
        <v>2763</v>
      </c>
      <c r="B3119" s="73" t="str">
        <f>VLOOKUP(A3119,'ARTICLES 10052022'!$A$2:$D$1031,4,FALSE)</f>
        <v>AF</v>
      </c>
      <c r="C3119" s="73" t="str">
        <f t="shared" si="189"/>
        <v/>
      </c>
      <c r="E3119">
        <v>1</v>
      </c>
      <c r="F3119" t="s">
        <v>993</v>
      </c>
      <c r="G3119">
        <v>4.87</v>
      </c>
      <c r="H3119">
        <f t="shared" si="190"/>
        <v>4.87</v>
      </c>
      <c r="I3119">
        <f>VLOOKUP(L3119,'ARTICLES 10052022'!$A$1:$Q$1031,17,FALSE)</f>
        <v>1.41</v>
      </c>
      <c r="J3119">
        <f t="shared" si="192"/>
        <v>1.41</v>
      </c>
      <c r="L3119" t="s">
        <v>472</v>
      </c>
      <c r="M3119">
        <f>IF(I3119="","",VLOOKUP(L3119,'ARTICLES 10052022'!$A$1:$J$1031,10,FALSE))</f>
        <v>0.94</v>
      </c>
      <c r="N3119">
        <f t="shared" si="191"/>
        <v>0.94</v>
      </c>
    </row>
    <row r="3120" spans="1:14" outlineLevel="2">
      <c r="A3120" t="s">
        <v>2763</v>
      </c>
      <c r="B3120" s="73" t="str">
        <f>VLOOKUP(A3120,'ARTICLES 10052022'!$A$2:$D$1031,4,FALSE)</f>
        <v>AF</v>
      </c>
      <c r="C3120" s="73" t="str">
        <f t="shared" si="189"/>
        <v/>
      </c>
      <c r="E3120">
        <v>1</v>
      </c>
      <c r="F3120" t="s">
        <v>2937</v>
      </c>
      <c r="G3120">
        <v>4.9400000000000004</v>
      </c>
      <c r="H3120">
        <f t="shared" si="190"/>
        <v>4.9400000000000004</v>
      </c>
      <c r="I3120">
        <f>VLOOKUP(L3120,'ARTICLES 10052022'!$A$1:$Q$1031,17,FALSE)</f>
        <v>1.3800000000000001</v>
      </c>
      <c r="J3120">
        <f t="shared" si="192"/>
        <v>1.3800000000000001</v>
      </c>
      <c r="L3120" t="s">
        <v>476</v>
      </c>
      <c r="M3120">
        <f>IF(I3120="","",VLOOKUP(L3120,'ARTICLES 10052022'!$A$1:$J$1031,10,FALSE))</f>
        <v>0.92</v>
      </c>
      <c r="N3120">
        <f t="shared" si="191"/>
        <v>0.92</v>
      </c>
    </row>
    <row r="3121" spans="1:14" outlineLevel="2">
      <c r="A3121" t="s">
        <v>2763</v>
      </c>
      <c r="B3121" s="73" t="str">
        <f>VLOOKUP(A3121,'ARTICLES 10052022'!$A$2:$D$1031,4,FALSE)</f>
        <v>AF</v>
      </c>
      <c r="C3121" s="73" t="str">
        <f t="shared" si="189"/>
        <v/>
      </c>
      <c r="E3121">
        <v>1</v>
      </c>
      <c r="F3121" t="s">
        <v>627</v>
      </c>
      <c r="G3121">
        <v>1.1000000000000001</v>
      </c>
      <c r="H3121">
        <f t="shared" si="190"/>
        <v>1.1000000000000001</v>
      </c>
      <c r="I3121">
        <f>VLOOKUP(L3121,'ARTICLES 10052022'!$A$1:$Q$1031,17,FALSE)</f>
        <v>1.6186100000000001</v>
      </c>
      <c r="J3121">
        <f t="shared" si="192"/>
        <v>1.6186100000000001</v>
      </c>
      <c r="L3121" t="s">
        <v>626</v>
      </c>
      <c r="M3121">
        <f>IF(I3121="","",VLOOKUP(L3121,'ARTICLES 10052022'!$A$1:$J$1031,10,FALSE))</f>
        <v>1.2170000000000001</v>
      </c>
      <c r="N3121">
        <f t="shared" si="191"/>
        <v>1.2170000000000001</v>
      </c>
    </row>
    <row r="3122" spans="1:14" outlineLevel="2">
      <c r="A3122" t="s">
        <v>2763</v>
      </c>
      <c r="B3122" s="73" t="str">
        <f>VLOOKUP(A3122,'ARTICLES 10052022'!$A$2:$D$1031,4,FALSE)</f>
        <v>AF</v>
      </c>
      <c r="C3122" s="73" t="str">
        <f t="shared" si="189"/>
        <v/>
      </c>
      <c r="E3122">
        <v>1.35</v>
      </c>
      <c r="F3122" t="s">
        <v>2411</v>
      </c>
      <c r="G3122">
        <v>75</v>
      </c>
      <c r="H3122">
        <f t="shared" si="190"/>
        <v>101.25</v>
      </c>
      <c r="I3122">
        <f>VLOOKUP(L3122,'ARTICLES 10052022'!$A$1:$Q$1031,17,FALSE)</f>
        <v>75</v>
      </c>
      <c r="J3122">
        <f t="shared" si="192"/>
        <v>101.25</v>
      </c>
      <c r="L3122" t="s">
        <v>2410</v>
      </c>
      <c r="M3122">
        <f>IF(I3122="","",VLOOKUP(L3122,'ARTICLES 10052022'!$A$1:$J$1031,10,FALSE))</f>
        <v>50</v>
      </c>
      <c r="N3122">
        <f t="shared" si="191"/>
        <v>67.5</v>
      </c>
    </row>
    <row r="3123" spans="1:14" outlineLevel="2">
      <c r="A3123" t="s">
        <v>2763</v>
      </c>
      <c r="B3123" s="73" t="str">
        <f>VLOOKUP(A3123,'ARTICLES 10052022'!$A$2:$D$1031,4,FALSE)</f>
        <v>AF</v>
      </c>
      <c r="C3123" s="73" t="str">
        <f t="shared" si="189"/>
        <v/>
      </c>
      <c r="E3123">
        <v>1</v>
      </c>
      <c r="F3123" t="s">
        <v>1502</v>
      </c>
      <c r="G3123">
        <v>83.19</v>
      </c>
      <c r="H3123">
        <f t="shared" si="190"/>
        <v>83.19</v>
      </c>
      <c r="I3123">
        <f>VLOOKUP(L3123,'ARTICLES 10052022'!$A$1:$Q$1031,17,FALSE)</f>
        <v>94.43</v>
      </c>
      <c r="J3123">
        <f t="shared" si="192"/>
        <v>94.43</v>
      </c>
      <c r="L3123" t="s">
        <v>1501</v>
      </c>
      <c r="M3123">
        <f>IF(I3123="","",VLOOKUP(L3123,'ARTICLES 10052022'!$A$1:$J$1031,10,FALSE))</f>
        <v>71</v>
      </c>
      <c r="N3123">
        <f t="shared" si="191"/>
        <v>71</v>
      </c>
    </row>
    <row r="3124" spans="1:14" outlineLevel="2">
      <c r="A3124" t="s">
        <v>2763</v>
      </c>
      <c r="B3124" s="73" t="str">
        <f>VLOOKUP(A3124,'ARTICLES 10052022'!$A$2:$D$1031,4,FALSE)</f>
        <v>AF</v>
      </c>
      <c r="C3124" s="73" t="str">
        <f t="shared" si="189"/>
        <v/>
      </c>
      <c r="E3124">
        <v>1</v>
      </c>
      <c r="F3124" t="s">
        <v>1543</v>
      </c>
      <c r="G3124">
        <v>21.71</v>
      </c>
      <c r="H3124">
        <f t="shared" si="190"/>
        <v>21.71</v>
      </c>
      <c r="I3124">
        <f>VLOOKUP(L3124,'ARTICLES 10052022'!$A$1:$Q$1031,17,FALSE)</f>
        <v>26.594999999999999</v>
      </c>
      <c r="J3124">
        <f t="shared" si="192"/>
        <v>26.594999999999999</v>
      </c>
      <c r="L3124" t="s">
        <v>1542</v>
      </c>
      <c r="M3124">
        <f>IF(I3124="","",VLOOKUP(L3124,'ARTICLES 10052022'!$A$1:$J$1031,10,FALSE))</f>
        <v>17.73</v>
      </c>
      <c r="N3124">
        <f t="shared" si="191"/>
        <v>17.73</v>
      </c>
    </row>
    <row r="3125" spans="1:14" outlineLevel="2">
      <c r="A3125" t="s">
        <v>2763</v>
      </c>
      <c r="B3125" s="73" t="str">
        <f>VLOOKUP(A3125,'ARTICLES 10052022'!$A$2:$D$1031,4,FALSE)</f>
        <v>AF</v>
      </c>
      <c r="C3125" s="73" t="str">
        <f t="shared" si="189"/>
        <v/>
      </c>
      <c r="E3125">
        <v>1</v>
      </c>
      <c r="F3125" t="s">
        <v>1540</v>
      </c>
      <c r="G3125">
        <v>18.489999999999998</v>
      </c>
      <c r="H3125">
        <f t="shared" si="190"/>
        <v>18.489999999999998</v>
      </c>
      <c r="I3125">
        <f>VLOOKUP(L3125,'ARTICLES 10052022'!$A$1:$Q$1031,17,FALSE)</f>
        <v>19.575000000000003</v>
      </c>
      <c r="J3125">
        <f t="shared" si="192"/>
        <v>19.575000000000003</v>
      </c>
      <c r="L3125" t="s">
        <v>1539</v>
      </c>
      <c r="M3125">
        <f>IF(I3125="","",VLOOKUP(L3125,'ARTICLES 10052022'!$A$1:$J$1031,10,FALSE))</f>
        <v>13.05</v>
      </c>
      <c r="N3125">
        <f t="shared" si="191"/>
        <v>13.05</v>
      </c>
    </row>
    <row r="3126" spans="1:14" outlineLevel="2">
      <c r="A3126" t="s">
        <v>2763</v>
      </c>
      <c r="B3126" s="73" t="str">
        <f>VLOOKUP(A3126,'ARTICLES 10052022'!$A$2:$D$1031,4,FALSE)</f>
        <v>AF</v>
      </c>
      <c r="C3126" s="73" t="str">
        <f t="shared" si="189"/>
        <v/>
      </c>
      <c r="E3126">
        <v>1</v>
      </c>
      <c r="F3126" t="s">
        <v>1514</v>
      </c>
      <c r="G3126">
        <v>12.91</v>
      </c>
      <c r="H3126">
        <f t="shared" si="190"/>
        <v>12.91</v>
      </c>
      <c r="I3126">
        <f>VLOOKUP(L3126,'ARTICLES 10052022'!$A$1:$Q$1031,17,FALSE)</f>
        <v>19.064219999999999</v>
      </c>
      <c r="J3126">
        <f t="shared" si="192"/>
        <v>19.064219999999999</v>
      </c>
      <c r="L3126" t="s">
        <v>632</v>
      </c>
      <c r="M3126">
        <f>IF(I3126="","",VLOOKUP(L3126,'ARTICLES 10052022'!$A$1:$J$1031,10,FALSE))</f>
        <v>4.7779999999999996</v>
      </c>
      <c r="N3126">
        <f t="shared" si="191"/>
        <v>4.7779999999999996</v>
      </c>
    </row>
    <row r="3127" spans="1:14" outlineLevel="2">
      <c r="A3127" t="s">
        <v>2763</v>
      </c>
      <c r="B3127" s="73" t="str">
        <f>VLOOKUP(A3127,'ARTICLES 10052022'!$A$2:$D$1031,4,FALSE)</f>
        <v>AF</v>
      </c>
      <c r="C3127" s="73" t="str">
        <f t="shared" si="189"/>
        <v/>
      </c>
      <c r="E3127">
        <v>1</v>
      </c>
      <c r="F3127" t="s">
        <v>483</v>
      </c>
      <c r="G3127">
        <v>90.27</v>
      </c>
      <c r="H3127">
        <f t="shared" si="190"/>
        <v>90.27</v>
      </c>
      <c r="I3127">
        <f>VLOOKUP(L3127,'ARTICLES 10052022'!$A$1:$Q$1031,17,FALSE)</f>
        <v>98.766000000000005</v>
      </c>
      <c r="J3127">
        <f t="shared" si="192"/>
        <v>98.766000000000005</v>
      </c>
      <c r="L3127" t="s">
        <v>482</v>
      </c>
      <c r="M3127">
        <f>IF(I3127="","",VLOOKUP(L3127,'ARTICLES 10052022'!$A$1:$J$1031,10,FALSE))</f>
        <v>63.720000000000006</v>
      </c>
      <c r="N3127">
        <f t="shared" si="191"/>
        <v>63.720000000000006</v>
      </c>
    </row>
    <row r="3128" spans="1:14" outlineLevel="2">
      <c r="A3128" t="s">
        <v>2763</v>
      </c>
      <c r="B3128" s="73" t="str">
        <f>VLOOKUP(A3128,'ARTICLES 10052022'!$A$2:$D$1031,4,FALSE)</f>
        <v>AF</v>
      </c>
      <c r="C3128" s="73" t="str">
        <f t="shared" si="189"/>
        <v/>
      </c>
      <c r="E3128">
        <v>1</v>
      </c>
      <c r="F3128" t="s">
        <v>1511</v>
      </c>
      <c r="G3128">
        <v>9.56</v>
      </c>
      <c r="H3128">
        <f t="shared" si="190"/>
        <v>9.56</v>
      </c>
      <c r="I3128">
        <f>VLOOKUP(L3128,'ARTICLES 10052022'!$A$1:$Q$1031,17,FALSE)</f>
        <v>9.4695999999999998</v>
      </c>
      <c r="J3128">
        <f t="shared" si="192"/>
        <v>9.4695999999999998</v>
      </c>
      <c r="L3128" t="s">
        <v>1510</v>
      </c>
      <c r="M3128">
        <f>IF(I3128="","",VLOOKUP(L3128,'ARTICLES 10052022'!$A$1:$J$1031,10,FALSE))</f>
        <v>7.12</v>
      </c>
      <c r="N3128">
        <f t="shared" si="191"/>
        <v>7.12</v>
      </c>
    </row>
    <row r="3129" spans="1:14" outlineLevel="2">
      <c r="A3129" t="s">
        <v>2763</v>
      </c>
      <c r="B3129" s="73" t="str">
        <f>VLOOKUP(A3129,'ARTICLES 10052022'!$A$2:$D$1031,4,FALSE)</f>
        <v>AF</v>
      </c>
      <c r="C3129" s="73" t="str">
        <f t="shared" si="189"/>
        <v/>
      </c>
      <c r="E3129">
        <v>1</v>
      </c>
      <c r="F3129" t="s">
        <v>1520</v>
      </c>
      <c r="G3129">
        <v>9.64</v>
      </c>
      <c r="H3129">
        <f t="shared" si="190"/>
        <v>9.64</v>
      </c>
      <c r="I3129">
        <f>VLOOKUP(L3129,'ARTICLES 10052022'!$A$1:$Q$1031,17,FALSE)</f>
        <v>11.619146000000001</v>
      </c>
      <c r="J3129">
        <f t="shared" si="192"/>
        <v>11.619146000000001</v>
      </c>
      <c r="L3129" t="s">
        <v>1519</v>
      </c>
      <c r="M3129">
        <f>IF(I3129="","",VLOOKUP(L3129,'ARTICLES 10052022'!$A$1:$J$1031,10,FALSE))</f>
        <v>8.7362000000000002</v>
      </c>
      <c r="N3129">
        <f t="shared" si="191"/>
        <v>8.7362000000000002</v>
      </c>
    </row>
    <row r="3130" spans="1:14" outlineLevel="2">
      <c r="A3130" t="s">
        <v>2763</v>
      </c>
      <c r="B3130" s="73" t="str">
        <f>VLOOKUP(A3130,'ARTICLES 10052022'!$A$2:$D$1031,4,FALSE)</f>
        <v>AF</v>
      </c>
      <c r="C3130" s="73" t="str">
        <f t="shared" si="189"/>
        <v/>
      </c>
      <c r="E3130">
        <v>4</v>
      </c>
      <c r="F3130" t="s">
        <v>2363</v>
      </c>
      <c r="G3130">
        <v>1.9E-2</v>
      </c>
      <c r="H3130">
        <f t="shared" si="190"/>
        <v>7.5999999999999998E-2</v>
      </c>
      <c r="I3130">
        <f>VLOOKUP(L3130,'ARTICLES 10052022'!$A$1:$Q$1031,17,FALSE)</f>
        <v>0.1905</v>
      </c>
      <c r="J3130">
        <f t="shared" si="192"/>
        <v>0.76200000000000001</v>
      </c>
      <c r="L3130" t="s">
        <v>2362</v>
      </c>
      <c r="M3130">
        <f>IF(I3130="","",VLOOKUP(L3130,'ARTICLES 10052022'!$A$1:$J$1031,10,FALSE))</f>
        <v>0.127</v>
      </c>
      <c r="N3130">
        <f t="shared" si="191"/>
        <v>0.50800000000000001</v>
      </c>
    </row>
    <row r="3131" spans="1:14" outlineLevel="2">
      <c r="A3131" t="s">
        <v>2763</v>
      </c>
      <c r="B3131" s="73" t="str">
        <f>VLOOKUP(A3131,'ARTICLES 10052022'!$A$2:$D$1031,4,FALSE)</f>
        <v>AF</v>
      </c>
      <c r="C3131" s="73" t="str">
        <f t="shared" si="189"/>
        <v/>
      </c>
      <c r="E3131">
        <v>4</v>
      </c>
      <c r="F3131" t="s">
        <v>2275</v>
      </c>
      <c r="G3131">
        <v>0.05</v>
      </c>
      <c r="H3131">
        <f t="shared" si="190"/>
        <v>0.2</v>
      </c>
      <c r="I3131">
        <f>VLOOKUP(L3131,'ARTICLES 10052022'!$A$1:$Q$1031,17,FALSE)</f>
        <v>5.2499999999999998E-2</v>
      </c>
      <c r="J3131">
        <f t="shared" si="192"/>
        <v>0.21</v>
      </c>
      <c r="L3131">
        <v>8535000618</v>
      </c>
      <c r="M3131">
        <f>IF(I3131="","",VLOOKUP(L3131,'ARTICLES 10052022'!$A$1:$J$1031,10,FALSE))</f>
        <v>0.03</v>
      </c>
      <c r="N3131">
        <f t="shared" si="191"/>
        <v>0.12</v>
      </c>
    </row>
    <row r="3132" spans="1:14" outlineLevel="2">
      <c r="A3132" t="s">
        <v>2763</v>
      </c>
      <c r="B3132" s="73" t="str">
        <f>VLOOKUP(A3132,'ARTICLES 10052022'!$A$2:$D$1031,4,FALSE)</f>
        <v>AF</v>
      </c>
      <c r="C3132" s="73" t="str">
        <f t="shared" si="189"/>
        <v/>
      </c>
      <c r="E3132">
        <v>4</v>
      </c>
      <c r="F3132" t="s">
        <v>2272</v>
      </c>
      <c r="G3132">
        <v>0.02</v>
      </c>
      <c r="H3132">
        <f t="shared" si="190"/>
        <v>0.08</v>
      </c>
      <c r="I3132">
        <f>VLOOKUP(L3132,'ARTICLES 10052022'!$A$1:$Q$1031,17,FALSE)</f>
        <v>2.375E-2</v>
      </c>
      <c r="J3132">
        <f t="shared" si="192"/>
        <v>9.5000000000000001E-2</v>
      </c>
      <c r="L3132">
        <v>8434000618</v>
      </c>
      <c r="M3132">
        <f>IF(I3132="","",VLOOKUP(L3132,'ARTICLES 10052022'!$A$1:$J$1031,10,FALSE))</f>
        <v>1.9E-2</v>
      </c>
      <c r="N3132">
        <f t="shared" si="191"/>
        <v>7.5999999999999998E-2</v>
      </c>
    </row>
    <row r="3133" spans="1:14" outlineLevel="2">
      <c r="A3133" t="s">
        <v>2763</v>
      </c>
      <c r="B3133" s="73" t="str">
        <f>VLOOKUP(A3133,'ARTICLES 10052022'!$A$2:$D$1031,4,FALSE)</f>
        <v>AF</v>
      </c>
      <c r="C3133" s="73" t="str">
        <f t="shared" si="189"/>
        <v/>
      </c>
      <c r="E3133">
        <v>1</v>
      </c>
      <c r="F3133" t="s">
        <v>2044</v>
      </c>
      <c r="G3133">
        <v>1.57</v>
      </c>
      <c r="H3133">
        <f t="shared" si="190"/>
        <v>1.57</v>
      </c>
      <c r="I3133">
        <f>VLOOKUP(L3133,'ARTICLES 10052022'!$A$1:$Q$1031,17,FALSE)</f>
        <v>2.3980000000000001</v>
      </c>
      <c r="J3133">
        <f t="shared" si="192"/>
        <v>2.3980000000000001</v>
      </c>
      <c r="L3133">
        <v>9600000618</v>
      </c>
      <c r="M3133">
        <f>IF(I3133="","",VLOOKUP(L3133,'ARTICLES 10052022'!$A$1:$J$1031,10,FALSE))</f>
        <v>1.1990000000000001</v>
      </c>
      <c r="N3133">
        <f t="shared" si="191"/>
        <v>1.1990000000000001</v>
      </c>
    </row>
    <row r="3134" spans="1:14" outlineLevel="2">
      <c r="A3134" t="s">
        <v>2763</v>
      </c>
      <c r="B3134" s="73" t="str">
        <f>VLOOKUP(A3134,'ARTICLES 10052022'!$A$2:$D$1031,4,FALSE)</f>
        <v>AF</v>
      </c>
      <c r="C3134" s="73" t="str">
        <f t="shared" si="189"/>
        <v/>
      </c>
      <c r="E3134">
        <v>1</v>
      </c>
      <c r="F3134" t="s">
        <v>1544</v>
      </c>
      <c r="G3134">
        <v>2.2400000000000002</v>
      </c>
      <c r="H3134">
        <f t="shared" si="190"/>
        <v>2.2400000000000002</v>
      </c>
      <c r="I3134">
        <f>VLOOKUP(L3134,'ARTICLES 10052022'!$A$1:$Q$1031,17,FALSE)</f>
        <v>2.25</v>
      </c>
      <c r="J3134">
        <f t="shared" si="192"/>
        <v>2.25</v>
      </c>
      <c r="L3134">
        <v>101007</v>
      </c>
      <c r="M3134">
        <f>IF(I3134="","",VLOOKUP(L3134,'ARTICLES 10052022'!$A$1:$J$1031,10,FALSE))</f>
        <v>1.5</v>
      </c>
      <c r="N3134">
        <f t="shared" si="191"/>
        <v>1.5</v>
      </c>
    </row>
    <row r="3135" spans="1:14" outlineLevel="2">
      <c r="A3135" t="s">
        <v>2763</v>
      </c>
      <c r="B3135" s="73" t="str">
        <f>VLOOKUP(A3135,'ARTICLES 10052022'!$A$2:$D$1031,4,FALSE)</f>
        <v>AF</v>
      </c>
      <c r="C3135" s="73" t="str">
        <f t="shared" si="189"/>
        <v/>
      </c>
      <c r="E3135">
        <v>1.5</v>
      </c>
      <c r="F3135" t="s">
        <v>1538</v>
      </c>
      <c r="G3135">
        <v>4.3499999999999996</v>
      </c>
      <c r="H3135">
        <f t="shared" si="190"/>
        <v>6.5249999999999995</v>
      </c>
      <c r="I3135">
        <f>VLOOKUP(L3135,'ARTICLES 10052022'!$A$1:$Q$1031,17,FALSE)</f>
        <v>4.3499999999999996</v>
      </c>
      <c r="J3135">
        <f t="shared" si="192"/>
        <v>6.5249999999999995</v>
      </c>
      <c r="L3135" t="s">
        <v>1537</v>
      </c>
      <c r="M3135">
        <f>IF(I3135="","",VLOOKUP(L3135,'ARTICLES 10052022'!$A$1:$J$1031,10,FALSE))</f>
        <v>2.9</v>
      </c>
      <c r="N3135">
        <f t="shared" si="191"/>
        <v>4.3499999999999996</v>
      </c>
    </row>
    <row r="3136" spans="1:14" outlineLevel="1">
      <c r="A3136" s="73" t="s">
        <v>3302</v>
      </c>
      <c r="B3136" s="73"/>
      <c r="C3136" s="73" t="str">
        <f t="shared" si="189"/>
        <v>SPR1900BG-EBARA</v>
      </c>
      <c r="J3136">
        <f>SUBTOTAL(9,J3108:J3135)</f>
        <v>769.00917600000002</v>
      </c>
      <c r="N3136">
        <f>SUBTOTAL(9,N3108:N3135)</f>
        <v>511.6862000000001</v>
      </c>
    </row>
    <row r="3137" spans="1:14" outlineLevel="2">
      <c r="A3137" t="s">
        <v>2760</v>
      </c>
      <c r="B3137" s="73" t="str">
        <f>VLOOKUP(A3137,'ARTICLES 10052022'!$A$2:$D$1031,4,FALSE)</f>
        <v>AF</v>
      </c>
      <c r="C3137" s="73" t="str">
        <f t="shared" si="189"/>
        <v/>
      </c>
      <c r="E3137">
        <v>1</v>
      </c>
      <c r="F3137" t="s">
        <v>2467</v>
      </c>
      <c r="G3137">
        <v>0.90200000000000002</v>
      </c>
      <c r="H3137">
        <f t="shared" si="190"/>
        <v>0.90200000000000002</v>
      </c>
      <c r="I3137">
        <f>VLOOKUP(L3137,'ARTICLES 10052022'!$A$1:$Q$1031,17,FALSE)</f>
        <v>0.90149999999999997</v>
      </c>
      <c r="J3137">
        <f t="shared" si="192"/>
        <v>0.90149999999999997</v>
      </c>
      <c r="L3137" t="s">
        <v>2466</v>
      </c>
      <c r="M3137">
        <f>IF(I3137="","",VLOOKUP(L3137,'ARTICLES 10052022'!$A$1:$J$1031,10,FALSE))</f>
        <v>0.60099999999999998</v>
      </c>
      <c r="N3137">
        <f t="shared" si="191"/>
        <v>0.60099999999999998</v>
      </c>
    </row>
    <row r="3138" spans="1:14" outlineLevel="2">
      <c r="A3138" t="s">
        <v>2760</v>
      </c>
      <c r="B3138" s="73" t="str">
        <f>VLOOKUP(A3138,'ARTICLES 10052022'!$A$2:$D$1031,4,FALSE)</f>
        <v>AF</v>
      </c>
      <c r="C3138" s="73" t="str">
        <f t="shared" si="189"/>
        <v/>
      </c>
      <c r="E3138">
        <v>1</v>
      </c>
      <c r="F3138" t="s">
        <v>2471</v>
      </c>
      <c r="G3138">
        <v>0.08</v>
      </c>
      <c r="H3138">
        <f t="shared" si="190"/>
        <v>0.08</v>
      </c>
      <c r="I3138">
        <f>VLOOKUP(L3138,'ARTICLES 10052022'!$A$1:$Q$1031,17,FALSE)</f>
        <v>0.10799999999999998</v>
      </c>
      <c r="J3138">
        <f t="shared" si="192"/>
        <v>0.10799999999999998</v>
      </c>
      <c r="L3138" t="s">
        <v>2470</v>
      </c>
      <c r="M3138">
        <f>IF(I3138="","",VLOOKUP(L3138,'ARTICLES 10052022'!$A$1:$J$1031,10,FALSE))</f>
        <v>7.1999999999999995E-2</v>
      </c>
      <c r="N3138">
        <f t="shared" si="191"/>
        <v>7.1999999999999995E-2</v>
      </c>
    </row>
    <row r="3139" spans="1:14" outlineLevel="2">
      <c r="A3139" t="s">
        <v>2760</v>
      </c>
      <c r="B3139" s="73" t="str">
        <f>VLOOKUP(A3139,'ARTICLES 10052022'!$A$2:$D$1031,4,FALSE)</f>
        <v>AF</v>
      </c>
      <c r="C3139" s="73" t="str">
        <f t="shared" si="189"/>
        <v/>
      </c>
      <c r="E3139">
        <v>6</v>
      </c>
      <c r="F3139" t="s">
        <v>2270</v>
      </c>
      <c r="G3139">
        <v>7.0000000000000007E-2</v>
      </c>
      <c r="H3139">
        <f t="shared" si="190"/>
        <v>0.42000000000000004</v>
      </c>
      <c r="I3139">
        <f>VLOOKUP(L3139,'ARTICLES 10052022'!$A$1:$Q$1031,17,FALSE)</f>
        <v>0.10649999999999998</v>
      </c>
      <c r="J3139">
        <f t="shared" si="192"/>
        <v>0.6389999999999999</v>
      </c>
      <c r="L3139">
        <v>8412802518</v>
      </c>
      <c r="M3139">
        <f>IF(I3139="","",VLOOKUP(L3139,'ARTICLES 10052022'!$A$1:$J$1031,10,FALSE))</f>
        <v>7.0999999999999994E-2</v>
      </c>
      <c r="N3139">
        <f t="shared" si="191"/>
        <v>0.42599999999999993</v>
      </c>
    </row>
    <row r="3140" spans="1:14" outlineLevel="2">
      <c r="A3140" t="s">
        <v>2760</v>
      </c>
      <c r="B3140" s="73" t="str">
        <f>VLOOKUP(A3140,'ARTICLES 10052022'!$A$2:$D$1031,4,FALSE)</f>
        <v>AF</v>
      </c>
      <c r="C3140" s="73" t="str">
        <f t="shared" ref="C3140:C3203" si="193">IF(G3140="",MID(A3140,7,100),"")</f>
        <v/>
      </c>
      <c r="E3140">
        <v>2</v>
      </c>
      <c r="F3140" t="s">
        <v>2455</v>
      </c>
      <c r="G3140">
        <v>0.27400000000000002</v>
      </c>
      <c r="H3140">
        <f t="shared" si="190"/>
        <v>0.54800000000000004</v>
      </c>
      <c r="I3140">
        <f>VLOOKUP(L3140,'ARTICLES 10052022'!$A$1:$Q$1031,17,FALSE)</f>
        <v>0.1305</v>
      </c>
      <c r="J3140">
        <f t="shared" si="192"/>
        <v>0.26100000000000001</v>
      </c>
      <c r="L3140" t="s">
        <v>2454</v>
      </c>
      <c r="M3140">
        <f>IF(I3140="","",VLOOKUP(L3140,'ARTICLES 10052022'!$A$1:$J$1031,10,FALSE))</f>
        <v>8.6999999999999994E-2</v>
      </c>
      <c r="N3140">
        <f t="shared" si="191"/>
        <v>0.17399999999999999</v>
      </c>
    </row>
    <row r="3141" spans="1:14" outlineLevel="2">
      <c r="A3141" t="s">
        <v>2760</v>
      </c>
      <c r="B3141" s="73" t="str">
        <f>VLOOKUP(A3141,'ARTICLES 10052022'!$A$2:$D$1031,4,FALSE)</f>
        <v>AF</v>
      </c>
      <c r="C3141" s="73" t="str">
        <f t="shared" si="193"/>
        <v/>
      </c>
      <c r="E3141">
        <v>8</v>
      </c>
      <c r="F3141" t="s">
        <v>2274</v>
      </c>
      <c r="G3141">
        <v>0.05</v>
      </c>
      <c r="H3141">
        <f t="shared" si="190"/>
        <v>0.4</v>
      </c>
      <c r="I3141">
        <f>VLOOKUP(L3141,'ARTICLES 10052022'!$A$1:$Q$1031,17,FALSE)</f>
        <v>5.0750000000000003E-2</v>
      </c>
      <c r="J3141">
        <f t="shared" si="192"/>
        <v>0.40600000000000003</v>
      </c>
      <c r="L3141">
        <v>8534000818</v>
      </c>
      <c r="M3141">
        <f>IF(I3141="","",VLOOKUP(L3141,'ARTICLES 10052022'!$A$1:$J$1031,10,FALSE))</f>
        <v>2.9000000000000001E-2</v>
      </c>
      <c r="N3141">
        <f t="shared" si="191"/>
        <v>0.23200000000000001</v>
      </c>
    </row>
    <row r="3142" spans="1:14" outlineLevel="2">
      <c r="A3142" t="s">
        <v>2760</v>
      </c>
      <c r="B3142" s="73" t="str">
        <f>VLOOKUP(A3142,'ARTICLES 10052022'!$A$2:$D$1031,4,FALSE)</f>
        <v>AF</v>
      </c>
      <c r="C3142" s="73" t="str">
        <f t="shared" si="193"/>
        <v/>
      </c>
      <c r="E3142">
        <v>1</v>
      </c>
      <c r="F3142" t="s">
        <v>2525</v>
      </c>
      <c r="G3142">
        <v>6.1349999999999998</v>
      </c>
      <c r="H3142">
        <f t="shared" si="190"/>
        <v>6.1349999999999998</v>
      </c>
      <c r="I3142">
        <f>VLOOKUP(L3142,'ARTICLES 10052022'!$A$1:$Q$1031,17,FALSE)</f>
        <v>6.1349999999999998</v>
      </c>
      <c r="J3142">
        <f t="shared" si="192"/>
        <v>6.1349999999999998</v>
      </c>
      <c r="L3142" t="s">
        <v>2524</v>
      </c>
      <c r="M3142">
        <f>IF(I3142="","",VLOOKUP(L3142,'ARTICLES 10052022'!$A$1:$J$1031,10,FALSE))</f>
        <v>4.09</v>
      </c>
      <c r="N3142">
        <f t="shared" si="191"/>
        <v>4.09</v>
      </c>
    </row>
    <row r="3143" spans="1:14" outlineLevel="2">
      <c r="A3143" t="s">
        <v>2760</v>
      </c>
      <c r="B3143" s="73" t="str">
        <f>VLOOKUP(A3143,'ARTICLES 10052022'!$A$2:$D$1031,4,FALSE)</f>
        <v>AF</v>
      </c>
      <c r="C3143" s="73" t="str">
        <f t="shared" si="193"/>
        <v/>
      </c>
      <c r="E3143">
        <v>2</v>
      </c>
      <c r="F3143" t="s">
        <v>2450</v>
      </c>
      <c r="G3143">
        <v>0.1</v>
      </c>
      <c r="H3143">
        <f t="shared" ref="H3143:H3206" si="194">IF(C3143="",G3143*E3143,"")</f>
        <v>0.2</v>
      </c>
      <c r="I3143">
        <f>VLOOKUP(L3143,'ARTICLES 10052022'!$A$1:$Q$1031,17,FALSE)</f>
        <v>0.10199999999999999</v>
      </c>
      <c r="J3143">
        <f t="shared" si="192"/>
        <v>0.20399999999999999</v>
      </c>
      <c r="L3143" t="s">
        <v>2449</v>
      </c>
      <c r="M3143">
        <f>IF(I3143="","",VLOOKUP(L3143,'ARTICLES 10052022'!$A$1:$J$1031,10,FALSE))</f>
        <v>5.0999999999999997E-2</v>
      </c>
      <c r="N3143">
        <f t="shared" si="191"/>
        <v>0.10199999999999999</v>
      </c>
    </row>
    <row r="3144" spans="1:14" outlineLevel="2">
      <c r="A3144" t="s">
        <v>2760</v>
      </c>
      <c r="B3144" s="73" t="str">
        <f>VLOOKUP(A3144,'ARTICLES 10052022'!$A$2:$D$1031,4,FALSE)</f>
        <v>AF</v>
      </c>
      <c r="C3144" s="73" t="str">
        <f t="shared" si="193"/>
        <v/>
      </c>
      <c r="E3144">
        <v>1</v>
      </c>
      <c r="F3144" t="s">
        <v>1673</v>
      </c>
      <c r="G3144">
        <v>39.22</v>
      </c>
      <c r="H3144">
        <f t="shared" si="194"/>
        <v>39.22</v>
      </c>
      <c r="I3144">
        <f>VLOOKUP(L3144,'ARTICLES 10052022'!$A$1:$Q$1031,17,FALSE)</f>
        <v>44.414400000000001</v>
      </c>
      <c r="J3144">
        <f t="shared" si="192"/>
        <v>44.414400000000001</v>
      </c>
      <c r="L3144">
        <v>1510064</v>
      </c>
      <c r="M3144">
        <f>IF(I3144="","",VLOOKUP(L3144,'ARTICLES 10052022'!$A$1:$J$1031,10,FALSE))</f>
        <v>27.759</v>
      </c>
      <c r="N3144">
        <f t="shared" si="191"/>
        <v>27.759</v>
      </c>
    </row>
    <row r="3145" spans="1:14" outlineLevel="2">
      <c r="A3145" t="s">
        <v>2760</v>
      </c>
      <c r="B3145" s="73" t="str">
        <f>VLOOKUP(A3145,'ARTICLES 10052022'!$A$2:$D$1031,4,FALSE)</f>
        <v>AF</v>
      </c>
      <c r="C3145" s="73" t="str">
        <f t="shared" si="193"/>
        <v/>
      </c>
      <c r="E3145">
        <v>1</v>
      </c>
      <c r="F3145" t="s">
        <v>1534</v>
      </c>
      <c r="G3145">
        <v>7.41</v>
      </c>
      <c r="H3145">
        <f t="shared" si="194"/>
        <v>7.41</v>
      </c>
      <c r="I3145">
        <f>VLOOKUP(L3145,'ARTICLES 10052022'!$A$1:$Q$1031,17,FALSE)</f>
        <v>7.9667000000000003</v>
      </c>
      <c r="J3145">
        <f t="shared" si="192"/>
        <v>7.9667000000000003</v>
      </c>
      <c r="L3145" t="s">
        <v>1533</v>
      </c>
      <c r="M3145">
        <f>IF(I3145="","",VLOOKUP(L3145,'ARTICLES 10052022'!$A$1:$J$1031,10,FALSE))</f>
        <v>5.99</v>
      </c>
      <c r="N3145">
        <f t="shared" si="191"/>
        <v>5.99</v>
      </c>
    </row>
    <row r="3146" spans="1:14" outlineLevel="2">
      <c r="A3146" t="s">
        <v>2760</v>
      </c>
      <c r="B3146" s="73" t="str">
        <f>VLOOKUP(A3146,'ARTICLES 10052022'!$A$2:$D$1031,4,FALSE)</f>
        <v>AF</v>
      </c>
      <c r="C3146" s="73" t="str">
        <f t="shared" si="193"/>
        <v/>
      </c>
      <c r="E3146">
        <v>1</v>
      </c>
      <c r="F3146" t="s">
        <v>2044</v>
      </c>
      <c r="G3146">
        <v>1.57</v>
      </c>
      <c r="H3146">
        <f t="shared" si="194"/>
        <v>1.57</v>
      </c>
      <c r="I3146">
        <f>VLOOKUP(L3146,'ARTICLES 10052022'!$A$1:$Q$1031,17,FALSE)</f>
        <v>2.3980000000000001</v>
      </c>
      <c r="J3146">
        <f t="shared" si="192"/>
        <v>2.3980000000000001</v>
      </c>
      <c r="L3146">
        <v>9600000618</v>
      </c>
      <c r="M3146">
        <f>IF(I3146="","",VLOOKUP(L3146,'ARTICLES 10052022'!$A$1:$J$1031,10,FALSE))</f>
        <v>1.1990000000000001</v>
      </c>
      <c r="N3146">
        <f t="shared" ref="N3146:N3209" si="195">IF(I3146="","",E3146*M3146)</f>
        <v>1.1990000000000001</v>
      </c>
    </row>
    <row r="3147" spans="1:14" outlineLevel="2">
      <c r="A3147" t="s">
        <v>2760</v>
      </c>
      <c r="B3147" s="73" t="str">
        <f>VLOOKUP(A3147,'ARTICLES 10052022'!$A$2:$D$1031,4,FALSE)</f>
        <v>AF</v>
      </c>
      <c r="C3147" s="73" t="str">
        <f t="shared" si="193"/>
        <v/>
      </c>
      <c r="E3147">
        <v>1</v>
      </c>
      <c r="F3147" t="s">
        <v>1512</v>
      </c>
      <c r="G3147">
        <v>0.96</v>
      </c>
      <c r="H3147">
        <f t="shared" si="194"/>
        <v>0.96</v>
      </c>
      <c r="I3147">
        <f>VLOOKUP(L3147,'ARTICLES 10052022'!$A$1:$Q$1031,17,FALSE)</f>
        <v>1.1251800000000001</v>
      </c>
      <c r="J3147">
        <f t="shared" si="192"/>
        <v>1.1251800000000001</v>
      </c>
      <c r="L3147" t="s">
        <v>592</v>
      </c>
      <c r="M3147">
        <f>IF(I3147="","",VLOOKUP(L3147,'ARTICLES 10052022'!$A$1:$J$1031,10,FALSE))</f>
        <v>0.84599999999999997</v>
      </c>
      <c r="N3147">
        <f t="shared" si="195"/>
        <v>0.84599999999999997</v>
      </c>
    </row>
    <row r="3148" spans="1:14" outlineLevel="2">
      <c r="A3148" t="s">
        <v>2760</v>
      </c>
      <c r="B3148" s="73" t="str">
        <f>VLOOKUP(A3148,'ARTICLES 10052022'!$A$2:$D$1031,4,FALSE)</f>
        <v>AF</v>
      </c>
      <c r="C3148" s="73" t="str">
        <f t="shared" si="193"/>
        <v/>
      </c>
      <c r="E3148">
        <v>1</v>
      </c>
      <c r="F3148" t="s">
        <v>964</v>
      </c>
      <c r="G3148">
        <v>3.76</v>
      </c>
      <c r="H3148">
        <f t="shared" si="194"/>
        <v>3.76</v>
      </c>
      <c r="I3148">
        <f>VLOOKUP(L3148,'ARTICLES 10052022'!$A$1:$Q$1031,17,FALSE)</f>
        <v>5.01</v>
      </c>
      <c r="J3148">
        <f t="shared" si="192"/>
        <v>5.01</v>
      </c>
      <c r="L3148" t="s">
        <v>963</v>
      </c>
      <c r="M3148">
        <f>IF(I3148="","",VLOOKUP(L3148,'ARTICLES 10052022'!$A$1:$J$1031,10,FALSE))</f>
        <v>2.5049999999999999</v>
      </c>
      <c r="N3148">
        <f t="shared" si="195"/>
        <v>2.5049999999999999</v>
      </c>
    </row>
    <row r="3149" spans="1:14" outlineLevel="2">
      <c r="A3149" t="s">
        <v>2760</v>
      </c>
      <c r="B3149" s="73" t="str">
        <f>VLOOKUP(A3149,'ARTICLES 10052022'!$A$2:$D$1031,4,FALSE)</f>
        <v>AF</v>
      </c>
      <c r="C3149" s="73" t="str">
        <f t="shared" si="193"/>
        <v/>
      </c>
      <c r="E3149">
        <v>1</v>
      </c>
      <c r="F3149" t="s">
        <v>1998</v>
      </c>
      <c r="G3149">
        <v>213.44</v>
      </c>
      <c r="H3149">
        <f t="shared" si="194"/>
        <v>213.44</v>
      </c>
      <c r="I3149">
        <f>VLOOKUP(L3149,'ARTICLES 10052022'!$A$1:$Q$1031,17,FALSE)</f>
        <v>225.99</v>
      </c>
      <c r="J3149">
        <f t="shared" si="192"/>
        <v>225.99</v>
      </c>
      <c r="L3149" t="s">
        <v>1997</v>
      </c>
      <c r="M3149">
        <f>IF(I3149="","",VLOOKUP(L3149,'ARTICLES 10052022'!$A$1:$J$1031,10,FALSE))</f>
        <v>150.66</v>
      </c>
      <c r="N3149">
        <f t="shared" si="195"/>
        <v>150.66</v>
      </c>
    </row>
    <row r="3150" spans="1:14" outlineLevel="2">
      <c r="A3150" t="s">
        <v>2760</v>
      </c>
      <c r="B3150" s="73" t="str">
        <f>VLOOKUP(A3150,'ARTICLES 10052022'!$A$2:$D$1031,4,FALSE)</f>
        <v>AF</v>
      </c>
      <c r="C3150" s="73" t="str">
        <f t="shared" si="193"/>
        <v/>
      </c>
      <c r="E3150">
        <v>1</v>
      </c>
      <c r="F3150" t="s">
        <v>1528</v>
      </c>
      <c r="G3150">
        <v>0.77</v>
      </c>
      <c r="H3150">
        <f t="shared" si="194"/>
        <v>0.77</v>
      </c>
      <c r="I3150">
        <f>VLOOKUP(L3150,'ARTICLES 10052022'!$A$1:$Q$1031,17,FALSE)</f>
        <v>0.89642000000000011</v>
      </c>
      <c r="J3150">
        <f t="shared" si="192"/>
        <v>0.89642000000000011</v>
      </c>
      <c r="L3150" t="s">
        <v>1527</v>
      </c>
      <c r="M3150">
        <f>IF(I3150="","",VLOOKUP(L3150,'ARTICLES 10052022'!$A$1:$J$1031,10,FALSE))</f>
        <v>0.67400000000000004</v>
      </c>
      <c r="N3150">
        <f t="shared" si="195"/>
        <v>0.67400000000000004</v>
      </c>
    </row>
    <row r="3151" spans="1:14" outlineLevel="2">
      <c r="A3151" t="s">
        <v>2760</v>
      </c>
      <c r="B3151" s="73" t="str">
        <f>VLOOKUP(A3151,'ARTICLES 10052022'!$A$2:$D$1031,4,FALSE)</f>
        <v>AF</v>
      </c>
      <c r="C3151" s="73" t="str">
        <f t="shared" si="193"/>
        <v/>
      </c>
      <c r="E3151">
        <v>1</v>
      </c>
      <c r="F3151" t="s">
        <v>993</v>
      </c>
      <c r="G3151">
        <v>4.87</v>
      </c>
      <c r="H3151">
        <f t="shared" si="194"/>
        <v>4.87</v>
      </c>
      <c r="I3151">
        <f>VLOOKUP(L3151,'ARTICLES 10052022'!$A$1:$Q$1031,17,FALSE)</f>
        <v>1.41</v>
      </c>
      <c r="J3151">
        <f t="shared" si="192"/>
        <v>1.41</v>
      </c>
      <c r="L3151" t="s">
        <v>472</v>
      </c>
      <c r="M3151">
        <f>IF(I3151="","",VLOOKUP(L3151,'ARTICLES 10052022'!$A$1:$J$1031,10,FALSE))</f>
        <v>0.94</v>
      </c>
      <c r="N3151">
        <f t="shared" si="195"/>
        <v>0.94</v>
      </c>
    </row>
    <row r="3152" spans="1:14" outlineLevel="2">
      <c r="A3152" t="s">
        <v>2760</v>
      </c>
      <c r="B3152" s="73" t="str">
        <f>VLOOKUP(A3152,'ARTICLES 10052022'!$A$2:$D$1031,4,FALSE)</f>
        <v>AF</v>
      </c>
      <c r="C3152" s="73" t="str">
        <f t="shared" si="193"/>
        <v/>
      </c>
      <c r="E3152">
        <v>1</v>
      </c>
      <c r="F3152" t="s">
        <v>2937</v>
      </c>
      <c r="G3152">
        <v>4.9400000000000004</v>
      </c>
      <c r="H3152">
        <f t="shared" si="194"/>
        <v>4.9400000000000004</v>
      </c>
      <c r="I3152">
        <f>VLOOKUP(L3152,'ARTICLES 10052022'!$A$1:$Q$1031,17,FALSE)</f>
        <v>1.3800000000000001</v>
      </c>
      <c r="J3152">
        <f t="shared" si="192"/>
        <v>1.3800000000000001</v>
      </c>
      <c r="L3152" t="s">
        <v>476</v>
      </c>
      <c r="M3152">
        <f>IF(I3152="","",VLOOKUP(L3152,'ARTICLES 10052022'!$A$1:$J$1031,10,FALSE))</f>
        <v>0.92</v>
      </c>
      <c r="N3152">
        <f t="shared" si="195"/>
        <v>0.92</v>
      </c>
    </row>
    <row r="3153" spans="1:14" outlineLevel="2">
      <c r="A3153" t="s">
        <v>2760</v>
      </c>
      <c r="B3153" s="73" t="str">
        <f>VLOOKUP(A3153,'ARTICLES 10052022'!$A$2:$D$1031,4,FALSE)</f>
        <v>AF</v>
      </c>
      <c r="C3153" s="73" t="str">
        <f t="shared" si="193"/>
        <v/>
      </c>
      <c r="E3153">
        <v>1</v>
      </c>
      <c r="F3153" t="s">
        <v>627</v>
      </c>
      <c r="G3153">
        <v>1.1000000000000001</v>
      </c>
      <c r="H3153">
        <f t="shared" si="194"/>
        <v>1.1000000000000001</v>
      </c>
      <c r="I3153">
        <f>VLOOKUP(L3153,'ARTICLES 10052022'!$A$1:$Q$1031,17,FALSE)</f>
        <v>1.6186100000000001</v>
      </c>
      <c r="J3153">
        <f t="shared" si="192"/>
        <v>1.6186100000000001</v>
      </c>
      <c r="L3153" t="s">
        <v>626</v>
      </c>
      <c r="M3153">
        <f>IF(I3153="","",VLOOKUP(L3153,'ARTICLES 10052022'!$A$1:$J$1031,10,FALSE))</f>
        <v>1.2170000000000001</v>
      </c>
      <c r="N3153">
        <f t="shared" si="195"/>
        <v>1.2170000000000001</v>
      </c>
    </row>
    <row r="3154" spans="1:14" outlineLevel="2">
      <c r="A3154" t="s">
        <v>2760</v>
      </c>
      <c r="B3154" s="73" t="str">
        <f>VLOOKUP(A3154,'ARTICLES 10052022'!$A$2:$D$1031,4,FALSE)</f>
        <v>AF</v>
      </c>
      <c r="C3154" s="73" t="str">
        <f t="shared" si="193"/>
        <v/>
      </c>
      <c r="E3154">
        <v>0.86</v>
      </c>
      <c r="F3154" t="s">
        <v>2411</v>
      </c>
      <c r="G3154">
        <v>75</v>
      </c>
      <c r="H3154">
        <f t="shared" si="194"/>
        <v>64.5</v>
      </c>
      <c r="I3154">
        <f>VLOOKUP(L3154,'ARTICLES 10052022'!$A$1:$Q$1031,17,FALSE)</f>
        <v>75</v>
      </c>
      <c r="J3154">
        <f t="shared" si="192"/>
        <v>64.5</v>
      </c>
      <c r="L3154" t="s">
        <v>2410</v>
      </c>
      <c r="M3154">
        <f>IF(I3154="","",VLOOKUP(L3154,'ARTICLES 10052022'!$A$1:$J$1031,10,FALSE))</f>
        <v>50</v>
      </c>
      <c r="N3154">
        <f t="shared" si="195"/>
        <v>43</v>
      </c>
    </row>
    <row r="3155" spans="1:14" outlineLevel="2">
      <c r="A3155" t="s">
        <v>2760</v>
      </c>
      <c r="B3155" s="73" t="str">
        <f>VLOOKUP(A3155,'ARTICLES 10052022'!$A$2:$D$1031,4,FALSE)</f>
        <v>AF</v>
      </c>
      <c r="C3155" s="73" t="str">
        <f t="shared" si="193"/>
        <v/>
      </c>
      <c r="E3155">
        <v>1</v>
      </c>
      <c r="F3155" t="s">
        <v>1502</v>
      </c>
      <c r="G3155">
        <v>83.19</v>
      </c>
      <c r="H3155">
        <f t="shared" si="194"/>
        <v>83.19</v>
      </c>
      <c r="I3155">
        <f>VLOOKUP(L3155,'ARTICLES 10052022'!$A$1:$Q$1031,17,FALSE)</f>
        <v>94.43</v>
      </c>
      <c r="J3155">
        <f t="shared" si="192"/>
        <v>94.43</v>
      </c>
      <c r="L3155" t="s">
        <v>1501</v>
      </c>
      <c r="M3155">
        <f>IF(I3155="","",VLOOKUP(L3155,'ARTICLES 10052022'!$A$1:$J$1031,10,FALSE))</f>
        <v>71</v>
      </c>
      <c r="N3155">
        <f t="shared" si="195"/>
        <v>71</v>
      </c>
    </row>
    <row r="3156" spans="1:14" outlineLevel="2">
      <c r="A3156" t="s">
        <v>2760</v>
      </c>
      <c r="B3156" s="73" t="str">
        <f>VLOOKUP(A3156,'ARTICLES 10052022'!$A$2:$D$1031,4,FALSE)</f>
        <v>AF</v>
      </c>
      <c r="C3156" s="73" t="str">
        <f t="shared" si="193"/>
        <v/>
      </c>
      <c r="E3156">
        <v>1</v>
      </c>
      <c r="F3156" t="s">
        <v>1543</v>
      </c>
      <c r="G3156">
        <v>21.71</v>
      </c>
      <c r="H3156">
        <f t="shared" si="194"/>
        <v>21.71</v>
      </c>
      <c r="I3156">
        <f>VLOOKUP(L3156,'ARTICLES 10052022'!$A$1:$Q$1031,17,FALSE)</f>
        <v>26.594999999999999</v>
      </c>
      <c r="J3156">
        <f t="shared" si="192"/>
        <v>26.594999999999999</v>
      </c>
      <c r="L3156" t="s">
        <v>1542</v>
      </c>
      <c r="M3156">
        <f>IF(I3156="","",VLOOKUP(L3156,'ARTICLES 10052022'!$A$1:$J$1031,10,FALSE))</f>
        <v>17.73</v>
      </c>
      <c r="N3156">
        <f t="shared" si="195"/>
        <v>17.73</v>
      </c>
    </row>
    <row r="3157" spans="1:14" outlineLevel="2">
      <c r="A3157" t="s">
        <v>2760</v>
      </c>
      <c r="B3157" s="73" t="str">
        <f>VLOOKUP(A3157,'ARTICLES 10052022'!$A$2:$D$1031,4,FALSE)</f>
        <v>AF</v>
      </c>
      <c r="C3157" s="73" t="str">
        <f t="shared" si="193"/>
        <v/>
      </c>
      <c r="E3157">
        <v>1</v>
      </c>
      <c r="F3157" t="s">
        <v>1984</v>
      </c>
      <c r="G3157">
        <v>19.91</v>
      </c>
      <c r="H3157">
        <f t="shared" si="194"/>
        <v>19.91</v>
      </c>
      <c r="I3157">
        <f>VLOOKUP(L3157,'ARTICLES 10052022'!$A$1:$Q$1031,17,FALSE)</f>
        <v>21.28</v>
      </c>
      <c r="J3157">
        <f t="shared" si="192"/>
        <v>21.28</v>
      </c>
      <c r="L3157" t="s">
        <v>1983</v>
      </c>
      <c r="M3157">
        <f>IF(I3157="","",VLOOKUP(L3157,'ARTICLES 10052022'!$A$1:$J$1031,10,FALSE))</f>
        <v>12.16</v>
      </c>
      <c r="N3157">
        <f t="shared" si="195"/>
        <v>12.16</v>
      </c>
    </row>
    <row r="3158" spans="1:14" outlineLevel="2">
      <c r="A3158" t="s">
        <v>2760</v>
      </c>
      <c r="B3158" s="73" t="str">
        <f>VLOOKUP(A3158,'ARTICLES 10052022'!$A$2:$D$1031,4,FALSE)</f>
        <v>AF</v>
      </c>
      <c r="C3158" s="73" t="str">
        <f t="shared" si="193"/>
        <v/>
      </c>
      <c r="E3158">
        <v>1</v>
      </c>
      <c r="F3158" t="s">
        <v>1511</v>
      </c>
      <c r="G3158">
        <v>9.56</v>
      </c>
      <c r="H3158">
        <f t="shared" si="194"/>
        <v>9.56</v>
      </c>
      <c r="I3158">
        <f>VLOOKUP(L3158,'ARTICLES 10052022'!$A$1:$Q$1031,17,FALSE)</f>
        <v>9.4695999999999998</v>
      </c>
      <c r="J3158">
        <f t="shared" si="192"/>
        <v>9.4695999999999998</v>
      </c>
      <c r="L3158" t="s">
        <v>1510</v>
      </c>
      <c r="M3158">
        <f>IF(I3158="","",VLOOKUP(L3158,'ARTICLES 10052022'!$A$1:$J$1031,10,FALSE))</f>
        <v>7.12</v>
      </c>
      <c r="N3158">
        <f t="shared" si="195"/>
        <v>7.12</v>
      </c>
    </row>
    <row r="3159" spans="1:14" outlineLevel="2">
      <c r="A3159" t="s">
        <v>2760</v>
      </c>
      <c r="B3159" s="73" t="str">
        <f>VLOOKUP(A3159,'ARTICLES 10052022'!$A$2:$D$1031,4,FALSE)</f>
        <v>AF</v>
      </c>
      <c r="C3159" s="73" t="str">
        <f t="shared" si="193"/>
        <v/>
      </c>
      <c r="E3159">
        <v>1</v>
      </c>
      <c r="F3159" t="s">
        <v>1520</v>
      </c>
      <c r="G3159">
        <v>9.64</v>
      </c>
      <c r="H3159">
        <f t="shared" si="194"/>
        <v>9.64</v>
      </c>
      <c r="I3159">
        <f>VLOOKUP(L3159,'ARTICLES 10052022'!$A$1:$Q$1031,17,FALSE)</f>
        <v>11.619146000000001</v>
      </c>
      <c r="J3159">
        <f t="shared" si="192"/>
        <v>11.619146000000001</v>
      </c>
      <c r="L3159" t="s">
        <v>1519</v>
      </c>
      <c r="M3159">
        <f>IF(I3159="","",VLOOKUP(L3159,'ARTICLES 10052022'!$A$1:$J$1031,10,FALSE))</f>
        <v>8.7362000000000002</v>
      </c>
      <c r="N3159">
        <f t="shared" si="195"/>
        <v>8.7362000000000002</v>
      </c>
    </row>
    <row r="3160" spans="1:14" outlineLevel="2">
      <c r="A3160" t="s">
        <v>2760</v>
      </c>
      <c r="B3160" s="73" t="str">
        <f>VLOOKUP(A3160,'ARTICLES 10052022'!$A$2:$D$1031,4,FALSE)</f>
        <v>AF</v>
      </c>
      <c r="C3160" s="73" t="str">
        <f t="shared" si="193"/>
        <v/>
      </c>
      <c r="E3160">
        <v>8</v>
      </c>
      <c r="F3160" t="s">
        <v>2273</v>
      </c>
      <c r="G3160">
        <v>0.04</v>
      </c>
      <c r="H3160">
        <f t="shared" si="194"/>
        <v>0.32</v>
      </c>
      <c r="I3160">
        <f>VLOOKUP(L3160,'ARTICLES 10052022'!$A$1:$Q$1031,17,FALSE)</f>
        <v>2.6250000000000004E-4</v>
      </c>
      <c r="J3160">
        <f t="shared" si="192"/>
        <v>2.1000000000000003E-3</v>
      </c>
      <c r="L3160">
        <v>8434000818</v>
      </c>
      <c r="M3160">
        <f>IF(I3160="","",VLOOKUP(L3160,'ARTICLES 10052022'!$A$1:$J$1031,10,FALSE))</f>
        <v>4.2000000000000003E-2</v>
      </c>
      <c r="N3160">
        <f t="shared" si="195"/>
        <v>0.33600000000000002</v>
      </c>
    </row>
    <row r="3161" spans="1:14" outlineLevel="2">
      <c r="A3161" t="s">
        <v>2760</v>
      </c>
      <c r="B3161" s="73" t="str">
        <f>VLOOKUP(A3161,'ARTICLES 10052022'!$A$2:$D$1031,4,FALSE)</f>
        <v>AF</v>
      </c>
      <c r="C3161" s="73" t="str">
        <f t="shared" si="193"/>
        <v/>
      </c>
      <c r="E3161">
        <v>1</v>
      </c>
      <c r="F3161" t="s">
        <v>2275</v>
      </c>
      <c r="G3161">
        <v>0.05</v>
      </c>
      <c r="H3161">
        <f t="shared" si="194"/>
        <v>0.05</v>
      </c>
      <c r="I3161">
        <f>VLOOKUP(L3161,'ARTICLES 10052022'!$A$1:$Q$1031,17,FALSE)</f>
        <v>5.2499999999999998E-2</v>
      </c>
      <c r="J3161">
        <f t="shared" si="192"/>
        <v>5.2499999999999998E-2</v>
      </c>
      <c r="L3161">
        <v>8535000618</v>
      </c>
      <c r="M3161">
        <f>IF(I3161="","",VLOOKUP(L3161,'ARTICLES 10052022'!$A$1:$J$1031,10,FALSE))</f>
        <v>0.03</v>
      </c>
      <c r="N3161">
        <f t="shared" si="195"/>
        <v>0.03</v>
      </c>
    </row>
    <row r="3162" spans="1:14" outlineLevel="2">
      <c r="A3162" t="s">
        <v>2760</v>
      </c>
      <c r="B3162" s="73" t="str">
        <f>VLOOKUP(A3162,'ARTICLES 10052022'!$A$2:$D$1031,4,FALSE)</f>
        <v>AF</v>
      </c>
      <c r="C3162" s="73" t="str">
        <f t="shared" si="193"/>
        <v/>
      </c>
      <c r="E3162">
        <v>2</v>
      </c>
      <c r="F3162" t="s">
        <v>2452</v>
      </c>
      <c r="G3162">
        <v>0.128</v>
      </c>
      <c r="H3162">
        <f t="shared" si="194"/>
        <v>0.25600000000000001</v>
      </c>
      <c r="I3162">
        <f>VLOOKUP(L3162,'ARTICLES 10052022'!$A$1:$Q$1031,17,FALSE)</f>
        <v>0.53099999999999992</v>
      </c>
      <c r="J3162">
        <f t="shared" si="192"/>
        <v>1.0619999999999998</v>
      </c>
      <c r="L3162" t="s">
        <v>3104</v>
      </c>
      <c r="M3162">
        <f>IF(I3162="","",VLOOKUP(L3162,'ARTICLES 10052022'!$A$1:$J$1031,10,FALSE))</f>
        <v>0.35399999999999998</v>
      </c>
      <c r="N3162">
        <f t="shared" si="195"/>
        <v>0.70799999999999996</v>
      </c>
    </row>
    <row r="3163" spans="1:14" outlineLevel="2">
      <c r="A3163" t="s">
        <v>2760</v>
      </c>
      <c r="B3163" s="73" t="str">
        <f>VLOOKUP(A3163,'ARTICLES 10052022'!$A$2:$D$1031,4,FALSE)</f>
        <v>AF</v>
      </c>
      <c r="C3163" s="73" t="str">
        <f t="shared" si="193"/>
        <v/>
      </c>
      <c r="E3163">
        <v>1</v>
      </c>
      <c r="F3163" t="s">
        <v>1544</v>
      </c>
      <c r="G3163">
        <v>2.2400000000000002</v>
      </c>
      <c r="H3163">
        <f t="shared" si="194"/>
        <v>2.2400000000000002</v>
      </c>
      <c r="I3163">
        <f>VLOOKUP(L3163,'ARTICLES 10052022'!$A$1:$Q$1031,17,FALSE)</f>
        <v>2.25</v>
      </c>
      <c r="J3163">
        <f t="shared" si="192"/>
        <v>2.25</v>
      </c>
      <c r="L3163">
        <v>101007</v>
      </c>
      <c r="M3163">
        <f>IF(I3163="","",VLOOKUP(L3163,'ARTICLES 10052022'!$A$1:$J$1031,10,FALSE))</f>
        <v>1.5</v>
      </c>
      <c r="N3163">
        <f t="shared" si="195"/>
        <v>1.5</v>
      </c>
    </row>
    <row r="3164" spans="1:14" outlineLevel="2">
      <c r="A3164" t="s">
        <v>2760</v>
      </c>
      <c r="B3164" s="73" t="str">
        <f>VLOOKUP(A3164,'ARTICLES 10052022'!$A$2:$D$1031,4,FALSE)</f>
        <v>AF</v>
      </c>
      <c r="C3164" s="73" t="str">
        <f t="shared" si="193"/>
        <v/>
      </c>
      <c r="E3164">
        <v>1</v>
      </c>
      <c r="F3164" t="s">
        <v>1538</v>
      </c>
      <c r="G3164">
        <v>4.3499999999999996</v>
      </c>
      <c r="H3164">
        <f t="shared" si="194"/>
        <v>4.3499999999999996</v>
      </c>
      <c r="I3164">
        <f>VLOOKUP(L3164,'ARTICLES 10052022'!$A$1:$Q$1031,17,FALSE)</f>
        <v>4.3499999999999996</v>
      </c>
      <c r="J3164">
        <f t="shared" si="192"/>
        <v>4.3499999999999996</v>
      </c>
      <c r="L3164" t="s">
        <v>1537</v>
      </c>
      <c r="M3164">
        <f>IF(I3164="","",VLOOKUP(L3164,'ARTICLES 10052022'!$A$1:$J$1031,10,FALSE))</f>
        <v>2.9</v>
      </c>
      <c r="N3164">
        <f t="shared" si="195"/>
        <v>2.9</v>
      </c>
    </row>
    <row r="3165" spans="1:14" outlineLevel="1">
      <c r="A3165" s="73" t="s">
        <v>3303</v>
      </c>
      <c r="B3165" s="73"/>
      <c r="C3165" s="73" t="str">
        <f t="shared" si="193"/>
        <v>SPR900BG-EBARA</v>
      </c>
      <c r="J3165">
        <f>SUBTOTAL(9,J3137:J3164)</f>
        <v>536.47415600000011</v>
      </c>
      <c r="N3165">
        <f>SUBTOTAL(9,N3137:N3164)</f>
        <v>363.62720000000007</v>
      </c>
    </row>
    <row r="3166" spans="1:14" outlineLevel="2">
      <c r="A3166" t="s">
        <v>2758</v>
      </c>
      <c r="B3166" s="73" t="str">
        <f>VLOOKUP(A3166,'ARTICLES 10052022'!$A$2:$D$1031,4,FALSE)</f>
        <v>AF</v>
      </c>
      <c r="C3166" s="73" t="str">
        <f t="shared" si="193"/>
        <v/>
      </c>
      <c r="E3166">
        <v>1</v>
      </c>
      <c r="F3166" t="s">
        <v>2044</v>
      </c>
      <c r="G3166">
        <v>1.57</v>
      </c>
      <c r="H3166">
        <f t="shared" si="194"/>
        <v>1.57</v>
      </c>
      <c r="I3166">
        <f>VLOOKUP(L3166,'ARTICLES 10052022'!$A$1:$Q$1031,17,FALSE)</f>
        <v>2.3980000000000001</v>
      </c>
      <c r="J3166">
        <f t="shared" ref="J3166:J3238" si="196">E3166*I3166</f>
        <v>2.3980000000000001</v>
      </c>
      <c r="L3166">
        <v>9600000618</v>
      </c>
      <c r="M3166">
        <f>IF(I3166="","",VLOOKUP(L3166,'ARTICLES 10052022'!$A$1:$J$1031,10,FALSE))</f>
        <v>1.1990000000000001</v>
      </c>
      <c r="N3166">
        <f t="shared" si="195"/>
        <v>1.1990000000000001</v>
      </c>
    </row>
    <row r="3167" spans="1:14" outlineLevel="2">
      <c r="A3167" t="s">
        <v>2758</v>
      </c>
      <c r="B3167" s="73" t="str">
        <f>VLOOKUP(A3167,'ARTICLES 10052022'!$A$2:$D$1031,4,FALSE)</f>
        <v>AF</v>
      </c>
      <c r="C3167" s="73" t="str">
        <f t="shared" si="193"/>
        <v/>
      </c>
      <c r="E3167">
        <v>1</v>
      </c>
      <c r="F3167" t="s">
        <v>627</v>
      </c>
      <c r="G3167">
        <v>1.1000000000000001</v>
      </c>
      <c r="H3167">
        <f t="shared" si="194"/>
        <v>1.1000000000000001</v>
      </c>
      <c r="I3167">
        <f>VLOOKUP(L3167,'ARTICLES 10052022'!$A$1:$Q$1031,17,FALSE)</f>
        <v>1.6186100000000001</v>
      </c>
      <c r="J3167">
        <f t="shared" si="196"/>
        <v>1.6186100000000001</v>
      </c>
      <c r="L3167" t="s">
        <v>626</v>
      </c>
      <c r="M3167">
        <f>IF(I3167="","",VLOOKUP(L3167,'ARTICLES 10052022'!$A$1:$J$1031,10,FALSE))</f>
        <v>1.2170000000000001</v>
      </c>
      <c r="N3167">
        <f t="shared" si="195"/>
        <v>1.2170000000000001</v>
      </c>
    </row>
    <row r="3168" spans="1:14" outlineLevel="2">
      <c r="A3168" t="s">
        <v>2758</v>
      </c>
      <c r="B3168" s="73" t="str">
        <f>VLOOKUP(A3168,'ARTICLES 10052022'!$A$2:$D$1031,4,FALSE)</f>
        <v>AF</v>
      </c>
      <c r="C3168" s="73" t="str">
        <f t="shared" si="193"/>
        <v/>
      </c>
      <c r="E3168">
        <v>1</v>
      </c>
      <c r="F3168" t="s">
        <v>1998</v>
      </c>
      <c r="G3168">
        <v>213.44</v>
      </c>
      <c r="H3168">
        <f t="shared" si="194"/>
        <v>213.44</v>
      </c>
      <c r="I3168">
        <f>VLOOKUP(L3168,'ARTICLES 10052022'!$A$1:$Q$1031,17,FALSE)</f>
        <v>225.99</v>
      </c>
      <c r="J3168">
        <f t="shared" si="196"/>
        <v>225.99</v>
      </c>
      <c r="L3168" t="s">
        <v>1997</v>
      </c>
      <c r="M3168">
        <f>IF(I3168="","",VLOOKUP(L3168,'ARTICLES 10052022'!$A$1:$J$1031,10,FALSE))</f>
        <v>150.66</v>
      </c>
      <c r="N3168">
        <f t="shared" si="195"/>
        <v>150.66</v>
      </c>
    </row>
    <row r="3169" spans="1:14" outlineLevel="2">
      <c r="A3169" t="s">
        <v>2758</v>
      </c>
      <c r="B3169" s="73" t="str">
        <f>VLOOKUP(A3169,'ARTICLES 10052022'!$A$2:$D$1031,4,FALSE)</f>
        <v>AF</v>
      </c>
      <c r="C3169" s="73" t="str">
        <f t="shared" si="193"/>
        <v/>
      </c>
      <c r="E3169">
        <v>1</v>
      </c>
      <c r="F3169" t="s">
        <v>2467</v>
      </c>
      <c r="G3169">
        <v>0.90200000000000002</v>
      </c>
      <c r="H3169">
        <f t="shared" si="194"/>
        <v>0.90200000000000002</v>
      </c>
      <c r="I3169">
        <f>VLOOKUP(L3169,'ARTICLES 10052022'!$A$1:$Q$1031,17,FALSE)</f>
        <v>0.90149999999999997</v>
      </c>
      <c r="J3169">
        <f t="shared" si="196"/>
        <v>0.90149999999999997</v>
      </c>
      <c r="L3169" t="s">
        <v>2466</v>
      </c>
      <c r="M3169">
        <f>IF(I3169="","",VLOOKUP(L3169,'ARTICLES 10052022'!$A$1:$J$1031,10,FALSE))</f>
        <v>0.60099999999999998</v>
      </c>
      <c r="N3169">
        <f t="shared" si="195"/>
        <v>0.60099999999999998</v>
      </c>
    </row>
    <row r="3170" spans="1:14" outlineLevel="2">
      <c r="A3170" t="s">
        <v>2758</v>
      </c>
      <c r="B3170" s="73" t="str">
        <f>VLOOKUP(A3170,'ARTICLES 10052022'!$A$2:$D$1031,4,FALSE)</f>
        <v>AF</v>
      </c>
      <c r="C3170" s="73" t="str">
        <f t="shared" si="193"/>
        <v/>
      </c>
      <c r="E3170">
        <v>1</v>
      </c>
      <c r="F3170" t="s">
        <v>2471</v>
      </c>
      <c r="G3170">
        <v>0.08</v>
      </c>
      <c r="H3170">
        <f t="shared" si="194"/>
        <v>0.08</v>
      </c>
      <c r="I3170">
        <f>VLOOKUP(L3170,'ARTICLES 10052022'!$A$1:$Q$1031,17,FALSE)</f>
        <v>0.10799999999999998</v>
      </c>
      <c r="J3170">
        <f t="shared" si="196"/>
        <v>0.10799999999999998</v>
      </c>
      <c r="L3170" t="s">
        <v>2470</v>
      </c>
      <c r="M3170">
        <f>IF(I3170="","",VLOOKUP(L3170,'ARTICLES 10052022'!$A$1:$J$1031,10,FALSE))</f>
        <v>7.1999999999999995E-2</v>
      </c>
      <c r="N3170">
        <f t="shared" si="195"/>
        <v>7.1999999999999995E-2</v>
      </c>
    </row>
    <row r="3171" spans="1:14" outlineLevel="2">
      <c r="A3171" t="s">
        <v>2758</v>
      </c>
      <c r="B3171" s="73" t="str">
        <f>VLOOKUP(A3171,'ARTICLES 10052022'!$A$2:$D$1031,4,FALSE)</f>
        <v>AF</v>
      </c>
      <c r="C3171" s="73" t="str">
        <f t="shared" si="193"/>
        <v/>
      </c>
      <c r="E3171">
        <v>1</v>
      </c>
      <c r="F3171" t="s">
        <v>1514</v>
      </c>
      <c r="G3171">
        <v>12.91</v>
      </c>
      <c r="H3171">
        <f t="shared" si="194"/>
        <v>12.91</v>
      </c>
      <c r="I3171">
        <f>VLOOKUP(L3171,'ARTICLES 10052022'!$A$1:$Q$1031,17,FALSE)</f>
        <v>19.064219999999999</v>
      </c>
      <c r="J3171">
        <f t="shared" si="196"/>
        <v>19.064219999999999</v>
      </c>
      <c r="L3171" t="s">
        <v>632</v>
      </c>
      <c r="M3171">
        <f>IF(I3171="","",VLOOKUP(L3171,'ARTICLES 10052022'!$A$1:$J$1031,10,FALSE))</f>
        <v>4.7779999999999996</v>
      </c>
      <c r="N3171">
        <f t="shared" si="195"/>
        <v>4.7779999999999996</v>
      </c>
    </row>
    <row r="3172" spans="1:14" outlineLevel="2">
      <c r="A3172" t="s">
        <v>2758</v>
      </c>
      <c r="B3172" s="73" t="str">
        <f>VLOOKUP(A3172,'ARTICLES 10052022'!$A$2:$D$1031,4,FALSE)</f>
        <v>AF</v>
      </c>
      <c r="C3172" s="73" t="str">
        <f t="shared" si="193"/>
        <v/>
      </c>
      <c r="E3172">
        <v>1</v>
      </c>
      <c r="F3172" t="s">
        <v>964</v>
      </c>
      <c r="G3172">
        <v>3.76</v>
      </c>
      <c r="H3172">
        <f t="shared" si="194"/>
        <v>3.76</v>
      </c>
      <c r="I3172">
        <f>VLOOKUP(L3172,'ARTICLES 10052022'!$A$1:$Q$1031,17,FALSE)</f>
        <v>5.01</v>
      </c>
      <c r="J3172">
        <f t="shared" si="196"/>
        <v>5.01</v>
      </c>
      <c r="L3172" t="s">
        <v>963</v>
      </c>
      <c r="M3172">
        <f>IF(I3172="","",VLOOKUP(L3172,'ARTICLES 10052022'!$A$1:$J$1031,10,FALSE))</f>
        <v>2.5049999999999999</v>
      </c>
      <c r="N3172">
        <f t="shared" si="195"/>
        <v>2.5049999999999999</v>
      </c>
    </row>
    <row r="3173" spans="1:14" outlineLevel="2">
      <c r="A3173" t="s">
        <v>2758</v>
      </c>
      <c r="B3173" s="73" t="str">
        <f>VLOOKUP(A3173,'ARTICLES 10052022'!$A$2:$D$1031,4,FALSE)</f>
        <v>AF</v>
      </c>
      <c r="C3173" s="73" t="str">
        <f t="shared" si="193"/>
        <v/>
      </c>
      <c r="E3173">
        <v>1</v>
      </c>
      <c r="F3173" t="s">
        <v>1512</v>
      </c>
      <c r="G3173">
        <v>0.96</v>
      </c>
      <c r="H3173">
        <f t="shared" si="194"/>
        <v>0.96</v>
      </c>
      <c r="I3173">
        <f>VLOOKUP(L3173,'ARTICLES 10052022'!$A$1:$Q$1031,17,FALSE)</f>
        <v>1.1251800000000001</v>
      </c>
      <c r="J3173">
        <f t="shared" si="196"/>
        <v>1.1251800000000001</v>
      </c>
      <c r="L3173" t="s">
        <v>592</v>
      </c>
      <c r="M3173">
        <f>IF(I3173="","",VLOOKUP(L3173,'ARTICLES 10052022'!$A$1:$J$1031,10,FALSE))</f>
        <v>0.84599999999999997</v>
      </c>
      <c r="N3173">
        <f t="shared" si="195"/>
        <v>0.84599999999999997</v>
      </c>
    </row>
    <row r="3174" spans="1:14" outlineLevel="2">
      <c r="A3174" t="s">
        <v>2758</v>
      </c>
      <c r="B3174" s="73" t="str">
        <f>VLOOKUP(A3174,'ARTICLES 10052022'!$A$2:$D$1031,4,FALSE)</f>
        <v>AF</v>
      </c>
      <c r="C3174" s="73" t="str">
        <f t="shared" si="193"/>
        <v/>
      </c>
      <c r="E3174">
        <v>1</v>
      </c>
      <c r="F3174" t="s">
        <v>1673</v>
      </c>
      <c r="G3174">
        <v>39.22</v>
      </c>
      <c r="H3174">
        <f t="shared" si="194"/>
        <v>39.22</v>
      </c>
      <c r="I3174">
        <f>VLOOKUP(L3174,'ARTICLES 10052022'!$A$1:$Q$1031,17,FALSE)</f>
        <v>44.414400000000001</v>
      </c>
      <c r="J3174">
        <f t="shared" si="196"/>
        <v>44.414400000000001</v>
      </c>
      <c r="L3174">
        <v>1510064</v>
      </c>
      <c r="M3174">
        <f>IF(I3174="","",VLOOKUP(L3174,'ARTICLES 10052022'!$A$1:$J$1031,10,FALSE))</f>
        <v>27.759</v>
      </c>
      <c r="N3174">
        <f t="shared" si="195"/>
        <v>27.759</v>
      </c>
    </row>
    <row r="3175" spans="1:14" outlineLevel="2">
      <c r="A3175" t="s">
        <v>2758</v>
      </c>
      <c r="B3175" s="73" t="str">
        <f>VLOOKUP(A3175,'ARTICLES 10052022'!$A$2:$D$1031,4,FALSE)</f>
        <v>AF</v>
      </c>
      <c r="C3175" s="73" t="str">
        <f t="shared" si="193"/>
        <v/>
      </c>
      <c r="E3175">
        <v>1</v>
      </c>
      <c r="F3175" t="s">
        <v>1511</v>
      </c>
      <c r="G3175">
        <v>9.56</v>
      </c>
      <c r="H3175">
        <f t="shared" si="194"/>
        <v>9.56</v>
      </c>
      <c r="I3175">
        <f>VLOOKUP(L3175,'ARTICLES 10052022'!$A$1:$Q$1031,17,FALSE)</f>
        <v>9.4695999999999998</v>
      </c>
      <c r="J3175">
        <f t="shared" si="196"/>
        <v>9.4695999999999998</v>
      </c>
      <c r="L3175" t="s">
        <v>1510</v>
      </c>
      <c r="M3175">
        <f>IF(I3175="","",VLOOKUP(L3175,'ARTICLES 10052022'!$A$1:$J$1031,10,FALSE))</f>
        <v>7.12</v>
      </c>
      <c r="N3175">
        <f t="shared" si="195"/>
        <v>7.12</v>
      </c>
    </row>
    <row r="3176" spans="1:14" outlineLevel="2">
      <c r="A3176" t="s">
        <v>2758</v>
      </c>
      <c r="B3176" s="73" t="str">
        <f>VLOOKUP(A3176,'ARTICLES 10052022'!$A$2:$D$1031,4,FALSE)</f>
        <v>AF</v>
      </c>
      <c r="C3176" s="73" t="str">
        <f t="shared" si="193"/>
        <v/>
      </c>
      <c r="E3176">
        <v>1</v>
      </c>
      <c r="F3176" t="s">
        <v>1520</v>
      </c>
      <c r="G3176">
        <v>9.64</v>
      </c>
      <c r="H3176">
        <f t="shared" si="194"/>
        <v>9.64</v>
      </c>
      <c r="I3176">
        <f>VLOOKUP(L3176,'ARTICLES 10052022'!$A$1:$Q$1031,17,FALSE)</f>
        <v>11.619146000000001</v>
      </c>
      <c r="J3176">
        <f t="shared" si="196"/>
        <v>11.619146000000001</v>
      </c>
      <c r="L3176" t="s">
        <v>1519</v>
      </c>
      <c r="M3176">
        <f>IF(I3176="","",VLOOKUP(L3176,'ARTICLES 10052022'!$A$1:$J$1031,10,FALSE))</f>
        <v>8.7362000000000002</v>
      </c>
      <c r="N3176">
        <f t="shared" si="195"/>
        <v>8.7362000000000002</v>
      </c>
    </row>
    <row r="3177" spans="1:14" outlineLevel="2">
      <c r="A3177" t="s">
        <v>2758</v>
      </c>
      <c r="B3177" s="73" t="str">
        <f>VLOOKUP(A3177,'ARTICLES 10052022'!$A$2:$D$1031,4,FALSE)</f>
        <v>AF</v>
      </c>
      <c r="C3177" s="73" t="str">
        <f t="shared" si="193"/>
        <v/>
      </c>
      <c r="E3177">
        <v>1</v>
      </c>
      <c r="F3177" t="s">
        <v>1528</v>
      </c>
      <c r="G3177">
        <v>0.77</v>
      </c>
      <c r="H3177">
        <f t="shared" si="194"/>
        <v>0.77</v>
      </c>
      <c r="I3177">
        <f>VLOOKUP(L3177,'ARTICLES 10052022'!$A$1:$Q$1031,17,FALSE)</f>
        <v>0.89642000000000011</v>
      </c>
      <c r="J3177">
        <f t="shared" si="196"/>
        <v>0.89642000000000011</v>
      </c>
      <c r="L3177" t="s">
        <v>1527</v>
      </c>
      <c r="M3177">
        <f>IF(I3177="","",VLOOKUP(L3177,'ARTICLES 10052022'!$A$1:$J$1031,10,FALSE))</f>
        <v>0.67400000000000004</v>
      </c>
      <c r="N3177">
        <f t="shared" si="195"/>
        <v>0.67400000000000004</v>
      </c>
    </row>
    <row r="3178" spans="1:14" outlineLevel="2">
      <c r="A3178" t="s">
        <v>2758</v>
      </c>
      <c r="B3178" s="73" t="str">
        <f>VLOOKUP(A3178,'ARTICLES 10052022'!$A$2:$D$1031,4,FALSE)</f>
        <v>AF</v>
      </c>
      <c r="C3178" s="73" t="str">
        <f t="shared" si="193"/>
        <v/>
      </c>
      <c r="E3178">
        <v>1</v>
      </c>
      <c r="F3178" t="s">
        <v>993</v>
      </c>
      <c r="G3178">
        <v>4.87</v>
      </c>
      <c r="H3178">
        <f t="shared" si="194"/>
        <v>4.87</v>
      </c>
      <c r="I3178">
        <f>VLOOKUP(L3178,'ARTICLES 10052022'!$A$1:$Q$1031,17,FALSE)</f>
        <v>1.41</v>
      </c>
      <c r="J3178">
        <f t="shared" si="196"/>
        <v>1.41</v>
      </c>
      <c r="L3178" t="s">
        <v>472</v>
      </c>
      <c r="M3178">
        <f>IF(I3178="","",VLOOKUP(L3178,'ARTICLES 10052022'!$A$1:$J$1031,10,FALSE))</f>
        <v>0.94</v>
      </c>
      <c r="N3178">
        <f t="shared" si="195"/>
        <v>0.94</v>
      </c>
    </row>
    <row r="3179" spans="1:14" outlineLevel="2">
      <c r="A3179" t="s">
        <v>2758</v>
      </c>
      <c r="B3179" s="73" t="str">
        <f>VLOOKUP(A3179,'ARTICLES 10052022'!$A$2:$D$1031,4,FALSE)</f>
        <v>AF</v>
      </c>
      <c r="C3179" s="73" t="str">
        <f t="shared" si="193"/>
        <v/>
      </c>
      <c r="E3179">
        <v>1</v>
      </c>
      <c r="F3179" t="s">
        <v>2937</v>
      </c>
      <c r="G3179">
        <v>4.9400000000000004</v>
      </c>
      <c r="H3179">
        <f t="shared" si="194"/>
        <v>4.9400000000000004</v>
      </c>
      <c r="I3179">
        <f>VLOOKUP(L3179,'ARTICLES 10052022'!$A$1:$Q$1031,17,FALSE)</f>
        <v>1.3800000000000001</v>
      </c>
      <c r="J3179">
        <f t="shared" si="196"/>
        <v>1.3800000000000001</v>
      </c>
      <c r="L3179" t="s">
        <v>476</v>
      </c>
      <c r="M3179">
        <f>IF(I3179="","",VLOOKUP(L3179,'ARTICLES 10052022'!$A$1:$J$1031,10,FALSE))</f>
        <v>0.92</v>
      </c>
      <c r="N3179">
        <f t="shared" si="195"/>
        <v>0.92</v>
      </c>
    </row>
    <row r="3180" spans="1:14" outlineLevel="2">
      <c r="A3180" t="s">
        <v>2758</v>
      </c>
      <c r="B3180" s="73" t="str">
        <f>VLOOKUP(A3180,'ARTICLES 10052022'!$A$2:$D$1031,4,FALSE)</f>
        <v>AF</v>
      </c>
      <c r="C3180" s="73" t="str">
        <f t="shared" si="193"/>
        <v/>
      </c>
      <c r="E3180">
        <v>1.35</v>
      </c>
      <c r="F3180" t="s">
        <v>2411</v>
      </c>
      <c r="G3180">
        <v>75</v>
      </c>
      <c r="H3180">
        <f t="shared" si="194"/>
        <v>101.25</v>
      </c>
      <c r="I3180">
        <f>VLOOKUP(L3180,'ARTICLES 10052022'!$A$1:$Q$1031,17,FALSE)</f>
        <v>75</v>
      </c>
      <c r="J3180">
        <f t="shared" si="196"/>
        <v>101.25</v>
      </c>
      <c r="L3180" t="s">
        <v>2410</v>
      </c>
      <c r="M3180">
        <f>IF(I3180="","",VLOOKUP(L3180,'ARTICLES 10052022'!$A$1:$J$1031,10,FALSE))</f>
        <v>50</v>
      </c>
      <c r="N3180">
        <f t="shared" si="195"/>
        <v>67.5</v>
      </c>
    </row>
    <row r="3181" spans="1:14" outlineLevel="2">
      <c r="A3181" t="s">
        <v>2758</v>
      </c>
      <c r="B3181" s="73" t="str">
        <f>VLOOKUP(A3181,'ARTICLES 10052022'!$A$2:$D$1031,4,FALSE)</f>
        <v>AF</v>
      </c>
      <c r="C3181" s="73" t="str">
        <f t="shared" si="193"/>
        <v/>
      </c>
      <c r="E3181">
        <v>0.6</v>
      </c>
      <c r="F3181" t="s">
        <v>1538</v>
      </c>
      <c r="G3181">
        <v>4.3499999999999996</v>
      </c>
      <c r="H3181">
        <f t="shared" si="194"/>
        <v>2.61</v>
      </c>
      <c r="I3181">
        <f>VLOOKUP(L3181,'ARTICLES 10052022'!$A$1:$Q$1031,17,FALSE)</f>
        <v>4.3499999999999996</v>
      </c>
      <c r="J3181">
        <f t="shared" si="196"/>
        <v>2.61</v>
      </c>
      <c r="L3181" t="s">
        <v>1537</v>
      </c>
      <c r="M3181">
        <f>IF(I3181="","",VLOOKUP(L3181,'ARTICLES 10052022'!$A$1:$J$1031,10,FALSE))</f>
        <v>2.9</v>
      </c>
      <c r="N3181">
        <f t="shared" si="195"/>
        <v>1.74</v>
      </c>
    </row>
    <row r="3182" spans="1:14" outlineLevel="2">
      <c r="A3182" t="s">
        <v>2758</v>
      </c>
      <c r="B3182" s="73" t="str">
        <f>VLOOKUP(A3182,'ARTICLES 10052022'!$A$2:$D$1031,4,FALSE)</f>
        <v>AF</v>
      </c>
      <c r="C3182" s="73" t="str">
        <f t="shared" si="193"/>
        <v/>
      </c>
      <c r="E3182">
        <v>1</v>
      </c>
      <c r="F3182" t="s">
        <v>1544</v>
      </c>
      <c r="G3182">
        <v>2.2400000000000002</v>
      </c>
      <c r="H3182">
        <f t="shared" si="194"/>
        <v>2.2400000000000002</v>
      </c>
      <c r="I3182">
        <f>VLOOKUP(L3182,'ARTICLES 10052022'!$A$1:$Q$1031,17,FALSE)</f>
        <v>2.25</v>
      </c>
      <c r="J3182">
        <f t="shared" si="196"/>
        <v>2.25</v>
      </c>
      <c r="L3182">
        <v>101007</v>
      </c>
      <c r="M3182">
        <f>IF(I3182="","",VLOOKUP(L3182,'ARTICLES 10052022'!$A$1:$J$1031,10,FALSE))</f>
        <v>1.5</v>
      </c>
      <c r="N3182">
        <f t="shared" si="195"/>
        <v>1.5</v>
      </c>
    </row>
    <row r="3183" spans="1:14" outlineLevel="2">
      <c r="A3183" t="s">
        <v>2758</v>
      </c>
      <c r="B3183" s="73" t="str">
        <f>VLOOKUP(A3183,'ARTICLES 10052022'!$A$2:$D$1031,4,FALSE)</f>
        <v>AF</v>
      </c>
      <c r="C3183" s="73" t="str">
        <f t="shared" si="193"/>
        <v/>
      </c>
      <c r="E3183">
        <v>1</v>
      </c>
      <c r="F3183" t="s">
        <v>2363</v>
      </c>
      <c r="G3183">
        <v>1.9E-2</v>
      </c>
      <c r="H3183">
        <f t="shared" si="194"/>
        <v>1.9E-2</v>
      </c>
      <c r="I3183">
        <f>VLOOKUP(L3183,'ARTICLES 10052022'!$A$1:$Q$1031,17,FALSE)</f>
        <v>0.1905</v>
      </c>
      <c r="J3183">
        <f t="shared" si="196"/>
        <v>0.1905</v>
      </c>
      <c r="L3183" t="s">
        <v>2362</v>
      </c>
      <c r="M3183">
        <f>IF(I3183="","",VLOOKUP(L3183,'ARTICLES 10052022'!$A$1:$J$1031,10,FALSE))</f>
        <v>0.127</v>
      </c>
      <c r="N3183">
        <f t="shared" si="195"/>
        <v>0.127</v>
      </c>
    </row>
    <row r="3184" spans="1:14" outlineLevel="2">
      <c r="A3184" t="s">
        <v>2758</v>
      </c>
      <c r="B3184" s="73" t="str">
        <f>VLOOKUP(A3184,'ARTICLES 10052022'!$A$2:$D$1031,4,FALSE)</f>
        <v>AF</v>
      </c>
      <c r="C3184" s="73" t="str">
        <f t="shared" si="193"/>
        <v/>
      </c>
      <c r="E3184">
        <v>1</v>
      </c>
      <c r="F3184" t="s">
        <v>2275</v>
      </c>
      <c r="G3184">
        <v>0.05</v>
      </c>
      <c r="H3184">
        <f t="shared" si="194"/>
        <v>0.05</v>
      </c>
      <c r="I3184">
        <f>VLOOKUP(L3184,'ARTICLES 10052022'!$A$1:$Q$1031,17,FALSE)</f>
        <v>5.2499999999999998E-2</v>
      </c>
      <c r="J3184">
        <f t="shared" si="196"/>
        <v>5.2499999999999998E-2</v>
      </c>
      <c r="L3184">
        <v>8535000618</v>
      </c>
      <c r="M3184">
        <f>IF(I3184="","",VLOOKUP(L3184,'ARTICLES 10052022'!$A$1:$J$1031,10,FALSE))</f>
        <v>0.03</v>
      </c>
      <c r="N3184">
        <f t="shared" si="195"/>
        <v>0.03</v>
      </c>
    </row>
    <row r="3185" spans="1:14" outlineLevel="1">
      <c r="A3185" s="73" t="s">
        <v>3304</v>
      </c>
      <c r="B3185" s="73"/>
      <c r="C3185" s="73" t="str">
        <f t="shared" si="193"/>
        <v>SPR900-EBARA</v>
      </c>
      <c r="J3185">
        <f>SUBTOTAL(9,J3166:J3184)</f>
        <v>431.75807600000002</v>
      </c>
      <c r="N3185">
        <f>SUBTOTAL(9,N3166:N3184)</f>
        <v>278.92419999999998</v>
      </c>
    </row>
    <row r="3186" spans="1:14" outlineLevel="2">
      <c r="A3186" t="s">
        <v>2735</v>
      </c>
      <c r="B3186" s="73" t="str">
        <f>VLOOKUP(A3186,'ARTICLES 10052022'!$A$2:$D$1031,4,FALSE)</f>
        <v>AF</v>
      </c>
      <c r="C3186" s="73" t="str">
        <f t="shared" si="193"/>
        <v/>
      </c>
      <c r="E3186">
        <v>1</v>
      </c>
      <c r="F3186" t="s">
        <v>1546</v>
      </c>
      <c r="G3186">
        <v>0.68</v>
      </c>
      <c r="H3186">
        <f t="shared" si="194"/>
        <v>0.68</v>
      </c>
      <c r="I3186">
        <f>VLOOKUP(L3186,'ARTICLES 10052022'!$A$1:$Q$1031,17,FALSE)</f>
        <v>0.69000000000000006</v>
      </c>
      <c r="J3186">
        <f t="shared" si="196"/>
        <v>0.69000000000000006</v>
      </c>
      <c r="L3186">
        <v>101006</v>
      </c>
      <c r="M3186">
        <f>IF(I3186="","",VLOOKUP(L3186,'ARTICLES 10052022'!$A$1:$J$1031,10,FALSE))</f>
        <v>0.23</v>
      </c>
      <c r="N3186">
        <f t="shared" si="195"/>
        <v>0.23</v>
      </c>
    </row>
    <row r="3187" spans="1:14" outlineLevel="2">
      <c r="A3187" t="s">
        <v>2735</v>
      </c>
      <c r="B3187" s="73" t="str">
        <f>VLOOKUP(A3187,'ARTICLES 10052022'!$A$2:$D$1031,4,FALSE)</f>
        <v>AF</v>
      </c>
      <c r="C3187" s="73" t="str">
        <f t="shared" si="193"/>
        <v/>
      </c>
      <c r="E3187">
        <v>0.01</v>
      </c>
      <c r="F3187" t="s">
        <v>2411</v>
      </c>
      <c r="G3187">
        <v>75</v>
      </c>
      <c r="H3187">
        <f t="shared" si="194"/>
        <v>0.75</v>
      </c>
      <c r="I3187">
        <f>VLOOKUP(L3187,'ARTICLES 10052022'!$A$1:$Q$1031,17,FALSE)</f>
        <v>75</v>
      </c>
      <c r="J3187">
        <f t="shared" si="196"/>
        <v>0.75</v>
      </c>
      <c r="L3187" t="s">
        <v>2410</v>
      </c>
      <c r="M3187">
        <f>IF(I3187="","",VLOOKUP(L3187,'ARTICLES 10052022'!$A$1:$J$1031,10,FALSE))</f>
        <v>50</v>
      </c>
      <c r="N3187">
        <f t="shared" si="195"/>
        <v>0.5</v>
      </c>
    </row>
    <row r="3188" spans="1:14" outlineLevel="2">
      <c r="A3188" t="s">
        <v>2735</v>
      </c>
      <c r="B3188" s="73" t="str">
        <f>VLOOKUP(A3188,'ARTICLES 10052022'!$A$2:$D$1031,4,FALSE)</f>
        <v>AF</v>
      </c>
      <c r="C3188" s="73" t="str">
        <f t="shared" si="193"/>
        <v/>
      </c>
      <c r="E3188">
        <v>1</v>
      </c>
      <c r="F3188" t="s">
        <v>1987</v>
      </c>
      <c r="G3188">
        <v>4.1900000000000004</v>
      </c>
      <c r="H3188">
        <f t="shared" si="194"/>
        <v>4.1900000000000004</v>
      </c>
      <c r="I3188">
        <f>VLOOKUP(L3188,'ARTICLES 10052022'!$A$1:$Q$1031,17,FALSE)</f>
        <v>4.4850000000000003</v>
      </c>
      <c r="J3188">
        <f t="shared" si="196"/>
        <v>4.4850000000000003</v>
      </c>
      <c r="L3188" t="s">
        <v>1986</v>
      </c>
      <c r="M3188">
        <f>IF(I3188="","",VLOOKUP(L3188,'ARTICLES 10052022'!$A$1:$J$1031,10,FALSE))</f>
        <v>2.99</v>
      </c>
      <c r="N3188">
        <f t="shared" si="195"/>
        <v>2.99</v>
      </c>
    </row>
    <row r="3189" spans="1:14" outlineLevel="2">
      <c r="A3189" t="s">
        <v>2735</v>
      </c>
      <c r="B3189" s="73" t="str">
        <f>VLOOKUP(A3189,'ARTICLES 10052022'!$A$2:$D$1031,4,FALSE)</f>
        <v>AF</v>
      </c>
      <c r="C3189" s="73" t="str">
        <f t="shared" si="193"/>
        <v/>
      </c>
      <c r="E3189">
        <v>1</v>
      </c>
      <c r="F3189" t="s">
        <v>415</v>
      </c>
      <c r="G3189">
        <v>4.1900000000000004</v>
      </c>
      <c r="H3189">
        <f t="shared" si="194"/>
        <v>4.1900000000000004</v>
      </c>
      <c r="I3189">
        <f>VLOOKUP(L3189,'ARTICLES 10052022'!$A$1:$Q$1031,17,FALSE)</f>
        <v>13.350000000000001</v>
      </c>
      <c r="J3189">
        <f t="shared" si="196"/>
        <v>13.350000000000001</v>
      </c>
      <c r="L3189" t="s">
        <v>414</v>
      </c>
      <c r="M3189">
        <f>IF(I3189="","",VLOOKUP(L3189,'ARTICLES 10052022'!$A$1:$J$1031,10,FALSE))</f>
        <v>8.9</v>
      </c>
      <c r="N3189">
        <f t="shared" si="195"/>
        <v>8.9</v>
      </c>
    </row>
    <row r="3190" spans="1:14" outlineLevel="1">
      <c r="A3190" s="73" t="s">
        <v>3280</v>
      </c>
      <c r="B3190" s="73"/>
      <c r="C3190" s="73" t="str">
        <f t="shared" si="193"/>
        <v>KITALARMESPR</v>
      </c>
      <c r="J3190">
        <f>SUBTOTAL(9,J3186:J3189)</f>
        <v>19.275000000000002</v>
      </c>
      <c r="N3190">
        <f>SUBTOTAL(9,N3186:N3189)</f>
        <v>12.620000000000001</v>
      </c>
    </row>
    <row r="3191" spans="1:14" outlineLevel="2">
      <c r="A3191" t="s">
        <v>2776</v>
      </c>
      <c r="B3191" s="73" t="str">
        <f>VLOOKUP(A3191,'ARTICLES 10052022'!$A$2:$D$1031,4,FALSE)</f>
        <v>AS</v>
      </c>
      <c r="C3191" s="73" t="str">
        <f t="shared" si="193"/>
        <v/>
      </c>
      <c r="E3191">
        <v>0.2</v>
      </c>
      <c r="F3191" t="s">
        <v>631</v>
      </c>
      <c r="G3191">
        <v>0</v>
      </c>
      <c r="H3191">
        <f t="shared" si="194"/>
        <v>0</v>
      </c>
      <c r="I3191">
        <f>VLOOKUP(L3191,'ARTICLES 10052022'!$A$1:$Q$1031,17,FALSE)</f>
        <v>12.238800000000001</v>
      </c>
      <c r="J3191">
        <f t="shared" si="196"/>
        <v>2.4477600000000006</v>
      </c>
      <c r="L3191" t="s">
        <v>630</v>
      </c>
      <c r="M3191">
        <f>IF(I3191="","",VLOOKUP(L3191,'ARTICLES 10052022'!$A$1:$J$1031,10,FALSE))</f>
        <v>2.9140000000000001</v>
      </c>
      <c r="N3191">
        <f t="shared" si="195"/>
        <v>0.5828000000000001</v>
      </c>
    </row>
    <row r="3192" spans="1:14" outlineLevel="2">
      <c r="A3192" t="s">
        <v>2776</v>
      </c>
      <c r="B3192" s="73" t="str">
        <f>VLOOKUP(A3192,'ARTICLES 10052022'!$A$2:$D$1031,4,FALSE)</f>
        <v>AS</v>
      </c>
      <c r="C3192" s="73" t="str">
        <f t="shared" si="193"/>
        <v/>
      </c>
      <c r="E3192">
        <v>0.01</v>
      </c>
      <c r="F3192" t="s">
        <v>2411</v>
      </c>
      <c r="G3192">
        <v>0</v>
      </c>
      <c r="H3192">
        <f t="shared" si="194"/>
        <v>0</v>
      </c>
      <c r="I3192">
        <f>VLOOKUP(L3192,'ARTICLES 10052022'!$A$1:$Q$1031,17,FALSE)</f>
        <v>75</v>
      </c>
      <c r="J3192">
        <f t="shared" si="196"/>
        <v>0.75</v>
      </c>
      <c r="L3192" t="s">
        <v>2410</v>
      </c>
      <c r="M3192">
        <f>IF(I3192="","",VLOOKUP(L3192,'ARTICLES 10052022'!$A$1:$J$1031,10,FALSE))</f>
        <v>50</v>
      </c>
      <c r="N3192">
        <f t="shared" si="195"/>
        <v>0.5</v>
      </c>
    </row>
    <row r="3193" spans="1:14" outlineLevel="1">
      <c r="A3193" s="73" t="s">
        <v>3349</v>
      </c>
      <c r="B3193" s="73"/>
      <c r="C3193" s="73" t="str">
        <f t="shared" si="193"/>
        <v>PVC5016L19</v>
      </c>
      <c r="J3193">
        <f>SUBTOTAL(9,J3191:J3192)</f>
        <v>3.1977600000000006</v>
      </c>
      <c r="N3193">
        <f>SUBTOTAL(9,N3191:N3192)</f>
        <v>1.0828000000000002</v>
      </c>
    </row>
    <row r="3194" spans="1:14" outlineLevel="2">
      <c r="A3194" t="s">
        <v>2782</v>
      </c>
      <c r="B3194" s="73" t="str">
        <f>VLOOKUP(A3194,'ARTICLES 10052022'!$A$2:$D$1031,4,FALSE)</f>
        <v>AS</v>
      </c>
      <c r="C3194" s="73" t="str">
        <f t="shared" si="193"/>
        <v/>
      </c>
      <c r="E3194">
        <v>50</v>
      </c>
      <c r="F3194" t="s">
        <v>645</v>
      </c>
      <c r="G3194">
        <v>0</v>
      </c>
      <c r="H3194">
        <f t="shared" si="194"/>
        <v>0</v>
      </c>
      <c r="I3194">
        <f>VLOOKUP(L3194,'ARTICLES 10052022'!$A$1:$Q$1031,17,FALSE)</f>
        <v>30.36</v>
      </c>
      <c r="J3194">
        <f t="shared" si="196"/>
        <v>1518</v>
      </c>
      <c r="L3194" t="s">
        <v>644</v>
      </c>
      <c r="M3194">
        <f>IF(I3194="","",VLOOKUP(L3194,'ARTICLES 10052022'!$A$1:$J$1031,10,FALSE))</f>
        <v>20.239999999999998</v>
      </c>
      <c r="N3194">
        <f t="shared" si="195"/>
        <v>1011.9999999999999</v>
      </c>
    </row>
    <row r="3195" spans="1:14" outlineLevel="1">
      <c r="A3195" s="73" t="s">
        <v>3350</v>
      </c>
      <c r="B3195" s="73"/>
      <c r="C3195" s="73" t="str">
        <f t="shared" si="193"/>
        <v>PAL50C1001002500</v>
      </c>
      <c r="J3195">
        <f>SUBTOTAL(9,J3194:J3194)</f>
        <v>1518</v>
      </c>
      <c r="N3195">
        <f>SUBTOTAL(9,N3194:N3194)</f>
        <v>1011.9999999999999</v>
      </c>
    </row>
    <row r="3196" spans="1:14" outlineLevel="2">
      <c r="A3196" t="s">
        <v>2802</v>
      </c>
      <c r="B3196" s="73" t="str">
        <f>VLOOKUP(A3196,'ARTICLES 10052022'!$A$2:$D$1031,4,FALSE)</f>
        <v>AS</v>
      </c>
      <c r="C3196" s="73" t="str">
        <f t="shared" si="193"/>
        <v/>
      </c>
      <c r="E3196">
        <v>4</v>
      </c>
      <c r="F3196" t="s">
        <v>2767</v>
      </c>
      <c r="G3196">
        <v>0</v>
      </c>
      <c r="H3196">
        <f t="shared" si="194"/>
        <v>0</v>
      </c>
      <c r="I3196" t="e">
        <f>VLOOKUP(L3196,'ARTICLES 10052022'!$A$1:$Q$1031,17,FALSE)</f>
        <v>#N/A</v>
      </c>
      <c r="J3196" t="e">
        <f t="shared" si="196"/>
        <v>#N/A</v>
      </c>
      <c r="L3196" t="s">
        <v>2766</v>
      </c>
      <c r="M3196" t="e">
        <f>IF(I3196="","",VLOOKUP(L3196,'ARTICLES 10052022'!$A$1:$J$1031,10,FALSE))</f>
        <v>#N/A</v>
      </c>
      <c r="N3196" t="e">
        <f t="shared" si="195"/>
        <v>#N/A</v>
      </c>
    </row>
    <row r="3197" spans="1:14" outlineLevel="1">
      <c r="A3197" s="73" t="s">
        <v>3351</v>
      </c>
      <c r="B3197" s="73"/>
      <c r="C3197" s="73" t="str">
        <f t="shared" si="193"/>
        <v>PALPVCSOUPLE50M</v>
      </c>
      <c r="J3197" t="e">
        <f>SUBTOTAL(9,J3196:J3196)</f>
        <v>#N/A</v>
      </c>
      <c r="N3197" t="e">
        <f>SUBTOTAL(9,N3196:N3196)</f>
        <v>#N/A</v>
      </c>
    </row>
    <row r="3198" spans="1:14" outlineLevel="2">
      <c r="A3198" t="s">
        <v>731</v>
      </c>
      <c r="B3198" s="73" t="str">
        <f>VLOOKUP(A3198,'ARTICLES 10052022'!$A$2:$D$1031,4,FALSE)</f>
        <v>AF</v>
      </c>
      <c r="C3198" s="73" t="str">
        <f t="shared" si="193"/>
        <v/>
      </c>
      <c r="D3198" t="s">
        <v>498</v>
      </c>
      <c r="E3198">
        <v>2</v>
      </c>
      <c r="F3198" t="s">
        <v>1942</v>
      </c>
      <c r="G3198">
        <v>24.03</v>
      </c>
      <c r="H3198">
        <f t="shared" si="194"/>
        <v>48.06</v>
      </c>
      <c r="I3198">
        <f>VLOOKUP(L3198,'ARTICLES 10052022'!$A$1:$Q$1031,17,FALSE)</f>
        <v>27.645</v>
      </c>
      <c r="J3198">
        <f t="shared" si="196"/>
        <v>55.29</v>
      </c>
      <c r="L3198" t="s">
        <v>498</v>
      </c>
      <c r="M3198">
        <f>IF(I3198="","",VLOOKUP(L3198,'ARTICLES 10052022'!$A$1:$J$1031,10,FALSE))</f>
        <v>18.43</v>
      </c>
      <c r="N3198">
        <f t="shared" si="195"/>
        <v>36.86</v>
      </c>
    </row>
    <row r="3199" spans="1:14" outlineLevel="2">
      <c r="A3199" t="s">
        <v>731</v>
      </c>
      <c r="B3199" s="73" t="str">
        <f>VLOOKUP(A3199,'ARTICLES 10052022'!$A$2:$D$1031,4,FALSE)</f>
        <v>AF</v>
      </c>
      <c r="C3199" s="73" t="str">
        <f t="shared" si="193"/>
        <v/>
      </c>
      <c r="D3199" t="s">
        <v>608</v>
      </c>
      <c r="E3199">
        <v>2</v>
      </c>
      <c r="F3199" t="s">
        <v>1914</v>
      </c>
      <c r="G3199">
        <v>1.87</v>
      </c>
      <c r="H3199">
        <f t="shared" si="194"/>
        <v>3.74</v>
      </c>
      <c r="I3199">
        <f>VLOOKUP(L3199,'ARTICLES 10052022'!$A$1:$Q$1031,17,FALSE)</f>
        <v>2.238</v>
      </c>
      <c r="J3199">
        <f t="shared" si="196"/>
        <v>4.476</v>
      </c>
      <c r="L3199" t="s">
        <v>608</v>
      </c>
      <c r="M3199">
        <f>IF(I3199="","",VLOOKUP(L3199,'ARTICLES 10052022'!$A$1:$J$1031,10,FALSE))</f>
        <v>1.492</v>
      </c>
      <c r="N3199">
        <f t="shared" si="195"/>
        <v>2.984</v>
      </c>
    </row>
    <row r="3200" spans="1:14" outlineLevel="2">
      <c r="A3200" t="s">
        <v>731</v>
      </c>
      <c r="B3200" s="73" t="str">
        <f>VLOOKUP(A3200,'ARTICLES 10052022'!$A$2:$D$1031,4,FALSE)</f>
        <v>AF</v>
      </c>
      <c r="C3200" s="73" t="str">
        <f t="shared" si="193"/>
        <v/>
      </c>
      <c r="D3200" t="s">
        <v>610</v>
      </c>
      <c r="E3200">
        <v>2</v>
      </c>
      <c r="F3200" t="s">
        <v>1919</v>
      </c>
      <c r="G3200">
        <v>1.87</v>
      </c>
      <c r="H3200">
        <f t="shared" si="194"/>
        <v>3.74</v>
      </c>
      <c r="I3200">
        <f>VLOOKUP(L3200,'ARTICLES 10052022'!$A$1:$Q$1031,17,FALSE)</f>
        <v>1.7115</v>
      </c>
      <c r="J3200">
        <f t="shared" si="196"/>
        <v>3.423</v>
      </c>
      <c r="L3200" t="s">
        <v>610</v>
      </c>
      <c r="M3200">
        <f>IF(I3200="","",VLOOKUP(L3200,'ARTICLES 10052022'!$A$1:$J$1031,10,FALSE))</f>
        <v>1.141</v>
      </c>
      <c r="N3200">
        <f t="shared" si="195"/>
        <v>2.282</v>
      </c>
    </row>
    <row r="3201" spans="1:14" outlineLevel="2">
      <c r="A3201" t="s">
        <v>731</v>
      </c>
      <c r="B3201" s="73" t="str">
        <f>VLOOKUP(A3201,'ARTICLES 10052022'!$A$2:$D$1031,4,FALSE)</f>
        <v>AF</v>
      </c>
      <c r="C3201" s="73" t="str">
        <f t="shared" si="193"/>
        <v/>
      </c>
      <c r="D3201" t="s">
        <v>620</v>
      </c>
      <c r="E3201">
        <v>1</v>
      </c>
      <c r="F3201" t="s">
        <v>1917</v>
      </c>
      <c r="G3201">
        <v>2.56</v>
      </c>
      <c r="H3201">
        <f t="shared" si="194"/>
        <v>2.56</v>
      </c>
      <c r="I3201">
        <f>VLOOKUP(L3201,'ARTICLES 10052022'!$A$1:$Q$1031,17,FALSE)</f>
        <v>2.895</v>
      </c>
      <c r="J3201">
        <f t="shared" si="196"/>
        <v>2.895</v>
      </c>
      <c r="L3201" t="s">
        <v>620</v>
      </c>
      <c r="M3201">
        <f>IF(I3201="","",VLOOKUP(L3201,'ARTICLES 10052022'!$A$1:$J$1031,10,FALSE))</f>
        <v>1.93</v>
      </c>
      <c r="N3201">
        <f t="shared" si="195"/>
        <v>1.93</v>
      </c>
    </row>
    <row r="3202" spans="1:14" outlineLevel="2">
      <c r="A3202" t="s">
        <v>731</v>
      </c>
      <c r="B3202" s="73" t="str">
        <f>VLOOKUP(A3202,'ARTICLES 10052022'!$A$2:$D$1031,4,FALSE)</f>
        <v>AF</v>
      </c>
      <c r="C3202" s="73" t="str">
        <f t="shared" si="193"/>
        <v/>
      </c>
      <c r="D3202" t="s">
        <v>2441</v>
      </c>
      <c r="E3202">
        <v>2</v>
      </c>
      <c r="F3202" t="s">
        <v>2442</v>
      </c>
      <c r="G3202">
        <v>9</v>
      </c>
      <c r="H3202">
        <f t="shared" si="194"/>
        <v>18</v>
      </c>
      <c r="I3202">
        <f>VLOOKUP(L3202,'ARTICLES 10052022'!$A$1:$Q$1031,17,FALSE)</f>
        <v>9.5289999999999999</v>
      </c>
      <c r="J3202">
        <f t="shared" si="196"/>
        <v>19.058</v>
      </c>
      <c r="L3202" t="s">
        <v>2441</v>
      </c>
      <c r="M3202">
        <f>IF(I3202="","",VLOOKUP(L3202,'ARTICLES 10052022'!$A$1:$J$1031,10,FALSE))</f>
        <v>6.18</v>
      </c>
      <c r="N3202">
        <f t="shared" si="195"/>
        <v>12.36</v>
      </c>
    </row>
    <row r="3203" spans="1:14" outlineLevel="2">
      <c r="A3203" t="s">
        <v>731</v>
      </c>
      <c r="B3203" s="73" t="str">
        <f>VLOOKUP(A3203,'ARTICLES 10052022'!$A$2:$D$1031,4,FALSE)</f>
        <v>AF</v>
      </c>
      <c r="C3203" s="73" t="str">
        <f t="shared" si="193"/>
        <v/>
      </c>
      <c r="D3203" t="s">
        <v>2443</v>
      </c>
      <c r="E3203">
        <v>2</v>
      </c>
      <c r="F3203" t="s">
        <v>2444</v>
      </c>
      <c r="G3203">
        <v>1.5</v>
      </c>
      <c r="H3203">
        <f t="shared" si="194"/>
        <v>3</v>
      </c>
      <c r="I3203">
        <f>VLOOKUP(L3203,'ARTICLES 10052022'!$A$1:$Q$1031,17,FALSE)</f>
        <v>3.3114600000000003</v>
      </c>
      <c r="J3203">
        <f t="shared" si="196"/>
        <v>6.6229200000000006</v>
      </c>
      <c r="L3203" t="s">
        <v>2443</v>
      </c>
      <c r="M3203">
        <f>IF(I3203="","",VLOOKUP(L3203,'ARTICLES 10052022'!$A$1:$J$1031,10,FALSE))</f>
        <v>2.3620000000000001</v>
      </c>
      <c r="N3203">
        <f t="shared" si="195"/>
        <v>4.7240000000000002</v>
      </c>
    </row>
    <row r="3204" spans="1:14" outlineLevel="1">
      <c r="A3204" s="73" t="s">
        <v>3136</v>
      </c>
      <c r="B3204" s="73"/>
      <c r="C3204" s="73" t="str">
        <f t="shared" ref="C3204:C3267" si="197">IF(G3204="",MID(A3204,7,100),"")</f>
        <v>DFVC</v>
      </c>
      <c r="J3204">
        <f>SUBTOTAL(9,J3198:J3203)</f>
        <v>91.764919999999989</v>
      </c>
      <c r="N3204">
        <f>SUBTOTAL(9,N3198:N3203)</f>
        <v>61.14</v>
      </c>
    </row>
    <row r="3205" spans="1:14" outlineLevel="2">
      <c r="A3205" t="s">
        <v>2745</v>
      </c>
      <c r="B3205" s="73" t="str">
        <f>VLOOKUP(A3205,'ARTICLES 10052022'!$A$2:$D$1031,4,FALSE)</f>
        <v>AF</v>
      </c>
      <c r="C3205" s="73" t="str">
        <f t="shared" si="197"/>
        <v/>
      </c>
      <c r="E3205">
        <v>4</v>
      </c>
      <c r="F3205" t="s">
        <v>2270</v>
      </c>
      <c r="G3205">
        <v>7.0000000000000007E-2</v>
      </c>
      <c r="H3205">
        <f t="shared" si="194"/>
        <v>0.28000000000000003</v>
      </c>
      <c r="I3205">
        <f>VLOOKUP(L3205,'ARTICLES 10052022'!$A$1:$Q$1031,17,FALSE)</f>
        <v>0.10649999999999998</v>
      </c>
      <c r="J3205">
        <f t="shared" si="196"/>
        <v>0.42599999999999993</v>
      </c>
      <c r="L3205">
        <v>8412802518</v>
      </c>
      <c r="M3205">
        <f>IF(I3205="","",VLOOKUP(L3205,'ARTICLES 10052022'!$A$1:$J$1031,10,FALSE))</f>
        <v>7.0999999999999994E-2</v>
      </c>
      <c r="N3205">
        <f t="shared" si="195"/>
        <v>0.28399999999999997</v>
      </c>
    </row>
    <row r="3206" spans="1:14" outlineLevel="2">
      <c r="A3206" t="s">
        <v>2745</v>
      </c>
      <c r="B3206" s="73" t="str">
        <f>VLOOKUP(A3206,'ARTICLES 10052022'!$A$2:$D$1031,4,FALSE)</f>
        <v>AF</v>
      </c>
      <c r="C3206" s="73" t="str">
        <f t="shared" si="197"/>
        <v/>
      </c>
      <c r="E3206">
        <v>4</v>
      </c>
      <c r="F3206" t="s">
        <v>2273</v>
      </c>
      <c r="G3206">
        <v>0.04</v>
      </c>
      <c r="H3206">
        <f t="shared" si="194"/>
        <v>0.16</v>
      </c>
      <c r="I3206">
        <f>VLOOKUP(L3206,'ARTICLES 10052022'!$A$1:$Q$1031,17,FALSE)</f>
        <v>2.6250000000000004E-4</v>
      </c>
      <c r="J3206">
        <f t="shared" si="196"/>
        <v>1.0500000000000002E-3</v>
      </c>
      <c r="L3206">
        <v>8434000818</v>
      </c>
      <c r="M3206">
        <f>IF(I3206="","",VLOOKUP(L3206,'ARTICLES 10052022'!$A$1:$J$1031,10,FALSE))</f>
        <v>4.2000000000000003E-2</v>
      </c>
      <c r="N3206">
        <f t="shared" si="195"/>
        <v>0.16800000000000001</v>
      </c>
    </row>
    <row r="3207" spans="1:14" outlineLevel="2">
      <c r="A3207" t="s">
        <v>2745</v>
      </c>
      <c r="B3207" s="73" t="str">
        <f>VLOOKUP(A3207,'ARTICLES 10052022'!$A$2:$D$1031,4,FALSE)</f>
        <v>AF</v>
      </c>
      <c r="C3207" s="73" t="str">
        <f t="shared" si="197"/>
        <v/>
      </c>
      <c r="E3207">
        <v>4</v>
      </c>
      <c r="F3207" t="s">
        <v>2274</v>
      </c>
      <c r="G3207">
        <v>0.05</v>
      </c>
      <c r="H3207">
        <f t="shared" ref="H3207:H3270" si="198">IF(C3207="",G3207*E3207,"")</f>
        <v>0.2</v>
      </c>
      <c r="I3207">
        <f>VLOOKUP(L3207,'ARTICLES 10052022'!$A$1:$Q$1031,17,FALSE)</f>
        <v>5.0750000000000003E-2</v>
      </c>
      <c r="J3207">
        <f t="shared" si="196"/>
        <v>0.20300000000000001</v>
      </c>
      <c r="L3207">
        <v>8534000818</v>
      </c>
      <c r="M3207">
        <f>IF(I3207="","",VLOOKUP(L3207,'ARTICLES 10052022'!$A$1:$J$1031,10,FALSE))</f>
        <v>2.9000000000000001E-2</v>
      </c>
      <c r="N3207">
        <f t="shared" si="195"/>
        <v>0.11600000000000001</v>
      </c>
    </row>
    <row r="3208" spans="1:14" outlineLevel="2">
      <c r="A3208" t="s">
        <v>2745</v>
      </c>
      <c r="B3208" s="73" t="str">
        <f>VLOOKUP(A3208,'ARTICLES 10052022'!$A$2:$D$1031,4,FALSE)</f>
        <v>AF</v>
      </c>
      <c r="C3208" s="73" t="str">
        <f t="shared" si="197"/>
        <v/>
      </c>
      <c r="E3208">
        <v>0.1</v>
      </c>
      <c r="F3208" t="s">
        <v>2411</v>
      </c>
      <c r="G3208">
        <v>21.71</v>
      </c>
      <c r="H3208">
        <f t="shared" si="198"/>
        <v>2.1710000000000003</v>
      </c>
      <c r="I3208">
        <f>VLOOKUP(L3208,'ARTICLES 10052022'!$A$1:$Q$1031,17,FALSE)</f>
        <v>75</v>
      </c>
      <c r="J3208">
        <f t="shared" si="196"/>
        <v>7.5</v>
      </c>
      <c r="L3208" t="s">
        <v>2410</v>
      </c>
      <c r="M3208">
        <f>IF(I3208="","",VLOOKUP(L3208,'ARTICLES 10052022'!$A$1:$J$1031,10,FALSE))</f>
        <v>50</v>
      </c>
      <c r="N3208">
        <f t="shared" si="195"/>
        <v>5</v>
      </c>
    </row>
    <row r="3209" spans="1:14" outlineLevel="2">
      <c r="A3209" t="s">
        <v>2745</v>
      </c>
      <c r="B3209" s="73" t="str">
        <f>VLOOKUP(A3209,'ARTICLES 10052022'!$A$2:$D$1031,4,FALSE)</f>
        <v>AF</v>
      </c>
      <c r="C3209" s="73" t="str">
        <f t="shared" si="197"/>
        <v/>
      </c>
      <c r="E3209">
        <v>1</v>
      </c>
      <c r="F3209" t="s">
        <v>1502</v>
      </c>
      <c r="G3209">
        <v>83.19</v>
      </c>
      <c r="H3209">
        <f t="shared" si="198"/>
        <v>83.19</v>
      </c>
      <c r="I3209">
        <f>VLOOKUP(L3209,'ARTICLES 10052022'!$A$1:$Q$1031,17,FALSE)</f>
        <v>94.43</v>
      </c>
      <c r="J3209">
        <f t="shared" si="196"/>
        <v>94.43</v>
      </c>
      <c r="L3209" t="s">
        <v>1501</v>
      </c>
      <c r="M3209">
        <f>IF(I3209="","",VLOOKUP(L3209,'ARTICLES 10052022'!$A$1:$J$1031,10,FALSE))</f>
        <v>71</v>
      </c>
      <c r="N3209">
        <f t="shared" si="195"/>
        <v>71</v>
      </c>
    </row>
    <row r="3210" spans="1:14" outlineLevel="2">
      <c r="A3210" t="s">
        <v>2745</v>
      </c>
      <c r="B3210" s="73" t="str">
        <f>VLOOKUP(A3210,'ARTICLES 10052022'!$A$2:$D$1031,4,FALSE)</f>
        <v>AF</v>
      </c>
      <c r="C3210" s="73" t="str">
        <f t="shared" si="197"/>
        <v/>
      </c>
      <c r="E3210">
        <v>1</v>
      </c>
      <c r="F3210" t="s">
        <v>1543</v>
      </c>
      <c r="G3210">
        <v>21.71</v>
      </c>
      <c r="H3210">
        <f t="shared" si="198"/>
        <v>21.71</v>
      </c>
      <c r="I3210">
        <f>VLOOKUP(L3210,'ARTICLES 10052022'!$A$1:$Q$1031,17,FALSE)</f>
        <v>26.594999999999999</v>
      </c>
      <c r="J3210">
        <f t="shared" si="196"/>
        <v>26.594999999999999</v>
      </c>
      <c r="L3210" t="s">
        <v>1542</v>
      </c>
      <c r="M3210">
        <f>IF(I3210="","",VLOOKUP(L3210,'ARTICLES 10052022'!$A$1:$J$1031,10,FALSE))</f>
        <v>17.73</v>
      </c>
      <c r="N3210">
        <f t="shared" ref="N3210:N3273" si="199">IF(I3210="","",E3210*M3210)</f>
        <v>17.73</v>
      </c>
    </row>
    <row r="3211" spans="1:14" outlineLevel="1">
      <c r="A3211" s="73" t="s">
        <v>3282</v>
      </c>
      <c r="B3211" s="73"/>
      <c r="C3211" s="73" t="str">
        <f t="shared" si="197"/>
        <v>KPA</v>
      </c>
      <c r="J3211">
        <f>SUBTOTAL(9,J3205:J3210)</f>
        <v>129.15505000000002</v>
      </c>
      <c r="N3211">
        <f>SUBTOTAL(9,N3205:N3210)</f>
        <v>94.298000000000002</v>
      </c>
    </row>
    <row r="3212" spans="1:14" outlineLevel="2">
      <c r="A3212" t="s">
        <v>2753</v>
      </c>
      <c r="B3212" s="73" t="str">
        <f>VLOOKUP(A3212,'ARTICLES 10052022'!$A$2:$D$1031,4,FALSE)</f>
        <v>AF</v>
      </c>
      <c r="C3212" s="73" t="str">
        <f t="shared" si="197"/>
        <v/>
      </c>
      <c r="D3212">
        <v>101006</v>
      </c>
      <c r="E3212">
        <v>2</v>
      </c>
      <c r="F3212" t="s">
        <v>1546</v>
      </c>
      <c r="G3212">
        <v>0.68</v>
      </c>
      <c r="H3212">
        <f t="shared" si="198"/>
        <v>1.36</v>
      </c>
      <c r="I3212">
        <f>VLOOKUP(L3212,'ARTICLES 10052022'!$A$1:$Q$1031,17,FALSE)</f>
        <v>0.69000000000000006</v>
      </c>
      <c r="J3212">
        <f t="shared" si="196"/>
        <v>1.3800000000000001</v>
      </c>
      <c r="L3212">
        <v>101006</v>
      </c>
      <c r="M3212">
        <f>IF(I3212="","",VLOOKUP(L3212,'ARTICLES 10052022'!$A$1:$J$1031,10,FALSE))</f>
        <v>0.23</v>
      </c>
      <c r="N3212">
        <f t="shared" si="199"/>
        <v>0.46</v>
      </c>
    </row>
    <row r="3213" spans="1:14" outlineLevel="2">
      <c r="A3213" t="s">
        <v>2753</v>
      </c>
      <c r="B3213" s="73" t="str">
        <f>VLOOKUP(A3213,'ARTICLES 10052022'!$A$2:$D$1031,4,FALSE)</f>
        <v>AF</v>
      </c>
      <c r="C3213" s="73" t="str">
        <f t="shared" si="197"/>
        <v/>
      </c>
      <c r="D3213">
        <v>101007</v>
      </c>
      <c r="E3213">
        <v>2</v>
      </c>
      <c r="F3213" t="s">
        <v>1544</v>
      </c>
      <c r="G3213">
        <v>2.2400000000000002</v>
      </c>
      <c r="H3213">
        <f t="shared" si="198"/>
        <v>4.4800000000000004</v>
      </c>
      <c r="I3213">
        <f>VLOOKUP(L3213,'ARTICLES 10052022'!$A$1:$Q$1031,17,FALSE)</f>
        <v>2.25</v>
      </c>
      <c r="J3213">
        <f t="shared" si="196"/>
        <v>4.5</v>
      </c>
      <c r="L3213">
        <v>101007</v>
      </c>
      <c r="M3213">
        <f>IF(I3213="","",VLOOKUP(L3213,'ARTICLES 10052022'!$A$1:$J$1031,10,FALSE))</f>
        <v>1.5</v>
      </c>
      <c r="N3213">
        <f t="shared" si="199"/>
        <v>3</v>
      </c>
    </row>
    <row r="3214" spans="1:14" outlineLevel="2">
      <c r="A3214" t="s">
        <v>2753</v>
      </c>
      <c r="B3214" s="73" t="str">
        <f>VLOOKUP(A3214,'ARTICLES 10052022'!$A$2:$D$1031,4,FALSE)</f>
        <v>AF</v>
      </c>
      <c r="C3214" s="73" t="str">
        <f t="shared" si="197"/>
        <v/>
      </c>
      <c r="D3214" t="s">
        <v>1665</v>
      </c>
      <c r="E3214">
        <v>2</v>
      </c>
      <c r="F3214" t="s">
        <v>1666</v>
      </c>
      <c r="G3214">
        <v>2.85</v>
      </c>
      <c r="H3214">
        <f t="shared" si="198"/>
        <v>5.7</v>
      </c>
      <c r="I3214">
        <f>VLOOKUP(L3214,'ARTICLES 10052022'!$A$1:$Q$1031,17,FALSE)</f>
        <v>3.0191000000000003</v>
      </c>
      <c r="J3214">
        <f t="shared" si="196"/>
        <v>6.0382000000000007</v>
      </c>
      <c r="L3214" t="s">
        <v>1665</v>
      </c>
      <c r="M3214">
        <f>IF(I3214="","",VLOOKUP(L3214,'ARTICLES 10052022'!$A$1:$J$1031,10,FALSE))</f>
        <v>2.27</v>
      </c>
      <c r="N3214">
        <f t="shared" si="199"/>
        <v>4.54</v>
      </c>
    </row>
    <row r="3215" spans="1:14" outlineLevel="2">
      <c r="A3215" t="s">
        <v>2753</v>
      </c>
      <c r="B3215" s="73" t="str">
        <f>VLOOKUP(A3215,'ARTICLES 10052022'!$A$2:$D$1031,4,FALSE)</f>
        <v>AF</v>
      </c>
      <c r="C3215" s="73" t="str">
        <f t="shared" si="197"/>
        <v/>
      </c>
      <c r="D3215" t="s">
        <v>1537</v>
      </c>
      <c r="E3215">
        <v>1.6</v>
      </c>
      <c r="F3215" t="s">
        <v>1538</v>
      </c>
      <c r="G3215">
        <v>4.3499999999999996</v>
      </c>
      <c r="H3215">
        <f t="shared" si="198"/>
        <v>6.96</v>
      </c>
      <c r="I3215">
        <f>VLOOKUP(L3215,'ARTICLES 10052022'!$A$1:$Q$1031,17,FALSE)</f>
        <v>4.3499999999999996</v>
      </c>
      <c r="J3215">
        <f t="shared" si="196"/>
        <v>6.96</v>
      </c>
      <c r="L3215" t="s">
        <v>1537</v>
      </c>
      <c r="M3215">
        <f>IF(I3215="","",VLOOKUP(L3215,'ARTICLES 10052022'!$A$1:$J$1031,10,FALSE))</f>
        <v>2.9</v>
      </c>
      <c r="N3215">
        <f t="shared" si="199"/>
        <v>4.6399999999999997</v>
      </c>
    </row>
    <row r="3216" spans="1:14" outlineLevel="2">
      <c r="A3216" t="s">
        <v>2753</v>
      </c>
      <c r="B3216" s="73" t="str">
        <f>VLOOKUP(A3216,'ARTICLES 10052022'!$A$2:$D$1031,4,FALSE)</f>
        <v>AF</v>
      </c>
      <c r="C3216" s="73" t="str">
        <f t="shared" si="197"/>
        <v/>
      </c>
      <c r="E3216">
        <v>8</v>
      </c>
      <c r="F3216" t="s">
        <v>2088</v>
      </c>
      <c r="G3216">
        <v>6.8000000000000005E-2</v>
      </c>
      <c r="H3216">
        <f t="shared" si="198"/>
        <v>0.54400000000000004</v>
      </c>
      <c r="I3216">
        <f>VLOOKUP(L3216,'ARTICLES 10052022'!$A$1:$Q$1031,17,FALSE)</f>
        <v>0.13950000000000001</v>
      </c>
      <c r="J3216">
        <f t="shared" si="196"/>
        <v>1.1160000000000001</v>
      </c>
      <c r="L3216">
        <v>8210603018</v>
      </c>
      <c r="M3216">
        <f>IF(I3216="","",VLOOKUP(L3216,'ARTICLES 10052022'!$A$1:$J$1031,10,FALSE))</f>
        <v>9.2999999999999999E-2</v>
      </c>
      <c r="N3216">
        <f t="shared" si="199"/>
        <v>0.74399999999999999</v>
      </c>
    </row>
    <row r="3217" spans="1:14" outlineLevel="2">
      <c r="A3217" t="s">
        <v>2753</v>
      </c>
      <c r="B3217" s="73" t="str">
        <f>VLOOKUP(A3217,'ARTICLES 10052022'!$A$2:$D$1031,4,FALSE)</f>
        <v>AF</v>
      </c>
      <c r="C3217" s="73" t="str">
        <f t="shared" si="197"/>
        <v/>
      </c>
      <c r="D3217">
        <v>8535000618</v>
      </c>
      <c r="E3217">
        <v>2</v>
      </c>
      <c r="F3217" t="s">
        <v>2275</v>
      </c>
      <c r="G3217">
        <v>0.05</v>
      </c>
      <c r="H3217">
        <f t="shared" si="198"/>
        <v>0.1</v>
      </c>
      <c r="I3217">
        <f>VLOOKUP(L3217,'ARTICLES 10052022'!$A$1:$Q$1031,17,FALSE)</f>
        <v>5.2499999999999998E-2</v>
      </c>
      <c r="J3217">
        <f t="shared" si="196"/>
        <v>0.105</v>
      </c>
      <c r="L3217">
        <v>8535000618</v>
      </c>
      <c r="M3217">
        <f>IF(I3217="","",VLOOKUP(L3217,'ARTICLES 10052022'!$A$1:$J$1031,10,FALSE))</f>
        <v>0.03</v>
      </c>
      <c r="N3217">
        <f t="shared" si="199"/>
        <v>0.06</v>
      </c>
    </row>
    <row r="3218" spans="1:14" outlineLevel="2">
      <c r="A3218" t="s">
        <v>2753</v>
      </c>
      <c r="B3218" s="73" t="str">
        <f>VLOOKUP(A3218,'ARTICLES 10052022'!$A$2:$D$1031,4,FALSE)</f>
        <v>AF</v>
      </c>
      <c r="C3218" s="73" t="str">
        <f t="shared" si="197"/>
        <v/>
      </c>
      <c r="D3218">
        <v>9600000618</v>
      </c>
      <c r="E3218">
        <v>2</v>
      </c>
      <c r="F3218" t="s">
        <v>2044</v>
      </c>
      <c r="G3218">
        <v>1.57</v>
      </c>
      <c r="H3218">
        <f t="shared" si="198"/>
        <v>3.14</v>
      </c>
      <c r="I3218">
        <f>VLOOKUP(L3218,'ARTICLES 10052022'!$A$1:$Q$1031,17,FALSE)</f>
        <v>2.3980000000000001</v>
      </c>
      <c r="J3218">
        <f t="shared" si="196"/>
        <v>4.7960000000000003</v>
      </c>
      <c r="L3218">
        <v>9600000618</v>
      </c>
      <c r="M3218">
        <f>IF(I3218="","",VLOOKUP(L3218,'ARTICLES 10052022'!$A$1:$J$1031,10,FALSE))</f>
        <v>1.1990000000000001</v>
      </c>
      <c r="N3218">
        <f t="shared" si="199"/>
        <v>2.3980000000000001</v>
      </c>
    </row>
    <row r="3219" spans="1:14" outlineLevel="2">
      <c r="A3219" t="s">
        <v>2753</v>
      </c>
      <c r="B3219" s="73" t="str">
        <f>VLOOKUP(A3219,'ARTICLES 10052022'!$A$2:$D$1031,4,FALSE)</f>
        <v>AF</v>
      </c>
      <c r="C3219" s="73" t="str">
        <f t="shared" si="197"/>
        <v/>
      </c>
      <c r="D3219" t="s">
        <v>590</v>
      </c>
      <c r="E3219">
        <v>3</v>
      </c>
      <c r="F3219" t="s">
        <v>1653</v>
      </c>
      <c r="G3219">
        <v>0.47</v>
      </c>
      <c r="H3219">
        <f t="shared" si="198"/>
        <v>1.41</v>
      </c>
      <c r="I3219">
        <f>VLOOKUP(L3219,'ARTICLES 10052022'!$A$1:$Q$1031,17,FALSE)</f>
        <v>0.58121</v>
      </c>
      <c r="J3219">
        <f t="shared" si="196"/>
        <v>1.74363</v>
      </c>
      <c r="L3219" t="s">
        <v>590</v>
      </c>
      <c r="M3219">
        <f>IF(I3219="","",VLOOKUP(L3219,'ARTICLES 10052022'!$A$1:$J$1031,10,FALSE))</f>
        <v>0.437</v>
      </c>
      <c r="N3219">
        <f t="shared" si="199"/>
        <v>1.3109999999999999</v>
      </c>
    </row>
    <row r="3220" spans="1:14" outlineLevel="2">
      <c r="A3220" t="s">
        <v>2753</v>
      </c>
      <c r="B3220" s="73" t="str">
        <f>VLOOKUP(A3220,'ARTICLES 10052022'!$A$2:$D$1031,4,FALSE)</f>
        <v>AF</v>
      </c>
      <c r="C3220" s="73" t="str">
        <f t="shared" si="197"/>
        <v/>
      </c>
      <c r="D3220" t="s">
        <v>1684</v>
      </c>
      <c r="E3220">
        <v>1</v>
      </c>
      <c r="F3220" t="s">
        <v>3265</v>
      </c>
      <c r="G3220">
        <v>0.86</v>
      </c>
      <c r="H3220">
        <f t="shared" si="198"/>
        <v>0.86</v>
      </c>
      <c r="I3220">
        <f>VLOOKUP(L3220,'ARTICLES 10052022'!$A$1:$Q$1031,17,FALSE)</f>
        <v>0.91105000000000014</v>
      </c>
      <c r="J3220">
        <f t="shared" si="196"/>
        <v>0.91105000000000014</v>
      </c>
      <c r="L3220" t="s">
        <v>1684</v>
      </c>
      <c r="M3220">
        <f>IF(I3220="","",VLOOKUP(L3220,'ARTICLES 10052022'!$A$1:$J$1031,10,FALSE))</f>
        <v>0.68500000000000005</v>
      </c>
      <c r="N3220">
        <f t="shared" si="199"/>
        <v>0.68500000000000005</v>
      </c>
    </row>
    <row r="3221" spans="1:14" outlineLevel="2">
      <c r="A3221" t="s">
        <v>2753</v>
      </c>
      <c r="B3221" s="73" t="str">
        <f>VLOOKUP(A3221,'ARTICLES 10052022'!$A$2:$D$1031,4,FALSE)</f>
        <v>AF</v>
      </c>
      <c r="C3221" s="73" t="str">
        <f t="shared" si="197"/>
        <v/>
      </c>
      <c r="D3221" t="s">
        <v>616</v>
      </c>
      <c r="E3221">
        <v>1</v>
      </c>
      <c r="F3221" t="s">
        <v>1916</v>
      </c>
      <c r="G3221">
        <v>2.91</v>
      </c>
      <c r="H3221">
        <f t="shared" si="198"/>
        <v>2.91</v>
      </c>
      <c r="I3221">
        <f>VLOOKUP(L3221,'ARTICLES 10052022'!$A$1:$Q$1031,17,FALSE)</f>
        <v>3.4259999999999997</v>
      </c>
      <c r="J3221">
        <f t="shared" si="196"/>
        <v>3.4259999999999997</v>
      </c>
      <c r="L3221" t="s">
        <v>616</v>
      </c>
      <c r="M3221">
        <f>IF(I3221="","",VLOOKUP(L3221,'ARTICLES 10052022'!$A$1:$J$1031,10,FALSE))</f>
        <v>2.2839999999999998</v>
      </c>
      <c r="N3221">
        <f t="shared" si="199"/>
        <v>2.2839999999999998</v>
      </c>
    </row>
    <row r="3222" spans="1:14" outlineLevel="2">
      <c r="A3222" t="s">
        <v>2753</v>
      </c>
      <c r="B3222" s="73" t="str">
        <f>VLOOKUP(A3222,'ARTICLES 10052022'!$A$2:$D$1031,4,FALSE)</f>
        <v>AF</v>
      </c>
      <c r="C3222" s="73" t="str">
        <f t="shared" si="197"/>
        <v/>
      </c>
      <c r="D3222" t="s">
        <v>620</v>
      </c>
      <c r="E3222">
        <v>1</v>
      </c>
      <c r="F3222" t="s">
        <v>1917</v>
      </c>
      <c r="G3222">
        <v>2.56</v>
      </c>
      <c r="H3222">
        <f t="shared" si="198"/>
        <v>2.56</v>
      </c>
      <c r="I3222">
        <f>VLOOKUP(L3222,'ARTICLES 10052022'!$A$1:$Q$1031,17,FALSE)</f>
        <v>2.895</v>
      </c>
      <c r="J3222">
        <f t="shared" si="196"/>
        <v>2.895</v>
      </c>
      <c r="L3222" t="s">
        <v>620</v>
      </c>
      <c r="M3222">
        <f>IF(I3222="","",VLOOKUP(L3222,'ARTICLES 10052022'!$A$1:$J$1031,10,FALSE))</f>
        <v>1.93</v>
      </c>
      <c r="N3222">
        <f t="shared" si="199"/>
        <v>1.93</v>
      </c>
    </row>
    <row r="3223" spans="1:14" outlineLevel="2">
      <c r="A3223" t="s">
        <v>2753</v>
      </c>
      <c r="B3223" s="73" t="str">
        <f>VLOOKUP(A3223,'ARTICLES 10052022'!$A$2:$D$1031,4,FALSE)</f>
        <v>AF</v>
      </c>
      <c r="C3223" s="73" t="str">
        <f t="shared" si="197"/>
        <v/>
      </c>
      <c r="D3223" t="s">
        <v>2609</v>
      </c>
      <c r="E3223">
        <v>1</v>
      </c>
      <c r="F3223" t="s">
        <v>2610</v>
      </c>
      <c r="G3223">
        <v>271</v>
      </c>
      <c r="H3223">
        <f t="shared" si="198"/>
        <v>271</v>
      </c>
      <c r="I3223">
        <f>VLOOKUP(L3223,'ARTICLES 10052022'!$A$1:$Q$1031,17,FALSE)</f>
        <v>326.79725000000002</v>
      </c>
      <c r="J3223">
        <f t="shared" si="196"/>
        <v>326.79725000000002</v>
      </c>
      <c r="L3223" t="s">
        <v>2609</v>
      </c>
      <c r="M3223">
        <f>IF(I3223="","",VLOOKUP(L3223,'ARTICLES 10052022'!$A$1:$J$1031,10,FALSE))</f>
        <v>213.83199999999999</v>
      </c>
      <c r="N3223">
        <f t="shared" si="199"/>
        <v>213.83199999999999</v>
      </c>
    </row>
    <row r="3224" spans="1:14" outlineLevel="2">
      <c r="A3224" t="s">
        <v>2753</v>
      </c>
      <c r="B3224" s="73" t="str">
        <f>VLOOKUP(A3224,'ARTICLES 10052022'!$A$2:$D$1031,4,FALSE)</f>
        <v>AF</v>
      </c>
      <c r="C3224" s="73" t="str">
        <f t="shared" si="197"/>
        <v/>
      </c>
      <c r="D3224" t="s">
        <v>440</v>
      </c>
      <c r="E3224">
        <v>2</v>
      </c>
      <c r="F3224" t="s">
        <v>441</v>
      </c>
      <c r="G3224">
        <v>11.25</v>
      </c>
      <c r="H3224">
        <f t="shared" si="198"/>
        <v>22.5</v>
      </c>
      <c r="I3224">
        <f>VLOOKUP(L3224,'ARTICLES 10052022'!$A$1:$Q$1031,17,FALSE)</f>
        <v>11.47</v>
      </c>
      <c r="J3224">
        <f t="shared" si="196"/>
        <v>22.94</v>
      </c>
      <c r="L3224" t="s">
        <v>440</v>
      </c>
      <c r="M3224">
        <f>IF(I3224="","",VLOOKUP(L3224,'ARTICLES 10052022'!$A$1:$J$1031,10,FALSE))</f>
        <v>7.4</v>
      </c>
      <c r="N3224">
        <f t="shared" si="199"/>
        <v>14.8</v>
      </c>
    </row>
    <row r="3225" spans="1:14" outlineLevel="2">
      <c r="A3225" t="s">
        <v>2753</v>
      </c>
      <c r="B3225" s="73" t="str">
        <f>VLOOKUP(A3225,'ARTICLES 10052022'!$A$2:$D$1031,4,FALSE)</f>
        <v>AF</v>
      </c>
      <c r="C3225" s="73" t="str">
        <f t="shared" si="197"/>
        <v/>
      </c>
      <c r="E3225">
        <v>1</v>
      </c>
      <c r="F3225" t="s">
        <v>1489</v>
      </c>
      <c r="G3225">
        <v>0</v>
      </c>
      <c r="H3225">
        <f t="shared" si="198"/>
        <v>0</v>
      </c>
      <c r="I3225">
        <f>VLOOKUP(L3225,'ARTICLES 10052022'!$A$1:$Q$1031,17,FALSE)</f>
        <v>229.26</v>
      </c>
      <c r="J3225">
        <f t="shared" si="196"/>
        <v>229.26</v>
      </c>
      <c r="L3225" t="s">
        <v>1488</v>
      </c>
      <c r="M3225">
        <f>IF(I3225="","",VLOOKUP(L3225,'ARTICLES 10052022'!$A$1:$J$1031,10,FALSE))</f>
        <v>152.84</v>
      </c>
      <c r="N3225">
        <f t="shared" si="199"/>
        <v>152.84</v>
      </c>
    </row>
    <row r="3226" spans="1:14" outlineLevel="2">
      <c r="A3226" t="s">
        <v>2753</v>
      </c>
      <c r="B3226" s="73" t="str">
        <f>VLOOKUP(A3226,'ARTICLES 10052022'!$A$2:$D$1031,4,FALSE)</f>
        <v>AF</v>
      </c>
      <c r="C3226" s="73" t="str">
        <f t="shared" si="197"/>
        <v/>
      </c>
      <c r="D3226" t="s">
        <v>472</v>
      </c>
      <c r="E3226">
        <v>3</v>
      </c>
      <c r="F3226" t="s">
        <v>993</v>
      </c>
      <c r="G3226">
        <v>4.87</v>
      </c>
      <c r="H3226">
        <f t="shared" si="198"/>
        <v>14.61</v>
      </c>
      <c r="I3226">
        <f>VLOOKUP(L3226,'ARTICLES 10052022'!$A$1:$Q$1031,17,FALSE)</f>
        <v>1.41</v>
      </c>
      <c r="J3226">
        <f t="shared" si="196"/>
        <v>4.2299999999999995</v>
      </c>
      <c r="L3226" t="s">
        <v>472</v>
      </c>
      <c r="M3226">
        <f>IF(I3226="","",VLOOKUP(L3226,'ARTICLES 10052022'!$A$1:$J$1031,10,FALSE))</f>
        <v>0.94</v>
      </c>
      <c r="N3226">
        <f t="shared" si="199"/>
        <v>2.82</v>
      </c>
    </row>
    <row r="3227" spans="1:14" outlineLevel="2">
      <c r="A3227" t="s">
        <v>2753</v>
      </c>
      <c r="B3227" s="73" t="str">
        <f>VLOOKUP(A3227,'ARTICLES 10052022'!$A$2:$D$1031,4,FALSE)</f>
        <v>AF</v>
      </c>
      <c r="C3227" s="73" t="str">
        <f t="shared" si="197"/>
        <v/>
      </c>
      <c r="D3227" t="s">
        <v>2410</v>
      </c>
      <c r="E3227">
        <v>1.75</v>
      </c>
      <c r="F3227" t="s">
        <v>2411</v>
      </c>
      <c r="G3227">
        <v>75</v>
      </c>
      <c r="H3227">
        <f t="shared" si="198"/>
        <v>131.25</v>
      </c>
      <c r="I3227">
        <f>VLOOKUP(L3227,'ARTICLES 10052022'!$A$1:$Q$1031,17,FALSE)</f>
        <v>75</v>
      </c>
      <c r="J3227">
        <f t="shared" si="196"/>
        <v>131.25</v>
      </c>
      <c r="L3227" t="s">
        <v>2410</v>
      </c>
      <c r="M3227">
        <f>IF(I3227="","",VLOOKUP(L3227,'ARTICLES 10052022'!$A$1:$J$1031,10,FALSE))</f>
        <v>50</v>
      </c>
      <c r="N3227">
        <f t="shared" si="199"/>
        <v>87.5</v>
      </c>
    </row>
    <row r="3228" spans="1:14" outlineLevel="2">
      <c r="A3228" t="s">
        <v>2753</v>
      </c>
      <c r="B3228" s="73" t="str">
        <f>VLOOKUP(A3228,'ARTICLES 10052022'!$A$2:$D$1031,4,FALSE)</f>
        <v>AF</v>
      </c>
      <c r="C3228" s="73" t="str">
        <f t="shared" si="197"/>
        <v/>
      </c>
      <c r="D3228" t="s">
        <v>452</v>
      </c>
      <c r="E3228">
        <v>2</v>
      </c>
      <c r="F3228" t="s">
        <v>1374</v>
      </c>
      <c r="G3228">
        <v>191.42</v>
      </c>
      <c r="H3228">
        <f t="shared" si="198"/>
        <v>382.84</v>
      </c>
      <c r="I3228">
        <f>VLOOKUP(L3228,'ARTICLES 10052022'!$A$1:$Q$1031,17,FALSE)</f>
        <v>223.5</v>
      </c>
      <c r="J3228">
        <f t="shared" si="196"/>
        <v>447</v>
      </c>
      <c r="L3228" t="s">
        <v>452</v>
      </c>
      <c r="M3228">
        <f>IF(I3228="","",VLOOKUP(L3228,'ARTICLES 10052022'!$A$1:$J$1031,10,FALSE))</f>
        <v>149</v>
      </c>
      <c r="N3228">
        <f t="shared" si="199"/>
        <v>298</v>
      </c>
    </row>
    <row r="3229" spans="1:14" outlineLevel="2">
      <c r="A3229" t="s">
        <v>2753</v>
      </c>
      <c r="B3229" s="73" t="str">
        <f>VLOOKUP(A3229,'ARTICLES 10052022'!$A$2:$D$1031,4,FALSE)</f>
        <v>AF</v>
      </c>
      <c r="C3229" s="73" t="str">
        <f t="shared" si="197"/>
        <v/>
      </c>
      <c r="D3229" t="s">
        <v>1516</v>
      </c>
      <c r="E3229">
        <v>2</v>
      </c>
      <c r="F3229" t="s">
        <v>1517</v>
      </c>
      <c r="G3229">
        <v>5.59</v>
      </c>
      <c r="H3229">
        <f t="shared" si="198"/>
        <v>11.18</v>
      </c>
      <c r="I3229">
        <f>VLOOKUP(L3229,'ARTICLES 10052022'!$A$1:$Q$1031,17,FALSE)</f>
        <v>2.8701400000000001</v>
      </c>
      <c r="J3229">
        <f t="shared" si="196"/>
        <v>5.7402800000000003</v>
      </c>
      <c r="L3229" t="s">
        <v>1516</v>
      </c>
      <c r="M3229">
        <f>IF(I3229="","",VLOOKUP(L3229,'ARTICLES 10052022'!$A$1:$J$1031,10,FALSE))</f>
        <v>2.1579999999999999</v>
      </c>
      <c r="N3229">
        <f t="shared" si="199"/>
        <v>4.3159999999999998</v>
      </c>
    </row>
    <row r="3230" spans="1:14" outlineLevel="2">
      <c r="A3230" t="s">
        <v>2753</v>
      </c>
      <c r="B3230" s="73" t="str">
        <f>VLOOKUP(A3230,'ARTICLES 10052022'!$A$2:$D$1031,4,FALSE)</f>
        <v>AF</v>
      </c>
      <c r="C3230" s="73" t="str">
        <f t="shared" si="197"/>
        <v/>
      </c>
      <c r="D3230" t="s">
        <v>2362</v>
      </c>
      <c r="E3230">
        <v>2</v>
      </c>
      <c r="F3230" t="s">
        <v>2363</v>
      </c>
      <c r="G3230">
        <v>1.9E-2</v>
      </c>
      <c r="H3230">
        <f t="shared" si="198"/>
        <v>3.7999999999999999E-2</v>
      </c>
      <c r="I3230">
        <f>VLOOKUP(L3230,'ARTICLES 10052022'!$A$1:$Q$1031,17,FALSE)</f>
        <v>0.1905</v>
      </c>
      <c r="J3230">
        <f t="shared" si="196"/>
        <v>0.38100000000000001</v>
      </c>
      <c r="L3230" t="s">
        <v>2362</v>
      </c>
      <c r="M3230">
        <f>IF(I3230="","",VLOOKUP(L3230,'ARTICLES 10052022'!$A$1:$J$1031,10,FALSE))</f>
        <v>0.127</v>
      </c>
      <c r="N3230">
        <f t="shared" si="199"/>
        <v>0.254</v>
      </c>
    </row>
    <row r="3231" spans="1:14" outlineLevel="2">
      <c r="A3231" t="s">
        <v>2753</v>
      </c>
      <c r="B3231" s="73" t="str">
        <f>VLOOKUP(A3231,'ARTICLES 10052022'!$A$2:$D$1031,4,FALSE)</f>
        <v>AF</v>
      </c>
      <c r="C3231" s="73" t="str">
        <f t="shared" si="197"/>
        <v/>
      </c>
      <c r="D3231" t="s">
        <v>1676</v>
      </c>
      <c r="E3231">
        <v>1</v>
      </c>
      <c r="F3231" t="s">
        <v>1677</v>
      </c>
      <c r="G3231">
        <v>0.88</v>
      </c>
      <c r="H3231">
        <f t="shared" si="198"/>
        <v>0.88</v>
      </c>
      <c r="I3231">
        <f>VLOOKUP(L3231,'ARTICLES 10052022'!$A$1:$Q$1031,17,FALSE)</f>
        <v>0.90440000000000009</v>
      </c>
      <c r="J3231">
        <f t="shared" si="196"/>
        <v>0.90440000000000009</v>
      </c>
      <c r="L3231" t="s">
        <v>1676</v>
      </c>
      <c r="M3231">
        <f>IF(I3231="","",VLOOKUP(L3231,'ARTICLES 10052022'!$A$1:$J$1031,10,FALSE))</f>
        <v>0.68</v>
      </c>
      <c r="N3231">
        <f t="shared" si="199"/>
        <v>0.68</v>
      </c>
    </row>
    <row r="3232" spans="1:14" outlineLevel="2">
      <c r="A3232" t="s">
        <v>2753</v>
      </c>
      <c r="B3232" s="73" t="str">
        <f>VLOOKUP(A3232,'ARTICLES 10052022'!$A$2:$D$1031,4,FALSE)</f>
        <v>AF</v>
      </c>
      <c r="C3232" s="73" t="str">
        <f t="shared" si="197"/>
        <v/>
      </c>
      <c r="D3232" t="s">
        <v>508</v>
      </c>
      <c r="E3232">
        <v>2</v>
      </c>
      <c r="F3232" t="s">
        <v>994</v>
      </c>
      <c r="G3232">
        <v>4.18</v>
      </c>
      <c r="H3232">
        <f t="shared" si="198"/>
        <v>8.36</v>
      </c>
      <c r="I3232">
        <f>VLOOKUP(L3232,'ARTICLES 10052022'!$A$1:$Q$1031,17,FALSE)</f>
        <v>5.0250000000000004</v>
      </c>
      <c r="J3232">
        <f t="shared" si="196"/>
        <v>10.050000000000001</v>
      </c>
      <c r="L3232" t="s">
        <v>508</v>
      </c>
      <c r="M3232">
        <f>IF(I3232="","",VLOOKUP(L3232,'ARTICLES 10052022'!$A$1:$J$1031,10,FALSE))</f>
        <v>1.675</v>
      </c>
      <c r="N3232">
        <f t="shared" si="199"/>
        <v>3.35</v>
      </c>
    </row>
    <row r="3233" spans="1:14" outlineLevel="1">
      <c r="A3233" s="73" t="s">
        <v>3285</v>
      </c>
      <c r="B3233" s="73"/>
      <c r="C3233" s="73" t="str">
        <f t="shared" si="197"/>
        <v>SBGDA02H1200</v>
      </c>
      <c r="J3233">
        <f>SUBTOTAL(9,J3212:J3232)</f>
        <v>1212.42381</v>
      </c>
      <c r="N3233">
        <f>SUBTOTAL(9,N3212:N3232)</f>
        <v>800.44400000000007</v>
      </c>
    </row>
    <row r="3234" spans="1:14" outlineLevel="2">
      <c r="A3234" t="s">
        <v>2806</v>
      </c>
      <c r="B3234" s="73" t="str">
        <f>VLOOKUP(A3234,'ARTICLES 10052022'!$A$2:$D$1031,4,FALSE)</f>
        <v>AA</v>
      </c>
      <c r="C3234" s="73" t="str">
        <f t="shared" si="197"/>
        <v/>
      </c>
      <c r="E3234">
        <v>2</v>
      </c>
      <c r="F3234" t="s">
        <v>55</v>
      </c>
      <c r="G3234">
        <v>543.82000000000005</v>
      </c>
      <c r="H3234">
        <f t="shared" si="198"/>
        <v>1087.6400000000001</v>
      </c>
      <c r="I3234">
        <f>VLOOKUP(L3234,'ARTICLES 10052022'!$A$1:$Q$1031,17,FALSE)</f>
        <v>473.933108</v>
      </c>
      <c r="J3234">
        <f t="shared" si="196"/>
        <v>947.86621600000001</v>
      </c>
      <c r="L3234" t="s">
        <v>54</v>
      </c>
      <c r="M3234">
        <f>IF(I3234="","",VLOOKUP(L3234,'ARTICLES 10052022'!$A$1:$J$1031,10,FALSE))</f>
        <v>317.36960000000005</v>
      </c>
      <c r="N3234">
        <f t="shared" si="199"/>
        <v>634.7392000000001</v>
      </c>
    </row>
    <row r="3235" spans="1:14" outlineLevel="2">
      <c r="A3235" t="s">
        <v>2806</v>
      </c>
      <c r="B3235" s="73" t="str">
        <f>VLOOKUP(A3235,'ARTICLES 10052022'!$A$2:$D$1031,4,FALSE)</f>
        <v>AA</v>
      </c>
      <c r="C3235" s="73" t="str">
        <f t="shared" si="197"/>
        <v/>
      </c>
      <c r="E3235">
        <v>1</v>
      </c>
      <c r="F3235" t="s">
        <v>2610</v>
      </c>
      <c r="G3235">
        <v>325.2</v>
      </c>
      <c r="H3235">
        <f t="shared" si="198"/>
        <v>325.2</v>
      </c>
      <c r="I3235">
        <f>VLOOKUP(L3235,'ARTICLES 10052022'!$A$1:$Q$1031,17,FALSE)</f>
        <v>326.79725000000002</v>
      </c>
      <c r="J3235">
        <f t="shared" si="196"/>
        <v>326.79725000000002</v>
      </c>
      <c r="L3235" t="s">
        <v>2609</v>
      </c>
      <c r="M3235">
        <f>IF(I3235="","",VLOOKUP(L3235,'ARTICLES 10052022'!$A$1:$J$1031,10,FALSE))</f>
        <v>213.83199999999999</v>
      </c>
      <c r="N3235">
        <f t="shared" si="199"/>
        <v>213.83199999999999</v>
      </c>
    </row>
    <row r="3236" spans="1:14" outlineLevel="1">
      <c r="A3236" s="73" t="s">
        <v>3352</v>
      </c>
      <c r="B3236" s="73"/>
      <c r="C3236" s="73" t="str">
        <f t="shared" si="197"/>
        <v>DPOSTE-ECSPR1800</v>
      </c>
      <c r="J3236">
        <f>SUBTOTAL(9,J3234:J3235)</f>
        <v>1274.663466</v>
      </c>
      <c r="N3236">
        <f>SUBTOTAL(9,N3234:N3235)</f>
        <v>848.57120000000009</v>
      </c>
    </row>
    <row r="3237" spans="1:14" outlineLevel="2">
      <c r="A3237" t="s">
        <v>260</v>
      </c>
      <c r="B3237" s="73" t="str">
        <f>VLOOKUP(A3237,'ARTICLES 10052022'!$A$2:$D$1031,4,FALSE)</f>
        <v>AA</v>
      </c>
      <c r="C3237" s="73" t="str">
        <f t="shared" si="197"/>
        <v/>
      </c>
      <c r="D3237" t="s">
        <v>424</v>
      </c>
      <c r="E3237">
        <v>2</v>
      </c>
      <c r="F3237" t="s">
        <v>1010</v>
      </c>
      <c r="G3237">
        <v>90</v>
      </c>
      <c r="H3237">
        <f t="shared" si="198"/>
        <v>180</v>
      </c>
      <c r="I3237">
        <f>VLOOKUP(L3237,'ARTICLES 10052022'!$A$1:$Q$1031,17,FALSE)</f>
        <v>48.224999999999994</v>
      </c>
      <c r="J3237">
        <f t="shared" si="196"/>
        <v>96.449999999999989</v>
      </c>
      <c r="L3237" t="s">
        <v>424</v>
      </c>
      <c r="M3237">
        <f>IF(I3237="","",VLOOKUP(L3237,'ARTICLES 10052022'!$A$1:$J$1031,10,FALSE))</f>
        <v>32.15</v>
      </c>
      <c r="N3237">
        <f t="shared" si="199"/>
        <v>64.3</v>
      </c>
    </row>
    <row r="3238" spans="1:14" outlineLevel="2">
      <c r="A3238" t="s">
        <v>260</v>
      </c>
      <c r="B3238" s="73" t="str">
        <f>VLOOKUP(A3238,'ARTICLES 10052022'!$A$2:$D$1031,4,FALSE)</f>
        <v>AA</v>
      </c>
      <c r="C3238" s="73" t="str">
        <f t="shared" si="197"/>
        <v/>
      </c>
      <c r="D3238" t="s">
        <v>512</v>
      </c>
      <c r="E3238">
        <v>4</v>
      </c>
      <c r="F3238" t="s">
        <v>1006</v>
      </c>
      <c r="G3238">
        <v>4.63</v>
      </c>
      <c r="H3238">
        <f t="shared" si="198"/>
        <v>18.52</v>
      </c>
      <c r="I3238">
        <f>VLOOKUP(L3238,'ARTICLES 10052022'!$A$1:$Q$1031,17,FALSE)</f>
        <v>6.34</v>
      </c>
      <c r="J3238">
        <f t="shared" si="196"/>
        <v>25.36</v>
      </c>
      <c r="L3238" t="s">
        <v>512</v>
      </c>
      <c r="M3238">
        <f>IF(I3238="","",VLOOKUP(L3238,'ARTICLES 10052022'!$A$1:$J$1031,10,FALSE))</f>
        <v>3.17</v>
      </c>
      <c r="N3238">
        <f t="shared" si="199"/>
        <v>12.68</v>
      </c>
    </row>
    <row r="3239" spans="1:14" outlineLevel="1">
      <c r="A3239" s="73" t="s">
        <v>3156</v>
      </c>
      <c r="B3239" s="73"/>
      <c r="C3239" s="73" t="str">
        <f t="shared" si="197"/>
        <v>KITFVGVAN110</v>
      </c>
      <c r="J3239">
        <f>SUBTOTAL(9,J3237:J3238)</f>
        <v>121.80999999999999</v>
      </c>
      <c r="N3239">
        <f>SUBTOTAL(9,N3237:N3238)</f>
        <v>76.97999999999999</v>
      </c>
    </row>
    <row r="3240" spans="1:14" outlineLevel="2">
      <c r="A3240" t="s">
        <v>2808</v>
      </c>
      <c r="B3240" s="73" t="str">
        <f>VLOOKUP(A3240,'ARTICLES 10052022'!$A$2:$D$1031,4,FALSE)</f>
        <v>AA</v>
      </c>
      <c r="C3240" s="73" t="str">
        <f t="shared" si="197"/>
        <v/>
      </c>
      <c r="D3240" t="s">
        <v>424</v>
      </c>
      <c r="E3240">
        <v>2</v>
      </c>
      <c r="F3240" t="s">
        <v>1010</v>
      </c>
      <c r="G3240">
        <v>90</v>
      </c>
      <c r="H3240">
        <f t="shared" si="198"/>
        <v>180</v>
      </c>
      <c r="I3240">
        <f>VLOOKUP(L3240,'ARTICLES 10052022'!$A$1:$Q$1031,17,FALSE)</f>
        <v>48.224999999999994</v>
      </c>
      <c r="J3240">
        <f t="shared" ref="J3240:J3310" si="200">E3240*I3240</f>
        <v>96.449999999999989</v>
      </c>
      <c r="L3240" t="s">
        <v>424</v>
      </c>
      <c r="M3240">
        <f>IF(I3240="","",VLOOKUP(L3240,'ARTICLES 10052022'!$A$1:$J$1031,10,FALSE))</f>
        <v>32.15</v>
      </c>
      <c r="N3240">
        <f t="shared" si="199"/>
        <v>64.3</v>
      </c>
    </row>
    <row r="3241" spans="1:14" outlineLevel="2">
      <c r="A3241" t="s">
        <v>2808</v>
      </c>
      <c r="B3241" s="73" t="str">
        <f>VLOOKUP(A3241,'ARTICLES 10052022'!$A$2:$D$1031,4,FALSE)</f>
        <v>AA</v>
      </c>
      <c r="C3241" s="73" t="str">
        <f t="shared" si="197"/>
        <v/>
      </c>
      <c r="D3241" t="s">
        <v>512</v>
      </c>
      <c r="E3241">
        <v>4</v>
      </c>
      <c r="F3241" t="s">
        <v>1006</v>
      </c>
      <c r="G3241">
        <v>90</v>
      </c>
      <c r="H3241">
        <f t="shared" si="198"/>
        <v>360</v>
      </c>
      <c r="I3241">
        <f>VLOOKUP(L3241,'ARTICLES 10052022'!$A$1:$Q$1031,17,FALSE)</f>
        <v>6.34</v>
      </c>
      <c r="J3241">
        <f t="shared" si="200"/>
        <v>25.36</v>
      </c>
      <c r="L3241" t="s">
        <v>512</v>
      </c>
      <c r="M3241">
        <f>IF(I3241="","",VLOOKUP(L3241,'ARTICLES 10052022'!$A$1:$J$1031,10,FALSE))</f>
        <v>3.17</v>
      </c>
      <c r="N3241">
        <f t="shared" si="199"/>
        <v>12.68</v>
      </c>
    </row>
    <row r="3242" spans="1:14" outlineLevel="2">
      <c r="A3242" t="s">
        <v>2808</v>
      </c>
      <c r="B3242" s="73" t="str">
        <f>VLOOKUP(A3242,'ARTICLES 10052022'!$A$2:$D$1031,4,FALSE)</f>
        <v>AA</v>
      </c>
      <c r="C3242" s="73" t="str">
        <f t="shared" si="197"/>
        <v/>
      </c>
      <c r="E3242">
        <v>1</v>
      </c>
      <c r="F3242" t="s">
        <v>479</v>
      </c>
      <c r="G3242">
        <v>32.479999999999997</v>
      </c>
      <c r="H3242">
        <f t="shared" si="198"/>
        <v>32.479999999999997</v>
      </c>
      <c r="I3242">
        <f>VLOOKUP(L3242,'ARTICLES 10052022'!$A$1:$Q$1031,17,FALSE)</f>
        <v>34.56</v>
      </c>
      <c r="J3242">
        <f t="shared" si="200"/>
        <v>34.56</v>
      </c>
      <c r="L3242" t="s">
        <v>478</v>
      </c>
      <c r="M3242">
        <f>IF(I3242="","",VLOOKUP(L3242,'ARTICLES 10052022'!$A$1:$J$1031,10,FALSE))</f>
        <v>17.28</v>
      </c>
      <c r="N3242">
        <f t="shared" si="199"/>
        <v>17.28</v>
      </c>
    </row>
    <row r="3243" spans="1:14" outlineLevel="2">
      <c r="A3243" t="s">
        <v>2808</v>
      </c>
      <c r="B3243" s="73" t="str">
        <f>VLOOKUP(A3243,'ARTICLES 10052022'!$A$2:$D$1031,4,FALSE)</f>
        <v>AA</v>
      </c>
      <c r="C3243" s="73" t="str">
        <f t="shared" si="197"/>
        <v/>
      </c>
      <c r="E3243">
        <v>1</v>
      </c>
      <c r="F3243" t="s">
        <v>952</v>
      </c>
      <c r="G3243">
        <v>21.32</v>
      </c>
      <c r="H3243">
        <f t="shared" si="198"/>
        <v>21.32</v>
      </c>
      <c r="I3243">
        <f>VLOOKUP(L3243,'ARTICLES 10052022'!$A$1:$Q$1031,17,FALSE)</f>
        <v>22</v>
      </c>
      <c r="J3243">
        <f t="shared" si="200"/>
        <v>22</v>
      </c>
      <c r="L3243" t="s">
        <v>468</v>
      </c>
      <c r="M3243">
        <f>IF(I3243="","",VLOOKUP(L3243,'ARTICLES 10052022'!$A$1:$J$1031,10,FALSE))</f>
        <v>11</v>
      </c>
      <c r="N3243">
        <f t="shared" si="199"/>
        <v>11</v>
      </c>
    </row>
    <row r="3244" spans="1:14" outlineLevel="2">
      <c r="A3244" t="s">
        <v>2808</v>
      </c>
      <c r="B3244" s="73" t="str">
        <f>VLOOKUP(A3244,'ARTICLES 10052022'!$A$2:$D$1031,4,FALSE)</f>
        <v>AA</v>
      </c>
      <c r="C3244" s="73" t="str">
        <f t="shared" si="197"/>
        <v/>
      </c>
      <c r="E3244">
        <v>1</v>
      </c>
      <c r="F3244" t="s">
        <v>1916</v>
      </c>
      <c r="G3244">
        <v>3.13</v>
      </c>
      <c r="H3244">
        <f t="shared" si="198"/>
        <v>3.13</v>
      </c>
      <c r="I3244">
        <f>VLOOKUP(L3244,'ARTICLES 10052022'!$A$1:$Q$1031,17,FALSE)</f>
        <v>3.4259999999999997</v>
      </c>
      <c r="J3244">
        <f t="shared" si="200"/>
        <v>3.4259999999999997</v>
      </c>
      <c r="L3244" t="s">
        <v>616</v>
      </c>
      <c r="M3244">
        <f>IF(I3244="","",VLOOKUP(L3244,'ARTICLES 10052022'!$A$1:$J$1031,10,FALSE))</f>
        <v>2.2839999999999998</v>
      </c>
      <c r="N3244">
        <f t="shared" si="199"/>
        <v>2.2839999999999998</v>
      </c>
    </row>
    <row r="3245" spans="1:14" outlineLevel="2">
      <c r="A3245" t="s">
        <v>2808</v>
      </c>
      <c r="B3245" s="73" t="str">
        <f>VLOOKUP(A3245,'ARTICLES 10052022'!$A$2:$D$1031,4,FALSE)</f>
        <v>AA</v>
      </c>
      <c r="C3245" s="73" t="str">
        <f t="shared" si="197"/>
        <v/>
      </c>
      <c r="E3245">
        <v>1</v>
      </c>
      <c r="F3245" t="s">
        <v>1919</v>
      </c>
      <c r="G3245">
        <v>2.2799999999999998</v>
      </c>
      <c r="H3245">
        <f t="shared" si="198"/>
        <v>2.2799999999999998</v>
      </c>
      <c r="I3245">
        <f>VLOOKUP(L3245,'ARTICLES 10052022'!$A$1:$Q$1031,17,FALSE)</f>
        <v>1.7115</v>
      </c>
      <c r="J3245">
        <f t="shared" si="200"/>
        <v>1.7115</v>
      </c>
      <c r="L3245" t="s">
        <v>610</v>
      </c>
      <c r="M3245">
        <f>IF(I3245="","",VLOOKUP(L3245,'ARTICLES 10052022'!$A$1:$J$1031,10,FALSE))</f>
        <v>1.141</v>
      </c>
      <c r="N3245">
        <f t="shared" si="199"/>
        <v>1.141</v>
      </c>
    </row>
    <row r="3246" spans="1:14" outlineLevel="1">
      <c r="A3246" s="73" t="s">
        <v>3353</v>
      </c>
      <c r="B3246" s="73"/>
      <c r="C3246" s="73" t="str">
        <f t="shared" si="197"/>
        <v>KITVAN110REH</v>
      </c>
      <c r="J3246">
        <f>SUBTOTAL(9,J3240:J3245)</f>
        <v>183.50749999999999</v>
      </c>
      <c r="N3246">
        <f>SUBTOTAL(9,N3240:N3245)</f>
        <v>108.685</v>
      </c>
    </row>
    <row r="3247" spans="1:14" outlineLevel="2">
      <c r="A3247" t="s">
        <v>2810</v>
      </c>
      <c r="B3247" s="73" t="str">
        <f>VLOOKUP(A3247,'ARTICLES 10052022'!$A$2:$D$1031,4,FALSE)</f>
        <v>AA</v>
      </c>
      <c r="C3247" s="73" t="str">
        <f t="shared" si="197"/>
        <v/>
      </c>
      <c r="E3247">
        <v>1</v>
      </c>
      <c r="F3247" t="s">
        <v>459</v>
      </c>
      <c r="G3247">
        <v>90</v>
      </c>
      <c r="H3247">
        <f t="shared" si="198"/>
        <v>90</v>
      </c>
      <c r="I3247">
        <f>VLOOKUP(L3247,'ARTICLES 10052022'!$A$1:$Q$1031,17,FALSE)</f>
        <v>118.584</v>
      </c>
      <c r="J3247">
        <f t="shared" si="200"/>
        <v>118.584</v>
      </c>
      <c r="L3247" t="s">
        <v>458</v>
      </c>
      <c r="M3247">
        <f>IF(I3247="","",VLOOKUP(L3247,'ARTICLES 10052022'!$A$1:$J$1031,10,FALSE))</f>
        <v>59.292000000000002</v>
      </c>
      <c r="N3247">
        <f t="shared" si="199"/>
        <v>59.292000000000002</v>
      </c>
    </row>
    <row r="3248" spans="1:14" outlineLevel="2">
      <c r="A3248" t="s">
        <v>2810</v>
      </c>
      <c r="B3248" s="73" t="str">
        <f>VLOOKUP(A3248,'ARTICLES 10052022'!$A$2:$D$1031,4,FALSE)</f>
        <v>AA</v>
      </c>
      <c r="C3248" s="73" t="str">
        <f t="shared" si="197"/>
        <v/>
      </c>
      <c r="D3248" t="s">
        <v>424</v>
      </c>
      <c r="E3248">
        <v>2</v>
      </c>
      <c r="F3248" t="s">
        <v>1010</v>
      </c>
      <c r="G3248">
        <v>90</v>
      </c>
      <c r="H3248">
        <f t="shared" si="198"/>
        <v>180</v>
      </c>
      <c r="I3248">
        <f>VLOOKUP(L3248,'ARTICLES 10052022'!$A$1:$Q$1031,17,FALSE)</f>
        <v>48.224999999999994</v>
      </c>
      <c r="J3248">
        <f t="shared" si="200"/>
        <v>96.449999999999989</v>
      </c>
      <c r="L3248" t="s">
        <v>424</v>
      </c>
      <c r="M3248">
        <f>IF(I3248="","",VLOOKUP(L3248,'ARTICLES 10052022'!$A$1:$J$1031,10,FALSE))</f>
        <v>32.15</v>
      </c>
      <c r="N3248">
        <f t="shared" si="199"/>
        <v>64.3</v>
      </c>
    </row>
    <row r="3249" spans="1:14" outlineLevel="2">
      <c r="A3249" t="s">
        <v>2810</v>
      </c>
      <c r="B3249" s="73" t="str">
        <f>VLOOKUP(A3249,'ARTICLES 10052022'!$A$2:$D$1031,4,FALSE)</f>
        <v>AA</v>
      </c>
      <c r="C3249" s="73" t="str">
        <f t="shared" si="197"/>
        <v/>
      </c>
      <c r="D3249" t="s">
        <v>512</v>
      </c>
      <c r="E3249">
        <v>4</v>
      </c>
      <c r="F3249" t="s">
        <v>1006</v>
      </c>
      <c r="G3249">
        <v>90</v>
      </c>
      <c r="H3249">
        <f t="shared" si="198"/>
        <v>360</v>
      </c>
      <c r="I3249">
        <f>VLOOKUP(L3249,'ARTICLES 10052022'!$A$1:$Q$1031,17,FALSE)</f>
        <v>6.34</v>
      </c>
      <c r="J3249">
        <f t="shared" si="200"/>
        <v>25.36</v>
      </c>
      <c r="L3249" t="s">
        <v>512</v>
      </c>
      <c r="M3249">
        <f>IF(I3249="","",VLOOKUP(L3249,'ARTICLES 10052022'!$A$1:$J$1031,10,FALSE))</f>
        <v>3.17</v>
      </c>
      <c r="N3249">
        <f t="shared" si="199"/>
        <v>12.68</v>
      </c>
    </row>
    <row r="3250" spans="1:14" outlineLevel="2">
      <c r="A3250" t="s">
        <v>2810</v>
      </c>
      <c r="B3250" s="73" t="str">
        <f>VLOOKUP(A3250,'ARTICLES 10052022'!$A$2:$D$1031,4,FALSE)</f>
        <v>AA</v>
      </c>
      <c r="C3250" s="73" t="str">
        <f t="shared" si="197"/>
        <v/>
      </c>
      <c r="E3250">
        <v>1</v>
      </c>
      <c r="F3250" t="s">
        <v>952</v>
      </c>
      <c r="G3250">
        <v>21.32</v>
      </c>
      <c r="H3250">
        <f t="shared" si="198"/>
        <v>21.32</v>
      </c>
      <c r="I3250">
        <f>VLOOKUP(L3250,'ARTICLES 10052022'!$A$1:$Q$1031,17,FALSE)</f>
        <v>22</v>
      </c>
      <c r="J3250">
        <f t="shared" si="200"/>
        <v>22</v>
      </c>
      <c r="L3250" t="s">
        <v>468</v>
      </c>
      <c r="M3250">
        <f>IF(I3250="","",VLOOKUP(L3250,'ARTICLES 10052022'!$A$1:$J$1031,10,FALSE))</f>
        <v>11</v>
      </c>
      <c r="N3250">
        <f t="shared" si="199"/>
        <v>11</v>
      </c>
    </row>
    <row r="3251" spans="1:14" outlineLevel="2">
      <c r="A3251" t="s">
        <v>2810</v>
      </c>
      <c r="B3251" s="73" t="str">
        <f>VLOOKUP(A3251,'ARTICLES 10052022'!$A$2:$D$1031,4,FALSE)</f>
        <v>AA</v>
      </c>
      <c r="C3251" s="73" t="str">
        <f t="shared" si="197"/>
        <v/>
      </c>
      <c r="E3251">
        <v>1</v>
      </c>
      <c r="F3251" t="s">
        <v>1916</v>
      </c>
      <c r="G3251">
        <v>3.13</v>
      </c>
      <c r="H3251">
        <f t="shared" si="198"/>
        <v>3.13</v>
      </c>
      <c r="I3251">
        <f>VLOOKUP(L3251,'ARTICLES 10052022'!$A$1:$Q$1031,17,FALSE)</f>
        <v>3.4259999999999997</v>
      </c>
      <c r="J3251">
        <f t="shared" si="200"/>
        <v>3.4259999999999997</v>
      </c>
      <c r="L3251" t="s">
        <v>616</v>
      </c>
      <c r="M3251">
        <f>IF(I3251="","",VLOOKUP(L3251,'ARTICLES 10052022'!$A$1:$J$1031,10,FALSE))</f>
        <v>2.2839999999999998</v>
      </c>
      <c r="N3251">
        <f t="shared" si="199"/>
        <v>2.2839999999999998</v>
      </c>
    </row>
    <row r="3252" spans="1:14" outlineLevel="2">
      <c r="A3252" t="s">
        <v>2810</v>
      </c>
      <c r="B3252" s="73" t="str">
        <f>VLOOKUP(A3252,'ARTICLES 10052022'!$A$2:$D$1031,4,FALSE)</f>
        <v>AA</v>
      </c>
      <c r="C3252" s="73" t="str">
        <f t="shared" si="197"/>
        <v/>
      </c>
      <c r="E3252">
        <v>1</v>
      </c>
      <c r="F3252" t="s">
        <v>1919</v>
      </c>
      <c r="G3252">
        <v>2.2799999999999998</v>
      </c>
      <c r="H3252">
        <f t="shared" si="198"/>
        <v>2.2799999999999998</v>
      </c>
      <c r="I3252">
        <f>VLOOKUP(L3252,'ARTICLES 10052022'!$A$1:$Q$1031,17,FALSE)</f>
        <v>1.7115</v>
      </c>
      <c r="J3252">
        <f t="shared" si="200"/>
        <v>1.7115</v>
      </c>
      <c r="L3252" t="s">
        <v>610</v>
      </c>
      <c r="M3252">
        <f>IF(I3252="","",VLOOKUP(L3252,'ARTICLES 10052022'!$A$1:$J$1031,10,FALSE))</f>
        <v>1.141</v>
      </c>
      <c r="N3252">
        <f t="shared" si="199"/>
        <v>1.141</v>
      </c>
    </row>
    <row r="3253" spans="1:14" outlineLevel="2">
      <c r="A3253" t="s">
        <v>2810</v>
      </c>
      <c r="B3253" s="73" t="str">
        <f>VLOOKUP(A3253,'ARTICLES 10052022'!$A$2:$D$1031,4,FALSE)</f>
        <v>AA</v>
      </c>
      <c r="C3253" s="73" t="str">
        <f t="shared" si="197"/>
        <v/>
      </c>
      <c r="E3253">
        <v>4</v>
      </c>
      <c r="F3253" t="s">
        <v>991</v>
      </c>
      <c r="G3253">
        <v>2.12</v>
      </c>
      <c r="H3253">
        <f t="shared" si="198"/>
        <v>8.48</v>
      </c>
      <c r="I3253">
        <f>VLOOKUP(L3253,'ARTICLES 10052022'!$A$1:$Q$1031,17,FALSE)</f>
        <v>1.41</v>
      </c>
      <c r="J3253">
        <f t="shared" si="200"/>
        <v>5.64</v>
      </c>
      <c r="L3253" t="s">
        <v>472</v>
      </c>
      <c r="M3253">
        <f>IF(I3253="","",VLOOKUP(L3253,'ARTICLES 10052022'!$A$1:$J$1031,10,FALSE))</f>
        <v>0.94</v>
      </c>
      <c r="N3253">
        <f t="shared" si="199"/>
        <v>3.76</v>
      </c>
    </row>
    <row r="3254" spans="1:14" outlineLevel="1">
      <c r="A3254" s="73" t="s">
        <v>3354</v>
      </c>
      <c r="B3254" s="73"/>
      <c r="C3254" s="73" t="str">
        <f t="shared" si="197"/>
        <v>KITVAN110REG</v>
      </c>
      <c r="J3254">
        <f>SUBTOTAL(9,J3247:J3253)</f>
        <v>273.17149999999998</v>
      </c>
      <c r="N3254">
        <f>SUBTOTAL(9,N3247:N3253)</f>
        <v>154.45699999999997</v>
      </c>
    </row>
    <row r="3255" spans="1:14" outlineLevel="2">
      <c r="A3255" t="s">
        <v>137</v>
      </c>
      <c r="B3255" s="73" t="str">
        <f>VLOOKUP(A3255,'ARTICLES 10052022'!$A$2:$D$1031,4,FALSE)</f>
        <v>AF</v>
      </c>
      <c r="C3255" s="73" t="str">
        <f t="shared" si="197"/>
        <v/>
      </c>
      <c r="D3255">
        <v>8110608018</v>
      </c>
      <c r="E3255">
        <v>75</v>
      </c>
      <c r="F3255" t="s">
        <v>2084</v>
      </c>
      <c r="G3255">
        <v>0.28199999999999997</v>
      </c>
      <c r="H3255">
        <f t="shared" si="198"/>
        <v>21.15</v>
      </c>
      <c r="I3255">
        <f>VLOOKUP(L3255,'ARTICLES 10052022'!$A$1:$Q$1031,17,FALSE)</f>
        <v>0.26474999999999999</v>
      </c>
      <c r="J3255">
        <f t="shared" si="200"/>
        <v>19.856249999999999</v>
      </c>
      <c r="L3255">
        <v>8110608018</v>
      </c>
      <c r="M3255">
        <f>IF(I3255="","",VLOOKUP(L3255,'ARTICLES 10052022'!$A$1:$J$1031,10,FALSE))</f>
        <v>0.17649999999999999</v>
      </c>
      <c r="N3255">
        <f t="shared" si="199"/>
        <v>13.237499999999999</v>
      </c>
    </row>
    <row r="3256" spans="1:14" outlineLevel="2">
      <c r="A3256" t="s">
        <v>137</v>
      </c>
      <c r="B3256" s="73" t="str">
        <f>VLOOKUP(A3256,'ARTICLES 10052022'!$A$2:$D$1031,4,FALSE)</f>
        <v>AF</v>
      </c>
      <c r="C3256" s="73" t="str">
        <f t="shared" si="197"/>
        <v/>
      </c>
      <c r="D3256">
        <v>8210707018</v>
      </c>
      <c r="E3256">
        <v>38</v>
      </c>
      <c r="F3256" t="s">
        <v>2090</v>
      </c>
      <c r="G3256">
        <v>0.158</v>
      </c>
      <c r="H3256">
        <f t="shared" si="198"/>
        <v>6.0040000000000004</v>
      </c>
      <c r="I3256">
        <f>VLOOKUP(L3256,'ARTICLES 10052022'!$A$1:$Q$1031,17,FALSE)</f>
        <v>0.35249999999999998</v>
      </c>
      <c r="J3256">
        <f t="shared" si="200"/>
        <v>13.395</v>
      </c>
      <c r="L3256">
        <v>8210707018</v>
      </c>
      <c r="M3256">
        <f>IF(I3256="","",VLOOKUP(L3256,'ARTICLES 10052022'!$A$1:$J$1031,10,FALSE))</f>
        <v>0.23499999999999999</v>
      </c>
      <c r="N3256">
        <f t="shared" si="199"/>
        <v>8.93</v>
      </c>
    </row>
    <row r="3257" spans="1:14" outlineLevel="2">
      <c r="A3257" t="s">
        <v>137</v>
      </c>
      <c r="B3257" s="73" t="str">
        <f>VLOOKUP(A3257,'ARTICLES 10052022'!$A$2:$D$1031,4,FALSE)</f>
        <v>AF</v>
      </c>
      <c r="C3257" s="73" t="str">
        <f t="shared" si="197"/>
        <v/>
      </c>
      <c r="D3257">
        <v>8412602518</v>
      </c>
      <c r="E3257">
        <v>2</v>
      </c>
      <c r="F3257" t="s">
        <v>2268</v>
      </c>
      <c r="G3257">
        <v>0.05</v>
      </c>
      <c r="H3257">
        <f t="shared" si="198"/>
        <v>0.1</v>
      </c>
      <c r="I3257">
        <f>VLOOKUP(L3257,'ARTICLES 10052022'!$A$1:$Q$1031,17,FALSE)</f>
        <v>5.2500000000000005E-2</v>
      </c>
      <c r="J3257">
        <f t="shared" si="200"/>
        <v>0.10500000000000001</v>
      </c>
      <c r="L3257">
        <v>8412602518</v>
      </c>
      <c r="M3257">
        <f>IF(I3257="","",VLOOKUP(L3257,'ARTICLES 10052022'!$A$1:$J$1031,10,FALSE))</f>
        <v>3.5000000000000003E-2</v>
      </c>
      <c r="N3257">
        <f t="shared" si="199"/>
        <v>7.0000000000000007E-2</v>
      </c>
    </row>
    <row r="3258" spans="1:14" outlineLevel="2">
      <c r="A3258" t="s">
        <v>137</v>
      </c>
      <c r="B3258" s="73" t="str">
        <f>VLOOKUP(A3258,'ARTICLES 10052022'!$A$2:$D$1031,4,FALSE)</f>
        <v>AF</v>
      </c>
      <c r="C3258" s="73" t="str">
        <f t="shared" si="197"/>
        <v/>
      </c>
      <c r="D3258">
        <v>8434000618</v>
      </c>
      <c r="E3258">
        <v>2</v>
      </c>
      <c r="F3258" t="s">
        <v>2272</v>
      </c>
      <c r="G3258">
        <v>0.02</v>
      </c>
      <c r="H3258">
        <f t="shared" si="198"/>
        <v>0.04</v>
      </c>
      <c r="I3258">
        <f>VLOOKUP(L3258,'ARTICLES 10052022'!$A$1:$Q$1031,17,FALSE)</f>
        <v>2.375E-2</v>
      </c>
      <c r="J3258">
        <f t="shared" si="200"/>
        <v>4.7500000000000001E-2</v>
      </c>
      <c r="L3258">
        <v>8434000618</v>
      </c>
      <c r="M3258">
        <f>IF(I3258="","",VLOOKUP(L3258,'ARTICLES 10052022'!$A$1:$J$1031,10,FALSE))</f>
        <v>1.9E-2</v>
      </c>
      <c r="N3258">
        <f t="shared" si="199"/>
        <v>3.7999999999999999E-2</v>
      </c>
    </row>
    <row r="3259" spans="1:14" outlineLevel="2">
      <c r="A3259" t="s">
        <v>137</v>
      </c>
      <c r="B3259" s="73" t="str">
        <f>VLOOKUP(A3259,'ARTICLES 10052022'!$A$2:$D$1031,4,FALSE)</f>
        <v>AF</v>
      </c>
      <c r="C3259" s="73" t="str">
        <f t="shared" si="197"/>
        <v/>
      </c>
      <c r="D3259">
        <v>8710605018</v>
      </c>
      <c r="E3259">
        <v>2</v>
      </c>
      <c r="F3259" t="s">
        <v>2707</v>
      </c>
      <c r="G3259">
        <v>0.3</v>
      </c>
      <c r="H3259">
        <f t="shared" si="198"/>
        <v>0.6</v>
      </c>
      <c r="I3259">
        <f>VLOOKUP(L3259,'ARTICLES 10052022'!$A$1:$Q$1031,17,FALSE)</f>
        <v>0.30149999999999999</v>
      </c>
      <c r="J3259">
        <f t="shared" si="200"/>
        <v>0.60299999999999998</v>
      </c>
      <c r="L3259">
        <v>8710605018</v>
      </c>
      <c r="M3259">
        <f>IF(I3259="","",VLOOKUP(L3259,'ARTICLES 10052022'!$A$1:$J$1031,10,FALSE))</f>
        <v>0.20100000000000001</v>
      </c>
      <c r="N3259">
        <f t="shared" si="199"/>
        <v>0.40200000000000002</v>
      </c>
    </row>
    <row r="3260" spans="1:14" outlineLevel="2">
      <c r="A3260" t="s">
        <v>137</v>
      </c>
      <c r="B3260" s="73" t="str">
        <f>VLOOKUP(A3260,'ARTICLES 10052022'!$A$2:$D$1031,4,FALSE)</f>
        <v>AF</v>
      </c>
      <c r="C3260" s="73" t="str">
        <f t="shared" si="197"/>
        <v/>
      </c>
      <c r="D3260" t="s">
        <v>648</v>
      </c>
      <c r="E3260">
        <v>2</v>
      </c>
      <c r="F3260" t="s">
        <v>2053</v>
      </c>
      <c r="G3260">
        <v>13.19</v>
      </c>
      <c r="H3260">
        <f t="shared" si="198"/>
        <v>26.38</v>
      </c>
      <c r="I3260">
        <f>VLOOKUP(L3260,'ARTICLES 10052022'!$A$1:$Q$1031,17,FALSE)</f>
        <v>12.39</v>
      </c>
      <c r="J3260">
        <f t="shared" si="200"/>
        <v>24.78</v>
      </c>
      <c r="L3260" t="s">
        <v>648</v>
      </c>
      <c r="M3260">
        <f>IF(I3260="","",VLOOKUP(L3260,'ARTICLES 10052022'!$A$1:$J$1031,10,FALSE))</f>
        <v>8.26</v>
      </c>
      <c r="N3260">
        <f t="shared" si="199"/>
        <v>16.52</v>
      </c>
    </row>
    <row r="3261" spans="1:14" outlineLevel="2">
      <c r="A3261" t="s">
        <v>137</v>
      </c>
      <c r="B3261" s="73" t="str">
        <f>VLOOKUP(A3261,'ARTICLES 10052022'!$A$2:$D$1031,4,FALSE)</f>
        <v>AF</v>
      </c>
      <c r="C3261" s="73" t="str">
        <f t="shared" si="197"/>
        <v/>
      </c>
      <c r="D3261" t="s">
        <v>650</v>
      </c>
      <c r="E3261">
        <v>10.83</v>
      </c>
      <c r="F3261" t="s">
        <v>2047</v>
      </c>
      <c r="G3261">
        <v>11.27</v>
      </c>
      <c r="H3261">
        <f t="shared" si="198"/>
        <v>122.05409999999999</v>
      </c>
      <c r="I3261">
        <f>VLOOKUP(L3261,'ARTICLES 10052022'!$A$1:$Q$1031,17,FALSE)</f>
        <v>11.100000000000001</v>
      </c>
      <c r="J3261">
        <f t="shared" si="200"/>
        <v>120.21300000000002</v>
      </c>
      <c r="L3261" t="s">
        <v>650</v>
      </c>
      <c r="M3261">
        <f>IF(I3261="","",VLOOKUP(L3261,'ARTICLES 10052022'!$A$1:$J$1031,10,FALSE))</f>
        <v>7.4</v>
      </c>
      <c r="N3261">
        <f t="shared" si="199"/>
        <v>80.14200000000001</v>
      </c>
    </row>
    <row r="3262" spans="1:14" outlineLevel="2">
      <c r="A3262" t="s">
        <v>137</v>
      </c>
      <c r="B3262" s="73" t="str">
        <f>VLOOKUP(A3262,'ARTICLES 10052022'!$A$2:$D$1031,4,FALSE)</f>
        <v>AF</v>
      </c>
      <c r="C3262" s="73" t="str">
        <f t="shared" si="197"/>
        <v/>
      </c>
      <c r="D3262" t="s">
        <v>2077</v>
      </c>
      <c r="E3262">
        <v>4</v>
      </c>
      <c r="F3262" t="s">
        <v>2078</v>
      </c>
      <c r="G3262">
        <v>7.55</v>
      </c>
      <c r="H3262">
        <f t="shared" si="198"/>
        <v>30.2</v>
      </c>
      <c r="I3262">
        <f>VLOOKUP(L3262,'ARTICLES 10052022'!$A$1:$Q$1031,17,FALSE)</f>
        <v>5.1790200000000004</v>
      </c>
      <c r="J3262">
        <f t="shared" si="200"/>
        <v>20.716080000000002</v>
      </c>
      <c r="L3262" t="s">
        <v>2077</v>
      </c>
      <c r="M3262">
        <f>IF(I3262="","",VLOOKUP(L3262,'ARTICLES 10052022'!$A$1:$J$1031,10,FALSE))</f>
        <v>3.8940000000000001</v>
      </c>
      <c r="N3262">
        <f t="shared" si="199"/>
        <v>15.576000000000001</v>
      </c>
    </row>
    <row r="3263" spans="1:14" outlineLevel="2">
      <c r="A3263" t="s">
        <v>137</v>
      </c>
      <c r="B3263" s="73" t="str">
        <f>VLOOKUP(A3263,'ARTICLES 10052022'!$A$2:$D$1031,4,FALSE)</f>
        <v>AF</v>
      </c>
      <c r="C3263" s="73" t="str">
        <f t="shared" si="197"/>
        <v/>
      </c>
      <c r="D3263" t="s">
        <v>572</v>
      </c>
      <c r="E3263">
        <v>1</v>
      </c>
      <c r="F3263" t="s">
        <v>573</v>
      </c>
      <c r="G3263">
        <v>20.91</v>
      </c>
      <c r="H3263">
        <f t="shared" si="198"/>
        <v>20.91</v>
      </c>
      <c r="I3263">
        <f>VLOOKUP(L3263,'ARTICLES 10052022'!$A$1:$Q$1031,17,FALSE)</f>
        <v>23.953999999999997</v>
      </c>
      <c r="J3263">
        <f t="shared" si="200"/>
        <v>23.953999999999997</v>
      </c>
      <c r="L3263" t="s">
        <v>572</v>
      </c>
      <c r="M3263">
        <f>IF(I3263="","",VLOOKUP(L3263,'ARTICLES 10052022'!$A$1:$J$1031,10,FALSE))</f>
        <v>17.11</v>
      </c>
      <c r="N3263">
        <f t="shared" si="199"/>
        <v>17.11</v>
      </c>
    </row>
    <row r="3264" spans="1:14" outlineLevel="2">
      <c r="A3264" t="s">
        <v>137</v>
      </c>
      <c r="B3264" s="73" t="str">
        <f>VLOOKUP(A3264,'ARTICLES 10052022'!$A$2:$D$1031,4,FALSE)</f>
        <v>AF</v>
      </c>
      <c r="C3264" s="73" t="str">
        <f t="shared" si="197"/>
        <v/>
      </c>
      <c r="D3264" t="s">
        <v>2410</v>
      </c>
      <c r="E3264">
        <v>3.25</v>
      </c>
      <c r="F3264" t="s">
        <v>2411</v>
      </c>
      <c r="G3264">
        <v>75</v>
      </c>
      <c r="H3264">
        <f t="shared" si="198"/>
        <v>243.75</v>
      </c>
      <c r="I3264">
        <f>VLOOKUP(L3264,'ARTICLES 10052022'!$A$1:$Q$1031,17,FALSE)</f>
        <v>75</v>
      </c>
      <c r="J3264">
        <f t="shared" si="200"/>
        <v>243.75</v>
      </c>
      <c r="L3264" t="s">
        <v>2410</v>
      </c>
      <c r="M3264">
        <f>IF(I3264="","",VLOOKUP(L3264,'ARTICLES 10052022'!$A$1:$J$1031,10,FALSE))</f>
        <v>50</v>
      </c>
      <c r="N3264">
        <f t="shared" si="199"/>
        <v>162.5</v>
      </c>
    </row>
    <row r="3265" spans="1:14" outlineLevel="2">
      <c r="A3265" t="s">
        <v>137</v>
      </c>
      <c r="B3265" s="73" t="str">
        <f>VLOOKUP(A3265,'ARTICLES 10052022'!$A$2:$D$1031,4,FALSE)</f>
        <v>AF</v>
      </c>
      <c r="C3265" s="73" t="str">
        <f t="shared" si="197"/>
        <v/>
      </c>
      <c r="D3265" t="s">
        <v>2170</v>
      </c>
      <c r="E3265">
        <v>4</v>
      </c>
      <c r="F3265" t="s">
        <v>2171</v>
      </c>
      <c r="G3265">
        <v>45.2</v>
      </c>
      <c r="H3265">
        <f t="shared" si="198"/>
        <v>180.8</v>
      </c>
      <c r="I3265">
        <f>VLOOKUP(L3265,'ARTICLES 10052022'!$A$1:$Q$1031,17,FALSE)</f>
        <v>56.97</v>
      </c>
      <c r="J3265">
        <f t="shared" si="200"/>
        <v>227.88</v>
      </c>
      <c r="L3265" t="s">
        <v>2170</v>
      </c>
      <c r="M3265">
        <f>IF(I3265="","",VLOOKUP(L3265,'ARTICLES 10052022'!$A$1:$J$1031,10,FALSE))</f>
        <v>37.979999999999997</v>
      </c>
      <c r="N3265">
        <f t="shared" si="199"/>
        <v>151.91999999999999</v>
      </c>
    </row>
    <row r="3266" spans="1:14" outlineLevel="2">
      <c r="A3266" t="s">
        <v>137</v>
      </c>
      <c r="B3266" s="73" t="str">
        <f>VLOOKUP(A3266,'ARTICLES 10052022'!$A$2:$D$1031,4,FALSE)</f>
        <v>AF</v>
      </c>
      <c r="C3266" s="73" t="str">
        <f t="shared" si="197"/>
        <v/>
      </c>
      <c r="E3266">
        <v>2</v>
      </c>
      <c r="F3266" t="s">
        <v>2167</v>
      </c>
      <c r="G3266">
        <v>48.37</v>
      </c>
      <c r="H3266">
        <f t="shared" si="198"/>
        <v>96.74</v>
      </c>
      <c r="I3266">
        <f>VLOOKUP(L3266,'ARTICLES 10052022'!$A$1:$Q$1031,17,FALSE)</f>
        <v>54.675000000000004</v>
      </c>
      <c r="J3266">
        <f t="shared" si="200"/>
        <v>109.35000000000001</v>
      </c>
      <c r="L3266" t="s">
        <v>2166</v>
      </c>
      <c r="M3266">
        <f>IF(I3266="","",VLOOKUP(L3266,'ARTICLES 10052022'!$A$1:$J$1031,10,FALSE))</f>
        <v>36.450000000000003</v>
      </c>
      <c r="N3266">
        <f t="shared" si="199"/>
        <v>72.900000000000006</v>
      </c>
    </row>
    <row r="3267" spans="1:14" outlineLevel="2">
      <c r="A3267" t="s">
        <v>137</v>
      </c>
      <c r="B3267" s="73" t="str">
        <f>VLOOKUP(A3267,'ARTICLES 10052022'!$A$2:$D$1031,4,FALSE)</f>
        <v>AF</v>
      </c>
      <c r="C3267" s="73" t="str">
        <f t="shared" si="197"/>
        <v/>
      </c>
      <c r="D3267" t="s">
        <v>2133</v>
      </c>
      <c r="E3267">
        <v>26</v>
      </c>
      <c r="F3267" t="s">
        <v>2134</v>
      </c>
      <c r="G3267">
        <v>0.8</v>
      </c>
      <c r="H3267">
        <f t="shared" si="198"/>
        <v>20.8</v>
      </c>
      <c r="I3267">
        <f>VLOOKUP(L3267,'ARTICLES 10052022'!$A$1:$Q$1031,17,FALSE)</f>
        <v>0.8145</v>
      </c>
      <c r="J3267">
        <f t="shared" si="200"/>
        <v>21.177</v>
      </c>
      <c r="L3267" t="s">
        <v>2133</v>
      </c>
      <c r="M3267">
        <f>IF(I3267="","",VLOOKUP(L3267,'ARTICLES 10052022'!$A$1:$J$1031,10,FALSE))</f>
        <v>0.54300000000000004</v>
      </c>
      <c r="N3267">
        <f t="shared" si="199"/>
        <v>14.118</v>
      </c>
    </row>
    <row r="3268" spans="1:14" outlineLevel="2">
      <c r="A3268" t="s">
        <v>137</v>
      </c>
      <c r="B3268" s="73" t="str">
        <f>VLOOKUP(A3268,'ARTICLES 10052022'!$A$2:$D$1031,4,FALSE)</f>
        <v>AF</v>
      </c>
      <c r="C3268" s="73" t="str">
        <f t="shared" ref="C3268:C3331" si="201">IF(G3268="",MID(A3268,7,100),"")</f>
        <v/>
      </c>
      <c r="D3268" t="s">
        <v>2069</v>
      </c>
      <c r="E3268">
        <v>8</v>
      </c>
      <c r="F3268" t="s">
        <v>2070</v>
      </c>
      <c r="G3268">
        <v>7.95</v>
      </c>
      <c r="H3268">
        <f t="shared" si="198"/>
        <v>63.6</v>
      </c>
      <c r="I3268">
        <f>VLOOKUP(L3268,'ARTICLES 10052022'!$A$1:$Q$1031,17,FALSE)</f>
        <v>5.1790200000000004</v>
      </c>
      <c r="J3268">
        <f t="shared" si="200"/>
        <v>41.432160000000003</v>
      </c>
      <c r="L3268" t="s">
        <v>2069</v>
      </c>
      <c r="M3268">
        <f>IF(I3268="","",VLOOKUP(L3268,'ARTICLES 10052022'!$A$1:$J$1031,10,FALSE))</f>
        <v>3.8940000000000001</v>
      </c>
      <c r="N3268">
        <f t="shared" si="199"/>
        <v>31.152000000000001</v>
      </c>
    </row>
    <row r="3269" spans="1:14" outlineLevel="2">
      <c r="A3269" t="s">
        <v>137</v>
      </c>
      <c r="B3269" s="73" t="str">
        <f>VLOOKUP(A3269,'ARTICLES 10052022'!$A$2:$D$1031,4,FALSE)</f>
        <v>AF</v>
      </c>
      <c r="C3269" s="73" t="str">
        <f t="shared" si="201"/>
        <v/>
      </c>
      <c r="D3269" t="s">
        <v>2391</v>
      </c>
      <c r="E3269">
        <v>4</v>
      </c>
      <c r="F3269" t="s">
        <v>2392</v>
      </c>
      <c r="G3269">
        <v>0.54900000000000004</v>
      </c>
      <c r="H3269">
        <f t="shared" si="198"/>
        <v>2.1960000000000002</v>
      </c>
      <c r="I3269">
        <f>VLOOKUP(L3269,'ARTICLES 10052022'!$A$1:$Q$1031,17,FALSE)</f>
        <v>0.54899999999999993</v>
      </c>
      <c r="J3269">
        <f t="shared" si="200"/>
        <v>2.1959999999999997</v>
      </c>
      <c r="L3269" t="s">
        <v>2391</v>
      </c>
      <c r="M3269">
        <f>IF(I3269="","",VLOOKUP(L3269,'ARTICLES 10052022'!$A$1:$J$1031,10,FALSE))</f>
        <v>0.36599999999999999</v>
      </c>
      <c r="N3269">
        <f t="shared" si="199"/>
        <v>1.464</v>
      </c>
    </row>
    <row r="3270" spans="1:14" outlineLevel="2">
      <c r="A3270" t="s">
        <v>137</v>
      </c>
      <c r="B3270" s="73" t="str">
        <f>VLOOKUP(A3270,'ARTICLES 10052022'!$A$2:$D$1031,4,FALSE)</f>
        <v>AF</v>
      </c>
      <c r="C3270" s="73" t="str">
        <f t="shared" si="201"/>
        <v/>
      </c>
      <c r="D3270" t="s">
        <v>2394</v>
      </c>
      <c r="E3270">
        <v>4</v>
      </c>
      <c r="F3270" t="s">
        <v>2395</v>
      </c>
      <c r="G3270">
        <v>0.78</v>
      </c>
      <c r="H3270">
        <f t="shared" si="198"/>
        <v>3.12</v>
      </c>
      <c r="I3270">
        <f>VLOOKUP(L3270,'ARTICLES 10052022'!$A$1:$Q$1031,17,FALSE)</f>
        <v>1.5794999999999999</v>
      </c>
      <c r="J3270">
        <f t="shared" si="200"/>
        <v>6.3179999999999996</v>
      </c>
      <c r="L3270" t="s">
        <v>2394</v>
      </c>
      <c r="M3270">
        <f>IF(I3270="","",VLOOKUP(L3270,'ARTICLES 10052022'!$A$1:$J$1031,10,FALSE))</f>
        <v>1.0529999999999999</v>
      </c>
      <c r="N3270">
        <f t="shared" si="199"/>
        <v>4.2119999999999997</v>
      </c>
    </row>
    <row r="3271" spans="1:14" outlineLevel="1">
      <c r="A3271" s="73" t="s">
        <v>3250</v>
      </c>
      <c r="B3271" s="73"/>
      <c r="C3271" s="73" t="str">
        <f t="shared" si="201"/>
        <v>PCR4EH</v>
      </c>
      <c r="J3271">
        <f>SUBTOTAL(9,J3255:J3270)</f>
        <v>875.77299000000005</v>
      </c>
      <c r="N3271">
        <f>SUBTOTAL(9,N3255:N3270)</f>
        <v>590.29150000000016</v>
      </c>
    </row>
    <row r="3272" spans="1:14" outlineLevel="2">
      <c r="A3272" t="s">
        <v>105</v>
      </c>
      <c r="B3272" s="73" t="str">
        <f>VLOOKUP(A3272,'ARTICLES 10052022'!$A$2:$D$1031,4,FALSE)</f>
        <v>AF</v>
      </c>
      <c r="C3272" s="73" t="str">
        <f t="shared" si="201"/>
        <v/>
      </c>
      <c r="D3272">
        <v>8110608018</v>
      </c>
      <c r="E3272">
        <v>100</v>
      </c>
      <c r="F3272" t="s">
        <v>2084</v>
      </c>
      <c r="G3272">
        <v>0.28199999999999997</v>
      </c>
      <c r="H3272">
        <f t="shared" ref="H3272:H3333" si="202">IF(C3272="",G3272*E3272,"")</f>
        <v>28.199999999999996</v>
      </c>
      <c r="I3272">
        <f>VLOOKUP(L3272,'ARTICLES 10052022'!$A$1:$Q$1031,17,FALSE)</f>
        <v>0.26474999999999999</v>
      </c>
      <c r="J3272">
        <f t="shared" si="200"/>
        <v>26.474999999999998</v>
      </c>
      <c r="K3272" s="97">
        <f>J3272-H3272</f>
        <v>-1.7249999999999979</v>
      </c>
      <c r="L3272">
        <v>8110608018</v>
      </c>
      <c r="M3272">
        <f>IF(I3272="","",VLOOKUP(L3272,'ARTICLES 10052022'!$A$1:$J$1031,10,FALSE))</f>
        <v>0.17649999999999999</v>
      </c>
      <c r="N3272">
        <f t="shared" si="199"/>
        <v>17.649999999999999</v>
      </c>
    </row>
    <row r="3273" spans="1:14" outlineLevel="2">
      <c r="A3273" t="s">
        <v>105</v>
      </c>
      <c r="B3273" s="73" t="str">
        <f>VLOOKUP(A3273,'ARTICLES 10052022'!$A$2:$D$1031,4,FALSE)</f>
        <v>AF</v>
      </c>
      <c r="C3273" s="73" t="str">
        <f t="shared" si="201"/>
        <v/>
      </c>
      <c r="D3273">
        <v>8210603018</v>
      </c>
      <c r="E3273">
        <v>8</v>
      </c>
      <c r="F3273" t="s">
        <v>2088</v>
      </c>
      <c r="G3273">
        <v>6.8000000000000005E-2</v>
      </c>
      <c r="H3273">
        <f t="shared" si="202"/>
        <v>0.54400000000000004</v>
      </c>
      <c r="I3273">
        <f>VLOOKUP(L3273,'ARTICLES 10052022'!$A$1:$Q$1031,17,FALSE)</f>
        <v>0.13950000000000001</v>
      </c>
      <c r="J3273">
        <f t="shared" si="200"/>
        <v>1.1160000000000001</v>
      </c>
      <c r="K3273" s="97">
        <f t="shared" ref="K3273:K3292" si="203">J3273-H3273</f>
        <v>0.57200000000000006</v>
      </c>
      <c r="L3273">
        <v>8210603018</v>
      </c>
      <c r="M3273">
        <f>IF(I3273="","",VLOOKUP(L3273,'ARTICLES 10052022'!$A$1:$J$1031,10,FALSE))</f>
        <v>9.2999999999999999E-2</v>
      </c>
      <c r="N3273">
        <f t="shared" si="199"/>
        <v>0.74399999999999999</v>
      </c>
    </row>
    <row r="3274" spans="1:14" outlineLevel="2">
      <c r="A3274" t="s">
        <v>105</v>
      </c>
      <c r="B3274" s="73" t="str">
        <f>VLOOKUP(A3274,'ARTICLES 10052022'!$A$2:$D$1031,4,FALSE)</f>
        <v>AF</v>
      </c>
      <c r="C3274" s="73" t="str">
        <f t="shared" si="201"/>
        <v/>
      </c>
      <c r="D3274">
        <v>8210707018</v>
      </c>
      <c r="E3274">
        <v>40</v>
      </c>
      <c r="F3274" t="s">
        <v>2090</v>
      </c>
      <c r="G3274">
        <v>0.158</v>
      </c>
      <c r="H3274">
        <f t="shared" si="202"/>
        <v>6.32</v>
      </c>
      <c r="I3274">
        <f>VLOOKUP(L3274,'ARTICLES 10052022'!$A$1:$Q$1031,17,FALSE)</f>
        <v>0.35249999999999998</v>
      </c>
      <c r="J3274">
        <f t="shared" si="200"/>
        <v>14.1</v>
      </c>
      <c r="K3274" s="97">
        <f t="shared" si="203"/>
        <v>7.7799999999999994</v>
      </c>
      <c r="L3274">
        <v>8210707018</v>
      </c>
      <c r="M3274">
        <f>IF(I3274="","",VLOOKUP(L3274,'ARTICLES 10052022'!$A$1:$J$1031,10,FALSE))</f>
        <v>0.23499999999999999</v>
      </c>
      <c r="N3274">
        <f t="shared" ref="N3274:N3337" si="204">IF(I3274="","",E3274*M3274)</f>
        <v>9.3999999999999986</v>
      </c>
    </row>
    <row r="3275" spans="1:14" outlineLevel="2">
      <c r="A3275" t="s">
        <v>105</v>
      </c>
      <c r="B3275" s="73" t="str">
        <f>VLOOKUP(A3275,'ARTICLES 10052022'!$A$2:$D$1031,4,FALSE)</f>
        <v>AF</v>
      </c>
      <c r="C3275" s="73" t="str">
        <f t="shared" si="201"/>
        <v/>
      </c>
      <c r="D3275">
        <v>8412602518</v>
      </c>
      <c r="E3275">
        <v>2</v>
      </c>
      <c r="F3275" t="s">
        <v>2268</v>
      </c>
      <c r="G3275">
        <v>0.05</v>
      </c>
      <c r="H3275">
        <f t="shared" si="202"/>
        <v>0.1</v>
      </c>
      <c r="I3275">
        <f>VLOOKUP(L3275,'ARTICLES 10052022'!$A$1:$Q$1031,17,FALSE)</f>
        <v>5.2500000000000005E-2</v>
      </c>
      <c r="J3275">
        <f t="shared" si="200"/>
        <v>0.10500000000000001</v>
      </c>
      <c r="K3275" s="97">
        <f t="shared" si="203"/>
        <v>5.0000000000000044E-3</v>
      </c>
      <c r="L3275">
        <v>8412602518</v>
      </c>
      <c r="M3275">
        <f>IF(I3275="","",VLOOKUP(L3275,'ARTICLES 10052022'!$A$1:$J$1031,10,FALSE))</f>
        <v>3.5000000000000003E-2</v>
      </c>
      <c r="N3275">
        <f t="shared" si="204"/>
        <v>7.0000000000000007E-2</v>
      </c>
    </row>
    <row r="3276" spans="1:14" outlineLevel="2">
      <c r="A3276" t="s">
        <v>105</v>
      </c>
      <c r="B3276" s="73" t="str">
        <f>VLOOKUP(A3276,'ARTICLES 10052022'!$A$2:$D$1031,4,FALSE)</f>
        <v>AF</v>
      </c>
      <c r="C3276" s="73" t="str">
        <f t="shared" si="201"/>
        <v/>
      </c>
      <c r="D3276">
        <v>8434000618</v>
      </c>
      <c r="E3276">
        <v>2</v>
      </c>
      <c r="F3276" t="s">
        <v>2272</v>
      </c>
      <c r="G3276">
        <v>0.02</v>
      </c>
      <c r="H3276">
        <f t="shared" si="202"/>
        <v>0.04</v>
      </c>
      <c r="I3276">
        <f>VLOOKUP(L3276,'ARTICLES 10052022'!$A$1:$Q$1031,17,FALSE)</f>
        <v>2.375E-2</v>
      </c>
      <c r="J3276">
        <f t="shared" si="200"/>
        <v>4.7500000000000001E-2</v>
      </c>
      <c r="K3276" s="97">
        <f t="shared" si="203"/>
        <v>7.4999999999999997E-3</v>
      </c>
      <c r="L3276">
        <v>8434000618</v>
      </c>
      <c r="M3276">
        <f>IF(I3276="","",VLOOKUP(L3276,'ARTICLES 10052022'!$A$1:$J$1031,10,FALSE))</f>
        <v>1.9E-2</v>
      </c>
      <c r="N3276">
        <f t="shared" si="204"/>
        <v>3.7999999999999999E-2</v>
      </c>
    </row>
    <row r="3277" spans="1:14" outlineLevel="2">
      <c r="A3277" t="s">
        <v>105</v>
      </c>
      <c r="B3277" s="73" t="str">
        <f>VLOOKUP(A3277,'ARTICLES 10052022'!$A$2:$D$1031,4,FALSE)</f>
        <v>AF</v>
      </c>
      <c r="C3277" s="73" t="str">
        <f t="shared" si="201"/>
        <v/>
      </c>
      <c r="D3277">
        <v>8710605018</v>
      </c>
      <c r="E3277">
        <v>2</v>
      </c>
      <c r="F3277" t="s">
        <v>2707</v>
      </c>
      <c r="G3277">
        <v>0.3</v>
      </c>
      <c r="H3277">
        <f t="shared" si="202"/>
        <v>0.6</v>
      </c>
      <c r="I3277">
        <f>VLOOKUP(L3277,'ARTICLES 10052022'!$A$1:$Q$1031,17,FALSE)</f>
        <v>0.30149999999999999</v>
      </c>
      <c r="J3277">
        <f t="shared" si="200"/>
        <v>0.60299999999999998</v>
      </c>
      <c r="K3277" s="97">
        <f t="shared" si="203"/>
        <v>3.0000000000000027E-3</v>
      </c>
      <c r="L3277">
        <v>8710605018</v>
      </c>
      <c r="M3277">
        <f>IF(I3277="","",VLOOKUP(L3277,'ARTICLES 10052022'!$A$1:$J$1031,10,FALSE))</f>
        <v>0.20100000000000001</v>
      </c>
      <c r="N3277">
        <f t="shared" si="204"/>
        <v>0.40200000000000002</v>
      </c>
    </row>
    <row r="3278" spans="1:14" outlineLevel="2">
      <c r="A3278" t="s">
        <v>105</v>
      </c>
      <c r="B3278" s="73" t="str">
        <f>VLOOKUP(A3278,'ARTICLES 10052022'!$A$2:$D$1031,4,FALSE)</f>
        <v>AF</v>
      </c>
      <c r="C3278" s="73" t="str">
        <f t="shared" si="201"/>
        <v/>
      </c>
      <c r="D3278" t="s">
        <v>648</v>
      </c>
      <c r="E3278">
        <v>2.5</v>
      </c>
      <c r="F3278" t="s">
        <v>2053</v>
      </c>
      <c r="G3278">
        <v>13.19</v>
      </c>
      <c r="H3278">
        <f t="shared" si="202"/>
        <v>32.975000000000001</v>
      </c>
      <c r="I3278">
        <f>VLOOKUP(L3278,'ARTICLES 10052022'!$A$1:$Q$1031,17,FALSE)</f>
        <v>12.39</v>
      </c>
      <c r="J3278">
        <f t="shared" si="200"/>
        <v>30.975000000000001</v>
      </c>
      <c r="K3278" s="97">
        <f t="shared" si="203"/>
        <v>-2</v>
      </c>
      <c r="L3278" t="s">
        <v>648</v>
      </c>
      <c r="M3278">
        <f>IF(I3278="","",VLOOKUP(L3278,'ARTICLES 10052022'!$A$1:$J$1031,10,FALSE))</f>
        <v>8.26</v>
      </c>
      <c r="N3278">
        <f t="shared" si="204"/>
        <v>20.65</v>
      </c>
    </row>
    <row r="3279" spans="1:14" outlineLevel="2">
      <c r="A3279" t="s">
        <v>105</v>
      </c>
      <c r="B3279" s="73" t="str">
        <f>VLOOKUP(A3279,'ARTICLES 10052022'!$A$2:$D$1031,4,FALSE)</f>
        <v>AF</v>
      </c>
      <c r="C3279" s="73" t="str">
        <f t="shared" si="201"/>
        <v/>
      </c>
      <c r="D3279" t="s">
        <v>650</v>
      </c>
      <c r="E3279">
        <v>11.67</v>
      </c>
      <c r="F3279" t="s">
        <v>2047</v>
      </c>
      <c r="G3279">
        <v>11.27</v>
      </c>
      <c r="H3279">
        <f t="shared" si="202"/>
        <v>131.52089999999998</v>
      </c>
      <c r="I3279">
        <f>VLOOKUP(L3279,'ARTICLES 10052022'!$A$1:$Q$1031,17,FALSE)</f>
        <v>11.100000000000001</v>
      </c>
      <c r="J3279">
        <f t="shared" si="200"/>
        <v>129.53700000000001</v>
      </c>
      <c r="K3279" s="97">
        <f t="shared" si="203"/>
        <v>-1.9838999999999771</v>
      </c>
      <c r="L3279" t="s">
        <v>650</v>
      </c>
      <c r="M3279">
        <f>IF(I3279="","",VLOOKUP(L3279,'ARTICLES 10052022'!$A$1:$J$1031,10,FALSE))</f>
        <v>7.4</v>
      </c>
      <c r="N3279">
        <f t="shared" si="204"/>
        <v>86.358000000000004</v>
      </c>
    </row>
    <row r="3280" spans="1:14" outlineLevel="2">
      <c r="A3280" t="s">
        <v>105</v>
      </c>
      <c r="B3280" s="73" t="str">
        <f>VLOOKUP(A3280,'ARTICLES 10052022'!$A$2:$D$1031,4,FALSE)</f>
        <v>AF</v>
      </c>
      <c r="C3280" s="73" t="str">
        <f t="shared" si="201"/>
        <v/>
      </c>
      <c r="D3280" t="s">
        <v>2077</v>
      </c>
      <c r="E3280">
        <v>4</v>
      </c>
      <c r="F3280" t="s">
        <v>2078</v>
      </c>
      <c r="G3280">
        <v>7.55</v>
      </c>
      <c r="H3280">
        <f t="shared" si="202"/>
        <v>30.2</v>
      </c>
      <c r="I3280">
        <f>VLOOKUP(L3280,'ARTICLES 10052022'!$A$1:$Q$1031,17,FALSE)</f>
        <v>5.1790200000000004</v>
      </c>
      <c r="J3280">
        <f t="shared" si="200"/>
        <v>20.716080000000002</v>
      </c>
      <c r="K3280" s="97">
        <f t="shared" si="203"/>
        <v>-9.4839199999999977</v>
      </c>
      <c r="L3280" t="s">
        <v>2077</v>
      </c>
      <c r="M3280">
        <f>IF(I3280="","",VLOOKUP(L3280,'ARTICLES 10052022'!$A$1:$J$1031,10,FALSE))</f>
        <v>3.8940000000000001</v>
      </c>
      <c r="N3280">
        <f t="shared" si="204"/>
        <v>15.576000000000001</v>
      </c>
    </row>
    <row r="3281" spans="1:14" outlineLevel="2">
      <c r="A3281" t="s">
        <v>105</v>
      </c>
      <c r="B3281" s="73" t="str">
        <f>VLOOKUP(A3281,'ARTICLES 10052022'!$A$2:$D$1031,4,FALSE)</f>
        <v>AF</v>
      </c>
      <c r="C3281" s="73" t="str">
        <f t="shared" si="201"/>
        <v/>
      </c>
      <c r="D3281" t="s">
        <v>572</v>
      </c>
      <c r="E3281">
        <v>1</v>
      </c>
      <c r="F3281" t="s">
        <v>573</v>
      </c>
      <c r="G3281">
        <v>20.91</v>
      </c>
      <c r="H3281">
        <f t="shared" si="202"/>
        <v>20.91</v>
      </c>
      <c r="I3281">
        <f>VLOOKUP(L3281,'ARTICLES 10052022'!$A$1:$Q$1031,17,FALSE)</f>
        <v>23.953999999999997</v>
      </c>
      <c r="J3281">
        <f t="shared" si="200"/>
        <v>23.953999999999997</v>
      </c>
      <c r="K3281" s="97">
        <f t="shared" si="203"/>
        <v>3.0439999999999969</v>
      </c>
      <c r="L3281" t="s">
        <v>572</v>
      </c>
      <c r="M3281">
        <f>IF(I3281="","",VLOOKUP(L3281,'ARTICLES 10052022'!$A$1:$J$1031,10,FALSE))</f>
        <v>17.11</v>
      </c>
      <c r="N3281">
        <f t="shared" si="204"/>
        <v>17.11</v>
      </c>
    </row>
    <row r="3282" spans="1:14" outlineLevel="2">
      <c r="A3282" t="s">
        <v>105</v>
      </c>
      <c r="B3282" s="73" t="str">
        <f>VLOOKUP(A3282,'ARTICLES 10052022'!$A$2:$D$1031,4,FALSE)</f>
        <v>AF</v>
      </c>
      <c r="C3282" s="73" t="str">
        <f t="shared" si="201"/>
        <v/>
      </c>
      <c r="D3282" t="s">
        <v>2202</v>
      </c>
      <c r="E3282">
        <v>4</v>
      </c>
      <c r="F3282" t="s">
        <v>2203</v>
      </c>
      <c r="G3282">
        <v>10.32</v>
      </c>
      <c r="H3282">
        <f t="shared" si="202"/>
        <v>41.28</v>
      </c>
      <c r="I3282">
        <f>VLOOKUP(L3282,'ARTICLES 10052022'!$A$1:$Q$1031,17,FALSE)</f>
        <v>12.725999999999999</v>
      </c>
      <c r="J3282">
        <f t="shared" si="200"/>
        <v>50.903999999999996</v>
      </c>
      <c r="K3282" s="97">
        <f t="shared" si="203"/>
        <v>9.6239999999999952</v>
      </c>
      <c r="L3282" t="s">
        <v>2202</v>
      </c>
      <c r="M3282">
        <f>IF(I3282="","",VLOOKUP(L3282,'ARTICLES 10052022'!$A$1:$J$1031,10,FALSE))</f>
        <v>8.484</v>
      </c>
      <c r="N3282">
        <f t="shared" si="204"/>
        <v>33.936</v>
      </c>
    </row>
    <row r="3283" spans="1:14" outlineLevel="2">
      <c r="A3283" t="s">
        <v>105</v>
      </c>
      <c r="B3283" s="73" t="str">
        <f>VLOOKUP(A3283,'ARTICLES 10052022'!$A$2:$D$1031,4,FALSE)</f>
        <v>AF</v>
      </c>
      <c r="C3283" s="73" t="str">
        <f t="shared" si="201"/>
        <v/>
      </c>
      <c r="E3283">
        <v>2</v>
      </c>
      <c r="F3283" t="s">
        <v>2199</v>
      </c>
      <c r="G3283">
        <v>11.04</v>
      </c>
      <c r="H3283">
        <f t="shared" si="202"/>
        <v>22.08</v>
      </c>
      <c r="I3283">
        <f>VLOOKUP(L3283,'ARTICLES 10052022'!$A$1:$Q$1031,17,FALSE)</f>
        <v>12.214500000000001</v>
      </c>
      <c r="J3283">
        <f t="shared" si="200"/>
        <v>24.429000000000002</v>
      </c>
      <c r="K3283" s="97">
        <f t="shared" si="203"/>
        <v>2.3490000000000038</v>
      </c>
      <c r="L3283" t="s">
        <v>2198</v>
      </c>
      <c r="M3283">
        <f>IF(I3283="","",VLOOKUP(L3283,'ARTICLES 10052022'!$A$1:$J$1031,10,FALSE))</f>
        <v>8.1430000000000007</v>
      </c>
      <c r="N3283">
        <f t="shared" si="204"/>
        <v>16.286000000000001</v>
      </c>
    </row>
    <row r="3284" spans="1:14" outlineLevel="2">
      <c r="A3284" t="s">
        <v>105</v>
      </c>
      <c r="B3284" s="73" t="str">
        <f>VLOOKUP(A3284,'ARTICLES 10052022'!$A$2:$D$1031,4,FALSE)</f>
        <v>AF</v>
      </c>
      <c r="C3284" s="73" t="str">
        <f t="shared" si="201"/>
        <v/>
      </c>
      <c r="D3284" t="s">
        <v>2410</v>
      </c>
      <c r="E3284">
        <v>4</v>
      </c>
      <c r="F3284" t="s">
        <v>2411</v>
      </c>
      <c r="G3284">
        <v>75</v>
      </c>
      <c r="H3284">
        <f t="shared" si="202"/>
        <v>300</v>
      </c>
      <c r="I3284">
        <f>VLOOKUP(L3284,'ARTICLES 10052022'!$A$1:$Q$1031,17,FALSE)</f>
        <v>75</v>
      </c>
      <c r="J3284">
        <f t="shared" si="200"/>
        <v>300</v>
      </c>
      <c r="K3284" s="97">
        <f t="shared" si="203"/>
        <v>0</v>
      </c>
      <c r="L3284" t="s">
        <v>2410</v>
      </c>
      <c r="M3284">
        <f>IF(I3284="","",VLOOKUP(L3284,'ARTICLES 10052022'!$A$1:$J$1031,10,FALSE))</f>
        <v>50</v>
      </c>
      <c r="N3284">
        <f t="shared" si="204"/>
        <v>200</v>
      </c>
    </row>
    <row r="3285" spans="1:14" outlineLevel="2">
      <c r="A3285" t="s">
        <v>105</v>
      </c>
      <c r="B3285" s="73" t="str">
        <f>VLOOKUP(A3285,'ARTICLES 10052022'!$A$2:$D$1031,4,FALSE)</f>
        <v>AF</v>
      </c>
      <c r="C3285" s="73" t="str">
        <f t="shared" si="201"/>
        <v/>
      </c>
      <c r="D3285" t="s">
        <v>2170</v>
      </c>
      <c r="E3285">
        <v>4</v>
      </c>
      <c r="F3285" t="s">
        <v>2171</v>
      </c>
      <c r="G3285">
        <v>45.2</v>
      </c>
      <c r="H3285">
        <f t="shared" si="202"/>
        <v>180.8</v>
      </c>
      <c r="I3285">
        <f>VLOOKUP(L3285,'ARTICLES 10052022'!$A$1:$Q$1031,17,FALSE)</f>
        <v>56.97</v>
      </c>
      <c r="J3285">
        <f t="shared" si="200"/>
        <v>227.88</v>
      </c>
      <c r="K3285" s="97">
        <f t="shared" si="203"/>
        <v>47.079999999999984</v>
      </c>
      <c r="L3285" t="s">
        <v>2170</v>
      </c>
      <c r="M3285">
        <f>IF(I3285="","",VLOOKUP(L3285,'ARTICLES 10052022'!$A$1:$J$1031,10,FALSE))</f>
        <v>37.979999999999997</v>
      </c>
      <c r="N3285">
        <f t="shared" si="204"/>
        <v>151.91999999999999</v>
      </c>
    </row>
    <row r="3286" spans="1:14" outlineLevel="2">
      <c r="A3286" t="s">
        <v>105</v>
      </c>
      <c r="B3286" s="73" t="str">
        <f>VLOOKUP(A3286,'ARTICLES 10052022'!$A$2:$D$1031,4,FALSE)</f>
        <v>AF</v>
      </c>
      <c r="C3286" s="73" t="str">
        <f t="shared" si="201"/>
        <v/>
      </c>
      <c r="E3286">
        <v>2</v>
      </c>
      <c r="F3286" t="s">
        <v>2167</v>
      </c>
      <c r="G3286">
        <v>48.37</v>
      </c>
      <c r="H3286">
        <f t="shared" si="202"/>
        <v>96.74</v>
      </c>
      <c r="I3286">
        <f>VLOOKUP(L3286,'ARTICLES 10052022'!$A$1:$Q$1031,17,FALSE)</f>
        <v>54.675000000000004</v>
      </c>
      <c r="J3286">
        <f t="shared" si="200"/>
        <v>109.35000000000001</v>
      </c>
      <c r="K3286" s="97">
        <f t="shared" si="203"/>
        <v>12.610000000000014</v>
      </c>
      <c r="L3286" t="s">
        <v>2166</v>
      </c>
      <c r="M3286">
        <f>IF(I3286="","",VLOOKUP(L3286,'ARTICLES 10052022'!$A$1:$J$1031,10,FALSE))</f>
        <v>36.450000000000003</v>
      </c>
      <c r="N3286">
        <f t="shared" si="204"/>
        <v>72.900000000000006</v>
      </c>
    </row>
    <row r="3287" spans="1:14" outlineLevel="2">
      <c r="A3287" t="s">
        <v>105</v>
      </c>
      <c r="B3287" s="73" t="str">
        <f>VLOOKUP(A3287,'ARTICLES 10052022'!$A$2:$D$1031,4,FALSE)</f>
        <v>AF</v>
      </c>
      <c r="C3287" s="73" t="str">
        <f t="shared" si="201"/>
        <v/>
      </c>
      <c r="D3287" t="s">
        <v>2230</v>
      </c>
      <c r="E3287">
        <v>4</v>
      </c>
      <c r="F3287" t="s">
        <v>2231</v>
      </c>
      <c r="G3287">
        <v>6.62</v>
      </c>
      <c r="H3287">
        <f t="shared" si="202"/>
        <v>26.48</v>
      </c>
      <c r="I3287">
        <f>VLOOKUP(L3287,'ARTICLES 10052022'!$A$1:$Q$1031,17,FALSE)</f>
        <v>7.8525000000000009</v>
      </c>
      <c r="J3287">
        <f t="shared" si="200"/>
        <v>31.410000000000004</v>
      </c>
      <c r="K3287" s="97">
        <f t="shared" si="203"/>
        <v>4.9300000000000033</v>
      </c>
      <c r="L3287" t="s">
        <v>2230</v>
      </c>
      <c r="M3287">
        <f>IF(I3287="","",VLOOKUP(L3287,'ARTICLES 10052022'!$A$1:$J$1031,10,FALSE))</f>
        <v>5.2350000000000003</v>
      </c>
      <c r="N3287">
        <f t="shared" si="204"/>
        <v>20.94</v>
      </c>
    </row>
    <row r="3288" spans="1:14" outlineLevel="2">
      <c r="A3288" t="s">
        <v>105</v>
      </c>
      <c r="B3288" s="73" t="str">
        <f>VLOOKUP(A3288,'ARTICLES 10052022'!$A$2:$D$1031,4,FALSE)</f>
        <v>AF</v>
      </c>
      <c r="C3288" s="73" t="str">
        <f t="shared" si="201"/>
        <v/>
      </c>
      <c r="E3288">
        <v>2</v>
      </c>
      <c r="F3288" t="s">
        <v>2228</v>
      </c>
      <c r="G3288">
        <v>7.07</v>
      </c>
      <c r="H3288">
        <f t="shared" si="202"/>
        <v>14.14</v>
      </c>
      <c r="I3288">
        <f>VLOOKUP(L3288,'ARTICLES 10052022'!$A$1:$Q$1031,17,FALSE)</f>
        <v>7.5375000000000005</v>
      </c>
      <c r="J3288">
        <f t="shared" si="200"/>
        <v>15.075000000000001</v>
      </c>
      <c r="K3288" s="97">
        <f t="shared" si="203"/>
        <v>0.9350000000000005</v>
      </c>
      <c r="L3288" t="s">
        <v>2227</v>
      </c>
      <c r="M3288">
        <f>IF(I3288="","",VLOOKUP(L3288,'ARTICLES 10052022'!$A$1:$J$1031,10,FALSE))</f>
        <v>5.0250000000000004</v>
      </c>
      <c r="N3288">
        <f t="shared" si="204"/>
        <v>10.050000000000001</v>
      </c>
    </row>
    <row r="3289" spans="1:14" outlineLevel="2">
      <c r="A3289" t="s">
        <v>105</v>
      </c>
      <c r="B3289" s="73" t="str">
        <f>VLOOKUP(A3289,'ARTICLES 10052022'!$A$2:$D$1031,4,FALSE)</f>
        <v>AF</v>
      </c>
      <c r="C3289" s="73" t="str">
        <f t="shared" si="201"/>
        <v/>
      </c>
      <c r="D3289" t="s">
        <v>2133</v>
      </c>
      <c r="E3289">
        <v>26</v>
      </c>
      <c r="F3289" t="s">
        <v>2134</v>
      </c>
      <c r="G3289">
        <v>0.8</v>
      </c>
      <c r="H3289">
        <f t="shared" si="202"/>
        <v>20.8</v>
      </c>
      <c r="I3289">
        <f>VLOOKUP(L3289,'ARTICLES 10052022'!$A$1:$Q$1031,17,FALSE)</f>
        <v>0.8145</v>
      </c>
      <c r="J3289">
        <f t="shared" si="200"/>
        <v>21.177</v>
      </c>
      <c r="K3289" s="97">
        <f t="shared" si="203"/>
        <v>0.37699999999999889</v>
      </c>
      <c r="L3289" t="s">
        <v>2133</v>
      </c>
      <c r="M3289">
        <f>IF(I3289="","",VLOOKUP(L3289,'ARTICLES 10052022'!$A$1:$J$1031,10,FALSE))</f>
        <v>0.54300000000000004</v>
      </c>
      <c r="N3289">
        <f t="shared" si="204"/>
        <v>14.118</v>
      </c>
    </row>
    <row r="3290" spans="1:14" outlineLevel="2">
      <c r="A3290" t="s">
        <v>105</v>
      </c>
      <c r="B3290" s="73" t="str">
        <f>VLOOKUP(A3290,'ARTICLES 10052022'!$A$2:$D$1031,4,FALSE)</f>
        <v>AF</v>
      </c>
      <c r="C3290" s="73" t="str">
        <f t="shared" si="201"/>
        <v/>
      </c>
      <c r="D3290" t="s">
        <v>2069</v>
      </c>
      <c r="E3290">
        <v>8</v>
      </c>
      <c r="F3290" t="s">
        <v>2070</v>
      </c>
      <c r="G3290">
        <v>7.95</v>
      </c>
      <c r="H3290">
        <f t="shared" si="202"/>
        <v>63.6</v>
      </c>
      <c r="I3290">
        <f>VLOOKUP(L3290,'ARTICLES 10052022'!$A$1:$Q$1031,17,FALSE)</f>
        <v>5.1790200000000004</v>
      </c>
      <c r="J3290">
        <f t="shared" si="200"/>
        <v>41.432160000000003</v>
      </c>
      <c r="K3290" s="97">
        <f t="shared" si="203"/>
        <v>-22.167839999999998</v>
      </c>
      <c r="L3290" t="s">
        <v>2069</v>
      </c>
      <c r="M3290">
        <f>IF(I3290="","",VLOOKUP(L3290,'ARTICLES 10052022'!$A$1:$J$1031,10,FALSE))</f>
        <v>3.8940000000000001</v>
      </c>
      <c r="N3290">
        <f t="shared" si="204"/>
        <v>31.152000000000001</v>
      </c>
    </row>
    <row r="3291" spans="1:14" outlineLevel="2">
      <c r="A3291" t="s">
        <v>105</v>
      </c>
      <c r="B3291" s="73" t="str">
        <f>VLOOKUP(A3291,'ARTICLES 10052022'!$A$2:$D$1031,4,FALSE)</f>
        <v>AF</v>
      </c>
      <c r="C3291" s="73" t="str">
        <f t="shared" si="201"/>
        <v/>
      </c>
      <c r="D3291" t="s">
        <v>2391</v>
      </c>
      <c r="E3291">
        <v>4</v>
      </c>
      <c r="F3291" t="s">
        <v>2392</v>
      </c>
      <c r="G3291">
        <v>0.54900000000000004</v>
      </c>
      <c r="H3291">
        <f t="shared" si="202"/>
        <v>2.1960000000000002</v>
      </c>
      <c r="I3291">
        <f>VLOOKUP(L3291,'ARTICLES 10052022'!$A$1:$Q$1031,17,FALSE)</f>
        <v>0.54899999999999993</v>
      </c>
      <c r="J3291">
        <f t="shared" si="200"/>
        <v>2.1959999999999997</v>
      </c>
      <c r="K3291" s="97">
        <f t="shared" si="203"/>
        <v>0</v>
      </c>
      <c r="L3291" t="s">
        <v>2391</v>
      </c>
      <c r="M3291">
        <f>IF(I3291="","",VLOOKUP(L3291,'ARTICLES 10052022'!$A$1:$J$1031,10,FALSE))</f>
        <v>0.36599999999999999</v>
      </c>
      <c r="N3291">
        <f t="shared" si="204"/>
        <v>1.464</v>
      </c>
    </row>
    <row r="3292" spans="1:14" outlineLevel="2">
      <c r="A3292" t="s">
        <v>105</v>
      </c>
      <c r="B3292" s="73" t="str">
        <f>VLOOKUP(A3292,'ARTICLES 10052022'!$A$2:$D$1031,4,FALSE)</f>
        <v>AF</v>
      </c>
      <c r="C3292" s="73" t="str">
        <f t="shared" si="201"/>
        <v/>
      </c>
      <c r="D3292" t="s">
        <v>2394</v>
      </c>
      <c r="E3292">
        <v>4</v>
      </c>
      <c r="F3292" t="s">
        <v>2395</v>
      </c>
      <c r="G3292">
        <v>0.78</v>
      </c>
      <c r="H3292">
        <f t="shared" si="202"/>
        <v>3.12</v>
      </c>
      <c r="I3292">
        <f>VLOOKUP(L3292,'ARTICLES 10052022'!$A$1:$Q$1031,17,FALSE)</f>
        <v>1.5794999999999999</v>
      </c>
      <c r="J3292">
        <f t="shared" si="200"/>
        <v>6.3179999999999996</v>
      </c>
      <c r="K3292" s="97">
        <f t="shared" si="203"/>
        <v>3.1979999999999995</v>
      </c>
      <c r="L3292" t="s">
        <v>2394</v>
      </c>
      <c r="M3292">
        <f>IF(I3292="","",VLOOKUP(L3292,'ARTICLES 10052022'!$A$1:$J$1031,10,FALSE))</f>
        <v>1.0529999999999999</v>
      </c>
      <c r="N3292">
        <f t="shared" si="204"/>
        <v>4.2119999999999997</v>
      </c>
    </row>
    <row r="3293" spans="1:14" outlineLevel="1">
      <c r="A3293" s="73" t="s">
        <v>3249</v>
      </c>
      <c r="B3293" s="73"/>
      <c r="C3293" s="73" t="str">
        <f t="shared" si="201"/>
        <v>PCG4EH</v>
      </c>
      <c r="J3293">
        <f>SUBTOTAL(9,J3272:J3292)</f>
        <v>1077.7997399999999</v>
      </c>
      <c r="K3293" s="97"/>
      <c r="N3293">
        <f>SUBTOTAL(9,N3272:N3292)</f>
        <v>724.97600000000011</v>
      </c>
    </row>
    <row r="3294" spans="1:14" outlineLevel="2">
      <c r="A3294" t="s">
        <v>2812</v>
      </c>
      <c r="B3294" s="73" t="str">
        <f>VLOOKUP(A3294,'ARTICLES 10052022'!$A$2:$D$1031,4,FALSE)</f>
        <v>AS</v>
      </c>
      <c r="C3294" s="73" t="str">
        <f t="shared" si="201"/>
        <v/>
      </c>
      <c r="E3294">
        <v>140</v>
      </c>
      <c r="F3294" t="s">
        <v>2047</v>
      </c>
      <c r="G3294">
        <v>0</v>
      </c>
      <c r="H3294">
        <f t="shared" si="202"/>
        <v>0</v>
      </c>
      <c r="I3294">
        <f>VLOOKUP(L3294,'ARTICLES 10052022'!$A$1:$Q$1031,17,FALSE)</f>
        <v>11.100000000000001</v>
      </c>
      <c r="J3294">
        <f t="shared" si="200"/>
        <v>1554.0000000000002</v>
      </c>
      <c r="L3294" t="s">
        <v>650</v>
      </c>
      <c r="M3294">
        <f>IF(I3294="","",VLOOKUP(L3294,'ARTICLES 10052022'!$A$1:$J$1031,10,FALSE))</f>
        <v>7.4</v>
      </c>
      <c r="N3294">
        <f t="shared" si="204"/>
        <v>1036</v>
      </c>
    </row>
    <row r="3295" spans="1:14" outlineLevel="1">
      <c r="A3295" s="73" t="s">
        <v>3355</v>
      </c>
      <c r="B3295" s="73"/>
      <c r="C3295" s="73" t="str">
        <f t="shared" si="201"/>
        <v>PAL140C70701800</v>
      </c>
      <c r="J3295">
        <f>SUBTOTAL(9,J3294:J3294)</f>
        <v>1554.0000000000002</v>
      </c>
      <c r="N3295">
        <f>SUBTOTAL(9,N3294:N3294)</f>
        <v>1036</v>
      </c>
    </row>
    <row r="3296" spans="1:14" outlineLevel="2">
      <c r="A3296" t="s">
        <v>656</v>
      </c>
      <c r="B3296" s="73" t="str">
        <f>VLOOKUP(A3296,'ARTICLES 10052022'!$A$2:$D$1031,4,FALSE)</f>
        <v>AF</v>
      </c>
      <c r="C3296" s="73" t="str">
        <f t="shared" si="201"/>
        <v/>
      </c>
      <c r="E3296">
        <v>1</v>
      </c>
      <c r="F3296" t="s">
        <v>1546</v>
      </c>
      <c r="G3296">
        <v>0</v>
      </c>
      <c r="H3296">
        <f t="shared" si="202"/>
        <v>0</v>
      </c>
      <c r="I3296">
        <f>VLOOKUP(L3296,'ARTICLES 10052022'!$A$1:$Q$1031,17,FALSE)</f>
        <v>0.69000000000000006</v>
      </c>
      <c r="J3296">
        <f t="shared" si="200"/>
        <v>0.69000000000000006</v>
      </c>
      <c r="L3296">
        <v>101006</v>
      </c>
      <c r="M3296">
        <f>IF(I3296="","",VLOOKUP(L3296,'ARTICLES 10052022'!$A$1:$J$1031,10,FALSE))</f>
        <v>0.23</v>
      </c>
      <c r="N3296">
        <f t="shared" si="204"/>
        <v>0.23</v>
      </c>
    </row>
    <row r="3297" spans="1:14" outlineLevel="2">
      <c r="A3297" t="s">
        <v>656</v>
      </c>
      <c r="B3297" s="73" t="str">
        <f>VLOOKUP(A3297,'ARTICLES 10052022'!$A$2:$D$1031,4,FALSE)</f>
        <v>AF</v>
      </c>
      <c r="C3297" s="73" t="str">
        <f t="shared" si="201"/>
        <v/>
      </c>
      <c r="D3297" t="s">
        <v>2573</v>
      </c>
      <c r="E3297">
        <v>1</v>
      </c>
      <c r="F3297" t="s">
        <v>2574</v>
      </c>
      <c r="G3297">
        <v>542</v>
      </c>
      <c r="H3297">
        <f t="shared" si="202"/>
        <v>542</v>
      </c>
      <c r="I3297">
        <f>VLOOKUP(L3297,'ARTICLES 10052022'!$A$1:$Q$1031,17,FALSE)</f>
        <v>605.04</v>
      </c>
      <c r="J3297">
        <f t="shared" si="200"/>
        <v>605.04</v>
      </c>
      <c r="L3297" t="s">
        <v>2573</v>
      </c>
      <c r="M3297">
        <f>IF(I3297="","",VLOOKUP(L3297,'ARTICLES 10052022'!$A$1:$J$1031,10,FALSE))</f>
        <v>378.15</v>
      </c>
      <c r="N3297">
        <f t="shared" si="204"/>
        <v>378.15</v>
      </c>
    </row>
    <row r="3298" spans="1:14" outlineLevel="2">
      <c r="A3298" t="s">
        <v>656</v>
      </c>
      <c r="B3298" s="73" t="str">
        <f>VLOOKUP(A3298,'ARTICLES 10052022'!$A$2:$D$1031,4,FALSE)</f>
        <v>AF</v>
      </c>
      <c r="C3298" s="73" t="str">
        <f t="shared" si="201"/>
        <v/>
      </c>
      <c r="D3298" t="s">
        <v>2577</v>
      </c>
      <c r="E3298">
        <v>1</v>
      </c>
      <c r="F3298" t="s">
        <v>2578</v>
      </c>
      <c r="G3298">
        <v>75</v>
      </c>
      <c r="H3298">
        <f t="shared" si="202"/>
        <v>75</v>
      </c>
      <c r="I3298">
        <f>VLOOKUP(L3298,'ARTICLES 10052022'!$A$1:$Q$1031,17,FALSE)</f>
        <v>87.675000000000011</v>
      </c>
      <c r="J3298">
        <f t="shared" si="200"/>
        <v>87.675000000000011</v>
      </c>
      <c r="L3298" t="s">
        <v>2577</v>
      </c>
      <c r="M3298">
        <f>IF(I3298="","",VLOOKUP(L3298,'ARTICLES 10052022'!$A$1:$J$1031,10,FALSE))</f>
        <v>58.45</v>
      </c>
      <c r="N3298">
        <f t="shared" si="204"/>
        <v>58.45</v>
      </c>
    </row>
    <row r="3299" spans="1:14" outlineLevel="2">
      <c r="A3299" t="s">
        <v>656</v>
      </c>
      <c r="B3299" s="73" t="str">
        <f>VLOOKUP(A3299,'ARTICLES 10052022'!$A$2:$D$1031,4,FALSE)</f>
        <v>AF</v>
      </c>
      <c r="C3299" s="73" t="str">
        <f t="shared" si="201"/>
        <v/>
      </c>
      <c r="D3299" t="s">
        <v>1977</v>
      </c>
      <c r="E3299">
        <v>1</v>
      </c>
      <c r="F3299" t="s">
        <v>1978</v>
      </c>
      <c r="G3299">
        <v>7.78</v>
      </c>
      <c r="H3299">
        <f t="shared" si="202"/>
        <v>7.78</v>
      </c>
      <c r="I3299">
        <f>VLOOKUP(L3299,'ARTICLES 10052022'!$A$1:$Q$1031,17,FALSE)</f>
        <v>8.34</v>
      </c>
      <c r="J3299">
        <f t="shared" si="200"/>
        <v>8.34</v>
      </c>
      <c r="L3299" t="s">
        <v>1977</v>
      </c>
      <c r="M3299">
        <f>IF(I3299="","",VLOOKUP(L3299,'ARTICLES 10052022'!$A$1:$J$1031,10,FALSE))</f>
        <v>5.56</v>
      </c>
      <c r="N3299">
        <f t="shared" si="204"/>
        <v>5.56</v>
      </c>
    </row>
    <row r="3300" spans="1:14" outlineLevel="2">
      <c r="A3300" t="s">
        <v>656</v>
      </c>
      <c r="B3300" s="73" t="str">
        <f>VLOOKUP(A3300,'ARTICLES 10052022'!$A$2:$D$1031,4,FALSE)</f>
        <v>AF</v>
      </c>
      <c r="C3300" s="73" t="str">
        <f t="shared" si="201"/>
        <v/>
      </c>
      <c r="E3300">
        <v>1</v>
      </c>
      <c r="F3300" t="s">
        <v>2467</v>
      </c>
      <c r="G3300">
        <v>7.78</v>
      </c>
      <c r="H3300">
        <f t="shared" si="202"/>
        <v>7.78</v>
      </c>
      <c r="I3300">
        <f>VLOOKUP(L3300,'ARTICLES 10052022'!$A$1:$Q$1031,17,FALSE)</f>
        <v>0.90149999999999997</v>
      </c>
      <c r="J3300">
        <f t="shared" si="200"/>
        <v>0.90149999999999997</v>
      </c>
      <c r="L3300" t="s">
        <v>2466</v>
      </c>
      <c r="M3300">
        <f>IF(I3300="","",VLOOKUP(L3300,'ARTICLES 10052022'!$A$1:$J$1031,10,FALSE))</f>
        <v>0.60099999999999998</v>
      </c>
      <c r="N3300">
        <f t="shared" si="204"/>
        <v>0.60099999999999998</v>
      </c>
    </row>
    <row r="3301" spans="1:14" outlineLevel="2">
      <c r="A3301" t="s">
        <v>656</v>
      </c>
      <c r="B3301" s="73" t="str">
        <f>VLOOKUP(A3301,'ARTICLES 10052022'!$A$2:$D$1031,4,FALSE)</f>
        <v>AF</v>
      </c>
      <c r="C3301" s="73" t="str">
        <f t="shared" si="201"/>
        <v/>
      </c>
      <c r="E3301">
        <v>1</v>
      </c>
      <c r="F3301" t="s">
        <v>2471</v>
      </c>
      <c r="G3301">
        <v>7.78</v>
      </c>
      <c r="H3301">
        <f t="shared" si="202"/>
        <v>7.78</v>
      </c>
      <c r="I3301">
        <f>VLOOKUP(L3301,'ARTICLES 10052022'!$A$1:$Q$1031,17,FALSE)</f>
        <v>0.10799999999999998</v>
      </c>
      <c r="J3301">
        <f t="shared" si="200"/>
        <v>0.10799999999999998</v>
      </c>
      <c r="L3301" t="s">
        <v>2470</v>
      </c>
      <c r="M3301">
        <f>IF(I3301="","",VLOOKUP(L3301,'ARTICLES 10052022'!$A$1:$J$1031,10,FALSE))</f>
        <v>7.1999999999999995E-2</v>
      </c>
      <c r="N3301">
        <f t="shared" si="204"/>
        <v>7.1999999999999995E-2</v>
      </c>
    </row>
    <row r="3302" spans="1:14" outlineLevel="1">
      <c r="A3302" s="73" t="s">
        <v>3258</v>
      </c>
      <c r="B3302" s="73"/>
      <c r="C3302" s="73" t="str">
        <f t="shared" si="201"/>
        <v>MOTORISATION</v>
      </c>
      <c r="J3302">
        <f>SUBTOTAL(9,J3296:J3301)</f>
        <v>702.75450000000001</v>
      </c>
      <c r="N3302">
        <f>SUBTOTAL(9,N3296:N3301)</f>
        <v>443.06299999999999</v>
      </c>
    </row>
    <row r="3303" spans="1:14" outlineLevel="2">
      <c r="A3303" t="s">
        <v>2778</v>
      </c>
      <c r="B3303" s="73" t="str">
        <f>VLOOKUP(A3303,'ARTICLES 10052022'!$A$2:$D$1031,4,FALSE)</f>
        <v>AA</v>
      </c>
      <c r="C3303" s="73" t="str">
        <f t="shared" si="201"/>
        <v/>
      </c>
      <c r="E3303">
        <v>1</v>
      </c>
      <c r="F3303" t="s">
        <v>1546</v>
      </c>
      <c r="G3303">
        <v>0</v>
      </c>
      <c r="H3303">
        <f t="shared" si="202"/>
        <v>0</v>
      </c>
      <c r="I3303">
        <f>VLOOKUP(L3303,'ARTICLES 10052022'!$A$1:$Q$1031,17,FALSE)</f>
        <v>0.69000000000000006</v>
      </c>
      <c r="J3303">
        <f t="shared" si="200"/>
        <v>0.69000000000000006</v>
      </c>
      <c r="L3303">
        <v>101006</v>
      </c>
      <c r="M3303">
        <f>IF(I3303="","",VLOOKUP(L3303,'ARTICLES 10052022'!$A$1:$J$1031,10,FALSE))</f>
        <v>0.23</v>
      </c>
      <c r="N3303">
        <f t="shared" si="204"/>
        <v>0.23</v>
      </c>
    </row>
    <row r="3304" spans="1:14" outlineLevel="2">
      <c r="A3304" t="s">
        <v>2778</v>
      </c>
      <c r="B3304" s="73" t="str">
        <f>VLOOKUP(A3304,'ARTICLES 10052022'!$A$2:$D$1031,4,FALSE)</f>
        <v>AA</v>
      </c>
      <c r="C3304" s="73" t="str">
        <f t="shared" si="201"/>
        <v/>
      </c>
      <c r="D3304" t="s">
        <v>2573</v>
      </c>
      <c r="E3304">
        <v>1</v>
      </c>
      <c r="F3304" t="s">
        <v>2574</v>
      </c>
      <c r="G3304">
        <v>542</v>
      </c>
      <c r="H3304">
        <f t="shared" si="202"/>
        <v>542</v>
      </c>
      <c r="I3304">
        <f>VLOOKUP(L3304,'ARTICLES 10052022'!$A$1:$Q$1031,17,FALSE)</f>
        <v>605.04</v>
      </c>
      <c r="J3304">
        <f t="shared" si="200"/>
        <v>605.04</v>
      </c>
      <c r="L3304" t="s">
        <v>2573</v>
      </c>
      <c r="M3304">
        <f>IF(I3304="","",VLOOKUP(L3304,'ARTICLES 10052022'!$A$1:$J$1031,10,FALSE))</f>
        <v>378.15</v>
      </c>
      <c r="N3304">
        <f t="shared" si="204"/>
        <v>378.15</v>
      </c>
    </row>
    <row r="3305" spans="1:14" outlineLevel="2">
      <c r="A3305" t="s">
        <v>2778</v>
      </c>
      <c r="B3305" s="73" t="str">
        <f>VLOOKUP(A3305,'ARTICLES 10052022'!$A$2:$D$1031,4,FALSE)</f>
        <v>AA</v>
      </c>
      <c r="C3305" s="73" t="str">
        <f t="shared" si="201"/>
        <v/>
      </c>
      <c r="E3305">
        <v>1</v>
      </c>
      <c r="F3305" t="s">
        <v>2581</v>
      </c>
      <c r="G3305">
        <v>0</v>
      </c>
      <c r="H3305">
        <f t="shared" si="202"/>
        <v>0</v>
      </c>
      <c r="I3305" t="e">
        <f>VLOOKUP(L3305,'ARTICLES 10052022'!$A$1:$Q$1031,17,FALSE)</f>
        <v>#VALUE!</v>
      </c>
      <c r="J3305" t="e">
        <f t="shared" si="200"/>
        <v>#VALUE!</v>
      </c>
      <c r="L3305" t="s">
        <v>2580</v>
      </c>
      <c r="M3305" t="e">
        <f>IF(I3305="","",VLOOKUP(L3305,'ARTICLES 10052022'!$A$1:$J$1031,10,FALSE))</f>
        <v>#VALUE!</v>
      </c>
      <c r="N3305" t="e">
        <f t="shared" si="204"/>
        <v>#VALUE!</v>
      </c>
    </row>
    <row r="3306" spans="1:14" outlineLevel="2">
      <c r="A3306" t="s">
        <v>2778</v>
      </c>
      <c r="B3306" s="73" t="str">
        <f>VLOOKUP(A3306,'ARTICLES 10052022'!$A$2:$D$1031,4,FALSE)</f>
        <v>AA</v>
      </c>
      <c r="C3306" s="73" t="str">
        <f t="shared" si="201"/>
        <v/>
      </c>
      <c r="D3306" t="s">
        <v>1977</v>
      </c>
      <c r="E3306">
        <v>1</v>
      </c>
      <c r="F3306" t="s">
        <v>1978</v>
      </c>
      <c r="G3306">
        <v>7.78</v>
      </c>
      <c r="H3306">
        <f t="shared" si="202"/>
        <v>7.78</v>
      </c>
      <c r="I3306">
        <f>VLOOKUP(L3306,'ARTICLES 10052022'!$A$1:$Q$1031,17,FALSE)</f>
        <v>8.34</v>
      </c>
      <c r="J3306">
        <f t="shared" si="200"/>
        <v>8.34</v>
      </c>
      <c r="L3306" t="s">
        <v>1977</v>
      </c>
      <c r="M3306">
        <f>IF(I3306="","",VLOOKUP(L3306,'ARTICLES 10052022'!$A$1:$J$1031,10,FALSE))</f>
        <v>5.56</v>
      </c>
      <c r="N3306">
        <f t="shared" si="204"/>
        <v>5.56</v>
      </c>
    </row>
    <row r="3307" spans="1:14" outlineLevel="2">
      <c r="A3307" t="s">
        <v>2778</v>
      </c>
      <c r="B3307" s="73" t="str">
        <f>VLOOKUP(A3307,'ARTICLES 10052022'!$A$2:$D$1031,4,FALSE)</f>
        <v>AA</v>
      </c>
      <c r="C3307" s="73" t="str">
        <f t="shared" si="201"/>
        <v/>
      </c>
      <c r="E3307">
        <v>1</v>
      </c>
      <c r="F3307" t="s">
        <v>2467</v>
      </c>
      <c r="G3307">
        <v>0.9</v>
      </c>
      <c r="H3307">
        <f t="shared" si="202"/>
        <v>0.9</v>
      </c>
      <c r="I3307">
        <f>VLOOKUP(L3307,'ARTICLES 10052022'!$A$1:$Q$1031,17,FALSE)</f>
        <v>0.90149999999999997</v>
      </c>
      <c r="J3307">
        <f t="shared" si="200"/>
        <v>0.90149999999999997</v>
      </c>
      <c r="L3307" t="s">
        <v>2466</v>
      </c>
      <c r="M3307">
        <f>IF(I3307="","",VLOOKUP(L3307,'ARTICLES 10052022'!$A$1:$J$1031,10,FALSE))</f>
        <v>0.60099999999999998</v>
      </c>
      <c r="N3307">
        <f t="shared" si="204"/>
        <v>0.60099999999999998</v>
      </c>
    </row>
    <row r="3308" spans="1:14" outlineLevel="2">
      <c r="A3308" t="s">
        <v>2778</v>
      </c>
      <c r="B3308" s="73" t="str">
        <f>VLOOKUP(A3308,'ARTICLES 10052022'!$A$2:$D$1031,4,FALSE)</f>
        <v>AA</v>
      </c>
      <c r="C3308" s="73" t="str">
        <f t="shared" si="201"/>
        <v/>
      </c>
      <c r="E3308">
        <v>1</v>
      </c>
      <c r="F3308" t="s">
        <v>2471</v>
      </c>
      <c r="G3308">
        <v>0.11</v>
      </c>
      <c r="H3308">
        <f t="shared" si="202"/>
        <v>0.11</v>
      </c>
      <c r="I3308">
        <f>VLOOKUP(L3308,'ARTICLES 10052022'!$A$1:$Q$1031,17,FALSE)</f>
        <v>0.10799999999999998</v>
      </c>
      <c r="J3308">
        <f t="shared" si="200"/>
        <v>0.10799999999999998</v>
      </c>
      <c r="L3308" t="s">
        <v>2470</v>
      </c>
      <c r="M3308">
        <f>IF(I3308="","",VLOOKUP(L3308,'ARTICLES 10052022'!$A$1:$J$1031,10,FALSE))</f>
        <v>7.1999999999999995E-2</v>
      </c>
      <c r="N3308">
        <f t="shared" si="204"/>
        <v>7.1999999999999995E-2</v>
      </c>
    </row>
    <row r="3309" spans="1:14" outlineLevel="1">
      <c r="A3309" s="73" t="s">
        <v>3356</v>
      </c>
      <c r="B3309" s="73"/>
      <c r="C3309" s="73" t="str">
        <f t="shared" si="201"/>
        <v>MOTORISATION50</v>
      </c>
      <c r="J3309" t="e">
        <f>SUBTOTAL(9,J3303:J3308)</f>
        <v>#VALUE!</v>
      </c>
      <c r="N3309" t="e">
        <f>SUBTOTAL(9,N3303:N3308)</f>
        <v>#VALUE!</v>
      </c>
    </row>
    <row r="3310" spans="1:14" outlineLevel="2">
      <c r="A3310" t="s">
        <v>2814</v>
      </c>
      <c r="B3310" s="73" t="str">
        <f>VLOOKUP(A3310,'ARTICLES 10052022'!$A$2:$D$1031,4,FALSE)</f>
        <v>PAL</v>
      </c>
      <c r="C3310" s="73" t="str">
        <f t="shared" si="201"/>
        <v/>
      </c>
      <c r="E3310">
        <v>100</v>
      </c>
      <c r="F3310" t="s">
        <v>573</v>
      </c>
      <c r="G3310">
        <v>0</v>
      </c>
      <c r="H3310">
        <f t="shared" si="202"/>
        <v>0</v>
      </c>
      <c r="I3310">
        <f>VLOOKUP(L3310,'ARTICLES 10052022'!$A$1:$Q$1031,17,FALSE)</f>
        <v>23.953999999999997</v>
      </c>
      <c r="J3310">
        <f t="shared" si="200"/>
        <v>2395.3999999999996</v>
      </c>
      <c r="L3310" t="s">
        <v>572</v>
      </c>
      <c r="M3310">
        <f>IF(I3310="","",VLOOKUP(L3310,'ARTICLES 10052022'!$A$1:$J$1031,10,FALSE))</f>
        <v>17.11</v>
      </c>
      <c r="N3310">
        <f t="shared" si="204"/>
        <v>1711</v>
      </c>
    </row>
    <row r="3311" spans="1:14" outlineLevel="1">
      <c r="A3311" s="73" t="s">
        <v>3357</v>
      </c>
      <c r="B3311" s="73"/>
      <c r="C3311" s="73" t="str">
        <f t="shared" si="201"/>
        <v>PAL100ECOP2</v>
      </c>
      <c r="J3311">
        <f>SUBTOTAL(9,J3310:J3310)</f>
        <v>2395.3999999999996</v>
      </c>
      <c r="N3311">
        <f>SUBTOTAL(9,N3310:N3310)</f>
        <v>1711</v>
      </c>
    </row>
    <row r="3312" spans="1:14" outlineLevel="2">
      <c r="A3312" t="s">
        <v>2817</v>
      </c>
      <c r="B3312" s="73" t="str">
        <f>VLOOKUP(A3312,'ARTICLES 10052022'!$A$2:$D$1031,4,FALSE)</f>
        <v>AS</v>
      </c>
      <c r="C3312" s="73" t="str">
        <f t="shared" si="201"/>
        <v/>
      </c>
      <c r="E3312">
        <v>100</v>
      </c>
      <c r="F3312" t="s">
        <v>575</v>
      </c>
      <c r="G3312">
        <v>0</v>
      </c>
      <c r="H3312">
        <f t="shared" si="202"/>
        <v>0</v>
      </c>
      <c r="I3312">
        <f>VLOOKUP(L3312,'ARTICLES 10052022'!$A$1:$Q$1031,17,FALSE)</f>
        <v>29.597999999999999</v>
      </c>
      <c r="J3312">
        <f t="shared" ref="J3312:J3380" si="205">E3312*I3312</f>
        <v>2959.7999999999997</v>
      </c>
      <c r="L3312" t="s">
        <v>574</v>
      </c>
      <c r="M3312">
        <f>IF(I3312="","",VLOOKUP(L3312,'ARTICLES 10052022'!$A$1:$J$1031,10,FALSE))</f>
        <v>19.731999999999999</v>
      </c>
      <c r="N3312">
        <f t="shared" si="204"/>
        <v>1973.1999999999998</v>
      </c>
    </row>
    <row r="3313" spans="1:14" outlineLevel="1">
      <c r="A3313" s="73" t="s">
        <v>3358</v>
      </c>
      <c r="B3313" s="73"/>
      <c r="C3313" s="73" t="str">
        <f t="shared" si="201"/>
        <v>PAL100ECOP2.5</v>
      </c>
      <c r="J3313">
        <f>SUBTOTAL(9,J3312:J3312)</f>
        <v>2959.7999999999997</v>
      </c>
      <c r="N3313">
        <f>SUBTOTAL(9,N3312:N3312)</f>
        <v>1973.1999999999998</v>
      </c>
    </row>
    <row r="3314" spans="1:14" outlineLevel="2">
      <c r="A3314" t="s">
        <v>2546</v>
      </c>
      <c r="B3314" s="73" t="str">
        <f>VLOOKUP(A3314,'ARTICLES 10052022'!$A$2:$D$1031,4,FALSE)</f>
        <v>AF</v>
      </c>
      <c r="C3314" s="73" t="str">
        <f t="shared" si="201"/>
        <v/>
      </c>
      <c r="D3314" t="s">
        <v>688</v>
      </c>
      <c r="E3314">
        <v>3</v>
      </c>
      <c r="F3314" t="s">
        <v>1720</v>
      </c>
      <c r="G3314">
        <v>0.44</v>
      </c>
      <c r="H3314">
        <f t="shared" si="202"/>
        <v>1.32</v>
      </c>
      <c r="I3314">
        <f>VLOOKUP(L3314,'ARTICLES 10052022'!$A$1:$Q$1031,17,FALSE)</f>
        <v>0.56125999999999998</v>
      </c>
      <c r="J3314">
        <f t="shared" si="205"/>
        <v>1.6837800000000001</v>
      </c>
      <c r="L3314" t="s">
        <v>688</v>
      </c>
      <c r="M3314">
        <f>IF(I3314="","",VLOOKUP(L3314,'ARTICLES 10052022'!$A$1:$J$1031,10,FALSE))</f>
        <v>0.42199999999999999</v>
      </c>
      <c r="N3314">
        <f t="shared" si="204"/>
        <v>1.266</v>
      </c>
    </row>
    <row r="3315" spans="1:14" outlineLevel="2">
      <c r="A3315" t="s">
        <v>2546</v>
      </c>
      <c r="B3315" s="73" t="str">
        <f>VLOOKUP(A3315,'ARTICLES 10052022'!$A$2:$D$1031,4,FALSE)</f>
        <v>AF</v>
      </c>
      <c r="C3315" s="73" t="str">
        <f t="shared" si="201"/>
        <v/>
      </c>
      <c r="D3315" t="s">
        <v>474</v>
      </c>
      <c r="E3315">
        <v>2</v>
      </c>
      <c r="F3315" t="s">
        <v>2940</v>
      </c>
      <c r="G3315">
        <v>4.9400000000000004</v>
      </c>
      <c r="H3315">
        <f t="shared" si="202"/>
        <v>9.8800000000000008</v>
      </c>
      <c r="I3315">
        <f>VLOOKUP(L3315,'ARTICLES 10052022'!$A$1:$Q$1031,17,FALSE)</f>
        <v>1.3800000000000001</v>
      </c>
      <c r="J3315">
        <f t="shared" si="205"/>
        <v>2.7600000000000002</v>
      </c>
      <c r="L3315" t="s">
        <v>474</v>
      </c>
      <c r="M3315">
        <f>IF(I3315="","",VLOOKUP(L3315,'ARTICLES 10052022'!$A$1:$J$1031,10,FALSE))</f>
        <v>0.92</v>
      </c>
      <c r="N3315">
        <f t="shared" si="204"/>
        <v>1.84</v>
      </c>
    </row>
    <row r="3316" spans="1:14" outlineLevel="2">
      <c r="A3316" t="s">
        <v>2546</v>
      </c>
      <c r="B3316" s="73" t="str">
        <f>VLOOKUP(A3316,'ARTICLES 10052022'!$A$2:$D$1031,4,FALSE)</f>
        <v>AF</v>
      </c>
      <c r="C3316" s="73" t="str">
        <f t="shared" si="201"/>
        <v/>
      </c>
      <c r="D3316" t="s">
        <v>2410</v>
      </c>
      <c r="E3316">
        <v>1.5</v>
      </c>
      <c r="F3316" t="s">
        <v>2411</v>
      </c>
      <c r="G3316">
        <v>75</v>
      </c>
      <c r="H3316">
        <f t="shared" si="202"/>
        <v>112.5</v>
      </c>
      <c r="I3316">
        <f>VLOOKUP(L3316,'ARTICLES 10052022'!$A$1:$Q$1031,17,FALSE)</f>
        <v>75</v>
      </c>
      <c r="J3316">
        <f t="shared" si="205"/>
        <v>112.5</v>
      </c>
      <c r="L3316" t="s">
        <v>2410</v>
      </c>
      <c r="M3316">
        <f>IF(I3316="","",VLOOKUP(L3316,'ARTICLES 10052022'!$A$1:$J$1031,10,FALSE))</f>
        <v>50</v>
      </c>
      <c r="N3316">
        <f t="shared" si="204"/>
        <v>75</v>
      </c>
    </row>
    <row r="3317" spans="1:14" outlineLevel="2">
      <c r="A3317" t="s">
        <v>2546</v>
      </c>
      <c r="B3317" s="73" t="str">
        <f>VLOOKUP(A3317,'ARTICLES 10052022'!$A$2:$D$1031,4,FALSE)</f>
        <v>AF</v>
      </c>
      <c r="C3317" s="73" t="str">
        <f t="shared" si="201"/>
        <v/>
      </c>
      <c r="D3317" t="s">
        <v>2551</v>
      </c>
      <c r="E3317">
        <v>1</v>
      </c>
      <c r="F3317" t="s">
        <v>2552</v>
      </c>
      <c r="G3317">
        <v>60</v>
      </c>
      <c r="H3317">
        <f t="shared" si="202"/>
        <v>60</v>
      </c>
      <c r="I3317" t="e">
        <f>VLOOKUP(L3317,'ARTICLES 10052022'!$A$1:$Q$1031,17,FALSE)</f>
        <v>#N/A</v>
      </c>
      <c r="J3317" t="e">
        <f t="shared" si="205"/>
        <v>#N/A</v>
      </c>
      <c r="L3317" t="s">
        <v>2551</v>
      </c>
      <c r="M3317" t="e">
        <f>IF(I3317="","",VLOOKUP(L3317,'ARTICLES 10052022'!$A$1:$J$1031,10,FALSE))</f>
        <v>#N/A</v>
      </c>
      <c r="N3317" t="e">
        <f t="shared" si="204"/>
        <v>#N/A</v>
      </c>
    </row>
    <row r="3318" spans="1:14" outlineLevel="2">
      <c r="A3318" t="s">
        <v>2546</v>
      </c>
      <c r="B3318" s="73" t="str">
        <f>VLOOKUP(A3318,'ARTICLES 10052022'!$A$2:$D$1031,4,FALSE)</f>
        <v>AF</v>
      </c>
      <c r="C3318" s="73" t="str">
        <f t="shared" si="201"/>
        <v/>
      </c>
      <c r="D3318" t="s">
        <v>630</v>
      </c>
      <c r="E3318">
        <v>1.3</v>
      </c>
      <c r="F3318" t="s">
        <v>631</v>
      </c>
      <c r="G3318">
        <v>7.83</v>
      </c>
      <c r="H3318">
        <f t="shared" si="202"/>
        <v>10.179</v>
      </c>
      <c r="I3318">
        <f>VLOOKUP(L3318,'ARTICLES 10052022'!$A$1:$Q$1031,17,FALSE)</f>
        <v>12.238800000000001</v>
      </c>
      <c r="J3318">
        <f t="shared" si="205"/>
        <v>15.910440000000003</v>
      </c>
      <c r="L3318" t="s">
        <v>630</v>
      </c>
      <c r="M3318">
        <f>IF(I3318="","",VLOOKUP(L3318,'ARTICLES 10052022'!$A$1:$J$1031,10,FALSE))</f>
        <v>2.9140000000000001</v>
      </c>
      <c r="N3318">
        <f t="shared" si="204"/>
        <v>3.7882000000000002</v>
      </c>
    </row>
    <row r="3319" spans="1:14" outlineLevel="2">
      <c r="A3319" t="s">
        <v>2546</v>
      </c>
      <c r="B3319" s="73" t="str">
        <f>VLOOKUP(A3319,'ARTICLES 10052022'!$A$2:$D$1031,4,FALSE)</f>
        <v>AF</v>
      </c>
      <c r="C3319" s="73" t="str">
        <f t="shared" si="201"/>
        <v/>
      </c>
      <c r="D3319" t="s">
        <v>636</v>
      </c>
      <c r="E3319">
        <v>1</v>
      </c>
      <c r="F3319" t="s">
        <v>637</v>
      </c>
      <c r="G3319">
        <v>0.8</v>
      </c>
      <c r="H3319">
        <f t="shared" si="202"/>
        <v>0.8</v>
      </c>
      <c r="I3319">
        <f>VLOOKUP(L3319,'ARTICLES 10052022'!$A$1:$Q$1031,17,FALSE)</f>
        <v>0.92833999999999994</v>
      </c>
      <c r="J3319">
        <f t="shared" si="205"/>
        <v>0.92833999999999994</v>
      </c>
      <c r="L3319" t="s">
        <v>636</v>
      </c>
      <c r="M3319">
        <f>IF(I3319="","",VLOOKUP(L3319,'ARTICLES 10052022'!$A$1:$J$1031,10,FALSE))</f>
        <v>0.69799999999999995</v>
      </c>
      <c r="N3319">
        <f t="shared" si="204"/>
        <v>0.69799999999999995</v>
      </c>
    </row>
    <row r="3320" spans="1:14" outlineLevel="2">
      <c r="A3320" t="s">
        <v>2546</v>
      </c>
      <c r="B3320" s="73" t="str">
        <f>VLOOKUP(A3320,'ARTICLES 10052022'!$A$2:$D$1031,4,FALSE)</f>
        <v>AF</v>
      </c>
      <c r="C3320" s="73" t="str">
        <f t="shared" si="201"/>
        <v/>
      </c>
      <c r="E3320">
        <v>1</v>
      </c>
      <c r="F3320" t="s">
        <v>3310</v>
      </c>
      <c r="G3320">
        <v>0.44</v>
      </c>
      <c r="H3320">
        <f t="shared" si="202"/>
        <v>0.44</v>
      </c>
      <c r="I3320" t="e">
        <f>VLOOKUP(L3320,'ARTICLES 10052022'!$A$1:$Q$1031,17,FALSE)</f>
        <v>#N/A</v>
      </c>
      <c r="J3320" t="e">
        <f t="shared" si="205"/>
        <v>#N/A</v>
      </c>
      <c r="L3320" t="s">
        <v>2827</v>
      </c>
      <c r="M3320" t="e">
        <f>IF(I3320="","",VLOOKUP(L3320,'ARTICLES 10052022'!$A$1:$J$1031,10,FALSE))</f>
        <v>#N/A</v>
      </c>
      <c r="N3320" t="e">
        <f t="shared" si="204"/>
        <v>#N/A</v>
      </c>
    </row>
    <row r="3321" spans="1:14" outlineLevel="2">
      <c r="A3321" t="s">
        <v>2546</v>
      </c>
      <c r="B3321" s="73" t="str">
        <f>VLOOKUP(A3321,'ARTICLES 10052022'!$A$2:$D$1031,4,FALSE)</f>
        <v>AF</v>
      </c>
      <c r="C3321" s="73" t="str">
        <f t="shared" si="201"/>
        <v/>
      </c>
      <c r="E3321">
        <v>1</v>
      </c>
      <c r="F3321" t="s">
        <v>599</v>
      </c>
      <c r="G3321">
        <v>0.44</v>
      </c>
      <c r="H3321">
        <f t="shared" si="202"/>
        <v>0.44</v>
      </c>
      <c r="I3321">
        <f>VLOOKUP(L3321,'ARTICLES 10052022'!$A$1:$Q$1031,17,FALSE)</f>
        <v>11.326000000000001</v>
      </c>
      <c r="J3321">
        <f t="shared" si="205"/>
        <v>11.326000000000001</v>
      </c>
      <c r="L3321" t="s">
        <v>598</v>
      </c>
      <c r="M3321">
        <f>IF(I3321="","",VLOOKUP(L3321,'ARTICLES 10052022'!$A$1:$J$1031,10,FALSE))</f>
        <v>5.6630000000000003</v>
      </c>
      <c r="N3321">
        <f t="shared" si="204"/>
        <v>5.6630000000000003</v>
      </c>
    </row>
    <row r="3322" spans="1:14" outlineLevel="2">
      <c r="A3322" t="s">
        <v>2546</v>
      </c>
      <c r="B3322" s="73" t="str">
        <f>VLOOKUP(A3322,'ARTICLES 10052022'!$A$2:$D$1031,4,FALSE)</f>
        <v>AF</v>
      </c>
      <c r="C3322" s="73" t="str">
        <f t="shared" si="201"/>
        <v/>
      </c>
      <c r="E3322">
        <v>2</v>
      </c>
      <c r="F3322" t="s">
        <v>573</v>
      </c>
      <c r="G3322">
        <v>0.44</v>
      </c>
      <c r="H3322">
        <f t="shared" si="202"/>
        <v>0.88</v>
      </c>
      <c r="I3322">
        <f>VLOOKUP(L3322,'ARTICLES 10052022'!$A$1:$Q$1031,17,FALSE)</f>
        <v>23.953999999999997</v>
      </c>
      <c r="J3322">
        <f t="shared" si="205"/>
        <v>47.907999999999994</v>
      </c>
      <c r="L3322" t="s">
        <v>572</v>
      </c>
      <c r="M3322">
        <f>IF(I3322="","",VLOOKUP(L3322,'ARTICLES 10052022'!$A$1:$J$1031,10,FALSE))</f>
        <v>17.11</v>
      </c>
      <c r="N3322">
        <f t="shared" si="204"/>
        <v>34.22</v>
      </c>
    </row>
    <row r="3323" spans="1:14" outlineLevel="2">
      <c r="A3323" t="s">
        <v>2546</v>
      </c>
      <c r="B3323" s="73" t="str">
        <f>VLOOKUP(A3323,'ARTICLES 10052022'!$A$2:$D$1031,4,FALSE)</f>
        <v>AF</v>
      </c>
      <c r="C3323" s="73" t="str">
        <f t="shared" si="201"/>
        <v/>
      </c>
      <c r="E3323">
        <v>1.2</v>
      </c>
      <c r="F3323" t="s">
        <v>575</v>
      </c>
      <c r="G3323">
        <v>0.44</v>
      </c>
      <c r="H3323">
        <f t="shared" si="202"/>
        <v>0.52800000000000002</v>
      </c>
      <c r="I3323">
        <f>VLOOKUP(L3323,'ARTICLES 10052022'!$A$1:$Q$1031,17,FALSE)</f>
        <v>29.597999999999999</v>
      </c>
      <c r="J3323">
        <f t="shared" si="205"/>
        <v>35.517599999999995</v>
      </c>
      <c r="L3323" t="s">
        <v>574</v>
      </c>
      <c r="M3323">
        <f>IF(I3323="","",VLOOKUP(L3323,'ARTICLES 10052022'!$A$1:$J$1031,10,FALSE))</f>
        <v>19.731999999999999</v>
      </c>
      <c r="N3323">
        <f t="shared" si="204"/>
        <v>23.6784</v>
      </c>
    </row>
    <row r="3324" spans="1:14" outlineLevel="2">
      <c r="A3324" t="s">
        <v>2546</v>
      </c>
      <c r="B3324" s="73" t="str">
        <f>VLOOKUP(A3324,'ARTICLES 10052022'!$A$2:$D$1031,4,FALSE)</f>
        <v>AF</v>
      </c>
      <c r="C3324" s="73" t="str">
        <f t="shared" si="201"/>
        <v/>
      </c>
      <c r="E3324">
        <v>1</v>
      </c>
      <c r="F3324" t="s">
        <v>1988</v>
      </c>
      <c r="G3324">
        <v>0.44</v>
      </c>
      <c r="H3324">
        <f t="shared" si="202"/>
        <v>0.44</v>
      </c>
      <c r="I3324">
        <f>VLOOKUP(L3324,'ARTICLES 10052022'!$A$1:$Q$1031,17,FALSE)</f>
        <v>425</v>
      </c>
      <c r="J3324">
        <f t="shared" si="205"/>
        <v>425</v>
      </c>
      <c r="L3324" t="s">
        <v>674</v>
      </c>
      <c r="M3324">
        <f>IF(I3324="","",VLOOKUP(L3324,'ARTICLES 10052022'!$A$1:$J$1031,10,FALSE))</f>
        <v>153.59929999999997</v>
      </c>
      <c r="N3324">
        <f t="shared" si="204"/>
        <v>153.59929999999997</v>
      </c>
    </row>
    <row r="3325" spans="1:14" outlineLevel="2">
      <c r="A3325" t="s">
        <v>2546</v>
      </c>
      <c r="B3325" s="73" t="str">
        <f>VLOOKUP(A3325,'ARTICLES 10052022'!$A$2:$D$1031,4,FALSE)</f>
        <v>AF</v>
      </c>
      <c r="C3325" s="73" t="str">
        <f t="shared" si="201"/>
        <v/>
      </c>
      <c r="E3325">
        <v>0.7</v>
      </c>
      <c r="F3325" t="s">
        <v>2047</v>
      </c>
      <c r="G3325">
        <v>0.44</v>
      </c>
      <c r="H3325">
        <f t="shared" si="202"/>
        <v>0.308</v>
      </c>
      <c r="I3325">
        <f>VLOOKUP(L3325,'ARTICLES 10052022'!$A$1:$Q$1031,17,FALSE)</f>
        <v>11.100000000000001</v>
      </c>
      <c r="J3325">
        <f t="shared" si="205"/>
        <v>7.7700000000000005</v>
      </c>
      <c r="L3325" t="s">
        <v>650</v>
      </c>
      <c r="M3325">
        <f>IF(I3325="","",VLOOKUP(L3325,'ARTICLES 10052022'!$A$1:$J$1031,10,FALSE))</f>
        <v>7.4</v>
      </c>
      <c r="N3325">
        <f t="shared" si="204"/>
        <v>5.18</v>
      </c>
    </row>
    <row r="3326" spans="1:14" outlineLevel="2">
      <c r="A3326" t="s">
        <v>2546</v>
      </c>
      <c r="B3326" s="73" t="str">
        <f>VLOOKUP(A3326,'ARTICLES 10052022'!$A$2:$D$1031,4,FALSE)</f>
        <v>AF</v>
      </c>
      <c r="C3326" s="73" t="str">
        <f t="shared" si="201"/>
        <v/>
      </c>
      <c r="E3326">
        <v>16</v>
      </c>
      <c r="F3326" t="s">
        <v>2084</v>
      </c>
      <c r="G3326">
        <v>0.44</v>
      </c>
      <c r="H3326">
        <f t="shared" si="202"/>
        <v>7.04</v>
      </c>
      <c r="I3326">
        <f>VLOOKUP(L3326,'ARTICLES 10052022'!$A$1:$Q$1031,17,FALSE)</f>
        <v>0.26474999999999999</v>
      </c>
      <c r="J3326">
        <f t="shared" si="205"/>
        <v>4.2359999999999998</v>
      </c>
      <c r="L3326">
        <v>8110608018</v>
      </c>
      <c r="M3326">
        <f>IF(I3326="","",VLOOKUP(L3326,'ARTICLES 10052022'!$A$1:$J$1031,10,FALSE))</f>
        <v>0.17649999999999999</v>
      </c>
      <c r="N3326">
        <f t="shared" si="204"/>
        <v>2.8239999999999998</v>
      </c>
    </row>
    <row r="3327" spans="1:14" outlineLevel="2">
      <c r="A3327" t="s">
        <v>2546</v>
      </c>
      <c r="B3327" s="73" t="str">
        <f>VLOOKUP(A3327,'ARTICLES 10052022'!$A$2:$D$1031,4,FALSE)</f>
        <v>AF</v>
      </c>
      <c r="C3327" s="73" t="str">
        <f t="shared" si="201"/>
        <v/>
      </c>
      <c r="E3327">
        <v>1</v>
      </c>
      <c r="F3327" t="s">
        <v>982</v>
      </c>
      <c r="G3327">
        <v>0.44</v>
      </c>
      <c r="H3327">
        <f t="shared" si="202"/>
        <v>0.44</v>
      </c>
      <c r="I3327">
        <f>VLOOKUP(L3327,'ARTICLES 10052022'!$A$1:$Q$1031,17,FALSE)</f>
        <v>1.1970000000000001</v>
      </c>
      <c r="J3327">
        <f t="shared" si="205"/>
        <v>1.1970000000000001</v>
      </c>
      <c r="L3327" t="s">
        <v>981</v>
      </c>
      <c r="M3327">
        <f>IF(I3327="","",VLOOKUP(L3327,'ARTICLES 10052022'!$A$1:$J$1031,10,FALSE))</f>
        <v>0.9</v>
      </c>
      <c r="N3327">
        <f t="shared" si="204"/>
        <v>0.9</v>
      </c>
    </row>
    <row r="3328" spans="1:14" outlineLevel="1">
      <c r="A3328" s="73" t="s">
        <v>3141</v>
      </c>
      <c r="B3328" s="73"/>
      <c r="C3328" s="73" t="str">
        <f t="shared" si="201"/>
        <v>PHYTOTINY</v>
      </c>
      <c r="J3328" t="e">
        <f>SUBTOTAL(9,J3314:J3327)</f>
        <v>#N/A</v>
      </c>
      <c r="N3328" t="e">
        <f>SUBTOTAL(9,N3314:N3327)</f>
        <v>#N/A</v>
      </c>
    </row>
    <row r="3329" spans="1:14" outlineLevel="2">
      <c r="A3329" t="s">
        <v>2832</v>
      </c>
      <c r="B3329" s="73" t="str">
        <f>VLOOKUP(A3329,'ARTICLES 10052022'!$A$2:$D$1031,4,FALSE)</f>
        <v>AF</v>
      </c>
      <c r="C3329" s="73" t="str">
        <f t="shared" si="201"/>
        <v/>
      </c>
      <c r="D3329" t="s">
        <v>498</v>
      </c>
      <c r="E3329">
        <v>2</v>
      </c>
      <c r="F3329" t="s">
        <v>1942</v>
      </c>
      <c r="G3329">
        <v>24.03</v>
      </c>
      <c r="H3329">
        <f t="shared" si="202"/>
        <v>48.06</v>
      </c>
      <c r="I3329">
        <f>VLOOKUP(L3329,'ARTICLES 10052022'!$A$1:$Q$1031,17,FALSE)</f>
        <v>27.645</v>
      </c>
      <c r="J3329">
        <f t="shared" si="205"/>
        <v>55.29</v>
      </c>
      <c r="L3329" t="s">
        <v>498</v>
      </c>
      <c r="M3329">
        <f>IF(I3329="","",VLOOKUP(L3329,'ARTICLES 10052022'!$A$1:$J$1031,10,FALSE))</f>
        <v>18.43</v>
      </c>
      <c r="N3329">
        <f t="shared" si="204"/>
        <v>36.86</v>
      </c>
    </row>
    <row r="3330" spans="1:14" outlineLevel="2">
      <c r="A3330" t="s">
        <v>2832</v>
      </c>
      <c r="B3330" s="73" t="str">
        <f>VLOOKUP(A3330,'ARTICLES 10052022'!$A$2:$D$1031,4,FALSE)</f>
        <v>AF</v>
      </c>
      <c r="C3330" s="73" t="str">
        <f t="shared" si="201"/>
        <v/>
      </c>
      <c r="D3330" t="s">
        <v>608</v>
      </c>
      <c r="E3330">
        <v>2</v>
      </c>
      <c r="F3330" t="s">
        <v>1914</v>
      </c>
      <c r="G3330">
        <v>1.87</v>
      </c>
      <c r="H3330">
        <f t="shared" si="202"/>
        <v>3.74</v>
      </c>
      <c r="I3330">
        <f>VLOOKUP(L3330,'ARTICLES 10052022'!$A$1:$Q$1031,17,FALSE)</f>
        <v>2.238</v>
      </c>
      <c r="J3330">
        <f t="shared" si="205"/>
        <v>4.476</v>
      </c>
      <c r="L3330" t="s">
        <v>608</v>
      </c>
      <c r="M3330">
        <f>IF(I3330="","",VLOOKUP(L3330,'ARTICLES 10052022'!$A$1:$J$1031,10,FALSE))</f>
        <v>1.492</v>
      </c>
      <c r="N3330">
        <f t="shared" si="204"/>
        <v>2.984</v>
      </c>
    </row>
    <row r="3331" spans="1:14" outlineLevel="2">
      <c r="A3331" t="s">
        <v>2832</v>
      </c>
      <c r="B3331" s="73" t="str">
        <f>VLOOKUP(A3331,'ARTICLES 10052022'!$A$2:$D$1031,4,FALSE)</f>
        <v>AF</v>
      </c>
      <c r="C3331" s="73" t="str">
        <f t="shared" si="201"/>
        <v/>
      </c>
      <c r="D3331" t="s">
        <v>610</v>
      </c>
      <c r="E3331">
        <v>2</v>
      </c>
      <c r="F3331" t="s">
        <v>1919</v>
      </c>
      <c r="G3331">
        <v>1.87</v>
      </c>
      <c r="H3331">
        <f t="shared" si="202"/>
        <v>3.74</v>
      </c>
      <c r="I3331">
        <f>VLOOKUP(L3331,'ARTICLES 10052022'!$A$1:$Q$1031,17,FALSE)</f>
        <v>1.7115</v>
      </c>
      <c r="J3331">
        <f t="shared" si="205"/>
        <v>3.423</v>
      </c>
      <c r="L3331" t="s">
        <v>610</v>
      </c>
      <c r="M3331">
        <f>IF(I3331="","",VLOOKUP(L3331,'ARTICLES 10052022'!$A$1:$J$1031,10,FALSE))</f>
        <v>1.141</v>
      </c>
      <c r="N3331">
        <f t="shared" si="204"/>
        <v>2.282</v>
      </c>
    </row>
    <row r="3332" spans="1:14" outlineLevel="2">
      <c r="A3332" t="s">
        <v>2832</v>
      </c>
      <c r="B3332" s="73" t="str">
        <f>VLOOKUP(A3332,'ARTICLES 10052022'!$A$2:$D$1031,4,FALSE)</f>
        <v>AF</v>
      </c>
      <c r="C3332" s="73" t="str">
        <f t="shared" ref="C3332:C3395" si="206">IF(G3332="",MID(A3332,7,100),"")</f>
        <v/>
      </c>
      <c r="D3332" t="s">
        <v>620</v>
      </c>
      <c r="E3332">
        <v>1</v>
      </c>
      <c r="F3332" t="s">
        <v>1917</v>
      </c>
      <c r="G3332">
        <v>2.56</v>
      </c>
      <c r="H3332">
        <f t="shared" si="202"/>
        <v>2.56</v>
      </c>
      <c r="I3332">
        <f>VLOOKUP(L3332,'ARTICLES 10052022'!$A$1:$Q$1031,17,FALSE)</f>
        <v>2.895</v>
      </c>
      <c r="J3332">
        <f t="shared" si="205"/>
        <v>2.895</v>
      </c>
      <c r="L3332" t="s">
        <v>620</v>
      </c>
      <c r="M3332">
        <f>IF(I3332="","",VLOOKUP(L3332,'ARTICLES 10052022'!$A$1:$J$1031,10,FALSE))</f>
        <v>1.93</v>
      </c>
      <c r="N3332">
        <f t="shared" si="204"/>
        <v>1.93</v>
      </c>
    </row>
    <row r="3333" spans="1:14" outlineLevel="2">
      <c r="A3333" t="s">
        <v>2832</v>
      </c>
      <c r="B3333" s="73" t="str">
        <f>VLOOKUP(A3333,'ARTICLES 10052022'!$A$2:$D$1031,4,FALSE)</f>
        <v>AF</v>
      </c>
      <c r="C3333" s="73" t="str">
        <f t="shared" si="206"/>
        <v/>
      </c>
      <c r="D3333" t="s">
        <v>2443</v>
      </c>
      <c r="E3333">
        <v>2</v>
      </c>
      <c r="F3333" t="s">
        <v>2444</v>
      </c>
      <c r="G3333">
        <v>1.5</v>
      </c>
      <c r="H3333">
        <f t="shared" si="202"/>
        <v>3</v>
      </c>
      <c r="I3333">
        <f>VLOOKUP(L3333,'ARTICLES 10052022'!$A$1:$Q$1031,17,FALSE)</f>
        <v>3.3114600000000003</v>
      </c>
      <c r="J3333">
        <f t="shared" si="205"/>
        <v>6.6229200000000006</v>
      </c>
      <c r="L3333" t="s">
        <v>2443</v>
      </c>
      <c r="M3333">
        <f>IF(I3333="","",VLOOKUP(L3333,'ARTICLES 10052022'!$A$1:$J$1031,10,FALSE))</f>
        <v>2.3620000000000001</v>
      </c>
      <c r="N3333">
        <f t="shared" si="204"/>
        <v>4.7240000000000002</v>
      </c>
    </row>
    <row r="3334" spans="1:14" outlineLevel="1">
      <c r="A3334" s="73" t="s">
        <v>3359</v>
      </c>
      <c r="B3334" s="73"/>
      <c r="C3334" s="73" t="str">
        <f t="shared" si="206"/>
        <v>DFVCR</v>
      </c>
      <c r="J3334">
        <f>SUBTOTAL(9,J3329:J3333)</f>
        <v>72.706919999999997</v>
      </c>
      <c r="N3334">
        <f>SUBTOTAL(9,N3329:N3333)</f>
        <v>48.78</v>
      </c>
    </row>
    <row r="3335" spans="1:14" outlineLevel="2">
      <c r="A3335" t="s">
        <v>729</v>
      </c>
      <c r="B3335" s="73" t="str">
        <f>VLOOKUP(A3335,'ARTICLES 10052022'!$A$2:$D$1031,4,FALSE)</f>
        <v>AF</v>
      </c>
      <c r="C3335" s="73" t="str">
        <f t="shared" si="206"/>
        <v/>
      </c>
      <c r="D3335" t="s">
        <v>498</v>
      </c>
      <c r="E3335">
        <v>2</v>
      </c>
      <c r="F3335" t="s">
        <v>1942</v>
      </c>
      <c r="G3335">
        <v>24.03</v>
      </c>
      <c r="H3335">
        <f t="shared" ref="H3335:H3397" si="207">IF(C3335="",G3335*E3335,"")</f>
        <v>48.06</v>
      </c>
      <c r="I3335">
        <f>VLOOKUP(L3335,'ARTICLES 10052022'!$A$1:$Q$1031,17,FALSE)</f>
        <v>27.645</v>
      </c>
      <c r="J3335">
        <f t="shared" si="205"/>
        <v>55.29</v>
      </c>
      <c r="L3335" t="s">
        <v>498</v>
      </c>
      <c r="M3335">
        <f>IF(I3335="","",VLOOKUP(L3335,'ARTICLES 10052022'!$A$1:$J$1031,10,FALSE))</f>
        <v>18.43</v>
      </c>
      <c r="N3335">
        <f t="shared" si="204"/>
        <v>36.86</v>
      </c>
    </row>
    <row r="3336" spans="1:14" outlineLevel="2">
      <c r="A3336" t="s">
        <v>729</v>
      </c>
      <c r="B3336" s="73" t="str">
        <f>VLOOKUP(A3336,'ARTICLES 10052022'!$A$2:$D$1031,4,FALSE)</f>
        <v>AF</v>
      </c>
      <c r="C3336" s="73" t="str">
        <f t="shared" si="206"/>
        <v/>
      </c>
      <c r="D3336" t="s">
        <v>608</v>
      </c>
      <c r="E3336">
        <v>1</v>
      </c>
      <c r="F3336" t="s">
        <v>1914</v>
      </c>
      <c r="G3336">
        <v>1.87</v>
      </c>
      <c r="H3336">
        <f t="shared" si="207"/>
        <v>1.87</v>
      </c>
      <c r="I3336">
        <f>VLOOKUP(L3336,'ARTICLES 10052022'!$A$1:$Q$1031,17,FALSE)</f>
        <v>2.238</v>
      </c>
      <c r="J3336">
        <f t="shared" si="205"/>
        <v>2.238</v>
      </c>
      <c r="L3336" t="s">
        <v>608</v>
      </c>
      <c r="M3336">
        <f>IF(I3336="","",VLOOKUP(L3336,'ARTICLES 10052022'!$A$1:$J$1031,10,FALSE))</f>
        <v>1.492</v>
      </c>
      <c r="N3336">
        <f t="shared" si="204"/>
        <v>1.492</v>
      </c>
    </row>
    <row r="3337" spans="1:14" outlineLevel="2">
      <c r="A3337" t="s">
        <v>729</v>
      </c>
      <c r="B3337" s="73" t="str">
        <f>VLOOKUP(A3337,'ARTICLES 10052022'!$A$2:$D$1031,4,FALSE)</f>
        <v>AF</v>
      </c>
      <c r="C3337" s="73" t="str">
        <f t="shared" si="206"/>
        <v/>
      </c>
      <c r="D3337" t="s">
        <v>610</v>
      </c>
      <c r="E3337">
        <v>2</v>
      </c>
      <c r="F3337" t="s">
        <v>1919</v>
      </c>
      <c r="G3337">
        <v>1.87</v>
      </c>
      <c r="H3337">
        <f t="shared" si="207"/>
        <v>3.74</v>
      </c>
      <c r="I3337">
        <f>VLOOKUP(L3337,'ARTICLES 10052022'!$A$1:$Q$1031,17,FALSE)</f>
        <v>1.7115</v>
      </c>
      <c r="J3337">
        <f t="shared" si="205"/>
        <v>3.423</v>
      </c>
      <c r="L3337" t="s">
        <v>610</v>
      </c>
      <c r="M3337">
        <f>IF(I3337="","",VLOOKUP(L3337,'ARTICLES 10052022'!$A$1:$J$1031,10,FALSE))</f>
        <v>1.141</v>
      </c>
      <c r="N3337">
        <f t="shared" si="204"/>
        <v>2.282</v>
      </c>
    </row>
    <row r="3338" spans="1:14" outlineLevel="2">
      <c r="A3338" t="s">
        <v>729</v>
      </c>
      <c r="B3338" s="73" t="str">
        <f>VLOOKUP(A3338,'ARTICLES 10052022'!$A$2:$D$1031,4,FALSE)</f>
        <v>AF</v>
      </c>
      <c r="C3338" s="73" t="str">
        <f t="shared" si="206"/>
        <v/>
      </c>
      <c r="D3338" t="s">
        <v>616</v>
      </c>
      <c r="E3338">
        <v>1</v>
      </c>
      <c r="F3338" t="s">
        <v>1916</v>
      </c>
      <c r="G3338">
        <v>2.91</v>
      </c>
      <c r="H3338">
        <f t="shared" si="207"/>
        <v>2.91</v>
      </c>
      <c r="I3338">
        <f>VLOOKUP(L3338,'ARTICLES 10052022'!$A$1:$Q$1031,17,FALSE)</f>
        <v>3.4259999999999997</v>
      </c>
      <c r="J3338">
        <f t="shared" si="205"/>
        <v>3.4259999999999997</v>
      </c>
      <c r="L3338" t="s">
        <v>616</v>
      </c>
      <c r="M3338">
        <f>IF(I3338="","",VLOOKUP(L3338,'ARTICLES 10052022'!$A$1:$J$1031,10,FALSE))</f>
        <v>2.2839999999999998</v>
      </c>
      <c r="N3338">
        <f t="shared" ref="N3338:N3401" si="208">IF(I3338="","",E3338*M3338)</f>
        <v>2.2839999999999998</v>
      </c>
    </row>
    <row r="3339" spans="1:14" outlineLevel="2">
      <c r="A3339" t="s">
        <v>729</v>
      </c>
      <c r="B3339" s="73" t="str">
        <f>VLOOKUP(A3339,'ARTICLES 10052022'!$A$2:$D$1031,4,FALSE)</f>
        <v>AF</v>
      </c>
      <c r="C3339" s="73" t="str">
        <f t="shared" si="206"/>
        <v/>
      </c>
      <c r="D3339" t="s">
        <v>624</v>
      </c>
      <c r="E3339">
        <v>2</v>
      </c>
      <c r="F3339" t="s">
        <v>625</v>
      </c>
      <c r="G3339">
        <v>1.34</v>
      </c>
      <c r="H3339">
        <f t="shared" si="207"/>
        <v>2.68</v>
      </c>
      <c r="I3339">
        <f>VLOOKUP(L3339,'ARTICLES 10052022'!$A$1:$Q$1031,17,FALSE)</f>
        <v>1.4332500000000001</v>
      </c>
      <c r="J3339">
        <f t="shared" si="205"/>
        <v>2.8665000000000003</v>
      </c>
      <c r="L3339" t="s">
        <v>624</v>
      </c>
      <c r="M3339">
        <f>IF(I3339="","",VLOOKUP(L3339,'ARTICLES 10052022'!$A$1:$J$1031,10,FALSE))</f>
        <v>0.63700000000000001</v>
      </c>
      <c r="N3339">
        <f t="shared" si="208"/>
        <v>1.274</v>
      </c>
    </row>
    <row r="3340" spans="1:14" outlineLevel="2">
      <c r="A3340" t="s">
        <v>729</v>
      </c>
      <c r="B3340" s="73" t="str">
        <f>VLOOKUP(A3340,'ARTICLES 10052022'!$A$2:$D$1031,4,FALSE)</f>
        <v>AF</v>
      </c>
      <c r="C3340" s="73" t="str">
        <f t="shared" si="206"/>
        <v/>
      </c>
      <c r="E3340">
        <v>2</v>
      </c>
      <c r="F3340" t="s">
        <v>2442</v>
      </c>
      <c r="G3340">
        <v>9.51</v>
      </c>
      <c r="H3340">
        <f t="shared" si="207"/>
        <v>19.02</v>
      </c>
      <c r="I3340">
        <f>VLOOKUP(L3340,'ARTICLES 10052022'!$A$1:$Q$1031,17,FALSE)</f>
        <v>9.5289999999999999</v>
      </c>
      <c r="J3340">
        <f t="shared" si="205"/>
        <v>19.058</v>
      </c>
      <c r="L3340" t="s">
        <v>2441</v>
      </c>
      <c r="M3340">
        <f>IF(I3340="","",VLOOKUP(L3340,'ARTICLES 10052022'!$A$1:$J$1031,10,FALSE))</f>
        <v>6.18</v>
      </c>
      <c r="N3340">
        <f t="shared" si="208"/>
        <v>12.36</v>
      </c>
    </row>
    <row r="3341" spans="1:14" outlineLevel="2">
      <c r="A3341" t="s">
        <v>729</v>
      </c>
      <c r="B3341" s="73" t="str">
        <f>VLOOKUP(A3341,'ARTICLES 10052022'!$A$2:$D$1031,4,FALSE)</f>
        <v>AF</v>
      </c>
      <c r="C3341" s="73" t="str">
        <f t="shared" si="206"/>
        <v/>
      </c>
      <c r="D3341" t="s">
        <v>2443</v>
      </c>
      <c r="E3341">
        <v>1</v>
      </c>
      <c r="F3341" t="s">
        <v>2444</v>
      </c>
      <c r="G3341">
        <v>1.5</v>
      </c>
      <c r="H3341">
        <f t="shared" si="207"/>
        <v>1.5</v>
      </c>
      <c r="I3341">
        <f>VLOOKUP(L3341,'ARTICLES 10052022'!$A$1:$Q$1031,17,FALSE)</f>
        <v>3.3114600000000003</v>
      </c>
      <c r="J3341">
        <f t="shared" si="205"/>
        <v>3.3114600000000003</v>
      </c>
      <c r="L3341" t="s">
        <v>2443</v>
      </c>
      <c r="M3341">
        <f>IF(I3341="","",VLOOKUP(L3341,'ARTICLES 10052022'!$A$1:$J$1031,10,FALSE))</f>
        <v>2.3620000000000001</v>
      </c>
      <c r="N3341">
        <f t="shared" si="208"/>
        <v>2.3620000000000001</v>
      </c>
    </row>
    <row r="3342" spans="1:14" outlineLevel="2">
      <c r="A3342" t="s">
        <v>729</v>
      </c>
      <c r="B3342" s="73" t="str">
        <f>VLOOKUP(A3342,'ARTICLES 10052022'!$A$2:$D$1031,4,FALSE)</f>
        <v>AF</v>
      </c>
      <c r="C3342" s="73" t="str">
        <f t="shared" si="206"/>
        <v/>
      </c>
      <c r="D3342" t="s">
        <v>2445</v>
      </c>
      <c r="E3342">
        <v>1</v>
      </c>
      <c r="F3342" t="s">
        <v>2446</v>
      </c>
      <c r="G3342">
        <v>1.6</v>
      </c>
      <c r="H3342">
        <f t="shared" si="207"/>
        <v>1.6</v>
      </c>
      <c r="I3342">
        <f>VLOOKUP(L3342,'ARTICLES 10052022'!$A$1:$Q$1031,17,FALSE)</f>
        <v>3.5529880000000005</v>
      </c>
      <c r="J3342">
        <f t="shared" si="205"/>
        <v>3.5529880000000005</v>
      </c>
      <c r="L3342" t="s">
        <v>2445</v>
      </c>
      <c r="M3342">
        <f>IF(I3342="","",VLOOKUP(L3342,'ARTICLES 10052022'!$A$1:$J$1031,10,FALSE))</f>
        <v>2.5436000000000001</v>
      </c>
      <c r="N3342">
        <f t="shared" si="208"/>
        <v>2.5436000000000001</v>
      </c>
    </row>
    <row r="3343" spans="1:14" outlineLevel="1">
      <c r="A3343" s="73" t="s">
        <v>3137</v>
      </c>
      <c r="B3343" s="73"/>
      <c r="C3343" s="73" t="str">
        <f t="shared" si="206"/>
        <v>DFVL</v>
      </c>
      <c r="J3343">
        <f>SUBTOTAL(9,J3335:J3342)</f>
        <v>93.165948</v>
      </c>
      <c r="N3343">
        <f>SUBTOTAL(9,N3335:N3342)</f>
        <v>61.457599999999999</v>
      </c>
    </row>
    <row r="3344" spans="1:14" outlineLevel="2">
      <c r="A3344" t="s">
        <v>2835</v>
      </c>
      <c r="B3344" s="73" t="str">
        <f>VLOOKUP(A3344,'ARTICLES 10052022'!$A$2:$D$1031,4,FALSE)</f>
        <v>NP</v>
      </c>
      <c r="C3344" s="73" t="str">
        <f t="shared" si="206"/>
        <v/>
      </c>
      <c r="D3344" t="s">
        <v>1665</v>
      </c>
      <c r="E3344">
        <v>5</v>
      </c>
      <c r="F3344" t="s">
        <v>1666</v>
      </c>
      <c r="G3344">
        <v>2.85</v>
      </c>
      <c r="H3344">
        <f t="shared" si="207"/>
        <v>14.25</v>
      </c>
      <c r="I3344">
        <f>VLOOKUP(L3344,'ARTICLES 10052022'!$A$1:$Q$1031,17,FALSE)</f>
        <v>3.0191000000000003</v>
      </c>
      <c r="J3344">
        <f t="shared" si="205"/>
        <v>15.095500000000001</v>
      </c>
      <c r="L3344" t="s">
        <v>1665</v>
      </c>
      <c r="M3344">
        <f>IF(I3344="","",VLOOKUP(L3344,'ARTICLES 10052022'!$A$1:$J$1031,10,FALSE))</f>
        <v>2.27</v>
      </c>
      <c r="N3344">
        <f t="shared" si="208"/>
        <v>11.35</v>
      </c>
    </row>
    <row r="3345" spans="1:14" outlineLevel="2">
      <c r="A3345" t="s">
        <v>2835</v>
      </c>
      <c r="B3345" s="73" t="str">
        <f>VLOOKUP(A3345,'ARTICLES 10052022'!$A$2:$D$1031,4,FALSE)</f>
        <v>NP</v>
      </c>
      <c r="C3345" s="73" t="str">
        <f t="shared" si="206"/>
        <v/>
      </c>
      <c r="D3345" t="s">
        <v>498</v>
      </c>
      <c r="E3345">
        <v>5</v>
      </c>
      <c r="F3345" t="s">
        <v>1942</v>
      </c>
      <c r="G3345">
        <v>24.03</v>
      </c>
      <c r="H3345">
        <f t="shared" si="207"/>
        <v>120.15</v>
      </c>
      <c r="I3345">
        <f>VLOOKUP(L3345,'ARTICLES 10052022'!$A$1:$Q$1031,17,FALSE)</f>
        <v>27.645</v>
      </c>
      <c r="J3345">
        <f t="shared" si="205"/>
        <v>138.22499999999999</v>
      </c>
      <c r="L3345" t="s">
        <v>498</v>
      </c>
      <c r="M3345">
        <f>IF(I3345="","",VLOOKUP(L3345,'ARTICLES 10052022'!$A$1:$J$1031,10,FALSE))</f>
        <v>18.43</v>
      </c>
      <c r="N3345">
        <f t="shared" si="208"/>
        <v>92.15</v>
      </c>
    </row>
    <row r="3346" spans="1:14" outlineLevel="2">
      <c r="A3346" t="s">
        <v>2835</v>
      </c>
      <c r="B3346" s="73" t="str">
        <f>VLOOKUP(A3346,'ARTICLES 10052022'!$A$2:$D$1031,4,FALSE)</f>
        <v>NP</v>
      </c>
      <c r="C3346" s="73" t="str">
        <f t="shared" si="206"/>
        <v/>
      </c>
      <c r="D3346" t="s">
        <v>612</v>
      </c>
      <c r="E3346">
        <v>5</v>
      </c>
      <c r="F3346" t="s">
        <v>1921</v>
      </c>
      <c r="G3346">
        <v>2.25</v>
      </c>
      <c r="H3346">
        <f t="shared" si="207"/>
        <v>11.25</v>
      </c>
      <c r="I3346">
        <f>VLOOKUP(L3346,'ARTICLES 10052022'!$A$1:$Q$1031,17,FALSE)</f>
        <v>2.3460000000000001</v>
      </c>
      <c r="J3346">
        <f t="shared" si="205"/>
        <v>11.73</v>
      </c>
      <c r="L3346" t="s">
        <v>612</v>
      </c>
      <c r="M3346">
        <f>IF(I3346="","",VLOOKUP(L3346,'ARTICLES 10052022'!$A$1:$J$1031,10,FALSE))</f>
        <v>1.5640000000000001</v>
      </c>
      <c r="N3346">
        <f t="shared" si="208"/>
        <v>7.82</v>
      </c>
    </row>
    <row r="3347" spans="1:14" outlineLevel="2">
      <c r="A3347" t="s">
        <v>2835</v>
      </c>
      <c r="B3347" s="73" t="str">
        <f>VLOOKUP(A3347,'ARTICLES 10052022'!$A$2:$D$1031,4,FALSE)</f>
        <v>NP</v>
      </c>
      <c r="C3347" s="73" t="str">
        <f t="shared" si="206"/>
        <v/>
      </c>
      <c r="D3347" t="s">
        <v>620</v>
      </c>
      <c r="E3347">
        <v>3</v>
      </c>
      <c r="F3347" t="s">
        <v>1917</v>
      </c>
      <c r="G3347">
        <v>2.56</v>
      </c>
      <c r="H3347">
        <f t="shared" si="207"/>
        <v>7.68</v>
      </c>
      <c r="I3347">
        <f>VLOOKUP(L3347,'ARTICLES 10052022'!$A$1:$Q$1031,17,FALSE)</f>
        <v>2.895</v>
      </c>
      <c r="J3347">
        <f t="shared" si="205"/>
        <v>8.6850000000000005</v>
      </c>
      <c r="L3347" t="s">
        <v>620</v>
      </c>
      <c r="M3347">
        <f>IF(I3347="","",VLOOKUP(L3347,'ARTICLES 10052022'!$A$1:$J$1031,10,FALSE))</f>
        <v>1.93</v>
      </c>
      <c r="N3347">
        <f t="shared" si="208"/>
        <v>5.79</v>
      </c>
    </row>
    <row r="3348" spans="1:14" outlineLevel="2">
      <c r="A3348" t="s">
        <v>2835</v>
      </c>
      <c r="B3348" s="73" t="str">
        <f>VLOOKUP(A3348,'ARTICLES 10052022'!$A$2:$D$1031,4,FALSE)</f>
        <v>NP</v>
      </c>
      <c r="C3348" s="73" t="str">
        <f t="shared" si="206"/>
        <v/>
      </c>
      <c r="D3348" t="s">
        <v>620</v>
      </c>
      <c r="E3348">
        <v>1</v>
      </c>
      <c r="F3348" t="s">
        <v>1917</v>
      </c>
      <c r="G3348">
        <v>2.56</v>
      </c>
      <c r="H3348">
        <f t="shared" si="207"/>
        <v>2.56</v>
      </c>
      <c r="I3348">
        <f>VLOOKUP(L3348,'ARTICLES 10052022'!$A$1:$Q$1031,17,FALSE)</f>
        <v>2.895</v>
      </c>
      <c r="J3348">
        <f t="shared" si="205"/>
        <v>2.895</v>
      </c>
      <c r="L3348" t="s">
        <v>620</v>
      </c>
      <c r="M3348">
        <f>IF(I3348="","",VLOOKUP(L3348,'ARTICLES 10052022'!$A$1:$J$1031,10,FALSE))</f>
        <v>1.93</v>
      </c>
      <c r="N3348">
        <f t="shared" si="208"/>
        <v>1.93</v>
      </c>
    </row>
    <row r="3349" spans="1:14" outlineLevel="2">
      <c r="A3349" t="s">
        <v>2835</v>
      </c>
      <c r="B3349" s="73" t="str">
        <f>VLOOKUP(A3349,'ARTICLES 10052022'!$A$2:$D$1031,4,FALSE)</f>
        <v>NP</v>
      </c>
      <c r="C3349" s="73" t="str">
        <f t="shared" si="206"/>
        <v/>
      </c>
      <c r="D3349" t="s">
        <v>624</v>
      </c>
      <c r="E3349">
        <v>1</v>
      </c>
      <c r="F3349" t="s">
        <v>625</v>
      </c>
      <c r="G3349">
        <v>1.34</v>
      </c>
      <c r="H3349">
        <f t="shared" si="207"/>
        <v>1.34</v>
      </c>
      <c r="I3349">
        <f>VLOOKUP(L3349,'ARTICLES 10052022'!$A$1:$Q$1031,17,FALSE)</f>
        <v>1.4332500000000001</v>
      </c>
      <c r="J3349">
        <f t="shared" si="205"/>
        <v>1.4332500000000001</v>
      </c>
      <c r="L3349" t="s">
        <v>624</v>
      </c>
      <c r="M3349">
        <f>IF(I3349="","",VLOOKUP(L3349,'ARTICLES 10052022'!$A$1:$J$1031,10,FALSE))</f>
        <v>0.63700000000000001</v>
      </c>
      <c r="N3349">
        <f t="shared" si="208"/>
        <v>0.63700000000000001</v>
      </c>
    </row>
    <row r="3350" spans="1:14" outlineLevel="2">
      <c r="A3350" t="s">
        <v>2835</v>
      </c>
      <c r="B3350" s="73" t="str">
        <f>VLOOKUP(A3350,'ARTICLES 10052022'!$A$2:$D$1031,4,FALSE)</f>
        <v>NP</v>
      </c>
      <c r="C3350" s="73" t="str">
        <f t="shared" si="206"/>
        <v/>
      </c>
      <c r="D3350" t="s">
        <v>1737</v>
      </c>
      <c r="E3350">
        <v>1</v>
      </c>
      <c r="F3350" t="s">
        <v>1738</v>
      </c>
      <c r="G3350">
        <v>2.15</v>
      </c>
      <c r="H3350">
        <f t="shared" si="207"/>
        <v>2.15</v>
      </c>
      <c r="I3350">
        <f>VLOOKUP(L3350,'ARTICLES 10052022'!$A$1:$Q$1031,17,FALSE)</f>
        <v>2.0659999999999998</v>
      </c>
      <c r="J3350">
        <f t="shared" si="205"/>
        <v>2.0659999999999998</v>
      </c>
      <c r="L3350" t="s">
        <v>1737</v>
      </c>
      <c r="M3350">
        <f>IF(I3350="","",VLOOKUP(L3350,'ARTICLES 10052022'!$A$1:$J$1031,10,FALSE))</f>
        <v>1.0329999999999999</v>
      </c>
      <c r="N3350">
        <f t="shared" si="208"/>
        <v>1.0329999999999999</v>
      </c>
    </row>
    <row r="3351" spans="1:14" outlineLevel="2">
      <c r="A3351" t="s">
        <v>2835</v>
      </c>
      <c r="B3351" s="73" t="str">
        <f>VLOOKUP(A3351,'ARTICLES 10052022'!$A$2:$D$1031,4,FALSE)</f>
        <v>NP</v>
      </c>
      <c r="C3351" s="73" t="str">
        <f t="shared" si="206"/>
        <v/>
      </c>
      <c r="D3351" t="s">
        <v>981</v>
      </c>
      <c r="E3351">
        <v>1</v>
      </c>
      <c r="F3351" t="s">
        <v>982</v>
      </c>
      <c r="G3351">
        <v>1.07</v>
      </c>
      <c r="H3351">
        <f t="shared" si="207"/>
        <v>1.07</v>
      </c>
      <c r="I3351">
        <f>VLOOKUP(L3351,'ARTICLES 10052022'!$A$1:$Q$1031,17,FALSE)</f>
        <v>1.1970000000000001</v>
      </c>
      <c r="J3351">
        <f t="shared" si="205"/>
        <v>1.1970000000000001</v>
      </c>
      <c r="L3351" t="s">
        <v>981</v>
      </c>
      <c r="M3351">
        <f>IF(I3351="","",VLOOKUP(L3351,'ARTICLES 10052022'!$A$1:$J$1031,10,FALSE))</f>
        <v>0.9</v>
      </c>
      <c r="N3351">
        <f t="shared" si="208"/>
        <v>0.9</v>
      </c>
    </row>
    <row r="3352" spans="1:14" outlineLevel="2">
      <c r="A3352" t="s">
        <v>2835</v>
      </c>
      <c r="B3352" s="73" t="str">
        <f>VLOOKUP(A3352,'ARTICLES 10052022'!$A$2:$D$1031,4,FALSE)</f>
        <v>NP</v>
      </c>
      <c r="C3352" s="73" t="str">
        <f t="shared" si="206"/>
        <v/>
      </c>
      <c r="D3352" t="s">
        <v>472</v>
      </c>
      <c r="E3352">
        <v>1</v>
      </c>
      <c r="F3352" t="s">
        <v>993</v>
      </c>
      <c r="G3352">
        <v>4.87</v>
      </c>
      <c r="H3352">
        <f t="shared" si="207"/>
        <v>4.87</v>
      </c>
      <c r="I3352">
        <f>VLOOKUP(L3352,'ARTICLES 10052022'!$A$1:$Q$1031,17,FALSE)</f>
        <v>1.41</v>
      </c>
      <c r="J3352">
        <f t="shared" si="205"/>
        <v>1.41</v>
      </c>
      <c r="L3352" t="s">
        <v>472</v>
      </c>
      <c r="M3352">
        <f>IF(I3352="","",VLOOKUP(L3352,'ARTICLES 10052022'!$A$1:$J$1031,10,FALSE))</f>
        <v>0.94</v>
      </c>
      <c r="N3352">
        <f t="shared" si="208"/>
        <v>0.94</v>
      </c>
    </row>
    <row r="3353" spans="1:14" outlineLevel="2">
      <c r="A3353" t="s">
        <v>2835</v>
      </c>
      <c r="B3353" s="73" t="str">
        <f>VLOOKUP(A3353,'ARTICLES 10052022'!$A$2:$D$1031,4,FALSE)</f>
        <v>NP</v>
      </c>
      <c r="C3353" s="73" t="str">
        <f t="shared" si="206"/>
        <v/>
      </c>
      <c r="D3353" t="s">
        <v>1929</v>
      </c>
      <c r="E3353">
        <v>1</v>
      </c>
      <c r="F3353" t="s">
        <v>1930</v>
      </c>
      <c r="G3353">
        <v>0.42</v>
      </c>
      <c r="H3353">
        <f t="shared" si="207"/>
        <v>0.42</v>
      </c>
      <c r="I3353">
        <f>VLOOKUP(L3353,'ARTICLES 10052022'!$A$1:$Q$1031,17,FALSE)</f>
        <v>0</v>
      </c>
      <c r="J3353">
        <f t="shared" si="205"/>
        <v>0</v>
      </c>
      <c r="L3353" t="s">
        <v>1929</v>
      </c>
      <c r="M3353">
        <f>IF(I3353="","",VLOOKUP(L3353,'ARTICLES 10052022'!$A$1:$J$1031,10,FALSE))</f>
        <v>0</v>
      </c>
      <c r="N3353">
        <f t="shared" si="208"/>
        <v>0</v>
      </c>
    </row>
    <row r="3354" spans="1:14" outlineLevel="2">
      <c r="A3354" t="s">
        <v>2835</v>
      </c>
      <c r="B3354" s="73" t="str">
        <f>VLOOKUP(A3354,'ARTICLES 10052022'!$A$2:$D$1031,4,FALSE)</f>
        <v>NP</v>
      </c>
      <c r="C3354" s="73" t="str">
        <f t="shared" si="206"/>
        <v/>
      </c>
      <c r="D3354" t="s">
        <v>2410</v>
      </c>
      <c r="E3354">
        <v>1</v>
      </c>
      <c r="F3354" t="s">
        <v>2411</v>
      </c>
      <c r="G3354">
        <v>75</v>
      </c>
      <c r="H3354">
        <f t="shared" si="207"/>
        <v>75</v>
      </c>
      <c r="I3354">
        <f>VLOOKUP(L3354,'ARTICLES 10052022'!$A$1:$Q$1031,17,FALSE)</f>
        <v>75</v>
      </c>
      <c r="J3354">
        <f t="shared" si="205"/>
        <v>75</v>
      </c>
      <c r="L3354" t="s">
        <v>2410</v>
      </c>
      <c r="M3354">
        <f>IF(I3354="","",VLOOKUP(L3354,'ARTICLES 10052022'!$A$1:$J$1031,10,FALSE))</f>
        <v>50</v>
      </c>
      <c r="N3354">
        <f t="shared" si="208"/>
        <v>50</v>
      </c>
    </row>
    <row r="3355" spans="1:14" outlineLevel="2">
      <c r="A3355" t="s">
        <v>2835</v>
      </c>
      <c r="B3355" s="73" t="str">
        <f>VLOOKUP(A3355,'ARTICLES 10052022'!$A$2:$D$1031,4,FALSE)</f>
        <v>NP</v>
      </c>
      <c r="C3355" s="73" t="str">
        <f t="shared" si="206"/>
        <v/>
      </c>
      <c r="D3355" t="s">
        <v>478</v>
      </c>
      <c r="E3355">
        <v>1</v>
      </c>
      <c r="F3355" t="s">
        <v>479</v>
      </c>
      <c r="G3355">
        <v>32.479999999999997</v>
      </c>
      <c r="H3355">
        <f t="shared" si="207"/>
        <v>32.479999999999997</v>
      </c>
      <c r="I3355">
        <f>VLOOKUP(L3355,'ARTICLES 10052022'!$A$1:$Q$1031,17,FALSE)</f>
        <v>34.56</v>
      </c>
      <c r="J3355">
        <f t="shared" si="205"/>
        <v>34.56</v>
      </c>
      <c r="L3355" t="s">
        <v>478</v>
      </c>
      <c r="M3355">
        <f>IF(I3355="","",VLOOKUP(L3355,'ARTICLES 10052022'!$A$1:$J$1031,10,FALSE))</f>
        <v>17.28</v>
      </c>
      <c r="N3355">
        <f t="shared" si="208"/>
        <v>17.28</v>
      </c>
    </row>
    <row r="3356" spans="1:14" outlineLevel="2">
      <c r="A3356" t="s">
        <v>2835</v>
      </c>
      <c r="B3356" s="73" t="str">
        <f>VLOOKUP(A3356,'ARTICLES 10052022'!$A$2:$D$1031,4,FALSE)</f>
        <v>NP</v>
      </c>
      <c r="C3356" s="73" t="str">
        <f t="shared" si="206"/>
        <v/>
      </c>
      <c r="D3356" t="s">
        <v>480</v>
      </c>
      <c r="E3356">
        <v>1</v>
      </c>
      <c r="F3356" t="s">
        <v>481</v>
      </c>
      <c r="G3356">
        <v>41.1</v>
      </c>
      <c r="H3356">
        <f t="shared" si="207"/>
        <v>41.1</v>
      </c>
      <c r="I3356">
        <f>VLOOKUP(L3356,'ARTICLES 10052022'!$A$1:$Q$1031,17,FALSE)</f>
        <v>43.740000000000009</v>
      </c>
      <c r="J3356">
        <f t="shared" si="205"/>
        <v>43.740000000000009</v>
      </c>
      <c r="L3356" t="s">
        <v>480</v>
      </c>
      <c r="M3356">
        <f>IF(I3356="","",VLOOKUP(L3356,'ARTICLES 10052022'!$A$1:$J$1031,10,FALSE))</f>
        <v>29.160000000000004</v>
      </c>
      <c r="N3356">
        <f t="shared" si="208"/>
        <v>29.160000000000004</v>
      </c>
    </row>
    <row r="3357" spans="1:14" outlineLevel="2">
      <c r="A3357" t="s">
        <v>2835</v>
      </c>
      <c r="B3357" s="73" t="str">
        <f>VLOOKUP(A3357,'ARTICLES 10052022'!$A$2:$D$1031,4,FALSE)</f>
        <v>NP</v>
      </c>
      <c r="C3357" s="73" t="str">
        <f t="shared" si="206"/>
        <v/>
      </c>
      <c r="D3357" t="s">
        <v>412</v>
      </c>
      <c r="E3357">
        <v>1</v>
      </c>
      <c r="F3357" t="s">
        <v>413</v>
      </c>
      <c r="G3357">
        <v>16.5</v>
      </c>
      <c r="H3357">
        <f t="shared" si="207"/>
        <v>16.5</v>
      </c>
      <c r="I3357">
        <f>VLOOKUP(L3357,'ARTICLES 10052022'!$A$1:$Q$1031,17,FALSE)</f>
        <v>20.774999999999999</v>
      </c>
      <c r="J3357">
        <f t="shared" si="205"/>
        <v>20.774999999999999</v>
      </c>
      <c r="L3357" t="s">
        <v>412</v>
      </c>
      <c r="M3357">
        <f>IF(I3357="","",VLOOKUP(L3357,'ARTICLES 10052022'!$A$1:$J$1031,10,FALSE))</f>
        <v>13.85</v>
      </c>
      <c r="N3357">
        <f t="shared" si="208"/>
        <v>13.85</v>
      </c>
    </row>
    <row r="3358" spans="1:14" outlineLevel="2">
      <c r="A3358" t="s">
        <v>2835</v>
      </c>
      <c r="B3358" s="73" t="str">
        <f>VLOOKUP(A3358,'ARTICLES 10052022'!$A$2:$D$1031,4,FALSE)</f>
        <v>NP</v>
      </c>
      <c r="C3358" s="73" t="str">
        <f t="shared" si="206"/>
        <v/>
      </c>
      <c r="D3358" t="s">
        <v>2611</v>
      </c>
      <c r="E3358">
        <v>2</v>
      </c>
      <c r="F3358" t="s">
        <v>2612</v>
      </c>
      <c r="G3358">
        <v>9</v>
      </c>
      <c r="H3358">
        <f t="shared" si="207"/>
        <v>18</v>
      </c>
      <c r="I3358">
        <f>VLOOKUP(L3358,'ARTICLES 10052022'!$A$1:$Q$1031,17,FALSE)</f>
        <v>5.5145</v>
      </c>
      <c r="J3358">
        <f t="shared" si="205"/>
        <v>11.029</v>
      </c>
      <c r="L3358" t="s">
        <v>2611</v>
      </c>
      <c r="M3358">
        <f>IF(I3358="","",VLOOKUP(L3358,'ARTICLES 10052022'!$A$1:$J$1031,10,FALSE))</f>
        <v>3.59</v>
      </c>
      <c r="N3358">
        <f t="shared" si="208"/>
        <v>7.18</v>
      </c>
    </row>
    <row r="3359" spans="1:14" outlineLevel="2">
      <c r="A3359" t="s">
        <v>2835</v>
      </c>
      <c r="B3359" s="73" t="str">
        <f>VLOOKUP(A3359,'ARTICLES 10052022'!$A$2:$D$1031,4,FALSE)</f>
        <v>NP</v>
      </c>
      <c r="C3359" s="73" t="str">
        <f t="shared" si="206"/>
        <v/>
      </c>
      <c r="D3359" t="s">
        <v>2441</v>
      </c>
      <c r="E3359">
        <v>2</v>
      </c>
      <c r="F3359" t="s">
        <v>2442</v>
      </c>
      <c r="G3359">
        <v>9</v>
      </c>
      <c r="H3359">
        <f t="shared" si="207"/>
        <v>18</v>
      </c>
      <c r="I3359">
        <f>VLOOKUP(L3359,'ARTICLES 10052022'!$A$1:$Q$1031,17,FALSE)</f>
        <v>9.5289999999999999</v>
      </c>
      <c r="J3359">
        <f t="shared" si="205"/>
        <v>19.058</v>
      </c>
      <c r="L3359" t="s">
        <v>2441</v>
      </c>
      <c r="M3359">
        <f>IF(I3359="","",VLOOKUP(L3359,'ARTICLES 10052022'!$A$1:$J$1031,10,FALSE))</f>
        <v>6.18</v>
      </c>
      <c r="N3359">
        <f t="shared" si="208"/>
        <v>12.36</v>
      </c>
    </row>
    <row r="3360" spans="1:14" outlineLevel="2">
      <c r="A3360" t="s">
        <v>2835</v>
      </c>
      <c r="B3360" s="73" t="str">
        <f>VLOOKUP(A3360,'ARTICLES 10052022'!$A$2:$D$1031,4,FALSE)</f>
        <v>NP</v>
      </c>
      <c r="C3360" s="73" t="str">
        <f t="shared" si="206"/>
        <v/>
      </c>
      <c r="E3360">
        <v>1</v>
      </c>
      <c r="F3360" t="s">
        <v>1938</v>
      </c>
      <c r="G3360">
        <v>309.75</v>
      </c>
      <c r="H3360">
        <f t="shared" si="207"/>
        <v>309.75</v>
      </c>
      <c r="I3360">
        <f>VLOOKUP(L3360,'ARTICLES 10052022'!$A$1:$Q$1031,17,FALSE)</f>
        <v>451.38799999999998</v>
      </c>
      <c r="J3360">
        <f t="shared" si="205"/>
        <v>451.38799999999998</v>
      </c>
      <c r="L3360" t="s">
        <v>1937</v>
      </c>
      <c r="M3360">
        <f>IF(I3360="","",VLOOKUP(L3360,'ARTICLES 10052022'!$A$1:$J$1031,10,FALSE))</f>
        <v>322.42</v>
      </c>
      <c r="N3360">
        <f t="shared" si="208"/>
        <v>322.42</v>
      </c>
    </row>
    <row r="3361" spans="1:14" outlineLevel="2">
      <c r="A3361" t="s">
        <v>2835</v>
      </c>
      <c r="B3361" s="73" t="str">
        <f>VLOOKUP(A3361,'ARTICLES 10052022'!$A$2:$D$1031,4,FALSE)</f>
        <v>NP</v>
      </c>
      <c r="C3361" s="73" t="str">
        <f t="shared" si="206"/>
        <v/>
      </c>
      <c r="D3361" t="s">
        <v>508</v>
      </c>
      <c r="E3361">
        <v>1</v>
      </c>
      <c r="F3361" t="s">
        <v>994</v>
      </c>
      <c r="G3361">
        <v>4.18</v>
      </c>
      <c r="H3361">
        <f t="shared" si="207"/>
        <v>4.18</v>
      </c>
      <c r="I3361">
        <f>VLOOKUP(L3361,'ARTICLES 10052022'!$A$1:$Q$1031,17,FALSE)</f>
        <v>5.0250000000000004</v>
      </c>
      <c r="J3361">
        <f t="shared" si="205"/>
        <v>5.0250000000000004</v>
      </c>
      <c r="L3361" t="s">
        <v>508</v>
      </c>
      <c r="M3361">
        <f>IF(I3361="","",VLOOKUP(L3361,'ARTICLES 10052022'!$A$1:$J$1031,10,FALSE))</f>
        <v>1.675</v>
      </c>
      <c r="N3361">
        <f t="shared" si="208"/>
        <v>1.675</v>
      </c>
    </row>
    <row r="3362" spans="1:14" outlineLevel="2">
      <c r="A3362" t="s">
        <v>2835</v>
      </c>
      <c r="B3362" s="73" t="str">
        <f>VLOOKUP(A3362,'ARTICLES 10052022'!$A$2:$D$1031,4,FALSE)</f>
        <v>NP</v>
      </c>
      <c r="C3362" s="73" t="str">
        <f t="shared" si="206"/>
        <v/>
      </c>
      <c r="D3362" t="s">
        <v>2599</v>
      </c>
      <c r="E3362">
        <v>1</v>
      </c>
      <c r="F3362" t="s">
        <v>2600</v>
      </c>
      <c r="G3362">
        <v>11.414999999999999</v>
      </c>
      <c r="H3362">
        <f t="shared" si="207"/>
        <v>11.414999999999999</v>
      </c>
      <c r="I3362">
        <f>VLOOKUP(L3362,'ARTICLES 10052022'!$A$1:$Q$1031,17,FALSE)</f>
        <v>13.619400000000001</v>
      </c>
      <c r="J3362">
        <f t="shared" si="205"/>
        <v>13.619400000000001</v>
      </c>
      <c r="L3362" t="s">
        <v>2599</v>
      </c>
      <c r="M3362">
        <f>IF(I3362="","",VLOOKUP(L3362,'ARTICLES 10052022'!$A$1:$J$1031,10,FALSE))</f>
        <v>6.4569999999999999</v>
      </c>
      <c r="N3362">
        <f t="shared" si="208"/>
        <v>6.4569999999999999</v>
      </c>
    </row>
    <row r="3363" spans="1:14" outlineLevel="2">
      <c r="A3363" t="s">
        <v>2835</v>
      </c>
      <c r="B3363" s="73" t="str">
        <f>VLOOKUP(A3363,'ARTICLES 10052022'!$A$2:$D$1031,4,FALSE)</f>
        <v>NP</v>
      </c>
      <c r="C3363" s="73" t="str">
        <f t="shared" si="206"/>
        <v/>
      </c>
      <c r="D3363" t="s">
        <v>512</v>
      </c>
      <c r="E3363">
        <v>3</v>
      </c>
      <c r="F3363" t="s">
        <v>1006</v>
      </c>
      <c r="G3363">
        <v>4.63</v>
      </c>
      <c r="H3363">
        <f t="shared" si="207"/>
        <v>13.89</v>
      </c>
      <c r="I3363">
        <f>VLOOKUP(L3363,'ARTICLES 10052022'!$A$1:$Q$1031,17,FALSE)</f>
        <v>6.34</v>
      </c>
      <c r="J3363">
        <f t="shared" si="205"/>
        <v>19.02</v>
      </c>
      <c r="L3363" t="s">
        <v>512</v>
      </c>
      <c r="M3363">
        <f>IF(I3363="","",VLOOKUP(L3363,'ARTICLES 10052022'!$A$1:$J$1031,10,FALSE))</f>
        <v>3.17</v>
      </c>
      <c r="N3363">
        <f t="shared" si="208"/>
        <v>9.51</v>
      </c>
    </row>
    <row r="3364" spans="1:14" outlineLevel="1">
      <c r="A3364" s="73" t="s">
        <v>3360</v>
      </c>
      <c r="B3364" s="73"/>
      <c r="C3364" s="73" t="str">
        <f t="shared" si="206"/>
        <v>KCAREX5EHSLSC</v>
      </c>
      <c r="J3364">
        <f>SUBTOTAL(9,J3344:J3363)</f>
        <v>875.95114999999998</v>
      </c>
      <c r="N3364">
        <f>SUBTOTAL(9,N3344:N3363)</f>
        <v>592.44199999999989</v>
      </c>
    </row>
    <row r="3365" spans="1:14" outlineLevel="2">
      <c r="A3365" t="s">
        <v>2837</v>
      </c>
      <c r="B3365" s="73" t="str">
        <f>VLOOKUP(A3365,'ARTICLES 10052022'!$A$2:$D$1031,4,FALSE)</f>
        <v>AF</v>
      </c>
      <c r="C3365" s="73" t="str">
        <f t="shared" si="206"/>
        <v/>
      </c>
      <c r="D3365" t="s">
        <v>1665</v>
      </c>
      <c r="E3365">
        <v>5</v>
      </c>
      <c r="F3365" t="s">
        <v>1666</v>
      </c>
      <c r="G3365">
        <v>2.85</v>
      </c>
      <c r="H3365">
        <f t="shared" si="207"/>
        <v>14.25</v>
      </c>
      <c r="I3365">
        <f>VLOOKUP(L3365,'ARTICLES 10052022'!$A$1:$Q$1031,17,FALSE)</f>
        <v>3.0191000000000003</v>
      </c>
      <c r="J3365">
        <f t="shared" si="205"/>
        <v>15.095500000000001</v>
      </c>
      <c r="L3365" t="s">
        <v>1665</v>
      </c>
      <c r="M3365">
        <f>IF(I3365="","",VLOOKUP(L3365,'ARTICLES 10052022'!$A$1:$J$1031,10,FALSE))</f>
        <v>2.27</v>
      </c>
      <c r="N3365">
        <f t="shared" si="208"/>
        <v>11.35</v>
      </c>
    </row>
    <row r="3366" spans="1:14" outlineLevel="2">
      <c r="A3366" t="s">
        <v>2837</v>
      </c>
      <c r="B3366" s="73" t="str">
        <f>VLOOKUP(A3366,'ARTICLES 10052022'!$A$2:$D$1031,4,FALSE)</f>
        <v>AF</v>
      </c>
      <c r="C3366" s="73" t="str">
        <f t="shared" si="206"/>
        <v/>
      </c>
      <c r="D3366" t="s">
        <v>498</v>
      </c>
      <c r="E3366">
        <v>5</v>
      </c>
      <c r="F3366" t="s">
        <v>1942</v>
      </c>
      <c r="G3366">
        <v>24.03</v>
      </c>
      <c r="H3366">
        <f t="shared" si="207"/>
        <v>120.15</v>
      </c>
      <c r="I3366">
        <f>VLOOKUP(L3366,'ARTICLES 10052022'!$A$1:$Q$1031,17,FALSE)</f>
        <v>27.645</v>
      </c>
      <c r="J3366">
        <f t="shared" si="205"/>
        <v>138.22499999999999</v>
      </c>
      <c r="L3366" t="s">
        <v>498</v>
      </c>
      <c r="M3366">
        <f>IF(I3366="","",VLOOKUP(L3366,'ARTICLES 10052022'!$A$1:$J$1031,10,FALSE))</f>
        <v>18.43</v>
      </c>
      <c r="N3366">
        <f t="shared" si="208"/>
        <v>92.15</v>
      </c>
    </row>
    <row r="3367" spans="1:14" outlineLevel="2">
      <c r="A3367" t="s">
        <v>2837</v>
      </c>
      <c r="B3367" s="73" t="str">
        <f>VLOOKUP(A3367,'ARTICLES 10052022'!$A$2:$D$1031,4,FALSE)</f>
        <v>AF</v>
      </c>
      <c r="C3367" s="73" t="str">
        <f t="shared" si="206"/>
        <v/>
      </c>
      <c r="D3367" t="s">
        <v>612</v>
      </c>
      <c r="E3367">
        <v>5</v>
      </c>
      <c r="F3367" t="s">
        <v>1921</v>
      </c>
      <c r="G3367">
        <v>2.25</v>
      </c>
      <c r="H3367">
        <f t="shared" si="207"/>
        <v>11.25</v>
      </c>
      <c r="I3367">
        <f>VLOOKUP(L3367,'ARTICLES 10052022'!$A$1:$Q$1031,17,FALSE)</f>
        <v>2.3460000000000001</v>
      </c>
      <c r="J3367">
        <f t="shared" si="205"/>
        <v>11.73</v>
      </c>
      <c r="L3367" t="s">
        <v>612</v>
      </c>
      <c r="M3367">
        <f>IF(I3367="","",VLOOKUP(L3367,'ARTICLES 10052022'!$A$1:$J$1031,10,FALSE))</f>
        <v>1.5640000000000001</v>
      </c>
      <c r="N3367">
        <f t="shared" si="208"/>
        <v>7.82</v>
      </c>
    </row>
    <row r="3368" spans="1:14" outlineLevel="2">
      <c r="A3368" t="s">
        <v>2837</v>
      </c>
      <c r="B3368" s="73" t="str">
        <f>VLOOKUP(A3368,'ARTICLES 10052022'!$A$2:$D$1031,4,FALSE)</f>
        <v>AF</v>
      </c>
      <c r="C3368" s="73" t="str">
        <f t="shared" si="206"/>
        <v/>
      </c>
      <c r="D3368" t="s">
        <v>620</v>
      </c>
      <c r="E3368">
        <v>3</v>
      </c>
      <c r="F3368" t="s">
        <v>1917</v>
      </c>
      <c r="G3368">
        <v>2.56</v>
      </c>
      <c r="H3368">
        <f t="shared" si="207"/>
        <v>7.68</v>
      </c>
      <c r="I3368">
        <f>VLOOKUP(L3368,'ARTICLES 10052022'!$A$1:$Q$1031,17,FALSE)</f>
        <v>2.895</v>
      </c>
      <c r="J3368">
        <f t="shared" si="205"/>
        <v>8.6850000000000005</v>
      </c>
      <c r="L3368" t="s">
        <v>620</v>
      </c>
      <c r="M3368">
        <f>IF(I3368="","",VLOOKUP(L3368,'ARTICLES 10052022'!$A$1:$J$1031,10,FALSE))</f>
        <v>1.93</v>
      </c>
      <c r="N3368">
        <f t="shared" si="208"/>
        <v>5.79</v>
      </c>
    </row>
    <row r="3369" spans="1:14" outlineLevel="2">
      <c r="A3369" t="s">
        <v>2837</v>
      </c>
      <c r="B3369" s="73" t="str">
        <f>VLOOKUP(A3369,'ARTICLES 10052022'!$A$2:$D$1031,4,FALSE)</f>
        <v>AF</v>
      </c>
      <c r="C3369" s="73" t="str">
        <f t="shared" si="206"/>
        <v/>
      </c>
      <c r="D3369" t="s">
        <v>620</v>
      </c>
      <c r="E3369">
        <v>1</v>
      </c>
      <c r="F3369" t="s">
        <v>1917</v>
      </c>
      <c r="G3369">
        <v>2.56</v>
      </c>
      <c r="H3369">
        <f t="shared" si="207"/>
        <v>2.56</v>
      </c>
      <c r="I3369">
        <f>VLOOKUP(L3369,'ARTICLES 10052022'!$A$1:$Q$1031,17,FALSE)</f>
        <v>2.895</v>
      </c>
      <c r="J3369">
        <f t="shared" si="205"/>
        <v>2.895</v>
      </c>
      <c r="L3369" t="s">
        <v>620</v>
      </c>
      <c r="M3369">
        <f>IF(I3369="","",VLOOKUP(L3369,'ARTICLES 10052022'!$A$1:$J$1031,10,FALSE))</f>
        <v>1.93</v>
      </c>
      <c r="N3369">
        <f t="shared" si="208"/>
        <v>1.93</v>
      </c>
    </row>
    <row r="3370" spans="1:14" outlineLevel="2">
      <c r="A3370" t="s">
        <v>2837</v>
      </c>
      <c r="B3370" s="73" t="str">
        <f>VLOOKUP(A3370,'ARTICLES 10052022'!$A$2:$D$1031,4,FALSE)</f>
        <v>AF</v>
      </c>
      <c r="C3370" s="73" t="str">
        <f t="shared" si="206"/>
        <v/>
      </c>
      <c r="D3370" t="s">
        <v>624</v>
      </c>
      <c r="E3370">
        <v>1</v>
      </c>
      <c r="F3370" t="s">
        <v>625</v>
      </c>
      <c r="G3370">
        <v>1.34</v>
      </c>
      <c r="H3370">
        <f t="shared" si="207"/>
        <v>1.34</v>
      </c>
      <c r="I3370">
        <f>VLOOKUP(L3370,'ARTICLES 10052022'!$A$1:$Q$1031,17,FALSE)</f>
        <v>1.4332500000000001</v>
      </c>
      <c r="J3370">
        <f t="shared" si="205"/>
        <v>1.4332500000000001</v>
      </c>
      <c r="L3370" t="s">
        <v>624</v>
      </c>
      <c r="M3370">
        <f>IF(I3370="","",VLOOKUP(L3370,'ARTICLES 10052022'!$A$1:$J$1031,10,FALSE))</f>
        <v>0.63700000000000001</v>
      </c>
      <c r="N3370">
        <f t="shared" si="208"/>
        <v>0.63700000000000001</v>
      </c>
    </row>
    <row r="3371" spans="1:14" outlineLevel="2">
      <c r="A3371" t="s">
        <v>2837</v>
      </c>
      <c r="B3371" s="73" t="str">
        <f>VLOOKUP(A3371,'ARTICLES 10052022'!$A$2:$D$1031,4,FALSE)</f>
        <v>AF</v>
      </c>
      <c r="C3371" s="73" t="str">
        <f t="shared" si="206"/>
        <v/>
      </c>
      <c r="D3371" t="s">
        <v>1737</v>
      </c>
      <c r="E3371">
        <v>1</v>
      </c>
      <c r="F3371" t="s">
        <v>1738</v>
      </c>
      <c r="G3371">
        <v>2.15</v>
      </c>
      <c r="H3371">
        <f t="shared" si="207"/>
        <v>2.15</v>
      </c>
      <c r="I3371">
        <f>VLOOKUP(L3371,'ARTICLES 10052022'!$A$1:$Q$1031,17,FALSE)</f>
        <v>2.0659999999999998</v>
      </c>
      <c r="J3371">
        <f t="shared" si="205"/>
        <v>2.0659999999999998</v>
      </c>
      <c r="L3371" t="s">
        <v>1737</v>
      </c>
      <c r="M3371">
        <f>IF(I3371="","",VLOOKUP(L3371,'ARTICLES 10052022'!$A$1:$J$1031,10,FALSE))</f>
        <v>1.0329999999999999</v>
      </c>
      <c r="N3371">
        <f t="shared" si="208"/>
        <v>1.0329999999999999</v>
      </c>
    </row>
    <row r="3372" spans="1:14" outlineLevel="2">
      <c r="A3372" t="s">
        <v>2837</v>
      </c>
      <c r="B3372" s="73" t="str">
        <f>VLOOKUP(A3372,'ARTICLES 10052022'!$A$2:$D$1031,4,FALSE)</f>
        <v>AF</v>
      </c>
      <c r="C3372" s="73" t="str">
        <f t="shared" si="206"/>
        <v/>
      </c>
      <c r="D3372" t="s">
        <v>981</v>
      </c>
      <c r="E3372">
        <v>1</v>
      </c>
      <c r="F3372" t="s">
        <v>982</v>
      </c>
      <c r="G3372">
        <v>1.07</v>
      </c>
      <c r="H3372">
        <f t="shared" si="207"/>
        <v>1.07</v>
      </c>
      <c r="I3372">
        <f>VLOOKUP(L3372,'ARTICLES 10052022'!$A$1:$Q$1031,17,FALSE)</f>
        <v>1.1970000000000001</v>
      </c>
      <c r="J3372">
        <f t="shared" si="205"/>
        <v>1.1970000000000001</v>
      </c>
      <c r="L3372" t="s">
        <v>981</v>
      </c>
      <c r="M3372">
        <f>IF(I3372="","",VLOOKUP(L3372,'ARTICLES 10052022'!$A$1:$J$1031,10,FALSE))</f>
        <v>0.9</v>
      </c>
      <c r="N3372">
        <f t="shared" si="208"/>
        <v>0.9</v>
      </c>
    </row>
    <row r="3373" spans="1:14" outlineLevel="2">
      <c r="A3373" t="s">
        <v>2837</v>
      </c>
      <c r="B3373" s="73" t="str">
        <f>VLOOKUP(A3373,'ARTICLES 10052022'!$A$2:$D$1031,4,FALSE)</f>
        <v>AF</v>
      </c>
      <c r="C3373" s="73" t="str">
        <f t="shared" si="206"/>
        <v/>
      </c>
      <c r="D3373" t="s">
        <v>472</v>
      </c>
      <c r="E3373">
        <v>1</v>
      </c>
      <c r="F3373" t="s">
        <v>993</v>
      </c>
      <c r="G3373">
        <v>4.87</v>
      </c>
      <c r="H3373">
        <f t="shared" si="207"/>
        <v>4.87</v>
      </c>
      <c r="I3373">
        <f>VLOOKUP(L3373,'ARTICLES 10052022'!$A$1:$Q$1031,17,FALSE)</f>
        <v>1.41</v>
      </c>
      <c r="J3373">
        <f t="shared" si="205"/>
        <v>1.41</v>
      </c>
      <c r="L3373" t="s">
        <v>472</v>
      </c>
      <c r="M3373">
        <f>IF(I3373="","",VLOOKUP(L3373,'ARTICLES 10052022'!$A$1:$J$1031,10,FALSE))</f>
        <v>0.94</v>
      </c>
      <c r="N3373">
        <f t="shared" si="208"/>
        <v>0.94</v>
      </c>
    </row>
    <row r="3374" spans="1:14" outlineLevel="2">
      <c r="A3374" t="s">
        <v>2837</v>
      </c>
      <c r="B3374" s="73" t="str">
        <f>VLOOKUP(A3374,'ARTICLES 10052022'!$A$2:$D$1031,4,FALSE)</f>
        <v>AF</v>
      </c>
      <c r="C3374" s="73" t="str">
        <f t="shared" si="206"/>
        <v/>
      </c>
      <c r="D3374" t="s">
        <v>1929</v>
      </c>
      <c r="E3374">
        <v>1</v>
      </c>
      <c r="F3374" t="s">
        <v>1930</v>
      </c>
      <c r="G3374">
        <v>0.42</v>
      </c>
      <c r="H3374">
        <f t="shared" si="207"/>
        <v>0.42</v>
      </c>
      <c r="I3374">
        <f>VLOOKUP(L3374,'ARTICLES 10052022'!$A$1:$Q$1031,17,FALSE)</f>
        <v>0</v>
      </c>
      <c r="J3374">
        <f t="shared" si="205"/>
        <v>0</v>
      </c>
      <c r="L3374" t="s">
        <v>1929</v>
      </c>
      <c r="M3374">
        <f>IF(I3374="","",VLOOKUP(L3374,'ARTICLES 10052022'!$A$1:$J$1031,10,FALSE))</f>
        <v>0</v>
      </c>
      <c r="N3374">
        <f t="shared" si="208"/>
        <v>0</v>
      </c>
    </row>
    <row r="3375" spans="1:14" outlineLevel="2">
      <c r="A3375" t="s">
        <v>2837</v>
      </c>
      <c r="B3375" s="73" t="str">
        <f>VLOOKUP(A3375,'ARTICLES 10052022'!$A$2:$D$1031,4,FALSE)</f>
        <v>AF</v>
      </c>
      <c r="C3375" s="73" t="str">
        <f t="shared" si="206"/>
        <v/>
      </c>
      <c r="D3375" t="s">
        <v>2410</v>
      </c>
      <c r="E3375">
        <v>1</v>
      </c>
      <c r="F3375" t="s">
        <v>2411</v>
      </c>
      <c r="G3375">
        <v>75</v>
      </c>
      <c r="H3375">
        <f t="shared" si="207"/>
        <v>75</v>
      </c>
      <c r="I3375">
        <f>VLOOKUP(L3375,'ARTICLES 10052022'!$A$1:$Q$1031,17,FALSE)</f>
        <v>75</v>
      </c>
      <c r="J3375">
        <f t="shared" si="205"/>
        <v>75</v>
      </c>
      <c r="L3375" t="s">
        <v>2410</v>
      </c>
      <c r="M3375">
        <f>IF(I3375="","",VLOOKUP(L3375,'ARTICLES 10052022'!$A$1:$J$1031,10,FALSE))</f>
        <v>50</v>
      </c>
      <c r="N3375">
        <f t="shared" si="208"/>
        <v>50</v>
      </c>
    </row>
    <row r="3376" spans="1:14" outlineLevel="2">
      <c r="A3376" t="s">
        <v>2837</v>
      </c>
      <c r="B3376" s="73" t="str">
        <f>VLOOKUP(A3376,'ARTICLES 10052022'!$A$2:$D$1031,4,FALSE)</f>
        <v>AF</v>
      </c>
      <c r="C3376" s="73" t="str">
        <f t="shared" si="206"/>
        <v/>
      </c>
      <c r="D3376" t="s">
        <v>478</v>
      </c>
      <c r="E3376">
        <v>1</v>
      </c>
      <c r="F3376" t="s">
        <v>479</v>
      </c>
      <c r="G3376">
        <v>32.479999999999997</v>
      </c>
      <c r="H3376">
        <f t="shared" si="207"/>
        <v>32.479999999999997</v>
      </c>
      <c r="I3376">
        <f>VLOOKUP(L3376,'ARTICLES 10052022'!$A$1:$Q$1031,17,FALSE)</f>
        <v>34.56</v>
      </c>
      <c r="J3376">
        <f t="shared" si="205"/>
        <v>34.56</v>
      </c>
      <c r="L3376" t="s">
        <v>478</v>
      </c>
      <c r="M3376">
        <f>IF(I3376="","",VLOOKUP(L3376,'ARTICLES 10052022'!$A$1:$J$1031,10,FALSE))</f>
        <v>17.28</v>
      </c>
      <c r="N3376">
        <f t="shared" si="208"/>
        <v>17.28</v>
      </c>
    </row>
    <row r="3377" spans="1:14" outlineLevel="2">
      <c r="A3377" t="s">
        <v>2837</v>
      </c>
      <c r="B3377" s="73" t="str">
        <f>VLOOKUP(A3377,'ARTICLES 10052022'!$A$2:$D$1031,4,FALSE)</f>
        <v>AF</v>
      </c>
      <c r="C3377" s="73" t="str">
        <f t="shared" si="206"/>
        <v/>
      </c>
      <c r="D3377" t="s">
        <v>480</v>
      </c>
      <c r="E3377">
        <v>1</v>
      </c>
      <c r="F3377" t="s">
        <v>481</v>
      </c>
      <c r="G3377">
        <v>41.1</v>
      </c>
      <c r="H3377">
        <f t="shared" si="207"/>
        <v>41.1</v>
      </c>
      <c r="I3377">
        <f>VLOOKUP(L3377,'ARTICLES 10052022'!$A$1:$Q$1031,17,FALSE)</f>
        <v>43.740000000000009</v>
      </c>
      <c r="J3377">
        <f t="shared" si="205"/>
        <v>43.740000000000009</v>
      </c>
      <c r="L3377" t="s">
        <v>480</v>
      </c>
      <c r="M3377">
        <f>IF(I3377="","",VLOOKUP(L3377,'ARTICLES 10052022'!$A$1:$J$1031,10,FALSE))</f>
        <v>29.160000000000004</v>
      </c>
      <c r="N3377">
        <f t="shared" si="208"/>
        <v>29.160000000000004</v>
      </c>
    </row>
    <row r="3378" spans="1:14" outlineLevel="2">
      <c r="A3378" t="s">
        <v>2837</v>
      </c>
      <c r="B3378" s="73" t="str">
        <f>VLOOKUP(A3378,'ARTICLES 10052022'!$A$2:$D$1031,4,FALSE)</f>
        <v>AF</v>
      </c>
      <c r="C3378" s="73" t="str">
        <f t="shared" si="206"/>
        <v/>
      </c>
      <c r="D3378" t="s">
        <v>412</v>
      </c>
      <c r="E3378">
        <v>1</v>
      </c>
      <c r="F3378" t="s">
        <v>413</v>
      </c>
      <c r="G3378">
        <v>16.5</v>
      </c>
      <c r="H3378">
        <f t="shared" si="207"/>
        <v>16.5</v>
      </c>
      <c r="I3378">
        <f>VLOOKUP(L3378,'ARTICLES 10052022'!$A$1:$Q$1031,17,FALSE)</f>
        <v>20.774999999999999</v>
      </c>
      <c r="J3378">
        <f t="shared" si="205"/>
        <v>20.774999999999999</v>
      </c>
      <c r="L3378" t="s">
        <v>412</v>
      </c>
      <c r="M3378">
        <f>IF(I3378="","",VLOOKUP(L3378,'ARTICLES 10052022'!$A$1:$J$1031,10,FALSE))</f>
        <v>13.85</v>
      </c>
      <c r="N3378">
        <f t="shared" si="208"/>
        <v>13.85</v>
      </c>
    </row>
    <row r="3379" spans="1:14" outlineLevel="2">
      <c r="A3379" t="s">
        <v>2837</v>
      </c>
      <c r="B3379" s="73" t="str">
        <f>VLOOKUP(A3379,'ARTICLES 10052022'!$A$2:$D$1031,4,FALSE)</f>
        <v>AF</v>
      </c>
      <c r="C3379" s="73" t="str">
        <f t="shared" si="206"/>
        <v/>
      </c>
      <c r="D3379" t="s">
        <v>2611</v>
      </c>
      <c r="E3379">
        <v>2</v>
      </c>
      <c r="F3379" t="s">
        <v>2612</v>
      </c>
      <c r="G3379">
        <v>9</v>
      </c>
      <c r="H3379">
        <f t="shared" si="207"/>
        <v>18</v>
      </c>
      <c r="I3379">
        <f>VLOOKUP(L3379,'ARTICLES 10052022'!$A$1:$Q$1031,17,FALSE)</f>
        <v>5.5145</v>
      </c>
      <c r="J3379">
        <f t="shared" si="205"/>
        <v>11.029</v>
      </c>
      <c r="L3379" t="s">
        <v>2611</v>
      </c>
      <c r="M3379">
        <f>IF(I3379="","",VLOOKUP(L3379,'ARTICLES 10052022'!$A$1:$J$1031,10,FALSE))</f>
        <v>3.59</v>
      </c>
      <c r="N3379">
        <f t="shared" si="208"/>
        <v>7.18</v>
      </c>
    </row>
    <row r="3380" spans="1:14" outlineLevel="2">
      <c r="A3380" t="s">
        <v>2837</v>
      </c>
      <c r="B3380" s="73" t="str">
        <f>VLOOKUP(A3380,'ARTICLES 10052022'!$A$2:$D$1031,4,FALSE)</f>
        <v>AF</v>
      </c>
      <c r="C3380" s="73" t="str">
        <f t="shared" si="206"/>
        <v/>
      </c>
      <c r="D3380" t="s">
        <v>2441</v>
      </c>
      <c r="E3380">
        <v>2</v>
      </c>
      <c r="F3380" t="s">
        <v>2442</v>
      </c>
      <c r="G3380">
        <v>9</v>
      </c>
      <c r="H3380">
        <f t="shared" si="207"/>
        <v>18</v>
      </c>
      <c r="I3380">
        <f>VLOOKUP(L3380,'ARTICLES 10052022'!$A$1:$Q$1031,17,FALSE)</f>
        <v>9.5289999999999999</v>
      </c>
      <c r="J3380">
        <f t="shared" si="205"/>
        <v>19.058</v>
      </c>
      <c r="L3380" t="s">
        <v>2441</v>
      </c>
      <c r="M3380">
        <f>IF(I3380="","",VLOOKUP(L3380,'ARTICLES 10052022'!$A$1:$J$1031,10,FALSE))</f>
        <v>6.18</v>
      </c>
      <c r="N3380">
        <f t="shared" si="208"/>
        <v>12.36</v>
      </c>
    </row>
    <row r="3381" spans="1:14" outlineLevel="2">
      <c r="A3381" t="s">
        <v>2837</v>
      </c>
      <c r="B3381" s="73" t="str">
        <f>VLOOKUP(A3381,'ARTICLES 10052022'!$A$2:$D$1031,4,FALSE)</f>
        <v>AF</v>
      </c>
      <c r="C3381" s="73" t="str">
        <f t="shared" si="206"/>
        <v/>
      </c>
      <c r="D3381" t="s">
        <v>1858</v>
      </c>
      <c r="E3381">
        <v>1</v>
      </c>
      <c r="F3381" t="s">
        <v>1859</v>
      </c>
      <c r="G3381">
        <v>380.05</v>
      </c>
      <c r="H3381">
        <f t="shared" si="207"/>
        <v>380.05</v>
      </c>
      <c r="I3381">
        <f>VLOOKUP(L3381,'ARTICLES 10052022'!$A$1:$Q$1031,17,FALSE)</f>
        <v>553.92399999999998</v>
      </c>
      <c r="J3381">
        <f t="shared" ref="J3381:J3451" si="209">E3381*I3381</f>
        <v>553.92399999999998</v>
      </c>
      <c r="L3381" t="s">
        <v>1858</v>
      </c>
      <c r="M3381">
        <f>IF(I3381="","",VLOOKUP(L3381,'ARTICLES 10052022'!$A$1:$J$1031,10,FALSE))</f>
        <v>395.66</v>
      </c>
      <c r="N3381">
        <f t="shared" si="208"/>
        <v>395.66</v>
      </c>
    </row>
    <row r="3382" spans="1:14" outlineLevel="2">
      <c r="A3382" t="s">
        <v>2837</v>
      </c>
      <c r="B3382" s="73" t="str">
        <f>VLOOKUP(A3382,'ARTICLES 10052022'!$A$2:$D$1031,4,FALSE)</f>
        <v>AF</v>
      </c>
      <c r="C3382" s="73" t="str">
        <f t="shared" si="206"/>
        <v/>
      </c>
      <c r="D3382" t="s">
        <v>508</v>
      </c>
      <c r="E3382">
        <v>1</v>
      </c>
      <c r="F3382" t="s">
        <v>994</v>
      </c>
      <c r="G3382">
        <v>4.18</v>
      </c>
      <c r="H3382">
        <f t="shared" si="207"/>
        <v>4.18</v>
      </c>
      <c r="I3382">
        <f>VLOOKUP(L3382,'ARTICLES 10052022'!$A$1:$Q$1031,17,FALSE)</f>
        <v>5.0250000000000004</v>
      </c>
      <c r="J3382">
        <f t="shared" si="209"/>
        <v>5.0250000000000004</v>
      </c>
      <c r="L3382" t="s">
        <v>508</v>
      </c>
      <c r="M3382">
        <f>IF(I3382="","",VLOOKUP(L3382,'ARTICLES 10052022'!$A$1:$J$1031,10,FALSE))</f>
        <v>1.675</v>
      </c>
      <c r="N3382">
        <f t="shared" si="208"/>
        <v>1.675</v>
      </c>
    </row>
    <row r="3383" spans="1:14" outlineLevel="2">
      <c r="A3383" t="s">
        <v>2837</v>
      </c>
      <c r="B3383" s="73" t="str">
        <f>VLOOKUP(A3383,'ARTICLES 10052022'!$A$2:$D$1031,4,FALSE)</f>
        <v>AF</v>
      </c>
      <c r="C3383" s="73" t="str">
        <f t="shared" si="206"/>
        <v/>
      </c>
      <c r="D3383" t="s">
        <v>2599</v>
      </c>
      <c r="E3383">
        <v>2</v>
      </c>
      <c r="F3383" t="s">
        <v>2600</v>
      </c>
      <c r="G3383">
        <v>11.414999999999999</v>
      </c>
      <c r="H3383">
        <f t="shared" si="207"/>
        <v>22.83</v>
      </c>
      <c r="I3383">
        <f>VLOOKUP(L3383,'ARTICLES 10052022'!$A$1:$Q$1031,17,FALSE)</f>
        <v>13.619400000000001</v>
      </c>
      <c r="J3383">
        <f t="shared" si="209"/>
        <v>27.238800000000001</v>
      </c>
      <c r="L3383" t="s">
        <v>2599</v>
      </c>
      <c r="M3383">
        <f>IF(I3383="","",VLOOKUP(L3383,'ARTICLES 10052022'!$A$1:$J$1031,10,FALSE))</f>
        <v>6.4569999999999999</v>
      </c>
      <c r="N3383">
        <f t="shared" si="208"/>
        <v>12.914</v>
      </c>
    </row>
    <row r="3384" spans="1:14" outlineLevel="2">
      <c r="A3384" t="s">
        <v>2837</v>
      </c>
      <c r="B3384" s="73" t="str">
        <f>VLOOKUP(A3384,'ARTICLES 10052022'!$A$2:$D$1031,4,FALSE)</f>
        <v>AF</v>
      </c>
      <c r="C3384" s="73" t="str">
        <f t="shared" si="206"/>
        <v/>
      </c>
      <c r="D3384" t="s">
        <v>512</v>
      </c>
      <c r="E3384">
        <v>3</v>
      </c>
      <c r="F3384" t="s">
        <v>1006</v>
      </c>
      <c r="G3384">
        <v>4.63</v>
      </c>
      <c r="H3384">
        <f t="shared" si="207"/>
        <v>13.89</v>
      </c>
      <c r="I3384">
        <f>VLOOKUP(L3384,'ARTICLES 10052022'!$A$1:$Q$1031,17,FALSE)</f>
        <v>6.34</v>
      </c>
      <c r="J3384">
        <f t="shared" si="209"/>
        <v>19.02</v>
      </c>
      <c r="L3384" t="s">
        <v>512</v>
      </c>
      <c r="M3384">
        <f>IF(I3384="","",VLOOKUP(L3384,'ARTICLES 10052022'!$A$1:$J$1031,10,FALSE))</f>
        <v>3.17</v>
      </c>
      <c r="N3384">
        <f t="shared" si="208"/>
        <v>9.51</v>
      </c>
    </row>
    <row r="3385" spans="1:14" outlineLevel="1">
      <c r="A3385" s="73" t="s">
        <v>3361</v>
      </c>
      <c r="B3385" s="73"/>
      <c r="C3385" s="73" t="str">
        <f t="shared" si="206"/>
        <v>KCAREX6EHSLSC</v>
      </c>
      <c r="J3385">
        <f>SUBTOTAL(9,J3365:J3384)</f>
        <v>992.10654999999986</v>
      </c>
      <c r="N3385">
        <f>SUBTOTAL(9,N3365:N3384)</f>
        <v>672.1389999999999</v>
      </c>
    </row>
    <row r="3386" spans="1:14" outlineLevel="2">
      <c r="A3386" t="s">
        <v>371</v>
      </c>
      <c r="B3386" s="73" t="str">
        <f>VLOOKUP(A3386,'ARTICLES 10052022'!$A$2:$D$1031,4,FALSE)</f>
        <v>AA</v>
      </c>
      <c r="C3386" s="73" t="str">
        <f t="shared" si="206"/>
        <v/>
      </c>
      <c r="E3386">
        <v>6</v>
      </c>
      <c r="F3386" t="s">
        <v>1630</v>
      </c>
      <c r="G3386">
        <v>73.040000000000006</v>
      </c>
      <c r="H3386">
        <f t="shared" si="207"/>
        <v>438.24</v>
      </c>
      <c r="I3386">
        <f>VLOOKUP(L3386,'ARTICLES 10052022'!$A$1:$Q$1031,17,FALSE)</f>
        <v>73.034999999999997</v>
      </c>
      <c r="J3386">
        <f t="shared" si="209"/>
        <v>438.21</v>
      </c>
      <c r="L3386" t="s">
        <v>1629</v>
      </c>
      <c r="M3386">
        <f>IF(I3386="","",VLOOKUP(L3386,'ARTICLES 10052022'!$A$1:$J$1031,10,FALSE))</f>
        <v>48.69</v>
      </c>
      <c r="N3386">
        <f t="shared" si="208"/>
        <v>292.14</v>
      </c>
    </row>
    <row r="3387" spans="1:14" outlineLevel="2">
      <c r="A3387" t="s">
        <v>371</v>
      </c>
      <c r="B3387" s="73" t="str">
        <f>VLOOKUP(A3387,'ARTICLES 10052022'!$A$2:$D$1031,4,FALSE)</f>
        <v>AA</v>
      </c>
      <c r="C3387" s="73" t="str">
        <f t="shared" si="206"/>
        <v/>
      </c>
      <c r="D3387" t="s">
        <v>512</v>
      </c>
      <c r="E3387">
        <v>2</v>
      </c>
      <c r="F3387" t="s">
        <v>1006</v>
      </c>
      <c r="G3387">
        <v>4.63</v>
      </c>
      <c r="H3387">
        <f t="shared" si="207"/>
        <v>9.26</v>
      </c>
      <c r="I3387">
        <f>VLOOKUP(L3387,'ARTICLES 10052022'!$A$1:$Q$1031,17,FALSE)</f>
        <v>6.34</v>
      </c>
      <c r="J3387">
        <f t="shared" si="209"/>
        <v>12.68</v>
      </c>
      <c r="L3387" t="s">
        <v>512</v>
      </c>
      <c r="M3387">
        <f>IF(I3387="","",VLOOKUP(L3387,'ARTICLES 10052022'!$A$1:$J$1031,10,FALSE))</f>
        <v>3.17</v>
      </c>
      <c r="N3387">
        <f t="shared" si="208"/>
        <v>6.34</v>
      </c>
    </row>
    <row r="3388" spans="1:14" outlineLevel="2">
      <c r="A3388" t="s">
        <v>371</v>
      </c>
      <c r="B3388" s="73" t="str">
        <f>VLOOKUP(A3388,'ARTICLES 10052022'!$A$2:$D$1031,4,FALSE)</f>
        <v>AA</v>
      </c>
      <c r="C3388" s="73" t="str">
        <f t="shared" si="206"/>
        <v/>
      </c>
      <c r="D3388" t="s">
        <v>1886</v>
      </c>
      <c r="E3388">
        <v>1</v>
      </c>
      <c r="F3388" t="s">
        <v>1887</v>
      </c>
      <c r="G3388">
        <v>897.8</v>
      </c>
      <c r="H3388">
        <f t="shared" si="207"/>
        <v>897.8</v>
      </c>
      <c r="I3388">
        <f>VLOOKUP(L3388,'ARTICLES 10052022'!$A$1:$Q$1031,17,FALSE)</f>
        <v>1374.9959999999999</v>
      </c>
      <c r="J3388">
        <f t="shared" si="209"/>
        <v>1374.9959999999999</v>
      </c>
      <c r="L3388" t="s">
        <v>1886</v>
      </c>
      <c r="M3388">
        <f>IF(I3388="","",VLOOKUP(L3388,'ARTICLES 10052022'!$A$1:$J$1031,10,FALSE))</f>
        <v>982.14</v>
      </c>
      <c r="N3388">
        <f t="shared" si="208"/>
        <v>982.14</v>
      </c>
    </row>
    <row r="3389" spans="1:14" outlineLevel="2">
      <c r="A3389" t="s">
        <v>371</v>
      </c>
      <c r="B3389" s="73" t="str">
        <f>VLOOKUP(A3389,'ARTICLES 10052022'!$A$2:$D$1031,4,FALSE)</f>
        <v>AA</v>
      </c>
      <c r="C3389" s="73" t="str">
        <f t="shared" si="206"/>
        <v/>
      </c>
      <c r="D3389" t="s">
        <v>412</v>
      </c>
      <c r="E3389">
        <v>1</v>
      </c>
      <c r="F3389" t="s">
        <v>413</v>
      </c>
      <c r="G3389">
        <v>16.5</v>
      </c>
      <c r="H3389">
        <f t="shared" si="207"/>
        <v>16.5</v>
      </c>
      <c r="I3389">
        <f>VLOOKUP(L3389,'ARTICLES 10052022'!$A$1:$Q$1031,17,FALSE)</f>
        <v>20.774999999999999</v>
      </c>
      <c r="J3389">
        <f t="shared" si="209"/>
        <v>20.774999999999999</v>
      </c>
      <c r="L3389" t="s">
        <v>412</v>
      </c>
      <c r="M3389">
        <f>IF(I3389="","",VLOOKUP(L3389,'ARTICLES 10052022'!$A$1:$J$1031,10,FALSE))</f>
        <v>13.85</v>
      </c>
      <c r="N3389">
        <f t="shared" si="208"/>
        <v>13.85</v>
      </c>
    </row>
    <row r="3390" spans="1:14" outlineLevel="2">
      <c r="A3390" t="s">
        <v>371</v>
      </c>
      <c r="B3390" s="73" t="str">
        <f>VLOOKUP(A3390,'ARTICLES 10052022'!$A$2:$D$1031,4,FALSE)</f>
        <v>AA</v>
      </c>
      <c r="C3390" s="73" t="str">
        <f t="shared" si="206"/>
        <v/>
      </c>
      <c r="D3390" t="s">
        <v>2722</v>
      </c>
      <c r="E3390">
        <v>6</v>
      </c>
      <c r="F3390" t="s">
        <v>2723</v>
      </c>
      <c r="G3390">
        <v>4.6189999999999998</v>
      </c>
      <c r="H3390">
        <f t="shared" si="207"/>
        <v>27.713999999999999</v>
      </c>
      <c r="I3390">
        <f>VLOOKUP(L3390,'ARTICLES 10052022'!$A$1:$Q$1031,17,FALSE)</f>
        <v>6.69</v>
      </c>
      <c r="J3390">
        <f t="shared" si="209"/>
        <v>40.14</v>
      </c>
      <c r="L3390" t="s">
        <v>2722</v>
      </c>
      <c r="M3390">
        <f>IF(I3390="","",VLOOKUP(L3390,'ARTICLES 10052022'!$A$1:$J$1031,10,FALSE))</f>
        <v>4.4600000000000009</v>
      </c>
      <c r="N3390">
        <f t="shared" si="208"/>
        <v>26.760000000000005</v>
      </c>
    </row>
    <row r="3391" spans="1:14" outlineLevel="2">
      <c r="A3391" t="s">
        <v>371</v>
      </c>
      <c r="B3391" s="73" t="str">
        <f>VLOOKUP(A3391,'ARTICLES 10052022'!$A$2:$D$1031,4,FALSE)</f>
        <v>AA</v>
      </c>
      <c r="C3391" s="73" t="str">
        <f t="shared" si="206"/>
        <v/>
      </c>
      <c r="D3391" t="s">
        <v>1445</v>
      </c>
      <c r="E3391">
        <v>24</v>
      </c>
      <c r="F3391" t="s">
        <v>1446</v>
      </c>
      <c r="G3391">
        <v>40.47</v>
      </c>
      <c r="H3391">
        <f t="shared" si="207"/>
        <v>971.28</v>
      </c>
      <c r="I3391">
        <f>VLOOKUP(L3391,'ARTICLES 10052022'!$A$1:$Q$1031,17,FALSE)</f>
        <v>48.900000000000006</v>
      </c>
      <c r="J3391">
        <f t="shared" si="209"/>
        <v>1173.6000000000001</v>
      </c>
      <c r="L3391" t="s">
        <v>1445</v>
      </c>
      <c r="M3391">
        <f>IF(I3391="","",VLOOKUP(L3391,'ARTICLES 10052022'!$A$1:$J$1031,10,FALSE))</f>
        <v>32.6</v>
      </c>
      <c r="N3391">
        <f t="shared" si="208"/>
        <v>782.40000000000009</v>
      </c>
    </row>
    <row r="3392" spans="1:14" outlineLevel="1">
      <c r="A3392" s="73" t="s">
        <v>3227</v>
      </c>
      <c r="B3392" s="73"/>
      <c r="C3392" s="73" t="str">
        <f t="shared" si="206"/>
        <v>PSFV12EH6X4</v>
      </c>
      <c r="J3392">
        <f>SUBTOTAL(9,J3386:J3391)</f>
        <v>3060.4010000000003</v>
      </c>
      <c r="N3392">
        <f>SUBTOTAL(9,N3386:N3391)</f>
        <v>2103.63</v>
      </c>
    </row>
    <row r="3393" spans="1:14" outlineLevel="2">
      <c r="A3393" t="s">
        <v>221</v>
      </c>
      <c r="B3393" s="73" t="str">
        <f>VLOOKUP(A3393,'ARTICLES 10052022'!$A$2:$D$1031,4,FALSE)</f>
        <v>AA</v>
      </c>
      <c r="C3393" s="73" t="str">
        <f t="shared" si="206"/>
        <v/>
      </c>
      <c r="E3393">
        <v>6</v>
      </c>
      <c r="F3393" t="s">
        <v>1630</v>
      </c>
      <c r="G3393">
        <v>4.62</v>
      </c>
      <c r="H3393">
        <f t="shared" si="207"/>
        <v>27.72</v>
      </c>
      <c r="I3393">
        <f>VLOOKUP(L3393,'ARTICLES 10052022'!$A$1:$Q$1031,17,FALSE)</f>
        <v>73.034999999999997</v>
      </c>
      <c r="J3393">
        <f t="shared" si="209"/>
        <v>438.21</v>
      </c>
      <c r="L3393" t="s">
        <v>1629</v>
      </c>
      <c r="M3393">
        <f>IF(I3393="","",VLOOKUP(L3393,'ARTICLES 10052022'!$A$1:$J$1031,10,FALSE))</f>
        <v>48.69</v>
      </c>
      <c r="N3393">
        <f t="shared" si="208"/>
        <v>292.14</v>
      </c>
    </row>
    <row r="3394" spans="1:14" outlineLevel="2">
      <c r="A3394" t="s">
        <v>221</v>
      </c>
      <c r="B3394" s="73" t="str">
        <f>VLOOKUP(A3394,'ARTICLES 10052022'!$A$2:$D$1031,4,FALSE)</f>
        <v>AA</v>
      </c>
      <c r="C3394" s="73" t="str">
        <f t="shared" si="206"/>
        <v/>
      </c>
      <c r="D3394" t="s">
        <v>2722</v>
      </c>
      <c r="E3394">
        <v>6</v>
      </c>
      <c r="F3394" t="s">
        <v>2723</v>
      </c>
      <c r="G3394">
        <v>4.6189999999999998</v>
      </c>
      <c r="H3394">
        <f t="shared" si="207"/>
        <v>27.713999999999999</v>
      </c>
      <c r="I3394">
        <f>VLOOKUP(L3394,'ARTICLES 10052022'!$A$1:$Q$1031,17,FALSE)</f>
        <v>6.69</v>
      </c>
      <c r="J3394">
        <f t="shared" si="209"/>
        <v>40.14</v>
      </c>
      <c r="L3394" t="s">
        <v>2722</v>
      </c>
      <c r="M3394">
        <f>IF(I3394="","",VLOOKUP(L3394,'ARTICLES 10052022'!$A$1:$J$1031,10,FALSE))</f>
        <v>4.4600000000000009</v>
      </c>
      <c r="N3394">
        <f t="shared" si="208"/>
        <v>26.760000000000005</v>
      </c>
    </row>
    <row r="3395" spans="1:14" outlineLevel="2">
      <c r="A3395" t="s">
        <v>221</v>
      </c>
      <c r="B3395" s="73" t="str">
        <f>VLOOKUP(A3395,'ARTICLES 10052022'!$A$2:$D$1031,4,FALSE)</f>
        <v>AA</v>
      </c>
      <c r="C3395" s="73" t="str">
        <f t="shared" si="206"/>
        <v/>
      </c>
      <c r="D3395" t="s">
        <v>1445</v>
      </c>
      <c r="E3395">
        <v>24</v>
      </c>
      <c r="F3395" t="s">
        <v>1446</v>
      </c>
      <c r="G3395">
        <v>40.47</v>
      </c>
      <c r="H3395">
        <f t="shared" si="207"/>
        <v>971.28</v>
      </c>
      <c r="I3395">
        <f>VLOOKUP(L3395,'ARTICLES 10052022'!$A$1:$Q$1031,17,FALSE)</f>
        <v>48.900000000000006</v>
      </c>
      <c r="J3395">
        <f t="shared" si="209"/>
        <v>1173.6000000000001</v>
      </c>
      <c r="L3395" t="s">
        <v>1445</v>
      </c>
      <c r="M3395">
        <f>IF(I3395="","",VLOOKUP(L3395,'ARTICLES 10052022'!$A$1:$J$1031,10,FALSE))</f>
        <v>32.6</v>
      </c>
      <c r="N3395">
        <f t="shared" si="208"/>
        <v>782.40000000000009</v>
      </c>
    </row>
    <row r="3396" spans="1:14" outlineLevel="1">
      <c r="A3396" s="73" t="s">
        <v>3212</v>
      </c>
      <c r="B3396" s="73"/>
      <c r="C3396" s="73" t="str">
        <f t="shared" ref="C3396:C3459" si="210">IF(G3396="",MID(A3396,7,100),"")</f>
        <v>PSR12EH6X4</v>
      </c>
      <c r="J3396">
        <f>SUBTOTAL(9,J3393:J3395)</f>
        <v>1651.95</v>
      </c>
      <c r="N3396">
        <f>SUBTOTAL(9,N3393:N3395)</f>
        <v>1101.3000000000002</v>
      </c>
    </row>
    <row r="3397" spans="1:14" outlineLevel="2">
      <c r="A3397" t="s">
        <v>2780</v>
      </c>
      <c r="B3397" s="73" t="str">
        <f>VLOOKUP(A3397,'ARTICLES 10052022'!$A$2:$D$1031,4,FALSE)</f>
        <v>AA</v>
      </c>
      <c r="C3397" s="73" t="str">
        <f t="shared" si="210"/>
        <v/>
      </c>
      <c r="E3397">
        <v>85</v>
      </c>
      <c r="F3397" t="s">
        <v>2252</v>
      </c>
      <c r="G3397">
        <v>19.059999999999999</v>
      </c>
      <c r="H3397">
        <f t="shared" si="207"/>
        <v>1620.1</v>
      </c>
      <c r="I3397">
        <f>VLOOKUP(L3397,'ARTICLES 10052022'!$A$1:$Q$1031,17,FALSE)</f>
        <v>6.6180000000000003</v>
      </c>
      <c r="J3397">
        <f t="shared" si="209"/>
        <v>562.53</v>
      </c>
      <c r="L3397" t="s">
        <v>60</v>
      </c>
      <c r="M3397">
        <f>IF(I3397="","",VLOOKUP(L3397,'ARTICLES 10052022'!$A$1:$J$1031,10,FALSE))</f>
        <v>4.32</v>
      </c>
      <c r="N3397">
        <f t="shared" si="208"/>
        <v>367.20000000000005</v>
      </c>
    </row>
    <row r="3398" spans="1:14" outlineLevel="1">
      <c r="A3398" s="73" t="s">
        <v>3362</v>
      </c>
      <c r="B3398" s="73"/>
      <c r="C3398" s="73" t="str">
        <f t="shared" si="210"/>
        <v>FOND8PAL85</v>
      </c>
      <c r="J3398">
        <f>SUBTOTAL(9,J3397:J3397)</f>
        <v>562.53</v>
      </c>
      <c r="N3398">
        <f>SUBTOTAL(9,N3397:N3397)</f>
        <v>367.20000000000005</v>
      </c>
    </row>
    <row r="3399" spans="1:14" outlineLevel="2">
      <c r="A3399" t="s">
        <v>2847</v>
      </c>
      <c r="B3399" s="73" t="str">
        <f>VLOOKUP(A3399,'ARTICLES 10052022'!$A$2:$D$1031,4,FALSE)</f>
        <v>AF</v>
      </c>
      <c r="C3399" s="73" t="str">
        <f t="shared" si="210"/>
        <v/>
      </c>
      <c r="E3399">
        <v>1</v>
      </c>
      <c r="F3399" t="s">
        <v>1544</v>
      </c>
      <c r="G3399">
        <v>2.2400000000000002</v>
      </c>
      <c r="H3399">
        <f t="shared" ref="H3399:H3462" si="211">IF(C3399="",G3399*E3399,"")</f>
        <v>2.2400000000000002</v>
      </c>
      <c r="I3399">
        <f>VLOOKUP(L3399,'ARTICLES 10052022'!$A$1:$Q$1031,17,FALSE)</f>
        <v>2.25</v>
      </c>
      <c r="J3399">
        <f t="shared" si="209"/>
        <v>2.25</v>
      </c>
      <c r="L3399">
        <v>101007</v>
      </c>
      <c r="M3399">
        <f>IF(I3399="","",VLOOKUP(L3399,'ARTICLES 10052022'!$A$1:$J$1031,10,FALSE))</f>
        <v>1.5</v>
      </c>
      <c r="N3399">
        <f t="shared" si="208"/>
        <v>1.5</v>
      </c>
    </row>
    <row r="3400" spans="1:14" outlineLevel="2">
      <c r="A3400" t="s">
        <v>2847</v>
      </c>
      <c r="B3400" s="73" t="str">
        <f>VLOOKUP(A3400,'ARTICLES 10052022'!$A$2:$D$1031,4,FALSE)</f>
        <v>AF</v>
      </c>
      <c r="C3400" s="73" t="str">
        <f t="shared" si="210"/>
        <v/>
      </c>
      <c r="E3400">
        <v>1</v>
      </c>
      <c r="F3400" t="s">
        <v>1421</v>
      </c>
      <c r="G3400">
        <v>20.309999999999999</v>
      </c>
      <c r="H3400">
        <f t="shared" si="211"/>
        <v>20.309999999999999</v>
      </c>
      <c r="I3400">
        <f>VLOOKUP(L3400,'ARTICLES 10052022'!$A$1:$Q$1031,17,FALSE)</f>
        <v>21.567</v>
      </c>
      <c r="J3400">
        <f t="shared" si="209"/>
        <v>21.567</v>
      </c>
      <c r="L3400">
        <v>1510041</v>
      </c>
      <c r="M3400">
        <f>IF(I3400="","",VLOOKUP(L3400,'ARTICLES 10052022'!$A$1:$J$1031,10,FALSE))</f>
        <v>14.378</v>
      </c>
      <c r="N3400">
        <f t="shared" si="208"/>
        <v>14.378</v>
      </c>
    </row>
    <row r="3401" spans="1:14" outlineLevel="2">
      <c r="A3401" t="s">
        <v>2847</v>
      </c>
      <c r="B3401" s="73" t="str">
        <f>VLOOKUP(A3401,'ARTICLES 10052022'!$A$2:$D$1031,4,FALSE)</f>
        <v>AF</v>
      </c>
      <c r="C3401" s="73" t="str">
        <f t="shared" si="210"/>
        <v/>
      </c>
      <c r="E3401">
        <v>1.9</v>
      </c>
      <c r="F3401" t="s">
        <v>1538</v>
      </c>
      <c r="G3401">
        <v>4.3499999999999996</v>
      </c>
      <c r="H3401">
        <f t="shared" si="211"/>
        <v>8.2649999999999988</v>
      </c>
      <c r="I3401">
        <f>VLOOKUP(L3401,'ARTICLES 10052022'!$A$1:$Q$1031,17,FALSE)</f>
        <v>4.3499999999999996</v>
      </c>
      <c r="J3401">
        <f t="shared" si="209"/>
        <v>8.2649999999999988</v>
      </c>
      <c r="L3401" t="s">
        <v>1537</v>
      </c>
      <c r="M3401">
        <f>IF(I3401="","",VLOOKUP(L3401,'ARTICLES 10052022'!$A$1:$J$1031,10,FALSE))</f>
        <v>2.9</v>
      </c>
      <c r="N3401">
        <f t="shared" si="208"/>
        <v>5.51</v>
      </c>
    </row>
    <row r="3402" spans="1:14" outlineLevel="2">
      <c r="A3402" t="s">
        <v>2847</v>
      </c>
      <c r="B3402" s="73" t="str">
        <f>VLOOKUP(A3402,'ARTICLES 10052022'!$A$2:$D$1031,4,FALSE)</f>
        <v>AF</v>
      </c>
      <c r="C3402" s="73" t="str">
        <f t="shared" si="210"/>
        <v/>
      </c>
      <c r="E3402">
        <v>1</v>
      </c>
      <c r="F3402" t="s">
        <v>2044</v>
      </c>
      <c r="G3402">
        <v>1.57</v>
      </c>
      <c r="H3402">
        <f t="shared" si="211"/>
        <v>1.57</v>
      </c>
      <c r="I3402">
        <f>VLOOKUP(L3402,'ARTICLES 10052022'!$A$1:$Q$1031,17,FALSE)</f>
        <v>2.3980000000000001</v>
      </c>
      <c r="J3402">
        <f t="shared" si="209"/>
        <v>2.3980000000000001</v>
      </c>
      <c r="L3402">
        <v>9600000618</v>
      </c>
      <c r="M3402">
        <f>IF(I3402="","",VLOOKUP(L3402,'ARTICLES 10052022'!$A$1:$J$1031,10,FALSE))</f>
        <v>1.1990000000000001</v>
      </c>
      <c r="N3402">
        <f t="shared" ref="N3402:N3464" si="212">IF(I3402="","",E3402*M3402)</f>
        <v>1.1990000000000001</v>
      </c>
    </row>
    <row r="3403" spans="1:14" outlineLevel="2">
      <c r="A3403" t="s">
        <v>2847</v>
      </c>
      <c r="B3403" s="73" t="str">
        <f>VLOOKUP(A3403,'ARTICLES 10052022'!$A$2:$D$1031,4,FALSE)</f>
        <v>AF</v>
      </c>
      <c r="C3403" s="73" t="str">
        <f t="shared" si="210"/>
        <v/>
      </c>
      <c r="E3403">
        <v>1</v>
      </c>
      <c r="F3403" t="s">
        <v>1572</v>
      </c>
      <c r="G3403">
        <v>0.6</v>
      </c>
      <c r="H3403">
        <f t="shared" si="211"/>
        <v>0.6</v>
      </c>
      <c r="I3403">
        <f>VLOOKUP(L3403,'ARTICLES 10052022'!$A$1:$Q$1031,17,FALSE)</f>
        <v>0.67749999999999999</v>
      </c>
      <c r="J3403">
        <f t="shared" si="209"/>
        <v>0.67749999999999999</v>
      </c>
      <c r="L3403" t="s">
        <v>588</v>
      </c>
      <c r="M3403">
        <f>IF(I3403="","",VLOOKUP(L3403,'ARTICLES 10052022'!$A$1:$J$1031,10,FALSE))</f>
        <v>0.54200000000000004</v>
      </c>
      <c r="N3403">
        <f t="shared" si="212"/>
        <v>0.54200000000000004</v>
      </c>
    </row>
    <row r="3404" spans="1:14" outlineLevel="2">
      <c r="A3404" t="s">
        <v>2847</v>
      </c>
      <c r="B3404" s="73" t="str">
        <f>VLOOKUP(A3404,'ARTICLES 10052022'!$A$2:$D$1031,4,FALSE)</f>
        <v>AF</v>
      </c>
      <c r="C3404" s="73" t="str">
        <f t="shared" si="210"/>
        <v/>
      </c>
      <c r="E3404">
        <v>1</v>
      </c>
      <c r="F3404" t="s">
        <v>2471</v>
      </c>
      <c r="G3404">
        <v>0.08</v>
      </c>
      <c r="H3404">
        <f t="shared" si="211"/>
        <v>0.08</v>
      </c>
      <c r="I3404">
        <f>VLOOKUP(L3404,'ARTICLES 10052022'!$A$1:$Q$1031,17,FALSE)</f>
        <v>0.10799999999999998</v>
      </c>
      <c r="J3404">
        <f t="shared" si="209"/>
        <v>0.10799999999999998</v>
      </c>
      <c r="L3404" t="s">
        <v>2470</v>
      </c>
      <c r="M3404">
        <f>IF(I3404="","",VLOOKUP(L3404,'ARTICLES 10052022'!$A$1:$J$1031,10,FALSE))</f>
        <v>7.1999999999999995E-2</v>
      </c>
      <c r="N3404">
        <f t="shared" si="212"/>
        <v>7.1999999999999995E-2</v>
      </c>
    </row>
    <row r="3405" spans="1:14" outlineLevel="2">
      <c r="A3405" t="s">
        <v>2847</v>
      </c>
      <c r="B3405" s="73" t="str">
        <f>VLOOKUP(A3405,'ARTICLES 10052022'!$A$2:$D$1031,4,FALSE)</f>
        <v>AF</v>
      </c>
      <c r="C3405" s="73" t="str">
        <f t="shared" si="210"/>
        <v/>
      </c>
      <c r="E3405">
        <v>1</v>
      </c>
      <c r="F3405" t="s">
        <v>1581</v>
      </c>
      <c r="G3405">
        <v>1.19</v>
      </c>
      <c r="H3405">
        <f t="shared" si="211"/>
        <v>1.19</v>
      </c>
      <c r="I3405">
        <f>VLOOKUP(L3405,'ARTICLES 10052022'!$A$1:$Q$1031,17,FALSE)</f>
        <v>1.1850000000000001</v>
      </c>
      <c r="J3405">
        <f t="shared" si="209"/>
        <v>1.1850000000000001</v>
      </c>
      <c r="L3405" t="s">
        <v>1580</v>
      </c>
      <c r="M3405">
        <f>IF(I3405="","",VLOOKUP(L3405,'ARTICLES 10052022'!$A$1:$J$1031,10,FALSE))</f>
        <v>0.79</v>
      </c>
      <c r="N3405">
        <f t="shared" si="212"/>
        <v>0.79</v>
      </c>
    </row>
    <row r="3406" spans="1:14" outlineLevel="2">
      <c r="A3406" t="s">
        <v>2847</v>
      </c>
      <c r="B3406" s="73" t="str">
        <f>VLOOKUP(A3406,'ARTICLES 10052022'!$A$2:$D$1031,4,FALSE)</f>
        <v>AF</v>
      </c>
      <c r="C3406" s="73" t="str">
        <f t="shared" si="210"/>
        <v/>
      </c>
      <c r="E3406">
        <v>1</v>
      </c>
      <c r="F3406" t="s">
        <v>2467</v>
      </c>
      <c r="G3406">
        <v>0.90200000000000002</v>
      </c>
      <c r="H3406">
        <f t="shared" si="211"/>
        <v>0.90200000000000002</v>
      </c>
      <c r="I3406">
        <f>VLOOKUP(L3406,'ARTICLES 10052022'!$A$1:$Q$1031,17,FALSE)</f>
        <v>0.90149999999999997</v>
      </c>
      <c r="J3406">
        <f t="shared" si="209"/>
        <v>0.90149999999999997</v>
      </c>
      <c r="L3406" t="s">
        <v>2466</v>
      </c>
      <c r="M3406">
        <f>IF(I3406="","",VLOOKUP(L3406,'ARTICLES 10052022'!$A$1:$J$1031,10,FALSE))</f>
        <v>0.60099999999999998</v>
      </c>
      <c r="N3406">
        <f t="shared" si="212"/>
        <v>0.60099999999999998</v>
      </c>
    </row>
    <row r="3407" spans="1:14" outlineLevel="2">
      <c r="A3407" t="s">
        <v>2847</v>
      </c>
      <c r="B3407" s="73" t="str">
        <f>VLOOKUP(A3407,'ARTICLES 10052022'!$A$2:$D$1031,4,FALSE)</f>
        <v>AF</v>
      </c>
      <c r="C3407" s="73" t="str">
        <f t="shared" si="210"/>
        <v/>
      </c>
      <c r="E3407">
        <v>1</v>
      </c>
      <c r="F3407" t="s">
        <v>2844</v>
      </c>
      <c r="G3407">
        <v>0</v>
      </c>
      <c r="H3407">
        <f t="shared" si="211"/>
        <v>0</v>
      </c>
      <c r="I3407">
        <f>VLOOKUP(L3407,'ARTICLES 10052022'!$A$1:$Q$1031,17,FALSE)</f>
        <v>300.28499999999997</v>
      </c>
      <c r="J3407">
        <f t="shared" si="209"/>
        <v>300.28499999999997</v>
      </c>
      <c r="L3407" t="s">
        <v>2843</v>
      </c>
      <c r="M3407">
        <f>IF(I3407="","",VLOOKUP(L3407,'ARTICLES 10052022'!$A$1:$J$1031,10,FALSE))</f>
        <v>200.19</v>
      </c>
      <c r="N3407">
        <f t="shared" si="212"/>
        <v>200.19</v>
      </c>
    </row>
    <row r="3408" spans="1:14" outlineLevel="2">
      <c r="A3408" t="s">
        <v>2847</v>
      </c>
      <c r="B3408" s="73" t="str">
        <f>VLOOKUP(A3408,'ARTICLES 10052022'!$A$2:$D$1031,4,FALSE)</f>
        <v>AF</v>
      </c>
      <c r="C3408" s="73" t="str">
        <f t="shared" si="210"/>
        <v/>
      </c>
      <c r="E3408">
        <v>1</v>
      </c>
      <c r="F3408" t="s">
        <v>993</v>
      </c>
      <c r="G3408">
        <v>4.87</v>
      </c>
      <c r="H3408">
        <f t="shared" si="211"/>
        <v>4.87</v>
      </c>
      <c r="I3408">
        <f>VLOOKUP(L3408,'ARTICLES 10052022'!$A$1:$Q$1031,17,FALSE)</f>
        <v>1.41</v>
      </c>
      <c r="J3408">
        <f t="shared" si="209"/>
        <v>1.41</v>
      </c>
      <c r="L3408" t="s">
        <v>472</v>
      </c>
      <c r="M3408">
        <f>IF(I3408="","",VLOOKUP(L3408,'ARTICLES 10052022'!$A$1:$J$1031,10,FALSE))</f>
        <v>0.94</v>
      </c>
      <c r="N3408">
        <f t="shared" si="212"/>
        <v>0.94</v>
      </c>
    </row>
    <row r="3409" spans="1:14" outlineLevel="2">
      <c r="A3409" t="s">
        <v>2847</v>
      </c>
      <c r="B3409" s="73" t="str">
        <f>VLOOKUP(A3409,'ARTICLES 10052022'!$A$2:$D$1031,4,FALSE)</f>
        <v>AF</v>
      </c>
      <c r="C3409" s="73" t="str">
        <f t="shared" si="210"/>
        <v/>
      </c>
      <c r="E3409">
        <v>1</v>
      </c>
      <c r="F3409" t="s">
        <v>2940</v>
      </c>
      <c r="G3409">
        <v>4.9400000000000004</v>
      </c>
      <c r="H3409">
        <f t="shared" si="211"/>
        <v>4.9400000000000004</v>
      </c>
      <c r="I3409">
        <f>VLOOKUP(L3409,'ARTICLES 10052022'!$A$1:$Q$1031,17,FALSE)</f>
        <v>1.3800000000000001</v>
      </c>
      <c r="J3409">
        <f t="shared" si="209"/>
        <v>1.3800000000000001</v>
      </c>
      <c r="L3409" t="s">
        <v>474</v>
      </c>
      <c r="M3409">
        <f>IF(I3409="","",VLOOKUP(L3409,'ARTICLES 10052022'!$A$1:$J$1031,10,FALSE))</f>
        <v>0.92</v>
      </c>
      <c r="N3409">
        <f t="shared" si="212"/>
        <v>0.92</v>
      </c>
    </row>
    <row r="3410" spans="1:14" outlineLevel="2">
      <c r="A3410" t="s">
        <v>2847</v>
      </c>
      <c r="B3410" s="73" t="str">
        <f>VLOOKUP(A3410,'ARTICLES 10052022'!$A$2:$D$1031,4,FALSE)</f>
        <v>AF</v>
      </c>
      <c r="C3410" s="73" t="str">
        <f t="shared" si="210"/>
        <v/>
      </c>
      <c r="E3410">
        <v>1</v>
      </c>
      <c r="F3410" t="s">
        <v>2411</v>
      </c>
      <c r="G3410">
        <v>75</v>
      </c>
      <c r="H3410">
        <f t="shared" si="211"/>
        <v>75</v>
      </c>
      <c r="I3410">
        <f>VLOOKUP(L3410,'ARTICLES 10052022'!$A$1:$Q$1031,17,FALSE)</f>
        <v>75</v>
      </c>
      <c r="J3410">
        <f t="shared" si="209"/>
        <v>75</v>
      </c>
      <c r="L3410" t="s">
        <v>2410</v>
      </c>
      <c r="M3410">
        <f>IF(I3410="","",VLOOKUP(L3410,'ARTICLES 10052022'!$A$1:$J$1031,10,FALSE))</f>
        <v>50</v>
      </c>
      <c r="N3410">
        <f t="shared" si="212"/>
        <v>50</v>
      </c>
    </row>
    <row r="3411" spans="1:14" outlineLevel="2">
      <c r="A3411" t="s">
        <v>2847</v>
      </c>
      <c r="B3411" s="73" t="str">
        <f>VLOOKUP(A3411,'ARTICLES 10052022'!$A$2:$D$1031,4,FALSE)</f>
        <v>AF</v>
      </c>
      <c r="C3411" s="73" t="str">
        <f t="shared" si="210"/>
        <v/>
      </c>
      <c r="E3411">
        <v>1</v>
      </c>
      <c r="F3411" t="s">
        <v>449</v>
      </c>
      <c r="G3411">
        <v>119.89</v>
      </c>
      <c r="H3411">
        <f t="shared" si="211"/>
        <v>119.89</v>
      </c>
      <c r="I3411">
        <f>VLOOKUP(L3411,'ARTICLES 10052022'!$A$1:$Q$1031,17,FALSE)</f>
        <v>132</v>
      </c>
      <c r="J3411">
        <f t="shared" si="209"/>
        <v>132</v>
      </c>
      <c r="L3411" t="s">
        <v>448</v>
      </c>
      <c r="M3411">
        <f>IF(I3411="","",VLOOKUP(L3411,'ARTICLES 10052022'!$A$1:$J$1031,10,FALSE))</f>
        <v>88</v>
      </c>
      <c r="N3411">
        <f t="shared" si="212"/>
        <v>88</v>
      </c>
    </row>
    <row r="3412" spans="1:14" outlineLevel="2">
      <c r="A3412" t="s">
        <v>2847</v>
      </c>
      <c r="B3412" s="73" t="str">
        <f>VLOOKUP(A3412,'ARTICLES 10052022'!$A$2:$D$1031,4,FALSE)</f>
        <v>AF</v>
      </c>
      <c r="C3412" s="73" t="str">
        <f t="shared" si="210"/>
        <v/>
      </c>
      <c r="E3412">
        <v>2</v>
      </c>
      <c r="F3412" t="s">
        <v>1517</v>
      </c>
      <c r="G3412">
        <v>5.59</v>
      </c>
      <c r="H3412">
        <f t="shared" si="211"/>
        <v>11.18</v>
      </c>
      <c r="I3412">
        <f>VLOOKUP(L3412,'ARTICLES 10052022'!$A$1:$Q$1031,17,FALSE)</f>
        <v>2.8701400000000001</v>
      </c>
      <c r="J3412">
        <f t="shared" si="209"/>
        <v>5.7402800000000003</v>
      </c>
      <c r="L3412" t="s">
        <v>1516</v>
      </c>
      <c r="M3412">
        <f>IF(I3412="","",VLOOKUP(L3412,'ARTICLES 10052022'!$A$1:$J$1031,10,FALSE))</f>
        <v>2.1579999999999999</v>
      </c>
      <c r="N3412">
        <f t="shared" si="212"/>
        <v>4.3159999999999998</v>
      </c>
    </row>
    <row r="3413" spans="1:14" outlineLevel="2">
      <c r="A3413" t="s">
        <v>2847</v>
      </c>
      <c r="B3413" s="73" t="str">
        <f>VLOOKUP(A3413,'ARTICLES 10052022'!$A$2:$D$1031,4,FALSE)</f>
        <v>AF</v>
      </c>
      <c r="C3413" s="73" t="str">
        <f t="shared" si="210"/>
        <v/>
      </c>
      <c r="E3413">
        <v>1</v>
      </c>
      <c r="F3413" t="s">
        <v>1826</v>
      </c>
      <c r="G3413">
        <v>6.93</v>
      </c>
      <c r="H3413">
        <f t="shared" si="211"/>
        <v>6.93</v>
      </c>
      <c r="I3413">
        <f>VLOOKUP(L3413,'ARTICLES 10052022'!$A$1:$Q$1031,17,FALSE)</f>
        <v>5.3665500000000002</v>
      </c>
      <c r="J3413">
        <f t="shared" si="209"/>
        <v>5.3665500000000002</v>
      </c>
      <c r="L3413" t="s">
        <v>1825</v>
      </c>
      <c r="M3413">
        <f>IF(I3413="","",VLOOKUP(L3413,'ARTICLES 10052022'!$A$1:$J$1031,10,FALSE))</f>
        <v>4.0350000000000001</v>
      </c>
      <c r="N3413">
        <f t="shared" si="212"/>
        <v>4.0350000000000001</v>
      </c>
    </row>
    <row r="3414" spans="1:14" outlineLevel="2">
      <c r="A3414" t="s">
        <v>2847</v>
      </c>
      <c r="B3414" s="73" t="str">
        <f>VLOOKUP(A3414,'ARTICLES 10052022'!$A$2:$D$1031,4,FALSE)</f>
        <v>AF</v>
      </c>
      <c r="C3414" s="73" t="str">
        <f t="shared" si="210"/>
        <v/>
      </c>
      <c r="E3414">
        <v>1</v>
      </c>
      <c r="F3414" t="s">
        <v>1524</v>
      </c>
      <c r="G3414">
        <v>8.51</v>
      </c>
      <c r="H3414">
        <f t="shared" si="211"/>
        <v>8.51</v>
      </c>
      <c r="I3414">
        <f>VLOOKUP(L3414,'ARTICLES 10052022'!$A$1:$Q$1031,17,FALSE)</f>
        <v>10.267334</v>
      </c>
      <c r="J3414">
        <f t="shared" si="209"/>
        <v>10.267334</v>
      </c>
      <c r="L3414" t="s">
        <v>1523</v>
      </c>
      <c r="M3414">
        <f>IF(I3414="","",VLOOKUP(L3414,'ARTICLES 10052022'!$A$1:$J$1031,10,FALSE))</f>
        <v>7.7198000000000002</v>
      </c>
      <c r="N3414">
        <f t="shared" si="212"/>
        <v>7.7198000000000002</v>
      </c>
    </row>
    <row r="3415" spans="1:14" outlineLevel="1">
      <c r="A3415" s="73" t="s">
        <v>3363</v>
      </c>
      <c r="B3415" s="73"/>
      <c r="C3415" s="73" t="str">
        <f t="shared" si="210"/>
        <v>ECSPR-2200</v>
      </c>
      <c r="J3415">
        <f>SUBTOTAL(9,J3399:J3414)</f>
        <v>568.80116399999986</v>
      </c>
      <c r="N3415">
        <f>SUBTOTAL(9,N3399:N3414)</f>
        <v>380.71279999999996</v>
      </c>
    </row>
    <row r="3416" spans="1:14" outlineLevel="2">
      <c r="A3416" t="s">
        <v>52</v>
      </c>
      <c r="B3416" s="73" t="str">
        <f>VLOOKUP(A3416,'ARTICLES 10052022'!$A$2:$D$1031,4,FALSE)</f>
        <v>AF</v>
      </c>
      <c r="C3416" s="73" t="str">
        <f t="shared" si="210"/>
        <v/>
      </c>
      <c r="E3416">
        <v>1</v>
      </c>
      <c r="F3416" t="s">
        <v>1544</v>
      </c>
      <c r="G3416">
        <v>2.2400000000000002</v>
      </c>
      <c r="H3416">
        <f t="shared" si="211"/>
        <v>2.2400000000000002</v>
      </c>
      <c r="I3416">
        <f>VLOOKUP(L3416,'ARTICLES 10052022'!$A$1:$Q$1031,17,FALSE)</f>
        <v>2.25</v>
      </c>
      <c r="J3416">
        <f t="shared" si="209"/>
        <v>2.25</v>
      </c>
      <c r="L3416">
        <v>101007</v>
      </c>
      <c r="M3416">
        <f>IF(I3416="","",VLOOKUP(L3416,'ARTICLES 10052022'!$A$1:$J$1031,10,FALSE))</f>
        <v>1.5</v>
      </c>
      <c r="N3416">
        <f t="shared" si="212"/>
        <v>1.5</v>
      </c>
    </row>
    <row r="3417" spans="1:14" outlineLevel="2">
      <c r="A3417" t="s">
        <v>52</v>
      </c>
      <c r="B3417" s="73" t="str">
        <f>VLOOKUP(A3417,'ARTICLES 10052022'!$A$2:$D$1031,4,FALSE)</f>
        <v>AF</v>
      </c>
      <c r="C3417" s="73" t="str">
        <f t="shared" si="210"/>
        <v/>
      </c>
      <c r="E3417">
        <v>1</v>
      </c>
      <c r="F3417" t="s">
        <v>1421</v>
      </c>
      <c r="G3417">
        <v>20.309999999999999</v>
      </c>
      <c r="H3417">
        <f t="shared" si="211"/>
        <v>20.309999999999999</v>
      </c>
      <c r="I3417">
        <f>VLOOKUP(L3417,'ARTICLES 10052022'!$A$1:$Q$1031,17,FALSE)</f>
        <v>21.567</v>
      </c>
      <c r="J3417">
        <f t="shared" si="209"/>
        <v>21.567</v>
      </c>
      <c r="L3417">
        <v>1510041</v>
      </c>
      <c r="M3417">
        <f>IF(I3417="","",VLOOKUP(L3417,'ARTICLES 10052022'!$A$1:$J$1031,10,FALSE))</f>
        <v>14.378</v>
      </c>
      <c r="N3417">
        <f t="shared" si="212"/>
        <v>14.378</v>
      </c>
    </row>
    <row r="3418" spans="1:14" outlineLevel="2">
      <c r="A3418" t="s">
        <v>52</v>
      </c>
      <c r="B3418" s="73" t="str">
        <f>VLOOKUP(A3418,'ARTICLES 10052022'!$A$2:$D$1031,4,FALSE)</f>
        <v>AF</v>
      </c>
      <c r="C3418" s="73" t="str">
        <f t="shared" si="210"/>
        <v/>
      </c>
      <c r="E3418">
        <v>1.8</v>
      </c>
      <c r="F3418" t="s">
        <v>1538</v>
      </c>
      <c r="G3418">
        <v>4.3499999999999996</v>
      </c>
      <c r="H3418">
        <f t="shared" si="211"/>
        <v>7.8299999999999992</v>
      </c>
      <c r="I3418">
        <f>VLOOKUP(L3418,'ARTICLES 10052022'!$A$1:$Q$1031,17,FALSE)</f>
        <v>4.3499999999999996</v>
      </c>
      <c r="J3418">
        <f t="shared" si="209"/>
        <v>7.8299999999999992</v>
      </c>
      <c r="L3418" t="s">
        <v>1537</v>
      </c>
      <c r="M3418">
        <f>IF(I3418="","",VLOOKUP(L3418,'ARTICLES 10052022'!$A$1:$J$1031,10,FALSE))</f>
        <v>2.9</v>
      </c>
      <c r="N3418">
        <f t="shared" si="212"/>
        <v>5.22</v>
      </c>
    </row>
    <row r="3419" spans="1:14" outlineLevel="2">
      <c r="A3419" t="s">
        <v>52</v>
      </c>
      <c r="B3419" s="73" t="str">
        <f>VLOOKUP(A3419,'ARTICLES 10052022'!$A$2:$D$1031,4,FALSE)</f>
        <v>AF</v>
      </c>
      <c r="C3419" s="73" t="str">
        <f t="shared" si="210"/>
        <v/>
      </c>
      <c r="E3419">
        <v>1</v>
      </c>
      <c r="F3419" t="s">
        <v>2044</v>
      </c>
      <c r="G3419">
        <v>1.57</v>
      </c>
      <c r="H3419">
        <f t="shared" si="211"/>
        <v>1.57</v>
      </c>
      <c r="I3419">
        <f>VLOOKUP(L3419,'ARTICLES 10052022'!$A$1:$Q$1031,17,FALSE)</f>
        <v>2.3980000000000001</v>
      </c>
      <c r="J3419">
        <f t="shared" si="209"/>
        <v>2.3980000000000001</v>
      </c>
      <c r="L3419">
        <v>9600000618</v>
      </c>
      <c r="M3419">
        <f>IF(I3419="","",VLOOKUP(L3419,'ARTICLES 10052022'!$A$1:$J$1031,10,FALSE))</f>
        <v>1.1990000000000001</v>
      </c>
      <c r="N3419">
        <f t="shared" si="212"/>
        <v>1.1990000000000001</v>
      </c>
    </row>
    <row r="3420" spans="1:14" outlineLevel="2">
      <c r="A3420" t="s">
        <v>52</v>
      </c>
      <c r="B3420" s="73" t="str">
        <f>VLOOKUP(A3420,'ARTICLES 10052022'!$A$2:$D$1031,4,FALSE)</f>
        <v>AF</v>
      </c>
      <c r="C3420" s="73" t="str">
        <f t="shared" si="210"/>
        <v/>
      </c>
      <c r="E3420">
        <v>1</v>
      </c>
      <c r="F3420" t="s">
        <v>1572</v>
      </c>
      <c r="G3420">
        <v>0.6</v>
      </c>
      <c r="H3420">
        <f t="shared" si="211"/>
        <v>0.6</v>
      </c>
      <c r="I3420">
        <f>VLOOKUP(L3420,'ARTICLES 10052022'!$A$1:$Q$1031,17,FALSE)</f>
        <v>0.67749999999999999</v>
      </c>
      <c r="J3420">
        <f t="shared" si="209"/>
        <v>0.67749999999999999</v>
      </c>
      <c r="L3420" t="s">
        <v>588</v>
      </c>
      <c r="M3420">
        <f>IF(I3420="","",VLOOKUP(L3420,'ARTICLES 10052022'!$A$1:$J$1031,10,FALSE))</f>
        <v>0.54200000000000004</v>
      </c>
      <c r="N3420">
        <f t="shared" si="212"/>
        <v>0.54200000000000004</v>
      </c>
    </row>
    <row r="3421" spans="1:14" outlineLevel="2">
      <c r="A3421" t="s">
        <v>52</v>
      </c>
      <c r="B3421" s="73" t="str">
        <f>VLOOKUP(A3421,'ARTICLES 10052022'!$A$2:$D$1031,4,FALSE)</f>
        <v>AF</v>
      </c>
      <c r="C3421" s="73" t="str">
        <f t="shared" si="210"/>
        <v/>
      </c>
      <c r="E3421">
        <v>1</v>
      </c>
      <c r="F3421" t="s">
        <v>2844</v>
      </c>
      <c r="G3421">
        <v>0</v>
      </c>
      <c r="H3421">
        <f t="shared" si="211"/>
        <v>0</v>
      </c>
      <c r="I3421">
        <f>VLOOKUP(L3421,'ARTICLES 10052022'!$A$1:$Q$1031,17,FALSE)</f>
        <v>294.03000000000003</v>
      </c>
      <c r="J3421">
        <f t="shared" si="209"/>
        <v>294.03000000000003</v>
      </c>
      <c r="L3421" t="s">
        <v>2003</v>
      </c>
      <c r="M3421">
        <f>IF(I3421="","",VLOOKUP(L3421,'ARTICLES 10052022'!$A$1:$J$1031,10,FALSE))</f>
        <v>196.02</v>
      </c>
      <c r="N3421">
        <f t="shared" si="212"/>
        <v>196.02</v>
      </c>
    </row>
    <row r="3422" spans="1:14" outlineLevel="2">
      <c r="A3422" t="s">
        <v>52</v>
      </c>
      <c r="B3422" s="73" t="str">
        <f>VLOOKUP(A3422,'ARTICLES 10052022'!$A$2:$D$1031,4,FALSE)</f>
        <v>AF</v>
      </c>
      <c r="C3422" s="73" t="str">
        <f t="shared" si="210"/>
        <v/>
      </c>
      <c r="E3422">
        <v>1</v>
      </c>
      <c r="F3422" t="s">
        <v>2471</v>
      </c>
      <c r="G3422">
        <v>0.08</v>
      </c>
      <c r="H3422">
        <f t="shared" si="211"/>
        <v>0.08</v>
      </c>
      <c r="I3422">
        <f>VLOOKUP(L3422,'ARTICLES 10052022'!$A$1:$Q$1031,17,FALSE)</f>
        <v>0.10799999999999998</v>
      </c>
      <c r="J3422">
        <f t="shared" si="209"/>
        <v>0.10799999999999998</v>
      </c>
      <c r="L3422" t="s">
        <v>2470</v>
      </c>
      <c r="M3422">
        <f>IF(I3422="","",VLOOKUP(L3422,'ARTICLES 10052022'!$A$1:$J$1031,10,FALSE))</f>
        <v>7.1999999999999995E-2</v>
      </c>
      <c r="N3422">
        <f t="shared" si="212"/>
        <v>7.1999999999999995E-2</v>
      </c>
    </row>
    <row r="3423" spans="1:14" outlineLevel="2">
      <c r="A3423" t="s">
        <v>52</v>
      </c>
      <c r="B3423" s="73" t="str">
        <f>VLOOKUP(A3423,'ARTICLES 10052022'!$A$2:$D$1031,4,FALSE)</f>
        <v>AF</v>
      </c>
      <c r="C3423" s="73" t="str">
        <f t="shared" si="210"/>
        <v/>
      </c>
      <c r="E3423">
        <v>1</v>
      </c>
      <c r="F3423" t="s">
        <v>1581</v>
      </c>
      <c r="G3423">
        <v>1.19</v>
      </c>
      <c r="H3423">
        <f t="shared" si="211"/>
        <v>1.19</v>
      </c>
      <c r="I3423">
        <f>VLOOKUP(L3423,'ARTICLES 10052022'!$A$1:$Q$1031,17,FALSE)</f>
        <v>1.1850000000000001</v>
      </c>
      <c r="J3423">
        <f t="shared" si="209"/>
        <v>1.1850000000000001</v>
      </c>
      <c r="L3423" t="s">
        <v>1580</v>
      </c>
      <c r="M3423">
        <f>IF(I3423="","",VLOOKUP(L3423,'ARTICLES 10052022'!$A$1:$J$1031,10,FALSE))</f>
        <v>0.79</v>
      </c>
      <c r="N3423">
        <f t="shared" si="212"/>
        <v>0.79</v>
      </c>
    </row>
    <row r="3424" spans="1:14" outlineLevel="2">
      <c r="A3424" t="s">
        <v>52</v>
      </c>
      <c r="B3424" s="73" t="str">
        <f>VLOOKUP(A3424,'ARTICLES 10052022'!$A$2:$D$1031,4,FALSE)</f>
        <v>AF</v>
      </c>
      <c r="C3424" s="73" t="str">
        <f t="shared" si="210"/>
        <v/>
      </c>
      <c r="E3424">
        <v>1</v>
      </c>
      <c r="F3424" t="s">
        <v>2467</v>
      </c>
      <c r="G3424">
        <v>0.90200000000000002</v>
      </c>
      <c r="H3424">
        <f t="shared" si="211"/>
        <v>0.90200000000000002</v>
      </c>
      <c r="I3424">
        <f>VLOOKUP(L3424,'ARTICLES 10052022'!$A$1:$Q$1031,17,FALSE)</f>
        <v>0.90149999999999997</v>
      </c>
      <c r="J3424">
        <f t="shared" si="209"/>
        <v>0.90149999999999997</v>
      </c>
      <c r="L3424" t="s">
        <v>2466</v>
      </c>
      <c r="M3424">
        <f>IF(I3424="","",VLOOKUP(L3424,'ARTICLES 10052022'!$A$1:$J$1031,10,FALSE))</f>
        <v>0.60099999999999998</v>
      </c>
      <c r="N3424">
        <f t="shared" si="212"/>
        <v>0.60099999999999998</v>
      </c>
    </row>
    <row r="3425" spans="1:14" outlineLevel="2">
      <c r="A3425" t="s">
        <v>52</v>
      </c>
      <c r="B3425" s="73" t="str">
        <f>VLOOKUP(A3425,'ARTICLES 10052022'!$A$2:$D$1031,4,FALSE)</f>
        <v>AF</v>
      </c>
      <c r="C3425" s="73" t="str">
        <f t="shared" si="210"/>
        <v/>
      </c>
      <c r="E3425">
        <v>1</v>
      </c>
      <c r="F3425" t="s">
        <v>993</v>
      </c>
      <c r="G3425">
        <v>4.87</v>
      </c>
      <c r="H3425">
        <f t="shared" si="211"/>
        <v>4.87</v>
      </c>
      <c r="I3425">
        <f>VLOOKUP(L3425,'ARTICLES 10052022'!$A$1:$Q$1031,17,FALSE)</f>
        <v>1.41</v>
      </c>
      <c r="J3425">
        <f t="shared" si="209"/>
        <v>1.41</v>
      </c>
      <c r="L3425" t="s">
        <v>472</v>
      </c>
      <c r="M3425">
        <f>IF(I3425="","",VLOOKUP(L3425,'ARTICLES 10052022'!$A$1:$J$1031,10,FALSE))</f>
        <v>0.94</v>
      </c>
      <c r="N3425">
        <f t="shared" si="212"/>
        <v>0.94</v>
      </c>
    </row>
    <row r="3426" spans="1:14" outlineLevel="2">
      <c r="A3426" t="s">
        <v>52</v>
      </c>
      <c r="B3426" s="73" t="str">
        <f>VLOOKUP(A3426,'ARTICLES 10052022'!$A$2:$D$1031,4,FALSE)</f>
        <v>AF</v>
      </c>
      <c r="C3426" s="73" t="str">
        <f t="shared" si="210"/>
        <v/>
      </c>
      <c r="E3426">
        <v>1</v>
      </c>
      <c r="F3426" t="s">
        <v>2940</v>
      </c>
      <c r="G3426">
        <v>4.9400000000000004</v>
      </c>
      <c r="H3426">
        <f t="shared" si="211"/>
        <v>4.9400000000000004</v>
      </c>
      <c r="I3426">
        <f>VLOOKUP(L3426,'ARTICLES 10052022'!$A$1:$Q$1031,17,FALSE)</f>
        <v>1.3800000000000001</v>
      </c>
      <c r="J3426">
        <f t="shared" si="209"/>
        <v>1.3800000000000001</v>
      </c>
      <c r="L3426" t="s">
        <v>474</v>
      </c>
      <c r="M3426">
        <f>IF(I3426="","",VLOOKUP(L3426,'ARTICLES 10052022'!$A$1:$J$1031,10,FALSE))</f>
        <v>0.92</v>
      </c>
      <c r="N3426">
        <f t="shared" si="212"/>
        <v>0.92</v>
      </c>
    </row>
    <row r="3427" spans="1:14" outlineLevel="2">
      <c r="A3427" t="s">
        <v>52</v>
      </c>
      <c r="B3427" s="73" t="str">
        <f>VLOOKUP(A3427,'ARTICLES 10052022'!$A$2:$D$1031,4,FALSE)</f>
        <v>AF</v>
      </c>
      <c r="C3427" s="73" t="str">
        <f t="shared" si="210"/>
        <v/>
      </c>
      <c r="E3427">
        <v>0.54</v>
      </c>
      <c r="F3427" t="s">
        <v>2411</v>
      </c>
      <c r="G3427">
        <v>75</v>
      </c>
      <c r="H3427">
        <f t="shared" si="211"/>
        <v>40.5</v>
      </c>
      <c r="I3427">
        <f>VLOOKUP(L3427,'ARTICLES 10052022'!$A$1:$Q$1031,17,FALSE)</f>
        <v>75</v>
      </c>
      <c r="J3427">
        <f t="shared" si="209"/>
        <v>40.5</v>
      </c>
      <c r="L3427" t="s">
        <v>2410</v>
      </c>
      <c r="M3427">
        <f>IF(I3427="","",VLOOKUP(L3427,'ARTICLES 10052022'!$A$1:$J$1031,10,FALSE))</f>
        <v>50</v>
      </c>
      <c r="N3427">
        <f t="shared" si="212"/>
        <v>27</v>
      </c>
    </row>
    <row r="3428" spans="1:14" outlineLevel="2">
      <c r="A3428" t="s">
        <v>52</v>
      </c>
      <c r="B3428" s="73" t="str">
        <f>VLOOKUP(A3428,'ARTICLES 10052022'!$A$2:$D$1031,4,FALSE)</f>
        <v>AF</v>
      </c>
      <c r="C3428" s="73" t="str">
        <f t="shared" si="210"/>
        <v/>
      </c>
      <c r="E3428">
        <v>1</v>
      </c>
      <c r="F3428" t="s">
        <v>449</v>
      </c>
      <c r="G3428">
        <v>119.89</v>
      </c>
      <c r="H3428">
        <f t="shared" si="211"/>
        <v>119.89</v>
      </c>
      <c r="I3428">
        <f>VLOOKUP(L3428,'ARTICLES 10052022'!$A$1:$Q$1031,17,FALSE)</f>
        <v>132</v>
      </c>
      <c r="J3428">
        <f t="shared" si="209"/>
        <v>132</v>
      </c>
      <c r="L3428" t="s">
        <v>448</v>
      </c>
      <c r="M3428">
        <f>IF(I3428="","",VLOOKUP(L3428,'ARTICLES 10052022'!$A$1:$J$1031,10,FALSE))</f>
        <v>88</v>
      </c>
      <c r="N3428">
        <f t="shared" si="212"/>
        <v>88</v>
      </c>
    </row>
    <row r="3429" spans="1:14" outlineLevel="2">
      <c r="A3429" t="s">
        <v>52</v>
      </c>
      <c r="B3429" s="73" t="str">
        <f>VLOOKUP(A3429,'ARTICLES 10052022'!$A$2:$D$1031,4,FALSE)</f>
        <v>AF</v>
      </c>
      <c r="C3429" s="73" t="str">
        <f t="shared" si="210"/>
        <v/>
      </c>
      <c r="E3429">
        <v>1.3</v>
      </c>
      <c r="F3429" t="s">
        <v>1517</v>
      </c>
      <c r="G3429">
        <v>5.59</v>
      </c>
      <c r="H3429">
        <f t="shared" si="211"/>
        <v>7.2670000000000003</v>
      </c>
      <c r="I3429">
        <f>VLOOKUP(L3429,'ARTICLES 10052022'!$A$1:$Q$1031,17,FALSE)</f>
        <v>2.8701400000000001</v>
      </c>
      <c r="J3429">
        <f t="shared" si="209"/>
        <v>3.7311820000000004</v>
      </c>
      <c r="L3429" t="s">
        <v>1516</v>
      </c>
      <c r="M3429">
        <f>IF(I3429="","",VLOOKUP(L3429,'ARTICLES 10052022'!$A$1:$J$1031,10,FALSE))</f>
        <v>2.1579999999999999</v>
      </c>
      <c r="N3429">
        <f t="shared" si="212"/>
        <v>2.8054000000000001</v>
      </c>
    </row>
    <row r="3430" spans="1:14" outlineLevel="2">
      <c r="A3430" t="s">
        <v>52</v>
      </c>
      <c r="B3430" s="73" t="str">
        <f>VLOOKUP(A3430,'ARTICLES 10052022'!$A$2:$D$1031,4,FALSE)</f>
        <v>AF</v>
      </c>
      <c r="C3430" s="73" t="str">
        <f t="shared" si="210"/>
        <v/>
      </c>
      <c r="E3430">
        <v>1</v>
      </c>
      <c r="F3430" t="s">
        <v>1826</v>
      </c>
      <c r="G3430">
        <v>6.93</v>
      </c>
      <c r="H3430">
        <f t="shared" si="211"/>
        <v>6.93</v>
      </c>
      <c r="I3430">
        <f>VLOOKUP(L3430,'ARTICLES 10052022'!$A$1:$Q$1031,17,FALSE)</f>
        <v>5.3665500000000002</v>
      </c>
      <c r="J3430">
        <f t="shared" si="209"/>
        <v>5.3665500000000002</v>
      </c>
      <c r="L3430" t="s">
        <v>1825</v>
      </c>
      <c r="M3430">
        <f>IF(I3430="","",VLOOKUP(L3430,'ARTICLES 10052022'!$A$1:$J$1031,10,FALSE))</f>
        <v>4.0350000000000001</v>
      </c>
      <c r="N3430">
        <f t="shared" si="212"/>
        <v>4.0350000000000001</v>
      </c>
    </row>
    <row r="3431" spans="1:14" outlineLevel="2">
      <c r="A3431" t="s">
        <v>52</v>
      </c>
      <c r="B3431" s="73" t="str">
        <f>VLOOKUP(A3431,'ARTICLES 10052022'!$A$2:$D$1031,4,FALSE)</f>
        <v>AF</v>
      </c>
      <c r="C3431" s="73" t="str">
        <f t="shared" si="210"/>
        <v/>
      </c>
      <c r="E3431">
        <v>1</v>
      </c>
      <c r="F3431" t="s">
        <v>1524</v>
      </c>
      <c r="G3431">
        <v>8.51</v>
      </c>
      <c r="H3431">
        <f t="shared" si="211"/>
        <v>8.51</v>
      </c>
      <c r="I3431">
        <f>VLOOKUP(L3431,'ARTICLES 10052022'!$A$1:$Q$1031,17,FALSE)</f>
        <v>10.267334</v>
      </c>
      <c r="J3431">
        <f t="shared" si="209"/>
        <v>10.267334</v>
      </c>
      <c r="L3431" t="s">
        <v>1523</v>
      </c>
      <c r="M3431">
        <f>IF(I3431="","",VLOOKUP(L3431,'ARTICLES 10052022'!$A$1:$J$1031,10,FALSE))</f>
        <v>7.7198000000000002</v>
      </c>
      <c r="N3431">
        <f t="shared" si="212"/>
        <v>7.7198000000000002</v>
      </c>
    </row>
    <row r="3432" spans="1:14" outlineLevel="1">
      <c r="A3432" s="73" t="s">
        <v>3290</v>
      </c>
      <c r="B3432" s="73"/>
      <c r="C3432" s="73" t="str">
        <f t="shared" si="210"/>
        <v>ECSPR-1500</v>
      </c>
      <c r="J3432">
        <f>SUBTOTAL(9,J3416:J3431)</f>
        <v>525.60206600000004</v>
      </c>
      <c r="N3432">
        <f>SUBTOTAL(9,N3416:N3431)</f>
        <v>351.74220000000008</v>
      </c>
    </row>
    <row r="3433" spans="1:14" outlineLevel="2">
      <c r="A3433" t="s">
        <v>2845</v>
      </c>
      <c r="B3433" s="73" t="str">
        <f>VLOOKUP(A3433,'ARTICLES 10052022'!$A$2:$D$1031,4,FALSE)</f>
        <v>AF</v>
      </c>
      <c r="C3433" s="73" t="str">
        <f t="shared" si="210"/>
        <v/>
      </c>
      <c r="E3433">
        <v>1</v>
      </c>
      <c r="F3433" t="s">
        <v>1544</v>
      </c>
      <c r="G3433">
        <v>2.2400000000000002</v>
      </c>
      <c r="H3433">
        <f t="shared" si="211"/>
        <v>2.2400000000000002</v>
      </c>
      <c r="I3433">
        <f>VLOOKUP(L3433,'ARTICLES 10052022'!$A$1:$Q$1031,17,FALSE)</f>
        <v>2.25</v>
      </c>
      <c r="J3433">
        <f t="shared" si="209"/>
        <v>2.25</v>
      </c>
      <c r="L3433">
        <v>101007</v>
      </c>
      <c r="M3433">
        <f>IF(I3433="","",VLOOKUP(L3433,'ARTICLES 10052022'!$A$1:$J$1031,10,FALSE))</f>
        <v>1.5</v>
      </c>
      <c r="N3433">
        <f t="shared" si="212"/>
        <v>1.5</v>
      </c>
    </row>
    <row r="3434" spans="1:14" outlineLevel="2">
      <c r="A3434" t="s">
        <v>2845</v>
      </c>
      <c r="B3434" s="73" t="str">
        <f>VLOOKUP(A3434,'ARTICLES 10052022'!$A$2:$D$1031,4,FALSE)</f>
        <v>AF</v>
      </c>
      <c r="C3434" s="73" t="str">
        <f t="shared" si="210"/>
        <v/>
      </c>
      <c r="E3434">
        <v>1</v>
      </c>
      <c r="F3434" t="s">
        <v>1421</v>
      </c>
      <c r="G3434">
        <v>20.309999999999999</v>
      </c>
      <c r="H3434">
        <f t="shared" si="211"/>
        <v>20.309999999999999</v>
      </c>
      <c r="I3434">
        <f>VLOOKUP(L3434,'ARTICLES 10052022'!$A$1:$Q$1031,17,FALSE)</f>
        <v>21.567</v>
      </c>
      <c r="J3434">
        <f t="shared" si="209"/>
        <v>21.567</v>
      </c>
      <c r="L3434">
        <v>1510041</v>
      </c>
      <c r="M3434">
        <f>IF(I3434="","",VLOOKUP(L3434,'ARTICLES 10052022'!$A$1:$J$1031,10,FALSE))</f>
        <v>14.378</v>
      </c>
      <c r="N3434">
        <f t="shared" si="212"/>
        <v>14.378</v>
      </c>
    </row>
    <row r="3435" spans="1:14" outlineLevel="2">
      <c r="A3435" t="s">
        <v>2845</v>
      </c>
      <c r="B3435" s="73" t="str">
        <f>VLOOKUP(A3435,'ARTICLES 10052022'!$A$2:$D$1031,4,FALSE)</f>
        <v>AF</v>
      </c>
      <c r="C3435" s="73" t="str">
        <f t="shared" si="210"/>
        <v/>
      </c>
      <c r="E3435">
        <v>1.7</v>
      </c>
      <c r="F3435" t="s">
        <v>1538</v>
      </c>
      <c r="G3435">
        <v>4.3499999999999996</v>
      </c>
      <c r="H3435">
        <f t="shared" si="211"/>
        <v>7.3949999999999996</v>
      </c>
      <c r="I3435">
        <f>VLOOKUP(L3435,'ARTICLES 10052022'!$A$1:$Q$1031,17,FALSE)</f>
        <v>4.3499999999999996</v>
      </c>
      <c r="J3435">
        <f t="shared" si="209"/>
        <v>7.3949999999999996</v>
      </c>
      <c r="L3435" t="s">
        <v>1537</v>
      </c>
      <c r="M3435">
        <f>IF(I3435="","",VLOOKUP(L3435,'ARTICLES 10052022'!$A$1:$J$1031,10,FALSE))</f>
        <v>2.9</v>
      </c>
      <c r="N3435">
        <f t="shared" si="212"/>
        <v>4.93</v>
      </c>
    </row>
    <row r="3436" spans="1:14" outlineLevel="2">
      <c r="A3436" t="s">
        <v>2845</v>
      </c>
      <c r="B3436" s="73" t="str">
        <f>VLOOKUP(A3436,'ARTICLES 10052022'!$A$2:$D$1031,4,FALSE)</f>
        <v>AF</v>
      </c>
      <c r="C3436" s="73" t="str">
        <f t="shared" si="210"/>
        <v/>
      </c>
      <c r="E3436">
        <v>1</v>
      </c>
      <c r="F3436" t="s">
        <v>2044</v>
      </c>
      <c r="G3436">
        <v>1.57</v>
      </c>
      <c r="H3436">
        <f t="shared" si="211"/>
        <v>1.57</v>
      </c>
      <c r="I3436">
        <f>VLOOKUP(L3436,'ARTICLES 10052022'!$A$1:$Q$1031,17,FALSE)</f>
        <v>2.3980000000000001</v>
      </c>
      <c r="J3436">
        <f t="shared" si="209"/>
        <v>2.3980000000000001</v>
      </c>
      <c r="L3436">
        <v>9600000618</v>
      </c>
      <c r="M3436">
        <f>IF(I3436="","",VLOOKUP(L3436,'ARTICLES 10052022'!$A$1:$J$1031,10,FALSE))</f>
        <v>1.1990000000000001</v>
      </c>
      <c r="N3436">
        <f t="shared" si="212"/>
        <v>1.1990000000000001</v>
      </c>
    </row>
    <row r="3437" spans="1:14" outlineLevel="2">
      <c r="A3437" t="s">
        <v>2845</v>
      </c>
      <c r="B3437" s="73" t="str">
        <f>VLOOKUP(A3437,'ARTICLES 10052022'!$A$2:$D$1031,4,FALSE)</f>
        <v>AF</v>
      </c>
      <c r="C3437" s="73" t="str">
        <f t="shared" si="210"/>
        <v/>
      </c>
      <c r="E3437">
        <v>1</v>
      </c>
      <c r="F3437" t="s">
        <v>1572</v>
      </c>
      <c r="G3437">
        <v>0.6</v>
      </c>
      <c r="H3437">
        <f t="shared" si="211"/>
        <v>0.6</v>
      </c>
      <c r="I3437">
        <f>VLOOKUP(L3437,'ARTICLES 10052022'!$A$1:$Q$1031,17,FALSE)</f>
        <v>0.67749999999999999</v>
      </c>
      <c r="J3437">
        <f t="shared" si="209"/>
        <v>0.67749999999999999</v>
      </c>
      <c r="L3437" t="s">
        <v>588</v>
      </c>
      <c r="M3437">
        <f>IF(I3437="","",VLOOKUP(L3437,'ARTICLES 10052022'!$A$1:$J$1031,10,FALSE))</f>
        <v>0.54200000000000004</v>
      </c>
      <c r="N3437">
        <f t="shared" si="212"/>
        <v>0.54200000000000004</v>
      </c>
    </row>
    <row r="3438" spans="1:14" outlineLevel="2">
      <c r="A3438" t="s">
        <v>2845</v>
      </c>
      <c r="B3438" s="73" t="str">
        <f>VLOOKUP(A3438,'ARTICLES 10052022'!$A$2:$D$1031,4,FALSE)</f>
        <v>AF</v>
      </c>
      <c r="C3438" s="73" t="str">
        <f t="shared" si="210"/>
        <v/>
      </c>
      <c r="E3438">
        <v>1</v>
      </c>
      <c r="F3438" t="s">
        <v>2844</v>
      </c>
      <c r="G3438">
        <v>2.2400000000000002</v>
      </c>
      <c r="H3438">
        <f t="shared" si="211"/>
        <v>2.2400000000000002</v>
      </c>
      <c r="I3438">
        <f>VLOOKUP(L3438,'ARTICLES 10052022'!$A$1:$Q$1031,17,FALSE)</f>
        <v>300.28499999999997</v>
      </c>
      <c r="J3438">
        <f t="shared" si="209"/>
        <v>300.28499999999997</v>
      </c>
      <c r="L3438" t="s">
        <v>2843</v>
      </c>
      <c r="M3438">
        <f>IF(I3438="","",VLOOKUP(L3438,'ARTICLES 10052022'!$A$1:$J$1031,10,FALSE))</f>
        <v>200.19</v>
      </c>
      <c r="N3438">
        <f t="shared" si="212"/>
        <v>200.19</v>
      </c>
    </row>
    <row r="3439" spans="1:14" outlineLevel="2">
      <c r="A3439" t="s">
        <v>2845</v>
      </c>
      <c r="B3439" s="73" t="str">
        <f>VLOOKUP(A3439,'ARTICLES 10052022'!$A$2:$D$1031,4,FALSE)</f>
        <v>AF</v>
      </c>
      <c r="C3439" s="73" t="str">
        <f t="shared" si="210"/>
        <v/>
      </c>
      <c r="E3439">
        <v>1</v>
      </c>
      <c r="F3439" t="s">
        <v>2471</v>
      </c>
      <c r="G3439">
        <v>0.08</v>
      </c>
      <c r="H3439">
        <f t="shared" si="211"/>
        <v>0.08</v>
      </c>
      <c r="I3439">
        <f>VLOOKUP(L3439,'ARTICLES 10052022'!$A$1:$Q$1031,17,FALSE)</f>
        <v>0.10799999999999998</v>
      </c>
      <c r="J3439">
        <f t="shared" si="209"/>
        <v>0.10799999999999998</v>
      </c>
      <c r="L3439" t="s">
        <v>2470</v>
      </c>
      <c r="M3439">
        <f>IF(I3439="","",VLOOKUP(L3439,'ARTICLES 10052022'!$A$1:$J$1031,10,FALSE))</f>
        <v>7.1999999999999995E-2</v>
      </c>
      <c r="N3439">
        <f t="shared" si="212"/>
        <v>7.1999999999999995E-2</v>
      </c>
    </row>
    <row r="3440" spans="1:14" outlineLevel="2">
      <c r="A3440" t="s">
        <v>2845</v>
      </c>
      <c r="B3440" s="73" t="str">
        <f>VLOOKUP(A3440,'ARTICLES 10052022'!$A$2:$D$1031,4,FALSE)</f>
        <v>AF</v>
      </c>
      <c r="C3440" s="73" t="str">
        <f t="shared" si="210"/>
        <v/>
      </c>
      <c r="E3440">
        <v>1</v>
      </c>
      <c r="F3440" t="s">
        <v>1581</v>
      </c>
      <c r="G3440">
        <v>1.19</v>
      </c>
      <c r="H3440">
        <f t="shared" si="211"/>
        <v>1.19</v>
      </c>
      <c r="I3440">
        <f>VLOOKUP(L3440,'ARTICLES 10052022'!$A$1:$Q$1031,17,FALSE)</f>
        <v>1.1850000000000001</v>
      </c>
      <c r="J3440">
        <f t="shared" si="209"/>
        <v>1.1850000000000001</v>
      </c>
      <c r="L3440" t="s">
        <v>1580</v>
      </c>
      <c r="M3440">
        <f>IF(I3440="","",VLOOKUP(L3440,'ARTICLES 10052022'!$A$1:$J$1031,10,FALSE))</f>
        <v>0.79</v>
      </c>
      <c r="N3440">
        <f t="shared" si="212"/>
        <v>0.79</v>
      </c>
    </row>
    <row r="3441" spans="1:14" outlineLevel="2">
      <c r="A3441" t="s">
        <v>2845</v>
      </c>
      <c r="B3441" s="73" t="str">
        <f>VLOOKUP(A3441,'ARTICLES 10052022'!$A$2:$D$1031,4,FALSE)</f>
        <v>AF</v>
      </c>
      <c r="C3441" s="73" t="str">
        <f t="shared" si="210"/>
        <v/>
      </c>
      <c r="E3441">
        <v>1</v>
      </c>
      <c r="F3441" t="s">
        <v>2467</v>
      </c>
      <c r="G3441">
        <v>0.90200000000000002</v>
      </c>
      <c r="H3441">
        <f t="shared" si="211"/>
        <v>0.90200000000000002</v>
      </c>
      <c r="I3441">
        <f>VLOOKUP(L3441,'ARTICLES 10052022'!$A$1:$Q$1031,17,FALSE)</f>
        <v>0.90149999999999997</v>
      </c>
      <c r="J3441">
        <f t="shared" si="209"/>
        <v>0.90149999999999997</v>
      </c>
      <c r="L3441" t="s">
        <v>2466</v>
      </c>
      <c r="M3441">
        <f>IF(I3441="","",VLOOKUP(L3441,'ARTICLES 10052022'!$A$1:$J$1031,10,FALSE))</f>
        <v>0.60099999999999998</v>
      </c>
      <c r="N3441">
        <f t="shared" si="212"/>
        <v>0.60099999999999998</v>
      </c>
    </row>
    <row r="3442" spans="1:14" outlineLevel="2">
      <c r="A3442" t="s">
        <v>2845</v>
      </c>
      <c r="B3442" s="73" t="str">
        <f>VLOOKUP(A3442,'ARTICLES 10052022'!$A$2:$D$1031,4,FALSE)</f>
        <v>AF</v>
      </c>
      <c r="C3442" s="73" t="str">
        <f t="shared" si="210"/>
        <v/>
      </c>
      <c r="E3442">
        <v>1</v>
      </c>
      <c r="F3442" t="s">
        <v>993</v>
      </c>
      <c r="G3442">
        <v>4.87</v>
      </c>
      <c r="H3442">
        <f t="shared" si="211"/>
        <v>4.87</v>
      </c>
      <c r="I3442">
        <f>VLOOKUP(L3442,'ARTICLES 10052022'!$A$1:$Q$1031,17,FALSE)</f>
        <v>1.41</v>
      </c>
      <c r="J3442">
        <f t="shared" si="209"/>
        <v>1.41</v>
      </c>
      <c r="L3442" t="s">
        <v>472</v>
      </c>
      <c r="M3442">
        <f>IF(I3442="","",VLOOKUP(L3442,'ARTICLES 10052022'!$A$1:$J$1031,10,FALSE))</f>
        <v>0.94</v>
      </c>
      <c r="N3442">
        <f t="shared" si="212"/>
        <v>0.94</v>
      </c>
    </row>
    <row r="3443" spans="1:14" outlineLevel="2">
      <c r="A3443" t="s">
        <v>2845</v>
      </c>
      <c r="B3443" s="73" t="str">
        <f>VLOOKUP(A3443,'ARTICLES 10052022'!$A$2:$D$1031,4,FALSE)</f>
        <v>AF</v>
      </c>
      <c r="C3443" s="73" t="str">
        <f t="shared" si="210"/>
        <v/>
      </c>
      <c r="E3443">
        <v>1</v>
      </c>
      <c r="F3443" t="s">
        <v>2940</v>
      </c>
      <c r="G3443">
        <v>4.9400000000000004</v>
      </c>
      <c r="H3443">
        <f t="shared" si="211"/>
        <v>4.9400000000000004</v>
      </c>
      <c r="I3443">
        <f>VLOOKUP(L3443,'ARTICLES 10052022'!$A$1:$Q$1031,17,FALSE)</f>
        <v>1.3800000000000001</v>
      </c>
      <c r="J3443">
        <f t="shared" si="209"/>
        <v>1.3800000000000001</v>
      </c>
      <c r="L3443" t="s">
        <v>474</v>
      </c>
      <c r="M3443">
        <f>IF(I3443="","",VLOOKUP(L3443,'ARTICLES 10052022'!$A$1:$J$1031,10,FALSE))</f>
        <v>0.92</v>
      </c>
      <c r="N3443">
        <f t="shared" si="212"/>
        <v>0.92</v>
      </c>
    </row>
    <row r="3444" spans="1:14" outlineLevel="2">
      <c r="A3444" t="s">
        <v>2845</v>
      </c>
      <c r="B3444" s="73" t="str">
        <f>VLOOKUP(A3444,'ARTICLES 10052022'!$A$2:$D$1031,4,FALSE)</f>
        <v>AF</v>
      </c>
      <c r="C3444" s="73" t="str">
        <f t="shared" si="210"/>
        <v/>
      </c>
      <c r="E3444">
        <v>1</v>
      </c>
      <c r="F3444" t="s">
        <v>2411</v>
      </c>
      <c r="G3444">
        <v>75</v>
      </c>
      <c r="H3444">
        <f t="shared" si="211"/>
        <v>75</v>
      </c>
      <c r="I3444">
        <f>VLOOKUP(L3444,'ARTICLES 10052022'!$A$1:$Q$1031,17,FALSE)</f>
        <v>75</v>
      </c>
      <c r="J3444">
        <f t="shared" si="209"/>
        <v>75</v>
      </c>
      <c r="L3444" t="s">
        <v>2410</v>
      </c>
      <c r="M3444">
        <f>IF(I3444="","",VLOOKUP(L3444,'ARTICLES 10052022'!$A$1:$J$1031,10,FALSE))</f>
        <v>50</v>
      </c>
      <c r="N3444">
        <f t="shared" si="212"/>
        <v>50</v>
      </c>
    </row>
    <row r="3445" spans="1:14" outlineLevel="2">
      <c r="A3445" t="s">
        <v>2845</v>
      </c>
      <c r="B3445" s="73" t="str">
        <f>VLOOKUP(A3445,'ARTICLES 10052022'!$A$2:$D$1031,4,FALSE)</f>
        <v>AF</v>
      </c>
      <c r="C3445" s="73" t="str">
        <f t="shared" si="210"/>
        <v/>
      </c>
      <c r="E3445">
        <v>1</v>
      </c>
      <c r="F3445" t="s">
        <v>449</v>
      </c>
      <c r="G3445">
        <v>119.89</v>
      </c>
      <c r="H3445">
        <f t="shared" si="211"/>
        <v>119.89</v>
      </c>
      <c r="I3445">
        <f>VLOOKUP(L3445,'ARTICLES 10052022'!$A$1:$Q$1031,17,FALSE)</f>
        <v>132</v>
      </c>
      <c r="J3445">
        <f t="shared" si="209"/>
        <v>132</v>
      </c>
      <c r="L3445" t="s">
        <v>448</v>
      </c>
      <c r="M3445">
        <f>IF(I3445="","",VLOOKUP(L3445,'ARTICLES 10052022'!$A$1:$J$1031,10,FALSE))</f>
        <v>88</v>
      </c>
      <c r="N3445">
        <f t="shared" si="212"/>
        <v>88</v>
      </c>
    </row>
    <row r="3446" spans="1:14" outlineLevel="2">
      <c r="A3446" t="s">
        <v>2845</v>
      </c>
      <c r="B3446" s="73" t="str">
        <f>VLOOKUP(A3446,'ARTICLES 10052022'!$A$2:$D$1031,4,FALSE)</f>
        <v>AF</v>
      </c>
      <c r="C3446" s="73" t="str">
        <f t="shared" si="210"/>
        <v/>
      </c>
      <c r="E3446">
        <v>1.7</v>
      </c>
      <c r="F3446" t="s">
        <v>1517</v>
      </c>
      <c r="G3446">
        <v>5.59</v>
      </c>
      <c r="H3446">
        <f t="shared" si="211"/>
        <v>9.5030000000000001</v>
      </c>
      <c r="I3446">
        <f>VLOOKUP(L3446,'ARTICLES 10052022'!$A$1:$Q$1031,17,FALSE)</f>
        <v>2.8701400000000001</v>
      </c>
      <c r="J3446">
        <f t="shared" si="209"/>
        <v>4.879238</v>
      </c>
      <c r="L3446" t="s">
        <v>1516</v>
      </c>
      <c r="M3446">
        <f>IF(I3446="","",VLOOKUP(L3446,'ARTICLES 10052022'!$A$1:$J$1031,10,FALSE))</f>
        <v>2.1579999999999999</v>
      </c>
      <c r="N3446">
        <f t="shared" si="212"/>
        <v>3.6685999999999996</v>
      </c>
    </row>
    <row r="3447" spans="1:14" outlineLevel="2">
      <c r="A3447" t="s">
        <v>2845</v>
      </c>
      <c r="B3447" s="73" t="str">
        <f>VLOOKUP(A3447,'ARTICLES 10052022'!$A$2:$D$1031,4,FALSE)</f>
        <v>AF</v>
      </c>
      <c r="C3447" s="73" t="str">
        <f t="shared" si="210"/>
        <v/>
      </c>
      <c r="E3447">
        <v>1</v>
      </c>
      <c r="F3447" t="s">
        <v>1826</v>
      </c>
      <c r="G3447">
        <v>6.93</v>
      </c>
      <c r="H3447">
        <f t="shared" si="211"/>
        <v>6.93</v>
      </c>
      <c r="I3447">
        <f>VLOOKUP(L3447,'ARTICLES 10052022'!$A$1:$Q$1031,17,FALSE)</f>
        <v>5.3665500000000002</v>
      </c>
      <c r="J3447">
        <f t="shared" si="209"/>
        <v>5.3665500000000002</v>
      </c>
      <c r="L3447" t="s">
        <v>1825</v>
      </c>
      <c r="M3447">
        <f>IF(I3447="","",VLOOKUP(L3447,'ARTICLES 10052022'!$A$1:$J$1031,10,FALSE))</f>
        <v>4.0350000000000001</v>
      </c>
      <c r="N3447">
        <f t="shared" si="212"/>
        <v>4.0350000000000001</v>
      </c>
    </row>
    <row r="3448" spans="1:14" outlineLevel="2">
      <c r="A3448" t="s">
        <v>2845</v>
      </c>
      <c r="B3448" s="73" t="str">
        <f>VLOOKUP(A3448,'ARTICLES 10052022'!$A$2:$D$1031,4,FALSE)</f>
        <v>AF</v>
      </c>
      <c r="C3448" s="73" t="str">
        <f t="shared" si="210"/>
        <v/>
      </c>
      <c r="E3448">
        <v>1</v>
      </c>
      <c r="F3448" t="s">
        <v>1524</v>
      </c>
      <c r="G3448">
        <v>8.51</v>
      </c>
      <c r="H3448">
        <f t="shared" si="211"/>
        <v>8.51</v>
      </c>
      <c r="I3448">
        <f>VLOOKUP(L3448,'ARTICLES 10052022'!$A$1:$Q$1031,17,FALSE)</f>
        <v>10.267334</v>
      </c>
      <c r="J3448">
        <f t="shared" si="209"/>
        <v>10.267334</v>
      </c>
      <c r="L3448" t="s">
        <v>1523</v>
      </c>
      <c r="M3448">
        <f>IF(I3448="","",VLOOKUP(L3448,'ARTICLES 10052022'!$A$1:$J$1031,10,FALSE))</f>
        <v>7.7198000000000002</v>
      </c>
      <c r="N3448">
        <f t="shared" si="212"/>
        <v>7.7198000000000002</v>
      </c>
    </row>
    <row r="3449" spans="1:14" outlineLevel="1">
      <c r="A3449" s="73" t="s">
        <v>3364</v>
      </c>
      <c r="B3449" s="73"/>
      <c r="C3449" s="73" t="str">
        <f t="shared" si="210"/>
        <v>ECSPR-1900</v>
      </c>
      <c r="J3449">
        <f>SUBTOTAL(9,J3433:J3448)</f>
        <v>567.07012199999997</v>
      </c>
      <c r="N3449">
        <f>SUBTOTAL(9,N3433:N3448)</f>
        <v>379.48540000000008</v>
      </c>
    </row>
    <row r="3450" spans="1:14" outlineLevel="2">
      <c r="A3450" t="s">
        <v>2142</v>
      </c>
      <c r="B3450" s="73" t="str">
        <f>VLOOKUP(A3450,'ARTICLES 10052022'!$A$2:$D$1031,4,FALSE)</f>
        <v>AF</v>
      </c>
      <c r="C3450" s="73" t="str">
        <f t="shared" si="210"/>
        <v/>
      </c>
      <c r="D3450" t="s">
        <v>1665</v>
      </c>
      <c r="E3450">
        <v>1.2</v>
      </c>
      <c r="F3450" t="s">
        <v>1666</v>
      </c>
      <c r="G3450">
        <v>2.85</v>
      </c>
      <c r="H3450">
        <f t="shared" si="211"/>
        <v>3.42</v>
      </c>
      <c r="I3450">
        <f>VLOOKUP(L3450,'ARTICLES 10052022'!$A$1:$Q$1031,17,FALSE)</f>
        <v>3.0191000000000003</v>
      </c>
      <c r="J3450">
        <f t="shared" si="209"/>
        <v>3.6229200000000001</v>
      </c>
      <c r="L3450" t="s">
        <v>1665</v>
      </c>
      <c r="M3450">
        <f>IF(I3450="","",VLOOKUP(L3450,'ARTICLES 10052022'!$A$1:$J$1031,10,FALSE))</f>
        <v>2.27</v>
      </c>
      <c r="N3450">
        <f t="shared" si="212"/>
        <v>2.7239999999999998</v>
      </c>
    </row>
    <row r="3451" spans="1:14" outlineLevel="2">
      <c r="A3451" t="s">
        <v>2142</v>
      </c>
      <c r="B3451" s="73" t="str">
        <f>VLOOKUP(A3451,'ARTICLES 10052022'!$A$2:$D$1031,4,FALSE)</f>
        <v>AF</v>
      </c>
      <c r="C3451" s="73" t="str">
        <f t="shared" si="210"/>
        <v/>
      </c>
      <c r="D3451">
        <v>2146332</v>
      </c>
      <c r="E3451">
        <v>16</v>
      </c>
      <c r="F3451" t="s">
        <v>1659</v>
      </c>
      <c r="G3451">
        <v>0.33</v>
      </c>
      <c r="H3451">
        <f t="shared" si="211"/>
        <v>5.28</v>
      </c>
      <c r="I3451">
        <f>VLOOKUP(L3451,'ARTICLES 10052022'!$A$1:$Q$1031,17,FALSE)</f>
        <v>0.33</v>
      </c>
      <c r="J3451">
        <f t="shared" si="209"/>
        <v>5.28</v>
      </c>
      <c r="L3451">
        <v>2146332</v>
      </c>
      <c r="M3451">
        <f>IF(I3451="","",VLOOKUP(L3451,'ARTICLES 10052022'!$A$1:$J$1031,10,FALSE))</f>
        <v>0.16500000000000001</v>
      </c>
      <c r="N3451">
        <f t="shared" si="212"/>
        <v>2.64</v>
      </c>
    </row>
    <row r="3452" spans="1:14" outlineLevel="2">
      <c r="A3452" t="s">
        <v>2142</v>
      </c>
      <c r="B3452" s="73" t="str">
        <f>VLOOKUP(A3452,'ARTICLES 10052022'!$A$2:$D$1031,4,FALSE)</f>
        <v>AF</v>
      </c>
      <c r="C3452" s="73" t="str">
        <f t="shared" si="210"/>
        <v/>
      </c>
      <c r="D3452" t="s">
        <v>498</v>
      </c>
      <c r="E3452">
        <v>2</v>
      </c>
      <c r="F3452" t="s">
        <v>1942</v>
      </c>
      <c r="G3452">
        <v>24.03</v>
      </c>
      <c r="H3452">
        <f t="shared" si="211"/>
        <v>48.06</v>
      </c>
      <c r="I3452">
        <f>VLOOKUP(L3452,'ARTICLES 10052022'!$A$1:$Q$1031,17,FALSE)</f>
        <v>27.645</v>
      </c>
      <c r="J3452">
        <f t="shared" ref="J3452:J3526" si="213">E3452*I3452</f>
        <v>55.29</v>
      </c>
      <c r="L3452" t="s">
        <v>498</v>
      </c>
      <c r="M3452">
        <f>IF(I3452="","",VLOOKUP(L3452,'ARTICLES 10052022'!$A$1:$J$1031,10,FALSE))</f>
        <v>18.43</v>
      </c>
      <c r="N3452">
        <f t="shared" si="212"/>
        <v>36.86</v>
      </c>
    </row>
    <row r="3453" spans="1:14" outlineLevel="2">
      <c r="A3453" t="s">
        <v>2142</v>
      </c>
      <c r="B3453" s="73" t="str">
        <f>VLOOKUP(A3453,'ARTICLES 10052022'!$A$2:$D$1031,4,FALSE)</f>
        <v>AF</v>
      </c>
      <c r="C3453" s="73" t="str">
        <f t="shared" si="210"/>
        <v/>
      </c>
      <c r="D3453" t="s">
        <v>608</v>
      </c>
      <c r="E3453">
        <v>2</v>
      </c>
      <c r="F3453" t="s">
        <v>1914</v>
      </c>
      <c r="G3453">
        <v>1.87</v>
      </c>
      <c r="H3453">
        <f t="shared" si="211"/>
        <v>3.74</v>
      </c>
      <c r="I3453">
        <f>VLOOKUP(L3453,'ARTICLES 10052022'!$A$1:$Q$1031,17,FALSE)</f>
        <v>2.238</v>
      </c>
      <c r="J3453">
        <f t="shared" si="213"/>
        <v>4.476</v>
      </c>
      <c r="L3453" t="s">
        <v>608</v>
      </c>
      <c r="M3453">
        <f>IF(I3453="","",VLOOKUP(L3453,'ARTICLES 10052022'!$A$1:$J$1031,10,FALSE))</f>
        <v>1.492</v>
      </c>
      <c r="N3453">
        <f t="shared" si="212"/>
        <v>2.984</v>
      </c>
    </row>
    <row r="3454" spans="1:14" outlineLevel="2">
      <c r="A3454" t="s">
        <v>2142</v>
      </c>
      <c r="B3454" s="73" t="str">
        <f>VLOOKUP(A3454,'ARTICLES 10052022'!$A$2:$D$1031,4,FALSE)</f>
        <v>AF</v>
      </c>
      <c r="C3454" s="73" t="str">
        <f t="shared" si="210"/>
        <v/>
      </c>
      <c r="D3454" t="s">
        <v>610</v>
      </c>
      <c r="E3454">
        <v>2</v>
      </c>
      <c r="F3454" t="s">
        <v>1919</v>
      </c>
      <c r="G3454">
        <v>1.87</v>
      </c>
      <c r="H3454">
        <f t="shared" si="211"/>
        <v>3.74</v>
      </c>
      <c r="I3454">
        <f>VLOOKUP(L3454,'ARTICLES 10052022'!$A$1:$Q$1031,17,FALSE)</f>
        <v>1.7115</v>
      </c>
      <c r="J3454">
        <f t="shared" si="213"/>
        <v>3.423</v>
      </c>
      <c r="L3454" t="s">
        <v>610</v>
      </c>
      <c r="M3454">
        <f>IF(I3454="","",VLOOKUP(L3454,'ARTICLES 10052022'!$A$1:$J$1031,10,FALSE))</f>
        <v>1.141</v>
      </c>
      <c r="N3454">
        <f t="shared" si="212"/>
        <v>2.282</v>
      </c>
    </row>
    <row r="3455" spans="1:14" outlineLevel="2">
      <c r="A3455" t="s">
        <v>2142</v>
      </c>
      <c r="B3455" s="73" t="str">
        <f>VLOOKUP(A3455,'ARTICLES 10052022'!$A$2:$D$1031,4,FALSE)</f>
        <v>AF</v>
      </c>
      <c r="C3455" s="73" t="str">
        <f t="shared" si="210"/>
        <v/>
      </c>
      <c r="D3455" t="s">
        <v>624</v>
      </c>
      <c r="E3455">
        <v>2</v>
      </c>
      <c r="F3455" t="s">
        <v>625</v>
      </c>
      <c r="G3455">
        <v>1.34</v>
      </c>
      <c r="H3455">
        <f t="shared" si="211"/>
        <v>2.68</v>
      </c>
      <c r="I3455">
        <f>VLOOKUP(L3455,'ARTICLES 10052022'!$A$1:$Q$1031,17,FALSE)</f>
        <v>1.4332500000000001</v>
      </c>
      <c r="J3455">
        <f t="shared" si="213"/>
        <v>2.8665000000000003</v>
      </c>
      <c r="L3455" t="s">
        <v>624</v>
      </c>
      <c r="M3455">
        <f>IF(I3455="","",VLOOKUP(L3455,'ARTICLES 10052022'!$A$1:$J$1031,10,FALSE))</f>
        <v>0.63700000000000001</v>
      </c>
      <c r="N3455">
        <f t="shared" si="212"/>
        <v>1.274</v>
      </c>
    </row>
    <row r="3456" spans="1:14" outlineLevel="2">
      <c r="A3456" t="s">
        <v>2142</v>
      </c>
      <c r="B3456" s="73" t="str">
        <f>VLOOKUP(A3456,'ARTICLES 10052022'!$A$2:$D$1031,4,FALSE)</f>
        <v>AF</v>
      </c>
      <c r="C3456" s="73" t="str">
        <f t="shared" si="210"/>
        <v/>
      </c>
      <c r="D3456" t="s">
        <v>2410</v>
      </c>
      <c r="E3456">
        <v>0.3</v>
      </c>
      <c r="F3456" t="s">
        <v>2411</v>
      </c>
      <c r="G3456">
        <v>75</v>
      </c>
      <c r="H3456">
        <f t="shared" si="211"/>
        <v>22.5</v>
      </c>
      <c r="I3456">
        <f>VLOOKUP(L3456,'ARTICLES 10052022'!$A$1:$Q$1031,17,FALSE)</f>
        <v>75</v>
      </c>
      <c r="J3456">
        <f t="shared" si="213"/>
        <v>22.5</v>
      </c>
      <c r="L3456" t="s">
        <v>2410</v>
      </c>
      <c r="M3456">
        <f>IF(I3456="","",VLOOKUP(L3456,'ARTICLES 10052022'!$A$1:$J$1031,10,FALSE))</f>
        <v>50</v>
      </c>
      <c r="N3456">
        <f t="shared" si="212"/>
        <v>15</v>
      </c>
    </row>
    <row r="3457" spans="1:14" outlineLevel="2">
      <c r="A3457" t="s">
        <v>2142</v>
      </c>
      <c r="B3457" s="73" t="str">
        <f>VLOOKUP(A3457,'ARTICLES 10052022'!$A$2:$D$1031,4,FALSE)</f>
        <v>AF</v>
      </c>
      <c r="C3457" s="73" t="str">
        <f t="shared" si="210"/>
        <v/>
      </c>
      <c r="D3457" t="s">
        <v>1981</v>
      </c>
      <c r="E3457">
        <v>3.4</v>
      </c>
      <c r="F3457" t="s">
        <v>1982</v>
      </c>
      <c r="G3457">
        <v>4.01</v>
      </c>
      <c r="H3457">
        <f t="shared" si="211"/>
        <v>13.633999999999999</v>
      </c>
      <c r="I3457">
        <f>VLOOKUP(L3457,'ARTICLES 10052022'!$A$1:$Q$1031,17,FALSE)</f>
        <v>4.0145</v>
      </c>
      <c r="J3457">
        <f t="shared" si="213"/>
        <v>13.6493</v>
      </c>
      <c r="L3457" t="s">
        <v>1981</v>
      </c>
      <c r="M3457">
        <f>IF(I3457="","",VLOOKUP(L3457,'ARTICLES 10052022'!$A$1:$J$1031,10,FALSE))</f>
        <v>2.59</v>
      </c>
      <c r="N3457">
        <f t="shared" si="212"/>
        <v>8.8059999999999992</v>
      </c>
    </row>
    <row r="3458" spans="1:14" outlineLevel="2">
      <c r="A3458" t="s">
        <v>2142</v>
      </c>
      <c r="B3458" s="73" t="str">
        <f>VLOOKUP(A3458,'ARTICLES 10052022'!$A$2:$D$1031,4,FALSE)</f>
        <v>AF</v>
      </c>
      <c r="C3458" s="73" t="str">
        <f t="shared" si="210"/>
        <v/>
      </c>
      <c r="E3458">
        <v>2</v>
      </c>
      <c r="F3458" t="s">
        <v>991</v>
      </c>
      <c r="G3458">
        <v>4.01</v>
      </c>
      <c r="H3458">
        <f t="shared" si="211"/>
        <v>8.02</v>
      </c>
      <c r="I3458">
        <f>VLOOKUP(L3458,'ARTICLES 10052022'!$A$1:$Q$1031,17,FALSE)</f>
        <v>1.41</v>
      </c>
      <c r="J3458">
        <f t="shared" si="213"/>
        <v>2.82</v>
      </c>
      <c r="L3458" t="s">
        <v>472</v>
      </c>
      <c r="M3458">
        <f>IF(I3458="","",VLOOKUP(L3458,'ARTICLES 10052022'!$A$1:$J$1031,10,FALSE))</f>
        <v>0.94</v>
      </c>
      <c r="N3458">
        <f t="shared" si="212"/>
        <v>1.88</v>
      </c>
    </row>
    <row r="3459" spans="1:14" outlineLevel="1">
      <c r="A3459" s="73" t="s">
        <v>3070</v>
      </c>
      <c r="B3459" s="73"/>
      <c r="C3459" s="73" t="str">
        <f t="shared" si="210"/>
        <v>ZDR2</v>
      </c>
      <c r="J3459">
        <f>SUBTOTAL(9,J3450:J3458)</f>
        <v>113.92771999999999</v>
      </c>
      <c r="N3459">
        <f>SUBTOTAL(9,N3450:N3458)</f>
        <v>74.449999999999989</v>
      </c>
    </row>
    <row r="3460" spans="1:14" outlineLevel="2">
      <c r="A3460" t="s">
        <v>181</v>
      </c>
      <c r="B3460" s="73" t="str">
        <f>VLOOKUP(A3460,'ARTICLES 10052022'!$A$2:$D$1031,4,FALSE)</f>
        <v>AA</v>
      </c>
      <c r="C3460" s="73" t="str">
        <f t="shared" ref="C3460:C3523" si="214">IF(G3460="",MID(A3460,7,100),"")</f>
        <v/>
      </c>
      <c r="D3460" t="s">
        <v>1425</v>
      </c>
      <c r="E3460">
        <v>2</v>
      </c>
      <c r="F3460" t="s">
        <v>1426</v>
      </c>
      <c r="G3460">
        <v>658.56</v>
      </c>
      <c r="H3460">
        <f t="shared" si="211"/>
        <v>1317.12</v>
      </c>
      <c r="I3460">
        <f>VLOOKUP(L3460,'ARTICLES 10052022'!$A$1:$Q$1031,17,FALSE)</f>
        <v>956.16000000000008</v>
      </c>
      <c r="J3460">
        <f t="shared" si="213"/>
        <v>1912.3200000000002</v>
      </c>
      <c r="L3460" t="s">
        <v>1425</v>
      </c>
      <c r="M3460">
        <f>IF(I3460="","",VLOOKUP(L3460,'ARTICLES 10052022'!$A$1:$J$1031,10,FALSE))</f>
        <v>637.44000000000005</v>
      </c>
      <c r="N3460">
        <f t="shared" si="212"/>
        <v>1274.8800000000001</v>
      </c>
    </row>
    <row r="3461" spans="1:14" outlineLevel="2">
      <c r="A3461" t="s">
        <v>181</v>
      </c>
      <c r="B3461" s="73" t="str">
        <f>VLOOKUP(A3461,'ARTICLES 10052022'!$A$2:$D$1031,4,FALSE)</f>
        <v>AA</v>
      </c>
      <c r="C3461" s="73" t="str">
        <f t="shared" si="214"/>
        <v/>
      </c>
      <c r="D3461" t="s">
        <v>464</v>
      </c>
      <c r="E3461">
        <v>4</v>
      </c>
      <c r="F3461" t="s">
        <v>465</v>
      </c>
      <c r="G3461">
        <v>47.94</v>
      </c>
      <c r="H3461">
        <f t="shared" si="211"/>
        <v>191.76</v>
      </c>
      <c r="I3461">
        <f>VLOOKUP(L3461,'ARTICLES 10052022'!$A$1:$Q$1031,17,FALSE)</f>
        <v>60.75</v>
      </c>
      <c r="J3461">
        <f t="shared" si="213"/>
        <v>243</v>
      </c>
      <c r="L3461" t="s">
        <v>464</v>
      </c>
      <c r="M3461">
        <f>IF(I3461="","",VLOOKUP(L3461,'ARTICLES 10052022'!$A$1:$J$1031,10,FALSE))</f>
        <v>40.5</v>
      </c>
      <c r="N3461">
        <f t="shared" si="212"/>
        <v>162</v>
      </c>
    </row>
    <row r="3462" spans="1:14" outlineLevel="2">
      <c r="A3462" t="s">
        <v>181</v>
      </c>
      <c r="B3462" s="73" t="str">
        <f>VLOOKUP(A3462,'ARTICLES 10052022'!$A$2:$D$1031,4,FALSE)</f>
        <v>AA</v>
      </c>
      <c r="C3462" s="73" t="str">
        <f t="shared" si="214"/>
        <v/>
      </c>
      <c r="D3462" t="s">
        <v>1368</v>
      </c>
      <c r="E3462">
        <v>4</v>
      </c>
      <c r="F3462" t="s">
        <v>2959</v>
      </c>
      <c r="G3462">
        <v>59.78</v>
      </c>
      <c r="H3462">
        <f t="shared" si="211"/>
        <v>239.12</v>
      </c>
      <c r="I3462">
        <f>VLOOKUP(L3462,'ARTICLES 10052022'!$A$1:$Q$1031,17,FALSE)</f>
        <v>84.6</v>
      </c>
      <c r="J3462">
        <f t="shared" si="213"/>
        <v>338.4</v>
      </c>
      <c r="L3462" t="s">
        <v>1368</v>
      </c>
      <c r="M3462">
        <f>IF(I3462="","",VLOOKUP(L3462,'ARTICLES 10052022'!$A$1:$J$1031,10,FALSE))</f>
        <v>56.4</v>
      </c>
      <c r="N3462">
        <f t="shared" si="212"/>
        <v>225.6</v>
      </c>
    </row>
    <row r="3463" spans="1:14" outlineLevel="2">
      <c r="A3463" t="s">
        <v>181</v>
      </c>
      <c r="B3463" s="73" t="str">
        <f>VLOOKUP(A3463,'ARTICLES 10052022'!$A$2:$D$1031,4,FALSE)</f>
        <v>AA</v>
      </c>
      <c r="C3463" s="73" t="str">
        <f t="shared" si="214"/>
        <v/>
      </c>
      <c r="D3463" t="s">
        <v>1438</v>
      </c>
      <c r="E3463">
        <v>4</v>
      </c>
      <c r="F3463" t="s">
        <v>2961</v>
      </c>
      <c r="G3463">
        <v>70.5</v>
      </c>
      <c r="H3463">
        <f t="shared" ref="H3463:H3526" si="215">IF(C3463="",G3463*E3463,"")</f>
        <v>282</v>
      </c>
      <c r="I3463">
        <f>VLOOKUP(L3463,'ARTICLES 10052022'!$A$1:$Q$1031,17,FALSE)</f>
        <v>63.599999999999994</v>
      </c>
      <c r="J3463">
        <f t="shared" si="213"/>
        <v>254.39999999999998</v>
      </c>
      <c r="L3463" t="s">
        <v>1438</v>
      </c>
      <c r="M3463">
        <f>IF(I3463="","",VLOOKUP(L3463,'ARTICLES 10052022'!$A$1:$J$1031,10,FALSE))</f>
        <v>42.4</v>
      </c>
      <c r="N3463">
        <f t="shared" si="212"/>
        <v>169.6</v>
      </c>
    </row>
    <row r="3464" spans="1:14" outlineLevel="2">
      <c r="A3464" t="s">
        <v>181</v>
      </c>
      <c r="B3464" s="73" t="str">
        <f>VLOOKUP(A3464,'ARTICLES 10052022'!$A$2:$D$1031,4,FALSE)</f>
        <v>AA</v>
      </c>
      <c r="C3464" s="73" t="str">
        <f t="shared" si="214"/>
        <v/>
      </c>
      <c r="D3464" t="s">
        <v>2142</v>
      </c>
      <c r="E3464">
        <v>1</v>
      </c>
      <c r="F3464" t="s">
        <v>2143</v>
      </c>
      <c r="G3464">
        <v>105.94</v>
      </c>
      <c r="H3464">
        <f t="shared" si="215"/>
        <v>105.94</v>
      </c>
      <c r="I3464">
        <f>VLOOKUP(L3464,'ARTICLES 10052022'!$A$1:$Q$1031,17,FALSE)</f>
        <v>113.92771999999999</v>
      </c>
      <c r="J3464">
        <f t="shared" si="213"/>
        <v>113.92771999999999</v>
      </c>
      <c r="L3464" t="s">
        <v>2142</v>
      </c>
      <c r="M3464">
        <f>IF(I3464="","",VLOOKUP(L3464,'ARTICLES 10052022'!$A$1:$J$1031,10,FALSE))</f>
        <v>74.449999999999989</v>
      </c>
      <c r="N3464">
        <f t="shared" si="212"/>
        <v>74.449999999999989</v>
      </c>
    </row>
    <row r="3465" spans="1:14" outlineLevel="1">
      <c r="A3465" s="73" t="s">
        <v>3189</v>
      </c>
      <c r="B3465" s="73"/>
      <c r="C3465" s="73" t="str">
        <f t="shared" si="214"/>
        <v>BFV6EH</v>
      </c>
      <c r="J3465">
        <f>SUBTOTAL(9,J3460:J3464)</f>
        <v>2862.0477200000005</v>
      </c>
      <c r="N3465">
        <f>SUBTOTAL(9,N3460:N3464)</f>
        <v>1906.53</v>
      </c>
    </row>
    <row r="3466" spans="1:14" outlineLevel="2">
      <c r="A3466" t="s">
        <v>179</v>
      </c>
      <c r="B3466" s="73" t="str">
        <f>VLOOKUP(A3466,'ARTICLES 10052022'!$A$2:$D$1031,4,FALSE)</f>
        <v>AA</v>
      </c>
      <c r="C3466" s="73" t="str">
        <f t="shared" si="214"/>
        <v/>
      </c>
      <c r="D3466" t="s">
        <v>1205</v>
      </c>
      <c r="E3466">
        <v>2</v>
      </c>
      <c r="F3466" t="s">
        <v>1206</v>
      </c>
      <c r="G3466">
        <v>565.5</v>
      </c>
      <c r="H3466">
        <f t="shared" si="215"/>
        <v>1131</v>
      </c>
      <c r="I3466">
        <f>VLOOKUP(L3466,'ARTICLES 10052022'!$A$1:$Q$1031,17,FALSE)</f>
        <v>833.46</v>
      </c>
      <c r="J3466">
        <f t="shared" si="213"/>
        <v>1666.92</v>
      </c>
      <c r="L3466" t="s">
        <v>1205</v>
      </c>
      <c r="M3466">
        <f>IF(I3466="","",VLOOKUP(L3466,'ARTICLES 10052022'!$A$1:$J$1031,10,FALSE))</f>
        <v>555.64</v>
      </c>
      <c r="N3466">
        <f t="shared" ref="N3466:N3529" si="216">IF(I3466="","",E3466*M3466)</f>
        <v>1111.28</v>
      </c>
    </row>
    <row r="3467" spans="1:14" outlineLevel="2">
      <c r="A3467" t="s">
        <v>179</v>
      </c>
      <c r="B3467" s="73" t="str">
        <f>VLOOKUP(A3467,'ARTICLES 10052022'!$A$2:$D$1031,4,FALSE)</f>
        <v>AA</v>
      </c>
      <c r="C3467" s="73" t="str">
        <f t="shared" si="214"/>
        <v/>
      </c>
      <c r="D3467" t="s">
        <v>462</v>
      </c>
      <c r="E3467">
        <v>4</v>
      </c>
      <c r="F3467" t="s">
        <v>463</v>
      </c>
      <c r="G3467">
        <v>38.799999999999997</v>
      </c>
      <c r="H3467">
        <f t="shared" si="215"/>
        <v>155.19999999999999</v>
      </c>
      <c r="I3467">
        <f>VLOOKUP(L3467,'ARTICLES 10052022'!$A$1:$Q$1031,17,FALSE)</f>
        <v>52.5</v>
      </c>
      <c r="J3467">
        <f t="shared" si="213"/>
        <v>210</v>
      </c>
      <c r="L3467" t="s">
        <v>462</v>
      </c>
      <c r="M3467">
        <f>IF(I3467="","",VLOOKUP(L3467,'ARTICLES 10052022'!$A$1:$J$1031,10,FALSE))</f>
        <v>35</v>
      </c>
      <c r="N3467">
        <f t="shared" si="216"/>
        <v>140</v>
      </c>
    </row>
    <row r="3468" spans="1:14" outlineLevel="2">
      <c r="A3468" t="s">
        <v>179</v>
      </c>
      <c r="B3468" s="73" t="str">
        <f>VLOOKUP(A3468,'ARTICLES 10052022'!$A$2:$D$1031,4,FALSE)</f>
        <v>AA</v>
      </c>
      <c r="C3468" s="73" t="str">
        <f t="shared" si="214"/>
        <v/>
      </c>
      <c r="D3468" t="s">
        <v>1368</v>
      </c>
      <c r="E3468">
        <v>6</v>
      </c>
      <c r="F3468" t="s">
        <v>2959</v>
      </c>
      <c r="G3468">
        <v>59.78</v>
      </c>
      <c r="H3468">
        <f t="shared" si="215"/>
        <v>358.68</v>
      </c>
      <c r="I3468">
        <f>VLOOKUP(L3468,'ARTICLES 10052022'!$A$1:$Q$1031,17,FALSE)</f>
        <v>84.6</v>
      </c>
      <c r="J3468">
        <f t="shared" si="213"/>
        <v>507.59999999999997</v>
      </c>
      <c r="L3468" t="s">
        <v>1368</v>
      </c>
      <c r="M3468">
        <f>IF(I3468="","",VLOOKUP(L3468,'ARTICLES 10052022'!$A$1:$J$1031,10,FALSE))</f>
        <v>56.4</v>
      </c>
      <c r="N3468">
        <f t="shared" si="216"/>
        <v>338.4</v>
      </c>
    </row>
    <row r="3469" spans="1:14" outlineLevel="2">
      <c r="A3469" t="s">
        <v>179</v>
      </c>
      <c r="B3469" s="73" t="str">
        <f>VLOOKUP(A3469,'ARTICLES 10052022'!$A$2:$D$1031,4,FALSE)</f>
        <v>AA</v>
      </c>
      <c r="C3469" s="73" t="str">
        <f t="shared" si="214"/>
        <v/>
      </c>
      <c r="D3469" t="s">
        <v>2142</v>
      </c>
      <c r="E3469">
        <v>1</v>
      </c>
      <c r="F3469" t="s">
        <v>2143</v>
      </c>
      <c r="G3469">
        <v>105.94</v>
      </c>
      <c r="H3469">
        <f t="shared" si="215"/>
        <v>105.94</v>
      </c>
      <c r="I3469">
        <f>VLOOKUP(L3469,'ARTICLES 10052022'!$A$1:$Q$1031,17,FALSE)</f>
        <v>113.92771999999999</v>
      </c>
      <c r="J3469">
        <f t="shared" si="213"/>
        <v>113.92771999999999</v>
      </c>
      <c r="L3469" t="s">
        <v>2142</v>
      </c>
      <c r="M3469">
        <f>IF(I3469="","",VLOOKUP(L3469,'ARTICLES 10052022'!$A$1:$J$1031,10,FALSE))</f>
        <v>74.449999999999989</v>
      </c>
      <c r="N3469">
        <f t="shared" si="216"/>
        <v>74.449999999999989</v>
      </c>
    </row>
    <row r="3470" spans="1:14" outlineLevel="1">
      <c r="A3470" s="73" t="s">
        <v>3188</v>
      </c>
      <c r="B3470" s="73"/>
      <c r="C3470" s="73" t="str">
        <f t="shared" si="214"/>
        <v>BFV5EH</v>
      </c>
      <c r="J3470">
        <f>SUBTOTAL(9,J3466:J3469)</f>
        <v>2498.4477200000001</v>
      </c>
      <c r="N3470">
        <f>SUBTOTAL(9,N3466:N3469)</f>
        <v>1664.1299999999999</v>
      </c>
    </row>
    <row r="3471" spans="1:14" outlineLevel="2">
      <c r="A3471" t="s">
        <v>177</v>
      </c>
      <c r="B3471" s="73" t="str">
        <f>VLOOKUP(A3471,'ARTICLES 10052022'!$A$2:$D$1031,4,FALSE)</f>
        <v>AA</v>
      </c>
      <c r="C3471" s="73" t="str">
        <f t="shared" si="214"/>
        <v/>
      </c>
      <c r="D3471" t="s">
        <v>1425</v>
      </c>
      <c r="E3471">
        <v>1</v>
      </c>
      <c r="F3471" t="s">
        <v>1426</v>
      </c>
      <c r="G3471">
        <v>658.56</v>
      </c>
      <c r="H3471">
        <f t="shared" si="215"/>
        <v>658.56</v>
      </c>
      <c r="I3471">
        <f>VLOOKUP(L3471,'ARTICLES 10052022'!$A$1:$Q$1031,17,FALSE)</f>
        <v>956.16000000000008</v>
      </c>
      <c r="J3471">
        <f t="shared" si="213"/>
        <v>956.16000000000008</v>
      </c>
      <c r="L3471" t="s">
        <v>1425</v>
      </c>
      <c r="M3471">
        <f>IF(I3471="","",VLOOKUP(L3471,'ARTICLES 10052022'!$A$1:$J$1031,10,FALSE))</f>
        <v>637.44000000000005</v>
      </c>
      <c r="N3471">
        <f t="shared" si="216"/>
        <v>637.44000000000005</v>
      </c>
    </row>
    <row r="3472" spans="1:14" outlineLevel="2">
      <c r="A3472" t="s">
        <v>177</v>
      </c>
      <c r="B3472" s="73" t="str">
        <f>VLOOKUP(A3472,'ARTICLES 10052022'!$A$2:$D$1031,4,FALSE)</f>
        <v>AA</v>
      </c>
      <c r="C3472" s="73" t="str">
        <f t="shared" si="214"/>
        <v/>
      </c>
      <c r="D3472" t="s">
        <v>100</v>
      </c>
      <c r="E3472">
        <v>1</v>
      </c>
      <c r="F3472" t="s">
        <v>101</v>
      </c>
      <c r="G3472">
        <v>35</v>
      </c>
      <c r="H3472">
        <f t="shared" si="215"/>
        <v>35</v>
      </c>
      <c r="I3472">
        <f>VLOOKUP(L3472,'ARTICLES 10052022'!$A$1:$Q$1031,17,FALSE)</f>
        <v>37.17</v>
      </c>
      <c r="J3472">
        <f t="shared" si="213"/>
        <v>37.17</v>
      </c>
      <c r="L3472" t="s">
        <v>100</v>
      </c>
      <c r="M3472">
        <f>IF(I3472="","",VLOOKUP(L3472,'ARTICLES 10052022'!$A$1:$J$1031,10,FALSE))</f>
        <v>25.3705</v>
      </c>
      <c r="N3472">
        <f t="shared" si="216"/>
        <v>25.3705</v>
      </c>
    </row>
    <row r="3473" spans="1:14" outlineLevel="2">
      <c r="A3473" t="s">
        <v>177</v>
      </c>
      <c r="B3473" s="73" t="str">
        <f>VLOOKUP(A3473,'ARTICLES 10052022'!$A$2:$D$1031,4,FALSE)</f>
        <v>AA</v>
      </c>
      <c r="C3473" s="73" t="str">
        <f t="shared" si="214"/>
        <v/>
      </c>
      <c r="D3473" t="s">
        <v>464</v>
      </c>
      <c r="E3473">
        <v>2</v>
      </c>
      <c r="F3473" t="s">
        <v>465</v>
      </c>
      <c r="G3473">
        <v>47.94</v>
      </c>
      <c r="H3473">
        <f t="shared" si="215"/>
        <v>95.88</v>
      </c>
      <c r="I3473">
        <f>VLOOKUP(L3473,'ARTICLES 10052022'!$A$1:$Q$1031,17,FALSE)</f>
        <v>60.75</v>
      </c>
      <c r="J3473">
        <f t="shared" si="213"/>
        <v>121.5</v>
      </c>
      <c r="L3473" t="s">
        <v>464</v>
      </c>
      <c r="M3473">
        <f>IF(I3473="","",VLOOKUP(L3473,'ARTICLES 10052022'!$A$1:$J$1031,10,FALSE))</f>
        <v>40.5</v>
      </c>
      <c r="N3473">
        <f t="shared" si="216"/>
        <v>81</v>
      </c>
    </row>
    <row r="3474" spans="1:14" outlineLevel="2">
      <c r="A3474" t="s">
        <v>177</v>
      </c>
      <c r="B3474" s="73" t="str">
        <f>VLOOKUP(A3474,'ARTICLES 10052022'!$A$2:$D$1031,4,FALSE)</f>
        <v>AA</v>
      </c>
      <c r="C3474" s="73" t="str">
        <f t="shared" si="214"/>
        <v/>
      </c>
      <c r="D3474" t="s">
        <v>1368</v>
      </c>
      <c r="E3474">
        <v>2</v>
      </c>
      <c r="F3474" t="s">
        <v>2959</v>
      </c>
      <c r="G3474">
        <v>59.78</v>
      </c>
      <c r="H3474">
        <f t="shared" si="215"/>
        <v>119.56</v>
      </c>
      <c r="I3474">
        <f>VLOOKUP(L3474,'ARTICLES 10052022'!$A$1:$Q$1031,17,FALSE)</f>
        <v>84.6</v>
      </c>
      <c r="J3474">
        <f t="shared" si="213"/>
        <v>169.2</v>
      </c>
      <c r="L3474" t="s">
        <v>1368</v>
      </c>
      <c r="M3474">
        <f>IF(I3474="","",VLOOKUP(L3474,'ARTICLES 10052022'!$A$1:$J$1031,10,FALSE))</f>
        <v>56.4</v>
      </c>
      <c r="N3474">
        <f t="shared" si="216"/>
        <v>112.8</v>
      </c>
    </row>
    <row r="3475" spans="1:14" outlineLevel="2">
      <c r="A3475" t="s">
        <v>177</v>
      </c>
      <c r="B3475" s="73" t="str">
        <f>VLOOKUP(A3475,'ARTICLES 10052022'!$A$2:$D$1031,4,FALSE)</f>
        <v>AA</v>
      </c>
      <c r="C3475" s="73" t="str">
        <f t="shared" si="214"/>
        <v/>
      </c>
      <c r="D3475" t="s">
        <v>1438</v>
      </c>
      <c r="E3475">
        <v>2</v>
      </c>
      <c r="F3475" t="s">
        <v>2961</v>
      </c>
      <c r="G3475">
        <v>70.5</v>
      </c>
      <c r="H3475">
        <f t="shared" si="215"/>
        <v>141</v>
      </c>
      <c r="I3475">
        <f>VLOOKUP(L3475,'ARTICLES 10052022'!$A$1:$Q$1031,17,FALSE)</f>
        <v>63.599999999999994</v>
      </c>
      <c r="J3475">
        <f t="shared" si="213"/>
        <v>127.19999999999999</v>
      </c>
      <c r="L3475" t="s">
        <v>1438</v>
      </c>
      <c r="M3475">
        <f>IF(I3475="","",VLOOKUP(L3475,'ARTICLES 10052022'!$A$1:$J$1031,10,FALSE))</f>
        <v>42.4</v>
      </c>
      <c r="N3475">
        <f t="shared" si="216"/>
        <v>84.8</v>
      </c>
    </row>
    <row r="3476" spans="1:14" outlineLevel="2">
      <c r="A3476" t="s">
        <v>177</v>
      </c>
      <c r="B3476" s="73" t="str">
        <f>VLOOKUP(A3476,'ARTICLES 10052022'!$A$2:$D$1031,4,FALSE)</f>
        <v>AA</v>
      </c>
      <c r="C3476" s="73" t="str">
        <f t="shared" si="214"/>
        <v/>
      </c>
      <c r="D3476" t="s">
        <v>2140</v>
      </c>
      <c r="E3476">
        <v>1</v>
      </c>
      <c r="F3476" t="s">
        <v>2141</v>
      </c>
      <c r="G3476">
        <v>52.97</v>
      </c>
      <c r="H3476">
        <f t="shared" si="215"/>
        <v>52.97</v>
      </c>
      <c r="I3476">
        <f>VLOOKUP(L3476,'ARTICLES 10052022'!$A$1:$Q$1031,17,FALSE)</f>
        <v>56.963859999999997</v>
      </c>
      <c r="J3476">
        <f t="shared" si="213"/>
        <v>56.963859999999997</v>
      </c>
      <c r="L3476" t="s">
        <v>2140</v>
      </c>
      <c r="M3476">
        <f>IF(I3476="","",VLOOKUP(L3476,'ARTICLES 10052022'!$A$1:$J$1031,10,FALSE))</f>
        <v>37.225000000000001</v>
      </c>
      <c r="N3476">
        <f t="shared" si="216"/>
        <v>37.225000000000001</v>
      </c>
    </row>
    <row r="3477" spans="1:14" outlineLevel="1">
      <c r="A3477" s="73" t="s">
        <v>3190</v>
      </c>
      <c r="B3477" s="73"/>
      <c r="C3477" s="73" t="str">
        <f t="shared" si="214"/>
        <v>BFV3EH</v>
      </c>
      <c r="J3477">
        <f>SUBTOTAL(9,J3471:J3476)</f>
        <v>1468.1938600000001</v>
      </c>
      <c r="N3477">
        <f>SUBTOTAL(9,N3471:N3476)</f>
        <v>978.63549999999998</v>
      </c>
    </row>
    <row r="3478" spans="1:14" outlineLevel="2">
      <c r="A3478" t="s">
        <v>187</v>
      </c>
      <c r="B3478" s="73" t="str">
        <f>VLOOKUP(A3478,'ARTICLES 10052022'!$A$2:$D$1031,4,FALSE)</f>
        <v>AA</v>
      </c>
      <c r="C3478" s="73" t="str">
        <f t="shared" si="214"/>
        <v/>
      </c>
      <c r="D3478" t="s">
        <v>1205</v>
      </c>
      <c r="E3478">
        <v>8</v>
      </c>
      <c r="F3478" t="s">
        <v>1206</v>
      </c>
      <c r="G3478">
        <v>565.5</v>
      </c>
      <c r="H3478">
        <f t="shared" si="215"/>
        <v>4524</v>
      </c>
      <c r="I3478">
        <f>VLOOKUP(L3478,'ARTICLES 10052022'!$A$1:$Q$1031,17,FALSE)</f>
        <v>833.46</v>
      </c>
      <c r="J3478">
        <f t="shared" si="213"/>
        <v>6667.68</v>
      </c>
      <c r="L3478" t="s">
        <v>1205</v>
      </c>
      <c r="M3478">
        <f>IF(I3478="","",VLOOKUP(L3478,'ARTICLES 10052022'!$A$1:$J$1031,10,FALSE))</f>
        <v>555.64</v>
      </c>
      <c r="N3478">
        <f t="shared" si="216"/>
        <v>4445.12</v>
      </c>
    </row>
    <row r="3479" spans="1:14" outlineLevel="2">
      <c r="A3479" t="s">
        <v>187</v>
      </c>
      <c r="B3479" s="73" t="str">
        <f>VLOOKUP(A3479,'ARTICLES 10052022'!$A$2:$D$1031,4,FALSE)</f>
        <v>AA</v>
      </c>
      <c r="C3479" s="73" t="str">
        <f t="shared" si="214"/>
        <v/>
      </c>
      <c r="D3479" t="s">
        <v>462</v>
      </c>
      <c r="E3479">
        <v>16</v>
      </c>
      <c r="F3479" t="s">
        <v>463</v>
      </c>
      <c r="G3479">
        <v>38.799999999999997</v>
      </c>
      <c r="H3479">
        <f t="shared" si="215"/>
        <v>620.79999999999995</v>
      </c>
      <c r="I3479">
        <f>VLOOKUP(L3479,'ARTICLES 10052022'!$A$1:$Q$1031,17,FALSE)</f>
        <v>52.5</v>
      </c>
      <c r="J3479">
        <f t="shared" si="213"/>
        <v>840</v>
      </c>
      <c r="L3479" t="s">
        <v>462</v>
      </c>
      <c r="M3479">
        <f>IF(I3479="","",VLOOKUP(L3479,'ARTICLES 10052022'!$A$1:$J$1031,10,FALSE))</f>
        <v>35</v>
      </c>
      <c r="N3479">
        <f t="shared" si="216"/>
        <v>560</v>
      </c>
    </row>
    <row r="3480" spans="1:14" outlineLevel="2">
      <c r="A3480" t="s">
        <v>187</v>
      </c>
      <c r="B3480" s="73" t="str">
        <f>VLOOKUP(A3480,'ARTICLES 10052022'!$A$2:$D$1031,4,FALSE)</f>
        <v>AA</v>
      </c>
      <c r="C3480" s="73" t="str">
        <f t="shared" si="214"/>
        <v/>
      </c>
      <c r="D3480" t="s">
        <v>1368</v>
      </c>
      <c r="E3480">
        <v>24</v>
      </c>
      <c r="F3480" t="s">
        <v>2959</v>
      </c>
      <c r="G3480">
        <v>59.78</v>
      </c>
      <c r="H3480">
        <f t="shared" si="215"/>
        <v>1434.72</v>
      </c>
      <c r="I3480">
        <f>VLOOKUP(L3480,'ARTICLES 10052022'!$A$1:$Q$1031,17,FALSE)</f>
        <v>84.6</v>
      </c>
      <c r="J3480">
        <f t="shared" si="213"/>
        <v>2030.3999999999999</v>
      </c>
      <c r="L3480" t="s">
        <v>1368</v>
      </c>
      <c r="M3480">
        <f>IF(I3480="","",VLOOKUP(L3480,'ARTICLES 10052022'!$A$1:$J$1031,10,FALSE))</f>
        <v>56.4</v>
      </c>
      <c r="N3480">
        <f t="shared" si="216"/>
        <v>1353.6</v>
      </c>
    </row>
    <row r="3481" spans="1:14" outlineLevel="2">
      <c r="A3481" t="s">
        <v>187</v>
      </c>
      <c r="B3481" s="73" t="str">
        <f>VLOOKUP(A3481,'ARTICLES 10052022'!$A$2:$D$1031,4,FALSE)</f>
        <v>AA</v>
      </c>
      <c r="C3481" s="73" t="str">
        <f t="shared" si="214"/>
        <v/>
      </c>
      <c r="D3481" t="s">
        <v>2142</v>
      </c>
      <c r="E3481">
        <v>4</v>
      </c>
      <c r="F3481" t="s">
        <v>2143</v>
      </c>
      <c r="G3481">
        <v>105.94</v>
      </c>
      <c r="H3481">
        <f t="shared" si="215"/>
        <v>423.76</v>
      </c>
      <c r="I3481">
        <f>VLOOKUP(L3481,'ARTICLES 10052022'!$A$1:$Q$1031,17,FALSE)</f>
        <v>113.92771999999999</v>
      </c>
      <c r="J3481">
        <f t="shared" si="213"/>
        <v>455.71087999999997</v>
      </c>
      <c r="L3481" t="s">
        <v>2142</v>
      </c>
      <c r="M3481">
        <f>IF(I3481="","",VLOOKUP(L3481,'ARTICLES 10052022'!$A$1:$J$1031,10,FALSE))</f>
        <v>74.449999999999989</v>
      </c>
      <c r="N3481">
        <f t="shared" si="216"/>
        <v>297.79999999999995</v>
      </c>
    </row>
    <row r="3482" spans="1:14" outlineLevel="1">
      <c r="A3482" s="73" t="s">
        <v>3201</v>
      </c>
      <c r="B3482" s="73"/>
      <c r="C3482" s="73" t="str">
        <f t="shared" si="214"/>
        <v>BFV20EH</v>
      </c>
      <c r="J3482">
        <f>SUBTOTAL(9,J3478:J3481)</f>
        <v>9993.7908800000005</v>
      </c>
      <c r="N3482">
        <f>SUBTOTAL(9,N3478:N3481)</f>
        <v>6656.5199999999995</v>
      </c>
    </row>
    <row r="3483" spans="1:14" outlineLevel="2">
      <c r="A3483" t="s">
        <v>185</v>
      </c>
      <c r="B3483" s="73" t="str">
        <f>VLOOKUP(A3483,'ARTICLES 10052022'!$A$2:$D$1031,4,FALSE)</f>
        <v>AA</v>
      </c>
      <c r="C3483" s="73" t="str">
        <f t="shared" si="214"/>
        <v/>
      </c>
      <c r="D3483" t="s">
        <v>1425</v>
      </c>
      <c r="E3483">
        <v>4</v>
      </c>
      <c r="F3483" t="s">
        <v>1426</v>
      </c>
      <c r="G3483">
        <v>658.56</v>
      </c>
      <c r="H3483">
        <f t="shared" si="215"/>
        <v>2634.24</v>
      </c>
      <c r="I3483">
        <f>VLOOKUP(L3483,'ARTICLES 10052022'!$A$1:$Q$1031,17,FALSE)</f>
        <v>956.16000000000008</v>
      </c>
      <c r="J3483">
        <f t="shared" si="213"/>
        <v>3824.6400000000003</v>
      </c>
      <c r="L3483" t="s">
        <v>1425</v>
      </c>
      <c r="M3483">
        <f>IF(I3483="","",VLOOKUP(L3483,'ARTICLES 10052022'!$A$1:$J$1031,10,FALSE))</f>
        <v>637.44000000000005</v>
      </c>
      <c r="N3483">
        <f t="shared" si="216"/>
        <v>2549.7600000000002</v>
      </c>
    </row>
    <row r="3484" spans="1:14" outlineLevel="2">
      <c r="A3484" t="s">
        <v>185</v>
      </c>
      <c r="B3484" s="73" t="str">
        <f>VLOOKUP(A3484,'ARTICLES 10052022'!$A$2:$D$1031,4,FALSE)</f>
        <v>AA</v>
      </c>
      <c r="C3484" s="73" t="str">
        <f t="shared" si="214"/>
        <v/>
      </c>
      <c r="D3484" t="s">
        <v>464</v>
      </c>
      <c r="E3484">
        <v>8</v>
      </c>
      <c r="F3484" t="s">
        <v>465</v>
      </c>
      <c r="G3484">
        <v>47.94</v>
      </c>
      <c r="H3484">
        <f t="shared" si="215"/>
        <v>383.52</v>
      </c>
      <c r="I3484">
        <f>VLOOKUP(L3484,'ARTICLES 10052022'!$A$1:$Q$1031,17,FALSE)</f>
        <v>60.75</v>
      </c>
      <c r="J3484">
        <f t="shared" si="213"/>
        <v>486</v>
      </c>
      <c r="L3484" t="s">
        <v>464</v>
      </c>
      <c r="M3484">
        <f>IF(I3484="","",VLOOKUP(L3484,'ARTICLES 10052022'!$A$1:$J$1031,10,FALSE))</f>
        <v>40.5</v>
      </c>
      <c r="N3484">
        <f t="shared" si="216"/>
        <v>324</v>
      </c>
    </row>
    <row r="3485" spans="1:14" outlineLevel="2">
      <c r="A3485" t="s">
        <v>185</v>
      </c>
      <c r="B3485" s="73" t="str">
        <f>VLOOKUP(A3485,'ARTICLES 10052022'!$A$2:$D$1031,4,FALSE)</f>
        <v>AA</v>
      </c>
      <c r="C3485" s="73" t="str">
        <f t="shared" si="214"/>
        <v/>
      </c>
      <c r="D3485" t="s">
        <v>1368</v>
      </c>
      <c r="E3485">
        <v>8</v>
      </c>
      <c r="F3485" t="s">
        <v>2959</v>
      </c>
      <c r="G3485">
        <v>59.78</v>
      </c>
      <c r="H3485">
        <f t="shared" si="215"/>
        <v>478.24</v>
      </c>
      <c r="I3485">
        <f>VLOOKUP(L3485,'ARTICLES 10052022'!$A$1:$Q$1031,17,FALSE)</f>
        <v>84.6</v>
      </c>
      <c r="J3485">
        <f t="shared" si="213"/>
        <v>676.8</v>
      </c>
      <c r="L3485" t="s">
        <v>1368</v>
      </c>
      <c r="M3485">
        <f>IF(I3485="","",VLOOKUP(L3485,'ARTICLES 10052022'!$A$1:$J$1031,10,FALSE))</f>
        <v>56.4</v>
      </c>
      <c r="N3485">
        <f t="shared" si="216"/>
        <v>451.2</v>
      </c>
    </row>
    <row r="3486" spans="1:14" outlineLevel="2">
      <c r="A3486" t="s">
        <v>185</v>
      </c>
      <c r="B3486" s="73" t="str">
        <f>VLOOKUP(A3486,'ARTICLES 10052022'!$A$2:$D$1031,4,FALSE)</f>
        <v>AA</v>
      </c>
      <c r="C3486" s="73" t="str">
        <f t="shared" si="214"/>
        <v/>
      </c>
      <c r="D3486" t="s">
        <v>1438</v>
      </c>
      <c r="E3486">
        <v>8</v>
      </c>
      <c r="F3486" t="s">
        <v>2961</v>
      </c>
      <c r="G3486">
        <v>70.5</v>
      </c>
      <c r="H3486">
        <f t="shared" si="215"/>
        <v>564</v>
      </c>
      <c r="I3486">
        <f>VLOOKUP(L3486,'ARTICLES 10052022'!$A$1:$Q$1031,17,FALSE)</f>
        <v>63.599999999999994</v>
      </c>
      <c r="J3486">
        <f t="shared" si="213"/>
        <v>508.79999999999995</v>
      </c>
      <c r="L3486" t="s">
        <v>1438</v>
      </c>
      <c r="M3486">
        <f>IF(I3486="","",VLOOKUP(L3486,'ARTICLES 10052022'!$A$1:$J$1031,10,FALSE))</f>
        <v>42.4</v>
      </c>
      <c r="N3486">
        <f t="shared" si="216"/>
        <v>339.2</v>
      </c>
    </row>
    <row r="3487" spans="1:14" outlineLevel="2">
      <c r="A3487" t="s">
        <v>185</v>
      </c>
      <c r="B3487" s="73" t="str">
        <f>VLOOKUP(A3487,'ARTICLES 10052022'!$A$2:$D$1031,4,FALSE)</f>
        <v>AA</v>
      </c>
      <c r="C3487" s="73" t="str">
        <f t="shared" si="214"/>
        <v/>
      </c>
      <c r="D3487" t="s">
        <v>2142</v>
      </c>
      <c r="E3487">
        <v>2</v>
      </c>
      <c r="F3487" t="s">
        <v>2143</v>
      </c>
      <c r="G3487">
        <v>105.94</v>
      </c>
      <c r="H3487">
        <f t="shared" si="215"/>
        <v>211.88</v>
      </c>
      <c r="I3487">
        <f>VLOOKUP(L3487,'ARTICLES 10052022'!$A$1:$Q$1031,17,FALSE)</f>
        <v>113.92771999999999</v>
      </c>
      <c r="J3487">
        <f t="shared" si="213"/>
        <v>227.85543999999999</v>
      </c>
      <c r="L3487" t="s">
        <v>2142</v>
      </c>
      <c r="M3487">
        <f>IF(I3487="","",VLOOKUP(L3487,'ARTICLES 10052022'!$A$1:$J$1031,10,FALSE))</f>
        <v>74.449999999999989</v>
      </c>
      <c r="N3487">
        <f t="shared" si="216"/>
        <v>148.89999999999998</v>
      </c>
    </row>
    <row r="3488" spans="1:14" outlineLevel="1">
      <c r="A3488" s="73" t="s">
        <v>3202</v>
      </c>
      <c r="B3488" s="73"/>
      <c r="C3488" s="73" t="str">
        <f t="shared" si="214"/>
        <v>BFV12EH</v>
      </c>
      <c r="J3488">
        <f>SUBTOTAL(9,J3483:J3487)</f>
        <v>5724.095440000001</v>
      </c>
      <c r="N3488">
        <f>SUBTOTAL(9,N3483:N3487)</f>
        <v>3813.06</v>
      </c>
    </row>
    <row r="3489" spans="1:14" outlineLevel="2">
      <c r="A3489" t="s">
        <v>183</v>
      </c>
      <c r="B3489" s="73" t="str">
        <f>VLOOKUP(A3489,'ARTICLES 10052022'!$A$2:$D$1031,4,FALSE)</f>
        <v>AA</v>
      </c>
      <c r="C3489" s="73" t="str">
        <f t="shared" si="214"/>
        <v/>
      </c>
      <c r="D3489" t="s">
        <v>1205</v>
      </c>
      <c r="E3489">
        <v>4</v>
      </c>
      <c r="F3489" t="s">
        <v>1206</v>
      </c>
      <c r="G3489">
        <v>565.5</v>
      </c>
      <c r="H3489">
        <f t="shared" si="215"/>
        <v>2262</v>
      </c>
      <c r="I3489">
        <f>VLOOKUP(L3489,'ARTICLES 10052022'!$A$1:$Q$1031,17,FALSE)</f>
        <v>833.46</v>
      </c>
      <c r="J3489">
        <f t="shared" si="213"/>
        <v>3333.84</v>
      </c>
      <c r="L3489" t="s">
        <v>1205</v>
      </c>
      <c r="M3489">
        <f>IF(I3489="","",VLOOKUP(L3489,'ARTICLES 10052022'!$A$1:$J$1031,10,FALSE))</f>
        <v>555.64</v>
      </c>
      <c r="N3489">
        <f t="shared" si="216"/>
        <v>2222.56</v>
      </c>
    </row>
    <row r="3490" spans="1:14" outlineLevel="2">
      <c r="A3490" t="s">
        <v>183</v>
      </c>
      <c r="B3490" s="73" t="str">
        <f>VLOOKUP(A3490,'ARTICLES 10052022'!$A$2:$D$1031,4,FALSE)</f>
        <v>AA</v>
      </c>
      <c r="C3490" s="73" t="str">
        <f t="shared" si="214"/>
        <v/>
      </c>
      <c r="D3490" t="s">
        <v>462</v>
      </c>
      <c r="E3490">
        <v>8</v>
      </c>
      <c r="F3490" t="s">
        <v>463</v>
      </c>
      <c r="G3490">
        <v>38.799999999999997</v>
      </c>
      <c r="H3490">
        <f t="shared" si="215"/>
        <v>310.39999999999998</v>
      </c>
      <c r="I3490">
        <f>VLOOKUP(L3490,'ARTICLES 10052022'!$A$1:$Q$1031,17,FALSE)</f>
        <v>52.5</v>
      </c>
      <c r="J3490">
        <f t="shared" si="213"/>
        <v>420</v>
      </c>
      <c r="L3490" t="s">
        <v>462</v>
      </c>
      <c r="M3490">
        <f>IF(I3490="","",VLOOKUP(L3490,'ARTICLES 10052022'!$A$1:$J$1031,10,FALSE))</f>
        <v>35</v>
      </c>
      <c r="N3490">
        <f t="shared" si="216"/>
        <v>280</v>
      </c>
    </row>
    <row r="3491" spans="1:14" outlineLevel="2">
      <c r="A3491" t="s">
        <v>183</v>
      </c>
      <c r="B3491" s="73" t="str">
        <f>VLOOKUP(A3491,'ARTICLES 10052022'!$A$2:$D$1031,4,FALSE)</f>
        <v>AA</v>
      </c>
      <c r="C3491" s="73" t="str">
        <f t="shared" si="214"/>
        <v/>
      </c>
      <c r="D3491" t="s">
        <v>1368</v>
      </c>
      <c r="E3491">
        <v>12</v>
      </c>
      <c r="F3491" t="s">
        <v>2959</v>
      </c>
      <c r="G3491">
        <v>59.78</v>
      </c>
      <c r="H3491">
        <f t="shared" si="215"/>
        <v>717.36</v>
      </c>
      <c r="I3491">
        <f>VLOOKUP(L3491,'ARTICLES 10052022'!$A$1:$Q$1031,17,FALSE)</f>
        <v>84.6</v>
      </c>
      <c r="J3491">
        <f t="shared" si="213"/>
        <v>1015.1999999999999</v>
      </c>
      <c r="L3491" t="s">
        <v>1368</v>
      </c>
      <c r="M3491">
        <f>IF(I3491="","",VLOOKUP(L3491,'ARTICLES 10052022'!$A$1:$J$1031,10,FALSE))</f>
        <v>56.4</v>
      </c>
      <c r="N3491">
        <f t="shared" si="216"/>
        <v>676.8</v>
      </c>
    </row>
    <row r="3492" spans="1:14" outlineLevel="2">
      <c r="A3492" t="s">
        <v>183</v>
      </c>
      <c r="B3492" s="73" t="str">
        <f>VLOOKUP(A3492,'ARTICLES 10052022'!$A$2:$D$1031,4,FALSE)</f>
        <v>AA</v>
      </c>
      <c r="C3492" s="73" t="str">
        <f t="shared" si="214"/>
        <v/>
      </c>
      <c r="D3492" t="s">
        <v>2142</v>
      </c>
      <c r="E3492">
        <v>2</v>
      </c>
      <c r="F3492" t="s">
        <v>2143</v>
      </c>
      <c r="G3492">
        <v>105.94</v>
      </c>
      <c r="H3492">
        <f t="shared" si="215"/>
        <v>211.88</v>
      </c>
      <c r="I3492">
        <f>VLOOKUP(L3492,'ARTICLES 10052022'!$A$1:$Q$1031,17,FALSE)</f>
        <v>113.92771999999999</v>
      </c>
      <c r="J3492">
        <f t="shared" si="213"/>
        <v>227.85543999999999</v>
      </c>
      <c r="L3492" t="s">
        <v>2142</v>
      </c>
      <c r="M3492">
        <f>IF(I3492="","",VLOOKUP(L3492,'ARTICLES 10052022'!$A$1:$J$1031,10,FALSE))</f>
        <v>74.449999999999989</v>
      </c>
      <c r="N3492">
        <f t="shared" si="216"/>
        <v>148.89999999999998</v>
      </c>
    </row>
    <row r="3493" spans="1:14" outlineLevel="1">
      <c r="A3493" s="73" t="s">
        <v>3200</v>
      </c>
      <c r="B3493" s="73"/>
      <c r="C3493" s="73" t="str">
        <f t="shared" si="214"/>
        <v>BFV10EH</v>
      </c>
      <c r="J3493">
        <f>SUBTOTAL(9,J3489:J3492)</f>
        <v>4996.8954400000002</v>
      </c>
      <c r="N3493">
        <f>SUBTOTAL(9,N3489:N3492)</f>
        <v>3328.2599999999998</v>
      </c>
    </row>
    <row r="3494" spans="1:14" outlineLevel="2">
      <c r="A3494" t="s">
        <v>2853</v>
      </c>
      <c r="B3494" s="73" t="str">
        <f>VLOOKUP(A3494,'ARTICLES 10052022'!$A$2:$D$1031,4,FALSE)</f>
        <v>AS</v>
      </c>
      <c r="C3494" s="73" t="str">
        <f t="shared" si="214"/>
        <v/>
      </c>
      <c r="E3494">
        <v>1</v>
      </c>
      <c r="F3494" t="s">
        <v>2852</v>
      </c>
      <c r="G3494">
        <v>0</v>
      </c>
      <c r="H3494">
        <f t="shared" si="215"/>
        <v>0</v>
      </c>
      <c r="I3494">
        <f>VLOOKUP(L3494,'ARTICLES 10052022'!$A$1:$Q$1031,17,FALSE)</f>
        <v>3.5125300000000004</v>
      </c>
      <c r="J3494">
        <f t="shared" si="213"/>
        <v>3.5125300000000004</v>
      </c>
      <c r="L3494" t="s">
        <v>2851</v>
      </c>
      <c r="M3494">
        <f>IF(I3494="","",VLOOKUP(L3494,'ARTICLES 10052022'!$A$1:$J$1031,10,FALSE))</f>
        <v>2.641</v>
      </c>
      <c r="N3494">
        <f t="shared" si="216"/>
        <v>2.641</v>
      </c>
    </row>
    <row r="3495" spans="1:14" outlineLevel="2">
      <c r="A3495" t="s">
        <v>2853</v>
      </c>
      <c r="B3495" s="73" t="str">
        <f>VLOOKUP(A3495,'ARTICLES 10052022'!$A$2:$D$1031,4,FALSE)</f>
        <v>AS</v>
      </c>
      <c r="C3495" s="73" t="str">
        <f t="shared" si="214"/>
        <v/>
      </c>
      <c r="E3495">
        <v>3</v>
      </c>
      <c r="F3495" t="s">
        <v>2856</v>
      </c>
      <c r="G3495">
        <v>0</v>
      </c>
      <c r="H3495">
        <f t="shared" si="215"/>
        <v>0</v>
      </c>
      <c r="I3495" t="e">
        <f>VLOOKUP(L3495,'ARTICLES 10052022'!$A$1:$Q$1031,17,FALSE)</f>
        <v>#N/A</v>
      </c>
      <c r="J3495" t="e">
        <f t="shared" si="213"/>
        <v>#N/A</v>
      </c>
      <c r="L3495" t="s">
        <v>2855</v>
      </c>
      <c r="M3495" t="e">
        <f>IF(I3495="","",VLOOKUP(L3495,'ARTICLES 10052022'!$A$1:$J$1031,10,FALSE))</f>
        <v>#N/A</v>
      </c>
      <c r="N3495" t="e">
        <f t="shared" si="216"/>
        <v>#N/A</v>
      </c>
    </row>
    <row r="3496" spans="1:14" outlineLevel="1">
      <c r="A3496" s="73" t="s">
        <v>3365</v>
      </c>
      <c r="B3496" s="73"/>
      <c r="C3496" s="73" t="str">
        <f t="shared" si="214"/>
        <v>MSCOTCHLOK</v>
      </c>
      <c r="J3496" t="e">
        <f>SUBTOTAL(9,J3494:J3495)</f>
        <v>#N/A</v>
      </c>
      <c r="N3496" t="e">
        <f>SUBTOTAL(9,N3494:N3495)</f>
        <v>#N/A</v>
      </c>
    </row>
    <row r="3497" spans="1:14" outlineLevel="2">
      <c r="A3497" t="s">
        <v>2861</v>
      </c>
      <c r="B3497" s="73" t="str">
        <f>VLOOKUP(A3497,'ARTICLES 10052022'!$A$2:$D$1031,4,FALSE)</f>
        <v>AF</v>
      </c>
      <c r="C3497" s="73" t="str">
        <f t="shared" si="214"/>
        <v/>
      </c>
      <c r="E3497">
        <v>8</v>
      </c>
      <c r="F3497" t="s">
        <v>2823</v>
      </c>
      <c r="G3497">
        <v>0</v>
      </c>
      <c r="H3497">
        <f t="shared" si="215"/>
        <v>0</v>
      </c>
      <c r="I3497">
        <f>VLOOKUP(L3497,'ARTICLES 10052022'!$A$1:$Q$1031,17,FALSE)</f>
        <v>0.22049999999999997</v>
      </c>
      <c r="J3497">
        <f t="shared" si="213"/>
        <v>1.7639999999999998</v>
      </c>
      <c r="L3497">
        <v>8412102518</v>
      </c>
      <c r="M3497">
        <f>IF(I3497="","",VLOOKUP(L3497,'ARTICLES 10052022'!$A$1:$J$1031,10,FALSE))</f>
        <v>0.14699999999999999</v>
      </c>
      <c r="N3497">
        <f t="shared" si="216"/>
        <v>1.1759999999999999</v>
      </c>
    </row>
    <row r="3498" spans="1:14" outlineLevel="2">
      <c r="A3498" t="s">
        <v>2861</v>
      </c>
      <c r="B3498" s="73" t="str">
        <f>VLOOKUP(A3498,'ARTICLES 10052022'!$A$2:$D$1031,4,FALSE)</f>
        <v>AF</v>
      </c>
      <c r="C3498" s="73" t="str">
        <f t="shared" si="214"/>
        <v/>
      </c>
      <c r="E3498">
        <v>8</v>
      </c>
      <c r="F3498" t="s">
        <v>2824</v>
      </c>
      <c r="G3498">
        <v>0</v>
      </c>
      <c r="H3498">
        <f t="shared" si="215"/>
        <v>0</v>
      </c>
      <c r="I3498">
        <f>VLOOKUP(L3498,'ARTICLES 10052022'!$A$1:$Q$1031,17,FALSE)</f>
        <v>0.12104999999999999</v>
      </c>
      <c r="J3498">
        <f t="shared" si="213"/>
        <v>0.96839999999999993</v>
      </c>
      <c r="L3498">
        <v>8434001018</v>
      </c>
      <c r="M3498">
        <f>IF(I3498="","",VLOOKUP(L3498,'ARTICLES 10052022'!$A$1:$J$1031,10,FALSE))</f>
        <v>8.0699999999999994E-2</v>
      </c>
      <c r="N3498">
        <f t="shared" si="216"/>
        <v>0.64559999999999995</v>
      </c>
    </row>
    <row r="3499" spans="1:14" outlineLevel="2">
      <c r="A3499" t="s">
        <v>2861</v>
      </c>
      <c r="B3499" s="73" t="str">
        <f>VLOOKUP(A3499,'ARTICLES 10052022'!$A$2:$D$1031,4,FALSE)</f>
        <v>AF</v>
      </c>
      <c r="C3499" s="73" t="str">
        <f t="shared" si="214"/>
        <v/>
      </c>
      <c r="E3499">
        <v>8</v>
      </c>
      <c r="F3499" t="s">
        <v>2825</v>
      </c>
      <c r="G3499">
        <v>0</v>
      </c>
      <c r="H3499">
        <f t="shared" si="215"/>
        <v>0</v>
      </c>
      <c r="I3499">
        <f>VLOOKUP(L3499,'ARTICLES 10052022'!$A$1:$Q$1031,17,FALSE)</f>
        <v>0.101325</v>
      </c>
      <c r="J3499">
        <f t="shared" si="213"/>
        <v>0.81059999999999999</v>
      </c>
      <c r="L3499">
        <v>8534001018</v>
      </c>
      <c r="M3499">
        <f>IF(I3499="","",VLOOKUP(L3499,'ARTICLES 10052022'!$A$1:$J$1031,10,FALSE))</f>
        <v>5.79E-2</v>
      </c>
      <c r="N3499">
        <f t="shared" si="216"/>
        <v>0.4632</v>
      </c>
    </row>
    <row r="3500" spans="1:14" outlineLevel="2">
      <c r="A3500" t="s">
        <v>2861</v>
      </c>
      <c r="B3500" s="73" t="str">
        <f>VLOOKUP(A3500,'ARTICLES 10052022'!$A$2:$D$1031,4,FALSE)</f>
        <v>AF</v>
      </c>
      <c r="C3500" s="73" t="str">
        <f t="shared" si="214"/>
        <v/>
      </c>
      <c r="E3500">
        <v>0.35</v>
      </c>
      <c r="F3500" t="s">
        <v>2411</v>
      </c>
      <c r="G3500">
        <v>21.71</v>
      </c>
      <c r="H3500">
        <f t="shared" si="215"/>
        <v>7.5984999999999996</v>
      </c>
      <c r="I3500">
        <f>VLOOKUP(L3500,'ARTICLES 10052022'!$A$1:$Q$1031,17,FALSE)</f>
        <v>75</v>
      </c>
      <c r="J3500">
        <f t="shared" si="213"/>
        <v>26.25</v>
      </c>
      <c r="L3500" t="s">
        <v>2410</v>
      </c>
      <c r="M3500">
        <f>IF(I3500="","",VLOOKUP(L3500,'ARTICLES 10052022'!$A$1:$J$1031,10,FALSE))</f>
        <v>50</v>
      </c>
      <c r="N3500">
        <f t="shared" si="216"/>
        <v>17.5</v>
      </c>
    </row>
    <row r="3501" spans="1:14" outlineLevel="2">
      <c r="A3501" t="s">
        <v>2861</v>
      </c>
      <c r="B3501" s="73" t="str">
        <f>VLOOKUP(A3501,'ARTICLES 10052022'!$A$2:$D$1031,4,FALSE)</f>
        <v>AF</v>
      </c>
      <c r="C3501" s="73" t="str">
        <f t="shared" si="214"/>
        <v/>
      </c>
      <c r="E3501">
        <v>2</v>
      </c>
      <c r="F3501" t="s">
        <v>1502</v>
      </c>
      <c r="G3501">
        <v>83.19</v>
      </c>
      <c r="H3501">
        <f t="shared" si="215"/>
        <v>166.38</v>
      </c>
      <c r="I3501">
        <f>VLOOKUP(L3501,'ARTICLES 10052022'!$A$1:$Q$1031,17,FALSE)</f>
        <v>94.43</v>
      </c>
      <c r="J3501">
        <f t="shared" si="213"/>
        <v>188.86</v>
      </c>
      <c r="L3501" t="s">
        <v>1501</v>
      </c>
      <c r="M3501">
        <f>IF(I3501="","",VLOOKUP(L3501,'ARTICLES 10052022'!$A$1:$J$1031,10,FALSE))</f>
        <v>71</v>
      </c>
      <c r="N3501">
        <f t="shared" si="216"/>
        <v>142</v>
      </c>
    </row>
    <row r="3502" spans="1:14" outlineLevel="2">
      <c r="A3502" t="s">
        <v>2861</v>
      </c>
      <c r="B3502" s="73" t="str">
        <f>VLOOKUP(A3502,'ARTICLES 10052022'!$A$2:$D$1031,4,FALSE)</f>
        <v>AF</v>
      </c>
      <c r="C3502" s="73" t="str">
        <f t="shared" si="214"/>
        <v/>
      </c>
      <c r="E3502">
        <v>1</v>
      </c>
      <c r="F3502" t="s">
        <v>1663</v>
      </c>
      <c r="G3502">
        <v>0</v>
      </c>
      <c r="H3502">
        <f t="shared" si="215"/>
        <v>0</v>
      </c>
      <c r="I3502">
        <f>VLOOKUP(L3502,'ARTICLES 10052022'!$A$1:$Q$1031,17,FALSE)</f>
        <v>69.766480000000001</v>
      </c>
      <c r="J3502">
        <f t="shared" si="213"/>
        <v>69.766480000000001</v>
      </c>
      <c r="L3502" t="s">
        <v>1662</v>
      </c>
      <c r="M3502">
        <f>IF(I3502="","",VLOOKUP(L3502,'ARTICLES 10052022'!$A$1:$J$1031,10,FALSE))</f>
        <v>52.456000000000003</v>
      </c>
      <c r="N3502">
        <f t="shared" si="216"/>
        <v>52.456000000000003</v>
      </c>
    </row>
    <row r="3503" spans="1:14" outlineLevel="2">
      <c r="A3503" t="s">
        <v>2861</v>
      </c>
      <c r="B3503" s="73" t="str">
        <f>VLOOKUP(A3503,'ARTICLES 10052022'!$A$2:$D$1031,4,FALSE)</f>
        <v>AF</v>
      </c>
      <c r="C3503" s="73" t="str">
        <f t="shared" si="214"/>
        <v/>
      </c>
      <c r="E3503">
        <v>5</v>
      </c>
      <c r="F3503" t="s">
        <v>2088</v>
      </c>
      <c r="G3503">
        <v>0</v>
      </c>
      <c r="H3503">
        <f t="shared" si="215"/>
        <v>0</v>
      </c>
      <c r="I3503">
        <f>VLOOKUP(L3503,'ARTICLES 10052022'!$A$1:$Q$1031,17,FALSE)</f>
        <v>0.13950000000000001</v>
      </c>
      <c r="J3503">
        <f t="shared" si="213"/>
        <v>0.69750000000000001</v>
      </c>
      <c r="L3503">
        <v>8210603018</v>
      </c>
      <c r="M3503">
        <f>IF(I3503="","",VLOOKUP(L3503,'ARTICLES 10052022'!$A$1:$J$1031,10,FALSE))</f>
        <v>9.2999999999999999E-2</v>
      </c>
      <c r="N3503">
        <f t="shared" si="216"/>
        <v>0.46499999999999997</v>
      </c>
    </row>
    <row r="3504" spans="1:14" outlineLevel="1">
      <c r="A3504" s="73" t="s">
        <v>3366</v>
      </c>
      <c r="B3504" s="73"/>
      <c r="C3504" s="73" t="str">
        <f t="shared" si="214"/>
        <v>KPADP</v>
      </c>
      <c r="J3504">
        <f>SUBTOTAL(9,J3497:J3503)</f>
        <v>289.11698000000001</v>
      </c>
      <c r="N3504">
        <f>SUBTOTAL(9,N3497:N3503)</f>
        <v>214.70579999999998</v>
      </c>
    </row>
    <row r="3505" spans="1:14" outlineLevel="2">
      <c r="A3505" t="s">
        <v>2755</v>
      </c>
      <c r="B3505" s="73" t="str">
        <f>VLOOKUP(A3505,'ARTICLES 10052022'!$A$2:$D$1031,4,FALSE)</f>
        <v>AF</v>
      </c>
      <c r="C3505" s="73" t="str">
        <f t="shared" si="214"/>
        <v/>
      </c>
      <c r="E3505">
        <v>2</v>
      </c>
      <c r="F3505" t="s">
        <v>1673</v>
      </c>
      <c r="G3505">
        <v>39.22</v>
      </c>
      <c r="H3505">
        <f t="shared" si="215"/>
        <v>78.44</v>
      </c>
      <c r="I3505">
        <f>VLOOKUP(L3505,'ARTICLES 10052022'!$A$1:$Q$1031,17,FALSE)</f>
        <v>44.414400000000001</v>
      </c>
      <c r="J3505">
        <f t="shared" si="213"/>
        <v>88.828800000000001</v>
      </c>
      <c r="L3505">
        <v>1510064</v>
      </c>
      <c r="M3505">
        <f>IF(I3505="","",VLOOKUP(L3505,'ARTICLES 10052022'!$A$1:$J$1031,10,FALSE))</f>
        <v>27.759</v>
      </c>
      <c r="N3505">
        <f t="shared" si="216"/>
        <v>55.518000000000001</v>
      </c>
    </row>
    <row r="3506" spans="1:14" outlineLevel="2">
      <c r="A3506" t="s">
        <v>2755</v>
      </c>
      <c r="B3506" s="73" t="str">
        <f>VLOOKUP(A3506,'ARTICLES 10052022'!$A$2:$D$1031,4,FALSE)</f>
        <v>AF</v>
      </c>
      <c r="C3506" s="73" t="str">
        <f t="shared" si="214"/>
        <v/>
      </c>
      <c r="E3506">
        <v>2</v>
      </c>
      <c r="F3506" t="s">
        <v>964</v>
      </c>
      <c r="G3506">
        <v>3.76</v>
      </c>
      <c r="H3506">
        <f t="shared" si="215"/>
        <v>7.52</v>
      </c>
      <c r="I3506">
        <f>VLOOKUP(L3506,'ARTICLES 10052022'!$A$1:$Q$1031,17,FALSE)</f>
        <v>5.01</v>
      </c>
      <c r="J3506">
        <f t="shared" si="213"/>
        <v>10.02</v>
      </c>
      <c r="L3506" t="s">
        <v>963</v>
      </c>
      <c r="M3506">
        <f>IF(I3506="","",VLOOKUP(L3506,'ARTICLES 10052022'!$A$1:$J$1031,10,FALSE))</f>
        <v>2.5049999999999999</v>
      </c>
      <c r="N3506">
        <f t="shared" si="216"/>
        <v>5.01</v>
      </c>
    </row>
    <row r="3507" spans="1:14" outlineLevel="2">
      <c r="A3507" t="s">
        <v>2755</v>
      </c>
      <c r="B3507" s="73" t="str">
        <f>VLOOKUP(A3507,'ARTICLES 10052022'!$A$2:$D$1031,4,FALSE)</f>
        <v>AF</v>
      </c>
      <c r="C3507" s="73" t="str">
        <f t="shared" si="214"/>
        <v/>
      </c>
      <c r="E3507">
        <v>0.2</v>
      </c>
      <c r="F3507" t="s">
        <v>2411</v>
      </c>
      <c r="G3507">
        <v>9.56</v>
      </c>
      <c r="H3507">
        <f t="shared" si="215"/>
        <v>1.9120000000000001</v>
      </c>
      <c r="I3507">
        <f>VLOOKUP(L3507,'ARTICLES 10052022'!$A$1:$Q$1031,17,FALSE)</f>
        <v>75</v>
      </c>
      <c r="J3507">
        <f t="shared" si="213"/>
        <v>15</v>
      </c>
      <c r="L3507" t="s">
        <v>2410</v>
      </c>
      <c r="M3507">
        <f>IF(I3507="","",VLOOKUP(L3507,'ARTICLES 10052022'!$A$1:$J$1031,10,FALSE))</f>
        <v>50</v>
      </c>
      <c r="N3507">
        <f t="shared" si="216"/>
        <v>10</v>
      </c>
    </row>
    <row r="3508" spans="1:14" outlineLevel="2">
      <c r="A3508" t="s">
        <v>2755</v>
      </c>
      <c r="B3508" s="73" t="str">
        <f>VLOOKUP(A3508,'ARTICLES 10052022'!$A$2:$D$1031,4,FALSE)</f>
        <v>AF</v>
      </c>
      <c r="C3508" s="73" t="str">
        <f t="shared" si="214"/>
        <v/>
      </c>
      <c r="E3508">
        <v>2</v>
      </c>
      <c r="F3508" t="s">
        <v>1511</v>
      </c>
      <c r="G3508">
        <v>9.56</v>
      </c>
      <c r="H3508">
        <f t="shared" si="215"/>
        <v>19.12</v>
      </c>
      <c r="I3508">
        <f>VLOOKUP(L3508,'ARTICLES 10052022'!$A$1:$Q$1031,17,FALSE)</f>
        <v>9.4695999999999998</v>
      </c>
      <c r="J3508">
        <f t="shared" si="213"/>
        <v>18.9392</v>
      </c>
      <c r="L3508" t="s">
        <v>1510</v>
      </c>
      <c r="M3508">
        <f>IF(I3508="","",VLOOKUP(L3508,'ARTICLES 10052022'!$A$1:$J$1031,10,FALSE))</f>
        <v>7.12</v>
      </c>
      <c r="N3508">
        <f t="shared" si="216"/>
        <v>14.24</v>
      </c>
    </row>
    <row r="3509" spans="1:14" outlineLevel="2">
      <c r="A3509" t="s">
        <v>2755</v>
      </c>
      <c r="B3509" s="73" t="str">
        <f>VLOOKUP(A3509,'ARTICLES 10052022'!$A$2:$D$1031,4,FALSE)</f>
        <v>AF</v>
      </c>
      <c r="C3509" s="73" t="str">
        <f t="shared" si="214"/>
        <v/>
      </c>
      <c r="E3509">
        <v>2</v>
      </c>
      <c r="F3509" t="s">
        <v>1520</v>
      </c>
      <c r="G3509">
        <v>9.56</v>
      </c>
      <c r="H3509">
        <f t="shared" si="215"/>
        <v>19.12</v>
      </c>
      <c r="I3509">
        <f>VLOOKUP(L3509,'ARTICLES 10052022'!$A$1:$Q$1031,17,FALSE)</f>
        <v>11.619146000000001</v>
      </c>
      <c r="J3509">
        <f t="shared" si="213"/>
        <v>23.238292000000001</v>
      </c>
      <c r="L3509" t="s">
        <v>1519</v>
      </c>
      <c r="M3509">
        <f>IF(I3509="","",VLOOKUP(L3509,'ARTICLES 10052022'!$A$1:$J$1031,10,FALSE))</f>
        <v>8.7362000000000002</v>
      </c>
      <c r="N3509">
        <f t="shared" si="216"/>
        <v>17.4724</v>
      </c>
    </row>
    <row r="3510" spans="1:14" outlineLevel="1">
      <c r="A3510" s="73" t="s">
        <v>3288</v>
      </c>
      <c r="B3510" s="73"/>
      <c r="C3510" s="73" t="str">
        <f t="shared" si="214"/>
        <v>HCANADOUBLESPRBG</v>
      </c>
      <c r="J3510">
        <f>SUBTOTAL(9,J3505:J3509)</f>
        <v>156.02629200000001</v>
      </c>
      <c r="N3510">
        <f>SUBTOTAL(9,N3505:N3509)</f>
        <v>102.24039999999999</v>
      </c>
    </row>
    <row r="3511" spans="1:14" outlineLevel="2">
      <c r="A3511" t="s">
        <v>389</v>
      </c>
      <c r="B3511" s="73" t="str">
        <f>VLOOKUP(A3511,'ARTICLES 10052022'!$A$2:$D$1031,4,FALSE)</f>
        <v>AA</v>
      </c>
      <c r="C3511" s="73" t="str">
        <f t="shared" si="214"/>
        <v/>
      </c>
      <c r="D3511" t="s">
        <v>2372</v>
      </c>
      <c r="E3511">
        <v>3</v>
      </c>
      <c r="F3511" t="s">
        <v>2373</v>
      </c>
      <c r="G3511">
        <v>31.49</v>
      </c>
      <c r="H3511">
        <f t="shared" si="215"/>
        <v>94.47</v>
      </c>
      <c r="I3511">
        <f>VLOOKUP(L3511,'ARTICLES 10052022'!$A$1:$Q$1031,17,FALSE)</f>
        <v>34.200000000000003</v>
      </c>
      <c r="J3511">
        <f t="shared" si="213"/>
        <v>102.60000000000001</v>
      </c>
      <c r="L3511" t="s">
        <v>2372</v>
      </c>
      <c r="M3511">
        <f>IF(I3511="","",VLOOKUP(L3511,'ARTICLES 10052022'!$A$1:$J$1031,10,FALSE))</f>
        <v>22.8</v>
      </c>
      <c r="N3511">
        <f t="shared" si="216"/>
        <v>68.400000000000006</v>
      </c>
    </row>
    <row r="3512" spans="1:14" outlineLevel="2">
      <c r="A3512" t="s">
        <v>389</v>
      </c>
      <c r="B3512" s="73" t="str">
        <f>VLOOKUP(A3512,'ARTICLES 10052022'!$A$2:$D$1031,4,FALSE)</f>
        <v>AA</v>
      </c>
      <c r="C3512" s="73" t="str">
        <f t="shared" si="214"/>
        <v/>
      </c>
      <c r="D3512" t="s">
        <v>1368</v>
      </c>
      <c r="E3512">
        <v>2</v>
      </c>
      <c r="F3512" t="s">
        <v>2959</v>
      </c>
      <c r="G3512">
        <v>59.78</v>
      </c>
      <c r="H3512">
        <f t="shared" si="215"/>
        <v>119.56</v>
      </c>
      <c r="I3512">
        <f>VLOOKUP(L3512,'ARTICLES 10052022'!$A$1:$Q$1031,17,FALSE)</f>
        <v>84.6</v>
      </c>
      <c r="J3512">
        <f t="shared" si="213"/>
        <v>169.2</v>
      </c>
      <c r="L3512" t="s">
        <v>1368</v>
      </c>
      <c r="M3512">
        <f>IF(I3512="","",VLOOKUP(L3512,'ARTICLES 10052022'!$A$1:$J$1031,10,FALSE))</f>
        <v>56.4</v>
      </c>
      <c r="N3512">
        <f t="shared" si="216"/>
        <v>112.8</v>
      </c>
    </row>
    <row r="3513" spans="1:14" outlineLevel="2">
      <c r="A3513" t="s">
        <v>389</v>
      </c>
      <c r="B3513" s="73" t="str">
        <f>VLOOKUP(A3513,'ARTICLES 10052022'!$A$2:$D$1031,4,FALSE)</f>
        <v>AA</v>
      </c>
      <c r="C3513" s="73" t="str">
        <f t="shared" si="214"/>
        <v/>
      </c>
      <c r="D3513" t="s">
        <v>412</v>
      </c>
      <c r="E3513">
        <v>1</v>
      </c>
      <c r="F3513" t="s">
        <v>413</v>
      </c>
      <c r="G3513">
        <v>16.5</v>
      </c>
      <c r="H3513">
        <f t="shared" si="215"/>
        <v>16.5</v>
      </c>
      <c r="I3513">
        <f>VLOOKUP(L3513,'ARTICLES 10052022'!$A$1:$Q$1031,17,FALSE)</f>
        <v>20.774999999999999</v>
      </c>
      <c r="J3513">
        <f t="shared" si="213"/>
        <v>20.774999999999999</v>
      </c>
      <c r="L3513" t="s">
        <v>412</v>
      </c>
      <c r="M3513">
        <f>IF(I3513="","",VLOOKUP(L3513,'ARTICLES 10052022'!$A$1:$J$1031,10,FALSE))</f>
        <v>13.85</v>
      </c>
      <c r="N3513">
        <f t="shared" si="216"/>
        <v>13.85</v>
      </c>
    </row>
    <row r="3514" spans="1:14" outlineLevel="2">
      <c r="A3514" t="s">
        <v>389</v>
      </c>
      <c r="B3514" s="73" t="str">
        <f>VLOOKUP(A3514,'ARTICLES 10052022'!$A$2:$D$1031,4,FALSE)</f>
        <v>AA</v>
      </c>
      <c r="C3514" s="73" t="str">
        <f t="shared" si="214"/>
        <v/>
      </c>
      <c r="D3514" t="s">
        <v>1937</v>
      </c>
      <c r="E3514">
        <v>1</v>
      </c>
      <c r="F3514" t="s">
        <v>1938</v>
      </c>
      <c r="G3514">
        <v>309.75</v>
      </c>
      <c r="H3514">
        <f t="shared" si="215"/>
        <v>309.75</v>
      </c>
      <c r="I3514">
        <f>VLOOKUP(L3514,'ARTICLES 10052022'!$A$1:$Q$1031,17,FALSE)</f>
        <v>451.38799999999998</v>
      </c>
      <c r="J3514">
        <f t="shared" si="213"/>
        <v>451.38799999999998</v>
      </c>
      <c r="L3514" t="s">
        <v>1937</v>
      </c>
      <c r="M3514">
        <f>IF(I3514="","",VLOOKUP(L3514,'ARTICLES 10052022'!$A$1:$J$1031,10,FALSE))</f>
        <v>322.42</v>
      </c>
      <c r="N3514">
        <f t="shared" si="216"/>
        <v>322.42</v>
      </c>
    </row>
    <row r="3515" spans="1:14" outlineLevel="2">
      <c r="A3515" t="s">
        <v>389</v>
      </c>
      <c r="B3515" s="73" t="str">
        <f>VLOOKUP(A3515,'ARTICLES 10052022'!$A$2:$D$1031,4,FALSE)</f>
        <v>AA</v>
      </c>
      <c r="C3515" s="73" t="str">
        <f t="shared" si="214"/>
        <v/>
      </c>
      <c r="D3515" t="s">
        <v>512</v>
      </c>
      <c r="E3515">
        <v>2</v>
      </c>
      <c r="F3515" t="s">
        <v>1006</v>
      </c>
      <c r="G3515">
        <v>4.63</v>
      </c>
      <c r="H3515">
        <f t="shared" si="215"/>
        <v>9.26</v>
      </c>
      <c r="I3515">
        <f>VLOOKUP(L3515,'ARTICLES 10052022'!$A$1:$Q$1031,17,FALSE)</f>
        <v>6.34</v>
      </c>
      <c r="J3515">
        <f t="shared" si="213"/>
        <v>12.68</v>
      </c>
      <c r="L3515" t="s">
        <v>512</v>
      </c>
      <c r="M3515">
        <f>IF(I3515="","",VLOOKUP(L3515,'ARTICLES 10052022'!$A$1:$J$1031,10,FALSE))</f>
        <v>3.17</v>
      </c>
      <c r="N3515">
        <f t="shared" si="216"/>
        <v>6.34</v>
      </c>
    </row>
    <row r="3516" spans="1:14" outlineLevel="1">
      <c r="A3516" s="73" t="s">
        <v>3140</v>
      </c>
      <c r="B3516" s="73"/>
      <c r="C3516" s="73" t="str">
        <f t="shared" si="214"/>
        <v>PXFV2EH2.5X1.6</v>
      </c>
      <c r="J3516">
        <f>SUBTOTAL(9,J3511:J3515)</f>
        <v>756.64299999999992</v>
      </c>
      <c r="N3516">
        <f>SUBTOTAL(9,N3511:N3515)</f>
        <v>523.81000000000006</v>
      </c>
    </row>
    <row r="3517" spans="1:14" outlineLevel="2">
      <c r="A3517" t="s">
        <v>62</v>
      </c>
      <c r="B3517" s="73" t="str">
        <f>VLOOKUP(A3517,'ARTICLES 10052022'!$A$2:$D$1031,4,FALSE)</f>
        <v>AF</v>
      </c>
      <c r="C3517" s="73" t="str">
        <f t="shared" si="214"/>
        <v/>
      </c>
      <c r="D3517">
        <v>101006</v>
      </c>
      <c r="E3517">
        <v>3</v>
      </c>
      <c r="F3517" t="s">
        <v>1546</v>
      </c>
      <c r="G3517">
        <v>0.68</v>
      </c>
      <c r="H3517">
        <f t="shared" si="215"/>
        <v>2.04</v>
      </c>
      <c r="I3517">
        <f>VLOOKUP(L3517,'ARTICLES 10052022'!$A$1:$Q$1031,17,FALSE)</f>
        <v>0.69000000000000006</v>
      </c>
      <c r="J3517">
        <f t="shared" si="213"/>
        <v>2.0700000000000003</v>
      </c>
      <c r="L3517">
        <v>101006</v>
      </c>
      <c r="M3517">
        <f>IF(I3517="","",VLOOKUP(L3517,'ARTICLES 10052022'!$A$1:$J$1031,10,FALSE))</f>
        <v>0.23</v>
      </c>
      <c r="N3517">
        <f t="shared" si="216"/>
        <v>0.69000000000000006</v>
      </c>
    </row>
    <row r="3518" spans="1:14" outlineLevel="2">
      <c r="A3518" t="s">
        <v>62</v>
      </c>
      <c r="B3518" s="73" t="str">
        <f>VLOOKUP(A3518,'ARTICLES 10052022'!$A$2:$D$1031,4,FALSE)</f>
        <v>AF</v>
      </c>
      <c r="C3518" s="73" t="str">
        <f t="shared" si="214"/>
        <v/>
      </c>
      <c r="D3518">
        <v>174222</v>
      </c>
      <c r="E3518">
        <v>1</v>
      </c>
      <c r="F3518" t="s">
        <v>2009</v>
      </c>
      <c r="G3518">
        <v>38.67</v>
      </c>
      <c r="H3518">
        <f t="shared" si="215"/>
        <v>38.67</v>
      </c>
      <c r="I3518">
        <f>VLOOKUP(L3518,'ARTICLES 10052022'!$A$1:$Q$1031,17,FALSE)</f>
        <v>41.055</v>
      </c>
      <c r="J3518">
        <f t="shared" si="213"/>
        <v>41.055</v>
      </c>
      <c r="L3518">
        <v>174222</v>
      </c>
      <c r="M3518">
        <f>IF(I3518="","",VLOOKUP(L3518,'ARTICLES 10052022'!$A$1:$J$1031,10,FALSE))</f>
        <v>23.46</v>
      </c>
      <c r="N3518">
        <f t="shared" si="216"/>
        <v>23.46</v>
      </c>
    </row>
    <row r="3519" spans="1:14" outlineLevel="2">
      <c r="A3519" t="s">
        <v>62</v>
      </c>
      <c r="B3519" s="73" t="str">
        <f>VLOOKUP(A3519,'ARTICLES 10052022'!$A$2:$D$1031,4,FALSE)</f>
        <v>AF</v>
      </c>
      <c r="C3519" s="73" t="str">
        <f t="shared" si="214"/>
        <v/>
      </c>
      <c r="D3519" t="s">
        <v>2019</v>
      </c>
      <c r="E3519">
        <v>0.4</v>
      </c>
      <c r="F3519" t="s">
        <v>2020</v>
      </c>
      <c r="G3519">
        <v>0.41</v>
      </c>
      <c r="H3519">
        <f t="shared" si="215"/>
        <v>0.16400000000000001</v>
      </c>
      <c r="I3519">
        <f>VLOOKUP(L3519,'ARTICLES 10052022'!$A$1:$Q$1031,17,FALSE)</f>
        <v>0.4365</v>
      </c>
      <c r="J3519">
        <f t="shared" si="213"/>
        <v>0.17460000000000001</v>
      </c>
      <c r="L3519" t="s">
        <v>2019</v>
      </c>
      <c r="M3519">
        <f>IF(I3519="","",VLOOKUP(L3519,'ARTICLES 10052022'!$A$1:$J$1031,10,FALSE))</f>
        <v>0.29099999999999998</v>
      </c>
      <c r="N3519">
        <f t="shared" si="216"/>
        <v>0.1164</v>
      </c>
    </row>
    <row r="3520" spans="1:14" outlineLevel="2">
      <c r="A3520" t="s">
        <v>62</v>
      </c>
      <c r="B3520" s="73" t="str">
        <f>VLOOKUP(A3520,'ARTICLES 10052022'!$A$2:$D$1031,4,FALSE)</f>
        <v>AF</v>
      </c>
      <c r="C3520" s="73" t="str">
        <f t="shared" si="214"/>
        <v/>
      </c>
      <c r="D3520" t="s">
        <v>2016</v>
      </c>
      <c r="E3520">
        <v>1.05</v>
      </c>
      <c r="F3520" t="s">
        <v>2017</v>
      </c>
      <c r="G3520">
        <v>0.41</v>
      </c>
      <c r="H3520">
        <f t="shared" si="215"/>
        <v>0.43049999999999999</v>
      </c>
      <c r="I3520">
        <f>VLOOKUP(L3520,'ARTICLES 10052022'!$A$1:$Q$1031,17,FALSE)</f>
        <v>0.3075</v>
      </c>
      <c r="J3520">
        <f t="shared" si="213"/>
        <v>0.32287500000000002</v>
      </c>
      <c r="L3520" t="s">
        <v>2016</v>
      </c>
      <c r="M3520">
        <f>IF(I3520="","",VLOOKUP(L3520,'ARTICLES 10052022'!$A$1:$J$1031,10,FALSE))</f>
        <v>0.20499999999999999</v>
      </c>
      <c r="N3520">
        <f t="shared" si="216"/>
        <v>0.21525</v>
      </c>
    </row>
    <row r="3521" spans="1:14" outlineLevel="2">
      <c r="A3521" t="s">
        <v>62</v>
      </c>
      <c r="B3521" s="73" t="str">
        <f>VLOOKUP(A3521,'ARTICLES 10052022'!$A$2:$D$1031,4,FALSE)</f>
        <v>AF</v>
      </c>
      <c r="C3521" s="73" t="str">
        <f t="shared" si="214"/>
        <v/>
      </c>
      <c r="E3521">
        <v>2</v>
      </c>
      <c r="F3521" t="s">
        <v>2750</v>
      </c>
      <c r="G3521">
        <v>0</v>
      </c>
      <c r="H3521">
        <f t="shared" si="215"/>
        <v>0</v>
      </c>
      <c r="I3521">
        <f>VLOOKUP(L3521,'ARTICLES 10052022'!$A$1:$Q$1031,17,FALSE)</f>
        <v>4.3094999999999999</v>
      </c>
      <c r="J3521">
        <f t="shared" si="213"/>
        <v>8.6189999999999998</v>
      </c>
      <c r="L3521" t="s">
        <v>2749</v>
      </c>
      <c r="M3521">
        <f>IF(I3521="","",VLOOKUP(L3521,'ARTICLES 10052022'!$A$1:$J$1031,10,FALSE))</f>
        <v>2.8730000000000002</v>
      </c>
      <c r="N3521">
        <f t="shared" si="216"/>
        <v>5.7460000000000004</v>
      </c>
    </row>
    <row r="3522" spans="1:14" outlineLevel="2">
      <c r="A3522" t="s">
        <v>62</v>
      </c>
      <c r="B3522" s="73" t="str">
        <f>VLOOKUP(A3522,'ARTICLES 10052022'!$A$2:$D$1031,4,FALSE)</f>
        <v>AF</v>
      </c>
      <c r="C3522" s="73" t="str">
        <f t="shared" si="214"/>
        <v/>
      </c>
      <c r="D3522" t="s">
        <v>2011</v>
      </c>
      <c r="E3522">
        <v>1</v>
      </c>
      <c r="F3522" t="s">
        <v>2012</v>
      </c>
      <c r="G3522">
        <v>5.23</v>
      </c>
      <c r="H3522">
        <f t="shared" si="215"/>
        <v>5.23</v>
      </c>
      <c r="I3522">
        <f>VLOOKUP(L3522,'ARTICLES 10052022'!$A$1:$Q$1031,17,FALSE)</f>
        <v>5.4915000000000003</v>
      </c>
      <c r="J3522">
        <f t="shared" si="213"/>
        <v>5.4915000000000003</v>
      </c>
      <c r="L3522" t="s">
        <v>2011</v>
      </c>
      <c r="M3522">
        <f>IF(I3522="","",VLOOKUP(L3522,'ARTICLES 10052022'!$A$1:$J$1031,10,FALSE))</f>
        <v>3.1379999999999999</v>
      </c>
      <c r="N3522">
        <f t="shared" si="216"/>
        <v>3.1379999999999999</v>
      </c>
    </row>
    <row r="3523" spans="1:14" outlineLevel="2">
      <c r="A3523" t="s">
        <v>62</v>
      </c>
      <c r="B3523" s="73" t="str">
        <f>VLOOKUP(A3523,'ARTICLES 10052022'!$A$2:$D$1031,4,FALSE)</f>
        <v>AF</v>
      </c>
      <c r="C3523" s="73" t="str">
        <f t="shared" si="214"/>
        <v/>
      </c>
      <c r="D3523" t="s">
        <v>516</v>
      </c>
      <c r="E3523">
        <v>1.5</v>
      </c>
      <c r="F3523" t="s">
        <v>517</v>
      </c>
      <c r="G3523">
        <v>29.75</v>
      </c>
      <c r="H3523">
        <f t="shared" si="215"/>
        <v>44.625</v>
      </c>
      <c r="I3523">
        <f>VLOOKUP(L3523,'ARTICLES 10052022'!$A$1:$Q$1031,17,FALSE)</f>
        <v>1.5575000000000001</v>
      </c>
      <c r="J3523">
        <f t="shared" si="213"/>
        <v>2.3362500000000002</v>
      </c>
      <c r="L3523" t="s">
        <v>516</v>
      </c>
      <c r="M3523">
        <f>IF(I3523="","",VLOOKUP(L3523,'ARTICLES 10052022'!$A$1:$J$1031,10,FALSE))</f>
        <v>0.89</v>
      </c>
      <c r="N3523">
        <f t="shared" si="216"/>
        <v>1.335</v>
      </c>
    </row>
    <row r="3524" spans="1:14" outlineLevel="2">
      <c r="A3524" t="s">
        <v>62</v>
      </c>
      <c r="B3524" s="73" t="str">
        <f>VLOOKUP(A3524,'ARTICLES 10052022'!$A$2:$D$1031,4,FALSE)</f>
        <v>AF</v>
      </c>
      <c r="C3524" s="73" t="str">
        <f t="shared" ref="C3524:C3587" si="217">IF(G3524="",MID(A3524,7,100),"")</f>
        <v/>
      </c>
      <c r="D3524" t="s">
        <v>2410</v>
      </c>
      <c r="E3524">
        <v>0.53</v>
      </c>
      <c r="F3524" t="s">
        <v>2411</v>
      </c>
      <c r="G3524">
        <v>75</v>
      </c>
      <c r="H3524">
        <f t="shared" si="215"/>
        <v>39.75</v>
      </c>
      <c r="I3524">
        <f>VLOOKUP(L3524,'ARTICLES 10052022'!$A$1:$Q$1031,17,FALSE)</f>
        <v>75</v>
      </c>
      <c r="J3524">
        <f t="shared" si="213"/>
        <v>39.75</v>
      </c>
      <c r="L3524" t="s">
        <v>2410</v>
      </c>
      <c r="M3524">
        <f>IF(I3524="","",VLOOKUP(L3524,'ARTICLES 10052022'!$A$1:$J$1031,10,FALSE))</f>
        <v>50</v>
      </c>
      <c r="N3524">
        <f t="shared" si="216"/>
        <v>26.5</v>
      </c>
    </row>
    <row r="3525" spans="1:14" outlineLevel="2">
      <c r="A3525" t="s">
        <v>62</v>
      </c>
      <c r="B3525" s="73" t="str">
        <f>VLOOKUP(A3525,'ARTICLES 10052022'!$A$2:$D$1031,4,FALSE)</f>
        <v>AF</v>
      </c>
      <c r="C3525" s="73" t="str">
        <f t="shared" si="217"/>
        <v/>
      </c>
      <c r="D3525" t="s">
        <v>2022</v>
      </c>
      <c r="E3525">
        <v>1</v>
      </c>
      <c r="F3525" t="s">
        <v>2023</v>
      </c>
      <c r="G3525">
        <v>6.05</v>
      </c>
      <c r="H3525">
        <f t="shared" si="215"/>
        <v>6.05</v>
      </c>
      <c r="I3525">
        <f>VLOOKUP(L3525,'ARTICLES 10052022'!$A$1:$Q$1031,17,FALSE)</f>
        <v>7.8500000000000005</v>
      </c>
      <c r="J3525">
        <f t="shared" si="213"/>
        <v>7.8500000000000005</v>
      </c>
      <c r="L3525" t="s">
        <v>2022</v>
      </c>
      <c r="M3525">
        <f>IF(I3525="","",VLOOKUP(L3525,'ARTICLES 10052022'!$A$1:$J$1031,10,FALSE))</f>
        <v>3.14</v>
      </c>
      <c r="N3525">
        <f t="shared" si="216"/>
        <v>3.14</v>
      </c>
    </row>
    <row r="3526" spans="1:14" outlineLevel="2">
      <c r="A3526" t="s">
        <v>62</v>
      </c>
      <c r="B3526" s="73" t="str">
        <f>VLOOKUP(A3526,'ARTICLES 10052022'!$A$2:$D$1031,4,FALSE)</f>
        <v>AF</v>
      </c>
      <c r="C3526" s="73" t="str">
        <f t="shared" si="217"/>
        <v/>
      </c>
      <c r="D3526" t="s">
        <v>432</v>
      </c>
      <c r="E3526">
        <v>1</v>
      </c>
      <c r="F3526" t="s">
        <v>433</v>
      </c>
      <c r="G3526">
        <v>27</v>
      </c>
      <c r="H3526">
        <f t="shared" si="215"/>
        <v>27</v>
      </c>
      <c r="I3526">
        <f>VLOOKUP(L3526,'ARTICLES 10052022'!$A$1:$Q$1031,17,FALSE)</f>
        <v>28.08</v>
      </c>
      <c r="J3526">
        <f t="shared" si="213"/>
        <v>28.08</v>
      </c>
      <c r="L3526" t="s">
        <v>432</v>
      </c>
      <c r="M3526">
        <f>IF(I3526="","",VLOOKUP(L3526,'ARTICLES 10052022'!$A$1:$J$1031,10,FALSE))</f>
        <v>18.72</v>
      </c>
      <c r="N3526">
        <f t="shared" si="216"/>
        <v>18.72</v>
      </c>
    </row>
    <row r="3527" spans="1:14" outlineLevel="1">
      <c r="A3527" s="73" t="s">
        <v>3263</v>
      </c>
      <c r="B3527" s="73"/>
      <c r="C3527" s="73" t="str">
        <f t="shared" si="217"/>
        <v>MCOFPRO</v>
      </c>
      <c r="J3527">
        <f>SUBTOTAL(9,J3517:J3526)</f>
        <v>135.749225</v>
      </c>
      <c r="N3527">
        <f>SUBTOTAL(9,N3517:N3526)</f>
        <v>83.060649999999995</v>
      </c>
    </row>
    <row r="3528" spans="1:14" outlineLevel="2">
      <c r="A3528" t="s">
        <v>2872</v>
      </c>
      <c r="B3528" s="73" t="str">
        <f>VLOOKUP(A3528,'ARTICLES 10052022'!$A$2:$D$1031,4,FALSE)</f>
        <v>Z</v>
      </c>
      <c r="C3528" s="73" t="str">
        <f t="shared" si="217"/>
        <v/>
      </c>
      <c r="E3528">
        <v>1</v>
      </c>
      <c r="F3528" t="s">
        <v>1374</v>
      </c>
      <c r="G3528">
        <v>0</v>
      </c>
      <c r="H3528">
        <f t="shared" ref="H3528:H3590" si="218">IF(C3528="",G3528*E3528,"")</f>
        <v>0</v>
      </c>
      <c r="I3528">
        <f>VLOOKUP(L3528,'ARTICLES 10052022'!$A$1:$Q$1031,17,FALSE)</f>
        <v>223.5</v>
      </c>
      <c r="J3528">
        <f t="shared" ref="J3528:J3594" si="219">E3528*I3528</f>
        <v>223.5</v>
      </c>
      <c r="L3528" t="s">
        <v>452</v>
      </c>
      <c r="M3528">
        <f>IF(I3528="","",VLOOKUP(L3528,'ARTICLES 10052022'!$A$1:$J$1031,10,FALSE))</f>
        <v>149</v>
      </c>
      <c r="N3528">
        <f t="shared" si="216"/>
        <v>149</v>
      </c>
    </row>
    <row r="3529" spans="1:14" outlineLevel="2">
      <c r="A3529" t="s">
        <v>2872</v>
      </c>
      <c r="B3529" s="73" t="str">
        <f>VLOOKUP(A3529,'ARTICLES 10052022'!$A$2:$D$1031,4,FALSE)</f>
        <v>Z</v>
      </c>
      <c r="C3529" s="73" t="str">
        <f t="shared" si="217"/>
        <v/>
      </c>
      <c r="E3529">
        <v>1</v>
      </c>
      <c r="F3529" t="s">
        <v>1550</v>
      </c>
      <c r="G3529">
        <v>0</v>
      </c>
      <c r="H3529">
        <f t="shared" si="218"/>
        <v>0</v>
      </c>
      <c r="I3529">
        <f>VLOOKUP(L3529,'ARTICLES 10052022'!$A$1:$Q$1031,17,FALSE)</f>
        <v>1.3366499999999999</v>
      </c>
      <c r="J3529">
        <f t="shared" si="219"/>
        <v>1.3366499999999999</v>
      </c>
      <c r="L3529" t="s">
        <v>586</v>
      </c>
      <c r="M3529">
        <f>IF(I3529="","",VLOOKUP(L3529,'ARTICLES 10052022'!$A$1:$J$1031,10,FALSE))</f>
        <v>1.0049999999999999</v>
      </c>
      <c r="N3529">
        <f t="shared" si="216"/>
        <v>1.0049999999999999</v>
      </c>
    </row>
    <row r="3530" spans="1:14" outlineLevel="2">
      <c r="A3530" t="s">
        <v>2872</v>
      </c>
      <c r="B3530" s="73" t="str">
        <f>VLOOKUP(A3530,'ARTICLES 10052022'!$A$2:$D$1031,4,FALSE)</f>
        <v>Z</v>
      </c>
      <c r="C3530" s="73" t="str">
        <f t="shared" si="217"/>
        <v/>
      </c>
      <c r="E3530">
        <v>1</v>
      </c>
      <c r="F3530" t="s">
        <v>2004</v>
      </c>
      <c r="G3530">
        <v>0</v>
      </c>
      <c r="H3530">
        <f t="shared" si="218"/>
        <v>0</v>
      </c>
      <c r="I3530">
        <f>VLOOKUP(L3530,'ARTICLES 10052022'!$A$1:$Q$1031,17,FALSE)</f>
        <v>294.03000000000003</v>
      </c>
      <c r="J3530">
        <f t="shared" si="219"/>
        <v>294.03000000000003</v>
      </c>
      <c r="L3530" t="s">
        <v>2003</v>
      </c>
      <c r="M3530">
        <f>IF(I3530="","",VLOOKUP(L3530,'ARTICLES 10052022'!$A$1:$J$1031,10,FALSE))</f>
        <v>196.02</v>
      </c>
      <c r="N3530">
        <f t="shared" ref="N3530:N3593" si="220">IF(I3530="","",E3530*M3530)</f>
        <v>196.02</v>
      </c>
    </row>
    <row r="3531" spans="1:14" outlineLevel="2">
      <c r="A3531" t="s">
        <v>2872</v>
      </c>
      <c r="B3531" s="73" t="str">
        <f>VLOOKUP(A3531,'ARTICLES 10052022'!$A$2:$D$1031,4,FALSE)</f>
        <v>Z</v>
      </c>
      <c r="C3531" s="73" t="str">
        <f t="shared" si="217"/>
        <v/>
      </c>
      <c r="E3531">
        <v>1</v>
      </c>
      <c r="F3531" t="s">
        <v>1009</v>
      </c>
      <c r="G3531">
        <v>0</v>
      </c>
      <c r="H3531">
        <f t="shared" si="218"/>
        <v>0</v>
      </c>
      <c r="I3531">
        <f>VLOOKUP(L3531,'ARTICLES 10052022'!$A$1:$Q$1031,17,FALSE)</f>
        <v>1.3800000000000001</v>
      </c>
      <c r="J3531">
        <f t="shared" si="219"/>
        <v>1.3800000000000001</v>
      </c>
      <c r="L3531" t="s">
        <v>476</v>
      </c>
      <c r="M3531">
        <f>IF(I3531="","",VLOOKUP(L3531,'ARTICLES 10052022'!$A$1:$J$1031,10,FALSE))</f>
        <v>0.92</v>
      </c>
      <c r="N3531">
        <f t="shared" si="220"/>
        <v>0.92</v>
      </c>
    </row>
    <row r="3532" spans="1:14" outlineLevel="2">
      <c r="A3532" t="s">
        <v>2872</v>
      </c>
      <c r="B3532" s="73" t="str">
        <f>VLOOKUP(A3532,'ARTICLES 10052022'!$A$2:$D$1031,4,FALSE)</f>
        <v>Z</v>
      </c>
      <c r="C3532" s="73" t="str">
        <f t="shared" si="217"/>
        <v/>
      </c>
      <c r="E3532">
        <v>2</v>
      </c>
      <c r="F3532" t="s">
        <v>1546</v>
      </c>
      <c r="G3532">
        <v>0.68</v>
      </c>
      <c r="H3532">
        <f t="shared" si="218"/>
        <v>1.36</v>
      </c>
      <c r="I3532">
        <f>VLOOKUP(L3532,'ARTICLES 10052022'!$A$1:$Q$1031,17,FALSE)</f>
        <v>0.69000000000000006</v>
      </c>
      <c r="J3532">
        <f t="shared" si="219"/>
        <v>1.3800000000000001</v>
      </c>
      <c r="L3532">
        <v>101006</v>
      </c>
      <c r="M3532">
        <f>IF(I3532="","",VLOOKUP(L3532,'ARTICLES 10052022'!$A$1:$J$1031,10,FALSE))</f>
        <v>0.23</v>
      </c>
      <c r="N3532">
        <f t="shared" si="220"/>
        <v>0.46</v>
      </c>
    </row>
    <row r="3533" spans="1:14" outlineLevel="2">
      <c r="A3533" t="s">
        <v>2872</v>
      </c>
      <c r="B3533" s="73" t="str">
        <f>VLOOKUP(A3533,'ARTICLES 10052022'!$A$2:$D$1031,4,FALSE)</f>
        <v>Z</v>
      </c>
      <c r="C3533" s="73" t="str">
        <f t="shared" si="217"/>
        <v/>
      </c>
      <c r="E3533">
        <v>1</v>
      </c>
      <c r="F3533" t="s">
        <v>1544</v>
      </c>
      <c r="G3533">
        <v>2.2400000000000002</v>
      </c>
      <c r="H3533">
        <f t="shared" si="218"/>
        <v>2.2400000000000002</v>
      </c>
      <c r="I3533">
        <f>VLOOKUP(L3533,'ARTICLES 10052022'!$A$1:$Q$1031,17,FALSE)</f>
        <v>2.25</v>
      </c>
      <c r="J3533">
        <f t="shared" si="219"/>
        <v>2.25</v>
      </c>
      <c r="L3533">
        <v>101007</v>
      </c>
      <c r="M3533">
        <f>IF(I3533="","",VLOOKUP(L3533,'ARTICLES 10052022'!$A$1:$J$1031,10,FALSE))</f>
        <v>1.5</v>
      </c>
      <c r="N3533">
        <f t="shared" si="220"/>
        <v>1.5</v>
      </c>
    </row>
    <row r="3534" spans="1:14" outlineLevel="2">
      <c r="A3534" t="s">
        <v>2872</v>
      </c>
      <c r="B3534" s="73" t="str">
        <f>VLOOKUP(A3534,'ARTICLES 10052022'!$A$2:$D$1031,4,FALSE)</f>
        <v>Z</v>
      </c>
      <c r="C3534" s="73" t="str">
        <f t="shared" si="217"/>
        <v/>
      </c>
      <c r="E3534">
        <v>1</v>
      </c>
      <c r="F3534" t="s">
        <v>1673</v>
      </c>
      <c r="G3534">
        <v>39.22</v>
      </c>
      <c r="H3534">
        <f t="shared" si="218"/>
        <v>39.22</v>
      </c>
      <c r="I3534">
        <f>VLOOKUP(L3534,'ARTICLES 10052022'!$A$1:$Q$1031,17,FALSE)</f>
        <v>44.414400000000001</v>
      </c>
      <c r="J3534">
        <f t="shared" si="219"/>
        <v>44.414400000000001</v>
      </c>
      <c r="L3534">
        <v>1510064</v>
      </c>
      <c r="M3534">
        <f>IF(I3534="","",VLOOKUP(L3534,'ARTICLES 10052022'!$A$1:$J$1031,10,FALSE))</f>
        <v>27.759</v>
      </c>
      <c r="N3534">
        <f t="shared" si="220"/>
        <v>27.759</v>
      </c>
    </row>
    <row r="3535" spans="1:14" outlineLevel="2">
      <c r="A3535" t="s">
        <v>2872</v>
      </c>
      <c r="B3535" s="73" t="str">
        <f>VLOOKUP(A3535,'ARTICLES 10052022'!$A$2:$D$1031,4,FALSE)</f>
        <v>Z</v>
      </c>
      <c r="C3535" s="73" t="str">
        <f t="shared" si="217"/>
        <v/>
      </c>
      <c r="E3535">
        <v>1</v>
      </c>
      <c r="F3535" t="s">
        <v>1538</v>
      </c>
      <c r="G3535">
        <v>4.3499999999999996</v>
      </c>
      <c r="H3535">
        <f t="shared" si="218"/>
        <v>4.3499999999999996</v>
      </c>
      <c r="I3535">
        <f>VLOOKUP(L3535,'ARTICLES 10052022'!$A$1:$Q$1031,17,FALSE)</f>
        <v>4.3499999999999996</v>
      </c>
      <c r="J3535">
        <f t="shared" si="219"/>
        <v>4.3499999999999996</v>
      </c>
      <c r="L3535" t="s">
        <v>1537</v>
      </c>
      <c r="M3535">
        <f>IF(I3535="","",VLOOKUP(L3535,'ARTICLES 10052022'!$A$1:$J$1031,10,FALSE))</f>
        <v>2.9</v>
      </c>
      <c r="N3535">
        <f t="shared" si="220"/>
        <v>2.9</v>
      </c>
    </row>
    <row r="3536" spans="1:14" outlineLevel="2">
      <c r="A3536" t="s">
        <v>2872</v>
      </c>
      <c r="B3536" s="73" t="str">
        <f>VLOOKUP(A3536,'ARTICLES 10052022'!$A$2:$D$1031,4,FALSE)</f>
        <v>Z</v>
      </c>
      <c r="C3536" s="73" t="str">
        <f t="shared" si="217"/>
        <v/>
      </c>
      <c r="E3536">
        <v>1</v>
      </c>
      <c r="F3536" t="s">
        <v>415</v>
      </c>
      <c r="G3536">
        <v>38.61</v>
      </c>
      <c r="H3536">
        <f t="shared" si="218"/>
        <v>38.61</v>
      </c>
      <c r="I3536">
        <f>VLOOKUP(L3536,'ARTICLES 10052022'!$A$1:$Q$1031,17,FALSE)</f>
        <v>13.350000000000001</v>
      </c>
      <c r="J3536">
        <f t="shared" si="219"/>
        <v>13.350000000000001</v>
      </c>
      <c r="L3536" t="s">
        <v>414</v>
      </c>
      <c r="M3536">
        <f>IF(I3536="","",VLOOKUP(L3536,'ARTICLES 10052022'!$A$1:$J$1031,10,FALSE))</f>
        <v>8.9</v>
      </c>
      <c r="N3536">
        <f t="shared" si="220"/>
        <v>8.9</v>
      </c>
    </row>
    <row r="3537" spans="1:14" outlineLevel="2">
      <c r="A3537" t="s">
        <v>2872</v>
      </c>
      <c r="B3537" s="73" t="str">
        <f>VLOOKUP(A3537,'ARTICLES 10052022'!$A$2:$D$1031,4,FALSE)</f>
        <v>Z</v>
      </c>
      <c r="C3537" s="73" t="str">
        <f t="shared" si="217"/>
        <v/>
      </c>
      <c r="E3537">
        <v>1</v>
      </c>
      <c r="F3537" t="s">
        <v>1653</v>
      </c>
      <c r="G3537">
        <v>0.47</v>
      </c>
      <c r="H3537">
        <f t="shared" si="218"/>
        <v>0.47</v>
      </c>
      <c r="I3537">
        <f>VLOOKUP(L3537,'ARTICLES 10052022'!$A$1:$Q$1031,17,FALSE)</f>
        <v>0.58121</v>
      </c>
      <c r="J3537">
        <f t="shared" si="219"/>
        <v>0.58121</v>
      </c>
      <c r="L3537" t="s">
        <v>590</v>
      </c>
      <c r="M3537">
        <f>IF(I3537="","",VLOOKUP(L3537,'ARTICLES 10052022'!$A$1:$J$1031,10,FALSE))</f>
        <v>0.437</v>
      </c>
      <c r="N3537">
        <f t="shared" si="220"/>
        <v>0.437</v>
      </c>
    </row>
    <row r="3538" spans="1:14" outlineLevel="2">
      <c r="A3538" t="s">
        <v>2872</v>
      </c>
      <c r="B3538" s="73" t="str">
        <f>VLOOKUP(A3538,'ARTICLES 10052022'!$A$2:$D$1031,4,FALSE)</f>
        <v>Z</v>
      </c>
      <c r="C3538" s="73" t="str">
        <f t="shared" si="217"/>
        <v/>
      </c>
      <c r="E3538">
        <v>2</v>
      </c>
      <c r="F3538" t="s">
        <v>1512</v>
      </c>
      <c r="G3538">
        <v>0.96</v>
      </c>
      <c r="H3538">
        <f t="shared" si="218"/>
        <v>1.92</v>
      </c>
      <c r="I3538">
        <f>VLOOKUP(L3538,'ARTICLES 10052022'!$A$1:$Q$1031,17,FALSE)</f>
        <v>1.1251800000000001</v>
      </c>
      <c r="J3538">
        <f t="shared" si="219"/>
        <v>2.2503600000000001</v>
      </c>
      <c r="L3538" t="s">
        <v>592</v>
      </c>
      <c r="M3538">
        <f>IF(I3538="","",VLOOKUP(L3538,'ARTICLES 10052022'!$A$1:$J$1031,10,FALSE))</f>
        <v>0.84599999999999997</v>
      </c>
      <c r="N3538">
        <f t="shared" si="220"/>
        <v>1.6919999999999999</v>
      </c>
    </row>
    <row r="3539" spans="1:14" outlineLevel="2">
      <c r="A3539" t="s">
        <v>2872</v>
      </c>
      <c r="B3539" s="73" t="str">
        <f>VLOOKUP(A3539,'ARTICLES 10052022'!$A$2:$D$1031,4,FALSE)</f>
        <v>Z</v>
      </c>
      <c r="C3539" s="73" t="str">
        <f t="shared" si="217"/>
        <v/>
      </c>
      <c r="E3539">
        <v>1</v>
      </c>
      <c r="F3539" t="s">
        <v>1528</v>
      </c>
      <c r="G3539">
        <v>0.77</v>
      </c>
      <c r="H3539">
        <f t="shared" si="218"/>
        <v>0.77</v>
      </c>
      <c r="I3539">
        <f>VLOOKUP(L3539,'ARTICLES 10052022'!$A$1:$Q$1031,17,FALSE)</f>
        <v>0.89642000000000011</v>
      </c>
      <c r="J3539">
        <f t="shared" si="219"/>
        <v>0.89642000000000011</v>
      </c>
      <c r="L3539" t="s">
        <v>1527</v>
      </c>
      <c r="M3539">
        <f>IF(I3539="","",VLOOKUP(L3539,'ARTICLES 10052022'!$A$1:$J$1031,10,FALSE))</f>
        <v>0.67400000000000004</v>
      </c>
      <c r="N3539">
        <f t="shared" si="220"/>
        <v>0.67400000000000004</v>
      </c>
    </row>
    <row r="3540" spans="1:14" outlineLevel="2">
      <c r="A3540" t="s">
        <v>2872</v>
      </c>
      <c r="B3540" s="73" t="str">
        <f>VLOOKUP(A3540,'ARTICLES 10052022'!$A$2:$D$1031,4,FALSE)</f>
        <v>Z</v>
      </c>
      <c r="C3540" s="73" t="str">
        <f t="shared" si="217"/>
        <v/>
      </c>
      <c r="E3540">
        <v>1</v>
      </c>
      <c r="F3540" t="s">
        <v>1720</v>
      </c>
      <c r="G3540">
        <v>0.44</v>
      </c>
      <c r="H3540">
        <f t="shared" si="218"/>
        <v>0.44</v>
      </c>
      <c r="I3540">
        <f>VLOOKUP(L3540,'ARTICLES 10052022'!$A$1:$Q$1031,17,FALSE)</f>
        <v>0.56125999999999998</v>
      </c>
      <c r="J3540">
        <f t="shared" si="219"/>
        <v>0.56125999999999998</v>
      </c>
      <c r="L3540" t="s">
        <v>688</v>
      </c>
      <c r="M3540">
        <f>IF(I3540="","",VLOOKUP(L3540,'ARTICLES 10052022'!$A$1:$J$1031,10,FALSE))</f>
        <v>0.42199999999999999</v>
      </c>
      <c r="N3540">
        <f t="shared" si="220"/>
        <v>0.42199999999999999</v>
      </c>
    </row>
    <row r="3541" spans="1:14" outlineLevel="2">
      <c r="A3541" t="s">
        <v>2872</v>
      </c>
      <c r="B3541" s="73" t="str">
        <f>VLOOKUP(A3541,'ARTICLES 10052022'!$A$2:$D$1031,4,FALSE)</f>
        <v>Z</v>
      </c>
      <c r="C3541" s="73" t="str">
        <f t="shared" si="217"/>
        <v/>
      </c>
      <c r="E3541">
        <v>1</v>
      </c>
      <c r="F3541" t="s">
        <v>63</v>
      </c>
      <c r="G3541">
        <v>139.16999999999999</v>
      </c>
      <c r="H3541">
        <f t="shared" si="218"/>
        <v>139.16999999999999</v>
      </c>
      <c r="I3541">
        <f>VLOOKUP(L3541,'ARTICLES 10052022'!$A$1:$Q$1031,17,FALSE)</f>
        <v>135.749225</v>
      </c>
      <c r="J3541">
        <f t="shared" si="219"/>
        <v>135.749225</v>
      </c>
      <c r="L3541" t="s">
        <v>62</v>
      </c>
      <c r="M3541">
        <f>IF(I3541="","",VLOOKUP(L3541,'ARTICLES 10052022'!$A$1:$J$1031,10,FALSE))</f>
        <v>83.060649999999995</v>
      </c>
      <c r="N3541">
        <f t="shared" si="220"/>
        <v>83.060649999999995</v>
      </c>
    </row>
    <row r="3542" spans="1:14" outlineLevel="2">
      <c r="A3542" t="s">
        <v>2872</v>
      </c>
      <c r="B3542" s="73" t="str">
        <f>VLOOKUP(A3542,'ARTICLES 10052022'!$A$2:$D$1031,4,FALSE)</f>
        <v>Z</v>
      </c>
      <c r="C3542" s="73" t="str">
        <f t="shared" si="217"/>
        <v/>
      </c>
      <c r="E3542">
        <v>1</v>
      </c>
      <c r="F3542" t="s">
        <v>993</v>
      </c>
      <c r="G3542">
        <v>4.87</v>
      </c>
      <c r="H3542">
        <f t="shared" si="218"/>
        <v>4.87</v>
      </c>
      <c r="I3542">
        <f>VLOOKUP(L3542,'ARTICLES 10052022'!$A$1:$Q$1031,17,FALSE)</f>
        <v>1.41</v>
      </c>
      <c r="J3542">
        <f t="shared" si="219"/>
        <v>1.41</v>
      </c>
      <c r="L3542" t="s">
        <v>472</v>
      </c>
      <c r="M3542">
        <f>IF(I3542="","",VLOOKUP(L3542,'ARTICLES 10052022'!$A$1:$J$1031,10,FALSE))</f>
        <v>0.94</v>
      </c>
      <c r="N3542">
        <f t="shared" si="220"/>
        <v>0.94</v>
      </c>
    </row>
    <row r="3543" spans="1:14" outlineLevel="2">
      <c r="A3543" t="s">
        <v>2872</v>
      </c>
      <c r="B3543" s="73" t="str">
        <f>VLOOKUP(A3543,'ARTICLES 10052022'!$A$2:$D$1031,4,FALSE)</f>
        <v>Z</v>
      </c>
      <c r="C3543" s="73" t="str">
        <f t="shared" si="217"/>
        <v/>
      </c>
      <c r="E3543">
        <v>1</v>
      </c>
      <c r="F3543" t="s">
        <v>1987</v>
      </c>
      <c r="G3543">
        <v>4.1900000000000004</v>
      </c>
      <c r="H3543">
        <f t="shared" si="218"/>
        <v>4.1900000000000004</v>
      </c>
      <c r="I3543">
        <f>VLOOKUP(L3543,'ARTICLES 10052022'!$A$1:$Q$1031,17,FALSE)</f>
        <v>4.4850000000000003</v>
      </c>
      <c r="J3543">
        <f t="shared" si="219"/>
        <v>4.4850000000000003</v>
      </c>
      <c r="L3543" t="s">
        <v>1986</v>
      </c>
      <c r="M3543">
        <f>IF(I3543="","",VLOOKUP(L3543,'ARTICLES 10052022'!$A$1:$J$1031,10,FALSE))</f>
        <v>2.99</v>
      </c>
      <c r="N3543">
        <f t="shared" si="220"/>
        <v>2.99</v>
      </c>
    </row>
    <row r="3544" spans="1:14" outlineLevel="2">
      <c r="A3544" t="s">
        <v>2872</v>
      </c>
      <c r="B3544" s="73" t="str">
        <f>VLOOKUP(A3544,'ARTICLES 10052022'!$A$2:$D$1031,4,FALSE)</f>
        <v>Z</v>
      </c>
      <c r="C3544" s="73" t="str">
        <f t="shared" si="217"/>
        <v/>
      </c>
      <c r="E3544">
        <v>1</v>
      </c>
      <c r="F3544" t="s">
        <v>1514</v>
      </c>
      <c r="G3544">
        <v>12.91</v>
      </c>
      <c r="H3544">
        <f t="shared" si="218"/>
        <v>12.91</v>
      </c>
      <c r="I3544">
        <f>VLOOKUP(L3544,'ARTICLES 10052022'!$A$1:$Q$1031,17,FALSE)</f>
        <v>19.064219999999999</v>
      </c>
      <c r="J3544">
        <f t="shared" si="219"/>
        <v>19.064219999999999</v>
      </c>
      <c r="L3544" t="s">
        <v>632</v>
      </c>
      <c r="M3544">
        <f>IF(I3544="","",VLOOKUP(L3544,'ARTICLES 10052022'!$A$1:$J$1031,10,FALSE))</f>
        <v>4.7779999999999996</v>
      </c>
      <c r="N3544">
        <f t="shared" si="220"/>
        <v>4.7779999999999996</v>
      </c>
    </row>
    <row r="3545" spans="1:14" outlineLevel="2">
      <c r="A3545" t="s">
        <v>2872</v>
      </c>
      <c r="B3545" s="73" t="str">
        <f>VLOOKUP(A3545,'ARTICLES 10052022'!$A$2:$D$1031,4,FALSE)</f>
        <v>Z</v>
      </c>
      <c r="C3545" s="73" t="str">
        <f t="shared" si="217"/>
        <v/>
      </c>
      <c r="E3545">
        <v>1</v>
      </c>
      <c r="F3545" t="s">
        <v>1511</v>
      </c>
      <c r="G3545">
        <v>9.56</v>
      </c>
      <c r="H3545">
        <f t="shared" si="218"/>
        <v>9.56</v>
      </c>
      <c r="I3545">
        <f>VLOOKUP(L3545,'ARTICLES 10052022'!$A$1:$Q$1031,17,FALSE)</f>
        <v>9.4695999999999998</v>
      </c>
      <c r="J3545">
        <f t="shared" si="219"/>
        <v>9.4695999999999998</v>
      </c>
      <c r="L3545" t="s">
        <v>1510</v>
      </c>
      <c r="M3545">
        <f>IF(I3545="","",VLOOKUP(L3545,'ARTICLES 10052022'!$A$1:$J$1031,10,FALSE))</f>
        <v>7.12</v>
      </c>
      <c r="N3545">
        <f t="shared" si="220"/>
        <v>7.12</v>
      </c>
    </row>
    <row r="3546" spans="1:14" outlineLevel="2">
      <c r="A3546" t="s">
        <v>2872</v>
      </c>
      <c r="B3546" s="73" t="str">
        <f>VLOOKUP(A3546,'ARTICLES 10052022'!$A$2:$D$1031,4,FALSE)</f>
        <v>Z</v>
      </c>
      <c r="C3546" s="73" t="str">
        <f t="shared" si="217"/>
        <v/>
      </c>
      <c r="E3546">
        <v>1</v>
      </c>
      <c r="F3546" t="s">
        <v>1520</v>
      </c>
      <c r="G3546">
        <v>9.64</v>
      </c>
      <c r="H3546">
        <f t="shared" si="218"/>
        <v>9.64</v>
      </c>
      <c r="I3546">
        <f>VLOOKUP(L3546,'ARTICLES 10052022'!$A$1:$Q$1031,17,FALSE)</f>
        <v>11.619146000000001</v>
      </c>
      <c r="J3546">
        <f t="shared" si="219"/>
        <v>11.619146000000001</v>
      </c>
      <c r="L3546" t="s">
        <v>1519</v>
      </c>
      <c r="M3546">
        <f>IF(I3546="","",VLOOKUP(L3546,'ARTICLES 10052022'!$A$1:$J$1031,10,FALSE))</f>
        <v>8.7362000000000002</v>
      </c>
      <c r="N3546">
        <f t="shared" si="220"/>
        <v>8.7362000000000002</v>
      </c>
    </row>
    <row r="3547" spans="1:14" outlineLevel="2">
      <c r="A3547" t="s">
        <v>2872</v>
      </c>
      <c r="B3547" s="73" t="str">
        <f>VLOOKUP(A3547,'ARTICLES 10052022'!$A$2:$D$1031,4,FALSE)</f>
        <v>Z</v>
      </c>
      <c r="C3547" s="73" t="str">
        <f t="shared" si="217"/>
        <v/>
      </c>
      <c r="E3547">
        <v>1</v>
      </c>
      <c r="F3547" t="s">
        <v>2411</v>
      </c>
      <c r="G3547">
        <v>9.64</v>
      </c>
      <c r="H3547">
        <f t="shared" si="218"/>
        <v>9.64</v>
      </c>
      <c r="I3547">
        <f>VLOOKUP(L3547,'ARTICLES 10052022'!$A$1:$Q$1031,17,FALSE)</f>
        <v>75</v>
      </c>
      <c r="J3547">
        <f t="shared" si="219"/>
        <v>75</v>
      </c>
      <c r="L3547" t="s">
        <v>2410</v>
      </c>
      <c r="M3547">
        <f>IF(I3547="","",VLOOKUP(L3547,'ARTICLES 10052022'!$A$1:$J$1031,10,FALSE))</f>
        <v>50</v>
      </c>
      <c r="N3547">
        <f t="shared" si="220"/>
        <v>50</v>
      </c>
    </row>
    <row r="3548" spans="1:14" outlineLevel="1">
      <c r="A3548" s="73" t="s">
        <v>3367</v>
      </c>
      <c r="B3548" s="73"/>
      <c r="C3548" s="73" t="str">
        <f t="shared" si="217"/>
        <v>SPR-1200-63-RIGHT</v>
      </c>
      <c r="J3548">
        <f>SUBTOTAL(9,J3528:J3547)</f>
        <v>847.07749100000012</v>
      </c>
      <c r="N3548">
        <f>SUBTOTAL(9,N3528:N3547)</f>
        <v>549.31385</v>
      </c>
    </row>
    <row r="3549" spans="1:14" outlineLevel="2">
      <c r="A3549" t="s">
        <v>2874</v>
      </c>
      <c r="B3549" s="73" t="str">
        <f>VLOOKUP(A3549,'ARTICLES 10052022'!$A$2:$D$1031,4,FALSE)</f>
        <v>Z</v>
      </c>
      <c r="C3549" s="73" t="str">
        <f t="shared" si="217"/>
        <v/>
      </c>
      <c r="E3549">
        <v>1</v>
      </c>
      <c r="F3549" t="s">
        <v>1374</v>
      </c>
      <c r="G3549">
        <v>0</v>
      </c>
      <c r="H3549">
        <f t="shared" si="218"/>
        <v>0</v>
      </c>
      <c r="I3549">
        <f>VLOOKUP(L3549,'ARTICLES 10052022'!$A$1:$Q$1031,17,FALSE)</f>
        <v>223.5</v>
      </c>
      <c r="J3549">
        <f t="shared" si="219"/>
        <v>223.5</v>
      </c>
      <c r="L3549" t="s">
        <v>452</v>
      </c>
      <c r="M3549">
        <f>IF(I3549="","",VLOOKUP(L3549,'ARTICLES 10052022'!$A$1:$J$1031,10,FALSE))</f>
        <v>149</v>
      </c>
      <c r="N3549">
        <f t="shared" si="220"/>
        <v>149</v>
      </c>
    </row>
    <row r="3550" spans="1:14" outlineLevel="2">
      <c r="A3550" t="s">
        <v>2874</v>
      </c>
      <c r="B3550" s="73" t="str">
        <f>VLOOKUP(A3550,'ARTICLES 10052022'!$A$2:$D$1031,4,FALSE)</f>
        <v>Z</v>
      </c>
      <c r="C3550" s="73" t="str">
        <f t="shared" si="217"/>
        <v/>
      </c>
      <c r="E3550">
        <v>1</v>
      </c>
      <c r="F3550" t="s">
        <v>1550</v>
      </c>
      <c r="G3550">
        <v>0</v>
      </c>
      <c r="H3550">
        <f t="shared" si="218"/>
        <v>0</v>
      </c>
      <c r="I3550">
        <f>VLOOKUP(L3550,'ARTICLES 10052022'!$A$1:$Q$1031,17,FALSE)</f>
        <v>1.3366499999999999</v>
      </c>
      <c r="J3550">
        <f t="shared" si="219"/>
        <v>1.3366499999999999</v>
      </c>
      <c r="L3550" t="s">
        <v>586</v>
      </c>
      <c r="M3550">
        <f>IF(I3550="","",VLOOKUP(L3550,'ARTICLES 10052022'!$A$1:$J$1031,10,FALSE))</f>
        <v>1.0049999999999999</v>
      </c>
      <c r="N3550">
        <f t="shared" si="220"/>
        <v>1.0049999999999999</v>
      </c>
    </row>
    <row r="3551" spans="1:14" outlineLevel="2">
      <c r="A3551" t="s">
        <v>2874</v>
      </c>
      <c r="B3551" s="73" t="str">
        <f>VLOOKUP(A3551,'ARTICLES 10052022'!$A$2:$D$1031,4,FALSE)</f>
        <v>Z</v>
      </c>
      <c r="C3551" s="73" t="str">
        <f t="shared" si="217"/>
        <v/>
      </c>
      <c r="E3551">
        <v>1</v>
      </c>
      <c r="F3551" t="s">
        <v>2004</v>
      </c>
      <c r="G3551">
        <v>0</v>
      </c>
      <c r="H3551">
        <f t="shared" si="218"/>
        <v>0</v>
      </c>
      <c r="I3551">
        <f>VLOOKUP(L3551,'ARTICLES 10052022'!$A$1:$Q$1031,17,FALSE)</f>
        <v>294.03000000000003</v>
      </c>
      <c r="J3551">
        <f t="shared" si="219"/>
        <v>294.03000000000003</v>
      </c>
      <c r="L3551" t="s">
        <v>2003</v>
      </c>
      <c r="M3551">
        <f>IF(I3551="","",VLOOKUP(L3551,'ARTICLES 10052022'!$A$1:$J$1031,10,FALSE))</f>
        <v>196.02</v>
      </c>
      <c r="N3551">
        <f t="shared" si="220"/>
        <v>196.02</v>
      </c>
    </row>
    <row r="3552" spans="1:14" outlineLevel="2">
      <c r="A3552" t="s">
        <v>2874</v>
      </c>
      <c r="B3552" s="73" t="str">
        <f>VLOOKUP(A3552,'ARTICLES 10052022'!$A$2:$D$1031,4,FALSE)</f>
        <v>Z</v>
      </c>
      <c r="C3552" s="73" t="str">
        <f t="shared" si="217"/>
        <v/>
      </c>
      <c r="E3552">
        <v>1</v>
      </c>
      <c r="F3552" t="s">
        <v>1009</v>
      </c>
      <c r="G3552">
        <v>0</v>
      </c>
      <c r="H3552">
        <f t="shared" si="218"/>
        <v>0</v>
      </c>
      <c r="I3552">
        <f>VLOOKUP(L3552,'ARTICLES 10052022'!$A$1:$Q$1031,17,FALSE)</f>
        <v>1.3800000000000001</v>
      </c>
      <c r="J3552">
        <f t="shared" si="219"/>
        <v>1.3800000000000001</v>
      </c>
      <c r="L3552" t="s">
        <v>476</v>
      </c>
      <c r="M3552">
        <f>IF(I3552="","",VLOOKUP(L3552,'ARTICLES 10052022'!$A$1:$J$1031,10,FALSE))</f>
        <v>0.92</v>
      </c>
      <c r="N3552">
        <f t="shared" si="220"/>
        <v>0.92</v>
      </c>
    </row>
    <row r="3553" spans="1:14" outlineLevel="2">
      <c r="A3553" t="s">
        <v>2874</v>
      </c>
      <c r="B3553" s="73" t="str">
        <f>VLOOKUP(A3553,'ARTICLES 10052022'!$A$2:$D$1031,4,FALSE)</f>
        <v>Z</v>
      </c>
      <c r="C3553" s="73" t="str">
        <f t="shared" si="217"/>
        <v/>
      </c>
      <c r="E3553">
        <v>2</v>
      </c>
      <c r="F3553" t="s">
        <v>1546</v>
      </c>
      <c r="G3553">
        <v>0.68</v>
      </c>
      <c r="H3553">
        <f t="shared" si="218"/>
        <v>1.36</v>
      </c>
      <c r="I3553">
        <f>VLOOKUP(L3553,'ARTICLES 10052022'!$A$1:$Q$1031,17,FALSE)</f>
        <v>0.69000000000000006</v>
      </c>
      <c r="J3553">
        <f t="shared" si="219"/>
        <v>1.3800000000000001</v>
      </c>
      <c r="L3553">
        <v>101006</v>
      </c>
      <c r="M3553">
        <f>IF(I3553="","",VLOOKUP(L3553,'ARTICLES 10052022'!$A$1:$J$1031,10,FALSE))</f>
        <v>0.23</v>
      </c>
      <c r="N3553">
        <f t="shared" si="220"/>
        <v>0.46</v>
      </c>
    </row>
    <row r="3554" spans="1:14" outlineLevel="2">
      <c r="A3554" t="s">
        <v>2874</v>
      </c>
      <c r="B3554" s="73" t="str">
        <f>VLOOKUP(A3554,'ARTICLES 10052022'!$A$2:$D$1031,4,FALSE)</f>
        <v>Z</v>
      </c>
      <c r="C3554" s="73" t="str">
        <f t="shared" si="217"/>
        <v/>
      </c>
      <c r="E3554">
        <v>1</v>
      </c>
      <c r="F3554" t="s">
        <v>1544</v>
      </c>
      <c r="G3554">
        <v>2.2400000000000002</v>
      </c>
      <c r="H3554">
        <f t="shared" si="218"/>
        <v>2.2400000000000002</v>
      </c>
      <c r="I3554">
        <f>VLOOKUP(L3554,'ARTICLES 10052022'!$A$1:$Q$1031,17,FALSE)</f>
        <v>2.25</v>
      </c>
      <c r="J3554">
        <f t="shared" si="219"/>
        <v>2.25</v>
      </c>
      <c r="L3554">
        <v>101007</v>
      </c>
      <c r="M3554">
        <f>IF(I3554="","",VLOOKUP(L3554,'ARTICLES 10052022'!$A$1:$J$1031,10,FALSE))</f>
        <v>1.5</v>
      </c>
      <c r="N3554">
        <f t="shared" si="220"/>
        <v>1.5</v>
      </c>
    </row>
    <row r="3555" spans="1:14" outlineLevel="2">
      <c r="A3555" t="s">
        <v>2874</v>
      </c>
      <c r="B3555" s="73" t="str">
        <f>VLOOKUP(A3555,'ARTICLES 10052022'!$A$2:$D$1031,4,FALSE)</f>
        <v>Z</v>
      </c>
      <c r="C3555" s="73" t="str">
        <f t="shared" si="217"/>
        <v/>
      </c>
      <c r="E3555">
        <v>1</v>
      </c>
      <c r="F3555" t="s">
        <v>1673</v>
      </c>
      <c r="G3555">
        <v>39.22</v>
      </c>
      <c r="H3555">
        <f t="shared" si="218"/>
        <v>39.22</v>
      </c>
      <c r="I3555">
        <f>VLOOKUP(L3555,'ARTICLES 10052022'!$A$1:$Q$1031,17,FALSE)</f>
        <v>44.414400000000001</v>
      </c>
      <c r="J3555">
        <f t="shared" si="219"/>
        <v>44.414400000000001</v>
      </c>
      <c r="L3555">
        <v>1510064</v>
      </c>
      <c r="M3555">
        <f>IF(I3555="","",VLOOKUP(L3555,'ARTICLES 10052022'!$A$1:$J$1031,10,FALSE))</f>
        <v>27.759</v>
      </c>
      <c r="N3555">
        <f t="shared" si="220"/>
        <v>27.759</v>
      </c>
    </row>
    <row r="3556" spans="1:14" outlineLevel="2">
      <c r="A3556" t="s">
        <v>2874</v>
      </c>
      <c r="B3556" s="73" t="str">
        <f>VLOOKUP(A3556,'ARTICLES 10052022'!$A$2:$D$1031,4,FALSE)</f>
        <v>Z</v>
      </c>
      <c r="C3556" s="73" t="str">
        <f t="shared" si="217"/>
        <v/>
      </c>
      <c r="E3556">
        <v>1</v>
      </c>
      <c r="F3556" t="s">
        <v>1538</v>
      </c>
      <c r="G3556">
        <v>4.3499999999999996</v>
      </c>
      <c r="H3556">
        <f t="shared" si="218"/>
        <v>4.3499999999999996</v>
      </c>
      <c r="I3556">
        <f>VLOOKUP(L3556,'ARTICLES 10052022'!$A$1:$Q$1031,17,FALSE)</f>
        <v>4.3499999999999996</v>
      </c>
      <c r="J3556">
        <f t="shared" si="219"/>
        <v>4.3499999999999996</v>
      </c>
      <c r="L3556" t="s">
        <v>1537</v>
      </c>
      <c r="M3556">
        <f>IF(I3556="","",VLOOKUP(L3556,'ARTICLES 10052022'!$A$1:$J$1031,10,FALSE))</f>
        <v>2.9</v>
      </c>
      <c r="N3556">
        <f t="shared" si="220"/>
        <v>2.9</v>
      </c>
    </row>
    <row r="3557" spans="1:14" outlineLevel="2">
      <c r="A3557" t="s">
        <v>2874</v>
      </c>
      <c r="B3557" s="73" t="str">
        <f>VLOOKUP(A3557,'ARTICLES 10052022'!$A$2:$D$1031,4,FALSE)</f>
        <v>Z</v>
      </c>
      <c r="C3557" s="73" t="str">
        <f t="shared" si="217"/>
        <v/>
      </c>
      <c r="E3557">
        <v>1</v>
      </c>
      <c r="F3557" t="s">
        <v>415</v>
      </c>
      <c r="G3557">
        <v>38.61</v>
      </c>
      <c r="H3557">
        <f t="shared" si="218"/>
        <v>38.61</v>
      </c>
      <c r="I3557">
        <f>VLOOKUP(L3557,'ARTICLES 10052022'!$A$1:$Q$1031,17,FALSE)</f>
        <v>13.350000000000001</v>
      </c>
      <c r="J3557">
        <f t="shared" si="219"/>
        <v>13.350000000000001</v>
      </c>
      <c r="L3557" t="s">
        <v>414</v>
      </c>
      <c r="M3557">
        <f>IF(I3557="","",VLOOKUP(L3557,'ARTICLES 10052022'!$A$1:$J$1031,10,FALSE))</f>
        <v>8.9</v>
      </c>
      <c r="N3557">
        <f t="shared" si="220"/>
        <v>8.9</v>
      </c>
    </row>
    <row r="3558" spans="1:14" outlineLevel="2">
      <c r="A3558" t="s">
        <v>2874</v>
      </c>
      <c r="B3558" s="73" t="str">
        <f>VLOOKUP(A3558,'ARTICLES 10052022'!$A$2:$D$1031,4,FALSE)</f>
        <v>Z</v>
      </c>
      <c r="C3558" s="73" t="str">
        <f t="shared" si="217"/>
        <v/>
      </c>
      <c r="E3558">
        <v>1</v>
      </c>
      <c r="F3558" t="s">
        <v>1653</v>
      </c>
      <c r="G3558">
        <v>0.47</v>
      </c>
      <c r="H3558">
        <f t="shared" si="218"/>
        <v>0.47</v>
      </c>
      <c r="I3558">
        <f>VLOOKUP(L3558,'ARTICLES 10052022'!$A$1:$Q$1031,17,FALSE)</f>
        <v>0.58121</v>
      </c>
      <c r="J3558">
        <f t="shared" si="219"/>
        <v>0.58121</v>
      </c>
      <c r="L3558" t="s">
        <v>590</v>
      </c>
      <c r="M3558">
        <f>IF(I3558="","",VLOOKUP(L3558,'ARTICLES 10052022'!$A$1:$J$1031,10,FALSE))</f>
        <v>0.437</v>
      </c>
      <c r="N3558">
        <f t="shared" si="220"/>
        <v>0.437</v>
      </c>
    </row>
    <row r="3559" spans="1:14" outlineLevel="2">
      <c r="A3559" t="s">
        <v>2874</v>
      </c>
      <c r="B3559" s="73" t="str">
        <f>VLOOKUP(A3559,'ARTICLES 10052022'!$A$2:$D$1031,4,FALSE)</f>
        <v>Z</v>
      </c>
      <c r="C3559" s="73" t="str">
        <f t="shared" si="217"/>
        <v/>
      </c>
      <c r="E3559">
        <v>2</v>
      </c>
      <c r="F3559" t="s">
        <v>1512</v>
      </c>
      <c r="G3559">
        <v>0.96</v>
      </c>
      <c r="H3559">
        <f t="shared" si="218"/>
        <v>1.92</v>
      </c>
      <c r="I3559">
        <f>VLOOKUP(L3559,'ARTICLES 10052022'!$A$1:$Q$1031,17,FALSE)</f>
        <v>1.1251800000000001</v>
      </c>
      <c r="J3559">
        <f t="shared" si="219"/>
        <v>2.2503600000000001</v>
      </c>
      <c r="L3559" t="s">
        <v>592</v>
      </c>
      <c r="M3559">
        <f>IF(I3559="","",VLOOKUP(L3559,'ARTICLES 10052022'!$A$1:$J$1031,10,FALSE))</f>
        <v>0.84599999999999997</v>
      </c>
      <c r="N3559">
        <f t="shared" si="220"/>
        <v>1.6919999999999999</v>
      </c>
    </row>
    <row r="3560" spans="1:14" outlineLevel="2">
      <c r="A3560" t="s">
        <v>2874</v>
      </c>
      <c r="B3560" s="73" t="str">
        <f>VLOOKUP(A3560,'ARTICLES 10052022'!$A$2:$D$1031,4,FALSE)</f>
        <v>Z</v>
      </c>
      <c r="C3560" s="73" t="str">
        <f t="shared" si="217"/>
        <v/>
      </c>
      <c r="E3560">
        <v>1</v>
      </c>
      <c r="F3560" t="s">
        <v>1528</v>
      </c>
      <c r="G3560">
        <v>0.77</v>
      </c>
      <c r="H3560">
        <f t="shared" si="218"/>
        <v>0.77</v>
      </c>
      <c r="I3560">
        <f>VLOOKUP(L3560,'ARTICLES 10052022'!$A$1:$Q$1031,17,FALSE)</f>
        <v>0.89642000000000011</v>
      </c>
      <c r="J3560">
        <f t="shared" si="219"/>
        <v>0.89642000000000011</v>
      </c>
      <c r="L3560" t="s">
        <v>1527</v>
      </c>
      <c r="M3560">
        <f>IF(I3560="","",VLOOKUP(L3560,'ARTICLES 10052022'!$A$1:$J$1031,10,FALSE))</f>
        <v>0.67400000000000004</v>
      </c>
      <c r="N3560">
        <f t="shared" si="220"/>
        <v>0.67400000000000004</v>
      </c>
    </row>
    <row r="3561" spans="1:14" outlineLevel="2">
      <c r="A3561" t="s">
        <v>2874</v>
      </c>
      <c r="B3561" s="73" t="str">
        <f>VLOOKUP(A3561,'ARTICLES 10052022'!$A$2:$D$1031,4,FALSE)</f>
        <v>Z</v>
      </c>
      <c r="C3561" s="73" t="str">
        <f t="shared" si="217"/>
        <v/>
      </c>
      <c r="E3561">
        <v>1</v>
      </c>
      <c r="F3561" t="s">
        <v>1720</v>
      </c>
      <c r="G3561">
        <v>0.44</v>
      </c>
      <c r="H3561">
        <f t="shared" si="218"/>
        <v>0.44</v>
      </c>
      <c r="I3561">
        <f>VLOOKUP(L3561,'ARTICLES 10052022'!$A$1:$Q$1031,17,FALSE)</f>
        <v>0.56125999999999998</v>
      </c>
      <c r="J3561">
        <f t="shared" si="219"/>
        <v>0.56125999999999998</v>
      </c>
      <c r="L3561" t="s">
        <v>688</v>
      </c>
      <c r="M3561">
        <f>IF(I3561="","",VLOOKUP(L3561,'ARTICLES 10052022'!$A$1:$J$1031,10,FALSE))</f>
        <v>0.42199999999999999</v>
      </c>
      <c r="N3561">
        <f t="shared" si="220"/>
        <v>0.42199999999999999</v>
      </c>
    </row>
    <row r="3562" spans="1:14" outlineLevel="2">
      <c r="A3562" t="s">
        <v>2874</v>
      </c>
      <c r="B3562" s="73" t="str">
        <f>VLOOKUP(A3562,'ARTICLES 10052022'!$A$2:$D$1031,4,FALSE)</f>
        <v>Z</v>
      </c>
      <c r="C3562" s="73" t="str">
        <f t="shared" si="217"/>
        <v/>
      </c>
      <c r="E3562">
        <v>1</v>
      </c>
      <c r="F3562" t="s">
        <v>63</v>
      </c>
      <c r="G3562">
        <v>139.16999999999999</v>
      </c>
      <c r="H3562">
        <f t="shared" si="218"/>
        <v>139.16999999999999</v>
      </c>
      <c r="I3562">
        <f>VLOOKUP(L3562,'ARTICLES 10052022'!$A$1:$Q$1031,17,FALSE)</f>
        <v>135.749225</v>
      </c>
      <c r="J3562">
        <f t="shared" si="219"/>
        <v>135.749225</v>
      </c>
      <c r="L3562" t="s">
        <v>62</v>
      </c>
      <c r="M3562">
        <f>IF(I3562="","",VLOOKUP(L3562,'ARTICLES 10052022'!$A$1:$J$1031,10,FALSE))</f>
        <v>83.060649999999995</v>
      </c>
      <c r="N3562">
        <f t="shared" si="220"/>
        <v>83.060649999999995</v>
      </c>
    </row>
    <row r="3563" spans="1:14" outlineLevel="2">
      <c r="A3563" t="s">
        <v>2874</v>
      </c>
      <c r="B3563" s="73" t="str">
        <f>VLOOKUP(A3563,'ARTICLES 10052022'!$A$2:$D$1031,4,FALSE)</f>
        <v>Z</v>
      </c>
      <c r="C3563" s="73" t="str">
        <f t="shared" si="217"/>
        <v/>
      </c>
      <c r="E3563">
        <v>1</v>
      </c>
      <c r="F3563" t="s">
        <v>993</v>
      </c>
      <c r="G3563">
        <v>4.87</v>
      </c>
      <c r="H3563">
        <f t="shared" si="218"/>
        <v>4.87</v>
      </c>
      <c r="I3563">
        <f>VLOOKUP(L3563,'ARTICLES 10052022'!$A$1:$Q$1031,17,FALSE)</f>
        <v>1.41</v>
      </c>
      <c r="J3563">
        <f t="shared" si="219"/>
        <v>1.41</v>
      </c>
      <c r="L3563" t="s">
        <v>472</v>
      </c>
      <c r="M3563">
        <f>IF(I3563="","",VLOOKUP(L3563,'ARTICLES 10052022'!$A$1:$J$1031,10,FALSE))</f>
        <v>0.94</v>
      </c>
      <c r="N3563">
        <f t="shared" si="220"/>
        <v>0.94</v>
      </c>
    </row>
    <row r="3564" spans="1:14" outlineLevel="2">
      <c r="A3564" t="s">
        <v>2874</v>
      </c>
      <c r="B3564" s="73" t="str">
        <f>VLOOKUP(A3564,'ARTICLES 10052022'!$A$2:$D$1031,4,FALSE)</f>
        <v>Z</v>
      </c>
      <c r="C3564" s="73" t="str">
        <f t="shared" si="217"/>
        <v/>
      </c>
      <c r="E3564">
        <v>1</v>
      </c>
      <c r="F3564" t="s">
        <v>1987</v>
      </c>
      <c r="G3564">
        <v>4.1900000000000004</v>
      </c>
      <c r="H3564">
        <f t="shared" si="218"/>
        <v>4.1900000000000004</v>
      </c>
      <c r="I3564">
        <f>VLOOKUP(L3564,'ARTICLES 10052022'!$A$1:$Q$1031,17,FALSE)</f>
        <v>4.4850000000000003</v>
      </c>
      <c r="J3564">
        <f t="shared" si="219"/>
        <v>4.4850000000000003</v>
      </c>
      <c r="L3564" t="s">
        <v>1986</v>
      </c>
      <c r="M3564">
        <f>IF(I3564="","",VLOOKUP(L3564,'ARTICLES 10052022'!$A$1:$J$1031,10,FALSE))</f>
        <v>2.99</v>
      </c>
      <c r="N3564">
        <f t="shared" si="220"/>
        <v>2.99</v>
      </c>
    </row>
    <row r="3565" spans="1:14" outlineLevel="2">
      <c r="A3565" t="s">
        <v>2874</v>
      </c>
      <c r="B3565" s="73" t="str">
        <f>VLOOKUP(A3565,'ARTICLES 10052022'!$A$2:$D$1031,4,FALSE)</f>
        <v>Z</v>
      </c>
      <c r="C3565" s="73" t="str">
        <f t="shared" si="217"/>
        <v/>
      </c>
      <c r="E3565">
        <v>1</v>
      </c>
      <c r="F3565" t="s">
        <v>1514</v>
      </c>
      <c r="G3565">
        <v>12.91</v>
      </c>
      <c r="H3565">
        <f t="shared" si="218"/>
        <v>12.91</v>
      </c>
      <c r="I3565">
        <f>VLOOKUP(L3565,'ARTICLES 10052022'!$A$1:$Q$1031,17,FALSE)</f>
        <v>19.064219999999999</v>
      </c>
      <c r="J3565">
        <f t="shared" si="219"/>
        <v>19.064219999999999</v>
      </c>
      <c r="L3565" t="s">
        <v>632</v>
      </c>
      <c r="M3565">
        <f>IF(I3565="","",VLOOKUP(L3565,'ARTICLES 10052022'!$A$1:$J$1031,10,FALSE))</f>
        <v>4.7779999999999996</v>
      </c>
      <c r="N3565">
        <f t="shared" si="220"/>
        <v>4.7779999999999996</v>
      </c>
    </row>
    <row r="3566" spans="1:14" outlineLevel="2">
      <c r="A3566" t="s">
        <v>2874</v>
      </c>
      <c r="B3566" s="73" t="str">
        <f>VLOOKUP(A3566,'ARTICLES 10052022'!$A$2:$D$1031,4,FALSE)</f>
        <v>Z</v>
      </c>
      <c r="C3566" s="73" t="str">
        <f t="shared" si="217"/>
        <v/>
      </c>
      <c r="E3566">
        <v>1</v>
      </c>
      <c r="F3566" t="s">
        <v>1511</v>
      </c>
      <c r="G3566">
        <v>9.56</v>
      </c>
      <c r="H3566">
        <f t="shared" si="218"/>
        <v>9.56</v>
      </c>
      <c r="I3566">
        <f>VLOOKUP(L3566,'ARTICLES 10052022'!$A$1:$Q$1031,17,FALSE)</f>
        <v>9.4695999999999998</v>
      </c>
      <c r="J3566">
        <f t="shared" si="219"/>
        <v>9.4695999999999998</v>
      </c>
      <c r="L3566" t="s">
        <v>1510</v>
      </c>
      <c r="M3566">
        <f>IF(I3566="","",VLOOKUP(L3566,'ARTICLES 10052022'!$A$1:$J$1031,10,FALSE))</f>
        <v>7.12</v>
      </c>
      <c r="N3566">
        <f t="shared" si="220"/>
        <v>7.12</v>
      </c>
    </row>
    <row r="3567" spans="1:14" outlineLevel="2">
      <c r="A3567" t="s">
        <v>2874</v>
      </c>
      <c r="B3567" s="73" t="str">
        <f>VLOOKUP(A3567,'ARTICLES 10052022'!$A$2:$D$1031,4,FALSE)</f>
        <v>Z</v>
      </c>
      <c r="C3567" s="73" t="str">
        <f t="shared" si="217"/>
        <v/>
      </c>
      <c r="E3567">
        <v>1</v>
      </c>
      <c r="F3567" t="s">
        <v>1520</v>
      </c>
      <c r="G3567">
        <v>9.64</v>
      </c>
      <c r="H3567">
        <f t="shared" si="218"/>
        <v>9.64</v>
      </c>
      <c r="I3567">
        <f>VLOOKUP(L3567,'ARTICLES 10052022'!$A$1:$Q$1031,17,FALSE)</f>
        <v>11.619146000000001</v>
      </c>
      <c r="J3567">
        <f t="shared" si="219"/>
        <v>11.619146000000001</v>
      </c>
      <c r="L3567" t="s">
        <v>1519</v>
      </c>
      <c r="M3567">
        <f>IF(I3567="","",VLOOKUP(L3567,'ARTICLES 10052022'!$A$1:$J$1031,10,FALSE))</f>
        <v>8.7362000000000002</v>
      </c>
      <c r="N3567">
        <f t="shared" si="220"/>
        <v>8.7362000000000002</v>
      </c>
    </row>
    <row r="3568" spans="1:14" outlineLevel="2">
      <c r="A3568" t="s">
        <v>2874</v>
      </c>
      <c r="B3568" s="73" t="str">
        <f>VLOOKUP(A3568,'ARTICLES 10052022'!$A$2:$D$1031,4,FALSE)</f>
        <v>Z</v>
      </c>
      <c r="C3568" s="73" t="str">
        <f t="shared" si="217"/>
        <v/>
      </c>
      <c r="E3568">
        <v>1</v>
      </c>
      <c r="F3568" t="s">
        <v>2411</v>
      </c>
      <c r="G3568">
        <v>9.64</v>
      </c>
      <c r="H3568">
        <f t="shared" si="218"/>
        <v>9.64</v>
      </c>
      <c r="I3568">
        <f>VLOOKUP(L3568,'ARTICLES 10052022'!$A$1:$Q$1031,17,FALSE)</f>
        <v>75</v>
      </c>
      <c r="J3568">
        <f t="shared" si="219"/>
        <v>75</v>
      </c>
      <c r="L3568" t="s">
        <v>2410</v>
      </c>
      <c r="M3568">
        <f>IF(I3568="","",VLOOKUP(L3568,'ARTICLES 10052022'!$A$1:$J$1031,10,FALSE))</f>
        <v>50</v>
      </c>
      <c r="N3568">
        <f t="shared" si="220"/>
        <v>50</v>
      </c>
    </row>
    <row r="3569" spans="1:14" outlineLevel="1">
      <c r="A3569" s="73" t="s">
        <v>3368</v>
      </c>
      <c r="B3569" s="73"/>
      <c r="C3569" s="73" t="str">
        <f t="shared" si="217"/>
        <v>SPR-1500-63-RIGHT</v>
      </c>
      <c r="J3569">
        <f>SUBTOTAL(9,J3549:J3568)</f>
        <v>847.07749100000012</v>
      </c>
      <c r="N3569">
        <f>SUBTOTAL(9,N3549:N3568)</f>
        <v>549.31385</v>
      </c>
    </row>
    <row r="3570" spans="1:14" outlineLevel="2">
      <c r="A3570" t="s">
        <v>2609</v>
      </c>
      <c r="B3570" s="73" t="str">
        <f>VLOOKUP(A3570,'ARTICLES 10052022'!$A$2:$D$1031,4,FALSE)</f>
        <v>AF</v>
      </c>
      <c r="C3570" s="73" t="str">
        <f t="shared" si="217"/>
        <v/>
      </c>
      <c r="E3570">
        <v>4</v>
      </c>
      <c r="F3570" t="s">
        <v>1546</v>
      </c>
      <c r="G3570">
        <v>0</v>
      </c>
      <c r="H3570">
        <f t="shared" si="218"/>
        <v>0</v>
      </c>
      <c r="I3570">
        <f>VLOOKUP(L3570,'ARTICLES 10052022'!$A$1:$Q$1031,17,FALSE)</f>
        <v>0.69000000000000006</v>
      </c>
      <c r="J3570">
        <f t="shared" si="219"/>
        <v>2.7600000000000002</v>
      </c>
      <c r="L3570">
        <v>101006</v>
      </c>
      <c r="M3570">
        <f>IF(I3570="","",VLOOKUP(L3570,'ARTICLES 10052022'!$A$1:$J$1031,10,FALSE))</f>
        <v>0.23</v>
      </c>
      <c r="N3570">
        <f t="shared" si="220"/>
        <v>0.92</v>
      </c>
    </row>
    <row r="3571" spans="1:14" outlineLevel="2">
      <c r="A3571" t="s">
        <v>2609</v>
      </c>
      <c r="B3571" s="73" t="str">
        <f>VLOOKUP(A3571,'ARTICLES 10052022'!$A$2:$D$1031,4,FALSE)</f>
        <v>AF</v>
      </c>
      <c r="C3571" s="73" t="str">
        <f t="shared" si="217"/>
        <v/>
      </c>
      <c r="E3571">
        <v>1</v>
      </c>
      <c r="F3571" t="s">
        <v>2426</v>
      </c>
      <c r="G3571">
        <v>44</v>
      </c>
      <c r="H3571">
        <f t="shared" si="218"/>
        <v>44</v>
      </c>
      <c r="I3571">
        <f>VLOOKUP(L3571,'ARTICLES 10052022'!$A$1:$Q$1031,17,FALSE)</f>
        <v>43.994999999999997</v>
      </c>
      <c r="J3571">
        <f t="shared" si="219"/>
        <v>43.994999999999997</v>
      </c>
      <c r="L3571">
        <v>174197</v>
      </c>
      <c r="M3571">
        <f>IF(I3571="","",VLOOKUP(L3571,'ARTICLES 10052022'!$A$1:$J$1031,10,FALSE))</f>
        <v>29.33</v>
      </c>
      <c r="N3571">
        <f t="shared" si="220"/>
        <v>29.33</v>
      </c>
    </row>
    <row r="3572" spans="1:14" outlineLevel="2">
      <c r="A3572" t="s">
        <v>2609</v>
      </c>
      <c r="B3572" s="73" t="str">
        <f>VLOOKUP(A3572,'ARTICLES 10052022'!$A$2:$D$1031,4,FALSE)</f>
        <v>AF</v>
      </c>
      <c r="C3572" s="73" t="str">
        <f t="shared" si="217"/>
        <v/>
      </c>
      <c r="D3572" t="s">
        <v>2019</v>
      </c>
      <c r="E3572">
        <v>1</v>
      </c>
      <c r="F3572" t="s">
        <v>2020</v>
      </c>
      <c r="G3572">
        <v>0.41</v>
      </c>
      <c r="H3572">
        <f t="shared" si="218"/>
        <v>0.41</v>
      </c>
      <c r="I3572">
        <f>VLOOKUP(L3572,'ARTICLES 10052022'!$A$1:$Q$1031,17,FALSE)</f>
        <v>0.4365</v>
      </c>
      <c r="J3572">
        <f t="shared" si="219"/>
        <v>0.4365</v>
      </c>
      <c r="L3572" t="s">
        <v>2019</v>
      </c>
      <c r="M3572">
        <f>IF(I3572="","",VLOOKUP(L3572,'ARTICLES 10052022'!$A$1:$J$1031,10,FALSE))</f>
        <v>0.29099999999999998</v>
      </c>
      <c r="N3572">
        <f t="shared" si="220"/>
        <v>0.29099999999999998</v>
      </c>
    </row>
    <row r="3573" spans="1:14" outlineLevel="2">
      <c r="A3573" t="s">
        <v>2609</v>
      </c>
      <c r="B3573" s="73" t="str">
        <f>VLOOKUP(A3573,'ARTICLES 10052022'!$A$2:$D$1031,4,FALSE)</f>
        <v>AF</v>
      </c>
      <c r="C3573" s="73" t="str">
        <f t="shared" si="217"/>
        <v/>
      </c>
      <c r="D3573" t="s">
        <v>2016</v>
      </c>
      <c r="E3573">
        <v>5</v>
      </c>
      <c r="F3573" t="s">
        <v>2017</v>
      </c>
      <c r="G3573">
        <v>0.41</v>
      </c>
      <c r="H3573">
        <f t="shared" si="218"/>
        <v>2.0499999999999998</v>
      </c>
      <c r="I3573">
        <f>VLOOKUP(L3573,'ARTICLES 10052022'!$A$1:$Q$1031,17,FALSE)</f>
        <v>0.3075</v>
      </c>
      <c r="J3573">
        <f t="shared" si="219"/>
        <v>1.5375000000000001</v>
      </c>
      <c r="L3573" t="s">
        <v>2016</v>
      </c>
      <c r="M3573">
        <f>IF(I3573="","",VLOOKUP(L3573,'ARTICLES 10052022'!$A$1:$J$1031,10,FALSE))</f>
        <v>0.20499999999999999</v>
      </c>
      <c r="N3573">
        <f t="shared" si="220"/>
        <v>1.0249999999999999</v>
      </c>
    </row>
    <row r="3574" spans="1:14" outlineLevel="2">
      <c r="A3574" t="s">
        <v>2609</v>
      </c>
      <c r="B3574" s="73" t="str">
        <f>VLOOKUP(A3574,'ARTICLES 10052022'!$A$2:$D$1031,4,FALSE)</f>
        <v>AF</v>
      </c>
      <c r="C3574" s="73" t="str">
        <f t="shared" si="217"/>
        <v/>
      </c>
      <c r="E3574">
        <v>2</v>
      </c>
      <c r="F3574" t="s">
        <v>2750</v>
      </c>
      <c r="G3574">
        <v>4.3099999999999996</v>
      </c>
      <c r="H3574">
        <f t="shared" si="218"/>
        <v>8.6199999999999992</v>
      </c>
      <c r="I3574">
        <f>VLOOKUP(L3574,'ARTICLES 10052022'!$A$1:$Q$1031,17,FALSE)</f>
        <v>4.3094999999999999</v>
      </c>
      <c r="J3574">
        <f t="shared" si="219"/>
        <v>8.6189999999999998</v>
      </c>
      <c r="L3574" t="s">
        <v>2749</v>
      </c>
      <c r="M3574">
        <f>IF(I3574="","",VLOOKUP(L3574,'ARTICLES 10052022'!$A$1:$J$1031,10,FALSE))</f>
        <v>2.8730000000000002</v>
      </c>
      <c r="N3574">
        <f t="shared" si="220"/>
        <v>5.7460000000000004</v>
      </c>
    </row>
    <row r="3575" spans="1:14" outlineLevel="2">
      <c r="A3575" t="s">
        <v>2609</v>
      </c>
      <c r="B3575" s="73" t="str">
        <f>VLOOKUP(A3575,'ARTICLES 10052022'!$A$2:$D$1031,4,FALSE)</f>
        <v>AF</v>
      </c>
      <c r="C3575" s="73" t="str">
        <f t="shared" si="217"/>
        <v/>
      </c>
      <c r="D3575" t="s">
        <v>2011</v>
      </c>
      <c r="E3575">
        <v>1</v>
      </c>
      <c r="F3575" t="s">
        <v>2012</v>
      </c>
      <c r="G3575">
        <v>5.23</v>
      </c>
      <c r="H3575">
        <f t="shared" si="218"/>
        <v>5.23</v>
      </c>
      <c r="I3575">
        <f>VLOOKUP(L3575,'ARTICLES 10052022'!$A$1:$Q$1031,17,FALSE)</f>
        <v>5.4915000000000003</v>
      </c>
      <c r="J3575">
        <f t="shared" si="219"/>
        <v>5.4915000000000003</v>
      </c>
      <c r="L3575" t="s">
        <v>2011</v>
      </c>
      <c r="M3575">
        <f>IF(I3575="","",VLOOKUP(L3575,'ARTICLES 10052022'!$A$1:$J$1031,10,FALSE))</f>
        <v>3.1379999999999999</v>
      </c>
      <c r="N3575">
        <f t="shared" si="220"/>
        <v>3.1379999999999999</v>
      </c>
    </row>
    <row r="3576" spans="1:14" outlineLevel="2">
      <c r="A3576" t="s">
        <v>2609</v>
      </c>
      <c r="B3576" s="73" t="str">
        <f>VLOOKUP(A3576,'ARTICLES 10052022'!$A$2:$D$1031,4,FALSE)</f>
        <v>AF</v>
      </c>
      <c r="C3576" s="73" t="str">
        <f t="shared" si="217"/>
        <v/>
      </c>
      <c r="D3576" t="s">
        <v>516</v>
      </c>
      <c r="E3576">
        <v>1.5</v>
      </c>
      <c r="F3576" t="s">
        <v>517</v>
      </c>
      <c r="G3576">
        <v>29.75</v>
      </c>
      <c r="H3576">
        <f t="shared" si="218"/>
        <v>44.625</v>
      </c>
      <c r="I3576">
        <f>VLOOKUP(L3576,'ARTICLES 10052022'!$A$1:$Q$1031,17,FALSE)</f>
        <v>1.5575000000000001</v>
      </c>
      <c r="J3576">
        <f t="shared" si="219"/>
        <v>2.3362500000000002</v>
      </c>
      <c r="L3576" t="s">
        <v>516</v>
      </c>
      <c r="M3576">
        <f>IF(I3576="","",VLOOKUP(L3576,'ARTICLES 10052022'!$A$1:$J$1031,10,FALSE))</f>
        <v>0.89</v>
      </c>
      <c r="N3576">
        <f t="shared" si="220"/>
        <v>1.335</v>
      </c>
    </row>
    <row r="3577" spans="1:14" outlineLevel="2">
      <c r="A3577" t="s">
        <v>2609</v>
      </c>
      <c r="B3577" s="73" t="str">
        <f>VLOOKUP(A3577,'ARTICLES 10052022'!$A$2:$D$1031,4,FALSE)</f>
        <v>AF</v>
      </c>
      <c r="C3577" s="73" t="str">
        <f t="shared" si="217"/>
        <v/>
      </c>
      <c r="D3577" t="s">
        <v>2410</v>
      </c>
      <c r="E3577">
        <v>1.5</v>
      </c>
      <c r="F3577" t="s">
        <v>2411</v>
      </c>
      <c r="G3577">
        <v>75</v>
      </c>
      <c r="H3577">
        <f t="shared" si="218"/>
        <v>112.5</v>
      </c>
      <c r="I3577">
        <f>VLOOKUP(L3577,'ARTICLES 10052022'!$A$1:$Q$1031,17,FALSE)</f>
        <v>75</v>
      </c>
      <c r="J3577">
        <f t="shared" si="219"/>
        <v>112.5</v>
      </c>
      <c r="L3577" t="s">
        <v>2410</v>
      </c>
      <c r="M3577">
        <f>IF(I3577="","",VLOOKUP(L3577,'ARTICLES 10052022'!$A$1:$J$1031,10,FALSE))</f>
        <v>50</v>
      </c>
      <c r="N3577">
        <f t="shared" si="220"/>
        <v>75</v>
      </c>
    </row>
    <row r="3578" spans="1:14" outlineLevel="2">
      <c r="A3578" t="s">
        <v>2609</v>
      </c>
      <c r="B3578" s="73" t="str">
        <f>VLOOKUP(A3578,'ARTICLES 10052022'!$A$2:$D$1031,4,FALSE)</f>
        <v>AF</v>
      </c>
      <c r="C3578" s="73" t="str">
        <f t="shared" si="217"/>
        <v/>
      </c>
      <c r="E3578">
        <v>2</v>
      </c>
      <c r="F3578" t="s">
        <v>2805</v>
      </c>
      <c r="G3578">
        <v>27</v>
      </c>
      <c r="H3578">
        <f t="shared" si="218"/>
        <v>54</v>
      </c>
      <c r="I3578">
        <f>VLOOKUP(L3578,'ARTICLES 10052022'!$A$1:$Q$1031,17,FALSE)</f>
        <v>19.98</v>
      </c>
      <c r="J3578">
        <f t="shared" si="219"/>
        <v>39.96</v>
      </c>
      <c r="L3578" t="s">
        <v>2804</v>
      </c>
      <c r="M3578">
        <f>IF(I3578="","",VLOOKUP(L3578,'ARTICLES 10052022'!$A$1:$J$1031,10,FALSE))</f>
        <v>13.32</v>
      </c>
      <c r="N3578">
        <f t="shared" si="220"/>
        <v>26.64</v>
      </c>
    </row>
    <row r="3579" spans="1:14" outlineLevel="2">
      <c r="A3579" t="s">
        <v>2609</v>
      </c>
      <c r="B3579" s="73" t="str">
        <f>VLOOKUP(A3579,'ARTICLES 10052022'!$A$2:$D$1031,4,FALSE)</f>
        <v>AF</v>
      </c>
      <c r="C3579" s="73" t="str">
        <f t="shared" si="217"/>
        <v/>
      </c>
      <c r="E3579">
        <v>1</v>
      </c>
      <c r="F3579" t="s">
        <v>2748</v>
      </c>
      <c r="G3579">
        <v>0</v>
      </c>
      <c r="H3579">
        <f t="shared" si="218"/>
        <v>0</v>
      </c>
      <c r="I3579">
        <f>VLOOKUP(L3579,'ARTICLES 10052022'!$A$1:$Q$1031,17,FALSE)</f>
        <v>50.464500000000001</v>
      </c>
      <c r="J3579">
        <f t="shared" si="219"/>
        <v>50.464500000000001</v>
      </c>
      <c r="L3579" t="s">
        <v>2747</v>
      </c>
      <c r="M3579">
        <f>IF(I3579="","",VLOOKUP(L3579,'ARTICLES 10052022'!$A$1:$J$1031,10,FALSE))</f>
        <v>33.643000000000001</v>
      </c>
      <c r="N3579">
        <f t="shared" si="220"/>
        <v>33.643000000000001</v>
      </c>
    </row>
    <row r="3580" spans="1:14" outlineLevel="2">
      <c r="A3580" t="s">
        <v>2609</v>
      </c>
      <c r="B3580" s="73" t="str">
        <f>VLOOKUP(A3580,'ARTICLES 10052022'!$A$2:$D$1031,4,FALSE)</f>
        <v>AF</v>
      </c>
      <c r="C3580" s="73" t="str">
        <f t="shared" si="217"/>
        <v/>
      </c>
      <c r="D3580" t="s">
        <v>2022</v>
      </c>
      <c r="E3580">
        <v>1</v>
      </c>
      <c r="F3580" t="s">
        <v>2023</v>
      </c>
      <c r="G3580">
        <v>6.05</v>
      </c>
      <c r="H3580">
        <f t="shared" si="218"/>
        <v>6.05</v>
      </c>
      <c r="I3580">
        <f>VLOOKUP(L3580,'ARTICLES 10052022'!$A$1:$Q$1031,17,FALSE)</f>
        <v>7.8500000000000005</v>
      </c>
      <c r="J3580">
        <f t="shared" si="219"/>
        <v>7.8500000000000005</v>
      </c>
      <c r="L3580" t="s">
        <v>2022</v>
      </c>
      <c r="M3580">
        <f>IF(I3580="","",VLOOKUP(L3580,'ARTICLES 10052022'!$A$1:$J$1031,10,FALSE))</f>
        <v>3.14</v>
      </c>
      <c r="N3580">
        <f t="shared" si="220"/>
        <v>3.14</v>
      </c>
    </row>
    <row r="3581" spans="1:14" outlineLevel="2">
      <c r="A3581" t="s">
        <v>2609</v>
      </c>
      <c r="B3581" s="73" t="str">
        <f>VLOOKUP(A3581,'ARTICLES 10052022'!$A$2:$D$1031,4,FALSE)</f>
        <v>AF</v>
      </c>
      <c r="C3581" s="73" t="str">
        <f t="shared" si="217"/>
        <v/>
      </c>
      <c r="D3581" t="s">
        <v>1975</v>
      </c>
      <c r="E3581">
        <v>2</v>
      </c>
      <c r="F3581" t="s">
        <v>1976</v>
      </c>
      <c r="G3581">
        <v>7.73</v>
      </c>
      <c r="H3581">
        <f t="shared" si="218"/>
        <v>15.46</v>
      </c>
      <c r="I3581">
        <f>VLOOKUP(L3581,'ARTICLES 10052022'!$A$1:$Q$1031,17,FALSE)</f>
        <v>9.9450000000000003</v>
      </c>
      <c r="J3581">
        <f t="shared" si="219"/>
        <v>19.89</v>
      </c>
      <c r="L3581" t="s">
        <v>1975</v>
      </c>
      <c r="M3581">
        <f>IF(I3581="","",VLOOKUP(L3581,'ARTICLES 10052022'!$A$1:$J$1031,10,FALSE))</f>
        <v>6.63</v>
      </c>
      <c r="N3581">
        <f t="shared" si="220"/>
        <v>13.26</v>
      </c>
    </row>
    <row r="3582" spans="1:14" outlineLevel="2">
      <c r="A3582" t="s">
        <v>2609</v>
      </c>
      <c r="B3582" s="73" t="str">
        <f>VLOOKUP(A3582,'ARTICLES 10052022'!$A$2:$D$1031,4,FALSE)</f>
        <v>AF</v>
      </c>
      <c r="C3582" s="73" t="str">
        <f t="shared" si="217"/>
        <v/>
      </c>
      <c r="E3582">
        <v>1</v>
      </c>
      <c r="F3582" t="s">
        <v>433</v>
      </c>
      <c r="G3582">
        <v>0</v>
      </c>
      <c r="H3582">
        <f t="shared" si="218"/>
        <v>0</v>
      </c>
      <c r="I3582">
        <f>VLOOKUP(L3582,'ARTICLES 10052022'!$A$1:$Q$1031,17,FALSE)</f>
        <v>28.08</v>
      </c>
      <c r="J3582">
        <f t="shared" si="219"/>
        <v>28.08</v>
      </c>
      <c r="L3582" t="s">
        <v>432</v>
      </c>
      <c r="M3582">
        <f>IF(I3582="","",VLOOKUP(L3582,'ARTICLES 10052022'!$A$1:$J$1031,10,FALSE))</f>
        <v>18.72</v>
      </c>
      <c r="N3582">
        <f t="shared" si="220"/>
        <v>18.72</v>
      </c>
    </row>
    <row r="3583" spans="1:14" outlineLevel="2">
      <c r="A3583" t="s">
        <v>2609</v>
      </c>
      <c r="B3583" s="73" t="str">
        <f>VLOOKUP(A3583,'ARTICLES 10052022'!$A$2:$D$1031,4,FALSE)</f>
        <v>AF</v>
      </c>
      <c r="C3583" s="73" t="str">
        <f t="shared" si="217"/>
        <v/>
      </c>
      <c r="E3583">
        <v>2</v>
      </c>
      <c r="F3583" t="s">
        <v>2015</v>
      </c>
      <c r="G3583">
        <v>0</v>
      </c>
      <c r="H3583">
        <f t="shared" si="218"/>
        <v>0</v>
      </c>
      <c r="I3583">
        <f>VLOOKUP(L3583,'ARTICLES 10052022'!$A$1:$Q$1031,17,FALSE)</f>
        <v>1.4384999999999999</v>
      </c>
      <c r="J3583">
        <f t="shared" si="219"/>
        <v>2.8769999999999998</v>
      </c>
      <c r="L3583" t="s">
        <v>2014</v>
      </c>
      <c r="M3583">
        <f>IF(I3583="","",VLOOKUP(L3583,'ARTICLES 10052022'!$A$1:$J$1031,10,FALSE))</f>
        <v>0.82199999999999995</v>
      </c>
      <c r="N3583">
        <f t="shared" si="220"/>
        <v>1.6439999999999999</v>
      </c>
    </row>
    <row r="3584" spans="1:14" outlineLevel="1">
      <c r="A3584" s="73" t="s">
        <v>3283</v>
      </c>
      <c r="B3584" s="73"/>
      <c r="C3584" s="73" t="str">
        <f t="shared" si="217"/>
        <v>MCOFPRODPASA</v>
      </c>
      <c r="J3584">
        <f>SUBTOTAL(9,J3570:J3583)</f>
        <v>326.79725000000002</v>
      </c>
      <c r="N3584">
        <f>SUBTOTAL(9,N3570:N3583)</f>
        <v>213.83199999999999</v>
      </c>
    </row>
    <row r="3585" spans="1:14" outlineLevel="2">
      <c r="A3585" t="s">
        <v>2849</v>
      </c>
      <c r="B3585" s="73" t="str">
        <f>VLOOKUP(A3585,'ARTICLES 10052022'!$A$2:$D$1031,4,FALSE)</f>
        <v>AF</v>
      </c>
      <c r="C3585" s="73" t="str">
        <f t="shared" si="217"/>
        <v/>
      </c>
      <c r="E3585">
        <v>6</v>
      </c>
      <c r="F3585" t="s">
        <v>1546</v>
      </c>
      <c r="G3585">
        <v>0</v>
      </c>
      <c r="H3585">
        <f t="shared" si="218"/>
        <v>0</v>
      </c>
      <c r="I3585">
        <f>VLOOKUP(L3585,'ARTICLES 10052022'!$A$1:$Q$1031,17,FALSE)</f>
        <v>0.69000000000000006</v>
      </c>
      <c r="J3585">
        <f t="shared" si="219"/>
        <v>4.1400000000000006</v>
      </c>
      <c r="L3585">
        <v>101006</v>
      </c>
      <c r="M3585">
        <f>IF(I3585="","",VLOOKUP(L3585,'ARTICLES 10052022'!$A$1:$J$1031,10,FALSE))</f>
        <v>0.23</v>
      </c>
      <c r="N3585">
        <f t="shared" si="220"/>
        <v>1.3800000000000001</v>
      </c>
    </row>
    <row r="3586" spans="1:14" outlineLevel="2">
      <c r="A3586" t="s">
        <v>2849</v>
      </c>
      <c r="B3586" s="73" t="str">
        <f>VLOOKUP(A3586,'ARTICLES 10052022'!$A$2:$D$1031,4,FALSE)</f>
        <v>AF</v>
      </c>
      <c r="C3586" s="73" t="str">
        <f t="shared" si="217"/>
        <v/>
      </c>
      <c r="E3586">
        <v>1</v>
      </c>
      <c r="F3586" t="s">
        <v>2426</v>
      </c>
      <c r="G3586">
        <v>44</v>
      </c>
      <c r="H3586">
        <f t="shared" si="218"/>
        <v>44</v>
      </c>
      <c r="I3586">
        <f>VLOOKUP(L3586,'ARTICLES 10052022'!$A$1:$Q$1031,17,FALSE)</f>
        <v>43.994999999999997</v>
      </c>
      <c r="J3586">
        <f t="shared" si="219"/>
        <v>43.994999999999997</v>
      </c>
      <c r="L3586">
        <v>174197</v>
      </c>
      <c r="M3586">
        <f>IF(I3586="","",VLOOKUP(L3586,'ARTICLES 10052022'!$A$1:$J$1031,10,FALSE))</f>
        <v>29.33</v>
      </c>
      <c r="N3586">
        <f t="shared" si="220"/>
        <v>29.33</v>
      </c>
    </row>
    <row r="3587" spans="1:14" outlineLevel="2">
      <c r="A3587" t="s">
        <v>2849</v>
      </c>
      <c r="B3587" s="73" t="str">
        <f>VLOOKUP(A3587,'ARTICLES 10052022'!$A$2:$D$1031,4,FALSE)</f>
        <v>AF</v>
      </c>
      <c r="C3587" s="73" t="str">
        <f t="shared" si="217"/>
        <v/>
      </c>
      <c r="D3587" t="s">
        <v>2019</v>
      </c>
      <c r="E3587">
        <v>2</v>
      </c>
      <c r="F3587" t="s">
        <v>2020</v>
      </c>
      <c r="G3587">
        <v>0.41</v>
      </c>
      <c r="H3587">
        <f t="shared" si="218"/>
        <v>0.82</v>
      </c>
      <c r="I3587">
        <f>VLOOKUP(L3587,'ARTICLES 10052022'!$A$1:$Q$1031,17,FALSE)</f>
        <v>0.4365</v>
      </c>
      <c r="J3587">
        <f t="shared" si="219"/>
        <v>0.873</v>
      </c>
      <c r="L3587" t="s">
        <v>2019</v>
      </c>
      <c r="M3587">
        <f>IF(I3587="","",VLOOKUP(L3587,'ARTICLES 10052022'!$A$1:$J$1031,10,FALSE))</f>
        <v>0.29099999999999998</v>
      </c>
      <c r="N3587">
        <f t="shared" si="220"/>
        <v>0.58199999999999996</v>
      </c>
    </row>
    <row r="3588" spans="1:14" outlineLevel="2">
      <c r="A3588" t="s">
        <v>2849</v>
      </c>
      <c r="B3588" s="73" t="str">
        <f>VLOOKUP(A3588,'ARTICLES 10052022'!$A$2:$D$1031,4,FALSE)</f>
        <v>AF</v>
      </c>
      <c r="C3588" s="73" t="str">
        <f t="shared" ref="C3588:C3651" si="221">IF(G3588="",MID(A3588,7,100),"")</f>
        <v/>
      </c>
      <c r="D3588" t="s">
        <v>2016</v>
      </c>
      <c r="E3588">
        <v>5</v>
      </c>
      <c r="F3588" t="s">
        <v>2017</v>
      </c>
      <c r="G3588">
        <v>0.41</v>
      </c>
      <c r="H3588">
        <f t="shared" si="218"/>
        <v>2.0499999999999998</v>
      </c>
      <c r="I3588">
        <f>VLOOKUP(L3588,'ARTICLES 10052022'!$A$1:$Q$1031,17,FALSE)</f>
        <v>0.3075</v>
      </c>
      <c r="J3588">
        <f t="shared" si="219"/>
        <v>1.5375000000000001</v>
      </c>
      <c r="L3588" t="s">
        <v>2016</v>
      </c>
      <c r="M3588">
        <f>IF(I3588="","",VLOOKUP(L3588,'ARTICLES 10052022'!$A$1:$J$1031,10,FALSE))</f>
        <v>0.20499999999999999</v>
      </c>
      <c r="N3588">
        <f t="shared" si="220"/>
        <v>1.0249999999999999</v>
      </c>
    </row>
    <row r="3589" spans="1:14" outlineLevel="2">
      <c r="A3589" t="s">
        <v>2849</v>
      </c>
      <c r="B3589" s="73" t="str">
        <f>VLOOKUP(A3589,'ARTICLES 10052022'!$A$2:$D$1031,4,FALSE)</f>
        <v>AF</v>
      </c>
      <c r="C3589" s="73" t="str">
        <f t="shared" si="221"/>
        <v/>
      </c>
      <c r="E3589">
        <v>3</v>
      </c>
      <c r="F3589" t="s">
        <v>2750</v>
      </c>
      <c r="G3589">
        <v>0</v>
      </c>
      <c r="H3589">
        <f t="shared" si="218"/>
        <v>0</v>
      </c>
      <c r="I3589">
        <f>VLOOKUP(L3589,'ARTICLES 10052022'!$A$1:$Q$1031,17,FALSE)</f>
        <v>4.3094999999999999</v>
      </c>
      <c r="J3589">
        <f t="shared" si="219"/>
        <v>12.9285</v>
      </c>
      <c r="L3589" t="s">
        <v>2749</v>
      </c>
      <c r="M3589">
        <f>IF(I3589="","",VLOOKUP(L3589,'ARTICLES 10052022'!$A$1:$J$1031,10,FALSE))</f>
        <v>2.8730000000000002</v>
      </c>
      <c r="N3589">
        <f t="shared" si="220"/>
        <v>8.6189999999999998</v>
      </c>
    </row>
    <row r="3590" spans="1:14" outlineLevel="2">
      <c r="A3590" t="s">
        <v>2849</v>
      </c>
      <c r="B3590" s="73" t="str">
        <f>VLOOKUP(A3590,'ARTICLES 10052022'!$A$2:$D$1031,4,FALSE)</f>
        <v>AF</v>
      </c>
      <c r="C3590" s="73" t="str">
        <f t="shared" si="221"/>
        <v/>
      </c>
      <c r="D3590" t="s">
        <v>2011</v>
      </c>
      <c r="E3590">
        <v>1</v>
      </c>
      <c r="F3590" t="s">
        <v>2012</v>
      </c>
      <c r="G3590">
        <v>5.23</v>
      </c>
      <c r="H3590">
        <f t="shared" si="218"/>
        <v>5.23</v>
      </c>
      <c r="I3590">
        <f>VLOOKUP(L3590,'ARTICLES 10052022'!$A$1:$Q$1031,17,FALSE)</f>
        <v>5.4915000000000003</v>
      </c>
      <c r="J3590">
        <f t="shared" si="219"/>
        <v>5.4915000000000003</v>
      </c>
      <c r="L3590" t="s">
        <v>2011</v>
      </c>
      <c r="M3590">
        <f>IF(I3590="","",VLOOKUP(L3590,'ARTICLES 10052022'!$A$1:$J$1031,10,FALSE))</f>
        <v>3.1379999999999999</v>
      </c>
      <c r="N3590">
        <f t="shared" si="220"/>
        <v>3.1379999999999999</v>
      </c>
    </row>
    <row r="3591" spans="1:14" outlineLevel="2">
      <c r="A3591" t="s">
        <v>2849</v>
      </c>
      <c r="B3591" s="73" t="str">
        <f>VLOOKUP(A3591,'ARTICLES 10052022'!$A$2:$D$1031,4,FALSE)</f>
        <v>AF</v>
      </c>
      <c r="C3591" s="73" t="str">
        <f t="shared" si="221"/>
        <v/>
      </c>
      <c r="D3591" t="s">
        <v>516</v>
      </c>
      <c r="E3591">
        <v>1.5</v>
      </c>
      <c r="F3591" t="s">
        <v>517</v>
      </c>
      <c r="G3591">
        <v>29.75</v>
      </c>
      <c r="H3591">
        <f t="shared" ref="H3591:H3654" si="222">IF(C3591="",G3591*E3591,"")</f>
        <v>44.625</v>
      </c>
      <c r="I3591">
        <f>VLOOKUP(L3591,'ARTICLES 10052022'!$A$1:$Q$1031,17,FALSE)</f>
        <v>1.5575000000000001</v>
      </c>
      <c r="J3591">
        <f t="shared" si="219"/>
        <v>2.3362500000000002</v>
      </c>
      <c r="L3591" t="s">
        <v>516</v>
      </c>
      <c r="M3591">
        <f>IF(I3591="","",VLOOKUP(L3591,'ARTICLES 10052022'!$A$1:$J$1031,10,FALSE))</f>
        <v>0.89</v>
      </c>
      <c r="N3591">
        <f t="shared" si="220"/>
        <v>1.335</v>
      </c>
    </row>
    <row r="3592" spans="1:14" outlineLevel="2">
      <c r="A3592" t="s">
        <v>2849</v>
      </c>
      <c r="B3592" s="73" t="str">
        <f>VLOOKUP(A3592,'ARTICLES 10052022'!$A$2:$D$1031,4,FALSE)</f>
        <v>AF</v>
      </c>
      <c r="C3592" s="73" t="str">
        <f t="shared" si="221"/>
        <v/>
      </c>
      <c r="D3592" t="s">
        <v>2410</v>
      </c>
      <c r="E3592">
        <v>1.5</v>
      </c>
      <c r="F3592" t="s">
        <v>2411</v>
      </c>
      <c r="G3592">
        <v>75</v>
      </c>
      <c r="H3592">
        <f t="shared" si="222"/>
        <v>112.5</v>
      </c>
      <c r="I3592">
        <f>VLOOKUP(L3592,'ARTICLES 10052022'!$A$1:$Q$1031,17,FALSE)</f>
        <v>75</v>
      </c>
      <c r="J3592">
        <f t="shared" si="219"/>
        <v>112.5</v>
      </c>
      <c r="L3592" t="s">
        <v>2410</v>
      </c>
      <c r="M3592">
        <f>IF(I3592="","",VLOOKUP(L3592,'ARTICLES 10052022'!$A$1:$J$1031,10,FALSE))</f>
        <v>50</v>
      </c>
      <c r="N3592">
        <f t="shared" si="220"/>
        <v>75</v>
      </c>
    </row>
    <row r="3593" spans="1:14" outlineLevel="2">
      <c r="A3593" t="s">
        <v>2849</v>
      </c>
      <c r="B3593" s="73" t="str">
        <f>VLOOKUP(A3593,'ARTICLES 10052022'!$A$2:$D$1031,4,FALSE)</f>
        <v>AF</v>
      </c>
      <c r="C3593" s="73" t="str">
        <f t="shared" si="221"/>
        <v/>
      </c>
      <c r="E3593">
        <v>2</v>
      </c>
      <c r="F3593" t="s">
        <v>2805</v>
      </c>
      <c r="G3593">
        <v>27</v>
      </c>
      <c r="H3593">
        <f t="shared" si="222"/>
        <v>54</v>
      </c>
      <c r="I3593">
        <f>VLOOKUP(L3593,'ARTICLES 10052022'!$A$1:$Q$1031,17,FALSE)</f>
        <v>19.98</v>
      </c>
      <c r="J3593">
        <f t="shared" si="219"/>
        <v>39.96</v>
      </c>
      <c r="L3593" t="s">
        <v>2804</v>
      </c>
      <c r="M3593">
        <f>IF(I3593="","",VLOOKUP(L3593,'ARTICLES 10052022'!$A$1:$J$1031,10,FALSE))</f>
        <v>13.32</v>
      </c>
      <c r="N3593">
        <f t="shared" si="220"/>
        <v>26.64</v>
      </c>
    </row>
    <row r="3594" spans="1:14" outlineLevel="2">
      <c r="A3594" t="s">
        <v>2849</v>
      </c>
      <c r="B3594" s="73" t="str">
        <f>VLOOKUP(A3594,'ARTICLES 10052022'!$A$2:$D$1031,4,FALSE)</f>
        <v>AF</v>
      </c>
      <c r="C3594" s="73" t="str">
        <f t="shared" si="221"/>
        <v/>
      </c>
      <c r="E3594">
        <v>2</v>
      </c>
      <c r="F3594" t="s">
        <v>2748</v>
      </c>
      <c r="G3594">
        <v>50</v>
      </c>
      <c r="H3594">
        <f t="shared" si="222"/>
        <v>100</v>
      </c>
      <c r="I3594">
        <f>VLOOKUP(L3594,'ARTICLES 10052022'!$A$1:$Q$1031,17,FALSE)</f>
        <v>50.464500000000001</v>
      </c>
      <c r="J3594">
        <f t="shared" si="219"/>
        <v>100.929</v>
      </c>
      <c r="L3594" t="s">
        <v>2747</v>
      </c>
      <c r="M3594">
        <f>IF(I3594="","",VLOOKUP(L3594,'ARTICLES 10052022'!$A$1:$J$1031,10,FALSE))</f>
        <v>33.643000000000001</v>
      </c>
      <c r="N3594">
        <f t="shared" ref="N3594:N3657" si="223">IF(I3594="","",E3594*M3594)</f>
        <v>67.286000000000001</v>
      </c>
    </row>
    <row r="3595" spans="1:14" outlineLevel="2">
      <c r="A3595" t="s">
        <v>2849</v>
      </c>
      <c r="B3595" s="73" t="str">
        <f>VLOOKUP(A3595,'ARTICLES 10052022'!$A$2:$D$1031,4,FALSE)</f>
        <v>AF</v>
      </c>
      <c r="C3595" s="73" t="str">
        <f t="shared" si="221"/>
        <v/>
      </c>
      <c r="D3595" t="s">
        <v>2022</v>
      </c>
      <c r="E3595">
        <v>1</v>
      </c>
      <c r="F3595" t="s">
        <v>2023</v>
      </c>
      <c r="G3595">
        <v>6.05</v>
      </c>
      <c r="H3595">
        <f t="shared" si="222"/>
        <v>6.05</v>
      </c>
      <c r="I3595">
        <f>VLOOKUP(L3595,'ARTICLES 10052022'!$A$1:$Q$1031,17,FALSE)</f>
        <v>7.8500000000000005</v>
      </c>
      <c r="J3595">
        <f t="shared" ref="J3595:J3664" si="224">E3595*I3595</f>
        <v>7.8500000000000005</v>
      </c>
      <c r="L3595" t="s">
        <v>2022</v>
      </c>
      <c r="M3595">
        <f>IF(I3595="","",VLOOKUP(L3595,'ARTICLES 10052022'!$A$1:$J$1031,10,FALSE))</f>
        <v>3.14</v>
      </c>
      <c r="N3595">
        <f t="shared" si="223"/>
        <v>3.14</v>
      </c>
    </row>
    <row r="3596" spans="1:14" outlineLevel="2">
      <c r="A3596" t="s">
        <v>2849</v>
      </c>
      <c r="B3596" s="73" t="str">
        <f>VLOOKUP(A3596,'ARTICLES 10052022'!$A$2:$D$1031,4,FALSE)</f>
        <v>AF</v>
      </c>
      <c r="C3596" s="73" t="str">
        <f t="shared" si="221"/>
        <v/>
      </c>
      <c r="D3596" t="s">
        <v>1975</v>
      </c>
      <c r="E3596">
        <v>2</v>
      </c>
      <c r="F3596" t="s">
        <v>1976</v>
      </c>
      <c r="G3596">
        <v>7.73</v>
      </c>
      <c r="H3596">
        <f t="shared" si="222"/>
        <v>15.46</v>
      </c>
      <c r="I3596">
        <f>VLOOKUP(L3596,'ARTICLES 10052022'!$A$1:$Q$1031,17,FALSE)</f>
        <v>9.9450000000000003</v>
      </c>
      <c r="J3596">
        <f t="shared" si="224"/>
        <v>19.89</v>
      </c>
      <c r="L3596" t="s">
        <v>1975</v>
      </c>
      <c r="M3596">
        <f>IF(I3596="","",VLOOKUP(L3596,'ARTICLES 10052022'!$A$1:$J$1031,10,FALSE))</f>
        <v>6.63</v>
      </c>
      <c r="N3596">
        <f t="shared" si="223"/>
        <v>13.26</v>
      </c>
    </row>
    <row r="3597" spans="1:14" outlineLevel="2">
      <c r="A3597" t="s">
        <v>2849</v>
      </c>
      <c r="B3597" s="73" t="str">
        <f>VLOOKUP(A3597,'ARTICLES 10052022'!$A$2:$D$1031,4,FALSE)</f>
        <v>AF</v>
      </c>
      <c r="C3597" s="73" t="str">
        <f t="shared" si="221"/>
        <v/>
      </c>
      <c r="E3597">
        <v>1</v>
      </c>
      <c r="F3597" t="s">
        <v>433</v>
      </c>
      <c r="G3597">
        <v>0</v>
      </c>
      <c r="H3597">
        <f t="shared" si="222"/>
        <v>0</v>
      </c>
      <c r="I3597">
        <f>VLOOKUP(L3597,'ARTICLES 10052022'!$A$1:$Q$1031,17,FALSE)</f>
        <v>28.08</v>
      </c>
      <c r="J3597">
        <f t="shared" si="224"/>
        <v>28.08</v>
      </c>
      <c r="L3597" t="s">
        <v>432</v>
      </c>
      <c r="M3597">
        <f>IF(I3597="","",VLOOKUP(L3597,'ARTICLES 10052022'!$A$1:$J$1031,10,FALSE))</f>
        <v>18.72</v>
      </c>
      <c r="N3597">
        <f t="shared" si="223"/>
        <v>18.72</v>
      </c>
    </row>
    <row r="3598" spans="1:14" outlineLevel="2">
      <c r="A3598" t="s">
        <v>2849</v>
      </c>
      <c r="B3598" s="73" t="str">
        <f>VLOOKUP(A3598,'ARTICLES 10052022'!$A$2:$D$1031,4,FALSE)</f>
        <v>AF</v>
      </c>
      <c r="C3598" s="73" t="str">
        <f t="shared" si="221"/>
        <v/>
      </c>
      <c r="E3598">
        <v>3</v>
      </c>
      <c r="F3598" t="s">
        <v>2881</v>
      </c>
      <c r="G3598">
        <v>0</v>
      </c>
      <c r="H3598">
        <f t="shared" si="222"/>
        <v>0</v>
      </c>
      <c r="I3598">
        <f>VLOOKUP(L3598,'ARTICLES 10052022'!$A$1:$Q$1031,17,FALSE)</f>
        <v>0</v>
      </c>
      <c r="J3598">
        <f t="shared" si="224"/>
        <v>0</v>
      </c>
      <c r="L3598" t="s">
        <v>2880</v>
      </c>
      <c r="M3598">
        <f>IF(I3598="","",VLOOKUP(L3598,'ARTICLES 10052022'!$A$1:$J$1031,10,FALSE))</f>
        <v>0</v>
      </c>
      <c r="N3598">
        <f t="shared" si="223"/>
        <v>0</v>
      </c>
    </row>
    <row r="3599" spans="1:14" outlineLevel="1">
      <c r="A3599" s="73" t="s">
        <v>3369</v>
      </c>
      <c r="B3599" s="73"/>
      <c r="C3599" s="73" t="str">
        <f t="shared" si="221"/>
        <v>MCOFPRODPAPD</v>
      </c>
      <c r="J3599">
        <f>SUBTOTAL(9,J3585:J3598)</f>
        <v>380.51074999999997</v>
      </c>
      <c r="N3599">
        <f>SUBTOTAL(9,N3585:N3598)</f>
        <v>249.45499999999996</v>
      </c>
    </row>
    <row r="3600" spans="1:14" outlineLevel="2">
      <c r="A3600" t="s">
        <v>2615</v>
      </c>
      <c r="B3600" s="73" t="str">
        <f>VLOOKUP(A3600,'ARTICLES 10052022'!$A$2:$D$1031,4,FALSE)</f>
        <v>NP</v>
      </c>
      <c r="C3600" s="73" t="str">
        <f t="shared" si="221"/>
        <v/>
      </c>
      <c r="E3600">
        <v>4</v>
      </c>
      <c r="F3600" t="s">
        <v>1538</v>
      </c>
      <c r="G3600">
        <v>0</v>
      </c>
      <c r="H3600">
        <f t="shared" si="222"/>
        <v>0</v>
      </c>
      <c r="I3600">
        <f>VLOOKUP(L3600,'ARTICLES 10052022'!$A$1:$Q$1031,17,FALSE)</f>
        <v>4.3499999999999996</v>
      </c>
      <c r="J3600">
        <f t="shared" si="224"/>
        <v>17.399999999999999</v>
      </c>
      <c r="L3600" t="s">
        <v>1537</v>
      </c>
      <c r="M3600">
        <f>IF(I3600="","",VLOOKUP(L3600,'ARTICLES 10052022'!$A$1:$J$1031,10,FALSE))</f>
        <v>2.9</v>
      </c>
      <c r="N3600">
        <f t="shared" si="223"/>
        <v>11.6</v>
      </c>
    </row>
    <row r="3601" spans="1:14" outlineLevel="2">
      <c r="A3601" t="s">
        <v>2615</v>
      </c>
      <c r="B3601" s="73" t="str">
        <f>VLOOKUP(A3601,'ARTICLES 10052022'!$A$2:$D$1031,4,FALSE)</f>
        <v>NP</v>
      </c>
      <c r="C3601" s="73" t="str">
        <f t="shared" si="221"/>
        <v/>
      </c>
      <c r="E3601">
        <v>2</v>
      </c>
      <c r="F3601" t="s">
        <v>2030</v>
      </c>
      <c r="G3601">
        <v>0</v>
      </c>
      <c r="H3601">
        <f t="shared" si="222"/>
        <v>0</v>
      </c>
      <c r="I3601">
        <f>VLOOKUP(L3601,'ARTICLES 10052022'!$A$1:$Q$1031,17,FALSE)</f>
        <v>427.5</v>
      </c>
      <c r="J3601">
        <f t="shared" si="224"/>
        <v>855</v>
      </c>
      <c r="L3601" t="s">
        <v>2029</v>
      </c>
      <c r="M3601">
        <f>IF(I3601="","",VLOOKUP(L3601,'ARTICLES 10052022'!$A$1:$J$1031,10,FALSE))</f>
        <v>285</v>
      </c>
      <c r="N3601">
        <f t="shared" si="223"/>
        <v>570</v>
      </c>
    </row>
    <row r="3602" spans="1:14" outlineLevel="2">
      <c r="A3602" t="s">
        <v>2615</v>
      </c>
      <c r="B3602" s="73" t="str">
        <f>VLOOKUP(A3602,'ARTICLES 10052022'!$A$2:$D$1031,4,FALSE)</f>
        <v>NP</v>
      </c>
      <c r="C3602" s="73" t="str">
        <f t="shared" si="221"/>
        <v/>
      </c>
      <c r="E3602">
        <v>1</v>
      </c>
      <c r="F3602" t="s">
        <v>415</v>
      </c>
      <c r="G3602">
        <v>0</v>
      </c>
      <c r="H3602">
        <f t="shared" si="222"/>
        <v>0</v>
      </c>
      <c r="I3602">
        <f>VLOOKUP(L3602,'ARTICLES 10052022'!$A$1:$Q$1031,17,FALSE)</f>
        <v>13.350000000000001</v>
      </c>
      <c r="J3602">
        <f t="shared" si="224"/>
        <v>13.350000000000001</v>
      </c>
      <c r="L3602" t="s">
        <v>414</v>
      </c>
      <c r="M3602">
        <f>IF(I3602="","",VLOOKUP(L3602,'ARTICLES 10052022'!$A$1:$J$1031,10,FALSE))</f>
        <v>8.9</v>
      </c>
      <c r="N3602">
        <f t="shared" si="223"/>
        <v>8.9</v>
      </c>
    </row>
    <row r="3603" spans="1:14" outlineLevel="2">
      <c r="A3603" t="s">
        <v>2615</v>
      </c>
      <c r="B3603" s="73" t="str">
        <f>VLOOKUP(A3603,'ARTICLES 10052022'!$A$2:$D$1031,4,FALSE)</f>
        <v>NP</v>
      </c>
      <c r="C3603" s="73" t="str">
        <f t="shared" si="221"/>
        <v/>
      </c>
      <c r="E3603">
        <v>2</v>
      </c>
      <c r="F3603" t="s">
        <v>2730</v>
      </c>
      <c r="G3603">
        <v>0</v>
      </c>
      <c r="H3603">
        <f t="shared" si="222"/>
        <v>0</v>
      </c>
      <c r="I3603">
        <f>VLOOKUP(L3603,'ARTICLES 10052022'!$A$1:$Q$1031,17,FALSE)</f>
        <v>70.513146000000006</v>
      </c>
      <c r="J3603">
        <f t="shared" si="224"/>
        <v>141.02629200000001</v>
      </c>
      <c r="L3603" t="s">
        <v>2729</v>
      </c>
      <c r="M3603">
        <f>IF(I3603="","",VLOOKUP(L3603,'ARTICLES 10052022'!$A$1:$J$1031,10,FALSE))</f>
        <v>46.120199999999997</v>
      </c>
      <c r="N3603">
        <f t="shared" si="223"/>
        <v>92.240399999999994</v>
      </c>
    </row>
    <row r="3604" spans="1:14" outlineLevel="2">
      <c r="A3604" t="s">
        <v>2615</v>
      </c>
      <c r="B3604" s="73" t="str">
        <f>VLOOKUP(A3604,'ARTICLES 10052022'!$A$2:$D$1031,4,FALSE)</f>
        <v>NP</v>
      </c>
      <c r="C3604" s="73" t="str">
        <f t="shared" si="221"/>
        <v/>
      </c>
      <c r="E3604">
        <v>1</v>
      </c>
      <c r="F3604" t="s">
        <v>2862</v>
      </c>
      <c r="G3604">
        <v>0</v>
      </c>
      <c r="H3604">
        <f t="shared" si="222"/>
        <v>0</v>
      </c>
      <c r="I3604">
        <f>VLOOKUP(L3604,'ARTICLES 10052022'!$A$1:$Q$1031,17,FALSE)</f>
        <v>289.11698000000001</v>
      </c>
      <c r="J3604">
        <f t="shared" si="224"/>
        <v>289.11698000000001</v>
      </c>
      <c r="L3604" t="s">
        <v>2861</v>
      </c>
      <c r="M3604">
        <f>IF(I3604="","",VLOOKUP(L3604,'ARTICLES 10052022'!$A$1:$J$1031,10,FALSE))</f>
        <v>214.70579999999998</v>
      </c>
      <c r="N3604">
        <f t="shared" si="223"/>
        <v>214.70579999999998</v>
      </c>
    </row>
    <row r="3605" spans="1:14" outlineLevel="2">
      <c r="A3605" t="s">
        <v>2615</v>
      </c>
      <c r="B3605" s="73" t="str">
        <f>VLOOKUP(A3605,'ARTICLES 10052022'!$A$2:$D$1031,4,FALSE)</f>
        <v>NP</v>
      </c>
      <c r="C3605" s="73" t="str">
        <f t="shared" si="221"/>
        <v/>
      </c>
      <c r="E3605">
        <v>1</v>
      </c>
      <c r="F3605" t="s">
        <v>2610</v>
      </c>
      <c r="G3605">
        <v>0</v>
      </c>
      <c r="H3605">
        <f t="shared" si="222"/>
        <v>0</v>
      </c>
      <c r="I3605">
        <f>VLOOKUP(L3605,'ARTICLES 10052022'!$A$1:$Q$1031,17,FALSE)</f>
        <v>326.79725000000002</v>
      </c>
      <c r="J3605">
        <f t="shared" si="224"/>
        <v>326.79725000000002</v>
      </c>
      <c r="L3605" t="s">
        <v>2609</v>
      </c>
      <c r="M3605">
        <f>IF(I3605="","",VLOOKUP(L3605,'ARTICLES 10052022'!$A$1:$J$1031,10,FALSE))</f>
        <v>213.83199999999999</v>
      </c>
      <c r="N3605">
        <f t="shared" si="223"/>
        <v>213.83199999999999</v>
      </c>
    </row>
    <row r="3606" spans="1:14" outlineLevel="2">
      <c r="A3606" t="s">
        <v>2615</v>
      </c>
      <c r="B3606" s="73" t="str">
        <f>VLOOKUP(A3606,'ARTICLES 10052022'!$A$2:$D$1031,4,FALSE)</f>
        <v>NP</v>
      </c>
      <c r="C3606" s="73" t="str">
        <f t="shared" si="221"/>
        <v/>
      </c>
      <c r="E3606">
        <v>1</v>
      </c>
      <c r="F3606" t="s">
        <v>1489</v>
      </c>
      <c r="G3606">
        <v>0</v>
      </c>
      <c r="H3606">
        <f t="shared" si="222"/>
        <v>0</v>
      </c>
      <c r="I3606">
        <f>VLOOKUP(L3606,'ARTICLES 10052022'!$A$1:$Q$1031,17,FALSE)</f>
        <v>229.26</v>
      </c>
      <c r="J3606">
        <f t="shared" si="224"/>
        <v>229.26</v>
      </c>
      <c r="L3606" t="s">
        <v>1488</v>
      </c>
      <c r="M3606">
        <f>IF(I3606="","",VLOOKUP(L3606,'ARTICLES 10052022'!$A$1:$J$1031,10,FALSE))</f>
        <v>152.84</v>
      </c>
      <c r="N3606">
        <f t="shared" si="223"/>
        <v>152.84</v>
      </c>
    </row>
    <row r="3607" spans="1:14" outlineLevel="2">
      <c r="A3607" t="s">
        <v>2615</v>
      </c>
      <c r="B3607" s="73" t="str">
        <f>VLOOKUP(A3607,'ARTICLES 10052022'!$A$2:$D$1031,4,FALSE)</f>
        <v>NP</v>
      </c>
      <c r="C3607" s="73" t="str">
        <f t="shared" si="221"/>
        <v/>
      </c>
      <c r="E3607">
        <v>1.5</v>
      </c>
      <c r="F3607" t="s">
        <v>2411</v>
      </c>
      <c r="G3607">
        <v>0</v>
      </c>
      <c r="H3607">
        <f t="shared" si="222"/>
        <v>0</v>
      </c>
      <c r="I3607">
        <f>VLOOKUP(L3607,'ARTICLES 10052022'!$A$1:$Q$1031,17,FALSE)</f>
        <v>75</v>
      </c>
      <c r="J3607">
        <f t="shared" si="224"/>
        <v>112.5</v>
      </c>
      <c r="L3607" t="s">
        <v>2410</v>
      </c>
      <c r="M3607">
        <f>IF(I3607="","",VLOOKUP(L3607,'ARTICLES 10052022'!$A$1:$J$1031,10,FALSE))</f>
        <v>50</v>
      </c>
      <c r="N3607">
        <f t="shared" si="223"/>
        <v>75</v>
      </c>
    </row>
    <row r="3608" spans="1:14" outlineLevel="2">
      <c r="A3608" t="s">
        <v>2615</v>
      </c>
      <c r="B3608" s="73" t="str">
        <f>VLOOKUP(A3608,'ARTICLES 10052022'!$A$2:$D$1031,4,FALSE)</f>
        <v>NP</v>
      </c>
      <c r="C3608" s="73" t="str">
        <f t="shared" si="221"/>
        <v/>
      </c>
      <c r="E3608">
        <v>1</v>
      </c>
      <c r="F3608" t="s">
        <v>2365</v>
      </c>
      <c r="G3608">
        <v>0</v>
      </c>
      <c r="H3608">
        <f t="shared" si="222"/>
        <v>0</v>
      </c>
      <c r="I3608">
        <f>VLOOKUP(L3608,'ARTICLES 10052022'!$A$1:$Q$1031,17,FALSE)</f>
        <v>28.77</v>
      </c>
      <c r="J3608">
        <f t="shared" si="224"/>
        <v>28.77</v>
      </c>
      <c r="L3608" t="s">
        <v>2364</v>
      </c>
      <c r="M3608">
        <f>IF(I3608="","",VLOOKUP(L3608,'ARTICLES 10052022'!$A$1:$J$1031,10,FALSE))</f>
        <v>19.18</v>
      </c>
      <c r="N3608">
        <f t="shared" si="223"/>
        <v>19.18</v>
      </c>
    </row>
    <row r="3609" spans="1:14" outlineLevel="2">
      <c r="A3609" t="s">
        <v>2615</v>
      </c>
      <c r="B3609" s="73" t="str">
        <f>VLOOKUP(A3609,'ARTICLES 10052022'!$A$2:$D$1031,4,FALSE)</f>
        <v>NP</v>
      </c>
      <c r="C3609" s="73" t="str">
        <f t="shared" si="221"/>
        <v/>
      </c>
      <c r="E3609">
        <v>1</v>
      </c>
      <c r="F3609" t="s">
        <v>1514</v>
      </c>
      <c r="G3609">
        <v>0</v>
      </c>
      <c r="H3609">
        <f t="shared" si="222"/>
        <v>0</v>
      </c>
      <c r="I3609">
        <f>VLOOKUP(L3609,'ARTICLES 10052022'!$A$1:$Q$1031,17,FALSE)</f>
        <v>19.064219999999999</v>
      </c>
      <c r="J3609">
        <f t="shared" si="224"/>
        <v>19.064219999999999</v>
      </c>
      <c r="L3609" t="s">
        <v>632</v>
      </c>
      <c r="M3609">
        <f>IF(I3609="","",VLOOKUP(L3609,'ARTICLES 10052022'!$A$1:$J$1031,10,FALSE))</f>
        <v>4.7779999999999996</v>
      </c>
      <c r="N3609">
        <f t="shared" si="223"/>
        <v>4.7779999999999996</v>
      </c>
    </row>
    <row r="3610" spans="1:14" outlineLevel="1">
      <c r="A3610" s="73" t="s">
        <v>3370</v>
      </c>
      <c r="B3610" s="73"/>
      <c r="C3610" s="73" t="str">
        <f t="shared" si="221"/>
        <v>DSPR-1200-ALT</v>
      </c>
      <c r="J3610">
        <f>SUBTOTAL(9,J3600:J3609)</f>
        <v>2032.2847420000001</v>
      </c>
      <c r="N3610">
        <f>SUBTOTAL(9,N3600:N3609)</f>
        <v>1363.0762</v>
      </c>
    </row>
    <row r="3611" spans="1:14" outlineLevel="2">
      <c r="A3611" t="s">
        <v>2882</v>
      </c>
      <c r="B3611" s="73" t="str">
        <f>VLOOKUP(A3611,'ARTICLES 10052022'!$A$2:$D$1031,4,FALSE)</f>
        <v>NP</v>
      </c>
      <c r="C3611" s="73" t="str">
        <f t="shared" si="221"/>
        <v/>
      </c>
      <c r="E3611">
        <v>4</v>
      </c>
      <c r="F3611" t="s">
        <v>1538</v>
      </c>
      <c r="G3611">
        <v>0</v>
      </c>
      <c r="H3611">
        <f t="shared" si="222"/>
        <v>0</v>
      </c>
      <c r="I3611">
        <f>VLOOKUP(L3611,'ARTICLES 10052022'!$A$1:$Q$1031,17,FALSE)</f>
        <v>4.3499999999999996</v>
      </c>
      <c r="J3611">
        <f t="shared" si="224"/>
        <v>17.399999999999999</v>
      </c>
      <c r="L3611" t="s">
        <v>1537</v>
      </c>
      <c r="M3611">
        <f>IF(I3611="","",VLOOKUP(L3611,'ARTICLES 10052022'!$A$1:$J$1031,10,FALSE))</f>
        <v>2.9</v>
      </c>
      <c r="N3611">
        <f t="shared" si="223"/>
        <v>11.6</v>
      </c>
    </row>
    <row r="3612" spans="1:14" outlineLevel="2">
      <c r="A3612" t="s">
        <v>2882</v>
      </c>
      <c r="B3612" s="73" t="str">
        <f>VLOOKUP(A3612,'ARTICLES 10052022'!$A$2:$D$1031,4,FALSE)</f>
        <v>NP</v>
      </c>
      <c r="C3612" s="73" t="str">
        <f t="shared" si="221"/>
        <v/>
      </c>
      <c r="E3612">
        <v>2</v>
      </c>
      <c r="F3612" t="s">
        <v>2030</v>
      </c>
      <c r="G3612">
        <v>0</v>
      </c>
      <c r="H3612">
        <f t="shared" si="222"/>
        <v>0</v>
      </c>
      <c r="I3612">
        <f>VLOOKUP(L3612,'ARTICLES 10052022'!$A$1:$Q$1031,17,FALSE)</f>
        <v>427.5</v>
      </c>
      <c r="J3612">
        <f t="shared" si="224"/>
        <v>855</v>
      </c>
      <c r="L3612" t="s">
        <v>2029</v>
      </c>
      <c r="M3612">
        <f>IF(I3612="","",VLOOKUP(L3612,'ARTICLES 10052022'!$A$1:$J$1031,10,FALSE))</f>
        <v>285</v>
      </c>
      <c r="N3612">
        <f t="shared" si="223"/>
        <v>570</v>
      </c>
    </row>
    <row r="3613" spans="1:14" outlineLevel="2">
      <c r="A3613" t="s">
        <v>2882</v>
      </c>
      <c r="B3613" s="73" t="str">
        <f>VLOOKUP(A3613,'ARTICLES 10052022'!$A$2:$D$1031,4,FALSE)</f>
        <v>NP</v>
      </c>
      <c r="C3613" s="73" t="str">
        <f t="shared" si="221"/>
        <v/>
      </c>
      <c r="E3613">
        <v>1</v>
      </c>
      <c r="F3613" t="s">
        <v>415</v>
      </c>
      <c r="G3613">
        <v>0</v>
      </c>
      <c r="H3613">
        <f t="shared" si="222"/>
        <v>0</v>
      </c>
      <c r="I3613">
        <f>VLOOKUP(L3613,'ARTICLES 10052022'!$A$1:$Q$1031,17,FALSE)</f>
        <v>13.350000000000001</v>
      </c>
      <c r="J3613">
        <f t="shared" si="224"/>
        <v>13.350000000000001</v>
      </c>
      <c r="L3613" t="s">
        <v>414</v>
      </c>
      <c r="M3613">
        <f>IF(I3613="","",VLOOKUP(L3613,'ARTICLES 10052022'!$A$1:$J$1031,10,FALSE))</f>
        <v>8.9</v>
      </c>
      <c r="N3613">
        <f t="shared" si="223"/>
        <v>8.9</v>
      </c>
    </row>
    <row r="3614" spans="1:14" outlineLevel="2">
      <c r="A3614" t="s">
        <v>2882</v>
      </c>
      <c r="B3614" s="73" t="str">
        <f>VLOOKUP(A3614,'ARTICLES 10052022'!$A$2:$D$1031,4,FALSE)</f>
        <v>NP</v>
      </c>
      <c r="C3614" s="73" t="str">
        <f t="shared" si="221"/>
        <v/>
      </c>
      <c r="E3614">
        <v>2</v>
      </c>
      <c r="F3614" t="s">
        <v>2730</v>
      </c>
      <c r="G3614">
        <v>0</v>
      </c>
      <c r="H3614">
        <f t="shared" si="222"/>
        <v>0</v>
      </c>
      <c r="I3614">
        <f>VLOOKUP(L3614,'ARTICLES 10052022'!$A$1:$Q$1031,17,FALSE)</f>
        <v>70.513146000000006</v>
      </c>
      <c r="J3614">
        <f t="shared" si="224"/>
        <v>141.02629200000001</v>
      </c>
      <c r="L3614" t="s">
        <v>2729</v>
      </c>
      <c r="M3614">
        <f>IF(I3614="","",VLOOKUP(L3614,'ARTICLES 10052022'!$A$1:$J$1031,10,FALSE))</f>
        <v>46.120199999999997</v>
      </c>
      <c r="N3614">
        <f t="shared" si="223"/>
        <v>92.240399999999994</v>
      </c>
    </row>
    <row r="3615" spans="1:14" outlineLevel="2">
      <c r="A3615" t="s">
        <v>2882</v>
      </c>
      <c r="B3615" s="73" t="str">
        <f>VLOOKUP(A3615,'ARTICLES 10052022'!$A$2:$D$1031,4,FALSE)</f>
        <v>NP</v>
      </c>
      <c r="C3615" s="73" t="str">
        <f t="shared" si="221"/>
        <v/>
      </c>
      <c r="E3615">
        <v>1</v>
      </c>
      <c r="F3615" t="s">
        <v>2862</v>
      </c>
      <c r="G3615">
        <v>0</v>
      </c>
      <c r="H3615">
        <f t="shared" si="222"/>
        <v>0</v>
      </c>
      <c r="I3615">
        <f>VLOOKUP(L3615,'ARTICLES 10052022'!$A$1:$Q$1031,17,FALSE)</f>
        <v>289.11698000000001</v>
      </c>
      <c r="J3615">
        <f t="shared" si="224"/>
        <v>289.11698000000001</v>
      </c>
      <c r="L3615" t="s">
        <v>2861</v>
      </c>
      <c r="M3615">
        <f>IF(I3615="","",VLOOKUP(L3615,'ARTICLES 10052022'!$A$1:$J$1031,10,FALSE))</f>
        <v>214.70579999999998</v>
      </c>
      <c r="N3615">
        <f t="shared" si="223"/>
        <v>214.70579999999998</v>
      </c>
    </row>
    <row r="3616" spans="1:14" outlineLevel="2">
      <c r="A3616" t="s">
        <v>2882</v>
      </c>
      <c r="B3616" s="73" t="str">
        <f>VLOOKUP(A3616,'ARTICLES 10052022'!$A$2:$D$1031,4,FALSE)</f>
        <v>NP</v>
      </c>
      <c r="C3616" s="73" t="str">
        <f t="shared" si="221"/>
        <v/>
      </c>
      <c r="E3616">
        <v>1</v>
      </c>
      <c r="F3616" t="s">
        <v>2610</v>
      </c>
      <c r="G3616">
        <v>0</v>
      </c>
      <c r="H3616">
        <f t="shared" si="222"/>
        <v>0</v>
      </c>
      <c r="I3616">
        <f>VLOOKUP(L3616,'ARTICLES 10052022'!$A$1:$Q$1031,17,FALSE)</f>
        <v>326.79725000000002</v>
      </c>
      <c r="J3616">
        <f t="shared" si="224"/>
        <v>326.79725000000002</v>
      </c>
      <c r="L3616" t="s">
        <v>2609</v>
      </c>
      <c r="M3616">
        <f>IF(I3616="","",VLOOKUP(L3616,'ARTICLES 10052022'!$A$1:$J$1031,10,FALSE))</f>
        <v>213.83199999999999</v>
      </c>
      <c r="N3616">
        <f t="shared" si="223"/>
        <v>213.83199999999999</v>
      </c>
    </row>
    <row r="3617" spans="1:14" outlineLevel="2">
      <c r="A3617" t="s">
        <v>2882</v>
      </c>
      <c r="B3617" s="73" t="str">
        <f>VLOOKUP(A3617,'ARTICLES 10052022'!$A$2:$D$1031,4,FALSE)</f>
        <v>NP</v>
      </c>
      <c r="C3617" s="73" t="str">
        <f t="shared" si="221"/>
        <v/>
      </c>
      <c r="E3617">
        <v>1</v>
      </c>
      <c r="F3617" t="s">
        <v>2864</v>
      </c>
      <c r="G3617">
        <v>0</v>
      </c>
      <c r="H3617">
        <f t="shared" si="222"/>
        <v>0</v>
      </c>
      <c r="I3617">
        <f>VLOOKUP(L3617,'ARTICLES 10052022'!$A$1:$Q$1031,17,FALSE)</f>
        <v>355.5</v>
      </c>
      <c r="J3617">
        <f t="shared" si="224"/>
        <v>355.5</v>
      </c>
      <c r="L3617" t="s">
        <v>2863</v>
      </c>
      <c r="M3617">
        <f>IF(I3617="","",VLOOKUP(L3617,'ARTICLES 10052022'!$A$1:$J$1031,10,FALSE))</f>
        <v>237</v>
      </c>
      <c r="N3617">
        <f t="shared" si="223"/>
        <v>237</v>
      </c>
    </row>
    <row r="3618" spans="1:14" outlineLevel="2">
      <c r="A3618" t="s">
        <v>2882</v>
      </c>
      <c r="B3618" s="73" t="str">
        <f>VLOOKUP(A3618,'ARTICLES 10052022'!$A$2:$D$1031,4,FALSE)</f>
        <v>NP</v>
      </c>
      <c r="C3618" s="73" t="str">
        <f t="shared" si="221"/>
        <v/>
      </c>
      <c r="E3618">
        <v>1.5</v>
      </c>
      <c r="F3618" t="s">
        <v>2411</v>
      </c>
      <c r="G3618">
        <v>0</v>
      </c>
      <c r="H3618">
        <f t="shared" si="222"/>
        <v>0</v>
      </c>
      <c r="I3618">
        <f>VLOOKUP(L3618,'ARTICLES 10052022'!$A$1:$Q$1031,17,FALSE)</f>
        <v>75</v>
      </c>
      <c r="J3618">
        <f t="shared" si="224"/>
        <v>112.5</v>
      </c>
      <c r="L3618" t="s">
        <v>2410</v>
      </c>
      <c r="M3618">
        <f>IF(I3618="","",VLOOKUP(L3618,'ARTICLES 10052022'!$A$1:$J$1031,10,FALSE))</f>
        <v>50</v>
      </c>
      <c r="N3618">
        <f t="shared" si="223"/>
        <v>75</v>
      </c>
    </row>
    <row r="3619" spans="1:14" outlineLevel="2">
      <c r="A3619" t="s">
        <v>2882</v>
      </c>
      <c r="B3619" s="73" t="str">
        <f>VLOOKUP(A3619,'ARTICLES 10052022'!$A$2:$D$1031,4,FALSE)</f>
        <v>NP</v>
      </c>
      <c r="C3619" s="73" t="str">
        <f t="shared" si="221"/>
        <v/>
      </c>
      <c r="E3619">
        <v>1</v>
      </c>
      <c r="F3619" t="s">
        <v>2365</v>
      </c>
      <c r="G3619">
        <v>0</v>
      </c>
      <c r="H3619">
        <f t="shared" si="222"/>
        <v>0</v>
      </c>
      <c r="I3619">
        <f>VLOOKUP(L3619,'ARTICLES 10052022'!$A$1:$Q$1031,17,FALSE)</f>
        <v>28.77</v>
      </c>
      <c r="J3619">
        <f t="shared" si="224"/>
        <v>28.77</v>
      </c>
      <c r="L3619" t="s">
        <v>2364</v>
      </c>
      <c r="M3619">
        <f>IF(I3619="","",VLOOKUP(L3619,'ARTICLES 10052022'!$A$1:$J$1031,10,FALSE))</f>
        <v>19.18</v>
      </c>
      <c r="N3619">
        <f t="shared" si="223"/>
        <v>19.18</v>
      </c>
    </row>
    <row r="3620" spans="1:14" outlineLevel="2">
      <c r="A3620" t="s">
        <v>2882</v>
      </c>
      <c r="B3620" s="73" t="str">
        <f>VLOOKUP(A3620,'ARTICLES 10052022'!$A$2:$D$1031,4,FALSE)</f>
        <v>NP</v>
      </c>
      <c r="C3620" s="73" t="str">
        <f t="shared" si="221"/>
        <v/>
      </c>
      <c r="E3620">
        <v>1</v>
      </c>
      <c r="F3620" t="s">
        <v>1514</v>
      </c>
      <c r="G3620">
        <v>0</v>
      </c>
      <c r="H3620">
        <f t="shared" si="222"/>
        <v>0</v>
      </c>
      <c r="I3620">
        <f>VLOOKUP(L3620,'ARTICLES 10052022'!$A$1:$Q$1031,17,FALSE)</f>
        <v>19.064219999999999</v>
      </c>
      <c r="J3620">
        <f t="shared" si="224"/>
        <v>19.064219999999999</v>
      </c>
      <c r="L3620" t="s">
        <v>632</v>
      </c>
      <c r="M3620">
        <f>IF(I3620="","",VLOOKUP(L3620,'ARTICLES 10052022'!$A$1:$J$1031,10,FALSE))</f>
        <v>4.7779999999999996</v>
      </c>
      <c r="N3620">
        <f t="shared" si="223"/>
        <v>4.7779999999999996</v>
      </c>
    </row>
    <row r="3621" spans="1:14" outlineLevel="1">
      <c r="A3621" s="73" t="s">
        <v>3371</v>
      </c>
      <c r="B3621" s="73"/>
      <c r="C3621" s="73" t="str">
        <f t="shared" si="221"/>
        <v>DSPR-1500-ALT</v>
      </c>
      <c r="J3621">
        <f>SUBTOTAL(9,J3611:J3620)</f>
        <v>2158.5247420000001</v>
      </c>
      <c r="N3621">
        <f>SUBTOTAL(9,N3611:N3620)</f>
        <v>1447.2362000000001</v>
      </c>
    </row>
    <row r="3622" spans="1:14" outlineLevel="2">
      <c r="A3622" t="s">
        <v>2885</v>
      </c>
      <c r="B3622" s="73" t="str">
        <f>VLOOKUP(A3622,'ARTICLES 10052022'!$A$2:$D$1031,4,FALSE)</f>
        <v>NP</v>
      </c>
      <c r="C3622" s="73" t="str">
        <f t="shared" si="221"/>
        <v/>
      </c>
      <c r="E3622">
        <v>4</v>
      </c>
      <c r="F3622" t="s">
        <v>1538</v>
      </c>
      <c r="G3622">
        <v>0</v>
      </c>
      <c r="H3622">
        <f t="shared" si="222"/>
        <v>0</v>
      </c>
      <c r="I3622">
        <f>VLOOKUP(L3622,'ARTICLES 10052022'!$A$1:$Q$1031,17,FALSE)</f>
        <v>4.3499999999999996</v>
      </c>
      <c r="J3622">
        <f t="shared" si="224"/>
        <v>17.399999999999999</v>
      </c>
      <c r="L3622" t="s">
        <v>1537</v>
      </c>
      <c r="M3622">
        <f>IF(I3622="","",VLOOKUP(L3622,'ARTICLES 10052022'!$A$1:$J$1031,10,FALSE))</f>
        <v>2.9</v>
      </c>
      <c r="N3622">
        <f t="shared" si="223"/>
        <v>11.6</v>
      </c>
    </row>
    <row r="3623" spans="1:14" outlineLevel="2">
      <c r="A3623" t="s">
        <v>2885</v>
      </c>
      <c r="B3623" s="73" t="str">
        <f>VLOOKUP(A3623,'ARTICLES 10052022'!$A$2:$D$1031,4,FALSE)</f>
        <v>NP</v>
      </c>
      <c r="C3623" s="73" t="str">
        <f t="shared" si="221"/>
        <v/>
      </c>
      <c r="E3623">
        <v>2</v>
      </c>
      <c r="F3623" t="s">
        <v>2030</v>
      </c>
      <c r="G3623">
        <v>0</v>
      </c>
      <c r="H3623">
        <f t="shared" si="222"/>
        <v>0</v>
      </c>
      <c r="I3623">
        <f>VLOOKUP(L3623,'ARTICLES 10052022'!$A$1:$Q$1031,17,FALSE)</f>
        <v>427.5</v>
      </c>
      <c r="J3623">
        <f t="shared" si="224"/>
        <v>855</v>
      </c>
      <c r="L3623" t="s">
        <v>2029</v>
      </c>
      <c r="M3623">
        <f>IF(I3623="","",VLOOKUP(L3623,'ARTICLES 10052022'!$A$1:$J$1031,10,FALSE))</f>
        <v>285</v>
      </c>
      <c r="N3623">
        <f t="shared" si="223"/>
        <v>570</v>
      </c>
    </row>
    <row r="3624" spans="1:14" outlineLevel="2">
      <c r="A3624" t="s">
        <v>2885</v>
      </c>
      <c r="B3624" s="73" t="str">
        <f>VLOOKUP(A3624,'ARTICLES 10052022'!$A$2:$D$1031,4,FALSE)</f>
        <v>NP</v>
      </c>
      <c r="C3624" s="73" t="str">
        <f t="shared" si="221"/>
        <v/>
      </c>
      <c r="E3624">
        <v>1</v>
      </c>
      <c r="F3624" t="s">
        <v>415</v>
      </c>
      <c r="G3624">
        <v>0</v>
      </c>
      <c r="H3624">
        <f t="shared" si="222"/>
        <v>0</v>
      </c>
      <c r="I3624">
        <f>VLOOKUP(L3624,'ARTICLES 10052022'!$A$1:$Q$1031,17,FALSE)</f>
        <v>13.350000000000001</v>
      </c>
      <c r="J3624">
        <f t="shared" si="224"/>
        <v>13.350000000000001</v>
      </c>
      <c r="L3624" t="s">
        <v>414</v>
      </c>
      <c r="M3624">
        <f>IF(I3624="","",VLOOKUP(L3624,'ARTICLES 10052022'!$A$1:$J$1031,10,FALSE))</f>
        <v>8.9</v>
      </c>
      <c r="N3624">
        <f t="shared" si="223"/>
        <v>8.9</v>
      </c>
    </row>
    <row r="3625" spans="1:14" outlineLevel="2">
      <c r="A3625" t="s">
        <v>2885</v>
      </c>
      <c r="B3625" s="73" t="str">
        <f>VLOOKUP(A3625,'ARTICLES 10052022'!$A$2:$D$1031,4,FALSE)</f>
        <v>NP</v>
      </c>
      <c r="C3625" s="73" t="str">
        <f t="shared" si="221"/>
        <v/>
      </c>
      <c r="E3625">
        <v>2</v>
      </c>
      <c r="F3625" t="s">
        <v>2730</v>
      </c>
      <c r="G3625">
        <v>0</v>
      </c>
      <c r="H3625">
        <f t="shared" si="222"/>
        <v>0</v>
      </c>
      <c r="I3625">
        <f>VLOOKUP(L3625,'ARTICLES 10052022'!$A$1:$Q$1031,17,FALSE)</f>
        <v>70.513146000000006</v>
      </c>
      <c r="J3625">
        <f t="shared" si="224"/>
        <v>141.02629200000001</v>
      </c>
      <c r="L3625" t="s">
        <v>2729</v>
      </c>
      <c r="M3625">
        <f>IF(I3625="","",VLOOKUP(L3625,'ARTICLES 10052022'!$A$1:$J$1031,10,FALSE))</f>
        <v>46.120199999999997</v>
      </c>
      <c r="N3625">
        <f t="shared" si="223"/>
        <v>92.240399999999994</v>
      </c>
    </row>
    <row r="3626" spans="1:14" outlineLevel="2">
      <c r="A3626" t="s">
        <v>2885</v>
      </c>
      <c r="B3626" s="73" t="str">
        <f>VLOOKUP(A3626,'ARTICLES 10052022'!$A$2:$D$1031,4,FALSE)</f>
        <v>NP</v>
      </c>
      <c r="C3626" s="73" t="str">
        <f t="shared" si="221"/>
        <v/>
      </c>
      <c r="E3626">
        <v>1</v>
      </c>
      <c r="F3626" t="s">
        <v>2862</v>
      </c>
      <c r="G3626">
        <v>0</v>
      </c>
      <c r="H3626">
        <f t="shared" si="222"/>
        <v>0</v>
      </c>
      <c r="I3626">
        <f>VLOOKUP(L3626,'ARTICLES 10052022'!$A$1:$Q$1031,17,FALSE)</f>
        <v>289.11698000000001</v>
      </c>
      <c r="J3626">
        <f t="shared" si="224"/>
        <v>289.11698000000001</v>
      </c>
      <c r="L3626" t="s">
        <v>2861</v>
      </c>
      <c r="M3626">
        <f>IF(I3626="","",VLOOKUP(L3626,'ARTICLES 10052022'!$A$1:$J$1031,10,FALSE))</f>
        <v>214.70579999999998</v>
      </c>
      <c r="N3626">
        <f t="shared" si="223"/>
        <v>214.70579999999998</v>
      </c>
    </row>
    <row r="3627" spans="1:14" outlineLevel="2">
      <c r="A3627" t="s">
        <v>2885</v>
      </c>
      <c r="B3627" s="73" t="str">
        <f>VLOOKUP(A3627,'ARTICLES 10052022'!$A$2:$D$1031,4,FALSE)</f>
        <v>NP</v>
      </c>
      <c r="C3627" s="73" t="str">
        <f t="shared" si="221"/>
        <v/>
      </c>
      <c r="E3627">
        <v>1</v>
      </c>
      <c r="F3627" t="s">
        <v>2610</v>
      </c>
      <c r="G3627">
        <v>0</v>
      </c>
      <c r="H3627">
        <f t="shared" si="222"/>
        <v>0</v>
      </c>
      <c r="I3627">
        <f>VLOOKUP(L3627,'ARTICLES 10052022'!$A$1:$Q$1031,17,FALSE)</f>
        <v>326.79725000000002</v>
      </c>
      <c r="J3627">
        <f t="shared" si="224"/>
        <v>326.79725000000002</v>
      </c>
      <c r="L3627" t="s">
        <v>2609</v>
      </c>
      <c r="M3627">
        <f>IF(I3627="","",VLOOKUP(L3627,'ARTICLES 10052022'!$A$1:$J$1031,10,FALSE))</f>
        <v>213.83199999999999</v>
      </c>
      <c r="N3627">
        <f t="shared" si="223"/>
        <v>213.83199999999999</v>
      </c>
    </row>
    <row r="3628" spans="1:14" outlineLevel="2">
      <c r="A3628" t="s">
        <v>2885</v>
      </c>
      <c r="B3628" s="73" t="str">
        <f>VLOOKUP(A3628,'ARTICLES 10052022'!$A$2:$D$1031,4,FALSE)</f>
        <v>NP</v>
      </c>
      <c r="C3628" s="73" t="str">
        <f t="shared" si="221"/>
        <v/>
      </c>
      <c r="E3628">
        <v>1</v>
      </c>
      <c r="F3628" t="s">
        <v>2864</v>
      </c>
      <c r="G3628">
        <v>0</v>
      </c>
      <c r="H3628">
        <f t="shared" si="222"/>
        <v>0</v>
      </c>
      <c r="I3628">
        <f>VLOOKUP(L3628,'ARTICLES 10052022'!$A$1:$Q$1031,17,FALSE)</f>
        <v>355.5</v>
      </c>
      <c r="J3628">
        <f t="shared" si="224"/>
        <v>355.5</v>
      </c>
      <c r="L3628" t="s">
        <v>2863</v>
      </c>
      <c r="M3628">
        <f>IF(I3628="","",VLOOKUP(L3628,'ARTICLES 10052022'!$A$1:$J$1031,10,FALSE))</f>
        <v>237</v>
      </c>
      <c r="N3628">
        <f t="shared" si="223"/>
        <v>237</v>
      </c>
    </row>
    <row r="3629" spans="1:14" outlineLevel="2">
      <c r="A3629" t="s">
        <v>2885</v>
      </c>
      <c r="B3629" s="73" t="str">
        <f>VLOOKUP(A3629,'ARTICLES 10052022'!$A$2:$D$1031,4,FALSE)</f>
        <v>NP</v>
      </c>
      <c r="C3629" s="73" t="str">
        <f t="shared" si="221"/>
        <v/>
      </c>
      <c r="E3629">
        <v>1.5</v>
      </c>
      <c r="F3629" t="s">
        <v>2411</v>
      </c>
      <c r="G3629">
        <v>0</v>
      </c>
      <c r="H3629">
        <f t="shared" si="222"/>
        <v>0</v>
      </c>
      <c r="I3629">
        <f>VLOOKUP(L3629,'ARTICLES 10052022'!$A$1:$Q$1031,17,FALSE)</f>
        <v>75</v>
      </c>
      <c r="J3629">
        <f t="shared" si="224"/>
        <v>112.5</v>
      </c>
      <c r="L3629" t="s">
        <v>2410</v>
      </c>
      <c r="M3629">
        <f>IF(I3629="","",VLOOKUP(L3629,'ARTICLES 10052022'!$A$1:$J$1031,10,FALSE))</f>
        <v>50</v>
      </c>
      <c r="N3629">
        <f t="shared" si="223"/>
        <v>75</v>
      </c>
    </row>
    <row r="3630" spans="1:14" outlineLevel="2">
      <c r="A3630" t="s">
        <v>2885</v>
      </c>
      <c r="B3630" s="73" t="str">
        <f>VLOOKUP(A3630,'ARTICLES 10052022'!$A$2:$D$1031,4,FALSE)</f>
        <v>NP</v>
      </c>
      <c r="C3630" s="73" t="str">
        <f t="shared" si="221"/>
        <v/>
      </c>
      <c r="E3630">
        <v>1</v>
      </c>
      <c r="F3630" t="s">
        <v>2365</v>
      </c>
      <c r="G3630">
        <v>0</v>
      </c>
      <c r="H3630">
        <f t="shared" si="222"/>
        <v>0</v>
      </c>
      <c r="I3630">
        <f>VLOOKUP(L3630,'ARTICLES 10052022'!$A$1:$Q$1031,17,FALSE)</f>
        <v>28.77</v>
      </c>
      <c r="J3630">
        <f t="shared" si="224"/>
        <v>28.77</v>
      </c>
      <c r="L3630" t="s">
        <v>2364</v>
      </c>
      <c r="M3630">
        <f>IF(I3630="","",VLOOKUP(L3630,'ARTICLES 10052022'!$A$1:$J$1031,10,FALSE))</f>
        <v>19.18</v>
      </c>
      <c r="N3630">
        <f t="shared" si="223"/>
        <v>19.18</v>
      </c>
    </row>
    <row r="3631" spans="1:14" outlineLevel="2">
      <c r="A3631" t="s">
        <v>2885</v>
      </c>
      <c r="B3631" s="73" t="str">
        <f>VLOOKUP(A3631,'ARTICLES 10052022'!$A$2:$D$1031,4,FALSE)</f>
        <v>NP</v>
      </c>
      <c r="C3631" s="73" t="str">
        <f t="shared" si="221"/>
        <v/>
      </c>
      <c r="E3631">
        <v>3</v>
      </c>
      <c r="F3631" t="s">
        <v>1514</v>
      </c>
      <c r="G3631">
        <v>0</v>
      </c>
      <c r="H3631">
        <f t="shared" si="222"/>
        <v>0</v>
      </c>
      <c r="I3631">
        <f>VLOOKUP(L3631,'ARTICLES 10052022'!$A$1:$Q$1031,17,FALSE)</f>
        <v>19.064219999999999</v>
      </c>
      <c r="J3631">
        <f t="shared" si="224"/>
        <v>57.192659999999997</v>
      </c>
      <c r="L3631" t="s">
        <v>632</v>
      </c>
      <c r="M3631">
        <f>IF(I3631="","",VLOOKUP(L3631,'ARTICLES 10052022'!$A$1:$J$1031,10,FALSE))</f>
        <v>4.7779999999999996</v>
      </c>
      <c r="N3631">
        <f t="shared" si="223"/>
        <v>14.334</v>
      </c>
    </row>
    <row r="3632" spans="1:14" outlineLevel="1">
      <c r="A3632" s="73" t="s">
        <v>3372</v>
      </c>
      <c r="B3632" s="73"/>
      <c r="C3632" s="73" t="str">
        <f t="shared" si="221"/>
        <v>DSPR-1900-ALT</v>
      </c>
      <c r="J3632">
        <f>SUBTOTAL(9,J3622:J3631)</f>
        <v>2196.653182</v>
      </c>
      <c r="N3632">
        <f>SUBTOTAL(9,N3622:N3631)</f>
        <v>1456.7922000000001</v>
      </c>
    </row>
    <row r="3633" spans="1:14" outlineLevel="2">
      <c r="A3633" t="s">
        <v>2888</v>
      </c>
      <c r="B3633" s="73" t="str">
        <f>VLOOKUP(A3633,'ARTICLES 10052022'!$A$2:$D$1031,4,FALSE)</f>
        <v>NP</v>
      </c>
      <c r="C3633" s="73" t="str">
        <f t="shared" si="221"/>
        <v/>
      </c>
      <c r="E3633">
        <v>4</v>
      </c>
      <c r="F3633" t="s">
        <v>1538</v>
      </c>
      <c r="G3633">
        <v>0</v>
      </c>
      <c r="H3633">
        <f t="shared" si="222"/>
        <v>0</v>
      </c>
      <c r="I3633">
        <f>VLOOKUP(L3633,'ARTICLES 10052022'!$A$1:$Q$1031,17,FALSE)</f>
        <v>4.3499999999999996</v>
      </c>
      <c r="J3633">
        <f t="shared" si="224"/>
        <v>17.399999999999999</v>
      </c>
      <c r="L3633" t="s">
        <v>1537</v>
      </c>
      <c r="M3633">
        <f>IF(I3633="","",VLOOKUP(L3633,'ARTICLES 10052022'!$A$1:$J$1031,10,FALSE))</f>
        <v>2.9</v>
      </c>
      <c r="N3633">
        <f t="shared" si="223"/>
        <v>11.6</v>
      </c>
    </row>
    <row r="3634" spans="1:14" outlineLevel="2">
      <c r="A3634" t="s">
        <v>2888</v>
      </c>
      <c r="B3634" s="73" t="str">
        <f>VLOOKUP(A3634,'ARTICLES 10052022'!$A$2:$D$1031,4,FALSE)</f>
        <v>NP</v>
      </c>
      <c r="C3634" s="73" t="str">
        <f t="shared" si="221"/>
        <v/>
      </c>
      <c r="E3634">
        <v>2</v>
      </c>
      <c r="F3634" t="s">
        <v>2030</v>
      </c>
      <c r="G3634">
        <v>0</v>
      </c>
      <c r="H3634">
        <f t="shared" si="222"/>
        <v>0</v>
      </c>
      <c r="I3634">
        <f>VLOOKUP(L3634,'ARTICLES 10052022'!$A$1:$Q$1031,17,FALSE)</f>
        <v>427.5</v>
      </c>
      <c r="J3634">
        <f t="shared" si="224"/>
        <v>855</v>
      </c>
      <c r="L3634" t="s">
        <v>2029</v>
      </c>
      <c r="M3634">
        <f>IF(I3634="","",VLOOKUP(L3634,'ARTICLES 10052022'!$A$1:$J$1031,10,FALSE))</f>
        <v>285</v>
      </c>
      <c r="N3634">
        <f t="shared" si="223"/>
        <v>570</v>
      </c>
    </row>
    <row r="3635" spans="1:14" outlineLevel="2">
      <c r="A3635" t="s">
        <v>2888</v>
      </c>
      <c r="B3635" s="73" t="str">
        <f>VLOOKUP(A3635,'ARTICLES 10052022'!$A$2:$D$1031,4,FALSE)</f>
        <v>NP</v>
      </c>
      <c r="C3635" s="73" t="str">
        <f t="shared" si="221"/>
        <v/>
      </c>
      <c r="E3635">
        <v>1</v>
      </c>
      <c r="F3635" t="s">
        <v>415</v>
      </c>
      <c r="G3635">
        <v>0</v>
      </c>
      <c r="H3635">
        <f t="shared" si="222"/>
        <v>0</v>
      </c>
      <c r="I3635">
        <f>VLOOKUP(L3635,'ARTICLES 10052022'!$A$1:$Q$1031,17,FALSE)</f>
        <v>13.350000000000001</v>
      </c>
      <c r="J3635">
        <f t="shared" si="224"/>
        <v>13.350000000000001</v>
      </c>
      <c r="L3635" t="s">
        <v>414</v>
      </c>
      <c r="M3635">
        <f>IF(I3635="","",VLOOKUP(L3635,'ARTICLES 10052022'!$A$1:$J$1031,10,FALSE))</f>
        <v>8.9</v>
      </c>
      <c r="N3635">
        <f t="shared" si="223"/>
        <v>8.9</v>
      </c>
    </row>
    <row r="3636" spans="1:14" outlineLevel="2">
      <c r="A3636" t="s">
        <v>2888</v>
      </c>
      <c r="B3636" s="73" t="str">
        <f>VLOOKUP(A3636,'ARTICLES 10052022'!$A$2:$D$1031,4,FALSE)</f>
        <v>NP</v>
      </c>
      <c r="C3636" s="73" t="str">
        <f t="shared" si="221"/>
        <v/>
      </c>
      <c r="E3636">
        <v>2</v>
      </c>
      <c r="F3636" t="s">
        <v>2730</v>
      </c>
      <c r="G3636">
        <v>0</v>
      </c>
      <c r="H3636">
        <f t="shared" si="222"/>
        <v>0</v>
      </c>
      <c r="I3636">
        <f>VLOOKUP(L3636,'ARTICLES 10052022'!$A$1:$Q$1031,17,FALSE)</f>
        <v>70.513146000000006</v>
      </c>
      <c r="J3636">
        <f t="shared" si="224"/>
        <v>141.02629200000001</v>
      </c>
      <c r="L3636" t="s">
        <v>2729</v>
      </c>
      <c r="M3636">
        <f>IF(I3636="","",VLOOKUP(L3636,'ARTICLES 10052022'!$A$1:$J$1031,10,FALSE))</f>
        <v>46.120199999999997</v>
      </c>
      <c r="N3636">
        <f t="shared" si="223"/>
        <v>92.240399999999994</v>
      </c>
    </row>
    <row r="3637" spans="1:14" outlineLevel="2">
      <c r="A3637" t="s">
        <v>2888</v>
      </c>
      <c r="B3637" s="73" t="str">
        <f>VLOOKUP(A3637,'ARTICLES 10052022'!$A$2:$D$1031,4,FALSE)</f>
        <v>NP</v>
      </c>
      <c r="C3637" s="73" t="str">
        <f t="shared" si="221"/>
        <v/>
      </c>
      <c r="E3637">
        <v>1</v>
      </c>
      <c r="F3637" t="s">
        <v>2862</v>
      </c>
      <c r="G3637">
        <v>0</v>
      </c>
      <c r="H3637">
        <f t="shared" si="222"/>
        <v>0</v>
      </c>
      <c r="I3637">
        <f>VLOOKUP(L3637,'ARTICLES 10052022'!$A$1:$Q$1031,17,FALSE)</f>
        <v>289.11698000000001</v>
      </c>
      <c r="J3637">
        <f t="shared" si="224"/>
        <v>289.11698000000001</v>
      </c>
      <c r="L3637" t="s">
        <v>2861</v>
      </c>
      <c r="M3637">
        <f>IF(I3637="","",VLOOKUP(L3637,'ARTICLES 10052022'!$A$1:$J$1031,10,FALSE))</f>
        <v>214.70579999999998</v>
      </c>
      <c r="N3637">
        <f t="shared" si="223"/>
        <v>214.70579999999998</v>
      </c>
    </row>
    <row r="3638" spans="1:14" outlineLevel="2">
      <c r="A3638" t="s">
        <v>2888</v>
      </c>
      <c r="B3638" s="73" t="str">
        <f>VLOOKUP(A3638,'ARTICLES 10052022'!$A$2:$D$1031,4,FALSE)</f>
        <v>NP</v>
      </c>
      <c r="C3638" s="73" t="str">
        <f t="shared" si="221"/>
        <v/>
      </c>
      <c r="E3638">
        <v>1</v>
      </c>
      <c r="F3638" t="s">
        <v>2610</v>
      </c>
      <c r="G3638">
        <v>0</v>
      </c>
      <c r="H3638">
        <f t="shared" si="222"/>
        <v>0</v>
      </c>
      <c r="I3638">
        <f>VLOOKUP(L3638,'ARTICLES 10052022'!$A$1:$Q$1031,17,FALSE)</f>
        <v>326.79725000000002</v>
      </c>
      <c r="J3638">
        <f t="shared" si="224"/>
        <v>326.79725000000002</v>
      </c>
      <c r="L3638" t="s">
        <v>2609</v>
      </c>
      <c r="M3638">
        <f>IF(I3638="","",VLOOKUP(L3638,'ARTICLES 10052022'!$A$1:$J$1031,10,FALSE))</f>
        <v>213.83199999999999</v>
      </c>
      <c r="N3638">
        <f t="shared" si="223"/>
        <v>213.83199999999999</v>
      </c>
    </row>
    <row r="3639" spans="1:14" outlineLevel="2">
      <c r="A3639" t="s">
        <v>2888</v>
      </c>
      <c r="B3639" s="73" t="str">
        <f>VLOOKUP(A3639,'ARTICLES 10052022'!$A$2:$D$1031,4,FALSE)</f>
        <v>NP</v>
      </c>
      <c r="C3639" s="73" t="str">
        <f t="shared" si="221"/>
        <v/>
      </c>
      <c r="E3639">
        <v>1</v>
      </c>
      <c r="F3639" t="s">
        <v>2864</v>
      </c>
      <c r="G3639">
        <v>0</v>
      </c>
      <c r="H3639">
        <f t="shared" si="222"/>
        <v>0</v>
      </c>
      <c r="I3639">
        <f>VLOOKUP(L3639,'ARTICLES 10052022'!$A$1:$Q$1031,17,FALSE)</f>
        <v>355.5</v>
      </c>
      <c r="J3639">
        <f t="shared" si="224"/>
        <v>355.5</v>
      </c>
      <c r="L3639" t="s">
        <v>2863</v>
      </c>
      <c r="M3639">
        <f>IF(I3639="","",VLOOKUP(L3639,'ARTICLES 10052022'!$A$1:$J$1031,10,FALSE))</f>
        <v>237</v>
      </c>
      <c r="N3639">
        <f t="shared" si="223"/>
        <v>237</v>
      </c>
    </row>
    <row r="3640" spans="1:14" outlineLevel="2">
      <c r="A3640" t="s">
        <v>2888</v>
      </c>
      <c r="B3640" s="73" t="str">
        <f>VLOOKUP(A3640,'ARTICLES 10052022'!$A$2:$D$1031,4,FALSE)</f>
        <v>NP</v>
      </c>
      <c r="C3640" s="73" t="str">
        <f t="shared" si="221"/>
        <v/>
      </c>
      <c r="E3640">
        <v>1.5</v>
      </c>
      <c r="F3640" t="s">
        <v>2411</v>
      </c>
      <c r="G3640">
        <v>0</v>
      </c>
      <c r="H3640">
        <f t="shared" si="222"/>
        <v>0</v>
      </c>
      <c r="I3640">
        <f>VLOOKUP(L3640,'ARTICLES 10052022'!$A$1:$Q$1031,17,FALSE)</f>
        <v>75</v>
      </c>
      <c r="J3640">
        <f t="shared" si="224"/>
        <v>112.5</v>
      </c>
      <c r="L3640" t="s">
        <v>2410</v>
      </c>
      <c r="M3640">
        <f>IF(I3640="","",VLOOKUP(L3640,'ARTICLES 10052022'!$A$1:$J$1031,10,FALSE))</f>
        <v>50</v>
      </c>
      <c r="N3640">
        <f t="shared" si="223"/>
        <v>75</v>
      </c>
    </row>
    <row r="3641" spans="1:14" outlineLevel="2">
      <c r="A3641" t="s">
        <v>2888</v>
      </c>
      <c r="B3641" s="73" t="str">
        <f>VLOOKUP(A3641,'ARTICLES 10052022'!$A$2:$D$1031,4,FALSE)</f>
        <v>NP</v>
      </c>
      <c r="C3641" s="73" t="str">
        <f t="shared" si="221"/>
        <v/>
      </c>
      <c r="E3641">
        <v>1</v>
      </c>
      <c r="F3641" t="s">
        <v>2365</v>
      </c>
      <c r="G3641">
        <v>0</v>
      </c>
      <c r="H3641">
        <f t="shared" si="222"/>
        <v>0</v>
      </c>
      <c r="I3641">
        <f>VLOOKUP(L3641,'ARTICLES 10052022'!$A$1:$Q$1031,17,FALSE)</f>
        <v>28.77</v>
      </c>
      <c r="J3641">
        <f t="shared" si="224"/>
        <v>28.77</v>
      </c>
      <c r="L3641" t="s">
        <v>2364</v>
      </c>
      <c r="M3641">
        <f>IF(I3641="","",VLOOKUP(L3641,'ARTICLES 10052022'!$A$1:$J$1031,10,FALSE))</f>
        <v>19.18</v>
      </c>
      <c r="N3641">
        <f t="shared" si="223"/>
        <v>19.18</v>
      </c>
    </row>
    <row r="3642" spans="1:14" outlineLevel="2">
      <c r="A3642" t="s">
        <v>2888</v>
      </c>
      <c r="B3642" s="73" t="str">
        <f>VLOOKUP(A3642,'ARTICLES 10052022'!$A$2:$D$1031,4,FALSE)</f>
        <v>NP</v>
      </c>
      <c r="C3642" s="73" t="str">
        <f t="shared" si="221"/>
        <v/>
      </c>
      <c r="E3642">
        <v>3.5</v>
      </c>
      <c r="F3642" t="s">
        <v>1514</v>
      </c>
      <c r="G3642">
        <v>0</v>
      </c>
      <c r="H3642">
        <f t="shared" si="222"/>
        <v>0</v>
      </c>
      <c r="I3642">
        <f>VLOOKUP(L3642,'ARTICLES 10052022'!$A$1:$Q$1031,17,FALSE)</f>
        <v>19.064219999999999</v>
      </c>
      <c r="J3642">
        <f t="shared" si="224"/>
        <v>66.724769999999992</v>
      </c>
      <c r="L3642" t="s">
        <v>632</v>
      </c>
      <c r="M3642">
        <f>IF(I3642="","",VLOOKUP(L3642,'ARTICLES 10052022'!$A$1:$J$1031,10,FALSE))</f>
        <v>4.7779999999999996</v>
      </c>
      <c r="N3642">
        <f t="shared" si="223"/>
        <v>16.722999999999999</v>
      </c>
    </row>
    <row r="3643" spans="1:14" outlineLevel="1">
      <c r="A3643" s="73" t="s">
        <v>3373</v>
      </c>
      <c r="B3643" s="73"/>
      <c r="C3643" s="73" t="str">
        <f t="shared" si="221"/>
        <v>DSPR-2200-ALT</v>
      </c>
      <c r="J3643">
        <f>SUBTOTAL(9,J3633:J3642)</f>
        <v>2206.1852919999997</v>
      </c>
      <c r="N3643">
        <f>SUBTOTAL(9,N3633:N3642)</f>
        <v>1459.1812</v>
      </c>
    </row>
    <row r="3644" spans="1:14" outlineLevel="2">
      <c r="A3644" t="s">
        <v>1548</v>
      </c>
      <c r="B3644" s="73" t="str">
        <f>VLOOKUP(A3644,'ARTICLES 10052022'!$A$2:$D$1031,4,FALSE)</f>
        <v>AF</v>
      </c>
      <c r="C3644" s="73" t="str">
        <f t="shared" si="221"/>
        <v/>
      </c>
      <c r="E3644">
        <v>2</v>
      </c>
      <c r="F3644" t="s">
        <v>1544</v>
      </c>
      <c r="G3644">
        <v>2.2400000000000002</v>
      </c>
      <c r="H3644">
        <f t="shared" si="222"/>
        <v>4.4800000000000004</v>
      </c>
      <c r="I3644">
        <f>VLOOKUP(L3644,'ARTICLES 10052022'!$A$1:$Q$1031,17,FALSE)</f>
        <v>2.25</v>
      </c>
      <c r="J3644">
        <f t="shared" si="224"/>
        <v>4.5</v>
      </c>
      <c r="L3644">
        <v>101007</v>
      </c>
      <c r="M3644">
        <f>IF(I3644="","",VLOOKUP(L3644,'ARTICLES 10052022'!$A$1:$J$1031,10,FALSE))</f>
        <v>1.5</v>
      </c>
      <c r="N3644">
        <f t="shared" si="223"/>
        <v>3</v>
      </c>
    </row>
    <row r="3645" spans="1:14" outlineLevel="2">
      <c r="A3645" t="s">
        <v>1548</v>
      </c>
      <c r="B3645" s="73" t="str">
        <f>VLOOKUP(A3645,'ARTICLES 10052022'!$A$2:$D$1031,4,FALSE)</f>
        <v>AF</v>
      </c>
      <c r="C3645" s="73" t="str">
        <f t="shared" si="221"/>
        <v/>
      </c>
      <c r="E3645">
        <v>2</v>
      </c>
      <c r="F3645" t="s">
        <v>1842</v>
      </c>
      <c r="G3645">
        <v>450</v>
      </c>
      <c r="H3645">
        <f t="shared" si="222"/>
        <v>900</v>
      </c>
      <c r="I3645">
        <f>VLOOKUP(L3645,'ARTICLES 10052022'!$A$1:$Q$1031,17,FALSE)</f>
        <v>450</v>
      </c>
      <c r="J3645">
        <f t="shared" si="224"/>
        <v>900</v>
      </c>
      <c r="L3645" t="s">
        <v>1841</v>
      </c>
      <c r="M3645">
        <f>IF(I3645="","",VLOOKUP(L3645,'ARTICLES 10052022'!$A$1:$J$1031,10,FALSE))</f>
        <v>300</v>
      </c>
      <c r="N3645">
        <f t="shared" si="223"/>
        <v>600</v>
      </c>
    </row>
    <row r="3646" spans="1:14" outlineLevel="2">
      <c r="A3646" t="s">
        <v>1548</v>
      </c>
      <c r="B3646" s="73" t="str">
        <f>VLOOKUP(A3646,'ARTICLES 10052022'!$A$2:$D$1031,4,FALSE)</f>
        <v>AF</v>
      </c>
      <c r="C3646" s="73" t="str">
        <f t="shared" si="221"/>
        <v/>
      </c>
      <c r="E3646">
        <v>4</v>
      </c>
      <c r="F3646" t="s">
        <v>1534</v>
      </c>
      <c r="G3646">
        <v>7.41</v>
      </c>
      <c r="H3646">
        <f t="shared" si="222"/>
        <v>29.64</v>
      </c>
      <c r="I3646">
        <f>VLOOKUP(L3646,'ARTICLES 10052022'!$A$1:$Q$1031,17,FALSE)</f>
        <v>7.9667000000000003</v>
      </c>
      <c r="J3646">
        <f t="shared" si="224"/>
        <v>31.866800000000001</v>
      </c>
      <c r="L3646" t="s">
        <v>1533</v>
      </c>
      <c r="M3646">
        <f>IF(I3646="","",VLOOKUP(L3646,'ARTICLES 10052022'!$A$1:$J$1031,10,FALSE))</f>
        <v>5.99</v>
      </c>
      <c r="N3646">
        <f t="shared" si="223"/>
        <v>23.96</v>
      </c>
    </row>
    <row r="3647" spans="1:14" outlineLevel="2">
      <c r="A3647" t="s">
        <v>1548</v>
      </c>
      <c r="B3647" s="73" t="str">
        <f>VLOOKUP(A3647,'ARTICLES 10052022'!$A$2:$D$1031,4,FALSE)</f>
        <v>AF</v>
      </c>
      <c r="C3647" s="73" t="str">
        <f t="shared" si="221"/>
        <v/>
      </c>
      <c r="E3647">
        <v>2.6</v>
      </c>
      <c r="F3647" t="s">
        <v>1538</v>
      </c>
      <c r="G3647">
        <v>4.3499999999999996</v>
      </c>
      <c r="H3647">
        <f t="shared" si="222"/>
        <v>11.309999999999999</v>
      </c>
      <c r="I3647">
        <f>VLOOKUP(L3647,'ARTICLES 10052022'!$A$1:$Q$1031,17,FALSE)</f>
        <v>4.3499999999999996</v>
      </c>
      <c r="J3647">
        <f t="shared" si="224"/>
        <v>11.309999999999999</v>
      </c>
      <c r="L3647" t="s">
        <v>1537</v>
      </c>
      <c r="M3647">
        <f>IF(I3647="","",VLOOKUP(L3647,'ARTICLES 10052022'!$A$1:$J$1031,10,FALSE))</f>
        <v>2.9</v>
      </c>
      <c r="N3647">
        <f t="shared" si="223"/>
        <v>7.54</v>
      </c>
    </row>
    <row r="3648" spans="1:14" outlineLevel="2">
      <c r="A3648" t="s">
        <v>1548</v>
      </c>
      <c r="B3648" s="73" t="str">
        <f>VLOOKUP(A3648,'ARTICLES 10052022'!$A$2:$D$1031,4,FALSE)</f>
        <v>AF</v>
      </c>
      <c r="C3648" s="73" t="str">
        <f t="shared" si="221"/>
        <v/>
      </c>
      <c r="E3648">
        <v>3</v>
      </c>
      <c r="F3648" t="s">
        <v>2044</v>
      </c>
      <c r="G3648">
        <v>1.57</v>
      </c>
      <c r="H3648">
        <f t="shared" si="222"/>
        <v>4.71</v>
      </c>
      <c r="I3648">
        <f>VLOOKUP(L3648,'ARTICLES 10052022'!$A$1:$Q$1031,17,FALSE)</f>
        <v>2.3980000000000001</v>
      </c>
      <c r="J3648">
        <f t="shared" si="224"/>
        <v>7.1940000000000008</v>
      </c>
      <c r="L3648">
        <v>9600000618</v>
      </c>
      <c r="M3648">
        <f>IF(I3648="","",VLOOKUP(L3648,'ARTICLES 10052022'!$A$1:$J$1031,10,FALSE))</f>
        <v>1.1990000000000001</v>
      </c>
      <c r="N3648">
        <f t="shared" si="223"/>
        <v>3.5970000000000004</v>
      </c>
    </row>
    <row r="3649" spans="1:14" outlineLevel="2">
      <c r="A3649" t="s">
        <v>1548</v>
      </c>
      <c r="B3649" s="73" t="str">
        <f>VLOOKUP(A3649,'ARTICLES 10052022'!$A$2:$D$1031,4,FALSE)</f>
        <v>AF</v>
      </c>
      <c r="C3649" s="73" t="str">
        <f t="shared" si="221"/>
        <v/>
      </c>
      <c r="E3649">
        <v>3</v>
      </c>
      <c r="F3649" t="s">
        <v>415</v>
      </c>
      <c r="G3649">
        <v>39.6</v>
      </c>
      <c r="H3649">
        <f t="shared" si="222"/>
        <v>118.80000000000001</v>
      </c>
      <c r="I3649">
        <f>VLOOKUP(L3649,'ARTICLES 10052022'!$A$1:$Q$1031,17,FALSE)</f>
        <v>13.350000000000001</v>
      </c>
      <c r="J3649">
        <f t="shared" si="224"/>
        <v>40.050000000000004</v>
      </c>
      <c r="L3649" t="s">
        <v>414</v>
      </c>
      <c r="M3649">
        <f>IF(I3649="","",VLOOKUP(L3649,'ARTICLES 10052022'!$A$1:$J$1031,10,FALSE))</f>
        <v>8.9</v>
      </c>
      <c r="N3649">
        <f t="shared" si="223"/>
        <v>26.700000000000003</v>
      </c>
    </row>
    <row r="3650" spans="1:14" outlineLevel="2">
      <c r="A3650" t="s">
        <v>1548</v>
      </c>
      <c r="B3650" s="73" t="str">
        <f>VLOOKUP(A3650,'ARTICLES 10052022'!$A$2:$D$1031,4,FALSE)</f>
        <v>AF</v>
      </c>
      <c r="C3650" s="73" t="str">
        <f t="shared" si="221"/>
        <v/>
      </c>
      <c r="E3650">
        <v>2</v>
      </c>
      <c r="F3650" t="s">
        <v>1512</v>
      </c>
      <c r="G3650">
        <v>0.96</v>
      </c>
      <c r="H3650">
        <f t="shared" si="222"/>
        <v>1.92</v>
      </c>
      <c r="I3650">
        <f>VLOOKUP(L3650,'ARTICLES 10052022'!$A$1:$Q$1031,17,FALSE)</f>
        <v>1.1251800000000001</v>
      </c>
      <c r="J3650">
        <f t="shared" si="224"/>
        <v>2.2503600000000001</v>
      </c>
      <c r="L3650" t="s">
        <v>592</v>
      </c>
      <c r="M3650">
        <f>IF(I3650="","",VLOOKUP(L3650,'ARTICLES 10052022'!$A$1:$J$1031,10,FALSE))</f>
        <v>0.84599999999999997</v>
      </c>
      <c r="N3650">
        <f t="shared" si="223"/>
        <v>1.6919999999999999</v>
      </c>
    </row>
    <row r="3651" spans="1:14" outlineLevel="2">
      <c r="A3651" t="s">
        <v>1548</v>
      </c>
      <c r="B3651" s="73" t="str">
        <f>VLOOKUP(A3651,'ARTICLES 10052022'!$A$2:$D$1031,4,FALSE)</f>
        <v>AF</v>
      </c>
      <c r="C3651" s="73" t="str">
        <f t="shared" si="221"/>
        <v/>
      </c>
      <c r="E3651">
        <v>1</v>
      </c>
      <c r="F3651" t="s">
        <v>2756</v>
      </c>
      <c r="G3651">
        <v>2.2400000000000002</v>
      </c>
      <c r="H3651">
        <f t="shared" si="222"/>
        <v>2.2400000000000002</v>
      </c>
      <c r="I3651">
        <f>VLOOKUP(L3651,'ARTICLES 10052022'!$A$1:$Q$1031,17,FALSE)</f>
        <v>156.02629200000001</v>
      </c>
      <c r="J3651">
        <f t="shared" si="224"/>
        <v>156.02629200000001</v>
      </c>
      <c r="L3651" t="s">
        <v>2755</v>
      </c>
      <c r="M3651">
        <f>IF(I3651="","",VLOOKUP(L3651,'ARTICLES 10052022'!$A$1:$J$1031,10,FALSE))</f>
        <v>102.24039999999999</v>
      </c>
      <c r="N3651">
        <f t="shared" si="223"/>
        <v>102.24039999999999</v>
      </c>
    </row>
    <row r="3652" spans="1:14" outlineLevel="2">
      <c r="A3652" t="s">
        <v>1548</v>
      </c>
      <c r="B3652" s="73" t="str">
        <f>VLOOKUP(A3652,'ARTICLES 10052022'!$A$2:$D$1031,4,FALSE)</f>
        <v>AF</v>
      </c>
      <c r="C3652" s="73" t="str">
        <f t="shared" ref="C3652:C3704" si="225">IF(G3652="",MID(A3652,7,100),"")</f>
        <v/>
      </c>
      <c r="E3652">
        <v>1</v>
      </c>
      <c r="F3652" t="s">
        <v>2862</v>
      </c>
      <c r="G3652">
        <v>2.2400000000000002</v>
      </c>
      <c r="H3652">
        <f t="shared" si="222"/>
        <v>2.2400000000000002</v>
      </c>
      <c r="I3652">
        <f>VLOOKUP(L3652,'ARTICLES 10052022'!$A$1:$Q$1031,17,FALSE)</f>
        <v>289.11698000000001</v>
      </c>
      <c r="J3652">
        <f t="shared" si="224"/>
        <v>289.11698000000001</v>
      </c>
      <c r="L3652" t="s">
        <v>2861</v>
      </c>
      <c r="M3652">
        <f>IF(I3652="","",VLOOKUP(L3652,'ARTICLES 10052022'!$A$1:$J$1031,10,FALSE))</f>
        <v>214.70579999999998</v>
      </c>
      <c r="N3652">
        <f t="shared" si="223"/>
        <v>214.70579999999998</v>
      </c>
    </row>
    <row r="3653" spans="1:14" outlineLevel="2">
      <c r="A3653" t="s">
        <v>1548</v>
      </c>
      <c r="B3653" s="73" t="str">
        <f>VLOOKUP(A3653,'ARTICLES 10052022'!$A$2:$D$1031,4,FALSE)</f>
        <v>AF</v>
      </c>
      <c r="C3653" s="73" t="str">
        <f t="shared" si="225"/>
        <v/>
      </c>
      <c r="E3653">
        <v>1</v>
      </c>
      <c r="F3653" t="s">
        <v>2850</v>
      </c>
      <c r="G3653">
        <v>375</v>
      </c>
      <c r="H3653">
        <f t="shared" si="222"/>
        <v>375</v>
      </c>
      <c r="I3653">
        <f>VLOOKUP(L3653,'ARTICLES 10052022'!$A$1:$Q$1031,17,FALSE)</f>
        <v>380.51074999999997</v>
      </c>
      <c r="J3653">
        <f t="shared" si="224"/>
        <v>380.51074999999997</v>
      </c>
      <c r="L3653" t="s">
        <v>2849</v>
      </c>
      <c r="M3653">
        <f>IF(I3653="","",VLOOKUP(L3653,'ARTICLES 10052022'!$A$1:$J$1031,10,FALSE))</f>
        <v>249.45499999999996</v>
      </c>
      <c r="N3653">
        <f t="shared" si="223"/>
        <v>249.45499999999996</v>
      </c>
    </row>
    <row r="3654" spans="1:14" outlineLevel="2">
      <c r="A3654" t="s">
        <v>1548</v>
      </c>
      <c r="B3654" s="73" t="str">
        <f>VLOOKUP(A3654,'ARTICLES 10052022'!$A$2:$D$1031,4,FALSE)</f>
        <v>AF</v>
      </c>
      <c r="C3654" s="73" t="str">
        <f t="shared" si="225"/>
        <v/>
      </c>
      <c r="E3654">
        <v>1</v>
      </c>
      <c r="F3654" t="s">
        <v>2864</v>
      </c>
      <c r="G3654">
        <v>355.5</v>
      </c>
      <c r="H3654">
        <f t="shared" si="222"/>
        <v>355.5</v>
      </c>
      <c r="I3654">
        <f>VLOOKUP(L3654,'ARTICLES 10052022'!$A$1:$Q$1031,17,FALSE)</f>
        <v>355.5</v>
      </c>
      <c r="J3654">
        <f t="shared" si="224"/>
        <v>355.5</v>
      </c>
      <c r="L3654" t="s">
        <v>2863</v>
      </c>
      <c r="M3654">
        <f>IF(I3654="","",VLOOKUP(L3654,'ARTICLES 10052022'!$A$1:$J$1031,10,FALSE))</f>
        <v>237</v>
      </c>
      <c r="N3654">
        <f t="shared" si="223"/>
        <v>237</v>
      </c>
    </row>
    <row r="3655" spans="1:14" outlineLevel="2">
      <c r="A3655" t="s">
        <v>1548</v>
      </c>
      <c r="B3655" s="73" t="str">
        <f>VLOOKUP(A3655,'ARTICLES 10052022'!$A$2:$D$1031,4,FALSE)</f>
        <v>AF</v>
      </c>
      <c r="C3655" s="73" t="str">
        <f t="shared" si="225"/>
        <v/>
      </c>
      <c r="E3655">
        <v>1</v>
      </c>
      <c r="F3655" t="s">
        <v>993</v>
      </c>
      <c r="G3655">
        <v>4.87</v>
      </c>
      <c r="H3655">
        <f t="shared" ref="H3655:H3703" si="226">IF(C3655="",G3655*E3655,"")</f>
        <v>4.87</v>
      </c>
      <c r="I3655">
        <f>VLOOKUP(L3655,'ARTICLES 10052022'!$A$1:$Q$1031,17,FALSE)</f>
        <v>1.41</v>
      </c>
      <c r="J3655">
        <f t="shared" si="224"/>
        <v>1.41</v>
      </c>
      <c r="L3655" t="s">
        <v>472</v>
      </c>
      <c r="M3655">
        <f>IF(I3655="","",VLOOKUP(L3655,'ARTICLES 10052022'!$A$1:$J$1031,10,FALSE))</f>
        <v>0.94</v>
      </c>
      <c r="N3655">
        <f t="shared" si="223"/>
        <v>0.94</v>
      </c>
    </row>
    <row r="3656" spans="1:14" outlineLevel="2">
      <c r="A3656" t="s">
        <v>1548</v>
      </c>
      <c r="B3656" s="73" t="str">
        <f>VLOOKUP(A3656,'ARTICLES 10052022'!$A$2:$D$1031,4,FALSE)</f>
        <v>AF</v>
      </c>
      <c r="C3656" s="73" t="str">
        <f t="shared" si="225"/>
        <v/>
      </c>
      <c r="E3656">
        <v>2</v>
      </c>
      <c r="F3656" t="s">
        <v>2411</v>
      </c>
      <c r="G3656">
        <v>75</v>
      </c>
      <c r="H3656">
        <f t="shared" si="226"/>
        <v>150</v>
      </c>
      <c r="I3656">
        <f>VLOOKUP(L3656,'ARTICLES 10052022'!$A$1:$Q$1031,17,FALSE)</f>
        <v>75</v>
      </c>
      <c r="J3656">
        <f t="shared" si="224"/>
        <v>150</v>
      </c>
      <c r="L3656" t="s">
        <v>2410</v>
      </c>
      <c r="M3656">
        <f>IF(I3656="","",VLOOKUP(L3656,'ARTICLES 10052022'!$A$1:$J$1031,10,FALSE))</f>
        <v>50</v>
      </c>
      <c r="N3656">
        <f t="shared" si="223"/>
        <v>100</v>
      </c>
    </row>
    <row r="3657" spans="1:14" outlineLevel="2">
      <c r="A3657" t="s">
        <v>1548</v>
      </c>
      <c r="B3657" s="73" t="str">
        <f>VLOOKUP(A3657,'ARTICLES 10052022'!$A$2:$D$1031,4,FALSE)</f>
        <v>AF</v>
      </c>
      <c r="C3657" s="73" t="str">
        <f t="shared" si="225"/>
        <v/>
      </c>
      <c r="E3657">
        <v>1</v>
      </c>
      <c r="F3657" t="s">
        <v>1663</v>
      </c>
      <c r="G3657">
        <v>28.7</v>
      </c>
      <c r="H3657">
        <f t="shared" si="226"/>
        <v>28.7</v>
      </c>
      <c r="I3657">
        <f>VLOOKUP(L3657,'ARTICLES 10052022'!$A$1:$Q$1031,17,FALSE)</f>
        <v>69.766480000000001</v>
      </c>
      <c r="J3657">
        <f t="shared" si="224"/>
        <v>69.766480000000001</v>
      </c>
      <c r="L3657" t="s">
        <v>1662</v>
      </c>
      <c r="M3657">
        <f>IF(I3657="","",VLOOKUP(L3657,'ARTICLES 10052022'!$A$1:$J$1031,10,FALSE))</f>
        <v>52.456000000000003</v>
      </c>
      <c r="N3657">
        <f t="shared" si="223"/>
        <v>52.456000000000003</v>
      </c>
    </row>
    <row r="3658" spans="1:14" outlineLevel="2">
      <c r="A3658" t="s">
        <v>1548</v>
      </c>
      <c r="B3658" s="73" t="str">
        <f>VLOOKUP(A3658,'ARTICLES 10052022'!$A$2:$D$1031,4,FALSE)</f>
        <v>AF</v>
      </c>
      <c r="C3658" s="73" t="str">
        <f t="shared" si="225"/>
        <v/>
      </c>
      <c r="E3658">
        <v>2</v>
      </c>
      <c r="F3658" t="s">
        <v>1514</v>
      </c>
      <c r="G3658">
        <v>12.91</v>
      </c>
      <c r="H3658">
        <f t="shared" si="226"/>
        <v>25.82</v>
      </c>
      <c r="I3658">
        <f>VLOOKUP(L3658,'ARTICLES 10052022'!$A$1:$Q$1031,17,FALSE)</f>
        <v>19.064219999999999</v>
      </c>
      <c r="J3658">
        <f t="shared" si="224"/>
        <v>38.128439999999998</v>
      </c>
      <c r="L3658" t="s">
        <v>632</v>
      </c>
      <c r="M3658">
        <f>IF(I3658="","",VLOOKUP(L3658,'ARTICLES 10052022'!$A$1:$J$1031,10,FALSE))</f>
        <v>4.7779999999999996</v>
      </c>
      <c r="N3658">
        <f t="shared" ref="N3658:N3688" si="227">IF(I3658="","",E3658*M3658)</f>
        <v>9.5559999999999992</v>
      </c>
    </row>
    <row r="3659" spans="1:14" outlineLevel="1">
      <c r="A3659" s="73" t="s">
        <v>3305</v>
      </c>
      <c r="B3659" s="73"/>
      <c r="C3659" s="73" t="str">
        <f t="shared" si="225"/>
        <v>DP-SPR1200V75BG</v>
      </c>
      <c r="J3659">
        <f>SUBTOTAL(9,J3644:J3658)</f>
        <v>2437.6301019999996</v>
      </c>
      <c r="N3659">
        <f>SUBTOTAL(9,N3644:N3658)</f>
        <v>1632.8422</v>
      </c>
    </row>
    <row r="3660" spans="1:14" outlineLevel="2">
      <c r="A3660" t="s">
        <v>2893</v>
      </c>
      <c r="B3660" s="73" t="str">
        <f>VLOOKUP(A3660,'ARTICLES 10052022'!$A$2:$D$1031,4,FALSE)</f>
        <v>AF</v>
      </c>
      <c r="C3660" s="73" t="str">
        <f t="shared" si="225"/>
        <v/>
      </c>
      <c r="D3660">
        <v>101006</v>
      </c>
      <c r="E3660">
        <v>3</v>
      </c>
      <c r="F3660" t="s">
        <v>1546</v>
      </c>
      <c r="G3660">
        <v>0.68</v>
      </c>
      <c r="H3660">
        <f t="shared" si="226"/>
        <v>2.04</v>
      </c>
      <c r="I3660">
        <f>VLOOKUP(L3660,'ARTICLES 10052022'!$A$1:$Q$1031,17,FALSE)</f>
        <v>0.69000000000000006</v>
      </c>
      <c r="J3660">
        <f t="shared" si="224"/>
        <v>2.0700000000000003</v>
      </c>
      <c r="L3660">
        <v>101006</v>
      </c>
      <c r="M3660">
        <f>IF(I3660="","",VLOOKUP(L3660,'ARTICLES 10052022'!$A$1:$J$1031,10,FALSE))</f>
        <v>0.23</v>
      </c>
      <c r="N3660">
        <f t="shared" si="227"/>
        <v>0.69000000000000006</v>
      </c>
    </row>
    <row r="3661" spans="1:14" outlineLevel="2">
      <c r="A3661" t="s">
        <v>2893</v>
      </c>
      <c r="B3661" s="73" t="str">
        <f>VLOOKUP(A3661,'ARTICLES 10052022'!$A$2:$D$1031,4,FALSE)</f>
        <v>AF</v>
      </c>
      <c r="C3661" s="73" t="str">
        <f t="shared" si="225"/>
        <v/>
      </c>
      <c r="D3661">
        <v>174222</v>
      </c>
      <c r="E3661">
        <v>1</v>
      </c>
      <c r="F3661" t="s">
        <v>2009</v>
      </c>
      <c r="G3661">
        <v>38.67</v>
      </c>
      <c r="H3661">
        <f t="shared" si="226"/>
        <v>38.67</v>
      </c>
      <c r="I3661">
        <f>VLOOKUP(L3661,'ARTICLES 10052022'!$A$1:$Q$1031,17,FALSE)</f>
        <v>41.055</v>
      </c>
      <c r="J3661">
        <f t="shared" si="224"/>
        <v>41.055</v>
      </c>
      <c r="L3661">
        <v>174222</v>
      </c>
      <c r="M3661">
        <f>IF(I3661="","",VLOOKUP(L3661,'ARTICLES 10052022'!$A$1:$J$1031,10,FALSE))</f>
        <v>23.46</v>
      </c>
      <c r="N3661">
        <f t="shared" si="227"/>
        <v>23.46</v>
      </c>
    </row>
    <row r="3662" spans="1:14" outlineLevel="2">
      <c r="A3662" t="s">
        <v>2893</v>
      </c>
      <c r="B3662" s="73" t="str">
        <f>VLOOKUP(A3662,'ARTICLES 10052022'!$A$2:$D$1031,4,FALSE)</f>
        <v>AF</v>
      </c>
      <c r="C3662" s="73" t="str">
        <f t="shared" si="225"/>
        <v/>
      </c>
      <c r="D3662" t="s">
        <v>2019</v>
      </c>
      <c r="E3662">
        <v>0.4</v>
      </c>
      <c r="F3662" t="s">
        <v>2020</v>
      </c>
      <c r="G3662">
        <v>0.41</v>
      </c>
      <c r="H3662">
        <f t="shared" si="226"/>
        <v>0.16400000000000001</v>
      </c>
      <c r="I3662">
        <f>VLOOKUP(L3662,'ARTICLES 10052022'!$A$1:$Q$1031,17,FALSE)</f>
        <v>0.4365</v>
      </c>
      <c r="J3662">
        <f t="shared" si="224"/>
        <v>0.17460000000000001</v>
      </c>
      <c r="L3662" t="s">
        <v>2019</v>
      </c>
      <c r="M3662">
        <f>IF(I3662="","",VLOOKUP(L3662,'ARTICLES 10052022'!$A$1:$J$1031,10,FALSE))</f>
        <v>0.29099999999999998</v>
      </c>
      <c r="N3662">
        <f t="shared" si="227"/>
        <v>0.1164</v>
      </c>
    </row>
    <row r="3663" spans="1:14" outlineLevel="2">
      <c r="A3663" t="s">
        <v>2893</v>
      </c>
      <c r="B3663" s="73" t="str">
        <f>VLOOKUP(A3663,'ARTICLES 10052022'!$A$2:$D$1031,4,FALSE)</f>
        <v>AF</v>
      </c>
      <c r="C3663" s="73" t="str">
        <f t="shared" si="225"/>
        <v/>
      </c>
      <c r="D3663" t="s">
        <v>2016</v>
      </c>
      <c r="E3663">
        <v>1.05</v>
      </c>
      <c r="F3663" t="s">
        <v>2017</v>
      </c>
      <c r="G3663">
        <v>0.41</v>
      </c>
      <c r="H3663">
        <f t="shared" si="226"/>
        <v>0.43049999999999999</v>
      </c>
      <c r="I3663">
        <f>VLOOKUP(L3663,'ARTICLES 10052022'!$A$1:$Q$1031,17,FALSE)</f>
        <v>0.3075</v>
      </c>
      <c r="J3663">
        <f t="shared" si="224"/>
        <v>0.32287500000000002</v>
      </c>
      <c r="L3663" t="s">
        <v>2016</v>
      </c>
      <c r="M3663">
        <f>IF(I3663="","",VLOOKUP(L3663,'ARTICLES 10052022'!$A$1:$J$1031,10,FALSE))</f>
        <v>0.20499999999999999</v>
      </c>
      <c r="N3663">
        <f t="shared" si="227"/>
        <v>0.21525</v>
      </c>
    </row>
    <row r="3664" spans="1:14" outlineLevel="2">
      <c r="A3664" t="s">
        <v>2893</v>
      </c>
      <c r="B3664" s="73" t="str">
        <f>VLOOKUP(A3664,'ARTICLES 10052022'!$A$2:$D$1031,4,FALSE)</f>
        <v>AF</v>
      </c>
      <c r="C3664" s="73" t="str">
        <f t="shared" si="225"/>
        <v/>
      </c>
      <c r="E3664">
        <v>2</v>
      </c>
      <c r="F3664" t="s">
        <v>2750</v>
      </c>
      <c r="G3664">
        <v>0</v>
      </c>
      <c r="H3664">
        <f t="shared" si="226"/>
        <v>0</v>
      </c>
      <c r="I3664">
        <f>VLOOKUP(L3664,'ARTICLES 10052022'!$A$1:$Q$1031,17,FALSE)</f>
        <v>4.3094999999999999</v>
      </c>
      <c r="J3664">
        <f t="shared" si="224"/>
        <v>8.6189999999999998</v>
      </c>
      <c r="L3664" t="s">
        <v>2749</v>
      </c>
      <c r="M3664">
        <f>IF(I3664="","",VLOOKUP(L3664,'ARTICLES 10052022'!$A$1:$J$1031,10,FALSE))</f>
        <v>2.8730000000000002</v>
      </c>
      <c r="N3664">
        <f t="shared" si="227"/>
        <v>5.7460000000000004</v>
      </c>
    </row>
    <row r="3665" spans="1:14" outlineLevel="2">
      <c r="A3665" t="s">
        <v>2893</v>
      </c>
      <c r="B3665" s="73" t="str">
        <f>VLOOKUP(A3665,'ARTICLES 10052022'!$A$2:$D$1031,4,FALSE)</f>
        <v>AF</v>
      </c>
      <c r="C3665" s="73" t="str">
        <f t="shared" si="225"/>
        <v/>
      </c>
      <c r="D3665" t="s">
        <v>2011</v>
      </c>
      <c r="E3665">
        <v>1</v>
      </c>
      <c r="F3665" t="s">
        <v>2012</v>
      </c>
      <c r="G3665">
        <v>5.23</v>
      </c>
      <c r="H3665">
        <f t="shared" si="226"/>
        <v>5.23</v>
      </c>
      <c r="I3665">
        <f>VLOOKUP(L3665,'ARTICLES 10052022'!$A$1:$Q$1031,17,FALSE)</f>
        <v>5.4915000000000003</v>
      </c>
      <c r="J3665">
        <f t="shared" ref="J3665:J3703" si="228">E3665*I3665</f>
        <v>5.4915000000000003</v>
      </c>
      <c r="L3665" t="s">
        <v>2011</v>
      </c>
      <c r="M3665">
        <f>IF(I3665="","",VLOOKUP(L3665,'ARTICLES 10052022'!$A$1:$J$1031,10,FALSE))</f>
        <v>3.1379999999999999</v>
      </c>
      <c r="N3665">
        <f t="shared" si="227"/>
        <v>3.1379999999999999</v>
      </c>
    </row>
    <row r="3666" spans="1:14" outlineLevel="2">
      <c r="A3666" t="s">
        <v>2893</v>
      </c>
      <c r="B3666" s="73" t="str">
        <f>VLOOKUP(A3666,'ARTICLES 10052022'!$A$2:$D$1031,4,FALSE)</f>
        <v>AF</v>
      </c>
      <c r="C3666" s="73" t="str">
        <f t="shared" si="225"/>
        <v/>
      </c>
      <c r="D3666" t="s">
        <v>516</v>
      </c>
      <c r="E3666">
        <v>1.5</v>
      </c>
      <c r="F3666" t="s">
        <v>517</v>
      </c>
      <c r="G3666">
        <v>29.75</v>
      </c>
      <c r="H3666">
        <f t="shared" si="226"/>
        <v>44.625</v>
      </c>
      <c r="I3666">
        <f>VLOOKUP(L3666,'ARTICLES 10052022'!$A$1:$Q$1031,17,FALSE)</f>
        <v>1.5575000000000001</v>
      </c>
      <c r="J3666">
        <f t="shared" si="228"/>
        <v>2.3362500000000002</v>
      </c>
      <c r="L3666" t="s">
        <v>516</v>
      </c>
      <c r="M3666">
        <f>IF(I3666="","",VLOOKUP(L3666,'ARTICLES 10052022'!$A$1:$J$1031,10,FALSE))</f>
        <v>0.89</v>
      </c>
      <c r="N3666">
        <f t="shared" si="227"/>
        <v>1.335</v>
      </c>
    </row>
    <row r="3667" spans="1:14" outlineLevel="2">
      <c r="A3667" t="s">
        <v>2893</v>
      </c>
      <c r="B3667" s="73" t="str">
        <f>VLOOKUP(A3667,'ARTICLES 10052022'!$A$2:$D$1031,4,FALSE)</f>
        <v>AF</v>
      </c>
      <c r="C3667" s="73" t="str">
        <f t="shared" si="225"/>
        <v/>
      </c>
      <c r="D3667" t="s">
        <v>2410</v>
      </c>
      <c r="E3667">
        <v>0.53</v>
      </c>
      <c r="F3667" t="s">
        <v>2411</v>
      </c>
      <c r="G3667">
        <v>75</v>
      </c>
      <c r="H3667">
        <f t="shared" si="226"/>
        <v>39.75</v>
      </c>
      <c r="I3667">
        <f>VLOOKUP(L3667,'ARTICLES 10052022'!$A$1:$Q$1031,17,FALSE)</f>
        <v>75</v>
      </c>
      <c r="J3667">
        <f t="shared" si="228"/>
        <v>39.75</v>
      </c>
      <c r="L3667" t="s">
        <v>2410</v>
      </c>
      <c r="M3667">
        <f>IF(I3667="","",VLOOKUP(L3667,'ARTICLES 10052022'!$A$1:$J$1031,10,FALSE))</f>
        <v>50</v>
      </c>
      <c r="N3667">
        <f t="shared" si="227"/>
        <v>26.5</v>
      </c>
    </row>
    <row r="3668" spans="1:14" outlineLevel="2">
      <c r="A3668" t="s">
        <v>2893</v>
      </c>
      <c r="B3668" s="73" t="str">
        <f>VLOOKUP(A3668,'ARTICLES 10052022'!$A$2:$D$1031,4,FALSE)</f>
        <v>AF</v>
      </c>
      <c r="C3668" s="73" t="str">
        <f t="shared" si="225"/>
        <v/>
      </c>
      <c r="D3668" t="s">
        <v>2022</v>
      </c>
      <c r="E3668">
        <v>1</v>
      </c>
      <c r="F3668" t="s">
        <v>2023</v>
      </c>
      <c r="G3668">
        <v>6.05</v>
      </c>
      <c r="H3668">
        <f t="shared" si="226"/>
        <v>6.05</v>
      </c>
      <c r="I3668">
        <f>VLOOKUP(L3668,'ARTICLES 10052022'!$A$1:$Q$1031,17,FALSE)</f>
        <v>7.8500000000000005</v>
      </c>
      <c r="J3668">
        <f t="shared" si="228"/>
        <v>7.8500000000000005</v>
      </c>
      <c r="L3668" t="s">
        <v>2022</v>
      </c>
      <c r="M3668">
        <f>IF(I3668="","",VLOOKUP(L3668,'ARTICLES 10052022'!$A$1:$J$1031,10,FALSE))</f>
        <v>3.14</v>
      </c>
      <c r="N3668">
        <f t="shared" si="227"/>
        <v>3.14</v>
      </c>
    </row>
    <row r="3669" spans="1:14" outlineLevel="2">
      <c r="A3669" t="s">
        <v>2893</v>
      </c>
      <c r="B3669" s="73" t="str">
        <f>VLOOKUP(A3669,'ARTICLES 10052022'!$A$2:$D$1031,4,FALSE)</f>
        <v>AF</v>
      </c>
      <c r="C3669" s="73" t="str">
        <f t="shared" si="225"/>
        <v/>
      </c>
      <c r="E3669">
        <v>1</v>
      </c>
      <c r="F3669" t="s">
        <v>431</v>
      </c>
      <c r="G3669">
        <v>0.68</v>
      </c>
      <c r="H3669">
        <f t="shared" si="226"/>
        <v>0.68</v>
      </c>
      <c r="I3669">
        <f>VLOOKUP(L3669,'ARTICLES 10052022'!$A$1:$Q$1031,17,FALSE)</f>
        <v>28.815000000000001</v>
      </c>
      <c r="J3669">
        <f t="shared" si="228"/>
        <v>28.815000000000001</v>
      </c>
      <c r="L3669" t="s">
        <v>430</v>
      </c>
      <c r="M3669">
        <f>IF(I3669="","",VLOOKUP(L3669,'ARTICLES 10052022'!$A$1:$J$1031,10,FALSE))</f>
        <v>19.21</v>
      </c>
      <c r="N3669">
        <f t="shared" si="227"/>
        <v>19.21</v>
      </c>
    </row>
    <row r="3670" spans="1:14" outlineLevel="1">
      <c r="A3670" s="73" t="s">
        <v>3374</v>
      </c>
      <c r="B3670" s="73"/>
      <c r="C3670" s="73" t="str">
        <f t="shared" si="225"/>
        <v>MCOFPROEC</v>
      </c>
      <c r="J3670">
        <f>SUBTOTAL(9,J3660:J3669)</f>
        <v>136.48422500000001</v>
      </c>
      <c r="N3670">
        <f>SUBTOTAL(9,N3660:N3669)</f>
        <v>83.55064999999999</v>
      </c>
    </row>
    <row r="3671" spans="1:14" outlineLevel="2">
      <c r="A3671" t="s">
        <v>2891</v>
      </c>
      <c r="B3671" s="73" t="str">
        <f>VLOOKUP(A3671,'ARTICLES 10052022'!$A$2:$D$1031,4,FALSE)</f>
        <v>AF</v>
      </c>
      <c r="C3671" s="73" t="str">
        <f t="shared" si="225"/>
        <v/>
      </c>
      <c r="E3671">
        <v>1</v>
      </c>
      <c r="F3671" t="s">
        <v>1544</v>
      </c>
      <c r="G3671">
        <v>2.2400000000000002</v>
      </c>
      <c r="H3671">
        <f t="shared" si="226"/>
        <v>2.2400000000000002</v>
      </c>
      <c r="I3671">
        <f>VLOOKUP(L3671,'ARTICLES 10052022'!$A$1:$Q$1031,17,FALSE)</f>
        <v>2.25</v>
      </c>
      <c r="J3671">
        <f t="shared" si="228"/>
        <v>2.25</v>
      </c>
      <c r="L3671">
        <v>101007</v>
      </c>
      <c r="M3671">
        <f>IF(I3671="","",VLOOKUP(L3671,'ARTICLES 10052022'!$A$1:$J$1031,10,FALSE))</f>
        <v>1.5</v>
      </c>
      <c r="N3671">
        <f t="shared" si="227"/>
        <v>1.5</v>
      </c>
    </row>
    <row r="3672" spans="1:14" outlineLevel="2">
      <c r="A3672" t="s">
        <v>2891</v>
      </c>
      <c r="B3672" s="73" t="str">
        <f>VLOOKUP(A3672,'ARTICLES 10052022'!$A$2:$D$1031,4,FALSE)</f>
        <v>AF</v>
      </c>
      <c r="C3672" s="73" t="str">
        <f t="shared" si="225"/>
        <v/>
      </c>
      <c r="E3672">
        <v>1</v>
      </c>
      <c r="F3672" t="s">
        <v>1421</v>
      </c>
      <c r="G3672">
        <v>20.309999999999999</v>
      </c>
      <c r="H3672">
        <f t="shared" si="226"/>
        <v>20.309999999999999</v>
      </c>
      <c r="I3672">
        <f>VLOOKUP(L3672,'ARTICLES 10052022'!$A$1:$Q$1031,17,FALSE)</f>
        <v>21.567</v>
      </c>
      <c r="J3672">
        <f t="shared" si="228"/>
        <v>21.567</v>
      </c>
      <c r="L3672">
        <v>1510041</v>
      </c>
      <c r="M3672">
        <f>IF(I3672="","",VLOOKUP(L3672,'ARTICLES 10052022'!$A$1:$J$1031,10,FALSE))</f>
        <v>14.378</v>
      </c>
      <c r="N3672">
        <f t="shared" si="227"/>
        <v>14.378</v>
      </c>
    </row>
    <row r="3673" spans="1:14" outlineLevel="2">
      <c r="A3673" t="s">
        <v>2891</v>
      </c>
      <c r="B3673" s="73" t="str">
        <f>VLOOKUP(A3673,'ARTICLES 10052022'!$A$2:$D$1031,4,FALSE)</f>
        <v>AF</v>
      </c>
      <c r="C3673" s="73" t="str">
        <f t="shared" si="225"/>
        <v/>
      </c>
      <c r="E3673">
        <v>0.7</v>
      </c>
      <c r="F3673" t="s">
        <v>1538</v>
      </c>
      <c r="G3673">
        <v>4.3499999999999996</v>
      </c>
      <c r="H3673">
        <f t="shared" si="226"/>
        <v>3.0449999999999995</v>
      </c>
      <c r="I3673">
        <f>VLOOKUP(L3673,'ARTICLES 10052022'!$A$1:$Q$1031,17,FALSE)</f>
        <v>4.3499999999999996</v>
      </c>
      <c r="J3673">
        <f t="shared" si="228"/>
        <v>3.0449999999999995</v>
      </c>
      <c r="L3673" t="s">
        <v>1537</v>
      </c>
      <c r="M3673">
        <f>IF(I3673="","",VLOOKUP(L3673,'ARTICLES 10052022'!$A$1:$J$1031,10,FALSE))</f>
        <v>2.9</v>
      </c>
      <c r="N3673">
        <f t="shared" si="227"/>
        <v>2.0299999999999998</v>
      </c>
    </row>
    <row r="3674" spans="1:14" outlineLevel="2">
      <c r="A3674" t="s">
        <v>2891</v>
      </c>
      <c r="B3674" s="73" t="str">
        <f>VLOOKUP(A3674,'ARTICLES 10052022'!$A$2:$D$1031,4,FALSE)</f>
        <v>AF</v>
      </c>
      <c r="C3674" s="73" t="str">
        <f t="shared" si="225"/>
        <v/>
      </c>
      <c r="E3674">
        <v>1</v>
      </c>
      <c r="F3674" t="s">
        <v>2044</v>
      </c>
      <c r="G3674">
        <v>1.57</v>
      </c>
      <c r="H3674">
        <f t="shared" si="226"/>
        <v>1.57</v>
      </c>
      <c r="I3674">
        <f>VLOOKUP(L3674,'ARTICLES 10052022'!$A$1:$Q$1031,17,FALSE)</f>
        <v>2.3980000000000001</v>
      </c>
      <c r="J3674">
        <f t="shared" si="228"/>
        <v>2.3980000000000001</v>
      </c>
      <c r="L3674">
        <v>9600000618</v>
      </c>
      <c r="M3674">
        <f>IF(I3674="","",VLOOKUP(L3674,'ARTICLES 10052022'!$A$1:$J$1031,10,FALSE))</f>
        <v>1.1990000000000001</v>
      </c>
      <c r="N3674">
        <f t="shared" si="227"/>
        <v>1.1990000000000001</v>
      </c>
    </row>
    <row r="3675" spans="1:14" outlineLevel="2">
      <c r="A3675" t="s">
        <v>2891</v>
      </c>
      <c r="B3675" s="73" t="str">
        <f>VLOOKUP(A3675,'ARTICLES 10052022'!$A$2:$D$1031,4,FALSE)</f>
        <v>AF</v>
      </c>
      <c r="C3675" s="73" t="str">
        <f t="shared" si="225"/>
        <v/>
      </c>
      <c r="E3675">
        <v>1</v>
      </c>
      <c r="F3675" t="s">
        <v>1572</v>
      </c>
      <c r="G3675">
        <v>0.6</v>
      </c>
      <c r="H3675">
        <f t="shared" si="226"/>
        <v>0.6</v>
      </c>
      <c r="I3675">
        <f>VLOOKUP(L3675,'ARTICLES 10052022'!$A$1:$Q$1031,17,FALSE)</f>
        <v>0.67749999999999999</v>
      </c>
      <c r="J3675">
        <f t="shared" si="228"/>
        <v>0.67749999999999999</v>
      </c>
      <c r="L3675" t="s">
        <v>588</v>
      </c>
      <c r="M3675">
        <f>IF(I3675="","",VLOOKUP(L3675,'ARTICLES 10052022'!$A$1:$J$1031,10,FALSE))</f>
        <v>0.54200000000000004</v>
      </c>
      <c r="N3675">
        <f t="shared" si="227"/>
        <v>0.54200000000000004</v>
      </c>
    </row>
    <row r="3676" spans="1:14" outlineLevel="2">
      <c r="A3676" t="s">
        <v>2891</v>
      </c>
      <c r="B3676" s="73" t="str">
        <f>VLOOKUP(A3676,'ARTICLES 10052022'!$A$2:$D$1031,4,FALSE)</f>
        <v>AF</v>
      </c>
      <c r="C3676" s="73" t="str">
        <f t="shared" si="225"/>
        <v/>
      </c>
      <c r="E3676">
        <v>1</v>
      </c>
      <c r="F3676" t="s">
        <v>2471</v>
      </c>
      <c r="G3676">
        <v>0.08</v>
      </c>
      <c r="H3676">
        <f t="shared" si="226"/>
        <v>0.08</v>
      </c>
      <c r="I3676">
        <f>VLOOKUP(L3676,'ARTICLES 10052022'!$A$1:$Q$1031,17,FALSE)</f>
        <v>0.10799999999999998</v>
      </c>
      <c r="J3676">
        <f t="shared" si="228"/>
        <v>0.10799999999999998</v>
      </c>
      <c r="L3676" t="s">
        <v>2470</v>
      </c>
      <c r="M3676">
        <f>IF(I3676="","",VLOOKUP(L3676,'ARTICLES 10052022'!$A$1:$J$1031,10,FALSE))</f>
        <v>7.1999999999999995E-2</v>
      </c>
      <c r="N3676">
        <f t="shared" si="227"/>
        <v>7.1999999999999995E-2</v>
      </c>
    </row>
    <row r="3677" spans="1:14" outlineLevel="2">
      <c r="A3677" t="s">
        <v>2891</v>
      </c>
      <c r="B3677" s="73" t="str">
        <f>VLOOKUP(A3677,'ARTICLES 10052022'!$A$2:$D$1031,4,FALSE)</f>
        <v>AF</v>
      </c>
      <c r="C3677" s="73" t="str">
        <f t="shared" si="225"/>
        <v/>
      </c>
      <c r="E3677">
        <v>1</v>
      </c>
      <c r="F3677" t="s">
        <v>1581</v>
      </c>
      <c r="G3677">
        <v>1.19</v>
      </c>
      <c r="H3677">
        <f t="shared" si="226"/>
        <v>1.19</v>
      </c>
      <c r="I3677">
        <f>VLOOKUP(L3677,'ARTICLES 10052022'!$A$1:$Q$1031,17,FALSE)</f>
        <v>1.1850000000000001</v>
      </c>
      <c r="J3677">
        <f t="shared" si="228"/>
        <v>1.1850000000000001</v>
      </c>
      <c r="L3677" t="s">
        <v>1580</v>
      </c>
      <c r="M3677">
        <f>IF(I3677="","",VLOOKUP(L3677,'ARTICLES 10052022'!$A$1:$J$1031,10,FALSE))</f>
        <v>0.79</v>
      </c>
      <c r="N3677">
        <f t="shared" si="227"/>
        <v>0.79</v>
      </c>
    </row>
    <row r="3678" spans="1:14" outlineLevel="2">
      <c r="A3678" t="s">
        <v>2891</v>
      </c>
      <c r="B3678" s="73" t="str">
        <f>VLOOKUP(A3678,'ARTICLES 10052022'!$A$2:$D$1031,4,FALSE)</f>
        <v>AF</v>
      </c>
      <c r="C3678" s="73" t="str">
        <f t="shared" si="225"/>
        <v/>
      </c>
      <c r="E3678">
        <v>1</v>
      </c>
      <c r="F3678" t="s">
        <v>2467</v>
      </c>
      <c r="G3678">
        <v>0.90200000000000002</v>
      </c>
      <c r="H3678">
        <f t="shared" si="226"/>
        <v>0.90200000000000002</v>
      </c>
      <c r="I3678">
        <f>VLOOKUP(L3678,'ARTICLES 10052022'!$A$1:$Q$1031,17,FALSE)</f>
        <v>0.90149999999999997</v>
      </c>
      <c r="J3678">
        <f t="shared" si="228"/>
        <v>0.90149999999999997</v>
      </c>
      <c r="L3678" t="s">
        <v>2466</v>
      </c>
      <c r="M3678">
        <f>IF(I3678="","",VLOOKUP(L3678,'ARTICLES 10052022'!$A$1:$J$1031,10,FALSE))</f>
        <v>0.60099999999999998</v>
      </c>
      <c r="N3678">
        <f t="shared" si="227"/>
        <v>0.60099999999999998</v>
      </c>
    </row>
    <row r="3679" spans="1:14" outlineLevel="2">
      <c r="A3679" t="s">
        <v>2891</v>
      </c>
      <c r="B3679" s="73" t="str">
        <f>VLOOKUP(A3679,'ARTICLES 10052022'!$A$2:$D$1031,4,FALSE)</f>
        <v>AF</v>
      </c>
      <c r="C3679" s="73" t="str">
        <f t="shared" si="225"/>
        <v/>
      </c>
      <c r="E3679">
        <v>1</v>
      </c>
      <c r="F3679" t="s">
        <v>1383</v>
      </c>
      <c r="G3679">
        <v>206.99</v>
      </c>
      <c r="H3679">
        <f t="shared" si="226"/>
        <v>206.99</v>
      </c>
      <c r="I3679">
        <f>VLOOKUP(L3679,'ARTICLES 10052022'!$A$1:$Q$1031,17,FALSE)</f>
        <v>207.87</v>
      </c>
      <c r="J3679">
        <f t="shared" si="228"/>
        <v>207.87</v>
      </c>
      <c r="L3679" t="s">
        <v>1382</v>
      </c>
      <c r="M3679">
        <f>IF(I3679="","",VLOOKUP(L3679,'ARTICLES 10052022'!$A$1:$J$1031,10,FALSE))</f>
        <v>138.58000000000001</v>
      </c>
      <c r="N3679">
        <f t="shared" si="227"/>
        <v>138.58000000000001</v>
      </c>
    </row>
    <row r="3680" spans="1:14" outlineLevel="2">
      <c r="A3680" t="s">
        <v>2891</v>
      </c>
      <c r="B3680" s="73" t="str">
        <f>VLOOKUP(A3680,'ARTICLES 10052022'!$A$2:$D$1031,4,FALSE)</f>
        <v>AF</v>
      </c>
      <c r="C3680" s="73" t="str">
        <f t="shared" si="225"/>
        <v/>
      </c>
      <c r="E3680">
        <v>1</v>
      </c>
      <c r="F3680" t="s">
        <v>993</v>
      </c>
      <c r="G3680">
        <v>4.87</v>
      </c>
      <c r="H3680">
        <f t="shared" si="226"/>
        <v>4.87</v>
      </c>
      <c r="I3680">
        <f>VLOOKUP(L3680,'ARTICLES 10052022'!$A$1:$Q$1031,17,FALSE)</f>
        <v>1.41</v>
      </c>
      <c r="J3680">
        <f t="shared" si="228"/>
        <v>1.41</v>
      </c>
      <c r="L3680" t="s">
        <v>472</v>
      </c>
      <c r="M3680">
        <f>IF(I3680="","",VLOOKUP(L3680,'ARTICLES 10052022'!$A$1:$J$1031,10,FALSE))</f>
        <v>0.94</v>
      </c>
      <c r="N3680">
        <f t="shared" si="227"/>
        <v>0.94</v>
      </c>
    </row>
    <row r="3681" spans="1:14" outlineLevel="2">
      <c r="A3681" t="s">
        <v>2891</v>
      </c>
      <c r="B3681" s="73" t="str">
        <f>VLOOKUP(A3681,'ARTICLES 10052022'!$A$2:$D$1031,4,FALSE)</f>
        <v>AF</v>
      </c>
      <c r="C3681" s="73" t="str">
        <f t="shared" si="225"/>
        <v/>
      </c>
      <c r="E3681">
        <v>1</v>
      </c>
      <c r="F3681" t="s">
        <v>2940</v>
      </c>
      <c r="G3681">
        <v>4.9400000000000004</v>
      </c>
      <c r="H3681">
        <f t="shared" si="226"/>
        <v>4.9400000000000004</v>
      </c>
      <c r="I3681">
        <f>VLOOKUP(L3681,'ARTICLES 10052022'!$A$1:$Q$1031,17,FALSE)</f>
        <v>1.3800000000000001</v>
      </c>
      <c r="J3681">
        <f t="shared" si="228"/>
        <v>1.3800000000000001</v>
      </c>
      <c r="L3681" t="s">
        <v>474</v>
      </c>
      <c r="M3681">
        <f>IF(I3681="","",VLOOKUP(L3681,'ARTICLES 10052022'!$A$1:$J$1031,10,FALSE))</f>
        <v>0.92</v>
      </c>
      <c r="N3681">
        <f t="shared" si="227"/>
        <v>0.92</v>
      </c>
    </row>
    <row r="3682" spans="1:14" outlineLevel="2">
      <c r="A3682" t="s">
        <v>2891</v>
      </c>
      <c r="B3682" s="73" t="str">
        <f>VLOOKUP(A3682,'ARTICLES 10052022'!$A$2:$D$1031,4,FALSE)</f>
        <v>AF</v>
      </c>
      <c r="C3682" s="73" t="str">
        <f t="shared" si="225"/>
        <v/>
      </c>
      <c r="E3682">
        <v>0.54</v>
      </c>
      <c r="F3682" t="s">
        <v>2411</v>
      </c>
      <c r="G3682">
        <v>75</v>
      </c>
      <c r="H3682">
        <f t="shared" si="226"/>
        <v>40.5</v>
      </c>
      <c r="I3682">
        <f>VLOOKUP(L3682,'ARTICLES 10052022'!$A$1:$Q$1031,17,FALSE)</f>
        <v>75</v>
      </c>
      <c r="J3682">
        <f t="shared" si="228"/>
        <v>40.5</v>
      </c>
      <c r="L3682" t="s">
        <v>2410</v>
      </c>
      <c r="M3682">
        <f>IF(I3682="","",VLOOKUP(L3682,'ARTICLES 10052022'!$A$1:$J$1031,10,FALSE))</f>
        <v>50</v>
      </c>
      <c r="N3682">
        <f t="shared" si="227"/>
        <v>27</v>
      </c>
    </row>
    <row r="3683" spans="1:14" outlineLevel="2">
      <c r="A3683" t="s">
        <v>2891</v>
      </c>
      <c r="B3683" s="73" t="str">
        <f>VLOOKUP(A3683,'ARTICLES 10052022'!$A$2:$D$1031,4,FALSE)</f>
        <v>AF</v>
      </c>
      <c r="C3683" s="73" t="str">
        <f t="shared" si="225"/>
        <v/>
      </c>
      <c r="E3683">
        <v>1</v>
      </c>
      <c r="F3683" t="s">
        <v>449</v>
      </c>
      <c r="G3683">
        <v>119.89</v>
      </c>
      <c r="H3683">
        <f t="shared" si="226"/>
        <v>119.89</v>
      </c>
      <c r="I3683">
        <f>VLOOKUP(L3683,'ARTICLES 10052022'!$A$1:$Q$1031,17,FALSE)</f>
        <v>132</v>
      </c>
      <c r="J3683">
        <f t="shared" si="228"/>
        <v>132</v>
      </c>
      <c r="L3683" t="s">
        <v>448</v>
      </c>
      <c r="M3683">
        <f>IF(I3683="","",VLOOKUP(L3683,'ARTICLES 10052022'!$A$1:$J$1031,10,FALSE))</f>
        <v>88</v>
      </c>
      <c r="N3683">
        <f t="shared" si="227"/>
        <v>88</v>
      </c>
    </row>
    <row r="3684" spans="1:14" outlineLevel="2">
      <c r="A3684" t="s">
        <v>2891</v>
      </c>
      <c r="B3684" s="73" t="str">
        <f>VLOOKUP(A3684,'ARTICLES 10052022'!$A$2:$D$1031,4,FALSE)</f>
        <v>AF</v>
      </c>
      <c r="C3684" s="73" t="str">
        <f t="shared" si="225"/>
        <v/>
      </c>
      <c r="E3684">
        <v>0.7</v>
      </c>
      <c r="F3684" t="s">
        <v>1517</v>
      </c>
      <c r="G3684">
        <v>5.59</v>
      </c>
      <c r="H3684">
        <f t="shared" si="226"/>
        <v>3.9129999999999998</v>
      </c>
      <c r="I3684">
        <f>VLOOKUP(L3684,'ARTICLES 10052022'!$A$1:$Q$1031,17,FALSE)</f>
        <v>2.8701400000000001</v>
      </c>
      <c r="J3684">
        <f t="shared" si="228"/>
        <v>2.0090979999999998</v>
      </c>
      <c r="L3684" t="s">
        <v>1516</v>
      </c>
      <c r="M3684">
        <f>IF(I3684="","",VLOOKUP(L3684,'ARTICLES 10052022'!$A$1:$J$1031,10,FALSE))</f>
        <v>2.1579999999999999</v>
      </c>
      <c r="N3684">
        <f t="shared" si="227"/>
        <v>1.5105999999999999</v>
      </c>
    </row>
    <row r="3685" spans="1:14" outlineLevel="2">
      <c r="A3685" t="s">
        <v>2891</v>
      </c>
      <c r="B3685" s="73" t="str">
        <f>VLOOKUP(A3685,'ARTICLES 10052022'!$A$2:$D$1031,4,FALSE)</f>
        <v>AF</v>
      </c>
      <c r="C3685" s="73" t="str">
        <f t="shared" si="225"/>
        <v/>
      </c>
      <c r="E3685">
        <v>1</v>
      </c>
      <c r="F3685" t="s">
        <v>1826</v>
      </c>
      <c r="G3685">
        <v>6.93</v>
      </c>
      <c r="H3685">
        <f t="shared" si="226"/>
        <v>6.93</v>
      </c>
      <c r="I3685">
        <f>VLOOKUP(L3685,'ARTICLES 10052022'!$A$1:$Q$1031,17,FALSE)</f>
        <v>5.3665500000000002</v>
      </c>
      <c r="J3685">
        <f t="shared" si="228"/>
        <v>5.3665500000000002</v>
      </c>
      <c r="L3685" t="s">
        <v>1825</v>
      </c>
      <c r="M3685">
        <f>IF(I3685="","",VLOOKUP(L3685,'ARTICLES 10052022'!$A$1:$J$1031,10,FALSE))</f>
        <v>4.0350000000000001</v>
      </c>
      <c r="N3685">
        <f t="shared" si="227"/>
        <v>4.0350000000000001</v>
      </c>
    </row>
    <row r="3686" spans="1:14" outlineLevel="2">
      <c r="A3686" t="s">
        <v>2891</v>
      </c>
      <c r="B3686" s="73" t="str">
        <f>VLOOKUP(A3686,'ARTICLES 10052022'!$A$2:$D$1031,4,FALSE)</f>
        <v>AF</v>
      </c>
      <c r="C3686" s="73" t="str">
        <f t="shared" si="225"/>
        <v/>
      </c>
      <c r="E3686">
        <v>1</v>
      </c>
      <c r="F3686" t="s">
        <v>1524</v>
      </c>
      <c r="G3686">
        <v>8.51</v>
      </c>
      <c r="H3686">
        <f t="shared" si="226"/>
        <v>8.51</v>
      </c>
      <c r="I3686">
        <f>VLOOKUP(L3686,'ARTICLES 10052022'!$A$1:$Q$1031,17,FALSE)</f>
        <v>10.267334</v>
      </c>
      <c r="J3686">
        <f t="shared" si="228"/>
        <v>10.267334</v>
      </c>
      <c r="L3686" t="s">
        <v>1523</v>
      </c>
      <c r="M3686">
        <f>IF(I3686="","",VLOOKUP(L3686,'ARTICLES 10052022'!$A$1:$J$1031,10,FALSE))</f>
        <v>7.7198000000000002</v>
      </c>
      <c r="N3686">
        <f t="shared" si="227"/>
        <v>7.7198000000000002</v>
      </c>
    </row>
    <row r="3687" spans="1:14" outlineLevel="2">
      <c r="A3687" t="s">
        <v>2891</v>
      </c>
      <c r="B3687" s="73" t="str">
        <f>VLOOKUP(A3687,'ARTICLES 10052022'!$A$2:$D$1031,4,FALSE)</f>
        <v>AF</v>
      </c>
      <c r="C3687" s="73" t="str">
        <f t="shared" si="225"/>
        <v/>
      </c>
      <c r="E3687">
        <v>1</v>
      </c>
      <c r="F3687" t="s">
        <v>2894</v>
      </c>
      <c r="G3687">
        <v>8.51</v>
      </c>
      <c r="H3687">
        <f t="shared" si="226"/>
        <v>8.51</v>
      </c>
      <c r="I3687">
        <f>VLOOKUP(L3687,'ARTICLES 10052022'!$A$1:$Q$1031,17,FALSE)</f>
        <v>136.48422500000001</v>
      </c>
      <c r="J3687">
        <f t="shared" si="228"/>
        <v>136.48422500000001</v>
      </c>
      <c r="L3687" t="s">
        <v>2893</v>
      </c>
      <c r="M3687">
        <f>IF(I3687="","",VLOOKUP(L3687,'ARTICLES 10052022'!$A$1:$J$1031,10,FALSE))</f>
        <v>83.55064999999999</v>
      </c>
      <c r="N3687">
        <f t="shared" si="227"/>
        <v>83.55064999999999</v>
      </c>
    </row>
    <row r="3688" spans="1:14" outlineLevel="2">
      <c r="A3688" t="s">
        <v>2891</v>
      </c>
      <c r="B3688" s="73" t="str">
        <f>VLOOKUP(A3688,'ARTICLES 10052022'!$A$2:$D$1031,4,FALSE)</f>
        <v>AF</v>
      </c>
      <c r="C3688" s="73" t="str">
        <f t="shared" si="225"/>
        <v/>
      </c>
      <c r="E3688">
        <v>1</v>
      </c>
      <c r="F3688" t="s">
        <v>415</v>
      </c>
      <c r="G3688">
        <v>8.51</v>
      </c>
      <c r="H3688">
        <f t="shared" si="226"/>
        <v>8.51</v>
      </c>
      <c r="I3688">
        <f>VLOOKUP(L3688,'ARTICLES 10052022'!$A$1:$Q$1031,17,FALSE)</f>
        <v>13.350000000000001</v>
      </c>
      <c r="J3688">
        <f t="shared" si="228"/>
        <v>13.350000000000001</v>
      </c>
      <c r="L3688" t="s">
        <v>414</v>
      </c>
      <c r="M3688">
        <f>IF(I3688="","",VLOOKUP(L3688,'ARTICLES 10052022'!$A$1:$J$1031,10,FALSE))</f>
        <v>8.9</v>
      </c>
      <c r="N3688">
        <f t="shared" si="227"/>
        <v>8.9</v>
      </c>
    </row>
    <row r="3689" spans="1:14" outlineLevel="1">
      <c r="A3689" s="73" t="s">
        <v>3375</v>
      </c>
      <c r="B3689" s="73"/>
      <c r="C3689" s="73" t="str">
        <f t="shared" si="225"/>
        <v>ECSPR-900-A</v>
      </c>
      <c r="J3689">
        <f>SUBTOTAL(9,J3671:J3688)</f>
        <v>582.76920700000005</v>
      </c>
      <c r="N3689">
        <f>SUBTOTAL(9,N3671:N3688)</f>
        <v>382.26805000000002</v>
      </c>
    </row>
    <row r="3690" spans="1:14" outlineLevel="2">
      <c r="A3690" t="s">
        <v>2901</v>
      </c>
      <c r="B3690" s="73" t="str">
        <f>VLOOKUP(A3690,'ARTICLES 10052022'!$A$2:$D$1031,4,FALSE)</f>
        <v>AF</v>
      </c>
      <c r="C3690" s="73" t="str">
        <f t="shared" si="225"/>
        <v/>
      </c>
      <c r="E3690">
        <v>1</v>
      </c>
      <c r="F3690" t="s">
        <v>1544</v>
      </c>
      <c r="G3690">
        <v>2.2400000000000002</v>
      </c>
      <c r="H3690">
        <f t="shared" si="226"/>
        <v>2.2400000000000002</v>
      </c>
      <c r="I3690">
        <f>VLOOKUP(L3690,'ARTICLES 10052022'!$A$1:$Q$1031,17,FALSE)</f>
        <v>2.25</v>
      </c>
      <c r="J3690">
        <f t="shared" si="228"/>
        <v>2.25</v>
      </c>
      <c r="L3690">
        <v>101007</v>
      </c>
      <c r="M3690">
        <f>IF(I3690="","",VLOOKUP(L3690,'ARTICLES 10052022'!$A$1:$J$1031,10,FALSE))</f>
        <v>1.5</v>
      </c>
      <c r="N3690">
        <f t="shared" ref="N3690:N3703" si="229">IF(I3690="","",E3690*M3690)</f>
        <v>1.5</v>
      </c>
    </row>
    <row r="3691" spans="1:14" outlineLevel="2">
      <c r="A3691" t="s">
        <v>2901</v>
      </c>
      <c r="B3691" s="73" t="str">
        <f>VLOOKUP(A3691,'ARTICLES 10052022'!$A$2:$D$1031,4,FALSE)</f>
        <v>AF</v>
      </c>
      <c r="C3691" s="73" t="str">
        <f t="shared" si="225"/>
        <v/>
      </c>
      <c r="E3691">
        <v>1</v>
      </c>
      <c r="F3691" t="s">
        <v>1421</v>
      </c>
      <c r="G3691">
        <v>20.309999999999999</v>
      </c>
      <c r="H3691">
        <f t="shared" si="226"/>
        <v>20.309999999999999</v>
      </c>
      <c r="I3691">
        <f>VLOOKUP(L3691,'ARTICLES 10052022'!$A$1:$Q$1031,17,FALSE)</f>
        <v>21.567</v>
      </c>
      <c r="J3691">
        <f t="shared" si="228"/>
        <v>21.567</v>
      </c>
      <c r="L3691">
        <v>1510041</v>
      </c>
      <c r="M3691">
        <f>IF(I3691="","",VLOOKUP(L3691,'ARTICLES 10052022'!$A$1:$J$1031,10,FALSE))</f>
        <v>14.378</v>
      </c>
      <c r="N3691">
        <f t="shared" si="229"/>
        <v>14.378</v>
      </c>
    </row>
    <row r="3692" spans="1:14" outlineLevel="2">
      <c r="A3692" t="s">
        <v>2901</v>
      </c>
      <c r="B3692" s="73" t="str">
        <f>VLOOKUP(A3692,'ARTICLES 10052022'!$A$2:$D$1031,4,FALSE)</f>
        <v>AF</v>
      </c>
      <c r="C3692" s="73" t="str">
        <f t="shared" si="225"/>
        <v/>
      </c>
      <c r="E3692">
        <v>1.7</v>
      </c>
      <c r="F3692" t="s">
        <v>1538</v>
      </c>
      <c r="G3692">
        <v>4.3499999999999996</v>
      </c>
      <c r="H3692">
        <f t="shared" si="226"/>
        <v>7.3949999999999996</v>
      </c>
      <c r="I3692">
        <f>VLOOKUP(L3692,'ARTICLES 10052022'!$A$1:$Q$1031,17,FALSE)</f>
        <v>4.3499999999999996</v>
      </c>
      <c r="J3692">
        <f t="shared" si="228"/>
        <v>7.3949999999999996</v>
      </c>
      <c r="L3692" t="s">
        <v>1537</v>
      </c>
      <c r="M3692">
        <f>IF(I3692="","",VLOOKUP(L3692,'ARTICLES 10052022'!$A$1:$J$1031,10,FALSE))</f>
        <v>2.9</v>
      </c>
      <c r="N3692">
        <f t="shared" si="229"/>
        <v>4.93</v>
      </c>
    </row>
    <row r="3693" spans="1:14" outlineLevel="2">
      <c r="A3693" t="s">
        <v>2901</v>
      </c>
      <c r="B3693" s="73" t="str">
        <f>VLOOKUP(A3693,'ARTICLES 10052022'!$A$2:$D$1031,4,FALSE)</f>
        <v>AF</v>
      </c>
      <c r="C3693" s="73" t="str">
        <f t="shared" si="225"/>
        <v/>
      </c>
      <c r="E3693">
        <v>1</v>
      </c>
      <c r="F3693" t="s">
        <v>2044</v>
      </c>
      <c r="G3693">
        <v>1.57</v>
      </c>
      <c r="H3693">
        <f t="shared" si="226"/>
        <v>1.57</v>
      </c>
      <c r="I3693">
        <f>VLOOKUP(L3693,'ARTICLES 10052022'!$A$1:$Q$1031,17,FALSE)</f>
        <v>2.3980000000000001</v>
      </c>
      <c r="J3693">
        <f t="shared" si="228"/>
        <v>2.3980000000000001</v>
      </c>
      <c r="L3693">
        <v>9600000618</v>
      </c>
      <c r="M3693">
        <f>IF(I3693="","",VLOOKUP(L3693,'ARTICLES 10052022'!$A$1:$J$1031,10,FALSE))</f>
        <v>1.1990000000000001</v>
      </c>
      <c r="N3693">
        <f t="shared" si="229"/>
        <v>1.1990000000000001</v>
      </c>
    </row>
    <row r="3694" spans="1:14" outlineLevel="2">
      <c r="A3694" t="s">
        <v>2901</v>
      </c>
      <c r="B3694" s="73" t="str">
        <f>VLOOKUP(A3694,'ARTICLES 10052022'!$A$2:$D$1031,4,FALSE)</f>
        <v>AF</v>
      </c>
      <c r="C3694" s="73" t="str">
        <f t="shared" si="225"/>
        <v/>
      </c>
      <c r="E3694">
        <v>1</v>
      </c>
      <c r="F3694" t="s">
        <v>1572</v>
      </c>
      <c r="G3694">
        <v>0.6</v>
      </c>
      <c r="H3694">
        <f t="shared" si="226"/>
        <v>0.6</v>
      </c>
      <c r="I3694">
        <f>VLOOKUP(L3694,'ARTICLES 10052022'!$A$1:$Q$1031,17,FALSE)</f>
        <v>0.67749999999999999</v>
      </c>
      <c r="J3694">
        <f t="shared" si="228"/>
        <v>0.67749999999999999</v>
      </c>
      <c r="L3694" t="s">
        <v>588</v>
      </c>
      <c r="M3694">
        <f>IF(I3694="","",VLOOKUP(L3694,'ARTICLES 10052022'!$A$1:$J$1031,10,FALSE))</f>
        <v>0.54200000000000004</v>
      </c>
      <c r="N3694">
        <f t="shared" si="229"/>
        <v>0.54200000000000004</v>
      </c>
    </row>
    <row r="3695" spans="1:14" outlineLevel="2">
      <c r="A3695" t="s">
        <v>2901</v>
      </c>
      <c r="B3695" s="73" t="str">
        <f>VLOOKUP(A3695,'ARTICLES 10052022'!$A$2:$D$1031,4,FALSE)</f>
        <v>AF</v>
      </c>
      <c r="C3695" s="73" t="str">
        <f t="shared" si="225"/>
        <v/>
      </c>
      <c r="E3695">
        <v>1</v>
      </c>
      <c r="F3695" t="s">
        <v>2844</v>
      </c>
      <c r="G3695">
        <v>2.2400000000000002</v>
      </c>
      <c r="H3695">
        <f t="shared" si="226"/>
        <v>2.2400000000000002</v>
      </c>
      <c r="I3695">
        <f>VLOOKUP(L3695,'ARTICLES 10052022'!$A$1:$Q$1031,17,FALSE)</f>
        <v>300.28499999999997</v>
      </c>
      <c r="J3695">
        <f t="shared" si="228"/>
        <v>300.28499999999997</v>
      </c>
      <c r="L3695" t="s">
        <v>2843</v>
      </c>
      <c r="M3695">
        <f>IF(I3695="","",VLOOKUP(L3695,'ARTICLES 10052022'!$A$1:$J$1031,10,FALSE))</f>
        <v>200.19</v>
      </c>
      <c r="N3695">
        <f t="shared" si="229"/>
        <v>200.19</v>
      </c>
    </row>
    <row r="3696" spans="1:14" outlineLevel="2">
      <c r="A3696" t="s">
        <v>2901</v>
      </c>
      <c r="B3696" s="73" t="str">
        <f>VLOOKUP(A3696,'ARTICLES 10052022'!$A$2:$D$1031,4,FALSE)</f>
        <v>AF</v>
      </c>
      <c r="C3696" s="73" t="str">
        <f t="shared" si="225"/>
        <v/>
      </c>
      <c r="E3696">
        <v>1</v>
      </c>
      <c r="F3696" t="s">
        <v>2471</v>
      </c>
      <c r="G3696">
        <v>0.08</v>
      </c>
      <c r="H3696">
        <f t="shared" si="226"/>
        <v>0.08</v>
      </c>
      <c r="I3696">
        <f>VLOOKUP(L3696,'ARTICLES 10052022'!$A$1:$Q$1031,17,FALSE)</f>
        <v>0.10799999999999998</v>
      </c>
      <c r="J3696">
        <f t="shared" si="228"/>
        <v>0.10799999999999998</v>
      </c>
      <c r="L3696" t="s">
        <v>2470</v>
      </c>
      <c r="M3696">
        <f>IF(I3696="","",VLOOKUP(L3696,'ARTICLES 10052022'!$A$1:$J$1031,10,FALSE))</f>
        <v>7.1999999999999995E-2</v>
      </c>
      <c r="N3696">
        <f t="shared" si="229"/>
        <v>7.1999999999999995E-2</v>
      </c>
    </row>
    <row r="3697" spans="1:14" outlineLevel="2">
      <c r="A3697" t="s">
        <v>2901</v>
      </c>
      <c r="B3697" s="73" t="str">
        <f>VLOOKUP(A3697,'ARTICLES 10052022'!$A$2:$D$1031,4,FALSE)</f>
        <v>AF</v>
      </c>
      <c r="C3697" s="73" t="str">
        <f t="shared" si="225"/>
        <v/>
      </c>
      <c r="E3697">
        <v>1</v>
      </c>
      <c r="F3697" t="s">
        <v>1581</v>
      </c>
      <c r="G3697">
        <v>1.19</v>
      </c>
      <c r="H3697">
        <f t="shared" si="226"/>
        <v>1.19</v>
      </c>
      <c r="I3697">
        <f>VLOOKUP(L3697,'ARTICLES 10052022'!$A$1:$Q$1031,17,FALSE)</f>
        <v>1.1850000000000001</v>
      </c>
      <c r="J3697">
        <f t="shared" si="228"/>
        <v>1.1850000000000001</v>
      </c>
      <c r="L3697" t="s">
        <v>1580</v>
      </c>
      <c r="M3697">
        <f>IF(I3697="","",VLOOKUP(L3697,'ARTICLES 10052022'!$A$1:$J$1031,10,FALSE))</f>
        <v>0.79</v>
      </c>
      <c r="N3697">
        <f t="shared" si="229"/>
        <v>0.79</v>
      </c>
    </row>
    <row r="3698" spans="1:14" outlineLevel="2">
      <c r="A3698" t="s">
        <v>2901</v>
      </c>
      <c r="B3698" s="73" t="str">
        <f>VLOOKUP(A3698,'ARTICLES 10052022'!$A$2:$D$1031,4,FALSE)</f>
        <v>AF</v>
      </c>
      <c r="C3698" s="73" t="str">
        <f t="shared" si="225"/>
        <v/>
      </c>
      <c r="E3698">
        <v>1</v>
      </c>
      <c r="F3698" t="s">
        <v>2467</v>
      </c>
      <c r="G3698">
        <v>0.90200000000000002</v>
      </c>
      <c r="H3698">
        <f t="shared" si="226"/>
        <v>0.90200000000000002</v>
      </c>
      <c r="I3698">
        <f>VLOOKUP(L3698,'ARTICLES 10052022'!$A$1:$Q$1031,17,FALSE)</f>
        <v>0.90149999999999997</v>
      </c>
      <c r="J3698">
        <f t="shared" si="228"/>
        <v>0.90149999999999997</v>
      </c>
      <c r="L3698" t="s">
        <v>2466</v>
      </c>
      <c r="M3698">
        <f>IF(I3698="","",VLOOKUP(L3698,'ARTICLES 10052022'!$A$1:$J$1031,10,FALSE))</f>
        <v>0.60099999999999998</v>
      </c>
      <c r="N3698">
        <f t="shared" si="229"/>
        <v>0.60099999999999998</v>
      </c>
    </row>
    <row r="3699" spans="1:14" outlineLevel="2">
      <c r="A3699" t="s">
        <v>2901</v>
      </c>
      <c r="B3699" s="73" t="str">
        <f>VLOOKUP(A3699,'ARTICLES 10052022'!$A$2:$D$1031,4,FALSE)</f>
        <v>AF</v>
      </c>
      <c r="C3699" s="73" t="str">
        <f t="shared" si="225"/>
        <v/>
      </c>
      <c r="E3699">
        <v>1</v>
      </c>
      <c r="F3699" t="s">
        <v>993</v>
      </c>
      <c r="G3699">
        <v>4.87</v>
      </c>
      <c r="H3699">
        <f t="shared" si="226"/>
        <v>4.87</v>
      </c>
      <c r="I3699">
        <f>VLOOKUP(L3699,'ARTICLES 10052022'!$A$1:$Q$1031,17,FALSE)</f>
        <v>1.41</v>
      </c>
      <c r="J3699">
        <f t="shared" si="228"/>
        <v>1.41</v>
      </c>
      <c r="L3699" t="s">
        <v>472</v>
      </c>
      <c r="M3699">
        <f>IF(I3699="","",VLOOKUP(L3699,'ARTICLES 10052022'!$A$1:$J$1031,10,FALSE))</f>
        <v>0.94</v>
      </c>
      <c r="N3699">
        <f t="shared" si="229"/>
        <v>0.94</v>
      </c>
    </row>
    <row r="3700" spans="1:14" outlineLevel="2">
      <c r="A3700" t="s">
        <v>2901</v>
      </c>
      <c r="B3700" s="73" t="str">
        <f>VLOOKUP(A3700,'ARTICLES 10052022'!$A$2:$D$1031,4,FALSE)</f>
        <v>AF</v>
      </c>
      <c r="C3700" s="73" t="str">
        <f t="shared" si="225"/>
        <v/>
      </c>
      <c r="E3700">
        <v>1</v>
      </c>
      <c r="F3700" t="s">
        <v>2411</v>
      </c>
      <c r="G3700">
        <v>75</v>
      </c>
      <c r="H3700">
        <f t="shared" si="226"/>
        <v>75</v>
      </c>
      <c r="I3700">
        <f>VLOOKUP(L3700,'ARTICLES 10052022'!$A$1:$Q$1031,17,FALSE)</f>
        <v>75</v>
      </c>
      <c r="J3700">
        <f t="shared" si="228"/>
        <v>75</v>
      </c>
      <c r="L3700" t="s">
        <v>2410</v>
      </c>
      <c r="M3700">
        <f>IF(I3700="","",VLOOKUP(L3700,'ARTICLES 10052022'!$A$1:$J$1031,10,FALSE))</f>
        <v>50</v>
      </c>
      <c r="N3700">
        <f t="shared" si="229"/>
        <v>50</v>
      </c>
    </row>
    <row r="3701" spans="1:14" outlineLevel="2">
      <c r="A3701" t="s">
        <v>2901</v>
      </c>
      <c r="B3701" s="73" t="str">
        <f>VLOOKUP(A3701,'ARTICLES 10052022'!$A$2:$D$1031,4,FALSE)</f>
        <v>AF</v>
      </c>
      <c r="C3701" s="73" t="str">
        <f t="shared" si="225"/>
        <v/>
      </c>
      <c r="E3701">
        <v>1.7</v>
      </c>
      <c r="F3701" t="s">
        <v>1517</v>
      </c>
      <c r="G3701">
        <v>5.59</v>
      </c>
      <c r="H3701">
        <f t="shared" si="226"/>
        <v>9.5030000000000001</v>
      </c>
      <c r="I3701">
        <f>VLOOKUP(L3701,'ARTICLES 10052022'!$A$1:$Q$1031,17,FALSE)</f>
        <v>2.8701400000000001</v>
      </c>
      <c r="J3701">
        <f t="shared" si="228"/>
        <v>4.879238</v>
      </c>
      <c r="L3701" t="s">
        <v>1516</v>
      </c>
      <c r="M3701">
        <f>IF(I3701="","",VLOOKUP(L3701,'ARTICLES 10052022'!$A$1:$J$1031,10,FALSE))</f>
        <v>2.1579999999999999</v>
      </c>
      <c r="N3701">
        <f t="shared" si="229"/>
        <v>3.6685999999999996</v>
      </c>
    </row>
    <row r="3702" spans="1:14" outlineLevel="2">
      <c r="A3702" t="s">
        <v>2901</v>
      </c>
      <c r="B3702" s="73" t="str">
        <f>VLOOKUP(A3702,'ARTICLES 10052022'!$A$2:$D$1031,4,FALSE)</f>
        <v>AF</v>
      </c>
      <c r="C3702" s="73" t="str">
        <f t="shared" si="225"/>
        <v/>
      </c>
      <c r="E3702">
        <v>1</v>
      </c>
      <c r="F3702" t="s">
        <v>1826</v>
      </c>
      <c r="G3702">
        <v>6.93</v>
      </c>
      <c r="H3702">
        <f t="shared" si="226"/>
        <v>6.93</v>
      </c>
      <c r="I3702">
        <f>VLOOKUP(L3702,'ARTICLES 10052022'!$A$1:$Q$1031,17,FALSE)</f>
        <v>5.3665500000000002</v>
      </c>
      <c r="J3702">
        <f t="shared" si="228"/>
        <v>5.3665500000000002</v>
      </c>
      <c r="L3702" t="s">
        <v>1825</v>
      </c>
      <c r="M3702">
        <f>IF(I3702="","",VLOOKUP(L3702,'ARTICLES 10052022'!$A$1:$J$1031,10,FALSE))</f>
        <v>4.0350000000000001</v>
      </c>
      <c r="N3702">
        <f t="shared" si="229"/>
        <v>4.0350000000000001</v>
      </c>
    </row>
    <row r="3703" spans="1:14" outlineLevel="2">
      <c r="A3703" t="s">
        <v>2901</v>
      </c>
      <c r="B3703" s="73" t="str">
        <f>VLOOKUP(A3703,'ARTICLES 10052022'!$A$2:$D$1031,4,FALSE)</f>
        <v>AF</v>
      </c>
      <c r="C3703" s="73" t="str">
        <f t="shared" si="225"/>
        <v/>
      </c>
      <c r="E3703">
        <v>1</v>
      </c>
      <c r="F3703" t="s">
        <v>1524</v>
      </c>
      <c r="G3703">
        <v>8.51</v>
      </c>
      <c r="H3703">
        <f t="shared" si="226"/>
        <v>8.51</v>
      </c>
      <c r="I3703">
        <f>VLOOKUP(L3703,'ARTICLES 10052022'!$A$1:$Q$1031,17,FALSE)</f>
        <v>10.267334</v>
      </c>
      <c r="J3703">
        <f t="shared" si="228"/>
        <v>10.267334</v>
      </c>
      <c r="L3703" t="s">
        <v>1523</v>
      </c>
      <c r="M3703">
        <f>IF(I3703="","",VLOOKUP(L3703,'ARTICLES 10052022'!$A$1:$J$1031,10,FALSE))</f>
        <v>7.7198000000000002</v>
      </c>
      <c r="N3703">
        <f t="shared" si="229"/>
        <v>7.7198000000000002</v>
      </c>
    </row>
    <row r="3704" spans="1:14" outlineLevel="1">
      <c r="A3704" s="73" t="s">
        <v>3376</v>
      </c>
      <c r="B3704" s="73"/>
      <c r="C3704" s="73" t="str">
        <f t="shared" si="225"/>
        <v>ECSPR-1900-EBARA</v>
      </c>
      <c r="J3704">
        <f>SUBTOTAL(9,J3690:J3703)</f>
        <v>433.69012200000003</v>
      </c>
      <c r="N3704">
        <f>SUBTOTAL(9,N3690:N3703)</f>
        <v>290.56540000000007</v>
      </c>
    </row>
    <row r="3705" spans="1:14" outlineLevel="1">
      <c r="A3705" t="s">
        <v>4199</v>
      </c>
      <c r="B3705" s="73" t="s">
        <v>1361</v>
      </c>
      <c r="C3705" s="73"/>
      <c r="E3705">
        <v>2</v>
      </c>
      <c r="F3705" t="s">
        <v>4200</v>
      </c>
      <c r="G3705">
        <v>8.51</v>
      </c>
      <c r="H3705">
        <f t="shared" ref="H3705:H3711" si="230">IF(C3705="",G3705*E3705,"")</f>
        <v>17.02</v>
      </c>
      <c r="I3705">
        <f>VLOOKUP(L3705,'ARTICLES 10052022'!$A$1:$Q$1031,17,FALSE)</f>
        <v>48.224999999999994</v>
      </c>
      <c r="J3705">
        <f t="shared" ref="J3705:J3711" si="231">E3705*I3705</f>
        <v>96.449999999999989</v>
      </c>
      <c r="L3705" t="s">
        <v>424</v>
      </c>
      <c r="M3705">
        <f>IF(I3705="","",VLOOKUP(L3705,'ARTICLES 10052022'!$A$1:$J$1031,10,FALSE))</f>
        <v>32.15</v>
      </c>
      <c r="N3705">
        <f t="shared" ref="N3705:N3711" si="232">IF(I3705="","",E3705*M3705)</f>
        <v>64.3</v>
      </c>
    </row>
    <row r="3706" spans="1:14" outlineLevel="1">
      <c r="A3706" t="s">
        <v>4199</v>
      </c>
      <c r="B3706" s="73" t="s">
        <v>1361</v>
      </c>
      <c r="C3706" s="73"/>
      <c r="E3706">
        <v>1</v>
      </c>
      <c r="F3706" t="s">
        <v>479</v>
      </c>
      <c r="G3706">
        <v>8.51</v>
      </c>
      <c r="H3706">
        <f t="shared" si="230"/>
        <v>8.51</v>
      </c>
      <c r="I3706">
        <f>VLOOKUP(L3706,'ARTICLES 10052022'!$A$1:$Q$1031,17,FALSE)</f>
        <v>34.56</v>
      </c>
      <c r="J3706">
        <f t="shared" si="231"/>
        <v>34.56</v>
      </c>
      <c r="L3706" t="s">
        <v>478</v>
      </c>
      <c r="M3706">
        <f>IF(I3706="","",VLOOKUP(L3706,'ARTICLES 10052022'!$A$1:$J$1031,10,FALSE))</f>
        <v>17.28</v>
      </c>
      <c r="N3706">
        <f t="shared" si="232"/>
        <v>17.28</v>
      </c>
    </row>
    <row r="3707" spans="1:14" outlineLevel="1">
      <c r="A3707" t="s">
        <v>4199</v>
      </c>
      <c r="B3707" s="73" t="s">
        <v>1361</v>
      </c>
      <c r="C3707" s="73"/>
      <c r="E3707">
        <v>1</v>
      </c>
      <c r="F3707" t="s">
        <v>952</v>
      </c>
      <c r="G3707">
        <v>8.51</v>
      </c>
      <c r="H3707">
        <f t="shared" si="230"/>
        <v>8.51</v>
      </c>
      <c r="I3707">
        <f>VLOOKUP(L3707,'ARTICLES 10052022'!$A$1:$Q$1031,17,FALSE)</f>
        <v>22</v>
      </c>
      <c r="J3707">
        <f t="shared" si="231"/>
        <v>22</v>
      </c>
      <c r="L3707" t="s">
        <v>468</v>
      </c>
      <c r="M3707">
        <f>IF(I3707="","",VLOOKUP(L3707,'ARTICLES 10052022'!$A$1:$J$1031,10,FALSE))</f>
        <v>11</v>
      </c>
      <c r="N3707">
        <f t="shared" si="232"/>
        <v>11</v>
      </c>
    </row>
    <row r="3708" spans="1:14" outlineLevel="1">
      <c r="A3708" t="s">
        <v>4199</v>
      </c>
      <c r="B3708" s="73" t="s">
        <v>1361</v>
      </c>
      <c r="C3708" s="73"/>
      <c r="E3708">
        <v>1</v>
      </c>
      <c r="F3708" t="s">
        <v>1927</v>
      </c>
      <c r="G3708">
        <v>8.51</v>
      </c>
      <c r="H3708">
        <f t="shared" si="230"/>
        <v>8.51</v>
      </c>
      <c r="I3708">
        <f>VLOOKUP(L3708,'ARTICLES 10052022'!$A$1:$Q$1031,17,FALSE)</f>
        <v>3.6059999999999999</v>
      </c>
      <c r="J3708">
        <f t="shared" si="231"/>
        <v>3.6059999999999999</v>
      </c>
      <c r="L3708" t="s">
        <v>618</v>
      </c>
      <c r="M3708">
        <f>IF(I3708="","",VLOOKUP(L3708,'ARTICLES 10052022'!$A$1:$J$1031,10,FALSE))</f>
        <v>2.4039999999999999</v>
      </c>
      <c r="N3708">
        <f t="shared" si="232"/>
        <v>2.4039999999999999</v>
      </c>
    </row>
    <row r="3709" spans="1:14" outlineLevel="1">
      <c r="A3709" t="s">
        <v>4199</v>
      </c>
      <c r="B3709" s="73" t="s">
        <v>1361</v>
      </c>
      <c r="C3709" s="73"/>
      <c r="E3709">
        <v>1</v>
      </c>
      <c r="F3709" t="s">
        <v>1919</v>
      </c>
      <c r="G3709">
        <v>8.51</v>
      </c>
      <c r="H3709">
        <f t="shared" si="230"/>
        <v>8.51</v>
      </c>
      <c r="I3709">
        <f>VLOOKUP(L3709,'ARTICLES 10052022'!$A$1:$Q$1031,17,FALSE)</f>
        <v>1.7115</v>
      </c>
      <c r="J3709">
        <f t="shared" si="231"/>
        <v>1.7115</v>
      </c>
      <c r="L3709" t="s">
        <v>610</v>
      </c>
      <c r="M3709">
        <f>IF(I3709="","",VLOOKUP(L3709,'ARTICLES 10052022'!$A$1:$J$1031,10,FALSE))</f>
        <v>1.141</v>
      </c>
      <c r="N3709">
        <f t="shared" si="232"/>
        <v>1.141</v>
      </c>
    </row>
    <row r="3710" spans="1:14" outlineLevel="1">
      <c r="A3710" t="s">
        <v>4199</v>
      </c>
      <c r="B3710" s="73" t="s">
        <v>1361</v>
      </c>
      <c r="C3710" s="73"/>
      <c r="E3710">
        <v>2</v>
      </c>
      <c r="F3710" t="s">
        <v>4201</v>
      </c>
      <c r="G3710">
        <v>8.51</v>
      </c>
      <c r="H3710">
        <f t="shared" si="230"/>
        <v>17.02</v>
      </c>
      <c r="I3710">
        <v>0.89</v>
      </c>
      <c r="J3710">
        <f t="shared" si="231"/>
        <v>1.78</v>
      </c>
      <c r="L3710" t="s">
        <v>4202</v>
      </c>
      <c r="M3710">
        <f>I3710/2</f>
        <v>0.44500000000000001</v>
      </c>
      <c r="N3710">
        <f t="shared" si="232"/>
        <v>0.89</v>
      </c>
    </row>
    <row r="3711" spans="1:14" outlineLevel="1">
      <c r="A3711" t="s">
        <v>4199</v>
      </c>
      <c r="B3711" s="73" t="s">
        <v>1361</v>
      </c>
      <c r="C3711" s="73"/>
      <c r="E3711">
        <v>0.05</v>
      </c>
      <c r="F3711" t="s">
        <v>2411</v>
      </c>
      <c r="G3711">
        <v>8.51</v>
      </c>
      <c r="H3711">
        <f t="shared" si="230"/>
        <v>0.42549999999999999</v>
      </c>
      <c r="I3711">
        <f>VLOOKUP(L3711,'ARTICLES 10052022'!$A$1:$Q$1031,17,FALSE)</f>
        <v>75</v>
      </c>
      <c r="J3711">
        <f t="shared" si="231"/>
        <v>3.75</v>
      </c>
      <c r="L3711" t="s">
        <v>2410</v>
      </c>
      <c r="M3711">
        <f>IF(I3711="","",VLOOKUP(L3711,'ARTICLES 10052022'!$A$1:$J$1031,10,FALSE))</f>
        <v>50</v>
      </c>
      <c r="N3711">
        <f t="shared" si="232"/>
        <v>2.5</v>
      </c>
    </row>
    <row r="3712" spans="1:14" outlineLevel="1">
      <c r="B3712" s="73"/>
      <c r="C3712" t="s">
        <v>4199</v>
      </c>
      <c r="J3712">
        <f>SUM(J3705:J3711)</f>
        <v>163.85749999999999</v>
      </c>
      <c r="N3712">
        <f>SUM(N3705:N3711)</f>
        <v>99.515000000000001</v>
      </c>
    </row>
    <row r="3713" spans="1:14">
      <c r="A3713" s="73" t="s">
        <v>3306</v>
      </c>
      <c r="B3713" s="73"/>
      <c r="C3713" s="73"/>
      <c r="J3713" t="e">
        <f>SUBTOTAL(9,J2:J3703)</f>
        <v>#N/A</v>
      </c>
      <c r="N3713" t="e">
        <f>SUBTOTAL(9,N2:N3703)</f>
        <v>#N/A</v>
      </c>
    </row>
  </sheetData>
  <autoFilter ref="A1:L3703" xr:uid="{60C4EA53-2DE9-4EF4-826E-83C52855BD5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A7EB6-E255-4C6F-B45C-1EAF944925CC}">
  <sheetPr filterMode="1"/>
  <dimension ref="A1:XDQ1048558"/>
  <sheetViews>
    <sheetView topLeftCell="O165" workbookViewId="0">
      <selection activeCell="O169" sqref="O169"/>
    </sheetView>
  </sheetViews>
  <sheetFormatPr baseColWidth="10" defaultRowHeight="14.4" outlineLevelCol="1"/>
  <cols>
    <col min="1" max="1" width="21.6640625" bestFit="1" customWidth="1"/>
    <col min="2" max="2" width="0.109375" hidden="1" customWidth="1" outlineLevel="1"/>
    <col min="3" max="3" width="7.33203125" hidden="1" customWidth="1" outlineLevel="1"/>
    <col min="4" max="4" width="53.33203125" bestFit="1" customWidth="1" collapsed="1"/>
    <col min="5" max="12" width="11.5546875" hidden="1" customWidth="1" outlineLevel="1"/>
    <col min="13" max="13" width="16.88671875" bestFit="1" customWidth="1" collapsed="1"/>
    <col min="14" max="14" width="22.109375" bestFit="1" customWidth="1"/>
    <col min="15" max="15" width="48.109375" customWidth="1"/>
    <col min="19" max="19" width="21.5546875" style="36" bestFit="1" customWidth="1"/>
    <col min="20" max="20" width="21.5546875" style="36" customWidth="1"/>
    <col min="21" max="21" width="10.109375" style="36" customWidth="1"/>
    <col min="22" max="22" width="11.5546875" style="36"/>
    <col min="23" max="23" width="17.6640625" style="36" bestFit="1" customWidth="1"/>
    <col min="24" max="24" width="14.5546875" style="2" bestFit="1" customWidth="1"/>
    <col min="25" max="26" width="14.5546875" style="44" customWidth="1"/>
    <col min="27" max="27" width="7.44140625" style="42" customWidth="1"/>
    <col min="28" max="28" width="14.5546875" style="41" customWidth="1"/>
    <col min="29" max="29" width="5" style="42" customWidth="1"/>
    <col min="30" max="44" width="11.5546875" hidden="1" customWidth="1" outlineLevel="1"/>
    <col min="45" max="45" width="11.5546875" style="36" collapsed="1"/>
    <col min="46" max="46" width="15.6640625" style="2" bestFit="1" customWidth="1"/>
    <col min="47" max="49" width="15.6640625" style="42" customWidth="1"/>
    <col min="50" max="62" width="11.5546875" hidden="1" customWidth="1" outlineLevel="1"/>
    <col min="63" max="63" width="11.5546875" style="43" hidden="1" customWidth="1" outlineLevel="1"/>
    <col min="64" max="64" width="12" style="36" bestFit="1" customWidth="1" collapsed="1"/>
    <col min="65" max="65" width="14.109375" style="2" bestFit="1" customWidth="1"/>
    <col min="66" max="66" width="11.5546875" style="42"/>
    <col min="67" max="67" width="11.5546875" style="36"/>
    <col min="68" max="68" width="22.5546875" style="36" bestFit="1" customWidth="1"/>
    <col min="69" max="69" width="20.44140625" style="36" bestFit="1" customWidth="1"/>
    <col min="70" max="70" width="20.33203125" style="36" bestFit="1" customWidth="1"/>
    <col min="71" max="71" width="27.33203125" style="36" bestFit="1" customWidth="1"/>
    <col min="73" max="81" width="11.5546875" hidden="1" customWidth="1" outlineLevel="1"/>
    <col min="82" max="82" width="11.5546875" collapsed="1"/>
    <col min="83" max="100" width="11.5546875" hidden="1" customWidth="1" outlineLevel="1"/>
    <col min="101" max="101" width="11.5546875" collapsed="1"/>
  </cols>
  <sheetData>
    <row r="1" spans="1:101 16337:16345">
      <c r="V1" s="37">
        <v>44552</v>
      </c>
      <c r="W1" s="37">
        <v>44564</v>
      </c>
      <c r="X1" s="38">
        <v>44561</v>
      </c>
      <c r="Y1" s="39"/>
      <c r="Z1" s="39"/>
      <c r="AA1" s="40"/>
      <c r="BP1" s="182" t="s">
        <v>2903</v>
      </c>
      <c r="BQ1" s="182"/>
      <c r="BR1" s="182"/>
      <c r="BS1" s="182"/>
    </row>
    <row r="2" spans="1:101 16337:16345">
      <c r="A2" t="s">
        <v>850</v>
      </c>
      <c r="B2" t="s">
        <v>851</v>
      </c>
      <c r="C2" t="s">
        <v>2904</v>
      </c>
      <c r="D2" t="s">
        <v>852</v>
      </c>
      <c r="E2" t="s">
        <v>853</v>
      </c>
      <c r="F2" t="s">
        <v>854</v>
      </c>
      <c r="G2" t="s">
        <v>855</v>
      </c>
      <c r="H2" t="s">
        <v>856</v>
      </c>
      <c r="I2" t="s">
        <v>857</v>
      </c>
      <c r="J2" t="s">
        <v>858</v>
      </c>
      <c r="K2" t="s">
        <v>859</v>
      </c>
      <c r="L2" t="s">
        <v>860</v>
      </c>
      <c r="M2" t="s">
        <v>861</v>
      </c>
      <c r="N2" t="s">
        <v>862</v>
      </c>
      <c r="O2" t="s">
        <v>863</v>
      </c>
      <c r="P2" t="s">
        <v>864</v>
      </c>
      <c r="Q2" t="s">
        <v>865</v>
      </c>
      <c r="R2" t="s">
        <v>866</v>
      </c>
      <c r="S2" s="36" t="s">
        <v>2905</v>
      </c>
      <c r="T2" s="36" t="s">
        <v>2906</v>
      </c>
      <c r="V2" s="36" t="s">
        <v>867</v>
      </c>
      <c r="W2" s="36" t="s">
        <v>867</v>
      </c>
      <c r="X2" s="2" t="s">
        <v>2907</v>
      </c>
      <c r="AB2" s="41" t="s">
        <v>2908</v>
      </c>
      <c r="AD2" t="s">
        <v>868</v>
      </c>
      <c r="AE2" t="s">
        <v>869</v>
      </c>
      <c r="AF2" t="s">
        <v>870</v>
      </c>
      <c r="AG2" t="s">
        <v>871</v>
      </c>
      <c r="AH2" t="s">
        <v>872</v>
      </c>
      <c r="AI2" t="s">
        <v>873</v>
      </c>
      <c r="AJ2" t="s">
        <v>874</v>
      </c>
      <c r="AK2" t="s">
        <v>875</v>
      </c>
      <c r="AL2" t="s">
        <v>876</v>
      </c>
      <c r="AM2" t="s">
        <v>877</v>
      </c>
      <c r="AN2" t="s">
        <v>878</v>
      </c>
      <c r="AO2" t="s">
        <v>879</v>
      </c>
      <c r="AP2" t="s">
        <v>880</v>
      </c>
      <c r="AQ2" t="s">
        <v>881</v>
      </c>
      <c r="AS2" s="36" t="s">
        <v>882</v>
      </c>
      <c r="AT2" s="2" t="s">
        <v>2909</v>
      </c>
      <c r="AU2" s="42" t="s">
        <v>2910</v>
      </c>
      <c r="AX2" t="s">
        <v>883</v>
      </c>
      <c r="AY2" t="s">
        <v>884</v>
      </c>
      <c r="AZ2" t="s">
        <v>885</v>
      </c>
      <c r="BA2" t="s">
        <v>886</v>
      </c>
      <c r="BB2" t="s">
        <v>887</v>
      </c>
      <c r="BC2" t="s">
        <v>888</v>
      </c>
      <c r="BD2" t="s">
        <v>889</v>
      </c>
      <c r="BE2" t="s">
        <v>890</v>
      </c>
      <c r="BF2" t="s">
        <v>891</v>
      </c>
      <c r="BG2" t="s">
        <v>892</v>
      </c>
      <c r="BH2" t="s">
        <v>893</v>
      </c>
      <c r="BI2" t="s">
        <v>894</v>
      </c>
      <c r="BJ2" t="s">
        <v>895</v>
      </c>
      <c r="BL2" s="36" t="s">
        <v>896</v>
      </c>
      <c r="BM2" s="2" t="s">
        <v>2911</v>
      </c>
      <c r="BN2" s="42" t="s">
        <v>2912</v>
      </c>
      <c r="BO2" s="36" t="s">
        <v>897</v>
      </c>
      <c r="BP2" s="36" t="s">
        <v>2913</v>
      </c>
      <c r="BQ2" s="36" t="s">
        <v>2914</v>
      </c>
      <c r="BR2" s="36" t="s">
        <v>2915</v>
      </c>
      <c r="BS2" s="36" t="s">
        <v>2916</v>
      </c>
      <c r="BT2" t="s">
        <v>898</v>
      </c>
      <c r="BU2" t="s">
        <v>899</v>
      </c>
      <c r="BV2" t="s">
        <v>900</v>
      </c>
      <c r="BW2" t="s">
        <v>901</v>
      </c>
      <c r="BX2" t="s">
        <v>926</v>
      </c>
      <c r="BY2" t="s">
        <v>902</v>
      </c>
      <c r="BZ2" t="s">
        <v>903</v>
      </c>
      <c r="CA2" t="s">
        <v>904</v>
      </c>
      <c r="CB2" t="s">
        <v>916</v>
      </c>
      <c r="CC2" t="s">
        <v>917</v>
      </c>
      <c r="CD2" t="s">
        <v>906</v>
      </c>
      <c r="CE2" t="s">
        <v>915</v>
      </c>
      <c r="CF2" t="s">
        <v>907</v>
      </c>
      <c r="CG2" t="s">
        <v>908</v>
      </c>
      <c r="CH2" t="s">
        <v>909</v>
      </c>
      <c r="CI2" t="s">
        <v>910</v>
      </c>
      <c r="CJ2" t="s">
        <v>911</v>
      </c>
      <c r="CK2" t="s">
        <v>912</v>
      </c>
      <c r="CL2" t="s">
        <v>913</v>
      </c>
      <c r="CM2" t="s">
        <v>914</v>
      </c>
      <c r="CN2" t="s">
        <v>905</v>
      </c>
      <c r="CO2" t="s">
        <v>918</v>
      </c>
      <c r="CP2" t="s">
        <v>919</v>
      </c>
      <c r="CQ2" t="s">
        <v>923</v>
      </c>
      <c r="CR2" t="s">
        <v>922</v>
      </c>
      <c r="CS2" t="s">
        <v>921</v>
      </c>
      <c r="CT2" t="s">
        <v>924</v>
      </c>
      <c r="CU2" t="s">
        <v>920</v>
      </c>
      <c r="CV2" t="s">
        <v>925</v>
      </c>
    </row>
    <row r="3" spans="1:101 16337:16345" hidden="1">
      <c r="A3">
        <v>3916</v>
      </c>
      <c r="C3" t="str">
        <f>VLOOKUP(A3,'[1]PRIX D''ACHAT A JOUR'!$A$1:$C$477,3,FALSE)</f>
        <v>AN</v>
      </c>
      <c r="D3" t="s">
        <v>2098</v>
      </c>
      <c r="M3" t="s">
        <v>1660</v>
      </c>
      <c r="N3" t="s">
        <v>2099</v>
      </c>
      <c r="O3" t="s">
        <v>2098</v>
      </c>
      <c r="Q3">
        <v>1</v>
      </c>
      <c r="R3">
        <v>1</v>
      </c>
      <c r="S3" s="36" t="e">
        <f>VLOOKUP(N3,'[1]Stock définitif au 31122021'!$A$3:$G$422,5,FALSE)</f>
        <v>#N/A</v>
      </c>
      <c r="T3" s="36" t="e">
        <f>VLOOKUP(N3,'[1]Stock définitif au 31122021'!$A$3:$G$422,6,FALSE)</f>
        <v>#N/A</v>
      </c>
      <c r="U3" s="36" t="e">
        <f>VLOOKUP(N3,'[1]Stock définitif au 31122021'!$A$3:$G$422,3,FALSE)</f>
        <v>#N/A</v>
      </c>
      <c r="V3">
        <v>0.36299999999999999</v>
      </c>
      <c r="W3">
        <f>VLOOKUP(A3,'[1]EXPORT ARTICLES 03012022'!$A$1:$R$883,18,FALSE)</f>
        <v>0.36299999999999999</v>
      </c>
      <c r="X3" s="45">
        <f>VLOOKUP(A3,'[1]PRIX D''ACHAT A JOUR'!$A$1:$G$477,7,FALSE)</f>
        <v>0.36299999999999999</v>
      </c>
      <c r="Y3" s="46"/>
      <c r="Z3" s="46"/>
      <c r="AB3" s="41">
        <f>+X3</f>
        <v>0.36299999999999999</v>
      </c>
      <c r="AC3" s="42" t="s">
        <v>2917</v>
      </c>
      <c r="AD3">
        <v>0.36299999999999999</v>
      </c>
      <c r="AE3" t="s">
        <v>932</v>
      </c>
      <c r="AF3">
        <v>0</v>
      </c>
      <c r="AI3" t="s">
        <v>933</v>
      </c>
      <c r="AJ3" t="s">
        <v>934</v>
      </c>
      <c r="AM3" t="s">
        <v>935</v>
      </c>
      <c r="AN3" t="s">
        <v>936</v>
      </c>
      <c r="AP3">
        <v>0</v>
      </c>
      <c r="AQ3">
        <v>0</v>
      </c>
      <c r="AS3">
        <v>0.54</v>
      </c>
      <c r="AT3" s="47">
        <f t="shared" ref="AT3:AT66" si="0">X3*BM3</f>
        <v>0.54449999999999998</v>
      </c>
      <c r="AU3" s="48">
        <f t="shared" ref="AU3:AU54" si="1">AB3*BN3</f>
        <v>0.54449999999999998</v>
      </c>
      <c r="AV3" s="48"/>
      <c r="AW3" s="48"/>
      <c r="AX3">
        <v>2</v>
      </c>
      <c r="AY3">
        <v>0</v>
      </c>
      <c r="BK3" s="43">
        <f t="shared" ref="BK3:BK54" si="2">(AU3-AS3)/AS3</f>
        <v>8.3333333333332378E-3</v>
      </c>
      <c r="BL3" s="9">
        <f>AS3/V3</f>
        <v>1.4876033057851241</v>
      </c>
      <c r="BM3" s="45">
        <v>1.5</v>
      </c>
      <c r="BN3" s="48">
        <v>1.5</v>
      </c>
      <c r="BO3"/>
      <c r="BP3"/>
      <c r="BQ3" t="str">
        <f>IF(BP3="","",BP3*AB3*1.18)</f>
        <v/>
      </c>
      <c r="BR3" t="str">
        <f>IF(BP3="","",BP3*AU3*1.18)</f>
        <v/>
      </c>
      <c r="BS3" t="str">
        <f>IF(BP3="","",BR3-BQ3)</f>
        <v/>
      </c>
      <c r="BT3">
        <v>0.65</v>
      </c>
      <c r="CB3">
        <v>100</v>
      </c>
      <c r="CC3">
        <v>100</v>
      </c>
      <c r="CD3" t="s">
        <v>951</v>
      </c>
      <c r="CE3">
        <v>0</v>
      </c>
      <c r="CI3">
        <v>0</v>
      </c>
      <c r="CJ3">
        <v>0</v>
      </c>
      <c r="CM3">
        <v>0</v>
      </c>
      <c r="CO3">
        <v>0</v>
      </c>
      <c r="CP3">
        <v>0</v>
      </c>
      <c r="CQ3">
        <v>0</v>
      </c>
      <c r="CT3">
        <v>0</v>
      </c>
      <c r="CU3">
        <v>0</v>
      </c>
      <c r="CV3">
        <v>0</v>
      </c>
      <c r="CW3" t="e">
        <f>VLOOKUP(A3,'[1]NOUVEAUX TARIFS'!$A$1:$E$467,5,FALSE)</f>
        <v>#N/A</v>
      </c>
    </row>
    <row r="4" spans="1:101 16337:16345" hidden="1">
      <c r="A4">
        <v>4196</v>
      </c>
      <c r="C4" t="e">
        <f>VLOOKUP(A4,'[1]PRIX D''ACHAT A JOUR'!$A$1:$C$477,3,FALSE)</f>
        <v>#N/A</v>
      </c>
      <c r="D4" t="s">
        <v>2132</v>
      </c>
      <c r="M4" t="s">
        <v>1660</v>
      </c>
      <c r="N4">
        <v>4196</v>
      </c>
      <c r="O4" t="s">
        <v>2132</v>
      </c>
      <c r="Q4">
        <v>1</v>
      </c>
      <c r="R4">
        <v>0</v>
      </c>
      <c r="S4" s="36" t="e">
        <f>VLOOKUP(N4,'[1]Stock définitif au 31122021'!$A$3:$G$422,5,FALSE)</f>
        <v>#N/A</v>
      </c>
      <c r="T4" s="36" t="e">
        <f>VLOOKUP(N4,'[1]Stock définitif au 31122021'!$A$3:$G$422,6,FALSE)</f>
        <v>#N/A</v>
      </c>
      <c r="U4" s="36" t="e">
        <f>VLOOKUP(N4,'[1]Stock définitif au 31122021'!$A$3:$G$422,3,FALSE)</f>
        <v>#N/A</v>
      </c>
      <c r="V4">
        <v>0</v>
      </c>
      <c r="W4">
        <f>VLOOKUP(A4,'[1]EXPORT ARTICLES 03012022'!$A$1:$R$883,18,FALSE)</f>
        <v>0</v>
      </c>
      <c r="X4" s="45" t="e">
        <f>VLOOKUP(A4,'[1]PRIX D''ACHAT A JOUR'!$A$1:$G$477,7,FALSE)</f>
        <v>#N/A</v>
      </c>
      <c r="Y4" s="46">
        <v>0</v>
      </c>
      <c r="Z4" s="46"/>
      <c r="AB4" s="42" t="e">
        <f>VLOOKUP(A4,'[1]PRIX D''ACHAT A JOUR'!$A$1:$J$477,10,FALSE)</f>
        <v>#N/A</v>
      </c>
      <c r="AC4" s="48"/>
      <c r="AD4">
        <v>0</v>
      </c>
      <c r="AE4" t="s">
        <v>932</v>
      </c>
      <c r="AF4">
        <v>0</v>
      </c>
      <c r="AI4" t="s">
        <v>933</v>
      </c>
      <c r="AJ4" t="s">
        <v>934</v>
      </c>
      <c r="AM4" t="s">
        <v>935</v>
      </c>
      <c r="AN4" t="s">
        <v>936</v>
      </c>
      <c r="AP4">
        <v>0</v>
      </c>
      <c r="AQ4">
        <v>0</v>
      </c>
      <c r="AS4">
        <v>0</v>
      </c>
      <c r="AT4" s="47" t="e">
        <f t="shared" si="0"/>
        <v>#N/A</v>
      </c>
      <c r="AU4" s="48" t="e">
        <f t="shared" si="1"/>
        <v>#N/A</v>
      </c>
      <c r="AV4" s="48"/>
      <c r="AW4" s="48"/>
      <c r="AX4">
        <v>2</v>
      </c>
      <c r="AY4">
        <v>0</v>
      </c>
      <c r="BK4" s="43" t="e">
        <f t="shared" si="2"/>
        <v>#N/A</v>
      </c>
      <c r="BL4" s="9">
        <v>0</v>
      </c>
      <c r="BM4" s="45"/>
      <c r="BN4" s="48"/>
      <c r="BO4">
        <v>1</v>
      </c>
      <c r="BP4"/>
      <c r="BQ4" t="str">
        <f t="shared" ref="BQ4:BQ67" si="3">IF(BP4="","",BP4*AB4*1.18)</f>
        <v/>
      </c>
      <c r="BR4" t="str">
        <f t="shared" ref="BR4:BR67" si="4">IF(BP4="","",BP4*AU4*1.18)</f>
        <v/>
      </c>
      <c r="BS4" t="str">
        <f t="shared" ref="BS4:BS67" si="5">IF(BP4="","",BR4-BQ4)</f>
        <v/>
      </c>
      <c r="BT4">
        <v>0</v>
      </c>
      <c r="CB4">
        <v>100</v>
      </c>
      <c r="CC4">
        <v>100</v>
      </c>
      <c r="CD4" t="s">
        <v>960</v>
      </c>
      <c r="CE4">
        <v>0</v>
      </c>
      <c r="CI4">
        <v>0</v>
      </c>
      <c r="CJ4">
        <v>0</v>
      </c>
      <c r="CM4">
        <v>0</v>
      </c>
      <c r="CO4">
        <v>0</v>
      </c>
      <c r="CP4">
        <v>0</v>
      </c>
      <c r="CQ4">
        <v>0</v>
      </c>
      <c r="CT4">
        <v>0</v>
      </c>
      <c r="CU4">
        <v>0</v>
      </c>
      <c r="CV4">
        <v>0</v>
      </c>
      <c r="CW4" t="e">
        <f>VLOOKUP(A4,'[1]NOUVEAUX TARIFS'!$A$1:$E$467,5,FALSE)</f>
        <v>#N/A</v>
      </c>
    </row>
    <row r="5" spans="1:101 16337:16345" hidden="1">
      <c r="A5">
        <v>80540</v>
      </c>
      <c r="C5" t="str">
        <f>VLOOKUP(A5,'[1]PRIX D''ACHAT A JOUR'!$A$1:$C$477,3,FALSE)</f>
        <v>AN</v>
      </c>
      <c r="D5" t="s">
        <v>2056</v>
      </c>
      <c r="M5" t="s">
        <v>1660</v>
      </c>
      <c r="N5" t="s">
        <v>2057</v>
      </c>
      <c r="O5" t="s">
        <v>2058</v>
      </c>
      <c r="Q5">
        <v>1</v>
      </c>
      <c r="R5">
        <v>1</v>
      </c>
      <c r="S5" s="36" t="e">
        <f>VLOOKUP(N5,'[1]Stock définitif au 31122021'!$A$3:$G$422,5,FALSE)</f>
        <v>#N/A</v>
      </c>
      <c r="T5" s="36" t="e">
        <f>VLOOKUP(N5,'[1]Stock définitif au 31122021'!$A$3:$G$422,6,FALSE)</f>
        <v>#N/A</v>
      </c>
      <c r="U5" s="36" t="e">
        <f>VLOOKUP(N5,'[1]Stock définitif au 31122021'!$A$3:$G$422,3,FALSE)</f>
        <v>#N/A</v>
      </c>
      <c r="V5">
        <v>0.60499999999999998</v>
      </c>
      <c r="W5">
        <f>VLOOKUP(A5,'[1]EXPORT ARTICLES 03012022'!$A$1:$R$883,18,FALSE)</f>
        <v>0.60499999999999998</v>
      </c>
      <c r="X5" s="45">
        <f>VLOOKUP(A5,'[1]PRIX D''ACHAT A JOUR'!$A$1:$G$477,7,FALSE)</f>
        <v>0.60499999999999998</v>
      </c>
      <c r="Y5" s="46"/>
      <c r="Z5" s="46"/>
      <c r="AB5" s="41">
        <f>+X5</f>
        <v>0.60499999999999998</v>
      </c>
      <c r="AC5" s="42" t="s">
        <v>2917</v>
      </c>
      <c r="AD5">
        <v>0.60499999999999998</v>
      </c>
      <c r="AE5" t="s">
        <v>932</v>
      </c>
      <c r="AF5">
        <v>0</v>
      </c>
      <c r="AI5" t="s">
        <v>933</v>
      </c>
      <c r="AJ5" t="s">
        <v>934</v>
      </c>
      <c r="AM5" t="s">
        <v>935</v>
      </c>
      <c r="AN5" t="s">
        <v>936</v>
      </c>
      <c r="AP5">
        <v>0</v>
      </c>
      <c r="AQ5">
        <v>0</v>
      </c>
      <c r="AS5">
        <v>0.91</v>
      </c>
      <c r="AT5" s="47">
        <f t="shared" si="0"/>
        <v>0.90749999999999997</v>
      </c>
      <c r="AU5" s="48">
        <f t="shared" si="1"/>
        <v>0.90749999999999997</v>
      </c>
      <c r="AV5" s="48"/>
      <c r="AW5" s="48"/>
      <c r="AX5">
        <v>2</v>
      </c>
      <c r="AY5">
        <v>0</v>
      </c>
      <c r="BK5" s="43">
        <f t="shared" si="2"/>
        <v>-2.7472527472528108E-3</v>
      </c>
      <c r="BL5" s="9">
        <f t="shared" ref="BL5:BL22" si="6">AS5/V5</f>
        <v>1.5041322314049588</v>
      </c>
      <c r="BM5" s="45">
        <v>1.5</v>
      </c>
      <c r="BN5" s="48">
        <v>1.5</v>
      </c>
      <c r="BO5"/>
      <c r="BP5"/>
      <c r="BQ5" t="str">
        <f t="shared" si="3"/>
        <v/>
      </c>
      <c r="BR5" t="str">
        <f t="shared" si="4"/>
        <v/>
      </c>
      <c r="BS5" t="str">
        <f t="shared" si="5"/>
        <v/>
      </c>
      <c r="BT5">
        <v>1.0900000000000001</v>
      </c>
      <c r="CB5">
        <v>100</v>
      </c>
      <c r="CC5">
        <v>100</v>
      </c>
      <c r="CD5" t="s">
        <v>951</v>
      </c>
      <c r="CE5">
        <v>0</v>
      </c>
      <c r="CI5">
        <v>0</v>
      </c>
      <c r="CJ5">
        <v>0</v>
      </c>
      <c r="CM5">
        <v>0</v>
      </c>
      <c r="CO5">
        <v>0</v>
      </c>
      <c r="CP5">
        <v>0</v>
      </c>
      <c r="CQ5">
        <v>0</v>
      </c>
      <c r="CT5">
        <v>0</v>
      </c>
      <c r="CU5">
        <v>0</v>
      </c>
      <c r="CV5">
        <v>0</v>
      </c>
      <c r="CW5" t="e">
        <f>VLOOKUP(A5,'[1]NOUVEAUX TARIFS'!$A$1:$E$467,5,FALSE)</f>
        <v>#N/A</v>
      </c>
    </row>
    <row r="6" spans="1:101 16337:16345" hidden="1">
      <c r="A6">
        <v>96625</v>
      </c>
      <c r="C6" t="str">
        <f>VLOOKUP(A6,'[1]PRIX D''ACHAT A JOUR'!$A$1:$C$477,3,FALSE)</f>
        <v>AN</v>
      </c>
      <c r="D6" t="s">
        <v>2096</v>
      </c>
      <c r="M6" t="s">
        <v>1660</v>
      </c>
      <c r="N6" t="s">
        <v>2097</v>
      </c>
      <c r="O6" t="s">
        <v>2096</v>
      </c>
      <c r="Q6">
        <v>1</v>
      </c>
      <c r="R6">
        <v>1</v>
      </c>
      <c r="S6" s="36" t="e">
        <f>VLOOKUP(N6,'[1]Stock définitif au 31122021'!$A$3:$G$422,5,FALSE)</f>
        <v>#N/A</v>
      </c>
      <c r="T6" s="36" t="e">
        <f>VLOOKUP(N6,'[1]Stock définitif au 31122021'!$A$3:$G$422,6,FALSE)</f>
        <v>#N/A</v>
      </c>
      <c r="U6" s="36" t="e">
        <f>VLOOKUP(N6,'[1]Stock définitif au 31122021'!$A$3:$G$422,3,FALSE)</f>
        <v>#N/A</v>
      </c>
      <c r="V6">
        <v>0.36299999999999999</v>
      </c>
      <c r="W6">
        <f>VLOOKUP(A6,'[1]EXPORT ARTICLES 03012022'!$A$1:$R$883,18,FALSE)</f>
        <v>0.36299999999999999</v>
      </c>
      <c r="X6" s="45">
        <f>VLOOKUP(A6,'[1]PRIX D''ACHAT A JOUR'!$A$1:$G$477,7,FALSE)</f>
        <v>0.36299999999999999</v>
      </c>
      <c r="Y6" s="46"/>
      <c r="Z6" s="46"/>
      <c r="AB6" s="41">
        <f>+X6</f>
        <v>0.36299999999999999</v>
      </c>
      <c r="AC6" s="42" t="s">
        <v>2917</v>
      </c>
      <c r="AD6">
        <v>0.36299999999999999</v>
      </c>
      <c r="AE6" t="s">
        <v>932</v>
      </c>
      <c r="AF6">
        <v>0</v>
      </c>
      <c r="AI6" t="s">
        <v>933</v>
      </c>
      <c r="AJ6" t="s">
        <v>934</v>
      </c>
      <c r="AM6" t="s">
        <v>935</v>
      </c>
      <c r="AN6" t="s">
        <v>936</v>
      </c>
      <c r="AP6">
        <v>0</v>
      </c>
      <c r="AQ6">
        <v>0</v>
      </c>
      <c r="AS6">
        <v>0.54</v>
      </c>
      <c r="AT6" s="47">
        <f t="shared" si="0"/>
        <v>0.54449999999999998</v>
      </c>
      <c r="AU6" s="48">
        <f t="shared" si="1"/>
        <v>0.54449999999999998</v>
      </c>
      <c r="AV6" s="48"/>
      <c r="AW6" s="48"/>
      <c r="AX6">
        <v>2</v>
      </c>
      <c r="AY6">
        <v>0</v>
      </c>
      <c r="BK6" s="43">
        <f t="shared" si="2"/>
        <v>8.3333333333332378E-3</v>
      </c>
      <c r="BL6" s="9">
        <f t="shared" si="6"/>
        <v>1.4876033057851241</v>
      </c>
      <c r="BM6" s="45">
        <v>1.5</v>
      </c>
      <c r="BN6" s="48">
        <v>1.5</v>
      </c>
      <c r="BO6"/>
      <c r="BP6"/>
      <c r="BQ6" t="str">
        <f t="shared" si="3"/>
        <v/>
      </c>
      <c r="BR6" t="str">
        <f t="shared" si="4"/>
        <v/>
      </c>
      <c r="BS6" t="str">
        <f t="shared" si="5"/>
        <v/>
      </c>
      <c r="BT6">
        <v>0.65</v>
      </c>
      <c r="CB6">
        <v>100</v>
      </c>
      <c r="CC6">
        <v>100</v>
      </c>
      <c r="CD6" t="s">
        <v>951</v>
      </c>
      <c r="CE6">
        <v>0</v>
      </c>
      <c r="CI6">
        <v>0</v>
      </c>
      <c r="CJ6">
        <v>0</v>
      </c>
      <c r="CM6">
        <v>0</v>
      </c>
      <c r="CO6">
        <v>0</v>
      </c>
      <c r="CP6">
        <v>0</v>
      </c>
      <c r="CQ6">
        <v>0</v>
      </c>
      <c r="CT6">
        <v>0</v>
      </c>
      <c r="CU6">
        <v>0</v>
      </c>
      <c r="CV6">
        <v>0</v>
      </c>
      <c r="CW6" t="e">
        <f>VLOOKUP(A6,'[1]NOUVEAUX TARIFS'!$A$1:$E$467,5,FALSE)</f>
        <v>#N/A</v>
      </c>
    </row>
    <row r="7" spans="1:101 16337:16345" hidden="1">
      <c r="A7">
        <v>101006</v>
      </c>
      <c r="C7" t="str">
        <f>VLOOKUP(A7,'[1]PRIX D''ACHAT A JOUR'!$A$1:$C$477,3,FALSE)</f>
        <v>AN</v>
      </c>
      <c r="D7" t="s">
        <v>2918</v>
      </c>
      <c r="E7">
        <v>9</v>
      </c>
      <c r="F7" t="s">
        <v>1222</v>
      </c>
      <c r="G7">
        <v>5</v>
      </c>
      <c r="H7" t="s">
        <v>1222</v>
      </c>
      <c r="K7">
        <v>3</v>
      </c>
      <c r="L7" t="s">
        <v>1223</v>
      </c>
      <c r="M7" t="s">
        <v>1384</v>
      </c>
      <c r="N7" t="s">
        <v>2919</v>
      </c>
      <c r="O7" t="s">
        <v>2918</v>
      </c>
      <c r="Q7">
        <v>1</v>
      </c>
      <c r="R7">
        <v>1</v>
      </c>
      <c r="S7" s="36" t="e">
        <f>VLOOKUP(N7,'[1]Stock définitif au 31122021'!$A$3:$G$422,5,FALSE)</f>
        <v>#N/A</v>
      </c>
      <c r="T7" s="36" t="e">
        <f>VLOOKUP(N7,'[1]Stock définitif au 31122021'!$A$3:$G$422,6,FALSE)</f>
        <v>#N/A</v>
      </c>
      <c r="U7" s="36" t="e">
        <f>VLOOKUP(N7,'[1]Stock définitif au 31122021'!$A$3:$G$422,3,FALSE)</f>
        <v>#N/A</v>
      </c>
      <c r="V7">
        <v>0.22953999999999999</v>
      </c>
      <c r="W7">
        <v>2.2953999999999999E-2</v>
      </c>
      <c r="X7" s="45">
        <f>VLOOKUP(A7,'[1]PRIX D''ACHAT A JOUR'!$A$1:$G$477,7,FALSE)</f>
        <v>0.22953999999999999</v>
      </c>
      <c r="Y7" s="46"/>
      <c r="Z7" s="46"/>
      <c r="AB7" s="41">
        <f>+X7</f>
        <v>0.22953999999999999</v>
      </c>
      <c r="AC7" s="42" t="s">
        <v>2917</v>
      </c>
      <c r="AD7">
        <v>0</v>
      </c>
      <c r="AE7" t="s">
        <v>932</v>
      </c>
      <c r="AF7">
        <v>0</v>
      </c>
      <c r="AI7" t="s">
        <v>933</v>
      </c>
      <c r="AJ7" t="s">
        <v>934</v>
      </c>
      <c r="AM7" t="s">
        <v>935</v>
      </c>
      <c r="AN7" t="s">
        <v>936</v>
      </c>
      <c r="AP7">
        <v>0</v>
      </c>
      <c r="AQ7">
        <v>0</v>
      </c>
      <c r="AS7">
        <v>0.68</v>
      </c>
      <c r="AT7" s="47">
        <f t="shared" si="0"/>
        <v>0.68862000000000001</v>
      </c>
      <c r="AU7" s="48">
        <f t="shared" si="1"/>
        <v>0.68862000000000001</v>
      </c>
      <c r="AV7" s="48"/>
      <c r="AW7" s="48"/>
      <c r="AX7">
        <v>2</v>
      </c>
      <c r="AY7">
        <v>0</v>
      </c>
      <c r="BK7" s="43">
        <f t="shared" si="2"/>
        <v>1.2676470588235235E-2</v>
      </c>
      <c r="BL7" s="9">
        <f t="shared" si="6"/>
        <v>2.9624466323952254</v>
      </c>
      <c r="BM7" s="45">
        <v>3</v>
      </c>
      <c r="BN7" s="48">
        <v>3</v>
      </c>
      <c r="BO7"/>
      <c r="BP7"/>
      <c r="BQ7" t="str">
        <f t="shared" si="3"/>
        <v/>
      </c>
      <c r="BR7" t="str">
        <f t="shared" si="4"/>
        <v/>
      </c>
      <c r="BS7" t="str">
        <f t="shared" si="5"/>
        <v/>
      </c>
      <c r="BT7">
        <v>0.82</v>
      </c>
      <c r="CB7">
        <v>100</v>
      </c>
      <c r="CC7">
        <v>100</v>
      </c>
      <c r="CD7" t="s">
        <v>951</v>
      </c>
      <c r="CE7">
        <v>0</v>
      </c>
      <c r="CI7">
        <v>0</v>
      </c>
      <c r="CJ7">
        <v>0</v>
      </c>
      <c r="CM7">
        <v>0</v>
      </c>
      <c r="CO7">
        <v>0</v>
      </c>
      <c r="CP7">
        <v>0</v>
      </c>
      <c r="CQ7">
        <v>0</v>
      </c>
      <c r="CT7">
        <v>0</v>
      </c>
      <c r="CU7">
        <v>0</v>
      </c>
      <c r="CV7">
        <v>0</v>
      </c>
      <c r="CW7" t="e">
        <f>VLOOKUP(A7,'[1]NOUVEAUX TARIFS'!$A$1:$E$467,5,FALSE)</f>
        <v>#N/A</v>
      </c>
    </row>
    <row r="8" spans="1:101 16337:16345" hidden="1">
      <c r="A8">
        <v>101007</v>
      </c>
      <c r="C8" t="str">
        <f>VLOOKUP(A8,'[1]PRIX D''ACHAT A JOUR'!$A$1:$C$477,3,FALSE)</f>
        <v>AN</v>
      </c>
      <c r="D8" t="s">
        <v>1544</v>
      </c>
      <c r="E8">
        <v>9</v>
      </c>
      <c r="F8" t="s">
        <v>1222</v>
      </c>
      <c r="G8">
        <v>5</v>
      </c>
      <c r="H8" t="s">
        <v>1222</v>
      </c>
      <c r="K8">
        <v>3</v>
      </c>
      <c r="L8" t="s">
        <v>1223</v>
      </c>
      <c r="M8" t="s">
        <v>1384</v>
      </c>
      <c r="N8" t="s">
        <v>1545</v>
      </c>
      <c r="O8" t="s">
        <v>1544</v>
      </c>
      <c r="Q8">
        <v>1</v>
      </c>
      <c r="R8">
        <v>1</v>
      </c>
      <c r="S8" s="36" t="e">
        <f>VLOOKUP(N8,'[1]Stock définitif au 31122021'!$A$3:$G$422,5,FALSE)</f>
        <v>#N/A</v>
      </c>
      <c r="T8" s="36" t="e">
        <f>VLOOKUP(N8,'[1]Stock définitif au 31122021'!$A$3:$G$422,6,FALSE)</f>
        <v>#N/A</v>
      </c>
      <c r="U8" s="36" t="e">
        <f>VLOOKUP(N8,'[1]Stock définitif au 31122021'!$A$3:$G$422,3,FALSE)</f>
        <v>#N/A</v>
      </c>
      <c r="V8">
        <v>1.5</v>
      </c>
      <c r="W8">
        <v>1.5</v>
      </c>
      <c r="X8" s="45">
        <f>VLOOKUP(A8,'[1]PRIX D''ACHAT A JOUR'!$A$1:$G$477,7,FALSE)</f>
        <v>1.5</v>
      </c>
      <c r="Y8" s="46"/>
      <c r="Z8" s="46"/>
      <c r="AB8" s="41">
        <f>X8</f>
        <v>1.5</v>
      </c>
      <c r="AC8" s="42" t="s">
        <v>2917</v>
      </c>
      <c r="AD8">
        <v>0</v>
      </c>
      <c r="AE8" t="s">
        <v>932</v>
      </c>
      <c r="AF8">
        <v>0</v>
      </c>
      <c r="AI8" t="s">
        <v>933</v>
      </c>
      <c r="AJ8" t="s">
        <v>934</v>
      </c>
      <c r="AM8" t="s">
        <v>935</v>
      </c>
      <c r="AN8" t="s">
        <v>936</v>
      </c>
      <c r="AP8">
        <v>0</v>
      </c>
      <c r="AQ8">
        <v>0</v>
      </c>
      <c r="AS8">
        <v>2.2400000000000002</v>
      </c>
      <c r="AT8" s="47">
        <f t="shared" si="0"/>
        <v>2.25</v>
      </c>
      <c r="AU8" s="48">
        <f t="shared" si="1"/>
        <v>2.25</v>
      </c>
      <c r="AV8" s="48"/>
      <c r="AW8" s="48"/>
      <c r="AX8">
        <v>2</v>
      </c>
      <c r="AY8">
        <v>0</v>
      </c>
      <c r="BK8" s="43">
        <f t="shared" si="2"/>
        <v>4.4642857142856186E-3</v>
      </c>
      <c r="BL8" s="9">
        <f t="shared" si="6"/>
        <v>1.4933333333333334</v>
      </c>
      <c r="BM8" s="45">
        <v>1.5</v>
      </c>
      <c r="BN8" s="48">
        <v>1.5</v>
      </c>
      <c r="BO8"/>
      <c r="BP8"/>
      <c r="BQ8" t="str">
        <f t="shared" si="3"/>
        <v/>
      </c>
      <c r="BR8" t="str">
        <f t="shared" si="4"/>
        <v/>
      </c>
      <c r="BS8" t="str">
        <f t="shared" si="5"/>
        <v/>
      </c>
      <c r="BT8">
        <v>2.69</v>
      </c>
      <c r="CB8">
        <v>100</v>
      </c>
      <c r="CC8">
        <v>100</v>
      </c>
      <c r="CD8" t="s">
        <v>951</v>
      </c>
      <c r="CE8">
        <v>0</v>
      </c>
      <c r="CI8">
        <v>0</v>
      </c>
      <c r="CJ8">
        <v>0</v>
      </c>
      <c r="CM8">
        <v>0</v>
      </c>
      <c r="CO8">
        <v>0</v>
      </c>
      <c r="CP8">
        <v>0</v>
      </c>
      <c r="CQ8">
        <v>0</v>
      </c>
      <c r="CT8">
        <v>0</v>
      </c>
      <c r="CU8">
        <v>0</v>
      </c>
      <c r="CV8">
        <v>0</v>
      </c>
      <c r="CW8" t="e">
        <f>VLOOKUP(A8,'[1]NOUVEAUX TARIFS'!$A$1:$E$467,5,FALSE)</f>
        <v>#N/A</v>
      </c>
    </row>
    <row r="9" spans="1:101 16337:16345" hidden="1">
      <c r="A9">
        <v>174197</v>
      </c>
      <c r="C9" t="str">
        <f>VLOOKUP(A9,'[1]PRIX D''ACHAT A JOUR'!$A$1:$C$477,3,FALSE)</f>
        <v>AN</v>
      </c>
      <c r="D9" t="s">
        <v>2426</v>
      </c>
      <c r="M9" t="s">
        <v>1704</v>
      </c>
      <c r="N9">
        <v>174197</v>
      </c>
      <c r="O9" t="s">
        <v>2427</v>
      </c>
      <c r="Q9">
        <v>1</v>
      </c>
      <c r="R9">
        <v>1</v>
      </c>
      <c r="S9" s="36" t="e">
        <f>VLOOKUP(N9,'[1]Stock définitif au 31122021'!$A$3:$G$422,5,FALSE)</f>
        <v>#N/A</v>
      </c>
      <c r="T9" s="36" t="e">
        <f>VLOOKUP(N9,'[1]Stock définitif au 31122021'!$A$3:$G$422,6,FALSE)</f>
        <v>#N/A</v>
      </c>
      <c r="U9" s="36" t="e">
        <f>VLOOKUP(N9,'[1]Stock définitif au 31122021'!$A$3:$G$422,3,FALSE)</f>
        <v>#N/A</v>
      </c>
      <c r="V9">
        <v>0</v>
      </c>
      <c r="W9">
        <f>VLOOKUP(A9,'[1]EXPORT ARTICLES 03012022'!$A$1:$R$883,18,FALSE)</f>
        <v>0</v>
      </c>
      <c r="X9" s="45">
        <f>VLOOKUP(A9,'[1]PRIX D''ACHAT A JOUR'!$A$1:$G$477,7,FALSE)</f>
        <v>28.07</v>
      </c>
      <c r="Y9" s="46"/>
      <c r="Z9" s="46"/>
      <c r="AB9" s="41">
        <f>VLOOKUP(A9,'[1]PRIX D''ACHAT A JOUR'!$A$1:$J$477,10,FALSE)</f>
        <v>29.33</v>
      </c>
      <c r="AC9" s="42" t="s">
        <v>2917</v>
      </c>
      <c r="AD9">
        <v>0</v>
      </c>
      <c r="AE9" t="s">
        <v>932</v>
      </c>
      <c r="AF9">
        <v>0</v>
      </c>
      <c r="AI9" t="s">
        <v>933</v>
      </c>
      <c r="AJ9" t="s">
        <v>934</v>
      </c>
      <c r="AM9" t="s">
        <v>935</v>
      </c>
      <c r="AN9" t="s">
        <v>936</v>
      </c>
      <c r="AP9">
        <v>0</v>
      </c>
      <c r="AQ9">
        <v>0</v>
      </c>
      <c r="AS9">
        <v>44</v>
      </c>
      <c r="AT9" s="47">
        <f t="shared" si="0"/>
        <v>42.105000000000004</v>
      </c>
      <c r="AU9" s="49">
        <f t="shared" si="1"/>
        <v>43.994999999999997</v>
      </c>
      <c r="AV9" s="48"/>
      <c r="AW9" s="48"/>
      <c r="AX9">
        <v>2</v>
      </c>
      <c r="AY9">
        <v>0</v>
      </c>
      <c r="BK9" s="43">
        <f t="shared" si="2"/>
        <v>-1.1363636363642178E-4</v>
      </c>
      <c r="BL9" t="e">
        <f t="shared" si="6"/>
        <v>#DIV/0!</v>
      </c>
      <c r="BM9" s="45">
        <v>1.5</v>
      </c>
      <c r="BN9" s="48">
        <v>1.5</v>
      </c>
      <c r="BO9"/>
      <c r="BP9"/>
      <c r="BQ9" t="str">
        <f t="shared" si="3"/>
        <v/>
      </c>
      <c r="BR9" t="str">
        <f t="shared" si="4"/>
        <v/>
      </c>
      <c r="BS9" t="str">
        <f t="shared" si="5"/>
        <v/>
      </c>
      <c r="BT9">
        <v>0</v>
      </c>
      <c r="CB9">
        <v>100</v>
      </c>
      <c r="CC9">
        <v>100</v>
      </c>
      <c r="CD9" t="s">
        <v>951</v>
      </c>
      <c r="CE9">
        <v>0</v>
      </c>
      <c r="CI9">
        <v>0</v>
      </c>
      <c r="CJ9">
        <v>0</v>
      </c>
      <c r="CM9">
        <v>0</v>
      </c>
      <c r="CO9">
        <v>0</v>
      </c>
      <c r="CP9">
        <v>0</v>
      </c>
      <c r="CQ9">
        <v>0</v>
      </c>
      <c r="CT9">
        <v>0</v>
      </c>
      <c r="CU9">
        <v>0</v>
      </c>
      <c r="CV9">
        <v>0</v>
      </c>
      <c r="CW9" t="e">
        <f>VLOOKUP(A9,'[1]NOUVEAUX TARIFS'!$A$1:$E$467,5,FALSE)</f>
        <v>#N/A</v>
      </c>
      <c r="XDI9" s="45"/>
      <c r="XDJ9" s="50"/>
      <c r="XDK9" s="48"/>
      <c r="XDM9" s="47"/>
      <c r="XDN9" s="48"/>
      <c r="XDP9" s="45"/>
      <c r="XDQ9" s="48"/>
    </row>
    <row r="10" spans="1:101 16337:16345" hidden="1">
      <c r="A10">
        <v>174222</v>
      </c>
      <c r="C10" t="str">
        <f>VLOOKUP(A10,'[1]PRIX D''ACHAT A JOUR'!$A$1:$C$477,3,FALSE)</f>
        <v>AN</v>
      </c>
      <c r="D10" t="s">
        <v>2009</v>
      </c>
      <c r="E10">
        <v>9</v>
      </c>
      <c r="F10" t="s">
        <v>1222</v>
      </c>
      <c r="G10">
        <v>5</v>
      </c>
      <c r="H10" t="s">
        <v>1222</v>
      </c>
      <c r="K10">
        <v>3</v>
      </c>
      <c r="L10" t="s">
        <v>1223</v>
      </c>
      <c r="M10" t="s">
        <v>1704</v>
      </c>
      <c r="N10">
        <v>174222</v>
      </c>
      <c r="O10" t="s">
        <v>2010</v>
      </c>
      <c r="Q10">
        <v>1</v>
      </c>
      <c r="R10">
        <v>1</v>
      </c>
      <c r="S10" s="36">
        <f>VLOOKUP(N10,'[1]Stock définitif au 31122021'!$A$3:$G$422,5,FALSE)</f>
        <v>429</v>
      </c>
      <c r="T10" s="36">
        <f>VLOOKUP(N10,'[1]Stock définitif au 31122021'!$A$3:$G$422,6,FALSE)</f>
        <v>22.72</v>
      </c>
      <c r="U10" s="36" t="str">
        <f>VLOOKUP(N10,'[1]Stock définitif au 31122021'!$A$3:$G$422,3,FALSE)</f>
        <v>AN</v>
      </c>
      <c r="V10">
        <v>22.72</v>
      </c>
      <c r="W10">
        <f>VLOOKUP(A10,'[1]EXPORT ARTICLES 03012022'!$A$1:$R$883,18,FALSE)</f>
        <v>22.72</v>
      </c>
      <c r="X10" s="45">
        <f>VLOOKUP(A10,'[1]PRIX D''ACHAT A JOUR'!$A$1:$G$477,7,FALSE)</f>
        <v>22.72</v>
      </c>
      <c r="Y10" s="46"/>
      <c r="Z10" s="46"/>
      <c r="AB10" s="41">
        <f>VLOOKUP(A10,'[1]PRIX D''ACHAT A JOUR'!$A$1:$J$477,10,FALSE)</f>
        <v>23.46</v>
      </c>
      <c r="AC10" s="42" t="s">
        <v>2917</v>
      </c>
      <c r="AD10">
        <v>22.72</v>
      </c>
      <c r="AE10" t="s">
        <v>932</v>
      </c>
      <c r="AF10">
        <v>0</v>
      </c>
      <c r="AI10" t="s">
        <v>933</v>
      </c>
      <c r="AJ10" t="s">
        <v>934</v>
      </c>
      <c r="AM10" t="s">
        <v>935</v>
      </c>
      <c r="AN10" t="s">
        <v>936</v>
      </c>
      <c r="AP10">
        <v>0</v>
      </c>
      <c r="AQ10">
        <v>0</v>
      </c>
      <c r="AS10">
        <v>38.67</v>
      </c>
      <c r="AT10" s="47">
        <f t="shared" si="0"/>
        <v>39.76</v>
      </c>
      <c r="AU10" s="48">
        <f t="shared" si="1"/>
        <v>41.055</v>
      </c>
      <c r="AV10" s="48"/>
      <c r="AW10" s="48"/>
      <c r="AX10">
        <v>2</v>
      </c>
      <c r="AY10">
        <v>0</v>
      </c>
      <c r="BK10" s="43">
        <f t="shared" si="2"/>
        <v>6.1675717610550761E-2</v>
      </c>
      <c r="BL10" s="9">
        <f t="shared" si="6"/>
        <v>1.702024647887324</v>
      </c>
      <c r="BM10" s="45">
        <v>1.75</v>
      </c>
      <c r="BN10" s="48">
        <v>1.75</v>
      </c>
      <c r="BO10"/>
      <c r="BP10"/>
      <c r="BQ10" t="str">
        <f t="shared" si="3"/>
        <v/>
      </c>
      <c r="BR10" t="str">
        <f t="shared" si="4"/>
        <v/>
      </c>
      <c r="BS10" t="str">
        <f t="shared" si="5"/>
        <v/>
      </c>
      <c r="BT10">
        <v>46.4</v>
      </c>
      <c r="CB10">
        <v>100</v>
      </c>
      <c r="CC10">
        <v>100</v>
      </c>
      <c r="CD10" t="s">
        <v>951</v>
      </c>
      <c r="CE10">
        <v>0</v>
      </c>
      <c r="CI10">
        <v>0</v>
      </c>
      <c r="CJ10">
        <v>0</v>
      </c>
      <c r="CM10">
        <v>0</v>
      </c>
      <c r="CO10">
        <v>0</v>
      </c>
      <c r="CP10">
        <v>0</v>
      </c>
      <c r="CQ10">
        <v>0</v>
      </c>
      <c r="CT10">
        <v>0</v>
      </c>
      <c r="CU10">
        <v>0</v>
      </c>
      <c r="CV10">
        <v>0</v>
      </c>
      <c r="CW10" t="e">
        <f>VLOOKUP(A10,'[1]NOUVEAUX TARIFS'!$A$1:$E$467,5,FALSE)</f>
        <v>#N/A</v>
      </c>
    </row>
    <row r="11" spans="1:101 16337:16345" hidden="1">
      <c r="A11">
        <v>401110</v>
      </c>
      <c r="C11" t="str">
        <f>VLOOKUP(A11,'[1]PRIX D''ACHAT A JOUR'!$A$1:$C$477,3,FALSE)</f>
        <v>AN</v>
      </c>
      <c r="D11" t="s">
        <v>1797</v>
      </c>
      <c r="E11">
        <v>16</v>
      </c>
      <c r="F11" t="s">
        <v>1031</v>
      </c>
      <c r="M11" t="s">
        <v>1796</v>
      </c>
      <c r="N11">
        <v>401110</v>
      </c>
      <c r="O11" t="s">
        <v>1797</v>
      </c>
      <c r="Q11">
        <v>1</v>
      </c>
      <c r="R11">
        <v>0</v>
      </c>
      <c r="S11" s="36" t="e">
        <f>VLOOKUP(N11,'[1]Stock définitif au 31122021'!$A$3:$G$422,5,FALSE)</f>
        <v>#N/A</v>
      </c>
      <c r="T11" s="36" t="e">
        <f>VLOOKUP(N11,'[1]Stock définitif au 31122021'!$A$3:$G$422,6,FALSE)</f>
        <v>#N/A</v>
      </c>
      <c r="U11" s="36" t="e">
        <f>VLOOKUP(N11,'[1]Stock définitif au 31122021'!$A$3:$G$422,3,FALSE)</f>
        <v>#N/A</v>
      </c>
      <c r="V11">
        <v>1.8</v>
      </c>
      <c r="W11">
        <v>1.8</v>
      </c>
      <c r="X11" s="45">
        <f>VLOOKUP(A11,'[1]PRIX D''ACHAT A JOUR'!$A$1:$G$477,7,FALSE)</f>
        <v>1.8</v>
      </c>
      <c r="Y11" s="46"/>
      <c r="Z11" s="46"/>
      <c r="AB11" s="41">
        <f t="shared" ref="AB11:AB18" si="7">X11</f>
        <v>1.8</v>
      </c>
      <c r="AC11" s="42" t="s">
        <v>2917</v>
      </c>
      <c r="AD11">
        <v>0</v>
      </c>
      <c r="AE11" t="s">
        <v>932</v>
      </c>
      <c r="AF11">
        <v>0</v>
      </c>
      <c r="AI11" t="s">
        <v>933</v>
      </c>
      <c r="AJ11" t="s">
        <v>934</v>
      </c>
      <c r="AM11" t="s">
        <v>935</v>
      </c>
      <c r="AN11" t="s">
        <v>936</v>
      </c>
      <c r="AP11">
        <v>0</v>
      </c>
      <c r="AQ11">
        <v>0</v>
      </c>
      <c r="AS11">
        <v>6.09</v>
      </c>
      <c r="AT11" s="47">
        <f t="shared" si="0"/>
        <v>6.3</v>
      </c>
      <c r="AU11" s="48">
        <f t="shared" si="1"/>
        <v>6.3</v>
      </c>
      <c r="AV11" s="48"/>
      <c r="AW11" s="48"/>
      <c r="AX11">
        <v>2</v>
      </c>
      <c r="AY11">
        <v>0</v>
      </c>
      <c r="BK11" s="43">
        <f t="shared" si="2"/>
        <v>3.4482758620689648E-2</v>
      </c>
      <c r="BL11" s="9">
        <f t="shared" si="6"/>
        <v>3.3833333333333333</v>
      </c>
      <c r="BM11" s="45">
        <v>3.5</v>
      </c>
      <c r="BN11" s="48">
        <v>3.5</v>
      </c>
      <c r="BO11"/>
      <c r="BP11"/>
      <c r="BQ11" t="str">
        <f t="shared" si="3"/>
        <v/>
      </c>
      <c r="BR11" t="str">
        <f t="shared" si="4"/>
        <v/>
      </c>
      <c r="BS11" t="str">
        <f t="shared" si="5"/>
        <v/>
      </c>
      <c r="BT11">
        <v>7.31</v>
      </c>
      <c r="CB11">
        <v>100</v>
      </c>
      <c r="CC11">
        <v>100</v>
      </c>
      <c r="CD11" t="s">
        <v>951</v>
      </c>
      <c r="CE11">
        <v>0</v>
      </c>
      <c r="CI11">
        <v>0</v>
      </c>
      <c r="CJ11">
        <v>0</v>
      </c>
      <c r="CM11">
        <v>0</v>
      </c>
      <c r="CO11">
        <v>0</v>
      </c>
      <c r="CP11">
        <v>0</v>
      </c>
      <c r="CQ11">
        <v>0</v>
      </c>
      <c r="CT11">
        <v>0</v>
      </c>
      <c r="CU11">
        <v>0</v>
      </c>
      <c r="CV11">
        <v>0</v>
      </c>
      <c r="CW11" t="e">
        <f>VLOOKUP(A11,'[1]NOUVEAUX TARIFS'!$A$1:$E$467,5,FALSE)</f>
        <v>#N/A</v>
      </c>
    </row>
    <row r="12" spans="1:101 16337:16345" hidden="1">
      <c r="A12">
        <v>402092</v>
      </c>
      <c r="C12" t="str">
        <f>VLOOKUP(A12,'[1]PRIX D''ACHAT A JOUR'!$A$1:$C$477,3,FALSE)</f>
        <v>AN</v>
      </c>
      <c r="D12" t="s">
        <v>1795</v>
      </c>
      <c r="E12">
        <v>16</v>
      </c>
      <c r="F12" t="s">
        <v>1031</v>
      </c>
      <c r="M12" t="s">
        <v>1796</v>
      </c>
      <c r="N12">
        <v>402092</v>
      </c>
      <c r="O12" t="s">
        <v>1795</v>
      </c>
      <c r="Q12">
        <v>1</v>
      </c>
      <c r="R12">
        <v>0</v>
      </c>
      <c r="S12" s="36" t="e">
        <f>VLOOKUP(N12,'[1]Stock définitif au 31122021'!$A$3:$G$422,5,FALSE)</f>
        <v>#N/A</v>
      </c>
      <c r="T12" s="36" t="e">
        <f>VLOOKUP(N12,'[1]Stock définitif au 31122021'!$A$3:$G$422,6,FALSE)</f>
        <v>#N/A</v>
      </c>
      <c r="U12" s="36" t="e">
        <f>VLOOKUP(N12,'[1]Stock définitif au 31122021'!$A$3:$G$422,3,FALSE)</f>
        <v>#N/A</v>
      </c>
      <c r="V12">
        <v>7.5</v>
      </c>
      <c r="W12">
        <v>7.5</v>
      </c>
      <c r="X12" s="45">
        <f>VLOOKUP(A12,'[1]PRIX D''ACHAT A JOUR'!$A$1:$G$477,7,FALSE)</f>
        <v>7.5</v>
      </c>
      <c r="Y12" s="46"/>
      <c r="Z12" s="46"/>
      <c r="AB12" s="41">
        <f t="shared" si="7"/>
        <v>7.5</v>
      </c>
      <c r="AC12" s="42" t="s">
        <v>2917</v>
      </c>
      <c r="AD12">
        <v>0</v>
      </c>
      <c r="AE12" t="s">
        <v>932</v>
      </c>
      <c r="AF12">
        <v>0</v>
      </c>
      <c r="AI12" t="s">
        <v>933</v>
      </c>
      <c r="AJ12" t="s">
        <v>934</v>
      </c>
      <c r="AM12" t="s">
        <v>935</v>
      </c>
      <c r="AN12" t="s">
        <v>936</v>
      </c>
      <c r="AP12">
        <v>0</v>
      </c>
      <c r="AQ12">
        <v>0</v>
      </c>
      <c r="AS12">
        <v>15.23</v>
      </c>
      <c r="AT12" s="47">
        <f t="shared" si="0"/>
        <v>15</v>
      </c>
      <c r="AU12" s="48">
        <f t="shared" si="1"/>
        <v>15</v>
      </c>
      <c r="AV12" s="48"/>
      <c r="AW12" s="48"/>
      <c r="AX12">
        <v>2</v>
      </c>
      <c r="AY12">
        <v>0</v>
      </c>
      <c r="BK12" s="43">
        <f t="shared" si="2"/>
        <v>-1.5101772816808957E-2</v>
      </c>
      <c r="BL12" s="9">
        <f t="shared" si="6"/>
        <v>2.0306666666666668</v>
      </c>
      <c r="BM12" s="45">
        <v>2</v>
      </c>
      <c r="BN12" s="48">
        <v>2</v>
      </c>
      <c r="BO12"/>
      <c r="BP12"/>
      <c r="BQ12" t="str">
        <f t="shared" si="3"/>
        <v/>
      </c>
      <c r="BR12" t="str">
        <f t="shared" si="4"/>
        <v/>
      </c>
      <c r="BS12" t="str">
        <f t="shared" si="5"/>
        <v/>
      </c>
      <c r="BT12">
        <v>18.28</v>
      </c>
      <c r="CB12">
        <v>100</v>
      </c>
      <c r="CC12">
        <v>100</v>
      </c>
      <c r="CD12" t="s">
        <v>951</v>
      </c>
      <c r="CE12">
        <v>0</v>
      </c>
      <c r="CI12">
        <v>0</v>
      </c>
      <c r="CJ12">
        <v>0</v>
      </c>
      <c r="CM12">
        <v>0</v>
      </c>
      <c r="CO12">
        <v>0</v>
      </c>
      <c r="CP12">
        <v>0</v>
      </c>
      <c r="CQ12">
        <v>0</v>
      </c>
      <c r="CT12">
        <v>0</v>
      </c>
      <c r="CU12">
        <v>0</v>
      </c>
      <c r="CV12">
        <v>0</v>
      </c>
      <c r="CW12" t="e">
        <f>VLOOKUP(A12,'[1]NOUVEAUX TARIFS'!$A$1:$E$467,5,FALSE)</f>
        <v>#N/A</v>
      </c>
    </row>
    <row r="13" spans="1:101 16337:16345" hidden="1">
      <c r="A13">
        <v>415015</v>
      </c>
      <c r="C13" t="str">
        <f>VLOOKUP(A13,'[1]PRIX D''ACHAT A JOUR'!$A$1:$C$477,3,FALSE)</f>
        <v>AN</v>
      </c>
      <c r="D13" t="s">
        <v>1813</v>
      </c>
      <c r="E13">
        <v>16</v>
      </c>
      <c r="F13" t="s">
        <v>1031</v>
      </c>
      <c r="M13" t="s">
        <v>1796</v>
      </c>
      <c r="N13">
        <v>415015</v>
      </c>
      <c r="O13" t="s">
        <v>1813</v>
      </c>
      <c r="Q13">
        <v>1</v>
      </c>
      <c r="R13">
        <v>0</v>
      </c>
      <c r="S13" s="36">
        <f>VLOOKUP(N13,'[1]Stock définitif au 31122021'!$A$3:$G$422,5,FALSE)</f>
        <v>2</v>
      </c>
      <c r="T13" s="36">
        <f>VLOOKUP(N13,'[1]Stock définitif au 31122021'!$A$3:$G$422,6,FALSE)</f>
        <v>790</v>
      </c>
      <c r="U13" s="36" t="str">
        <f>VLOOKUP(N13,'[1]Stock définitif au 31122021'!$A$3:$G$422,3,FALSE)</f>
        <v>AN</v>
      </c>
      <c r="V13">
        <v>790</v>
      </c>
      <c r="W13">
        <v>790</v>
      </c>
      <c r="X13" s="45">
        <f>VLOOKUP(A13,'[1]PRIX D''ACHAT A JOUR'!$A$1:$G$477,7,FALSE)</f>
        <v>790</v>
      </c>
      <c r="Y13" s="46"/>
      <c r="Z13" s="46"/>
      <c r="AB13" s="41">
        <f t="shared" si="7"/>
        <v>790</v>
      </c>
      <c r="AC13" s="42" t="s">
        <v>2917</v>
      </c>
      <c r="AD13">
        <v>0</v>
      </c>
      <c r="AE13" t="s">
        <v>932</v>
      </c>
      <c r="AF13">
        <v>0</v>
      </c>
      <c r="AI13" t="s">
        <v>933</v>
      </c>
      <c r="AJ13" t="s">
        <v>934</v>
      </c>
      <c r="AM13" t="s">
        <v>935</v>
      </c>
      <c r="AN13" t="s">
        <v>936</v>
      </c>
      <c r="AP13">
        <v>0</v>
      </c>
      <c r="AQ13">
        <v>0</v>
      </c>
      <c r="AS13">
        <v>969.53</v>
      </c>
      <c r="AT13" s="47">
        <f t="shared" si="0"/>
        <v>987.5</v>
      </c>
      <c r="AU13" s="48">
        <f t="shared" si="1"/>
        <v>987.5</v>
      </c>
      <c r="AV13" s="48"/>
      <c r="AW13" s="48"/>
      <c r="AX13">
        <v>2</v>
      </c>
      <c r="AY13">
        <v>0</v>
      </c>
      <c r="BK13" s="43">
        <f t="shared" si="2"/>
        <v>1.8534753952946303E-2</v>
      </c>
      <c r="BL13" s="9">
        <f t="shared" si="6"/>
        <v>1.227253164556962</v>
      </c>
      <c r="BM13" s="45">
        <v>1.25</v>
      </c>
      <c r="BN13" s="48">
        <v>1.25</v>
      </c>
      <c r="BO13"/>
      <c r="BP13"/>
      <c r="BQ13" t="str">
        <f t="shared" si="3"/>
        <v/>
      </c>
      <c r="BR13" t="str">
        <f t="shared" si="4"/>
        <v/>
      </c>
      <c r="BS13" t="str">
        <f t="shared" si="5"/>
        <v/>
      </c>
      <c r="BT13" s="34">
        <v>1163.44</v>
      </c>
      <c r="CB13">
        <v>100</v>
      </c>
      <c r="CC13">
        <v>100</v>
      </c>
      <c r="CD13" t="s">
        <v>951</v>
      </c>
      <c r="CE13">
        <v>0</v>
      </c>
      <c r="CI13">
        <v>0</v>
      </c>
      <c r="CJ13">
        <v>0</v>
      </c>
      <c r="CM13">
        <v>0</v>
      </c>
      <c r="CO13">
        <v>0</v>
      </c>
      <c r="CP13">
        <v>0</v>
      </c>
      <c r="CQ13">
        <v>0</v>
      </c>
      <c r="CT13">
        <v>0</v>
      </c>
      <c r="CU13">
        <v>0</v>
      </c>
      <c r="CV13">
        <v>0</v>
      </c>
      <c r="CW13" t="e">
        <f>VLOOKUP(A13,'[1]NOUVEAUX TARIFS'!$A$1:$E$467,5,FALSE)</f>
        <v>#N/A</v>
      </c>
    </row>
    <row r="14" spans="1:101 16337:16345" hidden="1">
      <c r="A14">
        <v>415050</v>
      </c>
      <c r="C14" t="str">
        <f>VLOOKUP(A14,'[1]PRIX D''ACHAT A JOUR'!$A$1:$C$477,3,FALSE)</f>
        <v>AN</v>
      </c>
      <c r="D14" t="s">
        <v>1812</v>
      </c>
      <c r="E14">
        <v>16</v>
      </c>
      <c r="F14" t="s">
        <v>1031</v>
      </c>
      <c r="M14" t="s">
        <v>1796</v>
      </c>
      <c r="N14">
        <v>415050</v>
      </c>
      <c r="O14" t="s">
        <v>1812</v>
      </c>
      <c r="Q14">
        <v>1</v>
      </c>
      <c r="R14">
        <v>0</v>
      </c>
      <c r="S14" s="36" t="e">
        <f>VLOOKUP(N14,'[1]Stock définitif au 31122021'!$A$3:$G$422,5,FALSE)</f>
        <v>#N/A</v>
      </c>
      <c r="T14" s="36" t="e">
        <f>VLOOKUP(N14,'[1]Stock définitif au 31122021'!$A$3:$G$422,6,FALSE)</f>
        <v>#N/A</v>
      </c>
      <c r="U14" s="36" t="e">
        <f>VLOOKUP(N14,'[1]Stock définitif au 31122021'!$A$3:$G$422,3,FALSE)</f>
        <v>#N/A</v>
      </c>
      <c r="V14">
        <v>400</v>
      </c>
      <c r="W14">
        <f>VLOOKUP(A14,'[1]EXPORT ARTICLES 03012022'!$A$1:$R$883,18,FALSE)</f>
        <v>400</v>
      </c>
      <c r="X14" s="45">
        <f>VLOOKUP(A14,'[1]PRIX D''ACHAT A JOUR'!$A$1:$G$477,7,FALSE)</f>
        <v>400</v>
      </c>
      <c r="Y14" s="46"/>
      <c r="Z14" s="46"/>
      <c r="AB14" s="41">
        <f t="shared" si="7"/>
        <v>400</v>
      </c>
      <c r="AC14" s="42" t="s">
        <v>2917</v>
      </c>
      <c r="AD14">
        <v>400</v>
      </c>
      <c r="AE14" t="s">
        <v>932</v>
      </c>
      <c r="AF14">
        <v>0</v>
      </c>
      <c r="AI14" t="s">
        <v>933</v>
      </c>
      <c r="AJ14" t="s">
        <v>934</v>
      </c>
      <c r="AM14" t="s">
        <v>935</v>
      </c>
      <c r="AN14" t="s">
        <v>936</v>
      </c>
      <c r="AP14">
        <v>0</v>
      </c>
      <c r="AQ14">
        <v>0</v>
      </c>
      <c r="AS14">
        <v>480</v>
      </c>
      <c r="AT14" s="47">
        <f t="shared" si="0"/>
        <v>500</v>
      </c>
      <c r="AU14" s="48">
        <f t="shared" si="1"/>
        <v>500</v>
      </c>
      <c r="AV14" s="48"/>
      <c r="AW14" s="48"/>
      <c r="AX14">
        <v>2</v>
      </c>
      <c r="AY14">
        <v>0</v>
      </c>
      <c r="BK14" s="43">
        <f t="shared" si="2"/>
        <v>4.1666666666666664E-2</v>
      </c>
      <c r="BL14" s="9">
        <f t="shared" si="6"/>
        <v>1.2</v>
      </c>
      <c r="BM14" s="45">
        <v>1.25</v>
      </c>
      <c r="BN14" s="48">
        <v>1.25</v>
      </c>
      <c r="BO14"/>
      <c r="BP14"/>
      <c r="BQ14" t="str">
        <f t="shared" si="3"/>
        <v/>
      </c>
      <c r="BR14" t="str">
        <f t="shared" si="4"/>
        <v/>
      </c>
      <c r="BS14" t="str">
        <f t="shared" si="5"/>
        <v/>
      </c>
      <c r="BT14">
        <v>576</v>
      </c>
      <c r="CB14">
        <v>100</v>
      </c>
      <c r="CC14">
        <v>100</v>
      </c>
      <c r="CD14" t="s">
        <v>951</v>
      </c>
      <c r="CE14">
        <v>0</v>
      </c>
      <c r="CI14">
        <v>0</v>
      </c>
      <c r="CJ14">
        <v>0</v>
      </c>
      <c r="CM14">
        <v>0</v>
      </c>
      <c r="CO14">
        <v>0</v>
      </c>
      <c r="CP14">
        <v>0</v>
      </c>
      <c r="CQ14">
        <v>0</v>
      </c>
      <c r="CT14">
        <v>0</v>
      </c>
      <c r="CU14">
        <v>0</v>
      </c>
      <c r="CV14">
        <v>0</v>
      </c>
      <c r="CW14" t="e">
        <f>VLOOKUP(A14,'[1]NOUVEAUX TARIFS'!$A$1:$E$467,5,FALSE)</f>
        <v>#N/A</v>
      </c>
    </row>
    <row r="15" spans="1:101 16337:16345" hidden="1">
      <c r="A15">
        <v>430310</v>
      </c>
      <c r="C15" t="str">
        <f>VLOOKUP(A15,'[1]PRIX D''ACHAT A JOUR'!$A$1:$C$477,3,FALSE)</f>
        <v>AN</v>
      </c>
      <c r="D15" t="s">
        <v>1807</v>
      </c>
      <c r="E15">
        <v>16</v>
      </c>
      <c r="F15" t="s">
        <v>1031</v>
      </c>
      <c r="M15" t="s">
        <v>1796</v>
      </c>
      <c r="N15">
        <v>430310</v>
      </c>
      <c r="O15" t="s">
        <v>1807</v>
      </c>
      <c r="Q15">
        <v>1</v>
      </c>
      <c r="R15">
        <v>0</v>
      </c>
      <c r="S15" s="36">
        <f>VLOOKUP(N15,'[1]Stock définitif au 31122021'!$A$3:$G$422,5,FALSE)</f>
        <v>1</v>
      </c>
      <c r="T15" s="36">
        <f>VLOOKUP(N15,'[1]Stock définitif au 31122021'!$A$3:$G$422,6,FALSE)</f>
        <v>238</v>
      </c>
      <c r="U15" s="36" t="str">
        <f>VLOOKUP(N15,'[1]Stock définitif au 31122021'!$A$3:$G$422,3,FALSE)</f>
        <v>AN</v>
      </c>
      <c r="V15">
        <v>238</v>
      </c>
      <c r="W15">
        <v>238</v>
      </c>
      <c r="X15" s="45">
        <f>VLOOKUP(A15,'[1]PRIX D''ACHAT A JOUR'!$A$1:$G$477,7,FALSE)</f>
        <v>238</v>
      </c>
      <c r="Y15" s="46"/>
      <c r="Z15" s="46"/>
      <c r="AB15" s="41">
        <f t="shared" si="7"/>
        <v>238</v>
      </c>
      <c r="AC15" s="42" t="s">
        <v>2917</v>
      </c>
      <c r="AD15">
        <v>0</v>
      </c>
      <c r="AE15" t="s">
        <v>932</v>
      </c>
      <c r="AF15">
        <v>0</v>
      </c>
      <c r="AI15" t="s">
        <v>933</v>
      </c>
      <c r="AJ15" t="s">
        <v>934</v>
      </c>
      <c r="AM15" t="s">
        <v>935</v>
      </c>
      <c r="AN15" t="s">
        <v>936</v>
      </c>
      <c r="AP15">
        <v>0</v>
      </c>
      <c r="AQ15">
        <v>0</v>
      </c>
      <c r="AS15">
        <v>252.74</v>
      </c>
      <c r="AT15" s="47">
        <f t="shared" si="0"/>
        <v>297.5</v>
      </c>
      <c r="AU15" s="48">
        <f t="shared" si="1"/>
        <v>297.5</v>
      </c>
      <c r="AV15" s="48"/>
      <c r="AW15" s="48"/>
      <c r="AX15">
        <v>2</v>
      </c>
      <c r="AY15">
        <v>0</v>
      </c>
      <c r="BK15" s="43">
        <f t="shared" si="2"/>
        <v>0.17709899501463952</v>
      </c>
      <c r="BL15" s="9">
        <f t="shared" si="6"/>
        <v>1.0619327731092438</v>
      </c>
      <c r="BM15" s="45">
        <v>1.25</v>
      </c>
      <c r="BN15" s="48">
        <v>1.25</v>
      </c>
      <c r="BO15"/>
      <c r="BP15"/>
      <c r="BQ15" t="str">
        <f t="shared" si="3"/>
        <v/>
      </c>
      <c r="BR15" t="str">
        <f t="shared" si="4"/>
        <v/>
      </c>
      <c r="BS15" t="str">
        <f t="shared" si="5"/>
        <v/>
      </c>
      <c r="BT15">
        <v>303.29000000000002</v>
      </c>
      <c r="CB15">
        <v>100</v>
      </c>
      <c r="CC15">
        <v>100</v>
      </c>
      <c r="CD15" t="s">
        <v>951</v>
      </c>
      <c r="CE15">
        <v>0</v>
      </c>
      <c r="CI15">
        <v>0</v>
      </c>
      <c r="CJ15">
        <v>0</v>
      </c>
      <c r="CM15">
        <v>0</v>
      </c>
      <c r="CO15">
        <v>0</v>
      </c>
      <c r="CP15">
        <v>0</v>
      </c>
      <c r="CQ15">
        <v>0</v>
      </c>
      <c r="CT15">
        <v>0</v>
      </c>
      <c r="CU15">
        <v>0</v>
      </c>
      <c r="CV15">
        <v>0</v>
      </c>
      <c r="CW15" t="e">
        <f>VLOOKUP(A15,'[1]NOUVEAUX TARIFS'!$A$1:$E$467,5,FALSE)</f>
        <v>#N/A</v>
      </c>
    </row>
    <row r="16" spans="1:101 16337:16345" hidden="1">
      <c r="A16">
        <v>450020</v>
      </c>
      <c r="C16" t="str">
        <f>VLOOKUP(A16,'[1]PRIX D''ACHAT A JOUR'!$A$1:$C$477,3,FALSE)</f>
        <v>AN</v>
      </c>
      <c r="D16" t="s">
        <v>1809</v>
      </c>
      <c r="E16">
        <v>16</v>
      </c>
      <c r="F16" t="s">
        <v>1031</v>
      </c>
      <c r="M16" t="s">
        <v>1796</v>
      </c>
      <c r="N16">
        <v>450020</v>
      </c>
      <c r="O16" t="s">
        <v>1809</v>
      </c>
      <c r="Q16">
        <v>1</v>
      </c>
      <c r="R16">
        <v>0</v>
      </c>
      <c r="S16" s="36" t="e">
        <f>VLOOKUP(N16,'[1]Stock définitif au 31122021'!$A$3:$G$422,5,FALSE)</f>
        <v>#N/A</v>
      </c>
      <c r="T16" s="36" t="e">
        <f>VLOOKUP(N16,'[1]Stock définitif au 31122021'!$A$3:$G$422,6,FALSE)</f>
        <v>#N/A</v>
      </c>
      <c r="U16" s="36" t="e">
        <f>VLOOKUP(N16,'[1]Stock définitif au 31122021'!$A$3:$G$422,3,FALSE)</f>
        <v>#N/A</v>
      </c>
      <c r="V16">
        <v>8</v>
      </c>
      <c r="W16">
        <v>8</v>
      </c>
      <c r="X16" s="45">
        <f>VLOOKUP(A16,'[1]PRIX D''ACHAT A JOUR'!$A$1:$G$477,7,FALSE)</f>
        <v>8</v>
      </c>
      <c r="Y16" s="46"/>
      <c r="Z16" s="46"/>
      <c r="AB16" s="41">
        <f t="shared" si="7"/>
        <v>8</v>
      </c>
      <c r="AC16" s="42" t="s">
        <v>2917</v>
      </c>
      <c r="AD16">
        <v>0</v>
      </c>
      <c r="AE16" t="s">
        <v>932</v>
      </c>
      <c r="AF16">
        <v>0</v>
      </c>
      <c r="AI16" t="s">
        <v>933</v>
      </c>
      <c r="AJ16" t="s">
        <v>934</v>
      </c>
      <c r="AM16" t="s">
        <v>935</v>
      </c>
      <c r="AN16" t="s">
        <v>936</v>
      </c>
      <c r="AP16">
        <v>0</v>
      </c>
      <c r="AQ16">
        <v>0</v>
      </c>
      <c r="AS16">
        <v>9.23</v>
      </c>
      <c r="AT16" s="47">
        <f t="shared" si="0"/>
        <v>10</v>
      </c>
      <c r="AU16" s="48">
        <f t="shared" si="1"/>
        <v>10</v>
      </c>
      <c r="AV16" s="48"/>
      <c r="AW16" s="48"/>
      <c r="AX16">
        <v>2</v>
      </c>
      <c r="AY16">
        <v>0</v>
      </c>
      <c r="BK16" s="43">
        <f t="shared" si="2"/>
        <v>8.342361863488619E-2</v>
      </c>
      <c r="BL16" s="9">
        <f t="shared" si="6"/>
        <v>1.1537500000000001</v>
      </c>
      <c r="BM16" s="45">
        <v>1.25</v>
      </c>
      <c r="BN16" s="48">
        <v>1.25</v>
      </c>
      <c r="BO16"/>
      <c r="BP16"/>
      <c r="BQ16" t="str">
        <f t="shared" si="3"/>
        <v/>
      </c>
      <c r="BR16" t="str">
        <f t="shared" si="4"/>
        <v/>
      </c>
      <c r="BS16" t="str">
        <f t="shared" si="5"/>
        <v/>
      </c>
      <c r="BT16">
        <v>11.08</v>
      </c>
      <c r="CB16">
        <v>100</v>
      </c>
      <c r="CC16">
        <v>100</v>
      </c>
      <c r="CD16" t="s">
        <v>951</v>
      </c>
      <c r="CE16">
        <v>0</v>
      </c>
      <c r="CI16">
        <v>0</v>
      </c>
      <c r="CJ16">
        <v>0</v>
      </c>
      <c r="CM16">
        <v>0</v>
      </c>
      <c r="CO16">
        <v>0</v>
      </c>
      <c r="CP16">
        <v>0</v>
      </c>
      <c r="CQ16">
        <v>0</v>
      </c>
      <c r="CT16">
        <v>0</v>
      </c>
      <c r="CU16">
        <v>0</v>
      </c>
      <c r="CV16">
        <v>0</v>
      </c>
      <c r="CW16" t="e">
        <f>VLOOKUP(A16,'[1]NOUVEAUX TARIFS'!$A$1:$E$467,5,FALSE)</f>
        <v>#N/A</v>
      </c>
    </row>
    <row r="17" spans="1:101" hidden="1">
      <c r="A17">
        <v>490743</v>
      </c>
      <c r="C17" t="str">
        <f>VLOOKUP(A17,'[1]PRIX D''ACHAT A JOUR'!$A$1:$C$477,3,FALSE)</f>
        <v>AN</v>
      </c>
      <c r="D17" t="s">
        <v>1792</v>
      </c>
      <c r="E17">
        <v>4</v>
      </c>
      <c r="F17" t="s">
        <v>1047</v>
      </c>
      <c r="M17" t="s">
        <v>1791</v>
      </c>
      <c r="N17">
        <v>490743</v>
      </c>
      <c r="O17" t="s">
        <v>1792</v>
      </c>
      <c r="Q17">
        <v>1</v>
      </c>
      <c r="R17">
        <v>1</v>
      </c>
      <c r="S17" s="36">
        <f>VLOOKUP(N17,'[1]Stock définitif au 31122021'!$A$3:$G$422,5,FALSE)</f>
        <v>200.36</v>
      </c>
      <c r="T17" s="36">
        <f>VLOOKUP(N17,'[1]Stock définitif au 31122021'!$A$3:$G$422,6,FALSE)</f>
        <v>1.93</v>
      </c>
      <c r="U17" s="36" t="str">
        <f>VLOOKUP(N17,'[1]Stock définitif au 31122021'!$A$3:$G$422,3,FALSE)</f>
        <v>AN</v>
      </c>
      <c r="V17">
        <v>1.93</v>
      </c>
      <c r="W17">
        <f>VLOOKUP(A17,'[1]EXPORT ARTICLES 03012022'!$A$1:$R$883,18,FALSE)</f>
        <v>1.93</v>
      </c>
      <c r="X17" s="45">
        <f>VLOOKUP(A17,'[1]PRIX D''ACHAT A JOUR'!$A$1:$G$477,7,FALSE)</f>
        <v>1.9279999999999999</v>
      </c>
      <c r="Y17" s="46"/>
      <c r="Z17" s="46"/>
      <c r="AB17" s="41">
        <f t="shared" si="7"/>
        <v>1.9279999999999999</v>
      </c>
      <c r="AC17" s="42" t="s">
        <v>2917</v>
      </c>
      <c r="AD17">
        <v>1.93</v>
      </c>
      <c r="AE17" t="s">
        <v>932</v>
      </c>
      <c r="AF17">
        <v>0</v>
      </c>
      <c r="AI17" t="s">
        <v>933</v>
      </c>
      <c r="AJ17" t="s">
        <v>934</v>
      </c>
      <c r="AM17" t="s">
        <v>935</v>
      </c>
      <c r="AN17" t="s">
        <v>936</v>
      </c>
      <c r="AP17">
        <v>0</v>
      </c>
      <c r="AQ17">
        <v>0</v>
      </c>
      <c r="AS17">
        <v>2.89</v>
      </c>
      <c r="AT17" s="47">
        <f t="shared" si="0"/>
        <v>2.8919999999999999</v>
      </c>
      <c r="AU17" s="48">
        <f t="shared" si="1"/>
        <v>2.8919999999999999</v>
      </c>
      <c r="AV17" s="48"/>
      <c r="AW17" s="48"/>
      <c r="AX17">
        <v>2</v>
      </c>
      <c r="AY17">
        <v>0</v>
      </c>
      <c r="BK17" s="43">
        <f t="shared" si="2"/>
        <v>6.9204152249127324E-4</v>
      </c>
      <c r="BL17" s="9">
        <f t="shared" si="6"/>
        <v>1.4974093264248707</v>
      </c>
      <c r="BM17" s="45">
        <v>1.5</v>
      </c>
      <c r="BN17" s="48">
        <v>1.5</v>
      </c>
      <c r="BO17"/>
      <c r="BP17"/>
      <c r="BQ17" t="str">
        <f t="shared" si="3"/>
        <v/>
      </c>
      <c r="BR17" t="str">
        <f t="shared" si="4"/>
        <v/>
      </c>
      <c r="BS17" t="str">
        <f t="shared" si="5"/>
        <v/>
      </c>
      <c r="BT17">
        <v>3.47</v>
      </c>
      <c r="CB17">
        <v>100</v>
      </c>
      <c r="CC17">
        <v>100</v>
      </c>
      <c r="CD17" t="s">
        <v>951</v>
      </c>
      <c r="CE17">
        <v>0</v>
      </c>
      <c r="CI17">
        <v>0</v>
      </c>
      <c r="CJ17">
        <v>0</v>
      </c>
      <c r="CM17">
        <v>0</v>
      </c>
      <c r="CO17">
        <v>0</v>
      </c>
      <c r="CP17">
        <v>0</v>
      </c>
      <c r="CQ17">
        <v>0</v>
      </c>
      <c r="CT17">
        <v>0</v>
      </c>
      <c r="CU17">
        <v>0</v>
      </c>
      <c r="CV17">
        <v>0</v>
      </c>
      <c r="CW17" t="e">
        <f>VLOOKUP(A17,'[1]NOUVEAUX TARIFS'!$A$1:$E$467,5,FALSE)</f>
        <v>#N/A</v>
      </c>
    </row>
    <row r="18" spans="1:101" hidden="1">
      <c r="A18">
        <v>490749</v>
      </c>
      <c r="C18" t="str">
        <f>VLOOKUP(A18,'[1]PRIX D''ACHAT A JOUR'!$A$1:$C$477,3,FALSE)</f>
        <v>AN</v>
      </c>
      <c r="D18" t="s">
        <v>1790</v>
      </c>
      <c r="E18">
        <v>4</v>
      </c>
      <c r="F18" t="s">
        <v>1047</v>
      </c>
      <c r="M18" t="s">
        <v>1791</v>
      </c>
      <c r="N18">
        <v>490749</v>
      </c>
      <c r="O18" t="s">
        <v>1790</v>
      </c>
      <c r="Q18">
        <v>1</v>
      </c>
      <c r="R18">
        <v>1</v>
      </c>
      <c r="S18" s="36">
        <f>VLOOKUP(N18,'[1]Stock définitif au 31122021'!$A$3:$G$422,5,FALSE)</f>
        <v>239.86</v>
      </c>
      <c r="T18" s="36">
        <f>VLOOKUP(N18,'[1]Stock définitif au 31122021'!$A$3:$G$422,6,FALSE)</f>
        <v>1.63</v>
      </c>
      <c r="U18" s="36" t="str">
        <f>VLOOKUP(N18,'[1]Stock définitif au 31122021'!$A$3:$G$422,3,FALSE)</f>
        <v>AN</v>
      </c>
      <c r="V18">
        <v>1.63</v>
      </c>
      <c r="W18">
        <f>VLOOKUP(A18,'[1]EXPORT ARTICLES 03012022'!$A$1:$R$883,18,FALSE)</f>
        <v>1.63</v>
      </c>
      <c r="X18" s="45">
        <f>VLOOKUP(A18,'[1]PRIX D''ACHAT A JOUR'!$A$1:$G$477,7,FALSE)</f>
        <v>1.6319999999999999</v>
      </c>
      <c r="Y18" s="46"/>
      <c r="Z18" s="46"/>
      <c r="AB18" s="41">
        <f t="shared" si="7"/>
        <v>1.6319999999999999</v>
      </c>
      <c r="AC18" s="42" t="s">
        <v>2917</v>
      </c>
      <c r="AD18">
        <v>1.63</v>
      </c>
      <c r="AE18" t="s">
        <v>932</v>
      </c>
      <c r="AF18">
        <v>0</v>
      </c>
      <c r="AI18" t="s">
        <v>933</v>
      </c>
      <c r="AJ18" t="s">
        <v>934</v>
      </c>
      <c r="AM18" t="s">
        <v>935</v>
      </c>
      <c r="AN18" t="s">
        <v>936</v>
      </c>
      <c r="AP18">
        <v>0</v>
      </c>
      <c r="AQ18">
        <v>0</v>
      </c>
      <c r="AS18">
        <v>2.4500000000000002</v>
      </c>
      <c r="AT18" s="47">
        <f t="shared" si="0"/>
        <v>2.448</v>
      </c>
      <c r="AU18" s="48">
        <f t="shared" si="1"/>
        <v>2.448</v>
      </c>
      <c r="AV18" s="48"/>
      <c r="AW18" s="48"/>
      <c r="AX18">
        <v>2</v>
      </c>
      <c r="AY18">
        <v>0</v>
      </c>
      <c r="BK18" s="43">
        <f t="shared" si="2"/>
        <v>-8.1632653061233622E-4</v>
      </c>
      <c r="BL18" s="9">
        <f t="shared" si="6"/>
        <v>1.5030674846625769</v>
      </c>
      <c r="BM18" s="45">
        <v>1.5</v>
      </c>
      <c r="BN18" s="48">
        <v>1.5</v>
      </c>
      <c r="BO18"/>
      <c r="BP18"/>
      <c r="BQ18" t="str">
        <f t="shared" si="3"/>
        <v/>
      </c>
      <c r="BR18" t="str">
        <f t="shared" si="4"/>
        <v/>
      </c>
      <c r="BS18" t="str">
        <f t="shared" si="5"/>
        <v/>
      </c>
      <c r="BT18">
        <v>2.94</v>
      </c>
      <c r="CB18">
        <v>100</v>
      </c>
      <c r="CC18">
        <v>100</v>
      </c>
      <c r="CD18" t="s">
        <v>951</v>
      </c>
      <c r="CE18">
        <v>0</v>
      </c>
      <c r="CI18">
        <v>0</v>
      </c>
      <c r="CJ18">
        <v>0</v>
      </c>
      <c r="CM18">
        <v>0</v>
      </c>
      <c r="CO18">
        <v>0</v>
      </c>
      <c r="CP18">
        <v>0</v>
      </c>
      <c r="CQ18">
        <v>0</v>
      </c>
      <c r="CT18">
        <v>0</v>
      </c>
      <c r="CU18">
        <v>0</v>
      </c>
      <c r="CV18">
        <v>0</v>
      </c>
      <c r="CW18" t="e">
        <f>VLOOKUP(A18,'[1]NOUVEAUX TARIFS'!$A$1:$E$467,5,FALSE)</f>
        <v>#N/A</v>
      </c>
    </row>
    <row r="19" spans="1:101" hidden="1">
      <c r="A19">
        <v>1510041</v>
      </c>
      <c r="C19" t="str">
        <f>VLOOKUP(A19,'[1]PRIX D''ACHAT A JOUR'!$A$1:$C$477,3,FALSE)</f>
        <v>AN</v>
      </c>
      <c r="D19" t="s">
        <v>1421</v>
      </c>
      <c r="E19">
        <v>9</v>
      </c>
      <c r="F19" t="s">
        <v>1222</v>
      </c>
      <c r="G19">
        <v>5</v>
      </c>
      <c r="H19" t="s">
        <v>1222</v>
      </c>
      <c r="K19">
        <v>3</v>
      </c>
      <c r="L19" t="s">
        <v>1223</v>
      </c>
      <c r="M19" t="s">
        <v>1422</v>
      </c>
      <c r="N19">
        <v>1510041</v>
      </c>
      <c r="O19" t="s">
        <v>1423</v>
      </c>
      <c r="Q19">
        <v>1</v>
      </c>
      <c r="R19">
        <v>36</v>
      </c>
      <c r="S19" s="36">
        <f>VLOOKUP(N19,'[1]Stock définitif au 31122021'!$A$3:$G$422,5,FALSE)</f>
        <v>59</v>
      </c>
      <c r="T19" s="36">
        <f>VLOOKUP(N19,'[1]Stock définitif au 31122021'!$A$3:$G$422,6,FALSE)</f>
        <v>12.92</v>
      </c>
      <c r="U19" s="36" t="str">
        <f>VLOOKUP(N19,'[1]Stock définitif au 31122021'!$A$3:$G$422,3,FALSE)</f>
        <v>AN</v>
      </c>
      <c r="V19">
        <v>12.923999999999999</v>
      </c>
      <c r="W19">
        <v>12.923999999999999</v>
      </c>
      <c r="X19" s="45">
        <f>VLOOKUP(A19,'[1]PRIX D''ACHAT A JOUR'!$A$1:$G$477,7,FALSE)</f>
        <v>12.923999999999999</v>
      </c>
      <c r="Y19" s="46"/>
      <c r="Z19" s="46"/>
      <c r="AB19" s="41">
        <f>VLOOKUP(A19,'[1]PRIX D''ACHAT A JOUR'!$A$1:$J$477,10,FALSE)</f>
        <v>12.923999999999999</v>
      </c>
      <c r="AC19" s="42" t="s">
        <v>2917</v>
      </c>
      <c r="AD19">
        <v>12.31</v>
      </c>
      <c r="AE19" t="s">
        <v>932</v>
      </c>
      <c r="AF19">
        <v>0</v>
      </c>
      <c r="AG19" t="s">
        <v>1424</v>
      </c>
      <c r="AI19" t="s">
        <v>933</v>
      </c>
      <c r="AJ19" t="s">
        <v>934</v>
      </c>
      <c r="AM19" t="s">
        <v>935</v>
      </c>
      <c r="AN19" t="s">
        <v>936</v>
      </c>
      <c r="AP19">
        <v>0</v>
      </c>
      <c r="AQ19">
        <v>0</v>
      </c>
      <c r="AS19">
        <v>20.309999999999999</v>
      </c>
      <c r="AT19" s="47">
        <f t="shared" si="0"/>
        <v>19.385999999999999</v>
      </c>
      <c r="AU19" s="48">
        <f t="shared" si="1"/>
        <v>19.385999999999999</v>
      </c>
      <c r="AV19" s="48">
        <f>VLOOKUP(A19,'STEEVE RESTITUTION'!$A$3:$F$484,6,FALSE)</f>
        <v>20.309999999999999</v>
      </c>
      <c r="AW19" s="48"/>
      <c r="AX19">
        <v>2</v>
      </c>
      <c r="AY19">
        <v>0</v>
      </c>
      <c r="BK19" s="43">
        <f t="shared" si="2"/>
        <v>-4.5494830132939416E-2</v>
      </c>
      <c r="BL19" s="9">
        <f t="shared" si="6"/>
        <v>1.5714948932219126</v>
      </c>
      <c r="BM19" s="45">
        <v>1.5</v>
      </c>
      <c r="BN19" s="48">
        <v>1.5</v>
      </c>
      <c r="BO19"/>
      <c r="BP19"/>
      <c r="BQ19" t="str">
        <f t="shared" si="3"/>
        <v/>
      </c>
      <c r="BR19" t="str">
        <f t="shared" si="4"/>
        <v/>
      </c>
      <c r="BS19" t="str">
        <f t="shared" si="5"/>
        <v/>
      </c>
      <c r="BT19">
        <v>24.37</v>
      </c>
      <c r="CB19">
        <v>100</v>
      </c>
      <c r="CC19">
        <v>100</v>
      </c>
      <c r="CD19" t="s">
        <v>951</v>
      </c>
      <c r="CE19">
        <v>0</v>
      </c>
      <c r="CI19">
        <v>0</v>
      </c>
      <c r="CJ19">
        <v>0</v>
      </c>
      <c r="CM19">
        <v>0</v>
      </c>
      <c r="CO19">
        <v>0</v>
      </c>
      <c r="CP19">
        <v>0</v>
      </c>
      <c r="CQ19">
        <v>0</v>
      </c>
      <c r="CT19">
        <v>0</v>
      </c>
      <c r="CU19">
        <v>0</v>
      </c>
      <c r="CV19">
        <v>0</v>
      </c>
      <c r="CW19">
        <f>VLOOKUP(A19,'[1]NOUVEAUX TARIFS'!$A$1:$E$467,5,FALSE)</f>
        <v>20.309999999999999</v>
      </c>
    </row>
    <row r="20" spans="1:101" hidden="1">
      <c r="A20">
        <v>1510064</v>
      </c>
      <c r="C20" t="str">
        <f>VLOOKUP(A20,'[1]PRIX D''ACHAT A JOUR'!$A$1:$C$477,3,FALSE)</f>
        <v>AN</v>
      </c>
      <c r="D20" t="s">
        <v>1673</v>
      </c>
      <c r="E20">
        <v>9</v>
      </c>
      <c r="F20" t="s">
        <v>1222</v>
      </c>
      <c r="G20">
        <v>5</v>
      </c>
      <c r="H20" t="s">
        <v>1222</v>
      </c>
      <c r="K20">
        <v>3</v>
      </c>
      <c r="L20" t="s">
        <v>1223</v>
      </c>
      <c r="M20" t="s">
        <v>1422</v>
      </c>
      <c r="N20">
        <v>1510064</v>
      </c>
      <c r="O20" t="s">
        <v>1674</v>
      </c>
      <c r="P20" t="s">
        <v>2920</v>
      </c>
      <c r="Q20">
        <v>1</v>
      </c>
      <c r="R20">
        <v>6</v>
      </c>
      <c r="S20" s="36">
        <f>VLOOKUP(N20,'[1]Stock définitif au 31122021'!$A$3:$G$422,5,FALSE)</f>
        <v>265</v>
      </c>
      <c r="T20" s="36">
        <f>VLOOKUP(N20,'[1]Stock définitif au 31122021'!$A$3:$G$422,6,FALSE)</f>
        <v>24.96</v>
      </c>
      <c r="U20" s="36" t="str">
        <f>VLOOKUP(N20,'[1]Stock définitif au 31122021'!$A$3:$G$422,3,FALSE)</f>
        <v>AN</v>
      </c>
      <c r="V20">
        <v>24.954999999999998</v>
      </c>
      <c r="W20">
        <v>24.954999999999998</v>
      </c>
      <c r="X20" s="45">
        <f>VLOOKUP(A20,'[1]PRIX D''ACHAT A JOUR'!$A$1:$G$477,7,FALSE)</f>
        <v>24.954999999999998</v>
      </c>
      <c r="Y20" s="46"/>
      <c r="Z20" s="46"/>
      <c r="AB20" s="41">
        <f>VLOOKUP(A20,'[1]PRIX D''ACHAT A JOUR'!$A$1:$J$477,10,FALSE)</f>
        <v>24.954999999999998</v>
      </c>
      <c r="AC20" s="42" t="s">
        <v>2917</v>
      </c>
      <c r="AD20">
        <v>23.77</v>
      </c>
      <c r="AE20" t="s">
        <v>932</v>
      </c>
      <c r="AF20">
        <v>0</v>
      </c>
      <c r="AG20" t="s">
        <v>1675</v>
      </c>
      <c r="AI20" t="s">
        <v>933</v>
      </c>
      <c r="AJ20" t="s">
        <v>934</v>
      </c>
      <c r="AM20" t="s">
        <v>935</v>
      </c>
      <c r="AN20" t="s">
        <v>936</v>
      </c>
      <c r="AP20">
        <v>0</v>
      </c>
      <c r="AQ20">
        <v>0</v>
      </c>
      <c r="AS20">
        <v>39.22</v>
      </c>
      <c r="AT20" s="47">
        <f t="shared" si="0"/>
        <v>37.432499999999997</v>
      </c>
      <c r="AU20" s="48">
        <f t="shared" si="1"/>
        <v>37.432499999999997</v>
      </c>
      <c r="AV20" s="48">
        <f>VLOOKUP(A20,'STEEVE RESTITUTION'!$A$3:$F$484,6,FALSE)</f>
        <v>39.22</v>
      </c>
      <c r="AW20" s="48"/>
      <c r="AX20">
        <v>2</v>
      </c>
      <c r="AY20">
        <v>0</v>
      </c>
      <c r="BK20" s="43">
        <f t="shared" si="2"/>
        <v>-4.5576236613972504E-2</v>
      </c>
      <c r="BL20" s="9">
        <f t="shared" si="6"/>
        <v>1.5716289320777399</v>
      </c>
      <c r="BM20" s="45">
        <v>1.5</v>
      </c>
      <c r="BN20" s="48">
        <v>1.5</v>
      </c>
      <c r="BO20"/>
      <c r="BP20"/>
      <c r="BQ20" t="str">
        <f t="shared" si="3"/>
        <v/>
      </c>
      <c r="BR20" t="str">
        <f t="shared" si="4"/>
        <v/>
      </c>
      <c r="BS20" t="str">
        <f t="shared" si="5"/>
        <v/>
      </c>
      <c r="BT20">
        <v>47.06</v>
      </c>
      <c r="CB20">
        <v>100</v>
      </c>
      <c r="CC20">
        <v>100</v>
      </c>
      <c r="CD20" t="s">
        <v>951</v>
      </c>
      <c r="CE20">
        <v>0</v>
      </c>
      <c r="CI20">
        <v>0</v>
      </c>
      <c r="CJ20">
        <v>0</v>
      </c>
      <c r="CM20">
        <v>0</v>
      </c>
      <c r="CO20">
        <v>0</v>
      </c>
      <c r="CP20">
        <v>0</v>
      </c>
      <c r="CQ20">
        <v>0</v>
      </c>
      <c r="CT20">
        <v>0</v>
      </c>
      <c r="CU20">
        <v>0</v>
      </c>
      <c r="CV20">
        <v>0</v>
      </c>
      <c r="CW20">
        <f>VLOOKUP(A20,'[1]NOUVEAUX TARIFS'!$A$1:$E$467,5,FALSE)</f>
        <v>39.22</v>
      </c>
    </row>
    <row r="21" spans="1:101" hidden="1">
      <c r="A21">
        <v>2146332</v>
      </c>
      <c r="C21" t="str">
        <f>VLOOKUP(A21,'[1]PRIX D''ACHAT A JOUR'!$A$1:$C$477,3,FALSE)</f>
        <v>AN</v>
      </c>
      <c r="D21" t="s">
        <v>1659</v>
      </c>
      <c r="E21">
        <v>12</v>
      </c>
      <c r="F21" t="s">
        <v>1207</v>
      </c>
      <c r="G21">
        <v>12</v>
      </c>
      <c r="H21" t="s">
        <v>1208</v>
      </c>
      <c r="M21" t="s">
        <v>1660</v>
      </c>
      <c r="N21">
        <v>2146332</v>
      </c>
      <c r="O21" t="s">
        <v>1659</v>
      </c>
      <c r="Q21">
        <v>1</v>
      </c>
      <c r="R21">
        <v>0</v>
      </c>
      <c r="S21" s="36">
        <f>VLOOKUP(N21,'[1]Stock définitif au 31122021'!$A$3:$G$422,5,FALSE)</f>
        <v>7072</v>
      </c>
      <c r="T21" s="36">
        <f>VLOOKUP(N21,'[1]Stock définitif au 31122021'!$A$3:$G$422,6,FALSE)</f>
        <v>0.17</v>
      </c>
      <c r="U21" s="36" t="str">
        <f>VLOOKUP(N21,'[1]Stock définitif au 31122021'!$A$3:$G$422,3,FALSE)</f>
        <v>AN</v>
      </c>
      <c r="V21">
        <v>0.16500000000000001</v>
      </c>
      <c r="W21">
        <f>VLOOKUP(A21,'[1]EXPORT ARTICLES 03012022'!$A$1:$R$883,18,FALSE)</f>
        <v>0.16500000000000001</v>
      </c>
      <c r="X21" s="45">
        <f>VLOOKUP(A21,'[1]PRIX D''ACHAT A JOUR'!$A$1:$G$477,7,FALSE)</f>
        <v>0.16500000000000001</v>
      </c>
      <c r="Y21" s="46"/>
      <c r="Z21" s="46"/>
      <c r="AB21" s="41">
        <f>+X21</f>
        <v>0.16500000000000001</v>
      </c>
      <c r="AC21" s="42" t="s">
        <v>2917</v>
      </c>
      <c r="AD21">
        <v>0.16500000000000001</v>
      </c>
      <c r="AE21" t="s">
        <v>932</v>
      </c>
      <c r="AF21">
        <v>0</v>
      </c>
      <c r="AI21" t="s">
        <v>933</v>
      </c>
      <c r="AJ21" t="s">
        <v>934</v>
      </c>
      <c r="AM21" t="s">
        <v>935</v>
      </c>
      <c r="AN21" t="s">
        <v>936</v>
      </c>
      <c r="AP21">
        <v>0</v>
      </c>
      <c r="AQ21">
        <v>0</v>
      </c>
      <c r="AS21">
        <v>0.33</v>
      </c>
      <c r="AT21" s="47">
        <f t="shared" si="0"/>
        <v>0.33</v>
      </c>
      <c r="AU21" s="48">
        <f t="shared" si="1"/>
        <v>0.33</v>
      </c>
      <c r="AV21" s="48"/>
      <c r="AW21" s="48"/>
      <c r="AX21">
        <v>2</v>
      </c>
      <c r="AY21">
        <v>0</v>
      </c>
      <c r="BK21" s="43">
        <f t="shared" si="2"/>
        <v>0</v>
      </c>
      <c r="BL21" s="9">
        <f t="shared" si="6"/>
        <v>2</v>
      </c>
      <c r="BM21" s="45">
        <v>2</v>
      </c>
      <c r="BN21" s="48">
        <v>2</v>
      </c>
      <c r="BO21"/>
      <c r="BP21"/>
      <c r="BQ21" t="str">
        <f t="shared" si="3"/>
        <v/>
      </c>
      <c r="BR21" t="str">
        <f t="shared" si="4"/>
        <v/>
      </c>
      <c r="BS21" t="str">
        <f t="shared" si="5"/>
        <v/>
      </c>
      <c r="BT21">
        <v>0.4</v>
      </c>
      <c r="CB21">
        <v>100</v>
      </c>
      <c r="CC21">
        <v>100</v>
      </c>
      <c r="CD21" t="s">
        <v>951</v>
      </c>
      <c r="CE21">
        <v>0</v>
      </c>
      <c r="CI21">
        <v>0</v>
      </c>
      <c r="CJ21">
        <v>0</v>
      </c>
      <c r="CM21">
        <v>0</v>
      </c>
      <c r="CO21">
        <v>0</v>
      </c>
      <c r="CP21">
        <v>0</v>
      </c>
      <c r="CQ21">
        <v>0</v>
      </c>
      <c r="CT21">
        <v>0</v>
      </c>
      <c r="CU21">
        <v>0</v>
      </c>
      <c r="CV21">
        <v>0</v>
      </c>
      <c r="CW21" t="e">
        <f>VLOOKUP(A21,'[1]NOUVEAUX TARIFS'!$A$1:$E$467,5,FALSE)</f>
        <v>#N/A</v>
      </c>
    </row>
    <row r="22" spans="1:101" hidden="1">
      <c r="A22">
        <v>10102122</v>
      </c>
      <c r="C22" t="str">
        <f>VLOOKUP(A22,'[1]PRIX D''ACHAT A JOUR'!$A$1:$C$477,3,FALSE)</f>
        <v>AN</v>
      </c>
      <c r="D22" t="s">
        <v>1708</v>
      </c>
      <c r="E22">
        <v>16</v>
      </c>
      <c r="F22" t="s">
        <v>1031</v>
      </c>
      <c r="M22" t="s">
        <v>1709</v>
      </c>
      <c r="N22">
        <v>10102122</v>
      </c>
      <c r="O22" t="s">
        <v>1708</v>
      </c>
      <c r="Q22">
        <v>1</v>
      </c>
      <c r="R22">
        <v>0</v>
      </c>
      <c r="S22" s="36" t="e">
        <f>VLOOKUP(N22,'[1]Stock définitif au 31122021'!$A$3:$G$422,5,FALSE)</f>
        <v>#N/A</v>
      </c>
      <c r="T22" s="36" t="e">
        <f>VLOOKUP(N22,'[1]Stock définitif au 31122021'!$A$3:$G$422,6,FALSE)</f>
        <v>#N/A</v>
      </c>
      <c r="U22" s="36" t="e">
        <f>VLOOKUP(N22,'[1]Stock définitif au 31122021'!$A$3:$G$422,3,FALSE)</f>
        <v>#N/A</v>
      </c>
      <c r="V22">
        <v>145</v>
      </c>
      <c r="W22">
        <f>VLOOKUP(A22,'[1]EXPORT ARTICLES 03012022'!$A$1:$R$883,18,FALSE)</f>
        <v>145</v>
      </c>
      <c r="X22" s="45">
        <f>VLOOKUP(A22,'[1]PRIX D''ACHAT A JOUR'!$A$1:$G$477,7,FALSE)</f>
        <v>145</v>
      </c>
      <c r="Y22" s="46"/>
      <c r="Z22" s="46"/>
      <c r="AB22" s="41">
        <f>X22</f>
        <v>145</v>
      </c>
      <c r="AC22" s="42" t="s">
        <v>2917</v>
      </c>
      <c r="AD22">
        <v>145</v>
      </c>
      <c r="AE22" t="s">
        <v>932</v>
      </c>
      <c r="AF22">
        <v>0</v>
      </c>
      <c r="AI22" t="s">
        <v>933</v>
      </c>
      <c r="AJ22" t="s">
        <v>934</v>
      </c>
      <c r="AM22" t="s">
        <v>935</v>
      </c>
      <c r="AN22" t="s">
        <v>936</v>
      </c>
      <c r="AP22">
        <v>0</v>
      </c>
      <c r="AQ22">
        <v>0</v>
      </c>
      <c r="AS22">
        <v>152.97999999999999</v>
      </c>
      <c r="AT22" s="47">
        <f t="shared" si="0"/>
        <v>181.25</v>
      </c>
      <c r="AU22" s="48">
        <f t="shared" si="1"/>
        <v>181.25</v>
      </c>
      <c r="AV22" s="48"/>
      <c r="AW22" s="48"/>
      <c r="AX22">
        <v>2</v>
      </c>
      <c r="AY22">
        <v>0</v>
      </c>
      <c r="BK22" s="43">
        <f t="shared" si="2"/>
        <v>0.18479539809125384</v>
      </c>
      <c r="BL22" s="9">
        <f t="shared" si="6"/>
        <v>1.0550344827586207</v>
      </c>
      <c r="BM22" s="45">
        <v>1.25</v>
      </c>
      <c r="BN22" s="48">
        <v>1.25</v>
      </c>
      <c r="BO22"/>
      <c r="BP22"/>
      <c r="BQ22" t="str">
        <f t="shared" si="3"/>
        <v/>
      </c>
      <c r="BR22" t="str">
        <f t="shared" si="4"/>
        <v/>
      </c>
      <c r="BS22" t="str">
        <f t="shared" si="5"/>
        <v/>
      </c>
      <c r="BT22">
        <v>183.58</v>
      </c>
      <c r="CB22">
        <v>100</v>
      </c>
      <c r="CC22">
        <v>100</v>
      </c>
      <c r="CD22" t="s">
        <v>951</v>
      </c>
      <c r="CE22">
        <v>0</v>
      </c>
      <c r="CI22">
        <v>0</v>
      </c>
      <c r="CJ22">
        <v>0</v>
      </c>
      <c r="CM22">
        <v>0</v>
      </c>
      <c r="CO22">
        <v>0</v>
      </c>
      <c r="CP22">
        <v>0</v>
      </c>
      <c r="CQ22">
        <v>0</v>
      </c>
      <c r="CT22">
        <v>0</v>
      </c>
      <c r="CU22">
        <v>0</v>
      </c>
      <c r="CV22">
        <v>0</v>
      </c>
      <c r="CW22" t="e">
        <f>VLOOKUP(A22,'[1]NOUVEAUX TARIFS'!$A$1:$E$467,5,FALSE)</f>
        <v>#N/A</v>
      </c>
    </row>
    <row r="23" spans="1:101" hidden="1">
      <c r="A23">
        <v>362330642</v>
      </c>
      <c r="C23" t="e">
        <f>VLOOKUP(A23,'[1]PRIX D''ACHAT A JOUR'!$A$1:$C$477,3,FALSE)</f>
        <v>#N/A</v>
      </c>
      <c r="D23" t="s">
        <v>1585</v>
      </c>
      <c r="E23">
        <v>9</v>
      </c>
      <c r="F23" t="s">
        <v>1222</v>
      </c>
      <c r="G23">
        <v>5</v>
      </c>
      <c r="H23" t="s">
        <v>1222</v>
      </c>
      <c r="K23">
        <v>3</v>
      </c>
      <c r="L23" t="s">
        <v>1223</v>
      </c>
      <c r="M23" t="s">
        <v>1224</v>
      </c>
      <c r="N23">
        <v>362330642</v>
      </c>
      <c r="O23" t="s">
        <v>1586</v>
      </c>
      <c r="Q23">
        <v>1</v>
      </c>
      <c r="R23">
        <v>1</v>
      </c>
      <c r="S23" s="36" t="e">
        <f>VLOOKUP(N23,'[1]Stock définitif au 31122021'!$A$3:$G$422,5,FALSE)</f>
        <v>#N/A</v>
      </c>
      <c r="T23" s="36" t="e">
        <f>VLOOKUP(N23,'[1]Stock définitif au 31122021'!$A$3:$G$422,6,FALSE)</f>
        <v>#N/A</v>
      </c>
      <c r="U23" s="36" t="e">
        <f>VLOOKUP(N23,'[1]Stock définitif au 31122021'!$A$3:$G$422,3,FALSE)</f>
        <v>#N/A</v>
      </c>
      <c r="V23">
        <v>81</v>
      </c>
      <c r="W23">
        <f>VLOOKUP(A23,'[1]EXPORT ARTICLES 03012022'!$A$1:$R$883,18,FALSE)</f>
        <v>81</v>
      </c>
      <c r="X23" s="45" t="e">
        <f>VLOOKUP(A23,'[1]PRIX D''ACHAT A JOUR'!$A$1:$G$477,7,FALSE)</f>
        <v>#N/A</v>
      </c>
      <c r="Y23" s="46">
        <v>81</v>
      </c>
      <c r="Z23" s="46"/>
      <c r="AB23" s="42" t="e">
        <f>VLOOKUP(A23,'[1]PRIX D''ACHAT A JOUR'!$A$1:$J$477,10,FALSE)</f>
        <v>#N/A</v>
      </c>
      <c r="AC23" s="48"/>
      <c r="AD23">
        <v>81</v>
      </c>
      <c r="AE23" t="s">
        <v>932</v>
      </c>
      <c r="AF23">
        <v>0</v>
      </c>
      <c r="AI23" t="s">
        <v>933</v>
      </c>
      <c r="AJ23" t="s">
        <v>934</v>
      </c>
      <c r="AM23" t="s">
        <v>935</v>
      </c>
      <c r="AN23" t="s">
        <v>936</v>
      </c>
      <c r="AP23">
        <v>0</v>
      </c>
      <c r="AQ23">
        <v>0</v>
      </c>
      <c r="AS23">
        <v>121.92</v>
      </c>
      <c r="AT23" s="47" t="e">
        <f t="shared" si="0"/>
        <v>#N/A</v>
      </c>
      <c r="AU23" s="48" t="e">
        <f t="shared" si="1"/>
        <v>#N/A</v>
      </c>
      <c r="AV23" s="48"/>
      <c r="AW23" s="48"/>
      <c r="AX23">
        <v>2</v>
      </c>
      <c r="AY23">
        <v>0</v>
      </c>
      <c r="BK23" s="43" t="e">
        <f t="shared" si="2"/>
        <v>#N/A</v>
      </c>
      <c r="BL23" s="9">
        <v>1.5051851999999999</v>
      </c>
      <c r="BM23" s="45">
        <v>1.5</v>
      </c>
      <c r="BN23" s="48">
        <v>1.5</v>
      </c>
      <c r="BO23">
        <v>1</v>
      </c>
      <c r="BP23"/>
      <c r="BQ23" t="str">
        <f t="shared" si="3"/>
        <v/>
      </c>
      <c r="BR23" t="str">
        <f t="shared" si="4"/>
        <v/>
      </c>
      <c r="BS23" t="str">
        <f t="shared" si="5"/>
        <v/>
      </c>
      <c r="BT23">
        <v>146.30000000000001</v>
      </c>
      <c r="CB23">
        <v>100</v>
      </c>
      <c r="CC23">
        <v>100</v>
      </c>
      <c r="CD23" t="s">
        <v>960</v>
      </c>
      <c r="CE23">
        <v>0</v>
      </c>
      <c r="CI23">
        <v>0</v>
      </c>
      <c r="CJ23">
        <v>0</v>
      </c>
      <c r="CM23">
        <v>0</v>
      </c>
      <c r="CO23">
        <v>0</v>
      </c>
      <c r="CP23">
        <v>0</v>
      </c>
      <c r="CQ23">
        <v>0</v>
      </c>
      <c r="CT23">
        <v>0</v>
      </c>
      <c r="CU23">
        <v>0</v>
      </c>
      <c r="CV23">
        <v>0</v>
      </c>
      <c r="CW23" t="e">
        <f>VLOOKUP(A23,'[1]NOUVEAUX TARIFS'!$A$1:$E$467,5,FALSE)</f>
        <v>#N/A</v>
      </c>
    </row>
    <row r="24" spans="1:101" hidden="1">
      <c r="A24">
        <v>362334026</v>
      </c>
      <c r="C24" t="str">
        <f>VLOOKUP(A24,'[1]PRIX D''ACHAT A JOUR'!$A$1:$C$477,3,FALSE)</f>
        <v>AN</v>
      </c>
      <c r="D24" t="s">
        <v>1843</v>
      </c>
      <c r="E24">
        <v>9</v>
      </c>
      <c r="F24" t="s">
        <v>1222</v>
      </c>
      <c r="G24">
        <v>5</v>
      </c>
      <c r="H24" t="s">
        <v>1222</v>
      </c>
      <c r="K24">
        <v>3</v>
      </c>
      <c r="L24" t="s">
        <v>1223</v>
      </c>
      <c r="M24" t="s">
        <v>1224</v>
      </c>
      <c r="N24">
        <v>362334026</v>
      </c>
      <c r="O24" t="s">
        <v>1844</v>
      </c>
      <c r="Q24">
        <v>1</v>
      </c>
      <c r="R24">
        <v>1</v>
      </c>
      <c r="S24" s="36">
        <f>VLOOKUP(N24,'[1]Stock définitif au 31122021'!$A$3:$G$422,5,FALSE)</f>
        <v>5</v>
      </c>
      <c r="T24" s="36">
        <f>VLOOKUP(N24,'[1]Stock définitif au 31122021'!$A$3:$G$422,6,FALSE)</f>
        <v>424</v>
      </c>
      <c r="U24" s="36" t="str">
        <f>VLOOKUP(N24,'[1]Stock définitif au 31122021'!$A$3:$G$422,3,FALSE)</f>
        <v>AN</v>
      </c>
      <c r="V24">
        <v>424</v>
      </c>
      <c r="W24">
        <f>VLOOKUP(A24,'[1]EXPORT ARTICLES 03012022'!$A$1:$R$883,18,FALSE)</f>
        <v>424</v>
      </c>
      <c r="X24" s="45">
        <f>VLOOKUP(A24,'[1]PRIX D''ACHAT A JOUR'!$A$1:$G$477,7,FALSE)</f>
        <v>424</v>
      </c>
      <c r="Y24" s="46"/>
      <c r="Z24" s="46"/>
      <c r="AB24" s="41">
        <f>VLOOKUP(A24,'[1]PRIX D''ACHAT A JOUR'!$A$1:$J$477,10,FALSE)</f>
        <v>445</v>
      </c>
      <c r="AC24" s="42" t="s">
        <v>2917</v>
      </c>
      <c r="AD24">
        <v>424</v>
      </c>
      <c r="AE24" t="s">
        <v>932</v>
      </c>
      <c r="AF24">
        <v>0</v>
      </c>
      <c r="AI24" t="s">
        <v>933</v>
      </c>
      <c r="AJ24" t="s">
        <v>934</v>
      </c>
      <c r="AM24" t="s">
        <v>935</v>
      </c>
      <c r="AN24" t="s">
        <v>936</v>
      </c>
      <c r="AP24">
        <v>0</v>
      </c>
      <c r="AQ24">
        <v>0</v>
      </c>
      <c r="AS24">
        <v>597.84</v>
      </c>
      <c r="AT24" s="47">
        <f t="shared" si="0"/>
        <v>636</v>
      </c>
      <c r="AU24" s="48">
        <f t="shared" si="1"/>
        <v>667.5</v>
      </c>
      <c r="AV24" s="48"/>
      <c r="AW24" s="48"/>
      <c r="AX24">
        <v>2</v>
      </c>
      <c r="AY24">
        <v>0</v>
      </c>
      <c r="BK24" s="43">
        <f t="shared" si="2"/>
        <v>0.11651947009233234</v>
      </c>
      <c r="BL24" s="9">
        <f>AS24/V24</f>
        <v>1.4100000000000001</v>
      </c>
      <c r="BM24" s="45">
        <v>1.5</v>
      </c>
      <c r="BN24" s="48">
        <v>1.5</v>
      </c>
      <c r="BO24"/>
      <c r="BP24"/>
      <c r="BQ24" t="str">
        <f t="shared" si="3"/>
        <v/>
      </c>
      <c r="BR24" t="str">
        <f t="shared" si="4"/>
        <v/>
      </c>
      <c r="BS24" t="str">
        <f t="shared" si="5"/>
        <v/>
      </c>
      <c r="BT24">
        <v>717.41</v>
      </c>
      <c r="CB24">
        <v>100</v>
      </c>
      <c r="CC24">
        <v>100</v>
      </c>
      <c r="CD24" t="s">
        <v>951</v>
      </c>
      <c r="CE24">
        <v>0</v>
      </c>
      <c r="CI24">
        <v>0</v>
      </c>
      <c r="CJ24">
        <v>0</v>
      </c>
      <c r="CM24">
        <v>0</v>
      </c>
      <c r="CO24">
        <v>0</v>
      </c>
      <c r="CP24">
        <v>0</v>
      </c>
      <c r="CQ24">
        <v>0</v>
      </c>
      <c r="CT24">
        <v>0</v>
      </c>
      <c r="CU24">
        <v>0</v>
      </c>
      <c r="CV24">
        <v>0</v>
      </c>
      <c r="CW24" t="e">
        <f>VLOOKUP(A24,'[1]NOUVEAUX TARIFS'!$A$1:$E$467,5,FALSE)</f>
        <v>#N/A</v>
      </c>
    </row>
    <row r="25" spans="1:101" hidden="1">
      <c r="A25">
        <v>365231202</v>
      </c>
      <c r="C25" t="str">
        <f>VLOOKUP(A25,'[1]PRIX D''ACHAT A JOUR'!$A$1:$C$477,3,FALSE)</f>
        <v>AN</v>
      </c>
      <c r="D25" t="s">
        <v>1587</v>
      </c>
      <c r="E25">
        <v>9</v>
      </c>
      <c r="F25" t="s">
        <v>1222</v>
      </c>
      <c r="G25">
        <v>5</v>
      </c>
      <c r="H25" t="s">
        <v>1222</v>
      </c>
      <c r="K25">
        <v>3</v>
      </c>
      <c r="L25" t="s">
        <v>1223</v>
      </c>
      <c r="M25" t="s">
        <v>1224</v>
      </c>
      <c r="N25">
        <v>365231202</v>
      </c>
      <c r="O25" t="s">
        <v>1588</v>
      </c>
      <c r="Q25">
        <v>1</v>
      </c>
      <c r="R25">
        <v>1</v>
      </c>
      <c r="S25" s="36">
        <f>VLOOKUP(N25,'[1]Stock définitif au 31122021'!$A$3:$G$422,5,FALSE)</f>
        <v>13</v>
      </c>
      <c r="T25" s="36">
        <f>VLOOKUP(N25,'[1]Stock définitif au 31122021'!$A$3:$G$422,6,FALSE)</f>
        <v>47</v>
      </c>
      <c r="U25" s="36" t="str">
        <f>VLOOKUP(N25,'[1]Stock définitif au 31122021'!$A$3:$G$422,3,FALSE)</f>
        <v>AN</v>
      </c>
      <c r="V25">
        <v>47</v>
      </c>
      <c r="W25">
        <f>VLOOKUP(A25,'[1]EXPORT ARTICLES 03012022'!$A$1:$R$883,18,FALSE)</f>
        <v>47</v>
      </c>
      <c r="X25" s="45">
        <f>VLOOKUP(A25,'[1]PRIX D''ACHAT A JOUR'!$A$1:$G$477,7,FALSE)</f>
        <v>47</v>
      </c>
      <c r="Y25" s="46"/>
      <c r="Z25" s="46"/>
      <c r="AB25" s="41">
        <f>VLOOKUP(A25,'[1]PRIX D''ACHAT A JOUR'!$A$1:$J$477,10,FALSE)</f>
        <v>50</v>
      </c>
      <c r="AC25" s="42" t="s">
        <v>2917</v>
      </c>
      <c r="AD25">
        <v>47</v>
      </c>
      <c r="AE25" t="s">
        <v>932</v>
      </c>
      <c r="AF25">
        <v>0</v>
      </c>
      <c r="AI25" t="s">
        <v>933</v>
      </c>
      <c r="AJ25" t="s">
        <v>934</v>
      </c>
      <c r="AM25" t="s">
        <v>935</v>
      </c>
      <c r="AN25" t="s">
        <v>936</v>
      </c>
      <c r="AP25">
        <v>0</v>
      </c>
      <c r="AQ25">
        <v>0</v>
      </c>
      <c r="AS25">
        <v>62.02</v>
      </c>
      <c r="AT25" s="47">
        <f t="shared" si="0"/>
        <v>62.510000000000005</v>
      </c>
      <c r="AU25" s="48">
        <f t="shared" si="1"/>
        <v>66.5</v>
      </c>
      <c r="AV25" s="48"/>
      <c r="AW25" s="48"/>
      <c r="AX25">
        <v>2</v>
      </c>
      <c r="AY25">
        <v>0</v>
      </c>
      <c r="BK25" s="43">
        <f t="shared" si="2"/>
        <v>7.2234762979683925E-2</v>
      </c>
      <c r="BL25" s="9">
        <f>AS25/V25</f>
        <v>1.3195744680851065</v>
      </c>
      <c r="BM25" s="45">
        <v>1.33</v>
      </c>
      <c r="BN25" s="48">
        <v>1.33</v>
      </c>
      <c r="BO25"/>
      <c r="BP25"/>
      <c r="BQ25" t="str">
        <f t="shared" si="3"/>
        <v/>
      </c>
      <c r="BR25" t="str">
        <f t="shared" si="4"/>
        <v/>
      </c>
      <c r="BS25" t="str">
        <f t="shared" si="5"/>
        <v/>
      </c>
      <c r="BT25">
        <v>74.42</v>
      </c>
      <c r="CB25">
        <v>100</v>
      </c>
      <c r="CC25">
        <v>100</v>
      </c>
      <c r="CD25" t="s">
        <v>951</v>
      </c>
      <c r="CE25">
        <v>0</v>
      </c>
      <c r="CI25">
        <v>0</v>
      </c>
      <c r="CJ25">
        <v>0</v>
      </c>
      <c r="CM25">
        <v>0</v>
      </c>
      <c r="CO25">
        <v>0</v>
      </c>
      <c r="CP25">
        <v>0</v>
      </c>
      <c r="CQ25">
        <v>0</v>
      </c>
      <c r="CT25">
        <v>0</v>
      </c>
      <c r="CU25">
        <v>0</v>
      </c>
      <c r="CV25">
        <v>0</v>
      </c>
      <c r="CW25" t="e">
        <f>VLOOKUP(A25,'[1]NOUVEAUX TARIFS'!$A$1:$E$467,5,FALSE)</f>
        <v>#N/A</v>
      </c>
    </row>
    <row r="26" spans="1:101" hidden="1">
      <c r="A26">
        <v>3127143202</v>
      </c>
      <c r="C26" t="str">
        <f>VLOOKUP(A26,'[1]PRIX D''ACHAT A JOUR'!$A$1:$C$477,3,FALSE)</f>
        <v>AN</v>
      </c>
      <c r="D26" t="s">
        <v>2261</v>
      </c>
      <c r="E26">
        <v>12</v>
      </c>
      <c r="F26" t="s">
        <v>1207</v>
      </c>
      <c r="M26" t="s">
        <v>1660</v>
      </c>
      <c r="N26">
        <v>3127143202</v>
      </c>
      <c r="O26" t="s">
        <v>2261</v>
      </c>
      <c r="P26" t="s">
        <v>2262</v>
      </c>
      <c r="Q26">
        <v>500</v>
      </c>
      <c r="R26">
        <v>1</v>
      </c>
      <c r="S26" s="36" t="e">
        <f>VLOOKUP(N26,'[1]Stock définitif au 31122021'!$A$3:$G$422,5,FALSE)</f>
        <v>#N/A</v>
      </c>
      <c r="T26" s="36" t="e">
        <f>VLOOKUP(N26,'[1]Stock définitif au 31122021'!$A$3:$G$422,6,FALSE)</f>
        <v>#N/A</v>
      </c>
      <c r="U26" s="36" t="e">
        <f>VLOOKUP(N26,'[1]Stock définitif au 31122021'!$A$3:$G$422,3,FALSE)</f>
        <v>#N/A</v>
      </c>
      <c r="V26">
        <v>4.1399999999999999E-2</v>
      </c>
      <c r="W26">
        <v>0.41399999999999998</v>
      </c>
      <c r="X26" s="45">
        <f>VLOOKUP(A26,'[1]PRIX D''ACHAT A JOUR'!$A$1:$G$477,7,FALSE)</f>
        <v>4.1399999999999999E-2</v>
      </c>
      <c r="Y26" s="46"/>
      <c r="Z26" s="46"/>
      <c r="AB26" s="51">
        <v>4.1399999999999999E-2</v>
      </c>
      <c r="AC26" s="42" t="s">
        <v>2917</v>
      </c>
      <c r="AD26">
        <v>4.6199999999999998E-2</v>
      </c>
      <c r="AE26" t="s">
        <v>932</v>
      </c>
      <c r="AF26">
        <v>0</v>
      </c>
      <c r="AI26" t="s">
        <v>933</v>
      </c>
      <c r="AJ26" t="s">
        <v>934</v>
      </c>
      <c r="AM26" t="s">
        <v>935</v>
      </c>
      <c r="AN26" t="s">
        <v>936</v>
      </c>
      <c r="AP26">
        <v>0</v>
      </c>
      <c r="AQ26">
        <v>0</v>
      </c>
      <c r="AS26">
        <v>7.0000000000000007E-2</v>
      </c>
      <c r="AT26" s="47">
        <f t="shared" si="0"/>
        <v>7.2450000000000001E-2</v>
      </c>
      <c r="AU26" s="48">
        <f t="shared" si="1"/>
        <v>7.2450000000000001E-2</v>
      </c>
      <c r="AV26" s="48"/>
      <c r="AW26" s="48"/>
      <c r="AX26">
        <v>2</v>
      </c>
      <c r="AY26">
        <v>0</v>
      </c>
      <c r="BK26" s="43">
        <f t="shared" si="2"/>
        <v>3.4999999999999906E-2</v>
      </c>
      <c r="BL26" s="9">
        <f>AS26/V26</f>
        <v>1.6908212560386475</v>
      </c>
      <c r="BM26" s="45">
        <v>1.75</v>
      </c>
      <c r="BN26" s="48">
        <v>1.75</v>
      </c>
      <c r="BO26"/>
      <c r="BP26"/>
      <c r="BQ26" t="str">
        <f t="shared" si="3"/>
        <v/>
      </c>
      <c r="BR26" t="str">
        <f t="shared" si="4"/>
        <v/>
      </c>
      <c r="BS26" t="str">
        <f t="shared" si="5"/>
        <v/>
      </c>
      <c r="BT26">
        <v>0.08</v>
      </c>
      <c r="CB26">
        <v>100</v>
      </c>
      <c r="CC26">
        <v>100</v>
      </c>
      <c r="CD26" t="s">
        <v>951</v>
      </c>
      <c r="CE26">
        <v>0</v>
      </c>
      <c r="CI26">
        <v>0</v>
      </c>
      <c r="CJ26">
        <v>0</v>
      </c>
      <c r="CM26">
        <v>0</v>
      </c>
      <c r="CO26">
        <v>0</v>
      </c>
      <c r="CP26">
        <v>0</v>
      </c>
      <c r="CQ26">
        <v>0</v>
      </c>
      <c r="CT26">
        <v>0</v>
      </c>
      <c r="CU26">
        <v>0</v>
      </c>
      <c r="CV26">
        <v>0</v>
      </c>
      <c r="CW26" t="e">
        <f>VLOOKUP(A26,'[1]NOUVEAUX TARIFS'!$A$1:$E$467,5,FALSE)</f>
        <v>#N/A</v>
      </c>
    </row>
    <row r="27" spans="1:101" hidden="1">
      <c r="A27">
        <v>3220601208</v>
      </c>
      <c r="C27" t="e">
        <f>VLOOKUP(A27,'[1]PRIX D''ACHAT A JOUR'!$A$1:$C$477,3,FALSE)</f>
        <v>#N/A</v>
      </c>
      <c r="D27" t="s">
        <v>2263</v>
      </c>
      <c r="E27">
        <v>12</v>
      </c>
      <c r="F27" t="s">
        <v>1207</v>
      </c>
      <c r="M27" t="s">
        <v>1660</v>
      </c>
      <c r="N27">
        <v>3220601208</v>
      </c>
      <c r="O27" t="s">
        <v>2263</v>
      </c>
      <c r="Q27">
        <v>1</v>
      </c>
      <c r="R27">
        <v>1</v>
      </c>
      <c r="S27" s="36" t="e">
        <f>VLOOKUP(N27,'[1]Stock définitif au 31122021'!$A$3:$G$422,5,FALSE)</f>
        <v>#N/A</v>
      </c>
      <c r="T27" s="36" t="e">
        <f>VLOOKUP(N27,'[1]Stock définitif au 31122021'!$A$3:$G$422,6,FALSE)</f>
        <v>#N/A</v>
      </c>
      <c r="U27" s="36" t="e">
        <f>VLOOKUP(N27,'[1]Stock définitif au 31122021'!$A$3:$G$422,3,FALSE)</f>
        <v>#N/A</v>
      </c>
      <c r="V27">
        <v>0</v>
      </c>
      <c r="W27">
        <f>VLOOKUP(A27,'[1]EXPORT ARTICLES 03012022'!$A$1:$R$883,18,FALSE)</f>
        <v>0</v>
      </c>
      <c r="X27" s="45" t="e">
        <f>VLOOKUP(A27,'[1]PRIX D''ACHAT A JOUR'!$A$1:$G$477,7,FALSE)</f>
        <v>#N/A</v>
      </c>
      <c r="Y27" s="46">
        <v>0</v>
      </c>
      <c r="Z27" s="46"/>
      <c r="AB27" s="42" t="e">
        <f>VLOOKUP(A27,'[1]PRIX D''ACHAT A JOUR'!$A$1:$J$477,10,FALSE)</f>
        <v>#N/A</v>
      </c>
      <c r="AC27" s="48"/>
      <c r="AD27">
        <v>0</v>
      </c>
      <c r="AE27" t="s">
        <v>932</v>
      </c>
      <c r="AF27">
        <v>0</v>
      </c>
      <c r="AI27" t="s">
        <v>933</v>
      </c>
      <c r="AJ27" t="s">
        <v>934</v>
      </c>
      <c r="AM27" t="s">
        <v>935</v>
      </c>
      <c r="AN27" t="s">
        <v>936</v>
      </c>
      <c r="AP27">
        <v>0</v>
      </c>
      <c r="AQ27">
        <v>0</v>
      </c>
      <c r="AS27">
        <v>0</v>
      </c>
      <c r="AT27" s="47" t="e">
        <f t="shared" si="0"/>
        <v>#N/A</v>
      </c>
      <c r="AU27" s="48" t="e">
        <f t="shared" si="1"/>
        <v>#N/A</v>
      </c>
      <c r="AV27" s="48"/>
      <c r="AW27" s="48"/>
      <c r="AX27">
        <v>2</v>
      </c>
      <c r="AY27">
        <v>0</v>
      </c>
      <c r="BK27" s="43" t="e">
        <f t="shared" si="2"/>
        <v>#N/A</v>
      </c>
      <c r="BL27" s="9">
        <v>0</v>
      </c>
      <c r="BM27" s="45"/>
      <c r="BN27" s="48"/>
      <c r="BO27"/>
      <c r="BP27"/>
      <c r="BQ27" t="str">
        <f t="shared" si="3"/>
        <v/>
      </c>
      <c r="BR27" t="str">
        <f t="shared" si="4"/>
        <v/>
      </c>
      <c r="BS27" t="str">
        <f t="shared" si="5"/>
        <v/>
      </c>
      <c r="BT27">
        <v>0</v>
      </c>
      <c r="CB27">
        <v>100</v>
      </c>
      <c r="CC27">
        <v>100</v>
      </c>
      <c r="CD27" t="s">
        <v>960</v>
      </c>
      <c r="CE27">
        <v>0</v>
      </c>
      <c r="CI27">
        <v>0</v>
      </c>
      <c r="CJ27">
        <v>0</v>
      </c>
      <c r="CM27">
        <v>0</v>
      </c>
      <c r="CO27">
        <v>0</v>
      </c>
      <c r="CP27">
        <v>0</v>
      </c>
      <c r="CQ27">
        <v>0</v>
      </c>
      <c r="CT27">
        <v>0</v>
      </c>
      <c r="CU27">
        <v>0</v>
      </c>
      <c r="CV27">
        <v>0</v>
      </c>
      <c r="CW27" t="e">
        <f>VLOOKUP(A27,'[1]NOUVEAUX TARIFS'!$A$1:$E$467,5,FALSE)</f>
        <v>#N/A</v>
      </c>
    </row>
    <row r="28" spans="1:101" hidden="1">
      <c r="A28">
        <v>6130002469</v>
      </c>
      <c r="C28" t="str">
        <f>VLOOKUP(A28,'[1]PRIX D''ACHAT A JOUR'!$A$1:$C$477,3,FALSE)</f>
        <v>AN</v>
      </c>
      <c r="D28" t="s">
        <v>1221</v>
      </c>
      <c r="E28">
        <v>9</v>
      </c>
      <c r="F28" t="s">
        <v>1222</v>
      </c>
      <c r="G28">
        <v>5</v>
      </c>
      <c r="H28" t="s">
        <v>1222</v>
      </c>
      <c r="K28">
        <v>3</v>
      </c>
      <c r="L28" t="s">
        <v>1223</v>
      </c>
      <c r="M28" t="s">
        <v>1224</v>
      </c>
      <c r="N28">
        <v>6130002469</v>
      </c>
      <c r="O28" t="s">
        <v>1225</v>
      </c>
      <c r="P28">
        <v>1</v>
      </c>
      <c r="Q28">
        <v>1</v>
      </c>
      <c r="R28">
        <v>1</v>
      </c>
      <c r="S28" s="36" t="e">
        <f>VLOOKUP(N28,'[1]Stock définitif au 31122021'!$A$3:$G$422,5,FALSE)</f>
        <v>#N/A</v>
      </c>
      <c r="T28" s="36" t="e">
        <f>VLOOKUP(N28,'[1]Stock définitif au 31122021'!$A$3:$G$422,6,FALSE)</f>
        <v>#N/A</v>
      </c>
      <c r="U28" s="36" t="e">
        <f>VLOOKUP(N28,'[1]Stock définitif au 31122021'!$A$3:$G$422,3,FALSE)</f>
        <v>#N/A</v>
      </c>
      <c r="V28">
        <v>315</v>
      </c>
      <c r="W28">
        <f>VLOOKUP(A28,'[1]EXPORT ARTICLES 03012022'!$A$1:$R$883,18,FALSE)</f>
        <v>315</v>
      </c>
      <c r="X28" s="45">
        <f>VLOOKUP(A28,'[1]PRIX D''ACHAT A JOUR'!$A$1:$G$477,7,FALSE)</f>
        <v>315</v>
      </c>
      <c r="Y28" s="46"/>
      <c r="Z28" s="46"/>
      <c r="AB28" s="41">
        <f>VLOOKUP(A28,'[1]PRIX D''ACHAT A JOUR'!$A$1:$J$477,10,FALSE)</f>
        <v>350</v>
      </c>
      <c r="AC28" s="42" t="s">
        <v>2917</v>
      </c>
      <c r="AD28">
        <v>315</v>
      </c>
      <c r="AE28" t="s">
        <v>932</v>
      </c>
      <c r="AF28">
        <v>0</v>
      </c>
      <c r="AI28" t="s">
        <v>933</v>
      </c>
      <c r="AJ28" t="s">
        <v>934</v>
      </c>
      <c r="AM28" t="s">
        <v>935</v>
      </c>
      <c r="AN28" t="s">
        <v>936</v>
      </c>
      <c r="AO28">
        <v>1</v>
      </c>
      <c r="AP28">
        <v>0</v>
      </c>
      <c r="AQ28">
        <v>0</v>
      </c>
      <c r="AS28">
        <v>447.3</v>
      </c>
      <c r="AT28" s="47">
        <f t="shared" si="0"/>
        <v>472.5</v>
      </c>
      <c r="AU28" s="48">
        <f t="shared" si="1"/>
        <v>525</v>
      </c>
      <c r="AV28" s="48"/>
      <c r="AW28" s="48"/>
      <c r="AX28">
        <v>2</v>
      </c>
      <c r="AY28">
        <v>0</v>
      </c>
      <c r="BK28" s="43">
        <f t="shared" si="2"/>
        <v>0.17370892018779341</v>
      </c>
      <c r="BL28" s="9">
        <f t="shared" ref="BL28:BL48" si="8">AS28/V28</f>
        <v>1.42</v>
      </c>
      <c r="BM28" s="45">
        <v>1.5</v>
      </c>
      <c r="BN28" s="48">
        <v>1.5</v>
      </c>
      <c r="BO28"/>
      <c r="BP28"/>
      <c r="BQ28" t="str">
        <f t="shared" si="3"/>
        <v/>
      </c>
      <c r="BR28" t="str">
        <f t="shared" si="4"/>
        <v/>
      </c>
      <c r="BS28" t="str">
        <f t="shared" si="5"/>
        <v/>
      </c>
      <c r="BT28">
        <v>536.76</v>
      </c>
      <c r="CB28">
        <v>100</v>
      </c>
      <c r="CC28">
        <v>100</v>
      </c>
      <c r="CD28" t="s">
        <v>951</v>
      </c>
      <c r="CE28">
        <v>0</v>
      </c>
      <c r="CI28">
        <v>0</v>
      </c>
      <c r="CJ28">
        <v>0</v>
      </c>
      <c r="CM28">
        <v>0</v>
      </c>
      <c r="CO28">
        <v>0</v>
      </c>
      <c r="CP28">
        <v>0</v>
      </c>
      <c r="CQ28">
        <v>0</v>
      </c>
      <c r="CT28">
        <v>0</v>
      </c>
      <c r="CU28">
        <v>0</v>
      </c>
      <c r="CV28">
        <v>0</v>
      </c>
      <c r="CW28" t="e">
        <f>VLOOKUP(A28,'[1]NOUVEAUX TARIFS'!$A$1:$E$467,5,FALSE)</f>
        <v>#N/A</v>
      </c>
    </row>
    <row r="29" spans="1:101" hidden="1">
      <c r="A29">
        <v>7214250815</v>
      </c>
      <c r="C29" t="str">
        <f>VLOOKUP(A29,'[1]PRIX D''ACHAT A JOUR'!$A$1:$C$477,3,FALSE)</f>
        <v>AN</v>
      </c>
      <c r="D29" t="s">
        <v>2264</v>
      </c>
      <c r="E29">
        <v>12</v>
      </c>
      <c r="F29" t="s">
        <v>1207</v>
      </c>
      <c r="M29" t="s">
        <v>1660</v>
      </c>
      <c r="N29">
        <v>7214250815</v>
      </c>
      <c r="O29" t="s">
        <v>2264</v>
      </c>
      <c r="P29" t="s">
        <v>2265</v>
      </c>
      <c r="Q29">
        <v>100</v>
      </c>
      <c r="R29">
        <v>1</v>
      </c>
      <c r="S29" s="36" t="e">
        <f>VLOOKUP(N29,'[1]Stock définitif au 31122021'!$A$3:$G$422,5,FALSE)</f>
        <v>#N/A</v>
      </c>
      <c r="T29" s="36" t="e">
        <f>VLOOKUP(N29,'[1]Stock définitif au 31122021'!$A$3:$G$422,6,FALSE)</f>
        <v>#N/A</v>
      </c>
      <c r="U29" s="36" t="e">
        <f>VLOOKUP(N29,'[1]Stock définitif au 31122021'!$A$3:$G$422,3,FALSE)</f>
        <v>#N/A</v>
      </c>
      <c r="V29">
        <v>0</v>
      </c>
      <c r="W29">
        <f>VLOOKUP(A29,'[1]EXPORT ARTICLES 03012022'!$A$1:$R$883,18,FALSE)</f>
        <v>0</v>
      </c>
      <c r="X29" s="45">
        <f>VLOOKUP(A29,'[1]PRIX D''ACHAT A JOUR'!$A$1:$G$477,7,FALSE)</f>
        <v>4.7999999999999996E-3</v>
      </c>
      <c r="Y29" s="46">
        <v>0</v>
      </c>
      <c r="Z29" s="46">
        <f>X29-Y29</f>
        <v>4.7999999999999996E-3</v>
      </c>
      <c r="AB29" s="41">
        <f>VLOOKUP(A29,'[1]PRIX D''ACHAT A JOUR'!$A$1:$J$477,10,FALSE)</f>
        <v>0</v>
      </c>
      <c r="AD29">
        <v>0</v>
      </c>
      <c r="AE29" t="s">
        <v>932</v>
      </c>
      <c r="AF29">
        <v>0</v>
      </c>
      <c r="AI29" t="s">
        <v>933</v>
      </c>
      <c r="AJ29" t="s">
        <v>934</v>
      </c>
      <c r="AM29" t="s">
        <v>935</v>
      </c>
      <c r="AN29" t="s">
        <v>936</v>
      </c>
      <c r="AP29">
        <v>0</v>
      </c>
      <c r="AQ29">
        <v>0</v>
      </c>
      <c r="AS29">
        <v>0</v>
      </c>
      <c r="AT29" s="47">
        <f t="shared" si="0"/>
        <v>0</v>
      </c>
      <c r="AU29" s="48">
        <f t="shared" si="1"/>
        <v>0</v>
      </c>
      <c r="AV29" s="48"/>
      <c r="AW29" s="48"/>
      <c r="AX29">
        <v>2</v>
      </c>
      <c r="AY29">
        <v>0</v>
      </c>
      <c r="BK29" s="43" t="e">
        <f t="shared" si="2"/>
        <v>#DIV/0!</v>
      </c>
      <c r="BL29" t="e">
        <f t="shared" si="8"/>
        <v>#DIV/0!</v>
      </c>
      <c r="BM29" s="45"/>
      <c r="BN29" s="48"/>
      <c r="BO29"/>
      <c r="BP29"/>
      <c r="BQ29" t="str">
        <f t="shared" si="3"/>
        <v/>
      </c>
      <c r="BR29" t="str">
        <f t="shared" si="4"/>
        <v/>
      </c>
      <c r="BS29" t="str">
        <f t="shared" si="5"/>
        <v/>
      </c>
      <c r="BT29">
        <v>0</v>
      </c>
      <c r="CB29">
        <v>100</v>
      </c>
      <c r="CC29">
        <v>100</v>
      </c>
      <c r="CD29" t="s">
        <v>960</v>
      </c>
      <c r="CE29">
        <v>0</v>
      </c>
      <c r="CI29">
        <v>0</v>
      </c>
      <c r="CJ29">
        <v>0</v>
      </c>
      <c r="CM29">
        <v>0</v>
      </c>
      <c r="CO29">
        <v>0</v>
      </c>
      <c r="CP29">
        <v>0</v>
      </c>
      <c r="CQ29">
        <v>0</v>
      </c>
      <c r="CT29">
        <v>0</v>
      </c>
      <c r="CU29">
        <v>0</v>
      </c>
      <c r="CV29">
        <v>0</v>
      </c>
      <c r="CW29" t="e">
        <f>VLOOKUP(A29,'[1]NOUVEAUX TARIFS'!$A$1:$E$467,5,FALSE)</f>
        <v>#N/A</v>
      </c>
    </row>
    <row r="30" spans="1:101" hidden="1">
      <c r="A30">
        <v>7214321415</v>
      </c>
      <c r="C30" t="str">
        <f>VLOOKUP(A30,'[1]PRIX D''ACHAT A JOUR'!$A$1:$C$477,3,FALSE)</f>
        <v>AN</v>
      </c>
      <c r="D30" t="s">
        <v>2402</v>
      </c>
      <c r="E30">
        <v>12</v>
      </c>
      <c r="F30" t="s">
        <v>1207</v>
      </c>
      <c r="M30" t="s">
        <v>1660</v>
      </c>
      <c r="N30">
        <v>7214321415</v>
      </c>
      <c r="O30" t="s">
        <v>2403</v>
      </c>
      <c r="P30" t="s">
        <v>2265</v>
      </c>
      <c r="Q30">
        <v>100</v>
      </c>
      <c r="R30">
        <v>1</v>
      </c>
      <c r="S30" s="36" t="e">
        <f>VLOOKUP(N30,'[1]Stock définitif au 31122021'!$A$3:$G$422,5,FALSE)</f>
        <v>#N/A</v>
      </c>
      <c r="T30" s="36" t="e">
        <f>VLOOKUP(N30,'[1]Stock définitif au 31122021'!$A$3:$G$422,6,FALSE)</f>
        <v>#N/A</v>
      </c>
      <c r="U30" s="36" t="e">
        <f>VLOOKUP(N30,'[1]Stock définitif au 31122021'!$A$3:$G$422,3,FALSE)</f>
        <v>#N/A</v>
      </c>
      <c r="V30">
        <v>0</v>
      </c>
      <c r="W30">
        <f>VLOOKUP(A30,'[1]EXPORT ARTICLES 03012022'!$A$1:$R$883,18,FALSE)</f>
        <v>0</v>
      </c>
      <c r="X30" s="45">
        <f>VLOOKUP(A30,'[1]PRIX D''ACHAT A JOUR'!$A$1:$G$477,7,FALSE)</f>
        <v>1.9300000000000001E-2</v>
      </c>
      <c r="Y30" s="46"/>
      <c r="Z30" s="46"/>
      <c r="AB30" s="51">
        <v>1.7100000000000001E-2</v>
      </c>
      <c r="AC30" s="42" t="s">
        <v>2917</v>
      </c>
      <c r="AD30">
        <v>0</v>
      </c>
      <c r="AE30" t="s">
        <v>932</v>
      </c>
      <c r="AF30">
        <v>0</v>
      </c>
      <c r="AI30" t="s">
        <v>933</v>
      </c>
      <c r="AJ30" t="s">
        <v>934</v>
      </c>
      <c r="AM30" t="s">
        <v>935</v>
      </c>
      <c r="AN30" t="s">
        <v>936</v>
      </c>
      <c r="AP30">
        <v>0</v>
      </c>
      <c r="AQ30">
        <v>0</v>
      </c>
      <c r="AS30">
        <v>2.5649999999999999E-2</v>
      </c>
      <c r="AT30" s="47">
        <f t="shared" si="0"/>
        <v>2.8950000000000004E-2</v>
      </c>
      <c r="AU30" s="48">
        <f t="shared" si="1"/>
        <v>2.5649999999999999E-2</v>
      </c>
      <c r="AV30" s="48"/>
      <c r="AW30" s="48"/>
      <c r="AX30">
        <v>2</v>
      </c>
      <c r="AY30">
        <v>0</v>
      </c>
      <c r="BK30" s="43">
        <f t="shared" si="2"/>
        <v>0</v>
      </c>
      <c r="BL30" t="e">
        <f t="shared" si="8"/>
        <v>#DIV/0!</v>
      </c>
      <c r="BM30" s="45">
        <v>1.5</v>
      </c>
      <c r="BN30" s="48">
        <v>1.5</v>
      </c>
      <c r="BO30"/>
      <c r="BP30"/>
      <c r="BQ30" t="str">
        <f t="shared" si="3"/>
        <v/>
      </c>
      <c r="BR30" t="str">
        <f t="shared" si="4"/>
        <v/>
      </c>
      <c r="BS30" t="str">
        <f t="shared" si="5"/>
        <v/>
      </c>
      <c r="BT30">
        <v>0</v>
      </c>
      <c r="CB30">
        <v>100</v>
      </c>
      <c r="CC30">
        <v>100</v>
      </c>
      <c r="CD30" t="s">
        <v>951</v>
      </c>
      <c r="CE30">
        <v>0</v>
      </c>
      <c r="CI30">
        <v>0</v>
      </c>
      <c r="CJ30">
        <v>0</v>
      </c>
      <c r="CM30">
        <v>0</v>
      </c>
      <c r="CO30">
        <v>0</v>
      </c>
      <c r="CP30">
        <v>0</v>
      </c>
      <c r="CQ30">
        <v>0</v>
      </c>
      <c r="CT30">
        <v>0</v>
      </c>
      <c r="CU30">
        <v>0</v>
      </c>
      <c r="CV30">
        <v>0</v>
      </c>
      <c r="CW30" t="e">
        <f>VLOOKUP(A30,'[1]NOUVEAUX TARIFS'!$A$1:$E$467,5,FALSE)</f>
        <v>#N/A</v>
      </c>
    </row>
    <row r="31" spans="1:101" hidden="1">
      <c r="A31">
        <v>8110608018</v>
      </c>
      <c r="C31" t="str">
        <f>VLOOKUP(A31,'[1]PRIX D''ACHAT A JOUR'!$A$1:$C$477,3,FALSE)</f>
        <v>AN</v>
      </c>
      <c r="D31" t="s">
        <v>2084</v>
      </c>
      <c r="E31">
        <v>19</v>
      </c>
      <c r="F31" t="s">
        <v>2085</v>
      </c>
      <c r="G31">
        <v>3</v>
      </c>
      <c r="H31" t="s">
        <v>1618</v>
      </c>
      <c r="M31" t="s">
        <v>1660</v>
      </c>
      <c r="N31">
        <v>8110608018</v>
      </c>
      <c r="O31" t="s">
        <v>2086</v>
      </c>
      <c r="Q31">
        <v>1</v>
      </c>
      <c r="R31">
        <v>100</v>
      </c>
      <c r="S31" s="36">
        <f>VLOOKUP(N31,'[1]Stock définitif au 31122021'!$A$3:$G$422,5,FALSE)</f>
        <v>4282</v>
      </c>
      <c r="T31" s="36">
        <f>VLOOKUP(N31,'[1]Stock définitif au 31122021'!$A$3:$G$422,6,FALSE)</f>
        <v>0.16700000000000001</v>
      </c>
      <c r="U31" s="36" t="str">
        <f>VLOOKUP(N31,'[1]Stock définitif au 31122021'!$A$3:$G$422,3,FALSE)</f>
        <v>AN</v>
      </c>
      <c r="V31">
        <v>0.16700000000000001</v>
      </c>
      <c r="W31">
        <v>0.16700000000000001</v>
      </c>
      <c r="X31" s="45">
        <f>VLOOKUP(A31,'[1]PRIX D''ACHAT A JOUR'!$A$1:$G$477,7,FALSE)</f>
        <v>0.16700000000000001</v>
      </c>
      <c r="Y31" s="46"/>
      <c r="Z31" s="46"/>
      <c r="AB31" s="41">
        <f>+X31</f>
        <v>0.16700000000000001</v>
      </c>
      <c r="AC31" s="42" t="s">
        <v>2917</v>
      </c>
      <c r="AD31">
        <v>0.188</v>
      </c>
      <c r="AE31" t="s">
        <v>932</v>
      </c>
      <c r="AF31">
        <v>0</v>
      </c>
      <c r="AG31" t="s">
        <v>2087</v>
      </c>
      <c r="AH31">
        <v>5</v>
      </c>
      <c r="AI31" t="s">
        <v>933</v>
      </c>
      <c r="AJ31" t="s">
        <v>934</v>
      </c>
      <c r="AM31" t="s">
        <v>935</v>
      </c>
      <c r="AN31" t="s">
        <v>936</v>
      </c>
      <c r="AP31">
        <v>0</v>
      </c>
      <c r="AQ31">
        <v>0</v>
      </c>
      <c r="AS31">
        <v>0.28199999999999997</v>
      </c>
      <c r="AT31" s="47">
        <f t="shared" si="0"/>
        <v>0.2505</v>
      </c>
      <c r="AU31" s="48">
        <f t="shared" si="1"/>
        <v>0.2505</v>
      </c>
      <c r="AV31" s="48"/>
      <c r="AW31" s="48"/>
      <c r="AX31">
        <v>5</v>
      </c>
      <c r="AY31">
        <v>0</v>
      </c>
      <c r="BK31" s="43">
        <f t="shared" si="2"/>
        <v>-0.11170212765957438</v>
      </c>
      <c r="BL31" s="9">
        <f t="shared" si="8"/>
        <v>1.6886227544910177</v>
      </c>
      <c r="BM31" s="45">
        <v>1.5</v>
      </c>
      <c r="BN31" s="48">
        <v>1.5</v>
      </c>
      <c r="BO31"/>
      <c r="BP31"/>
      <c r="BQ31" t="str">
        <f t="shared" si="3"/>
        <v/>
      </c>
      <c r="BR31" t="str">
        <f t="shared" si="4"/>
        <v/>
      </c>
      <c r="BS31" t="str">
        <f t="shared" si="5"/>
        <v/>
      </c>
      <c r="BT31">
        <v>0.33800000000000002</v>
      </c>
      <c r="CB31">
        <v>100</v>
      </c>
      <c r="CC31">
        <v>100</v>
      </c>
      <c r="CD31" t="s">
        <v>951</v>
      </c>
      <c r="CE31">
        <v>0</v>
      </c>
      <c r="CI31">
        <v>0</v>
      </c>
      <c r="CJ31">
        <v>0</v>
      </c>
      <c r="CM31">
        <v>0</v>
      </c>
      <c r="CO31">
        <v>0</v>
      </c>
      <c r="CP31">
        <v>0</v>
      </c>
      <c r="CQ31">
        <v>0</v>
      </c>
      <c r="CT31">
        <v>0</v>
      </c>
      <c r="CU31">
        <v>0</v>
      </c>
      <c r="CV31">
        <v>0</v>
      </c>
      <c r="CW31" t="e">
        <f>VLOOKUP(A31,'[1]NOUVEAUX TARIFS'!$A$1:$E$467,5,FALSE)</f>
        <v>#N/A</v>
      </c>
    </row>
    <row r="32" spans="1:101" hidden="1">
      <c r="A32">
        <v>8110614018</v>
      </c>
      <c r="C32" t="str">
        <f>VLOOKUP(A32,'[1]PRIX D''ACHAT A JOUR'!$A$1:$C$477,3,FALSE)</f>
        <v>AN</v>
      </c>
      <c r="D32" t="s">
        <v>2092</v>
      </c>
      <c r="E32">
        <v>19</v>
      </c>
      <c r="F32" t="s">
        <v>2085</v>
      </c>
      <c r="G32">
        <v>3</v>
      </c>
      <c r="H32" t="s">
        <v>1618</v>
      </c>
      <c r="M32" t="s">
        <v>1660</v>
      </c>
      <c r="N32">
        <v>81106014018</v>
      </c>
      <c r="O32" t="s">
        <v>2093</v>
      </c>
      <c r="Q32">
        <v>100</v>
      </c>
      <c r="R32">
        <v>1</v>
      </c>
      <c r="S32" s="36" t="e">
        <f>VLOOKUP(N32,'[1]Stock définitif au 31122021'!$A$3:$G$422,5,FALSE)</f>
        <v>#N/A</v>
      </c>
      <c r="T32" s="36" t="e">
        <f>VLOOKUP(N32,'[1]Stock définitif au 31122021'!$A$3:$G$422,6,FALSE)</f>
        <v>#N/A</v>
      </c>
      <c r="U32" s="36" t="e">
        <f>VLOOKUP(N32,'[1]Stock définitif au 31122021'!$A$3:$G$422,3,FALSE)</f>
        <v>#N/A</v>
      </c>
      <c r="V32">
        <v>0.38500000000000001</v>
      </c>
      <c r="W32">
        <f>VLOOKUP(A32,'[1]EXPORT ARTICLES 03012022'!$A$1:$R$883,18,FALSE)</f>
        <v>0.38500000000000001</v>
      </c>
      <c r="X32" s="45">
        <f>VLOOKUP(A32,'[1]PRIX D''ACHAT A JOUR'!$A$1:$G$477,7,FALSE)</f>
        <v>0.38500000000000001</v>
      </c>
      <c r="Y32" s="46"/>
      <c r="Z32" s="46"/>
      <c r="AB32" s="41">
        <f>+X32</f>
        <v>0.38500000000000001</v>
      </c>
      <c r="AC32" s="42" t="s">
        <v>2917</v>
      </c>
      <c r="AD32">
        <v>0.38500000000000001</v>
      </c>
      <c r="AE32" t="s">
        <v>932</v>
      </c>
      <c r="AF32">
        <v>0</v>
      </c>
      <c r="AI32" t="s">
        <v>933</v>
      </c>
      <c r="AJ32" t="s">
        <v>934</v>
      </c>
      <c r="AM32" t="s">
        <v>935</v>
      </c>
      <c r="AN32" t="s">
        <v>936</v>
      </c>
      <c r="AP32">
        <v>0</v>
      </c>
      <c r="AQ32">
        <v>0</v>
      </c>
      <c r="AS32">
        <v>0.62</v>
      </c>
      <c r="AT32" s="47">
        <f t="shared" si="0"/>
        <v>0.67375000000000007</v>
      </c>
      <c r="AU32" s="48">
        <f t="shared" si="1"/>
        <v>0.67375000000000007</v>
      </c>
      <c r="AV32" s="48"/>
      <c r="AW32" s="48"/>
      <c r="AX32">
        <v>2</v>
      </c>
      <c r="AY32">
        <v>0</v>
      </c>
      <c r="BK32" s="43">
        <f t="shared" si="2"/>
        <v>8.6693548387096891E-2</v>
      </c>
      <c r="BL32" s="9">
        <f t="shared" si="8"/>
        <v>1.6103896103896103</v>
      </c>
      <c r="BM32" s="45">
        <v>1.75</v>
      </c>
      <c r="BN32" s="48">
        <v>1.75</v>
      </c>
      <c r="BO32"/>
      <c r="BP32"/>
      <c r="BQ32" t="str">
        <f t="shared" si="3"/>
        <v/>
      </c>
      <c r="BR32" t="str">
        <f t="shared" si="4"/>
        <v/>
      </c>
      <c r="BS32" t="str">
        <f t="shared" si="5"/>
        <v/>
      </c>
      <c r="BT32">
        <v>0.74</v>
      </c>
      <c r="CB32">
        <v>100</v>
      </c>
      <c r="CC32">
        <v>100</v>
      </c>
      <c r="CD32" t="s">
        <v>951</v>
      </c>
      <c r="CE32">
        <v>0</v>
      </c>
      <c r="CI32">
        <v>0</v>
      </c>
      <c r="CJ32">
        <v>0</v>
      </c>
      <c r="CM32">
        <v>0</v>
      </c>
      <c r="CO32">
        <v>0</v>
      </c>
      <c r="CP32">
        <v>0</v>
      </c>
      <c r="CQ32">
        <v>0</v>
      </c>
      <c r="CT32">
        <v>0</v>
      </c>
      <c r="CU32">
        <v>0</v>
      </c>
      <c r="CV32">
        <v>0</v>
      </c>
      <c r="CW32" t="e">
        <f>VLOOKUP(A32,'[1]NOUVEAUX TARIFS'!$A$1:$E$467,5,FALSE)</f>
        <v>#N/A</v>
      </c>
    </row>
    <row r="33" spans="1:102" hidden="1">
      <c r="A33">
        <v>8210603018</v>
      </c>
      <c r="C33" t="str">
        <f>VLOOKUP(A33,'[1]PRIX D''ACHAT A JOUR'!$A$1:$C$477,3,FALSE)</f>
        <v>AN</v>
      </c>
      <c r="D33" t="s">
        <v>2088</v>
      </c>
      <c r="E33">
        <v>19</v>
      </c>
      <c r="F33" t="s">
        <v>2085</v>
      </c>
      <c r="G33">
        <v>3</v>
      </c>
      <c r="H33" t="s">
        <v>1618</v>
      </c>
      <c r="M33" t="s">
        <v>1660</v>
      </c>
      <c r="N33">
        <v>8210603018</v>
      </c>
      <c r="O33" t="s">
        <v>2921</v>
      </c>
      <c r="Q33">
        <v>1</v>
      </c>
      <c r="R33">
        <v>30</v>
      </c>
      <c r="S33" s="36">
        <f>VLOOKUP(N33,'[1]Stock définitif au 31122021'!$A$3:$G$422,5,FALSE)</f>
        <v>2540</v>
      </c>
      <c r="T33" s="36">
        <f>VLOOKUP(N33,'[1]Stock définitif au 31122021'!$A$3:$G$422,6,FALSE)</f>
        <v>0.108</v>
      </c>
      <c r="U33" s="36" t="str">
        <f>VLOOKUP(N33,'[1]Stock définitif au 31122021'!$A$3:$G$422,3,FALSE)</f>
        <v>AN</v>
      </c>
      <c r="V33">
        <v>4.4999999999999998E-2</v>
      </c>
      <c r="W33">
        <f>VLOOKUP(A33,'[1]EXPORT ARTICLES 03012022'!$A$1:$R$883,18,FALSE)</f>
        <v>4.4999999999999998E-2</v>
      </c>
      <c r="X33" s="45">
        <f>VLOOKUP(A33,'[1]PRIX D''ACHAT A JOUR'!$A$1:$G$477,7,FALSE)</f>
        <v>0.108</v>
      </c>
      <c r="Y33" s="46"/>
      <c r="Z33" s="46"/>
      <c r="AB33" s="41">
        <f>+X33</f>
        <v>0.108</v>
      </c>
      <c r="AC33" s="42" t="s">
        <v>2917</v>
      </c>
      <c r="AD33">
        <v>4.5100000000000001E-2</v>
      </c>
      <c r="AE33" t="s">
        <v>932</v>
      </c>
      <c r="AF33">
        <v>0</v>
      </c>
      <c r="AG33" t="s">
        <v>2089</v>
      </c>
      <c r="AH33">
        <v>5</v>
      </c>
      <c r="AI33" t="s">
        <v>933</v>
      </c>
      <c r="AJ33" t="s">
        <v>934</v>
      </c>
      <c r="AM33" t="s">
        <v>935</v>
      </c>
      <c r="AN33" t="s">
        <v>936</v>
      </c>
      <c r="AP33">
        <v>0</v>
      </c>
      <c r="AQ33">
        <v>0</v>
      </c>
      <c r="AS33">
        <v>6.8000000000000005E-2</v>
      </c>
      <c r="AT33" s="47">
        <f t="shared" si="0"/>
        <v>0.16200000000000001</v>
      </c>
      <c r="AU33" s="48">
        <f t="shared" si="1"/>
        <v>0.16200000000000001</v>
      </c>
      <c r="AV33" s="48"/>
      <c r="AW33" s="48"/>
      <c r="AX33">
        <v>4</v>
      </c>
      <c r="AY33">
        <v>0</v>
      </c>
      <c r="BK33" s="43">
        <f t="shared" si="2"/>
        <v>1.3823529411764706</v>
      </c>
      <c r="BL33" s="9">
        <f t="shared" si="8"/>
        <v>1.5111111111111113</v>
      </c>
      <c r="BM33" s="45">
        <v>1.5</v>
      </c>
      <c r="BN33" s="48">
        <v>1.5</v>
      </c>
      <c r="BO33"/>
      <c r="BP33"/>
      <c r="BQ33" t="str">
        <f t="shared" si="3"/>
        <v/>
      </c>
      <c r="BR33" t="str">
        <f t="shared" si="4"/>
        <v/>
      </c>
      <c r="BS33" t="str">
        <f t="shared" si="5"/>
        <v/>
      </c>
      <c r="BT33">
        <v>8.2000000000000003E-2</v>
      </c>
      <c r="CB33">
        <v>100</v>
      </c>
      <c r="CC33">
        <v>100</v>
      </c>
      <c r="CD33" t="s">
        <v>951</v>
      </c>
      <c r="CE33">
        <v>0</v>
      </c>
      <c r="CI33">
        <v>0</v>
      </c>
      <c r="CJ33">
        <v>0</v>
      </c>
      <c r="CM33">
        <v>0</v>
      </c>
      <c r="CO33">
        <v>0</v>
      </c>
      <c r="CP33">
        <v>0</v>
      </c>
      <c r="CQ33">
        <v>0</v>
      </c>
      <c r="CT33">
        <v>0</v>
      </c>
      <c r="CU33">
        <v>0</v>
      </c>
      <c r="CV33">
        <v>0</v>
      </c>
      <c r="CW33" t="e">
        <f>VLOOKUP(A33,'[1]NOUVEAUX TARIFS'!$A$1:$E$467,5,FALSE)</f>
        <v>#N/A</v>
      </c>
    </row>
    <row r="34" spans="1:102" hidden="1">
      <c r="A34">
        <v>8210604018</v>
      </c>
      <c r="C34" t="str">
        <f>VLOOKUP(A34,'[1]PRIX D''ACHAT A JOUR'!$A$1:$C$477,3,FALSE)</f>
        <v>AN</v>
      </c>
      <c r="D34" t="s">
        <v>2266</v>
      </c>
      <c r="E34">
        <v>12</v>
      </c>
      <c r="F34" t="s">
        <v>1207</v>
      </c>
      <c r="M34" t="s">
        <v>1660</v>
      </c>
      <c r="N34">
        <v>8210604018</v>
      </c>
      <c r="O34" t="s">
        <v>2266</v>
      </c>
      <c r="Q34">
        <v>1</v>
      </c>
      <c r="R34">
        <v>1</v>
      </c>
      <c r="S34" s="36" t="e">
        <f>VLOOKUP(N34,'[1]Stock définitif au 31122021'!$A$3:$G$422,5,FALSE)</f>
        <v>#N/A</v>
      </c>
      <c r="T34" s="36" t="e">
        <f>VLOOKUP(N34,'[1]Stock définitif au 31122021'!$A$3:$G$422,6,FALSE)</f>
        <v>#N/A</v>
      </c>
      <c r="U34" s="36" t="e">
        <f>VLOOKUP(N34,'[1]Stock définitif au 31122021'!$A$3:$G$422,3,FALSE)</f>
        <v>#N/A</v>
      </c>
      <c r="V34">
        <v>0</v>
      </c>
      <c r="W34">
        <f>VLOOKUP(A34,'[1]EXPORT ARTICLES 03012022'!$A$1:$R$883,18,FALSE)</f>
        <v>0</v>
      </c>
      <c r="X34" s="45">
        <f>VLOOKUP(A34,'[1]PRIX D''ACHAT A JOUR'!$A$1:$G$477,7,FALSE)</f>
        <v>0</v>
      </c>
      <c r="Y34" s="46">
        <v>0</v>
      </c>
      <c r="Z34" s="46">
        <f>X34-Y34</f>
        <v>0</v>
      </c>
      <c r="AB34" s="42">
        <f>VLOOKUP(A34,'[1]PRIX D''ACHAT A JOUR'!$A$1:$J$477,10,FALSE)</f>
        <v>0</v>
      </c>
      <c r="AD34">
        <v>0</v>
      </c>
      <c r="AE34" t="s">
        <v>932</v>
      </c>
      <c r="AF34">
        <v>0</v>
      </c>
      <c r="AI34" t="s">
        <v>933</v>
      </c>
      <c r="AJ34" t="s">
        <v>934</v>
      </c>
      <c r="AM34" t="s">
        <v>935</v>
      </c>
      <c r="AN34" t="s">
        <v>936</v>
      </c>
      <c r="AP34">
        <v>0</v>
      </c>
      <c r="AQ34">
        <v>0</v>
      </c>
      <c r="AS34">
        <v>0</v>
      </c>
      <c r="AT34" s="47">
        <f t="shared" si="0"/>
        <v>0</v>
      </c>
      <c r="AU34" s="48">
        <f t="shared" si="1"/>
        <v>0</v>
      </c>
      <c r="AV34" s="48"/>
      <c r="AW34" s="48"/>
      <c r="AX34">
        <v>2</v>
      </c>
      <c r="AY34">
        <v>0</v>
      </c>
      <c r="BK34" s="43" t="e">
        <f t="shared" si="2"/>
        <v>#DIV/0!</v>
      </c>
      <c r="BL34" t="e">
        <f t="shared" si="8"/>
        <v>#DIV/0!</v>
      </c>
      <c r="BM34" s="45"/>
      <c r="BN34" s="48"/>
      <c r="BO34"/>
      <c r="BP34"/>
      <c r="BQ34" t="str">
        <f t="shared" si="3"/>
        <v/>
      </c>
      <c r="BR34" t="str">
        <f t="shared" si="4"/>
        <v/>
      </c>
      <c r="BS34" t="str">
        <f t="shared" si="5"/>
        <v/>
      </c>
      <c r="BT34">
        <v>0</v>
      </c>
      <c r="CB34">
        <v>100</v>
      </c>
      <c r="CC34">
        <v>100</v>
      </c>
      <c r="CD34" t="s">
        <v>960</v>
      </c>
      <c r="CE34">
        <v>0</v>
      </c>
      <c r="CI34">
        <v>0</v>
      </c>
      <c r="CJ34">
        <v>0</v>
      </c>
      <c r="CM34">
        <v>0</v>
      </c>
      <c r="CO34">
        <v>0</v>
      </c>
      <c r="CP34">
        <v>0</v>
      </c>
      <c r="CQ34">
        <v>0</v>
      </c>
      <c r="CT34">
        <v>0</v>
      </c>
      <c r="CU34">
        <v>0</v>
      </c>
      <c r="CV34">
        <v>0</v>
      </c>
      <c r="CW34" t="e">
        <f>VLOOKUP(A34,'[1]NOUVEAUX TARIFS'!$A$1:$E$467,5,FALSE)</f>
        <v>#N/A</v>
      </c>
    </row>
    <row r="35" spans="1:102" hidden="1">
      <c r="A35">
        <v>8210707018</v>
      </c>
      <c r="C35" t="str">
        <f>VLOOKUP(A35,'[1]PRIX D''ACHAT A JOUR'!$A$1:$C$477,3,FALSE)</f>
        <v>AN</v>
      </c>
      <c r="D35" t="s">
        <v>2090</v>
      </c>
      <c r="E35">
        <v>12</v>
      </c>
      <c r="F35" t="s">
        <v>1207</v>
      </c>
      <c r="G35">
        <v>3</v>
      </c>
      <c r="H35" t="s">
        <v>1618</v>
      </c>
      <c r="M35" t="s">
        <v>1660</v>
      </c>
      <c r="N35">
        <v>8210707018</v>
      </c>
      <c r="O35" t="s">
        <v>2091</v>
      </c>
      <c r="Q35">
        <v>1</v>
      </c>
      <c r="R35">
        <v>100</v>
      </c>
      <c r="S35" s="36">
        <f>VLOOKUP(N35,'[1]Stock définitif au 31122021'!$A$3:$G$422,5,FALSE)</f>
        <v>7199</v>
      </c>
      <c r="T35" s="36">
        <f>VLOOKUP(N35,'[1]Stock définitif au 31122021'!$A$3:$G$422,6,FALSE)</f>
        <v>0.106</v>
      </c>
      <c r="U35" s="36" t="str">
        <f>VLOOKUP(N35,'[1]Stock définitif au 31122021'!$A$3:$G$422,3,FALSE)</f>
        <v>AN</v>
      </c>
      <c r="V35">
        <v>7.5999999999999998E-2</v>
      </c>
      <c r="W35">
        <f>VLOOKUP(A35,'[1]EXPORT ARTICLES 03012022'!$A$1:$R$883,18,FALSE)</f>
        <v>7.5999999999999998E-2</v>
      </c>
      <c r="X35" s="45">
        <f>VLOOKUP(A35,'[1]PRIX D''ACHAT A JOUR'!$A$1:$G$477,7,FALSE)</f>
        <v>0.1056</v>
      </c>
      <c r="Y35" s="46"/>
      <c r="Z35" s="46"/>
      <c r="AB35" s="41">
        <f>+X35</f>
        <v>0.1056</v>
      </c>
      <c r="AC35" s="42" t="s">
        <v>2917</v>
      </c>
      <c r="AD35">
        <v>7.68</v>
      </c>
      <c r="AE35" t="s">
        <v>932</v>
      </c>
      <c r="AF35">
        <v>0</v>
      </c>
      <c r="AG35" t="s">
        <v>2087</v>
      </c>
      <c r="AH35">
        <v>5</v>
      </c>
      <c r="AI35" t="s">
        <v>933</v>
      </c>
      <c r="AJ35" t="s">
        <v>934</v>
      </c>
      <c r="AM35" t="s">
        <v>935</v>
      </c>
      <c r="AN35" t="s">
        <v>936</v>
      </c>
      <c r="AP35">
        <v>0</v>
      </c>
      <c r="AQ35">
        <v>0</v>
      </c>
      <c r="AS35">
        <v>0.12</v>
      </c>
      <c r="AT35" s="47">
        <f t="shared" si="0"/>
        <v>0.15839999999999999</v>
      </c>
      <c r="AU35" s="48">
        <f t="shared" si="1"/>
        <v>0.15839999999999999</v>
      </c>
      <c r="AV35" s="48"/>
      <c r="AW35" s="48"/>
      <c r="AX35">
        <v>5</v>
      </c>
      <c r="AY35">
        <v>0</v>
      </c>
      <c r="BK35" s="43">
        <f t="shared" si="2"/>
        <v>0.31999999999999995</v>
      </c>
      <c r="BL35" s="9">
        <f t="shared" si="8"/>
        <v>1.5789473684210527</v>
      </c>
      <c r="BM35" s="45">
        <v>1.5</v>
      </c>
      <c r="BN35" s="48">
        <v>1.5</v>
      </c>
      <c r="BO35"/>
      <c r="BP35"/>
      <c r="BQ35" t="str">
        <f t="shared" si="3"/>
        <v/>
      </c>
      <c r="BR35" t="str">
        <f t="shared" si="4"/>
        <v/>
      </c>
      <c r="BS35" t="str">
        <f t="shared" si="5"/>
        <v/>
      </c>
      <c r="BT35">
        <v>0.14399999999999999</v>
      </c>
      <c r="CB35">
        <v>100</v>
      </c>
      <c r="CC35">
        <v>100</v>
      </c>
      <c r="CD35" t="s">
        <v>951</v>
      </c>
      <c r="CE35">
        <v>0</v>
      </c>
      <c r="CI35">
        <v>0</v>
      </c>
      <c r="CJ35">
        <v>0</v>
      </c>
      <c r="CM35">
        <v>0</v>
      </c>
      <c r="CO35">
        <v>0</v>
      </c>
      <c r="CP35">
        <v>0</v>
      </c>
      <c r="CQ35">
        <v>0</v>
      </c>
      <c r="CT35">
        <v>0</v>
      </c>
      <c r="CU35">
        <v>0</v>
      </c>
      <c r="CV35">
        <v>0</v>
      </c>
      <c r="CW35" t="e">
        <f>VLOOKUP(A35,'[1]NOUVEAUX TARIFS'!$A$1:$E$467,5,FALSE)</f>
        <v>#N/A</v>
      </c>
    </row>
    <row r="36" spans="1:102" hidden="1">
      <c r="A36">
        <v>8412602518</v>
      </c>
      <c r="C36" t="str">
        <f>VLOOKUP(A36,'[1]PRIX D''ACHAT A JOUR'!$A$1:$C$477,3,FALSE)</f>
        <v>AN</v>
      </c>
      <c r="D36" t="s">
        <v>2268</v>
      </c>
      <c r="E36">
        <v>19</v>
      </c>
      <c r="F36" t="s">
        <v>2085</v>
      </c>
      <c r="G36">
        <v>5</v>
      </c>
      <c r="H36" t="s">
        <v>1222</v>
      </c>
      <c r="M36" t="s">
        <v>1660</v>
      </c>
      <c r="N36">
        <v>8412602518</v>
      </c>
      <c r="O36" t="s">
        <v>2268</v>
      </c>
      <c r="P36" t="s">
        <v>2269</v>
      </c>
      <c r="Q36">
        <v>200</v>
      </c>
      <c r="R36">
        <v>1</v>
      </c>
      <c r="S36" s="36" t="e">
        <f>VLOOKUP(N36,'[1]Stock définitif au 31122021'!$A$3:$G$422,5,FALSE)</f>
        <v>#N/A</v>
      </c>
      <c r="T36" s="36" t="e">
        <f>VLOOKUP(N36,'[1]Stock définitif au 31122021'!$A$3:$G$422,6,FALSE)</f>
        <v>#N/A</v>
      </c>
      <c r="U36" s="36" t="e">
        <f>VLOOKUP(N36,'[1]Stock définitif au 31122021'!$A$3:$G$422,3,FALSE)</f>
        <v>#N/A</v>
      </c>
      <c r="V36">
        <v>3.5200000000000002E-2</v>
      </c>
      <c r="W36">
        <v>3.5200000000000002E-2</v>
      </c>
      <c r="X36" s="45">
        <f>VLOOKUP(A36,'[1]PRIX D''ACHAT A JOUR'!$A$1:$G$477,7,FALSE)</f>
        <v>3.5200000000000002E-2</v>
      </c>
      <c r="Y36" s="46"/>
      <c r="Z36" s="46"/>
      <c r="AB36" s="51">
        <v>3.5200000000000002E-2</v>
      </c>
      <c r="AC36" s="42" t="s">
        <v>2917</v>
      </c>
      <c r="AD36">
        <v>0</v>
      </c>
      <c r="AE36" t="s">
        <v>932</v>
      </c>
      <c r="AF36">
        <v>0</v>
      </c>
      <c r="AI36" t="s">
        <v>933</v>
      </c>
      <c r="AJ36" t="s">
        <v>934</v>
      </c>
      <c r="AM36" t="s">
        <v>935</v>
      </c>
      <c r="AN36" t="s">
        <v>936</v>
      </c>
      <c r="AP36">
        <v>0</v>
      </c>
      <c r="AQ36">
        <v>0</v>
      </c>
      <c r="AS36">
        <v>0.05</v>
      </c>
      <c r="AT36" s="47">
        <f t="shared" si="0"/>
        <v>5.28E-2</v>
      </c>
      <c r="AU36" s="48">
        <f t="shared" si="1"/>
        <v>5.28E-2</v>
      </c>
      <c r="AV36" s="48"/>
      <c r="AW36" s="48"/>
      <c r="AX36">
        <v>2</v>
      </c>
      <c r="AY36">
        <v>0</v>
      </c>
      <c r="BK36" s="43">
        <f t="shared" si="2"/>
        <v>5.5999999999999939E-2</v>
      </c>
      <c r="BL36" s="9">
        <f t="shared" si="8"/>
        <v>1.4204545454545454</v>
      </c>
      <c r="BM36" s="45">
        <v>1.5</v>
      </c>
      <c r="BN36" s="48">
        <v>1.5</v>
      </c>
      <c r="BO36"/>
      <c r="BP36"/>
      <c r="BQ36" t="str">
        <f t="shared" si="3"/>
        <v/>
      </c>
      <c r="BR36" t="str">
        <f t="shared" si="4"/>
        <v/>
      </c>
      <c r="BS36" t="str">
        <f t="shared" si="5"/>
        <v/>
      </c>
      <c r="BT36">
        <v>0.06</v>
      </c>
      <c r="CB36">
        <v>100</v>
      </c>
      <c r="CC36">
        <v>100</v>
      </c>
      <c r="CD36" t="s">
        <v>951</v>
      </c>
      <c r="CE36">
        <v>0</v>
      </c>
      <c r="CI36">
        <v>0</v>
      </c>
      <c r="CJ36">
        <v>0</v>
      </c>
      <c r="CM36">
        <v>0</v>
      </c>
      <c r="CO36">
        <v>0</v>
      </c>
      <c r="CP36">
        <v>0</v>
      </c>
      <c r="CQ36">
        <v>0</v>
      </c>
      <c r="CT36">
        <v>0</v>
      </c>
      <c r="CU36">
        <v>0</v>
      </c>
      <c r="CV36">
        <v>0</v>
      </c>
      <c r="CW36" t="e">
        <f>VLOOKUP(A36,'[1]NOUVEAUX TARIFS'!$A$1:$E$467,5,FALSE)</f>
        <v>#N/A</v>
      </c>
    </row>
    <row r="37" spans="1:102" hidden="1">
      <c r="A37">
        <v>8412802518</v>
      </c>
      <c r="C37" t="str">
        <f>VLOOKUP(A37,'[1]PRIX D''ACHAT A JOUR'!$A$1:$C$477,3,FALSE)</f>
        <v>AN</v>
      </c>
      <c r="D37" t="s">
        <v>2270</v>
      </c>
      <c r="E37">
        <v>19</v>
      </c>
      <c r="F37" t="s">
        <v>2085</v>
      </c>
      <c r="G37">
        <v>5</v>
      </c>
      <c r="H37" t="s">
        <v>1222</v>
      </c>
      <c r="M37" t="s">
        <v>1660</v>
      </c>
      <c r="N37">
        <v>8412802518</v>
      </c>
      <c r="O37" t="s">
        <v>2271</v>
      </c>
      <c r="P37" t="s">
        <v>2265</v>
      </c>
      <c r="Q37">
        <v>100</v>
      </c>
      <c r="R37">
        <v>1</v>
      </c>
      <c r="S37" s="36">
        <f>VLOOKUP(N37,'[1]Stock définitif au 31122021'!$A$3:$G$422,5,FALSE)</f>
        <v>1210</v>
      </c>
      <c r="T37" s="36">
        <f>VLOOKUP(N37,'[1]Stock définitif au 31122021'!$A$3:$G$422,6,FALSE)</f>
        <v>7.08</v>
      </c>
      <c r="U37" s="36" t="str">
        <f>VLOOKUP(N37,'[1]Stock définitif au 31122021'!$A$3:$G$422,3,FALSE)</f>
        <v>AN</v>
      </c>
      <c r="V37">
        <v>7.0800000000000002E-2</v>
      </c>
      <c r="W37">
        <v>7.0800000000000002E-2</v>
      </c>
      <c r="X37" s="45">
        <f>VLOOKUP(A37,'[1]PRIX D''ACHAT A JOUR'!$A$1:$G$477,7,FALSE)</f>
        <v>7.0800000000000002E-2</v>
      </c>
      <c r="Y37" s="46">
        <v>7.08</v>
      </c>
      <c r="Z37" s="46">
        <f>X37-Y37</f>
        <v>-7.0091999999999999</v>
      </c>
      <c r="AB37" s="51">
        <v>7.0800000000000002E-2</v>
      </c>
      <c r="AC37" s="42" t="s">
        <v>2917</v>
      </c>
      <c r="AD37">
        <v>0</v>
      </c>
      <c r="AE37" t="s">
        <v>932</v>
      </c>
      <c r="AF37">
        <v>0</v>
      </c>
      <c r="AI37" t="s">
        <v>933</v>
      </c>
      <c r="AJ37" t="s">
        <v>934</v>
      </c>
      <c r="AM37" t="s">
        <v>935</v>
      </c>
      <c r="AN37" t="s">
        <v>936</v>
      </c>
      <c r="AP37">
        <v>0</v>
      </c>
      <c r="AQ37">
        <v>0</v>
      </c>
      <c r="AS37">
        <v>7.0000000000000007E-2</v>
      </c>
      <c r="AT37" s="47">
        <f t="shared" si="0"/>
        <v>8.8499999999999995E-2</v>
      </c>
      <c r="AU37" s="48">
        <f t="shared" si="1"/>
        <v>8.8499999999999995E-2</v>
      </c>
      <c r="AV37" s="48"/>
      <c r="AW37" s="48"/>
      <c r="AX37">
        <v>2</v>
      </c>
      <c r="AY37">
        <v>0</v>
      </c>
      <c r="BK37" s="43">
        <f t="shared" si="2"/>
        <v>0.26428571428571412</v>
      </c>
      <c r="BL37" s="9">
        <f t="shared" si="8"/>
        <v>0.98870056497175152</v>
      </c>
      <c r="BM37" s="45">
        <v>1.25</v>
      </c>
      <c r="BN37" s="48">
        <v>1.25</v>
      </c>
      <c r="BO37"/>
      <c r="BP37"/>
      <c r="BQ37" t="str">
        <f t="shared" si="3"/>
        <v/>
      </c>
      <c r="BR37" t="str">
        <f t="shared" si="4"/>
        <v/>
      </c>
      <c r="BS37" t="str">
        <f t="shared" si="5"/>
        <v/>
      </c>
      <c r="BT37">
        <v>0.08</v>
      </c>
      <c r="CB37">
        <v>100</v>
      </c>
      <c r="CC37">
        <v>100</v>
      </c>
      <c r="CD37" t="s">
        <v>951</v>
      </c>
      <c r="CE37">
        <v>0</v>
      </c>
      <c r="CI37">
        <v>0</v>
      </c>
      <c r="CJ37">
        <v>0</v>
      </c>
      <c r="CM37">
        <v>0</v>
      </c>
      <c r="CO37">
        <v>0</v>
      </c>
      <c r="CP37">
        <v>0</v>
      </c>
      <c r="CQ37">
        <v>0</v>
      </c>
      <c r="CT37">
        <v>0</v>
      </c>
      <c r="CU37">
        <v>0</v>
      </c>
      <c r="CV37">
        <v>0</v>
      </c>
      <c r="CW37" t="e">
        <f>VLOOKUP(A37,'[1]NOUVEAUX TARIFS'!$A$1:$E$467,5,FALSE)</f>
        <v>#N/A</v>
      </c>
    </row>
    <row r="38" spans="1:102" hidden="1">
      <c r="A38">
        <v>8434000618</v>
      </c>
      <c r="C38" t="str">
        <f>VLOOKUP(A38,'[1]PRIX D''ACHAT A JOUR'!$A$1:$C$477,3,FALSE)</f>
        <v>AN</v>
      </c>
      <c r="D38" t="s">
        <v>2272</v>
      </c>
      <c r="E38">
        <v>19</v>
      </c>
      <c r="F38" t="s">
        <v>2085</v>
      </c>
      <c r="G38">
        <v>5</v>
      </c>
      <c r="H38" t="s">
        <v>1222</v>
      </c>
      <c r="M38" t="s">
        <v>1660</v>
      </c>
      <c r="N38">
        <v>8434000618</v>
      </c>
      <c r="O38" t="s">
        <v>2272</v>
      </c>
      <c r="P38" t="s">
        <v>2262</v>
      </c>
      <c r="Q38">
        <v>1</v>
      </c>
      <c r="R38">
        <v>500</v>
      </c>
      <c r="S38" s="36">
        <f>VLOOKUP(N38,'[1]Stock définitif au 31122021'!$A$3:$G$422,5,FALSE)</f>
        <v>3348</v>
      </c>
      <c r="T38" s="36">
        <f>VLOOKUP(N38,'[1]Stock définitif au 31122021'!$A$3:$G$422,6,FALSE)</f>
        <v>8.3000000000000007</v>
      </c>
      <c r="U38" s="36" t="str">
        <f>VLOOKUP(N38,'[1]Stock définitif au 31122021'!$A$3:$G$422,3,FALSE)</f>
        <v>AN</v>
      </c>
      <c r="V38">
        <v>1.66E-2</v>
      </c>
      <c r="W38">
        <v>1.66E-2</v>
      </c>
      <c r="X38" s="45">
        <f>VLOOKUP(A38,'[1]PRIX D''ACHAT A JOUR'!$A$1:$G$477,7,FALSE)</f>
        <v>1.66E-2</v>
      </c>
      <c r="Y38" s="46">
        <v>8.3000000000000007</v>
      </c>
      <c r="Z38" s="46">
        <f>X38-Y38</f>
        <v>-8.2834000000000003</v>
      </c>
      <c r="AB38" s="51">
        <v>1.66E-2</v>
      </c>
      <c r="AC38" s="42" t="s">
        <v>2917</v>
      </c>
      <c r="AD38">
        <v>0</v>
      </c>
      <c r="AE38" t="s">
        <v>932</v>
      </c>
      <c r="AF38">
        <v>0</v>
      </c>
      <c r="AI38" t="s">
        <v>933</v>
      </c>
      <c r="AJ38" t="s">
        <v>934</v>
      </c>
      <c r="AM38" t="s">
        <v>935</v>
      </c>
      <c r="AN38" t="s">
        <v>936</v>
      </c>
      <c r="AP38">
        <v>0</v>
      </c>
      <c r="AQ38">
        <v>0</v>
      </c>
      <c r="AS38">
        <v>0.02</v>
      </c>
      <c r="AT38" s="47">
        <f t="shared" si="0"/>
        <v>2.0750000000000001E-2</v>
      </c>
      <c r="AU38" s="48">
        <f t="shared" si="1"/>
        <v>2.0750000000000001E-2</v>
      </c>
      <c r="AV38" s="48"/>
      <c r="AW38" s="48"/>
      <c r="AX38">
        <v>2</v>
      </c>
      <c r="AY38">
        <v>0</v>
      </c>
      <c r="BK38" s="43">
        <f t="shared" si="2"/>
        <v>3.7500000000000033E-2</v>
      </c>
      <c r="BL38" s="9">
        <f t="shared" si="8"/>
        <v>1.2048192771084338</v>
      </c>
      <c r="BM38" s="45">
        <v>1.25</v>
      </c>
      <c r="BN38" s="48">
        <v>1.25</v>
      </c>
      <c r="BO38"/>
      <c r="BP38"/>
      <c r="BQ38" t="str">
        <f t="shared" si="3"/>
        <v/>
      </c>
      <c r="BR38" t="str">
        <f t="shared" si="4"/>
        <v/>
      </c>
      <c r="BS38" t="str">
        <f t="shared" si="5"/>
        <v/>
      </c>
      <c r="BT38">
        <v>0.02</v>
      </c>
      <c r="CB38">
        <v>100</v>
      </c>
      <c r="CC38">
        <v>100</v>
      </c>
      <c r="CD38" t="s">
        <v>951</v>
      </c>
      <c r="CE38">
        <v>0</v>
      </c>
      <c r="CI38">
        <v>0</v>
      </c>
      <c r="CJ38">
        <v>0</v>
      </c>
      <c r="CM38">
        <v>0</v>
      </c>
      <c r="CO38">
        <v>0</v>
      </c>
      <c r="CP38">
        <v>0</v>
      </c>
      <c r="CQ38">
        <v>0</v>
      </c>
      <c r="CT38">
        <v>0</v>
      </c>
      <c r="CU38">
        <v>0</v>
      </c>
      <c r="CV38">
        <v>0</v>
      </c>
      <c r="CW38" t="e">
        <f>VLOOKUP(A38,'[1]NOUVEAUX TARIFS'!$A$1:$E$467,5,FALSE)</f>
        <v>#N/A</v>
      </c>
    </row>
    <row r="39" spans="1:102" hidden="1">
      <c r="A39">
        <v>8434000818</v>
      </c>
      <c r="C39" t="str">
        <f>VLOOKUP(A39,'[1]PRIX D''ACHAT A JOUR'!$A$1:$C$477,3,FALSE)</f>
        <v>AN</v>
      </c>
      <c r="D39" t="s">
        <v>2273</v>
      </c>
      <c r="E39">
        <v>12</v>
      </c>
      <c r="F39" t="s">
        <v>1207</v>
      </c>
      <c r="M39" t="s">
        <v>1660</v>
      </c>
      <c r="N39">
        <v>8434000818</v>
      </c>
      <c r="O39" t="s">
        <v>2273</v>
      </c>
      <c r="P39" t="s">
        <v>2269</v>
      </c>
      <c r="Q39">
        <v>200</v>
      </c>
      <c r="R39">
        <v>1</v>
      </c>
      <c r="S39" s="36">
        <f>VLOOKUP(N39,'[1]Stock définitif au 31122021'!$A$3:$G$422,5,FALSE)</f>
        <v>3591</v>
      </c>
      <c r="T39" s="36">
        <f>VLOOKUP(N39,'[1]Stock définitif au 31122021'!$A$3:$G$422,6,FALSE)</f>
        <v>8.34</v>
      </c>
      <c r="U39" s="36" t="str">
        <f>VLOOKUP(N39,'[1]Stock définitif au 31122021'!$A$3:$G$422,3,FALSE)</f>
        <v>AN</v>
      </c>
      <c r="V39">
        <v>4.1700000000000001E-2</v>
      </c>
      <c r="W39">
        <v>4.1700000000000001E-2</v>
      </c>
      <c r="X39" s="45">
        <f>VLOOKUP(A39,'[1]PRIX D''ACHAT A JOUR'!$A$1:$G$477,7,FALSE)</f>
        <v>4.1700000000000001E-2</v>
      </c>
      <c r="Y39" s="46">
        <v>8.34</v>
      </c>
      <c r="Z39" s="46">
        <f>X39-Y39</f>
        <v>-8.2982999999999993</v>
      </c>
      <c r="AB39" s="51">
        <v>4.1700000000000001E-2</v>
      </c>
      <c r="AC39" s="42" t="s">
        <v>2917</v>
      </c>
      <c r="AD39">
        <v>0</v>
      </c>
      <c r="AE39" t="s">
        <v>932</v>
      </c>
      <c r="AF39">
        <v>0</v>
      </c>
      <c r="AI39" t="s">
        <v>933</v>
      </c>
      <c r="AJ39" t="s">
        <v>934</v>
      </c>
      <c r="AM39" t="s">
        <v>935</v>
      </c>
      <c r="AN39" t="s">
        <v>936</v>
      </c>
      <c r="AP39">
        <v>0</v>
      </c>
      <c r="AQ39">
        <v>0</v>
      </c>
      <c r="AS39">
        <v>0.04</v>
      </c>
      <c r="AT39" s="47">
        <f t="shared" si="0"/>
        <v>5.2125000000000005E-2</v>
      </c>
      <c r="AU39" s="48">
        <f t="shared" si="1"/>
        <v>5.2125000000000005E-2</v>
      </c>
      <c r="AV39" s="48"/>
      <c r="AW39" s="48"/>
      <c r="AX39">
        <v>2</v>
      </c>
      <c r="AY39">
        <v>0</v>
      </c>
      <c r="BK39" s="43">
        <f t="shared" si="2"/>
        <v>0.30312500000000009</v>
      </c>
      <c r="BL39" s="9">
        <f t="shared" si="8"/>
        <v>0.95923261390887293</v>
      </c>
      <c r="BM39" s="45">
        <v>1.25</v>
      </c>
      <c r="BN39" s="48">
        <v>1.25</v>
      </c>
      <c r="BO39"/>
      <c r="BP39"/>
      <c r="BQ39" t="str">
        <f t="shared" si="3"/>
        <v/>
      </c>
      <c r="BR39" t="str">
        <f t="shared" si="4"/>
        <v/>
      </c>
      <c r="BS39" t="str">
        <f t="shared" si="5"/>
        <v/>
      </c>
      <c r="BT39">
        <v>0.05</v>
      </c>
      <c r="CB39">
        <v>100</v>
      </c>
      <c r="CC39">
        <v>100</v>
      </c>
      <c r="CD39" t="s">
        <v>951</v>
      </c>
      <c r="CE39">
        <v>0</v>
      </c>
      <c r="CI39">
        <v>0</v>
      </c>
      <c r="CJ39">
        <v>0</v>
      </c>
      <c r="CM39">
        <v>0</v>
      </c>
      <c r="CO39">
        <v>0</v>
      </c>
      <c r="CP39">
        <v>0</v>
      </c>
      <c r="CQ39">
        <v>0</v>
      </c>
      <c r="CT39">
        <v>0</v>
      </c>
      <c r="CU39">
        <v>0</v>
      </c>
      <c r="CV39">
        <v>0</v>
      </c>
      <c r="CW39" t="e">
        <f>VLOOKUP(A39,'[1]NOUVEAUX TARIFS'!$A$1:$E$467,5,FALSE)</f>
        <v>#N/A</v>
      </c>
    </row>
    <row r="40" spans="1:102" hidden="1">
      <c r="A40">
        <v>8534000818</v>
      </c>
      <c r="C40" t="str">
        <f>VLOOKUP(A40,'[1]PRIX D''ACHAT A JOUR'!$A$1:$C$477,3,FALSE)</f>
        <v>AN</v>
      </c>
      <c r="D40" t="s">
        <v>2274</v>
      </c>
      <c r="E40">
        <v>19</v>
      </c>
      <c r="F40" t="s">
        <v>2085</v>
      </c>
      <c r="G40">
        <v>5</v>
      </c>
      <c r="H40" t="s">
        <v>1222</v>
      </c>
      <c r="M40" t="s">
        <v>1660</v>
      </c>
      <c r="N40">
        <v>8534000818</v>
      </c>
      <c r="O40" t="s">
        <v>2274</v>
      </c>
      <c r="P40" t="s">
        <v>2269</v>
      </c>
      <c r="Q40">
        <v>1</v>
      </c>
      <c r="R40">
        <v>1</v>
      </c>
      <c r="S40" s="36">
        <f>VLOOKUP(N40,'[1]Stock définitif au 31122021'!$A$3:$G$422,5,FALSE)</f>
        <v>2400</v>
      </c>
      <c r="T40" s="36">
        <f>VLOOKUP(N40,'[1]Stock définitif au 31122021'!$A$3:$G$422,6,FALSE)</f>
        <v>3.0000000000000001E-3</v>
      </c>
      <c r="U40" s="36" t="str">
        <f>VLOOKUP(N40,'[1]Stock définitif au 31122021'!$A$3:$G$422,3,FALSE)</f>
        <v>AN</v>
      </c>
      <c r="V40">
        <v>3.0000000000000001E-3</v>
      </c>
      <c r="W40">
        <f>VLOOKUP(A40,'[1]EXPORT ARTICLES 03012022'!$A$1:$R$883,18,FALSE)</f>
        <v>3.0000000000000001E-3</v>
      </c>
      <c r="X40" s="45">
        <f>VLOOKUP(A40,'[1]PRIX D''ACHAT A JOUR'!$A$1:$G$477,7,FALSE)</f>
        <v>2.9399999999999999E-2</v>
      </c>
      <c r="Y40" s="46"/>
      <c r="Z40" s="46"/>
      <c r="AB40" s="51">
        <f>+X40</f>
        <v>2.9399999999999999E-2</v>
      </c>
      <c r="AC40" s="42" t="s">
        <v>2917</v>
      </c>
      <c r="AD40">
        <v>3.0000000000000001E-3</v>
      </c>
      <c r="AE40" t="s">
        <v>932</v>
      </c>
      <c r="AF40">
        <v>0</v>
      </c>
      <c r="AI40" t="s">
        <v>933</v>
      </c>
      <c r="AJ40" t="s">
        <v>934</v>
      </c>
      <c r="AM40" t="s">
        <v>935</v>
      </c>
      <c r="AN40" t="s">
        <v>936</v>
      </c>
      <c r="AP40">
        <v>0</v>
      </c>
      <c r="AQ40">
        <v>0</v>
      </c>
      <c r="AS40">
        <v>0.05</v>
      </c>
      <c r="AT40" s="47">
        <f t="shared" si="0"/>
        <v>5.1449999999999996E-2</v>
      </c>
      <c r="AU40" s="48">
        <f t="shared" si="1"/>
        <v>5.1449999999999996E-2</v>
      </c>
      <c r="AV40" s="48"/>
      <c r="AW40" s="48"/>
      <c r="AX40">
        <v>4</v>
      </c>
      <c r="AY40">
        <v>0</v>
      </c>
      <c r="BK40" s="43">
        <f t="shared" si="2"/>
        <v>2.8999999999999859E-2</v>
      </c>
      <c r="BL40" s="9">
        <f>AS40/V40</f>
        <v>16.666666666666668</v>
      </c>
      <c r="BM40" s="45">
        <v>1.75</v>
      </c>
      <c r="BN40" s="48">
        <v>1.75</v>
      </c>
      <c r="BO40"/>
      <c r="BP40"/>
      <c r="BQ40" t="str">
        <f t="shared" si="3"/>
        <v/>
      </c>
      <c r="BR40" t="str">
        <f t="shared" si="4"/>
        <v/>
      </c>
      <c r="BS40" t="str">
        <f t="shared" si="5"/>
        <v/>
      </c>
      <c r="BT40">
        <v>0</v>
      </c>
      <c r="CB40">
        <v>100</v>
      </c>
      <c r="CC40">
        <v>100</v>
      </c>
      <c r="CD40" t="s">
        <v>951</v>
      </c>
      <c r="CE40">
        <v>0</v>
      </c>
      <c r="CI40">
        <v>0</v>
      </c>
      <c r="CJ40">
        <v>0</v>
      </c>
      <c r="CM40">
        <v>0</v>
      </c>
      <c r="CO40">
        <v>0</v>
      </c>
      <c r="CP40">
        <v>0</v>
      </c>
      <c r="CQ40">
        <v>0</v>
      </c>
      <c r="CT40">
        <v>0</v>
      </c>
      <c r="CU40">
        <v>0</v>
      </c>
      <c r="CV40">
        <v>0</v>
      </c>
      <c r="CW40" t="e">
        <f>VLOOKUP(A40,'[1]NOUVEAUX TARIFS'!$A$1:$E$467,5,FALSE)</f>
        <v>#N/A</v>
      </c>
    </row>
    <row r="41" spans="1:102" hidden="1">
      <c r="A41">
        <v>8535000618</v>
      </c>
      <c r="C41" t="str">
        <f>VLOOKUP(A41,'[1]PRIX D''ACHAT A JOUR'!$A$1:$C$477,3,FALSE)</f>
        <v>AN</v>
      </c>
      <c r="D41" t="s">
        <v>2275</v>
      </c>
      <c r="E41">
        <v>19</v>
      </c>
      <c r="F41" t="s">
        <v>2085</v>
      </c>
      <c r="G41">
        <v>5</v>
      </c>
      <c r="H41" t="s">
        <v>1222</v>
      </c>
      <c r="M41" t="s">
        <v>1660</v>
      </c>
      <c r="N41">
        <v>8535000618</v>
      </c>
      <c r="O41" t="s">
        <v>2275</v>
      </c>
      <c r="P41" t="s">
        <v>2269</v>
      </c>
      <c r="Q41">
        <v>1</v>
      </c>
      <c r="R41">
        <v>200</v>
      </c>
      <c r="S41" s="36" t="e">
        <f>VLOOKUP(N41,'[1]Stock définitif au 31122021'!$A$3:$G$422,5,FALSE)</f>
        <v>#N/A</v>
      </c>
      <c r="T41" s="36" t="e">
        <f>VLOOKUP(N41,'[1]Stock définitif au 31122021'!$A$3:$G$422,6,FALSE)</f>
        <v>#N/A</v>
      </c>
      <c r="U41" s="36" t="e">
        <f>VLOOKUP(N41,'[1]Stock définitif au 31122021'!$A$3:$G$422,3,FALSE)</f>
        <v>#N/A</v>
      </c>
      <c r="V41">
        <v>3.0000000000000001E-3</v>
      </c>
      <c r="W41">
        <f>VLOOKUP(A41,'[1]EXPORT ARTICLES 03012022'!$A$1:$R$883,18,FALSE)</f>
        <v>3.0000000000000001E-3</v>
      </c>
      <c r="X41" s="45">
        <f>VLOOKUP(A41,'[1]PRIX D''ACHAT A JOUR'!$A$1:$G$477,7,FALSE)</f>
        <v>3.04E-2</v>
      </c>
      <c r="Y41" s="46"/>
      <c r="Z41" s="46"/>
      <c r="AB41" s="51">
        <f>+X41</f>
        <v>3.04E-2</v>
      </c>
      <c r="AC41" s="42" t="s">
        <v>2917</v>
      </c>
      <c r="AD41">
        <v>3.0000000000000001E-3</v>
      </c>
      <c r="AE41" t="s">
        <v>932</v>
      </c>
      <c r="AF41">
        <v>0</v>
      </c>
      <c r="AI41" t="s">
        <v>933</v>
      </c>
      <c r="AJ41" t="s">
        <v>934</v>
      </c>
      <c r="AM41" t="s">
        <v>935</v>
      </c>
      <c r="AN41" t="s">
        <v>936</v>
      </c>
      <c r="AP41">
        <v>0</v>
      </c>
      <c r="AQ41">
        <v>0</v>
      </c>
      <c r="AS41">
        <v>0.05</v>
      </c>
      <c r="AT41" s="47">
        <f t="shared" si="0"/>
        <v>5.3199999999999997E-2</v>
      </c>
      <c r="AU41" s="48">
        <f t="shared" si="1"/>
        <v>5.3199999999999997E-2</v>
      </c>
      <c r="AV41" s="48"/>
      <c r="AW41" s="48"/>
      <c r="AX41">
        <v>4</v>
      </c>
      <c r="AY41">
        <v>0</v>
      </c>
      <c r="BK41" s="43">
        <f t="shared" si="2"/>
        <v>6.399999999999989E-2</v>
      </c>
      <c r="BL41" s="9">
        <f t="shared" si="8"/>
        <v>16.666666666666668</v>
      </c>
      <c r="BM41" s="45">
        <v>1.75</v>
      </c>
      <c r="BN41" s="48">
        <v>1.75</v>
      </c>
      <c r="BO41"/>
      <c r="BP41"/>
      <c r="BQ41" t="str">
        <f t="shared" si="3"/>
        <v/>
      </c>
      <c r="BR41" t="str">
        <f t="shared" si="4"/>
        <v/>
      </c>
      <c r="BS41" t="str">
        <f t="shared" si="5"/>
        <v/>
      </c>
      <c r="BT41">
        <v>0</v>
      </c>
      <c r="CB41">
        <v>100</v>
      </c>
      <c r="CC41">
        <v>100</v>
      </c>
      <c r="CD41" t="s">
        <v>951</v>
      </c>
      <c r="CE41">
        <v>0</v>
      </c>
      <c r="CI41">
        <v>0</v>
      </c>
      <c r="CJ41">
        <v>0</v>
      </c>
      <c r="CM41">
        <v>0</v>
      </c>
      <c r="CO41">
        <v>0</v>
      </c>
      <c r="CP41">
        <v>0</v>
      </c>
      <c r="CQ41">
        <v>0</v>
      </c>
      <c r="CT41">
        <v>0</v>
      </c>
      <c r="CU41">
        <v>0</v>
      </c>
      <c r="CV41">
        <v>0</v>
      </c>
      <c r="CW41" t="e">
        <f>VLOOKUP(A41,'[1]NOUVEAUX TARIFS'!$A$1:$E$467,5,FALSE)</f>
        <v>#N/A</v>
      </c>
    </row>
    <row r="42" spans="1:102">
      <c r="A42">
        <v>8710605018</v>
      </c>
      <c r="D42" t="s">
        <v>2707</v>
      </c>
      <c r="G42" s="45"/>
      <c r="H42" s="50"/>
      <c r="I42" s="48"/>
      <c r="K42" s="47"/>
      <c r="L42" s="48"/>
      <c r="N42" s="45"/>
      <c r="O42" s="48"/>
      <c r="S42" s="36" t="e">
        <f>VLOOKUP(N42,'[1]Stock définitif au 31122021'!$A$3:$G$422,5,FALSE)</f>
        <v>#N/A</v>
      </c>
      <c r="T42" s="36" t="e">
        <f>VLOOKUP(N42,'[1]Stock définitif au 31122021'!$A$3:$G$422,6,FALSE)</f>
        <v>#N/A</v>
      </c>
      <c r="U42" s="36" t="e">
        <f>VLOOKUP(N42,'[1]Stock définitif au 31122021'!$A$3:$G$422,3,FALSE)</f>
        <v>#N/A</v>
      </c>
      <c r="V42">
        <v>0.108</v>
      </c>
      <c r="W42">
        <v>0.108</v>
      </c>
      <c r="X42" s="45">
        <v>0.108</v>
      </c>
      <c r="Y42" s="46"/>
      <c r="Z42" s="46"/>
      <c r="AB42" s="41">
        <f>+X42</f>
        <v>0.108</v>
      </c>
      <c r="AC42" s="42" t="s">
        <v>2917</v>
      </c>
      <c r="AS42">
        <v>0</v>
      </c>
      <c r="AT42" s="47">
        <f t="shared" si="0"/>
        <v>0.16200000000000001</v>
      </c>
      <c r="AU42" s="48">
        <f t="shared" si="1"/>
        <v>0.16200000000000001</v>
      </c>
      <c r="AV42" s="48" t="e">
        <f>VLOOKUP(A42,'STEEVE RESTITUTION'!$A$3:$F$484,6,FALSE)</f>
        <v>#N/A</v>
      </c>
      <c r="AW42" s="48" t="e">
        <f>AU42-AV42</f>
        <v>#N/A</v>
      </c>
      <c r="BK42" s="43" t="e">
        <f t="shared" si="2"/>
        <v>#DIV/0!</v>
      </c>
      <c r="BL42" s="9">
        <f t="shared" si="8"/>
        <v>0</v>
      </c>
      <c r="BM42">
        <v>1.5</v>
      </c>
      <c r="BN42">
        <v>1.5</v>
      </c>
      <c r="BO42"/>
      <c r="BP42"/>
      <c r="BQ42" t="str">
        <f t="shared" si="3"/>
        <v/>
      </c>
      <c r="BR42" t="str">
        <f t="shared" si="4"/>
        <v/>
      </c>
      <c r="BS42" t="str">
        <f t="shared" si="5"/>
        <v/>
      </c>
      <c r="CW42" t="e">
        <f>VLOOKUP(A42,'[1]NOUVEAUX TARIFS'!$A$1:$E$467,5,FALSE)</f>
        <v>#N/A</v>
      </c>
    </row>
    <row r="43" spans="1:102" hidden="1">
      <c r="A43">
        <v>9600000618</v>
      </c>
      <c r="C43" t="str">
        <f>VLOOKUP(A43,'[1]PRIX D''ACHAT A JOUR'!$A$1:$C$477,3,FALSE)</f>
        <v>AN</v>
      </c>
      <c r="D43" t="s">
        <v>2044</v>
      </c>
      <c r="M43" t="s">
        <v>1660</v>
      </c>
      <c r="N43">
        <v>9600000618</v>
      </c>
      <c r="O43" t="s">
        <v>2045</v>
      </c>
      <c r="Q43">
        <v>1</v>
      </c>
      <c r="R43">
        <v>1</v>
      </c>
      <c r="S43" s="36">
        <f>VLOOKUP(N43,'[1]Stock définitif au 31122021'!$A$3:$G$422,5,FALSE)</f>
        <v>262</v>
      </c>
      <c r="T43" s="36">
        <f>VLOOKUP(N43,'[1]Stock définitif au 31122021'!$A$3:$G$422,6,FALSE)</f>
        <v>0.8</v>
      </c>
      <c r="U43" s="36" t="str">
        <f>VLOOKUP(N43,'[1]Stock définitif au 31122021'!$A$3:$G$422,3,FALSE)</f>
        <v>AN</v>
      </c>
      <c r="V43">
        <v>0.80289999999999995</v>
      </c>
      <c r="W43">
        <v>0.80289999999999995</v>
      </c>
      <c r="X43" s="45">
        <f>VLOOKUP(A43,'[1]PRIX D''ACHAT A JOUR'!$A$1:$G$477,7,FALSE)</f>
        <v>0.80289999999999995</v>
      </c>
      <c r="Y43" s="46"/>
      <c r="Z43" s="46"/>
      <c r="AB43" s="41">
        <f>+X43</f>
        <v>0.80289999999999995</v>
      </c>
      <c r="AC43" s="42" t="s">
        <v>2917</v>
      </c>
      <c r="AD43">
        <v>1.01</v>
      </c>
      <c r="AE43" t="s">
        <v>932</v>
      </c>
      <c r="AF43">
        <v>0</v>
      </c>
      <c r="AI43" t="s">
        <v>933</v>
      </c>
      <c r="AJ43" t="s">
        <v>934</v>
      </c>
      <c r="AM43" t="s">
        <v>935</v>
      </c>
      <c r="AN43" t="s">
        <v>936</v>
      </c>
      <c r="AP43">
        <v>0</v>
      </c>
      <c r="AQ43">
        <v>0</v>
      </c>
      <c r="AS43">
        <v>1.57</v>
      </c>
      <c r="AT43" s="47">
        <f t="shared" si="0"/>
        <v>1.6057999999999999</v>
      </c>
      <c r="AU43" s="48">
        <f t="shared" si="1"/>
        <v>1.6057999999999999</v>
      </c>
      <c r="AV43" s="48"/>
      <c r="AW43" s="48"/>
      <c r="AX43">
        <v>2</v>
      </c>
      <c r="AY43">
        <v>0</v>
      </c>
      <c r="BK43" s="43">
        <f t="shared" si="2"/>
        <v>2.2802547770700531E-2</v>
      </c>
      <c r="BL43" s="9">
        <f t="shared" si="8"/>
        <v>1.9554116328309878</v>
      </c>
      <c r="BM43" s="45">
        <v>2</v>
      </c>
      <c r="BN43" s="48">
        <v>2</v>
      </c>
      <c r="BO43"/>
      <c r="BP43"/>
      <c r="BQ43" t="str">
        <f t="shared" si="3"/>
        <v/>
      </c>
      <c r="BR43" t="str">
        <f t="shared" si="4"/>
        <v/>
      </c>
      <c r="BS43" t="str">
        <f t="shared" si="5"/>
        <v/>
      </c>
      <c r="BT43">
        <v>1.88</v>
      </c>
      <c r="CB43">
        <v>100</v>
      </c>
      <c r="CC43">
        <v>100</v>
      </c>
      <c r="CD43" t="s">
        <v>951</v>
      </c>
      <c r="CE43">
        <v>0</v>
      </c>
      <c r="CI43">
        <v>0</v>
      </c>
      <c r="CJ43">
        <v>0</v>
      </c>
      <c r="CM43">
        <v>0</v>
      </c>
      <c r="CO43">
        <v>0</v>
      </c>
      <c r="CP43">
        <v>0</v>
      </c>
      <c r="CQ43">
        <v>0</v>
      </c>
      <c r="CT43">
        <v>0</v>
      </c>
      <c r="CU43">
        <v>0</v>
      </c>
      <c r="CV43">
        <v>0</v>
      </c>
      <c r="CW43" t="e">
        <f>VLOOKUP(A43,'[1]NOUVEAUX TARIFS'!$A$1:$E$467,5,FALSE)</f>
        <v>#N/A</v>
      </c>
    </row>
    <row r="44" spans="1:102" hidden="1">
      <c r="A44" t="s">
        <v>2620</v>
      </c>
      <c r="C44" t="str">
        <f>VLOOKUP(A44,'[1]PRIX D''ACHAT A JOUR'!$A$1:$C$477,3,FALSE)</f>
        <v>AN</v>
      </c>
      <c r="D44" t="s">
        <v>2621</v>
      </c>
      <c r="M44" t="s">
        <v>2340</v>
      </c>
      <c r="N44" t="s">
        <v>2620</v>
      </c>
      <c r="O44" t="s">
        <v>2621</v>
      </c>
      <c r="Q44">
        <v>1</v>
      </c>
      <c r="R44">
        <v>1</v>
      </c>
      <c r="S44" s="36" t="e">
        <f>VLOOKUP(N44,'[1]Stock définitif au 31122021'!$A$3:$G$422,5,FALSE)</f>
        <v>#N/A</v>
      </c>
      <c r="T44" s="36" t="e">
        <f>VLOOKUP(N44,'[1]Stock définitif au 31122021'!$A$3:$G$422,6,FALSE)</f>
        <v>#N/A</v>
      </c>
      <c r="U44" s="36" t="e">
        <f>VLOOKUP(N44,'[1]Stock définitif au 31122021'!$A$3:$G$422,3,FALSE)</f>
        <v>#N/A</v>
      </c>
      <c r="V44">
        <v>3.2</v>
      </c>
      <c r="W44">
        <f>VLOOKUP(A44,'[1]EXPORT ARTICLES 03012022'!$A$1:$R$883,18,FALSE)</f>
        <v>3.2</v>
      </c>
      <c r="X44" s="45">
        <f>VLOOKUP(A44,'[1]PRIX D''ACHAT A JOUR'!$A$1:$G$477,7,FALSE)</f>
        <v>3.2</v>
      </c>
      <c r="Y44" s="46"/>
      <c r="Z44" s="46"/>
      <c r="AB44" s="41">
        <f>X44</f>
        <v>3.2</v>
      </c>
      <c r="AC44" s="42" t="s">
        <v>2917</v>
      </c>
      <c r="AD44">
        <v>3.2</v>
      </c>
      <c r="AE44" t="s">
        <v>932</v>
      </c>
      <c r="AF44">
        <v>0</v>
      </c>
      <c r="AI44" t="s">
        <v>933</v>
      </c>
      <c r="AJ44" t="s">
        <v>934</v>
      </c>
      <c r="AM44" t="s">
        <v>935</v>
      </c>
      <c r="AN44" t="s">
        <v>936</v>
      </c>
      <c r="AP44">
        <v>0</v>
      </c>
      <c r="AQ44">
        <v>0</v>
      </c>
      <c r="AS44">
        <v>0</v>
      </c>
      <c r="AT44" s="47">
        <f t="shared" si="0"/>
        <v>0</v>
      </c>
      <c r="AU44" s="48">
        <f t="shared" si="1"/>
        <v>0</v>
      </c>
      <c r="AV44" s="48"/>
      <c r="AW44" s="48"/>
      <c r="AX44">
        <v>2</v>
      </c>
      <c r="AY44">
        <v>0</v>
      </c>
      <c r="BA44">
        <v>1</v>
      </c>
      <c r="BK44" s="43" t="e">
        <f t="shared" si="2"/>
        <v>#DIV/0!</v>
      </c>
      <c r="BL44" s="9">
        <f t="shared" si="8"/>
        <v>0</v>
      </c>
      <c r="BM44" s="45"/>
      <c r="BN44" s="48"/>
      <c r="BO44"/>
      <c r="BP44"/>
      <c r="BQ44" t="str">
        <f t="shared" si="3"/>
        <v/>
      </c>
      <c r="BR44" t="str">
        <f t="shared" si="4"/>
        <v/>
      </c>
      <c r="BS44" t="str">
        <f t="shared" si="5"/>
        <v/>
      </c>
      <c r="BT44">
        <v>0</v>
      </c>
      <c r="CB44">
        <v>100</v>
      </c>
      <c r="CC44">
        <v>100</v>
      </c>
      <c r="CD44" t="s">
        <v>951</v>
      </c>
      <c r="CE44">
        <v>0</v>
      </c>
      <c r="CI44">
        <v>0</v>
      </c>
      <c r="CJ44">
        <v>0</v>
      </c>
      <c r="CM44">
        <v>0</v>
      </c>
      <c r="CO44">
        <v>0</v>
      </c>
      <c r="CP44">
        <v>0</v>
      </c>
      <c r="CQ44">
        <v>0</v>
      </c>
      <c r="CT44">
        <v>0</v>
      </c>
      <c r="CU44">
        <v>0</v>
      </c>
      <c r="CV44">
        <v>0</v>
      </c>
      <c r="CW44" t="e">
        <f>VLOOKUP(A44,'[1]NOUVEAUX TARIFS'!$A$1:$E$467,5,FALSE)</f>
        <v>#N/A</v>
      </c>
      <c r="CX44" t="s">
        <v>2922</v>
      </c>
    </row>
    <row r="45" spans="1:102" hidden="1">
      <c r="A45" t="s">
        <v>2338</v>
      </c>
      <c r="C45" t="str">
        <f>VLOOKUP(A45,'[1]PRIX D''ACHAT A JOUR'!$A$1:$C$477,3,FALSE)</f>
        <v>AN</v>
      </c>
      <c r="D45" t="s">
        <v>2339</v>
      </c>
      <c r="M45" t="s">
        <v>2340</v>
      </c>
      <c r="N45" t="s">
        <v>2338</v>
      </c>
      <c r="O45" t="s">
        <v>2341</v>
      </c>
      <c r="Q45">
        <v>1</v>
      </c>
      <c r="R45">
        <v>1</v>
      </c>
      <c r="S45" s="36">
        <f>VLOOKUP(N45,'[1]Stock définitif au 31122021'!$A$3:$G$422,5,FALSE)</f>
        <v>216</v>
      </c>
      <c r="T45" s="36">
        <f>VLOOKUP(N45,'[1]Stock définitif au 31122021'!$A$3:$G$422,6,FALSE)</f>
        <v>4.5</v>
      </c>
      <c r="U45" s="36" t="str">
        <f>VLOOKUP(N45,'[1]Stock définitif au 31122021'!$A$3:$G$422,3,FALSE)</f>
        <v>AN</v>
      </c>
      <c r="V45">
        <v>4.5</v>
      </c>
      <c r="W45">
        <v>4.5</v>
      </c>
      <c r="X45" s="45">
        <f>VLOOKUP(A45,'[1]PRIX D''ACHAT A JOUR'!$A$1:$G$477,7,FALSE)</f>
        <v>4.5</v>
      </c>
      <c r="Y45" s="46"/>
      <c r="Z45" s="46"/>
      <c r="AB45" s="41">
        <f>X45</f>
        <v>4.5</v>
      </c>
      <c r="AC45" s="42" t="s">
        <v>2917</v>
      </c>
      <c r="AD45">
        <v>4.1500000000000004</v>
      </c>
      <c r="AE45" t="s">
        <v>932</v>
      </c>
      <c r="AF45">
        <v>0</v>
      </c>
      <c r="AI45" t="s">
        <v>933</v>
      </c>
      <c r="AJ45" t="s">
        <v>934</v>
      </c>
      <c r="AM45" t="s">
        <v>935</v>
      </c>
      <c r="AN45" t="s">
        <v>936</v>
      </c>
      <c r="AP45">
        <v>0</v>
      </c>
      <c r="AQ45">
        <v>0</v>
      </c>
      <c r="AS45">
        <v>0</v>
      </c>
      <c r="AT45" s="47">
        <f t="shared" si="0"/>
        <v>0</v>
      </c>
      <c r="AU45" s="48">
        <f t="shared" si="1"/>
        <v>0</v>
      </c>
      <c r="AV45" s="48"/>
      <c r="AW45" s="48"/>
      <c r="AX45">
        <v>2</v>
      </c>
      <c r="AY45">
        <v>0</v>
      </c>
      <c r="BA45">
        <v>1</v>
      </c>
      <c r="BK45" s="43" t="e">
        <f t="shared" si="2"/>
        <v>#DIV/0!</v>
      </c>
      <c r="BL45" s="9">
        <f t="shared" si="8"/>
        <v>0</v>
      </c>
      <c r="BM45" s="45"/>
      <c r="BN45" s="48"/>
      <c r="BO45"/>
      <c r="BP45"/>
      <c r="BQ45" t="str">
        <f t="shared" si="3"/>
        <v/>
      </c>
      <c r="BR45" t="str">
        <f t="shared" si="4"/>
        <v/>
      </c>
      <c r="BS45" t="str">
        <f t="shared" si="5"/>
        <v/>
      </c>
      <c r="BT45">
        <v>0</v>
      </c>
      <c r="CB45">
        <v>100</v>
      </c>
      <c r="CC45">
        <v>100</v>
      </c>
      <c r="CD45" t="s">
        <v>951</v>
      </c>
      <c r="CE45">
        <v>0</v>
      </c>
      <c r="CI45">
        <v>0</v>
      </c>
      <c r="CJ45">
        <v>0</v>
      </c>
      <c r="CM45">
        <v>0</v>
      </c>
      <c r="CO45">
        <v>0</v>
      </c>
      <c r="CP45">
        <v>0</v>
      </c>
      <c r="CQ45">
        <v>0</v>
      </c>
      <c r="CT45">
        <v>0</v>
      </c>
      <c r="CU45">
        <v>0</v>
      </c>
      <c r="CV45">
        <v>0</v>
      </c>
      <c r="CW45" t="e">
        <f>VLOOKUP(A45,'[1]NOUVEAUX TARIFS'!$A$1:$E$467,5,FALSE)</f>
        <v>#N/A</v>
      </c>
      <c r="CX45" t="s">
        <v>2922</v>
      </c>
    </row>
    <row r="46" spans="1:102" hidden="1">
      <c r="A46" t="s">
        <v>1793</v>
      </c>
      <c r="C46" t="str">
        <f>VLOOKUP(A46,'[1]PRIX D''ACHAT A JOUR'!$A$1:$C$477,3,FALSE)</f>
        <v>AN</v>
      </c>
      <c r="D46" t="s">
        <v>1794</v>
      </c>
      <c r="E46">
        <v>16</v>
      </c>
      <c r="F46" t="s">
        <v>1031</v>
      </c>
      <c r="M46" t="s">
        <v>1709</v>
      </c>
      <c r="N46" t="s">
        <v>1793</v>
      </c>
      <c r="O46" t="s">
        <v>1794</v>
      </c>
      <c r="Q46">
        <v>1</v>
      </c>
      <c r="R46">
        <v>0</v>
      </c>
      <c r="S46" s="36" t="e">
        <f>VLOOKUP(N46,'[1]Stock définitif au 31122021'!$A$3:$G$422,5,FALSE)</f>
        <v>#N/A</v>
      </c>
      <c r="T46" s="36" t="e">
        <f>VLOOKUP(N46,'[1]Stock définitif au 31122021'!$A$3:$G$422,6,FALSE)</f>
        <v>#N/A</v>
      </c>
      <c r="U46" s="36" t="e">
        <f>VLOOKUP(N46,'[1]Stock définitif au 31122021'!$A$3:$G$422,3,FALSE)</f>
        <v>#N/A</v>
      </c>
      <c r="V46">
        <v>101</v>
      </c>
      <c r="W46">
        <f>VLOOKUP(A46,'[1]EXPORT ARTICLES 03012022'!$A$1:$R$883,18,FALSE)</f>
        <v>101</v>
      </c>
      <c r="X46" s="45">
        <f>VLOOKUP(A46,'[1]PRIX D''ACHAT A JOUR'!$A$1:$G$477,7,FALSE)</f>
        <v>101</v>
      </c>
      <c r="Y46" s="46"/>
      <c r="Z46" s="46"/>
      <c r="AB46" s="41">
        <f>X46</f>
        <v>101</v>
      </c>
      <c r="AC46" s="42" t="s">
        <v>2917</v>
      </c>
      <c r="AD46">
        <v>101</v>
      </c>
      <c r="AE46" t="s">
        <v>932</v>
      </c>
      <c r="AF46">
        <v>0</v>
      </c>
      <c r="AI46" t="s">
        <v>933</v>
      </c>
      <c r="AJ46" t="s">
        <v>934</v>
      </c>
      <c r="AM46" t="s">
        <v>935</v>
      </c>
      <c r="AN46" t="s">
        <v>936</v>
      </c>
      <c r="AP46">
        <v>0</v>
      </c>
      <c r="AQ46">
        <v>0</v>
      </c>
      <c r="AS46">
        <v>119.63</v>
      </c>
      <c r="AT46" s="47">
        <f t="shared" si="0"/>
        <v>126.25</v>
      </c>
      <c r="AU46" s="48">
        <f t="shared" si="1"/>
        <v>126.25</v>
      </c>
      <c r="AV46" s="48"/>
      <c r="AW46" s="48"/>
      <c r="AX46">
        <v>2</v>
      </c>
      <c r="AY46">
        <v>0</v>
      </c>
      <c r="BK46" s="43">
        <f t="shared" si="2"/>
        <v>5.5337289977430454E-2</v>
      </c>
      <c r="BL46" s="9">
        <f t="shared" si="8"/>
        <v>1.1844554455445544</v>
      </c>
      <c r="BM46" s="45">
        <v>1.25</v>
      </c>
      <c r="BN46" s="48">
        <v>1.25</v>
      </c>
      <c r="BO46"/>
      <c r="BP46"/>
      <c r="BQ46" t="str">
        <f t="shared" si="3"/>
        <v/>
      </c>
      <c r="BR46" t="str">
        <f t="shared" si="4"/>
        <v/>
      </c>
      <c r="BS46" t="str">
        <f t="shared" si="5"/>
        <v/>
      </c>
      <c r="BT46">
        <v>143.56</v>
      </c>
      <c r="CB46">
        <v>100</v>
      </c>
      <c r="CC46">
        <v>100</v>
      </c>
      <c r="CD46" t="s">
        <v>951</v>
      </c>
      <c r="CE46">
        <v>0</v>
      </c>
      <c r="CI46">
        <v>0</v>
      </c>
      <c r="CJ46">
        <v>0</v>
      </c>
      <c r="CM46">
        <v>0</v>
      </c>
      <c r="CO46">
        <v>0</v>
      </c>
      <c r="CP46">
        <v>0</v>
      </c>
      <c r="CQ46">
        <v>0</v>
      </c>
      <c r="CT46">
        <v>0</v>
      </c>
      <c r="CU46">
        <v>0</v>
      </c>
      <c r="CV46">
        <v>0</v>
      </c>
      <c r="CW46" t="e">
        <f>VLOOKUP(A46,'[1]NOUVEAUX TARIFS'!$A$1:$E$467,5,FALSE)</f>
        <v>#N/A</v>
      </c>
    </row>
    <row r="47" spans="1:102" hidden="1">
      <c r="A47" t="s">
        <v>1665</v>
      </c>
      <c r="C47" t="str">
        <f>VLOOKUP(A47,'[1]PRIX D''ACHAT A JOUR'!$A$1:$C$477,3,FALSE)</f>
        <v>AN</v>
      </c>
      <c r="D47" t="s">
        <v>1666</v>
      </c>
      <c r="E47">
        <v>9</v>
      </c>
      <c r="F47" t="s">
        <v>1222</v>
      </c>
      <c r="G47">
        <v>5</v>
      </c>
      <c r="H47" t="s">
        <v>1222</v>
      </c>
      <c r="K47">
        <v>3</v>
      </c>
      <c r="L47" t="s">
        <v>1223</v>
      </c>
      <c r="M47" t="s">
        <v>1667</v>
      </c>
      <c r="N47" t="s">
        <v>1665</v>
      </c>
      <c r="O47" t="s">
        <v>1668</v>
      </c>
      <c r="Q47">
        <v>1</v>
      </c>
      <c r="R47">
        <v>1</v>
      </c>
      <c r="S47" s="36">
        <f>VLOOKUP(N47,'[1]Stock définitif au 31122021'!$A$3:$G$422,5,FALSE)</f>
        <v>241.1</v>
      </c>
      <c r="T47" s="36">
        <f>VLOOKUP(N47,'[1]Stock définitif au 31122021'!$A$3:$G$422,6,FALSE)</f>
        <v>2.19</v>
      </c>
      <c r="U47" s="36" t="str">
        <f>VLOOKUP(N47,'[1]Stock définitif au 31122021'!$A$3:$G$422,3,FALSE)</f>
        <v>AN</v>
      </c>
      <c r="V47">
        <v>2.19</v>
      </c>
      <c r="W47">
        <f>VLOOKUP(A47,'[1]EXPORT ARTICLES 03012022'!$A$1:$R$883,18,FALSE)</f>
        <v>2.19</v>
      </c>
      <c r="X47" s="45">
        <f>VLOOKUP(A47,'[1]PRIX D''ACHAT A JOUR'!$A$1:$G$477,7,FALSE)</f>
        <v>2.19</v>
      </c>
      <c r="Y47" s="46"/>
      <c r="Z47" s="46"/>
      <c r="AB47" s="41">
        <f>X47</f>
        <v>2.19</v>
      </c>
      <c r="AC47" s="42" t="s">
        <v>2917</v>
      </c>
      <c r="AD47">
        <v>2.19</v>
      </c>
      <c r="AE47" t="s">
        <v>932</v>
      </c>
      <c r="AF47">
        <v>0</v>
      </c>
      <c r="AI47" t="s">
        <v>933</v>
      </c>
      <c r="AJ47" t="s">
        <v>934</v>
      </c>
      <c r="AM47" t="s">
        <v>935</v>
      </c>
      <c r="AN47" t="s">
        <v>936</v>
      </c>
      <c r="AP47">
        <v>0</v>
      </c>
      <c r="AQ47">
        <v>0</v>
      </c>
      <c r="AS47">
        <v>2.85</v>
      </c>
      <c r="AT47" s="47">
        <f t="shared" si="0"/>
        <v>2.9127000000000001</v>
      </c>
      <c r="AU47" s="48">
        <f t="shared" si="1"/>
        <v>2.9127000000000001</v>
      </c>
      <c r="AV47" s="48"/>
      <c r="AW47" s="48"/>
      <c r="AX47">
        <v>2</v>
      </c>
      <c r="AY47">
        <v>0</v>
      </c>
      <c r="BK47" s="43">
        <f t="shared" si="2"/>
        <v>2.1999999999999992E-2</v>
      </c>
      <c r="BL47" s="9">
        <f t="shared" si="8"/>
        <v>1.3013698630136987</v>
      </c>
      <c r="BM47" s="45">
        <v>1.33</v>
      </c>
      <c r="BN47" s="48">
        <v>1.33</v>
      </c>
      <c r="BO47"/>
      <c r="BP47"/>
      <c r="BQ47" t="str">
        <f t="shared" si="3"/>
        <v/>
      </c>
      <c r="BR47" t="str">
        <f t="shared" si="4"/>
        <v/>
      </c>
      <c r="BS47" t="str">
        <f t="shared" si="5"/>
        <v/>
      </c>
      <c r="BT47">
        <v>3.42</v>
      </c>
      <c r="CB47">
        <v>100</v>
      </c>
      <c r="CC47">
        <v>100</v>
      </c>
      <c r="CD47" t="s">
        <v>951</v>
      </c>
      <c r="CE47">
        <v>0</v>
      </c>
      <c r="CI47">
        <v>0</v>
      </c>
      <c r="CJ47">
        <v>0</v>
      </c>
      <c r="CM47">
        <v>0</v>
      </c>
      <c r="CO47">
        <v>0</v>
      </c>
      <c r="CP47">
        <v>0</v>
      </c>
      <c r="CQ47">
        <v>0</v>
      </c>
      <c r="CT47">
        <v>0</v>
      </c>
      <c r="CU47">
        <v>0</v>
      </c>
      <c r="CV47">
        <v>0</v>
      </c>
      <c r="CW47" t="e">
        <f>VLOOKUP(A47,'[1]NOUVEAUX TARIFS'!$A$1:$E$467,5,FALSE)</f>
        <v>#N/A</v>
      </c>
    </row>
    <row r="48" spans="1:102" hidden="1">
      <c r="A48" t="s">
        <v>1989</v>
      </c>
      <c r="C48" t="str">
        <f>VLOOKUP(A48,'[1]PRIX D''ACHAT A JOUR'!$A$1:$C$477,3,FALSE)</f>
        <v>AN</v>
      </c>
      <c r="D48" t="s">
        <v>1990</v>
      </c>
      <c r="E48">
        <v>9</v>
      </c>
      <c r="F48" t="s">
        <v>1222</v>
      </c>
      <c r="G48">
        <v>5</v>
      </c>
      <c r="H48" t="s">
        <v>1222</v>
      </c>
      <c r="K48">
        <v>3</v>
      </c>
      <c r="L48" t="s">
        <v>1223</v>
      </c>
      <c r="M48" t="s">
        <v>959</v>
      </c>
      <c r="N48" t="s">
        <v>1989</v>
      </c>
      <c r="O48" t="s">
        <v>1991</v>
      </c>
      <c r="Q48">
        <v>1</v>
      </c>
      <c r="R48">
        <v>1</v>
      </c>
      <c r="S48" s="36">
        <f>VLOOKUP(N48,'[1]Stock définitif au 31122021'!$A$3:$G$422,5,FALSE)</f>
        <v>8</v>
      </c>
      <c r="T48" s="36">
        <f>VLOOKUP(N48,'[1]Stock définitif au 31122021'!$A$3:$G$422,6,FALSE)</f>
        <v>6.28</v>
      </c>
      <c r="U48" s="36" t="str">
        <f>VLOOKUP(N48,'[1]Stock définitif au 31122021'!$A$3:$G$422,3,FALSE)</f>
        <v>AN</v>
      </c>
      <c r="V48">
        <v>6.28</v>
      </c>
      <c r="W48">
        <f>VLOOKUP(A48,'[1]EXPORT ARTICLES 03012022'!$A$1:$R$883,18,FALSE)</f>
        <v>6.28</v>
      </c>
      <c r="X48" s="45">
        <f>VLOOKUP(A48,'[1]PRIX D''ACHAT A JOUR'!$A$1:$G$477,7,FALSE)</f>
        <v>6.28</v>
      </c>
      <c r="Y48" s="46"/>
      <c r="Z48" s="46"/>
      <c r="AB48" s="41">
        <f>X48</f>
        <v>6.28</v>
      </c>
      <c r="AC48" s="42" t="s">
        <v>2917</v>
      </c>
      <c r="AD48">
        <v>6.28</v>
      </c>
      <c r="AE48" t="s">
        <v>932</v>
      </c>
      <c r="AF48">
        <v>0</v>
      </c>
      <c r="AI48" t="s">
        <v>933</v>
      </c>
      <c r="AJ48" t="s">
        <v>934</v>
      </c>
      <c r="AM48" t="s">
        <v>935</v>
      </c>
      <c r="AN48" t="s">
        <v>936</v>
      </c>
      <c r="AP48">
        <v>0</v>
      </c>
      <c r="AQ48">
        <v>0</v>
      </c>
      <c r="AS48">
        <v>8.48</v>
      </c>
      <c r="AT48" s="47">
        <f t="shared" si="0"/>
        <v>9.42</v>
      </c>
      <c r="AU48" s="48">
        <f t="shared" si="1"/>
        <v>9.42</v>
      </c>
      <c r="AV48" s="48"/>
      <c r="AW48" s="48"/>
      <c r="AX48">
        <v>2</v>
      </c>
      <c r="AY48">
        <v>0</v>
      </c>
      <c r="BK48" s="43">
        <f t="shared" si="2"/>
        <v>0.11084905660377352</v>
      </c>
      <c r="BL48" s="9">
        <f t="shared" si="8"/>
        <v>1.3503184713375795</v>
      </c>
      <c r="BM48" s="45">
        <v>1.5</v>
      </c>
      <c r="BN48" s="48">
        <v>1.5</v>
      </c>
      <c r="BO48"/>
      <c r="BP48"/>
      <c r="BQ48" t="str">
        <f t="shared" si="3"/>
        <v/>
      </c>
      <c r="BR48" t="str">
        <f t="shared" si="4"/>
        <v/>
      </c>
      <c r="BS48" t="str">
        <f t="shared" si="5"/>
        <v/>
      </c>
      <c r="BT48">
        <v>10.18</v>
      </c>
      <c r="CB48">
        <v>100</v>
      </c>
      <c r="CC48">
        <v>100</v>
      </c>
      <c r="CD48" t="s">
        <v>951</v>
      </c>
      <c r="CE48">
        <v>0</v>
      </c>
      <c r="CI48">
        <v>0</v>
      </c>
      <c r="CJ48">
        <v>0</v>
      </c>
      <c r="CM48">
        <v>0</v>
      </c>
      <c r="CO48">
        <v>0</v>
      </c>
      <c r="CP48">
        <v>0</v>
      </c>
      <c r="CQ48">
        <v>0</v>
      </c>
      <c r="CT48">
        <v>0</v>
      </c>
      <c r="CU48">
        <v>0</v>
      </c>
      <c r="CV48">
        <v>0</v>
      </c>
      <c r="CW48" t="e">
        <f>VLOOKUP(A48,'[1]NOUVEAUX TARIFS'!$A$1:$E$467,5,FALSE)</f>
        <v>#N/A</v>
      </c>
    </row>
    <row r="49" spans="1:102" hidden="1">
      <c r="A49" t="s">
        <v>1731</v>
      </c>
      <c r="C49" t="e">
        <f>VLOOKUP(A49,'[1]PRIX D''ACHAT A JOUR'!$A$1:$C$477,3,FALSE)</f>
        <v>#N/A</v>
      </c>
      <c r="D49" t="s">
        <v>1732</v>
      </c>
      <c r="M49" t="s">
        <v>959</v>
      </c>
      <c r="N49" t="s">
        <v>1731</v>
      </c>
      <c r="O49" t="s">
        <v>1733</v>
      </c>
      <c r="Q49">
        <v>1</v>
      </c>
      <c r="R49">
        <v>1</v>
      </c>
      <c r="S49" s="36" t="e">
        <f>VLOOKUP(N49,'[1]Stock définitif au 31122021'!$A$3:$G$422,5,FALSE)</f>
        <v>#N/A</v>
      </c>
      <c r="T49" s="36" t="e">
        <f>VLOOKUP(N49,'[1]Stock définitif au 31122021'!$A$3:$G$422,6,FALSE)</f>
        <v>#N/A</v>
      </c>
      <c r="U49" s="36" t="e">
        <f>VLOOKUP(N49,'[1]Stock définitif au 31122021'!$A$3:$G$422,3,FALSE)</f>
        <v>#N/A</v>
      </c>
      <c r="V49">
        <v>0</v>
      </c>
      <c r="W49">
        <f>VLOOKUP(A49,'[1]EXPORT ARTICLES 03012022'!$A$1:$R$883,18,FALSE)</f>
        <v>0</v>
      </c>
      <c r="X49" s="45" t="e">
        <f>VLOOKUP(A49,'[1]PRIX D''ACHAT A JOUR'!$A$1:$G$477,7,FALSE)</f>
        <v>#N/A</v>
      </c>
      <c r="Y49" s="46">
        <v>0</v>
      </c>
      <c r="Z49" s="46"/>
      <c r="AB49" s="42" t="e">
        <f>VLOOKUP(A49,'[1]PRIX D''ACHAT A JOUR'!$A$1:$J$477,10,FALSE)</f>
        <v>#N/A</v>
      </c>
      <c r="AC49" s="48"/>
      <c r="AD49">
        <v>0</v>
      </c>
      <c r="AE49" t="s">
        <v>932</v>
      </c>
      <c r="AF49">
        <v>0</v>
      </c>
      <c r="AI49" t="s">
        <v>933</v>
      </c>
      <c r="AJ49" t="s">
        <v>934</v>
      </c>
      <c r="AM49" t="s">
        <v>935</v>
      </c>
      <c r="AN49" t="s">
        <v>936</v>
      </c>
      <c r="AP49">
        <v>0</v>
      </c>
      <c r="AQ49">
        <v>0</v>
      </c>
      <c r="AS49">
        <v>0</v>
      </c>
      <c r="AT49" s="47" t="e">
        <f t="shared" si="0"/>
        <v>#N/A</v>
      </c>
      <c r="AU49" s="48" t="e">
        <f t="shared" si="1"/>
        <v>#N/A</v>
      </c>
      <c r="AV49" s="48"/>
      <c r="AW49" s="48"/>
      <c r="AX49">
        <v>2</v>
      </c>
      <c r="AY49">
        <v>0</v>
      </c>
      <c r="BK49" s="43" t="e">
        <f t="shared" si="2"/>
        <v>#N/A</v>
      </c>
      <c r="BL49" s="9">
        <v>0</v>
      </c>
      <c r="BM49" s="45"/>
      <c r="BN49" s="48"/>
      <c r="BO49">
        <v>1</v>
      </c>
      <c r="BP49"/>
      <c r="BQ49" t="str">
        <f t="shared" si="3"/>
        <v/>
      </c>
      <c r="BR49" t="str">
        <f t="shared" si="4"/>
        <v/>
      </c>
      <c r="BS49" t="str">
        <f t="shared" si="5"/>
        <v/>
      </c>
      <c r="BT49">
        <v>0</v>
      </c>
      <c r="CB49">
        <v>100</v>
      </c>
      <c r="CC49">
        <v>100</v>
      </c>
      <c r="CD49" t="s">
        <v>960</v>
      </c>
      <c r="CE49">
        <v>0</v>
      </c>
      <c r="CI49">
        <v>0</v>
      </c>
      <c r="CJ49">
        <v>0</v>
      </c>
      <c r="CM49">
        <v>0</v>
      </c>
      <c r="CO49">
        <v>0</v>
      </c>
      <c r="CP49">
        <v>0</v>
      </c>
      <c r="CQ49">
        <v>0</v>
      </c>
      <c r="CT49">
        <v>0</v>
      </c>
      <c r="CU49">
        <v>0</v>
      </c>
      <c r="CV49">
        <v>0</v>
      </c>
      <c r="CW49" t="e">
        <f>VLOOKUP(A49,'[1]NOUVEAUX TARIFS'!$A$1:$E$467,5,FALSE)</f>
        <v>#N/A</v>
      </c>
    </row>
    <row r="50" spans="1:102" hidden="1">
      <c r="A50" t="s">
        <v>1841</v>
      </c>
      <c r="C50" t="str">
        <f>VLOOKUP(A50,'[1]PRIX D''ACHAT A JOUR'!$A$1:$C$477,3,FALSE)</f>
        <v>AN</v>
      </c>
      <c r="D50" t="s">
        <v>1842</v>
      </c>
      <c r="E50">
        <v>9</v>
      </c>
      <c r="F50" t="s">
        <v>1222</v>
      </c>
      <c r="G50">
        <v>5</v>
      </c>
      <c r="H50" t="s">
        <v>1222</v>
      </c>
      <c r="K50">
        <v>3</v>
      </c>
      <c r="L50" t="s">
        <v>1223</v>
      </c>
      <c r="M50" t="s">
        <v>1224</v>
      </c>
      <c r="N50" t="s">
        <v>1841</v>
      </c>
      <c r="O50" t="s">
        <v>1842</v>
      </c>
      <c r="Q50">
        <v>1</v>
      </c>
      <c r="R50">
        <v>1</v>
      </c>
      <c r="S50" s="36" t="e">
        <f>VLOOKUP(N50,'[1]Stock définitif au 31122021'!$A$3:$G$422,5,FALSE)</f>
        <v>#N/A</v>
      </c>
      <c r="T50" s="36" t="e">
        <f>VLOOKUP(N50,'[1]Stock définitif au 31122021'!$A$3:$G$422,6,FALSE)</f>
        <v>#N/A</v>
      </c>
      <c r="U50" s="36" t="e">
        <f>VLOOKUP(N50,'[1]Stock définitif au 31122021'!$A$3:$G$422,3,FALSE)</f>
        <v>#N/A</v>
      </c>
      <c r="V50">
        <v>214</v>
      </c>
      <c r="W50">
        <f>VLOOKUP(A50,'[1]EXPORT ARTICLES 03012022'!$A$1:$R$883,18,FALSE)</f>
        <v>214</v>
      </c>
      <c r="X50" s="45">
        <f>VLOOKUP(A50,'[1]PRIX D''ACHAT A JOUR'!$A$1:$G$477,7,FALSE)</f>
        <v>214</v>
      </c>
      <c r="Y50" s="46"/>
      <c r="Z50" s="46"/>
      <c r="AB50" s="41">
        <f>VLOOKUP(A50,'[1]PRIX D''ACHAT A JOUR'!$A$1:$J$477,10,FALSE)</f>
        <v>300</v>
      </c>
      <c r="AC50" s="42" t="s">
        <v>2917</v>
      </c>
      <c r="AD50">
        <v>214</v>
      </c>
      <c r="AE50" t="s">
        <v>932</v>
      </c>
      <c r="AF50">
        <v>0</v>
      </c>
      <c r="AI50" t="s">
        <v>933</v>
      </c>
      <c r="AJ50" t="s">
        <v>934</v>
      </c>
      <c r="AM50" t="s">
        <v>935</v>
      </c>
      <c r="AN50" t="s">
        <v>936</v>
      </c>
      <c r="AP50">
        <v>0</v>
      </c>
      <c r="AQ50">
        <v>0</v>
      </c>
      <c r="AS50">
        <v>301.74</v>
      </c>
      <c r="AT50" s="47">
        <f t="shared" si="0"/>
        <v>321</v>
      </c>
      <c r="AU50" s="48">
        <f t="shared" si="1"/>
        <v>450</v>
      </c>
      <c r="AV50" s="48"/>
      <c r="AW50" s="48"/>
      <c r="AX50">
        <v>2</v>
      </c>
      <c r="AY50">
        <v>0</v>
      </c>
      <c r="BK50" s="43">
        <f t="shared" si="2"/>
        <v>0.49135016901968576</v>
      </c>
      <c r="BL50" s="9">
        <f t="shared" ref="BL50:BL62" si="9">AS50/V50</f>
        <v>1.4100000000000001</v>
      </c>
      <c r="BM50" s="45">
        <v>1.5</v>
      </c>
      <c r="BN50" s="48">
        <v>1.5</v>
      </c>
      <c r="BO50"/>
      <c r="BP50"/>
      <c r="BQ50" t="str">
        <f t="shared" si="3"/>
        <v/>
      </c>
      <c r="BR50" t="str">
        <f t="shared" si="4"/>
        <v/>
      </c>
      <c r="BS50" t="str">
        <f t="shared" si="5"/>
        <v/>
      </c>
      <c r="BT50">
        <v>362.09</v>
      </c>
      <c r="CB50">
        <v>100</v>
      </c>
      <c r="CC50">
        <v>100</v>
      </c>
      <c r="CD50" t="s">
        <v>951</v>
      </c>
      <c r="CE50">
        <v>0</v>
      </c>
      <c r="CI50">
        <v>0</v>
      </c>
      <c r="CJ50">
        <v>0</v>
      </c>
      <c r="CM50">
        <v>0</v>
      </c>
      <c r="CO50">
        <v>0</v>
      </c>
      <c r="CP50">
        <v>0</v>
      </c>
      <c r="CQ50">
        <v>0</v>
      </c>
      <c r="CT50">
        <v>0</v>
      </c>
      <c r="CU50">
        <v>0</v>
      </c>
      <c r="CV50">
        <v>0</v>
      </c>
      <c r="CW50" t="e">
        <f>VLOOKUP(A50,'[1]NOUVEAUX TARIFS'!$A$1:$E$467,5,FALSE)</f>
        <v>#N/A</v>
      </c>
    </row>
    <row r="51" spans="1:102" hidden="1">
      <c r="A51" t="s">
        <v>1533</v>
      </c>
      <c r="C51" t="str">
        <f>VLOOKUP(A51,'[1]PRIX D''ACHAT A JOUR'!$A$1:$C$477,3,FALSE)</f>
        <v>AN</v>
      </c>
      <c r="D51" t="s">
        <v>1534</v>
      </c>
      <c r="E51">
        <v>9</v>
      </c>
      <c r="F51" t="s">
        <v>1222</v>
      </c>
      <c r="G51">
        <v>5</v>
      </c>
      <c r="H51" t="s">
        <v>1222</v>
      </c>
      <c r="K51">
        <v>3</v>
      </c>
      <c r="L51" t="s">
        <v>1223</v>
      </c>
      <c r="M51" t="s">
        <v>1535</v>
      </c>
      <c r="N51" t="s">
        <v>1533</v>
      </c>
      <c r="O51" t="s">
        <v>1536</v>
      </c>
      <c r="Q51">
        <v>1</v>
      </c>
      <c r="R51">
        <v>1</v>
      </c>
      <c r="S51" s="36">
        <f>VLOOKUP(N51,'[1]Stock définitif au 31122021'!$A$3:$G$422,5,FALSE)</f>
        <v>746</v>
      </c>
      <c r="T51" s="36">
        <f>VLOOKUP(N51,'[1]Stock définitif au 31122021'!$A$3:$G$422,6,FALSE)</f>
        <v>5.99</v>
      </c>
      <c r="U51" s="36" t="str">
        <f>VLOOKUP(N51,'[1]Stock définitif au 31122021'!$A$3:$G$422,3,FALSE)</f>
        <v>AN</v>
      </c>
      <c r="V51">
        <v>5.99</v>
      </c>
      <c r="W51">
        <v>5.99</v>
      </c>
      <c r="X51" s="45">
        <f>VLOOKUP(A51,'[1]PRIX D''ACHAT A JOUR'!$A$1:$G$477,7,FALSE)</f>
        <v>5.99</v>
      </c>
      <c r="Y51" s="46"/>
      <c r="Z51" s="46"/>
      <c r="AB51" s="41">
        <f>X51</f>
        <v>5.99</v>
      </c>
      <c r="AC51" s="42" t="s">
        <v>2917</v>
      </c>
      <c r="AD51">
        <v>4.9400000000000004</v>
      </c>
      <c r="AE51" t="s">
        <v>932</v>
      </c>
      <c r="AF51">
        <v>0</v>
      </c>
      <c r="AI51" t="s">
        <v>933</v>
      </c>
      <c r="AJ51" t="s">
        <v>934</v>
      </c>
      <c r="AM51" t="s">
        <v>935</v>
      </c>
      <c r="AN51" t="s">
        <v>936</v>
      </c>
      <c r="AP51">
        <v>0</v>
      </c>
      <c r="AQ51">
        <v>0</v>
      </c>
      <c r="AS51">
        <v>7.41</v>
      </c>
      <c r="AT51" s="47">
        <f t="shared" si="0"/>
        <v>7.4875000000000007</v>
      </c>
      <c r="AU51" s="48">
        <f t="shared" si="1"/>
        <v>7.4875000000000007</v>
      </c>
      <c r="AV51" s="48"/>
      <c r="AW51" s="48"/>
      <c r="AX51">
        <v>2</v>
      </c>
      <c r="AY51">
        <v>0</v>
      </c>
      <c r="BK51" s="43">
        <f t="shared" si="2"/>
        <v>1.0458839406207903E-2</v>
      </c>
      <c r="BL51" s="9">
        <f t="shared" si="9"/>
        <v>1.2370617696160267</v>
      </c>
      <c r="BM51" s="45">
        <v>1.25</v>
      </c>
      <c r="BN51" s="48">
        <v>1.25</v>
      </c>
      <c r="BO51"/>
      <c r="BP51"/>
      <c r="BQ51" t="str">
        <f t="shared" si="3"/>
        <v/>
      </c>
      <c r="BR51" t="str">
        <f t="shared" si="4"/>
        <v/>
      </c>
      <c r="BS51" t="str">
        <f t="shared" si="5"/>
        <v/>
      </c>
      <c r="BT51">
        <v>8.89</v>
      </c>
      <c r="CB51">
        <v>100</v>
      </c>
      <c r="CC51">
        <v>100</v>
      </c>
      <c r="CD51" t="s">
        <v>951</v>
      </c>
      <c r="CE51">
        <v>0</v>
      </c>
      <c r="CI51">
        <v>0</v>
      </c>
      <c r="CJ51">
        <v>0</v>
      </c>
      <c r="CM51">
        <v>0</v>
      </c>
      <c r="CO51">
        <v>0</v>
      </c>
      <c r="CP51">
        <v>0</v>
      </c>
      <c r="CQ51">
        <v>0</v>
      </c>
      <c r="CT51">
        <v>0</v>
      </c>
      <c r="CU51">
        <v>0</v>
      </c>
      <c r="CV51">
        <v>0</v>
      </c>
      <c r="CW51" t="e">
        <f>VLOOKUP(A51,'[1]NOUVEAUX TARIFS'!$A$1:$E$467,5,FALSE)</f>
        <v>#N/A</v>
      </c>
    </row>
    <row r="52" spans="1:102" hidden="1">
      <c r="A52" t="s">
        <v>1537</v>
      </c>
      <c r="C52" t="str">
        <f>VLOOKUP(A52,'[1]PRIX D''ACHAT A JOUR'!$A$1:$C$477,3,FALSE)</f>
        <v>AN</v>
      </c>
      <c r="D52" t="s">
        <v>1538</v>
      </c>
      <c r="E52">
        <v>9</v>
      </c>
      <c r="F52" t="s">
        <v>1222</v>
      </c>
      <c r="G52">
        <v>5</v>
      </c>
      <c r="H52" t="s">
        <v>1222</v>
      </c>
      <c r="K52">
        <v>3</v>
      </c>
      <c r="L52" t="s">
        <v>1223</v>
      </c>
      <c r="M52" t="s">
        <v>1535</v>
      </c>
      <c r="N52" t="s">
        <v>1537</v>
      </c>
      <c r="O52" t="s">
        <v>1538</v>
      </c>
      <c r="Q52">
        <v>1</v>
      </c>
      <c r="R52">
        <v>1</v>
      </c>
      <c r="S52" s="36">
        <f>VLOOKUP(N52,'[1]Stock définitif au 31122021'!$A$3:$G$422,5,FALSE)</f>
        <v>719.65</v>
      </c>
      <c r="T52" s="36">
        <f>VLOOKUP(N52,'[1]Stock définitif au 31122021'!$A$3:$G$422,6,FALSE)</f>
        <v>2.9</v>
      </c>
      <c r="U52" s="36" t="str">
        <f>VLOOKUP(N52,'[1]Stock définitif au 31122021'!$A$3:$G$422,3,FALSE)</f>
        <v>AN</v>
      </c>
      <c r="V52">
        <v>2.9</v>
      </c>
      <c r="W52">
        <f>VLOOKUP(A52,'[1]EXPORT ARTICLES 03012022'!$A$1:$R$883,18,FALSE)</f>
        <v>2.9</v>
      </c>
      <c r="X52" s="45">
        <f>VLOOKUP(A52,'[1]PRIX D''ACHAT A JOUR'!$A$1:$G$477,7,FALSE)</f>
        <v>2.9</v>
      </c>
      <c r="Y52" s="46"/>
      <c r="Z52" s="46"/>
      <c r="AB52" s="41">
        <f>X52</f>
        <v>2.9</v>
      </c>
      <c r="AC52" s="42" t="s">
        <v>2917</v>
      </c>
      <c r="AD52">
        <v>2.9</v>
      </c>
      <c r="AE52" t="s">
        <v>932</v>
      </c>
      <c r="AF52">
        <v>0</v>
      </c>
      <c r="AI52" t="s">
        <v>933</v>
      </c>
      <c r="AJ52" t="s">
        <v>934</v>
      </c>
      <c r="AM52" t="s">
        <v>935</v>
      </c>
      <c r="AN52" t="s">
        <v>936</v>
      </c>
      <c r="AP52">
        <v>0</v>
      </c>
      <c r="AQ52">
        <v>0</v>
      </c>
      <c r="AS52">
        <v>4.3499999999999996</v>
      </c>
      <c r="AT52" s="47">
        <f t="shared" si="0"/>
        <v>4.3499999999999996</v>
      </c>
      <c r="AU52" s="48">
        <f t="shared" si="1"/>
        <v>4.3499999999999996</v>
      </c>
      <c r="AV52" s="48"/>
      <c r="AW52" s="48"/>
      <c r="AX52">
        <v>2</v>
      </c>
      <c r="AY52">
        <v>0</v>
      </c>
      <c r="BK52" s="43">
        <f t="shared" si="2"/>
        <v>0</v>
      </c>
      <c r="BL52" s="9">
        <f t="shared" si="9"/>
        <v>1.5</v>
      </c>
      <c r="BM52" s="45">
        <v>1.5</v>
      </c>
      <c r="BN52" s="48">
        <v>1.5</v>
      </c>
      <c r="BO52"/>
      <c r="BP52"/>
      <c r="BQ52" t="str">
        <f t="shared" si="3"/>
        <v/>
      </c>
      <c r="BR52" t="str">
        <f t="shared" si="4"/>
        <v/>
      </c>
      <c r="BS52" t="str">
        <f t="shared" si="5"/>
        <v/>
      </c>
      <c r="BT52">
        <v>5.22</v>
      </c>
      <c r="CB52">
        <v>100</v>
      </c>
      <c r="CC52">
        <v>100</v>
      </c>
      <c r="CD52" t="s">
        <v>951</v>
      </c>
      <c r="CE52">
        <v>0</v>
      </c>
      <c r="CI52">
        <v>0</v>
      </c>
      <c r="CJ52">
        <v>0</v>
      </c>
      <c r="CM52">
        <v>0</v>
      </c>
      <c r="CO52">
        <v>0</v>
      </c>
      <c r="CP52">
        <v>0</v>
      </c>
      <c r="CQ52">
        <v>0</v>
      </c>
      <c r="CT52">
        <v>0</v>
      </c>
      <c r="CU52">
        <v>0</v>
      </c>
      <c r="CV52">
        <v>0</v>
      </c>
      <c r="CW52" t="e">
        <f>VLOOKUP(A52,'[1]NOUVEAUX TARIFS'!$A$1:$E$467,5,FALSE)</f>
        <v>#N/A</v>
      </c>
    </row>
    <row r="53" spans="1:102" hidden="1">
      <c r="A53" t="s">
        <v>2618</v>
      </c>
      <c r="C53" t="str">
        <f>VLOOKUP(A53,'[1]PRIX D''ACHAT A JOUR'!$A$1:$C$477,3,FALSE)</f>
        <v>AN</v>
      </c>
      <c r="D53" t="s">
        <v>2619</v>
      </c>
      <c r="E53">
        <v>9</v>
      </c>
      <c r="F53" t="s">
        <v>1222</v>
      </c>
      <c r="G53">
        <v>5</v>
      </c>
      <c r="H53" t="s">
        <v>1222</v>
      </c>
      <c r="K53">
        <v>3</v>
      </c>
      <c r="L53" t="s">
        <v>1223</v>
      </c>
      <c r="M53" t="s">
        <v>1224</v>
      </c>
      <c r="N53">
        <v>4252008831</v>
      </c>
      <c r="O53" t="s">
        <v>2619</v>
      </c>
      <c r="Q53">
        <v>1</v>
      </c>
      <c r="R53">
        <v>1</v>
      </c>
      <c r="S53" s="36" t="e">
        <f>VLOOKUP(N53,'[1]Stock définitif au 31122021'!$A$3:$G$422,5,FALSE)</f>
        <v>#N/A</v>
      </c>
      <c r="T53" s="36" t="e">
        <f>VLOOKUP(N53,'[1]Stock définitif au 31122021'!$A$3:$G$422,6,FALSE)</f>
        <v>#N/A</v>
      </c>
      <c r="U53" s="36" t="e">
        <f>VLOOKUP(N53,'[1]Stock définitif au 31122021'!$A$3:$G$422,3,FALSE)</f>
        <v>#N/A</v>
      </c>
      <c r="V53">
        <v>448</v>
      </c>
      <c r="W53">
        <f>VLOOKUP(A53,'[1]EXPORT ARTICLES 03012022'!$A$1:$R$883,18,FALSE)</f>
        <v>448</v>
      </c>
      <c r="X53" s="45">
        <f>VLOOKUP(A53,'[1]PRIX D''ACHAT A JOUR'!$A$1:$G$477,7,FALSE)</f>
        <v>448</v>
      </c>
      <c r="Y53" s="46"/>
      <c r="Z53" s="46"/>
      <c r="AB53" s="41">
        <f>VLOOKUP(A53,'[1]PRIX D''ACHAT A JOUR'!$A$1:$J$477,10,FALSE)</f>
        <v>0</v>
      </c>
      <c r="AC53" s="42" t="s">
        <v>2917</v>
      </c>
      <c r="AD53">
        <v>448</v>
      </c>
      <c r="AE53" t="s">
        <v>932</v>
      </c>
      <c r="AF53">
        <v>0</v>
      </c>
      <c r="AI53" t="s">
        <v>933</v>
      </c>
      <c r="AJ53" t="s">
        <v>934</v>
      </c>
      <c r="AM53" t="s">
        <v>935</v>
      </c>
      <c r="AN53" t="s">
        <v>936</v>
      </c>
      <c r="AP53">
        <v>0</v>
      </c>
      <c r="AQ53">
        <v>0</v>
      </c>
      <c r="AS53">
        <v>597.84</v>
      </c>
      <c r="AT53" s="47">
        <f t="shared" si="0"/>
        <v>595.84</v>
      </c>
      <c r="AU53" s="48">
        <f t="shared" si="1"/>
        <v>0</v>
      </c>
      <c r="AV53" s="48"/>
      <c r="AW53" s="48"/>
      <c r="AX53">
        <v>3</v>
      </c>
      <c r="AY53">
        <v>0</v>
      </c>
      <c r="BK53" s="43">
        <f t="shared" si="2"/>
        <v>-1</v>
      </c>
      <c r="BL53" s="9">
        <f t="shared" si="9"/>
        <v>1.3344642857142859</v>
      </c>
      <c r="BM53" s="45">
        <v>1.33</v>
      </c>
      <c r="BN53" s="48">
        <v>1.33</v>
      </c>
      <c r="BO53"/>
      <c r="BP53"/>
      <c r="BQ53" t="str">
        <f t="shared" si="3"/>
        <v/>
      </c>
      <c r="BR53" t="str">
        <f t="shared" si="4"/>
        <v/>
      </c>
      <c r="BS53" t="str">
        <f t="shared" si="5"/>
        <v/>
      </c>
      <c r="BT53">
        <v>717.40800000000002</v>
      </c>
      <c r="CB53">
        <v>100</v>
      </c>
      <c r="CC53">
        <v>100</v>
      </c>
      <c r="CD53" t="s">
        <v>951</v>
      </c>
      <c r="CE53">
        <v>0</v>
      </c>
      <c r="CI53">
        <v>0</v>
      </c>
      <c r="CJ53">
        <v>0</v>
      </c>
      <c r="CM53">
        <v>0</v>
      </c>
      <c r="CO53">
        <v>0</v>
      </c>
      <c r="CP53">
        <v>0</v>
      </c>
      <c r="CQ53">
        <v>0</v>
      </c>
      <c r="CT53">
        <v>0</v>
      </c>
      <c r="CU53">
        <v>0</v>
      </c>
      <c r="CV53">
        <v>0</v>
      </c>
      <c r="CW53" t="e">
        <f>VLOOKUP(A53,'[1]NOUVEAUX TARIFS'!$A$1:$E$467,5,FALSE)</f>
        <v>#N/A</v>
      </c>
    </row>
    <row r="54" spans="1:102">
      <c r="A54" t="s">
        <v>2399</v>
      </c>
      <c r="C54" t="str">
        <f>VLOOKUP(A54,'[1]PRIX D''ACHAT A JOUR'!$A$1:$C$477,3,FALSE)</f>
        <v>AN</v>
      </c>
      <c r="D54" t="s">
        <v>2400</v>
      </c>
      <c r="E54">
        <v>19</v>
      </c>
      <c r="F54" t="s">
        <v>2085</v>
      </c>
      <c r="G54">
        <v>3</v>
      </c>
      <c r="H54" t="s">
        <v>1618</v>
      </c>
      <c r="M54" t="s">
        <v>1660</v>
      </c>
      <c r="N54">
        <v>3642034001</v>
      </c>
      <c r="O54" t="s">
        <v>2401</v>
      </c>
      <c r="P54" t="s">
        <v>2265</v>
      </c>
      <c r="Q54">
        <v>100</v>
      </c>
      <c r="R54">
        <v>0</v>
      </c>
      <c r="S54" s="36" t="e">
        <f>VLOOKUP(N54,'[1]Stock définitif au 31122021'!$A$3:$G$422,5,FALSE)</f>
        <v>#N/A</v>
      </c>
      <c r="T54" s="36" t="e">
        <f>VLOOKUP(N54,'[1]Stock définitif au 31122021'!$A$3:$G$422,6,FALSE)</f>
        <v>#N/A</v>
      </c>
      <c r="U54" s="36" t="e">
        <f>VLOOKUP(N54,'[1]Stock définitif au 31122021'!$A$3:$G$422,3,FALSE)</f>
        <v>#N/A</v>
      </c>
      <c r="V54">
        <v>9.84</v>
      </c>
      <c r="W54">
        <f>VLOOKUP(A54,'[1]EXPORT ARTICLES 03012022'!$A$1:$R$883,18,FALSE)</f>
        <v>9.84</v>
      </c>
      <c r="X54" s="45">
        <f>VLOOKUP(A54,'[1]PRIX D''ACHAT A JOUR'!$A$1:$G$477,7,FALSE)</f>
        <v>9.8000000000000004E-2</v>
      </c>
      <c r="Y54" s="46"/>
      <c r="Z54" s="46"/>
      <c r="AB54" s="52">
        <v>9.8000000000000004E-2</v>
      </c>
      <c r="AD54">
        <v>9.84</v>
      </c>
      <c r="AE54" t="s">
        <v>932</v>
      </c>
      <c r="AF54">
        <v>0</v>
      </c>
      <c r="AI54" t="s">
        <v>933</v>
      </c>
      <c r="AJ54" t="s">
        <v>934</v>
      </c>
      <c r="AM54" t="s">
        <v>935</v>
      </c>
      <c r="AN54" t="s">
        <v>936</v>
      </c>
      <c r="AP54">
        <v>0</v>
      </c>
      <c r="AQ54">
        <v>0</v>
      </c>
      <c r="AS54">
        <v>0</v>
      </c>
      <c r="AT54" s="47">
        <f t="shared" si="0"/>
        <v>0</v>
      </c>
      <c r="AU54" s="49">
        <f t="shared" si="1"/>
        <v>0</v>
      </c>
      <c r="AV54" s="48" t="e">
        <f>VLOOKUP(A54,'STEEVE RESTITUTION'!$A$3:$F$484,6,FALSE)</f>
        <v>#N/A</v>
      </c>
      <c r="AW54" s="48" t="e">
        <f t="shared" ref="AW54:AW62" si="10">AU54-AV54</f>
        <v>#N/A</v>
      </c>
      <c r="AX54">
        <v>2</v>
      </c>
      <c r="AY54">
        <v>0</v>
      </c>
      <c r="BK54" s="43" t="e">
        <f t="shared" si="2"/>
        <v>#DIV/0!</v>
      </c>
      <c r="BL54" s="9">
        <f t="shared" si="9"/>
        <v>0</v>
      </c>
      <c r="BM54" s="45"/>
      <c r="BN54" s="48"/>
      <c r="BO54"/>
      <c r="BP54"/>
      <c r="BQ54" t="str">
        <f t="shared" si="3"/>
        <v/>
      </c>
      <c r="BR54" t="str">
        <f t="shared" si="4"/>
        <v/>
      </c>
      <c r="BS54" t="str">
        <f t="shared" si="5"/>
        <v/>
      </c>
      <c r="BT54">
        <v>0</v>
      </c>
      <c r="CB54">
        <v>100</v>
      </c>
      <c r="CC54">
        <v>100</v>
      </c>
      <c r="CD54" t="s">
        <v>937</v>
      </c>
      <c r="CE54">
        <v>0</v>
      </c>
      <c r="CI54">
        <v>0</v>
      </c>
      <c r="CJ54">
        <v>0</v>
      </c>
      <c r="CM54">
        <v>0</v>
      </c>
      <c r="CO54">
        <v>0</v>
      </c>
      <c r="CP54">
        <v>0</v>
      </c>
      <c r="CQ54">
        <v>0</v>
      </c>
      <c r="CT54">
        <v>0</v>
      </c>
      <c r="CU54">
        <v>0</v>
      </c>
      <c r="CV54">
        <v>0</v>
      </c>
      <c r="CW54" t="e">
        <f>VLOOKUP(A54,'[1]NOUVEAUX TARIFS'!$A$1:$E$467,5,FALSE)</f>
        <v>#N/A</v>
      </c>
      <c r="CX54" t="s">
        <v>2923</v>
      </c>
    </row>
    <row r="55" spans="1:102">
      <c r="A55" t="s">
        <v>794</v>
      </c>
      <c r="C55" t="str">
        <f>VLOOKUP(A55,'[1]PRIX D''ACHAT A JOUR'!$A$1:$C$477,3,FALSE)</f>
        <v>AS</v>
      </c>
      <c r="D55" t="s">
        <v>795</v>
      </c>
      <c r="E55">
        <v>10</v>
      </c>
      <c r="F55" t="s">
        <v>938</v>
      </c>
      <c r="G55">
        <v>8</v>
      </c>
      <c r="H55" t="s">
        <v>938</v>
      </c>
      <c r="M55" t="s">
        <v>1661</v>
      </c>
      <c r="N55" t="s">
        <v>794</v>
      </c>
      <c r="O55" t="s">
        <v>795</v>
      </c>
      <c r="P55" t="s">
        <v>931</v>
      </c>
      <c r="Q55">
        <v>1</v>
      </c>
      <c r="R55">
        <v>0</v>
      </c>
      <c r="S55" s="36">
        <f>VLOOKUP(N55,'[1]Stock définitif au 31122021'!$A$3:$G$422,5,FALSE)</f>
        <v>240</v>
      </c>
      <c r="T55" s="36">
        <f>VLOOKUP(N55,'[1]Stock définitif au 31122021'!$A$3:$G$422,6,FALSE)</f>
        <v>2.1</v>
      </c>
      <c r="U55" s="36" t="str">
        <f>VLOOKUP(N55,'[1]Stock définitif au 31122021'!$A$3:$G$422,3,FALSE)</f>
        <v>AS</v>
      </c>
      <c r="V55">
        <v>2.1</v>
      </c>
      <c r="W55">
        <f>VLOOKUP(A55,'[1]EXPORT ARTICLES 03012022'!$A$1:$R$883,18,FALSE)</f>
        <v>2.1</v>
      </c>
      <c r="X55" s="45">
        <f>VLOOKUP(A55,'[1]PRIX D''ACHAT A JOUR'!$A$1:$G$477,7,FALSE)</f>
        <v>2.1</v>
      </c>
      <c r="Y55" s="46"/>
      <c r="Z55" s="46"/>
      <c r="AA55" s="42" t="s">
        <v>2924</v>
      </c>
      <c r="AB55" s="41">
        <f>X55</f>
        <v>2.1</v>
      </c>
      <c r="AC55" s="42" t="s">
        <v>2917</v>
      </c>
      <c r="AD55">
        <v>2.1</v>
      </c>
      <c r="AE55" t="s">
        <v>932</v>
      </c>
      <c r="AF55">
        <v>0</v>
      </c>
      <c r="AI55" t="s">
        <v>933</v>
      </c>
      <c r="AJ55" t="s">
        <v>934</v>
      </c>
      <c r="AM55" t="s">
        <v>935</v>
      </c>
      <c r="AN55" t="s">
        <v>936</v>
      </c>
      <c r="AP55">
        <v>0</v>
      </c>
      <c r="AQ55">
        <v>0</v>
      </c>
      <c r="AS55">
        <v>0</v>
      </c>
      <c r="AT55" s="47">
        <f t="shared" si="0"/>
        <v>0</v>
      </c>
      <c r="AU55" s="49">
        <v>0</v>
      </c>
      <c r="AV55" s="48"/>
      <c r="AW55" s="48"/>
      <c r="AX55">
        <v>2</v>
      </c>
      <c r="AY55">
        <v>0</v>
      </c>
      <c r="BL55" s="9">
        <f t="shared" si="9"/>
        <v>0</v>
      </c>
      <c r="BM55" s="45">
        <v>0</v>
      </c>
      <c r="BN55" s="48">
        <v>0</v>
      </c>
      <c r="BO55"/>
      <c r="BP55">
        <f>VLOOKUP(A55,'[1]Synthèse ventes 2021'!$A$1:$C$457,3,FALSE)</f>
        <v>337</v>
      </c>
      <c r="BQ55">
        <f t="shared" si="3"/>
        <v>835.08600000000001</v>
      </c>
      <c r="BR55">
        <f t="shared" si="4"/>
        <v>0</v>
      </c>
      <c r="BS55">
        <f t="shared" si="5"/>
        <v>-835.08600000000001</v>
      </c>
      <c r="BT55">
        <v>0</v>
      </c>
      <c r="BV55">
        <v>1</v>
      </c>
      <c r="BW55">
        <v>452</v>
      </c>
      <c r="CB55">
        <v>100</v>
      </c>
      <c r="CC55">
        <v>100</v>
      </c>
      <c r="CD55" t="s">
        <v>937</v>
      </c>
      <c r="CE55">
        <v>0</v>
      </c>
      <c r="CI55">
        <v>0</v>
      </c>
      <c r="CJ55">
        <v>0</v>
      </c>
      <c r="CM55">
        <v>0</v>
      </c>
      <c r="CO55">
        <v>0</v>
      </c>
      <c r="CP55">
        <v>0</v>
      </c>
      <c r="CQ55">
        <v>0</v>
      </c>
      <c r="CT55">
        <v>0</v>
      </c>
      <c r="CU55">
        <v>0</v>
      </c>
      <c r="CV55">
        <v>0</v>
      </c>
      <c r="CW55">
        <f>VLOOKUP(A55,'[1]NOUVEAUX TARIFS'!$A$1:$E$467,5,FALSE)</f>
        <v>0</v>
      </c>
    </row>
    <row r="56" spans="1:102">
      <c r="A56" t="s">
        <v>2278</v>
      </c>
      <c r="C56" t="str">
        <f>VLOOKUP(A56,'[1]PRIX D''ACHAT A JOUR'!$A$1:$C$477,3,FALSE)</f>
        <v>AS</v>
      </c>
      <c r="D56" t="s">
        <v>2279</v>
      </c>
      <c r="E56">
        <v>10</v>
      </c>
      <c r="F56" t="s">
        <v>938</v>
      </c>
      <c r="G56">
        <v>8</v>
      </c>
      <c r="H56" t="s">
        <v>938</v>
      </c>
      <c r="M56" t="s">
        <v>1661</v>
      </c>
      <c r="N56" t="s">
        <v>2278</v>
      </c>
      <c r="O56" t="s">
        <v>2279</v>
      </c>
      <c r="P56" t="s">
        <v>931</v>
      </c>
      <c r="Q56">
        <v>1</v>
      </c>
      <c r="R56">
        <v>0</v>
      </c>
      <c r="S56" s="36" t="e">
        <f>VLOOKUP(N56,'[1]Stock définitif au 31122021'!$A$3:$G$422,5,FALSE)</f>
        <v>#N/A</v>
      </c>
      <c r="T56" s="36" t="e">
        <f>VLOOKUP(N56,'[1]Stock définitif au 31122021'!$A$3:$G$422,6,FALSE)</f>
        <v>#N/A</v>
      </c>
      <c r="U56" s="36" t="e">
        <f>VLOOKUP(N56,'[1]Stock définitif au 31122021'!$A$3:$G$422,3,FALSE)</f>
        <v>#N/A</v>
      </c>
      <c r="V56">
        <v>6.9</v>
      </c>
      <c r="W56">
        <v>6.9</v>
      </c>
      <c r="X56" s="45">
        <f>VLOOKUP(A56,'[1]PRIX D''ACHAT A JOUR'!$A$1:$G$477,7,FALSE)</f>
        <v>6.9</v>
      </c>
      <c r="Y56" s="46"/>
      <c r="Z56" s="46"/>
      <c r="AA56" s="42" t="s">
        <v>2924</v>
      </c>
      <c r="AB56" s="41">
        <f>X56</f>
        <v>6.9</v>
      </c>
      <c r="AC56" s="42" t="s">
        <v>2917</v>
      </c>
      <c r="AD56">
        <v>0</v>
      </c>
      <c r="AE56" t="s">
        <v>932</v>
      </c>
      <c r="AF56">
        <v>0</v>
      </c>
      <c r="AI56" t="s">
        <v>933</v>
      </c>
      <c r="AJ56" t="s">
        <v>934</v>
      </c>
      <c r="AM56" t="s">
        <v>935</v>
      </c>
      <c r="AN56" t="s">
        <v>936</v>
      </c>
      <c r="AP56">
        <v>0</v>
      </c>
      <c r="AQ56">
        <v>0</v>
      </c>
      <c r="AS56">
        <v>0</v>
      </c>
      <c r="AT56" s="47">
        <f t="shared" si="0"/>
        <v>0</v>
      </c>
      <c r="AU56" s="49">
        <v>0</v>
      </c>
      <c r="AV56" s="48" t="e">
        <f>VLOOKUP(A56,'STEEVE RESTITUTION'!$A$3:$F$484,6,FALSE)</f>
        <v>#N/A</v>
      </c>
      <c r="AW56" s="48" t="e">
        <f t="shared" si="10"/>
        <v>#N/A</v>
      </c>
      <c r="AX56">
        <v>2</v>
      </c>
      <c r="AY56">
        <v>0</v>
      </c>
      <c r="BL56" s="9">
        <f t="shared" si="9"/>
        <v>0</v>
      </c>
      <c r="BM56" s="45">
        <v>0</v>
      </c>
      <c r="BN56" s="48">
        <v>0</v>
      </c>
      <c r="BO56"/>
      <c r="BP56"/>
      <c r="BQ56" t="str">
        <f t="shared" si="3"/>
        <v/>
      </c>
      <c r="BR56" t="str">
        <f t="shared" si="4"/>
        <v/>
      </c>
      <c r="BS56" t="str">
        <f t="shared" si="5"/>
        <v/>
      </c>
      <c r="BT56">
        <v>0</v>
      </c>
      <c r="BV56">
        <v>1</v>
      </c>
      <c r="CB56">
        <v>100</v>
      </c>
      <c r="CC56">
        <v>100</v>
      </c>
      <c r="CD56" t="s">
        <v>937</v>
      </c>
      <c r="CE56">
        <v>0</v>
      </c>
      <c r="CI56">
        <v>0</v>
      </c>
      <c r="CJ56">
        <v>0</v>
      </c>
      <c r="CM56">
        <v>0</v>
      </c>
      <c r="CO56">
        <v>0</v>
      </c>
      <c r="CP56">
        <v>0</v>
      </c>
      <c r="CQ56">
        <v>0</v>
      </c>
      <c r="CT56">
        <v>0</v>
      </c>
      <c r="CU56">
        <v>0</v>
      </c>
      <c r="CV56">
        <v>0</v>
      </c>
      <c r="CW56" t="e">
        <f>VLOOKUP(A56,'[1]NOUVEAUX TARIFS'!$A$1:$E$467,5,FALSE)</f>
        <v>#N/A</v>
      </c>
    </row>
    <row r="57" spans="1:102">
      <c r="A57" t="s">
        <v>2589</v>
      </c>
      <c r="C57" t="s">
        <v>951</v>
      </c>
      <c r="D57" t="s">
        <v>2590</v>
      </c>
      <c r="E57">
        <v>10</v>
      </c>
      <c r="F57" t="s">
        <v>938</v>
      </c>
      <c r="G57">
        <v>8</v>
      </c>
      <c r="H57" t="s">
        <v>938</v>
      </c>
      <c r="K57">
        <v>3</v>
      </c>
      <c r="L57" t="s">
        <v>2588</v>
      </c>
      <c r="M57" t="s">
        <v>2591</v>
      </c>
      <c r="N57" t="s">
        <v>2589</v>
      </c>
      <c r="O57" t="s">
        <v>2592</v>
      </c>
      <c r="P57" t="s">
        <v>2593</v>
      </c>
      <c r="Q57">
        <v>20</v>
      </c>
      <c r="R57">
        <v>0</v>
      </c>
      <c r="S57" s="36" t="e">
        <f>VLOOKUP(N57,'[1]Stock définitif au 31122021'!$A$3:$G$422,5,FALSE)</f>
        <v>#N/A</v>
      </c>
      <c r="T57" s="36" t="e">
        <f>VLOOKUP(N57,'[1]Stock définitif au 31122021'!$A$3:$G$422,6,FALSE)</f>
        <v>#N/A</v>
      </c>
      <c r="U57" s="36" t="e">
        <f>VLOOKUP(N57,'[1]Stock définitif au 31122021'!$A$3:$G$422,3,FALSE)</f>
        <v>#N/A</v>
      </c>
      <c r="V57">
        <v>5.55</v>
      </c>
      <c r="W57">
        <f>VLOOKUP(A57,'[1]EXPORT ARTICLES 03012022'!$A$1:$R$883,18,FALSE)</f>
        <v>5.55</v>
      </c>
      <c r="X57" s="45">
        <v>0.27750000000000002</v>
      </c>
      <c r="Y57" s="46"/>
      <c r="Z57" s="46"/>
      <c r="AB57" s="51">
        <v>0.27750000000000002</v>
      </c>
      <c r="AC57" s="42" t="s">
        <v>2917</v>
      </c>
      <c r="AD57">
        <v>5.55</v>
      </c>
      <c r="AE57" t="s">
        <v>932</v>
      </c>
      <c r="AF57">
        <v>0</v>
      </c>
      <c r="AI57" t="s">
        <v>933</v>
      </c>
      <c r="AJ57" t="s">
        <v>934</v>
      </c>
      <c r="AP57">
        <v>0</v>
      </c>
      <c r="AQ57">
        <v>0</v>
      </c>
      <c r="AS57">
        <v>0.41599999999999998</v>
      </c>
      <c r="AT57" s="47">
        <f t="shared" si="0"/>
        <v>0.41625000000000001</v>
      </c>
      <c r="AU57" s="48">
        <f t="shared" ref="AU57:AU120" si="11">AB57*BN57</f>
        <v>0.41625000000000001</v>
      </c>
      <c r="AV57" s="48" t="e">
        <f>VLOOKUP(A57,'STEEVE RESTITUTION'!$A$3:$F$484,6,FALSE)</f>
        <v>#N/A</v>
      </c>
      <c r="AW57" s="48" t="e">
        <f t="shared" si="10"/>
        <v>#N/A</v>
      </c>
      <c r="AX57">
        <v>3</v>
      </c>
      <c r="AY57">
        <v>0</v>
      </c>
      <c r="BK57" s="43">
        <f t="shared" ref="BK57:BK120" si="12">(AU57-AS57)/AS57</f>
        <v>6.0096153846160572E-4</v>
      </c>
      <c r="BL57" s="9">
        <f t="shared" si="9"/>
        <v>7.4954954954954953E-2</v>
      </c>
      <c r="BM57" s="45">
        <v>1.5</v>
      </c>
      <c r="BN57" s="48">
        <v>1.5</v>
      </c>
      <c r="BO57"/>
      <c r="BP57"/>
      <c r="BQ57" t="str">
        <f t="shared" si="3"/>
        <v/>
      </c>
      <c r="BR57" t="str">
        <f t="shared" si="4"/>
        <v/>
      </c>
      <c r="BS57" t="str">
        <f t="shared" si="5"/>
        <v/>
      </c>
      <c r="BT57">
        <v>0.499</v>
      </c>
      <c r="CB57">
        <v>100</v>
      </c>
      <c r="CC57">
        <v>100</v>
      </c>
      <c r="CE57">
        <v>0</v>
      </c>
      <c r="CI57">
        <v>0</v>
      </c>
      <c r="CJ57">
        <v>0</v>
      </c>
      <c r="CM57">
        <v>0</v>
      </c>
      <c r="CO57">
        <v>0</v>
      </c>
      <c r="CP57">
        <v>0</v>
      </c>
      <c r="CQ57">
        <v>0</v>
      </c>
      <c r="CT57">
        <v>0</v>
      </c>
      <c r="CU57">
        <v>0</v>
      </c>
      <c r="CV57">
        <v>0</v>
      </c>
      <c r="CW57" t="e">
        <f>VLOOKUP(A57,'[1]NOUVEAUX TARIFS'!$A$1:$E$467,5,FALSE)</f>
        <v>#N/A</v>
      </c>
    </row>
    <row r="58" spans="1:102">
      <c r="A58" t="s">
        <v>2517</v>
      </c>
      <c r="C58" t="str">
        <f>VLOOKUP(A58,'[1]PRIX D''ACHAT A JOUR'!$A$1:$C$477,3,FALSE)</f>
        <v>AS</v>
      </c>
      <c r="D58" t="s">
        <v>2518</v>
      </c>
      <c r="E58">
        <v>9</v>
      </c>
      <c r="F58" t="s">
        <v>1222</v>
      </c>
      <c r="G58">
        <v>5</v>
      </c>
      <c r="H58" t="s">
        <v>1222</v>
      </c>
      <c r="K58">
        <v>3</v>
      </c>
      <c r="L58" t="s">
        <v>1223</v>
      </c>
      <c r="M58" t="s">
        <v>1224</v>
      </c>
      <c r="N58" t="s">
        <v>2519</v>
      </c>
      <c r="O58" t="s">
        <v>2520</v>
      </c>
      <c r="P58">
        <v>1</v>
      </c>
      <c r="Q58">
        <v>1</v>
      </c>
      <c r="R58">
        <v>1</v>
      </c>
      <c r="S58" s="36" t="e">
        <f>VLOOKUP(N58,'[1]Stock définitif au 31122021'!$A$3:$G$422,5,FALSE)</f>
        <v>#N/A</v>
      </c>
      <c r="T58" s="36" t="e">
        <f>VLOOKUP(N58,'[1]Stock définitif au 31122021'!$A$3:$G$422,6,FALSE)</f>
        <v>#N/A</v>
      </c>
      <c r="U58" s="36" t="e">
        <f>VLOOKUP(N58,'[1]Stock définitif au 31122021'!$A$3:$G$422,3,FALSE)</f>
        <v>#N/A</v>
      </c>
      <c r="V58">
        <v>247</v>
      </c>
      <c r="W58">
        <f>VLOOKUP(A58,'[1]EXPORT ARTICLES 03012022'!$A$1:$R$883,18,FALSE)</f>
        <v>247</v>
      </c>
      <c r="X58" s="45">
        <f>VLOOKUP(A58,'[1]PRIX D''ACHAT A JOUR'!$A$1:$G$477,7,FALSE)</f>
        <v>247</v>
      </c>
      <c r="Y58" s="46"/>
      <c r="Z58" s="46"/>
      <c r="AB58" s="41">
        <f>VLOOKUP(A58,'[1]PRIX D''ACHAT A JOUR'!$A$1:$J$477,10,FALSE)</f>
        <v>0</v>
      </c>
      <c r="AC58" s="42" t="s">
        <v>2917</v>
      </c>
      <c r="AD58">
        <v>247</v>
      </c>
      <c r="AE58" t="s">
        <v>932</v>
      </c>
      <c r="AF58">
        <v>0</v>
      </c>
      <c r="AI58" t="s">
        <v>933</v>
      </c>
      <c r="AJ58" t="s">
        <v>934</v>
      </c>
      <c r="AM58" t="s">
        <v>935</v>
      </c>
      <c r="AN58" t="s">
        <v>936</v>
      </c>
      <c r="AO58">
        <v>1</v>
      </c>
      <c r="AP58">
        <v>0</v>
      </c>
      <c r="AQ58">
        <v>0</v>
      </c>
      <c r="AS58">
        <v>315.06</v>
      </c>
      <c r="AT58" s="47">
        <f t="shared" si="0"/>
        <v>328.51</v>
      </c>
      <c r="AU58" s="49">
        <f t="shared" si="11"/>
        <v>0</v>
      </c>
      <c r="AV58" s="48" t="e">
        <f>VLOOKUP(A58,'STEEVE RESTITUTION'!$A$3:$F$484,6,FALSE)</f>
        <v>#N/A</v>
      </c>
      <c r="AW58" s="48" t="e">
        <f t="shared" si="10"/>
        <v>#N/A</v>
      </c>
      <c r="AX58">
        <v>3</v>
      </c>
      <c r="AY58">
        <v>0</v>
      </c>
      <c r="BK58" s="43">
        <f t="shared" si="12"/>
        <v>-1</v>
      </c>
      <c r="BL58" s="9">
        <f t="shared" si="9"/>
        <v>1.2755465587044534</v>
      </c>
      <c r="BM58" s="45">
        <v>1.33</v>
      </c>
      <c r="BN58" s="48">
        <v>1.33</v>
      </c>
      <c r="BO58"/>
      <c r="BP58"/>
      <c r="BQ58" t="str">
        <f t="shared" si="3"/>
        <v/>
      </c>
      <c r="BR58" t="str">
        <f t="shared" si="4"/>
        <v/>
      </c>
      <c r="BS58" t="str">
        <f t="shared" si="5"/>
        <v/>
      </c>
      <c r="BT58">
        <v>378.072</v>
      </c>
      <c r="BV58">
        <v>1</v>
      </c>
      <c r="CB58">
        <v>100</v>
      </c>
      <c r="CC58">
        <v>100</v>
      </c>
      <c r="CD58" t="s">
        <v>937</v>
      </c>
      <c r="CE58">
        <v>0</v>
      </c>
      <c r="CI58">
        <v>0</v>
      </c>
      <c r="CJ58">
        <v>0</v>
      </c>
      <c r="CM58">
        <v>0</v>
      </c>
      <c r="CO58">
        <v>0</v>
      </c>
      <c r="CP58">
        <v>0</v>
      </c>
      <c r="CQ58">
        <v>0</v>
      </c>
      <c r="CT58">
        <v>0</v>
      </c>
      <c r="CU58">
        <v>0</v>
      </c>
      <c r="CV58">
        <v>0</v>
      </c>
      <c r="CW58" t="e">
        <f>VLOOKUP(A58,'[1]NOUVEAUX TARIFS'!$A$1:$E$467,5,FALSE)</f>
        <v>#N/A</v>
      </c>
    </row>
    <row r="59" spans="1:102">
      <c r="A59" t="s">
        <v>764</v>
      </c>
      <c r="C59" t="str">
        <f>VLOOKUP(A59,'[1]PRIX D''ACHAT A JOUR'!$A$1:$C$477,3,FALSE)</f>
        <v>AS</v>
      </c>
      <c r="D59" t="s">
        <v>765</v>
      </c>
      <c r="E59">
        <v>16</v>
      </c>
      <c r="F59" t="s">
        <v>1031</v>
      </c>
      <c r="G59">
        <v>10</v>
      </c>
      <c r="H59" t="s">
        <v>1031</v>
      </c>
      <c r="Q59">
        <v>0</v>
      </c>
      <c r="R59">
        <v>0</v>
      </c>
      <c r="S59" s="36" t="e">
        <f>VLOOKUP(N59,'[1]Stock définitif au 31122021'!$A$3:$G$422,5,FALSE)</f>
        <v>#N/A</v>
      </c>
      <c r="T59" s="36" t="e">
        <f>VLOOKUP(N59,'[1]Stock définitif au 31122021'!$A$3:$G$422,6,FALSE)</f>
        <v>#N/A</v>
      </c>
      <c r="U59" s="36" t="e">
        <f>VLOOKUP(N59,'[1]Stock définitif au 31122021'!$A$3:$G$422,3,FALSE)</f>
        <v>#N/A</v>
      </c>
      <c r="V59">
        <v>0</v>
      </c>
      <c r="W59">
        <f>VLOOKUP(A59,'[1]EXPORT ARTICLES 03012022'!$A$1:$R$883,18,FALSE)</f>
        <v>0</v>
      </c>
      <c r="X59" s="45">
        <f>VLOOKUP(A59,'[1]PRIX D''ACHAT A JOUR'!$A$1:$G$477,7,FALSE)</f>
        <v>0</v>
      </c>
      <c r="Y59" s="46">
        <v>0</v>
      </c>
      <c r="Z59" s="46">
        <f>X59-Y59</f>
        <v>0</v>
      </c>
      <c r="AB59" s="42">
        <f>VLOOKUP(A59,'[1]PRIX D''ACHAT A JOUR'!$A$1:$J$477,10,FALSE)</f>
        <v>0</v>
      </c>
      <c r="AD59">
        <v>0</v>
      </c>
      <c r="AF59">
        <v>0</v>
      </c>
      <c r="AI59" t="s">
        <v>933</v>
      </c>
      <c r="AJ59" t="s">
        <v>934</v>
      </c>
      <c r="AM59" t="s">
        <v>935</v>
      </c>
      <c r="AN59" t="s">
        <v>936</v>
      </c>
      <c r="AP59">
        <v>0</v>
      </c>
      <c r="AQ59">
        <v>0</v>
      </c>
      <c r="AS59">
        <v>0.97</v>
      </c>
      <c r="AT59" s="47">
        <f t="shared" si="0"/>
        <v>0</v>
      </c>
      <c r="AU59" s="49">
        <f t="shared" si="11"/>
        <v>0</v>
      </c>
      <c r="AV59" s="48" t="e">
        <f>VLOOKUP(A59,'STEEVE RESTITUTION'!$A$3:$F$484,6,FALSE)</f>
        <v>#N/A</v>
      </c>
      <c r="AW59" s="48" t="e">
        <f t="shared" si="10"/>
        <v>#N/A</v>
      </c>
      <c r="AX59">
        <v>2</v>
      </c>
      <c r="AY59">
        <v>0</v>
      </c>
      <c r="BK59" s="43">
        <f t="shared" si="12"/>
        <v>-1</v>
      </c>
      <c r="BL59" t="e">
        <f t="shared" si="9"/>
        <v>#DIV/0!</v>
      </c>
      <c r="BM59" s="45"/>
      <c r="BN59" s="48"/>
      <c r="BO59"/>
      <c r="BP59">
        <f>VLOOKUP(A59,'[1]Synthèse ventes 2021'!$A$1:$C$457,3,FALSE)</f>
        <v>2</v>
      </c>
      <c r="BQ59">
        <f t="shared" si="3"/>
        <v>0</v>
      </c>
      <c r="BR59">
        <f t="shared" si="4"/>
        <v>0</v>
      </c>
      <c r="BS59">
        <f t="shared" si="5"/>
        <v>0</v>
      </c>
      <c r="BT59">
        <v>1.1599999999999999</v>
      </c>
      <c r="BV59">
        <v>1</v>
      </c>
      <c r="BW59">
        <v>483</v>
      </c>
      <c r="CB59">
        <v>100</v>
      </c>
      <c r="CC59">
        <v>100</v>
      </c>
      <c r="CD59" t="s">
        <v>937</v>
      </c>
      <c r="CE59">
        <v>0</v>
      </c>
      <c r="CI59">
        <v>0</v>
      </c>
      <c r="CJ59">
        <v>0</v>
      </c>
      <c r="CM59">
        <v>0</v>
      </c>
      <c r="CO59">
        <v>0</v>
      </c>
      <c r="CP59">
        <v>0</v>
      </c>
      <c r="CQ59">
        <v>0</v>
      </c>
      <c r="CT59">
        <v>0</v>
      </c>
      <c r="CU59">
        <v>0</v>
      </c>
      <c r="CV59">
        <v>0</v>
      </c>
      <c r="CW59">
        <f>VLOOKUP(A59,'[1]NOUVEAUX TARIFS'!$A$1:$E$467,5,FALSE)</f>
        <v>0.97</v>
      </c>
    </row>
    <row r="60" spans="1:102">
      <c r="A60" t="s">
        <v>2368</v>
      </c>
      <c r="C60" t="str">
        <f>VLOOKUP(A60,'[1]PRIX D''ACHAT A JOUR'!$A$1:$C$477,3,FALSE)</f>
        <v>AS</v>
      </c>
      <c r="D60" t="s">
        <v>2369</v>
      </c>
      <c r="E60">
        <v>15</v>
      </c>
      <c r="F60" t="s">
        <v>1018</v>
      </c>
      <c r="M60" t="s">
        <v>1492</v>
      </c>
      <c r="N60" t="s">
        <v>2368</v>
      </c>
      <c r="O60" t="s">
        <v>2925</v>
      </c>
      <c r="P60" t="s">
        <v>931</v>
      </c>
      <c r="Q60">
        <v>0</v>
      </c>
      <c r="R60">
        <v>0</v>
      </c>
      <c r="S60" s="36" t="e">
        <f>VLOOKUP(N60,'[1]Stock définitif au 31122021'!$A$3:$G$422,5,FALSE)</f>
        <v>#N/A</v>
      </c>
      <c r="T60" s="36" t="e">
        <f>VLOOKUP(N60,'[1]Stock définitif au 31122021'!$A$3:$G$422,6,FALSE)</f>
        <v>#N/A</v>
      </c>
      <c r="U60" s="36" t="e">
        <f>VLOOKUP(N60,'[1]Stock définitif au 31122021'!$A$3:$G$422,3,FALSE)</f>
        <v>#N/A</v>
      </c>
      <c r="V60">
        <v>0</v>
      </c>
      <c r="W60">
        <f>VLOOKUP(A60,'[1]EXPORT ARTICLES 03012022'!$A$1:$R$883,18,FALSE)</f>
        <v>0</v>
      </c>
      <c r="X60" s="45">
        <v>88.97</v>
      </c>
      <c r="Y60" s="46"/>
      <c r="Z60" s="46"/>
      <c r="AB60" s="41">
        <f>+X60</f>
        <v>88.97</v>
      </c>
      <c r="AC60" s="42" t="s">
        <v>2917</v>
      </c>
      <c r="AD60">
        <v>0</v>
      </c>
      <c r="AE60" t="s">
        <v>932</v>
      </c>
      <c r="AF60">
        <v>0</v>
      </c>
      <c r="AI60" t="s">
        <v>933</v>
      </c>
      <c r="AJ60" t="s">
        <v>934</v>
      </c>
      <c r="AM60" t="s">
        <v>935</v>
      </c>
      <c r="AN60" t="s">
        <v>936</v>
      </c>
      <c r="AP60">
        <v>0</v>
      </c>
      <c r="AQ60">
        <v>0</v>
      </c>
      <c r="AS60">
        <v>120</v>
      </c>
      <c r="AT60" s="47">
        <f t="shared" si="0"/>
        <v>0</v>
      </c>
      <c r="AU60" s="49">
        <f t="shared" si="11"/>
        <v>0</v>
      </c>
      <c r="AV60" s="48">
        <f>VLOOKUP(A60,'STEEVE RESTITUTION'!$A$3:$F$484,6,FALSE)</f>
        <v>144</v>
      </c>
      <c r="AW60" s="48">
        <f t="shared" si="10"/>
        <v>-144</v>
      </c>
      <c r="AX60">
        <v>2</v>
      </c>
      <c r="AY60">
        <v>0</v>
      </c>
      <c r="BK60" s="43">
        <f t="shared" si="12"/>
        <v>-1</v>
      </c>
      <c r="BL60" t="e">
        <f t="shared" si="9"/>
        <v>#DIV/0!</v>
      </c>
      <c r="BM60" s="45"/>
      <c r="BN60" s="48"/>
      <c r="BO60"/>
      <c r="BP60">
        <f>VLOOKUP(A60,'[1]Synthèse ventes 2021'!$A$1:$C$457,3,FALSE)</f>
        <v>3</v>
      </c>
      <c r="BQ60">
        <f t="shared" si="3"/>
        <v>314.95379999999994</v>
      </c>
      <c r="BR60">
        <f t="shared" si="4"/>
        <v>0</v>
      </c>
      <c r="BS60">
        <f t="shared" si="5"/>
        <v>-314.95379999999994</v>
      </c>
      <c r="BT60">
        <v>144</v>
      </c>
      <c r="BV60">
        <v>1</v>
      </c>
      <c r="CB60">
        <v>100</v>
      </c>
      <c r="CC60">
        <v>100</v>
      </c>
      <c r="CD60" t="s">
        <v>937</v>
      </c>
      <c r="CE60">
        <v>0</v>
      </c>
      <c r="CI60">
        <v>0</v>
      </c>
      <c r="CJ60">
        <v>0</v>
      </c>
      <c r="CM60">
        <v>0</v>
      </c>
      <c r="CO60">
        <v>0</v>
      </c>
      <c r="CP60">
        <v>0</v>
      </c>
      <c r="CQ60">
        <v>0</v>
      </c>
      <c r="CT60">
        <v>0</v>
      </c>
      <c r="CU60">
        <v>0</v>
      </c>
      <c r="CV60">
        <v>0</v>
      </c>
      <c r="CW60" t="e">
        <f>VLOOKUP(A60,'[1]NOUVEAUX TARIFS'!$A$1:$E$467,5,FALSE)</f>
        <v>#N/A</v>
      </c>
    </row>
    <row r="61" spans="1:102">
      <c r="A61" t="s">
        <v>2284</v>
      </c>
      <c r="C61" t="str">
        <f>VLOOKUP(A61,'[1]PRIX D''ACHAT A JOUR'!$A$1:$C$477,3,FALSE)</f>
        <v>AS</v>
      </c>
      <c r="D61" t="s">
        <v>2925</v>
      </c>
      <c r="E61">
        <v>15</v>
      </c>
      <c r="F61" t="s">
        <v>1018</v>
      </c>
      <c r="M61" t="s">
        <v>1492</v>
      </c>
      <c r="N61" t="s">
        <v>2284</v>
      </c>
      <c r="O61" t="s">
        <v>2925</v>
      </c>
      <c r="P61" t="s">
        <v>931</v>
      </c>
      <c r="Q61">
        <v>0</v>
      </c>
      <c r="R61">
        <v>0</v>
      </c>
      <c r="S61" s="36" t="e">
        <f>VLOOKUP(N61,'[1]Stock définitif au 31122021'!$A$3:$G$422,5,FALSE)</f>
        <v>#N/A</v>
      </c>
      <c r="T61" s="36" t="e">
        <f>VLOOKUP(N61,'[1]Stock définitif au 31122021'!$A$3:$G$422,6,FALSE)</f>
        <v>#N/A</v>
      </c>
      <c r="U61" s="36" t="e">
        <f>VLOOKUP(N61,'[1]Stock définitif au 31122021'!$A$3:$G$422,3,FALSE)</f>
        <v>#N/A</v>
      </c>
      <c r="V61">
        <v>0</v>
      </c>
      <c r="W61">
        <f>VLOOKUP(A61,'[1]EXPORT ARTICLES 03012022'!$A$1:$R$883,18,FALSE)</f>
        <v>0</v>
      </c>
      <c r="X61" s="45">
        <v>22.24</v>
      </c>
      <c r="Y61" s="46"/>
      <c r="Z61" s="46"/>
      <c r="AB61" s="41">
        <f>X61</f>
        <v>22.24</v>
      </c>
      <c r="AC61" s="42" t="s">
        <v>2917</v>
      </c>
      <c r="AD61">
        <v>0</v>
      </c>
      <c r="AE61" t="s">
        <v>932</v>
      </c>
      <c r="AF61">
        <v>0</v>
      </c>
      <c r="AI61" t="s">
        <v>933</v>
      </c>
      <c r="AJ61" t="s">
        <v>934</v>
      </c>
      <c r="AM61" t="s">
        <v>935</v>
      </c>
      <c r="AN61" t="s">
        <v>936</v>
      </c>
      <c r="AP61">
        <v>0</v>
      </c>
      <c r="AQ61">
        <v>0</v>
      </c>
      <c r="AS61">
        <v>32</v>
      </c>
      <c r="AT61" s="47">
        <f t="shared" si="0"/>
        <v>0</v>
      </c>
      <c r="AU61" s="49">
        <f t="shared" si="11"/>
        <v>0</v>
      </c>
      <c r="AV61" s="48">
        <f>VLOOKUP(A61,'STEEVE RESTITUTION'!$A$3:$F$484,6,FALSE)</f>
        <v>38.4</v>
      </c>
      <c r="AW61" s="48">
        <f t="shared" si="10"/>
        <v>-38.4</v>
      </c>
      <c r="AX61">
        <v>2</v>
      </c>
      <c r="AY61">
        <v>0</v>
      </c>
      <c r="BK61" s="43">
        <f t="shared" si="12"/>
        <v>-1</v>
      </c>
      <c r="BL61" t="e">
        <f t="shared" si="9"/>
        <v>#DIV/0!</v>
      </c>
      <c r="BM61" s="45"/>
      <c r="BN61" s="48"/>
      <c r="BO61"/>
      <c r="BP61">
        <f>VLOOKUP(A61,'[1]Synthèse ventes 2021'!$A$1:$C$457,3,FALSE)</f>
        <v>9</v>
      </c>
      <c r="BQ61">
        <f t="shared" si="3"/>
        <v>236.18879999999999</v>
      </c>
      <c r="BR61">
        <f t="shared" si="4"/>
        <v>0</v>
      </c>
      <c r="BS61">
        <f t="shared" si="5"/>
        <v>-236.18879999999999</v>
      </c>
      <c r="BT61">
        <v>38.4</v>
      </c>
      <c r="BV61">
        <v>1</v>
      </c>
      <c r="CB61">
        <v>100</v>
      </c>
      <c r="CC61">
        <v>100</v>
      </c>
      <c r="CD61" t="s">
        <v>937</v>
      </c>
      <c r="CE61">
        <v>0</v>
      </c>
      <c r="CI61">
        <v>0</v>
      </c>
      <c r="CJ61">
        <v>0</v>
      </c>
      <c r="CM61">
        <v>0</v>
      </c>
      <c r="CO61">
        <v>0</v>
      </c>
      <c r="CP61">
        <v>0</v>
      </c>
      <c r="CQ61">
        <v>0</v>
      </c>
      <c r="CT61">
        <v>0</v>
      </c>
      <c r="CU61">
        <v>0</v>
      </c>
      <c r="CV61">
        <v>0</v>
      </c>
      <c r="CW61" t="e">
        <f>VLOOKUP(A61,'[1]NOUVEAUX TARIFS'!$A$1:$E$467,5,FALSE)</f>
        <v>#N/A</v>
      </c>
    </row>
    <row r="62" spans="1:102">
      <c r="A62" t="s">
        <v>2374</v>
      </c>
      <c r="C62" t="str">
        <f>VLOOKUP(A62,'[1]PRIX D''ACHAT A JOUR'!$A$1:$C$477,3,FALSE)</f>
        <v>AS</v>
      </c>
      <c r="D62" t="s">
        <v>2925</v>
      </c>
      <c r="E62">
        <v>16</v>
      </c>
      <c r="F62" t="s">
        <v>1031</v>
      </c>
      <c r="M62" t="s">
        <v>1492</v>
      </c>
      <c r="N62" t="s">
        <v>2374</v>
      </c>
      <c r="O62" t="s">
        <v>2925</v>
      </c>
      <c r="P62" t="s">
        <v>931</v>
      </c>
      <c r="Q62">
        <v>0</v>
      </c>
      <c r="R62">
        <v>0</v>
      </c>
      <c r="S62" s="36" t="e">
        <f>VLOOKUP(N62,'[1]Stock définitif au 31122021'!$A$3:$G$422,5,FALSE)</f>
        <v>#N/A</v>
      </c>
      <c r="T62" s="36" t="e">
        <f>VLOOKUP(N62,'[1]Stock définitif au 31122021'!$A$3:$G$422,6,FALSE)</f>
        <v>#N/A</v>
      </c>
      <c r="U62" s="36" t="e">
        <f>VLOOKUP(N62,'[1]Stock définitif au 31122021'!$A$3:$G$422,3,FALSE)</f>
        <v>#N/A</v>
      </c>
      <c r="V62">
        <v>0</v>
      </c>
      <c r="W62">
        <f>VLOOKUP(A62,'[1]EXPORT ARTICLES 03012022'!$A$1:$R$883,18,FALSE)</f>
        <v>0</v>
      </c>
      <c r="X62" s="45">
        <v>44.48</v>
      </c>
      <c r="Y62" s="46"/>
      <c r="Z62" s="46"/>
      <c r="AB62" s="41">
        <f>X62</f>
        <v>44.48</v>
      </c>
      <c r="AC62" s="42" t="s">
        <v>2917</v>
      </c>
      <c r="AD62">
        <v>0</v>
      </c>
      <c r="AE62" t="s">
        <v>932</v>
      </c>
      <c r="AF62">
        <v>0</v>
      </c>
      <c r="AI62" t="s">
        <v>933</v>
      </c>
      <c r="AJ62" t="s">
        <v>934</v>
      </c>
      <c r="AM62" t="s">
        <v>935</v>
      </c>
      <c r="AN62" t="s">
        <v>936</v>
      </c>
      <c r="AP62">
        <v>0</v>
      </c>
      <c r="AQ62">
        <v>0</v>
      </c>
      <c r="AS62">
        <v>62.5</v>
      </c>
      <c r="AT62" s="47">
        <f t="shared" si="0"/>
        <v>0</v>
      </c>
      <c r="AU62" s="49">
        <f t="shared" si="11"/>
        <v>0</v>
      </c>
      <c r="AV62" s="48">
        <f>VLOOKUP(A62,'STEEVE RESTITUTION'!$A$3:$F$484,6,FALSE)</f>
        <v>54.68</v>
      </c>
      <c r="AW62" s="48">
        <f t="shared" si="10"/>
        <v>-54.68</v>
      </c>
      <c r="AX62">
        <v>2</v>
      </c>
      <c r="AY62">
        <v>0</v>
      </c>
      <c r="BK62" s="43">
        <f t="shared" si="12"/>
        <v>-1</v>
      </c>
      <c r="BL62" t="e">
        <f t="shared" si="9"/>
        <v>#DIV/0!</v>
      </c>
      <c r="BM62" s="45"/>
      <c r="BN62" s="48"/>
      <c r="BO62"/>
      <c r="BP62">
        <f>VLOOKUP(A62,'[1]Synthèse ventes 2021'!$A$1:$C$457,3,FALSE)</f>
        <v>5</v>
      </c>
      <c r="BQ62">
        <f t="shared" si="3"/>
        <v>262.43199999999996</v>
      </c>
      <c r="BR62">
        <f t="shared" si="4"/>
        <v>0</v>
      </c>
      <c r="BS62">
        <f t="shared" si="5"/>
        <v>-262.43199999999996</v>
      </c>
      <c r="BT62">
        <v>75</v>
      </c>
      <c r="BV62">
        <v>1</v>
      </c>
      <c r="CB62">
        <v>100</v>
      </c>
      <c r="CC62">
        <v>100</v>
      </c>
      <c r="CD62" t="s">
        <v>937</v>
      </c>
      <c r="CE62">
        <v>0</v>
      </c>
      <c r="CI62">
        <v>0</v>
      </c>
      <c r="CJ62">
        <v>0</v>
      </c>
      <c r="CM62">
        <v>0</v>
      </c>
      <c r="CO62">
        <v>0</v>
      </c>
      <c r="CP62">
        <v>0</v>
      </c>
      <c r="CQ62">
        <v>0</v>
      </c>
      <c r="CT62">
        <v>0</v>
      </c>
      <c r="CU62">
        <v>0</v>
      </c>
      <c r="CV62">
        <v>0</v>
      </c>
      <c r="CW62" t="e">
        <f>VLOOKUP(A62,'[1]NOUVEAUX TARIFS'!$A$1:$E$467,5,FALSE)</f>
        <v>#N/A</v>
      </c>
    </row>
    <row r="63" spans="1:102" hidden="1">
      <c r="A63" t="s">
        <v>1804</v>
      </c>
      <c r="C63" t="e">
        <f>VLOOKUP(A63,'[1]PRIX D''ACHAT A JOUR'!$A$1:$C$477,3,FALSE)</f>
        <v>#N/A</v>
      </c>
      <c r="D63" t="s">
        <v>1805</v>
      </c>
      <c r="E63">
        <v>16</v>
      </c>
      <c r="F63" t="s">
        <v>1031</v>
      </c>
      <c r="M63" t="s">
        <v>1806</v>
      </c>
      <c r="N63" t="s">
        <v>1804</v>
      </c>
      <c r="O63" t="s">
        <v>1805</v>
      </c>
      <c r="Q63">
        <v>1</v>
      </c>
      <c r="R63">
        <v>0</v>
      </c>
      <c r="S63" s="36" t="e">
        <f>VLOOKUP(N63,'[1]Stock définitif au 31122021'!$A$3:$G$422,5,FALSE)</f>
        <v>#N/A</v>
      </c>
      <c r="T63" s="36" t="e">
        <f>VLOOKUP(N63,'[1]Stock définitif au 31122021'!$A$3:$G$422,6,FALSE)</f>
        <v>#N/A</v>
      </c>
      <c r="U63" s="36" t="e">
        <f>VLOOKUP(N63,'[1]Stock définitif au 31122021'!$A$3:$G$422,3,FALSE)</f>
        <v>#N/A</v>
      </c>
      <c r="V63">
        <v>6.5</v>
      </c>
      <c r="W63">
        <f>VLOOKUP(A63,'[1]EXPORT ARTICLES 03012022'!$A$1:$R$883,18,FALSE)</f>
        <v>6.5</v>
      </c>
      <c r="X63" s="45">
        <f>W63</f>
        <v>6.5</v>
      </c>
      <c r="Y63" s="46">
        <v>6.5</v>
      </c>
      <c r="Z63" s="46"/>
      <c r="AB63" s="42">
        <f>X63</f>
        <v>6.5</v>
      </c>
      <c r="AC63" s="48" t="s">
        <v>2917</v>
      </c>
      <c r="AD63">
        <v>6.5</v>
      </c>
      <c r="AE63" t="s">
        <v>932</v>
      </c>
      <c r="AF63">
        <v>0</v>
      </c>
      <c r="AI63" t="s">
        <v>933</v>
      </c>
      <c r="AJ63" t="s">
        <v>934</v>
      </c>
      <c r="AM63" t="s">
        <v>935</v>
      </c>
      <c r="AN63" t="s">
        <v>936</v>
      </c>
      <c r="AP63">
        <v>0</v>
      </c>
      <c r="AQ63">
        <v>0</v>
      </c>
      <c r="AS63">
        <v>10.15</v>
      </c>
      <c r="AT63" s="47">
        <f t="shared" si="0"/>
        <v>9.75</v>
      </c>
      <c r="AU63" s="48">
        <f t="shared" si="11"/>
        <v>9.75</v>
      </c>
      <c r="AV63" s="48"/>
      <c r="AW63" s="48"/>
      <c r="AX63">
        <v>2</v>
      </c>
      <c r="AY63">
        <v>0</v>
      </c>
      <c r="BK63" s="43">
        <f t="shared" si="12"/>
        <v>-3.9408866995073927E-2</v>
      </c>
      <c r="BL63" s="9">
        <v>1.5615384999999999</v>
      </c>
      <c r="BM63" s="45">
        <v>1.5</v>
      </c>
      <c r="BN63" s="48">
        <v>1.5</v>
      </c>
      <c r="BO63">
        <v>1</v>
      </c>
      <c r="BP63"/>
      <c r="BQ63" t="str">
        <f t="shared" si="3"/>
        <v/>
      </c>
      <c r="BR63" t="str">
        <f t="shared" si="4"/>
        <v/>
      </c>
      <c r="BS63" t="str">
        <f t="shared" si="5"/>
        <v/>
      </c>
      <c r="BT63">
        <v>12.18</v>
      </c>
      <c r="CB63">
        <v>100</v>
      </c>
      <c r="CC63">
        <v>100</v>
      </c>
      <c r="CD63" t="s">
        <v>960</v>
      </c>
      <c r="CE63">
        <v>0</v>
      </c>
      <c r="CI63">
        <v>0</v>
      </c>
      <c r="CJ63">
        <v>0</v>
      </c>
      <c r="CM63">
        <v>0</v>
      </c>
      <c r="CO63">
        <v>0</v>
      </c>
      <c r="CP63">
        <v>0</v>
      </c>
      <c r="CQ63">
        <v>0</v>
      </c>
      <c r="CT63">
        <v>0</v>
      </c>
      <c r="CU63">
        <v>0</v>
      </c>
      <c r="CV63">
        <v>0</v>
      </c>
      <c r="CW63" t="e">
        <f>VLOOKUP(A63,'[1]NOUVEAUX TARIFS'!$A$1:$E$467,5,FALSE)</f>
        <v>#N/A</v>
      </c>
    </row>
    <row r="64" spans="1:102" hidden="1">
      <c r="A64" t="s">
        <v>2029</v>
      </c>
      <c r="C64" t="str">
        <f>VLOOKUP(A64,'[1]PRIX D''ACHAT A JOUR'!$A$1:$C$477,3,FALSE)</f>
        <v>AN</v>
      </c>
      <c r="D64" t="s">
        <v>2030</v>
      </c>
      <c r="E64">
        <v>9</v>
      </c>
      <c r="F64" t="s">
        <v>1222</v>
      </c>
      <c r="G64">
        <v>5</v>
      </c>
      <c r="H64" t="s">
        <v>1222</v>
      </c>
      <c r="K64">
        <v>3</v>
      </c>
      <c r="L64" t="s">
        <v>1223</v>
      </c>
      <c r="M64" t="s">
        <v>1224</v>
      </c>
      <c r="N64" t="s">
        <v>2029</v>
      </c>
      <c r="O64" t="s">
        <v>2031</v>
      </c>
      <c r="Q64">
        <v>1</v>
      </c>
      <c r="R64">
        <v>1</v>
      </c>
      <c r="S64" s="36">
        <f>VLOOKUP(N64,'[1]Stock définitif au 31122021'!$A$3:$G$422,5,FALSE)</f>
        <v>5</v>
      </c>
      <c r="T64" s="36">
        <f>VLOOKUP(N64,'[1]Stock définitif au 31122021'!$A$3:$G$422,6,FALSE)</f>
        <v>247</v>
      </c>
      <c r="U64" s="36" t="str">
        <f>VLOOKUP(N64,'[1]Stock définitif au 31122021'!$A$3:$G$422,3,FALSE)</f>
        <v>AN</v>
      </c>
      <c r="V64">
        <v>247</v>
      </c>
      <c r="W64">
        <f>VLOOKUP(A64,'[1]EXPORT ARTICLES 03012022'!$A$1:$R$883,18,FALSE)</f>
        <v>247</v>
      </c>
      <c r="X64" s="45">
        <f>VLOOKUP(A64,'[1]PRIX D''ACHAT A JOUR'!$A$1:$G$477,7,FALSE)</f>
        <v>247</v>
      </c>
      <c r="Y64" s="46"/>
      <c r="Z64" s="46"/>
      <c r="AB64" s="41">
        <f>VLOOKUP(A64,'[1]PRIX D''ACHAT A JOUR'!$A$1:$J$477,10,FALSE)</f>
        <v>285</v>
      </c>
      <c r="AC64" s="42" t="s">
        <v>2917</v>
      </c>
      <c r="AD64">
        <v>247</v>
      </c>
      <c r="AE64" t="s">
        <v>932</v>
      </c>
      <c r="AF64">
        <v>0</v>
      </c>
      <c r="AI64" t="s">
        <v>933</v>
      </c>
      <c r="AJ64" t="s">
        <v>934</v>
      </c>
      <c r="AM64" t="s">
        <v>935</v>
      </c>
      <c r="AN64" t="s">
        <v>936</v>
      </c>
      <c r="AP64">
        <v>0</v>
      </c>
      <c r="AQ64">
        <v>0</v>
      </c>
      <c r="AS64">
        <v>330.98</v>
      </c>
      <c r="AT64" s="47">
        <f t="shared" si="0"/>
        <v>370.5</v>
      </c>
      <c r="AU64" s="48">
        <f t="shared" si="11"/>
        <v>427.5</v>
      </c>
      <c r="AV64" s="48"/>
      <c r="AW64" s="48"/>
      <c r="AX64">
        <v>2</v>
      </c>
      <c r="AY64">
        <v>0</v>
      </c>
      <c r="BK64" s="43">
        <f t="shared" si="12"/>
        <v>0.29161882893226171</v>
      </c>
      <c r="BL64" s="9">
        <f>AS64/V64</f>
        <v>1.34</v>
      </c>
      <c r="BM64" s="45">
        <v>1.5</v>
      </c>
      <c r="BN64" s="48">
        <v>1.5</v>
      </c>
      <c r="BO64"/>
      <c r="BP64"/>
      <c r="BQ64" t="str">
        <f t="shared" si="3"/>
        <v/>
      </c>
      <c r="BR64" t="str">
        <f t="shared" si="4"/>
        <v/>
      </c>
      <c r="BS64" t="str">
        <f t="shared" si="5"/>
        <v/>
      </c>
      <c r="BT64">
        <v>397.18</v>
      </c>
      <c r="CB64">
        <v>100</v>
      </c>
      <c r="CC64">
        <v>100</v>
      </c>
      <c r="CD64" t="s">
        <v>951</v>
      </c>
      <c r="CE64">
        <v>0</v>
      </c>
      <c r="CI64">
        <v>0</v>
      </c>
      <c r="CJ64">
        <v>0</v>
      </c>
      <c r="CM64">
        <v>0</v>
      </c>
      <c r="CO64">
        <v>0</v>
      </c>
      <c r="CP64">
        <v>0</v>
      </c>
      <c r="CQ64">
        <v>0</v>
      </c>
      <c r="CT64">
        <v>0</v>
      </c>
      <c r="CU64">
        <v>0</v>
      </c>
      <c r="CV64">
        <v>0</v>
      </c>
      <c r="CW64" t="e">
        <f>VLOOKUP(A64,'[1]NOUVEAUX TARIFS'!$A$1:$E$467,5,FALSE)</f>
        <v>#N/A</v>
      </c>
    </row>
    <row r="65" spans="1:102">
      <c r="A65" t="s">
        <v>1417</v>
      </c>
      <c r="C65" t="str">
        <f>VLOOKUP(A65,'[1]PRIX D''ACHAT A JOUR'!$A$1:$C$477,3,FALSE)</f>
        <v>AS</v>
      </c>
      <c r="D65" t="s">
        <v>1419</v>
      </c>
      <c r="E65">
        <v>5</v>
      </c>
      <c r="F65" t="s">
        <v>927</v>
      </c>
      <c r="K65">
        <v>5</v>
      </c>
      <c r="L65" t="s">
        <v>928</v>
      </c>
      <c r="M65" t="s">
        <v>929</v>
      </c>
      <c r="N65" t="s">
        <v>1417</v>
      </c>
      <c r="O65" t="s">
        <v>1419</v>
      </c>
      <c r="P65" t="s">
        <v>931</v>
      </c>
      <c r="Q65">
        <v>1</v>
      </c>
      <c r="R65">
        <v>0</v>
      </c>
      <c r="S65" s="36">
        <f>VLOOKUP(N65,'[1]Stock définitif au 31122021'!$A$3:$G$422,5,FALSE)</f>
        <v>14</v>
      </c>
      <c r="T65" s="36">
        <f>VLOOKUP(N65,'[1]Stock définitif au 31122021'!$A$3:$G$422,6,FALSE)</f>
        <v>0</v>
      </c>
      <c r="U65" s="36" t="str">
        <f>VLOOKUP(N65,'[1]Stock définitif au 31122021'!$A$3:$G$422,3,FALSE)</f>
        <v>AS</v>
      </c>
      <c r="V65">
        <v>0</v>
      </c>
      <c r="W65">
        <f>VLOOKUP(A65,'[1]EXPORT ARTICLES 03012022'!$A$1:$R$883,18,FALSE)</f>
        <v>0</v>
      </c>
      <c r="X65" s="45">
        <f>VLOOKUP(A65,'[1]PRIX D''ACHAT A JOUR'!$A$1:$G$477,7,FALSE)</f>
        <v>0</v>
      </c>
      <c r="Y65" s="46">
        <v>0</v>
      </c>
      <c r="Z65" s="46">
        <f>X65-Y65</f>
        <v>0</v>
      </c>
      <c r="AB65" s="42">
        <f>X65</f>
        <v>0</v>
      </c>
      <c r="AD65">
        <v>0</v>
      </c>
      <c r="AE65" t="s">
        <v>932</v>
      </c>
      <c r="AF65">
        <v>0</v>
      </c>
      <c r="AI65" t="s">
        <v>933</v>
      </c>
      <c r="AJ65" t="s">
        <v>934</v>
      </c>
      <c r="AM65" t="s">
        <v>935</v>
      </c>
      <c r="AN65" t="s">
        <v>936</v>
      </c>
      <c r="AP65">
        <v>0</v>
      </c>
      <c r="AQ65">
        <v>0</v>
      </c>
      <c r="AS65">
        <v>0</v>
      </c>
      <c r="AT65" s="47">
        <f t="shared" si="0"/>
        <v>0</v>
      </c>
      <c r="AU65" s="49">
        <f t="shared" si="11"/>
        <v>0</v>
      </c>
      <c r="AV65" s="48" t="e">
        <f>VLOOKUP(A65,'STEEVE RESTITUTION'!$A$3:$F$484,6,FALSE)</f>
        <v>#N/A</v>
      </c>
      <c r="AW65" s="48" t="e">
        <f>AU65-AV65</f>
        <v>#N/A</v>
      </c>
      <c r="AX65">
        <v>2</v>
      </c>
      <c r="AY65">
        <v>0</v>
      </c>
      <c r="BK65" s="43" t="e">
        <f t="shared" si="12"/>
        <v>#DIV/0!</v>
      </c>
      <c r="BL65" t="e">
        <f>AS65/V65</f>
        <v>#DIV/0!</v>
      </c>
      <c r="BM65" s="45"/>
      <c r="BN65" s="48"/>
      <c r="BO65"/>
      <c r="BP65"/>
      <c r="BQ65" t="str">
        <f t="shared" si="3"/>
        <v/>
      </c>
      <c r="BR65" t="str">
        <f t="shared" si="4"/>
        <v/>
      </c>
      <c r="BS65" t="str">
        <f t="shared" si="5"/>
        <v/>
      </c>
      <c r="BT65">
        <v>0</v>
      </c>
      <c r="BV65">
        <v>1</v>
      </c>
      <c r="CB65">
        <v>100</v>
      </c>
      <c r="CC65">
        <v>100</v>
      </c>
      <c r="CD65" t="s">
        <v>937</v>
      </c>
      <c r="CE65">
        <v>0</v>
      </c>
      <c r="CI65">
        <v>0</v>
      </c>
      <c r="CJ65">
        <v>0</v>
      </c>
      <c r="CM65">
        <v>0</v>
      </c>
      <c r="CO65">
        <v>0</v>
      </c>
      <c r="CP65">
        <v>0</v>
      </c>
      <c r="CQ65">
        <v>0</v>
      </c>
      <c r="CT65">
        <v>0</v>
      </c>
      <c r="CU65">
        <v>0</v>
      </c>
      <c r="CV65">
        <v>0</v>
      </c>
      <c r="CW65" t="e">
        <f>VLOOKUP(A65,'[1]NOUVEAUX TARIFS'!$A$1:$E$467,5,FALSE)</f>
        <v>#N/A</v>
      </c>
      <c r="CX65" t="s">
        <v>2923</v>
      </c>
    </row>
    <row r="66" spans="1:102" hidden="1">
      <c r="A66" t="s">
        <v>2342</v>
      </c>
      <c r="C66" t="str">
        <f>VLOOKUP(A66,'[1]PRIX D''ACHAT A JOUR'!$A$1:$C$477,3,FALSE)</f>
        <v>AN</v>
      </c>
      <c r="D66" t="s">
        <v>2343</v>
      </c>
      <c r="M66" t="s">
        <v>2340</v>
      </c>
      <c r="N66" t="s">
        <v>2342</v>
      </c>
      <c r="O66" t="s">
        <v>2344</v>
      </c>
      <c r="Q66">
        <v>1</v>
      </c>
      <c r="R66">
        <v>1</v>
      </c>
      <c r="S66" s="36">
        <f>VLOOKUP(N66,'[1]Stock définitif au 31122021'!$A$3:$G$422,5,FALSE)</f>
        <v>297</v>
      </c>
      <c r="T66" s="36">
        <f>VLOOKUP(N66,'[1]Stock définitif au 31122021'!$A$3:$G$422,6,FALSE)</f>
        <v>4.3</v>
      </c>
      <c r="U66" s="36" t="str">
        <f>VLOOKUP(N66,'[1]Stock définitif au 31122021'!$A$3:$G$422,3,FALSE)</f>
        <v>AN</v>
      </c>
      <c r="V66">
        <v>4.3</v>
      </c>
      <c r="W66">
        <v>4.3</v>
      </c>
      <c r="X66" s="45">
        <f>VLOOKUP(A66,'[1]PRIX D''ACHAT A JOUR'!$A$1:$G$477,7,FALSE)</f>
        <v>4.3</v>
      </c>
      <c r="Y66" s="46"/>
      <c r="Z66" s="46"/>
      <c r="AB66" s="41">
        <f>X66</f>
        <v>4.3</v>
      </c>
      <c r="AC66" s="42" t="s">
        <v>2917</v>
      </c>
      <c r="AD66">
        <v>4.0999999999999996</v>
      </c>
      <c r="AE66" t="s">
        <v>932</v>
      </c>
      <c r="AF66">
        <v>0</v>
      </c>
      <c r="AI66" t="s">
        <v>933</v>
      </c>
      <c r="AJ66" t="s">
        <v>934</v>
      </c>
      <c r="AM66" t="s">
        <v>935</v>
      </c>
      <c r="AN66" t="s">
        <v>936</v>
      </c>
      <c r="AP66">
        <v>0</v>
      </c>
      <c r="AQ66">
        <v>0</v>
      </c>
      <c r="AS66">
        <v>0</v>
      </c>
      <c r="AT66" s="47">
        <f t="shared" si="0"/>
        <v>0</v>
      </c>
      <c r="AU66" s="48">
        <f t="shared" si="11"/>
        <v>0</v>
      </c>
      <c r="AV66" s="48"/>
      <c r="AW66" s="48"/>
      <c r="AX66">
        <v>2</v>
      </c>
      <c r="AY66">
        <v>0</v>
      </c>
      <c r="BA66">
        <v>1</v>
      </c>
      <c r="BK66" s="43" t="e">
        <f t="shared" si="12"/>
        <v>#DIV/0!</v>
      </c>
      <c r="BL66" s="9">
        <f>AS66/V66</f>
        <v>0</v>
      </c>
      <c r="BM66" s="45"/>
      <c r="BN66" s="48"/>
      <c r="BO66"/>
      <c r="BP66"/>
      <c r="BQ66" t="str">
        <f t="shared" si="3"/>
        <v/>
      </c>
      <c r="BR66" t="str">
        <f t="shared" si="4"/>
        <v/>
      </c>
      <c r="BS66" t="str">
        <f t="shared" si="5"/>
        <v/>
      </c>
      <c r="BT66">
        <v>0</v>
      </c>
      <c r="CB66">
        <v>100</v>
      </c>
      <c r="CC66">
        <v>100</v>
      </c>
      <c r="CD66" t="s">
        <v>951</v>
      </c>
      <c r="CE66">
        <v>0</v>
      </c>
      <c r="CI66">
        <v>0</v>
      </c>
      <c r="CJ66">
        <v>0</v>
      </c>
      <c r="CM66">
        <v>0</v>
      </c>
      <c r="CO66">
        <v>0</v>
      </c>
      <c r="CP66">
        <v>0</v>
      </c>
      <c r="CQ66">
        <v>0</v>
      </c>
      <c r="CT66">
        <v>0</v>
      </c>
      <c r="CU66">
        <v>0</v>
      </c>
      <c r="CV66">
        <v>0</v>
      </c>
      <c r="CW66" t="e">
        <f>VLOOKUP(A66,'[1]NOUVEAUX TARIFS'!$A$1:$E$467,5,FALSE)</f>
        <v>#N/A</v>
      </c>
      <c r="CX66" t="s">
        <v>2922</v>
      </c>
    </row>
    <row r="67" spans="1:102" hidden="1">
      <c r="A67" t="s">
        <v>2063</v>
      </c>
      <c r="C67" t="str">
        <f>VLOOKUP(A67,'[1]PRIX D''ACHAT A JOUR'!$A$1:$C$477,3,FALSE)</f>
        <v>AN</v>
      </c>
      <c r="D67" t="s">
        <v>2064</v>
      </c>
      <c r="E67">
        <v>5</v>
      </c>
      <c r="F67" t="s">
        <v>927</v>
      </c>
      <c r="G67">
        <v>1</v>
      </c>
      <c r="H67" t="s">
        <v>927</v>
      </c>
      <c r="K67">
        <v>1</v>
      </c>
      <c r="L67" t="s">
        <v>949</v>
      </c>
      <c r="M67" t="s">
        <v>2065</v>
      </c>
      <c r="N67" t="s">
        <v>2066</v>
      </c>
      <c r="O67" t="s">
        <v>2067</v>
      </c>
      <c r="Q67">
        <v>1</v>
      </c>
      <c r="R67">
        <v>1</v>
      </c>
      <c r="S67" s="36" t="e">
        <f>VLOOKUP(N67,'[1]Stock définitif au 31122021'!$A$3:$G$422,5,FALSE)</f>
        <v>#N/A</v>
      </c>
      <c r="T67" s="36" t="e">
        <f>VLOOKUP(N67,'[1]Stock définitif au 31122021'!$A$3:$G$422,6,FALSE)</f>
        <v>#N/A</v>
      </c>
      <c r="U67" s="36" t="e">
        <f>VLOOKUP(N67,'[1]Stock définitif au 31122021'!$A$3:$G$422,3,FALSE)</f>
        <v>#N/A</v>
      </c>
      <c r="V67">
        <v>60</v>
      </c>
      <c r="W67">
        <f>VLOOKUP(A67,'[1]EXPORT ARTICLES 03012022'!$A$1:$R$883,18,FALSE)</f>
        <v>60</v>
      </c>
      <c r="X67" s="45">
        <f>VLOOKUP(A67,'[1]PRIX D''ACHAT A JOUR'!$A$1:$G$477,7,FALSE)</f>
        <v>60</v>
      </c>
      <c r="Y67" s="46"/>
      <c r="Z67" s="46"/>
      <c r="AB67" s="41">
        <f>X67</f>
        <v>60</v>
      </c>
      <c r="AC67" s="42" t="s">
        <v>2917</v>
      </c>
      <c r="AD67">
        <v>60</v>
      </c>
      <c r="AE67" t="s">
        <v>932</v>
      </c>
      <c r="AF67">
        <v>0</v>
      </c>
      <c r="AI67" t="s">
        <v>933</v>
      </c>
      <c r="AJ67" t="s">
        <v>934</v>
      </c>
      <c r="AM67" t="s">
        <v>935</v>
      </c>
      <c r="AN67" t="s">
        <v>936</v>
      </c>
      <c r="AP67">
        <v>0</v>
      </c>
      <c r="AQ67">
        <v>0</v>
      </c>
      <c r="AS67">
        <v>90</v>
      </c>
      <c r="AT67" s="47">
        <f t="shared" ref="AT67:AT130" si="13">X67*BM67</f>
        <v>90</v>
      </c>
      <c r="AU67" s="48">
        <f t="shared" si="11"/>
        <v>90</v>
      </c>
      <c r="AV67" s="48"/>
      <c r="AW67" s="48"/>
      <c r="AX67">
        <v>2</v>
      </c>
      <c r="AY67">
        <v>0</v>
      </c>
      <c r="BK67" s="43">
        <f t="shared" si="12"/>
        <v>0</v>
      </c>
      <c r="BL67" s="9">
        <f>AS67/V67</f>
        <v>1.5</v>
      </c>
      <c r="BM67" s="45">
        <v>1.5</v>
      </c>
      <c r="BN67" s="48">
        <v>1.5</v>
      </c>
      <c r="BO67"/>
      <c r="BP67"/>
      <c r="BQ67" t="str">
        <f t="shared" si="3"/>
        <v/>
      </c>
      <c r="BR67" t="str">
        <f t="shared" si="4"/>
        <v/>
      </c>
      <c r="BS67" t="str">
        <f t="shared" si="5"/>
        <v/>
      </c>
      <c r="BT67">
        <v>108</v>
      </c>
      <c r="CB67">
        <v>100</v>
      </c>
      <c r="CC67">
        <v>100</v>
      </c>
      <c r="CD67" t="s">
        <v>951</v>
      </c>
      <c r="CE67">
        <v>0</v>
      </c>
      <c r="CI67">
        <v>0</v>
      </c>
      <c r="CJ67">
        <v>0</v>
      </c>
      <c r="CM67">
        <v>0</v>
      </c>
      <c r="CO67">
        <v>0</v>
      </c>
      <c r="CP67">
        <v>0</v>
      </c>
      <c r="CQ67">
        <v>0</v>
      </c>
      <c r="CT67">
        <v>0</v>
      </c>
      <c r="CU67">
        <v>0</v>
      </c>
      <c r="CV67">
        <v>0</v>
      </c>
      <c r="CW67" t="e">
        <f>VLOOKUP(A67,'[1]NOUVEAUX TARIFS'!$A$1:$E$467,5,FALSE)</f>
        <v>#N/A</v>
      </c>
    </row>
    <row r="68" spans="1:102">
      <c r="A68" t="s">
        <v>2569</v>
      </c>
      <c r="C68" t="str">
        <f>VLOOKUP(A68,'[1]PRIX D''ACHAT A JOUR'!$A$1:$C$477,3,FALSE)</f>
        <v>AS</v>
      </c>
      <c r="D68" t="s">
        <v>2570</v>
      </c>
      <c r="E68">
        <v>8</v>
      </c>
      <c r="F68" t="s">
        <v>965</v>
      </c>
      <c r="G68">
        <v>4</v>
      </c>
      <c r="H68" t="s">
        <v>965</v>
      </c>
      <c r="K68">
        <v>2</v>
      </c>
      <c r="L68" t="s">
        <v>1023</v>
      </c>
      <c r="M68" t="s">
        <v>967</v>
      </c>
      <c r="N68" t="s">
        <v>2569</v>
      </c>
      <c r="O68" t="s">
        <v>2570</v>
      </c>
      <c r="P68" t="s">
        <v>931</v>
      </c>
      <c r="Q68">
        <v>1</v>
      </c>
      <c r="R68">
        <v>1</v>
      </c>
      <c r="S68" s="36" t="e">
        <f>VLOOKUP(N68,'[1]Stock définitif au 31122021'!$A$3:$G$422,5,FALSE)</f>
        <v>#N/A</v>
      </c>
      <c r="T68" s="36" t="e">
        <f>VLOOKUP(N68,'[1]Stock définitif au 31122021'!$A$3:$G$422,6,FALSE)</f>
        <v>#N/A</v>
      </c>
      <c r="U68" s="36" t="e">
        <f>VLOOKUP(N68,'[1]Stock définitif au 31122021'!$A$3:$G$422,3,FALSE)</f>
        <v>#N/A</v>
      </c>
      <c r="V68">
        <v>0</v>
      </c>
      <c r="W68">
        <f>VLOOKUP(A68,'[1]EXPORT ARTICLES 03012022'!$A$1:$R$883,18,FALSE)</f>
        <v>0</v>
      </c>
      <c r="X68" s="45">
        <v>0.78400000000000003</v>
      </c>
      <c r="Y68" s="46"/>
      <c r="Z68" s="46"/>
      <c r="AB68" s="41">
        <f>X68</f>
        <v>0.78400000000000003</v>
      </c>
      <c r="AC68" s="42" t="s">
        <v>2917</v>
      </c>
      <c r="AD68">
        <v>0</v>
      </c>
      <c r="AE68" t="s">
        <v>932</v>
      </c>
      <c r="AF68">
        <v>0</v>
      </c>
      <c r="AI68" t="s">
        <v>933</v>
      </c>
      <c r="AJ68" t="s">
        <v>934</v>
      </c>
      <c r="AM68" t="s">
        <v>935</v>
      </c>
      <c r="AN68" t="s">
        <v>936</v>
      </c>
      <c r="AP68">
        <v>0</v>
      </c>
      <c r="AQ68">
        <v>0</v>
      </c>
      <c r="AS68">
        <v>12.91</v>
      </c>
      <c r="AT68" s="47">
        <f t="shared" si="13"/>
        <v>0</v>
      </c>
      <c r="AU68" s="49">
        <f t="shared" si="11"/>
        <v>0</v>
      </c>
      <c r="AV68" s="48" t="e">
        <f>VLOOKUP(A68,'STEEVE RESTITUTION'!$A$3:$F$484,6,FALSE)</f>
        <v>#N/A</v>
      </c>
      <c r="AW68" s="48" t="e">
        <f>AU68-AV68</f>
        <v>#N/A</v>
      </c>
      <c r="AX68">
        <v>3</v>
      </c>
      <c r="AY68">
        <v>0</v>
      </c>
      <c r="BK68" s="43">
        <f t="shared" si="12"/>
        <v>-1</v>
      </c>
      <c r="BL68" t="e">
        <f>AS68/V68</f>
        <v>#DIV/0!</v>
      </c>
      <c r="BM68" s="45"/>
      <c r="BN68" s="48"/>
      <c r="BO68"/>
      <c r="BP68"/>
      <c r="BQ68" t="str">
        <f t="shared" ref="BQ68:BQ82" si="14">IF(BP68="","",BP68*AB68*1.18)</f>
        <v/>
      </c>
      <c r="BR68" t="str">
        <f t="shared" ref="BR68:BR82" si="15">IF(BP68="","",BP68*AU68*1.18)</f>
        <v/>
      </c>
      <c r="BS68" t="str">
        <f t="shared" ref="BS68:BS82" si="16">IF(BP68="","",BR68-BQ68)</f>
        <v/>
      </c>
      <c r="BT68">
        <v>15.492000000000001</v>
      </c>
      <c r="BV68">
        <v>1</v>
      </c>
      <c r="CB68">
        <v>100</v>
      </c>
      <c r="CC68">
        <v>100</v>
      </c>
      <c r="CD68" t="s">
        <v>937</v>
      </c>
      <c r="CE68">
        <v>0</v>
      </c>
      <c r="CI68">
        <v>0</v>
      </c>
      <c r="CJ68">
        <v>0</v>
      </c>
      <c r="CM68">
        <v>0</v>
      </c>
      <c r="CO68">
        <v>0</v>
      </c>
      <c r="CP68">
        <v>0</v>
      </c>
      <c r="CQ68">
        <v>0</v>
      </c>
      <c r="CT68">
        <v>0</v>
      </c>
      <c r="CU68">
        <v>0</v>
      </c>
      <c r="CV68">
        <v>0</v>
      </c>
      <c r="CW68" t="e">
        <f>VLOOKUP(A68,'[1]NOUVEAUX TARIFS'!$A$1:$E$467,5,FALSE)</f>
        <v>#N/A</v>
      </c>
    </row>
    <row r="69" spans="1:102" hidden="1">
      <c r="A69" t="s">
        <v>1148</v>
      </c>
      <c r="C69" t="e">
        <f>VLOOKUP(A69,'[1]PRIX D''ACHAT A JOUR'!$A$1:$C$477,3,FALSE)</f>
        <v>#N/A</v>
      </c>
      <c r="D69" t="s">
        <v>1149</v>
      </c>
      <c r="E69">
        <v>4</v>
      </c>
      <c r="F69" t="s">
        <v>1047</v>
      </c>
      <c r="Q69">
        <v>0</v>
      </c>
      <c r="R69">
        <v>0</v>
      </c>
      <c r="S69" s="36" t="e">
        <f>VLOOKUP(N69,'[1]Stock définitif au 31122021'!$A$3:$G$422,5,FALSE)</f>
        <v>#N/A</v>
      </c>
      <c r="T69" s="36" t="e">
        <f>VLOOKUP(N69,'[1]Stock définitif au 31122021'!$A$3:$G$422,6,FALSE)</f>
        <v>#N/A</v>
      </c>
      <c r="U69" s="36" t="e">
        <f>VLOOKUP(N69,'[1]Stock définitif au 31122021'!$A$3:$G$422,3,FALSE)</f>
        <v>#N/A</v>
      </c>
      <c r="V69">
        <v>0</v>
      </c>
      <c r="W69">
        <f>VLOOKUP(A69,'[1]EXPORT ARTICLES 03012022'!$A$1:$R$883,18,FALSE)</f>
        <v>0</v>
      </c>
      <c r="X69" s="45" t="e">
        <f>VLOOKUP(A69,'[1]PRIX D''ACHAT A JOUR'!$A$1:$G$477,7,FALSE)</f>
        <v>#N/A</v>
      </c>
      <c r="Y69" s="46">
        <v>0</v>
      </c>
      <c r="Z69" s="46"/>
      <c r="AB69" s="42" t="e">
        <f>VLOOKUP(A69,'[1]PRIX D''ACHAT A JOUR'!$A$1:$J$477,10,FALSE)</f>
        <v>#N/A</v>
      </c>
      <c r="AC69" s="48"/>
      <c r="AD69">
        <v>0</v>
      </c>
      <c r="AF69">
        <v>0</v>
      </c>
      <c r="AI69" t="s">
        <v>933</v>
      </c>
      <c r="AJ69" t="s">
        <v>934</v>
      </c>
      <c r="AM69" t="s">
        <v>935</v>
      </c>
      <c r="AN69" t="s">
        <v>936</v>
      </c>
      <c r="AP69">
        <v>0</v>
      </c>
      <c r="AQ69">
        <v>0</v>
      </c>
      <c r="AS69">
        <v>0</v>
      </c>
      <c r="AT69" s="47" t="e">
        <f t="shared" si="13"/>
        <v>#N/A</v>
      </c>
      <c r="AU69" s="48" t="e">
        <f t="shared" si="11"/>
        <v>#N/A</v>
      </c>
      <c r="AV69" s="48"/>
      <c r="AW69" s="48"/>
      <c r="AX69">
        <v>2</v>
      </c>
      <c r="AY69">
        <v>0</v>
      </c>
      <c r="AZ69">
        <v>1</v>
      </c>
      <c r="BA69">
        <v>1</v>
      </c>
      <c r="BB69">
        <v>1</v>
      </c>
      <c r="BC69">
        <v>1</v>
      </c>
      <c r="BK69" s="43" t="e">
        <f t="shared" si="12"/>
        <v>#N/A</v>
      </c>
      <c r="BL69" s="9">
        <v>0</v>
      </c>
      <c r="BM69" s="45"/>
      <c r="BN69" s="48"/>
      <c r="BO69">
        <v>1</v>
      </c>
      <c r="BP69"/>
      <c r="BQ69" t="str">
        <f t="shared" si="14"/>
        <v/>
      </c>
      <c r="BR69" t="str">
        <f t="shared" si="15"/>
        <v/>
      </c>
      <c r="BS69" t="str">
        <f t="shared" si="16"/>
        <v/>
      </c>
      <c r="BT69">
        <v>0</v>
      </c>
      <c r="CB69">
        <v>100</v>
      </c>
      <c r="CC69">
        <v>100</v>
      </c>
      <c r="CD69" t="s">
        <v>960</v>
      </c>
      <c r="CE69">
        <v>0</v>
      </c>
      <c r="CI69">
        <v>0</v>
      </c>
      <c r="CJ69">
        <v>0</v>
      </c>
      <c r="CM69">
        <v>0</v>
      </c>
      <c r="CO69">
        <v>0</v>
      </c>
      <c r="CP69">
        <v>0</v>
      </c>
      <c r="CQ69">
        <v>0</v>
      </c>
      <c r="CT69">
        <v>0</v>
      </c>
      <c r="CU69">
        <v>0</v>
      </c>
      <c r="CV69">
        <v>0</v>
      </c>
      <c r="CW69" t="e">
        <f>VLOOKUP(A69,'[1]NOUVEAUX TARIFS'!$A$1:$E$467,5,FALSE)</f>
        <v>#N/A</v>
      </c>
    </row>
    <row r="70" spans="1:102" hidden="1">
      <c r="A70" t="s">
        <v>1338</v>
      </c>
      <c r="C70" t="e">
        <f>VLOOKUP(A70,'[1]PRIX D''ACHAT A JOUR'!$A$1:$C$477,3,FALSE)</f>
        <v>#N/A</v>
      </c>
      <c r="D70" t="s">
        <v>1339</v>
      </c>
      <c r="E70">
        <v>4</v>
      </c>
      <c r="F70" t="s">
        <v>1047</v>
      </c>
      <c r="M70" t="s">
        <v>943</v>
      </c>
      <c r="N70" t="s">
        <v>1338</v>
      </c>
      <c r="O70" t="s">
        <v>1339</v>
      </c>
      <c r="Q70">
        <v>1</v>
      </c>
      <c r="R70">
        <v>0</v>
      </c>
      <c r="S70" s="36" t="e">
        <f>VLOOKUP(N70,'[1]Stock définitif au 31122021'!$A$3:$G$422,5,FALSE)</f>
        <v>#N/A</v>
      </c>
      <c r="T70" s="36" t="e">
        <f>VLOOKUP(N70,'[1]Stock définitif au 31122021'!$A$3:$G$422,6,FALSE)</f>
        <v>#N/A</v>
      </c>
      <c r="U70" s="36" t="e">
        <f>VLOOKUP(N70,'[1]Stock définitif au 31122021'!$A$3:$G$422,3,FALSE)</f>
        <v>#N/A</v>
      </c>
      <c r="V70">
        <v>0</v>
      </c>
      <c r="W70">
        <f>VLOOKUP(A70,'[1]EXPORT ARTICLES 03012022'!$A$1:$R$883,18,FALSE)</f>
        <v>0</v>
      </c>
      <c r="X70" s="45" t="e">
        <f>VLOOKUP(A70,'[1]PRIX D''ACHAT A JOUR'!$A$1:$G$477,7,FALSE)</f>
        <v>#N/A</v>
      </c>
      <c r="Y70" s="46">
        <v>0</v>
      </c>
      <c r="Z70" s="46"/>
      <c r="AB70" s="42" t="e">
        <f>VLOOKUP(A70,'[1]PRIX D''ACHAT A JOUR'!$A$1:$J$477,10,FALSE)</f>
        <v>#N/A</v>
      </c>
      <c r="AC70" s="48"/>
      <c r="AD70">
        <v>0</v>
      </c>
      <c r="AE70" t="s">
        <v>932</v>
      </c>
      <c r="AF70">
        <v>0</v>
      </c>
      <c r="AI70" t="s">
        <v>933</v>
      </c>
      <c r="AJ70" t="s">
        <v>934</v>
      </c>
      <c r="AM70" t="s">
        <v>935</v>
      </c>
      <c r="AN70" t="s">
        <v>936</v>
      </c>
      <c r="AP70">
        <v>0</v>
      </c>
      <c r="AQ70">
        <v>0</v>
      </c>
      <c r="AS70">
        <v>0</v>
      </c>
      <c r="AT70" s="47" t="e">
        <f t="shared" si="13"/>
        <v>#N/A</v>
      </c>
      <c r="AU70" s="48" t="e">
        <f t="shared" si="11"/>
        <v>#N/A</v>
      </c>
      <c r="AV70" s="48"/>
      <c r="AW70" s="48"/>
      <c r="AX70">
        <v>2</v>
      </c>
      <c r="AY70">
        <v>0</v>
      </c>
      <c r="BB70">
        <v>1</v>
      </c>
      <c r="BC70">
        <v>1</v>
      </c>
      <c r="BK70" s="43" t="e">
        <f t="shared" si="12"/>
        <v>#N/A</v>
      </c>
      <c r="BL70" s="9">
        <v>0</v>
      </c>
      <c r="BM70" s="45"/>
      <c r="BN70" s="48"/>
      <c r="BO70">
        <v>1</v>
      </c>
      <c r="BP70"/>
      <c r="BQ70" t="str">
        <f t="shared" si="14"/>
        <v/>
      </c>
      <c r="BR70" t="str">
        <f t="shared" si="15"/>
        <v/>
      </c>
      <c r="BS70" t="str">
        <f t="shared" si="16"/>
        <v/>
      </c>
      <c r="BT70">
        <v>0</v>
      </c>
      <c r="CB70">
        <v>100</v>
      </c>
      <c r="CC70">
        <v>100</v>
      </c>
      <c r="CD70" t="s">
        <v>960</v>
      </c>
      <c r="CE70">
        <v>0</v>
      </c>
      <c r="CI70">
        <v>0</v>
      </c>
      <c r="CJ70">
        <v>0</v>
      </c>
      <c r="CM70">
        <v>0</v>
      </c>
      <c r="CO70">
        <v>0</v>
      </c>
      <c r="CP70">
        <v>0</v>
      </c>
      <c r="CQ70">
        <v>0</v>
      </c>
      <c r="CT70">
        <v>0</v>
      </c>
      <c r="CU70">
        <v>0</v>
      </c>
      <c r="CV70">
        <v>0</v>
      </c>
      <c r="CW70" t="e">
        <f>VLOOKUP(A70,'[1]NOUVEAUX TARIFS'!$A$1:$E$467,5,FALSE)</f>
        <v>#N/A</v>
      </c>
    </row>
    <row r="71" spans="1:102" hidden="1">
      <c r="A71" t="s">
        <v>2529</v>
      </c>
      <c r="C71" t="s">
        <v>951</v>
      </c>
      <c r="D71" t="s">
        <v>2530</v>
      </c>
      <c r="E71">
        <v>5</v>
      </c>
      <c r="F71" t="s">
        <v>927</v>
      </c>
      <c r="G71">
        <v>1</v>
      </c>
      <c r="H71" t="s">
        <v>927</v>
      </c>
      <c r="K71">
        <v>5</v>
      </c>
      <c r="L71" t="s">
        <v>928</v>
      </c>
      <c r="M71" t="s">
        <v>929</v>
      </c>
      <c r="N71" t="s">
        <v>2531</v>
      </c>
      <c r="O71" t="s">
        <v>2532</v>
      </c>
      <c r="Q71">
        <v>1</v>
      </c>
      <c r="R71">
        <v>1</v>
      </c>
      <c r="S71" s="36" t="e">
        <f>VLOOKUP(N71,'[1]Stock définitif au 31122021'!$A$3:$G$422,5,FALSE)</f>
        <v>#N/A</v>
      </c>
      <c r="T71" s="36" t="e">
        <f>VLOOKUP(N71,'[1]Stock définitif au 31122021'!$A$3:$G$422,6,FALSE)</f>
        <v>#N/A</v>
      </c>
      <c r="U71" s="36" t="e">
        <f>VLOOKUP(N71,'[1]Stock définitif au 31122021'!$A$3:$G$422,3,FALSE)</f>
        <v>#N/A</v>
      </c>
      <c r="V71">
        <v>40.69</v>
      </c>
      <c r="W71">
        <f>VLOOKUP(A71,'[1]EXPORT ARTICLES 03012022'!$A$1:$R$883,18,FALSE)</f>
        <v>40.69</v>
      </c>
      <c r="X71" s="45">
        <v>40</v>
      </c>
      <c r="Y71" s="46"/>
      <c r="Z71" s="46"/>
      <c r="AB71" s="41">
        <f>X71</f>
        <v>40</v>
      </c>
      <c r="AC71" s="42" t="s">
        <v>2917</v>
      </c>
      <c r="AD71">
        <v>10</v>
      </c>
      <c r="AE71" t="s">
        <v>932</v>
      </c>
      <c r="AF71">
        <v>0</v>
      </c>
      <c r="AI71" t="s">
        <v>933</v>
      </c>
      <c r="AJ71" t="s">
        <v>934</v>
      </c>
      <c r="AM71" t="s">
        <v>935</v>
      </c>
      <c r="AN71" t="s">
        <v>936</v>
      </c>
      <c r="AP71">
        <v>0</v>
      </c>
      <c r="AQ71">
        <v>0</v>
      </c>
      <c r="AS71">
        <v>15</v>
      </c>
      <c r="AT71" s="47">
        <f t="shared" si="13"/>
        <v>50</v>
      </c>
      <c r="AU71" s="48">
        <f t="shared" si="11"/>
        <v>50</v>
      </c>
      <c r="AV71" s="48"/>
      <c r="AW71" s="48"/>
      <c r="AX71">
        <v>3</v>
      </c>
      <c r="AY71">
        <v>0</v>
      </c>
      <c r="BK71" s="43">
        <f t="shared" si="12"/>
        <v>2.3333333333333335</v>
      </c>
      <c r="BL71" s="9">
        <f t="shared" ref="BL71:BL82" si="17">AS71/V71</f>
        <v>0.36864094372081596</v>
      </c>
      <c r="BM71" s="45">
        <v>1.25</v>
      </c>
      <c r="BN71" s="48">
        <v>1.25</v>
      </c>
      <c r="BO71"/>
      <c r="BP71"/>
      <c r="BQ71" t="str">
        <f t="shared" si="14"/>
        <v/>
      </c>
      <c r="BR71" t="str">
        <f t="shared" si="15"/>
        <v/>
      </c>
      <c r="BS71" t="str">
        <f t="shared" si="16"/>
        <v/>
      </c>
      <c r="BT71">
        <v>18</v>
      </c>
      <c r="CB71">
        <v>100</v>
      </c>
      <c r="CC71">
        <v>100</v>
      </c>
      <c r="CD71" t="s">
        <v>951</v>
      </c>
      <c r="CE71">
        <v>0</v>
      </c>
      <c r="CI71">
        <v>0</v>
      </c>
      <c r="CJ71">
        <v>0</v>
      </c>
      <c r="CM71">
        <v>0</v>
      </c>
      <c r="CO71">
        <v>0</v>
      </c>
      <c r="CP71">
        <v>0</v>
      </c>
      <c r="CQ71">
        <v>0</v>
      </c>
      <c r="CT71">
        <v>0</v>
      </c>
      <c r="CU71">
        <v>0</v>
      </c>
      <c r="CV71">
        <v>0</v>
      </c>
      <c r="CW71" t="e">
        <f>VLOOKUP(A71,'[1]NOUVEAUX TARIFS'!$A$1:$E$467,5,FALSE)</f>
        <v>#N/A</v>
      </c>
    </row>
    <row r="72" spans="1:102">
      <c r="A72" t="s">
        <v>2722</v>
      </c>
      <c r="D72" t="s">
        <v>2723</v>
      </c>
      <c r="S72" s="36" t="e">
        <f>VLOOKUP(N72,'[1]Stock définitif au 31122021'!$A$3:$G$422,5,FALSE)</f>
        <v>#N/A</v>
      </c>
      <c r="T72" s="36" t="e">
        <f>VLOOKUP(N72,'[1]Stock définitif au 31122021'!$A$3:$G$422,6,FALSE)</f>
        <v>#N/A</v>
      </c>
      <c r="U72" s="36" t="e">
        <f>VLOOKUP(N72,'[1]Stock définitif au 31122021'!$A$3:$G$422,3,FALSE)</f>
        <v>#N/A</v>
      </c>
      <c r="V72">
        <v>4.07</v>
      </c>
      <c r="W72">
        <v>3.0791911764705886</v>
      </c>
      <c r="X72" s="45">
        <v>4.07</v>
      </c>
      <c r="Y72" s="46"/>
      <c r="Z72" s="46"/>
      <c r="AB72" s="41">
        <v>4.32</v>
      </c>
      <c r="AC72" s="42" t="s">
        <v>2917</v>
      </c>
      <c r="AS72">
        <v>4.6187867647058827</v>
      </c>
      <c r="AT72" s="47">
        <f t="shared" si="13"/>
        <v>5.0875000000000004</v>
      </c>
      <c r="AU72" s="48">
        <f t="shared" si="11"/>
        <v>5.4</v>
      </c>
      <c r="AV72" s="48" t="e">
        <f>VLOOKUP(A72,'STEEVE RESTITUTION'!$A$3:$F$484,6,FALSE)</f>
        <v>#N/A</v>
      </c>
      <c r="AW72" s="48" t="e">
        <f t="shared" ref="AW72:AW73" si="18">AU72-AV72</f>
        <v>#N/A</v>
      </c>
      <c r="BK72" s="43">
        <f t="shared" si="12"/>
        <v>0.16913819041478614</v>
      </c>
      <c r="BL72" s="9">
        <f t="shared" si="17"/>
        <v>1.1348370429252783</v>
      </c>
      <c r="BM72" s="45">
        <v>1.25</v>
      </c>
      <c r="BN72" s="48">
        <v>1.25</v>
      </c>
      <c r="BO72"/>
      <c r="BP72"/>
      <c r="BQ72" t="str">
        <f t="shared" si="14"/>
        <v/>
      </c>
      <c r="BR72" t="str">
        <f t="shared" si="15"/>
        <v/>
      </c>
      <c r="BS72" t="str">
        <f t="shared" si="16"/>
        <v/>
      </c>
      <c r="CW72" t="e">
        <f>VLOOKUP(A72,'[1]NOUVEAUX TARIFS'!$A$1:$E$467,5,FALSE)</f>
        <v>#N/A</v>
      </c>
    </row>
    <row r="73" spans="1:102">
      <c r="A73" t="s">
        <v>538</v>
      </c>
      <c r="C73" t="str">
        <f>VLOOKUP(A73,'[1]PRIX D''ACHAT A JOUR'!$A$1:$C$477,3,FALSE)</f>
        <v>AS</v>
      </c>
      <c r="D73" t="s">
        <v>539</v>
      </c>
      <c r="E73">
        <v>1</v>
      </c>
      <c r="F73" t="s">
        <v>975</v>
      </c>
      <c r="G73">
        <v>2</v>
      </c>
      <c r="H73" t="s">
        <v>975</v>
      </c>
      <c r="K73">
        <v>3</v>
      </c>
      <c r="L73" t="s">
        <v>1154</v>
      </c>
      <c r="M73" t="s">
        <v>986</v>
      </c>
      <c r="N73" t="s">
        <v>538</v>
      </c>
      <c r="O73" t="s">
        <v>539</v>
      </c>
      <c r="P73" t="s">
        <v>1155</v>
      </c>
      <c r="Q73">
        <v>1</v>
      </c>
      <c r="R73">
        <v>1</v>
      </c>
      <c r="S73" s="36" t="e">
        <f>VLOOKUP(N73,'[1]Stock définitif au 31122021'!$A$3:$G$422,5,FALSE)</f>
        <v>#N/A</v>
      </c>
      <c r="T73" s="36" t="e">
        <f>VLOOKUP(N73,'[1]Stock définitif au 31122021'!$A$3:$G$422,6,FALSE)</f>
        <v>#N/A</v>
      </c>
      <c r="U73" s="36" t="e">
        <f>VLOOKUP(N73,'[1]Stock définitif au 31122021'!$A$3:$G$422,3,FALSE)</f>
        <v>#N/A</v>
      </c>
      <c r="V73" s="36">
        <v>3.6900000000000002E-2</v>
      </c>
      <c r="W73" s="36">
        <v>3.6900000000000002E-2</v>
      </c>
      <c r="X73" s="2">
        <f>VLOOKUP(A73,'[1]PRIX D''ACHAT A JOUR'!$A$1:$G$477,7,FALSE)</f>
        <v>3.6900000000000002E-2</v>
      </c>
      <c r="Y73" s="46"/>
      <c r="Z73" s="46"/>
      <c r="AA73" s="53"/>
      <c r="AB73" s="51">
        <f>X73*(1+AA73)</f>
        <v>3.6900000000000002E-2</v>
      </c>
      <c r="AC73" s="42" t="s">
        <v>2917</v>
      </c>
      <c r="AD73">
        <v>3.7499999999999999E-2</v>
      </c>
      <c r="AE73" t="s">
        <v>932</v>
      </c>
      <c r="AF73">
        <v>0</v>
      </c>
      <c r="AI73" t="s">
        <v>933</v>
      </c>
      <c r="AJ73" t="s">
        <v>934</v>
      </c>
      <c r="AM73" t="s">
        <v>935</v>
      </c>
      <c r="AN73" t="s">
        <v>936</v>
      </c>
      <c r="AP73">
        <v>0</v>
      </c>
      <c r="AQ73">
        <v>0</v>
      </c>
      <c r="AS73" s="36">
        <v>0.05</v>
      </c>
      <c r="AT73" s="54">
        <f t="shared" si="13"/>
        <v>5.5350000000000003E-2</v>
      </c>
      <c r="AU73" s="79">
        <f>AB73*BN73</f>
        <v>5.5350000000000003E-2</v>
      </c>
      <c r="AV73" s="49" t="e">
        <f>VLOOKUP(A73,'STEEVE RESTITUTION'!$A$3:$F$484,6,FALSE)</f>
        <v>#N/A</v>
      </c>
      <c r="AW73" s="48" t="e">
        <f t="shared" si="18"/>
        <v>#N/A</v>
      </c>
      <c r="AX73">
        <v>4</v>
      </c>
      <c r="AY73">
        <v>0</v>
      </c>
      <c r="BK73" s="43">
        <f t="shared" si="12"/>
        <v>0.10700000000000001</v>
      </c>
      <c r="BL73" s="55">
        <f t="shared" si="17"/>
        <v>1.3550135501355014</v>
      </c>
      <c r="BM73" s="45">
        <v>1.5</v>
      </c>
      <c r="BN73" s="48">
        <v>1.5</v>
      </c>
      <c r="BP73"/>
      <c r="BQ73" t="str">
        <f t="shared" si="14"/>
        <v/>
      </c>
      <c r="BR73" t="str">
        <f t="shared" si="15"/>
        <v/>
      </c>
      <c r="BS73" t="str">
        <f t="shared" si="16"/>
        <v/>
      </c>
      <c r="BT73">
        <v>0.06</v>
      </c>
      <c r="BV73">
        <v>1</v>
      </c>
      <c r="BW73">
        <v>153</v>
      </c>
      <c r="CB73">
        <v>100</v>
      </c>
      <c r="CC73">
        <v>100</v>
      </c>
      <c r="CD73" t="s">
        <v>937</v>
      </c>
      <c r="CE73">
        <v>0</v>
      </c>
      <c r="CI73">
        <v>0</v>
      </c>
      <c r="CJ73">
        <v>0</v>
      </c>
      <c r="CM73">
        <v>0</v>
      </c>
      <c r="CO73">
        <v>0</v>
      </c>
      <c r="CP73">
        <v>0</v>
      </c>
      <c r="CQ73">
        <v>0</v>
      </c>
      <c r="CT73">
        <v>0</v>
      </c>
      <c r="CU73">
        <v>0</v>
      </c>
      <c r="CV73">
        <v>0</v>
      </c>
      <c r="CW73">
        <f>VLOOKUP(A73,'[1]NOUVEAUX TARIFS'!$A$1:$E$467,5,FALSE)</f>
        <v>0.06</v>
      </c>
    </row>
    <row r="74" spans="1:102" hidden="1">
      <c r="A74" t="s">
        <v>969</v>
      </c>
      <c r="C74" t="str">
        <f>VLOOKUP(A74,'[1]PRIX D''ACHAT A JOUR'!$A$1:$C$477,3,FALSE)</f>
        <v>AN</v>
      </c>
      <c r="D74" t="s">
        <v>970</v>
      </c>
      <c r="M74" t="s">
        <v>943</v>
      </c>
      <c r="N74" t="s">
        <v>969</v>
      </c>
      <c r="O74" t="s">
        <v>970</v>
      </c>
      <c r="Q74">
        <v>1</v>
      </c>
      <c r="R74">
        <v>0</v>
      </c>
      <c r="S74" s="36">
        <f>VLOOKUP(N74,'[1]Stock définitif au 31122021'!$A$3:$G$422,5,FALSE)</f>
        <v>0</v>
      </c>
      <c r="T74" s="36">
        <f>VLOOKUP(N74,'[1]Stock définitif au 31122021'!$A$3:$G$422,6,FALSE)</f>
        <v>0</v>
      </c>
      <c r="U74" s="36" t="str">
        <f>VLOOKUP(N74,'[1]Stock définitif au 31122021'!$A$3:$G$422,3,FALSE)</f>
        <v>Z</v>
      </c>
      <c r="V74">
        <v>0</v>
      </c>
      <c r="W74">
        <f>VLOOKUP(A74,'[1]EXPORT ARTICLES 03012022'!$A$1:$R$883,18,FALSE)</f>
        <v>0</v>
      </c>
      <c r="X74" s="45">
        <f>VLOOKUP(A74,'[1]PRIX D''ACHAT A JOUR'!$A$1:$G$477,7,FALSE)</f>
        <v>0</v>
      </c>
      <c r="Y74" s="46">
        <v>0</v>
      </c>
      <c r="Z74" s="46">
        <f>X74-Y74</f>
        <v>0</v>
      </c>
      <c r="AB74" s="42">
        <f>VLOOKUP(A74,'[1]PRIX D''ACHAT A JOUR'!$A$1:$J$477,10,FALSE)</f>
        <v>0</v>
      </c>
      <c r="AD74">
        <v>0</v>
      </c>
      <c r="AE74" t="s">
        <v>932</v>
      </c>
      <c r="AF74">
        <v>0</v>
      </c>
      <c r="AI74" t="s">
        <v>933</v>
      </c>
      <c r="AJ74" t="s">
        <v>934</v>
      </c>
      <c r="AM74" t="s">
        <v>935</v>
      </c>
      <c r="AN74" t="s">
        <v>936</v>
      </c>
      <c r="AP74">
        <v>0</v>
      </c>
      <c r="AQ74">
        <v>0</v>
      </c>
      <c r="AS74">
        <v>11</v>
      </c>
      <c r="AT74" s="47">
        <f t="shared" si="13"/>
        <v>0</v>
      </c>
      <c r="AU74" s="48">
        <f t="shared" si="11"/>
        <v>0</v>
      </c>
      <c r="AV74" s="48"/>
      <c r="AW74" s="48"/>
      <c r="AX74">
        <v>2</v>
      </c>
      <c r="AY74">
        <v>0</v>
      </c>
      <c r="BK74" s="43">
        <f t="shared" si="12"/>
        <v>-1</v>
      </c>
      <c r="BL74" t="e">
        <f t="shared" si="17"/>
        <v>#DIV/0!</v>
      </c>
      <c r="BM74" s="45"/>
      <c r="BN74" s="48"/>
      <c r="BO74"/>
      <c r="BP74">
        <f>VLOOKUP(A74,'[1]Synthèse ventes 2021'!$A$1:$C$457,3,FALSE)</f>
        <v>5.56</v>
      </c>
      <c r="BQ74">
        <f t="shared" si="14"/>
        <v>0</v>
      </c>
      <c r="BR74">
        <f t="shared" si="15"/>
        <v>0</v>
      </c>
      <c r="BS74">
        <f t="shared" si="16"/>
        <v>0</v>
      </c>
      <c r="BT74">
        <v>13.2</v>
      </c>
      <c r="CB74">
        <v>100</v>
      </c>
      <c r="CC74">
        <v>100</v>
      </c>
      <c r="CD74" t="s">
        <v>960</v>
      </c>
      <c r="CE74">
        <v>0</v>
      </c>
      <c r="CI74">
        <v>0</v>
      </c>
      <c r="CJ74">
        <v>0</v>
      </c>
      <c r="CM74">
        <v>0</v>
      </c>
      <c r="CO74">
        <v>0</v>
      </c>
      <c r="CP74">
        <v>0</v>
      </c>
      <c r="CQ74">
        <v>0</v>
      </c>
      <c r="CT74">
        <v>0</v>
      </c>
      <c r="CU74">
        <v>0</v>
      </c>
      <c r="CV74">
        <v>0</v>
      </c>
      <c r="CW74" t="e">
        <f>VLOOKUP(A74,'[1]NOUVEAUX TARIFS'!$A$1:$E$467,5,FALSE)</f>
        <v>#N/A</v>
      </c>
    </row>
    <row r="75" spans="1:102">
      <c r="A75" t="s">
        <v>540</v>
      </c>
      <c r="C75" t="str">
        <f>VLOOKUP(A75,'[1]PRIX D''ACHAT A JOUR'!$A$1:$C$477,3,FALSE)</f>
        <v>AS</v>
      </c>
      <c r="D75" t="s">
        <v>541</v>
      </c>
      <c r="E75">
        <v>1</v>
      </c>
      <c r="F75" t="s">
        <v>975</v>
      </c>
      <c r="G75">
        <v>2</v>
      </c>
      <c r="H75" t="s">
        <v>975</v>
      </c>
      <c r="K75">
        <v>3</v>
      </c>
      <c r="L75" t="s">
        <v>1154</v>
      </c>
      <c r="M75" t="s">
        <v>986</v>
      </c>
      <c r="N75" t="s">
        <v>540</v>
      </c>
      <c r="O75" t="s">
        <v>541</v>
      </c>
      <c r="P75" t="s">
        <v>1155</v>
      </c>
      <c r="Q75">
        <v>1</v>
      </c>
      <c r="R75">
        <v>1</v>
      </c>
      <c r="S75" s="36" t="e">
        <f>VLOOKUP(N75,'[1]Stock définitif au 31122021'!$A$3:$G$422,5,FALSE)</f>
        <v>#N/A</v>
      </c>
      <c r="T75" s="36" t="e">
        <f>VLOOKUP(N75,'[1]Stock définitif au 31122021'!$A$3:$G$422,6,FALSE)</f>
        <v>#N/A</v>
      </c>
      <c r="U75" s="36" t="e">
        <f>VLOOKUP(N75,'[1]Stock définitif au 31122021'!$A$3:$G$422,3,FALSE)</f>
        <v>#N/A</v>
      </c>
      <c r="V75" s="36">
        <v>4.5199999999999997E-2</v>
      </c>
      <c r="W75" s="36">
        <v>4.5199999999999997E-2</v>
      </c>
      <c r="X75" s="2">
        <f>VLOOKUP(A75,'[1]PRIX D''ACHAT A JOUR'!$A$1:$G$477,7,FALSE)</f>
        <v>4.5199999999999997E-2</v>
      </c>
      <c r="Y75" s="46"/>
      <c r="Z75" s="46"/>
      <c r="AA75" s="53"/>
      <c r="AB75" s="51">
        <f t="shared" ref="AB75:AB82" si="19">X75*(1+AA75)</f>
        <v>4.5199999999999997E-2</v>
      </c>
      <c r="AC75" s="42" t="s">
        <v>2917</v>
      </c>
      <c r="AD75">
        <v>4.5999999999999999E-2</v>
      </c>
      <c r="AE75" t="s">
        <v>932</v>
      </c>
      <c r="AF75">
        <v>0</v>
      </c>
      <c r="AI75" t="s">
        <v>933</v>
      </c>
      <c r="AJ75" t="s">
        <v>934</v>
      </c>
      <c r="AM75" t="s">
        <v>935</v>
      </c>
      <c r="AN75" t="s">
        <v>936</v>
      </c>
      <c r="AP75">
        <v>0</v>
      </c>
      <c r="AQ75">
        <v>0</v>
      </c>
      <c r="AS75" s="36">
        <v>0.06</v>
      </c>
      <c r="AT75" s="54">
        <f t="shared" si="13"/>
        <v>6.0116000000000003E-2</v>
      </c>
      <c r="AU75" s="42">
        <f t="shared" si="11"/>
        <v>6.0116000000000003E-2</v>
      </c>
      <c r="AV75" s="48">
        <f>VLOOKUP(A75,'STEEVE RESTITUTION'!$A$3:$F$484,6,FALSE)</f>
        <v>6.4000000000000001E-2</v>
      </c>
      <c r="AW75" s="48">
        <f t="shared" ref="AW75:AW82" si="20">AU75-AV75</f>
        <v>-3.8839999999999986E-3</v>
      </c>
      <c r="AX75">
        <v>4</v>
      </c>
      <c r="AY75">
        <v>0</v>
      </c>
      <c r="BK75" s="43">
        <f t="shared" si="12"/>
        <v>1.9333333333334166E-3</v>
      </c>
      <c r="BL75" s="55">
        <f t="shared" si="17"/>
        <v>1.3274336283185841</v>
      </c>
      <c r="BM75" s="45">
        <v>1.33</v>
      </c>
      <c r="BN75" s="48">
        <v>1.33</v>
      </c>
      <c r="BP75">
        <f>VLOOKUP(A75,'[1]Synthèse ventes 2021'!$A$1:$C$457,3,FALSE)</f>
        <v>13420</v>
      </c>
      <c r="BQ75">
        <f t="shared" si="14"/>
        <v>715.76911999999993</v>
      </c>
      <c r="BR75">
        <f t="shared" si="15"/>
        <v>951.97292960000004</v>
      </c>
      <c r="BS75">
        <f t="shared" si="16"/>
        <v>236.20380960000011</v>
      </c>
      <c r="BT75">
        <v>7.1999999999999995E-2</v>
      </c>
      <c r="BV75">
        <v>1</v>
      </c>
      <c r="BW75">
        <v>240</v>
      </c>
      <c r="CB75">
        <v>100</v>
      </c>
      <c r="CC75">
        <v>100</v>
      </c>
      <c r="CD75" t="s">
        <v>937</v>
      </c>
      <c r="CE75">
        <v>0</v>
      </c>
      <c r="CI75">
        <v>0</v>
      </c>
      <c r="CJ75">
        <v>0</v>
      </c>
      <c r="CM75">
        <v>0</v>
      </c>
      <c r="CO75">
        <v>0</v>
      </c>
      <c r="CP75">
        <v>0</v>
      </c>
      <c r="CQ75">
        <v>0</v>
      </c>
      <c r="CT75">
        <v>0</v>
      </c>
      <c r="CU75">
        <v>0</v>
      </c>
      <c r="CV75">
        <v>0</v>
      </c>
      <c r="CW75">
        <f>VLOOKUP(A75,'[1]NOUVEAUX TARIFS'!$A$1:$E$467,5,FALSE)</f>
        <v>6.4000000000000001E-2</v>
      </c>
    </row>
    <row r="76" spans="1:102">
      <c r="A76" t="s">
        <v>542</v>
      </c>
      <c r="C76" t="str">
        <f>VLOOKUP(A76,'[1]PRIX D''ACHAT A JOUR'!$A$1:$C$477,3,FALSE)</f>
        <v>AS</v>
      </c>
      <c r="D76" t="s">
        <v>543</v>
      </c>
      <c r="E76">
        <v>1</v>
      </c>
      <c r="F76" t="s">
        <v>975</v>
      </c>
      <c r="G76">
        <v>2</v>
      </c>
      <c r="H76" t="s">
        <v>975</v>
      </c>
      <c r="K76">
        <v>3</v>
      </c>
      <c r="L76" t="s">
        <v>1154</v>
      </c>
      <c r="M76" t="s">
        <v>986</v>
      </c>
      <c r="N76" t="s">
        <v>542</v>
      </c>
      <c r="O76" t="s">
        <v>543</v>
      </c>
      <c r="P76" t="s">
        <v>1155</v>
      </c>
      <c r="Q76">
        <v>1</v>
      </c>
      <c r="R76">
        <v>1</v>
      </c>
      <c r="S76" s="36" t="e">
        <f>VLOOKUP(N76,'[1]Stock définitif au 31122021'!$A$3:$G$422,5,FALSE)</f>
        <v>#N/A</v>
      </c>
      <c r="T76" s="36" t="e">
        <f>VLOOKUP(N76,'[1]Stock définitif au 31122021'!$A$3:$G$422,6,FALSE)</f>
        <v>#N/A</v>
      </c>
      <c r="U76" s="36" t="e">
        <f>VLOOKUP(N76,'[1]Stock définitif au 31122021'!$A$3:$G$422,3,FALSE)</f>
        <v>#N/A</v>
      </c>
      <c r="V76" s="36">
        <v>5.4199999999999998E-2</v>
      </c>
      <c r="W76" s="36">
        <v>5.4199999999999998E-2</v>
      </c>
      <c r="X76" s="2">
        <f>VLOOKUP(A76,'[1]PRIX D''ACHAT A JOUR'!$A$1:$G$477,7,FALSE)</f>
        <v>5.4199999999999998E-2</v>
      </c>
      <c r="Y76" s="46"/>
      <c r="Z76" s="46"/>
      <c r="AA76" s="53"/>
      <c r="AB76" s="51">
        <f t="shared" si="19"/>
        <v>5.4199999999999998E-2</v>
      </c>
      <c r="AC76" s="42" t="s">
        <v>2917</v>
      </c>
      <c r="AD76">
        <v>5.5399999999999998E-2</v>
      </c>
      <c r="AE76" t="s">
        <v>932</v>
      </c>
      <c r="AF76">
        <v>0</v>
      </c>
      <c r="AI76" t="s">
        <v>933</v>
      </c>
      <c r="AJ76" t="s">
        <v>934</v>
      </c>
      <c r="AM76" t="s">
        <v>935</v>
      </c>
      <c r="AN76" t="s">
        <v>936</v>
      </c>
      <c r="AP76">
        <v>0</v>
      </c>
      <c r="AQ76">
        <v>0</v>
      </c>
      <c r="AS76" s="36">
        <v>7.0000000000000007E-2</v>
      </c>
      <c r="AT76" s="54">
        <f t="shared" si="13"/>
        <v>7.2085999999999997E-2</v>
      </c>
      <c r="AU76" s="42">
        <f t="shared" si="11"/>
        <v>7.2085999999999997E-2</v>
      </c>
      <c r="AV76" s="48" t="e">
        <f>VLOOKUP(A76,'STEEVE RESTITUTION'!$A$3:$F$484,6,FALSE)</f>
        <v>#N/A</v>
      </c>
      <c r="AW76" s="48" t="e">
        <f t="shared" si="20"/>
        <v>#N/A</v>
      </c>
      <c r="AX76">
        <v>4</v>
      </c>
      <c r="AY76">
        <v>0</v>
      </c>
      <c r="BK76" s="43">
        <f t="shared" si="12"/>
        <v>2.9799999999999865E-2</v>
      </c>
      <c r="BL76" s="55">
        <f t="shared" si="17"/>
        <v>1.2915129151291516</v>
      </c>
      <c r="BM76" s="45">
        <v>1.33</v>
      </c>
      <c r="BN76" s="48">
        <v>1.33</v>
      </c>
      <c r="BP76"/>
      <c r="BQ76" t="str">
        <f t="shared" si="14"/>
        <v/>
      </c>
      <c r="BR76" t="str">
        <f t="shared" si="15"/>
        <v/>
      </c>
      <c r="BS76" t="str">
        <f t="shared" si="16"/>
        <v/>
      </c>
      <c r="BT76">
        <v>8.4000000000000005E-2</v>
      </c>
      <c r="BV76">
        <v>1</v>
      </c>
      <c r="BW76">
        <v>241</v>
      </c>
      <c r="CB76">
        <v>100</v>
      </c>
      <c r="CC76">
        <v>100</v>
      </c>
      <c r="CD76" t="s">
        <v>937</v>
      </c>
      <c r="CE76">
        <v>0</v>
      </c>
      <c r="CI76">
        <v>0</v>
      </c>
      <c r="CJ76">
        <v>0</v>
      </c>
      <c r="CM76">
        <v>0</v>
      </c>
      <c r="CO76">
        <v>0</v>
      </c>
      <c r="CP76">
        <v>0</v>
      </c>
      <c r="CQ76">
        <v>0</v>
      </c>
      <c r="CT76">
        <v>0</v>
      </c>
      <c r="CU76">
        <v>0</v>
      </c>
      <c r="CV76">
        <v>0</v>
      </c>
      <c r="CW76">
        <f>VLOOKUP(A76,'[1]NOUVEAUX TARIFS'!$A$1:$E$467,5,FALSE)</f>
        <v>0.08</v>
      </c>
    </row>
    <row r="77" spans="1:102">
      <c r="A77" t="s">
        <v>544</v>
      </c>
      <c r="C77" t="str">
        <f>VLOOKUP(A77,'[1]PRIX D''ACHAT A JOUR'!$A$1:$C$477,3,FALSE)</f>
        <v>AS</v>
      </c>
      <c r="D77" t="s">
        <v>545</v>
      </c>
      <c r="E77">
        <v>1</v>
      </c>
      <c r="F77" t="s">
        <v>975</v>
      </c>
      <c r="G77">
        <v>2</v>
      </c>
      <c r="H77" t="s">
        <v>975</v>
      </c>
      <c r="K77">
        <v>3</v>
      </c>
      <c r="L77" t="s">
        <v>1154</v>
      </c>
      <c r="M77" t="s">
        <v>986</v>
      </c>
      <c r="N77" t="s">
        <v>544</v>
      </c>
      <c r="O77" t="s">
        <v>545</v>
      </c>
      <c r="P77" t="s">
        <v>1155</v>
      </c>
      <c r="Q77">
        <v>1</v>
      </c>
      <c r="R77">
        <v>1</v>
      </c>
      <c r="S77" s="36" t="e">
        <f>VLOOKUP(N77,'[1]Stock définitif au 31122021'!$A$3:$G$422,5,FALSE)</f>
        <v>#N/A</v>
      </c>
      <c r="T77" s="36" t="e">
        <f>VLOOKUP(N77,'[1]Stock définitif au 31122021'!$A$3:$G$422,6,FALSE)</f>
        <v>#N/A</v>
      </c>
      <c r="U77" s="36" t="e">
        <f>VLOOKUP(N77,'[1]Stock définitif au 31122021'!$A$3:$G$422,3,FALSE)</f>
        <v>#N/A</v>
      </c>
      <c r="V77" s="36">
        <v>6.3200000000000006E-2</v>
      </c>
      <c r="W77" s="36">
        <v>6.3200000000000006E-2</v>
      </c>
      <c r="X77" s="2">
        <f>VLOOKUP(A77,'[1]PRIX D''ACHAT A JOUR'!$A$1:$G$477,7,FALSE)</f>
        <v>6.3200000000000006E-2</v>
      </c>
      <c r="Y77" s="46"/>
      <c r="Z77" s="46"/>
      <c r="AA77" s="53"/>
      <c r="AB77" s="51">
        <f t="shared" si="19"/>
        <v>6.3200000000000006E-2</v>
      </c>
      <c r="AC77" s="42" t="s">
        <v>2917</v>
      </c>
      <c r="AD77">
        <v>6.4399999999999999E-2</v>
      </c>
      <c r="AE77" t="s">
        <v>932</v>
      </c>
      <c r="AF77">
        <v>0</v>
      </c>
      <c r="AI77" t="s">
        <v>933</v>
      </c>
      <c r="AJ77" t="s">
        <v>934</v>
      </c>
      <c r="AM77" t="s">
        <v>935</v>
      </c>
      <c r="AN77" t="s">
        <v>936</v>
      </c>
      <c r="AP77">
        <v>0</v>
      </c>
      <c r="AQ77">
        <v>0</v>
      </c>
      <c r="AS77" s="36">
        <v>0.09</v>
      </c>
      <c r="AT77" s="54">
        <f t="shared" si="13"/>
        <v>9.4800000000000009E-2</v>
      </c>
      <c r="AU77" s="42">
        <f t="shared" si="11"/>
        <v>9.4800000000000009E-2</v>
      </c>
      <c r="AV77" s="48">
        <f>VLOOKUP(A77,'STEEVE RESTITUTION'!$A$3:$F$484,6,FALSE)</f>
        <v>0.09</v>
      </c>
      <c r="AW77" s="48">
        <f t="shared" si="20"/>
        <v>4.8000000000000126E-3</v>
      </c>
      <c r="AX77">
        <v>4</v>
      </c>
      <c r="AY77">
        <v>0</v>
      </c>
      <c r="BK77" s="43">
        <f t="shared" si="12"/>
        <v>5.3333333333333476E-2</v>
      </c>
      <c r="BL77" s="55">
        <f t="shared" si="17"/>
        <v>1.4240506329113922</v>
      </c>
      <c r="BM77" s="45">
        <v>1.5</v>
      </c>
      <c r="BN77" s="48">
        <v>1.5</v>
      </c>
      <c r="BP77"/>
      <c r="BQ77" t="str">
        <f t="shared" si="14"/>
        <v/>
      </c>
      <c r="BR77" t="str">
        <f t="shared" si="15"/>
        <v/>
      </c>
      <c r="BS77" t="str">
        <f t="shared" si="16"/>
        <v/>
      </c>
      <c r="BT77">
        <v>0.108</v>
      </c>
      <c r="BV77">
        <v>1</v>
      </c>
      <c r="BW77">
        <v>242</v>
      </c>
      <c r="CB77">
        <v>100</v>
      </c>
      <c r="CC77">
        <v>100</v>
      </c>
      <c r="CD77" t="s">
        <v>937</v>
      </c>
      <c r="CE77">
        <v>0</v>
      </c>
      <c r="CI77">
        <v>0</v>
      </c>
      <c r="CJ77">
        <v>0</v>
      </c>
      <c r="CM77">
        <v>0</v>
      </c>
      <c r="CO77">
        <v>0</v>
      </c>
      <c r="CP77">
        <v>0</v>
      </c>
      <c r="CQ77">
        <v>0</v>
      </c>
      <c r="CT77">
        <v>0</v>
      </c>
      <c r="CU77">
        <v>0</v>
      </c>
      <c r="CV77">
        <v>0</v>
      </c>
      <c r="CW77">
        <f>VLOOKUP(A77,'[1]NOUVEAUX TARIFS'!$A$1:$E$467,5,FALSE)</f>
        <v>0.09</v>
      </c>
    </row>
    <row r="78" spans="1:102">
      <c r="A78" t="s">
        <v>546</v>
      </c>
      <c r="C78" t="str">
        <f>VLOOKUP(A78,'[1]PRIX D''ACHAT A JOUR'!$A$1:$C$477,3,FALSE)</f>
        <v>AS</v>
      </c>
      <c r="D78" t="s">
        <v>1157</v>
      </c>
      <c r="E78">
        <v>1</v>
      </c>
      <c r="F78" t="s">
        <v>975</v>
      </c>
      <c r="G78">
        <v>2</v>
      </c>
      <c r="H78" t="s">
        <v>975</v>
      </c>
      <c r="K78">
        <v>3</v>
      </c>
      <c r="L78" t="s">
        <v>1154</v>
      </c>
      <c r="M78" t="s">
        <v>986</v>
      </c>
      <c r="N78" t="s">
        <v>546</v>
      </c>
      <c r="O78" t="s">
        <v>547</v>
      </c>
      <c r="P78" t="s">
        <v>1155</v>
      </c>
      <c r="Q78">
        <v>1</v>
      </c>
      <c r="R78">
        <v>1</v>
      </c>
      <c r="S78" s="36" t="e">
        <f>VLOOKUP(N78,'[1]Stock définitif au 31122021'!$A$3:$G$422,5,FALSE)</f>
        <v>#N/A</v>
      </c>
      <c r="T78" s="36" t="e">
        <f>VLOOKUP(N78,'[1]Stock définitif au 31122021'!$A$3:$G$422,6,FALSE)</f>
        <v>#N/A</v>
      </c>
      <c r="U78" s="36" t="e">
        <f>VLOOKUP(N78,'[1]Stock définitif au 31122021'!$A$3:$G$422,3,FALSE)</f>
        <v>#N/A</v>
      </c>
      <c r="V78" s="36">
        <v>7.2300000000000003E-2</v>
      </c>
      <c r="W78" s="36">
        <v>7.2300000000000003E-2</v>
      </c>
      <c r="X78" s="2">
        <f>VLOOKUP(A78,'[1]PRIX D''ACHAT A JOUR'!$A$1:$G$477,7,FALSE)</f>
        <v>7.2300000000000003E-2</v>
      </c>
      <c r="Y78" s="46"/>
      <c r="Z78" s="46"/>
      <c r="AA78" s="53"/>
      <c r="AB78" s="51">
        <f t="shared" si="19"/>
        <v>7.2300000000000003E-2</v>
      </c>
      <c r="AC78" s="42" t="s">
        <v>2917</v>
      </c>
      <c r="AD78">
        <v>7.3599999999999999E-2</v>
      </c>
      <c r="AE78" t="s">
        <v>932</v>
      </c>
      <c r="AF78">
        <v>0</v>
      </c>
      <c r="AI78" t="s">
        <v>933</v>
      </c>
      <c r="AJ78" t="s">
        <v>934</v>
      </c>
      <c r="AM78" t="s">
        <v>935</v>
      </c>
      <c r="AN78" t="s">
        <v>936</v>
      </c>
      <c r="AP78">
        <v>0</v>
      </c>
      <c r="AQ78">
        <v>0</v>
      </c>
      <c r="AS78" s="36">
        <v>0.1</v>
      </c>
      <c r="AT78" s="54">
        <f t="shared" si="13"/>
        <v>0.10845</v>
      </c>
      <c r="AU78" s="42">
        <f t="shared" si="11"/>
        <v>0.10845</v>
      </c>
      <c r="AV78" s="48" t="e">
        <f>VLOOKUP(A78,'STEEVE RESTITUTION'!$A$3:$F$484,6,FALSE)</f>
        <v>#N/A</v>
      </c>
      <c r="AW78" s="48" t="e">
        <f t="shared" si="20"/>
        <v>#N/A</v>
      </c>
      <c r="AX78">
        <v>4</v>
      </c>
      <c r="AY78">
        <v>0</v>
      </c>
      <c r="BK78" s="43">
        <f t="shared" si="12"/>
        <v>8.4499999999999992E-2</v>
      </c>
      <c r="BL78" s="55">
        <f t="shared" si="17"/>
        <v>1.3831258644536653</v>
      </c>
      <c r="BM78" s="45">
        <v>1.5</v>
      </c>
      <c r="BN78" s="48">
        <v>1.5</v>
      </c>
      <c r="BP78"/>
      <c r="BQ78" t="str">
        <f t="shared" si="14"/>
        <v/>
      </c>
      <c r="BR78" t="str">
        <f t="shared" si="15"/>
        <v/>
      </c>
      <c r="BS78" t="str">
        <f t="shared" si="16"/>
        <v/>
      </c>
      <c r="BT78">
        <v>0.12</v>
      </c>
      <c r="BV78">
        <v>1</v>
      </c>
      <c r="BW78">
        <v>243</v>
      </c>
      <c r="CB78">
        <v>100</v>
      </c>
      <c r="CC78">
        <v>100</v>
      </c>
      <c r="CD78" t="s">
        <v>937</v>
      </c>
      <c r="CE78">
        <v>0</v>
      </c>
      <c r="CI78">
        <v>0</v>
      </c>
      <c r="CJ78">
        <v>0</v>
      </c>
      <c r="CM78">
        <v>0</v>
      </c>
      <c r="CO78">
        <v>0</v>
      </c>
      <c r="CP78">
        <v>0</v>
      </c>
      <c r="CQ78">
        <v>0</v>
      </c>
      <c r="CT78">
        <v>0</v>
      </c>
      <c r="CU78">
        <v>0</v>
      </c>
      <c r="CV78">
        <v>0</v>
      </c>
      <c r="CW78">
        <f>VLOOKUP(A78,'[1]NOUVEAUX TARIFS'!$A$1:$E$467,5,FALSE)</f>
        <v>0.11</v>
      </c>
    </row>
    <row r="79" spans="1:102">
      <c r="A79" t="s">
        <v>550</v>
      </c>
      <c r="C79" t="str">
        <f>VLOOKUP(A79,'[1]PRIX D''ACHAT A JOUR'!$A$1:$C$477,3,FALSE)</f>
        <v>AS</v>
      </c>
      <c r="D79" t="s">
        <v>551</v>
      </c>
      <c r="E79">
        <v>1</v>
      </c>
      <c r="F79" t="s">
        <v>975</v>
      </c>
      <c r="G79">
        <v>2</v>
      </c>
      <c r="H79" t="s">
        <v>975</v>
      </c>
      <c r="K79">
        <v>3</v>
      </c>
      <c r="L79" t="s">
        <v>1154</v>
      </c>
      <c r="M79" t="s">
        <v>986</v>
      </c>
      <c r="N79" t="s">
        <v>550</v>
      </c>
      <c r="O79" t="s">
        <v>551</v>
      </c>
      <c r="P79" t="s">
        <v>1155</v>
      </c>
      <c r="Q79">
        <v>1</v>
      </c>
      <c r="R79">
        <v>1</v>
      </c>
      <c r="S79" s="36" t="e">
        <f>VLOOKUP(N79,'[1]Stock définitif au 31122021'!$A$3:$G$422,5,FALSE)</f>
        <v>#N/A</v>
      </c>
      <c r="T79" s="36" t="e">
        <f>VLOOKUP(N79,'[1]Stock définitif au 31122021'!$A$3:$G$422,6,FALSE)</f>
        <v>#N/A</v>
      </c>
      <c r="U79" s="36" t="e">
        <f>VLOOKUP(N79,'[1]Stock définitif au 31122021'!$A$3:$G$422,3,FALSE)</f>
        <v>#N/A</v>
      </c>
      <c r="V79" s="36">
        <v>9.0300000000000005E-2</v>
      </c>
      <c r="W79" s="36">
        <v>9.0300000000000005E-2</v>
      </c>
      <c r="X79" s="2">
        <f>VLOOKUP(A79,'[1]PRIX D''ACHAT A JOUR'!$A$1:$G$477,7,FALSE)</f>
        <v>9.0300000000000005E-2</v>
      </c>
      <c r="Y79" s="46"/>
      <c r="Z79" s="46"/>
      <c r="AA79" s="53"/>
      <c r="AB79" s="51">
        <f t="shared" si="19"/>
        <v>9.0300000000000005E-2</v>
      </c>
      <c r="AC79" s="42" t="s">
        <v>2917</v>
      </c>
      <c r="AD79">
        <v>9.1999999999999998E-2</v>
      </c>
      <c r="AE79" t="s">
        <v>932</v>
      </c>
      <c r="AF79">
        <v>0</v>
      </c>
      <c r="AI79" t="s">
        <v>933</v>
      </c>
      <c r="AJ79" t="s">
        <v>934</v>
      </c>
      <c r="AM79" t="s">
        <v>935</v>
      </c>
      <c r="AN79" t="s">
        <v>936</v>
      </c>
      <c r="AP79">
        <v>0</v>
      </c>
      <c r="AQ79">
        <v>0</v>
      </c>
      <c r="AS79" s="36">
        <v>0.12</v>
      </c>
      <c r="AT79" s="54">
        <f t="shared" si="13"/>
        <v>0.12009900000000001</v>
      </c>
      <c r="AU79" s="42">
        <f t="shared" si="11"/>
        <v>0.12009900000000001</v>
      </c>
      <c r="AV79" s="48">
        <f>VLOOKUP(A79,'STEEVE RESTITUTION'!$A$3:$F$484,6,FALSE)</f>
        <v>0.129</v>
      </c>
      <c r="AW79" s="48">
        <f t="shared" si="20"/>
        <v>-8.9009999999999923E-3</v>
      </c>
      <c r="AX79">
        <v>4</v>
      </c>
      <c r="AY79">
        <v>0</v>
      </c>
      <c r="BK79" s="43">
        <f t="shared" si="12"/>
        <v>8.2500000000013118E-4</v>
      </c>
      <c r="BL79" s="55">
        <f t="shared" si="17"/>
        <v>1.3289036544850497</v>
      </c>
      <c r="BM79" s="45">
        <v>1.33</v>
      </c>
      <c r="BN79" s="48">
        <v>1.33</v>
      </c>
      <c r="BP79">
        <f>VLOOKUP(A79,'[1]Synthèse ventes 2021'!$A$1:$C$457,3,FALSE)</f>
        <v>32458</v>
      </c>
      <c r="BQ79">
        <f t="shared" si="14"/>
        <v>3458.529732</v>
      </c>
      <c r="BR79">
        <f t="shared" si="15"/>
        <v>4599.8445435600006</v>
      </c>
      <c r="BS79">
        <f t="shared" si="16"/>
        <v>1141.3148115600006</v>
      </c>
      <c r="BT79">
        <v>0.14399999999999999</v>
      </c>
      <c r="BV79">
        <v>1</v>
      </c>
      <c r="BW79">
        <v>245</v>
      </c>
      <c r="CB79">
        <v>100</v>
      </c>
      <c r="CC79">
        <v>100</v>
      </c>
      <c r="CD79" t="s">
        <v>937</v>
      </c>
      <c r="CE79">
        <v>0</v>
      </c>
      <c r="CI79">
        <v>0</v>
      </c>
      <c r="CJ79">
        <v>0</v>
      </c>
      <c r="CM79">
        <v>0</v>
      </c>
      <c r="CO79">
        <v>0</v>
      </c>
      <c r="CP79">
        <v>0</v>
      </c>
      <c r="CQ79">
        <v>0</v>
      </c>
      <c r="CT79">
        <v>0</v>
      </c>
      <c r="CU79">
        <v>0</v>
      </c>
      <c r="CV79">
        <v>0</v>
      </c>
      <c r="CW79">
        <f>VLOOKUP(A79,'[1]NOUVEAUX TARIFS'!$A$1:$E$467,5,FALSE)</f>
        <v>0.129</v>
      </c>
    </row>
    <row r="80" spans="1:102">
      <c r="A80" t="s">
        <v>548</v>
      </c>
      <c r="C80" t="str">
        <f>VLOOKUP(A80,'[1]PRIX D''ACHAT A JOUR'!$A$1:$C$477,3,FALSE)</f>
        <v>AS</v>
      </c>
      <c r="D80" t="s">
        <v>549</v>
      </c>
      <c r="E80">
        <v>1</v>
      </c>
      <c r="F80" t="s">
        <v>975</v>
      </c>
      <c r="G80">
        <v>2</v>
      </c>
      <c r="H80" t="s">
        <v>975</v>
      </c>
      <c r="K80">
        <v>3</v>
      </c>
      <c r="L80" t="s">
        <v>1154</v>
      </c>
      <c r="M80" t="s">
        <v>986</v>
      </c>
      <c r="N80" t="s">
        <v>548</v>
      </c>
      <c r="O80" t="s">
        <v>549</v>
      </c>
      <c r="P80" t="s">
        <v>1155</v>
      </c>
      <c r="Q80">
        <v>1</v>
      </c>
      <c r="R80">
        <v>1</v>
      </c>
      <c r="S80" s="36" t="e">
        <f>VLOOKUP(N80,'[1]Stock définitif au 31122021'!$A$3:$G$422,5,FALSE)</f>
        <v>#N/A</v>
      </c>
      <c r="T80" s="36" t="e">
        <f>VLOOKUP(N80,'[1]Stock définitif au 31122021'!$A$3:$G$422,6,FALSE)</f>
        <v>#N/A</v>
      </c>
      <c r="U80" s="36" t="e">
        <f>VLOOKUP(N80,'[1]Stock définitif au 31122021'!$A$3:$G$422,3,FALSE)</f>
        <v>#N/A</v>
      </c>
      <c r="V80" s="36">
        <v>8.1299999999999997E-2</v>
      </c>
      <c r="W80" s="36">
        <v>8.1299999999999997E-2</v>
      </c>
      <c r="X80" s="2">
        <f>VLOOKUP(A80,'[1]PRIX D''ACHAT A JOUR'!$A$1:$G$477,7,FALSE)</f>
        <v>8.1299999999999997E-2</v>
      </c>
      <c r="Y80" s="46"/>
      <c r="Z80" s="46"/>
      <c r="AA80" s="53"/>
      <c r="AB80" s="51">
        <f t="shared" si="19"/>
        <v>8.1299999999999997E-2</v>
      </c>
      <c r="AC80" s="42" t="s">
        <v>2917</v>
      </c>
      <c r="AD80">
        <v>8.2699999999999996E-2</v>
      </c>
      <c r="AE80" t="s">
        <v>932</v>
      </c>
      <c r="AF80">
        <v>0</v>
      </c>
      <c r="AI80" t="s">
        <v>933</v>
      </c>
      <c r="AJ80" t="s">
        <v>934</v>
      </c>
      <c r="AM80" t="s">
        <v>935</v>
      </c>
      <c r="AN80" t="s">
        <v>936</v>
      </c>
      <c r="AP80">
        <v>0</v>
      </c>
      <c r="AQ80">
        <v>0</v>
      </c>
      <c r="AS80" s="36">
        <v>0.11</v>
      </c>
      <c r="AT80" s="54">
        <f t="shared" si="13"/>
        <v>0.12195</v>
      </c>
      <c r="AU80" s="42">
        <f t="shared" si="11"/>
        <v>0.12195</v>
      </c>
      <c r="AV80" s="48" t="e">
        <f>VLOOKUP(A80,'STEEVE RESTITUTION'!$A$3:$F$484,6,FALSE)</f>
        <v>#N/A</v>
      </c>
      <c r="AW80" s="48" t="e">
        <f t="shared" si="20"/>
        <v>#N/A</v>
      </c>
      <c r="AX80">
        <v>4</v>
      </c>
      <c r="AY80">
        <v>0</v>
      </c>
      <c r="BK80" s="43">
        <f t="shared" si="12"/>
        <v>0.10863636363636366</v>
      </c>
      <c r="BL80" s="55">
        <f t="shared" si="17"/>
        <v>1.3530135301353015</v>
      </c>
      <c r="BM80" s="45">
        <v>1.5</v>
      </c>
      <c r="BN80" s="48">
        <v>1.5</v>
      </c>
      <c r="BP80"/>
      <c r="BQ80" t="str">
        <f t="shared" si="14"/>
        <v/>
      </c>
      <c r="BR80" t="str">
        <f t="shared" si="15"/>
        <v/>
      </c>
      <c r="BS80" t="str">
        <f t="shared" si="16"/>
        <v/>
      </c>
      <c r="BT80">
        <v>0.13200000000000001</v>
      </c>
      <c r="BV80">
        <v>1</v>
      </c>
      <c r="BW80">
        <v>244</v>
      </c>
      <c r="CB80">
        <v>100</v>
      </c>
      <c r="CC80">
        <v>100</v>
      </c>
      <c r="CD80" t="s">
        <v>937</v>
      </c>
      <c r="CE80">
        <v>0</v>
      </c>
      <c r="CI80">
        <v>0</v>
      </c>
      <c r="CJ80">
        <v>0</v>
      </c>
      <c r="CM80">
        <v>0</v>
      </c>
      <c r="CO80">
        <v>0</v>
      </c>
      <c r="CP80">
        <v>0</v>
      </c>
      <c r="CQ80">
        <v>0</v>
      </c>
      <c r="CT80">
        <v>0</v>
      </c>
      <c r="CU80">
        <v>0</v>
      </c>
      <c r="CV80">
        <v>0</v>
      </c>
      <c r="CW80">
        <f>VLOOKUP(A80,'[1]NOUVEAUX TARIFS'!$A$1:$E$467,5,FALSE)</f>
        <v>0.12</v>
      </c>
    </row>
    <row r="81" spans="1:101">
      <c r="A81" t="s">
        <v>552</v>
      </c>
      <c r="C81" t="str">
        <f>VLOOKUP(A81,'[1]PRIX D''ACHAT A JOUR'!$A$1:$C$477,3,FALSE)</f>
        <v>AS</v>
      </c>
      <c r="D81" t="s">
        <v>553</v>
      </c>
      <c r="E81">
        <v>1</v>
      </c>
      <c r="F81" t="s">
        <v>975</v>
      </c>
      <c r="G81">
        <v>2</v>
      </c>
      <c r="H81" t="s">
        <v>975</v>
      </c>
      <c r="K81">
        <v>3</v>
      </c>
      <c r="L81" t="s">
        <v>1154</v>
      </c>
      <c r="M81" t="s">
        <v>986</v>
      </c>
      <c r="N81" t="s">
        <v>552</v>
      </c>
      <c r="O81" t="s">
        <v>553</v>
      </c>
      <c r="P81" t="s">
        <v>1155</v>
      </c>
      <c r="Q81">
        <v>1</v>
      </c>
      <c r="R81">
        <v>1</v>
      </c>
      <c r="S81" s="36" t="e">
        <f>VLOOKUP(N81,'[1]Stock définitif au 31122021'!$A$3:$G$422,5,FALSE)</f>
        <v>#N/A</v>
      </c>
      <c r="T81" s="36" t="e">
        <f>VLOOKUP(N81,'[1]Stock définitif au 31122021'!$A$3:$G$422,6,FALSE)</f>
        <v>#N/A</v>
      </c>
      <c r="U81" s="36" t="e">
        <f>VLOOKUP(N81,'[1]Stock définitif au 31122021'!$A$3:$G$422,3,FALSE)</f>
        <v>#N/A</v>
      </c>
      <c r="V81" s="36">
        <v>9.9299999999999999E-2</v>
      </c>
      <c r="W81" s="36">
        <v>9.9299999999999999E-2</v>
      </c>
      <c r="X81" s="2">
        <f>VLOOKUP(A81,'[1]PRIX D''ACHAT A JOUR'!$A$1:$G$477,7,FALSE)</f>
        <v>9.9299999999999999E-2</v>
      </c>
      <c r="Y81" s="46"/>
      <c r="Z81" s="46"/>
      <c r="AA81" s="53"/>
      <c r="AB81" s="51">
        <f t="shared" si="19"/>
        <v>9.9299999999999999E-2</v>
      </c>
      <c r="AC81" s="42" t="s">
        <v>2917</v>
      </c>
      <c r="AD81">
        <v>0.1011</v>
      </c>
      <c r="AE81" t="s">
        <v>932</v>
      </c>
      <c r="AF81">
        <v>0</v>
      </c>
      <c r="AI81" t="s">
        <v>933</v>
      </c>
      <c r="AJ81" t="s">
        <v>934</v>
      </c>
      <c r="AM81" t="s">
        <v>935</v>
      </c>
      <c r="AN81" t="s">
        <v>936</v>
      </c>
      <c r="AP81">
        <v>0</v>
      </c>
      <c r="AQ81">
        <v>0</v>
      </c>
      <c r="AS81" s="36">
        <v>0.13</v>
      </c>
      <c r="AT81" s="54">
        <f t="shared" si="13"/>
        <v>0.13206900000000002</v>
      </c>
      <c r="AU81" s="42">
        <f t="shared" si="11"/>
        <v>0.13206900000000002</v>
      </c>
      <c r="AV81" s="48" t="e">
        <f>VLOOKUP(A81,'STEEVE RESTITUTION'!$A$3:$F$484,6,FALSE)</f>
        <v>#N/A</v>
      </c>
      <c r="AW81" s="48" t="e">
        <f t="shared" si="20"/>
        <v>#N/A</v>
      </c>
      <c r="AX81">
        <v>4</v>
      </c>
      <c r="AY81">
        <v>0</v>
      </c>
      <c r="BK81" s="43">
        <f t="shared" si="12"/>
        <v>1.5915384615384734E-2</v>
      </c>
      <c r="BL81" s="55">
        <f t="shared" si="17"/>
        <v>1.3091641490433032</v>
      </c>
      <c r="BM81" s="45">
        <v>1.33</v>
      </c>
      <c r="BN81" s="48">
        <v>1.33</v>
      </c>
      <c r="BP81">
        <f>VLOOKUP(A81,'[1]Synthèse ventes 2021'!$A$1:$C$457,3,FALSE)</f>
        <v>640</v>
      </c>
      <c r="BQ81">
        <f t="shared" si="14"/>
        <v>74.99136</v>
      </c>
      <c r="BR81">
        <f t="shared" si="15"/>
        <v>99.738508800000005</v>
      </c>
      <c r="BS81">
        <f t="shared" si="16"/>
        <v>24.747148800000005</v>
      </c>
      <c r="BT81">
        <v>0.156</v>
      </c>
      <c r="BV81">
        <v>1</v>
      </c>
      <c r="BW81">
        <v>246</v>
      </c>
      <c r="CB81">
        <v>100</v>
      </c>
      <c r="CC81">
        <v>100</v>
      </c>
      <c r="CD81" t="s">
        <v>937</v>
      </c>
      <c r="CE81">
        <v>0</v>
      </c>
      <c r="CI81">
        <v>0</v>
      </c>
      <c r="CJ81">
        <v>0</v>
      </c>
      <c r="CM81">
        <v>0</v>
      </c>
      <c r="CO81">
        <v>0</v>
      </c>
      <c r="CP81">
        <v>0</v>
      </c>
      <c r="CQ81">
        <v>0</v>
      </c>
      <c r="CT81">
        <v>0</v>
      </c>
      <c r="CU81">
        <v>0</v>
      </c>
      <c r="CV81">
        <v>0</v>
      </c>
      <c r="CW81">
        <f>VLOOKUP(A81,'[1]NOUVEAUX TARIFS'!$A$1:$E$467,5,FALSE)</f>
        <v>0.13</v>
      </c>
    </row>
    <row r="82" spans="1:101">
      <c r="A82" t="s">
        <v>554</v>
      </c>
      <c r="C82" t="str">
        <f>VLOOKUP(A82,'[1]PRIX D''ACHAT A JOUR'!$A$1:$C$477,3,FALSE)</f>
        <v>AS</v>
      </c>
      <c r="D82" t="s">
        <v>555</v>
      </c>
      <c r="E82">
        <v>1</v>
      </c>
      <c r="F82" t="s">
        <v>975</v>
      </c>
      <c r="G82">
        <v>2</v>
      </c>
      <c r="H82" t="s">
        <v>975</v>
      </c>
      <c r="K82">
        <v>3</v>
      </c>
      <c r="L82" t="s">
        <v>1154</v>
      </c>
      <c r="M82" t="s">
        <v>986</v>
      </c>
      <c r="N82" t="s">
        <v>554</v>
      </c>
      <c r="O82" t="s">
        <v>555</v>
      </c>
      <c r="P82" t="s">
        <v>1155</v>
      </c>
      <c r="Q82">
        <v>1</v>
      </c>
      <c r="R82">
        <v>1</v>
      </c>
      <c r="S82" s="36" t="e">
        <f>VLOOKUP(N82,'[1]Stock définitif au 31122021'!$A$3:$G$422,5,FALSE)</f>
        <v>#N/A</v>
      </c>
      <c r="T82" s="36" t="e">
        <f>VLOOKUP(N82,'[1]Stock définitif au 31122021'!$A$3:$G$422,6,FALSE)</f>
        <v>#N/A</v>
      </c>
      <c r="U82" s="36" t="e">
        <f>VLOOKUP(N82,'[1]Stock définitif au 31122021'!$A$3:$G$422,3,FALSE)</f>
        <v>#N/A</v>
      </c>
      <c r="V82" s="36">
        <v>0.1128</v>
      </c>
      <c r="W82" s="36">
        <v>0.1128</v>
      </c>
      <c r="X82" s="2">
        <f>VLOOKUP(A82,'[1]PRIX D''ACHAT A JOUR'!$A$1:$G$477,7,FALSE)</f>
        <v>0.1128</v>
      </c>
      <c r="Y82" s="46"/>
      <c r="Z82" s="46"/>
      <c r="AA82" s="53"/>
      <c r="AB82" s="51">
        <f t="shared" si="19"/>
        <v>0.1128</v>
      </c>
      <c r="AC82" s="42" t="s">
        <v>2917</v>
      </c>
      <c r="AD82">
        <v>0.1148</v>
      </c>
      <c r="AE82" t="s">
        <v>932</v>
      </c>
      <c r="AF82">
        <v>0</v>
      </c>
      <c r="AI82" t="s">
        <v>933</v>
      </c>
      <c r="AJ82" t="s">
        <v>934</v>
      </c>
      <c r="AM82" t="s">
        <v>935</v>
      </c>
      <c r="AN82" t="s">
        <v>936</v>
      </c>
      <c r="AP82">
        <v>0</v>
      </c>
      <c r="AQ82">
        <v>0</v>
      </c>
      <c r="AS82" s="36">
        <v>0.15</v>
      </c>
      <c r="AT82" s="54">
        <f t="shared" si="13"/>
        <v>0.15002400000000002</v>
      </c>
      <c r="AU82" s="42">
        <f t="shared" si="11"/>
        <v>0.15002400000000002</v>
      </c>
      <c r="AV82" s="48">
        <f>VLOOKUP(A82,'STEEVE RESTITUTION'!$A$3:$F$484,6,FALSE)</f>
        <v>0.161</v>
      </c>
      <c r="AW82" s="48">
        <f t="shared" si="20"/>
        <v>-1.0975999999999986E-2</v>
      </c>
      <c r="AX82">
        <v>4</v>
      </c>
      <c r="AY82">
        <v>0</v>
      </c>
      <c r="BK82" s="43">
        <f t="shared" si="12"/>
        <v>1.6000000000016001E-4</v>
      </c>
      <c r="BL82" s="55">
        <f t="shared" si="17"/>
        <v>1.3297872340425532</v>
      </c>
      <c r="BM82" s="45">
        <v>1.33</v>
      </c>
      <c r="BN82" s="48">
        <v>1.33</v>
      </c>
      <c r="BP82">
        <f>VLOOKUP(A82,'[1]Synthèse ventes 2021'!$A$1:$C$457,3,FALSE)</f>
        <v>15260</v>
      </c>
      <c r="BQ82">
        <f t="shared" si="14"/>
        <v>2031.1670399999998</v>
      </c>
      <c r="BR82">
        <f t="shared" si="15"/>
        <v>2701.4521632000001</v>
      </c>
      <c r="BS82">
        <f t="shared" si="16"/>
        <v>670.28512320000027</v>
      </c>
      <c r="BT82">
        <v>0.18</v>
      </c>
      <c r="BV82">
        <v>1</v>
      </c>
      <c r="BW82">
        <v>248</v>
      </c>
      <c r="CB82">
        <v>100</v>
      </c>
      <c r="CC82">
        <v>100</v>
      </c>
      <c r="CD82" t="s">
        <v>937</v>
      </c>
      <c r="CE82">
        <v>0</v>
      </c>
      <c r="CI82">
        <v>0</v>
      </c>
      <c r="CJ82">
        <v>0</v>
      </c>
      <c r="CM82">
        <v>0</v>
      </c>
      <c r="CO82">
        <v>0</v>
      </c>
      <c r="CP82">
        <v>0</v>
      </c>
      <c r="CQ82">
        <v>0</v>
      </c>
      <c r="CT82">
        <v>0</v>
      </c>
      <c r="CU82">
        <v>0</v>
      </c>
      <c r="CV82">
        <v>0</v>
      </c>
      <c r="CW82">
        <f>VLOOKUP(A82,'[1]NOUVEAUX TARIFS'!$A$1:$E$467,5,FALSE)</f>
        <v>0.161</v>
      </c>
    </row>
    <row r="83" spans="1:101" hidden="1">
      <c r="A83" t="s">
        <v>2556</v>
      </c>
      <c r="C83" t="e">
        <f>VLOOKUP(A83,'[1]PRIX D''ACHAT A JOUR'!$A$1:$C$477,3,FALSE)</f>
        <v>#N/A</v>
      </c>
      <c r="D83" t="s">
        <v>2557</v>
      </c>
      <c r="E83">
        <v>16</v>
      </c>
      <c r="F83" t="s">
        <v>1031</v>
      </c>
      <c r="Q83">
        <v>0</v>
      </c>
      <c r="R83">
        <v>0</v>
      </c>
      <c r="S83" s="36" t="e">
        <f>VLOOKUP(N83,'[1]Stock définitif au 31122021'!$A$3:$G$422,5,FALSE)</f>
        <v>#N/A</v>
      </c>
      <c r="T83" s="36" t="e">
        <f>VLOOKUP(N83,'[1]Stock définitif au 31122021'!$A$3:$G$422,6,FALSE)</f>
        <v>#N/A</v>
      </c>
      <c r="U83" s="36" t="e">
        <f>VLOOKUP(N83,'[1]Stock définitif au 31122021'!$A$3:$G$422,3,FALSE)</f>
        <v>#N/A</v>
      </c>
      <c r="V83">
        <v>0</v>
      </c>
      <c r="W83">
        <f>VLOOKUP(A83,'[1]EXPORT ARTICLES 03012022'!$A$1:$R$883,18,FALSE)</f>
        <v>0</v>
      </c>
      <c r="X83" s="45" t="e">
        <f>VLOOKUP(A83,'[1]PRIX D''ACHAT A JOUR'!$A$1:$G$477,7,FALSE)</f>
        <v>#N/A</v>
      </c>
      <c r="Y83" s="46">
        <v>0</v>
      </c>
      <c r="Z83" s="46"/>
      <c r="AB83" s="42" t="e">
        <f>VLOOKUP(A83,'[1]PRIX D''ACHAT A JOUR'!$A$1:$J$477,10,FALSE)</f>
        <v>#N/A</v>
      </c>
      <c r="AC83" s="48"/>
      <c r="AD83">
        <v>0</v>
      </c>
      <c r="AF83">
        <v>0</v>
      </c>
      <c r="AI83" t="s">
        <v>933</v>
      </c>
      <c r="AJ83" t="s">
        <v>934</v>
      </c>
      <c r="AM83" t="s">
        <v>935</v>
      </c>
      <c r="AN83" t="s">
        <v>936</v>
      </c>
      <c r="AP83">
        <v>0</v>
      </c>
      <c r="AQ83">
        <v>0</v>
      </c>
      <c r="AS83">
        <v>50.75</v>
      </c>
      <c r="AT83" s="47" t="e">
        <f t="shared" si="13"/>
        <v>#N/A</v>
      </c>
      <c r="AU83" s="48" t="e">
        <f t="shared" si="11"/>
        <v>#N/A</v>
      </c>
      <c r="AV83" s="48"/>
      <c r="AW83" s="48"/>
      <c r="AX83">
        <v>3</v>
      </c>
      <c r="AY83">
        <v>0</v>
      </c>
      <c r="BF83">
        <v>1</v>
      </c>
      <c r="BK83" s="43" t="e">
        <f t="shared" si="12"/>
        <v>#N/A</v>
      </c>
      <c r="BL83" s="9">
        <v>1.4376770999999999</v>
      </c>
      <c r="BM83" s="45">
        <v>1.5</v>
      </c>
      <c r="BN83" s="48">
        <v>1.5</v>
      </c>
      <c r="BO83"/>
      <c r="BP83">
        <f>VLOOKUP(A83,'[1]Synthèse ventes 2021'!$A$1:$C$457,3,FALSE)</f>
        <v>3</v>
      </c>
      <c r="BQ83"/>
      <c r="BR83"/>
      <c r="BS83"/>
      <c r="BT83">
        <v>60.9</v>
      </c>
      <c r="BV83">
        <v>1</v>
      </c>
      <c r="CB83">
        <v>100</v>
      </c>
      <c r="CC83">
        <v>100</v>
      </c>
      <c r="CD83" t="s">
        <v>960</v>
      </c>
      <c r="CE83">
        <v>0</v>
      </c>
      <c r="CI83">
        <v>0</v>
      </c>
      <c r="CJ83">
        <v>0</v>
      </c>
      <c r="CM83">
        <v>0</v>
      </c>
      <c r="CO83">
        <v>0</v>
      </c>
      <c r="CP83">
        <v>0</v>
      </c>
      <c r="CQ83">
        <v>0</v>
      </c>
      <c r="CT83">
        <v>0</v>
      </c>
      <c r="CU83">
        <v>0</v>
      </c>
      <c r="CV83">
        <v>0</v>
      </c>
      <c r="CW83" t="e">
        <f>VLOOKUP(A83,'[1]NOUVEAUX TARIFS'!$A$1:$E$467,5,FALSE)</f>
        <v>#N/A</v>
      </c>
    </row>
    <row r="84" spans="1:101">
      <c r="A84" t="s">
        <v>1158</v>
      </c>
      <c r="C84" t="str">
        <f>VLOOKUP(A84,'[1]PRIX D''ACHAT A JOUR'!$A$1:$C$477,3,FALSE)</f>
        <v>AS</v>
      </c>
      <c r="D84" t="s">
        <v>1159</v>
      </c>
      <c r="E84">
        <v>1</v>
      </c>
      <c r="F84" t="s">
        <v>975</v>
      </c>
      <c r="G84">
        <v>2</v>
      </c>
      <c r="H84" t="s">
        <v>975</v>
      </c>
      <c r="K84">
        <v>3</v>
      </c>
      <c r="L84" t="s">
        <v>1154</v>
      </c>
      <c r="M84" t="s">
        <v>986</v>
      </c>
      <c r="N84" t="s">
        <v>1158</v>
      </c>
      <c r="O84" t="s">
        <v>1159</v>
      </c>
      <c r="P84" t="s">
        <v>1155</v>
      </c>
      <c r="Q84">
        <v>1</v>
      </c>
      <c r="R84">
        <v>1</v>
      </c>
      <c r="S84" s="36" t="e">
        <f>VLOOKUP(N84,'[1]Stock définitif au 31122021'!$A$3:$G$422,5,FALSE)</f>
        <v>#N/A</v>
      </c>
      <c r="T84" s="36" t="e">
        <f>VLOOKUP(N84,'[1]Stock définitif au 31122021'!$A$3:$G$422,6,FALSE)</f>
        <v>#N/A</v>
      </c>
      <c r="U84" s="36" t="e">
        <f>VLOOKUP(N84,'[1]Stock définitif au 31122021'!$A$3:$G$422,3,FALSE)</f>
        <v>#N/A</v>
      </c>
      <c r="V84" s="36">
        <v>0.11</v>
      </c>
      <c r="W84" s="36">
        <f>VLOOKUP(A84,'[1]EXPORT ARTICLES 03012022'!$A$1:$R$883,18,FALSE)</f>
        <v>0.11</v>
      </c>
      <c r="X84" s="2">
        <f>VLOOKUP(A84,'[1]PRIX D''ACHAT A JOUR'!$A$1:$G$477,7,FALSE)</f>
        <v>0.11</v>
      </c>
      <c r="Y84" s="46"/>
      <c r="Z84" s="46"/>
      <c r="AA84" s="53"/>
      <c r="AB84" s="51">
        <f>X84*(1+AA84)</f>
        <v>0.11</v>
      </c>
      <c r="AC84" s="42" t="s">
        <v>2917</v>
      </c>
      <c r="AD84">
        <v>0.1103</v>
      </c>
      <c r="AE84" t="s">
        <v>932</v>
      </c>
      <c r="AF84">
        <v>0</v>
      </c>
      <c r="AI84" t="s">
        <v>933</v>
      </c>
      <c r="AJ84" t="s">
        <v>934</v>
      </c>
      <c r="AM84" t="s">
        <v>935</v>
      </c>
      <c r="AN84" t="s">
        <v>936</v>
      </c>
      <c r="AP84">
        <v>0</v>
      </c>
      <c r="AQ84">
        <v>0</v>
      </c>
      <c r="AS84" s="36">
        <v>0.15</v>
      </c>
      <c r="AT84" s="54">
        <f t="shared" si="13"/>
        <v>0.16500000000000001</v>
      </c>
      <c r="AU84" s="42">
        <f t="shared" si="11"/>
        <v>0.16500000000000001</v>
      </c>
      <c r="AV84" s="48" t="e">
        <f>VLOOKUP(A84,'STEEVE RESTITUTION'!$A$3:$F$484,6,FALSE)</f>
        <v>#N/A</v>
      </c>
      <c r="AW84" s="48" t="e">
        <f t="shared" ref="AW84:AW85" si="21">AU84-AV84</f>
        <v>#N/A</v>
      </c>
      <c r="AX84">
        <v>4</v>
      </c>
      <c r="AY84">
        <v>0</v>
      </c>
      <c r="BK84" s="43">
        <f t="shared" si="12"/>
        <v>0.10000000000000009</v>
      </c>
      <c r="BL84" s="55">
        <f>AS84/V84</f>
        <v>1.3636363636363635</v>
      </c>
      <c r="BM84" s="45">
        <v>1.5</v>
      </c>
      <c r="BN84" s="48">
        <v>1.5</v>
      </c>
      <c r="BP84"/>
      <c r="BQ84" t="str">
        <f t="shared" ref="BQ84:BQ147" si="22">IF(BP84="","",BP84*AB84*1.18)</f>
        <v/>
      </c>
      <c r="BR84" t="str">
        <f t="shared" ref="BR84:BR147" si="23">IF(BP84="","",BP84*AU84*1.18)</f>
        <v/>
      </c>
      <c r="BS84" t="str">
        <f t="shared" ref="BS84:BS147" si="24">IF(BP84="","",BR84-BQ84)</f>
        <v/>
      </c>
      <c r="BT84">
        <v>0.18</v>
      </c>
      <c r="BV84">
        <v>1</v>
      </c>
      <c r="BW84">
        <v>247</v>
      </c>
      <c r="CB84">
        <v>100</v>
      </c>
      <c r="CC84">
        <v>100</v>
      </c>
      <c r="CD84" t="s">
        <v>937</v>
      </c>
      <c r="CE84">
        <v>0</v>
      </c>
      <c r="CI84">
        <v>0</v>
      </c>
      <c r="CJ84">
        <v>0</v>
      </c>
      <c r="CM84">
        <v>0</v>
      </c>
      <c r="CO84">
        <v>0</v>
      </c>
      <c r="CP84">
        <v>0</v>
      </c>
      <c r="CQ84">
        <v>0</v>
      </c>
      <c r="CT84">
        <v>0</v>
      </c>
      <c r="CU84">
        <v>0</v>
      </c>
      <c r="CV84">
        <v>0</v>
      </c>
      <c r="CW84" t="e">
        <f>VLOOKUP(A84,'[1]NOUVEAUX TARIFS'!$A$1:$E$467,5,FALSE)</f>
        <v>#N/A</v>
      </c>
    </row>
    <row r="85" spans="1:101">
      <c r="A85" t="s">
        <v>556</v>
      </c>
      <c r="C85" t="str">
        <f>VLOOKUP(A85,'[1]PRIX D''ACHAT A JOUR'!$A$1:$C$477,3,FALSE)</f>
        <v>AS</v>
      </c>
      <c r="D85" t="s">
        <v>557</v>
      </c>
      <c r="E85">
        <v>1</v>
      </c>
      <c r="F85" t="s">
        <v>975</v>
      </c>
      <c r="G85">
        <v>2</v>
      </c>
      <c r="H85" t="s">
        <v>975</v>
      </c>
      <c r="K85">
        <v>3</v>
      </c>
      <c r="L85" t="s">
        <v>1154</v>
      </c>
      <c r="M85" t="s">
        <v>986</v>
      </c>
      <c r="N85" t="s">
        <v>556</v>
      </c>
      <c r="O85" t="s">
        <v>557</v>
      </c>
      <c r="P85" t="s">
        <v>1155</v>
      </c>
      <c r="Q85">
        <v>1</v>
      </c>
      <c r="R85">
        <v>1</v>
      </c>
      <c r="S85" s="36" t="e">
        <f>VLOOKUP(N85,'[1]Stock définitif au 31122021'!$A$3:$G$422,5,FALSE)</f>
        <v>#N/A</v>
      </c>
      <c r="T85" s="36" t="e">
        <f>VLOOKUP(N85,'[1]Stock définitif au 31122021'!$A$3:$G$422,6,FALSE)</f>
        <v>#N/A</v>
      </c>
      <c r="U85" s="36" t="e">
        <f>VLOOKUP(N85,'[1]Stock définitif au 31122021'!$A$3:$G$422,3,FALSE)</f>
        <v>#N/A</v>
      </c>
      <c r="V85" s="36">
        <v>0.1167</v>
      </c>
      <c r="W85" s="36">
        <v>0.1167</v>
      </c>
      <c r="X85" s="2">
        <f>VLOOKUP(A85,'[1]PRIX D''ACHAT A JOUR'!$A$1:$G$477,7,FALSE)</f>
        <v>0.1167</v>
      </c>
      <c r="Y85" s="46"/>
      <c r="Z85" s="46"/>
      <c r="AA85" s="53"/>
      <c r="AB85" s="51">
        <f>X85*(1+AA85)</f>
        <v>0.1167</v>
      </c>
      <c r="AC85" s="42" t="s">
        <v>2917</v>
      </c>
      <c r="AD85">
        <v>0.11940000000000001</v>
      </c>
      <c r="AE85" t="s">
        <v>932</v>
      </c>
      <c r="AF85">
        <v>0</v>
      </c>
      <c r="AI85" t="s">
        <v>933</v>
      </c>
      <c r="AJ85" t="s">
        <v>934</v>
      </c>
      <c r="AM85" t="s">
        <v>935</v>
      </c>
      <c r="AN85" t="s">
        <v>936</v>
      </c>
      <c r="AP85">
        <v>0</v>
      </c>
      <c r="AQ85">
        <v>0</v>
      </c>
      <c r="AS85" s="36">
        <v>0.16</v>
      </c>
      <c r="AT85" s="54">
        <f t="shared" si="13"/>
        <v>0.17504999999999998</v>
      </c>
      <c r="AU85" s="42">
        <f t="shared" si="11"/>
        <v>0.17504999999999998</v>
      </c>
      <c r="AV85" s="48" t="e">
        <f>VLOOKUP(A85,'STEEVE RESTITUTION'!$A$3:$F$484,6,FALSE)</f>
        <v>#N/A</v>
      </c>
      <c r="AW85" s="48" t="e">
        <f t="shared" si="21"/>
        <v>#N/A</v>
      </c>
      <c r="AX85">
        <v>4</v>
      </c>
      <c r="AY85">
        <v>0</v>
      </c>
      <c r="BK85" s="43">
        <f t="shared" si="12"/>
        <v>9.4062499999999868E-2</v>
      </c>
      <c r="BL85" s="55">
        <f>AS85/V85</f>
        <v>1.3710368466152529</v>
      </c>
      <c r="BM85" s="45">
        <v>1.5</v>
      </c>
      <c r="BN85" s="48">
        <v>1.5</v>
      </c>
      <c r="BP85"/>
      <c r="BQ85" t="str">
        <f t="shared" si="22"/>
        <v/>
      </c>
      <c r="BR85" t="str">
        <f t="shared" si="23"/>
        <v/>
      </c>
      <c r="BS85" t="str">
        <f t="shared" si="24"/>
        <v/>
      </c>
      <c r="BT85">
        <v>0.192</v>
      </c>
      <c r="BV85">
        <v>1</v>
      </c>
      <c r="BW85">
        <v>249</v>
      </c>
      <c r="CB85">
        <v>100</v>
      </c>
      <c r="CC85">
        <v>100</v>
      </c>
      <c r="CD85" t="s">
        <v>937</v>
      </c>
      <c r="CE85">
        <v>0</v>
      </c>
      <c r="CI85">
        <v>0</v>
      </c>
      <c r="CJ85">
        <v>0</v>
      </c>
      <c r="CM85">
        <v>0</v>
      </c>
      <c r="CO85">
        <v>0</v>
      </c>
      <c r="CP85">
        <v>0</v>
      </c>
      <c r="CQ85">
        <v>0</v>
      </c>
      <c r="CT85">
        <v>0</v>
      </c>
      <c r="CU85">
        <v>0</v>
      </c>
      <c r="CV85">
        <v>0</v>
      </c>
      <c r="CW85">
        <f>VLOOKUP(A85,'[1]NOUVEAUX TARIFS'!$A$1:$E$467,5,FALSE)</f>
        <v>0.18</v>
      </c>
    </row>
    <row r="86" spans="1:101" hidden="1">
      <c r="A86" t="s">
        <v>1048</v>
      </c>
      <c r="C86" t="e">
        <f>VLOOKUP(A86,'[1]PRIX D''ACHAT A JOUR'!$A$1:$C$477,3,FALSE)</f>
        <v>#N/A</v>
      </c>
      <c r="D86" t="s">
        <v>1049</v>
      </c>
      <c r="E86">
        <v>4</v>
      </c>
      <c r="F86" t="s">
        <v>1047</v>
      </c>
      <c r="M86" t="s">
        <v>943</v>
      </c>
      <c r="N86" t="s">
        <v>1048</v>
      </c>
      <c r="O86" t="s">
        <v>1049</v>
      </c>
      <c r="Q86">
        <v>1</v>
      </c>
      <c r="R86">
        <v>0</v>
      </c>
      <c r="S86" s="36" t="e">
        <f>VLOOKUP(N86,'[1]Stock définitif au 31122021'!$A$3:$G$422,5,FALSE)</f>
        <v>#N/A</v>
      </c>
      <c r="T86" s="36" t="e">
        <f>VLOOKUP(N86,'[1]Stock définitif au 31122021'!$A$3:$G$422,6,FALSE)</f>
        <v>#N/A</v>
      </c>
      <c r="U86" s="36" t="e">
        <f>VLOOKUP(N86,'[1]Stock définitif au 31122021'!$A$3:$G$422,3,FALSE)</f>
        <v>#N/A</v>
      </c>
      <c r="V86">
        <v>450</v>
      </c>
      <c r="W86">
        <f>VLOOKUP(A86,'[1]EXPORT ARTICLES 03012022'!$A$1:$R$883,18,FALSE)</f>
        <v>450</v>
      </c>
      <c r="X86" s="45" t="e">
        <f>VLOOKUP(A86,'[1]PRIX D''ACHAT A JOUR'!$A$1:$G$477,7,FALSE)</f>
        <v>#N/A</v>
      </c>
      <c r="Y86" s="46">
        <v>450</v>
      </c>
      <c r="Z86" s="46"/>
      <c r="AB86" s="42" t="e">
        <f>VLOOKUP(A86,'[1]PRIX D''ACHAT A JOUR'!$A$1:$J$477,10,FALSE)</f>
        <v>#N/A</v>
      </c>
      <c r="AC86" s="48"/>
      <c r="AD86">
        <v>450</v>
      </c>
      <c r="AE86" t="s">
        <v>932</v>
      </c>
      <c r="AF86">
        <v>0</v>
      </c>
      <c r="AI86" t="s">
        <v>933</v>
      </c>
      <c r="AJ86" t="s">
        <v>934</v>
      </c>
      <c r="AM86" t="s">
        <v>935</v>
      </c>
      <c r="AN86" t="s">
        <v>936</v>
      </c>
      <c r="AP86">
        <v>0</v>
      </c>
      <c r="AQ86">
        <v>0</v>
      </c>
      <c r="AS86">
        <v>540</v>
      </c>
      <c r="AT86" s="47" t="e">
        <f t="shared" si="13"/>
        <v>#N/A</v>
      </c>
      <c r="AU86" s="48" t="e">
        <f t="shared" si="11"/>
        <v>#N/A</v>
      </c>
      <c r="AV86" s="48"/>
      <c r="AW86" s="48"/>
      <c r="AX86">
        <v>2</v>
      </c>
      <c r="AY86">
        <v>0</v>
      </c>
      <c r="BK86" s="43" t="e">
        <f t="shared" si="12"/>
        <v>#N/A</v>
      </c>
      <c r="BL86" s="9">
        <v>1.2</v>
      </c>
      <c r="BM86" s="45">
        <v>1.25</v>
      </c>
      <c r="BN86" s="48">
        <v>1.25</v>
      </c>
      <c r="BO86">
        <v>1</v>
      </c>
      <c r="BP86"/>
      <c r="BQ86" t="str">
        <f t="shared" si="22"/>
        <v/>
      </c>
      <c r="BR86" t="str">
        <f t="shared" si="23"/>
        <v/>
      </c>
      <c r="BS86" t="str">
        <f t="shared" si="24"/>
        <v/>
      </c>
      <c r="BT86">
        <v>648</v>
      </c>
      <c r="CB86">
        <v>100</v>
      </c>
      <c r="CC86">
        <v>100</v>
      </c>
      <c r="CD86" t="s">
        <v>960</v>
      </c>
      <c r="CE86">
        <v>0</v>
      </c>
      <c r="CI86">
        <v>0</v>
      </c>
      <c r="CJ86">
        <v>0</v>
      </c>
      <c r="CM86">
        <v>0</v>
      </c>
      <c r="CO86">
        <v>0</v>
      </c>
      <c r="CP86">
        <v>0</v>
      </c>
      <c r="CQ86">
        <v>0</v>
      </c>
      <c r="CT86">
        <v>0</v>
      </c>
      <c r="CU86">
        <v>0</v>
      </c>
      <c r="CV86">
        <v>0</v>
      </c>
      <c r="CW86" t="e">
        <f>VLOOKUP(A86,'[1]NOUVEAUX TARIFS'!$A$1:$E$467,5,FALSE)</f>
        <v>#N/A</v>
      </c>
    </row>
    <row r="87" spans="1:101" hidden="1">
      <c r="A87" t="s">
        <v>1749</v>
      </c>
      <c r="C87" t="e">
        <f>VLOOKUP(A87,'[1]PRIX D''ACHAT A JOUR'!$A$1:$C$477,3,FALSE)</f>
        <v>#N/A</v>
      </c>
      <c r="D87" t="s">
        <v>1750</v>
      </c>
      <c r="E87">
        <v>16</v>
      </c>
      <c r="F87" t="s">
        <v>1031</v>
      </c>
      <c r="Q87">
        <v>0</v>
      </c>
      <c r="R87">
        <v>0</v>
      </c>
      <c r="S87" s="36" t="e">
        <f>VLOOKUP(N87,'[1]Stock définitif au 31122021'!$A$3:$G$422,5,FALSE)</f>
        <v>#N/A</v>
      </c>
      <c r="T87" s="36" t="e">
        <f>VLOOKUP(N87,'[1]Stock définitif au 31122021'!$A$3:$G$422,6,FALSE)</f>
        <v>#N/A</v>
      </c>
      <c r="U87" s="36" t="e">
        <f>VLOOKUP(N87,'[1]Stock définitif au 31122021'!$A$3:$G$422,3,FALSE)</f>
        <v>#N/A</v>
      </c>
      <c r="V87">
        <v>0</v>
      </c>
      <c r="W87">
        <f>VLOOKUP(A87,'[1]EXPORT ARTICLES 03012022'!$A$1:$R$883,18,FALSE)</f>
        <v>0</v>
      </c>
      <c r="X87" s="45" t="e">
        <f>VLOOKUP(A87,'[1]PRIX D''ACHAT A JOUR'!$A$1:$G$477,7,FALSE)</f>
        <v>#N/A</v>
      </c>
      <c r="Y87" s="46">
        <v>0</v>
      </c>
      <c r="Z87" s="46"/>
      <c r="AB87" s="42" t="e">
        <f>VLOOKUP(A87,'[1]PRIX D''ACHAT A JOUR'!$A$1:$J$477,10,FALSE)</f>
        <v>#N/A</v>
      </c>
      <c r="AC87" s="48"/>
      <c r="AD87">
        <v>0</v>
      </c>
      <c r="AF87">
        <v>0</v>
      </c>
      <c r="AI87" t="s">
        <v>933</v>
      </c>
      <c r="AJ87" t="s">
        <v>934</v>
      </c>
      <c r="AM87" t="s">
        <v>935</v>
      </c>
      <c r="AN87" t="s">
        <v>936</v>
      </c>
      <c r="AP87">
        <v>0</v>
      </c>
      <c r="AQ87">
        <v>0</v>
      </c>
      <c r="AS87">
        <v>50.75</v>
      </c>
      <c r="AT87" s="47" t="e">
        <f t="shared" si="13"/>
        <v>#N/A</v>
      </c>
      <c r="AU87" s="48" t="e">
        <f t="shared" si="11"/>
        <v>#N/A</v>
      </c>
      <c r="AV87" s="48"/>
      <c r="AW87" s="48"/>
      <c r="AX87">
        <v>2</v>
      </c>
      <c r="AY87">
        <v>0</v>
      </c>
      <c r="BK87" s="43" t="e">
        <f t="shared" si="12"/>
        <v>#N/A</v>
      </c>
      <c r="BL87" s="9">
        <v>0.1127778</v>
      </c>
      <c r="BM87" s="45"/>
      <c r="BN87" s="48"/>
      <c r="BO87">
        <v>1</v>
      </c>
      <c r="BP87"/>
      <c r="BQ87" t="str">
        <f t="shared" si="22"/>
        <v/>
      </c>
      <c r="BR87" t="str">
        <f t="shared" si="23"/>
        <v/>
      </c>
      <c r="BS87" t="str">
        <f t="shared" si="24"/>
        <v/>
      </c>
      <c r="BT87">
        <v>60.9</v>
      </c>
      <c r="CB87">
        <v>100</v>
      </c>
      <c r="CC87">
        <v>100</v>
      </c>
      <c r="CD87" t="s">
        <v>960</v>
      </c>
      <c r="CE87">
        <v>0</v>
      </c>
      <c r="CI87">
        <v>0</v>
      </c>
      <c r="CJ87">
        <v>0</v>
      </c>
      <c r="CM87">
        <v>0</v>
      </c>
      <c r="CO87">
        <v>0</v>
      </c>
      <c r="CP87">
        <v>0</v>
      </c>
      <c r="CQ87">
        <v>0</v>
      </c>
      <c r="CT87">
        <v>0</v>
      </c>
      <c r="CU87">
        <v>0</v>
      </c>
      <c r="CV87">
        <v>0</v>
      </c>
      <c r="CW87" t="e">
        <f>VLOOKUP(A87,'[1]NOUVEAUX TARIFS'!$A$1:$E$467,5,FALSE)</f>
        <v>#N/A</v>
      </c>
    </row>
    <row r="88" spans="1:101" hidden="1">
      <c r="A88" t="s">
        <v>2527</v>
      </c>
      <c r="C88" t="str">
        <f>VLOOKUP(A88,'[1]PRIX D''ACHAT A JOUR'!$A$1:$C$477,3,FALSE)</f>
        <v>AN</v>
      </c>
      <c r="D88" t="s">
        <v>2528</v>
      </c>
      <c r="E88">
        <v>19</v>
      </c>
      <c r="F88" t="s">
        <v>2085</v>
      </c>
      <c r="G88">
        <v>8</v>
      </c>
      <c r="H88" t="s">
        <v>938</v>
      </c>
      <c r="M88" t="s">
        <v>1660</v>
      </c>
      <c r="N88">
        <v>8412801618</v>
      </c>
      <c r="O88" t="s">
        <v>2528</v>
      </c>
      <c r="Q88">
        <v>1</v>
      </c>
      <c r="R88">
        <v>200</v>
      </c>
      <c r="S88" s="36" t="e">
        <f>VLOOKUP(N88,'[1]Stock définitif au 31122021'!$A$3:$G$422,5,FALSE)</f>
        <v>#N/A</v>
      </c>
      <c r="T88" s="36" t="e">
        <f>VLOOKUP(N88,'[1]Stock définitif au 31122021'!$A$3:$G$422,6,FALSE)</f>
        <v>#N/A</v>
      </c>
      <c r="U88" s="36" t="e">
        <f>VLOOKUP(N88,'[1]Stock définitif au 31122021'!$A$3:$G$422,3,FALSE)</f>
        <v>#N/A</v>
      </c>
      <c r="V88">
        <v>0.08</v>
      </c>
      <c r="W88">
        <f>VLOOKUP(A88,'[1]EXPORT ARTICLES 03012022'!$A$1:$R$883,18,FALSE)</f>
        <v>0.08</v>
      </c>
      <c r="X88" s="45">
        <f>VLOOKUP(A88,'[1]PRIX D''ACHAT A JOUR'!$A$1:$G$477,7,FALSE)</f>
        <v>5.3999999999999999E-2</v>
      </c>
      <c r="Y88" s="46"/>
      <c r="Z88" s="46"/>
      <c r="AB88" s="41">
        <f>+X88</f>
        <v>5.3999999999999999E-2</v>
      </c>
      <c r="AC88" s="42" t="s">
        <v>2917</v>
      </c>
      <c r="AD88">
        <v>0.08</v>
      </c>
      <c r="AE88" t="s">
        <v>932</v>
      </c>
      <c r="AF88">
        <v>0</v>
      </c>
      <c r="AG88" t="s">
        <v>2269</v>
      </c>
      <c r="AI88" t="s">
        <v>933</v>
      </c>
      <c r="AJ88" t="s">
        <v>934</v>
      </c>
      <c r="AM88" t="s">
        <v>935</v>
      </c>
      <c r="AN88" t="s">
        <v>936</v>
      </c>
      <c r="AP88">
        <v>0</v>
      </c>
      <c r="AQ88">
        <v>0</v>
      </c>
      <c r="AS88">
        <v>0.12</v>
      </c>
      <c r="AT88" s="47">
        <f t="shared" si="13"/>
        <v>8.1000000000000003E-2</v>
      </c>
      <c r="AU88" s="48">
        <f t="shared" si="11"/>
        <v>8.1000000000000003E-2</v>
      </c>
      <c r="AV88" s="48"/>
      <c r="AW88" s="48"/>
      <c r="AX88">
        <v>3</v>
      </c>
      <c r="AY88">
        <v>0</v>
      </c>
      <c r="BK88" s="43">
        <f t="shared" si="12"/>
        <v>-0.32499999999999996</v>
      </c>
      <c r="BL88" s="9">
        <f>AS88/V88</f>
        <v>1.5</v>
      </c>
      <c r="BM88" s="45">
        <v>1.5</v>
      </c>
      <c r="BN88" s="48">
        <v>1.5</v>
      </c>
      <c r="BO88"/>
      <c r="BP88"/>
      <c r="BQ88" t="str">
        <f t="shared" si="22"/>
        <v/>
      </c>
      <c r="BR88" t="str">
        <f t="shared" si="23"/>
        <v/>
      </c>
      <c r="BS88" t="str">
        <f t="shared" si="24"/>
        <v/>
      </c>
      <c r="BT88">
        <v>0.14399999999999999</v>
      </c>
      <c r="CB88">
        <v>100</v>
      </c>
      <c r="CC88">
        <v>100</v>
      </c>
      <c r="CD88" t="s">
        <v>951</v>
      </c>
      <c r="CE88">
        <v>0</v>
      </c>
      <c r="CI88">
        <v>0</v>
      </c>
      <c r="CJ88">
        <v>0</v>
      </c>
      <c r="CM88">
        <v>0</v>
      </c>
      <c r="CO88">
        <v>0</v>
      </c>
      <c r="CP88">
        <v>0</v>
      </c>
      <c r="CQ88">
        <v>0</v>
      </c>
      <c r="CT88">
        <v>0</v>
      </c>
      <c r="CU88">
        <v>0</v>
      </c>
      <c r="CV88">
        <v>0</v>
      </c>
      <c r="CW88" t="e">
        <f>VLOOKUP(A88,'[1]NOUVEAUX TARIFS'!$A$1:$E$467,5,FALSE)</f>
        <v>#N/A</v>
      </c>
    </row>
    <row r="89" spans="1:101" hidden="1">
      <c r="A89" t="s">
        <v>2451</v>
      </c>
      <c r="C89" t="str">
        <f>VLOOKUP(A89,'[1]PRIX D''ACHAT A JOUR'!$A$1:$C$477,3,FALSE)</f>
        <v>AN</v>
      </c>
      <c r="D89" t="s">
        <v>2452</v>
      </c>
      <c r="E89">
        <v>19</v>
      </c>
      <c r="F89" t="s">
        <v>2085</v>
      </c>
      <c r="G89">
        <v>8</v>
      </c>
      <c r="H89" t="s">
        <v>938</v>
      </c>
      <c r="M89" t="s">
        <v>1660</v>
      </c>
      <c r="N89">
        <v>8721807018</v>
      </c>
      <c r="O89" t="s">
        <v>2453</v>
      </c>
      <c r="P89" t="s">
        <v>2393</v>
      </c>
      <c r="Q89">
        <v>50</v>
      </c>
      <c r="R89">
        <v>10</v>
      </c>
      <c r="S89" s="36" t="e">
        <f>VLOOKUP(N89,'[1]Stock définitif au 31122021'!$A$3:$G$422,5,FALSE)</f>
        <v>#N/A</v>
      </c>
      <c r="T89" s="36" t="e">
        <f>VLOOKUP(N89,'[1]Stock définitif au 31122021'!$A$3:$G$422,6,FALSE)</f>
        <v>#N/A</v>
      </c>
      <c r="U89" s="36" t="e">
        <f>VLOOKUP(N89,'[1]Stock définitif au 31122021'!$A$3:$G$422,3,FALSE)</f>
        <v>#N/A</v>
      </c>
      <c r="V89">
        <v>8.5000000000000006E-2</v>
      </c>
      <c r="W89">
        <f>VLOOKUP(A89,'[1]EXPORT ARTICLES 03012022'!$A$1:$R$883,18,FALSE)</f>
        <v>8.5000000000000006E-2</v>
      </c>
      <c r="X89" s="45">
        <f>VLOOKUP(A89,'[1]PRIX D''ACHAT A JOUR'!$A$1:$G$477,7,FALSE)</f>
        <v>0.2054</v>
      </c>
      <c r="Y89" s="46"/>
      <c r="Z89" s="46"/>
      <c r="AB89" s="41">
        <f>+X89</f>
        <v>0.2054</v>
      </c>
      <c r="AC89" s="42" t="s">
        <v>2917</v>
      </c>
      <c r="AD89">
        <v>8.5000000000000006E-2</v>
      </c>
      <c r="AE89" t="s">
        <v>932</v>
      </c>
      <c r="AF89">
        <v>0</v>
      </c>
      <c r="AH89">
        <v>8</v>
      </c>
      <c r="AI89" t="s">
        <v>933</v>
      </c>
      <c r="AJ89" t="s">
        <v>934</v>
      </c>
      <c r="AM89" t="s">
        <v>935</v>
      </c>
      <c r="AN89" t="s">
        <v>936</v>
      </c>
      <c r="AP89">
        <v>0</v>
      </c>
      <c r="AQ89">
        <v>0</v>
      </c>
      <c r="AS89">
        <v>3.0000000000000001E-3</v>
      </c>
      <c r="AT89" s="47">
        <f t="shared" si="13"/>
        <v>0</v>
      </c>
      <c r="AU89" s="48">
        <f t="shared" si="11"/>
        <v>0</v>
      </c>
      <c r="AV89" s="48"/>
      <c r="AW89" s="48"/>
      <c r="AX89">
        <v>3</v>
      </c>
      <c r="AY89">
        <v>0</v>
      </c>
      <c r="BK89" s="43">
        <f t="shared" si="12"/>
        <v>-1</v>
      </c>
      <c r="BL89" s="9">
        <f>AS89/V89</f>
        <v>3.5294117647058823E-2</v>
      </c>
      <c r="BM89" s="45"/>
      <c r="BN89" s="48"/>
      <c r="BO89"/>
      <c r="BP89"/>
      <c r="BQ89" t="str">
        <f t="shared" si="22"/>
        <v/>
      </c>
      <c r="BR89" t="str">
        <f t="shared" si="23"/>
        <v/>
      </c>
      <c r="BS89" t="str">
        <f t="shared" si="24"/>
        <v/>
      </c>
      <c r="BT89">
        <v>4.0000000000000001E-3</v>
      </c>
      <c r="CB89">
        <v>100</v>
      </c>
      <c r="CC89">
        <v>100</v>
      </c>
      <c r="CD89" t="s">
        <v>951</v>
      </c>
      <c r="CE89">
        <v>0</v>
      </c>
      <c r="CI89">
        <v>0</v>
      </c>
      <c r="CJ89">
        <v>0</v>
      </c>
      <c r="CM89">
        <v>0</v>
      </c>
      <c r="CO89">
        <v>0</v>
      </c>
      <c r="CP89">
        <v>0</v>
      </c>
      <c r="CQ89">
        <v>0</v>
      </c>
      <c r="CT89">
        <v>0</v>
      </c>
      <c r="CU89">
        <v>0</v>
      </c>
      <c r="CV89">
        <v>0</v>
      </c>
      <c r="CW89" t="e">
        <f>VLOOKUP(A89,'[1]NOUVEAUX TARIFS'!$A$1:$E$467,5,FALSE)</f>
        <v>#N/A</v>
      </c>
    </row>
    <row r="90" spans="1:101">
      <c r="A90" t="s">
        <v>560</v>
      </c>
      <c r="C90" t="str">
        <f>VLOOKUP(A90,'[1]PRIX D''ACHAT A JOUR'!$A$1:$C$477,3,FALSE)</f>
        <v>AS</v>
      </c>
      <c r="D90" t="s">
        <v>561</v>
      </c>
      <c r="E90">
        <v>1</v>
      </c>
      <c r="F90" t="s">
        <v>975</v>
      </c>
      <c r="G90">
        <v>2</v>
      </c>
      <c r="H90" t="s">
        <v>975</v>
      </c>
      <c r="K90">
        <v>3</v>
      </c>
      <c r="L90" t="s">
        <v>1154</v>
      </c>
      <c r="M90" t="s">
        <v>986</v>
      </c>
      <c r="N90" t="s">
        <v>560</v>
      </c>
      <c r="O90" t="s">
        <v>561</v>
      </c>
      <c r="P90" t="s">
        <v>1155</v>
      </c>
      <c r="Q90">
        <v>1</v>
      </c>
      <c r="R90">
        <v>1</v>
      </c>
      <c r="S90" s="36" t="e">
        <f>VLOOKUP(N90,'[1]Stock définitif au 31122021'!$A$3:$G$422,5,FALSE)</f>
        <v>#N/A</v>
      </c>
      <c r="T90" s="36" t="e">
        <f>VLOOKUP(N90,'[1]Stock définitif au 31122021'!$A$3:$G$422,6,FALSE)</f>
        <v>#N/A</v>
      </c>
      <c r="U90" s="36" t="e">
        <f>VLOOKUP(N90,'[1]Stock définitif au 31122021'!$A$3:$G$422,3,FALSE)</f>
        <v>#N/A</v>
      </c>
      <c r="V90" s="36">
        <v>0.13550000000000001</v>
      </c>
      <c r="W90" s="36">
        <v>0.13550000000000001</v>
      </c>
      <c r="X90" s="2">
        <f>VLOOKUP(A90,'[1]PRIX D''ACHAT A JOUR'!$A$1:$G$477,7,FALSE)</f>
        <v>0.13550000000000001</v>
      </c>
      <c r="Y90" s="46"/>
      <c r="Z90" s="46"/>
      <c r="AA90" s="53"/>
      <c r="AB90" s="51">
        <f>X90*(1+AA90)</f>
        <v>0.13550000000000001</v>
      </c>
      <c r="AC90" s="42" t="s">
        <v>2917</v>
      </c>
      <c r="AD90">
        <v>0.13789999999999999</v>
      </c>
      <c r="AE90" t="s">
        <v>932</v>
      </c>
      <c r="AF90">
        <v>0</v>
      </c>
      <c r="AI90" t="s">
        <v>933</v>
      </c>
      <c r="AJ90" t="s">
        <v>934</v>
      </c>
      <c r="AM90" t="s">
        <v>935</v>
      </c>
      <c r="AN90" t="s">
        <v>936</v>
      </c>
      <c r="AP90">
        <v>0</v>
      </c>
      <c r="AQ90">
        <v>0</v>
      </c>
      <c r="AS90" s="36">
        <v>0.18</v>
      </c>
      <c r="AT90" s="54">
        <f t="shared" si="13"/>
        <v>0.18021500000000001</v>
      </c>
      <c r="AU90" s="42">
        <f t="shared" si="11"/>
        <v>0.18021500000000001</v>
      </c>
      <c r="AV90" s="48">
        <f>VLOOKUP(A90,'STEEVE RESTITUTION'!$A$3:$F$484,6,FALSE)</f>
        <v>0.193</v>
      </c>
      <c r="AW90" s="48">
        <f>AU90-AV90</f>
        <v>-1.2784999999999991E-2</v>
      </c>
      <c r="AX90">
        <v>4</v>
      </c>
      <c r="AY90">
        <v>0</v>
      </c>
      <c r="BK90" s="43">
        <f t="shared" si="12"/>
        <v>1.1944444444445597E-3</v>
      </c>
      <c r="BL90" s="55">
        <f>AS90/V90</f>
        <v>1.3284132841328411</v>
      </c>
      <c r="BM90" s="45">
        <v>1.33</v>
      </c>
      <c r="BN90" s="48">
        <v>1.33</v>
      </c>
      <c r="BP90">
        <f>VLOOKUP(A90,'[1]Synthèse ventes 2021'!$A$1:$C$457,3,FALSE)</f>
        <v>31774</v>
      </c>
      <c r="BQ90">
        <f t="shared" si="22"/>
        <v>5080.3448600000002</v>
      </c>
      <c r="BR90">
        <f t="shared" si="23"/>
        <v>6756.8586637999997</v>
      </c>
      <c r="BS90">
        <f t="shared" si="24"/>
        <v>1676.5138037999996</v>
      </c>
      <c r="BT90">
        <v>0.216</v>
      </c>
      <c r="BV90">
        <v>1</v>
      </c>
      <c r="BW90">
        <v>251</v>
      </c>
      <c r="CB90">
        <v>100</v>
      </c>
      <c r="CC90">
        <v>100</v>
      </c>
      <c r="CD90" t="s">
        <v>937</v>
      </c>
      <c r="CE90">
        <v>0</v>
      </c>
      <c r="CI90">
        <v>0</v>
      </c>
      <c r="CJ90">
        <v>0</v>
      </c>
      <c r="CM90">
        <v>0</v>
      </c>
      <c r="CO90">
        <v>0</v>
      </c>
      <c r="CP90">
        <v>0</v>
      </c>
      <c r="CQ90">
        <v>0</v>
      </c>
      <c r="CT90">
        <v>0</v>
      </c>
      <c r="CU90">
        <v>0</v>
      </c>
      <c r="CV90">
        <v>0</v>
      </c>
      <c r="CW90">
        <f>VLOOKUP(A90,'[1]NOUVEAUX TARIFS'!$A$1:$E$467,5,FALSE)</f>
        <v>0.193</v>
      </c>
    </row>
    <row r="91" spans="1:101" hidden="1">
      <c r="A91" t="s">
        <v>1362</v>
      </c>
      <c r="C91" t="e">
        <f>VLOOKUP(A91,'[1]PRIX D''ACHAT A JOUR'!$A$1:$C$477,3,FALSE)</f>
        <v>#N/A</v>
      </c>
      <c r="D91" t="s">
        <v>1363</v>
      </c>
      <c r="E91">
        <v>10</v>
      </c>
      <c r="F91" t="s">
        <v>938</v>
      </c>
      <c r="M91" t="s">
        <v>943</v>
      </c>
      <c r="N91" t="s">
        <v>944</v>
      </c>
      <c r="O91" t="s">
        <v>945</v>
      </c>
      <c r="Q91">
        <v>1</v>
      </c>
      <c r="R91">
        <v>0</v>
      </c>
      <c r="S91" s="36" t="e">
        <f>VLOOKUP(N91,'[1]Stock définitif au 31122021'!$A$3:$G$422,5,FALSE)</f>
        <v>#N/A</v>
      </c>
      <c r="T91" s="36" t="e">
        <f>VLOOKUP(N91,'[1]Stock définitif au 31122021'!$A$3:$G$422,6,FALSE)</f>
        <v>#N/A</v>
      </c>
      <c r="U91" s="36" t="e">
        <f>VLOOKUP(N91,'[1]Stock définitif au 31122021'!$A$3:$G$422,3,FALSE)</f>
        <v>#N/A</v>
      </c>
      <c r="V91">
        <v>0</v>
      </c>
      <c r="W91">
        <f>VLOOKUP(A91,'[1]EXPORT ARTICLES 03012022'!$A$1:$R$883,18,FALSE)</f>
        <v>0</v>
      </c>
      <c r="X91" s="45" t="e">
        <f>VLOOKUP(A91,'[1]PRIX D''ACHAT A JOUR'!$A$1:$G$477,7,FALSE)</f>
        <v>#N/A</v>
      </c>
      <c r="Y91" s="46">
        <v>0</v>
      </c>
      <c r="Z91" s="46"/>
      <c r="AB91" s="42" t="e">
        <f>VLOOKUP(A91,'[1]PRIX D''ACHAT A JOUR'!$A$1:$J$477,10,FALSE)</f>
        <v>#N/A</v>
      </c>
      <c r="AC91" s="48"/>
      <c r="AD91">
        <v>0</v>
      </c>
      <c r="AE91" t="s">
        <v>932</v>
      </c>
      <c r="AF91">
        <v>0</v>
      </c>
      <c r="AI91" t="s">
        <v>933</v>
      </c>
      <c r="AJ91" t="s">
        <v>934</v>
      </c>
      <c r="AM91" t="s">
        <v>935</v>
      </c>
      <c r="AN91" t="s">
        <v>936</v>
      </c>
      <c r="AP91">
        <v>0</v>
      </c>
      <c r="AQ91">
        <v>0</v>
      </c>
      <c r="AS91">
        <v>0</v>
      </c>
      <c r="AT91" s="47" t="e">
        <f t="shared" si="13"/>
        <v>#N/A</v>
      </c>
      <c r="AU91" s="48" t="e">
        <f t="shared" si="11"/>
        <v>#N/A</v>
      </c>
      <c r="AV91" s="48"/>
      <c r="AW91" s="48"/>
      <c r="AX91">
        <v>2</v>
      </c>
      <c r="AY91">
        <v>0</v>
      </c>
      <c r="AZ91">
        <v>1</v>
      </c>
      <c r="BB91">
        <v>1</v>
      </c>
      <c r="BC91">
        <v>1</v>
      </c>
      <c r="BK91" s="43" t="e">
        <f t="shared" si="12"/>
        <v>#N/A</v>
      </c>
      <c r="BL91" s="9">
        <v>0</v>
      </c>
      <c r="BM91" s="45"/>
      <c r="BN91" s="48"/>
      <c r="BO91">
        <v>1</v>
      </c>
      <c r="BP91"/>
      <c r="BQ91" t="str">
        <f t="shared" si="22"/>
        <v/>
      </c>
      <c r="BR91" t="str">
        <f t="shared" si="23"/>
        <v/>
      </c>
      <c r="BS91" t="str">
        <f t="shared" si="24"/>
        <v/>
      </c>
      <c r="BT91">
        <v>0</v>
      </c>
      <c r="CB91">
        <v>100</v>
      </c>
      <c r="CC91">
        <v>100</v>
      </c>
      <c r="CD91" t="s">
        <v>960</v>
      </c>
      <c r="CE91">
        <v>0</v>
      </c>
      <c r="CI91">
        <v>0</v>
      </c>
      <c r="CJ91">
        <v>0</v>
      </c>
      <c r="CM91">
        <v>0</v>
      </c>
      <c r="CO91">
        <v>0</v>
      </c>
      <c r="CP91">
        <v>0</v>
      </c>
      <c r="CQ91">
        <v>0</v>
      </c>
      <c r="CT91">
        <v>0</v>
      </c>
      <c r="CU91">
        <v>0</v>
      </c>
      <c r="CV91">
        <v>0</v>
      </c>
      <c r="CW91" t="e">
        <f>VLOOKUP(A91,'[1]NOUVEAUX TARIFS'!$A$1:$E$467,5,FALSE)</f>
        <v>#N/A</v>
      </c>
    </row>
    <row r="92" spans="1:101">
      <c r="A92" t="s">
        <v>2397</v>
      </c>
      <c r="C92" t="str">
        <f>VLOOKUP(A92,'[1]PRIX D''ACHAT A JOUR'!$A$1:$C$477,3,FALSE)</f>
        <v>AS</v>
      </c>
      <c r="D92" t="s">
        <v>2398</v>
      </c>
      <c r="E92">
        <v>19</v>
      </c>
      <c r="F92" t="s">
        <v>2085</v>
      </c>
      <c r="G92">
        <v>3</v>
      </c>
      <c r="H92" t="s">
        <v>1618</v>
      </c>
      <c r="M92" t="s">
        <v>1660</v>
      </c>
      <c r="N92">
        <v>8110809018</v>
      </c>
      <c r="O92" t="s">
        <v>2398</v>
      </c>
      <c r="P92" t="s">
        <v>931</v>
      </c>
      <c r="Q92">
        <v>1</v>
      </c>
      <c r="R92">
        <v>100</v>
      </c>
      <c r="S92" s="36" t="e">
        <f>VLOOKUP(N92,'[1]Stock définitif au 31122021'!$A$3:$G$422,5,FALSE)</f>
        <v>#N/A</v>
      </c>
      <c r="T92" s="36" t="e">
        <f>VLOOKUP(N92,'[1]Stock définitif au 31122021'!$A$3:$G$422,6,FALSE)</f>
        <v>#N/A</v>
      </c>
      <c r="U92" s="36" t="e">
        <f>VLOOKUP(N92,'[1]Stock définitif au 31122021'!$A$3:$G$422,3,FALSE)</f>
        <v>#N/A</v>
      </c>
      <c r="V92">
        <v>0.42</v>
      </c>
      <c r="W92">
        <f>VLOOKUP(A92,'[1]EXPORT ARTICLES 03012022'!$A$1:$R$883,18,FALSE)</f>
        <v>0.42</v>
      </c>
      <c r="X92" s="45">
        <f>VLOOKUP(A92,'[1]PRIX D''ACHAT A JOUR'!$A$1:$G$477,7,FALSE)</f>
        <v>0.12180000000000001</v>
      </c>
      <c r="Y92" s="46"/>
      <c r="Z92" s="46"/>
      <c r="AB92" s="41">
        <f>+X92</f>
        <v>0.12180000000000001</v>
      </c>
      <c r="AC92" s="42" t="s">
        <v>2917</v>
      </c>
      <c r="AD92">
        <v>0.42</v>
      </c>
      <c r="AE92" t="s">
        <v>932</v>
      </c>
      <c r="AF92">
        <v>0</v>
      </c>
      <c r="AG92" t="s">
        <v>2265</v>
      </c>
      <c r="AH92">
        <v>5</v>
      </c>
      <c r="AI92" t="s">
        <v>933</v>
      </c>
      <c r="AJ92" t="s">
        <v>934</v>
      </c>
      <c r="AM92" t="s">
        <v>935</v>
      </c>
      <c r="AN92" t="s">
        <v>936</v>
      </c>
      <c r="AP92">
        <v>0</v>
      </c>
      <c r="AQ92">
        <v>0</v>
      </c>
      <c r="AS92">
        <v>0.63</v>
      </c>
      <c r="AT92" s="47">
        <f t="shared" si="13"/>
        <v>0.1827</v>
      </c>
      <c r="AU92" s="48">
        <f t="shared" si="11"/>
        <v>0.1827</v>
      </c>
      <c r="AV92" s="48" t="e">
        <f>VLOOKUP(A92,'STEEVE RESTITUTION'!$A$3:$F$484,6,FALSE)</f>
        <v>#N/A</v>
      </c>
      <c r="AW92" s="48" t="e">
        <f t="shared" ref="AW92:AW97" si="25">AU92-AV92</f>
        <v>#N/A</v>
      </c>
      <c r="AX92">
        <v>4</v>
      </c>
      <c r="AY92">
        <v>0</v>
      </c>
      <c r="BK92" s="43">
        <f t="shared" si="12"/>
        <v>-0.71000000000000008</v>
      </c>
      <c r="BL92" s="9">
        <f t="shared" ref="BL92:BL109" si="26">AS92/V92</f>
        <v>1.5</v>
      </c>
      <c r="BM92" s="45">
        <v>1.5</v>
      </c>
      <c r="BN92" s="48">
        <v>1.5</v>
      </c>
      <c r="BO92"/>
      <c r="BP92"/>
      <c r="BQ92" t="str">
        <f t="shared" si="22"/>
        <v/>
      </c>
      <c r="BR92" t="str">
        <f t="shared" si="23"/>
        <v/>
      </c>
      <c r="BS92" t="str">
        <f t="shared" si="24"/>
        <v/>
      </c>
      <c r="BT92">
        <v>0.75600000000000001</v>
      </c>
      <c r="BV92">
        <v>1</v>
      </c>
      <c r="CB92">
        <v>100</v>
      </c>
      <c r="CC92">
        <v>100</v>
      </c>
      <c r="CD92" t="s">
        <v>937</v>
      </c>
      <c r="CE92">
        <v>0</v>
      </c>
      <c r="CI92">
        <v>0</v>
      </c>
      <c r="CJ92">
        <v>0</v>
      </c>
      <c r="CM92">
        <v>0</v>
      </c>
      <c r="CO92">
        <v>0</v>
      </c>
      <c r="CP92">
        <v>0</v>
      </c>
      <c r="CQ92">
        <v>0</v>
      </c>
      <c r="CT92">
        <v>0</v>
      </c>
      <c r="CU92">
        <v>0</v>
      </c>
      <c r="CV92">
        <v>0</v>
      </c>
      <c r="CW92" t="e">
        <f>VLOOKUP(A92,'[1]NOUVEAUX TARIFS'!$A$1:$E$467,5,FALSE)</f>
        <v>#N/A</v>
      </c>
    </row>
    <row r="93" spans="1:101">
      <c r="A93" t="s">
        <v>558</v>
      </c>
      <c r="C93" t="str">
        <f>VLOOKUP(A93,'[1]PRIX D''ACHAT A JOUR'!$A$1:$C$477,3,FALSE)</f>
        <v>AS</v>
      </c>
      <c r="D93" t="s">
        <v>559</v>
      </c>
      <c r="E93">
        <v>1</v>
      </c>
      <c r="F93" t="s">
        <v>975</v>
      </c>
      <c r="G93">
        <v>2</v>
      </c>
      <c r="H93" t="s">
        <v>975</v>
      </c>
      <c r="K93">
        <v>3</v>
      </c>
      <c r="L93" t="s">
        <v>1154</v>
      </c>
      <c r="M93" t="s">
        <v>986</v>
      </c>
      <c r="N93" t="s">
        <v>558</v>
      </c>
      <c r="O93" t="s">
        <v>559</v>
      </c>
      <c r="P93" t="s">
        <v>1155</v>
      </c>
      <c r="Q93">
        <v>1</v>
      </c>
      <c r="R93">
        <v>1</v>
      </c>
      <c r="S93" s="36" t="e">
        <f>VLOOKUP(N93,'[1]Stock définitif au 31122021'!$A$3:$G$422,5,FALSE)</f>
        <v>#N/A</v>
      </c>
      <c r="T93" s="36" t="e">
        <f>VLOOKUP(N93,'[1]Stock définitif au 31122021'!$A$3:$G$422,6,FALSE)</f>
        <v>#N/A</v>
      </c>
      <c r="U93" s="36" t="e">
        <f>VLOOKUP(N93,'[1]Stock définitif au 31122021'!$A$3:$G$422,3,FALSE)</f>
        <v>#N/A</v>
      </c>
      <c r="V93" s="36">
        <v>0.12570000000000001</v>
      </c>
      <c r="W93" s="36">
        <v>0.12570000000000001</v>
      </c>
      <c r="X93" s="2">
        <f>VLOOKUP(A93,'[1]PRIX D''ACHAT A JOUR'!$A$1:$G$477,7,FALSE)</f>
        <v>0.12570000000000001</v>
      </c>
      <c r="Y93" s="46"/>
      <c r="Z93" s="46"/>
      <c r="AA93" s="53"/>
      <c r="AB93" s="51">
        <f>X93*(1+AA93)</f>
        <v>0.12570000000000001</v>
      </c>
      <c r="AC93" s="42" t="s">
        <v>2917</v>
      </c>
      <c r="AD93">
        <v>0.12859999999999999</v>
      </c>
      <c r="AE93" t="s">
        <v>932</v>
      </c>
      <c r="AF93">
        <v>0</v>
      </c>
      <c r="AI93" t="s">
        <v>933</v>
      </c>
      <c r="AJ93" t="s">
        <v>934</v>
      </c>
      <c r="AM93" t="s">
        <v>935</v>
      </c>
      <c r="AN93" t="s">
        <v>936</v>
      </c>
      <c r="AP93">
        <v>0</v>
      </c>
      <c r="AQ93">
        <v>0</v>
      </c>
      <c r="AS93" s="36">
        <v>0.17</v>
      </c>
      <c r="AT93" s="54">
        <f t="shared" si="13"/>
        <v>0.18855</v>
      </c>
      <c r="AU93" s="42">
        <f t="shared" si="11"/>
        <v>0.18855</v>
      </c>
      <c r="AV93" s="48" t="e">
        <f>VLOOKUP(A93,'STEEVE RESTITUTION'!$A$3:$F$484,6,FALSE)</f>
        <v>#N/A</v>
      </c>
      <c r="AW93" s="48" t="e">
        <f t="shared" si="25"/>
        <v>#N/A</v>
      </c>
      <c r="AX93">
        <v>4</v>
      </c>
      <c r="AY93">
        <v>0</v>
      </c>
      <c r="BK93" s="43">
        <f t="shared" si="12"/>
        <v>0.10911764705882342</v>
      </c>
      <c r="BL93" s="55">
        <f t="shared" si="26"/>
        <v>1.3524264120922833</v>
      </c>
      <c r="BM93" s="45">
        <v>1.5</v>
      </c>
      <c r="BN93" s="48">
        <v>1.5</v>
      </c>
      <c r="BP93"/>
      <c r="BQ93" t="str">
        <f t="shared" si="22"/>
        <v/>
      </c>
      <c r="BR93" t="str">
        <f t="shared" si="23"/>
        <v/>
      </c>
      <c r="BS93" t="str">
        <f t="shared" si="24"/>
        <v/>
      </c>
      <c r="BT93">
        <v>0.20399999999999999</v>
      </c>
      <c r="BV93">
        <v>1</v>
      </c>
      <c r="BW93">
        <v>250</v>
      </c>
      <c r="CB93">
        <v>100</v>
      </c>
      <c r="CC93">
        <v>100</v>
      </c>
      <c r="CD93" t="s">
        <v>937</v>
      </c>
      <c r="CE93">
        <v>0</v>
      </c>
      <c r="CI93">
        <v>0</v>
      </c>
      <c r="CJ93">
        <v>0</v>
      </c>
      <c r="CM93">
        <v>0</v>
      </c>
      <c r="CO93">
        <v>0</v>
      </c>
      <c r="CP93">
        <v>0</v>
      </c>
      <c r="CQ93">
        <v>0</v>
      </c>
      <c r="CT93">
        <v>0</v>
      </c>
      <c r="CU93">
        <v>0</v>
      </c>
      <c r="CV93">
        <v>0</v>
      </c>
      <c r="CW93">
        <f>VLOOKUP(A93,'[1]NOUVEAUX TARIFS'!$A$1:$E$467,5,FALSE)</f>
        <v>0.19</v>
      </c>
    </row>
    <row r="94" spans="1:101">
      <c r="A94" t="s">
        <v>562</v>
      </c>
      <c r="C94" t="str">
        <f>VLOOKUP(A94,'[1]PRIX D''ACHAT A JOUR'!$A$1:$C$477,3,FALSE)</f>
        <v>AS</v>
      </c>
      <c r="D94" t="s">
        <v>563</v>
      </c>
      <c r="E94">
        <v>1</v>
      </c>
      <c r="F94" t="s">
        <v>975</v>
      </c>
      <c r="G94">
        <v>2</v>
      </c>
      <c r="H94" t="s">
        <v>975</v>
      </c>
      <c r="K94">
        <v>3</v>
      </c>
      <c r="L94" t="s">
        <v>1154</v>
      </c>
      <c r="M94" t="s">
        <v>986</v>
      </c>
      <c r="N94" t="s">
        <v>562</v>
      </c>
      <c r="O94" t="s">
        <v>563</v>
      </c>
      <c r="P94" t="s">
        <v>1155</v>
      </c>
      <c r="Q94">
        <v>1</v>
      </c>
      <c r="R94">
        <v>1</v>
      </c>
      <c r="S94" s="36" t="e">
        <f>VLOOKUP(N94,'[1]Stock définitif au 31122021'!$A$3:$G$422,5,FALSE)</f>
        <v>#N/A</v>
      </c>
      <c r="T94" s="36" t="e">
        <f>VLOOKUP(N94,'[1]Stock définitif au 31122021'!$A$3:$G$422,6,FALSE)</f>
        <v>#N/A</v>
      </c>
      <c r="U94" s="36" t="e">
        <f>VLOOKUP(N94,'[1]Stock définitif au 31122021'!$A$3:$G$422,3,FALSE)</f>
        <v>#N/A</v>
      </c>
      <c r="V94" s="36">
        <v>0.16239999999999999</v>
      </c>
      <c r="W94" s="36">
        <v>0.16239999999999999</v>
      </c>
      <c r="X94" s="2">
        <f>VLOOKUP(A94,'[1]PRIX D''ACHAT A JOUR'!$A$1:$G$477,7,FALSE)</f>
        <v>0.16239999999999999</v>
      </c>
      <c r="Y94" s="46"/>
      <c r="Z94" s="46"/>
      <c r="AA94" s="53"/>
      <c r="AB94" s="51">
        <f>X94*(1+AA94)</f>
        <v>0.16239999999999999</v>
      </c>
      <c r="AC94" s="42" t="s">
        <v>2917</v>
      </c>
      <c r="AD94">
        <v>0.1653</v>
      </c>
      <c r="AE94" t="s">
        <v>932</v>
      </c>
      <c r="AF94">
        <v>0</v>
      </c>
      <c r="AI94" t="s">
        <v>933</v>
      </c>
      <c r="AJ94" t="s">
        <v>934</v>
      </c>
      <c r="AM94" t="s">
        <v>935</v>
      </c>
      <c r="AN94" t="s">
        <v>936</v>
      </c>
      <c r="AP94">
        <v>0</v>
      </c>
      <c r="AQ94">
        <v>0</v>
      </c>
      <c r="AS94" s="36">
        <v>0.22</v>
      </c>
      <c r="AT94" s="54">
        <f t="shared" si="13"/>
        <v>0.24359999999999998</v>
      </c>
      <c r="AU94" s="42">
        <f t="shared" si="11"/>
        <v>0.24359999999999998</v>
      </c>
      <c r="AV94" s="48">
        <f>VLOOKUP(A94,'STEEVE RESTITUTION'!$A$3:$F$484,6,FALSE)</f>
        <v>0.23200000000000001</v>
      </c>
      <c r="AW94" s="48">
        <f t="shared" si="25"/>
        <v>1.1599999999999971E-2</v>
      </c>
      <c r="AX94">
        <v>4</v>
      </c>
      <c r="AY94">
        <v>0</v>
      </c>
      <c r="BK94" s="43">
        <f t="shared" si="12"/>
        <v>0.10727272727272719</v>
      </c>
      <c r="BL94" s="55">
        <f t="shared" si="26"/>
        <v>1.354679802955665</v>
      </c>
      <c r="BM94" s="45">
        <v>1.5</v>
      </c>
      <c r="BN94" s="48">
        <v>1.5</v>
      </c>
      <c r="BP94">
        <f>VLOOKUP(A94,'[1]Synthèse ventes 2021'!$A$1:$C$457,3,FALSE)</f>
        <v>9042</v>
      </c>
      <c r="BQ94">
        <f t="shared" si="22"/>
        <v>1732.7365439999999</v>
      </c>
      <c r="BR94">
        <f t="shared" si="23"/>
        <v>2599.1048159999996</v>
      </c>
      <c r="BS94">
        <f t="shared" si="24"/>
        <v>866.36827199999971</v>
      </c>
      <c r="BT94">
        <v>0.26400000000000001</v>
      </c>
      <c r="BV94">
        <v>1</v>
      </c>
      <c r="BW94">
        <v>252</v>
      </c>
      <c r="CB94">
        <v>100</v>
      </c>
      <c r="CC94">
        <v>100</v>
      </c>
      <c r="CD94" t="s">
        <v>937</v>
      </c>
      <c r="CE94">
        <v>0</v>
      </c>
      <c r="CI94">
        <v>0</v>
      </c>
      <c r="CJ94">
        <v>0</v>
      </c>
      <c r="CM94">
        <v>0</v>
      </c>
      <c r="CO94">
        <v>0</v>
      </c>
      <c r="CP94">
        <v>0</v>
      </c>
      <c r="CQ94">
        <v>0</v>
      </c>
      <c r="CT94">
        <v>0</v>
      </c>
      <c r="CU94">
        <v>0</v>
      </c>
      <c r="CV94">
        <v>0</v>
      </c>
      <c r="CW94">
        <f>VLOOKUP(A94,'[1]NOUVEAUX TARIFS'!$A$1:$E$467,5,FALSE)</f>
        <v>0.23200000000000001</v>
      </c>
    </row>
    <row r="95" spans="1:101">
      <c r="A95" t="s">
        <v>564</v>
      </c>
      <c r="C95" t="str">
        <f>VLOOKUP(A95,'[1]PRIX D''ACHAT A JOUR'!$A$1:$C$477,3,FALSE)</f>
        <v>AS</v>
      </c>
      <c r="D95" t="s">
        <v>565</v>
      </c>
      <c r="E95">
        <v>1</v>
      </c>
      <c r="F95" t="s">
        <v>975</v>
      </c>
      <c r="G95">
        <v>2</v>
      </c>
      <c r="H95" t="s">
        <v>975</v>
      </c>
      <c r="K95">
        <v>3</v>
      </c>
      <c r="L95" t="s">
        <v>1154</v>
      </c>
      <c r="M95" t="s">
        <v>986</v>
      </c>
      <c r="N95" t="s">
        <v>564</v>
      </c>
      <c r="O95" t="s">
        <v>565</v>
      </c>
      <c r="P95" t="s">
        <v>1155</v>
      </c>
      <c r="Q95">
        <v>1</v>
      </c>
      <c r="R95">
        <v>1</v>
      </c>
      <c r="S95" s="36" t="e">
        <f>VLOOKUP(N95,'[1]Stock définitif au 31122021'!$A$3:$G$422,5,FALSE)</f>
        <v>#N/A</v>
      </c>
      <c r="T95" s="36" t="e">
        <f>VLOOKUP(N95,'[1]Stock définitif au 31122021'!$A$3:$G$422,6,FALSE)</f>
        <v>#N/A</v>
      </c>
      <c r="U95" s="36" t="e">
        <f>VLOOKUP(N95,'[1]Stock définitif au 31122021'!$A$3:$G$422,3,FALSE)</f>
        <v>#N/A</v>
      </c>
      <c r="V95" s="36">
        <v>0.1797</v>
      </c>
      <c r="W95" s="36">
        <v>0.1797</v>
      </c>
      <c r="X95" s="2">
        <f>VLOOKUP(A95,'[1]PRIX D''ACHAT A JOUR'!$A$1:$G$477,7,FALSE)</f>
        <v>0.1797</v>
      </c>
      <c r="Y95" s="46"/>
      <c r="Z95" s="46"/>
      <c r="AA95" s="53"/>
      <c r="AB95" s="51">
        <f>X95*(1+AA95)</f>
        <v>0.1797</v>
      </c>
      <c r="AC95" s="42" t="s">
        <v>2917</v>
      </c>
      <c r="AD95">
        <v>0.18379999999999999</v>
      </c>
      <c r="AE95" t="s">
        <v>932</v>
      </c>
      <c r="AF95">
        <v>0</v>
      </c>
      <c r="AI95" t="s">
        <v>933</v>
      </c>
      <c r="AJ95" t="s">
        <v>934</v>
      </c>
      <c r="AM95" t="s">
        <v>935</v>
      </c>
      <c r="AN95" t="s">
        <v>936</v>
      </c>
      <c r="AP95">
        <v>0</v>
      </c>
      <c r="AQ95">
        <v>0</v>
      </c>
      <c r="AS95" s="36">
        <v>0.24</v>
      </c>
      <c r="AT95" s="54">
        <f t="shared" si="13"/>
        <v>0.26955000000000001</v>
      </c>
      <c r="AU95" s="42">
        <f t="shared" si="11"/>
        <v>0.26955000000000001</v>
      </c>
      <c r="AV95" s="48">
        <f>VLOOKUP(A95,'STEEVE RESTITUTION'!$A$3:$F$484,6,FALSE)</f>
        <v>0.25800000000000001</v>
      </c>
      <c r="AW95" s="48">
        <f t="shared" si="25"/>
        <v>1.1550000000000005E-2</v>
      </c>
      <c r="AX95">
        <v>4</v>
      </c>
      <c r="AY95">
        <v>0</v>
      </c>
      <c r="BK95" s="43">
        <f t="shared" si="12"/>
        <v>0.1231250000000001</v>
      </c>
      <c r="BL95" s="55">
        <f t="shared" si="26"/>
        <v>1.335559265442404</v>
      </c>
      <c r="BM95" s="2">
        <v>1.5</v>
      </c>
      <c r="BN95" s="42">
        <v>1.5</v>
      </c>
      <c r="BP95">
        <f>VLOOKUP(A95,'[1]Synthèse ventes 2021'!$A$1:$C$457,3,FALSE)</f>
        <v>12420</v>
      </c>
      <c r="BQ95">
        <f t="shared" si="22"/>
        <v>2633.6113199999995</v>
      </c>
      <c r="BR95">
        <f t="shared" si="23"/>
        <v>3950.41698</v>
      </c>
      <c r="BS95">
        <f t="shared" si="24"/>
        <v>1316.8056600000004</v>
      </c>
      <c r="BT95">
        <v>0.28799999999999998</v>
      </c>
      <c r="BV95">
        <v>1</v>
      </c>
      <c r="BW95">
        <v>253</v>
      </c>
      <c r="CB95">
        <v>100</v>
      </c>
      <c r="CC95">
        <v>100</v>
      </c>
      <c r="CD95" t="s">
        <v>937</v>
      </c>
      <c r="CE95">
        <v>0</v>
      </c>
      <c r="CI95">
        <v>0</v>
      </c>
      <c r="CJ95">
        <v>0</v>
      </c>
      <c r="CM95">
        <v>0</v>
      </c>
      <c r="CO95">
        <v>0</v>
      </c>
      <c r="CP95">
        <v>0</v>
      </c>
      <c r="CQ95">
        <v>0</v>
      </c>
      <c r="CT95">
        <v>0</v>
      </c>
      <c r="CU95">
        <v>0</v>
      </c>
      <c r="CV95">
        <v>0</v>
      </c>
      <c r="CW95">
        <f>VLOOKUP(A95,'[1]NOUVEAUX TARIFS'!$A$1:$E$467,5,FALSE)</f>
        <v>0.25800000000000001</v>
      </c>
    </row>
    <row r="96" spans="1:101">
      <c r="A96" t="s">
        <v>566</v>
      </c>
      <c r="C96" t="str">
        <f>VLOOKUP(A96,'[1]PRIX D''ACHAT A JOUR'!$A$1:$C$477,3,FALSE)</f>
        <v>AS</v>
      </c>
      <c r="D96" t="s">
        <v>567</v>
      </c>
      <c r="E96">
        <v>1</v>
      </c>
      <c r="F96" t="s">
        <v>975</v>
      </c>
      <c r="G96">
        <v>2</v>
      </c>
      <c r="H96" t="s">
        <v>975</v>
      </c>
      <c r="K96">
        <v>3</v>
      </c>
      <c r="L96" t="s">
        <v>1154</v>
      </c>
      <c r="M96" t="s">
        <v>986</v>
      </c>
      <c r="N96" t="s">
        <v>566</v>
      </c>
      <c r="O96" t="s">
        <v>567</v>
      </c>
      <c r="P96" t="s">
        <v>1155</v>
      </c>
      <c r="Q96">
        <v>1</v>
      </c>
      <c r="R96">
        <v>1</v>
      </c>
      <c r="S96" s="36" t="e">
        <f>VLOOKUP(N96,'[1]Stock définitif au 31122021'!$A$3:$G$422,5,FALSE)</f>
        <v>#N/A</v>
      </c>
      <c r="T96" s="36" t="e">
        <f>VLOOKUP(N96,'[1]Stock définitif au 31122021'!$A$3:$G$422,6,FALSE)</f>
        <v>#N/A</v>
      </c>
      <c r="U96" s="36" t="e">
        <f>VLOOKUP(N96,'[1]Stock définitif au 31122021'!$A$3:$G$422,3,FALSE)</f>
        <v>#N/A</v>
      </c>
      <c r="V96" s="36">
        <v>0.22570000000000001</v>
      </c>
      <c r="W96" s="36">
        <v>0.22570000000000001</v>
      </c>
      <c r="X96" s="2">
        <f>VLOOKUP(A96,'[1]PRIX D''ACHAT A JOUR'!$A$1:$G$477,7,FALSE)</f>
        <v>0.22570000000000001</v>
      </c>
      <c r="Y96" s="46"/>
      <c r="Z96" s="46"/>
      <c r="AA96" s="53"/>
      <c r="AB96" s="51">
        <f>X96*(1+AA96)</f>
        <v>0.22570000000000001</v>
      </c>
      <c r="AC96" s="42" t="s">
        <v>2917</v>
      </c>
      <c r="AD96">
        <v>0.2298</v>
      </c>
      <c r="AE96" t="s">
        <v>932</v>
      </c>
      <c r="AF96">
        <v>0</v>
      </c>
      <c r="AI96" t="s">
        <v>933</v>
      </c>
      <c r="AJ96" t="s">
        <v>934</v>
      </c>
      <c r="AM96" t="s">
        <v>935</v>
      </c>
      <c r="AN96" t="s">
        <v>936</v>
      </c>
      <c r="AP96">
        <v>0</v>
      </c>
      <c r="AQ96">
        <v>0</v>
      </c>
      <c r="AS96" s="36">
        <v>0.31</v>
      </c>
      <c r="AT96" s="54">
        <f t="shared" si="13"/>
        <v>0.33855000000000002</v>
      </c>
      <c r="AU96" s="42">
        <f t="shared" si="11"/>
        <v>0.33855000000000002</v>
      </c>
      <c r="AV96" s="48">
        <f>VLOOKUP(A96,'STEEVE RESTITUTION'!$A$3:$F$484,6,FALSE)</f>
        <v>0.32200000000000001</v>
      </c>
      <c r="AW96" s="48">
        <f t="shared" si="25"/>
        <v>1.6550000000000009E-2</v>
      </c>
      <c r="AX96">
        <v>4</v>
      </c>
      <c r="AY96">
        <v>0</v>
      </c>
      <c r="BK96" s="43">
        <f t="shared" si="12"/>
        <v>9.2096774193548447E-2</v>
      </c>
      <c r="BL96" s="55">
        <f t="shared" si="26"/>
        <v>1.3735046521931766</v>
      </c>
      <c r="BM96" s="45">
        <v>1.5</v>
      </c>
      <c r="BN96" s="48">
        <v>1.5</v>
      </c>
      <c r="BP96">
        <f>VLOOKUP(A96,'[1]Synthèse ventes 2021'!$A$1:$C$457,3,FALSE)</f>
        <v>7500</v>
      </c>
      <c r="BQ96">
        <f t="shared" si="22"/>
        <v>1997.4449999999999</v>
      </c>
      <c r="BR96">
        <f t="shared" si="23"/>
        <v>2996.1675</v>
      </c>
      <c r="BS96">
        <f t="shared" si="24"/>
        <v>998.72250000000008</v>
      </c>
      <c r="BT96">
        <v>0.372</v>
      </c>
      <c r="BV96">
        <v>1</v>
      </c>
      <c r="BW96">
        <v>254</v>
      </c>
      <c r="CB96">
        <v>100</v>
      </c>
      <c r="CC96">
        <v>100</v>
      </c>
      <c r="CD96" t="s">
        <v>937</v>
      </c>
      <c r="CE96">
        <v>0</v>
      </c>
      <c r="CI96">
        <v>0</v>
      </c>
      <c r="CJ96">
        <v>0</v>
      </c>
      <c r="CM96">
        <v>0</v>
      </c>
      <c r="CO96">
        <v>0</v>
      </c>
      <c r="CP96">
        <v>0</v>
      </c>
      <c r="CQ96">
        <v>0</v>
      </c>
      <c r="CT96">
        <v>0</v>
      </c>
      <c r="CU96">
        <v>0</v>
      </c>
      <c r="CV96">
        <v>0</v>
      </c>
      <c r="CW96">
        <f>VLOOKUP(A96,'[1]NOUVEAUX TARIFS'!$A$1:$E$467,5,FALSE)</f>
        <v>0.32200000000000001</v>
      </c>
    </row>
    <row r="97" spans="1:101">
      <c r="A97" t="s">
        <v>1929</v>
      </c>
      <c r="C97" t="str">
        <f>VLOOKUP(A97,'[1]PRIX D''ACHAT A JOUR'!$A$1:$C$477,3,FALSE)</f>
        <v>AS</v>
      </c>
      <c r="D97" t="s">
        <v>1930</v>
      </c>
      <c r="E97">
        <v>10</v>
      </c>
      <c r="F97" t="s">
        <v>938</v>
      </c>
      <c r="G97">
        <v>8</v>
      </c>
      <c r="H97" t="s">
        <v>938</v>
      </c>
      <c r="M97" t="s">
        <v>959</v>
      </c>
      <c r="N97" t="s">
        <v>1929</v>
      </c>
      <c r="O97" t="s">
        <v>1930</v>
      </c>
      <c r="P97" t="s">
        <v>931</v>
      </c>
      <c r="Q97">
        <v>1</v>
      </c>
      <c r="R97">
        <v>0</v>
      </c>
      <c r="S97" s="36" t="e">
        <f>VLOOKUP(N97,'[1]Stock définitif au 31122021'!$A$3:$G$422,5,FALSE)</f>
        <v>#N/A</v>
      </c>
      <c r="T97" s="36" t="e">
        <f>VLOOKUP(N97,'[1]Stock définitif au 31122021'!$A$3:$G$422,6,FALSE)</f>
        <v>#N/A</v>
      </c>
      <c r="U97" s="36" t="e">
        <f>VLOOKUP(N97,'[1]Stock définitif au 31122021'!$A$3:$G$422,3,FALSE)</f>
        <v>#N/A</v>
      </c>
      <c r="V97">
        <v>0.32</v>
      </c>
      <c r="W97">
        <f>VLOOKUP(A97,'[1]EXPORT ARTICLES 03012022'!$A$1:$R$883,18,FALSE)</f>
        <v>0.32</v>
      </c>
      <c r="X97" s="45">
        <f>VLOOKUP(A97,'[1]PRIX D''ACHAT A JOUR'!$A$1:$G$477,7,FALSE)</f>
        <v>0.32</v>
      </c>
      <c r="Y97" s="46"/>
      <c r="Z97" s="46"/>
      <c r="AB97" s="41">
        <f>X97</f>
        <v>0.32</v>
      </c>
      <c r="AC97" s="42" t="s">
        <v>2917</v>
      </c>
      <c r="AD97">
        <v>0.32</v>
      </c>
      <c r="AE97" t="s">
        <v>932</v>
      </c>
      <c r="AF97">
        <v>0</v>
      </c>
      <c r="AI97" t="s">
        <v>933</v>
      </c>
      <c r="AJ97" t="s">
        <v>934</v>
      </c>
      <c r="AM97" t="s">
        <v>935</v>
      </c>
      <c r="AN97" t="s">
        <v>936</v>
      </c>
      <c r="AP97">
        <v>0</v>
      </c>
      <c r="AQ97">
        <v>0</v>
      </c>
      <c r="AS97">
        <v>0.42</v>
      </c>
      <c r="AT97" s="47">
        <f t="shared" si="13"/>
        <v>0.42560000000000003</v>
      </c>
      <c r="AU97" s="48">
        <f t="shared" si="11"/>
        <v>0.42560000000000003</v>
      </c>
      <c r="AV97" s="48" t="e">
        <f>VLOOKUP(A97,'STEEVE RESTITUTION'!$A$3:$F$484,6,FALSE)</f>
        <v>#N/A</v>
      </c>
      <c r="AW97" s="48" t="e">
        <f t="shared" si="25"/>
        <v>#N/A</v>
      </c>
      <c r="AX97">
        <v>2</v>
      </c>
      <c r="AY97">
        <v>0</v>
      </c>
      <c r="BK97" s="43">
        <f t="shared" si="12"/>
        <v>1.3333333333333452E-2</v>
      </c>
      <c r="BL97" s="9">
        <f t="shared" si="26"/>
        <v>1.3125</v>
      </c>
      <c r="BM97" s="45">
        <v>1.33</v>
      </c>
      <c r="BN97" s="48">
        <v>1.33</v>
      </c>
      <c r="BO97"/>
      <c r="BP97">
        <f>VLOOKUP(A97,'[1]Synthèse ventes 2021'!$A$1:$C$457,3,FALSE)</f>
        <v>1</v>
      </c>
      <c r="BQ97">
        <f t="shared" si="22"/>
        <v>0.37759999999999999</v>
      </c>
      <c r="BR97">
        <f t="shared" si="23"/>
        <v>0.50220799999999999</v>
      </c>
      <c r="BS97">
        <f t="shared" si="24"/>
        <v>0.124608</v>
      </c>
      <c r="BT97">
        <v>0.5</v>
      </c>
      <c r="BV97">
        <v>1</v>
      </c>
      <c r="CB97">
        <v>100</v>
      </c>
      <c r="CC97">
        <v>100</v>
      </c>
      <c r="CD97" t="s">
        <v>937</v>
      </c>
      <c r="CE97">
        <v>0</v>
      </c>
      <c r="CI97">
        <v>0</v>
      </c>
      <c r="CJ97">
        <v>0</v>
      </c>
      <c r="CM97">
        <v>0</v>
      </c>
      <c r="CO97">
        <v>0</v>
      </c>
      <c r="CP97">
        <v>0</v>
      </c>
      <c r="CQ97">
        <v>0</v>
      </c>
      <c r="CT97">
        <v>0</v>
      </c>
      <c r="CU97">
        <v>0</v>
      </c>
      <c r="CV97">
        <v>0</v>
      </c>
      <c r="CW97" t="e">
        <f>VLOOKUP(A97,'[1]NOUVEAUX TARIFS'!$A$1:$E$467,5,FALSE)</f>
        <v>#N/A</v>
      </c>
    </row>
    <row r="98" spans="1:101" hidden="1">
      <c r="A98" t="s">
        <v>648</v>
      </c>
      <c r="C98" t="str">
        <f>VLOOKUP(A98,'[1]PRIX D''ACHAT A JOUR'!$A$1:$C$477,3,FALSE)</f>
        <v>AS</v>
      </c>
      <c r="D98" t="s">
        <v>2053</v>
      </c>
      <c r="E98">
        <v>3</v>
      </c>
      <c r="F98" t="s">
        <v>1002</v>
      </c>
      <c r="G98">
        <v>7</v>
      </c>
      <c r="H98" t="s">
        <v>1002</v>
      </c>
      <c r="K98">
        <v>3</v>
      </c>
      <c r="L98" t="s">
        <v>1003</v>
      </c>
      <c r="M98" t="s">
        <v>2048</v>
      </c>
      <c r="N98" t="s">
        <v>648</v>
      </c>
      <c r="O98" t="s">
        <v>2054</v>
      </c>
      <c r="P98" t="s">
        <v>931</v>
      </c>
      <c r="Q98">
        <v>1.8</v>
      </c>
      <c r="R98">
        <v>1</v>
      </c>
      <c r="S98" s="36">
        <f>VLOOKUP(N98,'[1]Stock définitif au 31122021'!$A$3:$G$422,5,FALSE)</f>
        <v>159.27000000000001</v>
      </c>
      <c r="T98" s="56">
        <f>VLOOKUP(N98,'[1]Stock définitif au 31122021'!$A$3:$G$422,6,FALSE)</f>
        <v>14.87</v>
      </c>
      <c r="U98" s="36" t="str">
        <f>VLOOKUP(N98,'[1]Stock définitif au 31122021'!$A$3:$G$422,3,FALSE)</f>
        <v>AS</v>
      </c>
      <c r="V98">
        <v>8.26</v>
      </c>
      <c r="W98">
        <v>8.26</v>
      </c>
      <c r="X98" s="45">
        <v>8.26</v>
      </c>
      <c r="Y98" s="46"/>
      <c r="Z98" s="46"/>
      <c r="AB98" s="41">
        <v>10.92</v>
      </c>
      <c r="AC98" s="42" t="s">
        <v>2917</v>
      </c>
      <c r="AD98">
        <v>0</v>
      </c>
      <c r="AE98" t="s">
        <v>932</v>
      </c>
      <c r="AF98">
        <v>0</v>
      </c>
      <c r="AI98" t="s">
        <v>933</v>
      </c>
      <c r="AJ98" t="s">
        <v>934</v>
      </c>
      <c r="AM98" t="s">
        <v>935</v>
      </c>
      <c r="AN98" t="s">
        <v>936</v>
      </c>
      <c r="AO98" t="s">
        <v>1495</v>
      </c>
      <c r="AP98">
        <v>0</v>
      </c>
      <c r="AQ98">
        <v>0</v>
      </c>
      <c r="AS98">
        <v>13.19</v>
      </c>
      <c r="AT98" s="47">
        <f t="shared" si="13"/>
        <v>12.39</v>
      </c>
      <c r="AU98" s="48">
        <f t="shared" si="11"/>
        <v>16.38</v>
      </c>
      <c r="AV98" s="48">
        <f>VLOOKUP(A98,'STEEVE RESTITUTION'!$A$3:$F$484,6,FALSE)</f>
        <v>16.38</v>
      </c>
      <c r="AW98" s="48"/>
      <c r="AX98">
        <v>2</v>
      </c>
      <c r="AY98">
        <v>0</v>
      </c>
      <c r="BK98" s="43">
        <f t="shared" si="12"/>
        <v>0.24184988627748291</v>
      </c>
      <c r="BL98" s="9">
        <f t="shared" si="26"/>
        <v>1.5968523002421307</v>
      </c>
      <c r="BM98" s="45">
        <v>1.5</v>
      </c>
      <c r="BN98" s="48">
        <v>1.5</v>
      </c>
      <c r="BO98"/>
      <c r="BP98">
        <f>VLOOKUP(A98,'[1]Synthèse ventes 2021'!$A$1:$C$457,3,FALSE)</f>
        <v>131.80000000000001</v>
      </c>
      <c r="BQ98">
        <f t="shared" si="22"/>
        <v>1698.3220799999999</v>
      </c>
      <c r="BR98">
        <f t="shared" si="23"/>
        <v>2547.4831199999999</v>
      </c>
      <c r="BS98">
        <f t="shared" si="24"/>
        <v>849.16103999999996</v>
      </c>
      <c r="BT98">
        <v>15.83</v>
      </c>
      <c r="BV98">
        <v>1</v>
      </c>
      <c r="BW98">
        <v>551</v>
      </c>
      <c r="CB98">
        <v>100</v>
      </c>
      <c r="CC98">
        <v>100</v>
      </c>
      <c r="CD98" t="s">
        <v>960</v>
      </c>
      <c r="CE98">
        <v>0</v>
      </c>
      <c r="CI98">
        <v>0</v>
      </c>
      <c r="CJ98">
        <v>0</v>
      </c>
      <c r="CM98">
        <v>0</v>
      </c>
      <c r="CO98">
        <v>0</v>
      </c>
      <c r="CP98">
        <v>0</v>
      </c>
      <c r="CQ98">
        <v>0</v>
      </c>
      <c r="CT98">
        <v>0</v>
      </c>
      <c r="CU98">
        <v>0</v>
      </c>
      <c r="CV98">
        <v>0</v>
      </c>
      <c r="CW98">
        <f>VLOOKUP(A98,'[1]NOUVEAUX TARIFS'!$A$1:$E$467,5,FALSE)</f>
        <v>16.38</v>
      </c>
    </row>
    <row r="99" spans="1:101">
      <c r="A99" t="s">
        <v>2404</v>
      </c>
      <c r="C99" t="str">
        <f>VLOOKUP(A99,'[1]PRIX D''ACHAT A JOUR'!$A$1:$C$477,3,FALSE)</f>
        <v>AS</v>
      </c>
      <c r="D99" t="s">
        <v>2405</v>
      </c>
      <c r="E99">
        <v>10</v>
      </c>
      <c r="F99" t="s">
        <v>938</v>
      </c>
      <c r="G99">
        <v>5</v>
      </c>
      <c r="H99" t="s">
        <v>1222</v>
      </c>
      <c r="M99" t="s">
        <v>967</v>
      </c>
      <c r="N99" t="s">
        <v>2406</v>
      </c>
      <c r="O99" t="s">
        <v>2405</v>
      </c>
      <c r="P99" t="s">
        <v>931</v>
      </c>
      <c r="Q99">
        <v>1</v>
      </c>
      <c r="R99">
        <v>1</v>
      </c>
      <c r="S99" s="36" t="e">
        <f>VLOOKUP(N99,'[1]Stock définitif au 31122021'!$A$3:$G$422,5,FALSE)</f>
        <v>#N/A</v>
      </c>
      <c r="T99" s="36" t="e">
        <f>VLOOKUP(N99,'[1]Stock définitif au 31122021'!$A$3:$G$422,6,FALSE)</f>
        <v>#N/A</v>
      </c>
      <c r="U99" s="36" t="e">
        <f>VLOOKUP(N99,'[1]Stock définitif au 31122021'!$A$3:$G$422,3,FALSE)</f>
        <v>#N/A</v>
      </c>
      <c r="V99">
        <v>0.31</v>
      </c>
      <c r="W99">
        <v>0.31</v>
      </c>
      <c r="X99" s="45">
        <f>VLOOKUP(A99,'[1]PRIX D''ACHAT A JOUR'!$A$1:$G$477,7,FALSE)</f>
        <v>0.31</v>
      </c>
      <c r="Y99" s="46"/>
      <c r="Z99" s="46"/>
      <c r="AB99" s="41">
        <f>X99</f>
        <v>0.31</v>
      </c>
      <c r="AC99" s="42" t="s">
        <v>2917</v>
      </c>
      <c r="AD99">
        <v>0.34239999999999998</v>
      </c>
      <c r="AE99" t="s">
        <v>932</v>
      </c>
      <c r="AF99">
        <v>0</v>
      </c>
      <c r="AI99" t="s">
        <v>933</v>
      </c>
      <c r="AJ99" t="s">
        <v>934</v>
      </c>
      <c r="AM99" t="s">
        <v>935</v>
      </c>
      <c r="AN99" t="s">
        <v>936</v>
      </c>
      <c r="AP99">
        <v>0</v>
      </c>
      <c r="AQ99">
        <v>0</v>
      </c>
      <c r="AS99">
        <v>0.45</v>
      </c>
      <c r="AT99" s="47">
        <f t="shared" si="13"/>
        <v>0.46499999999999997</v>
      </c>
      <c r="AU99" s="48">
        <f t="shared" si="11"/>
        <v>0.46499999999999997</v>
      </c>
      <c r="AV99" s="48" t="e">
        <f>VLOOKUP(A99,'STEEVE RESTITUTION'!$A$3:$F$484,6,FALSE)</f>
        <v>#N/A</v>
      </c>
      <c r="AW99" s="48" t="e">
        <f t="shared" ref="AW99:AW103" si="27">AU99-AV99</f>
        <v>#N/A</v>
      </c>
      <c r="AX99">
        <v>2</v>
      </c>
      <c r="AY99">
        <v>0</v>
      </c>
      <c r="BK99" s="43">
        <f t="shared" si="12"/>
        <v>3.3333333333333236E-2</v>
      </c>
      <c r="BL99" s="9">
        <f t="shared" si="26"/>
        <v>1.4516129032258065</v>
      </c>
      <c r="BM99" s="45">
        <v>1.5</v>
      </c>
      <c r="BN99" s="48">
        <v>1.5</v>
      </c>
      <c r="BO99"/>
      <c r="BP99"/>
      <c r="BQ99" t="str">
        <f t="shared" si="22"/>
        <v/>
      </c>
      <c r="BR99" t="str">
        <f t="shared" si="23"/>
        <v/>
      </c>
      <c r="BS99" t="str">
        <f t="shared" si="24"/>
        <v/>
      </c>
      <c r="BT99">
        <v>0.54</v>
      </c>
      <c r="BV99">
        <v>1</v>
      </c>
      <c r="CB99">
        <v>100</v>
      </c>
      <c r="CC99">
        <v>100</v>
      </c>
      <c r="CD99" t="s">
        <v>937</v>
      </c>
      <c r="CE99">
        <v>0</v>
      </c>
      <c r="CI99">
        <v>0</v>
      </c>
      <c r="CJ99">
        <v>0</v>
      </c>
      <c r="CM99">
        <v>0</v>
      </c>
      <c r="CO99">
        <v>0</v>
      </c>
      <c r="CP99">
        <v>0</v>
      </c>
      <c r="CQ99">
        <v>0</v>
      </c>
      <c r="CT99">
        <v>0</v>
      </c>
      <c r="CU99">
        <v>0</v>
      </c>
      <c r="CV99">
        <v>0</v>
      </c>
      <c r="CW99" t="e">
        <f>VLOOKUP(A99,'[1]NOUVEAUX TARIFS'!$A$1:$E$467,5,FALSE)</f>
        <v>#N/A</v>
      </c>
    </row>
    <row r="100" spans="1:101">
      <c r="A100" t="s">
        <v>590</v>
      </c>
      <c r="C100" t="str">
        <f>VLOOKUP(A100,'[1]PRIX D''ACHAT A JOUR'!$A$1:$C$477,3,FALSE)</f>
        <v>AS</v>
      </c>
      <c r="D100" t="s">
        <v>1653</v>
      </c>
      <c r="E100">
        <v>8</v>
      </c>
      <c r="F100" t="s">
        <v>965</v>
      </c>
      <c r="G100">
        <v>4</v>
      </c>
      <c r="H100" t="s">
        <v>965</v>
      </c>
      <c r="K100">
        <v>1</v>
      </c>
      <c r="L100" t="s">
        <v>966</v>
      </c>
      <c r="M100" t="s">
        <v>967</v>
      </c>
      <c r="N100" t="s">
        <v>590</v>
      </c>
      <c r="O100" t="s">
        <v>1654</v>
      </c>
      <c r="P100" t="s">
        <v>931</v>
      </c>
      <c r="Q100">
        <v>1</v>
      </c>
      <c r="R100">
        <v>1</v>
      </c>
      <c r="S100" s="36">
        <f>VLOOKUP(N100,'[1]Stock définitif au 31122021'!$A$3:$G$422,5,FALSE)</f>
        <v>381</v>
      </c>
      <c r="T100" s="36">
        <f>VLOOKUP(N100,'[1]Stock définitif au 31122021'!$A$3:$G$422,6,FALSE)</f>
        <v>0.4</v>
      </c>
      <c r="U100" s="36" t="str">
        <f>VLOOKUP(N100,'[1]Stock définitif au 31122021'!$A$3:$G$422,3,FALSE)</f>
        <v>AS</v>
      </c>
      <c r="V100">
        <v>0.39700000000000002</v>
      </c>
      <c r="W100">
        <v>0.39700000000000002</v>
      </c>
      <c r="X100" s="45">
        <f>VLOOKUP(A100,'[1]PRIX D''ACHAT A JOUR'!$A$1:$G$477,7,FALSE)</f>
        <v>0.39700000000000002</v>
      </c>
      <c r="Y100" s="46"/>
      <c r="Z100" s="46"/>
      <c r="AB100" s="41">
        <f>VLOOKUP(A100,'[1]PRIX D''ACHAT A JOUR'!$A$1:$J$477,10,FALSE)</f>
        <v>0.437</v>
      </c>
      <c r="AC100" s="42" t="s">
        <v>2917</v>
      </c>
      <c r="AD100">
        <v>0.35</v>
      </c>
      <c r="AE100" t="s">
        <v>932</v>
      </c>
      <c r="AF100">
        <v>0</v>
      </c>
      <c r="AI100" t="s">
        <v>933</v>
      </c>
      <c r="AJ100" t="s">
        <v>934</v>
      </c>
      <c r="AM100" t="s">
        <v>935</v>
      </c>
      <c r="AN100" t="s">
        <v>936</v>
      </c>
      <c r="AP100">
        <v>0</v>
      </c>
      <c r="AQ100">
        <v>0</v>
      </c>
      <c r="AS100">
        <v>0.47</v>
      </c>
      <c r="AT100" s="47">
        <f t="shared" si="13"/>
        <v>0.49625000000000002</v>
      </c>
      <c r="AU100" s="48">
        <f t="shared" si="11"/>
        <v>0.54625000000000001</v>
      </c>
      <c r="AV100" s="48"/>
      <c r="AW100" s="48"/>
      <c r="AX100">
        <v>2</v>
      </c>
      <c r="AY100">
        <v>0</v>
      </c>
      <c r="BK100" s="43">
        <f t="shared" si="12"/>
        <v>0.16223404255319157</v>
      </c>
      <c r="BL100" s="9">
        <f t="shared" si="26"/>
        <v>1.1838790931989924</v>
      </c>
      <c r="BM100" s="45">
        <v>1.25</v>
      </c>
      <c r="BN100" s="48">
        <v>1.25</v>
      </c>
      <c r="BO100"/>
      <c r="BP100">
        <f>VLOOKUP(A100,'[1]Synthèse ventes 2021'!$A$1:$C$457,3,FALSE)</f>
        <v>371</v>
      </c>
      <c r="BQ100">
        <f t="shared" si="22"/>
        <v>191.30986000000001</v>
      </c>
      <c r="BR100">
        <f t="shared" si="23"/>
        <v>239.13732499999998</v>
      </c>
      <c r="BS100">
        <f t="shared" si="24"/>
        <v>47.827464999999961</v>
      </c>
      <c r="BT100">
        <v>0.56000000000000005</v>
      </c>
      <c r="BV100">
        <v>1</v>
      </c>
      <c r="CB100">
        <v>100</v>
      </c>
      <c r="CC100">
        <v>100</v>
      </c>
      <c r="CD100" t="s">
        <v>937</v>
      </c>
      <c r="CE100">
        <v>0</v>
      </c>
      <c r="CI100">
        <v>0</v>
      </c>
      <c r="CJ100">
        <v>0</v>
      </c>
      <c r="CM100">
        <v>0</v>
      </c>
      <c r="CO100">
        <v>0</v>
      </c>
      <c r="CP100">
        <v>0</v>
      </c>
      <c r="CQ100">
        <v>0</v>
      </c>
      <c r="CT100">
        <v>0</v>
      </c>
      <c r="CU100">
        <v>0</v>
      </c>
      <c r="CV100">
        <v>0</v>
      </c>
      <c r="CW100">
        <f>VLOOKUP(A100,'[1]NOUVEAUX TARIFS'!$A$1:$E$467,5,FALSE)</f>
        <v>0.54625000000000001</v>
      </c>
    </row>
    <row r="101" spans="1:101">
      <c r="A101" t="s">
        <v>2391</v>
      </c>
      <c r="C101" t="str">
        <f>VLOOKUP(A101,'[1]PRIX D''ACHAT A JOUR'!$A$1:$C$477,3,FALSE)</f>
        <v>AS</v>
      </c>
      <c r="D101" t="s">
        <v>2392</v>
      </c>
      <c r="E101">
        <v>19</v>
      </c>
      <c r="F101" t="s">
        <v>2085</v>
      </c>
      <c r="G101">
        <v>3</v>
      </c>
      <c r="H101" t="s">
        <v>1618</v>
      </c>
      <c r="M101" t="s">
        <v>1660</v>
      </c>
      <c r="N101">
        <v>8110814018</v>
      </c>
      <c r="O101" t="s">
        <v>677</v>
      </c>
      <c r="P101" t="s">
        <v>931</v>
      </c>
      <c r="Q101">
        <v>1</v>
      </c>
      <c r="R101">
        <v>50</v>
      </c>
      <c r="S101" s="36" t="e">
        <f>VLOOKUP(N101,'[1]Stock définitif au 31122021'!$A$3:$G$422,5,FALSE)</f>
        <v>#N/A</v>
      </c>
      <c r="T101" s="36" t="e">
        <f>VLOOKUP(N101,'[1]Stock définitif au 31122021'!$A$3:$G$422,6,FALSE)</f>
        <v>#N/A</v>
      </c>
      <c r="U101" s="36" t="e">
        <f>VLOOKUP(N101,'[1]Stock définitif au 31122021'!$A$3:$G$422,3,FALSE)</f>
        <v>#N/A</v>
      </c>
      <c r="V101">
        <v>0.36599999999999999</v>
      </c>
      <c r="W101">
        <f>VLOOKUP(A101,'[1]EXPORT ARTICLES 03012022'!$A$1:$R$883,18,FALSE)</f>
        <v>0.36599999999999999</v>
      </c>
      <c r="X101" s="45">
        <f>VLOOKUP(A101,'[1]PRIX D''ACHAT A JOUR'!$A$1:$G$477,7,FALSE)</f>
        <v>0.36599999999999999</v>
      </c>
      <c r="Y101" s="46"/>
      <c r="Z101" s="46"/>
      <c r="AB101" s="41">
        <f>+X101</f>
        <v>0.36599999999999999</v>
      </c>
      <c r="AC101" s="42" t="s">
        <v>2917</v>
      </c>
      <c r="AD101">
        <v>0.36599999999999999</v>
      </c>
      <c r="AE101" t="s">
        <v>932</v>
      </c>
      <c r="AF101">
        <v>0</v>
      </c>
      <c r="AG101" t="s">
        <v>2393</v>
      </c>
      <c r="AH101">
        <v>5</v>
      </c>
      <c r="AI101" t="s">
        <v>933</v>
      </c>
      <c r="AJ101" t="s">
        <v>934</v>
      </c>
      <c r="AM101" t="s">
        <v>935</v>
      </c>
      <c r="AN101" t="s">
        <v>936</v>
      </c>
      <c r="AP101">
        <v>0</v>
      </c>
      <c r="AQ101">
        <v>0</v>
      </c>
      <c r="AS101">
        <v>0.54900000000000004</v>
      </c>
      <c r="AT101" s="47">
        <f t="shared" si="13"/>
        <v>0.54899999999999993</v>
      </c>
      <c r="AU101" s="48">
        <f t="shared" si="11"/>
        <v>0.54899999999999993</v>
      </c>
      <c r="AV101" s="48" t="e">
        <f>VLOOKUP(A101,'STEEVE RESTITUTION'!$A$3:$F$484,6,FALSE)</f>
        <v>#N/A</v>
      </c>
      <c r="AW101" s="48" t="e">
        <f t="shared" si="27"/>
        <v>#N/A</v>
      </c>
      <c r="AX101">
        <v>4</v>
      </c>
      <c r="AY101">
        <v>0</v>
      </c>
      <c r="BK101" s="43">
        <f t="shared" si="12"/>
        <v>-2.0222641614301576E-16</v>
      </c>
      <c r="BL101" s="9">
        <f t="shared" si="26"/>
        <v>1.5000000000000002</v>
      </c>
      <c r="BM101" s="45">
        <v>1.5</v>
      </c>
      <c r="BN101" s="48">
        <v>1.5</v>
      </c>
      <c r="BO101"/>
      <c r="BP101">
        <f>VLOOKUP(A101,'[1]Synthèse ventes 2021'!$A$1:$C$457,3,FALSE)</f>
        <v>26</v>
      </c>
      <c r="BQ101">
        <f t="shared" si="22"/>
        <v>11.22888</v>
      </c>
      <c r="BR101">
        <f t="shared" si="23"/>
        <v>16.843319999999995</v>
      </c>
      <c r="BS101">
        <f t="shared" si="24"/>
        <v>5.6144399999999948</v>
      </c>
      <c r="BT101">
        <v>0.65900000000000003</v>
      </c>
      <c r="BV101">
        <v>1</v>
      </c>
      <c r="CB101">
        <v>100</v>
      </c>
      <c r="CC101">
        <v>100</v>
      </c>
      <c r="CD101" t="s">
        <v>937</v>
      </c>
      <c r="CE101">
        <v>0</v>
      </c>
      <c r="CI101">
        <v>0</v>
      </c>
      <c r="CJ101">
        <v>0</v>
      </c>
      <c r="CM101">
        <v>0</v>
      </c>
      <c r="CO101">
        <v>0</v>
      </c>
      <c r="CP101">
        <v>0</v>
      </c>
      <c r="CQ101">
        <v>0</v>
      </c>
      <c r="CT101">
        <v>0</v>
      </c>
      <c r="CU101">
        <v>0</v>
      </c>
      <c r="CV101">
        <v>0</v>
      </c>
      <c r="CW101" t="e">
        <f>VLOOKUP(A101,'[1]NOUVEAUX TARIFS'!$A$1:$E$467,5,FALSE)</f>
        <v>#N/A</v>
      </c>
    </row>
    <row r="102" spans="1:101">
      <c r="A102" t="s">
        <v>582</v>
      </c>
      <c r="C102" t="str">
        <f>VLOOKUP(A102,'[1]PRIX D''ACHAT A JOUR'!$A$1:$C$477,3,FALSE)</f>
        <v>AS</v>
      </c>
      <c r="D102" t="s">
        <v>1651</v>
      </c>
      <c r="E102">
        <v>8</v>
      </c>
      <c r="F102" t="s">
        <v>965</v>
      </c>
      <c r="G102">
        <v>4</v>
      </c>
      <c r="H102" t="s">
        <v>965</v>
      </c>
      <c r="K102">
        <v>1</v>
      </c>
      <c r="L102" t="s">
        <v>966</v>
      </c>
      <c r="M102" t="s">
        <v>967</v>
      </c>
      <c r="N102">
        <v>5545040</v>
      </c>
      <c r="O102" t="s">
        <v>1652</v>
      </c>
      <c r="P102" t="s">
        <v>931</v>
      </c>
      <c r="Q102">
        <v>1</v>
      </c>
      <c r="R102">
        <v>1</v>
      </c>
      <c r="S102" s="36" t="e">
        <f>VLOOKUP(N102,'[1]Stock définitif au 31122021'!$A$3:$G$422,5,FALSE)</f>
        <v>#N/A</v>
      </c>
      <c r="T102" s="36" t="e">
        <f>VLOOKUP(N102,'[1]Stock définitif au 31122021'!$A$3:$G$422,6,FALSE)</f>
        <v>#N/A</v>
      </c>
      <c r="U102" s="36" t="e">
        <f>VLOOKUP(N102,'[1]Stock définitif au 31122021'!$A$3:$G$422,3,FALSE)</f>
        <v>#N/A</v>
      </c>
      <c r="V102">
        <v>0.45700000000000002</v>
      </c>
      <c r="W102">
        <v>0.45700000000000002</v>
      </c>
      <c r="X102" s="45">
        <f>VLOOKUP(A102,'[1]PRIX D''ACHAT A JOUR'!$A$1:$G$477,7,FALSE)</f>
        <v>0.45700000000000002</v>
      </c>
      <c r="Y102" s="46"/>
      <c r="Z102" s="46"/>
      <c r="AB102" s="41">
        <f>VLOOKUP(A102,'[1]PRIX D''ACHAT A JOUR'!$A$1:$J$477,10,FALSE)</f>
        <v>0.503</v>
      </c>
      <c r="AC102" s="42" t="s">
        <v>2917</v>
      </c>
      <c r="AD102">
        <v>0.41</v>
      </c>
      <c r="AE102" t="s">
        <v>932</v>
      </c>
      <c r="AF102">
        <v>0</v>
      </c>
      <c r="AI102" t="s">
        <v>933</v>
      </c>
      <c r="AJ102" t="s">
        <v>934</v>
      </c>
      <c r="AM102" t="s">
        <v>935</v>
      </c>
      <c r="AN102" t="s">
        <v>936</v>
      </c>
      <c r="AP102">
        <v>0</v>
      </c>
      <c r="AQ102">
        <v>0</v>
      </c>
      <c r="AS102">
        <v>0.53</v>
      </c>
      <c r="AT102" s="47">
        <f t="shared" si="13"/>
        <v>0.57125000000000004</v>
      </c>
      <c r="AU102" s="48">
        <f t="shared" si="11"/>
        <v>0.62875000000000003</v>
      </c>
      <c r="AV102" s="48"/>
      <c r="AW102" s="48"/>
      <c r="AX102">
        <v>2</v>
      </c>
      <c r="AY102">
        <v>0</v>
      </c>
      <c r="BK102" s="43">
        <f t="shared" si="12"/>
        <v>0.18632075471698112</v>
      </c>
      <c r="BL102" s="9">
        <f t="shared" si="26"/>
        <v>1.1597374179431073</v>
      </c>
      <c r="BM102" s="45">
        <v>1.25</v>
      </c>
      <c r="BN102" s="48">
        <v>1.25</v>
      </c>
      <c r="BO102"/>
      <c r="BP102"/>
      <c r="BQ102" t="str">
        <f t="shared" si="22"/>
        <v/>
      </c>
      <c r="BR102" t="str">
        <f t="shared" si="23"/>
        <v/>
      </c>
      <c r="BS102" t="str">
        <f t="shared" si="24"/>
        <v/>
      </c>
      <c r="BT102">
        <v>0.64</v>
      </c>
      <c r="BV102">
        <v>1</v>
      </c>
      <c r="CB102">
        <v>100</v>
      </c>
      <c r="CC102">
        <v>100</v>
      </c>
      <c r="CD102" t="s">
        <v>937</v>
      </c>
      <c r="CE102">
        <v>0</v>
      </c>
      <c r="CI102">
        <v>0</v>
      </c>
      <c r="CJ102">
        <v>0</v>
      </c>
      <c r="CM102">
        <v>0</v>
      </c>
      <c r="CO102">
        <v>0</v>
      </c>
      <c r="CP102">
        <v>0</v>
      </c>
      <c r="CQ102">
        <v>0</v>
      </c>
      <c r="CT102">
        <v>0</v>
      </c>
      <c r="CU102">
        <v>0</v>
      </c>
      <c r="CV102">
        <v>0</v>
      </c>
      <c r="CW102">
        <f>VLOOKUP(A102,'[1]NOUVEAUX TARIFS'!$A$1:$E$467,5,FALSE)</f>
        <v>0.62875000000000003</v>
      </c>
    </row>
    <row r="103" spans="1:101">
      <c r="A103" t="s">
        <v>588</v>
      </c>
      <c r="C103" t="str">
        <f>VLOOKUP(A103,'[1]PRIX D''ACHAT A JOUR'!$A$1:$C$477,3,FALSE)</f>
        <v>AS</v>
      </c>
      <c r="D103" t="s">
        <v>1572</v>
      </c>
      <c r="E103">
        <v>8</v>
      </c>
      <c r="F103" t="s">
        <v>965</v>
      </c>
      <c r="G103">
        <v>4</v>
      </c>
      <c r="H103" t="s">
        <v>965</v>
      </c>
      <c r="K103">
        <v>1</v>
      </c>
      <c r="L103" t="s">
        <v>966</v>
      </c>
      <c r="M103" t="s">
        <v>967</v>
      </c>
      <c r="N103">
        <v>5505040</v>
      </c>
      <c r="O103" t="s">
        <v>1573</v>
      </c>
      <c r="P103" t="s">
        <v>931</v>
      </c>
      <c r="Q103">
        <v>1</v>
      </c>
      <c r="R103">
        <v>1</v>
      </c>
      <c r="S103" s="36" t="e">
        <f>VLOOKUP(N103,'[1]Stock définitif au 31122021'!$A$3:$G$422,5,FALSE)</f>
        <v>#N/A</v>
      </c>
      <c r="T103" s="36" t="e">
        <f>VLOOKUP(N103,'[1]Stock définitif au 31122021'!$A$3:$G$422,6,FALSE)</f>
        <v>#N/A</v>
      </c>
      <c r="U103" s="36" t="e">
        <f>VLOOKUP(N103,'[1]Stock définitif au 31122021'!$A$3:$G$422,3,FALSE)</f>
        <v>#N/A</v>
      </c>
      <c r="V103">
        <v>0.49299999999999999</v>
      </c>
      <c r="W103">
        <v>0.49299999999999999</v>
      </c>
      <c r="X103" s="45">
        <f>VLOOKUP(A103,'[1]PRIX D''ACHAT A JOUR'!$A$1:$G$477,7,FALSE)</f>
        <v>0.49299999999999999</v>
      </c>
      <c r="Y103" s="46"/>
      <c r="Z103" s="46"/>
      <c r="AB103" s="41">
        <f>VLOOKUP(A103,'[1]PRIX D''ACHAT A JOUR'!$A$1:$J$477,10,FALSE)</f>
        <v>0.54200000000000004</v>
      </c>
      <c r="AC103" s="42" t="s">
        <v>2917</v>
      </c>
      <c r="AD103">
        <v>0.435</v>
      </c>
      <c r="AE103" t="s">
        <v>932</v>
      </c>
      <c r="AF103">
        <v>0</v>
      </c>
      <c r="AI103" t="s">
        <v>933</v>
      </c>
      <c r="AJ103" t="s">
        <v>934</v>
      </c>
      <c r="AM103" t="s">
        <v>935</v>
      </c>
      <c r="AN103" t="s">
        <v>936</v>
      </c>
      <c r="AP103">
        <v>0</v>
      </c>
      <c r="AQ103">
        <v>0</v>
      </c>
      <c r="AS103">
        <v>0.6</v>
      </c>
      <c r="AT103" s="47">
        <f t="shared" si="13"/>
        <v>0.61624999999999996</v>
      </c>
      <c r="AU103" s="48">
        <f t="shared" si="11"/>
        <v>0.67749999999999999</v>
      </c>
      <c r="AV103" s="48">
        <f>VLOOKUP(A103,'STEEVE RESTITUTION'!$A$3:$F$484,6,FALSE)</f>
        <v>0.63</v>
      </c>
      <c r="AW103" s="48">
        <f t="shared" si="27"/>
        <v>4.7499999999999987E-2</v>
      </c>
      <c r="AX103">
        <v>2</v>
      </c>
      <c r="AY103">
        <v>0</v>
      </c>
      <c r="BK103" s="43">
        <f t="shared" si="12"/>
        <v>0.12916666666666671</v>
      </c>
      <c r="BL103" s="9">
        <f t="shared" si="26"/>
        <v>1.2170385395537524</v>
      </c>
      <c r="BM103" s="45">
        <v>1.25</v>
      </c>
      <c r="BN103" s="48">
        <v>1.25</v>
      </c>
      <c r="BO103"/>
      <c r="BP103"/>
      <c r="BQ103" t="str">
        <f t="shared" si="22"/>
        <v/>
      </c>
      <c r="BR103" t="str">
        <f t="shared" si="23"/>
        <v/>
      </c>
      <c r="BS103" t="str">
        <f t="shared" si="24"/>
        <v/>
      </c>
      <c r="BT103">
        <v>0.72</v>
      </c>
      <c r="BV103">
        <v>1</v>
      </c>
      <c r="CB103">
        <v>100</v>
      </c>
      <c r="CC103">
        <v>100</v>
      </c>
      <c r="CD103" t="s">
        <v>937</v>
      </c>
      <c r="CE103">
        <v>0</v>
      </c>
      <c r="CI103">
        <v>0</v>
      </c>
      <c r="CJ103">
        <v>0</v>
      </c>
      <c r="CM103">
        <v>0</v>
      </c>
      <c r="CO103">
        <v>0</v>
      </c>
      <c r="CP103">
        <v>0</v>
      </c>
      <c r="CQ103">
        <v>0</v>
      </c>
      <c r="CT103">
        <v>0</v>
      </c>
      <c r="CU103">
        <v>0</v>
      </c>
      <c r="CV103">
        <v>0</v>
      </c>
      <c r="CW103">
        <f>VLOOKUP(A103,'[1]NOUVEAUX TARIFS'!$A$1:$E$467,5,FALSE)</f>
        <v>0.63</v>
      </c>
    </row>
    <row r="104" spans="1:101">
      <c r="A104" t="s">
        <v>2718</v>
      </c>
      <c r="D104" t="s">
        <v>2719</v>
      </c>
      <c r="S104" s="36" t="e">
        <f>VLOOKUP(N104,'[1]Stock définitif au 31122021'!$A$3:$G$422,5,FALSE)</f>
        <v>#N/A</v>
      </c>
      <c r="T104" s="36" t="e">
        <f>VLOOKUP(N104,'[1]Stock définitif au 31122021'!$A$3:$G$422,6,FALSE)</f>
        <v>#N/A</v>
      </c>
      <c r="U104" s="36" t="e">
        <f>VLOOKUP(N104,'[1]Stock définitif au 31122021'!$A$3:$G$422,3,FALSE)</f>
        <v>#N/A</v>
      </c>
      <c r="V104">
        <v>0.56077500000000002</v>
      </c>
      <c r="W104">
        <f>V104</f>
        <v>0.56077500000000002</v>
      </c>
      <c r="X104" s="45">
        <f>W104</f>
        <v>0.56077500000000002</v>
      </c>
      <c r="Y104" s="46"/>
      <c r="Z104" s="46"/>
      <c r="AB104" s="41">
        <f>+X104</f>
        <v>0.56077500000000002</v>
      </c>
      <c r="AC104" s="42" t="s">
        <v>2917</v>
      </c>
      <c r="AS104">
        <v>0.39779999999999999</v>
      </c>
      <c r="AT104" s="47">
        <f t="shared" si="13"/>
        <v>0.70096875000000003</v>
      </c>
      <c r="AU104" s="48">
        <f t="shared" si="11"/>
        <v>0.70096875000000003</v>
      </c>
      <c r="AV104" s="48"/>
      <c r="AW104" s="48"/>
      <c r="BK104" s="43">
        <f t="shared" si="12"/>
        <v>0.76211349924585237</v>
      </c>
      <c r="BL104" s="9">
        <f t="shared" si="26"/>
        <v>0.709375417948375</v>
      </c>
      <c r="BM104" s="45">
        <v>1.25</v>
      </c>
      <c r="BN104" s="48">
        <v>1.25</v>
      </c>
      <c r="BO104"/>
      <c r="BP104"/>
      <c r="BQ104" t="str">
        <f t="shared" si="22"/>
        <v/>
      </c>
      <c r="BR104" t="str">
        <f t="shared" si="23"/>
        <v/>
      </c>
      <c r="BS104" t="str">
        <f t="shared" si="24"/>
        <v/>
      </c>
      <c r="CD104" t="s">
        <v>1361</v>
      </c>
      <c r="CW104" t="e">
        <f>VLOOKUP(A104,'[1]NOUVEAUX TARIFS'!$A$1:$E$467,5,FALSE)</f>
        <v>#N/A</v>
      </c>
    </row>
    <row r="105" spans="1:101" hidden="1">
      <c r="A105" t="s">
        <v>963</v>
      </c>
      <c r="C105" t="str">
        <f>VLOOKUP(A105,'[1]PRIX D''ACHAT A JOUR'!$A$1:$C$477,3,FALSE)</f>
        <v>AN</v>
      </c>
      <c r="D105" t="s">
        <v>964</v>
      </c>
      <c r="E105">
        <v>8</v>
      </c>
      <c r="F105" t="s">
        <v>965</v>
      </c>
      <c r="G105">
        <v>4</v>
      </c>
      <c r="H105" t="s">
        <v>965</v>
      </c>
      <c r="K105">
        <v>1</v>
      </c>
      <c r="L105" t="s">
        <v>966</v>
      </c>
      <c r="M105" t="s">
        <v>967</v>
      </c>
      <c r="N105" t="s">
        <v>963</v>
      </c>
      <c r="O105" t="s">
        <v>968</v>
      </c>
      <c r="Q105">
        <v>1</v>
      </c>
      <c r="R105">
        <v>1</v>
      </c>
      <c r="S105" s="36">
        <f>VLOOKUP(N105,'[1]Stock définitif au 31122021'!$A$3:$G$422,5,FALSE)</f>
        <v>759</v>
      </c>
      <c r="T105" s="36">
        <f>VLOOKUP(N105,'[1]Stock définitif au 31122021'!$A$3:$G$422,6,FALSE)</f>
        <v>2.13</v>
      </c>
      <c r="U105" s="36" t="str">
        <f>VLOOKUP(N105,'[1]Stock définitif au 31122021'!$A$3:$G$422,3,FALSE)</f>
        <v>AN</v>
      </c>
      <c r="V105">
        <v>2.13</v>
      </c>
      <c r="W105">
        <v>2.13</v>
      </c>
      <c r="X105" s="45">
        <f>VLOOKUP(A105,'[1]PRIX D''ACHAT A JOUR'!$A$1:$G$477,7,FALSE)</f>
        <v>2.13</v>
      </c>
      <c r="Y105" s="46"/>
      <c r="Z105" s="46"/>
      <c r="AB105" s="41">
        <f>VLOOKUP(A105,'[1]PRIX D''ACHAT A JOUR'!$A$1:$J$477,10,FALSE)</f>
        <v>2.5049999999999999</v>
      </c>
      <c r="AC105" s="42" t="s">
        <v>2917</v>
      </c>
      <c r="AD105">
        <v>1.88</v>
      </c>
      <c r="AE105" t="s">
        <v>932</v>
      </c>
      <c r="AF105">
        <v>0</v>
      </c>
      <c r="AI105" t="s">
        <v>933</v>
      </c>
      <c r="AJ105" t="s">
        <v>934</v>
      </c>
      <c r="AM105" t="s">
        <v>935</v>
      </c>
      <c r="AN105" t="s">
        <v>936</v>
      </c>
      <c r="AP105">
        <v>0</v>
      </c>
      <c r="AQ105">
        <v>0</v>
      </c>
      <c r="AS105">
        <v>3.76</v>
      </c>
      <c r="AT105" s="47">
        <f t="shared" si="13"/>
        <v>4.26</v>
      </c>
      <c r="AU105" s="48">
        <f t="shared" si="11"/>
        <v>5.01</v>
      </c>
      <c r="AV105" s="48"/>
      <c r="AW105" s="48"/>
      <c r="AX105">
        <v>2</v>
      </c>
      <c r="AY105">
        <v>0</v>
      </c>
      <c r="BK105" s="43">
        <f t="shared" si="12"/>
        <v>0.33244680851063829</v>
      </c>
      <c r="BL105" s="9">
        <f t="shared" si="26"/>
        <v>1.7652582159624413</v>
      </c>
      <c r="BM105" s="45">
        <v>2</v>
      </c>
      <c r="BN105" s="48">
        <v>2</v>
      </c>
      <c r="BO105"/>
      <c r="BP105"/>
      <c r="BQ105" t="str">
        <f t="shared" si="22"/>
        <v/>
      </c>
      <c r="BR105" t="str">
        <f t="shared" si="23"/>
        <v/>
      </c>
      <c r="BS105" t="str">
        <f t="shared" si="24"/>
        <v/>
      </c>
      <c r="BT105">
        <v>4.51</v>
      </c>
      <c r="CB105">
        <v>100</v>
      </c>
      <c r="CC105">
        <v>100</v>
      </c>
      <c r="CD105" t="s">
        <v>951</v>
      </c>
      <c r="CE105">
        <v>0</v>
      </c>
      <c r="CI105">
        <v>0</v>
      </c>
      <c r="CJ105">
        <v>0</v>
      </c>
      <c r="CM105">
        <v>0</v>
      </c>
      <c r="CO105">
        <v>0</v>
      </c>
      <c r="CP105">
        <v>0</v>
      </c>
      <c r="CQ105">
        <v>0</v>
      </c>
      <c r="CT105">
        <v>0</v>
      </c>
      <c r="CU105">
        <v>0</v>
      </c>
      <c r="CV105">
        <v>0</v>
      </c>
      <c r="CW105" t="e">
        <f>VLOOKUP(A105,'[1]NOUVEAUX TARIFS'!$A$1:$E$467,5,FALSE)</f>
        <v>#N/A</v>
      </c>
    </row>
    <row r="106" spans="1:101">
      <c r="A106" t="s">
        <v>2716</v>
      </c>
      <c r="D106" t="s">
        <v>2717</v>
      </c>
      <c r="S106" s="36" t="e">
        <f>VLOOKUP(N106,'[1]Stock définitif au 31122021'!$A$3:$G$422,5,FALSE)</f>
        <v>#N/A</v>
      </c>
      <c r="T106" s="36" t="e">
        <f>VLOOKUP(N106,'[1]Stock définitif au 31122021'!$A$3:$G$422,6,FALSE)</f>
        <v>#N/A</v>
      </c>
      <c r="U106" s="36" t="e">
        <f>VLOOKUP(N106,'[1]Stock définitif au 31122021'!$A$3:$G$422,3,FALSE)</f>
        <v>#N/A</v>
      </c>
      <c r="V106">
        <v>0.59723999999999999</v>
      </c>
      <c r="W106">
        <f>V106</f>
        <v>0.59723999999999999</v>
      </c>
      <c r="X106" s="45">
        <f>W106</f>
        <v>0.59723999999999999</v>
      </c>
      <c r="Y106" s="46"/>
      <c r="Z106" s="46"/>
      <c r="AB106" s="41">
        <f>+X106</f>
        <v>0.59723999999999999</v>
      </c>
      <c r="AC106" s="42" t="s">
        <v>2917</v>
      </c>
      <c r="AS106">
        <v>0.63648000000000005</v>
      </c>
      <c r="AT106" s="47">
        <f t="shared" si="13"/>
        <v>0.74655000000000005</v>
      </c>
      <c r="AU106" s="48">
        <f t="shared" si="11"/>
        <v>0.74655000000000005</v>
      </c>
      <c r="AV106" s="48"/>
      <c r="AW106" s="48"/>
      <c r="BK106" s="43">
        <f t="shared" si="12"/>
        <v>0.17293552036199095</v>
      </c>
      <c r="BL106" s="9">
        <f t="shared" si="26"/>
        <v>1.0657022302591923</v>
      </c>
      <c r="BM106" s="45">
        <v>1.25</v>
      </c>
      <c r="BN106" s="48">
        <v>1.25</v>
      </c>
      <c r="BO106"/>
      <c r="BP106"/>
      <c r="BQ106" t="str">
        <f t="shared" si="22"/>
        <v/>
      </c>
      <c r="BR106" t="str">
        <f t="shared" si="23"/>
        <v/>
      </c>
      <c r="BS106" t="str">
        <f t="shared" si="24"/>
        <v/>
      </c>
      <c r="CD106" t="s">
        <v>1361</v>
      </c>
      <c r="CW106" t="e">
        <f>VLOOKUP(A106,'[1]NOUVEAUX TARIFS'!$A$1:$E$467,5,FALSE)</f>
        <v>#N/A</v>
      </c>
    </row>
    <row r="107" spans="1:101">
      <c r="A107" t="s">
        <v>584</v>
      </c>
      <c r="C107" t="str">
        <f>VLOOKUP(A107,'[1]PRIX D''ACHAT A JOUR'!$A$1:$C$477,3,FALSE)</f>
        <v>AS</v>
      </c>
      <c r="D107" t="s">
        <v>1655</v>
      </c>
      <c r="E107">
        <v>8</v>
      </c>
      <c r="F107" t="s">
        <v>965</v>
      </c>
      <c r="G107">
        <v>4</v>
      </c>
      <c r="H107" t="s">
        <v>965</v>
      </c>
      <c r="K107">
        <v>1</v>
      </c>
      <c r="L107" t="s">
        <v>966</v>
      </c>
      <c r="M107" t="s">
        <v>967</v>
      </c>
      <c r="N107">
        <v>5545050</v>
      </c>
      <c r="O107" t="s">
        <v>1656</v>
      </c>
      <c r="P107" t="s">
        <v>931</v>
      </c>
      <c r="Q107">
        <v>1</v>
      </c>
      <c r="R107">
        <v>1</v>
      </c>
      <c r="S107" s="36" t="e">
        <f>VLOOKUP(N107,'[1]Stock définitif au 31122021'!$A$3:$G$422,5,FALSE)</f>
        <v>#N/A</v>
      </c>
      <c r="T107" s="36" t="e">
        <f>VLOOKUP(N107,'[1]Stock définitif au 31122021'!$A$3:$G$422,6,FALSE)</f>
        <v>#N/A</v>
      </c>
      <c r="U107" s="36" t="e">
        <f>VLOOKUP(N107,'[1]Stock définitif au 31122021'!$A$3:$G$422,3,FALSE)</f>
        <v>#N/A</v>
      </c>
      <c r="V107">
        <v>0.55300000000000005</v>
      </c>
      <c r="W107">
        <v>0.55300000000000005</v>
      </c>
      <c r="X107" s="45">
        <f>VLOOKUP(A107,'[1]PRIX D''ACHAT A JOUR'!$A$1:$G$477,7,FALSE)</f>
        <v>0.55300000000000005</v>
      </c>
      <c r="Y107" s="46"/>
      <c r="Z107" s="46"/>
      <c r="AB107" s="41">
        <f>VLOOKUP(A107,'[1]PRIX D''ACHAT A JOUR'!$A$1:$J$477,10,FALSE)</f>
        <v>0.60799999999999998</v>
      </c>
      <c r="AC107" s="42" t="s">
        <v>2917</v>
      </c>
      <c r="AD107">
        <v>0.49</v>
      </c>
      <c r="AE107" t="s">
        <v>932</v>
      </c>
      <c r="AF107">
        <v>0</v>
      </c>
      <c r="AI107" t="s">
        <v>933</v>
      </c>
      <c r="AJ107" t="s">
        <v>934</v>
      </c>
      <c r="AM107" t="s">
        <v>935</v>
      </c>
      <c r="AN107" t="s">
        <v>936</v>
      </c>
      <c r="AP107">
        <v>0</v>
      </c>
      <c r="AQ107">
        <v>0</v>
      </c>
      <c r="AS107">
        <v>0.64</v>
      </c>
      <c r="AT107" s="47">
        <f t="shared" si="13"/>
        <v>0.69125000000000003</v>
      </c>
      <c r="AU107" s="48">
        <f t="shared" si="11"/>
        <v>0.76</v>
      </c>
      <c r="AV107" s="48"/>
      <c r="AW107" s="48"/>
      <c r="AX107">
        <v>2</v>
      </c>
      <c r="AY107">
        <v>0</v>
      </c>
      <c r="BK107" s="43">
        <f t="shared" si="12"/>
        <v>0.1875</v>
      </c>
      <c r="BL107" s="9">
        <f t="shared" si="26"/>
        <v>1.1573236889692584</v>
      </c>
      <c r="BM107" s="45">
        <v>1.25</v>
      </c>
      <c r="BN107" s="48">
        <v>1.25</v>
      </c>
      <c r="BO107"/>
      <c r="BP107">
        <f>VLOOKUP(A107,'[1]Synthèse ventes 2021'!$A$1:$C$457,3,FALSE)</f>
        <v>170</v>
      </c>
      <c r="BQ107">
        <f t="shared" si="22"/>
        <v>121.9648</v>
      </c>
      <c r="BR107">
        <f t="shared" si="23"/>
        <v>152.45599999999999</v>
      </c>
      <c r="BS107">
        <f t="shared" si="24"/>
        <v>30.491199999999992</v>
      </c>
      <c r="BT107">
        <v>0.77</v>
      </c>
      <c r="BV107">
        <v>1</v>
      </c>
      <c r="CB107">
        <v>100</v>
      </c>
      <c r="CC107">
        <v>100</v>
      </c>
      <c r="CD107" t="s">
        <v>937</v>
      </c>
      <c r="CE107">
        <v>0</v>
      </c>
      <c r="CI107">
        <v>0</v>
      </c>
      <c r="CJ107">
        <v>0</v>
      </c>
      <c r="CM107">
        <v>0</v>
      </c>
      <c r="CO107">
        <v>0</v>
      </c>
      <c r="CP107">
        <v>0</v>
      </c>
      <c r="CQ107">
        <v>0</v>
      </c>
      <c r="CT107">
        <v>0</v>
      </c>
      <c r="CU107">
        <v>0</v>
      </c>
      <c r="CV107">
        <v>0</v>
      </c>
      <c r="CW107">
        <f>VLOOKUP(A107,'[1]NOUVEAUX TARIFS'!$A$1:$E$467,5,FALSE)</f>
        <v>0.76</v>
      </c>
    </row>
    <row r="108" spans="1:101">
      <c r="A108" t="s">
        <v>2714</v>
      </c>
      <c r="D108" t="s">
        <v>2715</v>
      </c>
      <c r="S108" s="36" t="e">
        <f>VLOOKUP(N108,'[1]Stock définitif au 31122021'!$A$3:$G$422,5,FALSE)</f>
        <v>#N/A</v>
      </c>
      <c r="T108" s="36" t="e">
        <f>VLOOKUP(N108,'[1]Stock définitif au 31122021'!$A$3:$G$422,6,FALSE)</f>
        <v>#N/A</v>
      </c>
      <c r="U108" s="36" t="e">
        <f>VLOOKUP(N108,'[1]Stock définitif au 31122021'!$A$3:$G$422,3,FALSE)</f>
        <v>#N/A</v>
      </c>
      <c r="V108">
        <v>0.62155000000000005</v>
      </c>
      <c r="W108">
        <f>V108</f>
        <v>0.62155000000000005</v>
      </c>
      <c r="X108" s="45">
        <f>W108</f>
        <v>0.62155000000000005</v>
      </c>
      <c r="Y108" s="46"/>
      <c r="Z108" s="46"/>
      <c r="AB108" s="41">
        <f>+X108</f>
        <v>0.62155000000000005</v>
      </c>
      <c r="AC108" s="42" t="s">
        <v>2917</v>
      </c>
      <c r="AS108">
        <v>0.79559999999999997</v>
      </c>
      <c r="AT108" s="47">
        <f t="shared" si="13"/>
        <v>0.82666150000000016</v>
      </c>
      <c r="AU108" s="48">
        <f t="shared" si="11"/>
        <v>0.82666150000000016</v>
      </c>
      <c r="AV108" s="48"/>
      <c r="AW108" s="48"/>
      <c r="BK108" s="43">
        <f t="shared" si="12"/>
        <v>3.9041603821015819E-2</v>
      </c>
      <c r="BL108" s="9">
        <f t="shared" si="26"/>
        <v>1.2800257420963719</v>
      </c>
      <c r="BM108" s="45">
        <v>1.33</v>
      </c>
      <c r="BN108" s="48">
        <v>1.33</v>
      </c>
      <c r="BO108"/>
      <c r="BP108"/>
      <c r="BQ108" t="str">
        <f t="shared" si="22"/>
        <v/>
      </c>
      <c r="BR108" t="str">
        <f t="shared" si="23"/>
        <v/>
      </c>
      <c r="BS108" t="str">
        <f t="shared" si="24"/>
        <v/>
      </c>
      <c r="CD108" t="s">
        <v>1361</v>
      </c>
      <c r="CW108" t="e">
        <f>VLOOKUP(A108,'[1]NOUVEAUX TARIFS'!$A$1:$E$467,5,FALSE)</f>
        <v>#N/A</v>
      </c>
    </row>
    <row r="109" spans="1:101">
      <c r="A109" t="s">
        <v>636</v>
      </c>
      <c r="C109" t="str">
        <f>VLOOKUP(A109,'[1]PRIX D''ACHAT A JOUR'!$A$1:$C$477,3,FALSE)</f>
        <v>AS</v>
      </c>
      <c r="D109" t="s">
        <v>637</v>
      </c>
      <c r="E109">
        <v>8</v>
      </c>
      <c r="F109" t="s">
        <v>965</v>
      </c>
      <c r="G109">
        <v>4</v>
      </c>
      <c r="H109" t="s">
        <v>965</v>
      </c>
      <c r="K109">
        <v>1</v>
      </c>
      <c r="L109" t="s">
        <v>966</v>
      </c>
      <c r="M109" t="s">
        <v>967</v>
      </c>
      <c r="N109" t="s">
        <v>636</v>
      </c>
      <c r="O109" t="s">
        <v>1337</v>
      </c>
      <c r="P109" t="s">
        <v>931</v>
      </c>
      <c r="Q109">
        <v>1</v>
      </c>
      <c r="R109">
        <v>1</v>
      </c>
      <c r="S109" s="36">
        <f>VLOOKUP(N109,'[1]Stock définitif au 31122021'!$A$3:$G$422,5,FALSE)</f>
        <v>203</v>
      </c>
      <c r="T109" s="36">
        <f>VLOOKUP(N109,'[1]Stock définitif au 31122021'!$A$3:$G$422,6,FALSE)</f>
        <v>0.7</v>
      </c>
      <c r="U109" s="36" t="str">
        <f>VLOOKUP(N109,'[1]Stock définitif au 31122021'!$A$3:$G$422,3,FALSE)</f>
        <v>AS</v>
      </c>
      <c r="V109">
        <v>0.69799999999999995</v>
      </c>
      <c r="W109">
        <v>0.69799999999999995</v>
      </c>
      <c r="X109" s="45">
        <f>VLOOKUP(A109,'[1]PRIX D''ACHAT A JOUR'!$A$1:$G$477,7,FALSE)</f>
        <v>0.69799999999999995</v>
      </c>
      <c r="Y109" s="46"/>
      <c r="Z109" s="46"/>
      <c r="AB109" s="52">
        <f>+X109</f>
        <v>0.69799999999999995</v>
      </c>
      <c r="AC109" s="42" t="s">
        <v>2917</v>
      </c>
      <c r="AD109">
        <v>0</v>
      </c>
      <c r="AE109" t="s">
        <v>932</v>
      </c>
      <c r="AF109">
        <v>0</v>
      </c>
      <c r="AI109" t="s">
        <v>933</v>
      </c>
      <c r="AJ109" t="s">
        <v>934</v>
      </c>
      <c r="AM109" t="s">
        <v>935</v>
      </c>
      <c r="AN109" t="s">
        <v>936</v>
      </c>
      <c r="AP109">
        <v>0</v>
      </c>
      <c r="AQ109">
        <v>0</v>
      </c>
      <c r="AS109">
        <v>0.8</v>
      </c>
      <c r="AT109" s="47">
        <f t="shared" si="13"/>
        <v>0.87249999999999994</v>
      </c>
      <c r="AU109" s="48">
        <f t="shared" si="11"/>
        <v>0.87249999999999994</v>
      </c>
      <c r="AV109" s="48"/>
      <c r="AW109" s="48"/>
      <c r="AX109">
        <v>2</v>
      </c>
      <c r="AY109">
        <v>0</v>
      </c>
      <c r="BK109" s="43">
        <f t="shared" si="12"/>
        <v>9.0624999999999872E-2</v>
      </c>
      <c r="BL109" s="9">
        <f t="shared" si="26"/>
        <v>1.1461318051575933</v>
      </c>
      <c r="BM109" s="45">
        <v>1.25</v>
      </c>
      <c r="BN109" s="48">
        <v>1.25</v>
      </c>
      <c r="BO109"/>
      <c r="BP109">
        <f>VLOOKUP(A109,'[1]Synthèse ventes 2021'!$A$1:$C$457,3,FALSE)</f>
        <v>88</v>
      </c>
      <c r="BQ109">
        <f t="shared" si="22"/>
        <v>72.480319999999992</v>
      </c>
      <c r="BR109">
        <f t="shared" si="23"/>
        <v>90.600399999999993</v>
      </c>
      <c r="BS109">
        <f t="shared" si="24"/>
        <v>18.120080000000002</v>
      </c>
      <c r="BT109">
        <v>0.96</v>
      </c>
      <c r="BV109">
        <v>1</v>
      </c>
      <c r="BW109">
        <v>27</v>
      </c>
      <c r="CB109">
        <v>100</v>
      </c>
      <c r="CC109">
        <v>100</v>
      </c>
      <c r="CD109" t="s">
        <v>937</v>
      </c>
      <c r="CE109">
        <v>0</v>
      </c>
      <c r="CI109">
        <v>0</v>
      </c>
      <c r="CJ109">
        <v>0</v>
      </c>
      <c r="CM109">
        <v>0</v>
      </c>
      <c r="CO109">
        <v>0</v>
      </c>
      <c r="CP109">
        <v>0</v>
      </c>
      <c r="CQ109">
        <v>0</v>
      </c>
      <c r="CT109">
        <v>0</v>
      </c>
      <c r="CU109">
        <v>0</v>
      </c>
      <c r="CV109">
        <v>0</v>
      </c>
      <c r="CW109">
        <f>VLOOKUP(A109,'[1]NOUVEAUX TARIFS'!$A$1:$E$467,5,FALSE)</f>
        <v>0.87249999999999994</v>
      </c>
    </row>
    <row r="110" spans="1:101" hidden="1">
      <c r="A110" t="s">
        <v>1756</v>
      </c>
      <c r="C110" t="e">
        <f>VLOOKUP(A110,'[1]PRIX D''ACHAT A JOUR'!$A$1:$C$477,3,FALSE)</f>
        <v>#N/A</v>
      </c>
      <c r="D110" t="s">
        <v>1757</v>
      </c>
      <c r="E110">
        <v>16</v>
      </c>
      <c r="F110" t="s">
        <v>1031</v>
      </c>
      <c r="Q110">
        <v>0</v>
      </c>
      <c r="R110">
        <v>0</v>
      </c>
      <c r="S110" s="36" t="e">
        <f>VLOOKUP(N110,'[1]Stock définitif au 31122021'!$A$3:$G$422,5,FALSE)</f>
        <v>#N/A</v>
      </c>
      <c r="T110" s="36" t="e">
        <f>VLOOKUP(N110,'[1]Stock définitif au 31122021'!$A$3:$G$422,6,FALSE)</f>
        <v>#N/A</v>
      </c>
      <c r="U110" s="36" t="e">
        <f>VLOOKUP(N110,'[1]Stock définitif au 31122021'!$A$3:$G$422,3,FALSE)</f>
        <v>#N/A</v>
      </c>
      <c r="V110">
        <v>0</v>
      </c>
      <c r="W110">
        <f>VLOOKUP(A110,'[1]EXPORT ARTICLES 03012022'!$A$1:$R$883,18,FALSE)</f>
        <v>0</v>
      </c>
      <c r="X110" s="45" t="e">
        <f>VLOOKUP(A110,'[1]PRIX D''ACHAT A JOUR'!$A$1:$G$477,7,FALSE)</f>
        <v>#N/A</v>
      </c>
      <c r="Y110" s="46">
        <v>0</v>
      </c>
      <c r="Z110" s="46"/>
      <c r="AB110" s="42" t="e">
        <f>VLOOKUP(A110,'[1]PRIX D''ACHAT A JOUR'!$A$1:$J$477,10,FALSE)</f>
        <v>#N/A</v>
      </c>
      <c r="AC110" s="48"/>
      <c r="AD110">
        <v>0</v>
      </c>
      <c r="AF110">
        <v>0</v>
      </c>
      <c r="AI110" t="s">
        <v>933</v>
      </c>
      <c r="AJ110" t="s">
        <v>934</v>
      </c>
      <c r="AM110" t="s">
        <v>935</v>
      </c>
      <c r="AN110" t="s">
        <v>936</v>
      </c>
      <c r="AP110">
        <v>0</v>
      </c>
      <c r="AQ110">
        <v>0</v>
      </c>
      <c r="AS110">
        <v>20.8</v>
      </c>
      <c r="AT110" s="47" t="e">
        <f t="shared" si="13"/>
        <v>#N/A</v>
      </c>
      <c r="AU110" s="48" t="e">
        <f t="shared" si="11"/>
        <v>#N/A</v>
      </c>
      <c r="AV110" s="48"/>
      <c r="AW110" s="48"/>
      <c r="AX110">
        <v>2</v>
      </c>
      <c r="AY110">
        <v>0</v>
      </c>
      <c r="BK110" s="43" t="e">
        <f t="shared" si="12"/>
        <v>#N/A</v>
      </c>
      <c r="BL110" s="9">
        <v>31.278195499999999</v>
      </c>
      <c r="BM110" s="45"/>
      <c r="BN110" s="48"/>
      <c r="BO110">
        <v>1</v>
      </c>
      <c r="BP110"/>
      <c r="BQ110" t="str">
        <f t="shared" si="22"/>
        <v/>
      </c>
      <c r="BR110" t="str">
        <f t="shared" si="23"/>
        <v/>
      </c>
      <c r="BS110" t="str">
        <f t="shared" si="24"/>
        <v/>
      </c>
      <c r="BT110">
        <v>24.96</v>
      </c>
      <c r="CB110">
        <v>100</v>
      </c>
      <c r="CC110">
        <v>100</v>
      </c>
      <c r="CD110" t="s">
        <v>960</v>
      </c>
      <c r="CE110">
        <v>0</v>
      </c>
      <c r="CI110">
        <v>0</v>
      </c>
      <c r="CJ110">
        <v>0</v>
      </c>
      <c r="CM110">
        <v>0</v>
      </c>
      <c r="CO110">
        <v>0</v>
      </c>
      <c r="CP110">
        <v>0</v>
      </c>
      <c r="CQ110">
        <v>0</v>
      </c>
      <c r="CT110">
        <v>0</v>
      </c>
      <c r="CU110">
        <v>0</v>
      </c>
      <c r="CV110">
        <v>0</v>
      </c>
      <c r="CW110" t="e">
        <f>VLOOKUP(A110,'[1]NOUVEAUX TARIFS'!$A$1:$E$467,5,FALSE)</f>
        <v>#N/A</v>
      </c>
    </row>
    <row r="111" spans="1:101">
      <c r="A111" t="s">
        <v>530</v>
      </c>
      <c r="C111" t="str">
        <f>VLOOKUP(A111,'[1]PRIX D''ACHAT A JOUR'!$A$1:$C$477,3,FALSE)</f>
        <v>AS</v>
      </c>
      <c r="D111" t="s">
        <v>1182</v>
      </c>
      <c r="E111">
        <v>1</v>
      </c>
      <c r="F111" t="s">
        <v>975</v>
      </c>
      <c r="G111">
        <v>2</v>
      </c>
      <c r="H111" t="s">
        <v>975</v>
      </c>
      <c r="I111" t="s">
        <v>1160</v>
      </c>
      <c r="J111" t="s">
        <v>1161</v>
      </c>
      <c r="K111">
        <v>8</v>
      </c>
      <c r="L111" t="s">
        <v>1183</v>
      </c>
      <c r="M111" t="s">
        <v>986</v>
      </c>
      <c r="N111" t="s">
        <v>2926</v>
      </c>
      <c r="O111" t="s">
        <v>2927</v>
      </c>
      <c r="P111" t="s">
        <v>1155</v>
      </c>
      <c r="Q111">
        <v>1</v>
      </c>
      <c r="R111">
        <v>1</v>
      </c>
      <c r="S111" s="36" t="e">
        <f>VLOOKUP(N111,'[1]Stock définitif au 31122021'!$A$3:$G$422,5,FALSE)</f>
        <v>#N/A</v>
      </c>
      <c r="T111" s="36" t="e">
        <f>VLOOKUP(N111,'[1]Stock définitif au 31122021'!$A$3:$G$422,6,FALSE)</f>
        <v>#N/A</v>
      </c>
      <c r="U111" s="36" t="e">
        <f>VLOOKUP(N111,'[1]Stock définitif au 31122021'!$A$3:$G$422,3,FALSE)</f>
        <v>#N/A</v>
      </c>
      <c r="V111" s="56">
        <v>0.45500000000000002</v>
      </c>
      <c r="W111" s="56">
        <f>VLOOKUP(A111,'[1]EXPORT ARTICLES 03012022'!$A$1:$R$883,18,FALSE)</f>
        <v>0.45500000000000002</v>
      </c>
      <c r="X111" s="57">
        <f>VLOOKUP(A111,'[1]PRIX D''ACHAT A JOUR'!$A$1:$G$477,7,FALSE)</f>
        <v>0.63180000000000003</v>
      </c>
      <c r="Y111" s="46">
        <v>0.52600000000000002</v>
      </c>
      <c r="Z111" s="46">
        <f>X111-Y111</f>
        <v>0.10580000000000001</v>
      </c>
      <c r="AA111" s="58">
        <v>0.25</v>
      </c>
      <c r="AB111" s="59">
        <v>0.65749999999999997</v>
      </c>
      <c r="AC111" s="42" t="s">
        <v>2917</v>
      </c>
      <c r="AD111">
        <v>0.4546</v>
      </c>
      <c r="AE111" t="s">
        <v>932</v>
      </c>
      <c r="AF111">
        <v>0</v>
      </c>
      <c r="AI111" t="s">
        <v>933</v>
      </c>
      <c r="AJ111" t="s">
        <v>934</v>
      </c>
      <c r="AM111" t="s">
        <v>935</v>
      </c>
      <c r="AN111" t="s">
        <v>936</v>
      </c>
      <c r="AP111">
        <v>0</v>
      </c>
      <c r="AQ111">
        <v>0</v>
      </c>
      <c r="AS111" s="36">
        <v>0.68</v>
      </c>
      <c r="AT111" s="54">
        <f t="shared" si="13"/>
        <v>0.94769999999999999</v>
      </c>
      <c r="AU111" s="42">
        <f t="shared" si="11"/>
        <v>0.98624999999999996</v>
      </c>
      <c r="AV111" s="48"/>
      <c r="AW111" s="48"/>
      <c r="AX111">
        <v>4</v>
      </c>
      <c r="AY111">
        <v>0</v>
      </c>
      <c r="BK111" s="43">
        <f t="shared" si="12"/>
        <v>0.45036764705882337</v>
      </c>
      <c r="BL111" s="55">
        <f>AS111/V111</f>
        <v>1.4945054945054945</v>
      </c>
      <c r="BM111" s="45">
        <v>1.5</v>
      </c>
      <c r="BN111" s="48">
        <v>1.5</v>
      </c>
      <c r="BP111">
        <f>VLOOKUP(A111,'[1]Synthèse ventes 2021'!$A$1:$C$457,3,FALSE)</f>
        <v>19649</v>
      </c>
      <c r="BQ111">
        <f t="shared" si="22"/>
        <v>15244.676649999998</v>
      </c>
      <c r="BR111">
        <f t="shared" si="23"/>
        <v>22867.014974999998</v>
      </c>
      <c r="BS111">
        <f t="shared" si="24"/>
        <v>7622.3383250000006</v>
      </c>
      <c r="BT111">
        <v>0.81599999999999995</v>
      </c>
      <c r="BV111">
        <v>1</v>
      </c>
      <c r="BW111">
        <v>232</v>
      </c>
      <c r="CB111">
        <v>100</v>
      </c>
      <c r="CC111">
        <v>100</v>
      </c>
      <c r="CD111" t="s">
        <v>937</v>
      </c>
      <c r="CE111">
        <v>0</v>
      </c>
      <c r="CI111">
        <v>0</v>
      </c>
      <c r="CJ111">
        <v>0</v>
      </c>
      <c r="CM111">
        <v>0</v>
      </c>
      <c r="CO111">
        <v>0</v>
      </c>
      <c r="CP111">
        <v>0</v>
      </c>
      <c r="CQ111">
        <v>0</v>
      </c>
      <c r="CT111">
        <v>0</v>
      </c>
      <c r="CU111">
        <v>0</v>
      </c>
      <c r="CV111">
        <v>0</v>
      </c>
      <c r="CW111">
        <f>VLOOKUP(A111,'[1]NOUVEAUX TARIFS'!$A$1:$E$467,5,FALSE)</f>
        <v>0.98624999999999996</v>
      </c>
    </row>
    <row r="112" spans="1:101">
      <c r="A112" t="s">
        <v>817</v>
      </c>
      <c r="C112" t="str">
        <f>VLOOKUP(A112,'[1]PRIX D''ACHAT A JOUR'!$A$1:$C$477,3,FALSE)</f>
        <v>AS</v>
      </c>
      <c r="D112" t="s">
        <v>818</v>
      </c>
      <c r="E112">
        <v>16</v>
      </c>
      <c r="F112" t="s">
        <v>1031</v>
      </c>
      <c r="G112">
        <v>10</v>
      </c>
      <c r="H112" t="s">
        <v>1031</v>
      </c>
      <c r="M112" t="s">
        <v>1759</v>
      </c>
      <c r="N112" t="s">
        <v>817</v>
      </c>
      <c r="O112" t="s">
        <v>818</v>
      </c>
      <c r="P112" t="s">
        <v>931</v>
      </c>
      <c r="Q112">
        <v>1</v>
      </c>
      <c r="R112">
        <v>0</v>
      </c>
      <c r="S112" s="36">
        <f>VLOOKUP(N112,'[1]Stock définitif au 31122021'!$A$3:$G$422,5,FALSE)</f>
        <v>807</v>
      </c>
      <c r="T112" s="36">
        <f>VLOOKUP(N112,'[1]Stock définitif au 31122021'!$A$3:$G$422,6,FALSE)</f>
        <v>0.83</v>
      </c>
      <c r="U112" s="36" t="str">
        <f>VLOOKUP(N112,'[1]Stock définitif au 31122021'!$A$3:$G$422,3,FALSE)</f>
        <v>AS</v>
      </c>
      <c r="V112">
        <v>0.83</v>
      </c>
      <c r="W112">
        <f>VLOOKUP(A112,'[1]EXPORT ARTICLES 03012022'!$A$1:$R$883,18,FALSE)</f>
        <v>0.83</v>
      </c>
      <c r="X112" s="45">
        <f>VLOOKUP(A112,'[1]PRIX D''ACHAT A JOUR'!$A$1:$G$477,7,FALSE)</f>
        <v>0.83</v>
      </c>
      <c r="Y112" s="46"/>
      <c r="Z112" s="46"/>
      <c r="AB112" s="41">
        <f>+X112</f>
        <v>0.83</v>
      </c>
      <c r="AC112" s="42" t="s">
        <v>2917</v>
      </c>
      <c r="AD112">
        <v>0.83</v>
      </c>
      <c r="AE112" t="s">
        <v>932</v>
      </c>
      <c r="AF112">
        <v>0</v>
      </c>
      <c r="AI112" t="s">
        <v>933</v>
      </c>
      <c r="AJ112" t="s">
        <v>934</v>
      </c>
      <c r="AM112" t="s">
        <v>935</v>
      </c>
      <c r="AN112" t="s">
        <v>936</v>
      </c>
      <c r="AP112">
        <v>0</v>
      </c>
      <c r="AQ112">
        <v>0</v>
      </c>
      <c r="AS112">
        <v>1.02</v>
      </c>
      <c r="AT112" s="47">
        <f t="shared" si="13"/>
        <v>1.0374999999999999</v>
      </c>
      <c r="AU112" s="48">
        <f t="shared" si="11"/>
        <v>1.0374999999999999</v>
      </c>
      <c r="AV112" s="48"/>
      <c r="AW112" s="48"/>
      <c r="AX112">
        <v>2</v>
      </c>
      <c r="AY112">
        <v>0</v>
      </c>
      <c r="BK112" s="43">
        <f t="shared" si="12"/>
        <v>1.7156862745097892E-2</v>
      </c>
      <c r="BL112" s="9">
        <f>AS112/V112</f>
        <v>1.2289156626506026</v>
      </c>
      <c r="BM112" s="45">
        <v>1.25</v>
      </c>
      <c r="BN112" s="48">
        <v>1.25</v>
      </c>
      <c r="BO112"/>
      <c r="BP112"/>
      <c r="BQ112" t="str">
        <f t="shared" si="22"/>
        <v/>
      </c>
      <c r="BR112" t="str">
        <f t="shared" si="23"/>
        <v/>
      </c>
      <c r="BS112" t="str">
        <f t="shared" si="24"/>
        <v/>
      </c>
      <c r="BT112">
        <v>1.22</v>
      </c>
      <c r="BV112">
        <v>1</v>
      </c>
      <c r="BW112">
        <v>485</v>
      </c>
      <c r="CB112">
        <v>100</v>
      </c>
      <c r="CC112">
        <v>100</v>
      </c>
      <c r="CD112" t="s">
        <v>937</v>
      </c>
      <c r="CE112">
        <v>0</v>
      </c>
      <c r="CI112">
        <v>0</v>
      </c>
      <c r="CJ112">
        <v>0</v>
      </c>
      <c r="CM112">
        <v>0</v>
      </c>
      <c r="CO112">
        <v>0</v>
      </c>
      <c r="CP112">
        <v>0</v>
      </c>
      <c r="CQ112">
        <v>0</v>
      </c>
      <c r="CT112">
        <v>0</v>
      </c>
      <c r="CU112">
        <v>0</v>
      </c>
      <c r="CV112">
        <v>0</v>
      </c>
      <c r="CW112">
        <f>VLOOKUP(A112,'[1]NOUVEAUX TARIFS'!$A$1:$E$467,5,FALSE)</f>
        <v>1.0374999999999999</v>
      </c>
    </row>
    <row r="113" spans="1:101" hidden="1">
      <c r="A113" t="s">
        <v>1463</v>
      </c>
      <c r="C113" t="e">
        <f>VLOOKUP(A113,'[1]PRIX D''ACHAT A JOUR'!$A$1:$C$477,3,FALSE)</f>
        <v>#N/A</v>
      </c>
      <c r="D113" t="s">
        <v>2928</v>
      </c>
      <c r="E113">
        <v>9</v>
      </c>
      <c r="F113" t="s">
        <v>1222</v>
      </c>
      <c r="K113">
        <v>3</v>
      </c>
      <c r="L113" t="s">
        <v>1223</v>
      </c>
      <c r="Q113">
        <v>0</v>
      </c>
      <c r="R113">
        <v>0</v>
      </c>
      <c r="S113" s="36" t="e">
        <f>VLOOKUP(N113,'[1]Stock définitif au 31122021'!$A$3:$G$422,5,FALSE)</f>
        <v>#N/A</v>
      </c>
      <c r="T113" s="36" t="e">
        <f>VLOOKUP(N113,'[1]Stock définitif au 31122021'!$A$3:$G$422,6,FALSE)</f>
        <v>#N/A</v>
      </c>
      <c r="U113" s="36" t="e">
        <f>VLOOKUP(N113,'[1]Stock définitif au 31122021'!$A$3:$G$422,3,FALSE)</f>
        <v>#N/A</v>
      </c>
      <c r="V113">
        <v>0</v>
      </c>
      <c r="W113">
        <f>VLOOKUP(A113,'[1]EXPORT ARTICLES 03012022'!$A$1:$R$883,18,FALSE)</f>
        <v>0</v>
      </c>
      <c r="X113" s="45" t="e">
        <f>VLOOKUP(A113,'[1]PRIX D''ACHAT A JOUR'!$A$1:$G$477,7,FALSE)</f>
        <v>#N/A</v>
      </c>
      <c r="Y113" s="46">
        <v>0</v>
      </c>
      <c r="Z113" s="46"/>
      <c r="AB113" s="42" t="e">
        <f>VLOOKUP(A113,'[1]PRIX D''ACHAT A JOUR'!$A$1:$J$477,10,FALSE)</f>
        <v>#N/A</v>
      </c>
      <c r="AC113" s="48"/>
      <c r="AD113">
        <v>0</v>
      </c>
      <c r="AF113">
        <v>0</v>
      </c>
      <c r="AI113" t="s">
        <v>933</v>
      </c>
      <c r="AJ113" t="s">
        <v>934</v>
      </c>
      <c r="AM113" t="s">
        <v>935</v>
      </c>
      <c r="AN113" t="s">
        <v>936</v>
      </c>
      <c r="AP113">
        <v>0</v>
      </c>
      <c r="AQ113">
        <v>0</v>
      </c>
      <c r="AS113">
        <v>36.950000000000003</v>
      </c>
      <c r="AT113" s="47" t="e">
        <f t="shared" si="13"/>
        <v>#N/A</v>
      </c>
      <c r="AU113" s="48" t="e">
        <f t="shared" si="11"/>
        <v>#N/A</v>
      </c>
      <c r="AV113" s="48"/>
      <c r="AW113" s="48"/>
      <c r="AX113">
        <v>2</v>
      </c>
      <c r="AY113">
        <v>0</v>
      </c>
      <c r="BK113" s="43" t="e">
        <f t="shared" si="12"/>
        <v>#N/A</v>
      </c>
      <c r="BL113" s="9">
        <v>61.0743802</v>
      </c>
      <c r="BM113" s="45"/>
      <c r="BN113" s="48"/>
      <c r="BO113">
        <v>1</v>
      </c>
      <c r="BP113"/>
      <c r="BQ113" t="str">
        <f t="shared" si="22"/>
        <v/>
      </c>
      <c r="BR113" t="str">
        <f t="shared" si="23"/>
        <v/>
      </c>
      <c r="BS113" t="str">
        <f t="shared" si="24"/>
        <v/>
      </c>
      <c r="BT113">
        <v>44.34</v>
      </c>
      <c r="CB113">
        <v>100</v>
      </c>
      <c r="CC113">
        <v>100</v>
      </c>
      <c r="CD113" t="s">
        <v>960</v>
      </c>
      <c r="CE113">
        <v>0</v>
      </c>
      <c r="CI113">
        <v>0</v>
      </c>
      <c r="CJ113">
        <v>0</v>
      </c>
      <c r="CM113">
        <v>0</v>
      </c>
      <c r="CO113">
        <v>0</v>
      </c>
      <c r="CP113">
        <v>0</v>
      </c>
      <c r="CQ113">
        <v>0</v>
      </c>
      <c r="CT113">
        <v>0</v>
      </c>
      <c r="CU113">
        <v>0</v>
      </c>
      <c r="CV113">
        <v>0</v>
      </c>
      <c r="CW113" t="e">
        <f>VLOOKUP(A113,'[1]NOUVEAUX TARIFS'!$A$1:$E$467,5,FALSE)</f>
        <v>#N/A</v>
      </c>
    </row>
    <row r="114" spans="1:101">
      <c r="A114" t="s">
        <v>592</v>
      </c>
      <c r="C114" t="str">
        <f>VLOOKUP(A114,'[1]PRIX D''ACHAT A JOUR'!$A$1:$C$477,3,FALSE)</f>
        <v>AS</v>
      </c>
      <c r="D114" t="s">
        <v>1512</v>
      </c>
      <c r="E114">
        <v>8</v>
      </c>
      <c r="F114" t="s">
        <v>965</v>
      </c>
      <c r="G114">
        <v>4</v>
      </c>
      <c r="H114" t="s">
        <v>965</v>
      </c>
      <c r="K114">
        <v>1</v>
      </c>
      <c r="L114" t="s">
        <v>966</v>
      </c>
      <c r="M114" t="s">
        <v>967</v>
      </c>
      <c r="N114" t="s">
        <v>592</v>
      </c>
      <c r="O114" t="s">
        <v>1513</v>
      </c>
      <c r="P114" t="s">
        <v>931</v>
      </c>
      <c r="Q114">
        <v>1</v>
      </c>
      <c r="R114">
        <v>32</v>
      </c>
      <c r="S114" s="36">
        <f>VLOOKUP(N114,'[1]Stock définitif au 31122021'!$A$3:$G$422,5,FALSE)</f>
        <v>441</v>
      </c>
      <c r="T114" s="36">
        <f>VLOOKUP(N114,'[1]Stock définitif au 31122021'!$A$3:$G$422,6,FALSE)</f>
        <v>0.77</v>
      </c>
      <c r="U114" s="36" t="str">
        <f>VLOOKUP(N114,'[1]Stock définitif au 31122021'!$A$3:$G$422,3,FALSE)</f>
        <v>AS</v>
      </c>
      <c r="V114">
        <v>0.76900000000000002</v>
      </c>
      <c r="W114">
        <v>0.76900000000000002</v>
      </c>
      <c r="X114" s="45">
        <f>VLOOKUP(A114,'[1]PRIX D''ACHAT A JOUR'!$A$1:$G$477,7,FALSE)</f>
        <v>0.76900000000000002</v>
      </c>
      <c r="Y114" s="46"/>
      <c r="Z114" s="46"/>
      <c r="AB114" s="41">
        <f>VLOOKUP(A114,'[1]PRIX D''ACHAT A JOUR'!$A$1:$J$477,10,FALSE)</f>
        <v>0.84599999999999997</v>
      </c>
      <c r="AC114" s="42" t="s">
        <v>2917</v>
      </c>
      <c r="AD114">
        <v>0.67900000000000005</v>
      </c>
      <c r="AE114" t="s">
        <v>932</v>
      </c>
      <c r="AF114">
        <v>0</v>
      </c>
      <c r="AI114" t="s">
        <v>933</v>
      </c>
      <c r="AJ114" t="s">
        <v>934</v>
      </c>
      <c r="AM114" t="s">
        <v>935</v>
      </c>
      <c r="AN114" t="s">
        <v>936</v>
      </c>
      <c r="AP114">
        <v>0</v>
      </c>
      <c r="AQ114">
        <v>0</v>
      </c>
      <c r="AS114">
        <v>0.96</v>
      </c>
      <c r="AT114" s="47">
        <f t="shared" si="13"/>
        <v>0.96125000000000005</v>
      </c>
      <c r="AU114" s="48">
        <f t="shared" si="11"/>
        <v>1.0574999999999999</v>
      </c>
      <c r="AV114" s="48"/>
      <c r="AW114" s="48"/>
      <c r="AX114">
        <v>2</v>
      </c>
      <c r="AY114">
        <v>0</v>
      </c>
      <c r="BK114" s="43">
        <f t="shared" si="12"/>
        <v>0.10156249999999992</v>
      </c>
      <c r="BL114" s="9">
        <f t="shared" ref="BL114:BL122" si="28">AS114/V114</f>
        <v>1.248374512353706</v>
      </c>
      <c r="BM114" s="45">
        <v>1.25</v>
      </c>
      <c r="BN114" s="48">
        <v>1.25</v>
      </c>
      <c r="BO114"/>
      <c r="BP114">
        <f>VLOOKUP(A114,'[1]Synthèse ventes 2021'!$A$1:$C$457,3,FALSE)</f>
        <v>1757</v>
      </c>
      <c r="BQ114">
        <f t="shared" si="22"/>
        <v>1753.9779599999999</v>
      </c>
      <c r="BR114">
        <f t="shared" si="23"/>
        <v>2192.4724499999993</v>
      </c>
      <c r="BS114">
        <f t="shared" si="24"/>
        <v>438.49448999999936</v>
      </c>
      <c r="BT114">
        <v>1.1499999999999999</v>
      </c>
      <c r="BV114">
        <v>1</v>
      </c>
      <c r="CB114">
        <v>100</v>
      </c>
      <c r="CC114">
        <v>100</v>
      </c>
      <c r="CD114" t="s">
        <v>937</v>
      </c>
      <c r="CE114">
        <v>0</v>
      </c>
      <c r="CI114">
        <v>0</v>
      </c>
      <c r="CJ114">
        <v>0</v>
      </c>
      <c r="CM114">
        <v>0</v>
      </c>
      <c r="CO114">
        <v>0</v>
      </c>
      <c r="CP114">
        <v>0</v>
      </c>
      <c r="CQ114">
        <v>0</v>
      </c>
      <c r="CT114">
        <v>0</v>
      </c>
      <c r="CU114">
        <v>0</v>
      </c>
      <c r="CV114">
        <v>0</v>
      </c>
      <c r="CW114">
        <f>VLOOKUP(A114,'[1]NOUVEAUX TARIFS'!$A$1:$E$467,5,FALSE)</f>
        <v>1.0574999999999999</v>
      </c>
    </row>
    <row r="115" spans="1:101">
      <c r="A115" t="s">
        <v>532</v>
      </c>
      <c r="C115" t="str">
        <f>VLOOKUP(A115,'[1]PRIX D''ACHAT A JOUR'!$A$1:$C$477,3,FALSE)</f>
        <v>AS</v>
      </c>
      <c r="D115" t="s">
        <v>1176</v>
      </c>
      <c r="E115">
        <v>1</v>
      </c>
      <c r="F115" t="s">
        <v>975</v>
      </c>
      <c r="G115">
        <v>2</v>
      </c>
      <c r="H115" t="s">
        <v>975</v>
      </c>
      <c r="I115" t="s">
        <v>1160</v>
      </c>
      <c r="J115" t="s">
        <v>1161</v>
      </c>
      <c r="K115">
        <v>4</v>
      </c>
      <c r="L115" t="s">
        <v>1177</v>
      </c>
      <c r="M115" t="s">
        <v>986</v>
      </c>
      <c r="N115" t="s">
        <v>1178</v>
      </c>
      <c r="O115" t="s">
        <v>1179</v>
      </c>
      <c r="P115" t="s">
        <v>1155</v>
      </c>
      <c r="Q115">
        <v>1</v>
      </c>
      <c r="R115">
        <v>1</v>
      </c>
      <c r="S115" s="36" t="e">
        <f>VLOOKUP(N115,'[1]Stock définitif au 31122021'!$A$3:$G$422,5,FALSE)</f>
        <v>#N/A</v>
      </c>
      <c r="T115" s="36" t="e">
        <f>VLOOKUP(N115,'[1]Stock définitif au 31122021'!$A$3:$G$422,6,FALSE)</f>
        <v>#N/A</v>
      </c>
      <c r="U115" s="36" t="e">
        <f>VLOOKUP(N115,'[1]Stock définitif au 31122021'!$A$3:$G$422,3,FALSE)</f>
        <v>#N/A</v>
      </c>
      <c r="V115" s="56">
        <v>0</v>
      </c>
      <c r="W115" s="56">
        <f>VLOOKUP(A115,'[1]EXPORT ARTICLES 03012022'!$A$1:$R$883,18,FALSE)</f>
        <v>0</v>
      </c>
      <c r="X115" s="57">
        <f>VLOOKUP(A115,'[1]PRIX D''ACHAT A JOUR'!$A$1:$G$477,7,FALSE)</f>
        <v>0.58260000000000001</v>
      </c>
      <c r="Y115" s="46">
        <v>0.57999999999999996</v>
      </c>
      <c r="Z115" s="46">
        <f>X115-Y115</f>
        <v>2.6000000000000467E-3</v>
      </c>
      <c r="AA115" s="58">
        <v>0.25</v>
      </c>
      <c r="AB115" s="59">
        <v>0.72499999999999998</v>
      </c>
      <c r="AD115">
        <v>0</v>
      </c>
      <c r="AE115" t="s">
        <v>932</v>
      </c>
      <c r="AF115">
        <v>0</v>
      </c>
      <c r="AI115" t="s">
        <v>933</v>
      </c>
      <c r="AJ115" t="s">
        <v>934</v>
      </c>
      <c r="AM115" t="s">
        <v>935</v>
      </c>
      <c r="AN115" t="s">
        <v>936</v>
      </c>
      <c r="AP115">
        <v>0</v>
      </c>
      <c r="AQ115">
        <v>0</v>
      </c>
      <c r="AS115" s="36">
        <v>0.72</v>
      </c>
      <c r="AT115" s="54">
        <f t="shared" si="13"/>
        <v>0.87390000000000001</v>
      </c>
      <c r="AU115" s="42">
        <f t="shared" si="11"/>
        <v>1.0874999999999999</v>
      </c>
      <c r="AV115" s="48"/>
      <c r="AW115" s="48"/>
      <c r="AX115">
        <v>4</v>
      </c>
      <c r="AY115">
        <v>0</v>
      </c>
      <c r="BK115" s="43">
        <f t="shared" si="12"/>
        <v>0.51041666666666663</v>
      </c>
      <c r="BL115" s="36" t="e">
        <f t="shared" si="28"/>
        <v>#DIV/0!</v>
      </c>
      <c r="BM115" s="2">
        <v>1.5</v>
      </c>
      <c r="BN115" s="42">
        <v>1.5</v>
      </c>
      <c r="BP115"/>
      <c r="BQ115" t="str">
        <f t="shared" si="22"/>
        <v/>
      </c>
      <c r="BR115" t="str">
        <f t="shared" si="23"/>
        <v/>
      </c>
      <c r="BS115" t="str">
        <f t="shared" si="24"/>
        <v/>
      </c>
      <c r="BT115">
        <v>0.86399999999999999</v>
      </c>
      <c r="BV115">
        <v>1</v>
      </c>
      <c r="BW115">
        <v>230</v>
      </c>
      <c r="CB115">
        <v>100</v>
      </c>
      <c r="CC115">
        <v>100</v>
      </c>
      <c r="CD115" t="s">
        <v>937</v>
      </c>
      <c r="CE115">
        <v>0</v>
      </c>
      <c r="CI115">
        <v>0</v>
      </c>
      <c r="CJ115">
        <v>0</v>
      </c>
      <c r="CM115">
        <v>0</v>
      </c>
      <c r="CO115">
        <v>0</v>
      </c>
      <c r="CP115">
        <v>0</v>
      </c>
      <c r="CQ115">
        <v>0</v>
      </c>
      <c r="CT115">
        <v>0</v>
      </c>
      <c r="CU115">
        <v>0</v>
      </c>
      <c r="CV115">
        <v>0</v>
      </c>
      <c r="CW115">
        <f>VLOOKUP(A115,'[1]NOUVEAUX TARIFS'!$A$1:$E$467,5,FALSE)</f>
        <v>1.0874999999999999</v>
      </c>
    </row>
    <row r="116" spans="1:101" hidden="1">
      <c r="A116" t="s">
        <v>2077</v>
      </c>
      <c r="C116" t="str">
        <f>VLOOKUP(A116,'[1]PRIX D''ACHAT A JOUR'!$A$1:$C$477,3,FALSE)</f>
        <v>AN</v>
      </c>
      <c r="D116" t="s">
        <v>2078</v>
      </c>
      <c r="E116">
        <v>12</v>
      </c>
      <c r="F116" t="s">
        <v>1207</v>
      </c>
      <c r="G116">
        <v>3</v>
      </c>
      <c r="H116" t="s">
        <v>1618</v>
      </c>
      <c r="M116" t="s">
        <v>2071</v>
      </c>
      <c r="N116">
        <v>940100981</v>
      </c>
      <c r="O116" t="s">
        <v>2079</v>
      </c>
      <c r="P116" t="s">
        <v>2073</v>
      </c>
      <c r="Q116">
        <v>6.06</v>
      </c>
      <c r="R116">
        <v>0</v>
      </c>
      <c r="S116" s="36" t="e">
        <f>VLOOKUP(N116,'[1]Stock définitif au 31122021'!$A$3:$G$422,5,FALSE)</f>
        <v>#N/A</v>
      </c>
      <c r="T116" s="36" t="e">
        <f>VLOOKUP(N116,'[1]Stock définitif au 31122021'!$A$3:$G$422,6,FALSE)</f>
        <v>#N/A</v>
      </c>
      <c r="U116" s="36" t="e">
        <f>VLOOKUP(N116,'[1]Stock définitif au 31122021'!$A$3:$G$422,3,FALSE)</f>
        <v>#N/A</v>
      </c>
      <c r="V116">
        <v>3.29</v>
      </c>
      <c r="W116">
        <v>3.29</v>
      </c>
      <c r="X116" s="45">
        <f>VLOOKUP(A116,'[1]PRIX D''ACHAT A JOUR'!$A$1:$G$477,7,FALSE)</f>
        <v>3.29</v>
      </c>
      <c r="Y116" s="46"/>
      <c r="Z116" s="46"/>
      <c r="AB116" s="41">
        <v>3.32</v>
      </c>
      <c r="AC116" s="42" t="s">
        <v>2917</v>
      </c>
      <c r="AD116">
        <v>2.88</v>
      </c>
      <c r="AE116" t="s">
        <v>932</v>
      </c>
      <c r="AF116">
        <v>0</v>
      </c>
      <c r="AI116" t="s">
        <v>933</v>
      </c>
      <c r="AJ116" t="s">
        <v>934</v>
      </c>
      <c r="AM116" t="s">
        <v>935</v>
      </c>
      <c r="AN116" t="s">
        <v>936</v>
      </c>
      <c r="AP116">
        <v>0</v>
      </c>
      <c r="AQ116">
        <v>0</v>
      </c>
      <c r="AS116">
        <v>7.55</v>
      </c>
      <c r="AT116" s="47">
        <f t="shared" si="13"/>
        <v>8.2249999999999996</v>
      </c>
      <c r="AU116" s="48">
        <f t="shared" si="11"/>
        <v>8.2999999999999989</v>
      </c>
      <c r="AV116" s="48"/>
      <c r="AW116" s="48"/>
      <c r="AX116">
        <v>2</v>
      </c>
      <c r="AY116">
        <v>0</v>
      </c>
      <c r="BK116" s="43">
        <f t="shared" si="12"/>
        <v>9.9337748344370744E-2</v>
      </c>
      <c r="BL116" s="9">
        <f t="shared" si="28"/>
        <v>2.2948328267477205</v>
      </c>
      <c r="BM116" s="45">
        <v>2.5</v>
      </c>
      <c r="BN116" s="48">
        <v>2.5</v>
      </c>
      <c r="BO116"/>
      <c r="BP116">
        <f>VLOOKUP(A116,'[1]Synthèse ventes 2021'!$A$1:$C$457,3,FALSE)</f>
        <v>91</v>
      </c>
      <c r="BQ116">
        <f t="shared" si="22"/>
        <v>356.5016</v>
      </c>
      <c r="BR116">
        <f t="shared" si="23"/>
        <v>891.25399999999991</v>
      </c>
      <c r="BS116">
        <f t="shared" si="24"/>
        <v>534.75239999999985</v>
      </c>
      <c r="BT116">
        <v>9.06</v>
      </c>
      <c r="CB116">
        <v>100</v>
      </c>
      <c r="CC116">
        <v>100</v>
      </c>
      <c r="CD116" t="s">
        <v>951</v>
      </c>
      <c r="CE116">
        <v>0</v>
      </c>
      <c r="CI116">
        <v>0</v>
      </c>
      <c r="CJ116">
        <v>0</v>
      </c>
      <c r="CM116">
        <v>0</v>
      </c>
      <c r="CO116">
        <v>0</v>
      </c>
      <c r="CP116">
        <v>0</v>
      </c>
      <c r="CQ116">
        <v>0</v>
      </c>
      <c r="CT116">
        <v>0</v>
      </c>
      <c r="CU116">
        <v>0</v>
      </c>
      <c r="CV116">
        <v>0</v>
      </c>
      <c r="CW116" t="e">
        <f>VLOOKUP(A116,'[1]NOUVEAUX TARIFS'!$A$1:$E$467,5,FALSE)</f>
        <v>#N/A</v>
      </c>
    </row>
    <row r="117" spans="1:101">
      <c r="A117" t="s">
        <v>586</v>
      </c>
      <c r="C117" t="str">
        <f>VLOOKUP(A117,'[1]PRIX D''ACHAT A JOUR'!$A$1:$C$477,3,FALSE)</f>
        <v>AS</v>
      </c>
      <c r="D117" t="s">
        <v>1550</v>
      </c>
      <c r="E117">
        <v>8</v>
      </c>
      <c r="F117" t="s">
        <v>965</v>
      </c>
      <c r="G117">
        <v>4</v>
      </c>
      <c r="H117" t="s">
        <v>965</v>
      </c>
      <c r="K117">
        <v>1</v>
      </c>
      <c r="L117" t="s">
        <v>966</v>
      </c>
      <c r="M117" t="s">
        <v>967</v>
      </c>
      <c r="N117">
        <v>5545063</v>
      </c>
      <c r="O117" t="s">
        <v>1551</v>
      </c>
      <c r="P117" t="s">
        <v>931</v>
      </c>
      <c r="Q117">
        <v>1</v>
      </c>
      <c r="R117">
        <v>1</v>
      </c>
      <c r="S117" s="36" t="e">
        <f>VLOOKUP(N117,'[1]Stock définitif au 31122021'!$A$3:$G$422,5,FALSE)</f>
        <v>#N/A</v>
      </c>
      <c r="T117" s="36" t="e">
        <f>VLOOKUP(N117,'[1]Stock définitif au 31122021'!$A$3:$G$422,6,FALSE)</f>
        <v>#N/A</v>
      </c>
      <c r="U117" s="36" t="e">
        <f>VLOOKUP(N117,'[1]Stock définitif au 31122021'!$A$3:$G$422,3,FALSE)</f>
        <v>#N/A</v>
      </c>
      <c r="V117">
        <v>0.91400000000000003</v>
      </c>
      <c r="W117">
        <v>0.91400000000000003</v>
      </c>
      <c r="X117" s="45">
        <f>VLOOKUP(A117,'[1]PRIX D''ACHAT A JOUR'!$A$1:$G$477,7,FALSE)</f>
        <v>0.91400000000000003</v>
      </c>
      <c r="Y117" s="46"/>
      <c r="Z117" s="46"/>
      <c r="AB117" s="41">
        <f>VLOOKUP(A117,'[1]PRIX D''ACHAT A JOUR'!$A$1:$J$477,10,FALSE)</f>
        <v>1.0049999999999999</v>
      </c>
      <c r="AC117" s="42" t="s">
        <v>2917</v>
      </c>
      <c r="AD117">
        <v>0.82</v>
      </c>
      <c r="AE117" t="s">
        <v>932</v>
      </c>
      <c r="AF117">
        <v>0</v>
      </c>
      <c r="AI117" t="s">
        <v>933</v>
      </c>
      <c r="AJ117" t="s">
        <v>934</v>
      </c>
      <c r="AM117" t="s">
        <v>935</v>
      </c>
      <c r="AN117" t="s">
        <v>936</v>
      </c>
      <c r="AP117">
        <v>0</v>
      </c>
      <c r="AQ117">
        <v>0</v>
      </c>
      <c r="AS117">
        <v>1.07</v>
      </c>
      <c r="AT117" s="47">
        <f t="shared" si="13"/>
        <v>1.1425000000000001</v>
      </c>
      <c r="AU117" s="48">
        <f t="shared" si="11"/>
        <v>1.2562499999999999</v>
      </c>
      <c r="AV117" s="48"/>
      <c r="AW117" s="48"/>
      <c r="AX117">
        <v>2</v>
      </c>
      <c r="AY117">
        <v>0</v>
      </c>
      <c r="BK117" s="43">
        <f t="shared" si="12"/>
        <v>0.17406542056074747</v>
      </c>
      <c r="BL117" s="9">
        <f t="shared" si="28"/>
        <v>1.1706783369803064</v>
      </c>
      <c r="BM117" s="45">
        <v>1.25</v>
      </c>
      <c r="BN117" s="48">
        <v>1.25</v>
      </c>
      <c r="BO117"/>
      <c r="BP117">
        <f>VLOOKUP(A117,'[1]Synthèse ventes 2021'!$A$1:$C$457,3,FALSE)</f>
        <v>698</v>
      </c>
      <c r="BQ117">
        <f t="shared" si="22"/>
        <v>827.75819999999987</v>
      </c>
      <c r="BR117">
        <f t="shared" si="23"/>
        <v>1034.6977499999998</v>
      </c>
      <c r="BS117">
        <f t="shared" si="24"/>
        <v>206.93954999999994</v>
      </c>
      <c r="BT117">
        <v>1.28</v>
      </c>
      <c r="BV117">
        <v>1</v>
      </c>
      <c r="CB117">
        <v>100</v>
      </c>
      <c r="CC117">
        <v>100</v>
      </c>
      <c r="CD117" t="s">
        <v>937</v>
      </c>
      <c r="CE117">
        <v>0</v>
      </c>
      <c r="CI117">
        <v>0</v>
      </c>
      <c r="CJ117">
        <v>0</v>
      </c>
      <c r="CM117">
        <v>0</v>
      </c>
      <c r="CO117">
        <v>0</v>
      </c>
      <c r="CP117">
        <v>0</v>
      </c>
      <c r="CQ117">
        <v>0</v>
      </c>
      <c r="CT117">
        <v>0</v>
      </c>
      <c r="CU117">
        <v>0</v>
      </c>
      <c r="CV117">
        <v>0</v>
      </c>
      <c r="CW117">
        <f>VLOOKUP(A117,'[1]NOUVEAUX TARIFS'!$A$1:$E$467,5,FALSE)</f>
        <v>1.2562499999999999</v>
      </c>
    </row>
    <row r="118" spans="1:101">
      <c r="A118" t="s">
        <v>624</v>
      </c>
      <c r="C118" t="str">
        <f>VLOOKUP(A118,'[1]PRIX D''ACHAT A JOUR'!$A$1:$C$477,3,FALSE)</f>
        <v>AS</v>
      </c>
      <c r="D118" t="s">
        <v>625</v>
      </c>
      <c r="E118">
        <v>8</v>
      </c>
      <c r="F118" t="s">
        <v>965</v>
      </c>
      <c r="G118">
        <v>4</v>
      </c>
      <c r="H118" t="s">
        <v>965</v>
      </c>
      <c r="K118">
        <v>3</v>
      </c>
      <c r="L118" t="s">
        <v>1007</v>
      </c>
      <c r="M118" t="s">
        <v>967</v>
      </c>
      <c r="N118" t="s">
        <v>624</v>
      </c>
      <c r="O118" t="s">
        <v>1854</v>
      </c>
      <c r="P118" t="s">
        <v>931</v>
      </c>
      <c r="Q118">
        <v>1</v>
      </c>
      <c r="R118">
        <v>80</v>
      </c>
      <c r="S118" s="36">
        <f>VLOOKUP(N118,'[1]Stock définitif au 31122021'!$A$3:$G$422,5,FALSE)</f>
        <v>528</v>
      </c>
      <c r="T118" s="36">
        <f>VLOOKUP(N118,'[1]Stock définitif au 31122021'!$A$3:$G$422,6,FALSE)</f>
        <v>0.64500000000000002</v>
      </c>
      <c r="U118" s="36" t="str">
        <f>VLOOKUP(N118,'[1]Stock définitif au 31122021'!$A$3:$G$422,3,FALSE)</f>
        <v>AS</v>
      </c>
      <c r="V118">
        <v>0.64500000000000002</v>
      </c>
      <c r="W118">
        <v>0.64500000000000002</v>
      </c>
      <c r="X118" s="45">
        <f>VLOOKUP(A118,'[1]PRIX D''ACHAT A JOUR'!$A$1:$G$477,7,FALSE)</f>
        <v>0.64500000000000002</v>
      </c>
      <c r="Y118" s="46"/>
      <c r="Z118" s="46"/>
      <c r="AB118" s="41">
        <f>VLOOKUP(A118,'[1]PRIX D''ACHAT A JOUR'!$A$1:$J$477,10,FALSE)</f>
        <v>0.63700000000000001</v>
      </c>
      <c r="AC118" s="42" t="s">
        <v>2917</v>
      </c>
      <c r="AD118">
        <v>0.71689999999999998</v>
      </c>
      <c r="AE118" t="s">
        <v>932</v>
      </c>
      <c r="AF118">
        <v>0</v>
      </c>
      <c r="AI118" t="s">
        <v>933</v>
      </c>
      <c r="AJ118" t="s">
        <v>934</v>
      </c>
      <c r="AM118" t="s">
        <v>935</v>
      </c>
      <c r="AN118" t="s">
        <v>936</v>
      </c>
      <c r="AP118">
        <v>0</v>
      </c>
      <c r="AQ118">
        <v>0</v>
      </c>
      <c r="AS118">
        <v>1.43</v>
      </c>
      <c r="AT118" s="47">
        <f t="shared" si="13"/>
        <v>1.29</v>
      </c>
      <c r="AU118" s="48">
        <v>1.4338</v>
      </c>
      <c r="AV118" s="48"/>
      <c r="AW118" s="48"/>
      <c r="AX118">
        <v>3</v>
      </c>
      <c r="AY118">
        <v>0</v>
      </c>
      <c r="BK118" s="43">
        <f t="shared" si="12"/>
        <v>2.6573426573426756E-3</v>
      </c>
      <c r="BL118" s="9">
        <f t="shared" si="28"/>
        <v>2.2170542635658914</v>
      </c>
      <c r="BM118" s="45">
        <v>2</v>
      </c>
      <c r="BN118" s="80">
        <f>AU118/AB118</f>
        <v>2.2508634222919937</v>
      </c>
      <c r="BO118"/>
      <c r="BP118">
        <f>VLOOKUP(A118,'[1]Synthèse ventes 2021'!$A$1:$C$457,3,FALSE)</f>
        <v>166</v>
      </c>
      <c r="BQ118">
        <f t="shared" si="22"/>
        <v>124.77556</v>
      </c>
      <c r="BR118">
        <f t="shared" si="23"/>
        <v>280.85274399999997</v>
      </c>
      <c r="BS118">
        <f t="shared" si="24"/>
        <v>156.07718399999999</v>
      </c>
      <c r="BT118">
        <v>1.716</v>
      </c>
      <c r="BV118">
        <v>1</v>
      </c>
      <c r="BW118">
        <v>520</v>
      </c>
      <c r="CB118">
        <v>100</v>
      </c>
      <c r="CC118">
        <v>100</v>
      </c>
      <c r="CD118" t="s">
        <v>937</v>
      </c>
      <c r="CE118">
        <v>0</v>
      </c>
      <c r="CI118">
        <v>0</v>
      </c>
      <c r="CJ118">
        <v>0</v>
      </c>
      <c r="CM118">
        <v>0</v>
      </c>
      <c r="CO118">
        <v>0</v>
      </c>
      <c r="CP118">
        <v>0</v>
      </c>
      <c r="CQ118">
        <v>0</v>
      </c>
      <c r="CT118">
        <v>0</v>
      </c>
      <c r="CU118">
        <v>0</v>
      </c>
      <c r="CV118">
        <v>0</v>
      </c>
      <c r="CW118">
        <f>VLOOKUP(A118,'[1]NOUVEAUX TARIFS'!$A$1:$E$467,5,FALSE)</f>
        <v>1.4338000000000002</v>
      </c>
    </row>
    <row r="119" spans="1:101" hidden="1">
      <c r="A119" t="s">
        <v>1669</v>
      </c>
      <c r="C119" t="str">
        <f>VLOOKUP(A119,'[1]PRIX D''ACHAT A JOUR'!$A$1:$C$477,3,FALSE)</f>
        <v>AN</v>
      </c>
      <c r="D119" t="s">
        <v>1670</v>
      </c>
      <c r="E119">
        <v>5</v>
      </c>
      <c r="F119" t="s">
        <v>927</v>
      </c>
      <c r="K119">
        <v>1</v>
      </c>
      <c r="L119" t="s">
        <v>949</v>
      </c>
      <c r="M119" t="s">
        <v>929</v>
      </c>
      <c r="N119" t="s">
        <v>1671</v>
      </c>
      <c r="O119" t="s">
        <v>1672</v>
      </c>
      <c r="Q119">
        <v>1</v>
      </c>
      <c r="R119">
        <v>1</v>
      </c>
      <c r="S119" s="36" t="e">
        <f>VLOOKUP(N119,'[1]Stock définitif au 31122021'!$A$3:$G$422,5,FALSE)</f>
        <v>#N/A</v>
      </c>
      <c r="T119" s="36" t="e">
        <f>VLOOKUP(N119,'[1]Stock définitif au 31122021'!$A$3:$G$422,6,FALSE)</f>
        <v>#N/A</v>
      </c>
      <c r="U119" s="36" t="e">
        <f>VLOOKUP(N119,'[1]Stock définitif au 31122021'!$A$3:$G$422,3,FALSE)</f>
        <v>#N/A</v>
      </c>
      <c r="V119">
        <v>142</v>
      </c>
      <c r="W119">
        <f>VLOOKUP(A119,'[1]EXPORT ARTICLES 03012022'!$A$1:$R$883,18,FALSE)</f>
        <v>142</v>
      </c>
      <c r="X119" s="45">
        <f>VLOOKUP(A119,'[1]PRIX D''ACHAT A JOUR'!$A$1:$G$477,7,FALSE)</f>
        <v>142</v>
      </c>
      <c r="Y119" s="46"/>
      <c r="Z119" s="46"/>
      <c r="AB119" s="41">
        <f>X119</f>
        <v>142</v>
      </c>
      <c r="AC119" s="42" t="s">
        <v>2917</v>
      </c>
      <c r="AD119">
        <v>142</v>
      </c>
      <c r="AE119" t="s">
        <v>932</v>
      </c>
      <c r="AF119">
        <v>0</v>
      </c>
      <c r="AI119" t="s">
        <v>933</v>
      </c>
      <c r="AJ119" t="s">
        <v>934</v>
      </c>
      <c r="AM119" t="s">
        <v>935</v>
      </c>
      <c r="AN119" t="s">
        <v>936</v>
      </c>
      <c r="AP119">
        <v>0</v>
      </c>
      <c r="AQ119">
        <v>0</v>
      </c>
      <c r="AS119">
        <v>213</v>
      </c>
      <c r="AT119" s="47">
        <f t="shared" si="13"/>
        <v>213</v>
      </c>
      <c r="AU119" s="48">
        <f t="shared" si="11"/>
        <v>213</v>
      </c>
      <c r="AV119" s="48"/>
      <c r="AW119" s="48"/>
      <c r="AX119">
        <v>2</v>
      </c>
      <c r="AY119">
        <v>0</v>
      </c>
      <c r="BK119" s="43">
        <f t="shared" si="12"/>
        <v>0</v>
      </c>
      <c r="BL119" s="9">
        <f t="shared" si="28"/>
        <v>1.5</v>
      </c>
      <c r="BM119" s="45">
        <v>1.5</v>
      </c>
      <c r="BN119" s="48">
        <v>1.5</v>
      </c>
      <c r="BO119"/>
      <c r="BP119"/>
      <c r="BQ119" t="str">
        <f t="shared" si="22"/>
        <v/>
      </c>
      <c r="BR119" t="str">
        <f t="shared" si="23"/>
        <v/>
      </c>
      <c r="BS119" t="str">
        <f t="shared" si="24"/>
        <v/>
      </c>
      <c r="BT119">
        <v>255.6</v>
      </c>
      <c r="CB119">
        <v>100</v>
      </c>
      <c r="CC119">
        <v>100</v>
      </c>
      <c r="CD119" t="s">
        <v>951</v>
      </c>
      <c r="CE119">
        <v>0</v>
      </c>
      <c r="CI119">
        <v>0</v>
      </c>
      <c r="CJ119">
        <v>0</v>
      </c>
      <c r="CM119">
        <v>0</v>
      </c>
      <c r="CO119">
        <v>0</v>
      </c>
      <c r="CP119">
        <v>0</v>
      </c>
      <c r="CQ119">
        <v>0</v>
      </c>
      <c r="CT119">
        <v>0</v>
      </c>
      <c r="CU119">
        <v>0</v>
      </c>
      <c r="CV119">
        <v>0</v>
      </c>
      <c r="CW119" t="e">
        <f>VLOOKUP(A119,'[1]NOUVEAUX TARIFS'!$A$1:$E$467,5,FALSE)</f>
        <v>#N/A</v>
      </c>
    </row>
    <row r="120" spans="1:101">
      <c r="A120" t="s">
        <v>420</v>
      </c>
      <c r="C120" t="str">
        <f>VLOOKUP(A120,'[1]PRIX D''ACHAT A JOUR'!$A$1:$C$477,3,FALSE)</f>
        <v>AS</v>
      </c>
      <c r="D120" t="s">
        <v>421</v>
      </c>
      <c r="E120">
        <v>3</v>
      </c>
      <c r="F120" t="s">
        <v>1002</v>
      </c>
      <c r="G120">
        <v>7</v>
      </c>
      <c r="H120" t="s">
        <v>1002</v>
      </c>
      <c r="K120">
        <v>2</v>
      </c>
      <c r="L120" t="s">
        <v>1959</v>
      </c>
      <c r="M120" t="s">
        <v>1961</v>
      </c>
      <c r="N120" t="s">
        <v>420</v>
      </c>
      <c r="O120" t="s">
        <v>421</v>
      </c>
      <c r="P120" t="s">
        <v>931</v>
      </c>
      <c r="Q120">
        <v>1</v>
      </c>
      <c r="R120">
        <v>1</v>
      </c>
      <c r="S120" s="36">
        <f>VLOOKUP(N120,'[1]Stock définitif au 31122021'!$A$3:$G$422,5,FALSE)</f>
        <v>251</v>
      </c>
      <c r="T120" s="36">
        <f>VLOOKUP(N120,'[1]Stock définitif au 31122021'!$A$3:$G$422,6,FALSE)</f>
        <v>0.58299999999999996</v>
      </c>
      <c r="U120" s="36" t="str">
        <f>VLOOKUP(N120,'[1]Stock définitif au 31122021'!$A$3:$G$422,3,FALSE)</f>
        <v>AS</v>
      </c>
      <c r="V120">
        <v>0.58299999999999996</v>
      </c>
      <c r="W120">
        <f>VLOOKUP(A120,'[1]EXPORT ARTICLES 03012022'!$A$1:$R$883,18,FALSE)</f>
        <v>0.58299999999999996</v>
      </c>
      <c r="X120" s="45">
        <f>VLOOKUP(A120,'[1]PRIX D''ACHAT A JOUR'!$A$1:$G$477,7,FALSE)</f>
        <v>0.58299999999999996</v>
      </c>
      <c r="Y120" s="46"/>
      <c r="Z120" s="46"/>
      <c r="AB120" s="41">
        <f>+X120</f>
        <v>0.58299999999999996</v>
      </c>
      <c r="AC120" s="42" t="s">
        <v>2917</v>
      </c>
      <c r="AD120">
        <v>0.58299999999999996</v>
      </c>
      <c r="AE120" t="s">
        <v>932</v>
      </c>
      <c r="AF120">
        <v>0</v>
      </c>
      <c r="AI120" t="s">
        <v>933</v>
      </c>
      <c r="AJ120" t="s">
        <v>934</v>
      </c>
      <c r="AM120" t="s">
        <v>935</v>
      </c>
      <c r="AN120" t="s">
        <v>936</v>
      </c>
      <c r="AP120">
        <v>0</v>
      </c>
      <c r="AQ120">
        <v>0</v>
      </c>
      <c r="AS120">
        <v>1.31</v>
      </c>
      <c r="AT120" s="47">
        <f t="shared" si="13"/>
        <v>1.4575</v>
      </c>
      <c r="AU120" s="48">
        <f t="shared" si="11"/>
        <v>1.4575</v>
      </c>
      <c r="AV120" s="48"/>
      <c r="AW120" s="48"/>
      <c r="AX120">
        <v>2</v>
      </c>
      <c r="AY120">
        <v>0</v>
      </c>
      <c r="BK120" s="43">
        <f t="shared" si="12"/>
        <v>0.11259541984732821</v>
      </c>
      <c r="BL120" s="9">
        <f t="shared" si="28"/>
        <v>2.2469982847341341</v>
      </c>
      <c r="BM120" s="45">
        <v>2.5</v>
      </c>
      <c r="BN120" s="48">
        <v>2.5</v>
      </c>
      <c r="BO120"/>
      <c r="BP120">
        <f>VLOOKUP(A120,'[1]Synthèse ventes 2021'!$A$1:$C$457,3,FALSE)</f>
        <v>233</v>
      </c>
      <c r="BQ120">
        <f t="shared" si="22"/>
        <v>160.29002</v>
      </c>
      <c r="BR120">
        <f t="shared" si="23"/>
        <v>400.72505000000001</v>
      </c>
      <c r="BS120">
        <f t="shared" si="24"/>
        <v>240.43503000000001</v>
      </c>
      <c r="BT120">
        <v>1.57</v>
      </c>
      <c r="BV120">
        <v>1</v>
      </c>
      <c r="BW120">
        <v>527</v>
      </c>
      <c r="CB120">
        <v>100</v>
      </c>
      <c r="CC120">
        <v>100</v>
      </c>
      <c r="CD120" t="s">
        <v>937</v>
      </c>
      <c r="CE120">
        <v>0</v>
      </c>
      <c r="CI120">
        <v>0</v>
      </c>
      <c r="CJ120">
        <v>0</v>
      </c>
      <c r="CM120">
        <v>0</v>
      </c>
      <c r="CO120">
        <v>0</v>
      </c>
      <c r="CP120">
        <v>0</v>
      </c>
      <c r="CQ120">
        <v>0</v>
      </c>
      <c r="CT120">
        <v>0</v>
      </c>
      <c r="CU120">
        <v>0</v>
      </c>
      <c r="CV120">
        <v>0</v>
      </c>
      <c r="CW120">
        <f>VLOOKUP(A120,'[1]NOUVEAUX TARIFS'!$A$1:$E$467,5,FALSE)</f>
        <v>1.4575</v>
      </c>
    </row>
    <row r="121" spans="1:101">
      <c r="A121" t="s">
        <v>534</v>
      </c>
      <c r="C121" t="str">
        <f>VLOOKUP(A121,'[1]PRIX D''ACHAT A JOUR'!$A$1:$C$477,3,FALSE)</f>
        <v>AS</v>
      </c>
      <c r="D121" t="s">
        <v>1191</v>
      </c>
      <c r="E121">
        <v>1</v>
      </c>
      <c r="F121" t="s">
        <v>975</v>
      </c>
      <c r="G121">
        <v>2</v>
      </c>
      <c r="H121" t="s">
        <v>975</v>
      </c>
      <c r="I121" t="s">
        <v>1160</v>
      </c>
      <c r="J121" t="s">
        <v>1161</v>
      </c>
      <c r="K121">
        <v>8</v>
      </c>
      <c r="L121" t="s">
        <v>1183</v>
      </c>
      <c r="M121" t="s">
        <v>986</v>
      </c>
      <c r="N121" t="s">
        <v>2929</v>
      </c>
      <c r="O121" t="s">
        <v>2930</v>
      </c>
      <c r="P121" t="s">
        <v>1155</v>
      </c>
      <c r="Q121">
        <v>1</v>
      </c>
      <c r="R121">
        <v>1</v>
      </c>
      <c r="S121" s="36" t="e">
        <f>VLOOKUP(N121,'[1]Stock définitif au 31122021'!$A$3:$G$422,5,FALSE)</f>
        <v>#N/A</v>
      </c>
      <c r="T121" s="36" t="e">
        <f>VLOOKUP(N121,'[1]Stock définitif au 31122021'!$A$3:$G$422,6,FALSE)</f>
        <v>#N/A</v>
      </c>
      <c r="U121" s="36" t="e">
        <f>VLOOKUP(N121,'[1]Stock définitif au 31122021'!$A$3:$G$422,3,FALSE)</f>
        <v>#N/A</v>
      </c>
      <c r="V121" s="56">
        <v>0.53</v>
      </c>
      <c r="W121" s="56">
        <f>VLOOKUP(A121,'[1]EXPORT ARTICLES 03012022'!$A$1:$R$883,18,FALSE)</f>
        <v>0.53</v>
      </c>
      <c r="X121" s="57">
        <f>VLOOKUP(A121,'[1]PRIX D''ACHAT A JOUR'!$A$1:$G$477,7,FALSE)</f>
        <v>0.73619999999999997</v>
      </c>
      <c r="Y121" s="46">
        <v>0.79</v>
      </c>
      <c r="Z121" s="46">
        <f>X121-Y121</f>
        <v>-5.380000000000007E-2</v>
      </c>
      <c r="AA121" s="58">
        <v>0.25</v>
      </c>
      <c r="AB121" s="59">
        <v>0.98750000000000004</v>
      </c>
      <c r="AC121" s="42" t="s">
        <v>2917</v>
      </c>
      <c r="AD121">
        <v>0.52969999999999995</v>
      </c>
      <c r="AE121" t="s">
        <v>932</v>
      </c>
      <c r="AF121">
        <v>0</v>
      </c>
      <c r="AI121" t="s">
        <v>933</v>
      </c>
      <c r="AJ121" t="s">
        <v>934</v>
      </c>
      <c r="AM121" t="s">
        <v>935</v>
      </c>
      <c r="AN121" t="s">
        <v>936</v>
      </c>
      <c r="AP121">
        <v>0</v>
      </c>
      <c r="AQ121">
        <v>0</v>
      </c>
      <c r="AS121" s="36">
        <v>0.79</v>
      </c>
      <c r="AT121" s="54">
        <f t="shared" si="13"/>
        <v>1.1042999999999998</v>
      </c>
      <c r="AU121" s="42">
        <f t="shared" ref="AU121:AU168" si="29">AB121*BN121</f>
        <v>1.4812500000000002</v>
      </c>
      <c r="AV121" s="48"/>
      <c r="AW121" s="48"/>
      <c r="AX121">
        <v>4</v>
      </c>
      <c r="AY121">
        <v>0</v>
      </c>
      <c r="BK121" s="43">
        <f t="shared" ref="BK121:BK184" si="30">(AU121-AS121)/AS121</f>
        <v>0.87500000000000011</v>
      </c>
      <c r="BL121" s="55">
        <f t="shared" si="28"/>
        <v>1.4905660377358489</v>
      </c>
      <c r="BM121" s="45">
        <v>1.5</v>
      </c>
      <c r="BN121" s="48">
        <v>1.5</v>
      </c>
      <c r="BP121">
        <f>VLOOKUP(A121,'[1]Synthèse ventes 2021'!$A$1:$C$457,3,FALSE)</f>
        <v>7912</v>
      </c>
      <c r="BQ121">
        <f t="shared" si="22"/>
        <v>9219.4580000000005</v>
      </c>
      <c r="BR121">
        <f t="shared" si="23"/>
        <v>13829.187000000002</v>
      </c>
      <c r="BS121">
        <f t="shared" si="24"/>
        <v>4609.7290000000012</v>
      </c>
      <c r="BT121">
        <v>0.94799999999999995</v>
      </c>
      <c r="BV121">
        <v>1</v>
      </c>
      <c r="BW121">
        <v>235</v>
      </c>
      <c r="CB121">
        <v>100</v>
      </c>
      <c r="CC121">
        <v>100</v>
      </c>
      <c r="CD121" t="s">
        <v>937</v>
      </c>
      <c r="CE121">
        <v>0</v>
      </c>
      <c r="CI121">
        <v>0</v>
      </c>
      <c r="CJ121">
        <v>0</v>
      </c>
      <c r="CM121">
        <v>0</v>
      </c>
      <c r="CO121">
        <v>0</v>
      </c>
      <c r="CP121">
        <v>0</v>
      </c>
      <c r="CQ121">
        <v>0</v>
      </c>
      <c r="CT121">
        <v>0</v>
      </c>
      <c r="CU121">
        <v>0</v>
      </c>
      <c r="CV121">
        <v>0</v>
      </c>
      <c r="CW121">
        <f>VLOOKUP(A121,'[1]NOUVEAUX TARIFS'!$A$1:$E$467,5,FALSE)</f>
        <v>1.4812500000000002</v>
      </c>
    </row>
    <row r="122" spans="1:101">
      <c r="A122" t="s">
        <v>626</v>
      </c>
      <c r="C122" t="str">
        <f>VLOOKUP(A122,'[1]PRIX D''ACHAT A JOUR'!$A$1:$C$477,3,FALSE)</f>
        <v>AS</v>
      </c>
      <c r="D122" t="s">
        <v>627</v>
      </c>
      <c r="E122">
        <v>8</v>
      </c>
      <c r="F122" t="s">
        <v>965</v>
      </c>
      <c r="G122">
        <v>4</v>
      </c>
      <c r="H122" t="s">
        <v>965</v>
      </c>
      <c r="K122">
        <v>1</v>
      </c>
      <c r="L122" t="s">
        <v>966</v>
      </c>
      <c r="M122" t="s">
        <v>967</v>
      </c>
      <c r="N122" t="s">
        <v>626</v>
      </c>
      <c r="O122" t="s">
        <v>627</v>
      </c>
      <c r="P122" t="s">
        <v>931</v>
      </c>
      <c r="Q122">
        <v>1</v>
      </c>
      <c r="R122">
        <v>18</v>
      </c>
      <c r="S122" s="36">
        <f>VLOOKUP(N122,'[1]Stock définitif au 31122021'!$A$3:$G$422,5,FALSE)</f>
        <v>783</v>
      </c>
      <c r="T122" s="36">
        <f>VLOOKUP(N122,'[1]Stock définitif au 31122021'!$A$3:$G$422,6,FALSE)</f>
        <v>1.1060000000000001</v>
      </c>
      <c r="U122" s="36" t="str">
        <f>VLOOKUP(N122,'[1]Stock définitif au 31122021'!$A$3:$G$422,3,FALSE)</f>
        <v>AS</v>
      </c>
      <c r="V122">
        <v>1.1060000000000001</v>
      </c>
      <c r="W122">
        <v>1.1060000000000001</v>
      </c>
      <c r="X122" s="45">
        <f>VLOOKUP(A122,'[1]PRIX D''ACHAT A JOUR'!$A$1:$G$477,7,FALSE)</f>
        <v>1.1060000000000001</v>
      </c>
      <c r="Y122" s="46"/>
      <c r="Z122" s="46"/>
      <c r="AB122" s="41">
        <f>VLOOKUP(A122,'[1]PRIX D''ACHAT A JOUR'!$A$1:$J$477,10,FALSE)</f>
        <v>1.2170000000000001</v>
      </c>
      <c r="AC122" s="42" t="s">
        <v>2917</v>
      </c>
      <c r="AD122">
        <v>0.97599999999999998</v>
      </c>
      <c r="AE122" t="s">
        <v>932</v>
      </c>
      <c r="AF122">
        <v>0</v>
      </c>
      <c r="AG122" t="s">
        <v>1703</v>
      </c>
      <c r="AI122" t="s">
        <v>933</v>
      </c>
      <c r="AJ122" t="s">
        <v>934</v>
      </c>
      <c r="AM122" t="s">
        <v>935</v>
      </c>
      <c r="AN122" t="s">
        <v>936</v>
      </c>
      <c r="AP122">
        <v>0</v>
      </c>
      <c r="AQ122">
        <v>0</v>
      </c>
      <c r="AS122">
        <v>1.27</v>
      </c>
      <c r="AT122" s="47">
        <f t="shared" si="13"/>
        <v>1.3825000000000001</v>
      </c>
      <c r="AU122" s="48">
        <f t="shared" si="29"/>
        <v>1.5212500000000002</v>
      </c>
      <c r="AV122" s="48"/>
      <c r="AW122" s="48"/>
      <c r="AX122">
        <v>3</v>
      </c>
      <c r="AY122">
        <v>0</v>
      </c>
      <c r="BK122" s="43">
        <f t="shared" si="30"/>
        <v>0.19783464566929149</v>
      </c>
      <c r="BL122" s="9">
        <f t="shared" si="28"/>
        <v>1.1482820976491861</v>
      </c>
      <c r="BM122" s="45">
        <v>1.25</v>
      </c>
      <c r="BN122" s="48">
        <v>1.25</v>
      </c>
      <c r="BO122"/>
      <c r="BP122">
        <f>VLOOKUP(A122,'[1]Synthèse ventes 2021'!$A$1:$C$457,3,FALSE)</f>
        <v>69</v>
      </c>
      <c r="BQ122">
        <f t="shared" si="22"/>
        <v>99.088139999999996</v>
      </c>
      <c r="BR122">
        <f t="shared" si="23"/>
        <v>123.86017500000001</v>
      </c>
      <c r="BS122">
        <f t="shared" si="24"/>
        <v>24.772035000000017</v>
      </c>
      <c r="BT122">
        <v>1.524</v>
      </c>
      <c r="BV122">
        <v>1</v>
      </c>
      <c r="BW122">
        <v>453</v>
      </c>
      <c r="CB122">
        <v>100</v>
      </c>
      <c r="CC122">
        <v>100</v>
      </c>
      <c r="CD122" t="s">
        <v>937</v>
      </c>
      <c r="CE122">
        <v>0</v>
      </c>
      <c r="CI122">
        <v>0</v>
      </c>
      <c r="CJ122">
        <v>0</v>
      </c>
      <c r="CM122">
        <v>0</v>
      </c>
      <c r="CO122">
        <v>0</v>
      </c>
      <c r="CP122">
        <v>0</v>
      </c>
      <c r="CQ122">
        <v>0</v>
      </c>
      <c r="CT122">
        <v>0</v>
      </c>
      <c r="CU122">
        <v>0</v>
      </c>
      <c r="CV122">
        <v>0</v>
      </c>
      <c r="CW122">
        <f>VLOOKUP(A122,'[1]NOUVEAUX TARIFS'!$A$1:$E$467,5,FALSE)</f>
        <v>1.52</v>
      </c>
    </row>
    <row r="123" spans="1:101" hidden="1">
      <c r="A123" t="s">
        <v>1050</v>
      </c>
      <c r="C123" t="e">
        <f>VLOOKUP(A123,'[1]PRIX D''ACHAT A JOUR'!$A$1:$C$477,3,FALSE)</f>
        <v>#N/A</v>
      </c>
      <c r="D123" t="s">
        <v>1051</v>
      </c>
      <c r="M123" t="s">
        <v>943</v>
      </c>
      <c r="N123" t="s">
        <v>944</v>
      </c>
      <c r="O123" t="s">
        <v>945</v>
      </c>
      <c r="Q123">
        <v>1</v>
      </c>
      <c r="R123">
        <v>0</v>
      </c>
      <c r="S123" s="36" t="e">
        <f>VLOOKUP(N123,'[1]Stock définitif au 31122021'!$A$3:$G$422,5,FALSE)</f>
        <v>#N/A</v>
      </c>
      <c r="T123" s="36" t="e">
        <f>VLOOKUP(N123,'[1]Stock définitif au 31122021'!$A$3:$G$422,6,FALSE)</f>
        <v>#N/A</v>
      </c>
      <c r="U123" s="36" t="e">
        <f>VLOOKUP(N123,'[1]Stock définitif au 31122021'!$A$3:$G$422,3,FALSE)</f>
        <v>#N/A</v>
      </c>
      <c r="V123">
        <v>0</v>
      </c>
      <c r="W123">
        <f>VLOOKUP(A123,'[1]EXPORT ARTICLES 03012022'!$A$1:$R$883,18,FALSE)</f>
        <v>0</v>
      </c>
      <c r="X123" s="45" t="e">
        <f>VLOOKUP(A123,'[1]PRIX D''ACHAT A JOUR'!$A$1:$G$477,7,FALSE)</f>
        <v>#N/A</v>
      </c>
      <c r="Y123" s="46">
        <v>0</v>
      </c>
      <c r="Z123" s="46"/>
      <c r="AB123" s="42" t="e">
        <f>VLOOKUP(A123,'[1]PRIX D''ACHAT A JOUR'!$A$1:$J$477,10,FALSE)</f>
        <v>#N/A</v>
      </c>
      <c r="AC123" s="48"/>
      <c r="AD123">
        <v>0</v>
      </c>
      <c r="AE123" t="s">
        <v>932</v>
      </c>
      <c r="AF123">
        <v>0</v>
      </c>
      <c r="AI123" t="s">
        <v>933</v>
      </c>
      <c r="AJ123" t="s">
        <v>934</v>
      </c>
      <c r="AM123" t="s">
        <v>935</v>
      </c>
      <c r="AN123" t="s">
        <v>936</v>
      </c>
      <c r="AP123">
        <v>0</v>
      </c>
      <c r="AQ123">
        <v>0</v>
      </c>
      <c r="AS123">
        <v>0</v>
      </c>
      <c r="AT123" s="47" t="e">
        <f t="shared" si="13"/>
        <v>#N/A</v>
      </c>
      <c r="AU123" s="48" t="e">
        <f t="shared" si="29"/>
        <v>#N/A</v>
      </c>
      <c r="AV123" s="48"/>
      <c r="AW123" s="48"/>
      <c r="AX123">
        <v>2</v>
      </c>
      <c r="AY123">
        <v>0</v>
      </c>
      <c r="AZ123">
        <v>1</v>
      </c>
      <c r="BB123">
        <v>1</v>
      </c>
      <c r="BC123">
        <v>1</v>
      </c>
      <c r="BK123" s="43" t="e">
        <f t="shared" si="30"/>
        <v>#N/A</v>
      </c>
      <c r="BL123" s="9">
        <v>0</v>
      </c>
      <c r="BM123" s="45"/>
      <c r="BN123" s="48"/>
      <c r="BO123">
        <v>1</v>
      </c>
      <c r="BP123"/>
      <c r="BQ123" t="str">
        <f t="shared" si="22"/>
        <v/>
      </c>
      <c r="BR123" t="str">
        <f t="shared" si="23"/>
        <v/>
      </c>
      <c r="BS123" t="str">
        <f t="shared" si="24"/>
        <v/>
      </c>
      <c r="BT123">
        <v>0</v>
      </c>
      <c r="CB123">
        <v>100</v>
      </c>
      <c r="CC123">
        <v>100</v>
      </c>
      <c r="CD123" t="s">
        <v>960</v>
      </c>
      <c r="CE123">
        <v>0</v>
      </c>
      <c r="CI123">
        <v>0</v>
      </c>
      <c r="CJ123">
        <v>0</v>
      </c>
      <c r="CM123">
        <v>0</v>
      </c>
      <c r="CO123">
        <v>0</v>
      </c>
      <c r="CP123">
        <v>0</v>
      </c>
      <c r="CQ123">
        <v>0</v>
      </c>
      <c r="CT123">
        <v>0</v>
      </c>
      <c r="CU123">
        <v>0</v>
      </c>
      <c r="CV123">
        <v>0</v>
      </c>
      <c r="CW123" t="e">
        <f>VLOOKUP(A123,'[1]NOUVEAUX TARIFS'!$A$1:$E$467,5,FALSE)</f>
        <v>#N/A</v>
      </c>
    </row>
    <row r="124" spans="1:101" hidden="1">
      <c r="A124" t="s">
        <v>1026</v>
      </c>
      <c r="C124" t="str">
        <f>VLOOKUP(A124,'[1]PRIX D''ACHAT A JOUR'!$A$1:$C$477,3,FALSE)</f>
        <v>AN</v>
      </c>
      <c r="D124" t="s">
        <v>1027</v>
      </c>
      <c r="E124">
        <v>10</v>
      </c>
      <c r="F124" t="s">
        <v>938</v>
      </c>
      <c r="G124">
        <v>8</v>
      </c>
      <c r="H124" t="s">
        <v>938</v>
      </c>
      <c r="M124" t="s">
        <v>989</v>
      </c>
      <c r="N124" t="s">
        <v>1026</v>
      </c>
      <c r="O124" t="s">
        <v>1028</v>
      </c>
      <c r="Q124">
        <v>1</v>
      </c>
      <c r="R124">
        <v>1</v>
      </c>
      <c r="S124" s="36">
        <f>VLOOKUP(N124,'[1]Stock définitif au 31122021'!$A$3:$G$422,5,FALSE)</f>
        <v>141</v>
      </c>
      <c r="T124" s="36">
        <f>VLOOKUP(N124,'[1]Stock définitif au 31122021'!$A$3:$G$422,6,FALSE)</f>
        <v>0.79</v>
      </c>
      <c r="U124" s="36" t="str">
        <f>VLOOKUP(N124,'[1]Stock définitif au 31122021'!$A$3:$G$422,3,FALSE)</f>
        <v>AN</v>
      </c>
      <c r="V124">
        <v>0.79</v>
      </c>
      <c r="W124">
        <f>VLOOKUP(A124,'[1]EXPORT ARTICLES 03012022'!$A$1:$R$883,18,FALSE)</f>
        <v>0.79</v>
      </c>
      <c r="X124" s="45">
        <f>VLOOKUP(A124,'[1]PRIX D''ACHAT A JOUR'!$A$1:$G$477,7,FALSE)</f>
        <v>0.79</v>
      </c>
      <c r="Y124" s="46"/>
      <c r="Z124" s="46"/>
      <c r="AB124" s="41">
        <f>X124</f>
        <v>0.79</v>
      </c>
      <c r="AC124" s="42" t="s">
        <v>2917</v>
      </c>
      <c r="AD124">
        <v>0.79</v>
      </c>
      <c r="AE124" t="s">
        <v>932</v>
      </c>
      <c r="AF124">
        <v>0</v>
      </c>
      <c r="AI124" t="s">
        <v>933</v>
      </c>
      <c r="AJ124" t="s">
        <v>934</v>
      </c>
      <c r="AM124" t="s">
        <v>935</v>
      </c>
      <c r="AN124" t="s">
        <v>936</v>
      </c>
      <c r="AP124">
        <v>0</v>
      </c>
      <c r="AQ124">
        <v>0</v>
      </c>
      <c r="AS124">
        <v>1.19</v>
      </c>
      <c r="AT124" s="47">
        <f t="shared" si="13"/>
        <v>1.1850000000000001</v>
      </c>
      <c r="AU124" s="48">
        <f t="shared" si="29"/>
        <v>1.1850000000000001</v>
      </c>
      <c r="AV124" s="48"/>
      <c r="AW124" s="48"/>
      <c r="AX124">
        <v>2</v>
      </c>
      <c r="AY124">
        <v>0</v>
      </c>
      <c r="BK124" s="43">
        <f t="shared" si="30"/>
        <v>-4.201680672268818E-3</v>
      </c>
      <c r="BL124" s="9">
        <f>AS124/V124</f>
        <v>1.5063291139240504</v>
      </c>
      <c r="BM124" s="45">
        <v>1.5</v>
      </c>
      <c r="BN124" s="48">
        <v>1.5</v>
      </c>
      <c r="BO124"/>
      <c r="BP124">
        <f>VLOOKUP(A124,'[1]Synthèse ventes 2021'!$A$1:$C$457,3,FALSE)</f>
        <v>1</v>
      </c>
      <c r="BQ124">
        <f t="shared" si="22"/>
        <v>0.93220000000000003</v>
      </c>
      <c r="BR124">
        <f t="shared" si="23"/>
        <v>1.3983000000000001</v>
      </c>
      <c r="BS124">
        <f t="shared" si="24"/>
        <v>0.46610000000000007</v>
      </c>
      <c r="BT124">
        <v>1.43</v>
      </c>
      <c r="BW124">
        <v>128</v>
      </c>
      <c r="CB124">
        <v>100</v>
      </c>
      <c r="CC124">
        <v>100</v>
      </c>
      <c r="CD124" t="s">
        <v>951</v>
      </c>
      <c r="CE124">
        <v>0</v>
      </c>
      <c r="CI124">
        <v>0</v>
      </c>
      <c r="CJ124">
        <v>0</v>
      </c>
      <c r="CM124">
        <v>0</v>
      </c>
      <c r="CO124">
        <v>0</v>
      </c>
      <c r="CP124">
        <v>0</v>
      </c>
      <c r="CQ124">
        <v>0</v>
      </c>
      <c r="CT124">
        <v>0</v>
      </c>
      <c r="CU124">
        <v>0</v>
      </c>
      <c r="CV124">
        <v>0</v>
      </c>
      <c r="CW124" t="e">
        <f>VLOOKUP(A124,'[1]NOUVEAUX TARIFS'!$A$1:$E$467,5,FALSE)</f>
        <v>#N/A</v>
      </c>
    </row>
    <row r="125" spans="1:101" hidden="1">
      <c r="A125" t="s">
        <v>987</v>
      </c>
      <c r="C125" t="str">
        <f>VLOOKUP(A125,'[1]PRIX D''ACHAT A JOUR'!$A$1:$C$477,3,FALSE)</f>
        <v>AN</v>
      </c>
      <c r="D125" t="s">
        <v>988</v>
      </c>
      <c r="E125">
        <v>10</v>
      </c>
      <c r="F125" t="s">
        <v>938</v>
      </c>
      <c r="G125">
        <v>8</v>
      </c>
      <c r="H125" t="s">
        <v>938</v>
      </c>
      <c r="M125" t="s">
        <v>989</v>
      </c>
      <c r="N125" t="s">
        <v>987</v>
      </c>
      <c r="O125" t="s">
        <v>990</v>
      </c>
      <c r="P125">
        <v>1</v>
      </c>
      <c r="Q125">
        <v>1</v>
      </c>
      <c r="R125">
        <v>1</v>
      </c>
      <c r="S125" s="36">
        <f>VLOOKUP(N125,'[1]Stock définitif au 31122021'!$A$3:$G$422,5,FALSE)</f>
        <v>162</v>
      </c>
      <c r="T125" s="36">
        <f>VLOOKUP(N125,'[1]Stock définitif au 31122021'!$A$3:$G$422,6,FALSE)</f>
        <v>1.1599999999999999</v>
      </c>
      <c r="U125" s="36" t="str">
        <f>VLOOKUP(N125,'[1]Stock définitif au 31122021'!$A$3:$G$422,3,FALSE)</f>
        <v>AN</v>
      </c>
      <c r="V125">
        <v>1.1599999999999999</v>
      </c>
      <c r="W125">
        <f>VLOOKUP(A125,'[1]EXPORT ARTICLES 03012022'!$A$1:$R$883,18,FALSE)</f>
        <v>1.1599999999999999</v>
      </c>
      <c r="X125" s="45">
        <f>VLOOKUP(A125,'[1]PRIX D''ACHAT A JOUR'!$A$1:$G$477,7,FALSE)</f>
        <v>1.1599999999999999</v>
      </c>
      <c r="Y125" s="46"/>
      <c r="Z125" s="46"/>
      <c r="AB125" s="41">
        <f>X125</f>
        <v>1.1599999999999999</v>
      </c>
      <c r="AC125" s="42" t="s">
        <v>2917</v>
      </c>
      <c r="AD125">
        <v>1.1599999999999999</v>
      </c>
      <c r="AE125" t="s">
        <v>932</v>
      </c>
      <c r="AF125">
        <v>0</v>
      </c>
      <c r="AI125" t="s">
        <v>933</v>
      </c>
      <c r="AJ125" t="s">
        <v>934</v>
      </c>
      <c r="AM125" t="s">
        <v>935</v>
      </c>
      <c r="AN125" t="s">
        <v>936</v>
      </c>
      <c r="AO125">
        <v>1</v>
      </c>
      <c r="AP125">
        <v>0</v>
      </c>
      <c r="AQ125">
        <v>0</v>
      </c>
      <c r="AS125">
        <v>1.74</v>
      </c>
      <c r="AT125" s="47">
        <f t="shared" si="13"/>
        <v>1.7399999999999998</v>
      </c>
      <c r="AU125" s="48">
        <f t="shared" si="29"/>
        <v>1.7399999999999998</v>
      </c>
      <c r="AV125" s="48"/>
      <c r="AW125" s="48"/>
      <c r="AX125">
        <v>2</v>
      </c>
      <c r="AY125">
        <v>0</v>
      </c>
      <c r="BK125" s="43">
        <f t="shared" si="30"/>
        <v>-1.2761184191093753E-16</v>
      </c>
      <c r="BL125" s="9">
        <f>AS125/V125</f>
        <v>1.5</v>
      </c>
      <c r="BM125" s="45">
        <v>1.5</v>
      </c>
      <c r="BN125" s="48">
        <v>1.5</v>
      </c>
      <c r="BO125"/>
      <c r="BP125">
        <f>VLOOKUP(A125,'[1]Synthèse ventes 2021'!$A$1:$C$457,3,FALSE)</f>
        <v>1</v>
      </c>
      <c r="BQ125">
        <f t="shared" si="22"/>
        <v>1.3687999999999998</v>
      </c>
      <c r="BR125">
        <f t="shared" si="23"/>
        <v>2.0531999999999995</v>
      </c>
      <c r="BS125">
        <f t="shared" si="24"/>
        <v>0.68439999999999968</v>
      </c>
      <c r="BT125">
        <v>2.09</v>
      </c>
      <c r="BW125">
        <v>55</v>
      </c>
      <c r="CB125">
        <v>100</v>
      </c>
      <c r="CC125">
        <v>100</v>
      </c>
      <c r="CD125" t="s">
        <v>951</v>
      </c>
      <c r="CE125">
        <v>0</v>
      </c>
      <c r="CI125">
        <v>0</v>
      </c>
      <c r="CJ125">
        <v>0</v>
      </c>
      <c r="CM125">
        <v>0</v>
      </c>
      <c r="CO125">
        <v>0</v>
      </c>
      <c r="CP125">
        <v>0</v>
      </c>
      <c r="CQ125">
        <v>0</v>
      </c>
      <c r="CT125">
        <v>0</v>
      </c>
      <c r="CU125">
        <v>0</v>
      </c>
      <c r="CV125">
        <v>0</v>
      </c>
      <c r="CW125" t="e">
        <f>VLOOKUP(A125,'[1]NOUVEAUX TARIFS'!$A$1:$E$467,5,FALSE)</f>
        <v>#N/A</v>
      </c>
    </row>
    <row r="126" spans="1:101" hidden="1">
      <c r="A126" t="s">
        <v>2605</v>
      </c>
      <c r="C126" t="str">
        <f>VLOOKUP(A126,'[1]PRIX D''ACHAT A JOUR'!$A$1:$C$477,3,FALSE)</f>
        <v>AF</v>
      </c>
      <c r="D126" t="s">
        <v>2606</v>
      </c>
      <c r="E126">
        <v>5</v>
      </c>
      <c r="F126" t="s">
        <v>927</v>
      </c>
      <c r="G126">
        <v>1</v>
      </c>
      <c r="H126" t="s">
        <v>927</v>
      </c>
      <c r="K126">
        <v>1</v>
      </c>
      <c r="L126" t="s">
        <v>949</v>
      </c>
      <c r="M126" t="s">
        <v>2931</v>
      </c>
      <c r="N126" t="s">
        <v>2605</v>
      </c>
      <c r="O126" t="s">
        <v>2606</v>
      </c>
      <c r="Q126">
        <v>1</v>
      </c>
      <c r="R126">
        <v>1</v>
      </c>
      <c r="S126" s="36" t="e">
        <f>VLOOKUP(N126,'[1]Stock définitif au 31122021'!$A$3:$G$422,5,FALSE)</f>
        <v>#N/A</v>
      </c>
      <c r="T126" s="36" t="e">
        <f>VLOOKUP(N126,'[1]Stock définitif au 31122021'!$A$3:$G$422,6,FALSE)</f>
        <v>#N/A</v>
      </c>
      <c r="U126" s="36" t="e">
        <f>VLOOKUP(N126,'[1]Stock définitif au 31122021'!$A$3:$G$422,3,FALSE)</f>
        <v>#N/A</v>
      </c>
      <c r="V126">
        <v>0</v>
      </c>
      <c r="W126">
        <f>VLOOKUP(A126,'[1]EXPORT ARTICLES 03012022'!$A$1:$R$883,18,FALSE)</f>
        <v>0</v>
      </c>
      <c r="X126" s="45">
        <f>VLOOKUP(A126,'[1]PRIX D''ACHAT A JOUR'!$A$1:$G$477,7,FALSE)</f>
        <v>0</v>
      </c>
      <c r="Y126" s="46">
        <v>0</v>
      </c>
      <c r="Z126" s="46">
        <f>X126-Y126</f>
        <v>0</v>
      </c>
      <c r="AB126" s="41">
        <f>VLOOKUP(A126,'[1]PRIX D''ACHAT A JOUR'!$A$1:$J$477,10,FALSE)</f>
        <v>0</v>
      </c>
      <c r="AD126">
        <v>0</v>
      </c>
      <c r="AE126" t="s">
        <v>932</v>
      </c>
      <c r="AF126">
        <v>0</v>
      </c>
      <c r="AI126" t="s">
        <v>933</v>
      </c>
      <c r="AJ126" t="s">
        <v>934</v>
      </c>
      <c r="AM126" t="s">
        <v>935</v>
      </c>
      <c r="AN126" t="s">
        <v>936</v>
      </c>
      <c r="AP126">
        <v>0</v>
      </c>
      <c r="AQ126">
        <v>0</v>
      </c>
      <c r="AS126">
        <v>0</v>
      </c>
      <c r="AT126" s="47">
        <f t="shared" si="13"/>
        <v>0</v>
      </c>
      <c r="AU126" s="48">
        <f t="shared" si="29"/>
        <v>0</v>
      </c>
      <c r="AV126" s="48"/>
      <c r="AW126" s="48"/>
      <c r="AX126">
        <v>3</v>
      </c>
      <c r="AY126">
        <v>0</v>
      </c>
      <c r="BK126" s="43" t="e">
        <f t="shared" si="30"/>
        <v>#DIV/0!</v>
      </c>
      <c r="BL126" t="e">
        <f>AS126/V126</f>
        <v>#DIV/0!</v>
      </c>
      <c r="BM126" s="45"/>
      <c r="BN126" s="48"/>
      <c r="BO126"/>
      <c r="BP126"/>
      <c r="BQ126" t="str">
        <f t="shared" si="22"/>
        <v/>
      </c>
      <c r="BR126" t="str">
        <f t="shared" si="23"/>
        <v/>
      </c>
      <c r="BS126" t="str">
        <f t="shared" si="24"/>
        <v/>
      </c>
      <c r="BT126">
        <v>0</v>
      </c>
      <c r="CB126">
        <v>100</v>
      </c>
      <c r="CC126">
        <v>100</v>
      </c>
      <c r="CD126" t="s">
        <v>960</v>
      </c>
      <c r="CE126">
        <v>0</v>
      </c>
      <c r="CI126">
        <v>0</v>
      </c>
      <c r="CJ126">
        <v>0</v>
      </c>
      <c r="CM126">
        <v>0</v>
      </c>
      <c r="CO126">
        <v>0</v>
      </c>
      <c r="CP126">
        <v>0</v>
      </c>
      <c r="CQ126">
        <v>0</v>
      </c>
      <c r="CT126">
        <v>0</v>
      </c>
      <c r="CU126">
        <v>0</v>
      </c>
      <c r="CV126">
        <v>0</v>
      </c>
      <c r="CW126" t="e">
        <f>VLOOKUP(A126,'[1]NOUVEAUX TARIFS'!$A$1:$E$467,5,FALSE)</f>
        <v>#N/A</v>
      </c>
    </row>
    <row r="127" spans="1:101" hidden="1">
      <c r="A127" t="s">
        <v>2027</v>
      </c>
      <c r="C127" t="str">
        <f>VLOOKUP(A127,'[1]PRIX D''ACHAT A JOUR'!$A$1:$C$477,3,FALSE)</f>
        <v>AN</v>
      </c>
      <c r="D127" t="s">
        <v>2028</v>
      </c>
      <c r="E127">
        <v>5</v>
      </c>
      <c r="F127" t="s">
        <v>927</v>
      </c>
      <c r="G127">
        <v>1</v>
      </c>
      <c r="H127" t="s">
        <v>927</v>
      </c>
      <c r="K127">
        <v>1</v>
      </c>
      <c r="L127" t="s">
        <v>949</v>
      </c>
      <c r="M127" t="s">
        <v>950</v>
      </c>
      <c r="N127" t="s">
        <v>2027</v>
      </c>
      <c r="O127" t="s">
        <v>2028</v>
      </c>
      <c r="Q127">
        <v>1</v>
      </c>
      <c r="R127">
        <v>1</v>
      </c>
      <c r="S127" s="36">
        <f>VLOOKUP(N127,'[1]Stock définitif au 31122021'!$A$3:$G$422,5,FALSE)</f>
        <v>1</v>
      </c>
      <c r="T127" s="36">
        <f>VLOOKUP(N127,'[1]Stock définitif au 31122021'!$A$3:$G$422,6,FALSE)</f>
        <v>384</v>
      </c>
      <c r="U127" s="36" t="str">
        <f>VLOOKUP(N127,'[1]Stock définitif au 31122021'!$A$3:$G$422,3,FALSE)</f>
        <v>AN</v>
      </c>
      <c r="V127">
        <v>384</v>
      </c>
      <c r="W127">
        <f>VLOOKUP(A127,'[1]EXPORT ARTICLES 03012022'!$A$1:$R$883,18,FALSE)</f>
        <v>384</v>
      </c>
      <c r="X127" s="45">
        <f>VLOOKUP(A127,'[1]PRIX D''ACHAT A JOUR'!$A$1:$G$477,7,FALSE)</f>
        <v>384</v>
      </c>
      <c r="Y127" s="46"/>
      <c r="Z127" s="46"/>
      <c r="AB127" s="41">
        <f>X127</f>
        <v>384</v>
      </c>
      <c r="AC127" s="42" t="s">
        <v>2917</v>
      </c>
      <c r="AD127">
        <v>384</v>
      </c>
      <c r="AE127" t="s">
        <v>932</v>
      </c>
      <c r="AF127">
        <v>0</v>
      </c>
      <c r="AI127" t="s">
        <v>933</v>
      </c>
      <c r="AJ127" t="s">
        <v>934</v>
      </c>
      <c r="AM127" t="s">
        <v>935</v>
      </c>
      <c r="AN127" t="s">
        <v>936</v>
      </c>
      <c r="AP127">
        <v>0</v>
      </c>
      <c r="AQ127">
        <v>0</v>
      </c>
      <c r="AS127">
        <v>630</v>
      </c>
      <c r="AT127" s="47">
        <f t="shared" si="13"/>
        <v>672</v>
      </c>
      <c r="AU127" s="48">
        <f t="shared" si="29"/>
        <v>672</v>
      </c>
      <c r="AV127" s="48"/>
      <c r="AW127" s="48"/>
      <c r="AX127">
        <v>2</v>
      </c>
      <c r="AY127">
        <v>0</v>
      </c>
      <c r="BK127" s="43">
        <f t="shared" si="30"/>
        <v>6.6666666666666666E-2</v>
      </c>
      <c r="BL127" s="9">
        <f>AS127/V127</f>
        <v>1.640625</v>
      </c>
      <c r="BM127" s="45">
        <v>1.75</v>
      </c>
      <c r="BN127" s="48">
        <v>1.75</v>
      </c>
      <c r="BO127"/>
      <c r="BP127"/>
      <c r="BQ127" t="str">
        <f t="shared" si="22"/>
        <v/>
      </c>
      <c r="BR127" t="str">
        <f t="shared" si="23"/>
        <v/>
      </c>
      <c r="BS127" t="str">
        <f t="shared" si="24"/>
        <v/>
      </c>
      <c r="BT127">
        <v>756</v>
      </c>
      <c r="CB127">
        <v>100</v>
      </c>
      <c r="CC127">
        <v>100</v>
      </c>
      <c r="CD127" t="s">
        <v>951</v>
      </c>
      <c r="CE127">
        <v>0</v>
      </c>
      <c r="CI127">
        <v>0</v>
      </c>
      <c r="CJ127">
        <v>0</v>
      </c>
      <c r="CM127">
        <v>0</v>
      </c>
      <c r="CO127">
        <v>0</v>
      </c>
      <c r="CP127">
        <v>0</v>
      </c>
      <c r="CQ127">
        <v>0</v>
      </c>
      <c r="CT127">
        <v>0</v>
      </c>
      <c r="CU127">
        <v>0</v>
      </c>
      <c r="CV127">
        <v>0</v>
      </c>
      <c r="CW127" t="e">
        <f>VLOOKUP(A127,'[1]NOUVEAUX TARIFS'!$A$1:$E$467,5,FALSE)</f>
        <v>#N/A</v>
      </c>
    </row>
    <row r="128" spans="1:101">
      <c r="A128" t="s">
        <v>516</v>
      </c>
      <c r="C128" t="str">
        <f>VLOOKUP(A128,'[1]PRIX D''ACHAT A JOUR'!$A$1:$C$477,3,FALSE)</f>
        <v>AS</v>
      </c>
      <c r="D128" t="s">
        <v>517</v>
      </c>
      <c r="E128">
        <v>15</v>
      </c>
      <c r="F128" t="s">
        <v>1018</v>
      </c>
      <c r="G128">
        <v>6</v>
      </c>
      <c r="H128" t="s">
        <v>1018</v>
      </c>
      <c r="M128" t="s">
        <v>1492</v>
      </c>
      <c r="N128" t="s">
        <v>1493</v>
      </c>
      <c r="O128" t="s">
        <v>1494</v>
      </c>
      <c r="P128" t="s">
        <v>1495</v>
      </c>
      <c r="Q128">
        <v>1</v>
      </c>
      <c r="R128">
        <v>1</v>
      </c>
      <c r="S128" s="36" t="e">
        <f>VLOOKUP(N128,'[1]Stock définitif au 31122021'!$A$3:$G$422,5,FALSE)</f>
        <v>#N/A</v>
      </c>
      <c r="T128" s="36" t="e">
        <f>VLOOKUP(N128,'[1]Stock définitif au 31122021'!$A$3:$G$422,6,FALSE)</f>
        <v>#N/A</v>
      </c>
      <c r="U128" s="36" t="e">
        <f>VLOOKUP(N128,'[1]Stock définitif au 31122021'!$A$3:$G$422,3,FALSE)</f>
        <v>#N/A</v>
      </c>
      <c r="V128">
        <v>0.88970000000000005</v>
      </c>
      <c r="W128">
        <v>0.88970000000000005</v>
      </c>
      <c r="X128" s="45">
        <f>VLOOKUP(A128,'[1]PRIX D''ACHAT A JOUR'!$A$1:$G$477,7,FALSE)</f>
        <v>0.88970000000000005</v>
      </c>
      <c r="Y128" s="46"/>
      <c r="Z128" s="46"/>
      <c r="AB128" s="41">
        <f>+X128</f>
        <v>0.88970000000000005</v>
      </c>
      <c r="AC128" s="42" t="s">
        <v>2917</v>
      </c>
      <c r="AD128">
        <v>0.97899999999999998</v>
      </c>
      <c r="AE128" t="s">
        <v>932</v>
      </c>
      <c r="AF128">
        <v>0</v>
      </c>
      <c r="AI128" t="s">
        <v>933</v>
      </c>
      <c r="AJ128" t="s">
        <v>934</v>
      </c>
      <c r="AM128" t="s">
        <v>935</v>
      </c>
      <c r="AN128" t="s">
        <v>936</v>
      </c>
      <c r="AP128">
        <v>0</v>
      </c>
      <c r="AQ128">
        <v>0</v>
      </c>
      <c r="AS128">
        <v>1.52</v>
      </c>
      <c r="AT128" s="47">
        <f t="shared" si="13"/>
        <v>1.556975</v>
      </c>
      <c r="AU128" s="48">
        <f t="shared" si="29"/>
        <v>1.556975</v>
      </c>
      <c r="AV128" s="48"/>
      <c r="AW128" s="48"/>
      <c r="AX128">
        <v>2</v>
      </c>
      <c r="AY128">
        <v>0</v>
      </c>
      <c r="BK128" s="43">
        <f t="shared" si="30"/>
        <v>2.432565789473683E-2</v>
      </c>
      <c r="BL128" s="9">
        <f>AS128/V128</f>
        <v>1.7084410475441159</v>
      </c>
      <c r="BM128" s="45">
        <v>1.75</v>
      </c>
      <c r="BN128" s="48">
        <v>1.75</v>
      </c>
      <c r="BO128"/>
      <c r="BP128">
        <f>VLOOKUP(A128,'[1]Synthèse ventes 2021'!$A$1:$C$457,3,FALSE)</f>
        <v>350</v>
      </c>
      <c r="BQ128">
        <f t="shared" si="22"/>
        <v>367.4461</v>
      </c>
      <c r="BR128">
        <f t="shared" si="23"/>
        <v>643.03067499999997</v>
      </c>
      <c r="BS128">
        <f t="shared" si="24"/>
        <v>275.58457499999997</v>
      </c>
      <c r="BT128">
        <v>1.82</v>
      </c>
      <c r="BV128">
        <v>1</v>
      </c>
      <c r="BW128">
        <v>160</v>
      </c>
      <c r="CB128">
        <v>100</v>
      </c>
      <c r="CC128">
        <v>100</v>
      </c>
      <c r="CD128" t="s">
        <v>937</v>
      </c>
      <c r="CE128">
        <v>0</v>
      </c>
      <c r="CI128">
        <v>0</v>
      </c>
      <c r="CJ128">
        <v>0</v>
      </c>
      <c r="CM128">
        <v>0</v>
      </c>
      <c r="CO128">
        <v>0</v>
      </c>
      <c r="CP128">
        <v>0</v>
      </c>
      <c r="CQ128">
        <v>0</v>
      </c>
      <c r="CT128">
        <v>0</v>
      </c>
      <c r="CU128">
        <v>0</v>
      </c>
      <c r="CV128">
        <v>0</v>
      </c>
      <c r="CW128">
        <f>VLOOKUP(A128,'[1]NOUVEAUX TARIFS'!$A$1:$E$467,5,FALSE)</f>
        <v>1.556975</v>
      </c>
    </row>
    <row r="129" spans="1:102" hidden="1">
      <c r="A129" t="s">
        <v>1992</v>
      </c>
      <c r="C129" t="e">
        <f>VLOOKUP(A129,'[1]PRIX D''ACHAT A JOUR'!$A$1:$C$477,3,FALSE)</f>
        <v>#N/A</v>
      </c>
      <c r="D129" t="s">
        <v>1993</v>
      </c>
      <c r="M129" t="s">
        <v>967</v>
      </c>
      <c r="N129" t="s">
        <v>1992</v>
      </c>
      <c r="O129" t="s">
        <v>1993</v>
      </c>
      <c r="Q129">
        <v>1</v>
      </c>
      <c r="R129">
        <v>1</v>
      </c>
      <c r="S129" s="36" t="e">
        <f>VLOOKUP(N129,'[1]Stock définitif au 31122021'!$A$3:$G$422,5,FALSE)</f>
        <v>#N/A</v>
      </c>
      <c r="T129" s="36" t="e">
        <f>VLOOKUP(N129,'[1]Stock définitif au 31122021'!$A$3:$G$422,6,FALSE)</f>
        <v>#N/A</v>
      </c>
      <c r="U129" s="36" t="e">
        <f>VLOOKUP(N129,'[1]Stock définitif au 31122021'!$A$3:$G$422,3,FALSE)</f>
        <v>#N/A</v>
      </c>
      <c r="V129">
        <v>1.28</v>
      </c>
      <c r="W129">
        <f>VLOOKUP(A129,'[1]EXPORT ARTICLES 03012022'!$A$1:$R$883,18,FALSE)</f>
        <v>1.28</v>
      </c>
      <c r="X129" s="45" t="e">
        <f>VLOOKUP(A129,'[1]PRIX D''ACHAT A JOUR'!$A$1:$G$477,7,FALSE)</f>
        <v>#N/A</v>
      </c>
      <c r="Y129" s="46">
        <v>1.28</v>
      </c>
      <c r="Z129" s="46"/>
      <c r="AB129" s="42" t="e">
        <f>VLOOKUP(A129,'[1]PRIX D''ACHAT A JOUR'!$A$1:$J$477,10,FALSE)</f>
        <v>#N/A</v>
      </c>
      <c r="AC129" s="48"/>
      <c r="AD129">
        <v>1.28</v>
      </c>
      <c r="AE129" t="s">
        <v>932</v>
      </c>
      <c r="AF129">
        <v>0</v>
      </c>
      <c r="AI129" t="s">
        <v>933</v>
      </c>
      <c r="AJ129" t="s">
        <v>934</v>
      </c>
      <c r="AM129" t="s">
        <v>935</v>
      </c>
      <c r="AN129" t="s">
        <v>936</v>
      </c>
      <c r="AP129">
        <v>0</v>
      </c>
      <c r="AQ129">
        <v>0</v>
      </c>
      <c r="AS129">
        <v>1.92</v>
      </c>
      <c r="AT129" s="47" t="e">
        <f t="shared" si="13"/>
        <v>#N/A</v>
      </c>
      <c r="AU129" s="48" t="e">
        <f t="shared" si="29"/>
        <v>#N/A</v>
      </c>
      <c r="AV129" s="48"/>
      <c r="AW129" s="48"/>
      <c r="AX129">
        <v>2</v>
      </c>
      <c r="AY129">
        <v>0</v>
      </c>
      <c r="BK129" s="43" t="e">
        <f t="shared" si="30"/>
        <v>#N/A</v>
      </c>
      <c r="BL129" s="9">
        <v>1.5</v>
      </c>
      <c r="BM129" s="45">
        <v>1.5</v>
      </c>
      <c r="BN129" s="48">
        <v>1.5</v>
      </c>
      <c r="BO129">
        <v>1</v>
      </c>
      <c r="BP129"/>
      <c r="BQ129" t="str">
        <f t="shared" si="22"/>
        <v/>
      </c>
      <c r="BR129" t="str">
        <f t="shared" si="23"/>
        <v/>
      </c>
      <c r="BS129" t="str">
        <f t="shared" si="24"/>
        <v/>
      </c>
      <c r="BT129">
        <v>2.2999999999999998</v>
      </c>
      <c r="CB129">
        <v>100</v>
      </c>
      <c r="CC129">
        <v>100</v>
      </c>
      <c r="CD129" t="s">
        <v>960</v>
      </c>
      <c r="CE129">
        <v>0</v>
      </c>
      <c r="CI129">
        <v>0</v>
      </c>
      <c r="CJ129">
        <v>0</v>
      </c>
      <c r="CM129">
        <v>0</v>
      </c>
      <c r="CO129">
        <v>0</v>
      </c>
      <c r="CP129">
        <v>0</v>
      </c>
      <c r="CQ129">
        <v>0</v>
      </c>
      <c r="CT129">
        <v>0</v>
      </c>
      <c r="CU129">
        <v>0</v>
      </c>
      <c r="CV129">
        <v>0</v>
      </c>
      <c r="CW129" t="e">
        <f>VLOOKUP(A129,'[1]NOUVEAUX TARIFS'!$A$1:$E$467,5,FALSE)</f>
        <v>#N/A</v>
      </c>
    </row>
    <row r="130" spans="1:102" hidden="1">
      <c r="A130" t="s">
        <v>2359</v>
      </c>
      <c r="C130" t="str">
        <f>VLOOKUP(A130,'[1]PRIX D''ACHAT A JOUR'!$A$1:$C$477,3,FALSE)</f>
        <v>AF</v>
      </c>
      <c r="D130" t="s">
        <v>2360</v>
      </c>
      <c r="E130">
        <v>15</v>
      </c>
      <c r="F130" t="s">
        <v>1018</v>
      </c>
      <c r="G130">
        <v>6</v>
      </c>
      <c r="H130" t="s">
        <v>1018</v>
      </c>
      <c r="M130" t="s">
        <v>1224</v>
      </c>
      <c r="N130">
        <v>362334026</v>
      </c>
      <c r="O130" t="s">
        <v>2361</v>
      </c>
      <c r="Q130">
        <v>0</v>
      </c>
      <c r="R130">
        <v>0</v>
      </c>
      <c r="S130" s="36">
        <f>VLOOKUP(N130,'[1]Stock définitif au 31122021'!$A$3:$G$422,5,FALSE)</f>
        <v>5</v>
      </c>
      <c r="T130" s="36">
        <f>VLOOKUP(N130,'[1]Stock définitif au 31122021'!$A$3:$G$422,6,FALSE)</f>
        <v>424</v>
      </c>
      <c r="U130" s="36" t="str">
        <f>VLOOKUP(N130,'[1]Stock définitif au 31122021'!$A$3:$G$422,3,FALSE)</f>
        <v>AN</v>
      </c>
      <c r="V130">
        <v>0</v>
      </c>
      <c r="W130">
        <f>VLOOKUP(A130,'[1]EXPORT ARTICLES 03012022'!$A$1:$R$883,18,FALSE)</f>
        <v>0</v>
      </c>
      <c r="X130" s="45">
        <f>VLOOKUP(A130,'[1]PRIX D''ACHAT A JOUR'!$A$1:$G$477,7,FALSE)</f>
        <v>0</v>
      </c>
      <c r="Y130" s="46">
        <v>0</v>
      </c>
      <c r="Z130" s="46"/>
      <c r="AB130" s="42">
        <f>VLOOKUP(A130,'[1]PRIX D''ACHAT A JOUR'!$A$1:$J$477,10,FALSE)</f>
        <v>0</v>
      </c>
      <c r="AC130" s="48"/>
      <c r="AD130">
        <v>0</v>
      </c>
      <c r="AE130" t="s">
        <v>932</v>
      </c>
      <c r="AF130">
        <v>0</v>
      </c>
      <c r="AI130" t="s">
        <v>933</v>
      </c>
      <c r="AJ130" t="s">
        <v>934</v>
      </c>
      <c r="AM130" t="s">
        <v>935</v>
      </c>
      <c r="AN130" t="s">
        <v>936</v>
      </c>
      <c r="AP130">
        <v>0</v>
      </c>
      <c r="AQ130">
        <v>0</v>
      </c>
      <c r="AS130">
        <v>0</v>
      </c>
      <c r="AT130" s="47">
        <f t="shared" si="13"/>
        <v>0</v>
      </c>
      <c r="AU130" s="48">
        <f t="shared" si="29"/>
        <v>0</v>
      </c>
      <c r="AV130" s="48"/>
      <c r="AW130" s="48"/>
      <c r="AY130">
        <v>0</v>
      </c>
      <c r="BK130" s="43" t="e">
        <f t="shared" si="30"/>
        <v>#DIV/0!</v>
      </c>
      <c r="BL130" s="9">
        <v>0</v>
      </c>
      <c r="BM130" s="45"/>
      <c r="BN130" s="48"/>
      <c r="BO130"/>
      <c r="BP130"/>
      <c r="BQ130" t="str">
        <f t="shared" si="22"/>
        <v/>
      </c>
      <c r="BR130" t="str">
        <f t="shared" si="23"/>
        <v/>
      </c>
      <c r="BS130" t="str">
        <f t="shared" si="24"/>
        <v/>
      </c>
      <c r="BT130">
        <v>0</v>
      </c>
      <c r="CB130">
        <v>100</v>
      </c>
      <c r="CC130">
        <v>100</v>
      </c>
      <c r="CD130" t="s">
        <v>960</v>
      </c>
      <c r="CE130">
        <v>0</v>
      </c>
      <c r="CI130">
        <v>0</v>
      </c>
      <c r="CJ130">
        <v>0</v>
      </c>
      <c r="CM130">
        <v>0</v>
      </c>
      <c r="CO130">
        <v>0</v>
      </c>
      <c r="CP130">
        <v>0</v>
      </c>
      <c r="CQ130">
        <v>0</v>
      </c>
      <c r="CT130">
        <v>0</v>
      </c>
      <c r="CU130">
        <v>0</v>
      </c>
      <c r="CV130">
        <v>0</v>
      </c>
      <c r="CW130" t="e">
        <f>VLOOKUP(A130,'[1]NOUVEAUX TARIFS'!$A$1:$E$467,5,FALSE)</f>
        <v>#N/A</v>
      </c>
    </row>
    <row r="131" spans="1:102">
      <c r="A131" t="s">
        <v>2394</v>
      </c>
      <c r="C131" t="str">
        <f>VLOOKUP(A131,'[1]PRIX D''ACHAT A JOUR'!$A$1:$C$477,3,FALSE)</f>
        <v>AS</v>
      </c>
      <c r="D131" t="s">
        <v>2395</v>
      </c>
      <c r="E131">
        <v>19</v>
      </c>
      <c r="F131" t="s">
        <v>2085</v>
      </c>
      <c r="G131">
        <v>3</v>
      </c>
      <c r="H131" t="s">
        <v>1618</v>
      </c>
      <c r="M131" t="s">
        <v>1660</v>
      </c>
      <c r="N131">
        <v>8110816018</v>
      </c>
      <c r="O131" t="s">
        <v>679</v>
      </c>
      <c r="P131" t="s">
        <v>931</v>
      </c>
      <c r="Q131">
        <v>1</v>
      </c>
      <c r="R131">
        <v>50</v>
      </c>
      <c r="S131" s="36" t="e">
        <f>VLOOKUP(N131,'[1]Stock définitif au 31122021'!$A$3:$G$422,5,FALSE)</f>
        <v>#N/A</v>
      </c>
      <c r="T131" s="36" t="e">
        <f>VLOOKUP(N131,'[1]Stock définitif au 31122021'!$A$3:$G$422,6,FALSE)</f>
        <v>#N/A</v>
      </c>
      <c r="U131" s="36" t="e">
        <f>VLOOKUP(N131,'[1]Stock définitif au 31122021'!$A$3:$G$422,3,FALSE)</f>
        <v>#N/A</v>
      </c>
      <c r="V131">
        <v>0.52</v>
      </c>
      <c r="W131">
        <f>VLOOKUP(A131,'[1]EXPORT ARTICLES 03012022'!$A$1:$R$883,18,FALSE)</f>
        <v>0.52</v>
      </c>
      <c r="X131" s="45">
        <f>VLOOKUP(A131,'[1]PRIX D''ACHAT A JOUR'!$A$1:$G$477,7,FALSE)</f>
        <v>1.0529999999999999</v>
      </c>
      <c r="Y131" s="46"/>
      <c r="Z131" s="46"/>
      <c r="AB131" s="41">
        <f>+X131</f>
        <v>1.0529999999999999</v>
      </c>
      <c r="AC131" s="42" t="s">
        <v>2917</v>
      </c>
      <c r="AD131">
        <v>0.52</v>
      </c>
      <c r="AE131" t="s">
        <v>932</v>
      </c>
      <c r="AF131">
        <v>0</v>
      </c>
      <c r="AG131" t="s">
        <v>2393</v>
      </c>
      <c r="AH131">
        <v>5</v>
      </c>
      <c r="AI131" t="s">
        <v>933</v>
      </c>
      <c r="AJ131" t="s">
        <v>934</v>
      </c>
      <c r="AM131" t="s">
        <v>935</v>
      </c>
      <c r="AN131" t="s">
        <v>936</v>
      </c>
      <c r="AP131">
        <v>0</v>
      </c>
      <c r="AQ131">
        <v>0</v>
      </c>
      <c r="AS131">
        <v>0.78</v>
      </c>
      <c r="AT131" s="47">
        <f t="shared" ref="AT131:AT168" si="31">X131*BM131</f>
        <v>1.5794999999999999</v>
      </c>
      <c r="AU131" s="48">
        <f t="shared" si="29"/>
        <v>1.5794999999999999</v>
      </c>
      <c r="AV131" s="48"/>
      <c r="AW131" s="48"/>
      <c r="AX131">
        <v>2</v>
      </c>
      <c r="AY131">
        <v>0</v>
      </c>
      <c r="BK131" s="43">
        <f t="shared" si="30"/>
        <v>1.0249999999999999</v>
      </c>
      <c r="BL131" s="9">
        <f>AS131/V131</f>
        <v>1.5</v>
      </c>
      <c r="BM131" s="45">
        <v>1.5</v>
      </c>
      <c r="BN131" s="48">
        <v>1.5</v>
      </c>
      <c r="BO131"/>
      <c r="BP131">
        <f>VLOOKUP(A131,'[1]Synthèse ventes 2021'!$A$1:$C$457,3,FALSE)</f>
        <v>18</v>
      </c>
      <c r="BQ131">
        <f t="shared" si="22"/>
        <v>22.36572</v>
      </c>
      <c r="BR131">
        <f t="shared" si="23"/>
        <v>33.548579999999994</v>
      </c>
      <c r="BS131">
        <f t="shared" si="24"/>
        <v>11.182859999999994</v>
      </c>
      <c r="BT131">
        <v>0.94</v>
      </c>
      <c r="BV131">
        <v>1</v>
      </c>
      <c r="CB131">
        <v>100</v>
      </c>
      <c r="CC131">
        <v>100</v>
      </c>
      <c r="CD131" t="s">
        <v>937</v>
      </c>
      <c r="CE131">
        <v>0</v>
      </c>
      <c r="CI131">
        <v>0</v>
      </c>
      <c r="CJ131">
        <v>0</v>
      </c>
      <c r="CM131">
        <v>0</v>
      </c>
      <c r="CO131">
        <v>0</v>
      </c>
      <c r="CP131">
        <v>0</v>
      </c>
      <c r="CQ131">
        <v>0</v>
      </c>
      <c r="CT131">
        <v>0</v>
      </c>
      <c r="CU131">
        <v>0</v>
      </c>
      <c r="CV131">
        <v>0</v>
      </c>
      <c r="CW131" t="e">
        <f>VLOOKUP(A131,'[1]NOUVEAUX TARIFS'!$A$1:$E$467,5,FALSE)</f>
        <v>#N/A</v>
      </c>
    </row>
    <row r="132" spans="1:102">
      <c r="A132" t="s">
        <v>536</v>
      </c>
      <c r="C132" t="str">
        <f>VLOOKUP(A132,'[1]PRIX D''ACHAT A JOUR'!$A$1:$C$477,3,FALSE)</f>
        <v>AS</v>
      </c>
      <c r="D132" t="s">
        <v>1194</v>
      </c>
      <c r="E132">
        <v>1</v>
      </c>
      <c r="F132" t="s">
        <v>975</v>
      </c>
      <c r="G132">
        <v>2</v>
      </c>
      <c r="H132" t="s">
        <v>975</v>
      </c>
      <c r="I132" t="s">
        <v>1160</v>
      </c>
      <c r="J132" t="s">
        <v>1161</v>
      </c>
      <c r="K132">
        <v>4</v>
      </c>
      <c r="L132" t="s">
        <v>1177</v>
      </c>
      <c r="M132" t="s">
        <v>986</v>
      </c>
      <c r="N132" t="s">
        <v>1192</v>
      </c>
      <c r="O132" t="s">
        <v>1193</v>
      </c>
      <c r="P132" t="s">
        <v>1155</v>
      </c>
      <c r="Q132">
        <v>1</v>
      </c>
      <c r="R132">
        <v>1</v>
      </c>
      <c r="S132" s="36" t="e">
        <f>VLOOKUP(N132,'[1]Stock définitif au 31122021'!$A$3:$G$422,5,FALSE)</f>
        <v>#N/A</v>
      </c>
      <c r="T132" s="36" t="e">
        <f>VLOOKUP(N132,'[1]Stock définitif au 31122021'!$A$3:$G$422,6,FALSE)</f>
        <v>#N/A</v>
      </c>
      <c r="U132" s="36" t="e">
        <f>VLOOKUP(N132,'[1]Stock définitif au 31122021'!$A$3:$G$422,3,FALSE)</f>
        <v>#N/A</v>
      </c>
      <c r="V132" s="56">
        <v>0.56799999999999995</v>
      </c>
      <c r="W132" s="56">
        <f>VLOOKUP(A132,'[1]EXPORT ARTICLES 03012022'!$A$1:$R$883,18,FALSE)</f>
        <v>0.56799999999999995</v>
      </c>
      <c r="X132" s="57">
        <f>VLOOKUP(A132,'[1]PRIX D''ACHAT A JOUR'!$A$1:$G$477,7,FALSE)</f>
        <v>0.87390000000000001</v>
      </c>
      <c r="Y132" s="46">
        <v>0.87</v>
      </c>
      <c r="Z132" s="46">
        <f>X132-Y132</f>
        <v>3.9000000000000146E-3</v>
      </c>
      <c r="AA132" s="58">
        <v>0.25</v>
      </c>
      <c r="AB132" s="59">
        <v>1.0874999999999999</v>
      </c>
      <c r="AC132" s="42" t="s">
        <v>2917</v>
      </c>
      <c r="AD132">
        <v>0.56820000000000004</v>
      </c>
      <c r="AE132" t="s">
        <v>932</v>
      </c>
      <c r="AF132">
        <v>0</v>
      </c>
      <c r="AI132" t="s">
        <v>933</v>
      </c>
      <c r="AJ132" t="s">
        <v>934</v>
      </c>
      <c r="AM132" t="s">
        <v>935</v>
      </c>
      <c r="AN132" t="s">
        <v>936</v>
      </c>
      <c r="AP132">
        <v>0</v>
      </c>
      <c r="AQ132">
        <v>0</v>
      </c>
      <c r="AS132" s="36">
        <v>0.85</v>
      </c>
      <c r="AT132" s="54">
        <f t="shared" si="31"/>
        <v>1.3108500000000001</v>
      </c>
      <c r="AU132" s="42">
        <f t="shared" si="29"/>
        <v>1.6312499999999999</v>
      </c>
      <c r="AV132" s="48"/>
      <c r="AW132" s="48"/>
      <c r="AX132">
        <v>4</v>
      </c>
      <c r="AY132">
        <v>0</v>
      </c>
      <c r="BK132" s="43">
        <f t="shared" si="30"/>
        <v>0.91911764705882337</v>
      </c>
      <c r="BL132" s="55">
        <f>AS132/V132</f>
        <v>1.4964788732394367</v>
      </c>
      <c r="BM132" s="45">
        <v>1.5</v>
      </c>
      <c r="BN132" s="48">
        <v>1.5</v>
      </c>
      <c r="BP132">
        <f>VLOOKUP(A132,'[1]Synthèse ventes 2021'!$A$1:$C$457,3,FALSE)</f>
        <v>1875</v>
      </c>
      <c r="BQ132">
        <f t="shared" si="22"/>
        <v>2406.0937499999995</v>
      </c>
      <c r="BR132">
        <f t="shared" si="23"/>
        <v>3609.1406249999991</v>
      </c>
      <c r="BS132">
        <f t="shared" si="24"/>
        <v>1203.0468749999995</v>
      </c>
      <c r="BT132">
        <v>1.02</v>
      </c>
      <c r="BV132">
        <v>1</v>
      </c>
      <c r="BW132">
        <v>236</v>
      </c>
      <c r="CB132">
        <v>100</v>
      </c>
      <c r="CC132">
        <v>100</v>
      </c>
      <c r="CD132" t="s">
        <v>937</v>
      </c>
      <c r="CE132">
        <v>0</v>
      </c>
      <c r="CI132">
        <v>0</v>
      </c>
      <c r="CJ132">
        <v>0</v>
      </c>
      <c r="CM132">
        <v>0</v>
      </c>
      <c r="CO132">
        <v>0</v>
      </c>
      <c r="CP132">
        <v>0</v>
      </c>
      <c r="CQ132">
        <v>0</v>
      </c>
      <c r="CT132">
        <v>0</v>
      </c>
      <c r="CU132">
        <v>0</v>
      </c>
      <c r="CV132">
        <v>0</v>
      </c>
      <c r="CW132">
        <f>VLOOKUP(A132,'[1]NOUVEAUX TARIFS'!$A$1:$E$467,5,FALSE)</f>
        <v>1.6312499999999999</v>
      </c>
    </row>
    <row r="133" spans="1:102" hidden="1">
      <c r="A133" t="s">
        <v>2624</v>
      </c>
      <c r="C133" t="str">
        <f>VLOOKUP(A133,'[1]PRIX D''ACHAT A JOUR'!$A$1:$C$477,3,FALSE)</f>
        <v>AF</v>
      </c>
      <c r="D133" t="s">
        <v>2625</v>
      </c>
      <c r="M133" t="s">
        <v>2931</v>
      </c>
      <c r="N133" t="s">
        <v>2624</v>
      </c>
      <c r="O133" t="s">
        <v>2625</v>
      </c>
      <c r="Q133">
        <v>1</v>
      </c>
      <c r="R133">
        <v>1</v>
      </c>
      <c r="S133" s="36" t="e">
        <f>VLOOKUP(N133,'[1]Stock définitif au 31122021'!$A$3:$G$422,5,FALSE)</f>
        <v>#N/A</v>
      </c>
      <c r="T133" s="36" t="e">
        <f>VLOOKUP(N133,'[1]Stock définitif au 31122021'!$A$3:$G$422,6,FALSE)</f>
        <v>#N/A</v>
      </c>
      <c r="U133" s="36" t="e">
        <f>VLOOKUP(N133,'[1]Stock définitif au 31122021'!$A$3:$G$422,3,FALSE)</f>
        <v>#N/A</v>
      </c>
      <c r="V133">
        <v>0</v>
      </c>
      <c r="W133">
        <f>VLOOKUP(A133,'[1]EXPORT ARTICLES 03012022'!$A$1:$R$883,18,FALSE)</f>
        <v>0</v>
      </c>
      <c r="X133" s="45">
        <f>VLOOKUP(A133,'[1]PRIX D''ACHAT A JOUR'!$A$1:$G$477,7,FALSE)</f>
        <v>0</v>
      </c>
      <c r="Y133" s="46">
        <v>0</v>
      </c>
      <c r="Z133" s="46">
        <f>X133-Y133</f>
        <v>0</v>
      </c>
      <c r="AB133" s="41">
        <f>VLOOKUP(A133,'[1]PRIX D''ACHAT A JOUR'!$A$1:$J$477,10,FALSE)</f>
        <v>0</v>
      </c>
      <c r="AD133">
        <v>0</v>
      </c>
      <c r="AE133" t="s">
        <v>932</v>
      </c>
      <c r="AF133">
        <v>0</v>
      </c>
      <c r="AI133" t="s">
        <v>933</v>
      </c>
      <c r="AJ133" t="s">
        <v>934</v>
      </c>
      <c r="AP133">
        <v>0</v>
      </c>
      <c r="AQ133">
        <v>0</v>
      </c>
      <c r="AS133">
        <v>0</v>
      </c>
      <c r="AT133" s="47">
        <f t="shared" si="31"/>
        <v>0</v>
      </c>
      <c r="AU133" s="48">
        <f t="shared" si="29"/>
        <v>0</v>
      </c>
      <c r="AV133" s="48"/>
      <c r="AW133" s="48"/>
      <c r="AX133">
        <v>3</v>
      </c>
      <c r="AY133">
        <v>0</v>
      </c>
      <c r="BK133" s="43" t="e">
        <f t="shared" si="30"/>
        <v>#DIV/0!</v>
      </c>
      <c r="BL133" t="e">
        <f>AS133/V133</f>
        <v>#DIV/0!</v>
      </c>
      <c r="BM133" s="45"/>
      <c r="BN133" s="48"/>
      <c r="BO133"/>
      <c r="BP133"/>
      <c r="BQ133" t="str">
        <f t="shared" si="22"/>
        <v/>
      </c>
      <c r="BR133" t="str">
        <f t="shared" si="23"/>
        <v/>
      </c>
      <c r="BS133" t="str">
        <f t="shared" si="24"/>
        <v/>
      </c>
      <c r="BT133">
        <v>0</v>
      </c>
      <c r="CB133">
        <v>100</v>
      </c>
      <c r="CC133">
        <v>100</v>
      </c>
      <c r="CD133" t="s">
        <v>960</v>
      </c>
      <c r="CE133">
        <v>0</v>
      </c>
      <c r="CI133">
        <v>0</v>
      </c>
      <c r="CJ133">
        <v>0</v>
      </c>
      <c r="CM133">
        <v>0</v>
      </c>
      <c r="CO133">
        <v>0</v>
      </c>
      <c r="CP133">
        <v>0</v>
      </c>
      <c r="CQ133">
        <v>0</v>
      </c>
      <c r="CT133">
        <v>1</v>
      </c>
      <c r="CU133">
        <v>0</v>
      </c>
      <c r="CV133">
        <v>0</v>
      </c>
      <c r="CW133" t="e">
        <f>VLOOKUP(A133,'[1]NOUVEAUX TARIFS'!$A$1:$E$467,5,FALSE)</f>
        <v>#N/A</v>
      </c>
    </row>
    <row r="134" spans="1:102" hidden="1">
      <c r="A134" t="s">
        <v>2521</v>
      </c>
      <c r="C134" t="e">
        <f>VLOOKUP(A134,'[1]PRIX D''ACHAT A JOUR'!$A$1:$C$477,3,FALSE)</f>
        <v>#N/A</v>
      </c>
      <c r="D134" t="s">
        <v>2522</v>
      </c>
      <c r="E134">
        <v>15</v>
      </c>
      <c r="F134" t="s">
        <v>1018</v>
      </c>
      <c r="G134">
        <v>6</v>
      </c>
      <c r="H134" t="s">
        <v>1018</v>
      </c>
      <c r="K134">
        <v>4</v>
      </c>
      <c r="L134" t="s">
        <v>2523</v>
      </c>
      <c r="M134" t="s">
        <v>1224</v>
      </c>
      <c r="N134">
        <v>362334012</v>
      </c>
      <c r="O134" t="s">
        <v>2522</v>
      </c>
      <c r="Q134">
        <v>1</v>
      </c>
      <c r="R134">
        <v>1</v>
      </c>
      <c r="S134" s="36" t="e">
        <f>VLOOKUP(N134,'[1]Stock définitif au 31122021'!$A$3:$G$422,5,FALSE)</f>
        <v>#N/A</v>
      </c>
      <c r="T134" s="36" t="e">
        <f>VLOOKUP(N134,'[1]Stock définitif au 31122021'!$A$3:$G$422,6,FALSE)</f>
        <v>#N/A</v>
      </c>
      <c r="U134" s="36" t="e">
        <f>VLOOKUP(N134,'[1]Stock définitif au 31122021'!$A$3:$G$422,3,FALSE)</f>
        <v>#N/A</v>
      </c>
      <c r="V134">
        <v>320</v>
      </c>
      <c r="W134">
        <f>VLOOKUP(A134,'[1]EXPORT ARTICLES 03012022'!$A$1:$R$883,18,FALSE)</f>
        <v>320</v>
      </c>
      <c r="X134" s="45" t="e">
        <f>VLOOKUP(A134,'[1]PRIX D''ACHAT A JOUR'!$A$1:$G$477,7,FALSE)</f>
        <v>#N/A</v>
      </c>
      <c r="Y134" s="46">
        <v>320</v>
      </c>
      <c r="Z134" s="46"/>
      <c r="AB134" s="42" t="e">
        <f>VLOOKUP(A134,'[1]PRIX D''ACHAT A JOUR'!$A$1:$J$477,10,FALSE)</f>
        <v>#N/A</v>
      </c>
      <c r="AC134" s="48"/>
      <c r="AD134">
        <v>320</v>
      </c>
      <c r="AE134" t="s">
        <v>932</v>
      </c>
      <c r="AF134">
        <v>0</v>
      </c>
      <c r="AI134" t="s">
        <v>933</v>
      </c>
      <c r="AJ134" t="s">
        <v>934</v>
      </c>
      <c r="AM134" t="s">
        <v>935</v>
      </c>
      <c r="AN134" t="s">
        <v>936</v>
      </c>
      <c r="AP134">
        <v>0</v>
      </c>
      <c r="AQ134">
        <v>0</v>
      </c>
      <c r="AS134">
        <v>0</v>
      </c>
      <c r="AT134" s="47" t="e">
        <f t="shared" si="31"/>
        <v>#N/A</v>
      </c>
      <c r="AU134" s="48" t="e">
        <f t="shared" si="29"/>
        <v>#N/A</v>
      </c>
      <c r="AV134" s="48"/>
      <c r="AW134" s="48"/>
      <c r="AX134">
        <v>3</v>
      </c>
      <c r="AY134">
        <v>0</v>
      </c>
      <c r="BK134" s="43" t="e">
        <f t="shared" si="30"/>
        <v>#N/A</v>
      </c>
      <c r="BL134" s="9">
        <v>0</v>
      </c>
      <c r="BM134" s="45"/>
      <c r="BN134" s="48"/>
      <c r="BO134"/>
      <c r="BP134"/>
      <c r="BQ134" t="str">
        <f t="shared" si="22"/>
        <v/>
      </c>
      <c r="BR134" t="str">
        <f t="shared" si="23"/>
        <v/>
      </c>
      <c r="BS134" t="str">
        <f t="shared" si="24"/>
        <v/>
      </c>
      <c r="BT134">
        <v>0</v>
      </c>
      <c r="CB134">
        <v>100</v>
      </c>
      <c r="CC134">
        <v>100</v>
      </c>
      <c r="CD134" t="s">
        <v>960</v>
      </c>
      <c r="CE134">
        <v>0</v>
      </c>
      <c r="CI134">
        <v>0</v>
      </c>
      <c r="CJ134">
        <v>0</v>
      </c>
      <c r="CM134">
        <v>0</v>
      </c>
      <c r="CO134">
        <v>0</v>
      </c>
      <c r="CP134">
        <v>0</v>
      </c>
      <c r="CQ134">
        <v>0</v>
      </c>
      <c r="CT134">
        <v>0</v>
      </c>
      <c r="CU134">
        <v>0</v>
      </c>
      <c r="CV134">
        <v>0</v>
      </c>
      <c r="CW134" t="e">
        <f>VLOOKUP(A134,'[1]NOUVEAUX TARIFS'!$A$1:$E$467,5,FALSE)</f>
        <v>#N/A</v>
      </c>
    </row>
    <row r="135" spans="1:102" hidden="1">
      <c r="A135" t="s">
        <v>2622</v>
      </c>
      <c r="C135" t="e">
        <f>VLOOKUP(A135,'[1]PRIX D''ACHAT A JOUR'!$A$1:$C$477,3,FALSE)</f>
        <v>#N/A</v>
      </c>
      <c r="D135" t="s">
        <v>2623</v>
      </c>
      <c r="E135">
        <v>15</v>
      </c>
      <c r="F135" t="s">
        <v>1018</v>
      </c>
      <c r="G135">
        <v>6</v>
      </c>
      <c r="H135" t="s">
        <v>1018</v>
      </c>
      <c r="K135">
        <v>4</v>
      </c>
      <c r="L135" t="s">
        <v>2523</v>
      </c>
      <c r="M135" t="s">
        <v>1224</v>
      </c>
      <c r="N135">
        <v>362334014</v>
      </c>
      <c r="O135" t="s">
        <v>2623</v>
      </c>
      <c r="Q135">
        <v>1</v>
      </c>
      <c r="R135">
        <v>1</v>
      </c>
      <c r="S135" s="36" t="e">
        <f>VLOOKUP(N135,'[1]Stock définitif au 31122021'!$A$3:$G$422,5,FALSE)</f>
        <v>#N/A</v>
      </c>
      <c r="T135" s="36" t="e">
        <f>VLOOKUP(N135,'[1]Stock définitif au 31122021'!$A$3:$G$422,6,FALSE)</f>
        <v>#N/A</v>
      </c>
      <c r="U135" s="36" t="e">
        <f>VLOOKUP(N135,'[1]Stock définitif au 31122021'!$A$3:$G$422,3,FALSE)</f>
        <v>#N/A</v>
      </c>
      <c r="V135">
        <v>400</v>
      </c>
      <c r="W135">
        <f>VLOOKUP(A135,'[1]EXPORT ARTICLES 03012022'!$A$1:$R$883,18,FALSE)</f>
        <v>400</v>
      </c>
      <c r="X135" s="45" t="e">
        <f>VLOOKUP(A135,'[1]PRIX D''ACHAT A JOUR'!$A$1:$G$477,7,FALSE)</f>
        <v>#N/A</v>
      </c>
      <c r="Y135" s="46">
        <v>400</v>
      </c>
      <c r="Z135" s="46"/>
      <c r="AB135" s="42" t="e">
        <f>VLOOKUP(A135,'[1]PRIX D''ACHAT A JOUR'!$A$1:$J$477,10,FALSE)</f>
        <v>#N/A</v>
      </c>
      <c r="AC135" s="48"/>
      <c r="AD135">
        <v>400</v>
      </c>
      <c r="AE135" t="s">
        <v>932</v>
      </c>
      <c r="AF135">
        <v>0</v>
      </c>
      <c r="AI135" t="s">
        <v>933</v>
      </c>
      <c r="AJ135" t="s">
        <v>934</v>
      </c>
      <c r="AM135" t="s">
        <v>935</v>
      </c>
      <c r="AN135" t="s">
        <v>936</v>
      </c>
      <c r="AP135">
        <v>0</v>
      </c>
      <c r="AQ135">
        <v>0</v>
      </c>
      <c r="AS135">
        <v>0</v>
      </c>
      <c r="AT135" s="47" t="e">
        <f t="shared" si="31"/>
        <v>#N/A</v>
      </c>
      <c r="AU135" s="48" t="e">
        <f t="shared" si="29"/>
        <v>#N/A</v>
      </c>
      <c r="AV135" s="48"/>
      <c r="AW135" s="48"/>
      <c r="AX135">
        <v>3</v>
      </c>
      <c r="AY135">
        <v>0</v>
      </c>
      <c r="BK135" s="43" t="e">
        <f t="shared" si="30"/>
        <v>#N/A</v>
      </c>
      <c r="BL135" s="9">
        <v>0</v>
      </c>
      <c r="BM135" s="45"/>
      <c r="BN135" s="48"/>
      <c r="BO135"/>
      <c r="BP135"/>
      <c r="BQ135" t="str">
        <f t="shared" si="22"/>
        <v/>
      </c>
      <c r="BR135" t="str">
        <f t="shared" si="23"/>
        <v/>
      </c>
      <c r="BS135" t="str">
        <f t="shared" si="24"/>
        <v/>
      </c>
      <c r="BT135">
        <v>0</v>
      </c>
      <c r="CB135">
        <v>100</v>
      </c>
      <c r="CC135">
        <v>100</v>
      </c>
      <c r="CD135" t="s">
        <v>960</v>
      </c>
      <c r="CE135">
        <v>0</v>
      </c>
      <c r="CI135">
        <v>0</v>
      </c>
      <c r="CJ135">
        <v>0</v>
      </c>
      <c r="CM135">
        <v>0</v>
      </c>
      <c r="CO135">
        <v>0</v>
      </c>
      <c r="CP135">
        <v>0</v>
      </c>
      <c r="CQ135">
        <v>0</v>
      </c>
      <c r="CT135">
        <v>0</v>
      </c>
      <c r="CU135">
        <v>0</v>
      </c>
      <c r="CV135">
        <v>0</v>
      </c>
      <c r="CW135" t="e">
        <f>VLOOKUP(A135,'[1]NOUVEAUX TARIFS'!$A$1:$E$467,5,FALSE)</f>
        <v>#N/A</v>
      </c>
    </row>
    <row r="136" spans="1:102">
      <c r="A136" t="s">
        <v>638</v>
      </c>
      <c r="C136" t="str">
        <f>VLOOKUP(A136,'[1]PRIX D''ACHAT A JOUR'!$A$1:$C$477,3,FALSE)</f>
        <v>AS</v>
      </c>
      <c r="D136" t="s">
        <v>639</v>
      </c>
      <c r="E136">
        <v>8</v>
      </c>
      <c r="F136" t="s">
        <v>965</v>
      </c>
      <c r="G136">
        <v>4</v>
      </c>
      <c r="H136" t="s">
        <v>965</v>
      </c>
      <c r="K136">
        <v>1</v>
      </c>
      <c r="L136" t="s">
        <v>966</v>
      </c>
      <c r="M136" t="s">
        <v>967</v>
      </c>
      <c r="N136" t="s">
        <v>638</v>
      </c>
      <c r="O136" t="s">
        <v>1201</v>
      </c>
      <c r="P136" t="s">
        <v>931</v>
      </c>
      <c r="Q136">
        <v>1</v>
      </c>
      <c r="R136">
        <v>1</v>
      </c>
      <c r="S136" s="36">
        <f>VLOOKUP(N136,'[1]Stock définitif au 31122021'!$A$3:$G$422,5,FALSE)</f>
        <v>117</v>
      </c>
      <c r="T136" s="36">
        <f>VLOOKUP(N136,'[1]Stock définitif au 31122021'!$A$3:$G$422,6,FALSE)</f>
        <v>1.1200000000000001</v>
      </c>
      <c r="U136" s="36" t="str">
        <f>VLOOKUP(N136,'[1]Stock définitif au 31122021'!$A$3:$G$422,3,FALSE)</f>
        <v>AS</v>
      </c>
      <c r="V136">
        <v>0.98699999999999999</v>
      </c>
      <c r="W136">
        <f>VLOOKUP(A136,'[1]EXPORT ARTICLES 03012022'!$A$1:$R$883,18,FALSE)</f>
        <v>0.98699999999999999</v>
      </c>
      <c r="X136" s="45">
        <f>VLOOKUP(A136,'[1]PRIX D''ACHAT A JOUR'!$A$1:$G$477,7,FALSE)</f>
        <v>1.119</v>
      </c>
      <c r="Y136" s="46"/>
      <c r="Z136" s="46"/>
      <c r="AB136" s="41">
        <f>VLOOKUP(A136,'[1]PRIX D''ACHAT A JOUR'!$A$1:$J$477,10,FALSE)</f>
        <v>1.2310000000000001</v>
      </c>
      <c r="AC136" s="42" t="s">
        <v>2917</v>
      </c>
      <c r="AD136">
        <v>0.98699999999999999</v>
      </c>
      <c r="AE136" t="s">
        <v>932</v>
      </c>
      <c r="AF136">
        <v>0</v>
      </c>
      <c r="AI136" t="s">
        <v>933</v>
      </c>
      <c r="AJ136" t="s">
        <v>934</v>
      </c>
      <c r="AM136" t="s">
        <v>935</v>
      </c>
      <c r="AN136" t="s">
        <v>936</v>
      </c>
      <c r="AP136">
        <v>0</v>
      </c>
      <c r="AQ136">
        <v>0</v>
      </c>
      <c r="AS136">
        <v>1.3</v>
      </c>
      <c r="AT136" s="47">
        <f t="shared" si="31"/>
        <v>1.48827</v>
      </c>
      <c r="AU136" s="48">
        <f t="shared" si="29"/>
        <v>1.6372300000000002</v>
      </c>
      <c r="AV136" s="48"/>
      <c r="AW136" s="48"/>
      <c r="AX136">
        <v>2</v>
      </c>
      <c r="AY136">
        <v>0</v>
      </c>
      <c r="BK136" s="43">
        <f t="shared" si="30"/>
        <v>0.25940769230769239</v>
      </c>
      <c r="BL136" s="9">
        <f>AS136/V136</f>
        <v>1.3171225937183384</v>
      </c>
      <c r="BM136" s="45">
        <v>1.33</v>
      </c>
      <c r="BN136" s="48">
        <v>1.33</v>
      </c>
      <c r="BO136"/>
      <c r="BP136">
        <f>VLOOKUP(A136,'[1]Synthèse ventes 2021'!$A$1:$C$457,3,FALSE)</f>
        <v>81</v>
      </c>
      <c r="BQ136">
        <f t="shared" si="22"/>
        <v>117.65898000000001</v>
      </c>
      <c r="BR136">
        <f t="shared" si="23"/>
        <v>156.48644340000001</v>
      </c>
      <c r="BS136">
        <f t="shared" si="24"/>
        <v>38.827463399999999</v>
      </c>
      <c r="BT136">
        <v>1.56</v>
      </c>
      <c r="BV136">
        <v>1</v>
      </c>
      <c r="BW136">
        <v>28</v>
      </c>
      <c r="CB136">
        <v>100</v>
      </c>
      <c r="CC136">
        <v>100</v>
      </c>
      <c r="CD136" t="s">
        <v>937</v>
      </c>
      <c r="CE136">
        <v>0</v>
      </c>
      <c r="CI136">
        <v>0</v>
      </c>
      <c r="CJ136">
        <v>0</v>
      </c>
      <c r="CM136">
        <v>0</v>
      </c>
      <c r="CO136">
        <v>0</v>
      </c>
      <c r="CP136">
        <v>0</v>
      </c>
      <c r="CQ136">
        <v>0</v>
      </c>
      <c r="CT136">
        <v>0</v>
      </c>
      <c r="CU136">
        <v>0</v>
      </c>
      <c r="CV136">
        <v>0</v>
      </c>
      <c r="CW136">
        <f>VLOOKUP(A136,'[1]NOUVEAUX TARIFS'!$A$1:$E$467,5,FALSE)</f>
        <v>1.64</v>
      </c>
    </row>
    <row r="137" spans="1:102">
      <c r="A137" t="s">
        <v>811</v>
      </c>
      <c r="C137" t="str">
        <f>VLOOKUP(A137,'[1]PRIX D''ACHAT A JOUR'!$A$1:$C$477,3,FALSE)</f>
        <v>AS</v>
      </c>
      <c r="D137" t="s">
        <v>812</v>
      </c>
      <c r="E137">
        <v>16</v>
      </c>
      <c r="F137" t="s">
        <v>1031</v>
      </c>
      <c r="G137">
        <v>10</v>
      </c>
      <c r="H137" t="s">
        <v>1031</v>
      </c>
      <c r="M137" t="s">
        <v>1759</v>
      </c>
      <c r="N137" t="s">
        <v>811</v>
      </c>
      <c r="O137" t="s">
        <v>812</v>
      </c>
      <c r="Q137">
        <v>1</v>
      </c>
      <c r="R137">
        <v>0</v>
      </c>
      <c r="S137" s="36">
        <f>VLOOKUP(N137,'[1]Stock définitif au 31122021'!$A$3:$G$422,5,FALSE)</f>
        <v>94</v>
      </c>
      <c r="T137" s="36">
        <f>VLOOKUP(N137,'[1]Stock définitif au 31122021'!$A$3:$G$422,6,FALSE)</f>
        <v>1.45</v>
      </c>
      <c r="U137" s="36" t="str">
        <f>VLOOKUP(N137,'[1]Stock définitif au 31122021'!$A$3:$G$422,3,FALSE)</f>
        <v>AS</v>
      </c>
      <c r="V137">
        <v>1.45</v>
      </c>
      <c r="W137">
        <f>VLOOKUP(A137,'[1]EXPORT ARTICLES 03012022'!$A$1:$R$883,18,FALSE)</f>
        <v>1.45</v>
      </c>
      <c r="X137" s="45">
        <f>VLOOKUP(A137,'[1]PRIX D''ACHAT A JOUR'!$A$1:$G$477,7,FALSE)</f>
        <v>1.45</v>
      </c>
      <c r="Y137" s="46"/>
      <c r="Z137" s="46"/>
      <c r="AB137" s="41">
        <f>+X137</f>
        <v>1.45</v>
      </c>
      <c r="AC137" s="42" t="s">
        <v>2917</v>
      </c>
      <c r="AD137">
        <v>1.45</v>
      </c>
      <c r="AE137" t="s">
        <v>932</v>
      </c>
      <c r="AF137">
        <v>0</v>
      </c>
      <c r="AI137" t="s">
        <v>933</v>
      </c>
      <c r="AJ137" t="s">
        <v>934</v>
      </c>
      <c r="AM137" t="s">
        <v>935</v>
      </c>
      <c r="AN137" t="s">
        <v>936</v>
      </c>
      <c r="AP137">
        <v>0</v>
      </c>
      <c r="AQ137">
        <v>0</v>
      </c>
      <c r="AS137">
        <v>1.77</v>
      </c>
      <c r="AT137" s="47">
        <f t="shared" si="31"/>
        <v>1.8125</v>
      </c>
      <c r="AU137" s="48">
        <f t="shared" si="29"/>
        <v>1.8125</v>
      </c>
      <c r="AV137" s="48"/>
      <c r="AW137" s="48"/>
      <c r="AX137">
        <v>2</v>
      </c>
      <c r="AY137">
        <v>0</v>
      </c>
      <c r="BK137" s="43">
        <f t="shared" si="30"/>
        <v>2.4011299435028239E-2</v>
      </c>
      <c r="BL137" s="9">
        <f>AS137/V137</f>
        <v>1.2206896551724138</v>
      </c>
      <c r="BM137" s="45">
        <v>1.25</v>
      </c>
      <c r="BN137" s="48">
        <v>1.25</v>
      </c>
      <c r="BO137"/>
      <c r="BP137">
        <f>VLOOKUP(A137,'[1]Synthèse ventes 2021'!$A$1:$C$457,3,FALSE)</f>
        <v>27</v>
      </c>
      <c r="BQ137">
        <f t="shared" si="22"/>
        <v>46.196999999999996</v>
      </c>
      <c r="BR137">
        <f t="shared" si="23"/>
        <v>57.746249999999996</v>
      </c>
      <c r="BS137">
        <f t="shared" si="24"/>
        <v>11.549250000000001</v>
      </c>
      <c r="BT137">
        <v>2.12</v>
      </c>
      <c r="BV137">
        <v>1</v>
      </c>
      <c r="BW137">
        <v>484</v>
      </c>
      <c r="CB137">
        <v>100</v>
      </c>
      <c r="CC137">
        <v>100</v>
      </c>
      <c r="CD137" t="s">
        <v>937</v>
      </c>
      <c r="CE137">
        <v>0</v>
      </c>
      <c r="CI137">
        <v>0</v>
      </c>
      <c r="CJ137">
        <v>0</v>
      </c>
      <c r="CM137">
        <v>0</v>
      </c>
      <c r="CO137">
        <v>0</v>
      </c>
      <c r="CP137">
        <v>0</v>
      </c>
      <c r="CQ137">
        <v>0</v>
      </c>
      <c r="CT137">
        <v>0</v>
      </c>
      <c r="CU137">
        <v>0</v>
      </c>
      <c r="CV137">
        <v>0</v>
      </c>
      <c r="CW137">
        <f>VLOOKUP(A137,'[1]NOUVEAUX TARIFS'!$A$1:$E$467,5,FALSE)</f>
        <v>1.8125</v>
      </c>
    </row>
    <row r="138" spans="1:102" hidden="1">
      <c r="A138" t="s">
        <v>1833</v>
      </c>
      <c r="C138" t="e">
        <f>VLOOKUP(A138,'[1]PRIX D''ACHAT A JOUR'!$A$1:$C$477,3,FALSE)</f>
        <v>#N/A</v>
      </c>
      <c r="D138" t="s">
        <v>1834</v>
      </c>
      <c r="E138">
        <v>5</v>
      </c>
      <c r="F138" t="s">
        <v>927</v>
      </c>
      <c r="M138" t="s">
        <v>950</v>
      </c>
      <c r="N138" t="s">
        <v>1833</v>
      </c>
      <c r="O138" t="s">
        <v>1834</v>
      </c>
      <c r="Q138">
        <v>1</v>
      </c>
      <c r="R138">
        <v>1</v>
      </c>
      <c r="S138" s="36" t="e">
        <f>VLOOKUP(N138,'[1]Stock définitif au 31122021'!$A$3:$G$422,5,FALSE)</f>
        <v>#N/A</v>
      </c>
      <c r="T138" s="36" t="e">
        <f>VLOOKUP(N138,'[1]Stock définitif au 31122021'!$A$3:$G$422,6,FALSE)</f>
        <v>#N/A</v>
      </c>
      <c r="U138" s="36" t="e">
        <f>VLOOKUP(N138,'[1]Stock définitif au 31122021'!$A$3:$G$422,3,FALSE)</f>
        <v>#N/A</v>
      </c>
      <c r="V138">
        <v>270</v>
      </c>
      <c r="W138">
        <f>VLOOKUP(A138,'[1]EXPORT ARTICLES 03012022'!$A$1:$R$883,18,FALSE)</f>
        <v>270</v>
      </c>
      <c r="X138" s="45" t="e">
        <f>VLOOKUP(A138,'[1]PRIX D''ACHAT A JOUR'!$A$1:$G$477,7,FALSE)</f>
        <v>#N/A</v>
      </c>
      <c r="Y138" s="46">
        <v>270</v>
      </c>
      <c r="Z138" s="46"/>
      <c r="AB138" s="42" t="e">
        <f>VLOOKUP(A138,'[1]PRIX D''ACHAT A JOUR'!$A$1:$J$477,10,FALSE)</f>
        <v>#N/A</v>
      </c>
      <c r="AC138" s="48"/>
      <c r="AD138">
        <v>270</v>
      </c>
      <c r="AE138" t="s">
        <v>932</v>
      </c>
      <c r="AF138">
        <v>0</v>
      </c>
      <c r="AI138" t="s">
        <v>933</v>
      </c>
      <c r="AJ138" t="s">
        <v>934</v>
      </c>
      <c r="AM138" t="s">
        <v>935</v>
      </c>
      <c r="AN138" t="s">
        <v>936</v>
      </c>
      <c r="AP138">
        <v>0</v>
      </c>
      <c r="AQ138">
        <v>0</v>
      </c>
      <c r="AS138">
        <v>300</v>
      </c>
      <c r="AT138" s="47" t="e">
        <f t="shared" si="31"/>
        <v>#N/A</v>
      </c>
      <c r="AU138" s="48" t="e">
        <f t="shared" si="29"/>
        <v>#N/A</v>
      </c>
      <c r="AV138" s="48"/>
      <c r="AW138" s="48"/>
      <c r="AX138">
        <v>2</v>
      </c>
      <c r="AY138">
        <v>0</v>
      </c>
      <c r="BK138" s="43" t="e">
        <f t="shared" si="30"/>
        <v>#N/A</v>
      </c>
      <c r="BL138" s="9">
        <v>1.1111111</v>
      </c>
      <c r="BM138" s="45">
        <v>1.25</v>
      </c>
      <c r="BN138" s="48">
        <v>1.25</v>
      </c>
      <c r="BO138">
        <v>1</v>
      </c>
      <c r="BP138"/>
      <c r="BQ138" t="str">
        <f t="shared" si="22"/>
        <v/>
      </c>
      <c r="BR138" t="str">
        <f t="shared" si="23"/>
        <v/>
      </c>
      <c r="BS138" t="str">
        <f t="shared" si="24"/>
        <v/>
      </c>
      <c r="BT138">
        <v>360</v>
      </c>
      <c r="CB138">
        <v>100</v>
      </c>
      <c r="CC138">
        <v>100</v>
      </c>
      <c r="CD138" t="s">
        <v>960</v>
      </c>
      <c r="CE138">
        <v>0</v>
      </c>
      <c r="CI138">
        <v>0</v>
      </c>
      <c r="CJ138">
        <v>0</v>
      </c>
      <c r="CM138">
        <v>0</v>
      </c>
      <c r="CO138">
        <v>0</v>
      </c>
      <c r="CP138">
        <v>0</v>
      </c>
      <c r="CQ138">
        <v>0</v>
      </c>
      <c r="CT138">
        <v>0</v>
      </c>
      <c r="CU138">
        <v>0</v>
      </c>
      <c r="CV138">
        <v>0</v>
      </c>
      <c r="CW138" t="e">
        <f>VLOOKUP(A138,'[1]NOUVEAUX TARIFS'!$A$1:$E$467,5,FALSE)</f>
        <v>#N/A</v>
      </c>
    </row>
    <row r="139" spans="1:102" hidden="1">
      <c r="A139" t="s">
        <v>1574</v>
      </c>
      <c r="C139" t="str">
        <f>VLOOKUP(A139,'[1]PRIX D''ACHAT A JOUR'!$A$1:$C$477,3,FALSE)</f>
        <v>AN</v>
      </c>
      <c r="D139" t="s">
        <v>1575</v>
      </c>
      <c r="E139">
        <v>9</v>
      </c>
      <c r="F139" t="s">
        <v>1222</v>
      </c>
      <c r="G139">
        <v>5</v>
      </c>
      <c r="H139" t="s">
        <v>1222</v>
      </c>
      <c r="K139">
        <v>3</v>
      </c>
      <c r="L139" t="s">
        <v>1223</v>
      </c>
      <c r="M139" t="s">
        <v>939</v>
      </c>
      <c r="N139" s="35">
        <v>3.0099999999999999E+103</v>
      </c>
      <c r="O139" t="s">
        <v>1575</v>
      </c>
      <c r="Q139">
        <v>1</v>
      </c>
      <c r="R139">
        <v>0</v>
      </c>
      <c r="S139" s="36" t="e">
        <f>VLOOKUP(N139,'[1]Stock définitif au 31122021'!$A$3:$G$422,5,FALSE)</f>
        <v>#N/A</v>
      </c>
      <c r="T139" s="36" t="e">
        <f>VLOOKUP(N139,'[1]Stock définitif au 31122021'!$A$3:$G$422,6,FALSE)</f>
        <v>#N/A</v>
      </c>
      <c r="U139" s="36" t="e">
        <f>VLOOKUP(N139,'[1]Stock définitif au 31122021'!$A$3:$G$422,3,FALSE)</f>
        <v>#N/A</v>
      </c>
      <c r="V139">
        <v>0.24</v>
      </c>
      <c r="W139">
        <f>VLOOKUP(A139,'[1]EXPORT ARTICLES 03012022'!$A$1:$R$883,18,FALSE)</f>
        <v>0.24</v>
      </c>
      <c r="X139" s="45">
        <f>VLOOKUP(A139,'[1]PRIX D''ACHAT A JOUR'!$A$1:$G$477,7,FALSE)</f>
        <v>0.24</v>
      </c>
      <c r="Y139" s="46"/>
      <c r="Z139" s="46"/>
      <c r="AB139" s="41">
        <f>X139</f>
        <v>0.24</v>
      </c>
      <c r="AC139" s="42" t="s">
        <v>2917</v>
      </c>
      <c r="AD139">
        <v>0.24</v>
      </c>
      <c r="AE139" t="s">
        <v>932</v>
      </c>
      <c r="AF139">
        <v>0</v>
      </c>
      <c r="AI139" t="s">
        <v>933</v>
      </c>
      <c r="AJ139" t="s">
        <v>934</v>
      </c>
      <c r="AM139" t="s">
        <v>935</v>
      </c>
      <c r="AN139" t="s">
        <v>936</v>
      </c>
      <c r="AP139">
        <v>0</v>
      </c>
      <c r="AQ139">
        <v>0</v>
      </c>
      <c r="AS139">
        <v>0.49</v>
      </c>
      <c r="AT139" s="47">
        <f t="shared" si="31"/>
        <v>0.48</v>
      </c>
      <c r="AU139" s="48">
        <f t="shared" si="29"/>
        <v>0.48</v>
      </c>
      <c r="AV139" s="48"/>
      <c r="AW139" s="48"/>
      <c r="AX139">
        <v>2</v>
      </c>
      <c r="AY139">
        <v>0</v>
      </c>
      <c r="BK139" s="43">
        <f t="shared" si="30"/>
        <v>-2.0408163265306142E-2</v>
      </c>
      <c r="BL139" s="9">
        <f>AS139/V139</f>
        <v>2.0416666666666665</v>
      </c>
      <c r="BM139" s="45">
        <v>2</v>
      </c>
      <c r="BN139" s="48">
        <v>2</v>
      </c>
      <c r="BO139"/>
      <c r="BP139"/>
      <c r="BQ139" t="str">
        <f t="shared" si="22"/>
        <v/>
      </c>
      <c r="BR139" t="str">
        <f t="shared" si="23"/>
        <v/>
      </c>
      <c r="BS139" t="str">
        <f t="shared" si="24"/>
        <v/>
      </c>
      <c r="BT139">
        <v>0.59</v>
      </c>
      <c r="CB139">
        <v>100</v>
      </c>
      <c r="CC139">
        <v>100</v>
      </c>
      <c r="CD139" t="s">
        <v>951</v>
      </c>
      <c r="CE139">
        <v>0</v>
      </c>
      <c r="CI139">
        <v>0</v>
      </c>
      <c r="CJ139">
        <v>0</v>
      </c>
      <c r="CM139">
        <v>0</v>
      </c>
      <c r="CO139">
        <v>0</v>
      </c>
      <c r="CP139">
        <v>0</v>
      </c>
      <c r="CQ139">
        <v>0</v>
      </c>
      <c r="CT139">
        <v>0</v>
      </c>
      <c r="CU139">
        <v>0</v>
      </c>
      <c r="CV139">
        <v>0</v>
      </c>
      <c r="CW139" t="e">
        <f>VLOOKUP(A139,'[1]NOUVEAUX TARIFS'!$A$1:$E$467,5,FALSE)</f>
        <v>#N/A</v>
      </c>
    </row>
    <row r="140" spans="1:102">
      <c r="A140" t="s">
        <v>522</v>
      </c>
      <c r="C140" t="str">
        <f>VLOOKUP(A140,'[1]PRIX D''ACHAT A JOUR'!$A$1:$C$477,3,FALSE)</f>
        <v>AS</v>
      </c>
      <c r="D140" t="s">
        <v>1188</v>
      </c>
      <c r="E140">
        <v>1</v>
      </c>
      <c r="F140" t="s">
        <v>975</v>
      </c>
      <c r="G140">
        <v>2</v>
      </c>
      <c r="H140" t="s">
        <v>975</v>
      </c>
      <c r="I140" t="s">
        <v>1160</v>
      </c>
      <c r="J140" t="s">
        <v>1161</v>
      </c>
      <c r="K140">
        <v>8</v>
      </c>
      <c r="L140" t="s">
        <v>1183</v>
      </c>
      <c r="M140" t="s">
        <v>986</v>
      </c>
      <c r="N140" t="s">
        <v>2932</v>
      </c>
      <c r="O140" t="s">
        <v>2933</v>
      </c>
      <c r="P140" t="s">
        <v>1155</v>
      </c>
      <c r="Q140">
        <v>1</v>
      </c>
      <c r="R140">
        <v>1</v>
      </c>
      <c r="S140" s="36" t="e">
        <f>VLOOKUP(N140,'[1]Stock définitif au 31122021'!$A$3:$G$422,5,FALSE)</f>
        <v>#N/A</v>
      </c>
      <c r="T140" s="36" t="e">
        <f>VLOOKUP(N140,'[1]Stock définitif au 31122021'!$A$3:$G$422,6,FALSE)</f>
        <v>#N/A</v>
      </c>
      <c r="U140" s="36" t="e">
        <f>VLOOKUP(N140,'[1]Stock définitif au 31122021'!$A$3:$G$422,3,FALSE)</f>
        <v>#N/A</v>
      </c>
      <c r="V140" s="56">
        <v>0.49199999999999999</v>
      </c>
      <c r="W140" s="56">
        <f>VLOOKUP(A140,'[1]EXPORT ARTICLES 03012022'!$A$1:$R$883,18,FALSE)</f>
        <v>0.49199999999999999</v>
      </c>
      <c r="X140" s="57">
        <f>VLOOKUP(A140,'[1]PRIX D''ACHAT A JOUR'!$A$1:$G$477,7,FALSE)</f>
        <v>0.6835</v>
      </c>
      <c r="Y140" s="46">
        <v>1.052</v>
      </c>
      <c r="Z140" s="46">
        <f>X140-Y140</f>
        <v>-0.36850000000000005</v>
      </c>
      <c r="AA140" s="58">
        <v>0.25</v>
      </c>
      <c r="AB140" s="59">
        <v>1.3149999999999999</v>
      </c>
      <c r="AC140" s="42" t="s">
        <v>2917</v>
      </c>
      <c r="AD140">
        <v>0.4919</v>
      </c>
      <c r="AE140" t="s">
        <v>932</v>
      </c>
      <c r="AF140">
        <v>0</v>
      </c>
      <c r="AI140" t="s">
        <v>933</v>
      </c>
      <c r="AJ140" t="s">
        <v>934</v>
      </c>
      <c r="AM140" t="s">
        <v>935</v>
      </c>
      <c r="AN140" t="s">
        <v>936</v>
      </c>
      <c r="AP140">
        <v>0</v>
      </c>
      <c r="AQ140">
        <v>0</v>
      </c>
      <c r="AS140" s="36">
        <v>0.74</v>
      </c>
      <c r="AT140" s="54">
        <f t="shared" si="31"/>
        <v>1.02525</v>
      </c>
      <c r="AU140" s="42">
        <f t="shared" si="29"/>
        <v>1.9724999999999999</v>
      </c>
      <c r="AV140" s="48"/>
      <c r="AW140" s="48"/>
      <c r="AX140">
        <v>4</v>
      </c>
      <c r="AY140">
        <v>0</v>
      </c>
      <c r="BK140" s="43">
        <f t="shared" si="30"/>
        <v>1.6655405405405406</v>
      </c>
      <c r="BL140" s="55">
        <f>AS140/V140</f>
        <v>1.5040650406504066</v>
      </c>
      <c r="BM140" s="45">
        <v>1.5</v>
      </c>
      <c r="BN140" s="48">
        <v>1.5</v>
      </c>
      <c r="BP140">
        <f>VLOOKUP(A140,'[1]Synthèse ventes 2021'!$A$1:$C$457,3,FALSE)</f>
        <v>6410</v>
      </c>
      <c r="BQ140">
        <f t="shared" si="22"/>
        <v>9946.396999999999</v>
      </c>
      <c r="BR140">
        <f t="shared" si="23"/>
        <v>14919.595499999999</v>
      </c>
      <c r="BS140">
        <f t="shared" si="24"/>
        <v>4973.1985000000004</v>
      </c>
      <c r="BT140">
        <v>0.88800000000000001</v>
      </c>
      <c r="BV140">
        <v>1</v>
      </c>
      <c r="BW140">
        <v>234</v>
      </c>
      <c r="CB140">
        <v>100</v>
      </c>
      <c r="CC140">
        <v>100</v>
      </c>
      <c r="CD140" t="s">
        <v>937</v>
      </c>
      <c r="CE140">
        <v>0</v>
      </c>
      <c r="CI140">
        <v>0</v>
      </c>
      <c r="CJ140">
        <v>0</v>
      </c>
      <c r="CM140">
        <v>0</v>
      </c>
      <c r="CO140">
        <v>0</v>
      </c>
      <c r="CP140">
        <v>0</v>
      </c>
      <c r="CQ140">
        <v>0</v>
      </c>
      <c r="CT140">
        <v>0</v>
      </c>
      <c r="CU140">
        <v>0</v>
      </c>
      <c r="CV140">
        <v>0</v>
      </c>
      <c r="CW140">
        <f>VLOOKUP(A140,'[1]NOUVEAUX TARIFS'!$A$1:$E$467,5,FALSE)</f>
        <v>1.9724999999999999</v>
      </c>
    </row>
    <row r="141" spans="1:102" hidden="1">
      <c r="A141" t="s">
        <v>1616</v>
      </c>
      <c r="C141" t="e">
        <f>VLOOKUP(A141,'[1]PRIX D''ACHAT A JOUR'!$A$1:$C$477,3,FALSE)</f>
        <v>#N/A</v>
      </c>
      <c r="D141" t="s">
        <v>1617</v>
      </c>
      <c r="E141">
        <v>12</v>
      </c>
      <c r="F141" t="s">
        <v>1207</v>
      </c>
      <c r="G141">
        <v>3</v>
      </c>
      <c r="H141" t="s">
        <v>1618</v>
      </c>
      <c r="M141" t="s">
        <v>929</v>
      </c>
      <c r="N141" t="s">
        <v>944</v>
      </c>
      <c r="O141" t="s">
        <v>945</v>
      </c>
      <c r="Q141">
        <v>1</v>
      </c>
      <c r="R141">
        <v>0</v>
      </c>
      <c r="S141" s="36" t="e">
        <f>VLOOKUP(N141,'[1]Stock définitif au 31122021'!$A$3:$G$422,5,FALSE)</f>
        <v>#N/A</v>
      </c>
      <c r="T141" s="36" t="e">
        <f>VLOOKUP(N141,'[1]Stock définitif au 31122021'!$A$3:$G$422,6,FALSE)</f>
        <v>#N/A</v>
      </c>
      <c r="U141" s="36" t="e">
        <f>VLOOKUP(N141,'[1]Stock définitif au 31122021'!$A$3:$G$422,3,FALSE)</f>
        <v>#N/A</v>
      </c>
      <c r="V141">
        <v>0</v>
      </c>
      <c r="W141">
        <f>VLOOKUP(A141,'[1]EXPORT ARTICLES 03012022'!$A$1:$R$883,18,FALSE)</f>
        <v>0</v>
      </c>
      <c r="X141" s="45" t="e">
        <f>VLOOKUP(A141,'[1]PRIX D''ACHAT A JOUR'!$A$1:$G$477,7,FALSE)</f>
        <v>#N/A</v>
      </c>
      <c r="Y141" s="46">
        <v>0</v>
      </c>
      <c r="Z141" s="46"/>
      <c r="AB141" s="42" t="e">
        <f>VLOOKUP(A141,'[1]PRIX D''ACHAT A JOUR'!$A$1:$J$477,10,FALSE)</f>
        <v>#N/A</v>
      </c>
      <c r="AC141" s="48"/>
      <c r="AD141">
        <v>0</v>
      </c>
      <c r="AE141" t="s">
        <v>932</v>
      </c>
      <c r="AF141">
        <v>0</v>
      </c>
      <c r="AI141" t="s">
        <v>933</v>
      </c>
      <c r="AJ141" t="s">
        <v>934</v>
      </c>
      <c r="AM141" t="s">
        <v>935</v>
      </c>
      <c r="AN141" t="s">
        <v>936</v>
      </c>
      <c r="AP141">
        <v>0</v>
      </c>
      <c r="AQ141">
        <v>0</v>
      </c>
      <c r="AS141">
        <v>0</v>
      </c>
      <c r="AT141" s="47" t="e">
        <f t="shared" si="31"/>
        <v>#N/A</v>
      </c>
      <c r="AU141" s="48" t="e">
        <f t="shared" si="29"/>
        <v>#N/A</v>
      </c>
      <c r="AV141" s="48"/>
      <c r="AW141" s="48"/>
      <c r="AX141">
        <v>2</v>
      </c>
      <c r="AY141">
        <v>0</v>
      </c>
      <c r="AZ141">
        <v>1</v>
      </c>
      <c r="BB141">
        <v>1</v>
      </c>
      <c r="BC141">
        <v>1</v>
      </c>
      <c r="BF141">
        <v>1</v>
      </c>
      <c r="BK141" s="43" t="e">
        <f t="shared" si="30"/>
        <v>#N/A</v>
      </c>
      <c r="BL141" s="9">
        <v>0</v>
      </c>
      <c r="BM141" s="45"/>
      <c r="BN141" s="48"/>
      <c r="BO141">
        <v>1</v>
      </c>
      <c r="BP141"/>
      <c r="BQ141" t="str">
        <f t="shared" si="22"/>
        <v/>
      </c>
      <c r="BR141" t="str">
        <f t="shared" si="23"/>
        <v/>
      </c>
      <c r="BS141" t="str">
        <f t="shared" si="24"/>
        <v/>
      </c>
      <c r="BT141">
        <v>0</v>
      </c>
      <c r="CB141">
        <v>100</v>
      </c>
      <c r="CC141">
        <v>100</v>
      </c>
      <c r="CD141" t="s">
        <v>960</v>
      </c>
      <c r="CE141">
        <v>0</v>
      </c>
      <c r="CI141">
        <v>0</v>
      </c>
      <c r="CJ141">
        <v>0</v>
      </c>
      <c r="CM141">
        <v>0</v>
      </c>
      <c r="CO141">
        <v>0</v>
      </c>
      <c r="CP141">
        <v>0</v>
      </c>
      <c r="CQ141">
        <v>0</v>
      </c>
      <c r="CT141">
        <v>0</v>
      </c>
      <c r="CU141">
        <v>0</v>
      </c>
      <c r="CV141">
        <v>0</v>
      </c>
      <c r="CW141" t="e">
        <f>VLOOKUP(A141,'[1]NOUVEAUX TARIFS'!$A$1:$E$467,5,FALSE)</f>
        <v>#N/A</v>
      </c>
    </row>
    <row r="142" spans="1:102">
      <c r="A142" t="s">
        <v>472</v>
      </c>
      <c r="C142" t="str">
        <f>VLOOKUP(A142,'[1]PRIX D''ACHAT A JOUR'!$A$1:$C$477,3,FALSE)</f>
        <v>AS</v>
      </c>
      <c r="D142" t="s">
        <v>993</v>
      </c>
      <c r="E142">
        <v>10</v>
      </c>
      <c r="F142" t="s">
        <v>938</v>
      </c>
      <c r="G142">
        <v>8</v>
      </c>
      <c r="H142" t="s">
        <v>938</v>
      </c>
      <c r="M142" t="s">
        <v>929</v>
      </c>
      <c r="N142" t="s">
        <v>2934</v>
      </c>
      <c r="O142" t="s">
        <v>473</v>
      </c>
      <c r="P142">
        <v>1</v>
      </c>
      <c r="Q142">
        <v>1</v>
      </c>
      <c r="R142">
        <v>1</v>
      </c>
      <c r="S142" s="36" t="e">
        <f>VLOOKUP(N142,'[1]Stock définitif au 31122021'!$A$3:$G$422,5,FALSE)</f>
        <v>#N/A</v>
      </c>
      <c r="T142" s="36" t="e">
        <f>VLOOKUP(N142,'[1]Stock définitif au 31122021'!$A$3:$G$422,6,FALSE)</f>
        <v>#N/A</v>
      </c>
      <c r="U142" s="36" t="e">
        <f>VLOOKUP(N142,'[1]Stock définitif au 31122021'!$A$3:$G$422,3,FALSE)</f>
        <v>#N/A</v>
      </c>
      <c r="V142">
        <v>2.1800000000000002</v>
      </c>
      <c r="W142">
        <v>2.1800000000000002</v>
      </c>
      <c r="X142" s="45">
        <f>VLOOKUP(A142,'[1]PRIX D''ACHAT A JOUR'!$A$1:$G$477,7,FALSE)</f>
        <v>2.1800000000000002</v>
      </c>
      <c r="Y142" s="46"/>
      <c r="Z142" s="46"/>
      <c r="AB142" s="41">
        <v>0.94</v>
      </c>
      <c r="AC142" s="42" t="s">
        <v>2917</v>
      </c>
      <c r="AD142">
        <v>2.4</v>
      </c>
      <c r="AE142" t="s">
        <v>932</v>
      </c>
      <c r="AF142">
        <v>0</v>
      </c>
      <c r="AI142" t="s">
        <v>933</v>
      </c>
      <c r="AJ142" t="s">
        <v>934</v>
      </c>
      <c r="AM142" t="s">
        <v>935</v>
      </c>
      <c r="AN142" t="s">
        <v>936</v>
      </c>
      <c r="AO142">
        <v>1</v>
      </c>
      <c r="AP142">
        <v>0</v>
      </c>
      <c r="AQ142">
        <v>0</v>
      </c>
      <c r="AS142">
        <v>4.87</v>
      </c>
      <c r="AT142" s="47">
        <f t="shared" si="31"/>
        <v>4.9050000000000002</v>
      </c>
      <c r="AU142" s="48">
        <f t="shared" si="29"/>
        <v>2.1149999999999998</v>
      </c>
      <c r="AV142" s="48"/>
      <c r="AW142" s="48"/>
      <c r="AX142">
        <v>2</v>
      </c>
      <c r="AY142">
        <v>0</v>
      </c>
      <c r="BK142" s="43">
        <f t="shared" si="30"/>
        <v>-0.56570841889117052</v>
      </c>
      <c r="BL142" s="9">
        <f t="shared" ref="BL142:BL149" si="32">AS142/V142</f>
        <v>2.2339449541284404</v>
      </c>
      <c r="BM142" s="45">
        <v>2.25</v>
      </c>
      <c r="BN142" s="48">
        <v>2.25</v>
      </c>
      <c r="BO142"/>
      <c r="BP142">
        <f>VLOOKUP(A142,'[1]Synthèse ventes 2021'!$A$1:$C$457,3,FALSE)</f>
        <v>751</v>
      </c>
      <c r="BQ142">
        <f t="shared" si="22"/>
        <v>833.00919999999985</v>
      </c>
      <c r="BR142">
        <f t="shared" si="23"/>
        <v>1874.2706999999996</v>
      </c>
      <c r="BS142">
        <f t="shared" si="24"/>
        <v>1041.2614999999996</v>
      </c>
      <c r="BT142">
        <v>5.84</v>
      </c>
      <c r="BV142">
        <v>1</v>
      </c>
      <c r="BW142">
        <v>97</v>
      </c>
      <c r="CB142">
        <v>100</v>
      </c>
      <c r="CC142">
        <v>100</v>
      </c>
      <c r="CD142" t="s">
        <v>937</v>
      </c>
      <c r="CE142">
        <v>0</v>
      </c>
      <c r="CI142">
        <v>0</v>
      </c>
      <c r="CJ142">
        <v>0</v>
      </c>
      <c r="CM142">
        <v>0</v>
      </c>
      <c r="CO142">
        <v>0</v>
      </c>
      <c r="CP142">
        <v>0</v>
      </c>
      <c r="CQ142">
        <v>0</v>
      </c>
      <c r="CT142">
        <v>0</v>
      </c>
      <c r="CU142">
        <v>0</v>
      </c>
      <c r="CV142">
        <v>0</v>
      </c>
      <c r="CW142">
        <f>VLOOKUP(A142,'[1]NOUVEAUX TARIFS'!$A$1:$E$467,5,FALSE)</f>
        <v>2.1149999999999998</v>
      </c>
    </row>
    <row r="143" spans="1:102" hidden="1">
      <c r="A143" t="s">
        <v>2428</v>
      </c>
      <c r="C143" t="str">
        <f>VLOOKUP(A143,'[1]PRIX D''ACHAT A JOUR'!$A$1:$C$477,3,FALSE)</f>
        <v>AN</v>
      </c>
      <c r="D143" t="s">
        <v>2429</v>
      </c>
      <c r="E143">
        <v>19</v>
      </c>
      <c r="F143" t="s">
        <v>2085</v>
      </c>
      <c r="M143" t="s">
        <v>1660</v>
      </c>
      <c r="N143">
        <v>7068604002</v>
      </c>
      <c r="O143" t="s">
        <v>2430</v>
      </c>
      <c r="Q143">
        <v>1</v>
      </c>
      <c r="R143">
        <v>200</v>
      </c>
      <c r="S143" s="36" t="e">
        <f>VLOOKUP(N143,'[1]Stock définitif au 31122021'!$A$3:$G$422,5,FALSE)</f>
        <v>#N/A</v>
      </c>
      <c r="T143" s="36" t="e">
        <f>VLOOKUP(N143,'[1]Stock définitif au 31122021'!$A$3:$G$422,6,FALSE)</f>
        <v>#N/A</v>
      </c>
      <c r="U143" s="36" t="e">
        <f>VLOOKUP(N143,'[1]Stock définitif au 31122021'!$A$3:$G$422,3,FALSE)</f>
        <v>#N/A</v>
      </c>
      <c r="V143">
        <v>0</v>
      </c>
      <c r="W143">
        <f>VLOOKUP(A143,'[1]EXPORT ARTICLES 03012022'!$A$1:$R$883,18,FALSE)</f>
        <v>0</v>
      </c>
      <c r="X143" s="45">
        <f>VLOOKUP(A143,'[1]PRIX D''ACHAT A JOUR'!$A$1:$G$477,7,FALSE)</f>
        <v>0</v>
      </c>
      <c r="Y143" s="46">
        <v>0</v>
      </c>
      <c r="Z143" s="46">
        <f>X143-Y143</f>
        <v>0</v>
      </c>
      <c r="AB143" s="42">
        <f>VLOOKUP(A143,'[1]PRIX D''ACHAT A JOUR'!$A$1:$J$477,10,FALSE)</f>
        <v>0</v>
      </c>
      <c r="AD143">
        <v>0</v>
      </c>
      <c r="AE143" t="s">
        <v>932</v>
      </c>
      <c r="AF143">
        <v>0</v>
      </c>
      <c r="AH143">
        <v>5</v>
      </c>
      <c r="AI143" t="s">
        <v>933</v>
      </c>
      <c r="AJ143" t="s">
        <v>934</v>
      </c>
      <c r="AM143" t="s">
        <v>935</v>
      </c>
      <c r="AN143" t="s">
        <v>936</v>
      </c>
      <c r="AP143">
        <v>0</v>
      </c>
      <c r="AQ143">
        <v>0</v>
      </c>
      <c r="AS143">
        <v>0</v>
      </c>
      <c r="AT143" s="47">
        <f t="shared" si="31"/>
        <v>0</v>
      </c>
      <c r="AU143" s="48">
        <f t="shared" si="29"/>
        <v>0</v>
      </c>
      <c r="AV143" s="48"/>
      <c r="AW143" s="48"/>
      <c r="AX143">
        <v>2</v>
      </c>
      <c r="AY143">
        <v>0</v>
      </c>
      <c r="BK143" s="43" t="e">
        <f t="shared" si="30"/>
        <v>#DIV/0!</v>
      </c>
      <c r="BL143" t="e">
        <f t="shared" si="32"/>
        <v>#DIV/0!</v>
      </c>
      <c r="BM143" s="45"/>
      <c r="BN143" s="48"/>
      <c r="BO143"/>
      <c r="BP143"/>
      <c r="BQ143" t="str">
        <f t="shared" si="22"/>
        <v/>
      </c>
      <c r="BR143" t="str">
        <f t="shared" si="23"/>
        <v/>
      </c>
      <c r="BS143" t="str">
        <f t="shared" si="24"/>
        <v/>
      </c>
      <c r="BT143">
        <v>0</v>
      </c>
      <c r="CB143">
        <v>100</v>
      </c>
      <c r="CC143">
        <v>100</v>
      </c>
      <c r="CD143" t="s">
        <v>951</v>
      </c>
      <c r="CE143">
        <v>0</v>
      </c>
      <c r="CI143">
        <v>0</v>
      </c>
      <c r="CJ143">
        <v>0</v>
      </c>
      <c r="CM143">
        <v>0</v>
      </c>
      <c r="CO143">
        <v>0</v>
      </c>
      <c r="CP143">
        <v>0</v>
      </c>
      <c r="CQ143">
        <v>0</v>
      </c>
      <c r="CT143">
        <v>0</v>
      </c>
      <c r="CU143">
        <v>0</v>
      </c>
      <c r="CV143">
        <v>0</v>
      </c>
      <c r="CW143" t="e">
        <f>VLOOKUP(A143,'[1]NOUVEAUX TARIFS'!$A$1:$E$467,5,FALSE)</f>
        <v>#N/A</v>
      </c>
      <c r="CX143" t="s">
        <v>2923</v>
      </c>
    </row>
    <row r="144" spans="1:102">
      <c r="A144" t="s">
        <v>524</v>
      </c>
      <c r="C144" t="str">
        <f>VLOOKUP(A144,'[1]PRIX D''ACHAT A JOUR'!$A$1:$C$477,3,FALSE)</f>
        <v>AS</v>
      </c>
      <c r="D144" t="s">
        <v>1197</v>
      </c>
      <c r="E144">
        <v>1</v>
      </c>
      <c r="F144" t="s">
        <v>975</v>
      </c>
      <c r="G144">
        <v>2</v>
      </c>
      <c r="H144" t="s">
        <v>975</v>
      </c>
      <c r="I144" t="s">
        <v>1160</v>
      </c>
      <c r="J144" t="s">
        <v>1161</v>
      </c>
      <c r="K144">
        <v>4</v>
      </c>
      <c r="L144" t="s">
        <v>1177</v>
      </c>
      <c r="M144" t="s">
        <v>986</v>
      </c>
      <c r="N144" t="s">
        <v>1189</v>
      </c>
      <c r="O144" t="s">
        <v>1190</v>
      </c>
      <c r="P144" t="s">
        <v>1155</v>
      </c>
      <c r="Q144">
        <v>1</v>
      </c>
      <c r="R144">
        <v>1</v>
      </c>
      <c r="S144" s="36" t="e">
        <f>VLOOKUP(N144,'[1]Stock définitif au 31122021'!$A$3:$G$422,5,FALSE)</f>
        <v>#N/A</v>
      </c>
      <c r="T144" s="36" t="e">
        <f>VLOOKUP(N144,'[1]Stock définitif au 31122021'!$A$3:$G$422,6,FALSE)</f>
        <v>#N/A</v>
      </c>
      <c r="U144" s="36" t="e">
        <f>VLOOKUP(N144,'[1]Stock définitif au 31122021'!$A$3:$G$422,3,FALSE)</f>
        <v>#N/A</v>
      </c>
      <c r="V144" s="56">
        <v>0.75800000000000001</v>
      </c>
      <c r="W144" s="56">
        <f>VLOOKUP(A144,'[1]EXPORT ARTICLES 03012022'!$A$1:$R$883,18,FALSE)</f>
        <v>0.75800000000000001</v>
      </c>
      <c r="X144" s="57">
        <f>VLOOKUP(A144,'[1]PRIX D''ACHAT A JOUR'!$A$1:$G$477,7,FALSE)</f>
        <v>1.1651</v>
      </c>
      <c r="Y144" s="46">
        <v>1.17</v>
      </c>
      <c r="Z144" s="46">
        <f>X144-Y144</f>
        <v>-4.8999999999999044E-3</v>
      </c>
      <c r="AA144" s="58">
        <v>0.25</v>
      </c>
      <c r="AB144" s="59">
        <v>1.4624999999999999</v>
      </c>
      <c r="AC144" s="42" t="s">
        <v>2917</v>
      </c>
      <c r="AD144">
        <v>0.75760000000000005</v>
      </c>
      <c r="AE144" t="s">
        <v>932</v>
      </c>
      <c r="AF144">
        <v>0</v>
      </c>
      <c r="AI144" t="s">
        <v>933</v>
      </c>
      <c r="AJ144" t="s">
        <v>934</v>
      </c>
      <c r="AM144" t="s">
        <v>935</v>
      </c>
      <c r="AN144" t="s">
        <v>936</v>
      </c>
      <c r="AP144">
        <v>0</v>
      </c>
      <c r="AQ144">
        <v>0</v>
      </c>
      <c r="AS144" s="36">
        <v>1.1399999999999999</v>
      </c>
      <c r="AT144" s="54">
        <f t="shared" si="31"/>
        <v>1.7476500000000001</v>
      </c>
      <c r="AU144" s="42">
        <f t="shared" si="29"/>
        <v>2.1937499999999996</v>
      </c>
      <c r="AV144" s="48"/>
      <c r="AW144" s="48"/>
      <c r="AX144">
        <v>4</v>
      </c>
      <c r="AY144">
        <v>0</v>
      </c>
      <c r="BK144" s="43">
        <f t="shared" si="30"/>
        <v>0.92434210526315774</v>
      </c>
      <c r="BL144" s="55">
        <f t="shared" si="32"/>
        <v>1.5039577836411608</v>
      </c>
      <c r="BM144" s="45">
        <v>1.5</v>
      </c>
      <c r="BN144" s="48">
        <v>1.5</v>
      </c>
      <c r="BP144"/>
      <c r="BQ144" t="str">
        <f t="shared" si="22"/>
        <v/>
      </c>
      <c r="BR144" t="str">
        <f t="shared" si="23"/>
        <v/>
      </c>
      <c r="BS144" t="str">
        <f t="shared" si="24"/>
        <v/>
      </c>
      <c r="BT144">
        <v>1.3680000000000001</v>
      </c>
      <c r="BV144">
        <v>1</v>
      </c>
      <c r="BW144">
        <v>238</v>
      </c>
      <c r="CB144">
        <v>100</v>
      </c>
      <c r="CC144">
        <v>100</v>
      </c>
      <c r="CD144" t="s">
        <v>937</v>
      </c>
      <c r="CE144">
        <v>0</v>
      </c>
      <c r="CI144">
        <v>0</v>
      </c>
      <c r="CJ144">
        <v>0</v>
      </c>
      <c r="CM144">
        <v>0</v>
      </c>
      <c r="CO144">
        <v>0</v>
      </c>
      <c r="CP144">
        <v>0</v>
      </c>
      <c r="CQ144">
        <v>0</v>
      </c>
      <c r="CT144">
        <v>0</v>
      </c>
      <c r="CU144">
        <v>0</v>
      </c>
      <c r="CV144">
        <v>0</v>
      </c>
      <c r="CW144">
        <f>VLOOKUP(A144,'[1]NOUVEAUX TARIFS'!$A$1:$E$467,5,FALSE)</f>
        <v>2.1937499999999996</v>
      </c>
    </row>
    <row r="145" spans="1:101" hidden="1">
      <c r="A145" t="s">
        <v>2000</v>
      </c>
      <c r="C145" t="str">
        <f>VLOOKUP(A145,'[1]PRIX D''ACHAT A JOUR'!$A$1:$C$477,3,FALSE)</f>
        <v>AN</v>
      </c>
      <c r="D145" t="s">
        <v>2001</v>
      </c>
      <c r="E145">
        <v>9</v>
      </c>
      <c r="F145" t="s">
        <v>1222</v>
      </c>
      <c r="G145">
        <v>5</v>
      </c>
      <c r="H145" t="s">
        <v>1222</v>
      </c>
      <c r="M145" t="s">
        <v>929</v>
      </c>
      <c r="N145" t="s">
        <v>2002</v>
      </c>
      <c r="O145" t="s">
        <v>2001</v>
      </c>
      <c r="Q145">
        <v>1</v>
      </c>
      <c r="R145">
        <v>1</v>
      </c>
      <c r="S145" s="36" t="e">
        <f>VLOOKUP(N145,'[1]Stock définitif au 31122021'!$A$3:$G$422,5,FALSE)</f>
        <v>#N/A</v>
      </c>
      <c r="T145" s="36" t="e">
        <f>VLOOKUP(N145,'[1]Stock définitif au 31122021'!$A$3:$G$422,6,FALSE)</f>
        <v>#N/A</v>
      </c>
      <c r="U145" s="36" t="e">
        <f>VLOOKUP(N145,'[1]Stock définitif au 31122021'!$A$3:$G$422,3,FALSE)</f>
        <v>#N/A</v>
      </c>
      <c r="V145">
        <v>148</v>
      </c>
      <c r="W145">
        <f>VLOOKUP(A145,'[1]EXPORT ARTICLES 03012022'!$A$1:$R$883,18,FALSE)</f>
        <v>148</v>
      </c>
      <c r="X145" s="45">
        <f>VLOOKUP(A145,'[1]PRIX D''ACHAT A JOUR'!$A$1:$G$477,7,FALSE)</f>
        <v>148</v>
      </c>
      <c r="Y145" s="46"/>
      <c r="Z145" s="46"/>
      <c r="AB145" s="41">
        <f>X145</f>
        <v>148</v>
      </c>
      <c r="AC145" s="42" t="s">
        <v>2917</v>
      </c>
      <c r="AD145">
        <v>148</v>
      </c>
      <c r="AE145" t="s">
        <v>932</v>
      </c>
      <c r="AF145">
        <v>0</v>
      </c>
      <c r="AI145" t="s">
        <v>933</v>
      </c>
      <c r="AJ145" t="s">
        <v>934</v>
      </c>
      <c r="AM145" t="s">
        <v>935</v>
      </c>
      <c r="AN145" t="s">
        <v>936</v>
      </c>
      <c r="AP145">
        <v>0</v>
      </c>
      <c r="AQ145">
        <v>0</v>
      </c>
      <c r="AS145">
        <v>226.44</v>
      </c>
      <c r="AT145" s="47">
        <f t="shared" si="31"/>
        <v>222</v>
      </c>
      <c r="AU145" s="48">
        <f t="shared" si="29"/>
        <v>222</v>
      </c>
      <c r="AV145" s="48"/>
      <c r="AW145" s="48"/>
      <c r="AX145">
        <v>2</v>
      </c>
      <c r="AY145">
        <v>0</v>
      </c>
      <c r="BK145" s="43">
        <f t="shared" si="30"/>
        <v>-1.9607843137254891E-2</v>
      </c>
      <c r="BL145" s="9">
        <f t="shared" si="32"/>
        <v>1.53</v>
      </c>
      <c r="BM145" s="45">
        <v>1.5</v>
      </c>
      <c r="BN145" s="48">
        <v>1.5</v>
      </c>
      <c r="BO145"/>
      <c r="BP145"/>
      <c r="BQ145" t="str">
        <f t="shared" si="22"/>
        <v/>
      </c>
      <c r="BR145" t="str">
        <f t="shared" si="23"/>
        <v/>
      </c>
      <c r="BS145" t="str">
        <f t="shared" si="24"/>
        <v/>
      </c>
      <c r="BT145">
        <v>271.73</v>
      </c>
      <c r="CB145">
        <v>100</v>
      </c>
      <c r="CC145">
        <v>100</v>
      </c>
      <c r="CD145" t="s">
        <v>951</v>
      </c>
      <c r="CE145">
        <v>0</v>
      </c>
      <c r="CI145">
        <v>0</v>
      </c>
      <c r="CJ145">
        <v>0</v>
      </c>
      <c r="CM145">
        <v>0</v>
      </c>
      <c r="CO145">
        <v>0</v>
      </c>
      <c r="CP145">
        <v>0</v>
      </c>
      <c r="CQ145">
        <v>0</v>
      </c>
      <c r="CT145">
        <v>0</v>
      </c>
      <c r="CU145">
        <v>0</v>
      </c>
      <c r="CV145">
        <v>0</v>
      </c>
      <c r="CW145" t="e">
        <f>VLOOKUP(A145,'[1]NOUVEAUX TARIFS'!$A$1:$E$467,5,FALSE)</f>
        <v>#N/A</v>
      </c>
    </row>
    <row r="146" spans="1:101" hidden="1">
      <c r="A146" t="s">
        <v>2003</v>
      </c>
      <c r="C146" t="str">
        <f>VLOOKUP(A146,'[1]PRIX D''ACHAT A JOUR'!$A$1:$C$477,3,FALSE)</f>
        <v>AN</v>
      </c>
      <c r="D146" t="s">
        <v>2004</v>
      </c>
      <c r="E146">
        <v>9</v>
      </c>
      <c r="F146" t="s">
        <v>1222</v>
      </c>
      <c r="G146">
        <v>5</v>
      </c>
      <c r="H146" t="s">
        <v>1222</v>
      </c>
      <c r="M146" t="s">
        <v>929</v>
      </c>
      <c r="N146" t="s">
        <v>2005</v>
      </c>
      <c r="O146" t="s">
        <v>2004</v>
      </c>
      <c r="Q146">
        <v>1</v>
      </c>
      <c r="R146">
        <v>1</v>
      </c>
      <c r="S146" s="36" t="e">
        <f>VLOOKUP(N146,'[1]Stock définitif au 31122021'!$A$3:$G$422,5,FALSE)</f>
        <v>#N/A</v>
      </c>
      <c r="T146" s="36" t="e">
        <f>VLOOKUP(N146,'[1]Stock définitif au 31122021'!$A$3:$G$422,6,FALSE)</f>
        <v>#N/A</v>
      </c>
      <c r="U146" s="36" t="e">
        <f>VLOOKUP(N146,'[1]Stock définitif au 31122021'!$A$3:$G$422,3,FALSE)</f>
        <v>#N/A</v>
      </c>
      <c r="V146">
        <v>181.5</v>
      </c>
      <c r="W146">
        <f>VLOOKUP(A146,'[1]EXPORT ARTICLES 03012022'!$A$1:$R$883,18,FALSE)</f>
        <v>181.5</v>
      </c>
      <c r="X146" s="45">
        <f>VLOOKUP(A146,'[1]PRIX D''ACHAT A JOUR'!$A$1:$G$477,7,FALSE)</f>
        <v>181.5</v>
      </c>
      <c r="Y146" s="46"/>
      <c r="Z146" s="46"/>
      <c r="AB146" s="41">
        <f>X146</f>
        <v>181.5</v>
      </c>
      <c r="AC146" s="42" t="s">
        <v>2917</v>
      </c>
      <c r="AD146">
        <v>181.5</v>
      </c>
      <c r="AE146" t="s">
        <v>932</v>
      </c>
      <c r="AF146">
        <v>0</v>
      </c>
      <c r="AI146" t="s">
        <v>933</v>
      </c>
      <c r="AJ146" t="s">
        <v>934</v>
      </c>
      <c r="AM146" t="s">
        <v>935</v>
      </c>
      <c r="AN146" t="s">
        <v>936</v>
      </c>
      <c r="AP146">
        <v>0</v>
      </c>
      <c r="AQ146">
        <v>0</v>
      </c>
      <c r="AS146">
        <v>277.7</v>
      </c>
      <c r="AT146" s="47">
        <f t="shared" si="31"/>
        <v>272.25</v>
      </c>
      <c r="AU146" s="48">
        <f t="shared" si="29"/>
        <v>272.25</v>
      </c>
      <c r="AV146" s="48"/>
      <c r="AW146" s="48"/>
      <c r="AX146">
        <v>2</v>
      </c>
      <c r="AY146">
        <v>0</v>
      </c>
      <c r="BK146" s="43">
        <f t="shared" si="30"/>
        <v>-1.9625495138638777E-2</v>
      </c>
      <c r="BL146" s="9">
        <f t="shared" si="32"/>
        <v>1.5300275482093664</v>
      </c>
      <c r="BM146" s="45">
        <v>1.5</v>
      </c>
      <c r="BN146" s="48">
        <v>1.5</v>
      </c>
      <c r="BO146"/>
      <c r="BP146"/>
      <c r="BQ146" t="str">
        <f t="shared" si="22"/>
        <v/>
      </c>
      <c r="BR146" t="str">
        <f t="shared" si="23"/>
        <v/>
      </c>
      <c r="BS146" t="str">
        <f t="shared" si="24"/>
        <v/>
      </c>
      <c r="BT146">
        <v>333.24</v>
      </c>
      <c r="CB146">
        <v>100</v>
      </c>
      <c r="CC146">
        <v>100</v>
      </c>
      <c r="CD146" t="s">
        <v>951</v>
      </c>
      <c r="CE146">
        <v>0</v>
      </c>
      <c r="CI146">
        <v>0</v>
      </c>
      <c r="CJ146">
        <v>0</v>
      </c>
      <c r="CM146">
        <v>0</v>
      </c>
      <c r="CO146">
        <v>0</v>
      </c>
      <c r="CP146">
        <v>0</v>
      </c>
      <c r="CQ146">
        <v>0</v>
      </c>
      <c r="CT146">
        <v>0</v>
      </c>
      <c r="CU146">
        <v>0</v>
      </c>
      <c r="CV146">
        <v>0</v>
      </c>
      <c r="CW146" t="e">
        <f>VLOOKUP(A146,'[1]NOUVEAUX TARIFS'!$A$1:$E$467,5,FALSE)</f>
        <v>#N/A</v>
      </c>
    </row>
    <row r="147" spans="1:101" hidden="1">
      <c r="A147" t="s">
        <v>1997</v>
      </c>
      <c r="C147" t="str">
        <f>VLOOKUP(A147,'[1]PRIX D''ACHAT A JOUR'!$A$1:$C$477,3,FALSE)</f>
        <v>AN</v>
      </c>
      <c r="D147" t="s">
        <v>1998</v>
      </c>
      <c r="E147">
        <v>9</v>
      </c>
      <c r="F147" t="s">
        <v>1222</v>
      </c>
      <c r="G147">
        <v>5</v>
      </c>
      <c r="H147" t="s">
        <v>1222</v>
      </c>
      <c r="M147" t="s">
        <v>929</v>
      </c>
      <c r="N147" t="s">
        <v>1999</v>
      </c>
      <c r="O147" t="s">
        <v>1998</v>
      </c>
      <c r="Q147">
        <v>1</v>
      </c>
      <c r="R147">
        <v>1</v>
      </c>
      <c r="S147" s="36" t="e">
        <f>VLOOKUP(N147,'[1]Stock définitif au 31122021'!$A$3:$G$422,5,FALSE)</f>
        <v>#N/A</v>
      </c>
      <c r="T147" s="36" t="e">
        <f>VLOOKUP(N147,'[1]Stock définitif au 31122021'!$A$3:$G$422,6,FALSE)</f>
        <v>#N/A</v>
      </c>
      <c r="U147" s="36" t="e">
        <f>VLOOKUP(N147,'[1]Stock définitif au 31122021'!$A$3:$G$422,3,FALSE)</f>
        <v>#N/A</v>
      </c>
      <c r="V147">
        <v>139.5</v>
      </c>
      <c r="W147">
        <f>VLOOKUP(A147,'[1]EXPORT ARTICLES 03012022'!$A$1:$R$883,18,FALSE)</f>
        <v>139.5</v>
      </c>
      <c r="X147" s="45">
        <f>VLOOKUP(A147,'[1]PRIX D''ACHAT A JOUR'!$A$1:$G$477,7,FALSE)</f>
        <v>139.5</v>
      </c>
      <c r="Y147" s="46"/>
      <c r="Z147" s="46"/>
      <c r="AB147" s="41">
        <f>X147</f>
        <v>139.5</v>
      </c>
      <c r="AC147" s="42" t="s">
        <v>2917</v>
      </c>
      <c r="AD147">
        <v>139.5</v>
      </c>
      <c r="AE147" t="s">
        <v>932</v>
      </c>
      <c r="AF147">
        <v>0</v>
      </c>
      <c r="AI147" t="s">
        <v>933</v>
      </c>
      <c r="AJ147" t="s">
        <v>934</v>
      </c>
      <c r="AM147" t="s">
        <v>935</v>
      </c>
      <c r="AN147" t="s">
        <v>936</v>
      </c>
      <c r="AP147">
        <v>0</v>
      </c>
      <c r="AQ147">
        <v>0</v>
      </c>
      <c r="AS147">
        <v>213.44</v>
      </c>
      <c r="AT147" s="47">
        <f t="shared" si="31"/>
        <v>209.25</v>
      </c>
      <c r="AU147" s="48">
        <f t="shared" si="29"/>
        <v>209.25</v>
      </c>
      <c r="AV147" s="48"/>
      <c r="AW147" s="48"/>
      <c r="AX147">
        <v>2</v>
      </c>
      <c r="AY147">
        <v>0</v>
      </c>
      <c r="BK147" s="43">
        <f t="shared" si="30"/>
        <v>-1.963080959520239E-2</v>
      </c>
      <c r="BL147" s="9">
        <f t="shared" si="32"/>
        <v>1.5300358422939069</v>
      </c>
      <c r="BM147" s="45">
        <v>1.5</v>
      </c>
      <c r="BN147" s="48">
        <v>1.5</v>
      </c>
      <c r="BO147"/>
      <c r="BP147">
        <f>VLOOKUP(A147,'[1]Synthèse ventes 2021'!$A$1:$C$457,3,FALSE)</f>
        <v>1</v>
      </c>
      <c r="BQ147">
        <f t="shared" si="22"/>
        <v>164.60999999999999</v>
      </c>
      <c r="BR147">
        <f t="shared" si="23"/>
        <v>246.91499999999999</v>
      </c>
      <c r="BS147">
        <f t="shared" si="24"/>
        <v>82.305000000000007</v>
      </c>
      <c r="BT147">
        <v>256.13</v>
      </c>
      <c r="CB147">
        <v>100</v>
      </c>
      <c r="CC147">
        <v>100</v>
      </c>
      <c r="CD147" t="s">
        <v>951</v>
      </c>
      <c r="CE147">
        <v>0</v>
      </c>
      <c r="CI147">
        <v>0</v>
      </c>
      <c r="CJ147">
        <v>0</v>
      </c>
      <c r="CM147">
        <v>0</v>
      </c>
      <c r="CO147">
        <v>0</v>
      </c>
      <c r="CP147">
        <v>0</v>
      </c>
      <c r="CQ147">
        <v>0</v>
      </c>
      <c r="CT147">
        <v>0</v>
      </c>
      <c r="CU147">
        <v>0</v>
      </c>
      <c r="CV147">
        <v>0</v>
      </c>
      <c r="CW147" t="e">
        <f>VLOOKUP(A147,'[1]NOUVEAUX TARIFS'!$A$1:$E$467,5,FALSE)</f>
        <v>#N/A</v>
      </c>
    </row>
    <row r="148" spans="1:101" hidden="1">
      <c r="A148" t="s">
        <v>2602</v>
      </c>
      <c r="C148" t="str">
        <f>VLOOKUP(A148,'[1]PRIX D''ACHAT A JOUR'!$A$1:$C$477,3,FALSE)</f>
        <v>AN</v>
      </c>
      <c r="D148" t="s">
        <v>2603</v>
      </c>
      <c r="M148" t="s">
        <v>2931</v>
      </c>
      <c r="N148" t="s">
        <v>2602</v>
      </c>
      <c r="O148" t="s">
        <v>2603</v>
      </c>
      <c r="Q148">
        <v>1</v>
      </c>
      <c r="R148">
        <v>1</v>
      </c>
      <c r="S148" s="36" t="e">
        <f>VLOOKUP(N148,'[1]Stock définitif au 31122021'!$A$3:$G$422,5,FALSE)</f>
        <v>#N/A</v>
      </c>
      <c r="T148" s="36" t="e">
        <f>VLOOKUP(N148,'[1]Stock définitif au 31122021'!$A$3:$G$422,6,FALSE)</f>
        <v>#N/A</v>
      </c>
      <c r="U148" s="36" t="e">
        <f>VLOOKUP(N148,'[1]Stock définitif au 31122021'!$A$3:$G$422,3,FALSE)</f>
        <v>#N/A</v>
      </c>
      <c r="V148">
        <v>720</v>
      </c>
      <c r="W148">
        <f>VLOOKUP(A148,'[1]EXPORT ARTICLES 03012022'!$A$1:$R$883,18,FALSE)</f>
        <v>720</v>
      </c>
      <c r="X148" s="45">
        <f>VLOOKUP(A148,'[1]PRIX D''ACHAT A JOUR'!$A$1:$G$477,7,FALSE)</f>
        <v>720</v>
      </c>
      <c r="Y148" s="46"/>
      <c r="Z148" s="46"/>
      <c r="AB148" s="41">
        <f>+X148</f>
        <v>720</v>
      </c>
      <c r="AC148" s="42" t="s">
        <v>2917</v>
      </c>
      <c r="AD148">
        <v>720</v>
      </c>
      <c r="AE148" t="s">
        <v>932</v>
      </c>
      <c r="AF148">
        <v>0</v>
      </c>
      <c r="AI148" t="s">
        <v>933</v>
      </c>
      <c r="AJ148" t="s">
        <v>934</v>
      </c>
      <c r="AP148">
        <v>0</v>
      </c>
      <c r="AQ148">
        <v>0</v>
      </c>
      <c r="AS148" s="34">
        <v>1080</v>
      </c>
      <c r="AT148" s="47">
        <f t="shared" si="31"/>
        <v>1080</v>
      </c>
      <c r="AU148" s="48">
        <f t="shared" si="29"/>
        <v>1080</v>
      </c>
      <c r="AV148" s="48"/>
      <c r="AW148" s="48"/>
      <c r="AX148">
        <v>3</v>
      </c>
      <c r="AY148">
        <v>0</v>
      </c>
      <c r="BK148" s="43">
        <f t="shared" si="30"/>
        <v>0</v>
      </c>
      <c r="BL148" s="9">
        <f t="shared" si="32"/>
        <v>1.5</v>
      </c>
      <c r="BM148" s="45">
        <v>1.5</v>
      </c>
      <c r="BN148" s="48">
        <v>1.5</v>
      </c>
      <c r="BO148"/>
      <c r="BP148"/>
      <c r="BQ148" t="str">
        <f t="shared" ref="BQ148:BQ170" si="33">IF(BP148="","",BP148*AB148*1.18)</f>
        <v/>
      </c>
      <c r="BR148" t="str">
        <f t="shared" ref="BR148:BR170" si="34">IF(BP148="","",BP148*AU148*1.18)</f>
        <v/>
      </c>
      <c r="BS148" t="str">
        <f t="shared" ref="BS148:BS170" si="35">IF(BP148="","",BR148-BQ148)</f>
        <v/>
      </c>
      <c r="BT148" s="34">
        <v>1296</v>
      </c>
      <c r="CB148">
        <v>100</v>
      </c>
      <c r="CC148">
        <v>100</v>
      </c>
      <c r="CD148" t="s">
        <v>951</v>
      </c>
      <c r="CE148">
        <v>0</v>
      </c>
      <c r="CI148">
        <v>0</v>
      </c>
      <c r="CJ148">
        <v>0</v>
      </c>
      <c r="CM148">
        <v>0</v>
      </c>
      <c r="CO148">
        <v>0</v>
      </c>
      <c r="CP148">
        <v>0</v>
      </c>
      <c r="CQ148">
        <v>0</v>
      </c>
      <c r="CT148">
        <v>1</v>
      </c>
      <c r="CU148">
        <v>0</v>
      </c>
      <c r="CV148">
        <v>0</v>
      </c>
      <c r="CW148" t="e">
        <f>VLOOKUP(A148,'[1]NOUVEAUX TARIFS'!$A$1:$E$467,5,FALSE)</f>
        <v>#N/A</v>
      </c>
    </row>
    <row r="149" spans="1:101">
      <c r="A149" t="s">
        <v>1816</v>
      </c>
      <c r="C149" t="str">
        <f>VLOOKUP(A149,'[1]PRIX D''ACHAT A JOUR'!$A$1:$C$477,3,FALSE)</f>
        <v>AS</v>
      </c>
      <c r="D149" t="s">
        <v>1817</v>
      </c>
      <c r="E149">
        <v>15</v>
      </c>
      <c r="F149" t="s">
        <v>1018</v>
      </c>
      <c r="G149">
        <v>6</v>
      </c>
      <c r="H149" t="s">
        <v>1018</v>
      </c>
      <c r="M149" t="s">
        <v>1492</v>
      </c>
      <c r="N149" t="s">
        <v>1816</v>
      </c>
      <c r="O149" t="s">
        <v>1818</v>
      </c>
      <c r="Q149">
        <v>1</v>
      </c>
      <c r="R149">
        <v>1</v>
      </c>
      <c r="S149" s="36" t="e">
        <f>VLOOKUP(N149,'[1]Stock définitif au 31122021'!$A$3:$G$422,5,FALSE)</f>
        <v>#N/A</v>
      </c>
      <c r="T149" s="36" t="e">
        <f>VLOOKUP(N149,'[1]Stock définitif au 31122021'!$A$3:$G$422,6,FALSE)</f>
        <v>#N/A</v>
      </c>
      <c r="U149" s="36" t="e">
        <f>VLOOKUP(N149,'[1]Stock définitif au 31122021'!$A$3:$G$422,3,FALSE)</f>
        <v>#N/A</v>
      </c>
      <c r="V149">
        <v>1.47</v>
      </c>
      <c r="W149">
        <f>VLOOKUP(A149,'[1]EXPORT ARTICLES 03012022'!$A$1:$R$883,18,FALSE)</f>
        <v>1.47</v>
      </c>
      <c r="X149" s="45">
        <f>VLOOKUP(A149,'[1]PRIX D''ACHAT A JOUR'!$A$1:$G$477,7,FALSE)</f>
        <v>1.47</v>
      </c>
      <c r="Y149" s="46"/>
      <c r="Z149" s="46"/>
      <c r="AB149" s="41">
        <f>X149</f>
        <v>1.47</v>
      </c>
      <c r="AC149" s="42" t="s">
        <v>2917</v>
      </c>
      <c r="AD149">
        <v>1.47</v>
      </c>
      <c r="AE149" t="s">
        <v>932</v>
      </c>
      <c r="AF149">
        <v>0</v>
      </c>
      <c r="AI149" t="s">
        <v>933</v>
      </c>
      <c r="AJ149" t="s">
        <v>934</v>
      </c>
      <c r="AM149" t="s">
        <v>935</v>
      </c>
      <c r="AN149" t="s">
        <v>936</v>
      </c>
      <c r="AP149">
        <v>0</v>
      </c>
      <c r="AQ149">
        <v>0</v>
      </c>
      <c r="AS149">
        <v>2.21</v>
      </c>
      <c r="AT149" s="47">
        <f t="shared" si="31"/>
        <v>2.2050000000000001</v>
      </c>
      <c r="AU149" s="48">
        <f t="shared" si="29"/>
        <v>2.2050000000000001</v>
      </c>
      <c r="AV149" s="48"/>
      <c r="AW149" s="48"/>
      <c r="AX149">
        <v>2</v>
      </c>
      <c r="AY149">
        <v>0</v>
      </c>
      <c r="BK149" s="43">
        <f t="shared" si="30"/>
        <v>-2.2624434389139788E-3</v>
      </c>
      <c r="BL149" s="9">
        <f t="shared" si="32"/>
        <v>1.5034013605442176</v>
      </c>
      <c r="BM149" s="45">
        <v>1.5</v>
      </c>
      <c r="BN149" s="48">
        <v>1.5</v>
      </c>
      <c r="BO149"/>
      <c r="BP149"/>
      <c r="BQ149" t="str">
        <f t="shared" si="33"/>
        <v/>
      </c>
      <c r="BR149" t="str">
        <f t="shared" si="34"/>
        <v/>
      </c>
      <c r="BS149" t="str">
        <f t="shared" si="35"/>
        <v/>
      </c>
      <c r="BT149">
        <v>2.65</v>
      </c>
      <c r="BV149">
        <v>1</v>
      </c>
      <c r="CB149">
        <v>100</v>
      </c>
      <c r="CC149">
        <v>100</v>
      </c>
      <c r="CD149" t="s">
        <v>937</v>
      </c>
      <c r="CE149">
        <v>0</v>
      </c>
      <c r="CI149">
        <v>0</v>
      </c>
      <c r="CJ149">
        <v>0</v>
      </c>
      <c r="CM149">
        <v>0</v>
      </c>
      <c r="CO149">
        <v>0</v>
      </c>
      <c r="CP149">
        <v>0</v>
      </c>
      <c r="CQ149">
        <v>0</v>
      </c>
      <c r="CT149">
        <v>0</v>
      </c>
      <c r="CU149">
        <v>0</v>
      </c>
      <c r="CV149">
        <v>0</v>
      </c>
      <c r="CW149" t="e">
        <f>VLOOKUP(A149,'[1]NOUVEAUX TARIFS'!$A$1:$E$467,5,FALSE)</f>
        <v>#N/A</v>
      </c>
    </row>
    <row r="150" spans="1:101" hidden="1">
      <c r="A150" t="s">
        <v>1835</v>
      </c>
      <c r="C150" t="e">
        <f>VLOOKUP(A150,'[1]PRIX D''ACHAT A JOUR'!$A$1:$C$477,3,FALSE)</f>
        <v>#N/A</v>
      </c>
      <c r="D150" t="s">
        <v>1836</v>
      </c>
      <c r="E150">
        <v>5</v>
      </c>
      <c r="F150" t="s">
        <v>927</v>
      </c>
      <c r="M150" t="s">
        <v>950</v>
      </c>
      <c r="N150" t="s">
        <v>1835</v>
      </c>
      <c r="O150" t="s">
        <v>1836</v>
      </c>
      <c r="Q150">
        <v>1</v>
      </c>
      <c r="R150">
        <v>1</v>
      </c>
      <c r="S150" s="36" t="e">
        <f>VLOOKUP(N150,'[1]Stock définitif au 31122021'!$A$3:$G$422,5,FALSE)</f>
        <v>#N/A</v>
      </c>
      <c r="T150" s="36" t="e">
        <f>VLOOKUP(N150,'[1]Stock définitif au 31122021'!$A$3:$G$422,6,FALSE)</f>
        <v>#N/A</v>
      </c>
      <c r="U150" s="36" t="e">
        <f>VLOOKUP(N150,'[1]Stock définitif au 31122021'!$A$3:$G$422,3,FALSE)</f>
        <v>#N/A</v>
      </c>
      <c r="V150">
        <v>1260</v>
      </c>
      <c r="W150">
        <f>VLOOKUP(A150,'[1]EXPORT ARTICLES 03012022'!$A$1:$R$883,18,FALSE)</f>
        <v>1260</v>
      </c>
      <c r="X150" s="45" t="e">
        <f>VLOOKUP(A150,'[1]PRIX D''ACHAT A JOUR'!$A$1:$G$477,7,FALSE)</f>
        <v>#N/A</v>
      </c>
      <c r="Y150" s="46">
        <v>1260</v>
      </c>
      <c r="Z150" s="46"/>
      <c r="AB150" s="42" t="e">
        <f>VLOOKUP(A150,'[1]PRIX D''ACHAT A JOUR'!$A$1:$J$477,10,FALSE)</f>
        <v>#N/A</v>
      </c>
      <c r="AC150" s="48"/>
      <c r="AD150">
        <v>1260</v>
      </c>
      <c r="AE150" t="s">
        <v>932</v>
      </c>
      <c r="AF150">
        <v>0</v>
      </c>
      <c r="AI150" t="s">
        <v>933</v>
      </c>
      <c r="AJ150" t="s">
        <v>934</v>
      </c>
      <c r="AM150" t="s">
        <v>935</v>
      </c>
      <c r="AN150" t="s">
        <v>936</v>
      </c>
      <c r="AP150">
        <v>0</v>
      </c>
      <c r="AQ150">
        <v>0</v>
      </c>
      <c r="AS150" s="34">
        <v>1400</v>
      </c>
      <c r="AT150" s="47" t="e">
        <f t="shared" si="31"/>
        <v>#N/A</v>
      </c>
      <c r="AU150" s="48" t="e">
        <f t="shared" si="29"/>
        <v>#N/A</v>
      </c>
      <c r="AV150" s="48"/>
      <c r="AW150" s="48"/>
      <c r="AX150">
        <v>2</v>
      </c>
      <c r="AY150">
        <v>0</v>
      </c>
      <c r="BK150" s="43" t="e">
        <f t="shared" si="30"/>
        <v>#N/A</v>
      </c>
      <c r="BL150" s="9">
        <v>1.1111111</v>
      </c>
      <c r="BM150" s="45">
        <v>1.25</v>
      </c>
      <c r="BN150" s="48">
        <v>1.25</v>
      </c>
      <c r="BO150">
        <v>1</v>
      </c>
      <c r="BP150"/>
      <c r="BQ150" t="str">
        <f t="shared" si="33"/>
        <v/>
      </c>
      <c r="BR150" t="str">
        <f t="shared" si="34"/>
        <v/>
      </c>
      <c r="BS150" t="str">
        <f t="shared" si="35"/>
        <v/>
      </c>
      <c r="BT150" s="34">
        <v>1680</v>
      </c>
      <c r="CB150">
        <v>100</v>
      </c>
      <c r="CC150">
        <v>100</v>
      </c>
      <c r="CD150" t="s">
        <v>960</v>
      </c>
      <c r="CE150">
        <v>0</v>
      </c>
      <c r="CI150">
        <v>0</v>
      </c>
      <c r="CJ150">
        <v>0</v>
      </c>
      <c r="CM150">
        <v>0</v>
      </c>
      <c r="CO150">
        <v>0</v>
      </c>
      <c r="CP150">
        <v>0</v>
      </c>
      <c r="CQ150">
        <v>0</v>
      </c>
      <c r="CT150">
        <v>0</v>
      </c>
      <c r="CU150">
        <v>0</v>
      </c>
      <c r="CV150">
        <v>0</v>
      </c>
      <c r="CW150" t="e">
        <f>VLOOKUP(A150,'[1]NOUVEAUX TARIFS'!$A$1:$E$467,5,FALSE)</f>
        <v>#N/A</v>
      </c>
    </row>
    <row r="151" spans="1:101">
      <c r="A151" t="s">
        <v>602</v>
      </c>
      <c r="C151" t="str">
        <f>VLOOKUP(A151,'[1]PRIX D''ACHAT A JOUR'!$A$1:$C$477,3,FALSE)</f>
        <v>AS</v>
      </c>
      <c r="D151" t="s">
        <v>1852</v>
      </c>
      <c r="E151">
        <v>8</v>
      </c>
      <c r="F151" t="s">
        <v>965</v>
      </c>
      <c r="G151">
        <v>4</v>
      </c>
      <c r="H151" t="s">
        <v>965</v>
      </c>
      <c r="K151">
        <v>3</v>
      </c>
      <c r="L151" t="s">
        <v>1007</v>
      </c>
      <c r="M151" t="s">
        <v>967</v>
      </c>
      <c r="N151" t="s">
        <v>602</v>
      </c>
      <c r="O151" t="s">
        <v>1853</v>
      </c>
      <c r="Q151">
        <v>1</v>
      </c>
      <c r="R151">
        <v>1</v>
      </c>
      <c r="S151" s="36">
        <f>VLOOKUP(N151,'[1]Stock définitif au 31122021'!$A$3:$G$422,5,FALSE)</f>
        <v>407</v>
      </c>
      <c r="T151" s="36">
        <f>VLOOKUP(N151,'[1]Stock définitif au 31122021'!$A$3:$G$422,6,FALSE)</f>
        <v>1.23</v>
      </c>
      <c r="U151" s="36" t="str">
        <f>VLOOKUP(N151,'[1]Stock définitif au 31122021'!$A$3:$G$422,3,FALSE)</f>
        <v>AS</v>
      </c>
      <c r="V151">
        <v>1.23</v>
      </c>
      <c r="W151">
        <v>1.23</v>
      </c>
      <c r="X151" s="45">
        <f>VLOOKUP(A151,'[1]PRIX D''ACHAT A JOUR'!$A$1:$G$477,7,FALSE)</f>
        <v>1.23</v>
      </c>
      <c r="Y151" s="46"/>
      <c r="Z151" s="46"/>
      <c r="AB151" s="41">
        <f>VLOOKUP(A151,'[1]PRIX D''ACHAT A JOUR'!$A$1:$J$477,10,FALSE)</f>
        <v>1.113</v>
      </c>
      <c r="AC151" s="42" t="s">
        <v>2917</v>
      </c>
      <c r="AD151">
        <v>1.49</v>
      </c>
      <c r="AE151" t="s">
        <v>932</v>
      </c>
      <c r="AF151">
        <v>0</v>
      </c>
      <c r="AI151" t="s">
        <v>933</v>
      </c>
      <c r="AJ151" t="s">
        <v>934</v>
      </c>
      <c r="AM151" t="s">
        <v>935</v>
      </c>
      <c r="AN151" t="s">
        <v>936</v>
      </c>
      <c r="AP151">
        <v>0</v>
      </c>
      <c r="AQ151">
        <v>0</v>
      </c>
      <c r="AS151">
        <v>2.85</v>
      </c>
      <c r="AT151" s="47">
        <f t="shared" si="31"/>
        <v>2.46</v>
      </c>
      <c r="AU151" s="48">
        <f t="shared" si="29"/>
        <v>2.226</v>
      </c>
      <c r="AV151" s="48">
        <f>VLOOKUP(A151,'STEEVE RESTITUTION'!$A$3:$F$484,6,FALSE)</f>
        <v>2.85</v>
      </c>
      <c r="AW151" s="48">
        <f t="shared" ref="AW151:AW159" si="36">AU151-AV151</f>
        <v>-0.62400000000000011</v>
      </c>
      <c r="AX151">
        <v>2</v>
      </c>
      <c r="AY151">
        <v>0</v>
      </c>
      <c r="BK151" s="43">
        <f t="shared" si="30"/>
        <v>-0.21894736842105267</v>
      </c>
      <c r="BL151" s="9">
        <f t="shared" ref="BL151:BL159" si="37">AS151/V151</f>
        <v>2.3170731707317076</v>
      </c>
      <c r="BM151" s="45">
        <v>2</v>
      </c>
      <c r="BN151" s="48">
        <v>2</v>
      </c>
      <c r="BO151"/>
      <c r="BP151">
        <f>VLOOKUP(A151,'[1]Synthèse ventes 2021'!$A$1:$C$457,3,FALSE)</f>
        <v>154</v>
      </c>
      <c r="BQ151">
        <f t="shared" si="33"/>
        <v>202.25435999999996</v>
      </c>
      <c r="BR151">
        <f t="shared" si="34"/>
        <v>404.50871999999993</v>
      </c>
      <c r="BS151">
        <f t="shared" si="35"/>
        <v>202.25435999999996</v>
      </c>
      <c r="BT151">
        <v>3.42</v>
      </c>
      <c r="BV151">
        <v>1</v>
      </c>
      <c r="BW151">
        <v>517</v>
      </c>
      <c r="CB151">
        <v>100</v>
      </c>
      <c r="CC151">
        <v>100</v>
      </c>
      <c r="CD151" t="s">
        <v>937</v>
      </c>
      <c r="CE151">
        <v>0</v>
      </c>
      <c r="CI151">
        <v>0</v>
      </c>
      <c r="CJ151">
        <v>0</v>
      </c>
      <c r="CM151">
        <v>0</v>
      </c>
      <c r="CO151">
        <v>0</v>
      </c>
      <c r="CP151">
        <v>0</v>
      </c>
      <c r="CQ151">
        <v>0</v>
      </c>
      <c r="CT151">
        <v>0</v>
      </c>
      <c r="CU151">
        <v>0</v>
      </c>
      <c r="CV151">
        <v>0</v>
      </c>
      <c r="CW151">
        <f>VLOOKUP(A151,'[1]NOUVEAUX TARIFS'!$A$1:$E$467,5,FALSE)</f>
        <v>2.85</v>
      </c>
    </row>
    <row r="152" spans="1:101">
      <c r="A152" t="s">
        <v>608</v>
      </c>
      <c r="C152" t="str">
        <f>VLOOKUP(A152,'[1]PRIX D''ACHAT A JOUR'!$A$1:$C$477,3,FALSE)</f>
        <v>AS</v>
      </c>
      <c r="D152" t="s">
        <v>1914</v>
      </c>
      <c r="E152">
        <v>8</v>
      </c>
      <c r="F152" t="s">
        <v>965</v>
      </c>
      <c r="G152">
        <v>4</v>
      </c>
      <c r="H152" t="s">
        <v>965</v>
      </c>
      <c r="K152">
        <v>3</v>
      </c>
      <c r="L152" t="s">
        <v>1007</v>
      </c>
      <c r="M152" t="s">
        <v>967</v>
      </c>
      <c r="N152" t="s">
        <v>608</v>
      </c>
      <c r="O152" t="s">
        <v>1915</v>
      </c>
      <c r="Q152">
        <v>1</v>
      </c>
      <c r="R152">
        <v>55</v>
      </c>
      <c r="S152" s="36">
        <f>VLOOKUP(N152,'[1]Stock définitif au 31122021'!$A$3:$G$422,5,FALSE)</f>
        <v>1053</v>
      </c>
      <c r="T152" s="36">
        <f>VLOOKUP(N152,'[1]Stock définitif au 31122021'!$A$3:$G$422,6,FALSE)</f>
        <v>1.48</v>
      </c>
      <c r="U152" s="36" t="str">
        <f>VLOOKUP(N152,'[1]Stock définitif au 31122021'!$A$3:$G$422,3,FALSE)</f>
        <v>AS</v>
      </c>
      <c r="V152">
        <v>1.4830000000000001</v>
      </c>
      <c r="W152">
        <v>1.4830000000000001</v>
      </c>
      <c r="X152" s="45">
        <f>VLOOKUP(A152,'[1]PRIX D''ACHAT A JOUR'!$A$1:$G$477,7,FALSE)</f>
        <v>1.4830000000000001</v>
      </c>
      <c r="Y152" s="46"/>
      <c r="Z152" s="46"/>
      <c r="AB152" s="41">
        <f>VLOOKUP(A152,'[1]PRIX D''ACHAT A JOUR'!$A$1:$J$477,10,FALSE)</f>
        <v>1.492</v>
      </c>
      <c r="AC152" s="42" t="s">
        <v>2917</v>
      </c>
      <c r="AD152">
        <v>1.34</v>
      </c>
      <c r="AE152" t="s">
        <v>932</v>
      </c>
      <c r="AF152">
        <v>0</v>
      </c>
      <c r="AI152" t="s">
        <v>933</v>
      </c>
      <c r="AJ152" t="s">
        <v>934</v>
      </c>
      <c r="AM152" t="s">
        <v>935</v>
      </c>
      <c r="AN152" t="s">
        <v>936</v>
      </c>
      <c r="AP152">
        <v>0</v>
      </c>
      <c r="AQ152">
        <v>0</v>
      </c>
      <c r="AS152">
        <v>2.0099999999999998</v>
      </c>
      <c r="AT152" s="47">
        <f t="shared" si="31"/>
        <v>2.2244999999999999</v>
      </c>
      <c r="AU152" s="48">
        <f t="shared" si="29"/>
        <v>2.238</v>
      </c>
      <c r="AV152" s="48"/>
      <c r="AW152" s="48"/>
      <c r="AX152">
        <v>2</v>
      </c>
      <c r="AY152">
        <v>0</v>
      </c>
      <c r="BK152" s="43">
        <f t="shared" si="30"/>
        <v>0.11343283582089564</v>
      </c>
      <c r="BL152" s="9">
        <f t="shared" si="37"/>
        <v>1.3553607552258933</v>
      </c>
      <c r="BM152" s="45">
        <v>1.5</v>
      </c>
      <c r="BN152" s="48">
        <v>1.5</v>
      </c>
      <c r="BO152"/>
      <c r="BP152">
        <f>VLOOKUP(A152,'[1]Synthèse ventes 2021'!$A$1:$C$457,3,FALSE)</f>
        <v>271</v>
      </c>
      <c r="BQ152">
        <f t="shared" si="33"/>
        <v>477.11175999999995</v>
      </c>
      <c r="BR152">
        <f t="shared" si="34"/>
        <v>715.66764000000001</v>
      </c>
      <c r="BS152">
        <f t="shared" si="35"/>
        <v>238.55588000000006</v>
      </c>
      <c r="BT152">
        <v>2.41</v>
      </c>
      <c r="BV152">
        <v>1</v>
      </c>
      <c r="BW152">
        <v>467</v>
      </c>
      <c r="CB152">
        <v>100</v>
      </c>
      <c r="CC152">
        <v>100</v>
      </c>
      <c r="CD152" t="s">
        <v>937</v>
      </c>
      <c r="CE152">
        <v>0</v>
      </c>
      <c r="CI152">
        <v>0</v>
      </c>
      <c r="CJ152">
        <v>0</v>
      </c>
      <c r="CM152">
        <v>0</v>
      </c>
      <c r="CO152">
        <v>0</v>
      </c>
      <c r="CP152">
        <v>0</v>
      </c>
      <c r="CQ152">
        <v>0</v>
      </c>
      <c r="CT152">
        <v>0</v>
      </c>
      <c r="CU152">
        <v>0</v>
      </c>
      <c r="CV152">
        <v>0</v>
      </c>
      <c r="CW152">
        <f>VLOOKUP(A152,'[1]NOUVEAUX TARIFS'!$A$1:$E$467,5,FALSE)</f>
        <v>2.238</v>
      </c>
    </row>
    <row r="153" spans="1:101">
      <c r="A153" t="s">
        <v>610</v>
      </c>
      <c r="C153" t="str">
        <f>VLOOKUP(A153,'[1]PRIX D''ACHAT A JOUR'!$A$1:$C$477,3,FALSE)</f>
        <v>AS</v>
      </c>
      <c r="D153" t="s">
        <v>1919</v>
      </c>
      <c r="E153">
        <v>8</v>
      </c>
      <c r="F153" t="s">
        <v>965</v>
      </c>
      <c r="G153">
        <v>4</v>
      </c>
      <c r="H153" t="s">
        <v>965</v>
      </c>
      <c r="K153">
        <v>3</v>
      </c>
      <c r="L153" t="s">
        <v>1007</v>
      </c>
      <c r="M153" t="s">
        <v>967</v>
      </c>
      <c r="N153" t="s">
        <v>610</v>
      </c>
      <c r="O153" t="s">
        <v>1920</v>
      </c>
      <c r="Q153">
        <v>1</v>
      </c>
      <c r="R153">
        <v>64</v>
      </c>
      <c r="S153" s="36">
        <f>VLOOKUP(N153,'[1]Stock définitif au 31122021'!$A$3:$G$422,5,FALSE)</f>
        <v>507</v>
      </c>
      <c r="T153" s="36">
        <f>VLOOKUP(N153,'[1]Stock définitif au 31122021'!$A$3:$G$422,6,FALSE)</f>
        <v>1.141</v>
      </c>
      <c r="U153" s="36" t="str">
        <f>VLOOKUP(N153,'[1]Stock définitif au 31122021'!$A$3:$G$422,3,FALSE)</f>
        <v>AS</v>
      </c>
      <c r="V153">
        <v>1.141</v>
      </c>
      <c r="W153">
        <v>1.141</v>
      </c>
      <c r="X153" s="45">
        <f>VLOOKUP(A153,'[1]PRIX D''ACHAT A JOUR'!$A$1:$G$477,7,FALSE)</f>
        <v>1.141</v>
      </c>
      <c r="Y153" s="46"/>
      <c r="Z153" s="46"/>
      <c r="AB153" s="41">
        <f>VLOOKUP(A153,'[1]PRIX D''ACHAT A JOUR'!$A$1:$J$477,10,FALSE)</f>
        <v>1.141</v>
      </c>
      <c r="AC153" s="42" t="s">
        <v>2917</v>
      </c>
      <c r="AD153">
        <v>1.03</v>
      </c>
      <c r="AE153" t="s">
        <v>932</v>
      </c>
      <c r="AF153">
        <v>0</v>
      </c>
      <c r="AI153" t="s">
        <v>933</v>
      </c>
      <c r="AJ153" t="s">
        <v>934</v>
      </c>
      <c r="AM153" t="s">
        <v>935</v>
      </c>
      <c r="AN153" t="s">
        <v>936</v>
      </c>
      <c r="AP153">
        <v>0</v>
      </c>
      <c r="AQ153">
        <v>0</v>
      </c>
      <c r="AS153">
        <v>2.06</v>
      </c>
      <c r="AT153" s="47">
        <f t="shared" si="31"/>
        <v>2.282</v>
      </c>
      <c r="AU153" s="48">
        <f t="shared" si="29"/>
        <v>2.282</v>
      </c>
      <c r="AV153" s="48"/>
      <c r="AW153" s="48"/>
      <c r="AX153">
        <v>3</v>
      </c>
      <c r="AY153">
        <v>0</v>
      </c>
      <c r="BK153" s="43">
        <f t="shared" si="30"/>
        <v>0.10776699029126212</v>
      </c>
      <c r="BL153" s="9">
        <f t="shared" si="37"/>
        <v>1.8054338299737074</v>
      </c>
      <c r="BM153" s="45">
        <v>2</v>
      </c>
      <c r="BN153" s="48">
        <v>2</v>
      </c>
      <c r="BO153"/>
      <c r="BP153">
        <f>VLOOKUP(A153,'[1]Synthèse ventes 2021'!$A$1:$C$457,3,FALSE)</f>
        <v>665</v>
      </c>
      <c r="BQ153">
        <f t="shared" si="33"/>
        <v>895.34269999999992</v>
      </c>
      <c r="BR153">
        <f t="shared" si="34"/>
        <v>1790.6853999999998</v>
      </c>
      <c r="BS153">
        <f t="shared" si="35"/>
        <v>895.34269999999992</v>
      </c>
      <c r="BT153">
        <v>2.472</v>
      </c>
      <c r="BV153">
        <v>1</v>
      </c>
      <c r="BW153">
        <v>513</v>
      </c>
      <c r="CB153">
        <v>100</v>
      </c>
      <c r="CC153">
        <v>100</v>
      </c>
      <c r="CD153" t="s">
        <v>937</v>
      </c>
      <c r="CE153">
        <v>0</v>
      </c>
      <c r="CI153">
        <v>0</v>
      </c>
      <c r="CJ153">
        <v>0</v>
      </c>
      <c r="CM153">
        <v>0</v>
      </c>
      <c r="CO153">
        <v>0</v>
      </c>
      <c r="CP153">
        <v>0</v>
      </c>
      <c r="CQ153">
        <v>0</v>
      </c>
      <c r="CT153">
        <v>0</v>
      </c>
      <c r="CU153">
        <v>0</v>
      </c>
      <c r="CV153">
        <v>0</v>
      </c>
      <c r="CW153">
        <f>VLOOKUP(A153,'[1]NOUVEAUX TARIFS'!$A$1:$E$467,5,FALSE)</f>
        <v>2.282</v>
      </c>
    </row>
    <row r="154" spans="1:101">
      <c r="A154" t="s">
        <v>612</v>
      </c>
      <c r="C154" t="str">
        <f>VLOOKUP(A154,'[1]PRIX D''ACHAT A JOUR'!$A$1:$C$477,3,FALSE)</f>
        <v>AS</v>
      </c>
      <c r="D154" t="s">
        <v>1921</v>
      </c>
      <c r="E154">
        <v>8</v>
      </c>
      <c r="F154" t="s">
        <v>965</v>
      </c>
      <c r="G154">
        <v>4</v>
      </c>
      <c r="H154" t="s">
        <v>965</v>
      </c>
      <c r="K154">
        <v>3</v>
      </c>
      <c r="L154" t="s">
        <v>1007</v>
      </c>
      <c r="M154" t="s">
        <v>967</v>
      </c>
      <c r="N154" t="s">
        <v>612</v>
      </c>
      <c r="O154" t="s">
        <v>1922</v>
      </c>
      <c r="Q154">
        <v>1</v>
      </c>
      <c r="R154">
        <v>1</v>
      </c>
      <c r="S154" s="36">
        <f>VLOOKUP(N154,'[1]Stock définitif au 31122021'!$A$3:$G$422,5,FALSE)</f>
        <v>520</v>
      </c>
      <c r="T154" s="36">
        <f>VLOOKUP(N154,'[1]Stock définitif au 31122021'!$A$3:$G$422,6,FALSE)</f>
        <v>1.56</v>
      </c>
      <c r="U154" s="36" t="str">
        <f>VLOOKUP(N154,'[1]Stock définitif au 31122021'!$A$3:$G$422,3,FALSE)</f>
        <v>AS</v>
      </c>
      <c r="V154">
        <v>1.5640000000000001</v>
      </c>
      <c r="W154">
        <v>1.5640000000000001</v>
      </c>
      <c r="X154" s="45">
        <f>VLOOKUP(A154,'[1]PRIX D''ACHAT A JOUR'!$A$1:$G$477,7,FALSE)</f>
        <v>1.5640000000000001</v>
      </c>
      <c r="Y154" s="46"/>
      <c r="Z154" s="46"/>
      <c r="AB154" s="41">
        <f>VLOOKUP(A154,'[1]PRIX D''ACHAT A JOUR'!$A$1:$J$477,10,FALSE)</f>
        <v>1.5640000000000001</v>
      </c>
      <c r="AC154" s="42" t="s">
        <v>2917</v>
      </c>
      <c r="AD154">
        <v>1.55</v>
      </c>
      <c r="AE154" t="s">
        <v>932</v>
      </c>
      <c r="AF154">
        <v>0</v>
      </c>
      <c r="AI154" t="s">
        <v>933</v>
      </c>
      <c r="AJ154" t="s">
        <v>934</v>
      </c>
      <c r="AM154" t="s">
        <v>935</v>
      </c>
      <c r="AN154" t="s">
        <v>936</v>
      </c>
      <c r="AP154">
        <v>0</v>
      </c>
      <c r="AQ154">
        <v>0</v>
      </c>
      <c r="AS154">
        <v>2.4</v>
      </c>
      <c r="AT154" s="47">
        <f t="shared" si="31"/>
        <v>2.3460000000000001</v>
      </c>
      <c r="AU154" s="48">
        <f t="shared" si="29"/>
        <v>2.3460000000000001</v>
      </c>
      <c r="AV154" s="48">
        <f>VLOOKUP(A154,'STEEVE RESTITUTION'!$A$3:$F$484,6,FALSE)</f>
        <v>2.39785</v>
      </c>
      <c r="AW154" s="48">
        <f t="shared" si="36"/>
        <v>-5.1849999999999952E-2</v>
      </c>
      <c r="AX154">
        <v>2</v>
      </c>
      <c r="AY154">
        <v>0</v>
      </c>
      <c r="BK154" s="43">
        <f t="shared" si="30"/>
        <v>-2.249999999999993E-2</v>
      </c>
      <c r="BL154" s="9">
        <f t="shared" si="37"/>
        <v>1.5345268542199488</v>
      </c>
      <c r="BM154" s="45">
        <v>1.5</v>
      </c>
      <c r="BN154" s="48">
        <v>1.5</v>
      </c>
      <c r="BO154"/>
      <c r="BP154">
        <f>VLOOKUP(A154,'[1]Synthèse ventes 2021'!$A$1:$C$457,3,FALSE)</f>
        <v>246</v>
      </c>
      <c r="BQ154">
        <f t="shared" si="33"/>
        <v>453.99792000000002</v>
      </c>
      <c r="BR154">
        <f t="shared" si="34"/>
        <v>680.99687999999992</v>
      </c>
      <c r="BS154">
        <f t="shared" si="35"/>
        <v>226.9989599999999</v>
      </c>
      <c r="BT154">
        <v>2.88</v>
      </c>
      <c r="BV154">
        <v>1</v>
      </c>
      <c r="BW154">
        <v>512</v>
      </c>
      <c r="CB154">
        <v>100</v>
      </c>
      <c r="CC154">
        <v>100</v>
      </c>
      <c r="CD154" t="s">
        <v>937</v>
      </c>
      <c r="CE154">
        <v>0</v>
      </c>
      <c r="CI154">
        <v>0</v>
      </c>
      <c r="CJ154">
        <v>0</v>
      </c>
      <c r="CM154">
        <v>0</v>
      </c>
      <c r="CO154">
        <v>0</v>
      </c>
      <c r="CP154">
        <v>0</v>
      </c>
      <c r="CQ154">
        <v>0</v>
      </c>
      <c r="CT154">
        <v>0</v>
      </c>
      <c r="CU154">
        <v>0</v>
      </c>
      <c r="CV154">
        <v>0</v>
      </c>
      <c r="CW154">
        <f>VLOOKUP(A154,'[1]NOUVEAUX TARIFS'!$A$1:$E$467,5,FALSE)</f>
        <v>2.39785</v>
      </c>
    </row>
    <row r="155" spans="1:101">
      <c r="A155" t="s">
        <v>604</v>
      </c>
      <c r="C155" t="str">
        <f>VLOOKUP(A155,'[1]PRIX D''ACHAT A JOUR'!$A$1:$C$477,3,FALSE)</f>
        <v>AS</v>
      </c>
      <c r="D155" t="s">
        <v>1846</v>
      </c>
      <c r="E155">
        <v>8</v>
      </c>
      <c r="F155" t="s">
        <v>965</v>
      </c>
      <c r="G155">
        <v>4</v>
      </c>
      <c r="H155" t="s">
        <v>965</v>
      </c>
      <c r="K155">
        <v>3</v>
      </c>
      <c r="L155" t="s">
        <v>1007</v>
      </c>
      <c r="M155" t="s">
        <v>967</v>
      </c>
      <c r="N155" t="s">
        <v>604</v>
      </c>
      <c r="O155" t="s">
        <v>1847</v>
      </c>
      <c r="Q155">
        <v>1</v>
      </c>
      <c r="R155">
        <v>1</v>
      </c>
      <c r="S155" s="36">
        <f>VLOOKUP(N155,'[1]Stock définitif au 31122021'!$A$3:$G$422,5,FALSE)</f>
        <v>56</v>
      </c>
      <c r="T155" s="36">
        <f>VLOOKUP(N155,'[1]Stock définitif au 31122021'!$A$3:$G$422,6,FALSE)</f>
        <v>1.76</v>
      </c>
      <c r="U155" s="36" t="str">
        <f>VLOOKUP(N155,'[1]Stock définitif au 31122021'!$A$3:$G$422,3,FALSE)</f>
        <v>AS</v>
      </c>
      <c r="V155">
        <v>1.764</v>
      </c>
      <c r="W155">
        <v>1.764</v>
      </c>
      <c r="X155" s="45">
        <f>VLOOKUP(A155,'[1]PRIX D''ACHAT A JOUR'!$A$1:$G$477,7,FALSE)</f>
        <v>1.764</v>
      </c>
      <c r="Y155" s="46"/>
      <c r="Z155" s="46"/>
      <c r="AB155" s="41">
        <f>VLOOKUP(A155,'[1]PRIX D''ACHAT A JOUR'!$A$1:$J$477,10,FALSE)</f>
        <v>1.764</v>
      </c>
      <c r="AC155" s="42" t="s">
        <v>2917</v>
      </c>
      <c r="AD155">
        <v>1.54</v>
      </c>
      <c r="AE155" t="s">
        <v>932</v>
      </c>
      <c r="AF155">
        <v>0</v>
      </c>
      <c r="AI155" t="s">
        <v>933</v>
      </c>
      <c r="AJ155" t="s">
        <v>934</v>
      </c>
      <c r="AM155" t="s">
        <v>935</v>
      </c>
      <c r="AN155" t="s">
        <v>936</v>
      </c>
      <c r="AP155">
        <v>0</v>
      </c>
      <c r="AQ155">
        <v>0</v>
      </c>
      <c r="AS155">
        <v>2.31</v>
      </c>
      <c r="AT155" s="47">
        <f t="shared" si="31"/>
        <v>2.34612</v>
      </c>
      <c r="AU155" s="48">
        <f t="shared" si="29"/>
        <v>2.34612</v>
      </c>
      <c r="AV155" s="48"/>
      <c r="AW155" s="48"/>
      <c r="AX155">
        <v>2</v>
      </c>
      <c r="AY155">
        <v>0</v>
      </c>
      <c r="BK155" s="43">
        <f t="shared" si="30"/>
        <v>1.5636363636363605E-2</v>
      </c>
      <c r="BL155" s="9">
        <f t="shared" si="37"/>
        <v>1.3095238095238095</v>
      </c>
      <c r="BM155" s="45">
        <v>1.33</v>
      </c>
      <c r="BN155" s="48">
        <v>1.33</v>
      </c>
      <c r="BO155"/>
      <c r="BP155">
        <f>VLOOKUP(A155,'[1]Synthèse ventes 2021'!$A$1:$C$457,3,FALSE)</f>
        <v>58</v>
      </c>
      <c r="BQ155">
        <f t="shared" si="33"/>
        <v>120.72815999999999</v>
      </c>
      <c r="BR155">
        <f t="shared" si="34"/>
        <v>160.56845279999999</v>
      </c>
      <c r="BS155">
        <f t="shared" si="35"/>
        <v>39.8402928</v>
      </c>
      <c r="BT155">
        <v>2.77</v>
      </c>
      <c r="BV155">
        <v>1</v>
      </c>
      <c r="BW155">
        <v>514</v>
      </c>
      <c r="CB155">
        <v>100</v>
      </c>
      <c r="CC155">
        <v>100</v>
      </c>
      <c r="CD155" t="s">
        <v>937</v>
      </c>
      <c r="CE155">
        <v>0</v>
      </c>
      <c r="CI155">
        <v>0</v>
      </c>
      <c r="CJ155">
        <v>0</v>
      </c>
      <c r="CM155">
        <v>0</v>
      </c>
      <c r="CO155">
        <v>0</v>
      </c>
      <c r="CP155">
        <v>0</v>
      </c>
      <c r="CQ155">
        <v>0</v>
      </c>
      <c r="CT155">
        <v>0</v>
      </c>
      <c r="CU155">
        <v>0</v>
      </c>
      <c r="CV155">
        <v>0</v>
      </c>
      <c r="CW155">
        <f>VLOOKUP(A155,'[1]NOUVEAUX TARIFS'!$A$1:$E$467,5,FALSE)</f>
        <v>2.34612</v>
      </c>
    </row>
    <row r="156" spans="1:101">
      <c r="A156" t="s">
        <v>606</v>
      </c>
      <c r="C156" t="str">
        <f>VLOOKUP(A156,'[1]PRIX D''ACHAT A JOUR'!$A$1:$C$477,3,FALSE)</f>
        <v>AS</v>
      </c>
      <c r="D156" t="s">
        <v>1848</v>
      </c>
      <c r="E156">
        <v>8</v>
      </c>
      <c r="F156" t="s">
        <v>965</v>
      </c>
      <c r="G156">
        <v>4</v>
      </c>
      <c r="H156" t="s">
        <v>965</v>
      </c>
      <c r="K156">
        <v>3</v>
      </c>
      <c r="L156" t="s">
        <v>1007</v>
      </c>
      <c r="M156" t="s">
        <v>967</v>
      </c>
      <c r="N156" t="s">
        <v>606</v>
      </c>
      <c r="O156" t="s">
        <v>1849</v>
      </c>
      <c r="Q156">
        <v>1</v>
      </c>
      <c r="R156">
        <v>1</v>
      </c>
      <c r="S156" s="36">
        <f>VLOOKUP(N156,'[1]Stock définitif au 31122021'!$A$3:$G$422,5,FALSE)</f>
        <v>335</v>
      </c>
      <c r="T156" s="36">
        <f>VLOOKUP(N156,'[1]Stock définitif au 31122021'!$A$3:$G$422,6,FALSE)</f>
        <v>1.72</v>
      </c>
      <c r="U156" s="36" t="str">
        <f>VLOOKUP(N156,'[1]Stock définitif au 31122021'!$A$3:$G$422,3,FALSE)</f>
        <v>AS</v>
      </c>
      <c r="V156">
        <v>1.7150000000000001</v>
      </c>
      <c r="W156">
        <v>1.7150000000000001</v>
      </c>
      <c r="X156" s="45">
        <f>VLOOKUP(A156,'[1]PRIX D''ACHAT A JOUR'!$A$1:$G$477,7,FALSE)</f>
        <v>1.7150000000000001</v>
      </c>
      <c r="Y156" s="46"/>
      <c r="Z156" s="46"/>
      <c r="AB156" s="41">
        <f>VLOOKUP(A156,'[1]PRIX D''ACHAT A JOUR'!$A$1:$J$477,10,FALSE)</f>
        <v>1.635</v>
      </c>
      <c r="AC156" s="42" t="s">
        <v>2917</v>
      </c>
      <c r="AD156">
        <v>1.41</v>
      </c>
      <c r="AE156" t="s">
        <v>932</v>
      </c>
      <c r="AF156">
        <v>0</v>
      </c>
      <c r="AI156" t="s">
        <v>933</v>
      </c>
      <c r="AJ156" t="s">
        <v>934</v>
      </c>
      <c r="AM156" t="s">
        <v>935</v>
      </c>
      <c r="AN156" t="s">
        <v>936</v>
      </c>
      <c r="AP156">
        <v>0</v>
      </c>
      <c r="AQ156">
        <v>0</v>
      </c>
      <c r="AS156">
        <v>2.31</v>
      </c>
      <c r="AT156" s="47">
        <f t="shared" si="31"/>
        <v>2.5725000000000002</v>
      </c>
      <c r="AU156" s="48">
        <f t="shared" si="29"/>
        <v>2.4525000000000001</v>
      </c>
      <c r="AV156" s="48"/>
      <c r="AW156" s="48"/>
      <c r="AX156">
        <v>2</v>
      </c>
      <c r="AY156">
        <v>0</v>
      </c>
      <c r="BK156" s="43">
        <f t="shared" si="30"/>
        <v>6.1688311688311716E-2</v>
      </c>
      <c r="BL156" s="9">
        <f t="shared" si="37"/>
        <v>1.346938775510204</v>
      </c>
      <c r="BM156" s="45">
        <v>1.5</v>
      </c>
      <c r="BN156" s="48">
        <v>1.5</v>
      </c>
      <c r="BO156"/>
      <c r="BP156">
        <f>VLOOKUP(A156,'[1]Synthèse ventes 2021'!$A$1:$C$457,3,FALSE)</f>
        <v>138</v>
      </c>
      <c r="BQ156">
        <f t="shared" si="33"/>
        <v>266.24340000000001</v>
      </c>
      <c r="BR156">
        <f t="shared" si="34"/>
        <v>399.36509999999998</v>
      </c>
      <c r="BS156">
        <f t="shared" si="35"/>
        <v>133.12169999999998</v>
      </c>
      <c r="BT156">
        <v>2.77</v>
      </c>
      <c r="BV156">
        <v>1</v>
      </c>
      <c r="BW156">
        <v>515</v>
      </c>
      <c r="CB156">
        <v>100</v>
      </c>
      <c r="CC156">
        <v>100</v>
      </c>
      <c r="CD156" t="s">
        <v>937</v>
      </c>
      <c r="CE156">
        <v>0</v>
      </c>
      <c r="CI156">
        <v>0</v>
      </c>
      <c r="CJ156">
        <v>0</v>
      </c>
      <c r="CM156">
        <v>0</v>
      </c>
      <c r="CO156">
        <v>0</v>
      </c>
      <c r="CP156">
        <v>0</v>
      </c>
      <c r="CQ156">
        <v>0</v>
      </c>
      <c r="CT156">
        <v>0</v>
      </c>
      <c r="CU156">
        <v>0</v>
      </c>
      <c r="CV156">
        <v>0</v>
      </c>
      <c r="CW156">
        <f>VLOOKUP(A156,'[1]NOUVEAUX TARIFS'!$A$1:$E$467,5,FALSE)</f>
        <v>2.4525000000000001</v>
      </c>
    </row>
    <row r="157" spans="1:101">
      <c r="A157" t="s">
        <v>526</v>
      </c>
      <c r="C157" t="str">
        <f>VLOOKUP(A157,'[1]PRIX D''ACHAT A JOUR'!$A$1:$C$477,3,FALSE)</f>
        <v>AS</v>
      </c>
      <c r="D157" t="s">
        <v>1185</v>
      </c>
      <c r="E157">
        <v>1</v>
      </c>
      <c r="F157" t="s">
        <v>975</v>
      </c>
      <c r="G157">
        <v>2</v>
      </c>
      <c r="H157" t="s">
        <v>975</v>
      </c>
      <c r="I157" t="s">
        <v>1160</v>
      </c>
      <c r="J157" t="s">
        <v>1161</v>
      </c>
      <c r="K157">
        <v>8</v>
      </c>
      <c r="L157" t="s">
        <v>1183</v>
      </c>
      <c r="M157" t="s">
        <v>986</v>
      </c>
      <c r="N157" t="s">
        <v>2935</v>
      </c>
      <c r="O157" t="s">
        <v>2936</v>
      </c>
      <c r="P157" t="s">
        <v>1155</v>
      </c>
      <c r="Q157">
        <v>1</v>
      </c>
      <c r="R157">
        <v>1</v>
      </c>
      <c r="S157" s="36" t="e">
        <f>VLOOKUP(N157,'[1]Stock définitif au 31122021'!$A$3:$G$422,5,FALSE)</f>
        <v>#N/A</v>
      </c>
      <c r="T157" s="36" t="e">
        <f>VLOOKUP(N157,'[1]Stock définitif au 31122021'!$A$3:$G$422,6,FALSE)</f>
        <v>#N/A</v>
      </c>
      <c r="U157" s="36" t="e">
        <f>VLOOKUP(N157,'[1]Stock définitif au 31122021'!$A$3:$G$422,3,FALSE)</f>
        <v>#N/A</v>
      </c>
      <c r="V157" s="56">
        <v>0.47299999999999998</v>
      </c>
      <c r="W157" s="56">
        <f>VLOOKUP(A157,'[1]EXPORT ARTICLES 03012022'!$A$1:$R$883,18,FALSE)</f>
        <v>0.47299999999999998</v>
      </c>
      <c r="X157" s="57">
        <f>VLOOKUP(A157,'[1]PRIX D''ACHAT A JOUR'!$A$1:$G$477,7,FALSE)</f>
        <v>0.65759999999999996</v>
      </c>
      <c r="Y157" s="46">
        <v>1.3149999999999999</v>
      </c>
      <c r="Z157" s="46">
        <f>X157-Y157</f>
        <v>-0.65739999999999998</v>
      </c>
      <c r="AA157" s="58">
        <v>0.25</v>
      </c>
      <c r="AB157" s="59">
        <v>1.6437499999999998</v>
      </c>
      <c r="AC157" s="42" t="s">
        <v>2917</v>
      </c>
      <c r="AD157">
        <v>0.47320000000000001</v>
      </c>
      <c r="AE157" t="s">
        <v>932</v>
      </c>
      <c r="AF157">
        <v>0</v>
      </c>
      <c r="AI157" t="s">
        <v>933</v>
      </c>
      <c r="AJ157" t="s">
        <v>934</v>
      </c>
      <c r="AM157" t="s">
        <v>935</v>
      </c>
      <c r="AN157" t="s">
        <v>936</v>
      </c>
      <c r="AP157">
        <v>0</v>
      </c>
      <c r="AQ157">
        <v>0</v>
      </c>
      <c r="AS157" s="36">
        <v>0.71</v>
      </c>
      <c r="AT157" s="54">
        <f t="shared" si="31"/>
        <v>0.98639999999999994</v>
      </c>
      <c r="AU157" s="42">
        <f t="shared" si="29"/>
        <v>2.4656249999999997</v>
      </c>
      <c r="AV157" s="48"/>
      <c r="AW157" s="48"/>
      <c r="AX157">
        <v>4</v>
      </c>
      <c r="AY157">
        <v>0</v>
      </c>
      <c r="BK157" s="43">
        <f t="shared" si="30"/>
        <v>2.4727112676056335</v>
      </c>
      <c r="BL157" s="55">
        <f t="shared" si="37"/>
        <v>1.5010570824524312</v>
      </c>
      <c r="BM157" s="45">
        <v>1.5</v>
      </c>
      <c r="BN157" s="48">
        <v>1.5</v>
      </c>
      <c r="BP157"/>
      <c r="BQ157" t="str">
        <f t="shared" si="33"/>
        <v/>
      </c>
      <c r="BR157" t="str">
        <f t="shared" si="34"/>
        <v/>
      </c>
      <c r="BS157" t="str">
        <f t="shared" si="35"/>
        <v/>
      </c>
      <c r="BT157">
        <v>0.85199999999999998</v>
      </c>
      <c r="BV157">
        <v>1</v>
      </c>
      <c r="BW157">
        <v>233</v>
      </c>
      <c r="CB157">
        <v>100</v>
      </c>
      <c r="CC157">
        <v>100</v>
      </c>
      <c r="CD157" t="s">
        <v>937</v>
      </c>
      <c r="CE157">
        <v>0</v>
      </c>
      <c r="CI157">
        <v>0</v>
      </c>
      <c r="CJ157">
        <v>0</v>
      </c>
      <c r="CM157">
        <v>0</v>
      </c>
      <c r="CO157">
        <v>0</v>
      </c>
      <c r="CP157">
        <v>0</v>
      </c>
      <c r="CQ157">
        <v>0</v>
      </c>
      <c r="CT157">
        <v>0</v>
      </c>
      <c r="CU157">
        <v>0</v>
      </c>
      <c r="CV157">
        <v>0</v>
      </c>
      <c r="CW157">
        <f>VLOOKUP(A157,'[1]NOUVEAUX TARIFS'!$A$1:$E$467,5,FALSE)</f>
        <v>2.4656249999999997</v>
      </c>
    </row>
    <row r="158" spans="1:101">
      <c r="A158" t="s">
        <v>576</v>
      </c>
      <c r="C158" t="str">
        <f>VLOOKUP(A158,'[1]PRIX D''ACHAT A JOUR'!$A$1:$C$477,3,FALSE)</f>
        <v>AS</v>
      </c>
      <c r="D158" t="s">
        <v>577</v>
      </c>
      <c r="E158">
        <v>3</v>
      </c>
      <c r="F158" t="s">
        <v>1002</v>
      </c>
      <c r="G158">
        <v>7</v>
      </c>
      <c r="H158" t="s">
        <v>1002</v>
      </c>
      <c r="M158" t="s">
        <v>986</v>
      </c>
      <c r="N158" t="s">
        <v>1695</v>
      </c>
      <c r="O158" t="s">
        <v>1696</v>
      </c>
      <c r="P158">
        <v>1</v>
      </c>
      <c r="Q158">
        <v>1</v>
      </c>
      <c r="R158">
        <v>1</v>
      </c>
      <c r="S158" s="36" t="e">
        <f>VLOOKUP(N158,'[1]Stock définitif au 31122021'!$A$3:$G$422,5,FALSE)</f>
        <v>#N/A</v>
      </c>
      <c r="T158" s="36" t="e">
        <f>VLOOKUP(N158,'[1]Stock définitif au 31122021'!$A$3:$G$422,6,FALSE)</f>
        <v>#N/A</v>
      </c>
      <c r="U158" s="36" t="e">
        <f>VLOOKUP(N158,'[1]Stock définitif au 31122021'!$A$3:$G$422,3,FALSE)</f>
        <v>#N/A</v>
      </c>
      <c r="V158" s="36">
        <v>1.17</v>
      </c>
      <c r="W158" s="36">
        <f>VLOOKUP(A158,'[1]EXPORT ARTICLES 03012022'!$A$1:$R$883,18,FALSE)</f>
        <v>1.17</v>
      </c>
      <c r="X158" s="2">
        <f>VLOOKUP(A158,'[1]PRIX D''ACHAT A JOUR'!$A$1:$G$477,7,FALSE)</f>
        <v>1.17</v>
      </c>
      <c r="Y158" s="46"/>
      <c r="Z158" s="46"/>
      <c r="AA158" s="53">
        <v>0.08</v>
      </c>
      <c r="AB158" s="41">
        <f>X158*(1+AA158)</f>
        <v>1.2636000000000001</v>
      </c>
      <c r="AC158" s="42" t="s">
        <v>2917</v>
      </c>
      <c r="AD158">
        <v>1.17</v>
      </c>
      <c r="AE158" t="s">
        <v>932</v>
      </c>
      <c r="AF158">
        <v>0</v>
      </c>
      <c r="AI158" t="s">
        <v>933</v>
      </c>
      <c r="AJ158" t="s">
        <v>934</v>
      </c>
      <c r="AM158" t="s">
        <v>935</v>
      </c>
      <c r="AN158" t="s">
        <v>936</v>
      </c>
      <c r="AO158">
        <v>1</v>
      </c>
      <c r="AP158">
        <v>0</v>
      </c>
      <c r="AQ158">
        <v>0</v>
      </c>
      <c r="AS158" s="36">
        <v>2.33</v>
      </c>
      <c r="AT158" s="54">
        <f t="shared" si="31"/>
        <v>2.34</v>
      </c>
      <c r="AU158" s="42">
        <f t="shared" si="29"/>
        <v>2.5272000000000001</v>
      </c>
      <c r="AV158" s="48"/>
      <c r="AW158" s="48"/>
      <c r="AX158">
        <v>2</v>
      </c>
      <c r="AY158">
        <v>0</v>
      </c>
      <c r="BK158" s="43">
        <f t="shared" si="30"/>
        <v>8.4635193133047223E-2</v>
      </c>
      <c r="BL158" s="55">
        <f t="shared" si="37"/>
        <v>1.9914529914529917</v>
      </c>
      <c r="BM158" s="2">
        <v>2</v>
      </c>
      <c r="BN158" s="42">
        <v>2</v>
      </c>
      <c r="BP158">
        <f>VLOOKUP(A158,'[1]Synthèse ventes 2021'!$A$1:$C$457,3,FALSE)</f>
        <v>216</v>
      </c>
      <c r="BQ158">
        <f t="shared" si="33"/>
        <v>322.06636800000001</v>
      </c>
      <c r="BR158">
        <f t="shared" si="34"/>
        <v>644.13273600000002</v>
      </c>
      <c r="BS158">
        <f t="shared" si="35"/>
        <v>322.06636800000001</v>
      </c>
      <c r="BT158">
        <v>2.8</v>
      </c>
      <c r="BV158">
        <v>1</v>
      </c>
      <c r="BW158">
        <v>535</v>
      </c>
      <c r="CB158">
        <v>100</v>
      </c>
      <c r="CC158">
        <v>100</v>
      </c>
      <c r="CD158" t="s">
        <v>937</v>
      </c>
      <c r="CE158">
        <v>0</v>
      </c>
      <c r="CI158">
        <v>0</v>
      </c>
      <c r="CJ158">
        <v>0</v>
      </c>
      <c r="CM158">
        <v>0</v>
      </c>
      <c r="CO158">
        <v>0</v>
      </c>
      <c r="CP158">
        <v>0</v>
      </c>
      <c r="CQ158">
        <v>0</v>
      </c>
      <c r="CT158">
        <v>0</v>
      </c>
      <c r="CU158">
        <v>0</v>
      </c>
      <c r="CV158">
        <v>0</v>
      </c>
      <c r="CW158">
        <f>VLOOKUP(A158,'[1]NOUVEAUX TARIFS'!$A$1:$E$467,5,FALSE)</f>
        <v>2.5272000000000001</v>
      </c>
    </row>
    <row r="159" spans="1:101">
      <c r="A159" t="s">
        <v>823</v>
      </c>
      <c r="C159" t="str">
        <f>VLOOKUP(A159,'[1]PRIX D''ACHAT A JOUR'!$A$1:$C$477,3,FALSE)</f>
        <v>AS</v>
      </c>
      <c r="D159" t="s">
        <v>2604</v>
      </c>
      <c r="E159">
        <v>16</v>
      </c>
      <c r="F159" t="s">
        <v>1031</v>
      </c>
      <c r="G159">
        <v>10</v>
      </c>
      <c r="H159" t="s">
        <v>1031</v>
      </c>
      <c r="M159" t="s">
        <v>1759</v>
      </c>
      <c r="N159" t="s">
        <v>823</v>
      </c>
      <c r="O159" t="s">
        <v>2604</v>
      </c>
      <c r="Q159">
        <v>1</v>
      </c>
      <c r="R159">
        <v>1</v>
      </c>
      <c r="S159" s="36">
        <f>VLOOKUP(N159,'[1]Stock définitif au 31122021'!$A$3:$G$422,5,FALSE)</f>
        <v>296</v>
      </c>
      <c r="T159" s="36">
        <f>VLOOKUP(N159,'[1]Stock définitif au 31122021'!$A$3:$G$422,6,FALSE)</f>
        <v>2.0499999999999998</v>
      </c>
      <c r="U159" s="36" t="str">
        <f>VLOOKUP(N159,'[1]Stock définitif au 31122021'!$A$3:$G$422,3,FALSE)</f>
        <v>AS</v>
      </c>
      <c r="V159">
        <v>2.0499999999999998</v>
      </c>
      <c r="W159">
        <f>VLOOKUP(A159,'[1]EXPORT ARTICLES 03012022'!$A$1:$R$883,18,FALSE)</f>
        <v>2.0499999999999998</v>
      </c>
      <c r="X159" s="45">
        <f>VLOOKUP(A159,'[1]PRIX D''ACHAT A JOUR'!$A$1:$G$477,7,FALSE)</f>
        <v>2.0499999999999998</v>
      </c>
      <c r="Y159" s="46"/>
      <c r="Z159" s="46"/>
      <c r="AB159" s="41">
        <f>+X159</f>
        <v>2.0499999999999998</v>
      </c>
      <c r="AC159" s="42" t="s">
        <v>2917</v>
      </c>
      <c r="AD159">
        <v>2.0499999999999998</v>
      </c>
      <c r="AE159" t="s">
        <v>932</v>
      </c>
      <c r="AF159">
        <v>0</v>
      </c>
      <c r="AI159" t="s">
        <v>933</v>
      </c>
      <c r="AJ159" t="s">
        <v>934</v>
      </c>
      <c r="AP159">
        <v>0</v>
      </c>
      <c r="AQ159">
        <v>0</v>
      </c>
      <c r="AS159">
        <v>2.67</v>
      </c>
      <c r="AT159" s="47">
        <f t="shared" si="31"/>
        <v>2.7264999999999997</v>
      </c>
      <c r="AU159" s="48">
        <f t="shared" si="29"/>
        <v>2.7264999999999997</v>
      </c>
      <c r="AV159" s="48">
        <f>VLOOKUP(A159,'STEEVE RESTITUTION'!$A$3:$F$484,6,FALSE)</f>
        <v>2.67</v>
      </c>
      <c r="AW159" s="48">
        <f t="shared" si="36"/>
        <v>5.6499999999999773E-2</v>
      </c>
      <c r="AX159">
        <v>3</v>
      </c>
      <c r="AY159">
        <v>0</v>
      </c>
      <c r="BK159" s="43">
        <f t="shared" si="30"/>
        <v>2.1161048689138491E-2</v>
      </c>
      <c r="BL159" s="9">
        <f t="shared" si="37"/>
        <v>1.3024390243902439</v>
      </c>
      <c r="BM159" s="45">
        <v>1.33</v>
      </c>
      <c r="BN159" s="48">
        <v>1.33</v>
      </c>
      <c r="BO159"/>
      <c r="BP159">
        <f>VLOOKUP(A159,'[1]Synthèse ventes 2021'!$A$1:$C$457,3,FALSE)</f>
        <v>12</v>
      </c>
      <c r="BQ159">
        <f t="shared" si="33"/>
        <v>29.027999999999995</v>
      </c>
      <c r="BR159">
        <f t="shared" si="34"/>
        <v>38.60723999999999</v>
      </c>
      <c r="BS159">
        <f t="shared" si="35"/>
        <v>9.5792399999999951</v>
      </c>
      <c r="BT159">
        <v>3.2040000000000002</v>
      </c>
      <c r="CB159">
        <v>100</v>
      </c>
      <c r="CC159">
        <v>100</v>
      </c>
      <c r="CD159" t="s">
        <v>937</v>
      </c>
      <c r="CE159">
        <v>0</v>
      </c>
      <c r="CI159">
        <v>0</v>
      </c>
      <c r="CJ159">
        <v>0</v>
      </c>
      <c r="CM159">
        <v>0</v>
      </c>
      <c r="CO159">
        <v>0</v>
      </c>
      <c r="CP159">
        <v>0</v>
      </c>
      <c r="CQ159">
        <v>0</v>
      </c>
      <c r="CT159">
        <v>0</v>
      </c>
      <c r="CU159">
        <v>0</v>
      </c>
      <c r="CV159">
        <v>0</v>
      </c>
      <c r="CW159" t="e">
        <f>VLOOKUP(A159,'[1]NOUVEAUX TARIFS'!$A$1:$E$467,5,FALSE)</f>
        <v>#N/A</v>
      </c>
    </row>
    <row r="160" spans="1:101" hidden="1">
      <c r="A160" t="s">
        <v>2423</v>
      </c>
      <c r="C160" t="e">
        <f>VLOOKUP(A160,'[1]PRIX D''ACHAT A JOUR'!$A$1:$C$477,3,FALSE)</f>
        <v>#N/A</v>
      </c>
      <c r="D160" t="s">
        <v>2424</v>
      </c>
      <c r="M160" t="s">
        <v>986</v>
      </c>
      <c r="N160" t="s">
        <v>944</v>
      </c>
      <c r="O160" t="s">
        <v>945</v>
      </c>
      <c r="Q160">
        <v>1</v>
      </c>
      <c r="R160">
        <v>0</v>
      </c>
      <c r="S160" s="36" t="e">
        <f>VLOOKUP(N160,'[1]Stock définitif au 31122021'!$A$3:$G$422,5,FALSE)</f>
        <v>#N/A</v>
      </c>
      <c r="T160" s="36" t="e">
        <f>VLOOKUP(N160,'[1]Stock définitif au 31122021'!$A$3:$G$422,6,FALSE)</f>
        <v>#N/A</v>
      </c>
      <c r="U160" s="36" t="e">
        <f>VLOOKUP(N160,'[1]Stock définitif au 31122021'!$A$3:$G$422,3,FALSE)</f>
        <v>#N/A</v>
      </c>
      <c r="V160" s="36">
        <v>0</v>
      </c>
      <c r="W160" s="36">
        <f>VLOOKUP(A160,'[1]EXPORT ARTICLES 03012022'!$A$1:$R$883,18,FALSE)</f>
        <v>0</v>
      </c>
      <c r="X160" s="2" t="e">
        <f>VLOOKUP(A160,'[1]PRIX D''ACHAT A JOUR'!$A$1:$G$477,7,FALSE)</f>
        <v>#N/A</v>
      </c>
      <c r="Y160" s="46">
        <v>0</v>
      </c>
      <c r="Z160" s="46"/>
      <c r="AA160" s="53">
        <v>7.0000000000000007E-2</v>
      </c>
      <c r="AB160" s="42" t="e">
        <f>VLOOKUP(A160,'[1]PRIX D''ACHAT A JOUR'!$A$1:$J$477,10,FALSE)</f>
        <v>#N/A</v>
      </c>
      <c r="AD160">
        <v>0</v>
      </c>
      <c r="AE160" t="s">
        <v>932</v>
      </c>
      <c r="AF160">
        <v>0</v>
      </c>
      <c r="AI160" t="s">
        <v>933</v>
      </c>
      <c r="AJ160" t="s">
        <v>934</v>
      </c>
      <c r="AM160" t="s">
        <v>935</v>
      </c>
      <c r="AN160" t="s">
        <v>936</v>
      </c>
      <c r="AP160">
        <v>0</v>
      </c>
      <c r="AQ160">
        <v>0</v>
      </c>
      <c r="AS160" s="36">
        <v>0</v>
      </c>
      <c r="AT160" s="54" t="e">
        <f t="shared" si="31"/>
        <v>#N/A</v>
      </c>
      <c r="AU160" s="42" t="e">
        <f t="shared" si="29"/>
        <v>#N/A</v>
      </c>
      <c r="AV160" s="48"/>
      <c r="AW160" s="48"/>
      <c r="AX160">
        <v>2</v>
      </c>
      <c r="AY160">
        <v>0</v>
      </c>
      <c r="BF160">
        <v>1</v>
      </c>
      <c r="BK160" s="43" t="e">
        <f t="shared" si="30"/>
        <v>#N/A</v>
      </c>
      <c r="BL160" s="55">
        <v>0</v>
      </c>
      <c r="BP160"/>
      <c r="BQ160" t="str">
        <f t="shared" si="33"/>
        <v/>
      </c>
      <c r="BR160" t="str">
        <f t="shared" si="34"/>
        <v/>
      </c>
      <c r="BS160" t="str">
        <f t="shared" si="35"/>
        <v/>
      </c>
      <c r="BT160">
        <v>0</v>
      </c>
      <c r="BV160">
        <v>1</v>
      </c>
      <c r="CB160">
        <v>100</v>
      </c>
      <c r="CC160">
        <v>100</v>
      </c>
      <c r="CD160" t="s">
        <v>960</v>
      </c>
      <c r="CE160">
        <v>0</v>
      </c>
      <c r="CI160">
        <v>0</v>
      </c>
      <c r="CJ160">
        <v>0</v>
      </c>
      <c r="CM160">
        <v>0</v>
      </c>
      <c r="CO160">
        <v>0</v>
      </c>
      <c r="CP160">
        <v>0</v>
      </c>
      <c r="CQ160">
        <v>0</v>
      </c>
      <c r="CT160">
        <v>0</v>
      </c>
      <c r="CU160">
        <v>0</v>
      </c>
      <c r="CV160">
        <v>0</v>
      </c>
      <c r="CW160" t="e">
        <f>VLOOKUP(A160,'[1]NOUVEAUX TARIFS'!$A$1:$E$467,5,FALSE)</f>
        <v>#N/A</v>
      </c>
    </row>
    <row r="161" spans="1:101">
      <c r="A161" t="s">
        <v>528</v>
      </c>
      <c r="C161" t="str">
        <f>VLOOKUP(A161,'[1]PRIX D''ACHAT A JOUR'!$A$1:$C$477,3,FALSE)</f>
        <v>AS</v>
      </c>
      <c r="D161" t="s">
        <v>1198</v>
      </c>
      <c r="E161">
        <v>1</v>
      </c>
      <c r="F161" t="s">
        <v>975</v>
      </c>
      <c r="G161">
        <v>2</v>
      </c>
      <c r="H161" t="s">
        <v>975</v>
      </c>
      <c r="I161" t="s">
        <v>1160</v>
      </c>
      <c r="J161" t="s">
        <v>1161</v>
      </c>
      <c r="K161">
        <v>4</v>
      </c>
      <c r="L161" t="s">
        <v>1177</v>
      </c>
      <c r="M161" t="s">
        <v>986</v>
      </c>
      <c r="N161" t="s">
        <v>1186</v>
      </c>
      <c r="O161" t="s">
        <v>1187</v>
      </c>
      <c r="P161" t="s">
        <v>1155</v>
      </c>
      <c r="Q161">
        <v>1</v>
      </c>
      <c r="R161">
        <v>1</v>
      </c>
      <c r="S161" s="36" t="e">
        <f>VLOOKUP(N161,'[1]Stock définitif au 31122021'!$A$3:$G$422,5,FALSE)</f>
        <v>#N/A</v>
      </c>
      <c r="T161" s="36" t="e">
        <f>VLOOKUP(N161,'[1]Stock définitif au 31122021'!$A$3:$G$422,6,FALSE)</f>
        <v>#N/A</v>
      </c>
      <c r="U161" s="36" t="e">
        <f>VLOOKUP(N161,'[1]Stock définitif au 31122021'!$A$3:$G$422,3,FALSE)</f>
        <v>#N/A</v>
      </c>
      <c r="V161" s="56">
        <v>0.94699999999999995</v>
      </c>
      <c r="W161" s="56">
        <f>VLOOKUP(A161,'[1]EXPORT ARTICLES 03012022'!$A$1:$R$883,18,FALSE)</f>
        <v>0.94699999999999995</v>
      </c>
      <c r="X161" s="57">
        <f>VLOOKUP(A161,'[1]PRIX D''ACHAT A JOUR'!$A$1:$G$477,7,FALSE)</f>
        <v>1.4563999999999999</v>
      </c>
      <c r="Y161" s="46">
        <v>1.46</v>
      </c>
      <c r="Z161" s="46">
        <f>X161-Y161</f>
        <v>-3.6000000000000476E-3</v>
      </c>
      <c r="AA161" s="58">
        <v>0.25</v>
      </c>
      <c r="AB161" s="59">
        <v>1.825</v>
      </c>
      <c r="AC161" s="42" t="s">
        <v>2917</v>
      </c>
      <c r="AD161">
        <v>0.94699999999999995</v>
      </c>
      <c r="AE161" t="s">
        <v>932</v>
      </c>
      <c r="AF161">
        <v>0</v>
      </c>
      <c r="AI161" t="s">
        <v>933</v>
      </c>
      <c r="AJ161" t="s">
        <v>934</v>
      </c>
      <c r="AM161" t="s">
        <v>935</v>
      </c>
      <c r="AN161" t="s">
        <v>936</v>
      </c>
      <c r="AP161">
        <v>0</v>
      </c>
      <c r="AQ161">
        <v>0</v>
      </c>
      <c r="AS161" s="36">
        <v>1.42</v>
      </c>
      <c r="AT161" s="54">
        <f t="shared" si="31"/>
        <v>2.1845999999999997</v>
      </c>
      <c r="AU161" s="42">
        <f t="shared" si="29"/>
        <v>2.7374999999999998</v>
      </c>
      <c r="AV161" s="48"/>
      <c r="AW161" s="48"/>
      <c r="AX161">
        <v>4</v>
      </c>
      <c r="AY161">
        <v>0</v>
      </c>
      <c r="BK161" s="43">
        <f t="shared" si="30"/>
        <v>0.92781690140845063</v>
      </c>
      <c r="BL161" s="55">
        <f t="shared" ref="BL161:BL168" si="38">AS161/V161</f>
        <v>1.4994720168954594</v>
      </c>
      <c r="BM161" s="45">
        <v>1.5</v>
      </c>
      <c r="BN161" s="48">
        <v>1.5</v>
      </c>
      <c r="BP161"/>
      <c r="BQ161" t="str">
        <f t="shared" si="33"/>
        <v/>
      </c>
      <c r="BR161" t="str">
        <f t="shared" si="34"/>
        <v/>
      </c>
      <c r="BS161" t="str">
        <f t="shared" si="35"/>
        <v/>
      </c>
      <c r="BT161">
        <v>1.704</v>
      </c>
      <c r="BV161">
        <v>1</v>
      </c>
      <c r="BW161">
        <v>239</v>
      </c>
      <c r="CB161">
        <v>100</v>
      </c>
      <c r="CC161">
        <v>100</v>
      </c>
      <c r="CD161" t="s">
        <v>937</v>
      </c>
      <c r="CE161">
        <v>0</v>
      </c>
      <c r="CI161">
        <v>0</v>
      </c>
      <c r="CJ161">
        <v>0</v>
      </c>
      <c r="CM161">
        <v>0</v>
      </c>
      <c r="CO161">
        <v>0</v>
      </c>
      <c r="CP161">
        <v>0</v>
      </c>
      <c r="CQ161">
        <v>0</v>
      </c>
      <c r="CT161">
        <v>0</v>
      </c>
      <c r="CU161">
        <v>0</v>
      </c>
      <c r="CV161">
        <v>0</v>
      </c>
      <c r="CW161">
        <f>VLOOKUP(A161,'[1]NOUVEAUX TARIFS'!$A$1:$E$467,5,FALSE)</f>
        <v>2.7374999999999998</v>
      </c>
    </row>
    <row r="162" spans="1:101">
      <c r="A162" t="s">
        <v>614</v>
      </c>
      <c r="C162" t="str">
        <f>VLOOKUP(A162,'[1]PRIX D''ACHAT A JOUR'!$A$1:$C$477,3,FALSE)</f>
        <v>AS</v>
      </c>
      <c r="D162" t="s">
        <v>1923</v>
      </c>
      <c r="E162">
        <v>8</v>
      </c>
      <c r="F162" t="s">
        <v>965</v>
      </c>
      <c r="G162">
        <v>4</v>
      </c>
      <c r="H162" t="s">
        <v>965</v>
      </c>
      <c r="K162">
        <v>3</v>
      </c>
      <c r="L162" t="s">
        <v>1007</v>
      </c>
      <c r="M162" t="s">
        <v>967</v>
      </c>
      <c r="N162" t="s">
        <v>614</v>
      </c>
      <c r="O162" t="s">
        <v>1924</v>
      </c>
      <c r="Q162">
        <v>1</v>
      </c>
      <c r="R162">
        <v>1</v>
      </c>
      <c r="S162" s="36">
        <f>VLOOKUP(N162,'[1]Stock définitif au 31122021'!$A$3:$G$422,5,FALSE)</f>
        <v>747</v>
      </c>
      <c r="T162" s="36">
        <f>VLOOKUP(N162,'[1]Stock définitif au 31122021'!$A$3:$G$422,6,FALSE)</f>
        <v>1.41</v>
      </c>
      <c r="U162" s="36" t="str">
        <f>VLOOKUP(N162,'[1]Stock définitif au 31122021'!$A$3:$G$422,3,FALSE)</f>
        <v>AS</v>
      </c>
      <c r="V162">
        <v>1.413</v>
      </c>
      <c r="W162">
        <v>1.413</v>
      </c>
      <c r="X162" s="45">
        <f>VLOOKUP(A162,'[1]PRIX D''ACHAT A JOUR'!$A$1:$G$477,7,FALSE)</f>
        <v>1.413</v>
      </c>
      <c r="Y162" s="46"/>
      <c r="Z162" s="46"/>
      <c r="AB162" s="41">
        <f>VLOOKUP(A162,'[1]PRIX D''ACHAT A JOUR'!$A$1:$J$477,10,FALSE)</f>
        <v>1.413</v>
      </c>
      <c r="AC162" s="42" t="s">
        <v>2917</v>
      </c>
      <c r="AD162">
        <v>1.28</v>
      </c>
      <c r="AE162" t="s">
        <v>932</v>
      </c>
      <c r="AF162">
        <v>0</v>
      </c>
      <c r="AI162" t="s">
        <v>933</v>
      </c>
      <c r="AJ162" t="s">
        <v>934</v>
      </c>
      <c r="AM162" t="s">
        <v>935</v>
      </c>
      <c r="AN162" t="s">
        <v>936</v>
      </c>
      <c r="AP162">
        <v>0</v>
      </c>
      <c r="AQ162">
        <v>0</v>
      </c>
      <c r="AS162">
        <v>2.57</v>
      </c>
      <c r="AT162" s="47">
        <f t="shared" si="31"/>
        <v>2.8260000000000001</v>
      </c>
      <c r="AU162" s="48">
        <f t="shared" si="29"/>
        <v>2.8260000000000001</v>
      </c>
      <c r="AV162" s="48"/>
      <c r="AW162" s="48"/>
      <c r="AX162">
        <v>2</v>
      </c>
      <c r="AY162">
        <v>0</v>
      </c>
      <c r="BK162" s="43">
        <f t="shared" si="30"/>
        <v>9.9610894941634331E-2</v>
      </c>
      <c r="BL162" s="9">
        <f t="shared" si="38"/>
        <v>1.8188251946213727</v>
      </c>
      <c r="BM162" s="45">
        <v>2</v>
      </c>
      <c r="BN162" s="48">
        <v>2</v>
      </c>
      <c r="BO162"/>
      <c r="BP162">
        <f>VLOOKUP(A162,'[1]Synthèse ventes 2021'!$A$1:$C$457,3,FALSE)</f>
        <v>64</v>
      </c>
      <c r="BQ162">
        <f t="shared" si="33"/>
        <v>106.70976</v>
      </c>
      <c r="BR162">
        <f t="shared" si="34"/>
        <v>213.41952000000001</v>
      </c>
      <c r="BS162">
        <f t="shared" si="35"/>
        <v>106.70976</v>
      </c>
      <c r="BT162">
        <v>3.08</v>
      </c>
      <c r="BV162">
        <v>1</v>
      </c>
      <c r="BW162">
        <v>466</v>
      </c>
      <c r="CB162">
        <v>100</v>
      </c>
      <c r="CC162">
        <v>100</v>
      </c>
      <c r="CD162" t="s">
        <v>937</v>
      </c>
      <c r="CE162">
        <v>0</v>
      </c>
      <c r="CI162">
        <v>0</v>
      </c>
      <c r="CJ162">
        <v>0</v>
      </c>
      <c r="CM162">
        <v>0</v>
      </c>
      <c r="CO162">
        <v>0</v>
      </c>
      <c r="CP162">
        <v>0</v>
      </c>
      <c r="CQ162">
        <v>0</v>
      </c>
      <c r="CT162">
        <v>0</v>
      </c>
      <c r="CU162">
        <v>0</v>
      </c>
      <c r="CV162">
        <v>0</v>
      </c>
      <c r="CW162">
        <f>VLOOKUP(A162,'[1]NOUVEAUX TARIFS'!$A$1:$E$467,5,FALSE)</f>
        <v>2.8260000000000001</v>
      </c>
    </row>
    <row r="163" spans="1:101">
      <c r="A163" t="s">
        <v>2443</v>
      </c>
      <c r="D163" t="s">
        <v>2444</v>
      </c>
      <c r="S163" s="36" t="e">
        <f>VLOOKUP(N163,'[1]Stock définitif au 31122021'!$A$3:$G$422,5,FALSE)</f>
        <v>#N/A</v>
      </c>
      <c r="T163" s="36" t="e">
        <f>VLOOKUP(N163,'[1]Stock définitif au 31122021'!$A$3:$G$422,6,FALSE)</f>
        <v>#N/A</v>
      </c>
      <c r="U163" s="36" t="e">
        <f>VLOOKUP(N163,'[1]Stock définitif au 31122021'!$A$3:$G$422,3,FALSE)</f>
        <v>#N/A</v>
      </c>
      <c r="V163">
        <v>2.3140000000000001</v>
      </c>
      <c r="W163">
        <v>2.3140000000000001</v>
      </c>
      <c r="X163" s="45">
        <f>W163</f>
        <v>2.3140000000000001</v>
      </c>
      <c r="Y163" s="46"/>
      <c r="Z163" s="46"/>
      <c r="AB163" s="41">
        <f>+X163</f>
        <v>2.3140000000000001</v>
      </c>
      <c r="AC163" s="42" t="s">
        <v>2917</v>
      </c>
      <c r="AS163">
        <v>1.5</v>
      </c>
      <c r="AT163" s="47">
        <f t="shared" si="31"/>
        <v>2.8925000000000001</v>
      </c>
      <c r="AU163" s="48">
        <f t="shared" si="29"/>
        <v>2.8925000000000001</v>
      </c>
      <c r="AV163" s="48"/>
      <c r="AW163" s="48"/>
      <c r="BK163" s="43">
        <f t="shared" si="30"/>
        <v>0.92833333333333334</v>
      </c>
      <c r="BL163" s="9">
        <f t="shared" si="38"/>
        <v>0.64822817631806395</v>
      </c>
      <c r="BM163" s="45">
        <v>1.25</v>
      </c>
      <c r="BN163" s="48">
        <v>1.25</v>
      </c>
      <c r="BO163"/>
      <c r="BP163"/>
      <c r="BQ163" t="str">
        <f t="shared" si="33"/>
        <v/>
      </c>
      <c r="BR163" t="str">
        <f t="shared" si="34"/>
        <v/>
      </c>
      <c r="BS163" t="str">
        <f t="shared" si="35"/>
        <v/>
      </c>
      <c r="CD163" t="s">
        <v>1361</v>
      </c>
      <c r="CW163" t="e">
        <f>VLOOKUP(A163,'[1]NOUVEAUX TARIFS'!$A$1:$E$467,5,FALSE)</f>
        <v>#N/A</v>
      </c>
    </row>
    <row r="164" spans="1:101">
      <c r="A164" t="s">
        <v>620</v>
      </c>
      <c r="C164" t="str">
        <f>VLOOKUP(A164,'[1]PRIX D''ACHAT A JOUR'!$A$1:$C$477,3,FALSE)</f>
        <v>AS</v>
      </c>
      <c r="D164" t="s">
        <v>1917</v>
      </c>
      <c r="E164">
        <v>8</v>
      </c>
      <c r="F164" t="s">
        <v>965</v>
      </c>
      <c r="G164">
        <v>4</v>
      </c>
      <c r="H164" t="s">
        <v>965</v>
      </c>
      <c r="K164">
        <v>3</v>
      </c>
      <c r="L164" t="s">
        <v>1007</v>
      </c>
      <c r="M164" t="s">
        <v>967</v>
      </c>
      <c r="N164" t="s">
        <v>620</v>
      </c>
      <c r="O164" t="s">
        <v>1918</v>
      </c>
      <c r="Q164">
        <v>1</v>
      </c>
      <c r="R164">
        <v>1</v>
      </c>
      <c r="S164" s="36">
        <f>VLOOKUP(N164,'[1]Stock définitif au 31122021'!$A$3:$G$422,5,FALSE)</f>
        <v>401</v>
      </c>
      <c r="T164" s="36">
        <f>VLOOKUP(N164,'[1]Stock définitif au 31122021'!$A$3:$G$422,6,FALSE)</f>
        <v>1.98</v>
      </c>
      <c r="U164" s="36" t="str">
        <f>VLOOKUP(N164,'[1]Stock définitif au 31122021'!$A$3:$G$422,3,FALSE)</f>
        <v>AS</v>
      </c>
      <c r="V164">
        <v>1.9830000000000001</v>
      </c>
      <c r="W164">
        <v>1.9830000000000001</v>
      </c>
      <c r="X164" s="45">
        <f>VLOOKUP(A164,'[1]PRIX D''ACHAT A JOUR'!$A$1:$G$477,7,FALSE)</f>
        <v>1.9830000000000001</v>
      </c>
      <c r="Y164" s="46"/>
      <c r="Z164" s="46"/>
      <c r="AB164" s="41">
        <f>VLOOKUP(A164,'[1]PRIX D''ACHAT A JOUR'!$A$1:$J$477,10,FALSE)</f>
        <v>1.93</v>
      </c>
      <c r="AC164" s="42" t="s">
        <v>2917</v>
      </c>
      <c r="AD164">
        <v>1.83</v>
      </c>
      <c r="AE164" t="s">
        <v>932</v>
      </c>
      <c r="AF164">
        <v>0</v>
      </c>
      <c r="AI164" t="s">
        <v>933</v>
      </c>
      <c r="AJ164" t="s">
        <v>934</v>
      </c>
      <c r="AM164" t="s">
        <v>935</v>
      </c>
      <c r="AN164" t="s">
        <v>936</v>
      </c>
      <c r="AP164">
        <v>0</v>
      </c>
      <c r="AQ164">
        <v>0</v>
      </c>
      <c r="AS164">
        <v>2.75</v>
      </c>
      <c r="AT164" s="47">
        <f t="shared" si="31"/>
        <v>2.9744999999999999</v>
      </c>
      <c r="AU164" s="48">
        <f t="shared" si="29"/>
        <v>2.895</v>
      </c>
      <c r="AV164" s="48"/>
      <c r="AW164" s="48"/>
      <c r="AX164">
        <v>2</v>
      </c>
      <c r="AY164">
        <v>0</v>
      </c>
      <c r="BK164" s="43">
        <f t="shared" si="30"/>
        <v>5.2727272727272734E-2</v>
      </c>
      <c r="BL164" s="9">
        <f t="shared" si="38"/>
        <v>1.3867876954109934</v>
      </c>
      <c r="BM164" s="45">
        <v>1.5</v>
      </c>
      <c r="BN164" s="48">
        <v>1.5</v>
      </c>
      <c r="BO164"/>
      <c r="BP164">
        <f>VLOOKUP(A164,'[1]Synthèse ventes 2021'!$A$1:$C$457,3,FALSE)</f>
        <v>213</v>
      </c>
      <c r="BQ164">
        <f t="shared" si="33"/>
        <v>485.08619999999996</v>
      </c>
      <c r="BR164">
        <f t="shared" si="34"/>
        <v>727.62929999999994</v>
      </c>
      <c r="BS164">
        <f t="shared" si="35"/>
        <v>242.54309999999998</v>
      </c>
      <c r="BT164">
        <v>3.3</v>
      </c>
      <c r="BV164">
        <v>1</v>
      </c>
      <c r="BW164">
        <v>469</v>
      </c>
      <c r="CB164">
        <v>100</v>
      </c>
      <c r="CC164">
        <v>100</v>
      </c>
      <c r="CD164" t="s">
        <v>937</v>
      </c>
      <c r="CE164">
        <v>0</v>
      </c>
      <c r="CI164">
        <v>0</v>
      </c>
      <c r="CJ164">
        <v>0</v>
      </c>
      <c r="CM164">
        <v>0</v>
      </c>
      <c r="CO164">
        <v>0</v>
      </c>
      <c r="CP164">
        <v>0</v>
      </c>
      <c r="CQ164">
        <v>0</v>
      </c>
      <c r="CT164">
        <v>0</v>
      </c>
      <c r="CU164">
        <v>0</v>
      </c>
      <c r="CV164">
        <v>0</v>
      </c>
      <c r="CW164">
        <f>VLOOKUP(A164,'[1]NOUVEAUX TARIFS'!$A$1:$E$467,5,FALSE)</f>
        <v>2.895</v>
      </c>
    </row>
    <row r="165" spans="1:101">
      <c r="A165" t="s">
        <v>664</v>
      </c>
      <c r="C165" t="str">
        <f>VLOOKUP(A165,'[1]PRIX D''ACHAT A JOUR'!$A$1:$C$477,3,FALSE)</f>
        <v>AS</v>
      </c>
      <c r="D165" t="s">
        <v>2396</v>
      </c>
      <c r="E165">
        <v>19</v>
      </c>
      <c r="F165" t="s">
        <v>2085</v>
      </c>
      <c r="G165">
        <v>3</v>
      </c>
      <c r="H165" t="s">
        <v>1618</v>
      </c>
      <c r="M165" t="s">
        <v>1660</v>
      </c>
      <c r="N165">
        <v>8110830018</v>
      </c>
      <c r="O165" t="s">
        <v>665</v>
      </c>
      <c r="Q165">
        <v>1</v>
      </c>
      <c r="R165">
        <v>50</v>
      </c>
      <c r="S165" s="36" t="e">
        <f>VLOOKUP(N165,'[1]Stock définitif au 31122021'!$A$3:$G$422,5,FALSE)</f>
        <v>#N/A</v>
      </c>
      <c r="T165" s="36" t="e">
        <f>VLOOKUP(N165,'[1]Stock définitif au 31122021'!$A$3:$G$422,6,FALSE)</f>
        <v>#N/A</v>
      </c>
      <c r="U165" s="36" t="e">
        <f>VLOOKUP(N165,'[1]Stock définitif au 31122021'!$A$3:$G$422,3,FALSE)</f>
        <v>#N/A</v>
      </c>
      <c r="V165">
        <v>2.02</v>
      </c>
      <c r="W165">
        <f>VLOOKUP(A165,'[1]EXPORT ARTICLES 03012022'!$A$1:$R$883,18,FALSE)</f>
        <v>2.02</v>
      </c>
      <c r="X165" s="45">
        <f>VLOOKUP(A165,'[1]PRIX D''ACHAT A JOUR'!$A$1:$G$477,7,FALSE)</f>
        <v>2.0019999999999998</v>
      </c>
      <c r="Y165" s="46"/>
      <c r="Z165" s="46"/>
      <c r="AB165" s="41">
        <f>+X165</f>
        <v>2.0019999999999998</v>
      </c>
      <c r="AC165" s="42" t="s">
        <v>2917</v>
      </c>
      <c r="AD165">
        <v>2.02</v>
      </c>
      <c r="AE165" t="s">
        <v>932</v>
      </c>
      <c r="AF165">
        <v>0</v>
      </c>
      <c r="AG165" t="s">
        <v>2393</v>
      </c>
      <c r="AH165">
        <v>5</v>
      </c>
      <c r="AI165" t="s">
        <v>933</v>
      </c>
      <c r="AJ165" t="s">
        <v>934</v>
      </c>
      <c r="AM165" t="s">
        <v>935</v>
      </c>
      <c r="AN165" t="s">
        <v>936</v>
      </c>
      <c r="AP165">
        <v>0</v>
      </c>
      <c r="AQ165">
        <v>0</v>
      </c>
      <c r="AS165">
        <v>3.03</v>
      </c>
      <c r="AT165" s="47">
        <f t="shared" si="31"/>
        <v>3.0029999999999997</v>
      </c>
      <c r="AU165" s="48">
        <f t="shared" si="29"/>
        <v>3.0029999999999997</v>
      </c>
      <c r="AV165" s="48">
        <f>VLOOKUP(A165,'STEEVE RESTITUTION'!$A$3:$F$484,6,FALSE)</f>
        <v>3.03</v>
      </c>
      <c r="AW165" s="48">
        <f t="shared" ref="AW165:AW167" si="39">AU165-AV165</f>
        <v>-2.7000000000000135E-2</v>
      </c>
      <c r="AX165">
        <v>2</v>
      </c>
      <c r="AY165">
        <v>0</v>
      </c>
      <c r="BK165" s="43">
        <f t="shared" si="30"/>
        <v>-8.9108910891089552E-3</v>
      </c>
      <c r="BL165" s="9">
        <f t="shared" si="38"/>
        <v>1.5</v>
      </c>
      <c r="BM165" s="45">
        <v>1.5</v>
      </c>
      <c r="BN165" s="48">
        <v>1.5</v>
      </c>
      <c r="BO165"/>
      <c r="BP165">
        <f>VLOOKUP(A165,'[1]Synthèse ventes 2021'!$A$1:$C$457,3,FALSE)</f>
        <v>45</v>
      </c>
      <c r="BQ165">
        <f t="shared" si="33"/>
        <v>106.30619999999998</v>
      </c>
      <c r="BR165">
        <f t="shared" si="34"/>
        <v>159.45929999999998</v>
      </c>
      <c r="BS165">
        <f t="shared" si="35"/>
        <v>53.153100000000009</v>
      </c>
      <c r="BT165">
        <v>3.64</v>
      </c>
      <c r="BV165">
        <v>1</v>
      </c>
      <c r="CB165">
        <v>100</v>
      </c>
      <c r="CC165">
        <v>100</v>
      </c>
      <c r="CD165" t="s">
        <v>937</v>
      </c>
      <c r="CE165">
        <v>0</v>
      </c>
      <c r="CI165">
        <v>0</v>
      </c>
      <c r="CJ165">
        <v>0</v>
      </c>
      <c r="CM165">
        <v>0</v>
      </c>
      <c r="CO165">
        <v>0</v>
      </c>
      <c r="CP165">
        <v>0</v>
      </c>
      <c r="CQ165">
        <v>0</v>
      </c>
      <c r="CT165">
        <v>0</v>
      </c>
      <c r="CU165">
        <v>0</v>
      </c>
      <c r="CV165">
        <v>0</v>
      </c>
      <c r="CW165">
        <f>VLOOKUP(A165,'[1]NOUVEAUX TARIFS'!$A$1:$E$467,5,FALSE)</f>
        <v>3.03</v>
      </c>
    </row>
    <row r="166" spans="1:101">
      <c r="A166" t="s">
        <v>622</v>
      </c>
      <c r="C166" t="str">
        <f>VLOOKUP(A166,'[1]PRIX D''ACHAT A JOUR'!$A$1:$C$477,3,FALSE)</f>
        <v>AS</v>
      </c>
      <c r="D166" t="s">
        <v>1925</v>
      </c>
      <c r="E166">
        <v>8</v>
      </c>
      <c r="F166" t="s">
        <v>965</v>
      </c>
      <c r="G166">
        <v>4</v>
      </c>
      <c r="H166" t="s">
        <v>965</v>
      </c>
      <c r="K166">
        <v>3</v>
      </c>
      <c r="L166" t="s">
        <v>1007</v>
      </c>
      <c r="M166" t="s">
        <v>967</v>
      </c>
      <c r="N166" t="s">
        <v>622</v>
      </c>
      <c r="O166" t="s">
        <v>1926</v>
      </c>
      <c r="Q166">
        <v>1</v>
      </c>
      <c r="R166">
        <v>1</v>
      </c>
      <c r="S166" s="36">
        <f>VLOOKUP(N166,'[1]Stock définitif au 31122021'!$A$3:$G$422,5,FALSE)</f>
        <v>121</v>
      </c>
      <c r="T166" s="36">
        <f>VLOOKUP(N166,'[1]Stock définitif au 31122021'!$A$3:$G$422,6,FALSE)</f>
        <v>2.02</v>
      </c>
      <c r="U166" s="36" t="str">
        <f>VLOOKUP(N166,'[1]Stock définitif au 31122021'!$A$3:$G$422,3,FALSE)</f>
        <v>AS</v>
      </c>
      <c r="V166">
        <v>2.0169999999999999</v>
      </c>
      <c r="W166">
        <v>2.0169999999999999</v>
      </c>
      <c r="X166" s="45">
        <f>VLOOKUP(A166,'[1]PRIX D''ACHAT A JOUR'!$A$1:$G$477,7,FALSE)</f>
        <v>2.0169999999999999</v>
      </c>
      <c r="Y166" s="46"/>
      <c r="Z166" s="46"/>
      <c r="AB166" s="41">
        <f>VLOOKUP(A166,'[1]PRIX D''ACHAT A JOUR'!$A$1:$J$477,10,FALSE)</f>
        <v>2.0169999999999999</v>
      </c>
      <c r="AC166" s="42" t="s">
        <v>2917</v>
      </c>
      <c r="AD166">
        <v>2.46</v>
      </c>
      <c r="AE166" t="s">
        <v>932</v>
      </c>
      <c r="AF166">
        <v>0</v>
      </c>
      <c r="AI166" t="s">
        <v>933</v>
      </c>
      <c r="AJ166" t="s">
        <v>934</v>
      </c>
      <c r="AM166" t="s">
        <v>935</v>
      </c>
      <c r="AN166" t="s">
        <v>936</v>
      </c>
      <c r="AP166">
        <v>0</v>
      </c>
      <c r="AQ166">
        <v>0</v>
      </c>
      <c r="AS166">
        <v>3.69</v>
      </c>
      <c r="AT166" s="47">
        <f t="shared" si="31"/>
        <v>3.0255000000000001</v>
      </c>
      <c r="AU166" s="48">
        <f t="shared" si="29"/>
        <v>3.0255000000000001</v>
      </c>
      <c r="AV166" s="48">
        <f>VLOOKUP(A166,'STEEVE RESTITUTION'!$A$3:$F$484,6,FALSE)</f>
        <v>3.6914999999999996</v>
      </c>
      <c r="AW166" s="48">
        <f t="shared" si="39"/>
        <v>-0.66599999999999948</v>
      </c>
      <c r="AX166">
        <v>2</v>
      </c>
      <c r="AY166">
        <v>0</v>
      </c>
      <c r="BK166" s="43">
        <f t="shared" si="30"/>
        <v>-0.1800813008130081</v>
      </c>
      <c r="BL166" s="9">
        <f t="shared" si="38"/>
        <v>1.8294496777392166</v>
      </c>
      <c r="BM166" s="45">
        <v>1.5</v>
      </c>
      <c r="BN166" s="48">
        <v>1.5</v>
      </c>
      <c r="BO166"/>
      <c r="BP166">
        <f>VLOOKUP(A166,'[1]Synthèse ventes 2021'!$A$1:$C$457,3,FALSE)</f>
        <v>44</v>
      </c>
      <c r="BQ166">
        <f t="shared" si="33"/>
        <v>104.72263999999998</v>
      </c>
      <c r="BR166">
        <f t="shared" si="34"/>
        <v>157.08396000000002</v>
      </c>
      <c r="BS166">
        <f t="shared" si="35"/>
        <v>52.361320000000035</v>
      </c>
      <c r="BT166">
        <v>4.43</v>
      </c>
      <c r="BV166">
        <v>1</v>
      </c>
      <c r="BW166">
        <v>522</v>
      </c>
      <c r="CB166">
        <v>100</v>
      </c>
      <c r="CC166">
        <v>100</v>
      </c>
      <c r="CD166" t="s">
        <v>937</v>
      </c>
      <c r="CE166">
        <v>0</v>
      </c>
      <c r="CI166">
        <v>0</v>
      </c>
      <c r="CJ166">
        <v>0</v>
      </c>
      <c r="CM166">
        <v>0</v>
      </c>
      <c r="CO166">
        <v>0</v>
      </c>
      <c r="CP166">
        <v>0</v>
      </c>
      <c r="CQ166">
        <v>0</v>
      </c>
      <c r="CT166">
        <v>0</v>
      </c>
      <c r="CU166">
        <v>0</v>
      </c>
      <c r="CV166">
        <v>0</v>
      </c>
      <c r="CW166">
        <f>VLOOKUP(A166,'[1]NOUVEAUX TARIFS'!$A$1:$E$467,5,FALSE)</f>
        <v>3.6914999999999996</v>
      </c>
    </row>
    <row r="167" spans="1:101">
      <c r="A167" t="s">
        <v>616</v>
      </c>
      <c r="C167" t="str">
        <f>VLOOKUP(A167,'[1]PRIX D''ACHAT A JOUR'!$A$1:$C$477,3,FALSE)</f>
        <v>AS</v>
      </c>
      <c r="D167" t="s">
        <v>1916</v>
      </c>
      <c r="E167">
        <v>8</v>
      </c>
      <c r="F167" t="s">
        <v>965</v>
      </c>
      <c r="G167">
        <v>4</v>
      </c>
      <c r="H167" t="s">
        <v>965</v>
      </c>
      <c r="K167">
        <v>3</v>
      </c>
      <c r="L167" t="s">
        <v>1007</v>
      </c>
      <c r="M167" t="s">
        <v>967</v>
      </c>
      <c r="N167" t="s">
        <v>616</v>
      </c>
      <c r="O167" t="s">
        <v>617</v>
      </c>
      <c r="Q167">
        <v>1</v>
      </c>
      <c r="R167">
        <v>1</v>
      </c>
      <c r="S167" s="36">
        <f>VLOOKUP(N167,'[1]Stock définitif au 31122021'!$A$3:$G$422,5,FALSE)</f>
        <v>260</v>
      </c>
      <c r="T167" s="36">
        <f>VLOOKUP(N167,'[1]Stock définitif au 31122021'!$A$3:$G$422,6,FALSE)</f>
        <v>2.38</v>
      </c>
      <c r="U167" s="36" t="str">
        <f>VLOOKUP(N167,'[1]Stock définitif au 31122021'!$A$3:$G$422,3,FALSE)</f>
        <v>AS</v>
      </c>
      <c r="V167">
        <v>2.3809999999999998</v>
      </c>
      <c r="W167">
        <v>2.3809999999999998</v>
      </c>
      <c r="X167" s="45">
        <f>VLOOKUP(A167,'[1]PRIX D''ACHAT A JOUR'!$A$1:$G$477,7,FALSE)</f>
        <v>2.3809999999999998</v>
      </c>
      <c r="Y167" s="46"/>
      <c r="Z167" s="46"/>
      <c r="AB167" s="41">
        <f>VLOOKUP(A167,'[1]PRIX D''ACHAT A JOUR'!$A$1:$J$477,10,FALSE)</f>
        <v>2.2839999999999998</v>
      </c>
      <c r="AC167" s="42" t="s">
        <v>2917</v>
      </c>
      <c r="AD167">
        <v>2.08</v>
      </c>
      <c r="AE167" t="s">
        <v>932</v>
      </c>
      <c r="AF167">
        <v>0</v>
      </c>
      <c r="AI167" t="s">
        <v>933</v>
      </c>
      <c r="AJ167" t="s">
        <v>934</v>
      </c>
      <c r="AM167" t="s">
        <v>935</v>
      </c>
      <c r="AN167" t="s">
        <v>936</v>
      </c>
      <c r="AP167">
        <v>0</v>
      </c>
      <c r="AQ167">
        <v>0</v>
      </c>
      <c r="AS167">
        <v>3.13</v>
      </c>
      <c r="AT167" s="47">
        <f t="shared" si="31"/>
        <v>3.1667299999999998</v>
      </c>
      <c r="AU167" s="48">
        <f t="shared" si="29"/>
        <v>3.0377199999999998</v>
      </c>
      <c r="AV167" s="48">
        <f>VLOOKUP(A167,'STEEVE RESTITUTION'!$A$3:$F$484,6,FALSE)</f>
        <v>3.1260000000000003</v>
      </c>
      <c r="AW167" s="48">
        <f t="shared" si="39"/>
        <v>-8.828000000000058E-2</v>
      </c>
      <c r="AX167">
        <v>2</v>
      </c>
      <c r="AY167">
        <v>0</v>
      </c>
      <c r="BK167" s="43">
        <f t="shared" si="30"/>
        <v>-2.9482428115016019E-2</v>
      </c>
      <c r="BL167" s="9">
        <f t="shared" si="38"/>
        <v>1.3145737085258296</v>
      </c>
      <c r="BM167" s="45">
        <v>1.33</v>
      </c>
      <c r="BN167" s="48">
        <v>1.33</v>
      </c>
      <c r="BO167"/>
      <c r="BP167">
        <f>VLOOKUP(A167,'[1]Synthèse ventes 2021'!$A$1:$C$457,3,FALSE)</f>
        <v>224</v>
      </c>
      <c r="BQ167">
        <f t="shared" si="33"/>
        <v>603.70687999999996</v>
      </c>
      <c r="BR167">
        <f t="shared" si="34"/>
        <v>802.93015039999989</v>
      </c>
      <c r="BS167">
        <f t="shared" si="35"/>
        <v>199.22327039999993</v>
      </c>
      <c r="BT167">
        <v>3.76</v>
      </c>
      <c r="BV167">
        <v>1</v>
      </c>
      <c r="BW167">
        <v>468</v>
      </c>
      <c r="CB167">
        <v>100</v>
      </c>
      <c r="CC167">
        <v>100</v>
      </c>
      <c r="CD167" t="s">
        <v>937</v>
      </c>
      <c r="CE167">
        <v>0</v>
      </c>
      <c r="CI167">
        <v>0</v>
      </c>
      <c r="CJ167">
        <v>0</v>
      </c>
      <c r="CM167">
        <v>0</v>
      </c>
      <c r="CO167">
        <v>0</v>
      </c>
      <c r="CP167">
        <v>0</v>
      </c>
      <c r="CQ167">
        <v>0</v>
      </c>
      <c r="CT167">
        <v>0</v>
      </c>
      <c r="CU167">
        <v>0</v>
      </c>
      <c r="CV167">
        <v>0</v>
      </c>
      <c r="CW167">
        <f>VLOOKUP(A167,'[1]NOUVEAUX TARIFS'!$A$1:$E$467,5,FALSE)</f>
        <v>3.1260000000000003</v>
      </c>
    </row>
    <row r="168" spans="1:101">
      <c r="A168" t="s">
        <v>2445</v>
      </c>
      <c r="D168" t="s">
        <v>2446</v>
      </c>
      <c r="S168" s="36" t="e">
        <f>VLOOKUP(N168,'[1]Stock définitif au 31122021'!$A$3:$G$422,5,FALSE)</f>
        <v>#N/A</v>
      </c>
      <c r="T168" s="36" t="e">
        <f>VLOOKUP(N168,'[1]Stock définitif au 31122021'!$A$3:$G$422,6,FALSE)</f>
        <v>#N/A</v>
      </c>
      <c r="U168" s="36" t="e">
        <f>VLOOKUP(N168,'[1]Stock définitif au 31122021'!$A$3:$G$422,3,FALSE)</f>
        <v>#N/A</v>
      </c>
      <c r="V168">
        <v>2.4889999999999999</v>
      </c>
      <c r="W168">
        <v>2.4889999999999999</v>
      </c>
      <c r="X168" s="45">
        <f>W168</f>
        <v>2.4889999999999999</v>
      </c>
      <c r="Y168" s="46"/>
      <c r="Z168" s="46"/>
      <c r="AB168" s="41">
        <f>+X168</f>
        <v>2.4889999999999999</v>
      </c>
      <c r="AC168" s="42" t="s">
        <v>2917</v>
      </c>
      <c r="AS168">
        <v>1.6</v>
      </c>
      <c r="AT168" s="47">
        <f t="shared" si="31"/>
        <v>3.1112500000000001</v>
      </c>
      <c r="AU168" s="48">
        <f t="shared" si="29"/>
        <v>3.1112500000000001</v>
      </c>
      <c r="AV168" s="48"/>
      <c r="AW168" s="48"/>
      <c r="BK168" s="43">
        <f t="shared" si="30"/>
        <v>0.94453124999999993</v>
      </c>
      <c r="BL168" s="9">
        <f t="shared" si="38"/>
        <v>0.6428284451586983</v>
      </c>
      <c r="BM168" s="45">
        <v>1.25</v>
      </c>
      <c r="BN168" s="48">
        <v>1.25</v>
      </c>
      <c r="BO168"/>
      <c r="BP168"/>
      <c r="BQ168" t="str">
        <f t="shared" si="33"/>
        <v/>
      </c>
      <c r="BR168" t="str">
        <f t="shared" si="34"/>
        <v/>
      </c>
      <c r="BS168" t="str">
        <f t="shared" si="35"/>
        <v/>
      </c>
      <c r="CD168" t="s">
        <v>1361</v>
      </c>
      <c r="CW168" t="e">
        <f>VLOOKUP(A168,'[1]NOUVEAUX TARIFS'!$A$1:$E$467,5,FALSE)</f>
        <v>#N/A</v>
      </c>
    </row>
    <row r="169" spans="1:101">
      <c r="A169" t="s">
        <v>2445</v>
      </c>
      <c r="C169" t="e">
        <f>VLOOKUP(A169,'[1]PRIX D''ACHAT A JOUR'!$A$1:$C$477,3,FALSE)</f>
        <v>#N/A</v>
      </c>
      <c r="D169" t="s">
        <v>2446</v>
      </c>
      <c r="E169">
        <v>9</v>
      </c>
      <c r="F169" t="s">
        <v>1222</v>
      </c>
      <c r="G169">
        <v>5</v>
      </c>
      <c r="H169" t="s">
        <v>1222</v>
      </c>
      <c r="K169">
        <v>3</v>
      </c>
      <c r="L169" t="s">
        <v>1223</v>
      </c>
      <c r="M169" t="s">
        <v>1667</v>
      </c>
      <c r="N169" t="s">
        <v>2445</v>
      </c>
      <c r="O169" t="s">
        <v>2446</v>
      </c>
      <c r="P169" t="s">
        <v>931</v>
      </c>
      <c r="Q169">
        <v>1</v>
      </c>
      <c r="R169">
        <v>1</v>
      </c>
      <c r="S169" s="36" t="e">
        <f>VLOOKUP(N169,'[1]Stock définitif au 31122021'!$A$3:$G$422,5,FALSE)</f>
        <v>#N/A</v>
      </c>
      <c r="T169" s="36" t="e">
        <f>VLOOKUP(N169,'[1]Stock définitif au 31122021'!$A$3:$G$422,6,FALSE)</f>
        <v>#N/A</v>
      </c>
      <c r="U169" s="36" t="e">
        <f>VLOOKUP(N169,'[1]Stock définitif au 31122021'!$A$3:$G$422,3,FALSE)</f>
        <v>#N/A</v>
      </c>
      <c r="V169" s="36" t="s">
        <v>2924</v>
      </c>
      <c r="W169">
        <f>VLOOKUP(A169,'[1]EXPORT ARTICLES 03012022'!$A$1:$R$883,18,FALSE)</f>
        <v>0</v>
      </c>
      <c r="X169" s="45">
        <f>VLOOKUP(A169,'[1]NOMENCLATURE 2801'!$B$1:$P$3420,14,FALSE)</f>
        <v>2.4892000000000003</v>
      </c>
      <c r="Y169" s="46">
        <v>2.4900000000000002</v>
      </c>
      <c r="Z169" s="46"/>
      <c r="AB169" s="42">
        <f>VLOOKUP(A169,'[1]NOMENCLATURE 2801'!$B$1:$P$3420,15,FALSE)</f>
        <v>2.4892000000000003</v>
      </c>
      <c r="AC169" s="42" t="s">
        <v>2917</v>
      </c>
      <c r="AD169">
        <v>0</v>
      </c>
      <c r="AE169" t="s">
        <v>932</v>
      </c>
      <c r="AF169">
        <v>0</v>
      </c>
      <c r="AI169" t="s">
        <v>933</v>
      </c>
      <c r="AJ169" t="s">
        <v>934</v>
      </c>
      <c r="AM169" t="s">
        <v>935</v>
      </c>
      <c r="AN169" t="s">
        <v>936</v>
      </c>
      <c r="AP169">
        <v>0</v>
      </c>
      <c r="AQ169">
        <v>0</v>
      </c>
      <c r="AS169">
        <v>1.6</v>
      </c>
      <c r="AT169" s="47">
        <f>VLOOKUP(A169,'[1]NOMENCLATURE 2801'!$B$1:$V$3418,20,FALSE)</f>
        <v>3.4806360000000005</v>
      </c>
      <c r="AU169" s="48">
        <f>VLOOKUP(A169,'[1]NOMENCLATURE 2801'!$B$1:$V$3418,21,FALSE)</f>
        <v>3.4806360000000005</v>
      </c>
      <c r="AV169" s="48"/>
      <c r="AW169" s="48"/>
      <c r="AX169">
        <v>3</v>
      </c>
      <c r="AY169">
        <v>0</v>
      </c>
      <c r="AZ169">
        <v>1</v>
      </c>
      <c r="BA169">
        <v>1</v>
      </c>
      <c r="BB169">
        <v>1</v>
      </c>
      <c r="BK169" s="43">
        <f t="shared" si="30"/>
        <v>1.1753975000000001</v>
      </c>
      <c r="BL169"/>
      <c r="BM169" s="45">
        <f>AT169/X169</f>
        <v>1.3982950345492529</v>
      </c>
      <c r="BN169" s="48">
        <f>AU169/AB169</f>
        <v>1.3982950345492529</v>
      </c>
      <c r="BO169"/>
      <c r="BP169"/>
      <c r="BQ169" t="str">
        <f t="shared" si="33"/>
        <v/>
      </c>
      <c r="BR169" t="str">
        <f t="shared" si="34"/>
        <v/>
      </c>
      <c r="BS169" t="str">
        <f t="shared" si="35"/>
        <v/>
      </c>
      <c r="BT169">
        <v>1.92</v>
      </c>
      <c r="CB169">
        <v>100</v>
      </c>
      <c r="CC169">
        <v>100</v>
      </c>
      <c r="CD169" t="s">
        <v>1361</v>
      </c>
      <c r="CE169">
        <v>0</v>
      </c>
      <c r="CI169">
        <v>0</v>
      </c>
      <c r="CJ169">
        <v>0</v>
      </c>
      <c r="CM169">
        <v>0</v>
      </c>
      <c r="CO169">
        <v>0</v>
      </c>
      <c r="CP169">
        <v>0</v>
      </c>
      <c r="CQ169">
        <v>0</v>
      </c>
      <c r="CT169">
        <v>1</v>
      </c>
      <c r="CU169">
        <v>0</v>
      </c>
      <c r="CV169">
        <v>0</v>
      </c>
      <c r="CW169" t="e">
        <f>VLOOKUP(A169,'[1]NOUVEAUX TARIFS'!$A$1:$E$467,5,FALSE)</f>
        <v>#N/A</v>
      </c>
    </row>
    <row r="170" spans="1:101">
      <c r="A170" t="s">
        <v>618</v>
      </c>
      <c r="C170" t="str">
        <f>VLOOKUP(A170,'[1]PRIX D''ACHAT A JOUR'!$A$1:$C$477,3,FALSE)</f>
        <v>AS</v>
      </c>
      <c r="D170" t="s">
        <v>1927</v>
      </c>
      <c r="E170">
        <v>8</v>
      </c>
      <c r="F170" t="s">
        <v>965</v>
      </c>
      <c r="G170">
        <v>4</v>
      </c>
      <c r="H170" t="s">
        <v>965</v>
      </c>
      <c r="K170">
        <v>3</v>
      </c>
      <c r="L170" t="s">
        <v>1007</v>
      </c>
      <c r="M170" t="s">
        <v>967</v>
      </c>
      <c r="N170" t="s">
        <v>618</v>
      </c>
      <c r="O170" t="s">
        <v>1928</v>
      </c>
      <c r="Q170">
        <v>1</v>
      </c>
      <c r="R170">
        <v>1</v>
      </c>
      <c r="S170" s="36">
        <f>VLOOKUP(N170,'[1]Stock définitif au 31122021'!$A$3:$G$422,5,FALSE)</f>
        <v>51</v>
      </c>
      <c r="T170" s="36">
        <f>VLOOKUP(N170,'[1]Stock définitif au 31122021'!$A$3:$G$422,6,FALSE)</f>
        <v>2.23</v>
      </c>
      <c r="U170" s="36" t="str">
        <f>VLOOKUP(N170,'[1]Stock définitif au 31122021'!$A$3:$G$422,3,FALSE)</f>
        <v>AS</v>
      </c>
      <c r="V170">
        <v>2.2330000000000001</v>
      </c>
      <c r="W170">
        <v>2.2330000000000001</v>
      </c>
      <c r="X170" s="45">
        <f>VLOOKUP(A170,'[1]PRIX D''ACHAT A JOUR'!$A$1:$G$477,7,FALSE)</f>
        <v>2.2330000000000001</v>
      </c>
      <c r="Y170" s="46"/>
      <c r="Z170" s="46"/>
      <c r="AB170" s="41">
        <f>VLOOKUP(A170,'[1]PRIX D''ACHAT A JOUR'!$A$1:$J$477,10,FALSE)</f>
        <v>2.4039999999999999</v>
      </c>
      <c r="AC170" s="42" t="s">
        <v>2917</v>
      </c>
      <c r="AD170">
        <v>2.15</v>
      </c>
      <c r="AE170" t="s">
        <v>932</v>
      </c>
      <c r="AF170">
        <v>0</v>
      </c>
      <c r="AI170" t="s">
        <v>933</v>
      </c>
      <c r="AJ170" t="s">
        <v>934</v>
      </c>
      <c r="AM170" t="s">
        <v>935</v>
      </c>
      <c r="AN170" t="s">
        <v>936</v>
      </c>
      <c r="AP170">
        <v>0</v>
      </c>
      <c r="AQ170">
        <v>0</v>
      </c>
      <c r="AS170">
        <v>3.23</v>
      </c>
      <c r="AT170" s="47">
        <f t="shared" ref="AT170:AT182" si="40">X170*BM170</f>
        <v>3.3494999999999999</v>
      </c>
      <c r="AU170" s="48">
        <f t="shared" ref="AU170:AU182" si="41">AB170*BN170</f>
        <v>3.6059999999999999</v>
      </c>
      <c r="AV170" s="48"/>
      <c r="AW170" s="48"/>
      <c r="AX170">
        <v>2</v>
      </c>
      <c r="AY170">
        <v>0</v>
      </c>
      <c r="BK170" s="43">
        <f t="shared" si="30"/>
        <v>0.11640866873065012</v>
      </c>
      <c r="BL170" s="9">
        <f>AS170/V170</f>
        <v>1.4464845499328258</v>
      </c>
      <c r="BM170" s="45">
        <v>1.5</v>
      </c>
      <c r="BN170" s="48">
        <v>1.5</v>
      </c>
      <c r="BO170"/>
      <c r="BP170">
        <f>VLOOKUP(A170,'[1]Synthèse ventes 2021'!$A$1:$C$457,3,FALSE)</f>
        <v>146</v>
      </c>
      <c r="BQ170">
        <f t="shared" si="33"/>
        <v>414.16111999999998</v>
      </c>
      <c r="BR170">
        <f t="shared" si="34"/>
        <v>621.24167999999997</v>
      </c>
      <c r="BS170">
        <f t="shared" si="35"/>
        <v>207.08055999999999</v>
      </c>
      <c r="BT170">
        <v>3.88</v>
      </c>
      <c r="BV170">
        <v>1</v>
      </c>
      <c r="BW170">
        <v>523</v>
      </c>
      <c r="CB170">
        <v>100</v>
      </c>
      <c r="CC170">
        <v>100</v>
      </c>
      <c r="CD170" t="s">
        <v>937</v>
      </c>
      <c r="CE170">
        <v>0</v>
      </c>
      <c r="CI170">
        <v>0</v>
      </c>
      <c r="CJ170">
        <v>0</v>
      </c>
      <c r="CM170">
        <v>0</v>
      </c>
      <c r="CO170">
        <v>0</v>
      </c>
      <c r="CP170">
        <v>0</v>
      </c>
      <c r="CQ170">
        <v>0</v>
      </c>
      <c r="CT170">
        <v>0</v>
      </c>
      <c r="CU170">
        <v>0</v>
      </c>
      <c r="CV170">
        <v>0</v>
      </c>
      <c r="CW170">
        <f>VLOOKUP(A170,'[1]NOUVEAUX TARIFS'!$A$1:$E$467,5,FALSE)</f>
        <v>3.6059999999999999</v>
      </c>
    </row>
    <row r="171" spans="1:101" hidden="1">
      <c r="A171" t="s">
        <v>1184</v>
      </c>
      <c r="C171" t="e">
        <f>VLOOKUP(A171,'[1]PRIX D''ACHAT A JOUR'!$A$1:$C$477,3,FALSE)</f>
        <v>#N/A</v>
      </c>
      <c r="D171" t="s">
        <v>2420</v>
      </c>
      <c r="Q171">
        <v>0</v>
      </c>
      <c r="R171">
        <v>0</v>
      </c>
      <c r="S171" s="36" t="e">
        <f>VLOOKUP(N171,'[1]Stock définitif au 31122021'!$A$3:$G$422,5,FALSE)</f>
        <v>#N/A</v>
      </c>
      <c r="T171" s="36" t="e">
        <f>VLOOKUP(N171,'[1]Stock définitif au 31122021'!$A$3:$G$422,6,FALSE)</f>
        <v>#N/A</v>
      </c>
      <c r="U171" s="36" t="e">
        <f>VLOOKUP(N171,'[1]Stock définitif au 31122021'!$A$3:$G$422,3,FALSE)</f>
        <v>#N/A</v>
      </c>
      <c r="V171">
        <v>0</v>
      </c>
      <c r="W171">
        <f>VLOOKUP(A171,'[1]EXPORT ARTICLES 03012022'!$A$1:$R$883,18,FALSE)</f>
        <v>0</v>
      </c>
      <c r="X171" s="45" t="e">
        <f>VLOOKUP(A171,'[1]PRIX D''ACHAT A JOUR'!$A$1:$G$477,7,FALSE)</f>
        <v>#N/A</v>
      </c>
      <c r="Y171" s="46">
        <v>0</v>
      </c>
      <c r="Z171" s="46"/>
      <c r="AB171" s="42" t="e">
        <f>VLOOKUP(A171,'[1]PRIX D''ACHAT A JOUR'!$A$1:$J$477,10,FALSE)</f>
        <v>#N/A</v>
      </c>
      <c r="AC171" s="48"/>
      <c r="AD171">
        <v>0</v>
      </c>
      <c r="AF171">
        <v>0</v>
      </c>
      <c r="AI171" t="s">
        <v>933</v>
      </c>
      <c r="AJ171" t="s">
        <v>934</v>
      </c>
      <c r="AM171" t="s">
        <v>935</v>
      </c>
      <c r="AN171" t="s">
        <v>936</v>
      </c>
      <c r="AP171">
        <v>0</v>
      </c>
      <c r="AQ171">
        <v>0</v>
      </c>
      <c r="AS171">
        <v>0</v>
      </c>
      <c r="AT171" s="47" t="e">
        <f t="shared" si="40"/>
        <v>#N/A</v>
      </c>
      <c r="AU171" s="48" t="e">
        <f t="shared" si="41"/>
        <v>#N/A</v>
      </c>
      <c r="AV171" s="48"/>
      <c r="AW171" s="48"/>
      <c r="AX171">
        <v>2</v>
      </c>
      <c r="AY171">
        <v>0</v>
      </c>
      <c r="BF171">
        <v>1</v>
      </c>
      <c r="BK171" s="43" t="e">
        <f t="shared" si="30"/>
        <v>#N/A</v>
      </c>
      <c r="BL171" s="9">
        <v>0</v>
      </c>
      <c r="BM171" s="45"/>
      <c r="BN171" s="48">
        <v>1.3</v>
      </c>
      <c r="BO171"/>
      <c r="BP171">
        <f>VLOOKUP(A171,'[1]Synthèse ventes 2021'!$A$1:$C$457,3,FALSE)</f>
        <v>7222</v>
      </c>
      <c r="BQ171"/>
      <c r="BR171"/>
      <c r="BS171"/>
      <c r="BT171">
        <v>0</v>
      </c>
      <c r="BV171">
        <v>1</v>
      </c>
      <c r="CB171">
        <v>100</v>
      </c>
      <c r="CC171">
        <v>100</v>
      </c>
      <c r="CD171" t="s">
        <v>960</v>
      </c>
      <c r="CE171">
        <v>0</v>
      </c>
      <c r="CI171">
        <v>0</v>
      </c>
      <c r="CJ171">
        <v>0</v>
      </c>
      <c r="CM171">
        <v>0</v>
      </c>
      <c r="CO171">
        <v>0</v>
      </c>
      <c r="CP171">
        <v>0</v>
      </c>
      <c r="CQ171">
        <v>0</v>
      </c>
      <c r="CT171">
        <v>0</v>
      </c>
      <c r="CU171">
        <v>0</v>
      </c>
      <c r="CV171">
        <v>0</v>
      </c>
      <c r="CW171" t="e">
        <f>VLOOKUP(A171,'[1]NOUVEAUX TARIFS'!$A$1:$E$467,5,FALSE)</f>
        <v>#N/A</v>
      </c>
    </row>
    <row r="172" spans="1:101">
      <c r="A172" t="s">
        <v>600</v>
      </c>
      <c r="C172" t="str">
        <f>VLOOKUP(A172,'[1]PRIX D''ACHAT A JOUR'!$A$1:$C$477,3,FALSE)</f>
        <v>AS</v>
      </c>
      <c r="D172" t="s">
        <v>1850</v>
      </c>
      <c r="E172">
        <v>8</v>
      </c>
      <c r="F172" t="s">
        <v>965</v>
      </c>
      <c r="G172">
        <v>4</v>
      </c>
      <c r="H172" t="s">
        <v>965</v>
      </c>
      <c r="K172">
        <v>3</v>
      </c>
      <c r="L172" t="s">
        <v>1007</v>
      </c>
      <c r="M172" t="s">
        <v>967</v>
      </c>
      <c r="N172" t="s">
        <v>600</v>
      </c>
      <c r="O172" t="s">
        <v>1851</v>
      </c>
      <c r="Q172">
        <v>1</v>
      </c>
      <c r="R172">
        <v>1</v>
      </c>
      <c r="S172" s="36">
        <f>VLOOKUP(N172,'[1]Stock définitif au 31122021'!$A$3:$G$422,5,FALSE)</f>
        <v>311</v>
      </c>
      <c r="T172" s="36">
        <f>VLOOKUP(N172,'[1]Stock définitif au 31122021'!$A$3:$G$422,6,FALSE)</f>
        <v>1.52</v>
      </c>
      <c r="U172" s="36" t="str">
        <f>VLOOKUP(N172,'[1]Stock définitif au 31122021'!$A$3:$G$422,3,FALSE)</f>
        <v>AS</v>
      </c>
      <c r="V172">
        <v>1.518</v>
      </c>
      <c r="W172">
        <v>1.518</v>
      </c>
      <c r="X172" s="45">
        <f>VLOOKUP(A172,'[1]PRIX D''ACHAT A JOUR'!$A$1:$G$477,7,FALSE)</f>
        <v>1.518</v>
      </c>
      <c r="Y172" s="46"/>
      <c r="Z172" s="46"/>
      <c r="AB172" s="41">
        <f>VLOOKUP(A172,'[1]PRIX D''ACHAT A JOUR'!$A$1:$J$477,10,FALSE)</f>
        <v>1.518</v>
      </c>
      <c r="AC172" s="42" t="s">
        <v>2917</v>
      </c>
      <c r="AD172">
        <v>1.64</v>
      </c>
      <c r="AE172" t="s">
        <v>932</v>
      </c>
      <c r="AF172">
        <v>0</v>
      </c>
      <c r="AI172" t="s">
        <v>933</v>
      </c>
      <c r="AJ172" t="s">
        <v>934</v>
      </c>
      <c r="AM172" t="s">
        <v>935</v>
      </c>
      <c r="AN172" t="s">
        <v>936</v>
      </c>
      <c r="AP172">
        <v>0</v>
      </c>
      <c r="AQ172">
        <v>0</v>
      </c>
      <c r="AS172">
        <v>3.54</v>
      </c>
      <c r="AT172" s="47">
        <f t="shared" si="40"/>
        <v>3.7949999999999999</v>
      </c>
      <c r="AU172" s="48">
        <f t="shared" si="41"/>
        <v>3.7949999999999999</v>
      </c>
      <c r="AV172" s="48"/>
      <c r="AW172" s="48"/>
      <c r="AX172">
        <v>2</v>
      </c>
      <c r="AY172">
        <v>0</v>
      </c>
      <c r="BK172" s="43">
        <f t="shared" si="30"/>
        <v>7.203389830508472E-2</v>
      </c>
      <c r="BL172" s="9">
        <f>AS172/V172</f>
        <v>2.3320158102766797</v>
      </c>
      <c r="BM172" s="45">
        <v>2.5</v>
      </c>
      <c r="BN172" s="48">
        <v>2.5</v>
      </c>
      <c r="BO172"/>
      <c r="BP172">
        <f>VLOOKUP(A172,'[1]Synthèse ventes 2021'!$A$1:$C$457,3,FALSE)</f>
        <v>81</v>
      </c>
      <c r="BQ172">
        <f t="shared" ref="BQ172:BQ204" si="42">IF(BP172="","",BP172*AB172*1.18)</f>
        <v>145.09044</v>
      </c>
      <c r="BR172">
        <f t="shared" ref="BR172:BR204" si="43">IF(BP172="","",BP172*AU172*1.18)</f>
        <v>362.72609999999997</v>
      </c>
      <c r="BS172">
        <f t="shared" ref="BS172:BS204" si="44">IF(BP172="","",BR172-BQ172)</f>
        <v>217.63565999999997</v>
      </c>
      <c r="BT172">
        <v>4.25</v>
      </c>
      <c r="BV172">
        <v>1</v>
      </c>
      <c r="BW172">
        <v>516</v>
      </c>
      <c r="CB172">
        <v>100</v>
      </c>
      <c r="CC172">
        <v>100</v>
      </c>
      <c r="CD172" t="s">
        <v>937</v>
      </c>
      <c r="CE172">
        <v>0</v>
      </c>
      <c r="CI172">
        <v>0</v>
      </c>
      <c r="CJ172">
        <v>0</v>
      </c>
      <c r="CM172">
        <v>0</v>
      </c>
      <c r="CO172">
        <v>0</v>
      </c>
      <c r="CP172">
        <v>0</v>
      </c>
      <c r="CQ172">
        <v>0</v>
      </c>
      <c r="CT172">
        <v>0</v>
      </c>
      <c r="CU172">
        <v>0</v>
      </c>
      <c r="CV172">
        <v>0</v>
      </c>
      <c r="CW172">
        <f>VLOOKUP(A172,'[1]NOUVEAUX TARIFS'!$A$1:$E$467,5,FALSE)</f>
        <v>3.7949999999999999</v>
      </c>
    </row>
    <row r="173" spans="1:101">
      <c r="A173" t="s">
        <v>782</v>
      </c>
      <c r="C173" t="str">
        <f>VLOOKUP(A173,'[1]PRIX D''ACHAT A JOUR'!$A$1:$C$477,3,FALSE)</f>
        <v>AS</v>
      </c>
      <c r="D173" t="s">
        <v>783</v>
      </c>
      <c r="E173">
        <v>16</v>
      </c>
      <c r="F173" t="s">
        <v>1031</v>
      </c>
      <c r="G173">
        <v>10</v>
      </c>
      <c r="H173" t="s">
        <v>1031</v>
      </c>
      <c r="M173" t="s">
        <v>1661</v>
      </c>
      <c r="N173" t="s">
        <v>782</v>
      </c>
      <c r="O173" t="s">
        <v>783</v>
      </c>
      <c r="Q173">
        <v>1</v>
      </c>
      <c r="R173">
        <v>0</v>
      </c>
      <c r="S173" s="36">
        <f>VLOOKUP(N173,'[1]Stock définitif au 31122021'!$A$3:$G$422,5,FALSE)</f>
        <v>1</v>
      </c>
      <c r="T173" s="36">
        <f>VLOOKUP(N173,'[1]Stock définitif au 31122021'!$A$3:$G$422,6,FALSE)</f>
        <v>3.19</v>
      </c>
      <c r="U173" s="36" t="str">
        <f>VLOOKUP(N173,'[1]Stock définitif au 31122021'!$A$3:$G$422,3,FALSE)</f>
        <v>AS</v>
      </c>
      <c r="V173">
        <v>3.19</v>
      </c>
      <c r="W173">
        <f>VLOOKUP(A173,'[1]EXPORT ARTICLES 03012022'!$A$1:$R$883,18,FALSE)</f>
        <v>3.19</v>
      </c>
      <c r="X173" s="45">
        <f>VLOOKUP(A173,'[1]PRIX D''ACHAT A JOUR'!$A$1:$G$477,7,FALSE)</f>
        <v>3.19</v>
      </c>
      <c r="Y173" s="46"/>
      <c r="Z173" s="46"/>
      <c r="AA173" s="42" t="s">
        <v>2924</v>
      </c>
      <c r="AB173" s="41">
        <f>X173</f>
        <v>3.19</v>
      </c>
      <c r="AC173" s="42" t="s">
        <v>2917</v>
      </c>
      <c r="AD173">
        <v>3.19</v>
      </c>
      <c r="AE173" t="s">
        <v>932</v>
      </c>
      <c r="AF173">
        <v>0</v>
      </c>
      <c r="AI173" t="s">
        <v>933</v>
      </c>
      <c r="AJ173" t="s">
        <v>934</v>
      </c>
      <c r="AM173" t="s">
        <v>935</v>
      </c>
      <c r="AN173" t="s">
        <v>936</v>
      </c>
      <c r="AP173">
        <v>0</v>
      </c>
      <c r="AQ173">
        <v>0</v>
      </c>
      <c r="AS173">
        <v>3.88</v>
      </c>
      <c r="AT173" s="47">
        <f t="shared" si="40"/>
        <v>3.9874999999999998</v>
      </c>
      <c r="AU173" s="49">
        <f t="shared" si="41"/>
        <v>3.9874999999999998</v>
      </c>
      <c r="AV173" s="48"/>
      <c r="AW173" s="48"/>
      <c r="AX173">
        <v>2</v>
      </c>
      <c r="AY173">
        <v>0</v>
      </c>
      <c r="BK173" s="43">
        <f t="shared" si="30"/>
        <v>2.7706185567010291E-2</v>
      </c>
      <c r="BL173" s="9">
        <f>AS173/V173</f>
        <v>1.2163009404388714</v>
      </c>
      <c r="BM173" s="45">
        <v>1.25</v>
      </c>
      <c r="BN173" s="48">
        <v>1.25</v>
      </c>
      <c r="BO173"/>
      <c r="BP173">
        <f>VLOOKUP(A173,'[1]Synthèse ventes 2021'!$A$1:$C$457,3,FALSE)</f>
        <v>5</v>
      </c>
      <c r="BQ173">
        <f t="shared" si="42"/>
        <v>18.820999999999998</v>
      </c>
      <c r="BR173">
        <f t="shared" si="43"/>
        <v>23.526249999999997</v>
      </c>
      <c r="BS173">
        <f t="shared" si="44"/>
        <v>4.7052499999999995</v>
      </c>
      <c r="BT173">
        <v>4.66</v>
      </c>
      <c r="BV173">
        <v>1</v>
      </c>
      <c r="BW173">
        <v>494</v>
      </c>
      <c r="CB173">
        <v>100</v>
      </c>
      <c r="CC173">
        <v>100</v>
      </c>
      <c r="CD173" t="s">
        <v>937</v>
      </c>
      <c r="CE173">
        <v>0</v>
      </c>
      <c r="CI173">
        <v>0</v>
      </c>
      <c r="CJ173">
        <v>0</v>
      </c>
      <c r="CM173">
        <v>0</v>
      </c>
      <c r="CO173">
        <v>0</v>
      </c>
      <c r="CP173">
        <v>0</v>
      </c>
      <c r="CQ173">
        <v>0</v>
      </c>
      <c r="CT173">
        <v>0</v>
      </c>
      <c r="CU173">
        <v>0</v>
      </c>
      <c r="CV173">
        <v>0</v>
      </c>
      <c r="CW173">
        <f>VLOOKUP(A173,'[1]NOUVEAUX TARIFS'!$A$1:$E$467,5,FALSE)</f>
        <v>3.9874999999999998</v>
      </c>
    </row>
    <row r="174" spans="1:101">
      <c r="A174" t="s">
        <v>476</v>
      </c>
      <c r="C174" t="str">
        <f>VLOOKUP(A174,'[1]PRIX D''ACHAT A JOUR'!$A$1:$C$477,3,FALSE)</f>
        <v>AS</v>
      </c>
      <c r="D174" t="s">
        <v>2937</v>
      </c>
      <c r="E174">
        <v>10</v>
      </c>
      <c r="F174" t="s">
        <v>938</v>
      </c>
      <c r="G174">
        <v>8</v>
      </c>
      <c r="H174" t="s">
        <v>938</v>
      </c>
      <c r="M174" t="s">
        <v>929</v>
      </c>
      <c r="N174" t="s">
        <v>2938</v>
      </c>
      <c r="O174" t="s">
        <v>2939</v>
      </c>
      <c r="Q174">
        <v>1</v>
      </c>
      <c r="R174">
        <v>1</v>
      </c>
      <c r="S174" s="36" t="e">
        <f>VLOOKUP(N174,'[1]Stock définitif au 31122021'!$A$3:$G$422,5,FALSE)</f>
        <v>#N/A</v>
      </c>
      <c r="T174" s="36" t="e">
        <f>VLOOKUP(N174,'[1]Stock définitif au 31122021'!$A$3:$G$422,6,FALSE)</f>
        <v>#N/A</v>
      </c>
      <c r="U174" s="36" t="e">
        <f>VLOOKUP(N174,'[1]Stock définitif au 31122021'!$A$3:$G$422,3,FALSE)</f>
        <v>#N/A</v>
      </c>
      <c r="V174">
        <v>2.21</v>
      </c>
      <c r="W174">
        <v>2.21</v>
      </c>
      <c r="X174" s="45">
        <f>VLOOKUP(A174,'[1]PRIX D''ACHAT A JOUR'!$A$1:$G$477,7,FALSE)</f>
        <v>2.21</v>
      </c>
      <c r="Y174" s="46"/>
      <c r="Z174" s="46"/>
      <c r="AB174" s="41">
        <v>0.92</v>
      </c>
      <c r="AC174" s="42" t="s">
        <v>2917</v>
      </c>
      <c r="AD174">
        <v>2.4300000000000002</v>
      </c>
      <c r="AE174" t="s">
        <v>932</v>
      </c>
      <c r="AF174">
        <v>0</v>
      </c>
      <c r="AI174" t="s">
        <v>933</v>
      </c>
      <c r="AJ174" t="s">
        <v>934</v>
      </c>
      <c r="AM174" t="s">
        <v>935</v>
      </c>
      <c r="AN174" t="s">
        <v>936</v>
      </c>
      <c r="AO174">
        <v>1</v>
      </c>
      <c r="AP174">
        <v>0</v>
      </c>
      <c r="AQ174">
        <v>0</v>
      </c>
      <c r="AS174">
        <v>4.9400000000000004</v>
      </c>
      <c r="AT174" s="47">
        <f t="shared" si="40"/>
        <v>4.9725000000000001</v>
      </c>
      <c r="AU174" s="48">
        <f t="shared" si="41"/>
        <v>2.0700000000000003</v>
      </c>
      <c r="AV174" s="48"/>
      <c r="AW174" s="48"/>
      <c r="AX174">
        <v>2</v>
      </c>
      <c r="AY174">
        <v>0</v>
      </c>
      <c r="BK174" s="43">
        <f t="shared" si="30"/>
        <v>-0.58097165991902833</v>
      </c>
      <c r="BL174" s="9">
        <f>AS174/V174</f>
        <v>2.2352941176470589</v>
      </c>
      <c r="BM174" s="45">
        <v>2.25</v>
      </c>
      <c r="BN174" s="48">
        <v>2.25</v>
      </c>
      <c r="BO174"/>
      <c r="BP174">
        <f>VLOOKUP(A174,'[1]Synthèse ventes 2021'!$A$1:$C$457,3,FALSE)</f>
        <v>571</v>
      </c>
      <c r="BQ174">
        <f t="shared" si="42"/>
        <v>619.87760000000003</v>
      </c>
      <c r="BR174">
        <f t="shared" si="43"/>
        <v>1394.7246000000002</v>
      </c>
      <c r="BS174">
        <f t="shared" si="44"/>
        <v>774.84700000000021</v>
      </c>
      <c r="BT174">
        <v>5.93</v>
      </c>
      <c r="BV174">
        <v>1</v>
      </c>
      <c r="BW174">
        <v>98</v>
      </c>
      <c r="CB174">
        <v>100</v>
      </c>
      <c r="CC174">
        <v>100</v>
      </c>
      <c r="CD174" t="s">
        <v>937</v>
      </c>
      <c r="CE174">
        <v>0</v>
      </c>
      <c r="CI174">
        <v>0</v>
      </c>
      <c r="CJ174">
        <v>0</v>
      </c>
      <c r="CM174">
        <v>0</v>
      </c>
      <c r="CO174">
        <v>0</v>
      </c>
      <c r="CP174">
        <v>0</v>
      </c>
      <c r="CQ174">
        <v>0</v>
      </c>
      <c r="CT174">
        <v>0</v>
      </c>
      <c r="CU174">
        <v>0</v>
      </c>
      <c r="CV174">
        <v>0</v>
      </c>
      <c r="CW174">
        <f>VLOOKUP(A174,'[1]NOUVEAUX TARIFS'!$A$1:$E$467,5,FALSE)</f>
        <v>2.0700000000000003</v>
      </c>
    </row>
    <row r="175" spans="1:101">
      <c r="A175" t="s">
        <v>474</v>
      </c>
      <c r="C175" t="str">
        <f>VLOOKUP(A175,'[1]PRIX D''ACHAT A JOUR'!$A$1:$C$477,3,FALSE)</f>
        <v>AS</v>
      </c>
      <c r="D175" t="s">
        <v>2940</v>
      </c>
      <c r="E175">
        <v>10</v>
      </c>
      <c r="F175" t="s">
        <v>938</v>
      </c>
      <c r="G175">
        <v>8</v>
      </c>
      <c r="H175" t="s">
        <v>938</v>
      </c>
      <c r="M175" t="s">
        <v>929</v>
      </c>
      <c r="N175" t="s">
        <v>2941</v>
      </c>
      <c r="O175" t="s">
        <v>475</v>
      </c>
      <c r="P175">
        <v>1</v>
      </c>
      <c r="Q175">
        <v>1</v>
      </c>
      <c r="R175">
        <v>200</v>
      </c>
      <c r="S175" s="36" t="e">
        <f>VLOOKUP(N175,'[1]Stock définitif au 31122021'!$A$3:$G$422,5,FALSE)</f>
        <v>#N/A</v>
      </c>
      <c r="T175" s="36" t="e">
        <f>VLOOKUP(N175,'[1]Stock définitif au 31122021'!$A$3:$G$422,6,FALSE)</f>
        <v>#N/A</v>
      </c>
      <c r="U175" s="36" t="e">
        <f>VLOOKUP(N175,'[1]Stock définitif au 31122021'!$A$3:$G$422,3,FALSE)</f>
        <v>#N/A</v>
      </c>
      <c r="V175">
        <v>2.57</v>
      </c>
      <c r="W175">
        <v>2.57</v>
      </c>
      <c r="X175" s="45">
        <f>VLOOKUP(A175,'[1]PRIX D''ACHAT A JOUR'!$A$1:$G$477,7,FALSE)</f>
        <v>2.57</v>
      </c>
      <c r="Y175" s="46"/>
      <c r="Z175" s="46"/>
      <c r="AB175" s="41">
        <v>0.92</v>
      </c>
      <c r="AC175" s="42" t="s">
        <v>2917</v>
      </c>
      <c r="AD175">
        <v>2.83</v>
      </c>
      <c r="AE175" t="s">
        <v>932</v>
      </c>
      <c r="AF175">
        <v>0</v>
      </c>
      <c r="AI175" t="s">
        <v>933</v>
      </c>
      <c r="AJ175" t="s">
        <v>934</v>
      </c>
      <c r="AM175" t="s">
        <v>935</v>
      </c>
      <c r="AN175" t="s">
        <v>936</v>
      </c>
      <c r="AO175">
        <v>1</v>
      </c>
      <c r="AP175">
        <v>0</v>
      </c>
      <c r="AQ175">
        <v>0</v>
      </c>
      <c r="AS175">
        <v>4.9400000000000004</v>
      </c>
      <c r="AT175" s="47">
        <f t="shared" si="40"/>
        <v>5.7824999999999998</v>
      </c>
      <c r="AU175" s="48">
        <f t="shared" si="41"/>
        <v>2.0700000000000003</v>
      </c>
      <c r="AV175" s="48"/>
      <c r="AW175" s="48"/>
      <c r="AX175">
        <v>2</v>
      </c>
      <c r="AY175">
        <v>0</v>
      </c>
      <c r="BK175" s="43">
        <f t="shared" si="30"/>
        <v>-0.58097165991902833</v>
      </c>
      <c r="BL175" s="9">
        <f>AS175/V175</f>
        <v>1.9221789883268485</v>
      </c>
      <c r="BM175" s="45">
        <v>2.25</v>
      </c>
      <c r="BN175" s="48">
        <v>2.25</v>
      </c>
      <c r="BO175"/>
      <c r="BP175">
        <f>VLOOKUP(A175,'[1]Synthèse ventes 2021'!$A$1:$C$457,3,FALSE)</f>
        <v>273</v>
      </c>
      <c r="BQ175">
        <f t="shared" si="42"/>
        <v>296.36880000000002</v>
      </c>
      <c r="BR175">
        <f t="shared" si="43"/>
        <v>666.82980000000009</v>
      </c>
      <c r="BS175">
        <f t="shared" si="44"/>
        <v>370.46100000000007</v>
      </c>
      <c r="BT175">
        <v>5.93</v>
      </c>
      <c r="BV175">
        <v>1</v>
      </c>
      <c r="BW175">
        <v>56</v>
      </c>
      <c r="CB175">
        <v>100</v>
      </c>
      <c r="CC175">
        <v>100</v>
      </c>
      <c r="CD175" t="s">
        <v>937</v>
      </c>
      <c r="CE175">
        <v>0</v>
      </c>
      <c r="CI175">
        <v>0</v>
      </c>
      <c r="CJ175">
        <v>0</v>
      </c>
      <c r="CM175">
        <v>0</v>
      </c>
      <c r="CO175">
        <v>0</v>
      </c>
      <c r="CP175">
        <v>0</v>
      </c>
      <c r="CQ175">
        <v>0</v>
      </c>
      <c r="CT175">
        <v>0</v>
      </c>
      <c r="CU175">
        <v>0</v>
      </c>
      <c r="CV175">
        <v>0</v>
      </c>
      <c r="CW175">
        <f>VLOOKUP(A175,'[1]NOUVEAUX TARIFS'!$A$1:$E$467,5,FALSE)</f>
        <v>2.0700000000000003</v>
      </c>
    </row>
    <row r="176" spans="1:101" hidden="1">
      <c r="A176" t="s">
        <v>1133</v>
      </c>
      <c r="C176" t="e">
        <f>VLOOKUP(A176,'[1]PRIX D''ACHAT A JOUR'!$A$1:$C$477,3,FALSE)</f>
        <v>#N/A</v>
      </c>
      <c r="D176" t="s">
        <v>1134</v>
      </c>
      <c r="M176" t="s">
        <v>986</v>
      </c>
      <c r="N176" t="s">
        <v>1133</v>
      </c>
      <c r="O176" t="s">
        <v>1135</v>
      </c>
      <c r="Q176">
        <v>1</v>
      </c>
      <c r="R176">
        <v>0</v>
      </c>
      <c r="S176" s="36" t="e">
        <f>VLOOKUP(N176,'[1]Stock définitif au 31122021'!$A$3:$G$422,5,FALSE)</f>
        <v>#N/A</v>
      </c>
      <c r="T176" s="36" t="e">
        <f>VLOOKUP(N176,'[1]Stock définitif au 31122021'!$A$3:$G$422,6,FALSE)</f>
        <v>#N/A</v>
      </c>
      <c r="U176" s="36" t="e">
        <f>VLOOKUP(N176,'[1]Stock définitif au 31122021'!$A$3:$G$422,3,FALSE)</f>
        <v>#N/A</v>
      </c>
      <c r="V176" s="36">
        <v>0</v>
      </c>
      <c r="W176" s="36">
        <f>VLOOKUP(A176,'[1]EXPORT ARTICLES 03012022'!$A$1:$R$883,18,FALSE)</f>
        <v>0</v>
      </c>
      <c r="X176" s="2" t="e">
        <f>VLOOKUP(A176,'[1]PRIX D''ACHAT A JOUR'!$A$1:$G$477,7,FALSE)</f>
        <v>#N/A</v>
      </c>
      <c r="Y176" s="46">
        <v>0</v>
      </c>
      <c r="Z176" s="46"/>
      <c r="AA176" s="53">
        <v>7.0000000000000007E-2</v>
      </c>
      <c r="AB176" s="42" t="e">
        <f>VLOOKUP(A176,'[1]PRIX D''ACHAT A JOUR'!$A$1:$J$477,10,FALSE)</f>
        <v>#N/A</v>
      </c>
      <c r="AD176">
        <v>0</v>
      </c>
      <c r="AE176" t="s">
        <v>932</v>
      </c>
      <c r="AF176">
        <v>0</v>
      </c>
      <c r="AI176" t="s">
        <v>933</v>
      </c>
      <c r="AJ176" t="s">
        <v>934</v>
      </c>
      <c r="AM176" t="s">
        <v>935</v>
      </c>
      <c r="AN176" t="s">
        <v>936</v>
      </c>
      <c r="AP176">
        <v>0</v>
      </c>
      <c r="AQ176">
        <v>0</v>
      </c>
      <c r="AS176" s="36">
        <v>0</v>
      </c>
      <c r="AT176" s="54" t="e">
        <f t="shared" si="40"/>
        <v>#N/A</v>
      </c>
      <c r="AU176" s="42" t="e">
        <f t="shared" si="41"/>
        <v>#N/A</v>
      </c>
      <c r="AV176" s="48"/>
      <c r="AW176" s="48"/>
      <c r="AX176">
        <v>2</v>
      </c>
      <c r="AY176">
        <v>0</v>
      </c>
      <c r="BB176">
        <v>1</v>
      </c>
      <c r="BC176">
        <v>1</v>
      </c>
      <c r="BK176" s="43" t="e">
        <f t="shared" si="30"/>
        <v>#N/A</v>
      </c>
      <c r="BL176" s="55">
        <v>0</v>
      </c>
      <c r="BO176" s="36">
        <v>1</v>
      </c>
      <c r="BP176"/>
      <c r="BQ176" t="str">
        <f t="shared" si="42"/>
        <v/>
      </c>
      <c r="BR176" t="str">
        <f t="shared" si="43"/>
        <v/>
      </c>
      <c r="BS176" t="str">
        <f t="shared" si="44"/>
        <v/>
      </c>
      <c r="BT176">
        <v>0</v>
      </c>
      <c r="CB176">
        <v>100</v>
      </c>
      <c r="CC176">
        <v>100</v>
      </c>
      <c r="CD176" t="s">
        <v>960</v>
      </c>
      <c r="CE176">
        <v>0</v>
      </c>
      <c r="CI176">
        <v>0</v>
      </c>
      <c r="CJ176">
        <v>0</v>
      </c>
      <c r="CM176">
        <v>0</v>
      </c>
      <c r="CO176">
        <v>0</v>
      </c>
      <c r="CP176">
        <v>0</v>
      </c>
      <c r="CQ176">
        <v>0</v>
      </c>
      <c r="CT176">
        <v>0</v>
      </c>
      <c r="CU176">
        <v>0</v>
      </c>
      <c r="CV176">
        <v>0</v>
      </c>
      <c r="CW176" t="e">
        <f>VLOOKUP(A176,'[1]NOUVEAUX TARIFS'!$A$1:$E$467,5,FALSE)</f>
        <v>#N/A</v>
      </c>
    </row>
    <row r="177" spans="1:101">
      <c r="A177" t="s">
        <v>670</v>
      </c>
      <c r="C177" t="str">
        <f>VLOOKUP(A177,'[1]PRIX D''ACHAT A JOUR'!$A$1:$C$477,3,FALSE)</f>
        <v>AS</v>
      </c>
      <c r="D177" t="s">
        <v>2942</v>
      </c>
      <c r="E177">
        <v>10</v>
      </c>
      <c r="F177" t="s">
        <v>938</v>
      </c>
      <c r="G177">
        <v>8</v>
      </c>
      <c r="H177" t="s">
        <v>938</v>
      </c>
      <c r="M177" t="s">
        <v>929</v>
      </c>
      <c r="N177" t="s">
        <v>2474</v>
      </c>
      <c r="O177" t="s">
        <v>2475</v>
      </c>
      <c r="P177">
        <v>1</v>
      </c>
      <c r="Q177">
        <v>1</v>
      </c>
      <c r="R177">
        <v>125</v>
      </c>
      <c r="S177" s="36" t="e">
        <f>VLOOKUP(N177,'[1]Stock définitif au 31122021'!$A$3:$G$422,5,FALSE)</f>
        <v>#N/A</v>
      </c>
      <c r="T177" s="36" t="e">
        <f>VLOOKUP(N177,'[1]Stock définitif au 31122021'!$A$3:$G$422,6,FALSE)</f>
        <v>#N/A</v>
      </c>
      <c r="U177" s="36" t="e">
        <f>VLOOKUP(N177,'[1]Stock définitif au 31122021'!$A$3:$G$422,3,FALSE)</f>
        <v>#N/A</v>
      </c>
      <c r="V177">
        <v>3.5</v>
      </c>
      <c r="W177">
        <v>3.5</v>
      </c>
      <c r="X177" s="45">
        <f>VLOOKUP(A177,'[1]PRIX D''ACHAT A JOUR'!$A$1:$G$477,7,FALSE)</f>
        <v>3.5</v>
      </c>
      <c r="Y177" s="46"/>
      <c r="Z177" s="46"/>
      <c r="AB177" s="41">
        <f>X177</f>
        <v>3.5</v>
      </c>
      <c r="AC177" s="42" t="s">
        <v>2917</v>
      </c>
      <c r="AD177">
        <v>3</v>
      </c>
      <c r="AE177" t="s">
        <v>932</v>
      </c>
      <c r="AF177">
        <v>0</v>
      </c>
      <c r="AI177" t="s">
        <v>933</v>
      </c>
      <c r="AJ177" t="s">
        <v>934</v>
      </c>
      <c r="AM177" t="s">
        <v>935</v>
      </c>
      <c r="AN177" t="s">
        <v>936</v>
      </c>
      <c r="AO177">
        <v>1</v>
      </c>
      <c r="AP177">
        <v>0</v>
      </c>
      <c r="AQ177">
        <v>0</v>
      </c>
      <c r="AS177">
        <v>4.5</v>
      </c>
      <c r="AT177" s="47">
        <f t="shared" si="40"/>
        <v>4.6550000000000002</v>
      </c>
      <c r="AU177" s="48">
        <f t="shared" si="41"/>
        <v>4.6550000000000002</v>
      </c>
      <c r="AV177" s="48"/>
      <c r="AW177" s="48"/>
      <c r="AX177">
        <v>3</v>
      </c>
      <c r="AY177">
        <v>0</v>
      </c>
      <c r="BK177" s="43">
        <f t="shared" si="30"/>
        <v>3.44444444444445E-2</v>
      </c>
      <c r="BL177" s="9">
        <f t="shared" ref="BL177:BL202" si="45">AS177/V177</f>
        <v>1.2857142857142858</v>
      </c>
      <c r="BM177" s="45">
        <v>1.33</v>
      </c>
      <c r="BN177" s="48">
        <v>1.33</v>
      </c>
      <c r="BO177"/>
      <c r="BP177">
        <f>VLOOKUP(A177,'[1]Synthèse ventes 2021'!$A$1:$C$457,3,FALSE)</f>
        <v>29</v>
      </c>
      <c r="BQ177">
        <f t="shared" si="42"/>
        <v>119.77</v>
      </c>
      <c r="BR177">
        <f t="shared" si="43"/>
        <v>159.29409999999999</v>
      </c>
      <c r="BS177">
        <f t="shared" si="44"/>
        <v>39.52409999999999</v>
      </c>
      <c r="BT177">
        <v>5.4</v>
      </c>
      <c r="BV177">
        <v>1</v>
      </c>
      <c r="CB177">
        <v>100</v>
      </c>
      <c r="CC177">
        <v>100</v>
      </c>
      <c r="CD177" t="s">
        <v>937</v>
      </c>
      <c r="CE177">
        <v>0</v>
      </c>
      <c r="CI177">
        <v>0</v>
      </c>
      <c r="CJ177">
        <v>0</v>
      </c>
      <c r="CM177">
        <v>0</v>
      </c>
      <c r="CO177">
        <v>0</v>
      </c>
      <c r="CP177">
        <v>0</v>
      </c>
      <c r="CQ177">
        <v>0</v>
      </c>
      <c r="CT177">
        <v>0</v>
      </c>
      <c r="CU177">
        <v>0</v>
      </c>
      <c r="CV177">
        <v>0</v>
      </c>
      <c r="CW177">
        <f>VLOOKUP(A177,'[1]NOUVEAUX TARIFS'!$A$1:$E$467,5,FALSE)</f>
        <v>4.6550000000000002</v>
      </c>
    </row>
    <row r="178" spans="1:101">
      <c r="A178" t="s">
        <v>508</v>
      </c>
      <c r="C178" t="str">
        <f>VLOOKUP(A178,'[1]PRIX D''ACHAT A JOUR'!$A$1:$C$477,3,FALSE)</f>
        <v>AS</v>
      </c>
      <c r="D178" t="s">
        <v>994</v>
      </c>
      <c r="E178">
        <v>10</v>
      </c>
      <c r="F178" t="s">
        <v>938</v>
      </c>
      <c r="G178">
        <v>8</v>
      </c>
      <c r="H178" t="s">
        <v>938</v>
      </c>
      <c r="M178" t="s">
        <v>989</v>
      </c>
      <c r="N178" t="s">
        <v>995</v>
      </c>
      <c r="O178" t="s">
        <v>509</v>
      </c>
      <c r="P178">
        <v>1</v>
      </c>
      <c r="Q178">
        <v>1</v>
      </c>
      <c r="R178">
        <v>1</v>
      </c>
      <c r="S178" s="36" t="e">
        <f>VLOOKUP(N178,'[1]Stock définitif au 31122021'!$A$3:$G$422,5,FALSE)</f>
        <v>#N/A</v>
      </c>
      <c r="T178" s="36" t="e">
        <f>VLOOKUP(N178,'[1]Stock définitif au 31122021'!$A$3:$G$422,6,FALSE)</f>
        <v>#N/A</v>
      </c>
      <c r="U178" s="36" t="e">
        <f>VLOOKUP(N178,'[1]Stock définitif au 31122021'!$A$3:$G$422,3,FALSE)</f>
        <v>#N/A</v>
      </c>
      <c r="V178">
        <v>1.64</v>
      </c>
      <c r="W178">
        <f>VLOOKUP(A178,'[1]EXPORT ARTICLES 03012022'!$A$1:$R$883,18,FALSE)</f>
        <v>1.64</v>
      </c>
      <c r="X178" s="45">
        <f>VLOOKUP(A178,'[1]PRIX D''ACHAT A JOUR'!$A$1:$G$477,7,FALSE)</f>
        <v>1.64</v>
      </c>
      <c r="Y178" s="46"/>
      <c r="Z178" s="46"/>
      <c r="AB178" s="41">
        <f>X178</f>
        <v>1.64</v>
      </c>
      <c r="AC178" s="42" t="s">
        <v>2917</v>
      </c>
      <c r="AD178">
        <v>1.64</v>
      </c>
      <c r="AE178" t="s">
        <v>932</v>
      </c>
      <c r="AF178">
        <v>0</v>
      </c>
      <c r="AI178" t="s">
        <v>933</v>
      </c>
      <c r="AJ178" t="s">
        <v>934</v>
      </c>
      <c r="AM178" t="s">
        <v>935</v>
      </c>
      <c r="AN178" t="s">
        <v>936</v>
      </c>
      <c r="AO178">
        <v>1</v>
      </c>
      <c r="AP178">
        <v>0</v>
      </c>
      <c r="AQ178">
        <v>0</v>
      </c>
      <c r="AS178">
        <v>4.26</v>
      </c>
      <c r="AT178" s="47">
        <f t="shared" si="40"/>
        <v>4.92</v>
      </c>
      <c r="AU178" s="48">
        <f t="shared" si="41"/>
        <v>4.92</v>
      </c>
      <c r="AV178" s="48"/>
      <c r="AW178" s="48"/>
      <c r="AX178">
        <v>2</v>
      </c>
      <c r="AY178">
        <v>0</v>
      </c>
      <c r="BK178" s="43">
        <f t="shared" si="30"/>
        <v>0.15492957746478878</v>
      </c>
      <c r="BL178" s="9">
        <f t="shared" si="45"/>
        <v>2.5975609756097562</v>
      </c>
      <c r="BM178" s="45">
        <v>3</v>
      </c>
      <c r="BN178" s="48">
        <v>3</v>
      </c>
      <c r="BO178"/>
      <c r="BP178">
        <f>VLOOKUP(A178,'[1]Synthèse ventes 2021'!$A$1:$C$457,3,FALSE)</f>
        <v>31</v>
      </c>
      <c r="BQ178">
        <f t="shared" si="42"/>
        <v>59.991199999999992</v>
      </c>
      <c r="BR178">
        <f t="shared" si="43"/>
        <v>179.9736</v>
      </c>
      <c r="BS178">
        <f t="shared" si="44"/>
        <v>119.98240000000001</v>
      </c>
      <c r="BT178">
        <v>5.1100000000000003</v>
      </c>
      <c r="BV178">
        <v>1</v>
      </c>
      <c r="BW178">
        <v>58</v>
      </c>
      <c r="CB178">
        <v>100</v>
      </c>
      <c r="CC178">
        <v>100</v>
      </c>
      <c r="CD178" t="s">
        <v>937</v>
      </c>
      <c r="CE178">
        <v>0</v>
      </c>
      <c r="CI178">
        <v>0</v>
      </c>
      <c r="CJ178">
        <v>0</v>
      </c>
      <c r="CM178">
        <v>0</v>
      </c>
      <c r="CO178">
        <v>0</v>
      </c>
      <c r="CP178">
        <v>0</v>
      </c>
      <c r="CQ178">
        <v>0</v>
      </c>
      <c r="CT178">
        <v>0</v>
      </c>
      <c r="CU178">
        <v>0</v>
      </c>
      <c r="CV178">
        <v>0</v>
      </c>
      <c r="CW178">
        <f>VLOOKUP(A178,'[1]NOUVEAUX TARIFS'!$A$1:$E$467,5,FALSE)</f>
        <v>4.92</v>
      </c>
    </row>
    <row r="179" spans="1:101">
      <c r="A179" t="s">
        <v>819</v>
      </c>
      <c r="C179" t="str">
        <f>VLOOKUP(A179,'[1]PRIX D''ACHAT A JOUR'!$A$1:$C$477,3,FALSE)</f>
        <v>AS</v>
      </c>
      <c r="D179" t="s">
        <v>820</v>
      </c>
      <c r="E179">
        <v>16</v>
      </c>
      <c r="F179" t="s">
        <v>1031</v>
      </c>
      <c r="M179" t="s">
        <v>1759</v>
      </c>
      <c r="N179" t="s">
        <v>819</v>
      </c>
      <c r="O179" t="s">
        <v>820</v>
      </c>
      <c r="Q179">
        <v>1</v>
      </c>
      <c r="R179">
        <v>0</v>
      </c>
      <c r="S179" s="36">
        <f>VLOOKUP(N179,'[1]Stock définitif au 31122021'!$A$3:$G$422,5,FALSE)</f>
        <v>630</v>
      </c>
      <c r="T179" s="36">
        <f>VLOOKUP(N179,'[1]Stock définitif au 31122021'!$A$3:$G$422,6,FALSE)</f>
        <v>3.75</v>
      </c>
      <c r="U179" s="36" t="str">
        <f>VLOOKUP(N179,'[1]Stock définitif au 31122021'!$A$3:$G$422,3,FALSE)</f>
        <v>AS</v>
      </c>
      <c r="V179">
        <v>3.75</v>
      </c>
      <c r="W179">
        <f>VLOOKUP(A179,'[1]EXPORT ARTICLES 03012022'!$A$1:$R$883,18,FALSE)</f>
        <v>3.75</v>
      </c>
      <c r="X179" s="45">
        <f>VLOOKUP(A179,'[1]PRIX D''ACHAT A JOUR'!$A$1:$G$477,7,FALSE)</f>
        <v>3.75</v>
      </c>
      <c r="Y179" s="46"/>
      <c r="Z179" s="46"/>
      <c r="AB179" s="41">
        <f>+X179</f>
        <v>3.75</v>
      </c>
      <c r="AC179" s="42" t="s">
        <v>2917</v>
      </c>
      <c r="AD179">
        <v>3.75</v>
      </c>
      <c r="AE179" t="s">
        <v>932</v>
      </c>
      <c r="AF179">
        <v>0</v>
      </c>
      <c r="AI179" t="s">
        <v>933</v>
      </c>
      <c r="AJ179" t="s">
        <v>934</v>
      </c>
      <c r="AM179" t="s">
        <v>935</v>
      </c>
      <c r="AN179" t="s">
        <v>936</v>
      </c>
      <c r="AP179">
        <v>0</v>
      </c>
      <c r="AQ179">
        <v>0</v>
      </c>
      <c r="AS179">
        <v>4.88</v>
      </c>
      <c r="AT179" s="47">
        <f t="shared" si="40"/>
        <v>4.9875000000000007</v>
      </c>
      <c r="AU179" s="48">
        <f t="shared" si="41"/>
        <v>4.9875000000000007</v>
      </c>
      <c r="AV179" s="48"/>
      <c r="AW179" s="48"/>
      <c r="AX179">
        <v>2</v>
      </c>
      <c r="AY179">
        <v>0</v>
      </c>
      <c r="BK179" s="43">
        <f t="shared" si="30"/>
        <v>2.2028688524590331E-2</v>
      </c>
      <c r="BL179" s="9">
        <f t="shared" si="45"/>
        <v>1.3013333333333332</v>
      </c>
      <c r="BM179" s="45">
        <v>1.33</v>
      </c>
      <c r="BN179" s="48">
        <v>1.33</v>
      </c>
      <c r="BO179"/>
      <c r="BP179">
        <f>VLOOKUP(A179,'[1]Synthèse ventes 2021'!$A$1:$C$457,3,FALSE)</f>
        <v>46</v>
      </c>
      <c r="BQ179">
        <f t="shared" si="42"/>
        <v>203.54999999999998</v>
      </c>
      <c r="BR179">
        <f t="shared" si="43"/>
        <v>270.72150000000005</v>
      </c>
      <c r="BS179">
        <f t="shared" si="44"/>
        <v>67.171500000000066</v>
      </c>
      <c r="BT179">
        <v>5.86</v>
      </c>
      <c r="BV179">
        <v>1</v>
      </c>
      <c r="CB179">
        <v>100</v>
      </c>
      <c r="CC179">
        <v>100</v>
      </c>
      <c r="CD179" t="s">
        <v>937</v>
      </c>
      <c r="CE179">
        <v>0</v>
      </c>
      <c r="CI179">
        <v>0</v>
      </c>
      <c r="CJ179">
        <v>0</v>
      </c>
      <c r="CM179">
        <v>0</v>
      </c>
      <c r="CO179">
        <v>0</v>
      </c>
      <c r="CP179">
        <v>0</v>
      </c>
      <c r="CQ179">
        <v>0</v>
      </c>
      <c r="CT179">
        <v>0</v>
      </c>
      <c r="CU179">
        <v>0</v>
      </c>
      <c r="CV179">
        <v>0</v>
      </c>
      <c r="CW179" t="e">
        <f>VLOOKUP(A179,'[1]NOUVEAUX TARIFS'!$A$1:$E$467,5,FALSE)</f>
        <v>#N/A</v>
      </c>
    </row>
    <row r="180" spans="1:101">
      <c r="A180" t="s">
        <v>668</v>
      </c>
      <c r="C180" t="str">
        <f>VLOOKUP(A180,'[1]PRIX D''ACHAT A JOUR'!$A$1:$C$477,3,FALSE)</f>
        <v>AS</v>
      </c>
      <c r="D180" t="s">
        <v>669</v>
      </c>
      <c r="E180">
        <v>8</v>
      </c>
      <c r="F180" t="s">
        <v>965</v>
      </c>
      <c r="G180">
        <v>4</v>
      </c>
      <c r="H180" t="s">
        <v>965</v>
      </c>
      <c r="K180">
        <v>1</v>
      </c>
      <c r="L180" t="s">
        <v>966</v>
      </c>
      <c r="M180" t="s">
        <v>967</v>
      </c>
      <c r="N180" t="s">
        <v>668</v>
      </c>
      <c r="O180" t="s">
        <v>669</v>
      </c>
      <c r="Q180">
        <v>1</v>
      </c>
      <c r="R180">
        <v>1</v>
      </c>
      <c r="S180" s="36">
        <f>VLOOKUP(N180,'[1]Stock définitif au 31122021'!$A$3:$G$422,5,FALSE)</f>
        <v>10</v>
      </c>
      <c r="T180" s="36">
        <f>VLOOKUP(N180,'[1]Stock définitif au 31122021'!$A$3:$G$422,6,FALSE)</f>
        <v>3.3490000000000002</v>
      </c>
      <c r="U180" s="36" t="str">
        <f>VLOOKUP(N180,'[1]Stock définitif au 31122021'!$A$3:$G$422,3,FALSE)</f>
        <v>AS</v>
      </c>
      <c r="V180">
        <v>3.3490000000000002</v>
      </c>
      <c r="W180">
        <v>3.3490000000000002</v>
      </c>
      <c r="X180" s="45">
        <f>VLOOKUP(A180,'[1]PRIX D''ACHAT A JOUR'!$A$1:$G$477,7,FALSE)</f>
        <v>3.3490000000000002</v>
      </c>
      <c r="Y180" s="46"/>
      <c r="Z180" s="46"/>
      <c r="AB180" s="41">
        <f>+X180</f>
        <v>3.3490000000000002</v>
      </c>
      <c r="AC180" s="42" t="s">
        <v>2917</v>
      </c>
      <c r="AD180">
        <v>5</v>
      </c>
      <c r="AE180" t="s">
        <v>932</v>
      </c>
      <c r="AF180">
        <v>0</v>
      </c>
      <c r="AI180" t="s">
        <v>933</v>
      </c>
      <c r="AJ180" t="s">
        <v>934</v>
      </c>
      <c r="AM180" t="s">
        <v>935</v>
      </c>
      <c r="AN180" t="s">
        <v>936</v>
      </c>
      <c r="AP180">
        <v>0</v>
      </c>
      <c r="AQ180">
        <v>0</v>
      </c>
      <c r="AS180">
        <v>7.5</v>
      </c>
      <c r="AT180" s="47">
        <f t="shared" si="40"/>
        <v>5.0235000000000003</v>
      </c>
      <c r="AU180" s="48">
        <f t="shared" si="41"/>
        <v>5.0235000000000003</v>
      </c>
      <c r="AV180" s="48"/>
      <c r="AW180" s="48"/>
      <c r="AX180">
        <v>3</v>
      </c>
      <c r="AY180">
        <v>0</v>
      </c>
      <c r="BK180" s="43">
        <f t="shared" si="30"/>
        <v>-0.33019999999999994</v>
      </c>
      <c r="BL180" s="9">
        <f t="shared" si="45"/>
        <v>2.239474469991042</v>
      </c>
      <c r="BM180" s="45">
        <v>1.5</v>
      </c>
      <c r="BN180" s="48">
        <v>1.5</v>
      </c>
      <c r="BO180"/>
      <c r="BP180">
        <f>VLOOKUP(A180,'[1]Synthèse ventes 2021'!$A$1:$C$457,3,FALSE)</f>
        <v>6</v>
      </c>
      <c r="BQ180">
        <f t="shared" si="42"/>
        <v>23.710920000000002</v>
      </c>
      <c r="BR180">
        <f t="shared" si="43"/>
        <v>35.566380000000002</v>
      </c>
      <c r="BS180">
        <f t="shared" si="44"/>
        <v>11.855460000000001</v>
      </c>
      <c r="BT180">
        <v>9</v>
      </c>
      <c r="BV180">
        <v>1</v>
      </c>
      <c r="CB180">
        <v>100</v>
      </c>
      <c r="CC180">
        <v>100</v>
      </c>
      <c r="CD180" t="s">
        <v>937</v>
      </c>
      <c r="CE180">
        <v>0</v>
      </c>
      <c r="CI180">
        <v>0</v>
      </c>
      <c r="CJ180">
        <v>0</v>
      </c>
      <c r="CM180">
        <v>0</v>
      </c>
      <c r="CO180">
        <v>0</v>
      </c>
      <c r="CP180">
        <v>0</v>
      </c>
      <c r="CQ180">
        <v>0</v>
      </c>
      <c r="CT180">
        <v>0</v>
      </c>
      <c r="CU180">
        <v>0</v>
      </c>
      <c r="CV180">
        <v>0</v>
      </c>
      <c r="CW180">
        <f>VLOOKUP(A180,'[1]NOUVEAUX TARIFS'!$A$1:$E$467,5,FALSE)</f>
        <v>5.0199999999999996</v>
      </c>
    </row>
    <row r="181" spans="1:101">
      <c r="A181" t="s">
        <v>512</v>
      </c>
      <c r="C181" t="str">
        <f>VLOOKUP(A181,'[1]PRIX D''ACHAT A JOUR'!$A$1:$C$477,3,FALSE)</f>
        <v>AS</v>
      </c>
      <c r="D181" t="s">
        <v>1006</v>
      </c>
      <c r="E181">
        <v>8</v>
      </c>
      <c r="F181" t="s">
        <v>965</v>
      </c>
      <c r="G181">
        <v>4</v>
      </c>
      <c r="H181" t="s">
        <v>965</v>
      </c>
      <c r="K181">
        <v>3</v>
      </c>
      <c r="L181" t="s">
        <v>1007</v>
      </c>
      <c r="M181" t="s">
        <v>989</v>
      </c>
      <c r="N181" t="s">
        <v>1008</v>
      </c>
      <c r="O181" t="s">
        <v>513</v>
      </c>
      <c r="Q181">
        <v>1</v>
      </c>
      <c r="R181">
        <v>1</v>
      </c>
      <c r="S181" s="36" t="e">
        <f>VLOOKUP(N181,'[1]Stock définitif au 31122021'!$A$3:$G$422,5,FALSE)</f>
        <v>#N/A</v>
      </c>
      <c r="T181" s="36" t="e">
        <f>VLOOKUP(N181,'[1]Stock définitif au 31122021'!$A$3:$G$422,6,FALSE)</f>
        <v>#N/A</v>
      </c>
      <c r="U181" s="36" t="e">
        <f>VLOOKUP(N181,'[1]Stock définitif au 31122021'!$A$3:$G$422,3,FALSE)</f>
        <v>#N/A</v>
      </c>
      <c r="V181">
        <v>2.63</v>
      </c>
      <c r="W181">
        <f>VLOOKUP(A181,'[1]EXPORT ARTICLES 03012022'!$A$1:$R$883,18,FALSE)</f>
        <v>2.63</v>
      </c>
      <c r="X181" s="45">
        <f>VLOOKUP(A181,'[1]PRIX D''ACHAT A JOUR'!$A$1:$G$477,7,FALSE)</f>
        <v>2.63</v>
      </c>
      <c r="Y181" s="46"/>
      <c r="Z181" s="46"/>
      <c r="AB181" s="41">
        <f>X181</f>
        <v>2.63</v>
      </c>
      <c r="AC181" s="42" t="s">
        <v>2917</v>
      </c>
      <c r="AD181">
        <v>2.63</v>
      </c>
      <c r="AE181" t="s">
        <v>932</v>
      </c>
      <c r="AF181">
        <v>0</v>
      </c>
      <c r="AI181" t="s">
        <v>933</v>
      </c>
      <c r="AJ181" t="s">
        <v>934</v>
      </c>
      <c r="AM181" t="s">
        <v>935</v>
      </c>
      <c r="AN181" t="s">
        <v>936</v>
      </c>
      <c r="AP181">
        <v>0</v>
      </c>
      <c r="AQ181">
        <v>0</v>
      </c>
      <c r="AS181">
        <v>4.7300000000000004</v>
      </c>
      <c r="AT181" s="47">
        <f t="shared" si="40"/>
        <v>5.26</v>
      </c>
      <c r="AU181" s="48">
        <f t="shared" si="41"/>
        <v>5.26</v>
      </c>
      <c r="AV181" s="48"/>
      <c r="AW181" s="48"/>
      <c r="AX181">
        <v>2</v>
      </c>
      <c r="AY181">
        <v>0</v>
      </c>
      <c r="BK181" s="43">
        <f t="shared" si="30"/>
        <v>0.11205073995771656</v>
      </c>
      <c r="BL181" s="9">
        <f t="shared" si="45"/>
        <v>1.7984790874524716</v>
      </c>
      <c r="BM181" s="45">
        <v>2</v>
      </c>
      <c r="BN181" s="48">
        <v>2</v>
      </c>
      <c r="BO181"/>
      <c r="BP181">
        <f>VLOOKUP(A181,'[1]Synthèse ventes 2021'!$A$1:$C$457,3,FALSE)</f>
        <v>330</v>
      </c>
      <c r="BQ181">
        <f t="shared" si="42"/>
        <v>1024.1219999999998</v>
      </c>
      <c r="BR181">
        <f t="shared" si="43"/>
        <v>2048.2439999999997</v>
      </c>
      <c r="BS181">
        <f t="shared" si="44"/>
        <v>1024.1219999999998</v>
      </c>
      <c r="BT181">
        <v>5.68</v>
      </c>
      <c r="BV181">
        <v>1</v>
      </c>
      <c r="BW181">
        <v>59</v>
      </c>
      <c r="CB181">
        <v>100</v>
      </c>
      <c r="CC181">
        <v>100</v>
      </c>
      <c r="CD181" t="s">
        <v>937</v>
      </c>
      <c r="CE181">
        <v>0</v>
      </c>
      <c r="CI181">
        <v>0</v>
      </c>
      <c r="CJ181">
        <v>0</v>
      </c>
      <c r="CM181">
        <v>0</v>
      </c>
      <c r="CO181">
        <v>0</v>
      </c>
      <c r="CP181">
        <v>0</v>
      </c>
      <c r="CQ181">
        <v>0</v>
      </c>
      <c r="CT181">
        <v>0</v>
      </c>
      <c r="CU181">
        <v>0</v>
      </c>
      <c r="CV181">
        <v>0</v>
      </c>
      <c r="CW181">
        <f>VLOOKUP(A181,'[1]NOUVEAUX TARIFS'!$A$1:$E$467,5,FALSE)</f>
        <v>5.26</v>
      </c>
    </row>
    <row r="182" spans="1:101">
      <c r="A182" t="s">
        <v>504</v>
      </c>
      <c r="C182" t="str">
        <f>VLOOKUP(A182,'[1]PRIX D''ACHAT A JOUR'!$A$1:$C$477,3,FALSE)</f>
        <v>AS</v>
      </c>
      <c r="D182" t="s">
        <v>505</v>
      </c>
      <c r="E182">
        <v>10</v>
      </c>
      <c r="F182" t="s">
        <v>938</v>
      </c>
      <c r="G182">
        <v>8</v>
      </c>
      <c r="H182" t="s">
        <v>938</v>
      </c>
      <c r="M182" t="s">
        <v>989</v>
      </c>
      <c r="N182" t="s">
        <v>504</v>
      </c>
      <c r="O182" t="s">
        <v>505</v>
      </c>
      <c r="P182">
        <v>1</v>
      </c>
      <c r="Q182">
        <v>1</v>
      </c>
      <c r="R182">
        <v>1</v>
      </c>
      <c r="S182" s="36">
        <f>VLOOKUP(N182,'[1]Stock définitif au 31122021'!$A$3:$G$422,5,FALSE)</f>
        <v>237</v>
      </c>
      <c r="T182" s="36">
        <f>VLOOKUP(N182,'[1]Stock définitif au 31122021'!$A$3:$G$422,6,FALSE)</f>
        <v>4.0599999999999996</v>
      </c>
      <c r="U182" s="36" t="str">
        <f>VLOOKUP(N182,'[1]Stock définitif au 31122021'!$A$3:$G$422,3,FALSE)</f>
        <v>AS</v>
      </c>
      <c r="V182">
        <v>4.0599999999999996</v>
      </c>
      <c r="W182">
        <f>VLOOKUP(A182,'[1]EXPORT ARTICLES 03012022'!$A$1:$R$883,18,FALSE)</f>
        <v>4.0599999999999996</v>
      </c>
      <c r="X182" s="45">
        <f>VLOOKUP(A182,'[1]PRIX D''ACHAT A JOUR'!$A$1:$G$477,7,FALSE)</f>
        <v>4.0599999999999996</v>
      </c>
      <c r="Y182" s="46"/>
      <c r="Z182" s="46"/>
      <c r="AB182" s="41">
        <f>X182</f>
        <v>4.0599999999999996</v>
      </c>
      <c r="AC182" s="42" t="s">
        <v>2917</v>
      </c>
      <c r="AD182">
        <v>4.0599999999999996</v>
      </c>
      <c r="AE182" t="s">
        <v>932</v>
      </c>
      <c r="AF182">
        <v>0</v>
      </c>
      <c r="AI182" t="s">
        <v>933</v>
      </c>
      <c r="AJ182" t="s">
        <v>934</v>
      </c>
      <c r="AM182" t="s">
        <v>935</v>
      </c>
      <c r="AN182" t="s">
        <v>936</v>
      </c>
      <c r="AO182">
        <v>1</v>
      </c>
      <c r="AP182">
        <v>0</v>
      </c>
      <c r="AQ182">
        <v>0</v>
      </c>
      <c r="AS182">
        <v>5.28</v>
      </c>
      <c r="AT182" s="47">
        <f t="shared" si="40"/>
        <v>5.3997999999999999</v>
      </c>
      <c r="AU182" s="48">
        <f t="shared" si="41"/>
        <v>5.3997999999999999</v>
      </c>
      <c r="AV182" s="48"/>
      <c r="AW182" s="48"/>
      <c r="AX182">
        <v>2</v>
      </c>
      <c r="AY182">
        <v>0</v>
      </c>
      <c r="BK182" s="43">
        <f t="shared" si="30"/>
        <v>2.2689393939393877E-2</v>
      </c>
      <c r="BL182" s="9">
        <f t="shared" si="45"/>
        <v>1.3004926108374386</v>
      </c>
      <c r="BM182" s="45">
        <v>1.33</v>
      </c>
      <c r="BN182" s="48">
        <v>1.33</v>
      </c>
      <c r="BO182"/>
      <c r="BP182">
        <f>VLOOKUP(A182,'[1]Synthèse ventes 2021'!$A$1:$C$457,3,FALSE)</f>
        <v>0</v>
      </c>
      <c r="BQ182">
        <f t="shared" si="42"/>
        <v>0</v>
      </c>
      <c r="BR182">
        <f t="shared" si="43"/>
        <v>0</v>
      </c>
      <c r="BS182">
        <f t="shared" si="44"/>
        <v>0</v>
      </c>
      <c r="BT182">
        <v>6.34</v>
      </c>
      <c r="BV182">
        <v>1</v>
      </c>
      <c r="BW182">
        <v>57</v>
      </c>
      <c r="CB182">
        <v>100</v>
      </c>
      <c r="CC182">
        <v>100</v>
      </c>
      <c r="CD182" t="s">
        <v>937</v>
      </c>
      <c r="CE182">
        <v>0</v>
      </c>
      <c r="CI182">
        <v>0</v>
      </c>
      <c r="CJ182">
        <v>0</v>
      </c>
      <c r="CM182">
        <v>0</v>
      </c>
      <c r="CO182">
        <v>0</v>
      </c>
      <c r="CP182">
        <v>0</v>
      </c>
      <c r="CQ182">
        <v>0</v>
      </c>
      <c r="CT182">
        <v>0</v>
      </c>
      <c r="CU182">
        <v>0</v>
      </c>
      <c r="CV182">
        <v>0</v>
      </c>
      <c r="CW182">
        <f>VLOOKUP(A182,'[1]NOUVEAUX TARIFS'!$A$1:$E$467,5,FALSE)</f>
        <v>5.3997999999999999</v>
      </c>
    </row>
    <row r="183" spans="1:101">
      <c r="A183" t="s">
        <v>2611</v>
      </c>
      <c r="C183" t="e">
        <f>VLOOKUP(A183,'[1]PRIX D''ACHAT A JOUR'!$A$1:$C$477,3,FALSE)</f>
        <v>#N/A</v>
      </c>
      <c r="D183" t="s">
        <v>2612</v>
      </c>
      <c r="E183">
        <v>17</v>
      </c>
      <c r="F183" t="s">
        <v>2299</v>
      </c>
      <c r="G183">
        <v>14</v>
      </c>
      <c r="H183" t="s">
        <v>2299</v>
      </c>
      <c r="K183">
        <v>1</v>
      </c>
      <c r="L183" t="s">
        <v>2613</v>
      </c>
      <c r="M183" t="s">
        <v>2013</v>
      </c>
      <c r="N183" t="s">
        <v>2611</v>
      </c>
      <c r="O183" t="s">
        <v>2612</v>
      </c>
      <c r="Q183">
        <v>1</v>
      </c>
      <c r="R183">
        <v>1</v>
      </c>
      <c r="S183" s="36" t="e">
        <f>VLOOKUP(N183,'[1]Stock définitif au 31122021'!$A$3:$G$422,5,FALSE)</f>
        <v>#N/A</v>
      </c>
      <c r="T183" s="36" t="e">
        <f>VLOOKUP(N183,'[1]Stock définitif au 31122021'!$A$3:$G$422,6,FALSE)</f>
        <v>#N/A</v>
      </c>
      <c r="U183" s="36" t="e">
        <f>VLOOKUP(N183,'[1]Stock définitif au 31122021'!$A$3:$G$422,3,FALSE)</f>
        <v>#N/A</v>
      </c>
      <c r="V183">
        <v>3.67</v>
      </c>
      <c r="W183">
        <f>VLOOKUP(A183,'[1]EXPORT ARTICLES 03012022'!$A$1:$R$883,18,FALSE)</f>
        <v>3.67</v>
      </c>
      <c r="X183" s="45">
        <f>VLOOKUP(A183,'[1]NOMENCLATURE 2801'!$B$1:$P$3420,14,FALSE)</f>
        <v>3.67</v>
      </c>
      <c r="Y183" s="46">
        <v>3.67</v>
      </c>
      <c r="Z183" s="46"/>
      <c r="AB183" s="42">
        <f>VLOOKUP(A183,'[1]NOMENCLATURE 2801'!$B$1:$P$3420,15,FALSE)</f>
        <v>3.67</v>
      </c>
      <c r="AC183" s="42" t="s">
        <v>2917</v>
      </c>
      <c r="AD183">
        <v>3.67</v>
      </c>
      <c r="AE183" t="s">
        <v>932</v>
      </c>
      <c r="AF183">
        <v>0</v>
      </c>
      <c r="AI183" t="s">
        <v>933</v>
      </c>
      <c r="AJ183" t="s">
        <v>934</v>
      </c>
      <c r="AM183" t="s">
        <v>935</v>
      </c>
      <c r="AN183" t="s">
        <v>936</v>
      </c>
      <c r="AP183">
        <v>0</v>
      </c>
      <c r="AQ183">
        <v>0</v>
      </c>
      <c r="AS183">
        <v>9</v>
      </c>
      <c r="AT183" s="47">
        <f>VLOOKUP(A183,'[1]NOMENCLATURE 2801'!$B$1:$V$3418,20,FALSE)</f>
        <v>5.5049999999999999</v>
      </c>
      <c r="AU183" s="48">
        <f>VLOOKUP(A183,'[1]NOMENCLATURE 2801'!$B$1:$V$3418,21,FALSE)</f>
        <v>5.5049999999999999</v>
      </c>
      <c r="AV183" s="48"/>
      <c r="AW183" s="48"/>
      <c r="AX183">
        <v>3</v>
      </c>
      <c r="AY183">
        <v>0</v>
      </c>
      <c r="BA183">
        <v>1</v>
      </c>
      <c r="BB183">
        <v>1</v>
      </c>
      <c r="BK183" s="43">
        <f t="shared" si="30"/>
        <v>-0.38833333333333336</v>
      </c>
      <c r="BL183" s="9">
        <f t="shared" si="45"/>
        <v>2.4523160762942782</v>
      </c>
      <c r="BM183" s="45"/>
      <c r="BN183" s="48"/>
      <c r="BO183"/>
      <c r="BP183"/>
      <c r="BQ183" t="str">
        <f t="shared" si="42"/>
        <v/>
      </c>
      <c r="BR183" t="str">
        <f t="shared" si="43"/>
        <v/>
      </c>
      <c r="BS183" t="str">
        <f t="shared" si="44"/>
        <v/>
      </c>
      <c r="BT183">
        <v>10.8</v>
      </c>
      <c r="CB183">
        <v>100</v>
      </c>
      <c r="CC183">
        <v>100</v>
      </c>
      <c r="CD183" t="s">
        <v>1361</v>
      </c>
      <c r="CE183">
        <v>0</v>
      </c>
      <c r="CI183">
        <v>0</v>
      </c>
      <c r="CJ183">
        <v>0</v>
      </c>
      <c r="CM183">
        <v>0</v>
      </c>
      <c r="CO183">
        <v>0</v>
      </c>
      <c r="CP183">
        <v>0</v>
      </c>
      <c r="CQ183">
        <v>0</v>
      </c>
      <c r="CT183">
        <v>1</v>
      </c>
      <c r="CU183">
        <v>0</v>
      </c>
      <c r="CV183">
        <v>0</v>
      </c>
      <c r="CW183" t="e">
        <f>VLOOKUP(A183,'[1]NOUVEAUX TARIFS'!$A$1:$E$467,5,FALSE)</f>
        <v>#N/A</v>
      </c>
    </row>
    <row r="184" spans="1:101">
      <c r="A184" t="s">
        <v>416</v>
      </c>
      <c r="C184" t="str">
        <f>VLOOKUP(A184,'[1]PRIX D''ACHAT A JOUR'!$A$1:$C$477,3,FALSE)</f>
        <v>AS</v>
      </c>
      <c r="D184" t="s">
        <v>417</v>
      </c>
      <c r="E184">
        <v>3</v>
      </c>
      <c r="F184" t="s">
        <v>1002</v>
      </c>
      <c r="G184">
        <v>7</v>
      </c>
      <c r="H184" t="s">
        <v>1002</v>
      </c>
      <c r="K184">
        <v>2</v>
      </c>
      <c r="L184" t="s">
        <v>1959</v>
      </c>
      <c r="M184" t="s">
        <v>1960</v>
      </c>
      <c r="N184" t="s">
        <v>416</v>
      </c>
      <c r="O184" t="s">
        <v>417</v>
      </c>
      <c r="Q184">
        <v>1</v>
      </c>
      <c r="R184">
        <v>1</v>
      </c>
      <c r="S184" s="36">
        <f>VLOOKUP(N184,'[1]Stock définitif au 31122021'!$A$3:$G$422,5,FALSE)</f>
        <v>222</v>
      </c>
      <c r="T184" s="36">
        <f>VLOOKUP(N184,'[1]Stock définitif au 31122021'!$A$3:$G$422,6,FALSE)</f>
        <v>4.71</v>
      </c>
      <c r="U184" s="36" t="str">
        <f>VLOOKUP(N184,'[1]Stock définitif au 31122021'!$A$3:$G$422,3,FALSE)</f>
        <v>AS</v>
      </c>
      <c r="V184">
        <v>4.71</v>
      </c>
      <c r="W184">
        <f>VLOOKUP(A184,'[1]EXPORT ARTICLES 03012022'!$A$1:$R$883,18,FALSE)</f>
        <v>4.71</v>
      </c>
      <c r="X184" s="45">
        <f>VLOOKUP(A184,'[1]PRIX D''ACHAT A JOUR'!$A$1:$G$477,7,FALSE)</f>
        <v>4.71</v>
      </c>
      <c r="Y184" s="46"/>
      <c r="Z184" s="46"/>
      <c r="AB184" s="41">
        <f>X184</f>
        <v>4.71</v>
      </c>
      <c r="AC184" s="42" t="s">
        <v>2917</v>
      </c>
      <c r="AD184">
        <v>4.71</v>
      </c>
      <c r="AE184" t="s">
        <v>932</v>
      </c>
      <c r="AF184">
        <v>0</v>
      </c>
      <c r="AI184" t="s">
        <v>933</v>
      </c>
      <c r="AJ184" t="s">
        <v>934</v>
      </c>
      <c r="AM184" t="s">
        <v>935</v>
      </c>
      <c r="AN184" t="s">
        <v>936</v>
      </c>
      <c r="AP184">
        <v>0</v>
      </c>
      <c r="AQ184">
        <v>0</v>
      </c>
      <c r="AS184">
        <v>5.72</v>
      </c>
      <c r="AT184" s="47">
        <f t="shared" ref="AT184:AT202" si="46">X184*BM184</f>
        <v>5.8875000000000002</v>
      </c>
      <c r="AU184" s="48">
        <f t="shared" ref="AU184:AU202" si="47">AB184*BN184</f>
        <v>5.8875000000000002</v>
      </c>
      <c r="AV184" s="48"/>
      <c r="AW184" s="48"/>
      <c r="AX184">
        <v>2</v>
      </c>
      <c r="AY184">
        <v>0</v>
      </c>
      <c r="BK184" s="43">
        <f t="shared" si="30"/>
        <v>2.928321678321686E-2</v>
      </c>
      <c r="BL184" s="9">
        <f t="shared" si="45"/>
        <v>1.2144373673036093</v>
      </c>
      <c r="BM184" s="45">
        <v>1.25</v>
      </c>
      <c r="BN184" s="48">
        <v>1.25</v>
      </c>
      <c r="BO184"/>
      <c r="BP184">
        <f>VLOOKUP(A184,'[1]Synthèse ventes 2021'!$A$1:$C$457,3,FALSE)</f>
        <v>29</v>
      </c>
      <c r="BQ184">
        <f t="shared" si="42"/>
        <v>161.17619999999999</v>
      </c>
      <c r="BR184">
        <f t="shared" si="43"/>
        <v>201.47024999999999</v>
      </c>
      <c r="BS184">
        <f t="shared" si="44"/>
        <v>40.294049999999999</v>
      </c>
      <c r="BT184">
        <v>6.86</v>
      </c>
      <c r="BV184">
        <v>1</v>
      </c>
      <c r="BW184">
        <v>529</v>
      </c>
      <c r="CB184">
        <v>100</v>
      </c>
      <c r="CC184">
        <v>100</v>
      </c>
      <c r="CD184" t="s">
        <v>937</v>
      </c>
      <c r="CE184">
        <v>0</v>
      </c>
      <c r="CI184">
        <v>0</v>
      </c>
      <c r="CJ184">
        <v>0</v>
      </c>
      <c r="CM184">
        <v>0</v>
      </c>
      <c r="CO184">
        <v>0</v>
      </c>
      <c r="CP184">
        <v>0</v>
      </c>
      <c r="CQ184">
        <v>0</v>
      </c>
      <c r="CT184">
        <v>0</v>
      </c>
      <c r="CU184">
        <v>0</v>
      </c>
      <c r="CV184">
        <v>0</v>
      </c>
      <c r="CW184">
        <f>VLOOKUP(A184,'[1]NOUVEAUX TARIFS'!$A$1:$E$467,5,FALSE)</f>
        <v>5.8875000000000002</v>
      </c>
    </row>
    <row r="185" spans="1:101">
      <c r="A185" t="s">
        <v>766</v>
      </c>
      <c r="C185" t="str">
        <f>VLOOKUP(A185,'[1]PRIX D''ACHAT A JOUR'!$A$1:$C$477,3,FALSE)</f>
        <v>AS</v>
      </c>
      <c r="D185" t="s">
        <v>767</v>
      </c>
      <c r="E185">
        <v>16</v>
      </c>
      <c r="F185" t="s">
        <v>1031</v>
      </c>
      <c r="G185">
        <v>10</v>
      </c>
      <c r="H185" t="s">
        <v>1031</v>
      </c>
      <c r="M185" t="s">
        <v>1759</v>
      </c>
      <c r="N185" t="s">
        <v>766</v>
      </c>
      <c r="O185" t="s">
        <v>767</v>
      </c>
      <c r="Q185">
        <v>1</v>
      </c>
      <c r="R185">
        <v>0</v>
      </c>
      <c r="S185" s="36">
        <f>VLOOKUP(N185,'[1]Stock définitif au 31122021'!$A$3:$G$422,5,FALSE)</f>
        <v>117</v>
      </c>
      <c r="T185" s="36">
        <f>VLOOKUP(N185,'[1]Stock définitif au 31122021'!$A$3:$G$422,6,FALSE)</f>
        <v>4.5</v>
      </c>
      <c r="U185" s="36" t="str">
        <f>VLOOKUP(N185,'[1]Stock définitif au 31122021'!$A$3:$G$422,3,FALSE)</f>
        <v>AS</v>
      </c>
      <c r="V185">
        <v>4.5</v>
      </c>
      <c r="W185">
        <f>VLOOKUP(A185,'[1]EXPORT ARTICLES 03012022'!$A$1:$R$883,18,FALSE)</f>
        <v>4.5</v>
      </c>
      <c r="X185" s="45">
        <f>VLOOKUP(A185,'[1]PRIX D''ACHAT A JOUR'!$A$1:$G$477,7,FALSE)</f>
        <v>4.5</v>
      </c>
      <c r="Y185" s="46"/>
      <c r="Z185" s="46"/>
      <c r="AB185" s="41">
        <f>+X185</f>
        <v>4.5</v>
      </c>
      <c r="AC185" s="42" t="s">
        <v>2917</v>
      </c>
      <c r="AD185">
        <v>4.5</v>
      </c>
      <c r="AE185" t="s">
        <v>932</v>
      </c>
      <c r="AF185">
        <v>0</v>
      </c>
      <c r="AI185" t="s">
        <v>933</v>
      </c>
      <c r="AJ185" t="s">
        <v>934</v>
      </c>
      <c r="AM185" t="s">
        <v>935</v>
      </c>
      <c r="AN185" t="s">
        <v>936</v>
      </c>
      <c r="AP185">
        <v>0</v>
      </c>
      <c r="AQ185">
        <v>0</v>
      </c>
      <c r="AS185">
        <v>5.85</v>
      </c>
      <c r="AT185" s="47">
        <f t="shared" si="46"/>
        <v>5.9850000000000003</v>
      </c>
      <c r="AU185" s="48">
        <f t="shared" si="47"/>
        <v>5.9850000000000003</v>
      </c>
      <c r="AV185" s="48"/>
      <c r="AW185" s="48"/>
      <c r="AX185">
        <v>2</v>
      </c>
      <c r="AY185">
        <v>0</v>
      </c>
      <c r="BK185" s="43">
        <f t="shared" ref="BK185:BK248" si="48">(AU185-AS185)/AS185</f>
        <v>2.3076923076923193E-2</v>
      </c>
      <c r="BL185" s="9">
        <f t="shared" si="45"/>
        <v>1.2999999999999998</v>
      </c>
      <c r="BM185" s="45">
        <v>1.33</v>
      </c>
      <c r="BN185" s="48">
        <v>1.33</v>
      </c>
      <c r="BO185"/>
      <c r="BP185">
        <f>VLOOKUP(A185,'[1]Synthèse ventes 2021'!$A$1:$C$457,3,FALSE)</f>
        <v>36</v>
      </c>
      <c r="BQ185">
        <f t="shared" si="42"/>
        <v>191.16</v>
      </c>
      <c r="BR185">
        <f t="shared" si="43"/>
        <v>254.24279999999999</v>
      </c>
      <c r="BS185">
        <f t="shared" si="44"/>
        <v>63.082799999999992</v>
      </c>
      <c r="BT185">
        <v>7.02</v>
      </c>
      <c r="BV185">
        <v>1</v>
      </c>
      <c r="BW185">
        <v>565</v>
      </c>
      <c r="CB185">
        <v>100</v>
      </c>
      <c r="CC185">
        <v>100</v>
      </c>
      <c r="CD185" t="s">
        <v>937</v>
      </c>
      <c r="CE185">
        <v>0</v>
      </c>
      <c r="CI185">
        <v>0</v>
      </c>
      <c r="CJ185">
        <v>0</v>
      </c>
      <c r="CM185">
        <v>0</v>
      </c>
      <c r="CO185">
        <v>0</v>
      </c>
      <c r="CP185">
        <v>0</v>
      </c>
      <c r="CQ185">
        <v>0</v>
      </c>
      <c r="CT185">
        <v>0</v>
      </c>
      <c r="CU185">
        <v>0</v>
      </c>
      <c r="CV185">
        <v>0</v>
      </c>
      <c r="CW185">
        <f>VLOOKUP(A185,'[1]NOUVEAUX TARIFS'!$A$1:$E$467,5,FALSE)</f>
        <v>5.9850000000000003</v>
      </c>
    </row>
    <row r="186" spans="1:101">
      <c r="A186" t="s">
        <v>632</v>
      </c>
      <c r="C186" t="str">
        <f>VLOOKUP(A186,'[1]PRIX D''ACHAT A JOUR'!$A$1:$C$477,3,FALSE)</f>
        <v>AS</v>
      </c>
      <c r="D186" t="s">
        <v>1514</v>
      </c>
      <c r="E186">
        <v>8</v>
      </c>
      <c r="F186" t="s">
        <v>965</v>
      </c>
      <c r="G186">
        <v>4</v>
      </c>
      <c r="H186" t="s">
        <v>965</v>
      </c>
      <c r="K186">
        <v>2</v>
      </c>
      <c r="L186" t="s">
        <v>1023</v>
      </c>
      <c r="M186" t="s">
        <v>967</v>
      </c>
      <c r="N186" t="s">
        <v>632</v>
      </c>
      <c r="O186" t="s">
        <v>1514</v>
      </c>
      <c r="P186" t="s">
        <v>931</v>
      </c>
      <c r="Q186">
        <v>1</v>
      </c>
      <c r="R186">
        <v>1</v>
      </c>
      <c r="S186" s="36">
        <f>VLOOKUP(N186,'[1]Stock définitif au 31122021'!$A$3:$G$422,5,FALSE)</f>
        <v>234.64</v>
      </c>
      <c r="T186" s="36">
        <f>VLOOKUP(N186,'[1]Stock définitif au 31122021'!$A$3:$G$422,6,FALSE)</f>
        <v>4.7300000000000004</v>
      </c>
      <c r="U186" s="36" t="str">
        <f>VLOOKUP(N186,'[1]Stock définitif au 31122021'!$A$3:$G$422,3,FALSE)</f>
        <v>AS</v>
      </c>
      <c r="V186">
        <v>9.93</v>
      </c>
      <c r="W186">
        <f>VLOOKUP(A186,'[1]EXPORT ARTICLES 03012022'!$A$1:$R$883,18,FALSE)</f>
        <v>9.93</v>
      </c>
      <c r="X186" s="45">
        <f>VLOOKUP(A186,'[1]PRIX D''ACHAT A JOUR'!$A$1:$G$477,7,FALSE)</f>
        <v>4.7320000000000002</v>
      </c>
      <c r="Y186" s="46"/>
      <c r="Z186" s="46"/>
      <c r="AB186" s="41">
        <f>VLOOKUP(A186,'[1]PRIX D''ACHAT A JOUR'!$A$1:$J$477,10,FALSE)</f>
        <v>4.7779999999999996</v>
      </c>
      <c r="AC186" s="42" t="s">
        <v>2917</v>
      </c>
      <c r="AD186">
        <v>9.93</v>
      </c>
      <c r="AE186" t="s">
        <v>932</v>
      </c>
      <c r="AF186">
        <v>0</v>
      </c>
      <c r="AI186" t="s">
        <v>933</v>
      </c>
      <c r="AJ186" t="s">
        <v>934</v>
      </c>
      <c r="AM186" t="s">
        <v>935</v>
      </c>
      <c r="AN186" t="s">
        <v>936</v>
      </c>
      <c r="AP186">
        <v>0</v>
      </c>
      <c r="AQ186">
        <v>0</v>
      </c>
      <c r="AS186">
        <v>12.91</v>
      </c>
      <c r="AT186" s="47">
        <f t="shared" si="46"/>
        <v>6.2935600000000003</v>
      </c>
      <c r="AU186" s="48">
        <f t="shared" si="47"/>
        <v>6.3547399999999996</v>
      </c>
      <c r="AV186" s="48">
        <f>VLOOKUP(A186,'STEEVE RESTITUTION'!$A$3:$F$484,6,FALSE)</f>
        <v>19.059999999999999</v>
      </c>
      <c r="AW186" s="48">
        <f t="shared" ref="AW186:AW194" si="49">AU186-AV186</f>
        <v>-12.705259999999999</v>
      </c>
      <c r="AX186">
        <v>2</v>
      </c>
      <c r="AY186">
        <v>0</v>
      </c>
      <c r="BK186" s="43">
        <f t="shared" si="48"/>
        <v>-0.50776607281177388</v>
      </c>
      <c r="BL186" s="9">
        <f t="shared" si="45"/>
        <v>1.3001007049345419</v>
      </c>
      <c r="BM186" s="45">
        <v>1.33</v>
      </c>
      <c r="BN186" s="48">
        <v>1.33</v>
      </c>
      <c r="BO186"/>
      <c r="BP186">
        <f>VLOOKUP(A186,'[1]Synthèse ventes 2021'!$A$1:$C$457,3,FALSE)</f>
        <v>423</v>
      </c>
      <c r="BQ186">
        <f t="shared" si="42"/>
        <v>2384.8909199999998</v>
      </c>
      <c r="BR186">
        <f t="shared" si="43"/>
        <v>3171.9049235999996</v>
      </c>
      <c r="BS186">
        <f t="shared" si="44"/>
        <v>787.0140035999998</v>
      </c>
      <c r="BT186">
        <v>15.49</v>
      </c>
      <c r="BV186">
        <v>1</v>
      </c>
      <c r="CB186">
        <v>100</v>
      </c>
      <c r="CC186">
        <v>100</v>
      </c>
      <c r="CD186" t="s">
        <v>937</v>
      </c>
      <c r="CE186">
        <v>0</v>
      </c>
      <c r="CI186">
        <v>0</v>
      </c>
      <c r="CJ186">
        <v>0</v>
      </c>
      <c r="CM186">
        <v>0</v>
      </c>
      <c r="CO186">
        <v>0</v>
      </c>
      <c r="CP186">
        <v>0</v>
      </c>
      <c r="CQ186">
        <v>0</v>
      </c>
      <c r="CT186">
        <v>0</v>
      </c>
      <c r="CU186">
        <v>0</v>
      </c>
      <c r="CV186">
        <v>0</v>
      </c>
      <c r="CW186">
        <f>VLOOKUP(A186,'[1]NOUVEAUX TARIFS'!$A$1:$E$467,5,FALSE)</f>
        <v>19.059999999999999</v>
      </c>
    </row>
    <row r="187" spans="1:101">
      <c r="A187" t="s">
        <v>654</v>
      </c>
      <c r="C187" t="str">
        <f>VLOOKUP(A187,'[1]PRIX D''ACHAT A JOUR'!$A$1:$C$477,3,FALSE)</f>
        <v>AS</v>
      </c>
      <c r="D187" t="s">
        <v>655</v>
      </c>
      <c r="E187">
        <v>10</v>
      </c>
      <c r="F187" t="s">
        <v>938</v>
      </c>
      <c r="G187">
        <v>8</v>
      </c>
      <c r="H187" t="s">
        <v>938</v>
      </c>
      <c r="M187" t="s">
        <v>939</v>
      </c>
      <c r="N187">
        <v>405</v>
      </c>
      <c r="O187" t="s">
        <v>940</v>
      </c>
      <c r="P187" t="s">
        <v>941</v>
      </c>
      <c r="Q187">
        <v>1</v>
      </c>
      <c r="R187">
        <v>1</v>
      </c>
      <c r="S187" s="36" t="e">
        <f>VLOOKUP(N187,'[1]Stock définitif au 31122021'!$A$3:$G$422,5,FALSE)</f>
        <v>#N/A</v>
      </c>
      <c r="T187" s="36" t="e">
        <f>VLOOKUP(N187,'[1]Stock définitif au 31122021'!$A$3:$G$422,6,FALSE)</f>
        <v>#N/A</v>
      </c>
      <c r="U187" s="36" t="e">
        <f>VLOOKUP(N187,'[1]Stock définitif au 31122021'!$A$3:$G$422,3,FALSE)</f>
        <v>#N/A</v>
      </c>
      <c r="V187">
        <v>2.12</v>
      </c>
      <c r="W187">
        <f>VLOOKUP(A187,'[1]EXPORT ARTICLES 03012022'!$A$1:$R$883,18,FALSE)</f>
        <v>2.12</v>
      </c>
      <c r="X187" s="45">
        <f>VLOOKUP(A187,'[1]PRIX D''ACHAT A JOUR'!$A$1:$G$477,7,FALSE)</f>
        <v>2.12</v>
      </c>
      <c r="Y187" s="46"/>
      <c r="Z187" s="46"/>
      <c r="AB187" s="41">
        <f>X187</f>
        <v>2.12</v>
      </c>
      <c r="AC187" s="42" t="s">
        <v>2917</v>
      </c>
      <c r="AD187">
        <v>2.12</v>
      </c>
      <c r="AE187" t="s">
        <v>932</v>
      </c>
      <c r="AF187">
        <v>0</v>
      </c>
      <c r="AI187" t="s">
        <v>933</v>
      </c>
      <c r="AJ187" t="s">
        <v>934</v>
      </c>
      <c r="AM187" t="s">
        <v>935</v>
      </c>
      <c r="AN187" t="s">
        <v>936</v>
      </c>
      <c r="AO187">
        <v>1</v>
      </c>
      <c r="AP187">
        <v>0</v>
      </c>
      <c r="AQ187">
        <v>0</v>
      </c>
      <c r="AS187">
        <v>6.17</v>
      </c>
      <c r="AT187" s="47">
        <f t="shared" si="46"/>
        <v>6.36</v>
      </c>
      <c r="AU187" s="48">
        <f t="shared" si="47"/>
        <v>6.36</v>
      </c>
      <c r="AV187" s="48">
        <f>VLOOKUP(A187,'STEEVE RESTITUTION'!$A$3:$F$484,6,FALSE)</f>
        <v>6.17</v>
      </c>
      <c r="AW187" s="48">
        <f t="shared" si="49"/>
        <v>0.19000000000000039</v>
      </c>
      <c r="AX187">
        <v>2</v>
      </c>
      <c r="AY187">
        <v>0</v>
      </c>
      <c r="BK187" s="43">
        <f t="shared" si="48"/>
        <v>3.0794165316045445E-2</v>
      </c>
      <c r="BL187" s="9">
        <f t="shared" si="45"/>
        <v>2.9103773584905657</v>
      </c>
      <c r="BM187" s="45">
        <v>3</v>
      </c>
      <c r="BN187" s="48">
        <v>3</v>
      </c>
      <c r="BO187"/>
      <c r="BP187">
        <f>VLOOKUP(A187,'[1]Synthèse ventes 2021'!$A$1:$C$457,3,FALSE)</f>
        <v>77</v>
      </c>
      <c r="BQ187">
        <f t="shared" si="42"/>
        <v>192.6232</v>
      </c>
      <c r="BR187">
        <f t="shared" si="43"/>
        <v>577.86959999999999</v>
      </c>
      <c r="BS187">
        <f t="shared" si="44"/>
        <v>385.24639999999999</v>
      </c>
      <c r="BT187">
        <v>7.4</v>
      </c>
      <c r="BV187">
        <v>1</v>
      </c>
      <c r="BW187">
        <v>61</v>
      </c>
      <c r="CB187">
        <v>100</v>
      </c>
      <c r="CC187">
        <v>100</v>
      </c>
      <c r="CD187" t="s">
        <v>937</v>
      </c>
      <c r="CE187">
        <v>0</v>
      </c>
      <c r="CI187">
        <v>0</v>
      </c>
      <c r="CJ187">
        <v>0</v>
      </c>
      <c r="CM187">
        <v>0</v>
      </c>
      <c r="CO187">
        <v>0</v>
      </c>
      <c r="CP187">
        <v>0</v>
      </c>
      <c r="CQ187">
        <v>0</v>
      </c>
      <c r="CT187">
        <v>0</v>
      </c>
      <c r="CU187">
        <v>0</v>
      </c>
      <c r="CV187">
        <v>0</v>
      </c>
      <c r="CW187">
        <f>VLOOKUP(A187,'[1]NOUVEAUX TARIFS'!$A$1:$E$467,5,FALSE)</f>
        <v>6.17</v>
      </c>
    </row>
    <row r="188" spans="1:101">
      <c r="A188" t="s">
        <v>418</v>
      </c>
      <c r="C188" t="str">
        <f>VLOOKUP(A188,'[1]PRIX D''ACHAT A JOUR'!$A$1:$C$477,3,FALSE)</f>
        <v>AS</v>
      </c>
      <c r="D188" t="s">
        <v>1958</v>
      </c>
      <c r="E188">
        <v>3</v>
      </c>
      <c r="F188" t="s">
        <v>1002</v>
      </c>
      <c r="G188">
        <v>7</v>
      </c>
      <c r="H188" t="s">
        <v>1002</v>
      </c>
      <c r="K188">
        <v>2</v>
      </c>
      <c r="L188" t="s">
        <v>1959</v>
      </c>
      <c r="M188" t="s">
        <v>1960</v>
      </c>
      <c r="N188" t="s">
        <v>418</v>
      </c>
      <c r="O188" t="s">
        <v>419</v>
      </c>
      <c r="Q188">
        <v>1</v>
      </c>
      <c r="R188">
        <v>1</v>
      </c>
      <c r="S188" s="36">
        <f>VLOOKUP(N188,'[1]Stock définitif au 31122021'!$A$3:$G$422,5,FALSE)</f>
        <v>535</v>
      </c>
      <c r="T188" s="36">
        <f>VLOOKUP(N188,'[1]Stock définitif au 31122021'!$A$3:$G$422,6,FALSE)</f>
        <v>4.6100000000000003</v>
      </c>
      <c r="U188" s="36" t="str">
        <f>VLOOKUP(N188,'[1]Stock définitif au 31122021'!$A$3:$G$422,3,FALSE)</f>
        <v>AS</v>
      </c>
      <c r="V188">
        <v>4.6109999999999998</v>
      </c>
      <c r="W188">
        <v>4.6109999999999998</v>
      </c>
      <c r="X188" s="45">
        <f>VLOOKUP(A188,'[1]PRIX D''ACHAT A JOUR'!$A$1:$G$477,7,FALSE)</f>
        <v>4.6109999999999998</v>
      </c>
      <c r="Y188" s="46"/>
      <c r="Z188" s="46"/>
      <c r="AB188" s="41">
        <f>X188</f>
        <v>4.6109999999999998</v>
      </c>
      <c r="AC188" s="42" t="s">
        <v>2917</v>
      </c>
      <c r="AD188">
        <v>4.7699999999999996</v>
      </c>
      <c r="AE188" t="s">
        <v>932</v>
      </c>
      <c r="AF188">
        <v>0</v>
      </c>
      <c r="AI188" t="s">
        <v>933</v>
      </c>
      <c r="AJ188" t="s">
        <v>934</v>
      </c>
      <c r="AM188" t="s">
        <v>935</v>
      </c>
      <c r="AN188" t="s">
        <v>936</v>
      </c>
      <c r="AP188">
        <v>0</v>
      </c>
      <c r="AQ188">
        <v>0</v>
      </c>
      <c r="AS188">
        <v>7.16</v>
      </c>
      <c r="AT188" s="47">
        <f t="shared" si="46"/>
        <v>6.9164999999999992</v>
      </c>
      <c r="AU188" s="48">
        <f t="shared" si="47"/>
        <v>6.9164999999999992</v>
      </c>
      <c r="AV188" s="48">
        <f>VLOOKUP(A188,'STEEVE RESTITUTION'!$A$3:$F$484,6,FALSE)</f>
        <v>7.16</v>
      </c>
      <c r="AW188" s="48">
        <f t="shared" si="49"/>
        <v>-0.24350000000000094</v>
      </c>
      <c r="AX188">
        <v>2</v>
      </c>
      <c r="AY188">
        <v>0</v>
      </c>
      <c r="BK188" s="43">
        <f t="shared" si="48"/>
        <v>-3.4008379888268284E-2</v>
      </c>
      <c r="BL188" s="9">
        <f t="shared" si="45"/>
        <v>1.5528085014096726</v>
      </c>
      <c r="BM188" s="45">
        <v>1.5</v>
      </c>
      <c r="BN188" s="48">
        <v>1.5</v>
      </c>
      <c r="BO188"/>
      <c r="BP188">
        <f>VLOOKUP(A188,'[1]Synthèse ventes 2021'!$A$1:$C$457,3,FALSE)</f>
        <v>1037</v>
      </c>
      <c r="BQ188">
        <f t="shared" si="42"/>
        <v>5642.2962600000001</v>
      </c>
      <c r="BR188">
        <f t="shared" si="43"/>
        <v>8463.4443899999987</v>
      </c>
      <c r="BS188">
        <f t="shared" si="44"/>
        <v>2821.1481299999987</v>
      </c>
      <c r="BT188">
        <v>8.59</v>
      </c>
      <c r="BV188">
        <v>1</v>
      </c>
      <c r="BW188">
        <v>530</v>
      </c>
      <c r="CB188">
        <v>100</v>
      </c>
      <c r="CC188">
        <v>100</v>
      </c>
      <c r="CD188" t="s">
        <v>937</v>
      </c>
      <c r="CE188">
        <v>0</v>
      </c>
      <c r="CI188">
        <v>0</v>
      </c>
      <c r="CJ188">
        <v>0</v>
      </c>
      <c r="CM188">
        <v>0</v>
      </c>
      <c r="CO188">
        <v>0</v>
      </c>
      <c r="CP188">
        <v>0</v>
      </c>
      <c r="CQ188">
        <v>0</v>
      </c>
      <c r="CT188">
        <v>0</v>
      </c>
      <c r="CU188">
        <v>0</v>
      </c>
      <c r="CV188">
        <v>0</v>
      </c>
      <c r="CW188">
        <f>VLOOKUP(A188,'[1]NOUVEAUX TARIFS'!$A$1:$E$467,5,FALSE)</f>
        <v>7.16</v>
      </c>
    </row>
    <row r="189" spans="1:101">
      <c r="A189" t="s">
        <v>2323</v>
      </c>
      <c r="C189" t="str">
        <f>VLOOKUP(A189,'[1]PRIX D''ACHAT A JOUR'!$A$1:$C$477,3,FALSE)</f>
        <v>AS</v>
      </c>
      <c r="D189" t="s">
        <v>2324</v>
      </c>
      <c r="M189" t="s">
        <v>2048</v>
      </c>
      <c r="N189" t="s">
        <v>2323</v>
      </c>
      <c r="O189" t="s">
        <v>2325</v>
      </c>
      <c r="P189" t="s">
        <v>2326</v>
      </c>
      <c r="Q189">
        <v>1</v>
      </c>
      <c r="R189">
        <v>1</v>
      </c>
      <c r="S189" s="36">
        <f>VLOOKUP(N189,'[1]Stock définitif au 31122021'!$A$3:$G$422,5,FALSE)</f>
        <v>700.07</v>
      </c>
      <c r="T189" s="36">
        <f>VLOOKUP(N189,'[1]Stock définitif au 31122021'!$A$3:$G$422,6,FALSE)</f>
        <v>5.54</v>
      </c>
      <c r="U189" s="36" t="str">
        <f>VLOOKUP(N189,'[1]Stock définitif au 31122021'!$A$3:$G$422,3,FALSE)</f>
        <v>AS</v>
      </c>
      <c r="V189">
        <v>5.54</v>
      </c>
      <c r="W189">
        <f>VLOOKUP(A189,'[1]EXPORT ARTICLES 03012022'!$A$1:$R$883,18,FALSE)</f>
        <v>5.54</v>
      </c>
      <c r="X189" s="45">
        <f>VLOOKUP(A189,'[1]PRIX D''ACHAT A JOUR'!$A$1:$G$477,7,FALSE)</f>
        <v>5.54</v>
      </c>
      <c r="Y189" s="46"/>
      <c r="Z189" s="46"/>
      <c r="AB189" s="41">
        <v>5.82</v>
      </c>
      <c r="AC189" s="42" t="s">
        <v>2917</v>
      </c>
      <c r="AD189">
        <v>5.54</v>
      </c>
      <c r="AE189" t="s">
        <v>932</v>
      </c>
      <c r="AF189">
        <v>0</v>
      </c>
      <c r="AI189" t="s">
        <v>933</v>
      </c>
      <c r="AJ189" t="s">
        <v>934</v>
      </c>
      <c r="AM189" t="s">
        <v>935</v>
      </c>
      <c r="AN189" t="s">
        <v>936</v>
      </c>
      <c r="AP189">
        <v>0</v>
      </c>
      <c r="AQ189">
        <v>0</v>
      </c>
      <c r="AS189">
        <v>4.92</v>
      </c>
      <c r="AT189" s="47">
        <f t="shared" si="46"/>
        <v>6.9249999999999998</v>
      </c>
      <c r="AU189" s="48">
        <f t="shared" si="47"/>
        <v>7.2750000000000004</v>
      </c>
      <c r="AV189" s="48"/>
      <c r="AW189" s="48"/>
      <c r="AX189">
        <v>2</v>
      </c>
      <c r="AY189">
        <v>0</v>
      </c>
      <c r="BK189" s="43">
        <f t="shared" si="48"/>
        <v>0.47865853658536595</v>
      </c>
      <c r="BL189" s="9">
        <f t="shared" si="45"/>
        <v>0.88808664259927794</v>
      </c>
      <c r="BM189" s="45">
        <v>1.25</v>
      </c>
      <c r="BN189" s="48">
        <v>1.25</v>
      </c>
      <c r="BO189"/>
      <c r="BP189"/>
      <c r="BQ189" t="str">
        <f t="shared" si="42"/>
        <v/>
      </c>
      <c r="BR189" t="str">
        <f t="shared" si="43"/>
        <v/>
      </c>
      <c r="BS189" t="str">
        <f t="shared" si="44"/>
        <v/>
      </c>
      <c r="BT189">
        <v>5.9</v>
      </c>
      <c r="BV189">
        <v>1</v>
      </c>
      <c r="CB189">
        <v>100</v>
      </c>
      <c r="CC189">
        <v>100</v>
      </c>
      <c r="CD189" t="s">
        <v>937</v>
      </c>
      <c r="CE189">
        <v>0</v>
      </c>
      <c r="CI189">
        <v>0</v>
      </c>
      <c r="CJ189">
        <v>0</v>
      </c>
      <c r="CM189">
        <v>0</v>
      </c>
      <c r="CO189">
        <v>0</v>
      </c>
      <c r="CP189">
        <v>0</v>
      </c>
      <c r="CQ189">
        <v>0</v>
      </c>
      <c r="CT189">
        <v>0</v>
      </c>
      <c r="CU189">
        <v>0</v>
      </c>
      <c r="CV189">
        <v>0</v>
      </c>
      <c r="CW189" t="e">
        <f>VLOOKUP(A189,'[1]NOUVEAUX TARIFS'!$A$1:$E$467,5,FALSE)</f>
        <v>#N/A</v>
      </c>
    </row>
    <row r="190" spans="1:101">
      <c r="A190" t="s">
        <v>510</v>
      </c>
      <c r="C190" t="str">
        <f>VLOOKUP(A190,'[1]PRIX D''ACHAT A JOUR'!$A$1:$C$477,3,FALSE)</f>
        <v>AS</v>
      </c>
      <c r="D190" t="s">
        <v>998</v>
      </c>
      <c r="E190">
        <v>10</v>
      </c>
      <c r="F190" t="s">
        <v>938</v>
      </c>
      <c r="G190">
        <v>8</v>
      </c>
      <c r="H190" t="s">
        <v>938</v>
      </c>
      <c r="M190" t="s">
        <v>989</v>
      </c>
      <c r="N190" t="s">
        <v>510</v>
      </c>
      <c r="O190" t="s">
        <v>511</v>
      </c>
      <c r="P190">
        <v>1</v>
      </c>
      <c r="Q190">
        <v>1</v>
      </c>
      <c r="R190">
        <v>1</v>
      </c>
      <c r="S190" s="36">
        <f>VLOOKUP(N190,'[1]Stock définitif au 31122021'!$A$3:$G$422,5,FALSE)</f>
        <v>134</v>
      </c>
      <c r="T190" s="36">
        <f>VLOOKUP(N190,'[1]Stock définitif au 31122021'!$A$3:$G$422,6,FALSE)</f>
        <v>2.4500000000000002</v>
      </c>
      <c r="U190" s="36" t="str">
        <f>VLOOKUP(N190,'[1]Stock définitif au 31122021'!$A$3:$G$422,3,FALSE)</f>
        <v>AS</v>
      </c>
      <c r="V190">
        <v>2.4500000000000002</v>
      </c>
      <c r="W190">
        <f>VLOOKUP(A190,'[1]EXPORT ARTICLES 03012022'!$A$1:$R$883,18,FALSE)</f>
        <v>2.4500000000000002</v>
      </c>
      <c r="X190" s="45">
        <f>VLOOKUP(A190,'[1]PRIX D''ACHAT A JOUR'!$A$1:$G$477,7,FALSE)</f>
        <v>2.4500000000000002</v>
      </c>
      <c r="Y190" s="46"/>
      <c r="Z190" s="46"/>
      <c r="AB190" s="41">
        <f>X190</f>
        <v>2.4500000000000002</v>
      </c>
      <c r="AC190" s="42" t="s">
        <v>2917</v>
      </c>
      <c r="AD190">
        <v>2.4500000000000002</v>
      </c>
      <c r="AE190" t="s">
        <v>932</v>
      </c>
      <c r="AF190">
        <v>0</v>
      </c>
      <c r="AI190" t="s">
        <v>933</v>
      </c>
      <c r="AJ190" t="s">
        <v>934</v>
      </c>
      <c r="AM190" t="s">
        <v>935</v>
      </c>
      <c r="AN190" t="s">
        <v>936</v>
      </c>
      <c r="AO190">
        <v>1</v>
      </c>
      <c r="AP190">
        <v>0</v>
      </c>
      <c r="AQ190">
        <v>0</v>
      </c>
      <c r="AS190">
        <v>6.37</v>
      </c>
      <c r="AT190" s="47">
        <f t="shared" si="46"/>
        <v>7.3500000000000005</v>
      </c>
      <c r="AU190" s="48">
        <f t="shared" si="47"/>
        <v>7.3500000000000005</v>
      </c>
      <c r="AV190" s="48"/>
      <c r="AW190" s="48"/>
      <c r="AX190">
        <v>2</v>
      </c>
      <c r="AY190">
        <v>0</v>
      </c>
      <c r="BK190" s="43">
        <f t="shared" si="48"/>
        <v>0.15384615384615391</v>
      </c>
      <c r="BL190" s="9">
        <f t="shared" si="45"/>
        <v>2.5999999999999996</v>
      </c>
      <c r="BM190" s="45">
        <v>3</v>
      </c>
      <c r="BN190" s="48">
        <v>3</v>
      </c>
      <c r="BO190"/>
      <c r="BP190">
        <f>VLOOKUP(A190,'[1]Synthèse ventes 2021'!$A$1:$C$457,3,FALSE)</f>
        <v>18</v>
      </c>
      <c r="BQ190">
        <f t="shared" si="42"/>
        <v>52.037999999999997</v>
      </c>
      <c r="BR190">
        <f t="shared" si="43"/>
        <v>156.114</v>
      </c>
      <c r="BS190">
        <f t="shared" si="44"/>
        <v>104.07600000000001</v>
      </c>
      <c r="BT190">
        <v>7.64</v>
      </c>
      <c r="BV190">
        <v>1</v>
      </c>
      <c r="BW190">
        <v>131</v>
      </c>
      <c r="CB190">
        <v>100</v>
      </c>
      <c r="CC190">
        <v>100</v>
      </c>
      <c r="CD190" t="s">
        <v>937</v>
      </c>
      <c r="CE190">
        <v>0</v>
      </c>
      <c r="CI190">
        <v>0</v>
      </c>
      <c r="CJ190">
        <v>0</v>
      </c>
      <c r="CM190">
        <v>0</v>
      </c>
      <c r="CO190">
        <v>0</v>
      </c>
      <c r="CP190">
        <v>0</v>
      </c>
      <c r="CQ190">
        <v>0</v>
      </c>
      <c r="CT190">
        <v>0</v>
      </c>
      <c r="CU190">
        <v>0</v>
      </c>
      <c r="CV190">
        <v>0</v>
      </c>
      <c r="CW190">
        <f>VLOOKUP(A190,'[1]NOUVEAUX TARIFS'!$A$1:$E$467,5,FALSE)</f>
        <v>7.3500000000000005</v>
      </c>
    </row>
    <row r="191" spans="1:101">
      <c r="A191" t="s">
        <v>628</v>
      </c>
      <c r="C191" t="str">
        <f>VLOOKUP(A191,'[1]PRIX D''ACHAT A JOUR'!$A$1:$C$477,3,FALSE)</f>
        <v>AS</v>
      </c>
      <c r="D191" t="s">
        <v>629</v>
      </c>
      <c r="E191">
        <v>8</v>
      </c>
      <c r="F191" t="s">
        <v>965</v>
      </c>
      <c r="G191">
        <v>4</v>
      </c>
      <c r="H191" t="s">
        <v>965</v>
      </c>
      <c r="K191">
        <v>1</v>
      </c>
      <c r="L191" t="s">
        <v>966</v>
      </c>
      <c r="M191" t="s">
        <v>967</v>
      </c>
      <c r="N191" t="s">
        <v>1712</v>
      </c>
      <c r="O191" t="s">
        <v>1713</v>
      </c>
      <c r="Q191">
        <v>1</v>
      </c>
      <c r="R191">
        <v>0</v>
      </c>
      <c r="S191" s="36" t="e">
        <f>VLOOKUP(N191,'[1]Stock définitif au 31122021'!$A$3:$G$422,5,FALSE)</f>
        <v>#N/A</v>
      </c>
      <c r="T191" s="36" t="e">
        <f>VLOOKUP(N191,'[1]Stock définitif au 31122021'!$A$3:$G$422,6,FALSE)</f>
        <v>#N/A</v>
      </c>
      <c r="U191" s="36" t="e">
        <f>VLOOKUP(N191,'[1]Stock définitif au 31122021'!$A$3:$G$422,3,FALSE)</f>
        <v>#N/A</v>
      </c>
      <c r="V191">
        <v>3.8029999999999999</v>
      </c>
      <c r="W191">
        <v>3.8029999999999999</v>
      </c>
      <c r="X191" s="45">
        <f>VLOOKUP(A191,'[1]PRIX D''ACHAT A JOUR'!$A$1:$G$477,7,FALSE)</f>
        <v>3.8029999999999999</v>
      </c>
      <c r="Y191" s="46"/>
      <c r="Z191" s="46"/>
      <c r="AB191" s="41">
        <f>+X191</f>
        <v>3.8029999999999999</v>
      </c>
      <c r="AC191" s="42" t="s">
        <v>2917</v>
      </c>
      <c r="AD191">
        <v>0</v>
      </c>
      <c r="AE191" t="s">
        <v>932</v>
      </c>
      <c r="AF191">
        <v>0</v>
      </c>
      <c r="AI191" t="s">
        <v>933</v>
      </c>
      <c r="AJ191" t="s">
        <v>934</v>
      </c>
      <c r="AM191" t="s">
        <v>935</v>
      </c>
      <c r="AN191" t="s">
        <v>936</v>
      </c>
      <c r="AP191">
        <v>0</v>
      </c>
      <c r="AQ191">
        <v>0</v>
      </c>
      <c r="AS191">
        <v>7.44</v>
      </c>
      <c r="AT191" s="47">
        <f t="shared" si="46"/>
        <v>7.6059999999999999</v>
      </c>
      <c r="AU191" s="48">
        <f t="shared" si="47"/>
        <v>7.6059999999999999</v>
      </c>
      <c r="AV191" s="48"/>
      <c r="AW191" s="48"/>
      <c r="AX191">
        <v>3</v>
      </c>
      <c r="AY191">
        <v>0</v>
      </c>
      <c r="BK191" s="43">
        <f t="shared" si="48"/>
        <v>2.2311827956989175E-2</v>
      </c>
      <c r="BL191" s="9">
        <f t="shared" si="45"/>
        <v>1.9563502498027874</v>
      </c>
      <c r="BM191" s="45">
        <v>2</v>
      </c>
      <c r="BN191" s="48">
        <v>2</v>
      </c>
      <c r="BO191"/>
      <c r="BP191">
        <f>VLOOKUP(A191,'[1]Synthèse ventes 2021'!$A$1:$C$457,3,FALSE)</f>
        <v>5</v>
      </c>
      <c r="BQ191">
        <f t="shared" si="42"/>
        <v>22.4377</v>
      </c>
      <c r="BR191">
        <f t="shared" si="43"/>
        <v>44.875399999999999</v>
      </c>
      <c r="BS191">
        <f t="shared" si="44"/>
        <v>22.4377</v>
      </c>
      <c r="BT191">
        <v>8.9280000000000008</v>
      </c>
      <c r="BV191">
        <v>1</v>
      </c>
      <c r="BW191">
        <v>448</v>
      </c>
      <c r="CB191">
        <v>100</v>
      </c>
      <c r="CC191">
        <v>100</v>
      </c>
      <c r="CD191" t="s">
        <v>937</v>
      </c>
      <c r="CE191">
        <v>0</v>
      </c>
      <c r="CI191">
        <v>0</v>
      </c>
      <c r="CJ191">
        <v>0</v>
      </c>
      <c r="CM191">
        <v>0</v>
      </c>
      <c r="CO191">
        <v>0</v>
      </c>
      <c r="CP191">
        <v>0</v>
      </c>
      <c r="CQ191">
        <v>0</v>
      </c>
      <c r="CT191">
        <v>0</v>
      </c>
      <c r="CU191">
        <v>0</v>
      </c>
      <c r="CV191">
        <v>0</v>
      </c>
      <c r="CW191">
        <f>VLOOKUP(A191,'[1]NOUVEAUX TARIFS'!$A$1:$E$467,5,FALSE)</f>
        <v>7.6059999999999999</v>
      </c>
    </row>
    <row r="192" spans="1:101">
      <c r="A192" t="s">
        <v>502</v>
      </c>
      <c r="C192" t="str">
        <f>VLOOKUP(A192,'[1]PRIX D''ACHAT A JOUR'!$A$1:$C$477,3,FALSE)</f>
        <v>AS</v>
      </c>
      <c r="D192" t="s">
        <v>503</v>
      </c>
      <c r="E192">
        <v>8</v>
      </c>
      <c r="F192" t="s">
        <v>965</v>
      </c>
      <c r="G192">
        <v>4</v>
      </c>
      <c r="H192" t="s">
        <v>965</v>
      </c>
      <c r="K192">
        <v>3</v>
      </c>
      <c r="L192" t="s">
        <v>1007</v>
      </c>
      <c r="M192" t="s">
        <v>989</v>
      </c>
      <c r="N192" t="s">
        <v>502</v>
      </c>
      <c r="O192" t="s">
        <v>1855</v>
      </c>
      <c r="Q192">
        <v>1</v>
      </c>
      <c r="R192">
        <v>1</v>
      </c>
      <c r="S192" s="36">
        <f>VLOOKUP(N192,'[1]Stock définitif au 31122021'!$A$3:$G$422,5,FALSE)</f>
        <v>460</v>
      </c>
      <c r="T192" s="36">
        <f>VLOOKUP(N192,'[1]Stock définitif au 31122021'!$A$3:$G$422,6,FALSE)</f>
        <v>3.22</v>
      </c>
      <c r="U192" s="36" t="str">
        <f>VLOOKUP(N192,'[1]Stock définitif au 31122021'!$A$3:$G$422,3,FALSE)</f>
        <v>AS</v>
      </c>
      <c r="V192">
        <v>3.22</v>
      </c>
      <c r="W192">
        <f>VLOOKUP(A192,'[1]EXPORT ARTICLES 03012022'!$A$1:$R$883,18,FALSE)</f>
        <v>3.22</v>
      </c>
      <c r="X192" s="45">
        <f>VLOOKUP(A192,'[1]PRIX D''ACHAT A JOUR'!$A$1:$G$477,7,FALSE)</f>
        <v>3.22</v>
      </c>
      <c r="Y192" s="46"/>
      <c r="Z192" s="46"/>
      <c r="AB192" s="41">
        <f>X192</f>
        <v>3.22</v>
      </c>
      <c r="AC192" s="42" t="s">
        <v>2917</v>
      </c>
      <c r="AD192">
        <v>3.22</v>
      </c>
      <c r="AE192" t="s">
        <v>932</v>
      </c>
      <c r="AF192">
        <v>0</v>
      </c>
      <c r="AI192" t="s">
        <v>933</v>
      </c>
      <c r="AJ192" t="s">
        <v>934</v>
      </c>
      <c r="AM192" t="s">
        <v>935</v>
      </c>
      <c r="AN192" t="s">
        <v>936</v>
      </c>
      <c r="AP192">
        <v>0</v>
      </c>
      <c r="AQ192">
        <v>0</v>
      </c>
      <c r="AS192">
        <v>8.0500000000000007</v>
      </c>
      <c r="AT192" s="47">
        <f t="shared" si="46"/>
        <v>8.0500000000000007</v>
      </c>
      <c r="AU192" s="48">
        <f t="shared" si="47"/>
        <v>8.0500000000000007</v>
      </c>
      <c r="AV192" s="48"/>
      <c r="AW192" s="48"/>
      <c r="AX192">
        <v>2</v>
      </c>
      <c r="AY192">
        <v>0</v>
      </c>
      <c r="BK192" s="43">
        <f t="shared" si="48"/>
        <v>0</v>
      </c>
      <c r="BL192" s="9">
        <f t="shared" si="45"/>
        <v>2.5</v>
      </c>
      <c r="BM192" s="45">
        <v>2.5</v>
      </c>
      <c r="BN192" s="48">
        <v>2.5</v>
      </c>
      <c r="BO192"/>
      <c r="BP192">
        <f>VLOOKUP(A192,'[1]Synthèse ventes 2021'!$A$1:$C$457,3,FALSE)</f>
        <v>18</v>
      </c>
      <c r="BQ192">
        <f t="shared" si="42"/>
        <v>68.392799999999994</v>
      </c>
      <c r="BR192">
        <f t="shared" si="43"/>
        <v>170.982</v>
      </c>
      <c r="BS192">
        <f t="shared" si="44"/>
        <v>102.58920000000001</v>
      </c>
      <c r="BT192">
        <v>9.66</v>
      </c>
      <c r="BV192">
        <v>1</v>
      </c>
      <c r="BW192">
        <v>521</v>
      </c>
      <c r="CB192">
        <v>100</v>
      </c>
      <c r="CC192">
        <v>100</v>
      </c>
      <c r="CD192" t="s">
        <v>937</v>
      </c>
      <c r="CE192">
        <v>0</v>
      </c>
      <c r="CI192">
        <v>0</v>
      </c>
      <c r="CJ192">
        <v>0</v>
      </c>
      <c r="CM192">
        <v>0</v>
      </c>
      <c r="CO192">
        <v>0</v>
      </c>
      <c r="CP192">
        <v>0</v>
      </c>
      <c r="CQ192">
        <v>0</v>
      </c>
      <c r="CT192">
        <v>0</v>
      </c>
      <c r="CU192">
        <v>0</v>
      </c>
      <c r="CV192">
        <v>0</v>
      </c>
      <c r="CW192">
        <f>VLOOKUP(A192,'[1]NOUVEAUX TARIFS'!$A$1:$E$467,5,FALSE)</f>
        <v>8.0500000000000007</v>
      </c>
    </row>
    <row r="193" spans="1:101">
      <c r="A193" t="s">
        <v>750</v>
      </c>
      <c r="C193" t="str">
        <f>VLOOKUP(A193,'[1]PRIX D''ACHAT A JOUR'!$A$1:$C$477,3,FALSE)</f>
        <v>AS</v>
      </c>
      <c r="D193" t="s">
        <v>751</v>
      </c>
      <c r="E193">
        <v>16</v>
      </c>
      <c r="F193" t="s">
        <v>1031</v>
      </c>
      <c r="G193">
        <v>10</v>
      </c>
      <c r="H193" t="s">
        <v>1031</v>
      </c>
      <c r="M193" t="s">
        <v>2931</v>
      </c>
      <c r="N193" t="s">
        <v>750</v>
      </c>
      <c r="O193" t="s">
        <v>2943</v>
      </c>
      <c r="Q193">
        <v>1</v>
      </c>
      <c r="R193">
        <v>1</v>
      </c>
      <c r="S193" s="36">
        <f>VLOOKUP(N193,'[1]Stock définitif au 31122021'!$A$3:$G$422,5,FALSE)</f>
        <v>29</v>
      </c>
      <c r="T193" s="36">
        <f>VLOOKUP(N193,'[1]Stock définitif au 31122021'!$A$3:$G$422,6,FALSE)</f>
        <v>6.6</v>
      </c>
      <c r="U193" s="36" t="str">
        <f>VLOOKUP(N193,'[1]Stock définitif au 31122021'!$A$3:$G$422,3,FALSE)</f>
        <v>AS</v>
      </c>
      <c r="V193">
        <v>6.6</v>
      </c>
      <c r="W193">
        <f>VLOOKUP(A193,'[1]EXPORT ARTICLES 03012022'!$A$1:$R$883,18,FALSE)</f>
        <v>6.6</v>
      </c>
      <c r="X193" s="45">
        <f>VLOOKUP(A193,'[1]PRIX D''ACHAT A JOUR'!$A$1:$G$477,7,FALSE)</f>
        <v>6.6</v>
      </c>
      <c r="Y193" s="46"/>
      <c r="Z193" s="46"/>
      <c r="AB193" s="41">
        <f>+X193</f>
        <v>6.6</v>
      </c>
      <c r="AC193" s="42" t="s">
        <v>2917</v>
      </c>
      <c r="AD193">
        <v>6.6</v>
      </c>
      <c r="AE193" t="s">
        <v>932</v>
      </c>
      <c r="AF193">
        <v>0</v>
      </c>
      <c r="AI193" t="s">
        <v>933</v>
      </c>
      <c r="AJ193" t="s">
        <v>934</v>
      </c>
      <c r="AM193" t="s">
        <v>935</v>
      </c>
      <c r="AN193" t="s">
        <v>936</v>
      </c>
      <c r="AP193">
        <v>0</v>
      </c>
      <c r="AQ193">
        <v>0</v>
      </c>
      <c r="AS193">
        <v>7.99</v>
      </c>
      <c r="AT193" s="47">
        <f t="shared" si="46"/>
        <v>8.25</v>
      </c>
      <c r="AU193" s="48">
        <f t="shared" si="47"/>
        <v>8.25</v>
      </c>
      <c r="AV193" s="48"/>
      <c r="AW193" s="48"/>
      <c r="AX193">
        <v>2</v>
      </c>
      <c r="AY193">
        <v>0</v>
      </c>
      <c r="BK193" s="43">
        <f t="shared" si="48"/>
        <v>3.254067584480598E-2</v>
      </c>
      <c r="BL193" s="9">
        <f t="shared" si="45"/>
        <v>1.2106060606060607</v>
      </c>
      <c r="BM193" s="45">
        <v>1.25</v>
      </c>
      <c r="BN193" s="48">
        <v>1.25</v>
      </c>
      <c r="BO193"/>
      <c r="BP193">
        <f>VLOOKUP(A193,'[1]Synthèse ventes 2021'!$A$1:$C$457,3,FALSE)</f>
        <v>1</v>
      </c>
      <c r="BQ193">
        <f t="shared" si="42"/>
        <v>7.7879999999999994</v>
      </c>
      <c r="BR193">
        <f t="shared" si="43"/>
        <v>9.7349999999999994</v>
      </c>
      <c r="BS193">
        <f t="shared" si="44"/>
        <v>1.9470000000000001</v>
      </c>
      <c r="BT193">
        <v>9.59</v>
      </c>
      <c r="BV193">
        <v>1</v>
      </c>
      <c r="BW193">
        <v>486</v>
      </c>
      <c r="CB193">
        <v>100</v>
      </c>
      <c r="CC193">
        <v>100</v>
      </c>
      <c r="CD193" t="s">
        <v>937</v>
      </c>
      <c r="CE193">
        <v>0</v>
      </c>
      <c r="CI193">
        <v>0</v>
      </c>
      <c r="CJ193">
        <v>0</v>
      </c>
      <c r="CM193">
        <v>0</v>
      </c>
      <c r="CO193">
        <v>0</v>
      </c>
      <c r="CP193">
        <v>0</v>
      </c>
      <c r="CQ193">
        <v>0</v>
      </c>
      <c r="CT193">
        <v>0</v>
      </c>
      <c r="CU193">
        <v>0</v>
      </c>
      <c r="CV193">
        <v>0</v>
      </c>
      <c r="CW193">
        <f>VLOOKUP(A193,'[1]NOUVEAUX TARIFS'!$A$1:$E$467,5,FALSE)</f>
        <v>8.25</v>
      </c>
    </row>
    <row r="194" spans="1:101">
      <c r="A194" t="s">
        <v>630</v>
      </c>
      <c r="C194" t="str">
        <f>VLOOKUP(A194,'[1]PRIX D''ACHAT A JOUR'!$A$1:$C$477,3,FALSE)</f>
        <v>AS</v>
      </c>
      <c r="D194" t="s">
        <v>631</v>
      </c>
      <c r="E194">
        <v>8</v>
      </c>
      <c r="F194" t="s">
        <v>965</v>
      </c>
      <c r="G194">
        <v>4</v>
      </c>
      <c r="H194" t="s">
        <v>965</v>
      </c>
      <c r="K194">
        <v>2</v>
      </c>
      <c r="L194" t="s">
        <v>1023</v>
      </c>
      <c r="M194" t="s">
        <v>967</v>
      </c>
      <c r="N194" t="s">
        <v>1734</v>
      </c>
      <c r="O194" t="s">
        <v>1735</v>
      </c>
      <c r="P194" t="s">
        <v>1515</v>
      </c>
      <c r="Q194">
        <v>1</v>
      </c>
      <c r="R194">
        <v>1</v>
      </c>
      <c r="S194" s="36" t="e">
        <f>VLOOKUP(N194,'[1]Stock définitif au 31122021'!$A$3:$G$422,5,FALSE)</f>
        <v>#N/A</v>
      </c>
      <c r="T194" s="36" t="e">
        <f>VLOOKUP(N194,'[1]Stock définitif au 31122021'!$A$3:$G$422,6,FALSE)</f>
        <v>#N/A</v>
      </c>
      <c r="U194" s="36" t="e">
        <f>VLOOKUP(N194,'[1]Stock définitif au 31122021'!$A$3:$G$422,3,FALSE)</f>
        <v>#N/A</v>
      </c>
      <c r="V194">
        <v>1.84</v>
      </c>
      <c r="W194">
        <f>VLOOKUP(A194,'[1]EXPORT ARTICLES 03012022'!$A$1:$R$883,18,FALSE)</f>
        <v>1.84</v>
      </c>
      <c r="X194" s="45">
        <f>VLOOKUP(A194,'[1]PRIX D''ACHAT A JOUR'!$A$1:$G$477,7,FALSE)</f>
        <v>3.0249999999999999</v>
      </c>
      <c r="Y194" s="46"/>
      <c r="Z194" s="46"/>
      <c r="AB194" s="41">
        <f>X194</f>
        <v>3.0249999999999999</v>
      </c>
      <c r="AC194" s="42" t="s">
        <v>2917</v>
      </c>
      <c r="AD194">
        <v>1.84</v>
      </c>
      <c r="AE194" t="s">
        <v>932</v>
      </c>
      <c r="AF194">
        <v>0</v>
      </c>
      <c r="AI194" t="s">
        <v>933</v>
      </c>
      <c r="AJ194" t="s">
        <v>934</v>
      </c>
      <c r="AM194" t="s">
        <v>935</v>
      </c>
      <c r="AN194" t="s">
        <v>936</v>
      </c>
      <c r="AO194" t="s">
        <v>1736</v>
      </c>
      <c r="AP194">
        <v>0</v>
      </c>
      <c r="AQ194">
        <v>0</v>
      </c>
      <c r="AS194">
        <v>7.83</v>
      </c>
      <c r="AT194" s="47">
        <f t="shared" si="46"/>
        <v>8.3187499999999996</v>
      </c>
      <c r="AU194" s="48">
        <f t="shared" si="47"/>
        <v>8.3187499999999996</v>
      </c>
      <c r="AV194" s="48">
        <f>VLOOKUP(A194,'STEEVE RESTITUTION'!$A$3:$F$484,6,FALSE)</f>
        <v>12.09</v>
      </c>
      <c r="AW194" s="48">
        <f t="shared" si="49"/>
        <v>-3.7712500000000002</v>
      </c>
      <c r="AX194">
        <v>2</v>
      </c>
      <c r="AY194">
        <v>0</v>
      </c>
      <c r="BK194" s="43">
        <f t="shared" si="48"/>
        <v>6.2420178799489093E-2</v>
      </c>
      <c r="BL194" s="9">
        <f t="shared" si="45"/>
        <v>4.2554347826086953</v>
      </c>
      <c r="BM194" s="45">
        <v>2.75</v>
      </c>
      <c r="BN194" s="48">
        <v>2.75</v>
      </c>
      <c r="BO194"/>
      <c r="BP194">
        <f>VLOOKUP(A194,'[1]Synthèse ventes 2021'!$A$1:$C$457,3,FALSE)</f>
        <v>56</v>
      </c>
      <c r="BQ194">
        <f t="shared" si="42"/>
        <v>199.892</v>
      </c>
      <c r="BR194">
        <f t="shared" si="43"/>
        <v>549.70299999999997</v>
      </c>
      <c r="BS194">
        <f t="shared" si="44"/>
        <v>349.81099999999998</v>
      </c>
      <c r="BT194">
        <v>9.4</v>
      </c>
      <c r="BV194">
        <v>1</v>
      </c>
      <c r="CB194">
        <v>100</v>
      </c>
      <c r="CC194">
        <v>100</v>
      </c>
      <c r="CD194" t="s">
        <v>937</v>
      </c>
      <c r="CE194">
        <v>0</v>
      </c>
      <c r="CI194">
        <v>0</v>
      </c>
      <c r="CJ194">
        <v>0</v>
      </c>
      <c r="CM194">
        <v>0</v>
      </c>
      <c r="CO194">
        <v>0</v>
      </c>
      <c r="CP194">
        <v>0</v>
      </c>
      <c r="CQ194">
        <v>0</v>
      </c>
      <c r="CT194">
        <v>0</v>
      </c>
      <c r="CU194">
        <v>0</v>
      </c>
      <c r="CV194">
        <v>0</v>
      </c>
      <c r="CW194">
        <f>VLOOKUP(A194,'[1]NOUVEAUX TARIFS'!$A$1:$E$467,5,FALSE)</f>
        <v>12.09</v>
      </c>
    </row>
    <row r="195" spans="1:101" hidden="1">
      <c r="A195" t="s">
        <v>1350</v>
      </c>
      <c r="C195" t="str">
        <f>VLOOKUP(A195,'[1]PRIX D''ACHAT A JOUR'!$A$1:$C$477,3,FALSE)</f>
        <v>AN</v>
      </c>
      <c r="D195" t="s">
        <v>1351</v>
      </c>
      <c r="E195">
        <v>5</v>
      </c>
      <c r="F195" t="s">
        <v>927</v>
      </c>
      <c r="G195">
        <v>1</v>
      </c>
      <c r="H195" t="s">
        <v>927</v>
      </c>
      <c r="K195">
        <v>5</v>
      </c>
      <c r="L195" t="s">
        <v>928</v>
      </c>
      <c r="M195" t="s">
        <v>929</v>
      </c>
      <c r="N195" t="s">
        <v>1352</v>
      </c>
      <c r="O195" t="s">
        <v>1353</v>
      </c>
      <c r="P195">
        <v>1</v>
      </c>
      <c r="Q195">
        <v>1</v>
      </c>
      <c r="R195">
        <v>1</v>
      </c>
      <c r="S195" s="36" t="e">
        <f>VLOOKUP(N195,'[1]Stock définitif au 31122021'!$A$3:$G$422,5,FALSE)</f>
        <v>#N/A</v>
      </c>
      <c r="T195" s="36" t="e">
        <f>VLOOKUP(N195,'[1]Stock définitif au 31122021'!$A$3:$G$422,6,FALSE)</f>
        <v>#N/A</v>
      </c>
      <c r="U195" s="36" t="e">
        <f>VLOOKUP(N195,'[1]Stock définitif au 31122021'!$A$3:$G$422,3,FALSE)</f>
        <v>#N/A</v>
      </c>
      <c r="V195">
        <v>58</v>
      </c>
      <c r="W195">
        <f>VLOOKUP(A195,'[1]EXPORT ARTICLES 03012022'!$A$1:$R$883,18,FALSE)</f>
        <v>58</v>
      </c>
      <c r="X195" s="45">
        <f>VLOOKUP(A195,'[1]PRIX D''ACHAT A JOUR'!$A$1:$G$477,7,FALSE)</f>
        <v>58</v>
      </c>
      <c r="Y195" s="46"/>
      <c r="Z195" s="46"/>
      <c r="AB195" s="41">
        <f>X195</f>
        <v>58</v>
      </c>
      <c r="AC195" s="42" t="s">
        <v>2917</v>
      </c>
      <c r="AD195">
        <v>58</v>
      </c>
      <c r="AE195" t="s">
        <v>932</v>
      </c>
      <c r="AF195">
        <v>0</v>
      </c>
      <c r="AI195" t="s">
        <v>933</v>
      </c>
      <c r="AJ195" t="s">
        <v>934</v>
      </c>
      <c r="AM195" t="s">
        <v>935</v>
      </c>
      <c r="AN195" t="s">
        <v>936</v>
      </c>
      <c r="AO195">
        <v>1</v>
      </c>
      <c r="AP195">
        <v>0</v>
      </c>
      <c r="AQ195">
        <v>0</v>
      </c>
      <c r="AS195">
        <v>105.96</v>
      </c>
      <c r="AT195" s="47">
        <f t="shared" si="46"/>
        <v>116</v>
      </c>
      <c r="AU195" s="48">
        <f t="shared" si="47"/>
        <v>116</v>
      </c>
      <c r="AV195" s="48"/>
      <c r="AW195" s="48"/>
      <c r="AX195">
        <v>2</v>
      </c>
      <c r="AY195">
        <v>0</v>
      </c>
      <c r="BK195" s="43">
        <f t="shared" si="48"/>
        <v>9.475273688184227E-2</v>
      </c>
      <c r="BL195" s="9">
        <f t="shared" si="45"/>
        <v>1.8268965517241378</v>
      </c>
      <c r="BM195" s="45">
        <v>2</v>
      </c>
      <c r="BN195" s="48">
        <v>2</v>
      </c>
      <c r="BO195"/>
      <c r="BP195">
        <f>VLOOKUP(A195,'[1]Synthèse ventes 2021'!$A$1:$C$457,3,FALSE)</f>
        <v>8</v>
      </c>
      <c r="BQ195">
        <f t="shared" si="42"/>
        <v>547.52</v>
      </c>
      <c r="BR195">
        <f t="shared" si="43"/>
        <v>1095.04</v>
      </c>
      <c r="BS195">
        <f t="shared" si="44"/>
        <v>547.52</v>
      </c>
      <c r="BT195">
        <v>127.15</v>
      </c>
      <c r="CB195">
        <v>100</v>
      </c>
      <c r="CC195">
        <v>100</v>
      </c>
      <c r="CD195" t="s">
        <v>951</v>
      </c>
      <c r="CE195">
        <v>0</v>
      </c>
      <c r="CI195">
        <v>0</v>
      </c>
      <c r="CJ195">
        <v>0</v>
      </c>
      <c r="CM195">
        <v>0</v>
      </c>
      <c r="CO195">
        <v>0</v>
      </c>
      <c r="CP195">
        <v>0</v>
      </c>
      <c r="CQ195">
        <v>0</v>
      </c>
      <c r="CT195">
        <v>0</v>
      </c>
      <c r="CU195">
        <v>0</v>
      </c>
      <c r="CV195">
        <v>0</v>
      </c>
      <c r="CW195" t="e">
        <f>VLOOKUP(A195,'[1]NOUVEAUX TARIFS'!$A$1:$E$467,5,FALSE)</f>
        <v>#N/A</v>
      </c>
    </row>
    <row r="196" spans="1:101">
      <c r="A196" t="s">
        <v>801</v>
      </c>
      <c r="C196" t="str">
        <f>VLOOKUP(A196,'[1]PRIX D''ACHAT A JOUR'!$A$1:$C$477,3,FALSE)</f>
        <v>AS</v>
      </c>
      <c r="D196" t="s">
        <v>802</v>
      </c>
      <c r="E196">
        <v>16</v>
      </c>
      <c r="F196" t="s">
        <v>1031</v>
      </c>
      <c r="G196">
        <v>10</v>
      </c>
      <c r="H196" t="s">
        <v>1031</v>
      </c>
      <c r="I196" t="s">
        <v>1043</v>
      </c>
      <c r="J196" t="s">
        <v>1044</v>
      </c>
      <c r="M196" t="s">
        <v>1032</v>
      </c>
      <c r="N196" t="s">
        <v>801</v>
      </c>
      <c r="O196" t="s">
        <v>802</v>
      </c>
      <c r="P196" t="s">
        <v>931</v>
      </c>
      <c r="Q196">
        <v>1</v>
      </c>
      <c r="R196">
        <v>0</v>
      </c>
      <c r="S196" s="36">
        <f>VLOOKUP(N196,'[1]Stock définitif au 31122021'!$A$3:$G$422,5,FALSE)</f>
        <v>18</v>
      </c>
      <c r="T196" s="36">
        <f>VLOOKUP(N196,'[1]Stock définitif au 31122021'!$A$3:$G$422,6,FALSE)</f>
        <v>7.73</v>
      </c>
      <c r="U196" s="36" t="str">
        <f>VLOOKUP(N196,'[1]Stock définitif au 31122021'!$A$3:$G$422,3,FALSE)</f>
        <v>AS</v>
      </c>
      <c r="V196">
        <v>7.73</v>
      </c>
      <c r="W196">
        <f>VLOOKUP(A196,'[1]EXPORT ARTICLES 03012022'!$A$1:$R$883,18,FALSE)</f>
        <v>7.73</v>
      </c>
      <c r="X196" s="45">
        <f>VLOOKUP(A196,'[1]PRIX D''ACHAT A JOUR'!$A$1:$G$477,7,FALSE)</f>
        <v>7.73</v>
      </c>
      <c r="Y196" s="46"/>
      <c r="Z196" s="46"/>
      <c r="AB196" s="41">
        <f>VLOOKUP(A196,'[1]PRIX D''ACHAT A JOUR'!$A$1:$J$477,10,FALSE)</f>
        <v>6.35</v>
      </c>
      <c r="AC196" s="42" t="s">
        <v>2917</v>
      </c>
      <c r="AD196">
        <v>7.73</v>
      </c>
      <c r="AE196" t="s">
        <v>932</v>
      </c>
      <c r="AF196">
        <v>0</v>
      </c>
      <c r="AI196" t="s">
        <v>933</v>
      </c>
      <c r="AJ196" t="s">
        <v>934</v>
      </c>
      <c r="AM196" t="s">
        <v>935</v>
      </c>
      <c r="AN196" t="s">
        <v>936</v>
      </c>
      <c r="AP196">
        <v>0</v>
      </c>
      <c r="AQ196">
        <v>0</v>
      </c>
      <c r="AS196">
        <v>10.15</v>
      </c>
      <c r="AT196" s="47">
        <f t="shared" si="46"/>
        <v>10.280900000000001</v>
      </c>
      <c r="AU196" s="48">
        <f t="shared" si="47"/>
        <v>8.4454999999999991</v>
      </c>
      <c r="AV196" s="48">
        <f>VLOOKUP(A196,'STEEVE RESTITUTION'!$A$3:$F$484,6,FALSE)</f>
        <v>10.15</v>
      </c>
      <c r="AW196" s="48">
        <f t="shared" ref="AW196:AW199" si="50">AU196-AV196</f>
        <v>-1.7045000000000012</v>
      </c>
      <c r="AX196">
        <v>2</v>
      </c>
      <c r="AY196">
        <v>0</v>
      </c>
      <c r="BK196" s="43">
        <f t="shared" si="48"/>
        <v>-0.16793103448275873</v>
      </c>
      <c r="BL196" s="9">
        <f t="shared" si="45"/>
        <v>1.3130659767141009</v>
      </c>
      <c r="BM196" s="45">
        <v>1.33</v>
      </c>
      <c r="BN196" s="48">
        <v>1.33</v>
      </c>
      <c r="BO196"/>
      <c r="BP196">
        <f>VLOOKUP(A196,'[1]Synthèse ventes 2021'!$A$1:$C$457,3,FALSE)</f>
        <v>2</v>
      </c>
      <c r="BQ196">
        <f t="shared" si="42"/>
        <v>14.985999999999999</v>
      </c>
      <c r="BR196">
        <f t="shared" si="43"/>
        <v>19.931379999999997</v>
      </c>
      <c r="BS196">
        <f t="shared" si="44"/>
        <v>4.9453799999999983</v>
      </c>
      <c r="BT196">
        <v>12.18</v>
      </c>
      <c r="BV196">
        <v>1</v>
      </c>
      <c r="BW196">
        <v>544</v>
      </c>
      <c r="CB196">
        <v>100</v>
      </c>
      <c r="CC196">
        <v>100</v>
      </c>
      <c r="CD196" t="s">
        <v>937</v>
      </c>
      <c r="CE196">
        <v>0</v>
      </c>
      <c r="CI196">
        <v>0</v>
      </c>
      <c r="CJ196">
        <v>0</v>
      </c>
      <c r="CM196">
        <v>0</v>
      </c>
      <c r="CO196">
        <v>0</v>
      </c>
      <c r="CP196">
        <v>0</v>
      </c>
      <c r="CQ196">
        <v>0</v>
      </c>
      <c r="CT196">
        <v>0</v>
      </c>
      <c r="CU196">
        <v>0</v>
      </c>
      <c r="CV196">
        <v>0</v>
      </c>
      <c r="CW196">
        <f>VLOOKUP(A196,'[1]NOUVEAUX TARIFS'!$A$1:$E$467,5,FALSE)</f>
        <v>10.15</v>
      </c>
    </row>
    <row r="197" spans="1:101">
      <c r="A197" t="s">
        <v>803</v>
      </c>
      <c r="C197" t="str">
        <f>VLOOKUP(A197,'[1]PRIX D''ACHAT A JOUR'!$A$1:$C$477,3,FALSE)</f>
        <v>AS</v>
      </c>
      <c r="D197" t="s">
        <v>804</v>
      </c>
      <c r="E197">
        <v>16</v>
      </c>
      <c r="F197" t="s">
        <v>1031</v>
      </c>
      <c r="G197">
        <v>10</v>
      </c>
      <c r="H197" t="s">
        <v>1031</v>
      </c>
      <c r="M197" t="s">
        <v>1032</v>
      </c>
      <c r="N197" t="s">
        <v>803</v>
      </c>
      <c r="O197" t="s">
        <v>804</v>
      </c>
      <c r="P197" t="s">
        <v>931</v>
      </c>
      <c r="Q197">
        <v>1</v>
      </c>
      <c r="R197">
        <v>0</v>
      </c>
      <c r="S197" s="36">
        <f>VLOOKUP(N197,'[1]Stock définitif au 31122021'!$A$3:$G$422,5,FALSE)</f>
        <v>17</v>
      </c>
      <c r="T197" s="36">
        <f>VLOOKUP(N197,'[1]Stock définitif au 31122021'!$A$3:$G$422,6,FALSE)</f>
        <v>7.73</v>
      </c>
      <c r="U197" s="36" t="str">
        <f>VLOOKUP(N197,'[1]Stock définitif au 31122021'!$A$3:$G$422,3,FALSE)</f>
        <v>AS</v>
      </c>
      <c r="V197">
        <v>7.73</v>
      </c>
      <c r="W197">
        <f>VLOOKUP(A197,'[1]EXPORT ARTICLES 03012022'!$A$1:$R$883,18,FALSE)</f>
        <v>7.73</v>
      </c>
      <c r="X197" s="45">
        <f>VLOOKUP(A197,'[1]PRIX D''ACHAT A JOUR'!$A$1:$G$477,7,FALSE)</f>
        <v>7.73</v>
      </c>
      <c r="Y197" s="46"/>
      <c r="Z197" s="46"/>
      <c r="AB197" s="41">
        <f>VLOOKUP(A197,'[1]PRIX D''ACHAT A JOUR'!$A$1:$J$477,10,FALSE)</f>
        <v>6.35</v>
      </c>
      <c r="AC197" s="42" t="s">
        <v>2917</v>
      </c>
      <c r="AD197">
        <v>7.73</v>
      </c>
      <c r="AE197" t="s">
        <v>932</v>
      </c>
      <c r="AF197">
        <v>0</v>
      </c>
      <c r="AI197" t="s">
        <v>933</v>
      </c>
      <c r="AJ197" t="s">
        <v>934</v>
      </c>
      <c r="AM197" t="s">
        <v>935</v>
      </c>
      <c r="AN197" t="s">
        <v>936</v>
      </c>
      <c r="AP197">
        <v>0</v>
      </c>
      <c r="AQ197">
        <v>0</v>
      </c>
      <c r="AS197">
        <v>10.15</v>
      </c>
      <c r="AT197" s="47">
        <f t="shared" si="46"/>
        <v>10.280900000000001</v>
      </c>
      <c r="AU197" s="48">
        <f t="shared" si="47"/>
        <v>8.4454999999999991</v>
      </c>
      <c r="AV197" s="48">
        <f>VLOOKUP(A197,'STEEVE RESTITUTION'!$A$3:$F$484,6,FALSE)</f>
        <v>10.15</v>
      </c>
      <c r="AW197" s="48">
        <f t="shared" si="50"/>
        <v>-1.7045000000000012</v>
      </c>
      <c r="AX197">
        <v>2</v>
      </c>
      <c r="AY197">
        <v>0</v>
      </c>
      <c r="BK197" s="43">
        <f t="shared" si="48"/>
        <v>-0.16793103448275873</v>
      </c>
      <c r="BL197" s="9">
        <f t="shared" si="45"/>
        <v>1.3130659767141009</v>
      </c>
      <c r="BM197" s="45">
        <v>1.33</v>
      </c>
      <c r="BN197" s="48">
        <v>1.33</v>
      </c>
      <c r="BO197"/>
      <c r="BP197">
        <f>VLOOKUP(A197,'[1]Synthèse ventes 2021'!$A$1:$C$457,3,FALSE)</f>
        <v>18</v>
      </c>
      <c r="BQ197">
        <f t="shared" si="42"/>
        <v>134.874</v>
      </c>
      <c r="BR197">
        <f t="shared" si="43"/>
        <v>179.38241999999997</v>
      </c>
      <c r="BS197">
        <f t="shared" si="44"/>
        <v>44.508419999999973</v>
      </c>
      <c r="BT197">
        <v>12.18</v>
      </c>
      <c r="BV197">
        <v>1</v>
      </c>
      <c r="BW197">
        <v>543</v>
      </c>
      <c r="CB197">
        <v>100</v>
      </c>
      <c r="CC197">
        <v>100</v>
      </c>
      <c r="CD197" t="s">
        <v>937</v>
      </c>
      <c r="CE197">
        <v>0</v>
      </c>
      <c r="CI197">
        <v>0</v>
      </c>
      <c r="CJ197">
        <v>0</v>
      </c>
      <c r="CM197">
        <v>0</v>
      </c>
      <c r="CO197">
        <v>0</v>
      </c>
      <c r="CP197">
        <v>0</v>
      </c>
      <c r="CQ197">
        <v>0</v>
      </c>
      <c r="CT197">
        <v>0</v>
      </c>
      <c r="CU197">
        <v>0</v>
      </c>
      <c r="CV197">
        <v>0</v>
      </c>
      <c r="CW197">
        <f>VLOOKUP(A197,'[1]NOUVEAUX TARIFS'!$A$1:$E$467,5,FALSE)</f>
        <v>10.15</v>
      </c>
    </row>
    <row r="198" spans="1:101">
      <c r="A198" t="s">
        <v>809</v>
      </c>
      <c r="C198" t="str">
        <f>VLOOKUP(A198,'[1]PRIX D''ACHAT A JOUR'!$A$1:$C$477,3,FALSE)</f>
        <v>AS</v>
      </c>
      <c r="D198" t="s">
        <v>810</v>
      </c>
      <c r="E198">
        <v>16</v>
      </c>
      <c r="F198" t="s">
        <v>1031</v>
      </c>
      <c r="G198">
        <v>10</v>
      </c>
      <c r="H198" t="s">
        <v>1031</v>
      </c>
      <c r="I198" t="s">
        <v>1043</v>
      </c>
      <c r="J198" t="s">
        <v>1044</v>
      </c>
      <c r="M198" t="s">
        <v>1032</v>
      </c>
      <c r="N198" t="s">
        <v>809</v>
      </c>
      <c r="O198" t="s">
        <v>810</v>
      </c>
      <c r="P198" t="s">
        <v>931</v>
      </c>
      <c r="Q198">
        <v>1</v>
      </c>
      <c r="R198">
        <v>0</v>
      </c>
      <c r="S198" s="36">
        <f>VLOOKUP(N198,'[1]Stock définitif au 31122021'!$A$3:$G$422,5,FALSE)</f>
        <v>31</v>
      </c>
      <c r="T198" s="36">
        <f>VLOOKUP(N198,'[1]Stock définitif au 31122021'!$A$3:$G$422,6,FALSE)</f>
        <v>7.73</v>
      </c>
      <c r="U198" s="36" t="str">
        <f>VLOOKUP(N198,'[1]Stock définitif au 31122021'!$A$3:$G$422,3,FALSE)</f>
        <v>AS</v>
      </c>
      <c r="V198">
        <v>7.73</v>
      </c>
      <c r="W198">
        <f>VLOOKUP(A198,'[1]EXPORT ARTICLES 03012022'!$A$1:$R$883,18,FALSE)</f>
        <v>7.73</v>
      </c>
      <c r="X198" s="45">
        <f>VLOOKUP(A198,'[1]PRIX D''ACHAT A JOUR'!$A$1:$G$477,7,FALSE)</f>
        <v>7.73</v>
      </c>
      <c r="Y198" s="46"/>
      <c r="Z198" s="46"/>
      <c r="AB198" s="41">
        <f>VLOOKUP(A198,'[1]PRIX D''ACHAT A JOUR'!$A$1:$J$477,10,FALSE)</f>
        <v>6.35</v>
      </c>
      <c r="AC198" s="42" t="s">
        <v>2917</v>
      </c>
      <c r="AD198">
        <v>7.73</v>
      </c>
      <c r="AE198" t="s">
        <v>932</v>
      </c>
      <c r="AF198">
        <v>0</v>
      </c>
      <c r="AI198" t="s">
        <v>933</v>
      </c>
      <c r="AJ198" t="s">
        <v>934</v>
      </c>
      <c r="AM198" t="s">
        <v>935</v>
      </c>
      <c r="AN198" t="s">
        <v>936</v>
      </c>
      <c r="AP198">
        <v>0</v>
      </c>
      <c r="AQ198">
        <v>0</v>
      </c>
      <c r="AS198">
        <v>10.15</v>
      </c>
      <c r="AT198" s="47">
        <f t="shared" si="46"/>
        <v>10.280900000000001</v>
      </c>
      <c r="AU198" s="48">
        <f t="shared" si="47"/>
        <v>8.4454999999999991</v>
      </c>
      <c r="AV198" s="48">
        <f>VLOOKUP(A198,'STEEVE RESTITUTION'!$A$3:$F$484,6,FALSE)</f>
        <v>10.15</v>
      </c>
      <c r="AW198" s="48">
        <f t="shared" si="50"/>
        <v>-1.7045000000000012</v>
      </c>
      <c r="AX198">
        <v>2</v>
      </c>
      <c r="AY198">
        <v>0</v>
      </c>
      <c r="BK198" s="43">
        <f t="shared" si="48"/>
        <v>-0.16793103448275873</v>
      </c>
      <c r="BL198" s="9">
        <f t="shared" si="45"/>
        <v>1.3130659767141009</v>
      </c>
      <c r="BM198" s="45">
        <v>1.33</v>
      </c>
      <c r="BN198" s="48">
        <v>1.33</v>
      </c>
      <c r="BO198"/>
      <c r="BP198">
        <f>VLOOKUP(A198,'[1]Synthèse ventes 2021'!$A$1:$C$457,3,FALSE)</f>
        <v>6</v>
      </c>
      <c r="BQ198">
        <f t="shared" si="42"/>
        <v>44.957999999999991</v>
      </c>
      <c r="BR198">
        <f t="shared" si="43"/>
        <v>59.794139999999992</v>
      </c>
      <c r="BS198">
        <f t="shared" si="44"/>
        <v>14.83614</v>
      </c>
      <c r="BT198">
        <v>12.18</v>
      </c>
      <c r="BV198">
        <v>1</v>
      </c>
      <c r="BW198">
        <v>545</v>
      </c>
      <c r="CB198">
        <v>100</v>
      </c>
      <c r="CC198">
        <v>100</v>
      </c>
      <c r="CD198" t="s">
        <v>937</v>
      </c>
      <c r="CE198">
        <v>0</v>
      </c>
      <c r="CI198">
        <v>0</v>
      </c>
      <c r="CJ198">
        <v>0</v>
      </c>
      <c r="CM198">
        <v>0</v>
      </c>
      <c r="CO198">
        <v>0</v>
      </c>
      <c r="CP198">
        <v>0</v>
      </c>
      <c r="CQ198">
        <v>0</v>
      </c>
      <c r="CT198">
        <v>0</v>
      </c>
      <c r="CU198">
        <v>0</v>
      </c>
      <c r="CV198">
        <v>0</v>
      </c>
      <c r="CW198">
        <f>VLOOKUP(A198,'[1]NOUVEAUX TARIFS'!$A$1:$E$467,5,FALSE)</f>
        <v>10.15</v>
      </c>
    </row>
    <row r="199" spans="1:101">
      <c r="A199" t="s">
        <v>640</v>
      </c>
      <c r="C199" t="str">
        <f>VLOOKUP(A199,'[1]PRIX D''ACHAT A JOUR'!$A$1:$C$477,3,FALSE)</f>
        <v>AS</v>
      </c>
      <c r="D199" t="s">
        <v>641</v>
      </c>
      <c r="E199">
        <v>8</v>
      </c>
      <c r="F199" t="s">
        <v>965</v>
      </c>
      <c r="G199">
        <v>4</v>
      </c>
      <c r="H199" t="s">
        <v>965</v>
      </c>
      <c r="K199">
        <v>1</v>
      </c>
      <c r="L199" t="s">
        <v>966</v>
      </c>
      <c r="M199" t="s">
        <v>967</v>
      </c>
      <c r="N199" s="35">
        <v>9.9009999999999995E+44</v>
      </c>
      <c r="O199" t="s">
        <v>641</v>
      </c>
      <c r="Q199">
        <v>1</v>
      </c>
      <c r="R199">
        <v>1</v>
      </c>
      <c r="S199" s="36" t="e">
        <f>VLOOKUP(N199,'[1]Stock définitif au 31122021'!$A$3:$G$422,5,FALSE)</f>
        <v>#N/A</v>
      </c>
      <c r="T199" s="36" t="e">
        <f>VLOOKUP(N199,'[1]Stock définitif au 31122021'!$A$3:$G$422,6,FALSE)</f>
        <v>#N/A</v>
      </c>
      <c r="U199" s="36" t="e">
        <f>VLOOKUP(N199,'[1]Stock définitif au 31122021'!$A$3:$G$422,3,FALSE)</f>
        <v>#N/A</v>
      </c>
      <c r="V199">
        <v>2.97</v>
      </c>
      <c r="W199">
        <v>2.97</v>
      </c>
      <c r="X199" s="45">
        <f>VLOOKUP(A199,'[1]PRIX D''ACHAT A JOUR'!$A$1:$G$477,7,FALSE)</f>
        <v>2.97</v>
      </c>
      <c r="Y199" s="46"/>
      <c r="Z199" s="46"/>
      <c r="AB199" s="41">
        <f>VLOOKUP(A199,'[1]PRIX D''ACHAT A JOUR'!$A$1:$J$477,10,FALSE)</f>
        <v>3.4940000000000002</v>
      </c>
      <c r="AC199" s="42" t="s">
        <v>2917</v>
      </c>
      <c r="AD199">
        <v>2.93</v>
      </c>
      <c r="AE199" t="s">
        <v>932</v>
      </c>
      <c r="AF199">
        <v>0</v>
      </c>
      <c r="AI199" t="s">
        <v>933</v>
      </c>
      <c r="AJ199" t="s">
        <v>934</v>
      </c>
      <c r="AM199" t="s">
        <v>935</v>
      </c>
      <c r="AN199" t="s">
        <v>936</v>
      </c>
      <c r="AP199">
        <v>0</v>
      </c>
      <c r="AQ199">
        <v>0</v>
      </c>
      <c r="AS199">
        <v>6.6</v>
      </c>
      <c r="AT199" s="47">
        <f t="shared" si="46"/>
        <v>7.4250000000000007</v>
      </c>
      <c r="AU199" s="48">
        <f t="shared" si="47"/>
        <v>8.7350000000000012</v>
      </c>
      <c r="AV199" s="48">
        <f>VLOOKUP(A199,'STEEVE RESTITUTION'!$A$3:$F$484,6,FALSE)</f>
        <v>6.99</v>
      </c>
      <c r="AW199" s="48">
        <f t="shared" si="50"/>
        <v>1.745000000000001</v>
      </c>
      <c r="AX199">
        <v>2</v>
      </c>
      <c r="AY199">
        <v>0</v>
      </c>
      <c r="BK199" s="43">
        <f t="shared" si="48"/>
        <v>0.32348484848484876</v>
      </c>
      <c r="BL199" s="9">
        <f t="shared" si="45"/>
        <v>2.2222222222222219</v>
      </c>
      <c r="BM199" s="45">
        <v>2.5</v>
      </c>
      <c r="BN199" s="48">
        <v>2.5</v>
      </c>
      <c r="BO199"/>
      <c r="BP199"/>
      <c r="BQ199" t="str">
        <f t="shared" si="42"/>
        <v/>
      </c>
      <c r="BR199" t="str">
        <f t="shared" si="43"/>
        <v/>
      </c>
      <c r="BS199" t="str">
        <f t="shared" si="44"/>
        <v/>
      </c>
      <c r="BT199">
        <v>7.92</v>
      </c>
      <c r="BV199">
        <v>1</v>
      </c>
      <c r="CB199">
        <v>100</v>
      </c>
      <c r="CC199">
        <v>100</v>
      </c>
      <c r="CD199" t="s">
        <v>937</v>
      </c>
      <c r="CE199">
        <v>0</v>
      </c>
      <c r="CI199">
        <v>0</v>
      </c>
      <c r="CJ199">
        <v>0</v>
      </c>
      <c r="CM199">
        <v>0</v>
      </c>
      <c r="CO199">
        <v>0</v>
      </c>
      <c r="CP199">
        <v>0</v>
      </c>
      <c r="CQ199">
        <v>0</v>
      </c>
      <c r="CT199">
        <v>0</v>
      </c>
      <c r="CU199">
        <v>0</v>
      </c>
      <c r="CV199">
        <v>0</v>
      </c>
      <c r="CW199">
        <f>VLOOKUP(A199,'[1]NOUVEAUX TARIFS'!$A$1:$E$467,5,FALSE)</f>
        <v>6.99</v>
      </c>
    </row>
    <row r="200" spans="1:101">
      <c r="A200" t="s">
        <v>799</v>
      </c>
      <c r="C200" t="str">
        <f>VLOOKUP(A200,'[1]PRIX D''ACHAT A JOUR'!$A$1:$C$477,3,FALSE)</f>
        <v>AS</v>
      </c>
      <c r="D200" t="s">
        <v>1744</v>
      </c>
      <c r="E200">
        <v>16</v>
      </c>
      <c r="F200" t="s">
        <v>1031</v>
      </c>
      <c r="G200">
        <v>10</v>
      </c>
      <c r="H200" t="s">
        <v>1031</v>
      </c>
      <c r="M200" t="s">
        <v>1032</v>
      </c>
      <c r="N200" t="s">
        <v>799</v>
      </c>
      <c r="O200" t="s">
        <v>1744</v>
      </c>
      <c r="Q200">
        <v>1</v>
      </c>
      <c r="R200">
        <v>0</v>
      </c>
      <c r="S200" s="36">
        <f>VLOOKUP(N200,'[1]Stock définitif au 31122021'!$A$3:$G$422,5,FALSE)</f>
        <v>115</v>
      </c>
      <c r="T200" s="36">
        <f>VLOOKUP(N200,'[1]Stock définitif au 31122021'!$A$3:$G$422,6,FALSE)</f>
        <v>6.61</v>
      </c>
      <c r="U200" s="36" t="str">
        <f>VLOOKUP(N200,'[1]Stock définitif au 31122021'!$A$3:$G$422,3,FALSE)</f>
        <v>AS</v>
      </c>
      <c r="V200">
        <v>6.61</v>
      </c>
      <c r="W200">
        <f>VLOOKUP(A200,'[1]EXPORT ARTICLES 03012022'!$A$1:$R$883,18,FALSE)</f>
        <v>6.61</v>
      </c>
      <c r="X200" s="45">
        <f>VLOOKUP(A200,'[1]PRIX D''ACHAT A JOUR'!$A$1:$G$477,7,FALSE)</f>
        <v>6.61</v>
      </c>
      <c r="Y200" s="46"/>
      <c r="Z200" s="46"/>
      <c r="AB200" s="41">
        <f>+X200</f>
        <v>6.61</v>
      </c>
      <c r="AC200" s="42" t="s">
        <v>2917</v>
      </c>
      <c r="AD200">
        <v>6.61</v>
      </c>
      <c r="AE200" t="s">
        <v>932</v>
      </c>
      <c r="AF200">
        <v>0</v>
      </c>
      <c r="AI200" t="s">
        <v>933</v>
      </c>
      <c r="AJ200" t="s">
        <v>934</v>
      </c>
      <c r="AM200" t="s">
        <v>935</v>
      </c>
      <c r="AN200" t="s">
        <v>936</v>
      </c>
      <c r="AP200">
        <v>0</v>
      </c>
      <c r="AQ200">
        <v>0</v>
      </c>
      <c r="AS200">
        <v>8.5399999999999991</v>
      </c>
      <c r="AT200" s="47">
        <f t="shared" si="46"/>
        <v>8.7913000000000014</v>
      </c>
      <c r="AU200" s="48">
        <f t="shared" si="47"/>
        <v>8.7913000000000014</v>
      </c>
      <c r="AV200" s="48"/>
      <c r="AW200" s="48"/>
      <c r="AX200">
        <v>2</v>
      </c>
      <c r="AY200">
        <v>0</v>
      </c>
      <c r="BK200" s="43">
        <f t="shared" si="48"/>
        <v>2.9426229508196993E-2</v>
      </c>
      <c r="BL200" s="9">
        <f t="shared" si="45"/>
        <v>1.2919818456883507</v>
      </c>
      <c r="BM200" s="45">
        <v>1.33</v>
      </c>
      <c r="BN200" s="48">
        <v>1.33</v>
      </c>
      <c r="BO200"/>
      <c r="BP200">
        <f>VLOOKUP(A200,'[1]Synthèse ventes 2021'!$A$1:$C$457,3,FALSE)</f>
        <v>24</v>
      </c>
      <c r="BQ200">
        <f t="shared" si="42"/>
        <v>187.1952</v>
      </c>
      <c r="BR200">
        <f t="shared" si="43"/>
        <v>248.96961600000003</v>
      </c>
      <c r="BS200">
        <f t="shared" si="44"/>
        <v>61.774416000000031</v>
      </c>
      <c r="BT200">
        <v>10.25</v>
      </c>
      <c r="BV200">
        <v>1</v>
      </c>
      <c r="BW200">
        <v>470</v>
      </c>
      <c r="CB200">
        <v>100</v>
      </c>
      <c r="CC200">
        <v>100</v>
      </c>
      <c r="CD200" t="s">
        <v>937</v>
      </c>
      <c r="CE200">
        <v>0</v>
      </c>
      <c r="CI200">
        <v>0</v>
      </c>
      <c r="CJ200">
        <v>0</v>
      </c>
      <c r="CM200">
        <v>0</v>
      </c>
      <c r="CO200">
        <v>0</v>
      </c>
      <c r="CP200">
        <v>0</v>
      </c>
      <c r="CQ200">
        <v>0</v>
      </c>
      <c r="CT200">
        <v>0</v>
      </c>
      <c r="CU200">
        <v>0</v>
      </c>
      <c r="CV200">
        <v>0</v>
      </c>
      <c r="CW200">
        <f>VLOOKUP(A200,'[1]NOUVEAUX TARIFS'!$A$1:$E$467,5,FALSE)</f>
        <v>8.7913000000000014</v>
      </c>
    </row>
    <row r="201" spans="1:101">
      <c r="A201" t="s">
        <v>672</v>
      </c>
      <c r="C201" t="str">
        <f>VLOOKUP(A201,'[1]PRIX D''ACHAT A JOUR'!$A$1:$C$477,3,FALSE)</f>
        <v>AS</v>
      </c>
      <c r="D201" t="s">
        <v>2944</v>
      </c>
      <c r="E201">
        <v>10</v>
      </c>
      <c r="F201" t="s">
        <v>938</v>
      </c>
      <c r="G201">
        <v>8</v>
      </c>
      <c r="H201" t="s">
        <v>938</v>
      </c>
      <c r="M201" t="s">
        <v>929</v>
      </c>
      <c r="N201" t="s">
        <v>2477</v>
      </c>
      <c r="O201" t="s">
        <v>2478</v>
      </c>
      <c r="P201">
        <v>1</v>
      </c>
      <c r="Q201">
        <v>1</v>
      </c>
      <c r="R201">
        <v>40</v>
      </c>
      <c r="S201" s="36" t="e">
        <f>VLOOKUP(N201,'[1]Stock définitif au 31122021'!$A$3:$G$422,5,FALSE)</f>
        <v>#N/A</v>
      </c>
      <c r="T201" s="36" t="e">
        <f>VLOOKUP(N201,'[1]Stock définitif au 31122021'!$A$3:$G$422,6,FALSE)</f>
        <v>#N/A</v>
      </c>
      <c r="U201" s="36" t="e">
        <f>VLOOKUP(N201,'[1]Stock définitif au 31122021'!$A$3:$G$422,3,FALSE)</f>
        <v>#N/A</v>
      </c>
      <c r="V201">
        <v>6</v>
      </c>
      <c r="W201">
        <f>VLOOKUP(A201,'[1]EXPORT ARTICLES 03012022'!$A$1:$R$883,18,FALSE)</f>
        <v>6</v>
      </c>
      <c r="X201" s="45">
        <f>VLOOKUP(A201,'[1]PRIX D''ACHAT A JOUR'!$A$1:$G$477,7,FALSE)</f>
        <v>6</v>
      </c>
      <c r="Y201" s="46"/>
      <c r="Z201" s="46"/>
      <c r="AB201" s="41">
        <f>X201</f>
        <v>6</v>
      </c>
      <c r="AC201" s="42" t="s">
        <v>2917</v>
      </c>
      <c r="AD201">
        <v>6</v>
      </c>
      <c r="AE201" t="s">
        <v>932</v>
      </c>
      <c r="AF201">
        <v>0</v>
      </c>
      <c r="AI201" t="s">
        <v>933</v>
      </c>
      <c r="AJ201" t="s">
        <v>934</v>
      </c>
      <c r="AM201" t="s">
        <v>935</v>
      </c>
      <c r="AN201" t="s">
        <v>936</v>
      </c>
      <c r="AO201">
        <v>1</v>
      </c>
      <c r="AP201">
        <v>0</v>
      </c>
      <c r="AQ201">
        <v>0</v>
      </c>
      <c r="AS201">
        <v>9</v>
      </c>
      <c r="AT201" s="47">
        <f t="shared" si="46"/>
        <v>9</v>
      </c>
      <c r="AU201" s="48">
        <f t="shared" si="47"/>
        <v>9</v>
      </c>
      <c r="AV201" s="48"/>
      <c r="AW201" s="48"/>
      <c r="AX201">
        <v>3</v>
      </c>
      <c r="AY201">
        <v>0</v>
      </c>
      <c r="BK201" s="43">
        <f t="shared" si="48"/>
        <v>0</v>
      </c>
      <c r="BL201" s="9">
        <f t="shared" si="45"/>
        <v>1.5</v>
      </c>
      <c r="BM201" s="45">
        <v>1.5</v>
      </c>
      <c r="BN201" s="48">
        <v>1.5</v>
      </c>
      <c r="BO201"/>
      <c r="BP201">
        <f>VLOOKUP(A201,'[1]Synthèse ventes 2021'!$A$1:$C$457,3,FALSE)</f>
        <v>7</v>
      </c>
      <c r="BQ201">
        <f t="shared" si="42"/>
        <v>49.559999999999995</v>
      </c>
      <c r="BR201">
        <f t="shared" si="43"/>
        <v>74.339999999999989</v>
      </c>
      <c r="BS201">
        <f t="shared" si="44"/>
        <v>24.779999999999994</v>
      </c>
      <c r="BT201">
        <v>10.8</v>
      </c>
      <c r="BV201">
        <v>1</v>
      </c>
      <c r="CB201">
        <v>100</v>
      </c>
      <c r="CC201">
        <v>100</v>
      </c>
      <c r="CD201" t="s">
        <v>937</v>
      </c>
      <c r="CE201">
        <v>0</v>
      </c>
      <c r="CI201">
        <v>0</v>
      </c>
      <c r="CJ201">
        <v>0</v>
      </c>
      <c r="CM201">
        <v>0</v>
      </c>
      <c r="CO201">
        <v>0</v>
      </c>
      <c r="CP201">
        <v>0</v>
      </c>
      <c r="CQ201">
        <v>0</v>
      </c>
      <c r="CT201">
        <v>0</v>
      </c>
      <c r="CU201">
        <v>0</v>
      </c>
      <c r="CV201">
        <v>0</v>
      </c>
      <c r="CW201">
        <f>VLOOKUP(A201,'[1]NOUVEAUX TARIFS'!$A$1:$E$467,5,FALSE)</f>
        <v>9</v>
      </c>
    </row>
    <row r="202" spans="1:101">
      <c r="A202" t="s">
        <v>650</v>
      </c>
      <c r="C202" t="str">
        <f>VLOOKUP(A202,'[1]PRIX D''ACHAT A JOUR'!$A$1:$C$477,3,FALSE)</f>
        <v>AS</v>
      </c>
      <c r="D202" t="s">
        <v>2047</v>
      </c>
      <c r="E202">
        <v>3</v>
      </c>
      <c r="F202" t="s">
        <v>1002</v>
      </c>
      <c r="G202">
        <v>7</v>
      </c>
      <c r="H202" t="s">
        <v>1002</v>
      </c>
      <c r="K202">
        <v>3</v>
      </c>
      <c r="L202" t="s">
        <v>1003</v>
      </c>
      <c r="M202" t="s">
        <v>2048</v>
      </c>
      <c r="N202" t="s">
        <v>650</v>
      </c>
      <c r="O202" t="s">
        <v>2049</v>
      </c>
      <c r="P202" t="s">
        <v>2050</v>
      </c>
      <c r="Q202">
        <v>1</v>
      </c>
      <c r="R202">
        <v>140</v>
      </c>
      <c r="S202" s="36">
        <f>VLOOKUP(N202,'[1]Stock définitif au 31122021'!$A$3:$G$422,5,FALSE)</f>
        <v>100.904</v>
      </c>
      <c r="T202" s="36">
        <f>VLOOKUP(N202,'[1]Stock définitif au 31122021'!$A$3:$G$422,6,FALSE)</f>
        <v>7.05</v>
      </c>
      <c r="U202" s="36" t="str">
        <f>VLOOKUP(N202,'[1]Stock définitif au 31122021'!$A$3:$G$422,3,FALSE)</f>
        <v>AS</v>
      </c>
      <c r="V202">
        <v>7.05</v>
      </c>
      <c r="W202">
        <f>VLOOKUP(A202,'[1]EXPORT ARTICLES 03012022'!$A$1:$R$883,18,FALSE)</f>
        <v>7.05</v>
      </c>
      <c r="X202" s="45">
        <f>VLOOKUP(A202,'[1]PRIX D''ACHAT A JOUR'!$A$1:$G$477,7,FALSE)</f>
        <v>7.05</v>
      </c>
      <c r="Y202" s="46"/>
      <c r="Z202" s="46"/>
      <c r="AB202" s="41">
        <v>7.4</v>
      </c>
      <c r="AC202" s="42" t="s">
        <v>2917</v>
      </c>
      <c r="AD202">
        <v>7.05</v>
      </c>
      <c r="AE202" t="s">
        <v>932</v>
      </c>
      <c r="AF202">
        <v>0</v>
      </c>
      <c r="AG202" t="s">
        <v>2051</v>
      </c>
      <c r="AH202">
        <v>7</v>
      </c>
      <c r="AI202" t="s">
        <v>933</v>
      </c>
      <c r="AJ202" t="s">
        <v>934</v>
      </c>
      <c r="AM202" t="s">
        <v>935</v>
      </c>
      <c r="AN202" t="s">
        <v>936</v>
      </c>
      <c r="AO202" t="s">
        <v>2050</v>
      </c>
      <c r="AP202">
        <v>0</v>
      </c>
      <c r="AQ202">
        <v>0</v>
      </c>
      <c r="AS202">
        <v>6.26</v>
      </c>
      <c r="AT202" s="47">
        <f t="shared" si="46"/>
        <v>8.8125</v>
      </c>
      <c r="AU202" s="48">
        <f t="shared" si="47"/>
        <v>9.25</v>
      </c>
      <c r="AV202" s="48"/>
      <c r="AW202" s="48"/>
      <c r="AX202">
        <v>2</v>
      </c>
      <c r="AY202">
        <v>0</v>
      </c>
      <c r="BK202" s="43">
        <f t="shared" si="48"/>
        <v>0.47763578274760388</v>
      </c>
      <c r="BL202" s="9">
        <f t="shared" si="45"/>
        <v>0.88794326241134747</v>
      </c>
      <c r="BM202" s="45">
        <v>1.25</v>
      </c>
      <c r="BN202" s="48">
        <v>1.25</v>
      </c>
      <c r="BO202"/>
      <c r="BP202">
        <f>VLOOKUP(A202,'[1]Synthèse ventes 2021'!$A$1:$C$457,3,FALSE)</f>
        <v>538.4</v>
      </c>
      <c r="BQ202">
        <f t="shared" si="42"/>
        <v>4701.3087999999998</v>
      </c>
      <c r="BR202">
        <f t="shared" si="43"/>
        <v>5876.6359999999995</v>
      </c>
      <c r="BS202">
        <f t="shared" si="44"/>
        <v>1175.3271999999997</v>
      </c>
      <c r="BT202">
        <v>7.51</v>
      </c>
      <c r="BV202">
        <v>1</v>
      </c>
      <c r="BW202">
        <v>549</v>
      </c>
      <c r="CB202">
        <v>100</v>
      </c>
      <c r="CC202">
        <v>100</v>
      </c>
      <c r="CD202" t="s">
        <v>937</v>
      </c>
      <c r="CE202">
        <v>0</v>
      </c>
      <c r="CI202">
        <v>0</v>
      </c>
      <c r="CJ202">
        <v>0</v>
      </c>
      <c r="CM202">
        <v>0</v>
      </c>
      <c r="CO202">
        <v>0</v>
      </c>
      <c r="CP202">
        <v>0</v>
      </c>
      <c r="CQ202">
        <v>0</v>
      </c>
      <c r="CT202">
        <v>0</v>
      </c>
      <c r="CU202">
        <v>0</v>
      </c>
      <c r="CV202">
        <v>0</v>
      </c>
      <c r="CW202">
        <f>VLOOKUP(A202,'[1]NOUVEAUX TARIFS'!$A$1:$E$467,5,FALSE)</f>
        <v>9.25</v>
      </c>
    </row>
    <row r="203" spans="1:101">
      <c r="A203" t="s">
        <v>392</v>
      </c>
      <c r="C203" t="e">
        <f>VLOOKUP(A203,'[1]PRIX D''ACHAT A JOUR'!$A$1:$C$477,3,FALSE)</f>
        <v>#N/A</v>
      </c>
      <c r="D203" t="s">
        <v>393</v>
      </c>
      <c r="E203">
        <v>9</v>
      </c>
      <c r="F203" t="s">
        <v>1222</v>
      </c>
      <c r="G203">
        <v>4</v>
      </c>
      <c r="H203" t="s">
        <v>965</v>
      </c>
      <c r="K203">
        <v>3</v>
      </c>
      <c r="L203" t="s">
        <v>1223</v>
      </c>
      <c r="M203" t="s">
        <v>943</v>
      </c>
      <c r="N203" t="s">
        <v>944</v>
      </c>
      <c r="O203" t="s">
        <v>945</v>
      </c>
      <c r="Q203">
        <v>1</v>
      </c>
      <c r="R203">
        <v>0</v>
      </c>
      <c r="S203" s="36" t="e">
        <f>VLOOKUP(N203,'[1]Stock définitif au 31122021'!$A$3:$G$422,5,FALSE)</f>
        <v>#N/A</v>
      </c>
      <c r="T203" s="36" t="e">
        <f>VLOOKUP(N203,'[1]Stock définitif au 31122021'!$A$3:$G$422,6,FALSE)</f>
        <v>#N/A</v>
      </c>
      <c r="U203" s="36" t="e">
        <f>VLOOKUP(N203,'[1]Stock définitif au 31122021'!$A$3:$G$422,3,FALSE)</f>
        <v>#N/A</v>
      </c>
      <c r="V203" s="36" t="s">
        <v>2924</v>
      </c>
      <c r="W203">
        <f>VLOOKUP(A203,'[1]EXPORT ARTICLES 03012022'!$A$1:$R$883,18,FALSE)</f>
        <v>0</v>
      </c>
      <c r="X203" s="45">
        <f>VLOOKUP(A203,'[1]NOMENCLATURE 2801'!$B$1:$P$3420,14,FALSE)</f>
        <v>5.9640000000000004</v>
      </c>
      <c r="Y203" s="46">
        <v>0</v>
      </c>
      <c r="Z203" s="46"/>
      <c r="AB203" s="42">
        <f>VLOOKUP(A203,'[1]NOMENCLATURE 2801'!$B$1:$P$3420,15,FALSE)</f>
        <v>6.2839999999999998</v>
      </c>
      <c r="AC203" s="42" t="s">
        <v>2917</v>
      </c>
      <c r="AD203">
        <v>0</v>
      </c>
      <c r="AE203" t="s">
        <v>932</v>
      </c>
      <c r="AF203">
        <v>0</v>
      </c>
      <c r="AI203" t="s">
        <v>933</v>
      </c>
      <c r="AJ203" t="s">
        <v>934</v>
      </c>
      <c r="AM203" t="s">
        <v>935</v>
      </c>
      <c r="AN203" t="s">
        <v>936</v>
      </c>
      <c r="AP203">
        <v>0</v>
      </c>
      <c r="AQ203">
        <v>0</v>
      </c>
      <c r="AS203">
        <v>8.51</v>
      </c>
      <c r="AT203" s="47">
        <f>VLOOKUP(A203,'[1]NOMENCLATURE 2801'!$B$1:$V$3418,20,FALSE)</f>
        <v>8.8417899999999996</v>
      </c>
      <c r="AU203" s="48">
        <f>VLOOKUP(A203,'[1]NOMENCLATURE 2801'!$B$1:$V$3418,21,FALSE)</f>
        <v>9.31142</v>
      </c>
      <c r="AV203" s="48"/>
      <c r="AW203" s="48"/>
      <c r="AX203">
        <v>2</v>
      </c>
      <c r="AY203">
        <v>0</v>
      </c>
      <c r="AZ203">
        <v>1</v>
      </c>
      <c r="BK203" s="43">
        <f t="shared" si="48"/>
        <v>9.4173913043478288E-2</v>
      </c>
      <c r="BL203"/>
      <c r="BM203" s="45">
        <f>AT203/X203</f>
        <v>1.4825268276324612</v>
      </c>
      <c r="BN203" s="48">
        <f>AU203/AB203</f>
        <v>1.4817663908338639</v>
      </c>
      <c r="BO203"/>
      <c r="BP203">
        <f>VLOOKUP(A203,'[1]Synthèse ventes 2021'!$A$1:$C$457,3,FALSE)</f>
        <v>114</v>
      </c>
      <c r="BQ203">
        <f t="shared" si="42"/>
        <v>845.32367999999997</v>
      </c>
      <c r="BR203">
        <f t="shared" si="43"/>
        <v>1252.5722183999999</v>
      </c>
      <c r="BS203">
        <f t="shared" si="44"/>
        <v>407.24853839999992</v>
      </c>
      <c r="BT203">
        <v>10.210000000000001</v>
      </c>
      <c r="BV203">
        <v>1</v>
      </c>
      <c r="CB203">
        <v>100</v>
      </c>
      <c r="CC203">
        <v>100</v>
      </c>
      <c r="CD203" t="s">
        <v>1361</v>
      </c>
      <c r="CE203">
        <v>0</v>
      </c>
      <c r="CI203">
        <v>0</v>
      </c>
      <c r="CJ203">
        <v>0</v>
      </c>
      <c r="CM203">
        <v>0</v>
      </c>
      <c r="CO203">
        <v>0</v>
      </c>
      <c r="CP203">
        <v>0</v>
      </c>
      <c r="CQ203">
        <v>0</v>
      </c>
      <c r="CT203">
        <v>1</v>
      </c>
      <c r="CU203">
        <v>0</v>
      </c>
      <c r="CV203">
        <v>0</v>
      </c>
      <c r="CW203">
        <f>VLOOKUP(A203,'[1]NOUVEAUX TARIFS'!$A$1:$E$467,5,FALSE)</f>
        <v>9.31142</v>
      </c>
    </row>
    <row r="204" spans="1:101">
      <c r="A204" t="s">
        <v>2441</v>
      </c>
      <c r="C204" t="e">
        <f>VLOOKUP(A204,'[1]PRIX D''ACHAT A JOUR'!$A$1:$C$477,3,FALSE)</f>
        <v>#N/A</v>
      </c>
      <c r="D204" t="s">
        <v>2442</v>
      </c>
      <c r="E204">
        <v>17</v>
      </c>
      <c r="F204" t="s">
        <v>2299</v>
      </c>
      <c r="G204">
        <v>14</v>
      </c>
      <c r="H204" t="s">
        <v>2299</v>
      </c>
      <c r="M204" t="s">
        <v>2013</v>
      </c>
      <c r="N204" t="s">
        <v>2441</v>
      </c>
      <c r="O204" t="s">
        <v>1982</v>
      </c>
      <c r="P204" t="s">
        <v>931</v>
      </c>
      <c r="Q204">
        <v>1</v>
      </c>
      <c r="R204">
        <v>1</v>
      </c>
      <c r="S204" s="36" t="e">
        <f>VLOOKUP(N204,'[1]Stock définitif au 31122021'!$A$3:$G$422,5,FALSE)</f>
        <v>#N/A</v>
      </c>
      <c r="T204" s="36" t="e">
        <f>VLOOKUP(N204,'[1]Stock définitif au 31122021'!$A$3:$G$422,6,FALSE)</f>
        <v>#N/A</v>
      </c>
      <c r="U204" s="36" t="e">
        <f>VLOOKUP(N204,'[1]Stock définitif au 31122021'!$A$3:$G$422,3,FALSE)</f>
        <v>#N/A</v>
      </c>
      <c r="V204" s="36" t="s">
        <v>2924</v>
      </c>
      <c r="W204">
        <f>VLOOKUP(A204,'[1]EXPORT ARTICLES 03012022'!$A$1:$R$883,18,FALSE)</f>
        <v>0</v>
      </c>
      <c r="X204" s="45">
        <f>VLOOKUP(A204,'[1]NOMENCLATURE 2801'!$B$1:$P$3420,14,FALSE)</f>
        <v>6.34</v>
      </c>
      <c r="Y204" s="46">
        <v>6.34</v>
      </c>
      <c r="Z204" s="46"/>
      <c r="AB204" s="42">
        <f>VLOOKUP(A204,'[1]NOMENCLATURE 2801'!$B$1:$P$3420,15,FALSE)</f>
        <v>6.34</v>
      </c>
      <c r="AC204" s="42" t="s">
        <v>2917</v>
      </c>
      <c r="AD204">
        <v>0</v>
      </c>
      <c r="AE204" t="s">
        <v>932</v>
      </c>
      <c r="AF204">
        <v>0</v>
      </c>
      <c r="AI204" t="s">
        <v>933</v>
      </c>
      <c r="AJ204" t="s">
        <v>934</v>
      </c>
      <c r="AM204" t="s">
        <v>935</v>
      </c>
      <c r="AN204" t="s">
        <v>936</v>
      </c>
      <c r="AP204">
        <v>0</v>
      </c>
      <c r="AQ204">
        <v>0</v>
      </c>
      <c r="AS204">
        <v>9</v>
      </c>
      <c r="AT204" s="47">
        <f>VLOOKUP(A204,'[1]NOMENCLATURE 2801'!$B$1:$V$3418,20,FALSE)</f>
        <v>9.51</v>
      </c>
      <c r="AU204" s="48">
        <f>VLOOKUP(A204,'[1]NOMENCLATURE 2801'!$B$1:$V$3418,21,FALSE)</f>
        <v>9.51</v>
      </c>
      <c r="AV204" s="48"/>
      <c r="AW204" s="48"/>
      <c r="AX204">
        <v>3</v>
      </c>
      <c r="AY204">
        <v>0</v>
      </c>
      <c r="AZ204">
        <v>1</v>
      </c>
      <c r="BA204">
        <v>1</v>
      </c>
      <c r="BB204">
        <v>1</v>
      </c>
      <c r="BK204" s="43">
        <f t="shared" si="48"/>
        <v>5.6666666666666643E-2</v>
      </c>
      <c r="BL204"/>
      <c r="BM204" s="45">
        <f>AT204/X204</f>
        <v>1.5</v>
      </c>
      <c r="BN204" s="48">
        <f>AU204/AB204</f>
        <v>1.5</v>
      </c>
      <c r="BO204"/>
      <c r="BP204"/>
      <c r="BQ204" t="str">
        <f t="shared" si="42"/>
        <v/>
      </c>
      <c r="BR204" t="str">
        <f t="shared" si="43"/>
        <v/>
      </c>
      <c r="BS204" t="str">
        <f t="shared" si="44"/>
        <v/>
      </c>
      <c r="BT204">
        <v>10.8</v>
      </c>
      <c r="CB204">
        <v>100</v>
      </c>
      <c r="CC204">
        <v>100</v>
      </c>
      <c r="CD204" t="s">
        <v>1361</v>
      </c>
      <c r="CE204">
        <v>0</v>
      </c>
      <c r="CI204">
        <v>0</v>
      </c>
      <c r="CJ204">
        <v>0</v>
      </c>
      <c r="CM204">
        <v>0</v>
      </c>
      <c r="CO204">
        <v>0</v>
      </c>
      <c r="CP204">
        <v>0</v>
      </c>
      <c r="CQ204">
        <v>0</v>
      </c>
      <c r="CT204">
        <v>1</v>
      </c>
      <c r="CU204">
        <v>0</v>
      </c>
      <c r="CV204">
        <v>0</v>
      </c>
      <c r="CW204" t="e">
        <f>VLOOKUP(A204,'[1]NOUVEAUX TARIFS'!$A$1:$E$467,5,FALSE)</f>
        <v>#N/A</v>
      </c>
    </row>
    <row r="205" spans="1:101" hidden="1">
      <c r="A205" t="s">
        <v>2280</v>
      </c>
      <c r="C205" t="e">
        <f>VLOOKUP(A205,'[1]PRIX D''ACHAT A JOUR'!$A$1:$C$477,3,FALSE)</f>
        <v>#N/A</v>
      </c>
      <c r="D205" t="s">
        <v>1344</v>
      </c>
      <c r="M205" t="s">
        <v>943</v>
      </c>
      <c r="N205" t="s">
        <v>2280</v>
      </c>
      <c r="O205" t="s">
        <v>1344</v>
      </c>
      <c r="Q205">
        <v>0</v>
      </c>
      <c r="R205">
        <v>0</v>
      </c>
      <c r="S205" s="36" t="e">
        <f>VLOOKUP(N205,'[1]Stock définitif au 31122021'!$A$3:$G$422,5,FALSE)</f>
        <v>#N/A</v>
      </c>
      <c r="T205" s="36" t="e">
        <f>VLOOKUP(N205,'[1]Stock définitif au 31122021'!$A$3:$G$422,6,FALSE)</f>
        <v>#N/A</v>
      </c>
      <c r="U205" s="36" t="e">
        <f>VLOOKUP(N205,'[1]Stock définitif au 31122021'!$A$3:$G$422,3,FALSE)</f>
        <v>#N/A</v>
      </c>
      <c r="V205">
        <v>0</v>
      </c>
      <c r="W205">
        <f>VLOOKUP(A205,'[1]EXPORT ARTICLES 03012022'!$A$1:$R$883,18,FALSE)</f>
        <v>0</v>
      </c>
      <c r="X205" s="45" t="e">
        <f>VLOOKUP(A205,'[1]PRIX D''ACHAT A JOUR'!$A$1:$G$477,7,FALSE)</f>
        <v>#N/A</v>
      </c>
      <c r="Y205" s="46">
        <v>0</v>
      </c>
      <c r="Z205" s="46"/>
      <c r="AB205" s="42" t="e">
        <f>VLOOKUP(A205,'[1]PRIX D''ACHAT A JOUR'!$A$1:$J$477,10,FALSE)</f>
        <v>#N/A</v>
      </c>
      <c r="AC205" s="48"/>
      <c r="AD205">
        <v>0</v>
      </c>
      <c r="AE205" t="s">
        <v>932</v>
      </c>
      <c r="AF205">
        <v>0</v>
      </c>
      <c r="AI205" t="s">
        <v>933</v>
      </c>
      <c r="AJ205" t="s">
        <v>934</v>
      </c>
      <c r="AM205" t="s">
        <v>935</v>
      </c>
      <c r="AN205" t="s">
        <v>936</v>
      </c>
      <c r="AP205">
        <v>0</v>
      </c>
      <c r="AQ205">
        <v>0</v>
      </c>
      <c r="AS205">
        <v>764</v>
      </c>
      <c r="AT205" s="47" t="e">
        <f t="shared" ref="AT205:AT214" si="51">X205*BM205</f>
        <v>#N/A</v>
      </c>
      <c r="AU205" s="48" t="e">
        <f t="shared" ref="AU205:AU214" si="52">AB205*BN205</f>
        <v>#N/A</v>
      </c>
      <c r="AV205" s="48"/>
      <c r="AW205" s="48"/>
      <c r="AX205">
        <v>2</v>
      </c>
      <c r="AY205">
        <v>0</v>
      </c>
      <c r="BF205">
        <v>1</v>
      </c>
      <c r="BK205" s="43" t="e">
        <f t="shared" si="48"/>
        <v>#N/A</v>
      </c>
      <c r="BL205" s="9">
        <v>0</v>
      </c>
      <c r="BM205" s="45"/>
      <c r="BN205" s="48"/>
      <c r="BO205"/>
      <c r="BP205">
        <f>VLOOKUP(A205,'[1]Synthèse ventes 2021'!$A$1:$C$457,3,FALSE)</f>
        <v>29</v>
      </c>
      <c r="BQ205"/>
      <c r="BR205"/>
      <c r="BS205"/>
      <c r="BT205">
        <v>916.8</v>
      </c>
      <c r="CB205">
        <v>100</v>
      </c>
      <c r="CC205">
        <v>100</v>
      </c>
      <c r="CD205" t="s">
        <v>960</v>
      </c>
      <c r="CE205">
        <v>0</v>
      </c>
      <c r="CI205">
        <v>0</v>
      </c>
      <c r="CJ205">
        <v>0</v>
      </c>
      <c r="CM205">
        <v>0</v>
      </c>
      <c r="CO205">
        <v>0</v>
      </c>
      <c r="CP205">
        <v>0</v>
      </c>
      <c r="CQ205">
        <v>0</v>
      </c>
      <c r="CT205">
        <v>0</v>
      </c>
      <c r="CU205">
        <v>0</v>
      </c>
      <c r="CV205">
        <v>0</v>
      </c>
      <c r="CW205" t="e">
        <f>VLOOKUP(A205,'[1]NOUVEAUX TARIFS'!$A$1:$E$467,5,FALSE)</f>
        <v>#N/A</v>
      </c>
    </row>
    <row r="206" spans="1:101">
      <c r="A206" t="s">
        <v>762</v>
      </c>
      <c r="C206" t="str">
        <f>VLOOKUP(A206,'[1]PRIX D''ACHAT A JOUR'!$A$1:$C$477,3,FALSE)</f>
        <v>AS</v>
      </c>
      <c r="D206" t="s">
        <v>1761</v>
      </c>
      <c r="E206">
        <v>16</v>
      </c>
      <c r="F206" t="s">
        <v>1031</v>
      </c>
      <c r="G206">
        <v>10</v>
      </c>
      <c r="H206" t="s">
        <v>1031</v>
      </c>
      <c r="M206" t="s">
        <v>1759</v>
      </c>
      <c r="N206" t="s">
        <v>762</v>
      </c>
      <c r="O206" t="s">
        <v>1761</v>
      </c>
      <c r="P206" t="s">
        <v>931</v>
      </c>
      <c r="Q206">
        <v>1</v>
      </c>
      <c r="R206">
        <v>0</v>
      </c>
      <c r="S206" s="36">
        <f>VLOOKUP(N206,'[1]Stock définitif au 31122021'!$A$3:$G$422,5,FALSE)</f>
        <v>471</v>
      </c>
      <c r="T206" s="36">
        <f>VLOOKUP(N206,'[1]Stock définitif au 31122021'!$A$3:$G$422,6,FALSE)</f>
        <v>7.18</v>
      </c>
      <c r="U206" s="36" t="str">
        <f>VLOOKUP(N206,'[1]Stock définitif au 31122021'!$A$3:$G$422,3,FALSE)</f>
        <v>AS</v>
      </c>
      <c r="V206">
        <v>7.18</v>
      </c>
      <c r="W206">
        <f>VLOOKUP(A206,'[1]EXPORT ARTICLES 03012022'!$A$1:$R$883,18,FALSE)</f>
        <v>7.18</v>
      </c>
      <c r="X206" s="45">
        <f>VLOOKUP(A206,'[1]PRIX D''ACHAT A JOUR'!$A$1:$G$477,7,FALSE)</f>
        <v>7.18</v>
      </c>
      <c r="Y206" s="46"/>
      <c r="Z206" s="46"/>
      <c r="AB206" s="41">
        <f>+X206</f>
        <v>7.18</v>
      </c>
      <c r="AC206" s="42" t="s">
        <v>2917</v>
      </c>
      <c r="AD206">
        <v>7.18</v>
      </c>
      <c r="AE206" t="s">
        <v>932</v>
      </c>
      <c r="AF206">
        <v>0</v>
      </c>
      <c r="AI206" t="s">
        <v>933</v>
      </c>
      <c r="AJ206" t="s">
        <v>934</v>
      </c>
      <c r="AM206" t="s">
        <v>935</v>
      </c>
      <c r="AN206" t="s">
        <v>936</v>
      </c>
      <c r="AP206">
        <v>0</v>
      </c>
      <c r="AQ206">
        <v>0</v>
      </c>
      <c r="AS206">
        <v>9.43</v>
      </c>
      <c r="AT206" s="47">
        <f t="shared" si="51"/>
        <v>9.5494000000000003</v>
      </c>
      <c r="AU206" s="48">
        <f t="shared" si="52"/>
        <v>9.5494000000000003</v>
      </c>
      <c r="AV206" s="48">
        <f>VLOOKUP(A206,'STEEVE RESTITUTION'!$A$3:$F$484,6,FALSE)</f>
        <v>9.43</v>
      </c>
      <c r="AW206" s="48">
        <f t="shared" ref="AW206:AW217" si="53">AU206-AV206</f>
        <v>0.11940000000000062</v>
      </c>
      <c r="AX206">
        <v>2</v>
      </c>
      <c r="AY206">
        <v>0</v>
      </c>
      <c r="BK206" s="43">
        <f t="shared" si="48"/>
        <v>1.2661717921527108E-2</v>
      </c>
      <c r="BL206" s="9">
        <f t="shared" ref="BL206:BL214" si="54">AS206/V206</f>
        <v>1.3133704735376044</v>
      </c>
      <c r="BM206" s="45">
        <v>1.33</v>
      </c>
      <c r="BN206" s="48">
        <v>1.33</v>
      </c>
      <c r="BO206"/>
      <c r="BP206">
        <f>VLOOKUP(A206,'[1]Synthèse ventes 2021'!$A$1:$C$457,3,FALSE)</f>
        <v>16</v>
      </c>
      <c r="BQ206">
        <f t="shared" ref="BQ206:BQ269" si="55">IF(BP206="","",BP206*AB206*1.18)</f>
        <v>135.55839999999998</v>
      </c>
      <c r="BR206">
        <f t="shared" ref="BR206:BR269" si="56">IF(BP206="","",BP206*AU206*1.18)</f>
        <v>180.29267200000001</v>
      </c>
      <c r="BS206">
        <f t="shared" ref="BS206:BS269" si="57">IF(BP206="","",BR206-BQ206)</f>
        <v>44.734272000000033</v>
      </c>
      <c r="BT206">
        <v>11.32</v>
      </c>
      <c r="BV206">
        <v>1</v>
      </c>
      <c r="BW206">
        <v>487</v>
      </c>
      <c r="CB206">
        <v>100</v>
      </c>
      <c r="CC206">
        <v>100</v>
      </c>
      <c r="CD206" t="s">
        <v>937</v>
      </c>
      <c r="CE206">
        <v>0</v>
      </c>
      <c r="CI206">
        <v>0</v>
      </c>
      <c r="CJ206">
        <v>0</v>
      </c>
      <c r="CM206">
        <v>0</v>
      </c>
      <c r="CO206">
        <v>0</v>
      </c>
      <c r="CP206">
        <v>0</v>
      </c>
      <c r="CQ206">
        <v>0</v>
      </c>
      <c r="CT206">
        <v>0</v>
      </c>
      <c r="CU206">
        <v>0</v>
      </c>
      <c r="CV206">
        <v>0</v>
      </c>
      <c r="CW206">
        <f>VLOOKUP(A206,'[1]NOUVEAUX TARIFS'!$A$1:$E$467,5,FALSE)</f>
        <v>9.43</v>
      </c>
    </row>
    <row r="207" spans="1:101">
      <c r="A207" t="s">
        <v>662</v>
      </c>
      <c r="C207" t="str">
        <f>VLOOKUP(A207,'[1]PRIX D''ACHAT A JOUR'!$A$1:$C$477,3,FALSE)</f>
        <v>AS</v>
      </c>
      <c r="D207" t="s">
        <v>663</v>
      </c>
      <c r="E207">
        <v>14</v>
      </c>
      <c r="F207" t="s">
        <v>1409</v>
      </c>
      <c r="G207">
        <v>9</v>
      </c>
      <c r="H207" t="s">
        <v>1409</v>
      </c>
      <c r="M207" t="s">
        <v>1410</v>
      </c>
      <c r="N207" t="s">
        <v>2493</v>
      </c>
      <c r="O207" t="s">
        <v>663</v>
      </c>
      <c r="P207" t="s">
        <v>931</v>
      </c>
      <c r="Q207">
        <v>1</v>
      </c>
      <c r="R207">
        <v>1</v>
      </c>
      <c r="S207" s="36" t="e">
        <f>VLOOKUP(N207,'[1]Stock définitif au 31122021'!$A$3:$G$422,5,FALSE)</f>
        <v>#N/A</v>
      </c>
      <c r="T207" s="36" t="e">
        <f>VLOOKUP(N207,'[1]Stock définitif au 31122021'!$A$3:$G$422,6,FALSE)</f>
        <v>#N/A</v>
      </c>
      <c r="U207" s="36" t="e">
        <f>VLOOKUP(N207,'[1]Stock définitif au 31122021'!$A$3:$G$422,3,FALSE)</f>
        <v>#N/A</v>
      </c>
      <c r="V207">
        <v>7.13</v>
      </c>
      <c r="W207">
        <f>VLOOKUP(A207,'[1]EXPORT ARTICLES 03012022'!$A$1:$R$883,18,FALSE)</f>
        <v>7.13</v>
      </c>
      <c r="X207" s="47">
        <f>VLOOKUP(A207,'[1]PRIX D''ACHAT A JOUR'!$A$1:$G$477,7,FALSE)</f>
        <v>7.1230000000000002</v>
      </c>
      <c r="Y207" s="46"/>
      <c r="Z207" s="46"/>
      <c r="AA207" s="53">
        <v>0.05</v>
      </c>
      <c r="AB207" s="41">
        <f>X207*(1+AA207)</f>
        <v>7.4791500000000006</v>
      </c>
      <c r="AC207" s="42" t="s">
        <v>2917</v>
      </c>
      <c r="AD207">
        <v>7.13</v>
      </c>
      <c r="AE207" t="s">
        <v>932</v>
      </c>
      <c r="AF207">
        <v>0</v>
      </c>
      <c r="AI207" t="s">
        <v>933</v>
      </c>
      <c r="AJ207" t="s">
        <v>934</v>
      </c>
      <c r="AM207" t="s">
        <v>935</v>
      </c>
      <c r="AN207" t="s">
        <v>936</v>
      </c>
      <c r="AP207">
        <v>0</v>
      </c>
      <c r="AQ207">
        <v>0</v>
      </c>
      <c r="AS207">
        <v>9.2690000000000001</v>
      </c>
      <c r="AT207" s="47">
        <f t="shared" si="51"/>
        <v>9.4735900000000015</v>
      </c>
      <c r="AU207" s="49">
        <f t="shared" si="52"/>
        <v>9.9472695000000009</v>
      </c>
      <c r="AV207" s="48"/>
      <c r="AW207" s="48"/>
      <c r="AX207">
        <v>3</v>
      </c>
      <c r="AY207">
        <v>0</v>
      </c>
      <c r="BK207" s="43">
        <f t="shared" si="48"/>
        <v>7.3176124716798005E-2</v>
      </c>
      <c r="BL207" s="9">
        <f t="shared" si="54"/>
        <v>1.3</v>
      </c>
      <c r="BM207" s="45">
        <v>1.33</v>
      </c>
      <c r="BN207" s="48">
        <v>1.33</v>
      </c>
      <c r="BO207"/>
      <c r="BP207">
        <f>VLOOKUP(A207,'[1]Synthèse ventes 2021'!$A$1:$C$457,3,FALSE)</f>
        <v>17</v>
      </c>
      <c r="BQ207">
        <f t="shared" si="55"/>
        <v>150.03174900000002</v>
      </c>
      <c r="BR207">
        <f t="shared" si="56"/>
        <v>199.54222617000002</v>
      </c>
      <c r="BS207">
        <f t="shared" si="57"/>
        <v>49.510477170000001</v>
      </c>
      <c r="BT207">
        <v>11.122999999999999</v>
      </c>
      <c r="CB207">
        <v>100</v>
      </c>
      <c r="CC207">
        <v>100</v>
      </c>
      <c r="CD207" t="s">
        <v>937</v>
      </c>
      <c r="CE207">
        <v>0</v>
      </c>
      <c r="CI207">
        <v>0</v>
      </c>
      <c r="CJ207">
        <v>0</v>
      </c>
      <c r="CM207">
        <v>0</v>
      </c>
      <c r="CO207">
        <v>0</v>
      </c>
      <c r="CP207">
        <v>0</v>
      </c>
      <c r="CQ207">
        <v>0</v>
      </c>
      <c r="CT207">
        <v>0</v>
      </c>
      <c r="CU207">
        <v>0</v>
      </c>
      <c r="CV207">
        <v>0</v>
      </c>
      <c r="CW207">
        <f>VLOOKUP(A207,'[1]NOUVEAUX TARIFS'!$A$1:$E$467,5,FALSE)</f>
        <v>9.9472695000000009</v>
      </c>
    </row>
    <row r="208" spans="1:101">
      <c r="A208" t="s">
        <v>825</v>
      </c>
      <c r="C208" t="str">
        <f>VLOOKUP(A208,'[1]PRIX D''ACHAT A JOUR'!$A$1:$C$477,3,FALSE)</f>
        <v>AS</v>
      </c>
      <c r="D208" t="s">
        <v>2514</v>
      </c>
      <c r="E208">
        <v>16</v>
      </c>
      <c r="F208" t="s">
        <v>1031</v>
      </c>
      <c r="M208" t="s">
        <v>2515</v>
      </c>
      <c r="N208" t="s">
        <v>825</v>
      </c>
      <c r="O208" t="s">
        <v>2514</v>
      </c>
      <c r="P208" t="s">
        <v>931</v>
      </c>
      <c r="Q208">
        <v>1</v>
      </c>
      <c r="R208">
        <v>1</v>
      </c>
      <c r="S208" s="36">
        <f>VLOOKUP(N208,'[1]Stock définitif au 31122021'!$A$3:$G$422,5,FALSE)</f>
        <v>432</v>
      </c>
      <c r="T208" s="36">
        <f>VLOOKUP(N208,'[1]Stock définitif au 31122021'!$A$3:$G$422,6,FALSE)</f>
        <v>7.7</v>
      </c>
      <c r="U208" s="36" t="str">
        <f>VLOOKUP(N208,'[1]Stock définitif au 31122021'!$A$3:$G$422,3,FALSE)</f>
        <v>AS</v>
      </c>
      <c r="V208">
        <v>7.7</v>
      </c>
      <c r="W208">
        <f>VLOOKUP(A208,'[1]EXPORT ARTICLES 03012022'!$A$1:$R$883,18,FALSE)</f>
        <v>7.7</v>
      </c>
      <c r="X208" s="45">
        <f>VLOOKUP(A208,'[1]PRIX D''ACHAT A JOUR'!$A$1:$G$477,7,FALSE)</f>
        <v>7.7</v>
      </c>
      <c r="Y208" s="46"/>
      <c r="Z208" s="46"/>
      <c r="AB208" s="41">
        <f>+X208</f>
        <v>7.7</v>
      </c>
      <c r="AC208" s="42" t="s">
        <v>2917</v>
      </c>
      <c r="AD208">
        <v>7.7</v>
      </c>
      <c r="AE208" t="s">
        <v>932</v>
      </c>
      <c r="AF208">
        <v>0</v>
      </c>
      <c r="AI208" t="s">
        <v>933</v>
      </c>
      <c r="AJ208" t="s">
        <v>934</v>
      </c>
      <c r="AM208" t="s">
        <v>935</v>
      </c>
      <c r="AN208" t="s">
        <v>936</v>
      </c>
      <c r="AP208">
        <v>0</v>
      </c>
      <c r="AQ208">
        <v>0</v>
      </c>
      <c r="AS208">
        <v>10</v>
      </c>
      <c r="AT208" s="47">
        <f t="shared" si="51"/>
        <v>10.241000000000001</v>
      </c>
      <c r="AU208" s="60">
        <f t="shared" si="52"/>
        <v>10.241000000000001</v>
      </c>
      <c r="AV208" s="48">
        <f>VLOOKUP(A208,'STEEVE RESTITUTION'!$A$3:$F$484,6,FALSE)</f>
        <v>10</v>
      </c>
      <c r="AW208" s="48">
        <f t="shared" si="53"/>
        <v>0.24100000000000144</v>
      </c>
      <c r="AX208">
        <v>3</v>
      </c>
      <c r="AY208">
        <v>0</v>
      </c>
      <c r="BK208" s="43">
        <f t="shared" si="48"/>
        <v>2.4100000000000142E-2</v>
      </c>
      <c r="BL208" s="9">
        <f t="shared" si="54"/>
        <v>1.2987012987012987</v>
      </c>
      <c r="BM208" s="45">
        <v>1.33</v>
      </c>
      <c r="BN208" s="48">
        <v>1.33</v>
      </c>
      <c r="BO208"/>
      <c r="BP208">
        <f>VLOOKUP(A208,'[1]Synthèse ventes 2021'!$A$1:$C$457,3,FALSE)</f>
        <v>11</v>
      </c>
      <c r="BQ208">
        <f t="shared" si="55"/>
        <v>99.945999999999998</v>
      </c>
      <c r="BR208">
        <f t="shared" si="56"/>
        <v>132.92818</v>
      </c>
      <c r="BS208">
        <f t="shared" si="57"/>
        <v>32.98218</v>
      </c>
      <c r="BT208">
        <v>12</v>
      </c>
      <c r="CB208">
        <v>100</v>
      </c>
      <c r="CC208">
        <v>100</v>
      </c>
      <c r="CD208" t="s">
        <v>937</v>
      </c>
      <c r="CE208">
        <v>0</v>
      </c>
      <c r="CI208">
        <v>0</v>
      </c>
      <c r="CJ208">
        <v>0</v>
      </c>
      <c r="CM208">
        <v>0</v>
      </c>
      <c r="CO208">
        <v>0</v>
      </c>
      <c r="CP208">
        <v>0</v>
      </c>
      <c r="CQ208">
        <v>0</v>
      </c>
      <c r="CT208">
        <v>0</v>
      </c>
      <c r="CU208">
        <v>0</v>
      </c>
      <c r="CV208" t="s">
        <v>2945</v>
      </c>
      <c r="CW208" t="e">
        <f>VLOOKUP(A208,'[1]NOUVEAUX TARIFS'!$A$1:$E$467,5,FALSE)</f>
        <v>#N/A</v>
      </c>
    </row>
    <row r="209" spans="1:101">
      <c r="A209" t="s">
        <v>2490</v>
      </c>
      <c r="C209" t="str">
        <f>VLOOKUP(A209,'[1]PRIX D''ACHAT A JOUR'!$A$1:$C$477,3,FALSE)</f>
        <v>AS</v>
      </c>
      <c r="D209" t="s">
        <v>2491</v>
      </c>
      <c r="E209">
        <v>14</v>
      </c>
      <c r="F209" t="s">
        <v>1409</v>
      </c>
      <c r="G209">
        <v>9</v>
      </c>
      <c r="H209" t="s">
        <v>1409</v>
      </c>
      <c r="M209" t="s">
        <v>1410</v>
      </c>
      <c r="N209" t="s">
        <v>2492</v>
      </c>
      <c r="O209" t="s">
        <v>2491</v>
      </c>
      <c r="P209" t="s">
        <v>931</v>
      </c>
      <c r="Q209">
        <v>1</v>
      </c>
      <c r="R209">
        <v>1</v>
      </c>
      <c r="S209" s="36" t="e">
        <f>VLOOKUP(N209,'[1]Stock définitif au 31122021'!$A$3:$G$422,5,FALSE)</f>
        <v>#N/A</v>
      </c>
      <c r="T209" s="36" t="e">
        <f>VLOOKUP(N209,'[1]Stock définitif au 31122021'!$A$3:$G$422,6,FALSE)</f>
        <v>#N/A</v>
      </c>
      <c r="U209" s="36" t="e">
        <f>VLOOKUP(N209,'[1]Stock définitif au 31122021'!$A$3:$G$422,3,FALSE)</f>
        <v>#N/A</v>
      </c>
      <c r="V209">
        <v>6.81</v>
      </c>
      <c r="W209">
        <f>VLOOKUP(A209,'[1]EXPORT ARTICLES 03012022'!$A$1:$R$883,18,FALSE)</f>
        <v>6.81</v>
      </c>
      <c r="X209" s="47">
        <f>VLOOKUP(A209,'[1]PRIX D''ACHAT A JOUR'!$A$1:$G$477,7,FALSE)</f>
        <v>6.8090000000000002</v>
      </c>
      <c r="Y209" s="46"/>
      <c r="Z209" s="46"/>
      <c r="AA209" s="53">
        <v>0.05</v>
      </c>
      <c r="AB209" s="41">
        <f>X209*(1+AA209)</f>
        <v>7.1494500000000007</v>
      </c>
      <c r="AC209" s="42" t="s">
        <v>2917</v>
      </c>
      <c r="AD209">
        <v>6.81</v>
      </c>
      <c r="AE209" t="s">
        <v>932</v>
      </c>
      <c r="AF209">
        <v>0</v>
      </c>
      <c r="AI209" t="s">
        <v>933</v>
      </c>
      <c r="AJ209" t="s">
        <v>934</v>
      </c>
      <c r="AM209" t="s">
        <v>935</v>
      </c>
      <c r="AN209" t="s">
        <v>936</v>
      </c>
      <c r="AP209">
        <v>0</v>
      </c>
      <c r="AQ209">
        <v>0</v>
      </c>
      <c r="AS209">
        <v>10.215</v>
      </c>
      <c r="AT209" s="47">
        <f t="shared" si="51"/>
        <v>10.2135</v>
      </c>
      <c r="AU209" s="49">
        <f t="shared" si="52"/>
        <v>10.724175000000001</v>
      </c>
      <c r="AV209" s="48"/>
      <c r="AW209" s="48"/>
      <c r="AX209">
        <v>3</v>
      </c>
      <c r="AY209">
        <v>0</v>
      </c>
      <c r="BK209" s="43">
        <f t="shared" si="48"/>
        <v>4.9845814977973649E-2</v>
      </c>
      <c r="BL209" s="9">
        <f t="shared" si="54"/>
        <v>1.5</v>
      </c>
      <c r="BM209" s="45">
        <v>1.5</v>
      </c>
      <c r="BN209" s="48">
        <v>1.5</v>
      </c>
      <c r="BO209"/>
      <c r="BP209"/>
      <c r="BQ209" t="str">
        <f t="shared" si="55"/>
        <v/>
      </c>
      <c r="BR209" t="str">
        <f t="shared" si="56"/>
        <v/>
      </c>
      <c r="BS209" t="str">
        <f t="shared" si="57"/>
        <v/>
      </c>
      <c r="BT209">
        <v>12.257999999999999</v>
      </c>
      <c r="BV209">
        <v>1</v>
      </c>
      <c r="CB209">
        <v>100</v>
      </c>
      <c r="CC209">
        <v>100</v>
      </c>
      <c r="CD209" t="s">
        <v>937</v>
      </c>
      <c r="CE209">
        <v>0</v>
      </c>
      <c r="CI209">
        <v>0</v>
      </c>
      <c r="CJ209">
        <v>0</v>
      </c>
      <c r="CM209">
        <v>0</v>
      </c>
      <c r="CO209">
        <v>0</v>
      </c>
      <c r="CP209">
        <v>0</v>
      </c>
      <c r="CQ209">
        <v>0</v>
      </c>
      <c r="CT209">
        <v>0</v>
      </c>
      <c r="CU209">
        <v>0</v>
      </c>
      <c r="CV209">
        <v>0</v>
      </c>
      <c r="CW209" t="e">
        <f>VLOOKUP(A209,'[1]NOUVEAUX TARIFS'!$A$1:$E$467,5,FALSE)</f>
        <v>#N/A</v>
      </c>
    </row>
    <row r="210" spans="1:101">
      <c r="A210" t="s">
        <v>594</v>
      </c>
      <c r="C210" t="str">
        <f>VLOOKUP(A210,'[1]PRIX D''ACHAT A JOUR'!$A$1:$C$477,3,FALSE)</f>
        <v>AS</v>
      </c>
      <c r="D210" t="s">
        <v>595</v>
      </c>
      <c r="E210">
        <v>8</v>
      </c>
      <c r="F210" t="s">
        <v>965</v>
      </c>
      <c r="G210">
        <v>4</v>
      </c>
      <c r="H210" t="s">
        <v>965</v>
      </c>
      <c r="K210">
        <v>1</v>
      </c>
      <c r="L210" t="s">
        <v>966</v>
      </c>
      <c r="M210" t="s">
        <v>967</v>
      </c>
      <c r="N210" t="s">
        <v>594</v>
      </c>
      <c r="O210" t="s">
        <v>1202</v>
      </c>
      <c r="Q210">
        <v>1</v>
      </c>
      <c r="R210">
        <v>1</v>
      </c>
      <c r="S210" s="36">
        <f>VLOOKUP(N210,'[1]Stock définitif au 31122021'!$A$3:$G$422,5,FALSE)</f>
        <v>30</v>
      </c>
      <c r="T210" s="36">
        <f>VLOOKUP(N210,'[1]Stock définitif au 31122021'!$A$3:$G$422,6,FALSE)</f>
        <v>5.22</v>
      </c>
      <c r="U210" s="36" t="str">
        <f>VLOOKUP(N210,'[1]Stock définitif au 31122021'!$A$3:$G$422,3,FALSE)</f>
        <v>AS</v>
      </c>
      <c r="V210">
        <v>5.218</v>
      </c>
      <c r="W210">
        <v>5.218</v>
      </c>
      <c r="X210" s="45">
        <f>VLOOKUP(A210,'[1]PRIX D''ACHAT A JOUR'!$A$1:$G$477,7,FALSE)</f>
        <v>5.218</v>
      </c>
      <c r="Y210" s="46"/>
      <c r="Z210" s="46"/>
      <c r="AB210" s="41">
        <f>VLOOKUP(A210,'[1]PRIX D''ACHAT A JOUR'!$A$1:$J$477,10,FALSE)</f>
        <v>6.1379999999999999</v>
      </c>
      <c r="AC210" s="42" t="s">
        <v>2917</v>
      </c>
      <c r="AD210">
        <v>4.84</v>
      </c>
      <c r="AE210" t="s">
        <v>932</v>
      </c>
      <c r="AF210">
        <v>0</v>
      </c>
      <c r="AI210" t="s">
        <v>933</v>
      </c>
      <c r="AJ210" t="s">
        <v>934</v>
      </c>
      <c r="AM210" t="s">
        <v>935</v>
      </c>
      <c r="AN210" t="s">
        <v>936</v>
      </c>
      <c r="AP210">
        <v>0</v>
      </c>
      <c r="AQ210">
        <v>0</v>
      </c>
      <c r="AS210">
        <v>8.23</v>
      </c>
      <c r="AT210" s="47">
        <f t="shared" si="51"/>
        <v>9.1314999999999991</v>
      </c>
      <c r="AU210" s="48">
        <f t="shared" si="52"/>
        <v>10.7415</v>
      </c>
      <c r="AV210" s="48">
        <f>VLOOKUP(A210,'STEEVE RESTITUTION'!$A$3:$F$484,6,FALSE)</f>
        <v>10.74</v>
      </c>
      <c r="AW210" s="48">
        <f t="shared" si="53"/>
        <v>1.5000000000000568E-3</v>
      </c>
      <c r="AX210">
        <v>2</v>
      </c>
      <c r="AY210">
        <v>0</v>
      </c>
      <c r="BK210" s="43">
        <f t="shared" si="48"/>
        <v>0.30516403402187114</v>
      </c>
      <c r="BL210" s="9">
        <f t="shared" si="54"/>
        <v>1.5772326561901113</v>
      </c>
      <c r="BM210" s="45">
        <v>1.75</v>
      </c>
      <c r="BN210" s="48">
        <v>1.75</v>
      </c>
      <c r="BO210"/>
      <c r="BP210">
        <f>VLOOKUP(A210,'[1]Synthèse ventes 2021'!$A$1:$C$457,3,FALSE)</f>
        <v>38</v>
      </c>
      <c r="BQ210">
        <f t="shared" si="55"/>
        <v>275.22791999999998</v>
      </c>
      <c r="BR210">
        <f t="shared" si="56"/>
        <v>481.64886000000001</v>
      </c>
      <c r="BS210">
        <f t="shared" si="57"/>
        <v>206.42094000000003</v>
      </c>
      <c r="BT210">
        <v>9.8800000000000008</v>
      </c>
      <c r="BV210">
        <v>1</v>
      </c>
      <c r="BW210">
        <v>538</v>
      </c>
      <c r="CB210">
        <v>100</v>
      </c>
      <c r="CC210">
        <v>100</v>
      </c>
      <c r="CD210" t="s">
        <v>937</v>
      </c>
      <c r="CE210">
        <v>0</v>
      </c>
      <c r="CI210">
        <v>0</v>
      </c>
      <c r="CJ210">
        <v>0</v>
      </c>
      <c r="CM210">
        <v>0</v>
      </c>
      <c r="CO210">
        <v>0</v>
      </c>
      <c r="CP210">
        <v>0</v>
      </c>
      <c r="CQ210">
        <v>0</v>
      </c>
      <c r="CT210">
        <v>0</v>
      </c>
      <c r="CU210">
        <v>0</v>
      </c>
      <c r="CV210">
        <v>0</v>
      </c>
      <c r="CW210">
        <f>VLOOKUP(A210,'[1]NOUVEAUX TARIFS'!$A$1:$E$467,5,FALSE)</f>
        <v>10.74</v>
      </c>
    </row>
    <row r="211" spans="1:101">
      <c r="A211" t="s">
        <v>805</v>
      </c>
      <c r="C211" t="str">
        <f>VLOOKUP(A211,'[1]PRIX D''ACHAT A JOUR'!$A$1:$C$477,3,FALSE)</f>
        <v>AS</v>
      </c>
      <c r="D211" t="s">
        <v>806</v>
      </c>
      <c r="E211">
        <v>16</v>
      </c>
      <c r="F211" t="s">
        <v>1031</v>
      </c>
      <c r="G211">
        <v>10</v>
      </c>
      <c r="H211" t="s">
        <v>1031</v>
      </c>
      <c r="M211" t="s">
        <v>1032</v>
      </c>
      <c r="N211" t="s">
        <v>805</v>
      </c>
      <c r="O211" t="s">
        <v>806</v>
      </c>
      <c r="P211" t="s">
        <v>931</v>
      </c>
      <c r="Q211">
        <v>1</v>
      </c>
      <c r="R211">
        <v>0</v>
      </c>
      <c r="S211" s="36">
        <f>VLOOKUP(N211,'[1]Stock définitif au 31122021'!$A$3:$G$422,5,FALSE)</f>
        <v>10</v>
      </c>
      <c r="T211" s="36">
        <f>VLOOKUP(N211,'[1]Stock définitif au 31122021'!$A$3:$G$422,6,FALSE)</f>
        <v>7.16</v>
      </c>
      <c r="U211" s="36" t="str">
        <f>VLOOKUP(N211,'[1]Stock définitif au 31122021'!$A$3:$G$422,3,FALSE)</f>
        <v>AS</v>
      </c>
      <c r="V211">
        <v>7.16</v>
      </c>
      <c r="W211">
        <f>VLOOKUP(A211,'[1]EXPORT ARTICLES 03012022'!$A$1:$R$883,18,FALSE)</f>
        <v>7.16</v>
      </c>
      <c r="X211" s="45">
        <f>VLOOKUP(A211,'[1]PRIX D''ACHAT A JOUR'!$A$1:$G$477,7,FALSE)</f>
        <v>7.16</v>
      </c>
      <c r="Y211" s="46"/>
      <c r="Z211" s="46"/>
      <c r="AB211" s="41">
        <f>VLOOKUP(A211,'[1]PRIX D''ACHAT A JOUR'!$A$1:$J$477,10,FALSE)</f>
        <v>8.1999999999999993</v>
      </c>
      <c r="AC211" s="42" t="s">
        <v>2917</v>
      </c>
      <c r="AD211">
        <v>7.16</v>
      </c>
      <c r="AE211" t="s">
        <v>932</v>
      </c>
      <c r="AF211">
        <v>0</v>
      </c>
      <c r="AI211" t="s">
        <v>933</v>
      </c>
      <c r="AJ211" t="s">
        <v>934</v>
      </c>
      <c r="AM211" t="s">
        <v>935</v>
      </c>
      <c r="AN211" t="s">
        <v>936</v>
      </c>
      <c r="AP211">
        <v>0</v>
      </c>
      <c r="AQ211">
        <v>0</v>
      </c>
      <c r="AS211">
        <v>9.31</v>
      </c>
      <c r="AT211" s="47">
        <f t="shared" si="51"/>
        <v>9.5228000000000002</v>
      </c>
      <c r="AU211" s="48">
        <f t="shared" si="52"/>
        <v>10.905999999999999</v>
      </c>
      <c r="AV211" s="48">
        <f>VLOOKUP(A211,'STEEVE RESTITUTION'!$A$3:$F$484,6,FALSE)</f>
        <v>9.31</v>
      </c>
      <c r="AW211" s="48">
        <f t="shared" si="53"/>
        <v>1.5959999999999983</v>
      </c>
      <c r="AX211">
        <v>2</v>
      </c>
      <c r="AY211">
        <v>0</v>
      </c>
      <c r="BK211" s="43">
        <f t="shared" si="48"/>
        <v>0.17142857142857124</v>
      </c>
      <c r="BL211" s="9">
        <f t="shared" si="54"/>
        <v>1.3002793296089385</v>
      </c>
      <c r="BM211" s="45">
        <v>1.33</v>
      </c>
      <c r="BN211" s="48">
        <v>1.33</v>
      </c>
      <c r="BO211"/>
      <c r="BP211">
        <f>VLOOKUP(A211,'[1]Synthèse ventes 2021'!$A$1:$C$457,3,FALSE)</f>
        <v>79</v>
      </c>
      <c r="BQ211">
        <f t="shared" si="55"/>
        <v>764.40399999999988</v>
      </c>
      <c r="BR211">
        <f t="shared" si="56"/>
        <v>1016.6573199999999</v>
      </c>
      <c r="BS211">
        <f t="shared" si="57"/>
        <v>252.25332000000003</v>
      </c>
      <c r="BT211">
        <v>11.17</v>
      </c>
      <c r="BV211">
        <v>1</v>
      </c>
      <c r="BW211">
        <v>570</v>
      </c>
      <c r="CB211">
        <v>100</v>
      </c>
      <c r="CC211">
        <v>100</v>
      </c>
      <c r="CD211" t="s">
        <v>937</v>
      </c>
      <c r="CE211">
        <v>0</v>
      </c>
      <c r="CI211">
        <v>0</v>
      </c>
      <c r="CJ211">
        <v>0</v>
      </c>
      <c r="CM211">
        <v>0</v>
      </c>
      <c r="CO211">
        <v>0</v>
      </c>
      <c r="CP211">
        <v>0</v>
      </c>
      <c r="CQ211">
        <v>0</v>
      </c>
      <c r="CT211">
        <v>0</v>
      </c>
      <c r="CU211">
        <v>0</v>
      </c>
      <c r="CV211">
        <v>0</v>
      </c>
      <c r="CW211">
        <f>VLOOKUP(A211,'[1]NOUVEAUX TARIFS'!$A$1:$E$467,5,FALSE)</f>
        <v>9.31</v>
      </c>
    </row>
    <row r="212" spans="1:101">
      <c r="A212" t="s">
        <v>440</v>
      </c>
      <c r="C212" t="str">
        <f>VLOOKUP(A212,'[1]PRIX D''ACHAT A JOUR'!$A$1:$C$477,3,FALSE)</f>
        <v>AS</v>
      </c>
      <c r="D212" t="s">
        <v>441</v>
      </c>
      <c r="E212">
        <v>9</v>
      </c>
      <c r="F212" t="s">
        <v>1222</v>
      </c>
      <c r="G212">
        <v>5</v>
      </c>
      <c r="H212" t="s">
        <v>1222</v>
      </c>
      <c r="K212">
        <v>3</v>
      </c>
      <c r="L212" t="s">
        <v>1223</v>
      </c>
      <c r="M212" t="s">
        <v>1224</v>
      </c>
      <c r="N212">
        <v>6130002106</v>
      </c>
      <c r="O212" t="s">
        <v>441</v>
      </c>
      <c r="P212" t="s">
        <v>931</v>
      </c>
      <c r="Q212">
        <v>1</v>
      </c>
      <c r="R212">
        <v>1</v>
      </c>
      <c r="S212" s="36" t="e">
        <f>VLOOKUP(N212,'[1]Stock définitif au 31122021'!$A$3:$G$422,5,FALSE)</f>
        <v>#N/A</v>
      </c>
      <c r="T212" s="36" t="e">
        <f>VLOOKUP(N212,'[1]Stock définitif au 31122021'!$A$3:$G$422,6,FALSE)</f>
        <v>#N/A</v>
      </c>
      <c r="U212" s="36" t="e">
        <f>VLOOKUP(N212,'[1]Stock définitif au 31122021'!$A$3:$G$422,3,FALSE)</f>
        <v>#N/A</v>
      </c>
      <c r="V212">
        <v>7.4</v>
      </c>
      <c r="W212">
        <f>VLOOKUP(A212,'[1]EXPORT ARTICLES 03012022'!$A$1:$R$883,18,FALSE)</f>
        <v>7.4</v>
      </c>
      <c r="X212" s="45">
        <f>VLOOKUP(A212,'[1]PRIX D''ACHAT A JOUR'!$A$1:$G$477,7,FALSE)</f>
        <v>7.4</v>
      </c>
      <c r="Y212" s="46"/>
      <c r="Z212" s="46"/>
      <c r="AB212" s="41">
        <f>VLOOKUP(A212,'[1]PRIX D''ACHAT A JOUR'!$A$1:$J$477,10,FALSE)</f>
        <v>7.4</v>
      </c>
      <c r="AC212" s="42" t="s">
        <v>2917</v>
      </c>
      <c r="AD212">
        <v>7.4</v>
      </c>
      <c r="AE212" t="s">
        <v>932</v>
      </c>
      <c r="AF212">
        <v>0</v>
      </c>
      <c r="AI212" t="s">
        <v>933</v>
      </c>
      <c r="AJ212" t="s">
        <v>934</v>
      </c>
      <c r="AM212" t="s">
        <v>935</v>
      </c>
      <c r="AN212" t="s">
        <v>936</v>
      </c>
      <c r="AO212">
        <v>1</v>
      </c>
      <c r="AP212">
        <v>0</v>
      </c>
      <c r="AQ212">
        <v>0</v>
      </c>
      <c r="AS212">
        <v>11.25</v>
      </c>
      <c r="AT212" s="47">
        <f t="shared" si="51"/>
        <v>11.100000000000001</v>
      </c>
      <c r="AU212" s="48">
        <f t="shared" si="52"/>
        <v>11.100000000000001</v>
      </c>
      <c r="AV212" s="48">
        <f>VLOOKUP(A212,'STEEVE RESTITUTION'!$A$3:$F$484,6,FALSE)</f>
        <v>11.25</v>
      </c>
      <c r="AW212" s="48">
        <f t="shared" si="53"/>
        <v>-0.14999999999999858</v>
      </c>
      <c r="AX212">
        <v>2</v>
      </c>
      <c r="AY212">
        <v>0</v>
      </c>
      <c r="BK212" s="43">
        <f t="shared" si="48"/>
        <v>-1.3333333333333208E-2</v>
      </c>
      <c r="BL212" s="9">
        <f t="shared" si="54"/>
        <v>1.5202702702702702</v>
      </c>
      <c r="BM212" s="45">
        <v>1.5</v>
      </c>
      <c r="BN212" s="48">
        <v>1.5</v>
      </c>
      <c r="BO212"/>
      <c r="BP212">
        <f>VLOOKUP(A212,'[1]Synthèse ventes 2021'!$A$1:$C$457,3,FALSE)</f>
        <v>162</v>
      </c>
      <c r="BQ212">
        <f t="shared" si="55"/>
        <v>1414.5839999999998</v>
      </c>
      <c r="BR212">
        <f t="shared" si="56"/>
        <v>2121.8760000000002</v>
      </c>
      <c r="BS212">
        <f t="shared" si="57"/>
        <v>707.29200000000037</v>
      </c>
      <c r="BT212">
        <v>13.5</v>
      </c>
      <c r="BV212">
        <v>1</v>
      </c>
      <c r="BW212">
        <v>13</v>
      </c>
      <c r="CB212">
        <v>100</v>
      </c>
      <c r="CC212">
        <v>100</v>
      </c>
      <c r="CD212" t="s">
        <v>937</v>
      </c>
      <c r="CE212">
        <v>0</v>
      </c>
      <c r="CI212">
        <v>0</v>
      </c>
      <c r="CJ212">
        <v>0</v>
      </c>
      <c r="CM212">
        <v>0</v>
      </c>
      <c r="CO212">
        <v>0</v>
      </c>
      <c r="CP212">
        <v>0</v>
      </c>
      <c r="CQ212">
        <v>0</v>
      </c>
      <c r="CT212">
        <v>0</v>
      </c>
      <c r="CU212">
        <v>0</v>
      </c>
      <c r="CV212">
        <v>0</v>
      </c>
      <c r="CW212">
        <f>VLOOKUP(A212,'[1]NOUVEAUX TARIFS'!$A$1:$E$467,5,FALSE)</f>
        <v>11.25</v>
      </c>
    </row>
    <row r="213" spans="1:101">
      <c r="A213" t="s">
        <v>598</v>
      </c>
      <c r="C213" t="str">
        <f>VLOOKUP(A213,'[1]PRIX D''ACHAT A JOUR'!$A$1:$C$477,3,FALSE)</f>
        <v>AS</v>
      </c>
      <c r="D213" t="s">
        <v>599</v>
      </c>
      <c r="E213">
        <v>8</v>
      </c>
      <c r="F213" t="s">
        <v>965</v>
      </c>
      <c r="G213">
        <v>4</v>
      </c>
      <c r="H213" t="s">
        <v>965</v>
      </c>
      <c r="K213">
        <v>3</v>
      </c>
      <c r="L213" t="s">
        <v>1007</v>
      </c>
      <c r="M213" t="s">
        <v>967</v>
      </c>
      <c r="N213" t="s">
        <v>598</v>
      </c>
      <c r="O213" t="s">
        <v>1857</v>
      </c>
      <c r="P213" t="s">
        <v>931</v>
      </c>
      <c r="Q213">
        <v>1</v>
      </c>
      <c r="R213">
        <v>1</v>
      </c>
      <c r="S213" s="36">
        <f>VLOOKUP(N213,'[1]Stock définitif au 31122021'!$A$3:$G$422,5,FALSE)</f>
        <v>97</v>
      </c>
      <c r="T213" s="36">
        <f>VLOOKUP(N213,'[1]Stock définitif au 31122021'!$A$3:$G$422,6,FALSE)</f>
        <v>5.66</v>
      </c>
      <c r="U213" s="36" t="str">
        <f>VLOOKUP(N213,'[1]Stock définitif au 31122021'!$A$3:$G$422,3,FALSE)</f>
        <v>AS</v>
      </c>
      <c r="V213">
        <v>5.6630000000000003</v>
      </c>
      <c r="W213">
        <v>5.6630000000000003</v>
      </c>
      <c r="X213" s="45">
        <f>VLOOKUP(A213,'[1]PRIX D''ACHAT A JOUR'!$A$1:$G$477,7,FALSE)</f>
        <v>5.6630000000000003</v>
      </c>
      <c r="Y213" s="46"/>
      <c r="Z213" s="46"/>
      <c r="AB213" s="41">
        <f>+X213</f>
        <v>5.6630000000000003</v>
      </c>
      <c r="AC213" s="42" t="s">
        <v>2917</v>
      </c>
      <c r="AD213">
        <v>5.34</v>
      </c>
      <c r="AE213" t="s">
        <v>932</v>
      </c>
      <c r="AF213">
        <v>0</v>
      </c>
      <c r="AI213" t="s">
        <v>933</v>
      </c>
      <c r="AJ213" t="s">
        <v>934</v>
      </c>
      <c r="AM213" t="s">
        <v>935</v>
      </c>
      <c r="AN213" t="s">
        <v>936</v>
      </c>
      <c r="AP213">
        <v>0</v>
      </c>
      <c r="AQ213">
        <v>0</v>
      </c>
      <c r="AS213">
        <v>11.21</v>
      </c>
      <c r="AT213" s="47">
        <f t="shared" si="51"/>
        <v>11.326000000000001</v>
      </c>
      <c r="AU213" s="48">
        <f t="shared" si="52"/>
        <v>11.326000000000001</v>
      </c>
      <c r="AV213" s="48"/>
      <c r="AW213" s="48"/>
      <c r="AX213">
        <v>2</v>
      </c>
      <c r="AY213">
        <v>0</v>
      </c>
      <c r="BK213" s="43">
        <f t="shared" si="48"/>
        <v>1.0347903657448676E-2</v>
      </c>
      <c r="BL213" s="9">
        <f t="shared" si="54"/>
        <v>1.9795161575136855</v>
      </c>
      <c r="BM213" s="45">
        <v>2</v>
      </c>
      <c r="BN213" s="48">
        <v>2</v>
      </c>
      <c r="BO213"/>
      <c r="BP213">
        <f>VLOOKUP(A213,'[1]Synthèse ventes 2021'!$A$1:$C$457,3,FALSE)</f>
        <v>39</v>
      </c>
      <c r="BQ213">
        <f t="shared" si="55"/>
        <v>260.61125999999996</v>
      </c>
      <c r="BR213">
        <f t="shared" si="56"/>
        <v>521.22251999999992</v>
      </c>
      <c r="BS213">
        <f t="shared" si="57"/>
        <v>260.61125999999996</v>
      </c>
      <c r="BT213">
        <v>13.45</v>
      </c>
      <c r="BV213">
        <v>1</v>
      </c>
      <c r="BW213">
        <v>519</v>
      </c>
      <c r="CB213">
        <v>100</v>
      </c>
      <c r="CC213">
        <v>100</v>
      </c>
      <c r="CD213" t="s">
        <v>937</v>
      </c>
      <c r="CE213">
        <v>0</v>
      </c>
      <c r="CI213">
        <v>0</v>
      </c>
      <c r="CJ213">
        <v>0</v>
      </c>
      <c r="CM213">
        <v>0</v>
      </c>
      <c r="CO213">
        <v>0</v>
      </c>
      <c r="CP213">
        <v>0</v>
      </c>
      <c r="CQ213">
        <v>0</v>
      </c>
      <c r="CT213">
        <v>0</v>
      </c>
      <c r="CU213">
        <v>0</v>
      </c>
      <c r="CV213">
        <v>0</v>
      </c>
      <c r="CW213">
        <f>VLOOKUP(A213,'[1]NOUVEAUX TARIFS'!$A$1:$E$467,5,FALSE)</f>
        <v>11.326000000000001</v>
      </c>
    </row>
    <row r="214" spans="1:101">
      <c r="A214" t="s">
        <v>500</v>
      </c>
      <c r="C214" t="str">
        <f>VLOOKUP(A214,'[1]PRIX D''ACHAT A JOUR'!$A$1:$C$477,3,FALSE)</f>
        <v>AS</v>
      </c>
      <c r="D214" t="s">
        <v>501</v>
      </c>
      <c r="E214">
        <v>8</v>
      </c>
      <c r="F214" t="s">
        <v>965</v>
      </c>
      <c r="G214">
        <v>4</v>
      </c>
      <c r="H214" t="s">
        <v>965</v>
      </c>
      <c r="K214">
        <v>1</v>
      </c>
      <c r="L214" t="s">
        <v>966</v>
      </c>
      <c r="M214" t="s">
        <v>989</v>
      </c>
      <c r="N214" t="s">
        <v>1657</v>
      </c>
      <c r="O214" t="s">
        <v>1658</v>
      </c>
      <c r="P214" t="s">
        <v>931</v>
      </c>
      <c r="Q214">
        <v>1</v>
      </c>
      <c r="R214">
        <v>1</v>
      </c>
      <c r="S214" s="36" t="e">
        <f>VLOOKUP(N214,'[1]Stock définitif au 31122021'!$A$3:$G$422,5,FALSE)</f>
        <v>#N/A</v>
      </c>
      <c r="T214" s="36" t="e">
        <f>VLOOKUP(N214,'[1]Stock définitif au 31122021'!$A$3:$G$422,6,FALSE)</f>
        <v>#N/A</v>
      </c>
      <c r="U214" s="36" t="e">
        <f>VLOOKUP(N214,'[1]Stock définitif au 31122021'!$A$3:$G$422,3,FALSE)</f>
        <v>#N/A</v>
      </c>
      <c r="V214">
        <v>7.71</v>
      </c>
      <c r="W214">
        <f>VLOOKUP(A214,'[1]EXPORT ARTICLES 03012022'!$A$1:$R$883,18,FALSE)</f>
        <v>7.71</v>
      </c>
      <c r="X214" s="45">
        <f>VLOOKUP(A214,'[1]PRIX D''ACHAT A JOUR'!$A$1:$G$477,7,FALSE)</f>
        <v>7.71</v>
      </c>
      <c r="Y214" s="46"/>
      <c r="Z214" s="46"/>
      <c r="AB214" s="41">
        <f>X214</f>
        <v>7.71</v>
      </c>
      <c r="AC214" s="42" t="s">
        <v>2917</v>
      </c>
      <c r="AD214">
        <v>7.71</v>
      </c>
      <c r="AE214" t="s">
        <v>932</v>
      </c>
      <c r="AF214">
        <v>0</v>
      </c>
      <c r="AI214" t="s">
        <v>933</v>
      </c>
      <c r="AJ214" t="s">
        <v>934</v>
      </c>
      <c r="AM214" t="s">
        <v>935</v>
      </c>
      <c r="AN214" t="s">
        <v>936</v>
      </c>
      <c r="AP214">
        <v>0</v>
      </c>
      <c r="AQ214">
        <v>0</v>
      </c>
      <c r="AS214">
        <v>11.57</v>
      </c>
      <c r="AT214" s="47">
        <f t="shared" si="51"/>
        <v>11.565</v>
      </c>
      <c r="AU214" s="48">
        <f t="shared" si="52"/>
        <v>11.565</v>
      </c>
      <c r="AV214" s="48"/>
      <c r="AW214" s="48"/>
      <c r="AX214">
        <v>2</v>
      </c>
      <c r="AY214">
        <v>0</v>
      </c>
      <c r="BK214" s="43">
        <f t="shared" si="48"/>
        <v>-4.3215211754544353E-4</v>
      </c>
      <c r="BL214" s="9">
        <f t="shared" si="54"/>
        <v>1.5006485084306096</v>
      </c>
      <c r="BM214" s="45">
        <v>1.5</v>
      </c>
      <c r="BN214" s="48">
        <v>1.5</v>
      </c>
      <c r="BO214"/>
      <c r="BP214">
        <f>VLOOKUP(A214,'[1]Synthèse ventes 2021'!$A$1:$C$457,3,FALSE)</f>
        <v>6</v>
      </c>
      <c r="BQ214">
        <f t="shared" si="55"/>
        <v>54.586799999999997</v>
      </c>
      <c r="BR214">
        <f t="shared" si="56"/>
        <v>81.880200000000002</v>
      </c>
      <c r="BS214">
        <f t="shared" si="57"/>
        <v>27.293400000000005</v>
      </c>
      <c r="BT214">
        <v>13.88</v>
      </c>
      <c r="BV214">
        <v>1</v>
      </c>
      <c r="BW214">
        <v>447</v>
      </c>
      <c r="CB214">
        <v>100</v>
      </c>
      <c r="CC214">
        <v>100</v>
      </c>
      <c r="CD214" t="s">
        <v>937</v>
      </c>
      <c r="CE214">
        <v>0</v>
      </c>
      <c r="CI214">
        <v>0</v>
      </c>
      <c r="CJ214">
        <v>0</v>
      </c>
      <c r="CM214">
        <v>0</v>
      </c>
      <c r="CO214">
        <v>0</v>
      </c>
      <c r="CP214">
        <v>0</v>
      </c>
      <c r="CQ214">
        <v>0</v>
      </c>
      <c r="CT214">
        <v>0</v>
      </c>
      <c r="CU214">
        <v>0</v>
      </c>
      <c r="CV214">
        <v>0</v>
      </c>
      <c r="CW214">
        <f>VLOOKUP(A214,'[1]NOUVEAUX TARIFS'!$A$1:$E$467,5,FALSE)</f>
        <v>11.565</v>
      </c>
    </row>
    <row r="215" spans="1:101">
      <c r="A215" t="s">
        <v>394</v>
      </c>
      <c r="C215" t="e">
        <f>VLOOKUP(A215,'[1]PRIX D''ACHAT A JOUR'!$A$1:$C$477,3,FALSE)</f>
        <v>#N/A</v>
      </c>
      <c r="D215" t="s">
        <v>395</v>
      </c>
      <c r="E215">
        <v>9</v>
      </c>
      <c r="F215" t="s">
        <v>1222</v>
      </c>
      <c r="G215">
        <v>4</v>
      </c>
      <c r="H215" t="s">
        <v>965</v>
      </c>
      <c r="K215">
        <v>3</v>
      </c>
      <c r="L215" t="s">
        <v>1223</v>
      </c>
      <c r="M215" t="s">
        <v>943</v>
      </c>
      <c r="N215" t="s">
        <v>944</v>
      </c>
      <c r="O215" t="s">
        <v>945</v>
      </c>
      <c r="Q215">
        <v>1</v>
      </c>
      <c r="R215">
        <v>0</v>
      </c>
      <c r="S215" s="36" t="e">
        <f>VLOOKUP(N215,'[1]Stock définitif au 31122021'!$A$3:$G$422,5,FALSE)</f>
        <v>#N/A</v>
      </c>
      <c r="T215" s="36" t="e">
        <f>VLOOKUP(N215,'[1]Stock définitif au 31122021'!$A$3:$G$422,6,FALSE)</f>
        <v>#N/A</v>
      </c>
      <c r="U215" s="36" t="e">
        <f>VLOOKUP(N215,'[1]Stock définitif au 31122021'!$A$3:$G$422,3,FALSE)</f>
        <v>#N/A</v>
      </c>
      <c r="V215" s="36" t="s">
        <v>2924</v>
      </c>
      <c r="W215">
        <f>VLOOKUP(A215,'[1]EXPORT ARTICLES 03012022'!$A$1:$R$883,18,FALSE)</f>
        <v>0</v>
      </c>
      <c r="X215" s="45">
        <f>VLOOKUP(A215,'[1]NOMENCLATURE 2801'!$B$1:$P$3420,14,FALSE)</f>
        <v>7.7159999999999993</v>
      </c>
      <c r="Y215" s="46">
        <v>0</v>
      </c>
      <c r="Z215" s="46"/>
      <c r="AB215" s="42">
        <f>VLOOKUP(A215,'[1]NOMENCLATURE 2801'!$B$1:$P$3420,15,FALSE)</f>
        <v>8.1209999999999987</v>
      </c>
      <c r="AC215" s="42" t="s">
        <v>2917</v>
      </c>
      <c r="AD215">
        <v>0</v>
      </c>
      <c r="AE215" t="s">
        <v>932</v>
      </c>
      <c r="AF215">
        <v>0</v>
      </c>
      <c r="AI215" t="s">
        <v>933</v>
      </c>
      <c r="AJ215" t="s">
        <v>934</v>
      </c>
      <c r="AM215" t="s">
        <v>935</v>
      </c>
      <c r="AN215" t="s">
        <v>936</v>
      </c>
      <c r="AP215">
        <v>0</v>
      </c>
      <c r="AQ215">
        <v>0</v>
      </c>
      <c r="AS215">
        <v>10.75</v>
      </c>
      <c r="AT215" s="47">
        <f>VLOOKUP(A215,'[1]NOMENCLATURE 2801'!$B$1:$V$3418,20,FALSE)</f>
        <v>11.31575</v>
      </c>
      <c r="AU215" s="48">
        <f>VLOOKUP(A215,'[1]NOMENCLATURE 2801'!$B$1:$V$3418,21,FALSE)</f>
        <v>11.923249999999999</v>
      </c>
      <c r="AV215" s="48"/>
      <c r="AW215" s="48"/>
      <c r="AX215">
        <v>2</v>
      </c>
      <c r="AY215">
        <v>0</v>
      </c>
      <c r="AZ215">
        <v>1</v>
      </c>
      <c r="BK215" s="43">
        <f t="shared" si="48"/>
        <v>0.10913953488372088</v>
      </c>
      <c r="BL215"/>
      <c r="BM215" s="45">
        <f>AT215/X215</f>
        <v>1.4665305857957491</v>
      </c>
      <c r="BN215" s="48">
        <f>AU215/AB215</f>
        <v>1.468199729097402</v>
      </c>
      <c r="BO215"/>
      <c r="BP215">
        <f>VLOOKUP(A215,'[1]Synthèse ventes 2021'!$A$1:$C$457,3,FALSE)</f>
        <v>167</v>
      </c>
      <c r="BQ215">
        <f t="shared" si="55"/>
        <v>1600.3242599999999</v>
      </c>
      <c r="BR215">
        <f t="shared" si="56"/>
        <v>2349.5956449999999</v>
      </c>
      <c r="BS215">
        <f t="shared" si="57"/>
        <v>749.27138500000001</v>
      </c>
      <c r="BT215">
        <v>12.9</v>
      </c>
      <c r="BV215">
        <v>1</v>
      </c>
      <c r="CB215">
        <v>100</v>
      </c>
      <c r="CC215">
        <v>100</v>
      </c>
      <c r="CD215" t="s">
        <v>1361</v>
      </c>
      <c r="CE215">
        <v>0</v>
      </c>
      <c r="CI215">
        <v>0</v>
      </c>
      <c r="CJ215">
        <v>0</v>
      </c>
      <c r="CM215">
        <v>0</v>
      </c>
      <c r="CO215">
        <v>0</v>
      </c>
      <c r="CP215">
        <v>0</v>
      </c>
      <c r="CQ215">
        <v>0</v>
      </c>
      <c r="CT215">
        <v>1</v>
      </c>
      <c r="CU215">
        <v>0</v>
      </c>
      <c r="CV215">
        <v>0</v>
      </c>
      <c r="CW215">
        <f>VLOOKUP(A215,'[1]NOUVEAUX TARIFS'!$A$1:$E$467,5,FALSE)</f>
        <v>11.923249999999999</v>
      </c>
    </row>
    <row r="216" spans="1:101">
      <c r="A216" t="s">
        <v>756</v>
      </c>
      <c r="C216" t="str">
        <f>VLOOKUP(A216,'[1]PRIX D''ACHAT A JOUR'!$A$1:$C$477,3,FALSE)</f>
        <v>AS</v>
      </c>
      <c r="D216" t="s">
        <v>1753</v>
      </c>
      <c r="E216">
        <v>16</v>
      </c>
      <c r="F216" t="s">
        <v>1031</v>
      </c>
      <c r="G216">
        <v>10</v>
      </c>
      <c r="H216" t="s">
        <v>1031</v>
      </c>
      <c r="M216" t="s">
        <v>1661</v>
      </c>
      <c r="N216" t="s">
        <v>756</v>
      </c>
      <c r="O216" t="s">
        <v>1753</v>
      </c>
      <c r="P216" t="s">
        <v>931</v>
      </c>
      <c r="Q216">
        <v>1</v>
      </c>
      <c r="R216">
        <v>0</v>
      </c>
      <c r="S216" s="36">
        <f>VLOOKUP(N216,'[1]Stock définitif au 31122021'!$A$3:$G$422,5,FALSE)</f>
        <v>41</v>
      </c>
      <c r="T216" s="36">
        <f>VLOOKUP(N216,'[1]Stock définitif au 31122021'!$A$3:$G$422,6,FALSE)</f>
        <v>9.01</v>
      </c>
      <c r="U216" s="36" t="str">
        <f>VLOOKUP(N216,'[1]Stock définitif au 31122021'!$A$3:$G$422,3,FALSE)</f>
        <v>AS</v>
      </c>
      <c r="V216">
        <v>9.01</v>
      </c>
      <c r="W216">
        <f>VLOOKUP(A216,'[1]EXPORT ARTICLES 03012022'!$A$1:$R$883,18,FALSE)</f>
        <v>9.01</v>
      </c>
      <c r="X216" s="45">
        <f>VLOOKUP(A216,'[1]PRIX D''ACHAT A JOUR'!$A$1:$G$477,7,FALSE)</f>
        <v>9.01</v>
      </c>
      <c r="Y216" s="46"/>
      <c r="Z216" s="46"/>
      <c r="AA216" s="42" t="s">
        <v>2924</v>
      </c>
      <c r="AB216" s="41">
        <f>X216</f>
        <v>9.01</v>
      </c>
      <c r="AC216" s="42" t="s">
        <v>2917</v>
      </c>
      <c r="AD216">
        <v>9.01</v>
      </c>
      <c r="AE216" t="s">
        <v>932</v>
      </c>
      <c r="AF216">
        <v>0</v>
      </c>
      <c r="AI216" t="s">
        <v>933</v>
      </c>
      <c r="AJ216" t="s">
        <v>934</v>
      </c>
      <c r="AM216" t="s">
        <v>935</v>
      </c>
      <c r="AN216" t="s">
        <v>936</v>
      </c>
      <c r="AP216">
        <v>0</v>
      </c>
      <c r="AQ216">
        <v>0</v>
      </c>
      <c r="AS216">
        <v>11.72</v>
      </c>
      <c r="AT216" s="47">
        <f>X216*BM216</f>
        <v>11.9833</v>
      </c>
      <c r="AU216" s="49">
        <f>AB216*BN216</f>
        <v>11.9833</v>
      </c>
      <c r="AV216" s="48"/>
      <c r="AW216" s="48"/>
      <c r="AX216">
        <v>2</v>
      </c>
      <c r="AY216">
        <v>0</v>
      </c>
      <c r="BK216" s="43">
        <f t="shared" si="48"/>
        <v>2.2465870307167166E-2</v>
      </c>
      <c r="BL216" s="9">
        <f>AS216/V216</f>
        <v>1.3007769145394008</v>
      </c>
      <c r="BM216" s="45">
        <v>1.33</v>
      </c>
      <c r="BN216" s="48">
        <v>1.33</v>
      </c>
      <c r="BO216"/>
      <c r="BP216">
        <f>VLOOKUP(A216,'[1]Synthèse ventes 2021'!$A$1:$C$457,3,FALSE)</f>
        <v>33</v>
      </c>
      <c r="BQ216">
        <f t="shared" si="55"/>
        <v>350.84939999999995</v>
      </c>
      <c r="BR216">
        <f t="shared" si="56"/>
        <v>466.62970199999995</v>
      </c>
      <c r="BS216">
        <f t="shared" si="57"/>
        <v>115.78030200000001</v>
      </c>
      <c r="BT216">
        <v>14.06</v>
      </c>
      <c r="BV216">
        <v>1</v>
      </c>
      <c r="BW216">
        <v>474</v>
      </c>
      <c r="CB216">
        <v>100</v>
      </c>
      <c r="CC216">
        <v>100</v>
      </c>
      <c r="CD216" t="s">
        <v>937</v>
      </c>
      <c r="CE216">
        <v>0</v>
      </c>
      <c r="CI216">
        <v>0</v>
      </c>
      <c r="CJ216">
        <v>0</v>
      </c>
      <c r="CM216">
        <v>0</v>
      </c>
      <c r="CO216">
        <v>0</v>
      </c>
      <c r="CP216">
        <v>0</v>
      </c>
      <c r="CQ216">
        <v>0</v>
      </c>
      <c r="CT216">
        <v>0</v>
      </c>
      <c r="CU216">
        <v>0</v>
      </c>
      <c r="CV216">
        <v>0</v>
      </c>
      <c r="CW216">
        <f>VLOOKUP(A216,'[1]NOUVEAUX TARIFS'!$A$1:$E$467,5,FALSE)</f>
        <v>11.9833</v>
      </c>
    </row>
    <row r="217" spans="1:101">
      <c r="A217" t="s">
        <v>642</v>
      </c>
      <c r="C217" t="str">
        <f>VLOOKUP(A217,'[1]PRIX D''ACHAT A JOUR'!$A$1:$C$477,3,FALSE)</f>
        <v>AS</v>
      </c>
      <c r="D217" t="s">
        <v>641</v>
      </c>
      <c r="E217">
        <v>8</v>
      </c>
      <c r="F217" t="s">
        <v>965</v>
      </c>
      <c r="G217">
        <v>4</v>
      </c>
      <c r="H217" t="s">
        <v>965</v>
      </c>
      <c r="K217">
        <v>1</v>
      </c>
      <c r="L217" t="s">
        <v>966</v>
      </c>
      <c r="M217" t="s">
        <v>967</v>
      </c>
      <c r="N217" s="35">
        <v>9.9010000000000002E+54</v>
      </c>
      <c r="O217" t="s">
        <v>641</v>
      </c>
      <c r="P217" t="s">
        <v>931</v>
      </c>
      <c r="Q217">
        <v>1</v>
      </c>
      <c r="R217">
        <v>1</v>
      </c>
      <c r="S217" s="36" t="e">
        <f>VLOOKUP(N217,'[1]Stock définitif au 31122021'!$A$3:$G$422,5,FALSE)</f>
        <v>#N/A</v>
      </c>
      <c r="T217" s="36" t="e">
        <f>VLOOKUP(N217,'[1]Stock définitif au 31122021'!$A$3:$G$422,6,FALSE)</f>
        <v>#N/A</v>
      </c>
      <c r="U217" s="36" t="e">
        <f>VLOOKUP(N217,'[1]Stock définitif au 31122021'!$A$3:$G$422,3,FALSE)</f>
        <v>#N/A</v>
      </c>
      <c r="V217">
        <v>4.194</v>
      </c>
      <c r="W217">
        <v>4.194</v>
      </c>
      <c r="X217" s="45">
        <f>VLOOKUP(A217,'[1]PRIX D''ACHAT A JOUR'!$A$1:$G$477,7,FALSE)</f>
        <v>4.194</v>
      </c>
      <c r="Y217" s="46"/>
      <c r="Z217" s="46"/>
      <c r="AB217" s="41">
        <f>VLOOKUP(A217,'[1]PRIX D''ACHAT A JOUR'!$A$1:$J$477,10,FALSE)</f>
        <v>4.9340000000000002</v>
      </c>
      <c r="AC217" s="42" t="s">
        <v>2917</v>
      </c>
      <c r="AD217">
        <v>4.03</v>
      </c>
      <c r="AE217" t="s">
        <v>932</v>
      </c>
      <c r="AF217">
        <v>0</v>
      </c>
      <c r="AI217" t="s">
        <v>933</v>
      </c>
      <c r="AJ217" t="s">
        <v>934</v>
      </c>
      <c r="AM217" t="s">
        <v>935</v>
      </c>
      <c r="AN217" t="s">
        <v>936</v>
      </c>
      <c r="AP217">
        <v>0</v>
      </c>
      <c r="AQ217">
        <v>0</v>
      </c>
      <c r="AS217">
        <v>9.08</v>
      </c>
      <c r="AT217" s="47">
        <f>X217*BM217</f>
        <v>10.484999999999999</v>
      </c>
      <c r="AU217" s="48">
        <f>AB217*BN217</f>
        <v>12.335000000000001</v>
      </c>
      <c r="AV217" s="48">
        <f>VLOOKUP(A217,'STEEVE RESTITUTION'!$A$3:$F$484,6,FALSE)</f>
        <v>9.8680000000000003</v>
      </c>
      <c r="AW217" s="48">
        <f t="shared" si="53"/>
        <v>2.4670000000000005</v>
      </c>
      <c r="AX217">
        <v>2</v>
      </c>
      <c r="AY217">
        <v>0</v>
      </c>
      <c r="BK217" s="43">
        <f t="shared" si="48"/>
        <v>0.35848017621145384</v>
      </c>
      <c r="BL217" s="9">
        <f>AS217/V217</f>
        <v>2.1649976156413926</v>
      </c>
      <c r="BM217" s="45">
        <v>2.5</v>
      </c>
      <c r="BN217" s="48">
        <v>2.5</v>
      </c>
      <c r="BO217"/>
      <c r="BP217">
        <f>VLOOKUP(A217,'[1]Synthèse ventes 2021'!$A$1:$C$457,3,FALSE)</f>
        <v>11</v>
      </c>
      <c r="BQ217">
        <f t="shared" si="55"/>
        <v>64.043319999999994</v>
      </c>
      <c r="BR217">
        <f t="shared" si="56"/>
        <v>160.10829999999999</v>
      </c>
      <c r="BS217">
        <f t="shared" si="57"/>
        <v>96.064979999999991</v>
      </c>
      <c r="BT217">
        <v>10.9</v>
      </c>
      <c r="BV217">
        <v>1</v>
      </c>
      <c r="CB217">
        <v>100</v>
      </c>
      <c r="CC217">
        <v>100</v>
      </c>
      <c r="CD217" t="s">
        <v>937</v>
      </c>
      <c r="CE217">
        <v>0</v>
      </c>
      <c r="CI217">
        <v>0</v>
      </c>
      <c r="CJ217">
        <v>0</v>
      </c>
      <c r="CM217">
        <v>0</v>
      </c>
      <c r="CO217">
        <v>0</v>
      </c>
      <c r="CP217">
        <v>0</v>
      </c>
      <c r="CQ217">
        <v>0</v>
      </c>
      <c r="CT217">
        <v>0</v>
      </c>
      <c r="CU217">
        <v>0</v>
      </c>
      <c r="CV217">
        <v>0</v>
      </c>
      <c r="CW217">
        <f>VLOOKUP(A217,'[1]NOUVEAUX TARIFS'!$A$1:$E$467,5,FALSE)</f>
        <v>9.8680000000000003</v>
      </c>
    </row>
    <row r="218" spans="1:101">
      <c r="A218" t="s">
        <v>717</v>
      </c>
      <c r="C218" t="e">
        <f>VLOOKUP(A218,'[1]PRIX D''ACHAT A JOUR'!$A$1:$C$477,3,FALSE)</f>
        <v>#N/A</v>
      </c>
      <c r="D218" t="s">
        <v>718</v>
      </c>
      <c r="M218" t="s">
        <v>2013</v>
      </c>
      <c r="N218" t="s">
        <v>717</v>
      </c>
      <c r="O218" t="s">
        <v>718</v>
      </c>
      <c r="P218" t="s">
        <v>931</v>
      </c>
      <c r="Q218">
        <v>1</v>
      </c>
      <c r="R218">
        <v>1</v>
      </c>
      <c r="S218" s="36">
        <f>VLOOKUP(N218,'[1]Stock définitif au 31122021'!$A$3:$G$422,5,FALSE)</f>
        <v>54</v>
      </c>
      <c r="T218" s="36">
        <f>VLOOKUP(N218,'[1]Stock définitif au 31122021'!$A$3:$G$422,6,FALSE)</f>
        <v>6.58</v>
      </c>
      <c r="U218" s="36" t="str">
        <f>VLOOKUP(N218,'[1]Stock définitif au 31122021'!$A$3:$G$422,3,FALSE)</f>
        <v>AF</v>
      </c>
      <c r="V218" s="36" t="s">
        <v>2924</v>
      </c>
      <c r="W218">
        <f>VLOOKUP(A218,'[1]EXPORT ARTICLES 03012022'!$A$1:$R$883,18,FALSE)</f>
        <v>0</v>
      </c>
      <c r="X218" s="45">
        <f>VLOOKUP(A218,'[1]NOMENCLATURE 2801'!$B$1:$P$3420,14,FALSE)</f>
        <v>4.9350000000000005</v>
      </c>
      <c r="Y218" s="46">
        <v>6.58</v>
      </c>
      <c r="Z218" s="46"/>
      <c r="AB218" s="42">
        <f>VLOOKUP(A218,'[1]NOMENCLATURE 2801'!$B$1:$P$3420,15,FALSE)</f>
        <v>4.9350000000000005</v>
      </c>
      <c r="AC218" s="42" t="s">
        <v>2917</v>
      </c>
      <c r="AD218">
        <v>0</v>
      </c>
      <c r="AE218" t="s">
        <v>932</v>
      </c>
      <c r="AF218">
        <v>0</v>
      </c>
      <c r="AI218" t="s">
        <v>933</v>
      </c>
      <c r="AJ218" t="s">
        <v>934</v>
      </c>
      <c r="AM218" t="s">
        <v>935</v>
      </c>
      <c r="AN218" t="s">
        <v>936</v>
      </c>
      <c r="AP218">
        <v>0</v>
      </c>
      <c r="AQ218">
        <v>0</v>
      </c>
      <c r="AS218">
        <v>11.1</v>
      </c>
      <c r="AT218" s="47">
        <f>VLOOKUP(A218,'[1]NOMENCLATURE 2801'!$B$1:$V$3418,20,FALSE)</f>
        <v>12.337499999999999</v>
      </c>
      <c r="AU218" s="48">
        <f>VLOOKUP(A218,'[1]NOMENCLATURE 2801'!$B$1:$V$3418,21,FALSE)</f>
        <v>12.337499999999999</v>
      </c>
      <c r="AV218" s="48"/>
      <c r="AW218" s="48"/>
      <c r="AX218">
        <v>3</v>
      </c>
      <c r="AY218">
        <v>0</v>
      </c>
      <c r="BK218" s="43">
        <f t="shared" si="48"/>
        <v>0.11148648648648639</v>
      </c>
      <c r="BL218"/>
      <c r="BM218" s="45">
        <f>AT218/X218</f>
        <v>2.4999999999999996</v>
      </c>
      <c r="BN218" s="48">
        <f>AU218/AB218</f>
        <v>2.4999999999999996</v>
      </c>
      <c r="BO218"/>
      <c r="BP218">
        <f>VLOOKUP(A218,'[1]Synthèse ventes 2021'!$A$1:$C$457,3,FALSE)</f>
        <v>7</v>
      </c>
      <c r="BQ218">
        <f t="shared" si="55"/>
        <v>40.763100000000001</v>
      </c>
      <c r="BR218">
        <f t="shared" si="56"/>
        <v>101.90774999999998</v>
      </c>
      <c r="BS218">
        <f t="shared" si="57"/>
        <v>61.144649999999977</v>
      </c>
      <c r="BT218">
        <v>13.32</v>
      </c>
      <c r="CB218">
        <v>100</v>
      </c>
      <c r="CC218">
        <v>100</v>
      </c>
      <c r="CD218" t="s">
        <v>1361</v>
      </c>
      <c r="CE218">
        <v>0</v>
      </c>
      <c r="CI218">
        <v>0</v>
      </c>
      <c r="CJ218">
        <v>0</v>
      </c>
      <c r="CM218">
        <v>0</v>
      </c>
      <c r="CO218">
        <v>0</v>
      </c>
      <c r="CP218">
        <v>0</v>
      </c>
      <c r="CQ218">
        <v>0</v>
      </c>
      <c r="CT218">
        <v>1</v>
      </c>
      <c r="CU218">
        <v>0</v>
      </c>
      <c r="CV218">
        <v>0</v>
      </c>
      <c r="CW218">
        <f>VLOOKUP(A218,'[1]NOUVEAUX TARIFS'!$A$1:$E$467,5,FALSE)</f>
        <v>12.337499999999999</v>
      </c>
    </row>
    <row r="219" spans="1:101" hidden="1">
      <c r="A219" t="s">
        <v>2129</v>
      </c>
      <c r="C219" t="str">
        <f>VLOOKUP(A219,'[1]PRIX D''ACHAT A JOUR'!$A$1:$C$477,3,FALSE)</f>
        <v>AN</v>
      </c>
      <c r="D219" t="s">
        <v>2130</v>
      </c>
      <c r="E219">
        <v>3</v>
      </c>
      <c r="F219" t="s">
        <v>1002</v>
      </c>
      <c r="G219">
        <v>7</v>
      </c>
      <c r="H219" t="s">
        <v>1002</v>
      </c>
      <c r="K219">
        <v>3</v>
      </c>
      <c r="L219" t="s">
        <v>1003</v>
      </c>
      <c r="M219" t="s">
        <v>986</v>
      </c>
      <c r="N219" t="s">
        <v>2129</v>
      </c>
      <c r="O219" t="s">
        <v>2130</v>
      </c>
      <c r="Q219">
        <v>1</v>
      </c>
      <c r="R219">
        <v>0</v>
      </c>
      <c r="S219" s="36">
        <f>VLOOKUP(N219,'[1]Stock définitif au 31122021'!$A$3:$G$422,5,FALSE)</f>
        <v>6.5</v>
      </c>
      <c r="T219" s="36">
        <f>VLOOKUP(N219,'[1]Stock définitif au 31122021'!$A$3:$G$422,6,FALSE)</f>
        <v>7.32</v>
      </c>
      <c r="U219" s="36" t="str">
        <f>VLOOKUP(N219,'[1]Stock définitif au 31122021'!$A$3:$G$422,3,FALSE)</f>
        <v>AN</v>
      </c>
      <c r="V219" s="36">
        <v>7.32</v>
      </c>
      <c r="W219" s="36">
        <f>VLOOKUP(A219,'[1]EXPORT ARTICLES 03012022'!$A$1:$R$883,18,FALSE)</f>
        <v>7.32</v>
      </c>
      <c r="X219" s="2">
        <f>VLOOKUP(A219,'[1]PRIX D''ACHAT A JOUR'!$A$1:$G$477,7,FALSE)</f>
        <v>7.32</v>
      </c>
      <c r="Y219" s="46"/>
      <c r="Z219" s="46"/>
      <c r="AA219" s="53">
        <v>0.08</v>
      </c>
      <c r="AB219" s="41">
        <f>X219*(1+AA219)</f>
        <v>7.9056000000000006</v>
      </c>
      <c r="AC219" s="42" t="s">
        <v>2917</v>
      </c>
      <c r="AD219">
        <v>7.32</v>
      </c>
      <c r="AE219" t="s">
        <v>932</v>
      </c>
      <c r="AF219">
        <v>0</v>
      </c>
      <c r="AI219" t="s">
        <v>933</v>
      </c>
      <c r="AJ219" t="s">
        <v>934</v>
      </c>
      <c r="AM219" t="s">
        <v>935</v>
      </c>
      <c r="AN219" t="s">
        <v>936</v>
      </c>
      <c r="AP219">
        <v>0</v>
      </c>
      <c r="AQ219">
        <v>0</v>
      </c>
      <c r="AS219" s="36">
        <v>10.98</v>
      </c>
      <c r="AT219" s="54">
        <f t="shared" ref="AT219:AT240" si="58">X219*BM219</f>
        <v>10.98</v>
      </c>
      <c r="AU219" s="42">
        <f t="shared" ref="AU219:AU240" si="59">AB219*BN219</f>
        <v>11.858400000000001</v>
      </c>
      <c r="AV219" s="48"/>
      <c r="AW219" s="48"/>
      <c r="AX219">
        <v>2</v>
      </c>
      <c r="AY219">
        <v>0</v>
      </c>
      <c r="BK219" s="43">
        <f t="shared" si="48"/>
        <v>8.0000000000000085E-2</v>
      </c>
      <c r="BL219" s="55">
        <f t="shared" ref="BL219:BL229" si="60">AS219/V219</f>
        <v>1.5</v>
      </c>
      <c r="BM219" s="45">
        <v>1.5</v>
      </c>
      <c r="BN219" s="48">
        <v>1.5</v>
      </c>
      <c r="BP219"/>
      <c r="BQ219" t="str">
        <f t="shared" si="55"/>
        <v/>
      </c>
      <c r="BR219" t="str">
        <f t="shared" si="56"/>
        <v/>
      </c>
      <c r="BS219" t="str">
        <f t="shared" si="57"/>
        <v/>
      </c>
      <c r="BT219">
        <v>13.18</v>
      </c>
      <c r="CB219">
        <v>100</v>
      </c>
      <c r="CC219">
        <v>100</v>
      </c>
      <c r="CD219" t="s">
        <v>951</v>
      </c>
      <c r="CE219">
        <v>0</v>
      </c>
      <c r="CI219">
        <v>0</v>
      </c>
      <c r="CJ219">
        <v>0</v>
      </c>
      <c r="CM219">
        <v>0</v>
      </c>
      <c r="CO219">
        <v>0</v>
      </c>
      <c r="CP219">
        <v>0</v>
      </c>
      <c r="CQ219">
        <v>0</v>
      </c>
      <c r="CT219">
        <v>0</v>
      </c>
      <c r="CU219">
        <v>0</v>
      </c>
      <c r="CV219">
        <v>0</v>
      </c>
      <c r="CW219" t="e">
        <f>VLOOKUP(A219,'[1]NOUVEAUX TARIFS'!$A$1:$E$467,5,FALSE)</f>
        <v>#N/A</v>
      </c>
    </row>
    <row r="220" spans="1:101" hidden="1">
      <c r="A220" t="s">
        <v>2454</v>
      </c>
      <c r="C220" t="str">
        <f>VLOOKUP(A220,'[1]PRIX D''ACHAT A JOUR'!$A$1:$C$477,3,FALSE)</f>
        <v>AN</v>
      </c>
      <c r="D220" t="s">
        <v>2455</v>
      </c>
      <c r="E220">
        <v>19</v>
      </c>
      <c r="F220" t="s">
        <v>2085</v>
      </c>
      <c r="M220" t="s">
        <v>1660</v>
      </c>
      <c r="N220">
        <v>8728000818</v>
      </c>
      <c r="O220" t="s">
        <v>2455</v>
      </c>
      <c r="P220" t="s">
        <v>2946</v>
      </c>
      <c r="Q220">
        <v>200</v>
      </c>
      <c r="R220">
        <v>5</v>
      </c>
      <c r="S220" s="36" t="e">
        <f>VLOOKUP(N220,'[1]Stock définitif au 31122021'!$A$3:$G$422,5,FALSE)</f>
        <v>#N/A</v>
      </c>
      <c r="T220" s="36" t="e">
        <f>VLOOKUP(N220,'[1]Stock définitif au 31122021'!$A$3:$G$422,6,FALSE)</f>
        <v>#N/A</v>
      </c>
      <c r="U220" s="36" t="e">
        <f>VLOOKUP(N220,'[1]Stock définitif au 31122021'!$A$3:$G$422,3,FALSE)</f>
        <v>#N/A</v>
      </c>
      <c r="V220">
        <v>8.6599999999999996E-2</v>
      </c>
      <c r="W220">
        <v>8.6599999999999996E-2</v>
      </c>
      <c r="X220" s="45">
        <f>VLOOKUP(A220,'[1]PRIX D''ACHAT A JOUR'!$A$1:$G$477,7,FALSE)</f>
        <v>8.6599999999999996E-2</v>
      </c>
      <c r="Y220" s="46"/>
      <c r="Z220" s="46"/>
      <c r="AB220" s="41">
        <f>+X220</f>
        <v>8.6599999999999996E-2</v>
      </c>
      <c r="AC220" s="42" t="s">
        <v>2917</v>
      </c>
      <c r="AD220">
        <v>36.479999999999997</v>
      </c>
      <c r="AE220" t="s">
        <v>932</v>
      </c>
      <c r="AF220">
        <v>0</v>
      </c>
      <c r="AH220">
        <v>8</v>
      </c>
      <c r="AI220" t="s">
        <v>933</v>
      </c>
      <c r="AJ220" t="s">
        <v>934</v>
      </c>
      <c r="AM220" t="s">
        <v>935</v>
      </c>
      <c r="AN220" t="s">
        <v>936</v>
      </c>
      <c r="AP220">
        <v>0</v>
      </c>
      <c r="AQ220">
        <v>0</v>
      </c>
      <c r="AS220">
        <v>0.27400000000000002</v>
      </c>
      <c r="AT220" s="47">
        <f t="shared" si="58"/>
        <v>0.12989999999999999</v>
      </c>
      <c r="AU220" s="48">
        <f t="shared" si="59"/>
        <v>0.12989999999999999</v>
      </c>
      <c r="AV220" s="48"/>
      <c r="AW220" s="48"/>
      <c r="AX220">
        <v>3</v>
      </c>
      <c r="AY220">
        <v>0</v>
      </c>
      <c r="BK220" s="43">
        <f t="shared" si="48"/>
        <v>-0.52591240875912415</v>
      </c>
      <c r="BL220" s="9">
        <f t="shared" si="60"/>
        <v>3.1639722863741344</v>
      </c>
      <c r="BM220" s="45">
        <v>1.5</v>
      </c>
      <c r="BN220" s="48">
        <v>1.5</v>
      </c>
      <c r="BO220"/>
      <c r="BP220"/>
      <c r="BQ220" t="str">
        <f t="shared" si="55"/>
        <v/>
      </c>
      <c r="BR220" t="str">
        <f t="shared" si="56"/>
        <v/>
      </c>
      <c r="BS220" t="str">
        <f t="shared" si="57"/>
        <v/>
      </c>
      <c r="BT220">
        <v>0.32900000000000001</v>
      </c>
      <c r="CB220">
        <v>100</v>
      </c>
      <c r="CC220">
        <v>100</v>
      </c>
      <c r="CD220" t="s">
        <v>951</v>
      </c>
      <c r="CE220">
        <v>0</v>
      </c>
      <c r="CI220">
        <v>0</v>
      </c>
      <c r="CJ220">
        <v>0</v>
      </c>
      <c r="CM220">
        <v>0</v>
      </c>
      <c r="CO220">
        <v>0</v>
      </c>
      <c r="CP220">
        <v>0</v>
      </c>
      <c r="CQ220">
        <v>0</v>
      </c>
      <c r="CT220">
        <v>0</v>
      </c>
      <c r="CU220">
        <v>0</v>
      </c>
      <c r="CV220">
        <v>0</v>
      </c>
      <c r="CW220" t="e">
        <f>VLOOKUP(A220,'[1]NOUVEAUX TARIFS'!$A$1:$E$467,5,FALSE)</f>
        <v>#N/A</v>
      </c>
    </row>
    <row r="221" spans="1:101" hidden="1">
      <c r="A221" t="s">
        <v>2496</v>
      </c>
      <c r="C221" t="str">
        <f>VLOOKUP(A221,'[1]PRIX D''ACHAT A JOUR'!$A$1:$C$477,3,FALSE)</f>
        <v>AN</v>
      </c>
      <c r="D221" t="s">
        <v>2497</v>
      </c>
      <c r="E221">
        <v>19</v>
      </c>
      <c r="F221" t="s">
        <v>2085</v>
      </c>
      <c r="M221" t="s">
        <v>1660</v>
      </c>
      <c r="N221">
        <v>8443000818</v>
      </c>
      <c r="O221" t="s">
        <v>2498</v>
      </c>
      <c r="Q221">
        <v>1</v>
      </c>
      <c r="R221">
        <v>1</v>
      </c>
      <c r="S221" s="36" t="e">
        <f>VLOOKUP(N221,'[1]Stock définitif au 31122021'!$A$3:$G$422,5,FALSE)</f>
        <v>#N/A</v>
      </c>
      <c r="T221" s="36" t="e">
        <f>VLOOKUP(N221,'[1]Stock définitif au 31122021'!$A$3:$G$422,6,FALSE)</f>
        <v>#N/A</v>
      </c>
      <c r="U221" s="36" t="e">
        <f>VLOOKUP(N221,'[1]Stock définitif au 31122021'!$A$3:$G$422,3,FALSE)</f>
        <v>#N/A</v>
      </c>
      <c r="V221">
        <v>7.0000000000000001E-3</v>
      </c>
      <c r="W221">
        <f>VLOOKUP(A221,'[1]EXPORT ARTICLES 03012022'!$A$1:$R$883,18,FALSE)</f>
        <v>7.0000000000000001E-3</v>
      </c>
      <c r="X221" s="45">
        <f>VLOOKUP(A221,'[1]PRIX D''ACHAT A JOUR'!$A$1:$G$477,7,FALSE)</f>
        <v>7.0000000000000001E-3</v>
      </c>
      <c r="Y221" s="46">
        <v>0.01</v>
      </c>
      <c r="Z221" s="46">
        <f>X221-Y221</f>
        <v>-3.0000000000000001E-3</v>
      </c>
      <c r="AD221">
        <v>7.0000000000000001E-3</v>
      </c>
      <c r="AE221" t="s">
        <v>932</v>
      </c>
      <c r="AF221">
        <v>0</v>
      </c>
      <c r="AI221" t="s">
        <v>933</v>
      </c>
      <c r="AJ221" t="s">
        <v>934</v>
      </c>
      <c r="AM221" t="s">
        <v>935</v>
      </c>
      <c r="AN221" t="s">
        <v>936</v>
      </c>
      <c r="AP221">
        <v>0</v>
      </c>
      <c r="AQ221">
        <v>0</v>
      </c>
      <c r="AS221">
        <v>1.4E-2</v>
      </c>
      <c r="AT221" s="47">
        <f t="shared" si="58"/>
        <v>1.4E-2</v>
      </c>
      <c r="AU221" s="48">
        <f t="shared" si="59"/>
        <v>0</v>
      </c>
      <c r="AV221" s="48"/>
      <c r="AW221" s="48"/>
      <c r="AX221">
        <v>3</v>
      </c>
      <c r="AY221">
        <v>0</v>
      </c>
      <c r="BK221" s="43">
        <f t="shared" si="48"/>
        <v>-1</v>
      </c>
      <c r="BL221" s="9">
        <f t="shared" si="60"/>
        <v>2</v>
      </c>
      <c r="BM221" s="45">
        <v>2</v>
      </c>
      <c r="BN221" s="48">
        <v>2</v>
      </c>
      <c r="BO221"/>
      <c r="BP221"/>
      <c r="BQ221" t="str">
        <f t="shared" si="55"/>
        <v/>
      </c>
      <c r="BR221" t="str">
        <f t="shared" si="56"/>
        <v/>
      </c>
      <c r="BS221" t="str">
        <f t="shared" si="57"/>
        <v/>
      </c>
      <c r="BT221">
        <v>1.7000000000000001E-2</v>
      </c>
      <c r="CB221">
        <v>100</v>
      </c>
      <c r="CC221">
        <v>100</v>
      </c>
      <c r="CD221" t="s">
        <v>960</v>
      </c>
      <c r="CE221">
        <v>0</v>
      </c>
      <c r="CI221">
        <v>0</v>
      </c>
      <c r="CJ221">
        <v>0</v>
      </c>
      <c r="CM221">
        <v>0</v>
      </c>
      <c r="CO221">
        <v>0</v>
      </c>
      <c r="CP221">
        <v>0</v>
      </c>
      <c r="CQ221">
        <v>0</v>
      </c>
      <c r="CT221">
        <v>0</v>
      </c>
      <c r="CU221">
        <v>0</v>
      </c>
      <c r="CV221">
        <v>0</v>
      </c>
      <c r="CW221" t="e">
        <f>VLOOKUP(A221,'[1]NOUVEAUX TARIFS'!$A$1:$E$467,5,FALSE)</f>
        <v>#N/A</v>
      </c>
    </row>
    <row r="222" spans="1:101" hidden="1">
      <c r="A222" t="s">
        <v>2470</v>
      </c>
      <c r="C222" t="str">
        <f>VLOOKUP(A222,'[1]PRIX D''ACHAT A JOUR'!$A$1:$C$477,3,FALSE)</f>
        <v>AN</v>
      </c>
      <c r="D222" t="s">
        <v>2471</v>
      </c>
      <c r="E222">
        <v>9</v>
      </c>
      <c r="F222" t="s">
        <v>1222</v>
      </c>
      <c r="G222">
        <v>5</v>
      </c>
      <c r="H222" t="s">
        <v>1222</v>
      </c>
      <c r="K222">
        <v>3</v>
      </c>
      <c r="L222" t="s">
        <v>1223</v>
      </c>
      <c r="M222" t="s">
        <v>2018</v>
      </c>
      <c r="N222">
        <v>1261130010</v>
      </c>
      <c r="O222" t="s">
        <v>2472</v>
      </c>
      <c r="Q222">
        <v>1</v>
      </c>
      <c r="R222">
        <v>100</v>
      </c>
      <c r="S222" s="36" t="e">
        <f>VLOOKUP(N222,'[1]Stock définitif au 31122021'!$A$3:$G$422,5,FALSE)</f>
        <v>#N/A</v>
      </c>
      <c r="T222" s="36" t="e">
        <f>VLOOKUP(N222,'[1]Stock définitif au 31122021'!$A$3:$G$422,6,FALSE)</f>
        <v>#N/A</v>
      </c>
      <c r="U222" s="36" t="e">
        <f>VLOOKUP(N222,'[1]Stock définitif au 31122021'!$A$3:$G$422,3,FALSE)</f>
        <v>#N/A</v>
      </c>
      <c r="V222">
        <v>5.2999999999999999E-2</v>
      </c>
      <c r="W222">
        <f>VLOOKUP(A222,'[1]EXPORT ARTICLES 03012022'!$A$1:$R$883,18,FALSE)</f>
        <v>5.2999999999999999E-2</v>
      </c>
      <c r="X222" s="45">
        <f>VLOOKUP(A222,'[1]PRIX D''ACHAT A JOUR'!$A$1:$G$477,7,FALSE)</f>
        <v>7.1999999999999995E-2</v>
      </c>
      <c r="Y222" s="46"/>
      <c r="Z222" s="46"/>
      <c r="AB222" s="52">
        <f>+X222</f>
        <v>7.1999999999999995E-2</v>
      </c>
      <c r="AC222" s="42" t="s">
        <v>2917</v>
      </c>
      <c r="AD222">
        <v>5.2999999999999999E-2</v>
      </c>
      <c r="AE222" t="s">
        <v>932</v>
      </c>
      <c r="AF222">
        <v>0</v>
      </c>
      <c r="AI222" t="s">
        <v>933</v>
      </c>
      <c r="AJ222" t="s">
        <v>934</v>
      </c>
      <c r="AM222" t="s">
        <v>935</v>
      </c>
      <c r="AN222" t="s">
        <v>936</v>
      </c>
      <c r="AP222">
        <v>0</v>
      </c>
      <c r="AQ222">
        <v>0</v>
      </c>
      <c r="AS222">
        <v>0.08</v>
      </c>
      <c r="AT222" s="47">
        <f t="shared" si="58"/>
        <v>0.10799999999999998</v>
      </c>
      <c r="AU222" s="48">
        <f t="shared" si="59"/>
        <v>0.10799999999999998</v>
      </c>
      <c r="AV222" s="48"/>
      <c r="AW222" s="48"/>
      <c r="AX222">
        <v>3</v>
      </c>
      <c r="AY222">
        <v>0</v>
      </c>
      <c r="BK222" s="43">
        <f t="shared" si="48"/>
        <v>0.34999999999999976</v>
      </c>
      <c r="BL222" s="9">
        <f t="shared" si="60"/>
        <v>1.5094339622641511</v>
      </c>
      <c r="BM222" s="45">
        <v>1.5</v>
      </c>
      <c r="BN222" s="48">
        <v>1.5</v>
      </c>
      <c r="BO222"/>
      <c r="BP222">
        <f>VLOOKUP(A222,'[1]Synthèse ventes 2021'!$A$1:$C$457,3,FALSE)</f>
        <v>1</v>
      </c>
      <c r="BQ222">
        <f t="shared" si="55"/>
        <v>8.4959999999999994E-2</v>
      </c>
      <c r="BR222">
        <f t="shared" si="56"/>
        <v>0.12743999999999997</v>
      </c>
      <c r="BS222">
        <f t="shared" si="57"/>
        <v>4.2479999999999976E-2</v>
      </c>
      <c r="BT222">
        <v>9.6000000000000002E-2</v>
      </c>
      <c r="CB222">
        <v>100</v>
      </c>
      <c r="CC222">
        <v>100</v>
      </c>
      <c r="CD222" t="s">
        <v>951</v>
      </c>
      <c r="CE222">
        <v>0</v>
      </c>
      <c r="CI222">
        <v>0</v>
      </c>
      <c r="CJ222">
        <v>0</v>
      </c>
      <c r="CM222">
        <v>0</v>
      </c>
      <c r="CO222">
        <v>0</v>
      </c>
      <c r="CP222">
        <v>0</v>
      </c>
      <c r="CQ222">
        <v>0</v>
      </c>
      <c r="CT222">
        <v>0</v>
      </c>
      <c r="CU222">
        <v>0</v>
      </c>
      <c r="CV222">
        <v>0</v>
      </c>
      <c r="CW222" t="e">
        <f>VLOOKUP(A222,'[1]NOUVEAUX TARIFS'!$A$1:$E$467,5,FALSE)</f>
        <v>#N/A</v>
      </c>
    </row>
    <row r="223" spans="1:101">
      <c r="A223" t="s">
        <v>2599</v>
      </c>
      <c r="C223" t="s">
        <v>1361</v>
      </c>
      <c r="D223" t="s">
        <v>2600</v>
      </c>
      <c r="M223" t="s">
        <v>943</v>
      </c>
      <c r="N223" t="s">
        <v>2599</v>
      </c>
      <c r="O223" t="s">
        <v>2600</v>
      </c>
      <c r="Q223">
        <v>1</v>
      </c>
      <c r="R223">
        <v>1</v>
      </c>
      <c r="S223" s="36" t="e">
        <f>VLOOKUP(N223,'[1]Stock définitif au 31122021'!$A$3:$G$422,5,FALSE)</f>
        <v>#N/A</v>
      </c>
      <c r="T223" s="36" t="e">
        <f>VLOOKUP(N223,'[1]Stock définitif au 31122021'!$A$3:$G$422,6,FALSE)</f>
        <v>#N/A</v>
      </c>
      <c r="U223" s="36" t="e">
        <f>VLOOKUP(N223,'[1]Stock définitif au 31122021'!$A$3:$G$422,3,FALSE)</f>
        <v>#N/A</v>
      </c>
      <c r="V223">
        <v>5.92</v>
      </c>
      <c r="W223">
        <f>VLOOKUP(A223,'[1]EXPORT ARTICLES 03012022'!$A$1:$R$883,18,FALSE)</f>
        <v>5.92</v>
      </c>
      <c r="X223" s="45">
        <f>VLOOKUP(A223,'[1]PRIX D''ACHAT A JOUR'!$A$1:$G$477,7,FALSE)</f>
        <v>5.92</v>
      </c>
      <c r="Y223" s="46"/>
      <c r="Z223" s="46"/>
      <c r="AB223" s="41">
        <v>6.52</v>
      </c>
      <c r="AC223" s="42" t="s">
        <v>2917</v>
      </c>
      <c r="AD223">
        <v>5.92</v>
      </c>
      <c r="AE223" t="s">
        <v>932</v>
      </c>
      <c r="AF223">
        <v>0</v>
      </c>
      <c r="AI223" t="s">
        <v>933</v>
      </c>
      <c r="AJ223" t="s">
        <v>934</v>
      </c>
      <c r="AP223">
        <v>0</v>
      </c>
      <c r="AQ223">
        <v>0</v>
      </c>
      <c r="AS223">
        <v>11.414999999999999</v>
      </c>
      <c r="AT223" s="47">
        <f t="shared" si="58"/>
        <v>11.84</v>
      </c>
      <c r="AU223" s="48">
        <f t="shared" si="59"/>
        <v>13.04</v>
      </c>
      <c r="AV223" s="48"/>
      <c r="AW223" s="48"/>
      <c r="AX223">
        <v>3</v>
      </c>
      <c r="AY223">
        <v>0</v>
      </c>
      <c r="AZ223">
        <v>1</v>
      </c>
      <c r="BK223" s="43">
        <f t="shared" si="48"/>
        <v>0.14235654840122647</v>
      </c>
      <c r="BL223" s="9">
        <f t="shared" si="60"/>
        <v>1.9282094594594594</v>
      </c>
      <c r="BM223" s="45">
        <v>2</v>
      </c>
      <c r="BN223" s="48">
        <v>2</v>
      </c>
      <c r="BO223"/>
      <c r="BP223"/>
      <c r="BQ223" t="str">
        <f t="shared" si="55"/>
        <v/>
      </c>
      <c r="BR223" t="str">
        <f t="shared" si="56"/>
        <v/>
      </c>
      <c r="BS223" t="str">
        <f t="shared" si="57"/>
        <v/>
      </c>
      <c r="BT223">
        <v>13.698</v>
      </c>
      <c r="CB223">
        <v>100</v>
      </c>
      <c r="CC223">
        <v>100</v>
      </c>
      <c r="CD223" t="s">
        <v>1361</v>
      </c>
      <c r="CE223">
        <v>0</v>
      </c>
      <c r="CI223">
        <v>0</v>
      </c>
      <c r="CJ223">
        <v>0</v>
      </c>
      <c r="CM223">
        <v>0</v>
      </c>
      <c r="CO223">
        <v>0</v>
      </c>
      <c r="CP223">
        <v>0</v>
      </c>
      <c r="CQ223">
        <v>0</v>
      </c>
      <c r="CT223">
        <v>1</v>
      </c>
      <c r="CU223">
        <v>0</v>
      </c>
      <c r="CV223" t="s">
        <v>2947</v>
      </c>
      <c r="CW223" t="e">
        <f>VLOOKUP(A223,'[1]NOUVEAUX TARIFS'!$A$1:$E$467,5,FALSE)</f>
        <v>#N/A</v>
      </c>
    </row>
    <row r="224" spans="1:101">
      <c r="A224" t="s">
        <v>754</v>
      </c>
      <c r="C224" t="str">
        <f>VLOOKUP(A224,'[1]PRIX D''ACHAT A JOUR'!$A$1:$C$477,3,FALSE)</f>
        <v>AS</v>
      </c>
      <c r="D224" t="s">
        <v>1754</v>
      </c>
      <c r="E224">
        <v>16</v>
      </c>
      <c r="F224" t="s">
        <v>1031</v>
      </c>
      <c r="G224">
        <v>10</v>
      </c>
      <c r="H224" t="s">
        <v>1031</v>
      </c>
      <c r="M224" t="s">
        <v>1661</v>
      </c>
      <c r="N224" t="s">
        <v>754</v>
      </c>
      <c r="O224" t="s">
        <v>1754</v>
      </c>
      <c r="P224" t="s">
        <v>931</v>
      </c>
      <c r="Q224">
        <v>1</v>
      </c>
      <c r="R224">
        <v>0</v>
      </c>
      <c r="S224" s="36">
        <f>VLOOKUP(N224,'[1]Stock définitif au 31122021'!$A$3:$G$422,5,FALSE)</f>
        <v>59</v>
      </c>
      <c r="T224" s="36">
        <f>VLOOKUP(N224,'[1]Stock définitif au 31122021'!$A$3:$G$422,6,FALSE)</f>
        <v>10.19</v>
      </c>
      <c r="U224" s="36" t="str">
        <f>VLOOKUP(N224,'[1]Stock définitif au 31122021'!$A$3:$G$422,3,FALSE)</f>
        <v>AS</v>
      </c>
      <c r="V224">
        <v>10.19</v>
      </c>
      <c r="W224">
        <f>VLOOKUP(A224,'[1]EXPORT ARTICLES 03012022'!$A$1:$R$883,18,FALSE)</f>
        <v>10.19</v>
      </c>
      <c r="X224" s="45">
        <f>VLOOKUP(A224,'[1]PRIX D''ACHAT A JOUR'!$A$1:$G$477,7,FALSE)</f>
        <v>10.19</v>
      </c>
      <c r="Y224" s="46"/>
      <c r="Z224" s="46"/>
      <c r="AA224" s="42" t="s">
        <v>2924</v>
      </c>
      <c r="AB224" s="41">
        <f>+X224</f>
        <v>10.19</v>
      </c>
      <c r="AC224" s="42" t="s">
        <v>2917</v>
      </c>
      <c r="AD224">
        <v>10.19</v>
      </c>
      <c r="AE224" t="s">
        <v>932</v>
      </c>
      <c r="AF224">
        <v>0</v>
      </c>
      <c r="AI224" t="s">
        <v>933</v>
      </c>
      <c r="AJ224" t="s">
        <v>934</v>
      </c>
      <c r="AM224" t="s">
        <v>935</v>
      </c>
      <c r="AN224" t="s">
        <v>936</v>
      </c>
      <c r="AP224">
        <v>0</v>
      </c>
      <c r="AQ224">
        <v>0</v>
      </c>
      <c r="AS224">
        <v>13.24</v>
      </c>
      <c r="AT224" s="47">
        <f t="shared" si="58"/>
        <v>13.5527</v>
      </c>
      <c r="AU224" s="49">
        <f t="shared" si="59"/>
        <v>13.5527</v>
      </c>
      <c r="AV224" s="48"/>
      <c r="AW224" s="48"/>
      <c r="AX224">
        <v>2</v>
      </c>
      <c r="AY224">
        <v>0</v>
      </c>
      <c r="BK224" s="43">
        <f t="shared" si="48"/>
        <v>2.3617824773413863E-2</v>
      </c>
      <c r="BL224" s="9">
        <f t="shared" si="60"/>
        <v>1.2993130520117764</v>
      </c>
      <c r="BM224" s="45">
        <v>1.33</v>
      </c>
      <c r="BN224" s="48">
        <v>1.33</v>
      </c>
      <c r="BO224"/>
      <c r="BP224">
        <f>VLOOKUP(A224,'[1]Synthèse ventes 2021'!$A$1:$C$457,3,FALSE)</f>
        <v>129</v>
      </c>
      <c r="BQ224">
        <f t="shared" si="55"/>
        <v>1551.1217999999999</v>
      </c>
      <c r="BR224">
        <f t="shared" si="56"/>
        <v>2062.991994</v>
      </c>
      <c r="BS224">
        <f t="shared" si="57"/>
        <v>511.87019400000008</v>
      </c>
      <c r="BT224">
        <v>15.89</v>
      </c>
      <c r="BV224">
        <v>1</v>
      </c>
      <c r="CB224">
        <v>100</v>
      </c>
      <c r="CC224">
        <v>100</v>
      </c>
      <c r="CD224" t="s">
        <v>937</v>
      </c>
      <c r="CE224">
        <v>0</v>
      </c>
      <c r="CI224">
        <v>0</v>
      </c>
      <c r="CJ224">
        <v>0</v>
      </c>
      <c r="CM224">
        <v>0</v>
      </c>
      <c r="CO224">
        <v>0</v>
      </c>
      <c r="CP224">
        <v>0</v>
      </c>
      <c r="CQ224">
        <v>0</v>
      </c>
      <c r="CT224">
        <v>0</v>
      </c>
      <c r="CU224">
        <v>0</v>
      </c>
      <c r="CV224">
        <v>0</v>
      </c>
      <c r="CW224">
        <f>VLOOKUP(A224,'[1]NOUVEAUX TARIFS'!$A$1:$E$467,5,FALSE)</f>
        <v>13.5527</v>
      </c>
    </row>
    <row r="225" spans="1:101">
      <c r="A225" t="s">
        <v>646</v>
      </c>
      <c r="C225" t="str">
        <f>VLOOKUP(A225,'[1]PRIX D''ACHAT A JOUR'!$A$1:$C$477,3,FALSE)</f>
        <v>AS</v>
      </c>
      <c r="D225" t="s">
        <v>647</v>
      </c>
      <c r="E225">
        <v>3</v>
      </c>
      <c r="F225" t="s">
        <v>1002</v>
      </c>
      <c r="G225">
        <v>7</v>
      </c>
      <c r="H225" t="s">
        <v>1002</v>
      </c>
      <c r="K225">
        <v>3</v>
      </c>
      <c r="L225" t="s">
        <v>1003</v>
      </c>
      <c r="M225" t="s">
        <v>2048</v>
      </c>
      <c r="N225" t="s">
        <v>646</v>
      </c>
      <c r="O225" t="s">
        <v>2052</v>
      </c>
      <c r="P225" t="s">
        <v>931</v>
      </c>
      <c r="Q225">
        <v>1</v>
      </c>
      <c r="R225">
        <v>1</v>
      </c>
      <c r="S225" s="36">
        <f>VLOOKUP(N225,'[1]Stock définitif au 31122021'!$A$3:$G$422,5,FALSE)</f>
        <v>532</v>
      </c>
      <c r="T225" s="36">
        <f>VLOOKUP(N225,'[1]Stock définitif au 31122021'!$A$3:$G$422,6,FALSE)</f>
        <v>8.77</v>
      </c>
      <c r="U225" s="36" t="str">
        <f>VLOOKUP(N225,'[1]Stock définitif au 31122021'!$A$3:$G$422,3,FALSE)</f>
        <v>AS</v>
      </c>
      <c r="V225">
        <v>8.77</v>
      </c>
      <c r="W225">
        <v>8.77</v>
      </c>
      <c r="X225" s="45">
        <f>VLOOKUP(A225,'[1]PRIX D''ACHAT A JOUR'!$A$1:$G$477,7,FALSE)</f>
        <v>8.77</v>
      </c>
      <c r="Y225" s="46"/>
      <c r="Z225" s="46"/>
      <c r="AB225" s="41">
        <v>9.24</v>
      </c>
      <c r="AC225" s="42" t="s">
        <v>2917</v>
      </c>
      <c r="AD225">
        <v>0</v>
      </c>
      <c r="AE225" t="s">
        <v>932</v>
      </c>
      <c r="AF225">
        <v>0</v>
      </c>
      <c r="AI225" t="s">
        <v>933</v>
      </c>
      <c r="AJ225" t="s">
        <v>934</v>
      </c>
      <c r="AM225" t="s">
        <v>935</v>
      </c>
      <c r="AN225" t="s">
        <v>936</v>
      </c>
      <c r="AP225">
        <v>0</v>
      </c>
      <c r="AQ225">
        <v>0</v>
      </c>
      <c r="AS225">
        <v>13.19</v>
      </c>
      <c r="AT225" s="47">
        <f t="shared" si="58"/>
        <v>13.154999999999999</v>
      </c>
      <c r="AU225" s="48">
        <f t="shared" si="59"/>
        <v>13.86</v>
      </c>
      <c r="AV225" s="48"/>
      <c r="AW225" s="48"/>
      <c r="AX225">
        <v>2</v>
      </c>
      <c r="AY225">
        <v>0</v>
      </c>
      <c r="BK225" s="43">
        <f t="shared" si="48"/>
        <v>5.0796057619408641E-2</v>
      </c>
      <c r="BL225" s="9">
        <f t="shared" si="60"/>
        <v>1.5039908779931586</v>
      </c>
      <c r="BM225" s="45">
        <v>1.5</v>
      </c>
      <c r="BN225" s="48">
        <v>1.5</v>
      </c>
      <c r="BO225"/>
      <c r="BP225">
        <f>VLOOKUP(A225,'[1]Synthèse ventes 2021'!$A$1:$C$457,3,FALSE)</f>
        <v>426</v>
      </c>
      <c r="BQ225">
        <f t="shared" si="55"/>
        <v>4644.7632000000003</v>
      </c>
      <c r="BR225">
        <f t="shared" si="56"/>
        <v>6967.1447999999991</v>
      </c>
      <c r="BS225">
        <f t="shared" si="57"/>
        <v>2322.3815999999988</v>
      </c>
      <c r="BT225">
        <v>15.83</v>
      </c>
      <c r="BV225">
        <v>1</v>
      </c>
      <c r="BW225">
        <v>550</v>
      </c>
      <c r="CB225">
        <v>100</v>
      </c>
      <c r="CC225">
        <v>100</v>
      </c>
      <c r="CD225" t="s">
        <v>937</v>
      </c>
      <c r="CE225">
        <v>0</v>
      </c>
      <c r="CI225">
        <v>0</v>
      </c>
      <c r="CJ225">
        <v>0</v>
      </c>
      <c r="CM225">
        <v>0</v>
      </c>
      <c r="CO225">
        <v>0</v>
      </c>
      <c r="CP225">
        <v>0</v>
      </c>
      <c r="CQ225">
        <v>0</v>
      </c>
      <c r="CT225">
        <v>0</v>
      </c>
      <c r="CU225">
        <v>0</v>
      </c>
      <c r="CV225">
        <v>0</v>
      </c>
      <c r="CW225">
        <f>VLOOKUP(A225,'[1]NOUVEAUX TARIFS'!$A$1:$E$467,5,FALSE)</f>
        <v>13.86</v>
      </c>
    </row>
    <row r="226" spans="1:101">
      <c r="A226" t="s">
        <v>643</v>
      </c>
      <c r="C226" t="str">
        <f>VLOOKUP(A226,'[1]PRIX D''ACHAT A JOUR'!$A$1:$C$477,3,FALSE)</f>
        <v>AS</v>
      </c>
      <c r="D226" t="s">
        <v>641</v>
      </c>
      <c r="E226">
        <v>8</v>
      </c>
      <c r="F226" t="s">
        <v>965</v>
      </c>
      <c r="G226">
        <v>4</v>
      </c>
      <c r="H226" t="s">
        <v>965</v>
      </c>
      <c r="K226">
        <v>1</v>
      </c>
      <c r="L226" t="s">
        <v>966</v>
      </c>
      <c r="M226" t="s">
        <v>967</v>
      </c>
      <c r="N226" s="35">
        <v>9.9009999999999999E+67</v>
      </c>
      <c r="O226" t="s">
        <v>641</v>
      </c>
      <c r="P226" t="s">
        <v>931</v>
      </c>
      <c r="Q226">
        <v>1</v>
      </c>
      <c r="R226">
        <v>1</v>
      </c>
      <c r="S226" s="36" t="e">
        <f>VLOOKUP(N226,'[1]Stock définitif au 31122021'!$A$3:$G$422,5,FALSE)</f>
        <v>#N/A</v>
      </c>
      <c r="T226" s="36" t="e">
        <f>VLOOKUP(N226,'[1]Stock définitif au 31122021'!$A$3:$G$422,6,FALSE)</f>
        <v>#N/A</v>
      </c>
      <c r="U226" s="36" t="e">
        <f>VLOOKUP(N226,'[1]Stock définitif au 31122021'!$A$3:$G$422,3,FALSE)</f>
        <v>#N/A</v>
      </c>
      <c r="V226">
        <v>5.0540000000000003</v>
      </c>
      <c r="W226">
        <v>5.0540000000000003</v>
      </c>
      <c r="X226" s="45">
        <f>VLOOKUP(A226,'[1]PRIX D''ACHAT A JOUR'!$A$1:$G$477,7,FALSE)</f>
        <v>5.0540000000000003</v>
      </c>
      <c r="Y226" s="46"/>
      <c r="Z226" s="46"/>
      <c r="AB226" s="41">
        <f>VLOOKUP(A226,'[1]PRIX D''ACHAT A JOUR'!$A$1:$J$477,10,FALSE)</f>
        <v>5.61</v>
      </c>
      <c r="AC226" s="42" t="s">
        <v>2917</v>
      </c>
      <c r="AD226">
        <v>5.35</v>
      </c>
      <c r="AE226" t="s">
        <v>932</v>
      </c>
      <c r="AF226">
        <v>0</v>
      </c>
      <c r="AI226" t="s">
        <v>933</v>
      </c>
      <c r="AJ226" t="s">
        <v>934</v>
      </c>
      <c r="AM226" t="s">
        <v>935</v>
      </c>
      <c r="AN226" t="s">
        <v>936</v>
      </c>
      <c r="AP226">
        <v>0</v>
      </c>
      <c r="AQ226">
        <v>0</v>
      </c>
      <c r="AS226">
        <v>12.04</v>
      </c>
      <c r="AT226" s="47">
        <f t="shared" si="58"/>
        <v>12.635000000000002</v>
      </c>
      <c r="AU226" s="48">
        <f t="shared" si="59"/>
        <v>14.025</v>
      </c>
      <c r="AV226" s="48">
        <f>VLOOKUP(A226,'STEEVE RESTITUTION'!$A$3:$F$484,6,FALSE)</f>
        <v>11.22</v>
      </c>
      <c r="AW226" s="48">
        <f t="shared" ref="AW226:AW228" si="61">AU226-AV226</f>
        <v>2.8049999999999997</v>
      </c>
      <c r="AX226">
        <v>2</v>
      </c>
      <c r="AY226">
        <v>0</v>
      </c>
      <c r="BK226" s="43">
        <f t="shared" si="48"/>
        <v>0.16486710963455162</v>
      </c>
      <c r="BL226" s="9">
        <f t="shared" si="60"/>
        <v>2.3822714681440442</v>
      </c>
      <c r="BM226" s="45">
        <v>2.5</v>
      </c>
      <c r="BN226" s="48">
        <v>2.5</v>
      </c>
      <c r="BO226"/>
      <c r="BP226">
        <f>VLOOKUP(A226,'[1]Synthèse ventes 2021'!$A$1:$C$457,3,FALSE)</f>
        <v>7</v>
      </c>
      <c r="BQ226">
        <f t="shared" si="55"/>
        <v>46.3386</v>
      </c>
      <c r="BR226">
        <f t="shared" si="56"/>
        <v>115.84649999999999</v>
      </c>
      <c r="BS226">
        <f t="shared" si="57"/>
        <v>69.507899999999992</v>
      </c>
      <c r="BT226">
        <v>14.45</v>
      </c>
      <c r="BV226">
        <v>1</v>
      </c>
      <c r="CB226">
        <v>100</v>
      </c>
      <c r="CC226">
        <v>100</v>
      </c>
      <c r="CD226" t="s">
        <v>937</v>
      </c>
      <c r="CE226">
        <v>0</v>
      </c>
      <c r="CI226">
        <v>0</v>
      </c>
      <c r="CJ226">
        <v>0</v>
      </c>
      <c r="CM226">
        <v>0</v>
      </c>
      <c r="CO226">
        <v>0</v>
      </c>
      <c r="CP226">
        <v>0</v>
      </c>
      <c r="CQ226">
        <v>0</v>
      </c>
      <c r="CT226">
        <v>0</v>
      </c>
      <c r="CU226">
        <v>0</v>
      </c>
      <c r="CV226">
        <v>0</v>
      </c>
      <c r="CW226">
        <f>VLOOKUP(A226,'[1]NOUVEAUX TARIFS'!$A$1:$E$467,5,FALSE)</f>
        <v>11.22</v>
      </c>
    </row>
    <row r="227" spans="1:101">
      <c r="A227" t="s">
        <v>408</v>
      </c>
      <c r="C227" t="str">
        <f>VLOOKUP(A227,'[1]PRIX D''ACHAT A JOUR'!$A$1:$C$477,3,FALSE)</f>
        <v>AS</v>
      </c>
      <c r="D227" t="s">
        <v>409</v>
      </c>
      <c r="E227">
        <v>1</v>
      </c>
      <c r="F227" t="s">
        <v>975</v>
      </c>
      <c r="G227">
        <v>2</v>
      </c>
      <c r="H227" t="s">
        <v>975</v>
      </c>
      <c r="K227">
        <v>7</v>
      </c>
      <c r="L227" t="s">
        <v>976</v>
      </c>
      <c r="M227" t="s">
        <v>999</v>
      </c>
      <c r="N227">
        <v>8081005</v>
      </c>
      <c r="O227" t="s">
        <v>1000</v>
      </c>
      <c r="P227" t="s">
        <v>931</v>
      </c>
      <c r="Q227">
        <v>1</v>
      </c>
      <c r="R227">
        <v>1</v>
      </c>
      <c r="S227" s="36" t="e">
        <f>VLOOKUP(N227,'[1]Stock définitif au 31122021'!$A$3:$G$422,5,FALSE)</f>
        <v>#N/A</v>
      </c>
      <c r="T227" s="36" t="e">
        <f>VLOOKUP(N227,'[1]Stock définitif au 31122021'!$A$3:$G$422,6,FALSE)</f>
        <v>#N/A</v>
      </c>
      <c r="U227" s="36" t="e">
        <f>VLOOKUP(N227,'[1]Stock définitif au 31122021'!$A$3:$G$422,3,FALSE)</f>
        <v>#N/A</v>
      </c>
      <c r="V227">
        <v>9.4499999999999993</v>
      </c>
      <c r="W227">
        <v>9.4499999999999993</v>
      </c>
      <c r="X227" s="45">
        <f>VLOOKUP(A227,'[1]PRIX D''ACHAT A JOUR'!$A$1:$G$477,7,FALSE)</f>
        <v>9.4499999999999993</v>
      </c>
      <c r="Y227" s="46"/>
      <c r="Z227" s="46"/>
      <c r="AB227" s="41">
        <f>VLOOKUP(A227,'[1]PRIX D''ACHAT A JOUR'!$A$1:$J$477,10,FALSE)</f>
        <v>9.4499999999999993</v>
      </c>
      <c r="AC227" s="42" t="s">
        <v>2917</v>
      </c>
      <c r="AD227">
        <v>8.85</v>
      </c>
      <c r="AE227" t="s">
        <v>932</v>
      </c>
      <c r="AF227">
        <v>0</v>
      </c>
      <c r="AI227" t="s">
        <v>933</v>
      </c>
      <c r="AJ227" t="s">
        <v>934</v>
      </c>
      <c r="AM227" t="s">
        <v>935</v>
      </c>
      <c r="AN227" t="s">
        <v>936</v>
      </c>
      <c r="AO227">
        <v>1</v>
      </c>
      <c r="AP227">
        <v>0</v>
      </c>
      <c r="AQ227">
        <v>0</v>
      </c>
      <c r="AS227">
        <v>13.28</v>
      </c>
      <c r="AT227" s="47">
        <f t="shared" si="58"/>
        <v>14.174999999999999</v>
      </c>
      <c r="AU227" s="60">
        <f t="shared" si="59"/>
        <v>14.174999999999999</v>
      </c>
      <c r="AV227" s="48"/>
      <c r="AW227" s="48">
        <f t="shared" si="61"/>
        <v>14.174999999999999</v>
      </c>
      <c r="AX227">
        <v>2</v>
      </c>
      <c r="AY227">
        <v>0</v>
      </c>
      <c r="BK227" s="43">
        <f t="shared" si="48"/>
        <v>6.739457831325299E-2</v>
      </c>
      <c r="BL227" s="9">
        <f t="shared" si="60"/>
        <v>1.4052910052910053</v>
      </c>
      <c r="BM227" s="45">
        <v>1.5</v>
      </c>
      <c r="BN227" s="48">
        <v>1.5</v>
      </c>
      <c r="BO227"/>
      <c r="BP227">
        <f>VLOOKUP(A227,'[1]Synthèse ventes 2021'!$A$1:$C$457,3,FALSE)</f>
        <v>80</v>
      </c>
      <c r="BQ227">
        <f t="shared" si="55"/>
        <v>892.07999999999993</v>
      </c>
      <c r="BR227">
        <f t="shared" si="56"/>
        <v>1338.12</v>
      </c>
      <c r="BS227">
        <f t="shared" si="57"/>
        <v>446.03999999999996</v>
      </c>
      <c r="BT227">
        <v>15.94</v>
      </c>
      <c r="BV227">
        <v>1</v>
      </c>
      <c r="BW227">
        <v>190</v>
      </c>
      <c r="CB227">
        <v>100</v>
      </c>
      <c r="CC227">
        <v>100</v>
      </c>
      <c r="CD227" t="s">
        <v>937</v>
      </c>
      <c r="CE227">
        <v>0</v>
      </c>
      <c r="CI227">
        <v>0</v>
      </c>
      <c r="CJ227">
        <v>0</v>
      </c>
      <c r="CM227">
        <v>0</v>
      </c>
      <c r="CO227">
        <v>0</v>
      </c>
      <c r="CP227">
        <v>0</v>
      </c>
      <c r="CQ227">
        <v>0</v>
      </c>
      <c r="CT227">
        <v>0</v>
      </c>
      <c r="CU227">
        <v>0</v>
      </c>
      <c r="CV227">
        <v>0</v>
      </c>
      <c r="CW227">
        <f>VLOOKUP(A227,'[1]NOUVEAUX TARIFS'!$A$1:$E$467,5,FALSE)</f>
        <v>14.18</v>
      </c>
    </row>
    <row r="228" spans="1:101">
      <c r="A228" t="s">
        <v>830</v>
      </c>
      <c r="C228" t="str">
        <f>VLOOKUP(A228,'[1]PRIX D''ACHAT A JOUR'!$A$1:$C$477,3,FALSE)</f>
        <v>AS</v>
      </c>
      <c r="D228" t="s">
        <v>831</v>
      </c>
      <c r="E228">
        <v>16</v>
      </c>
      <c r="F228" t="s">
        <v>1031</v>
      </c>
      <c r="G228">
        <v>10</v>
      </c>
      <c r="H228" t="s">
        <v>1031</v>
      </c>
      <c r="M228" t="s">
        <v>1773</v>
      </c>
      <c r="N228" t="s">
        <v>830</v>
      </c>
      <c r="O228" t="s">
        <v>831</v>
      </c>
      <c r="P228" t="s">
        <v>931</v>
      </c>
      <c r="Q228">
        <v>1</v>
      </c>
      <c r="R228">
        <v>0</v>
      </c>
      <c r="S228" s="36" t="e">
        <f>VLOOKUP(N228,'[1]Stock définitif au 31122021'!$A$3:$G$422,5,FALSE)</f>
        <v>#N/A</v>
      </c>
      <c r="T228" s="36" t="e">
        <f>VLOOKUP(N228,'[1]Stock définitif au 31122021'!$A$3:$G$422,6,FALSE)</f>
        <v>#N/A</v>
      </c>
      <c r="U228" s="36" t="e">
        <f>VLOOKUP(N228,'[1]Stock définitif au 31122021'!$A$3:$G$422,3,FALSE)</f>
        <v>#N/A</v>
      </c>
      <c r="V228">
        <v>9.49</v>
      </c>
      <c r="W228">
        <v>9.49</v>
      </c>
      <c r="X228" s="45">
        <f>VLOOKUP(A228,'[1]PRIX D''ACHAT A JOUR'!$A$1:$G$477,7,FALSE)</f>
        <v>9.49</v>
      </c>
      <c r="Y228" s="46"/>
      <c r="Z228" s="46"/>
      <c r="AB228" s="41">
        <f>X228</f>
        <v>9.49</v>
      </c>
      <c r="AC228" s="42" t="s">
        <v>2917</v>
      </c>
      <c r="AD228">
        <v>10.97</v>
      </c>
      <c r="AE228" t="s">
        <v>932</v>
      </c>
      <c r="AF228">
        <v>0</v>
      </c>
      <c r="AI228" t="s">
        <v>933</v>
      </c>
      <c r="AJ228" t="s">
        <v>934</v>
      </c>
      <c r="AM228" t="s">
        <v>935</v>
      </c>
      <c r="AN228" t="s">
        <v>936</v>
      </c>
      <c r="AP228">
        <v>0</v>
      </c>
      <c r="AQ228">
        <v>0</v>
      </c>
      <c r="AS228">
        <v>14</v>
      </c>
      <c r="AT228" s="47">
        <f t="shared" si="58"/>
        <v>14.234999999999999</v>
      </c>
      <c r="AU228" s="60">
        <f t="shared" si="59"/>
        <v>14.234999999999999</v>
      </c>
      <c r="AV228" s="48">
        <f>VLOOKUP(A228,'STEEVE RESTITUTION'!$A$3:$F$484,6,FALSE)</f>
        <v>14</v>
      </c>
      <c r="AW228" s="48">
        <f t="shared" si="61"/>
        <v>0.23499999999999943</v>
      </c>
      <c r="AX228">
        <v>2</v>
      </c>
      <c r="AY228">
        <v>0</v>
      </c>
      <c r="BK228" s="43">
        <f t="shared" si="48"/>
        <v>1.6785714285714244E-2</v>
      </c>
      <c r="BL228" s="9">
        <f t="shared" si="60"/>
        <v>1.4752370916754478</v>
      </c>
      <c r="BM228" s="45">
        <v>1.5</v>
      </c>
      <c r="BN228" s="48">
        <v>1.5</v>
      </c>
      <c r="BO228"/>
      <c r="BP228">
        <f>VLOOKUP(A228,'[1]Synthèse ventes 2021'!$A$1:$C$457,3,FALSE)</f>
        <v>11</v>
      </c>
      <c r="BQ228">
        <f t="shared" si="55"/>
        <v>123.1802</v>
      </c>
      <c r="BR228">
        <f t="shared" si="56"/>
        <v>184.77029999999996</v>
      </c>
      <c r="BS228">
        <f t="shared" si="57"/>
        <v>61.590099999999964</v>
      </c>
      <c r="BT228">
        <v>16.8</v>
      </c>
      <c r="BV228">
        <v>1</v>
      </c>
      <c r="CB228">
        <v>100</v>
      </c>
      <c r="CC228">
        <v>100</v>
      </c>
      <c r="CD228" t="s">
        <v>937</v>
      </c>
      <c r="CE228">
        <v>0</v>
      </c>
      <c r="CI228">
        <v>0</v>
      </c>
      <c r="CJ228">
        <v>0</v>
      </c>
      <c r="CM228">
        <v>0</v>
      </c>
      <c r="CO228">
        <v>0</v>
      </c>
      <c r="CP228">
        <v>0</v>
      </c>
      <c r="CQ228">
        <v>0</v>
      </c>
      <c r="CT228">
        <v>0</v>
      </c>
      <c r="CU228">
        <v>0</v>
      </c>
      <c r="CV228">
        <v>0</v>
      </c>
      <c r="CW228" t="e">
        <f>VLOOKUP(A228,'[1]NOUVEAUX TARIFS'!$A$1:$E$467,5,FALSE)</f>
        <v>#N/A</v>
      </c>
    </row>
    <row r="229" spans="1:101" hidden="1">
      <c r="A229" t="s">
        <v>1684</v>
      </c>
      <c r="C229" t="str">
        <f>VLOOKUP(A229,'[1]PRIX D''ACHAT A JOUR'!$A$1:$C$477,3,FALSE)</f>
        <v>AN</v>
      </c>
      <c r="D229" t="s">
        <v>2948</v>
      </c>
      <c r="E229">
        <v>10</v>
      </c>
      <c r="F229" t="s">
        <v>938</v>
      </c>
      <c r="G229">
        <v>8</v>
      </c>
      <c r="H229" t="s">
        <v>938</v>
      </c>
      <c r="M229" t="s">
        <v>967</v>
      </c>
      <c r="N229" t="s">
        <v>1684</v>
      </c>
      <c r="O229" t="s">
        <v>1686</v>
      </c>
      <c r="Q229">
        <v>1</v>
      </c>
      <c r="R229">
        <v>140</v>
      </c>
      <c r="S229" s="36">
        <f>VLOOKUP(N229,'[1]Stock définitif au 31122021'!$A$3:$G$422,5,FALSE)</f>
        <v>242</v>
      </c>
      <c r="T229" s="36">
        <f>VLOOKUP(N229,'[1]Stock définitif au 31122021'!$A$3:$G$422,6,FALSE)</f>
        <v>0.69</v>
      </c>
      <c r="U229" s="36" t="str">
        <f>VLOOKUP(N229,'[1]Stock définitif au 31122021'!$A$3:$G$422,3,FALSE)</f>
        <v>AN</v>
      </c>
      <c r="V229">
        <v>0.68500000000000005</v>
      </c>
      <c r="W229">
        <v>0.68500000000000005</v>
      </c>
      <c r="X229" s="45">
        <f>VLOOKUP(A229,'[1]PRIX D''ACHAT A JOUR'!$A$1:$G$477,7,FALSE)</f>
        <v>0.68500000000000005</v>
      </c>
      <c r="Y229" s="46"/>
      <c r="Z229" s="46"/>
      <c r="AB229" s="41">
        <f>+X229</f>
        <v>0.68500000000000005</v>
      </c>
      <c r="AC229" s="42" t="s">
        <v>2917</v>
      </c>
      <c r="AD229">
        <v>0.66500000000000004</v>
      </c>
      <c r="AE229" t="s">
        <v>932</v>
      </c>
      <c r="AF229">
        <v>0</v>
      </c>
      <c r="AH229">
        <v>4</v>
      </c>
      <c r="AI229" t="s">
        <v>933</v>
      </c>
      <c r="AJ229" t="s">
        <v>934</v>
      </c>
      <c r="AM229" t="s">
        <v>935</v>
      </c>
      <c r="AN229" t="s">
        <v>936</v>
      </c>
      <c r="AP229">
        <v>0</v>
      </c>
      <c r="AQ229">
        <v>0</v>
      </c>
      <c r="AS229">
        <v>0.86</v>
      </c>
      <c r="AT229" s="47">
        <f t="shared" si="58"/>
        <v>0.91105000000000014</v>
      </c>
      <c r="AU229" s="48">
        <f t="shared" si="59"/>
        <v>0.91105000000000014</v>
      </c>
      <c r="AV229" s="48"/>
      <c r="AW229" s="48"/>
      <c r="AX229">
        <v>2</v>
      </c>
      <c r="AY229">
        <v>0</v>
      </c>
      <c r="BK229" s="43">
        <f t="shared" si="48"/>
        <v>5.9360465116279244E-2</v>
      </c>
      <c r="BL229" s="9">
        <f t="shared" si="60"/>
        <v>1.2554744525547443</v>
      </c>
      <c r="BM229" s="45">
        <v>1.33</v>
      </c>
      <c r="BN229" s="48">
        <v>1.33</v>
      </c>
      <c r="BO229"/>
      <c r="BP229"/>
      <c r="BQ229" t="str">
        <f t="shared" si="55"/>
        <v/>
      </c>
      <c r="BR229" t="str">
        <f t="shared" si="56"/>
        <v/>
      </c>
      <c r="BS229" t="str">
        <f t="shared" si="57"/>
        <v/>
      </c>
      <c r="BT229">
        <v>1.03</v>
      </c>
      <c r="CB229">
        <v>100</v>
      </c>
      <c r="CC229">
        <v>100</v>
      </c>
      <c r="CD229" t="s">
        <v>951</v>
      </c>
      <c r="CE229">
        <v>0</v>
      </c>
      <c r="CI229">
        <v>0</v>
      </c>
      <c r="CJ229">
        <v>0</v>
      </c>
      <c r="CM229">
        <v>0</v>
      </c>
      <c r="CO229">
        <v>0</v>
      </c>
      <c r="CP229">
        <v>0</v>
      </c>
      <c r="CQ229">
        <v>0</v>
      </c>
      <c r="CT229">
        <v>0</v>
      </c>
      <c r="CU229">
        <v>0</v>
      </c>
      <c r="CV229">
        <v>0</v>
      </c>
      <c r="CW229" t="e">
        <f>VLOOKUP(A229,'[1]NOUVEAUX TARIFS'!$A$1:$E$467,5,FALSE)</f>
        <v>#N/A</v>
      </c>
    </row>
    <row r="230" spans="1:101" hidden="1">
      <c r="A230" t="s">
        <v>1580</v>
      </c>
      <c r="C230" t="e">
        <f>VLOOKUP(A230,'[1]PRIX D''ACHAT A JOUR'!$A$1:$C$477,3,FALSE)</f>
        <v>#N/A</v>
      </c>
      <c r="D230" t="s">
        <v>2949</v>
      </c>
      <c r="E230">
        <v>9</v>
      </c>
      <c r="F230" t="s">
        <v>1222</v>
      </c>
      <c r="G230">
        <v>5</v>
      </c>
      <c r="H230" t="s">
        <v>1222</v>
      </c>
      <c r="K230">
        <v>3</v>
      </c>
      <c r="L230" t="s">
        <v>1223</v>
      </c>
      <c r="M230" t="s">
        <v>967</v>
      </c>
      <c r="N230" t="s">
        <v>1580</v>
      </c>
      <c r="O230" t="s">
        <v>1582</v>
      </c>
      <c r="Q230">
        <v>1</v>
      </c>
      <c r="R230">
        <v>0</v>
      </c>
      <c r="S230" s="36">
        <f>VLOOKUP(N230,'[1]Stock définitif au 31122021'!$A$3:$G$422,5,FALSE)</f>
        <v>145</v>
      </c>
      <c r="T230" s="36">
        <f>VLOOKUP(N230,'[1]Stock définitif au 31122021'!$A$3:$G$422,6,FALSE)</f>
        <v>0.79</v>
      </c>
      <c r="U230" s="36" t="str">
        <f>VLOOKUP(N230,'[1]Stock définitif au 31122021'!$A$3:$G$422,3,FALSE)</f>
        <v>Z</v>
      </c>
      <c r="V230">
        <v>0</v>
      </c>
      <c r="W230">
        <f>VLOOKUP(A230,'[1]EXPORT ARTICLES 03012022'!$A$1:$R$883,18,FALSE)</f>
        <v>0</v>
      </c>
      <c r="X230" s="45">
        <v>0.79</v>
      </c>
      <c r="Y230" s="46"/>
      <c r="Z230" s="46"/>
      <c r="AB230" s="42">
        <v>0.79</v>
      </c>
      <c r="AC230" s="48"/>
      <c r="AD230">
        <v>0</v>
      </c>
      <c r="AE230" t="s">
        <v>932</v>
      </c>
      <c r="AF230">
        <v>0</v>
      </c>
      <c r="AI230" t="s">
        <v>933</v>
      </c>
      <c r="AJ230" t="s">
        <v>934</v>
      </c>
      <c r="AM230" t="s">
        <v>935</v>
      </c>
      <c r="AN230" t="s">
        <v>936</v>
      </c>
      <c r="AP230">
        <v>0</v>
      </c>
      <c r="AQ230">
        <v>0</v>
      </c>
      <c r="AS230">
        <v>0</v>
      </c>
      <c r="AT230" s="47">
        <f t="shared" si="58"/>
        <v>1.1850000000000001</v>
      </c>
      <c r="AU230" s="48">
        <f t="shared" si="59"/>
        <v>1.1850000000000001</v>
      </c>
      <c r="AV230" s="48"/>
      <c r="AW230" s="48"/>
      <c r="AX230">
        <v>2</v>
      </c>
      <c r="AY230">
        <v>0</v>
      </c>
      <c r="BK230" s="43" t="e">
        <f t="shared" si="48"/>
        <v>#DIV/0!</v>
      </c>
      <c r="BL230" s="9">
        <v>0</v>
      </c>
      <c r="BM230" s="45">
        <v>1.5</v>
      </c>
      <c r="BN230" s="48">
        <v>1.5</v>
      </c>
      <c r="BO230">
        <v>1</v>
      </c>
      <c r="BP230"/>
      <c r="BQ230" t="str">
        <f t="shared" si="55"/>
        <v/>
      </c>
      <c r="BR230" t="str">
        <f t="shared" si="56"/>
        <v/>
      </c>
      <c r="BS230" t="str">
        <f t="shared" si="57"/>
        <v/>
      </c>
      <c r="BT230">
        <v>0</v>
      </c>
      <c r="CB230">
        <v>100</v>
      </c>
      <c r="CC230">
        <v>100</v>
      </c>
      <c r="CD230" t="s">
        <v>960</v>
      </c>
      <c r="CE230">
        <v>0</v>
      </c>
      <c r="CI230">
        <v>0</v>
      </c>
      <c r="CJ230">
        <v>0</v>
      </c>
      <c r="CM230">
        <v>0</v>
      </c>
      <c r="CO230">
        <v>0</v>
      </c>
      <c r="CP230">
        <v>0</v>
      </c>
      <c r="CQ230">
        <v>0</v>
      </c>
      <c r="CT230">
        <v>0</v>
      </c>
      <c r="CU230">
        <v>0</v>
      </c>
      <c r="CV230">
        <v>0</v>
      </c>
      <c r="CW230" t="e">
        <f>VLOOKUP(A230,'[1]NOUVEAUX TARIFS'!$A$1:$E$467,5,FALSE)</f>
        <v>#N/A</v>
      </c>
    </row>
    <row r="231" spans="1:101" hidden="1">
      <c r="A231" t="s">
        <v>1580</v>
      </c>
      <c r="D231" t="s">
        <v>1581</v>
      </c>
      <c r="S231" s="36" t="e">
        <f>VLOOKUP(N231,'[1]Stock définitif au 31122021'!$A$3:$G$422,5,FALSE)</f>
        <v>#N/A</v>
      </c>
      <c r="T231" s="36" t="e">
        <f>VLOOKUP(N231,'[1]Stock définitif au 31122021'!$A$3:$G$422,6,FALSE)</f>
        <v>#N/A</v>
      </c>
      <c r="U231" s="36" t="e">
        <f>VLOOKUP(N231,'[1]Stock définitif au 31122021'!$A$3:$G$422,3,FALSE)</f>
        <v>#N/A</v>
      </c>
      <c r="V231">
        <v>0.79</v>
      </c>
      <c r="W231">
        <v>0.79</v>
      </c>
      <c r="X231" s="45">
        <v>0.79</v>
      </c>
      <c r="Y231" s="46"/>
      <c r="Z231" s="46"/>
      <c r="AB231" s="41">
        <f>X231</f>
        <v>0.79</v>
      </c>
      <c r="AC231" s="42" t="s">
        <v>2917</v>
      </c>
      <c r="AS231">
        <v>1.19</v>
      </c>
      <c r="AT231" s="47">
        <f t="shared" si="58"/>
        <v>1.1850000000000001</v>
      </c>
      <c r="AU231" s="48">
        <f t="shared" si="59"/>
        <v>1.1850000000000001</v>
      </c>
      <c r="AV231" s="48"/>
      <c r="AW231" s="48"/>
      <c r="BK231" s="43">
        <f t="shared" si="48"/>
        <v>-4.201680672268818E-3</v>
      </c>
      <c r="BL231" s="9">
        <f>AS231/V231</f>
        <v>1.5063291139240504</v>
      </c>
      <c r="BM231" s="45">
        <v>1.5</v>
      </c>
      <c r="BN231" s="48">
        <v>1.5</v>
      </c>
      <c r="BO231"/>
      <c r="BP231"/>
      <c r="BQ231" t="str">
        <f t="shared" si="55"/>
        <v/>
      </c>
      <c r="BR231" t="str">
        <f t="shared" si="56"/>
        <v/>
      </c>
      <c r="BS231" t="str">
        <f t="shared" si="57"/>
        <v/>
      </c>
      <c r="CD231" t="s">
        <v>960</v>
      </c>
      <c r="CW231" t="e">
        <f>VLOOKUP(A231,'[1]NOUVEAUX TARIFS'!$A$1:$E$467,5,FALSE)</f>
        <v>#N/A</v>
      </c>
    </row>
    <row r="232" spans="1:101" hidden="1">
      <c r="A232" t="s">
        <v>1589</v>
      </c>
      <c r="C232" t="e">
        <f>VLOOKUP(A232,'[1]PRIX D''ACHAT A JOUR'!$A$1:$C$477,3,FALSE)</f>
        <v>#N/A</v>
      </c>
      <c r="D232" t="s">
        <v>1591</v>
      </c>
      <c r="E232">
        <v>9</v>
      </c>
      <c r="F232" t="s">
        <v>1222</v>
      </c>
      <c r="G232">
        <v>5</v>
      </c>
      <c r="H232" t="s">
        <v>1222</v>
      </c>
      <c r="K232">
        <v>3</v>
      </c>
      <c r="L232" t="s">
        <v>1223</v>
      </c>
      <c r="M232" t="s">
        <v>967</v>
      </c>
      <c r="N232" t="s">
        <v>1589</v>
      </c>
      <c r="O232" t="s">
        <v>1591</v>
      </c>
      <c r="Q232">
        <v>1</v>
      </c>
      <c r="R232">
        <v>0</v>
      </c>
      <c r="S232" s="36">
        <f>VLOOKUP(N232,'[1]Stock définitif au 31122021'!$A$3:$G$422,5,FALSE)</f>
        <v>242</v>
      </c>
      <c r="T232" s="36">
        <f>VLOOKUP(N232,'[1]Stock définitif au 31122021'!$A$3:$G$422,6,FALSE)</f>
        <v>1</v>
      </c>
      <c r="U232" s="36" t="str">
        <f>VLOOKUP(N232,'[1]Stock définitif au 31122021'!$A$3:$G$422,3,FALSE)</f>
        <v>Z</v>
      </c>
      <c r="V232">
        <v>1</v>
      </c>
      <c r="W232">
        <f>VLOOKUP(A232,'[1]EXPORT ARTICLES 03012022'!$A$1:$R$883,18,FALSE)</f>
        <v>1</v>
      </c>
      <c r="X232" s="45" t="e">
        <f>VLOOKUP(A232,'[1]PRIX D''ACHAT A JOUR'!$A$1:$G$477,7,FALSE)</f>
        <v>#N/A</v>
      </c>
      <c r="Y232" s="46">
        <v>1</v>
      </c>
      <c r="Z232" s="46"/>
      <c r="AB232" s="42" t="e">
        <f>VLOOKUP(A232,'[1]PRIX D''ACHAT A JOUR'!$A$1:$J$477,10,FALSE)</f>
        <v>#N/A</v>
      </c>
      <c r="AC232" s="48"/>
      <c r="AD232">
        <v>1</v>
      </c>
      <c r="AE232" t="s">
        <v>932</v>
      </c>
      <c r="AF232">
        <v>0</v>
      </c>
      <c r="AI232" t="s">
        <v>933</v>
      </c>
      <c r="AJ232" t="s">
        <v>934</v>
      </c>
      <c r="AM232" t="s">
        <v>935</v>
      </c>
      <c r="AN232" t="s">
        <v>936</v>
      </c>
      <c r="AP232">
        <v>0</v>
      </c>
      <c r="AQ232">
        <v>0</v>
      </c>
      <c r="AS232">
        <v>1.5</v>
      </c>
      <c r="AT232" s="47" t="e">
        <f t="shared" si="58"/>
        <v>#N/A</v>
      </c>
      <c r="AU232" s="48" t="e">
        <f t="shared" si="59"/>
        <v>#N/A</v>
      </c>
      <c r="AV232" s="48"/>
      <c r="AW232" s="48"/>
      <c r="AX232">
        <v>2</v>
      </c>
      <c r="AY232">
        <v>0</v>
      </c>
      <c r="BK232" s="43" t="e">
        <f t="shared" si="48"/>
        <v>#N/A</v>
      </c>
      <c r="BL232" s="9">
        <v>1.5</v>
      </c>
      <c r="BM232" s="45">
        <v>1.5</v>
      </c>
      <c r="BN232" s="48">
        <v>1.5</v>
      </c>
      <c r="BO232">
        <v>1</v>
      </c>
      <c r="BP232"/>
      <c r="BQ232" t="str">
        <f t="shared" si="55"/>
        <v/>
      </c>
      <c r="BR232" t="str">
        <f t="shared" si="56"/>
        <v/>
      </c>
      <c r="BS232" t="str">
        <f t="shared" si="57"/>
        <v/>
      </c>
      <c r="BT232">
        <v>1.8</v>
      </c>
      <c r="CB232">
        <v>100</v>
      </c>
      <c r="CC232">
        <v>100</v>
      </c>
      <c r="CD232" t="s">
        <v>960</v>
      </c>
      <c r="CE232">
        <v>0</v>
      </c>
      <c r="CI232">
        <v>0</v>
      </c>
      <c r="CJ232">
        <v>0</v>
      </c>
      <c r="CM232">
        <v>0</v>
      </c>
      <c r="CO232">
        <v>0</v>
      </c>
      <c r="CP232">
        <v>0</v>
      </c>
      <c r="CQ232">
        <v>0</v>
      </c>
      <c r="CT232">
        <v>0</v>
      </c>
      <c r="CU232">
        <v>0</v>
      </c>
      <c r="CV232">
        <v>0</v>
      </c>
      <c r="CW232" t="e">
        <f>VLOOKUP(A232,'[1]NOUVEAUX TARIFS'!$A$1:$E$467,5,FALSE)</f>
        <v>#N/A</v>
      </c>
    </row>
    <row r="233" spans="1:101" hidden="1">
      <c r="A233" t="s">
        <v>1527</v>
      </c>
      <c r="C233" t="str">
        <f>VLOOKUP(A233,'[1]PRIX D''ACHAT A JOUR'!$A$1:$C$477,3,FALSE)</f>
        <v>AN</v>
      </c>
      <c r="D233" t="s">
        <v>2950</v>
      </c>
      <c r="E233">
        <v>9</v>
      </c>
      <c r="F233" t="s">
        <v>1222</v>
      </c>
      <c r="G233">
        <v>5</v>
      </c>
      <c r="H233" t="s">
        <v>1222</v>
      </c>
      <c r="K233">
        <v>3</v>
      </c>
      <c r="L233" t="s">
        <v>1223</v>
      </c>
      <c r="M233" t="s">
        <v>967</v>
      </c>
      <c r="N233" t="s">
        <v>1527</v>
      </c>
      <c r="O233" t="s">
        <v>1529</v>
      </c>
      <c r="Q233">
        <v>1</v>
      </c>
      <c r="R233">
        <v>1</v>
      </c>
      <c r="S233" s="36">
        <f>VLOOKUP(N233,'[1]Stock définitif au 31122021'!$A$3:$G$422,5,FALSE)</f>
        <v>192</v>
      </c>
      <c r="T233" s="36">
        <f>VLOOKUP(N233,'[1]Stock définitif au 31122021'!$A$3:$G$422,6,FALSE)</f>
        <v>0.61</v>
      </c>
      <c r="U233" s="36" t="str">
        <f>VLOOKUP(N233,'[1]Stock définitif au 31122021'!$A$3:$G$422,3,FALSE)</f>
        <v>AN</v>
      </c>
      <c r="V233">
        <v>0.61299999999999999</v>
      </c>
      <c r="W233">
        <v>0.61299999999999999</v>
      </c>
      <c r="X233" s="45">
        <f>VLOOKUP(A233,'[1]PRIX D''ACHAT A JOUR'!$A$1:$G$477,7,FALSE)</f>
        <v>0.61299999999999999</v>
      </c>
      <c r="Y233" s="46"/>
      <c r="Z233" s="46"/>
      <c r="AB233" s="41">
        <f>VLOOKUP(A233,'[1]PRIX D''ACHAT A JOUR'!$A$1:$J$477,10,FALSE)</f>
        <v>0.67400000000000004</v>
      </c>
      <c r="AC233" s="42" t="s">
        <v>2917</v>
      </c>
      <c r="AD233">
        <v>0.59499999999999997</v>
      </c>
      <c r="AE233" t="s">
        <v>932</v>
      </c>
      <c r="AF233">
        <v>0</v>
      </c>
      <c r="AI233" t="s">
        <v>933</v>
      </c>
      <c r="AJ233" t="s">
        <v>934</v>
      </c>
      <c r="AM233" t="s">
        <v>935</v>
      </c>
      <c r="AN233" t="s">
        <v>936</v>
      </c>
      <c r="AP233">
        <v>0</v>
      </c>
      <c r="AQ233">
        <v>0</v>
      </c>
      <c r="AS233">
        <v>0.77</v>
      </c>
      <c r="AT233" s="47">
        <f t="shared" si="58"/>
        <v>0.81529000000000007</v>
      </c>
      <c r="AU233" s="48">
        <f t="shared" si="59"/>
        <v>0.89642000000000011</v>
      </c>
      <c r="AV233" s="48"/>
      <c r="AW233" s="48"/>
      <c r="AX233">
        <v>2</v>
      </c>
      <c r="AY233">
        <v>0</v>
      </c>
      <c r="BK233" s="43">
        <f t="shared" si="48"/>
        <v>0.16418181818181829</v>
      </c>
      <c r="BL233" s="9">
        <f t="shared" ref="BL233:BL240" si="62">AS233/V233</f>
        <v>1.2561174551386625</v>
      </c>
      <c r="BM233" s="45">
        <v>1.33</v>
      </c>
      <c r="BN233" s="48">
        <v>1.33</v>
      </c>
      <c r="BO233"/>
      <c r="BP233"/>
      <c r="BQ233" t="str">
        <f t="shared" si="55"/>
        <v/>
      </c>
      <c r="BR233" t="str">
        <f t="shared" si="56"/>
        <v/>
      </c>
      <c r="BS233" t="str">
        <f t="shared" si="57"/>
        <v/>
      </c>
      <c r="BT233">
        <v>0.92</v>
      </c>
      <c r="CB233">
        <v>100</v>
      </c>
      <c r="CC233">
        <v>100</v>
      </c>
      <c r="CD233" t="s">
        <v>951</v>
      </c>
      <c r="CE233">
        <v>0</v>
      </c>
      <c r="CI233">
        <v>0</v>
      </c>
      <c r="CJ233">
        <v>0</v>
      </c>
      <c r="CM233">
        <v>0</v>
      </c>
      <c r="CO233">
        <v>0</v>
      </c>
      <c r="CP233">
        <v>0</v>
      </c>
      <c r="CQ233">
        <v>0</v>
      </c>
      <c r="CT233">
        <v>0</v>
      </c>
      <c r="CU233">
        <v>0</v>
      </c>
      <c r="CV233">
        <v>0</v>
      </c>
      <c r="CW233" t="e">
        <f>VLOOKUP(A233,'[1]NOUVEAUX TARIFS'!$A$1:$E$467,5,FALSE)</f>
        <v>#N/A</v>
      </c>
    </row>
    <row r="234" spans="1:101" hidden="1">
      <c r="A234" t="s">
        <v>1530</v>
      </c>
      <c r="C234" t="str">
        <f>VLOOKUP(A234,'[1]PRIX D''ACHAT A JOUR'!$A$1:$C$477,3,FALSE)</f>
        <v>AN</v>
      </c>
      <c r="D234" t="s">
        <v>2951</v>
      </c>
      <c r="E234">
        <v>9</v>
      </c>
      <c r="F234" t="s">
        <v>1222</v>
      </c>
      <c r="G234">
        <v>5</v>
      </c>
      <c r="H234" t="s">
        <v>1222</v>
      </c>
      <c r="K234">
        <v>3</v>
      </c>
      <c r="L234" t="s">
        <v>1223</v>
      </c>
      <c r="M234" t="s">
        <v>967</v>
      </c>
      <c r="N234" t="s">
        <v>1530</v>
      </c>
      <c r="O234" t="s">
        <v>1532</v>
      </c>
      <c r="Q234">
        <v>1</v>
      </c>
      <c r="R234">
        <v>1</v>
      </c>
      <c r="S234" s="36" t="e">
        <f>VLOOKUP(N234,'[1]Stock définitif au 31122021'!$A$3:$G$422,5,FALSE)</f>
        <v>#N/A</v>
      </c>
      <c r="T234" s="36" t="e">
        <f>VLOOKUP(N234,'[1]Stock définitif au 31122021'!$A$3:$G$422,6,FALSE)</f>
        <v>#N/A</v>
      </c>
      <c r="U234" s="36" t="e">
        <f>VLOOKUP(N234,'[1]Stock définitif au 31122021'!$A$3:$G$422,3,FALSE)</f>
        <v>#N/A</v>
      </c>
      <c r="V234">
        <v>1.0329999999999999</v>
      </c>
      <c r="W234">
        <v>1.0329999999999999</v>
      </c>
      <c r="X234" s="45">
        <f>VLOOKUP(A234,'[1]PRIX D''ACHAT A JOUR'!$A$1:$G$477,7,FALSE)</f>
        <v>1.0329999999999999</v>
      </c>
      <c r="Y234" s="46"/>
      <c r="Z234" s="46"/>
      <c r="AB234" s="41">
        <f>+X234</f>
        <v>1.0329999999999999</v>
      </c>
      <c r="AC234" s="42" t="s">
        <v>2917</v>
      </c>
      <c r="AD234">
        <v>0.91</v>
      </c>
      <c r="AE234" t="s">
        <v>932</v>
      </c>
      <c r="AF234">
        <v>0</v>
      </c>
      <c r="AI234" t="s">
        <v>933</v>
      </c>
      <c r="AJ234" t="s">
        <v>934</v>
      </c>
      <c r="AM234" t="s">
        <v>935</v>
      </c>
      <c r="AN234" t="s">
        <v>936</v>
      </c>
      <c r="AP234">
        <v>0</v>
      </c>
      <c r="AQ234">
        <v>0</v>
      </c>
      <c r="AS234">
        <v>1.18</v>
      </c>
      <c r="AT234" s="47">
        <f t="shared" si="58"/>
        <v>1.2912499999999998</v>
      </c>
      <c r="AU234" s="48">
        <f t="shared" si="59"/>
        <v>1.2912499999999998</v>
      </c>
      <c r="AV234" s="48"/>
      <c r="AW234" s="48"/>
      <c r="AX234">
        <v>2</v>
      </c>
      <c r="AY234">
        <v>0</v>
      </c>
      <c r="BK234" s="43">
        <f t="shared" si="48"/>
        <v>9.4279661016949026E-2</v>
      </c>
      <c r="BL234" s="9">
        <f t="shared" si="62"/>
        <v>1.1423039690222654</v>
      </c>
      <c r="BM234" s="45">
        <v>1.25</v>
      </c>
      <c r="BN234" s="48">
        <v>1.25</v>
      </c>
      <c r="BO234"/>
      <c r="BP234">
        <f>VLOOKUP(A234,'[1]Synthèse ventes 2021'!$A$1:$C$457,3,FALSE)</f>
        <v>2</v>
      </c>
      <c r="BQ234">
        <f t="shared" si="55"/>
        <v>2.4378799999999998</v>
      </c>
      <c r="BR234">
        <f t="shared" si="56"/>
        <v>3.0473499999999993</v>
      </c>
      <c r="BS234">
        <f t="shared" si="57"/>
        <v>0.60946999999999951</v>
      </c>
      <c r="BT234">
        <v>1.42</v>
      </c>
      <c r="CB234">
        <v>100</v>
      </c>
      <c r="CC234">
        <v>100</v>
      </c>
      <c r="CD234" t="s">
        <v>951</v>
      </c>
      <c r="CE234">
        <v>0</v>
      </c>
      <c r="CI234">
        <v>0</v>
      </c>
      <c r="CJ234">
        <v>0</v>
      </c>
      <c r="CM234">
        <v>0</v>
      </c>
      <c r="CO234">
        <v>0</v>
      </c>
      <c r="CP234">
        <v>0</v>
      </c>
      <c r="CQ234">
        <v>0</v>
      </c>
      <c r="CT234">
        <v>0</v>
      </c>
      <c r="CU234">
        <v>0</v>
      </c>
      <c r="CV234">
        <v>0</v>
      </c>
      <c r="CW234" t="e">
        <f>VLOOKUP(A234,'[1]NOUVEAUX TARIFS'!$A$1:$E$467,5,FALSE)</f>
        <v>#N/A</v>
      </c>
    </row>
    <row r="235" spans="1:101" hidden="1">
      <c r="A235" t="s">
        <v>2573</v>
      </c>
      <c r="C235" t="str">
        <f>VLOOKUP(A235,'[1]PRIX D''ACHAT A JOUR'!$A$1:$C$477,3,FALSE)</f>
        <v>AN</v>
      </c>
      <c r="D235" t="s">
        <v>2574</v>
      </c>
      <c r="E235">
        <v>10</v>
      </c>
      <c r="F235" t="s">
        <v>938</v>
      </c>
      <c r="K235">
        <v>2</v>
      </c>
      <c r="L235" t="s">
        <v>955</v>
      </c>
      <c r="M235" t="s">
        <v>956</v>
      </c>
      <c r="N235" t="s">
        <v>2575</v>
      </c>
      <c r="O235" t="s">
        <v>2576</v>
      </c>
      <c r="Q235">
        <v>1</v>
      </c>
      <c r="R235">
        <v>1</v>
      </c>
      <c r="S235" s="36" t="e">
        <f>VLOOKUP(N235,'[1]Stock définitif au 31122021'!$A$3:$G$422,5,FALSE)</f>
        <v>#N/A</v>
      </c>
      <c r="T235" s="36" t="e">
        <f>VLOOKUP(N235,'[1]Stock définitif au 31122021'!$A$3:$G$422,6,FALSE)</f>
        <v>#N/A</v>
      </c>
      <c r="U235" s="36" t="e">
        <f>VLOOKUP(N235,'[1]Stock définitif au 31122021'!$A$3:$G$422,3,FALSE)</f>
        <v>#N/A</v>
      </c>
      <c r="V235">
        <v>378.15</v>
      </c>
      <c r="W235">
        <f>VLOOKUP(A235,'[1]EXPORT ARTICLES 03012022'!$A$1:$R$883,18,FALSE)</f>
        <v>378.15</v>
      </c>
      <c r="X235" s="45">
        <f>VLOOKUP(A235,'[1]PRIX D''ACHAT A JOUR'!$A$1:$G$477,7,FALSE)</f>
        <v>378.15</v>
      </c>
      <c r="Y235" s="46"/>
      <c r="Z235" s="46"/>
      <c r="AA235" s="53">
        <v>0.04</v>
      </c>
      <c r="AB235" s="41">
        <f>X235*(1+AA235)</f>
        <v>393.27600000000001</v>
      </c>
      <c r="AC235" s="42" t="s">
        <v>2917</v>
      </c>
      <c r="AD235">
        <v>378.15</v>
      </c>
      <c r="AE235" t="s">
        <v>932</v>
      </c>
      <c r="AF235">
        <v>0</v>
      </c>
      <c r="AI235" t="s">
        <v>2952</v>
      </c>
      <c r="AJ235" t="s">
        <v>2953</v>
      </c>
      <c r="AM235" t="s">
        <v>935</v>
      </c>
      <c r="AN235" t="s">
        <v>936</v>
      </c>
      <c r="AP235">
        <v>0</v>
      </c>
      <c r="AQ235">
        <v>0</v>
      </c>
      <c r="AS235">
        <v>542</v>
      </c>
      <c r="AT235" s="47">
        <f t="shared" si="58"/>
        <v>567.22499999999991</v>
      </c>
      <c r="AU235" s="48">
        <f t="shared" si="59"/>
        <v>589.91399999999999</v>
      </c>
      <c r="AV235" s="48"/>
      <c r="AW235" s="48"/>
      <c r="AX235">
        <v>3</v>
      </c>
      <c r="AY235">
        <v>0</v>
      </c>
      <c r="BK235" s="43">
        <f t="shared" si="48"/>
        <v>8.8402214022140199E-2</v>
      </c>
      <c r="BL235" s="9">
        <f t="shared" si="62"/>
        <v>1.433293666534444</v>
      </c>
      <c r="BM235" s="45">
        <v>1.5</v>
      </c>
      <c r="BN235" s="48">
        <v>1.5</v>
      </c>
      <c r="BO235"/>
      <c r="BP235">
        <f>VLOOKUP(A235,'[1]Synthèse ventes 2021'!$A$1:$C$457,3,FALSE)</f>
        <v>1</v>
      </c>
      <c r="BQ235">
        <f t="shared" si="55"/>
        <v>464.06567999999999</v>
      </c>
      <c r="BR235">
        <f t="shared" si="56"/>
        <v>696.09851999999989</v>
      </c>
      <c r="BS235">
        <f t="shared" si="57"/>
        <v>232.03283999999991</v>
      </c>
      <c r="BT235">
        <v>650.4</v>
      </c>
      <c r="CB235">
        <v>100</v>
      </c>
      <c r="CC235">
        <v>100</v>
      </c>
      <c r="CD235" t="s">
        <v>951</v>
      </c>
      <c r="CE235">
        <v>0</v>
      </c>
      <c r="CI235">
        <v>0</v>
      </c>
      <c r="CJ235">
        <v>0</v>
      </c>
      <c r="CM235">
        <v>0</v>
      </c>
      <c r="CO235">
        <v>0</v>
      </c>
      <c r="CP235">
        <v>0</v>
      </c>
      <c r="CQ235">
        <v>0</v>
      </c>
      <c r="CT235">
        <v>0</v>
      </c>
      <c r="CU235">
        <v>0</v>
      </c>
      <c r="CV235">
        <v>0</v>
      </c>
      <c r="CW235" t="e">
        <f>VLOOKUP(A235,'[1]NOUVEAUX TARIFS'!$A$1:$E$467,5,FALSE)</f>
        <v>#N/A</v>
      </c>
    </row>
    <row r="236" spans="1:101">
      <c r="A236" t="s">
        <v>596</v>
      </c>
      <c r="C236" t="str">
        <f>VLOOKUP(A236,'[1]PRIX D''ACHAT A JOUR'!$A$1:$C$477,3,FALSE)</f>
        <v>AS</v>
      </c>
      <c r="D236" t="s">
        <v>597</v>
      </c>
      <c r="E236">
        <v>8</v>
      </c>
      <c r="F236" t="s">
        <v>965</v>
      </c>
      <c r="G236">
        <v>4</v>
      </c>
      <c r="H236" t="s">
        <v>965</v>
      </c>
      <c r="K236">
        <v>3</v>
      </c>
      <c r="L236" t="s">
        <v>1007</v>
      </c>
      <c r="M236" t="s">
        <v>967</v>
      </c>
      <c r="N236" t="s">
        <v>596</v>
      </c>
      <c r="O236" t="s">
        <v>1856</v>
      </c>
      <c r="P236" t="s">
        <v>931</v>
      </c>
      <c r="Q236">
        <v>1</v>
      </c>
      <c r="R236">
        <v>1</v>
      </c>
      <c r="S236" s="36">
        <f>VLOOKUP(N236,'[1]Stock définitif au 31122021'!$A$3:$G$422,5,FALSE)</f>
        <v>310</v>
      </c>
      <c r="T236" s="36">
        <f>VLOOKUP(N236,'[1]Stock définitif au 31122021'!$A$3:$G$422,6,FALSE)</f>
        <v>6.11</v>
      </c>
      <c r="U236" s="36" t="str">
        <f>VLOOKUP(N236,'[1]Stock définitif au 31122021'!$A$3:$G$422,3,FALSE)</f>
        <v>AS</v>
      </c>
      <c r="V236">
        <v>6.1130000000000004</v>
      </c>
      <c r="W236">
        <v>6.1130000000000004</v>
      </c>
      <c r="X236" s="45">
        <f>VLOOKUP(A236,'[1]PRIX D''ACHAT A JOUR'!$A$1:$G$477,7,FALSE)</f>
        <v>6.1130000000000004</v>
      </c>
      <c r="Y236" s="46"/>
      <c r="Z236" s="46"/>
      <c r="AB236" s="41">
        <f>VLOOKUP(A236,'[1]PRIX D''ACHAT A JOUR'!$A$1:$J$477,10,FALSE)</f>
        <v>7.19</v>
      </c>
      <c r="AC236" s="42" t="s">
        <v>2917</v>
      </c>
      <c r="AD236">
        <v>5.5</v>
      </c>
      <c r="AE236" t="s">
        <v>932</v>
      </c>
      <c r="AF236">
        <v>0</v>
      </c>
      <c r="AI236" t="s">
        <v>933</v>
      </c>
      <c r="AJ236" t="s">
        <v>934</v>
      </c>
      <c r="AM236" t="s">
        <v>935</v>
      </c>
      <c r="AN236" t="s">
        <v>936</v>
      </c>
      <c r="AP236">
        <v>0</v>
      </c>
      <c r="AQ236">
        <v>0</v>
      </c>
      <c r="AS236">
        <v>11.22</v>
      </c>
      <c r="AT236" s="47">
        <f t="shared" si="58"/>
        <v>12.226000000000001</v>
      </c>
      <c r="AU236" s="48">
        <f t="shared" si="59"/>
        <v>14.38</v>
      </c>
      <c r="AV236" s="48"/>
      <c r="AW236" s="48"/>
      <c r="AX236">
        <v>2</v>
      </c>
      <c r="AY236">
        <v>0</v>
      </c>
      <c r="BK236" s="43">
        <f t="shared" si="48"/>
        <v>0.28163992869875221</v>
      </c>
      <c r="BL236" s="9">
        <f t="shared" si="62"/>
        <v>1.8354326844429902</v>
      </c>
      <c r="BM236" s="45">
        <v>2</v>
      </c>
      <c r="BN236" s="48">
        <v>2</v>
      </c>
      <c r="BO236"/>
      <c r="BP236">
        <f>VLOOKUP(A236,'[1]Synthèse ventes 2021'!$A$1:$C$457,3,FALSE)</f>
        <v>26</v>
      </c>
      <c r="BQ236">
        <f t="shared" si="55"/>
        <v>220.58919999999998</v>
      </c>
      <c r="BR236">
        <f t="shared" si="56"/>
        <v>441.17839999999995</v>
      </c>
      <c r="BS236">
        <f t="shared" si="57"/>
        <v>220.58919999999998</v>
      </c>
      <c r="BT236">
        <v>13.46</v>
      </c>
      <c r="BV236">
        <v>1</v>
      </c>
      <c r="BW236">
        <v>518</v>
      </c>
      <c r="CB236">
        <v>100</v>
      </c>
      <c r="CC236">
        <v>100</v>
      </c>
      <c r="CD236" t="s">
        <v>937</v>
      </c>
      <c r="CE236">
        <v>0</v>
      </c>
      <c r="CI236">
        <v>0</v>
      </c>
      <c r="CJ236">
        <v>0</v>
      </c>
      <c r="CM236">
        <v>0</v>
      </c>
      <c r="CO236">
        <v>0</v>
      </c>
      <c r="CP236">
        <v>0</v>
      </c>
      <c r="CQ236">
        <v>0</v>
      </c>
      <c r="CT236">
        <v>0</v>
      </c>
      <c r="CU236">
        <v>0</v>
      </c>
      <c r="CV236">
        <v>0</v>
      </c>
      <c r="CW236">
        <f>VLOOKUP(A236,'[1]NOUVEAUX TARIFS'!$A$1:$E$467,5,FALSE)</f>
        <v>14.38</v>
      </c>
    </row>
    <row r="237" spans="1:101">
      <c r="A237" t="s">
        <v>832</v>
      </c>
      <c r="C237" t="str">
        <f>VLOOKUP(A237,'[1]PRIX D''ACHAT A JOUR'!$A$1:$C$477,3,FALSE)</f>
        <v>AS</v>
      </c>
      <c r="D237" t="s">
        <v>833</v>
      </c>
      <c r="E237">
        <v>16</v>
      </c>
      <c r="F237" t="s">
        <v>1031</v>
      </c>
      <c r="G237">
        <v>10</v>
      </c>
      <c r="H237" t="s">
        <v>1031</v>
      </c>
      <c r="M237" t="s">
        <v>1773</v>
      </c>
      <c r="N237" t="s">
        <v>832</v>
      </c>
      <c r="O237" t="s">
        <v>833</v>
      </c>
      <c r="P237" t="s">
        <v>931</v>
      </c>
      <c r="Q237">
        <v>1</v>
      </c>
      <c r="R237">
        <v>0</v>
      </c>
      <c r="S237" s="36" t="e">
        <f>VLOOKUP(N237,'[1]Stock définitif au 31122021'!$A$3:$G$422,5,FALSE)</f>
        <v>#N/A</v>
      </c>
      <c r="T237" s="36" t="e">
        <f>VLOOKUP(N237,'[1]Stock définitif au 31122021'!$A$3:$G$422,6,FALSE)</f>
        <v>#N/A</v>
      </c>
      <c r="U237" s="36" t="e">
        <f>VLOOKUP(N237,'[1]Stock définitif au 31122021'!$A$3:$G$422,3,FALSE)</f>
        <v>#N/A</v>
      </c>
      <c r="V237">
        <v>10.97</v>
      </c>
      <c r="W237">
        <f>VLOOKUP(A237,'[1]EXPORT ARTICLES 03012022'!$A$1:$R$883,18,FALSE)</f>
        <v>10.97</v>
      </c>
      <c r="X237" s="45">
        <f>VLOOKUP(A237,'[1]PRIX D''ACHAT A JOUR'!$A$1:$G$477,7,FALSE)</f>
        <v>10.97</v>
      </c>
      <c r="Y237" s="46"/>
      <c r="Z237" s="46"/>
      <c r="AB237" s="41">
        <f>X237</f>
        <v>10.97</v>
      </c>
      <c r="AC237" s="42" t="s">
        <v>2917</v>
      </c>
      <c r="AD237">
        <v>10.97</v>
      </c>
      <c r="AE237" t="s">
        <v>932</v>
      </c>
      <c r="AF237">
        <v>0</v>
      </c>
      <c r="AI237" t="s">
        <v>933</v>
      </c>
      <c r="AJ237" t="s">
        <v>934</v>
      </c>
      <c r="AM237" t="s">
        <v>935</v>
      </c>
      <c r="AN237" t="s">
        <v>936</v>
      </c>
      <c r="AP237">
        <v>0</v>
      </c>
      <c r="AQ237">
        <v>0</v>
      </c>
      <c r="AS237">
        <v>14</v>
      </c>
      <c r="AT237" s="47">
        <f t="shared" si="58"/>
        <v>16.455000000000002</v>
      </c>
      <c r="AU237" s="60">
        <f t="shared" si="59"/>
        <v>16.455000000000002</v>
      </c>
      <c r="AV237" s="48">
        <f>VLOOKUP(A237,'STEEVE RESTITUTION'!$A$3:$F$484,6,FALSE)</f>
        <v>14</v>
      </c>
      <c r="AW237" s="48">
        <f t="shared" ref="AW237:AW247" si="63">AU237-AV237</f>
        <v>2.4550000000000018</v>
      </c>
      <c r="AX237">
        <v>2</v>
      </c>
      <c r="AY237">
        <v>0</v>
      </c>
      <c r="BK237" s="43">
        <f t="shared" si="48"/>
        <v>0.17535714285714299</v>
      </c>
      <c r="BL237" s="9">
        <f t="shared" si="62"/>
        <v>1.276207839562443</v>
      </c>
      <c r="BM237" s="45">
        <v>1.5</v>
      </c>
      <c r="BN237" s="48">
        <v>1.5</v>
      </c>
      <c r="BO237"/>
      <c r="BP237">
        <f>VLOOKUP(A237,'[1]Synthèse ventes 2021'!$A$1:$C$457,3,FALSE)</f>
        <v>18</v>
      </c>
      <c r="BQ237">
        <f t="shared" si="55"/>
        <v>233.00280000000001</v>
      </c>
      <c r="BR237">
        <f t="shared" si="56"/>
        <v>349.50420000000003</v>
      </c>
      <c r="BS237">
        <f t="shared" si="57"/>
        <v>116.50140000000002</v>
      </c>
      <c r="BT237">
        <v>16.8</v>
      </c>
      <c r="BV237">
        <v>1</v>
      </c>
      <c r="BW237">
        <v>566</v>
      </c>
      <c r="CB237">
        <v>100</v>
      </c>
      <c r="CC237">
        <v>100</v>
      </c>
      <c r="CD237" t="s">
        <v>937</v>
      </c>
      <c r="CE237">
        <v>0</v>
      </c>
      <c r="CI237">
        <v>0</v>
      </c>
      <c r="CJ237">
        <v>0</v>
      </c>
      <c r="CM237">
        <v>0</v>
      </c>
      <c r="CO237">
        <v>0</v>
      </c>
      <c r="CP237">
        <v>0</v>
      </c>
      <c r="CQ237">
        <v>0</v>
      </c>
      <c r="CT237">
        <v>0</v>
      </c>
      <c r="CU237">
        <v>0</v>
      </c>
      <c r="CV237">
        <v>0</v>
      </c>
      <c r="CW237" t="e">
        <f>VLOOKUP(A237,'[1]NOUVEAUX TARIFS'!$A$1:$E$467,5,FALSE)</f>
        <v>#N/A</v>
      </c>
    </row>
    <row r="238" spans="1:101">
      <c r="A238" t="s">
        <v>514</v>
      </c>
      <c r="C238" t="str">
        <f>VLOOKUP(A238,'[1]PRIX D''ACHAT A JOUR'!$A$1:$C$477,3,FALSE)</f>
        <v>AS</v>
      </c>
      <c r="D238" t="s">
        <v>515</v>
      </c>
      <c r="E238">
        <v>8</v>
      </c>
      <c r="F238" t="s">
        <v>965</v>
      </c>
      <c r="G238">
        <v>4</v>
      </c>
      <c r="H238" t="s">
        <v>965</v>
      </c>
      <c r="K238">
        <v>2</v>
      </c>
      <c r="L238" t="s">
        <v>1023</v>
      </c>
      <c r="M238" t="s">
        <v>1667</v>
      </c>
      <c r="N238" t="s">
        <v>1710</v>
      </c>
      <c r="O238" t="s">
        <v>1711</v>
      </c>
      <c r="P238" t="s">
        <v>931</v>
      </c>
      <c r="Q238">
        <v>1</v>
      </c>
      <c r="R238">
        <v>1</v>
      </c>
      <c r="S238" s="36" t="e">
        <f>VLOOKUP(N238,'[1]Stock définitif au 31122021'!$A$3:$G$422,5,FALSE)</f>
        <v>#N/A</v>
      </c>
      <c r="T238" s="36" t="e">
        <f>VLOOKUP(N238,'[1]Stock définitif au 31122021'!$A$3:$G$422,6,FALSE)</f>
        <v>#N/A</v>
      </c>
      <c r="U238" s="36" t="e">
        <f>VLOOKUP(N238,'[1]Stock définitif au 31122021'!$A$3:$G$422,3,FALSE)</f>
        <v>#N/A</v>
      </c>
      <c r="V238">
        <v>9.75</v>
      </c>
      <c r="W238">
        <f>VLOOKUP(A238,'[1]EXPORT ARTICLES 03012022'!$A$1:$R$883,18,FALSE)</f>
        <v>9.75</v>
      </c>
      <c r="X238" s="45">
        <f>VLOOKUP(A238,'[1]PRIX D''ACHAT A JOUR'!$A$1:$G$477,7,FALSE)</f>
        <v>9.75</v>
      </c>
      <c r="Y238" s="46"/>
      <c r="Z238" s="46"/>
      <c r="AB238" s="41">
        <f>X238</f>
        <v>9.75</v>
      </c>
      <c r="AC238" s="42" t="s">
        <v>2917</v>
      </c>
      <c r="AD238">
        <v>9.75</v>
      </c>
      <c r="AE238" t="s">
        <v>932</v>
      </c>
      <c r="AF238">
        <v>0</v>
      </c>
      <c r="AI238" t="s">
        <v>933</v>
      </c>
      <c r="AJ238" t="s">
        <v>934</v>
      </c>
      <c r="AM238" t="s">
        <v>935</v>
      </c>
      <c r="AN238" t="s">
        <v>936</v>
      </c>
      <c r="AP238">
        <v>0</v>
      </c>
      <c r="AQ238">
        <v>0</v>
      </c>
      <c r="AS238">
        <v>15</v>
      </c>
      <c r="AT238" s="47">
        <f t="shared" si="58"/>
        <v>14.625</v>
      </c>
      <c r="AU238" s="48">
        <f t="shared" si="59"/>
        <v>14.625</v>
      </c>
      <c r="AV238" s="48">
        <f>VLOOKUP(A238,'STEEVE RESTITUTION'!$A$3:$F$484,6,FALSE)</f>
        <v>15</v>
      </c>
      <c r="AW238" s="48">
        <f t="shared" si="63"/>
        <v>-0.375</v>
      </c>
      <c r="AX238">
        <v>2</v>
      </c>
      <c r="AY238">
        <v>0</v>
      </c>
      <c r="BK238" s="43">
        <f t="shared" si="48"/>
        <v>-2.5000000000000001E-2</v>
      </c>
      <c r="BL238" s="9">
        <f t="shared" si="62"/>
        <v>1.5384615384615385</v>
      </c>
      <c r="BM238" s="45">
        <v>1.5</v>
      </c>
      <c r="BN238" s="48">
        <v>1.5</v>
      </c>
      <c r="BO238"/>
      <c r="BP238"/>
      <c r="BQ238" t="str">
        <f t="shared" si="55"/>
        <v/>
      </c>
      <c r="BR238" t="str">
        <f t="shared" si="56"/>
        <v/>
      </c>
      <c r="BS238" t="str">
        <f t="shared" si="57"/>
        <v/>
      </c>
      <c r="BT238">
        <v>18</v>
      </c>
      <c r="BV238">
        <v>1</v>
      </c>
      <c r="BW238">
        <v>444</v>
      </c>
      <c r="CB238">
        <v>100</v>
      </c>
      <c r="CC238">
        <v>100</v>
      </c>
      <c r="CD238" t="s">
        <v>937</v>
      </c>
      <c r="CE238">
        <v>0</v>
      </c>
      <c r="CI238">
        <v>0</v>
      </c>
      <c r="CJ238">
        <v>0</v>
      </c>
      <c r="CM238">
        <v>0</v>
      </c>
      <c r="CO238">
        <v>0</v>
      </c>
      <c r="CP238">
        <v>0</v>
      </c>
      <c r="CQ238">
        <v>0</v>
      </c>
      <c r="CT238">
        <v>0</v>
      </c>
      <c r="CU238">
        <v>0</v>
      </c>
      <c r="CV238">
        <v>0</v>
      </c>
      <c r="CW238">
        <f>VLOOKUP(A238,'[1]NOUVEAUX TARIFS'!$A$1:$E$467,5,FALSE)</f>
        <v>15</v>
      </c>
    </row>
    <row r="239" spans="1:101">
      <c r="A239" t="s">
        <v>780</v>
      </c>
      <c r="C239" t="str">
        <f>VLOOKUP(A239,'[1]PRIX D''ACHAT A JOUR'!$A$1:$C$477,3,FALSE)</f>
        <v>AS</v>
      </c>
      <c r="D239" t="s">
        <v>781</v>
      </c>
      <c r="E239">
        <v>16</v>
      </c>
      <c r="F239" t="s">
        <v>1031</v>
      </c>
      <c r="G239">
        <v>10</v>
      </c>
      <c r="H239" t="s">
        <v>1031</v>
      </c>
      <c r="M239" t="s">
        <v>1661</v>
      </c>
      <c r="N239" t="s">
        <v>780</v>
      </c>
      <c r="O239" t="s">
        <v>781</v>
      </c>
      <c r="P239" t="s">
        <v>931</v>
      </c>
      <c r="Q239">
        <v>1</v>
      </c>
      <c r="R239">
        <v>0</v>
      </c>
      <c r="S239" s="36">
        <f>VLOOKUP(N239,'[1]Stock définitif au 31122021'!$A$3:$G$422,5,FALSE)</f>
        <v>21</v>
      </c>
      <c r="T239" s="36">
        <f>VLOOKUP(N239,'[1]Stock définitif au 31122021'!$A$3:$G$422,6,FALSE)</f>
        <v>11.74</v>
      </c>
      <c r="U239" s="36" t="str">
        <f>VLOOKUP(N239,'[1]Stock définitif au 31122021'!$A$3:$G$422,3,FALSE)</f>
        <v>AS</v>
      </c>
      <c r="V239">
        <v>11.74</v>
      </c>
      <c r="W239">
        <f>VLOOKUP(A239,'[1]EXPORT ARTICLES 03012022'!$A$1:$R$883,18,FALSE)</f>
        <v>11.74</v>
      </c>
      <c r="X239" s="45">
        <f>VLOOKUP(A239,'[1]PRIX D''ACHAT A JOUR'!$A$1:$G$477,7,FALSE)</f>
        <v>11.74</v>
      </c>
      <c r="Y239" s="46"/>
      <c r="Z239" s="46"/>
      <c r="AA239" s="42" t="s">
        <v>2924</v>
      </c>
      <c r="AB239" s="41">
        <f>X239</f>
        <v>11.74</v>
      </c>
      <c r="AC239" s="42" t="s">
        <v>2917</v>
      </c>
      <c r="AD239">
        <v>11.74</v>
      </c>
      <c r="AE239" t="s">
        <v>932</v>
      </c>
      <c r="AF239">
        <v>0</v>
      </c>
      <c r="AI239" t="s">
        <v>933</v>
      </c>
      <c r="AJ239" t="s">
        <v>934</v>
      </c>
      <c r="AM239" t="s">
        <v>935</v>
      </c>
      <c r="AN239" t="s">
        <v>936</v>
      </c>
      <c r="AP239">
        <v>0</v>
      </c>
      <c r="AQ239">
        <v>0</v>
      </c>
      <c r="AS239">
        <v>14.26</v>
      </c>
      <c r="AT239" s="47">
        <f t="shared" si="58"/>
        <v>14.675000000000001</v>
      </c>
      <c r="AU239" s="49">
        <f t="shared" si="59"/>
        <v>14.675000000000001</v>
      </c>
      <c r="AV239" s="48"/>
      <c r="AW239" s="48"/>
      <c r="AX239">
        <v>2</v>
      </c>
      <c r="AY239">
        <v>0</v>
      </c>
      <c r="BK239" s="43">
        <f t="shared" si="48"/>
        <v>2.910238429172517E-2</v>
      </c>
      <c r="BL239" s="9">
        <f t="shared" si="62"/>
        <v>1.2146507666098807</v>
      </c>
      <c r="BM239" s="45">
        <v>1.25</v>
      </c>
      <c r="BN239" s="48">
        <v>1.25</v>
      </c>
      <c r="BO239"/>
      <c r="BP239">
        <f>VLOOKUP(A239,'[1]Synthèse ventes 2021'!$A$1:$C$457,3,FALSE)</f>
        <v>1</v>
      </c>
      <c r="BQ239">
        <f t="shared" si="55"/>
        <v>13.853199999999999</v>
      </c>
      <c r="BR239">
        <f t="shared" si="56"/>
        <v>17.316500000000001</v>
      </c>
      <c r="BS239">
        <f t="shared" si="57"/>
        <v>3.463300000000002</v>
      </c>
      <c r="BT239">
        <v>17.11</v>
      </c>
      <c r="BV239">
        <v>1</v>
      </c>
      <c r="BW239">
        <v>493</v>
      </c>
      <c r="CB239">
        <v>100</v>
      </c>
      <c r="CC239">
        <v>100</v>
      </c>
      <c r="CD239" t="s">
        <v>937</v>
      </c>
      <c r="CE239">
        <v>0</v>
      </c>
      <c r="CI239">
        <v>0</v>
      </c>
      <c r="CJ239">
        <v>0</v>
      </c>
      <c r="CM239">
        <v>0</v>
      </c>
      <c r="CO239">
        <v>0</v>
      </c>
      <c r="CP239">
        <v>0</v>
      </c>
      <c r="CQ239">
        <v>0</v>
      </c>
      <c r="CT239">
        <v>0</v>
      </c>
      <c r="CU239">
        <v>0</v>
      </c>
      <c r="CV239">
        <v>0</v>
      </c>
      <c r="CW239">
        <f>VLOOKUP(A239,'[1]NOUVEAUX TARIFS'!$A$1:$E$467,5,FALSE)</f>
        <v>14.675000000000001</v>
      </c>
    </row>
    <row r="240" spans="1:101">
      <c r="A240" t="s">
        <v>788</v>
      </c>
      <c r="C240" t="str">
        <f>VLOOKUP(A240,'[1]PRIX D''ACHAT A JOUR'!$A$1:$C$477,3,FALSE)</f>
        <v>AS</v>
      </c>
      <c r="D240" t="s">
        <v>789</v>
      </c>
      <c r="E240">
        <v>10</v>
      </c>
      <c r="F240" t="s">
        <v>938</v>
      </c>
      <c r="G240">
        <v>8</v>
      </c>
      <c r="H240" t="s">
        <v>938</v>
      </c>
      <c r="M240" t="s">
        <v>1845</v>
      </c>
      <c r="N240" t="s">
        <v>788</v>
      </c>
      <c r="O240" t="s">
        <v>789</v>
      </c>
      <c r="P240" t="s">
        <v>931</v>
      </c>
      <c r="Q240">
        <v>1</v>
      </c>
      <c r="R240">
        <v>0</v>
      </c>
      <c r="S240" s="36">
        <f>VLOOKUP(N240,'[1]Stock définitif au 31122021'!$A$3:$G$422,5,FALSE)</f>
        <v>211</v>
      </c>
      <c r="T240" s="36">
        <f>VLOOKUP(N240,'[1]Stock définitif au 31122021'!$A$3:$G$422,6,FALSE)</f>
        <v>11.25</v>
      </c>
      <c r="U240" s="36" t="str">
        <f>VLOOKUP(N240,'[1]Stock définitif au 31122021'!$A$3:$G$422,3,FALSE)</f>
        <v>AS</v>
      </c>
      <c r="V240">
        <v>11.25</v>
      </c>
      <c r="W240">
        <f>VLOOKUP(A240,'[1]EXPORT ARTICLES 03012022'!$A$1:$R$883,18,FALSE)</f>
        <v>11.25</v>
      </c>
      <c r="X240" s="45">
        <f>VLOOKUP(A240,'[1]PRIX D''ACHAT A JOUR'!$A$1:$G$477,7,FALSE)</f>
        <v>11.25</v>
      </c>
      <c r="Y240" s="46"/>
      <c r="Z240" s="46"/>
      <c r="AB240" s="41">
        <f>+X240</f>
        <v>11.25</v>
      </c>
      <c r="AC240" s="42" t="s">
        <v>2917</v>
      </c>
      <c r="AD240" s="48" t="s">
        <v>2917</v>
      </c>
      <c r="AE240" s="48" t="s">
        <v>2917</v>
      </c>
      <c r="AF240" s="48" t="s">
        <v>2917</v>
      </c>
      <c r="AG240" s="48" t="s">
        <v>2917</v>
      </c>
      <c r="AH240" s="48" t="s">
        <v>2917</v>
      </c>
      <c r="AI240" s="48" t="s">
        <v>2917</v>
      </c>
      <c r="AJ240" s="48" t="s">
        <v>2917</v>
      </c>
      <c r="AK240" s="48" t="s">
        <v>2917</v>
      </c>
      <c r="AL240" s="48" t="s">
        <v>2917</v>
      </c>
      <c r="AM240" s="48" t="s">
        <v>2917</v>
      </c>
      <c r="AN240" s="48" t="s">
        <v>2917</v>
      </c>
      <c r="AO240" s="48" t="s">
        <v>2917</v>
      </c>
      <c r="AP240" s="48" t="s">
        <v>2917</v>
      </c>
      <c r="AQ240" s="48" t="s">
        <v>2917</v>
      </c>
      <c r="AR240" s="48" t="s">
        <v>2917</v>
      </c>
      <c r="AS240">
        <v>14.8</v>
      </c>
      <c r="AT240" s="47">
        <f t="shared" si="58"/>
        <v>14.9625</v>
      </c>
      <c r="AU240" s="60">
        <f t="shared" si="59"/>
        <v>14.9625</v>
      </c>
      <c r="AV240" s="48"/>
      <c r="AW240" s="48"/>
      <c r="AX240">
        <v>2</v>
      </c>
      <c r="AY240">
        <v>0</v>
      </c>
      <c r="BK240" s="43">
        <f t="shared" si="48"/>
        <v>1.0979729729729706E-2</v>
      </c>
      <c r="BL240" s="9">
        <f t="shared" si="62"/>
        <v>1.3155555555555556</v>
      </c>
      <c r="BM240" s="45">
        <v>1.33</v>
      </c>
      <c r="BN240" s="48">
        <v>1.33</v>
      </c>
      <c r="BO240"/>
      <c r="BP240">
        <f>VLOOKUP(A240,'[1]Synthèse ventes 2021'!$A$1:$C$457,3,FALSE)</f>
        <v>71</v>
      </c>
      <c r="BQ240">
        <f t="shared" si="55"/>
        <v>942.52499999999998</v>
      </c>
      <c r="BR240">
        <f t="shared" si="56"/>
        <v>1253.55825</v>
      </c>
      <c r="BS240">
        <f t="shared" si="57"/>
        <v>311.03325000000007</v>
      </c>
      <c r="BT240">
        <v>17.760000000000002</v>
      </c>
      <c r="BV240">
        <v>1</v>
      </c>
      <c r="BW240">
        <v>509</v>
      </c>
      <c r="CB240">
        <v>100</v>
      </c>
      <c r="CC240">
        <v>100</v>
      </c>
      <c r="CD240" t="s">
        <v>937</v>
      </c>
      <c r="CE240">
        <v>0</v>
      </c>
      <c r="CI240">
        <v>0</v>
      </c>
      <c r="CJ240">
        <v>0</v>
      </c>
      <c r="CM240">
        <v>0</v>
      </c>
      <c r="CO240">
        <v>0</v>
      </c>
      <c r="CP240">
        <v>0</v>
      </c>
      <c r="CQ240">
        <v>0</v>
      </c>
      <c r="CT240">
        <v>0</v>
      </c>
      <c r="CU240">
        <v>0</v>
      </c>
      <c r="CV240">
        <v>0</v>
      </c>
      <c r="CW240">
        <f>VLOOKUP(A240,'[1]NOUVEAUX TARIFS'!$A$1:$E$467,5,FALSE)</f>
        <v>14.9625</v>
      </c>
    </row>
    <row r="241" spans="1:101">
      <c r="A241" t="s">
        <v>680</v>
      </c>
      <c r="C241" t="e">
        <f>VLOOKUP(A241,'[1]PRIX D''ACHAT A JOUR'!$A$1:$C$477,3,FALSE)</f>
        <v>#N/A</v>
      </c>
      <c r="D241" t="s">
        <v>2563</v>
      </c>
      <c r="E241">
        <v>12</v>
      </c>
      <c r="F241" t="s">
        <v>1207</v>
      </c>
      <c r="G241">
        <v>3</v>
      </c>
      <c r="H241" t="s">
        <v>1618</v>
      </c>
      <c r="M241" t="s">
        <v>943</v>
      </c>
      <c r="N241" t="s">
        <v>944</v>
      </c>
      <c r="O241" t="s">
        <v>945</v>
      </c>
      <c r="Q241">
        <v>1</v>
      </c>
      <c r="R241">
        <v>0</v>
      </c>
      <c r="S241" s="36" t="e">
        <f>VLOOKUP(N241,'[1]Stock définitif au 31122021'!$A$3:$G$422,5,FALSE)</f>
        <v>#N/A</v>
      </c>
      <c r="T241" s="36" t="e">
        <f>VLOOKUP(N241,'[1]Stock définitif au 31122021'!$A$3:$G$422,6,FALSE)</f>
        <v>#N/A</v>
      </c>
      <c r="U241" s="36" t="e">
        <f>VLOOKUP(N241,'[1]Stock définitif au 31122021'!$A$3:$G$422,3,FALSE)</f>
        <v>#N/A</v>
      </c>
      <c r="V241">
        <v>0</v>
      </c>
      <c r="W241">
        <f>VLOOKUP(A241,'[1]EXPORT ARTICLES 03012022'!$A$1:$R$883,18,FALSE)</f>
        <v>0</v>
      </c>
      <c r="X241" s="45">
        <f>VLOOKUP(A241,'[1]NOMENCLATURE 2801'!$B$1:$P$3420,14,FALSE)</f>
        <v>10.56</v>
      </c>
      <c r="Y241" s="46">
        <v>0</v>
      </c>
      <c r="Z241" s="46"/>
      <c r="AB241" s="42">
        <f>VLOOKUP(A241,'[1]NOMENCLATURE 2801'!$B$1:$P$3420,15,FALSE)</f>
        <v>10.56</v>
      </c>
      <c r="AC241" s="42" t="s">
        <v>2917</v>
      </c>
      <c r="AD241">
        <v>0</v>
      </c>
      <c r="AE241" t="s">
        <v>932</v>
      </c>
      <c r="AF241">
        <v>0</v>
      </c>
      <c r="AI241" t="s">
        <v>933</v>
      </c>
      <c r="AJ241" t="s">
        <v>934</v>
      </c>
      <c r="AM241" t="s">
        <v>935</v>
      </c>
      <c r="AN241" t="s">
        <v>936</v>
      </c>
      <c r="AP241">
        <v>0</v>
      </c>
      <c r="AQ241">
        <v>0</v>
      </c>
      <c r="AS241">
        <v>12.29</v>
      </c>
      <c r="AT241" s="47">
        <f>VLOOKUP(A241,'[1]NOMENCLATURE 2801'!$B$1:$V$3418,20,FALSE)</f>
        <v>15.839999999999998</v>
      </c>
      <c r="AU241" s="48">
        <f>VLOOKUP(A241,'[1]NOMENCLATURE 2801'!$B$1:$V$3418,21,FALSE)</f>
        <v>15.839999999999998</v>
      </c>
      <c r="AV241" s="48"/>
      <c r="AW241" s="48"/>
      <c r="AX241">
        <v>3</v>
      </c>
      <c r="AY241">
        <v>0</v>
      </c>
      <c r="AZ241">
        <v>1</v>
      </c>
      <c r="BD241">
        <v>1</v>
      </c>
      <c r="BE241">
        <v>1</v>
      </c>
      <c r="BK241" s="43">
        <f t="shared" si="48"/>
        <v>0.28885272579332782</v>
      </c>
      <c r="BL241"/>
      <c r="BM241" s="45">
        <f>AT241/X241</f>
        <v>1.4999999999999998</v>
      </c>
      <c r="BN241" s="48">
        <f>AU241/AB241</f>
        <v>1.4999999999999998</v>
      </c>
      <c r="BO241"/>
      <c r="BP241">
        <f>VLOOKUP(A241,'[1]Synthèse ventes 2021'!$A$1:$C$457,3,FALSE)</f>
        <v>5</v>
      </c>
      <c r="BQ241">
        <f t="shared" si="55"/>
        <v>62.304000000000002</v>
      </c>
      <c r="BR241">
        <f t="shared" si="56"/>
        <v>93.455999999999975</v>
      </c>
      <c r="BS241">
        <f t="shared" si="57"/>
        <v>31.151999999999973</v>
      </c>
      <c r="BT241">
        <v>14.747999999999999</v>
      </c>
      <c r="CB241">
        <v>100</v>
      </c>
      <c r="CC241">
        <v>100</v>
      </c>
      <c r="CD241" t="s">
        <v>946</v>
      </c>
      <c r="CE241">
        <v>0</v>
      </c>
      <c r="CI241">
        <v>0</v>
      </c>
      <c r="CJ241">
        <v>0</v>
      </c>
      <c r="CM241">
        <v>0</v>
      </c>
      <c r="CO241">
        <v>0</v>
      </c>
      <c r="CP241">
        <v>0</v>
      </c>
      <c r="CQ241">
        <v>0</v>
      </c>
      <c r="CT241">
        <v>0</v>
      </c>
      <c r="CU241">
        <v>0</v>
      </c>
      <c r="CV241">
        <v>0</v>
      </c>
      <c r="CW241">
        <f>VLOOKUP(A241,'[1]NOUVEAUX TARIFS'!$A$1:$E$467,5,FALSE)</f>
        <v>15.84</v>
      </c>
    </row>
    <row r="242" spans="1:101">
      <c r="A242" t="s">
        <v>721</v>
      </c>
      <c r="C242" t="e">
        <f>VLOOKUP(A242,'[1]PRIX D''ACHAT A JOUR'!$A$1:$C$477,3,FALSE)</f>
        <v>#N/A</v>
      </c>
      <c r="D242" t="s">
        <v>722</v>
      </c>
      <c r="M242" t="s">
        <v>2013</v>
      </c>
      <c r="N242" t="s">
        <v>2440</v>
      </c>
      <c r="O242" t="s">
        <v>722</v>
      </c>
      <c r="P242" t="s">
        <v>931</v>
      </c>
      <c r="Q242">
        <v>1</v>
      </c>
      <c r="R242">
        <v>1</v>
      </c>
      <c r="S242" s="36" t="e">
        <f>VLOOKUP(N242,'[1]Stock définitif au 31122021'!$A$3:$G$422,5,FALSE)</f>
        <v>#N/A</v>
      </c>
      <c r="T242" s="36" t="e">
        <f>VLOOKUP(N242,'[1]Stock définitif au 31122021'!$A$3:$G$422,6,FALSE)</f>
        <v>#N/A</v>
      </c>
      <c r="U242" s="36" t="e">
        <f>VLOOKUP(N242,'[1]Stock définitif au 31122021'!$A$3:$G$422,3,FALSE)</f>
        <v>#N/A</v>
      </c>
      <c r="V242" s="36" t="s">
        <v>2924</v>
      </c>
      <c r="W242">
        <f>VLOOKUP(A242,'[1]EXPORT ARTICLES 03012022'!$A$1:$R$883,18,FALSE)</f>
        <v>0</v>
      </c>
      <c r="X242" s="45">
        <f>VLOOKUP(A242,'[1]NOMENCLATURE 2801'!$B$1:$P$3420,14,FALSE)</f>
        <v>7.4350000000000005</v>
      </c>
      <c r="Y242" s="46">
        <v>29.91</v>
      </c>
      <c r="Z242" s="46"/>
      <c r="AB242" s="42">
        <f>VLOOKUP(A242,'[1]NOMENCLATURE 2801'!$B$1:$P$3420,15,FALSE)</f>
        <v>7.4799999999999995</v>
      </c>
      <c r="AC242" s="42" t="s">
        <v>2917</v>
      </c>
      <c r="AD242">
        <v>0</v>
      </c>
      <c r="AE242" t="s">
        <v>932</v>
      </c>
      <c r="AF242">
        <v>0</v>
      </c>
      <c r="AI242" t="s">
        <v>933</v>
      </c>
      <c r="AJ242" t="s">
        <v>934</v>
      </c>
      <c r="AM242" t="s">
        <v>935</v>
      </c>
      <c r="AN242" t="s">
        <v>936</v>
      </c>
      <c r="AP242">
        <v>0</v>
      </c>
      <c r="AQ242">
        <v>0</v>
      </c>
      <c r="AS242">
        <v>10.55</v>
      </c>
      <c r="AT242" s="47">
        <f>AB242*BM242</f>
        <v>11.219999999999999</v>
      </c>
      <c r="AU242" s="48">
        <f>AB242*BN242</f>
        <v>11.219999999999999</v>
      </c>
      <c r="AV242" s="48"/>
      <c r="AW242" s="48"/>
      <c r="AX242">
        <v>3</v>
      </c>
      <c r="AY242">
        <v>0</v>
      </c>
      <c r="BK242" s="43">
        <f t="shared" si="48"/>
        <v>6.350710900473916E-2</v>
      </c>
      <c r="BL242"/>
      <c r="BM242" s="45">
        <v>1.5</v>
      </c>
      <c r="BN242" s="48">
        <v>1.5</v>
      </c>
      <c r="BO242"/>
      <c r="BP242">
        <f>VLOOKUP(A242,'[1]Synthèse ventes 2021'!$A$1:$C$457,3,FALSE)</f>
        <v>4</v>
      </c>
      <c r="BQ242">
        <f t="shared" si="55"/>
        <v>35.305599999999998</v>
      </c>
      <c r="BR242">
        <f t="shared" si="56"/>
        <v>52.95839999999999</v>
      </c>
      <c r="BS242">
        <f t="shared" si="57"/>
        <v>17.652799999999992</v>
      </c>
      <c r="BT242">
        <v>12.66</v>
      </c>
      <c r="CB242">
        <v>100</v>
      </c>
      <c r="CC242">
        <v>100</v>
      </c>
      <c r="CD242" t="s">
        <v>1361</v>
      </c>
      <c r="CE242">
        <v>0</v>
      </c>
      <c r="CI242">
        <v>0</v>
      </c>
      <c r="CJ242">
        <v>0</v>
      </c>
      <c r="CM242">
        <v>0</v>
      </c>
      <c r="CO242">
        <v>0</v>
      </c>
      <c r="CP242">
        <v>0</v>
      </c>
      <c r="CQ242">
        <v>0</v>
      </c>
      <c r="CT242">
        <v>1</v>
      </c>
      <c r="CU242">
        <v>0</v>
      </c>
      <c r="CV242">
        <v>0</v>
      </c>
      <c r="CW242">
        <f>VLOOKUP(A242,'[1]NOUVEAUX TARIFS'!$A$1:$E$467,5,FALSE)</f>
        <v>11.219999999999999</v>
      </c>
    </row>
    <row r="243" spans="1:101">
      <c r="A243" t="s">
        <v>682</v>
      </c>
      <c r="C243" t="e">
        <f>VLOOKUP(A243,'[1]PRIX D''ACHAT A JOUR'!$A$1:$C$477,3,FALSE)</f>
        <v>#N/A</v>
      </c>
      <c r="D243" t="s">
        <v>2564</v>
      </c>
      <c r="E243">
        <v>19</v>
      </c>
      <c r="F243" t="s">
        <v>2085</v>
      </c>
      <c r="G243">
        <v>3</v>
      </c>
      <c r="H243" t="s">
        <v>1618</v>
      </c>
      <c r="M243" t="s">
        <v>1660</v>
      </c>
      <c r="N243" t="s">
        <v>682</v>
      </c>
      <c r="O243" t="s">
        <v>2565</v>
      </c>
      <c r="Q243">
        <v>1</v>
      </c>
      <c r="R243">
        <v>1</v>
      </c>
      <c r="S243" s="36" t="e">
        <f>VLOOKUP(N243,'[1]Stock définitif au 31122021'!$A$3:$G$422,5,FALSE)</f>
        <v>#N/A</v>
      </c>
      <c r="T243" s="36" t="e">
        <f>VLOOKUP(N243,'[1]Stock définitif au 31122021'!$A$3:$G$422,6,FALSE)</f>
        <v>#N/A</v>
      </c>
      <c r="U243" s="36" t="e">
        <f>VLOOKUP(N243,'[1]Stock définitif au 31122021'!$A$3:$G$422,3,FALSE)</f>
        <v>#N/A</v>
      </c>
      <c r="V243">
        <v>0</v>
      </c>
      <c r="W243">
        <f>VLOOKUP(A243,'[1]EXPORT ARTICLES 03012022'!$A$1:$R$883,18,FALSE)</f>
        <v>0</v>
      </c>
      <c r="X243" s="45">
        <f>VLOOKUP(A243,'[1]NOMENCLATURE 2801'!$B$1:$P$3420,14,FALSE)</f>
        <v>10.8</v>
      </c>
      <c r="Y243" s="46">
        <v>10.8</v>
      </c>
      <c r="Z243" s="46"/>
      <c r="AB243" s="42">
        <f>VLOOKUP(A243,'[1]NOMENCLATURE 2801'!$B$1:$P$3420,15,FALSE)</f>
        <v>10.8</v>
      </c>
      <c r="AC243" s="42" t="s">
        <v>2917</v>
      </c>
      <c r="AD243">
        <v>0</v>
      </c>
      <c r="AE243" t="s">
        <v>932</v>
      </c>
      <c r="AF243">
        <v>0</v>
      </c>
      <c r="AI243" t="s">
        <v>933</v>
      </c>
      <c r="AJ243" t="s">
        <v>934</v>
      </c>
      <c r="AM243" t="s">
        <v>935</v>
      </c>
      <c r="AN243" t="s">
        <v>936</v>
      </c>
      <c r="AP243">
        <v>0</v>
      </c>
      <c r="AQ243">
        <v>0</v>
      </c>
      <c r="AS243">
        <v>6.8</v>
      </c>
      <c r="AT243" s="47">
        <f>VLOOKUP(A243,'[1]NOMENCLATURE 2801'!$B$1:$V$3418,20,FALSE)</f>
        <v>16.2</v>
      </c>
      <c r="AU243" s="48">
        <f>VLOOKUP(A243,'[1]NOMENCLATURE 2801'!$B$1:$V$3418,21,FALSE)</f>
        <v>16.2</v>
      </c>
      <c r="AV243" s="48"/>
      <c r="AW243" s="48"/>
      <c r="AX243">
        <v>3</v>
      </c>
      <c r="AY243">
        <v>0</v>
      </c>
      <c r="AZ243">
        <v>1</v>
      </c>
      <c r="BD243">
        <v>1</v>
      </c>
      <c r="BE243">
        <v>1</v>
      </c>
      <c r="BK243" s="43">
        <f t="shared" si="48"/>
        <v>1.3823529411764703</v>
      </c>
      <c r="BL243"/>
      <c r="BM243" s="45">
        <f>AT243/X243</f>
        <v>1.4999999999999998</v>
      </c>
      <c r="BN243" s="48">
        <f>AU243/AB243</f>
        <v>1.4999999999999998</v>
      </c>
      <c r="BO243"/>
      <c r="BP243">
        <f>VLOOKUP(A243,'[1]Synthèse ventes 2021'!$A$1:$C$457,3,FALSE)</f>
        <v>8</v>
      </c>
      <c r="BQ243">
        <f t="shared" si="55"/>
        <v>101.952</v>
      </c>
      <c r="BR243">
        <f t="shared" si="56"/>
        <v>152.928</v>
      </c>
      <c r="BS243">
        <f t="shared" si="57"/>
        <v>50.975999999999999</v>
      </c>
      <c r="BT243">
        <v>8.16</v>
      </c>
      <c r="CB243">
        <v>100</v>
      </c>
      <c r="CC243">
        <v>100</v>
      </c>
      <c r="CD243" t="s">
        <v>946</v>
      </c>
      <c r="CE243">
        <v>0</v>
      </c>
      <c r="CI243">
        <v>0</v>
      </c>
      <c r="CJ243">
        <v>0</v>
      </c>
      <c r="CM243">
        <v>0</v>
      </c>
      <c r="CO243">
        <v>0</v>
      </c>
      <c r="CP243">
        <v>0</v>
      </c>
      <c r="CQ243">
        <v>0</v>
      </c>
      <c r="CT243">
        <v>0</v>
      </c>
      <c r="CU243">
        <v>0</v>
      </c>
      <c r="CV243">
        <v>0</v>
      </c>
      <c r="CW243">
        <f>VLOOKUP(A243,'[1]NOUVEAUX TARIFS'!$A$1:$E$467,5,FALSE)</f>
        <v>16.2</v>
      </c>
    </row>
    <row r="244" spans="1:101">
      <c r="A244" t="s">
        <v>719</v>
      </c>
      <c r="C244" t="e">
        <f>VLOOKUP(A244,'[1]PRIX D''ACHAT A JOUR'!$A$1:$C$477,3,FALSE)</f>
        <v>#N/A</v>
      </c>
      <c r="D244" t="s">
        <v>720</v>
      </c>
      <c r="M244" t="s">
        <v>2013</v>
      </c>
      <c r="N244" t="s">
        <v>719</v>
      </c>
      <c r="O244" t="s">
        <v>720</v>
      </c>
      <c r="P244" t="s">
        <v>931</v>
      </c>
      <c r="Q244">
        <v>1</v>
      </c>
      <c r="R244">
        <v>1</v>
      </c>
      <c r="S244" s="36">
        <f>VLOOKUP(N244,'[1]Stock définitif au 31122021'!$A$3:$G$422,5,FALSE)</f>
        <v>42</v>
      </c>
      <c r="T244" s="36">
        <f>VLOOKUP(N244,'[1]Stock définitif au 31122021'!$A$3:$G$422,6,FALSE)</f>
        <v>4.93</v>
      </c>
      <c r="U244" s="36" t="str">
        <f>VLOOKUP(N244,'[1]Stock définitif au 31122021'!$A$3:$G$422,3,FALSE)</f>
        <v>AF</v>
      </c>
      <c r="V244" s="36" t="s">
        <v>2924</v>
      </c>
      <c r="W244">
        <f>VLOOKUP(A244,'[1]EXPORT ARTICLES 03012022'!$A$1:$R$883,18,FALSE)</f>
        <v>0</v>
      </c>
      <c r="X244" s="45">
        <f>VLOOKUP(A244,'[1]NOMENCLATURE 2801'!$B$1:$P$3420,14,FALSE)</f>
        <v>6.58</v>
      </c>
      <c r="Y244" s="46">
        <v>4.93</v>
      </c>
      <c r="Z244" s="46"/>
      <c r="AB244" s="42">
        <f>VLOOKUP(A244,'[1]NOMENCLATURE 2801'!$B$1:$P$3420,15,FALSE)</f>
        <v>6.58</v>
      </c>
      <c r="AC244" s="42" t="s">
        <v>2917</v>
      </c>
      <c r="AD244">
        <v>0</v>
      </c>
      <c r="AE244" t="s">
        <v>932</v>
      </c>
      <c r="AF244">
        <v>0</v>
      </c>
      <c r="AI244" t="s">
        <v>933</v>
      </c>
      <c r="AJ244" t="s">
        <v>934</v>
      </c>
      <c r="AM244" t="s">
        <v>935</v>
      </c>
      <c r="AN244" t="s">
        <v>936</v>
      </c>
      <c r="AP244">
        <v>0</v>
      </c>
      <c r="AQ244">
        <v>0</v>
      </c>
      <c r="AS244">
        <v>14.8</v>
      </c>
      <c r="AT244" s="47">
        <f>VLOOKUP(A244,'[1]NOMENCLATURE 2801'!$B$1:$V$3418,20,FALSE)</f>
        <v>16.45</v>
      </c>
      <c r="AU244" s="48">
        <f>VLOOKUP(A244,'[1]NOMENCLATURE 2801'!$B$1:$V$3418,21,FALSE)</f>
        <v>16.45</v>
      </c>
      <c r="AV244" s="48"/>
      <c r="AW244" s="48"/>
      <c r="AX244">
        <v>3</v>
      </c>
      <c r="AY244">
        <v>0</v>
      </c>
      <c r="BK244" s="43">
        <f t="shared" si="48"/>
        <v>0.11148648648648639</v>
      </c>
      <c r="BL244"/>
      <c r="BM244" s="45">
        <f>AT244/X244</f>
        <v>2.5</v>
      </c>
      <c r="BN244" s="48">
        <f>AU244/AB244</f>
        <v>2.5</v>
      </c>
      <c r="BO244"/>
      <c r="BP244">
        <f>VLOOKUP(A244,'[1]Synthèse ventes 2021'!$A$1:$C$457,3,FALSE)</f>
        <v>41</v>
      </c>
      <c r="BQ244">
        <f t="shared" si="55"/>
        <v>318.34040000000005</v>
      </c>
      <c r="BR244">
        <f t="shared" si="56"/>
        <v>795.85099999999989</v>
      </c>
      <c r="BS244">
        <f t="shared" si="57"/>
        <v>477.51059999999984</v>
      </c>
      <c r="BT244">
        <v>17.760000000000002</v>
      </c>
      <c r="CB244">
        <v>100</v>
      </c>
      <c r="CC244">
        <v>100</v>
      </c>
      <c r="CD244" t="s">
        <v>1361</v>
      </c>
      <c r="CE244">
        <v>0</v>
      </c>
      <c r="CI244">
        <v>0</v>
      </c>
      <c r="CJ244">
        <v>0</v>
      </c>
      <c r="CM244">
        <v>0</v>
      </c>
      <c r="CO244">
        <v>0</v>
      </c>
      <c r="CP244">
        <v>0</v>
      </c>
      <c r="CQ244">
        <v>0</v>
      </c>
      <c r="CT244">
        <v>1</v>
      </c>
      <c r="CU244">
        <v>0</v>
      </c>
      <c r="CV244">
        <v>0</v>
      </c>
      <c r="CW244">
        <f>VLOOKUP(A244,'[1]NOUVEAUX TARIFS'!$A$1:$E$467,5,FALSE)</f>
        <v>16.45</v>
      </c>
    </row>
    <row r="245" spans="1:101">
      <c r="A245" t="s">
        <v>490</v>
      </c>
      <c r="C245" t="str">
        <f>VLOOKUP(A245,'[1]PRIX D''ACHAT A JOUR'!$A$1:$C$477,3,FALSE)</f>
        <v>AS</v>
      </c>
      <c r="D245" t="s">
        <v>491</v>
      </c>
      <c r="E245">
        <v>1</v>
      </c>
      <c r="F245" t="s">
        <v>975</v>
      </c>
      <c r="G245">
        <v>2</v>
      </c>
      <c r="H245" t="s">
        <v>975</v>
      </c>
      <c r="K245">
        <v>7</v>
      </c>
      <c r="L245" t="s">
        <v>976</v>
      </c>
      <c r="M245" t="s">
        <v>977</v>
      </c>
      <c r="N245" t="s">
        <v>490</v>
      </c>
      <c r="O245" t="s">
        <v>491</v>
      </c>
      <c r="P245" t="s">
        <v>931</v>
      </c>
      <c r="Q245">
        <v>1</v>
      </c>
      <c r="R245">
        <v>1</v>
      </c>
      <c r="S245" s="36">
        <f>VLOOKUP(N245,'[1]Stock définitif au 31122021'!$A$3:$G$422,5,FALSE)</f>
        <v>1</v>
      </c>
      <c r="T245" s="36">
        <f>VLOOKUP(N245,'[1]Stock définitif au 31122021'!$A$3:$G$422,6,FALSE)</f>
        <v>12.5</v>
      </c>
      <c r="U245" s="36" t="str">
        <f>VLOOKUP(N245,'[1]Stock définitif au 31122021'!$A$3:$G$422,3,FALSE)</f>
        <v>AS</v>
      </c>
      <c r="V245">
        <v>12.5</v>
      </c>
      <c r="W245">
        <v>12.5</v>
      </c>
      <c r="X245" s="45">
        <f>VLOOKUP(A245,'[1]PRIX D''ACHAT A JOUR'!$A$1:$G$477,7,FALSE)</f>
        <v>12.5</v>
      </c>
      <c r="Y245" s="46"/>
      <c r="Z245" s="46"/>
      <c r="AB245" s="41">
        <f>X245</f>
        <v>12.5</v>
      </c>
      <c r="AC245" s="42" t="s">
        <v>2917</v>
      </c>
      <c r="AD245">
        <v>11.88</v>
      </c>
      <c r="AE245" t="s">
        <v>932</v>
      </c>
      <c r="AF245">
        <v>0</v>
      </c>
      <c r="AI245" t="s">
        <v>933</v>
      </c>
      <c r="AJ245" t="s">
        <v>934</v>
      </c>
      <c r="AM245" t="s">
        <v>935</v>
      </c>
      <c r="AN245" t="s">
        <v>936</v>
      </c>
      <c r="AP245">
        <v>0</v>
      </c>
      <c r="AQ245">
        <v>0</v>
      </c>
      <c r="AS245">
        <v>16.489999999999998</v>
      </c>
      <c r="AT245" s="47">
        <f>X245*BM245</f>
        <v>16.625</v>
      </c>
      <c r="AU245" s="48">
        <f>AB245*BN245</f>
        <v>16.625</v>
      </c>
      <c r="AV245" s="48"/>
      <c r="AW245" s="48"/>
      <c r="AX245">
        <v>2</v>
      </c>
      <c r="AY245">
        <v>0</v>
      </c>
      <c r="BK245" s="43">
        <f t="shared" si="48"/>
        <v>8.1867798665859054E-3</v>
      </c>
      <c r="BL245" s="9">
        <f>AS245/V245</f>
        <v>1.3191999999999999</v>
      </c>
      <c r="BM245" s="45">
        <v>1.33</v>
      </c>
      <c r="BN245" s="48">
        <v>1.33</v>
      </c>
      <c r="BO245"/>
      <c r="BP245">
        <f>VLOOKUP(A245,'[1]Synthèse ventes 2021'!$A$1:$C$457,3,FALSE)</f>
        <v>99</v>
      </c>
      <c r="BQ245">
        <f t="shared" si="55"/>
        <v>1460.25</v>
      </c>
      <c r="BR245">
        <f t="shared" si="56"/>
        <v>1942.1324999999999</v>
      </c>
      <c r="BS245">
        <f t="shared" si="57"/>
        <v>481.88249999999994</v>
      </c>
      <c r="BT245">
        <v>19.79</v>
      </c>
      <c r="BV245">
        <v>1</v>
      </c>
      <c r="BW245">
        <v>458</v>
      </c>
      <c r="CB245">
        <v>100</v>
      </c>
      <c r="CC245">
        <v>100</v>
      </c>
      <c r="CD245" t="s">
        <v>937</v>
      </c>
      <c r="CE245">
        <v>0</v>
      </c>
      <c r="CI245">
        <v>0</v>
      </c>
      <c r="CJ245">
        <v>0</v>
      </c>
      <c r="CM245">
        <v>0</v>
      </c>
      <c r="CO245">
        <v>0</v>
      </c>
      <c r="CP245">
        <v>0</v>
      </c>
      <c r="CQ245">
        <v>0</v>
      </c>
      <c r="CT245">
        <v>0</v>
      </c>
      <c r="CU245">
        <v>0</v>
      </c>
      <c r="CV245">
        <v>0</v>
      </c>
      <c r="CW245">
        <f>VLOOKUP(A245,'[1]NOUVEAUX TARIFS'!$A$1:$E$467,5,FALSE)</f>
        <v>16.625</v>
      </c>
    </row>
    <row r="246" spans="1:101">
      <c r="A246" t="s">
        <v>2443</v>
      </c>
      <c r="C246" t="e">
        <f>VLOOKUP(A246,'[1]PRIX D''ACHAT A JOUR'!$A$1:$C$477,3,FALSE)</f>
        <v>#N/A</v>
      </c>
      <c r="D246" t="s">
        <v>2444</v>
      </c>
      <c r="E246">
        <v>9</v>
      </c>
      <c r="F246" t="s">
        <v>1222</v>
      </c>
      <c r="G246">
        <v>5</v>
      </c>
      <c r="H246" t="s">
        <v>1222</v>
      </c>
      <c r="K246">
        <v>3</v>
      </c>
      <c r="L246" t="s">
        <v>1223</v>
      </c>
      <c r="M246" t="s">
        <v>1667</v>
      </c>
      <c r="N246" t="s">
        <v>2443</v>
      </c>
      <c r="O246" t="s">
        <v>2444</v>
      </c>
      <c r="P246" t="s">
        <v>931</v>
      </c>
      <c r="Q246">
        <v>1</v>
      </c>
      <c r="R246">
        <v>1</v>
      </c>
      <c r="S246" s="36" t="e">
        <f>VLOOKUP(N246,'[1]Stock définitif au 31122021'!$A$3:$G$422,5,FALSE)</f>
        <v>#N/A</v>
      </c>
      <c r="T246" s="36" t="e">
        <f>VLOOKUP(N246,'[1]Stock définitif au 31122021'!$A$3:$G$422,6,FALSE)</f>
        <v>#N/A</v>
      </c>
      <c r="U246" s="36" t="e">
        <f>VLOOKUP(N246,'[1]Stock définitif au 31122021'!$A$3:$G$422,3,FALSE)</f>
        <v>#N/A</v>
      </c>
      <c r="V246" s="36" t="s">
        <v>2924</v>
      </c>
      <c r="W246">
        <f>VLOOKUP(A246,'[1]EXPORT ARTICLES 03012022'!$A$1:$R$883,18,FALSE)</f>
        <v>0</v>
      </c>
      <c r="X246" s="45">
        <f>VLOOKUP(A246,'[1]NOMENCLATURE 2801'!$B$1:$P$3420,14,FALSE)</f>
        <v>11.314</v>
      </c>
      <c r="Y246" s="46">
        <v>2.31</v>
      </c>
      <c r="Z246" s="46"/>
      <c r="AB246" s="42">
        <f>VLOOKUP(A246,'[1]NOMENCLATURE 2801'!$B$1:$P$3420,15,FALSE)</f>
        <v>11.314</v>
      </c>
      <c r="AC246" s="42" t="s">
        <v>2917</v>
      </c>
      <c r="AD246">
        <v>0</v>
      </c>
      <c r="AE246" t="s">
        <v>932</v>
      </c>
      <c r="AF246">
        <v>0</v>
      </c>
      <c r="AI246" t="s">
        <v>933</v>
      </c>
      <c r="AJ246" t="s">
        <v>934</v>
      </c>
      <c r="AM246" t="s">
        <v>935</v>
      </c>
      <c r="AN246" t="s">
        <v>936</v>
      </c>
      <c r="AP246">
        <v>0</v>
      </c>
      <c r="AQ246">
        <v>0</v>
      </c>
      <c r="AS246">
        <v>1.5</v>
      </c>
      <c r="AT246" s="47">
        <f>VLOOKUP(A246,'[1]NOMENCLATURE 2801'!$B$1:$V$3418,20,FALSE)</f>
        <v>16.747620000000001</v>
      </c>
      <c r="AU246" s="48">
        <f>VLOOKUP(A246,'[1]NOMENCLATURE 2801'!$B$1:$V$3418,21,FALSE)</f>
        <v>16.747620000000001</v>
      </c>
      <c r="AV246" s="48"/>
      <c r="AW246" s="48"/>
      <c r="AX246">
        <v>3</v>
      </c>
      <c r="AY246">
        <v>0</v>
      </c>
      <c r="BK246" s="43">
        <f t="shared" si="48"/>
        <v>10.165080000000001</v>
      </c>
      <c r="BL246"/>
      <c r="BM246" s="45">
        <f>AT246/X246</f>
        <v>1.4802563196040306</v>
      </c>
      <c r="BN246" s="48">
        <f>AU246/AB246</f>
        <v>1.4802563196040306</v>
      </c>
      <c r="BO246"/>
      <c r="BP246"/>
      <c r="BQ246" t="str">
        <f t="shared" si="55"/>
        <v/>
      </c>
      <c r="BR246" t="str">
        <f t="shared" si="56"/>
        <v/>
      </c>
      <c r="BS246" t="str">
        <f t="shared" si="57"/>
        <v/>
      </c>
      <c r="BT246">
        <v>1.8</v>
      </c>
      <c r="CB246">
        <v>100</v>
      </c>
      <c r="CC246">
        <v>100</v>
      </c>
      <c r="CD246" t="s">
        <v>1361</v>
      </c>
      <c r="CE246">
        <v>0</v>
      </c>
      <c r="CI246">
        <v>0</v>
      </c>
      <c r="CJ246">
        <v>0</v>
      </c>
      <c r="CM246">
        <v>0</v>
      </c>
      <c r="CO246">
        <v>0</v>
      </c>
      <c r="CP246">
        <v>0</v>
      </c>
      <c r="CQ246">
        <v>0</v>
      </c>
      <c r="CT246">
        <v>1</v>
      </c>
      <c r="CU246">
        <v>0</v>
      </c>
      <c r="CV246">
        <v>0</v>
      </c>
      <c r="CW246" t="e">
        <f>VLOOKUP(A246,'[1]NOUVEAUX TARIFS'!$A$1:$E$467,5,FALSE)</f>
        <v>#N/A</v>
      </c>
    </row>
    <row r="247" spans="1:101">
      <c r="A247" t="s">
        <v>60</v>
      </c>
      <c r="C247" t="str">
        <f>VLOOKUP(A247,'[1]PRIX D''ACHAT A JOUR'!$A$1:$C$477,3,FALSE)</f>
        <v>AS</v>
      </c>
      <c r="D247" t="s">
        <v>2252</v>
      </c>
      <c r="M247" t="s">
        <v>2253</v>
      </c>
      <c r="N247" t="s">
        <v>60</v>
      </c>
      <c r="O247" t="s">
        <v>2252</v>
      </c>
      <c r="P247" t="s">
        <v>931</v>
      </c>
      <c r="Q247">
        <v>1</v>
      </c>
      <c r="R247">
        <v>0</v>
      </c>
      <c r="S247" s="36">
        <f>VLOOKUP(N247,'[1]Stock définitif au 31122021'!$A$3:$G$422,5,FALSE)</f>
        <v>31</v>
      </c>
      <c r="T247" s="36">
        <f>VLOOKUP(N247,'[1]Stock définitif au 31122021'!$A$3:$G$422,6,FALSE)</f>
        <v>11.17</v>
      </c>
      <c r="U247" s="36" t="str">
        <f>VLOOKUP(N247,'[1]Stock définitif au 31122021'!$A$3:$G$422,3,FALSE)</f>
        <v>AS</v>
      </c>
      <c r="V247">
        <v>11.17</v>
      </c>
      <c r="W247">
        <f>VLOOKUP(A247,'[1]EXPORT ARTICLES 03012022'!$A$1:$R$883,18,FALSE)</f>
        <v>11.17</v>
      </c>
      <c r="X247" s="45">
        <f>VLOOKUP(A247,'[1]PRIX D''ACHAT A JOUR'!$A$1:$G$477,7,FALSE)</f>
        <v>11.17</v>
      </c>
      <c r="Y247" s="46"/>
      <c r="Z247" s="46"/>
      <c r="AB247" s="41">
        <v>11.41</v>
      </c>
      <c r="AC247" s="42" t="s">
        <v>2917</v>
      </c>
      <c r="AD247">
        <v>11.17</v>
      </c>
      <c r="AE247" t="s">
        <v>932</v>
      </c>
      <c r="AF247">
        <v>0</v>
      </c>
      <c r="AI247" t="s">
        <v>933</v>
      </c>
      <c r="AJ247" t="s">
        <v>934</v>
      </c>
      <c r="AM247" t="s">
        <v>935</v>
      </c>
      <c r="AN247" t="s">
        <v>936</v>
      </c>
      <c r="AP247">
        <v>0</v>
      </c>
      <c r="AQ247">
        <v>0</v>
      </c>
      <c r="AS247">
        <v>16.760000000000002</v>
      </c>
      <c r="AT247" s="47">
        <f t="shared" ref="AT247:AT279" si="64">X247*BM247</f>
        <v>16.754999999999999</v>
      </c>
      <c r="AU247" s="60">
        <f t="shared" ref="AU247:AU279" si="65">AB247*BN247</f>
        <v>17.115000000000002</v>
      </c>
      <c r="AV247" s="48">
        <f>VLOOKUP(A247,'STEEVE RESTITUTION'!$A$3:$F$484,6,FALSE)</f>
        <v>19.059999999999999</v>
      </c>
      <c r="AW247" s="48">
        <f t="shared" si="63"/>
        <v>-1.9449999999999967</v>
      </c>
      <c r="AX247">
        <v>2</v>
      </c>
      <c r="AY247">
        <v>0</v>
      </c>
      <c r="BK247" s="43">
        <f t="shared" si="48"/>
        <v>2.1181384248210047E-2</v>
      </c>
      <c r="BL247" s="9">
        <f t="shared" ref="BL247:BL259" si="66">AS247/V247</f>
        <v>1.5004476275738587</v>
      </c>
      <c r="BM247" s="45">
        <v>1.5</v>
      </c>
      <c r="BN247" s="48">
        <v>1.5</v>
      </c>
      <c r="BO247"/>
      <c r="BP247">
        <f>VLOOKUP(A247,'[1]Synthèse ventes 2021'!$A$1:$C$457,3,FALSE)</f>
        <v>213</v>
      </c>
      <c r="BQ247">
        <f t="shared" si="55"/>
        <v>2867.7893999999997</v>
      </c>
      <c r="BR247">
        <f t="shared" si="56"/>
        <v>4301.6841000000004</v>
      </c>
      <c r="BS247">
        <f t="shared" si="57"/>
        <v>1433.8947000000007</v>
      </c>
      <c r="BT247">
        <v>20.11</v>
      </c>
      <c r="BV247">
        <v>1</v>
      </c>
      <c r="CB247">
        <v>100</v>
      </c>
      <c r="CC247">
        <v>100</v>
      </c>
      <c r="CD247" t="s">
        <v>937</v>
      </c>
      <c r="CE247">
        <v>0</v>
      </c>
      <c r="CI247">
        <v>0</v>
      </c>
      <c r="CJ247">
        <v>0</v>
      </c>
      <c r="CM247">
        <v>0</v>
      </c>
      <c r="CO247">
        <v>0</v>
      </c>
      <c r="CP247">
        <v>0</v>
      </c>
      <c r="CQ247">
        <v>0</v>
      </c>
      <c r="CT247">
        <v>0</v>
      </c>
      <c r="CU247">
        <v>0</v>
      </c>
      <c r="CV247">
        <v>0</v>
      </c>
      <c r="CW247">
        <f>VLOOKUP(A247,'[1]NOUVEAUX TARIFS'!$A$1:$E$467,5,FALSE)</f>
        <v>19.059999999999999</v>
      </c>
    </row>
    <row r="248" spans="1:101" hidden="1">
      <c r="A248" t="s">
        <v>2032</v>
      </c>
      <c r="C248" t="str">
        <f>VLOOKUP(A248,'[1]PRIX D''ACHAT A JOUR'!$A$1:$C$477,3,FALSE)</f>
        <v>AN</v>
      </c>
      <c r="D248" t="s">
        <v>2033</v>
      </c>
      <c r="E248">
        <v>8</v>
      </c>
      <c r="F248" t="s">
        <v>965</v>
      </c>
      <c r="G248">
        <v>4</v>
      </c>
      <c r="H248" t="s">
        <v>965</v>
      </c>
      <c r="M248" t="s">
        <v>967</v>
      </c>
      <c r="N248" t="s">
        <v>2032</v>
      </c>
      <c r="O248" t="s">
        <v>2034</v>
      </c>
      <c r="Q248">
        <v>1</v>
      </c>
      <c r="R248">
        <v>1</v>
      </c>
      <c r="S248" s="36">
        <f>VLOOKUP(N248,'[1]Stock définitif au 31122021'!$A$3:$G$422,5,FALSE)</f>
        <v>20</v>
      </c>
      <c r="T248" s="36">
        <f>VLOOKUP(N248,'[1]Stock définitif au 31122021'!$A$3:$G$422,6,FALSE)</f>
        <v>24.12</v>
      </c>
      <c r="U248" s="36" t="str">
        <f>VLOOKUP(N248,'[1]Stock définitif au 31122021'!$A$3:$G$422,3,FALSE)</f>
        <v>AN</v>
      </c>
      <c r="V248">
        <v>24.12</v>
      </c>
      <c r="W248">
        <v>24.12</v>
      </c>
      <c r="X248" s="45">
        <f>VLOOKUP(A248,'[1]PRIX D''ACHAT A JOUR'!$A$1:$G$477,7,FALSE)</f>
        <v>24.12</v>
      </c>
      <c r="Y248" s="46"/>
      <c r="Z248" s="46"/>
      <c r="AB248" s="41">
        <f>VLOOKUP(A248,'[1]PRIX D''ACHAT A JOUR'!$A$1:$J$477,10,FALSE)</f>
        <v>28.378</v>
      </c>
      <c r="AC248" s="42" t="s">
        <v>2917</v>
      </c>
      <c r="AD248">
        <v>24.35</v>
      </c>
      <c r="AE248" t="s">
        <v>932</v>
      </c>
      <c r="AF248">
        <v>0</v>
      </c>
      <c r="AI248" t="s">
        <v>933</v>
      </c>
      <c r="AJ248" t="s">
        <v>934</v>
      </c>
      <c r="AM248" t="s">
        <v>935</v>
      </c>
      <c r="AN248" t="s">
        <v>936</v>
      </c>
      <c r="AP248">
        <v>0</v>
      </c>
      <c r="AQ248">
        <v>0</v>
      </c>
      <c r="AS248">
        <v>36.53</v>
      </c>
      <c r="AT248" s="47">
        <f t="shared" si="64"/>
        <v>36.18</v>
      </c>
      <c r="AU248" s="48">
        <f t="shared" si="65"/>
        <v>42.567</v>
      </c>
      <c r="AV248" s="48"/>
      <c r="AW248" s="48"/>
      <c r="AX248">
        <v>2</v>
      </c>
      <c r="AY248">
        <v>0</v>
      </c>
      <c r="BK248" s="43">
        <f t="shared" si="48"/>
        <v>0.16526142896249654</v>
      </c>
      <c r="BL248" s="9">
        <f t="shared" si="66"/>
        <v>1.5145107794361525</v>
      </c>
      <c r="BM248" s="45">
        <v>1.5</v>
      </c>
      <c r="BN248" s="48">
        <v>1.5</v>
      </c>
      <c r="BO248"/>
      <c r="BP248"/>
      <c r="BQ248" t="str">
        <f t="shared" si="55"/>
        <v/>
      </c>
      <c r="BR248" t="str">
        <f t="shared" si="56"/>
        <v/>
      </c>
      <c r="BS248" t="str">
        <f t="shared" si="57"/>
        <v/>
      </c>
      <c r="BT248">
        <v>43.84</v>
      </c>
      <c r="CB248">
        <v>100</v>
      </c>
      <c r="CC248">
        <v>100</v>
      </c>
      <c r="CD248" t="s">
        <v>951</v>
      </c>
      <c r="CE248">
        <v>0</v>
      </c>
      <c r="CI248">
        <v>0</v>
      </c>
      <c r="CJ248">
        <v>0</v>
      </c>
      <c r="CM248">
        <v>0</v>
      </c>
      <c r="CO248">
        <v>0</v>
      </c>
      <c r="CP248">
        <v>0</v>
      </c>
      <c r="CQ248">
        <v>0</v>
      </c>
      <c r="CT248">
        <v>0</v>
      </c>
      <c r="CU248">
        <v>0</v>
      </c>
      <c r="CV248">
        <v>0</v>
      </c>
      <c r="CW248" t="e">
        <f>VLOOKUP(A248,'[1]NOUVEAUX TARIFS'!$A$1:$E$467,5,FALSE)</f>
        <v>#N/A</v>
      </c>
    </row>
    <row r="249" spans="1:101">
      <c r="A249" t="s">
        <v>410</v>
      </c>
      <c r="C249" t="str">
        <f>VLOOKUP(A249,'[1]PRIX D''ACHAT A JOUR'!$A$1:$C$477,3,FALSE)</f>
        <v>AS</v>
      </c>
      <c r="D249" t="s">
        <v>411</v>
      </c>
      <c r="E249">
        <v>1</v>
      </c>
      <c r="F249" t="s">
        <v>975</v>
      </c>
      <c r="G249">
        <v>2</v>
      </c>
      <c r="H249" t="s">
        <v>975</v>
      </c>
      <c r="K249">
        <v>7</v>
      </c>
      <c r="L249" t="s">
        <v>976</v>
      </c>
      <c r="M249" t="s">
        <v>999</v>
      </c>
      <c r="N249" t="s">
        <v>410</v>
      </c>
      <c r="O249" t="s">
        <v>1371</v>
      </c>
      <c r="P249" t="s">
        <v>931</v>
      </c>
      <c r="Q249">
        <v>1</v>
      </c>
      <c r="R249">
        <v>1</v>
      </c>
      <c r="S249" s="36">
        <f>VLOOKUP(N249,'[1]Stock définitif au 31122021'!$A$3:$G$422,5,FALSE)</f>
        <v>98</v>
      </c>
      <c r="T249" s="36">
        <f>VLOOKUP(N249,'[1]Stock définitif au 31122021'!$A$3:$G$422,6,FALSE)</f>
        <v>11.65</v>
      </c>
      <c r="U249" s="36" t="str">
        <f>VLOOKUP(N249,'[1]Stock définitif au 31122021'!$A$3:$G$422,3,FALSE)</f>
        <v>AS</v>
      </c>
      <c r="V249">
        <v>11.65</v>
      </c>
      <c r="W249">
        <v>11.65</v>
      </c>
      <c r="X249" s="45">
        <f>VLOOKUP(A249,'[1]PRIX D''ACHAT A JOUR'!$A$1:$G$477,7,FALSE)</f>
        <v>11.65</v>
      </c>
      <c r="Y249" s="46"/>
      <c r="Z249" s="46"/>
      <c r="AB249" s="41">
        <f>VLOOKUP(A249,'[1]PRIX D''ACHAT A JOUR'!$A$1:$J$477,10,FALSE)</f>
        <v>11.65</v>
      </c>
      <c r="AC249" s="42" t="s">
        <v>2917</v>
      </c>
      <c r="AD249">
        <v>11.15</v>
      </c>
      <c r="AE249" t="s">
        <v>932</v>
      </c>
      <c r="AF249">
        <v>0</v>
      </c>
      <c r="AI249" t="s">
        <v>933</v>
      </c>
      <c r="AJ249" t="s">
        <v>934</v>
      </c>
      <c r="AM249" t="s">
        <v>935</v>
      </c>
      <c r="AN249" t="s">
        <v>936</v>
      </c>
      <c r="AO249">
        <v>1</v>
      </c>
      <c r="AP249">
        <v>0</v>
      </c>
      <c r="AQ249">
        <v>0</v>
      </c>
      <c r="AS249">
        <v>16.73</v>
      </c>
      <c r="AT249" s="47">
        <f t="shared" si="64"/>
        <v>17.475000000000001</v>
      </c>
      <c r="AU249" s="60">
        <f t="shared" si="65"/>
        <v>17.475000000000001</v>
      </c>
      <c r="AV249" s="48"/>
      <c r="AW249" s="48"/>
      <c r="AX249">
        <v>2</v>
      </c>
      <c r="AY249">
        <v>0</v>
      </c>
      <c r="BK249" s="43">
        <f t="shared" ref="BK249:BK312" si="67">(AU249-AS249)/AS249</f>
        <v>4.4530783024506936E-2</v>
      </c>
      <c r="BL249" s="9">
        <f t="shared" si="66"/>
        <v>1.4360515021459228</v>
      </c>
      <c r="BM249" s="45">
        <v>1.5</v>
      </c>
      <c r="BN249" s="48">
        <v>1.5</v>
      </c>
      <c r="BO249"/>
      <c r="BP249">
        <f>VLOOKUP(A249,'[1]Synthèse ventes 2021'!$A$1:$C$457,3,FALSE)</f>
        <v>162</v>
      </c>
      <c r="BQ249">
        <f t="shared" si="55"/>
        <v>2227.0139999999997</v>
      </c>
      <c r="BR249">
        <f t="shared" si="56"/>
        <v>3340.5210000000002</v>
      </c>
      <c r="BS249">
        <f t="shared" si="57"/>
        <v>1113.5070000000005</v>
      </c>
      <c r="BT249">
        <v>20.079999999999998</v>
      </c>
      <c r="BV249">
        <v>1</v>
      </c>
      <c r="BW249">
        <v>189</v>
      </c>
      <c r="CB249">
        <v>100</v>
      </c>
      <c r="CC249">
        <v>100</v>
      </c>
      <c r="CD249" t="s">
        <v>937</v>
      </c>
      <c r="CE249">
        <v>0</v>
      </c>
      <c r="CI249">
        <v>0</v>
      </c>
      <c r="CJ249">
        <v>0</v>
      </c>
      <c r="CM249">
        <v>0</v>
      </c>
      <c r="CO249">
        <v>0</v>
      </c>
      <c r="CP249">
        <v>0</v>
      </c>
      <c r="CQ249">
        <v>0</v>
      </c>
      <c r="CT249">
        <v>0</v>
      </c>
      <c r="CU249">
        <v>0</v>
      </c>
      <c r="CV249">
        <v>0</v>
      </c>
      <c r="CW249">
        <f>VLOOKUP(A249,'[1]NOUVEAUX TARIFS'!$A$1:$E$467,5,FALSE)</f>
        <v>17.475000000000001</v>
      </c>
    </row>
    <row r="250" spans="1:101">
      <c r="A250" t="s">
        <v>2311</v>
      </c>
      <c r="C250" t="str">
        <f>VLOOKUP(A250,'[1]PRIX D''ACHAT A JOUR'!$A$1:$C$477,3,FALSE)</f>
        <v>AS</v>
      </c>
      <c r="D250" t="s">
        <v>2312</v>
      </c>
      <c r="E250">
        <v>10</v>
      </c>
      <c r="F250" t="s">
        <v>938</v>
      </c>
      <c r="M250" t="s">
        <v>989</v>
      </c>
      <c r="N250" t="s">
        <v>2311</v>
      </c>
      <c r="O250" t="s">
        <v>2312</v>
      </c>
      <c r="P250" t="s">
        <v>931</v>
      </c>
      <c r="Q250">
        <v>1</v>
      </c>
      <c r="R250">
        <v>1</v>
      </c>
      <c r="S250" s="36">
        <f>VLOOKUP(N250,'[1]Stock définitif au 31122021'!$A$3:$G$422,5,FALSE)</f>
        <v>683</v>
      </c>
      <c r="T250" s="36">
        <f>VLOOKUP(N250,'[1]Stock définitif au 31122021'!$A$3:$G$422,6,FALSE)</f>
        <v>11.67</v>
      </c>
      <c r="U250" s="36" t="str">
        <f>VLOOKUP(N250,'[1]Stock définitif au 31122021'!$A$3:$G$422,3,FALSE)</f>
        <v>AS</v>
      </c>
      <c r="V250">
        <v>11.67</v>
      </c>
      <c r="W250">
        <f>VLOOKUP(A250,'[1]EXPORT ARTICLES 03012022'!$A$1:$R$883,18,FALSE)</f>
        <v>11.67</v>
      </c>
      <c r="X250" s="45">
        <f>VLOOKUP(A250,'[1]PRIX D''ACHAT A JOUR'!$A$1:$G$477,7,FALSE)</f>
        <v>11.67</v>
      </c>
      <c r="Y250" s="46"/>
      <c r="Z250" s="46"/>
      <c r="AB250" s="41">
        <f>X250</f>
        <v>11.67</v>
      </c>
      <c r="AC250" s="42" t="s">
        <v>2917</v>
      </c>
      <c r="AD250">
        <v>11.67</v>
      </c>
      <c r="AE250" t="s">
        <v>932</v>
      </c>
      <c r="AF250">
        <v>0</v>
      </c>
      <c r="AI250" t="s">
        <v>933</v>
      </c>
      <c r="AJ250" t="s">
        <v>934</v>
      </c>
      <c r="AM250" t="s">
        <v>935</v>
      </c>
      <c r="AN250" t="s">
        <v>936</v>
      </c>
      <c r="AP250">
        <v>0</v>
      </c>
      <c r="AQ250">
        <v>0</v>
      </c>
      <c r="AS250">
        <v>17.510000000000002</v>
      </c>
      <c r="AT250" s="47">
        <f t="shared" si="64"/>
        <v>17.504999999999999</v>
      </c>
      <c r="AU250" s="48">
        <f t="shared" si="65"/>
        <v>17.504999999999999</v>
      </c>
      <c r="AV250" s="48"/>
      <c r="AW250" s="48"/>
      <c r="AX250">
        <v>2</v>
      </c>
      <c r="AY250">
        <v>0</v>
      </c>
      <c r="BK250" s="43">
        <f t="shared" si="67"/>
        <v>-2.8555111364948928E-4</v>
      </c>
      <c r="BL250" s="9">
        <f t="shared" si="66"/>
        <v>1.5004284490145674</v>
      </c>
      <c r="BM250" s="45">
        <v>1.5</v>
      </c>
      <c r="BN250" s="48">
        <v>1.5</v>
      </c>
      <c r="BO250"/>
      <c r="BP250"/>
      <c r="BQ250" t="str">
        <f t="shared" si="55"/>
        <v/>
      </c>
      <c r="BR250" t="str">
        <f t="shared" si="56"/>
        <v/>
      </c>
      <c r="BS250" t="str">
        <f t="shared" si="57"/>
        <v/>
      </c>
      <c r="BT250">
        <v>21.01</v>
      </c>
      <c r="BV250">
        <v>1</v>
      </c>
      <c r="CB250">
        <v>100</v>
      </c>
      <c r="CC250">
        <v>100</v>
      </c>
      <c r="CD250" t="s">
        <v>937</v>
      </c>
      <c r="CE250">
        <v>0</v>
      </c>
      <c r="CI250">
        <v>0</v>
      </c>
      <c r="CJ250">
        <v>0</v>
      </c>
      <c r="CM250">
        <v>0</v>
      </c>
      <c r="CO250">
        <v>0</v>
      </c>
      <c r="CP250">
        <v>0</v>
      </c>
      <c r="CQ250">
        <v>0</v>
      </c>
      <c r="CT250">
        <v>0</v>
      </c>
      <c r="CU250">
        <v>0</v>
      </c>
      <c r="CV250">
        <v>0</v>
      </c>
      <c r="CW250" t="e">
        <f>VLOOKUP(A250,'[1]NOUVEAUX TARIFS'!$A$1:$E$467,5,FALSE)</f>
        <v>#N/A</v>
      </c>
    </row>
    <row r="251" spans="1:101" hidden="1">
      <c r="A251" t="s">
        <v>2035</v>
      </c>
      <c r="C251" t="str">
        <f>VLOOKUP(A251,'[1]PRIX D''ACHAT A JOUR'!$A$1:$C$477,3,FALSE)</f>
        <v>AN</v>
      </c>
      <c r="D251" t="s">
        <v>2036</v>
      </c>
      <c r="E251">
        <v>8</v>
      </c>
      <c r="F251" t="s">
        <v>965</v>
      </c>
      <c r="G251">
        <v>4</v>
      </c>
      <c r="H251" t="s">
        <v>965</v>
      </c>
      <c r="M251" t="s">
        <v>967</v>
      </c>
      <c r="N251" t="s">
        <v>2035</v>
      </c>
      <c r="O251" t="s">
        <v>2037</v>
      </c>
      <c r="Q251">
        <v>1</v>
      </c>
      <c r="R251">
        <v>1</v>
      </c>
      <c r="S251" s="36">
        <f>VLOOKUP(N251,'[1]Stock définitif au 31122021'!$A$3:$G$422,5,FALSE)</f>
        <v>93</v>
      </c>
      <c r="T251" s="36">
        <f>VLOOKUP(N251,'[1]Stock définitif au 31122021'!$A$3:$G$422,6,FALSE)</f>
        <v>6.28</v>
      </c>
      <c r="U251" s="36" t="str">
        <f>VLOOKUP(N251,'[1]Stock définitif au 31122021'!$A$3:$G$422,3,FALSE)</f>
        <v>AN</v>
      </c>
      <c r="V251">
        <v>6.2830000000000004</v>
      </c>
      <c r="W251">
        <v>6.2830000000000004</v>
      </c>
      <c r="X251" s="45">
        <f>VLOOKUP(A251,'[1]PRIX D''ACHAT A JOUR'!$A$1:$G$477,7,FALSE)</f>
        <v>6.2830000000000004</v>
      </c>
      <c r="Y251" s="46"/>
      <c r="Z251" s="46"/>
      <c r="AB251" s="41">
        <f>VLOOKUP(A251,'[1]PRIX D''ACHAT A JOUR'!$A$1:$J$477,10,FALSE)</f>
        <v>7.39</v>
      </c>
      <c r="AC251" s="42" t="s">
        <v>2917</v>
      </c>
      <c r="AD251">
        <v>6.35</v>
      </c>
      <c r="AE251" t="s">
        <v>932</v>
      </c>
      <c r="AF251">
        <v>0</v>
      </c>
      <c r="AI251" t="s">
        <v>933</v>
      </c>
      <c r="AJ251" t="s">
        <v>934</v>
      </c>
      <c r="AM251" t="s">
        <v>935</v>
      </c>
      <c r="AN251" t="s">
        <v>936</v>
      </c>
      <c r="AP251">
        <v>0</v>
      </c>
      <c r="AQ251">
        <v>0</v>
      </c>
      <c r="AS251">
        <v>9.52</v>
      </c>
      <c r="AT251" s="47">
        <f t="shared" si="64"/>
        <v>9.4245000000000001</v>
      </c>
      <c r="AU251" s="48">
        <f t="shared" si="65"/>
        <v>11.084999999999999</v>
      </c>
      <c r="AV251" s="48"/>
      <c r="AW251" s="48"/>
      <c r="AX251">
        <v>2</v>
      </c>
      <c r="AY251">
        <v>0</v>
      </c>
      <c r="BK251" s="43">
        <f t="shared" si="67"/>
        <v>0.16439075630252095</v>
      </c>
      <c r="BL251" s="9">
        <f t="shared" si="66"/>
        <v>1.5151997453445805</v>
      </c>
      <c r="BM251" s="45">
        <v>1.5</v>
      </c>
      <c r="BN251" s="48">
        <v>1.5</v>
      </c>
      <c r="BO251"/>
      <c r="BP251"/>
      <c r="BQ251" t="str">
        <f t="shared" si="55"/>
        <v/>
      </c>
      <c r="BR251" t="str">
        <f t="shared" si="56"/>
        <v/>
      </c>
      <c r="BS251" t="str">
        <f t="shared" si="57"/>
        <v/>
      </c>
      <c r="BT251">
        <v>11.42</v>
      </c>
      <c r="CB251">
        <v>100</v>
      </c>
      <c r="CC251">
        <v>100</v>
      </c>
      <c r="CD251" t="s">
        <v>951</v>
      </c>
      <c r="CE251">
        <v>0</v>
      </c>
      <c r="CI251">
        <v>0</v>
      </c>
      <c r="CJ251">
        <v>0</v>
      </c>
      <c r="CM251">
        <v>0</v>
      </c>
      <c r="CO251">
        <v>0</v>
      </c>
      <c r="CP251">
        <v>0</v>
      </c>
      <c r="CQ251">
        <v>0</v>
      </c>
      <c r="CT251">
        <v>0</v>
      </c>
      <c r="CU251">
        <v>0</v>
      </c>
      <c r="CV251">
        <v>0</v>
      </c>
      <c r="CW251" t="e">
        <f>VLOOKUP(A251,'[1]NOUVEAUX TARIFS'!$A$1:$E$467,5,FALSE)</f>
        <v>#N/A</v>
      </c>
    </row>
    <row r="252" spans="1:101" hidden="1">
      <c r="A252" t="s">
        <v>2042</v>
      </c>
      <c r="C252" t="str">
        <f>VLOOKUP(A252,'[1]PRIX D''ACHAT A JOUR'!$A$1:$C$477,3,FALSE)</f>
        <v>AN</v>
      </c>
      <c r="D252" t="s">
        <v>2043</v>
      </c>
      <c r="E252">
        <v>8</v>
      </c>
      <c r="F252" t="s">
        <v>965</v>
      </c>
      <c r="G252">
        <v>4</v>
      </c>
      <c r="H252" t="s">
        <v>965</v>
      </c>
      <c r="M252" t="s">
        <v>967</v>
      </c>
      <c r="N252" t="s">
        <v>2042</v>
      </c>
      <c r="O252" t="s">
        <v>2043</v>
      </c>
      <c r="Q252">
        <v>1</v>
      </c>
      <c r="R252">
        <v>1</v>
      </c>
      <c r="S252" s="36">
        <f>VLOOKUP(N252,'[1]Stock définitif au 31122021'!$A$3:$G$422,5,FALSE)</f>
        <v>32</v>
      </c>
      <c r="T252" s="36">
        <f>VLOOKUP(N252,'[1]Stock définitif au 31122021'!$A$3:$G$422,6,FALSE)</f>
        <v>11.12</v>
      </c>
      <c r="U252" s="36" t="str">
        <f>VLOOKUP(N252,'[1]Stock définitif au 31122021'!$A$3:$G$422,3,FALSE)</f>
        <v>AN</v>
      </c>
      <c r="V252">
        <v>11.12</v>
      </c>
      <c r="W252">
        <v>11.12</v>
      </c>
      <c r="X252" s="45">
        <f>VLOOKUP(A252,'[1]PRIX D''ACHAT A JOUR'!$A$1:$G$477,7,FALSE)</f>
        <v>11.12</v>
      </c>
      <c r="Y252" s="46"/>
      <c r="Z252" s="46"/>
      <c r="AB252" s="41">
        <f>VLOOKUP(A252,'[1]PRIX D''ACHAT A JOUR'!$A$1:$J$477,10,FALSE)</f>
        <v>13.083</v>
      </c>
      <c r="AC252" s="42" t="s">
        <v>2917</v>
      </c>
      <c r="AD252">
        <v>11.24</v>
      </c>
      <c r="AE252" t="s">
        <v>932</v>
      </c>
      <c r="AF252">
        <v>0</v>
      </c>
      <c r="AI252" t="s">
        <v>933</v>
      </c>
      <c r="AJ252" t="s">
        <v>934</v>
      </c>
      <c r="AM252" t="s">
        <v>935</v>
      </c>
      <c r="AN252" t="s">
        <v>936</v>
      </c>
      <c r="AP252">
        <v>0</v>
      </c>
      <c r="AQ252">
        <v>0</v>
      </c>
      <c r="AS252">
        <v>16.850000000000001</v>
      </c>
      <c r="AT252" s="47">
        <f t="shared" si="64"/>
        <v>16.68</v>
      </c>
      <c r="AU252" s="48">
        <f t="shared" si="65"/>
        <v>19.624500000000001</v>
      </c>
      <c r="AV252" s="48"/>
      <c r="AW252" s="48"/>
      <c r="AX252">
        <v>2</v>
      </c>
      <c r="AY252">
        <v>0</v>
      </c>
      <c r="BK252" s="43">
        <f t="shared" si="67"/>
        <v>0.16465875370919877</v>
      </c>
      <c r="BL252" s="9">
        <f t="shared" si="66"/>
        <v>1.5152877697841729</v>
      </c>
      <c r="BM252" s="45">
        <v>1.5</v>
      </c>
      <c r="BN252" s="48">
        <v>1.5</v>
      </c>
      <c r="BO252"/>
      <c r="BP252"/>
      <c r="BQ252" t="str">
        <f t="shared" si="55"/>
        <v/>
      </c>
      <c r="BR252" t="str">
        <f t="shared" si="56"/>
        <v/>
      </c>
      <c r="BS252" t="str">
        <f t="shared" si="57"/>
        <v/>
      </c>
      <c r="BT252">
        <v>20.22</v>
      </c>
      <c r="CB252">
        <v>100</v>
      </c>
      <c r="CC252">
        <v>100</v>
      </c>
      <c r="CD252" t="s">
        <v>951</v>
      </c>
      <c r="CE252">
        <v>0</v>
      </c>
      <c r="CI252">
        <v>0</v>
      </c>
      <c r="CJ252">
        <v>0</v>
      </c>
      <c r="CM252">
        <v>0</v>
      </c>
      <c r="CO252">
        <v>0</v>
      </c>
      <c r="CP252">
        <v>0</v>
      </c>
      <c r="CQ252">
        <v>0</v>
      </c>
      <c r="CT252">
        <v>0</v>
      </c>
      <c r="CU252">
        <v>0</v>
      </c>
      <c r="CV252">
        <v>0</v>
      </c>
      <c r="CW252" t="e">
        <f>VLOOKUP(A252,'[1]NOUVEAUX TARIFS'!$A$1:$E$467,5,FALSE)</f>
        <v>#N/A</v>
      </c>
    </row>
    <row r="253" spans="1:101" hidden="1">
      <c r="A253" t="s">
        <v>2040</v>
      </c>
      <c r="C253" t="str">
        <f>VLOOKUP(A253,'[1]PRIX D''ACHAT A JOUR'!$A$1:$C$477,3,FALSE)</f>
        <v>AN</v>
      </c>
      <c r="D253" t="s">
        <v>2041</v>
      </c>
      <c r="E253">
        <v>8</v>
      </c>
      <c r="F253" t="s">
        <v>965</v>
      </c>
      <c r="G253">
        <v>4</v>
      </c>
      <c r="H253" t="s">
        <v>965</v>
      </c>
      <c r="M253" t="s">
        <v>967</v>
      </c>
      <c r="N253" t="s">
        <v>2040</v>
      </c>
      <c r="O253" t="s">
        <v>2041</v>
      </c>
      <c r="Q253">
        <v>1</v>
      </c>
      <c r="R253">
        <v>1</v>
      </c>
      <c r="S253" s="36">
        <f>VLOOKUP(N253,'[1]Stock définitif au 31122021'!$A$3:$G$422,5,FALSE)</f>
        <v>14</v>
      </c>
      <c r="T253" s="36">
        <f>VLOOKUP(N253,'[1]Stock définitif au 31122021'!$A$3:$G$422,6,FALSE)</f>
        <v>3.4</v>
      </c>
      <c r="U253" s="36" t="str">
        <f>VLOOKUP(N253,'[1]Stock définitif au 31122021'!$A$3:$G$422,3,FALSE)</f>
        <v>AN</v>
      </c>
      <c r="V253">
        <v>3.403</v>
      </c>
      <c r="W253">
        <v>3.403</v>
      </c>
      <c r="X253" s="45">
        <f>VLOOKUP(A253,'[1]PRIX D''ACHAT A JOUR'!$A$1:$G$477,7,FALSE)</f>
        <v>3.403</v>
      </c>
      <c r="Y253" s="46"/>
      <c r="Z253" s="46"/>
      <c r="AB253" s="41">
        <f>VLOOKUP(A253,'[1]PRIX D''ACHAT A JOUR'!$A$1:$J$477,10,FALSE)</f>
        <v>4.0030000000000001</v>
      </c>
      <c r="AC253" s="42" t="s">
        <v>2917</v>
      </c>
      <c r="AD253">
        <v>3.43</v>
      </c>
      <c r="AE253" t="s">
        <v>932</v>
      </c>
      <c r="AF253">
        <v>0</v>
      </c>
      <c r="AI253" t="s">
        <v>933</v>
      </c>
      <c r="AJ253" t="s">
        <v>934</v>
      </c>
      <c r="AM253" t="s">
        <v>935</v>
      </c>
      <c r="AN253" t="s">
        <v>936</v>
      </c>
      <c r="AP253">
        <v>0</v>
      </c>
      <c r="AQ253">
        <v>0</v>
      </c>
      <c r="AS253">
        <v>5.15</v>
      </c>
      <c r="AT253" s="47">
        <f t="shared" si="64"/>
        <v>5.1044999999999998</v>
      </c>
      <c r="AU253" s="48">
        <f t="shared" si="65"/>
        <v>6.0045000000000002</v>
      </c>
      <c r="AV253" s="48"/>
      <c r="AW253" s="48"/>
      <c r="AX253">
        <v>2</v>
      </c>
      <c r="AY253">
        <v>0</v>
      </c>
      <c r="BK253" s="43">
        <f t="shared" si="67"/>
        <v>0.16592233009708734</v>
      </c>
      <c r="BL253" s="9">
        <f t="shared" si="66"/>
        <v>1.5133705553923009</v>
      </c>
      <c r="BM253" s="45">
        <v>1.5</v>
      </c>
      <c r="BN253" s="48">
        <v>1.5</v>
      </c>
      <c r="BO253"/>
      <c r="BP253"/>
      <c r="BQ253" t="str">
        <f t="shared" si="55"/>
        <v/>
      </c>
      <c r="BR253" t="str">
        <f t="shared" si="56"/>
        <v/>
      </c>
      <c r="BS253" t="str">
        <f t="shared" si="57"/>
        <v/>
      </c>
      <c r="BT253">
        <v>6.18</v>
      </c>
      <c r="CB253">
        <v>100</v>
      </c>
      <c r="CC253">
        <v>100</v>
      </c>
      <c r="CD253" t="s">
        <v>951</v>
      </c>
      <c r="CE253">
        <v>0</v>
      </c>
      <c r="CI253">
        <v>0</v>
      </c>
      <c r="CJ253">
        <v>0</v>
      </c>
      <c r="CM253">
        <v>0</v>
      </c>
      <c r="CO253">
        <v>0</v>
      </c>
      <c r="CP253">
        <v>0</v>
      </c>
      <c r="CQ253">
        <v>0</v>
      </c>
      <c r="CT253">
        <v>0</v>
      </c>
      <c r="CU253">
        <v>0</v>
      </c>
      <c r="CV253">
        <v>0</v>
      </c>
      <c r="CW253" t="e">
        <f>VLOOKUP(A253,'[1]NOUVEAUX TARIFS'!$A$1:$E$467,5,FALSE)</f>
        <v>#N/A</v>
      </c>
    </row>
    <row r="254" spans="1:101" hidden="1">
      <c r="A254" t="s">
        <v>1737</v>
      </c>
      <c r="C254" t="str">
        <f>VLOOKUP(A254,'[1]PRIX D''ACHAT A JOUR'!$A$1:$C$477,3,FALSE)</f>
        <v>AN</v>
      </c>
      <c r="D254" t="s">
        <v>1738</v>
      </c>
      <c r="E254">
        <v>4</v>
      </c>
      <c r="F254" t="s">
        <v>1047</v>
      </c>
      <c r="K254" t="s">
        <v>1043</v>
      </c>
      <c r="L254" t="s">
        <v>1044</v>
      </c>
      <c r="M254" t="s">
        <v>967</v>
      </c>
      <c r="N254" t="s">
        <v>1737</v>
      </c>
      <c r="O254" t="s">
        <v>1739</v>
      </c>
      <c r="Q254">
        <v>1</v>
      </c>
      <c r="R254">
        <v>1</v>
      </c>
      <c r="S254" s="36">
        <f>VLOOKUP(N254,'[1]Stock définitif au 31122021'!$A$3:$G$422,5,FALSE)</f>
        <v>238</v>
      </c>
      <c r="T254" s="36">
        <f>VLOOKUP(N254,'[1]Stock définitif au 31122021'!$A$3:$G$422,6,FALSE)</f>
        <v>1.03</v>
      </c>
      <c r="U254" s="36" t="str">
        <f>VLOOKUP(N254,'[1]Stock définitif au 31122021'!$A$3:$G$422,3,FALSE)</f>
        <v>AN</v>
      </c>
      <c r="V254">
        <v>1.0329999999999999</v>
      </c>
      <c r="W254">
        <v>1.0329999999999999</v>
      </c>
      <c r="X254" s="45">
        <f>VLOOKUP(A254,'[1]PRIX D''ACHAT A JOUR'!$A$1:$G$477,7,FALSE)</f>
        <v>1.0329999999999999</v>
      </c>
      <c r="Y254" s="46"/>
      <c r="Z254" s="46"/>
      <c r="AB254" s="41">
        <f>VLOOKUP(A254,'[1]PRIX D''ACHAT A JOUR'!$A$1:$J$477,10,FALSE)</f>
        <v>1.0329999999999999</v>
      </c>
      <c r="AC254" s="42" t="s">
        <v>2917</v>
      </c>
      <c r="AD254">
        <v>1.43</v>
      </c>
      <c r="AE254" t="s">
        <v>932</v>
      </c>
      <c r="AF254">
        <v>0</v>
      </c>
      <c r="AI254" t="s">
        <v>933</v>
      </c>
      <c r="AJ254" t="s">
        <v>934</v>
      </c>
      <c r="AM254" t="s">
        <v>935</v>
      </c>
      <c r="AN254" t="s">
        <v>936</v>
      </c>
      <c r="AP254">
        <v>0</v>
      </c>
      <c r="AQ254">
        <v>0</v>
      </c>
      <c r="AS254">
        <v>2.15</v>
      </c>
      <c r="AT254" s="47">
        <f t="shared" si="64"/>
        <v>2.0659999999999998</v>
      </c>
      <c r="AU254" s="48">
        <f t="shared" si="65"/>
        <v>2.0659999999999998</v>
      </c>
      <c r="AV254" s="48"/>
      <c r="AW254" s="48"/>
      <c r="AX254">
        <v>2</v>
      </c>
      <c r="AY254">
        <v>0</v>
      </c>
      <c r="BK254" s="43">
        <f t="shared" si="67"/>
        <v>-3.9069767441860505E-2</v>
      </c>
      <c r="BL254" s="9">
        <f t="shared" si="66"/>
        <v>2.0813165537270089</v>
      </c>
      <c r="BM254" s="45">
        <v>2</v>
      </c>
      <c r="BN254" s="48">
        <v>2</v>
      </c>
      <c r="BO254"/>
      <c r="BP254"/>
      <c r="BQ254" t="str">
        <f t="shared" si="55"/>
        <v/>
      </c>
      <c r="BR254" t="str">
        <f t="shared" si="56"/>
        <v/>
      </c>
      <c r="BS254" t="str">
        <f t="shared" si="57"/>
        <v/>
      </c>
      <c r="BT254">
        <v>2.58</v>
      </c>
      <c r="CB254">
        <v>100</v>
      </c>
      <c r="CC254">
        <v>100</v>
      </c>
      <c r="CD254" t="s">
        <v>951</v>
      </c>
      <c r="CE254">
        <v>0</v>
      </c>
      <c r="CI254">
        <v>0</v>
      </c>
      <c r="CJ254">
        <v>0</v>
      </c>
      <c r="CM254">
        <v>0</v>
      </c>
      <c r="CO254">
        <v>0</v>
      </c>
      <c r="CP254">
        <v>0</v>
      </c>
      <c r="CQ254">
        <v>0</v>
      </c>
      <c r="CT254">
        <v>0</v>
      </c>
      <c r="CU254">
        <v>0</v>
      </c>
      <c r="CV254">
        <v>0</v>
      </c>
      <c r="CW254" t="e">
        <f>VLOOKUP(A254,'[1]NOUVEAUX TARIFS'!$A$1:$E$467,5,FALSE)</f>
        <v>#N/A</v>
      </c>
    </row>
    <row r="255" spans="1:101" hidden="1">
      <c r="A255" t="s">
        <v>2038</v>
      </c>
      <c r="C255" t="str">
        <f>VLOOKUP(A255,'[1]PRIX D''ACHAT A JOUR'!$A$1:$C$477,3,FALSE)</f>
        <v>AN</v>
      </c>
      <c r="D255" t="s">
        <v>2039</v>
      </c>
      <c r="E255">
        <v>8</v>
      </c>
      <c r="F255" t="s">
        <v>965</v>
      </c>
      <c r="G255">
        <v>4</v>
      </c>
      <c r="H255" t="s">
        <v>965</v>
      </c>
      <c r="M255" t="s">
        <v>967</v>
      </c>
      <c r="N255" t="s">
        <v>2038</v>
      </c>
      <c r="O255" t="s">
        <v>2039</v>
      </c>
      <c r="Q255">
        <v>1</v>
      </c>
      <c r="R255">
        <v>1</v>
      </c>
      <c r="S255" s="36">
        <f>VLOOKUP(N255,'[1]Stock définitif au 31122021'!$A$3:$G$422,5,FALSE)</f>
        <v>40</v>
      </c>
      <c r="T255" s="36">
        <f>VLOOKUP(N255,'[1]Stock définitif au 31122021'!$A$3:$G$422,6,FALSE)</f>
        <v>9.3800000000000008</v>
      </c>
      <c r="U255" s="36" t="str">
        <f>VLOOKUP(N255,'[1]Stock définitif au 31122021'!$A$3:$G$422,3,FALSE)</f>
        <v>AN</v>
      </c>
      <c r="V255">
        <v>9.3829999999999991</v>
      </c>
      <c r="W255">
        <v>9.3829999999999991</v>
      </c>
      <c r="X255" s="45">
        <f>VLOOKUP(A255,'[1]PRIX D''ACHAT A JOUR'!$A$1:$G$477,7,FALSE)</f>
        <v>9.3829999999999991</v>
      </c>
      <c r="Y255" s="46"/>
      <c r="Z255" s="46"/>
      <c r="AB255" s="41">
        <f>VLOOKUP(A255,'[1]PRIX D''ACHAT A JOUR'!$A$1:$J$477,10,FALSE)</f>
        <v>11.038</v>
      </c>
      <c r="AC255" s="42" t="s">
        <v>2917</v>
      </c>
      <c r="AD255">
        <v>9.48</v>
      </c>
      <c r="AE255" t="s">
        <v>932</v>
      </c>
      <c r="AF255">
        <v>0</v>
      </c>
      <c r="AI255" t="s">
        <v>933</v>
      </c>
      <c r="AJ255" t="s">
        <v>934</v>
      </c>
      <c r="AM255" t="s">
        <v>935</v>
      </c>
      <c r="AN255" t="s">
        <v>936</v>
      </c>
      <c r="AP255">
        <v>0</v>
      </c>
      <c r="AQ255">
        <v>0</v>
      </c>
      <c r="AS255">
        <v>14.22</v>
      </c>
      <c r="AT255" s="47">
        <f t="shared" si="64"/>
        <v>14.074499999999999</v>
      </c>
      <c r="AU255" s="48">
        <f t="shared" si="65"/>
        <v>16.557000000000002</v>
      </c>
      <c r="AV255" s="48"/>
      <c r="AW255" s="48"/>
      <c r="AX255">
        <v>2</v>
      </c>
      <c r="AY255">
        <v>0</v>
      </c>
      <c r="BK255" s="43">
        <f t="shared" si="67"/>
        <v>0.16434599156118154</v>
      </c>
      <c r="BL255" s="9">
        <f t="shared" si="66"/>
        <v>1.5155067675583505</v>
      </c>
      <c r="BM255" s="45">
        <v>1.5</v>
      </c>
      <c r="BN255" s="48">
        <v>1.5</v>
      </c>
      <c r="BO255"/>
      <c r="BP255"/>
      <c r="BQ255" t="str">
        <f t="shared" si="55"/>
        <v/>
      </c>
      <c r="BR255" t="str">
        <f t="shared" si="56"/>
        <v/>
      </c>
      <c r="BS255" t="str">
        <f t="shared" si="57"/>
        <v/>
      </c>
      <c r="BT255">
        <v>17.059999999999999</v>
      </c>
      <c r="CB255">
        <v>100</v>
      </c>
      <c r="CC255">
        <v>100</v>
      </c>
      <c r="CD255" t="s">
        <v>951</v>
      </c>
      <c r="CE255">
        <v>0</v>
      </c>
      <c r="CI255">
        <v>0</v>
      </c>
      <c r="CJ255">
        <v>0</v>
      </c>
      <c r="CM255">
        <v>0</v>
      </c>
      <c r="CO255">
        <v>0</v>
      </c>
      <c r="CP255">
        <v>0</v>
      </c>
      <c r="CQ255">
        <v>0</v>
      </c>
      <c r="CT255">
        <v>0</v>
      </c>
      <c r="CU255">
        <v>0</v>
      </c>
      <c r="CV255">
        <v>0</v>
      </c>
      <c r="CW255" t="e">
        <f>VLOOKUP(A255,'[1]NOUVEAUX TARIFS'!$A$1:$E$467,5,FALSE)</f>
        <v>#N/A</v>
      </c>
    </row>
    <row r="256" spans="1:101" hidden="1">
      <c r="A256" t="s">
        <v>1740</v>
      </c>
      <c r="C256" t="str">
        <f>VLOOKUP(A256,'[1]PRIX D''ACHAT A JOUR'!$A$1:$C$477,3,FALSE)</f>
        <v>AN</v>
      </c>
      <c r="D256" t="s">
        <v>1741</v>
      </c>
      <c r="E256">
        <v>4</v>
      </c>
      <c r="F256" t="s">
        <v>1047</v>
      </c>
      <c r="K256" t="s">
        <v>1043</v>
      </c>
      <c r="L256" t="s">
        <v>1044</v>
      </c>
      <c r="M256" t="s">
        <v>967</v>
      </c>
      <c r="N256" t="s">
        <v>1742</v>
      </c>
      <c r="O256" t="s">
        <v>1743</v>
      </c>
      <c r="Q256">
        <v>1</v>
      </c>
      <c r="R256">
        <v>1</v>
      </c>
      <c r="S256" s="36" t="e">
        <f>VLOOKUP(N256,'[1]Stock définitif au 31122021'!$A$3:$G$422,5,FALSE)</f>
        <v>#N/A</v>
      </c>
      <c r="T256" s="36" t="e">
        <f>VLOOKUP(N256,'[1]Stock définitif au 31122021'!$A$3:$G$422,6,FALSE)</f>
        <v>#N/A</v>
      </c>
      <c r="U256" s="36" t="e">
        <f>VLOOKUP(N256,'[1]Stock définitif au 31122021'!$A$3:$G$422,3,FALSE)</f>
        <v>#N/A</v>
      </c>
      <c r="V256">
        <v>0.56799999999999995</v>
      </c>
      <c r="W256">
        <v>0.56799999999999995</v>
      </c>
      <c r="X256" s="45">
        <f>VLOOKUP(A256,'[1]PRIX D''ACHAT A JOUR'!$A$1:$G$477,7,FALSE)</f>
        <v>0.56799999999999995</v>
      </c>
      <c r="Y256" s="46"/>
      <c r="Z256" s="46"/>
      <c r="AB256" s="41">
        <f>+X256</f>
        <v>0.56799999999999995</v>
      </c>
      <c r="AC256" s="42" t="s">
        <v>2917</v>
      </c>
      <c r="AD256">
        <v>0.53500000000000003</v>
      </c>
      <c r="AE256" t="s">
        <v>932</v>
      </c>
      <c r="AF256">
        <v>0</v>
      </c>
      <c r="AI256" t="s">
        <v>933</v>
      </c>
      <c r="AJ256" t="s">
        <v>934</v>
      </c>
      <c r="AM256" t="s">
        <v>935</v>
      </c>
      <c r="AN256" t="s">
        <v>936</v>
      </c>
      <c r="AP256">
        <v>0</v>
      </c>
      <c r="AQ256">
        <v>0</v>
      </c>
      <c r="AS256">
        <v>0.8</v>
      </c>
      <c r="AT256" s="47">
        <f t="shared" si="64"/>
        <v>0.85199999999999987</v>
      </c>
      <c r="AU256" s="48">
        <f t="shared" si="65"/>
        <v>0.85199999999999987</v>
      </c>
      <c r="AV256" s="48"/>
      <c r="AW256" s="48"/>
      <c r="AX256">
        <v>2</v>
      </c>
      <c r="AY256">
        <v>0</v>
      </c>
      <c r="BK256" s="43">
        <f t="shared" si="67"/>
        <v>6.499999999999978E-2</v>
      </c>
      <c r="BL256" s="9">
        <f t="shared" si="66"/>
        <v>1.4084507042253522</v>
      </c>
      <c r="BM256" s="45">
        <v>1.5</v>
      </c>
      <c r="BN256" s="48">
        <v>1.5</v>
      </c>
      <c r="BO256"/>
      <c r="BP256"/>
      <c r="BQ256" t="str">
        <f t="shared" si="55"/>
        <v/>
      </c>
      <c r="BR256" t="str">
        <f t="shared" si="56"/>
        <v/>
      </c>
      <c r="BS256" t="str">
        <f t="shared" si="57"/>
        <v/>
      </c>
      <c r="BT256">
        <v>0.96</v>
      </c>
      <c r="CB256">
        <v>100</v>
      </c>
      <c r="CC256">
        <v>100</v>
      </c>
      <c r="CD256" t="s">
        <v>951</v>
      </c>
      <c r="CE256">
        <v>0</v>
      </c>
      <c r="CI256">
        <v>0</v>
      </c>
      <c r="CJ256">
        <v>0</v>
      </c>
      <c r="CM256">
        <v>0</v>
      </c>
      <c r="CO256">
        <v>0</v>
      </c>
      <c r="CP256">
        <v>0</v>
      </c>
      <c r="CQ256">
        <v>0</v>
      </c>
      <c r="CT256">
        <v>0</v>
      </c>
      <c r="CU256">
        <v>0</v>
      </c>
      <c r="CV256">
        <v>0</v>
      </c>
      <c r="CW256" t="e">
        <f>VLOOKUP(A256,'[1]NOUVEAUX TARIFS'!$A$1:$E$467,5,FALSE)</f>
        <v>#N/A</v>
      </c>
    </row>
    <row r="257" spans="1:101" hidden="1">
      <c r="A257" t="s">
        <v>1798</v>
      </c>
      <c r="C257" t="str">
        <f>VLOOKUP(A257,'[1]PRIX D''ACHAT A JOUR'!$A$1:$C$477,3,FALSE)</f>
        <v>AN</v>
      </c>
      <c r="D257" t="s">
        <v>1799</v>
      </c>
      <c r="E257">
        <v>16</v>
      </c>
      <c r="F257" t="s">
        <v>1031</v>
      </c>
      <c r="M257" t="s">
        <v>1800</v>
      </c>
      <c r="N257" t="s">
        <v>1798</v>
      </c>
      <c r="O257" t="s">
        <v>1799</v>
      </c>
      <c r="Q257">
        <v>1</v>
      </c>
      <c r="R257">
        <v>0</v>
      </c>
      <c r="S257" s="36">
        <f>VLOOKUP(N257,'[1]Stock définitif au 31122021'!$A$3:$G$422,5,FALSE)</f>
        <v>5</v>
      </c>
      <c r="T257" s="36">
        <f>VLOOKUP(N257,'[1]Stock définitif au 31122021'!$A$3:$G$422,6,FALSE)</f>
        <v>12</v>
      </c>
      <c r="U257" s="36" t="str">
        <f>VLOOKUP(N257,'[1]Stock définitif au 31122021'!$A$3:$G$422,3,FALSE)</f>
        <v>AN</v>
      </c>
      <c r="V257">
        <v>12</v>
      </c>
      <c r="W257">
        <v>12</v>
      </c>
      <c r="X257" s="45">
        <f>VLOOKUP(A257,'[1]PRIX D''ACHAT A JOUR'!$A$1:$G$477,7,FALSE)</f>
        <v>12</v>
      </c>
      <c r="Y257" s="46"/>
      <c r="Z257" s="46"/>
      <c r="AB257" s="41">
        <f>+X257</f>
        <v>12</v>
      </c>
      <c r="AC257" s="42" t="s">
        <v>2917</v>
      </c>
      <c r="AD257">
        <v>0</v>
      </c>
      <c r="AE257" t="s">
        <v>932</v>
      </c>
      <c r="AF257">
        <v>0</v>
      </c>
      <c r="AI257" t="s">
        <v>933</v>
      </c>
      <c r="AJ257" t="s">
        <v>934</v>
      </c>
      <c r="AM257" t="s">
        <v>935</v>
      </c>
      <c r="AN257" t="s">
        <v>936</v>
      </c>
      <c r="AP257">
        <v>0</v>
      </c>
      <c r="AQ257">
        <v>0</v>
      </c>
      <c r="AS257">
        <v>20.03</v>
      </c>
      <c r="AT257" s="47">
        <f t="shared" si="64"/>
        <v>21</v>
      </c>
      <c r="AU257" s="48">
        <f t="shared" si="65"/>
        <v>21</v>
      </c>
      <c r="AV257" s="48"/>
      <c r="AW257" s="48"/>
      <c r="AX257">
        <v>2</v>
      </c>
      <c r="AY257">
        <v>0</v>
      </c>
      <c r="BK257" s="43">
        <f t="shared" si="67"/>
        <v>4.8427358961557601E-2</v>
      </c>
      <c r="BL257" s="9">
        <f t="shared" si="66"/>
        <v>1.6691666666666667</v>
      </c>
      <c r="BM257" s="45">
        <v>1.75</v>
      </c>
      <c r="BN257" s="48">
        <v>1.75</v>
      </c>
      <c r="BO257"/>
      <c r="BP257"/>
      <c r="BQ257" t="str">
        <f t="shared" si="55"/>
        <v/>
      </c>
      <c r="BR257" t="str">
        <f t="shared" si="56"/>
        <v/>
      </c>
      <c r="BS257" t="str">
        <f t="shared" si="57"/>
        <v/>
      </c>
      <c r="BT257">
        <v>24.04</v>
      </c>
      <c r="CB257">
        <v>100</v>
      </c>
      <c r="CC257">
        <v>100</v>
      </c>
      <c r="CD257" t="s">
        <v>951</v>
      </c>
      <c r="CE257">
        <v>0</v>
      </c>
      <c r="CI257">
        <v>0</v>
      </c>
      <c r="CJ257">
        <v>0</v>
      </c>
      <c r="CM257">
        <v>0</v>
      </c>
      <c r="CO257">
        <v>0</v>
      </c>
      <c r="CP257">
        <v>0</v>
      </c>
      <c r="CQ257">
        <v>0</v>
      </c>
      <c r="CT257">
        <v>0</v>
      </c>
      <c r="CU257">
        <v>0</v>
      </c>
      <c r="CV257">
        <v>0</v>
      </c>
      <c r="CW257" t="e">
        <f>VLOOKUP(A257,'[1]NOUVEAUX TARIFS'!$A$1:$E$467,5,FALSE)</f>
        <v>#N/A</v>
      </c>
    </row>
    <row r="258" spans="1:101" hidden="1">
      <c r="A258" t="s">
        <v>2186</v>
      </c>
      <c r="C258" t="str">
        <f>VLOOKUP(A258,'[1]PRIX D''ACHAT A JOUR'!$A$1:$C$477,3,FALSE)</f>
        <v>AN</v>
      </c>
      <c r="D258" t="s">
        <v>2187</v>
      </c>
      <c r="E258">
        <v>12</v>
      </c>
      <c r="F258" t="s">
        <v>1207</v>
      </c>
      <c r="G258">
        <v>3</v>
      </c>
      <c r="H258" t="s">
        <v>1618</v>
      </c>
      <c r="M258" t="s">
        <v>2155</v>
      </c>
      <c r="N258" t="s">
        <v>2188</v>
      </c>
      <c r="O258" t="s">
        <v>2189</v>
      </c>
      <c r="Q258">
        <v>1</v>
      </c>
      <c r="R258">
        <v>1</v>
      </c>
      <c r="S258" s="36" t="e">
        <f>VLOOKUP(N258,'[1]Stock définitif au 31122021'!$A$3:$G$422,5,FALSE)</f>
        <v>#N/A</v>
      </c>
      <c r="T258" s="36" t="e">
        <f>VLOOKUP(N258,'[1]Stock définitif au 31122021'!$A$3:$G$422,6,FALSE)</f>
        <v>#N/A</v>
      </c>
      <c r="U258" s="36" t="e">
        <f>VLOOKUP(N258,'[1]Stock définitif au 31122021'!$A$3:$G$422,3,FALSE)</f>
        <v>#N/A</v>
      </c>
      <c r="V258">
        <v>4.91</v>
      </c>
      <c r="W258">
        <f>VLOOKUP(A258,'[1]EXPORT ARTICLES 03012022'!$A$1:$R$883,18,FALSE)</f>
        <v>4.91</v>
      </c>
      <c r="X258" s="45">
        <f>VLOOKUP(A258,'[1]PRIX D''ACHAT A JOUR'!$A$1:$G$477,7,FALSE)</f>
        <v>5.4746500000000005</v>
      </c>
      <c r="Y258" s="46"/>
      <c r="Z258" s="46"/>
      <c r="AB258" s="41">
        <f>X258</f>
        <v>5.4746500000000005</v>
      </c>
      <c r="AC258" s="42" t="s">
        <v>2917</v>
      </c>
      <c r="AD258">
        <v>4.91</v>
      </c>
      <c r="AE258" t="s">
        <v>932</v>
      </c>
      <c r="AF258">
        <v>0</v>
      </c>
      <c r="AI258" t="s">
        <v>933</v>
      </c>
      <c r="AJ258" t="s">
        <v>934</v>
      </c>
      <c r="AM258" t="s">
        <v>935</v>
      </c>
      <c r="AN258" t="s">
        <v>936</v>
      </c>
      <c r="AP258">
        <v>0</v>
      </c>
      <c r="AQ258">
        <v>0</v>
      </c>
      <c r="AS258">
        <v>7.37</v>
      </c>
      <c r="AT258" s="47">
        <f t="shared" si="64"/>
        <v>8.2119750000000007</v>
      </c>
      <c r="AU258" s="48">
        <f t="shared" si="65"/>
        <v>8.2119750000000007</v>
      </c>
      <c r="AV258" s="48"/>
      <c r="AW258" s="48"/>
      <c r="AX258">
        <v>2</v>
      </c>
      <c r="AY258">
        <v>0</v>
      </c>
      <c r="BK258" s="43">
        <f t="shared" si="67"/>
        <v>0.11424355495251025</v>
      </c>
      <c r="BL258" s="9">
        <f t="shared" si="66"/>
        <v>1.5010183299389002</v>
      </c>
      <c r="BM258" s="45">
        <v>1.5</v>
      </c>
      <c r="BN258" s="48">
        <v>1.5</v>
      </c>
      <c r="BO258"/>
      <c r="BP258"/>
      <c r="BQ258" t="str">
        <f t="shared" si="55"/>
        <v/>
      </c>
      <c r="BR258" t="str">
        <f t="shared" si="56"/>
        <v/>
      </c>
      <c r="BS258" t="str">
        <f t="shared" si="57"/>
        <v/>
      </c>
      <c r="BT258">
        <v>8.84</v>
      </c>
      <c r="CB258">
        <v>100</v>
      </c>
      <c r="CC258">
        <v>100</v>
      </c>
      <c r="CD258" t="s">
        <v>951</v>
      </c>
      <c r="CE258">
        <v>0</v>
      </c>
      <c r="CI258">
        <v>0</v>
      </c>
      <c r="CJ258">
        <v>0</v>
      </c>
      <c r="CM258">
        <v>0</v>
      </c>
      <c r="CO258">
        <v>0</v>
      </c>
      <c r="CP258">
        <v>0</v>
      </c>
      <c r="CQ258">
        <v>0</v>
      </c>
      <c r="CT258">
        <v>0</v>
      </c>
      <c r="CU258">
        <v>0</v>
      </c>
      <c r="CV258">
        <v>0</v>
      </c>
      <c r="CW258" t="e">
        <f>VLOOKUP(A258,'[1]NOUVEAUX TARIFS'!$A$1:$E$467,5,FALSE)</f>
        <v>#N/A</v>
      </c>
    </row>
    <row r="259" spans="1:101" hidden="1">
      <c r="A259" t="s">
        <v>2190</v>
      </c>
      <c r="C259" t="str">
        <f>VLOOKUP(A259,'[1]PRIX D''ACHAT A JOUR'!$A$1:$C$477,3,FALSE)</f>
        <v>AN</v>
      </c>
      <c r="D259" t="s">
        <v>2191</v>
      </c>
      <c r="E259">
        <v>12</v>
      </c>
      <c r="F259" t="s">
        <v>1207</v>
      </c>
      <c r="G259">
        <v>3</v>
      </c>
      <c r="H259" t="s">
        <v>1618</v>
      </c>
      <c r="M259" t="s">
        <v>2155</v>
      </c>
      <c r="N259" t="s">
        <v>2192</v>
      </c>
      <c r="O259" t="s">
        <v>2193</v>
      </c>
      <c r="Q259">
        <v>1</v>
      </c>
      <c r="R259">
        <v>1</v>
      </c>
      <c r="S259" s="36" t="e">
        <f>VLOOKUP(N259,'[1]Stock définitif au 31122021'!$A$3:$G$422,5,FALSE)</f>
        <v>#N/A</v>
      </c>
      <c r="T259" s="36" t="e">
        <f>VLOOKUP(N259,'[1]Stock définitif au 31122021'!$A$3:$G$422,6,FALSE)</f>
        <v>#N/A</v>
      </c>
      <c r="U259" s="36" t="e">
        <f>VLOOKUP(N259,'[1]Stock définitif au 31122021'!$A$3:$G$422,3,FALSE)</f>
        <v>#N/A</v>
      </c>
      <c r="V259">
        <v>4.9400000000000004</v>
      </c>
      <c r="W259">
        <f>VLOOKUP(A259,'[1]EXPORT ARTICLES 03012022'!$A$1:$R$883,18,FALSE)</f>
        <v>4.9400000000000004</v>
      </c>
      <c r="X259" s="45">
        <f>VLOOKUP(A259,'[1]PRIX D''ACHAT A JOUR'!$A$1:$G$477,7,FALSE)</f>
        <v>5.5081000000000007</v>
      </c>
      <c r="Y259" s="46"/>
      <c r="Z259" s="46"/>
      <c r="AB259" s="41">
        <f>X259</f>
        <v>5.5081000000000007</v>
      </c>
      <c r="AC259" s="42" t="s">
        <v>2917</v>
      </c>
      <c r="AD259">
        <v>4.9400000000000004</v>
      </c>
      <c r="AE259" t="s">
        <v>932</v>
      </c>
      <c r="AF259">
        <v>0</v>
      </c>
      <c r="AI259" t="s">
        <v>933</v>
      </c>
      <c r="AJ259" t="s">
        <v>934</v>
      </c>
      <c r="AM259" t="s">
        <v>935</v>
      </c>
      <c r="AN259" t="s">
        <v>936</v>
      </c>
      <c r="AP259">
        <v>0</v>
      </c>
      <c r="AQ259">
        <v>0</v>
      </c>
      <c r="AS259">
        <v>7.41</v>
      </c>
      <c r="AT259" s="47">
        <f t="shared" si="64"/>
        <v>8.2621500000000019</v>
      </c>
      <c r="AU259" s="48">
        <f t="shared" si="65"/>
        <v>8.2621500000000019</v>
      </c>
      <c r="AV259" s="48"/>
      <c r="AW259" s="48"/>
      <c r="AX259">
        <v>2</v>
      </c>
      <c r="AY259">
        <v>0</v>
      </c>
      <c r="BK259" s="43">
        <f t="shared" si="67"/>
        <v>0.11500000000000023</v>
      </c>
      <c r="BL259" s="9">
        <f t="shared" si="66"/>
        <v>1.5</v>
      </c>
      <c r="BM259" s="45">
        <v>1.5</v>
      </c>
      <c r="BN259" s="48">
        <v>1.5</v>
      </c>
      <c r="BO259"/>
      <c r="BP259"/>
      <c r="BQ259" t="str">
        <f t="shared" si="55"/>
        <v/>
      </c>
      <c r="BR259" t="str">
        <f t="shared" si="56"/>
        <v/>
      </c>
      <c r="BS259" t="str">
        <f t="shared" si="57"/>
        <v/>
      </c>
      <c r="BT259">
        <v>8.89</v>
      </c>
      <c r="CB259">
        <v>100</v>
      </c>
      <c r="CC259">
        <v>100</v>
      </c>
      <c r="CD259" t="s">
        <v>951</v>
      </c>
      <c r="CE259">
        <v>0</v>
      </c>
      <c r="CI259">
        <v>0</v>
      </c>
      <c r="CJ259">
        <v>0</v>
      </c>
      <c r="CM259">
        <v>0</v>
      </c>
      <c r="CO259">
        <v>0</v>
      </c>
      <c r="CP259">
        <v>0</v>
      </c>
      <c r="CQ259">
        <v>0</v>
      </c>
      <c r="CT259">
        <v>0</v>
      </c>
      <c r="CU259">
        <v>0</v>
      </c>
      <c r="CV259">
        <v>0</v>
      </c>
      <c r="CW259" t="e">
        <f>VLOOKUP(A259,'[1]NOUVEAUX TARIFS'!$A$1:$E$467,5,FALSE)</f>
        <v>#N/A</v>
      </c>
    </row>
    <row r="260" spans="1:101" hidden="1">
      <c r="A260" t="s">
        <v>2416</v>
      </c>
      <c r="C260" t="e">
        <f>VLOOKUP(A260,'[1]PRIX D''ACHAT A JOUR'!$A$1:$C$477,3,FALSE)</f>
        <v>#N/A</v>
      </c>
      <c r="D260" t="s">
        <v>2417</v>
      </c>
      <c r="E260">
        <v>12</v>
      </c>
      <c r="F260" t="s">
        <v>1207</v>
      </c>
      <c r="G260">
        <v>3</v>
      </c>
      <c r="H260" t="s">
        <v>1618</v>
      </c>
      <c r="M260" t="s">
        <v>2155</v>
      </c>
      <c r="N260" t="s">
        <v>2416</v>
      </c>
      <c r="O260" t="s">
        <v>2417</v>
      </c>
      <c r="Q260">
        <v>1</v>
      </c>
      <c r="R260">
        <v>1</v>
      </c>
      <c r="S260" s="36" t="e">
        <f>VLOOKUP(N260,'[1]Stock définitif au 31122021'!$A$3:$G$422,5,FALSE)</f>
        <v>#N/A</v>
      </c>
      <c r="T260" s="36" t="e">
        <f>VLOOKUP(N260,'[1]Stock définitif au 31122021'!$A$3:$G$422,6,FALSE)</f>
        <v>#N/A</v>
      </c>
      <c r="U260" s="36" t="e">
        <f>VLOOKUP(N260,'[1]Stock définitif au 31122021'!$A$3:$G$422,3,FALSE)</f>
        <v>#N/A</v>
      </c>
      <c r="V260">
        <v>0</v>
      </c>
      <c r="W260">
        <f>VLOOKUP(A260,'[1]EXPORT ARTICLES 03012022'!$A$1:$R$883,18,FALSE)</f>
        <v>0</v>
      </c>
      <c r="X260" s="45" t="e">
        <f>VLOOKUP(A260,'[1]PRIX D''ACHAT A JOUR'!$A$1:$G$477,7,FALSE)</f>
        <v>#N/A</v>
      </c>
      <c r="Y260" s="46">
        <v>0</v>
      </c>
      <c r="Z260" s="46"/>
      <c r="AB260" s="42" t="e">
        <f>VLOOKUP(A260,'[1]PRIX D''ACHAT A JOUR'!$A$1:$J$477,10,FALSE)</f>
        <v>#N/A</v>
      </c>
      <c r="AC260" s="48"/>
      <c r="AD260">
        <v>0</v>
      </c>
      <c r="AE260" t="s">
        <v>932</v>
      </c>
      <c r="AF260">
        <v>0</v>
      </c>
      <c r="AI260" t="s">
        <v>933</v>
      </c>
      <c r="AJ260" t="s">
        <v>934</v>
      </c>
      <c r="AM260" t="s">
        <v>935</v>
      </c>
      <c r="AN260" t="s">
        <v>936</v>
      </c>
      <c r="AP260">
        <v>0</v>
      </c>
      <c r="AQ260">
        <v>0</v>
      </c>
      <c r="AS260">
        <v>7.37</v>
      </c>
      <c r="AT260" s="47" t="e">
        <f t="shared" si="64"/>
        <v>#N/A</v>
      </c>
      <c r="AU260" s="48" t="e">
        <f t="shared" si="65"/>
        <v>#N/A</v>
      </c>
      <c r="AV260" s="48"/>
      <c r="AW260" s="48"/>
      <c r="AX260">
        <v>2</v>
      </c>
      <c r="AY260">
        <v>0</v>
      </c>
      <c r="BK260" s="43" t="e">
        <f t="shared" si="67"/>
        <v>#N/A</v>
      </c>
      <c r="BL260" s="9">
        <v>0</v>
      </c>
      <c r="BM260" s="45"/>
      <c r="BN260" s="48"/>
      <c r="BO260"/>
      <c r="BP260"/>
      <c r="BQ260" t="str">
        <f t="shared" si="55"/>
        <v/>
      </c>
      <c r="BR260" t="str">
        <f t="shared" si="56"/>
        <v/>
      </c>
      <c r="BS260" t="str">
        <f t="shared" si="57"/>
        <v/>
      </c>
      <c r="BT260">
        <v>8.84</v>
      </c>
      <c r="CB260">
        <v>100</v>
      </c>
      <c r="CC260">
        <v>100</v>
      </c>
      <c r="CD260" t="s">
        <v>960</v>
      </c>
      <c r="CE260">
        <v>0</v>
      </c>
      <c r="CI260">
        <v>0</v>
      </c>
      <c r="CJ260">
        <v>0</v>
      </c>
      <c r="CM260">
        <v>0</v>
      </c>
      <c r="CO260">
        <v>0</v>
      </c>
      <c r="CP260">
        <v>0</v>
      </c>
      <c r="CQ260">
        <v>0</v>
      </c>
      <c r="CT260">
        <v>0</v>
      </c>
      <c r="CU260">
        <v>0</v>
      </c>
      <c r="CV260">
        <v>0</v>
      </c>
      <c r="CW260" t="e">
        <f>VLOOKUP(A260,'[1]NOUVEAUX TARIFS'!$A$1:$E$467,5,FALSE)</f>
        <v>#N/A</v>
      </c>
    </row>
    <row r="261" spans="1:101" hidden="1">
      <c r="A261" t="s">
        <v>2194</v>
      </c>
      <c r="C261" t="str">
        <f>VLOOKUP(A261,'[1]PRIX D''ACHAT A JOUR'!$A$1:$C$477,3,FALSE)</f>
        <v>AN</v>
      </c>
      <c r="D261" t="s">
        <v>2195</v>
      </c>
      <c r="E261">
        <v>12</v>
      </c>
      <c r="F261" t="s">
        <v>1207</v>
      </c>
      <c r="G261">
        <v>3</v>
      </c>
      <c r="H261" t="s">
        <v>1618</v>
      </c>
      <c r="M261" t="s">
        <v>2155</v>
      </c>
      <c r="N261" t="s">
        <v>2196</v>
      </c>
      <c r="O261" t="s">
        <v>2197</v>
      </c>
      <c r="Q261">
        <v>1</v>
      </c>
      <c r="R261">
        <v>1</v>
      </c>
      <c r="S261" s="36" t="e">
        <f>VLOOKUP(N261,'[1]Stock définitif au 31122021'!$A$3:$G$422,5,FALSE)</f>
        <v>#N/A</v>
      </c>
      <c r="T261" s="36" t="e">
        <f>VLOOKUP(N261,'[1]Stock définitif au 31122021'!$A$3:$G$422,6,FALSE)</f>
        <v>#N/A</v>
      </c>
      <c r="U261" s="36" t="e">
        <f>VLOOKUP(N261,'[1]Stock définitif au 31122021'!$A$3:$G$422,3,FALSE)</f>
        <v>#N/A</v>
      </c>
      <c r="V261">
        <v>6.54</v>
      </c>
      <c r="W261">
        <f>VLOOKUP(A261,'[1]EXPORT ARTICLES 03012022'!$A$1:$R$883,18,FALSE)</f>
        <v>6.54</v>
      </c>
      <c r="X261" s="45">
        <f>VLOOKUP(A261,'[1]PRIX D''ACHAT A JOUR'!$A$1:$G$477,7,FALSE)</f>
        <v>7.2920999999999996</v>
      </c>
      <c r="Y261" s="46"/>
      <c r="Z261" s="46"/>
      <c r="AB261" s="41">
        <f t="shared" ref="AB261:AB266" si="68">X261</f>
        <v>7.2920999999999996</v>
      </c>
      <c r="AC261" s="42" t="s">
        <v>2917</v>
      </c>
      <c r="AD261">
        <v>6.54</v>
      </c>
      <c r="AE261" t="s">
        <v>932</v>
      </c>
      <c r="AF261">
        <v>0</v>
      </c>
      <c r="AI261" t="s">
        <v>933</v>
      </c>
      <c r="AJ261" t="s">
        <v>934</v>
      </c>
      <c r="AM261" t="s">
        <v>935</v>
      </c>
      <c r="AN261" t="s">
        <v>936</v>
      </c>
      <c r="AP261">
        <v>0</v>
      </c>
      <c r="AQ261">
        <v>0</v>
      </c>
      <c r="AS261">
        <v>9.81</v>
      </c>
      <c r="AT261" s="47">
        <f t="shared" si="64"/>
        <v>10.93815</v>
      </c>
      <c r="AU261" s="48">
        <f t="shared" si="65"/>
        <v>10.93815</v>
      </c>
      <c r="AV261" s="48"/>
      <c r="AW261" s="48"/>
      <c r="AX261">
        <v>2</v>
      </c>
      <c r="AY261">
        <v>0</v>
      </c>
      <c r="BK261" s="43">
        <f t="shared" si="67"/>
        <v>0.11499999999999996</v>
      </c>
      <c r="BL261" s="9">
        <f t="shared" ref="BL261:BL267" si="69">AS261/V261</f>
        <v>1.5</v>
      </c>
      <c r="BM261" s="45">
        <v>1.5</v>
      </c>
      <c r="BN261" s="48">
        <v>1.5</v>
      </c>
      <c r="BO261"/>
      <c r="BP261"/>
      <c r="BQ261" t="str">
        <f t="shared" si="55"/>
        <v/>
      </c>
      <c r="BR261" t="str">
        <f t="shared" si="56"/>
        <v/>
      </c>
      <c r="BS261" t="str">
        <f t="shared" si="57"/>
        <v/>
      </c>
      <c r="BT261">
        <v>11.77</v>
      </c>
      <c r="CB261">
        <v>100</v>
      </c>
      <c r="CC261">
        <v>100</v>
      </c>
      <c r="CD261" t="s">
        <v>951</v>
      </c>
      <c r="CE261">
        <v>0</v>
      </c>
      <c r="CI261">
        <v>0</v>
      </c>
      <c r="CJ261">
        <v>0</v>
      </c>
      <c r="CM261">
        <v>0</v>
      </c>
      <c r="CO261">
        <v>0</v>
      </c>
      <c r="CP261">
        <v>0</v>
      </c>
      <c r="CQ261">
        <v>0</v>
      </c>
      <c r="CT261">
        <v>0</v>
      </c>
      <c r="CU261">
        <v>0</v>
      </c>
      <c r="CV261">
        <v>0</v>
      </c>
      <c r="CW261" t="e">
        <f>VLOOKUP(A261,'[1]NOUVEAUX TARIFS'!$A$1:$E$467,5,FALSE)</f>
        <v>#N/A</v>
      </c>
    </row>
    <row r="262" spans="1:101" hidden="1">
      <c r="A262" t="s">
        <v>2198</v>
      </c>
      <c r="C262" t="str">
        <f>VLOOKUP(A262,'[1]PRIX D''ACHAT A JOUR'!$A$1:$C$477,3,FALSE)</f>
        <v>AN</v>
      </c>
      <c r="D262" t="s">
        <v>2199</v>
      </c>
      <c r="E262">
        <v>12</v>
      </c>
      <c r="F262" t="s">
        <v>1207</v>
      </c>
      <c r="G262">
        <v>3</v>
      </c>
      <c r="H262" t="s">
        <v>1618</v>
      </c>
      <c r="M262" t="s">
        <v>2155</v>
      </c>
      <c r="N262" t="s">
        <v>2200</v>
      </c>
      <c r="O262" t="s">
        <v>2201</v>
      </c>
      <c r="Q262">
        <v>1</v>
      </c>
      <c r="R262">
        <v>1</v>
      </c>
      <c r="S262" s="36" t="e">
        <f>VLOOKUP(N262,'[1]Stock définitif au 31122021'!$A$3:$G$422,5,FALSE)</f>
        <v>#N/A</v>
      </c>
      <c r="T262" s="36" t="e">
        <f>VLOOKUP(N262,'[1]Stock définitif au 31122021'!$A$3:$G$422,6,FALSE)</f>
        <v>#N/A</v>
      </c>
      <c r="U262" s="36" t="e">
        <f>VLOOKUP(N262,'[1]Stock définitif au 31122021'!$A$3:$G$422,3,FALSE)</f>
        <v>#N/A</v>
      </c>
      <c r="V262">
        <v>6.6</v>
      </c>
      <c r="W262">
        <f>VLOOKUP(A262,'[1]EXPORT ARTICLES 03012022'!$A$1:$R$883,18,FALSE)</f>
        <v>6.6</v>
      </c>
      <c r="X262" s="45">
        <f>VLOOKUP(A262,'[1]PRIX D''ACHAT A JOUR'!$A$1:$G$477,7,FALSE)</f>
        <v>7.359</v>
      </c>
      <c r="Y262" s="46"/>
      <c r="Z262" s="46"/>
      <c r="AB262" s="41">
        <f t="shared" si="68"/>
        <v>7.359</v>
      </c>
      <c r="AC262" s="42" t="s">
        <v>2917</v>
      </c>
      <c r="AD262">
        <v>6.6</v>
      </c>
      <c r="AE262" t="s">
        <v>932</v>
      </c>
      <c r="AF262">
        <v>0</v>
      </c>
      <c r="AI262" t="s">
        <v>933</v>
      </c>
      <c r="AJ262" t="s">
        <v>934</v>
      </c>
      <c r="AM262" t="s">
        <v>935</v>
      </c>
      <c r="AN262" t="s">
        <v>936</v>
      </c>
      <c r="AP262">
        <v>0</v>
      </c>
      <c r="AQ262">
        <v>0</v>
      </c>
      <c r="AS262">
        <v>9.9</v>
      </c>
      <c r="AT262" s="47">
        <f t="shared" si="64"/>
        <v>11.038499999999999</v>
      </c>
      <c r="AU262" s="48">
        <f t="shared" si="65"/>
        <v>11.038499999999999</v>
      </c>
      <c r="AV262" s="48"/>
      <c r="AW262" s="48"/>
      <c r="AX262">
        <v>2</v>
      </c>
      <c r="AY262">
        <v>0</v>
      </c>
      <c r="BK262" s="43">
        <f t="shared" si="67"/>
        <v>0.11499999999999987</v>
      </c>
      <c r="BL262" s="9">
        <f t="shared" si="69"/>
        <v>1.5000000000000002</v>
      </c>
      <c r="BM262" s="45">
        <v>1.5</v>
      </c>
      <c r="BN262" s="48">
        <v>1.5</v>
      </c>
      <c r="BO262"/>
      <c r="BP262"/>
      <c r="BQ262" t="str">
        <f t="shared" si="55"/>
        <v/>
      </c>
      <c r="BR262" t="str">
        <f t="shared" si="56"/>
        <v/>
      </c>
      <c r="BS262" t="str">
        <f t="shared" si="57"/>
        <v/>
      </c>
      <c r="BT262">
        <v>11.88</v>
      </c>
      <c r="CB262">
        <v>100</v>
      </c>
      <c r="CC262">
        <v>100</v>
      </c>
      <c r="CD262" t="s">
        <v>951</v>
      </c>
      <c r="CE262">
        <v>0</v>
      </c>
      <c r="CI262">
        <v>0</v>
      </c>
      <c r="CJ262">
        <v>0</v>
      </c>
      <c r="CM262">
        <v>0</v>
      </c>
      <c r="CO262">
        <v>0</v>
      </c>
      <c r="CP262">
        <v>0</v>
      </c>
      <c r="CQ262">
        <v>0</v>
      </c>
      <c r="CT262">
        <v>0</v>
      </c>
      <c r="CU262">
        <v>0</v>
      </c>
      <c r="CV262">
        <v>0</v>
      </c>
      <c r="CW262" t="e">
        <f>VLOOKUP(A262,'[1]NOUVEAUX TARIFS'!$A$1:$E$467,5,FALSE)</f>
        <v>#N/A</v>
      </c>
    </row>
    <row r="263" spans="1:101" hidden="1">
      <c r="A263" t="s">
        <v>2202</v>
      </c>
      <c r="C263" t="str">
        <f>VLOOKUP(A263,'[1]PRIX D''ACHAT A JOUR'!$A$1:$C$477,3,FALSE)</f>
        <v>AN</v>
      </c>
      <c r="D263" t="s">
        <v>2203</v>
      </c>
      <c r="E263">
        <v>12</v>
      </c>
      <c r="F263" t="s">
        <v>1207</v>
      </c>
      <c r="G263">
        <v>3</v>
      </c>
      <c r="H263" t="s">
        <v>1618</v>
      </c>
      <c r="M263" t="s">
        <v>2155</v>
      </c>
      <c r="N263" t="s">
        <v>2204</v>
      </c>
      <c r="O263" t="s">
        <v>2205</v>
      </c>
      <c r="Q263">
        <v>1</v>
      </c>
      <c r="R263">
        <v>1</v>
      </c>
      <c r="S263" s="36" t="e">
        <f>VLOOKUP(N263,'[1]Stock définitif au 31122021'!$A$3:$G$422,5,FALSE)</f>
        <v>#N/A</v>
      </c>
      <c r="T263" s="36" t="e">
        <f>VLOOKUP(N263,'[1]Stock définitif au 31122021'!$A$3:$G$422,6,FALSE)</f>
        <v>#N/A</v>
      </c>
      <c r="U263" s="36" t="e">
        <f>VLOOKUP(N263,'[1]Stock définitif au 31122021'!$A$3:$G$422,3,FALSE)</f>
        <v>#N/A</v>
      </c>
      <c r="V263">
        <v>6.88</v>
      </c>
      <c r="W263">
        <f>VLOOKUP(A263,'[1]EXPORT ARTICLES 03012022'!$A$1:$R$883,18,FALSE)</f>
        <v>6.88</v>
      </c>
      <c r="X263" s="45">
        <f>VLOOKUP(A263,'[1]PRIX D''ACHAT A JOUR'!$A$1:$G$477,7,FALSE)</f>
        <v>7.6711999999999998</v>
      </c>
      <c r="Y263" s="46"/>
      <c r="Z263" s="46"/>
      <c r="AB263" s="41">
        <f t="shared" si="68"/>
        <v>7.6711999999999998</v>
      </c>
      <c r="AC263" s="42" t="s">
        <v>2917</v>
      </c>
      <c r="AD263">
        <v>6.88</v>
      </c>
      <c r="AE263" t="s">
        <v>932</v>
      </c>
      <c r="AF263">
        <v>0</v>
      </c>
      <c r="AI263" t="s">
        <v>933</v>
      </c>
      <c r="AJ263" t="s">
        <v>934</v>
      </c>
      <c r="AM263" t="s">
        <v>935</v>
      </c>
      <c r="AN263" t="s">
        <v>936</v>
      </c>
      <c r="AP263">
        <v>0</v>
      </c>
      <c r="AQ263">
        <v>0</v>
      </c>
      <c r="AS263">
        <v>10.32</v>
      </c>
      <c r="AT263" s="47">
        <f t="shared" si="64"/>
        <v>11.5068</v>
      </c>
      <c r="AU263" s="48">
        <f t="shared" si="65"/>
        <v>11.5068</v>
      </c>
      <c r="AV263" s="48"/>
      <c r="AW263" s="48"/>
      <c r="AX263">
        <v>2</v>
      </c>
      <c r="AY263">
        <v>0</v>
      </c>
      <c r="BK263" s="43">
        <f t="shared" si="67"/>
        <v>0.11499999999999998</v>
      </c>
      <c r="BL263" s="9">
        <f t="shared" si="69"/>
        <v>1.5</v>
      </c>
      <c r="BM263" s="45">
        <v>1.5</v>
      </c>
      <c r="BN263" s="48">
        <v>1.5</v>
      </c>
      <c r="BO263"/>
      <c r="BP263"/>
      <c r="BQ263" t="str">
        <f t="shared" si="55"/>
        <v/>
      </c>
      <c r="BR263" t="str">
        <f t="shared" si="56"/>
        <v/>
      </c>
      <c r="BS263" t="str">
        <f t="shared" si="57"/>
        <v/>
      </c>
      <c r="BT263">
        <v>12.38</v>
      </c>
      <c r="CB263">
        <v>100</v>
      </c>
      <c r="CC263">
        <v>100</v>
      </c>
      <c r="CD263" t="s">
        <v>951</v>
      </c>
      <c r="CE263">
        <v>0</v>
      </c>
      <c r="CI263">
        <v>0</v>
      </c>
      <c r="CJ263">
        <v>0</v>
      </c>
      <c r="CM263">
        <v>0</v>
      </c>
      <c r="CO263">
        <v>0</v>
      </c>
      <c r="CP263">
        <v>0</v>
      </c>
      <c r="CQ263">
        <v>0</v>
      </c>
      <c r="CT263">
        <v>0</v>
      </c>
      <c r="CU263">
        <v>0</v>
      </c>
      <c r="CV263">
        <v>0</v>
      </c>
      <c r="CW263" t="e">
        <f>VLOOKUP(A263,'[1]NOUVEAUX TARIFS'!$A$1:$E$467,5,FALSE)</f>
        <v>#N/A</v>
      </c>
    </row>
    <row r="264" spans="1:101" hidden="1">
      <c r="A264" t="s">
        <v>2206</v>
      </c>
      <c r="C264" t="str">
        <f>VLOOKUP(A264,'[1]PRIX D''ACHAT A JOUR'!$A$1:$C$477,3,FALSE)</f>
        <v>AN</v>
      </c>
      <c r="D264" t="s">
        <v>2207</v>
      </c>
      <c r="E264">
        <v>12</v>
      </c>
      <c r="F264" t="s">
        <v>1207</v>
      </c>
      <c r="G264">
        <v>3</v>
      </c>
      <c r="H264" t="s">
        <v>1618</v>
      </c>
      <c r="M264" t="s">
        <v>2155</v>
      </c>
      <c r="N264" t="s">
        <v>2208</v>
      </c>
      <c r="O264" t="s">
        <v>2209</v>
      </c>
      <c r="Q264">
        <v>1</v>
      </c>
      <c r="R264">
        <v>1</v>
      </c>
      <c r="S264" s="36" t="e">
        <f>VLOOKUP(N264,'[1]Stock définitif au 31122021'!$A$3:$G$422,5,FALSE)</f>
        <v>#N/A</v>
      </c>
      <c r="T264" s="36" t="e">
        <f>VLOOKUP(N264,'[1]Stock définitif au 31122021'!$A$3:$G$422,6,FALSE)</f>
        <v>#N/A</v>
      </c>
      <c r="U264" s="36" t="e">
        <f>VLOOKUP(N264,'[1]Stock définitif au 31122021'!$A$3:$G$422,3,FALSE)</f>
        <v>#N/A</v>
      </c>
      <c r="V264">
        <v>7.24</v>
      </c>
      <c r="W264">
        <f>VLOOKUP(A264,'[1]EXPORT ARTICLES 03012022'!$A$1:$R$883,18,FALSE)</f>
        <v>7.24</v>
      </c>
      <c r="X264" s="45">
        <f>VLOOKUP(A264,'[1]PRIX D''ACHAT A JOUR'!$A$1:$G$477,7,FALSE)</f>
        <v>8.0725999999999996</v>
      </c>
      <c r="Y264" s="46"/>
      <c r="Z264" s="46"/>
      <c r="AB264" s="41">
        <f t="shared" si="68"/>
        <v>8.0725999999999996</v>
      </c>
      <c r="AC264" s="42" t="s">
        <v>2917</v>
      </c>
      <c r="AD264">
        <v>7.24</v>
      </c>
      <c r="AE264" t="s">
        <v>932</v>
      </c>
      <c r="AF264">
        <v>0</v>
      </c>
      <c r="AI264" t="s">
        <v>933</v>
      </c>
      <c r="AJ264" t="s">
        <v>934</v>
      </c>
      <c r="AM264" t="s">
        <v>935</v>
      </c>
      <c r="AN264" t="s">
        <v>936</v>
      </c>
      <c r="AP264">
        <v>0</v>
      </c>
      <c r="AQ264">
        <v>0</v>
      </c>
      <c r="AS264">
        <v>10.86</v>
      </c>
      <c r="AT264" s="47">
        <f t="shared" si="64"/>
        <v>12.108899999999998</v>
      </c>
      <c r="AU264" s="48">
        <f t="shared" si="65"/>
        <v>12.108899999999998</v>
      </c>
      <c r="AV264" s="48"/>
      <c r="AW264" s="48"/>
      <c r="AX264">
        <v>2</v>
      </c>
      <c r="AY264">
        <v>0</v>
      </c>
      <c r="BK264" s="43">
        <f t="shared" si="67"/>
        <v>0.11499999999999992</v>
      </c>
      <c r="BL264" s="9">
        <f t="shared" si="69"/>
        <v>1.4999999999999998</v>
      </c>
      <c r="BM264" s="45">
        <v>1.5</v>
      </c>
      <c r="BN264" s="48">
        <v>1.5</v>
      </c>
      <c r="BO264"/>
      <c r="BP264"/>
      <c r="BQ264" t="str">
        <f t="shared" si="55"/>
        <v/>
      </c>
      <c r="BR264" t="str">
        <f t="shared" si="56"/>
        <v/>
      </c>
      <c r="BS264" t="str">
        <f t="shared" si="57"/>
        <v/>
      </c>
      <c r="BT264">
        <v>13.03</v>
      </c>
      <c r="CB264">
        <v>100</v>
      </c>
      <c r="CC264">
        <v>100</v>
      </c>
      <c r="CD264" t="s">
        <v>951</v>
      </c>
      <c r="CE264">
        <v>0</v>
      </c>
      <c r="CI264">
        <v>0</v>
      </c>
      <c r="CJ264">
        <v>0</v>
      </c>
      <c r="CM264">
        <v>0</v>
      </c>
      <c r="CO264">
        <v>0</v>
      </c>
      <c r="CP264">
        <v>0</v>
      </c>
      <c r="CQ264">
        <v>0</v>
      </c>
      <c r="CT264">
        <v>0</v>
      </c>
      <c r="CU264">
        <v>0</v>
      </c>
      <c r="CV264">
        <v>0</v>
      </c>
      <c r="CW264" t="e">
        <f>VLOOKUP(A264,'[1]NOUVEAUX TARIFS'!$A$1:$E$467,5,FALSE)</f>
        <v>#N/A</v>
      </c>
    </row>
    <row r="265" spans="1:101" hidden="1">
      <c r="A265" t="s">
        <v>2210</v>
      </c>
      <c r="C265" t="str">
        <f>VLOOKUP(A265,'[1]PRIX D''ACHAT A JOUR'!$A$1:$C$477,3,FALSE)</f>
        <v>AN</v>
      </c>
      <c r="D265" t="s">
        <v>2211</v>
      </c>
      <c r="E265">
        <v>12</v>
      </c>
      <c r="F265" t="s">
        <v>1207</v>
      </c>
      <c r="G265">
        <v>3</v>
      </c>
      <c r="H265" t="s">
        <v>1618</v>
      </c>
      <c r="M265" t="s">
        <v>2155</v>
      </c>
      <c r="N265" t="s">
        <v>2212</v>
      </c>
      <c r="O265" t="s">
        <v>2213</v>
      </c>
      <c r="Q265">
        <v>1</v>
      </c>
      <c r="R265">
        <v>1</v>
      </c>
      <c r="S265" s="36" t="e">
        <f>VLOOKUP(N265,'[1]Stock définitif au 31122021'!$A$3:$G$422,5,FALSE)</f>
        <v>#N/A</v>
      </c>
      <c r="T265" s="36" t="e">
        <f>VLOOKUP(N265,'[1]Stock définitif au 31122021'!$A$3:$G$422,6,FALSE)</f>
        <v>#N/A</v>
      </c>
      <c r="U265" s="36" t="e">
        <f>VLOOKUP(N265,'[1]Stock définitif au 31122021'!$A$3:$G$422,3,FALSE)</f>
        <v>#N/A</v>
      </c>
      <c r="V265">
        <v>8.17</v>
      </c>
      <c r="W265">
        <f>VLOOKUP(A265,'[1]EXPORT ARTICLES 03012022'!$A$1:$R$883,18,FALSE)</f>
        <v>8.17</v>
      </c>
      <c r="X265" s="45">
        <f>VLOOKUP(A265,'[1]PRIX D''ACHAT A JOUR'!$A$1:$G$477,7,FALSE)</f>
        <v>9.1095500000000005</v>
      </c>
      <c r="Y265" s="46"/>
      <c r="Z265" s="46"/>
      <c r="AB265" s="41">
        <f t="shared" si="68"/>
        <v>9.1095500000000005</v>
      </c>
      <c r="AC265" s="42" t="s">
        <v>2917</v>
      </c>
      <c r="AD265">
        <v>8.17</v>
      </c>
      <c r="AE265" t="s">
        <v>932</v>
      </c>
      <c r="AF265">
        <v>0</v>
      </c>
      <c r="AI265" t="s">
        <v>933</v>
      </c>
      <c r="AJ265" t="s">
        <v>934</v>
      </c>
      <c r="AM265" t="s">
        <v>935</v>
      </c>
      <c r="AN265" t="s">
        <v>936</v>
      </c>
      <c r="AP265">
        <v>0</v>
      </c>
      <c r="AQ265">
        <v>0</v>
      </c>
      <c r="AS265">
        <v>12.26</v>
      </c>
      <c r="AT265" s="47">
        <f t="shared" si="64"/>
        <v>13.664325000000002</v>
      </c>
      <c r="AU265" s="48">
        <f t="shared" si="65"/>
        <v>13.664325000000002</v>
      </c>
      <c r="AV265" s="48"/>
      <c r="AW265" s="48"/>
      <c r="AX265">
        <v>2</v>
      </c>
      <c r="AY265">
        <v>0</v>
      </c>
      <c r="BK265" s="43">
        <f t="shared" si="67"/>
        <v>0.11454526916802625</v>
      </c>
      <c r="BL265" s="9">
        <f t="shared" si="69"/>
        <v>1.5006119951040391</v>
      </c>
      <c r="BM265" s="45">
        <v>1.5</v>
      </c>
      <c r="BN265" s="48">
        <v>1.5</v>
      </c>
      <c r="BO265"/>
      <c r="BP265"/>
      <c r="BQ265" t="str">
        <f t="shared" si="55"/>
        <v/>
      </c>
      <c r="BR265" t="str">
        <f t="shared" si="56"/>
        <v/>
      </c>
      <c r="BS265" t="str">
        <f t="shared" si="57"/>
        <v/>
      </c>
      <c r="BT265">
        <v>14.71</v>
      </c>
      <c r="CB265">
        <v>100</v>
      </c>
      <c r="CC265">
        <v>100</v>
      </c>
      <c r="CD265" t="s">
        <v>951</v>
      </c>
      <c r="CE265">
        <v>0</v>
      </c>
      <c r="CI265">
        <v>0</v>
      </c>
      <c r="CJ265">
        <v>0</v>
      </c>
      <c r="CM265">
        <v>0</v>
      </c>
      <c r="CO265">
        <v>0</v>
      </c>
      <c r="CP265">
        <v>0</v>
      </c>
      <c r="CQ265">
        <v>0</v>
      </c>
      <c r="CT265">
        <v>0</v>
      </c>
      <c r="CU265">
        <v>0</v>
      </c>
      <c r="CV265">
        <v>0</v>
      </c>
      <c r="CW265" t="e">
        <f>VLOOKUP(A265,'[1]NOUVEAUX TARIFS'!$A$1:$E$467,5,FALSE)</f>
        <v>#N/A</v>
      </c>
    </row>
    <row r="266" spans="1:101" hidden="1">
      <c r="A266" t="s">
        <v>2214</v>
      </c>
      <c r="C266" t="str">
        <f>VLOOKUP(A266,'[1]PRIX D''ACHAT A JOUR'!$A$1:$C$477,3,FALSE)</f>
        <v>AN</v>
      </c>
      <c r="D266" t="s">
        <v>2215</v>
      </c>
      <c r="E266">
        <v>12</v>
      </c>
      <c r="F266" t="s">
        <v>1207</v>
      </c>
      <c r="G266">
        <v>3</v>
      </c>
      <c r="H266" t="s">
        <v>1618</v>
      </c>
      <c r="M266" t="s">
        <v>2155</v>
      </c>
      <c r="N266" t="s">
        <v>2216</v>
      </c>
      <c r="O266" t="s">
        <v>2217</v>
      </c>
      <c r="Q266">
        <v>1</v>
      </c>
      <c r="R266">
        <v>1</v>
      </c>
      <c r="S266" s="36" t="e">
        <f>VLOOKUP(N266,'[1]Stock définitif au 31122021'!$A$3:$G$422,5,FALSE)</f>
        <v>#N/A</v>
      </c>
      <c r="T266" s="36" t="e">
        <f>VLOOKUP(N266,'[1]Stock définitif au 31122021'!$A$3:$G$422,6,FALSE)</f>
        <v>#N/A</v>
      </c>
      <c r="U266" s="36" t="e">
        <f>VLOOKUP(N266,'[1]Stock définitif au 31122021'!$A$3:$G$422,3,FALSE)</f>
        <v>#N/A</v>
      </c>
      <c r="V266">
        <v>8.23</v>
      </c>
      <c r="W266">
        <f>VLOOKUP(A266,'[1]EXPORT ARTICLES 03012022'!$A$1:$R$883,18,FALSE)</f>
        <v>8.23</v>
      </c>
      <c r="X266" s="45">
        <f>VLOOKUP(A266,'[1]PRIX D''ACHAT A JOUR'!$A$1:$G$477,7,FALSE)</f>
        <v>9.1764500000000009</v>
      </c>
      <c r="Y266" s="46"/>
      <c r="Z266" s="46"/>
      <c r="AB266" s="41">
        <f t="shared" si="68"/>
        <v>9.1764500000000009</v>
      </c>
      <c r="AC266" s="42" t="s">
        <v>2917</v>
      </c>
      <c r="AD266">
        <v>8.23</v>
      </c>
      <c r="AE266" t="s">
        <v>932</v>
      </c>
      <c r="AF266">
        <v>0</v>
      </c>
      <c r="AI266" t="s">
        <v>933</v>
      </c>
      <c r="AJ266" t="s">
        <v>934</v>
      </c>
      <c r="AM266" t="s">
        <v>935</v>
      </c>
      <c r="AN266" t="s">
        <v>936</v>
      </c>
      <c r="AP266">
        <v>0</v>
      </c>
      <c r="AQ266">
        <v>0</v>
      </c>
      <c r="AS266">
        <v>12.35</v>
      </c>
      <c r="AT266" s="47">
        <f t="shared" si="64"/>
        <v>13.764675</v>
      </c>
      <c r="AU266" s="48">
        <f t="shared" si="65"/>
        <v>13.764675</v>
      </c>
      <c r="AV266" s="48"/>
      <c r="AW266" s="48"/>
      <c r="AX266">
        <v>2</v>
      </c>
      <c r="AY266">
        <v>0</v>
      </c>
      <c r="BK266" s="43">
        <f t="shared" si="67"/>
        <v>0.11454858299595148</v>
      </c>
      <c r="BL266" s="9">
        <f t="shared" si="69"/>
        <v>1.5006075334143376</v>
      </c>
      <c r="BM266" s="45">
        <v>1.5</v>
      </c>
      <c r="BN266" s="48">
        <v>1.5</v>
      </c>
      <c r="BO266"/>
      <c r="BP266"/>
      <c r="BQ266" t="str">
        <f t="shared" si="55"/>
        <v/>
      </c>
      <c r="BR266" t="str">
        <f t="shared" si="56"/>
        <v/>
      </c>
      <c r="BS266" t="str">
        <f t="shared" si="57"/>
        <v/>
      </c>
      <c r="BT266">
        <v>14.82</v>
      </c>
      <c r="CB266">
        <v>100</v>
      </c>
      <c r="CC266">
        <v>100</v>
      </c>
      <c r="CD266" t="s">
        <v>951</v>
      </c>
      <c r="CE266">
        <v>0</v>
      </c>
      <c r="CI266">
        <v>0</v>
      </c>
      <c r="CJ266">
        <v>0</v>
      </c>
      <c r="CM266">
        <v>0</v>
      </c>
      <c r="CO266">
        <v>0</v>
      </c>
      <c r="CP266">
        <v>0</v>
      </c>
      <c r="CQ266">
        <v>0</v>
      </c>
      <c r="CT266">
        <v>0</v>
      </c>
      <c r="CU266">
        <v>0</v>
      </c>
      <c r="CV266">
        <v>0</v>
      </c>
      <c r="CW266" t="e">
        <f>VLOOKUP(A266,'[1]NOUVEAUX TARIFS'!$A$1:$E$467,5,FALSE)</f>
        <v>#N/A</v>
      </c>
    </row>
    <row r="267" spans="1:101" hidden="1">
      <c r="A267" t="s">
        <v>2462</v>
      </c>
      <c r="C267" t="str">
        <f>VLOOKUP(A267,'[1]PRIX D''ACHAT A JOUR'!$A$1:$C$477,3,FALSE)</f>
        <v>AN</v>
      </c>
      <c r="D267" t="s">
        <v>2463</v>
      </c>
      <c r="E267">
        <v>9</v>
      </c>
      <c r="F267" t="s">
        <v>1222</v>
      </c>
      <c r="G267">
        <v>5</v>
      </c>
      <c r="H267" t="s">
        <v>1222</v>
      </c>
      <c r="K267">
        <v>3</v>
      </c>
      <c r="L267" t="s">
        <v>1223</v>
      </c>
      <c r="M267" t="s">
        <v>2018</v>
      </c>
      <c r="N267" t="s">
        <v>2464</v>
      </c>
      <c r="O267" t="s">
        <v>2465</v>
      </c>
      <c r="Q267">
        <v>1</v>
      </c>
      <c r="R267">
        <v>50</v>
      </c>
      <c r="S267" s="36" t="e">
        <f>VLOOKUP(N267,'[1]Stock définitif au 31122021'!$A$3:$G$422,5,FALSE)</f>
        <v>#N/A</v>
      </c>
      <c r="T267" s="36" t="e">
        <f>VLOOKUP(N267,'[1]Stock définitif au 31122021'!$A$3:$G$422,6,FALSE)</f>
        <v>#N/A</v>
      </c>
      <c r="U267" s="36" t="e">
        <f>VLOOKUP(N267,'[1]Stock définitif au 31122021'!$A$3:$G$422,3,FALSE)</f>
        <v>#N/A</v>
      </c>
      <c r="V267">
        <v>0.317</v>
      </c>
      <c r="W267">
        <f>VLOOKUP(A267,'[1]EXPORT ARTICLES 03012022'!$A$1:$R$883,18,FALSE)</f>
        <v>0.317</v>
      </c>
      <c r="X267" s="45">
        <f>VLOOKUP(A267,'[1]PRIX D''ACHAT A JOUR'!$A$1:$G$477,7,FALSE)</f>
        <v>0.317</v>
      </c>
      <c r="Y267" s="46"/>
      <c r="Z267" s="46"/>
      <c r="AB267" s="52">
        <f>+X267</f>
        <v>0.317</v>
      </c>
      <c r="AC267" s="42" t="s">
        <v>2917</v>
      </c>
      <c r="AD267">
        <v>0.317</v>
      </c>
      <c r="AE267" t="s">
        <v>932</v>
      </c>
      <c r="AF267">
        <v>0</v>
      </c>
      <c r="AH267">
        <v>35</v>
      </c>
      <c r="AI267" t="s">
        <v>933</v>
      </c>
      <c r="AJ267" t="s">
        <v>934</v>
      </c>
      <c r="AM267" t="s">
        <v>935</v>
      </c>
      <c r="AN267" t="s">
        <v>936</v>
      </c>
      <c r="AP267">
        <v>0</v>
      </c>
      <c r="AQ267">
        <v>0</v>
      </c>
      <c r="AS267">
        <v>0.47599999999999998</v>
      </c>
      <c r="AT267" s="47">
        <f t="shared" si="64"/>
        <v>0.47550000000000003</v>
      </c>
      <c r="AU267" s="48">
        <f t="shared" si="65"/>
        <v>0.47550000000000003</v>
      </c>
      <c r="AV267" s="48"/>
      <c r="AW267" s="48"/>
      <c r="AX267">
        <v>3</v>
      </c>
      <c r="AY267">
        <v>0</v>
      </c>
      <c r="BK267" s="43">
        <f t="shared" si="67"/>
        <v>-1.0504201680671113E-3</v>
      </c>
      <c r="BL267" s="9">
        <f t="shared" si="69"/>
        <v>1.501577287066246</v>
      </c>
      <c r="BM267" s="45">
        <v>1.5</v>
      </c>
      <c r="BN267" s="48">
        <v>1.5</v>
      </c>
      <c r="BO267"/>
      <c r="BP267">
        <f>VLOOKUP(A267,'[1]Synthèse ventes 2021'!$A$1:$C$457,3,FALSE)</f>
        <v>1</v>
      </c>
      <c r="BQ267">
        <f t="shared" si="55"/>
        <v>0.37406</v>
      </c>
      <c r="BR267">
        <f t="shared" si="56"/>
        <v>0.56108999999999998</v>
      </c>
      <c r="BS267">
        <f t="shared" si="57"/>
        <v>0.18702999999999997</v>
      </c>
      <c r="BT267">
        <v>0.57099999999999995</v>
      </c>
      <c r="CB267">
        <v>100</v>
      </c>
      <c r="CC267">
        <v>100</v>
      </c>
      <c r="CD267" t="s">
        <v>951</v>
      </c>
      <c r="CE267">
        <v>0</v>
      </c>
      <c r="CI267">
        <v>0</v>
      </c>
      <c r="CJ267">
        <v>0</v>
      </c>
      <c r="CM267">
        <v>0</v>
      </c>
      <c r="CO267">
        <v>0</v>
      </c>
      <c r="CP267">
        <v>0</v>
      </c>
      <c r="CQ267">
        <v>0</v>
      </c>
      <c r="CT267">
        <v>0</v>
      </c>
      <c r="CU267">
        <v>0</v>
      </c>
      <c r="CV267">
        <v>0</v>
      </c>
      <c r="CW267" t="e">
        <f>VLOOKUP(A267,'[1]NOUVEAUX TARIFS'!$A$1:$E$467,5,FALSE)</f>
        <v>#N/A</v>
      </c>
    </row>
    <row r="268" spans="1:101" hidden="1">
      <c r="A268" t="s">
        <v>1764</v>
      </c>
      <c r="C268" t="e">
        <f>VLOOKUP(A268,'[1]PRIX D''ACHAT A JOUR'!$A$1:$C$477,3,FALSE)</f>
        <v>#N/A</v>
      </c>
      <c r="D268" t="s">
        <v>1765</v>
      </c>
      <c r="E268">
        <v>16</v>
      </c>
      <c r="F268" t="s">
        <v>1031</v>
      </c>
      <c r="Q268">
        <v>0</v>
      </c>
      <c r="R268">
        <v>0</v>
      </c>
      <c r="S268" s="36" t="e">
        <f>VLOOKUP(N268,'[1]Stock définitif au 31122021'!$A$3:$G$422,5,FALSE)</f>
        <v>#N/A</v>
      </c>
      <c r="T268" s="36" t="e">
        <f>VLOOKUP(N268,'[1]Stock définitif au 31122021'!$A$3:$G$422,6,FALSE)</f>
        <v>#N/A</v>
      </c>
      <c r="U268" s="36" t="e">
        <f>VLOOKUP(N268,'[1]Stock définitif au 31122021'!$A$3:$G$422,3,FALSE)</f>
        <v>#N/A</v>
      </c>
      <c r="V268">
        <v>0</v>
      </c>
      <c r="W268">
        <f>VLOOKUP(A268,'[1]EXPORT ARTICLES 03012022'!$A$1:$R$883,18,FALSE)</f>
        <v>0</v>
      </c>
      <c r="X268" s="45" t="e">
        <f>VLOOKUP(A268,'[1]PRIX D''ACHAT A JOUR'!$A$1:$G$477,7,FALSE)</f>
        <v>#N/A</v>
      </c>
      <c r="Y268" s="46">
        <v>0</v>
      </c>
      <c r="Z268" s="46"/>
      <c r="AB268" s="42" t="e">
        <f>VLOOKUP(A268,'[1]PRIX D''ACHAT A JOUR'!$A$1:$J$477,10,FALSE)</f>
        <v>#N/A</v>
      </c>
      <c r="AC268" s="48"/>
      <c r="AD268">
        <v>0</v>
      </c>
      <c r="AF268">
        <v>0</v>
      </c>
      <c r="AI268" t="s">
        <v>933</v>
      </c>
      <c r="AJ268" t="s">
        <v>934</v>
      </c>
      <c r="AM268" t="s">
        <v>935</v>
      </c>
      <c r="AN268" t="s">
        <v>936</v>
      </c>
      <c r="AP268">
        <v>0</v>
      </c>
      <c r="AQ268">
        <v>0</v>
      </c>
      <c r="AS268">
        <v>1.92</v>
      </c>
      <c r="AT268" s="47" t="e">
        <f t="shared" si="64"/>
        <v>#N/A</v>
      </c>
      <c r="AU268" s="48" t="e">
        <f t="shared" si="65"/>
        <v>#N/A</v>
      </c>
      <c r="AV268" s="48"/>
      <c r="AW268" s="48"/>
      <c r="AX268">
        <v>2</v>
      </c>
      <c r="AY268">
        <v>0</v>
      </c>
      <c r="BK268" s="43" t="e">
        <f t="shared" si="67"/>
        <v>#N/A</v>
      </c>
      <c r="BL268" s="9">
        <v>0</v>
      </c>
      <c r="BM268" s="45"/>
      <c r="BN268" s="48"/>
      <c r="BO268">
        <v>1</v>
      </c>
      <c r="BP268"/>
      <c r="BQ268" t="str">
        <f t="shared" si="55"/>
        <v/>
      </c>
      <c r="BR268" t="str">
        <f t="shared" si="56"/>
        <v/>
      </c>
      <c r="BS268" t="str">
        <f t="shared" si="57"/>
        <v/>
      </c>
      <c r="BT268">
        <v>2.2999999999999998</v>
      </c>
      <c r="CB268">
        <v>100</v>
      </c>
      <c r="CC268">
        <v>100</v>
      </c>
      <c r="CD268" t="s">
        <v>960</v>
      </c>
      <c r="CE268">
        <v>0</v>
      </c>
      <c r="CI268">
        <v>0</v>
      </c>
      <c r="CJ268">
        <v>0</v>
      </c>
      <c r="CM268">
        <v>0</v>
      </c>
      <c r="CO268">
        <v>0</v>
      </c>
      <c r="CP268">
        <v>0</v>
      </c>
      <c r="CQ268">
        <v>0</v>
      </c>
      <c r="CT268">
        <v>0</v>
      </c>
      <c r="CU268">
        <v>0</v>
      </c>
      <c r="CV268">
        <v>0</v>
      </c>
      <c r="CW268" t="e">
        <f>VLOOKUP(A268,'[1]NOUVEAUX TARIFS'!$A$1:$E$467,5,FALSE)</f>
        <v>#N/A</v>
      </c>
    </row>
    <row r="269" spans="1:101" hidden="1">
      <c r="A269" t="s">
        <v>1747</v>
      </c>
      <c r="C269" t="e">
        <f>VLOOKUP(A269,'[1]PRIX D''ACHAT A JOUR'!$A$1:$C$477,3,FALSE)</f>
        <v>#N/A</v>
      </c>
      <c r="D269" t="s">
        <v>1748</v>
      </c>
      <c r="E269">
        <v>16</v>
      </c>
      <c r="F269" t="s">
        <v>1031</v>
      </c>
      <c r="G269">
        <v>10</v>
      </c>
      <c r="H269" t="s">
        <v>1031</v>
      </c>
      <c r="Q269">
        <v>0</v>
      </c>
      <c r="R269">
        <v>0</v>
      </c>
      <c r="S269" s="36" t="e">
        <f>VLOOKUP(N269,'[1]Stock définitif au 31122021'!$A$3:$G$422,5,FALSE)</f>
        <v>#N/A</v>
      </c>
      <c r="T269" s="36" t="e">
        <f>VLOOKUP(N269,'[1]Stock définitif au 31122021'!$A$3:$G$422,6,FALSE)</f>
        <v>#N/A</v>
      </c>
      <c r="U269" s="36" t="e">
        <f>VLOOKUP(N269,'[1]Stock définitif au 31122021'!$A$3:$G$422,3,FALSE)</f>
        <v>#N/A</v>
      </c>
      <c r="V269">
        <v>0</v>
      </c>
      <c r="W269">
        <f>VLOOKUP(A269,'[1]EXPORT ARTICLES 03012022'!$A$1:$R$883,18,FALSE)</f>
        <v>0</v>
      </c>
      <c r="X269" s="45" t="e">
        <f>VLOOKUP(A269,'[1]PRIX D''ACHAT A JOUR'!$A$1:$G$477,7,FALSE)</f>
        <v>#N/A</v>
      </c>
      <c r="Y269" s="46">
        <v>0</v>
      </c>
      <c r="Z269" s="46"/>
      <c r="AB269" s="42" t="e">
        <f>VLOOKUP(A269,'[1]PRIX D''ACHAT A JOUR'!$A$1:$J$477,10,FALSE)</f>
        <v>#N/A</v>
      </c>
      <c r="AC269" s="48"/>
      <c r="AD269">
        <v>0</v>
      </c>
      <c r="AF269">
        <v>0</v>
      </c>
      <c r="AI269" t="s">
        <v>933</v>
      </c>
      <c r="AJ269" t="s">
        <v>934</v>
      </c>
      <c r="AM269" t="s">
        <v>935</v>
      </c>
      <c r="AN269" t="s">
        <v>936</v>
      </c>
      <c r="AP269">
        <v>0</v>
      </c>
      <c r="AQ269">
        <v>0</v>
      </c>
      <c r="AS269">
        <v>9.5</v>
      </c>
      <c r="AT269" s="47" t="e">
        <f t="shared" si="64"/>
        <v>#N/A</v>
      </c>
      <c r="AU269" s="48" t="e">
        <f t="shared" si="65"/>
        <v>#N/A</v>
      </c>
      <c r="AV269" s="48"/>
      <c r="AW269" s="48"/>
      <c r="AX269">
        <v>2</v>
      </c>
      <c r="AY269">
        <v>0</v>
      </c>
      <c r="BK269" s="43" t="e">
        <f t="shared" si="67"/>
        <v>#N/A</v>
      </c>
      <c r="BL269" s="9">
        <v>0</v>
      </c>
      <c r="BM269" s="45"/>
      <c r="BN269" s="48"/>
      <c r="BO269">
        <v>1</v>
      </c>
      <c r="BP269"/>
      <c r="BQ269" t="str">
        <f t="shared" si="55"/>
        <v/>
      </c>
      <c r="BR269" t="str">
        <f t="shared" si="56"/>
        <v/>
      </c>
      <c r="BS269" t="str">
        <f t="shared" si="57"/>
        <v/>
      </c>
      <c r="BT269">
        <v>11.4</v>
      </c>
      <c r="CB269">
        <v>100</v>
      </c>
      <c r="CC269">
        <v>100</v>
      </c>
      <c r="CD269" t="s">
        <v>960</v>
      </c>
      <c r="CE269">
        <v>0</v>
      </c>
      <c r="CI269">
        <v>0</v>
      </c>
      <c r="CJ269">
        <v>0</v>
      </c>
      <c r="CM269">
        <v>0</v>
      </c>
      <c r="CO269">
        <v>0</v>
      </c>
      <c r="CP269">
        <v>0</v>
      </c>
      <c r="CQ269">
        <v>0</v>
      </c>
      <c r="CT269">
        <v>0</v>
      </c>
      <c r="CU269">
        <v>0</v>
      </c>
      <c r="CV269">
        <v>0</v>
      </c>
      <c r="CW269" t="e">
        <f>VLOOKUP(A269,'[1]NOUVEAUX TARIFS'!$A$1:$E$467,5,FALSE)</f>
        <v>#N/A</v>
      </c>
    </row>
    <row r="270" spans="1:101" hidden="1">
      <c r="A270" t="s">
        <v>1745</v>
      </c>
      <c r="C270" t="e">
        <f>VLOOKUP(A270,'[1]PRIX D''ACHAT A JOUR'!$A$1:$C$477,3,FALSE)</f>
        <v>#N/A</v>
      </c>
      <c r="D270" t="s">
        <v>1746</v>
      </c>
      <c r="E270">
        <v>16</v>
      </c>
      <c r="F270" t="s">
        <v>1031</v>
      </c>
      <c r="G270">
        <v>10</v>
      </c>
      <c r="H270" t="s">
        <v>1031</v>
      </c>
      <c r="Q270">
        <v>0</v>
      </c>
      <c r="R270">
        <v>0</v>
      </c>
      <c r="S270" s="36" t="e">
        <f>VLOOKUP(N270,'[1]Stock définitif au 31122021'!$A$3:$G$422,5,FALSE)</f>
        <v>#N/A</v>
      </c>
      <c r="T270" s="36" t="e">
        <f>VLOOKUP(N270,'[1]Stock définitif au 31122021'!$A$3:$G$422,6,FALSE)</f>
        <v>#N/A</v>
      </c>
      <c r="U270" s="36" t="e">
        <f>VLOOKUP(N270,'[1]Stock définitif au 31122021'!$A$3:$G$422,3,FALSE)</f>
        <v>#N/A</v>
      </c>
      <c r="V270">
        <v>0</v>
      </c>
      <c r="W270">
        <f>VLOOKUP(A270,'[1]EXPORT ARTICLES 03012022'!$A$1:$R$883,18,FALSE)</f>
        <v>0</v>
      </c>
      <c r="X270" s="45" t="e">
        <f>VLOOKUP(A270,'[1]PRIX D''ACHAT A JOUR'!$A$1:$G$477,7,FALSE)</f>
        <v>#N/A</v>
      </c>
      <c r="Y270" s="46">
        <v>0</v>
      </c>
      <c r="Z270" s="46"/>
      <c r="AB270" s="42" t="e">
        <f>VLOOKUP(A270,'[1]PRIX D''ACHAT A JOUR'!$A$1:$J$477,10,FALSE)</f>
        <v>#N/A</v>
      </c>
      <c r="AC270" s="48"/>
      <c r="AD270">
        <v>0</v>
      </c>
      <c r="AF270">
        <v>0</v>
      </c>
      <c r="AI270" t="s">
        <v>933</v>
      </c>
      <c r="AJ270" t="s">
        <v>934</v>
      </c>
      <c r="AM270" t="s">
        <v>935</v>
      </c>
      <c r="AN270" t="s">
        <v>936</v>
      </c>
      <c r="AP270">
        <v>0</v>
      </c>
      <c r="AQ270">
        <v>0</v>
      </c>
      <c r="AS270">
        <v>5.18</v>
      </c>
      <c r="AT270" s="47" t="e">
        <f t="shared" si="64"/>
        <v>#N/A</v>
      </c>
      <c r="AU270" s="48" t="e">
        <f t="shared" si="65"/>
        <v>#N/A</v>
      </c>
      <c r="AV270" s="48"/>
      <c r="AW270" s="48"/>
      <c r="AX270">
        <v>2</v>
      </c>
      <c r="AY270">
        <v>0</v>
      </c>
      <c r="BK270" s="43" t="e">
        <f t="shared" si="67"/>
        <v>#N/A</v>
      </c>
      <c r="BL270" s="9">
        <v>0</v>
      </c>
      <c r="BM270" s="45"/>
      <c r="BN270" s="48"/>
      <c r="BO270">
        <v>1</v>
      </c>
      <c r="BP270"/>
      <c r="BQ270" t="str">
        <f t="shared" ref="BQ270" si="70">IF(BP270="","",BP270*AB270*1.18)</f>
        <v/>
      </c>
      <c r="BR270" t="str">
        <f t="shared" ref="BR270" si="71">IF(BP270="","",BP270*AU270*1.18)</f>
        <v/>
      </c>
      <c r="BS270" t="str">
        <f t="shared" ref="BS270" si="72">IF(BP270="","",BR270-BQ270)</f>
        <v/>
      </c>
      <c r="BT270">
        <v>6.22</v>
      </c>
      <c r="CB270">
        <v>100</v>
      </c>
      <c r="CC270">
        <v>100</v>
      </c>
      <c r="CD270" t="s">
        <v>960</v>
      </c>
      <c r="CE270">
        <v>0</v>
      </c>
      <c r="CI270">
        <v>0</v>
      </c>
      <c r="CJ270">
        <v>0</v>
      </c>
      <c r="CM270">
        <v>0</v>
      </c>
      <c r="CO270">
        <v>0</v>
      </c>
      <c r="CP270">
        <v>0</v>
      </c>
      <c r="CQ270">
        <v>0</v>
      </c>
      <c r="CT270">
        <v>0</v>
      </c>
      <c r="CU270">
        <v>0</v>
      </c>
      <c r="CV270">
        <v>0</v>
      </c>
      <c r="CW270" t="e">
        <f>VLOOKUP(A270,'[1]NOUVEAUX TARIFS'!$A$1:$E$467,5,FALSE)</f>
        <v>#N/A</v>
      </c>
    </row>
    <row r="271" spans="1:101" hidden="1">
      <c r="A271" t="s">
        <v>1762</v>
      </c>
      <c r="C271" t="e">
        <f>VLOOKUP(A271,'[1]PRIX D''ACHAT A JOUR'!$A$1:$C$477,3,FALSE)</f>
        <v>#N/A</v>
      </c>
      <c r="D271" t="s">
        <v>1763</v>
      </c>
      <c r="E271">
        <v>16</v>
      </c>
      <c r="F271" t="s">
        <v>1031</v>
      </c>
      <c r="Q271">
        <v>0</v>
      </c>
      <c r="R271">
        <v>0</v>
      </c>
      <c r="S271" s="36" t="e">
        <f>VLOOKUP(N271,'[1]Stock définitif au 31122021'!$A$3:$G$422,5,FALSE)</f>
        <v>#N/A</v>
      </c>
      <c r="T271" s="36" t="e">
        <f>VLOOKUP(N271,'[1]Stock définitif au 31122021'!$A$3:$G$422,6,FALSE)</f>
        <v>#N/A</v>
      </c>
      <c r="U271" s="36" t="e">
        <f>VLOOKUP(N271,'[1]Stock définitif au 31122021'!$A$3:$G$422,3,FALSE)</f>
        <v>#N/A</v>
      </c>
      <c r="V271">
        <v>0</v>
      </c>
      <c r="W271">
        <f>VLOOKUP(A271,'[1]EXPORT ARTICLES 03012022'!$A$1:$R$883,18,FALSE)</f>
        <v>0</v>
      </c>
      <c r="X271" s="45" t="e">
        <f>VLOOKUP(A271,'[1]PRIX D''ACHAT A JOUR'!$A$1:$G$477,7,FALSE)</f>
        <v>#N/A</v>
      </c>
      <c r="Y271" s="46">
        <v>0</v>
      </c>
      <c r="Z271" s="46"/>
      <c r="AB271" s="42" t="e">
        <f>VLOOKUP(A271,'[1]PRIX D''ACHAT A JOUR'!$A$1:$J$477,10,FALSE)</f>
        <v>#N/A</v>
      </c>
      <c r="AC271" s="48"/>
      <c r="AD271">
        <v>0</v>
      </c>
      <c r="AF271">
        <v>0</v>
      </c>
      <c r="AI271" t="s">
        <v>933</v>
      </c>
      <c r="AJ271" t="s">
        <v>934</v>
      </c>
      <c r="AM271" t="s">
        <v>935</v>
      </c>
      <c r="AN271" t="s">
        <v>936</v>
      </c>
      <c r="AP271">
        <v>0</v>
      </c>
      <c r="AQ271">
        <v>0</v>
      </c>
      <c r="AS271">
        <v>1.92</v>
      </c>
      <c r="AT271" s="47" t="e">
        <f t="shared" si="64"/>
        <v>#N/A</v>
      </c>
      <c r="AU271" s="48" t="e">
        <f t="shared" si="65"/>
        <v>#N/A</v>
      </c>
      <c r="AV271" s="48"/>
      <c r="AW271" s="48"/>
      <c r="AX271">
        <v>2</v>
      </c>
      <c r="AY271">
        <v>0</v>
      </c>
      <c r="BK271" s="43" t="e">
        <f t="shared" si="67"/>
        <v>#N/A</v>
      </c>
      <c r="BL271" s="9">
        <v>0</v>
      </c>
      <c r="BM271" s="45"/>
      <c r="BN271" s="48"/>
      <c r="BO271">
        <v>1</v>
      </c>
      <c r="BP271">
        <f>VLOOKUP(A271,'[1]Synthèse ventes 2021'!$A$1:$C$457,3,FALSE)</f>
        <v>2</v>
      </c>
      <c r="BQ271"/>
      <c r="BR271"/>
      <c r="BS271"/>
      <c r="BT271">
        <v>2.2999999999999998</v>
      </c>
      <c r="CB271">
        <v>100</v>
      </c>
      <c r="CC271">
        <v>100</v>
      </c>
      <c r="CD271" t="s">
        <v>960</v>
      </c>
      <c r="CE271">
        <v>0</v>
      </c>
      <c r="CI271">
        <v>0</v>
      </c>
      <c r="CJ271">
        <v>0</v>
      </c>
      <c r="CM271">
        <v>0</v>
      </c>
      <c r="CO271">
        <v>0</v>
      </c>
      <c r="CP271">
        <v>0</v>
      </c>
      <c r="CQ271">
        <v>0</v>
      </c>
      <c r="CT271">
        <v>0</v>
      </c>
      <c r="CU271">
        <v>0</v>
      </c>
      <c r="CV271">
        <v>0</v>
      </c>
      <c r="CW271" t="e">
        <f>VLOOKUP(A271,'[1]NOUVEAUX TARIFS'!$A$1:$E$467,5,FALSE)</f>
        <v>#N/A</v>
      </c>
    </row>
    <row r="272" spans="1:101" hidden="1">
      <c r="A272" t="s">
        <v>1766</v>
      </c>
      <c r="C272" t="e">
        <f>VLOOKUP(A272,'[1]PRIX D''ACHAT A JOUR'!$A$1:$C$477,3,FALSE)</f>
        <v>#N/A</v>
      </c>
      <c r="D272" t="s">
        <v>1767</v>
      </c>
      <c r="E272">
        <v>16</v>
      </c>
      <c r="F272" t="s">
        <v>1031</v>
      </c>
      <c r="Q272">
        <v>0</v>
      </c>
      <c r="R272">
        <v>0</v>
      </c>
      <c r="S272" s="36" t="e">
        <f>VLOOKUP(N272,'[1]Stock définitif au 31122021'!$A$3:$G$422,5,FALSE)</f>
        <v>#N/A</v>
      </c>
      <c r="T272" s="36" t="e">
        <f>VLOOKUP(N272,'[1]Stock définitif au 31122021'!$A$3:$G$422,6,FALSE)</f>
        <v>#N/A</v>
      </c>
      <c r="U272" s="36" t="e">
        <f>VLOOKUP(N272,'[1]Stock définitif au 31122021'!$A$3:$G$422,3,FALSE)</f>
        <v>#N/A</v>
      </c>
      <c r="V272">
        <v>0</v>
      </c>
      <c r="W272">
        <f>VLOOKUP(A272,'[1]EXPORT ARTICLES 03012022'!$A$1:$R$883,18,FALSE)</f>
        <v>0</v>
      </c>
      <c r="X272" s="45" t="e">
        <f>VLOOKUP(A272,'[1]PRIX D''ACHAT A JOUR'!$A$1:$G$477,7,FALSE)</f>
        <v>#N/A</v>
      </c>
      <c r="Y272" s="46">
        <v>0</v>
      </c>
      <c r="Z272" s="46"/>
      <c r="AB272" s="42" t="e">
        <f>VLOOKUP(A272,'[1]PRIX D''ACHAT A JOUR'!$A$1:$J$477,10,FALSE)</f>
        <v>#N/A</v>
      </c>
      <c r="AC272" s="48"/>
      <c r="AD272">
        <v>0</v>
      </c>
      <c r="AF272">
        <v>0</v>
      </c>
      <c r="AI272" t="s">
        <v>933</v>
      </c>
      <c r="AJ272" t="s">
        <v>934</v>
      </c>
      <c r="AM272" t="s">
        <v>935</v>
      </c>
      <c r="AN272" t="s">
        <v>936</v>
      </c>
      <c r="AP272">
        <v>0</v>
      </c>
      <c r="AQ272">
        <v>0</v>
      </c>
      <c r="AS272">
        <v>1.92</v>
      </c>
      <c r="AT272" s="47" t="e">
        <f t="shared" si="64"/>
        <v>#N/A</v>
      </c>
      <c r="AU272" s="48" t="e">
        <f t="shared" si="65"/>
        <v>#N/A</v>
      </c>
      <c r="AV272" s="48"/>
      <c r="AW272" s="48"/>
      <c r="AX272">
        <v>2</v>
      </c>
      <c r="AY272">
        <v>0</v>
      </c>
      <c r="BK272" s="43" t="e">
        <f t="shared" si="67"/>
        <v>#N/A</v>
      </c>
      <c r="BL272" s="9">
        <v>0</v>
      </c>
      <c r="BM272" s="45"/>
      <c r="BN272" s="48"/>
      <c r="BO272">
        <v>1</v>
      </c>
      <c r="BP272"/>
      <c r="BQ272" t="str">
        <f t="shared" ref="BQ272:BQ284" si="73">IF(BP272="","",BP272*AB272*1.18)</f>
        <v/>
      </c>
      <c r="BR272" t="str">
        <f t="shared" ref="BR272:BR284" si="74">IF(BP272="","",BP272*AU272*1.18)</f>
        <v/>
      </c>
      <c r="BS272" t="str">
        <f t="shared" ref="BS272:BS284" si="75">IF(BP272="","",BR272-BQ272)</f>
        <v/>
      </c>
      <c r="BT272">
        <v>2.2999999999999998</v>
      </c>
      <c r="CB272">
        <v>100</v>
      </c>
      <c r="CC272">
        <v>100</v>
      </c>
      <c r="CD272" t="s">
        <v>960</v>
      </c>
      <c r="CE272">
        <v>0</v>
      </c>
      <c r="CI272">
        <v>0</v>
      </c>
      <c r="CJ272">
        <v>0</v>
      </c>
      <c r="CM272">
        <v>0</v>
      </c>
      <c r="CO272">
        <v>0</v>
      </c>
      <c r="CP272">
        <v>0</v>
      </c>
      <c r="CQ272">
        <v>0</v>
      </c>
      <c r="CT272">
        <v>0</v>
      </c>
      <c r="CU272">
        <v>0</v>
      </c>
      <c r="CV272">
        <v>0</v>
      </c>
      <c r="CW272" t="e">
        <f>VLOOKUP(A272,'[1]NOUVEAUX TARIFS'!$A$1:$E$467,5,FALSE)</f>
        <v>#N/A</v>
      </c>
    </row>
    <row r="273" spans="1:101" hidden="1">
      <c r="A273" t="s">
        <v>1768</v>
      </c>
      <c r="C273" t="e">
        <f>VLOOKUP(A273,'[1]PRIX D''ACHAT A JOUR'!$A$1:$C$477,3,FALSE)</f>
        <v>#N/A</v>
      </c>
      <c r="D273" t="s">
        <v>1769</v>
      </c>
      <c r="E273">
        <v>16</v>
      </c>
      <c r="F273" t="s">
        <v>1031</v>
      </c>
      <c r="Q273">
        <v>0</v>
      </c>
      <c r="R273">
        <v>0</v>
      </c>
      <c r="S273" s="36" t="e">
        <f>VLOOKUP(N273,'[1]Stock définitif au 31122021'!$A$3:$G$422,5,FALSE)</f>
        <v>#N/A</v>
      </c>
      <c r="T273" s="36" t="e">
        <f>VLOOKUP(N273,'[1]Stock définitif au 31122021'!$A$3:$G$422,6,FALSE)</f>
        <v>#N/A</v>
      </c>
      <c r="U273" s="36" t="e">
        <f>VLOOKUP(N273,'[1]Stock définitif au 31122021'!$A$3:$G$422,3,FALSE)</f>
        <v>#N/A</v>
      </c>
      <c r="V273">
        <v>0</v>
      </c>
      <c r="W273">
        <f>VLOOKUP(A273,'[1]EXPORT ARTICLES 03012022'!$A$1:$R$883,18,FALSE)</f>
        <v>0</v>
      </c>
      <c r="X273" s="45" t="e">
        <f>VLOOKUP(A273,'[1]PRIX D''ACHAT A JOUR'!$A$1:$G$477,7,FALSE)</f>
        <v>#N/A</v>
      </c>
      <c r="Y273" s="46">
        <v>0</v>
      </c>
      <c r="Z273" s="46"/>
      <c r="AB273" s="42" t="e">
        <f>VLOOKUP(A273,'[1]PRIX D''ACHAT A JOUR'!$A$1:$J$477,10,FALSE)</f>
        <v>#N/A</v>
      </c>
      <c r="AC273" s="48"/>
      <c r="AD273">
        <v>0</v>
      </c>
      <c r="AF273">
        <v>0</v>
      </c>
      <c r="AI273" t="s">
        <v>933</v>
      </c>
      <c r="AJ273" t="s">
        <v>934</v>
      </c>
      <c r="AM273" t="s">
        <v>935</v>
      </c>
      <c r="AN273" t="s">
        <v>936</v>
      </c>
      <c r="AP273">
        <v>0</v>
      </c>
      <c r="AQ273">
        <v>0</v>
      </c>
      <c r="AS273">
        <v>1.92</v>
      </c>
      <c r="AT273" s="47" t="e">
        <f t="shared" si="64"/>
        <v>#N/A</v>
      </c>
      <c r="AU273" s="48" t="e">
        <f t="shared" si="65"/>
        <v>#N/A</v>
      </c>
      <c r="AV273" s="48"/>
      <c r="AW273" s="48"/>
      <c r="AX273">
        <v>2</v>
      </c>
      <c r="AY273">
        <v>0</v>
      </c>
      <c r="BK273" s="43" t="e">
        <f t="shared" si="67"/>
        <v>#N/A</v>
      </c>
      <c r="BL273" s="9">
        <v>0</v>
      </c>
      <c r="BM273" s="45"/>
      <c r="BN273" s="48"/>
      <c r="BO273">
        <v>1</v>
      </c>
      <c r="BP273"/>
      <c r="BQ273" t="str">
        <f t="shared" si="73"/>
        <v/>
      </c>
      <c r="BR273" t="str">
        <f t="shared" si="74"/>
        <v/>
      </c>
      <c r="BS273" t="str">
        <f t="shared" si="75"/>
        <v/>
      </c>
      <c r="BT273">
        <v>2.2999999999999998</v>
      </c>
      <c r="CB273">
        <v>100</v>
      </c>
      <c r="CC273">
        <v>100</v>
      </c>
      <c r="CD273" t="s">
        <v>960</v>
      </c>
      <c r="CE273">
        <v>0</v>
      </c>
      <c r="CI273">
        <v>0</v>
      </c>
      <c r="CJ273">
        <v>0</v>
      </c>
      <c r="CM273">
        <v>0</v>
      </c>
      <c r="CO273">
        <v>0</v>
      </c>
      <c r="CP273">
        <v>0</v>
      </c>
      <c r="CQ273">
        <v>0</v>
      </c>
      <c r="CT273">
        <v>0</v>
      </c>
      <c r="CU273">
        <v>0</v>
      </c>
      <c r="CV273">
        <v>0</v>
      </c>
      <c r="CW273" t="e">
        <f>VLOOKUP(A273,'[1]NOUVEAUX TARIFS'!$A$1:$E$467,5,FALSE)</f>
        <v>#N/A</v>
      </c>
    </row>
    <row r="274" spans="1:101" hidden="1">
      <c r="A274" t="s">
        <v>2019</v>
      </c>
      <c r="C274" t="str">
        <f>VLOOKUP(A274,'[1]PRIX D''ACHAT A JOUR'!$A$1:$C$477,3,FALSE)</f>
        <v>AN</v>
      </c>
      <c r="D274" t="s">
        <v>2020</v>
      </c>
      <c r="E274">
        <v>9</v>
      </c>
      <c r="F274" t="s">
        <v>1222</v>
      </c>
      <c r="G274">
        <v>5</v>
      </c>
      <c r="H274" t="s">
        <v>1222</v>
      </c>
      <c r="K274">
        <v>3</v>
      </c>
      <c r="L274" t="s">
        <v>1223</v>
      </c>
      <c r="M274" t="s">
        <v>1492</v>
      </c>
      <c r="N274" t="s">
        <v>2019</v>
      </c>
      <c r="O274" t="s">
        <v>2021</v>
      </c>
      <c r="Q274">
        <v>1</v>
      </c>
      <c r="R274">
        <v>1</v>
      </c>
      <c r="S274" s="36">
        <f>VLOOKUP(N274,'[1]Stock définitif au 31122021'!$A$3:$G$422,5,FALSE)</f>
        <v>498.4</v>
      </c>
      <c r="T274" s="36">
        <f>VLOOKUP(N274,'[1]Stock définitif au 31122021'!$A$3:$G$422,6,FALSE)</f>
        <v>0.28999999999999998</v>
      </c>
      <c r="U274" s="36" t="str">
        <f>VLOOKUP(N274,'[1]Stock définitif au 31122021'!$A$3:$G$422,3,FALSE)</f>
        <v>AN</v>
      </c>
      <c r="V274">
        <v>0.29067999999999999</v>
      </c>
      <c r="W274">
        <v>0.29067999999999999</v>
      </c>
      <c r="X274" s="45">
        <f>VLOOKUP(A274,'[1]PRIX D''ACHAT A JOUR'!$A$1:$G$477,7,FALSE)</f>
        <v>0.29067999999999999</v>
      </c>
      <c r="Y274" s="46"/>
      <c r="Z274" s="46"/>
      <c r="AB274" s="41">
        <f>+X274</f>
        <v>0.29067999999999999</v>
      </c>
      <c r="AC274" s="42" t="s">
        <v>2917</v>
      </c>
      <c r="AD274">
        <v>0.26400000000000001</v>
      </c>
      <c r="AE274" t="s">
        <v>932</v>
      </c>
      <c r="AF274">
        <v>0</v>
      </c>
      <c r="AI274" t="s">
        <v>933</v>
      </c>
      <c r="AJ274" t="s">
        <v>934</v>
      </c>
      <c r="AM274" t="s">
        <v>935</v>
      </c>
      <c r="AN274" t="s">
        <v>936</v>
      </c>
      <c r="AP274">
        <v>0</v>
      </c>
      <c r="AQ274">
        <v>0</v>
      </c>
      <c r="AS274">
        <v>0.41</v>
      </c>
      <c r="AT274" s="47">
        <f t="shared" si="64"/>
        <v>0.43601999999999996</v>
      </c>
      <c r="AU274" s="48">
        <f t="shared" si="65"/>
        <v>0.43601999999999996</v>
      </c>
      <c r="AV274" s="48"/>
      <c r="AW274" s="48"/>
      <c r="AX274">
        <v>2</v>
      </c>
      <c r="AY274">
        <v>0</v>
      </c>
      <c r="BK274" s="43">
        <f t="shared" si="67"/>
        <v>6.3463414634146315E-2</v>
      </c>
      <c r="BL274" s="9">
        <f t="shared" ref="BL274:BL279" si="76">AS274/V274</f>
        <v>1.4104857575340579</v>
      </c>
      <c r="BM274" s="45">
        <v>1.5</v>
      </c>
      <c r="BN274" s="48">
        <v>1.5</v>
      </c>
      <c r="BO274"/>
      <c r="BP274"/>
      <c r="BQ274" t="str">
        <f t="shared" si="73"/>
        <v/>
      </c>
      <c r="BR274" t="str">
        <f t="shared" si="74"/>
        <v/>
      </c>
      <c r="BS274" t="str">
        <f t="shared" si="75"/>
        <v/>
      </c>
      <c r="BT274">
        <v>0.49</v>
      </c>
      <c r="CB274">
        <v>100</v>
      </c>
      <c r="CC274">
        <v>100</v>
      </c>
      <c r="CD274" t="s">
        <v>951</v>
      </c>
      <c r="CE274">
        <v>0</v>
      </c>
      <c r="CI274">
        <v>0</v>
      </c>
      <c r="CJ274">
        <v>0</v>
      </c>
      <c r="CM274">
        <v>0</v>
      </c>
      <c r="CO274">
        <v>0</v>
      </c>
      <c r="CP274">
        <v>0</v>
      </c>
      <c r="CQ274">
        <v>0</v>
      </c>
      <c r="CT274">
        <v>0</v>
      </c>
      <c r="CU274">
        <v>0</v>
      </c>
      <c r="CV274">
        <v>0</v>
      </c>
      <c r="CW274" t="e">
        <f>VLOOKUP(A274,'[1]NOUVEAUX TARIFS'!$A$1:$E$467,5,FALSE)</f>
        <v>#N/A</v>
      </c>
    </row>
    <row r="275" spans="1:101" hidden="1">
      <c r="A275" t="s">
        <v>2016</v>
      </c>
      <c r="C275" t="str">
        <f>VLOOKUP(A275,'[1]PRIX D''ACHAT A JOUR'!$A$1:$C$477,3,FALSE)</f>
        <v>AN</v>
      </c>
      <c r="D275" t="s">
        <v>2017</v>
      </c>
      <c r="E275">
        <v>9</v>
      </c>
      <c r="F275" t="s">
        <v>1222</v>
      </c>
      <c r="G275">
        <v>5</v>
      </c>
      <c r="H275" t="s">
        <v>1222</v>
      </c>
      <c r="K275">
        <v>3</v>
      </c>
      <c r="L275" t="s">
        <v>1223</v>
      </c>
      <c r="M275" t="s">
        <v>1492</v>
      </c>
      <c r="N275" t="s">
        <v>2016</v>
      </c>
      <c r="O275" t="s">
        <v>2954</v>
      </c>
      <c r="Q275">
        <v>1</v>
      </c>
      <c r="R275">
        <v>1</v>
      </c>
      <c r="S275" s="36">
        <f>VLOOKUP(N275,'[1]Stock définitif au 31122021'!$A$3:$G$422,5,FALSE)</f>
        <v>484.55</v>
      </c>
      <c r="T275" s="36">
        <f>VLOOKUP(N275,'[1]Stock définitif au 31122021'!$A$3:$G$422,6,FALSE)</f>
        <v>0.28999999999999998</v>
      </c>
      <c r="U275" s="36" t="str">
        <f>VLOOKUP(N275,'[1]Stock définitif au 31122021'!$A$3:$G$422,3,FALSE)</f>
        <v>AN</v>
      </c>
      <c r="V275">
        <v>0.29067999999999999</v>
      </c>
      <c r="W275">
        <v>0.29067999999999999</v>
      </c>
      <c r="X275" s="45">
        <f>VLOOKUP(A275,'[1]PRIX D''ACHAT A JOUR'!$A$1:$G$477,7,FALSE)</f>
        <v>0.29067999999999999</v>
      </c>
      <c r="Y275" s="46"/>
      <c r="Z275" s="46"/>
      <c r="AB275" s="41">
        <f>+X275</f>
        <v>0.29067999999999999</v>
      </c>
      <c r="AC275" s="42" t="s">
        <v>2917</v>
      </c>
      <c r="AD275">
        <v>0.26400000000000001</v>
      </c>
      <c r="AE275" t="s">
        <v>932</v>
      </c>
      <c r="AF275">
        <v>0</v>
      </c>
      <c r="AI275" t="s">
        <v>933</v>
      </c>
      <c r="AJ275" t="s">
        <v>934</v>
      </c>
      <c r="AM275" t="s">
        <v>935</v>
      </c>
      <c r="AN275" t="s">
        <v>936</v>
      </c>
      <c r="AP275">
        <v>0</v>
      </c>
      <c r="AQ275">
        <v>0</v>
      </c>
      <c r="AS275">
        <v>0.41</v>
      </c>
      <c r="AT275" s="47">
        <f t="shared" si="64"/>
        <v>0.43601999999999996</v>
      </c>
      <c r="AU275" s="48">
        <f t="shared" si="65"/>
        <v>0.43601999999999996</v>
      </c>
      <c r="AV275" s="48"/>
      <c r="AW275" s="48"/>
      <c r="AX275">
        <v>2</v>
      </c>
      <c r="AY275">
        <v>0</v>
      </c>
      <c r="BK275" s="43">
        <f t="shared" si="67"/>
        <v>6.3463414634146315E-2</v>
      </c>
      <c r="BL275" s="9">
        <f t="shared" si="76"/>
        <v>1.4104857575340579</v>
      </c>
      <c r="BM275" s="45">
        <v>1.5</v>
      </c>
      <c r="BN275" s="48">
        <v>1.5</v>
      </c>
      <c r="BO275"/>
      <c r="BP275"/>
      <c r="BQ275" t="str">
        <f t="shared" si="73"/>
        <v/>
      </c>
      <c r="BR275" t="str">
        <f t="shared" si="74"/>
        <v/>
      </c>
      <c r="BS275" t="str">
        <f t="shared" si="75"/>
        <v/>
      </c>
      <c r="BT275">
        <v>0.49</v>
      </c>
      <c r="CB275">
        <v>100</v>
      </c>
      <c r="CC275">
        <v>100</v>
      </c>
      <c r="CD275" t="s">
        <v>951</v>
      </c>
      <c r="CE275">
        <v>0</v>
      </c>
      <c r="CI275">
        <v>0</v>
      </c>
      <c r="CJ275">
        <v>0</v>
      </c>
      <c r="CM275">
        <v>0</v>
      </c>
      <c r="CO275">
        <v>0</v>
      </c>
      <c r="CP275">
        <v>0</v>
      </c>
      <c r="CQ275">
        <v>0</v>
      </c>
      <c r="CT275">
        <v>0</v>
      </c>
      <c r="CU275">
        <v>0</v>
      </c>
      <c r="CV275">
        <v>0</v>
      </c>
      <c r="CW275" t="e">
        <f>VLOOKUP(A275,'[1]NOUVEAUX TARIFS'!$A$1:$E$467,5,FALSE)</f>
        <v>#N/A</v>
      </c>
    </row>
    <row r="276" spans="1:101" hidden="1">
      <c r="A276" t="s">
        <v>2586</v>
      </c>
      <c r="C276" t="str">
        <f>VLOOKUP(A276,'[1]PRIX D''ACHAT A JOUR'!$A$1:$C$477,3,FALSE)</f>
        <v>AN</v>
      </c>
      <c r="D276" t="s">
        <v>2587</v>
      </c>
      <c r="E276">
        <v>10</v>
      </c>
      <c r="F276" t="s">
        <v>938</v>
      </c>
      <c r="G276">
        <v>8</v>
      </c>
      <c r="H276" t="s">
        <v>938</v>
      </c>
      <c r="K276">
        <v>3</v>
      </c>
      <c r="L276" t="s">
        <v>2588</v>
      </c>
      <c r="M276" t="s">
        <v>2931</v>
      </c>
      <c r="N276" t="s">
        <v>2586</v>
      </c>
      <c r="O276" t="s">
        <v>2587</v>
      </c>
      <c r="Q276">
        <v>1</v>
      </c>
      <c r="R276">
        <v>1</v>
      </c>
      <c r="S276" s="36" t="e">
        <f>VLOOKUP(N276,'[1]Stock définitif au 31122021'!$A$3:$G$422,5,FALSE)</f>
        <v>#N/A</v>
      </c>
      <c r="T276" s="36" t="e">
        <f>VLOOKUP(N276,'[1]Stock définitif au 31122021'!$A$3:$G$422,6,FALSE)</f>
        <v>#N/A</v>
      </c>
      <c r="U276" s="36" t="e">
        <f>VLOOKUP(N276,'[1]Stock définitif au 31122021'!$A$3:$G$422,3,FALSE)</f>
        <v>#N/A</v>
      </c>
      <c r="V276">
        <v>2.92</v>
      </c>
      <c r="W276">
        <f>VLOOKUP(A276,'[1]EXPORT ARTICLES 03012022'!$A$1:$R$883,18,FALSE)</f>
        <v>2.92</v>
      </c>
      <c r="X276" s="45">
        <f>VLOOKUP(A276,'[1]PRIX D''ACHAT A JOUR'!$A$1:$G$477,7,FALSE)</f>
        <v>2.92</v>
      </c>
      <c r="Y276" s="46"/>
      <c r="Z276" s="46"/>
      <c r="AB276" s="41">
        <f>+X276</f>
        <v>2.92</v>
      </c>
      <c r="AC276" s="42" t="s">
        <v>2917</v>
      </c>
      <c r="AD276">
        <v>2.92</v>
      </c>
      <c r="AE276" t="s">
        <v>932</v>
      </c>
      <c r="AF276">
        <v>0</v>
      </c>
      <c r="AI276" t="s">
        <v>933</v>
      </c>
      <c r="AJ276" t="s">
        <v>934</v>
      </c>
      <c r="AP276">
        <v>0</v>
      </c>
      <c r="AQ276">
        <v>0</v>
      </c>
      <c r="AS276">
        <v>4.38</v>
      </c>
      <c r="AT276" s="47">
        <f t="shared" si="64"/>
        <v>4.38</v>
      </c>
      <c r="AU276" s="48">
        <f t="shared" si="65"/>
        <v>4.38</v>
      </c>
      <c r="AV276" s="48"/>
      <c r="AW276" s="48"/>
      <c r="AX276">
        <v>3</v>
      </c>
      <c r="AY276">
        <v>0</v>
      </c>
      <c r="BK276" s="43">
        <f t="shared" si="67"/>
        <v>0</v>
      </c>
      <c r="BL276" s="9">
        <f t="shared" si="76"/>
        <v>1.5</v>
      </c>
      <c r="BM276" s="45">
        <v>1.5</v>
      </c>
      <c r="BN276" s="48">
        <v>1.5</v>
      </c>
      <c r="BO276"/>
      <c r="BP276"/>
      <c r="BQ276" t="str">
        <f t="shared" si="73"/>
        <v/>
      </c>
      <c r="BR276" t="str">
        <f t="shared" si="74"/>
        <v/>
      </c>
      <c r="BS276" t="str">
        <f t="shared" si="75"/>
        <v/>
      </c>
      <c r="BT276">
        <v>5.2560000000000002</v>
      </c>
      <c r="CB276">
        <v>100</v>
      </c>
      <c r="CC276">
        <v>100</v>
      </c>
      <c r="CD276" t="s">
        <v>951</v>
      </c>
      <c r="CE276">
        <v>0</v>
      </c>
      <c r="CI276">
        <v>0</v>
      </c>
      <c r="CJ276">
        <v>0</v>
      </c>
      <c r="CM276">
        <v>0</v>
      </c>
      <c r="CO276">
        <v>0</v>
      </c>
      <c r="CP276">
        <v>0</v>
      </c>
      <c r="CQ276">
        <v>0</v>
      </c>
      <c r="CT276">
        <v>0</v>
      </c>
      <c r="CU276">
        <v>0</v>
      </c>
      <c r="CV276">
        <v>0</v>
      </c>
      <c r="CW276" t="e">
        <f>VLOOKUP(A276,'[1]NOUVEAUX TARIFS'!$A$1:$E$467,5,FALSE)</f>
        <v>#N/A</v>
      </c>
    </row>
    <row r="277" spans="1:101" hidden="1">
      <c r="A277" t="s">
        <v>2059</v>
      </c>
      <c r="C277" t="str">
        <f>VLOOKUP(A277,'[1]PRIX D''ACHAT A JOUR'!$A$1:$C$477,3,FALSE)</f>
        <v>AN</v>
      </c>
      <c r="D277" t="s">
        <v>2060</v>
      </c>
      <c r="E277">
        <v>5</v>
      </c>
      <c r="F277" t="s">
        <v>927</v>
      </c>
      <c r="G277">
        <v>1</v>
      </c>
      <c r="H277" t="s">
        <v>927</v>
      </c>
      <c r="K277">
        <v>1</v>
      </c>
      <c r="L277" t="s">
        <v>949</v>
      </c>
      <c r="M277" t="s">
        <v>929</v>
      </c>
      <c r="N277" t="s">
        <v>2061</v>
      </c>
      <c r="O277" t="s">
        <v>2062</v>
      </c>
      <c r="Q277">
        <v>1</v>
      </c>
      <c r="R277">
        <v>1</v>
      </c>
      <c r="S277" s="36" t="e">
        <f>VLOOKUP(N277,'[1]Stock définitif au 31122021'!$A$3:$G$422,5,FALSE)</f>
        <v>#N/A</v>
      </c>
      <c r="T277" s="36" t="e">
        <f>VLOOKUP(N277,'[1]Stock définitif au 31122021'!$A$3:$G$422,6,FALSE)</f>
        <v>#N/A</v>
      </c>
      <c r="U277" s="36" t="e">
        <f>VLOOKUP(N277,'[1]Stock définitif au 31122021'!$A$3:$G$422,3,FALSE)</f>
        <v>#N/A</v>
      </c>
      <c r="V277">
        <v>16</v>
      </c>
      <c r="W277">
        <f>VLOOKUP(A277,'[1]EXPORT ARTICLES 03012022'!$A$1:$R$883,18,FALSE)</f>
        <v>16</v>
      </c>
      <c r="X277" s="45">
        <f>VLOOKUP(A277,'[1]PRIX D''ACHAT A JOUR'!$A$1:$G$477,7,FALSE)</f>
        <v>16</v>
      </c>
      <c r="Y277" s="46"/>
      <c r="Z277" s="46"/>
      <c r="AB277" s="41">
        <f>X277</f>
        <v>16</v>
      </c>
      <c r="AC277" s="42" t="s">
        <v>2917</v>
      </c>
      <c r="AD277">
        <v>16</v>
      </c>
      <c r="AE277" t="s">
        <v>932</v>
      </c>
      <c r="AF277">
        <v>0</v>
      </c>
      <c r="AI277" t="s">
        <v>933</v>
      </c>
      <c r="AJ277" t="s">
        <v>934</v>
      </c>
      <c r="AM277" t="s">
        <v>935</v>
      </c>
      <c r="AN277" t="s">
        <v>936</v>
      </c>
      <c r="AP277">
        <v>0</v>
      </c>
      <c r="AQ277">
        <v>0</v>
      </c>
      <c r="AS277">
        <v>24</v>
      </c>
      <c r="AT277" s="47">
        <f t="shared" si="64"/>
        <v>24</v>
      </c>
      <c r="AU277" s="48">
        <f t="shared" si="65"/>
        <v>24</v>
      </c>
      <c r="AV277" s="48"/>
      <c r="AW277" s="48"/>
      <c r="AX277">
        <v>2</v>
      </c>
      <c r="AY277">
        <v>0</v>
      </c>
      <c r="BK277" s="43">
        <f t="shared" si="67"/>
        <v>0</v>
      </c>
      <c r="BL277" s="9">
        <f t="shared" si="76"/>
        <v>1.5</v>
      </c>
      <c r="BM277" s="45">
        <v>1.5</v>
      </c>
      <c r="BN277" s="48">
        <v>1.5</v>
      </c>
      <c r="BO277"/>
      <c r="BP277"/>
      <c r="BQ277" t="str">
        <f t="shared" si="73"/>
        <v/>
      </c>
      <c r="BR277" t="str">
        <f t="shared" si="74"/>
        <v/>
      </c>
      <c r="BS277" t="str">
        <f t="shared" si="75"/>
        <v/>
      </c>
      <c r="BT277">
        <v>28.8</v>
      </c>
      <c r="CB277">
        <v>100</v>
      </c>
      <c r="CC277">
        <v>100</v>
      </c>
      <c r="CD277" t="s">
        <v>951</v>
      </c>
      <c r="CE277">
        <v>0</v>
      </c>
      <c r="CI277">
        <v>0</v>
      </c>
      <c r="CJ277">
        <v>0</v>
      </c>
      <c r="CM277">
        <v>0</v>
      </c>
      <c r="CO277">
        <v>0</v>
      </c>
      <c r="CP277">
        <v>0</v>
      </c>
      <c r="CQ277">
        <v>0</v>
      </c>
      <c r="CT277">
        <v>0</v>
      </c>
      <c r="CU277">
        <v>0</v>
      </c>
      <c r="CV277">
        <v>0</v>
      </c>
      <c r="CW277" t="e">
        <f>VLOOKUP(A277,'[1]NOUVEAUX TARIFS'!$A$1:$E$467,5,FALSE)</f>
        <v>#N/A</v>
      </c>
    </row>
    <row r="278" spans="1:101">
      <c r="A278" t="s">
        <v>2329</v>
      </c>
      <c r="C278" t="str">
        <f>VLOOKUP(A278,'[1]PRIX D''ACHAT A JOUR'!$A$1:$C$477,3,FALSE)</f>
        <v>AS</v>
      </c>
      <c r="D278" t="s">
        <v>2328</v>
      </c>
      <c r="M278" t="s">
        <v>2048</v>
      </c>
      <c r="N278" t="s">
        <v>2329</v>
      </c>
      <c r="O278" t="s">
        <v>2330</v>
      </c>
      <c r="P278" t="s">
        <v>931</v>
      </c>
      <c r="Q278">
        <v>1</v>
      </c>
      <c r="R278">
        <v>1</v>
      </c>
      <c r="S278" s="36" t="e">
        <f>VLOOKUP(N278,'[1]Stock définitif au 31122021'!$A$3:$G$422,5,FALSE)</f>
        <v>#N/A</v>
      </c>
      <c r="T278" s="36" t="e">
        <f>VLOOKUP(N278,'[1]Stock définitif au 31122021'!$A$3:$G$422,6,FALSE)</f>
        <v>#N/A</v>
      </c>
      <c r="U278" s="36" t="e">
        <f>VLOOKUP(N278,'[1]Stock définitif au 31122021'!$A$3:$G$422,3,FALSE)</f>
        <v>#N/A</v>
      </c>
      <c r="V278">
        <v>12.41</v>
      </c>
      <c r="W278">
        <v>12.41</v>
      </c>
      <c r="X278" s="45">
        <f>VLOOKUP(A278,'[1]PRIX D''ACHAT A JOUR'!$A$1:$G$477,7,FALSE)</f>
        <v>12.41</v>
      </c>
      <c r="Y278" s="46"/>
      <c r="Z278" s="46"/>
      <c r="AB278" s="41">
        <f>X278</f>
        <v>12.41</v>
      </c>
      <c r="AC278" s="42" t="s">
        <v>2917</v>
      </c>
      <c r="AD278">
        <v>0</v>
      </c>
      <c r="AE278" t="s">
        <v>932</v>
      </c>
      <c r="AF278">
        <v>0</v>
      </c>
      <c r="AI278" t="s">
        <v>933</v>
      </c>
      <c r="AJ278" t="s">
        <v>934</v>
      </c>
      <c r="AM278" t="s">
        <v>935</v>
      </c>
      <c r="AN278" t="s">
        <v>936</v>
      </c>
      <c r="AP278">
        <v>0</v>
      </c>
      <c r="AQ278">
        <v>0</v>
      </c>
      <c r="AS278">
        <v>18.91</v>
      </c>
      <c r="AT278" s="47">
        <f t="shared" si="64"/>
        <v>18.615000000000002</v>
      </c>
      <c r="AU278" s="48">
        <f t="shared" si="65"/>
        <v>18.615000000000002</v>
      </c>
      <c r="AV278" s="48"/>
      <c r="AW278" s="48"/>
      <c r="AX278">
        <v>2</v>
      </c>
      <c r="AY278">
        <v>0</v>
      </c>
      <c r="BK278" s="43">
        <f t="shared" si="67"/>
        <v>-1.5600211528291811E-2</v>
      </c>
      <c r="BL278" s="9">
        <f t="shared" si="76"/>
        <v>1.5237711522965351</v>
      </c>
      <c r="BM278" s="45">
        <v>1.5</v>
      </c>
      <c r="BN278" s="48">
        <v>1.5</v>
      </c>
      <c r="BO278"/>
      <c r="BP278"/>
      <c r="BQ278" t="str">
        <f t="shared" si="73"/>
        <v/>
      </c>
      <c r="BR278" t="str">
        <f t="shared" si="74"/>
        <v/>
      </c>
      <c r="BS278" t="str">
        <f t="shared" si="75"/>
        <v/>
      </c>
      <c r="BT278">
        <v>22.69</v>
      </c>
      <c r="BV278">
        <v>1</v>
      </c>
      <c r="CB278">
        <v>100</v>
      </c>
      <c r="CC278">
        <v>100</v>
      </c>
      <c r="CD278" t="s">
        <v>937</v>
      </c>
      <c r="CE278">
        <v>0</v>
      </c>
      <c r="CI278">
        <v>0</v>
      </c>
      <c r="CJ278">
        <v>0</v>
      </c>
      <c r="CM278">
        <v>0</v>
      </c>
      <c r="CO278">
        <v>0</v>
      </c>
      <c r="CP278">
        <v>0</v>
      </c>
      <c r="CQ278">
        <v>0</v>
      </c>
      <c r="CT278">
        <v>0</v>
      </c>
      <c r="CU278">
        <v>0</v>
      </c>
      <c r="CV278">
        <v>0</v>
      </c>
      <c r="CW278" t="e">
        <f>VLOOKUP(A278,'[1]NOUVEAUX TARIFS'!$A$1:$E$467,5,FALSE)</f>
        <v>#N/A</v>
      </c>
    </row>
    <row r="279" spans="1:101" hidden="1">
      <c r="A279" t="s">
        <v>2466</v>
      </c>
      <c r="C279" t="str">
        <f>VLOOKUP(A279,'[1]PRIX D''ACHAT A JOUR'!$A$1:$C$477,3,FALSE)</f>
        <v>AN</v>
      </c>
      <c r="D279" t="s">
        <v>2467</v>
      </c>
      <c r="E279">
        <v>9</v>
      </c>
      <c r="F279" t="s">
        <v>1222</v>
      </c>
      <c r="G279">
        <v>5</v>
      </c>
      <c r="H279" t="s">
        <v>1222</v>
      </c>
      <c r="K279">
        <v>3</v>
      </c>
      <c r="L279" t="s">
        <v>1223</v>
      </c>
      <c r="M279" t="s">
        <v>2018</v>
      </c>
      <c r="N279" t="s">
        <v>2468</v>
      </c>
      <c r="O279" t="s">
        <v>2469</v>
      </c>
      <c r="Q279">
        <v>1</v>
      </c>
      <c r="R279">
        <v>500</v>
      </c>
      <c r="S279" s="36" t="e">
        <f>VLOOKUP(N279,'[1]Stock définitif au 31122021'!$A$3:$G$422,5,FALSE)</f>
        <v>#N/A</v>
      </c>
      <c r="T279" s="36" t="e">
        <f>VLOOKUP(N279,'[1]Stock définitif au 31122021'!$A$3:$G$422,6,FALSE)</f>
        <v>#N/A</v>
      </c>
      <c r="U279" s="36" t="e">
        <f>VLOOKUP(N279,'[1]Stock définitif au 31122021'!$A$3:$G$422,3,FALSE)</f>
        <v>#N/A</v>
      </c>
      <c r="V279">
        <v>0.60099999999999998</v>
      </c>
      <c r="W279">
        <f>VLOOKUP(A279,'[1]EXPORT ARTICLES 03012022'!$A$1:$R$883,18,FALSE)</f>
        <v>0.60099999999999998</v>
      </c>
      <c r="X279" s="45">
        <f>VLOOKUP(A279,'[1]PRIX D''ACHAT A JOUR'!$A$1:$G$477,7,FALSE)</f>
        <v>0.60099999999999998</v>
      </c>
      <c r="Y279" s="46"/>
      <c r="Z279" s="46"/>
      <c r="AB279" s="52">
        <f>+X279</f>
        <v>0.60099999999999998</v>
      </c>
      <c r="AC279" s="42" t="s">
        <v>2917</v>
      </c>
      <c r="AD279">
        <v>0.60099999999999998</v>
      </c>
      <c r="AE279" t="s">
        <v>932</v>
      </c>
      <c r="AF279">
        <v>0</v>
      </c>
      <c r="AH279">
        <v>35</v>
      </c>
      <c r="AI279" t="s">
        <v>933</v>
      </c>
      <c r="AJ279" t="s">
        <v>934</v>
      </c>
      <c r="AM279" t="s">
        <v>935</v>
      </c>
      <c r="AN279" t="s">
        <v>936</v>
      </c>
      <c r="AP279">
        <v>0</v>
      </c>
      <c r="AQ279">
        <v>0</v>
      </c>
      <c r="AS279">
        <v>0.90200000000000002</v>
      </c>
      <c r="AT279" s="47">
        <f t="shared" si="64"/>
        <v>0.90149999999999997</v>
      </c>
      <c r="AU279" s="48">
        <f t="shared" si="65"/>
        <v>0.90149999999999997</v>
      </c>
      <c r="AV279" s="48"/>
      <c r="AW279" s="48"/>
      <c r="AX279">
        <v>3</v>
      </c>
      <c r="AY279">
        <v>0</v>
      </c>
      <c r="BK279" s="43">
        <f t="shared" si="67"/>
        <v>-5.5432372505549439E-4</v>
      </c>
      <c r="BL279" s="9">
        <f t="shared" si="76"/>
        <v>1.5008319467554077</v>
      </c>
      <c r="BM279" s="45">
        <v>1.5</v>
      </c>
      <c r="BN279" s="48">
        <v>1.5</v>
      </c>
      <c r="BO279"/>
      <c r="BP279">
        <f>VLOOKUP(A279,'[1]Synthèse ventes 2021'!$A$1:$C$457,3,FALSE)</f>
        <v>1</v>
      </c>
      <c r="BQ279">
        <f t="shared" si="73"/>
        <v>0.70917999999999992</v>
      </c>
      <c r="BR279">
        <f t="shared" si="74"/>
        <v>1.0637699999999999</v>
      </c>
      <c r="BS279">
        <f t="shared" si="75"/>
        <v>0.35458999999999996</v>
      </c>
      <c r="BT279">
        <v>1.0820000000000001</v>
      </c>
      <c r="CB279">
        <v>100</v>
      </c>
      <c r="CC279">
        <v>100</v>
      </c>
      <c r="CD279" t="s">
        <v>951</v>
      </c>
      <c r="CE279">
        <v>0</v>
      </c>
      <c r="CI279">
        <v>0</v>
      </c>
      <c r="CJ279">
        <v>0</v>
      </c>
      <c r="CM279">
        <v>0</v>
      </c>
      <c r="CO279">
        <v>0</v>
      </c>
      <c r="CP279">
        <v>0</v>
      </c>
      <c r="CQ279">
        <v>0</v>
      </c>
      <c r="CT279">
        <v>0</v>
      </c>
      <c r="CU279">
        <v>0</v>
      </c>
      <c r="CV279">
        <v>0</v>
      </c>
      <c r="CW279" t="e">
        <f>VLOOKUP(A279,'[1]NOUVEAUX TARIFS'!$A$1:$E$467,5,FALSE)</f>
        <v>#N/A</v>
      </c>
    </row>
    <row r="280" spans="1:101">
      <c r="A280" t="s">
        <v>666</v>
      </c>
      <c r="C280" t="e">
        <f>VLOOKUP(A280,'[1]PRIX D''ACHAT A JOUR'!$A$1:$C$477,3,FALSE)</f>
        <v>#N/A</v>
      </c>
      <c r="D280" t="s">
        <v>2504</v>
      </c>
      <c r="M280" t="s">
        <v>2013</v>
      </c>
      <c r="N280" t="s">
        <v>944</v>
      </c>
      <c r="O280" t="s">
        <v>945</v>
      </c>
      <c r="Q280">
        <v>1</v>
      </c>
      <c r="R280">
        <v>0</v>
      </c>
      <c r="S280" s="36" t="e">
        <f>VLOOKUP(N280,'[1]Stock définitif au 31122021'!$A$3:$G$422,5,FALSE)</f>
        <v>#N/A</v>
      </c>
      <c r="T280" s="36" t="e">
        <f>VLOOKUP(N280,'[1]Stock définitif au 31122021'!$A$3:$G$422,6,FALSE)</f>
        <v>#N/A</v>
      </c>
      <c r="U280" s="36" t="e">
        <f>VLOOKUP(N280,'[1]Stock définitif au 31122021'!$A$3:$G$422,3,FALSE)</f>
        <v>#N/A</v>
      </c>
      <c r="V280">
        <v>0</v>
      </c>
      <c r="W280">
        <f>VLOOKUP(A280,'[1]EXPORT ARTICLES 03012022'!$A$1:$R$883,18,FALSE)</f>
        <v>0</v>
      </c>
      <c r="X280" s="45">
        <f>VLOOKUP(A280,'[1]NOMENCLATURE 2801'!$B$1:$P$3420,14,FALSE)</f>
        <v>12.432</v>
      </c>
      <c r="Y280" s="46">
        <v>0</v>
      </c>
      <c r="Z280" s="46"/>
      <c r="AB280" s="42">
        <f>VLOOKUP(A280,'[1]NOMENCLATURE 2801'!$B$1:$P$3420,15,FALSE)</f>
        <v>12.432</v>
      </c>
      <c r="AC280" s="42" t="s">
        <v>2917</v>
      </c>
      <c r="AD280">
        <v>0</v>
      </c>
      <c r="AE280" t="s">
        <v>932</v>
      </c>
      <c r="AF280">
        <v>0</v>
      </c>
      <c r="AI280" t="s">
        <v>933</v>
      </c>
      <c r="AJ280" t="s">
        <v>934</v>
      </c>
      <c r="AM280" t="s">
        <v>935</v>
      </c>
      <c r="AN280" t="s">
        <v>936</v>
      </c>
      <c r="AP280">
        <v>0</v>
      </c>
      <c r="AQ280">
        <v>0</v>
      </c>
      <c r="AS280">
        <v>19.2</v>
      </c>
      <c r="AT280" s="47">
        <f>VLOOKUP(A280,'[1]NOMENCLATURE 2801'!$B$1:$V$3418,20,FALSE)</f>
        <v>18.648</v>
      </c>
      <c r="AU280" s="48">
        <f>VLOOKUP(A280,'[1]NOMENCLATURE 2801'!$B$1:$V$3418,21,FALSE)</f>
        <v>18.648</v>
      </c>
      <c r="AV280" s="48"/>
      <c r="AW280" s="48"/>
      <c r="AX280">
        <v>3</v>
      </c>
      <c r="AY280">
        <v>0</v>
      </c>
      <c r="AZ280">
        <v>1</v>
      </c>
      <c r="BB280">
        <v>1</v>
      </c>
      <c r="BC280">
        <v>1</v>
      </c>
      <c r="BD280">
        <v>1</v>
      </c>
      <c r="BE280">
        <v>1</v>
      </c>
      <c r="BF280">
        <v>1</v>
      </c>
      <c r="BK280" s="43">
        <f t="shared" si="67"/>
        <v>-2.874999999999998E-2</v>
      </c>
      <c r="BL280"/>
      <c r="BM280" s="45">
        <f>AT280/X280</f>
        <v>1.5</v>
      </c>
      <c r="BN280" s="48">
        <f>AU280/AB280</f>
        <v>1.5</v>
      </c>
      <c r="BO280"/>
      <c r="BP280">
        <f>VLOOKUP(A280,'[1]Synthèse ventes 2021'!$A$1:$C$457,3,FALSE)</f>
        <v>8</v>
      </c>
      <c r="BQ280">
        <f t="shared" si="73"/>
        <v>117.35808</v>
      </c>
      <c r="BR280">
        <f t="shared" si="74"/>
        <v>176.03711999999999</v>
      </c>
      <c r="BS280">
        <f t="shared" si="75"/>
        <v>58.679039999999986</v>
      </c>
      <c r="BT280">
        <v>23.04</v>
      </c>
      <c r="CB280">
        <v>100</v>
      </c>
      <c r="CC280">
        <v>100</v>
      </c>
      <c r="CD280" t="s">
        <v>946</v>
      </c>
      <c r="CE280">
        <v>0</v>
      </c>
      <c r="CI280">
        <v>0</v>
      </c>
      <c r="CJ280">
        <v>0</v>
      </c>
      <c r="CM280">
        <v>0</v>
      </c>
      <c r="CO280">
        <v>0</v>
      </c>
      <c r="CP280">
        <v>0</v>
      </c>
      <c r="CQ280">
        <v>0</v>
      </c>
      <c r="CT280">
        <v>0</v>
      </c>
      <c r="CU280">
        <v>0</v>
      </c>
      <c r="CV280">
        <v>0</v>
      </c>
      <c r="CW280">
        <f>VLOOKUP(A280,'[1]NOUVEAUX TARIFS'!$A$1:$E$467,5,FALSE)</f>
        <v>18.648</v>
      </c>
    </row>
    <row r="281" spans="1:101">
      <c r="A281" t="s">
        <v>496</v>
      </c>
      <c r="C281" t="str">
        <f>VLOOKUP(A281,'[1]PRIX D''ACHAT A JOUR'!$A$1:$C$477,3,FALSE)</f>
        <v>AS</v>
      </c>
      <c r="D281" t="s">
        <v>497</v>
      </c>
      <c r="E281">
        <v>8</v>
      </c>
      <c r="F281" t="s">
        <v>965</v>
      </c>
      <c r="G281">
        <v>4</v>
      </c>
      <c r="H281" t="s">
        <v>965</v>
      </c>
      <c r="K281">
        <v>1</v>
      </c>
      <c r="L281" t="s">
        <v>966</v>
      </c>
      <c r="M281" t="s">
        <v>989</v>
      </c>
      <c r="N281" t="s">
        <v>496</v>
      </c>
      <c r="O281" t="s">
        <v>497</v>
      </c>
      <c r="P281" t="s">
        <v>931</v>
      </c>
      <c r="Q281">
        <v>1</v>
      </c>
      <c r="R281">
        <v>1</v>
      </c>
      <c r="S281" s="36">
        <f>VLOOKUP(N281,'[1]Stock définitif au 31122021'!$A$3:$G$422,5,FALSE)</f>
        <v>17</v>
      </c>
      <c r="T281" s="36">
        <f>VLOOKUP(N281,'[1]Stock définitif au 31122021'!$A$3:$G$422,6,FALSE)</f>
        <v>12.63</v>
      </c>
      <c r="U281" s="36" t="str">
        <f>VLOOKUP(N281,'[1]Stock définitif au 31122021'!$A$3:$G$422,3,FALSE)</f>
        <v>AS</v>
      </c>
      <c r="V281">
        <v>12.63</v>
      </c>
      <c r="W281">
        <f>VLOOKUP(A281,'[1]EXPORT ARTICLES 03012022'!$A$1:$R$883,18,FALSE)</f>
        <v>12.63</v>
      </c>
      <c r="X281" s="45">
        <f>VLOOKUP(A281,'[1]PRIX D''ACHAT A JOUR'!$A$1:$G$477,7,FALSE)</f>
        <v>12.63</v>
      </c>
      <c r="Y281" s="46"/>
      <c r="Z281" s="46"/>
      <c r="AB281" s="41">
        <f>X281</f>
        <v>12.63</v>
      </c>
      <c r="AC281" s="42" t="s">
        <v>2917</v>
      </c>
      <c r="AD281">
        <v>12.63</v>
      </c>
      <c r="AE281" t="s">
        <v>932</v>
      </c>
      <c r="AF281">
        <v>0</v>
      </c>
      <c r="AI281" t="s">
        <v>933</v>
      </c>
      <c r="AJ281" t="s">
        <v>934</v>
      </c>
      <c r="AM281" t="s">
        <v>935</v>
      </c>
      <c r="AN281" t="s">
        <v>936</v>
      </c>
      <c r="AP281">
        <v>0</v>
      </c>
      <c r="AQ281">
        <v>0</v>
      </c>
      <c r="AS281">
        <v>19.32</v>
      </c>
      <c r="AT281" s="47">
        <f t="shared" ref="AT281:AT286" si="77">X281*BM281</f>
        <v>18.945</v>
      </c>
      <c r="AU281" s="48">
        <f t="shared" ref="AU281:AU286" si="78">AB281*BN281</f>
        <v>18.945</v>
      </c>
      <c r="AV281" s="48">
        <f>VLOOKUP(A281,'STEEVE RESTITUTION'!$A$3:$F$484,6,FALSE)</f>
        <v>19.32</v>
      </c>
      <c r="AW281" s="48">
        <f t="shared" ref="AW281" si="79">AU281-AV281</f>
        <v>-0.375</v>
      </c>
      <c r="AX281">
        <v>2</v>
      </c>
      <c r="AY281">
        <v>0</v>
      </c>
      <c r="BK281" s="43">
        <f t="shared" si="67"/>
        <v>-1.9409937888198756E-2</v>
      </c>
      <c r="BL281" s="9">
        <f>AS281/V281</f>
        <v>1.5296912114014252</v>
      </c>
      <c r="BM281" s="45">
        <v>1.5</v>
      </c>
      <c r="BN281" s="48">
        <v>1.5</v>
      </c>
      <c r="BO281"/>
      <c r="BP281">
        <f>VLOOKUP(A281,'[1]Synthèse ventes 2021'!$A$1:$C$457,3,FALSE)</f>
        <v>21</v>
      </c>
      <c r="BQ281">
        <f t="shared" si="73"/>
        <v>312.97140000000002</v>
      </c>
      <c r="BR281">
        <f t="shared" si="74"/>
        <v>469.45710000000003</v>
      </c>
      <c r="BS281">
        <f t="shared" si="75"/>
        <v>156.48570000000001</v>
      </c>
      <c r="BT281">
        <v>23.18</v>
      </c>
      <c r="BV281">
        <v>1</v>
      </c>
      <c r="BW281">
        <v>449</v>
      </c>
      <c r="CB281">
        <v>100</v>
      </c>
      <c r="CC281">
        <v>100</v>
      </c>
      <c r="CD281" t="s">
        <v>937</v>
      </c>
      <c r="CE281">
        <v>0</v>
      </c>
      <c r="CI281">
        <v>0</v>
      </c>
      <c r="CJ281">
        <v>0</v>
      </c>
      <c r="CM281">
        <v>0</v>
      </c>
      <c r="CO281">
        <v>0</v>
      </c>
      <c r="CP281">
        <v>0</v>
      </c>
      <c r="CQ281">
        <v>0</v>
      </c>
      <c r="CT281">
        <v>0</v>
      </c>
      <c r="CU281">
        <v>0</v>
      </c>
      <c r="CV281">
        <v>0</v>
      </c>
      <c r="CW281">
        <f>VLOOKUP(A281,'[1]NOUVEAUX TARIFS'!$A$1:$E$467,5,FALSE)</f>
        <v>19.32</v>
      </c>
    </row>
    <row r="282" spans="1:101" hidden="1">
      <c r="A282" t="s">
        <v>2626</v>
      </c>
      <c r="D282" t="s">
        <v>2627</v>
      </c>
      <c r="S282" s="36" t="e">
        <f>VLOOKUP(N282,'[1]Stock définitif au 31122021'!$A$3:$G$422,5,FALSE)</f>
        <v>#N/A</v>
      </c>
      <c r="T282" s="36" t="e">
        <f>VLOOKUP(N282,'[1]Stock définitif au 31122021'!$A$3:$G$422,6,FALSE)</f>
        <v>#N/A</v>
      </c>
      <c r="U282" s="36" t="e">
        <f>VLOOKUP(N282,'[1]Stock définitif au 31122021'!$A$3:$G$422,3,FALSE)</f>
        <v>#N/A</v>
      </c>
      <c r="V282">
        <v>0.2</v>
      </c>
      <c r="W282">
        <v>0.2</v>
      </c>
      <c r="X282" s="45">
        <v>0.2</v>
      </c>
      <c r="Y282" s="46"/>
      <c r="Z282" s="46"/>
      <c r="AB282" s="41">
        <f>X282</f>
        <v>0.2</v>
      </c>
      <c r="AC282" s="42" t="s">
        <v>2917</v>
      </c>
      <c r="AS282">
        <v>0.4</v>
      </c>
      <c r="AT282" s="47">
        <f t="shared" si="77"/>
        <v>0</v>
      </c>
      <c r="AU282" s="48">
        <f t="shared" si="78"/>
        <v>0.4</v>
      </c>
      <c r="AV282" s="48"/>
      <c r="AW282" s="48"/>
      <c r="BK282" s="43">
        <f t="shared" si="67"/>
        <v>0</v>
      </c>
      <c r="BL282" s="9">
        <f>AS282/V282</f>
        <v>2</v>
      </c>
      <c r="BM282" s="45"/>
      <c r="BN282" s="48">
        <v>2</v>
      </c>
      <c r="BO282"/>
      <c r="BP282"/>
      <c r="BQ282" t="str">
        <f t="shared" si="73"/>
        <v/>
      </c>
      <c r="BR282" t="str">
        <f t="shared" si="74"/>
        <v/>
      </c>
      <c r="BS282" t="str">
        <f t="shared" si="75"/>
        <v/>
      </c>
      <c r="CD282" t="s">
        <v>951</v>
      </c>
      <c r="CW282" t="e">
        <f>VLOOKUP(A282,'[1]NOUVEAUX TARIFS'!$A$1:$E$467,5,FALSE)</f>
        <v>#N/A</v>
      </c>
    </row>
    <row r="283" spans="1:101" hidden="1">
      <c r="A283" t="s">
        <v>2537</v>
      </c>
      <c r="C283" t="str">
        <f>VLOOKUP(A283,'[1]PRIX D''ACHAT A JOUR'!$A$1:$C$477,3,FALSE)</f>
        <v>AN</v>
      </c>
      <c r="D283" t="s">
        <v>2538</v>
      </c>
      <c r="M283" t="s">
        <v>2539</v>
      </c>
      <c r="N283" t="s">
        <v>2540</v>
      </c>
      <c r="O283" t="s">
        <v>2541</v>
      </c>
      <c r="Q283">
        <v>1</v>
      </c>
      <c r="R283">
        <v>0</v>
      </c>
      <c r="S283" s="36" t="e">
        <f>VLOOKUP(N283,'[1]Stock définitif au 31122021'!$A$3:$G$422,5,FALSE)</f>
        <v>#N/A</v>
      </c>
      <c r="T283" s="36" t="e">
        <f>VLOOKUP(N283,'[1]Stock définitif au 31122021'!$A$3:$G$422,6,FALSE)</f>
        <v>#N/A</v>
      </c>
      <c r="U283" s="36" t="e">
        <f>VLOOKUP(N283,'[1]Stock définitif au 31122021'!$A$3:$G$422,3,FALSE)</f>
        <v>#N/A</v>
      </c>
      <c r="V283">
        <v>55.25</v>
      </c>
      <c r="W283">
        <f>VLOOKUP(A283,'[1]EXPORT ARTICLES 03012022'!$A$1:$R$883,18,FALSE)</f>
        <v>55.25</v>
      </c>
      <c r="X283" s="45">
        <f>VLOOKUP(A283,'[1]PRIX D''ACHAT A JOUR'!$A$1:$G$477,7,FALSE)</f>
        <v>52.83</v>
      </c>
      <c r="Y283" s="46"/>
      <c r="Z283" s="46"/>
      <c r="AB283" s="41">
        <v>55.25</v>
      </c>
      <c r="AC283" s="42" t="s">
        <v>2917</v>
      </c>
      <c r="AD283">
        <v>55.25</v>
      </c>
      <c r="AE283" t="s">
        <v>932</v>
      </c>
      <c r="AF283">
        <v>0</v>
      </c>
      <c r="AI283" t="s">
        <v>933</v>
      </c>
      <c r="AJ283" t="s">
        <v>934</v>
      </c>
      <c r="AM283" t="s">
        <v>935</v>
      </c>
      <c r="AN283" t="s">
        <v>936</v>
      </c>
      <c r="AP283">
        <v>0</v>
      </c>
      <c r="AQ283">
        <v>0</v>
      </c>
      <c r="AS283">
        <v>82.87</v>
      </c>
      <c r="AT283" s="47">
        <f t="shared" si="77"/>
        <v>79.245000000000005</v>
      </c>
      <c r="AU283" s="48">
        <f t="shared" si="78"/>
        <v>82.875</v>
      </c>
      <c r="AV283" s="48"/>
      <c r="AW283" s="48"/>
      <c r="AX283">
        <v>3</v>
      </c>
      <c r="AY283">
        <v>0</v>
      </c>
      <c r="BA283">
        <v>1</v>
      </c>
      <c r="BK283" s="43">
        <f t="shared" si="67"/>
        <v>6.0335465186381709E-5</v>
      </c>
      <c r="BL283" s="9">
        <f>AS283/V283</f>
        <v>1.4999095022624436</v>
      </c>
      <c r="BM283" s="45">
        <v>1.5</v>
      </c>
      <c r="BN283" s="48">
        <v>1.5</v>
      </c>
      <c r="BO283"/>
      <c r="BP283"/>
      <c r="BQ283" t="str">
        <f t="shared" si="73"/>
        <v/>
      </c>
      <c r="BR283" t="str">
        <f t="shared" si="74"/>
        <v/>
      </c>
      <c r="BS283" t="str">
        <f t="shared" si="75"/>
        <v/>
      </c>
      <c r="BT283">
        <v>0</v>
      </c>
      <c r="CB283">
        <v>100</v>
      </c>
      <c r="CC283">
        <v>100</v>
      </c>
      <c r="CD283" t="s">
        <v>951</v>
      </c>
      <c r="CE283">
        <v>0</v>
      </c>
      <c r="CI283">
        <v>0</v>
      </c>
      <c r="CJ283">
        <v>0</v>
      </c>
      <c r="CM283">
        <v>0</v>
      </c>
      <c r="CO283">
        <v>0</v>
      </c>
      <c r="CP283">
        <v>0</v>
      </c>
      <c r="CQ283">
        <v>0</v>
      </c>
      <c r="CT283">
        <v>0</v>
      </c>
      <c r="CU283">
        <v>0</v>
      </c>
      <c r="CV283">
        <v>0</v>
      </c>
      <c r="CW283" t="e">
        <f>VLOOKUP(A283,'[1]NOUVEAUX TARIFS'!$A$1:$E$467,5,FALSE)</f>
        <v>#N/A</v>
      </c>
    </row>
    <row r="284" spans="1:101">
      <c r="A284" t="s">
        <v>578</v>
      </c>
      <c r="C284" t="str">
        <f>VLOOKUP(A284,'[1]PRIX D''ACHAT A JOUR'!$A$1:$C$477,3,FALSE)</f>
        <v>AS</v>
      </c>
      <c r="D284" t="s">
        <v>579</v>
      </c>
      <c r="E284">
        <v>1</v>
      </c>
      <c r="F284" t="s">
        <v>975</v>
      </c>
      <c r="G284">
        <v>2</v>
      </c>
      <c r="H284" t="s">
        <v>975</v>
      </c>
      <c r="K284">
        <v>7</v>
      </c>
      <c r="L284" t="s">
        <v>976</v>
      </c>
      <c r="M284" t="s">
        <v>986</v>
      </c>
      <c r="N284" t="s">
        <v>578</v>
      </c>
      <c r="O284" t="s">
        <v>579</v>
      </c>
      <c r="P284" t="s">
        <v>931</v>
      </c>
      <c r="Q284">
        <v>1</v>
      </c>
      <c r="R284">
        <v>1</v>
      </c>
      <c r="S284" s="36">
        <f>VLOOKUP(N284,'[1]Stock définitif au 31122021'!$A$3:$G$422,5,FALSE)</f>
        <v>30</v>
      </c>
      <c r="T284" s="36">
        <f>VLOOKUP(N284,'[1]Stock définitif au 31122021'!$A$3:$G$422,6,FALSE)</f>
        <v>8.89</v>
      </c>
      <c r="U284" s="36" t="str">
        <f>VLOOKUP(N284,'[1]Stock définitif au 31122021'!$A$3:$G$422,3,FALSE)</f>
        <v>AS</v>
      </c>
      <c r="V284" s="36">
        <v>8.8919999999999995</v>
      </c>
      <c r="W284" s="36">
        <v>8.8919999999999995</v>
      </c>
      <c r="X284" s="54">
        <f>VLOOKUP(A284,'[1]PRIX D''ACHAT A JOUR'!$A$1:$G$477,7,FALSE)</f>
        <v>8.8919999999999995</v>
      </c>
      <c r="Y284" s="46"/>
      <c r="Z284" s="46"/>
      <c r="AA284" s="53">
        <v>7.0000000000000007E-2</v>
      </c>
      <c r="AB284" s="41">
        <f>X284*(1+AA284)</f>
        <v>9.5144400000000005</v>
      </c>
      <c r="AC284" s="42" t="s">
        <v>2917</v>
      </c>
      <c r="AD284">
        <v>9.8000000000000007</v>
      </c>
      <c r="AE284" t="s">
        <v>932</v>
      </c>
      <c r="AF284">
        <v>0</v>
      </c>
      <c r="AI284" t="s">
        <v>933</v>
      </c>
      <c r="AJ284" t="s">
        <v>934</v>
      </c>
      <c r="AM284" t="s">
        <v>935</v>
      </c>
      <c r="AN284" t="s">
        <v>936</v>
      </c>
      <c r="AO284">
        <v>1</v>
      </c>
      <c r="AP284">
        <v>0</v>
      </c>
      <c r="AQ284">
        <v>0</v>
      </c>
      <c r="AS284" s="36">
        <v>16.66</v>
      </c>
      <c r="AT284" s="54">
        <f t="shared" si="77"/>
        <v>17.783999999999999</v>
      </c>
      <c r="AU284" s="42">
        <f t="shared" si="78"/>
        <v>19.028880000000001</v>
      </c>
      <c r="AV284" s="48"/>
      <c r="AW284" s="48"/>
      <c r="AX284">
        <v>2</v>
      </c>
      <c r="AY284">
        <v>0</v>
      </c>
      <c r="BK284" s="43">
        <f t="shared" si="67"/>
        <v>0.14218967587034817</v>
      </c>
      <c r="BL284" s="55">
        <f>AS284/V284</f>
        <v>1.8735942420152947</v>
      </c>
      <c r="BM284" s="2">
        <v>2</v>
      </c>
      <c r="BN284" s="42">
        <v>2</v>
      </c>
      <c r="BP284">
        <f>VLOOKUP(A284,'[1]Synthèse ventes 2021'!$A$1:$C$457,3,FALSE)</f>
        <v>80</v>
      </c>
      <c r="BQ284">
        <f t="shared" si="73"/>
        <v>898.16313600000001</v>
      </c>
      <c r="BR284">
        <f t="shared" si="74"/>
        <v>1796.326272</v>
      </c>
      <c r="BS284">
        <f t="shared" si="75"/>
        <v>898.16313600000001</v>
      </c>
      <c r="BT284">
        <v>19.989999999999998</v>
      </c>
      <c r="BV284">
        <v>1</v>
      </c>
      <c r="BW284">
        <v>194</v>
      </c>
      <c r="CB284">
        <v>100</v>
      </c>
      <c r="CC284">
        <v>100</v>
      </c>
      <c r="CD284" t="s">
        <v>937</v>
      </c>
      <c r="CE284">
        <v>0</v>
      </c>
      <c r="CI284">
        <v>0</v>
      </c>
      <c r="CJ284">
        <v>0</v>
      </c>
      <c r="CM284">
        <v>0</v>
      </c>
      <c r="CO284">
        <v>0</v>
      </c>
      <c r="CP284">
        <v>0</v>
      </c>
      <c r="CQ284">
        <v>0</v>
      </c>
      <c r="CT284">
        <v>0</v>
      </c>
      <c r="CU284">
        <v>0</v>
      </c>
      <c r="CV284">
        <v>0</v>
      </c>
      <c r="CW284">
        <f>VLOOKUP(A284,'[1]NOUVEAUX TARIFS'!$A$1:$E$467,5,FALSE)</f>
        <v>19.028880000000001</v>
      </c>
    </row>
    <row r="285" spans="1:101" hidden="1">
      <c r="A285" t="s">
        <v>2336</v>
      </c>
      <c r="C285" t="e">
        <f>VLOOKUP(A285,'[1]PRIX D''ACHAT A JOUR'!$A$1:$C$477,3,FALSE)</f>
        <v>#N/A</v>
      </c>
      <c r="D285" t="s">
        <v>2337</v>
      </c>
      <c r="M285" t="s">
        <v>1661</v>
      </c>
      <c r="N285" t="s">
        <v>2336</v>
      </c>
      <c r="O285" t="s">
        <v>2337</v>
      </c>
      <c r="Q285">
        <v>0</v>
      </c>
      <c r="R285">
        <v>0</v>
      </c>
      <c r="S285" s="36">
        <f>VLOOKUP(N285,'[1]Stock définitif au 31122021'!$A$3:$G$422,5,FALSE)</f>
        <v>0</v>
      </c>
      <c r="T285" s="36">
        <f>VLOOKUP(N285,'[1]Stock définitif au 31122021'!$A$3:$G$422,6,FALSE)</f>
        <v>0</v>
      </c>
      <c r="U285" s="36" t="str">
        <f>VLOOKUP(N285,'[1]Stock définitif au 31122021'!$A$3:$G$422,3,FALSE)</f>
        <v>Z</v>
      </c>
      <c r="V285">
        <v>0</v>
      </c>
      <c r="W285">
        <f>VLOOKUP(A285,'[1]EXPORT ARTICLES 03012022'!$A$1:$R$883,18,FALSE)</f>
        <v>0</v>
      </c>
      <c r="X285" s="45" t="e">
        <f>VLOOKUP(A285,'[1]PRIX D''ACHAT A JOUR'!$A$1:$G$477,7,FALSE)</f>
        <v>#N/A</v>
      </c>
      <c r="Y285" s="46">
        <v>0</v>
      </c>
      <c r="Z285" s="46"/>
      <c r="AB285" s="42" t="e">
        <f>VLOOKUP(A285,'[1]PRIX D''ACHAT A JOUR'!$A$1:$J$477,10,FALSE)</f>
        <v>#N/A</v>
      </c>
      <c r="AC285" s="48"/>
      <c r="AD285">
        <v>0</v>
      </c>
      <c r="AE285" t="s">
        <v>932</v>
      </c>
      <c r="AF285">
        <v>0</v>
      </c>
      <c r="AI285" t="s">
        <v>933</v>
      </c>
      <c r="AJ285" t="s">
        <v>934</v>
      </c>
      <c r="AM285" t="s">
        <v>935</v>
      </c>
      <c r="AN285" t="s">
        <v>936</v>
      </c>
      <c r="AP285">
        <v>0</v>
      </c>
      <c r="AQ285">
        <v>0</v>
      </c>
      <c r="AS285">
        <v>56.5</v>
      </c>
      <c r="AT285" s="47" t="e">
        <f t="shared" si="77"/>
        <v>#N/A</v>
      </c>
      <c r="AU285" s="48" t="e">
        <f t="shared" si="78"/>
        <v>#N/A</v>
      </c>
      <c r="AV285" s="48"/>
      <c r="AW285" s="48"/>
      <c r="AX285">
        <v>2</v>
      </c>
      <c r="AY285">
        <v>0</v>
      </c>
      <c r="BF285">
        <v>1</v>
      </c>
      <c r="BK285" s="43" t="e">
        <f t="shared" si="67"/>
        <v>#N/A</v>
      </c>
      <c r="BL285" s="9">
        <v>0</v>
      </c>
      <c r="BM285" s="45"/>
      <c r="BN285" s="48"/>
      <c r="BO285"/>
      <c r="BP285">
        <f>VLOOKUP(A285,'[1]Synthèse ventes 2021'!$A$1:$C$457,3,FALSE)</f>
        <v>6</v>
      </c>
      <c r="BQ285"/>
      <c r="BR285"/>
      <c r="BS285"/>
      <c r="BT285">
        <v>67.8</v>
      </c>
      <c r="CB285">
        <v>100</v>
      </c>
      <c r="CC285">
        <v>100</v>
      </c>
      <c r="CD285" t="s">
        <v>960</v>
      </c>
      <c r="CE285">
        <v>0</v>
      </c>
      <c r="CI285">
        <v>0</v>
      </c>
      <c r="CJ285">
        <v>0</v>
      </c>
      <c r="CM285">
        <v>0</v>
      </c>
      <c r="CO285">
        <v>0</v>
      </c>
      <c r="CP285">
        <v>0</v>
      </c>
      <c r="CQ285">
        <v>0</v>
      </c>
      <c r="CT285">
        <v>0</v>
      </c>
      <c r="CU285">
        <v>0</v>
      </c>
      <c r="CV285">
        <v>0</v>
      </c>
      <c r="CW285" t="e">
        <f>VLOOKUP(A285,'[1]NOUVEAUX TARIFS'!$A$1:$E$467,5,FALSE)</f>
        <v>#N/A</v>
      </c>
    </row>
    <row r="286" spans="1:101" hidden="1">
      <c r="A286" t="s">
        <v>770</v>
      </c>
      <c r="C286" t="str">
        <f>VLOOKUP(A286,'[1]PRIX D''ACHAT A JOUR'!$A$1:$C$477,3,FALSE)</f>
        <v>AS</v>
      </c>
      <c r="D286" t="s">
        <v>1751</v>
      </c>
      <c r="E286">
        <v>16</v>
      </c>
      <c r="F286" t="s">
        <v>1031</v>
      </c>
      <c r="G286">
        <v>10</v>
      </c>
      <c r="H286" t="s">
        <v>1031</v>
      </c>
      <c r="M286" t="s">
        <v>1661</v>
      </c>
      <c r="N286" t="s">
        <v>770</v>
      </c>
      <c r="O286" t="s">
        <v>1751</v>
      </c>
      <c r="P286" t="s">
        <v>931</v>
      </c>
      <c r="Q286">
        <v>1</v>
      </c>
      <c r="R286">
        <v>0</v>
      </c>
      <c r="S286" s="36">
        <f>VLOOKUP(N286,'[1]Stock définitif au 31122021'!$A$3:$G$422,5,FALSE)</f>
        <v>53</v>
      </c>
      <c r="T286" s="36">
        <f>VLOOKUP(N286,'[1]Stock définitif au 31122021'!$A$3:$G$422,6,FALSE)</f>
        <v>2.97</v>
      </c>
      <c r="U286" s="36" t="str">
        <f>VLOOKUP(N286,'[1]Stock définitif au 31122021'!$A$3:$G$422,3,FALSE)</f>
        <v>Z</v>
      </c>
      <c r="V286">
        <v>0</v>
      </c>
      <c r="W286">
        <f>VLOOKUP(A286,'[1]EXPORT ARTICLES 03012022'!$A$1:$R$883,18,FALSE)</f>
        <v>0</v>
      </c>
      <c r="X286" s="45">
        <v>29.7</v>
      </c>
      <c r="Y286" s="46">
        <v>0</v>
      </c>
      <c r="Z286" s="46">
        <f>X286-Y286</f>
        <v>29.7</v>
      </c>
      <c r="AA286" s="42" t="s">
        <v>2924</v>
      </c>
      <c r="AB286" s="41">
        <f>X286</f>
        <v>29.7</v>
      </c>
      <c r="AC286" s="48" t="s">
        <v>2917</v>
      </c>
      <c r="AD286">
        <v>0</v>
      </c>
      <c r="AE286" t="s">
        <v>932</v>
      </c>
      <c r="AF286">
        <v>0</v>
      </c>
      <c r="AI286" t="s">
        <v>933</v>
      </c>
      <c r="AJ286" t="s">
        <v>934</v>
      </c>
      <c r="AM286" t="s">
        <v>935</v>
      </c>
      <c r="AN286" t="s">
        <v>936</v>
      </c>
      <c r="AP286">
        <v>0</v>
      </c>
      <c r="AQ286">
        <v>0</v>
      </c>
      <c r="AS286">
        <v>38.61</v>
      </c>
      <c r="AT286" s="47">
        <f t="shared" si="77"/>
        <v>38.61</v>
      </c>
      <c r="AU286" s="48">
        <f t="shared" si="78"/>
        <v>38.61</v>
      </c>
      <c r="AV286" s="48">
        <f>VLOOKUP(A286,'STEEVE RESTITUTION'!$A$3:$F$484,6,FALSE)</f>
        <v>38.61</v>
      </c>
      <c r="AW286" s="48"/>
      <c r="AX286">
        <v>2</v>
      </c>
      <c r="AY286">
        <v>0</v>
      </c>
      <c r="BK286" s="43">
        <f t="shared" si="67"/>
        <v>0</v>
      </c>
      <c r="BL286" t="e">
        <f>AS286/V286</f>
        <v>#DIV/0!</v>
      </c>
      <c r="BM286" s="45">
        <v>1.3</v>
      </c>
      <c r="BN286" s="48">
        <v>1.3</v>
      </c>
      <c r="BO286"/>
      <c r="BP286">
        <f>VLOOKUP(A286,'[1]Synthèse ventes 2021'!$A$1:$C$457,3,FALSE)</f>
        <v>5</v>
      </c>
      <c r="BQ286">
        <f t="shared" ref="BQ286:BQ316" si="80">IF(BP286="","",BP286*AB286*1.18)</f>
        <v>175.23</v>
      </c>
      <c r="BR286">
        <f t="shared" ref="BR286:BR316" si="81">IF(BP286="","",BP286*AU286*1.18)</f>
        <v>227.79900000000001</v>
      </c>
      <c r="BS286">
        <f t="shared" ref="BS286:BS316" si="82">IF(BP286="","",BR286-BQ286)</f>
        <v>52.569000000000017</v>
      </c>
      <c r="BT286">
        <v>46.33</v>
      </c>
      <c r="BV286">
        <v>1</v>
      </c>
      <c r="BW286">
        <v>473</v>
      </c>
      <c r="CB286">
        <v>100</v>
      </c>
      <c r="CC286">
        <v>100</v>
      </c>
      <c r="CD286" t="s">
        <v>960</v>
      </c>
      <c r="CE286">
        <v>0</v>
      </c>
      <c r="CI286">
        <v>0</v>
      </c>
      <c r="CJ286">
        <v>0</v>
      </c>
      <c r="CM286">
        <v>0</v>
      </c>
      <c r="CO286">
        <v>0</v>
      </c>
      <c r="CP286">
        <v>0</v>
      </c>
      <c r="CQ286">
        <v>0</v>
      </c>
      <c r="CT286">
        <v>0</v>
      </c>
      <c r="CU286">
        <v>0</v>
      </c>
      <c r="CV286">
        <v>0</v>
      </c>
      <c r="CW286">
        <f>VLOOKUP(A286,'[1]NOUVEAUX TARIFS'!$A$1:$E$467,5,FALSE)</f>
        <v>38.61</v>
      </c>
    </row>
    <row r="287" spans="1:101">
      <c r="A287" t="s">
        <v>723</v>
      </c>
      <c r="C287" t="e">
        <f>VLOOKUP(A287,'[1]PRIX D''ACHAT A JOUR'!$A$1:$C$477,3,FALSE)</f>
        <v>#N/A</v>
      </c>
      <c r="D287" t="s">
        <v>724</v>
      </c>
      <c r="M287" t="s">
        <v>2013</v>
      </c>
      <c r="N287" t="s">
        <v>723</v>
      </c>
      <c r="O287" t="s">
        <v>724</v>
      </c>
      <c r="P287" t="s">
        <v>931</v>
      </c>
      <c r="Q287">
        <v>1</v>
      </c>
      <c r="R287">
        <v>1</v>
      </c>
      <c r="S287" s="36">
        <f>VLOOKUP(N287,'[1]Stock définitif au 31122021'!$A$3:$G$422,5,FALSE)</f>
        <v>41</v>
      </c>
      <c r="T287" s="36">
        <f>VLOOKUP(N287,'[1]Stock définitif au 31122021'!$A$3:$G$422,6,FALSE)</f>
        <v>39.880000000000003</v>
      </c>
      <c r="U287" s="36" t="str">
        <f>VLOOKUP(N287,'[1]Stock définitif au 31122021'!$A$3:$G$422,3,FALSE)</f>
        <v>AF</v>
      </c>
      <c r="V287" s="36" t="s">
        <v>2924</v>
      </c>
      <c r="W287">
        <f>VLOOKUP(A287,'[1]EXPORT ARTICLES 03012022'!$A$1:$R$883,18,FALSE)</f>
        <v>0</v>
      </c>
      <c r="X287" s="45">
        <f>VLOOKUP(A287,'[1]NOMENCLATURE 2801'!$B$1:$P$3420,14,FALSE)</f>
        <v>9.08</v>
      </c>
      <c r="Y287" s="46">
        <v>39.880000000000003</v>
      </c>
      <c r="Z287" s="46"/>
      <c r="AB287" s="42">
        <f>VLOOKUP(A287,'[1]NOMENCLATURE 2801'!$B$1:$P$3420,15,FALSE)</f>
        <v>9.14</v>
      </c>
      <c r="AC287" s="42" t="s">
        <v>2917</v>
      </c>
      <c r="AD287">
        <v>0</v>
      </c>
      <c r="AE287" t="s">
        <v>932</v>
      </c>
      <c r="AF287">
        <v>0</v>
      </c>
      <c r="AI287" t="s">
        <v>933</v>
      </c>
      <c r="AJ287" t="s">
        <v>934</v>
      </c>
      <c r="AM287" t="s">
        <v>935</v>
      </c>
      <c r="AN287" t="s">
        <v>936</v>
      </c>
      <c r="AP287">
        <v>0</v>
      </c>
      <c r="AQ287">
        <v>0</v>
      </c>
      <c r="AS287">
        <v>14.06</v>
      </c>
      <c r="AT287" s="47">
        <f>AB287*BM287</f>
        <v>13.71</v>
      </c>
      <c r="AU287" s="48">
        <f>AB287*BN287</f>
        <v>13.71</v>
      </c>
      <c r="AV287" s="48">
        <f>VLOOKUP(A287,'STEEVE RESTITUTION'!$A$3:$F$484,6,FALSE)</f>
        <v>14.06</v>
      </c>
      <c r="AW287" s="48">
        <f t="shared" ref="AW287:AW289" si="83">AU287-AV287</f>
        <v>-0.34999999999999964</v>
      </c>
      <c r="AX287">
        <v>3</v>
      </c>
      <c r="AY287">
        <v>0</v>
      </c>
      <c r="BK287" s="43">
        <f t="shared" si="67"/>
        <v>-2.4893314366998553E-2</v>
      </c>
      <c r="BL287"/>
      <c r="BM287" s="45">
        <v>1.5</v>
      </c>
      <c r="BN287" s="48">
        <v>1.5</v>
      </c>
      <c r="BO287"/>
      <c r="BP287">
        <f>VLOOKUP(A287,'[1]Synthèse ventes 2021'!$A$1:$C$457,3,FALSE)</f>
        <v>26</v>
      </c>
      <c r="BQ287">
        <f t="shared" si="80"/>
        <v>280.41520000000003</v>
      </c>
      <c r="BR287">
        <f t="shared" si="81"/>
        <v>420.62280000000004</v>
      </c>
      <c r="BS287">
        <f t="shared" si="82"/>
        <v>140.20760000000001</v>
      </c>
      <c r="BT287">
        <v>16.872</v>
      </c>
      <c r="CB287">
        <v>100</v>
      </c>
      <c r="CC287">
        <v>100</v>
      </c>
      <c r="CD287" t="s">
        <v>1361</v>
      </c>
      <c r="CE287">
        <v>0</v>
      </c>
      <c r="CI287">
        <v>0</v>
      </c>
      <c r="CJ287">
        <v>0</v>
      </c>
      <c r="CM287">
        <v>0</v>
      </c>
      <c r="CO287">
        <v>0</v>
      </c>
      <c r="CP287">
        <v>0</v>
      </c>
      <c r="CQ287">
        <v>0</v>
      </c>
      <c r="CT287">
        <v>1</v>
      </c>
      <c r="CU287">
        <v>0</v>
      </c>
      <c r="CV287">
        <v>0</v>
      </c>
      <c r="CW287">
        <f>VLOOKUP(A287,'[1]NOUVEAUX TARIFS'!$A$1:$E$467,5,FALSE)</f>
        <v>14.06</v>
      </c>
    </row>
    <row r="288" spans="1:101">
      <c r="A288" t="s">
        <v>412</v>
      </c>
      <c r="C288" t="str">
        <f>VLOOKUP(A288,'[1]PRIX D''ACHAT A JOUR'!$A$1:$C$477,3,FALSE)</f>
        <v>AS</v>
      </c>
      <c r="D288" t="s">
        <v>413</v>
      </c>
      <c r="E288">
        <v>1</v>
      </c>
      <c r="F288" t="s">
        <v>975</v>
      </c>
      <c r="G288">
        <v>2</v>
      </c>
      <c r="H288" t="s">
        <v>975</v>
      </c>
      <c r="K288">
        <v>7</v>
      </c>
      <c r="L288" t="s">
        <v>976</v>
      </c>
      <c r="M288" t="s">
        <v>999</v>
      </c>
      <c r="N288">
        <v>8081025</v>
      </c>
      <c r="O288" t="s">
        <v>1001</v>
      </c>
      <c r="P288" t="s">
        <v>931</v>
      </c>
      <c r="Q288">
        <v>1</v>
      </c>
      <c r="R288">
        <v>1</v>
      </c>
      <c r="S288" s="36" t="e">
        <f>VLOOKUP(N288,'[1]Stock définitif au 31122021'!$A$3:$G$422,5,FALSE)</f>
        <v>#N/A</v>
      </c>
      <c r="T288" s="36" t="e">
        <f>VLOOKUP(N288,'[1]Stock définitif au 31122021'!$A$3:$G$422,6,FALSE)</f>
        <v>#N/A</v>
      </c>
      <c r="U288" s="36" t="e">
        <f>VLOOKUP(N288,'[1]Stock définitif au 31122021'!$A$3:$G$422,3,FALSE)</f>
        <v>#N/A</v>
      </c>
      <c r="V288">
        <v>13.85</v>
      </c>
      <c r="W288">
        <f>VLOOKUP(A288,'[1]EXPORT ARTICLES 03012022'!$A$1:$R$883,18,FALSE)</f>
        <v>13.85</v>
      </c>
      <c r="X288" s="45">
        <f>VLOOKUP(A288,'[1]PRIX D''ACHAT A JOUR'!$A$1:$G$477,7,FALSE)</f>
        <v>13.85</v>
      </c>
      <c r="Y288" s="46"/>
      <c r="Z288" s="46"/>
      <c r="AB288" s="41">
        <f>VLOOKUP(A288,'[1]PRIX D''ACHAT A JOUR'!$A$1:$J$477,10,FALSE)</f>
        <v>13.85</v>
      </c>
      <c r="AC288" s="42" t="s">
        <v>2917</v>
      </c>
      <c r="AD288">
        <v>13.85</v>
      </c>
      <c r="AE288" t="s">
        <v>932</v>
      </c>
      <c r="AF288">
        <v>0</v>
      </c>
      <c r="AI288" t="s">
        <v>933</v>
      </c>
      <c r="AJ288" t="s">
        <v>934</v>
      </c>
      <c r="AM288" t="s">
        <v>935</v>
      </c>
      <c r="AN288" t="s">
        <v>936</v>
      </c>
      <c r="AO288">
        <v>1</v>
      </c>
      <c r="AP288">
        <v>0</v>
      </c>
      <c r="AQ288">
        <v>0</v>
      </c>
      <c r="AS288">
        <v>20.78</v>
      </c>
      <c r="AT288" s="47">
        <f t="shared" ref="AT288:AT296" si="84">X288*BM288</f>
        <v>20.774999999999999</v>
      </c>
      <c r="AU288" s="60">
        <f t="shared" ref="AU288:AU294" si="85">AB288*BN288</f>
        <v>20.774999999999999</v>
      </c>
      <c r="AV288" s="48"/>
      <c r="AW288" s="48"/>
      <c r="AX288">
        <v>2</v>
      </c>
      <c r="AY288">
        <v>0</v>
      </c>
      <c r="BK288" s="43">
        <f t="shared" si="67"/>
        <v>-2.4061597690098931E-4</v>
      </c>
      <c r="BL288" s="9">
        <f>AS288/V288</f>
        <v>1.5003610108303251</v>
      </c>
      <c r="BM288" s="45">
        <v>1.5</v>
      </c>
      <c r="BN288" s="48">
        <v>1.5</v>
      </c>
      <c r="BO288"/>
      <c r="BP288">
        <f>VLOOKUP(A288,'[1]Synthèse ventes 2021'!$A$1:$C$457,3,FALSE)</f>
        <v>218</v>
      </c>
      <c r="BQ288">
        <f t="shared" si="80"/>
        <v>3562.7739999999994</v>
      </c>
      <c r="BR288">
        <f t="shared" si="81"/>
        <v>5344.1609999999991</v>
      </c>
      <c r="BS288">
        <f t="shared" si="82"/>
        <v>1781.3869999999997</v>
      </c>
      <c r="BT288">
        <v>24.94</v>
      </c>
      <c r="BV288">
        <v>1</v>
      </c>
      <c r="BW288">
        <v>188</v>
      </c>
      <c r="CB288">
        <v>100</v>
      </c>
      <c r="CC288">
        <v>100</v>
      </c>
      <c r="CD288" t="s">
        <v>937</v>
      </c>
      <c r="CE288">
        <v>0</v>
      </c>
      <c r="CI288">
        <v>0</v>
      </c>
      <c r="CJ288">
        <v>0</v>
      </c>
      <c r="CM288">
        <v>0</v>
      </c>
      <c r="CO288">
        <v>0</v>
      </c>
      <c r="CP288">
        <v>0</v>
      </c>
      <c r="CQ288">
        <v>0</v>
      </c>
      <c r="CT288">
        <v>0</v>
      </c>
      <c r="CU288">
        <v>0</v>
      </c>
      <c r="CV288">
        <v>0</v>
      </c>
      <c r="CW288">
        <f>VLOOKUP(A288,'[1]NOUVEAUX TARIFS'!$A$1:$E$467,5,FALSE)</f>
        <v>20.78</v>
      </c>
    </row>
    <row r="289" spans="1:101">
      <c r="A289" t="s">
        <v>468</v>
      </c>
      <c r="C289" t="str">
        <f>VLOOKUP(A289,'[1]PRIX D''ACHAT A JOUR'!$A$1:$C$477,3,FALSE)</f>
        <v>AS</v>
      </c>
      <c r="D289" t="s">
        <v>952</v>
      </c>
      <c r="E289">
        <v>5</v>
      </c>
      <c r="F289" t="s">
        <v>927</v>
      </c>
      <c r="G289">
        <v>1</v>
      </c>
      <c r="H289" t="s">
        <v>927</v>
      </c>
      <c r="K289">
        <v>5</v>
      </c>
      <c r="L289" t="s">
        <v>928</v>
      </c>
      <c r="M289" t="s">
        <v>929</v>
      </c>
      <c r="N289" t="s">
        <v>953</v>
      </c>
      <c r="O289" t="s">
        <v>469</v>
      </c>
      <c r="P289" t="s">
        <v>931</v>
      </c>
      <c r="Q289">
        <v>1</v>
      </c>
      <c r="R289">
        <v>1</v>
      </c>
      <c r="S289" s="36" t="e">
        <f>VLOOKUP(N289,'[1]Stock définitif au 31122021'!$A$3:$G$422,5,FALSE)</f>
        <v>#N/A</v>
      </c>
      <c r="T289" s="36" t="e">
        <f>VLOOKUP(N289,'[1]Stock définitif au 31122021'!$A$3:$G$422,6,FALSE)</f>
        <v>#N/A</v>
      </c>
      <c r="U289" s="36" t="e">
        <f>VLOOKUP(N289,'[1]Stock définitif au 31122021'!$A$3:$G$422,3,FALSE)</f>
        <v>#N/A</v>
      </c>
      <c r="V289">
        <v>10.5</v>
      </c>
      <c r="W289">
        <f>VLOOKUP(A289,'[1]EXPORT ARTICLES 03012022'!$A$1:$R$883,18,FALSE)</f>
        <v>10.5</v>
      </c>
      <c r="X289" s="45">
        <f>VLOOKUP(A289,'[1]PRIX D''ACHAT A JOUR'!$A$1:$G$477,7,FALSE)</f>
        <v>10.5</v>
      </c>
      <c r="Y289" s="46"/>
      <c r="Z289" s="46"/>
      <c r="AB289" s="41">
        <f>X289</f>
        <v>10.5</v>
      </c>
      <c r="AC289" s="42" t="s">
        <v>2917</v>
      </c>
      <c r="AD289">
        <v>10.5</v>
      </c>
      <c r="AE289" t="s">
        <v>932</v>
      </c>
      <c r="AF289">
        <v>0</v>
      </c>
      <c r="AI289" t="s">
        <v>933</v>
      </c>
      <c r="AJ289" t="s">
        <v>934</v>
      </c>
      <c r="AM289" t="s">
        <v>935</v>
      </c>
      <c r="AN289" t="s">
        <v>936</v>
      </c>
      <c r="AP289">
        <v>0</v>
      </c>
      <c r="AQ289">
        <v>0</v>
      </c>
      <c r="AS289">
        <v>21.32</v>
      </c>
      <c r="AT289" s="47">
        <f t="shared" si="84"/>
        <v>21</v>
      </c>
      <c r="AU289" s="48">
        <f t="shared" si="85"/>
        <v>21</v>
      </c>
      <c r="AV289" s="48">
        <f>VLOOKUP(A289,'STEEVE RESTITUTION'!$A$3:$F$484,6,FALSE)</f>
        <v>21.32</v>
      </c>
      <c r="AW289" s="48">
        <f t="shared" si="83"/>
        <v>-0.32000000000000028</v>
      </c>
      <c r="AX289">
        <v>2</v>
      </c>
      <c r="AY289">
        <v>0</v>
      </c>
      <c r="BK289" s="43">
        <f t="shared" si="67"/>
        <v>-1.5009380863039413E-2</v>
      </c>
      <c r="BL289" s="9">
        <f>AS289/V289</f>
        <v>2.0304761904761905</v>
      </c>
      <c r="BM289" s="45">
        <v>2</v>
      </c>
      <c r="BN289" s="48">
        <v>2</v>
      </c>
      <c r="BO289"/>
      <c r="BP289">
        <f>VLOOKUP(A289,'[1]Synthèse ventes 2021'!$A$1:$C$457,3,FALSE)</f>
        <v>7</v>
      </c>
      <c r="BQ289">
        <f t="shared" si="80"/>
        <v>86.72999999999999</v>
      </c>
      <c r="BR289">
        <f t="shared" si="81"/>
        <v>173.45999999999998</v>
      </c>
      <c r="BS289">
        <f t="shared" si="82"/>
        <v>86.72999999999999</v>
      </c>
      <c r="BT289">
        <v>25.58</v>
      </c>
      <c r="BV289">
        <v>1</v>
      </c>
      <c r="BW289">
        <v>14</v>
      </c>
      <c r="CB289">
        <v>100</v>
      </c>
      <c r="CC289">
        <v>100</v>
      </c>
      <c r="CD289" t="s">
        <v>937</v>
      </c>
      <c r="CE289">
        <v>0</v>
      </c>
      <c r="CI289">
        <v>0</v>
      </c>
      <c r="CJ289">
        <v>0</v>
      </c>
      <c r="CM289">
        <v>0</v>
      </c>
      <c r="CO289">
        <v>0</v>
      </c>
      <c r="CP289">
        <v>0</v>
      </c>
      <c r="CQ289">
        <v>0</v>
      </c>
      <c r="CT289">
        <v>0</v>
      </c>
      <c r="CU289">
        <v>0</v>
      </c>
      <c r="CV289">
        <v>0</v>
      </c>
      <c r="CW289">
        <f>VLOOKUP(A289,'[1]NOUVEAUX TARIFS'!$A$1:$E$467,5,FALSE)</f>
        <v>21.32</v>
      </c>
    </row>
    <row r="290" spans="1:101" hidden="1">
      <c r="A290" t="s">
        <v>1830</v>
      </c>
      <c r="C290" t="e">
        <f>VLOOKUP(A290,'[1]PRIX D''ACHAT A JOUR'!$A$1:$C$477,3,FALSE)</f>
        <v>#N/A</v>
      </c>
      <c r="D290" t="s">
        <v>1831</v>
      </c>
      <c r="E290">
        <v>5</v>
      </c>
      <c r="F290" t="s">
        <v>927</v>
      </c>
      <c r="M290" t="s">
        <v>950</v>
      </c>
      <c r="N290" t="s">
        <v>1830</v>
      </c>
      <c r="O290" t="s">
        <v>1832</v>
      </c>
      <c r="Q290">
        <v>1</v>
      </c>
      <c r="R290">
        <v>1</v>
      </c>
      <c r="S290" s="36" t="e">
        <f>VLOOKUP(N290,'[1]Stock définitif au 31122021'!$A$3:$G$422,5,FALSE)</f>
        <v>#N/A</v>
      </c>
      <c r="T290" s="36" t="e">
        <f>VLOOKUP(N290,'[1]Stock définitif au 31122021'!$A$3:$G$422,6,FALSE)</f>
        <v>#N/A</v>
      </c>
      <c r="U290" s="36" t="e">
        <f>VLOOKUP(N290,'[1]Stock définitif au 31122021'!$A$3:$G$422,3,FALSE)</f>
        <v>#N/A</v>
      </c>
      <c r="V290">
        <v>882</v>
      </c>
      <c r="W290">
        <f>VLOOKUP(A290,'[1]EXPORT ARTICLES 03012022'!$A$1:$R$883,18,FALSE)</f>
        <v>882</v>
      </c>
      <c r="X290" s="45" t="e">
        <f>VLOOKUP(A290,'[1]PRIX D''ACHAT A JOUR'!$A$1:$G$477,7,FALSE)</f>
        <v>#N/A</v>
      </c>
      <c r="Y290" s="46">
        <v>882</v>
      </c>
      <c r="Z290" s="46"/>
      <c r="AB290" s="42" t="e">
        <f>VLOOKUP(A290,'[1]PRIX D''ACHAT A JOUR'!$A$1:$J$477,10,FALSE)</f>
        <v>#N/A</v>
      </c>
      <c r="AC290" s="48"/>
      <c r="AD290">
        <v>882</v>
      </c>
      <c r="AE290" t="s">
        <v>932</v>
      </c>
      <c r="AF290">
        <v>0</v>
      </c>
      <c r="AI290" t="s">
        <v>933</v>
      </c>
      <c r="AJ290" t="s">
        <v>934</v>
      </c>
      <c r="AM290" t="s">
        <v>935</v>
      </c>
      <c r="AN290" t="s">
        <v>936</v>
      </c>
      <c r="AP290">
        <v>0</v>
      </c>
      <c r="AQ290">
        <v>0</v>
      </c>
      <c r="AS290">
        <v>990</v>
      </c>
      <c r="AT290" s="47" t="e">
        <f t="shared" si="84"/>
        <v>#N/A</v>
      </c>
      <c r="AU290" s="48" t="e">
        <f t="shared" si="85"/>
        <v>#N/A</v>
      </c>
      <c r="AV290" s="48"/>
      <c r="AW290" s="48"/>
      <c r="AX290">
        <v>2</v>
      </c>
      <c r="AY290">
        <v>0</v>
      </c>
      <c r="BK290" s="43" t="e">
        <f t="shared" si="67"/>
        <v>#N/A</v>
      </c>
      <c r="BL290" s="9">
        <v>1.122449</v>
      </c>
      <c r="BM290" s="45">
        <v>1.25</v>
      </c>
      <c r="BN290" s="48">
        <v>1.25</v>
      </c>
      <c r="BO290">
        <v>1</v>
      </c>
      <c r="BP290"/>
      <c r="BQ290" t="str">
        <f t="shared" si="80"/>
        <v/>
      </c>
      <c r="BR290" t="str">
        <f t="shared" si="81"/>
        <v/>
      </c>
      <c r="BS290" t="str">
        <f t="shared" si="82"/>
        <v/>
      </c>
      <c r="BT290" s="34">
        <v>1188</v>
      </c>
      <c r="CB290">
        <v>100</v>
      </c>
      <c r="CC290">
        <v>100</v>
      </c>
      <c r="CD290" t="s">
        <v>960</v>
      </c>
      <c r="CE290">
        <v>0</v>
      </c>
      <c r="CI290">
        <v>0</v>
      </c>
      <c r="CJ290">
        <v>0</v>
      </c>
      <c r="CM290">
        <v>0</v>
      </c>
      <c r="CO290">
        <v>0</v>
      </c>
      <c r="CP290">
        <v>0</v>
      </c>
      <c r="CQ290">
        <v>0</v>
      </c>
      <c r="CT290">
        <v>0</v>
      </c>
      <c r="CU290">
        <v>0</v>
      </c>
      <c r="CV290">
        <v>0</v>
      </c>
      <c r="CW290" t="e">
        <f>VLOOKUP(A290,'[1]NOUVEAUX TARIFS'!$A$1:$E$467,5,FALSE)</f>
        <v>#N/A</v>
      </c>
    </row>
    <row r="291" spans="1:101">
      <c r="A291" t="s">
        <v>422</v>
      </c>
      <c r="C291" t="str">
        <f>VLOOKUP(A291,'[1]PRIX D''ACHAT A JOUR'!$A$1:$C$477,3,FALSE)</f>
        <v>AS</v>
      </c>
      <c r="D291" t="s">
        <v>423</v>
      </c>
      <c r="E291">
        <v>3</v>
      </c>
      <c r="F291" t="s">
        <v>1002</v>
      </c>
      <c r="G291">
        <v>7</v>
      </c>
      <c r="H291" t="s">
        <v>1002</v>
      </c>
      <c r="K291">
        <v>2</v>
      </c>
      <c r="L291" t="s">
        <v>1959</v>
      </c>
      <c r="M291" t="s">
        <v>1961</v>
      </c>
      <c r="N291" t="s">
        <v>422</v>
      </c>
      <c r="O291" t="s">
        <v>423</v>
      </c>
      <c r="P291" t="s">
        <v>931</v>
      </c>
      <c r="Q291">
        <v>1</v>
      </c>
      <c r="R291">
        <v>1</v>
      </c>
      <c r="S291" s="36" t="e">
        <f>VLOOKUP(N291,'[1]Stock définitif au 31122021'!$A$3:$G$422,5,FALSE)</f>
        <v>#N/A</v>
      </c>
      <c r="T291" s="36" t="e">
        <f>VLOOKUP(N291,'[1]Stock définitif au 31122021'!$A$3:$G$422,6,FALSE)</f>
        <v>#N/A</v>
      </c>
      <c r="U291" s="36" t="e">
        <f>VLOOKUP(N291,'[1]Stock définitif au 31122021'!$A$3:$G$422,3,FALSE)</f>
        <v>#N/A</v>
      </c>
      <c r="V291">
        <v>12.5</v>
      </c>
      <c r="W291">
        <f>VLOOKUP(A291,'[1]EXPORT ARTICLES 03012022'!$A$1:$R$883,18,FALSE)</f>
        <v>12.5</v>
      </c>
      <c r="X291" s="45">
        <f>VLOOKUP(A291,'[1]PRIX D''ACHAT A JOUR'!$A$1:$G$477,7,FALSE)</f>
        <v>12.5</v>
      </c>
      <c r="Y291" s="46"/>
      <c r="Z291" s="46"/>
      <c r="AB291" s="41">
        <f>+X291</f>
        <v>12.5</v>
      </c>
      <c r="AC291" s="42" t="s">
        <v>2917</v>
      </c>
      <c r="AD291">
        <v>12.5</v>
      </c>
      <c r="AE291" t="s">
        <v>932</v>
      </c>
      <c r="AF291">
        <v>0</v>
      </c>
      <c r="AI291" t="s">
        <v>933</v>
      </c>
      <c r="AJ291" t="s">
        <v>934</v>
      </c>
      <c r="AM291" t="s">
        <v>935</v>
      </c>
      <c r="AN291" t="s">
        <v>936</v>
      </c>
      <c r="AP291">
        <v>0</v>
      </c>
      <c r="AQ291">
        <v>0</v>
      </c>
      <c r="AS291">
        <v>20.63</v>
      </c>
      <c r="AT291" s="47">
        <f t="shared" si="84"/>
        <v>21.875</v>
      </c>
      <c r="AU291" s="48">
        <f t="shared" si="85"/>
        <v>21.875</v>
      </c>
      <c r="AV291" s="48"/>
      <c r="AW291" s="48"/>
      <c r="AX291">
        <v>2</v>
      </c>
      <c r="AY291">
        <v>0</v>
      </c>
      <c r="BK291" s="43">
        <f t="shared" si="67"/>
        <v>6.0349006301502715E-2</v>
      </c>
      <c r="BL291" s="9">
        <f t="shared" ref="BL291:BL296" si="86">AS291/V291</f>
        <v>1.6503999999999999</v>
      </c>
      <c r="BM291" s="45">
        <v>1.75</v>
      </c>
      <c r="BN291" s="48">
        <v>1.75</v>
      </c>
      <c r="BO291"/>
      <c r="BP291">
        <f>VLOOKUP(A291,'[1]Synthèse ventes 2021'!$A$1:$C$457,3,FALSE)</f>
        <v>241</v>
      </c>
      <c r="BQ291">
        <f t="shared" si="80"/>
        <v>3554.75</v>
      </c>
      <c r="BR291">
        <f t="shared" si="81"/>
        <v>6220.8125</v>
      </c>
      <c r="BS291">
        <f t="shared" si="82"/>
        <v>2666.0625</v>
      </c>
      <c r="BT291">
        <v>24.76</v>
      </c>
      <c r="BV291">
        <v>1</v>
      </c>
      <c r="BW291">
        <v>528</v>
      </c>
      <c r="CB291">
        <v>100</v>
      </c>
      <c r="CC291">
        <v>100</v>
      </c>
      <c r="CD291" t="s">
        <v>937</v>
      </c>
      <c r="CE291">
        <v>0</v>
      </c>
      <c r="CI291">
        <v>0</v>
      </c>
      <c r="CJ291">
        <v>0</v>
      </c>
      <c r="CM291">
        <v>0</v>
      </c>
      <c r="CO291">
        <v>0</v>
      </c>
      <c r="CP291">
        <v>0</v>
      </c>
      <c r="CQ291">
        <v>0</v>
      </c>
      <c r="CT291">
        <v>0</v>
      </c>
      <c r="CU291">
        <v>0</v>
      </c>
      <c r="CV291">
        <v>0</v>
      </c>
      <c r="CW291">
        <f>VLOOKUP(A291,'[1]NOUVEAUX TARIFS'!$A$1:$E$467,5,FALSE)</f>
        <v>21.875</v>
      </c>
    </row>
    <row r="292" spans="1:101">
      <c r="A292" t="s">
        <v>1404</v>
      </c>
      <c r="C292" t="str">
        <f>VLOOKUP(A292,'[1]PRIX D''ACHAT A JOUR'!$A$1:$C$477,3,FALSE)</f>
        <v>AS</v>
      </c>
      <c r="D292" t="s">
        <v>1405</v>
      </c>
      <c r="E292">
        <v>10</v>
      </c>
      <c r="F292" t="s">
        <v>938</v>
      </c>
      <c r="G292">
        <v>8</v>
      </c>
      <c r="H292" t="s">
        <v>938</v>
      </c>
      <c r="M292" t="s">
        <v>999</v>
      </c>
      <c r="N292">
        <v>8081015</v>
      </c>
      <c r="O292" t="s">
        <v>1406</v>
      </c>
      <c r="P292" t="s">
        <v>931</v>
      </c>
      <c r="Q292">
        <v>1</v>
      </c>
      <c r="R292">
        <v>1</v>
      </c>
      <c r="S292" s="36" t="e">
        <f>VLOOKUP(N292,'[1]Stock définitif au 31122021'!$A$3:$G$422,5,FALSE)</f>
        <v>#N/A</v>
      </c>
      <c r="T292" s="36" t="e">
        <f>VLOOKUP(N292,'[1]Stock définitif au 31122021'!$A$3:$G$422,6,FALSE)</f>
        <v>#N/A</v>
      </c>
      <c r="U292" s="36" t="e">
        <f>VLOOKUP(N292,'[1]Stock définitif au 31122021'!$A$3:$G$422,3,FALSE)</f>
        <v>#N/A</v>
      </c>
      <c r="V292">
        <v>15.55</v>
      </c>
      <c r="W292">
        <f>VLOOKUP(A292,'[1]EXPORT ARTICLES 03012022'!$A$1:$R$883,18,FALSE)</f>
        <v>15.55</v>
      </c>
      <c r="X292" s="45">
        <f>VLOOKUP(A292,'[1]PRIX D''ACHAT A JOUR'!$A$1:$G$477,7,FALSE)</f>
        <v>15.55</v>
      </c>
      <c r="Y292" s="46"/>
      <c r="Z292" s="46"/>
      <c r="AB292" s="41">
        <f>VLOOKUP(A292,'[1]PRIX D''ACHAT A JOUR'!$A$1:$J$477,10,FALSE)</f>
        <v>15.55</v>
      </c>
      <c r="AC292" s="42" t="s">
        <v>2917</v>
      </c>
      <c r="AD292">
        <v>15.55</v>
      </c>
      <c r="AE292" t="s">
        <v>932</v>
      </c>
      <c r="AF292">
        <v>0</v>
      </c>
      <c r="AI292" t="s">
        <v>933</v>
      </c>
      <c r="AJ292" t="s">
        <v>934</v>
      </c>
      <c r="AM292" t="s">
        <v>935</v>
      </c>
      <c r="AN292" t="s">
        <v>936</v>
      </c>
      <c r="AP292">
        <v>0</v>
      </c>
      <c r="AQ292">
        <v>0</v>
      </c>
      <c r="AS292">
        <v>23.33</v>
      </c>
      <c r="AT292" s="47">
        <f t="shared" si="84"/>
        <v>23.325000000000003</v>
      </c>
      <c r="AU292" s="60">
        <f t="shared" si="85"/>
        <v>23.325000000000003</v>
      </c>
      <c r="AV292" s="48"/>
      <c r="AW292" s="48"/>
      <c r="AX292">
        <v>2</v>
      </c>
      <c r="AY292">
        <v>0</v>
      </c>
      <c r="BK292" s="43">
        <f t="shared" si="67"/>
        <v>-2.1431633090422E-4</v>
      </c>
      <c r="BL292" s="9">
        <f t="shared" si="86"/>
        <v>1.5003215434083599</v>
      </c>
      <c r="BM292" s="45">
        <v>1.5</v>
      </c>
      <c r="BN292" s="48">
        <v>1.5</v>
      </c>
      <c r="BO292"/>
      <c r="BP292"/>
      <c r="BQ292" t="str">
        <f t="shared" si="80"/>
        <v/>
      </c>
      <c r="BR292" t="str">
        <f t="shared" si="81"/>
        <v/>
      </c>
      <c r="BS292" t="str">
        <f t="shared" si="82"/>
        <v/>
      </c>
      <c r="BT292">
        <v>28</v>
      </c>
      <c r="BV292">
        <v>1</v>
      </c>
      <c r="CB292">
        <v>100</v>
      </c>
      <c r="CC292">
        <v>100</v>
      </c>
      <c r="CD292" t="s">
        <v>937</v>
      </c>
      <c r="CE292">
        <v>0</v>
      </c>
      <c r="CI292">
        <v>0</v>
      </c>
      <c r="CJ292">
        <v>0</v>
      </c>
      <c r="CM292">
        <v>0</v>
      </c>
      <c r="CO292">
        <v>0</v>
      </c>
      <c r="CP292">
        <v>0</v>
      </c>
      <c r="CQ292">
        <v>0</v>
      </c>
      <c r="CT292">
        <v>0</v>
      </c>
      <c r="CU292">
        <v>0</v>
      </c>
      <c r="CV292">
        <v>0</v>
      </c>
      <c r="CW292" t="e">
        <f>VLOOKUP(A292,'[1]NOUVEAUX TARIFS'!$A$1:$E$467,5,FALSE)</f>
        <v>#N/A</v>
      </c>
    </row>
    <row r="293" spans="1:101">
      <c r="A293" t="s">
        <v>498</v>
      </c>
      <c r="C293" t="str">
        <f>VLOOKUP(A293,'[1]PRIX D''ACHAT A JOUR'!$A$1:$C$477,3,FALSE)</f>
        <v>AS</v>
      </c>
      <c r="D293" t="s">
        <v>1942</v>
      </c>
      <c r="E293">
        <v>8</v>
      </c>
      <c r="F293" t="s">
        <v>965</v>
      </c>
      <c r="G293">
        <v>4</v>
      </c>
      <c r="H293" t="s">
        <v>965</v>
      </c>
      <c r="K293">
        <v>3</v>
      </c>
      <c r="L293" t="s">
        <v>1007</v>
      </c>
      <c r="M293" t="s">
        <v>989</v>
      </c>
      <c r="N293" t="s">
        <v>498</v>
      </c>
      <c r="O293" t="s">
        <v>1943</v>
      </c>
      <c r="P293" t="s">
        <v>931</v>
      </c>
      <c r="Q293">
        <v>1</v>
      </c>
      <c r="R293">
        <v>1</v>
      </c>
      <c r="S293" s="36">
        <f>VLOOKUP(N293,'[1]Stock définitif au 31122021'!$A$3:$G$422,5,FALSE)</f>
        <v>584</v>
      </c>
      <c r="T293" s="36">
        <f>VLOOKUP(N293,'[1]Stock définitif au 31122021'!$A$3:$G$422,6,FALSE)</f>
        <v>15.6</v>
      </c>
      <c r="U293" s="36" t="str">
        <f>VLOOKUP(N293,'[1]Stock définitif au 31122021'!$A$3:$G$422,3,FALSE)</f>
        <v>AS</v>
      </c>
      <c r="V293">
        <v>15.6</v>
      </c>
      <c r="W293">
        <f>VLOOKUP(A293,'[1]EXPORT ARTICLES 03012022'!$A$1:$R$883,18,FALSE)</f>
        <v>15.6</v>
      </c>
      <c r="X293" s="45">
        <f>VLOOKUP(A293,'[1]PRIX D''ACHAT A JOUR'!$A$1:$G$477,7,FALSE)</f>
        <v>15.6</v>
      </c>
      <c r="Y293" s="46"/>
      <c r="Z293" s="46"/>
      <c r="AB293" s="41">
        <f>X293</f>
        <v>15.6</v>
      </c>
      <c r="AC293" s="42" t="s">
        <v>2917</v>
      </c>
      <c r="AD293">
        <v>15.6</v>
      </c>
      <c r="AE293" t="s">
        <v>932</v>
      </c>
      <c r="AF293">
        <v>0</v>
      </c>
      <c r="AI293" t="s">
        <v>933</v>
      </c>
      <c r="AJ293" t="s">
        <v>934</v>
      </c>
      <c r="AM293" t="s">
        <v>935</v>
      </c>
      <c r="AN293" t="s">
        <v>936</v>
      </c>
      <c r="AP293">
        <v>0</v>
      </c>
      <c r="AQ293">
        <v>0</v>
      </c>
      <c r="AS293">
        <v>24.03</v>
      </c>
      <c r="AT293" s="47">
        <f t="shared" si="84"/>
        <v>23.4</v>
      </c>
      <c r="AU293" s="48">
        <f t="shared" si="85"/>
        <v>23.4</v>
      </c>
      <c r="AV293" s="48">
        <f>VLOOKUP(A293,'STEEVE RESTITUTION'!$A$3:$F$484,6,FALSE)</f>
        <v>24.03</v>
      </c>
      <c r="AW293" s="48">
        <f t="shared" ref="AW293" si="87">AU293-AV293</f>
        <v>-0.63000000000000256</v>
      </c>
      <c r="AX293">
        <v>2</v>
      </c>
      <c r="AY293">
        <v>0</v>
      </c>
      <c r="BK293" s="43">
        <f t="shared" si="67"/>
        <v>-2.6217228464419581E-2</v>
      </c>
      <c r="BL293" s="9">
        <f t="shared" si="86"/>
        <v>1.5403846153846155</v>
      </c>
      <c r="BM293" s="45">
        <v>1.5</v>
      </c>
      <c r="BN293" s="48">
        <v>1.5</v>
      </c>
      <c r="BO293"/>
      <c r="BP293">
        <f>VLOOKUP(A293,'[1]Synthèse ventes 2021'!$A$1:$C$457,3,FALSE)</f>
        <v>1027</v>
      </c>
      <c r="BQ293">
        <f t="shared" si="80"/>
        <v>18905.015999999996</v>
      </c>
      <c r="BR293">
        <f t="shared" si="81"/>
        <v>28357.523999999998</v>
      </c>
      <c r="BS293">
        <f t="shared" si="82"/>
        <v>9452.5080000000016</v>
      </c>
      <c r="BT293">
        <v>28.84</v>
      </c>
      <c r="BV293">
        <v>1</v>
      </c>
      <c r="BW293">
        <v>524</v>
      </c>
      <c r="CB293">
        <v>100</v>
      </c>
      <c r="CC293">
        <v>100</v>
      </c>
      <c r="CD293" t="s">
        <v>937</v>
      </c>
      <c r="CE293">
        <v>0</v>
      </c>
      <c r="CI293">
        <v>0</v>
      </c>
      <c r="CJ293">
        <v>0</v>
      </c>
      <c r="CM293">
        <v>0</v>
      </c>
      <c r="CO293">
        <v>0</v>
      </c>
      <c r="CP293">
        <v>0</v>
      </c>
      <c r="CQ293">
        <v>0</v>
      </c>
      <c r="CT293">
        <v>0</v>
      </c>
      <c r="CU293">
        <v>0</v>
      </c>
      <c r="CV293">
        <v>0</v>
      </c>
      <c r="CW293">
        <f>VLOOKUP(A293,'[1]NOUVEAUX TARIFS'!$A$1:$E$467,5,FALSE)</f>
        <v>24.03</v>
      </c>
    </row>
    <row r="294" spans="1:101" hidden="1">
      <c r="A294" t="s">
        <v>2303</v>
      </c>
      <c r="C294" t="str">
        <f>VLOOKUP(A294,'[1]PRIX D''ACHAT A JOUR'!$A$1:$C$477,3,FALSE)</f>
        <v>AN</v>
      </c>
      <c r="D294" t="s">
        <v>2304</v>
      </c>
      <c r="E294">
        <v>4</v>
      </c>
      <c r="F294" t="s">
        <v>1047</v>
      </c>
      <c r="G294">
        <v>5</v>
      </c>
      <c r="H294" t="s">
        <v>1222</v>
      </c>
      <c r="K294" t="s">
        <v>1043</v>
      </c>
      <c r="L294" t="s">
        <v>1044</v>
      </c>
      <c r="M294" t="s">
        <v>1011</v>
      </c>
      <c r="N294" t="s">
        <v>2305</v>
      </c>
      <c r="O294" t="s">
        <v>2306</v>
      </c>
      <c r="Q294">
        <v>1</v>
      </c>
      <c r="R294">
        <v>0</v>
      </c>
      <c r="S294" s="36" t="e">
        <f>VLOOKUP(N294,'[1]Stock définitif au 31122021'!$A$3:$G$422,5,FALSE)</f>
        <v>#N/A</v>
      </c>
      <c r="T294" s="36" t="e">
        <f>VLOOKUP(N294,'[1]Stock définitif au 31122021'!$A$3:$G$422,6,FALSE)</f>
        <v>#N/A</v>
      </c>
      <c r="U294" s="36" t="e">
        <f>VLOOKUP(N294,'[1]Stock définitif au 31122021'!$A$3:$G$422,3,FALSE)</f>
        <v>#N/A</v>
      </c>
      <c r="V294">
        <v>0.3931</v>
      </c>
      <c r="W294">
        <v>0.3931</v>
      </c>
      <c r="X294" s="45">
        <f>VLOOKUP(A294,'[1]PRIX D''ACHAT A JOUR'!$A$1:$G$477,7,FALSE)</f>
        <v>0.3931</v>
      </c>
      <c r="Y294" s="46"/>
      <c r="Z294" s="46"/>
      <c r="AB294" s="41">
        <f>+X294</f>
        <v>0.3931</v>
      </c>
      <c r="AC294" s="42" t="s">
        <v>2917</v>
      </c>
      <c r="AD294">
        <v>0.39</v>
      </c>
      <c r="AE294" t="s">
        <v>932</v>
      </c>
      <c r="AF294">
        <v>0</v>
      </c>
      <c r="AI294" t="s">
        <v>933</v>
      </c>
      <c r="AJ294" t="s">
        <v>934</v>
      </c>
      <c r="AM294" t="s">
        <v>935</v>
      </c>
      <c r="AN294" t="s">
        <v>936</v>
      </c>
      <c r="AP294">
        <v>0</v>
      </c>
      <c r="AQ294">
        <v>0</v>
      </c>
      <c r="AS294">
        <v>0.59</v>
      </c>
      <c r="AT294" s="47">
        <f t="shared" si="84"/>
        <v>0.58965000000000001</v>
      </c>
      <c r="AU294" s="48">
        <f t="shared" si="85"/>
        <v>0.58965000000000001</v>
      </c>
      <c r="AV294" s="48"/>
      <c r="AW294" s="48"/>
      <c r="AX294">
        <v>2</v>
      </c>
      <c r="AY294">
        <v>0</v>
      </c>
      <c r="BK294" s="43">
        <f t="shared" si="67"/>
        <v>-5.9322033898298555E-4</v>
      </c>
      <c r="BL294" s="9">
        <f t="shared" si="86"/>
        <v>1.5008903586873568</v>
      </c>
      <c r="BM294" s="45">
        <v>1.5</v>
      </c>
      <c r="BN294" s="48">
        <v>1.5</v>
      </c>
      <c r="BO294"/>
      <c r="BP294"/>
      <c r="BQ294" t="str">
        <f t="shared" si="80"/>
        <v/>
      </c>
      <c r="BR294" t="str">
        <f t="shared" si="81"/>
        <v/>
      </c>
      <c r="BS294" t="str">
        <f t="shared" si="82"/>
        <v/>
      </c>
      <c r="BT294">
        <v>0.71</v>
      </c>
      <c r="CB294">
        <v>100</v>
      </c>
      <c r="CC294">
        <v>100</v>
      </c>
      <c r="CD294" t="s">
        <v>951</v>
      </c>
      <c r="CE294">
        <v>0</v>
      </c>
      <c r="CI294">
        <v>0</v>
      </c>
      <c r="CJ294">
        <v>0</v>
      </c>
      <c r="CM294">
        <v>0</v>
      </c>
      <c r="CO294">
        <v>0</v>
      </c>
      <c r="CP294">
        <v>0</v>
      </c>
      <c r="CQ294">
        <v>0</v>
      </c>
      <c r="CT294">
        <v>0</v>
      </c>
      <c r="CU294">
        <v>0</v>
      </c>
      <c r="CV294">
        <v>0</v>
      </c>
      <c r="CW294" t="e">
        <f>VLOOKUP(A294,'[1]NOUVEAUX TARIFS'!$A$1:$E$467,5,FALSE)</f>
        <v>#N/A</v>
      </c>
    </row>
    <row r="295" spans="1:101" hidden="1">
      <c r="A295" t="s">
        <v>2596</v>
      </c>
      <c r="C295" t="s">
        <v>1361</v>
      </c>
      <c r="D295" t="s">
        <v>193</v>
      </c>
      <c r="E295">
        <v>12</v>
      </c>
      <c r="F295" t="s">
        <v>1207</v>
      </c>
      <c r="G295">
        <v>15</v>
      </c>
      <c r="H295" t="s">
        <v>2597</v>
      </c>
      <c r="K295">
        <v>1</v>
      </c>
      <c r="L295" t="s">
        <v>2598</v>
      </c>
      <c r="M295" t="s">
        <v>943</v>
      </c>
      <c r="N295" t="s">
        <v>944</v>
      </c>
      <c r="O295" t="s">
        <v>945</v>
      </c>
      <c r="Q295">
        <v>1</v>
      </c>
      <c r="R295">
        <v>0</v>
      </c>
      <c r="S295" s="36" t="e">
        <f>VLOOKUP(N295,'[1]Stock définitif au 31122021'!$A$3:$G$422,5,FALSE)</f>
        <v>#N/A</v>
      </c>
      <c r="T295" s="36" t="e">
        <f>VLOOKUP(N295,'[1]Stock définitif au 31122021'!$A$3:$G$422,6,FALSE)</f>
        <v>#N/A</v>
      </c>
      <c r="U295" s="36" t="e">
        <f>VLOOKUP(N295,'[1]Stock définitif au 31122021'!$A$3:$G$422,3,FALSE)</f>
        <v>#N/A</v>
      </c>
      <c r="V295">
        <v>0</v>
      </c>
      <c r="W295">
        <f>VLOOKUP(A295,'[1]EXPORT ARTICLES 03012022'!$A$1:$R$883,18,FALSE)</f>
        <v>0</v>
      </c>
      <c r="X295" s="45">
        <f>VLOOKUP(A295,'[1]PRIX D''ACHAT A JOUR'!$A$1:$G$477,7,FALSE)</f>
        <v>0</v>
      </c>
      <c r="Y295" s="46">
        <v>0</v>
      </c>
      <c r="Z295" s="46">
        <f>X295-Y295</f>
        <v>0</v>
      </c>
      <c r="AB295" s="42">
        <f>'[1]NOMENCLATURE 2801'!P2679</f>
        <v>1523.5698750000001</v>
      </c>
      <c r="AD295">
        <v>0</v>
      </c>
      <c r="AE295" t="s">
        <v>932</v>
      </c>
      <c r="AF295">
        <v>0</v>
      </c>
      <c r="AI295" t="s">
        <v>933</v>
      </c>
      <c r="AJ295" t="s">
        <v>934</v>
      </c>
      <c r="AP295">
        <v>0</v>
      </c>
      <c r="AQ295">
        <v>0</v>
      </c>
      <c r="AS295" s="34">
        <v>2675</v>
      </c>
      <c r="AT295" s="47">
        <f t="shared" si="84"/>
        <v>0</v>
      </c>
      <c r="AU295" s="48">
        <f>'[1]NOMENCLATURE 2801'!V2679</f>
        <v>2282.3956137500004</v>
      </c>
      <c r="AV295" s="48"/>
      <c r="AW295" s="48"/>
      <c r="AX295">
        <v>3</v>
      </c>
      <c r="AY295">
        <v>0</v>
      </c>
      <c r="AZ295">
        <v>1</v>
      </c>
      <c r="BK295" s="43">
        <f t="shared" si="67"/>
        <v>-0.14676799485981293</v>
      </c>
      <c r="BL295" t="e">
        <f t="shared" si="86"/>
        <v>#DIV/0!</v>
      </c>
      <c r="BM295" s="45"/>
      <c r="BN295" s="48"/>
      <c r="BO295"/>
      <c r="BP295"/>
      <c r="BQ295" t="str">
        <f t="shared" si="80"/>
        <v/>
      </c>
      <c r="BR295" t="str">
        <f t="shared" si="81"/>
        <v/>
      </c>
      <c r="BS295" t="str">
        <f t="shared" si="82"/>
        <v/>
      </c>
      <c r="BT295" s="34">
        <v>3210</v>
      </c>
      <c r="CB295">
        <v>100</v>
      </c>
      <c r="CC295">
        <v>100</v>
      </c>
      <c r="CD295" t="s">
        <v>960</v>
      </c>
      <c r="CE295">
        <v>0</v>
      </c>
      <c r="CI295">
        <v>0</v>
      </c>
      <c r="CJ295">
        <v>0</v>
      </c>
      <c r="CM295">
        <v>0</v>
      </c>
      <c r="CO295">
        <v>0</v>
      </c>
      <c r="CP295">
        <v>0</v>
      </c>
      <c r="CQ295">
        <v>0</v>
      </c>
      <c r="CT295">
        <v>1</v>
      </c>
      <c r="CU295">
        <v>0</v>
      </c>
      <c r="CV295">
        <v>0</v>
      </c>
      <c r="CW295" t="e">
        <f>VLOOKUP(A295,'[1]NOUVEAUX TARIFS'!$A$1:$E$467,5,FALSE)</f>
        <v>#N/A</v>
      </c>
    </row>
    <row r="296" spans="1:101">
      <c r="A296" t="s">
        <v>572</v>
      </c>
      <c r="C296" t="str">
        <f>VLOOKUP(A296,'[1]PRIX D''ACHAT A JOUR'!$A$1:$C$477,3,FALSE)</f>
        <v>AS</v>
      </c>
      <c r="D296" t="s">
        <v>573</v>
      </c>
      <c r="E296">
        <v>3</v>
      </c>
      <c r="F296" t="s">
        <v>1002</v>
      </c>
      <c r="G296">
        <v>7</v>
      </c>
      <c r="H296" t="s">
        <v>1002</v>
      </c>
      <c r="K296">
        <v>3</v>
      </c>
      <c r="L296" t="s">
        <v>1003</v>
      </c>
      <c r="M296" t="s">
        <v>986</v>
      </c>
      <c r="N296" t="s">
        <v>1150</v>
      </c>
      <c r="O296" t="s">
        <v>1151</v>
      </c>
      <c r="P296" t="s">
        <v>931</v>
      </c>
      <c r="Q296">
        <v>1</v>
      </c>
      <c r="R296">
        <v>100</v>
      </c>
      <c r="S296" s="36" t="e">
        <f>VLOOKUP(N296,'[1]Stock définitif au 31122021'!$A$3:$G$422,5,FALSE)</f>
        <v>#N/A</v>
      </c>
      <c r="T296" s="36" t="e">
        <f>VLOOKUP(N296,'[1]Stock définitif au 31122021'!$A$3:$G$422,6,FALSE)</f>
        <v>#N/A</v>
      </c>
      <c r="U296" s="36" t="e">
        <f>VLOOKUP(N296,'[1]Stock définitif au 31122021'!$A$3:$G$422,3,FALSE)</f>
        <v>#N/A</v>
      </c>
      <c r="V296" s="36">
        <v>14.64</v>
      </c>
      <c r="W296" s="36">
        <f>VLOOKUP(A296,'[1]EXPORT ARTICLES 03012022'!$A$1:$R$883,18,FALSE)</f>
        <v>14.64</v>
      </c>
      <c r="X296" s="2">
        <f>VLOOKUP(A296,'[1]PRIX D''ACHAT A JOUR'!$A$1:$G$477,7,FALSE)</f>
        <v>14.64</v>
      </c>
      <c r="Y296" s="46"/>
      <c r="Z296" s="46"/>
      <c r="AA296" s="53">
        <v>0.08</v>
      </c>
      <c r="AB296" s="41">
        <f>X296*(1+AA296)</f>
        <v>15.811200000000001</v>
      </c>
      <c r="AC296" s="42" t="s">
        <v>2917</v>
      </c>
      <c r="AD296">
        <v>14.64</v>
      </c>
      <c r="AE296" t="s">
        <v>932</v>
      </c>
      <c r="AF296">
        <v>0</v>
      </c>
      <c r="AI296" t="s">
        <v>933</v>
      </c>
      <c r="AJ296" t="s">
        <v>934</v>
      </c>
      <c r="AM296" t="s">
        <v>935</v>
      </c>
      <c r="AN296" t="s">
        <v>936</v>
      </c>
      <c r="AP296">
        <v>0</v>
      </c>
      <c r="AQ296">
        <v>0</v>
      </c>
      <c r="AS296" s="36">
        <v>21.96</v>
      </c>
      <c r="AT296" s="54">
        <f t="shared" si="84"/>
        <v>21.96</v>
      </c>
      <c r="AU296" s="42">
        <f>AB296*BN296</f>
        <v>23.716800000000003</v>
      </c>
      <c r="AV296" s="48"/>
      <c r="AW296" s="48"/>
      <c r="AX296">
        <v>2</v>
      </c>
      <c r="AY296">
        <v>0</v>
      </c>
      <c r="BK296" s="43">
        <f t="shared" si="67"/>
        <v>8.0000000000000085E-2</v>
      </c>
      <c r="BL296" s="55">
        <f t="shared" si="86"/>
        <v>1.5</v>
      </c>
      <c r="BM296" s="45">
        <v>1.5</v>
      </c>
      <c r="BN296" s="48">
        <v>1.5</v>
      </c>
      <c r="BP296">
        <f>VLOOKUP(A296,'[1]Synthèse ventes 2021'!$A$1:$C$457,3,FALSE)</f>
        <v>284</v>
      </c>
      <c r="BQ296">
        <f t="shared" si="80"/>
        <v>5298.6493439999995</v>
      </c>
      <c r="BR296">
        <f t="shared" si="81"/>
        <v>7947.974016000001</v>
      </c>
      <c r="BS296">
        <f t="shared" si="82"/>
        <v>2649.3246720000016</v>
      </c>
      <c r="BT296">
        <v>26.35</v>
      </c>
      <c r="BV296">
        <v>1</v>
      </c>
      <c r="BW296">
        <v>541</v>
      </c>
      <c r="CB296">
        <v>100</v>
      </c>
      <c r="CC296">
        <v>100</v>
      </c>
      <c r="CD296" t="s">
        <v>937</v>
      </c>
      <c r="CE296">
        <v>0</v>
      </c>
      <c r="CI296">
        <v>0</v>
      </c>
      <c r="CJ296">
        <v>0</v>
      </c>
      <c r="CM296">
        <v>0</v>
      </c>
      <c r="CO296">
        <v>0</v>
      </c>
      <c r="CP296">
        <v>0</v>
      </c>
      <c r="CQ296">
        <v>0</v>
      </c>
      <c r="CT296">
        <v>0</v>
      </c>
      <c r="CU296">
        <v>0</v>
      </c>
      <c r="CV296">
        <v>0</v>
      </c>
      <c r="CW296">
        <f>VLOOKUP(A296,'[1]NOUVEAUX TARIFS'!$A$1:$E$467,5,FALSE)</f>
        <v>23.716800000000003</v>
      </c>
    </row>
    <row r="297" spans="1:101">
      <c r="A297" t="s">
        <v>396</v>
      </c>
      <c r="C297" t="e">
        <f>VLOOKUP(A297,'[1]PRIX D''ACHAT A JOUR'!$A$1:$C$477,3,FALSE)</f>
        <v>#N/A</v>
      </c>
      <c r="D297" t="s">
        <v>1607</v>
      </c>
      <c r="E297">
        <v>9</v>
      </c>
      <c r="F297" t="s">
        <v>1222</v>
      </c>
      <c r="G297">
        <v>4</v>
      </c>
      <c r="H297" t="s">
        <v>965</v>
      </c>
      <c r="K297">
        <v>3</v>
      </c>
      <c r="L297" t="s">
        <v>1223</v>
      </c>
      <c r="M297" t="s">
        <v>943</v>
      </c>
      <c r="N297" t="s">
        <v>944</v>
      </c>
      <c r="O297" t="s">
        <v>945</v>
      </c>
      <c r="Q297">
        <v>1</v>
      </c>
      <c r="R297">
        <v>0</v>
      </c>
      <c r="S297" s="36" t="e">
        <f>VLOOKUP(N297,'[1]Stock définitif au 31122021'!$A$3:$G$422,5,FALSE)</f>
        <v>#N/A</v>
      </c>
      <c r="T297" s="36" t="e">
        <f>VLOOKUP(N297,'[1]Stock définitif au 31122021'!$A$3:$G$422,6,FALSE)</f>
        <v>#N/A</v>
      </c>
      <c r="U297" s="36" t="e">
        <f>VLOOKUP(N297,'[1]Stock définitif au 31122021'!$A$3:$G$422,3,FALSE)</f>
        <v>#N/A</v>
      </c>
      <c r="V297" s="36" t="s">
        <v>2924</v>
      </c>
      <c r="W297">
        <f>VLOOKUP(A297,'[1]EXPORT ARTICLES 03012022'!$A$1:$R$883,18,FALSE)</f>
        <v>0</v>
      </c>
      <c r="X297" s="45">
        <f>VLOOKUP(A297,'[1]NOMENCLATURE 2801'!$B$1:$P$3420,14,FALSE)</f>
        <v>16.407</v>
      </c>
      <c r="Y297" s="46">
        <v>0</v>
      </c>
      <c r="Z297" s="46"/>
      <c r="AB297" s="42">
        <f>VLOOKUP(A297,'[1]NOMENCLATURE 2801'!$B$1:$P$3420,15,FALSE)</f>
        <v>16.983000000000001</v>
      </c>
      <c r="AC297" s="42" t="s">
        <v>2917</v>
      </c>
      <c r="AD297">
        <v>0</v>
      </c>
      <c r="AE297" t="s">
        <v>932</v>
      </c>
      <c r="AF297">
        <v>0</v>
      </c>
      <c r="AI297" t="s">
        <v>933</v>
      </c>
      <c r="AJ297" t="s">
        <v>934</v>
      </c>
      <c r="AM297" t="s">
        <v>935</v>
      </c>
      <c r="AN297" t="s">
        <v>936</v>
      </c>
      <c r="AP297">
        <v>0</v>
      </c>
      <c r="AQ297">
        <v>0</v>
      </c>
      <c r="AS297">
        <v>18.46</v>
      </c>
      <c r="AT297" s="47">
        <f>VLOOKUP(A297,'[1]NOMENCLATURE 2801'!$B$1:$V$3418,20,FALSE)</f>
        <v>25.646900000000002</v>
      </c>
      <c r="AU297" s="48">
        <f>VLOOKUP(A297,'[1]NOMENCLATURE 2801'!$B$1:$V$3418,21,FALSE)</f>
        <v>26.553649999999998</v>
      </c>
      <c r="AV297" s="48">
        <f>VLOOKUP(A297,'STEEVE RESTITUTION'!$A$3:$F$484,6,FALSE)</f>
        <v>21.18</v>
      </c>
      <c r="AW297" s="48">
        <f t="shared" ref="AW297" si="88">AU297-AV297</f>
        <v>5.3736499999999978</v>
      </c>
      <c r="AX297">
        <v>2</v>
      </c>
      <c r="AY297">
        <v>0</v>
      </c>
      <c r="AZ297">
        <v>1</v>
      </c>
      <c r="BK297" s="43">
        <f t="shared" si="67"/>
        <v>0.43844257854821217</v>
      </c>
      <c r="BL297"/>
      <c r="BM297" s="45">
        <f>AT297/X297</f>
        <v>1.5631681599317366</v>
      </c>
      <c r="BN297" s="48">
        <f>AU297/AB297</f>
        <v>1.5635429547194251</v>
      </c>
      <c r="BO297"/>
      <c r="BP297">
        <f>VLOOKUP(A297,'[1]Synthèse ventes 2021'!$A$1:$C$457,3,FALSE)</f>
        <v>57</v>
      </c>
      <c r="BQ297">
        <f t="shared" si="80"/>
        <v>1142.27658</v>
      </c>
      <c r="BR297">
        <f t="shared" si="81"/>
        <v>1785.9984989999998</v>
      </c>
      <c r="BS297">
        <f t="shared" si="82"/>
        <v>643.72191899999984</v>
      </c>
      <c r="BT297">
        <v>22.15</v>
      </c>
      <c r="BV297">
        <v>1</v>
      </c>
      <c r="BW297">
        <v>149</v>
      </c>
      <c r="CB297">
        <v>100</v>
      </c>
      <c r="CC297">
        <v>100</v>
      </c>
      <c r="CD297" t="s">
        <v>1361</v>
      </c>
      <c r="CE297">
        <v>0</v>
      </c>
      <c r="CI297">
        <v>0</v>
      </c>
      <c r="CJ297">
        <v>0</v>
      </c>
      <c r="CM297">
        <v>0</v>
      </c>
      <c r="CO297">
        <v>0</v>
      </c>
      <c r="CP297">
        <v>0</v>
      </c>
      <c r="CQ297">
        <v>0</v>
      </c>
      <c r="CT297">
        <v>1</v>
      </c>
      <c r="CU297">
        <v>0</v>
      </c>
      <c r="CV297">
        <v>0</v>
      </c>
      <c r="CW297">
        <f>VLOOKUP(A297,'[1]NOUVEAUX TARIFS'!$A$1:$E$467,5,FALSE)</f>
        <v>21.18</v>
      </c>
    </row>
    <row r="298" spans="1:101">
      <c r="A298" t="s">
        <v>743</v>
      </c>
      <c r="C298" t="str">
        <f>VLOOKUP(A298,'[1]PRIX D''ACHAT A JOUR'!$A$1:$C$477,3,FALSE)</f>
        <v>AS</v>
      </c>
      <c r="D298" t="s">
        <v>2484</v>
      </c>
      <c r="E298">
        <v>14</v>
      </c>
      <c r="F298" t="s">
        <v>1409</v>
      </c>
      <c r="G298">
        <v>9</v>
      </c>
      <c r="H298" t="s">
        <v>1409</v>
      </c>
      <c r="M298" t="s">
        <v>1410</v>
      </c>
      <c r="N298">
        <v>23057</v>
      </c>
      <c r="O298" t="s">
        <v>2484</v>
      </c>
      <c r="P298" t="s">
        <v>931</v>
      </c>
      <c r="Q298">
        <v>1</v>
      </c>
      <c r="R298">
        <v>1</v>
      </c>
      <c r="S298" s="36" t="e">
        <f>VLOOKUP(N298,'[1]Stock définitif au 31122021'!$A$3:$G$422,5,FALSE)</f>
        <v>#N/A</v>
      </c>
      <c r="T298" s="36" t="e">
        <f>VLOOKUP(N298,'[1]Stock définitif au 31122021'!$A$3:$G$422,6,FALSE)</f>
        <v>#N/A</v>
      </c>
      <c r="U298" s="36" t="e">
        <f>VLOOKUP(N298,'[1]Stock définitif au 31122021'!$A$3:$G$422,3,FALSE)</f>
        <v>#N/A</v>
      </c>
      <c r="V298">
        <v>15.56</v>
      </c>
      <c r="W298">
        <f>VLOOKUP(A298,'[1]EXPORT ARTICLES 03012022'!$A$1:$R$883,18,FALSE)</f>
        <v>15.56</v>
      </c>
      <c r="X298" s="47">
        <f>VLOOKUP(A298,'[1]PRIX D''ACHAT A JOUR'!$A$1:$G$477,7,FALSE)</f>
        <v>15.552</v>
      </c>
      <c r="Y298" s="46"/>
      <c r="Z298" s="46"/>
      <c r="AA298" s="53">
        <v>0.05</v>
      </c>
      <c r="AB298" s="41">
        <f>X298*(1+AA298)</f>
        <v>16.329599999999999</v>
      </c>
      <c r="AC298" s="42" t="s">
        <v>2917</v>
      </c>
      <c r="AD298">
        <v>15.56</v>
      </c>
      <c r="AE298" t="s">
        <v>932</v>
      </c>
      <c r="AF298">
        <v>0</v>
      </c>
      <c r="AI298" t="s">
        <v>933</v>
      </c>
      <c r="AJ298" t="s">
        <v>934</v>
      </c>
      <c r="AM298" t="s">
        <v>935</v>
      </c>
      <c r="AN298" t="s">
        <v>936</v>
      </c>
      <c r="AP298">
        <v>0</v>
      </c>
      <c r="AQ298">
        <v>0</v>
      </c>
      <c r="AS298">
        <v>23.34</v>
      </c>
      <c r="AT298" s="47">
        <f t="shared" ref="AT298:AT331" si="89">X298*BM298</f>
        <v>23.327999999999999</v>
      </c>
      <c r="AU298" s="49">
        <f t="shared" ref="AU298:AU331" si="90">AB298*BN298</f>
        <v>24.494399999999999</v>
      </c>
      <c r="AV298" s="48"/>
      <c r="AW298" s="48"/>
      <c r="AX298">
        <v>3</v>
      </c>
      <c r="AY298">
        <v>0</v>
      </c>
      <c r="BK298" s="43">
        <f t="shared" si="67"/>
        <v>4.9460154241645203E-2</v>
      </c>
      <c r="BL298" s="9">
        <f>AS298/V298</f>
        <v>1.5</v>
      </c>
      <c r="BM298" s="45">
        <v>1.5</v>
      </c>
      <c r="BN298" s="48">
        <v>1.5</v>
      </c>
      <c r="BO298"/>
      <c r="BP298">
        <f>VLOOKUP(A298,'[1]Synthèse ventes 2021'!$A$1:$C$457,3,FALSE)</f>
        <v>4</v>
      </c>
      <c r="BQ298">
        <f t="shared" si="80"/>
        <v>77.075711999999996</v>
      </c>
      <c r="BR298">
        <f t="shared" si="81"/>
        <v>115.61356799999999</v>
      </c>
      <c r="BS298">
        <f t="shared" si="82"/>
        <v>38.537855999999991</v>
      </c>
      <c r="BT298">
        <v>28.007999999999999</v>
      </c>
      <c r="BV298">
        <v>1</v>
      </c>
      <c r="CB298">
        <v>100</v>
      </c>
      <c r="CC298">
        <v>100</v>
      </c>
      <c r="CD298" t="s">
        <v>937</v>
      </c>
      <c r="CE298">
        <v>0</v>
      </c>
      <c r="CI298">
        <v>0</v>
      </c>
      <c r="CJ298">
        <v>0</v>
      </c>
      <c r="CM298">
        <v>0</v>
      </c>
      <c r="CO298">
        <v>0</v>
      </c>
      <c r="CP298">
        <v>0</v>
      </c>
      <c r="CQ298">
        <v>0</v>
      </c>
      <c r="CT298">
        <v>0</v>
      </c>
      <c r="CU298">
        <v>0</v>
      </c>
      <c r="CV298">
        <v>0</v>
      </c>
      <c r="CW298">
        <f>VLOOKUP(A298,'[1]NOUVEAUX TARIFS'!$A$1:$E$467,5,FALSE)</f>
        <v>24.494399999999999</v>
      </c>
    </row>
    <row r="299" spans="1:101" hidden="1">
      <c r="A299" t="s">
        <v>2386</v>
      </c>
      <c r="C299" t="e">
        <f>VLOOKUP(A299,'[1]PRIX D''ACHAT A JOUR'!$A$1:$C$477,3,FALSE)</f>
        <v>#N/A</v>
      </c>
      <c r="D299" t="s">
        <v>2387</v>
      </c>
      <c r="M299" t="s">
        <v>943</v>
      </c>
      <c r="N299" t="s">
        <v>944</v>
      </c>
      <c r="O299" t="s">
        <v>945</v>
      </c>
      <c r="Q299">
        <v>1</v>
      </c>
      <c r="R299">
        <v>0</v>
      </c>
      <c r="S299" s="36" t="e">
        <f>VLOOKUP(N299,'[1]Stock définitif au 31122021'!$A$3:$G$422,5,FALSE)</f>
        <v>#N/A</v>
      </c>
      <c r="T299" s="36" t="e">
        <f>VLOOKUP(N299,'[1]Stock définitif au 31122021'!$A$3:$G$422,6,FALSE)</f>
        <v>#N/A</v>
      </c>
      <c r="U299" s="36" t="e">
        <f>VLOOKUP(N299,'[1]Stock définitif au 31122021'!$A$3:$G$422,3,FALSE)</f>
        <v>#N/A</v>
      </c>
      <c r="V299">
        <v>0</v>
      </c>
      <c r="W299">
        <f>VLOOKUP(A299,'[1]EXPORT ARTICLES 03012022'!$A$1:$R$883,18,FALSE)</f>
        <v>0</v>
      </c>
      <c r="X299" s="45" t="e">
        <f>VLOOKUP(A299,'[1]PRIX D''ACHAT A JOUR'!$A$1:$G$477,7,FALSE)</f>
        <v>#N/A</v>
      </c>
      <c r="Y299" s="46">
        <v>0</v>
      </c>
      <c r="Z299" s="46"/>
      <c r="AB299" s="42" t="e">
        <f>VLOOKUP(A299,'[1]PRIX D''ACHAT A JOUR'!$A$1:$J$477,10,FALSE)</f>
        <v>#N/A</v>
      </c>
      <c r="AC299" s="48"/>
      <c r="AD299">
        <v>0</v>
      </c>
      <c r="AE299" t="s">
        <v>932</v>
      </c>
      <c r="AF299">
        <v>0</v>
      </c>
      <c r="AI299" t="s">
        <v>933</v>
      </c>
      <c r="AJ299" t="s">
        <v>934</v>
      </c>
      <c r="AM299" t="s">
        <v>935</v>
      </c>
      <c r="AN299" t="s">
        <v>936</v>
      </c>
      <c r="AP299">
        <v>0</v>
      </c>
      <c r="AQ299">
        <v>0</v>
      </c>
      <c r="AS299">
        <v>0</v>
      </c>
      <c r="AT299" s="47" t="e">
        <f t="shared" si="89"/>
        <v>#N/A</v>
      </c>
      <c r="AU299" s="48" t="e">
        <f t="shared" si="90"/>
        <v>#N/A</v>
      </c>
      <c r="AV299" s="48"/>
      <c r="AW299" s="48"/>
      <c r="AX299">
        <v>2</v>
      </c>
      <c r="AY299">
        <v>0</v>
      </c>
      <c r="AZ299">
        <v>1</v>
      </c>
      <c r="BD299">
        <v>1</v>
      </c>
      <c r="BE299">
        <v>1</v>
      </c>
      <c r="BK299" s="43" t="e">
        <f t="shared" si="67"/>
        <v>#N/A</v>
      </c>
      <c r="BL299" s="9">
        <v>0</v>
      </c>
      <c r="BM299" s="45"/>
      <c r="BN299" s="48"/>
      <c r="BO299"/>
      <c r="BP299"/>
      <c r="BQ299" t="str">
        <f t="shared" si="80"/>
        <v/>
      </c>
      <c r="BR299" t="str">
        <f t="shared" si="81"/>
        <v/>
      </c>
      <c r="BS299" t="str">
        <f t="shared" si="82"/>
        <v/>
      </c>
      <c r="BT299">
        <v>0</v>
      </c>
      <c r="CB299">
        <v>100</v>
      </c>
      <c r="CC299">
        <v>100</v>
      </c>
      <c r="CD299" t="s">
        <v>960</v>
      </c>
      <c r="CE299">
        <v>0</v>
      </c>
      <c r="CI299">
        <v>0</v>
      </c>
      <c r="CJ299">
        <v>0</v>
      </c>
      <c r="CM299">
        <v>0</v>
      </c>
      <c r="CO299">
        <v>0</v>
      </c>
      <c r="CP299">
        <v>0</v>
      </c>
      <c r="CQ299">
        <v>0</v>
      </c>
      <c r="CT299">
        <v>0</v>
      </c>
      <c r="CU299">
        <v>0</v>
      </c>
      <c r="CV299">
        <v>0</v>
      </c>
      <c r="CW299" t="e">
        <f>VLOOKUP(A299,'[1]NOUVEAUX TARIFS'!$A$1:$E$467,5,FALSE)</f>
        <v>#N/A</v>
      </c>
    </row>
    <row r="300" spans="1:101" hidden="1">
      <c r="A300" t="s">
        <v>1436</v>
      </c>
      <c r="C300" t="e">
        <f>VLOOKUP(A300,'[1]PRIX D''ACHAT A JOUR'!$A$1:$C$477,3,FALSE)</f>
        <v>#N/A</v>
      </c>
      <c r="D300" t="s">
        <v>1437</v>
      </c>
      <c r="E300">
        <v>13</v>
      </c>
      <c r="F300" t="s">
        <v>1349</v>
      </c>
      <c r="Q300">
        <v>0</v>
      </c>
      <c r="R300">
        <v>0</v>
      </c>
      <c r="S300" s="36" t="e">
        <f>VLOOKUP(N300,'[1]Stock définitif au 31122021'!$A$3:$G$422,5,FALSE)</f>
        <v>#N/A</v>
      </c>
      <c r="T300" s="36" t="e">
        <f>VLOOKUP(N300,'[1]Stock définitif au 31122021'!$A$3:$G$422,6,FALSE)</f>
        <v>#N/A</v>
      </c>
      <c r="U300" s="36" t="e">
        <f>VLOOKUP(N300,'[1]Stock définitif au 31122021'!$A$3:$G$422,3,FALSE)</f>
        <v>#N/A</v>
      </c>
      <c r="V300">
        <v>0</v>
      </c>
      <c r="W300">
        <f>VLOOKUP(A300,'[1]EXPORT ARTICLES 03012022'!$A$1:$R$883,18,FALSE)</f>
        <v>0</v>
      </c>
      <c r="X300" s="45" t="e">
        <f>VLOOKUP(A300,'[1]PRIX D''ACHAT A JOUR'!$A$1:$G$477,7,FALSE)</f>
        <v>#N/A</v>
      </c>
      <c r="Y300" s="46">
        <v>0</v>
      </c>
      <c r="Z300" s="46"/>
      <c r="AB300" s="42" t="e">
        <f>VLOOKUP(A300,'[1]PRIX D''ACHAT A JOUR'!$A$1:$J$477,10,FALSE)</f>
        <v>#N/A</v>
      </c>
      <c r="AC300" s="48"/>
      <c r="AD300">
        <v>0</v>
      </c>
      <c r="AF300">
        <v>0</v>
      </c>
      <c r="AI300" t="s">
        <v>933</v>
      </c>
      <c r="AJ300" t="s">
        <v>934</v>
      </c>
      <c r="AM300" t="s">
        <v>935</v>
      </c>
      <c r="AN300" t="s">
        <v>936</v>
      </c>
      <c r="AP300">
        <v>0</v>
      </c>
      <c r="AQ300">
        <v>0</v>
      </c>
      <c r="AS300">
        <v>0</v>
      </c>
      <c r="AT300" s="47" t="e">
        <f t="shared" si="89"/>
        <v>#N/A</v>
      </c>
      <c r="AU300" s="48" t="e">
        <f t="shared" si="90"/>
        <v>#N/A</v>
      </c>
      <c r="AV300" s="48"/>
      <c r="AW300" s="48"/>
      <c r="AX300">
        <v>2</v>
      </c>
      <c r="AY300">
        <v>0</v>
      </c>
      <c r="AZ300">
        <v>1</v>
      </c>
      <c r="BB300">
        <v>1</v>
      </c>
      <c r="BC300">
        <v>1</v>
      </c>
      <c r="BD300">
        <v>1</v>
      </c>
      <c r="BE300">
        <v>1</v>
      </c>
      <c r="BK300" s="43" t="e">
        <f t="shared" si="67"/>
        <v>#N/A</v>
      </c>
      <c r="BL300" s="9">
        <v>0</v>
      </c>
      <c r="BM300" s="45"/>
      <c r="BN300" s="48"/>
      <c r="BO300">
        <v>1</v>
      </c>
      <c r="BP300"/>
      <c r="BQ300" t="str">
        <f t="shared" si="80"/>
        <v/>
      </c>
      <c r="BR300" t="str">
        <f t="shared" si="81"/>
        <v/>
      </c>
      <c r="BS300" t="str">
        <f t="shared" si="82"/>
        <v/>
      </c>
      <c r="BT300">
        <v>0</v>
      </c>
      <c r="CB300">
        <v>100</v>
      </c>
      <c r="CC300">
        <v>100</v>
      </c>
      <c r="CD300" t="s">
        <v>960</v>
      </c>
      <c r="CE300">
        <v>0</v>
      </c>
      <c r="CI300">
        <v>0</v>
      </c>
      <c r="CJ300">
        <v>0</v>
      </c>
      <c r="CM300">
        <v>0</v>
      </c>
      <c r="CO300">
        <v>0</v>
      </c>
      <c r="CP300">
        <v>0</v>
      </c>
      <c r="CQ300">
        <v>0</v>
      </c>
      <c r="CT300">
        <v>0</v>
      </c>
      <c r="CU300">
        <v>0</v>
      </c>
      <c r="CV300">
        <v>0</v>
      </c>
      <c r="CW300" t="e">
        <f>VLOOKUP(A300,'[1]NOUVEAUX TARIFS'!$A$1:$E$467,5,FALSE)</f>
        <v>#N/A</v>
      </c>
    </row>
    <row r="301" spans="1:101" hidden="1">
      <c r="A301" t="s">
        <v>1347</v>
      </c>
      <c r="C301" t="e">
        <f>VLOOKUP(A301,'[1]PRIX D''ACHAT A JOUR'!$A$1:$C$477,3,FALSE)</f>
        <v>#N/A</v>
      </c>
      <c r="D301" t="s">
        <v>1348</v>
      </c>
      <c r="E301">
        <v>13</v>
      </c>
      <c r="F301" t="s">
        <v>1349</v>
      </c>
      <c r="M301" t="s">
        <v>943</v>
      </c>
      <c r="N301" t="s">
        <v>944</v>
      </c>
      <c r="O301" t="s">
        <v>945</v>
      </c>
      <c r="Q301">
        <v>1</v>
      </c>
      <c r="R301">
        <v>0</v>
      </c>
      <c r="S301" s="36" t="e">
        <f>VLOOKUP(N301,'[1]Stock définitif au 31122021'!$A$3:$G$422,5,FALSE)</f>
        <v>#N/A</v>
      </c>
      <c r="T301" s="36" t="e">
        <f>VLOOKUP(N301,'[1]Stock définitif au 31122021'!$A$3:$G$422,6,FALSE)</f>
        <v>#N/A</v>
      </c>
      <c r="U301" s="36" t="e">
        <f>VLOOKUP(N301,'[1]Stock définitif au 31122021'!$A$3:$G$422,3,FALSE)</f>
        <v>#N/A</v>
      </c>
      <c r="V301">
        <v>0</v>
      </c>
      <c r="W301">
        <f>VLOOKUP(A301,'[1]EXPORT ARTICLES 03012022'!$A$1:$R$883,18,FALSE)</f>
        <v>0</v>
      </c>
      <c r="X301" s="45" t="e">
        <f>VLOOKUP(A301,'[1]PRIX D''ACHAT A JOUR'!$A$1:$G$477,7,FALSE)</f>
        <v>#N/A</v>
      </c>
      <c r="Y301" s="46">
        <v>0</v>
      </c>
      <c r="Z301" s="46"/>
      <c r="AB301" s="42" t="e">
        <f>VLOOKUP(A301,'[1]PRIX D''ACHAT A JOUR'!$A$1:$J$477,10,FALSE)</f>
        <v>#N/A</v>
      </c>
      <c r="AC301" s="48"/>
      <c r="AD301">
        <v>0</v>
      </c>
      <c r="AE301" t="s">
        <v>932</v>
      </c>
      <c r="AF301">
        <v>0</v>
      </c>
      <c r="AI301" t="s">
        <v>933</v>
      </c>
      <c r="AJ301" t="s">
        <v>934</v>
      </c>
      <c r="AM301" t="s">
        <v>935</v>
      </c>
      <c r="AN301" t="s">
        <v>936</v>
      </c>
      <c r="AP301">
        <v>0</v>
      </c>
      <c r="AQ301">
        <v>0</v>
      </c>
      <c r="AS301">
        <v>0</v>
      </c>
      <c r="AT301" s="47" t="e">
        <f t="shared" si="89"/>
        <v>#N/A</v>
      </c>
      <c r="AU301" s="48" t="e">
        <f t="shared" si="90"/>
        <v>#N/A</v>
      </c>
      <c r="AV301" s="48"/>
      <c r="AW301" s="48"/>
      <c r="AX301">
        <v>2</v>
      </c>
      <c r="AY301">
        <v>0</v>
      </c>
      <c r="AZ301">
        <v>1</v>
      </c>
      <c r="BB301">
        <v>1</v>
      </c>
      <c r="BC301">
        <v>1</v>
      </c>
      <c r="BD301">
        <v>1</v>
      </c>
      <c r="BE301">
        <v>1</v>
      </c>
      <c r="BK301" s="43" t="e">
        <f t="shared" si="67"/>
        <v>#N/A</v>
      </c>
      <c r="BL301" s="9">
        <v>0</v>
      </c>
      <c r="BM301" s="45"/>
      <c r="BN301" s="48"/>
      <c r="BO301">
        <v>1</v>
      </c>
      <c r="BP301"/>
      <c r="BQ301" t="str">
        <f t="shared" si="80"/>
        <v/>
      </c>
      <c r="BR301" t="str">
        <f t="shared" si="81"/>
        <v/>
      </c>
      <c r="BS301" t="str">
        <f t="shared" si="82"/>
        <v/>
      </c>
      <c r="BT301">
        <v>0</v>
      </c>
      <c r="BW301">
        <v>134</v>
      </c>
      <c r="CB301">
        <v>100</v>
      </c>
      <c r="CC301">
        <v>100</v>
      </c>
      <c r="CD301" t="s">
        <v>960</v>
      </c>
      <c r="CE301">
        <v>0</v>
      </c>
      <c r="CI301">
        <v>0</v>
      </c>
      <c r="CJ301">
        <v>0</v>
      </c>
      <c r="CM301">
        <v>0</v>
      </c>
      <c r="CO301">
        <v>0</v>
      </c>
      <c r="CP301">
        <v>0</v>
      </c>
      <c r="CQ301">
        <v>0</v>
      </c>
      <c r="CT301">
        <v>0</v>
      </c>
      <c r="CU301">
        <v>0</v>
      </c>
      <c r="CV301">
        <v>0</v>
      </c>
      <c r="CW301" t="e">
        <f>VLOOKUP(A301,'[1]NOUVEAUX TARIFS'!$A$1:$E$467,5,FALSE)</f>
        <v>#N/A</v>
      </c>
    </row>
    <row r="302" spans="1:101">
      <c r="A302" t="s">
        <v>760</v>
      </c>
      <c r="C302" t="str">
        <f>VLOOKUP(A302,'[1]PRIX D''ACHAT A JOUR'!$A$1:$C$477,3,FALSE)</f>
        <v>AS</v>
      </c>
      <c r="D302" t="s">
        <v>761</v>
      </c>
      <c r="E302">
        <v>16</v>
      </c>
      <c r="F302" t="s">
        <v>1031</v>
      </c>
      <c r="G302">
        <v>10</v>
      </c>
      <c r="H302" t="s">
        <v>1031</v>
      </c>
      <c r="M302" t="s">
        <v>1032</v>
      </c>
      <c r="N302" t="s">
        <v>760</v>
      </c>
      <c r="O302" t="s">
        <v>761</v>
      </c>
      <c r="P302" t="s">
        <v>931</v>
      </c>
      <c r="Q302">
        <v>1</v>
      </c>
      <c r="R302">
        <v>0</v>
      </c>
      <c r="S302" s="36">
        <f>VLOOKUP(N302,'[1]Stock définitif au 31122021'!$A$3:$G$422,5,FALSE)</f>
        <v>24</v>
      </c>
      <c r="T302" s="36">
        <f>VLOOKUP(N302,'[1]Stock définitif au 31122021'!$A$3:$G$422,6,FALSE)</f>
        <v>12.32</v>
      </c>
      <c r="U302" s="36" t="str">
        <f>VLOOKUP(N302,'[1]Stock définitif au 31122021'!$A$3:$G$422,3,FALSE)</f>
        <v>AS</v>
      </c>
      <c r="V302">
        <v>12.32</v>
      </c>
      <c r="W302">
        <f>VLOOKUP(A302,'[1]EXPORT ARTICLES 03012022'!$A$1:$R$883,18,FALSE)</f>
        <v>12.32</v>
      </c>
      <c r="X302" s="45">
        <f>VLOOKUP(A302,'[1]PRIX D''ACHAT A JOUR'!$A$1:$G$477,7,FALSE)</f>
        <v>12.32</v>
      </c>
      <c r="Y302" s="46"/>
      <c r="Z302" s="46"/>
      <c r="AB302" s="41">
        <f>VLOOKUP(A302,'[1]PRIX D''ACHAT A JOUR'!$A$1:$J$477,10,FALSE)</f>
        <v>18.7</v>
      </c>
      <c r="AC302" s="42" t="s">
        <v>2917</v>
      </c>
      <c r="AD302">
        <v>12.32</v>
      </c>
      <c r="AE302" t="s">
        <v>932</v>
      </c>
      <c r="AF302">
        <v>0</v>
      </c>
      <c r="AI302" t="s">
        <v>933</v>
      </c>
      <c r="AJ302" t="s">
        <v>934</v>
      </c>
      <c r="AM302" t="s">
        <v>935</v>
      </c>
      <c r="AN302" t="s">
        <v>936</v>
      </c>
      <c r="AP302">
        <v>0</v>
      </c>
      <c r="AQ302">
        <v>0</v>
      </c>
      <c r="AS302">
        <v>16.260000000000002</v>
      </c>
      <c r="AT302" s="47">
        <f t="shared" si="89"/>
        <v>16.3856</v>
      </c>
      <c r="AU302" s="48">
        <f t="shared" si="90"/>
        <v>24.870999999999999</v>
      </c>
      <c r="AV302" s="48"/>
      <c r="AW302" s="48"/>
      <c r="AX302">
        <v>2</v>
      </c>
      <c r="AY302">
        <v>0</v>
      </c>
      <c r="BK302" s="43">
        <f t="shared" si="67"/>
        <v>0.52958179581795795</v>
      </c>
      <c r="BL302" s="9">
        <f>AS302/V302</f>
        <v>1.319805194805195</v>
      </c>
      <c r="BM302" s="45">
        <v>1.33</v>
      </c>
      <c r="BN302" s="48">
        <v>1.33</v>
      </c>
      <c r="BO302"/>
      <c r="BP302">
        <f>VLOOKUP(A302,'[1]Synthèse ventes 2021'!$A$1:$C$457,3,FALSE)</f>
        <v>11</v>
      </c>
      <c r="BQ302">
        <f t="shared" si="80"/>
        <v>242.72599999999997</v>
      </c>
      <c r="BR302">
        <f t="shared" si="81"/>
        <v>322.82557999999995</v>
      </c>
      <c r="BS302">
        <f t="shared" si="82"/>
        <v>80.099579999999975</v>
      </c>
      <c r="BT302">
        <v>19.510000000000002</v>
      </c>
      <c r="BV302">
        <v>1</v>
      </c>
      <c r="BW302">
        <v>490</v>
      </c>
      <c r="CB302">
        <v>100</v>
      </c>
      <c r="CC302">
        <v>100</v>
      </c>
      <c r="CD302" t="s">
        <v>937</v>
      </c>
      <c r="CE302">
        <v>0</v>
      </c>
      <c r="CI302">
        <v>0</v>
      </c>
      <c r="CJ302">
        <v>0</v>
      </c>
      <c r="CM302">
        <v>0</v>
      </c>
      <c r="CO302">
        <v>0</v>
      </c>
      <c r="CP302">
        <v>0</v>
      </c>
      <c r="CQ302">
        <v>0</v>
      </c>
      <c r="CT302">
        <v>0</v>
      </c>
      <c r="CU302">
        <v>0</v>
      </c>
      <c r="CV302">
        <v>0</v>
      </c>
      <c r="CW302">
        <f>VLOOKUP(A302,'[1]NOUVEAUX TARIFS'!$A$1:$E$467,5,FALSE)</f>
        <v>24.87</v>
      </c>
    </row>
    <row r="303" spans="1:101">
      <c r="A303" t="s">
        <v>676</v>
      </c>
      <c r="C303" t="str">
        <f>VLOOKUP(A303,'[1]PRIX D''ACHAT A JOUR'!$A$1:$C$477,3,FALSE)</f>
        <v>AS</v>
      </c>
      <c r="D303" t="s">
        <v>2562</v>
      </c>
      <c r="E303">
        <v>19</v>
      </c>
      <c r="F303" t="s">
        <v>2085</v>
      </c>
      <c r="G303">
        <v>3</v>
      </c>
      <c r="H303" t="s">
        <v>1618</v>
      </c>
      <c r="M303" t="s">
        <v>943</v>
      </c>
      <c r="N303" t="s">
        <v>944</v>
      </c>
      <c r="O303" t="s">
        <v>945</v>
      </c>
      <c r="Q303">
        <v>1</v>
      </c>
      <c r="R303">
        <v>0</v>
      </c>
      <c r="S303" s="36" t="e">
        <f>VLOOKUP(N303,'[1]Stock définitif au 31122021'!$A$3:$G$422,5,FALSE)</f>
        <v>#N/A</v>
      </c>
      <c r="T303" s="36" t="e">
        <f>VLOOKUP(N303,'[1]Stock définitif au 31122021'!$A$3:$G$422,6,FALSE)</f>
        <v>#N/A</v>
      </c>
      <c r="U303" s="36" t="e">
        <f>VLOOKUP(N303,'[1]Stock définitif au 31122021'!$A$3:$G$422,3,FALSE)</f>
        <v>#N/A</v>
      </c>
      <c r="V303">
        <v>0</v>
      </c>
      <c r="W303">
        <f>VLOOKUP(A303,'[1]EXPORT ARTICLES 03012022'!$A$1:$R$883,18,FALSE)</f>
        <v>0</v>
      </c>
      <c r="X303" s="45">
        <v>18.5</v>
      </c>
      <c r="Y303" s="46">
        <v>0</v>
      </c>
      <c r="Z303" s="46">
        <f>X303-Y303</f>
        <v>18.5</v>
      </c>
      <c r="AB303" s="41">
        <v>17</v>
      </c>
      <c r="AC303" s="42" t="s">
        <v>2917</v>
      </c>
      <c r="AD303">
        <v>0</v>
      </c>
      <c r="AE303" t="s">
        <v>932</v>
      </c>
      <c r="AF303">
        <v>0</v>
      </c>
      <c r="AI303" t="s">
        <v>933</v>
      </c>
      <c r="AJ303" t="s">
        <v>934</v>
      </c>
      <c r="AM303" t="s">
        <v>935</v>
      </c>
      <c r="AN303" t="s">
        <v>936</v>
      </c>
      <c r="AP303">
        <v>0</v>
      </c>
      <c r="AQ303">
        <v>0</v>
      </c>
      <c r="AS303">
        <v>27.5</v>
      </c>
      <c r="AT303" s="47">
        <f t="shared" si="89"/>
        <v>27.75</v>
      </c>
      <c r="AU303" s="48">
        <f t="shared" si="90"/>
        <v>25.5</v>
      </c>
      <c r="AV303" s="48">
        <f>VLOOKUP(A303,'STEEVE RESTITUTION'!$A$3:$F$484,6,FALSE)</f>
        <v>27.5</v>
      </c>
      <c r="AW303" s="48">
        <f t="shared" ref="AW303" si="91">AU303-AV303</f>
        <v>-2</v>
      </c>
      <c r="AX303">
        <v>3</v>
      </c>
      <c r="AY303">
        <v>0</v>
      </c>
      <c r="AZ303">
        <v>1</v>
      </c>
      <c r="BD303">
        <v>1</v>
      </c>
      <c r="BE303">
        <v>1</v>
      </c>
      <c r="BK303" s="43">
        <f t="shared" si="67"/>
        <v>-7.2727272727272724E-2</v>
      </c>
      <c r="BL303" t="e">
        <f>AS303/V303</f>
        <v>#DIV/0!</v>
      </c>
      <c r="BM303" s="45">
        <v>1.5</v>
      </c>
      <c r="BN303" s="48">
        <v>1.5</v>
      </c>
      <c r="BO303"/>
      <c r="BP303">
        <f>VLOOKUP(A303,'[1]Synthèse ventes 2021'!$A$1:$C$457,3,FALSE)</f>
        <v>1</v>
      </c>
      <c r="BQ303">
        <f t="shared" si="80"/>
        <v>20.059999999999999</v>
      </c>
      <c r="BR303">
        <f t="shared" si="81"/>
        <v>30.09</v>
      </c>
      <c r="BS303">
        <f t="shared" si="82"/>
        <v>10.030000000000001</v>
      </c>
      <c r="BT303">
        <v>33</v>
      </c>
      <c r="BV303">
        <v>1</v>
      </c>
      <c r="CB303">
        <v>100</v>
      </c>
      <c r="CC303">
        <v>100</v>
      </c>
      <c r="CD303" t="s">
        <v>937</v>
      </c>
      <c r="CE303">
        <v>0</v>
      </c>
      <c r="CI303">
        <v>0</v>
      </c>
      <c r="CJ303">
        <v>0</v>
      </c>
      <c r="CM303">
        <v>0</v>
      </c>
      <c r="CO303">
        <v>0</v>
      </c>
      <c r="CP303">
        <v>0</v>
      </c>
      <c r="CQ303">
        <v>0</v>
      </c>
      <c r="CT303">
        <v>0</v>
      </c>
      <c r="CU303">
        <v>0</v>
      </c>
      <c r="CV303">
        <v>0</v>
      </c>
      <c r="CW303">
        <f>VLOOKUP(A303,'[1]NOUVEAUX TARIFS'!$A$1:$E$467,5,FALSE)</f>
        <v>27.5</v>
      </c>
    </row>
    <row r="304" spans="1:101" hidden="1">
      <c r="A304" t="s">
        <v>784</v>
      </c>
      <c r="C304" t="str">
        <f>VLOOKUP(A304,'[1]PRIX D''ACHAT A JOUR'!$A$1:$C$477,3,FALSE)</f>
        <v>AS</v>
      </c>
      <c r="D304" t="s">
        <v>2131</v>
      </c>
      <c r="E304">
        <v>16</v>
      </c>
      <c r="F304" t="s">
        <v>1031</v>
      </c>
      <c r="G304">
        <v>10</v>
      </c>
      <c r="H304" t="s">
        <v>1031</v>
      </c>
      <c r="M304" t="s">
        <v>943</v>
      </c>
      <c r="N304" t="s">
        <v>784</v>
      </c>
      <c r="O304" t="s">
        <v>2131</v>
      </c>
      <c r="Q304">
        <v>1</v>
      </c>
      <c r="R304">
        <v>0</v>
      </c>
      <c r="S304" s="36">
        <f>VLOOKUP(N304,'[1]Stock définitif au 31122021'!$A$3:$G$422,5,FALSE)</f>
        <v>58</v>
      </c>
      <c r="T304" s="36">
        <f>VLOOKUP(N304,'[1]Stock définitif au 31122021'!$A$3:$G$422,6,FALSE)</f>
        <v>3.31</v>
      </c>
      <c r="U304" s="36" t="str">
        <f>VLOOKUP(N304,'[1]Stock définitif au 31122021'!$A$3:$G$422,3,FALSE)</f>
        <v>AS</v>
      </c>
      <c r="V304">
        <v>3.31</v>
      </c>
      <c r="W304">
        <f>VLOOKUP(A304,'[1]EXPORT ARTICLES 03012022'!$A$1:$R$883,18,FALSE)</f>
        <v>3.31</v>
      </c>
      <c r="X304" s="45">
        <f>VLOOKUP(A304,'[1]PRIX D''ACHAT A JOUR'!$A$1:$G$477,7,FALSE)</f>
        <v>3.31</v>
      </c>
      <c r="Y304" s="46"/>
      <c r="Z304" s="46"/>
      <c r="AB304" s="41">
        <f>X304</f>
        <v>3.31</v>
      </c>
      <c r="AD304">
        <v>3.31</v>
      </c>
      <c r="AE304" t="s">
        <v>932</v>
      </c>
      <c r="AF304">
        <v>0</v>
      </c>
      <c r="AI304" t="s">
        <v>933</v>
      </c>
      <c r="AJ304" t="s">
        <v>934</v>
      </c>
      <c r="AM304" t="s">
        <v>935</v>
      </c>
      <c r="AN304" t="s">
        <v>936</v>
      </c>
      <c r="AP304">
        <v>0</v>
      </c>
      <c r="AQ304">
        <v>0</v>
      </c>
      <c r="AS304">
        <v>4.3099999999999996</v>
      </c>
      <c r="AT304" s="47">
        <f t="shared" si="89"/>
        <v>4.4023000000000003</v>
      </c>
      <c r="AU304" s="48">
        <f t="shared" si="90"/>
        <v>4.4023000000000003</v>
      </c>
      <c r="AV304" s="48">
        <f>VLOOKUP(A304,'STEEVE RESTITUTION'!$A$3:$F$484,6,FALSE)</f>
        <v>4.4023000000000003</v>
      </c>
      <c r="AW304" s="48"/>
      <c r="AX304">
        <v>2</v>
      </c>
      <c r="AY304">
        <v>0</v>
      </c>
      <c r="BK304" s="43">
        <f t="shared" si="67"/>
        <v>2.1415313225058172E-2</v>
      </c>
      <c r="BL304" s="9">
        <f>AS304/V304</f>
        <v>1.3021148036253776</v>
      </c>
      <c r="BM304" s="45">
        <v>1.33</v>
      </c>
      <c r="BN304" s="48">
        <v>1.33</v>
      </c>
      <c r="BO304"/>
      <c r="BP304">
        <f>VLOOKUP(A304,'[1]Synthèse ventes 2021'!$A$1:$C$457,3,FALSE)</f>
        <v>30</v>
      </c>
      <c r="BQ304">
        <f t="shared" si="80"/>
        <v>117.17399999999999</v>
      </c>
      <c r="BR304">
        <f t="shared" si="81"/>
        <v>155.84142</v>
      </c>
      <c r="BS304">
        <f t="shared" si="82"/>
        <v>38.667420000000007</v>
      </c>
      <c r="BT304">
        <v>5.17</v>
      </c>
      <c r="BV304">
        <v>1</v>
      </c>
      <c r="BW304">
        <v>564</v>
      </c>
      <c r="CB304">
        <v>100</v>
      </c>
      <c r="CC304">
        <v>100</v>
      </c>
      <c r="CD304" t="s">
        <v>960</v>
      </c>
      <c r="CE304">
        <v>0</v>
      </c>
      <c r="CI304">
        <v>0</v>
      </c>
      <c r="CJ304">
        <v>0</v>
      </c>
      <c r="CM304">
        <v>0</v>
      </c>
      <c r="CO304">
        <v>0</v>
      </c>
      <c r="CP304">
        <v>0</v>
      </c>
      <c r="CQ304">
        <v>0</v>
      </c>
      <c r="CT304">
        <v>0</v>
      </c>
      <c r="CU304">
        <v>0</v>
      </c>
      <c r="CV304">
        <v>0</v>
      </c>
      <c r="CW304">
        <f>VLOOKUP(A304,'[1]NOUVEAUX TARIFS'!$A$1:$E$467,5,FALSE)</f>
        <v>4.4023000000000003</v>
      </c>
    </row>
    <row r="305" spans="1:101">
      <c r="A305" t="s">
        <v>426</v>
      </c>
      <c r="C305" t="str">
        <f>VLOOKUP(A305,'[1]PRIX D''ACHAT A JOUR'!$A$1:$C$477,3,FALSE)</f>
        <v>AS</v>
      </c>
      <c r="D305" t="s">
        <v>1019</v>
      </c>
      <c r="E305">
        <v>10</v>
      </c>
      <c r="F305" t="s">
        <v>938</v>
      </c>
      <c r="G305">
        <v>13</v>
      </c>
      <c r="H305" t="s">
        <v>955</v>
      </c>
      <c r="M305" t="s">
        <v>1011</v>
      </c>
      <c r="N305" t="s">
        <v>1020</v>
      </c>
      <c r="O305" t="s">
        <v>427</v>
      </c>
      <c r="P305" t="s">
        <v>931</v>
      </c>
      <c r="Q305">
        <v>1</v>
      </c>
      <c r="R305">
        <v>0</v>
      </c>
      <c r="S305" s="36" t="e">
        <f>VLOOKUP(N305,'[1]Stock définitif au 31122021'!$A$3:$G$422,5,FALSE)</f>
        <v>#N/A</v>
      </c>
      <c r="T305" s="36" t="e">
        <f>VLOOKUP(N305,'[1]Stock définitif au 31122021'!$A$3:$G$422,6,FALSE)</f>
        <v>#N/A</v>
      </c>
      <c r="U305" s="36" t="e">
        <f>VLOOKUP(N305,'[1]Stock définitif au 31122021'!$A$3:$G$422,3,FALSE)</f>
        <v>#N/A</v>
      </c>
      <c r="V305">
        <v>17.39</v>
      </c>
      <c r="W305">
        <v>17.39</v>
      </c>
      <c r="X305" s="45">
        <f>VLOOKUP(A305,'[1]PRIX D''ACHAT A JOUR'!$A$1:$G$477,7,FALSE)</f>
        <v>17.39</v>
      </c>
      <c r="Y305" s="46"/>
      <c r="Z305" s="46"/>
      <c r="AB305" s="41">
        <f>X305</f>
        <v>17.39</v>
      </c>
      <c r="AC305" s="42" t="s">
        <v>2917</v>
      </c>
      <c r="AD305">
        <v>16.55</v>
      </c>
      <c r="AE305" t="s">
        <v>932</v>
      </c>
      <c r="AF305">
        <v>0</v>
      </c>
      <c r="AI305" t="s">
        <v>933</v>
      </c>
      <c r="AJ305" t="s">
        <v>934</v>
      </c>
      <c r="AM305" t="s">
        <v>935</v>
      </c>
      <c r="AN305" t="s">
        <v>936</v>
      </c>
      <c r="AO305">
        <v>1</v>
      </c>
      <c r="AP305">
        <v>0</v>
      </c>
      <c r="AQ305">
        <v>0</v>
      </c>
      <c r="AS305">
        <v>24.83</v>
      </c>
      <c r="AT305" s="47">
        <f t="shared" si="89"/>
        <v>26.085000000000001</v>
      </c>
      <c r="AU305" s="48">
        <f t="shared" si="90"/>
        <v>26.085000000000001</v>
      </c>
      <c r="AV305" s="48"/>
      <c r="AW305" s="48"/>
      <c r="AX305">
        <v>2</v>
      </c>
      <c r="AY305">
        <v>0</v>
      </c>
      <c r="BK305" s="43">
        <f t="shared" si="67"/>
        <v>5.0543697140555885E-2</v>
      </c>
      <c r="BL305" s="9">
        <f>AS305/V305</f>
        <v>1.4278320874065553</v>
      </c>
      <c r="BM305" s="45">
        <v>1.5</v>
      </c>
      <c r="BN305" s="48">
        <v>1.5</v>
      </c>
      <c r="BO305"/>
      <c r="BP305">
        <f>VLOOKUP(A305,'[1]Synthèse ventes 2021'!$A$1:$C$457,3,FALSE)</f>
        <v>86</v>
      </c>
      <c r="BQ305">
        <f t="shared" si="80"/>
        <v>1764.7371999999998</v>
      </c>
      <c r="BR305">
        <f t="shared" si="81"/>
        <v>2647.1057999999998</v>
      </c>
      <c r="BS305">
        <f t="shared" si="82"/>
        <v>882.36860000000001</v>
      </c>
      <c r="BT305">
        <v>29.8</v>
      </c>
      <c r="BV305">
        <v>1</v>
      </c>
      <c r="BW305">
        <v>62</v>
      </c>
      <c r="CB305">
        <v>100</v>
      </c>
      <c r="CC305">
        <v>100</v>
      </c>
      <c r="CD305" t="s">
        <v>937</v>
      </c>
      <c r="CE305">
        <v>0</v>
      </c>
      <c r="CI305">
        <v>0</v>
      </c>
      <c r="CJ305">
        <v>0</v>
      </c>
      <c r="CM305">
        <v>0</v>
      </c>
      <c r="CO305">
        <v>0</v>
      </c>
      <c r="CP305">
        <v>0</v>
      </c>
      <c r="CQ305">
        <v>0</v>
      </c>
      <c r="CT305">
        <v>0</v>
      </c>
      <c r="CU305">
        <v>0</v>
      </c>
      <c r="CV305">
        <v>0</v>
      </c>
      <c r="CW305">
        <f>VLOOKUP(A305,'[1]NOUVEAUX TARIFS'!$A$1:$E$467,5,FALSE)</f>
        <v>26.085000000000001</v>
      </c>
    </row>
    <row r="306" spans="1:101" hidden="1">
      <c r="A306" t="s">
        <v>1402</v>
      </c>
      <c r="C306" t="e">
        <f>VLOOKUP(A306,'[1]PRIX D''ACHAT A JOUR'!$A$1:$C$477,3,FALSE)</f>
        <v>#N/A</v>
      </c>
      <c r="D306" t="s">
        <v>1403</v>
      </c>
      <c r="E306">
        <v>13</v>
      </c>
      <c r="F306" t="s">
        <v>1349</v>
      </c>
      <c r="M306" t="s">
        <v>943</v>
      </c>
      <c r="N306" t="s">
        <v>944</v>
      </c>
      <c r="O306" t="s">
        <v>945</v>
      </c>
      <c r="Q306">
        <v>1</v>
      </c>
      <c r="R306">
        <v>0</v>
      </c>
      <c r="S306" s="36" t="e">
        <f>VLOOKUP(N306,'[1]Stock définitif au 31122021'!$A$3:$G$422,5,FALSE)</f>
        <v>#N/A</v>
      </c>
      <c r="T306" s="36" t="e">
        <f>VLOOKUP(N306,'[1]Stock définitif au 31122021'!$A$3:$G$422,6,FALSE)</f>
        <v>#N/A</v>
      </c>
      <c r="U306" s="36" t="e">
        <f>VLOOKUP(N306,'[1]Stock définitif au 31122021'!$A$3:$G$422,3,FALSE)</f>
        <v>#N/A</v>
      </c>
      <c r="V306">
        <v>0</v>
      </c>
      <c r="W306">
        <f>VLOOKUP(A306,'[1]EXPORT ARTICLES 03012022'!$A$1:$R$883,18,FALSE)</f>
        <v>0</v>
      </c>
      <c r="X306" s="45" t="e">
        <f>VLOOKUP(A306,'[1]PRIX D''ACHAT A JOUR'!$A$1:$G$477,7,FALSE)</f>
        <v>#N/A</v>
      </c>
      <c r="Y306" s="46">
        <v>0</v>
      </c>
      <c r="Z306" s="46"/>
      <c r="AB306" s="42" t="e">
        <f>VLOOKUP(A306,'[1]PRIX D''ACHAT A JOUR'!$A$1:$J$477,10,FALSE)</f>
        <v>#N/A</v>
      </c>
      <c r="AC306" s="48"/>
      <c r="AD306">
        <v>0</v>
      </c>
      <c r="AE306" t="s">
        <v>932</v>
      </c>
      <c r="AF306">
        <v>0</v>
      </c>
      <c r="AI306" t="s">
        <v>933</v>
      </c>
      <c r="AJ306" t="s">
        <v>934</v>
      </c>
      <c r="AM306" t="s">
        <v>935</v>
      </c>
      <c r="AN306" t="s">
        <v>936</v>
      </c>
      <c r="AP306">
        <v>0</v>
      </c>
      <c r="AQ306">
        <v>0</v>
      </c>
      <c r="AS306">
        <v>0</v>
      </c>
      <c r="AT306" s="47" t="e">
        <f t="shared" si="89"/>
        <v>#N/A</v>
      </c>
      <c r="AU306" s="48" t="e">
        <f t="shared" si="90"/>
        <v>#N/A</v>
      </c>
      <c r="AV306" s="48"/>
      <c r="AW306" s="48"/>
      <c r="AX306">
        <v>2</v>
      </c>
      <c r="AY306">
        <v>0</v>
      </c>
      <c r="AZ306">
        <v>1</v>
      </c>
      <c r="BB306">
        <v>1</v>
      </c>
      <c r="BC306">
        <v>1</v>
      </c>
      <c r="BD306">
        <v>1</v>
      </c>
      <c r="BE306">
        <v>1</v>
      </c>
      <c r="BK306" s="43" t="e">
        <f t="shared" si="67"/>
        <v>#N/A</v>
      </c>
      <c r="BL306" s="9">
        <v>0</v>
      </c>
      <c r="BM306" s="45"/>
      <c r="BN306" s="48"/>
      <c r="BO306">
        <v>1</v>
      </c>
      <c r="BP306"/>
      <c r="BQ306" t="str">
        <f t="shared" si="80"/>
        <v/>
      </c>
      <c r="BR306" t="str">
        <f t="shared" si="81"/>
        <v/>
      </c>
      <c r="BS306" t="str">
        <f t="shared" si="82"/>
        <v/>
      </c>
      <c r="BT306">
        <v>0</v>
      </c>
      <c r="CB306">
        <v>100</v>
      </c>
      <c r="CC306">
        <v>100</v>
      </c>
      <c r="CD306" t="s">
        <v>960</v>
      </c>
      <c r="CE306">
        <v>0</v>
      </c>
      <c r="CI306">
        <v>0</v>
      </c>
      <c r="CJ306">
        <v>0</v>
      </c>
      <c r="CM306">
        <v>0</v>
      </c>
      <c r="CO306">
        <v>0</v>
      </c>
      <c r="CP306">
        <v>0</v>
      </c>
      <c r="CQ306">
        <v>0</v>
      </c>
      <c r="CT306">
        <v>0</v>
      </c>
      <c r="CU306">
        <v>0</v>
      </c>
      <c r="CV306">
        <v>0</v>
      </c>
      <c r="CW306" t="e">
        <f>VLOOKUP(A306,'[1]NOUVEAUX TARIFS'!$A$1:$E$467,5,FALSE)</f>
        <v>#N/A</v>
      </c>
    </row>
    <row r="307" spans="1:101" hidden="1">
      <c r="A307" t="s">
        <v>1199</v>
      </c>
      <c r="C307" t="e">
        <f>VLOOKUP(A307,'[1]PRIX D''ACHAT A JOUR'!$A$1:$C$477,3,FALSE)</f>
        <v>#N/A</v>
      </c>
      <c r="D307" t="s">
        <v>1200</v>
      </c>
      <c r="M307" t="s">
        <v>943</v>
      </c>
      <c r="N307" t="s">
        <v>944</v>
      </c>
      <c r="O307" t="s">
        <v>945</v>
      </c>
      <c r="Q307">
        <v>1</v>
      </c>
      <c r="R307">
        <v>0</v>
      </c>
      <c r="S307" s="36" t="e">
        <f>VLOOKUP(N307,'[1]Stock définitif au 31122021'!$A$3:$G$422,5,FALSE)</f>
        <v>#N/A</v>
      </c>
      <c r="T307" s="36" t="e">
        <f>VLOOKUP(N307,'[1]Stock définitif au 31122021'!$A$3:$G$422,6,FALSE)</f>
        <v>#N/A</v>
      </c>
      <c r="U307" s="36" t="e">
        <f>VLOOKUP(N307,'[1]Stock définitif au 31122021'!$A$3:$G$422,3,FALSE)</f>
        <v>#N/A</v>
      </c>
      <c r="V307">
        <v>0</v>
      </c>
      <c r="W307">
        <f>VLOOKUP(A307,'[1]EXPORT ARTICLES 03012022'!$A$1:$R$883,18,FALSE)</f>
        <v>0</v>
      </c>
      <c r="X307" s="45" t="e">
        <f>VLOOKUP(A307,'[1]PRIX D''ACHAT A JOUR'!$A$1:$G$477,7,FALSE)</f>
        <v>#N/A</v>
      </c>
      <c r="Y307" s="46">
        <v>0</v>
      </c>
      <c r="Z307" s="46"/>
      <c r="AB307" s="42" t="e">
        <f>VLOOKUP(A307,'[1]PRIX D''ACHAT A JOUR'!$A$1:$J$477,10,FALSE)</f>
        <v>#N/A</v>
      </c>
      <c r="AC307" s="48"/>
      <c r="AD307">
        <v>0</v>
      </c>
      <c r="AE307" t="s">
        <v>932</v>
      </c>
      <c r="AF307">
        <v>0</v>
      </c>
      <c r="AI307" t="s">
        <v>933</v>
      </c>
      <c r="AJ307" t="s">
        <v>934</v>
      </c>
      <c r="AM307" t="s">
        <v>935</v>
      </c>
      <c r="AN307" t="s">
        <v>936</v>
      </c>
      <c r="AP307">
        <v>0</v>
      </c>
      <c r="AQ307">
        <v>0</v>
      </c>
      <c r="AS307">
        <v>0</v>
      </c>
      <c r="AT307" s="47" t="e">
        <f t="shared" si="89"/>
        <v>#N/A</v>
      </c>
      <c r="AU307" s="48" t="e">
        <f t="shared" si="90"/>
        <v>#N/A</v>
      </c>
      <c r="AV307" s="48"/>
      <c r="AW307" s="48"/>
      <c r="AX307">
        <v>2</v>
      </c>
      <c r="AY307">
        <v>0</v>
      </c>
      <c r="AZ307">
        <v>1</v>
      </c>
      <c r="BB307">
        <v>1</v>
      </c>
      <c r="BC307">
        <v>1</v>
      </c>
      <c r="BK307" s="43" t="e">
        <f t="shared" si="67"/>
        <v>#N/A</v>
      </c>
      <c r="BL307" s="9">
        <v>0</v>
      </c>
      <c r="BM307" s="45"/>
      <c r="BN307" s="48"/>
      <c r="BO307">
        <v>1</v>
      </c>
      <c r="BP307"/>
      <c r="BQ307" t="str">
        <f t="shared" si="80"/>
        <v/>
      </c>
      <c r="BR307" t="str">
        <f t="shared" si="81"/>
        <v/>
      </c>
      <c r="BS307" t="str">
        <f t="shared" si="82"/>
        <v/>
      </c>
      <c r="BT307">
        <v>0</v>
      </c>
      <c r="CB307">
        <v>100</v>
      </c>
      <c r="CC307">
        <v>100</v>
      </c>
      <c r="CD307" t="s">
        <v>960</v>
      </c>
      <c r="CE307">
        <v>0</v>
      </c>
      <c r="CI307">
        <v>0</v>
      </c>
      <c r="CJ307">
        <v>0</v>
      </c>
      <c r="CM307">
        <v>0</v>
      </c>
      <c r="CO307">
        <v>0</v>
      </c>
      <c r="CP307">
        <v>0</v>
      </c>
      <c r="CQ307">
        <v>0</v>
      </c>
      <c r="CT307">
        <v>0</v>
      </c>
      <c r="CU307">
        <v>0</v>
      </c>
      <c r="CV307">
        <v>0</v>
      </c>
      <c r="CW307" t="e">
        <f>VLOOKUP(A307,'[1]NOUVEAUX TARIFS'!$A$1:$E$467,5,FALSE)</f>
        <v>#N/A</v>
      </c>
    </row>
    <row r="308" spans="1:101" hidden="1">
      <c r="A308" t="s">
        <v>971</v>
      </c>
      <c r="C308" t="e">
        <f>VLOOKUP(A308,'[1]PRIX D''ACHAT A JOUR'!$A$1:$C$477,3,FALSE)</f>
        <v>#N/A</v>
      </c>
      <c r="D308" t="s">
        <v>972</v>
      </c>
      <c r="Q308">
        <v>0</v>
      </c>
      <c r="R308">
        <v>0</v>
      </c>
      <c r="S308" s="36" t="e">
        <f>VLOOKUP(N308,'[1]Stock définitif au 31122021'!$A$3:$G$422,5,FALSE)</f>
        <v>#N/A</v>
      </c>
      <c r="T308" s="36" t="e">
        <f>VLOOKUP(N308,'[1]Stock définitif au 31122021'!$A$3:$G$422,6,FALSE)</f>
        <v>#N/A</v>
      </c>
      <c r="U308" s="36" t="e">
        <f>VLOOKUP(N308,'[1]Stock définitif au 31122021'!$A$3:$G$422,3,FALSE)</f>
        <v>#N/A</v>
      </c>
      <c r="V308">
        <v>0</v>
      </c>
      <c r="W308">
        <f>VLOOKUP(A308,'[1]EXPORT ARTICLES 03012022'!$A$1:$R$883,18,FALSE)</f>
        <v>0</v>
      </c>
      <c r="X308" s="45" t="e">
        <f>VLOOKUP(A308,'[1]PRIX D''ACHAT A JOUR'!$A$1:$G$477,7,FALSE)</f>
        <v>#N/A</v>
      </c>
      <c r="Y308" s="46">
        <v>0</v>
      </c>
      <c r="Z308" s="46"/>
      <c r="AB308" s="42" t="e">
        <f>VLOOKUP(A308,'[1]PRIX D''ACHAT A JOUR'!$A$1:$J$477,10,FALSE)</f>
        <v>#N/A</v>
      </c>
      <c r="AC308" s="48"/>
      <c r="AD308">
        <v>0</v>
      </c>
      <c r="AF308">
        <v>0</v>
      </c>
      <c r="AI308" t="s">
        <v>933</v>
      </c>
      <c r="AJ308" t="s">
        <v>934</v>
      </c>
      <c r="AM308" t="s">
        <v>935</v>
      </c>
      <c r="AN308" t="s">
        <v>936</v>
      </c>
      <c r="AP308">
        <v>0</v>
      </c>
      <c r="AQ308">
        <v>0</v>
      </c>
      <c r="AS308">
        <v>0</v>
      </c>
      <c r="AT308" s="47" t="e">
        <f t="shared" si="89"/>
        <v>#N/A</v>
      </c>
      <c r="AU308" s="48" t="e">
        <f t="shared" si="90"/>
        <v>#N/A</v>
      </c>
      <c r="AV308" s="48"/>
      <c r="AW308" s="48"/>
      <c r="AX308">
        <v>2</v>
      </c>
      <c r="AY308">
        <v>0</v>
      </c>
      <c r="AZ308">
        <v>1</v>
      </c>
      <c r="BB308">
        <v>1</v>
      </c>
      <c r="BC308">
        <v>1</v>
      </c>
      <c r="BD308">
        <v>1</v>
      </c>
      <c r="BE308">
        <v>1</v>
      </c>
      <c r="BK308" s="43" t="e">
        <f t="shared" si="67"/>
        <v>#N/A</v>
      </c>
      <c r="BL308" s="9">
        <v>0</v>
      </c>
      <c r="BM308" s="45"/>
      <c r="BN308" s="48"/>
      <c r="BO308">
        <v>1</v>
      </c>
      <c r="BP308"/>
      <c r="BQ308" t="str">
        <f t="shared" si="80"/>
        <v/>
      </c>
      <c r="BR308" t="str">
        <f t="shared" si="81"/>
        <v/>
      </c>
      <c r="BS308" t="str">
        <f t="shared" si="82"/>
        <v/>
      </c>
      <c r="BT308">
        <v>0</v>
      </c>
      <c r="CB308">
        <v>100</v>
      </c>
      <c r="CC308">
        <v>100</v>
      </c>
      <c r="CD308" t="s">
        <v>960</v>
      </c>
      <c r="CE308">
        <v>0</v>
      </c>
      <c r="CI308">
        <v>0</v>
      </c>
      <c r="CJ308">
        <v>0</v>
      </c>
      <c r="CM308">
        <v>0</v>
      </c>
      <c r="CO308">
        <v>0</v>
      </c>
      <c r="CP308">
        <v>0</v>
      </c>
      <c r="CQ308">
        <v>0</v>
      </c>
      <c r="CT308">
        <v>0</v>
      </c>
      <c r="CU308">
        <v>0</v>
      </c>
      <c r="CV308">
        <v>0</v>
      </c>
      <c r="CW308" t="e">
        <f>VLOOKUP(A308,'[1]NOUVEAUX TARIFS'!$A$1:$E$467,5,FALSE)</f>
        <v>#N/A</v>
      </c>
    </row>
    <row r="309" spans="1:101" hidden="1">
      <c r="A309" t="s">
        <v>1125</v>
      </c>
      <c r="C309" t="e">
        <f>VLOOKUP(A309,'[1]PRIX D''ACHAT A JOUR'!$A$1:$C$477,3,FALSE)</f>
        <v>#N/A</v>
      </c>
      <c r="D309" t="s">
        <v>1126</v>
      </c>
      <c r="M309" t="s">
        <v>943</v>
      </c>
      <c r="N309" t="s">
        <v>944</v>
      </c>
      <c r="O309" t="s">
        <v>945</v>
      </c>
      <c r="Q309">
        <v>1</v>
      </c>
      <c r="R309">
        <v>0</v>
      </c>
      <c r="S309" s="36" t="e">
        <f>VLOOKUP(N309,'[1]Stock définitif au 31122021'!$A$3:$G$422,5,FALSE)</f>
        <v>#N/A</v>
      </c>
      <c r="T309" s="36" t="e">
        <f>VLOOKUP(N309,'[1]Stock définitif au 31122021'!$A$3:$G$422,6,FALSE)</f>
        <v>#N/A</v>
      </c>
      <c r="U309" s="36" t="e">
        <f>VLOOKUP(N309,'[1]Stock définitif au 31122021'!$A$3:$G$422,3,FALSE)</f>
        <v>#N/A</v>
      </c>
      <c r="V309">
        <v>0</v>
      </c>
      <c r="W309">
        <f>VLOOKUP(A309,'[1]EXPORT ARTICLES 03012022'!$A$1:$R$883,18,FALSE)</f>
        <v>0</v>
      </c>
      <c r="X309" s="45" t="e">
        <f>VLOOKUP(A309,'[1]PRIX D''ACHAT A JOUR'!$A$1:$G$477,7,FALSE)</f>
        <v>#N/A</v>
      </c>
      <c r="Y309" s="46">
        <v>0</v>
      </c>
      <c r="Z309" s="46"/>
      <c r="AB309" s="42" t="e">
        <f>VLOOKUP(A309,'[1]PRIX D''ACHAT A JOUR'!$A$1:$J$477,10,FALSE)</f>
        <v>#N/A</v>
      </c>
      <c r="AC309" s="48"/>
      <c r="AD309">
        <v>0</v>
      </c>
      <c r="AE309" t="s">
        <v>932</v>
      </c>
      <c r="AF309">
        <v>0</v>
      </c>
      <c r="AI309" t="s">
        <v>933</v>
      </c>
      <c r="AJ309" t="s">
        <v>934</v>
      </c>
      <c r="AM309" t="s">
        <v>935</v>
      </c>
      <c r="AN309" t="s">
        <v>936</v>
      </c>
      <c r="AP309">
        <v>0</v>
      </c>
      <c r="AQ309">
        <v>0</v>
      </c>
      <c r="AS309">
        <v>0</v>
      </c>
      <c r="AT309" s="47" t="e">
        <f t="shared" si="89"/>
        <v>#N/A</v>
      </c>
      <c r="AU309" s="48" t="e">
        <f t="shared" si="90"/>
        <v>#N/A</v>
      </c>
      <c r="AV309" s="48"/>
      <c r="AW309" s="48"/>
      <c r="AX309">
        <v>2</v>
      </c>
      <c r="AY309">
        <v>0</v>
      </c>
      <c r="AZ309">
        <v>1</v>
      </c>
      <c r="BB309">
        <v>1</v>
      </c>
      <c r="BC309">
        <v>1</v>
      </c>
      <c r="BD309">
        <v>1</v>
      </c>
      <c r="BE309">
        <v>1</v>
      </c>
      <c r="BK309" s="43" t="e">
        <f t="shared" si="67"/>
        <v>#N/A</v>
      </c>
      <c r="BL309" s="9">
        <v>0</v>
      </c>
      <c r="BM309" s="45"/>
      <c r="BN309" s="48"/>
      <c r="BO309">
        <v>1</v>
      </c>
      <c r="BP309"/>
      <c r="BQ309" t="str">
        <f t="shared" si="80"/>
        <v/>
      </c>
      <c r="BR309" t="str">
        <f t="shared" si="81"/>
        <v/>
      </c>
      <c r="BS309" t="str">
        <f t="shared" si="82"/>
        <v/>
      </c>
      <c r="BT309">
        <v>0</v>
      </c>
      <c r="CB309">
        <v>100</v>
      </c>
      <c r="CC309">
        <v>100</v>
      </c>
      <c r="CD309" t="s">
        <v>960</v>
      </c>
      <c r="CE309">
        <v>0</v>
      </c>
      <c r="CI309">
        <v>0</v>
      </c>
      <c r="CJ309">
        <v>0</v>
      </c>
      <c r="CM309">
        <v>0</v>
      </c>
      <c r="CO309">
        <v>0</v>
      </c>
      <c r="CP309">
        <v>0</v>
      </c>
      <c r="CQ309">
        <v>0</v>
      </c>
      <c r="CT309">
        <v>0</v>
      </c>
      <c r="CU309">
        <v>0</v>
      </c>
      <c r="CV309">
        <v>0</v>
      </c>
      <c r="CW309" t="e">
        <f>VLOOKUP(A309,'[1]NOUVEAUX TARIFS'!$A$1:$E$467,5,FALSE)</f>
        <v>#N/A</v>
      </c>
    </row>
    <row r="310" spans="1:101" hidden="1">
      <c r="A310" t="s">
        <v>1217</v>
      </c>
      <c r="C310" t="e">
        <f>VLOOKUP(A310,'[1]PRIX D''ACHAT A JOUR'!$A$1:$C$477,3,FALSE)</f>
        <v>#N/A</v>
      </c>
      <c r="D310" t="s">
        <v>1218</v>
      </c>
      <c r="E310">
        <v>4</v>
      </c>
      <c r="F310" t="s">
        <v>1047</v>
      </c>
      <c r="M310" t="s">
        <v>943</v>
      </c>
      <c r="N310" t="s">
        <v>944</v>
      </c>
      <c r="O310" t="s">
        <v>945</v>
      </c>
      <c r="Q310">
        <v>1</v>
      </c>
      <c r="R310">
        <v>0</v>
      </c>
      <c r="S310" s="36" t="e">
        <f>VLOOKUP(N310,'[1]Stock définitif au 31122021'!$A$3:$G$422,5,FALSE)</f>
        <v>#N/A</v>
      </c>
      <c r="T310" s="36" t="e">
        <f>VLOOKUP(N310,'[1]Stock définitif au 31122021'!$A$3:$G$422,6,FALSE)</f>
        <v>#N/A</v>
      </c>
      <c r="U310" s="36" t="e">
        <f>VLOOKUP(N310,'[1]Stock définitif au 31122021'!$A$3:$G$422,3,FALSE)</f>
        <v>#N/A</v>
      </c>
      <c r="V310">
        <v>0</v>
      </c>
      <c r="W310">
        <f>VLOOKUP(A310,'[1]EXPORT ARTICLES 03012022'!$A$1:$R$883,18,FALSE)</f>
        <v>0</v>
      </c>
      <c r="X310" s="45" t="e">
        <f>VLOOKUP(A310,'[1]PRIX D''ACHAT A JOUR'!$A$1:$G$477,7,FALSE)</f>
        <v>#N/A</v>
      </c>
      <c r="Y310" s="46">
        <v>0</v>
      </c>
      <c r="Z310" s="46"/>
      <c r="AB310" s="42" t="e">
        <f>VLOOKUP(A310,'[1]PRIX D''ACHAT A JOUR'!$A$1:$J$477,10,FALSE)</f>
        <v>#N/A</v>
      </c>
      <c r="AC310" s="48"/>
      <c r="AD310">
        <v>0</v>
      </c>
      <c r="AE310" t="s">
        <v>932</v>
      </c>
      <c r="AF310">
        <v>0</v>
      </c>
      <c r="AI310" t="s">
        <v>933</v>
      </c>
      <c r="AJ310" t="s">
        <v>934</v>
      </c>
      <c r="AM310" t="s">
        <v>935</v>
      </c>
      <c r="AN310" t="s">
        <v>936</v>
      </c>
      <c r="AO310">
        <v>1</v>
      </c>
      <c r="AP310">
        <v>0</v>
      </c>
      <c r="AQ310">
        <v>0</v>
      </c>
      <c r="AS310">
        <v>0</v>
      </c>
      <c r="AT310" s="47" t="e">
        <f t="shared" si="89"/>
        <v>#N/A</v>
      </c>
      <c r="AU310" s="48" t="e">
        <f t="shared" si="90"/>
        <v>#N/A</v>
      </c>
      <c r="AV310" s="48"/>
      <c r="AW310" s="48"/>
      <c r="AX310">
        <v>2</v>
      </c>
      <c r="AY310">
        <v>0</v>
      </c>
      <c r="AZ310">
        <v>1</v>
      </c>
      <c r="BB310">
        <v>1</v>
      </c>
      <c r="BC310">
        <v>1</v>
      </c>
      <c r="BD310">
        <v>1</v>
      </c>
      <c r="BE310">
        <v>1</v>
      </c>
      <c r="BK310" s="43" t="e">
        <f t="shared" si="67"/>
        <v>#N/A</v>
      </c>
      <c r="BL310" s="9">
        <v>0</v>
      </c>
      <c r="BM310" s="45"/>
      <c r="BN310" s="48"/>
      <c r="BO310">
        <v>1</v>
      </c>
      <c r="BP310"/>
      <c r="BQ310" t="str">
        <f t="shared" si="80"/>
        <v/>
      </c>
      <c r="BR310" t="str">
        <f t="shared" si="81"/>
        <v/>
      </c>
      <c r="BS310" t="str">
        <f t="shared" si="82"/>
        <v/>
      </c>
      <c r="BT310">
        <v>0</v>
      </c>
      <c r="CB310">
        <v>100</v>
      </c>
      <c r="CC310">
        <v>100</v>
      </c>
      <c r="CD310" t="s">
        <v>960</v>
      </c>
      <c r="CE310">
        <v>0</v>
      </c>
      <c r="CI310">
        <v>0</v>
      </c>
      <c r="CJ310">
        <v>0</v>
      </c>
      <c r="CM310">
        <v>0</v>
      </c>
      <c r="CO310">
        <v>0</v>
      </c>
      <c r="CP310">
        <v>0</v>
      </c>
      <c r="CQ310">
        <v>0</v>
      </c>
      <c r="CT310">
        <v>0</v>
      </c>
      <c r="CU310">
        <v>0</v>
      </c>
      <c r="CV310">
        <v>0</v>
      </c>
      <c r="CW310" t="e">
        <f>VLOOKUP(A310,'[1]NOUVEAUX TARIFS'!$A$1:$E$467,5,FALSE)</f>
        <v>#N/A</v>
      </c>
    </row>
    <row r="311" spans="1:101" hidden="1">
      <c r="A311" t="s">
        <v>1215</v>
      </c>
      <c r="C311" t="e">
        <f>VLOOKUP(A311,'[1]PRIX D''ACHAT A JOUR'!$A$1:$C$477,3,FALSE)</f>
        <v>#N/A</v>
      </c>
      <c r="D311" t="s">
        <v>1216</v>
      </c>
      <c r="E311">
        <v>4</v>
      </c>
      <c r="F311" t="s">
        <v>1047</v>
      </c>
      <c r="M311" t="s">
        <v>943</v>
      </c>
      <c r="N311" t="s">
        <v>944</v>
      </c>
      <c r="O311" t="s">
        <v>945</v>
      </c>
      <c r="Q311">
        <v>1</v>
      </c>
      <c r="R311">
        <v>0</v>
      </c>
      <c r="S311" s="36" t="e">
        <f>VLOOKUP(N311,'[1]Stock définitif au 31122021'!$A$3:$G$422,5,FALSE)</f>
        <v>#N/A</v>
      </c>
      <c r="T311" s="36" t="e">
        <f>VLOOKUP(N311,'[1]Stock définitif au 31122021'!$A$3:$G$422,6,FALSE)</f>
        <v>#N/A</v>
      </c>
      <c r="U311" s="36" t="e">
        <f>VLOOKUP(N311,'[1]Stock définitif au 31122021'!$A$3:$G$422,3,FALSE)</f>
        <v>#N/A</v>
      </c>
      <c r="V311">
        <v>0</v>
      </c>
      <c r="W311">
        <f>VLOOKUP(A311,'[1]EXPORT ARTICLES 03012022'!$A$1:$R$883,18,FALSE)</f>
        <v>0</v>
      </c>
      <c r="X311" s="45" t="e">
        <f>VLOOKUP(A311,'[1]PRIX D''ACHAT A JOUR'!$A$1:$G$477,7,FALSE)</f>
        <v>#N/A</v>
      </c>
      <c r="Y311" s="46">
        <v>0</v>
      </c>
      <c r="Z311" s="46"/>
      <c r="AB311" s="42" t="e">
        <f>VLOOKUP(A311,'[1]PRIX D''ACHAT A JOUR'!$A$1:$J$477,10,FALSE)</f>
        <v>#N/A</v>
      </c>
      <c r="AC311" s="48"/>
      <c r="AD311">
        <v>0</v>
      </c>
      <c r="AE311" t="s">
        <v>932</v>
      </c>
      <c r="AF311">
        <v>0</v>
      </c>
      <c r="AI311" t="s">
        <v>933</v>
      </c>
      <c r="AJ311" t="s">
        <v>934</v>
      </c>
      <c r="AM311" t="s">
        <v>935</v>
      </c>
      <c r="AN311" t="s">
        <v>936</v>
      </c>
      <c r="AO311">
        <v>1</v>
      </c>
      <c r="AP311">
        <v>0</v>
      </c>
      <c r="AQ311">
        <v>0</v>
      </c>
      <c r="AS311">
        <v>113.02</v>
      </c>
      <c r="AT311" s="47" t="e">
        <f t="shared" si="89"/>
        <v>#N/A</v>
      </c>
      <c r="AU311" s="48" t="e">
        <f t="shared" si="90"/>
        <v>#N/A</v>
      </c>
      <c r="AV311" s="48"/>
      <c r="AW311" s="48"/>
      <c r="AX311">
        <v>2</v>
      </c>
      <c r="AY311">
        <v>0</v>
      </c>
      <c r="AZ311">
        <v>1</v>
      </c>
      <c r="BB311">
        <v>1</v>
      </c>
      <c r="BC311">
        <v>1</v>
      </c>
      <c r="BD311">
        <v>1</v>
      </c>
      <c r="BE311">
        <v>1</v>
      </c>
      <c r="BK311" s="43" t="e">
        <f t="shared" si="67"/>
        <v>#N/A</v>
      </c>
      <c r="BL311" s="9">
        <v>0</v>
      </c>
      <c r="BM311" s="45"/>
      <c r="BN311" s="48"/>
      <c r="BO311">
        <v>1</v>
      </c>
      <c r="BP311"/>
      <c r="BQ311" t="str">
        <f t="shared" si="80"/>
        <v/>
      </c>
      <c r="BR311" t="str">
        <f t="shared" si="81"/>
        <v/>
      </c>
      <c r="BS311" t="str">
        <f t="shared" si="82"/>
        <v/>
      </c>
      <c r="BT311">
        <v>135.62</v>
      </c>
      <c r="CB311">
        <v>100</v>
      </c>
      <c r="CC311">
        <v>100</v>
      </c>
      <c r="CD311" t="s">
        <v>960</v>
      </c>
      <c r="CE311">
        <v>0</v>
      </c>
      <c r="CI311">
        <v>0</v>
      </c>
      <c r="CJ311">
        <v>0</v>
      </c>
      <c r="CM311">
        <v>0</v>
      </c>
      <c r="CO311">
        <v>0</v>
      </c>
      <c r="CP311">
        <v>0</v>
      </c>
      <c r="CQ311">
        <v>0</v>
      </c>
      <c r="CT311">
        <v>0</v>
      </c>
      <c r="CU311">
        <v>0</v>
      </c>
      <c r="CV311">
        <v>0</v>
      </c>
      <c r="CW311" t="e">
        <f>VLOOKUP(A311,'[1]NOUVEAUX TARIFS'!$A$1:$E$467,5,FALSE)</f>
        <v>#N/A</v>
      </c>
    </row>
    <row r="312" spans="1:101">
      <c r="A312" t="s">
        <v>745</v>
      </c>
      <c r="C312" t="str">
        <f>VLOOKUP(A312,'[1]PRIX D''ACHAT A JOUR'!$A$1:$C$477,3,FALSE)</f>
        <v>AS</v>
      </c>
      <c r="D312" t="s">
        <v>2482</v>
      </c>
      <c r="E312">
        <v>14</v>
      </c>
      <c r="F312" t="s">
        <v>1409</v>
      </c>
      <c r="G312">
        <v>9</v>
      </c>
      <c r="H312" t="s">
        <v>1409</v>
      </c>
      <c r="M312" t="s">
        <v>1410</v>
      </c>
      <c r="N312">
        <v>23067</v>
      </c>
      <c r="O312" t="s">
        <v>2483</v>
      </c>
      <c r="P312" t="s">
        <v>931</v>
      </c>
      <c r="Q312">
        <v>1</v>
      </c>
      <c r="R312">
        <v>1</v>
      </c>
      <c r="S312" s="36" t="e">
        <f>VLOOKUP(N312,'[1]Stock définitif au 31122021'!$A$3:$G$422,5,FALSE)</f>
        <v>#N/A</v>
      </c>
      <c r="T312" s="36" t="e">
        <f>VLOOKUP(N312,'[1]Stock définitif au 31122021'!$A$3:$G$422,6,FALSE)</f>
        <v>#N/A</v>
      </c>
      <c r="U312" s="36" t="e">
        <f>VLOOKUP(N312,'[1]Stock définitif au 31122021'!$A$3:$G$422,3,FALSE)</f>
        <v>#N/A</v>
      </c>
      <c r="V312">
        <v>17.36</v>
      </c>
      <c r="W312">
        <f>VLOOKUP(A312,'[1]EXPORT ARTICLES 03012022'!$A$1:$R$883,18,FALSE)</f>
        <v>17.36</v>
      </c>
      <c r="X312" s="47">
        <f>VLOOKUP(A312,'[1]PRIX D''ACHAT A JOUR'!$A$1:$G$477,7,FALSE)</f>
        <v>17.352</v>
      </c>
      <c r="Y312" s="46"/>
      <c r="Z312" s="46"/>
      <c r="AA312" s="53">
        <v>0.05</v>
      </c>
      <c r="AB312" s="41">
        <f>X312*(1+AA312)</f>
        <v>18.2196</v>
      </c>
      <c r="AC312" s="42" t="s">
        <v>2917</v>
      </c>
      <c r="AD312">
        <v>17.36</v>
      </c>
      <c r="AE312" t="s">
        <v>932</v>
      </c>
      <c r="AF312">
        <v>0</v>
      </c>
      <c r="AI312" t="s">
        <v>933</v>
      </c>
      <c r="AJ312" t="s">
        <v>934</v>
      </c>
      <c r="AM312" t="s">
        <v>935</v>
      </c>
      <c r="AN312" t="s">
        <v>936</v>
      </c>
      <c r="AP312">
        <v>0</v>
      </c>
      <c r="AQ312">
        <v>0</v>
      </c>
      <c r="AS312">
        <v>26.04</v>
      </c>
      <c r="AT312" s="47">
        <f t="shared" si="89"/>
        <v>26.027999999999999</v>
      </c>
      <c r="AU312" s="49">
        <f t="shared" si="90"/>
        <v>27.3294</v>
      </c>
      <c r="AV312" s="48"/>
      <c r="AW312" s="48"/>
      <c r="AX312">
        <v>3</v>
      </c>
      <c r="AY312">
        <v>0</v>
      </c>
      <c r="BK312" s="43">
        <f t="shared" si="67"/>
        <v>4.9516129032258084E-2</v>
      </c>
      <c r="BL312" s="9">
        <f>AS312/V312</f>
        <v>1.5</v>
      </c>
      <c r="BM312" s="45">
        <v>1.5</v>
      </c>
      <c r="BN312" s="48">
        <v>1.5</v>
      </c>
      <c r="BO312"/>
      <c r="BP312">
        <f>VLOOKUP(A312,'[1]Synthèse ventes 2021'!$A$1:$C$457,3,FALSE)</f>
        <v>8</v>
      </c>
      <c r="BQ312">
        <f t="shared" si="80"/>
        <v>171.99302399999999</v>
      </c>
      <c r="BR312">
        <f t="shared" si="81"/>
        <v>257.98953599999999</v>
      </c>
      <c r="BS312">
        <f t="shared" si="82"/>
        <v>85.996511999999996</v>
      </c>
      <c r="BT312">
        <v>31.248000000000001</v>
      </c>
      <c r="BV312">
        <v>1</v>
      </c>
      <c r="CB312">
        <v>100</v>
      </c>
      <c r="CC312">
        <v>100</v>
      </c>
      <c r="CD312" t="s">
        <v>937</v>
      </c>
      <c r="CE312">
        <v>0</v>
      </c>
      <c r="CI312">
        <v>0</v>
      </c>
      <c r="CJ312">
        <v>0</v>
      </c>
      <c r="CM312">
        <v>0</v>
      </c>
      <c r="CO312">
        <v>0</v>
      </c>
      <c r="CP312">
        <v>0</v>
      </c>
      <c r="CQ312">
        <v>0</v>
      </c>
      <c r="CT312">
        <v>0</v>
      </c>
      <c r="CU312">
        <v>0</v>
      </c>
      <c r="CV312">
        <v>0</v>
      </c>
      <c r="CW312">
        <f>VLOOKUP(A312,'[1]NOUVEAUX TARIFS'!$A$1:$E$467,5,FALSE)</f>
        <v>27.3294</v>
      </c>
    </row>
    <row r="313" spans="1:101" hidden="1">
      <c r="A313" t="s">
        <v>1127</v>
      </c>
      <c r="C313" t="e">
        <f>VLOOKUP(A313,'[1]PRIX D''ACHAT A JOUR'!$A$1:$C$477,3,FALSE)</f>
        <v>#N/A</v>
      </c>
      <c r="D313" t="s">
        <v>1128</v>
      </c>
      <c r="M313" t="s">
        <v>943</v>
      </c>
      <c r="N313" t="s">
        <v>944</v>
      </c>
      <c r="O313" t="s">
        <v>945</v>
      </c>
      <c r="Q313">
        <v>1</v>
      </c>
      <c r="R313">
        <v>0</v>
      </c>
      <c r="S313" s="36" t="e">
        <f>VLOOKUP(N313,'[1]Stock définitif au 31122021'!$A$3:$G$422,5,FALSE)</f>
        <v>#N/A</v>
      </c>
      <c r="T313" s="36" t="e">
        <f>VLOOKUP(N313,'[1]Stock définitif au 31122021'!$A$3:$G$422,6,FALSE)</f>
        <v>#N/A</v>
      </c>
      <c r="U313" s="36" t="e">
        <f>VLOOKUP(N313,'[1]Stock définitif au 31122021'!$A$3:$G$422,3,FALSE)</f>
        <v>#N/A</v>
      </c>
      <c r="V313">
        <v>0</v>
      </c>
      <c r="W313">
        <f>VLOOKUP(A313,'[1]EXPORT ARTICLES 03012022'!$A$1:$R$883,18,FALSE)</f>
        <v>0</v>
      </c>
      <c r="X313" s="45" t="e">
        <f>VLOOKUP(A313,'[1]PRIX D''ACHAT A JOUR'!$A$1:$G$477,7,FALSE)</f>
        <v>#N/A</v>
      </c>
      <c r="Y313" s="46">
        <v>0</v>
      </c>
      <c r="Z313" s="46"/>
      <c r="AB313" s="42" t="e">
        <f>VLOOKUP(A313,'[1]PRIX D''ACHAT A JOUR'!$A$1:$J$477,10,FALSE)</f>
        <v>#N/A</v>
      </c>
      <c r="AC313" s="48"/>
      <c r="AD313">
        <v>0</v>
      </c>
      <c r="AE313" t="s">
        <v>932</v>
      </c>
      <c r="AF313">
        <v>0</v>
      </c>
      <c r="AI313" t="s">
        <v>933</v>
      </c>
      <c r="AJ313" t="s">
        <v>934</v>
      </c>
      <c r="AM313" t="s">
        <v>935</v>
      </c>
      <c r="AN313" t="s">
        <v>936</v>
      </c>
      <c r="AP313">
        <v>0</v>
      </c>
      <c r="AQ313">
        <v>0</v>
      </c>
      <c r="AS313">
        <v>0</v>
      </c>
      <c r="AT313" s="47" t="e">
        <f t="shared" si="89"/>
        <v>#N/A</v>
      </c>
      <c r="AU313" s="48" t="e">
        <f t="shared" si="90"/>
        <v>#N/A</v>
      </c>
      <c r="AV313" s="48"/>
      <c r="AW313" s="48"/>
      <c r="AX313">
        <v>2</v>
      </c>
      <c r="AY313">
        <v>0</v>
      </c>
      <c r="AZ313">
        <v>1</v>
      </c>
      <c r="BB313">
        <v>1</v>
      </c>
      <c r="BC313">
        <v>1</v>
      </c>
      <c r="BD313">
        <v>1</v>
      </c>
      <c r="BE313">
        <v>1</v>
      </c>
      <c r="BK313" s="43" t="e">
        <f t="shared" ref="BK313:BK376" si="92">(AU313-AS313)/AS313</f>
        <v>#N/A</v>
      </c>
      <c r="BL313" s="9">
        <v>0</v>
      </c>
      <c r="BM313" s="45"/>
      <c r="BN313" s="48"/>
      <c r="BO313">
        <v>1</v>
      </c>
      <c r="BP313"/>
      <c r="BQ313" t="str">
        <f t="shared" si="80"/>
        <v/>
      </c>
      <c r="BR313" t="str">
        <f t="shared" si="81"/>
        <v/>
      </c>
      <c r="BS313" t="str">
        <f t="shared" si="82"/>
        <v/>
      </c>
      <c r="BT313">
        <v>0</v>
      </c>
      <c r="CB313">
        <v>100</v>
      </c>
      <c r="CC313">
        <v>100</v>
      </c>
      <c r="CD313" t="s">
        <v>960</v>
      </c>
      <c r="CE313">
        <v>0</v>
      </c>
      <c r="CI313">
        <v>0</v>
      </c>
      <c r="CJ313">
        <v>0</v>
      </c>
      <c r="CM313">
        <v>0</v>
      </c>
      <c r="CO313">
        <v>0</v>
      </c>
      <c r="CP313">
        <v>0</v>
      </c>
      <c r="CQ313">
        <v>0</v>
      </c>
      <c r="CT313">
        <v>0</v>
      </c>
      <c r="CU313">
        <v>0</v>
      </c>
      <c r="CV313">
        <v>0</v>
      </c>
      <c r="CW313" t="e">
        <f>VLOOKUP(A313,'[1]NOUVEAUX TARIFS'!$A$1:$E$467,5,FALSE)</f>
        <v>#N/A</v>
      </c>
    </row>
    <row r="314" spans="1:101" hidden="1">
      <c r="A314" t="s">
        <v>1203</v>
      </c>
      <c r="C314" t="e">
        <f>VLOOKUP(A314,'[1]PRIX D''ACHAT A JOUR'!$A$1:$C$477,3,FALSE)</f>
        <v>#N/A</v>
      </c>
      <c r="D314" t="s">
        <v>1204</v>
      </c>
      <c r="M314" t="s">
        <v>943</v>
      </c>
      <c r="N314" t="s">
        <v>944</v>
      </c>
      <c r="O314" t="s">
        <v>945</v>
      </c>
      <c r="Q314">
        <v>1</v>
      </c>
      <c r="R314">
        <v>0</v>
      </c>
      <c r="S314" s="36" t="e">
        <f>VLOOKUP(N314,'[1]Stock définitif au 31122021'!$A$3:$G$422,5,FALSE)</f>
        <v>#N/A</v>
      </c>
      <c r="T314" s="36" t="e">
        <f>VLOOKUP(N314,'[1]Stock définitif au 31122021'!$A$3:$G$422,6,FALSE)</f>
        <v>#N/A</v>
      </c>
      <c r="U314" s="36" t="e">
        <f>VLOOKUP(N314,'[1]Stock définitif au 31122021'!$A$3:$G$422,3,FALSE)</f>
        <v>#N/A</v>
      </c>
      <c r="V314">
        <v>0</v>
      </c>
      <c r="W314">
        <f>VLOOKUP(A314,'[1]EXPORT ARTICLES 03012022'!$A$1:$R$883,18,FALSE)</f>
        <v>0</v>
      </c>
      <c r="X314" s="45" t="e">
        <f>VLOOKUP(A314,'[1]PRIX D''ACHAT A JOUR'!$A$1:$G$477,7,FALSE)</f>
        <v>#N/A</v>
      </c>
      <c r="Y314" s="46">
        <v>0</v>
      </c>
      <c r="Z314" s="46"/>
      <c r="AB314" s="42" t="e">
        <f>VLOOKUP(A314,'[1]PRIX D''ACHAT A JOUR'!$A$1:$J$477,10,FALSE)</f>
        <v>#N/A</v>
      </c>
      <c r="AC314" s="48"/>
      <c r="AD314">
        <v>0</v>
      </c>
      <c r="AE314" t="s">
        <v>932</v>
      </c>
      <c r="AF314">
        <v>0</v>
      </c>
      <c r="AI314" t="s">
        <v>933</v>
      </c>
      <c r="AJ314" t="s">
        <v>934</v>
      </c>
      <c r="AM314" t="s">
        <v>935</v>
      </c>
      <c r="AN314" t="s">
        <v>936</v>
      </c>
      <c r="AP314">
        <v>0</v>
      </c>
      <c r="AQ314">
        <v>0</v>
      </c>
      <c r="AS314">
        <v>0</v>
      </c>
      <c r="AT314" s="47" t="e">
        <f t="shared" si="89"/>
        <v>#N/A</v>
      </c>
      <c r="AU314" s="48" t="e">
        <f t="shared" si="90"/>
        <v>#N/A</v>
      </c>
      <c r="AV314" s="48"/>
      <c r="AW314" s="48"/>
      <c r="AX314">
        <v>2</v>
      </c>
      <c r="AY314">
        <v>0</v>
      </c>
      <c r="AZ314">
        <v>1</v>
      </c>
      <c r="BB314">
        <v>1</v>
      </c>
      <c r="BC314">
        <v>1</v>
      </c>
      <c r="BD314">
        <v>1</v>
      </c>
      <c r="BE314">
        <v>1</v>
      </c>
      <c r="BK314" s="43" t="e">
        <f t="shared" si="92"/>
        <v>#N/A</v>
      </c>
      <c r="BL314" s="9">
        <v>0</v>
      </c>
      <c r="BM314" s="45"/>
      <c r="BN314" s="48"/>
      <c r="BO314">
        <v>1</v>
      </c>
      <c r="BP314"/>
      <c r="BQ314" t="str">
        <f t="shared" si="80"/>
        <v/>
      </c>
      <c r="BR314" t="str">
        <f t="shared" si="81"/>
        <v/>
      </c>
      <c r="BS314" t="str">
        <f t="shared" si="82"/>
        <v/>
      </c>
      <c r="BT314">
        <v>0</v>
      </c>
      <c r="CB314">
        <v>100</v>
      </c>
      <c r="CC314">
        <v>100</v>
      </c>
      <c r="CD314" t="s">
        <v>960</v>
      </c>
      <c r="CE314">
        <v>0</v>
      </c>
      <c r="CI314">
        <v>0</v>
      </c>
      <c r="CJ314">
        <v>0</v>
      </c>
      <c r="CM314">
        <v>0</v>
      </c>
      <c r="CO314">
        <v>0</v>
      </c>
      <c r="CP314">
        <v>0</v>
      </c>
      <c r="CQ314">
        <v>0</v>
      </c>
      <c r="CT314">
        <v>0</v>
      </c>
      <c r="CU314">
        <v>0</v>
      </c>
      <c r="CV314">
        <v>0</v>
      </c>
      <c r="CW314" t="e">
        <f>VLOOKUP(A314,'[1]NOUVEAUX TARIFS'!$A$1:$E$467,5,FALSE)</f>
        <v>#N/A</v>
      </c>
    </row>
    <row r="315" spans="1:101" hidden="1">
      <c r="A315" t="s">
        <v>1129</v>
      </c>
      <c r="C315" t="e">
        <f>VLOOKUP(A315,'[1]PRIX D''ACHAT A JOUR'!$A$1:$C$477,3,FALSE)</f>
        <v>#N/A</v>
      </c>
      <c r="D315" t="s">
        <v>1130</v>
      </c>
      <c r="M315" t="s">
        <v>943</v>
      </c>
      <c r="N315" t="s">
        <v>944</v>
      </c>
      <c r="O315" t="s">
        <v>945</v>
      </c>
      <c r="Q315">
        <v>1</v>
      </c>
      <c r="R315">
        <v>0</v>
      </c>
      <c r="S315" s="36" t="e">
        <f>VLOOKUP(N315,'[1]Stock définitif au 31122021'!$A$3:$G$422,5,FALSE)</f>
        <v>#N/A</v>
      </c>
      <c r="T315" s="36" t="e">
        <f>VLOOKUP(N315,'[1]Stock définitif au 31122021'!$A$3:$G$422,6,FALSE)</f>
        <v>#N/A</v>
      </c>
      <c r="U315" s="36" t="e">
        <f>VLOOKUP(N315,'[1]Stock définitif au 31122021'!$A$3:$G$422,3,FALSE)</f>
        <v>#N/A</v>
      </c>
      <c r="V315">
        <v>0</v>
      </c>
      <c r="W315">
        <f>VLOOKUP(A315,'[1]EXPORT ARTICLES 03012022'!$A$1:$R$883,18,FALSE)</f>
        <v>0</v>
      </c>
      <c r="X315" s="45" t="e">
        <f>VLOOKUP(A315,'[1]PRIX D''ACHAT A JOUR'!$A$1:$G$477,7,FALSE)</f>
        <v>#N/A</v>
      </c>
      <c r="Y315" s="46">
        <v>0</v>
      </c>
      <c r="Z315" s="46"/>
      <c r="AB315" s="42" t="e">
        <f>VLOOKUP(A315,'[1]PRIX D''ACHAT A JOUR'!$A$1:$J$477,10,FALSE)</f>
        <v>#N/A</v>
      </c>
      <c r="AC315" s="48"/>
      <c r="AD315">
        <v>0</v>
      </c>
      <c r="AE315" t="s">
        <v>932</v>
      </c>
      <c r="AF315">
        <v>0</v>
      </c>
      <c r="AI315" t="s">
        <v>933</v>
      </c>
      <c r="AJ315" t="s">
        <v>934</v>
      </c>
      <c r="AM315" t="s">
        <v>935</v>
      </c>
      <c r="AN315" t="s">
        <v>936</v>
      </c>
      <c r="AP315">
        <v>0</v>
      </c>
      <c r="AQ315">
        <v>0</v>
      </c>
      <c r="AS315">
        <v>0</v>
      </c>
      <c r="AT315" s="47" t="e">
        <f t="shared" si="89"/>
        <v>#N/A</v>
      </c>
      <c r="AU315" s="48" t="e">
        <f t="shared" si="90"/>
        <v>#N/A</v>
      </c>
      <c r="AV315" s="48"/>
      <c r="AW315" s="48"/>
      <c r="AX315">
        <v>2</v>
      </c>
      <c r="AY315">
        <v>0</v>
      </c>
      <c r="AZ315">
        <v>1</v>
      </c>
      <c r="BB315">
        <v>1</v>
      </c>
      <c r="BC315">
        <v>1</v>
      </c>
      <c r="BD315">
        <v>1</v>
      </c>
      <c r="BE315">
        <v>1</v>
      </c>
      <c r="BK315" s="43" t="e">
        <f t="shared" si="92"/>
        <v>#N/A</v>
      </c>
      <c r="BL315" s="9">
        <v>0</v>
      </c>
      <c r="BM315" s="45"/>
      <c r="BN315" s="48"/>
      <c r="BO315">
        <v>1</v>
      </c>
      <c r="BP315"/>
      <c r="BQ315" t="str">
        <f t="shared" si="80"/>
        <v/>
      </c>
      <c r="BR315" t="str">
        <f t="shared" si="81"/>
        <v/>
      </c>
      <c r="BS315" t="str">
        <f t="shared" si="82"/>
        <v/>
      </c>
      <c r="BT315">
        <v>0</v>
      </c>
      <c r="CB315">
        <v>100</v>
      </c>
      <c r="CC315">
        <v>100</v>
      </c>
      <c r="CD315" t="s">
        <v>960</v>
      </c>
      <c r="CE315">
        <v>0</v>
      </c>
      <c r="CI315">
        <v>0</v>
      </c>
      <c r="CJ315">
        <v>0</v>
      </c>
      <c r="CM315">
        <v>0</v>
      </c>
      <c r="CO315">
        <v>0</v>
      </c>
      <c r="CP315">
        <v>0</v>
      </c>
      <c r="CQ315">
        <v>0</v>
      </c>
      <c r="CT315">
        <v>0</v>
      </c>
      <c r="CU315">
        <v>0</v>
      </c>
      <c r="CV315">
        <v>0</v>
      </c>
      <c r="CW315" t="e">
        <f>VLOOKUP(A315,'[1]NOUVEAUX TARIFS'!$A$1:$E$467,5,FALSE)</f>
        <v>#N/A</v>
      </c>
    </row>
    <row r="316" spans="1:101">
      <c r="A316" t="s">
        <v>580</v>
      </c>
      <c r="C316" t="str">
        <f>VLOOKUP(A316,'[1]PRIX D''ACHAT A JOUR'!$A$1:$C$477,3,FALSE)</f>
        <v>AS</v>
      </c>
      <c r="D316" t="s">
        <v>581</v>
      </c>
      <c r="E316">
        <v>1</v>
      </c>
      <c r="F316" t="s">
        <v>975</v>
      </c>
      <c r="G316">
        <v>2</v>
      </c>
      <c r="H316" t="s">
        <v>975</v>
      </c>
      <c r="K316">
        <v>7</v>
      </c>
      <c r="L316" t="s">
        <v>976</v>
      </c>
      <c r="M316" t="s">
        <v>986</v>
      </c>
      <c r="N316" t="s">
        <v>580</v>
      </c>
      <c r="O316" t="s">
        <v>581</v>
      </c>
      <c r="P316" t="s">
        <v>931</v>
      </c>
      <c r="Q316">
        <v>1</v>
      </c>
      <c r="R316">
        <v>1</v>
      </c>
      <c r="S316" s="36">
        <f>VLOOKUP(N316,'[1]Stock définitif au 31122021'!$A$3:$G$422,5,FALSE)</f>
        <v>11</v>
      </c>
      <c r="T316" s="36">
        <f>VLOOKUP(N316,'[1]Stock définitif au 31122021'!$A$3:$G$422,6,FALSE)</f>
        <v>19.260000000000002</v>
      </c>
      <c r="U316" s="36" t="str">
        <f>VLOOKUP(N316,'[1]Stock définitif au 31122021'!$A$3:$G$422,3,FALSE)</f>
        <v>AS</v>
      </c>
      <c r="V316" s="36">
        <v>19.260000000000002</v>
      </c>
      <c r="W316" s="36">
        <f>VLOOKUP(A316,'[1]EXPORT ARTICLES 03012022'!$A$1:$R$883,18,FALSE)</f>
        <v>19.260000000000002</v>
      </c>
      <c r="X316" s="2">
        <f>VLOOKUP(A316,'[1]PRIX D''ACHAT A JOUR'!$A$1:$G$477,7,FALSE)</f>
        <v>19.260000000000002</v>
      </c>
      <c r="Y316" s="46"/>
      <c r="Z316" s="46"/>
      <c r="AA316" s="53">
        <v>0.08</v>
      </c>
      <c r="AB316" s="41">
        <f>X316*(1+AA316)</f>
        <v>20.800800000000002</v>
      </c>
      <c r="AC316" s="42" t="s">
        <v>2917</v>
      </c>
      <c r="AD316">
        <v>19.260000000000002</v>
      </c>
      <c r="AE316" t="s">
        <v>932</v>
      </c>
      <c r="AF316">
        <v>0</v>
      </c>
      <c r="AI316" t="s">
        <v>933</v>
      </c>
      <c r="AJ316" t="s">
        <v>934</v>
      </c>
      <c r="AM316" t="s">
        <v>935</v>
      </c>
      <c r="AN316" t="s">
        <v>936</v>
      </c>
      <c r="AO316">
        <v>1</v>
      </c>
      <c r="AP316">
        <v>0</v>
      </c>
      <c r="AQ316">
        <v>0</v>
      </c>
      <c r="AS316" s="36">
        <v>25.04</v>
      </c>
      <c r="AT316" s="54">
        <f t="shared" si="89"/>
        <v>25.615800000000004</v>
      </c>
      <c r="AU316" s="42">
        <f t="shared" si="90"/>
        <v>27.665064000000005</v>
      </c>
      <c r="AV316" s="48"/>
      <c r="AW316" s="48"/>
      <c r="AX316">
        <v>2</v>
      </c>
      <c r="AY316">
        <v>0</v>
      </c>
      <c r="BK316" s="43">
        <f t="shared" si="92"/>
        <v>0.10483482428115037</v>
      </c>
      <c r="BL316" s="55">
        <f>AS316/V316</f>
        <v>1.3001038421599167</v>
      </c>
      <c r="BM316" s="45">
        <v>1.33</v>
      </c>
      <c r="BN316" s="48">
        <v>1.33</v>
      </c>
      <c r="BP316">
        <f>VLOOKUP(A316,'[1]Synthèse ventes 2021'!$A$1:$C$457,3,FALSE)</f>
        <v>18</v>
      </c>
      <c r="BQ316">
        <f t="shared" si="80"/>
        <v>441.80899200000005</v>
      </c>
      <c r="BR316">
        <f t="shared" si="81"/>
        <v>587.60595936000004</v>
      </c>
      <c r="BS316">
        <f t="shared" si="82"/>
        <v>145.79696736</v>
      </c>
      <c r="BT316">
        <v>30.05</v>
      </c>
      <c r="BV316">
        <v>1</v>
      </c>
      <c r="BW316">
        <v>193</v>
      </c>
      <c r="CB316">
        <v>100</v>
      </c>
      <c r="CC316">
        <v>100</v>
      </c>
      <c r="CD316" t="s">
        <v>937</v>
      </c>
      <c r="CE316">
        <v>0</v>
      </c>
      <c r="CI316">
        <v>0</v>
      </c>
      <c r="CJ316">
        <v>0</v>
      </c>
      <c r="CM316">
        <v>0</v>
      </c>
      <c r="CO316">
        <v>0</v>
      </c>
      <c r="CP316">
        <v>0</v>
      </c>
      <c r="CQ316">
        <v>0</v>
      </c>
      <c r="CT316">
        <v>0</v>
      </c>
      <c r="CU316">
        <v>0</v>
      </c>
      <c r="CV316">
        <v>0</v>
      </c>
      <c r="CW316">
        <f>VLOOKUP(A316,'[1]NOUVEAUX TARIFS'!$A$1:$E$467,5,FALSE)</f>
        <v>27.665064000000005</v>
      </c>
    </row>
    <row r="317" spans="1:101" hidden="1">
      <c r="A317" t="s">
        <v>1045</v>
      </c>
      <c r="C317" t="e">
        <f>VLOOKUP(A317,'[1]PRIX D''ACHAT A JOUR'!$A$1:$C$477,3,FALSE)</f>
        <v>#N/A</v>
      </c>
      <c r="D317" t="s">
        <v>1046</v>
      </c>
      <c r="E317">
        <v>4</v>
      </c>
      <c r="F317" t="s">
        <v>1047</v>
      </c>
      <c r="M317" t="s">
        <v>943</v>
      </c>
      <c r="N317" t="s">
        <v>944</v>
      </c>
      <c r="O317" t="s">
        <v>945</v>
      </c>
      <c r="Q317">
        <v>1</v>
      </c>
      <c r="R317">
        <v>0</v>
      </c>
      <c r="S317" s="36" t="e">
        <f>VLOOKUP(N317,'[1]Stock définitif au 31122021'!$A$3:$G$422,5,FALSE)</f>
        <v>#N/A</v>
      </c>
      <c r="T317" s="36" t="e">
        <f>VLOOKUP(N317,'[1]Stock définitif au 31122021'!$A$3:$G$422,6,FALSE)</f>
        <v>#N/A</v>
      </c>
      <c r="U317" s="36" t="e">
        <f>VLOOKUP(N317,'[1]Stock définitif au 31122021'!$A$3:$G$422,3,FALSE)</f>
        <v>#N/A</v>
      </c>
      <c r="V317">
        <v>0</v>
      </c>
      <c r="W317">
        <f>VLOOKUP(A317,'[1]EXPORT ARTICLES 03012022'!$A$1:$R$883,18,FALSE)</f>
        <v>0</v>
      </c>
      <c r="X317" s="45" t="e">
        <f>VLOOKUP(A317,'[1]PRIX D''ACHAT A JOUR'!$A$1:$G$477,7,FALSE)</f>
        <v>#N/A</v>
      </c>
      <c r="Y317" s="46">
        <v>0</v>
      </c>
      <c r="Z317" s="46"/>
      <c r="AB317" s="42" t="e">
        <f>VLOOKUP(A317,'[1]PRIX D''ACHAT A JOUR'!$A$1:$J$477,10,FALSE)</f>
        <v>#N/A</v>
      </c>
      <c r="AC317" s="48"/>
      <c r="AD317">
        <v>0</v>
      </c>
      <c r="AE317" t="s">
        <v>932</v>
      </c>
      <c r="AF317">
        <v>0</v>
      </c>
      <c r="AI317" t="s">
        <v>933</v>
      </c>
      <c r="AJ317" t="s">
        <v>934</v>
      </c>
      <c r="AM317" t="s">
        <v>935</v>
      </c>
      <c r="AN317" t="s">
        <v>936</v>
      </c>
      <c r="AO317">
        <v>1</v>
      </c>
      <c r="AP317">
        <v>0</v>
      </c>
      <c r="AQ317">
        <v>0</v>
      </c>
      <c r="AS317">
        <v>0</v>
      </c>
      <c r="AT317" s="47" t="e">
        <f t="shared" si="89"/>
        <v>#N/A</v>
      </c>
      <c r="AU317" s="48" t="e">
        <f t="shared" si="90"/>
        <v>#N/A</v>
      </c>
      <c r="AV317" s="48"/>
      <c r="AW317" s="48"/>
      <c r="AX317">
        <v>2</v>
      </c>
      <c r="AY317">
        <v>0</v>
      </c>
      <c r="AZ317">
        <v>1</v>
      </c>
      <c r="BB317">
        <v>1</v>
      </c>
      <c r="BC317">
        <v>1</v>
      </c>
      <c r="BD317">
        <v>1</v>
      </c>
      <c r="BE317">
        <v>1</v>
      </c>
      <c r="BK317" s="43" t="e">
        <f t="shared" si="92"/>
        <v>#N/A</v>
      </c>
      <c r="BL317" s="9">
        <v>0</v>
      </c>
      <c r="BM317" s="45"/>
      <c r="BN317" s="48"/>
      <c r="BO317">
        <v>1</v>
      </c>
      <c r="BP317">
        <f>VLOOKUP(A317,'[1]Synthèse ventes 2021'!$A$1:$C$457,3,FALSE)</f>
        <v>1</v>
      </c>
      <c r="BQ317"/>
      <c r="BR317"/>
      <c r="BS317"/>
      <c r="BT317">
        <v>0</v>
      </c>
      <c r="CB317">
        <v>100</v>
      </c>
      <c r="CC317">
        <v>100</v>
      </c>
      <c r="CD317" t="s">
        <v>960</v>
      </c>
      <c r="CE317">
        <v>0</v>
      </c>
      <c r="CI317">
        <v>0</v>
      </c>
      <c r="CJ317">
        <v>0</v>
      </c>
      <c r="CM317">
        <v>0</v>
      </c>
      <c r="CO317">
        <v>0</v>
      </c>
      <c r="CP317">
        <v>0</v>
      </c>
      <c r="CQ317">
        <v>0</v>
      </c>
      <c r="CT317">
        <v>0</v>
      </c>
      <c r="CU317">
        <v>0</v>
      </c>
      <c r="CV317">
        <v>0</v>
      </c>
      <c r="CW317" t="e">
        <f>VLOOKUP(A317,'[1]NOUVEAUX TARIFS'!$A$1:$E$467,5,FALSE)</f>
        <v>#N/A</v>
      </c>
    </row>
    <row r="318" spans="1:101">
      <c r="A318" t="s">
        <v>432</v>
      </c>
      <c r="C318" t="str">
        <f>VLOOKUP(A318,'[1]PRIX D''ACHAT A JOUR'!$A$1:$C$477,3,FALSE)</f>
        <v>AS</v>
      </c>
      <c r="D318" t="s">
        <v>433</v>
      </c>
      <c r="E318">
        <v>15</v>
      </c>
      <c r="F318" t="s">
        <v>1018</v>
      </c>
      <c r="G318">
        <v>6</v>
      </c>
      <c r="H318" t="s">
        <v>1018</v>
      </c>
      <c r="M318" t="s">
        <v>1704</v>
      </c>
      <c r="N318" t="s">
        <v>432</v>
      </c>
      <c r="O318" t="s">
        <v>1706</v>
      </c>
      <c r="P318" t="s">
        <v>931</v>
      </c>
      <c r="Q318">
        <v>1</v>
      </c>
      <c r="R318">
        <v>1</v>
      </c>
      <c r="S318" s="36">
        <f>VLOOKUP(N318,'[1]Stock définitif au 31122021'!$A$3:$G$422,5,FALSE)</f>
        <v>284</v>
      </c>
      <c r="T318" s="36">
        <f>VLOOKUP(N318,'[1]Stock définitif au 31122021'!$A$3:$G$422,6,FALSE)</f>
        <v>18.72</v>
      </c>
      <c r="U318" s="36" t="str">
        <f>VLOOKUP(N318,'[1]Stock définitif au 31122021'!$A$3:$G$422,3,FALSE)</f>
        <v>AS</v>
      </c>
      <c r="V318">
        <v>18.72</v>
      </c>
      <c r="W318">
        <f>VLOOKUP(A318,'[1]EXPORT ARTICLES 03012022'!$A$1:$R$883,18,FALSE)</f>
        <v>18.72</v>
      </c>
      <c r="X318" s="45">
        <f>VLOOKUP(A318,'[1]PRIX D''ACHAT A JOUR'!$A$1:$G$477,7,FALSE)</f>
        <v>18.72</v>
      </c>
      <c r="Y318" s="46"/>
      <c r="Z318" s="46"/>
      <c r="AB318" s="41">
        <f>VLOOKUP(A318,'[1]PRIX D''ACHAT A JOUR'!$A$1:$J$477,10,FALSE)</f>
        <v>18.72</v>
      </c>
      <c r="AC318" s="42" t="s">
        <v>2917</v>
      </c>
      <c r="AD318">
        <v>18.72</v>
      </c>
      <c r="AE318" t="s">
        <v>932</v>
      </c>
      <c r="AF318">
        <v>0</v>
      </c>
      <c r="AI318" t="s">
        <v>933</v>
      </c>
      <c r="AJ318" t="s">
        <v>934</v>
      </c>
      <c r="AM318" t="s">
        <v>935</v>
      </c>
      <c r="AN318" t="s">
        <v>936</v>
      </c>
      <c r="AP318">
        <v>0</v>
      </c>
      <c r="AQ318">
        <v>0</v>
      </c>
      <c r="AS318">
        <v>27</v>
      </c>
      <c r="AT318" s="47">
        <f t="shared" si="89"/>
        <v>28.08</v>
      </c>
      <c r="AU318" s="48">
        <f t="shared" si="90"/>
        <v>28.08</v>
      </c>
      <c r="AV318" s="48"/>
      <c r="AW318" s="48"/>
      <c r="AX318">
        <v>2</v>
      </c>
      <c r="AY318">
        <v>0</v>
      </c>
      <c r="BK318" s="43">
        <f t="shared" si="92"/>
        <v>3.9999999999999938E-2</v>
      </c>
      <c r="BL318" s="9">
        <f t="shared" ref="BL318:BL327" si="93">AS318/V318</f>
        <v>1.4423076923076923</v>
      </c>
      <c r="BM318" s="45">
        <v>1.5</v>
      </c>
      <c r="BN318" s="48">
        <v>1.5</v>
      </c>
      <c r="BO318"/>
      <c r="BP318">
        <f>VLOOKUP(A318,'[1]Synthèse ventes 2021'!$A$1:$C$457,3,FALSE)</f>
        <v>17</v>
      </c>
      <c r="BQ318">
        <f t="shared" ref="BQ318:BQ381" si="94">IF(BP318="","",BP318*AB318*1.18)</f>
        <v>375.52319999999997</v>
      </c>
      <c r="BR318">
        <f t="shared" ref="BR318:BR381" si="95">IF(BP318="","",BP318*AU318*1.18)</f>
        <v>563.2847999999999</v>
      </c>
      <c r="BS318">
        <f t="shared" ref="BS318:BS381" si="96">IF(BP318="","",BR318-BQ318)</f>
        <v>187.76159999999993</v>
      </c>
      <c r="BT318">
        <v>32.4</v>
      </c>
      <c r="BV318">
        <v>1</v>
      </c>
      <c r="BW318">
        <v>455</v>
      </c>
      <c r="CB318">
        <v>100</v>
      </c>
      <c r="CC318">
        <v>100</v>
      </c>
      <c r="CD318" t="s">
        <v>937</v>
      </c>
      <c r="CE318">
        <v>0</v>
      </c>
      <c r="CI318">
        <v>0</v>
      </c>
      <c r="CJ318">
        <v>0</v>
      </c>
      <c r="CM318">
        <v>0</v>
      </c>
      <c r="CO318">
        <v>0</v>
      </c>
      <c r="CP318">
        <v>0</v>
      </c>
      <c r="CQ318">
        <v>0</v>
      </c>
      <c r="CT318">
        <v>0</v>
      </c>
      <c r="CU318">
        <v>0</v>
      </c>
      <c r="CV318">
        <v>0</v>
      </c>
      <c r="CW318">
        <f>VLOOKUP(A318,'[1]NOUVEAUX TARIFS'!$A$1:$E$467,5,FALSE)</f>
        <v>28.08</v>
      </c>
    </row>
    <row r="319" spans="1:101">
      <c r="A319" t="s">
        <v>430</v>
      </c>
      <c r="C319" t="str">
        <f>VLOOKUP(A319,'[1]PRIX D''ACHAT A JOUR'!$A$1:$C$477,3,FALSE)</f>
        <v>AS</v>
      </c>
      <c r="D319" t="s">
        <v>431</v>
      </c>
      <c r="E319">
        <v>15</v>
      </c>
      <c r="F319" t="s">
        <v>1018</v>
      </c>
      <c r="G319">
        <v>6</v>
      </c>
      <c r="H319" t="s">
        <v>1018</v>
      </c>
      <c r="M319" t="s">
        <v>1704</v>
      </c>
      <c r="N319" t="s">
        <v>430</v>
      </c>
      <c r="O319" t="s">
        <v>1705</v>
      </c>
      <c r="P319" t="s">
        <v>931</v>
      </c>
      <c r="Q319">
        <v>1</v>
      </c>
      <c r="R319">
        <v>1</v>
      </c>
      <c r="S319" s="36">
        <f>VLOOKUP(N319,'[1]Stock définitif au 31122021'!$A$3:$G$422,5,FALSE)</f>
        <v>26</v>
      </c>
      <c r="T319" s="36">
        <f>VLOOKUP(N319,'[1]Stock définitif au 31122021'!$A$3:$G$422,6,FALSE)</f>
        <v>19.21</v>
      </c>
      <c r="U319" s="36" t="str">
        <f>VLOOKUP(N319,'[1]Stock définitif au 31122021'!$A$3:$G$422,3,FALSE)</f>
        <v>AS</v>
      </c>
      <c r="V319">
        <v>19.21</v>
      </c>
      <c r="W319">
        <f>VLOOKUP(A319,'[1]EXPORT ARTICLES 03012022'!$A$1:$R$883,18,FALSE)</f>
        <v>19.21</v>
      </c>
      <c r="X319" s="45">
        <f>VLOOKUP(A319,'[1]PRIX D''ACHAT A JOUR'!$A$1:$G$477,7,FALSE)</f>
        <v>19.21</v>
      </c>
      <c r="Y319" s="46"/>
      <c r="Z319" s="46"/>
      <c r="AB319" s="41">
        <f>VLOOKUP(A319,'[1]PRIX D''ACHAT A JOUR'!$A$1:$J$477,10,FALSE)</f>
        <v>19.21</v>
      </c>
      <c r="AC319" s="42" t="s">
        <v>2917</v>
      </c>
      <c r="AD319">
        <v>19.21</v>
      </c>
      <c r="AE319" t="s">
        <v>932</v>
      </c>
      <c r="AF319">
        <v>0</v>
      </c>
      <c r="AI319" t="s">
        <v>933</v>
      </c>
      <c r="AJ319" t="s">
        <v>934</v>
      </c>
      <c r="AM319" t="s">
        <v>935</v>
      </c>
      <c r="AN319" t="s">
        <v>936</v>
      </c>
      <c r="AP319">
        <v>0</v>
      </c>
      <c r="AQ319">
        <v>0</v>
      </c>
      <c r="AS319">
        <v>27</v>
      </c>
      <c r="AT319" s="47">
        <f t="shared" si="89"/>
        <v>28.815000000000001</v>
      </c>
      <c r="AU319" s="48">
        <f t="shared" si="90"/>
        <v>28.815000000000001</v>
      </c>
      <c r="AV319" s="48"/>
      <c r="AW319" s="48"/>
      <c r="AX319">
        <v>2</v>
      </c>
      <c r="AY319">
        <v>0</v>
      </c>
      <c r="BK319" s="43">
        <f t="shared" si="92"/>
        <v>6.7222222222222267E-2</v>
      </c>
      <c r="BL319" s="9">
        <f t="shared" si="93"/>
        <v>1.4055179593961478</v>
      </c>
      <c r="BM319" s="45">
        <v>1.5</v>
      </c>
      <c r="BN319" s="48">
        <v>1.5</v>
      </c>
      <c r="BO319"/>
      <c r="BP319">
        <f>VLOOKUP(A319,'[1]Synthèse ventes 2021'!$A$1:$C$457,3,FALSE)</f>
        <v>2</v>
      </c>
      <c r="BQ319">
        <f t="shared" si="94"/>
        <v>45.335599999999999</v>
      </c>
      <c r="BR319">
        <f t="shared" si="95"/>
        <v>68.003399999999999</v>
      </c>
      <c r="BS319">
        <f t="shared" si="96"/>
        <v>22.6678</v>
      </c>
      <c r="BT319">
        <v>32.4</v>
      </c>
      <c r="BV319">
        <v>1</v>
      </c>
      <c r="BW319">
        <v>454</v>
      </c>
      <c r="CB319">
        <v>100</v>
      </c>
      <c r="CC319">
        <v>100</v>
      </c>
      <c r="CD319" t="s">
        <v>937</v>
      </c>
      <c r="CE319">
        <v>0</v>
      </c>
      <c r="CI319">
        <v>0</v>
      </c>
      <c r="CJ319">
        <v>0</v>
      </c>
      <c r="CM319">
        <v>0</v>
      </c>
      <c r="CO319">
        <v>0</v>
      </c>
      <c r="CP319">
        <v>0</v>
      </c>
      <c r="CQ319">
        <v>0</v>
      </c>
      <c r="CT319">
        <v>0</v>
      </c>
      <c r="CU319">
        <v>0</v>
      </c>
      <c r="CV319">
        <v>0</v>
      </c>
      <c r="CW319">
        <f>VLOOKUP(A319,'[1]NOUVEAUX TARIFS'!$A$1:$E$467,5,FALSE)</f>
        <v>28.815000000000001</v>
      </c>
    </row>
    <row r="320" spans="1:101">
      <c r="A320" t="s">
        <v>460</v>
      </c>
      <c r="C320" t="str">
        <f>VLOOKUP(A320,'[1]PRIX D''ACHAT A JOUR'!$A$1:$C$477,3,FALSE)</f>
        <v>AS</v>
      </c>
      <c r="D320" t="s">
        <v>461</v>
      </c>
      <c r="E320">
        <v>12</v>
      </c>
      <c r="F320" t="s">
        <v>1207</v>
      </c>
      <c r="G320">
        <v>12</v>
      </c>
      <c r="H320" t="s">
        <v>1208</v>
      </c>
      <c r="M320" t="s">
        <v>929</v>
      </c>
      <c r="N320" t="s">
        <v>460</v>
      </c>
      <c r="O320" t="s">
        <v>461</v>
      </c>
      <c r="P320" t="s">
        <v>931</v>
      </c>
      <c r="Q320">
        <v>1</v>
      </c>
      <c r="R320">
        <v>1</v>
      </c>
      <c r="S320" s="36">
        <f>VLOOKUP(N320,'[1]Stock définitif au 31122021'!$A$3:$G$422,5,FALSE)</f>
        <v>267</v>
      </c>
      <c r="T320" s="36">
        <f>VLOOKUP(N320,'[1]Stock définitif au 31122021'!$A$3:$G$422,6,FALSE)</f>
        <v>19.39</v>
      </c>
      <c r="U320" s="36" t="str">
        <f>VLOOKUP(N320,'[1]Stock définitif au 31122021'!$A$3:$G$422,3,FALSE)</f>
        <v>AS</v>
      </c>
      <c r="V320">
        <v>19.39</v>
      </c>
      <c r="W320">
        <f>VLOOKUP(A320,'[1]EXPORT ARTICLES 03012022'!$A$1:$R$883,18,FALSE)</f>
        <v>19.39</v>
      </c>
      <c r="X320" s="45">
        <f>VLOOKUP(A320,'[1]PRIX D''ACHAT A JOUR'!$A$1:$G$477,7,FALSE)</f>
        <v>19.39</v>
      </c>
      <c r="Y320" s="46"/>
      <c r="Z320" s="46"/>
      <c r="AB320" s="41">
        <f>X320</f>
        <v>19.39</v>
      </c>
      <c r="AC320" s="42" t="s">
        <v>2917</v>
      </c>
      <c r="AD320">
        <v>19.39</v>
      </c>
      <c r="AE320" t="s">
        <v>932</v>
      </c>
      <c r="AF320">
        <v>0</v>
      </c>
      <c r="AI320" t="s">
        <v>933</v>
      </c>
      <c r="AJ320" t="s">
        <v>934</v>
      </c>
      <c r="AM320" t="s">
        <v>935</v>
      </c>
      <c r="AN320" t="s">
        <v>936</v>
      </c>
      <c r="AP320">
        <v>0</v>
      </c>
      <c r="AQ320">
        <v>0</v>
      </c>
      <c r="AS320">
        <v>27.15</v>
      </c>
      <c r="AT320" s="47">
        <f t="shared" si="89"/>
        <v>29.085000000000001</v>
      </c>
      <c r="AU320" s="48">
        <f t="shared" si="90"/>
        <v>29.085000000000001</v>
      </c>
      <c r="AV320" s="48"/>
      <c r="AW320" s="48"/>
      <c r="AX320">
        <v>2</v>
      </c>
      <c r="AY320">
        <v>0</v>
      </c>
      <c r="BK320" s="43">
        <f t="shared" si="92"/>
        <v>7.1270718232044283E-2</v>
      </c>
      <c r="BL320" s="9">
        <f t="shared" si="93"/>
        <v>1.4002062919030427</v>
      </c>
      <c r="BM320" s="45">
        <v>1.5</v>
      </c>
      <c r="BN320" s="48">
        <v>1.5</v>
      </c>
      <c r="BO320"/>
      <c r="BP320">
        <f>VLOOKUP(A320,'[1]Synthèse ventes 2021'!$A$1:$C$457,3,FALSE)</f>
        <v>1</v>
      </c>
      <c r="BQ320">
        <f t="shared" si="94"/>
        <v>22.880199999999999</v>
      </c>
      <c r="BR320">
        <f t="shared" si="95"/>
        <v>34.320299999999996</v>
      </c>
      <c r="BS320">
        <f t="shared" si="96"/>
        <v>11.440099999999997</v>
      </c>
      <c r="BT320">
        <v>32.58</v>
      </c>
      <c r="BV320">
        <v>1</v>
      </c>
      <c r="BW320">
        <v>508</v>
      </c>
      <c r="CB320">
        <v>100</v>
      </c>
      <c r="CC320">
        <v>100</v>
      </c>
      <c r="CD320" t="s">
        <v>937</v>
      </c>
      <c r="CE320">
        <v>0</v>
      </c>
      <c r="CI320">
        <v>0</v>
      </c>
      <c r="CJ320">
        <v>0</v>
      </c>
      <c r="CM320">
        <v>0</v>
      </c>
      <c r="CO320">
        <v>0</v>
      </c>
      <c r="CP320">
        <v>0</v>
      </c>
      <c r="CQ320">
        <v>0</v>
      </c>
      <c r="CT320">
        <v>0</v>
      </c>
      <c r="CU320">
        <v>0</v>
      </c>
      <c r="CV320">
        <v>0</v>
      </c>
      <c r="CW320">
        <f>VLOOKUP(A320,'[1]NOUVEAUX TARIFS'!$A$1:$E$467,5,FALSE)</f>
        <v>29.085000000000001</v>
      </c>
    </row>
    <row r="321" spans="1:101">
      <c r="A321" t="s">
        <v>574</v>
      </c>
      <c r="C321" t="str">
        <f>VLOOKUP(A321,'[1]PRIX D''ACHAT A JOUR'!$A$1:$C$477,3,FALSE)</f>
        <v>AS</v>
      </c>
      <c r="D321" t="s">
        <v>575</v>
      </c>
      <c r="E321">
        <v>3</v>
      </c>
      <c r="F321" t="s">
        <v>1002</v>
      </c>
      <c r="G321">
        <v>7</v>
      </c>
      <c r="H321" t="s">
        <v>1002</v>
      </c>
      <c r="K321">
        <v>3</v>
      </c>
      <c r="L321" t="s">
        <v>1003</v>
      </c>
      <c r="M321" t="s">
        <v>986</v>
      </c>
      <c r="N321" t="s">
        <v>2007</v>
      </c>
      <c r="O321" t="s">
        <v>2008</v>
      </c>
      <c r="P321" t="s">
        <v>931</v>
      </c>
      <c r="Q321">
        <v>1</v>
      </c>
      <c r="R321">
        <v>100</v>
      </c>
      <c r="S321" s="36" t="e">
        <f>VLOOKUP(N321,'[1]Stock définitif au 31122021'!$A$3:$G$422,5,FALSE)</f>
        <v>#N/A</v>
      </c>
      <c r="T321" s="36" t="e">
        <f>VLOOKUP(N321,'[1]Stock définitif au 31122021'!$A$3:$G$422,6,FALSE)</f>
        <v>#N/A</v>
      </c>
      <c r="U321" s="36" t="e">
        <f>VLOOKUP(N321,'[1]Stock définitif au 31122021'!$A$3:$G$422,3,FALSE)</f>
        <v>#N/A</v>
      </c>
      <c r="V321" s="36">
        <v>18.27</v>
      </c>
      <c r="W321" s="36">
        <f>VLOOKUP(A321,'[1]EXPORT ARTICLES 03012022'!$A$1:$R$883,18,FALSE)</f>
        <v>18.27</v>
      </c>
      <c r="X321" s="2">
        <f>VLOOKUP(A321,'[1]PRIX D''ACHAT A JOUR'!$A$1:$G$477,7,FALSE)</f>
        <v>18.27</v>
      </c>
      <c r="Y321" s="46"/>
      <c r="Z321" s="46"/>
      <c r="AA321" s="53">
        <v>0.08</v>
      </c>
      <c r="AB321" s="41">
        <f>X321*(1+AA321)</f>
        <v>19.7316</v>
      </c>
      <c r="AC321" s="42" t="s">
        <v>2917</v>
      </c>
      <c r="AD321">
        <v>18.27</v>
      </c>
      <c r="AE321" t="s">
        <v>932</v>
      </c>
      <c r="AF321">
        <v>0</v>
      </c>
      <c r="AI321" t="s">
        <v>933</v>
      </c>
      <c r="AJ321" t="s">
        <v>934</v>
      </c>
      <c r="AM321" t="s">
        <v>935</v>
      </c>
      <c r="AN321" t="s">
        <v>936</v>
      </c>
      <c r="AP321">
        <v>0</v>
      </c>
      <c r="AQ321">
        <v>0</v>
      </c>
      <c r="AS321" s="36">
        <v>27.41</v>
      </c>
      <c r="AT321" s="54">
        <f t="shared" si="89"/>
        <v>27.405000000000001</v>
      </c>
      <c r="AU321" s="42">
        <f t="shared" si="90"/>
        <v>29.5974</v>
      </c>
      <c r="AV321" s="48"/>
      <c r="AW321" s="48"/>
      <c r="AX321">
        <v>2</v>
      </c>
      <c r="AY321">
        <v>0</v>
      </c>
      <c r="BK321" s="43">
        <f t="shared" si="92"/>
        <v>7.9802991608901863E-2</v>
      </c>
      <c r="BL321" s="55">
        <f t="shared" si="93"/>
        <v>1.5002736726874659</v>
      </c>
      <c r="BM321" s="45">
        <v>1.5</v>
      </c>
      <c r="BN321" s="48">
        <v>1.5</v>
      </c>
      <c r="BP321">
        <f>VLOOKUP(A321,'[1]Synthèse ventes 2021'!$A$1:$C$457,3,FALSE)</f>
        <v>128</v>
      </c>
      <c r="BQ321">
        <f t="shared" si="94"/>
        <v>2980.2608639999999</v>
      </c>
      <c r="BR321">
        <f t="shared" si="95"/>
        <v>4470.3912959999998</v>
      </c>
      <c r="BS321">
        <f t="shared" si="96"/>
        <v>1490.1304319999999</v>
      </c>
      <c r="BT321">
        <v>32.89</v>
      </c>
      <c r="BV321">
        <v>1</v>
      </c>
      <c r="BW321">
        <v>542</v>
      </c>
      <c r="CB321">
        <v>100</v>
      </c>
      <c r="CC321">
        <v>100</v>
      </c>
      <c r="CD321" t="s">
        <v>937</v>
      </c>
      <c r="CE321">
        <v>0</v>
      </c>
      <c r="CI321">
        <v>0</v>
      </c>
      <c r="CJ321">
        <v>0</v>
      </c>
      <c r="CM321">
        <v>0</v>
      </c>
      <c r="CO321">
        <v>0</v>
      </c>
      <c r="CP321">
        <v>0</v>
      </c>
      <c r="CQ321">
        <v>0</v>
      </c>
      <c r="CT321">
        <v>0</v>
      </c>
      <c r="CU321">
        <v>0</v>
      </c>
      <c r="CV321">
        <v>0</v>
      </c>
      <c r="CW321">
        <f>VLOOKUP(A321,'[1]NOUVEAUX TARIFS'!$A$1:$E$467,5,FALSE)</f>
        <v>29.5974</v>
      </c>
    </row>
    <row r="322" spans="1:101" hidden="1">
      <c r="A322" t="s">
        <v>1390</v>
      </c>
      <c r="C322" t="str">
        <f>VLOOKUP(A322,'[1]PRIX D''ACHAT A JOUR'!$A$1:$C$477,3,FALSE)</f>
        <v>AN</v>
      </c>
      <c r="D322" t="s">
        <v>1391</v>
      </c>
      <c r="M322" t="s">
        <v>1384</v>
      </c>
      <c r="N322" t="s">
        <v>1390</v>
      </c>
      <c r="O322" t="s">
        <v>1392</v>
      </c>
      <c r="P322">
        <v>1</v>
      </c>
      <c r="Q322">
        <v>1</v>
      </c>
      <c r="R322">
        <v>1</v>
      </c>
      <c r="S322" s="36" t="e">
        <f>VLOOKUP(N322,'[1]Stock définitif au 31122021'!$A$3:$G$422,5,FALSE)</f>
        <v>#N/A</v>
      </c>
      <c r="T322" s="36" t="e">
        <f>VLOOKUP(N322,'[1]Stock définitif au 31122021'!$A$3:$G$422,6,FALSE)</f>
        <v>#N/A</v>
      </c>
      <c r="U322" s="36" t="e">
        <f>VLOOKUP(N322,'[1]Stock définitif au 31122021'!$A$3:$G$422,3,FALSE)</f>
        <v>#N/A</v>
      </c>
      <c r="V322">
        <v>0</v>
      </c>
      <c r="W322">
        <f>VLOOKUP(A322,'[1]EXPORT ARTICLES 03012022'!$A$1:$R$883,18,FALSE)</f>
        <v>0</v>
      </c>
      <c r="X322" s="45">
        <f>VLOOKUP(A322,'[1]PRIX D''ACHAT A JOUR'!$A$1:$G$477,7,FALSE)</f>
        <v>0</v>
      </c>
      <c r="Y322" s="46">
        <v>0</v>
      </c>
      <c r="Z322" s="46">
        <f>X322-Y322</f>
        <v>0</v>
      </c>
      <c r="AB322" s="42">
        <f>VLOOKUP(A322,'[1]PRIX D''ACHAT A JOUR'!$A$1:$J$477,10,FALSE)</f>
        <v>0</v>
      </c>
      <c r="AD322">
        <v>0</v>
      </c>
      <c r="AE322" t="s">
        <v>932</v>
      </c>
      <c r="AF322">
        <v>0</v>
      </c>
      <c r="AI322" t="s">
        <v>933</v>
      </c>
      <c r="AJ322" t="s">
        <v>934</v>
      </c>
      <c r="AM322" t="s">
        <v>935</v>
      </c>
      <c r="AN322" t="s">
        <v>936</v>
      </c>
      <c r="AO322">
        <v>1</v>
      </c>
      <c r="AP322">
        <v>0</v>
      </c>
      <c r="AQ322">
        <v>0</v>
      </c>
      <c r="AS322">
        <v>179.4</v>
      </c>
      <c r="AT322" s="47">
        <f t="shared" si="89"/>
        <v>0</v>
      </c>
      <c r="AU322" s="48">
        <f t="shared" si="90"/>
        <v>0</v>
      </c>
      <c r="AV322" s="48"/>
      <c r="AW322" s="48"/>
      <c r="AX322">
        <v>2</v>
      </c>
      <c r="AY322">
        <v>0</v>
      </c>
      <c r="BK322" s="43">
        <f t="shared" si="92"/>
        <v>-1</v>
      </c>
      <c r="BL322" t="e">
        <f t="shared" si="93"/>
        <v>#DIV/0!</v>
      </c>
      <c r="BM322" s="45"/>
      <c r="BN322" s="48"/>
      <c r="BO322"/>
      <c r="BP322"/>
      <c r="BQ322" t="str">
        <f t="shared" si="94"/>
        <v/>
      </c>
      <c r="BR322" t="str">
        <f t="shared" si="95"/>
        <v/>
      </c>
      <c r="BS322" t="str">
        <f t="shared" si="96"/>
        <v/>
      </c>
      <c r="BT322">
        <v>215.28</v>
      </c>
      <c r="CB322">
        <v>100</v>
      </c>
      <c r="CC322">
        <v>100</v>
      </c>
      <c r="CD322" t="s">
        <v>960</v>
      </c>
      <c r="CE322">
        <v>0</v>
      </c>
      <c r="CI322">
        <v>0</v>
      </c>
      <c r="CJ322">
        <v>0</v>
      </c>
      <c r="CM322">
        <v>0</v>
      </c>
      <c r="CO322">
        <v>0</v>
      </c>
      <c r="CP322">
        <v>0</v>
      </c>
      <c r="CQ322">
        <v>0</v>
      </c>
      <c r="CT322">
        <v>0</v>
      </c>
      <c r="CU322">
        <v>0</v>
      </c>
      <c r="CV322">
        <v>0</v>
      </c>
      <c r="CW322" t="e">
        <f>VLOOKUP(A322,'[1]NOUVEAUX TARIFS'!$A$1:$E$467,5,FALSE)</f>
        <v>#N/A</v>
      </c>
    </row>
    <row r="323" spans="1:101" hidden="1">
      <c r="A323" t="s">
        <v>1387</v>
      </c>
      <c r="C323" t="str">
        <f>VLOOKUP(A323,'[1]PRIX D''ACHAT A JOUR'!$A$1:$C$477,3,FALSE)</f>
        <v>AN</v>
      </c>
      <c r="D323" t="s">
        <v>1388</v>
      </c>
      <c r="M323" t="s">
        <v>1384</v>
      </c>
      <c r="N323" t="s">
        <v>1387</v>
      </c>
      <c r="O323" t="s">
        <v>1389</v>
      </c>
      <c r="P323">
        <v>1</v>
      </c>
      <c r="Q323">
        <v>1</v>
      </c>
      <c r="R323">
        <v>1</v>
      </c>
      <c r="S323" s="36" t="e">
        <f>VLOOKUP(N323,'[1]Stock définitif au 31122021'!$A$3:$G$422,5,FALSE)</f>
        <v>#N/A</v>
      </c>
      <c r="T323" s="36" t="e">
        <f>VLOOKUP(N323,'[1]Stock définitif au 31122021'!$A$3:$G$422,6,FALSE)</f>
        <v>#N/A</v>
      </c>
      <c r="U323" s="36" t="e">
        <f>VLOOKUP(N323,'[1]Stock définitif au 31122021'!$A$3:$G$422,3,FALSE)</f>
        <v>#N/A</v>
      </c>
      <c r="V323">
        <v>0</v>
      </c>
      <c r="W323">
        <f>VLOOKUP(A323,'[1]EXPORT ARTICLES 03012022'!$A$1:$R$883,18,FALSE)</f>
        <v>0</v>
      </c>
      <c r="X323" s="45">
        <f>VLOOKUP(A323,'[1]PRIX D''ACHAT A JOUR'!$A$1:$G$477,7,FALSE)</f>
        <v>0</v>
      </c>
      <c r="Y323" s="46">
        <v>0</v>
      </c>
      <c r="Z323" s="46">
        <f>X323-Y323</f>
        <v>0</v>
      </c>
      <c r="AB323" s="42">
        <f>VLOOKUP(A323,'[1]PRIX D''ACHAT A JOUR'!$A$1:$J$477,10,FALSE)</f>
        <v>0</v>
      </c>
      <c r="AD323">
        <v>0</v>
      </c>
      <c r="AE323" t="s">
        <v>932</v>
      </c>
      <c r="AF323">
        <v>0</v>
      </c>
      <c r="AI323" t="s">
        <v>933</v>
      </c>
      <c r="AJ323" t="s">
        <v>934</v>
      </c>
      <c r="AM323" t="s">
        <v>935</v>
      </c>
      <c r="AN323" t="s">
        <v>936</v>
      </c>
      <c r="AO323">
        <v>1</v>
      </c>
      <c r="AP323">
        <v>0</v>
      </c>
      <c r="AQ323">
        <v>0</v>
      </c>
      <c r="AS323">
        <v>172.5</v>
      </c>
      <c r="AT323" s="47">
        <f t="shared" si="89"/>
        <v>0</v>
      </c>
      <c r="AU323" s="48">
        <f t="shared" si="90"/>
        <v>0</v>
      </c>
      <c r="AV323" s="48"/>
      <c r="AW323" s="48"/>
      <c r="AX323">
        <v>2</v>
      </c>
      <c r="AY323">
        <v>0</v>
      </c>
      <c r="BK323" s="43">
        <f t="shared" si="92"/>
        <v>-1</v>
      </c>
      <c r="BL323" t="e">
        <f t="shared" si="93"/>
        <v>#DIV/0!</v>
      </c>
      <c r="BM323" s="45"/>
      <c r="BN323" s="48"/>
      <c r="BO323"/>
      <c r="BP323"/>
      <c r="BQ323" t="str">
        <f t="shared" si="94"/>
        <v/>
      </c>
      <c r="BR323" t="str">
        <f t="shared" si="95"/>
        <v/>
      </c>
      <c r="BS323" t="str">
        <f t="shared" si="96"/>
        <v/>
      </c>
      <c r="BT323">
        <v>207</v>
      </c>
      <c r="CB323">
        <v>100</v>
      </c>
      <c r="CC323">
        <v>100</v>
      </c>
      <c r="CD323" t="s">
        <v>960</v>
      </c>
      <c r="CE323">
        <v>0</v>
      </c>
      <c r="CI323">
        <v>0</v>
      </c>
      <c r="CJ323">
        <v>0</v>
      </c>
      <c r="CM323">
        <v>0</v>
      </c>
      <c r="CO323">
        <v>0</v>
      </c>
      <c r="CP323">
        <v>0</v>
      </c>
      <c r="CQ323">
        <v>0</v>
      </c>
      <c r="CT323">
        <v>0</v>
      </c>
      <c r="CU323">
        <v>0</v>
      </c>
      <c r="CV323">
        <v>0</v>
      </c>
      <c r="CW323" t="e">
        <f>VLOOKUP(A323,'[1]NOUVEAUX TARIFS'!$A$1:$E$467,5,FALSE)</f>
        <v>#N/A</v>
      </c>
    </row>
    <row r="324" spans="1:101" hidden="1">
      <c r="A324" t="s">
        <v>2580</v>
      </c>
      <c r="C324" t="str">
        <f>VLOOKUP(A324,'[1]PRIX D''ACHAT A JOUR'!$A$1:$C$477,3,FALSE)</f>
        <v>AN</v>
      </c>
      <c r="D324" t="s">
        <v>2581</v>
      </c>
      <c r="E324">
        <v>10</v>
      </c>
      <c r="F324" t="s">
        <v>938</v>
      </c>
      <c r="K324">
        <v>2</v>
      </c>
      <c r="L324" t="s">
        <v>955</v>
      </c>
      <c r="M324" t="s">
        <v>956</v>
      </c>
      <c r="N324" t="s">
        <v>2582</v>
      </c>
      <c r="O324" t="s">
        <v>2581</v>
      </c>
      <c r="Q324">
        <v>1</v>
      </c>
      <c r="R324">
        <v>1</v>
      </c>
      <c r="S324" s="36" t="e">
        <f>VLOOKUP(N324,'[1]Stock définitif au 31122021'!$A$3:$G$422,5,FALSE)</f>
        <v>#N/A</v>
      </c>
      <c r="T324" s="36" t="e">
        <f>VLOOKUP(N324,'[1]Stock définitif au 31122021'!$A$3:$G$422,6,FALSE)</f>
        <v>#N/A</v>
      </c>
      <c r="U324" s="36" t="e">
        <f>VLOOKUP(N324,'[1]Stock définitif au 31122021'!$A$3:$G$422,3,FALSE)</f>
        <v>#N/A</v>
      </c>
      <c r="V324">
        <v>49.12</v>
      </c>
      <c r="W324">
        <f>VLOOKUP(A324,'[1]EXPORT ARTICLES 03012022'!$A$1:$R$883,18,FALSE)</f>
        <v>49.12</v>
      </c>
      <c r="X324" s="45">
        <f>VLOOKUP(A324,'[1]PRIX D''ACHAT A JOUR'!$A$1:$G$477,7,FALSE)</f>
        <v>49.12</v>
      </c>
      <c r="Y324" s="46"/>
      <c r="Z324" s="46"/>
      <c r="AA324" s="53">
        <v>0.04</v>
      </c>
      <c r="AB324" s="41">
        <f>VLOOKUP(A324,'[1]PRIX D''ACHAT A JOUR'!$A$1:$J$477,10,FALSE)</f>
        <v>55.01</v>
      </c>
      <c r="AC324" s="42" t="s">
        <v>2917</v>
      </c>
      <c r="AD324">
        <v>49.12</v>
      </c>
      <c r="AE324" t="s">
        <v>932</v>
      </c>
      <c r="AF324">
        <v>0</v>
      </c>
      <c r="AI324" t="s">
        <v>2952</v>
      </c>
      <c r="AJ324" t="s">
        <v>2953</v>
      </c>
      <c r="AM324" t="s">
        <v>935</v>
      </c>
      <c r="AN324" t="s">
        <v>936</v>
      </c>
      <c r="AP324">
        <v>0</v>
      </c>
      <c r="AQ324">
        <v>0</v>
      </c>
      <c r="AS324">
        <v>75</v>
      </c>
      <c r="AT324" s="47">
        <f t="shared" si="89"/>
        <v>73.679999999999993</v>
      </c>
      <c r="AU324" s="48">
        <f t="shared" si="90"/>
        <v>82.515000000000001</v>
      </c>
      <c r="AV324" s="48"/>
      <c r="AW324" s="48"/>
      <c r="AX324">
        <v>3</v>
      </c>
      <c r="AY324">
        <v>0</v>
      </c>
      <c r="BK324" s="43">
        <f t="shared" si="92"/>
        <v>0.10020000000000001</v>
      </c>
      <c r="BL324" s="9">
        <f t="shared" si="93"/>
        <v>1.5268729641693812</v>
      </c>
      <c r="BM324" s="45">
        <v>1.5</v>
      </c>
      <c r="BN324" s="48">
        <v>1.5</v>
      </c>
      <c r="BO324"/>
      <c r="BP324"/>
      <c r="BQ324" t="str">
        <f t="shared" si="94"/>
        <v/>
      </c>
      <c r="BR324" t="str">
        <f t="shared" si="95"/>
        <v/>
      </c>
      <c r="BS324" t="str">
        <f t="shared" si="96"/>
        <v/>
      </c>
      <c r="BT324">
        <v>90</v>
      </c>
      <c r="CB324">
        <v>100</v>
      </c>
      <c r="CC324">
        <v>100</v>
      </c>
      <c r="CD324" t="s">
        <v>951</v>
      </c>
      <c r="CE324">
        <v>0</v>
      </c>
      <c r="CI324">
        <v>0</v>
      </c>
      <c r="CJ324">
        <v>0</v>
      </c>
      <c r="CM324">
        <v>0</v>
      </c>
      <c r="CO324">
        <v>0</v>
      </c>
      <c r="CP324">
        <v>0</v>
      </c>
      <c r="CQ324">
        <v>0</v>
      </c>
      <c r="CT324">
        <v>0</v>
      </c>
      <c r="CU324">
        <v>0</v>
      </c>
      <c r="CV324">
        <v>0</v>
      </c>
      <c r="CW324" t="e">
        <f>VLOOKUP(A324,'[1]NOUVEAUX TARIFS'!$A$1:$E$467,5,FALSE)</f>
        <v>#N/A</v>
      </c>
    </row>
    <row r="325" spans="1:101" hidden="1">
      <c r="A325" t="s">
        <v>2577</v>
      </c>
      <c r="C325" t="str">
        <f>VLOOKUP(A325,'[1]PRIX D''ACHAT A JOUR'!$A$1:$C$477,3,FALSE)</f>
        <v>AN</v>
      </c>
      <c r="D325" t="s">
        <v>2578</v>
      </c>
      <c r="E325">
        <v>10</v>
      </c>
      <c r="F325" t="s">
        <v>938</v>
      </c>
      <c r="K325">
        <v>2</v>
      </c>
      <c r="L325" t="s">
        <v>955</v>
      </c>
      <c r="M325" t="s">
        <v>956</v>
      </c>
      <c r="N325" t="s">
        <v>2579</v>
      </c>
      <c r="O325" t="s">
        <v>2578</v>
      </c>
      <c r="Q325">
        <v>1</v>
      </c>
      <c r="R325">
        <v>1</v>
      </c>
      <c r="S325" s="36" t="e">
        <f>VLOOKUP(N325,'[1]Stock définitif au 31122021'!$A$3:$G$422,5,FALSE)</f>
        <v>#N/A</v>
      </c>
      <c r="T325" s="36" t="e">
        <f>VLOOKUP(N325,'[1]Stock définitif au 31122021'!$A$3:$G$422,6,FALSE)</f>
        <v>#N/A</v>
      </c>
      <c r="U325" s="36" t="e">
        <f>VLOOKUP(N325,'[1]Stock définitif au 31122021'!$A$3:$G$422,3,FALSE)</f>
        <v>#N/A</v>
      </c>
      <c r="V325">
        <v>52.19</v>
      </c>
      <c r="W325">
        <f>VLOOKUP(A325,'[1]EXPORT ARTICLES 03012022'!$A$1:$R$883,18,FALSE)</f>
        <v>52.19</v>
      </c>
      <c r="X325" s="45">
        <f>VLOOKUP(A325,'[1]PRIX D''ACHAT A JOUR'!$A$1:$G$477,7,FALSE)</f>
        <v>52.19</v>
      </c>
      <c r="Y325" s="46"/>
      <c r="Z325" s="46"/>
      <c r="AA325" s="53">
        <v>0.04</v>
      </c>
      <c r="AB325" s="41">
        <f>VLOOKUP(A325,'[1]PRIX D''ACHAT A JOUR'!$A$1:$J$477,10,FALSE)</f>
        <v>58.45</v>
      </c>
      <c r="AC325" s="42" t="s">
        <v>2917</v>
      </c>
      <c r="AD325">
        <v>52.19</v>
      </c>
      <c r="AE325" t="s">
        <v>932</v>
      </c>
      <c r="AF325">
        <v>0</v>
      </c>
      <c r="AI325" t="s">
        <v>2952</v>
      </c>
      <c r="AJ325" t="s">
        <v>2953</v>
      </c>
      <c r="AM325" t="s">
        <v>935</v>
      </c>
      <c r="AN325" t="s">
        <v>936</v>
      </c>
      <c r="AP325">
        <v>0</v>
      </c>
      <c r="AQ325">
        <v>0</v>
      </c>
      <c r="AS325">
        <v>75</v>
      </c>
      <c r="AT325" s="47">
        <f t="shared" si="89"/>
        <v>78.284999999999997</v>
      </c>
      <c r="AU325" s="48">
        <f t="shared" si="90"/>
        <v>87.675000000000011</v>
      </c>
      <c r="AV325" s="48"/>
      <c r="AW325" s="48"/>
      <c r="AX325">
        <v>3</v>
      </c>
      <c r="AY325">
        <v>0</v>
      </c>
      <c r="BK325" s="43">
        <f t="shared" si="92"/>
        <v>0.16900000000000015</v>
      </c>
      <c r="BL325" s="9">
        <f t="shared" si="93"/>
        <v>1.4370569074535353</v>
      </c>
      <c r="BM325" s="45">
        <v>1.5</v>
      </c>
      <c r="BN325" s="48">
        <v>1.5</v>
      </c>
      <c r="BO325"/>
      <c r="BP325">
        <f>VLOOKUP(A325,'[1]Synthèse ventes 2021'!$A$1:$C$457,3,FALSE)</f>
        <v>1</v>
      </c>
      <c r="BQ325">
        <f t="shared" si="94"/>
        <v>68.971000000000004</v>
      </c>
      <c r="BR325">
        <f t="shared" si="95"/>
        <v>103.45650000000001</v>
      </c>
      <c r="BS325">
        <f t="shared" si="96"/>
        <v>34.485500000000002</v>
      </c>
      <c r="BT325">
        <v>90</v>
      </c>
      <c r="CB325">
        <v>100</v>
      </c>
      <c r="CC325">
        <v>100</v>
      </c>
      <c r="CD325" t="s">
        <v>951</v>
      </c>
      <c r="CE325">
        <v>0</v>
      </c>
      <c r="CI325">
        <v>0</v>
      </c>
      <c r="CJ325">
        <v>0</v>
      </c>
      <c r="CM325">
        <v>0</v>
      </c>
      <c r="CO325">
        <v>0</v>
      </c>
      <c r="CP325">
        <v>0</v>
      </c>
      <c r="CQ325">
        <v>0</v>
      </c>
      <c r="CT325">
        <v>0</v>
      </c>
      <c r="CU325">
        <v>0</v>
      </c>
      <c r="CV325">
        <v>0</v>
      </c>
      <c r="CW325" t="e">
        <f>VLOOKUP(A325,'[1]NOUVEAUX TARIFS'!$A$1:$E$467,5,FALSE)</f>
        <v>#N/A</v>
      </c>
    </row>
    <row r="326" spans="1:101" hidden="1">
      <c r="A326" t="s">
        <v>2014</v>
      </c>
      <c r="C326" t="str">
        <f>VLOOKUP(A326,'[1]PRIX D''ACHAT A JOUR'!$A$1:$C$477,3,FALSE)</f>
        <v>AN</v>
      </c>
      <c r="D326" t="s">
        <v>2015</v>
      </c>
      <c r="E326">
        <v>9</v>
      </c>
      <c r="F326" t="s">
        <v>1222</v>
      </c>
      <c r="G326">
        <v>5</v>
      </c>
      <c r="H326" t="s">
        <v>1222</v>
      </c>
      <c r="K326">
        <v>3</v>
      </c>
      <c r="L326" t="s">
        <v>1223</v>
      </c>
      <c r="M326" t="s">
        <v>1492</v>
      </c>
      <c r="N326" t="s">
        <v>2014</v>
      </c>
      <c r="O326" t="s">
        <v>2015</v>
      </c>
      <c r="Q326">
        <v>1</v>
      </c>
      <c r="R326">
        <v>1</v>
      </c>
      <c r="S326" s="36">
        <f>VLOOKUP(N326,'[1]Stock définitif au 31122021'!$A$3:$G$422,5,FALSE)</f>
        <v>232</v>
      </c>
      <c r="T326" s="36">
        <f>VLOOKUP(N326,'[1]Stock définitif au 31122021'!$A$3:$G$422,6,FALSE)</f>
        <v>0.82</v>
      </c>
      <c r="U326" s="36" t="str">
        <f>VLOOKUP(N326,'[1]Stock définitif au 31122021'!$A$3:$G$422,3,FALSE)</f>
        <v>AN</v>
      </c>
      <c r="V326">
        <v>0.82179999999999997</v>
      </c>
      <c r="W326">
        <v>0.82179999999999997</v>
      </c>
      <c r="X326" s="45">
        <f>VLOOKUP(A326,'[1]PRIX D''ACHAT A JOUR'!$A$1:$G$477,7,FALSE)</f>
        <v>0.82179999999999997</v>
      </c>
      <c r="Y326" s="46"/>
      <c r="Z326" s="46"/>
      <c r="AB326" s="41">
        <f>+X326</f>
        <v>0.82179999999999997</v>
      </c>
      <c r="AC326" s="42" t="s">
        <v>2917</v>
      </c>
      <c r="AD326">
        <v>0.91300000000000003</v>
      </c>
      <c r="AE326" t="s">
        <v>932</v>
      </c>
      <c r="AF326">
        <v>0</v>
      </c>
      <c r="AI326" t="s">
        <v>933</v>
      </c>
      <c r="AJ326" t="s">
        <v>934</v>
      </c>
      <c r="AM326" t="s">
        <v>935</v>
      </c>
      <c r="AN326" t="s">
        <v>936</v>
      </c>
      <c r="AP326">
        <v>0</v>
      </c>
      <c r="AQ326">
        <v>0</v>
      </c>
      <c r="AS326">
        <v>1.42</v>
      </c>
      <c r="AT326" s="47">
        <f t="shared" si="89"/>
        <v>1.43815</v>
      </c>
      <c r="AU326" s="48">
        <f t="shared" si="90"/>
        <v>1.43815</v>
      </c>
      <c r="AV326" s="48"/>
      <c r="AW326" s="48"/>
      <c r="AX326">
        <v>2</v>
      </c>
      <c r="AY326">
        <v>0</v>
      </c>
      <c r="BK326" s="43">
        <f t="shared" si="92"/>
        <v>1.2781690140845148E-2</v>
      </c>
      <c r="BL326" s="9">
        <f t="shared" si="93"/>
        <v>1.7279143343879289</v>
      </c>
      <c r="BM326" s="45">
        <v>1.75</v>
      </c>
      <c r="BN326" s="48">
        <v>1.75</v>
      </c>
      <c r="BO326"/>
      <c r="BP326"/>
      <c r="BQ326" t="str">
        <f t="shared" si="94"/>
        <v/>
      </c>
      <c r="BR326" t="str">
        <f t="shared" si="95"/>
        <v/>
      </c>
      <c r="BS326" t="str">
        <f t="shared" si="96"/>
        <v/>
      </c>
      <c r="BT326">
        <v>1.7</v>
      </c>
      <c r="CB326">
        <v>100</v>
      </c>
      <c r="CC326">
        <v>100</v>
      </c>
      <c r="CD326" t="s">
        <v>951</v>
      </c>
      <c r="CE326">
        <v>0</v>
      </c>
      <c r="CI326">
        <v>0</v>
      </c>
      <c r="CJ326">
        <v>0</v>
      </c>
      <c r="CM326">
        <v>0</v>
      </c>
      <c r="CO326">
        <v>0</v>
      </c>
      <c r="CP326">
        <v>0</v>
      </c>
      <c r="CQ326">
        <v>0</v>
      </c>
      <c r="CT326">
        <v>0</v>
      </c>
      <c r="CU326">
        <v>0</v>
      </c>
      <c r="CV326">
        <v>0</v>
      </c>
      <c r="CW326" t="e">
        <f>VLOOKUP(A326,'[1]NOUVEAUX TARIFS'!$A$1:$E$467,5,FALSE)</f>
        <v>#N/A</v>
      </c>
    </row>
    <row r="327" spans="1:101" hidden="1">
      <c r="A327" t="s">
        <v>2011</v>
      </c>
      <c r="C327" t="str">
        <f>VLOOKUP(A327,'[1]PRIX D''ACHAT A JOUR'!$A$1:$C$477,3,FALSE)</f>
        <v>AN</v>
      </c>
      <c r="D327" t="s">
        <v>2012</v>
      </c>
      <c r="E327">
        <v>9</v>
      </c>
      <c r="F327" t="s">
        <v>1222</v>
      </c>
      <c r="G327">
        <v>5</v>
      </c>
      <c r="H327" t="s">
        <v>1222</v>
      </c>
      <c r="K327">
        <v>3</v>
      </c>
      <c r="L327" t="s">
        <v>1223</v>
      </c>
      <c r="M327" t="s">
        <v>1492</v>
      </c>
      <c r="N327" t="s">
        <v>2011</v>
      </c>
      <c r="O327" t="s">
        <v>2012</v>
      </c>
      <c r="Q327">
        <v>1</v>
      </c>
      <c r="R327">
        <v>1</v>
      </c>
      <c r="S327" s="36">
        <f>VLOOKUP(N327,'[1]Stock définitif au 31122021'!$A$3:$G$422,5,FALSE)</f>
        <v>40</v>
      </c>
      <c r="T327" s="36">
        <f>VLOOKUP(N327,'[1]Stock définitif au 31122021'!$A$3:$G$422,6,FALSE)</f>
        <v>3.14</v>
      </c>
      <c r="U327" s="36" t="str">
        <f>VLOOKUP(N327,'[1]Stock définitif au 31122021'!$A$3:$G$422,3,FALSE)</f>
        <v>AN</v>
      </c>
      <c r="V327">
        <v>3.1379999999999999</v>
      </c>
      <c r="W327">
        <v>3.1379999999999999</v>
      </c>
      <c r="X327" s="45">
        <f>VLOOKUP(A327,'[1]PRIX D''ACHAT A JOUR'!$A$1:$G$477,7,FALSE)</f>
        <v>3.1379999999999999</v>
      </c>
      <c r="Y327" s="46"/>
      <c r="Z327" s="46"/>
      <c r="AB327" s="41">
        <f>+X327</f>
        <v>3.1379999999999999</v>
      </c>
      <c r="AC327" s="42" t="s">
        <v>2917</v>
      </c>
      <c r="AD327">
        <v>3.38</v>
      </c>
      <c r="AE327" t="s">
        <v>932</v>
      </c>
      <c r="AF327">
        <v>0</v>
      </c>
      <c r="AI327" t="s">
        <v>933</v>
      </c>
      <c r="AJ327" t="s">
        <v>934</v>
      </c>
      <c r="AM327" t="s">
        <v>935</v>
      </c>
      <c r="AN327" t="s">
        <v>936</v>
      </c>
      <c r="AP327">
        <v>0</v>
      </c>
      <c r="AQ327">
        <v>0</v>
      </c>
      <c r="AS327">
        <v>5.23</v>
      </c>
      <c r="AT327" s="47">
        <f t="shared" si="89"/>
        <v>5.4915000000000003</v>
      </c>
      <c r="AU327" s="48">
        <f t="shared" si="90"/>
        <v>5.4915000000000003</v>
      </c>
      <c r="AV327" s="48"/>
      <c r="AW327" s="48"/>
      <c r="AX327">
        <v>2</v>
      </c>
      <c r="AY327">
        <v>0</v>
      </c>
      <c r="BK327" s="43">
        <f t="shared" si="92"/>
        <v>4.9999999999999968E-2</v>
      </c>
      <c r="BL327" s="9">
        <f t="shared" si="93"/>
        <v>1.666666666666667</v>
      </c>
      <c r="BM327" s="45">
        <v>1.75</v>
      </c>
      <c r="BN327" s="48">
        <v>1.75</v>
      </c>
      <c r="BO327"/>
      <c r="BP327"/>
      <c r="BQ327" t="str">
        <f t="shared" si="94"/>
        <v/>
      </c>
      <c r="BR327" t="str">
        <f t="shared" si="95"/>
        <v/>
      </c>
      <c r="BS327" t="str">
        <f t="shared" si="96"/>
        <v/>
      </c>
      <c r="BT327">
        <v>6.28</v>
      </c>
      <c r="CB327">
        <v>100</v>
      </c>
      <c r="CC327">
        <v>100</v>
      </c>
      <c r="CD327" t="s">
        <v>951</v>
      </c>
      <c r="CE327">
        <v>0</v>
      </c>
      <c r="CI327">
        <v>0</v>
      </c>
      <c r="CJ327">
        <v>0</v>
      </c>
      <c r="CM327">
        <v>0</v>
      </c>
      <c r="CO327">
        <v>0</v>
      </c>
      <c r="CP327">
        <v>0</v>
      </c>
      <c r="CQ327">
        <v>0</v>
      </c>
      <c r="CT327">
        <v>0</v>
      </c>
      <c r="CU327">
        <v>0</v>
      </c>
      <c r="CV327">
        <v>0</v>
      </c>
      <c r="CW327" t="e">
        <f>VLOOKUP(A327,'[1]NOUVEAUX TARIFS'!$A$1:$E$467,5,FALSE)</f>
        <v>#N/A</v>
      </c>
    </row>
    <row r="328" spans="1:101" hidden="1">
      <c r="A328" t="s">
        <v>1697</v>
      </c>
      <c r="C328" t="e">
        <f>VLOOKUP(A328,'[1]PRIX D''ACHAT A JOUR'!$A$1:$C$477,3,FALSE)</f>
        <v>#N/A</v>
      </c>
      <c r="D328" t="s">
        <v>1698</v>
      </c>
      <c r="E328">
        <v>10</v>
      </c>
      <c r="F328" t="s">
        <v>938</v>
      </c>
      <c r="M328" t="s">
        <v>956</v>
      </c>
      <c r="N328" t="s">
        <v>1697</v>
      </c>
      <c r="O328" t="s">
        <v>1699</v>
      </c>
      <c r="Q328">
        <v>1</v>
      </c>
      <c r="R328">
        <v>1</v>
      </c>
      <c r="S328" s="36" t="e">
        <f>VLOOKUP(N328,'[1]Stock définitif au 31122021'!$A$3:$G$422,5,FALSE)</f>
        <v>#N/A</v>
      </c>
      <c r="T328" s="36" t="e">
        <f>VLOOKUP(N328,'[1]Stock définitif au 31122021'!$A$3:$G$422,6,FALSE)</f>
        <v>#N/A</v>
      </c>
      <c r="U328" s="36" t="e">
        <f>VLOOKUP(N328,'[1]Stock définitif au 31122021'!$A$3:$G$422,3,FALSE)</f>
        <v>#N/A</v>
      </c>
      <c r="V328">
        <v>18</v>
      </c>
      <c r="W328">
        <f>VLOOKUP(A328,'[1]EXPORT ARTICLES 03012022'!$A$1:$R$883,18,FALSE)</f>
        <v>18</v>
      </c>
      <c r="X328" s="45" t="e">
        <f>VLOOKUP(A328,'[1]PRIX D''ACHAT A JOUR'!$A$1:$G$477,7,FALSE)</f>
        <v>#N/A</v>
      </c>
      <c r="Y328" s="46">
        <v>18</v>
      </c>
      <c r="Z328" s="46"/>
      <c r="AA328" s="53">
        <v>0.04</v>
      </c>
      <c r="AB328" s="42" t="e">
        <f>VLOOKUP(A328,'[1]PRIX D''ACHAT A JOUR'!$A$1:$J$477,10,FALSE)</f>
        <v>#N/A</v>
      </c>
      <c r="AC328" s="48"/>
      <c r="AD328">
        <v>18</v>
      </c>
      <c r="AE328" t="s">
        <v>932</v>
      </c>
      <c r="AF328">
        <v>0</v>
      </c>
      <c r="AI328" t="s">
        <v>933</v>
      </c>
      <c r="AJ328" t="s">
        <v>934</v>
      </c>
      <c r="AM328" t="s">
        <v>935</v>
      </c>
      <c r="AN328" t="s">
        <v>936</v>
      </c>
      <c r="AP328">
        <v>0</v>
      </c>
      <c r="AQ328">
        <v>0</v>
      </c>
      <c r="AS328">
        <v>0</v>
      </c>
      <c r="AT328" s="47" t="e">
        <f t="shared" si="89"/>
        <v>#N/A</v>
      </c>
      <c r="AU328" s="48" t="e">
        <f t="shared" si="90"/>
        <v>#N/A</v>
      </c>
      <c r="AV328" s="48"/>
      <c r="AW328" s="48"/>
      <c r="AX328">
        <v>2</v>
      </c>
      <c r="AY328">
        <v>0</v>
      </c>
      <c r="BB328">
        <v>1</v>
      </c>
      <c r="BC328">
        <v>1</v>
      </c>
      <c r="BK328" s="43" t="e">
        <f t="shared" si="92"/>
        <v>#N/A</v>
      </c>
      <c r="BL328" s="9">
        <v>0</v>
      </c>
      <c r="BM328" s="45"/>
      <c r="BN328" s="48"/>
      <c r="BO328">
        <v>1</v>
      </c>
      <c r="BP328"/>
      <c r="BQ328" t="str">
        <f t="shared" si="94"/>
        <v/>
      </c>
      <c r="BR328" t="str">
        <f t="shared" si="95"/>
        <v/>
      </c>
      <c r="BS328" t="str">
        <f t="shared" si="96"/>
        <v/>
      </c>
      <c r="BT328">
        <v>0</v>
      </c>
      <c r="CB328">
        <v>100</v>
      </c>
      <c r="CC328">
        <v>100</v>
      </c>
      <c r="CD328" t="s">
        <v>960</v>
      </c>
      <c r="CE328">
        <v>0</v>
      </c>
      <c r="CI328">
        <v>0</v>
      </c>
      <c r="CJ328">
        <v>0</v>
      </c>
      <c r="CM328">
        <v>0</v>
      </c>
      <c r="CO328">
        <v>0</v>
      </c>
      <c r="CP328">
        <v>0</v>
      </c>
      <c r="CQ328">
        <v>0</v>
      </c>
      <c r="CT328">
        <v>0</v>
      </c>
      <c r="CU328">
        <v>0</v>
      </c>
      <c r="CV328">
        <v>0</v>
      </c>
      <c r="CW328" t="e">
        <f>VLOOKUP(A328,'[1]NOUVEAUX TARIFS'!$A$1:$E$467,5,FALSE)</f>
        <v>#N/A</v>
      </c>
    </row>
    <row r="329" spans="1:101" hidden="1">
      <c r="A329" t="s">
        <v>1700</v>
      </c>
      <c r="C329" t="e">
        <f>VLOOKUP(A329,'[1]PRIX D''ACHAT A JOUR'!$A$1:$C$477,3,FALSE)</f>
        <v>#N/A</v>
      </c>
      <c r="D329" t="s">
        <v>1701</v>
      </c>
      <c r="E329">
        <v>10</v>
      </c>
      <c r="F329" t="s">
        <v>938</v>
      </c>
      <c r="M329" t="s">
        <v>956</v>
      </c>
      <c r="N329" t="s">
        <v>1700</v>
      </c>
      <c r="O329" t="s">
        <v>1702</v>
      </c>
      <c r="Q329">
        <v>1</v>
      </c>
      <c r="R329">
        <v>1</v>
      </c>
      <c r="S329" s="36" t="e">
        <f>VLOOKUP(N329,'[1]Stock définitif au 31122021'!$A$3:$G$422,5,FALSE)</f>
        <v>#N/A</v>
      </c>
      <c r="T329" s="36" t="e">
        <f>VLOOKUP(N329,'[1]Stock définitif au 31122021'!$A$3:$G$422,6,FALSE)</f>
        <v>#N/A</v>
      </c>
      <c r="U329" s="36" t="e">
        <f>VLOOKUP(N329,'[1]Stock définitif au 31122021'!$A$3:$G$422,3,FALSE)</f>
        <v>#N/A</v>
      </c>
      <c r="V329">
        <v>21.48</v>
      </c>
      <c r="W329">
        <f>VLOOKUP(A329,'[1]EXPORT ARTICLES 03012022'!$A$1:$R$883,18,FALSE)</f>
        <v>21.48</v>
      </c>
      <c r="X329" s="45" t="e">
        <f>VLOOKUP(A329,'[1]PRIX D''ACHAT A JOUR'!$A$1:$G$477,7,FALSE)</f>
        <v>#N/A</v>
      </c>
      <c r="Y329" s="46">
        <v>21.48</v>
      </c>
      <c r="Z329" s="46"/>
      <c r="AA329" s="53">
        <v>0.04</v>
      </c>
      <c r="AB329" s="42" t="e">
        <f>VLOOKUP(A329,'[1]PRIX D''ACHAT A JOUR'!$A$1:$J$477,10,FALSE)</f>
        <v>#N/A</v>
      </c>
      <c r="AC329" s="48"/>
      <c r="AD329">
        <v>21.48</v>
      </c>
      <c r="AE329" t="s">
        <v>932</v>
      </c>
      <c r="AF329">
        <v>0</v>
      </c>
      <c r="AI329" t="s">
        <v>933</v>
      </c>
      <c r="AJ329" t="s">
        <v>934</v>
      </c>
      <c r="AM329" t="s">
        <v>935</v>
      </c>
      <c r="AN329" t="s">
        <v>936</v>
      </c>
      <c r="AP329">
        <v>0</v>
      </c>
      <c r="AQ329">
        <v>0</v>
      </c>
      <c r="AS329">
        <v>0</v>
      </c>
      <c r="AT329" s="47" t="e">
        <f t="shared" si="89"/>
        <v>#N/A</v>
      </c>
      <c r="AU329" s="48" t="e">
        <f t="shared" si="90"/>
        <v>#N/A</v>
      </c>
      <c r="AV329" s="48"/>
      <c r="AW329" s="48"/>
      <c r="AX329">
        <v>2</v>
      </c>
      <c r="AY329">
        <v>0</v>
      </c>
      <c r="BB329">
        <v>1</v>
      </c>
      <c r="BC329">
        <v>1</v>
      </c>
      <c r="BK329" s="43" t="e">
        <f t="shared" si="92"/>
        <v>#N/A</v>
      </c>
      <c r="BL329" s="9">
        <v>0</v>
      </c>
      <c r="BM329" s="45"/>
      <c r="BN329" s="48"/>
      <c r="BO329">
        <v>1</v>
      </c>
      <c r="BP329"/>
      <c r="BQ329" t="str">
        <f t="shared" si="94"/>
        <v/>
      </c>
      <c r="BR329" t="str">
        <f t="shared" si="95"/>
        <v/>
      </c>
      <c r="BS329" t="str">
        <f t="shared" si="96"/>
        <v/>
      </c>
      <c r="BT329">
        <v>0</v>
      </c>
      <c r="CB329">
        <v>100</v>
      </c>
      <c r="CC329">
        <v>100</v>
      </c>
      <c r="CD329" t="s">
        <v>960</v>
      </c>
      <c r="CE329">
        <v>0</v>
      </c>
      <c r="CI329">
        <v>0</v>
      </c>
      <c r="CJ329">
        <v>0</v>
      </c>
      <c r="CM329">
        <v>0</v>
      </c>
      <c r="CO329">
        <v>0</v>
      </c>
      <c r="CP329">
        <v>0</v>
      </c>
      <c r="CQ329">
        <v>0</v>
      </c>
      <c r="CT329">
        <v>0</v>
      </c>
      <c r="CU329">
        <v>0</v>
      </c>
      <c r="CV329">
        <v>0</v>
      </c>
      <c r="CW329" t="e">
        <f>VLOOKUP(A329,'[1]NOUVEAUX TARIFS'!$A$1:$E$467,5,FALSE)</f>
        <v>#N/A</v>
      </c>
    </row>
    <row r="330" spans="1:101">
      <c r="A330" t="s">
        <v>644</v>
      </c>
      <c r="C330" t="str">
        <f>VLOOKUP(A330,'[1]PRIX D''ACHAT A JOUR'!$A$1:$C$477,3,FALSE)</f>
        <v>AS</v>
      </c>
      <c r="D330" t="s">
        <v>645</v>
      </c>
      <c r="E330">
        <v>3</v>
      </c>
      <c r="F330" t="s">
        <v>1002</v>
      </c>
      <c r="G330">
        <v>7</v>
      </c>
      <c r="H330" t="s">
        <v>1002</v>
      </c>
      <c r="K330">
        <v>3</v>
      </c>
      <c r="L330" t="s">
        <v>1003</v>
      </c>
      <c r="M330" t="s">
        <v>2048</v>
      </c>
      <c r="N330" t="s">
        <v>644</v>
      </c>
      <c r="O330" t="s">
        <v>2055</v>
      </c>
      <c r="P330" t="s">
        <v>931</v>
      </c>
      <c r="Q330">
        <v>1</v>
      </c>
      <c r="R330">
        <v>1</v>
      </c>
      <c r="S330" s="36">
        <f>VLOOKUP(N330,'[1]Stock définitif au 31122021'!$A$3:$G$422,5,FALSE)</f>
        <v>148</v>
      </c>
      <c r="T330" s="36">
        <f>VLOOKUP(N330,'[1]Stock définitif au 31122021'!$A$3:$G$422,6,FALSE)</f>
        <v>19.850000000000001</v>
      </c>
      <c r="U330" s="36" t="str">
        <f>VLOOKUP(N330,'[1]Stock définitif au 31122021'!$A$3:$G$422,3,FALSE)</f>
        <v>AS</v>
      </c>
      <c r="V330">
        <v>19.850000000000001</v>
      </c>
      <c r="W330">
        <v>19.850000000000001</v>
      </c>
      <c r="X330" s="45">
        <f>VLOOKUP(A330,'[1]PRIX D''ACHAT A JOUR'!$A$1:$G$477,7,FALSE)</f>
        <v>19.850000000000001</v>
      </c>
      <c r="Y330" s="46"/>
      <c r="Z330" s="46"/>
      <c r="AB330" s="41">
        <v>20.84</v>
      </c>
      <c r="AC330" s="42" t="s">
        <v>2917</v>
      </c>
      <c r="AD330">
        <v>0</v>
      </c>
      <c r="AE330" t="s">
        <v>932</v>
      </c>
      <c r="AF330">
        <v>0</v>
      </c>
      <c r="AI330" t="s">
        <v>933</v>
      </c>
      <c r="AJ330" t="s">
        <v>934</v>
      </c>
      <c r="AM330" t="s">
        <v>935</v>
      </c>
      <c r="AN330" t="s">
        <v>936</v>
      </c>
      <c r="AP330">
        <v>0</v>
      </c>
      <c r="AQ330">
        <v>0</v>
      </c>
      <c r="AS330">
        <v>29.78</v>
      </c>
      <c r="AT330" s="47">
        <f t="shared" si="89"/>
        <v>29.775000000000002</v>
      </c>
      <c r="AU330" s="48">
        <f t="shared" si="90"/>
        <v>31.259999999999998</v>
      </c>
      <c r="AV330" s="48"/>
      <c r="AW330" s="48"/>
      <c r="AX330">
        <v>2</v>
      </c>
      <c r="AY330">
        <v>0</v>
      </c>
      <c r="BK330" s="43">
        <f t="shared" si="92"/>
        <v>4.9697783747481426E-2</v>
      </c>
      <c r="BL330" s="9">
        <f>AS330/V330</f>
        <v>1.5002518891687657</v>
      </c>
      <c r="BM330" s="45">
        <v>1.5</v>
      </c>
      <c r="BN330" s="48">
        <v>1.5</v>
      </c>
      <c r="BO330"/>
      <c r="BP330">
        <f>VLOOKUP(A330,'[1]Synthèse ventes 2021'!$A$1:$C$457,3,FALSE)</f>
        <v>436</v>
      </c>
      <c r="BQ330">
        <f t="shared" si="94"/>
        <v>10721.763199999999</v>
      </c>
      <c r="BR330">
        <f t="shared" si="95"/>
        <v>16082.644799999998</v>
      </c>
      <c r="BS330">
        <f t="shared" si="96"/>
        <v>5360.8815999999988</v>
      </c>
      <c r="BT330">
        <v>35.74</v>
      </c>
      <c r="BV330">
        <v>1</v>
      </c>
      <c r="BW330">
        <v>552</v>
      </c>
      <c r="CB330">
        <v>100</v>
      </c>
      <c r="CC330">
        <v>100</v>
      </c>
      <c r="CD330" t="s">
        <v>937</v>
      </c>
      <c r="CE330">
        <v>0</v>
      </c>
      <c r="CI330">
        <v>0</v>
      </c>
      <c r="CJ330">
        <v>0</v>
      </c>
      <c r="CM330">
        <v>0</v>
      </c>
      <c r="CO330">
        <v>0</v>
      </c>
      <c r="CP330">
        <v>0</v>
      </c>
      <c r="CQ330">
        <v>0</v>
      </c>
      <c r="CT330">
        <v>0</v>
      </c>
      <c r="CU330">
        <v>0</v>
      </c>
      <c r="CV330">
        <v>0</v>
      </c>
      <c r="CW330">
        <f>VLOOKUP(A330,'[1]NOUVEAUX TARIFS'!$A$1:$E$467,5,FALSE)</f>
        <v>31.259999999999998</v>
      </c>
    </row>
    <row r="331" spans="1:101" hidden="1">
      <c r="A331" t="s">
        <v>2438</v>
      </c>
      <c r="C331" t="str">
        <f>VLOOKUP(A331,'[1]PRIX D''ACHAT A JOUR'!$A$1:$C$477,3,FALSE)</f>
        <v>AN</v>
      </c>
      <c r="D331" t="s">
        <v>2439</v>
      </c>
      <c r="E331">
        <v>8</v>
      </c>
      <c r="F331" t="s">
        <v>965</v>
      </c>
      <c r="G331">
        <v>4</v>
      </c>
      <c r="H331" t="s">
        <v>965</v>
      </c>
      <c r="K331">
        <v>1</v>
      </c>
      <c r="L331" t="s">
        <v>966</v>
      </c>
      <c r="M331" t="s">
        <v>967</v>
      </c>
      <c r="N331" t="s">
        <v>2438</v>
      </c>
      <c r="O331" t="s">
        <v>2439</v>
      </c>
      <c r="Q331">
        <v>1</v>
      </c>
      <c r="R331">
        <v>1</v>
      </c>
      <c r="S331" s="36" t="e">
        <f>VLOOKUP(N331,'[1]Stock définitif au 31122021'!$A$3:$G$422,5,FALSE)</f>
        <v>#N/A</v>
      </c>
      <c r="T331" s="36" t="e">
        <f>VLOOKUP(N331,'[1]Stock définitif au 31122021'!$A$3:$G$422,6,FALSE)</f>
        <v>#N/A</v>
      </c>
      <c r="U331" s="36" t="e">
        <f>VLOOKUP(N331,'[1]Stock définitif au 31122021'!$A$3:$G$422,3,FALSE)</f>
        <v>#N/A</v>
      </c>
      <c r="V331">
        <v>0.27</v>
      </c>
      <c r="W331">
        <f>VLOOKUP(A331,'[1]EXPORT ARTICLES 03012022'!$A$1:$R$883,18,FALSE)</f>
        <v>0.27</v>
      </c>
      <c r="X331" s="45">
        <f>VLOOKUP(A331,'[1]PRIX D''ACHAT A JOUR'!$A$1:$G$477,7,FALSE)</f>
        <v>0.27</v>
      </c>
      <c r="Y331" s="46"/>
      <c r="Z331" s="46"/>
      <c r="AB331" s="41">
        <f>VLOOKUP(A331,'[1]PRIX D''ACHAT A JOUR'!$A$1:$J$477,10,FALSE)</f>
        <v>0.36299999999999999</v>
      </c>
      <c r="AC331" s="42" t="s">
        <v>2917</v>
      </c>
      <c r="AD331">
        <v>0.27</v>
      </c>
      <c r="AE331" t="s">
        <v>932</v>
      </c>
      <c r="AF331">
        <v>0</v>
      </c>
      <c r="AI331" t="s">
        <v>933</v>
      </c>
      <c r="AJ331" t="s">
        <v>934</v>
      </c>
      <c r="AM331" t="s">
        <v>935</v>
      </c>
      <c r="AN331" t="s">
        <v>936</v>
      </c>
      <c r="AP331">
        <v>0</v>
      </c>
      <c r="AQ331">
        <v>0</v>
      </c>
      <c r="AS331">
        <v>0.4</v>
      </c>
      <c r="AT331" s="47">
        <f t="shared" si="89"/>
        <v>0.40500000000000003</v>
      </c>
      <c r="AU331" s="48">
        <f t="shared" si="90"/>
        <v>0.54449999999999998</v>
      </c>
      <c r="AV331" s="48"/>
      <c r="AW331" s="48"/>
      <c r="AX331">
        <v>3</v>
      </c>
      <c r="AY331">
        <v>0</v>
      </c>
      <c r="BK331" s="43">
        <f t="shared" si="92"/>
        <v>0.3612499999999999</v>
      </c>
      <c r="BL331" s="9">
        <f>AS331/V331</f>
        <v>1.4814814814814814</v>
      </c>
      <c r="BM331" s="45">
        <v>1.5</v>
      </c>
      <c r="BN331" s="48">
        <v>1.5</v>
      </c>
      <c r="BO331"/>
      <c r="BP331"/>
      <c r="BQ331" t="str">
        <f t="shared" si="94"/>
        <v/>
      </c>
      <c r="BR331" t="str">
        <f t="shared" si="95"/>
        <v/>
      </c>
      <c r="BS331" t="str">
        <f t="shared" si="96"/>
        <v/>
      </c>
      <c r="BT331">
        <v>0.48</v>
      </c>
      <c r="CB331">
        <v>100</v>
      </c>
      <c r="CC331">
        <v>100</v>
      </c>
      <c r="CD331" t="s">
        <v>951</v>
      </c>
      <c r="CE331">
        <v>0</v>
      </c>
      <c r="CI331">
        <v>0</v>
      </c>
      <c r="CJ331">
        <v>0</v>
      </c>
      <c r="CM331">
        <v>0</v>
      </c>
      <c r="CO331">
        <v>0</v>
      </c>
      <c r="CP331">
        <v>0</v>
      </c>
      <c r="CQ331">
        <v>0</v>
      </c>
      <c r="CT331">
        <v>0</v>
      </c>
      <c r="CU331">
        <v>0</v>
      </c>
      <c r="CV331">
        <v>0</v>
      </c>
      <c r="CW331" t="e">
        <f>VLOOKUP(A331,'[1]NOUVEAUX TARIFS'!$A$1:$E$467,5,FALSE)</f>
        <v>#N/A</v>
      </c>
    </row>
    <row r="332" spans="1:101">
      <c r="A332" t="s">
        <v>398</v>
      </c>
      <c r="C332" t="e">
        <f>VLOOKUP(A332,'[1]PRIX D''ACHAT A JOUR'!$A$1:$C$477,3,FALSE)</f>
        <v>#N/A</v>
      </c>
      <c r="D332" t="s">
        <v>1646</v>
      </c>
      <c r="E332">
        <v>9</v>
      </c>
      <c r="F332" t="s">
        <v>1222</v>
      </c>
      <c r="G332">
        <v>4</v>
      </c>
      <c r="H332" t="s">
        <v>965</v>
      </c>
      <c r="K332">
        <v>3</v>
      </c>
      <c r="L332" t="s">
        <v>1223</v>
      </c>
      <c r="M332" t="s">
        <v>943</v>
      </c>
      <c r="N332" t="s">
        <v>944</v>
      </c>
      <c r="O332" t="s">
        <v>945</v>
      </c>
      <c r="Q332">
        <v>1</v>
      </c>
      <c r="R332">
        <v>0</v>
      </c>
      <c r="S332" s="36" t="e">
        <f>VLOOKUP(N332,'[1]Stock définitif au 31122021'!$A$3:$G$422,5,FALSE)</f>
        <v>#N/A</v>
      </c>
      <c r="T332" s="36" t="e">
        <f>VLOOKUP(N332,'[1]Stock définitif au 31122021'!$A$3:$G$422,6,FALSE)</f>
        <v>#N/A</v>
      </c>
      <c r="U332" s="36" t="e">
        <f>VLOOKUP(N332,'[1]Stock définitif au 31122021'!$A$3:$G$422,3,FALSE)</f>
        <v>#N/A</v>
      </c>
      <c r="V332" s="36" t="s">
        <v>2924</v>
      </c>
      <c r="W332">
        <f>VLOOKUP(A332,'[1]EXPORT ARTICLES 03012022'!$A$1:$R$883,18,FALSE)</f>
        <v>0</v>
      </c>
      <c r="X332" s="45">
        <f>VLOOKUP(A332,'[1]NOMENCLATURE 2801'!$B$1:$P$3420,14,FALSE)</f>
        <v>16.959</v>
      </c>
      <c r="Y332" s="46">
        <v>0</v>
      </c>
      <c r="Z332" s="46"/>
      <c r="AB332" s="42">
        <f>VLOOKUP(A332,'[1]NOMENCLATURE 2801'!$B$1:$P$3420,15,FALSE)</f>
        <v>17.920000000000002</v>
      </c>
      <c r="AC332" s="42" t="s">
        <v>2917</v>
      </c>
      <c r="AD332">
        <v>0</v>
      </c>
      <c r="AE332" t="s">
        <v>932</v>
      </c>
      <c r="AF332">
        <v>0</v>
      </c>
      <c r="AI332" t="s">
        <v>933</v>
      </c>
      <c r="AJ332" t="s">
        <v>934</v>
      </c>
      <c r="AM332" t="s">
        <v>935</v>
      </c>
      <c r="AN332" t="s">
        <v>936</v>
      </c>
      <c r="AP332">
        <v>0</v>
      </c>
      <c r="AQ332">
        <v>0</v>
      </c>
      <c r="AS332">
        <v>21.44</v>
      </c>
      <c r="AT332" s="47">
        <f>VLOOKUP(A332,'[1]NOMENCLATURE 2801'!$B$1:$V$3418,20,FALSE)</f>
        <v>29.944760000000002</v>
      </c>
      <c r="AU332" s="48">
        <f>VLOOKUP(A332,'[1]NOMENCLATURE 2801'!$B$1:$V$3418,21,FALSE)</f>
        <v>31.942259999999997</v>
      </c>
      <c r="AV332" s="48">
        <f>VLOOKUP(A332,'STEEVE RESTITUTION'!$A$3:$F$484,6,FALSE)</f>
        <v>25.15</v>
      </c>
      <c r="AW332" s="48">
        <f>AU332-AV332</f>
        <v>6.7922599999999989</v>
      </c>
      <c r="AX332">
        <v>2</v>
      </c>
      <c r="AY332">
        <v>0</v>
      </c>
      <c r="AZ332">
        <v>1</v>
      </c>
      <c r="BK332" s="43">
        <f t="shared" si="92"/>
        <v>0.48984421641791026</v>
      </c>
      <c r="BL332"/>
      <c r="BM332" s="45">
        <f>AT332/X332</f>
        <v>1.7657149596084676</v>
      </c>
      <c r="BN332" s="48">
        <f>AU332/AB332</f>
        <v>1.7824921874999997</v>
      </c>
      <c r="BO332"/>
      <c r="BP332">
        <f>VLOOKUP(A332,'[1]Synthèse ventes 2021'!$A$1:$C$457,3,FALSE)</f>
        <v>146</v>
      </c>
      <c r="BQ332">
        <f t="shared" si="94"/>
        <v>3087.2575999999999</v>
      </c>
      <c r="BR332">
        <f t="shared" si="95"/>
        <v>5503.0125527999999</v>
      </c>
      <c r="BS332">
        <f t="shared" si="96"/>
        <v>2415.7549528</v>
      </c>
      <c r="BT332">
        <v>25.73</v>
      </c>
      <c r="BV332">
        <v>1</v>
      </c>
      <c r="BW332">
        <v>219</v>
      </c>
      <c r="CB332">
        <v>100</v>
      </c>
      <c r="CC332">
        <v>100</v>
      </c>
      <c r="CD332" t="s">
        <v>1361</v>
      </c>
      <c r="CE332">
        <v>0</v>
      </c>
      <c r="CI332">
        <v>0</v>
      </c>
      <c r="CJ332">
        <v>0</v>
      </c>
      <c r="CM332">
        <v>0</v>
      </c>
      <c r="CO332">
        <v>0</v>
      </c>
      <c r="CP332">
        <v>0</v>
      </c>
      <c r="CQ332">
        <v>0</v>
      </c>
      <c r="CT332">
        <v>1</v>
      </c>
      <c r="CU332">
        <v>0</v>
      </c>
      <c r="CV332">
        <v>0</v>
      </c>
      <c r="CW332">
        <f>VLOOKUP(A332,'[1]NOUVEAUX TARIFS'!$A$1:$E$467,5,FALSE)</f>
        <v>25.15</v>
      </c>
    </row>
    <row r="333" spans="1:101" hidden="1">
      <c r="A333" t="s">
        <v>1718</v>
      </c>
      <c r="C333" t="e">
        <f>VLOOKUP(A333,'[1]PRIX D''ACHAT A JOUR'!$A$1:$C$477,3,FALSE)</f>
        <v>#N/A</v>
      </c>
      <c r="D333" t="s">
        <v>1719</v>
      </c>
      <c r="E333">
        <v>8</v>
      </c>
      <c r="F333" t="s">
        <v>965</v>
      </c>
      <c r="G333">
        <v>4</v>
      </c>
      <c r="H333" t="s">
        <v>965</v>
      </c>
      <c r="K333">
        <v>1</v>
      </c>
      <c r="L333" t="s">
        <v>966</v>
      </c>
      <c r="M333" t="s">
        <v>967</v>
      </c>
      <c r="N333" t="s">
        <v>1718</v>
      </c>
      <c r="O333" t="s">
        <v>1719</v>
      </c>
      <c r="Q333">
        <v>1</v>
      </c>
      <c r="R333">
        <v>1</v>
      </c>
      <c r="S333" s="36" t="e">
        <f>VLOOKUP(N333,'[1]Stock définitif au 31122021'!$A$3:$G$422,5,FALSE)</f>
        <v>#N/A</v>
      </c>
      <c r="T333" s="36" t="e">
        <f>VLOOKUP(N333,'[1]Stock définitif au 31122021'!$A$3:$G$422,6,FALSE)</f>
        <v>#N/A</v>
      </c>
      <c r="U333" s="36" t="e">
        <f>VLOOKUP(N333,'[1]Stock définitif au 31122021'!$A$3:$G$422,3,FALSE)</f>
        <v>#N/A</v>
      </c>
      <c r="V333">
        <v>0.3</v>
      </c>
      <c r="W333">
        <f>VLOOKUP(A333,'[1]EXPORT ARTICLES 03012022'!$A$1:$R$883,18,FALSE)</f>
        <v>0.3</v>
      </c>
      <c r="X333" s="45" t="e">
        <f>VLOOKUP(A333,'[1]PRIX D''ACHAT A JOUR'!$A$1:$G$477,7,FALSE)</f>
        <v>#N/A</v>
      </c>
      <c r="Y333" s="46">
        <v>0.3</v>
      </c>
      <c r="Z333" s="46"/>
      <c r="AB333" s="42" t="e">
        <f>VLOOKUP(A333,'[1]PRIX D''ACHAT A JOUR'!$A$1:$J$477,10,FALSE)</f>
        <v>#N/A</v>
      </c>
      <c r="AC333" s="48"/>
      <c r="AD333">
        <v>0.3</v>
      </c>
      <c r="AE333" t="s">
        <v>932</v>
      </c>
      <c r="AF333">
        <v>0</v>
      </c>
      <c r="AI333" t="s">
        <v>933</v>
      </c>
      <c r="AJ333" t="s">
        <v>934</v>
      </c>
      <c r="AM333" t="s">
        <v>935</v>
      </c>
      <c r="AN333" t="s">
        <v>936</v>
      </c>
      <c r="AP333">
        <v>0</v>
      </c>
      <c r="AQ333">
        <v>0</v>
      </c>
      <c r="AS333">
        <v>0.35</v>
      </c>
      <c r="AT333" s="47" t="e">
        <f t="shared" ref="AT333:AT348" si="97">X333*BM333</f>
        <v>#N/A</v>
      </c>
      <c r="AU333" s="48" t="e">
        <f t="shared" ref="AU333:AU348" si="98">AB333*BN333</f>
        <v>#N/A</v>
      </c>
      <c r="AV333" s="48"/>
      <c r="AW333" s="48"/>
      <c r="AX333">
        <v>2</v>
      </c>
      <c r="AY333">
        <v>0</v>
      </c>
      <c r="BK333" s="43" t="e">
        <f t="shared" si="92"/>
        <v>#N/A</v>
      </c>
      <c r="BL333" s="9">
        <v>1.1666666999999999</v>
      </c>
      <c r="BM333" s="45">
        <v>1.25</v>
      </c>
      <c r="BN333" s="48">
        <v>1.25</v>
      </c>
      <c r="BO333">
        <v>1</v>
      </c>
      <c r="BP333"/>
      <c r="BQ333" t="str">
        <f t="shared" si="94"/>
        <v/>
      </c>
      <c r="BR333" t="str">
        <f t="shared" si="95"/>
        <v/>
      </c>
      <c r="BS333" t="str">
        <f t="shared" si="96"/>
        <v/>
      </c>
      <c r="BT333">
        <v>0.42</v>
      </c>
      <c r="CB333">
        <v>100</v>
      </c>
      <c r="CC333">
        <v>100</v>
      </c>
      <c r="CD333" t="s">
        <v>960</v>
      </c>
      <c r="CE333">
        <v>0</v>
      </c>
      <c r="CI333">
        <v>0</v>
      </c>
      <c r="CJ333">
        <v>0</v>
      </c>
      <c r="CM333">
        <v>0</v>
      </c>
      <c r="CO333">
        <v>0</v>
      </c>
      <c r="CP333">
        <v>0</v>
      </c>
      <c r="CQ333">
        <v>0</v>
      </c>
      <c r="CT333">
        <v>0</v>
      </c>
      <c r="CU333">
        <v>0</v>
      </c>
      <c r="CV333">
        <v>0</v>
      </c>
      <c r="CW333" t="e">
        <f>VLOOKUP(A333,'[1]NOUVEAUX TARIFS'!$A$1:$E$467,5,FALSE)</f>
        <v>#N/A</v>
      </c>
    </row>
    <row r="334" spans="1:101" hidden="1">
      <c r="A334" t="s">
        <v>1507</v>
      </c>
      <c r="C334" t="e">
        <f>VLOOKUP(A334,'[1]PRIX D''ACHAT A JOUR'!$A$1:$C$477,3,FALSE)</f>
        <v>#N/A</v>
      </c>
      <c r="D334" t="s">
        <v>1508</v>
      </c>
      <c r="E334">
        <v>9</v>
      </c>
      <c r="F334" t="s">
        <v>1222</v>
      </c>
      <c r="G334">
        <v>5</v>
      </c>
      <c r="H334" t="s">
        <v>1222</v>
      </c>
      <c r="K334">
        <v>3</v>
      </c>
      <c r="L334" t="s">
        <v>1223</v>
      </c>
      <c r="M334" t="s">
        <v>1506</v>
      </c>
      <c r="N334" t="s">
        <v>1507</v>
      </c>
      <c r="O334" t="s">
        <v>1508</v>
      </c>
      <c r="Q334">
        <v>1</v>
      </c>
      <c r="R334">
        <v>1</v>
      </c>
      <c r="S334" s="36" t="e">
        <f>VLOOKUP(N334,'[1]Stock définitif au 31122021'!$A$3:$G$422,5,FALSE)</f>
        <v>#N/A</v>
      </c>
      <c r="T334" s="36" t="e">
        <f>VLOOKUP(N334,'[1]Stock définitif au 31122021'!$A$3:$G$422,6,FALSE)</f>
        <v>#N/A</v>
      </c>
      <c r="U334" s="36" t="e">
        <f>VLOOKUP(N334,'[1]Stock définitif au 31122021'!$A$3:$G$422,3,FALSE)</f>
        <v>#N/A</v>
      </c>
      <c r="V334">
        <v>12.74</v>
      </c>
      <c r="W334">
        <f>VLOOKUP(A334,'[1]EXPORT ARTICLES 03012022'!$A$1:$R$883,18,FALSE)</f>
        <v>12.74</v>
      </c>
      <c r="X334" s="45" t="e">
        <f>VLOOKUP(A334,'[1]PRIX D''ACHAT A JOUR'!$A$1:$G$477,7,FALSE)</f>
        <v>#N/A</v>
      </c>
      <c r="Y334" s="46">
        <v>12.74</v>
      </c>
      <c r="Z334" s="46"/>
      <c r="AB334" s="42" t="e">
        <f>VLOOKUP(A334,'[1]PRIX D''ACHAT A JOUR'!$A$1:$J$477,10,FALSE)</f>
        <v>#N/A</v>
      </c>
      <c r="AC334" s="48"/>
      <c r="AD334">
        <v>12.74</v>
      </c>
      <c r="AE334" t="s">
        <v>932</v>
      </c>
      <c r="AF334">
        <v>0</v>
      </c>
      <c r="AI334" t="s">
        <v>933</v>
      </c>
      <c r="AJ334" t="s">
        <v>934</v>
      </c>
      <c r="AM334" t="s">
        <v>935</v>
      </c>
      <c r="AN334" t="s">
        <v>936</v>
      </c>
      <c r="AP334">
        <v>0</v>
      </c>
      <c r="AQ334">
        <v>0</v>
      </c>
      <c r="AS334">
        <v>16.809999999999999</v>
      </c>
      <c r="AT334" s="47" t="e">
        <f t="shared" si="97"/>
        <v>#N/A</v>
      </c>
      <c r="AU334" s="48" t="e">
        <f t="shared" si="98"/>
        <v>#N/A</v>
      </c>
      <c r="AV334" s="48"/>
      <c r="AW334" s="48"/>
      <c r="AX334">
        <v>2</v>
      </c>
      <c r="AY334">
        <v>0</v>
      </c>
      <c r="AZ334">
        <v>1</v>
      </c>
      <c r="BA334">
        <v>1</v>
      </c>
      <c r="BB334">
        <v>1</v>
      </c>
      <c r="BC334">
        <v>1</v>
      </c>
      <c r="BK334" s="43" t="e">
        <f t="shared" si="92"/>
        <v>#N/A</v>
      </c>
      <c r="BL334" s="9">
        <v>1.3194661999999999</v>
      </c>
      <c r="BM334" s="45">
        <v>1.33</v>
      </c>
      <c r="BN334" s="48">
        <v>1.33</v>
      </c>
      <c r="BO334">
        <v>1</v>
      </c>
      <c r="BP334"/>
      <c r="BQ334" t="str">
        <f t="shared" si="94"/>
        <v/>
      </c>
      <c r="BR334" t="str">
        <f t="shared" si="95"/>
        <v/>
      </c>
      <c r="BS334" t="str">
        <f t="shared" si="96"/>
        <v/>
      </c>
      <c r="BT334">
        <v>20.170000000000002</v>
      </c>
      <c r="CB334">
        <v>100</v>
      </c>
      <c r="CC334">
        <v>100</v>
      </c>
      <c r="CD334" t="s">
        <v>960</v>
      </c>
      <c r="CE334">
        <v>0</v>
      </c>
      <c r="CI334">
        <v>0</v>
      </c>
      <c r="CJ334">
        <v>0</v>
      </c>
      <c r="CM334">
        <v>0</v>
      </c>
      <c r="CO334">
        <v>0</v>
      </c>
      <c r="CP334">
        <v>0</v>
      </c>
      <c r="CQ334">
        <v>0</v>
      </c>
      <c r="CT334">
        <v>0</v>
      </c>
      <c r="CU334">
        <v>0</v>
      </c>
      <c r="CV334">
        <v>0</v>
      </c>
      <c r="CW334" t="e">
        <f>VLOOKUP(A334,'[1]NOUVEAUX TARIFS'!$A$1:$E$467,5,FALSE)</f>
        <v>#N/A</v>
      </c>
    </row>
    <row r="335" spans="1:101" hidden="1">
      <c r="A335" t="s">
        <v>1504</v>
      </c>
      <c r="C335" t="e">
        <f>VLOOKUP(A335,'[1]PRIX D''ACHAT A JOUR'!$A$1:$C$477,3,FALSE)</f>
        <v>#N/A</v>
      </c>
      <c r="D335" t="s">
        <v>1505</v>
      </c>
      <c r="E335">
        <v>9</v>
      </c>
      <c r="F335" t="s">
        <v>1222</v>
      </c>
      <c r="G335">
        <v>5</v>
      </c>
      <c r="H335" t="s">
        <v>1222</v>
      </c>
      <c r="K335">
        <v>3</v>
      </c>
      <c r="L335" t="s">
        <v>1223</v>
      </c>
      <c r="M335" t="s">
        <v>1506</v>
      </c>
      <c r="N335" t="s">
        <v>1504</v>
      </c>
      <c r="O335" t="s">
        <v>1505</v>
      </c>
      <c r="Q335">
        <v>1</v>
      </c>
      <c r="R335">
        <v>1</v>
      </c>
      <c r="S335" s="36" t="e">
        <f>VLOOKUP(N335,'[1]Stock définitif au 31122021'!$A$3:$G$422,5,FALSE)</f>
        <v>#N/A</v>
      </c>
      <c r="T335" s="36" t="e">
        <f>VLOOKUP(N335,'[1]Stock définitif au 31122021'!$A$3:$G$422,6,FALSE)</f>
        <v>#N/A</v>
      </c>
      <c r="U335" s="36" t="e">
        <f>VLOOKUP(N335,'[1]Stock définitif au 31122021'!$A$3:$G$422,3,FALSE)</f>
        <v>#N/A</v>
      </c>
      <c r="V335">
        <v>14.96</v>
      </c>
      <c r="W335">
        <f>VLOOKUP(A335,'[1]EXPORT ARTICLES 03012022'!$A$1:$R$883,18,FALSE)</f>
        <v>14.96</v>
      </c>
      <c r="X335" s="45" t="e">
        <f>VLOOKUP(A335,'[1]PRIX D''ACHAT A JOUR'!$A$1:$G$477,7,FALSE)</f>
        <v>#N/A</v>
      </c>
      <c r="Y335" s="46">
        <v>14.96</v>
      </c>
      <c r="Z335" s="46"/>
      <c r="AB335" s="42" t="e">
        <f>VLOOKUP(A335,'[1]PRIX D''ACHAT A JOUR'!$A$1:$J$477,10,FALSE)</f>
        <v>#N/A</v>
      </c>
      <c r="AC335" s="48"/>
      <c r="AD335">
        <v>14.96</v>
      </c>
      <c r="AE335" t="s">
        <v>932</v>
      </c>
      <c r="AF335">
        <v>0</v>
      </c>
      <c r="AI335" t="s">
        <v>933</v>
      </c>
      <c r="AJ335" t="s">
        <v>934</v>
      </c>
      <c r="AM335" t="s">
        <v>935</v>
      </c>
      <c r="AN335" t="s">
        <v>936</v>
      </c>
      <c r="AP335">
        <v>0</v>
      </c>
      <c r="AQ335">
        <v>0</v>
      </c>
      <c r="AS335">
        <v>19.739999999999998</v>
      </c>
      <c r="AT335" s="47" t="e">
        <f t="shared" si="97"/>
        <v>#N/A</v>
      </c>
      <c r="AU335" s="48" t="e">
        <f t="shared" si="98"/>
        <v>#N/A</v>
      </c>
      <c r="AV335" s="48"/>
      <c r="AW335" s="48"/>
      <c r="AX335">
        <v>2</v>
      </c>
      <c r="AY335">
        <v>0</v>
      </c>
      <c r="AZ335">
        <v>1</v>
      </c>
      <c r="BA335">
        <v>1</v>
      </c>
      <c r="BB335">
        <v>1</v>
      </c>
      <c r="BC335">
        <v>1</v>
      </c>
      <c r="BK335" s="43" t="e">
        <f t="shared" si="92"/>
        <v>#N/A</v>
      </c>
      <c r="BL335" s="9">
        <v>1.3195186999999999</v>
      </c>
      <c r="BM335" s="45">
        <v>1.33</v>
      </c>
      <c r="BN335" s="48">
        <v>1.33</v>
      </c>
      <c r="BO335">
        <v>1</v>
      </c>
      <c r="BP335"/>
      <c r="BQ335" t="str">
        <f t="shared" si="94"/>
        <v/>
      </c>
      <c r="BR335" t="str">
        <f t="shared" si="95"/>
        <v/>
      </c>
      <c r="BS335" t="str">
        <f t="shared" si="96"/>
        <v/>
      </c>
      <c r="BT335">
        <v>23.69</v>
      </c>
      <c r="CB335">
        <v>100</v>
      </c>
      <c r="CC335">
        <v>100</v>
      </c>
      <c r="CD335" t="s">
        <v>960</v>
      </c>
      <c r="CE335">
        <v>0</v>
      </c>
      <c r="CI335">
        <v>0</v>
      </c>
      <c r="CJ335">
        <v>0</v>
      </c>
      <c r="CM335">
        <v>0</v>
      </c>
      <c r="CO335">
        <v>0</v>
      </c>
      <c r="CP335">
        <v>0</v>
      </c>
      <c r="CQ335">
        <v>0</v>
      </c>
      <c r="CT335">
        <v>0</v>
      </c>
      <c r="CU335">
        <v>0</v>
      </c>
      <c r="CV335">
        <v>0</v>
      </c>
      <c r="CW335" t="e">
        <f>VLOOKUP(A335,'[1]NOUVEAUX TARIFS'!$A$1:$E$467,5,FALSE)</f>
        <v>#N/A</v>
      </c>
    </row>
    <row r="336" spans="1:101" hidden="1">
      <c r="A336" t="s">
        <v>688</v>
      </c>
      <c r="C336" t="str">
        <f>VLOOKUP(A336,'[1]PRIX D''ACHAT A JOUR'!$A$1:$C$477,3,FALSE)</f>
        <v>AN</v>
      </c>
      <c r="D336" t="s">
        <v>1720</v>
      </c>
      <c r="E336">
        <v>8</v>
      </c>
      <c r="F336" t="s">
        <v>965</v>
      </c>
      <c r="G336">
        <v>4</v>
      </c>
      <c r="H336" t="s">
        <v>965</v>
      </c>
      <c r="K336">
        <v>1</v>
      </c>
      <c r="L336" t="s">
        <v>966</v>
      </c>
      <c r="M336" t="s">
        <v>967</v>
      </c>
      <c r="N336" t="s">
        <v>688</v>
      </c>
      <c r="O336" t="s">
        <v>1720</v>
      </c>
      <c r="Q336">
        <v>1</v>
      </c>
      <c r="R336">
        <v>1</v>
      </c>
      <c r="S336" s="36">
        <f>VLOOKUP(N336,'[1]Stock définitif au 31122021'!$A$3:$G$422,5,FALSE)</f>
        <v>166</v>
      </c>
      <c r="T336" s="36">
        <f>VLOOKUP(N336,'[1]Stock définitif au 31122021'!$A$3:$G$422,6,FALSE)</f>
        <v>0.33900000000000002</v>
      </c>
      <c r="U336" s="36" t="str">
        <f>VLOOKUP(N336,'[1]Stock définitif au 31122021'!$A$3:$G$422,3,FALSE)</f>
        <v>AN</v>
      </c>
      <c r="V336">
        <v>0.33900000000000002</v>
      </c>
      <c r="W336">
        <f>VLOOKUP(A336,'[1]EXPORT ARTICLES 03012022'!$A$1:$R$883,18,FALSE)</f>
        <v>0.33900000000000002</v>
      </c>
      <c r="X336" s="45">
        <f>VLOOKUP(A336,'[1]PRIX D''ACHAT A JOUR'!$A$1:$G$477,7,FALSE)</f>
        <v>0.33900000000000002</v>
      </c>
      <c r="Y336" s="46"/>
      <c r="Z336" s="46"/>
      <c r="AB336" s="41">
        <f>VLOOKUP(A336,'[1]PRIX D''ACHAT A JOUR'!$A$1:$J$477,10,FALSE)</f>
        <v>0.42199999999999999</v>
      </c>
      <c r="AC336" s="42" t="s">
        <v>2917</v>
      </c>
      <c r="AD336">
        <v>0.33900000000000002</v>
      </c>
      <c r="AE336" t="s">
        <v>932</v>
      </c>
      <c r="AF336">
        <v>0</v>
      </c>
      <c r="AI336" t="s">
        <v>933</v>
      </c>
      <c r="AJ336" t="s">
        <v>934</v>
      </c>
      <c r="AM336" t="s">
        <v>935</v>
      </c>
      <c r="AN336" t="s">
        <v>936</v>
      </c>
      <c r="AP336">
        <v>0</v>
      </c>
      <c r="AQ336">
        <v>0</v>
      </c>
      <c r="AS336">
        <v>0.44</v>
      </c>
      <c r="AT336" s="47">
        <f t="shared" si="97"/>
        <v>0.45087000000000005</v>
      </c>
      <c r="AU336" s="48">
        <f t="shared" si="98"/>
        <v>0.56125999999999998</v>
      </c>
      <c r="AV336" s="48">
        <f>VLOOKUP(A336,'STEEVE RESTITUTION'!$A$3:$F$484,6,FALSE)</f>
        <v>0.56125999999999998</v>
      </c>
      <c r="AW336" s="48"/>
      <c r="AX336">
        <v>2</v>
      </c>
      <c r="AY336">
        <v>0</v>
      </c>
      <c r="BK336" s="43">
        <f t="shared" si="92"/>
        <v>0.27559090909090905</v>
      </c>
      <c r="BL336" s="9">
        <f t="shared" ref="BL336:BL344" si="99">AS336/V336</f>
        <v>1.2979351032448376</v>
      </c>
      <c r="BM336" s="45">
        <v>1.33</v>
      </c>
      <c r="BN336" s="48">
        <v>1.33</v>
      </c>
      <c r="BO336"/>
      <c r="BP336">
        <f>VLOOKUP(A336,'[1]Synthèse ventes 2021'!$A$1:$C$457,3,FALSE)</f>
        <v>102</v>
      </c>
      <c r="BQ336">
        <f t="shared" si="94"/>
        <v>50.79191999999999</v>
      </c>
      <c r="BR336">
        <f t="shared" si="95"/>
        <v>67.553253599999991</v>
      </c>
      <c r="BS336">
        <f t="shared" si="96"/>
        <v>16.7613336</v>
      </c>
      <c r="BT336">
        <v>0.53</v>
      </c>
      <c r="CB336">
        <v>100</v>
      </c>
      <c r="CC336">
        <v>100</v>
      </c>
      <c r="CD336" t="s">
        <v>951</v>
      </c>
      <c r="CE336">
        <v>0</v>
      </c>
      <c r="CI336">
        <v>0</v>
      </c>
      <c r="CJ336">
        <v>0</v>
      </c>
      <c r="CM336">
        <v>0</v>
      </c>
      <c r="CO336">
        <v>0</v>
      </c>
      <c r="CP336">
        <v>0</v>
      </c>
      <c r="CQ336">
        <v>0</v>
      </c>
      <c r="CT336">
        <v>0</v>
      </c>
      <c r="CU336">
        <v>0</v>
      </c>
      <c r="CV336">
        <v>0</v>
      </c>
      <c r="CW336">
        <f>VLOOKUP(A336,'[1]NOUVEAUX TARIFS'!$A$1:$E$467,5,FALSE)</f>
        <v>0.56125999999999998</v>
      </c>
    </row>
    <row r="337" spans="1:102" hidden="1">
      <c r="A337" t="s">
        <v>690</v>
      </c>
      <c r="C337" t="str">
        <f>VLOOKUP(A337,'[1]PRIX D''ACHAT A JOUR'!$A$1:$C$477,3,FALSE)</f>
        <v>AN</v>
      </c>
      <c r="D337" t="s">
        <v>1721</v>
      </c>
      <c r="E337">
        <v>8</v>
      </c>
      <c r="F337" t="s">
        <v>965</v>
      </c>
      <c r="G337">
        <v>4</v>
      </c>
      <c r="H337" t="s">
        <v>965</v>
      </c>
      <c r="K337">
        <v>1</v>
      </c>
      <c r="L337" t="s">
        <v>966</v>
      </c>
      <c r="M337" t="s">
        <v>967</v>
      </c>
      <c r="N337" t="s">
        <v>690</v>
      </c>
      <c r="O337" t="s">
        <v>1721</v>
      </c>
      <c r="Q337">
        <v>1</v>
      </c>
      <c r="R337">
        <v>1</v>
      </c>
      <c r="S337" s="36">
        <f>VLOOKUP(N337,'[1]Stock définitif au 31122021'!$A$3:$G$422,5,FALSE)</f>
        <v>113</v>
      </c>
      <c r="T337" s="36">
        <f>VLOOKUP(N337,'[1]Stock définitif au 31122021'!$A$3:$G$422,6,FALSE)</f>
        <v>0.68</v>
      </c>
      <c r="U337" s="36" t="str">
        <f>VLOOKUP(N337,'[1]Stock définitif au 31122021'!$A$3:$G$422,3,FALSE)</f>
        <v>AN</v>
      </c>
      <c r="V337">
        <v>0.68400000000000005</v>
      </c>
      <c r="W337">
        <v>0.68400000000000005</v>
      </c>
      <c r="X337" s="45">
        <f>VLOOKUP(A337,'[1]PRIX D''ACHAT A JOUR'!$A$1:$G$477,7,FALSE)</f>
        <v>0.68400000000000005</v>
      </c>
      <c r="Y337" s="46"/>
      <c r="Z337" s="46"/>
      <c r="AB337" s="41">
        <f>VLOOKUP(A337,'[1]PRIX D''ACHAT A JOUR'!$A$1:$J$477,10,FALSE)</f>
        <v>0.752</v>
      </c>
      <c r="AC337" s="42" t="s">
        <v>2917</v>
      </c>
      <c r="AD337">
        <v>0.65269999999999995</v>
      </c>
      <c r="AE337" t="s">
        <v>932</v>
      </c>
      <c r="AF337">
        <v>0</v>
      </c>
      <c r="AI337" t="s">
        <v>933</v>
      </c>
      <c r="AJ337" t="s">
        <v>934</v>
      </c>
      <c r="AM337" t="s">
        <v>935</v>
      </c>
      <c r="AN337" t="s">
        <v>936</v>
      </c>
      <c r="AP337">
        <v>0</v>
      </c>
      <c r="AQ337">
        <v>0</v>
      </c>
      <c r="AS337">
        <v>0.85</v>
      </c>
      <c r="AT337" s="47">
        <f t="shared" si="97"/>
        <v>0.85500000000000009</v>
      </c>
      <c r="AU337" s="48">
        <f t="shared" si="98"/>
        <v>0.94</v>
      </c>
      <c r="AV337" s="48">
        <f>VLOOKUP(A337,'STEEVE RESTITUTION'!$A$3:$F$484,6,FALSE)</f>
        <v>0.94</v>
      </c>
      <c r="AW337" s="48"/>
      <c r="AX337">
        <v>2</v>
      </c>
      <c r="AY337">
        <v>0</v>
      </c>
      <c r="BK337" s="43">
        <f t="shared" si="92"/>
        <v>0.10588235294117644</v>
      </c>
      <c r="BL337" s="9">
        <f t="shared" si="99"/>
        <v>1.242690058479532</v>
      </c>
      <c r="BM337" s="45">
        <v>1.25</v>
      </c>
      <c r="BN337" s="48">
        <v>1.25</v>
      </c>
      <c r="BO337"/>
      <c r="BP337">
        <f>VLOOKUP(A337,'[1]Synthèse ventes 2021'!$A$1:$C$457,3,FALSE)</f>
        <v>229</v>
      </c>
      <c r="BQ337">
        <f t="shared" si="94"/>
        <v>203.20543999999998</v>
      </c>
      <c r="BR337">
        <f t="shared" si="95"/>
        <v>254.00679999999997</v>
      </c>
      <c r="BS337">
        <f t="shared" si="96"/>
        <v>50.801359999999988</v>
      </c>
      <c r="BT337">
        <v>1.02</v>
      </c>
      <c r="CB337">
        <v>100</v>
      </c>
      <c r="CC337">
        <v>100</v>
      </c>
      <c r="CD337" t="s">
        <v>951</v>
      </c>
      <c r="CE337">
        <v>0</v>
      </c>
      <c r="CI337">
        <v>0</v>
      </c>
      <c r="CJ337">
        <v>0</v>
      </c>
      <c r="CM337">
        <v>0</v>
      </c>
      <c r="CO337">
        <v>0</v>
      </c>
      <c r="CP337">
        <v>0</v>
      </c>
      <c r="CQ337">
        <v>0</v>
      </c>
      <c r="CT337">
        <v>0</v>
      </c>
      <c r="CU337">
        <v>0</v>
      </c>
      <c r="CV337">
        <v>0</v>
      </c>
      <c r="CW337">
        <f>VLOOKUP(A337,'[1]NOUVEAUX TARIFS'!$A$1:$E$467,5,FALSE)</f>
        <v>0.94</v>
      </c>
    </row>
    <row r="338" spans="1:102" hidden="1">
      <c r="A338" t="s">
        <v>947</v>
      </c>
      <c r="C338" t="str">
        <f>VLOOKUP(A338,'[1]PRIX D''ACHAT A JOUR'!$A$1:$C$477,3,FALSE)</f>
        <v>AN</v>
      </c>
      <c r="D338" t="s">
        <v>948</v>
      </c>
      <c r="E338">
        <v>5</v>
      </c>
      <c r="F338" t="s">
        <v>927</v>
      </c>
      <c r="K338">
        <v>1</v>
      </c>
      <c r="L338" t="s">
        <v>949</v>
      </c>
      <c r="M338" t="s">
        <v>950</v>
      </c>
      <c r="N338" t="s">
        <v>947</v>
      </c>
      <c r="O338" t="s">
        <v>948</v>
      </c>
      <c r="Q338">
        <v>1</v>
      </c>
      <c r="R338">
        <v>0</v>
      </c>
      <c r="S338" s="36" t="e">
        <f>VLOOKUP(N338,'[1]Stock définitif au 31122021'!$A$3:$G$422,5,FALSE)</f>
        <v>#N/A</v>
      </c>
      <c r="T338" s="36" t="e">
        <f>VLOOKUP(N338,'[1]Stock définitif au 31122021'!$A$3:$G$422,6,FALSE)</f>
        <v>#N/A</v>
      </c>
      <c r="U338" s="36" t="e">
        <f>VLOOKUP(N338,'[1]Stock définitif au 31122021'!$A$3:$G$422,3,FALSE)</f>
        <v>#N/A</v>
      </c>
      <c r="V338">
        <v>0</v>
      </c>
      <c r="W338">
        <f>VLOOKUP(A338,'[1]EXPORT ARTICLES 03012022'!$A$1:$R$883,18,FALSE)</f>
        <v>0</v>
      </c>
      <c r="X338" s="45">
        <f>VLOOKUP(A338,'[1]PRIX D''ACHAT A JOUR'!$A$1:$G$477,7,FALSE)</f>
        <v>0</v>
      </c>
      <c r="Y338" s="46">
        <v>0</v>
      </c>
      <c r="Z338" s="46">
        <f>X338-Y338</f>
        <v>0</v>
      </c>
      <c r="AB338" s="42">
        <f>X338</f>
        <v>0</v>
      </c>
      <c r="AD338">
        <v>0</v>
      </c>
      <c r="AE338" t="s">
        <v>932</v>
      </c>
      <c r="AF338">
        <v>0</v>
      </c>
      <c r="AI338" t="s">
        <v>933</v>
      </c>
      <c r="AJ338" t="s">
        <v>934</v>
      </c>
      <c r="AM338" t="s">
        <v>935</v>
      </c>
      <c r="AN338" t="s">
        <v>936</v>
      </c>
      <c r="AP338">
        <v>0</v>
      </c>
      <c r="AQ338">
        <v>0</v>
      </c>
      <c r="AS338">
        <v>83.34</v>
      </c>
      <c r="AT338" s="47">
        <f t="shared" si="97"/>
        <v>0</v>
      </c>
      <c r="AU338" s="48">
        <f t="shared" si="98"/>
        <v>0</v>
      </c>
      <c r="AV338" s="48"/>
      <c r="AW338" s="48"/>
      <c r="AX338">
        <v>2</v>
      </c>
      <c r="AY338">
        <v>0</v>
      </c>
      <c r="BK338" s="43">
        <f t="shared" si="92"/>
        <v>-1</v>
      </c>
      <c r="BL338" t="e">
        <f t="shared" si="99"/>
        <v>#DIV/0!</v>
      </c>
      <c r="BM338" s="45"/>
      <c r="BN338" s="48"/>
      <c r="BO338"/>
      <c r="BP338"/>
      <c r="BQ338" t="str">
        <f t="shared" si="94"/>
        <v/>
      </c>
      <c r="BR338" t="str">
        <f t="shared" si="95"/>
        <v/>
      </c>
      <c r="BS338" t="str">
        <f t="shared" si="96"/>
        <v/>
      </c>
      <c r="BT338">
        <v>100.01</v>
      </c>
      <c r="CB338">
        <v>100</v>
      </c>
      <c r="CC338">
        <v>100</v>
      </c>
      <c r="CD338" t="s">
        <v>951</v>
      </c>
      <c r="CE338">
        <v>0</v>
      </c>
      <c r="CI338">
        <v>0</v>
      </c>
      <c r="CJ338">
        <v>0</v>
      </c>
      <c r="CM338">
        <v>0</v>
      </c>
      <c r="CO338">
        <v>0</v>
      </c>
      <c r="CP338">
        <v>0</v>
      </c>
      <c r="CQ338">
        <v>0</v>
      </c>
      <c r="CT338">
        <v>0</v>
      </c>
      <c r="CU338">
        <v>0</v>
      </c>
      <c r="CV338">
        <v>0</v>
      </c>
      <c r="CW338" t="e">
        <f>VLOOKUP(A338,'[1]NOUVEAUX TARIFS'!$A$1:$E$467,5,FALSE)</f>
        <v>#N/A</v>
      </c>
      <c r="CX338" t="s">
        <v>2923</v>
      </c>
    </row>
    <row r="339" spans="1:102">
      <c r="A339" t="s">
        <v>478</v>
      </c>
      <c r="C339" t="str">
        <f>VLOOKUP(A339,'[1]PRIX D''ACHAT A JOUR'!$A$1:$C$477,3,FALSE)</f>
        <v>AS</v>
      </c>
      <c r="D339" t="s">
        <v>479</v>
      </c>
      <c r="E339">
        <v>5</v>
      </c>
      <c r="F339" t="s">
        <v>927</v>
      </c>
      <c r="G339">
        <v>1</v>
      </c>
      <c r="H339" t="s">
        <v>927</v>
      </c>
      <c r="K339">
        <v>5</v>
      </c>
      <c r="L339" t="s">
        <v>928</v>
      </c>
      <c r="M339" t="s">
        <v>929</v>
      </c>
      <c r="N339" t="s">
        <v>996</v>
      </c>
      <c r="O339" t="s">
        <v>997</v>
      </c>
      <c r="P339" t="s">
        <v>931</v>
      </c>
      <c r="Q339">
        <v>1</v>
      </c>
      <c r="R339">
        <v>1</v>
      </c>
      <c r="S339" s="36" t="e">
        <f>VLOOKUP(N339,'[1]Stock définitif au 31122021'!$A$3:$G$422,5,FALSE)</f>
        <v>#N/A</v>
      </c>
      <c r="T339" s="36" t="e">
        <f>VLOOKUP(N339,'[1]Stock définitif au 31122021'!$A$3:$G$422,6,FALSE)</f>
        <v>#N/A</v>
      </c>
      <c r="U339" s="36" t="e">
        <f>VLOOKUP(N339,'[1]Stock définitif au 31122021'!$A$3:$G$422,3,FALSE)</f>
        <v>#N/A</v>
      </c>
      <c r="V339">
        <v>16</v>
      </c>
      <c r="W339">
        <f>VLOOKUP(A339,'[1]EXPORT ARTICLES 03012022'!$A$1:$R$883,18,FALSE)</f>
        <v>16</v>
      </c>
      <c r="X339" s="45">
        <f>VLOOKUP(A339,'[1]PRIX D''ACHAT A JOUR'!$A$1:$G$477,7,FALSE)</f>
        <v>16</v>
      </c>
      <c r="Y339" s="46"/>
      <c r="Z339" s="46"/>
      <c r="AB339" s="41">
        <f>X339</f>
        <v>16</v>
      </c>
      <c r="AC339" s="42" t="s">
        <v>2917</v>
      </c>
      <c r="AD339">
        <v>16</v>
      </c>
      <c r="AE339" t="s">
        <v>932</v>
      </c>
      <c r="AF339">
        <v>0</v>
      </c>
      <c r="AI339" t="s">
        <v>933</v>
      </c>
      <c r="AJ339" t="s">
        <v>934</v>
      </c>
      <c r="AM339" t="s">
        <v>935</v>
      </c>
      <c r="AN339" t="s">
        <v>936</v>
      </c>
      <c r="AO339">
        <v>1</v>
      </c>
      <c r="AP339">
        <v>0</v>
      </c>
      <c r="AQ339">
        <v>0</v>
      </c>
      <c r="AS339">
        <v>32.479999999999997</v>
      </c>
      <c r="AT339" s="47">
        <f t="shared" si="97"/>
        <v>32</v>
      </c>
      <c r="AU339" s="48">
        <f t="shared" si="98"/>
        <v>32</v>
      </c>
      <c r="AV339" s="48">
        <f>VLOOKUP(A339,'STEEVE RESTITUTION'!$A$3:$F$484,6,FALSE)</f>
        <v>32.479999999999997</v>
      </c>
      <c r="AW339" s="48">
        <f t="shared" ref="AW339:AW343" si="100">AU339-AV339</f>
        <v>-0.47999999999999687</v>
      </c>
      <c r="AX339">
        <v>2</v>
      </c>
      <c r="AY339">
        <v>0</v>
      </c>
      <c r="BK339" s="43">
        <f t="shared" si="92"/>
        <v>-1.4778325123152615E-2</v>
      </c>
      <c r="BL339" s="9">
        <f t="shared" si="99"/>
        <v>2.0299999999999998</v>
      </c>
      <c r="BM339" s="45">
        <v>2</v>
      </c>
      <c r="BN339" s="48">
        <v>2</v>
      </c>
      <c r="BO339"/>
      <c r="BP339">
        <f>VLOOKUP(A339,'[1]Synthèse ventes 2021'!$A$1:$C$457,3,FALSE)</f>
        <v>45</v>
      </c>
      <c r="BQ339">
        <f t="shared" si="94"/>
        <v>849.59999999999991</v>
      </c>
      <c r="BR339">
        <f t="shared" si="95"/>
        <v>1699.1999999999998</v>
      </c>
      <c r="BS339">
        <f t="shared" si="96"/>
        <v>849.59999999999991</v>
      </c>
      <c r="BT339">
        <v>38.979999999999997</v>
      </c>
      <c r="BV339">
        <v>1</v>
      </c>
      <c r="BW339">
        <v>63</v>
      </c>
      <c r="CB339">
        <v>100</v>
      </c>
      <c r="CC339">
        <v>100</v>
      </c>
      <c r="CD339" t="s">
        <v>937</v>
      </c>
      <c r="CE339">
        <v>0</v>
      </c>
      <c r="CI339">
        <v>0</v>
      </c>
      <c r="CJ339">
        <v>0</v>
      </c>
      <c r="CM339">
        <v>0</v>
      </c>
      <c r="CO339">
        <v>0</v>
      </c>
      <c r="CP339">
        <v>0</v>
      </c>
      <c r="CQ339">
        <v>0</v>
      </c>
      <c r="CT339">
        <v>0</v>
      </c>
      <c r="CU339">
        <v>0</v>
      </c>
      <c r="CV339">
        <v>0</v>
      </c>
      <c r="CW339">
        <f>VLOOKUP(A339,'[1]NOUVEAUX TARIFS'!$A$1:$E$467,5,FALSE)</f>
        <v>32.479999999999997</v>
      </c>
    </row>
    <row r="340" spans="1:102">
      <c r="A340" t="s">
        <v>776</v>
      </c>
      <c r="C340" t="str">
        <f>VLOOKUP(A340,'[1]PRIX D''ACHAT A JOUR'!$A$1:$C$477,3,FALSE)</f>
        <v>AS</v>
      </c>
      <c r="D340" t="s">
        <v>777</v>
      </c>
      <c r="E340">
        <v>16</v>
      </c>
      <c r="F340" t="s">
        <v>1031</v>
      </c>
      <c r="G340">
        <v>10</v>
      </c>
      <c r="H340" t="s">
        <v>1031</v>
      </c>
      <c r="M340" t="s">
        <v>1661</v>
      </c>
      <c r="N340" t="s">
        <v>776</v>
      </c>
      <c r="O340" t="s">
        <v>777</v>
      </c>
      <c r="P340" t="s">
        <v>931</v>
      </c>
      <c r="Q340">
        <v>1</v>
      </c>
      <c r="R340">
        <v>0</v>
      </c>
      <c r="S340" s="36">
        <f>VLOOKUP(N340,'[1]Stock définitif au 31122021'!$A$3:$G$422,5,FALSE)</f>
        <v>8</v>
      </c>
      <c r="T340" s="36">
        <f>VLOOKUP(N340,'[1]Stock définitif au 31122021'!$A$3:$G$422,6,FALSE)</f>
        <v>25.1</v>
      </c>
      <c r="U340" s="36" t="str">
        <f>VLOOKUP(N340,'[1]Stock définitif au 31122021'!$A$3:$G$422,3,FALSE)</f>
        <v>AS</v>
      </c>
      <c r="V340">
        <v>25.1</v>
      </c>
      <c r="W340">
        <f>VLOOKUP(A340,'[1]EXPORT ARTICLES 03012022'!$A$1:$R$883,18,FALSE)</f>
        <v>25.1</v>
      </c>
      <c r="X340" s="45">
        <f>VLOOKUP(A340,'[1]PRIX D''ACHAT A JOUR'!$A$1:$G$477,7,FALSE)</f>
        <v>25.1</v>
      </c>
      <c r="Y340" s="46"/>
      <c r="Z340" s="46"/>
      <c r="AA340" s="42" t="s">
        <v>2924</v>
      </c>
      <c r="AB340" s="41">
        <f>X340</f>
        <v>25.1</v>
      </c>
      <c r="AC340" s="42" t="s">
        <v>2917</v>
      </c>
      <c r="AD340">
        <v>25.1</v>
      </c>
      <c r="AE340" t="s">
        <v>932</v>
      </c>
      <c r="AF340">
        <v>0</v>
      </c>
      <c r="AI340" t="s">
        <v>933</v>
      </c>
      <c r="AJ340" t="s">
        <v>934</v>
      </c>
      <c r="AM340" t="s">
        <v>935</v>
      </c>
      <c r="AN340" t="s">
        <v>936</v>
      </c>
      <c r="AP340">
        <v>0</v>
      </c>
      <c r="AQ340">
        <v>0</v>
      </c>
      <c r="AS340">
        <v>33.090000000000003</v>
      </c>
      <c r="AT340" s="47">
        <f t="shared" si="97"/>
        <v>33.383000000000003</v>
      </c>
      <c r="AU340" s="49">
        <f t="shared" si="98"/>
        <v>33.383000000000003</v>
      </c>
      <c r="AV340" s="48"/>
      <c r="AW340" s="48"/>
      <c r="AX340">
        <v>2</v>
      </c>
      <c r="AY340">
        <v>0</v>
      </c>
      <c r="BK340" s="43">
        <f t="shared" si="92"/>
        <v>8.8546388637050239E-3</v>
      </c>
      <c r="BL340" s="9">
        <f t="shared" si="99"/>
        <v>1.3183266932270916</v>
      </c>
      <c r="BM340" s="45">
        <v>1.33</v>
      </c>
      <c r="BN340" s="48">
        <v>1.33</v>
      </c>
      <c r="BO340"/>
      <c r="BP340">
        <f>VLOOKUP(A340,'[1]Synthèse ventes 2021'!$A$1:$C$457,3,FALSE)</f>
        <v>1</v>
      </c>
      <c r="BQ340">
        <f t="shared" si="94"/>
        <v>29.617999999999999</v>
      </c>
      <c r="BR340">
        <f t="shared" si="95"/>
        <v>39.391939999999998</v>
      </c>
      <c r="BS340">
        <f t="shared" si="96"/>
        <v>9.7739399999999996</v>
      </c>
      <c r="BT340">
        <v>39.71</v>
      </c>
      <c r="BV340">
        <v>1</v>
      </c>
      <c r="BW340">
        <v>495</v>
      </c>
      <c r="CB340">
        <v>100</v>
      </c>
      <c r="CC340">
        <v>100</v>
      </c>
      <c r="CD340" t="s">
        <v>937</v>
      </c>
      <c r="CE340">
        <v>0</v>
      </c>
      <c r="CI340">
        <v>0</v>
      </c>
      <c r="CJ340">
        <v>0</v>
      </c>
      <c r="CM340">
        <v>0</v>
      </c>
      <c r="CO340">
        <v>0</v>
      </c>
      <c r="CP340">
        <v>0</v>
      </c>
      <c r="CQ340">
        <v>0</v>
      </c>
      <c r="CT340">
        <v>0</v>
      </c>
      <c r="CU340">
        <v>0</v>
      </c>
      <c r="CV340">
        <v>0</v>
      </c>
      <c r="CW340">
        <f>VLOOKUP(A340,'[1]NOUVEAUX TARIFS'!$A$1:$E$467,5,FALSE)</f>
        <v>33.383000000000003</v>
      </c>
    </row>
    <row r="341" spans="1:102">
      <c r="A341" t="s">
        <v>434</v>
      </c>
      <c r="C341" t="str">
        <f>VLOOKUP(A341,'[1]PRIX D''ACHAT A JOUR'!$A$1:$C$477,3,FALSE)</f>
        <v>AS</v>
      </c>
      <c r="D341" t="s">
        <v>435</v>
      </c>
      <c r="E341">
        <v>15</v>
      </c>
      <c r="F341" t="s">
        <v>1018</v>
      </c>
      <c r="G341">
        <v>6</v>
      </c>
      <c r="H341" t="s">
        <v>1018</v>
      </c>
      <c r="M341" t="s">
        <v>1704</v>
      </c>
      <c r="N341" t="s">
        <v>434</v>
      </c>
      <c r="O341" t="s">
        <v>1707</v>
      </c>
      <c r="P341" t="s">
        <v>931</v>
      </c>
      <c r="Q341">
        <v>1</v>
      </c>
      <c r="R341">
        <v>1</v>
      </c>
      <c r="S341" s="36">
        <f>VLOOKUP(N341,'[1]Stock définitif au 31122021'!$A$3:$G$422,5,FALSE)</f>
        <v>26</v>
      </c>
      <c r="T341" s="36">
        <f>VLOOKUP(N341,'[1]Stock définitif au 31122021'!$A$3:$G$422,6,FALSE)</f>
        <v>22.8</v>
      </c>
      <c r="U341" s="36" t="str">
        <f>VLOOKUP(N341,'[1]Stock définitif au 31122021'!$A$3:$G$422,3,FALSE)</f>
        <v>AS</v>
      </c>
      <c r="V341">
        <v>22.8</v>
      </c>
      <c r="W341">
        <f>VLOOKUP(A341,'[1]EXPORT ARTICLES 03012022'!$A$1:$R$883,18,FALSE)</f>
        <v>22.8</v>
      </c>
      <c r="X341" s="45">
        <f>VLOOKUP(A341,'[1]PRIX D''ACHAT A JOUR'!$A$1:$G$477,7,FALSE)</f>
        <v>22.8</v>
      </c>
      <c r="Y341" s="46"/>
      <c r="Z341" s="46"/>
      <c r="AB341" s="41">
        <f>VLOOKUP(A341,'[1]PRIX D''ACHAT A JOUR'!$A$1:$J$477,10,FALSE)</f>
        <v>22.8</v>
      </c>
      <c r="AC341" s="42" t="s">
        <v>2917</v>
      </c>
      <c r="AD341">
        <v>22.8</v>
      </c>
      <c r="AE341" t="s">
        <v>932</v>
      </c>
      <c r="AF341">
        <v>0</v>
      </c>
      <c r="AI341" t="s">
        <v>933</v>
      </c>
      <c r="AJ341" t="s">
        <v>934</v>
      </c>
      <c r="AM341" t="s">
        <v>935</v>
      </c>
      <c r="AN341" t="s">
        <v>936</v>
      </c>
      <c r="AP341">
        <v>0</v>
      </c>
      <c r="AQ341">
        <v>0</v>
      </c>
      <c r="AS341">
        <v>31</v>
      </c>
      <c r="AT341" s="47">
        <f t="shared" si="97"/>
        <v>34.200000000000003</v>
      </c>
      <c r="AU341" s="48">
        <f t="shared" si="98"/>
        <v>34.200000000000003</v>
      </c>
      <c r="AV341" s="48"/>
      <c r="AW341" s="48"/>
      <c r="AX341">
        <v>2</v>
      </c>
      <c r="AY341">
        <v>0</v>
      </c>
      <c r="BK341" s="43">
        <f t="shared" si="92"/>
        <v>0.103225806451613</v>
      </c>
      <c r="BL341" s="9">
        <f t="shared" si="99"/>
        <v>1.3596491228070176</v>
      </c>
      <c r="BM341" s="45">
        <v>1.5</v>
      </c>
      <c r="BN341" s="48">
        <v>1.5</v>
      </c>
      <c r="BO341"/>
      <c r="BP341">
        <f>VLOOKUP(A341,'[1]Synthèse ventes 2021'!$A$1:$C$457,3,FALSE)</f>
        <v>2</v>
      </c>
      <c r="BQ341">
        <f t="shared" si="94"/>
        <v>53.808</v>
      </c>
      <c r="BR341">
        <f t="shared" si="95"/>
        <v>80.712000000000003</v>
      </c>
      <c r="BS341">
        <f t="shared" si="96"/>
        <v>26.904000000000003</v>
      </c>
      <c r="BT341">
        <v>37.200000000000003</v>
      </c>
      <c r="BV341">
        <v>1</v>
      </c>
      <c r="BW341">
        <v>456</v>
      </c>
      <c r="CB341">
        <v>100</v>
      </c>
      <c r="CC341">
        <v>100</v>
      </c>
      <c r="CD341" t="s">
        <v>937</v>
      </c>
      <c r="CE341">
        <v>0</v>
      </c>
      <c r="CI341">
        <v>0</v>
      </c>
      <c r="CJ341">
        <v>0</v>
      </c>
      <c r="CM341">
        <v>0</v>
      </c>
      <c r="CO341">
        <v>0</v>
      </c>
      <c r="CP341">
        <v>0</v>
      </c>
      <c r="CQ341">
        <v>0</v>
      </c>
      <c r="CT341">
        <v>0</v>
      </c>
      <c r="CU341">
        <v>0</v>
      </c>
      <c r="CV341">
        <v>0</v>
      </c>
      <c r="CW341">
        <f>VLOOKUP(A341,'[1]NOUVEAUX TARIFS'!$A$1:$E$467,5,FALSE)</f>
        <v>34.200000000000003</v>
      </c>
    </row>
    <row r="342" spans="1:102">
      <c r="A342" t="s">
        <v>739</v>
      </c>
      <c r="C342" t="str">
        <f>VLOOKUP(A342,'[1]PRIX D''ACHAT A JOUR'!$A$1:$C$477,3,FALSE)</f>
        <v>AS</v>
      </c>
      <c r="D342" t="s">
        <v>2485</v>
      </c>
      <c r="E342">
        <v>14</v>
      </c>
      <c r="F342" t="s">
        <v>1409</v>
      </c>
      <c r="G342">
        <v>9</v>
      </c>
      <c r="H342" t="s">
        <v>1409</v>
      </c>
      <c r="M342" t="s">
        <v>1410</v>
      </c>
      <c r="N342">
        <v>9105</v>
      </c>
      <c r="O342" t="s">
        <v>2486</v>
      </c>
      <c r="P342" t="s">
        <v>931</v>
      </c>
      <c r="Q342">
        <v>1</v>
      </c>
      <c r="R342">
        <v>1</v>
      </c>
      <c r="S342" s="36" t="e">
        <f>VLOOKUP(N342,'[1]Stock définitif au 31122021'!$A$3:$G$422,5,FALSE)</f>
        <v>#N/A</v>
      </c>
      <c r="T342" s="36" t="e">
        <f>VLOOKUP(N342,'[1]Stock définitif au 31122021'!$A$3:$G$422,6,FALSE)</f>
        <v>#N/A</v>
      </c>
      <c r="U342" s="36" t="e">
        <f>VLOOKUP(N342,'[1]Stock définitif au 31122021'!$A$3:$G$422,3,FALSE)</f>
        <v>#N/A</v>
      </c>
      <c r="V342">
        <v>21.76</v>
      </c>
      <c r="W342">
        <f>VLOOKUP(A342,'[1]EXPORT ARTICLES 03012022'!$A$1:$R$883,18,FALSE)</f>
        <v>21.76</v>
      </c>
      <c r="X342" s="47">
        <f>VLOOKUP(A342,'[1]PRIX D''ACHAT A JOUR'!$A$1:$G$477,7,FALSE)</f>
        <v>21.76</v>
      </c>
      <c r="Y342" s="46"/>
      <c r="Z342" s="46"/>
      <c r="AA342" s="53">
        <v>0.05</v>
      </c>
      <c r="AB342" s="41">
        <f>X342*(1+AA342)</f>
        <v>22.848000000000003</v>
      </c>
      <c r="AC342" s="42" t="s">
        <v>2917</v>
      </c>
      <c r="AD342">
        <v>21.76</v>
      </c>
      <c r="AE342" t="s">
        <v>932</v>
      </c>
      <c r="AF342">
        <v>0</v>
      </c>
      <c r="AI342" t="s">
        <v>933</v>
      </c>
      <c r="AJ342" t="s">
        <v>934</v>
      </c>
      <c r="AM342" t="s">
        <v>935</v>
      </c>
      <c r="AN342" t="s">
        <v>936</v>
      </c>
      <c r="AP342">
        <v>0</v>
      </c>
      <c r="AQ342">
        <v>0</v>
      </c>
      <c r="AS342">
        <v>32.64</v>
      </c>
      <c r="AT342" s="47">
        <f t="shared" si="97"/>
        <v>32.64</v>
      </c>
      <c r="AU342" s="49">
        <f t="shared" si="98"/>
        <v>34.272000000000006</v>
      </c>
      <c r="AV342" s="48"/>
      <c r="AW342" s="48"/>
      <c r="AX342">
        <v>3</v>
      </c>
      <c r="AY342">
        <v>0</v>
      </c>
      <c r="BK342" s="43">
        <f t="shared" si="92"/>
        <v>5.0000000000000155E-2</v>
      </c>
      <c r="BL342" s="9">
        <f t="shared" si="99"/>
        <v>1.5</v>
      </c>
      <c r="BM342" s="45">
        <v>1.5</v>
      </c>
      <c r="BN342" s="48">
        <v>1.5</v>
      </c>
      <c r="BO342"/>
      <c r="BP342">
        <f>VLOOKUP(A342,'[1]Synthèse ventes 2021'!$A$1:$C$457,3,FALSE)</f>
        <v>1</v>
      </c>
      <c r="BQ342">
        <f t="shared" si="94"/>
        <v>26.960640000000001</v>
      </c>
      <c r="BR342">
        <f t="shared" si="95"/>
        <v>40.440960000000004</v>
      </c>
      <c r="BS342">
        <f t="shared" si="96"/>
        <v>13.480320000000003</v>
      </c>
      <c r="BT342">
        <v>39.167999999999999</v>
      </c>
      <c r="BV342">
        <v>1</v>
      </c>
      <c r="CB342">
        <v>100</v>
      </c>
      <c r="CC342">
        <v>100</v>
      </c>
      <c r="CD342" t="s">
        <v>937</v>
      </c>
      <c r="CE342">
        <v>0</v>
      </c>
      <c r="CI342">
        <v>0</v>
      </c>
      <c r="CJ342">
        <v>0</v>
      </c>
      <c r="CM342">
        <v>0</v>
      </c>
      <c r="CO342">
        <v>0</v>
      </c>
      <c r="CP342">
        <v>0</v>
      </c>
      <c r="CQ342">
        <v>0</v>
      </c>
      <c r="CT342">
        <v>0</v>
      </c>
      <c r="CU342">
        <v>0</v>
      </c>
      <c r="CV342">
        <v>0</v>
      </c>
      <c r="CW342">
        <f>VLOOKUP(A342,'[1]NOUVEAUX TARIFS'!$A$1:$E$467,5,FALSE)</f>
        <v>34.272000000000006</v>
      </c>
    </row>
    <row r="343" spans="1:102">
      <c r="A343" t="s">
        <v>428</v>
      </c>
      <c r="C343" t="str">
        <f>VLOOKUP(A343,'[1]PRIX D''ACHAT A JOUR'!$A$1:$C$477,3,FALSE)</f>
        <v>AS</v>
      </c>
      <c r="D343" t="s">
        <v>1152</v>
      </c>
      <c r="E343">
        <v>10</v>
      </c>
      <c r="F343" t="s">
        <v>938</v>
      </c>
      <c r="G343">
        <v>13</v>
      </c>
      <c r="H343" t="s">
        <v>955</v>
      </c>
      <c r="M343" t="s">
        <v>1011</v>
      </c>
      <c r="N343" t="s">
        <v>1153</v>
      </c>
      <c r="O343" t="s">
        <v>429</v>
      </c>
      <c r="P343" t="s">
        <v>931</v>
      </c>
      <c r="Q343">
        <v>1</v>
      </c>
      <c r="R343">
        <v>1</v>
      </c>
      <c r="S343" s="36" t="e">
        <f>VLOOKUP(N343,'[1]Stock définitif au 31122021'!$A$3:$G$422,5,FALSE)</f>
        <v>#N/A</v>
      </c>
      <c r="T343" s="36" t="e">
        <f>VLOOKUP(N343,'[1]Stock définitif au 31122021'!$A$3:$G$422,6,FALSE)</f>
        <v>#N/A</v>
      </c>
      <c r="U343" s="36" t="e">
        <f>VLOOKUP(N343,'[1]Stock définitif au 31122021'!$A$3:$G$422,3,FALSE)</f>
        <v>#N/A</v>
      </c>
      <c r="V343">
        <v>23.42</v>
      </c>
      <c r="W343">
        <v>23.42</v>
      </c>
      <c r="X343" s="45">
        <f>VLOOKUP(A343,'[1]PRIX D''ACHAT A JOUR'!$A$1:$G$477,7,FALSE)</f>
        <v>23.42</v>
      </c>
      <c r="Y343" s="46"/>
      <c r="Z343" s="46"/>
      <c r="AB343" s="41">
        <f t="shared" ref="AB343:AB348" si="101">X343</f>
        <v>23.42</v>
      </c>
      <c r="AC343" s="42" t="s">
        <v>2917</v>
      </c>
      <c r="AD343">
        <v>22.29</v>
      </c>
      <c r="AE343" t="s">
        <v>932</v>
      </c>
      <c r="AF343">
        <v>0</v>
      </c>
      <c r="AI343" t="s">
        <v>933</v>
      </c>
      <c r="AJ343" t="s">
        <v>934</v>
      </c>
      <c r="AM343" t="s">
        <v>935</v>
      </c>
      <c r="AN343" t="s">
        <v>936</v>
      </c>
      <c r="AO343">
        <v>1</v>
      </c>
      <c r="AP343">
        <v>0</v>
      </c>
      <c r="AQ343">
        <v>0</v>
      </c>
      <c r="AS343">
        <v>35.659999999999997</v>
      </c>
      <c r="AT343" s="47">
        <f t="shared" si="97"/>
        <v>35.130000000000003</v>
      </c>
      <c r="AU343" s="48">
        <f t="shared" si="98"/>
        <v>35.130000000000003</v>
      </c>
      <c r="AV343" s="48">
        <f>VLOOKUP(A343,'STEEVE RESTITUTION'!$A$3:$F$484,6,FALSE)</f>
        <v>35.664000000000001</v>
      </c>
      <c r="AW343" s="48">
        <f t="shared" si="100"/>
        <v>-0.53399999999999892</v>
      </c>
      <c r="AX343">
        <v>2</v>
      </c>
      <c r="AY343">
        <v>0</v>
      </c>
      <c r="BK343" s="43">
        <f t="shared" si="92"/>
        <v>-1.48625911385304E-2</v>
      </c>
      <c r="BL343" s="9">
        <f t="shared" si="99"/>
        <v>1.5226302305721602</v>
      </c>
      <c r="BM343" s="45">
        <v>1.5</v>
      </c>
      <c r="BN343" s="48">
        <v>1.5</v>
      </c>
      <c r="BO343"/>
      <c r="BP343">
        <f>VLOOKUP(A343,'[1]Synthèse ventes 2021'!$A$1:$C$457,3,FALSE)</f>
        <v>33</v>
      </c>
      <c r="BQ343">
        <f t="shared" si="94"/>
        <v>911.97479999999996</v>
      </c>
      <c r="BR343">
        <f t="shared" si="95"/>
        <v>1367.9622000000002</v>
      </c>
      <c r="BS343">
        <f t="shared" si="96"/>
        <v>455.98740000000021</v>
      </c>
      <c r="BT343">
        <v>42.79</v>
      </c>
      <c r="BV343">
        <v>1</v>
      </c>
      <c r="BW343">
        <v>104</v>
      </c>
      <c r="CB343">
        <v>100</v>
      </c>
      <c r="CC343">
        <v>100</v>
      </c>
      <c r="CD343" t="s">
        <v>937</v>
      </c>
      <c r="CE343">
        <v>0</v>
      </c>
      <c r="CI343">
        <v>0</v>
      </c>
      <c r="CJ343">
        <v>0</v>
      </c>
      <c r="CM343">
        <v>0</v>
      </c>
      <c r="CO343">
        <v>0</v>
      </c>
      <c r="CP343">
        <v>0</v>
      </c>
      <c r="CQ343">
        <v>0</v>
      </c>
      <c r="CT343">
        <v>0</v>
      </c>
      <c r="CU343">
        <v>0</v>
      </c>
      <c r="CV343">
        <v>0</v>
      </c>
      <c r="CW343">
        <f>VLOOKUP(A343,'[1]NOUVEAUX TARIFS'!$A$1:$E$467,5,FALSE)</f>
        <v>35.664000000000001</v>
      </c>
    </row>
    <row r="344" spans="1:102">
      <c r="A344" t="s">
        <v>506</v>
      </c>
      <c r="C344" t="str">
        <f>VLOOKUP(A344,'[1]PRIX D''ACHAT A JOUR'!$A$1:$C$477,3,FALSE)</f>
        <v>AS</v>
      </c>
      <c r="D344" t="s">
        <v>1972</v>
      </c>
      <c r="E344">
        <v>8</v>
      </c>
      <c r="F344" t="s">
        <v>965</v>
      </c>
      <c r="G344">
        <v>4</v>
      </c>
      <c r="H344" t="s">
        <v>965</v>
      </c>
      <c r="K344">
        <v>3</v>
      </c>
      <c r="L344" t="s">
        <v>1007</v>
      </c>
      <c r="M344" t="s">
        <v>989</v>
      </c>
      <c r="N344" t="s">
        <v>506</v>
      </c>
      <c r="O344" t="s">
        <v>507</v>
      </c>
      <c r="P344" t="s">
        <v>931</v>
      </c>
      <c r="Q344">
        <v>1</v>
      </c>
      <c r="R344">
        <v>1</v>
      </c>
      <c r="S344" s="36">
        <f>VLOOKUP(N344,'[1]Stock définitif au 31122021'!$A$3:$G$422,5,FALSE)</f>
        <v>202</v>
      </c>
      <c r="T344" s="36">
        <f>VLOOKUP(N344,'[1]Stock définitif au 31122021'!$A$3:$G$422,6,FALSE)</f>
        <v>23.51</v>
      </c>
      <c r="U344" s="36" t="str">
        <f>VLOOKUP(N344,'[1]Stock définitif au 31122021'!$A$3:$G$422,3,FALSE)</f>
        <v>AS</v>
      </c>
      <c r="V344">
        <v>23.51</v>
      </c>
      <c r="W344">
        <f>VLOOKUP(A344,'[1]EXPORT ARTICLES 03012022'!$A$1:$R$883,18,FALSE)</f>
        <v>23.51</v>
      </c>
      <c r="X344" s="45">
        <f>VLOOKUP(A344,'[1]PRIX D''ACHAT A JOUR'!$A$1:$G$477,7,FALSE)</f>
        <v>23.51</v>
      </c>
      <c r="Y344" s="46"/>
      <c r="Z344" s="46"/>
      <c r="AB344" s="41">
        <f t="shared" si="101"/>
        <v>23.51</v>
      </c>
      <c r="AC344" s="42" t="s">
        <v>2917</v>
      </c>
      <c r="AD344">
        <v>23.51</v>
      </c>
      <c r="AE344" t="s">
        <v>932</v>
      </c>
      <c r="AF344">
        <v>0</v>
      </c>
      <c r="AI344" t="s">
        <v>933</v>
      </c>
      <c r="AJ344" t="s">
        <v>934</v>
      </c>
      <c r="AM344" t="s">
        <v>935</v>
      </c>
      <c r="AN344" t="s">
        <v>936</v>
      </c>
      <c r="AP344">
        <v>0</v>
      </c>
      <c r="AQ344">
        <v>0</v>
      </c>
      <c r="AS344">
        <v>31.74</v>
      </c>
      <c r="AT344" s="47">
        <f t="shared" si="97"/>
        <v>35.265000000000001</v>
      </c>
      <c r="AU344" s="48">
        <f t="shared" si="98"/>
        <v>35.265000000000001</v>
      </c>
      <c r="AV344" s="48"/>
      <c r="AW344" s="48"/>
      <c r="AX344">
        <v>2</v>
      </c>
      <c r="AY344">
        <v>0</v>
      </c>
      <c r="BK344" s="43">
        <f t="shared" si="92"/>
        <v>0.11105860113421558</v>
      </c>
      <c r="BL344" s="9">
        <f t="shared" si="99"/>
        <v>1.3500638026371754</v>
      </c>
      <c r="BM344" s="45">
        <v>1.5</v>
      </c>
      <c r="BN344" s="48">
        <v>1.5</v>
      </c>
      <c r="BO344"/>
      <c r="BP344">
        <f>VLOOKUP(A344,'[1]Synthèse ventes 2021'!$A$1:$C$457,3,FALSE)</f>
        <v>165</v>
      </c>
      <c r="BQ344">
        <f t="shared" si="94"/>
        <v>4577.3969999999999</v>
      </c>
      <c r="BR344">
        <f t="shared" si="95"/>
        <v>6866.0955000000004</v>
      </c>
      <c r="BS344">
        <f t="shared" si="96"/>
        <v>2288.6985000000004</v>
      </c>
      <c r="BT344">
        <v>38.090000000000003</v>
      </c>
      <c r="BV344">
        <v>1</v>
      </c>
      <c r="BW344">
        <v>537</v>
      </c>
      <c r="CB344">
        <v>100</v>
      </c>
      <c r="CC344">
        <v>100</v>
      </c>
      <c r="CD344" t="s">
        <v>937</v>
      </c>
      <c r="CE344">
        <v>0</v>
      </c>
      <c r="CI344">
        <v>0</v>
      </c>
      <c r="CJ344">
        <v>0</v>
      </c>
      <c r="CM344">
        <v>0</v>
      </c>
      <c r="CO344">
        <v>0</v>
      </c>
      <c r="CP344">
        <v>0</v>
      </c>
      <c r="CQ344">
        <v>0</v>
      </c>
      <c r="CT344">
        <v>0</v>
      </c>
      <c r="CU344">
        <v>0</v>
      </c>
      <c r="CV344">
        <v>0</v>
      </c>
      <c r="CW344">
        <f>VLOOKUP(A344,'[1]NOUVEAUX TARIFS'!$A$1:$E$467,5,FALSE)</f>
        <v>35.265000000000001</v>
      </c>
    </row>
    <row r="345" spans="1:102" hidden="1">
      <c r="A345" t="s">
        <v>2313</v>
      </c>
      <c r="C345" t="e">
        <f>VLOOKUP(A345,'[1]PRIX D''ACHAT A JOUR'!$A$1:$C$477,3,FALSE)</f>
        <v>#N/A</v>
      </c>
      <c r="D345" t="s">
        <v>2314</v>
      </c>
      <c r="M345" t="s">
        <v>1773</v>
      </c>
      <c r="N345" t="s">
        <v>2313</v>
      </c>
      <c r="O345" t="s">
        <v>2314</v>
      </c>
      <c r="Q345">
        <v>0</v>
      </c>
      <c r="R345">
        <v>0</v>
      </c>
      <c r="S345" s="36">
        <f>VLOOKUP(N345,'[1]Stock définitif au 31122021'!$A$3:$G$422,5,FALSE)</f>
        <v>16</v>
      </c>
      <c r="T345" s="36">
        <f>VLOOKUP(N345,'[1]Stock définitif au 31122021'!$A$3:$G$422,6,FALSE)</f>
        <v>24.58</v>
      </c>
      <c r="U345" s="36" t="str">
        <f>VLOOKUP(N345,'[1]Stock définitif au 31122021'!$A$3:$G$422,3,FALSE)</f>
        <v>Z</v>
      </c>
      <c r="V345">
        <v>0</v>
      </c>
      <c r="W345">
        <f>VLOOKUP(A345,'[1]EXPORT ARTICLES 03012022'!$A$1:$R$883,18,FALSE)</f>
        <v>0</v>
      </c>
      <c r="X345" s="45">
        <v>24.58</v>
      </c>
      <c r="Y345" s="46">
        <v>0</v>
      </c>
      <c r="Z345" s="46"/>
      <c r="AB345" s="42">
        <f t="shared" si="101"/>
        <v>24.58</v>
      </c>
      <c r="AC345" s="48" t="s">
        <v>2917</v>
      </c>
      <c r="AD345">
        <v>0</v>
      </c>
      <c r="AE345" t="s">
        <v>932</v>
      </c>
      <c r="AF345">
        <v>0</v>
      </c>
      <c r="AI345" t="s">
        <v>933</v>
      </c>
      <c r="AJ345" t="s">
        <v>934</v>
      </c>
      <c r="AM345" t="s">
        <v>935</v>
      </c>
      <c r="AN345" t="s">
        <v>936</v>
      </c>
      <c r="AP345">
        <v>0</v>
      </c>
      <c r="AQ345">
        <v>0</v>
      </c>
      <c r="AS345">
        <v>35</v>
      </c>
      <c r="AT345" s="47">
        <f t="shared" si="97"/>
        <v>36.869999999999997</v>
      </c>
      <c r="AU345" s="60">
        <f t="shared" si="98"/>
        <v>36.869999999999997</v>
      </c>
      <c r="AV345" s="48"/>
      <c r="AW345" s="48"/>
      <c r="AX345">
        <v>2</v>
      </c>
      <c r="AY345">
        <v>0</v>
      </c>
      <c r="BF345">
        <v>1</v>
      </c>
      <c r="BK345" s="43">
        <f t="shared" si="92"/>
        <v>5.3428571428571353E-2</v>
      </c>
      <c r="BL345" s="9">
        <v>0</v>
      </c>
      <c r="BM345" s="45">
        <v>1.5</v>
      </c>
      <c r="BN345" s="48">
        <f>BM345</f>
        <v>1.5</v>
      </c>
      <c r="BO345"/>
      <c r="BP345">
        <f>VLOOKUP(A345,'[1]Synthèse ventes 2021'!$A$1:$C$457,3,FALSE)</f>
        <v>2</v>
      </c>
      <c r="BQ345">
        <f t="shared" si="94"/>
        <v>58.008799999999994</v>
      </c>
      <c r="BR345">
        <f t="shared" si="95"/>
        <v>87.013199999999983</v>
      </c>
      <c r="BS345">
        <f t="shared" si="96"/>
        <v>29.00439999999999</v>
      </c>
      <c r="BT345">
        <v>42</v>
      </c>
      <c r="CB345">
        <v>100</v>
      </c>
      <c r="CC345">
        <v>100</v>
      </c>
      <c r="CD345" t="s">
        <v>960</v>
      </c>
      <c r="CE345">
        <v>0</v>
      </c>
      <c r="CI345">
        <v>0</v>
      </c>
      <c r="CJ345">
        <v>0</v>
      </c>
      <c r="CM345">
        <v>0</v>
      </c>
      <c r="CO345">
        <v>0</v>
      </c>
      <c r="CP345">
        <v>0</v>
      </c>
      <c r="CQ345">
        <v>0</v>
      </c>
      <c r="CT345">
        <v>0</v>
      </c>
      <c r="CU345">
        <v>0</v>
      </c>
      <c r="CV345">
        <v>0</v>
      </c>
      <c r="CW345" t="e">
        <f>VLOOKUP(A345,'[1]NOUVEAUX TARIFS'!$A$1:$E$467,5,FALSE)</f>
        <v>#N/A</v>
      </c>
    </row>
    <row r="346" spans="1:102">
      <c r="A346" t="s">
        <v>2286</v>
      </c>
      <c r="C346" t="str">
        <f>VLOOKUP(A346,'[1]PRIX D''ACHAT A JOUR'!$A$1:$C$477,3,FALSE)</f>
        <v>AS</v>
      </c>
      <c r="D346" t="s">
        <v>2287</v>
      </c>
      <c r="E346">
        <v>8</v>
      </c>
      <c r="F346" t="s">
        <v>965</v>
      </c>
      <c r="G346">
        <v>4</v>
      </c>
      <c r="H346" t="s">
        <v>965</v>
      </c>
      <c r="K346">
        <v>1</v>
      </c>
      <c r="L346" t="s">
        <v>966</v>
      </c>
      <c r="M346" t="s">
        <v>989</v>
      </c>
      <c r="N346" t="s">
        <v>2286</v>
      </c>
      <c r="O346" t="s">
        <v>2287</v>
      </c>
      <c r="P346" t="s">
        <v>931</v>
      </c>
      <c r="Q346">
        <v>1</v>
      </c>
      <c r="R346">
        <v>1</v>
      </c>
      <c r="S346" s="36" t="e">
        <f>VLOOKUP(N346,'[1]Stock définitif au 31122021'!$A$3:$G$422,5,FALSE)</f>
        <v>#N/A</v>
      </c>
      <c r="T346" s="36" t="e">
        <f>VLOOKUP(N346,'[1]Stock définitif au 31122021'!$A$3:$G$422,6,FALSE)</f>
        <v>#N/A</v>
      </c>
      <c r="U346" s="36" t="e">
        <f>VLOOKUP(N346,'[1]Stock définitif au 31122021'!$A$3:$G$422,3,FALSE)</f>
        <v>#N/A</v>
      </c>
      <c r="V346">
        <v>23.51</v>
      </c>
      <c r="W346">
        <f>VLOOKUP(A346,'[1]EXPORT ARTICLES 03012022'!$A$1:$R$883,18,FALSE)</f>
        <v>23.51</v>
      </c>
      <c r="X346" s="45">
        <f>VLOOKUP(A346,'[1]PRIX D''ACHAT A JOUR'!$A$1:$G$477,7,FALSE)</f>
        <v>23.51</v>
      </c>
      <c r="Y346" s="46"/>
      <c r="Z346" s="46"/>
      <c r="AB346" s="41">
        <f t="shared" si="101"/>
        <v>23.51</v>
      </c>
      <c r="AC346" s="42" t="s">
        <v>2917</v>
      </c>
      <c r="AD346">
        <v>23.51</v>
      </c>
      <c r="AE346" t="s">
        <v>932</v>
      </c>
      <c r="AF346">
        <v>0</v>
      </c>
      <c r="AI346" t="s">
        <v>933</v>
      </c>
      <c r="AJ346" t="s">
        <v>934</v>
      </c>
      <c r="AM346" t="s">
        <v>935</v>
      </c>
      <c r="AN346" t="s">
        <v>936</v>
      </c>
      <c r="AO346" t="s">
        <v>2288</v>
      </c>
      <c r="AP346">
        <v>0</v>
      </c>
      <c r="AQ346">
        <v>0</v>
      </c>
      <c r="AS346">
        <v>35.26</v>
      </c>
      <c r="AT346" s="47">
        <f t="shared" si="97"/>
        <v>35.265000000000001</v>
      </c>
      <c r="AU346" s="48">
        <f t="shared" si="98"/>
        <v>35.265000000000001</v>
      </c>
      <c r="AV346" s="48"/>
      <c r="AW346" s="48"/>
      <c r="AX346">
        <v>2</v>
      </c>
      <c r="AY346">
        <v>0</v>
      </c>
      <c r="BK346" s="43">
        <f t="shared" si="92"/>
        <v>1.4180374361890408E-4</v>
      </c>
      <c r="BL346" s="9">
        <f>AS346/V346</f>
        <v>1.4997873245427475</v>
      </c>
      <c r="BM346" s="45">
        <v>1.5</v>
      </c>
      <c r="BN346" s="48">
        <v>1.5</v>
      </c>
      <c r="BO346"/>
      <c r="BP346"/>
      <c r="BQ346" t="str">
        <f t="shared" si="94"/>
        <v/>
      </c>
      <c r="BR346" t="str">
        <f t="shared" si="95"/>
        <v/>
      </c>
      <c r="BS346" t="str">
        <f t="shared" si="96"/>
        <v/>
      </c>
      <c r="BT346">
        <v>42.31</v>
      </c>
      <c r="BV346">
        <v>1</v>
      </c>
      <c r="CB346">
        <v>100</v>
      </c>
      <c r="CC346">
        <v>100</v>
      </c>
      <c r="CD346" t="s">
        <v>937</v>
      </c>
      <c r="CE346">
        <v>0</v>
      </c>
      <c r="CI346">
        <v>0</v>
      </c>
      <c r="CJ346">
        <v>0</v>
      </c>
      <c r="CM346">
        <v>0</v>
      </c>
      <c r="CO346">
        <v>0</v>
      </c>
      <c r="CP346">
        <v>0</v>
      </c>
      <c r="CQ346">
        <v>0</v>
      </c>
      <c r="CT346">
        <v>0</v>
      </c>
      <c r="CU346">
        <v>0</v>
      </c>
      <c r="CV346">
        <v>0</v>
      </c>
      <c r="CW346" t="e">
        <f>VLOOKUP(A346,'[1]NOUVEAUX TARIFS'!$A$1:$E$467,5,FALSE)</f>
        <v>#N/A</v>
      </c>
    </row>
    <row r="347" spans="1:102" hidden="1">
      <c r="A347" t="s">
        <v>1205</v>
      </c>
      <c r="C347" t="str">
        <f>VLOOKUP(A347,'[1]PRIX D''ACHAT A JOUR'!$A$1:$C$477,3,FALSE)</f>
        <v>AN</v>
      </c>
      <c r="D347" t="s">
        <v>1206</v>
      </c>
      <c r="E347">
        <v>12</v>
      </c>
      <c r="F347" t="s">
        <v>1207</v>
      </c>
      <c r="G347">
        <v>12</v>
      </c>
      <c r="H347" t="s">
        <v>1208</v>
      </c>
      <c r="M347" t="s">
        <v>929</v>
      </c>
      <c r="N347" t="s">
        <v>1209</v>
      </c>
      <c r="O347" t="s">
        <v>1210</v>
      </c>
      <c r="Q347">
        <v>1</v>
      </c>
      <c r="R347">
        <v>1</v>
      </c>
      <c r="S347" s="36" t="e">
        <f>VLOOKUP(N347,'[1]Stock définitif au 31122021'!$A$3:$G$422,5,FALSE)</f>
        <v>#N/A</v>
      </c>
      <c r="T347" s="36" t="e">
        <f>VLOOKUP(N347,'[1]Stock définitif au 31122021'!$A$3:$G$422,6,FALSE)</f>
        <v>#N/A</v>
      </c>
      <c r="U347" s="36" t="e">
        <f>VLOOKUP(N347,'[1]Stock définitif au 31122021'!$A$3:$G$422,3,FALSE)</f>
        <v>#N/A</v>
      </c>
      <c r="V347">
        <v>555.64</v>
      </c>
      <c r="W347">
        <f>VLOOKUP(A347,'[1]EXPORT ARTICLES 03012022'!$A$1:$R$883,18,FALSE)</f>
        <v>555.64</v>
      </c>
      <c r="X347" s="45">
        <f>VLOOKUP(A347,'[1]PRIX D''ACHAT A JOUR'!$A$1:$G$477,7,FALSE)</f>
        <v>555.64</v>
      </c>
      <c r="Y347" s="46"/>
      <c r="Z347" s="46"/>
      <c r="AB347" s="41">
        <f t="shared" si="101"/>
        <v>555.64</v>
      </c>
      <c r="AC347" s="42" t="s">
        <v>2917</v>
      </c>
      <c r="AD347">
        <v>555.64</v>
      </c>
      <c r="AE347" t="s">
        <v>932</v>
      </c>
      <c r="AF347">
        <v>0</v>
      </c>
      <c r="AI347" t="s">
        <v>933</v>
      </c>
      <c r="AJ347" t="s">
        <v>934</v>
      </c>
      <c r="AM347" t="s">
        <v>935</v>
      </c>
      <c r="AN347" t="s">
        <v>936</v>
      </c>
      <c r="AO347">
        <v>1</v>
      </c>
      <c r="AP347">
        <v>0</v>
      </c>
      <c r="AQ347">
        <v>0</v>
      </c>
      <c r="AS347">
        <v>827.9</v>
      </c>
      <c r="AT347" s="47">
        <f t="shared" si="97"/>
        <v>833.46</v>
      </c>
      <c r="AU347" s="48">
        <f t="shared" si="98"/>
        <v>833.46</v>
      </c>
      <c r="AV347" s="48"/>
      <c r="AW347" s="48"/>
      <c r="AX347">
        <v>2</v>
      </c>
      <c r="AY347">
        <v>0</v>
      </c>
      <c r="BK347" s="43">
        <f t="shared" si="92"/>
        <v>6.7157869307888146E-3</v>
      </c>
      <c r="BL347" s="9">
        <f>AS347/V347</f>
        <v>1.4899935209848103</v>
      </c>
      <c r="BM347" s="45">
        <v>1.5</v>
      </c>
      <c r="BN347" s="48">
        <v>1.5</v>
      </c>
      <c r="BO347"/>
      <c r="BP347">
        <f>VLOOKUP(A347,'[1]Synthèse ventes 2021'!$A$1:$C$457,3,FALSE)</f>
        <v>5</v>
      </c>
      <c r="BQ347">
        <f t="shared" si="94"/>
        <v>3278.2759999999998</v>
      </c>
      <c r="BR347">
        <f t="shared" si="95"/>
        <v>4917.4139999999998</v>
      </c>
      <c r="BS347">
        <f t="shared" si="96"/>
        <v>1639.1379999999999</v>
      </c>
      <c r="BT347">
        <v>993.48</v>
      </c>
      <c r="BW347">
        <v>162</v>
      </c>
      <c r="CB347">
        <v>100</v>
      </c>
      <c r="CC347">
        <v>100</v>
      </c>
      <c r="CD347" t="s">
        <v>951</v>
      </c>
      <c r="CE347">
        <v>0</v>
      </c>
      <c r="CI347">
        <v>0</v>
      </c>
      <c r="CJ347">
        <v>0</v>
      </c>
      <c r="CM347">
        <v>0</v>
      </c>
      <c r="CO347">
        <v>0</v>
      </c>
      <c r="CP347">
        <v>0</v>
      </c>
      <c r="CQ347">
        <v>0</v>
      </c>
      <c r="CT347">
        <v>0</v>
      </c>
      <c r="CU347">
        <v>0</v>
      </c>
      <c r="CV347">
        <v>0</v>
      </c>
      <c r="CW347" t="e">
        <f>VLOOKUP(A347,'[1]NOUVEAUX TARIFS'!$A$1:$E$467,5,FALSE)</f>
        <v>#N/A</v>
      </c>
    </row>
    <row r="348" spans="1:102" hidden="1">
      <c r="A348" t="s">
        <v>1425</v>
      </c>
      <c r="C348" t="str">
        <f>VLOOKUP(A348,'[1]PRIX D''ACHAT A JOUR'!$A$1:$C$477,3,FALSE)</f>
        <v>AN</v>
      </c>
      <c r="D348" t="s">
        <v>1426</v>
      </c>
      <c r="E348">
        <v>12</v>
      </c>
      <c r="F348" t="s">
        <v>1207</v>
      </c>
      <c r="G348">
        <v>12</v>
      </c>
      <c r="H348" t="s">
        <v>1208</v>
      </c>
      <c r="M348" t="s">
        <v>929</v>
      </c>
      <c r="N348" t="s">
        <v>1427</v>
      </c>
      <c r="O348" t="s">
        <v>1428</v>
      </c>
      <c r="P348">
        <v>1</v>
      </c>
      <c r="Q348">
        <v>1</v>
      </c>
      <c r="R348">
        <v>1</v>
      </c>
      <c r="S348" s="36" t="e">
        <f>VLOOKUP(N348,'[1]Stock définitif au 31122021'!$A$3:$G$422,5,FALSE)</f>
        <v>#N/A</v>
      </c>
      <c r="T348" s="36" t="e">
        <f>VLOOKUP(N348,'[1]Stock définitif au 31122021'!$A$3:$G$422,6,FALSE)</f>
        <v>#N/A</v>
      </c>
      <c r="U348" s="36" t="e">
        <f>VLOOKUP(N348,'[1]Stock définitif au 31122021'!$A$3:$G$422,3,FALSE)</f>
        <v>#N/A</v>
      </c>
      <c r="V348">
        <v>637.44000000000005</v>
      </c>
      <c r="W348">
        <f>VLOOKUP(A348,'[1]EXPORT ARTICLES 03012022'!$A$1:$R$883,18,FALSE)</f>
        <v>637.44000000000005</v>
      </c>
      <c r="X348" s="45">
        <f>VLOOKUP(A348,'[1]PRIX D''ACHAT A JOUR'!$A$1:$G$477,7,FALSE)</f>
        <v>637.44000000000005</v>
      </c>
      <c r="Y348" s="46"/>
      <c r="Z348" s="46"/>
      <c r="AB348" s="41">
        <f t="shared" si="101"/>
        <v>637.44000000000005</v>
      </c>
      <c r="AC348" s="42" t="s">
        <v>2917</v>
      </c>
      <c r="AD348">
        <v>637.44000000000005</v>
      </c>
      <c r="AE348" t="s">
        <v>932</v>
      </c>
      <c r="AF348">
        <v>0</v>
      </c>
      <c r="AI348" t="s">
        <v>933</v>
      </c>
      <c r="AJ348" t="s">
        <v>934</v>
      </c>
      <c r="AM348" t="s">
        <v>935</v>
      </c>
      <c r="AN348" t="s">
        <v>936</v>
      </c>
      <c r="AO348">
        <v>1</v>
      </c>
      <c r="AP348">
        <v>0</v>
      </c>
      <c r="AQ348">
        <v>0</v>
      </c>
      <c r="AS348">
        <v>949.79</v>
      </c>
      <c r="AT348" s="47">
        <f t="shared" si="97"/>
        <v>956.16000000000008</v>
      </c>
      <c r="AU348" s="48">
        <f t="shared" si="98"/>
        <v>956.16000000000008</v>
      </c>
      <c r="AV348" s="48"/>
      <c r="AW348" s="48"/>
      <c r="AX348">
        <v>2</v>
      </c>
      <c r="AY348">
        <v>0</v>
      </c>
      <c r="BK348" s="43">
        <f t="shared" si="92"/>
        <v>6.7067457016815489E-3</v>
      </c>
      <c r="BL348" s="9">
        <f>AS348/V348</f>
        <v>1.4900069026104417</v>
      </c>
      <c r="BM348" s="45">
        <v>1.5</v>
      </c>
      <c r="BN348" s="48">
        <v>1.5</v>
      </c>
      <c r="BO348"/>
      <c r="BP348">
        <f>VLOOKUP(A348,'[1]Synthèse ventes 2021'!$A$1:$C$457,3,FALSE)</f>
        <v>2</v>
      </c>
      <c r="BQ348">
        <f t="shared" si="94"/>
        <v>1504.3584000000001</v>
      </c>
      <c r="BR348">
        <f t="shared" si="95"/>
        <v>2256.5376000000001</v>
      </c>
      <c r="BS348">
        <f t="shared" si="96"/>
        <v>752.17920000000004</v>
      </c>
      <c r="BT348" s="34">
        <v>1139.75</v>
      </c>
      <c r="BW348">
        <v>163</v>
      </c>
      <c r="CB348">
        <v>100</v>
      </c>
      <c r="CC348">
        <v>100</v>
      </c>
      <c r="CD348" t="s">
        <v>951</v>
      </c>
      <c r="CE348">
        <v>0</v>
      </c>
      <c r="CI348">
        <v>0</v>
      </c>
      <c r="CJ348">
        <v>0</v>
      </c>
      <c r="CM348">
        <v>0</v>
      </c>
      <c r="CO348">
        <v>0</v>
      </c>
      <c r="CP348">
        <v>0</v>
      </c>
      <c r="CQ348">
        <v>0</v>
      </c>
      <c r="CT348">
        <v>0</v>
      </c>
      <c r="CU348">
        <v>0</v>
      </c>
      <c r="CV348">
        <v>0</v>
      </c>
      <c r="CW348" t="e">
        <f>VLOOKUP(A348,'[1]NOUVEAUX TARIFS'!$A$1:$E$467,5,FALSE)</f>
        <v>#N/A</v>
      </c>
    </row>
    <row r="349" spans="1:102">
      <c r="A349" t="s">
        <v>66</v>
      </c>
      <c r="C349" t="e">
        <f>VLOOKUP(A349,'[1]PRIX D''ACHAT A JOUR'!$A$1:$C$477,3,FALSE)</f>
        <v>#N/A</v>
      </c>
      <c r="D349" t="s">
        <v>67</v>
      </c>
      <c r="E349">
        <v>1</v>
      </c>
      <c r="F349" t="s">
        <v>975</v>
      </c>
      <c r="G349">
        <v>11</v>
      </c>
      <c r="H349" t="s">
        <v>2122</v>
      </c>
      <c r="K349">
        <v>1</v>
      </c>
      <c r="L349" t="s">
        <v>1108</v>
      </c>
      <c r="M349" t="s">
        <v>943</v>
      </c>
      <c r="N349" t="s">
        <v>944</v>
      </c>
      <c r="O349" t="s">
        <v>945</v>
      </c>
      <c r="Q349">
        <v>1</v>
      </c>
      <c r="R349">
        <v>0</v>
      </c>
      <c r="S349" s="36" t="e">
        <f>VLOOKUP(N349,'[1]Stock définitif au 31122021'!$A$3:$G$422,5,FALSE)</f>
        <v>#N/A</v>
      </c>
      <c r="T349" s="36" t="e">
        <f>VLOOKUP(N349,'[1]Stock définitif au 31122021'!$A$3:$G$422,6,FALSE)</f>
        <v>#N/A</v>
      </c>
      <c r="U349" s="36" t="e">
        <f>VLOOKUP(N349,'[1]Stock définitif au 31122021'!$A$3:$G$422,3,FALSE)</f>
        <v>#N/A</v>
      </c>
      <c r="V349" s="36" t="s">
        <v>2924</v>
      </c>
      <c r="W349">
        <f>VLOOKUP(A349,'[1]EXPORT ARTICLES 03012022'!$A$1:$R$883,18,FALSE)</f>
        <v>0</v>
      </c>
      <c r="X349" s="45">
        <f>VLOOKUP(A349,'[1]NOMENCLATURE 2801'!$B$1:$P$3420,14,FALSE)</f>
        <v>23.605</v>
      </c>
      <c r="Y349" s="46">
        <v>0</v>
      </c>
      <c r="Z349" s="46"/>
      <c r="AB349" s="42">
        <f>VLOOKUP(A349,'[1]NOMENCLATURE 2801'!$B$1:$P$3420,15,FALSE)</f>
        <v>25.049199999999999</v>
      </c>
      <c r="AC349" s="42" t="s">
        <v>2917</v>
      </c>
      <c r="AD349">
        <v>0</v>
      </c>
      <c r="AE349" t="s">
        <v>932</v>
      </c>
      <c r="AF349">
        <v>0</v>
      </c>
      <c r="AI349" t="s">
        <v>933</v>
      </c>
      <c r="AJ349" t="s">
        <v>934</v>
      </c>
      <c r="AM349" t="s">
        <v>935</v>
      </c>
      <c r="AN349" t="s">
        <v>936</v>
      </c>
      <c r="AP349">
        <v>0</v>
      </c>
      <c r="AQ349">
        <v>0</v>
      </c>
      <c r="AS349">
        <v>36.67</v>
      </c>
      <c r="AT349" s="47">
        <f>VLOOKUP(A349,'[1]NOMENCLATURE 2801'!$B$1:$V$3418,20,FALSE)</f>
        <v>34.03275</v>
      </c>
      <c r="AU349" s="48">
        <f>VLOOKUP(A349,'[1]NOMENCLATURE 2801'!$B$1:$V$3418,21,FALSE)</f>
        <v>36.130800000000001</v>
      </c>
      <c r="AV349" s="48">
        <f>VLOOKUP(A349,'STEEVE RESTITUTION'!$A$3:$F$484,6,FALSE)</f>
        <v>36.667999999999999</v>
      </c>
      <c r="AW349" s="48">
        <f>AU349-AV349</f>
        <v>-0.53719999999999857</v>
      </c>
      <c r="AX349">
        <v>2</v>
      </c>
      <c r="AY349">
        <v>0</v>
      </c>
      <c r="AZ349">
        <v>1</v>
      </c>
      <c r="BK349" s="43">
        <f t="shared" si="92"/>
        <v>-1.4704117807472075E-2</v>
      </c>
      <c r="BL349"/>
      <c r="BM349" s="45">
        <f>AT349/X349</f>
        <v>1.441760220292311</v>
      </c>
      <c r="BN349" s="48">
        <f>AU349/AB349</f>
        <v>1.442393369848139</v>
      </c>
      <c r="BO349"/>
      <c r="BP349">
        <f>VLOOKUP(A349,'[1]Synthèse ventes 2021'!$A$1:$C$457,3,FALSE)</f>
        <v>86</v>
      </c>
      <c r="BQ349">
        <f t="shared" si="94"/>
        <v>2541.9928159999995</v>
      </c>
      <c r="BR349">
        <f t="shared" si="95"/>
        <v>3666.5535839999998</v>
      </c>
      <c r="BS349">
        <f t="shared" si="96"/>
        <v>1124.5607680000003</v>
      </c>
      <c r="BT349">
        <v>44</v>
      </c>
      <c r="BV349">
        <v>1</v>
      </c>
      <c r="CB349">
        <v>100</v>
      </c>
      <c r="CC349">
        <v>100</v>
      </c>
      <c r="CD349" t="s">
        <v>1361</v>
      </c>
      <c r="CE349">
        <v>0</v>
      </c>
      <c r="CI349">
        <v>0</v>
      </c>
      <c r="CJ349">
        <v>0</v>
      </c>
      <c r="CM349">
        <v>0</v>
      </c>
      <c r="CO349">
        <v>0</v>
      </c>
      <c r="CP349">
        <v>0</v>
      </c>
      <c r="CQ349">
        <v>0</v>
      </c>
      <c r="CT349">
        <v>1</v>
      </c>
      <c r="CU349">
        <v>0</v>
      </c>
      <c r="CV349">
        <v>0</v>
      </c>
      <c r="CW349">
        <f>VLOOKUP(A349,'[1]NOUVEAUX TARIFS'!$A$1:$E$467,5,FALSE)</f>
        <v>36.667999999999999</v>
      </c>
    </row>
    <row r="350" spans="1:102" hidden="1">
      <c r="A350" t="s">
        <v>2372</v>
      </c>
      <c r="C350" t="str">
        <f>VLOOKUP(A350,'[1]PRIX D''ACHAT A JOUR'!$A$1:$C$477,3,FALSE)</f>
        <v>AN</v>
      </c>
      <c r="D350" t="s">
        <v>2373</v>
      </c>
      <c r="E350">
        <v>13</v>
      </c>
      <c r="F350" t="s">
        <v>1349</v>
      </c>
      <c r="M350" t="s">
        <v>943</v>
      </c>
      <c r="N350" t="s">
        <v>2372</v>
      </c>
      <c r="O350" t="s">
        <v>2373</v>
      </c>
      <c r="Q350">
        <v>1</v>
      </c>
      <c r="R350">
        <v>0</v>
      </c>
      <c r="S350" s="36">
        <f>VLOOKUP(N350,'[1]Stock définitif au 31122021'!$A$3:$G$422,5,FALSE)</f>
        <v>50</v>
      </c>
      <c r="T350" s="36">
        <f>VLOOKUP(N350,'[1]Stock définitif au 31122021'!$A$3:$G$422,6,FALSE)</f>
        <v>22.8</v>
      </c>
      <c r="U350" s="36" t="str">
        <f>VLOOKUP(N350,'[1]Stock définitif au 31122021'!$A$3:$G$422,3,FALSE)</f>
        <v>AN</v>
      </c>
      <c r="V350">
        <v>22.8</v>
      </c>
      <c r="W350">
        <f>VLOOKUP(A350,'[1]EXPORT ARTICLES 03012022'!$A$1:$R$883,18,FALSE)</f>
        <v>22.8</v>
      </c>
      <c r="X350" s="45">
        <f>VLOOKUP(A350,'[1]PRIX D''ACHAT A JOUR'!$A$1:$G$477,7,FALSE)</f>
        <v>22.8</v>
      </c>
      <c r="Y350" s="46">
        <v>37</v>
      </c>
      <c r="Z350" s="46">
        <f>X350-Y350</f>
        <v>-14.2</v>
      </c>
      <c r="AB350" s="41">
        <v>22.8</v>
      </c>
      <c r="AC350" s="42" t="s">
        <v>2917</v>
      </c>
      <c r="AD350">
        <v>22.8</v>
      </c>
      <c r="AE350" t="s">
        <v>932</v>
      </c>
      <c r="AF350">
        <v>0</v>
      </c>
      <c r="AI350" t="s">
        <v>933</v>
      </c>
      <c r="AJ350" t="s">
        <v>934</v>
      </c>
      <c r="AM350" t="s">
        <v>935</v>
      </c>
      <c r="AN350" t="s">
        <v>936</v>
      </c>
      <c r="AP350">
        <v>0</v>
      </c>
      <c r="AQ350">
        <v>0</v>
      </c>
      <c r="AS350">
        <v>31.49</v>
      </c>
      <c r="AT350" s="47">
        <f t="shared" ref="AT350:AT357" si="102">X350*BM350</f>
        <v>34.200000000000003</v>
      </c>
      <c r="AU350" s="48">
        <f t="shared" ref="AU350:AU357" si="103">AB350*BN350</f>
        <v>34.200000000000003</v>
      </c>
      <c r="AV350" s="48"/>
      <c r="AW350" s="48"/>
      <c r="AX350">
        <v>2</v>
      </c>
      <c r="AY350">
        <v>0</v>
      </c>
      <c r="BK350" s="43">
        <f t="shared" si="92"/>
        <v>8.6059066370276424E-2</v>
      </c>
      <c r="BL350" s="9">
        <f t="shared" ref="BL350:BL357" si="104">AS350/V350</f>
        <v>1.3811403508771929</v>
      </c>
      <c r="BM350" s="45">
        <v>1.5</v>
      </c>
      <c r="BN350" s="48">
        <v>1.5</v>
      </c>
      <c r="BO350"/>
      <c r="BP350"/>
      <c r="BQ350" t="str">
        <f t="shared" si="94"/>
        <v/>
      </c>
      <c r="BR350" t="str">
        <f t="shared" si="95"/>
        <v/>
      </c>
      <c r="BS350" t="str">
        <f t="shared" si="96"/>
        <v/>
      </c>
      <c r="BT350">
        <v>37.79</v>
      </c>
      <c r="CB350">
        <v>100</v>
      </c>
      <c r="CC350">
        <v>100</v>
      </c>
      <c r="CD350" t="s">
        <v>951</v>
      </c>
      <c r="CE350">
        <v>0</v>
      </c>
      <c r="CI350">
        <v>0</v>
      </c>
      <c r="CJ350">
        <v>0</v>
      </c>
      <c r="CM350">
        <v>0</v>
      </c>
      <c r="CO350">
        <v>0</v>
      </c>
      <c r="CP350">
        <v>0</v>
      </c>
      <c r="CQ350">
        <v>0</v>
      </c>
      <c r="CT350">
        <v>0</v>
      </c>
      <c r="CU350">
        <v>0</v>
      </c>
      <c r="CV350">
        <v>0</v>
      </c>
      <c r="CW350" t="e">
        <f>VLOOKUP(A350,'[1]NOUVEAUX TARIFS'!$A$1:$E$467,5,FALSE)</f>
        <v>#N/A</v>
      </c>
    </row>
    <row r="351" spans="1:102" hidden="1">
      <c r="A351" t="s">
        <v>2137</v>
      </c>
      <c r="C351" t="str">
        <f>VLOOKUP(A351,'[1]PRIX D''ACHAT A JOUR'!$A$1:$C$477,3,FALSE)</f>
        <v>AN</v>
      </c>
      <c r="D351" t="s">
        <v>2138</v>
      </c>
      <c r="E351">
        <v>13</v>
      </c>
      <c r="F351" t="s">
        <v>1349</v>
      </c>
      <c r="I351" t="s">
        <v>1469</v>
      </c>
      <c r="J351" t="s">
        <v>1470</v>
      </c>
      <c r="M351" t="s">
        <v>929</v>
      </c>
      <c r="N351" t="s">
        <v>2139</v>
      </c>
      <c r="O351" t="s">
        <v>2138</v>
      </c>
      <c r="Q351">
        <v>1</v>
      </c>
      <c r="R351">
        <v>1</v>
      </c>
      <c r="S351" s="36" t="e">
        <f>VLOOKUP(N351,'[1]Stock définitif au 31122021'!$A$3:$G$422,5,FALSE)</f>
        <v>#N/A</v>
      </c>
      <c r="T351" s="36" t="e">
        <f>VLOOKUP(N351,'[1]Stock définitif au 31122021'!$A$3:$G$422,6,FALSE)</f>
        <v>#N/A</v>
      </c>
      <c r="U351" s="36" t="e">
        <f>VLOOKUP(N351,'[1]Stock définitif au 31122021'!$A$3:$G$422,3,FALSE)</f>
        <v>#N/A</v>
      </c>
      <c r="V351">
        <v>24.5</v>
      </c>
      <c r="W351">
        <f>VLOOKUP(A351,'[1]EXPORT ARTICLES 03012022'!$A$1:$R$883,18,FALSE)</f>
        <v>24.5</v>
      </c>
      <c r="X351" s="45">
        <f>VLOOKUP(A351,'[1]PRIX D''ACHAT A JOUR'!$A$1:$G$477,7,FALSE)</f>
        <v>39.5</v>
      </c>
      <c r="Y351" s="46"/>
      <c r="Z351" s="46"/>
      <c r="AB351" s="59">
        <v>39.5</v>
      </c>
      <c r="AC351" s="61" t="s">
        <v>2917</v>
      </c>
      <c r="AD351">
        <v>24.5</v>
      </c>
      <c r="AE351" t="s">
        <v>932</v>
      </c>
      <c r="AF351">
        <v>0</v>
      </c>
      <c r="AI351" t="s">
        <v>933</v>
      </c>
      <c r="AJ351" t="s">
        <v>934</v>
      </c>
      <c r="AM351" t="s">
        <v>935</v>
      </c>
      <c r="AN351" t="s">
        <v>936</v>
      </c>
      <c r="AP351">
        <v>0</v>
      </c>
      <c r="AQ351">
        <v>0</v>
      </c>
      <c r="AS351" s="62">
        <v>34.299999999999997</v>
      </c>
      <c r="AT351" s="47">
        <f t="shared" si="102"/>
        <v>59.25</v>
      </c>
      <c r="AU351" s="48">
        <f t="shared" si="103"/>
        <v>47.4</v>
      </c>
      <c r="AV351" s="48"/>
      <c r="AW351" s="48"/>
      <c r="AX351">
        <v>2</v>
      </c>
      <c r="AY351">
        <v>0</v>
      </c>
      <c r="BK351" s="43">
        <f t="shared" si="92"/>
        <v>0.38192419825072893</v>
      </c>
      <c r="BL351" s="9">
        <f t="shared" si="104"/>
        <v>1.4</v>
      </c>
      <c r="BM351" s="45">
        <v>1.5</v>
      </c>
      <c r="BN351" s="48">
        <v>1.2</v>
      </c>
      <c r="BO351"/>
      <c r="BP351">
        <f>VLOOKUP(A351,'[1]Synthèse ventes 2021'!$A$1:$C$457,3,FALSE)</f>
        <v>9</v>
      </c>
      <c r="BQ351">
        <f t="shared" si="94"/>
        <v>419.48999999999995</v>
      </c>
      <c r="BR351">
        <f t="shared" si="95"/>
        <v>503.38799999999992</v>
      </c>
      <c r="BS351">
        <f t="shared" si="96"/>
        <v>83.897999999999968</v>
      </c>
      <c r="BT351">
        <v>41.16</v>
      </c>
      <c r="CB351">
        <v>100</v>
      </c>
      <c r="CC351">
        <v>100</v>
      </c>
      <c r="CD351" t="s">
        <v>951</v>
      </c>
      <c r="CE351">
        <v>0</v>
      </c>
      <c r="CI351">
        <v>0</v>
      </c>
      <c r="CJ351">
        <v>0</v>
      </c>
      <c r="CM351">
        <v>0</v>
      </c>
      <c r="CO351">
        <v>0</v>
      </c>
      <c r="CP351">
        <v>0</v>
      </c>
      <c r="CQ351">
        <v>0</v>
      </c>
      <c r="CT351">
        <v>0</v>
      </c>
      <c r="CU351">
        <v>0</v>
      </c>
      <c r="CV351">
        <v>0</v>
      </c>
      <c r="CW351" t="e">
        <f>VLOOKUP(A351,'[1]NOUVEAUX TARIFS'!$A$1:$E$467,5,FALSE)</f>
        <v>#N/A</v>
      </c>
    </row>
    <row r="352" spans="1:102" hidden="1">
      <c r="A352" t="s">
        <v>1643</v>
      </c>
      <c r="C352" t="str">
        <f>VLOOKUP(A352,'[1]PRIX D''ACHAT A JOUR'!$A$1:$C$477,3,FALSE)</f>
        <v>AN</v>
      </c>
      <c r="D352" t="s">
        <v>1644</v>
      </c>
      <c r="E352">
        <v>13</v>
      </c>
      <c r="F352" t="s">
        <v>1349</v>
      </c>
      <c r="I352" t="s">
        <v>1469</v>
      </c>
      <c r="J352" t="s">
        <v>1470</v>
      </c>
      <c r="M352" t="s">
        <v>929</v>
      </c>
      <c r="N352" t="s">
        <v>1645</v>
      </c>
      <c r="O352" t="s">
        <v>1644</v>
      </c>
      <c r="Q352">
        <v>1</v>
      </c>
      <c r="R352">
        <v>1</v>
      </c>
      <c r="S352" s="36" t="e">
        <f>VLOOKUP(N352,'[1]Stock définitif au 31122021'!$A$3:$G$422,5,FALSE)</f>
        <v>#N/A</v>
      </c>
      <c r="T352" s="36" t="e">
        <f>VLOOKUP(N352,'[1]Stock définitif au 31122021'!$A$3:$G$422,6,FALSE)</f>
        <v>#N/A</v>
      </c>
      <c r="U352" s="36" t="e">
        <f>VLOOKUP(N352,'[1]Stock définitif au 31122021'!$A$3:$G$422,3,FALSE)</f>
        <v>#N/A</v>
      </c>
      <c r="V352">
        <v>39.5</v>
      </c>
      <c r="W352">
        <f>VLOOKUP(A352,'[1]EXPORT ARTICLES 03012022'!$A$1:$R$883,18,FALSE)</f>
        <v>39.5</v>
      </c>
      <c r="X352" s="45">
        <f>VLOOKUP(A352,'[1]PRIX D''ACHAT A JOUR'!$A$1:$G$477,7,FALSE)</f>
        <v>39.5</v>
      </c>
      <c r="Y352" s="46"/>
      <c r="Z352" s="46"/>
      <c r="AB352" s="59">
        <f t="shared" ref="AB352:AB357" si="105">X352</f>
        <v>39.5</v>
      </c>
      <c r="AC352" s="61" t="s">
        <v>2917</v>
      </c>
      <c r="AD352">
        <v>39.5</v>
      </c>
      <c r="AE352" t="s">
        <v>932</v>
      </c>
      <c r="AF352">
        <v>0</v>
      </c>
      <c r="AI352" t="s">
        <v>933</v>
      </c>
      <c r="AJ352" t="s">
        <v>934</v>
      </c>
      <c r="AM352" t="s">
        <v>935</v>
      </c>
      <c r="AN352" t="s">
        <v>936</v>
      </c>
      <c r="AP352">
        <v>0</v>
      </c>
      <c r="AQ352">
        <v>0</v>
      </c>
      <c r="AS352" s="62">
        <v>55.3</v>
      </c>
      <c r="AT352" s="47">
        <f t="shared" si="102"/>
        <v>59.25</v>
      </c>
      <c r="AU352" s="48">
        <f t="shared" si="103"/>
        <v>59.25</v>
      </c>
      <c r="AV352" s="48"/>
      <c r="AW352" s="48"/>
      <c r="AX352">
        <v>2</v>
      </c>
      <c r="AY352">
        <v>0</v>
      </c>
      <c r="BK352" s="43">
        <f t="shared" si="92"/>
        <v>7.142857142857148E-2</v>
      </c>
      <c r="BL352" s="9">
        <f t="shared" si="104"/>
        <v>1.4</v>
      </c>
      <c r="BM352" s="45">
        <v>1.5</v>
      </c>
      <c r="BN352" s="48">
        <v>1.5</v>
      </c>
      <c r="BO352"/>
      <c r="BP352">
        <f>VLOOKUP(A352,'[1]Synthèse ventes 2021'!$A$1:$C$457,3,FALSE)</f>
        <v>4</v>
      </c>
      <c r="BQ352">
        <f t="shared" si="94"/>
        <v>186.44</v>
      </c>
      <c r="BR352">
        <f t="shared" si="95"/>
        <v>279.65999999999997</v>
      </c>
      <c r="BS352">
        <f t="shared" si="96"/>
        <v>93.21999999999997</v>
      </c>
      <c r="BT352">
        <v>66.36</v>
      </c>
      <c r="CB352">
        <v>100</v>
      </c>
      <c r="CC352">
        <v>100</v>
      </c>
      <c r="CD352" t="s">
        <v>951</v>
      </c>
      <c r="CE352">
        <v>0</v>
      </c>
      <c r="CI352">
        <v>0</v>
      </c>
      <c r="CJ352">
        <v>0</v>
      </c>
      <c r="CM352">
        <v>0</v>
      </c>
      <c r="CO352">
        <v>0</v>
      </c>
      <c r="CP352">
        <v>0</v>
      </c>
      <c r="CQ352">
        <v>0</v>
      </c>
      <c r="CT352">
        <v>0</v>
      </c>
      <c r="CU352">
        <v>0</v>
      </c>
      <c r="CV352">
        <v>0</v>
      </c>
      <c r="CW352" t="e">
        <f>VLOOKUP(A352,'[1]NOUVEAUX TARIFS'!$A$1:$E$467,5,FALSE)</f>
        <v>#N/A</v>
      </c>
    </row>
    <row r="353" spans="1:101" hidden="1">
      <c r="A353" t="s">
        <v>1629</v>
      </c>
      <c r="C353" t="str">
        <f>VLOOKUP(A353,'[1]PRIX D''ACHAT A JOUR'!$A$1:$C$477,3,FALSE)</f>
        <v>AN</v>
      </c>
      <c r="D353" t="s">
        <v>1630</v>
      </c>
      <c r="E353">
        <v>13</v>
      </c>
      <c r="F353" t="s">
        <v>1349</v>
      </c>
      <c r="I353" t="s">
        <v>1469</v>
      </c>
      <c r="J353" t="s">
        <v>1470</v>
      </c>
      <c r="M353" t="s">
        <v>929</v>
      </c>
      <c r="N353" t="s">
        <v>1629</v>
      </c>
      <c r="O353" t="s">
        <v>1630</v>
      </c>
      <c r="Q353">
        <v>1</v>
      </c>
      <c r="R353">
        <v>1</v>
      </c>
      <c r="S353" s="36" t="e">
        <f>VLOOKUP(N353,'[1]Stock définitif au 31122021'!$A$3:$G$422,5,FALSE)</f>
        <v>#N/A</v>
      </c>
      <c r="T353" s="36" t="e">
        <f>VLOOKUP(N353,'[1]Stock définitif au 31122021'!$A$3:$G$422,6,FALSE)</f>
        <v>#N/A</v>
      </c>
      <c r="U353" s="36" t="e">
        <f>VLOOKUP(N353,'[1]Stock définitif au 31122021'!$A$3:$G$422,3,FALSE)</f>
        <v>#N/A</v>
      </c>
      <c r="V353">
        <v>48.69</v>
      </c>
      <c r="W353">
        <f>VLOOKUP(A353,'[1]EXPORT ARTICLES 03012022'!$A$1:$R$883,18,FALSE)</f>
        <v>48.69</v>
      </c>
      <c r="X353" s="45">
        <f>VLOOKUP(A353,'[1]PRIX D''ACHAT A JOUR'!$A$1:$G$477,7,FALSE)</f>
        <v>48.69</v>
      </c>
      <c r="Y353" s="46"/>
      <c r="Z353" s="46"/>
      <c r="AB353" s="41">
        <f t="shared" si="105"/>
        <v>48.69</v>
      </c>
      <c r="AC353" s="42" t="s">
        <v>2917</v>
      </c>
      <c r="AD353">
        <v>48.69</v>
      </c>
      <c r="AE353" t="s">
        <v>932</v>
      </c>
      <c r="AF353">
        <v>0</v>
      </c>
      <c r="AI353" t="s">
        <v>933</v>
      </c>
      <c r="AJ353" t="s">
        <v>934</v>
      </c>
      <c r="AM353" t="s">
        <v>935</v>
      </c>
      <c r="AN353" t="s">
        <v>936</v>
      </c>
      <c r="AP353">
        <v>0</v>
      </c>
      <c r="AQ353">
        <v>0</v>
      </c>
      <c r="AS353">
        <v>68.17</v>
      </c>
      <c r="AT353" s="47">
        <f t="shared" si="102"/>
        <v>73.034999999999997</v>
      </c>
      <c r="AU353" s="48">
        <f t="shared" si="103"/>
        <v>73.034999999999997</v>
      </c>
      <c r="AV353" s="48"/>
      <c r="AW353" s="48"/>
      <c r="AX353">
        <v>2</v>
      </c>
      <c r="AY353">
        <v>0</v>
      </c>
      <c r="BK353" s="43">
        <f t="shared" si="92"/>
        <v>7.1365703388587276E-2</v>
      </c>
      <c r="BL353" s="9">
        <f t="shared" si="104"/>
        <v>1.4000821523926885</v>
      </c>
      <c r="BM353" s="45">
        <v>1.5</v>
      </c>
      <c r="BN353" s="48">
        <v>1.5</v>
      </c>
      <c r="BO353"/>
      <c r="BP353"/>
      <c r="BQ353" t="str">
        <f t="shared" si="94"/>
        <v/>
      </c>
      <c r="BR353" t="str">
        <f t="shared" si="95"/>
        <v/>
      </c>
      <c r="BS353" t="str">
        <f t="shared" si="96"/>
        <v/>
      </c>
      <c r="BT353">
        <v>81.8</v>
      </c>
      <c r="CB353">
        <v>100</v>
      </c>
      <c r="CC353">
        <v>100</v>
      </c>
      <c r="CD353" t="s">
        <v>951</v>
      </c>
      <c r="CE353">
        <v>0</v>
      </c>
      <c r="CI353">
        <v>0</v>
      </c>
      <c r="CJ353">
        <v>0</v>
      </c>
      <c r="CM353">
        <v>0</v>
      </c>
      <c r="CO353">
        <v>0</v>
      </c>
      <c r="CP353">
        <v>0</v>
      </c>
      <c r="CQ353">
        <v>0</v>
      </c>
      <c r="CT353">
        <v>0</v>
      </c>
      <c r="CU353">
        <v>0</v>
      </c>
      <c r="CV353">
        <v>0</v>
      </c>
      <c r="CW353" t="e">
        <f>VLOOKUP(A353,'[1]NOUVEAUX TARIFS'!$A$1:$E$467,5,FALSE)</f>
        <v>#N/A</v>
      </c>
    </row>
    <row r="354" spans="1:101" hidden="1">
      <c r="A354" t="s">
        <v>1467</v>
      </c>
      <c r="C354" t="str">
        <f>VLOOKUP(A354,'[1]PRIX D''ACHAT A JOUR'!$A$1:$C$477,3,FALSE)</f>
        <v>AN</v>
      </c>
      <c r="D354" t="s">
        <v>1468</v>
      </c>
      <c r="E354">
        <v>13</v>
      </c>
      <c r="F354" t="s">
        <v>1349</v>
      </c>
      <c r="I354" t="s">
        <v>1469</v>
      </c>
      <c r="J354" t="s">
        <v>1470</v>
      </c>
      <c r="M354" t="s">
        <v>929</v>
      </c>
      <c r="N354" t="s">
        <v>1471</v>
      </c>
      <c r="O354" t="s">
        <v>1468</v>
      </c>
      <c r="Q354">
        <v>1</v>
      </c>
      <c r="R354">
        <v>1</v>
      </c>
      <c r="S354" s="36" t="e">
        <f>VLOOKUP(N354,'[1]Stock définitif au 31122021'!$A$3:$G$422,5,FALSE)</f>
        <v>#N/A</v>
      </c>
      <c r="T354" s="36" t="e">
        <f>VLOOKUP(N354,'[1]Stock définitif au 31122021'!$A$3:$G$422,6,FALSE)</f>
        <v>#N/A</v>
      </c>
      <c r="U354" s="36" t="e">
        <f>VLOOKUP(N354,'[1]Stock définitif au 31122021'!$A$3:$G$422,3,FALSE)</f>
        <v>#N/A</v>
      </c>
      <c r="V354">
        <v>46.4</v>
      </c>
      <c r="W354">
        <f>VLOOKUP(A354,'[1]EXPORT ARTICLES 03012022'!$A$1:$R$883,18,FALSE)</f>
        <v>46.4</v>
      </c>
      <c r="X354" s="45">
        <f>VLOOKUP(A354,'[1]PRIX D''ACHAT A JOUR'!$A$1:$G$477,7,FALSE)</f>
        <v>46</v>
      </c>
      <c r="Y354" s="46"/>
      <c r="Z354" s="46"/>
      <c r="AB354" s="41">
        <f t="shared" si="105"/>
        <v>46</v>
      </c>
      <c r="AC354" s="42" t="s">
        <v>2917</v>
      </c>
      <c r="AD354">
        <v>46.4</v>
      </c>
      <c r="AE354" t="s">
        <v>932</v>
      </c>
      <c r="AF354">
        <v>0</v>
      </c>
      <c r="AI354" t="s">
        <v>933</v>
      </c>
      <c r="AJ354" t="s">
        <v>934</v>
      </c>
      <c r="AM354" t="s">
        <v>935</v>
      </c>
      <c r="AN354" t="s">
        <v>936</v>
      </c>
      <c r="AP354">
        <v>0</v>
      </c>
      <c r="AQ354">
        <v>0</v>
      </c>
      <c r="AS354">
        <v>64.959999999999994</v>
      </c>
      <c r="AT354" s="47">
        <f t="shared" si="102"/>
        <v>69</v>
      </c>
      <c r="AU354" s="48">
        <f t="shared" si="103"/>
        <v>69</v>
      </c>
      <c r="AV354" s="48"/>
      <c r="AW354" s="48"/>
      <c r="AX354">
        <v>2</v>
      </c>
      <c r="AY354">
        <v>0</v>
      </c>
      <c r="BK354" s="43">
        <f t="shared" si="92"/>
        <v>6.219211822660109E-2</v>
      </c>
      <c r="BL354" s="9">
        <f t="shared" si="104"/>
        <v>1.4</v>
      </c>
      <c r="BM354" s="45">
        <v>1.5</v>
      </c>
      <c r="BN354" s="48">
        <v>1.5</v>
      </c>
      <c r="BO354"/>
      <c r="BP354">
        <f>VLOOKUP(A354,'[1]Synthèse ventes 2021'!$A$1:$C$457,3,FALSE)</f>
        <v>10</v>
      </c>
      <c r="BQ354">
        <f t="shared" si="94"/>
        <v>542.79999999999995</v>
      </c>
      <c r="BR354">
        <f t="shared" si="95"/>
        <v>814.19999999999993</v>
      </c>
      <c r="BS354">
        <f t="shared" si="96"/>
        <v>271.39999999999998</v>
      </c>
      <c r="BT354">
        <v>77.95</v>
      </c>
      <c r="CB354">
        <v>100</v>
      </c>
      <c r="CC354">
        <v>100</v>
      </c>
      <c r="CD354" t="s">
        <v>951</v>
      </c>
      <c r="CE354">
        <v>0</v>
      </c>
      <c r="CI354">
        <v>0</v>
      </c>
      <c r="CJ354">
        <v>0</v>
      </c>
      <c r="CM354">
        <v>0</v>
      </c>
      <c r="CO354">
        <v>0</v>
      </c>
      <c r="CP354">
        <v>0</v>
      </c>
      <c r="CQ354">
        <v>0</v>
      </c>
      <c r="CT354">
        <v>0</v>
      </c>
      <c r="CU354">
        <v>0</v>
      </c>
      <c r="CV354">
        <v>0</v>
      </c>
      <c r="CW354" t="e">
        <f>VLOOKUP(A354,'[1]NOUVEAUX TARIFS'!$A$1:$E$467,5,FALSE)</f>
        <v>#N/A</v>
      </c>
    </row>
    <row r="355" spans="1:101" hidden="1">
      <c r="A355" t="s">
        <v>1631</v>
      </c>
      <c r="C355" t="str">
        <f>VLOOKUP(A355,'[1]PRIX D''ACHAT A JOUR'!$A$1:$C$477,3,FALSE)</f>
        <v>AN</v>
      </c>
      <c r="D355" t="s">
        <v>1632</v>
      </c>
      <c r="E355">
        <v>13</v>
      </c>
      <c r="F355" t="s">
        <v>1349</v>
      </c>
      <c r="I355" t="s">
        <v>1469</v>
      </c>
      <c r="J355" t="s">
        <v>1470</v>
      </c>
      <c r="M355" t="s">
        <v>929</v>
      </c>
      <c r="N355" t="s">
        <v>1633</v>
      </c>
      <c r="O355" t="s">
        <v>1632</v>
      </c>
      <c r="Q355">
        <v>1</v>
      </c>
      <c r="R355">
        <v>1</v>
      </c>
      <c r="S355" s="36" t="e">
        <f>VLOOKUP(N355,'[1]Stock définitif au 31122021'!$A$3:$G$422,5,FALSE)</f>
        <v>#N/A</v>
      </c>
      <c r="T355" s="36" t="e">
        <f>VLOOKUP(N355,'[1]Stock définitif au 31122021'!$A$3:$G$422,6,FALSE)</f>
        <v>#N/A</v>
      </c>
      <c r="U355" s="36" t="e">
        <f>VLOOKUP(N355,'[1]Stock définitif au 31122021'!$A$3:$G$422,3,FALSE)</f>
        <v>#N/A</v>
      </c>
      <c r="V355">
        <v>50.5</v>
      </c>
      <c r="W355">
        <f>VLOOKUP(A355,'[1]EXPORT ARTICLES 03012022'!$A$1:$R$883,18,FALSE)</f>
        <v>50.5</v>
      </c>
      <c r="X355" s="45">
        <f>VLOOKUP(A355,'[1]PRIX D''ACHAT A JOUR'!$A$1:$G$477,7,FALSE)</f>
        <v>50.5</v>
      </c>
      <c r="Y355" s="46"/>
      <c r="Z355" s="46"/>
      <c r="AB355" s="41">
        <f t="shared" si="105"/>
        <v>50.5</v>
      </c>
      <c r="AC355" s="42" t="s">
        <v>2917</v>
      </c>
      <c r="AD355">
        <v>50.5</v>
      </c>
      <c r="AE355" t="s">
        <v>932</v>
      </c>
      <c r="AF355">
        <v>0</v>
      </c>
      <c r="AI355" t="s">
        <v>933</v>
      </c>
      <c r="AJ355" t="s">
        <v>934</v>
      </c>
      <c r="AM355" t="s">
        <v>935</v>
      </c>
      <c r="AN355" t="s">
        <v>936</v>
      </c>
      <c r="AP355">
        <v>0</v>
      </c>
      <c r="AQ355">
        <v>0</v>
      </c>
      <c r="AS355">
        <v>70.7</v>
      </c>
      <c r="AT355" s="47">
        <f t="shared" si="102"/>
        <v>75.75</v>
      </c>
      <c r="AU355" s="48">
        <f t="shared" si="103"/>
        <v>75.75</v>
      </c>
      <c r="AV355" s="48"/>
      <c r="AW355" s="48"/>
      <c r="AX355">
        <v>2</v>
      </c>
      <c r="AY355">
        <v>0</v>
      </c>
      <c r="BK355" s="43">
        <f t="shared" si="92"/>
        <v>7.1428571428571383E-2</v>
      </c>
      <c r="BL355" s="9">
        <f t="shared" si="104"/>
        <v>1.4000000000000001</v>
      </c>
      <c r="BM355" s="45">
        <v>1.5</v>
      </c>
      <c r="BN355" s="48">
        <v>1.5</v>
      </c>
      <c r="BO355"/>
      <c r="BP355">
        <f>VLOOKUP(A355,'[1]Synthèse ventes 2021'!$A$1:$C$457,3,FALSE)</f>
        <v>9</v>
      </c>
      <c r="BQ355">
        <f t="shared" si="94"/>
        <v>536.30999999999995</v>
      </c>
      <c r="BR355">
        <f t="shared" si="95"/>
        <v>804.46499999999992</v>
      </c>
      <c r="BS355">
        <f t="shared" si="96"/>
        <v>268.15499999999997</v>
      </c>
      <c r="BT355">
        <v>84.84</v>
      </c>
      <c r="CB355">
        <v>100</v>
      </c>
      <c r="CC355">
        <v>100</v>
      </c>
      <c r="CD355" t="s">
        <v>951</v>
      </c>
      <c r="CE355">
        <v>0</v>
      </c>
      <c r="CI355">
        <v>0</v>
      </c>
      <c r="CJ355">
        <v>0</v>
      </c>
      <c r="CM355">
        <v>0</v>
      </c>
      <c r="CO355">
        <v>0</v>
      </c>
      <c r="CP355">
        <v>0</v>
      </c>
      <c r="CQ355">
        <v>0</v>
      </c>
      <c r="CT355">
        <v>0</v>
      </c>
      <c r="CU355">
        <v>0</v>
      </c>
      <c r="CV355">
        <v>0</v>
      </c>
      <c r="CW355" t="e">
        <f>VLOOKUP(A355,'[1]NOUVEAUX TARIFS'!$A$1:$E$467,5,FALSE)</f>
        <v>#N/A</v>
      </c>
    </row>
    <row r="356" spans="1:101" hidden="1">
      <c r="A356" t="s">
        <v>1634</v>
      </c>
      <c r="C356" t="str">
        <f>VLOOKUP(A356,'[1]PRIX D''ACHAT A JOUR'!$A$1:$C$477,3,FALSE)</f>
        <v>AN</v>
      </c>
      <c r="D356" t="s">
        <v>1635</v>
      </c>
      <c r="E356">
        <v>13</v>
      </c>
      <c r="F356" t="s">
        <v>1349</v>
      </c>
      <c r="I356" t="s">
        <v>1469</v>
      </c>
      <c r="J356" t="s">
        <v>1470</v>
      </c>
      <c r="M356" t="s">
        <v>929</v>
      </c>
      <c r="N356" t="s">
        <v>1634</v>
      </c>
      <c r="O356" t="s">
        <v>1635</v>
      </c>
      <c r="Q356">
        <v>1</v>
      </c>
      <c r="R356">
        <v>1</v>
      </c>
      <c r="S356" s="36">
        <f>VLOOKUP(N356,'[1]Stock définitif au 31122021'!$A$3:$G$422,5,FALSE)</f>
        <v>65</v>
      </c>
      <c r="T356" s="36">
        <f>VLOOKUP(N356,'[1]Stock définitif au 31122021'!$A$3:$G$422,6,FALSE)</f>
        <v>60.88</v>
      </c>
      <c r="U356" s="36" t="str">
        <f>VLOOKUP(N356,'[1]Stock définitif au 31122021'!$A$3:$G$422,3,FALSE)</f>
        <v>AN</v>
      </c>
      <c r="V356">
        <v>60.88</v>
      </c>
      <c r="W356">
        <f>VLOOKUP(A356,'[1]EXPORT ARTICLES 03012022'!$A$1:$R$883,18,FALSE)</f>
        <v>60.88</v>
      </c>
      <c r="X356" s="45">
        <f>VLOOKUP(A356,'[1]PRIX D''ACHAT A JOUR'!$A$1:$G$477,7,FALSE)</f>
        <v>60.88</v>
      </c>
      <c r="Y356" s="46"/>
      <c r="Z356" s="46"/>
      <c r="AB356" s="41">
        <f t="shared" si="105"/>
        <v>60.88</v>
      </c>
      <c r="AC356" s="42" t="s">
        <v>2917</v>
      </c>
      <c r="AD356">
        <v>60.88</v>
      </c>
      <c r="AE356" t="s">
        <v>932</v>
      </c>
      <c r="AF356">
        <v>0</v>
      </c>
      <c r="AI356" t="s">
        <v>933</v>
      </c>
      <c r="AJ356" t="s">
        <v>934</v>
      </c>
      <c r="AM356" t="s">
        <v>935</v>
      </c>
      <c r="AN356" t="s">
        <v>936</v>
      </c>
      <c r="AP356">
        <v>0</v>
      </c>
      <c r="AQ356">
        <v>0</v>
      </c>
      <c r="AS356">
        <v>85.23</v>
      </c>
      <c r="AT356" s="47">
        <f t="shared" si="102"/>
        <v>91.320000000000007</v>
      </c>
      <c r="AU356" s="48">
        <f t="shared" si="103"/>
        <v>91.320000000000007</v>
      </c>
      <c r="AV356" s="48"/>
      <c r="AW356" s="48"/>
      <c r="AX356">
        <v>2</v>
      </c>
      <c r="AY356">
        <v>0</v>
      </c>
      <c r="BK356" s="43">
        <f t="shared" si="92"/>
        <v>7.1453713481168635E-2</v>
      </c>
      <c r="BL356" s="9">
        <f t="shared" si="104"/>
        <v>1.3999671484888305</v>
      </c>
      <c r="BM356" s="45">
        <v>1.5</v>
      </c>
      <c r="BN356" s="48">
        <v>1.5</v>
      </c>
      <c r="BO356"/>
      <c r="BP356"/>
      <c r="BQ356" t="str">
        <f t="shared" si="94"/>
        <v/>
      </c>
      <c r="BR356" t="str">
        <f t="shared" si="95"/>
        <v/>
      </c>
      <c r="BS356" t="str">
        <f t="shared" si="96"/>
        <v/>
      </c>
      <c r="BT356">
        <v>102.28</v>
      </c>
      <c r="CB356">
        <v>100</v>
      </c>
      <c r="CC356">
        <v>100</v>
      </c>
      <c r="CD356" t="s">
        <v>951</v>
      </c>
      <c r="CE356">
        <v>0</v>
      </c>
      <c r="CI356">
        <v>0</v>
      </c>
      <c r="CJ356">
        <v>0</v>
      </c>
      <c r="CM356">
        <v>0</v>
      </c>
      <c r="CO356">
        <v>0</v>
      </c>
      <c r="CP356">
        <v>0</v>
      </c>
      <c r="CQ356">
        <v>0</v>
      </c>
      <c r="CT356">
        <v>0</v>
      </c>
      <c r="CU356">
        <v>0</v>
      </c>
      <c r="CV356">
        <v>0</v>
      </c>
      <c r="CW356" t="e">
        <f>VLOOKUP(A356,'[1]NOUVEAUX TARIFS'!$A$1:$E$467,5,FALSE)</f>
        <v>#N/A</v>
      </c>
    </row>
    <row r="357" spans="1:101" hidden="1">
      <c r="A357" t="s">
        <v>1620</v>
      </c>
      <c r="C357" t="str">
        <f>VLOOKUP(A357,'[1]PRIX D''ACHAT A JOUR'!$A$1:$C$477,3,FALSE)</f>
        <v>AN</v>
      </c>
      <c r="D357" t="s">
        <v>1621</v>
      </c>
      <c r="E357">
        <v>13</v>
      </c>
      <c r="F357" t="s">
        <v>1349</v>
      </c>
      <c r="I357" t="s">
        <v>1469</v>
      </c>
      <c r="J357" t="s">
        <v>1470</v>
      </c>
      <c r="M357" t="s">
        <v>929</v>
      </c>
      <c r="N357" t="s">
        <v>1622</v>
      </c>
      <c r="O357" t="s">
        <v>1621</v>
      </c>
      <c r="Q357">
        <v>1</v>
      </c>
      <c r="R357">
        <v>1</v>
      </c>
      <c r="S357" s="36" t="e">
        <f>VLOOKUP(N357,'[1]Stock définitif au 31122021'!$A$3:$G$422,5,FALSE)</f>
        <v>#N/A</v>
      </c>
      <c r="T357" s="36" t="e">
        <f>VLOOKUP(N357,'[1]Stock définitif au 31122021'!$A$3:$G$422,6,FALSE)</f>
        <v>#N/A</v>
      </c>
      <c r="U357" s="36" t="e">
        <f>VLOOKUP(N357,'[1]Stock définitif au 31122021'!$A$3:$G$422,3,FALSE)</f>
        <v>#N/A</v>
      </c>
      <c r="V357">
        <v>49.03</v>
      </c>
      <c r="W357">
        <f>VLOOKUP(A357,'[1]EXPORT ARTICLES 03012022'!$A$1:$R$883,18,FALSE)</f>
        <v>49.03</v>
      </c>
      <c r="X357" s="45">
        <f>VLOOKUP(A357,'[1]PRIX D''ACHAT A JOUR'!$A$1:$G$477,7,FALSE)</f>
        <v>53</v>
      </c>
      <c r="Y357" s="46"/>
      <c r="Z357" s="46"/>
      <c r="AB357" s="41">
        <f t="shared" si="105"/>
        <v>53</v>
      </c>
      <c r="AC357" s="42" t="s">
        <v>2917</v>
      </c>
      <c r="AD357">
        <v>49.03</v>
      </c>
      <c r="AE357" t="s">
        <v>932</v>
      </c>
      <c r="AF357">
        <v>0</v>
      </c>
      <c r="AI357" t="s">
        <v>933</v>
      </c>
      <c r="AJ357" t="s">
        <v>934</v>
      </c>
      <c r="AM357" t="s">
        <v>935</v>
      </c>
      <c r="AN357" t="s">
        <v>936</v>
      </c>
      <c r="AP357">
        <v>0</v>
      </c>
      <c r="AQ357">
        <v>0</v>
      </c>
      <c r="AS357">
        <v>68.64</v>
      </c>
      <c r="AT357" s="47">
        <f t="shared" si="102"/>
        <v>79.5</v>
      </c>
      <c r="AU357" s="48">
        <f t="shared" si="103"/>
        <v>79.5</v>
      </c>
      <c r="AV357" s="48"/>
      <c r="AW357" s="48"/>
      <c r="AX357">
        <v>2</v>
      </c>
      <c r="AY357">
        <v>0</v>
      </c>
      <c r="BK357" s="43">
        <f t="shared" si="92"/>
        <v>0.1582167832167832</v>
      </c>
      <c r="BL357" s="9">
        <f t="shared" si="104"/>
        <v>1.3999592086477666</v>
      </c>
      <c r="BM357" s="45">
        <v>1.5</v>
      </c>
      <c r="BN357" s="48">
        <v>1.5</v>
      </c>
      <c r="BO357"/>
      <c r="BP357">
        <f>VLOOKUP(A357,'[1]Synthèse ventes 2021'!$A$1:$C$457,3,FALSE)</f>
        <v>3</v>
      </c>
      <c r="BQ357">
        <f t="shared" si="94"/>
        <v>187.61999999999998</v>
      </c>
      <c r="BR357">
        <f t="shared" si="95"/>
        <v>281.43</v>
      </c>
      <c r="BS357">
        <f t="shared" si="96"/>
        <v>93.810000000000031</v>
      </c>
      <c r="BT357">
        <v>82.37</v>
      </c>
      <c r="CB357">
        <v>100</v>
      </c>
      <c r="CC357">
        <v>100</v>
      </c>
      <c r="CD357" t="s">
        <v>951</v>
      </c>
      <c r="CE357">
        <v>0</v>
      </c>
      <c r="CI357">
        <v>0</v>
      </c>
      <c r="CJ357">
        <v>0</v>
      </c>
      <c r="CM357">
        <v>0</v>
      </c>
      <c r="CO357">
        <v>0</v>
      </c>
      <c r="CP357">
        <v>0</v>
      </c>
      <c r="CQ357">
        <v>0</v>
      </c>
      <c r="CT357">
        <v>0</v>
      </c>
      <c r="CU357">
        <v>0</v>
      </c>
      <c r="CV357">
        <v>0</v>
      </c>
      <c r="CW357" t="e">
        <f>VLOOKUP(A357,'[1]NOUVEAUX TARIFS'!$A$1:$E$467,5,FALSE)</f>
        <v>#N/A</v>
      </c>
    </row>
    <row r="358" spans="1:101">
      <c r="A358" t="s">
        <v>68</v>
      </c>
      <c r="C358" t="e">
        <f>VLOOKUP(A358,'[1]PRIX D''ACHAT A JOUR'!$A$1:$C$477,3,FALSE)</f>
        <v>#N/A</v>
      </c>
      <c r="D358" t="s">
        <v>69</v>
      </c>
      <c r="E358">
        <v>1</v>
      </c>
      <c r="F358" t="s">
        <v>975</v>
      </c>
      <c r="G358">
        <v>11</v>
      </c>
      <c r="H358" t="s">
        <v>2122</v>
      </c>
      <c r="K358">
        <v>1</v>
      </c>
      <c r="L358" t="s">
        <v>1108</v>
      </c>
      <c r="M358" t="s">
        <v>943</v>
      </c>
      <c r="N358" t="s">
        <v>944</v>
      </c>
      <c r="O358" t="s">
        <v>945</v>
      </c>
      <c r="Q358">
        <v>1</v>
      </c>
      <c r="R358">
        <v>0</v>
      </c>
      <c r="S358" s="36" t="e">
        <f>VLOOKUP(N358,'[1]Stock définitif au 31122021'!$A$3:$G$422,5,FALSE)</f>
        <v>#N/A</v>
      </c>
      <c r="T358" s="36" t="e">
        <f>VLOOKUP(N358,'[1]Stock définitif au 31122021'!$A$3:$G$422,6,FALSE)</f>
        <v>#N/A</v>
      </c>
      <c r="U358" s="36" t="e">
        <f>VLOOKUP(N358,'[1]Stock définitif au 31122021'!$A$3:$G$422,3,FALSE)</f>
        <v>#N/A</v>
      </c>
      <c r="V358" s="36" t="s">
        <v>2924</v>
      </c>
      <c r="W358">
        <f>VLOOKUP(A358,'[1]EXPORT ARTICLES 03012022'!$A$1:$R$883,18,FALSE)</f>
        <v>0</v>
      </c>
      <c r="X358" s="45">
        <f>VLOOKUP(A358,'[1]NOMENCLATURE 2801'!$B$1:$P$3420,14,FALSE)</f>
        <v>23.605</v>
      </c>
      <c r="Y358" s="46">
        <v>0</v>
      </c>
      <c r="Z358" s="46"/>
      <c r="AB358" s="42">
        <f>VLOOKUP(A358,'[1]NOMENCLATURE 2801'!$B$1:$P$3420,15,FALSE)</f>
        <v>25.049199999999999</v>
      </c>
      <c r="AC358" s="42" t="s">
        <v>2917</v>
      </c>
      <c r="AD358">
        <v>0</v>
      </c>
      <c r="AE358" t="s">
        <v>932</v>
      </c>
      <c r="AF358">
        <v>0</v>
      </c>
      <c r="AI358" t="s">
        <v>933</v>
      </c>
      <c r="AJ358" t="s">
        <v>934</v>
      </c>
      <c r="AM358" t="s">
        <v>935</v>
      </c>
      <c r="AN358" t="s">
        <v>936</v>
      </c>
      <c r="AP358">
        <v>0</v>
      </c>
      <c r="AQ358">
        <v>0</v>
      </c>
      <c r="AS358">
        <v>36.67</v>
      </c>
      <c r="AT358" s="47">
        <f>VLOOKUP(A358,'[1]NOMENCLATURE 2801'!$B$1:$V$3418,20,FALSE)</f>
        <v>34.03275</v>
      </c>
      <c r="AU358" s="48">
        <f>VLOOKUP(A358,'[1]NOMENCLATURE 2801'!$B$1:$V$3418,21,FALSE)</f>
        <v>36.130800000000001</v>
      </c>
      <c r="AV358" s="48">
        <f>VLOOKUP(A358,'STEEVE RESTITUTION'!$A$3:$F$484,6,FALSE)</f>
        <v>36.667999999999999</v>
      </c>
      <c r="AW358" s="48">
        <f t="shared" ref="AW358:AW360" si="106">AU358-AV358</f>
        <v>-0.53719999999999857</v>
      </c>
      <c r="AX358">
        <v>2</v>
      </c>
      <c r="AY358">
        <v>0</v>
      </c>
      <c r="AZ358">
        <v>1</v>
      </c>
      <c r="BK358" s="43">
        <f t="shared" si="92"/>
        <v>-1.4704117807472075E-2</v>
      </c>
      <c r="BL358"/>
      <c r="BM358" s="45">
        <f>AT358/X358</f>
        <v>1.441760220292311</v>
      </c>
      <c r="BN358" s="48">
        <f>AU358/AB358</f>
        <v>1.442393369848139</v>
      </c>
      <c r="BO358"/>
      <c r="BP358">
        <f>VLOOKUP(A358,'[1]Synthèse ventes 2021'!$A$1:$C$457,3,FALSE)</f>
        <v>148</v>
      </c>
      <c r="BQ358">
        <f t="shared" si="94"/>
        <v>4374.5922879999998</v>
      </c>
      <c r="BR358">
        <f t="shared" si="95"/>
        <v>6309.882912</v>
      </c>
      <c r="BS358">
        <f t="shared" si="96"/>
        <v>1935.2906240000002</v>
      </c>
      <c r="BT358">
        <v>44</v>
      </c>
      <c r="BV358">
        <v>1</v>
      </c>
      <c r="CB358">
        <v>100</v>
      </c>
      <c r="CC358">
        <v>100</v>
      </c>
      <c r="CD358" t="s">
        <v>1361</v>
      </c>
      <c r="CE358">
        <v>0</v>
      </c>
      <c r="CI358">
        <v>0</v>
      </c>
      <c r="CJ358">
        <v>0</v>
      </c>
      <c r="CM358">
        <v>0</v>
      </c>
      <c r="CO358">
        <v>0</v>
      </c>
      <c r="CP358">
        <v>0</v>
      </c>
      <c r="CQ358">
        <v>0</v>
      </c>
      <c r="CT358">
        <v>1</v>
      </c>
      <c r="CU358">
        <v>0</v>
      </c>
      <c r="CV358">
        <v>0</v>
      </c>
      <c r="CW358">
        <f>VLOOKUP(A358,'[1]NOUVEAUX TARIFS'!$A$1:$E$467,5,FALSE)</f>
        <v>36.667999999999999</v>
      </c>
    </row>
    <row r="359" spans="1:101">
      <c r="A359" t="s">
        <v>838</v>
      </c>
      <c r="C359" t="str">
        <f>VLOOKUP(A359,'[1]PRIX D''ACHAT A JOUR'!$A$1:$C$477,3,FALSE)</f>
        <v>AS</v>
      </c>
      <c r="D359" t="s">
        <v>839</v>
      </c>
      <c r="E359">
        <v>16</v>
      </c>
      <c r="F359" t="s">
        <v>1031</v>
      </c>
      <c r="G359">
        <v>10</v>
      </c>
      <c r="H359" t="s">
        <v>1031</v>
      </c>
      <c r="M359" t="s">
        <v>1773</v>
      </c>
      <c r="N359" t="s">
        <v>838</v>
      </c>
      <c r="O359" t="s">
        <v>839</v>
      </c>
      <c r="P359" t="s">
        <v>931</v>
      </c>
      <c r="Q359">
        <v>1</v>
      </c>
      <c r="R359">
        <v>0</v>
      </c>
      <c r="S359" s="36" t="e">
        <f>VLOOKUP(N359,'[1]Stock définitif au 31122021'!$A$3:$G$422,5,FALSE)</f>
        <v>#N/A</v>
      </c>
      <c r="T359" s="36" t="e">
        <f>VLOOKUP(N359,'[1]Stock définitif au 31122021'!$A$3:$G$422,6,FALSE)</f>
        <v>#N/A</v>
      </c>
      <c r="U359" s="36" t="e">
        <f>VLOOKUP(N359,'[1]Stock définitif au 31122021'!$A$3:$G$422,3,FALSE)</f>
        <v>#N/A</v>
      </c>
      <c r="V359">
        <v>24.58</v>
      </c>
      <c r="W359">
        <f>VLOOKUP(A359,'[1]EXPORT ARTICLES 03012022'!$A$1:$R$883,18,FALSE)</f>
        <v>24.58</v>
      </c>
      <c r="X359" s="45">
        <f>VLOOKUP(A359,'[1]PRIX D''ACHAT A JOUR'!$A$1:$G$477,7,FALSE)</f>
        <v>24.58</v>
      </c>
      <c r="Y359" s="46"/>
      <c r="Z359" s="46"/>
      <c r="AB359" s="41">
        <f>X359</f>
        <v>24.58</v>
      </c>
      <c r="AC359" s="42" t="s">
        <v>2917</v>
      </c>
      <c r="AD359">
        <v>24.58</v>
      </c>
      <c r="AE359" t="s">
        <v>932</v>
      </c>
      <c r="AF359">
        <v>0</v>
      </c>
      <c r="AI359" t="s">
        <v>933</v>
      </c>
      <c r="AJ359" t="s">
        <v>934</v>
      </c>
      <c r="AM359" t="s">
        <v>935</v>
      </c>
      <c r="AN359" t="s">
        <v>936</v>
      </c>
      <c r="AP359">
        <v>0</v>
      </c>
      <c r="AQ359">
        <v>0</v>
      </c>
      <c r="AS359">
        <v>35</v>
      </c>
      <c r="AT359" s="47">
        <f>X359*BM359</f>
        <v>36.869999999999997</v>
      </c>
      <c r="AU359" s="60">
        <f>AB359*BN359</f>
        <v>36.869999999999997</v>
      </c>
      <c r="AV359" s="48">
        <f>VLOOKUP(A359,'STEEVE RESTITUTION'!$A$3:$F$484,6,FALSE)</f>
        <v>35</v>
      </c>
      <c r="AW359" s="48">
        <f t="shared" si="106"/>
        <v>1.8699999999999974</v>
      </c>
      <c r="AX359">
        <v>2</v>
      </c>
      <c r="AY359">
        <v>0</v>
      </c>
      <c r="BK359" s="43">
        <f t="shared" si="92"/>
        <v>5.3428571428571353E-2</v>
      </c>
      <c r="BL359" s="9">
        <f t="shared" ref="BL359:BL368" si="107">AS359/V359</f>
        <v>1.4239218877135884</v>
      </c>
      <c r="BM359" s="45">
        <v>1.5</v>
      </c>
      <c r="BN359" s="48">
        <v>1.5</v>
      </c>
      <c r="BO359"/>
      <c r="BP359"/>
      <c r="BQ359" t="str">
        <f t="shared" si="94"/>
        <v/>
      </c>
      <c r="BR359" t="str">
        <f t="shared" si="95"/>
        <v/>
      </c>
      <c r="BS359" t="str">
        <f t="shared" si="96"/>
        <v/>
      </c>
      <c r="BT359">
        <v>42</v>
      </c>
      <c r="BV359">
        <v>1</v>
      </c>
      <c r="CB359">
        <v>100</v>
      </c>
      <c r="CC359">
        <v>100</v>
      </c>
      <c r="CD359" t="s">
        <v>937</v>
      </c>
      <c r="CE359">
        <v>0</v>
      </c>
      <c r="CI359">
        <v>0</v>
      </c>
      <c r="CJ359">
        <v>0</v>
      </c>
      <c r="CM359">
        <v>0</v>
      </c>
      <c r="CO359">
        <v>0</v>
      </c>
      <c r="CP359">
        <v>0</v>
      </c>
      <c r="CQ359">
        <v>0</v>
      </c>
      <c r="CT359">
        <v>0</v>
      </c>
      <c r="CU359">
        <v>0</v>
      </c>
      <c r="CV359">
        <v>0</v>
      </c>
      <c r="CW359" t="e">
        <f>VLOOKUP(A359,'[1]NOUVEAUX TARIFS'!$A$1:$E$467,5,FALSE)</f>
        <v>#N/A</v>
      </c>
    </row>
    <row r="360" spans="1:101">
      <c r="A360" t="s">
        <v>840</v>
      </c>
      <c r="C360" t="str">
        <f>VLOOKUP(A360,'[1]PRIX D''ACHAT A JOUR'!$A$1:$C$477,3,FALSE)</f>
        <v>AS</v>
      </c>
      <c r="D360" t="s">
        <v>841</v>
      </c>
      <c r="E360">
        <v>16</v>
      </c>
      <c r="F360" t="s">
        <v>1031</v>
      </c>
      <c r="G360">
        <v>10</v>
      </c>
      <c r="H360" t="s">
        <v>1031</v>
      </c>
      <c r="M360" t="s">
        <v>1773</v>
      </c>
      <c r="N360" t="s">
        <v>840</v>
      </c>
      <c r="O360" t="s">
        <v>841</v>
      </c>
      <c r="P360" t="s">
        <v>931</v>
      </c>
      <c r="Q360">
        <v>1</v>
      </c>
      <c r="R360">
        <v>0</v>
      </c>
      <c r="S360" s="36" t="e">
        <f>VLOOKUP(N360,'[1]Stock définitif au 31122021'!$A$3:$G$422,5,FALSE)</f>
        <v>#N/A</v>
      </c>
      <c r="T360" s="36" t="e">
        <f>VLOOKUP(N360,'[1]Stock définitif au 31122021'!$A$3:$G$422,6,FALSE)</f>
        <v>#N/A</v>
      </c>
      <c r="U360" s="36" t="e">
        <f>VLOOKUP(N360,'[1]Stock définitif au 31122021'!$A$3:$G$422,3,FALSE)</f>
        <v>#N/A</v>
      </c>
      <c r="V360">
        <v>24.58</v>
      </c>
      <c r="W360">
        <f>VLOOKUP(A360,'[1]EXPORT ARTICLES 03012022'!$A$1:$R$883,18,FALSE)</f>
        <v>24.58</v>
      </c>
      <c r="X360" s="45">
        <f>VLOOKUP(A360,'[1]PRIX D''ACHAT A JOUR'!$A$1:$G$477,7,FALSE)</f>
        <v>24.58</v>
      </c>
      <c r="Y360" s="46"/>
      <c r="Z360" s="46"/>
      <c r="AB360" s="41">
        <f>X360</f>
        <v>24.58</v>
      </c>
      <c r="AC360" s="42" t="s">
        <v>2917</v>
      </c>
      <c r="AD360">
        <v>24.58</v>
      </c>
      <c r="AE360" t="s">
        <v>932</v>
      </c>
      <c r="AF360">
        <v>0</v>
      </c>
      <c r="AI360" t="s">
        <v>933</v>
      </c>
      <c r="AJ360" t="s">
        <v>934</v>
      </c>
      <c r="AM360" t="s">
        <v>935</v>
      </c>
      <c r="AN360" t="s">
        <v>936</v>
      </c>
      <c r="AP360">
        <v>0</v>
      </c>
      <c r="AQ360">
        <v>0</v>
      </c>
      <c r="AS360">
        <v>35</v>
      </c>
      <c r="AT360" s="47">
        <f>X360*BM360</f>
        <v>36.869999999999997</v>
      </c>
      <c r="AU360" s="60">
        <f>AB360*BN360</f>
        <v>36.869999999999997</v>
      </c>
      <c r="AV360" s="48">
        <f>VLOOKUP(A360,'STEEVE RESTITUTION'!$A$3:$F$484,6,FALSE)</f>
        <v>35</v>
      </c>
      <c r="AW360" s="48">
        <f t="shared" si="106"/>
        <v>1.8699999999999974</v>
      </c>
      <c r="AX360">
        <v>2</v>
      </c>
      <c r="AY360">
        <v>0</v>
      </c>
      <c r="BK360" s="43">
        <f t="shared" si="92"/>
        <v>5.3428571428571353E-2</v>
      </c>
      <c r="BL360" s="9">
        <f t="shared" si="107"/>
        <v>1.4239218877135884</v>
      </c>
      <c r="BM360" s="45">
        <v>1.5</v>
      </c>
      <c r="BN360" s="48">
        <v>1.5</v>
      </c>
      <c r="BO360"/>
      <c r="BP360">
        <f>VLOOKUP(A360,'[1]Synthèse ventes 2021'!$A$1:$C$457,3,FALSE)</f>
        <v>1</v>
      </c>
      <c r="BQ360">
        <f t="shared" si="94"/>
        <v>29.004399999999997</v>
      </c>
      <c r="BR360">
        <f t="shared" si="95"/>
        <v>43.506599999999992</v>
      </c>
      <c r="BS360">
        <f t="shared" si="96"/>
        <v>14.502199999999995</v>
      </c>
      <c r="BT360">
        <v>42</v>
      </c>
      <c r="BV360">
        <v>1</v>
      </c>
      <c r="BW360">
        <v>568</v>
      </c>
      <c r="CB360">
        <v>100</v>
      </c>
      <c r="CC360">
        <v>100</v>
      </c>
      <c r="CD360" t="s">
        <v>937</v>
      </c>
      <c r="CE360">
        <v>0</v>
      </c>
      <c r="CI360">
        <v>0</v>
      </c>
      <c r="CJ360">
        <v>0</v>
      </c>
      <c r="CM360">
        <v>0</v>
      </c>
      <c r="CO360">
        <v>0</v>
      </c>
      <c r="CP360">
        <v>0</v>
      </c>
      <c r="CQ360">
        <v>0</v>
      </c>
      <c r="CT360">
        <v>0</v>
      </c>
      <c r="CU360">
        <v>0</v>
      </c>
      <c r="CV360">
        <v>0</v>
      </c>
      <c r="CW360" t="e">
        <f>VLOOKUP(A360,'[1]NOUVEAUX TARIFS'!$A$1:$E$467,5,FALSE)</f>
        <v>#N/A</v>
      </c>
    </row>
    <row r="361" spans="1:101" hidden="1">
      <c r="A361" t="s">
        <v>981</v>
      </c>
      <c r="C361" t="str">
        <f>VLOOKUP(A361,'[1]PRIX D''ACHAT A JOUR'!$A$1:$C$477,3,FALSE)</f>
        <v>AN</v>
      </c>
      <c r="D361" t="s">
        <v>982</v>
      </c>
      <c r="M361" t="s">
        <v>959</v>
      </c>
      <c r="N361" t="s">
        <v>981</v>
      </c>
      <c r="O361" t="s">
        <v>983</v>
      </c>
      <c r="P361">
        <v>1</v>
      </c>
      <c r="Q361">
        <v>1</v>
      </c>
      <c r="R361">
        <v>0</v>
      </c>
      <c r="S361" s="36">
        <f>VLOOKUP(N361,'[1]Stock définitif au 31122021'!$A$3:$G$422,5,FALSE)</f>
        <v>159</v>
      </c>
      <c r="T361" s="36">
        <f>VLOOKUP(N361,'[1]Stock définitif au 31122021'!$A$3:$G$422,6,FALSE)</f>
        <v>0.9</v>
      </c>
      <c r="U361" s="36" t="str">
        <f>VLOOKUP(N361,'[1]Stock définitif au 31122021'!$A$3:$G$422,3,FALSE)</f>
        <v>AN</v>
      </c>
      <c r="V361">
        <v>0.9</v>
      </c>
      <c r="W361">
        <f>VLOOKUP(A361,'[1]EXPORT ARTICLES 03012022'!$A$1:$R$883,18,FALSE)</f>
        <v>0.9</v>
      </c>
      <c r="X361" s="45">
        <f>VLOOKUP(A361,'[1]PRIX D''ACHAT A JOUR'!$A$1:$G$477,7,FALSE)</f>
        <v>0.9</v>
      </c>
      <c r="Y361" s="46"/>
      <c r="Z361" s="46"/>
      <c r="AB361" s="41">
        <f>X361</f>
        <v>0.9</v>
      </c>
      <c r="AC361" s="42" t="s">
        <v>2917</v>
      </c>
      <c r="AD361">
        <v>0.9</v>
      </c>
      <c r="AE361" t="s">
        <v>932</v>
      </c>
      <c r="AF361">
        <v>0</v>
      </c>
      <c r="AI361" t="s">
        <v>933</v>
      </c>
      <c r="AJ361" t="s">
        <v>934</v>
      </c>
      <c r="AM361" t="s">
        <v>935</v>
      </c>
      <c r="AN361" t="s">
        <v>936</v>
      </c>
      <c r="AO361">
        <v>1</v>
      </c>
      <c r="AP361">
        <v>0</v>
      </c>
      <c r="AQ361">
        <v>0</v>
      </c>
      <c r="AS361">
        <v>1.07</v>
      </c>
      <c r="AT361" s="47">
        <f>X361*BM361</f>
        <v>1.125</v>
      </c>
      <c r="AU361" s="48">
        <f>AB361*BN361</f>
        <v>1.125</v>
      </c>
      <c r="AV361" s="48"/>
      <c r="AW361" s="48"/>
      <c r="AX361">
        <v>2</v>
      </c>
      <c r="AY361">
        <v>0</v>
      </c>
      <c r="BK361" s="43">
        <f t="shared" si="92"/>
        <v>5.1401869158878441E-2</v>
      </c>
      <c r="BL361" s="9">
        <f t="shared" si="107"/>
        <v>1.1888888888888889</v>
      </c>
      <c r="BM361" s="45">
        <v>1.25</v>
      </c>
      <c r="BN361" s="48">
        <v>1.25</v>
      </c>
      <c r="BO361"/>
      <c r="BP361"/>
      <c r="BQ361" t="str">
        <f t="shared" si="94"/>
        <v/>
      </c>
      <c r="BR361" t="str">
        <f t="shared" si="95"/>
        <v/>
      </c>
      <c r="BS361" t="str">
        <f t="shared" si="96"/>
        <v/>
      </c>
      <c r="BT361">
        <v>1.28</v>
      </c>
      <c r="CB361">
        <v>100</v>
      </c>
      <c r="CC361">
        <v>100</v>
      </c>
      <c r="CD361" t="s">
        <v>951</v>
      </c>
      <c r="CE361">
        <v>0</v>
      </c>
      <c r="CI361">
        <v>0</v>
      </c>
      <c r="CJ361">
        <v>0</v>
      </c>
      <c r="CM361">
        <v>0</v>
      </c>
      <c r="CO361">
        <v>0</v>
      </c>
      <c r="CP361">
        <v>0</v>
      </c>
      <c r="CQ361">
        <v>0</v>
      </c>
      <c r="CT361">
        <v>0</v>
      </c>
      <c r="CU361">
        <v>0</v>
      </c>
      <c r="CV361">
        <v>0</v>
      </c>
      <c r="CW361" t="e">
        <f>VLOOKUP(A361,'[1]NOUVEAUX TARIFS'!$A$1:$E$467,5,FALSE)</f>
        <v>#N/A</v>
      </c>
    </row>
    <row r="362" spans="1:101">
      <c r="A362" t="s">
        <v>100</v>
      </c>
      <c r="C362" t="e">
        <f>VLOOKUP(A362,'[1]PRIX D''ACHAT A JOUR'!$A$1:$C$477,3,FALSE)</f>
        <v>#N/A</v>
      </c>
      <c r="D362" t="s">
        <v>101</v>
      </c>
      <c r="E362">
        <v>12</v>
      </c>
      <c r="F362" t="s">
        <v>1207</v>
      </c>
      <c r="G362">
        <v>11</v>
      </c>
      <c r="H362" t="s">
        <v>2122</v>
      </c>
      <c r="M362" t="s">
        <v>943</v>
      </c>
      <c r="N362" t="s">
        <v>944</v>
      </c>
      <c r="O362" t="s">
        <v>945</v>
      </c>
      <c r="Q362">
        <v>1</v>
      </c>
      <c r="R362">
        <v>0</v>
      </c>
      <c r="S362" s="36" t="e">
        <f>VLOOKUP(N362,'[1]Stock définitif au 31122021'!$A$3:$G$422,5,FALSE)</f>
        <v>#N/A</v>
      </c>
      <c r="T362" s="36" t="e">
        <f>VLOOKUP(N362,'[1]Stock définitif au 31122021'!$A$3:$G$422,6,FALSE)</f>
        <v>#N/A</v>
      </c>
      <c r="U362" s="36" t="e">
        <f>VLOOKUP(N362,'[1]Stock définitif au 31122021'!$A$3:$G$422,3,FALSE)</f>
        <v>#N/A</v>
      </c>
      <c r="V362" s="36">
        <v>26.245000000000001</v>
      </c>
      <c r="W362">
        <v>26.245000000000001</v>
      </c>
      <c r="X362" s="45">
        <f>VLOOKUP(A362,'[1]NOMENCLATURE 2801'!$B$1:$P$3420,14,FALSE)</f>
        <v>23.707000000000001</v>
      </c>
      <c r="Y362" s="46">
        <v>0</v>
      </c>
      <c r="Z362" s="46"/>
      <c r="AB362" s="42">
        <f>VLOOKUP(A362,'[1]NOMENCLATURE 2801'!$B$1:$P$3420,15,FALSE)</f>
        <v>25.322600000000001</v>
      </c>
      <c r="AC362" s="42" t="s">
        <v>2917</v>
      </c>
      <c r="AD362">
        <v>0</v>
      </c>
      <c r="AE362" t="s">
        <v>932</v>
      </c>
      <c r="AF362">
        <v>0</v>
      </c>
      <c r="AI362" t="s">
        <v>933</v>
      </c>
      <c r="AJ362" t="s">
        <v>934</v>
      </c>
      <c r="AM362" t="s">
        <v>935</v>
      </c>
      <c r="AN362" t="s">
        <v>936</v>
      </c>
      <c r="AP362">
        <v>0</v>
      </c>
      <c r="AQ362">
        <v>0</v>
      </c>
      <c r="AS362">
        <v>36.31</v>
      </c>
      <c r="AT362" s="47">
        <f>VLOOKUP(A362,'[1]NOMENCLATURE 2801'!$B$1:$V$3418,20,FALSE)</f>
        <v>34.785000000000004</v>
      </c>
      <c r="AU362" s="48">
        <f>VLOOKUP(A362,'[1]NOMENCLATURE 2801'!$B$1:$V$3418,21,FALSE)</f>
        <v>37.169899999999998</v>
      </c>
      <c r="AV362" s="48"/>
      <c r="AW362" s="48"/>
      <c r="AX362">
        <v>2</v>
      </c>
      <c r="AY362">
        <v>0</v>
      </c>
      <c r="AZ362">
        <v>1</v>
      </c>
      <c r="BK362" s="43">
        <f t="shared" si="92"/>
        <v>2.3682181217295404E-2</v>
      </c>
      <c r="BL362" s="9">
        <f t="shared" si="107"/>
        <v>1.3835016193560679</v>
      </c>
      <c r="BM362" s="45"/>
      <c r="BN362" s="48"/>
      <c r="BO362"/>
      <c r="BP362">
        <f>VLOOKUP(A362,'[1]Synthèse ventes 2021'!$A$1:$C$457,3,FALSE)</f>
        <v>89</v>
      </c>
      <c r="BQ362">
        <f t="shared" si="94"/>
        <v>2659.3794520000001</v>
      </c>
      <c r="BR362">
        <f t="shared" si="95"/>
        <v>3903.5828979999997</v>
      </c>
      <c r="BS362">
        <f t="shared" si="96"/>
        <v>1244.2034459999995</v>
      </c>
      <c r="BT362">
        <v>43.57</v>
      </c>
      <c r="BV362">
        <v>1</v>
      </c>
      <c r="BW362">
        <v>561</v>
      </c>
      <c r="CB362">
        <v>100</v>
      </c>
      <c r="CC362">
        <v>100</v>
      </c>
      <c r="CD362" t="s">
        <v>1361</v>
      </c>
      <c r="CE362">
        <v>0</v>
      </c>
      <c r="CI362">
        <v>0</v>
      </c>
      <c r="CJ362">
        <v>0</v>
      </c>
      <c r="CM362">
        <v>0</v>
      </c>
      <c r="CO362">
        <v>0</v>
      </c>
      <c r="CP362">
        <v>0</v>
      </c>
      <c r="CQ362">
        <v>0</v>
      </c>
      <c r="CT362">
        <v>1</v>
      </c>
      <c r="CU362">
        <v>0</v>
      </c>
      <c r="CV362">
        <v>0</v>
      </c>
      <c r="CW362">
        <f>VLOOKUP(A362,'[1]NOUVEAUX TARIFS'!$A$1:$E$467,5,FALSE)</f>
        <v>37.169899999999998</v>
      </c>
    </row>
    <row r="363" spans="1:101">
      <c r="A363" t="s">
        <v>470</v>
      </c>
      <c r="C363" t="str">
        <f>VLOOKUP(A363,'[1]PRIX D''ACHAT A JOUR'!$A$1:$C$477,3,FALSE)</f>
        <v>AS</v>
      </c>
      <c r="D363" t="s">
        <v>471</v>
      </c>
      <c r="E363">
        <v>5</v>
      </c>
      <c r="F363" t="s">
        <v>927</v>
      </c>
      <c r="G363">
        <v>1</v>
      </c>
      <c r="H363" t="s">
        <v>927</v>
      </c>
      <c r="K363">
        <v>5</v>
      </c>
      <c r="L363" t="s">
        <v>928</v>
      </c>
      <c r="M363" t="s">
        <v>929</v>
      </c>
      <c r="N363" t="s">
        <v>1219</v>
      </c>
      <c r="O363" t="s">
        <v>1220</v>
      </c>
      <c r="P363" t="s">
        <v>931</v>
      </c>
      <c r="Q363">
        <v>1</v>
      </c>
      <c r="R363">
        <v>1</v>
      </c>
      <c r="S363" s="36" t="e">
        <f>VLOOKUP(N363,'[1]Stock définitif au 31122021'!$A$3:$G$422,5,FALSE)</f>
        <v>#N/A</v>
      </c>
      <c r="T363" s="36" t="e">
        <f>VLOOKUP(N363,'[1]Stock définitif au 31122021'!$A$3:$G$422,6,FALSE)</f>
        <v>#N/A</v>
      </c>
      <c r="U363" s="36" t="e">
        <f>VLOOKUP(N363,'[1]Stock définitif au 31122021'!$A$3:$G$422,3,FALSE)</f>
        <v>#N/A</v>
      </c>
      <c r="V363">
        <v>18.899999999999999</v>
      </c>
      <c r="W363">
        <f>VLOOKUP(A363,'[1]EXPORT ARTICLES 03012022'!$A$1:$R$883,18,FALSE)</f>
        <v>18.899999999999999</v>
      </c>
      <c r="X363" s="45">
        <f>VLOOKUP(A363,'[1]PRIX D''ACHAT A JOUR'!$A$1:$G$477,7,FALSE)</f>
        <v>18.899999999999999</v>
      </c>
      <c r="Y363" s="46"/>
      <c r="Z363" s="46"/>
      <c r="AB363" s="41">
        <f>X363</f>
        <v>18.899999999999999</v>
      </c>
      <c r="AC363" s="42" t="s">
        <v>2917</v>
      </c>
      <c r="AD363">
        <v>18.899999999999999</v>
      </c>
      <c r="AE363" t="s">
        <v>932</v>
      </c>
      <c r="AF363">
        <v>0</v>
      </c>
      <c r="AI363" t="s">
        <v>933</v>
      </c>
      <c r="AJ363" t="s">
        <v>934</v>
      </c>
      <c r="AM363" t="s">
        <v>935</v>
      </c>
      <c r="AN363" t="s">
        <v>936</v>
      </c>
      <c r="AO363">
        <v>1</v>
      </c>
      <c r="AP363">
        <v>0</v>
      </c>
      <c r="AQ363">
        <v>0</v>
      </c>
      <c r="AS363">
        <v>34.53</v>
      </c>
      <c r="AT363" s="47">
        <f t="shared" ref="AT363:AT368" si="108">X363*BM363</f>
        <v>37.799999999999997</v>
      </c>
      <c r="AU363" s="48">
        <f t="shared" ref="AU363:AU368" si="109">AB363*BN363</f>
        <v>37.799999999999997</v>
      </c>
      <c r="AV363" s="48"/>
      <c r="AW363" s="48"/>
      <c r="AX363">
        <v>2</v>
      </c>
      <c r="AY363">
        <v>0</v>
      </c>
      <c r="BK363" s="43">
        <f t="shared" si="92"/>
        <v>9.4700260642919087E-2</v>
      </c>
      <c r="BL363" s="9">
        <f t="shared" si="107"/>
        <v>1.8269841269841272</v>
      </c>
      <c r="BM363" s="45">
        <v>2</v>
      </c>
      <c r="BN363" s="48">
        <v>2</v>
      </c>
      <c r="BO363"/>
      <c r="BP363">
        <f>VLOOKUP(A363,'[1]Synthèse ventes 2021'!$A$1:$C$457,3,FALSE)</f>
        <v>26</v>
      </c>
      <c r="BQ363">
        <f t="shared" si="94"/>
        <v>579.85199999999998</v>
      </c>
      <c r="BR363">
        <f t="shared" si="95"/>
        <v>1159.704</v>
      </c>
      <c r="BS363">
        <f t="shared" si="96"/>
        <v>579.85199999999998</v>
      </c>
      <c r="BT363">
        <v>41.44</v>
      </c>
      <c r="BV363">
        <v>1</v>
      </c>
      <c r="BW363">
        <v>16</v>
      </c>
      <c r="CB363">
        <v>100</v>
      </c>
      <c r="CC363">
        <v>100</v>
      </c>
      <c r="CD363" t="s">
        <v>937</v>
      </c>
      <c r="CE363">
        <v>0</v>
      </c>
      <c r="CI363">
        <v>0</v>
      </c>
      <c r="CJ363">
        <v>0</v>
      </c>
      <c r="CM363">
        <v>0</v>
      </c>
      <c r="CO363">
        <v>0</v>
      </c>
      <c r="CP363">
        <v>0</v>
      </c>
      <c r="CQ363">
        <v>0</v>
      </c>
      <c r="CT363">
        <v>0</v>
      </c>
      <c r="CU363">
        <v>0</v>
      </c>
      <c r="CV363">
        <v>0</v>
      </c>
      <c r="CW363">
        <f>VLOOKUP(A363,'[1]NOUVEAUX TARIFS'!$A$1:$E$467,5,FALSE)</f>
        <v>37.799999999999997</v>
      </c>
    </row>
    <row r="364" spans="1:101">
      <c r="A364" t="s">
        <v>172</v>
      </c>
      <c r="C364" t="str">
        <f>VLOOKUP(A364,'[1]PRIX D''ACHAT A JOUR'!$A$1:$C$477,3,FALSE)</f>
        <v>AF</v>
      </c>
      <c r="D364" t="s">
        <v>173</v>
      </c>
      <c r="M364" t="s">
        <v>2931</v>
      </c>
      <c r="N364" t="s">
        <v>172</v>
      </c>
      <c r="O364" t="s">
        <v>173</v>
      </c>
      <c r="Q364">
        <v>1</v>
      </c>
      <c r="R364">
        <v>1</v>
      </c>
      <c r="S364" s="36" t="e">
        <f>VLOOKUP(N364,'[1]Stock définitif au 31122021'!$A$3:$G$422,5,FALSE)</f>
        <v>#N/A</v>
      </c>
      <c r="T364" s="36" t="e">
        <f>VLOOKUP(N364,'[1]Stock définitif au 31122021'!$A$3:$G$422,6,FALSE)</f>
        <v>#N/A</v>
      </c>
      <c r="U364" s="36" t="e">
        <f>VLOOKUP(N364,'[1]Stock définitif au 31122021'!$A$3:$G$422,3,FALSE)</f>
        <v>#N/A</v>
      </c>
      <c r="V364">
        <v>265.44</v>
      </c>
      <c r="W364">
        <f>VLOOKUP(A364,'[1]EXPORT ARTICLES 03012022'!$A$1:$R$883,18,FALSE)</f>
        <v>265.44</v>
      </c>
      <c r="X364" s="45">
        <f>VLOOKUP(A364,'[1]PRIX D''ACHAT A JOUR'!$A$1:$G$477,7,FALSE)</f>
        <v>265.44</v>
      </c>
      <c r="Y364" s="46"/>
      <c r="Z364" s="46"/>
      <c r="AB364" s="41">
        <v>288.07</v>
      </c>
      <c r="AC364" s="42" t="s">
        <v>2917</v>
      </c>
      <c r="AD364">
        <v>265.44</v>
      </c>
      <c r="AE364" t="s">
        <v>932</v>
      </c>
      <c r="AF364">
        <v>0</v>
      </c>
      <c r="AI364" t="s">
        <v>933</v>
      </c>
      <c r="AJ364" t="s">
        <v>934</v>
      </c>
      <c r="AP364">
        <v>0</v>
      </c>
      <c r="AQ364">
        <v>0</v>
      </c>
      <c r="AS364">
        <v>400</v>
      </c>
      <c r="AT364" s="47">
        <f t="shared" si="108"/>
        <v>398.15999999999997</v>
      </c>
      <c r="AU364" s="48">
        <f t="shared" si="109"/>
        <v>432.10500000000002</v>
      </c>
      <c r="AV364" s="48"/>
      <c r="AW364" s="48"/>
      <c r="AX364">
        <v>3</v>
      </c>
      <c r="AY364">
        <v>0</v>
      </c>
      <c r="BK364" s="43">
        <f t="shared" si="92"/>
        <v>8.0262500000000042E-2</v>
      </c>
      <c r="BL364" s="9">
        <f t="shared" si="107"/>
        <v>1.5069318866787222</v>
      </c>
      <c r="BM364" s="45">
        <v>1.5</v>
      </c>
      <c r="BN364" s="48">
        <v>1.5</v>
      </c>
      <c r="BO364"/>
      <c r="BP364"/>
      <c r="BQ364" t="str">
        <f t="shared" si="94"/>
        <v/>
      </c>
      <c r="BR364" t="str">
        <f t="shared" si="95"/>
        <v/>
      </c>
      <c r="BS364" t="str">
        <f t="shared" si="96"/>
        <v/>
      </c>
      <c r="BT364">
        <v>480</v>
      </c>
      <c r="CB364">
        <v>100</v>
      </c>
      <c r="CC364">
        <v>100</v>
      </c>
      <c r="CE364">
        <v>0</v>
      </c>
      <c r="CI364">
        <v>0</v>
      </c>
      <c r="CJ364">
        <v>0</v>
      </c>
      <c r="CM364">
        <v>0</v>
      </c>
      <c r="CO364">
        <v>0</v>
      </c>
      <c r="CP364">
        <v>0</v>
      </c>
      <c r="CQ364">
        <v>0</v>
      </c>
      <c r="CT364">
        <v>1</v>
      </c>
      <c r="CU364">
        <v>0</v>
      </c>
      <c r="CV364">
        <v>0</v>
      </c>
      <c r="CW364">
        <f>VLOOKUP(A364,'[1]NOUVEAUX TARIFS'!$A$1:$E$467,5,FALSE)</f>
        <v>432.10500000000002</v>
      </c>
    </row>
    <row r="365" spans="1:101">
      <c r="A365" t="s">
        <v>1407</v>
      </c>
      <c r="C365" t="str">
        <f>VLOOKUP(A365,'[1]PRIX D''ACHAT A JOUR'!$A$1:$C$477,3,FALSE)</f>
        <v>AS</v>
      </c>
      <c r="D365" t="s">
        <v>1408</v>
      </c>
      <c r="E365">
        <v>14</v>
      </c>
      <c r="F365" t="s">
        <v>1409</v>
      </c>
      <c r="G365">
        <v>9</v>
      </c>
      <c r="H365" t="s">
        <v>1409</v>
      </c>
      <c r="M365" t="s">
        <v>1410</v>
      </c>
      <c r="N365" t="s">
        <v>1407</v>
      </c>
      <c r="O365" t="s">
        <v>1411</v>
      </c>
      <c r="P365" t="s">
        <v>931</v>
      </c>
      <c r="Q365">
        <v>1</v>
      </c>
      <c r="R365">
        <v>1</v>
      </c>
      <c r="S365" s="36">
        <f>VLOOKUP(N365,'[1]Stock définitif au 31122021'!$A$3:$G$422,5,FALSE)</f>
        <v>40</v>
      </c>
      <c r="T365" s="36">
        <f>VLOOKUP(N365,'[1]Stock définitif au 31122021'!$A$3:$G$422,6,FALSE)</f>
        <v>24.79</v>
      </c>
      <c r="U365" s="36" t="str">
        <f>VLOOKUP(N365,'[1]Stock définitif au 31122021'!$A$3:$G$422,3,FALSE)</f>
        <v>Z</v>
      </c>
      <c r="V365">
        <v>24.79</v>
      </c>
      <c r="W365">
        <f>VLOOKUP(A365,'[1]EXPORT ARTICLES 03012022'!$A$1:$R$883,18,FALSE)</f>
        <v>24.79</v>
      </c>
      <c r="X365" s="47">
        <f>VLOOKUP(A365,'[1]PRIX D''ACHAT A JOUR'!$A$1:$G$477,7,FALSE)</f>
        <v>24.79</v>
      </c>
      <c r="Y365" s="46"/>
      <c r="Z365" s="46"/>
      <c r="AA365" s="53">
        <v>0.05</v>
      </c>
      <c r="AB365" s="41">
        <f>X365*(1+AA365)</f>
        <v>26.029499999999999</v>
      </c>
      <c r="AC365" s="42" t="s">
        <v>2917</v>
      </c>
      <c r="AD365">
        <v>24.79</v>
      </c>
      <c r="AE365" t="s">
        <v>932</v>
      </c>
      <c r="AF365">
        <v>0</v>
      </c>
      <c r="AI365" t="s">
        <v>933</v>
      </c>
      <c r="AJ365" t="s">
        <v>934</v>
      </c>
      <c r="AM365" t="s">
        <v>935</v>
      </c>
      <c r="AN365" t="s">
        <v>936</v>
      </c>
      <c r="AP365">
        <v>0</v>
      </c>
      <c r="AQ365">
        <v>0</v>
      </c>
      <c r="AS365">
        <v>36.83</v>
      </c>
      <c r="AT365" s="47">
        <f t="shared" si="108"/>
        <v>37.185000000000002</v>
      </c>
      <c r="AU365" s="49">
        <f t="shared" si="109"/>
        <v>39.044249999999998</v>
      </c>
      <c r="AV365" s="48"/>
      <c r="AW365" s="48"/>
      <c r="AX365">
        <v>2</v>
      </c>
      <c r="AY365">
        <v>0</v>
      </c>
      <c r="BK365" s="43">
        <f t="shared" si="92"/>
        <v>6.0120825414064619E-2</v>
      </c>
      <c r="BL365" s="9">
        <f t="shared" si="107"/>
        <v>1.4856797095603065</v>
      </c>
      <c r="BM365" s="45">
        <v>1.5</v>
      </c>
      <c r="BN365" s="48">
        <v>1.5</v>
      </c>
      <c r="BO365"/>
      <c r="BP365"/>
      <c r="BQ365" t="str">
        <f t="shared" si="94"/>
        <v/>
      </c>
      <c r="BR365" t="str">
        <f t="shared" si="95"/>
        <v/>
      </c>
      <c r="BS365" t="str">
        <f t="shared" si="96"/>
        <v/>
      </c>
      <c r="BT365">
        <v>44.2</v>
      </c>
      <c r="BV365">
        <v>1</v>
      </c>
      <c r="BW365">
        <v>24</v>
      </c>
      <c r="CB365">
        <v>100</v>
      </c>
      <c r="CC365">
        <v>100</v>
      </c>
      <c r="CD365" t="s">
        <v>937</v>
      </c>
      <c r="CE365">
        <v>0</v>
      </c>
      <c r="CI365">
        <v>0</v>
      </c>
      <c r="CJ365">
        <v>0</v>
      </c>
      <c r="CM365">
        <v>0</v>
      </c>
      <c r="CO365">
        <v>0</v>
      </c>
      <c r="CP365">
        <v>0</v>
      </c>
      <c r="CQ365">
        <v>0</v>
      </c>
      <c r="CT365">
        <v>0</v>
      </c>
      <c r="CU365">
        <v>0</v>
      </c>
      <c r="CV365">
        <v>0</v>
      </c>
      <c r="CW365" t="e">
        <f>VLOOKUP(A365,'[1]NOUVEAUX TARIFS'!$A$1:$E$467,5,FALSE)</f>
        <v>#N/A</v>
      </c>
    </row>
    <row r="366" spans="1:101">
      <c r="A366" t="s">
        <v>494</v>
      </c>
      <c r="C366" t="str">
        <f>VLOOKUP(A366,'[1]PRIX D''ACHAT A JOUR'!$A$1:$C$477,3,FALSE)</f>
        <v>AS</v>
      </c>
      <c r="D366" t="s">
        <v>495</v>
      </c>
      <c r="E366">
        <v>14</v>
      </c>
      <c r="F366" t="s">
        <v>1409</v>
      </c>
      <c r="G366">
        <v>9</v>
      </c>
      <c r="H366" t="s">
        <v>1409</v>
      </c>
      <c r="M366" t="s">
        <v>1410</v>
      </c>
      <c r="N366" t="s">
        <v>494</v>
      </c>
      <c r="O366" t="s">
        <v>1412</v>
      </c>
      <c r="P366" t="s">
        <v>931</v>
      </c>
      <c r="Q366">
        <v>1</v>
      </c>
      <c r="R366">
        <v>1</v>
      </c>
      <c r="S366" s="36">
        <f>VLOOKUP(N366,'[1]Stock définitif au 31122021'!$A$3:$G$422,5,FALSE)</f>
        <v>9</v>
      </c>
      <c r="T366" s="36">
        <f>VLOOKUP(N366,'[1]Stock définitif au 31122021'!$A$3:$G$422,6,FALSE)</f>
        <v>24.94</v>
      </c>
      <c r="U366" s="36" t="str">
        <f>VLOOKUP(N366,'[1]Stock définitif au 31122021'!$A$3:$G$422,3,FALSE)</f>
        <v>Z</v>
      </c>
      <c r="V366">
        <v>24.94</v>
      </c>
      <c r="W366">
        <f>VLOOKUP(A366,'[1]EXPORT ARTICLES 03012022'!$A$1:$R$883,18,FALSE)</f>
        <v>24.94</v>
      </c>
      <c r="X366" s="47">
        <f>VLOOKUP(A366,'[1]PRIX D''ACHAT A JOUR'!$A$1:$G$477,7,FALSE)</f>
        <v>24.94</v>
      </c>
      <c r="Y366" s="46"/>
      <c r="Z366" s="46"/>
      <c r="AA366" s="53">
        <v>0.05</v>
      </c>
      <c r="AB366" s="41">
        <f>X366*(1+AA366)</f>
        <v>26.187000000000001</v>
      </c>
      <c r="AC366" s="42" t="s">
        <v>2917</v>
      </c>
      <c r="AD366">
        <v>24.94</v>
      </c>
      <c r="AE366" t="s">
        <v>932</v>
      </c>
      <c r="AF366">
        <v>0</v>
      </c>
      <c r="AI366" t="s">
        <v>933</v>
      </c>
      <c r="AJ366" t="s">
        <v>934</v>
      </c>
      <c r="AM366" t="s">
        <v>935</v>
      </c>
      <c r="AN366" t="s">
        <v>936</v>
      </c>
      <c r="AP366">
        <v>0</v>
      </c>
      <c r="AQ366">
        <v>0</v>
      </c>
      <c r="AS366">
        <v>37.97</v>
      </c>
      <c r="AT366" s="47">
        <f t="shared" si="108"/>
        <v>37.410000000000004</v>
      </c>
      <c r="AU366" s="49">
        <f t="shared" si="109"/>
        <v>39.280500000000004</v>
      </c>
      <c r="AV366" s="48"/>
      <c r="AW366" s="48"/>
      <c r="AX366">
        <v>2</v>
      </c>
      <c r="AY366">
        <v>0</v>
      </c>
      <c r="BK366" s="43">
        <f t="shared" si="92"/>
        <v>3.4514090071108894E-2</v>
      </c>
      <c r="BL366" s="9">
        <f t="shared" si="107"/>
        <v>1.5224538893344024</v>
      </c>
      <c r="BM366" s="45">
        <v>1.5</v>
      </c>
      <c r="BN366" s="48">
        <v>1.5</v>
      </c>
      <c r="BO366"/>
      <c r="BP366">
        <f>VLOOKUP(A366,'[1]Synthèse ventes 2021'!$A$1:$C$457,3,FALSE)</f>
        <v>12</v>
      </c>
      <c r="BQ366">
        <f t="shared" si="94"/>
        <v>370.80792000000002</v>
      </c>
      <c r="BR366">
        <f t="shared" si="95"/>
        <v>556.21188000000006</v>
      </c>
      <c r="BS366">
        <f t="shared" si="96"/>
        <v>185.40396000000004</v>
      </c>
      <c r="BT366">
        <v>45.56</v>
      </c>
      <c r="BV366">
        <v>1</v>
      </c>
      <c r="BW366">
        <v>25</v>
      </c>
      <c r="CB366">
        <v>100</v>
      </c>
      <c r="CC366">
        <v>100</v>
      </c>
      <c r="CD366" t="s">
        <v>937</v>
      </c>
      <c r="CE366">
        <v>0</v>
      </c>
      <c r="CI366">
        <v>0</v>
      </c>
      <c r="CJ366">
        <v>0</v>
      </c>
      <c r="CM366">
        <v>0</v>
      </c>
      <c r="CO366">
        <v>0</v>
      </c>
      <c r="CP366">
        <v>0</v>
      </c>
      <c r="CQ366">
        <v>0</v>
      </c>
      <c r="CT366">
        <v>0</v>
      </c>
      <c r="CU366">
        <v>0</v>
      </c>
      <c r="CV366">
        <v>0</v>
      </c>
      <c r="CW366">
        <f>VLOOKUP(A366,'[1]NOUVEAUX TARIFS'!$A$1:$E$467,5,FALSE)</f>
        <v>39.280500000000004</v>
      </c>
    </row>
    <row r="367" spans="1:101">
      <c r="A367" t="s">
        <v>768</v>
      </c>
      <c r="C367" t="str">
        <f>VLOOKUP(A367,'[1]PRIX D''ACHAT A JOUR'!$A$1:$C$477,3,FALSE)</f>
        <v>AS</v>
      </c>
      <c r="D367" t="s">
        <v>1752</v>
      </c>
      <c r="E367">
        <v>16</v>
      </c>
      <c r="F367" t="s">
        <v>1031</v>
      </c>
      <c r="G367">
        <v>10</v>
      </c>
      <c r="H367" t="s">
        <v>1031</v>
      </c>
      <c r="M367" t="s">
        <v>1661</v>
      </c>
      <c r="N367" t="s">
        <v>768</v>
      </c>
      <c r="O367" t="s">
        <v>1752</v>
      </c>
      <c r="P367" t="s">
        <v>931</v>
      </c>
      <c r="Q367">
        <v>1</v>
      </c>
      <c r="R367">
        <v>0</v>
      </c>
      <c r="S367" s="36">
        <f>VLOOKUP(N367,'[1]Stock définitif au 31122021'!$A$3:$G$422,5,FALSE)</f>
        <v>26</v>
      </c>
      <c r="T367" s="36">
        <f>VLOOKUP(N367,'[1]Stock définitif au 31122021'!$A$3:$G$422,6,FALSE)</f>
        <v>29.7</v>
      </c>
      <c r="U367" s="36" t="str">
        <f>VLOOKUP(N367,'[1]Stock définitif au 31122021'!$A$3:$G$422,3,FALSE)</f>
        <v>AS</v>
      </c>
      <c r="V367">
        <v>29.7</v>
      </c>
      <c r="W367">
        <v>29.7</v>
      </c>
      <c r="X367" s="45">
        <f>VLOOKUP(A367,'[1]PRIX D''ACHAT A JOUR'!$A$1:$G$477,7,FALSE)</f>
        <v>29.7</v>
      </c>
      <c r="Y367" s="46"/>
      <c r="Z367" s="46"/>
      <c r="AA367" s="42" t="s">
        <v>2924</v>
      </c>
      <c r="AB367" s="41">
        <f>+X367</f>
        <v>29.7</v>
      </c>
      <c r="AC367" s="42" t="s">
        <v>2917</v>
      </c>
      <c r="AD367">
        <v>29.33</v>
      </c>
      <c r="AE367" t="s">
        <v>932</v>
      </c>
      <c r="AF367">
        <v>0</v>
      </c>
      <c r="AI367" t="s">
        <v>933</v>
      </c>
      <c r="AJ367" t="s">
        <v>934</v>
      </c>
      <c r="AM367" t="s">
        <v>935</v>
      </c>
      <c r="AN367" t="s">
        <v>936</v>
      </c>
      <c r="AP367">
        <v>0</v>
      </c>
      <c r="AQ367">
        <v>0</v>
      </c>
      <c r="AS367">
        <v>38.130000000000003</v>
      </c>
      <c r="AT367" s="47">
        <f t="shared" si="108"/>
        <v>39.500999999999998</v>
      </c>
      <c r="AU367" s="48">
        <f t="shared" si="109"/>
        <v>39.500999999999998</v>
      </c>
      <c r="AV367" s="48"/>
      <c r="AW367" s="48"/>
      <c r="AX367">
        <v>2</v>
      </c>
      <c r="AY367">
        <v>0</v>
      </c>
      <c r="BK367" s="43">
        <f t="shared" si="92"/>
        <v>3.5955940204563205E-2</v>
      </c>
      <c r="BL367" s="9">
        <f t="shared" si="107"/>
        <v>1.283838383838384</v>
      </c>
      <c r="BM367" s="45">
        <v>1.33</v>
      </c>
      <c r="BN367" s="48">
        <v>1.33</v>
      </c>
      <c r="BO367"/>
      <c r="BP367">
        <f>VLOOKUP(A367,'[1]Synthèse ventes 2021'!$A$1:$C$457,3,FALSE)</f>
        <v>35</v>
      </c>
      <c r="BQ367">
        <f t="shared" si="94"/>
        <v>1226.6099999999999</v>
      </c>
      <c r="BR367">
        <f t="shared" si="95"/>
        <v>1631.3912999999998</v>
      </c>
      <c r="BS367">
        <f t="shared" si="96"/>
        <v>404.78129999999987</v>
      </c>
      <c r="BT367">
        <v>45.76</v>
      </c>
      <c r="BV367">
        <v>1</v>
      </c>
      <c r="CB367">
        <v>100</v>
      </c>
      <c r="CC367">
        <v>100</v>
      </c>
      <c r="CD367" t="s">
        <v>937</v>
      </c>
      <c r="CE367">
        <v>0</v>
      </c>
      <c r="CI367">
        <v>0</v>
      </c>
      <c r="CJ367">
        <v>0</v>
      </c>
      <c r="CM367">
        <v>0</v>
      </c>
      <c r="CO367">
        <v>0</v>
      </c>
      <c r="CP367">
        <v>0</v>
      </c>
      <c r="CQ367">
        <v>0</v>
      </c>
      <c r="CT367">
        <v>0</v>
      </c>
      <c r="CU367">
        <v>0</v>
      </c>
      <c r="CV367">
        <v>0</v>
      </c>
      <c r="CW367">
        <f>VLOOKUP(A367,'[1]NOUVEAUX TARIFS'!$A$1:$E$467,5,FALSE)</f>
        <v>39.500999999999998</v>
      </c>
    </row>
    <row r="368" spans="1:101">
      <c r="A368" t="s">
        <v>414</v>
      </c>
      <c r="C368" t="str">
        <f>VLOOKUP(A368,'[1]PRIX D''ACHAT A JOUR'!$A$1:$C$477,3,FALSE)</f>
        <v>AS</v>
      </c>
      <c r="D368" t="s">
        <v>415</v>
      </c>
      <c r="E368">
        <v>9</v>
      </c>
      <c r="F368" t="s">
        <v>1222</v>
      </c>
      <c r="G368">
        <v>5</v>
      </c>
      <c r="H368" t="s">
        <v>1222</v>
      </c>
      <c r="K368">
        <v>3</v>
      </c>
      <c r="L368" t="s">
        <v>1223</v>
      </c>
      <c r="M368" t="s">
        <v>1994</v>
      </c>
      <c r="N368" t="s">
        <v>1995</v>
      </c>
      <c r="O368" t="s">
        <v>1996</v>
      </c>
      <c r="P368" t="s">
        <v>931</v>
      </c>
      <c r="Q368">
        <v>1</v>
      </c>
      <c r="R368">
        <v>1</v>
      </c>
      <c r="S368" s="36" t="e">
        <f>VLOOKUP(N368,'[1]Stock définitif au 31122021'!$A$3:$G$422,5,FALSE)</f>
        <v>#N/A</v>
      </c>
      <c r="T368" s="36" t="e">
        <f>VLOOKUP(N368,'[1]Stock définitif au 31122021'!$A$3:$G$422,6,FALSE)</f>
        <v>#N/A</v>
      </c>
      <c r="U368" s="36" t="e">
        <f>VLOOKUP(N368,'[1]Stock définitif au 31122021'!$A$3:$G$422,3,FALSE)</f>
        <v>#N/A</v>
      </c>
      <c r="V368">
        <v>26.4</v>
      </c>
      <c r="W368">
        <v>26.4</v>
      </c>
      <c r="X368" s="45">
        <f>VLOOKUP(A368,'[1]PRIX D''ACHAT A JOUR'!$A$1:$G$477,7,FALSE)</f>
        <v>26.4</v>
      </c>
      <c r="Y368" s="46"/>
      <c r="Z368" s="46"/>
      <c r="AB368" s="41">
        <f>X368</f>
        <v>26.4</v>
      </c>
      <c r="AC368" s="42" t="s">
        <v>2917</v>
      </c>
      <c r="AD368">
        <v>24.91</v>
      </c>
      <c r="AE368" t="s">
        <v>932</v>
      </c>
      <c r="AF368">
        <v>0</v>
      </c>
      <c r="AI368" t="s">
        <v>933</v>
      </c>
      <c r="AJ368" t="s">
        <v>934</v>
      </c>
      <c r="AM368" t="s">
        <v>935</v>
      </c>
      <c r="AN368" t="s">
        <v>936</v>
      </c>
      <c r="AP368">
        <v>0</v>
      </c>
      <c r="AQ368">
        <v>0</v>
      </c>
      <c r="AS368">
        <v>38.61</v>
      </c>
      <c r="AT368" s="47">
        <f t="shared" si="108"/>
        <v>39.599999999999994</v>
      </c>
      <c r="AU368" s="48">
        <f t="shared" si="109"/>
        <v>39.599999999999994</v>
      </c>
      <c r="AV368" s="48"/>
      <c r="AW368" s="48"/>
      <c r="AX368">
        <v>2</v>
      </c>
      <c r="AY368">
        <v>0</v>
      </c>
      <c r="BK368" s="43">
        <f t="shared" si="92"/>
        <v>2.5641025641025508E-2</v>
      </c>
      <c r="BL368" s="9">
        <f t="shared" si="107"/>
        <v>1.4625000000000001</v>
      </c>
      <c r="BM368" s="45">
        <v>1.5</v>
      </c>
      <c r="BN368" s="48">
        <v>1.5</v>
      </c>
      <c r="BO368"/>
      <c r="BP368">
        <f>VLOOKUP(A368,'[1]Synthèse ventes 2021'!$A$1:$C$457,3,FALSE)</f>
        <v>18</v>
      </c>
      <c r="BQ368">
        <f t="shared" si="94"/>
        <v>560.73599999999999</v>
      </c>
      <c r="BR368">
        <f t="shared" si="95"/>
        <v>841.10399999999993</v>
      </c>
      <c r="BS368">
        <f t="shared" si="96"/>
        <v>280.36799999999994</v>
      </c>
      <c r="BT368">
        <v>46.33</v>
      </c>
      <c r="BV368">
        <v>1</v>
      </c>
      <c r="BW368">
        <v>555</v>
      </c>
      <c r="CB368">
        <v>100</v>
      </c>
      <c r="CC368">
        <v>100</v>
      </c>
      <c r="CD368" t="s">
        <v>937</v>
      </c>
      <c r="CE368">
        <v>0</v>
      </c>
      <c r="CI368">
        <v>0</v>
      </c>
      <c r="CJ368">
        <v>0</v>
      </c>
      <c r="CM368">
        <v>0</v>
      </c>
      <c r="CO368">
        <v>0</v>
      </c>
      <c r="CP368">
        <v>0</v>
      </c>
      <c r="CQ368">
        <v>0</v>
      </c>
      <c r="CT368">
        <v>0</v>
      </c>
      <c r="CU368">
        <v>0</v>
      </c>
      <c r="CV368">
        <v>0</v>
      </c>
      <c r="CW368">
        <f>VLOOKUP(A368,'[1]NOUVEAUX TARIFS'!$A$1:$E$467,5,FALSE)</f>
        <v>39.599999999999994</v>
      </c>
    </row>
    <row r="369" spans="1:101">
      <c r="A369" t="s">
        <v>84</v>
      </c>
      <c r="C369" t="e">
        <f>VLOOKUP(A369,'[1]PRIX D''ACHAT A JOUR'!$A$1:$C$477,3,FALSE)</f>
        <v>#N/A</v>
      </c>
      <c r="D369" t="s">
        <v>85</v>
      </c>
      <c r="E369">
        <v>1</v>
      </c>
      <c r="F369" t="s">
        <v>975</v>
      </c>
      <c r="G369">
        <v>11</v>
      </c>
      <c r="H369" t="s">
        <v>2122</v>
      </c>
      <c r="K369">
        <v>1</v>
      </c>
      <c r="L369" t="s">
        <v>1108</v>
      </c>
      <c r="M369" t="s">
        <v>943</v>
      </c>
      <c r="N369" t="s">
        <v>944</v>
      </c>
      <c r="O369" t="s">
        <v>945</v>
      </c>
      <c r="Q369">
        <v>1</v>
      </c>
      <c r="R369">
        <v>0</v>
      </c>
      <c r="S369" s="36" t="e">
        <f>VLOOKUP(N369,'[1]Stock définitif au 31122021'!$A$3:$G$422,5,FALSE)</f>
        <v>#N/A</v>
      </c>
      <c r="T369" s="36" t="e">
        <f>VLOOKUP(N369,'[1]Stock définitif au 31122021'!$A$3:$G$422,6,FALSE)</f>
        <v>#N/A</v>
      </c>
      <c r="U369" s="36" t="e">
        <f>VLOOKUP(N369,'[1]Stock définitif au 31122021'!$A$3:$G$422,3,FALSE)</f>
        <v>#N/A</v>
      </c>
      <c r="V369" s="36" t="s">
        <v>2924</v>
      </c>
      <c r="W369">
        <f>VLOOKUP(A369,'[1]EXPORT ARTICLES 03012022'!$A$1:$R$883,18,FALSE)</f>
        <v>0</v>
      </c>
      <c r="X369" s="45">
        <f>VLOOKUP(A369,'[1]NOMENCLATURE 2801'!$B$1:$P$3420,14,FALSE)</f>
        <v>26.265500000000003</v>
      </c>
      <c r="Y369" s="46">
        <v>0</v>
      </c>
      <c r="Z369" s="46"/>
      <c r="AB369" s="42">
        <f>VLOOKUP(A369,'[1]NOMENCLATURE 2801'!$B$1:$P$3420,15,FALSE)</f>
        <v>27.825200000000002</v>
      </c>
      <c r="AC369" s="42" t="s">
        <v>2917</v>
      </c>
      <c r="AD369">
        <v>0</v>
      </c>
      <c r="AE369" t="s">
        <v>932</v>
      </c>
      <c r="AF369">
        <v>0</v>
      </c>
      <c r="AI369" t="s">
        <v>933</v>
      </c>
      <c r="AJ369" t="s">
        <v>934</v>
      </c>
      <c r="AM369" t="s">
        <v>935</v>
      </c>
      <c r="AN369" t="s">
        <v>936</v>
      </c>
      <c r="AP369">
        <v>0</v>
      </c>
      <c r="AQ369">
        <v>0</v>
      </c>
      <c r="AS369">
        <v>41.08</v>
      </c>
      <c r="AT369" s="47">
        <f>VLOOKUP(A369,'[1]NOMENCLATURE 2801'!$B$1:$V$3418,20,FALSE)</f>
        <v>37.441875000000003</v>
      </c>
      <c r="AU369" s="48">
        <f>VLOOKUP(A369,'[1]NOMENCLATURE 2801'!$B$1:$V$3418,21,FALSE)</f>
        <v>39.6843</v>
      </c>
      <c r="AV369" s="48">
        <f>VLOOKUP(A369,'STEEVE RESTITUTION'!$A$3:$F$484,6,FALSE)</f>
        <v>41.084000000000003</v>
      </c>
      <c r="AW369" s="48">
        <f t="shared" ref="AW369" si="110">AU369-AV369</f>
        <v>-1.3997000000000028</v>
      </c>
      <c r="AX369">
        <v>2</v>
      </c>
      <c r="AY369">
        <v>0</v>
      </c>
      <c r="AZ369">
        <v>1</v>
      </c>
      <c r="BK369" s="43">
        <f t="shared" si="92"/>
        <v>-3.3975170399220982E-2</v>
      </c>
      <c r="BL369"/>
      <c r="BM369" s="45">
        <f>AT369/X369</f>
        <v>1.4255154099484113</v>
      </c>
      <c r="BN369" s="48">
        <f>AU369/AB369</f>
        <v>1.426199991374725</v>
      </c>
      <c r="BO369"/>
      <c r="BP369"/>
      <c r="BQ369" t="str">
        <f t="shared" si="94"/>
        <v/>
      </c>
      <c r="BR369" t="str">
        <f t="shared" si="95"/>
        <v/>
      </c>
      <c r="BS369" t="str">
        <f t="shared" si="96"/>
        <v/>
      </c>
      <c r="BT369">
        <v>49.3</v>
      </c>
      <c r="BV369">
        <v>1</v>
      </c>
      <c r="CB369">
        <v>100</v>
      </c>
      <c r="CC369">
        <v>100</v>
      </c>
      <c r="CD369" t="s">
        <v>1361</v>
      </c>
      <c r="CE369">
        <v>0</v>
      </c>
      <c r="CI369">
        <v>0</v>
      </c>
      <c r="CJ369">
        <v>0</v>
      </c>
      <c r="CM369">
        <v>0</v>
      </c>
      <c r="CO369">
        <v>0</v>
      </c>
      <c r="CP369">
        <v>0</v>
      </c>
      <c r="CQ369">
        <v>0</v>
      </c>
      <c r="CT369">
        <v>1</v>
      </c>
      <c r="CU369">
        <v>0</v>
      </c>
      <c r="CV369">
        <v>0</v>
      </c>
      <c r="CW369">
        <f>VLOOKUP(A369,'[1]NOUVEAUX TARIFS'!$A$1:$E$467,5,FALSE)</f>
        <v>41.084000000000003</v>
      </c>
    </row>
    <row r="370" spans="1:101" hidden="1">
      <c r="A370" t="s">
        <v>984</v>
      </c>
      <c r="C370" t="e">
        <f>VLOOKUP(A370,'[1]PRIX D''ACHAT A JOUR'!$A$1:$C$477,3,FALSE)</f>
        <v>#N/A</v>
      </c>
      <c r="D370" t="s">
        <v>985</v>
      </c>
      <c r="E370">
        <v>1</v>
      </c>
      <c r="F370" t="s">
        <v>975</v>
      </c>
      <c r="G370">
        <v>2</v>
      </c>
      <c r="H370" t="s">
        <v>975</v>
      </c>
      <c r="K370">
        <v>7</v>
      </c>
      <c r="L370" t="s">
        <v>976</v>
      </c>
      <c r="M370" t="s">
        <v>986</v>
      </c>
      <c r="N370" t="s">
        <v>984</v>
      </c>
      <c r="O370" t="s">
        <v>985</v>
      </c>
      <c r="P370">
        <v>1</v>
      </c>
      <c r="Q370">
        <v>1</v>
      </c>
      <c r="R370">
        <v>1</v>
      </c>
      <c r="S370" s="36" t="e">
        <f>VLOOKUP(N370,'[1]Stock définitif au 31122021'!$A$3:$G$422,5,FALSE)</f>
        <v>#N/A</v>
      </c>
      <c r="T370" s="36" t="e">
        <f>VLOOKUP(N370,'[1]Stock définitif au 31122021'!$A$3:$G$422,6,FALSE)</f>
        <v>#N/A</v>
      </c>
      <c r="U370" s="36" t="e">
        <f>VLOOKUP(N370,'[1]Stock définitif au 31122021'!$A$3:$G$422,3,FALSE)</f>
        <v>#N/A</v>
      </c>
      <c r="V370" s="36">
        <v>7.6</v>
      </c>
      <c r="W370" s="36">
        <f>VLOOKUP(A370,'[1]EXPORT ARTICLES 03012022'!$A$1:$R$883,18,FALSE)</f>
        <v>7.6</v>
      </c>
      <c r="X370" s="2" t="e">
        <f>VLOOKUP(A370,'[1]PRIX D''ACHAT A JOUR'!$A$1:$G$477,7,FALSE)</f>
        <v>#N/A</v>
      </c>
      <c r="Y370" s="46">
        <v>7.6</v>
      </c>
      <c r="Z370" s="46"/>
      <c r="AA370" s="53">
        <v>7.0000000000000007E-2</v>
      </c>
      <c r="AB370" s="42" t="e">
        <f>VLOOKUP(A370,'[1]PRIX D''ACHAT A JOUR'!$A$1:$J$477,10,FALSE)</f>
        <v>#N/A</v>
      </c>
      <c r="AD370">
        <v>7.6</v>
      </c>
      <c r="AE370" t="s">
        <v>932</v>
      </c>
      <c r="AF370">
        <v>0</v>
      </c>
      <c r="AI370" t="s">
        <v>933</v>
      </c>
      <c r="AJ370" t="s">
        <v>934</v>
      </c>
      <c r="AM370" t="s">
        <v>935</v>
      </c>
      <c r="AN370" t="s">
        <v>936</v>
      </c>
      <c r="AO370">
        <v>1</v>
      </c>
      <c r="AP370">
        <v>0.5</v>
      </c>
      <c r="AQ370">
        <v>0</v>
      </c>
      <c r="AS370" s="36">
        <v>10.029999999999999</v>
      </c>
      <c r="AT370" s="54" t="e">
        <f>X370*BM370</f>
        <v>#N/A</v>
      </c>
      <c r="AU370" s="42" t="e">
        <f>AB370*BN370</f>
        <v>#N/A</v>
      </c>
      <c r="AV370" s="48"/>
      <c r="AW370" s="48"/>
      <c r="AX370">
        <v>2</v>
      </c>
      <c r="AY370">
        <v>0</v>
      </c>
      <c r="BK370" s="43" t="e">
        <f t="shared" si="92"/>
        <v>#N/A</v>
      </c>
      <c r="BL370" s="55">
        <v>1.3197368</v>
      </c>
      <c r="BM370" s="45">
        <v>1.33</v>
      </c>
      <c r="BN370" s="48">
        <v>1.33</v>
      </c>
      <c r="BO370" s="36">
        <v>1</v>
      </c>
      <c r="BP370"/>
      <c r="BQ370" t="str">
        <f t="shared" si="94"/>
        <v/>
      </c>
      <c r="BR370" t="str">
        <f t="shared" si="95"/>
        <v/>
      </c>
      <c r="BS370" t="str">
        <f t="shared" si="96"/>
        <v/>
      </c>
      <c r="BT370">
        <v>12.04</v>
      </c>
      <c r="CB370">
        <v>100</v>
      </c>
      <c r="CC370">
        <v>100</v>
      </c>
      <c r="CD370" t="s">
        <v>960</v>
      </c>
      <c r="CE370">
        <v>0</v>
      </c>
      <c r="CI370">
        <v>0</v>
      </c>
      <c r="CJ370">
        <v>0</v>
      </c>
      <c r="CM370">
        <v>0</v>
      </c>
      <c r="CO370">
        <v>0</v>
      </c>
      <c r="CP370">
        <v>0</v>
      </c>
      <c r="CQ370">
        <v>0</v>
      </c>
      <c r="CT370">
        <v>0</v>
      </c>
      <c r="CU370">
        <v>0</v>
      </c>
      <c r="CV370">
        <v>0</v>
      </c>
      <c r="CW370" t="e">
        <f>VLOOKUP(A370,'[1]NOUVEAUX TARIFS'!$A$1:$E$467,5,FALSE)</f>
        <v>#N/A</v>
      </c>
    </row>
    <row r="371" spans="1:101" hidden="1">
      <c r="A371" t="s">
        <v>1956</v>
      </c>
      <c r="C371" t="e">
        <f>VLOOKUP(A371,'[1]PRIX D''ACHAT A JOUR'!$A$1:$C$477,3,FALSE)</f>
        <v>#N/A</v>
      </c>
      <c r="D371" t="s">
        <v>1957</v>
      </c>
      <c r="E371">
        <v>9</v>
      </c>
      <c r="F371" t="s">
        <v>1222</v>
      </c>
      <c r="K371">
        <v>3</v>
      </c>
      <c r="L371" t="s">
        <v>1223</v>
      </c>
      <c r="M371" t="s">
        <v>967</v>
      </c>
      <c r="N371" s="35">
        <v>9.9009999999999999E+67</v>
      </c>
      <c r="O371" t="s">
        <v>1957</v>
      </c>
      <c r="Q371">
        <v>1</v>
      </c>
      <c r="R371">
        <v>0</v>
      </c>
      <c r="S371" s="36" t="e">
        <f>VLOOKUP(N371,'[1]Stock définitif au 31122021'!$A$3:$G$422,5,FALSE)</f>
        <v>#N/A</v>
      </c>
      <c r="T371" s="36" t="e">
        <f>VLOOKUP(N371,'[1]Stock définitif au 31122021'!$A$3:$G$422,6,FALSE)</f>
        <v>#N/A</v>
      </c>
      <c r="U371" s="36" t="e">
        <f>VLOOKUP(N371,'[1]Stock définitif au 31122021'!$A$3:$G$422,3,FALSE)</f>
        <v>#N/A</v>
      </c>
      <c r="V371">
        <v>0</v>
      </c>
      <c r="W371">
        <f>VLOOKUP(A371,'[1]EXPORT ARTICLES 03012022'!$A$1:$R$883,18,FALSE)</f>
        <v>0</v>
      </c>
      <c r="X371" s="45" t="e">
        <f>VLOOKUP(A371,'[1]PRIX D''ACHAT A JOUR'!$A$1:$G$477,7,FALSE)</f>
        <v>#N/A</v>
      </c>
      <c r="Y371" s="46">
        <v>0</v>
      </c>
      <c r="Z371" s="46" t="e">
        <f>X371-Y371</f>
        <v>#N/A</v>
      </c>
      <c r="AB371" s="41" t="e">
        <f>VLOOKUP(A371,'[1]PRIX D''ACHAT A JOUR'!$A$1:$J$477,10,FALSE)</f>
        <v>#N/A</v>
      </c>
      <c r="AD371">
        <v>0</v>
      </c>
      <c r="AE371" t="s">
        <v>932</v>
      </c>
      <c r="AF371">
        <v>0</v>
      </c>
      <c r="AI371" t="s">
        <v>933</v>
      </c>
      <c r="AJ371" t="s">
        <v>934</v>
      </c>
      <c r="AM371" t="s">
        <v>935</v>
      </c>
      <c r="AN371" t="s">
        <v>936</v>
      </c>
      <c r="AP371">
        <v>0</v>
      </c>
      <c r="AQ371">
        <v>0</v>
      </c>
      <c r="AS371">
        <v>10.26</v>
      </c>
      <c r="AT371" s="47" t="e">
        <f>X371*BM371</f>
        <v>#N/A</v>
      </c>
      <c r="AU371" s="48" t="e">
        <f>AB371*BN371</f>
        <v>#N/A</v>
      </c>
      <c r="AV371" s="48"/>
      <c r="AW371" s="48"/>
      <c r="AX371">
        <v>2</v>
      </c>
      <c r="AY371">
        <v>0</v>
      </c>
      <c r="BK371" s="43" t="e">
        <f t="shared" si="92"/>
        <v>#N/A</v>
      </c>
      <c r="BL371" t="e">
        <f>AS371/V371</f>
        <v>#DIV/0!</v>
      </c>
      <c r="BM371" s="45"/>
      <c r="BN371" s="48"/>
      <c r="BO371"/>
      <c r="BP371"/>
      <c r="BQ371" t="str">
        <f t="shared" si="94"/>
        <v/>
      </c>
      <c r="BR371" t="str">
        <f t="shared" si="95"/>
        <v/>
      </c>
      <c r="BS371" t="str">
        <f t="shared" si="96"/>
        <v/>
      </c>
      <c r="BT371">
        <v>12.31</v>
      </c>
      <c r="CB371">
        <v>100</v>
      </c>
      <c r="CC371">
        <v>100</v>
      </c>
      <c r="CD371" t="s">
        <v>960</v>
      </c>
      <c r="CE371">
        <v>0</v>
      </c>
      <c r="CI371">
        <v>0</v>
      </c>
      <c r="CJ371">
        <v>0</v>
      </c>
      <c r="CM371">
        <v>0</v>
      </c>
      <c r="CO371">
        <v>0</v>
      </c>
      <c r="CP371">
        <v>0</v>
      </c>
      <c r="CQ371">
        <v>0</v>
      </c>
      <c r="CT371">
        <v>0</v>
      </c>
      <c r="CU371">
        <v>0</v>
      </c>
      <c r="CV371">
        <v>0</v>
      </c>
      <c r="CW371" t="e">
        <f>VLOOKUP(A371,'[1]NOUVEAUX TARIFS'!$A$1:$E$467,5,FALSE)</f>
        <v>#N/A</v>
      </c>
    </row>
    <row r="372" spans="1:101">
      <c r="A372" t="s">
        <v>74</v>
      </c>
      <c r="C372" t="e">
        <f>VLOOKUP(A372,'[1]PRIX D''ACHAT A JOUR'!$A$1:$C$477,3,FALSE)</f>
        <v>#N/A</v>
      </c>
      <c r="D372" t="s">
        <v>75</v>
      </c>
      <c r="E372">
        <v>1</v>
      </c>
      <c r="F372" t="s">
        <v>975</v>
      </c>
      <c r="G372">
        <v>11</v>
      </c>
      <c r="H372" t="s">
        <v>2122</v>
      </c>
      <c r="K372">
        <v>1</v>
      </c>
      <c r="L372" t="s">
        <v>1108</v>
      </c>
      <c r="M372" t="s">
        <v>943</v>
      </c>
      <c r="N372" t="s">
        <v>944</v>
      </c>
      <c r="O372" t="s">
        <v>945</v>
      </c>
      <c r="Q372">
        <v>1</v>
      </c>
      <c r="R372">
        <v>0</v>
      </c>
      <c r="S372" s="36" t="e">
        <f>VLOOKUP(N372,'[1]Stock définitif au 31122021'!$A$3:$G$422,5,FALSE)</f>
        <v>#N/A</v>
      </c>
      <c r="T372" s="36" t="e">
        <f>VLOOKUP(N372,'[1]Stock définitif au 31122021'!$A$3:$G$422,6,FALSE)</f>
        <v>#N/A</v>
      </c>
      <c r="U372" s="36" t="e">
        <f>VLOOKUP(N372,'[1]Stock définitif au 31122021'!$A$3:$G$422,3,FALSE)</f>
        <v>#N/A</v>
      </c>
      <c r="V372" s="36" t="s">
        <v>2924</v>
      </c>
      <c r="W372">
        <f>VLOOKUP(A372,'[1]EXPORT ARTICLES 03012022'!$A$1:$R$883,18,FALSE)</f>
        <v>0</v>
      </c>
      <c r="X372" s="45">
        <f>VLOOKUP(A372,'[1]NOMENCLATURE 2801'!$B$1:$P$3420,14,FALSE)</f>
        <v>26.265500000000003</v>
      </c>
      <c r="Y372" s="46">
        <v>0</v>
      </c>
      <c r="Z372" s="46"/>
      <c r="AB372" s="42">
        <f>VLOOKUP(A372,'[1]NOMENCLATURE 2801'!$B$1:$P$3420,15,FALSE)</f>
        <v>27.825200000000002</v>
      </c>
      <c r="AC372" s="42" t="s">
        <v>2917</v>
      </c>
      <c r="AD372">
        <v>0</v>
      </c>
      <c r="AE372" t="s">
        <v>932</v>
      </c>
      <c r="AF372">
        <v>0</v>
      </c>
      <c r="AI372" t="s">
        <v>933</v>
      </c>
      <c r="AJ372" t="s">
        <v>934</v>
      </c>
      <c r="AM372" t="s">
        <v>935</v>
      </c>
      <c r="AN372" t="s">
        <v>936</v>
      </c>
      <c r="AP372">
        <v>0</v>
      </c>
      <c r="AQ372">
        <v>0</v>
      </c>
      <c r="AS372">
        <v>41.08</v>
      </c>
      <c r="AT372" s="47">
        <f>VLOOKUP(A372,'[1]NOMENCLATURE 2801'!$B$1:$V$3418,20,FALSE)</f>
        <v>37.441875000000003</v>
      </c>
      <c r="AU372" s="48">
        <f>VLOOKUP(A372,'[1]NOMENCLATURE 2801'!$B$1:$V$3418,21,FALSE)</f>
        <v>39.6843</v>
      </c>
      <c r="AV372" s="48">
        <f>VLOOKUP(A372,'STEEVE RESTITUTION'!$A$3:$F$484,6,FALSE)</f>
        <v>41.084000000000003</v>
      </c>
      <c r="AW372" s="48">
        <f>AU372-AV372</f>
        <v>-1.3997000000000028</v>
      </c>
      <c r="AX372">
        <v>2</v>
      </c>
      <c r="AY372">
        <v>0</v>
      </c>
      <c r="AZ372">
        <v>1</v>
      </c>
      <c r="BK372" s="43">
        <f t="shared" si="92"/>
        <v>-3.3975170399220982E-2</v>
      </c>
      <c r="BL372"/>
      <c r="BM372" s="45">
        <f>AT372/X372</f>
        <v>1.4255154099484113</v>
      </c>
      <c r="BN372" s="48">
        <f>AU372/AB372</f>
        <v>1.426199991374725</v>
      </c>
      <c r="BO372"/>
      <c r="BP372">
        <f>VLOOKUP(A372,'[1]Synthèse ventes 2021'!$A$1:$C$457,3,FALSE)</f>
        <v>5</v>
      </c>
      <c r="BQ372">
        <f t="shared" si="94"/>
        <v>164.16867999999999</v>
      </c>
      <c r="BR372">
        <f t="shared" si="95"/>
        <v>234.13737</v>
      </c>
      <c r="BS372">
        <f t="shared" si="96"/>
        <v>69.968690000000009</v>
      </c>
      <c r="BT372">
        <v>49.3</v>
      </c>
      <c r="BV372">
        <v>1</v>
      </c>
      <c r="CB372">
        <v>100</v>
      </c>
      <c r="CC372">
        <v>100</v>
      </c>
      <c r="CD372" t="s">
        <v>1361</v>
      </c>
      <c r="CE372">
        <v>0</v>
      </c>
      <c r="CI372">
        <v>0</v>
      </c>
      <c r="CJ372">
        <v>0</v>
      </c>
      <c r="CM372">
        <v>0</v>
      </c>
      <c r="CO372">
        <v>0</v>
      </c>
      <c r="CP372">
        <v>0</v>
      </c>
      <c r="CQ372">
        <v>0</v>
      </c>
      <c r="CT372">
        <v>1</v>
      </c>
      <c r="CU372">
        <v>0</v>
      </c>
      <c r="CV372">
        <v>0</v>
      </c>
      <c r="CW372">
        <f>VLOOKUP(A372,'[1]NOUVEAUX TARIFS'!$A$1:$E$467,5,FALSE)</f>
        <v>41.084000000000003</v>
      </c>
    </row>
    <row r="373" spans="1:101" hidden="1">
      <c r="A373" t="s">
        <v>1689</v>
      </c>
      <c r="C373" t="e">
        <f>VLOOKUP(A373,'[1]PRIX D''ACHAT A JOUR'!$A$1:$C$477,3,FALSE)</f>
        <v>#N/A</v>
      </c>
      <c r="D373" t="s">
        <v>1690</v>
      </c>
      <c r="E373">
        <v>9</v>
      </c>
      <c r="F373" t="s">
        <v>1222</v>
      </c>
      <c r="G373">
        <v>5</v>
      </c>
      <c r="H373" t="s">
        <v>1222</v>
      </c>
      <c r="K373">
        <v>3</v>
      </c>
      <c r="L373" t="s">
        <v>1223</v>
      </c>
      <c r="M373" t="s">
        <v>1384</v>
      </c>
      <c r="N373" t="s">
        <v>1691</v>
      </c>
      <c r="O373" t="s">
        <v>1690</v>
      </c>
      <c r="Q373">
        <v>1</v>
      </c>
      <c r="R373">
        <v>1</v>
      </c>
      <c r="S373" s="36" t="e">
        <f>VLOOKUP(N373,'[1]Stock définitif au 31122021'!$A$3:$G$422,5,FALSE)</f>
        <v>#N/A</v>
      </c>
      <c r="T373" s="36" t="e">
        <f>VLOOKUP(N373,'[1]Stock définitif au 31122021'!$A$3:$G$422,6,FALSE)</f>
        <v>#N/A</v>
      </c>
      <c r="U373" s="36" t="e">
        <f>VLOOKUP(N373,'[1]Stock définitif au 31122021'!$A$3:$G$422,3,FALSE)</f>
        <v>#N/A</v>
      </c>
      <c r="V373">
        <v>28</v>
      </c>
      <c r="W373">
        <f>VLOOKUP(A373,'[1]EXPORT ARTICLES 03012022'!$A$1:$R$883,18,FALSE)</f>
        <v>28</v>
      </c>
      <c r="X373" s="45" t="e">
        <f>VLOOKUP(A373,'[1]PRIX D''ACHAT A JOUR'!$A$1:$G$477,7,FALSE)</f>
        <v>#N/A</v>
      </c>
      <c r="Y373" s="46">
        <v>28</v>
      </c>
      <c r="Z373" s="46"/>
      <c r="AB373" s="42" t="e">
        <f>VLOOKUP(A373,'[1]PRIX D''ACHAT A JOUR'!$A$1:$J$477,10,FALSE)</f>
        <v>#N/A</v>
      </c>
      <c r="AC373" s="48"/>
      <c r="AD373">
        <v>28</v>
      </c>
      <c r="AE373" t="s">
        <v>932</v>
      </c>
      <c r="AF373">
        <v>0</v>
      </c>
      <c r="AI373" t="s">
        <v>933</v>
      </c>
      <c r="AJ373" t="s">
        <v>934</v>
      </c>
      <c r="AM373" t="s">
        <v>935</v>
      </c>
      <c r="AN373" t="s">
        <v>936</v>
      </c>
      <c r="AP373">
        <v>0</v>
      </c>
      <c r="AQ373">
        <v>0</v>
      </c>
      <c r="AS373">
        <v>42.63</v>
      </c>
      <c r="AT373" s="47" t="e">
        <f>X373*BM373</f>
        <v>#N/A</v>
      </c>
      <c r="AU373" s="48" t="e">
        <f>AB373*BN373</f>
        <v>#N/A</v>
      </c>
      <c r="AV373" s="48"/>
      <c r="AW373" s="48"/>
      <c r="AX373">
        <v>2</v>
      </c>
      <c r="AY373">
        <v>0</v>
      </c>
      <c r="BK373" s="43" t="e">
        <f t="shared" si="92"/>
        <v>#N/A</v>
      </c>
      <c r="BL373" s="9">
        <v>1.5225</v>
      </c>
      <c r="BM373" s="45">
        <v>1.5</v>
      </c>
      <c r="BN373" s="48">
        <v>1.5</v>
      </c>
      <c r="BO373">
        <v>1</v>
      </c>
      <c r="BP373"/>
      <c r="BQ373" t="str">
        <f t="shared" si="94"/>
        <v/>
      </c>
      <c r="BR373" t="str">
        <f t="shared" si="95"/>
        <v/>
      </c>
      <c r="BS373" t="str">
        <f t="shared" si="96"/>
        <v/>
      </c>
      <c r="BT373">
        <v>51.16</v>
      </c>
      <c r="CB373">
        <v>100</v>
      </c>
      <c r="CC373">
        <v>100</v>
      </c>
      <c r="CD373" t="s">
        <v>960</v>
      </c>
      <c r="CE373">
        <v>0</v>
      </c>
      <c r="CI373">
        <v>0</v>
      </c>
      <c r="CJ373">
        <v>0</v>
      </c>
      <c r="CM373">
        <v>0</v>
      </c>
      <c r="CO373">
        <v>0</v>
      </c>
      <c r="CP373">
        <v>0</v>
      </c>
      <c r="CQ373">
        <v>0</v>
      </c>
      <c r="CT373">
        <v>0</v>
      </c>
      <c r="CU373">
        <v>0</v>
      </c>
      <c r="CV373">
        <v>0</v>
      </c>
      <c r="CW373" t="e">
        <f>VLOOKUP(A373,'[1]NOUVEAUX TARIFS'!$A$1:$E$467,5,FALSE)</f>
        <v>#N/A</v>
      </c>
    </row>
    <row r="374" spans="1:101" hidden="1">
      <c r="A374" t="s">
        <v>1679</v>
      </c>
      <c r="C374" t="str">
        <f>VLOOKUP(A374,'[1]PRIX D''ACHAT A JOUR'!$A$1:$C$477,3,FALSE)</f>
        <v>AN</v>
      </c>
      <c r="D374" t="s">
        <v>1680</v>
      </c>
      <c r="E374">
        <v>9</v>
      </c>
      <c r="F374" t="s">
        <v>1222</v>
      </c>
      <c r="G374">
        <v>5</v>
      </c>
      <c r="H374" t="s">
        <v>1222</v>
      </c>
      <c r="K374">
        <v>3</v>
      </c>
      <c r="L374" t="s">
        <v>1223</v>
      </c>
      <c r="M374" t="s">
        <v>1384</v>
      </c>
      <c r="N374" t="s">
        <v>1679</v>
      </c>
      <c r="O374" t="s">
        <v>1680</v>
      </c>
      <c r="Q374">
        <v>1</v>
      </c>
      <c r="R374">
        <v>1</v>
      </c>
      <c r="S374" s="36" t="e">
        <f>VLOOKUP(N374,'[1]Stock définitif au 31122021'!$A$3:$G$422,5,FALSE)</f>
        <v>#N/A</v>
      </c>
      <c r="T374" s="36" t="e">
        <f>VLOOKUP(N374,'[1]Stock définitif au 31122021'!$A$3:$G$422,6,FALSE)</f>
        <v>#N/A</v>
      </c>
      <c r="U374" s="36" t="e">
        <f>VLOOKUP(N374,'[1]Stock définitif au 31122021'!$A$3:$G$422,3,FALSE)</f>
        <v>#N/A</v>
      </c>
      <c r="V374">
        <v>0</v>
      </c>
      <c r="W374">
        <f>VLOOKUP(A374,'[1]EXPORT ARTICLES 03012022'!$A$1:$R$883,18,FALSE)</f>
        <v>0</v>
      </c>
      <c r="X374" s="45">
        <f>VLOOKUP(A374,'[1]PRIX D''ACHAT A JOUR'!$A$1:$G$477,7,FALSE)</f>
        <v>0</v>
      </c>
      <c r="Y374" s="46">
        <v>0</v>
      </c>
      <c r="Z374" s="46">
        <f>X374-Y374</f>
        <v>0</v>
      </c>
      <c r="AB374" s="42">
        <f>VLOOKUP(A374,'[1]PRIX D''ACHAT A JOUR'!$A$1:$J$477,10,FALSE)</f>
        <v>0</v>
      </c>
      <c r="AD374">
        <v>0</v>
      </c>
      <c r="AE374" t="s">
        <v>932</v>
      </c>
      <c r="AF374">
        <v>0</v>
      </c>
      <c r="AI374" t="s">
        <v>933</v>
      </c>
      <c r="AJ374" t="s">
        <v>934</v>
      </c>
      <c r="AM374" t="s">
        <v>935</v>
      </c>
      <c r="AN374" t="s">
        <v>936</v>
      </c>
      <c r="AP374">
        <v>0</v>
      </c>
      <c r="AQ374">
        <v>0</v>
      </c>
      <c r="AS374">
        <v>48.29</v>
      </c>
      <c r="AT374" s="47">
        <f>X374*BM374</f>
        <v>0</v>
      </c>
      <c r="AU374" s="48">
        <f>AB374*BN374</f>
        <v>0</v>
      </c>
      <c r="AV374" s="48"/>
      <c r="AW374" s="48"/>
      <c r="AX374">
        <v>2</v>
      </c>
      <c r="AY374">
        <v>0</v>
      </c>
      <c r="BK374" s="43">
        <f t="shared" si="92"/>
        <v>-1</v>
      </c>
      <c r="BL374" t="e">
        <f>AS374/V374</f>
        <v>#DIV/0!</v>
      </c>
      <c r="BM374" s="45"/>
      <c r="BN374" s="48"/>
      <c r="BO374"/>
      <c r="BP374"/>
      <c r="BQ374" t="str">
        <f t="shared" si="94"/>
        <v/>
      </c>
      <c r="BR374" t="str">
        <f t="shared" si="95"/>
        <v/>
      </c>
      <c r="BS374" t="str">
        <f t="shared" si="96"/>
        <v/>
      </c>
      <c r="BT374">
        <v>57.95</v>
      </c>
      <c r="CB374">
        <v>100</v>
      </c>
      <c r="CC374">
        <v>100</v>
      </c>
      <c r="CD374" t="s">
        <v>960</v>
      </c>
      <c r="CE374">
        <v>0</v>
      </c>
      <c r="CI374">
        <v>0</v>
      </c>
      <c r="CJ374">
        <v>0</v>
      </c>
      <c r="CM374">
        <v>0</v>
      </c>
      <c r="CO374">
        <v>0</v>
      </c>
      <c r="CP374">
        <v>0</v>
      </c>
      <c r="CQ374">
        <v>0</v>
      </c>
      <c r="CT374">
        <v>0</v>
      </c>
      <c r="CU374">
        <v>0</v>
      </c>
      <c r="CV374">
        <v>0</v>
      </c>
      <c r="CW374" t="e">
        <f>VLOOKUP(A374,'[1]NOUVEAUX TARIFS'!$A$1:$E$467,5,FALSE)</f>
        <v>#N/A</v>
      </c>
    </row>
    <row r="375" spans="1:101" hidden="1">
      <c r="A375" t="s">
        <v>1692</v>
      </c>
      <c r="C375" t="str">
        <f>VLOOKUP(A375,'[1]PRIX D''ACHAT A JOUR'!$A$1:$C$477,3,FALSE)</f>
        <v>AN</v>
      </c>
      <c r="D375" t="s">
        <v>1693</v>
      </c>
      <c r="E375">
        <v>9</v>
      </c>
      <c r="F375" t="s">
        <v>1222</v>
      </c>
      <c r="G375">
        <v>5</v>
      </c>
      <c r="H375" t="s">
        <v>1222</v>
      </c>
      <c r="K375">
        <v>3</v>
      </c>
      <c r="L375" t="s">
        <v>1223</v>
      </c>
      <c r="M375" t="s">
        <v>1384</v>
      </c>
      <c r="N375" t="s">
        <v>1694</v>
      </c>
      <c r="O375" t="s">
        <v>1693</v>
      </c>
      <c r="Q375">
        <v>1</v>
      </c>
      <c r="R375">
        <v>1</v>
      </c>
      <c r="S375" s="36" t="e">
        <f>VLOOKUP(N375,'[1]Stock définitif au 31122021'!$A$3:$G$422,5,FALSE)</f>
        <v>#N/A</v>
      </c>
      <c r="T375" s="36" t="e">
        <f>VLOOKUP(N375,'[1]Stock définitif au 31122021'!$A$3:$G$422,6,FALSE)</f>
        <v>#N/A</v>
      </c>
      <c r="U375" s="36" t="e">
        <f>VLOOKUP(N375,'[1]Stock définitif au 31122021'!$A$3:$G$422,3,FALSE)</f>
        <v>#N/A</v>
      </c>
      <c r="V375">
        <v>0</v>
      </c>
      <c r="W375">
        <f>VLOOKUP(A375,'[1]EXPORT ARTICLES 03012022'!$A$1:$R$883,18,FALSE)</f>
        <v>0</v>
      </c>
      <c r="X375" s="45">
        <f>VLOOKUP(A375,'[1]PRIX D''ACHAT A JOUR'!$A$1:$G$477,7,FALSE)</f>
        <v>0</v>
      </c>
      <c r="Y375" s="46">
        <v>0</v>
      </c>
      <c r="Z375" s="46">
        <f>X375-Y375</f>
        <v>0</v>
      </c>
      <c r="AB375" s="42">
        <f>VLOOKUP(A375,'[1]PRIX D''ACHAT A JOUR'!$A$1:$J$477,10,FALSE)</f>
        <v>0</v>
      </c>
      <c r="AD375">
        <v>0</v>
      </c>
      <c r="AE375" t="s">
        <v>932</v>
      </c>
      <c r="AF375">
        <v>0</v>
      </c>
      <c r="AI375" t="s">
        <v>933</v>
      </c>
      <c r="AJ375" t="s">
        <v>934</v>
      </c>
      <c r="AM375" t="s">
        <v>935</v>
      </c>
      <c r="AN375" t="s">
        <v>936</v>
      </c>
      <c r="AP375">
        <v>0</v>
      </c>
      <c r="AQ375">
        <v>0</v>
      </c>
      <c r="AS375">
        <v>55.21</v>
      </c>
      <c r="AT375" s="47">
        <f>X375*BM375</f>
        <v>0</v>
      </c>
      <c r="AU375" s="48">
        <f>AB375*BN375</f>
        <v>0</v>
      </c>
      <c r="AV375" s="48"/>
      <c r="AW375" s="48"/>
      <c r="AX375">
        <v>2</v>
      </c>
      <c r="AY375">
        <v>0</v>
      </c>
      <c r="BK375" s="43">
        <f t="shared" si="92"/>
        <v>-1</v>
      </c>
      <c r="BL375" t="e">
        <f>AS375/V375</f>
        <v>#DIV/0!</v>
      </c>
      <c r="BM375" s="45"/>
      <c r="BN375" s="48"/>
      <c r="BO375"/>
      <c r="BP375"/>
      <c r="BQ375" t="str">
        <f t="shared" si="94"/>
        <v/>
      </c>
      <c r="BR375" t="str">
        <f t="shared" si="95"/>
        <v/>
      </c>
      <c r="BS375" t="str">
        <f t="shared" si="96"/>
        <v/>
      </c>
      <c r="BT375">
        <v>66.25</v>
      </c>
      <c r="CB375">
        <v>100</v>
      </c>
      <c r="CC375">
        <v>100</v>
      </c>
      <c r="CD375" t="s">
        <v>960</v>
      </c>
      <c r="CE375">
        <v>0</v>
      </c>
      <c r="CI375">
        <v>0</v>
      </c>
      <c r="CJ375">
        <v>0</v>
      </c>
      <c r="CM375">
        <v>0</v>
      </c>
      <c r="CO375">
        <v>0</v>
      </c>
      <c r="CP375">
        <v>0</v>
      </c>
      <c r="CQ375">
        <v>0</v>
      </c>
      <c r="CT375">
        <v>0</v>
      </c>
      <c r="CU375">
        <v>0</v>
      </c>
      <c r="CV375">
        <v>0</v>
      </c>
      <c r="CW375" t="e">
        <f>VLOOKUP(A375,'[1]NOUVEAUX TARIFS'!$A$1:$E$467,5,FALSE)</f>
        <v>#N/A</v>
      </c>
    </row>
    <row r="376" spans="1:101">
      <c r="A376" t="s">
        <v>752</v>
      </c>
      <c r="C376" t="str">
        <f>VLOOKUP(A376,'[1]PRIX D''ACHAT A JOUR'!$A$1:$C$477,3,FALSE)</f>
        <v>AS</v>
      </c>
      <c r="D376" t="s">
        <v>753</v>
      </c>
      <c r="E376">
        <v>16</v>
      </c>
      <c r="F376" t="s">
        <v>1031</v>
      </c>
      <c r="G376">
        <v>10</v>
      </c>
      <c r="H376" t="s">
        <v>1031</v>
      </c>
      <c r="M376" t="s">
        <v>1755</v>
      </c>
      <c r="N376" t="s">
        <v>752</v>
      </c>
      <c r="O376" t="s">
        <v>753</v>
      </c>
      <c r="P376" t="s">
        <v>931</v>
      </c>
      <c r="Q376">
        <v>1</v>
      </c>
      <c r="R376">
        <v>0</v>
      </c>
      <c r="S376" s="36">
        <f>VLOOKUP(N376,'[1]Stock définitif au 31122021'!$A$3:$G$422,5,FALSE)</f>
        <v>10</v>
      </c>
      <c r="T376" s="36">
        <f>VLOOKUP(N376,'[1]Stock définitif au 31122021'!$A$3:$G$422,6,FALSE)</f>
        <v>29.97</v>
      </c>
      <c r="U376" s="36" t="str">
        <f>VLOOKUP(N376,'[1]Stock définitif au 31122021'!$A$3:$G$422,3,FALSE)</f>
        <v>AS</v>
      </c>
      <c r="V376">
        <v>29.97</v>
      </c>
      <c r="W376">
        <f>VLOOKUP(A376,'[1]EXPORT ARTICLES 03012022'!$A$1:$R$883,18,FALSE)</f>
        <v>29.97</v>
      </c>
      <c r="X376" s="45">
        <f>VLOOKUP(A376,'[1]PRIX D''ACHAT A JOUR'!$A$1:$G$477,7,FALSE)</f>
        <v>29.97</v>
      </c>
      <c r="Y376" s="46"/>
      <c r="Z376" s="46"/>
      <c r="AB376" s="41">
        <f>+X376</f>
        <v>29.97</v>
      </c>
      <c r="AC376" s="42" t="s">
        <v>2917</v>
      </c>
      <c r="AD376">
        <v>29.97</v>
      </c>
      <c r="AE376" t="s">
        <v>932</v>
      </c>
      <c r="AF376">
        <v>0</v>
      </c>
      <c r="AI376" t="s">
        <v>933</v>
      </c>
      <c r="AJ376" t="s">
        <v>934</v>
      </c>
      <c r="AM376" t="s">
        <v>935</v>
      </c>
      <c r="AN376" t="s">
        <v>936</v>
      </c>
      <c r="AP376">
        <v>0</v>
      </c>
      <c r="AQ376">
        <v>0</v>
      </c>
      <c r="AS376">
        <v>38.96</v>
      </c>
      <c r="AT376" s="47">
        <f>X376*BM376</f>
        <v>39.860100000000003</v>
      </c>
      <c r="AU376" s="60">
        <f>AB376*BN376</f>
        <v>39.860100000000003</v>
      </c>
      <c r="AV376" s="48"/>
      <c r="AW376" s="48"/>
      <c r="AX376">
        <v>2</v>
      </c>
      <c r="AY376">
        <v>0</v>
      </c>
      <c r="BK376" s="43">
        <f t="shared" si="92"/>
        <v>2.310318275154009E-2</v>
      </c>
      <c r="BL376" s="9">
        <f>AS376/V376</f>
        <v>1.2999666332999666</v>
      </c>
      <c r="BM376" s="45">
        <v>1.33</v>
      </c>
      <c r="BN376" s="48">
        <v>1.33</v>
      </c>
      <c r="BO376"/>
      <c r="BP376">
        <f>VLOOKUP(A376,'[1]Synthèse ventes 2021'!$A$1:$C$457,3,FALSE)</f>
        <v>2</v>
      </c>
      <c r="BQ376">
        <f t="shared" si="94"/>
        <v>70.729199999999992</v>
      </c>
      <c r="BR376">
        <f t="shared" si="95"/>
        <v>94.069835999999995</v>
      </c>
      <c r="BS376">
        <f t="shared" si="96"/>
        <v>23.340636000000003</v>
      </c>
      <c r="BT376">
        <v>46.75</v>
      </c>
      <c r="BV376">
        <v>1</v>
      </c>
      <c r="BW376">
        <v>488</v>
      </c>
      <c r="CB376">
        <v>100</v>
      </c>
      <c r="CC376">
        <v>100</v>
      </c>
      <c r="CD376" t="s">
        <v>937</v>
      </c>
      <c r="CE376">
        <v>0</v>
      </c>
      <c r="CI376">
        <v>0</v>
      </c>
      <c r="CJ376">
        <v>0</v>
      </c>
      <c r="CM376">
        <v>0</v>
      </c>
      <c r="CO376">
        <v>0</v>
      </c>
      <c r="CP376">
        <v>0</v>
      </c>
      <c r="CQ376">
        <v>0</v>
      </c>
      <c r="CT376">
        <v>0</v>
      </c>
      <c r="CU376">
        <v>0</v>
      </c>
      <c r="CV376">
        <v>0</v>
      </c>
      <c r="CW376">
        <f>VLOOKUP(A376,'[1]NOUVEAUX TARIFS'!$A$1:$E$467,5,FALSE)</f>
        <v>39.860100000000003</v>
      </c>
    </row>
    <row r="377" spans="1:101">
      <c r="A377" t="s">
        <v>480</v>
      </c>
      <c r="C377" t="str">
        <f>VLOOKUP(A377,'[1]PRIX D''ACHAT A JOUR'!$A$1:$C$477,3,FALSE)</f>
        <v>AS</v>
      </c>
      <c r="D377" t="s">
        <v>481</v>
      </c>
      <c r="E377">
        <v>5</v>
      </c>
      <c r="F377" t="s">
        <v>927</v>
      </c>
      <c r="G377">
        <v>1</v>
      </c>
      <c r="H377" t="s">
        <v>927</v>
      </c>
      <c r="K377">
        <v>5</v>
      </c>
      <c r="L377" t="s">
        <v>928</v>
      </c>
      <c r="M377" t="s">
        <v>929</v>
      </c>
      <c r="N377" t="s">
        <v>1486</v>
      </c>
      <c r="O377" t="s">
        <v>481</v>
      </c>
      <c r="P377" t="s">
        <v>931</v>
      </c>
      <c r="Q377">
        <v>1</v>
      </c>
      <c r="R377">
        <v>1</v>
      </c>
      <c r="S377" s="36" t="e">
        <f>VLOOKUP(N377,'[1]Stock définitif au 31122021'!$A$3:$G$422,5,FALSE)</f>
        <v>#N/A</v>
      </c>
      <c r="T377" s="36" t="e">
        <f>VLOOKUP(N377,'[1]Stock définitif au 31122021'!$A$3:$G$422,6,FALSE)</f>
        <v>#N/A</v>
      </c>
      <c r="U377" s="36" t="e">
        <f>VLOOKUP(N377,'[1]Stock définitif au 31122021'!$A$3:$G$422,3,FALSE)</f>
        <v>#N/A</v>
      </c>
      <c r="V377">
        <v>27</v>
      </c>
      <c r="W377">
        <f>VLOOKUP(A377,'[1]EXPORT ARTICLES 03012022'!$A$1:$R$883,18,FALSE)</f>
        <v>27</v>
      </c>
      <c r="X377" s="45">
        <f>VLOOKUP(A377,'[1]PRIX D''ACHAT A JOUR'!$A$1:$G$477,7,FALSE)</f>
        <v>27</v>
      </c>
      <c r="Y377" s="46"/>
      <c r="Z377" s="46"/>
      <c r="AB377" s="41">
        <f>X377</f>
        <v>27</v>
      </c>
      <c r="AC377" s="42" t="s">
        <v>2917</v>
      </c>
      <c r="AD377">
        <v>27</v>
      </c>
      <c r="AE377" t="s">
        <v>932</v>
      </c>
      <c r="AF377">
        <v>0</v>
      </c>
      <c r="AI377" t="s">
        <v>933</v>
      </c>
      <c r="AJ377" t="s">
        <v>934</v>
      </c>
      <c r="AM377" t="s">
        <v>935</v>
      </c>
      <c r="AN377" t="s">
        <v>936</v>
      </c>
      <c r="AO377">
        <v>1</v>
      </c>
      <c r="AP377">
        <v>0</v>
      </c>
      <c r="AQ377">
        <v>0</v>
      </c>
      <c r="AS377">
        <v>41.1</v>
      </c>
      <c r="AT377" s="47">
        <f>X377*BM377</f>
        <v>40.5</v>
      </c>
      <c r="AU377" s="48">
        <f>AB377*BN377</f>
        <v>40.5</v>
      </c>
      <c r="AV377" s="48">
        <f>VLOOKUP(A377,'STEEVE RESTITUTION'!$A$3:$F$484,6,FALSE)</f>
        <v>41.1</v>
      </c>
      <c r="AW377" s="48">
        <f t="shared" ref="AW377:AW378" si="111">AU377-AV377</f>
        <v>-0.60000000000000142</v>
      </c>
      <c r="AX377">
        <v>2</v>
      </c>
      <c r="AY377">
        <v>0</v>
      </c>
      <c r="BK377" s="43">
        <f t="shared" ref="BK377:BK440" si="112">(AU377-AS377)/AS377</f>
        <v>-1.4598540145985436E-2</v>
      </c>
      <c r="BL377" s="9">
        <f>AS377/V377</f>
        <v>1.5222222222222224</v>
      </c>
      <c r="BM377" s="45">
        <v>1.5</v>
      </c>
      <c r="BN377" s="48">
        <v>1.5</v>
      </c>
      <c r="BO377"/>
      <c r="BP377">
        <f>VLOOKUP(A377,'[1]Synthèse ventes 2021'!$A$1:$C$457,3,FALSE)</f>
        <v>226</v>
      </c>
      <c r="BQ377">
        <f t="shared" si="94"/>
        <v>7200.36</v>
      </c>
      <c r="BR377">
        <f t="shared" si="95"/>
        <v>10800.539999999999</v>
      </c>
      <c r="BS377">
        <f t="shared" si="96"/>
        <v>3600.1799999999994</v>
      </c>
      <c r="BT377">
        <v>49.32</v>
      </c>
      <c r="BV377">
        <v>1</v>
      </c>
      <c r="BW377">
        <v>140</v>
      </c>
      <c r="CB377">
        <v>100</v>
      </c>
      <c r="CC377">
        <v>100</v>
      </c>
      <c r="CD377" t="s">
        <v>937</v>
      </c>
      <c r="CE377">
        <v>0</v>
      </c>
      <c r="CI377">
        <v>0</v>
      </c>
      <c r="CJ377">
        <v>0</v>
      </c>
      <c r="CM377">
        <v>0</v>
      </c>
      <c r="CO377">
        <v>0</v>
      </c>
      <c r="CP377">
        <v>0</v>
      </c>
      <c r="CQ377">
        <v>0</v>
      </c>
      <c r="CT377">
        <v>0</v>
      </c>
      <c r="CU377">
        <v>0</v>
      </c>
      <c r="CV377">
        <v>0</v>
      </c>
      <c r="CW377">
        <f>VLOOKUP(A377,'[1]NOUVEAUX TARIFS'!$A$1:$E$467,5,FALSE)</f>
        <v>41.1</v>
      </c>
    </row>
    <row r="378" spans="1:101">
      <c r="A378" t="s">
        <v>70</v>
      </c>
      <c r="C378" t="e">
        <f>VLOOKUP(A378,'[1]PRIX D''ACHAT A JOUR'!$A$1:$C$477,3,FALSE)</f>
        <v>#N/A</v>
      </c>
      <c r="D378" t="s">
        <v>71</v>
      </c>
      <c r="E378">
        <v>1</v>
      </c>
      <c r="F378" t="s">
        <v>975</v>
      </c>
      <c r="G378">
        <v>11</v>
      </c>
      <c r="H378" t="s">
        <v>2122</v>
      </c>
      <c r="K378">
        <v>1</v>
      </c>
      <c r="L378" t="s">
        <v>1108</v>
      </c>
      <c r="M378" t="s">
        <v>943</v>
      </c>
      <c r="N378" t="s">
        <v>944</v>
      </c>
      <c r="O378" t="s">
        <v>945</v>
      </c>
      <c r="Q378">
        <v>1</v>
      </c>
      <c r="R378">
        <v>0</v>
      </c>
      <c r="S378" s="36" t="e">
        <f>VLOOKUP(N378,'[1]Stock définitif au 31122021'!$A$3:$G$422,5,FALSE)</f>
        <v>#N/A</v>
      </c>
      <c r="T378" s="36" t="e">
        <f>VLOOKUP(N378,'[1]Stock définitif au 31122021'!$A$3:$G$422,6,FALSE)</f>
        <v>#N/A</v>
      </c>
      <c r="U378" s="36" t="e">
        <f>VLOOKUP(N378,'[1]Stock définitif au 31122021'!$A$3:$G$422,3,FALSE)</f>
        <v>#N/A</v>
      </c>
      <c r="V378" s="36" t="s">
        <v>2924</v>
      </c>
      <c r="W378">
        <f>VLOOKUP(A378,'[1]EXPORT ARTICLES 03012022'!$A$1:$R$883,18,FALSE)</f>
        <v>0</v>
      </c>
      <c r="X378" s="45">
        <f>VLOOKUP(A378,'[1]NOMENCLATURE 2801'!$B$1:$P$3420,14,FALSE)</f>
        <v>26.734999999999999</v>
      </c>
      <c r="Y378" s="46">
        <v>0</v>
      </c>
      <c r="Z378" s="46"/>
      <c r="AB378" s="42">
        <f>VLOOKUP(A378,'[1]NOMENCLATURE 2801'!$B$1:$P$3420,15,FALSE)</f>
        <v>28.4696</v>
      </c>
      <c r="AC378" s="42" t="s">
        <v>2917</v>
      </c>
      <c r="AD378">
        <v>0</v>
      </c>
      <c r="AE378" t="s">
        <v>932</v>
      </c>
      <c r="AF378">
        <v>0</v>
      </c>
      <c r="AI378" t="s">
        <v>933</v>
      </c>
      <c r="AJ378" t="s">
        <v>934</v>
      </c>
      <c r="AM378" t="s">
        <v>935</v>
      </c>
      <c r="AN378" t="s">
        <v>936</v>
      </c>
      <c r="AP378">
        <v>0</v>
      </c>
      <c r="AQ378">
        <v>0</v>
      </c>
      <c r="AS378">
        <v>41.36</v>
      </c>
      <c r="AT378" s="47">
        <f>VLOOKUP(A378,'[1]NOMENCLATURE 2801'!$B$1:$V$3418,20,FALSE)</f>
        <v>38.72775</v>
      </c>
      <c r="AU378" s="48">
        <f>VLOOKUP(A378,'[1]NOMENCLATURE 2801'!$B$1:$V$3418,21,FALSE)</f>
        <v>41.261400000000002</v>
      </c>
      <c r="AV378" s="48">
        <f>VLOOKUP(A378,'STEEVE RESTITUTION'!$A$3:$F$484,6,FALSE)</f>
        <v>41.363</v>
      </c>
      <c r="AW378" s="48">
        <f t="shared" si="111"/>
        <v>-0.10159999999999769</v>
      </c>
      <c r="AX378">
        <v>2</v>
      </c>
      <c r="AY378">
        <v>0</v>
      </c>
      <c r="AZ378">
        <v>1</v>
      </c>
      <c r="BK378" s="43">
        <f t="shared" si="112"/>
        <v>-2.3839458413925912E-3</v>
      </c>
      <c r="BL378"/>
      <c r="BM378" s="45">
        <f>AT378/X378</f>
        <v>1.4485786422292874</v>
      </c>
      <c r="BN378" s="48">
        <f>AU378/AB378</f>
        <v>1.4493143563660889</v>
      </c>
      <c r="BO378"/>
      <c r="BP378">
        <f>VLOOKUP(A378,'[1]Synthèse ventes 2021'!$A$1:$C$457,3,FALSE)</f>
        <v>192</v>
      </c>
      <c r="BQ378">
        <f t="shared" si="94"/>
        <v>6450.0725759999996</v>
      </c>
      <c r="BR378">
        <f t="shared" si="95"/>
        <v>9348.1827839999987</v>
      </c>
      <c r="BS378">
        <f t="shared" si="96"/>
        <v>2898.1102079999991</v>
      </c>
      <c r="BT378">
        <v>49.63</v>
      </c>
      <c r="BV378">
        <v>1</v>
      </c>
      <c r="CB378">
        <v>100</v>
      </c>
      <c r="CC378">
        <v>100</v>
      </c>
      <c r="CD378" t="s">
        <v>1361</v>
      </c>
      <c r="CE378">
        <v>0</v>
      </c>
      <c r="CI378">
        <v>0</v>
      </c>
      <c r="CJ378">
        <v>0</v>
      </c>
      <c r="CM378">
        <v>0</v>
      </c>
      <c r="CO378">
        <v>0</v>
      </c>
      <c r="CP378">
        <v>0</v>
      </c>
      <c r="CQ378">
        <v>0</v>
      </c>
      <c r="CT378">
        <v>1</v>
      </c>
      <c r="CU378">
        <v>0</v>
      </c>
      <c r="CV378">
        <v>0</v>
      </c>
      <c r="CW378">
        <f>VLOOKUP(A378,'[1]NOUVEAUX TARIFS'!$A$1:$E$467,5,FALSE)</f>
        <v>41.363</v>
      </c>
    </row>
    <row r="379" spans="1:101" hidden="1">
      <c r="A379" t="s">
        <v>1382</v>
      </c>
      <c r="C379" t="str">
        <f>VLOOKUP(A379,'[1]PRIX D''ACHAT A JOUR'!$A$1:$C$477,3,FALSE)</f>
        <v>AN</v>
      </c>
      <c r="D379" t="s">
        <v>1383</v>
      </c>
      <c r="E379">
        <v>9</v>
      </c>
      <c r="F379" t="s">
        <v>1222</v>
      </c>
      <c r="G379">
        <v>5</v>
      </c>
      <c r="H379" t="s">
        <v>1222</v>
      </c>
      <c r="M379" t="s">
        <v>1384</v>
      </c>
      <c r="N379" t="s">
        <v>1385</v>
      </c>
      <c r="O379" t="s">
        <v>1386</v>
      </c>
      <c r="Q379">
        <v>1</v>
      </c>
      <c r="R379">
        <v>1</v>
      </c>
      <c r="S379" s="36" t="e">
        <f>VLOOKUP(N379,'[1]Stock définitif au 31122021'!$A$3:$G$422,5,FALSE)</f>
        <v>#N/A</v>
      </c>
      <c r="T379" s="36" t="e">
        <f>VLOOKUP(N379,'[1]Stock définitif au 31122021'!$A$3:$G$422,6,FALSE)</f>
        <v>#N/A</v>
      </c>
      <c r="U379" s="36" t="e">
        <f>VLOOKUP(N379,'[1]Stock définitif au 31122021'!$A$3:$G$422,3,FALSE)</f>
        <v>#N/A</v>
      </c>
      <c r="V379">
        <v>138.58000000000001</v>
      </c>
      <c r="W379">
        <v>138.58000000000001</v>
      </c>
      <c r="X379" s="45">
        <f>VLOOKUP(A379,'[1]PRIX D''ACHAT A JOUR'!$A$1:$G$477,7,FALSE)</f>
        <v>138.58000000000001</v>
      </c>
      <c r="Y379" s="46"/>
      <c r="Z379" s="46"/>
      <c r="AB379" s="41">
        <f>X379</f>
        <v>138.58000000000001</v>
      </c>
      <c r="AC379" s="42" t="s">
        <v>2917</v>
      </c>
      <c r="AD379">
        <v>0</v>
      </c>
      <c r="AE379" t="s">
        <v>932</v>
      </c>
      <c r="AF379">
        <v>0</v>
      </c>
      <c r="AI379" t="s">
        <v>933</v>
      </c>
      <c r="AJ379" t="s">
        <v>934</v>
      </c>
      <c r="AM379" t="s">
        <v>935</v>
      </c>
      <c r="AN379" t="s">
        <v>936</v>
      </c>
      <c r="AP379">
        <v>0</v>
      </c>
      <c r="AQ379">
        <v>0</v>
      </c>
      <c r="AS379">
        <v>206.99</v>
      </c>
      <c r="AT379" s="47">
        <f t="shared" ref="AT379:AT442" si="113">X379*BM379</f>
        <v>207.87</v>
      </c>
      <c r="AU379" s="48">
        <f t="shared" ref="AU379:AU442" si="114">AB379*BN379</f>
        <v>207.87</v>
      </c>
      <c r="AV379" s="48"/>
      <c r="AW379" s="48"/>
      <c r="AX379">
        <v>2</v>
      </c>
      <c r="AY379">
        <v>0</v>
      </c>
      <c r="BK379" s="43">
        <f t="shared" si="112"/>
        <v>4.2514131117445068E-3</v>
      </c>
      <c r="BL379" s="9">
        <f>AS379/V379</f>
        <v>1.4936498773271756</v>
      </c>
      <c r="BM379" s="45">
        <v>1.5</v>
      </c>
      <c r="BN379" s="48">
        <v>1.5</v>
      </c>
      <c r="BO379"/>
      <c r="BP379"/>
      <c r="BQ379" t="str">
        <f t="shared" si="94"/>
        <v/>
      </c>
      <c r="BR379" t="str">
        <f t="shared" si="95"/>
        <v/>
      </c>
      <c r="BS379" t="str">
        <f t="shared" si="96"/>
        <v/>
      </c>
      <c r="BT379">
        <v>248.39</v>
      </c>
      <c r="CB379">
        <v>100</v>
      </c>
      <c r="CC379">
        <v>100</v>
      </c>
      <c r="CD379" t="s">
        <v>951</v>
      </c>
      <c r="CE379">
        <v>0</v>
      </c>
      <c r="CI379">
        <v>0</v>
      </c>
      <c r="CJ379">
        <v>0</v>
      </c>
      <c r="CM379">
        <v>0</v>
      </c>
      <c r="CO379">
        <v>0</v>
      </c>
      <c r="CP379">
        <v>0</v>
      </c>
      <c r="CQ379">
        <v>0</v>
      </c>
      <c r="CT379">
        <v>0</v>
      </c>
      <c r="CU379">
        <v>0</v>
      </c>
      <c r="CV379">
        <v>0</v>
      </c>
      <c r="CW379" t="e">
        <f>VLOOKUP(A379,'[1]NOUVEAUX TARIFS'!$A$1:$E$467,5,FALSE)</f>
        <v>#N/A</v>
      </c>
    </row>
    <row r="380" spans="1:101" hidden="1">
      <c r="A380" t="s">
        <v>1488</v>
      </c>
      <c r="C380" t="str">
        <f>VLOOKUP(A380,'[1]PRIX D''ACHAT A JOUR'!$A$1:$C$477,3,FALSE)</f>
        <v>AN</v>
      </c>
      <c r="D380" t="s">
        <v>1489</v>
      </c>
      <c r="E380">
        <v>9</v>
      </c>
      <c r="F380" t="s">
        <v>1222</v>
      </c>
      <c r="G380">
        <v>5</v>
      </c>
      <c r="H380" t="s">
        <v>1222</v>
      </c>
      <c r="M380" t="s">
        <v>1384</v>
      </c>
      <c r="N380" t="s">
        <v>1490</v>
      </c>
      <c r="O380" t="s">
        <v>1491</v>
      </c>
      <c r="Q380">
        <v>1</v>
      </c>
      <c r="R380">
        <v>1</v>
      </c>
      <c r="S380" s="36" t="e">
        <f>VLOOKUP(N380,'[1]Stock définitif au 31122021'!$A$3:$G$422,5,FALSE)</f>
        <v>#N/A</v>
      </c>
      <c r="T380" s="36" t="e">
        <f>VLOOKUP(N380,'[1]Stock définitif au 31122021'!$A$3:$G$422,6,FALSE)</f>
        <v>#N/A</v>
      </c>
      <c r="U380" s="36" t="e">
        <f>VLOOKUP(N380,'[1]Stock définitif au 31122021'!$A$3:$G$422,3,FALSE)</f>
        <v>#N/A</v>
      </c>
      <c r="V380">
        <v>0</v>
      </c>
      <c r="W380">
        <f>VLOOKUP(A380,'[1]EXPORT ARTICLES 03012022'!$A$1:$R$883,18,FALSE)</f>
        <v>0</v>
      </c>
      <c r="X380" s="45">
        <v>134.9</v>
      </c>
      <c r="Y380" s="46"/>
      <c r="Z380" s="46"/>
      <c r="AB380" s="41">
        <f>X380</f>
        <v>134.9</v>
      </c>
      <c r="AC380" s="42" t="s">
        <v>2917</v>
      </c>
      <c r="AD380">
        <v>0</v>
      </c>
      <c r="AE380" t="s">
        <v>932</v>
      </c>
      <c r="AF380">
        <v>0</v>
      </c>
      <c r="AI380" t="s">
        <v>933</v>
      </c>
      <c r="AJ380" t="s">
        <v>934</v>
      </c>
      <c r="AM380" t="s">
        <v>935</v>
      </c>
      <c r="AN380" t="s">
        <v>936</v>
      </c>
      <c r="AP380">
        <v>0</v>
      </c>
      <c r="AQ380">
        <v>0</v>
      </c>
      <c r="AS380">
        <v>232.7</v>
      </c>
      <c r="AT380" s="47">
        <f t="shared" si="113"/>
        <v>0</v>
      </c>
      <c r="AU380" s="48">
        <f t="shared" si="114"/>
        <v>0</v>
      </c>
      <c r="AV380" s="48"/>
      <c r="AW380" s="48"/>
      <c r="AX380">
        <v>2</v>
      </c>
      <c r="AY380">
        <v>0</v>
      </c>
      <c r="BK380" s="43">
        <f t="shared" si="112"/>
        <v>-1</v>
      </c>
      <c r="BL380" t="e">
        <f>AS380/V380</f>
        <v>#DIV/0!</v>
      </c>
      <c r="BM380" s="45"/>
      <c r="BN380" s="48"/>
      <c r="BO380"/>
      <c r="BP380"/>
      <c r="BQ380" t="str">
        <f t="shared" si="94"/>
        <v/>
      </c>
      <c r="BR380" t="str">
        <f t="shared" si="95"/>
        <v/>
      </c>
      <c r="BS380" t="str">
        <f t="shared" si="96"/>
        <v/>
      </c>
      <c r="BT380">
        <v>279.24</v>
      </c>
      <c r="CB380">
        <v>100</v>
      </c>
      <c r="CC380">
        <v>100</v>
      </c>
      <c r="CD380" t="s">
        <v>951</v>
      </c>
      <c r="CE380">
        <v>0</v>
      </c>
      <c r="CI380">
        <v>0</v>
      </c>
      <c r="CJ380">
        <v>0</v>
      </c>
      <c r="CM380">
        <v>0</v>
      </c>
      <c r="CO380">
        <v>0</v>
      </c>
      <c r="CP380">
        <v>0</v>
      </c>
      <c r="CQ380">
        <v>0</v>
      </c>
      <c r="CT380">
        <v>0</v>
      </c>
      <c r="CU380">
        <v>0</v>
      </c>
      <c r="CV380">
        <v>0</v>
      </c>
      <c r="CW380" t="e">
        <f>VLOOKUP(A380,'[1]NOUVEAUX TARIFS'!$A$1:$E$467,5,FALSE)</f>
        <v>#N/A</v>
      </c>
    </row>
    <row r="381" spans="1:101">
      <c r="A381" t="s">
        <v>774</v>
      </c>
      <c r="C381" t="str">
        <f>VLOOKUP(A381,'[1]PRIX D''ACHAT A JOUR'!$A$1:$C$477,3,FALSE)</f>
        <v>AS</v>
      </c>
      <c r="D381" t="s">
        <v>1944</v>
      </c>
      <c r="E381">
        <v>16</v>
      </c>
      <c r="F381" t="s">
        <v>1031</v>
      </c>
      <c r="G381">
        <v>10</v>
      </c>
      <c r="H381" t="s">
        <v>1031</v>
      </c>
      <c r="M381" t="s">
        <v>1661</v>
      </c>
      <c r="N381" t="s">
        <v>774</v>
      </c>
      <c r="O381" t="s">
        <v>1944</v>
      </c>
      <c r="P381" t="s">
        <v>931</v>
      </c>
      <c r="Q381">
        <v>1</v>
      </c>
      <c r="R381">
        <v>0</v>
      </c>
      <c r="S381" s="36">
        <f>VLOOKUP(N381,'[1]Stock définitif au 31122021'!$A$3:$G$422,5,FALSE)</f>
        <v>84</v>
      </c>
      <c r="T381" s="36">
        <f>VLOOKUP(N381,'[1]Stock définitif au 31122021'!$A$3:$G$422,6,FALSE)</f>
        <v>27.79</v>
      </c>
      <c r="U381" s="36" t="str">
        <f>VLOOKUP(N381,'[1]Stock définitif au 31122021'!$A$3:$G$422,3,FALSE)</f>
        <v>AS</v>
      </c>
      <c r="V381">
        <v>27.79</v>
      </c>
      <c r="W381">
        <f>VLOOKUP(A381,'[1]EXPORT ARTICLES 03012022'!$A$1:$R$883,18,FALSE)</f>
        <v>27.79</v>
      </c>
      <c r="X381" s="45">
        <f>VLOOKUP(A381,'[1]PRIX D''ACHAT A JOUR'!$A$1:$G$477,7,FALSE)</f>
        <v>27.79</v>
      </c>
      <c r="Y381" s="46"/>
      <c r="Z381" s="46"/>
      <c r="AA381" s="42" t="s">
        <v>2924</v>
      </c>
      <c r="AB381" s="41">
        <f>X381</f>
        <v>27.79</v>
      </c>
      <c r="AC381" s="42" t="s">
        <v>2917</v>
      </c>
      <c r="AD381">
        <v>27.79</v>
      </c>
      <c r="AE381" t="s">
        <v>932</v>
      </c>
      <c r="AF381">
        <v>0</v>
      </c>
      <c r="AI381" t="s">
        <v>933</v>
      </c>
      <c r="AJ381" t="s">
        <v>934</v>
      </c>
      <c r="AM381" t="s">
        <v>935</v>
      </c>
      <c r="AN381" t="s">
        <v>936</v>
      </c>
      <c r="AP381">
        <v>0</v>
      </c>
      <c r="AQ381">
        <v>0</v>
      </c>
      <c r="AS381">
        <v>38.61</v>
      </c>
      <c r="AT381" s="47">
        <f t="shared" si="113"/>
        <v>41.685000000000002</v>
      </c>
      <c r="AU381" s="49">
        <f t="shared" si="114"/>
        <v>41.685000000000002</v>
      </c>
      <c r="AV381" s="48"/>
      <c r="AW381" s="48"/>
      <c r="AX381">
        <v>2</v>
      </c>
      <c r="AY381">
        <v>0</v>
      </c>
      <c r="BK381" s="43">
        <f t="shared" si="112"/>
        <v>7.9642579642579717E-2</v>
      </c>
      <c r="BL381" s="9">
        <f>AS381/V381</f>
        <v>1.3893486865779057</v>
      </c>
      <c r="BM381" s="45">
        <v>1.5</v>
      </c>
      <c r="BN381" s="48">
        <v>1.5</v>
      </c>
      <c r="BO381"/>
      <c r="BP381">
        <f>VLOOKUP(A381,'[1]Synthèse ventes 2021'!$A$1:$C$457,3,FALSE)</f>
        <v>108</v>
      </c>
      <c r="BQ381">
        <f t="shared" si="94"/>
        <v>3541.5575999999996</v>
      </c>
      <c r="BR381">
        <f t="shared" si="95"/>
        <v>5312.3364000000001</v>
      </c>
      <c r="BS381">
        <f t="shared" si="96"/>
        <v>1770.7788000000005</v>
      </c>
      <c r="BT381">
        <v>46.33</v>
      </c>
      <c r="BV381">
        <v>1</v>
      </c>
      <c r="CB381">
        <v>100</v>
      </c>
      <c r="CC381">
        <v>100</v>
      </c>
      <c r="CD381" t="s">
        <v>937</v>
      </c>
      <c r="CE381">
        <v>0</v>
      </c>
      <c r="CI381">
        <v>0</v>
      </c>
      <c r="CJ381">
        <v>0</v>
      </c>
      <c r="CM381">
        <v>0</v>
      </c>
      <c r="CO381">
        <v>0</v>
      </c>
      <c r="CP381">
        <v>0</v>
      </c>
      <c r="CQ381">
        <v>0</v>
      </c>
      <c r="CT381">
        <v>0</v>
      </c>
      <c r="CU381">
        <v>0</v>
      </c>
      <c r="CV381">
        <v>0</v>
      </c>
      <c r="CW381">
        <f>VLOOKUP(A381,'[1]NOUVEAUX TARIFS'!$A$1:$E$467,5,FALSE)</f>
        <v>41.685000000000002</v>
      </c>
    </row>
    <row r="382" spans="1:101">
      <c r="A382" t="s">
        <v>466</v>
      </c>
      <c r="C382" t="str">
        <f>VLOOKUP(A382,'[1]PRIX D''ACHAT A JOUR'!$A$1:$C$477,3,FALSE)</f>
        <v>AS</v>
      </c>
      <c r="D382" t="s">
        <v>467</v>
      </c>
      <c r="E382">
        <v>5</v>
      </c>
      <c r="F382" t="s">
        <v>927</v>
      </c>
      <c r="G382">
        <v>1</v>
      </c>
      <c r="H382" t="s">
        <v>927</v>
      </c>
      <c r="K382">
        <v>5</v>
      </c>
      <c r="L382" t="s">
        <v>928</v>
      </c>
      <c r="M382" t="s">
        <v>929</v>
      </c>
      <c r="N382" t="s">
        <v>1354</v>
      </c>
      <c r="O382" t="s">
        <v>1355</v>
      </c>
      <c r="P382" t="s">
        <v>931</v>
      </c>
      <c r="Q382">
        <v>1</v>
      </c>
      <c r="R382">
        <v>1</v>
      </c>
      <c r="S382" s="36" t="e">
        <f>VLOOKUP(N382,'[1]Stock définitif au 31122021'!$A$3:$G$422,5,FALSE)</f>
        <v>#N/A</v>
      </c>
      <c r="T382" s="36" t="e">
        <f>VLOOKUP(N382,'[1]Stock définitif au 31122021'!$A$3:$G$422,6,FALSE)</f>
        <v>#N/A</v>
      </c>
      <c r="U382" s="36" t="e">
        <f>VLOOKUP(N382,'[1]Stock définitif au 31122021'!$A$3:$G$422,3,FALSE)</f>
        <v>#N/A</v>
      </c>
      <c r="V382">
        <v>21</v>
      </c>
      <c r="W382">
        <f>VLOOKUP(A382,'[1]EXPORT ARTICLES 03012022'!$A$1:$R$883,18,FALSE)</f>
        <v>21</v>
      </c>
      <c r="X382" s="45">
        <f>VLOOKUP(A382,'[1]PRIX D''ACHAT A JOUR'!$A$1:$G$477,7,FALSE)</f>
        <v>21</v>
      </c>
      <c r="Y382" s="46"/>
      <c r="Z382" s="46"/>
      <c r="AB382" s="41">
        <f>X382</f>
        <v>21</v>
      </c>
      <c r="AC382" s="42" t="s">
        <v>2917</v>
      </c>
      <c r="AD382">
        <v>21</v>
      </c>
      <c r="AE382" t="s">
        <v>932</v>
      </c>
      <c r="AF382">
        <v>0</v>
      </c>
      <c r="AI382" t="s">
        <v>933</v>
      </c>
      <c r="AJ382" t="s">
        <v>934</v>
      </c>
      <c r="AM382" t="s">
        <v>935</v>
      </c>
      <c r="AN382" t="s">
        <v>936</v>
      </c>
      <c r="AO382">
        <v>1</v>
      </c>
      <c r="AP382">
        <v>0</v>
      </c>
      <c r="AQ382">
        <v>0</v>
      </c>
      <c r="AS382">
        <v>38.369999999999997</v>
      </c>
      <c r="AT382" s="47">
        <f t="shared" si="113"/>
        <v>42</v>
      </c>
      <c r="AU382" s="48">
        <f t="shared" si="114"/>
        <v>42</v>
      </c>
      <c r="AV382" s="48"/>
      <c r="AW382" s="48"/>
      <c r="AX382">
        <v>2</v>
      </c>
      <c r="AY382">
        <v>0</v>
      </c>
      <c r="BK382" s="43">
        <f t="shared" si="112"/>
        <v>9.4605160281469966E-2</v>
      </c>
      <c r="BL382" s="9">
        <f>AS382/V382</f>
        <v>1.827142857142857</v>
      </c>
      <c r="BM382" s="45">
        <v>2</v>
      </c>
      <c r="BN382" s="48">
        <v>2</v>
      </c>
      <c r="BO382"/>
      <c r="BP382"/>
      <c r="BQ382" t="str">
        <f t="shared" ref="BQ382:BQ443" si="115">IF(BP382="","",BP382*AB382*1.18)</f>
        <v/>
      </c>
      <c r="BR382" t="str">
        <f t="shared" ref="BR382:BR443" si="116">IF(BP382="","",BP382*AU382*1.18)</f>
        <v/>
      </c>
      <c r="BS382" t="str">
        <f t="shared" ref="BS382:BS443" si="117">IF(BP382="","",BR382-BQ382)</f>
        <v/>
      </c>
      <c r="BT382">
        <v>46.04</v>
      </c>
      <c r="BV382">
        <v>1</v>
      </c>
      <c r="BW382">
        <v>15</v>
      </c>
      <c r="CB382">
        <v>100</v>
      </c>
      <c r="CC382">
        <v>100</v>
      </c>
      <c r="CD382" t="s">
        <v>937</v>
      </c>
      <c r="CE382">
        <v>0</v>
      </c>
      <c r="CI382">
        <v>0</v>
      </c>
      <c r="CJ382">
        <v>0</v>
      </c>
      <c r="CM382">
        <v>0</v>
      </c>
      <c r="CO382">
        <v>0</v>
      </c>
      <c r="CP382">
        <v>0</v>
      </c>
      <c r="CQ382">
        <v>0</v>
      </c>
      <c r="CT382">
        <v>0</v>
      </c>
      <c r="CU382">
        <v>0</v>
      </c>
      <c r="CV382">
        <v>0</v>
      </c>
      <c r="CW382">
        <f>VLOOKUP(A382,'[1]NOUVEAUX TARIFS'!$A$1:$E$467,5,FALSE)</f>
        <v>42</v>
      </c>
    </row>
    <row r="383" spans="1:101">
      <c r="A383" t="s">
        <v>844</v>
      </c>
      <c r="C383" t="str">
        <f>VLOOKUP(A383,'[1]PRIX D''ACHAT A JOUR'!$A$1:$C$477,3,FALSE)</f>
        <v>AS</v>
      </c>
      <c r="D383" t="s">
        <v>1783</v>
      </c>
      <c r="E383">
        <v>16</v>
      </c>
      <c r="F383" t="s">
        <v>1031</v>
      </c>
      <c r="G383">
        <v>10</v>
      </c>
      <c r="H383" t="s">
        <v>1031</v>
      </c>
      <c r="M383" t="s">
        <v>1773</v>
      </c>
      <c r="N383" t="s">
        <v>844</v>
      </c>
      <c r="O383" t="s">
        <v>1783</v>
      </c>
      <c r="P383" t="s">
        <v>931</v>
      </c>
      <c r="Q383">
        <v>1</v>
      </c>
      <c r="R383">
        <v>0</v>
      </c>
      <c r="S383" s="36" t="e">
        <f>VLOOKUP(N383,'[1]Stock définitif au 31122021'!$A$3:$G$422,5,FALSE)</f>
        <v>#N/A</v>
      </c>
      <c r="T383" s="36" t="e">
        <f>VLOOKUP(N383,'[1]Stock définitif au 31122021'!$A$3:$G$422,6,FALSE)</f>
        <v>#N/A</v>
      </c>
      <c r="U383" s="36" t="e">
        <f>VLOOKUP(N383,'[1]Stock définitif au 31122021'!$A$3:$G$422,3,FALSE)</f>
        <v>#N/A</v>
      </c>
      <c r="V383">
        <v>29.54</v>
      </c>
      <c r="W383">
        <f>VLOOKUP(A383,'[1]EXPORT ARTICLES 03012022'!$A$1:$R$883,18,FALSE)</f>
        <v>29.54</v>
      </c>
      <c r="X383" s="45">
        <f>VLOOKUP(A383,'[1]PRIX D''ACHAT A JOUR'!$A$1:$G$477,7,FALSE)</f>
        <v>29.54</v>
      </c>
      <c r="Y383" s="46"/>
      <c r="Z383" s="46"/>
      <c r="AB383" s="41">
        <f>X383</f>
        <v>29.54</v>
      </c>
      <c r="AC383" s="42" t="s">
        <v>2917</v>
      </c>
      <c r="AD383">
        <v>29.54</v>
      </c>
      <c r="AE383" t="s">
        <v>932</v>
      </c>
      <c r="AF383">
        <v>0</v>
      </c>
      <c r="AI383" t="s">
        <v>933</v>
      </c>
      <c r="AJ383" t="s">
        <v>934</v>
      </c>
      <c r="AM383" t="s">
        <v>935</v>
      </c>
      <c r="AN383" t="s">
        <v>936</v>
      </c>
      <c r="AP383">
        <v>0</v>
      </c>
      <c r="AQ383">
        <v>0</v>
      </c>
      <c r="AS383">
        <v>40.6</v>
      </c>
      <c r="AT383" s="47">
        <f t="shared" si="113"/>
        <v>44.31</v>
      </c>
      <c r="AU383" s="60">
        <f t="shared" si="114"/>
        <v>44.31</v>
      </c>
      <c r="AV383" s="48"/>
      <c r="AW383" s="48"/>
      <c r="AX383">
        <v>2</v>
      </c>
      <c r="AY383">
        <v>0</v>
      </c>
      <c r="BK383" s="43">
        <f t="shared" si="112"/>
        <v>9.1379310344827602E-2</v>
      </c>
      <c r="BL383" s="9">
        <f>AS383/V383</f>
        <v>1.3744075829383886</v>
      </c>
      <c r="BM383" s="45">
        <v>1.5</v>
      </c>
      <c r="BN383" s="48">
        <v>1.5</v>
      </c>
      <c r="BO383"/>
      <c r="BP383"/>
      <c r="BQ383" t="str">
        <f t="shared" si="115"/>
        <v/>
      </c>
      <c r="BR383" t="str">
        <f t="shared" si="116"/>
        <v/>
      </c>
      <c r="BS383" t="str">
        <f t="shared" si="117"/>
        <v/>
      </c>
      <c r="BT383">
        <v>48.72</v>
      </c>
      <c r="BV383">
        <v>1</v>
      </c>
      <c r="CB383">
        <v>100</v>
      </c>
      <c r="CC383">
        <v>100</v>
      </c>
      <c r="CD383" t="s">
        <v>937</v>
      </c>
      <c r="CE383">
        <v>0</v>
      </c>
      <c r="CI383">
        <v>0</v>
      </c>
      <c r="CJ383">
        <v>0</v>
      </c>
      <c r="CM383">
        <v>0</v>
      </c>
      <c r="CO383">
        <v>0</v>
      </c>
      <c r="CP383">
        <v>0</v>
      </c>
      <c r="CQ383">
        <v>0</v>
      </c>
      <c r="CT383">
        <v>0</v>
      </c>
      <c r="CU383">
        <v>0</v>
      </c>
      <c r="CV383">
        <v>0</v>
      </c>
      <c r="CW383" t="e">
        <f>VLOOKUP(A383,'[1]NOUVEAUX TARIFS'!$A$1:$E$467,5,FALSE)</f>
        <v>#N/A</v>
      </c>
    </row>
    <row r="384" spans="1:101" hidden="1">
      <c r="A384" t="s">
        <v>1714</v>
      </c>
      <c r="C384" t="e">
        <f>VLOOKUP(A384,'[1]PRIX D''ACHAT A JOUR'!$A$1:$C$477,3,FALSE)</f>
        <v>#N/A</v>
      </c>
      <c r="D384" t="s">
        <v>1715</v>
      </c>
      <c r="E384">
        <v>10</v>
      </c>
      <c r="F384" t="s">
        <v>938</v>
      </c>
      <c r="M384" t="s">
        <v>956</v>
      </c>
      <c r="N384" t="s">
        <v>1714</v>
      </c>
      <c r="O384" t="s">
        <v>1715</v>
      </c>
      <c r="Q384">
        <v>1</v>
      </c>
      <c r="R384">
        <v>1</v>
      </c>
      <c r="S384" s="36" t="e">
        <f>VLOOKUP(N384,'[1]Stock définitif au 31122021'!$A$3:$G$422,5,FALSE)</f>
        <v>#N/A</v>
      </c>
      <c r="T384" s="36" t="e">
        <f>VLOOKUP(N384,'[1]Stock définitif au 31122021'!$A$3:$G$422,6,FALSE)</f>
        <v>#N/A</v>
      </c>
      <c r="U384" s="36" t="e">
        <f>VLOOKUP(N384,'[1]Stock définitif au 31122021'!$A$3:$G$422,3,FALSE)</f>
        <v>#N/A</v>
      </c>
      <c r="V384">
        <v>20.99</v>
      </c>
      <c r="W384">
        <f>VLOOKUP(A384,'[1]EXPORT ARTICLES 03012022'!$A$1:$R$883,18,FALSE)</f>
        <v>20.99</v>
      </c>
      <c r="X384" s="45" t="e">
        <f>VLOOKUP(A384,'[1]PRIX D''ACHAT A JOUR'!$A$1:$G$477,7,FALSE)</f>
        <v>#N/A</v>
      </c>
      <c r="Y384" s="46">
        <v>20.99</v>
      </c>
      <c r="Z384" s="46"/>
      <c r="AA384" s="53">
        <v>0.04</v>
      </c>
      <c r="AB384" s="42" t="e">
        <f>VLOOKUP(A384,'[1]PRIX D''ACHAT A JOUR'!$A$1:$J$477,10,FALSE)</f>
        <v>#N/A</v>
      </c>
      <c r="AC384" s="48"/>
      <c r="AD384">
        <v>20.99</v>
      </c>
      <c r="AE384" t="s">
        <v>932</v>
      </c>
      <c r="AF384">
        <v>0</v>
      </c>
      <c r="AI384" t="s">
        <v>933</v>
      </c>
      <c r="AJ384" t="s">
        <v>934</v>
      </c>
      <c r="AM384" t="s">
        <v>935</v>
      </c>
      <c r="AN384" t="s">
        <v>936</v>
      </c>
      <c r="AP384">
        <v>0</v>
      </c>
      <c r="AQ384">
        <v>0</v>
      </c>
      <c r="AS384">
        <v>29.9</v>
      </c>
      <c r="AT384" s="47" t="e">
        <f t="shared" si="113"/>
        <v>#N/A</v>
      </c>
      <c r="AU384" s="48" t="e">
        <f t="shared" si="114"/>
        <v>#N/A</v>
      </c>
      <c r="AV384" s="48"/>
      <c r="AW384" s="48"/>
      <c r="AX384">
        <v>2</v>
      </c>
      <c r="AY384">
        <v>0</v>
      </c>
      <c r="BK384" s="43" t="e">
        <f t="shared" si="112"/>
        <v>#N/A</v>
      </c>
      <c r="BL384" s="9">
        <v>1.4244878999999999</v>
      </c>
      <c r="BM384" s="45">
        <v>1.5</v>
      </c>
      <c r="BN384" s="48">
        <v>1.5</v>
      </c>
      <c r="BO384">
        <v>1</v>
      </c>
      <c r="BP384"/>
      <c r="BQ384" t="str">
        <f t="shared" si="115"/>
        <v/>
      </c>
      <c r="BR384" t="str">
        <f t="shared" si="116"/>
        <v/>
      </c>
      <c r="BS384" t="str">
        <f t="shared" si="117"/>
        <v/>
      </c>
      <c r="BT384">
        <v>35.880000000000003</v>
      </c>
      <c r="CB384">
        <v>100</v>
      </c>
      <c r="CC384">
        <v>100</v>
      </c>
      <c r="CD384" t="s">
        <v>960</v>
      </c>
      <c r="CE384">
        <v>0</v>
      </c>
      <c r="CI384">
        <v>0</v>
      </c>
      <c r="CJ384">
        <v>0</v>
      </c>
      <c r="CM384">
        <v>0</v>
      </c>
      <c r="CO384">
        <v>0</v>
      </c>
      <c r="CP384">
        <v>0</v>
      </c>
      <c r="CQ384">
        <v>0</v>
      </c>
      <c r="CT384">
        <v>0</v>
      </c>
      <c r="CU384">
        <v>0</v>
      </c>
      <c r="CV384">
        <v>0</v>
      </c>
      <c r="CW384" t="e">
        <f>VLOOKUP(A384,'[1]NOUVEAUX TARIFS'!$A$1:$E$467,5,FALSE)</f>
        <v>#N/A</v>
      </c>
    </row>
    <row r="385" spans="1:101" hidden="1">
      <c r="A385" t="s">
        <v>1716</v>
      </c>
      <c r="C385" t="e">
        <f>VLOOKUP(A385,'[1]PRIX D''ACHAT A JOUR'!$A$1:$C$477,3,FALSE)</f>
        <v>#N/A</v>
      </c>
      <c r="D385" t="s">
        <v>1717</v>
      </c>
      <c r="E385">
        <v>10</v>
      </c>
      <c r="F385" t="s">
        <v>938</v>
      </c>
      <c r="M385" t="s">
        <v>956</v>
      </c>
      <c r="N385" t="s">
        <v>1716</v>
      </c>
      <c r="O385" t="s">
        <v>1717</v>
      </c>
      <c r="Q385">
        <v>1</v>
      </c>
      <c r="R385">
        <v>1</v>
      </c>
      <c r="S385" s="36" t="e">
        <f>VLOOKUP(N385,'[1]Stock définitif au 31122021'!$A$3:$G$422,5,FALSE)</f>
        <v>#N/A</v>
      </c>
      <c r="T385" s="36" t="e">
        <f>VLOOKUP(N385,'[1]Stock définitif au 31122021'!$A$3:$G$422,6,FALSE)</f>
        <v>#N/A</v>
      </c>
      <c r="U385" s="36" t="e">
        <f>VLOOKUP(N385,'[1]Stock définitif au 31122021'!$A$3:$G$422,3,FALSE)</f>
        <v>#N/A</v>
      </c>
      <c r="V385">
        <v>23.16</v>
      </c>
      <c r="W385">
        <f>VLOOKUP(A385,'[1]EXPORT ARTICLES 03012022'!$A$1:$R$883,18,FALSE)</f>
        <v>23.16</v>
      </c>
      <c r="X385" s="45" t="e">
        <f>VLOOKUP(A385,'[1]PRIX D''ACHAT A JOUR'!$A$1:$G$477,7,FALSE)</f>
        <v>#N/A</v>
      </c>
      <c r="Y385" s="46">
        <v>23.16</v>
      </c>
      <c r="Z385" s="46"/>
      <c r="AA385" s="53">
        <v>0.04</v>
      </c>
      <c r="AB385" s="42" t="e">
        <f>VLOOKUP(A385,'[1]PRIX D''ACHAT A JOUR'!$A$1:$J$477,10,FALSE)</f>
        <v>#N/A</v>
      </c>
      <c r="AC385" s="48"/>
      <c r="AD385">
        <v>23.16</v>
      </c>
      <c r="AE385" t="s">
        <v>932</v>
      </c>
      <c r="AF385">
        <v>0</v>
      </c>
      <c r="AI385" t="s">
        <v>933</v>
      </c>
      <c r="AJ385" t="s">
        <v>934</v>
      </c>
      <c r="AM385" t="s">
        <v>935</v>
      </c>
      <c r="AN385" t="s">
        <v>936</v>
      </c>
      <c r="AP385">
        <v>0</v>
      </c>
      <c r="AQ385">
        <v>0</v>
      </c>
      <c r="AS385">
        <v>49.9</v>
      </c>
      <c r="AT385" s="47" t="e">
        <f t="shared" si="113"/>
        <v>#N/A</v>
      </c>
      <c r="AU385" s="48" t="e">
        <f t="shared" si="114"/>
        <v>#N/A</v>
      </c>
      <c r="AV385" s="48"/>
      <c r="AW385" s="48"/>
      <c r="AX385">
        <v>2</v>
      </c>
      <c r="AY385">
        <v>0</v>
      </c>
      <c r="BK385" s="43" t="e">
        <f t="shared" si="112"/>
        <v>#N/A</v>
      </c>
      <c r="BL385" s="9">
        <v>2.1545768999999999</v>
      </c>
      <c r="BM385" s="45"/>
      <c r="BN385" s="48"/>
      <c r="BO385">
        <v>1</v>
      </c>
      <c r="BP385"/>
      <c r="BQ385" t="str">
        <f t="shared" si="115"/>
        <v/>
      </c>
      <c r="BR385" t="str">
        <f t="shared" si="116"/>
        <v/>
      </c>
      <c r="BS385" t="str">
        <f t="shared" si="117"/>
        <v/>
      </c>
      <c r="BT385">
        <v>59.88</v>
      </c>
      <c r="CB385">
        <v>100</v>
      </c>
      <c r="CC385">
        <v>100</v>
      </c>
      <c r="CD385" t="s">
        <v>960</v>
      </c>
      <c r="CE385">
        <v>0</v>
      </c>
      <c r="CI385">
        <v>0</v>
      </c>
      <c r="CJ385">
        <v>0</v>
      </c>
      <c r="CM385">
        <v>0</v>
      </c>
      <c r="CO385">
        <v>0</v>
      </c>
      <c r="CP385">
        <v>0</v>
      </c>
      <c r="CQ385">
        <v>0</v>
      </c>
      <c r="CT385">
        <v>0</v>
      </c>
      <c r="CU385">
        <v>0</v>
      </c>
      <c r="CV385">
        <v>0</v>
      </c>
      <c r="CW385" t="e">
        <f>VLOOKUP(A385,'[1]NOUVEAUX TARIFS'!$A$1:$E$467,5,FALSE)</f>
        <v>#N/A</v>
      </c>
    </row>
    <row r="386" spans="1:101" hidden="1">
      <c r="A386" t="s">
        <v>1102</v>
      </c>
      <c r="C386" t="e">
        <f>VLOOKUP(A386,'[1]PRIX D''ACHAT A JOUR'!$A$1:$C$477,3,FALSE)</f>
        <v>#N/A</v>
      </c>
      <c r="D386" t="s">
        <v>2955</v>
      </c>
      <c r="E386">
        <v>6</v>
      </c>
      <c r="F386" t="s">
        <v>1056</v>
      </c>
      <c r="I386" t="s">
        <v>1084</v>
      </c>
      <c r="J386" t="s">
        <v>1085</v>
      </c>
      <c r="K386" t="s">
        <v>1086</v>
      </c>
      <c r="L386" t="s">
        <v>1087</v>
      </c>
      <c r="M386" t="s">
        <v>986</v>
      </c>
      <c r="N386" t="s">
        <v>1102</v>
      </c>
      <c r="O386" t="s">
        <v>1104</v>
      </c>
      <c r="P386" t="s">
        <v>2956</v>
      </c>
      <c r="Q386">
        <v>4</v>
      </c>
      <c r="R386">
        <v>1</v>
      </c>
      <c r="S386" s="36">
        <f>VLOOKUP(N386,'[1]Stock définitif au 31122021'!$A$3:$G$422,5,FALSE)</f>
        <v>4</v>
      </c>
      <c r="T386" s="36">
        <f>VLOOKUP(N386,'[1]Stock définitif au 31122021'!$A$3:$G$422,6,FALSE)</f>
        <v>487.17</v>
      </c>
      <c r="U386" s="36" t="str">
        <f>VLOOKUP(N386,'[1]Stock définitif au 31122021'!$A$3:$G$422,3,FALSE)</f>
        <v>AN</v>
      </c>
      <c r="V386" s="36">
        <v>2068.21</v>
      </c>
      <c r="W386" s="36">
        <f>VLOOKUP(A386,'[1]EXPORT ARTICLES 03012022'!$A$1:$R$883,18,FALSE)</f>
        <v>2068.21</v>
      </c>
      <c r="X386" s="2">
        <f t="shared" ref="X386:X397" si="118">T386</f>
        <v>487.17</v>
      </c>
      <c r="Y386" s="46"/>
      <c r="Z386" s="46"/>
      <c r="AA386" s="53">
        <v>0.25</v>
      </c>
      <c r="AB386" s="42">
        <f t="shared" ref="AB386:AB399" si="119">X386*(1+AA386)</f>
        <v>608.96249999999998</v>
      </c>
      <c r="AC386" s="42" t="s">
        <v>2917</v>
      </c>
      <c r="AD386">
        <v>2068.21</v>
      </c>
      <c r="AE386" t="s">
        <v>932</v>
      </c>
      <c r="AF386">
        <v>0</v>
      </c>
      <c r="AI386" t="s">
        <v>933</v>
      </c>
      <c r="AJ386" t="s">
        <v>934</v>
      </c>
      <c r="AM386" t="s">
        <v>935</v>
      </c>
      <c r="AN386" t="s">
        <v>936</v>
      </c>
      <c r="AP386">
        <v>0</v>
      </c>
      <c r="AQ386">
        <v>0</v>
      </c>
      <c r="AS386" s="36">
        <v>682.51</v>
      </c>
      <c r="AT386" s="54">
        <f t="shared" si="113"/>
        <v>647.93610000000001</v>
      </c>
      <c r="AU386" s="42">
        <f t="shared" si="114"/>
        <v>809.92012499999998</v>
      </c>
      <c r="AV386" s="48"/>
      <c r="AW386" s="48"/>
      <c r="AX386">
        <v>2</v>
      </c>
      <c r="AY386">
        <v>0</v>
      </c>
      <c r="BK386" s="43">
        <f t="shared" si="112"/>
        <v>0.18667876661147823</v>
      </c>
      <c r="BL386" s="55">
        <v>1.3200014</v>
      </c>
      <c r="BM386" s="45">
        <v>1.33</v>
      </c>
      <c r="BN386" s="48">
        <v>1.33</v>
      </c>
      <c r="BO386" s="36">
        <v>1</v>
      </c>
      <c r="BP386"/>
      <c r="BQ386" t="str">
        <f t="shared" si="115"/>
        <v/>
      </c>
      <c r="BR386" t="str">
        <f t="shared" si="116"/>
        <v/>
      </c>
      <c r="BS386" t="str">
        <f t="shared" si="117"/>
        <v/>
      </c>
      <c r="BT386">
        <v>819.01</v>
      </c>
      <c r="CB386">
        <v>100</v>
      </c>
      <c r="CC386">
        <v>100</v>
      </c>
      <c r="CD386" t="s">
        <v>951</v>
      </c>
      <c r="CE386">
        <v>0</v>
      </c>
      <c r="CI386">
        <v>0</v>
      </c>
      <c r="CJ386">
        <v>0</v>
      </c>
      <c r="CM386">
        <v>0</v>
      </c>
      <c r="CO386">
        <v>0</v>
      </c>
      <c r="CP386">
        <v>0</v>
      </c>
      <c r="CQ386">
        <v>0</v>
      </c>
      <c r="CT386">
        <v>0</v>
      </c>
      <c r="CU386">
        <v>0</v>
      </c>
      <c r="CV386">
        <v>0</v>
      </c>
      <c r="CW386" t="e">
        <f>VLOOKUP(A386,'[1]NOUVEAUX TARIFS'!$A$1:$E$467,5,FALSE)</f>
        <v>#N/A</v>
      </c>
    </row>
    <row r="387" spans="1:101" hidden="1">
      <c r="A387" t="s">
        <v>1291</v>
      </c>
      <c r="C387" t="e">
        <f>VLOOKUP(A387,'[1]PRIX D''ACHAT A JOUR'!$A$1:$C$477,3,FALSE)</f>
        <v>#N/A</v>
      </c>
      <c r="D387" t="s">
        <v>1293</v>
      </c>
      <c r="E387">
        <v>6</v>
      </c>
      <c r="F387" t="s">
        <v>1056</v>
      </c>
      <c r="I387" t="s">
        <v>1084</v>
      </c>
      <c r="J387" t="s">
        <v>1085</v>
      </c>
      <c r="K387" t="s">
        <v>1086</v>
      </c>
      <c r="L387" t="s">
        <v>1087</v>
      </c>
      <c r="M387" t="s">
        <v>986</v>
      </c>
      <c r="N387" t="s">
        <v>1291</v>
      </c>
      <c r="O387" t="s">
        <v>1293</v>
      </c>
      <c r="P387" t="s">
        <v>2956</v>
      </c>
      <c r="Q387">
        <v>3</v>
      </c>
      <c r="R387">
        <v>1</v>
      </c>
      <c r="S387" s="36">
        <f>VLOOKUP(N387,'[1]Stock définitif au 31122021'!$A$3:$G$422,5,FALSE)</f>
        <v>4</v>
      </c>
      <c r="T387" s="36">
        <f>VLOOKUP(N387,'[1]Stock définitif au 31122021'!$A$3:$G$422,6,FALSE)</f>
        <v>571.66</v>
      </c>
      <c r="U387" s="36" t="str">
        <f>VLOOKUP(N387,'[1]Stock définitif au 31122021'!$A$3:$G$422,3,FALSE)</f>
        <v>AN</v>
      </c>
      <c r="V387" s="36">
        <v>1733.69</v>
      </c>
      <c r="W387" s="36">
        <f>VLOOKUP(A387,'[1]EXPORT ARTICLES 03012022'!$A$1:$R$883,18,FALSE)</f>
        <v>1733.69</v>
      </c>
      <c r="X387" s="2">
        <f t="shared" si="118"/>
        <v>571.66</v>
      </c>
      <c r="Y387" s="46"/>
      <c r="Z387" s="46"/>
      <c r="AA387" s="53">
        <v>0.25</v>
      </c>
      <c r="AB387" s="42">
        <f t="shared" si="119"/>
        <v>714.57499999999993</v>
      </c>
      <c r="AC387" s="42" t="s">
        <v>2917</v>
      </c>
      <c r="AD387">
        <v>1733.69</v>
      </c>
      <c r="AE387" t="s">
        <v>932</v>
      </c>
      <c r="AF387">
        <v>0</v>
      </c>
      <c r="AI387" t="s">
        <v>933</v>
      </c>
      <c r="AJ387" t="s">
        <v>934</v>
      </c>
      <c r="AM387" t="s">
        <v>935</v>
      </c>
      <c r="AN387" t="s">
        <v>936</v>
      </c>
      <c r="AP387">
        <v>0</v>
      </c>
      <c r="AQ387">
        <v>0</v>
      </c>
      <c r="AS387" s="36">
        <v>762.83</v>
      </c>
      <c r="AT387" s="54">
        <f t="shared" si="113"/>
        <v>760.30780000000004</v>
      </c>
      <c r="AU387" s="42">
        <f t="shared" si="114"/>
        <v>950.38474999999994</v>
      </c>
      <c r="AV387" s="48"/>
      <c r="AW387" s="48"/>
      <c r="AX387">
        <v>2</v>
      </c>
      <c r="AY387">
        <v>0</v>
      </c>
      <c r="BK387" s="43">
        <f t="shared" si="112"/>
        <v>0.24586703459486373</v>
      </c>
      <c r="BL387" s="55">
        <v>1.3200111000000001</v>
      </c>
      <c r="BM387" s="45">
        <v>1.33</v>
      </c>
      <c r="BN387" s="48">
        <v>1.33</v>
      </c>
      <c r="BO387" s="36">
        <v>1</v>
      </c>
      <c r="BP387"/>
      <c r="BQ387" t="str">
        <f t="shared" si="115"/>
        <v/>
      </c>
      <c r="BR387" t="str">
        <f t="shared" si="116"/>
        <v/>
      </c>
      <c r="BS387" t="str">
        <f t="shared" si="117"/>
        <v/>
      </c>
      <c r="BT387">
        <v>915.4</v>
      </c>
      <c r="CB387">
        <v>100</v>
      </c>
      <c r="CC387">
        <v>100</v>
      </c>
      <c r="CD387" t="s">
        <v>951</v>
      </c>
      <c r="CE387">
        <v>0</v>
      </c>
      <c r="CI387">
        <v>0</v>
      </c>
      <c r="CJ387">
        <v>0</v>
      </c>
      <c r="CM387">
        <v>0</v>
      </c>
      <c r="CO387">
        <v>0</v>
      </c>
      <c r="CP387">
        <v>0</v>
      </c>
      <c r="CQ387">
        <v>0</v>
      </c>
      <c r="CT387">
        <v>0</v>
      </c>
      <c r="CU387">
        <v>0</v>
      </c>
      <c r="CV387">
        <v>0</v>
      </c>
      <c r="CW387" t="e">
        <f>VLOOKUP(A387,'[1]NOUVEAUX TARIFS'!$A$1:$E$467,5,FALSE)</f>
        <v>#N/A</v>
      </c>
    </row>
    <row r="388" spans="1:101" hidden="1">
      <c r="A388" t="s">
        <v>1456</v>
      </c>
      <c r="C388" t="e">
        <f>VLOOKUP(A388,'[1]PRIX D''ACHAT A JOUR'!$A$1:$C$477,3,FALSE)</f>
        <v>#N/A</v>
      </c>
      <c r="D388" t="s">
        <v>1458</v>
      </c>
      <c r="E388">
        <v>6</v>
      </c>
      <c r="F388" t="s">
        <v>1056</v>
      </c>
      <c r="I388" t="s">
        <v>1084</v>
      </c>
      <c r="J388" t="s">
        <v>1085</v>
      </c>
      <c r="K388" t="s">
        <v>1086</v>
      </c>
      <c r="L388" t="s">
        <v>1087</v>
      </c>
      <c r="M388" t="s">
        <v>986</v>
      </c>
      <c r="N388" t="s">
        <v>1456</v>
      </c>
      <c r="O388" t="s">
        <v>1458</v>
      </c>
      <c r="P388">
        <v>1</v>
      </c>
      <c r="Q388">
        <v>1</v>
      </c>
      <c r="R388">
        <v>1</v>
      </c>
      <c r="S388" s="36">
        <f>VLOOKUP(N388,'[1]Stock définitif au 31122021'!$A$3:$G$422,5,FALSE)</f>
        <v>3</v>
      </c>
      <c r="T388" s="36">
        <f>VLOOKUP(N388,'[1]Stock définitif au 31122021'!$A$3:$G$422,6,FALSE)</f>
        <v>610.35</v>
      </c>
      <c r="U388" s="36" t="str">
        <f>VLOOKUP(N388,'[1]Stock définitif au 31122021'!$A$3:$G$422,3,FALSE)</f>
        <v>AN</v>
      </c>
      <c r="V388" s="36">
        <v>618.22</v>
      </c>
      <c r="W388" s="36">
        <f>VLOOKUP(A388,'[1]EXPORT ARTICLES 03012022'!$A$1:$R$883,18,FALSE)</f>
        <v>618.22</v>
      </c>
      <c r="X388" s="2">
        <f t="shared" si="118"/>
        <v>610.35</v>
      </c>
      <c r="Y388" s="46"/>
      <c r="Z388" s="46"/>
      <c r="AA388" s="53">
        <v>0.25</v>
      </c>
      <c r="AB388" s="42">
        <f t="shared" si="119"/>
        <v>762.9375</v>
      </c>
      <c r="AC388" s="42" t="s">
        <v>2917</v>
      </c>
      <c r="AD388">
        <v>618.22</v>
      </c>
      <c r="AE388" t="s">
        <v>932</v>
      </c>
      <c r="AF388">
        <v>0</v>
      </c>
      <c r="AI388" t="s">
        <v>933</v>
      </c>
      <c r="AJ388" t="s">
        <v>934</v>
      </c>
      <c r="AM388" t="s">
        <v>935</v>
      </c>
      <c r="AN388" t="s">
        <v>936</v>
      </c>
      <c r="AO388">
        <v>1</v>
      </c>
      <c r="AP388">
        <v>0</v>
      </c>
      <c r="AQ388">
        <v>0</v>
      </c>
      <c r="AS388" s="36">
        <v>816.05</v>
      </c>
      <c r="AT388" s="54">
        <f t="shared" si="113"/>
        <v>811.76550000000009</v>
      </c>
      <c r="AU388" s="42">
        <f t="shared" si="114"/>
        <v>1014.7068750000001</v>
      </c>
      <c r="AV388" s="48"/>
      <c r="AW388" s="48"/>
      <c r="AX388">
        <v>2</v>
      </c>
      <c r="AY388">
        <v>0</v>
      </c>
      <c r="BK388" s="43">
        <f t="shared" si="112"/>
        <v>0.24343713620488958</v>
      </c>
      <c r="BL388" s="55">
        <v>1.3199993999999999</v>
      </c>
      <c r="BM388" s="45">
        <v>1.33</v>
      </c>
      <c r="BN388" s="48">
        <v>1.33</v>
      </c>
      <c r="BO388" s="36">
        <v>1</v>
      </c>
      <c r="BP388"/>
      <c r="BQ388" t="str">
        <f t="shared" si="115"/>
        <v/>
      </c>
      <c r="BR388" t="str">
        <f t="shared" si="116"/>
        <v/>
      </c>
      <c r="BS388" t="str">
        <f t="shared" si="117"/>
        <v/>
      </c>
      <c r="BT388">
        <v>979.26</v>
      </c>
      <c r="CB388">
        <v>100</v>
      </c>
      <c r="CC388">
        <v>100</v>
      </c>
      <c r="CD388" t="s">
        <v>951</v>
      </c>
      <c r="CE388">
        <v>0</v>
      </c>
      <c r="CI388">
        <v>0</v>
      </c>
      <c r="CJ388">
        <v>0</v>
      </c>
      <c r="CM388">
        <v>0</v>
      </c>
      <c r="CO388">
        <v>0</v>
      </c>
      <c r="CP388">
        <v>0</v>
      </c>
      <c r="CQ388">
        <v>0</v>
      </c>
      <c r="CT388">
        <v>0</v>
      </c>
      <c r="CU388">
        <v>0</v>
      </c>
      <c r="CV388">
        <v>0</v>
      </c>
      <c r="CW388" t="e">
        <f>VLOOKUP(A388,'[1]NOUVEAUX TARIFS'!$A$1:$E$467,5,FALSE)</f>
        <v>#N/A</v>
      </c>
    </row>
    <row r="389" spans="1:101" hidden="1">
      <c r="A389" t="s">
        <v>1294</v>
      </c>
      <c r="C389" t="e">
        <f>VLOOKUP(A389,'[1]PRIX D''ACHAT A JOUR'!$A$1:$C$477,3,FALSE)</f>
        <v>#N/A</v>
      </c>
      <c r="D389" t="s">
        <v>1296</v>
      </c>
      <c r="E389">
        <v>6</v>
      </c>
      <c r="F389" t="s">
        <v>1056</v>
      </c>
      <c r="I389" t="s">
        <v>1084</v>
      </c>
      <c r="J389" t="s">
        <v>1085</v>
      </c>
      <c r="K389" t="s">
        <v>1086</v>
      </c>
      <c r="L389" t="s">
        <v>1087</v>
      </c>
      <c r="M389" t="s">
        <v>986</v>
      </c>
      <c r="N389" t="s">
        <v>1294</v>
      </c>
      <c r="O389" t="s">
        <v>1296</v>
      </c>
      <c r="Q389">
        <v>1</v>
      </c>
      <c r="R389">
        <v>1</v>
      </c>
      <c r="S389" s="36">
        <f>VLOOKUP(N389,'[1]Stock définitif au 31122021'!$A$3:$G$422,5,FALSE)</f>
        <v>4</v>
      </c>
      <c r="T389" s="36">
        <f>VLOOKUP(N389,'[1]Stock définitif au 31122021'!$A$3:$G$422,6,FALSE)</f>
        <v>687.9</v>
      </c>
      <c r="U389" s="36" t="str">
        <f>VLOOKUP(N389,'[1]Stock définitif au 31122021'!$A$3:$G$422,3,FALSE)</f>
        <v>AN</v>
      </c>
      <c r="V389" s="36">
        <v>733.11</v>
      </c>
      <c r="W389" s="36">
        <f>VLOOKUP(A389,'[1]EXPORT ARTICLES 03012022'!$A$1:$R$883,18,FALSE)</f>
        <v>733.11</v>
      </c>
      <c r="X389" s="2">
        <f t="shared" si="118"/>
        <v>687.9</v>
      </c>
      <c r="Y389" s="46"/>
      <c r="Z389" s="46"/>
      <c r="AA389" s="53">
        <v>0.25</v>
      </c>
      <c r="AB389" s="42">
        <f t="shared" si="119"/>
        <v>859.875</v>
      </c>
      <c r="AC389" s="42" t="s">
        <v>2917</v>
      </c>
      <c r="AD389">
        <v>733.11</v>
      </c>
      <c r="AE389" t="s">
        <v>932</v>
      </c>
      <c r="AF389">
        <v>0</v>
      </c>
      <c r="AI389" t="s">
        <v>933</v>
      </c>
      <c r="AJ389" t="s">
        <v>934</v>
      </c>
      <c r="AM389" t="s">
        <v>935</v>
      </c>
      <c r="AN389" t="s">
        <v>936</v>
      </c>
      <c r="AP389">
        <v>0</v>
      </c>
      <c r="AQ389">
        <v>0</v>
      </c>
      <c r="AS389" s="36">
        <v>967.71</v>
      </c>
      <c r="AT389" s="54">
        <f t="shared" si="113"/>
        <v>914.90700000000004</v>
      </c>
      <c r="AU389" s="42">
        <f t="shared" si="114"/>
        <v>1143.63375</v>
      </c>
      <c r="AV389" s="48"/>
      <c r="AW389" s="48"/>
      <c r="AX389">
        <v>2</v>
      </c>
      <c r="AY389">
        <v>0</v>
      </c>
      <c r="BK389" s="43">
        <f t="shared" si="112"/>
        <v>0.18179387419784845</v>
      </c>
      <c r="BL389" s="55">
        <v>1.3200065000000001</v>
      </c>
      <c r="BM389" s="45">
        <v>1.33</v>
      </c>
      <c r="BN389" s="48">
        <v>1.33</v>
      </c>
      <c r="BO389" s="36">
        <v>1</v>
      </c>
      <c r="BP389"/>
      <c r="BQ389" t="str">
        <f t="shared" si="115"/>
        <v/>
      </c>
      <c r="BR389" t="str">
        <f t="shared" si="116"/>
        <v/>
      </c>
      <c r="BS389" t="str">
        <f t="shared" si="117"/>
        <v/>
      </c>
      <c r="BT389" s="34">
        <v>1161.25</v>
      </c>
      <c r="CB389">
        <v>100</v>
      </c>
      <c r="CC389">
        <v>100</v>
      </c>
      <c r="CD389" t="s">
        <v>951</v>
      </c>
      <c r="CE389">
        <v>0</v>
      </c>
      <c r="CI389">
        <v>0</v>
      </c>
      <c r="CJ389">
        <v>0</v>
      </c>
      <c r="CM389">
        <v>0</v>
      </c>
      <c r="CO389">
        <v>0</v>
      </c>
      <c r="CP389">
        <v>0</v>
      </c>
      <c r="CQ389">
        <v>0</v>
      </c>
      <c r="CT389">
        <v>0</v>
      </c>
      <c r="CU389">
        <v>0</v>
      </c>
      <c r="CV389">
        <v>0</v>
      </c>
      <c r="CW389" t="e">
        <f>VLOOKUP(A389,'[1]NOUVEAUX TARIFS'!$A$1:$E$467,5,FALSE)</f>
        <v>#N/A</v>
      </c>
    </row>
    <row r="390" spans="1:101" hidden="1">
      <c r="A390" t="s">
        <v>1459</v>
      </c>
      <c r="C390" t="e">
        <f>VLOOKUP(A390,'[1]PRIX D''ACHAT A JOUR'!$A$1:$C$477,3,FALSE)</f>
        <v>#N/A</v>
      </c>
      <c r="D390" t="s">
        <v>1461</v>
      </c>
      <c r="E390">
        <v>6</v>
      </c>
      <c r="F390" t="s">
        <v>1056</v>
      </c>
      <c r="I390" t="s">
        <v>1084</v>
      </c>
      <c r="J390" t="s">
        <v>1085</v>
      </c>
      <c r="K390" t="s">
        <v>1086</v>
      </c>
      <c r="L390" t="s">
        <v>1087</v>
      </c>
      <c r="M390" t="s">
        <v>986</v>
      </c>
      <c r="N390" t="s">
        <v>1459</v>
      </c>
      <c r="O390" t="s">
        <v>1461</v>
      </c>
      <c r="P390">
        <v>1</v>
      </c>
      <c r="Q390">
        <v>1</v>
      </c>
      <c r="R390">
        <v>1</v>
      </c>
      <c r="S390" s="36">
        <f>VLOOKUP(N390,'[1]Stock définitif au 31122021'!$A$3:$G$422,5,FALSE)</f>
        <v>2</v>
      </c>
      <c r="T390" s="36">
        <f>VLOOKUP(N390,'[1]Stock définitif au 31122021'!$A$3:$G$422,6,FALSE)</f>
        <v>760.27</v>
      </c>
      <c r="U390" s="36" t="str">
        <f>VLOOKUP(N390,'[1]Stock définitif au 31122021'!$A$3:$G$422,3,FALSE)</f>
        <v>AN</v>
      </c>
      <c r="V390" s="36">
        <v>809.36</v>
      </c>
      <c r="W390" s="36">
        <f>VLOOKUP(A390,'[1]EXPORT ARTICLES 03012022'!$A$1:$R$883,18,FALSE)</f>
        <v>809.36</v>
      </c>
      <c r="X390" s="2">
        <f t="shared" si="118"/>
        <v>760.27</v>
      </c>
      <c r="Y390" s="46"/>
      <c r="Z390" s="46"/>
      <c r="AA390" s="53">
        <v>0.25</v>
      </c>
      <c r="AB390" s="42">
        <f t="shared" si="119"/>
        <v>950.33749999999998</v>
      </c>
      <c r="AC390" s="42" t="s">
        <v>2917</v>
      </c>
      <c r="AD390">
        <v>809.36</v>
      </c>
      <c r="AE390" t="s">
        <v>932</v>
      </c>
      <c r="AF390">
        <v>0</v>
      </c>
      <c r="AI390" t="s">
        <v>933</v>
      </c>
      <c r="AJ390" t="s">
        <v>934</v>
      </c>
      <c r="AM390" t="s">
        <v>935</v>
      </c>
      <c r="AN390" t="s">
        <v>936</v>
      </c>
      <c r="AO390">
        <v>1</v>
      </c>
      <c r="AP390">
        <v>0</v>
      </c>
      <c r="AQ390">
        <v>0</v>
      </c>
      <c r="AS390" s="63">
        <v>1068.3499999999999</v>
      </c>
      <c r="AT390" s="54">
        <f t="shared" si="113"/>
        <v>1011.1591000000001</v>
      </c>
      <c r="AU390" s="42">
        <f t="shared" si="114"/>
        <v>1263.948875</v>
      </c>
      <c r="AV390" s="48"/>
      <c r="AW390" s="48"/>
      <c r="AX390">
        <v>2</v>
      </c>
      <c r="AY390">
        <v>0</v>
      </c>
      <c r="BK390" s="43">
        <f t="shared" si="112"/>
        <v>0.18308501427434842</v>
      </c>
      <c r="BL390" s="55">
        <v>1.3199936000000001</v>
      </c>
      <c r="BM390" s="45">
        <v>1.33</v>
      </c>
      <c r="BN390" s="48">
        <v>1.33</v>
      </c>
      <c r="BO390" s="36">
        <v>1</v>
      </c>
      <c r="BP390"/>
      <c r="BQ390" t="str">
        <f t="shared" si="115"/>
        <v/>
      </c>
      <c r="BR390" t="str">
        <f t="shared" si="116"/>
        <v/>
      </c>
      <c r="BS390" t="str">
        <f t="shared" si="117"/>
        <v/>
      </c>
      <c r="BT390" s="34">
        <v>1282.02</v>
      </c>
      <c r="CB390">
        <v>100</v>
      </c>
      <c r="CC390">
        <v>100</v>
      </c>
      <c r="CD390" t="s">
        <v>951</v>
      </c>
      <c r="CE390">
        <v>0</v>
      </c>
      <c r="CI390">
        <v>0</v>
      </c>
      <c r="CJ390">
        <v>0</v>
      </c>
      <c r="CM390">
        <v>0</v>
      </c>
      <c r="CO390">
        <v>0</v>
      </c>
      <c r="CP390">
        <v>0</v>
      </c>
      <c r="CQ390">
        <v>0</v>
      </c>
      <c r="CT390">
        <v>0</v>
      </c>
      <c r="CU390">
        <v>0</v>
      </c>
      <c r="CV390">
        <v>0</v>
      </c>
      <c r="CW390" t="e">
        <f>VLOOKUP(A390,'[1]NOUVEAUX TARIFS'!$A$1:$E$467,5,FALSE)</f>
        <v>#N/A</v>
      </c>
    </row>
    <row r="391" spans="1:101" hidden="1">
      <c r="A391" t="s">
        <v>1297</v>
      </c>
      <c r="C391" t="e">
        <f>VLOOKUP(A391,'[1]PRIX D''ACHAT A JOUR'!$A$1:$C$477,3,FALSE)</f>
        <v>#N/A</v>
      </c>
      <c r="D391" t="s">
        <v>1299</v>
      </c>
      <c r="E391">
        <v>6</v>
      </c>
      <c r="F391" t="s">
        <v>1056</v>
      </c>
      <c r="I391" t="s">
        <v>1084</v>
      </c>
      <c r="J391" t="s">
        <v>1085</v>
      </c>
      <c r="K391" t="s">
        <v>1086</v>
      </c>
      <c r="L391" t="s">
        <v>1087</v>
      </c>
      <c r="M391" t="s">
        <v>986</v>
      </c>
      <c r="N391" t="s">
        <v>1297</v>
      </c>
      <c r="O391" t="s">
        <v>1299</v>
      </c>
      <c r="Q391">
        <v>1</v>
      </c>
      <c r="R391">
        <v>1</v>
      </c>
      <c r="S391" s="36">
        <f>VLOOKUP(N391,'[1]Stock définitif au 31122021'!$A$3:$G$422,5,FALSE)</f>
        <v>2</v>
      </c>
      <c r="T391" s="36">
        <f>VLOOKUP(N391,'[1]Stock définitif au 31122021'!$A$3:$G$422,6,FALSE)</f>
        <v>788.1</v>
      </c>
      <c r="U391" s="36" t="str">
        <f>VLOOKUP(N391,'[1]Stock définitif au 31122021'!$A$3:$G$422,3,FALSE)</f>
        <v>AN</v>
      </c>
      <c r="V391" s="36">
        <v>838.68</v>
      </c>
      <c r="W391" s="36">
        <f>VLOOKUP(A391,'[1]EXPORT ARTICLES 03012022'!$A$1:$R$883,18,FALSE)</f>
        <v>838.68</v>
      </c>
      <c r="X391" s="2">
        <f t="shared" si="118"/>
        <v>788.1</v>
      </c>
      <c r="Y391" s="46"/>
      <c r="Z391" s="46"/>
      <c r="AA391" s="53">
        <v>0.25</v>
      </c>
      <c r="AB391" s="42">
        <f t="shared" si="119"/>
        <v>985.125</v>
      </c>
      <c r="AC391" s="42" t="s">
        <v>2917</v>
      </c>
      <c r="AD391">
        <v>838.68</v>
      </c>
      <c r="AE391" t="s">
        <v>932</v>
      </c>
      <c r="AF391">
        <v>0</v>
      </c>
      <c r="AI391" t="s">
        <v>933</v>
      </c>
      <c r="AJ391" t="s">
        <v>934</v>
      </c>
      <c r="AM391" t="s">
        <v>935</v>
      </c>
      <c r="AN391" t="s">
        <v>936</v>
      </c>
      <c r="AP391">
        <v>0</v>
      </c>
      <c r="AQ391">
        <v>0</v>
      </c>
      <c r="AS391" s="63">
        <v>1107.06</v>
      </c>
      <c r="AT391" s="54">
        <f t="shared" si="113"/>
        <v>1048.173</v>
      </c>
      <c r="AU391" s="42">
        <f t="shared" si="114"/>
        <v>1310.2162500000002</v>
      </c>
      <c r="AV391" s="48"/>
      <c r="AW391" s="48"/>
      <c r="AX391">
        <v>2</v>
      </c>
      <c r="AY391">
        <v>0</v>
      </c>
      <c r="BK391" s="43">
        <f t="shared" si="112"/>
        <v>0.1835097013711996</v>
      </c>
      <c r="BL391" s="55">
        <v>1.3200029</v>
      </c>
      <c r="BM391" s="45">
        <v>1.33</v>
      </c>
      <c r="BN391" s="48">
        <v>1.33</v>
      </c>
      <c r="BO391" s="36">
        <v>1</v>
      </c>
      <c r="BP391"/>
      <c r="BQ391" t="str">
        <f t="shared" si="115"/>
        <v/>
      </c>
      <c r="BR391" t="str">
        <f t="shared" si="116"/>
        <v/>
      </c>
      <c r="BS391" t="str">
        <f t="shared" si="117"/>
        <v/>
      </c>
      <c r="BT391" s="34">
        <v>1328.47</v>
      </c>
      <c r="CB391">
        <v>100</v>
      </c>
      <c r="CC391">
        <v>100</v>
      </c>
      <c r="CD391" t="s">
        <v>951</v>
      </c>
      <c r="CE391">
        <v>0</v>
      </c>
      <c r="CI391">
        <v>0</v>
      </c>
      <c r="CJ391">
        <v>0</v>
      </c>
      <c r="CM391">
        <v>0</v>
      </c>
      <c r="CO391">
        <v>0</v>
      </c>
      <c r="CP391">
        <v>0</v>
      </c>
      <c r="CQ391">
        <v>0</v>
      </c>
      <c r="CT391">
        <v>0</v>
      </c>
      <c r="CU391">
        <v>0</v>
      </c>
      <c r="CV391">
        <v>0</v>
      </c>
      <c r="CW391" t="e">
        <f>VLOOKUP(A391,'[1]NOUVEAUX TARIFS'!$A$1:$E$467,5,FALSE)</f>
        <v>#N/A</v>
      </c>
    </row>
    <row r="392" spans="1:101" hidden="1">
      <c r="A392" t="s">
        <v>1453</v>
      </c>
      <c r="C392" t="e">
        <f>VLOOKUP(A392,'[1]PRIX D''ACHAT A JOUR'!$A$1:$C$477,3,FALSE)</f>
        <v>#N/A</v>
      </c>
      <c r="D392" t="s">
        <v>1454</v>
      </c>
      <c r="E392">
        <v>6</v>
      </c>
      <c r="F392" t="s">
        <v>1056</v>
      </c>
      <c r="I392" t="s">
        <v>1084</v>
      </c>
      <c r="J392" t="s">
        <v>1085</v>
      </c>
      <c r="K392" t="s">
        <v>1086</v>
      </c>
      <c r="L392" t="s">
        <v>1087</v>
      </c>
      <c r="M392" t="s">
        <v>986</v>
      </c>
      <c r="N392" t="s">
        <v>1453</v>
      </c>
      <c r="O392" t="s">
        <v>1455</v>
      </c>
      <c r="P392" t="s">
        <v>2956</v>
      </c>
      <c r="Q392">
        <v>9</v>
      </c>
      <c r="R392">
        <v>1</v>
      </c>
      <c r="S392" s="36">
        <f>VLOOKUP(N392,'[1]Stock définitif au 31122021'!$A$3:$G$422,5,FALSE)</f>
        <v>8</v>
      </c>
      <c r="T392" s="36">
        <f>VLOOKUP(N392,'[1]Stock définitif au 31122021'!$A$3:$G$422,6,FALSE)</f>
        <v>156.54</v>
      </c>
      <c r="U392" s="36" t="str">
        <f>VLOOKUP(N392,'[1]Stock définitif au 31122021'!$A$3:$G$422,3,FALSE)</f>
        <v>AN</v>
      </c>
      <c r="V392" s="36">
        <v>1521.14</v>
      </c>
      <c r="W392" s="36">
        <f>VLOOKUP(A392,'[1]EXPORT ARTICLES 03012022'!$A$1:$R$883,18,FALSE)</f>
        <v>1521.14</v>
      </c>
      <c r="X392" s="2">
        <f t="shared" si="118"/>
        <v>156.54</v>
      </c>
      <c r="Y392" s="46"/>
      <c r="Z392" s="46"/>
      <c r="AA392" s="53">
        <v>0.25</v>
      </c>
      <c r="AB392" s="42">
        <f t="shared" si="119"/>
        <v>195.67499999999998</v>
      </c>
      <c r="AC392" s="42" t="s">
        <v>2917</v>
      </c>
      <c r="AD392">
        <v>1521.14</v>
      </c>
      <c r="AE392" t="s">
        <v>932</v>
      </c>
      <c r="AF392">
        <v>0</v>
      </c>
      <c r="AI392" t="s">
        <v>933</v>
      </c>
      <c r="AJ392" t="s">
        <v>934</v>
      </c>
      <c r="AM392" t="s">
        <v>935</v>
      </c>
      <c r="AN392" t="s">
        <v>936</v>
      </c>
      <c r="AO392">
        <v>1</v>
      </c>
      <c r="AP392">
        <v>0</v>
      </c>
      <c r="AQ392">
        <v>0</v>
      </c>
      <c r="AS392" s="36">
        <v>223.1</v>
      </c>
      <c r="AT392" s="54">
        <f t="shared" si="113"/>
        <v>208.19820000000001</v>
      </c>
      <c r="AU392" s="42">
        <f t="shared" si="114"/>
        <v>260.24775</v>
      </c>
      <c r="AV392" s="48"/>
      <c r="AW392" s="48"/>
      <c r="AX392">
        <v>2</v>
      </c>
      <c r="AY392">
        <v>0</v>
      </c>
      <c r="BK392" s="43">
        <f t="shared" si="112"/>
        <v>0.16650717167189602</v>
      </c>
      <c r="BL392" s="55">
        <v>1.3199968</v>
      </c>
      <c r="BM392" s="45">
        <v>1.33</v>
      </c>
      <c r="BN392" s="48">
        <v>1.33</v>
      </c>
      <c r="BO392" s="36">
        <v>1</v>
      </c>
      <c r="BP392"/>
      <c r="BQ392" t="str">
        <f t="shared" si="115"/>
        <v/>
      </c>
      <c r="BR392" t="str">
        <f t="shared" si="116"/>
        <v/>
      </c>
      <c r="BS392" t="str">
        <f t="shared" si="117"/>
        <v/>
      </c>
      <c r="BT392">
        <v>267.72000000000003</v>
      </c>
      <c r="CB392">
        <v>100</v>
      </c>
      <c r="CC392">
        <v>100</v>
      </c>
      <c r="CD392" t="s">
        <v>951</v>
      </c>
      <c r="CE392">
        <v>0</v>
      </c>
      <c r="CI392">
        <v>0</v>
      </c>
      <c r="CJ392">
        <v>0</v>
      </c>
      <c r="CM392">
        <v>0</v>
      </c>
      <c r="CO392">
        <v>0</v>
      </c>
      <c r="CP392">
        <v>0</v>
      </c>
      <c r="CQ392">
        <v>0</v>
      </c>
      <c r="CT392">
        <v>0</v>
      </c>
      <c r="CU392">
        <v>0</v>
      </c>
      <c r="CV392">
        <v>0</v>
      </c>
      <c r="CW392" t="e">
        <f>VLOOKUP(A392,'[1]NOUVEAUX TARIFS'!$A$1:$E$467,5,FALSE)</f>
        <v>#N/A</v>
      </c>
    </row>
    <row r="393" spans="1:101" hidden="1">
      <c r="A393" t="s">
        <v>1285</v>
      </c>
      <c r="C393" t="e">
        <f>VLOOKUP(A393,'[1]PRIX D''ACHAT A JOUR'!$A$1:$C$477,3,FALSE)</f>
        <v>#N/A</v>
      </c>
      <c r="D393" t="s">
        <v>1286</v>
      </c>
      <c r="E393">
        <v>6</v>
      </c>
      <c r="F393" t="s">
        <v>1056</v>
      </c>
      <c r="I393" t="s">
        <v>1084</v>
      </c>
      <c r="J393" t="s">
        <v>1085</v>
      </c>
      <c r="K393" t="s">
        <v>1086</v>
      </c>
      <c r="L393" t="s">
        <v>1087</v>
      </c>
      <c r="M393" t="s">
        <v>986</v>
      </c>
      <c r="N393" t="s">
        <v>1285</v>
      </c>
      <c r="O393" t="s">
        <v>1287</v>
      </c>
      <c r="P393">
        <v>1</v>
      </c>
      <c r="Q393">
        <v>8</v>
      </c>
      <c r="R393">
        <v>1</v>
      </c>
      <c r="S393" s="36">
        <f>VLOOKUP(N393,'[1]Stock définitif au 31122021'!$A$3:$G$422,5,FALSE)</f>
        <v>11</v>
      </c>
      <c r="T393" s="36">
        <f>VLOOKUP(N393,'[1]Stock définitif au 31122021'!$A$3:$G$422,6,FALSE)</f>
        <v>202.56</v>
      </c>
      <c r="U393" s="36" t="str">
        <f>VLOOKUP(N393,'[1]Stock définitif au 31122021'!$A$3:$G$422,3,FALSE)</f>
        <v>AN</v>
      </c>
      <c r="V393" s="36">
        <v>1666.49</v>
      </c>
      <c r="W393" s="36">
        <f>VLOOKUP(A393,'[1]EXPORT ARTICLES 03012022'!$A$1:$R$883,18,FALSE)</f>
        <v>1666.49</v>
      </c>
      <c r="X393" s="2">
        <f t="shared" si="118"/>
        <v>202.56</v>
      </c>
      <c r="Y393" s="46"/>
      <c r="Z393" s="46"/>
      <c r="AA393" s="53">
        <v>0.25</v>
      </c>
      <c r="AB393" s="42">
        <f t="shared" si="119"/>
        <v>253.2</v>
      </c>
      <c r="AC393" s="42" t="s">
        <v>2917</v>
      </c>
      <c r="AD393">
        <v>1666.49</v>
      </c>
      <c r="AE393" t="s">
        <v>932</v>
      </c>
      <c r="AF393">
        <v>0</v>
      </c>
      <c r="AI393" t="s">
        <v>933</v>
      </c>
      <c r="AJ393" t="s">
        <v>934</v>
      </c>
      <c r="AM393" t="s">
        <v>935</v>
      </c>
      <c r="AN393" t="s">
        <v>936</v>
      </c>
      <c r="AO393">
        <v>1</v>
      </c>
      <c r="AP393">
        <v>0</v>
      </c>
      <c r="AQ393">
        <v>0</v>
      </c>
      <c r="AS393" s="36">
        <v>274.97000000000003</v>
      </c>
      <c r="AT393" s="54">
        <f t="shared" si="113"/>
        <v>269.40480000000002</v>
      </c>
      <c r="AU393" s="42">
        <f t="shared" si="114"/>
        <v>336.75600000000003</v>
      </c>
      <c r="AV393" s="48"/>
      <c r="AW393" s="48"/>
      <c r="AX393">
        <v>2</v>
      </c>
      <c r="AY393">
        <v>0</v>
      </c>
      <c r="BK393" s="43">
        <f t="shared" si="112"/>
        <v>0.22470087645925008</v>
      </c>
      <c r="BL393" s="55">
        <v>1.3199959000000001</v>
      </c>
      <c r="BM393" s="45">
        <v>1.33</v>
      </c>
      <c r="BN393" s="48">
        <v>1.33</v>
      </c>
      <c r="BO393" s="36">
        <v>1</v>
      </c>
      <c r="BP393"/>
      <c r="BQ393" t="str">
        <f t="shared" si="115"/>
        <v/>
      </c>
      <c r="BR393" t="str">
        <f t="shared" si="116"/>
        <v/>
      </c>
      <c r="BS393" t="str">
        <f t="shared" si="117"/>
        <v/>
      </c>
      <c r="BT393">
        <v>329.96</v>
      </c>
      <c r="CB393">
        <v>100</v>
      </c>
      <c r="CC393">
        <v>100</v>
      </c>
      <c r="CD393" t="s">
        <v>951</v>
      </c>
      <c r="CE393">
        <v>0</v>
      </c>
      <c r="CI393">
        <v>0</v>
      </c>
      <c r="CJ393">
        <v>0</v>
      </c>
      <c r="CM393">
        <v>0</v>
      </c>
      <c r="CO393">
        <v>0</v>
      </c>
      <c r="CP393">
        <v>0</v>
      </c>
      <c r="CQ393">
        <v>0</v>
      </c>
      <c r="CT393">
        <v>0</v>
      </c>
      <c r="CU393">
        <v>0</v>
      </c>
      <c r="CV393">
        <v>0</v>
      </c>
      <c r="CW393" t="e">
        <f>VLOOKUP(A393,'[1]NOUVEAUX TARIFS'!$A$1:$E$467,5,FALSE)</f>
        <v>#N/A</v>
      </c>
    </row>
    <row r="394" spans="1:101" hidden="1">
      <c r="A394" t="s">
        <v>1288</v>
      </c>
      <c r="C394" t="e">
        <f>VLOOKUP(A394,'[1]PRIX D''ACHAT A JOUR'!$A$1:$C$477,3,FALSE)</f>
        <v>#N/A</v>
      </c>
      <c r="D394" t="s">
        <v>1290</v>
      </c>
      <c r="E394">
        <v>6</v>
      </c>
      <c r="F394" t="s">
        <v>1056</v>
      </c>
      <c r="I394" t="s">
        <v>1084</v>
      </c>
      <c r="J394" t="s">
        <v>1085</v>
      </c>
      <c r="K394" t="s">
        <v>1086</v>
      </c>
      <c r="L394" t="s">
        <v>1087</v>
      </c>
      <c r="M394" t="s">
        <v>986</v>
      </c>
      <c r="N394" t="s">
        <v>1288</v>
      </c>
      <c r="O394" t="s">
        <v>1290</v>
      </c>
      <c r="P394" t="s">
        <v>2957</v>
      </c>
      <c r="Q394">
        <v>8</v>
      </c>
      <c r="R394">
        <v>1</v>
      </c>
      <c r="S394" s="36">
        <f>VLOOKUP(N394,'[1]Stock définitif au 31122021'!$A$3:$G$422,5,FALSE)</f>
        <v>20</v>
      </c>
      <c r="T394" s="36">
        <f>VLOOKUP(N394,'[1]Stock définitif au 31122021'!$A$3:$G$422,6,FALSE)</f>
        <v>227.04</v>
      </c>
      <c r="U394" s="36" t="str">
        <f>VLOOKUP(N394,'[1]Stock définitif au 31122021'!$A$3:$G$422,3,FALSE)</f>
        <v>AN</v>
      </c>
      <c r="V394" s="36">
        <v>1695.74</v>
      </c>
      <c r="W394" s="36">
        <f>VLOOKUP(A394,'[1]EXPORT ARTICLES 03012022'!$A$1:$R$883,18,FALSE)</f>
        <v>1695.74</v>
      </c>
      <c r="X394" s="2">
        <f t="shared" si="118"/>
        <v>227.04</v>
      </c>
      <c r="Y394" s="46"/>
      <c r="Z394" s="46"/>
      <c r="AA394" s="53">
        <v>0.25</v>
      </c>
      <c r="AB394" s="42">
        <f t="shared" si="119"/>
        <v>283.8</v>
      </c>
      <c r="AC394" s="42" t="s">
        <v>2917</v>
      </c>
      <c r="AD394">
        <v>1695.74</v>
      </c>
      <c r="AE394" t="s">
        <v>932</v>
      </c>
      <c r="AF394">
        <v>0</v>
      </c>
      <c r="AI394" t="s">
        <v>933</v>
      </c>
      <c r="AJ394" t="s">
        <v>934</v>
      </c>
      <c r="AM394" t="s">
        <v>935</v>
      </c>
      <c r="AN394" t="s">
        <v>936</v>
      </c>
      <c r="AO394">
        <v>1</v>
      </c>
      <c r="AP394">
        <v>0</v>
      </c>
      <c r="AQ394">
        <v>0</v>
      </c>
      <c r="AS394" s="36">
        <v>279.8</v>
      </c>
      <c r="AT394" s="54">
        <f t="shared" si="113"/>
        <v>301.96320000000003</v>
      </c>
      <c r="AU394" s="42">
        <f t="shared" si="114"/>
        <v>377.45400000000001</v>
      </c>
      <c r="AV394" s="48"/>
      <c r="AW394" s="48"/>
      <c r="AX394">
        <v>2</v>
      </c>
      <c r="AY394">
        <v>0</v>
      </c>
      <c r="BK394" s="43">
        <f t="shared" si="112"/>
        <v>0.34901358112937808</v>
      </c>
      <c r="BL394" s="55">
        <v>1.3200137000000001</v>
      </c>
      <c r="BM394" s="45">
        <v>1.33</v>
      </c>
      <c r="BN394" s="48">
        <v>1.33</v>
      </c>
      <c r="BO394" s="36">
        <v>1</v>
      </c>
      <c r="BP394"/>
      <c r="BQ394" t="str">
        <f t="shared" si="115"/>
        <v/>
      </c>
      <c r="BR394" t="str">
        <f t="shared" si="116"/>
        <v/>
      </c>
      <c r="BS394" t="str">
        <f t="shared" si="117"/>
        <v/>
      </c>
      <c r="BT394">
        <v>335.76</v>
      </c>
      <c r="CB394">
        <v>100</v>
      </c>
      <c r="CC394">
        <v>100</v>
      </c>
      <c r="CD394" t="s">
        <v>951</v>
      </c>
      <c r="CE394">
        <v>0</v>
      </c>
      <c r="CI394">
        <v>0</v>
      </c>
      <c r="CJ394">
        <v>0</v>
      </c>
      <c r="CM394">
        <v>0</v>
      </c>
      <c r="CO394">
        <v>0</v>
      </c>
      <c r="CP394">
        <v>0</v>
      </c>
      <c r="CQ394">
        <v>0</v>
      </c>
      <c r="CT394">
        <v>0</v>
      </c>
      <c r="CU394">
        <v>0</v>
      </c>
      <c r="CV394">
        <v>0</v>
      </c>
      <c r="CW394" t="e">
        <f>VLOOKUP(A394,'[1]NOUVEAUX TARIFS'!$A$1:$E$467,5,FALSE)</f>
        <v>#N/A</v>
      </c>
    </row>
    <row r="395" spans="1:101" hidden="1">
      <c r="A395" t="s">
        <v>1082</v>
      </c>
      <c r="C395" t="e">
        <f>VLOOKUP(A395,'[1]PRIX D''ACHAT A JOUR'!$A$1:$C$477,3,FALSE)</f>
        <v>#N/A</v>
      </c>
      <c r="D395" t="s">
        <v>2958</v>
      </c>
      <c r="E395">
        <v>6</v>
      </c>
      <c r="F395" t="s">
        <v>1056</v>
      </c>
      <c r="I395" t="s">
        <v>1084</v>
      </c>
      <c r="J395" t="s">
        <v>1085</v>
      </c>
      <c r="K395" t="s">
        <v>1086</v>
      </c>
      <c r="L395" t="s">
        <v>1087</v>
      </c>
      <c r="M395" t="s">
        <v>986</v>
      </c>
      <c r="N395" t="s">
        <v>1082</v>
      </c>
      <c r="O395" t="s">
        <v>1088</v>
      </c>
      <c r="P395" t="s">
        <v>2956</v>
      </c>
      <c r="Q395">
        <v>8</v>
      </c>
      <c r="R395">
        <v>1</v>
      </c>
      <c r="S395" s="36">
        <f>VLOOKUP(N395,'[1]Stock définitif au 31122021'!$A$3:$G$422,5,FALSE)</f>
        <v>8</v>
      </c>
      <c r="T395" s="36">
        <f>VLOOKUP(N395,'[1]Stock définitif au 31122021'!$A$3:$G$422,6,FALSE)</f>
        <v>268.42</v>
      </c>
      <c r="U395" s="36" t="str">
        <f>VLOOKUP(N395,'[1]Stock définitif au 31122021'!$A$3:$G$422,3,FALSE)</f>
        <v>AN</v>
      </c>
      <c r="V395" s="36">
        <v>2009.65</v>
      </c>
      <c r="W395" s="36">
        <f>VLOOKUP(A395,'[1]EXPORT ARTICLES 03012022'!$A$1:$R$883,18,FALSE)</f>
        <v>2009.65</v>
      </c>
      <c r="X395" s="2">
        <f t="shared" si="118"/>
        <v>268.42</v>
      </c>
      <c r="Y395" s="46"/>
      <c r="Z395" s="46"/>
      <c r="AA395" s="53">
        <v>0.25</v>
      </c>
      <c r="AB395" s="42">
        <f t="shared" si="119"/>
        <v>335.52500000000003</v>
      </c>
      <c r="AC395" s="42" t="s">
        <v>2917</v>
      </c>
      <c r="AD395">
        <v>2009.65</v>
      </c>
      <c r="AE395" t="s">
        <v>932</v>
      </c>
      <c r="AF395">
        <v>0</v>
      </c>
      <c r="AI395" t="s">
        <v>933</v>
      </c>
      <c r="AJ395" t="s">
        <v>934</v>
      </c>
      <c r="AM395" t="s">
        <v>935</v>
      </c>
      <c r="AN395" t="s">
        <v>936</v>
      </c>
      <c r="AO395">
        <v>1</v>
      </c>
      <c r="AP395">
        <v>0</v>
      </c>
      <c r="AQ395">
        <v>0</v>
      </c>
      <c r="AS395" s="36">
        <v>331.59</v>
      </c>
      <c r="AT395" s="54">
        <f t="shared" si="113"/>
        <v>356.99860000000007</v>
      </c>
      <c r="AU395" s="42">
        <f t="shared" si="114"/>
        <v>446.24825000000004</v>
      </c>
      <c r="AV395" s="48"/>
      <c r="AW395" s="48"/>
      <c r="AX395">
        <v>2</v>
      </c>
      <c r="AY395">
        <v>0</v>
      </c>
      <c r="BK395" s="43">
        <f t="shared" si="112"/>
        <v>0.34578319611568525</v>
      </c>
      <c r="BL395" s="55">
        <v>1.3199909999999999</v>
      </c>
      <c r="BM395" s="45">
        <v>1.33</v>
      </c>
      <c r="BN395" s="48">
        <v>1.33</v>
      </c>
      <c r="BO395" s="36">
        <v>1</v>
      </c>
      <c r="BP395"/>
      <c r="BQ395" t="str">
        <f t="shared" si="115"/>
        <v/>
      </c>
      <c r="BR395" t="str">
        <f t="shared" si="116"/>
        <v/>
      </c>
      <c r="BS395" t="str">
        <f t="shared" si="117"/>
        <v/>
      </c>
      <c r="BT395">
        <v>397.91</v>
      </c>
      <c r="CB395">
        <v>100</v>
      </c>
      <c r="CC395">
        <v>100</v>
      </c>
      <c r="CD395" t="s">
        <v>951</v>
      </c>
      <c r="CE395">
        <v>0</v>
      </c>
      <c r="CI395">
        <v>0</v>
      </c>
      <c r="CJ395">
        <v>0</v>
      </c>
      <c r="CM395">
        <v>0</v>
      </c>
      <c r="CO395">
        <v>0</v>
      </c>
      <c r="CP395">
        <v>0</v>
      </c>
      <c r="CQ395">
        <v>0</v>
      </c>
      <c r="CT395">
        <v>0</v>
      </c>
      <c r="CU395">
        <v>0</v>
      </c>
      <c r="CV395">
        <v>0</v>
      </c>
      <c r="CW395" t="e">
        <f>VLOOKUP(A395,'[1]NOUVEAUX TARIFS'!$A$1:$E$467,5,FALSE)</f>
        <v>#N/A</v>
      </c>
    </row>
    <row r="396" spans="1:101" hidden="1">
      <c r="A396" t="s">
        <v>1090</v>
      </c>
      <c r="C396" t="e">
        <f>VLOOKUP(A396,'[1]PRIX D''ACHAT A JOUR'!$A$1:$C$477,3,FALSE)</f>
        <v>#N/A</v>
      </c>
      <c r="D396" t="s">
        <v>1092</v>
      </c>
      <c r="E396">
        <v>6</v>
      </c>
      <c r="F396" t="s">
        <v>1056</v>
      </c>
      <c r="I396" t="s">
        <v>1084</v>
      </c>
      <c r="J396" t="s">
        <v>1085</v>
      </c>
      <c r="K396" t="s">
        <v>1086</v>
      </c>
      <c r="L396" t="s">
        <v>1087</v>
      </c>
      <c r="M396" t="s">
        <v>986</v>
      </c>
      <c r="N396" t="s">
        <v>1090</v>
      </c>
      <c r="O396" t="s">
        <v>1092</v>
      </c>
      <c r="P396" t="s">
        <v>2956</v>
      </c>
      <c r="Q396">
        <v>8</v>
      </c>
      <c r="R396">
        <v>1</v>
      </c>
      <c r="S396" s="36">
        <f>VLOOKUP(N396,'[1]Stock définitif au 31122021'!$A$3:$G$422,5,FALSE)</f>
        <v>3</v>
      </c>
      <c r="T396" s="36">
        <f>VLOOKUP(N396,'[1]Stock définitif au 31122021'!$A$3:$G$422,6,FALSE)</f>
        <v>317.49</v>
      </c>
      <c r="U396" s="36" t="str">
        <f>VLOOKUP(N396,'[1]Stock définitif au 31122021'!$A$3:$G$422,3,FALSE)</f>
        <v>AN</v>
      </c>
      <c r="V396" s="36">
        <v>2744.73</v>
      </c>
      <c r="W396" s="36">
        <f>VLOOKUP(A396,'[1]EXPORT ARTICLES 03012022'!$A$1:$R$883,18,FALSE)</f>
        <v>2744.73</v>
      </c>
      <c r="X396" s="2">
        <f t="shared" si="118"/>
        <v>317.49</v>
      </c>
      <c r="Y396" s="46"/>
      <c r="Z396" s="46"/>
      <c r="AA396" s="53">
        <v>0.25</v>
      </c>
      <c r="AB396" s="42">
        <f t="shared" si="119"/>
        <v>396.86250000000001</v>
      </c>
      <c r="AC396" s="42" t="s">
        <v>2917</v>
      </c>
      <c r="AD396">
        <v>2744.73</v>
      </c>
      <c r="AE396" t="s">
        <v>932</v>
      </c>
      <c r="AF396">
        <v>0</v>
      </c>
      <c r="AI396" t="s">
        <v>933</v>
      </c>
      <c r="AJ396" t="s">
        <v>934</v>
      </c>
      <c r="AM396" t="s">
        <v>935</v>
      </c>
      <c r="AN396" t="s">
        <v>936</v>
      </c>
      <c r="AO396" t="s">
        <v>1089</v>
      </c>
      <c r="AP396">
        <v>0</v>
      </c>
      <c r="AQ396">
        <v>0</v>
      </c>
      <c r="AS396" s="36">
        <v>452.88</v>
      </c>
      <c r="AT396" s="54">
        <f t="shared" si="113"/>
        <v>422.26170000000002</v>
      </c>
      <c r="AU396" s="42">
        <f t="shared" si="114"/>
        <v>527.82712500000002</v>
      </c>
      <c r="AV396" s="48"/>
      <c r="AW396" s="48"/>
      <c r="AX396">
        <v>2</v>
      </c>
      <c r="AY396">
        <v>0</v>
      </c>
      <c r="BK396" s="43">
        <f t="shared" si="112"/>
        <v>0.16549003047164818</v>
      </c>
      <c r="BL396" s="55">
        <v>1.3199987</v>
      </c>
      <c r="BM396" s="45">
        <v>1.33</v>
      </c>
      <c r="BN396" s="48">
        <v>1.33</v>
      </c>
      <c r="BO396" s="36">
        <v>1</v>
      </c>
      <c r="BP396"/>
      <c r="BQ396" t="str">
        <f t="shared" si="115"/>
        <v/>
      </c>
      <c r="BR396" t="str">
        <f t="shared" si="116"/>
        <v/>
      </c>
      <c r="BS396" t="str">
        <f t="shared" si="117"/>
        <v/>
      </c>
      <c r="BT396">
        <v>543.46</v>
      </c>
      <c r="CB396">
        <v>100</v>
      </c>
      <c r="CC396">
        <v>100</v>
      </c>
      <c r="CD396" t="s">
        <v>951</v>
      </c>
      <c r="CE396">
        <v>0</v>
      </c>
      <c r="CI396">
        <v>0</v>
      </c>
      <c r="CJ396">
        <v>0</v>
      </c>
      <c r="CM396">
        <v>0</v>
      </c>
      <c r="CO396">
        <v>0</v>
      </c>
      <c r="CP396">
        <v>0</v>
      </c>
      <c r="CQ396">
        <v>0</v>
      </c>
      <c r="CT396">
        <v>0</v>
      </c>
      <c r="CU396">
        <v>0</v>
      </c>
      <c r="CV396">
        <v>0</v>
      </c>
      <c r="CW396" t="e">
        <f>VLOOKUP(A396,'[1]NOUVEAUX TARIFS'!$A$1:$E$467,5,FALSE)</f>
        <v>#N/A</v>
      </c>
    </row>
    <row r="397" spans="1:101" hidden="1">
      <c r="A397" t="s">
        <v>1093</v>
      </c>
      <c r="C397" t="e">
        <f>VLOOKUP(A397,'[1]PRIX D''ACHAT A JOUR'!$A$1:$C$477,3,FALSE)</f>
        <v>#N/A</v>
      </c>
      <c r="D397" t="s">
        <v>1095</v>
      </c>
      <c r="E397">
        <v>6</v>
      </c>
      <c r="F397" t="s">
        <v>1056</v>
      </c>
      <c r="I397" t="s">
        <v>1084</v>
      </c>
      <c r="J397" t="s">
        <v>1085</v>
      </c>
      <c r="K397" t="s">
        <v>1086</v>
      </c>
      <c r="L397" t="s">
        <v>1087</v>
      </c>
      <c r="M397" t="s">
        <v>986</v>
      </c>
      <c r="N397" t="s">
        <v>1093</v>
      </c>
      <c r="O397" t="s">
        <v>1095</v>
      </c>
      <c r="P397" t="s">
        <v>2956</v>
      </c>
      <c r="Q397">
        <v>4</v>
      </c>
      <c r="R397">
        <v>1</v>
      </c>
      <c r="S397" s="36">
        <f>VLOOKUP(N397,'[1]Stock définitif au 31122021'!$A$3:$G$422,5,FALSE)</f>
        <v>5</v>
      </c>
      <c r="T397" s="36">
        <f>VLOOKUP(N397,'[1]Stock définitif au 31122021'!$A$3:$G$422,6,FALSE)</f>
        <v>358.88</v>
      </c>
      <c r="U397" s="36" t="str">
        <f>VLOOKUP(N397,'[1]Stock définitif au 31122021'!$A$3:$G$422,3,FALSE)</f>
        <v>AN</v>
      </c>
      <c r="V397" s="36">
        <v>1548.31</v>
      </c>
      <c r="W397" s="36">
        <f>VLOOKUP(A397,'[1]EXPORT ARTICLES 03012022'!$A$1:$R$883,18,FALSE)</f>
        <v>1548.31</v>
      </c>
      <c r="X397" s="2">
        <f t="shared" si="118"/>
        <v>358.88</v>
      </c>
      <c r="Y397" s="46"/>
      <c r="Z397" s="46"/>
      <c r="AA397" s="53">
        <v>0.25</v>
      </c>
      <c r="AB397" s="42">
        <f t="shared" si="119"/>
        <v>448.6</v>
      </c>
      <c r="AC397" s="42" t="s">
        <v>2917</v>
      </c>
      <c r="AD397">
        <v>1548.31</v>
      </c>
      <c r="AE397" t="s">
        <v>932</v>
      </c>
      <c r="AF397">
        <v>0</v>
      </c>
      <c r="AI397" t="s">
        <v>933</v>
      </c>
      <c r="AJ397" t="s">
        <v>934</v>
      </c>
      <c r="AM397" t="s">
        <v>935</v>
      </c>
      <c r="AN397" t="s">
        <v>936</v>
      </c>
      <c r="AP397">
        <v>0</v>
      </c>
      <c r="AQ397">
        <v>0</v>
      </c>
      <c r="AS397" s="36">
        <v>510.94</v>
      </c>
      <c r="AT397" s="54">
        <f t="shared" si="113"/>
        <v>477.31040000000002</v>
      </c>
      <c r="AU397" s="42">
        <f t="shared" si="114"/>
        <v>596.63800000000003</v>
      </c>
      <c r="AV397" s="48"/>
      <c r="AW397" s="48"/>
      <c r="AX397">
        <v>2</v>
      </c>
      <c r="AY397">
        <v>0</v>
      </c>
      <c r="BK397" s="43">
        <f t="shared" si="112"/>
        <v>0.1677261517986457</v>
      </c>
      <c r="BL397" s="55">
        <v>1.3199940999999999</v>
      </c>
      <c r="BM397" s="45">
        <v>1.33</v>
      </c>
      <c r="BN397" s="48">
        <v>1.33</v>
      </c>
      <c r="BO397" s="36">
        <v>1</v>
      </c>
      <c r="BP397"/>
      <c r="BQ397" t="str">
        <f t="shared" si="115"/>
        <v/>
      </c>
      <c r="BR397" t="str">
        <f t="shared" si="116"/>
        <v/>
      </c>
      <c r="BS397" t="str">
        <f t="shared" si="117"/>
        <v/>
      </c>
      <c r="BT397">
        <v>613.13</v>
      </c>
      <c r="CB397">
        <v>100</v>
      </c>
      <c r="CC397">
        <v>100</v>
      </c>
      <c r="CD397" t="s">
        <v>951</v>
      </c>
      <c r="CE397">
        <v>0</v>
      </c>
      <c r="CI397">
        <v>0</v>
      </c>
      <c r="CJ397">
        <v>0</v>
      </c>
      <c r="CM397">
        <v>0</v>
      </c>
      <c r="CO397">
        <v>0</v>
      </c>
      <c r="CP397">
        <v>0</v>
      </c>
      <c r="CQ397">
        <v>0</v>
      </c>
      <c r="CT397">
        <v>0</v>
      </c>
      <c r="CU397">
        <v>0</v>
      </c>
      <c r="CV397">
        <v>0</v>
      </c>
      <c r="CW397" t="e">
        <f>VLOOKUP(A397,'[1]NOUVEAUX TARIFS'!$A$1:$E$467,5,FALSE)</f>
        <v>#N/A</v>
      </c>
    </row>
    <row r="398" spans="1:101" hidden="1">
      <c r="A398" t="s">
        <v>1096</v>
      </c>
      <c r="C398" t="e">
        <f>VLOOKUP(A398,'[1]PRIX D''ACHAT A JOUR'!$A$1:$C$477,3,FALSE)</f>
        <v>#N/A</v>
      </c>
      <c r="D398" t="s">
        <v>1098</v>
      </c>
      <c r="E398">
        <v>6</v>
      </c>
      <c r="F398" t="s">
        <v>1056</v>
      </c>
      <c r="I398" t="s">
        <v>1084</v>
      </c>
      <c r="J398" t="s">
        <v>1085</v>
      </c>
      <c r="K398" t="s">
        <v>1086</v>
      </c>
      <c r="L398" t="s">
        <v>1087</v>
      </c>
      <c r="M398" t="s">
        <v>986</v>
      </c>
      <c r="N398" t="s">
        <v>1096</v>
      </c>
      <c r="O398" t="s">
        <v>1098</v>
      </c>
      <c r="P398" t="s">
        <v>2956</v>
      </c>
      <c r="Q398">
        <v>4</v>
      </c>
      <c r="R398">
        <v>1</v>
      </c>
      <c r="S398" s="36" t="e">
        <f>VLOOKUP(N398,'[1]Stock définitif au 31122021'!$A$3:$G$422,5,FALSE)</f>
        <v>#N/A</v>
      </c>
      <c r="T398" s="36" t="e">
        <f>VLOOKUP(N398,'[1]Stock définitif au 31122021'!$A$3:$G$422,6,FALSE)</f>
        <v>#N/A</v>
      </c>
      <c r="U398" s="36" t="e">
        <f>VLOOKUP(N398,'[1]Stock définitif au 31122021'!$A$3:$G$422,3,FALSE)</f>
        <v>#N/A</v>
      </c>
      <c r="V398" s="36">
        <v>1742.66</v>
      </c>
      <c r="W398" s="36">
        <f>VLOOKUP(A398,'[1]EXPORT ARTICLES 03012022'!$A$1:$R$883,18,FALSE)</f>
        <v>1742.66</v>
      </c>
      <c r="X398" s="2">
        <v>400.26</v>
      </c>
      <c r="Y398" s="46"/>
      <c r="Z398" s="46"/>
      <c r="AA398" s="53">
        <v>0.25</v>
      </c>
      <c r="AB398" s="42">
        <f t="shared" si="119"/>
        <v>500.32499999999999</v>
      </c>
      <c r="AC398" s="42" t="s">
        <v>2917</v>
      </c>
      <c r="AD398">
        <v>1742.66</v>
      </c>
      <c r="AE398" t="s">
        <v>932</v>
      </c>
      <c r="AF398">
        <v>0</v>
      </c>
      <c r="AI398" t="s">
        <v>933</v>
      </c>
      <c r="AJ398" t="s">
        <v>934</v>
      </c>
      <c r="AM398" t="s">
        <v>935</v>
      </c>
      <c r="AN398" t="s">
        <v>936</v>
      </c>
      <c r="AP398">
        <v>0</v>
      </c>
      <c r="AQ398">
        <v>0</v>
      </c>
      <c r="AS398" s="36">
        <v>575.08000000000004</v>
      </c>
      <c r="AT398" s="54">
        <f t="shared" si="113"/>
        <v>532.34580000000005</v>
      </c>
      <c r="AU398" s="42">
        <f t="shared" si="114"/>
        <v>665.43225000000007</v>
      </c>
      <c r="AV398" s="48"/>
      <c r="AW398" s="48"/>
      <c r="AX398">
        <v>2</v>
      </c>
      <c r="AY398">
        <v>0</v>
      </c>
      <c r="BK398" s="43">
        <f t="shared" si="112"/>
        <v>0.15711248869722477</v>
      </c>
      <c r="BL398" s="55">
        <v>1.3200050000000001</v>
      </c>
      <c r="BM398" s="45">
        <v>1.33</v>
      </c>
      <c r="BN398" s="48">
        <v>1.33</v>
      </c>
      <c r="BO398" s="36">
        <v>1</v>
      </c>
      <c r="BP398"/>
      <c r="BQ398" t="str">
        <f t="shared" si="115"/>
        <v/>
      </c>
      <c r="BR398" t="str">
        <f t="shared" si="116"/>
        <v/>
      </c>
      <c r="BS398" t="str">
        <f t="shared" si="117"/>
        <v/>
      </c>
      <c r="BT398">
        <v>690.1</v>
      </c>
      <c r="CB398">
        <v>100</v>
      </c>
      <c r="CC398">
        <v>100</v>
      </c>
      <c r="CD398" t="s">
        <v>951</v>
      </c>
      <c r="CE398">
        <v>0</v>
      </c>
      <c r="CI398">
        <v>0</v>
      </c>
      <c r="CJ398">
        <v>0</v>
      </c>
      <c r="CM398">
        <v>0</v>
      </c>
      <c r="CO398">
        <v>0</v>
      </c>
      <c r="CP398">
        <v>0</v>
      </c>
      <c r="CQ398">
        <v>0</v>
      </c>
      <c r="CT398">
        <v>0</v>
      </c>
      <c r="CU398">
        <v>0</v>
      </c>
      <c r="CV398">
        <v>0</v>
      </c>
      <c r="CW398" t="e">
        <f>VLOOKUP(A398,'[1]NOUVEAUX TARIFS'!$A$1:$E$467,5,FALSE)</f>
        <v>#N/A</v>
      </c>
    </row>
    <row r="399" spans="1:101" hidden="1">
      <c r="A399" t="s">
        <v>1099</v>
      </c>
      <c r="C399" t="e">
        <f>VLOOKUP(A399,'[1]PRIX D''ACHAT A JOUR'!$A$1:$C$477,3,FALSE)</f>
        <v>#N/A</v>
      </c>
      <c r="D399" t="s">
        <v>1101</v>
      </c>
      <c r="E399">
        <v>6</v>
      </c>
      <c r="F399" t="s">
        <v>1056</v>
      </c>
      <c r="I399" t="s">
        <v>1084</v>
      </c>
      <c r="J399" t="s">
        <v>1085</v>
      </c>
      <c r="K399" t="s">
        <v>1086</v>
      </c>
      <c r="L399" t="s">
        <v>1087</v>
      </c>
      <c r="M399" t="s">
        <v>986</v>
      </c>
      <c r="N399" t="s">
        <v>1099</v>
      </c>
      <c r="O399" t="s">
        <v>1101</v>
      </c>
      <c r="P399" t="s">
        <v>2956</v>
      </c>
      <c r="Q399">
        <v>4</v>
      </c>
      <c r="R399">
        <v>1</v>
      </c>
      <c r="S399" s="36">
        <f>VLOOKUP(N399,'[1]Stock définitif au 31122021'!$A$3:$G$422,5,FALSE)</f>
        <v>2</v>
      </c>
      <c r="T399" s="36">
        <f>VLOOKUP(N399,'[1]Stock définitif au 31122021'!$A$3:$G$422,6,FALSE)</f>
        <v>428.74</v>
      </c>
      <c r="U399" s="36" t="str">
        <f>VLOOKUP(N399,'[1]Stock définitif au 31122021'!$A$3:$G$422,3,FALSE)</f>
        <v>AN</v>
      </c>
      <c r="V399" s="36">
        <v>1733.69</v>
      </c>
      <c r="W399" s="36">
        <f>VLOOKUP(A399,'[1]EXPORT ARTICLES 03012022'!$A$1:$R$883,18,FALSE)</f>
        <v>1733.69</v>
      </c>
      <c r="X399" s="2">
        <f>T399</f>
        <v>428.74</v>
      </c>
      <c r="Y399" s="46"/>
      <c r="Z399" s="46"/>
      <c r="AA399" s="53">
        <v>0.25</v>
      </c>
      <c r="AB399" s="42">
        <f t="shared" si="119"/>
        <v>535.92499999999995</v>
      </c>
      <c r="AC399" s="42" t="s">
        <v>2917</v>
      </c>
      <c r="AD399">
        <v>1733.69</v>
      </c>
      <c r="AE399" t="s">
        <v>932</v>
      </c>
      <c r="AF399">
        <v>0</v>
      </c>
      <c r="AI399" t="s">
        <v>933</v>
      </c>
      <c r="AJ399" t="s">
        <v>934</v>
      </c>
      <c r="AM399" t="s">
        <v>935</v>
      </c>
      <c r="AN399" t="s">
        <v>936</v>
      </c>
      <c r="AP399">
        <v>0</v>
      </c>
      <c r="AQ399">
        <v>0</v>
      </c>
      <c r="AS399" s="36">
        <v>572.12</v>
      </c>
      <c r="AT399" s="54">
        <f t="shared" si="113"/>
        <v>570.2242</v>
      </c>
      <c r="AU399" s="42">
        <f t="shared" si="114"/>
        <v>712.78025000000002</v>
      </c>
      <c r="AV399" s="48"/>
      <c r="AW399" s="48"/>
      <c r="AX399">
        <v>2</v>
      </c>
      <c r="AY399">
        <v>0</v>
      </c>
      <c r="BK399" s="43">
        <f t="shared" si="112"/>
        <v>0.24585794938124872</v>
      </c>
      <c r="BL399" s="55">
        <v>1.3200053</v>
      </c>
      <c r="BM399" s="45">
        <v>1.33</v>
      </c>
      <c r="BN399" s="48">
        <v>1.33</v>
      </c>
      <c r="BO399" s="36">
        <v>1</v>
      </c>
      <c r="BP399"/>
      <c r="BQ399" t="str">
        <f t="shared" si="115"/>
        <v/>
      </c>
      <c r="BR399" t="str">
        <f t="shared" si="116"/>
        <v/>
      </c>
      <c r="BS399" t="str">
        <f t="shared" si="117"/>
        <v/>
      </c>
      <c r="BT399">
        <v>686.54</v>
      </c>
      <c r="CB399">
        <v>100</v>
      </c>
      <c r="CC399">
        <v>100</v>
      </c>
      <c r="CD399" t="s">
        <v>951</v>
      </c>
      <c r="CE399">
        <v>0</v>
      </c>
      <c r="CI399">
        <v>0</v>
      </c>
      <c r="CJ399">
        <v>0</v>
      </c>
      <c r="CM399">
        <v>0</v>
      </c>
      <c r="CO399">
        <v>0</v>
      </c>
      <c r="CP399">
        <v>0</v>
      </c>
      <c r="CQ399">
        <v>0</v>
      </c>
      <c r="CT399">
        <v>0</v>
      </c>
      <c r="CU399">
        <v>0</v>
      </c>
      <c r="CV399">
        <v>0</v>
      </c>
      <c r="CW399" t="e">
        <f>VLOOKUP(A399,'[1]NOUVEAUX TARIFS'!$A$1:$E$467,5,FALSE)</f>
        <v>#N/A</v>
      </c>
    </row>
    <row r="400" spans="1:101" hidden="1">
      <c r="A400" t="s">
        <v>1267</v>
      </c>
      <c r="C400" t="e">
        <f>VLOOKUP(A400,'[1]PRIX D''ACHAT A JOUR'!$A$1:$C$477,3,FALSE)</f>
        <v>#N/A</v>
      </c>
      <c r="D400" t="s">
        <v>1268</v>
      </c>
      <c r="E400">
        <v>6</v>
      </c>
      <c r="F400" t="s">
        <v>1056</v>
      </c>
      <c r="I400" t="s">
        <v>1057</v>
      </c>
      <c r="J400" t="s">
        <v>1058</v>
      </c>
      <c r="K400" t="s">
        <v>1059</v>
      </c>
      <c r="L400" t="s">
        <v>1060</v>
      </c>
      <c r="M400" t="s">
        <v>986</v>
      </c>
      <c r="N400" t="s">
        <v>1267</v>
      </c>
      <c r="O400" t="s">
        <v>1269</v>
      </c>
      <c r="P400">
        <v>1</v>
      </c>
      <c r="Q400">
        <v>1</v>
      </c>
      <c r="R400">
        <v>1</v>
      </c>
      <c r="S400" s="36" t="e">
        <f>VLOOKUP(N400,'[1]Stock définitif au 31122021'!$A$3:$G$422,5,FALSE)</f>
        <v>#N/A</v>
      </c>
      <c r="T400" s="36" t="e">
        <f>VLOOKUP(N400,'[1]Stock définitif au 31122021'!$A$3:$G$422,6,FALSE)</f>
        <v>#N/A</v>
      </c>
      <c r="U400" s="36" t="e">
        <f>VLOOKUP(N400,'[1]Stock définitif au 31122021'!$A$3:$G$422,3,FALSE)</f>
        <v>#N/A</v>
      </c>
      <c r="V400" s="36">
        <v>631.46</v>
      </c>
      <c r="W400" s="36">
        <f>VLOOKUP(A400,'[1]EXPORT ARTICLES 03012022'!$A$1:$R$883,18,FALSE)</f>
        <v>631.46</v>
      </c>
      <c r="X400" s="2">
        <f t="shared" ref="X400:X417" si="120">+W400</f>
        <v>631.46</v>
      </c>
      <c r="Y400" s="46"/>
      <c r="Z400" s="46"/>
      <c r="AA400" s="53"/>
      <c r="AB400" s="41">
        <f t="shared" ref="AB400:AB417" si="121">+X400*(1+AA400)</f>
        <v>631.46</v>
      </c>
      <c r="AC400" s="42" t="s">
        <v>2917</v>
      </c>
      <c r="AD400">
        <v>631.46</v>
      </c>
      <c r="AE400" t="s">
        <v>932</v>
      </c>
      <c r="AF400">
        <v>0</v>
      </c>
      <c r="AI400" t="s">
        <v>933</v>
      </c>
      <c r="AJ400" t="s">
        <v>934</v>
      </c>
      <c r="AM400" t="s">
        <v>935</v>
      </c>
      <c r="AN400" t="s">
        <v>936</v>
      </c>
      <c r="AO400">
        <v>1</v>
      </c>
      <c r="AP400">
        <v>0</v>
      </c>
      <c r="AQ400">
        <v>0</v>
      </c>
      <c r="AS400" s="36">
        <v>833.53</v>
      </c>
      <c r="AT400" s="54">
        <f t="shared" si="113"/>
        <v>839.84180000000015</v>
      </c>
      <c r="AU400" s="42">
        <f t="shared" si="114"/>
        <v>839.84180000000015</v>
      </c>
      <c r="AV400" s="48"/>
      <c r="AW400" s="48"/>
      <c r="AX400">
        <v>2</v>
      </c>
      <c r="AY400">
        <v>0</v>
      </c>
      <c r="BB400">
        <v>1</v>
      </c>
      <c r="BC400">
        <v>1</v>
      </c>
      <c r="BK400" s="43">
        <f t="shared" si="112"/>
        <v>7.5723729199910928E-3</v>
      </c>
      <c r="BL400" s="55">
        <v>1.3200044</v>
      </c>
      <c r="BM400" s="45">
        <v>1.33</v>
      </c>
      <c r="BN400" s="48">
        <v>1.33</v>
      </c>
      <c r="BO400" s="36">
        <v>1</v>
      </c>
      <c r="BP400"/>
      <c r="BQ400" t="str">
        <f t="shared" si="115"/>
        <v/>
      </c>
      <c r="BR400" t="str">
        <f t="shared" si="116"/>
        <v/>
      </c>
      <c r="BS400" t="str">
        <f t="shared" si="117"/>
        <v/>
      </c>
      <c r="BT400" s="34">
        <v>1000.24</v>
      </c>
      <c r="CB400">
        <v>100</v>
      </c>
      <c r="CC400">
        <v>100</v>
      </c>
      <c r="CD400" t="s">
        <v>960</v>
      </c>
      <c r="CE400">
        <v>0</v>
      </c>
      <c r="CI400">
        <v>0</v>
      </c>
      <c r="CJ400">
        <v>0</v>
      </c>
      <c r="CM400">
        <v>0</v>
      </c>
      <c r="CO400">
        <v>0</v>
      </c>
      <c r="CP400">
        <v>0</v>
      </c>
      <c r="CQ400">
        <v>0</v>
      </c>
      <c r="CT400">
        <v>0</v>
      </c>
      <c r="CU400">
        <v>0</v>
      </c>
      <c r="CV400">
        <v>0</v>
      </c>
      <c r="CW400" t="e">
        <f>VLOOKUP(A400,'[1]NOUVEAUX TARIFS'!$A$1:$E$467,5,FALSE)</f>
        <v>#N/A</v>
      </c>
    </row>
    <row r="401" spans="1:101" hidden="1">
      <c r="A401" t="s">
        <v>1078</v>
      </c>
      <c r="C401" t="e">
        <f>VLOOKUP(A401,'[1]PRIX D''ACHAT A JOUR'!$A$1:$C$477,3,FALSE)</f>
        <v>#N/A</v>
      </c>
      <c r="D401" t="s">
        <v>1079</v>
      </c>
      <c r="E401">
        <v>6</v>
      </c>
      <c r="F401" t="s">
        <v>1056</v>
      </c>
      <c r="I401" t="s">
        <v>1057</v>
      </c>
      <c r="J401" t="s">
        <v>1058</v>
      </c>
      <c r="K401" t="s">
        <v>1059</v>
      </c>
      <c r="L401" t="s">
        <v>1060</v>
      </c>
      <c r="M401" t="s">
        <v>986</v>
      </c>
      <c r="N401" t="s">
        <v>1080</v>
      </c>
      <c r="O401" t="s">
        <v>1081</v>
      </c>
      <c r="Q401">
        <v>1</v>
      </c>
      <c r="R401">
        <v>1</v>
      </c>
      <c r="S401" s="36" t="e">
        <f>VLOOKUP(N401,'[1]Stock définitif au 31122021'!$A$3:$G$422,5,FALSE)</f>
        <v>#N/A</v>
      </c>
      <c r="T401" s="36" t="e">
        <f>VLOOKUP(N401,'[1]Stock définitif au 31122021'!$A$3:$G$422,6,FALSE)</f>
        <v>#N/A</v>
      </c>
      <c r="U401" s="36" t="e">
        <f>VLOOKUP(N401,'[1]Stock définitif au 31122021'!$A$3:$G$422,3,FALSE)</f>
        <v>#N/A</v>
      </c>
      <c r="V401" s="36">
        <v>476.69</v>
      </c>
      <c r="W401" s="36">
        <f>VLOOKUP(A401,'[1]EXPORT ARTICLES 03012022'!$A$1:$R$883,18,FALSE)</f>
        <v>476.69</v>
      </c>
      <c r="X401" s="2">
        <f t="shared" si="120"/>
        <v>476.69</v>
      </c>
      <c r="Y401" s="46"/>
      <c r="Z401" s="46"/>
      <c r="AA401" s="53"/>
      <c r="AB401" s="41">
        <f t="shared" si="121"/>
        <v>476.69</v>
      </c>
      <c r="AC401" s="42" t="s">
        <v>2917</v>
      </c>
      <c r="AD401">
        <v>476.69</v>
      </c>
      <c r="AE401" t="s">
        <v>932</v>
      </c>
      <c r="AF401">
        <v>0</v>
      </c>
      <c r="AI401" t="s">
        <v>933</v>
      </c>
      <c r="AJ401" t="s">
        <v>934</v>
      </c>
      <c r="AM401" t="s">
        <v>935</v>
      </c>
      <c r="AN401" t="s">
        <v>936</v>
      </c>
      <c r="AO401">
        <v>1</v>
      </c>
      <c r="AP401">
        <v>0</v>
      </c>
      <c r="AQ401">
        <v>0</v>
      </c>
      <c r="AS401" s="36">
        <v>629.23</v>
      </c>
      <c r="AT401" s="54">
        <f t="shared" si="113"/>
        <v>633.99770000000001</v>
      </c>
      <c r="AU401" s="42">
        <f t="shared" si="114"/>
        <v>633.99770000000001</v>
      </c>
      <c r="AV401" s="48"/>
      <c r="AW401" s="48"/>
      <c r="AX401">
        <v>2</v>
      </c>
      <c r="AY401">
        <v>0</v>
      </c>
      <c r="BB401">
        <v>1</v>
      </c>
      <c r="BC401">
        <v>1</v>
      </c>
      <c r="BK401" s="43">
        <f t="shared" si="112"/>
        <v>7.577038602736663E-3</v>
      </c>
      <c r="BL401" s="55">
        <v>1.3199983</v>
      </c>
      <c r="BM401" s="45">
        <v>1.33</v>
      </c>
      <c r="BN401" s="48">
        <v>1.33</v>
      </c>
      <c r="BO401" s="36">
        <v>1</v>
      </c>
      <c r="BP401"/>
      <c r="BQ401" t="str">
        <f t="shared" si="115"/>
        <v/>
      </c>
      <c r="BR401" t="str">
        <f t="shared" si="116"/>
        <v/>
      </c>
      <c r="BS401" t="str">
        <f t="shared" si="117"/>
        <v/>
      </c>
      <c r="BT401">
        <v>755.08</v>
      </c>
      <c r="CB401">
        <v>100</v>
      </c>
      <c r="CC401">
        <v>100</v>
      </c>
      <c r="CD401" t="s">
        <v>960</v>
      </c>
      <c r="CE401">
        <v>0</v>
      </c>
      <c r="CI401">
        <v>0</v>
      </c>
      <c r="CJ401">
        <v>0</v>
      </c>
      <c r="CM401">
        <v>0</v>
      </c>
      <c r="CO401">
        <v>0</v>
      </c>
      <c r="CP401">
        <v>0</v>
      </c>
      <c r="CQ401">
        <v>0</v>
      </c>
      <c r="CT401">
        <v>0</v>
      </c>
      <c r="CU401">
        <v>0</v>
      </c>
      <c r="CV401">
        <v>0</v>
      </c>
      <c r="CW401" t="e">
        <f>VLOOKUP(A401,'[1]NOUVEAUX TARIFS'!$A$1:$E$467,5,FALSE)</f>
        <v>#N/A</v>
      </c>
    </row>
    <row r="402" spans="1:101" hidden="1">
      <c r="A402" t="s">
        <v>1264</v>
      </c>
      <c r="C402" t="e">
        <f>VLOOKUP(A402,'[1]PRIX D''ACHAT A JOUR'!$A$1:$C$477,3,FALSE)</f>
        <v>#N/A</v>
      </c>
      <c r="D402" t="s">
        <v>1265</v>
      </c>
      <c r="E402">
        <v>6</v>
      </c>
      <c r="F402" t="s">
        <v>1056</v>
      </c>
      <c r="I402" t="s">
        <v>1057</v>
      </c>
      <c r="J402" t="s">
        <v>1058</v>
      </c>
      <c r="K402" t="s">
        <v>1059</v>
      </c>
      <c r="L402" t="s">
        <v>1060</v>
      </c>
      <c r="M402" t="s">
        <v>986</v>
      </c>
      <c r="N402" t="s">
        <v>1264</v>
      </c>
      <c r="O402" t="s">
        <v>1266</v>
      </c>
      <c r="P402">
        <v>1</v>
      </c>
      <c r="Q402">
        <v>1</v>
      </c>
      <c r="R402">
        <v>1</v>
      </c>
      <c r="S402" s="36" t="e">
        <f>VLOOKUP(N402,'[1]Stock définitif au 31122021'!$A$3:$G$422,5,FALSE)</f>
        <v>#N/A</v>
      </c>
      <c r="T402" s="36" t="e">
        <f>VLOOKUP(N402,'[1]Stock définitif au 31122021'!$A$3:$G$422,6,FALSE)</f>
        <v>#N/A</v>
      </c>
      <c r="U402" s="36" t="e">
        <f>VLOOKUP(N402,'[1]Stock définitif au 31122021'!$A$3:$G$422,3,FALSE)</f>
        <v>#N/A</v>
      </c>
      <c r="V402" s="36">
        <v>513.83000000000004</v>
      </c>
      <c r="W402" s="36">
        <f>VLOOKUP(A402,'[1]EXPORT ARTICLES 03012022'!$A$1:$R$883,18,FALSE)</f>
        <v>513.83000000000004</v>
      </c>
      <c r="X402" s="2">
        <f t="shared" si="120"/>
        <v>513.83000000000004</v>
      </c>
      <c r="Y402" s="46"/>
      <c r="Z402" s="46"/>
      <c r="AA402" s="53"/>
      <c r="AB402" s="41">
        <f t="shared" si="121"/>
        <v>513.83000000000004</v>
      </c>
      <c r="AC402" s="42" t="s">
        <v>2917</v>
      </c>
      <c r="AD402">
        <v>513.83000000000004</v>
      </c>
      <c r="AE402" t="s">
        <v>932</v>
      </c>
      <c r="AF402">
        <v>0</v>
      </c>
      <c r="AI402" t="s">
        <v>933</v>
      </c>
      <c r="AJ402" t="s">
        <v>934</v>
      </c>
      <c r="AM402" t="s">
        <v>935</v>
      </c>
      <c r="AN402" t="s">
        <v>936</v>
      </c>
      <c r="AO402">
        <v>1</v>
      </c>
      <c r="AP402">
        <v>0</v>
      </c>
      <c r="AQ402">
        <v>0</v>
      </c>
      <c r="AS402" s="36">
        <v>678.26</v>
      </c>
      <c r="AT402" s="54">
        <f t="shared" si="113"/>
        <v>683.39390000000014</v>
      </c>
      <c r="AU402" s="42">
        <f t="shared" si="114"/>
        <v>683.39390000000014</v>
      </c>
      <c r="AV402" s="48"/>
      <c r="AW402" s="48"/>
      <c r="AX402">
        <v>2</v>
      </c>
      <c r="AY402">
        <v>0</v>
      </c>
      <c r="BB402">
        <v>1</v>
      </c>
      <c r="BC402">
        <v>1</v>
      </c>
      <c r="BK402" s="43">
        <f t="shared" si="112"/>
        <v>7.5692212425915633E-3</v>
      </c>
      <c r="BL402" s="55">
        <v>1.3200086</v>
      </c>
      <c r="BM402" s="45">
        <v>1.33</v>
      </c>
      <c r="BN402" s="48">
        <v>1.33</v>
      </c>
      <c r="BO402" s="36">
        <v>1</v>
      </c>
      <c r="BP402"/>
      <c r="BQ402" t="str">
        <f t="shared" si="115"/>
        <v/>
      </c>
      <c r="BR402" t="str">
        <f t="shared" si="116"/>
        <v/>
      </c>
      <c r="BS402" t="str">
        <f t="shared" si="117"/>
        <v/>
      </c>
      <c r="BT402">
        <v>813.91</v>
      </c>
      <c r="CB402">
        <v>100</v>
      </c>
      <c r="CC402">
        <v>100</v>
      </c>
      <c r="CD402" t="s">
        <v>960</v>
      </c>
      <c r="CE402">
        <v>0</v>
      </c>
      <c r="CI402">
        <v>0</v>
      </c>
      <c r="CJ402">
        <v>0</v>
      </c>
      <c r="CM402">
        <v>0</v>
      </c>
      <c r="CO402">
        <v>0</v>
      </c>
      <c r="CP402">
        <v>0</v>
      </c>
      <c r="CQ402">
        <v>0</v>
      </c>
      <c r="CT402">
        <v>0</v>
      </c>
      <c r="CU402">
        <v>0</v>
      </c>
      <c r="CV402">
        <v>0</v>
      </c>
      <c r="CW402" t="e">
        <f>VLOOKUP(A402,'[1]NOUVEAUX TARIFS'!$A$1:$E$467,5,FALSE)</f>
        <v>#N/A</v>
      </c>
    </row>
    <row r="403" spans="1:101" hidden="1">
      <c r="A403" t="s">
        <v>1270</v>
      </c>
      <c r="C403" t="e">
        <f>VLOOKUP(A403,'[1]PRIX D''ACHAT A JOUR'!$A$1:$C$477,3,FALSE)</f>
        <v>#N/A</v>
      </c>
      <c r="D403" t="s">
        <v>1271</v>
      </c>
      <c r="E403">
        <v>6</v>
      </c>
      <c r="F403" t="s">
        <v>1056</v>
      </c>
      <c r="I403" t="s">
        <v>1057</v>
      </c>
      <c r="J403" t="s">
        <v>1058</v>
      </c>
      <c r="K403" t="s">
        <v>1059</v>
      </c>
      <c r="L403" t="s">
        <v>1060</v>
      </c>
      <c r="M403" t="s">
        <v>986</v>
      </c>
      <c r="N403" t="s">
        <v>1270</v>
      </c>
      <c r="O403" t="s">
        <v>1272</v>
      </c>
      <c r="P403">
        <v>1</v>
      </c>
      <c r="Q403">
        <v>1</v>
      </c>
      <c r="R403">
        <v>1</v>
      </c>
      <c r="S403" s="36" t="e">
        <f>VLOOKUP(N403,'[1]Stock définitif au 31122021'!$A$3:$G$422,5,FALSE)</f>
        <v>#N/A</v>
      </c>
      <c r="T403" s="36" t="e">
        <f>VLOOKUP(N403,'[1]Stock définitif au 31122021'!$A$3:$G$422,6,FALSE)</f>
        <v>#N/A</v>
      </c>
      <c r="U403" s="36" t="e">
        <f>VLOOKUP(N403,'[1]Stock définitif au 31122021'!$A$3:$G$422,3,FALSE)</f>
        <v>#N/A</v>
      </c>
      <c r="V403" s="36">
        <v>566.9</v>
      </c>
      <c r="W403" s="36">
        <f>VLOOKUP(A403,'[1]EXPORT ARTICLES 03012022'!$A$1:$R$883,18,FALSE)</f>
        <v>566.9</v>
      </c>
      <c r="X403" s="2">
        <f t="shared" si="120"/>
        <v>566.9</v>
      </c>
      <c r="Y403" s="46"/>
      <c r="Z403" s="46"/>
      <c r="AA403" s="53"/>
      <c r="AB403" s="41">
        <f t="shared" si="121"/>
        <v>566.9</v>
      </c>
      <c r="AC403" s="42" t="s">
        <v>2917</v>
      </c>
      <c r="AD403">
        <v>566.9</v>
      </c>
      <c r="AE403" t="s">
        <v>932</v>
      </c>
      <c r="AF403">
        <v>0</v>
      </c>
      <c r="AI403" t="s">
        <v>933</v>
      </c>
      <c r="AJ403" t="s">
        <v>934</v>
      </c>
      <c r="AM403" t="s">
        <v>935</v>
      </c>
      <c r="AN403" t="s">
        <v>936</v>
      </c>
      <c r="AO403">
        <v>1</v>
      </c>
      <c r="AP403">
        <v>0</v>
      </c>
      <c r="AQ403">
        <v>0</v>
      </c>
      <c r="AS403" s="36">
        <v>748.31</v>
      </c>
      <c r="AT403" s="54">
        <f t="shared" si="113"/>
        <v>753.97699999999998</v>
      </c>
      <c r="AU403" s="42">
        <f t="shared" si="114"/>
        <v>753.97699999999998</v>
      </c>
      <c r="AV403" s="48"/>
      <c r="AW403" s="48"/>
      <c r="AX403">
        <v>2</v>
      </c>
      <c r="AY403">
        <v>0</v>
      </c>
      <c r="BB403">
        <v>1</v>
      </c>
      <c r="BC403">
        <v>1</v>
      </c>
      <c r="BK403" s="43">
        <f t="shared" si="112"/>
        <v>7.5730646389865573E-3</v>
      </c>
      <c r="BL403" s="55">
        <v>1.3200035000000001</v>
      </c>
      <c r="BM403" s="45">
        <v>1.33</v>
      </c>
      <c r="BN403" s="48">
        <v>1.33</v>
      </c>
      <c r="BO403" s="36">
        <v>1</v>
      </c>
      <c r="BP403"/>
      <c r="BQ403" t="str">
        <f t="shared" si="115"/>
        <v/>
      </c>
      <c r="BR403" t="str">
        <f t="shared" si="116"/>
        <v/>
      </c>
      <c r="BS403" t="str">
        <f t="shared" si="117"/>
        <v/>
      </c>
      <c r="BT403">
        <v>897.97</v>
      </c>
      <c r="CB403">
        <v>100</v>
      </c>
      <c r="CC403">
        <v>100</v>
      </c>
      <c r="CD403" t="s">
        <v>960</v>
      </c>
      <c r="CE403">
        <v>0</v>
      </c>
      <c r="CI403">
        <v>0</v>
      </c>
      <c r="CJ403">
        <v>0</v>
      </c>
      <c r="CM403">
        <v>0</v>
      </c>
      <c r="CO403">
        <v>0</v>
      </c>
      <c r="CP403">
        <v>0</v>
      </c>
      <c r="CQ403">
        <v>0</v>
      </c>
      <c r="CT403">
        <v>0</v>
      </c>
      <c r="CU403">
        <v>0</v>
      </c>
      <c r="CV403">
        <v>0</v>
      </c>
      <c r="CW403" t="e">
        <f>VLOOKUP(A403,'[1]NOUVEAUX TARIFS'!$A$1:$E$467,5,FALSE)</f>
        <v>#N/A</v>
      </c>
    </row>
    <row r="404" spans="1:101" hidden="1">
      <c r="A404" t="s">
        <v>1273</v>
      </c>
      <c r="C404" t="e">
        <f>VLOOKUP(A404,'[1]PRIX D''ACHAT A JOUR'!$A$1:$C$477,3,FALSE)</f>
        <v>#N/A</v>
      </c>
      <c r="D404" t="s">
        <v>1274</v>
      </c>
      <c r="E404">
        <v>6</v>
      </c>
      <c r="F404" t="s">
        <v>1056</v>
      </c>
      <c r="I404" t="s">
        <v>1057</v>
      </c>
      <c r="J404" t="s">
        <v>1058</v>
      </c>
      <c r="K404" t="s">
        <v>1059</v>
      </c>
      <c r="L404" t="s">
        <v>1060</v>
      </c>
      <c r="M404" t="s">
        <v>986</v>
      </c>
      <c r="N404" t="s">
        <v>1273</v>
      </c>
      <c r="O404" t="s">
        <v>1275</v>
      </c>
      <c r="P404">
        <v>1</v>
      </c>
      <c r="Q404">
        <v>1</v>
      </c>
      <c r="R404">
        <v>1</v>
      </c>
      <c r="S404" s="36" t="e">
        <f>VLOOKUP(N404,'[1]Stock définitif au 31122021'!$A$3:$G$422,5,FALSE)</f>
        <v>#N/A</v>
      </c>
      <c r="T404" s="36" t="e">
        <f>VLOOKUP(N404,'[1]Stock définitif au 31122021'!$A$3:$G$422,6,FALSE)</f>
        <v>#N/A</v>
      </c>
      <c r="U404" s="36" t="e">
        <f>VLOOKUP(N404,'[1]Stock définitif au 31122021'!$A$3:$G$422,3,FALSE)</f>
        <v>#N/A</v>
      </c>
      <c r="V404" s="36">
        <v>581.94000000000005</v>
      </c>
      <c r="W404" s="36">
        <f>VLOOKUP(A404,'[1]EXPORT ARTICLES 03012022'!$A$1:$R$883,18,FALSE)</f>
        <v>581.94000000000005</v>
      </c>
      <c r="X404" s="2">
        <f t="shared" si="120"/>
        <v>581.94000000000005</v>
      </c>
      <c r="Y404" s="46"/>
      <c r="Z404" s="46"/>
      <c r="AA404" s="53"/>
      <c r="AB404" s="41">
        <f t="shared" si="121"/>
        <v>581.94000000000005</v>
      </c>
      <c r="AC404" s="42" t="s">
        <v>2917</v>
      </c>
      <c r="AD404">
        <v>581.94000000000005</v>
      </c>
      <c r="AE404" t="s">
        <v>932</v>
      </c>
      <c r="AF404">
        <v>0</v>
      </c>
      <c r="AI404" t="s">
        <v>933</v>
      </c>
      <c r="AJ404" t="s">
        <v>934</v>
      </c>
      <c r="AM404" t="s">
        <v>935</v>
      </c>
      <c r="AN404" t="s">
        <v>936</v>
      </c>
      <c r="AO404">
        <v>1</v>
      </c>
      <c r="AP404">
        <v>0</v>
      </c>
      <c r="AQ404">
        <v>0</v>
      </c>
      <c r="AS404" s="36">
        <v>768.16</v>
      </c>
      <c r="AT404" s="54">
        <f t="shared" si="113"/>
        <v>773.98020000000008</v>
      </c>
      <c r="AU404" s="42">
        <f t="shared" si="114"/>
        <v>773.98020000000008</v>
      </c>
      <c r="AV404" s="48"/>
      <c r="AW404" s="48"/>
      <c r="AX404">
        <v>2</v>
      </c>
      <c r="AY404">
        <v>0</v>
      </c>
      <c r="BB404">
        <v>1</v>
      </c>
      <c r="BC404">
        <v>1</v>
      </c>
      <c r="BK404" s="43">
        <f t="shared" si="112"/>
        <v>7.5768069152261424E-3</v>
      </c>
      <c r="BL404" s="55">
        <v>1.3199985999999999</v>
      </c>
      <c r="BM404" s="45">
        <v>1.33</v>
      </c>
      <c r="BN404" s="48">
        <v>1.33</v>
      </c>
      <c r="BO404" s="36">
        <v>1</v>
      </c>
      <c r="BP404"/>
      <c r="BQ404" t="str">
        <f t="shared" si="115"/>
        <v/>
      </c>
      <c r="BR404" t="str">
        <f t="shared" si="116"/>
        <v/>
      </c>
      <c r="BS404" t="str">
        <f t="shared" si="117"/>
        <v/>
      </c>
      <c r="BT404">
        <v>921.79</v>
      </c>
      <c r="CB404">
        <v>100</v>
      </c>
      <c r="CC404">
        <v>100</v>
      </c>
      <c r="CD404" t="s">
        <v>960</v>
      </c>
      <c r="CE404">
        <v>0</v>
      </c>
      <c r="CI404">
        <v>0</v>
      </c>
      <c r="CJ404">
        <v>0</v>
      </c>
      <c r="CM404">
        <v>0</v>
      </c>
      <c r="CO404">
        <v>0</v>
      </c>
      <c r="CP404">
        <v>0</v>
      </c>
      <c r="CQ404">
        <v>0</v>
      </c>
      <c r="CT404">
        <v>0</v>
      </c>
      <c r="CU404">
        <v>0</v>
      </c>
      <c r="CV404">
        <v>0</v>
      </c>
      <c r="CW404" t="e">
        <f>VLOOKUP(A404,'[1]NOUVEAUX TARIFS'!$A$1:$E$467,5,FALSE)</f>
        <v>#N/A</v>
      </c>
    </row>
    <row r="405" spans="1:101" hidden="1">
      <c r="A405" t="s">
        <v>1474</v>
      </c>
      <c r="C405" t="e">
        <f>VLOOKUP(A405,'[1]PRIX D''ACHAT A JOUR'!$A$1:$C$477,3,FALSE)</f>
        <v>#N/A</v>
      </c>
      <c r="D405" t="s">
        <v>1475</v>
      </c>
      <c r="E405">
        <v>6</v>
      </c>
      <c r="F405" t="s">
        <v>1056</v>
      </c>
      <c r="I405" t="s">
        <v>1057</v>
      </c>
      <c r="J405" t="s">
        <v>1058</v>
      </c>
      <c r="K405" t="s">
        <v>1059</v>
      </c>
      <c r="L405" t="s">
        <v>1060</v>
      </c>
      <c r="M405" t="s">
        <v>986</v>
      </c>
      <c r="N405" t="s">
        <v>1474</v>
      </c>
      <c r="O405" t="s">
        <v>1476</v>
      </c>
      <c r="P405">
        <v>1</v>
      </c>
      <c r="Q405">
        <v>1</v>
      </c>
      <c r="R405">
        <v>1</v>
      </c>
      <c r="S405" s="36" t="e">
        <f>VLOOKUP(N405,'[1]Stock définitif au 31122021'!$A$3:$G$422,5,FALSE)</f>
        <v>#N/A</v>
      </c>
      <c r="T405" s="36" t="e">
        <f>VLOOKUP(N405,'[1]Stock définitif au 31122021'!$A$3:$G$422,6,FALSE)</f>
        <v>#N/A</v>
      </c>
      <c r="U405" s="36" t="e">
        <f>VLOOKUP(N405,'[1]Stock définitif au 31122021'!$A$3:$G$422,3,FALSE)</f>
        <v>#N/A</v>
      </c>
      <c r="V405" s="36">
        <v>647.38</v>
      </c>
      <c r="W405" s="36">
        <f>VLOOKUP(A405,'[1]EXPORT ARTICLES 03012022'!$A$1:$R$883,18,FALSE)</f>
        <v>647.38</v>
      </c>
      <c r="X405" s="2">
        <f t="shared" si="120"/>
        <v>647.38</v>
      </c>
      <c r="Y405" s="46"/>
      <c r="Z405" s="46"/>
      <c r="AA405" s="53"/>
      <c r="AB405" s="41">
        <f t="shared" si="121"/>
        <v>647.38</v>
      </c>
      <c r="AC405" s="42" t="s">
        <v>2917</v>
      </c>
      <c r="AD405">
        <v>647.38</v>
      </c>
      <c r="AE405" t="s">
        <v>932</v>
      </c>
      <c r="AF405">
        <v>0</v>
      </c>
      <c r="AI405" t="s">
        <v>933</v>
      </c>
      <c r="AJ405" t="s">
        <v>934</v>
      </c>
      <c r="AM405" t="s">
        <v>935</v>
      </c>
      <c r="AN405" t="s">
        <v>936</v>
      </c>
      <c r="AO405">
        <v>1</v>
      </c>
      <c r="AP405">
        <v>0</v>
      </c>
      <c r="AQ405">
        <v>0</v>
      </c>
      <c r="AS405" s="36">
        <v>854.54</v>
      </c>
      <c r="AT405" s="54">
        <f t="shared" si="113"/>
        <v>861.0154</v>
      </c>
      <c r="AU405" s="42">
        <f t="shared" si="114"/>
        <v>861.0154</v>
      </c>
      <c r="AV405" s="48"/>
      <c r="AW405" s="48"/>
      <c r="AX405">
        <v>2</v>
      </c>
      <c r="AY405">
        <v>0</v>
      </c>
      <c r="BB405">
        <v>1</v>
      </c>
      <c r="BC405">
        <v>1</v>
      </c>
      <c r="BK405" s="43">
        <f t="shared" si="112"/>
        <v>7.5776441126220381E-3</v>
      </c>
      <c r="BL405" s="55">
        <v>1.3199974999999999</v>
      </c>
      <c r="BM405" s="45">
        <v>1.33</v>
      </c>
      <c r="BN405" s="48">
        <v>1.33</v>
      </c>
      <c r="BO405" s="36">
        <v>1</v>
      </c>
      <c r="BP405"/>
      <c r="BQ405" t="str">
        <f t="shared" si="115"/>
        <v/>
      </c>
      <c r="BR405" t="str">
        <f t="shared" si="116"/>
        <v/>
      </c>
      <c r="BS405" t="str">
        <f t="shared" si="117"/>
        <v/>
      </c>
      <c r="BT405" s="34">
        <v>1025.45</v>
      </c>
      <c r="CB405">
        <v>100</v>
      </c>
      <c r="CC405">
        <v>100</v>
      </c>
      <c r="CD405" t="s">
        <v>960</v>
      </c>
      <c r="CE405">
        <v>0</v>
      </c>
      <c r="CI405">
        <v>0</v>
      </c>
      <c r="CJ405">
        <v>0</v>
      </c>
      <c r="CM405">
        <v>0</v>
      </c>
      <c r="CO405">
        <v>0</v>
      </c>
      <c r="CP405">
        <v>0</v>
      </c>
      <c r="CQ405">
        <v>0</v>
      </c>
      <c r="CT405">
        <v>0</v>
      </c>
      <c r="CU405">
        <v>0</v>
      </c>
      <c r="CV405">
        <v>0</v>
      </c>
      <c r="CW405" t="e">
        <f>VLOOKUP(A405,'[1]NOUVEAUX TARIFS'!$A$1:$E$467,5,FALSE)</f>
        <v>#N/A</v>
      </c>
    </row>
    <row r="406" spans="1:101" hidden="1">
      <c r="A406" t="s">
        <v>1477</v>
      </c>
      <c r="C406" t="e">
        <f>VLOOKUP(A406,'[1]PRIX D''ACHAT A JOUR'!$A$1:$C$477,3,FALSE)</f>
        <v>#N/A</v>
      </c>
      <c r="D406" t="s">
        <v>1478</v>
      </c>
      <c r="E406">
        <v>6</v>
      </c>
      <c r="F406" t="s">
        <v>1056</v>
      </c>
      <c r="I406" t="s">
        <v>1057</v>
      </c>
      <c r="J406" t="s">
        <v>1058</v>
      </c>
      <c r="K406" t="s">
        <v>1059</v>
      </c>
      <c r="L406" t="s">
        <v>1060</v>
      </c>
      <c r="M406" t="s">
        <v>986</v>
      </c>
      <c r="N406" t="s">
        <v>1477</v>
      </c>
      <c r="O406" t="s">
        <v>1479</v>
      </c>
      <c r="P406">
        <v>1</v>
      </c>
      <c r="Q406">
        <v>1</v>
      </c>
      <c r="R406">
        <v>1</v>
      </c>
      <c r="S406" s="36" t="e">
        <f>VLOOKUP(N406,'[1]Stock définitif au 31122021'!$A$3:$G$422,5,FALSE)</f>
        <v>#N/A</v>
      </c>
      <c r="T406" s="36" t="e">
        <f>VLOOKUP(N406,'[1]Stock définitif au 31122021'!$A$3:$G$422,6,FALSE)</f>
        <v>#N/A</v>
      </c>
      <c r="U406" s="36" t="e">
        <f>VLOOKUP(N406,'[1]Stock définitif au 31122021'!$A$3:$G$422,3,FALSE)</f>
        <v>#N/A</v>
      </c>
      <c r="V406" s="36">
        <v>630.57000000000005</v>
      </c>
      <c r="W406" s="36">
        <f>VLOOKUP(A406,'[1]EXPORT ARTICLES 03012022'!$A$1:$R$883,18,FALSE)</f>
        <v>630.57000000000005</v>
      </c>
      <c r="X406" s="2">
        <f t="shared" si="120"/>
        <v>630.57000000000005</v>
      </c>
      <c r="Y406" s="46"/>
      <c r="Z406" s="46"/>
      <c r="AA406" s="53"/>
      <c r="AB406" s="41">
        <f t="shared" si="121"/>
        <v>630.57000000000005</v>
      </c>
      <c r="AC406" s="42" t="s">
        <v>2917</v>
      </c>
      <c r="AD406">
        <v>630.57000000000005</v>
      </c>
      <c r="AE406" t="s">
        <v>932</v>
      </c>
      <c r="AF406">
        <v>0</v>
      </c>
      <c r="AI406" t="s">
        <v>933</v>
      </c>
      <c r="AJ406" t="s">
        <v>934</v>
      </c>
      <c r="AM406" t="s">
        <v>935</v>
      </c>
      <c r="AN406" t="s">
        <v>936</v>
      </c>
      <c r="AO406">
        <v>1</v>
      </c>
      <c r="AP406">
        <v>0</v>
      </c>
      <c r="AQ406">
        <v>0</v>
      </c>
      <c r="AS406" s="36">
        <v>832.35</v>
      </c>
      <c r="AT406" s="54">
        <f t="shared" si="113"/>
        <v>838.6581000000001</v>
      </c>
      <c r="AU406" s="42">
        <f t="shared" si="114"/>
        <v>838.6581000000001</v>
      </c>
      <c r="AV406" s="48"/>
      <c r="AW406" s="48"/>
      <c r="AX406">
        <v>2</v>
      </c>
      <c r="AY406">
        <v>0</v>
      </c>
      <c r="BB406">
        <v>1</v>
      </c>
      <c r="BC406">
        <v>1</v>
      </c>
      <c r="BK406" s="43">
        <f t="shared" si="112"/>
        <v>7.578662822130211E-3</v>
      </c>
      <c r="BL406" s="55">
        <v>1.3199962000000001</v>
      </c>
      <c r="BM406" s="45">
        <v>1.33</v>
      </c>
      <c r="BN406" s="48">
        <v>1.33</v>
      </c>
      <c r="BO406" s="36">
        <v>1</v>
      </c>
      <c r="BP406"/>
      <c r="BQ406" t="str">
        <f t="shared" si="115"/>
        <v/>
      </c>
      <c r="BR406" t="str">
        <f t="shared" si="116"/>
        <v/>
      </c>
      <c r="BS406" t="str">
        <f t="shared" si="117"/>
        <v/>
      </c>
      <c r="BT406">
        <v>998.82</v>
      </c>
      <c r="CB406">
        <v>100</v>
      </c>
      <c r="CC406">
        <v>100</v>
      </c>
      <c r="CD406" t="s">
        <v>960</v>
      </c>
      <c r="CE406">
        <v>0</v>
      </c>
      <c r="CI406">
        <v>0</v>
      </c>
      <c r="CJ406">
        <v>0</v>
      </c>
      <c r="CM406">
        <v>0</v>
      </c>
      <c r="CO406">
        <v>0</v>
      </c>
      <c r="CP406">
        <v>0</v>
      </c>
      <c r="CQ406">
        <v>0</v>
      </c>
      <c r="CT406">
        <v>0</v>
      </c>
      <c r="CU406">
        <v>0</v>
      </c>
      <c r="CV406">
        <v>0</v>
      </c>
      <c r="CW406" t="e">
        <f>VLOOKUP(A406,'[1]NOUVEAUX TARIFS'!$A$1:$E$467,5,FALSE)</f>
        <v>#N/A</v>
      </c>
    </row>
    <row r="407" spans="1:101" hidden="1">
      <c r="A407" t="s">
        <v>1276</v>
      </c>
      <c r="C407" t="e">
        <f>VLOOKUP(A407,'[1]PRIX D''ACHAT A JOUR'!$A$1:$C$477,3,FALSE)</f>
        <v>#N/A</v>
      </c>
      <c r="D407" t="s">
        <v>1277</v>
      </c>
      <c r="E407">
        <v>6</v>
      </c>
      <c r="F407" t="s">
        <v>1056</v>
      </c>
      <c r="I407" t="s">
        <v>1057</v>
      </c>
      <c r="J407" t="s">
        <v>1058</v>
      </c>
      <c r="K407" t="s">
        <v>1059</v>
      </c>
      <c r="L407" t="s">
        <v>1060</v>
      </c>
      <c r="M407" t="s">
        <v>986</v>
      </c>
      <c r="N407" t="s">
        <v>1276</v>
      </c>
      <c r="O407" t="s">
        <v>1278</v>
      </c>
      <c r="P407">
        <v>1</v>
      </c>
      <c r="Q407">
        <v>1</v>
      </c>
      <c r="R407">
        <v>1</v>
      </c>
      <c r="S407" s="36" t="e">
        <f>VLOOKUP(N407,'[1]Stock définitif au 31122021'!$A$3:$G$422,5,FALSE)</f>
        <v>#N/A</v>
      </c>
      <c r="T407" s="36" t="e">
        <f>VLOOKUP(N407,'[1]Stock définitif au 31122021'!$A$3:$G$422,6,FALSE)</f>
        <v>#N/A</v>
      </c>
      <c r="U407" s="36" t="e">
        <f>VLOOKUP(N407,'[1]Stock définitif au 31122021'!$A$3:$G$422,3,FALSE)</f>
        <v>#N/A</v>
      </c>
      <c r="V407" s="36">
        <v>679.21</v>
      </c>
      <c r="W407" s="36">
        <f>VLOOKUP(A407,'[1]EXPORT ARTICLES 03012022'!$A$1:$R$883,18,FALSE)</f>
        <v>679.21</v>
      </c>
      <c r="X407" s="2">
        <f t="shared" si="120"/>
        <v>679.21</v>
      </c>
      <c r="Y407" s="46"/>
      <c r="Z407" s="46"/>
      <c r="AA407" s="53"/>
      <c r="AB407" s="41">
        <f t="shared" si="121"/>
        <v>679.21</v>
      </c>
      <c r="AC407" s="42" t="s">
        <v>2917</v>
      </c>
      <c r="AD407">
        <v>679.21</v>
      </c>
      <c r="AE407" t="s">
        <v>932</v>
      </c>
      <c r="AF407">
        <v>0</v>
      </c>
      <c r="AI407" t="s">
        <v>933</v>
      </c>
      <c r="AJ407" t="s">
        <v>934</v>
      </c>
      <c r="AM407" t="s">
        <v>935</v>
      </c>
      <c r="AN407" t="s">
        <v>936</v>
      </c>
      <c r="AO407">
        <v>1</v>
      </c>
      <c r="AP407">
        <v>0</v>
      </c>
      <c r="AQ407">
        <v>0</v>
      </c>
      <c r="AS407" s="36">
        <v>896.56</v>
      </c>
      <c r="AT407" s="54">
        <f t="shared" si="113"/>
        <v>903.34930000000008</v>
      </c>
      <c r="AU407" s="42">
        <f t="shared" si="114"/>
        <v>903.34930000000008</v>
      </c>
      <c r="AV407" s="48"/>
      <c r="AW407" s="48"/>
      <c r="AX407">
        <v>2</v>
      </c>
      <c r="AY407">
        <v>0</v>
      </c>
      <c r="BB407">
        <v>1</v>
      </c>
      <c r="BC407">
        <v>1</v>
      </c>
      <c r="BK407" s="43">
        <f t="shared" si="112"/>
        <v>7.5726108682075263E-3</v>
      </c>
      <c r="BL407" s="55">
        <v>1.3200041</v>
      </c>
      <c r="BM407" s="45">
        <v>1.33</v>
      </c>
      <c r="BN407" s="48">
        <v>1.33</v>
      </c>
      <c r="BO407" s="36">
        <v>1</v>
      </c>
      <c r="BP407"/>
      <c r="BQ407" t="str">
        <f t="shared" si="115"/>
        <v/>
      </c>
      <c r="BR407" t="str">
        <f t="shared" si="116"/>
        <v/>
      </c>
      <c r="BS407" t="str">
        <f t="shared" si="117"/>
        <v/>
      </c>
      <c r="BT407" s="34">
        <v>1075.8699999999999</v>
      </c>
      <c r="CB407">
        <v>100</v>
      </c>
      <c r="CC407">
        <v>100</v>
      </c>
      <c r="CD407" t="s">
        <v>960</v>
      </c>
      <c r="CE407">
        <v>0</v>
      </c>
      <c r="CI407">
        <v>0</v>
      </c>
      <c r="CJ407">
        <v>0</v>
      </c>
      <c r="CM407">
        <v>0</v>
      </c>
      <c r="CO407">
        <v>0</v>
      </c>
      <c r="CP407">
        <v>0</v>
      </c>
      <c r="CQ407">
        <v>0</v>
      </c>
      <c r="CT407">
        <v>0</v>
      </c>
      <c r="CU407">
        <v>0</v>
      </c>
      <c r="CV407">
        <v>0</v>
      </c>
      <c r="CW407" t="e">
        <f>VLOOKUP(A407,'[1]NOUVEAUX TARIFS'!$A$1:$E$467,5,FALSE)</f>
        <v>#N/A</v>
      </c>
    </row>
    <row r="408" spans="1:101" hidden="1">
      <c r="A408" t="s">
        <v>1483</v>
      </c>
      <c r="C408" t="e">
        <f>VLOOKUP(A408,'[1]PRIX D''ACHAT A JOUR'!$A$1:$C$477,3,FALSE)</f>
        <v>#N/A</v>
      </c>
      <c r="D408" t="s">
        <v>1484</v>
      </c>
      <c r="E408">
        <v>6</v>
      </c>
      <c r="F408" t="s">
        <v>1056</v>
      </c>
      <c r="I408" t="s">
        <v>1057</v>
      </c>
      <c r="J408" t="s">
        <v>1058</v>
      </c>
      <c r="K408" t="s">
        <v>1059</v>
      </c>
      <c r="L408" t="s">
        <v>1060</v>
      </c>
      <c r="M408" t="s">
        <v>986</v>
      </c>
      <c r="N408" t="s">
        <v>1483</v>
      </c>
      <c r="O408" t="s">
        <v>1485</v>
      </c>
      <c r="P408">
        <v>1</v>
      </c>
      <c r="Q408">
        <v>1</v>
      </c>
      <c r="R408">
        <v>1</v>
      </c>
      <c r="S408" s="36" t="e">
        <f>VLOOKUP(N408,'[1]Stock définitif au 31122021'!$A$3:$G$422,5,FALSE)</f>
        <v>#N/A</v>
      </c>
      <c r="T408" s="36" t="e">
        <f>VLOOKUP(N408,'[1]Stock définitif au 31122021'!$A$3:$G$422,6,FALSE)</f>
        <v>#N/A</v>
      </c>
      <c r="U408" s="36" t="e">
        <f>VLOOKUP(N408,'[1]Stock définitif au 31122021'!$A$3:$G$422,3,FALSE)</f>
        <v>#N/A</v>
      </c>
      <c r="V408" s="36">
        <v>867.6</v>
      </c>
      <c r="W408" s="36">
        <f>VLOOKUP(A408,'[1]EXPORT ARTICLES 03012022'!$A$1:$R$883,18,FALSE)</f>
        <v>867.6</v>
      </c>
      <c r="X408" s="2">
        <f t="shared" si="120"/>
        <v>867.6</v>
      </c>
      <c r="Y408" s="46"/>
      <c r="Z408" s="46"/>
      <c r="AA408" s="53"/>
      <c r="AB408" s="41">
        <f t="shared" si="121"/>
        <v>867.6</v>
      </c>
      <c r="AC408" s="42" t="s">
        <v>2917</v>
      </c>
      <c r="AD408">
        <v>867.6</v>
      </c>
      <c r="AE408" t="s">
        <v>932</v>
      </c>
      <c r="AF408">
        <v>0</v>
      </c>
      <c r="AI408" t="s">
        <v>933</v>
      </c>
      <c r="AJ408" t="s">
        <v>934</v>
      </c>
      <c r="AM408" t="s">
        <v>935</v>
      </c>
      <c r="AN408" t="s">
        <v>936</v>
      </c>
      <c r="AO408">
        <v>1</v>
      </c>
      <c r="AP408">
        <v>0</v>
      </c>
      <c r="AQ408">
        <v>0</v>
      </c>
      <c r="AS408" s="63">
        <v>1145.23</v>
      </c>
      <c r="AT408" s="54">
        <f t="shared" si="113"/>
        <v>1153.9080000000001</v>
      </c>
      <c r="AU408" s="42">
        <f t="shared" si="114"/>
        <v>1153.9080000000001</v>
      </c>
      <c r="AV408" s="48"/>
      <c r="AW408" s="48"/>
      <c r="AX408">
        <v>2</v>
      </c>
      <c r="AY408">
        <v>0</v>
      </c>
      <c r="BB408">
        <v>1</v>
      </c>
      <c r="BC408">
        <v>1</v>
      </c>
      <c r="BK408" s="43">
        <f t="shared" si="112"/>
        <v>7.5775171799552146E-3</v>
      </c>
      <c r="BL408" s="55">
        <v>1.3199977000000001</v>
      </c>
      <c r="BM408" s="45">
        <v>1.33</v>
      </c>
      <c r="BN408" s="48">
        <v>1.33</v>
      </c>
      <c r="BO408" s="36">
        <v>1</v>
      </c>
      <c r="BP408"/>
      <c r="BQ408" t="str">
        <f t="shared" si="115"/>
        <v/>
      </c>
      <c r="BR408" t="str">
        <f t="shared" si="116"/>
        <v/>
      </c>
      <c r="BS408" t="str">
        <f t="shared" si="117"/>
        <v/>
      </c>
      <c r="BT408" s="34">
        <v>1374.28</v>
      </c>
      <c r="CB408">
        <v>100</v>
      </c>
      <c r="CC408">
        <v>100</v>
      </c>
      <c r="CD408" t="s">
        <v>960</v>
      </c>
      <c r="CE408">
        <v>0</v>
      </c>
      <c r="CI408">
        <v>0</v>
      </c>
      <c r="CJ408">
        <v>0</v>
      </c>
      <c r="CM408">
        <v>0</v>
      </c>
      <c r="CO408">
        <v>0</v>
      </c>
      <c r="CP408">
        <v>0</v>
      </c>
      <c r="CQ408">
        <v>0</v>
      </c>
      <c r="CT408">
        <v>0</v>
      </c>
      <c r="CU408">
        <v>0</v>
      </c>
      <c r="CV408">
        <v>0</v>
      </c>
      <c r="CW408" t="e">
        <f>VLOOKUP(A408,'[1]NOUVEAUX TARIFS'!$A$1:$E$467,5,FALSE)</f>
        <v>#N/A</v>
      </c>
    </row>
    <row r="409" spans="1:101" hidden="1">
      <c r="A409" t="s">
        <v>1480</v>
      </c>
      <c r="C409" t="e">
        <f>VLOOKUP(A409,'[1]PRIX D''ACHAT A JOUR'!$A$1:$C$477,3,FALSE)</f>
        <v>#N/A</v>
      </c>
      <c r="D409" t="s">
        <v>1481</v>
      </c>
      <c r="E409">
        <v>6</v>
      </c>
      <c r="F409" t="s">
        <v>1056</v>
      </c>
      <c r="I409" t="s">
        <v>1057</v>
      </c>
      <c r="J409" t="s">
        <v>1058</v>
      </c>
      <c r="K409" t="s">
        <v>1059</v>
      </c>
      <c r="L409" t="s">
        <v>1060</v>
      </c>
      <c r="M409" t="s">
        <v>986</v>
      </c>
      <c r="N409" t="s">
        <v>1480</v>
      </c>
      <c r="O409" t="s">
        <v>1482</v>
      </c>
      <c r="P409">
        <v>1</v>
      </c>
      <c r="Q409">
        <v>1</v>
      </c>
      <c r="R409">
        <v>1</v>
      </c>
      <c r="S409" s="36" t="e">
        <f>VLOOKUP(N409,'[1]Stock définitif au 31122021'!$A$3:$G$422,5,FALSE)</f>
        <v>#N/A</v>
      </c>
      <c r="T409" s="36" t="e">
        <f>VLOOKUP(N409,'[1]Stock définitif au 31122021'!$A$3:$G$422,6,FALSE)</f>
        <v>#N/A</v>
      </c>
      <c r="U409" s="36" t="e">
        <f>VLOOKUP(N409,'[1]Stock définitif au 31122021'!$A$3:$G$422,3,FALSE)</f>
        <v>#N/A</v>
      </c>
      <c r="V409" s="36">
        <v>842.38</v>
      </c>
      <c r="W409" s="36">
        <f>VLOOKUP(A409,'[1]EXPORT ARTICLES 03012022'!$A$1:$R$883,18,FALSE)</f>
        <v>842.38</v>
      </c>
      <c r="X409" s="2">
        <f t="shared" si="120"/>
        <v>842.38</v>
      </c>
      <c r="Y409" s="46"/>
      <c r="Z409" s="46"/>
      <c r="AA409" s="53"/>
      <c r="AB409" s="41">
        <f t="shared" si="121"/>
        <v>842.38</v>
      </c>
      <c r="AC409" s="42" t="s">
        <v>2917</v>
      </c>
      <c r="AD409">
        <v>842.38</v>
      </c>
      <c r="AE409" t="s">
        <v>932</v>
      </c>
      <c r="AF409">
        <v>0</v>
      </c>
      <c r="AI409" t="s">
        <v>933</v>
      </c>
      <c r="AJ409" t="s">
        <v>934</v>
      </c>
      <c r="AM409" t="s">
        <v>935</v>
      </c>
      <c r="AN409" t="s">
        <v>936</v>
      </c>
      <c r="AO409">
        <v>1</v>
      </c>
      <c r="AP409">
        <v>0</v>
      </c>
      <c r="AQ409">
        <v>0</v>
      </c>
      <c r="AS409" s="63">
        <v>1111.94</v>
      </c>
      <c r="AT409" s="54">
        <f t="shared" si="113"/>
        <v>1120.3654000000001</v>
      </c>
      <c r="AU409" s="42">
        <f t="shared" si="114"/>
        <v>1120.3654000000001</v>
      </c>
      <c r="AV409" s="48"/>
      <c r="AW409" s="48"/>
      <c r="AX409">
        <v>2</v>
      </c>
      <c r="AY409">
        <v>0</v>
      </c>
      <c r="BB409">
        <v>1</v>
      </c>
      <c r="BC409">
        <v>1</v>
      </c>
      <c r="BK409" s="43">
        <f t="shared" si="112"/>
        <v>7.5772074032772283E-3</v>
      </c>
      <c r="BL409" s="55">
        <v>1.3199981000000001</v>
      </c>
      <c r="BM409" s="45">
        <v>1.33</v>
      </c>
      <c r="BN409" s="48">
        <v>1.33</v>
      </c>
      <c r="BO409" s="36">
        <v>1</v>
      </c>
      <c r="BP409"/>
      <c r="BQ409" t="str">
        <f t="shared" si="115"/>
        <v/>
      </c>
      <c r="BR409" t="str">
        <f t="shared" si="116"/>
        <v/>
      </c>
      <c r="BS409" t="str">
        <f t="shared" si="117"/>
        <v/>
      </c>
      <c r="BT409" s="34">
        <v>1334.33</v>
      </c>
      <c r="CB409">
        <v>100</v>
      </c>
      <c r="CC409">
        <v>100</v>
      </c>
      <c r="CD409" t="s">
        <v>960</v>
      </c>
      <c r="CE409">
        <v>0</v>
      </c>
      <c r="CI409">
        <v>0</v>
      </c>
      <c r="CJ409">
        <v>0</v>
      </c>
      <c r="CM409">
        <v>0</v>
      </c>
      <c r="CO409">
        <v>0</v>
      </c>
      <c r="CP409">
        <v>0</v>
      </c>
      <c r="CQ409">
        <v>0</v>
      </c>
      <c r="CT409">
        <v>0</v>
      </c>
      <c r="CU409">
        <v>0</v>
      </c>
      <c r="CV409">
        <v>0</v>
      </c>
      <c r="CW409" t="e">
        <f>VLOOKUP(A409,'[1]NOUVEAUX TARIFS'!$A$1:$E$467,5,FALSE)</f>
        <v>#N/A</v>
      </c>
    </row>
    <row r="410" spans="1:101" hidden="1">
      <c r="A410" t="s">
        <v>1282</v>
      </c>
      <c r="C410" t="e">
        <f>VLOOKUP(A410,'[1]PRIX D''ACHAT A JOUR'!$A$1:$C$477,3,FALSE)</f>
        <v>#N/A</v>
      </c>
      <c r="D410" t="s">
        <v>1283</v>
      </c>
      <c r="E410">
        <v>6</v>
      </c>
      <c r="F410" t="s">
        <v>1056</v>
      </c>
      <c r="I410" t="s">
        <v>1057</v>
      </c>
      <c r="J410" t="s">
        <v>1058</v>
      </c>
      <c r="K410" t="s">
        <v>1059</v>
      </c>
      <c r="L410" t="s">
        <v>1060</v>
      </c>
      <c r="M410" t="s">
        <v>986</v>
      </c>
      <c r="N410" t="s">
        <v>1282</v>
      </c>
      <c r="O410" t="s">
        <v>1284</v>
      </c>
      <c r="P410">
        <v>1</v>
      </c>
      <c r="Q410">
        <v>1</v>
      </c>
      <c r="R410">
        <v>1</v>
      </c>
      <c r="S410" s="36" t="e">
        <f>VLOOKUP(N410,'[1]Stock définitif au 31122021'!$A$3:$G$422,5,FALSE)</f>
        <v>#N/A</v>
      </c>
      <c r="T410" s="36" t="e">
        <f>VLOOKUP(N410,'[1]Stock définitif au 31122021'!$A$3:$G$422,6,FALSE)</f>
        <v>#N/A</v>
      </c>
      <c r="U410" s="36" t="e">
        <f>VLOOKUP(N410,'[1]Stock définitif au 31122021'!$A$3:$G$422,3,FALSE)</f>
        <v>#N/A</v>
      </c>
      <c r="V410" s="36">
        <v>910.04</v>
      </c>
      <c r="W410" s="36">
        <f>VLOOKUP(A410,'[1]EXPORT ARTICLES 03012022'!$A$1:$R$883,18,FALSE)</f>
        <v>910.04</v>
      </c>
      <c r="X410" s="2">
        <f t="shared" si="120"/>
        <v>910.04</v>
      </c>
      <c r="Y410" s="46"/>
      <c r="Z410" s="46"/>
      <c r="AA410" s="53"/>
      <c r="AB410" s="41">
        <f t="shared" si="121"/>
        <v>910.04</v>
      </c>
      <c r="AC410" s="42" t="s">
        <v>2917</v>
      </c>
      <c r="AD410">
        <v>910.04</v>
      </c>
      <c r="AE410" t="s">
        <v>932</v>
      </c>
      <c r="AF410">
        <v>0</v>
      </c>
      <c r="AI410" t="s">
        <v>933</v>
      </c>
      <c r="AJ410" t="s">
        <v>934</v>
      </c>
      <c r="AM410" t="s">
        <v>935</v>
      </c>
      <c r="AN410" t="s">
        <v>936</v>
      </c>
      <c r="AO410">
        <v>1</v>
      </c>
      <c r="AP410">
        <v>0</v>
      </c>
      <c r="AQ410">
        <v>0</v>
      </c>
      <c r="AS410" s="63">
        <v>1201.25</v>
      </c>
      <c r="AT410" s="54">
        <f t="shared" si="113"/>
        <v>1210.3532</v>
      </c>
      <c r="AU410" s="42">
        <f t="shared" si="114"/>
        <v>1210.3532</v>
      </c>
      <c r="AV410" s="48"/>
      <c r="AW410" s="48"/>
      <c r="AX410">
        <v>2</v>
      </c>
      <c r="AY410">
        <v>0</v>
      </c>
      <c r="BB410">
        <v>1</v>
      </c>
      <c r="BC410">
        <v>1</v>
      </c>
      <c r="BK410" s="43">
        <f t="shared" si="112"/>
        <v>7.5781061394380985E-3</v>
      </c>
      <c r="BL410" s="55">
        <v>1.3199969</v>
      </c>
      <c r="BM410" s="45">
        <v>1.33</v>
      </c>
      <c r="BN410" s="48">
        <v>1.33</v>
      </c>
      <c r="BO410" s="36">
        <v>1</v>
      </c>
      <c r="BP410"/>
      <c r="BQ410" t="str">
        <f t="shared" si="115"/>
        <v/>
      </c>
      <c r="BR410" t="str">
        <f t="shared" si="116"/>
        <v/>
      </c>
      <c r="BS410" t="str">
        <f t="shared" si="117"/>
        <v/>
      </c>
      <c r="BT410" s="34">
        <v>1441.5</v>
      </c>
      <c r="CB410">
        <v>100</v>
      </c>
      <c r="CC410">
        <v>100</v>
      </c>
      <c r="CD410" t="s">
        <v>960</v>
      </c>
      <c r="CE410">
        <v>0</v>
      </c>
      <c r="CI410">
        <v>0</v>
      </c>
      <c r="CJ410">
        <v>0</v>
      </c>
      <c r="CM410">
        <v>0</v>
      </c>
      <c r="CO410">
        <v>0</v>
      </c>
      <c r="CP410">
        <v>0</v>
      </c>
      <c r="CQ410">
        <v>0</v>
      </c>
      <c r="CT410">
        <v>0</v>
      </c>
      <c r="CU410">
        <v>0</v>
      </c>
      <c r="CV410">
        <v>0</v>
      </c>
      <c r="CW410" t="e">
        <f>VLOOKUP(A410,'[1]NOUVEAUX TARIFS'!$A$1:$E$467,5,FALSE)</f>
        <v>#N/A</v>
      </c>
    </row>
    <row r="411" spans="1:101" hidden="1">
      <c r="A411" t="s">
        <v>1279</v>
      </c>
      <c r="C411" t="e">
        <f>VLOOKUP(A411,'[1]PRIX D''ACHAT A JOUR'!$A$1:$C$477,3,FALSE)</f>
        <v>#N/A</v>
      </c>
      <c r="D411" t="s">
        <v>1280</v>
      </c>
      <c r="E411">
        <v>6</v>
      </c>
      <c r="F411" t="s">
        <v>1056</v>
      </c>
      <c r="I411" t="s">
        <v>1057</v>
      </c>
      <c r="J411" t="s">
        <v>1058</v>
      </c>
      <c r="K411" t="s">
        <v>1059</v>
      </c>
      <c r="L411" t="s">
        <v>1060</v>
      </c>
      <c r="M411" t="s">
        <v>986</v>
      </c>
      <c r="N411" t="s">
        <v>1279</v>
      </c>
      <c r="O411" t="s">
        <v>1281</v>
      </c>
      <c r="P411">
        <v>1</v>
      </c>
      <c r="Q411">
        <v>1</v>
      </c>
      <c r="R411">
        <v>1</v>
      </c>
      <c r="S411" s="36" t="e">
        <f>VLOOKUP(N411,'[1]Stock définitif au 31122021'!$A$3:$G$422,5,FALSE)</f>
        <v>#N/A</v>
      </c>
      <c r="T411" s="36" t="e">
        <f>VLOOKUP(N411,'[1]Stock définitif au 31122021'!$A$3:$G$422,6,FALSE)</f>
        <v>#N/A</v>
      </c>
      <c r="U411" s="36" t="e">
        <f>VLOOKUP(N411,'[1]Stock définitif au 31122021'!$A$3:$G$422,3,FALSE)</f>
        <v>#N/A</v>
      </c>
      <c r="V411" s="36">
        <v>867.6</v>
      </c>
      <c r="W411" s="36">
        <f>VLOOKUP(A411,'[1]EXPORT ARTICLES 03012022'!$A$1:$R$883,18,FALSE)</f>
        <v>867.6</v>
      </c>
      <c r="X411" s="2">
        <f t="shared" si="120"/>
        <v>867.6</v>
      </c>
      <c r="Y411" s="46"/>
      <c r="Z411" s="46"/>
      <c r="AA411" s="53"/>
      <c r="AB411" s="41">
        <f t="shared" si="121"/>
        <v>867.6</v>
      </c>
      <c r="AC411" s="42" t="s">
        <v>2917</v>
      </c>
      <c r="AD411">
        <v>867.6</v>
      </c>
      <c r="AE411" t="s">
        <v>932</v>
      </c>
      <c r="AF411">
        <v>0</v>
      </c>
      <c r="AI411" t="s">
        <v>933</v>
      </c>
      <c r="AJ411" t="s">
        <v>934</v>
      </c>
      <c r="AM411" t="s">
        <v>935</v>
      </c>
      <c r="AN411" t="s">
        <v>936</v>
      </c>
      <c r="AO411">
        <v>1</v>
      </c>
      <c r="AP411">
        <v>0</v>
      </c>
      <c r="AQ411">
        <v>0</v>
      </c>
      <c r="AS411" s="63">
        <v>1145.23</v>
      </c>
      <c r="AT411" s="54">
        <f t="shared" si="113"/>
        <v>1153.9080000000001</v>
      </c>
      <c r="AU411" s="42">
        <f t="shared" si="114"/>
        <v>1153.9080000000001</v>
      </c>
      <c r="AV411" s="48"/>
      <c r="AW411" s="48"/>
      <c r="AX411">
        <v>2</v>
      </c>
      <c r="AY411">
        <v>0</v>
      </c>
      <c r="BB411">
        <v>1</v>
      </c>
      <c r="BC411">
        <v>1</v>
      </c>
      <c r="BK411" s="43">
        <f t="shared" si="112"/>
        <v>7.5775171799552146E-3</v>
      </c>
      <c r="BL411" s="55">
        <v>1.3199977000000001</v>
      </c>
      <c r="BM411" s="45">
        <v>1.33</v>
      </c>
      <c r="BN411" s="48">
        <v>1.33</v>
      </c>
      <c r="BO411" s="36">
        <v>1</v>
      </c>
      <c r="BP411"/>
      <c r="BQ411" t="str">
        <f t="shared" si="115"/>
        <v/>
      </c>
      <c r="BR411" t="str">
        <f t="shared" si="116"/>
        <v/>
      </c>
      <c r="BS411" t="str">
        <f t="shared" si="117"/>
        <v/>
      </c>
      <c r="BT411" s="34">
        <v>1374.28</v>
      </c>
      <c r="CB411">
        <v>100</v>
      </c>
      <c r="CC411">
        <v>100</v>
      </c>
      <c r="CD411" t="s">
        <v>960</v>
      </c>
      <c r="CE411">
        <v>0</v>
      </c>
      <c r="CI411">
        <v>0</v>
      </c>
      <c r="CJ411">
        <v>0</v>
      </c>
      <c r="CM411">
        <v>0</v>
      </c>
      <c r="CO411">
        <v>0</v>
      </c>
      <c r="CP411">
        <v>0</v>
      </c>
      <c r="CQ411">
        <v>0</v>
      </c>
      <c r="CT411">
        <v>0</v>
      </c>
      <c r="CU411">
        <v>0</v>
      </c>
      <c r="CV411">
        <v>0</v>
      </c>
      <c r="CW411" t="e">
        <f>VLOOKUP(A411,'[1]NOUVEAUX TARIFS'!$A$1:$E$467,5,FALSE)</f>
        <v>#N/A</v>
      </c>
    </row>
    <row r="412" spans="1:101" hidden="1">
      <c r="A412" t="s">
        <v>1070</v>
      </c>
      <c r="C412" t="e">
        <f>VLOOKUP(A412,'[1]PRIX D''ACHAT A JOUR'!$A$1:$C$477,3,FALSE)</f>
        <v>#N/A</v>
      </c>
      <c r="D412" t="s">
        <v>1071</v>
      </c>
      <c r="E412">
        <v>6</v>
      </c>
      <c r="F412" t="s">
        <v>1056</v>
      </c>
      <c r="I412" t="s">
        <v>1057</v>
      </c>
      <c r="J412" t="s">
        <v>1058</v>
      </c>
      <c r="K412" t="s">
        <v>1059</v>
      </c>
      <c r="L412" t="s">
        <v>1060</v>
      </c>
      <c r="M412" t="s">
        <v>986</v>
      </c>
      <c r="N412" t="s">
        <v>1072</v>
      </c>
      <c r="O412" t="s">
        <v>1073</v>
      </c>
      <c r="P412">
        <v>1</v>
      </c>
      <c r="Q412">
        <v>1</v>
      </c>
      <c r="R412">
        <v>1</v>
      </c>
      <c r="S412" s="36" t="e">
        <f>VLOOKUP(N412,'[1]Stock définitif au 31122021'!$A$3:$G$422,5,FALSE)</f>
        <v>#N/A</v>
      </c>
      <c r="T412" s="36" t="e">
        <f>VLOOKUP(N412,'[1]Stock définitif au 31122021'!$A$3:$G$422,6,FALSE)</f>
        <v>#N/A</v>
      </c>
      <c r="U412" s="36" t="e">
        <f>VLOOKUP(N412,'[1]Stock définitif au 31122021'!$A$3:$G$422,3,FALSE)</f>
        <v>#N/A</v>
      </c>
      <c r="V412" s="36">
        <v>188.82</v>
      </c>
      <c r="W412" s="36">
        <f>VLOOKUP(A412,'[1]EXPORT ARTICLES 03012022'!$A$1:$R$883,18,FALSE)</f>
        <v>188.82</v>
      </c>
      <c r="X412" s="2">
        <f t="shared" si="120"/>
        <v>188.82</v>
      </c>
      <c r="Y412" s="46"/>
      <c r="Z412" s="46"/>
      <c r="AA412" s="53"/>
      <c r="AB412" s="41">
        <f t="shared" si="121"/>
        <v>188.82</v>
      </c>
      <c r="AC412" s="42" t="s">
        <v>2917</v>
      </c>
      <c r="AD412">
        <v>188.82</v>
      </c>
      <c r="AE412" t="s">
        <v>932</v>
      </c>
      <c r="AF412">
        <v>0</v>
      </c>
      <c r="AI412" t="s">
        <v>933</v>
      </c>
      <c r="AJ412" t="s">
        <v>934</v>
      </c>
      <c r="AM412" t="s">
        <v>935</v>
      </c>
      <c r="AN412" t="s">
        <v>936</v>
      </c>
      <c r="AP412">
        <v>0</v>
      </c>
      <c r="AQ412">
        <v>0</v>
      </c>
      <c r="AS412" s="36">
        <v>249.24</v>
      </c>
      <c r="AT412" s="54">
        <f t="shared" si="113"/>
        <v>251.13060000000002</v>
      </c>
      <c r="AU412" s="42">
        <f t="shared" si="114"/>
        <v>251.13060000000002</v>
      </c>
      <c r="AV412" s="48"/>
      <c r="AW412" s="48"/>
      <c r="AX412">
        <v>2</v>
      </c>
      <c r="AY412">
        <v>0</v>
      </c>
      <c r="BB412">
        <v>1</v>
      </c>
      <c r="BC412">
        <v>1</v>
      </c>
      <c r="BK412" s="43">
        <f t="shared" si="112"/>
        <v>7.5854597977852919E-3</v>
      </c>
      <c r="BL412" s="55">
        <v>1.3199873</v>
      </c>
      <c r="BM412" s="45">
        <v>1.33</v>
      </c>
      <c r="BN412" s="48">
        <v>1.33</v>
      </c>
      <c r="BO412" s="36">
        <v>1</v>
      </c>
      <c r="BP412"/>
      <c r="BQ412" t="str">
        <f t="shared" si="115"/>
        <v/>
      </c>
      <c r="BR412" t="str">
        <f t="shared" si="116"/>
        <v/>
      </c>
      <c r="BS412" t="str">
        <f t="shared" si="117"/>
        <v/>
      </c>
      <c r="BT412">
        <v>299.08999999999997</v>
      </c>
      <c r="CB412">
        <v>100</v>
      </c>
      <c r="CC412">
        <v>100</v>
      </c>
      <c r="CD412" t="s">
        <v>960</v>
      </c>
      <c r="CE412">
        <v>0</v>
      </c>
      <c r="CI412">
        <v>0</v>
      </c>
      <c r="CJ412">
        <v>0</v>
      </c>
      <c r="CM412">
        <v>0</v>
      </c>
      <c r="CO412">
        <v>0</v>
      </c>
      <c r="CP412">
        <v>0</v>
      </c>
      <c r="CQ412">
        <v>0</v>
      </c>
      <c r="CT412">
        <v>0</v>
      </c>
      <c r="CU412">
        <v>0</v>
      </c>
      <c r="CV412">
        <v>0</v>
      </c>
      <c r="CW412" t="e">
        <f>VLOOKUP(A412,'[1]NOUVEAUX TARIFS'!$A$1:$E$467,5,FALSE)</f>
        <v>#N/A</v>
      </c>
    </row>
    <row r="413" spans="1:101" hidden="1">
      <c r="A413" t="s">
        <v>1244</v>
      </c>
      <c r="C413" t="e">
        <f>VLOOKUP(A413,'[1]PRIX D''ACHAT A JOUR'!$A$1:$C$477,3,FALSE)</f>
        <v>#N/A</v>
      </c>
      <c r="D413" t="s">
        <v>1245</v>
      </c>
      <c r="E413">
        <v>6</v>
      </c>
      <c r="F413" t="s">
        <v>1056</v>
      </c>
      <c r="I413" t="s">
        <v>1057</v>
      </c>
      <c r="J413" t="s">
        <v>1058</v>
      </c>
      <c r="K413" t="s">
        <v>1059</v>
      </c>
      <c r="L413" t="s">
        <v>1060</v>
      </c>
      <c r="M413" t="s">
        <v>986</v>
      </c>
      <c r="N413" t="s">
        <v>1244</v>
      </c>
      <c r="O413" t="s">
        <v>1246</v>
      </c>
      <c r="P413">
        <v>1</v>
      </c>
      <c r="Q413">
        <v>1</v>
      </c>
      <c r="R413">
        <v>1</v>
      </c>
      <c r="S413" s="36" t="e">
        <f>VLOOKUP(N413,'[1]Stock définitif au 31122021'!$A$3:$G$422,5,FALSE)</f>
        <v>#N/A</v>
      </c>
      <c r="T413" s="36" t="e">
        <f>VLOOKUP(N413,'[1]Stock définitif au 31122021'!$A$3:$G$422,6,FALSE)</f>
        <v>#N/A</v>
      </c>
      <c r="U413" s="36" t="e">
        <f>VLOOKUP(N413,'[1]Stock définitif au 31122021'!$A$3:$G$422,3,FALSE)</f>
        <v>#N/A</v>
      </c>
      <c r="V413" s="36">
        <v>218.44</v>
      </c>
      <c r="W413" s="36">
        <f>VLOOKUP(A413,'[1]EXPORT ARTICLES 03012022'!$A$1:$R$883,18,FALSE)</f>
        <v>218.44</v>
      </c>
      <c r="X413" s="2">
        <f t="shared" si="120"/>
        <v>218.44</v>
      </c>
      <c r="Y413" s="46"/>
      <c r="Z413" s="46"/>
      <c r="AA413" s="53"/>
      <c r="AB413" s="41">
        <f t="shared" si="121"/>
        <v>218.44</v>
      </c>
      <c r="AC413" s="42" t="s">
        <v>2917</v>
      </c>
      <c r="AD413">
        <v>218.44</v>
      </c>
      <c r="AE413" t="s">
        <v>932</v>
      </c>
      <c r="AF413">
        <v>0</v>
      </c>
      <c r="AI413" t="s">
        <v>933</v>
      </c>
      <c r="AJ413" t="s">
        <v>934</v>
      </c>
      <c r="AM413" t="s">
        <v>935</v>
      </c>
      <c r="AN413" t="s">
        <v>936</v>
      </c>
      <c r="AO413">
        <v>1</v>
      </c>
      <c r="AP413">
        <v>0</v>
      </c>
      <c r="AQ413">
        <v>0</v>
      </c>
      <c r="AS413" s="36">
        <v>288.91000000000003</v>
      </c>
      <c r="AT413" s="54">
        <f t="shared" si="113"/>
        <v>290.52520000000004</v>
      </c>
      <c r="AU413" s="42">
        <f t="shared" si="114"/>
        <v>290.52520000000004</v>
      </c>
      <c r="AV413" s="48"/>
      <c r="AW413" s="48"/>
      <c r="AX413">
        <v>2</v>
      </c>
      <c r="AY413">
        <v>0</v>
      </c>
      <c r="BB413">
        <v>1</v>
      </c>
      <c r="BC413">
        <v>1</v>
      </c>
      <c r="BK413" s="43">
        <f t="shared" si="112"/>
        <v>5.5906683742342443E-3</v>
      </c>
      <c r="BL413" s="55">
        <v>1.3226057</v>
      </c>
      <c r="BM413" s="45">
        <v>1.33</v>
      </c>
      <c r="BN413" s="48">
        <v>1.33</v>
      </c>
      <c r="BO413" s="36">
        <v>1</v>
      </c>
      <c r="BP413"/>
      <c r="BQ413" t="str">
        <f t="shared" si="115"/>
        <v/>
      </c>
      <c r="BR413" t="str">
        <f t="shared" si="116"/>
        <v/>
      </c>
      <c r="BS413" t="str">
        <f t="shared" si="117"/>
        <v/>
      </c>
      <c r="BT413">
        <v>346.69</v>
      </c>
      <c r="CB413">
        <v>100</v>
      </c>
      <c r="CC413">
        <v>100</v>
      </c>
      <c r="CD413" t="s">
        <v>960</v>
      </c>
      <c r="CE413">
        <v>0</v>
      </c>
      <c r="CI413">
        <v>0</v>
      </c>
      <c r="CJ413">
        <v>0</v>
      </c>
      <c r="CM413">
        <v>0</v>
      </c>
      <c r="CO413">
        <v>0</v>
      </c>
      <c r="CP413">
        <v>0</v>
      </c>
      <c r="CQ413">
        <v>0</v>
      </c>
      <c r="CT413">
        <v>0</v>
      </c>
      <c r="CU413">
        <v>0</v>
      </c>
      <c r="CV413">
        <v>0</v>
      </c>
      <c r="CW413" t="e">
        <f>VLOOKUP(A413,'[1]NOUVEAUX TARIFS'!$A$1:$E$467,5,FALSE)</f>
        <v>#N/A</v>
      </c>
    </row>
    <row r="414" spans="1:101" hidden="1">
      <c r="A414" t="s">
        <v>1247</v>
      </c>
      <c r="C414" t="e">
        <f>VLOOKUP(A414,'[1]PRIX D''ACHAT A JOUR'!$A$1:$C$477,3,FALSE)</f>
        <v>#N/A</v>
      </c>
      <c r="D414" t="s">
        <v>1248</v>
      </c>
      <c r="E414">
        <v>6</v>
      </c>
      <c r="F414" t="s">
        <v>1056</v>
      </c>
      <c r="I414" t="s">
        <v>1057</v>
      </c>
      <c r="J414" t="s">
        <v>1058</v>
      </c>
      <c r="K414" t="s">
        <v>1059</v>
      </c>
      <c r="L414" t="s">
        <v>1060</v>
      </c>
      <c r="M414" t="s">
        <v>986</v>
      </c>
      <c r="N414" t="s">
        <v>1247</v>
      </c>
      <c r="O414" t="s">
        <v>1249</v>
      </c>
      <c r="P414">
        <v>1</v>
      </c>
      <c r="Q414">
        <v>1</v>
      </c>
      <c r="R414">
        <v>1</v>
      </c>
      <c r="S414" s="36" t="e">
        <f>VLOOKUP(N414,'[1]Stock définitif au 31122021'!$A$3:$G$422,5,FALSE)</f>
        <v>#N/A</v>
      </c>
      <c r="T414" s="36" t="e">
        <f>VLOOKUP(N414,'[1]Stock définitif au 31122021'!$A$3:$G$422,6,FALSE)</f>
        <v>#N/A</v>
      </c>
      <c r="U414" s="36" t="e">
        <f>VLOOKUP(N414,'[1]Stock définitif au 31122021'!$A$3:$G$422,3,FALSE)</f>
        <v>#N/A</v>
      </c>
      <c r="V414" s="36">
        <v>267.08</v>
      </c>
      <c r="W414" s="36">
        <f>VLOOKUP(A414,'[1]EXPORT ARTICLES 03012022'!$A$1:$R$883,18,FALSE)</f>
        <v>267.08</v>
      </c>
      <c r="X414" s="2">
        <f t="shared" si="120"/>
        <v>267.08</v>
      </c>
      <c r="Y414" s="46"/>
      <c r="Z414" s="46"/>
      <c r="AA414" s="53"/>
      <c r="AB414" s="41">
        <f t="shared" si="121"/>
        <v>267.08</v>
      </c>
      <c r="AC414" s="42" t="s">
        <v>2917</v>
      </c>
      <c r="AD414">
        <v>267.08</v>
      </c>
      <c r="AE414" t="s">
        <v>932</v>
      </c>
      <c r="AF414">
        <v>0</v>
      </c>
      <c r="AI414" t="s">
        <v>933</v>
      </c>
      <c r="AJ414" t="s">
        <v>934</v>
      </c>
      <c r="AM414" t="s">
        <v>935</v>
      </c>
      <c r="AN414" t="s">
        <v>936</v>
      </c>
      <c r="AO414">
        <v>1</v>
      </c>
      <c r="AP414">
        <v>0</v>
      </c>
      <c r="AQ414">
        <v>0</v>
      </c>
      <c r="AS414" s="36">
        <v>352.55</v>
      </c>
      <c r="AT414" s="54">
        <f t="shared" si="113"/>
        <v>355.21640000000002</v>
      </c>
      <c r="AU414" s="42">
        <f t="shared" si="114"/>
        <v>355.21640000000002</v>
      </c>
      <c r="AV414" s="48"/>
      <c r="AW414" s="48"/>
      <c r="AX414">
        <v>2</v>
      </c>
      <c r="AY414">
        <v>0</v>
      </c>
      <c r="BB414">
        <v>1</v>
      </c>
      <c r="BC414">
        <v>1</v>
      </c>
      <c r="BK414" s="43">
        <f t="shared" si="112"/>
        <v>7.5631825273011202E-3</v>
      </c>
      <c r="BL414" s="55">
        <v>1.3200164999999999</v>
      </c>
      <c r="BM414" s="45">
        <v>1.33</v>
      </c>
      <c r="BN414" s="48">
        <v>1.33</v>
      </c>
      <c r="BO414" s="36">
        <v>1</v>
      </c>
      <c r="BP414"/>
      <c r="BQ414" t="str">
        <f t="shared" si="115"/>
        <v/>
      </c>
      <c r="BR414" t="str">
        <f t="shared" si="116"/>
        <v/>
      </c>
      <c r="BS414" t="str">
        <f t="shared" si="117"/>
        <v/>
      </c>
      <c r="BT414">
        <v>423.06</v>
      </c>
      <c r="CB414">
        <v>100</v>
      </c>
      <c r="CC414">
        <v>100</v>
      </c>
      <c r="CD414" t="s">
        <v>960</v>
      </c>
      <c r="CE414">
        <v>0</v>
      </c>
      <c r="CI414">
        <v>0</v>
      </c>
      <c r="CJ414">
        <v>0</v>
      </c>
      <c r="CM414">
        <v>0</v>
      </c>
      <c r="CO414">
        <v>0</v>
      </c>
      <c r="CP414">
        <v>0</v>
      </c>
      <c r="CQ414">
        <v>0</v>
      </c>
      <c r="CT414">
        <v>0</v>
      </c>
      <c r="CU414">
        <v>0</v>
      </c>
      <c r="CV414">
        <v>0</v>
      </c>
      <c r="CW414" t="e">
        <f>VLOOKUP(A414,'[1]NOUVEAUX TARIFS'!$A$1:$E$467,5,FALSE)</f>
        <v>#N/A</v>
      </c>
    </row>
    <row r="415" spans="1:101" hidden="1">
      <c r="A415" t="s">
        <v>1054</v>
      </c>
      <c r="C415" t="e">
        <f>VLOOKUP(A415,'[1]PRIX D''ACHAT A JOUR'!$A$1:$C$477,3,FALSE)</f>
        <v>#N/A</v>
      </c>
      <c r="D415" t="s">
        <v>1055</v>
      </c>
      <c r="E415">
        <v>6</v>
      </c>
      <c r="F415" t="s">
        <v>1056</v>
      </c>
      <c r="I415" t="s">
        <v>1057</v>
      </c>
      <c r="J415" t="s">
        <v>1058</v>
      </c>
      <c r="K415" t="s">
        <v>1059</v>
      </c>
      <c r="L415" t="s">
        <v>1060</v>
      </c>
      <c r="M415" t="s">
        <v>986</v>
      </c>
      <c r="N415" t="s">
        <v>1054</v>
      </c>
      <c r="O415" t="s">
        <v>1061</v>
      </c>
      <c r="Q415">
        <v>1</v>
      </c>
      <c r="R415">
        <v>1</v>
      </c>
      <c r="S415" s="36" t="e">
        <f>VLOOKUP(N415,'[1]Stock définitif au 31122021'!$A$3:$G$422,5,FALSE)</f>
        <v>#N/A</v>
      </c>
      <c r="T415" s="36" t="e">
        <f>VLOOKUP(N415,'[1]Stock définitif au 31122021'!$A$3:$G$422,6,FALSE)</f>
        <v>#N/A</v>
      </c>
      <c r="U415" s="36" t="e">
        <f>VLOOKUP(N415,'[1]Stock définitif au 31122021'!$A$3:$G$422,3,FALSE)</f>
        <v>#N/A</v>
      </c>
      <c r="V415" s="36">
        <v>297.14999999999998</v>
      </c>
      <c r="W415" s="36">
        <f>VLOOKUP(A415,'[1]EXPORT ARTICLES 03012022'!$A$1:$R$883,18,FALSE)</f>
        <v>297.14999999999998</v>
      </c>
      <c r="X415" s="2">
        <f t="shared" si="120"/>
        <v>297.14999999999998</v>
      </c>
      <c r="Y415" s="46"/>
      <c r="Z415" s="46"/>
      <c r="AA415" s="53"/>
      <c r="AB415" s="41">
        <f t="shared" si="121"/>
        <v>297.14999999999998</v>
      </c>
      <c r="AC415" s="42" t="s">
        <v>2917</v>
      </c>
      <c r="AD415">
        <v>297.14999999999998</v>
      </c>
      <c r="AE415" t="s">
        <v>932</v>
      </c>
      <c r="AF415">
        <v>0</v>
      </c>
      <c r="AI415" t="s">
        <v>933</v>
      </c>
      <c r="AJ415" t="s">
        <v>934</v>
      </c>
      <c r="AM415" t="s">
        <v>935</v>
      </c>
      <c r="AN415" t="s">
        <v>936</v>
      </c>
      <c r="AO415">
        <v>1</v>
      </c>
      <c r="AP415">
        <v>0</v>
      </c>
      <c r="AQ415">
        <v>0</v>
      </c>
      <c r="AS415" s="36">
        <v>392.24</v>
      </c>
      <c r="AT415" s="54">
        <f t="shared" si="113"/>
        <v>395.20949999999999</v>
      </c>
      <c r="AU415" s="42">
        <f t="shared" si="114"/>
        <v>395.20949999999999</v>
      </c>
      <c r="AV415" s="48"/>
      <c r="AW415" s="48"/>
      <c r="AX415">
        <v>2</v>
      </c>
      <c r="AY415">
        <v>0</v>
      </c>
      <c r="BB415">
        <v>1</v>
      </c>
      <c r="BC415">
        <v>1</v>
      </c>
      <c r="BK415" s="43">
        <f t="shared" si="112"/>
        <v>7.5706200285539016E-3</v>
      </c>
      <c r="BL415" s="55">
        <v>1.3200067</v>
      </c>
      <c r="BM415" s="45">
        <v>1.33</v>
      </c>
      <c r="BN415" s="48">
        <v>1.33</v>
      </c>
      <c r="BO415" s="36">
        <v>1</v>
      </c>
      <c r="BP415"/>
      <c r="BQ415" t="str">
        <f t="shared" si="115"/>
        <v/>
      </c>
      <c r="BR415" t="str">
        <f t="shared" si="116"/>
        <v/>
      </c>
      <c r="BS415" t="str">
        <f t="shared" si="117"/>
        <v/>
      </c>
      <c r="BT415">
        <v>470.69</v>
      </c>
      <c r="CB415">
        <v>100</v>
      </c>
      <c r="CC415">
        <v>100</v>
      </c>
      <c r="CD415" t="s">
        <v>960</v>
      </c>
      <c r="CE415">
        <v>0</v>
      </c>
      <c r="CI415">
        <v>0</v>
      </c>
      <c r="CJ415">
        <v>0</v>
      </c>
      <c r="CM415">
        <v>0</v>
      </c>
      <c r="CO415">
        <v>0</v>
      </c>
      <c r="CP415">
        <v>0</v>
      </c>
      <c r="CQ415">
        <v>0</v>
      </c>
      <c r="CT415">
        <v>0</v>
      </c>
      <c r="CU415">
        <v>0</v>
      </c>
      <c r="CV415">
        <v>0</v>
      </c>
      <c r="CW415" t="e">
        <f>VLOOKUP(A415,'[1]NOUVEAUX TARIFS'!$A$1:$E$467,5,FALSE)</f>
        <v>#N/A</v>
      </c>
    </row>
    <row r="416" spans="1:101" hidden="1">
      <c r="A416" t="s">
        <v>1062</v>
      </c>
      <c r="C416" t="e">
        <f>VLOOKUP(A416,'[1]PRIX D''ACHAT A JOUR'!$A$1:$C$477,3,FALSE)</f>
        <v>#N/A</v>
      </c>
      <c r="D416" t="s">
        <v>1063</v>
      </c>
      <c r="E416">
        <v>6</v>
      </c>
      <c r="F416" t="s">
        <v>1056</v>
      </c>
      <c r="I416" t="s">
        <v>1057</v>
      </c>
      <c r="J416" t="s">
        <v>1058</v>
      </c>
      <c r="K416" t="s">
        <v>1059</v>
      </c>
      <c r="L416" t="s">
        <v>1060</v>
      </c>
      <c r="M416" t="s">
        <v>986</v>
      </c>
      <c r="N416" t="s">
        <v>1064</v>
      </c>
      <c r="O416" t="s">
        <v>1065</v>
      </c>
      <c r="Q416">
        <v>1</v>
      </c>
      <c r="R416">
        <v>1</v>
      </c>
      <c r="S416" s="36" t="e">
        <f>VLOOKUP(N416,'[1]Stock définitif au 31122021'!$A$3:$G$422,5,FALSE)</f>
        <v>#N/A</v>
      </c>
      <c r="T416" s="36" t="e">
        <f>VLOOKUP(N416,'[1]Stock définitif au 31122021'!$A$3:$G$422,6,FALSE)</f>
        <v>#N/A</v>
      </c>
      <c r="U416" s="36" t="e">
        <f>VLOOKUP(N416,'[1]Stock définitif au 31122021'!$A$3:$G$422,3,FALSE)</f>
        <v>#N/A</v>
      </c>
      <c r="V416" s="36">
        <v>367.02</v>
      </c>
      <c r="W416" s="36">
        <f>VLOOKUP(A416,'[1]EXPORT ARTICLES 03012022'!$A$1:$R$883,18,FALSE)</f>
        <v>367.02</v>
      </c>
      <c r="X416" s="2">
        <f t="shared" si="120"/>
        <v>367.02</v>
      </c>
      <c r="Y416" s="46"/>
      <c r="Z416" s="46"/>
      <c r="AA416" s="53"/>
      <c r="AB416" s="41">
        <f t="shared" si="121"/>
        <v>367.02</v>
      </c>
      <c r="AC416" s="42" t="s">
        <v>2917</v>
      </c>
      <c r="AD416">
        <v>367.02</v>
      </c>
      <c r="AE416" t="s">
        <v>932</v>
      </c>
      <c r="AF416">
        <v>0</v>
      </c>
      <c r="AI416" t="s">
        <v>933</v>
      </c>
      <c r="AJ416" t="s">
        <v>934</v>
      </c>
      <c r="AM416" t="s">
        <v>935</v>
      </c>
      <c r="AN416" t="s">
        <v>936</v>
      </c>
      <c r="AO416">
        <v>1</v>
      </c>
      <c r="AP416">
        <v>0</v>
      </c>
      <c r="AQ416">
        <v>0</v>
      </c>
      <c r="AS416" s="36">
        <v>484.47</v>
      </c>
      <c r="AT416" s="54">
        <f t="shared" si="113"/>
        <v>488.13659999999999</v>
      </c>
      <c r="AU416" s="42">
        <f t="shared" si="114"/>
        <v>488.13659999999999</v>
      </c>
      <c r="AV416" s="48"/>
      <c r="AW416" s="48"/>
      <c r="AX416">
        <v>2</v>
      </c>
      <c r="AY416">
        <v>0</v>
      </c>
      <c r="BB416">
        <v>1</v>
      </c>
      <c r="BC416">
        <v>1</v>
      </c>
      <c r="BK416" s="43">
        <f t="shared" si="112"/>
        <v>7.5682704811442601E-3</v>
      </c>
      <c r="BL416" s="55">
        <v>1.3200098</v>
      </c>
      <c r="BM416" s="45">
        <v>1.33</v>
      </c>
      <c r="BN416" s="48">
        <v>1.33</v>
      </c>
      <c r="BO416" s="36">
        <v>1</v>
      </c>
      <c r="BP416"/>
      <c r="BQ416" t="str">
        <f t="shared" si="115"/>
        <v/>
      </c>
      <c r="BR416" t="str">
        <f t="shared" si="116"/>
        <v/>
      </c>
      <c r="BS416" t="str">
        <f t="shared" si="117"/>
        <v/>
      </c>
      <c r="BT416">
        <v>581.36</v>
      </c>
      <c r="CB416">
        <v>100</v>
      </c>
      <c r="CC416">
        <v>100</v>
      </c>
      <c r="CD416" t="s">
        <v>960</v>
      </c>
      <c r="CE416">
        <v>0</v>
      </c>
      <c r="CI416">
        <v>0</v>
      </c>
      <c r="CJ416">
        <v>0</v>
      </c>
      <c r="CM416">
        <v>0</v>
      </c>
      <c r="CO416">
        <v>0</v>
      </c>
      <c r="CP416">
        <v>0</v>
      </c>
      <c r="CQ416">
        <v>0</v>
      </c>
      <c r="CT416">
        <v>0</v>
      </c>
      <c r="CU416">
        <v>0</v>
      </c>
      <c r="CV416">
        <v>0</v>
      </c>
      <c r="CW416" t="e">
        <f>VLOOKUP(A416,'[1]NOUVEAUX TARIFS'!$A$1:$E$467,5,FALSE)</f>
        <v>#N/A</v>
      </c>
    </row>
    <row r="417" spans="1:101" hidden="1">
      <c r="A417" t="s">
        <v>1238</v>
      </c>
      <c r="C417" t="e">
        <f>VLOOKUP(A417,'[1]PRIX D''ACHAT A JOUR'!$A$1:$C$477,3,FALSE)</f>
        <v>#N/A</v>
      </c>
      <c r="D417" t="s">
        <v>1239</v>
      </c>
      <c r="E417">
        <v>6</v>
      </c>
      <c r="F417" t="s">
        <v>1056</v>
      </c>
      <c r="I417" t="s">
        <v>1057</v>
      </c>
      <c r="J417" t="s">
        <v>1058</v>
      </c>
      <c r="K417" t="s">
        <v>1059</v>
      </c>
      <c r="L417" t="s">
        <v>1060</v>
      </c>
      <c r="M417" t="s">
        <v>986</v>
      </c>
      <c r="N417" t="s">
        <v>1238</v>
      </c>
      <c r="O417" t="s">
        <v>1240</v>
      </c>
      <c r="P417">
        <v>1</v>
      </c>
      <c r="Q417">
        <v>1</v>
      </c>
      <c r="R417">
        <v>1</v>
      </c>
      <c r="S417" s="36" t="e">
        <f>VLOOKUP(N417,'[1]Stock définitif au 31122021'!$A$3:$G$422,5,FALSE)</f>
        <v>#N/A</v>
      </c>
      <c r="T417" s="36" t="e">
        <f>VLOOKUP(N417,'[1]Stock définitif au 31122021'!$A$3:$G$422,6,FALSE)</f>
        <v>#N/A</v>
      </c>
      <c r="U417" s="36" t="e">
        <f>VLOOKUP(N417,'[1]Stock définitif au 31122021'!$A$3:$G$422,3,FALSE)</f>
        <v>#N/A</v>
      </c>
      <c r="V417" s="36">
        <v>379.4</v>
      </c>
      <c r="W417" s="36">
        <f>VLOOKUP(A417,'[1]EXPORT ARTICLES 03012022'!$A$1:$R$883,18,FALSE)</f>
        <v>379.4</v>
      </c>
      <c r="X417" s="2">
        <f t="shared" si="120"/>
        <v>379.4</v>
      </c>
      <c r="Y417" s="46"/>
      <c r="Z417" s="46"/>
      <c r="AA417" s="53"/>
      <c r="AB417" s="41">
        <f t="shared" si="121"/>
        <v>379.4</v>
      </c>
      <c r="AC417" s="42" t="s">
        <v>2917</v>
      </c>
      <c r="AD417">
        <v>379.4</v>
      </c>
      <c r="AE417" t="s">
        <v>932</v>
      </c>
      <c r="AF417">
        <v>0</v>
      </c>
      <c r="AI417" t="s">
        <v>933</v>
      </c>
      <c r="AJ417" t="s">
        <v>934</v>
      </c>
      <c r="AM417" t="s">
        <v>935</v>
      </c>
      <c r="AN417" t="s">
        <v>936</v>
      </c>
      <c r="AO417">
        <v>1</v>
      </c>
      <c r="AP417">
        <v>0</v>
      </c>
      <c r="AQ417">
        <v>0</v>
      </c>
      <c r="AS417" s="36">
        <v>500.81</v>
      </c>
      <c r="AT417" s="54">
        <f t="shared" si="113"/>
        <v>504.60199999999998</v>
      </c>
      <c r="AU417" s="42">
        <f t="shared" si="114"/>
        <v>504.60199999999998</v>
      </c>
      <c r="AV417" s="48"/>
      <c r="AW417" s="48"/>
      <c r="AX417">
        <v>2</v>
      </c>
      <c r="AY417">
        <v>0</v>
      </c>
      <c r="BB417">
        <v>1</v>
      </c>
      <c r="BC417">
        <v>1</v>
      </c>
      <c r="BK417" s="43">
        <f t="shared" si="112"/>
        <v>7.5717337912581083E-3</v>
      </c>
      <c r="BL417" s="55">
        <v>1.3200053</v>
      </c>
      <c r="BM417" s="45">
        <v>1.33</v>
      </c>
      <c r="BN417" s="48">
        <v>1.33</v>
      </c>
      <c r="BO417" s="36">
        <v>1</v>
      </c>
      <c r="BP417"/>
      <c r="BQ417" t="str">
        <f t="shared" si="115"/>
        <v/>
      </c>
      <c r="BR417" t="str">
        <f t="shared" si="116"/>
        <v/>
      </c>
      <c r="BS417" t="str">
        <f t="shared" si="117"/>
        <v/>
      </c>
      <c r="BT417">
        <v>600.97</v>
      </c>
      <c r="CB417">
        <v>100</v>
      </c>
      <c r="CC417">
        <v>100</v>
      </c>
      <c r="CD417" t="s">
        <v>960</v>
      </c>
      <c r="CE417">
        <v>0</v>
      </c>
      <c r="CI417">
        <v>0</v>
      </c>
      <c r="CJ417">
        <v>0</v>
      </c>
      <c r="CM417">
        <v>0</v>
      </c>
      <c r="CO417">
        <v>0</v>
      </c>
      <c r="CP417">
        <v>0</v>
      </c>
      <c r="CQ417">
        <v>0</v>
      </c>
      <c r="CT417">
        <v>0</v>
      </c>
      <c r="CU417">
        <v>0</v>
      </c>
      <c r="CV417">
        <v>0</v>
      </c>
      <c r="CW417" t="e">
        <f>VLOOKUP(A417,'[1]NOUVEAUX TARIFS'!$A$1:$E$467,5,FALSE)</f>
        <v>#N/A</v>
      </c>
    </row>
    <row r="418" spans="1:101" hidden="1">
      <c r="A418" t="s">
        <v>1241</v>
      </c>
      <c r="D418" t="s">
        <v>1242</v>
      </c>
      <c r="S418" s="36" t="e">
        <f>VLOOKUP(N418,'[1]Stock définitif au 31122021'!$A$3:$G$422,5,FALSE)</f>
        <v>#N/A</v>
      </c>
      <c r="T418" s="36" t="e">
        <f>VLOOKUP(N418,'[1]Stock définitif au 31122021'!$A$3:$G$422,6,FALSE)</f>
        <v>#N/A</v>
      </c>
      <c r="U418" s="36" t="e">
        <f>VLOOKUP(N418,'[1]Stock définitif au 31122021'!$A$3:$G$422,3,FALSE)</f>
        <v>#N/A</v>
      </c>
      <c r="V418">
        <v>407.7</v>
      </c>
      <c r="W418">
        <v>407.7</v>
      </c>
      <c r="X418" s="45">
        <f>W418</f>
        <v>407.7</v>
      </c>
      <c r="Y418" s="46"/>
      <c r="Z418" s="46"/>
      <c r="AB418" s="41">
        <f>+X418</f>
        <v>407.7</v>
      </c>
      <c r="AC418" s="42" t="s">
        <v>2917</v>
      </c>
      <c r="AS418">
        <v>570.45000000000005</v>
      </c>
      <c r="AT418" s="47">
        <f t="shared" si="113"/>
        <v>542.24099999999999</v>
      </c>
      <c r="AU418" s="48">
        <f t="shared" si="114"/>
        <v>542.24099999999999</v>
      </c>
      <c r="AV418" s="48"/>
      <c r="AW418" s="48"/>
      <c r="BK418" s="43">
        <f t="shared" si="112"/>
        <v>-4.945043386799905E-2</v>
      </c>
      <c r="BL418" s="9">
        <f>AS418/V418</f>
        <v>1.3991905813097867</v>
      </c>
      <c r="BM418" s="45">
        <v>1.33</v>
      </c>
      <c r="BN418" s="48">
        <v>1.33</v>
      </c>
      <c r="BO418"/>
      <c r="BP418"/>
      <c r="BQ418" t="str">
        <f t="shared" si="115"/>
        <v/>
      </c>
      <c r="BR418" t="str">
        <f t="shared" si="116"/>
        <v/>
      </c>
      <c r="BS418" t="str">
        <f t="shared" si="117"/>
        <v/>
      </c>
      <c r="CD418" t="s">
        <v>960</v>
      </c>
      <c r="CW418" t="e">
        <f>VLOOKUP(A418,'[1]NOUVEAUX TARIFS'!$A$1:$E$467,5,FALSE)</f>
        <v>#N/A</v>
      </c>
    </row>
    <row r="419" spans="1:101" hidden="1">
      <c r="A419" t="s">
        <v>1241</v>
      </c>
      <c r="C419" t="e">
        <f>VLOOKUP(A419,'[1]PRIX D''ACHAT A JOUR'!$A$1:$C$477,3,FALSE)</f>
        <v>#N/A</v>
      </c>
      <c r="D419" t="s">
        <v>1242</v>
      </c>
      <c r="E419">
        <v>6</v>
      </c>
      <c r="F419" t="s">
        <v>1056</v>
      </c>
      <c r="I419" t="s">
        <v>1057</v>
      </c>
      <c r="J419" t="s">
        <v>1058</v>
      </c>
      <c r="K419" t="s">
        <v>1059</v>
      </c>
      <c r="L419" t="s">
        <v>1060</v>
      </c>
      <c r="M419" t="s">
        <v>986</v>
      </c>
      <c r="N419" t="s">
        <v>1241</v>
      </c>
      <c r="O419" t="s">
        <v>1243</v>
      </c>
      <c r="P419">
        <v>1</v>
      </c>
      <c r="Q419">
        <v>1</v>
      </c>
      <c r="R419">
        <v>1</v>
      </c>
      <c r="S419" s="36" t="e">
        <f>VLOOKUP(N419,'[1]Stock définitif au 31122021'!$A$3:$G$422,5,FALSE)</f>
        <v>#N/A</v>
      </c>
      <c r="T419" s="36" t="e">
        <f>VLOOKUP(N419,'[1]Stock définitif au 31122021'!$A$3:$G$422,6,FALSE)</f>
        <v>#N/A</v>
      </c>
      <c r="U419" s="36" t="e">
        <f>VLOOKUP(N419,'[1]Stock définitif au 31122021'!$A$3:$G$422,3,FALSE)</f>
        <v>#N/A</v>
      </c>
      <c r="V419" s="36">
        <v>407.7</v>
      </c>
      <c r="W419" s="36">
        <f>VLOOKUP(A419,'[1]EXPORT ARTICLES 03012022'!$A$1:$R$883,18,FALSE)</f>
        <v>407.7</v>
      </c>
      <c r="X419" s="2">
        <f>+W419</f>
        <v>407.7</v>
      </c>
      <c r="Y419" s="46"/>
      <c r="Z419" s="46"/>
      <c r="AA419" s="53"/>
      <c r="AB419" s="41">
        <f>+X419*(1+AA419)</f>
        <v>407.7</v>
      </c>
      <c r="AC419" s="42" t="s">
        <v>2917</v>
      </c>
      <c r="AD419">
        <v>407.7</v>
      </c>
      <c r="AE419" t="s">
        <v>932</v>
      </c>
      <c r="AF419">
        <v>0</v>
      </c>
      <c r="AI419" t="s">
        <v>933</v>
      </c>
      <c r="AJ419" t="s">
        <v>934</v>
      </c>
      <c r="AM419" t="s">
        <v>935</v>
      </c>
      <c r="AN419" t="s">
        <v>936</v>
      </c>
      <c r="AO419">
        <v>1</v>
      </c>
      <c r="AP419">
        <v>0</v>
      </c>
      <c r="AQ419">
        <v>0</v>
      </c>
      <c r="AS419" s="36">
        <v>570.45000000000005</v>
      </c>
      <c r="AT419" s="54">
        <f t="shared" si="113"/>
        <v>542.24099999999999</v>
      </c>
      <c r="AU419" s="42">
        <f t="shared" si="114"/>
        <v>542.24099999999999</v>
      </c>
      <c r="AV419" s="48"/>
      <c r="AW419" s="48"/>
      <c r="AX419">
        <v>2</v>
      </c>
      <c r="AY419">
        <v>0</v>
      </c>
      <c r="BB419">
        <v>1</v>
      </c>
      <c r="BC419">
        <v>1</v>
      </c>
      <c r="BK419" s="43">
        <f t="shared" si="112"/>
        <v>-4.945043386799905E-2</v>
      </c>
      <c r="BL419" s="55">
        <v>1.3991906000000001</v>
      </c>
      <c r="BM419" s="45">
        <v>1.33</v>
      </c>
      <c r="BN419" s="48">
        <v>1.33</v>
      </c>
      <c r="BO419" s="36">
        <v>1</v>
      </c>
      <c r="BP419"/>
      <c r="BQ419" t="str">
        <f t="shared" si="115"/>
        <v/>
      </c>
      <c r="BR419" t="str">
        <f t="shared" si="116"/>
        <v/>
      </c>
      <c r="BS419" t="str">
        <f t="shared" si="117"/>
        <v/>
      </c>
      <c r="BT419">
        <v>684.54</v>
      </c>
      <c r="CB419">
        <v>100</v>
      </c>
      <c r="CC419">
        <v>100</v>
      </c>
      <c r="CD419" t="s">
        <v>960</v>
      </c>
      <c r="CE419">
        <v>0</v>
      </c>
      <c r="CI419">
        <v>0</v>
      </c>
      <c r="CJ419">
        <v>0</v>
      </c>
      <c r="CM419">
        <v>0</v>
      </c>
      <c r="CO419">
        <v>0</v>
      </c>
      <c r="CP419">
        <v>0</v>
      </c>
      <c r="CQ419">
        <v>0</v>
      </c>
      <c r="CT419">
        <v>0</v>
      </c>
      <c r="CU419">
        <v>0</v>
      </c>
      <c r="CV419">
        <v>0</v>
      </c>
      <c r="CW419" t="e">
        <f>VLOOKUP(A419,'[1]NOUVEAUX TARIFS'!$A$1:$E$467,5,FALSE)</f>
        <v>#N/A</v>
      </c>
    </row>
    <row r="420" spans="1:101" hidden="1">
      <c r="A420" t="s">
        <v>1066</v>
      </c>
      <c r="C420" t="e">
        <f>VLOOKUP(A420,'[1]PRIX D''ACHAT A JOUR'!$A$1:$C$477,3,FALSE)</f>
        <v>#N/A</v>
      </c>
      <c r="D420" t="s">
        <v>1067</v>
      </c>
      <c r="E420">
        <v>6</v>
      </c>
      <c r="F420" t="s">
        <v>1056</v>
      </c>
      <c r="I420" t="s">
        <v>1057</v>
      </c>
      <c r="J420" t="s">
        <v>1058</v>
      </c>
      <c r="K420" t="s">
        <v>1059</v>
      </c>
      <c r="L420" t="s">
        <v>1060</v>
      </c>
      <c r="M420" t="s">
        <v>986</v>
      </c>
      <c r="N420" t="s">
        <v>1068</v>
      </c>
      <c r="O420" t="s">
        <v>1069</v>
      </c>
      <c r="Q420">
        <v>1</v>
      </c>
      <c r="R420">
        <v>1</v>
      </c>
      <c r="S420" s="36" t="e">
        <f>VLOOKUP(N420,'[1]Stock définitif au 31122021'!$A$3:$G$422,5,FALSE)</f>
        <v>#N/A</v>
      </c>
      <c r="T420" s="36" t="e">
        <f>VLOOKUP(N420,'[1]Stock définitif au 31122021'!$A$3:$G$422,6,FALSE)</f>
        <v>#N/A</v>
      </c>
      <c r="U420" s="36" t="e">
        <f>VLOOKUP(N420,'[1]Stock définitif au 31122021'!$A$3:$G$422,3,FALSE)</f>
        <v>#N/A</v>
      </c>
      <c r="V420" s="36">
        <v>403.55</v>
      </c>
      <c r="W420" s="36">
        <f>VLOOKUP(A420,'[1]EXPORT ARTICLES 03012022'!$A$1:$R$883,18,FALSE)</f>
        <v>403.55</v>
      </c>
      <c r="X420" s="2">
        <f>+W420</f>
        <v>403.55</v>
      </c>
      <c r="Y420" s="46"/>
      <c r="Z420" s="46"/>
      <c r="AA420" s="53"/>
      <c r="AB420" s="41">
        <f>+X420*(1+AA420)</f>
        <v>403.55</v>
      </c>
      <c r="AC420" s="42" t="s">
        <v>2917</v>
      </c>
      <c r="AD420">
        <v>403.55</v>
      </c>
      <c r="AE420" t="s">
        <v>932</v>
      </c>
      <c r="AF420">
        <v>0</v>
      </c>
      <c r="AI420" t="s">
        <v>933</v>
      </c>
      <c r="AJ420" t="s">
        <v>934</v>
      </c>
      <c r="AM420" t="s">
        <v>935</v>
      </c>
      <c r="AN420" t="s">
        <v>936</v>
      </c>
      <c r="AP420">
        <v>0</v>
      </c>
      <c r="AQ420">
        <v>0</v>
      </c>
      <c r="AS420" s="36">
        <v>532.69000000000005</v>
      </c>
      <c r="AT420" s="54">
        <f t="shared" si="113"/>
        <v>536.72149999999999</v>
      </c>
      <c r="AU420" s="42">
        <f t="shared" si="114"/>
        <v>536.72149999999999</v>
      </c>
      <c r="AV420" s="48"/>
      <c r="AW420" s="48"/>
      <c r="AX420">
        <v>2</v>
      </c>
      <c r="AY420">
        <v>0</v>
      </c>
      <c r="BB420">
        <v>1</v>
      </c>
      <c r="BC420">
        <v>1</v>
      </c>
      <c r="BK420" s="43">
        <f t="shared" si="112"/>
        <v>7.5681916311549626E-3</v>
      </c>
      <c r="BL420" s="55">
        <v>1.3200099000000001</v>
      </c>
      <c r="BM420" s="45">
        <v>1.33</v>
      </c>
      <c r="BN420" s="48">
        <v>1.33</v>
      </c>
      <c r="BO420" s="36">
        <v>1</v>
      </c>
      <c r="BP420"/>
      <c r="BQ420" t="str">
        <f t="shared" si="115"/>
        <v/>
      </c>
      <c r="BR420" t="str">
        <f t="shared" si="116"/>
        <v/>
      </c>
      <c r="BS420" t="str">
        <f t="shared" si="117"/>
        <v/>
      </c>
      <c r="BT420">
        <v>639.23</v>
      </c>
      <c r="CB420">
        <v>100</v>
      </c>
      <c r="CC420">
        <v>100</v>
      </c>
      <c r="CD420" t="s">
        <v>960</v>
      </c>
      <c r="CE420">
        <v>0</v>
      </c>
      <c r="CI420">
        <v>0</v>
      </c>
      <c r="CJ420">
        <v>0</v>
      </c>
      <c r="CM420">
        <v>0</v>
      </c>
      <c r="CO420">
        <v>0</v>
      </c>
      <c r="CP420">
        <v>0</v>
      </c>
      <c r="CQ420">
        <v>0</v>
      </c>
      <c r="CT420">
        <v>0</v>
      </c>
      <c r="CU420">
        <v>0</v>
      </c>
      <c r="CV420">
        <v>0</v>
      </c>
      <c r="CW420" t="e">
        <f>VLOOKUP(A420,'[1]NOUVEAUX TARIFS'!$A$1:$E$467,5,FALSE)</f>
        <v>#N/A</v>
      </c>
    </row>
    <row r="421" spans="1:101" hidden="1">
      <c r="A421" t="s">
        <v>1250</v>
      </c>
      <c r="C421" t="e">
        <f>VLOOKUP(A421,'[1]PRIX D''ACHAT A JOUR'!$A$1:$C$477,3,FALSE)</f>
        <v>#N/A</v>
      </c>
      <c r="D421" t="s">
        <v>1251</v>
      </c>
      <c r="E421">
        <v>6</v>
      </c>
      <c r="F421" t="s">
        <v>1056</v>
      </c>
      <c r="I421" t="s">
        <v>1057</v>
      </c>
      <c r="J421" t="s">
        <v>1058</v>
      </c>
      <c r="K421" t="s">
        <v>1059</v>
      </c>
      <c r="L421" t="s">
        <v>1060</v>
      </c>
      <c r="M421" t="s">
        <v>986</v>
      </c>
      <c r="N421" t="s">
        <v>1250</v>
      </c>
      <c r="O421" t="s">
        <v>1252</v>
      </c>
      <c r="Q421">
        <v>1</v>
      </c>
      <c r="R421">
        <v>1</v>
      </c>
      <c r="S421" s="36" t="e">
        <f>VLOOKUP(N421,'[1]Stock définitif au 31122021'!$A$3:$G$422,5,FALSE)</f>
        <v>#N/A</v>
      </c>
      <c r="T421" s="36" t="e">
        <f>VLOOKUP(N421,'[1]Stock définitif au 31122021'!$A$3:$G$422,6,FALSE)</f>
        <v>#N/A</v>
      </c>
      <c r="U421" s="36" t="e">
        <f>VLOOKUP(N421,'[1]Stock définitif au 31122021'!$A$3:$G$422,3,FALSE)</f>
        <v>#N/A</v>
      </c>
      <c r="V421" s="36">
        <v>440.43</v>
      </c>
      <c r="W421" s="36">
        <f>VLOOKUP(A421,'[1]EXPORT ARTICLES 03012022'!$A$1:$R$883,18,FALSE)</f>
        <v>440.43</v>
      </c>
      <c r="X421" s="2">
        <f>+W421</f>
        <v>440.43</v>
      </c>
      <c r="Y421" s="46"/>
      <c r="Z421" s="46"/>
      <c r="AA421" s="53"/>
      <c r="AB421" s="41">
        <f>+X421*(1+AA421)</f>
        <v>440.43</v>
      </c>
      <c r="AC421" s="42" t="s">
        <v>2917</v>
      </c>
      <c r="AD421">
        <v>440.43</v>
      </c>
      <c r="AE421" t="s">
        <v>932</v>
      </c>
      <c r="AF421">
        <v>0</v>
      </c>
      <c r="AI421" t="s">
        <v>933</v>
      </c>
      <c r="AJ421" t="s">
        <v>934</v>
      </c>
      <c r="AM421" t="s">
        <v>935</v>
      </c>
      <c r="AN421" t="s">
        <v>936</v>
      </c>
      <c r="AO421">
        <v>1</v>
      </c>
      <c r="AP421">
        <v>0</v>
      </c>
      <c r="AQ421">
        <v>0</v>
      </c>
      <c r="AS421" s="36">
        <v>581.37</v>
      </c>
      <c r="AT421" s="54">
        <f t="shared" si="113"/>
        <v>585.77190000000007</v>
      </c>
      <c r="AU421" s="42">
        <f t="shared" si="114"/>
        <v>585.77190000000007</v>
      </c>
      <c r="AV421" s="48"/>
      <c r="AW421" s="48"/>
      <c r="AX421">
        <v>2</v>
      </c>
      <c r="AY421">
        <v>0</v>
      </c>
      <c r="BB421">
        <v>1</v>
      </c>
      <c r="BC421">
        <v>1</v>
      </c>
      <c r="BK421" s="43">
        <f t="shared" si="112"/>
        <v>7.5715981216782236E-3</v>
      </c>
      <c r="BL421" s="55">
        <v>1.3200054000000001</v>
      </c>
      <c r="BM421" s="45">
        <v>1.33</v>
      </c>
      <c r="BN421" s="48">
        <v>1.33</v>
      </c>
      <c r="BO421" s="36">
        <v>1</v>
      </c>
      <c r="BP421"/>
      <c r="BQ421" t="str">
        <f t="shared" si="115"/>
        <v/>
      </c>
      <c r="BR421" t="str">
        <f t="shared" si="116"/>
        <v/>
      </c>
      <c r="BS421" t="str">
        <f t="shared" si="117"/>
        <v/>
      </c>
      <c r="BT421">
        <v>697.64</v>
      </c>
      <c r="CB421">
        <v>100</v>
      </c>
      <c r="CC421">
        <v>100</v>
      </c>
      <c r="CD421" t="s">
        <v>960</v>
      </c>
      <c r="CE421">
        <v>0</v>
      </c>
      <c r="CI421">
        <v>0</v>
      </c>
      <c r="CJ421">
        <v>0</v>
      </c>
      <c r="CM421">
        <v>0</v>
      </c>
      <c r="CO421">
        <v>0</v>
      </c>
      <c r="CP421">
        <v>0</v>
      </c>
      <c r="CQ421">
        <v>0</v>
      </c>
      <c r="CT421">
        <v>0</v>
      </c>
      <c r="CU421">
        <v>0</v>
      </c>
      <c r="CV421">
        <v>0</v>
      </c>
      <c r="CW421" t="e">
        <f>VLOOKUP(A421,'[1]NOUVEAUX TARIFS'!$A$1:$E$467,5,FALSE)</f>
        <v>#N/A</v>
      </c>
    </row>
    <row r="422" spans="1:101" hidden="1">
      <c r="A422" t="s">
        <v>1253</v>
      </c>
      <c r="C422" t="e">
        <f>VLOOKUP(A422,'[1]PRIX D''ACHAT A JOUR'!$A$1:$C$477,3,FALSE)</f>
        <v>#N/A</v>
      </c>
      <c r="D422" t="s">
        <v>1254</v>
      </c>
      <c r="E422">
        <v>6</v>
      </c>
      <c r="F422" t="s">
        <v>1056</v>
      </c>
      <c r="I422" t="s">
        <v>1057</v>
      </c>
      <c r="J422" t="s">
        <v>1058</v>
      </c>
      <c r="K422" t="s">
        <v>1059</v>
      </c>
      <c r="L422" t="s">
        <v>1060</v>
      </c>
      <c r="M422" t="s">
        <v>986</v>
      </c>
      <c r="N422" t="s">
        <v>1253</v>
      </c>
      <c r="O422" t="s">
        <v>1255</v>
      </c>
      <c r="Q422">
        <v>1</v>
      </c>
      <c r="R422">
        <v>1</v>
      </c>
      <c r="S422" s="36" t="e">
        <f>VLOOKUP(N422,'[1]Stock définitif au 31122021'!$A$3:$G$422,5,FALSE)</f>
        <v>#N/A</v>
      </c>
      <c r="T422" s="36" t="e">
        <f>VLOOKUP(N422,'[1]Stock définitif au 31122021'!$A$3:$G$422,6,FALSE)</f>
        <v>#N/A</v>
      </c>
      <c r="U422" s="36" t="e">
        <f>VLOOKUP(N422,'[1]Stock définitif au 31122021'!$A$3:$G$422,3,FALSE)</f>
        <v>#N/A</v>
      </c>
      <c r="V422" s="36">
        <v>466.07</v>
      </c>
      <c r="W422" s="36">
        <f>VLOOKUP(A422,'[1]EXPORT ARTICLES 03012022'!$A$1:$R$883,18,FALSE)</f>
        <v>466.07</v>
      </c>
      <c r="X422" s="2">
        <f>+W422</f>
        <v>466.07</v>
      </c>
      <c r="Y422" s="46"/>
      <c r="Z422" s="46"/>
      <c r="AA422" s="53"/>
      <c r="AB422" s="41">
        <f>+X422*(1+AA422)</f>
        <v>466.07</v>
      </c>
      <c r="AC422" s="42" t="s">
        <v>2917</v>
      </c>
      <c r="AD422">
        <v>466.07</v>
      </c>
      <c r="AE422" t="s">
        <v>932</v>
      </c>
      <c r="AF422">
        <v>0</v>
      </c>
      <c r="AI422" t="s">
        <v>933</v>
      </c>
      <c r="AJ422" t="s">
        <v>934</v>
      </c>
      <c r="AM422" t="s">
        <v>935</v>
      </c>
      <c r="AN422" t="s">
        <v>936</v>
      </c>
      <c r="AO422">
        <v>1</v>
      </c>
      <c r="AP422">
        <v>0</v>
      </c>
      <c r="AQ422">
        <v>0</v>
      </c>
      <c r="AS422" s="36">
        <v>615.21</v>
      </c>
      <c r="AT422" s="54">
        <f t="shared" si="113"/>
        <v>619.87310000000002</v>
      </c>
      <c r="AU422" s="42">
        <f t="shared" si="114"/>
        <v>619.87310000000002</v>
      </c>
      <c r="AV422" s="48"/>
      <c r="AW422" s="48"/>
      <c r="AX422">
        <v>2</v>
      </c>
      <c r="AY422">
        <v>0</v>
      </c>
      <c r="BB422">
        <v>1</v>
      </c>
      <c r="BC422">
        <v>1</v>
      </c>
      <c r="BK422" s="43">
        <f t="shared" si="112"/>
        <v>7.579688236537094E-3</v>
      </c>
      <c r="BL422" s="55">
        <v>1.3199949</v>
      </c>
      <c r="BM422" s="45">
        <v>1.33</v>
      </c>
      <c r="BN422" s="48">
        <v>1.33</v>
      </c>
      <c r="BO422" s="36">
        <v>1</v>
      </c>
      <c r="BP422"/>
      <c r="BQ422" t="str">
        <f t="shared" si="115"/>
        <v/>
      </c>
      <c r="BR422" t="str">
        <f t="shared" si="116"/>
        <v/>
      </c>
      <c r="BS422" t="str">
        <f t="shared" si="117"/>
        <v/>
      </c>
      <c r="BT422">
        <v>738.25</v>
      </c>
      <c r="CB422">
        <v>100</v>
      </c>
      <c r="CC422">
        <v>100</v>
      </c>
      <c r="CD422" t="s">
        <v>960</v>
      </c>
      <c r="CE422">
        <v>0</v>
      </c>
      <c r="CI422">
        <v>0</v>
      </c>
      <c r="CJ422">
        <v>0</v>
      </c>
      <c r="CM422">
        <v>0</v>
      </c>
      <c r="CO422">
        <v>0</v>
      </c>
      <c r="CP422">
        <v>0</v>
      </c>
      <c r="CQ422">
        <v>0</v>
      </c>
      <c r="CT422">
        <v>0</v>
      </c>
      <c r="CU422">
        <v>0</v>
      </c>
      <c r="CV422">
        <v>0</v>
      </c>
      <c r="CW422" t="e">
        <f>VLOOKUP(A422,'[1]NOUVEAUX TARIFS'!$A$1:$E$467,5,FALSE)</f>
        <v>#N/A</v>
      </c>
    </row>
    <row r="423" spans="1:101" hidden="1">
      <c r="A423" t="s">
        <v>1074</v>
      </c>
      <c r="C423" t="e">
        <f>VLOOKUP(A423,'[1]PRIX D''ACHAT A JOUR'!$A$1:$C$477,3,FALSE)</f>
        <v>#N/A</v>
      </c>
      <c r="D423" t="s">
        <v>1075</v>
      </c>
      <c r="E423">
        <v>6</v>
      </c>
      <c r="F423" t="s">
        <v>1056</v>
      </c>
      <c r="I423" t="s">
        <v>1057</v>
      </c>
      <c r="J423" t="s">
        <v>1058</v>
      </c>
      <c r="K423" t="s">
        <v>1059</v>
      </c>
      <c r="L423" t="s">
        <v>1060</v>
      </c>
      <c r="M423" t="s">
        <v>986</v>
      </c>
      <c r="N423" t="s">
        <v>1076</v>
      </c>
      <c r="O423" t="s">
        <v>1077</v>
      </c>
      <c r="Q423">
        <v>1</v>
      </c>
      <c r="R423">
        <v>1</v>
      </c>
      <c r="S423" s="36" t="e">
        <f>VLOOKUP(N423,'[1]Stock définitif au 31122021'!$A$3:$G$422,5,FALSE)</f>
        <v>#N/A</v>
      </c>
      <c r="T423" s="36" t="e">
        <f>VLOOKUP(N423,'[1]Stock définitif au 31122021'!$A$3:$G$422,6,FALSE)</f>
        <v>#N/A</v>
      </c>
      <c r="U423" s="36" t="e">
        <f>VLOOKUP(N423,'[1]Stock définitif au 31122021'!$A$3:$G$422,3,FALSE)</f>
        <v>#N/A</v>
      </c>
      <c r="V423" s="36">
        <v>440.43</v>
      </c>
      <c r="W423" s="36">
        <f>VLOOKUP(A423,'[1]EXPORT ARTICLES 03012022'!$A$1:$R$883,18,FALSE)</f>
        <v>440.43</v>
      </c>
      <c r="X423" s="2">
        <f>+W423</f>
        <v>440.43</v>
      </c>
      <c r="Y423" s="46"/>
      <c r="Z423" s="46"/>
      <c r="AA423" s="53"/>
      <c r="AB423" s="41">
        <f>+X423*(1+AA423)</f>
        <v>440.43</v>
      </c>
      <c r="AC423" s="42" t="s">
        <v>2917</v>
      </c>
      <c r="AD423">
        <v>440.43</v>
      </c>
      <c r="AE423" t="s">
        <v>932</v>
      </c>
      <c r="AF423">
        <v>0</v>
      </c>
      <c r="AI423" t="s">
        <v>933</v>
      </c>
      <c r="AJ423" t="s">
        <v>934</v>
      </c>
      <c r="AM423" t="s">
        <v>935</v>
      </c>
      <c r="AN423" t="s">
        <v>936</v>
      </c>
      <c r="AP423">
        <v>0</v>
      </c>
      <c r="AQ423">
        <v>0</v>
      </c>
      <c r="AS423" s="36">
        <v>581.37</v>
      </c>
      <c r="AT423" s="54">
        <f t="shared" si="113"/>
        <v>585.77190000000007</v>
      </c>
      <c r="AU423" s="42">
        <f t="shared" si="114"/>
        <v>585.77190000000007</v>
      </c>
      <c r="AV423" s="48"/>
      <c r="AW423" s="48"/>
      <c r="AX423">
        <v>2</v>
      </c>
      <c r="AY423">
        <v>0</v>
      </c>
      <c r="BB423">
        <v>1</v>
      </c>
      <c r="BC423">
        <v>1</v>
      </c>
      <c r="BK423" s="43">
        <f t="shared" si="112"/>
        <v>7.5715981216782236E-3</v>
      </c>
      <c r="BL423" s="55">
        <v>1.3200054000000001</v>
      </c>
      <c r="BM423" s="45">
        <v>1.33</v>
      </c>
      <c r="BN423" s="48">
        <v>1.33</v>
      </c>
      <c r="BO423" s="36">
        <v>1</v>
      </c>
      <c r="BP423"/>
      <c r="BQ423" t="str">
        <f t="shared" si="115"/>
        <v/>
      </c>
      <c r="BR423" t="str">
        <f t="shared" si="116"/>
        <v/>
      </c>
      <c r="BS423" t="str">
        <f t="shared" si="117"/>
        <v/>
      </c>
      <c r="BT423">
        <v>697.64</v>
      </c>
      <c r="CB423">
        <v>100</v>
      </c>
      <c r="CC423">
        <v>100</v>
      </c>
      <c r="CD423" t="s">
        <v>960</v>
      </c>
      <c r="CE423">
        <v>0</v>
      </c>
      <c r="CI423">
        <v>0</v>
      </c>
      <c r="CJ423">
        <v>0</v>
      </c>
      <c r="CM423">
        <v>0</v>
      </c>
      <c r="CO423">
        <v>0</v>
      </c>
      <c r="CP423">
        <v>0</v>
      </c>
      <c r="CQ423">
        <v>0</v>
      </c>
      <c r="CT423">
        <v>0</v>
      </c>
      <c r="CU423">
        <v>0</v>
      </c>
      <c r="CV423">
        <v>0</v>
      </c>
      <c r="CW423" t="e">
        <f>VLOOKUP(A423,'[1]NOUVEAUX TARIFS'!$A$1:$E$467,5,FALSE)</f>
        <v>#N/A</v>
      </c>
    </row>
    <row r="424" spans="1:101" hidden="1">
      <c r="A424" t="s">
        <v>1368</v>
      </c>
      <c r="C424" t="str">
        <f>VLOOKUP(A424,'[1]PRIX D''ACHAT A JOUR'!$A$1:$C$477,3,FALSE)</f>
        <v>AN</v>
      </c>
      <c r="D424" t="s">
        <v>2959</v>
      </c>
      <c r="E424">
        <v>13</v>
      </c>
      <c r="F424" t="s">
        <v>1349</v>
      </c>
      <c r="M424" t="s">
        <v>1370</v>
      </c>
      <c r="N424" t="s">
        <v>1368</v>
      </c>
      <c r="O424" t="s">
        <v>2960</v>
      </c>
      <c r="P424">
        <v>1</v>
      </c>
      <c r="Q424">
        <v>1</v>
      </c>
      <c r="R424">
        <v>1</v>
      </c>
      <c r="S424" s="36">
        <f>VLOOKUP(N424,'[1]Stock définitif au 31122021'!$A$3:$G$422,5,FALSE)</f>
        <v>354</v>
      </c>
      <c r="T424" s="36">
        <f>VLOOKUP(N424,'[1]Stock définitif au 31122021'!$A$3:$G$422,6,FALSE)</f>
        <v>42.4</v>
      </c>
      <c r="U424" s="36" t="str">
        <f>VLOOKUP(N424,'[1]Stock définitif au 31122021'!$A$3:$G$422,3,FALSE)</f>
        <v>AN</v>
      </c>
      <c r="V424">
        <v>42.4</v>
      </c>
      <c r="W424">
        <f>VLOOKUP(A424,'[1]EXPORT ARTICLES 03012022'!$A$1:$R$883,18,FALSE)</f>
        <v>42.4</v>
      </c>
      <c r="X424" s="45">
        <f>VLOOKUP(A424,'[1]PRIX D''ACHAT A JOUR'!$A$1:$G$477,7,FALSE)</f>
        <v>42.4</v>
      </c>
      <c r="Y424" s="46"/>
      <c r="Z424" s="46"/>
      <c r="AB424" s="41">
        <f t="shared" ref="AB424:AB433" si="122">X424</f>
        <v>42.4</v>
      </c>
      <c r="AC424" s="42" t="s">
        <v>2917</v>
      </c>
      <c r="AD424">
        <v>42.4</v>
      </c>
      <c r="AE424" t="s">
        <v>932</v>
      </c>
      <c r="AF424">
        <v>0</v>
      </c>
      <c r="AI424" t="s">
        <v>933</v>
      </c>
      <c r="AJ424" t="s">
        <v>934</v>
      </c>
      <c r="AM424" t="s">
        <v>935</v>
      </c>
      <c r="AN424" t="s">
        <v>936</v>
      </c>
      <c r="AO424">
        <v>1</v>
      </c>
      <c r="AP424">
        <v>0</v>
      </c>
      <c r="AQ424">
        <v>0</v>
      </c>
      <c r="AS424">
        <v>59.78</v>
      </c>
      <c r="AT424" s="47">
        <f t="shared" si="113"/>
        <v>63.599999999999994</v>
      </c>
      <c r="AU424" s="48">
        <f t="shared" si="114"/>
        <v>63.599999999999994</v>
      </c>
      <c r="AV424" s="48"/>
      <c r="AW424" s="48"/>
      <c r="AX424">
        <v>2</v>
      </c>
      <c r="AY424">
        <v>0</v>
      </c>
      <c r="BK424" s="43">
        <f t="shared" si="112"/>
        <v>6.3900970224155126E-2</v>
      </c>
      <c r="BL424" s="9">
        <f t="shared" ref="BL424:BL443" si="123">AS424/V424</f>
        <v>1.4099056603773585</v>
      </c>
      <c r="BM424" s="45">
        <v>1.5</v>
      </c>
      <c r="BN424" s="48">
        <v>1.5</v>
      </c>
      <c r="BO424"/>
      <c r="BP424">
        <f>VLOOKUP(A424,'[1]Synthèse ventes 2021'!$A$1:$C$457,3,FALSE)</f>
        <v>3</v>
      </c>
      <c r="BQ424">
        <f t="shared" si="115"/>
        <v>150.09599999999998</v>
      </c>
      <c r="BR424">
        <f t="shared" si="116"/>
        <v>225.14399999999998</v>
      </c>
      <c r="BS424">
        <f t="shared" si="117"/>
        <v>75.048000000000002</v>
      </c>
      <c r="BT424">
        <v>71.739999999999995</v>
      </c>
      <c r="CB424">
        <v>100</v>
      </c>
      <c r="CC424">
        <v>100</v>
      </c>
      <c r="CD424" t="s">
        <v>951</v>
      </c>
      <c r="CE424">
        <v>0</v>
      </c>
      <c r="CI424">
        <v>0</v>
      </c>
      <c r="CJ424">
        <v>0</v>
      </c>
      <c r="CM424">
        <v>0</v>
      </c>
      <c r="CO424">
        <v>0</v>
      </c>
      <c r="CP424">
        <v>0</v>
      </c>
      <c r="CQ424">
        <v>0</v>
      </c>
      <c r="CT424">
        <v>0</v>
      </c>
      <c r="CU424">
        <v>0</v>
      </c>
      <c r="CV424">
        <v>0</v>
      </c>
      <c r="CW424" t="e">
        <f>VLOOKUP(A424,'[1]NOUVEAUX TARIFS'!$A$1:$E$467,5,FALSE)</f>
        <v>#N/A</v>
      </c>
    </row>
    <row r="425" spans="1:101" hidden="1">
      <c r="A425" t="s">
        <v>1438</v>
      </c>
      <c r="C425" t="str">
        <f>VLOOKUP(A425,'[1]PRIX D''ACHAT A JOUR'!$A$1:$C$477,3,FALSE)</f>
        <v>AN</v>
      </c>
      <c r="D425" t="s">
        <v>2961</v>
      </c>
      <c r="E425">
        <v>13</v>
      </c>
      <c r="F425" t="s">
        <v>1349</v>
      </c>
      <c r="M425" t="s">
        <v>1370</v>
      </c>
      <c r="N425" t="s">
        <v>1438</v>
      </c>
      <c r="O425" t="s">
        <v>2962</v>
      </c>
      <c r="P425">
        <v>1</v>
      </c>
      <c r="Q425">
        <v>1</v>
      </c>
      <c r="R425">
        <v>1</v>
      </c>
      <c r="S425" s="36">
        <f>VLOOKUP(N425,'[1]Stock définitif au 31122021'!$A$3:$G$422,5,FALSE)</f>
        <v>585</v>
      </c>
      <c r="T425" s="36">
        <f>VLOOKUP(N425,'[1]Stock définitif au 31122021'!$A$3:$G$422,6,FALSE)</f>
        <v>50</v>
      </c>
      <c r="U425" s="36" t="str">
        <f>VLOOKUP(N425,'[1]Stock définitif au 31122021'!$A$3:$G$422,3,FALSE)</f>
        <v>AN</v>
      </c>
      <c r="V425">
        <v>50</v>
      </c>
      <c r="W425">
        <f>VLOOKUP(A425,'[1]EXPORT ARTICLES 03012022'!$A$1:$R$883,18,FALSE)</f>
        <v>50</v>
      </c>
      <c r="X425" s="45">
        <f>VLOOKUP(A425,'[1]PRIX D''ACHAT A JOUR'!$A$1:$G$477,7,FALSE)</f>
        <v>50</v>
      </c>
      <c r="Y425" s="46"/>
      <c r="Z425" s="46"/>
      <c r="AB425" s="41">
        <f t="shared" si="122"/>
        <v>50</v>
      </c>
      <c r="AC425" s="42" t="s">
        <v>2917</v>
      </c>
      <c r="AD425">
        <v>50</v>
      </c>
      <c r="AE425" t="s">
        <v>932</v>
      </c>
      <c r="AF425">
        <v>0</v>
      </c>
      <c r="AI425" t="s">
        <v>933</v>
      </c>
      <c r="AJ425" t="s">
        <v>934</v>
      </c>
      <c r="AM425" t="s">
        <v>935</v>
      </c>
      <c r="AN425" t="s">
        <v>936</v>
      </c>
      <c r="AO425">
        <v>1</v>
      </c>
      <c r="AP425">
        <v>0</v>
      </c>
      <c r="AQ425">
        <v>0</v>
      </c>
      <c r="AS425">
        <v>70.5</v>
      </c>
      <c r="AT425" s="47">
        <f t="shared" si="113"/>
        <v>75</v>
      </c>
      <c r="AU425" s="48">
        <f t="shared" si="114"/>
        <v>75</v>
      </c>
      <c r="AV425" s="48"/>
      <c r="AW425" s="48"/>
      <c r="AX425">
        <v>2</v>
      </c>
      <c r="AY425">
        <v>0</v>
      </c>
      <c r="BK425" s="43">
        <f t="shared" si="112"/>
        <v>6.3829787234042548E-2</v>
      </c>
      <c r="BL425" s="9">
        <f t="shared" si="123"/>
        <v>1.41</v>
      </c>
      <c r="BM425" s="45">
        <v>1.5</v>
      </c>
      <c r="BN425" s="48">
        <v>1.5</v>
      </c>
      <c r="BO425"/>
      <c r="BP425"/>
      <c r="BQ425" t="str">
        <f t="shared" si="115"/>
        <v/>
      </c>
      <c r="BR425" t="str">
        <f t="shared" si="116"/>
        <v/>
      </c>
      <c r="BS425" t="str">
        <f t="shared" si="117"/>
        <v/>
      </c>
      <c r="BT425">
        <v>84.6</v>
      </c>
      <c r="CB425">
        <v>100</v>
      </c>
      <c r="CC425">
        <v>100</v>
      </c>
      <c r="CD425" t="s">
        <v>951</v>
      </c>
      <c r="CE425">
        <v>0</v>
      </c>
      <c r="CI425">
        <v>0</v>
      </c>
      <c r="CJ425">
        <v>0</v>
      </c>
      <c r="CM425">
        <v>0</v>
      </c>
      <c r="CO425">
        <v>0</v>
      </c>
      <c r="CP425">
        <v>0</v>
      </c>
      <c r="CQ425">
        <v>0</v>
      </c>
      <c r="CT425">
        <v>0</v>
      </c>
      <c r="CU425">
        <v>0</v>
      </c>
      <c r="CV425">
        <v>0</v>
      </c>
      <c r="CW425" t="e">
        <f>VLOOKUP(A425,'[1]NOUVEAUX TARIFS'!$A$1:$E$467,5,FALSE)</f>
        <v>#N/A</v>
      </c>
    </row>
    <row r="426" spans="1:101" hidden="1">
      <c r="A426" t="s">
        <v>1445</v>
      </c>
      <c r="C426" t="str">
        <f>VLOOKUP(A426,'[1]PRIX D''ACHAT A JOUR'!$A$1:$C$477,3,FALSE)</f>
        <v>AN</v>
      </c>
      <c r="D426" t="s">
        <v>1446</v>
      </c>
      <c r="E426">
        <v>13</v>
      </c>
      <c r="F426" t="s">
        <v>1349</v>
      </c>
      <c r="M426" t="s">
        <v>1370</v>
      </c>
      <c r="N426" t="s">
        <v>1445</v>
      </c>
      <c r="O426" t="s">
        <v>1447</v>
      </c>
      <c r="P426">
        <v>1</v>
      </c>
      <c r="Q426">
        <v>1</v>
      </c>
      <c r="R426">
        <v>1</v>
      </c>
      <c r="S426" s="36">
        <f>VLOOKUP(N426,'[1]Stock définitif au 31122021'!$A$3:$G$422,5,FALSE)</f>
        <v>58</v>
      </c>
      <c r="T426" s="36">
        <f>VLOOKUP(N426,'[1]Stock définitif au 31122021'!$A$3:$G$422,6,FALSE)</f>
        <v>28.7</v>
      </c>
      <c r="U426" s="36" t="str">
        <f>VLOOKUP(N426,'[1]Stock définitif au 31122021'!$A$3:$G$422,3,FALSE)</f>
        <v>AN</v>
      </c>
      <c r="V426">
        <v>28.7</v>
      </c>
      <c r="W426">
        <f>VLOOKUP(A426,'[1]EXPORT ARTICLES 03012022'!$A$1:$R$883,18,FALSE)</f>
        <v>28.7</v>
      </c>
      <c r="X426" s="45">
        <f>VLOOKUP(A426,'[1]PRIX D''ACHAT A JOUR'!$A$1:$G$477,7,FALSE)</f>
        <v>28.7</v>
      </c>
      <c r="Y426" s="46"/>
      <c r="Z426" s="46"/>
      <c r="AB426" s="41">
        <f t="shared" si="122"/>
        <v>28.7</v>
      </c>
      <c r="AC426" s="42" t="s">
        <v>2917</v>
      </c>
      <c r="AD426">
        <v>28.7</v>
      </c>
      <c r="AE426" t="s">
        <v>932</v>
      </c>
      <c r="AF426">
        <v>0</v>
      </c>
      <c r="AI426" t="s">
        <v>933</v>
      </c>
      <c r="AJ426" t="s">
        <v>934</v>
      </c>
      <c r="AM426" t="s">
        <v>935</v>
      </c>
      <c r="AN426" t="s">
        <v>936</v>
      </c>
      <c r="AO426">
        <v>1</v>
      </c>
      <c r="AP426">
        <v>0</v>
      </c>
      <c r="AQ426">
        <v>0</v>
      </c>
      <c r="AS426">
        <v>40.47</v>
      </c>
      <c r="AT426" s="47">
        <f t="shared" si="113"/>
        <v>43.05</v>
      </c>
      <c r="AU426" s="48">
        <f t="shared" si="114"/>
        <v>43.05</v>
      </c>
      <c r="AV426" s="48"/>
      <c r="AW426" s="48"/>
      <c r="AX426">
        <v>2</v>
      </c>
      <c r="AY426">
        <v>0</v>
      </c>
      <c r="BK426" s="43">
        <f t="shared" si="112"/>
        <v>6.3750926612305372E-2</v>
      </c>
      <c r="BL426" s="9">
        <f t="shared" si="123"/>
        <v>1.4101045296167247</v>
      </c>
      <c r="BM426" s="45">
        <v>1.5</v>
      </c>
      <c r="BN426" s="48">
        <v>1.5</v>
      </c>
      <c r="BO426"/>
      <c r="BP426">
        <f>VLOOKUP(A426,'[1]Synthèse ventes 2021'!$A$1:$C$457,3,FALSE)</f>
        <v>35</v>
      </c>
      <c r="BQ426">
        <f t="shared" si="115"/>
        <v>1185.31</v>
      </c>
      <c r="BR426">
        <f t="shared" si="116"/>
        <v>1777.9649999999999</v>
      </c>
      <c r="BS426">
        <f t="shared" si="117"/>
        <v>592.65499999999997</v>
      </c>
      <c r="BT426">
        <v>48.56</v>
      </c>
      <c r="CB426">
        <v>100</v>
      </c>
      <c r="CC426">
        <v>100</v>
      </c>
      <c r="CD426" t="s">
        <v>951</v>
      </c>
      <c r="CE426">
        <v>0</v>
      </c>
      <c r="CI426">
        <v>0</v>
      </c>
      <c r="CJ426">
        <v>0</v>
      </c>
      <c r="CM426">
        <v>0</v>
      </c>
      <c r="CO426">
        <v>0</v>
      </c>
      <c r="CP426">
        <v>0</v>
      </c>
      <c r="CQ426">
        <v>0</v>
      </c>
      <c r="CT426">
        <v>0</v>
      </c>
      <c r="CU426">
        <v>0</v>
      </c>
      <c r="CV426">
        <v>0</v>
      </c>
      <c r="CW426" t="e">
        <f>VLOOKUP(A426,'[1]NOUVEAUX TARIFS'!$A$1:$E$467,5,FALSE)</f>
        <v>#N/A</v>
      </c>
    </row>
    <row r="427" spans="1:101" hidden="1">
      <c r="A427" t="s">
        <v>1448</v>
      </c>
      <c r="C427" t="str">
        <f>VLOOKUP(A427,'[1]PRIX D''ACHAT A JOUR'!$A$1:$C$477,3,FALSE)</f>
        <v>AN</v>
      </c>
      <c r="D427" t="s">
        <v>1449</v>
      </c>
      <c r="E427">
        <v>13</v>
      </c>
      <c r="F427" t="s">
        <v>1349</v>
      </c>
      <c r="M427" t="s">
        <v>1370</v>
      </c>
      <c r="N427" t="s">
        <v>1448</v>
      </c>
      <c r="O427" t="s">
        <v>1450</v>
      </c>
      <c r="P427">
        <v>1</v>
      </c>
      <c r="Q427">
        <v>1</v>
      </c>
      <c r="R427">
        <v>1</v>
      </c>
      <c r="S427" s="36">
        <f>VLOOKUP(N427,'[1]Stock définitif au 31122021'!$A$3:$G$422,5,FALSE)</f>
        <v>224</v>
      </c>
      <c r="T427" s="36">
        <f>VLOOKUP(N427,'[1]Stock définitif au 31122021'!$A$3:$G$422,6,FALSE)</f>
        <v>35.299999999999997</v>
      </c>
      <c r="U427" s="36" t="str">
        <f>VLOOKUP(N427,'[1]Stock définitif au 31122021'!$A$3:$G$422,3,FALSE)</f>
        <v>AN</v>
      </c>
      <c r="V427">
        <v>35.299999999999997</v>
      </c>
      <c r="W427">
        <f>VLOOKUP(A427,'[1]EXPORT ARTICLES 03012022'!$A$1:$R$883,18,FALSE)</f>
        <v>35.299999999999997</v>
      </c>
      <c r="X427" s="45">
        <f>VLOOKUP(A427,'[1]PRIX D''ACHAT A JOUR'!$A$1:$G$477,7,FALSE)</f>
        <v>35.299999999999997</v>
      </c>
      <c r="Y427" s="46"/>
      <c r="Z427" s="46"/>
      <c r="AB427" s="41">
        <f t="shared" si="122"/>
        <v>35.299999999999997</v>
      </c>
      <c r="AC427" s="42" t="s">
        <v>2917</v>
      </c>
      <c r="AD427">
        <v>35.299999999999997</v>
      </c>
      <c r="AE427" t="s">
        <v>932</v>
      </c>
      <c r="AF427">
        <v>0</v>
      </c>
      <c r="AI427" t="s">
        <v>933</v>
      </c>
      <c r="AJ427" t="s">
        <v>934</v>
      </c>
      <c r="AM427" t="s">
        <v>935</v>
      </c>
      <c r="AN427" t="s">
        <v>936</v>
      </c>
      <c r="AO427">
        <v>1</v>
      </c>
      <c r="AP427">
        <v>0</v>
      </c>
      <c r="AQ427">
        <v>0</v>
      </c>
      <c r="AS427">
        <v>49.77</v>
      </c>
      <c r="AT427" s="47">
        <f t="shared" si="113"/>
        <v>52.949999999999996</v>
      </c>
      <c r="AU427" s="48">
        <f t="shared" si="114"/>
        <v>52.949999999999996</v>
      </c>
      <c r="AV427" s="48"/>
      <c r="AW427" s="48"/>
      <c r="AX427">
        <v>2</v>
      </c>
      <c r="AY427">
        <v>0</v>
      </c>
      <c r="BK427" s="43">
        <f t="shared" si="112"/>
        <v>6.389391199517766E-2</v>
      </c>
      <c r="BL427" s="9">
        <f t="shared" si="123"/>
        <v>1.4099150141643062</v>
      </c>
      <c r="BM427" s="45">
        <v>1.5</v>
      </c>
      <c r="BN427" s="48">
        <v>1.5</v>
      </c>
      <c r="BO427"/>
      <c r="BP427">
        <f>VLOOKUP(A427,'[1]Synthèse ventes 2021'!$A$1:$C$457,3,FALSE)</f>
        <v>81</v>
      </c>
      <c r="BQ427">
        <f t="shared" si="115"/>
        <v>3373.9739999999997</v>
      </c>
      <c r="BR427">
        <f t="shared" si="116"/>
        <v>5060.9609999999993</v>
      </c>
      <c r="BS427">
        <f t="shared" si="117"/>
        <v>1686.9869999999996</v>
      </c>
      <c r="BT427">
        <v>59.72</v>
      </c>
      <c r="CB427">
        <v>100</v>
      </c>
      <c r="CC427">
        <v>100</v>
      </c>
      <c r="CD427" t="s">
        <v>951</v>
      </c>
      <c r="CE427">
        <v>0</v>
      </c>
      <c r="CI427">
        <v>0</v>
      </c>
      <c r="CJ427">
        <v>0</v>
      </c>
      <c r="CM427">
        <v>0</v>
      </c>
      <c r="CO427">
        <v>0</v>
      </c>
      <c r="CP427">
        <v>0</v>
      </c>
      <c r="CQ427">
        <v>0</v>
      </c>
      <c r="CT427">
        <v>0</v>
      </c>
      <c r="CU427">
        <v>0</v>
      </c>
      <c r="CV427">
        <v>0</v>
      </c>
      <c r="CW427" t="e">
        <f>VLOOKUP(A427,'[1]NOUVEAUX TARIFS'!$A$1:$E$467,5,FALSE)</f>
        <v>#N/A</v>
      </c>
    </row>
    <row r="428" spans="1:101">
      <c r="A428" t="s">
        <v>1781</v>
      </c>
      <c r="C428" t="str">
        <f>VLOOKUP(A428,'[1]PRIX D''ACHAT A JOUR'!$A$1:$C$477,3,FALSE)</f>
        <v>AS</v>
      </c>
      <c r="D428" t="s">
        <v>1782</v>
      </c>
      <c r="E428">
        <v>16</v>
      </c>
      <c r="F428" t="s">
        <v>1031</v>
      </c>
      <c r="G428">
        <v>10</v>
      </c>
      <c r="H428" t="s">
        <v>1031</v>
      </c>
      <c r="M428" t="s">
        <v>1773</v>
      </c>
      <c r="N428" t="s">
        <v>1781</v>
      </c>
      <c r="O428" t="s">
        <v>1782</v>
      </c>
      <c r="P428" t="s">
        <v>931</v>
      </c>
      <c r="Q428">
        <v>1</v>
      </c>
      <c r="R428">
        <v>0</v>
      </c>
      <c r="S428" s="36" t="e">
        <f>VLOOKUP(N428,'[1]Stock définitif au 31122021'!$A$3:$G$422,5,FALSE)</f>
        <v>#N/A</v>
      </c>
      <c r="T428" s="36" t="e">
        <f>VLOOKUP(N428,'[1]Stock définitif au 31122021'!$A$3:$G$422,6,FALSE)</f>
        <v>#N/A</v>
      </c>
      <c r="U428" s="36" t="e">
        <f>VLOOKUP(N428,'[1]Stock définitif au 31122021'!$A$3:$G$422,3,FALSE)</f>
        <v>#N/A</v>
      </c>
      <c r="V428">
        <v>29.54</v>
      </c>
      <c r="W428">
        <f>VLOOKUP(A428,'[1]EXPORT ARTICLES 03012022'!$A$1:$R$883,18,FALSE)</f>
        <v>29.54</v>
      </c>
      <c r="X428" s="45">
        <f>VLOOKUP(A428,'[1]PRIX D''ACHAT A JOUR'!$A$1:$G$477,7,FALSE)</f>
        <v>29.54</v>
      </c>
      <c r="Y428" s="46"/>
      <c r="Z428" s="46"/>
      <c r="AB428" s="41">
        <f t="shared" si="122"/>
        <v>29.54</v>
      </c>
      <c r="AC428" s="42" t="s">
        <v>2917</v>
      </c>
      <c r="AD428">
        <v>29.54</v>
      </c>
      <c r="AE428" t="s">
        <v>932</v>
      </c>
      <c r="AF428">
        <v>0</v>
      </c>
      <c r="AI428" t="s">
        <v>933</v>
      </c>
      <c r="AJ428" t="s">
        <v>934</v>
      </c>
      <c r="AM428" t="s">
        <v>935</v>
      </c>
      <c r="AN428" t="s">
        <v>936</v>
      </c>
      <c r="AP428">
        <v>0</v>
      </c>
      <c r="AQ428">
        <v>0</v>
      </c>
      <c r="AS428">
        <v>40.6</v>
      </c>
      <c r="AT428" s="47">
        <f t="shared" si="113"/>
        <v>44.31</v>
      </c>
      <c r="AU428" s="60">
        <f t="shared" si="114"/>
        <v>44.31</v>
      </c>
      <c r="AV428" s="48"/>
      <c r="AW428" s="48"/>
      <c r="AX428">
        <v>2</v>
      </c>
      <c r="AY428">
        <v>0</v>
      </c>
      <c r="BK428" s="43">
        <f t="shared" si="112"/>
        <v>9.1379310344827602E-2</v>
      </c>
      <c r="BL428" s="9">
        <f t="shared" si="123"/>
        <v>1.3744075829383886</v>
      </c>
      <c r="BM428" s="45">
        <v>1.5</v>
      </c>
      <c r="BN428" s="48">
        <v>1.5</v>
      </c>
      <c r="BO428"/>
      <c r="BP428"/>
      <c r="BQ428" t="str">
        <f t="shared" si="115"/>
        <v/>
      </c>
      <c r="BR428" t="str">
        <f t="shared" si="116"/>
        <v/>
      </c>
      <c r="BS428" t="str">
        <f t="shared" si="117"/>
        <v/>
      </c>
      <c r="BT428">
        <v>48.72</v>
      </c>
      <c r="BV428">
        <v>1</v>
      </c>
      <c r="CB428">
        <v>100</v>
      </c>
      <c r="CC428">
        <v>100</v>
      </c>
      <c r="CD428" t="s">
        <v>937</v>
      </c>
      <c r="CE428">
        <v>0</v>
      </c>
      <c r="CI428">
        <v>0</v>
      </c>
      <c r="CJ428">
        <v>0</v>
      </c>
      <c r="CM428">
        <v>0</v>
      </c>
      <c r="CO428">
        <v>0</v>
      </c>
      <c r="CP428">
        <v>0</v>
      </c>
      <c r="CQ428">
        <v>0</v>
      </c>
      <c r="CT428">
        <v>0</v>
      </c>
      <c r="CU428">
        <v>0</v>
      </c>
      <c r="CV428">
        <v>0</v>
      </c>
      <c r="CW428" t="e">
        <f>VLOOKUP(A428,'[1]NOUVEAUX TARIFS'!$A$1:$E$467,5,FALSE)</f>
        <v>#N/A</v>
      </c>
    </row>
    <row r="429" spans="1:101">
      <c r="A429" t="s">
        <v>1779</v>
      </c>
      <c r="C429" t="str">
        <f>VLOOKUP(A429,'[1]PRIX D''ACHAT A JOUR'!$A$1:$C$477,3,FALSE)</f>
        <v>AS</v>
      </c>
      <c r="D429" t="s">
        <v>1780</v>
      </c>
      <c r="E429">
        <v>16</v>
      </c>
      <c r="F429" t="s">
        <v>1031</v>
      </c>
      <c r="G429">
        <v>10</v>
      </c>
      <c r="H429" t="s">
        <v>1031</v>
      </c>
      <c r="M429" t="s">
        <v>1773</v>
      </c>
      <c r="N429" t="s">
        <v>1779</v>
      </c>
      <c r="O429" t="s">
        <v>1780</v>
      </c>
      <c r="P429" t="s">
        <v>931</v>
      </c>
      <c r="Q429">
        <v>1</v>
      </c>
      <c r="R429">
        <v>0</v>
      </c>
      <c r="S429" s="36" t="e">
        <f>VLOOKUP(N429,'[1]Stock définitif au 31122021'!$A$3:$G$422,5,FALSE)</f>
        <v>#N/A</v>
      </c>
      <c r="T429" s="36" t="e">
        <f>VLOOKUP(N429,'[1]Stock définitif au 31122021'!$A$3:$G$422,6,FALSE)</f>
        <v>#N/A</v>
      </c>
      <c r="U429" s="36" t="e">
        <f>VLOOKUP(N429,'[1]Stock définitif au 31122021'!$A$3:$G$422,3,FALSE)</f>
        <v>#N/A</v>
      </c>
      <c r="V429">
        <v>29.54</v>
      </c>
      <c r="W429">
        <f>VLOOKUP(A429,'[1]EXPORT ARTICLES 03012022'!$A$1:$R$883,18,FALSE)</f>
        <v>29.54</v>
      </c>
      <c r="X429" s="45">
        <f>VLOOKUP(A429,'[1]PRIX D''ACHAT A JOUR'!$A$1:$G$477,7,FALSE)</f>
        <v>29.54</v>
      </c>
      <c r="Y429" s="46"/>
      <c r="Z429" s="46"/>
      <c r="AB429" s="41">
        <f t="shared" si="122"/>
        <v>29.54</v>
      </c>
      <c r="AC429" s="42" t="s">
        <v>2917</v>
      </c>
      <c r="AD429">
        <v>29.54</v>
      </c>
      <c r="AE429" t="s">
        <v>932</v>
      </c>
      <c r="AF429">
        <v>0</v>
      </c>
      <c r="AI429" t="s">
        <v>933</v>
      </c>
      <c r="AJ429" t="s">
        <v>934</v>
      </c>
      <c r="AM429" t="s">
        <v>935</v>
      </c>
      <c r="AN429" t="s">
        <v>936</v>
      </c>
      <c r="AP429">
        <v>0</v>
      </c>
      <c r="AQ429">
        <v>0</v>
      </c>
      <c r="AS429">
        <v>40.6</v>
      </c>
      <c r="AT429" s="47">
        <f t="shared" si="113"/>
        <v>44.31</v>
      </c>
      <c r="AU429" s="60">
        <f t="shared" si="114"/>
        <v>44.31</v>
      </c>
      <c r="AV429" s="48"/>
      <c r="AW429" s="48"/>
      <c r="AX429">
        <v>2</v>
      </c>
      <c r="AY429">
        <v>0</v>
      </c>
      <c r="BK429" s="43">
        <f t="shared" si="112"/>
        <v>9.1379310344827602E-2</v>
      </c>
      <c r="BL429" s="9">
        <f t="shared" si="123"/>
        <v>1.3744075829383886</v>
      </c>
      <c r="BM429" s="45">
        <v>1.5</v>
      </c>
      <c r="BN429" s="48">
        <v>1.5</v>
      </c>
      <c r="BO429"/>
      <c r="BP429"/>
      <c r="BQ429" t="str">
        <f t="shared" si="115"/>
        <v/>
      </c>
      <c r="BR429" t="str">
        <f t="shared" si="116"/>
        <v/>
      </c>
      <c r="BS429" t="str">
        <f t="shared" si="117"/>
        <v/>
      </c>
      <c r="BT429">
        <v>48.72</v>
      </c>
      <c r="BV429">
        <v>1</v>
      </c>
      <c r="BW429">
        <v>492</v>
      </c>
      <c r="CB429">
        <v>100</v>
      </c>
      <c r="CC429">
        <v>100</v>
      </c>
      <c r="CD429" t="s">
        <v>937</v>
      </c>
      <c r="CE429">
        <v>0</v>
      </c>
      <c r="CI429">
        <v>0</v>
      </c>
      <c r="CJ429">
        <v>0</v>
      </c>
      <c r="CM429">
        <v>0</v>
      </c>
      <c r="CO429">
        <v>0</v>
      </c>
      <c r="CP429">
        <v>0</v>
      </c>
      <c r="CQ429">
        <v>0</v>
      </c>
      <c r="CT429">
        <v>0</v>
      </c>
      <c r="CU429">
        <v>0</v>
      </c>
      <c r="CV429">
        <v>0</v>
      </c>
      <c r="CW429" t="e">
        <f>VLOOKUP(A429,'[1]NOUVEAUX TARIFS'!$A$1:$E$467,5,FALSE)</f>
        <v>#N/A</v>
      </c>
    </row>
    <row r="430" spans="1:101">
      <c r="A430" t="s">
        <v>1784</v>
      </c>
      <c r="C430" t="str">
        <f>VLOOKUP(A430,'[1]PRIX D''ACHAT A JOUR'!$A$1:$C$477,3,FALSE)</f>
        <v>AS</v>
      </c>
      <c r="D430" t="s">
        <v>1785</v>
      </c>
      <c r="E430">
        <v>16</v>
      </c>
      <c r="F430" t="s">
        <v>1031</v>
      </c>
      <c r="G430">
        <v>10</v>
      </c>
      <c r="H430" t="s">
        <v>1031</v>
      </c>
      <c r="M430" t="s">
        <v>1773</v>
      </c>
      <c r="N430" t="s">
        <v>1784</v>
      </c>
      <c r="O430" t="s">
        <v>1785</v>
      </c>
      <c r="P430" t="s">
        <v>931</v>
      </c>
      <c r="Q430">
        <v>1</v>
      </c>
      <c r="R430">
        <v>0</v>
      </c>
      <c r="S430" s="36" t="e">
        <f>VLOOKUP(N430,'[1]Stock définitif au 31122021'!$A$3:$G$422,5,FALSE)</f>
        <v>#N/A</v>
      </c>
      <c r="T430" s="36" t="e">
        <f>VLOOKUP(N430,'[1]Stock définitif au 31122021'!$A$3:$G$422,6,FALSE)</f>
        <v>#N/A</v>
      </c>
      <c r="U430" s="36" t="e">
        <f>VLOOKUP(N430,'[1]Stock définitif au 31122021'!$A$3:$G$422,3,FALSE)</f>
        <v>#N/A</v>
      </c>
      <c r="V430">
        <v>29.54</v>
      </c>
      <c r="W430">
        <f>VLOOKUP(A430,'[1]EXPORT ARTICLES 03012022'!$A$1:$R$883,18,FALSE)</f>
        <v>29.54</v>
      </c>
      <c r="X430" s="45">
        <f>VLOOKUP(A430,'[1]PRIX D''ACHAT A JOUR'!$A$1:$G$477,7,FALSE)</f>
        <v>29.54</v>
      </c>
      <c r="Y430" s="46"/>
      <c r="Z430" s="46"/>
      <c r="AB430" s="41">
        <f t="shared" si="122"/>
        <v>29.54</v>
      </c>
      <c r="AC430" s="42" t="s">
        <v>2917</v>
      </c>
      <c r="AD430">
        <v>29.54</v>
      </c>
      <c r="AE430" t="s">
        <v>932</v>
      </c>
      <c r="AF430">
        <v>0</v>
      </c>
      <c r="AI430" t="s">
        <v>933</v>
      </c>
      <c r="AJ430" t="s">
        <v>934</v>
      </c>
      <c r="AM430" t="s">
        <v>935</v>
      </c>
      <c r="AN430" t="s">
        <v>936</v>
      </c>
      <c r="AP430">
        <v>0</v>
      </c>
      <c r="AQ430">
        <v>0</v>
      </c>
      <c r="AS430">
        <v>40.6</v>
      </c>
      <c r="AT430" s="47">
        <f t="shared" si="113"/>
        <v>44.31</v>
      </c>
      <c r="AU430" s="60">
        <f t="shared" si="114"/>
        <v>44.31</v>
      </c>
      <c r="AV430" s="48"/>
      <c r="AW430" s="48"/>
      <c r="AX430">
        <v>2</v>
      </c>
      <c r="AY430">
        <v>0</v>
      </c>
      <c r="BK430" s="43">
        <f t="shared" si="112"/>
        <v>9.1379310344827602E-2</v>
      </c>
      <c r="BL430" s="9">
        <f t="shared" si="123"/>
        <v>1.3744075829383886</v>
      </c>
      <c r="BM430" s="45">
        <v>1.5</v>
      </c>
      <c r="BN430" s="48">
        <v>1.5</v>
      </c>
      <c r="BO430"/>
      <c r="BP430">
        <f>VLOOKUP(A430,'[1]Synthèse ventes 2021'!$A$1:$C$457,3,FALSE)</f>
        <v>2</v>
      </c>
      <c r="BQ430">
        <f t="shared" si="115"/>
        <v>69.714399999999998</v>
      </c>
      <c r="BR430">
        <f t="shared" si="116"/>
        <v>104.5716</v>
      </c>
      <c r="BS430">
        <f t="shared" si="117"/>
        <v>34.857200000000006</v>
      </c>
      <c r="BT430">
        <v>48.72</v>
      </c>
      <c r="BV430">
        <v>1</v>
      </c>
      <c r="CB430">
        <v>100</v>
      </c>
      <c r="CC430">
        <v>100</v>
      </c>
      <c r="CD430" t="s">
        <v>937</v>
      </c>
      <c r="CE430">
        <v>0</v>
      </c>
      <c r="CI430">
        <v>0</v>
      </c>
      <c r="CJ430">
        <v>0</v>
      </c>
      <c r="CM430">
        <v>0</v>
      </c>
      <c r="CO430">
        <v>0</v>
      </c>
      <c r="CP430">
        <v>0</v>
      </c>
      <c r="CQ430">
        <v>0</v>
      </c>
      <c r="CT430">
        <v>0</v>
      </c>
      <c r="CU430">
        <v>0</v>
      </c>
      <c r="CV430">
        <v>0</v>
      </c>
      <c r="CW430" t="e">
        <f>VLOOKUP(A430,'[1]NOUVEAUX TARIFS'!$A$1:$E$467,5,FALSE)</f>
        <v>#N/A</v>
      </c>
    </row>
    <row r="431" spans="1:101">
      <c r="A431" t="s">
        <v>1786</v>
      </c>
      <c r="C431" t="str">
        <f>VLOOKUP(A431,'[1]PRIX D''ACHAT A JOUR'!$A$1:$C$477,3,FALSE)</f>
        <v>AS</v>
      </c>
      <c r="D431" t="s">
        <v>1787</v>
      </c>
      <c r="E431">
        <v>16</v>
      </c>
      <c r="F431" t="s">
        <v>1031</v>
      </c>
      <c r="G431">
        <v>10</v>
      </c>
      <c r="H431" t="s">
        <v>1031</v>
      </c>
      <c r="M431" t="s">
        <v>1773</v>
      </c>
      <c r="N431" t="s">
        <v>1786</v>
      </c>
      <c r="O431" t="s">
        <v>1787</v>
      </c>
      <c r="P431" t="s">
        <v>931</v>
      </c>
      <c r="Q431">
        <v>1</v>
      </c>
      <c r="R431">
        <v>0</v>
      </c>
      <c r="S431" s="36" t="e">
        <f>VLOOKUP(N431,'[1]Stock définitif au 31122021'!$A$3:$G$422,5,FALSE)</f>
        <v>#N/A</v>
      </c>
      <c r="T431" s="36" t="e">
        <f>VLOOKUP(N431,'[1]Stock définitif au 31122021'!$A$3:$G$422,6,FALSE)</f>
        <v>#N/A</v>
      </c>
      <c r="U431" s="36" t="e">
        <f>VLOOKUP(N431,'[1]Stock définitif au 31122021'!$A$3:$G$422,3,FALSE)</f>
        <v>#N/A</v>
      </c>
      <c r="V431">
        <v>29.54</v>
      </c>
      <c r="W431">
        <f>VLOOKUP(A431,'[1]EXPORT ARTICLES 03012022'!$A$1:$R$883,18,FALSE)</f>
        <v>29.54</v>
      </c>
      <c r="X431" s="45">
        <f>VLOOKUP(A431,'[1]PRIX D''ACHAT A JOUR'!$A$1:$G$477,7,FALSE)</f>
        <v>29.54</v>
      </c>
      <c r="Y431" s="46"/>
      <c r="Z431" s="46"/>
      <c r="AB431" s="41">
        <f t="shared" si="122"/>
        <v>29.54</v>
      </c>
      <c r="AC431" s="42" t="s">
        <v>2917</v>
      </c>
      <c r="AD431">
        <v>29.54</v>
      </c>
      <c r="AE431" t="s">
        <v>932</v>
      </c>
      <c r="AF431">
        <v>0</v>
      </c>
      <c r="AI431" t="s">
        <v>933</v>
      </c>
      <c r="AJ431" t="s">
        <v>934</v>
      </c>
      <c r="AM431" t="s">
        <v>935</v>
      </c>
      <c r="AN431" t="s">
        <v>936</v>
      </c>
      <c r="AP431">
        <v>0</v>
      </c>
      <c r="AQ431">
        <v>0</v>
      </c>
      <c r="AS431">
        <v>40.6</v>
      </c>
      <c r="AT431" s="47">
        <f t="shared" si="113"/>
        <v>44.31</v>
      </c>
      <c r="AU431" s="60">
        <f t="shared" si="114"/>
        <v>44.31</v>
      </c>
      <c r="AV431" s="48"/>
      <c r="AW431" s="48"/>
      <c r="AX431">
        <v>2</v>
      </c>
      <c r="AY431">
        <v>0</v>
      </c>
      <c r="BK431" s="43">
        <f t="shared" si="112"/>
        <v>9.1379310344827602E-2</v>
      </c>
      <c r="BL431" s="9">
        <f t="shared" si="123"/>
        <v>1.3744075829383886</v>
      </c>
      <c r="BM431" s="45">
        <v>1.5</v>
      </c>
      <c r="BN431" s="48">
        <v>1.5</v>
      </c>
      <c r="BO431"/>
      <c r="BP431"/>
      <c r="BQ431" t="str">
        <f t="shared" si="115"/>
        <v/>
      </c>
      <c r="BR431" t="str">
        <f t="shared" si="116"/>
        <v/>
      </c>
      <c r="BS431" t="str">
        <f t="shared" si="117"/>
        <v/>
      </c>
      <c r="BT431">
        <v>48.72</v>
      </c>
      <c r="BV431">
        <v>1</v>
      </c>
      <c r="CB431">
        <v>100</v>
      </c>
      <c r="CC431">
        <v>100</v>
      </c>
      <c r="CD431" t="s">
        <v>937</v>
      </c>
      <c r="CE431">
        <v>0</v>
      </c>
      <c r="CI431">
        <v>0</v>
      </c>
      <c r="CJ431">
        <v>0</v>
      </c>
      <c r="CM431">
        <v>0</v>
      </c>
      <c r="CO431">
        <v>0</v>
      </c>
      <c r="CP431">
        <v>0</v>
      </c>
      <c r="CQ431">
        <v>0</v>
      </c>
      <c r="CT431">
        <v>0</v>
      </c>
      <c r="CU431">
        <v>0</v>
      </c>
      <c r="CV431">
        <v>0</v>
      </c>
      <c r="CW431" t="e">
        <f>VLOOKUP(A431,'[1]NOUVEAUX TARIFS'!$A$1:$E$467,5,FALSE)</f>
        <v>#N/A</v>
      </c>
    </row>
    <row r="432" spans="1:101">
      <c r="A432" t="s">
        <v>846</v>
      </c>
      <c r="C432" t="str">
        <f>VLOOKUP(A432,'[1]PRIX D''ACHAT A JOUR'!$A$1:$C$477,3,FALSE)</f>
        <v>AS</v>
      </c>
      <c r="D432" t="s">
        <v>1776</v>
      </c>
      <c r="E432">
        <v>16</v>
      </c>
      <c r="F432" t="s">
        <v>1031</v>
      </c>
      <c r="G432">
        <v>10</v>
      </c>
      <c r="H432" t="s">
        <v>1031</v>
      </c>
      <c r="M432" t="s">
        <v>1773</v>
      </c>
      <c r="N432" t="s">
        <v>846</v>
      </c>
      <c r="O432" t="s">
        <v>1776</v>
      </c>
      <c r="P432" t="s">
        <v>931</v>
      </c>
      <c r="Q432">
        <v>1</v>
      </c>
      <c r="R432">
        <v>0</v>
      </c>
      <c r="S432" s="36" t="e">
        <f>VLOOKUP(N432,'[1]Stock définitif au 31122021'!$A$3:$G$422,5,FALSE)</f>
        <v>#N/A</v>
      </c>
      <c r="T432" s="36" t="e">
        <f>VLOOKUP(N432,'[1]Stock définitif au 31122021'!$A$3:$G$422,6,FALSE)</f>
        <v>#N/A</v>
      </c>
      <c r="U432" s="36" t="e">
        <f>VLOOKUP(N432,'[1]Stock définitif au 31122021'!$A$3:$G$422,3,FALSE)</f>
        <v>#N/A</v>
      </c>
      <c r="V432">
        <v>29.54</v>
      </c>
      <c r="W432">
        <f>VLOOKUP(A432,'[1]EXPORT ARTICLES 03012022'!$A$1:$R$883,18,FALSE)</f>
        <v>29.54</v>
      </c>
      <c r="X432" s="45">
        <f>VLOOKUP(A432,'[1]PRIX D''ACHAT A JOUR'!$A$1:$G$477,7,FALSE)</f>
        <v>29.54</v>
      </c>
      <c r="Y432" s="46"/>
      <c r="Z432" s="46"/>
      <c r="AB432" s="41">
        <f t="shared" si="122"/>
        <v>29.54</v>
      </c>
      <c r="AC432" s="42" t="s">
        <v>2917</v>
      </c>
      <c r="AD432">
        <v>29.54</v>
      </c>
      <c r="AE432" t="s">
        <v>932</v>
      </c>
      <c r="AF432">
        <v>0</v>
      </c>
      <c r="AI432" t="s">
        <v>933</v>
      </c>
      <c r="AJ432" t="s">
        <v>934</v>
      </c>
      <c r="AM432" t="s">
        <v>935</v>
      </c>
      <c r="AN432" t="s">
        <v>936</v>
      </c>
      <c r="AP432">
        <v>0</v>
      </c>
      <c r="AQ432">
        <v>0</v>
      </c>
      <c r="AS432">
        <v>40.6</v>
      </c>
      <c r="AT432" s="47">
        <f t="shared" si="113"/>
        <v>44.31</v>
      </c>
      <c r="AU432" s="60">
        <f t="shared" si="114"/>
        <v>44.31</v>
      </c>
      <c r="AV432" s="48"/>
      <c r="AW432" s="48"/>
      <c r="AX432">
        <v>2</v>
      </c>
      <c r="AY432">
        <v>0</v>
      </c>
      <c r="BK432" s="43">
        <f t="shared" si="112"/>
        <v>9.1379310344827602E-2</v>
      </c>
      <c r="BL432" s="9">
        <f t="shared" si="123"/>
        <v>1.3744075829383886</v>
      </c>
      <c r="BM432" s="45">
        <v>1.5</v>
      </c>
      <c r="BN432" s="48">
        <v>1.5</v>
      </c>
      <c r="BO432"/>
      <c r="BP432"/>
      <c r="BQ432" t="str">
        <f t="shared" si="115"/>
        <v/>
      </c>
      <c r="BR432" t="str">
        <f t="shared" si="116"/>
        <v/>
      </c>
      <c r="BS432" t="str">
        <f t="shared" si="117"/>
        <v/>
      </c>
      <c r="BT432">
        <v>48.72</v>
      </c>
      <c r="BV432">
        <v>1</v>
      </c>
      <c r="CB432">
        <v>100</v>
      </c>
      <c r="CC432">
        <v>100</v>
      </c>
      <c r="CD432" t="s">
        <v>937</v>
      </c>
      <c r="CE432">
        <v>0</v>
      </c>
      <c r="CI432">
        <v>0</v>
      </c>
      <c r="CJ432">
        <v>0</v>
      </c>
      <c r="CM432">
        <v>0</v>
      </c>
      <c r="CO432">
        <v>0</v>
      </c>
      <c r="CP432">
        <v>0</v>
      </c>
      <c r="CQ432">
        <v>0</v>
      </c>
      <c r="CT432">
        <v>0</v>
      </c>
      <c r="CU432">
        <v>0</v>
      </c>
      <c r="CV432">
        <v>0</v>
      </c>
      <c r="CW432" t="e">
        <f>VLOOKUP(A432,'[1]NOUVEAUX TARIFS'!$A$1:$E$467,5,FALSE)</f>
        <v>#N/A</v>
      </c>
    </row>
    <row r="433" spans="1:101">
      <c r="A433" t="s">
        <v>1774</v>
      </c>
      <c r="C433" t="str">
        <f>VLOOKUP(A433,'[1]PRIX D''ACHAT A JOUR'!$A$1:$C$477,3,FALSE)</f>
        <v>AS</v>
      </c>
      <c r="D433" t="s">
        <v>1775</v>
      </c>
      <c r="E433">
        <v>16</v>
      </c>
      <c r="F433" t="s">
        <v>1031</v>
      </c>
      <c r="G433">
        <v>10</v>
      </c>
      <c r="H433" t="s">
        <v>1031</v>
      </c>
      <c r="M433" t="s">
        <v>1773</v>
      </c>
      <c r="N433" t="s">
        <v>1774</v>
      </c>
      <c r="O433" t="s">
        <v>1775</v>
      </c>
      <c r="P433" t="s">
        <v>931</v>
      </c>
      <c r="Q433">
        <v>1</v>
      </c>
      <c r="R433">
        <v>0</v>
      </c>
      <c r="S433" s="36" t="e">
        <f>VLOOKUP(N433,'[1]Stock définitif au 31122021'!$A$3:$G$422,5,FALSE)</f>
        <v>#N/A</v>
      </c>
      <c r="T433" s="36" t="e">
        <f>VLOOKUP(N433,'[1]Stock définitif au 31122021'!$A$3:$G$422,6,FALSE)</f>
        <v>#N/A</v>
      </c>
      <c r="U433" s="36" t="e">
        <f>VLOOKUP(N433,'[1]Stock définitif au 31122021'!$A$3:$G$422,3,FALSE)</f>
        <v>#N/A</v>
      </c>
      <c r="V433">
        <v>29.54</v>
      </c>
      <c r="W433">
        <f>VLOOKUP(A433,'[1]EXPORT ARTICLES 03012022'!$A$1:$R$883,18,FALSE)</f>
        <v>29.54</v>
      </c>
      <c r="X433" s="45">
        <f>VLOOKUP(A433,'[1]PRIX D''ACHAT A JOUR'!$A$1:$G$477,7,FALSE)</f>
        <v>29.54</v>
      </c>
      <c r="Y433" s="46"/>
      <c r="Z433" s="46"/>
      <c r="AB433" s="41">
        <f t="shared" si="122"/>
        <v>29.54</v>
      </c>
      <c r="AC433" s="42" t="s">
        <v>2917</v>
      </c>
      <c r="AD433">
        <v>29.54</v>
      </c>
      <c r="AE433" t="s">
        <v>932</v>
      </c>
      <c r="AF433">
        <v>0</v>
      </c>
      <c r="AI433" t="s">
        <v>933</v>
      </c>
      <c r="AJ433" t="s">
        <v>934</v>
      </c>
      <c r="AM433" t="s">
        <v>935</v>
      </c>
      <c r="AN433" t="s">
        <v>936</v>
      </c>
      <c r="AP433">
        <v>0</v>
      </c>
      <c r="AQ433">
        <v>0</v>
      </c>
      <c r="AS433">
        <v>40.6</v>
      </c>
      <c r="AT433" s="47">
        <f t="shared" si="113"/>
        <v>44.31</v>
      </c>
      <c r="AU433" s="60">
        <f t="shared" si="114"/>
        <v>44.31</v>
      </c>
      <c r="AV433" s="48"/>
      <c r="AW433" s="48"/>
      <c r="AX433">
        <v>2</v>
      </c>
      <c r="AY433">
        <v>0</v>
      </c>
      <c r="BK433" s="43">
        <f t="shared" si="112"/>
        <v>9.1379310344827602E-2</v>
      </c>
      <c r="BL433" s="9">
        <f t="shared" si="123"/>
        <v>1.3744075829383886</v>
      </c>
      <c r="BM433" s="45">
        <v>1.5</v>
      </c>
      <c r="BN433" s="48">
        <v>1.5</v>
      </c>
      <c r="BO433"/>
      <c r="BP433">
        <f>VLOOKUP(A433,'[1]Synthèse ventes 2021'!$A$1:$C$457,3,FALSE)</f>
        <v>1</v>
      </c>
      <c r="BQ433">
        <f t="shared" si="115"/>
        <v>34.857199999999999</v>
      </c>
      <c r="BR433">
        <f t="shared" si="116"/>
        <v>52.285800000000002</v>
      </c>
      <c r="BS433">
        <f t="shared" si="117"/>
        <v>17.428600000000003</v>
      </c>
      <c r="BT433">
        <v>48.72</v>
      </c>
      <c r="BV433">
        <v>1</v>
      </c>
      <c r="CB433">
        <v>100</v>
      </c>
      <c r="CC433">
        <v>100</v>
      </c>
      <c r="CD433" t="s">
        <v>937</v>
      </c>
      <c r="CE433">
        <v>0</v>
      </c>
      <c r="CI433">
        <v>0</v>
      </c>
      <c r="CJ433">
        <v>0</v>
      </c>
      <c r="CM433">
        <v>0</v>
      </c>
      <c r="CO433">
        <v>0</v>
      </c>
      <c r="CP433">
        <v>0</v>
      </c>
      <c r="CQ433">
        <v>0</v>
      </c>
      <c r="CT433">
        <v>0</v>
      </c>
      <c r="CU433">
        <v>0</v>
      </c>
      <c r="CV433">
        <v>0</v>
      </c>
      <c r="CW433" t="e">
        <f>VLOOKUP(A433,'[1]NOUVEAUX TARIFS'!$A$1:$E$467,5,FALSE)</f>
        <v>#N/A</v>
      </c>
    </row>
    <row r="434" spans="1:101" hidden="1">
      <c r="A434" t="s">
        <v>1682</v>
      </c>
      <c r="C434" t="str">
        <f>VLOOKUP(A434,'[1]PRIX D''ACHAT A JOUR'!$A$1:$C$477,3,FALSE)</f>
        <v>AN</v>
      </c>
      <c r="D434" t="s">
        <v>1683</v>
      </c>
      <c r="E434">
        <v>9</v>
      </c>
      <c r="F434" t="s">
        <v>1222</v>
      </c>
      <c r="K434">
        <v>3</v>
      </c>
      <c r="L434" t="s">
        <v>1223</v>
      </c>
      <c r="M434" t="s">
        <v>1384</v>
      </c>
      <c r="N434" t="s">
        <v>1682</v>
      </c>
      <c r="O434" t="s">
        <v>1683</v>
      </c>
      <c r="Q434">
        <v>1</v>
      </c>
      <c r="R434">
        <v>1</v>
      </c>
      <c r="S434" s="36">
        <f>VLOOKUP(N434,'[1]Stock définitif au 31122021'!$A$3:$G$422,5,FALSE)</f>
        <v>0</v>
      </c>
      <c r="T434" s="36">
        <f>VLOOKUP(N434,'[1]Stock définitif au 31122021'!$A$3:$G$422,6,FALSE)</f>
        <v>0</v>
      </c>
      <c r="U434" s="36" t="str">
        <f>VLOOKUP(N434,'[1]Stock définitif au 31122021'!$A$3:$G$422,3,FALSE)</f>
        <v>Z</v>
      </c>
      <c r="V434">
        <v>0</v>
      </c>
      <c r="W434">
        <f>VLOOKUP(A434,'[1]EXPORT ARTICLES 03012022'!$A$1:$R$883,18,FALSE)</f>
        <v>0</v>
      </c>
      <c r="X434" s="45">
        <f>VLOOKUP(A434,'[1]PRIX D''ACHAT A JOUR'!$A$1:$G$477,7,FALSE)</f>
        <v>0</v>
      </c>
      <c r="Y434" s="46">
        <v>0</v>
      </c>
      <c r="Z434" s="46">
        <f>X434-Y434</f>
        <v>0</v>
      </c>
      <c r="AB434" s="42">
        <f>VLOOKUP(A434,'[1]PRIX D''ACHAT A JOUR'!$A$1:$J$477,10,FALSE)</f>
        <v>0</v>
      </c>
      <c r="AD434">
        <v>0</v>
      </c>
      <c r="AE434" t="s">
        <v>932</v>
      </c>
      <c r="AF434">
        <v>0</v>
      </c>
      <c r="AI434" t="s">
        <v>933</v>
      </c>
      <c r="AJ434" t="s">
        <v>934</v>
      </c>
      <c r="AM434" t="s">
        <v>935</v>
      </c>
      <c r="AN434" t="s">
        <v>936</v>
      </c>
      <c r="AP434">
        <v>0</v>
      </c>
      <c r="AQ434">
        <v>0</v>
      </c>
      <c r="AS434">
        <v>1.3</v>
      </c>
      <c r="AT434" s="47">
        <f t="shared" si="113"/>
        <v>0</v>
      </c>
      <c r="AU434" s="48">
        <f t="shared" si="114"/>
        <v>0</v>
      </c>
      <c r="AV434" s="48"/>
      <c r="AW434" s="48"/>
      <c r="AX434">
        <v>2</v>
      </c>
      <c r="AY434">
        <v>0</v>
      </c>
      <c r="BK434" s="43">
        <f t="shared" si="112"/>
        <v>-1</v>
      </c>
      <c r="BL434" t="e">
        <f t="shared" si="123"/>
        <v>#DIV/0!</v>
      </c>
      <c r="BM434" s="45"/>
      <c r="BN434" s="48"/>
      <c r="BO434"/>
      <c r="BP434"/>
      <c r="BQ434" t="str">
        <f t="shared" si="115"/>
        <v/>
      </c>
      <c r="BR434" t="str">
        <f t="shared" si="116"/>
        <v/>
      </c>
      <c r="BS434" t="str">
        <f t="shared" si="117"/>
        <v/>
      </c>
      <c r="BT434">
        <v>1.56</v>
      </c>
      <c r="CB434">
        <v>100</v>
      </c>
      <c r="CC434">
        <v>100</v>
      </c>
      <c r="CD434" t="s">
        <v>960</v>
      </c>
      <c r="CE434">
        <v>0</v>
      </c>
      <c r="CI434">
        <v>0</v>
      </c>
      <c r="CJ434">
        <v>0</v>
      </c>
      <c r="CM434">
        <v>0</v>
      </c>
      <c r="CO434">
        <v>0</v>
      </c>
      <c r="CP434">
        <v>0</v>
      </c>
      <c r="CQ434">
        <v>0</v>
      </c>
      <c r="CT434">
        <v>0</v>
      </c>
      <c r="CU434">
        <v>0</v>
      </c>
      <c r="CV434">
        <v>0</v>
      </c>
      <c r="CW434" t="e">
        <f>VLOOKUP(A434,'[1]NOUVEAUX TARIFS'!$A$1:$E$467,5,FALSE)</f>
        <v>#N/A</v>
      </c>
    </row>
    <row r="435" spans="1:101">
      <c r="A435" t="s">
        <v>1771</v>
      </c>
      <c r="C435" t="str">
        <f>VLOOKUP(A435,'[1]PRIX D''ACHAT A JOUR'!$A$1:$C$477,3,FALSE)</f>
        <v>AS</v>
      </c>
      <c r="D435" t="s">
        <v>1772</v>
      </c>
      <c r="E435">
        <v>16</v>
      </c>
      <c r="F435" t="s">
        <v>1031</v>
      </c>
      <c r="G435">
        <v>10</v>
      </c>
      <c r="H435" t="s">
        <v>1031</v>
      </c>
      <c r="M435" t="s">
        <v>1773</v>
      </c>
      <c r="N435" t="s">
        <v>1771</v>
      </c>
      <c r="O435" t="s">
        <v>1772</v>
      </c>
      <c r="P435" t="s">
        <v>931</v>
      </c>
      <c r="Q435">
        <v>1</v>
      </c>
      <c r="R435">
        <v>0</v>
      </c>
      <c r="S435" s="36" t="e">
        <f>VLOOKUP(N435,'[1]Stock définitif au 31122021'!$A$3:$G$422,5,FALSE)</f>
        <v>#N/A</v>
      </c>
      <c r="T435" s="36" t="e">
        <f>VLOOKUP(N435,'[1]Stock définitif au 31122021'!$A$3:$G$422,6,FALSE)</f>
        <v>#N/A</v>
      </c>
      <c r="U435" s="36" t="e">
        <f>VLOOKUP(N435,'[1]Stock définitif au 31122021'!$A$3:$G$422,3,FALSE)</f>
        <v>#N/A</v>
      </c>
      <c r="V435">
        <v>29.54</v>
      </c>
      <c r="W435">
        <f>VLOOKUP(A435,'[1]EXPORT ARTICLES 03012022'!$A$1:$R$883,18,FALSE)</f>
        <v>29.54</v>
      </c>
      <c r="X435" s="45">
        <f>VLOOKUP(A435,'[1]PRIX D''ACHAT A JOUR'!$A$1:$G$477,7,FALSE)</f>
        <v>29.54</v>
      </c>
      <c r="Y435" s="46"/>
      <c r="Z435" s="46"/>
      <c r="AB435" s="41">
        <f>X435</f>
        <v>29.54</v>
      </c>
      <c r="AC435" s="42" t="s">
        <v>2917</v>
      </c>
      <c r="AD435">
        <v>29.54</v>
      </c>
      <c r="AE435" t="s">
        <v>932</v>
      </c>
      <c r="AF435">
        <v>0</v>
      </c>
      <c r="AI435" t="s">
        <v>933</v>
      </c>
      <c r="AJ435" t="s">
        <v>934</v>
      </c>
      <c r="AM435" t="s">
        <v>935</v>
      </c>
      <c r="AN435" t="s">
        <v>936</v>
      </c>
      <c r="AP435">
        <v>0</v>
      </c>
      <c r="AQ435">
        <v>0</v>
      </c>
      <c r="AS435">
        <v>40.6</v>
      </c>
      <c r="AT435" s="47">
        <f t="shared" si="113"/>
        <v>44.31</v>
      </c>
      <c r="AU435" s="60">
        <f t="shared" si="114"/>
        <v>44.31</v>
      </c>
      <c r="AV435" s="48"/>
      <c r="AW435" s="48"/>
      <c r="AX435">
        <v>2</v>
      </c>
      <c r="AY435">
        <v>0</v>
      </c>
      <c r="BK435" s="43">
        <f t="shared" si="112"/>
        <v>9.1379310344827602E-2</v>
      </c>
      <c r="BL435" s="9">
        <f t="shared" si="123"/>
        <v>1.3744075829383886</v>
      </c>
      <c r="BM435" s="45">
        <v>1.5</v>
      </c>
      <c r="BN435" s="48">
        <v>1.5</v>
      </c>
      <c r="BO435"/>
      <c r="BP435"/>
      <c r="BQ435" t="str">
        <f t="shared" si="115"/>
        <v/>
      </c>
      <c r="BR435" t="str">
        <f t="shared" si="116"/>
        <v/>
      </c>
      <c r="BS435" t="str">
        <f t="shared" si="117"/>
        <v/>
      </c>
      <c r="BT435">
        <v>48.72</v>
      </c>
      <c r="BV435">
        <v>1</v>
      </c>
      <c r="BW435">
        <v>491</v>
      </c>
      <c r="CB435">
        <v>100</v>
      </c>
      <c r="CC435">
        <v>100</v>
      </c>
      <c r="CD435" t="s">
        <v>937</v>
      </c>
      <c r="CE435">
        <v>0</v>
      </c>
      <c r="CI435">
        <v>0</v>
      </c>
      <c r="CJ435">
        <v>0</v>
      </c>
      <c r="CM435">
        <v>0</v>
      </c>
      <c r="CO435">
        <v>0</v>
      </c>
      <c r="CP435">
        <v>0</v>
      </c>
      <c r="CQ435">
        <v>0</v>
      </c>
      <c r="CT435">
        <v>0</v>
      </c>
      <c r="CU435">
        <v>0</v>
      </c>
      <c r="CV435">
        <v>0</v>
      </c>
      <c r="CW435" t="e">
        <f>VLOOKUP(A435,'[1]NOUVEAUX TARIFS'!$A$1:$E$467,5,FALSE)</f>
        <v>#N/A</v>
      </c>
    </row>
    <row r="436" spans="1:101">
      <c r="A436" t="s">
        <v>1777</v>
      </c>
      <c r="C436" t="str">
        <f>VLOOKUP(A436,'[1]PRIX D''ACHAT A JOUR'!$A$1:$C$477,3,FALSE)</f>
        <v>AS</v>
      </c>
      <c r="D436" t="s">
        <v>1778</v>
      </c>
      <c r="E436">
        <v>16</v>
      </c>
      <c r="F436" t="s">
        <v>1031</v>
      </c>
      <c r="G436">
        <v>10</v>
      </c>
      <c r="H436" t="s">
        <v>1031</v>
      </c>
      <c r="M436" t="s">
        <v>1773</v>
      </c>
      <c r="N436" t="s">
        <v>1777</v>
      </c>
      <c r="O436" t="s">
        <v>1778</v>
      </c>
      <c r="P436" t="s">
        <v>931</v>
      </c>
      <c r="Q436">
        <v>1</v>
      </c>
      <c r="R436">
        <v>0</v>
      </c>
      <c r="S436" s="36" t="e">
        <f>VLOOKUP(N436,'[1]Stock définitif au 31122021'!$A$3:$G$422,5,FALSE)</f>
        <v>#N/A</v>
      </c>
      <c r="T436" s="36" t="e">
        <f>VLOOKUP(N436,'[1]Stock définitif au 31122021'!$A$3:$G$422,6,FALSE)</f>
        <v>#N/A</v>
      </c>
      <c r="U436" s="36" t="e">
        <f>VLOOKUP(N436,'[1]Stock définitif au 31122021'!$A$3:$G$422,3,FALSE)</f>
        <v>#N/A</v>
      </c>
      <c r="V436">
        <v>29.54</v>
      </c>
      <c r="W436">
        <f>VLOOKUP(A436,'[1]EXPORT ARTICLES 03012022'!$A$1:$R$883,18,FALSE)</f>
        <v>29.54</v>
      </c>
      <c r="X436" s="45">
        <f>VLOOKUP(A436,'[1]PRIX D''ACHAT A JOUR'!$A$1:$G$477,7,FALSE)</f>
        <v>29.54</v>
      </c>
      <c r="Y436" s="46"/>
      <c r="Z436" s="46"/>
      <c r="AB436" s="41">
        <f>X436</f>
        <v>29.54</v>
      </c>
      <c r="AC436" s="42" t="s">
        <v>2917</v>
      </c>
      <c r="AD436">
        <v>29.54</v>
      </c>
      <c r="AE436" t="s">
        <v>932</v>
      </c>
      <c r="AF436">
        <v>0</v>
      </c>
      <c r="AI436" t="s">
        <v>933</v>
      </c>
      <c r="AJ436" t="s">
        <v>934</v>
      </c>
      <c r="AM436" t="s">
        <v>935</v>
      </c>
      <c r="AN436" t="s">
        <v>936</v>
      </c>
      <c r="AP436">
        <v>0</v>
      </c>
      <c r="AQ436">
        <v>0</v>
      </c>
      <c r="AS436">
        <v>40.6</v>
      </c>
      <c r="AT436" s="47">
        <f t="shared" si="113"/>
        <v>44.31</v>
      </c>
      <c r="AU436" s="60">
        <f t="shared" si="114"/>
        <v>44.31</v>
      </c>
      <c r="AV436" s="48"/>
      <c r="AW436" s="48"/>
      <c r="AX436">
        <v>2</v>
      </c>
      <c r="AY436">
        <v>0</v>
      </c>
      <c r="BK436" s="43">
        <f t="shared" si="112"/>
        <v>9.1379310344827602E-2</v>
      </c>
      <c r="BL436" s="9">
        <f t="shared" si="123"/>
        <v>1.3744075829383886</v>
      </c>
      <c r="BM436" s="45">
        <v>1.5</v>
      </c>
      <c r="BN436" s="48">
        <v>1.5</v>
      </c>
      <c r="BO436"/>
      <c r="BP436"/>
      <c r="BQ436" t="str">
        <f t="shared" si="115"/>
        <v/>
      </c>
      <c r="BR436" t="str">
        <f t="shared" si="116"/>
        <v/>
      </c>
      <c r="BS436" t="str">
        <f t="shared" si="117"/>
        <v/>
      </c>
      <c r="BT436">
        <v>48.72</v>
      </c>
      <c r="BV436">
        <v>1</v>
      </c>
      <c r="CB436">
        <v>100</v>
      </c>
      <c r="CC436">
        <v>100</v>
      </c>
      <c r="CD436" t="s">
        <v>937</v>
      </c>
      <c r="CE436">
        <v>0</v>
      </c>
      <c r="CI436">
        <v>0</v>
      </c>
      <c r="CJ436">
        <v>0</v>
      </c>
      <c r="CM436">
        <v>0</v>
      </c>
      <c r="CO436">
        <v>0</v>
      </c>
      <c r="CP436">
        <v>0</v>
      </c>
      <c r="CQ436">
        <v>0</v>
      </c>
      <c r="CT436">
        <v>0</v>
      </c>
      <c r="CU436">
        <v>0</v>
      </c>
      <c r="CV436">
        <v>0</v>
      </c>
      <c r="CW436" t="e">
        <f>VLOOKUP(A436,'[1]NOUVEAUX TARIFS'!$A$1:$E$467,5,FALSE)</f>
        <v>#N/A</v>
      </c>
    </row>
    <row r="437" spans="1:101">
      <c r="A437" t="s">
        <v>842</v>
      </c>
      <c r="C437" t="str">
        <f>VLOOKUP(A437,'[1]PRIX D''ACHAT A JOUR'!$A$1:$C$477,3,FALSE)</f>
        <v>AS</v>
      </c>
      <c r="D437" t="s">
        <v>843</v>
      </c>
      <c r="E437">
        <v>16</v>
      </c>
      <c r="F437" t="s">
        <v>1031</v>
      </c>
      <c r="G437">
        <v>10</v>
      </c>
      <c r="H437" t="s">
        <v>1031</v>
      </c>
      <c r="M437" t="s">
        <v>1773</v>
      </c>
      <c r="N437" t="s">
        <v>842</v>
      </c>
      <c r="O437" t="s">
        <v>843</v>
      </c>
      <c r="P437" t="s">
        <v>931</v>
      </c>
      <c r="Q437">
        <v>1</v>
      </c>
      <c r="R437">
        <v>0</v>
      </c>
      <c r="S437" s="36" t="e">
        <f>VLOOKUP(N437,'[1]Stock définitif au 31122021'!$A$3:$G$422,5,FALSE)</f>
        <v>#N/A</v>
      </c>
      <c r="T437" s="36" t="e">
        <f>VLOOKUP(N437,'[1]Stock définitif au 31122021'!$A$3:$G$422,6,FALSE)</f>
        <v>#N/A</v>
      </c>
      <c r="U437" s="36" t="e">
        <f>VLOOKUP(N437,'[1]Stock définitif au 31122021'!$A$3:$G$422,3,FALSE)</f>
        <v>#N/A</v>
      </c>
      <c r="V437">
        <v>32.25</v>
      </c>
      <c r="W437">
        <f>VLOOKUP(A437,'[1]EXPORT ARTICLES 03012022'!$A$1:$R$883,18,FALSE)</f>
        <v>32.25</v>
      </c>
      <c r="X437" s="45">
        <f>VLOOKUP(A437,'[1]PRIX D''ACHAT A JOUR'!$A$1:$G$477,7,FALSE)</f>
        <v>32.25</v>
      </c>
      <c r="Y437" s="46"/>
      <c r="Z437" s="46"/>
      <c r="AB437" s="41">
        <f>X437</f>
        <v>32.25</v>
      </c>
      <c r="AC437" s="42" t="s">
        <v>2917</v>
      </c>
      <c r="AD437">
        <v>32.25</v>
      </c>
      <c r="AE437" t="s">
        <v>932</v>
      </c>
      <c r="AF437">
        <v>0</v>
      </c>
      <c r="AI437" t="s">
        <v>933</v>
      </c>
      <c r="AJ437" t="s">
        <v>934</v>
      </c>
      <c r="AM437" t="s">
        <v>935</v>
      </c>
      <c r="AN437" t="s">
        <v>936</v>
      </c>
      <c r="AP437">
        <v>0</v>
      </c>
      <c r="AQ437">
        <v>0</v>
      </c>
      <c r="AS437">
        <v>60</v>
      </c>
      <c r="AT437" s="47">
        <f t="shared" si="113"/>
        <v>64.5</v>
      </c>
      <c r="AU437" s="60">
        <f t="shared" si="114"/>
        <v>64.5</v>
      </c>
      <c r="AV437" s="48"/>
      <c r="AW437" s="48"/>
      <c r="AX437">
        <v>2</v>
      </c>
      <c r="AY437">
        <v>0</v>
      </c>
      <c r="BK437" s="43">
        <f t="shared" si="112"/>
        <v>7.4999999999999997E-2</v>
      </c>
      <c r="BL437" s="64">
        <f t="shared" si="123"/>
        <v>1.8604651162790697</v>
      </c>
      <c r="BM437" s="45">
        <v>2</v>
      </c>
      <c r="BN437" s="48">
        <v>2</v>
      </c>
      <c r="BO437"/>
      <c r="BP437">
        <f>VLOOKUP(A437,'[1]Synthèse ventes 2021'!$A$1:$C$457,3,FALSE)</f>
        <v>5</v>
      </c>
      <c r="BQ437">
        <f t="shared" si="115"/>
        <v>190.27499999999998</v>
      </c>
      <c r="BR437">
        <f t="shared" si="116"/>
        <v>380.54999999999995</v>
      </c>
      <c r="BS437">
        <f t="shared" si="117"/>
        <v>190.27499999999998</v>
      </c>
      <c r="BT437">
        <v>72</v>
      </c>
      <c r="BV437">
        <v>1</v>
      </c>
      <c r="BW437">
        <v>569</v>
      </c>
      <c r="CB437">
        <v>100</v>
      </c>
      <c r="CC437">
        <v>100</v>
      </c>
      <c r="CD437" t="s">
        <v>937</v>
      </c>
      <c r="CE437">
        <v>0</v>
      </c>
      <c r="CI437">
        <v>0</v>
      </c>
      <c r="CJ437">
        <v>0</v>
      </c>
      <c r="CM437">
        <v>0</v>
      </c>
      <c r="CO437">
        <v>0</v>
      </c>
      <c r="CP437">
        <v>0</v>
      </c>
      <c r="CQ437">
        <v>0</v>
      </c>
      <c r="CT437">
        <v>0</v>
      </c>
      <c r="CU437">
        <v>0</v>
      </c>
      <c r="CV437">
        <v>0</v>
      </c>
      <c r="CW437" t="e">
        <f>VLOOKUP(A437,'[1]NOUVEAUX TARIFS'!$A$1:$E$467,5,FALSE)</f>
        <v>#N/A</v>
      </c>
    </row>
    <row r="438" spans="1:101">
      <c r="A438" t="s">
        <v>733</v>
      </c>
      <c r="C438" t="str">
        <f>VLOOKUP(A438,'[1]PRIX D''ACHAT A JOUR'!$A$1:$C$477,3,FALSE)</f>
        <v>AS</v>
      </c>
      <c r="D438" t="s">
        <v>1413</v>
      </c>
      <c r="E438">
        <v>14</v>
      </c>
      <c r="F438" t="s">
        <v>1409</v>
      </c>
      <c r="G438">
        <v>9</v>
      </c>
      <c r="H438" t="s">
        <v>1409</v>
      </c>
      <c r="M438" t="s">
        <v>1410</v>
      </c>
      <c r="N438" t="s">
        <v>1414</v>
      </c>
      <c r="O438" t="s">
        <v>1415</v>
      </c>
      <c r="P438" t="s">
        <v>931</v>
      </c>
      <c r="Q438">
        <v>1</v>
      </c>
      <c r="R438">
        <v>1</v>
      </c>
      <c r="S438" s="36" t="e">
        <f>VLOOKUP(N438,'[1]Stock définitif au 31122021'!$A$3:$G$422,5,FALSE)</f>
        <v>#N/A</v>
      </c>
      <c r="T438" s="36" t="e">
        <f>VLOOKUP(N438,'[1]Stock définitif au 31122021'!$A$3:$G$422,6,FALSE)</f>
        <v>#N/A</v>
      </c>
      <c r="U438" s="36" t="e">
        <f>VLOOKUP(N438,'[1]Stock définitif au 31122021'!$A$3:$G$422,3,FALSE)</f>
        <v>#N/A</v>
      </c>
      <c r="V438">
        <v>31.27</v>
      </c>
      <c r="W438">
        <f>VLOOKUP(A438,'[1]EXPORT ARTICLES 03012022'!$A$1:$R$883,18,FALSE)</f>
        <v>31.27</v>
      </c>
      <c r="X438" s="47">
        <f>VLOOKUP(A438,'[1]PRIX D''ACHAT A JOUR'!$A$1:$G$477,7,FALSE)</f>
        <v>31.27</v>
      </c>
      <c r="Y438" s="46"/>
      <c r="Z438" s="46"/>
      <c r="AA438" s="53">
        <v>0.05</v>
      </c>
      <c r="AB438" s="41">
        <f>X438*(1+AA438)</f>
        <v>32.833500000000001</v>
      </c>
      <c r="AC438" s="42" t="s">
        <v>2917</v>
      </c>
      <c r="AD438">
        <v>31.27</v>
      </c>
      <c r="AE438" t="s">
        <v>932</v>
      </c>
      <c r="AF438">
        <v>0</v>
      </c>
      <c r="AI438" t="s">
        <v>933</v>
      </c>
      <c r="AJ438" t="s">
        <v>934</v>
      </c>
      <c r="AM438" t="s">
        <v>935</v>
      </c>
      <c r="AN438" t="s">
        <v>936</v>
      </c>
      <c r="AP438">
        <v>0</v>
      </c>
      <c r="AQ438">
        <v>0</v>
      </c>
      <c r="AS438">
        <v>47.61</v>
      </c>
      <c r="AT438" s="47">
        <f t="shared" si="113"/>
        <v>46.905000000000001</v>
      </c>
      <c r="AU438" s="49">
        <f t="shared" si="114"/>
        <v>49.250250000000001</v>
      </c>
      <c r="AV438" s="48"/>
      <c r="AW438" s="48"/>
      <c r="AX438">
        <v>2</v>
      </c>
      <c r="AY438">
        <v>0</v>
      </c>
      <c r="BK438" s="43">
        <f t="shared" si="112"/>
        <v>3.4451795841209866E-2</v>
      </c>
      <c r="BL438" s="9">
        <f t="shared" si="123"/>
        <v>1.5225455708346658</v>
      </c>
      <c r="BM438" s="45">
        <v>1.5</v>
      </c>
      <c r="BN438" s="48">
        <v>1.5</v>
      </c>
      <c r="BO438"/>
      <c r="BP438">
        <f>VLOOKUP(A438,'[1]Synthèse ventes 2021'!$A$1:$C$457,3,FALSE)</f>
        <v>5</v>
      </c>
      <c r="BQ438">
        <f t="shared" si="115"/>
        <v>193.71765000000002</v>
      </c>
      <c r="BR438">
        <f t="shared" si="116"/>
        <v>290.57647499999996</v>
      </c>
      <c r="BS438">
        <f t="shared" si="117"/>
        <v>96.858824999999939</v>
      </c>
      <c r="BT438">
        <v>57.13</v>
      </c>
      <c r="BV438">
        <v>1</v>
      </c>
      <c r="CB438">
        <v>100</v>
      </c>
      <c r="CC438">
        <v>100</v>
      </c>
      <c r="CD438" t="s">
        <v>937</v>
      </c>
      <c r="CE438">
        <v>0</v>
      </c>
      <c r="CI438">
        <v>0</v>
      </c>
      <c r="CJ438">
        <v>0</v>
      </c>
      <c r="CM438">
        <v>0</v>
      </c>
      <c r="CO438">
        <v>0</v>
      </c>
      <c r="CP438">
        <v>0</v>
      </c>
      <c r="CQ438">
        <v>0</v>
      </c>
      <c r="CT438">
        <v>0</v>
      </c>
      <c r="CU438">
        <v>0</v>
      </c>
      <c r="CV438">
        <v>0</v>
      </c>
      <c r="CW438">
        <f>VLOOKUP(A438,'[1]NOUVEAUX TARIFS'!$A$1:$E$467,5,FALSE)</f>
        <v>49.250250000000001</v>
      </c>
    </row>
    <row r="439" spans="1:101" hidden="1">
      <c r="A439" t="s">
        <v>1728</v>
      </c>
      <c r="C439" t="str">
        <f>VLOOKUP(A439,'[1]PRIX D''ACHAT A JOUR'!$A$1:$C$477,3,FALSE)</f>
        <v>AS</v>
      </c>
      <c r="D439" t="s">
        <v>1729</v>
      </c>
      <c r="E439">
        <v>10</v>
      </c>
      <c r="F439" t="s">
        <v>938</v>
      </c>
      <c r="G439">
        <v>8</v>
      </c>
      <c r="H439" t="s">
        <v>938</v>
      </c>
      <c r="M439" t="s">
        <v>959</v>
      </c>
      <c r="N439" t="s">
        <v>1730</v>
      </c>
      <c r="O439" t="s">
        <v>1729</v>
      </c>
      <c r="P439" t="s">
        <v>931</v>
      </c>
      <c r="Q439">
        <v>1</v>
      </c>
      <c r="R439">
        <v>0</v>
      </c>
      <c r="S439" s="36" t="e">
        <f>VLOOKUP(N439,'[1]Stock définitif au 31122021'!$A$3:$G$422,5,FALSE)</f>
        <v>#N/A</v>
      </c>
      <c r="T439" s="36" t="e">
        <f>VLOOKUP(N439,'[1]Stock définitif au 31122021'!$A$3:$G$422,6,FALSE)</f>
        <v>#N/A</v>
      </c>
      <c r="U439" s="36" t="e">
        <f>VLOOKUP(N439,'[1]Stock définitif au 31122021'!$A$3:$G$422,3,FALSE)</f>
        <v>#N/A</v>
      </c>
      <c r="V439">
        <v>0</v>
      </c>
      <c r="W439">
        <f>VLOOKUP(A439,'[1]EXPORT ARTICLES 03012022'!$A$1:$R$883,18,FALSE)</f>
        <v>0</v>
      </c>
      <c r="X439" s="45">
        <f>VLOOKUP(A439,'[1]PRIX D''ACHAT A JOUR'!$A$1:$G$477,7,FALSE)</f>
        <v>0</v>
      </c>
      <c r="Y439" s="46">
        <v>0</v>
      </c>
      <c r="Z439" s="46">
        <f>X439-Y439</f>
        <v>0</v>
      </c>
      <c r="AB439" s="42">
        <f>VLOOKUP(A439,'[1]PRIX D''ACHAT A JOUR'!$A$1:$J$477,10,FALSE)</f>
        <v>0</v>
      </c>
      <c r="AD439">
        <v>0</v>
      </c>
      <c r="AE439" t="s">
        <v>932</v>
      </c>
      <c r="AF439">
        <v>0</v>
      </c>
      <c r="AI439" t="s">
        <v>933</v>
      </c>
      <c r="AJ439" t="s">
        <v>934</v>
      </c>
      <c r="AM439" t="s">
        <v>935</v>
      </c>
      <c r="AN439" t="s">
        <v>936</v>
      </c>
      <c r="AP439">
        <v>0</v>
      </c>
      <c r="AQ439">
        <v>0</v>
      </c>
      <c r="AS439">
        <v>0.4</v>
      </c>
      <c r="AT439" s="47">
        <f t="shared" si="113"/>
        <v>0</v>
      </c>
      <c r="AU439" s="48">
        <f t="shared" si="114"/>
        <v>0</v>
      </c>
      <c r="AV439" s="48"/>
      <c r="AW439" s="48"/>
      <c r="AX439">
        <v>2</v>
      </c>
      <c r="AY439">
        <v>0</v>
      </c>
      <c r="BK439" s="43">
        <f t="shared" si="112"/>
        <v>-1</v>
      </c>
      <c r="BL439" t="e">
        <f t="shared" si="123"/>
        <v>#DIV/0!</v>
      </c>
      <c r="BM439" s="45"/>
      <c r="BN439" s="48"/>
      <c r="BO439"/>
      <c r="BP439"/>
      <c r="BQ439" t="str">
        <f t="shared" si="115"/>
        <v/>
      </c>
      <c r="BR439" t="str">
        <f t="shared" si="116"/>
        <v/>
      </c>
      <c r="BS439" t="str">
        <f t="shared" si="117"/>
        <v/>
      </c>
      <c r="BT439">
        <v>0.48</v>
      </c>
      <c r="BV439">
        <v>1</v>
      </c>
      <c r="CB439">
        <v>100</v>
      </c>
      <c r="CC439">
        <v>100</v>
      </c>
      <c r="CD439" t="s">
        <v>960</v>
      </c>
      <c r="CE439">
        <v>0</v>
      </c>
      <c r="CI439">
        <v>0</v>
      </c>
      <c r="CJ439">
        <v>0</v>
      </c>
      <c r="CM439">
        <v>0</v>
      </c>
      <c r="CO439">
        <v>0</v>
      </c>
      <c r="CP439">
        <v>0</v>
      </c>
      <c r="CQ439">
        <v>0</v>
      </c>
      <c r="CT439">
        <v>0</v>
      </c>
      <c r="CU439">
        <v>0</v>
      </c>
      <c r="CV439">
        <v>0</v>
      </c>
      <c r="CW439" t="e">
        <f>VLOOKUP(A439,'[1]NOUVEAUX TARIFS'!$A$1:$E$467,5,FALSE)</f>
        <v>#N/A</v>
      </c>
    </row>
    <row r="440" spans="1:101">
      <c r="A440" t="s">
        <v>735</v>
      </c>
      <c r="C440" t="str">
        <f>VLOOKUP(A440,'[1]PRIX D''ACHAT A JOUR'!$A$1:$C$477,3,FALSE)</f>
        <v>AS</v>
      </c>
      <c r="D440" t="s">
        <v>2489</v>
      </c>
      <c r="E440">
        <v>14</v>
      </c>
      <c r="F440" t="s">
        <v>1409</v>
      </c>
      <c r="G440">
        <v>9</v>
      </c>
      <c r="H440" t="s">
        <v>1409</v>
      </c>
      <c r="M440" t="s">
        <v>1410</v>
      </c>
      <c r="N440" t="s">
        <v>1414</v>
      </c>
      <c r="O440" t="s">
        <v>2489</v>
      </c>
      <c r="P440" t="s">
        <v>931</v>
      </c>
      <c r="Q440">
        <v>1</v>
      </c>
      <c r="R440">
        <v>1</v>
      </c>
      <c r="S440" s="36" t="e">
        <f>VLOOKUP(N440,'[1]Stock définitif au 31122021'!$A$3:$G$422,5,FALSE)</f>
        <v>#N/A</v>
      </c>
      <c r="T440" s="36" t="e">
        <f>VLOOKUP(N440,'[1]Stock définitif au 31122021'!$A$3:$G$422,6,FALSE)</f>
        <v>#N/A</v>
      </c>
      <c r="U440" s="36" t="e">
        <f>VLOOKUP(N440,'[1]Stock définitif au 31122021'!$A$3:$G$422,3,FALSE)</f>
        <v>#N/A</v>
      </c>
      <c r="V440">
        <v>32.729999999999997</v>
      </c>
      <c r="W440">
        <f>VLOOKUP(A440,'[1]EXPORT ARTICLES 03012022'!$A$1:$R$883,18,FALSE)</f>
        <v>32.729999999999997</v>
      </c>
      <c r="X440" s="47">
        <f>VLOOKUP(A440,'[1]PRIX D''ACHAT A JOUR'!$A$1:$G$477,7,FALSE)</f>
        <v>32.729999999999997</v>
      </c>
      <c r="Y440" s="46"/>
      <c r="Z440" s="46"/>
      <c r="AA440" s="53">
        <v>0.05</v>
      </c>
      <c r="AB440" s="41">
        <f>X440*(1+AA440)</f>
        <v>34.366499999999995</v>
      </c>
      <c r="AC440" s="42" t="s">
        <v>2917</v>
      </c>
      <c r="AD440">
        <v>32.729999999999997</v>
      </c>
      <c r="AE440" t="s">
        <v>932</v>
      </c>
      <c r="AF440">
        <v>0</v>
      </c>
      <c r="AI440" t="s">
        <v>933</v>
      </c>
      <c r="AJ440" t="s">
        <v>934</v>
      </c>
      <c r="AM440" t="s">
        <v>935</v>
      </c>
      <c r="AN440" t="s">
        <v>936</v>
      </c>
      <c r="AP440">
        <v>0</v>
      </c>
      <c r="AQ440">
        <v>0</v>
      </c>
      <c r="AS440">
        <v>49.094999999999999</v>
      </c>
      <c r="AT440" s="47">
        <f t="shared" si="113"/>
        <v>49.094999999999999</v>
      </c>
      <c r="AU440" s="49">
        <f t="shared" si="114"/>
        <v>51.549749999999989</v>
      </c>
      <c r="AV440" s="48"/>
      <c r="AW440" s="48"/>
      <c r="AX440">
        <v>3</v>
      </c>
      <c r="AY440">
        <v>0</v>
      </c>
      <c r="BK440" s="43">
        <f t="shared" si="112"/>
        <v>4.9999999999999795E-2</v>
      </c>
      <c r="BL440" s="9">
        <f t="shared" si="123"/>
        <v>1.5</v>
      </c>
      <c r="BM440" s="45">
        <v>1.5</v>
      </c>
      <c r="BN440" s="48">
        <v>1.5</v>
      </c>
      <c r="BO440"/>
      <c r="BP440">
        <f>VLOOKUP(A440,'[1]Synthèse ventes 2021'!$A$1:$C$457,3,FALSE)</f>
        <v>11</v>
      </c>
      <c r="BQ440">
        <f t="shared" si="115"/>
        <v>446.07716999999991</v>
      </c>
      <c r="BR440">
        <f t="shared" si="116"/>
        <v>669.11575499999981</v>
      </c>
      <c r="BS440">
        <f t="shared" si="117"/>
        <v>223.0385849999999</v>
      </c>
      <c r="BT440">
        <v>58.914000000000001</v>
      </c>
      <c r="BV440">
        <v>1</v>
      </c>
      <c r="CB440">
        <v>100</v>
      </c>
      <c r="CC440">
        <v>100</v>
      </c>
      <c r="CD440" t="s">
        <v>937</v>
      </c>
      <c r="CE440">
        <v>0</v>
      </c>
      <c r="CI440">
        <v>0</v>
      </c>
      <c r="CJ440">
        <v>0</v>
      </c>
      <c r="CM440">
        <v>0</v>
      </c>
      <c r="CO440">
        <v>0</v>
      </c>
      <c r="CP440">
        <v>0</v>
      </c>
      <c r="CQ440">
        <v>0</v>
      </c>
      <c r="CT440">
        <v>0</v>
      </c>
      <c r="CU440">
        <v>0</v>
      </c>
      <c r="CV440">
        <v>0</v>
      </c>
      <c r="CW440">
        <f>VLOOKUP(A440,'[1]NOUVEAUX TARIFS'!$A$1:$E$467,5,FALSE)</f>
        <v>51.549749999999989</v>
      </c>
    </row>
    <row r="441" spans="1:101" hidden="1">
      <c r="A441" t="s">
        <v>1726</v>
      </c>
      <c r="C441" t="str">
        <f>VLOOKUP(A441,'[1]PRIX D''ACHAT A JOUR'!$A$1:$C$477,3,FALSE)</f>
        <v>AS</v>
      </c>
      <c r="D441" t="s">
        <v>1727</v>
      </c>
      <c r="E441">
        <v>10</v>
      </c>
      <c r="F441" t="s">
        <v>938</v>
      </c>
      <c r="G441">
        <v>8</v>
      </c>
      <c r="H441" t="s">
        <v>938</v>
      </c>
      <c r="M441" t="s">
        <v>959</v>
      </c>
      <c r="N441" t="s">
        <v>1726</v>
      </c>
      <c r="O441" t="s">
        <v>1727</v>
      </c>
      <c r="P441" t="s">
        <v>931</v>
      </c>
      <c r="Q441">
        <v>1</v>
      </c>
      <c r="R441">
        <v>0</v>
      </c>
      <c r="S441" s="36" t="e">
        <f>VLOOKUP(N441,'[1]Stock définitif au 31122021'!$A$3:$G$422,5,FALSE)</f>
        <v>#N/A</v>
      </c>
      <c r="T441" s="36" t="e">
        <f>VLOOKUP(N441,'[1]Stock définitif au 31122021'!$A$3:$G$422,6,FALSE)</f>
        <v>#N/A</v>
      </c>
      <c r="U441" s="36" t="e">
        <f>VLOOKUP(N441,'[1]Stock définitif au 31122021'!$A$3:$G$422,3,FALSE)</f>
        <v>#N/A</v>
      </c>
      <c r="V441">
        <v>0</v>
      </c>
      <c r="W441">
        <f>VLOOKUP(A441,'[1]EXPORT ARTICLES 03012022'!$A$1:$R$883,18,FALSE)</f>
        <v>0</v>
      </c>
      <c r="X441" s="45">
        <f>VLOOKUP(A441,'[1]PRIX D''ACHAT A JOUR'!$A$1:$G$477,7,FALSE)</f>
        <v>0</v>
      </c>
      <c r="Y441" s="46">
        <v>0</v>
      </c>
      <c r="Z441" s="46">
        <f>X441-Y441</f>
        <v>0</v>
      </c>
      <c r="AB441" s="42">
        <f>VLOOKUP(A441,'[1]PRIX D''ACHAT A JOUR'!$A$1:$J$477,10,FALSE)</f>
        <v>0</v>
      </c>
      <c r="AD441">
        <v>0</v>
      </c>
      <c r="AE441" t="s">
        <v>932</v>
      </c>
      <c r="AF441">
        <v>0</v>
      </c>
      <c r="AI441" t="s">
        <v>933</v>
      </c>
      <c r="AJ441" t="s">
        <v>934</v>
      </c>
      <c r="AM441" t="s">
        <v>935</v>
      </c>
      <c r="AN441" t="s">
        <v>936</v>
      </c>
      <c r="AP441">
        <v>0</v>
      </c>
      <c r="AQ441">
        <v>0</v>
      </c>
      <c r="AS441">
        <v>0.74</v>
      </c>
      <c r="AT441" s="47">
        <f t="shared" si="113"/>
        <v>0</v>
      </c>
      <c r="AU441" s="48">
        <f t="shared" si="114"/>
        <v>0</v>
      </c>
      <c r="AV441" s="48"/>
      <c r="AW441" s="48"/>
      <c r="AX441">
        <v>2</v>
      </c>
      <c r="AY441">
        <v>0</v>
      </c>
      <c r="BK441" s="43">
        <f t="shared" ref="BK441:BK504" si="124">(AU441-AS441)/AS441</f>
        <v>-1</v>
      </c>
      <c r="BL441" t="e">
        <f t="shared" si="123"/>
        <v>#DIV/0!</v>
      </c>
      <c r="BM441" s="45"/>
      <c r="BN441" s="48"/>
      <c r="BO441"/>
      <c r="BP441"/>
      <c r="BQ441" t="str">
        <f t="shared" si="115"/>
        <v/>
      </c>
      <c r="BR441" t="str">
        <f t="shared" si="116"/>
        <v/>
      </c>
      <c r="BS441" t="str">
        <f t="shared" si="117"/>
        <v/>
      </c>
      <c r="BT441">
        <v>0.89</v>
      </c>
      <c r="BV441">
        <v>1</v>
      </c>
      <c r="CB441">
        <v>100</v>
      </c>
      <c r="CC441">
        <v>100</v>
      </c>
      <c r="CD441" t="s">
        <v>960</v>
      </c>
      <c r="CE441">
        <v>0</v>
      </c>
      <c r="CI441">
        <v>0</v>
      </c>
      <c r="CJ441">
        <v>0</v>
      </c>
      <c r="CM441">
        <v>0</v>
      </c>
      <c r="CO441">
        <v>0</v>
      </c>
      <c r="CP441">
        <v>0</v>
      </c>
      <c r="CQ441">
        <v>0</v>
      </c>
      <c r="CT441">
        <v>0</v>
      </c>
      <c r="CU441">
        <v>0</v>
      </c>
      <c r="CV441">
        <v>0</v>
      </c>
      <c r="CW441" t="e">
        <f>VLOOKUP(A441,'[1]NOUVEAUX TARIFS'!$A$1:$E$467,5,FALSE)</f>
        <v>#N/A</v>
      </c>
    </row>
    <row r="442" spans="1:101" hidden="1">
      <c r="A442" t="s">
        <v>2410</v>
      </c>
      <c r="C442" t="str">
        <f>VLOOKUP(A442,'[1]PRIX D''ACHAT A JOUR'!$A$1:$C$477,3,FALSE)</f>
        <v>AN</v>
      </c>
      <c r="D442" t="s">
        <v>2411</v>
      </c>
      <c r="M442" t="s">
        <v>943</v>
      </c>
      <c r="N442" t="s">
        <v>2410</v>
      </c>
      <c r="O442" t="s">
        <v>2411</v>
      </c>
      <c r="Q442">
        <v>1</v>
      </c>
      <c r="R442">
        <v>0</v>
      </c>
      <c r="S442" s="36">
        <f>VLOOKUP(N442,'[1]Stock définitif au 31122021'!$A$3:$G$422,5,FALSE)</f>
        <v>0</v>
      </c>
      <c r="T442" s="36">
        <f>VLOOKUP(N442,'[1]Stock définitif au 31122021'!$A$3:$G$422,6,FALSE)</f>
        <v>50</v>
      </c>
      <c r="U442" s="36" t="str">
        <f>VLOOKUP(N442,'[1]Stock définitif au 31122021'!$A$3:$G$422,3,FALSE)</f>
        <v>AN</v>
      </c>
      <c r="V442">
        <v>0</v>
      </c>
      <c r="W442">
        <f>VLOOKUP(A442,'[1]EXPORT ARTICLES 03012022'!$A$1:$R$883,18,FALSE)</f>
        <v>50</v>
      </c>
      <c r="X442" s="45">
        <v>50</v>
      </c>
      <c r="Y442" s="46"/>
      <c r="Z442" s="46"/>
      <c r="AB442" s="41">
        <v>50</v>
      </c>
      <c r="AC442" s="42" t="s">
        <v>2917</v>
      </c>
      <c r="AD442">
        <v>0</v>
      </c>
      <c r="AE442" t="s">
        <v>932</v>
      </c>
      <c r="AF442">
        <v>0</v>
      </c>
      <c r="AI442" t="s">
        <v>933</v>
      </c>
      <c r="AJ442" t="s">
        <v>934</v>
      </c>
      <c r="AM442" t="s">
        <v>935</v>
      </c>
      <c r="AN442" t="s">
        <v>936</v>
      </c>
      <c r="AP442">
        <v>0</v>
      </c>
      <c r="AQ442">
        <v>0</v>
      </c>
      <c r="AS442">
        <v>75</v>
      </c>
      <c r="AT442" s="47">
        <f t="shared" si="113"/>
        <v>75</v>
      </c>
      <c r="AU442" s="48">
        <f t="shared" si="114"/>
        <v>75</v>
      </c>
      <c r="AV442" s="48"/>
      <c r="AW442" s="48"/>
      <c r="AX442">
        <v>2</v>
      </c>
      <c r="AY442">
        <v>0</v>
      </c>
      <c r="BK442" s="43">
        <f t="shared" si="124"/>
        <v>0</v>
      </c>
      <c r="BL442" t="e">
        <f t="shared" si="123"/>
        <v>#DIV/0!</v>
      </c>
      <c r="BM442" s="45">
        <v>1.5</v>
      </c>
      <c r="BN442" s="48">
        <v>1.5</v>
      </c>
      <c r="BO442"/>
      <c r="BP442"/>
      <c r="BQ442" t="str">
        <f t="shared" si="115"/>
        <v/>
      </c>
      <c r="BR442" t="str">
        <f t="shared" si="116"/>
        <v/>
      </c>
      <c r="BS442" t="str">
        <f t="shared" si="117"/>
        <v/>
      </c>
      <c r="BT442">
        <v>90</v>
      </c>
      <c r="CB442">
        <v>100</v>
      </c>
      <c r="CC442">
        <v>100</v>
      </c>
      <c r="CD442" t="s">
        <v>951</v>
      </c>
      <c r="CE442">
        <v>0</v>
      </c>
      <c r="CI442">
        <v>0</v>
      </c>
      <c r="CJ442">
        <v>0</v>
      </c>
      <c r="CM442">
        <v>0</v>
      </c>
      <c r="CO442">
        <v>0</v>
      </c>
      <c r="CP442">
        <v>0</v>
      </c>
      <c r="CQ442">
        <v>0</v>
      </c>
      <c r="CT442">
        <v>0</v>
      </c>
      <c r="CU442">
        <v>0</v>
      </c>
      <c r="CV442">
        <v>0</v>
      </c>
      <c r="CW442" t="e">
        <f>VLOOKUP(A442,'[1]NOUVEAUX TARIFS'!$A$1:$E$467,5,FALSE)</f>
        <v>#N/A</v>
      </c>
    </row>
    <row r="443" spans="1:101">
      <c r="A443" t="s">
        <v>462</v>
      </c>
      <c r="C443" t="str">
        <f>VLOOKUP(A443,'[1]PRIX D''ACHAT A JOUR'!$A$1:$C$477,3,FALSE)</f>
        <v>AS</v>
      </c>
      <c r="D443" t="s">
        <v>463</v>
      </c>
      <c r="E443">
        <v>12</v>
      </c>
      <c r="F443" t="s">
        <v>1207</v>
      </c>
      <c r="G443">
        <v>12</v>
      </c>
      <c r="H443" t="s">
        <v>1208</v>
      </c>
      <c r="M443" t="s">
        <v>929</v>
      </c>
      <c r="N443" t="s">
        <v>1364</v>
      </c>
      <c r="O443" t="s">
        <v>463</v>
      </c>
      <c r="P443" t="s">
        <v>931</v>
      </c>
      <c r="Q443">
        <v>1</v>
      </c>
      <c r="R443">
        <v>1</v>
      </c>
      <c r="S443" s="36" t="e">
        <f>VLOOKUP(N443,'[1]Stock définitif au 31122021'!$A$3:$G$422,5,FALSE)</f>
        <v>#N/A</v>
      </c>
      <c r="T443" s="36" t="e">
        <f>VLOOKUP(N443,'[1]Stock définitif au 31122021'!$A$3:$G$422,6,FALSE)</f>
        <v>#N/A</v>
      </c>
      <c r="U443" s="36" t="e">
        <f>VLOOKUP(N443,'[1]Stock définitif au 31122021'!$A$3:$G$422,3,FALSE)</f>
        <v>#N/A</v>
      </c>
      <c r="V443">
        <v>35</v>
      </c>
      <c r="W443">
        <f>VLOOKUP(A443,'[1]EXPORT ARTICLES 03012022'!$A$1:$R$883,18,FALSE)</f>
        <v>35</v>
      </c>
      <c r="X443" s="45">
        <f>VLOOKUP(A443,'[1]PRIX D''ACHAT A JOUR'!$A$1:$G$477,7,FALSE)</f>
        <v>35</v>
      </c>
      <c r="Y443" s="46"/>
      <c r="Z443" s="46"/>
      <c r="AB443" s="41">
        <f>X443</f>
        <v>35</v>
      </c>
      <c r="AC443" s="42" t="s">
        <v>2917</v>
      </c>
      <c r="AD443">
        <v>35</v>
      </c>
      <c r="AE443" t="s">
        <v>932</v>
      </c>
      <c r="AF443">
        <v>0</v>
      </c>
      <c r="AI443" t="s">
        <v>933</v>
      </c>
      <c r="AJ443" t="s">
        <v>934</v>
      </c>
      <c r="AM443" t="s">
        <v>935</v>
      </c>
      <c r="AN443" t="s">
        <v>936</v>
      </c>
      <c r="AO443">
        <v>1</v>
      </c>
      <c r="AP443">
        <v>0</v>
      </c>
      <c r="AQ443">
        <v>0</v>
      </c>
      <c r="AS443">
        <v>49</v>
      </c>
      <c r="AT443" s="47">
        <f t="shared" ref="AT443:AT444" si="125">X443*BM443</f>
        <v>52.5</v>
      </c>
      <c r="AU443" s="48">
        <f t="shared" ref="AU443:AU444" si="126">AB443*BN443</f>
        <v>52.5</v>
      </c>
      <c r="AV443" s="48"/>
      <c r="AW443" s="48"/>
      <c r="AX443">
        <v>2</v>
      </c>
      <c r="AY443">
        <v>0</v>
      </c>
      <c r="BK443" s="43">
        <f t="shared" si="124"/>
        <v>7.1428571428571425E-2</v>
      </c>
      <c r="BL443" s="9">
        <f t="shared" si="123"/>
        <v>1.4</v>
      </c>
      <c r="BM443" s="45">
        <v>1.5</v>
      </c>
      <c r="BN443" s="48">
        <v>1.5</v>
      </c>
      <c r="BO443"/>
      <c r="BP443">
        <f>VLOOKUP(A443,'[1]Synthèse ventes 2021'!$A$1:$C$457,3,FALSE)</f>
        <v>15</v>
      </c>
      <c r="BQ443">
        <f t="shared" si="115"/>
        <v>619.5</v>
      </c>
      <c r="BR443">
        <f t="shared" si="116"/>
        <v>929.25</v>
      </c>
      <c r="BS443">
        <f t="shared" si="117"/>
        <v>309.75</v>
      </c>
      <c r="BT443">
        <v>58.8</v>
      </c>
      <c r="BV443">
        <v>1</v>
      </c>
      <c r="BW443">
        <v>12</v>
      </c>
      <c r="CB443">
        <v>100</v>
      </c>
      <c r="CC443">
        <v>100</v>
      </c>
      <c r="CD443" t="s">
        <v>937</v>
      </c>
      <c r="CE443">
        <v>0</v>
      </c>
      <c r="CI443">
        <v>0</v>
      </c>
      <c r="CJ443">
        <v>0</v>
      </c>
      <c r="CM443">
        <v>0</v>
      </c>
      <c r="CO443">
        <v>0</v>
      </c>
      <c r="CP443">
        <v>0</v>
      </c>
      <c r="CQ443">
        <v>0</v>
      </c>
      <c r="CT443">
        <v>0</v>
      </c>
      <c r="CU443">
        <v>0</v>
      </c>
      <c r="CV443">
        <v>0</v>
      </c>
      <c r="CW443">
        <f>VLOOKUP(A443,'[1]NOUVEAUX TARIFS'!$A$1:$E$467,5,FALSE)</f>
        <v>52.5</v>
      </c>
    </row>
    <row r="444" spans="1:101" hidden="1">
      <c r="A444" t="s">
        <v>1016</v>
      </c>
      <c r="C444" t="e">
        <f>VLOOKUP(A444,'[1]PRIX D''ACHAT A JOUR'!$A$1:$C$477,3,FALSE)</f>
        <v>#N/A</v>
      </c>
      <c r="D444" t="s">
        <v>1017</v>
      </c>
      <c r="E444">
        <v>15</v>
      </c>
      <c r="F444" t="s">
        <v>1018</v>
      </c>
      <c r="G444">
        <v>6</v>
      </c>
      <c r="H444" t="s">
        <v>1018</v>
      </c>
      <c r="M444" t="s">
        <v>943</v>
      </c>
      <c r="N444" t="s">
        <v>944</v>
      </c>
      <c r="O444" t="s">
        <v>945</v>
      </c>
      <c r="Q444">
        <v>1</v>
      </c>
      <c r="R444">
        <v>0</v>
      </c>
      <c r="S444" s="36" t="e">
        <f>VLOOKUP(N444,'[1]Stock définitif au 31122021'!$A$3:$G$422,5,FALSE)</f>
        <v>#N/A</v>
      </c>
      <c r="T444" s="36" t="e">
        <f>VLOOKUP(N444,'[1]Stock définitif au 31122021'!$A$3:$G$422,6,FALSE)</f>
        <v>#N/A</v>
      </c>
      <c r="U444" s="36" t="e">
        <f>VLOOKUP(N444,'[1]Stock définitif au 31122021'!$A$3:$G$422,3,FALSE)</f>
        <v>#N/A</v>
      </c>
      <c r="V444">
        <v>0</v>
      </c>
      <c r="W444">
        <f>VLOOKUP(A444,'[1]EXPORT ARTICLES 03012022'!$A$1:$R$883,18,FALSE)</f>
        <v>0</v>
      </c>
      <c r="X444" s="45" t="e">
        <f>VLOOKUP(A444,'[1]PRIX D''ACHAT A JOUR'!$A$1:$G$477,7,FALSE)</f>
        <v>#N/A</v>
      </c>
      <c r="Y444" s="46">
        <v>0</v>
      </c>
      <c r="Z444" s="46"/>
      <c r="AB444" s="42" t="e">
        <f>VLOOKUP(A444,'[1]PRIX D''ACHAT A JOUR'!$A$1:$J$477,10,FALSE)</f>
        <v>#N/A</v>
      </c>
      <c r="AC444" s="48"/>
      <c r="AD444">
        <v>0</v>
      </c>
      <c r="AE444" t="s">
        <v>932</v>
      </c>
      <c r="AF444">
        <v>0</v>
      </c>
      <c r="AI444" t="s">
        <v>933</v>
      </c>
      <c r="AJ444" t="s">
        <v>934</v>
      </c>
      <c r="AM444" t="s">
        <v>935</v>
      </c>
      <c r="AN444" t="s">
        <v>936</v>
      </c>
      <c r="AO444">
        <v>1</v>
      </c>
      <c r="AP444">
        <v>0</v>
      </c>
      <c r="AQ444">
        <v>0</v>
      </c>
      <c r="AS444">
        <v>49</v>
      </c>
      <c r="AT444" s="47" t="e">
        <f t="shared" si="125"/>
        <v>#N/A</v>
      </c>
      <c r="AU444" s="48" t="e">
        <f t="shared" si="126"/>
        <v>#N/A</v>
      </c>
      <c r="AV444" s="48"/>
      <c r="AW444" s="48"/>
      <c r="AX444">
        <v>2</v>
      </c>
      <c r="AY444">
        <v>0</v>
      </c>
      <c r="AZ444">
        <v>1</v>
      </c>
      <c r="BB444">
        <v>1</v>
      </c>
      <c r="BC444">
        <v>1</v>
      </c>
      <c r="BK444" s="43" t="e">
        <f t="shared" si="124"/>
        <v>#N/A</v>
      </c>
      <c r="BL444" s="9">
        <v>0</v>
      </c>
      <c r="BM444" s="45"/>
      <c r="BN444" s="48"/>
      <c r="BO444"/>
      <c r="BP444">
        <f>VLOOKUP(A444,'[1]Synthèse ventes 2021'!$A$1:$C$457,3,FALSE)</f>
        <v>3</v>
      </c>
      <c r="BQ444"/>
      <c r="BR444"/>
      <c r="BS444"/>
      <c r="BT444">
        <v>58.8</v>
      </c>
      <c r="BV444">
        <v>1</v>
      </c>
      <c r="BW444">
        <v>105</v>
      </c>
      <c r="CB444">
        <v>100</v>
      </c>
      <c r="CC444">
        <v>100</v>
      </c>
      <c r="CD444" t="s">
        <v>960</v>
      </c>
      <c r="CE444">
        <v>0</v>
      </c>
      <c r="CI444">
        <v>0</v>
      </c>
      <c r="CJ444">
        <v>0</v>
      </c>
      <c r="CM444">
        <v>0</v>
      </c>
      <c r="CO444">
        <v>0</v>
      </c>
      <c r="CP444">
        <v>0</v>
      </c>
      <c r="CQ444">
        <v>0</v>
      </c>
      <c r="CT444">
        <v>0</v>
      </c>
      <c r="CU444">
        <v>0</v>
      </c>
      <c r="CV444">
        <v>0</v>
      </c>
      <c r="CW444" t="e">
        <f>VLOOKUP(A444,'[1]NOUVEAUX TARIFS'!$A$1:$E$467,5,FALSE)</f>
        <v>#N/A</v>
      </c>
    </row>
    <row r="445" spans="1:101">
      <c r="A445" t="s">
        <v>268</v>
      </c>
      <c r="C445" t="e">
        <f>VLOOKUP(A445,'[1]PRIX D''ACHAT A JOUR'!$A$1:$C$477,3,FALSE)</f>
        <v>#N/A</v>
      </c>
      <c r="D445" t="s">
        <v>269</v>
      </c>
      <c r="E445">
        <v>5</v>
      </c>
      <c r="F445" t="s">
        <v>927</v>
      </c>
      <c r="G445">
        <v>1</v>
      </c>
      <c r="H445" t="s">
        <v>927</v>
      </c>
      <c r="K445">
        <v>3</v>
      </c>
      <c r="L445" t="s">
        <v>1336</v>
      </c>
      <c r="M445" t="s">
        <v>943</v>
      </c>
      <c r="N445" t="s">
        <v>944</v>
      </c>
      <c r="O445" t="s">
        <v>945</v>
      </c>
      <c r="Q445">
        <v>1</v>
      </c>
      <c r="R445">
        <v>0</v>
      </c>
      <c r="S445" s="36" t="e">
        <f>VLOOKUP(N445,'[1]Stock définitif au 31122021'!$A$3:$G$422,5,FALSE)</f>
        <v>#N/A</v>
      </c>
      <c r="T445" s="36" t="e">
        <f>VLOOKUP(N445,'[1]Stock définitif au 31122021'!$A$3:$G$422,6,FALSE)</f>
        <v>#N/A</v>
      </c>
      <c r="U445" s="36" t="e">
        <f>VLOOKUP(N445,'[1]Stock définitif au 31122021'!$A$3:$G$422,3,FALSE)</f>
        <v>#N/A</v>
      </c>
      <c r="V445">
        <v>0</v>
      </c>
      <c r="W445">
        <f>VLOOKUP(A445,'[1]EXPORT ARTICLES 03012022'!$A$1:$R$883,18,FALSE)</f>
        <v>0</v>
      </c>
      <c r="X445" s="45">
        <f>VLOOKUP(A445,'[1]NOMENCLATURE 2801'!$B$1:$P$3420,14,FALSE)</f>
        <v>26.5</v>
      </c>
      <c r="Y445" s="46">
        <v>0</v>
      </c>
      <c r="Z445" s="46"/>
      <c r="AB445" s="42">
        <f>VLOOKUP(A445,'[1]NOMENCLATURE 2801'!$B$1:$P$3420,15,FALSE)</f>
        <v>26.5</v>
      </c>
      <c r="AC445" s="42" t="s">
        <v>2917</v>
      </c>
      <c r="AD445">
        <v>0</v>
      </c>
      <c r="AE445" t="s">
        <v>932</v>
      </c>
      <c r="AF445">
        <v>0</v>
      </c>
      <c r="AI445" t="s">
        <v>933</v>
      </c>
      <c r="AJ445" t="s">
        <v>934</v>
      </c>
      <c r="AM445" t="s">
        <v>935</v>
      </c>
      <c r="AN445" t="s">
        <v>936</v>
      </c>
      <c r="AO445">
        <v>1</v>
      </c>
      <c r="AP445">
        <v>0</v>
      </c>
      <c r="AQ445">
        <v>0</v>
      </c>
      <c r="AS445">
        <v>53.8</v>
      </c>
      <c r="AT445" s="47">
        <f>VLOOKUP(A445,'[1]NOMENCLATURE 2801'!$B$1:$V$3418,20,FALSE)</f>
        <v>53</v>
      </c>
      <c r="AU445" s="48">
        <f>VLOOKUP(A445,'[1]NOMENCLATURE 2801'!$B$1:$V$3418,21,FALSE)</f>
        <v>53</v>
      </c>
      <c r="AV445" s="48">
        <f>VLOOKUP(A445,'STEEVE RESTITUTION'!$A$3:$F$484,6,FALSE)</f>
        <v>53.8</v>
      </c>
      <c r="AW445" s="48">
        <f t="shared" ref="AW445" si="127">AU445-AV445</f>
        <v>-0.79999999999999716</v>
      </c>
      <c r="AX445">
        <v>2</v>
      </c>
      <c r="AY445">
        <v>0</v>
      </c>
      <c r="AZ445">
        <v>1</v>
      </c>
      <c r="BB445">
        <v>1</v>
      </c>
      <c r="BC445">
        <v>1</v>
      </c>
      <c r="BD445">
        <v>1</v>
      </c>
      <c r="BE445">
        <v>1</v>
      </c>
      <c r="BF445">
        <v>1</v>
      </c>
      <c r="BK445" s="43">
        <f t="shared" si="124"/>
        <v>-1.4869888475836378E-2</v>
      </c>
      <c r="BL445"/>
      <c r="BM445" s="45">
        <f>AT445/X445</f>
        <v>2</v>
      </c>
      <c r="BN445" s="48">
        <f>AU445/AB445</f>
        <v>2</v>
      </c>
      <c r="BO445">
        <v>1</v>
      </c>
      <c r="BP445">
        <f>VLOOKUP(A445,'[1]Synthèse ventes 2021'!$A$1:$C$457,3,FALSE)</f>
        <v>518</v>
      </c>
      <c r="BQ445">
        <f t="shared" ref="BQ445:BQ499" si="128">IF(BP445="","",BP445*AB445*1.18)</f>
        <v>16197.859999999999</v>
      </c>
      <c r="BR445">
        <f t="shared" ref="BR445:BR499" si="129">IF(BP445="","",BP445*AU445*1.18)</f>
        <v>32395.719999999998</v>
      </c>
      <c r="BS445">
        <f t="shared" ref="BS445:BS499" si="130">IF(BP445="","",BR445-BQ445)</f>
        <v>16197.859999999999</v>
      </c>
      <c r="BT445">
        <v>64.56</v>
      </c>
      <c r="BV445">
        <v>1</v>
      </c>
      <c r="BW445">
        <v>118</v>
      </c>
      <c r="CB445">
        <v>100</v>
      </c>
      <c r="CC445">
        <v>100</v>
      </c>
      <c r="CD445" t="s">
        <v>946</v>
      </c>
      <c r="CE445">
        <v>0</v>
      </c>
      <c r="CI445">
        <v>0</v>
      </c>
      <c r="CJ445">
        <v>0</v>
      </c>
      <c r="CM445">
        <v>0</v>
      </c>
      <c r="CO445">
        <v>0</v>
      </c>
      <c r="CP445">
        <v>0</v>
      </c>
      <c r="CQ445">
        <v>0</v>
      </c>
      <c r="CT445">
        <v>0</v>
      </c>
      <c r="CU445">
        <v>0</v>
      </c>
      <c r="CV445">
        <v>0</v>
      </c>
      <c r="CW445">
        <f>VLOOKUP(A445,'[1]NOUVEAUX TARIFS'!$A$1:$E$467,5,FALSE)</f>
        <v>53.8</v>
      </c>
    </row>
    <row r="446" spans="1:101">
      <c r="A446" t="s">
        <v>2140</v>
      </c>
      <c r="C446" t="e">
        <f>VLOOKUP(A446,'[1]PRIX D''ACHAT A JOUR'!$A$1:$C$477,3,FALSE)</f>
        <v>#N/A</v>
      </c>
      <c r="D446" t="s">
        <v>2141</v>
      </c>
      <c r="E446">
        <v>12</v>
      </c>
      <c r="F446" t="s">
        <v>1207</v>
      </c>
      <c r="G446">
        <v>12</v>
      </c>
      <c r="H446" t="s">
        <v>1208</v>
      </c>
      <c r="M446" t="s">
        <v>943</v>
      </c>
      <c r="N446" t="s">
        <v>944</v>
      </c>
      <c r="O446" t="s">
        <v>945</v>
      </c>
      <c r="Q446">
        <v>1</v>
      </c>
      <c r="R446">
        <v>0</v>
      </c>
      <c r="S446" s="36" t="e">
        <f>VLOOKUP(N446,'[1]Stock définitif au 31122021'!$A$3:$G$422,5,FALSE)</f>
        <v>#N/A</v>
      </c>
      <c r="T446" s="36" t="e">
        <f>VLOOKUP(N446,'[1]Stock définitif au 31122021'!$A$3:$G$422,6,FALSE)</f>
        <v>#N/A</v>
      </c>
      <c r="U446" s="36" t="e">
        <f>VLOOKUP(N446,'[1]Stock définitif au 31122021'!$A$3:$G$422,3,FALSE)</f>
        <v>#N/A</v>
      </c>
      <c r="V446" s="36" t="s">
        <v>2924</v>
      </c>
      <c r="W446">
        <f>VLOOKUP(A446,'[1]EXPORT ARTICLES 03012022'!$A$1:$R$883,18,FALSE)</f>
        <v>0</v>
      </c>
      <c r="X446" s="45">
        <f>VLOOKUP(A446,'[1]NOMENCLATURE 2801'!$B$1:$P$3420,14,FALSE)</f>
        <v>35.722000000000001</v>
      </c>
      <c r="Y446" s="46">
        <v>0</v>
      </c>
      <c r="Z446" s="46"/>
      <c r="AB446" s="42">
        <f>VLOOKUP(A446,'[1]NOMENCLATURE 2801'!$B$1:$P$3420,15,FALSE)</f>
        <v>34.483000000000004</v>
      </c>
      <c r="AC446" s="42" t="s">
        <v>2917</v>
      </c>
      <c r="AD446">
        <v>0</v>
      </c>
      <c r="AE446" t="s">
        <v>932</v>
      </c>
      <c r="AF446">
        <v>0</v>
      </c>
      <c r="AI446" t="s">
        <v>933</v>
      </c>
      <c r="AJ446" t="s">
        <v>934</v>
      </c>
      <c r="AM446" t="s">
        <v>935</v>
      </c>
      <c r="AN446" t="s">
        <v>936</v>
      </c>
      <c r="AP446">
        <v>0</v>
      </c>
      <c r="AQ446">
        <v>0</v>
      </c>
      <c r="AS446">
        <v>52.97</v>
      </c>
      <c r="AT446" s="47">
        <f>VLOOKUP(A446,'[1]NOMENCLATURE 2801'!$B$1:$V$3418,20,FALSE)</f>
        <v>56.547619999999995</v>
      </c>
      <c r="AU446" s="48">
        <f>VLOOKUP(A446,'[1]NOMENCLATURE 2801'!$B$1:$V$3418,21,FALSE)</f>
        <v>53.755119999999998</v>
      </c>
      <c r="AV446" s="48"/>
      <c r="AW446" s="48"/>
      <c r="AX446">
        <v>2</v>
      </c>
      <c r="AY446">
        <v>0</v>
      </c>
      <c r="AZ446">
        <v>1</v>
      </c>
      <c r="BK446" s="43">
        <f t="shared" si="124"/>
        <v>1.4821974702661868E-2</v>
      </c>
      <c r="BL446"/>
      <c r="BM446" s="45">
        <f>AT446/X446</f>
        <v>1.5829914338502882</v>
      </c>
      <c r="BN446" s="48">
        <f>AU446/AB446</f>
        <v>1.5588875677870253</v>
      </c>
      <c r="BO446"/>
      <c r="BP446">
        <f>VLOOKUP(A446,'[1]Synthèse ventes 2021'!$A$1:$C$457,3,FALSE)</f>
        <v>2</v>
      </c>
      <c r="BQ446">
        <f t="shared" si="128"/>
        <v>81.37988</v>
      </c>
      <c r="BR446">
        <f t="shared" si="129"/>
        <v>126.86208319999999</v>
      </c>
      <c r="BS446">
        <f t="shared" si="130"/>
        <v>45.482203199999987</v>
      </c>
      <c r="BT446">
        <v>63.56</v>
      </c>
      <c r="BV446">
        <v>1</v>
      </c>
      <c r="CB446">
        <v>100</v>
      </c>
      <c r="CC446">
        <v>100</v>
      </c>
      <c r="CD446" t="s">
        <v>1361</v>
      </c>
      <c r="CE446">
        <v>0</v>
      </c>
      <c r="CI446">
        <v>0</v>
      </c>
      <c r="CJ446">
        <v>0</v>
      </c>
      <c r="CM446">
        <v>0</v>
      </c>
      <c r="CO446">
        <v>0</v>
      </c>
      <c r="CP446">
        <v>0</v>
      </c>
      <c r="CQ446">
        <v>0</v>
      </c>
      <c r="CT446">
        <v>1</v>
      </c>
      <c r="CU446">
        <v>0</v>
      </c>
      <c r="CV446">
        <v>0</v>
      </c>
      <c r="CW446" t="e">
        <f>VLOOKUP(A446,'[1]NOUVEAUX TARIFS'!$A$1:$E$467,5,FALSE)</f>
        <v>#N/A</v>
      </c>
    </row>
    <row r="447" spans="1:101" hidden="1">
      <c r="A447" t="s">
        <v>1501</v>
      </c>
      <c r="C447" t="str">
        <f>VLOOKUP(A447,'[1]PRIX D''ACHAT A JOUR'!$A$1:$C$477,3,FALSE)</f>
        <v>AN</v>
      </c>
      <c r="D447" t="s">
        <v>1502</v>
      </c>
      <c r="E447">
        <v>9</v>
      </c>
      <c r="F447" t="s">
        <v>1222</v>
      </c>
      <c r="K447">
        <v>3</v>
      </c>
      <c r="L447" t="s">
        <v>1223</v>
      </c>
      <c r="M447" t="s">
        <v>1224</v>
      </c>
      <c r="N447">
        <v>369250020</v>
      </c>
      <c r="O447" t="s">
        <v>1503</v>
      </c>
      <c r="Q447">
        <v>1</v>
      </c>
      <c r="R447">
        <v>1</v>
      </c>
      <c r="S447" s="36" t="e">
        <f>VLOOKUP(N447,'[1]Stock définitif au 31122021'!$A$3:$G$422,5,FALSE)</f>
        <v>#N/A</v>
      </c>
      <c r="T447" s="36" t="e">
        <f>VLOOKUP(N447,'[1]Stock définitif au 31122021'!$A$3:$G$422,6,FALSE)</f>
        <v>#N/A</v>
      </c>
      <c r="U447" s="36" t="e">
        <f>VLOOKUP(N447,'[1]Stock définitif au 31122021'!$A$3:$G$422,3,FALSE)</f>
        <v>#N/A</v>
      </c>
      <c r="V447">
        <v>63.5</v>
      </c>
      <c r="W447">
        <f>VLOOKUP(A447,'[1]EXPORT ARTICLES 03012022'!$A$1:$R$883,18,FALSE)</f>
        <v>63.5</v>
      </c>
      <c r="X447" s="45">
        <f>VLOOKUP(A447,'[1]PRIX D''ACHAT A JOUR'!$A$1:$G$477,7,FALSE)</f>
        <v>63.5</v>
      </c>
      <c r="Y447" s="46"/>
      <c r="Z447" s="46"/>
      <c r="AB447" s="41">
        <f>VLOOKUP(A447,'[1]PRIX D''ACHAT A JOUR'!$A$1:$J$477,10,FALSE)</f>
        <v>71</v>
      </c>
      <c r="AC447" s="42" t="s">
        <v>2917</v>
      </c>
      <c r="AD447">
        <v>63.5</v>
      </c>
      <c r="AE447" t="s">
        <v>932</v>
      </c>
      <c r="AF447">
        <v>0</v>
      </c>
      <c r="AI447" t="s">
        <v>933</v>
      </c>
      <c r="AJ447" t="s">
        <v>934</v>
      </c>
      <c r="AM447" t="s">
        <v>935</v>
      </c>
      <c r="AN447" t="s">
        <v>936</v>
      </c>
      <c r="AP447">
        <v>0</v>
      </c>
      <c r="AQ447">
        <v>0</v>
      </c>
      <c r="AS447">
        <v>83.19</v>
      </c>
      <c r="AT447" s="47">
        <f>X447*BM447</f>
        <v>84.454999999999998</v>
      </c>
      <c r="AU447" s="48">
        <f>AB447*BN447</f>
        <v>94.43</v>
      </c>
      <c r="AV447" s="48"/>
      <c r="AW447" s="48"/>
      <c r="AX447">
        <v>2</v>
      </c>
      <c r="AY447">
        <v>0</v>
      </c>
      <c r="BK447" s="43">
        <f t="shared" si="124"/>
        <v>0.13511239331650451</v>
      </c>
      <c r="BL447" s="9">
        <f>AS447/V447</f>
        <v>1.3100787401574803</v>
      </c>
      <c r="BM447" s="45">
        <v>1.33</v>
      </c>
      <c r="BN447" s="48">
        <v>1.33</v>
      </c>
      <c r="BO447"/>
      <c r="BP447"/>
      <c r="BQ447" t="str">
        <f t="shared" si="128"/>
        <v/>
      </c>
      <c r="BR447" t="str">
        <f t="shared" si="129"/>
        <v/>
      </c>
      <c r="BS447" t="str">
        <f t="shared" si="130"/>
        <v/>
      </c>
      <c r="BT447">
        <v>99.83</v>
      </c>
      <c r="CB447">
        <v>100</v>
      </c>
      <c r="CC447">
        <v>100</v>
      </c>
      <c r="CD447" t="s">
        <v>951</v>
      </c>
      <c r="CE447">
        <v>0</v>
      </c>
      <c r="CI447">
        <v>0</v>
      </c>
      <c r="CJ447">
        <v>0</v>
      </c>
      <c r="CM447">
        <v>0</v>
      </c>
      <c r="CO447">
        <v>0</v>
      </c>
      <c r="CP447">
        <v>0</v>
      </c>
      <c r="CQ447">
        <v>0</v>
      </c>
      <c r="CT447">
        <v>0</v>
      </c>
      <c r="CU447">
        <v>0</v>
      </c>
      <c r="CV447">
        <v>0</v>
      </c>
      <c r="CW447" t="e">
        <f>VLOOKUP(A447,'[1]NOUVEAUX TARIFS'!$A$1:$E$467,5,FALSE)</f>
        <v>#N/A</v>
      </c>
    </row>
    <row r="448" spans="1:101">
      <c r="A448" t="s">
        <v>88</v>
      </c>
      <c r="C448" t="e">
        <f>VLOOKUP(A448,'[1]PRIX D''ACHAT A JOUR'!$A$1:$C$477,3,FALSE)</f>
        <v>#N/A</v>
      </c>
      <c r="D448" t="s">
        <v>89</v>
      </c>
      <c r="E448">
        <v>1</v>
      </c>
      <c r="F448" t="s">
        <v>975</v>
      </c>
      <c r="G448">
        <v>11</v>
      </c>
      <c r="H448" t="s">
        <v>2122</v>
      </c>
      <c r="K448">
        <v>1</v>
      </c>
      <c r="L448" t="s">
        <v>1108</v>
      </c>
      <c r="M448" t="s">
        <v>943</v>
      </c>
      <c r="N448" t="s">
        <v>944</v>
      </c>
      <c r="O448" t="s">
        <v>945</v>
      </c>
      <c r="Q448">
        <v>1</v>
      </c>
      <c r="R448">
        <v>0</v>
      </c>
      <c r="S448" s="36" t="e">
        <f>VLOOKUP(N448,'[1]Stock définitif au 31122021'!$A$3:$G$422,5,FALSE)</f>
        <v>#N/A</v>
      </c>
      <c r="T448" s="36" t="e">
        <f>VLOOKUP(N448,'[1]Stock définitif au 31122021'!$A$3:$G$422,6,FALSE)</f>
        <v>#N/A</v>
      </c>
      <c r="U448" s="36" t="e">
        <f>VLOOKUP(N448,'[1]Stock définitif au 31122021'!$A$3:$G$422,3,FALSE)</f>
        <v>#N/A</v>
      </c>
      <c r="V448" s="36" t="s">
        <v>2924</v>
      </c>
      <c r="W448">
        <f>VLOOKUP(A448,'[1]EXPORT ARTICLES 03012022'!$A$1:$R$883,18,FALSE)</f>
        <v>0</v>
      </c>
      <c r="X448" s="45">
        <f>VLOOKUP(A448,'[1]NOMENCLATURE 2801'!$B$1:$P$3420,14,FALSE)</f>
        <v>34.984499999999997</v>
      </c>
      <c r="Y448" s="46">
        <v>0</v>
      </c>
      <c r="Z448" s="46"/>
      <c r="AB448" s="42">
        <f>VLOOKUP(A448,'[1]NOMENCLATURE 2801'!$B$1:$P$3420,15,FALSE)</f>
        <v>37.794800000000002</v>
      </c>
      <c r="AC448" s="42" t="s">
        <v>2917</v>
      </c>
      <c r="AD448">
        <v>0</v>
      </c>
      <c r="AE448" t="s">
        <v>932</v>
      </c>
      <c r="AF448">
        <v>0</v>
      </c>
      <c r="AI448" t="s">
        <v>933</v>
      </c>
      <c r="AJ448" t="s">
        <v>934</v>
      </c>
      <c r="AM448" t="s">
        <v>935</v>
      </c>
      <c r="AN448" t="s">
        <v>936</v>
      </c>
      <c r="AP448">
        <v>0</v>
      </c>
      <c r="AQ448">
        <v>0</v>
      </c>
      <c r="AS448">
        <v>54.52</v>
      </c>
      <c r="AT448" s="47">
        <f>VLOOKUP(A448,'[1]NOMENCLATURE 2801'!$B$1:$V$3418,20,FALSE)</f>
        <v>50.520375000000001</v>
      </c>
      <c r="AU448" s="48">
        <f>VLOOKUP(A448,'[1]NOMENCLATURE 2801'!$B$1:$V$3418,21,FALSE)</f>
        <v>54.6387</v>
      </c>
      <c r="AV448" s="48"/>
      <c r="AW448" s="48"/>
      <c r="AX448">
        <v>2</v>
      </c>
      <c r="AY448">
        <v>0</v>
      </c>
      <c r="AZ448">
        <v>1</v>
      </c>
      <c r="BK448" s="43">
        <f t="shared" si="124"/>
        <v>2.1771826852530615E-3</v>
      </c>
      <c r="BL448"/>
      <c r="BM448" s="45">
        <f>AT448/X448</f>
        <v>1.444078806328517</v>
      </c>
      <c r="BN448" s="48">
        <f>AU448/AB448</f>
        <v>1.4456671288113707</v>
      </c>
      <c r="BO448"/>
      <c r="BP448">
        <f>VLOOKUP(A448,'[1]Synthèse ventes 2021'!$A$1:$C$457,3,FALSE)</f>
        <v>1</v>
      </c>
      <c r="BQ448">
        <f t="shared" si="128"/>
        <v>44.597864000000001</v>
      </c>
      <c r="BR448">
        <f t="shared" si="129"/>
        <v>64.473665999999994</v>
      </c>
      <c r="BS448">
        <f t="shared" si="130"/>
        <v>19.875801999999993</v>
      </c>
      <c r="BT448">
        <v>65.42</v>
      </c>
      <c r="BV448">
        <v>1</v>
      </c>
      <c r="CB448">
        <v>100</v>
      </c>
      <c r="CC448">
        <v>100</v>
      </c>
      <c r="CD448" t="s">
        <v>1361</v>
      </c>
      <c r="CE448">
        <v>0</v>
      </c>
      <c r="CI448">
        <v>0</v>
      </c>
      <c r="CJ448">
        <v>0</v>
      </c>
      <c r="CM448">
        <v>0</v>
      </c>
      <c r="CO448">
        <v>0</v>
      </c>
      <c r="CP448">
        <v>0</v>
      </c>
      <c r="CQ448">
        <v>0</v>
      </c>
      <c r="CT448">
        <v>1</v>
      </c>
      <c r="CU448">
        <v>0</v>
      </c>
      <c r="CV448">
        <v>0</v>
      </c>
      <c r="CW448">
        <f>VLOOKUP(A448,'[1]NOUVEAUX TARIFS'!$A$1:$E$467,5,FALSE)</f>
        <v>54.6387</v>
      </c>
    </row>
    <row r="449" spans="1:101">
      <c r="A449" t="s">
        <v>72</v>
      </c>
      <c r="C449" t="e">
        <f>VLOOKUP(A449,'[1]PRIX D''ACHAT A JOUR'!$A$1:$C$477,3,FALSE)</f>
        <v>#N/A</v>
      </c>
      <c r="D449" t="s">
        <v>73</v>
      </c>
      <c r="E449">
        <v>1</v>
      </c>
      <c r="F449" t="s">
        <v>975</v>
      </c>
      <c r="G449">
        <v>11</v>
      </c>
      <c r="H449" t="s">
        <v>2122</v>
      </c>
      <c r="K449">
        <v>1</v>
      </c>
      <c r="L449" t="s">
        <v>1108</v>
      </c>
      <c r="M449" t="s">
        <v>943</v>
      </c>
      <c r="N449" t="s">
        <v>944</v>
      </c>
      <c r="O449" t="s">
        <v>945</v>
      </c>
      <c r="Q449">
        <v>1</v>
      </c>
      <c r="R449">
        <v>0</v>
      </c>
      <c r="S449" s="36" t="e">
        <f>VLOOKUP(N449,'[1]Stock définitif au 31122021'!$A$3:$G$422,5,FALSE)</f>
        <v>#N/A</v>
      </c>
      <c r="T449" s="36" t="e">
        <f>VLOOKUP(N449,'[1]Stock définitif au 31122021'!$A$3:$G$422,6,FALSE)</f>
        <v>#N/A</v>
      </c>
      <c r="U449" s="36" t="e">
        <f>VLOOKUP(N449,'[1]Stock définitif au 31122021'!$A$3:$G$422,3,FALSE)</f>
        <v>#N/A</v>
      </c>
      <c r="V449" s="36" t="s">
        <v>2924</v>
      </c>
      <c r="W449">
        <f>VLOOKUP(A449,'[1]EXPORT ARTICLES 03012022'!$A$1:$R$883,18,FALSE)</f>
        <v>0</v>
      </c>
      <c r="X449" s="45">
        <f>VLOOKUP(A449,'[1]NOMENCLATURE 2801'!$B$1:$P$3420,14,FALSE)</f>
        <v>34.984499999999997</v>
      </c>
      <c r="Y449" s="46">
        <v>0</v>
      </c>
      <c r="Z449" s="46"/>
      <c r="AB449" s="42">
        <f>VLOOKUP(A449,'[1]NOMENCLATURE 2801'!$B$1:$P$3420,15,FALSE)</f>
        <v>37.794800000000002</v>
      </c>
      <c r="AC449" s="42" t="s">
        <v>2917</v>
      </c>
      <c r="AD449">
        <v>0</v>
      </c>
      <c r="AE449" t="s">
        <v>932</v>
      </c>
      <c r="AF449">
        <v>0</v>
      </c>
      <c r="AI449" t="s">
        <v>933</v>
      </c>
      <c r="AJ449" t="s">
        <v>934</v>
      </c>
      <c r="AM449" t="s">
        <v>935</v>
      </c>
      <c r="AN449" t="s">
        <v>936</v>
      </c>
      <c r="AP449">
        <v>0</v>
      </c>
      <c r="AQ449">
        <v>0</v>
      </c>
      <c r="AS449">
        <v>54.52</v>
      </c>
      <c r="AT449" s="47">
        <f>VLOOKUP(A449,'[1]NOMENCLATURE 2801'!$B$1:$V$3418,20,FALSE)</f>
        <v>50.520375000000001</v>
      </c>
      <c r="AU449" s="48">
        <f>VLOOKUP(A449,'[1]NOMENCLATURE 2801'!$B$1:$V$3418,21,FALSE)</f>
        <v>54.6387</v>
      </c>
      <c r="AV449" s="48"/>
      <c r="AW449" s="48"/>
      <c r="AX449">
        <v>2</v>
      </c>
      <c r="AY449">
        <v>0</v>
      </c>
      <c r="AZ449">
        <v>1</v>
      </c>
      <c r="BK449" s="43">
        <f t="shared" si="124"/>
        <v>2.1771826852530615E-3</v>
      </c>
      <c r="BL449"/>
      <c r="BM449" s="45">
        <f>AT449/X449</f>
        <v>1.444078806328517</v>
      </c>
      <c r="BN449" s="48">
        <f>AU449/AB449</f>
        <v>1.4456671288113707</v>
      </c>
      <c r="BO449"/>
      <c r="BP449">
        <f>VLOOKUP(A449,'[1]Synthèse ventes 2021'!$A$1:$C$457,3,FALSE)</f>
        <v>91</v>
      </c>
      <c r="BQ449">
        <f t="shared" si="128"/>
        <v>4058.405624</v>
      </c>
      <c r="BR449">
        <f t="shared" si="129"/>
        <v>5867.1036059999997</v>
      </c>
      <c r="BS449">
        <f t="shared" si="130"/>
        <v>1808.6979819999997</v>
      </c>
      <c r="BT449">
        <v>65.42</v>
      </c>
      <c r="BV449">
        <v>1</v>
      </c>
      <c r="CB449">
        <v>100</v>
      </c>
      <c r="CC449">
        <v>100</v>
      </c>
      <c r="CD449" t="s">
        <v>1361</v>
      </c>
      <c r="CE449">
        <v>0</v>
      </c>
      <c r="CI449">
        <v>0</v>
      </c>
      <c r="CJ449">
        <v>0</v>
      </c>
      <c r="CM449">
        <v>0</v>
      </c>
      <c r="CO449">
        <v>0</v>
      </c>
      <c r="CP449">
        <v>0</v>
      </c>
      <c r="CQ449">
        <v>0</v>
      </c>
      <c r="CT449">
        <v>1</v>
      </c>
      <c r="CU449">
        <v>0</v>
      </c>
      <c r="CV449">
        <v>0</v>
      </c>
      <c r="CW449">
        <f>VLOOKUP(A449,'[1]NOUVEAUX TARIFS'!$A$1:$E$467,5,FALSE)</f>
        <v>54.6387</v>
      </c>
    </row>
    <row r="450" spans="1:101" hidden="1">
      <c r="A450" t="s">
        <v>2307</v>
      </c>
      <c r="C450" t="e">
        <f>VLOOKUP(A450,'[1]PRIX D''ACHAT A JOUR'!$A$1:$C$477,3,FALSE)</f>
        <v>#N/A</v>
      </c>
      <c r="D450" t="s">
        <v>2308</v>
      </c>
      <c r="E450">
        <v>10</v>
      </c>
      <c r="F450" t="s">
        <v>938</v>
      </c>
      <c r="G450">
        <v>8</v>
      </c>
      <c r="H450" t="s">
        <v>938</v>
      </c>
      <c r="M450" t="s">
        <v>967</v>
      </c>
      <c r="N450" t="s">
        <v>2309</v>
      </c>
      <c r="O450" t="s">
        <v>2310</v>
      </c>
      <c r="Q450">
        <v>1</v>
      </c>
      <c r="R450">
        <v>1</v>
      </c>
      <c r="S450" s="36" t="e">
        <f>VLOOKUP(N450,'[1]Stock définitif au 31122021'!$A$3:$G$422,5,FALSE)</f>
        <v>#N/A</v>
      </c>
      <c r="T450" s="36" t="e">
        <f>VLOOKUP(N450,'[1]Stock définitif au 31122021'!$A$3:$G$422,6,FALSE)</f>
        <v>#N/A</v>
      </c>
      <c r="U450" s="36" t="e">
        <f>VLOOKUP(N450,'[1]Stock définitif au 31122021'!$A$3:$G$422,3,FALSE)</f>
        <v>#N/A</v>
      </c>
      <c r="V450">
        <v>9.86</v>
      </c>
      <c r="W450">
        <f>VLOOKUP(A450,'[1]EXPORT ARTICLES 03012022'!$A$1:$R$883,18,FALSE)</f>
        <v>9.86</v>
      </c>
      <c r="X450" s="45">
        <v>9.86</v>
      </c>
      <c r="Y450" s="46"/>
      <c r="Z450" s="46"/>
      <c r="AB450" s="41">
        <f>+X450</f>
        <v>9.86</v>
      </c>
      <c r="AC450" s="42" t="s">
        <v>2917</v>
      </c>
      <c r="AD450">
        <v>9.86</v>
      </c>
      <c r="AE450" t="s">
        <v>932</v>
      </c>
      <c r="AF450">
        <v>0</v>
      </c>
      <c r="AI450" t="s">
        <v>933</v>
      </c>
      <c r="AJ450" t="s">
        <v>934</v>
      </c>
      <c r="AM450" t="s">
        <v>935</v>
      </c>
      <c r="AN450" t="s">
        <v>936</v>
      </c>
      <c r="AP450">
        <v>0</v>
      </c>
      <c r="AQ450">
        <v>0</v>
      </c>
      <c r="AS450">
        <v>0</v>
      </c>
      <c r="AT450" s="47">
        <f t="shared" ref="AT450:AT456" si="131">X450*BM450</f>
        <v>0</v>
      </c>
      <c r="AU450" s="48">
        <f t="shared" ref="AU450:AU456" si="132">AB450*BN450</f>
        <v>0</v>
      </c>
      <c r="AV450" s="48"/>
      <c r="AW450" s="48"/>
      <c r="AX450">
        <v>2</v>
      </c>
      <c r="AY450">
        <v>0</v>
      </c>
      <c r="BA450">
        <v>1</v>
      </c>
      <c r="BK450" s="43" t="e">
        <f t="shared" si="124"/>
        <v>#DIV/0!</v>
      </c>
      <c r="BL450" s="9">
        <f t="shared" ref="BL450:BL461" si="133">AS450/V450</f>
        <v>0</v>
      </c>
      <c r="BM450" s="45"/>
      <c r="BN450" s="48"/>
      <c r="BO450"/>
      <c r="BP450"/>
      <c r="BQ450" t="str">
        <f t="shared" si="128"/>
        <v/>
      </c>
      <c r="BR450" t="str">
        <f t="shared" si="129"/>
        <v/>
      </c>
      <c r="BS450" t="str">
        <f t="shared" si="130"/>
        <v/>
      </c>
      <c r="BT450">
        <v>0</v>
      </c>
      <c r="CB450">
        <v>100</v>
      </c>
      <c r="CC450">
        <v>100</v>
      </c>
      <c r="CD450" t="s">
        <v>960</v>
      </c>
      <c r="CE450">
        <v>0</v>
      </c>
      <c r="CI450">
        <v>0</v>
      </c>
      <c r="CJ450">
        <v>0</v>
      </c>
      <c r="CM450">
        <v>0</v>
      </c>
      <c r="CO450">
        <v>0</v>
      </c>
      <c r="CP450">
        <v>0</v>
      </c>
      <c r="CQ450">
        <v>0</v>
      </c>
      <c r="CT450">
        <v>0</v>
      </c>
      <c r="CU450">
        <v>0</v>
      </c>
      <c r="CV450">
        <v>0</v>
      </c>
      <c r="CW450" t="e">
        <f>VLOOKUP(A450,'[1]NOUVEAUX TARIFS'!$A$1:$E$467,5,FALSE)</f>
        <v>#N/A</v>
      </c>
    </row>
    <row r="451" spans="1:101" hidden="1">
      <c r="A451" t="s">
        <v>2524</v>
      </c>
      <c r="C451" t="str">
        <f>VLOOKUP(A451,'[1]PRIX D''ACHAT A JOUR'!$A$1:$C$477,3,FALSE)</f>
        <v>AN</v>
      </c>
      <c r="D451" t="s">
        <v>2525</v>
      </c>
      <c r="E451">
        <v>9</v>
      </c>
      <c r="F451" t="s">
        <v>1222</v>
      </c>
      <c r="G451">
        <v>5</v>
      </c>
      <c r="H451" t="s">
        <v>1222</v>
      </c>
      <c r="K451">
        <v>3</v>
      </c>
      <c r="L451" t="s">
        <v>1223</v>
      </c>
      <c r="M451" t="s">
        <v>1506</v>
      </c>
      <c r="N451" t="s">
        <v>2524</v>
      </c>
      <c r="O451" t="s">
        <v>2526</v>
      </c>
      <c r="Q451">
        <v>1</v>
      </c>
      <c r="R451">
        <v>1</v>
      </c>
      <c r="S451" s="36" t="e">
        <f>VLOOKUP(N451,'[1]Stock définitif au 31122021'!$A$3:$G$422,5,FALSE)</f>
        <v>#N/A</v>
      </c>
      <c r="T451" s="36" t="e">
        <f>VLOOKUP(N451,'[1]Stock définitif au 31122021'!$A$3:$G$422,6,FALSE)</f>
        <v>#N/A</v>
      </c>
      <c r="U451" s="36" t="e">
        <f>VLOOKUP(N451,'[1]Stock définitif au 31122021'!$A$3:$G$422,3,FALSE)</f>
        <v>#N/A</v>
      </c>
      <c r="V451">
        <v>4.09</v>
      </c>
      <c r="W451">
        <f>VLOOKUP(A451,'[1]EXPORT ARTICLES 03012022'!$A$1:$R$883,18,FALSE)</f>
        <v>4.09</v>
      </c>
      <c r="X451" s="45">
        <f>VLOOKUP(A451,'[1]PRIX D''ACHAT A JOUR'!$A$1:$G$477,7,FALSE)</f>
        <v>4.09</v>
      </c>
      <c r="Y451" s="46"/>
      <c r="Z451" s="46"/>
      <c r="AB451" s="41">
        <f>X451</f>
        <v>4.09</v>
      </c>
      <c r="AC451" s="42" t="s">
        <v>2917</v>
      </c>
      <c r="AD451">
        <v>4.09</v>
      </c>
      <c r="AE451" t="s">
        <v>932</v>
      </c>
      <c r="AF451">
        <v>0</v>
      </c>
      <c r="AI451" t="s">
        <v>933</v>
      </c>
      <c r="AJ451" t="s">
        <v>934</v>
      </c>
      <c r="AM451" t="s">
        <v>935</v>
      </c>
      <c r="AN451" t="s">
        <v>936</v>
      </c>
      <c r="AP451">
        <v>0</v>
      </c>
      <c r="AQ451">
        <v>0</v>
      </c>
      <c r="AS451">
        <v>6.1349999999999998</v>
      </c>
      <c r="AT451" s="47">
        <f t="shared" si="131"/>
        <v>6.1349999999999998</v>
      </c>
      <c r="AU451" s="48">
        <f t="shared" si="132"/>
        <v>6.1349999999999998</v>
      </c>
      <c r="AV451" s="48"/>
      <c r="AW451" s="48"/>
      <c r="AX451">
        <v>3</v>
      </c>
      <c r="AY451">
        <v>0</v>
      </c>
      <c r="BA451">
        <v>1</v>
      </c>
      <c r="BK451" s="43">
        <f t="shared" si="124"/>
        <v>0</v>
      </c>
      <c r="BL451" s="9">
        <f t="shared" si="133"/>
        <v>1.5</v>
      </c>
      <c r="BM451" s="45">
        <v>1.5</v>
      </c>
      <c r="BN451" s="48">
        <v>1.5</v>
      </c>
      <c r="BO451"/>
      <c r="BP451"/>
      <c r="BQ451" t="str">
        <f t="shared" si="128"/>
        <v/>
      </c>
      <c r="BR451" t="str">
        <f t="shared" si="129"/>
        <v/>
      </c>
      <c r="BS451" t="str">
        <f t="shared" si="130"/>
        <v/>
      </c>
      <c r="BT451">
        <v>7.3620000000000001</v>
      </c>
      <c r="CB451">
        <v>100</v>
      </c>
      <c r="CC451">
        <v>100</v>
      </c>
      <c r="CD451" t="s">
        <v>951</v>
      </c>
      <c r="CE451">
        <v>0</v>
      </c>
      <c r="CI451">
        <v>0</v>
      </c>
      <c r="CJ451">
        <v>0</v>
      </c>
      <c r="CM451">
        <v>0</v>
      </c>
      <c r="CO451">
        <v>0</v>
      </c>
      <c r="CP451">
        <v>0</v>
      </c>
      <c r="CQ451">
        <v>0</v>
      </c>
      <c r="CT451">
        <v>0</v>
      </c>
      <c r="CU451">
        <v>0</v>
      </c>
      <c r="CV451">
        <v>0</v>
      </c>
      <c r="CW451" t="e">
        <f>VLOOKUP(A451,'[1]NOUVEAUX TARIFS'!$A$1:$E$467,5,FALSE)</f>
        <v>#N/A</v>
      </c>
    </row>
    <row r="452" spans="1:101" hidden="1">
      <c r="A452" t="s">
        <v>1021</v>
      </c>
      <c r="C452" t="str">
        <f>VLOOKUP(A452,'[1]PRIX D''ACHAT A JOUR'!$A$1:$C$477,3,FALSE)</f>
        <v>AN</v>
      </c>
      <c r="D452" t="s">
        <v>1022</v>
      </c>
      <c r="E452">
        <v>8</v>
      </c>
      <c r="F452" t="s">
        <v>965</v>
      </c>
      <c r="G452">
        <v>4</v>
      </c>
      <c r="H452" t="s">
        <v>965</v>
      </c>
      <c r="K452">
        <v>2</v>
      </c>
      <c r="L452" t="s">
        <v>1023</v>
      </c>
      <c r="M452" t="s">
        <v>967</v>
      </c>
      <c r="N452" t="s">
        <v>1024</v>
      </c>
      <c r="O452" t="s">
        <v>1025</v>
      </c>
      <c r="Q452">
        <v>1</v>
      </c>
      <c r="R452">
        <v>1</v>
      </c>
      <c r="S452" s="36" t="e">
        <f>VLOOKUP(N452,'[1]Stock définitif au 31122021'!$A$3:$G$422,5,FALSE)</f>
        <v>#N/A</v>
      </c>
      <c r="T452" s="36" t="e">
        <f>VLOOKUP(N452,'[1]Stock définitif au 31122021'!$A$3:$G$422,6,FALSE)</f>
        <v>#N/A</v>
      </c>
      <c r="U452" s="36" t="e">
        <f>VLOOKUP(N452,'[1]Stock définitif au 31122021'!$A$3:$G$422,3,FALSE)</f>
        <v>#N/A</v>
      </c>
      <c r="V452">
        <v>1.1100000000000001</v>
      </c>
      <c r="W452">
        <f>VLOOKUP(A452,'[1]EXPORT ARTICLES 03012022'!$A$1:$R$883,18,FALSE)</f>
        <v>1.1100000000000001</v>
      </c>
      <c r="X452" s="45">
        <f>VLOOKUP(A452,'[1]PRIX D''ACHAT A JOUR'!$A$1:$G$477,7,FALSE)</f>
        <v>2.2080000000000002</v>
      </c>
      <c r="Y452" s="46"/>
      <c r="Z452" s="46"/>
      <c r="AB452" s="41">
        <f>X452</f>
        <v>2.2080000000000002</v>
      </c>
      <c r="AC452" s="42" t="s">
        <v>2917</v>
      </c>
      <c r="AD452">
        <v>1.1100000000000001</v>
      </c>
      <c r="AE452" t="s">
        <v>932</v>
      </c>
      <c r="AF452">
        <v>0</v>
      </c>
      <c r="AI452" t="s">
        <v>933</v>
      </c>
      <c r="AJ452" t="s">
        <v>934</v>
      </c>
      <c r="AM452" t="s">
        <v>935</v>
      </c>
      <c r="AN452" t="s">
        <v>936</v>
      </c>
      <c r="AP452">
        <v>0</v>
      </c>
      <c r="AQ452">
        <v>0</v>
      </c>
      <c r="AS452">
        <v>1.69</v>
      </c>
      <c r="AT452" s="47">
        <f t="shared" si="131"/>
        <v>3.3120000000000003</v>
      </c>
      <c r="AU452" s="48">
        <f t="shared" si="132"/>
        <v>3.3120000000000003</v>
      </c>
      <c r="AV452" s="48"/>
      <c r="AW452" s="48"/>
      <c r="AX452">
        <v>2</v>
      </c>
      <c r="AY452">
        <v>0</v>
      </c>
      <c r="BK452" s="43">
        <f t="shared" si="124"/>
        <v>0.95976331360946765</v>
      </c>
      <c r="BL452" s="9">
        <f t="shared" si="133"/>
        <v>1.5225225225225223</v>
      </c>
      <c r="BM452" s="45">
        <v>1.5</v>
      </c>
      <c r="BN452" s="48">
        <v>1.5</v>
      </c>
      <c r="BO452"/>
      <c r="BP452">
        <f>VLOOKUP(A452,'[1]Synthèse ventes 2021'!$A$1:$C$457,3,FALSE)</f>
        <v>1</v>
      </c>
      <c r="BQ452">
        <f t="shared" si="128"/>
        <v>2.6054400000000002</v>
      </c>
      <c r="BR452">
        <f t="shared" si="129"/>
        <v>3.9081600000000001</v>
      </c>
      <c r="BS452">
        <f t="shared" si="130"/>
        <v>1.3027199999999999</v>
      </c>
      <c r="BT452">
        <v>2.0299999999999998</v>
      </c>
      <c r="CB452">
        <v>100</v>
      </c>
      <c r="CC452">
        <v>100</v>
      </c>
      <c r="CD452" t="s">
        <v>951</v>
      </c>
      <c r="CE452">
        <v>0</v>
      </c>
      <c r="CI452">
        <v>0</v>
      </c>
      <c r="CJ452">
        <v>0</v>
      </c>
      <c r="CM452">
        <v>0</v>
      </c>
      <c r="CO452">
        <v>0</v>
      </c>
      <c r="CP452">
        <v>0</v>
      </c>
      <c r="CQ452">
        <v>0</v>
      </c>
      <c r="CT452">
        <v>0</v>
      </c>
      <c r="CU452">
        <v>0</v>
      </c>
      <c r="CV452">
        <v>0</v>
      </c>
      <c r="CW452" t="e">
        <f>VLOOKUP(A452,'[1]NOUVEAUX TARIFS'!$A$1:$E$467,5,FALSE)</f>
        <v>#N/A</v>
      </c>
    </row>
    <row r="453" spans="1:101">
      <c r="A453" t="s">
        <v>484</v>
      </c>
      <c r="C453" t="str">
        <f>VLOOKUP(A453,'[1]PRIX D''ACHAT A JOUR'!$A$1:$C$477,3,FALSE)</f>
        <v>AS</v>
      </c>
      <c r="D453" t="s">
        <v>485</v>
      </c>
      <c r="E453">
        <v>5</v>
      </c>
      <c r="F453" t="s">
        <v>927</v>
      </c>
      <c r="G453">
        <v>1</v>
      </c>
      <c r="H453" t="s">
        <v>927</v>
      </c>
      <c r="K453">
        <v>5</v>
      </c>
      <c r="L453" t="s">
        <v>928</v>
      </c>
      <c r="M453" t="s">
        <v>929</v>
      </c>
      <c r="N453" t="s">
        <v>930</v>
      </c>
      <c r="O453" t="s">
        <v>485</v>
      </c>
      <c r="P453" t="s">
        <v>931</v>
      </c>
      <c r="Q453">
        <v>1</v>
      </c>
      <c r="R453">
        <v>1</v>
      </c>
      <c r="S453" s="36" t="e">
        <f>VLOOKUP(N453,'[1]Stock définitif au 31122021'!$A$3:$G$422,5,FALSE)</f>
        <v>#N/A</v>
      </c>
      <c r="T453" s="36" t="e">
        <f>VLOOKUP(N453,'[1]Stock définitif au 31122021'!$A$3:$G$422,6,FALSE)</f>
        <v>#N/A</v>
      </c>
      <c r="U453" s="36" t="e">
        <f>VLOOKUP(N453,'[1]Stock définitif au 31122021'!$A$3:$G$422,3,FALSE)</f>
        <v>#N/A</v>
      </c>
      <c r="V453">
        <v>27.5</v>
      </c>
      <c r="W453">
        <f>VLOOKUP(A453,'[1]EXPORT ARTICLES 03012022'!$A$1:$R$883,18,FALSE)</f>
        <v>27.5</v>
      </c>
      <c r="X453" s="45">
        <f>VLOOKUP(A453,'[1]PRIX D''ACHAT A JOUR'!$A$1:$G$477,7,FALSE)</f>
        <v>27.5</v>
      </c>
      <c r="Y453" s="46"/>
      <c r="Z453" s="46"/>
      <c r="AB453" s="41">
        <f>X453</f>
        <v>27.5</v>
      </c>
      <c r="AC453" s="42" t="s">
        <v>2917</v>
      </c>
      <c r="AD453">
        <v>27.5</v>
      </c>
      <c r="AE453" t="s">
        <v>932</v>
      </c>
      <c r="AF453">
        <v>0</v>
      </c>
      <c r="AI453" t="s">
        <v>933</v>
      </c>
      <c r="AJ453" t="s">
        <v>934</v>
      </c>
      <c r="AM453" t="s">
        <v>935</v>
      </c>
      <c r="AN453" t="s">
        <v>936</v>
      </c>
      <c r="AO453">
        <v>1</v>
      </c>
      <c r="AP453">
        <v>0</v>
      </c>
      <c r="AQ453">
        <v>0</v>
      </c>
      <c r="AS453">
        <v>55.83</v>
      </c>
      <c r="AT453" s="47">
        <f t="shared" si="131"/>
        <v>55</v>
      </c>
      <c r="AU453" s="48">
        <f t="shared" si="132"/>
        <v>55</v>
      </c>
      <c r="AV453" s="48">
        <f>VLOOKUP(A453,'STEEVE RESTITUTION'!$A$3:$F$484,6,FALSE)</f>
        <v>32.71</v>
      </c>
      <c r="AW453" s="48">
        <f t="shared" ref="AW453" si="134">AU453-AV453</f>
        <v>22.29</v>
      </c>
      <c r="AX453">
        <v>2</v>
      </c>
      <c r="AY453">
        <v>0</v>
      </c>
      <c r="BK453" s="43">
        <f t="shared" si="124"/>
        <v>-1.4866559197564003E-2</v>
      </c>
      <c r="BL453" s="9">
        <f t="shared" si="133"/>
        <v>2.0301818181818181</v>
      </c>
      <c r="BM453" s="45">
        <v>2</v>
      </c>
      <c r="BN453" s="48">
        <v>2</v>
      </c>
      <c r="BO453"/>
      <c r="BP453">
        <f>VLOOKUP(A453,'[1]Synthèse ventes 2021'!$A$1:$C$457,3,FALSE)</f>
        <v>1887</v>
      </c>
      <c r="BQ453">
        <f t="shared" si="128"/>
        <v>61233.149999999994</v>
      </c>
      <c r="BR453">
        <f t="shared" si="129"/>
        <v>122466.29999999999</v>
      </c>
      <c r="BS453">
        <f t="shared" si="130"/>
        <v>61233.149999999994</v>
      </c>
      <c r="BT453">
        <v>67</v>
      </c>
      <c r="BV453">
        <v>1</v>
      </c>
      <c r="BW453">
        <v>64</v>
      </c>
      <c r="CB453">
        <v>100</v>
      </c>
      <c r="CC453">
        <v>100</v>
      </c>
      <c r="CD453" t="s">
        <v>937</v>
      </c>
      <c r="CE453">
        <v>0</v>
      </c>
      <c r="CI453">
        <v>0</v>
      </c>
      <c r="CJ453">
        <v>0</v>
      </c>
      <c r="CM453">
        <v>0</v>
      </c>
      <c r="CO453">
        <v>0</v>
      </c>
      <c r="CP453">
        <v>0</v>
      </c>
      <c r="CQ453">
        <v>0</v>
      </c>
      <c r="CT453">
        <v>0</v>
      </c>
      <c r="CU453">
        <v>0</v>
      </c>
      <c r="CV453">
        <v>0</v>
      </c>
      <c r="CW453">
        <f>VLOOKUP(A453,'[1]NOUVEAUX TARIFS'!$A$1:$E$467,5,FALSE)</f>
        <v>32.71</v>
      </c>
    </row>
    <row r="454" spans="1:101">
      <c r="A454" t="s">
        <v>813</v>
      </c>
      <c r="C454" t="str">
        <f>VLOOKUP(A454,'[1]PRIX D''ACHAT A JOUR'!$A$1:$C$477,3,FALSE)</f>
        <v>AS</v>
      </c>
      <c r="D454" t="s">
        <v>814</v>
      </c>
      <c r="E454">
        <v>16</v>
      </c>
      <c r="F454" t="s">
        <v>1031</v>
      </c>
      <c r="G454">
        <v>10</v>
      </c>
      <c r="H454" t="s">
        <v>1031</v>
      </c>
      <c r="M454" t="s">
        <v>1770</v>
      </c>
      <c r="N454" t="s">
        <v>813</v>
      </c>
      <c r="O454" t="s">
        <v>814</v>
      </c>
      <c r="P454" t="s">
        <v>931</v>
      </c>
      <c r="Q454">
        <v>1</v>
      </c>
      <c r="R454">
        <v>0</v>
      </c>
      <c r="S454" s="36">
        <f>VLOOKUP(N454,'[1]Stock définitif au 31122021'!$A$3:$G$422,5,FALSE)</f>
        <v>13</v>
      </c>
      <c r="T454" s="36">
        <f>VLOOKUP(N454,'[1]Stock définitif au 31122021'!$A$3:$G$422,6,FALSE)</f>
        <v>42.45</v>
      </c>
      <c r="U454" s="36" t="str">
        <f>VLOOKUP(N454,'[1]Stock définitif au 31122021'!$A$3:$G$422,3,FALSE)</f>
        <v>AS</v>
      </c>
      <c r="V454">
        <v>42.45</v>
      </c>
      <c r="W454">
        <f>VLOOKUP(A454,'[1]EXPORT ARTICLES 03012022'!$A$1:$R$883,18,FALSE)</f>
        <v>42.45</v>
      </c>
      <c r="X454" s="45">
        <f>VLOOKUP(A454,'[1]PRIX D''ACHAT A JOUR'!$A$1:$G$477,7,FALSE)</f>
        <v>42.45</v>
      </c>
      <c r="Y454" s="46"/>
      <c r="Z454" s="46"/>
      <c r="AB454" s="41">
        <f>+X454</f>
        <v>42.45</v>
      </c>
      <c r="AC454" s="42" t="s">
        <v>2917</v>
      </c>
      <c r="AD454">
        <v>42.45</v>
      </c>
      <c r="AE454" t="s">
        <v>932</v>
      </c>
      <c r="AF454">
        <v>0</v>
      </c>
      <c r="AI454" t="s">
        <v>933</v>
      </c>
      <c r="AJ454" t="s">
        <v>934</v>
      </c>
      <c r="AM454" t="s">
        <v>935</v>
      </c>
      <c r="AN454" t="s">
        <v>936</v>
      </c>
      <c r="AP454">
        <v>0</v>
      </c>
      <c r="AQ454">
        <v>0</v>
      </c>
      <c r="AS454">
        <v>55.19</v>
      </c>
      <c r="AT454" s="47">
        <f t="shared" si="131"/>
        <v>56.458500000000008</v>
      </c>
      <c r="AU454" s="60">
        <f t="shared" si="132"/>
        <v>56.458500000000008</v>
      </c>
      <c r="AV454" s="48"/>
      <c r="AW454" s="48"/>
      <c r="AX454">
        <v>2</v>
      </c>
      <c r="AY454">
        <v>0</v>
      </c>
      <c r="BK454" s="43">
        <f t="shared" si="124"/>
        <v>2.2984236274687628E-2</v>
      </c>
      <c r="BL454" s="9">
        <f t="shared" si="133"/>
        <v>1.3001177856301529</v>
      </c>
      <c r="BM454" s="45">
        <v>1.33</v>
      </c>
      <c r="BN454" s="48">
        <v>1.33</v>
      </c>
      <c r="BO454"/>
      <c r="BP454">
        <f>VLOOKUP(A454,'[1]Synthèse ventes 2021'!$A$1:$C$457,3,FALSE)</f>
        <v>1</v>
      </c>
      <c r="BQ454">
        <f t="shared" si="128"/>
        <v>50.091000000000001</v>
      </c>
      <c r="BR454">
        <f t="shared" si="129"/>
        <v>66.621030000000005</v>
      </c>
      <c r="BS454">
        <f t="shared" si="130"/>
        <v>16.530030000000004</v>
      </c>
      <c r="BT454">
        <v>66.23</v>
      </c>
      <c r="BV454">
        <v>1</v>
      </c>
      <c r="BW454">
        <v>489</v>
      </c>
      <c r="CB454">
        <v>100</v>
      </c>
      <c r="CC454">
        <v>100</v>
      </c>
      <c r="CD454" t="s">
        <v>937</v>
      </c>
      <c r="CE454">
        <v>0</v>
      </c>
      <c r="CI454">
        <v>0</v>
      </c>
      <c r="CJ454">
        <v>0</v>
      </c>
      <c r="CM454">
        <v>0</v>
      </c>
      <c r="CO454">
        <v>0</v>
      </c>
      <c r="CP454">
        <v>0</v>
      </c>
      <c r="CQ454">
        <v>0</v>
      </c>
      <c r="CT454">
        <v>0</v>
      </c>
      <c r="CU454">
        <v>0</v>
      </c>
      <c r="CV454">
        <v>0</v>
      </c>
      <c r="CW454">
        <f>VLOOKUP(A454,'[1]NOUVEAUX TARIFS'!$A$1:$E$467,5,FALSE)</f>
        <v>56.458500000000008</v>
      </c>
    </row>
    <row r="455" spans="1:101">
      <c r="A455" t="s">
        <v>772</v>
      </c>
      <c r="C455" t="str">
        <f>VLOOKUP(A455,'[1]PRIX D''ACHAT A JOUR'!$A$1:$C$477,3,FALSE)</f>
        <v>AS</v>
      </c>
      <c r="D455" t="s">
        <v>1945</v>
      </c>
      <c r="E455">
        <v>16</v>
      </c>
      <c r="F455" t="s">
        <v>1031</v>
      </c>
      <c r="G455">
        <v>10</v>
      </c>
      <c r="H455" t="s">
        <v>1031</v>
      </c>
      <c r="M455" t="s">
        <v>1661</v>
      </c>
      <c r="N455" t="s">
        <v>772</v>
      </c>
      <c r="O455" t="s">
        <v>1945</v>
      </c>
      <c r="P455" t="s">
        <v>931</v>
      </c>
      <c r="Q455">
        <v>1</v>
      </c>
      <c r="R455">
        <v>0</v>
      </c>
      <c r="S455" s="36">
        <f>VLOOKUP(N455,'[1]Stock définitif au 31122021'!$A$3:$G$422,5,FALSE)</f>
        <v>35</v>
      </c>
      <c r="T455" s="36">
        <f>VLOOKUP(N455,'[1]Stock définitif au 31122021'!$A$3:$G$422,6,FALSE)</f>
        <v>43.47</v>
      </c>
      <c r="U455" s="36" t="str">
        <f>VLOOKUP(N455,'[1]Stock définitif au 31122021'!$A$3:$G$422,3,FALSE)</f>
        <v>AS</v>
      </c>
      <c r="V455">
        <v>43.47</v>
      </c>
      <c r="W455">
        <f>VLOOKUP(A455,'[1]EXPORT ARTICLES 03012022'!$A$1:$R$883,18,FALSE)</f>
        <v>43.47</v>
      </c>
      <c r="X455" s="45">
        <f>VLOOKUP(A455,'[1]PRIX D''ACHAT A JOUR'!$A$1:$G$477,7,FALSE)</f>
        <v>43.47</v>
      </c>
      <c r="Y455" s="46"/>
      <c r="Z455" s="46"/>
      <c r="AA455" s="42" t="s">
        <v>2924</v>
      </c>
      <c r="AB455" s="41">
        <f>X455</f>
        <v>43.47</v>
      </c>
      <c r="AC455" s="42" t="s">
        <v>2917</v>
      </c>
      <c r="AD455">
        <v>43.47</v>
      </c>
      <c r="AE455" t="s">
        <v>932</v>
      </c>
      <c r="AF455">
        <v>0</v>
      </c>
      <c r="AI455" t="s">
        <v>933</v>
      </c>
      <c r="AJ455" t="s">
        <v>934</v>
      </c>
      <c r="AM455" t="s">
        <v>935</v>
      </c>
      <c r="AN455" t="s">
        <v>936</v>
      </c>
      <c r="AP455">
        <v>0</v>
      </c>
      <c r="AQ455">
        <v>0</v>
      </c>
      <c r="AS455">
        <v>56.5</v>
      </c>
      <c r="AT455" s="47">
        <f t="shared" si="131"/>
        <v>57.815100000000001</v>
      </c>
      <c r="AU455" s="49">
        <f t="shared" si="132"/>
        <v>57.815100000000001</v>
      </c>
      <c r="AV455" s="48"/>
      <c r="AW455" s="48"/>
      <c r="AX455">
        <v>2</v>
      </c>
      <c r="AY455">
        <v>0</v>
      </c>
      <c r="BK455" s="43">
        <f t="shared" si="124"/>
        <v>2.3276106194690283E-2</v>
      </c>
      <c r="BL455" s="9">
        <f t="shared" si="133"/>
        <v>1.2997469519208651</v>
      </c>
      <c r="BM455" s="45">
        <v>1.33</v>
      </c>
      <c r="BN455" s="48">
        <v>1.33</v>
      </c>
      <c r="BO455"/>
      <c r="BP455">
        <f>VLOOKUP(A455,'[1]Synthèse ventes 2021'!$A$1:$C$457,3,FALSE)</f>
        <v>4</v>
      </c>
      <c r="BQ455">
        <f t="shared" si="128"/>
        <v>205.17839999999998</v>
      </c>
      <c r="BR455">
        <f t="shared" si="129"/>
        <v>272.887272</v>
      </c>
      <c r="BS455">
        <f t="shared" si="130"/>
        <v>67.708872000000014</v>
      </c>
      <c r="BT455">
        <v>67.8</v>
      </c>
      <c r="BV455">
        <v>1</v>
      </c>
      <c r="CB455">
        <v>100</v>
      </c>
      <c r="CC455">
        <v>100</v>
      </c>
      <c r="CD455" t="s">
        <v>937</v>
      </c>
      <c r="CE455">
        <v>0</v>
      </c>
      <c r="CI455">
        <v>0</v>
      </c>
      <c r="CJ455">
        <v>0</v>
      </c>
      <c r="CM455">
        <v>0</v>
      </c>
      <c r="CO455">
        <v>0</v>
      </c>
      <c r="CP455">
        <v>0</v>
      </c>
      <c r="CQ455">
        <v>0</v>
      </c>
      <c r="CT455">
        <v>0</v>
      </c>
      <c r="CU455">
        <v>0</v>
      </c>
      <c r="CV455">
        <v>0</v>
      </c>
      <c r="CW455">
        <f>VLOOKUP(A455,'[1]NOUVEAUX TARIFS'!$A$1:$E$467,5,FALSE)</f>
        <v>57.815100000000001</v>
      </c>
    </row>
    <row r="456" spans="1:101">
      <c r="A456" t="s">
        <v>518</v>
      </c>
      <c r="C456" t="str">
        <f>VLOOKUP(A456,'[1]PRIX D''ACHAT A JOUR'!$A$1:$C$477,3,FALSE)</f>
        <v>AS</v>
      </c>
      <c r="D456" t="s">
        <v>519</v>
      </c>
      <c r="E456">
        <v>9</v>
      </c>
      <c r="F456" t="s">
        <v>1222</v>
      </c>
      <c r="G456">
        <v>5</v>
      </c>
      <c r="H456" t="s">
        <v>1222</v>
      </c>
      <c r="K456">
        <v>3</v>
      </c>
      <c r="L456" t="s">
        <v>1223</v>
      </c>
      <c r="M456" t="s">
        <v>1384</v>
      </c>
      <c r="N456" t="s">
        <v>1722</v>
      </c>
      <c r="O456" t="s">
        <v>1723</v>
      </c>
      <c r="P456" t="s">
        <v>931</v>
      </c>
      <c r="Q456">
        <v>1</v>
      </c>
      <c r="R456">
        <v>1</v>
      </c>
      <c r="S456" s="36" t="e">
        <f>VLOOKUP(N456,'[1]Stock définitif au 31122021'!$A$3:$G$422,5,FALSE)</f>
        <v>#N/A</v>
      </c>
      <c r="T456" s="36" t="e">
        <f>VLOOKUP(N456,'[1]Stock définitif au 31122021'!$A$3:$G$422,6,FALSE)</f>
        <v>#N/A</v>
      </c>
      <c r="U456" s="36" t="e">
        <f>VLOOKUP(N456,'[1]Stock définitif au 31122021'!$A$3:$G$422,3,FALSE)</f>
        <v>#N/A</v>
      </c>
      <c r="V456">
        <v>39.9</v>
      </c>
      <c r="W456">
        <v>39.9</v>
      </c>
      <c r="X456" s="45">
        <f>VLOOKUP(A456,'[1]PRIX D''ACHAT A JOUR'!$A$1:$G$477,7,FALSE)</f>
        <v>39.9</v>
      </c>
      <c r="Y456" s="46"/>
      <c r="Z456" s="46"/>
      <c r="AB456" s="41">
        <f>X456</f>
        <v>39.9</v>
      </c>
      <c r="AC456" s="42" t="s">
        <v>2917</v>
      </c>
      <c r="AD456">
        <v>0</v>
      </c>
      <c r="AE456" t="s">
        <v>932</v>
      </c>
      <c r="AF456">
        <v>0</v>
      </c>
      <c r="AI456" t="s">
        <v>933</v>
      </c>
      <c r="AJ456" t="s">
        <v>934</v>
      </c>
      <c r="AM456" t="s">
        <v>935</v>
      </c>
      <c r="AN456" t="s">
        <v>936</v>
      </c>
      <c r="AP456">
        <v>0</v>
      </c>
      <c r="AQ456">
        <v>0</v>
      </c>
      <c r="AS456">
        <v>59.85</v>
      </c>
      <c r="AT456" s="47">
        <f t="shared" si="131"/>
        <v>59.849999999999994</v>
      </c>
      <c r="AU456" s="48">
        <f t="shared" si="132"/>
        <v>59.849999999999994</v>
      </c>
      <c r="AV456" s="48"/>
      <c r="AW456" s="48"/>
      <c r="AX456">
        <v>2</v>
      </c>
      <c r="AY456">
        <v>0</v>
      </c>
      <c r="BK456" s="43">
        <f t="shared" si="124"/>
        <v>-1.1872059077027571E-16</v>
      </c>
      <c r="BL456" s="9">
        <f t="shared" si="133"/>
        <v>1.5</v>
      </c>
      <c r="BM456" s="45">
        <v>1.5</v>
      </c>
      <c r="BN456" s="48">
        <v>1.5</v>
      </c>
      <c r="BO456"/>
      <c r="BP456">
        <f>VLOOKUP(A456,'[1]Synthèse ventes 2021'!$A$1:$C$457,3,FALSE)</f>
        <v>22</v>
      </c>
      <c r="BQ456">
        <f t="shared" si="128"/>
        <v>1035.8039999999999</v>
      </c>
      <c r="BR456">
        <f t="shared" si="129"/>
        <v>1553.7059999999997</v>
      </c>
      <c r="BS456">
        <f t="shared" si="130"/>
        <v>517.90199999999982</v>
      </c>
      <c r="BT456">
        <v>71.819999999999993</v>
      </c>
      <c r="BV456">
        <v>1</v>
      </c>
      <c r="BW456">
        <v>463</v>
      </c>
      <c r="CB456">
        <v>100</v>
      </c>
      <c r="CC456">
        <v>100</v>
      </c>
      <c r="CD456" t="s">
        <v>937</v>
      </c>
      <c r="CE456">
        <v>0</v>
      </c>
      <c r="CI456">
        <v>0</v>
      </c>
      <c r="CJ456">
        <v>0</v>
      </c>
      <c r="CM456">
        <v>0</v>
      </c>
      <c r="CO456">
        <v>0</v>
      </c>
      <c r="CP456">
        <v>0</v>
      </c>
      <c r="CQ456">
        <v>0</v>
      </c>
      <c r="CT456">
        <v>0</v>
      </c>
      <c r="CU456">
        <v>0</v>
      </c>
      <c r="CV456">
        <v>0</v>
      </c>
      <c r="CW456">
        <f>VLOOKUP(A456,'[1]NOUVEAUX TARIFS'!$A$1:$E$467,5,FALSE)</f>
        <v>59.849999999999994</v>
      </c>
    </row>
    <row r="457" spans="1:101" hidden="1">
      <c r="A457" t="s">
        <v>2502</v>
      </c>
      <c r="C457" t="e">
        <f>VLOOKUP(A457,'[1]PRIX D''ACHAT A JOUR'!$A$1:$C$477,3,FALSE)</f>
        <v>#N/A</v>
      </c>
      <c r="D457" t="s">
        <v>2963</v>
      </c>
      <c r="E457">
        <v>9</v>
      </c>
      <c r="F457" t="s">
        <v>1222</v>
      </c>
      <c r="G457">
        <v>4</v>
      </c>
      <c r="H457" t="s">
        <v>965</v>
      </c>
      <c r="K457">
        <v>3</v>
      </c>
      <c r="L457" t="s">
        <v>1223</v>
      </c>
      <c r="M457" t="s">
        <v>943</v>
      </c>
      <c r="N457" t="s">
        <v>944</v>
      </c>
      <c r="O457" t="s">
        <v>945</v>
      </c>
      <c r="Q457">
        <v>1</v>
      </c>
      <c r="R457">
        <v>0</v>
      </c>
      <c r="S457" s="36" t="e">
        <f>VLOOKUP(N457,'[1]Stock définitif au 31122021'!$A$3:$G$422,5,FALSE)</f>
        <v>#N/A</v>
      </c>
      <c r="T457" s="36" t="e">
        <f>VLOOKUP(N457,'[1]Stock définitif au 31122021'!$A$3:$G$422,6,FALSE)</f>
        <v>#N/A</v>
      </c>
      <c r="U457" s="36" t="e">
        <f>VLOOKUP(N457,'[1]Stock définitif au 31122021'!$A$3:$G$422,3,FALSE)</f>
        <v>#N/A</v>
      </c>
      <c r="V457">
        <v>6.0140000000000002</v>
      </c>
      <c r="W457">
        <v>6.0140000000000002</v>
      </c>
      <c r="X457" s="45" t="e">
        <f>VLOOKUP(A457,'[1]NOMENCLATURE 2801'!$B$1:$P$3420,14,FALSE)</f>
        <v>#N/A</v>
      </c>
      <c r="Y457" s="46">
        <v>0</v>
      </c>
      <c r="Z457" s="46"/>
      <c r="AB457" s="42" t="e">
        <f>VLOOKUP(A457,'[1]NOMENCLATURE 2801'!$B$1:$P$3420,15,FALSE)</f>
        <v>#N/A</v>
      </c>
      <c r="AD457">
        <v>0</v>
      </c>
      <c r="AE457" t="s">
        <v>932</v>
      </c>
      <c r="AF457">
        <v>0</v>
      </c>
      <c r="AI457" t="s">
        <v>933</v>
      </c>
      <c r="AJ457" t="s">
        <v>934</v>
      </c>
      <c r="AM457" t="s">
        <v>935</v>
      </c>
      <c r="AN457" t="s">
        <v>936</v>
      </c>
      <c r="AP457">
        <v>0</v>
      </c>
      <c r="AQ457">
        <v>0</v>
      </c>
      <c r="AS457">
        <v>8.18</v>
      </c>
      <c r="AT457" s="47" t="e">
        <f>VLOOKUP(A457,'[1]NOMENCLATURE 2801'!$B$1:$V$3418,20,FALSE)</f>
        <v>#N/A</v>
      </c>
      <c r="AU457" s="48" t="e">
        <f>VLOOKUP(A457,'[1]NOMENCLATURE 2801'!$B$1:$V$3418,21,FALSE)</f>
        <v>#N/A</v>
      </c>
      <c r="AV457" s="48"/>
      <c r="AW457" s="48"/>
      <c r="AX457">
        <v>3</v>
      </c>
      <c r="AY457">
        <v>0</v>
      </c>
      <c r="AZ457">
        <v>1</v>
      </c>
      <c r="BK457" s="43" t="e">
        <f t="shared" si="124"/>
        <v>#N/A</v>
      </c>
      <c r="BL457" s="9">
        <f t="shared" si="133"/>
        <v>1.3601596275357499</v>
      </c>
      <c r="BM457" s="45"/>
      <c r="BN457" s="48"/>
      <c r="BO457"/>
      <c r="BP457"/>
      <c r="BQ457" t="str">
        <f t="shared" si="128"/>
        <v/>
      </c>
      <c r="BR457" t="str">
        <f t="shared" si="129"/>
        <v/>
      </c>
      <c r="BS457" t="str">
        <f t="shared" si="130"/>
        <v/>
      </c>
      <c r="BT457">
        <v>9.8160000000000007</v>
      </c>
      <c r="BV457">
        <v>1</v>
      </c>
      <c r="CB457">
        <v>100</v>
      </c>
      <c r="CC457">
        <v>100</v>
      </c>
      <c r="CD457" t="s">
        <v>960</v>
      </c>
      <c r="CE457">
        <v>0</v>
      </c>
      <c r="CI457">
        <v>0</v>
      </c>
      <c r="CJ457">
        <v>0</v>
      </c>
      <c r="CM457">
        <v>0</v>
      </c>
      <c r="CO457">
        <v>0</v>
      </c>
      <c r="CP457">
        <v>0</v>
      </c>
      <c r="CQ457">
        <v>0</v>
      </c>
      <c r="CT457">
        <v>1</v>
      </c>
      <c r="CU457">
        <v>0</v>
      </c>
      <c r="CV457">
        <v>0</v>
      </c>
      <c r="CW457" t="e">
        <f>VLOOKUP(A457,'[1]NOUVEAUX TARIFS'!$A$1:$E$467,5,FALSE)</f>
        <v>#N/A</v>
      </c>
    </row>
    <row r="458" spans="1:101">
      <c r="A458" t="s">
        <v>464</v>
      </c>
      <c r="C458" t="str">
        <f>VLOOKUP(A458,'[1]PRIX D''ACHAT A JOUR'!$A$1:$C$477,3,FALSE)</f>
        <v>AS</v>
      </c>
      <c r="D458" t="s">
        <v>465</v>
      </c>
      <c r="E458">
        <v>12</v>
      </c>
      <c r="F458" t="s">
        <v>1207</v>
      </c>
      <c r="G458">
        <v>12</v>
      </c>
      <c r="H458" t="s">
        <v>1208</v>
      </c>
      <c r="M458" t="s">
        <v>929</v>
      </c>
      <c r="N458" t="s">
        <v>1430</v>
      </c>
      <c r="O458" t="s">
        <v>1431</v>
      </c>
      <c r="P458" t="s">
        <v>931</v>
      </c>
      <c r="Q458">
        <v>1</v>
      </c>
      <c r="R458">
        <v>1</v>
      </c>
      <c r="S458" s="36" t="e">
        <f>VLOOKUP(N458,'[1]Stock définitif au 31122021'!$A$3:$G$422,5,FALSE)</f>
        <v>#N/A</v>
      </c>
      <c r="T458" s="36" t="e">
        <f>VLOOKUP(N458,'[1]Stock définitif au 31122021'!$A$3:$G$422,6,FALSE)</f>
        <v>#N/A</v>
      </c>
      <c r="U458" s="36" t="e">
        <f>VLOOKUP(N458,'[1]Stock définitif au 31122021'!$A$3:$G$422,3,FALSE)</f>
        <v>#N/A</v>
      </c>
      <c r="V458">
        <v>40.5</v>
      </c>
      <c r="W458">
        <f>VLOOKUP(A458,'[1]EXPORT ARTICLES 03012022'!$A$1:$R$883,18,FALSE)</f>
        <v>40.5</v>
      </c>
      <c r="X458" s="45">
        <f>VLOOKUP(A458,'[1]PRIX D''ACHAT A JOUR'!$A$1:$G$477,7,FALSE)</f>
        <v>40.5</v>
      </c>
      <c r="Y458" s="46"/>
      <c r="Z458" s="46"/>
      <c r="AB458" s="41">
        <f>X458</f>
        <v>40.5</v>
      </c>
      <c r="AC458" s="42" t="s">
        <v>2917</v>
      </c>
      <c r="AD458">
        <v>40.5</v>
      </c>
      <c r="AE458" t="s">
        <v>932</v>
      </c>
      <c r="AF458">
        <v>0</v>
      </c>
      <c r="AI458" t="s">
        <v>933</v>
      </c>
      <c r="AJ458" t="s">
        <v>934</v>
      </c>
      <c r="AM458" t="s">
        <v>935</v>
      </c>
      <c r="AN458" t="s">
        <v>936</v>
      </c>
      <c r="AO458">
        <v>2</v>
      </c>
      <c r="AP458">
        <v>0</v>
      </c>
      <c r="AQ458">
        <v>0</v>
      </c>
      <c r="AS458">
        <v>56.7</v>
      </c>
      <c r="AT458" s="47">
        <f t="shared" ref="AT458:AT463" si="135">X458*BM458</f>
        <v>60.75</v>
      </c>
      <c r="AU458" s="48">
        <f t="shared" ref="AU458:AU463" si="136">AB458*BN458</f>
        <v>60.75</v>
      </c>
      <c r="AV458" s="48"/>
      <c r="AW458" s="48"/>
      <c r="AX458">
        <v>2</v>
      </c>
      <c r="AY458">
        <v>0</v>
      </c>
      <c r="BK458" s="43">
        <f t="shared" si="124"/>
        <v>7.1428571428571369E-2</v>
      </c>
      <c r="BL458" s="9">
        <f t="shared" si="133"/>
        <v>1.4000000000000001</v>
      </c>
      <c r="BM458" s="45">
        <v>1.5</v>
      </c>
      <c r="BN458" s="48">
        <v>1.5</v>
      </c>
      <c r="BO458"/>
      <c r="BP458">
        <f>VLOOKUP(A458,'[1]Synthèse ventes 2021'!$A$1:$C$457,3,FALSE)</f>
        <v>1</v>
      </c>
      <c r="BQ458">
        <f t="shared" si="128"/>
        <v>47.79</v>
      </c>
      <c r="BR458">
        <f t="shared" si="129"/>
        <v>71.685000000000002</v>
      </c>
      <c r="BS458">
        <f t="shared" si="130"/>
        <v>23.895000000000003</v>
      </c>
      <c r="BT458">
        <v>68.040000000000006</v>
      </c>
      <c r="BV458">
        <v>1</v>
      </c>
      <c r="BW458">
        <v>137</v>
      </c>
      <c r="CB458">
        <v>100</v>
      </c>
      <c r="CC458">
        <v>100</v>
      </c>
      <c r="CD458" t="s">
        <v>937</v>
      </c>
      <c r="CE458">
        <v>0</v>
      </c>
      <c r="CI458">
        <v>0</v>
      </c>
      <c r="CJ458">
        <v>0</v>
      </c>
      <c r="CM458">
        <v>0</v>
      </c>
      <c r="CO458">
        <v>0</v>
      </c>
      <c r="CP458">
        <v>0</v>
      </c>
      <c r="CQ458">
        <v>0</v>
      </c>
      <c r="CT458">
        <v>0</v>
      </c>
      <c r="CU458">
        <v>0</v>
      </c>
      <c r="CV458">
        <v>0</v>
      </c>
      <c r="CW458">
        <f>VLOOKUP(A458,'[1]NOUVEAUX TARIFS'!$A$1:$E$467,5,FALSE)</f>
        <v>60.75</v>
      </c>
    </row>
    <row r="459" spans="1:101">
      <c r="A459" t="s">
        <v>834</v>
      </c>
      <c r="C459" t="str">
        <f>VLOOKUP(A459,'[1]PRIX D''ACHAT A JOUR'!$A$1:$C$477,3,FALSE)</f>
        <v>AS</v>
      </c>
      <c r="D459" t="s">
        <v>835</v>
      </c>
      <c r="E459">
        <v>16</v>
      </c>
      <c r="F459" t="s">
        <v>1031</v>
      </c>
      <c r="G459">
        <v>10</v>
      </c>
      <c r="H459" t="s">
        <v>1031</v>
      </c>
      <c r="M459" t="s">
        <v>1773</v>
      </c>
      <c r="N459" t="s">
        <v>834</v>
      </c>
      <c r="O459" t="s">
        <v>835</v>
      </c>
      <c r="P459" t="s">
        <v>931</v>
      </c>
      <c r="Q459">
        <v>1</v>
      </c>
      <c r="R459">
        <v>0</v>
      </c>
      <c r="S459" s="36" t="e">
        <f>VLOOKUP(N459,'[1]Stock définitif au 31122021'!$A$3:$G$422,5,FALSE)</f>
        <v>#N/A</v>
      </c>
      <c r="T459" s="36" t="e">
        <f>VLOOKUP(N459,'[1]Stock définitif au 31122021'!$A$3:$G$422,6,FALSE)</f>
        <v>#N/A</v>
      </c>
      <c r="U459" s="36" t="e">
        <f>VLOOKUP(N459,'[1]Stock définitif au 31122021'!$A$3:$G$422,3,FALSE)</f>
        <v>#N/A</v>
      </c>
      <c r="V459">
        <v>45.73</v>
      </c>
      <c r="W459">
        <f>VLOOKUP(A459,'[1]EXPORT ARTICLES 03012022'!$A$1:$R$883,18,FALSE)</f>
        <v>45.73</v>
      </c>
      <c r="X459" s="45">
        <f>VLOOKUP(A459,'[1]PRIX D''ACHAT A JOUR'!$A$1:$G$477,7,FALSE)</f>
        <v>45.73</v>
      </c>
      <c r="Y459" s="46"/>
      <c r="Z459" s="46"/>
      <c r="AB459" s="41">
        <f>X459</f>
        <v>45.73</v>
      </c>
      <c r="AC459" s="42" t="s">
        <v>2917</v>
      </c>
      <c r="AD459">
        <v>45.73</v>
      </c>
      <c r="AE459" t="s">
        <v>932</v>
      </c>
      <c r="AF459">
        <v>0</v>
      </c>
      <c r="AI459" t="s">
        <v>933</v>
      </c>
      <c r="AJ459" t="s">
        <v>934</v>
      </c>
      <c r="AM459" t="s">
        <v>935</v>
      </c>
      <c r="AN459" t="s">
        <v>936</v>
      </c>
      <c r="AP459">
        <v>0</v>
      </c>
      <c r="AQ459">
        <v>0</v>
      </c>
      <c r="AS459">
        <v>60</v>
      </c>
      <c r="AT459" s="47">
        <f t="shared" si="135"/>
        <v>60.820900000000002</v>
      </c>
      <c r="AU459" s="60">
        <f t="shared" si="136"/>
        <v>60.820900000000002</v>
      </c>
      <c r="AV459" s="48"/>
      <c r="AW459" s="48"/>
      <c r="AX459">
        <v>2</v>
      </c>
      <c r="AY459">
        <v>0</v>
      </c>
      <c r="BK459" s="43">
        <f t="shared" si="124"/>
        <v>1.3681666666666696E-2</v>
      </c>
      <c r="BL459" s="9">
        <f t="shared" si="133"/>
        <v>1.3120489831620381</v>
      </c>
      <c r="BM459" s="45">
        <v>1.33</v>
      </c>
      <c r="BN459" s="48">
        <v>1.33</v>
      </c>
      <c r="BO459"/>
      <c r="BP459"/>
      <c r="BQ459" t="str">
        <f t="shared" si="128"/>
        <v/>
      </c>
      <c r="BR459" t="str">
        <f t="shared" si="129"/>
        <v/>
      </c>
      <c r="BS459" t="str">
        <f t="shared" si="130"/>
        <v/>
      </c>
      <c r="BT459">
        <v>72</v>
      </c>
      <c r="BV459">
        <v>1</v>
      </c>
      <c r="CB459">
        <v>100</v>
      </c>
      <c r="CC459">
        <v>100</v>
      </c>
      <c r="CD459" t="s">
        <v>937</v>
      </c>
      <c r="CE459">
        <v>0</v>
      </c>
      <c r="CI459">
        <v>0</v>
      </c>
      <c r="CJ459">
        <v>0</v>
      </c>
      <c r="CM459">
        <v>0</v>
      </c>
      <c r="CO459">
        <v>0</v>
      </c>
      <c r="CP459">
        <v>0</v>
      </c>
      <c r="CQ459">
        <v>0</v>
      </c>
      <c r="CT459">
        <v>0</v>
      </c>
      <c r="CU459">
        <v>0</v>
      </c>
      <c r="CV459">
        <v>0</v>
      </c>
      <c r="CW459" t="e">
        <f>VLOOKUP(A459,'[1]NOUVEAUX TARIFS'!$A$1:$E$467,5,FALSE)</f>
        <v>#N/A</v>
      </c>
    </row>
    <row r="460" spans="1:101">
      <c r="A460" t="s">
        <v>836</v>
      </c>
      <c r="C460" t="str">
        <f>VLOOKUP(A460,'[1]PRIX D''ACHAT A JOUR'!$A$1:$C$477,3,FALSE)</f>
        <v>AS</v>
      </c>
      <c r="D460" t="s">
        <v>837</v>
      </c>
      <c r="E460">
        <v>16</v>
      </c>
      <c r="F460" t="s">
        <v>1031</v>
      </c>
      <c r="G460">
        <v>10</v>
      </c>
      <c r="H460" t="s">
        <v>1031</v>
      </c>
      <c r="M460" t="s">
        <v>1773</v>
      </c>
      <c r="N460" t="s">
        <v>836</v>
      </c>
      <c r="O460" t="s">
        <v>837</v>
      </c>
      <c r="P460" t="s">
        <v>931</v>
      </c>
      <c r="Q460">
        <v>1</v>
      </c>
      <c r="R460">
        <v>0</v>
      </c>
      <c r="S460" s="36" t="e">
        <f>VLOOKUP(N460,'[1]Stock définitif au 31122021'!$A$3:$G$422,5,FALSE)</f>
        <v>#N/A</v>
      </c>
      <c r="T460" s="36" t="e">
        <f>VLOOKUP(N460,'[1]Stock définitif au 31122021'!$A$3:$G$422,6,FALSE)</f>
        <v>#N/A</v>
      </c>
      <c r="U460" s="36" t="e">
        <f>VLOOKUP(N460,'[1]Stock définitif au 31122021'!$A$3:$G$422,3,FALSE)</f>
        <v>#N/A</v>
      </c>
      <c r="V460">
        <v>45.73</v>
      </c>
      <c r="W460">
        <f>VLOOKUP(A460,'[1]EXPORT ARTICLES 03012022'!$A$1:$R$883,18,FALSE)</f>
        <v>45.73</v>
      </c>
      <c r="X460" s="45">
        <f>VLOOKUP(A460,'[1]PRIX D''ACHAT A JOUR'!$A$1:$G$477,7,FALSE)</f>
        <v>45.73</v>
      </c>
      <c r="Y460" s="46"/>
      <c r="Z460" s="46"/>
      <c r="AB460" s="41">
        <f>X460</f>
        <v>45.73</v>
      </c>
      <c r="AC460" s="42" t="s">
        <v>2917</v>
      </c>
      <c r="AD460">
        <v>45.73</v>
      </c>
      <c r="AE460" t="s">
        <v>932</v>
      </c>
      <c r="AF460">
        <v>0</v>
      </c>
      <c r="AI460" t="s">
        <v>933</v>
      </c>
      <c r="AJ460" t="s">
        <v>934</v>
      </c>
      <c r="AM460" t="s">
        <v>935</v>
      </c>
      <c r="AN460" t="s">
        <v>936</v>
      </c>
      <c r="AP460">
        <v>0</v>
      </c>
      <c r="AQ460">
        <v>0</v>
      </c>
      <c r="AS460">
        <v>60</v>
      </c>
      <c r="AT460" s="47">
        <f t="shared" si="135"/>
        <v>60.820900000000002</v>
      </c>
      <c r="AU460" s="60">
        <f t="shared" si="136"/>
        <v>60.820900000000002</v>
      </c>
      <c r="AV460" s="48"/>
      <c r="AW460" s="48"/>
      <c r="AX460">
        <v>2</v>
      </c>
      <c r="AY460">
        <v>0</v>
      </c>
      <c r="BK460" s="43">
        <f t="shared" si="124"/>
        <v>1.3681666666666696E-2</v>
      </c>
      <c r="BL460" s="9">
        <f t="shared" si="133"/>
        <v>1.3120489831620381</v>
      </c>
      <c r="BM460" s="45">
        <v>1.33</v>
      </c>
      <c r="BN460" s="48">
        <v>1.33</v>
      </c>
      <c r="BO460"/>
      <c r="BP460">
        <f>VLOOKUP(A460,'[1]Synthèse ventes 2021'!$A$1:$C$457,3,FALSE)</f>
        <v>4</v>
      </c>
      <c r="BQ460">
        <f t="shared" si="128"/>
        <v>215.84559999999996</v>
      </c>
      <c r="BR460">
        <f t="shared" si="129"/>
        <v>287.07464799999997</v>
      </c>
      <c r="BS460">
        <f t="shared" si="130"/>
        <v>71.229048000000006</v>
      </c>
      <c r="BT460">
        <v>72</v>
      </c>
      <c r="BV460">
        <v>1</v>
      </c>
      <c r="BW460">
        <v>567</v>
      </c>
      <c r="CB460">
        <v>100</v>
      </c>
      <c r="CC460">
        <v>100</v>
      </c>
      <c r="CD460" t="s">
        <v>937</v>
      </c>
      <c r="CE460">
        <v>0</v>
      </c>
      <c r="CI460">
        <v>0</v>
      </c>
      <c r="CJ460">
        <v>0</v>
      </c>
      <c r="CM460">
        <v>0</v>
      </c>
      <c r="CO460">
        <v>0</v>
      </c>
      <c r="CP460">
        <v>0</v>
      </c>
      <c r="CQ460">
        <v>0</v>
      </c>
      <c r="CT460">
        <v>0</v>
      </c>
      <c r="CU460">
        <v>0</v>
      </c>
      <c r="CV460">
        <v>0</v>
      </c>
      <c r="CW460" t="e">
        <f>VLOOKUP(A460,'[1]NOUVEAUX TARIFS'!$A$1:$E$467,5,FALSE)</f>
        <v>#N/A</v>
      </c>
    </row>
    <row r="461" spans="1:101" hidden="1">
      <c r="A461" t="s">
        <v>957</v>
      </c>
      <c r="C461" t="str">
        <f>VLOOKUP(A461,'[1]PRIX D''ACHAT A JOUR'!$A$1:$C$477,3,FALSE)</f>
        <v>AN</v>
      </c>
      <c r="D461" t="s">
        <v>958</v>
      </c>
      <c r="E461">
        <v>10</v>
      </c>
      <c r="F461" t="s">
        <v>938</v>
      </c>
      <c r="G461">
        <v>8</v>
      </c>
      <c r="H461" t="s">
        <v>938</v>
      </c>
      <c r="M461" t="s">
        <v>959</v>
      </c>
      <c r="N461" t="s">
        <v>957</v>
      </c>
      <c r="O461" t="s">
        <v>958</v>
      </c>
      <c r="Q461">
        <v>1</v>
      </c>
      <c r="R461">
        <v>1</v>
      </c>
      <c r="S461" s="36" t="e">
        <f>VLOOKUP(N461,'[1]Stock définitif au 31122021'!$A$3:$G$422,5,FALSE)</f>
        <v>#N/A</v>
      </c>
      <c r="T461" s="36" t="e">
        <f>VLOOKUP(N461,'[1]Stock définitif au 31122021'!$A$3:$G$422,6,FALSE)</f>
        <v>#N/A</v>
      </c>
      <c r="U461" s="36" t="e">
        <f>VLOOKUP(N461,'[1]Stock définitif au 31122021'!$A$3:$G$422,3,FALSE)</f>
        <v>#N/A</v>
      </c>
      <c r="V461">
        <v>2.19</v>
      </c>
      <c r="W461">
        <f>VLOOKUP(A461,'[1]EXPORT ARTICLES 03012022'!$A$1:$R$883,18,FALSE)</f>
        <v>2.19</v>
      </c>
      <c r="X461" s="45">
        <f>VLOOKUP(A461,'[1]PRIX D''ACHAT A JOUR'!$A$1:$G$477,7,FALSE)</f>
        <v>2.19</v>
      </c>
      <c r="Y461" s="46"/>
      <c r="Z461" s="46"/>
      <c r="AB461" s="41">
        <f>X461</f>
        <v>2.19</v>
      </c>
      <c r="AC461" s="42" t="s">
        <v>2917</v>
      </c>
      <c r="AD461">
        <v>2.19</v>
      </c>
      <c r="AE461" t="s">
        <v>932</v>
      </c>
      <c r="AF461">
        <v>0</v>
      </c>
      <c r="AI461" t="s">
        <v>933</v>
      </c>
      <c r="AJ461" t="s">
        <v>934</v>
      </c>
      <c r="AM461" t="s">
        <v>935</v>
      </c>
      <c r="AN461" t="s">
        <v>936</v>
      </c>
      <c r="AO461">
        <v>1</v>
      </c>
      <c r="AP461">
        <v>0</v>
      </c>
      <c r="AQ461">
        <v>0</v>
      </c>
      <c r="AS461">
        <v>3.55</v>
      </c>
      <c r="AT461" s="47">
        <f t="shared" si="135"/>
        <v>3.8325</v>
      </c>
      <c r="AU461" s="48">
        <f t="shared" si="136"/>
        <v>3.8325</v>
      </c>
      <c r="AV461" s="48"/>
      <c r="AW461" s="48"/>
      <c r="AX461">
        <v>2</v>
      </c>
      <c r="AY461">
        <v>0</v>
      </c>
      <c r="BK461" s="43">
        <f t="shared" si="124"/>
        <v>7.9577464788732455E-2</v>
      </c>
      <c r="BL461" s="9">
        <f t="shared" si="133"/>
        <v>1.6210045662100456</v>
      </c>
      <c r="BM461" s="45">
        <v>1.75</v>
      </c>
      <c r="BN461" s="48">
        <v>1.75</v>
      </c>
      <c r="BO461"/>
      <c r="BP461"/>
      <c r="BQ461" t="str">
        <f t="shared" si="128"/>
        <v/>
      </c>
      <c r="BR461" t="str">
        <f t="shared" si="129"/>
        <v/>
      </c>
      <c r="BS461" t="str">
        <f t="shared" si="130"/>
        <v/>
      </c>
      <c r="BT461">
        <v>4.26</v>
      </c>
      <c r="CB461">
        <v>100</v>
      </c>
      <c r="CC461">
        <v>100</v>
      </c>
      <c r="CD461" t="s">
        <v>951</v>
      </c>
      <c r="CE461">
        <v>0</v>
      </c>
      <c r="CI461">
        <v>0</v>
      </c>
      <c r="CJ461">
        <v>0</v>
      </c>
      <c r="CM461">
        <v>0</v>
      </c>
      <c r="CO461">
        <v>0</v>
      </c>
      <c r="CP461">
        <v>0</v>
      </c>
      <c r="CQ461">
        <v>0</v>
      </c>
      <c r="CT461">
        <v>0</v>
      </c>
      <c r="CU461">
        <v>0</v>
      </c>
      <c r="CV461">
        <v>0</v>
      </c>
      <c r="CW461" t="e">
        <f>VLOOKUP(A461,'[1]NOUVEAUX TARIFS'!$A$1:$E$467,5,FALSE)</f>
        <v>#N/A</v>
      </c>
    </row>
    <row r="462" spans="1:101" hidden="1">
      <c r="A462" t="s">
        <v>1213</v>
      </c>
      <c r="C462" t="e">
        <f>VLOOKUP(A462,'[1]PRIX D''ACHAT A JOUR'!$A$1:$C$477,3,FALSE)</f>
        <v>#N/A</v>
      </c>
      <c r="D462" t="s">
        <v>1214</v>
      </c>
      <c r="Q462">
        <v>0</v>
      </c>
      <c r="R462">
        <v>0</v>
      </c>
      <c r="S462" s="36" t="e">
        <f>VLOOKUP(N462,'[1]Stock définitif au 31122021'!$A$3:$G$422,5,FALSE)</f>
        <v>#N/A</v>
      </c>
      <c r="T462" s="36" t="e">
        <f>VLOOKUP(N462,'[1]Stock définitif au 31122021'!$A$3:$G$422,6,FALSE)</f>
        <v>#N/A</v>
      </c>
      <c r="U462" s="36" t="e">
        <f>VLOOKUP(N462,'[1]Stock définitif au 31122021'!$A$3:$G$422,3,FALSE)</f>
        <v>#N/A</v>
      </c>
      <c r="V462">
        <v>0</v>
      </c>
      <c r="W462">
        <f>VLOOKUP(A462,'[1]EXPORT ARTICLES 03012022'!$A$1:$R$883,18,FALSE)</f>
        <v>0</v>
      </c>
      <c r="X462" s="45" t="e">
        <f>VLOOKUP(A462,'[1]PRIX D''ACHAT A JOUR'!$A$1:$G$477,7,FALSE)</f>
        <v>#N/A</v>
      </c>
      <c r="Y462" s="46">
        <v>0</v>
      </c>
      <c r="Z462" s="46"/>
      <c r="AB462" s="42" t="e">
        <f>VLOOKUP(A462,'[1]PRIX D''ACHAT A JOUR'!$A$1:$J$477,10,FALSE)</f>
        <v>#N/A</v>
      </c>
      <c r="AC462" s="48"/>
      <c r="AD462">
        <v>0</v>
      </c>
      <c r="AF462">
        <v>0</v>
      </c>
      <c r="AI462" t="s">
        <v>933</v>
      </c>
      <c r="AJ462" t="s">
        <v>934</v>
      </c>
      <c r="AM462" t="s">
        <v>935</v>
      </c>
      <c r="AN462" t="s">
        <v>936</v>
      </c>
      <c r="AO462">
        <v>1</v>
      </c>
      <c r="AP462">
        <v>3</v>
      </c>
      <c r="AQ462">
        <v>0</v>
      </c>
      <c r="AS462">
        <v>0</v>
      </c>
      <c r="AT462" s="47" t="e">
        <f t="shared" si="135"/>
        <v>#N/A</v>
      </c>
      <c r="AU462" s="48" t="e">
        <f t="shared" si="136"/>
        <v>#N/A</v>
      </c>
      <c r="AV462" s="48"/>
      <c r="AW462" s="48"/>
      <c r="AX462">
        <v>2</v>
      </c>
      <c r="AY462">
        <v>0</v>
      </c>
      <c r="BB462">
        <v>1</v>
      </c>
      <c r="BC462">
        <v>1</v>
      </c>
      <c r="BK462" s="43" t="e">
        <f t="shared" si="124"/>
        <v>#N/A</v>
      </c>
      <c r="BL462" s="9">
        <v>0</v>
      </c>
      <c r="BM462" s="45"/>
      <c r="BN462" s="48"/>
      <c r="BO462">
        <v>1</v>
      </c>
      <c r="BP462"/>
      <c r="BQ462" t="str">
        <f t="shared" si="128"/>
        <v/>
      </c>
      <c r="BR462" t="str">
        <f t="shared" si="129"/>
        <v/>
      </c>
      <c r="BS462" t="str">
        <f t="shared" si="130"/>
        <v/>
      </c>
      <c r="BT462">
        <v>0</v>
      </c>
      <c r="CB462">
        <v>100</v>
      </c>
      <c r="CC462">
        <v>100</v>
      </c>
      <c r="CD462" t="s">
        <v>960</v>
      </c>
      <c r="CE462">
        <v>0</v>
      </c>
      <c r="CI462">
        <v>0</v>
      </c>
      <c r="CJ462">
        <v>0</v>
      </c>
      <c r="CM462">
        <v>0</v>
      </c>
      <c r="CO462">
        <v>0</v>
      </c>
      <c r="CP462">
        <v>0</v>
      </c>
      <c r="CQ462">
        <v>0</v>
      </c>
      <c r="CT462">
        <v>0</v>
      </c>
      <c r="CU462">
        <v>0</v>
      </c>
      <c r="CV462">
        <v>0</v>
      </c>
      <c r="CW462" t="e">
        <f>VLOOKUP(A462,'[1]NOUVEAUX TARIFS'!$A$1:$E$467,5,FALSE)</f>
        <v>#N/A</v>
      </c>
    </row>
    <row r="463" spans="1:101" hidden="1">
      <c r="A463" t="s">
        <v>1211</v>
      </c>
      <c r="C463" t="e">
        <f>VLOOKUP(A463,'[1]PRIX D''ACHAT A JOUR'!$A$1:$C$477,3,FALSE)</f>
        <v>#N/A</v>
      </c>
      <c r="D463" t="s">
        <v>1212</v>
      </c>
      <c r="Q463">
        <v>0</v>
      </c>
      <c r="R463">
        <v>0</v>
      </c>
      <c r="S463" s="36" t="e">
        <f>VLOOKUP(N463,'[1]Stock définitif au 31122021'!$A$3:$G$422,5,FALSE)</f>
        <v>#N/A</v>
      </c>
      <c r="T463" s="36" t="e">
        <f>VLOOKUP(N463,'[1]Stock définitif au 31122021'!$A$3:$G$422,6,FALSE)</f>
        <v>#N/A</v>
      </c>
      <c r="U463" s="36" t="e">
        <f>VLOOKUP(N463,'[1]Stock définitif au 31122021'!$A$3:$G$422,3,FALSE)</f>
        <v>#N/A</v>
      </c>
      <c r="V463">
        <v>0</v>
      </c>
      <c r="W463">
        <f>VLOOKUP(A463,'[1]EXPORT ARTICLES 03012022'!$A$1:$R$883,18,FALSE)</f>
        <v>0</v>
      </c>
      <c r="X463" s="45" t="e">
        <f>VLOOKUP(A463,'[1]PRIX D''ACHAT A JOUR'!$A$1:$G$477,7,FALSE)</f>
        <v>#N/A</v>
      </c>
      <c r="Y463" s="46">
        <v>0</v>
      </c>
      <c r="Z463" s="46"/>
      <c r="AB463" s="42" t="e">
        <f>VLOOKUP(A463,'[1]PRIX D''ACHAT A JOUR'!$A$1:$J$477,10,FALSE)</f>
        <v>#N/A</v>
      </c>
      <c r="AC463" s="48"/>
      <c r="AD463">
        <v>0</v>
      </c>
      <c r="AF463">
        <v>0</v>
      </c>
      <c r="AI463" t="s">
        <v>933</v>
      </c>
      <c r="AJ463" t="s">
        <v>934</v>
      </c>
      <c r="AM463" t="s">
        <v>935</v>
      </c>
      <c r="AN463" t="s">
        <v>936</v>
      </c>
      <c r="AO463">
        <v>1</v>
      </c>
      <c r="AP463">
        <v>3</v>
      </c>
      <c r="AQ463">
        <v>0</v>
      </c>
      <c r="AS463">
        <v>0</v>
      </c>
      <c r="AT463" s="47" t="e">
        <f t="shared" si="135"/>
        <v>#N/A</v>
      </c>
      <c r="AU463" s="48" t="e">
        <f t="shared" si="136"/>
        <v>#N/A</v>
      </c>
      <c r="AV463" s="48"/>
      <c r="AW463" s="48"/>
      <c r="AX463">
        <v>2</v>
      </c>
      <c r="AY463">
        <v>0</v>
      </c>
      <c r="BB463">
        <v>1</v>
      </c>
      <c r="BC463">
        <v>1</v>
      </c>
      <c r="BK463" s="43" t="e">
        <f t="shared" si="124"/>
        <v>#N/A</v>
      </c>
      <c r="BL463" s="9">
        <v>0</v>
      </c>
      <c r="BM463" s="45"/>
      <c r="BN463" s="48"/>
      <c r="BO463">
        <v>1</v>
      </c>
      <c r="BP463"/>
      <c r="BQ463" t="str">
        <f t="shared" si="128"/>
        <v/>
      </c>
      <c r="BR463" t="str">
        <f t="shared" si="129"/>
        <v/>
      </c>
      <c r="BS463" t="str">
        <f t="shared" si="130"/>
        <v/>
      </c>
      <c r="BT463">
        <v>0</v>
      </c>
      <c r="CB463">
        <v>100</v>
      </c>
      <c r="CC463">
        <v>100</v>
      </c>
      <c r="CD463" t="s">
        <v>960</v>
      </c>
      <c r="CE463">
        <v>0</v>
      </c>
      <c r="CI463">
        <v>0</v>
      </c>
      <c r="CJ463">
        <v>0</v>
      </c>
      <c r="CM463">
        <v>0</v>
      </c>
      <c r="CO463">
        <v>0</v>
      </c>
      <c r="CP463">
        <v>0</v>
      </c>
      <c r="CQ463">
        <v>0</v>
      </c>
      <c r="CT463">
        <v>0</v>
      </c>
      <c r="CU463">
        <v>0</v>
      </c>
      <c r="CV463">
        <v>0</v>
      </c>
      <c r="CW463" t="e">
        <f>VLOOKUP(A463,'[1]NOUVEAUX TARIFS'!$A$1:$E$467,5,FALSE)</f>
        <v>#N/A</v>
      </c>
    </row>
    <row r="464" spans="1:101">
      <c r="A464" t="s">
        <v>686</v>
      </c>
      <c r="C464" t="e">
        <f>VLOOKUP(A464,'[1]PRIX D''ACHAT A JOUR'!$A$1:$C$477,3,FALSE)</f>
        <v>#N/A</v>
      </c>
      <c r="D464" t="s">
        <v>2614</v>
      </c>
      <c r="E464">
        <v>10</v>
      </c>
      <c r="F464" t="s">
        <v>938</v>
      </c>
      <c r="G464">
        <v>8</v>
      </c>
      <c r="H464" t="s">
        <v>938</v>
      </c>
      <c r="M464" t="s">
        <v>943</v>
      </c>
      <c r="N464" t="s">
        <v>944</v>
      </c>
      <c r="O464" t="s">
        <v>945</v>
      </c>
      <c r="Q464">
        <v>1</v>
      </c>
      <c r="R464">
        <v>0</v>
      </c>
      <c r="S464" s="36" t="e">
        <f>VLOOKUP(N464,'[1]Stock définitif au 31122021'!$A$3:$G$422,5,FALSE)</f>
        <v>#N/A</v>
      </c>
      <c r="T464" s="36" t="e">
        <f>VLOOKUP(N464,'[1]Stock définitif au 31122021'!$A$3:$G$422,6,FALSE)</f>
        <v>#N/A</v>
      </c>
      <c r="U464" s="36" t="e">
        <f>VLOOKUP(N464,'[1]Stock définitif au 31122021'!$A$3:$G$422,3,FALSE)</f>
        <v>#N/A</v>
      </c>
      <c r="V464">
        <v>0</v>
      </c>
      <c r="W464">
        <f>VLOOKUP(A464,'[1]EXPORT ARTICLES 03012022'!$A$1:$R$883,18,FALSE)</f>
        <v>0</v>
      </c>
      <c r="X464" s="45">
        <f>VLOOKUP(A464,'[1]NOMENCLATURE 2801'!$B$1:$P$3420,14,FALSE)</f>
        <v>35.488000000000007</v>
      </c>
      <c r="Y464" s="46">
        <v>0</v>
      </c>
      <c r="Z464" s="46"/>
      <c r="AB464" s="42">
        <f>VLOOKUP(A464,'[1]NOMENCLATURE 2801'!$B$1:$P$3420,15,FALSE)</f>
        <v>33.838000000000001</v>
      </c>
      <c r="AC464" s="42" t="s">
        <v>2917</v>
      </c>
      <c r="AD464">
        <v>0</v>
      </c>
      <c r="AE464" t="s">
        <v>932</v>
      </c>
      <c r="AF464">
        <v>0</v>
      </c>
      <c r="AI464" t="s">
        <v>933</v>
      </c>
      <c r="AJ464" t="s">
        <v>934</v>
      </c>
      <c r="AM464" t="s">
        <v>935</v>
      </c>
      <c r="AN464" t="s">
        <v>936</v>
      </c>
      <c r="AP464">
        <v>0</v>
      </c>
      <c r="AQ464">
        <v>0</v>
      </c>
      <c r="AS464">
        <v>60</v>
      </c>
      <c r="AT464" s="47">
        <f>VLOOKUP(A464,'[1]NOMENCLATURE 2801'!$B$1:$V$3418,20,FALSE)</f>
        <v>63.824300000000001</v>
      </c>
      <c r="AU464" s="48">
        <f>VLOOKUP(A464,'[1]NOMENCLATURE 2801'!$B$1:$V$3418,21,FALSE)</f>
        <v>60.111800000000009</v>
      </c>
      <c r="AV464" s="48"/>
      <c r="AW464" s="48"/>
      <c r="AX464">
        <v>3</v>
      </c>
      <c r="AY464">
        <v>0</v>
      </c>
      <c r="AZ464">
        <v>1</v>
      </c>
      <c r="BB464">
        <v>1</v>
      </c>
      <c r="BC464">
        <v>1</v>
      </c>
      <c r="BD464">
        <v>1</v>
      </c>
      <c r="BE464">
        <v>1</v>
      </c>
      <c r="BK464" s="43">
        <f t="shared" si="124"/>
        <v>1.8633333333334908E-3</v>
      </c>
      <c r="BL464"/>
      <c r="BM464" s="45">
        <f>AT464/X464</f>
        <v>1.7984755410279527</v>
      </c>
      <c r="BN464" s="48">
        <f>AU464/AB464</f>
        <v>1.776458419528341</v>
      </c>
      <c r="BO464"/>
      <c r="BP464">
        <f>VLOOKUP(A464,'[1]Synthèse ventes 2021'!$A$1:$C$457,3,FALSE)</f>
        <v>2</v>
      </c>
      <c r="BQ464">
        <f t="shared" si="128"/>
        <v>79.857680000000002</v>
      </c>
      <c r="BR464">
        <f t="shared" si="129"/>
        <v>141.86384800000002</v>
      </c>
      <c r="BS464">
        <f t="shared" si="130"/>
        <v>62.006168000000017</v>
      </c>
      <c r="BT464">
        <v>72</v>
      </c>
      <c r="BV464">
        <v>1</v>
      </c>
      <c r="CB464">
        <v>100</v>
      </c>
      <c r="CC464">
        <v>100</v>
      </c>
      <c r="CD464" t="s">
        <v>946</v>
      </c>
      <c r="CE464">
        <v>0</v>
      </c>
      <c r="CI464">
        <v>0</v>
      </c>
      <c r="CJ464">
        <v>0</v>
      </c>
      <c r="CM464">
        <v>0</v>
      </c>
      <c r="CO464">
        <v>0</v>
      </c>
      <c r="CP464">
        <v>0</v>
      </c>
      <c r="CQ464">
        <v>0</v>
      </c>
      <c r="CT464">
        <v>0</v>
      </c>
      <c r="CU464">
        <v>0</v>
      </c>
      <c r="CV464">
        <v>0</v>
      </c>
      <c r="CW464">
        <f>VLOOKUP(A464,'[1]NOUVEAUX TARIFS'!$A$1:$E$467,5,FALSE)</f>
        <v>60.111800000000009</v>
      </c>
    </row>
    <row r="465" spans="1:101">
      <c r="A465" t="s">
        <v>492</v>
      </c>
      <c r="C465" t="str">
        <f>VLOOKUP(A465,'[1]PRIX D''ACHAT A JOUR'!$A$1:$C$477,3,FALSE)</f>
        <v>AS</v>
      </c>
      <c r="D465" t="s">
        <v>493</v>
      </c>
      <c r="E465">
        <v>14</v>
      </c>
      <c r="F465" t="s">
        <v>1409</v>
      </c>
      <c r="G465">
        <v>9</v>
      </c>
      <c r="H465" t="s">
        <v>1409</v>
      </c>
      <c r="M465" t="s">
        <v>1410</v>
      </c>
      <c r="N465" t="s">
        <v>735</v>
      </c>
      <c r="O465" t="s">
        <v>1416</v>
      </c>
      <c r="P465" t="s">
        <v>931</v>
      </c>
      <c r="Q465">
        <v>1</v>
      </c>
      <c r="R465">
        <v>1</v>
      </c>
      <c r="S465" s="36">
        <f>VLOOKUP(N465,'[1]Stock définitif au 31122021'!$A$3:$G$422,5,FALSE)</f>
        <v>86</v>
      </c>
      <c r="T465" s="36">
        <f>VLOOKUP(N465,'[1]Stock définitif au 31122021'!$A$3:$G$422,6,FALSE)</f>
        <v>32.729999999999997</v>
      </c>
      <c r="U465" s="36" t="str">
        <f>VLOOKUP(N465,'[1]Stock définitif au 31122021'!$A$3:$G$422,3,FALSE)</f>
        <v>AS</v>
      </c>
      <c r="V465">
        <v>45.76</v>
      </c>
      <c r="W465">
        <f>VLOOKUP(A465,'[1]EXPORT ARTICLES 03012022'!$A$1:$R$883,18,FALSE)</f>
        <v>45.76</v>
      </c>
      <c r="X465" s="47">
        <f>VLOOKUP(A465,'[1]PRIX D''ACHAT A JOUR'!$A$1:$G$477,7,FALSE)</f>
        <v>45.73</v>
      </c>
      <c r="Y465" s="46"/>
      <c r="Z465" s="46"/>
      <c r="AA465" s="53">
        <v>0.05</v>
      </c>
      <c r="AB465" s="41">
        <f>X465*(1+AA465)</f>
        <v>48.016500000000001</v>
      </c>
      <c r="AC465" s="42" t="s">
        <v>2917</v>
      </c>
      <c r="AD465">
        <v>45.76</v>
      </c>
      <c r="AE465" t="s">
        <v>932</v>
      </c>
      <c r="AF465">
        <v>0</v>
      </c>
      <c r="AI465" t="s">
        <v>933</v>
      </c>
      <c r="AJ465" t="s">
        <v>934</v>
      </c>
      <c r="AM465" t="s">
        <v>935</v>
      </c>
      <c r="AN465" t="s">
        <v>936</v>
      </c>
      <c r="AP465">
        <v>0</v>
      </c>
      <c r="AQ465">
        <v>0</v>
      </c>
      <c r="AS465">
        <v>58.8</v>
      </c>
      <c r="AT465" s="47">
        <f>X465*BM465</f>
        <v>60.820900000000002</v>
      </c>
      <c r="AU465" s="49">
        <f>AB465*BN465</f>
        <v>63.861945000000006</v>
      </c>
      <c r="AV465" s="48"/>
      <c r="AW465" s="48"/>
      <c r="AX465">
        <v>2</v>
      </c>
      <c r="AY465">
        <v>0</v>
      </c>
      <c r="BK465" s="43">
        <f t="shared" si="124"/>
        <v>8.608750000000015E-2</v>
      </c>
      <c r="BL465" s="9">
        <f>AS465/V465</f>
        <v>1.284965034965035</v>
      </c>
      <c r="BM465" s="45">
        <v>1.33</v>
      </c>
      <c r="BN465" s="48">
        <v>1.33</v>
      </c>
      <c r="BO465"/>
      <c r="BP465">
        <f>VLOOKUP(A465,'[1]Synthèse ventes 2021'!$A$1:$C$457,3,FALSE)</f>
        <v>14</v>
      </c>
      <c r="BQ465">
        <f t="shared" si="128"/>
        <v>793.23257999999998</v>
      </c>
      <c r="BR465">
        <f t="shared" si="129"/>
        <v>1054.9993314000001</v>
      </c>
      <c r="BS465">
        <f t="shared" si="130"/>
        <v>261.76675140000009</v>
      </c>
      <c r="BT465">
        <v>70.56</v>
      </c>
      <c r="BV465">
        <v>1</v>
      </c>
      <c r="BW465">
        <v>438</v>
      </c>
      <c r="CB465">
        <v>100</v>
      </c>
      <c r="CC465">
        <v>100</v>
      </c>
      <c r="CD465" t="s">
        <v>937</v>
      </c>
      <c r="CE465">
        <v>0</v>
      </c>
      <c r="CI465">
        <v>0</v>
      </c>
      <c r="CJ465">
        <v>0</v>
      </c>
      <c r="CM465">
        <v>0</v>
      </c>
      <c r="CO465">
        <v>0</v>
      </c>
      <c r="CP465">
        <v>0</v>
      </c>
      <c r="CQ465">
        <v>0</v>
      </c>
      <c r="CT465">
        <v>0</v>
      </c>
      <c r="CU465">
        <v>0</v>
      </c>
      <c r="CV465">
        <v>0</v>
      </c>
      <c r="CW465">
        <f>VLOOKUP(A465,'[1]NOUVEAUX TARIFS'!$A$1:$E$467,5,FALSE)</f>
        <v>63.861945000000006</v>
      </c>
    </row>
    <row r="466" spans="1:101">
      <c r="A466" t="s">
        <v>76</v>
      </c>
      <c r="C466" t="e">
        <f>VLOOKUP(A466,'[1]PRIX D''ACHAT A JOUR'!$A$1:$C$477,3,FALSE)</f>
        <v>#N/A</v>
      </c>
      <c r="D466" t="s">
        <v>77</v>
      </c>
      <c r="E466">
        <v>1</v>
      </c>
      <c r="F466" t="s">
        <v>975</v>
      </c>
      <c r="G466">
        <v>11</v>
      </c>
      <c r="H466" t="s">
        <v>2122</v>
      </c>
      <c r="K466">
        <v>1</v>
      </c>
      <c r="L466" t="s">
        <v>1108</v>
      </c>
      <c r="M466" t="s">
        <v>943</v>
      </c>
      <c r="N466" t="s">
        <v>944</v>
      </c>
      <c r="O466" t="s">
        <v>945</v>
      </c>
      <c r="Q466">
        <v>1</v>
      </c>
      <c r="R466">
        <v>0</v>
      </c>
      <c r="S466" s="36" t="e">
        <f>VLOOKUP(N466,'[1]Stock définitif au 31122021'!$A$3:$G$422,5,FALSE)</f>
        <v>#N/A</v>
      </c>
      <c r="T466" s="36" t="e">
        <f>VLOOKUP(N466,'[1]Stock définitif au 31122021'!$A$3:$G$422,6,FALSE)</f>
        <v>#N/A</v>
      </c>
      <c r="U466" s="36" t="e">
        <f>VLOOKUP(N466,'[1]Stock définitif au 31122021'!$A$3:$G$422,3,FALSE)</f>
        <v>#N/A</v>
      </c>
      <c r="V466" s="36" t="s">
        <v>2924</v>
      </c>
      <c r="W466">
        <f>VLOOKUP(A466,'[1]EXPORT ARTICLES 03012022'!$A$1:$R$883,18,FALSE)</f>
        <v>0</v>
      </c>
      <c r="X466" s="45">
        <f>VLOOKUP(A466,'[1]NOMENCLATURE 2801'!$B$1:$P$3420,14,FALSE)</f>
        <v>41.305</v>
      </c>
      <c r="Y466" s="46">
        <v>0</v>
      </c>
      <c r="Z466" s="46"/>
      <c r="AB466" s="42">
        <f>VLOOKUP(A466,'[1]NOMENCLATURE 2801'!$B$1:$P$3420,15,FALSE)</f>
        <v>44.523600000000002</v>
      </c>
      <c r="AC466" s="42" t="s">
        <v>2917</v>
      </c>
      <c r="AD466">
        <v>0</v>
      </c>
      <c r="AE466" t="s">
        <v>932</v>
      </c>
      <c r="AF466">
        <v>0</v>
      </c>
      <c r="AI466" t="s">
        <v>933</v>
      </c>
      <c r="AJ466" t="s">
        <v>934</v>
      </c>
      <c r="AM466" t="s">
        <v>935</v>
      </c>
      <c r="AN466" t="s">
        <v>936</v>
      </c>
      <c r="AP466">
        <v>0</v>
      </c>
      <c r="AQ466">
        <v>0</v>
      </c>
      <c r="AS466">
        <v>64.430000000000007</v>
      </c>
      <c r="AT466" s="47">
        <f>VLOOKUP(A466,'[1]NOMENCLATURE 2801'!$B$1:$V$3418,20,FALSE)</f>
        <v>59.419499999999999</v>
      </c>
      <c r="AU466" s="48">
        <f>VLOOKUP(A466,'[1]NOMENCLATURE 2801'!$B$1:$V$3418,21,FALSE)</f>
        <v>64.121400000000008</v>
      </c>
      <c r="AV466" s="48">
        <f>VLOOKUP(A466,'STEEVE RESTITUTION'!$A$3:$F$484,6,FALSE)</f>
        <v>64.427499999999995</v>
      </c>
      <c r="AW466" s="48">
        <f t="shared" ref="AW466" si="137">AU466-AV466</f>
        <v>-0.30609999999998649</v>
      </c>
      <c r="AX466">
        <v>2</v>
      </c>
      <c r="AY466">
        <v>0</v>
      </c>
      <c r="AZ466">
        <v>1</v>
      </c>
      <c r="BK466" s="43">
        <f t="shared" si="124"/>
        <v>-4.7896942418127952E-3</v>
      </c>
      <c r="BL466"/>
      <c r="BM466" s="45">
        <f>AT466/X466</f>
        <v>1.4385546544001937</v>
      </c>
      <c r="BN466" s="48">
        <f>AU466/AB466</f>
        <v>1.4401665633506726</v>
      </c>
      <c r="BO466"/>
      <c r="BP466">
        <f>VLOOKUP(A466,'[1]Synthèse ventes 2021'!$A$1:$C$457,3,FALSE)</f>
        <v>71</v>
      </c>
      <c r="BQ466">
        <f t="shared" si="128"/>
        <v>3730.1872079999998</v>
      </c>
      <c r="BR466">
        <f t="shared" si="129"/>
        <v>5372.0908920000002</v>
      </c>
      <c r="BS466">
        <f t="shared" si="130"/>
        <v>1641.9036840000003</v>
      </c>
      <c r="BT466">
        <v>77.319999999999993</v>
      </c>
      <c r="BV466">
        <v>1</v>
      </c>
      <c r="CB466">
        <v>100</v>
      </c>
      <c r="CC466">
        <v>100</v>
      </c>
      <c r="CD466" t="s">
        <v>1361</v>
      </c>
      <c r="CE466">
        <v>0</v>
      </c>
      <c r="CI466">
        <v>0</v>
      </c>
      <c r="CJ466">
        <v>0</v>
      </c>
      <c r="CM466">
        <v>0</v>
      </c>
      <c r="CO466">
        <v>0</v>
      </c>
      <c r="CP466">
        <v>0</v>
      </c>
      <c r="CQ466">
        <v>0</v>
      </c>
      <c r="CT466">
        <v>1</v>
      </c>
      <c r="CU466">
        <v>0</v>
      </c>
      <c r="CV466">
        <v>0</v>
      </c>
      <c r="CW466">
        <f>VLOOKUP(A466,'[1]NOUVEAUX TARIFS'!$A$1:$E$467,5,FALSE)</f>
        <v>64.427499999999995</v>
      </c>
    </row>
    <row r="467" spans="1:101">
      <c r="A467" t="s">
        <v>790</v>
      </c>
      <c r="C467" t="str">
        <f>VLOOKUP(A467,'[1]PRIX D''ACHAT A JOUR'!$A$1:$C$477,3,FALSE)</f>
        <v>AS</v>
      </c>
      <c r="D467" t="s">
        <v>791</v>
      </c>
      <c r="E467">
        <v>16</v>
      </c>
      <c r="F467" t="s">
        <v>1031</v>
      </c>
      <c r="G467">
        <v>10</v>
      </c>
      <c r="H467" t="s">
        <v>1031</v>
      </c>
      <c r="M467" t="s">
        <v>2068</v>
      </c>
      <c r="N467" t="s">
        <v>790</v>
      </c>
      <c r="O467" t="s">
        <v>791</v>
      </c>
      <c r="P467" t="s">
        <v>931</v>
      </c>
      <c r="Q467">
        <v>1</v>
      </c>
      <c r="R467">
        <v>0</v>
      </c>
      <c r="S467" s="36">
        <f>VLOOKUP(N467,'[1]Stock définitif au 31122021'!$A$3:$G$422,5,FALSE)</f>
        <v>10</v>
      </c>
      <c r="T467" s="36">
        <f>VLOOKUP(N467,'[1]Stock définitif au 31122021'!$A$3:$G$422,6,FALSE)</f>
        <v>48.49</v>
      </c>
      <c r="U467" s="36" t="str">
        <f>VLOOKUP(N467,'[1]Stock définitif au 31122021'!$A$3:$G$422,3,FALSE)</f>
        <v>AS</v>
      </c>
      <c r="V467">
        <v>48.49</v>
      </c>
      <c r="W467">
        <f>VLOOKUP(A467,'[1]EXPORT ARTICLES 03012022'!$A$1:$R$883,18,FALSE)</f>
        <v>48.49</v>
      </c>
      <c r="X467" s="45">
        <f>VLOOKUP(A467,'[1]PRIX D''ACHAT A JOUR'!$A$1:$G$477,7,FALSE)</f>
        <v>48.49</v>
      </c>
      <c r="Y467" s="46"/>
      <c r="Z467" s="46"/>
      <c r="AB467" s="41">
        <f>+X467</f>
        <v>48.49</v>
      </c>
      <c r="AC467" s="42" t="s">
        <v>2917</v>
      </c>
      <c r="AD467">
        <v>48.49</v>
      </c>
      <c r="AE467" t="s">
        <v>932</v>
      </c>
      <c r="AF467">
        <v>0</v>
      </c>
      <c r="AI467" t="s">
        <v>933</v>
      </c>
      <c r="AJ467" t="s">
        <v>934</v>
      </c>
      <c r="AM467" t="s">
        <v>935</v>
      </c>
      <c r="AN467" t="s">
        <v>936</v>
      </c>
      <c r="AP467">
        <v>0</v>
      </c>
      <c r="AQ467">
        <v>0</v>
      </c>
      <c r="AS467">
        <v>63.03</v>
      </c>
      <c r="AT467" s="47">
        <f>X467*BM467</f>
        <v>64.491700000000009</v>
      </c>
      <c r="AU467" s="60">
        <f>AB467*BN467</f>
        <v>64.491700000000009</v>
      </c>
      <c r="AV467" s="48"/>
      <c r="AW467" s="48"/>
      <c r="AX467">
        <v>2</v>
      </c>
      <c r="AY467">
        <v>0</v>
      </c>
      <c r="BK467" s="43">
        <f t="shared" si="124"/>
        <v>2.3190544185308703E-2</v>
      </c>
      <c r="BL467" s="9">
        <f>AS467/V467</f>
        <v>1.299855640338214</v>
      </c>
      <c r="BM467" s="45">
        <v>1.33</v>
      </c>
      <c r="BN467" s="48">
        <v>1.33</v>
      </c>
      <c r="BO467"/>
      <c r="BP467">
        <f>VLOOKUP(A467,'[1]Synthèse ventes 2021'!$A$1:$C$457,3,FALSE)</f>
        <v>2</v>
      </c>
      <c r="BQ467">
        <f t="shared" si="128"/>
        <v>114.43639999999999</v>
      </c>
      <c r="BR467">
        <f t="shared" si="129"/>
        <v>152.200412</v>
      </c>
      <c r="BS467">
        <f t="shared" si="130"/>
        <v>37.764012000000008</v>
      </c>
      <c r="BT467">
        <v>75.64</v>
      </c>
      <c r="BV467">
        <v>1</v>
      </c>
      <c r="BW467">
        <v>553</v>
      </c>
      <c r="CB467">
        <v>100</v>
      </c>
      <c r="CC467">
        <v>100</v>
      </c>
      <c r="CD467" t="s">
        <v>937</v>
      </c>
      <c r="CE467">
        <v>0</v>
      </c>
      <c r="CI467">
        <v>0</v>
      </c>
      <c r="CJ467">
        <v>0</v>
      </c>
      <c r="CM467">
        <v>0</v>
      </c>
      <c r="CO467">
        <v>0</v>
      </c>
      <c r="CP467">
        <v>0</v>
      </c>
      <c r="CQ467">
        <v>0</v>
      </c>
      <c r="CT467">
        <v>0</v>
      </c>
      <c r="CU467">
        <v>0</v>
      </c>
      <c r="CV467">
        <v>0</v>
      </c>
      <c r="CW467">
        <f>VLOOKUP(A467,'[1]NOUVEAUX TARIFS'!$A$1:$E$467,5,FALSE)</f>
        <v>64.491700000000009</v>
      </c>
    </row>
    <row r="468" spans="1:101" hidden="1">
      <c r="A468" t="s">
        <v>1558</v>
      </c>
      <c r="C468" t="e">
        <f>VLOOKUP(A468,'[1]PRIX D''ACHAT A JOUR'!$A$1:$C$477,3,FALSE)</f>
        <v>#N/A</v>
      </c>
      <c r="D468" t="s">
        <v>1559</v>
      </c>
      <c r="E468">
        <v>9</v>
      </c>
      <c r="F468" t="s">
        <v>1222</v>
      </c>
      <c r="G468">
        <v>5</v>
      </c>
      <c r="H468" t="s">
        <v>1222</v>
      </c>
      <c r="K468">
        <v>3</v>
      </c>
      <c r="L468" t="s">
        <v>1223</v>
      </c>
      <c r="Q468">
        <v>0</v>
      </c>
      <c r="R468">
        <v>0</v>
      </c>
      <c r="S468" s="36" t="e">
        <f>VLOOKUP(N468,'[1]Stock définitif au 31122021'!$A$3:$G$422,5,FALSE)</f>
        <v>#N/A</v>
      </c>
      <c r="T468" s="36" t="e">
        <f>VLOOKUP(N468,'[1]Stock définitif au 31122021'!$A$3:$G$422,6,FALSE)</f>
        <v>#N/A</v>
      </c>
      <c r="U468" s="36" t="e">
        <f>VLOOKUP(N468,'[1]Stock définitif au 31122021'!$A$3:$G$422,3,FALSE)</f>
        <v>#N/A</v>
      </c>
      <c r="V468">
        <v>0</v>
      </c>
      <c r="W468">
        <f>VLOOKUP(A468,'[1]EXPORT ARTICLES 03012022'!$A$1:$R$883,18,FALSE)</f>
        <v>0</v>
      </c>
      <c r="X468" s="45" t="e">
        <f>VLOOKUP(A468,'[1]PRIX D''ACHAT A JOUR'!$A$1:$G$477,7,FALSE)</f>
        <v>#N/A</v>
      </c>
      <c r="Y468" s="46">
        <v>0</v>
      </c>
      <c r="Z468" s="46"/>
      <c r="AB468" s="42" t="e">
        <f>VLOOKUP(A468,'[1]PRIX D''ACHAT A JOUR'!$A$1:$J$477,10,FALSE)</f>
        <v>#N/A</v>
      </c>
      <c r="AC468" s="48"/>
      <c r="AD468">
        <v>0</v>
      </c>
      <c r="AF468">
        <v>0</v>
      </c>
      <c r="AI468" t="s">
        <v>933</v>
      </c>
      <c r="AJ468" t="s">
        <v>934</v>
      </c>
      <c r="AM468" t="s">
        <v>935</v>
      </c>
      <c r="AN468" t="s">
        <v>936</v>
      </c>
      <c r="AP468">
        <v>0</v>
      </c>
      <c r="AQ468">
        <v>0</v>
      </c>
      <c r="AS468">
        <v>30.45</v>
      </c>
      <c r="AT468" s="47" t="e">
        <f>X468*BM468</f>
        <v>#N/A</v>
      </c>
      <c r="AU468" s="48" t="e">
        <f>AB468*BN468</f>
        <v>#N/A</v>
      </c>
      <c r="AV468" s="48"/>
      <c r="AW468" s="48"/>
      <c r="AX468">
        <v>2</v>
      </c>
      <c r="AY468">
        <v>0</v>
      </c>
      <c r="AZ468">
        <v>1</v>
      </c>
      <c r="BB468">
        <v>1</v>
      </c>
      <c r="BC468">
        <v>1</v>
      </c>
      <c r="BK468" s="43" t="e">
        <f t="shared" si="124"/>
        <v>#N/A</v>
      </c>
      <c r="BL468" s="9">
        <v>0</v>
      </c>
      <c r="BM468" s="45"/>
      <c r="BN468" s="48"/>
      <c r="BO468">
        <v>1</v>
      </c>
      <c r="BP468"/>
      <c r="BQ468" t="str">
        <f t="shared" si="128"/>
        <v/>
      </c>
      <c r="BR468" t="str">
        <f t="shared" si="129"/>
        <v/>
      </c>
      <c r="BS468" t="str">
        <f t="shared" si="130"/>
        <v/>
      </c>
      <c r="BT468">
        <v>36.54</v>
      </c>
      <c r="CB468">
        <v>100</v>
      </c>
      <c r="CC468">
        <v>100</v>
      </c>
      <c r="CD468" t="s">
        <v>960</v>
      </c>
      <c r="CE468">
        <v>0</v>
      </c>
      <c r="CI468">
        <v>0</v>
      </c>
      <c r="CJ468">
        <v>0</v>
      </c>
      <c r="CM468">
        <v>0</v>
      </c>
      <c r="CO468">
        <v>0</v>
      </c>
      <c r="CP468">
        <v>0</v>
      </c>
      <c r="CQ468">
        <v>0</v>
      </c>
      <c r="CT468">
        <v>0</v>
      </c>
      <c r="CU468">
        <v>0</v>
      </c>
      <c r="CV468">
        <v>0</v>
      </c>
      <c r="CW468" t="e">
        <f>VLOOKUP(A468,'[1]NOUVEAUX TARIFS'!$A$1:$E$467,5,FALSE)</f>
        <v>#N/A</v>
      </c>
    </row>
    <row r="469" spans="1:101" hidden="1">
      <c r="A469" t="s">
        <v>1443</v>
      </c>
      <c r="C469" t="str">
        <f>VLOOKUP(A469,'[1]PRIX D''ACHAT A JOUR'!$A$1:$C$477,3,FALSE)</f>
        <v>AN</v>
      </c>
      <c r="D469" t="s">
        <v>1444</v>
      </c>
      <c r="E469">
        <v>9</v>
      </c>
      <c r="F469" t="s">
        <v>1222</v>
      </c>
      <c r="G469">
        <v>5</v>
      </c>
      <c r="H469" t="s">
        <v>1222</v>
      </c>
      <c r="K469">
        <v>3</v>
      </c>
      <c r="L469" t="s">
        <v>1223</v>
      </c>
      <c r="M469" t="s">
        <v>1384</v>
      </c>
      <c r="N469" t="s">
        <v>1443</v>
      </c>
      <c r="O469" t="s">
        <v>1444</v>
      </c>
      <c r="Q469">
        <v>1</v>
      </c>
      <c r="R469">
        <v>0</v>
      </c>
      <c r="S469" s="36" t="e">
        <f>VLOOKUP(N469,'[1]Stock définitif au 31122021'!$A$3:$G$422,5,FALSE)</f>
        <v>#N/A</v>
      </c>
      <c r="T469" s="36" t="e">
        <f>VLOOKUP(N469,'[1]Stock définitif au 31122021'!$A$3:$G$422,6,FALSE)</f>
        <v>#N/A</v>
      </c>
      <c r="U469" s="36" t="e">
        <f>VLOOKUP(N469,'[1]Stock définitif au 31122021'!$A$3:$G$422,3,FALSE)</f>
        <v>#N/A</v>
      </c>
      <c r="V469">
        <v>0</v>
      </c>
      <c r="W469">
        <f>VLOOKUP(A469,'[1]EXPORT ARTICLES 03012022'!$A$1:$R$883,18,FALSE)</f>
        <v>0</v>
      </c>
      <c r="X469" s="45">
        <f>VLOOKUP(A469,'[1]PRIX D''ACHAT A JOUR'!$A$1:$G$477,7,FALSE)</f>
        <v>0</v>
      </c>
      <c r="Y469" s="46">
        <v>0</v>
      </c>
      <c r="Z469" s="46">
        <f>X469-Y469</f>
        <v>0</v>
      </c>
      <c r="AB469" s="42">
        <f>VLOOKUP(A469,'[1]PRIX D''ACHAT A JOUR'!$A$1:$J$477,10,FALSE)</f>
        <v>0</v>
      </c>
      <c r="AD469">
        <v>0</v>
      </c>
      <c r="AE469" t="s">
        <v>932</v>
      </c>
      <c r="AF469">
        <v>0</v>
      </c>
      <c r="AI469" t="s">
        <v>933</v>
      </c>
      <c r="AJ469" t="s">
        <v>934</v>
      </c>
      <c r="AM469" t="s">
        <v>935</v>
      </c>
      <c r="AN469" t="s">
        <v>936</v>
      </c>
      <c r="AP469">
        <v>0</v>
      </c>
      <c r="AQ469">
        <v>0</v>
      </c>
      <c r="AS469">
        <v>30.45</v>
      </c>
      <c r="AT469" s="47">
        <f>X469*BM469</f>
        <v>0</v>
      </c>
      <c r="AU469" s="48">
        <f>AB469*BN469</f>
        <v>0</v>
      </c>
      <c r="AV469" s="48"/>
      <c r="AW469" s="48"/>
      <c r="AX469">
        <v>2</v>
      </c>
      <c r="AY469">
        <v>0</v>
      </c>
      <c r="BK469" s="43">
        <f t="shared" si="124"/>
        <v>-1</v>
      </c>
      <c r="BL469" t="e">
        <f>AS469/V469</f>
        <v>#DIV/0!</v>
      </c>
      <c r="BM469" s="45"/>
      <c r="BN469" s="48"/>
      <c r="BO469"/>
      <c r="BP469">
        <f>VLOOKUP(A469,'[1]Synthèse ventes 2021'!$A$1:$C$457,3,FALSE)</f>
        <v>1</v>
      </c>
      <c r="BQ469">
        <f t="shared" si="128"/>
        <v>0</v>
      </c>
      <c r="BR469">
        <f t="shared" si="129"/>
        <v>0</v>
      </c>
      <c r="BS469">
        <f t="shared" si="130"/>
        <v>0</v>
      </c>
      <c r="BT469">
        <v>36.54</v>
      </c>
      <c r="CB469">
        <v>100</v>
      </c>
      <c r="CC469">
        <v>100</v>
      </c>
      <c r="CD469" t="s">
        <v>960</v>
      </c>
      <c r="CE469">
        <v>0</v>
      </c>
      <c r="CI469">
        <v>0</v>
      </c>
      <c r="CJ469">
        <v>0</v>
      </c>
      <c r="CM469">
        <v>0</v>
      </c>
      <c r="CO469">
        <v>0</v>
      </c>
      <c r="CP469">
        <v>0</v>
      </c>
      <c r="CQ469">
        <v>0</v>
      </c>
      <c r="CT469">
        <v>0</v>
      </c>
      <c r="CU469">
        <v>0</v>
      </c>
      <c r="CV469">
        <v>0</v>
      </c>
      <c r="CW469" t="e">
        <f>VLOOKUP(A469,'[1]NOUVEAUX TARIFS'!$A$1:$E$467,5,FALSE)</f>
        <v>#N/A</v>
      </c>
    </row>
    <row r="470" spans="1:101">
      <c r="A470" t="s">
        <v>456</v>
      </c>
      <c r="C470" t="str">
        <f>VLOOKUP(A470,'[1]PRIX D''ACHAT A JOUR'!$A$1:$C$477,3,FALSE)</f>
        <v>AS</v>
      </c>
      <c r="D470" t="s">
        <v>457</v>
      </c>
      <c r="E470">
        <v>5</v>
      </c>
      <c r="F470" t="s">
        <v>927</v>
      </c>
      <c r="G470">
        <v>1</v>
      </c>
      <c r="H470" t="s">
        <v>927</v>
      </c>
      <c r="I470" t="s">
        <v>1331</v>
      </c>
      <c r="J470" t="s">
        <v>1332</v>
      </c>
      <c r="K470">
        <v>5</v>
      </c>
      <c r="L470" t="s">
        <v>928</v>
      </c>
      <c r="M470" t="s">
        <v>929</v>
      </c>
      <c r="N470" t="s">
        <v>1333</v>
      </c>
      <c r="O470" t="s">
        <v>1334</v>
      </c>
      <c r="P470" t="s">
        <v>931</v>
      </c>
      <c r="Q470">
        <v>1</v>
      </c>
      <c r="R470">
        <v>1</v>
      </c>
      <c r="S470" s="36" t="e">
        <f>VLOOKUP(N470,'[1]Stock définitif au 31122021'!$A$3:$G$422,5,FALSE)</f>
        <v>#N/A</v>
      </c>
      <c r="T470" s="36" t="e">
        <f>VLOOKUP(N470,'[1]Stock définitif au 31122021'!$A$3:$G$422,6,FALSE)</f>
        <v>#N/A</v>
      </c>
      <c r="U470" s="36" t="e">
        <f>VLOOKUP(N470,'[1]Stock définitif au 31122021'!$A$3:$G$422,3,FALSE)</f>
        <v>#N/A</v>
      </c>
      <c r="V470">
        <v>35</v>
      </c>
      <c r="W470">
        <f>VLOOKUP(A470,'[1]EXPORT ARTICLES 03012022'!$A$1:$R$883,18,FALSE)</f>
        <v>35</v>
      </c>
      <c r="X470" s="45">
        <f>VLOOKUP(A470,'[1]PRIX D''ACHAT A JOUR'!$A$1:$G$477,7,FALSE)</f>
        <v>35</v>
      </c>
      <c r="Y470" s="46"/>
      <c r="Z470" s="46"/>
      <c r="AB470" s="41">
        <f>X470</f>
        <v>35</v>
      </c>
      <c r="AC470" s="42" t="s">
        <v>2917</v>
      </c>
      <c r="AD470">
        <v>35</v>
      </c>
      <c r="AE470" t="s">
        <v>932</v>
      </c>
      <c r="AF470">
        <v>0</v>
      </c>
      <c r="AI470" t="s">
        <v>933</v>
      </c>
      <c r="AJ470" t="s">
        <v>934</v>
      </c>
      <c r="AM470" t="s">
        <v>935</v>
      </c>
      <c r="AN470" t="s">
        <v>936</v>
      </c>
      <c r="AP470">
        <v>0</v>
      </c>
      <c r="AQ470">
        <v>0</v>
      </c>
      <c r="AS470">
        <v>71.05</v>
      </c>
      <c r="AT470" s="47">
        <f>X470*BM470</f>
        <v>70</v>
      </c>
      <c r="AU470" s="48">
        <f>AB470*BN470</f>
        <v>70</v>
      </c>
      <c r="AV470" s="48">
        <f>VLOOKUP(A470,'STEEVE RESTITUTION'!$A$3:$F$484,6,FALSE)</f>
        <v>71.05</v>
      </c>
      <c r="AW470" s="48">
        <f t="shared" ref="AW470" si="138">AU470-AV470</f>
        <v>-1.0499999999999972</v>
      </c>
      <c r="AX470">
        <v>2</v>
      </c>
      <c r="AY470">
        <v>0</v>
      </c>
      <c r="BK470" s="43">
        <f t="shared" si="124"/>
        <v>-1.477832512315267E-2</v>
      </c>
      <c r="BL470" s="9">
        <f>AS470/V470</f>
        <v>2.0299999999999998</v>
      </c>
      <c r="BM470" s="45">
        <v>2</v>
      </c>
      <c r="BN470" s="48">
        <v>2</v>
      </c>
      <c r="BO470"/>
      <c r="BP470">
        <f>VLOOKUP(A470,'[1]Synthèse ventes 2021'!$A$1:$C$457,3,FALSE)</f>
        <v>61</v>
      </c>
      <c r="BQ470">
        <f t="shared" si="128"/>
        <v>2519.2999999999997</v>
      </c>
      <c r="BR470">
        <f t="shared" si="129"/>
        <v>5038.5999999999995</v>
      </c>
      <c r="BS470">
        <f t="shared" si="130"/>
        <v>2519.2999999999997</v>
      </c>
      <c r="BT470">
        <v>85.26</v>
      </c>
      <c r="BV470">
        <v>1</v>
      </c>
      <c r="BW470">
        <v>126</v>
      </c>
      <c r="CB470">
        <v>100</v>
      </c>
      <c r="CC470">
        <v>100</v>
      </c>
      <c r="CD470" t="s">
        <v>937</v>
      </c>
      <c r="CE470">
        <v>0</v>
      </c>
      <c r="CI470">
        <v>0</v>
      </c>
      <c r="CJ470">
        <v>0</v>
      </c>
      <c r="CM470">
        <v>0</v>
      </c>
      <c r="CO470">
        <v>0</v>
      </c>
      <c r="CP470">
        <v>0</v>
      </c>
      <c r="CQ470">
        <v>0</v>
      </c>
      <c r="CT470">
        <v>0</v>
      </c>
      <c r="CU470">
        <v>0</v>
      </c>
      <c r="CV470">
        <v>0</v>
      </c>
      <c r="CW470">
        <f>VLOOKUP(A470,'[1]NOUVEAUX TARIFS'!$A$1:$E$467,5,FALSE)</f>
        <v>71.05</v>
      </c>
    </row>
    <row r="471" spans="1:101">
      <c r="A471" t="s">
        <v>2281</v>
      </c>
      <c r="C471" t="e">
        <f>VLOOKUP(A471,'[1]PRIX D''ACHAT A JOUR'!$A$1:$C$477,3,FALSE)</f>
        <v>#N/A</v>
      </c>
      <c r="D471" t="s">
        <v>79</v>
      </c>
      <c r="M471" t="s">
        <v>943</v>
      </c>
      <c r="N471" t="s">
        <v>944</v>
      </c>
      <c r="O471" t="s">
        <v>945</v>
      </c>
      <c r="Q471">
        <v>1</v>
      </c>
      <c r="R471">
        <v>0</v>
      </c>
      <c r="S471" s="36" t="e">
        <f>VLOOKUP(N471,'[1]Stock définitif au 31122021'!$A$3:$G$422,5,FALSE)</f>
        <v>#N/A</v>
      </c>
      <c r="T471" s="36" t="e">
        <f>VLOOKUP(N471,'[1]Stock définitif au 31122021'!$A$3:$G$422,6,FALSE)</f>
        <v>#N/A</v>
      </c>
      <c r="U471" s="36" t="e">
        <f>VLOOKUP(N471,'[1]Stock définitif au 31122021'!$A$3:$G$422,3,FALSE)</f>
        <v>#N/A</v>
      </c>
      <c r="V471" s="36" t="s">
        <v>2924</v>
      </c>
      <c r="W471">
        <f>VLOOKUP(A471,'[1]EXPORT ARTICLES 03012022'!$A$1:$R$883,18,FALSE)</f>
        <v>0</v>
      </c>
      <c r="X471" s="45">
        <f>VLOOKUP(A471,'[1]NOMENCLATURE 2801'!$B$1:$P$3420,14,FALSE)</f>
        <v>47.465000000000003</v>
      </c>
      <c r="Y471" s="46">
        <v>0</v>
      </c>
      <c r="Z471" s="46"/>
      <c r="AB471" s="42">
        <f>VLOOKUP(A471,'[1]NOMENCLATURE 2801'!$B$1:$P$3420,15,FALSE)</f>
        <v>50.976399999999998</v>
      </c>
      <c r="AC471" s="42" t="s">
        <v>2917</v>
      </c>
      <c r="AD471">
        <v>0</v>
      </c>
      <c r="AE471" t="s">
        <v>932</v>
      </c>
      <c r="AF471">
        <v>0</v>
      </c>
      <c r="AI471" t="s">
        <v>933</v>
      </c>
      <c r="AJ471" t="s">
        <v>934</v>
      </c>
      <c r="AM471" t="s">
        <v>935</v>
      </c>
      <c r="AN471" t="s">
        <v>936</v>
      </c>
      <c r="AP471">
        <v>0</v>
      </c>
      <c r="AQ471">
        <v>0</v>
      </c>
      <c r="AS471">
        <v>73.67</v>
      </c>
      <c r="AT471" s="47">
        <f>VLOOKUP(A471,'[1]NOMENCLATURE 2801'!$B$1:$V$3418,20,FALSE)</f>
        <v>68.659500000000008</v>
      </c>
      <c r="AU471" s="48">
        <f>VLOOKUP(A471,'[1]NOMENCLATURE 2801'!$B$1:$V$3418,21,FALSE)</f>
        <v>73.800600000000003</v>
      </c>
      <c r="AV471" s="48"/>
      <c r="AW471" s="48"/>
      <c r="AX471">
        <v>2</v>
      </c>
      <c r="AY471">
        <v>0</v>
      </c>
      <c r="AZ471">
        <v>1</v>
      </c>
      <c r="BK471" s="43">
        <f t="shared" si="124"/>
        <v>1.7727704628749986E-3</v>
      </c>
      <c r="BL471"/>
      <c r="BM471" s="45">
        <f>AT471/X471</f>
        <v>1.4465290213841779</v>
      </c>
      <c r="BN471" s="48">
        <f>AU471/AB471</f>
        <v>1.4477405230655755</v>
      </c>
      <c r="BO471"/>
      <c r="BP471">
        <f>VLOOKUP(A471,'[1]Synthèse ventes 2021'!$A$1:$C$457,3,FALSE)</f>
        <v>26</v>
      </c>
      <c r="BQ471">
        <f t="shared" si="128"/>
        <v>1563.9559519999998</v>
      </c>
      <c r="BR471">
        <f t="shared" si="129"/>
        <v>2264.2024080000001</v>
      </c>
      <c r="BS471">
        <f t="shared" si="130"/>
        <v>700.24645600000031</v>
      </c>
      <c r="BT471">
        <v>88.4</v>
      </c>
      <c r="BV471">
        <v>1</v>
      </c>
      <c r="CB471">
        <v>100</v>
      </c>
      <c r="CC471">
        <v>100</v>
      </c>
      <c r="CD471" t="s">
        <v>1361</v>
      </c>
      <c r="CE471">
        <v>0</v>
      </c>
      <c r="CI471">
        <v>0</v>
      </c>
      <c r="CJ471">
        <v>0</v>
      </c>
      <c r="CM471">
        <v>0</v>
      </c>
      <c r="CO471">
        <v>0</v>
      </c>
      <c r="CP471">
        <v>0</v>
      </c>
      <c r="CQ471">
        <v>0</v>
      </c>
      <c r="CT471">
        <v>1</v>
      </c>
      <c r="CU471">
        <v>0</v>
      </c>
      <c r="CV471">
        <v>0</v>
      </c>
      <c r="CW471" t="e">
        <f>VLOOKUP(A471,'[1]NOUVEAUX TARIFS'!$A$1:$E$467,5,FALSE)</f>
        <v>#N/A</v>
      </c>
    </row>
    <row r="472" spans="1:101">
      <c r="A472" t="s">
        <v>658</v>
      </c>
      <c r="C472" t="str">
        <f>VLOOKUP(A472,'[1]PRIX D''ACHAT A JOUR'!$A$1:$C$477,3,FALSE)</f>
        <v>AS</v>
      </c>
      <c r="D472" t="s">
        <v>659</v>
      </c>
      <c r="E472">
        <v>5</v>
      </c>
      <c r="F472" t="s">
        <v>927</v>
      </c>
      <c r="G472">
        <v>1</v>
      </c>
      <c r="H472" t="s">
        <v>927</v>
      </c>
      <c r="K472">
        <v>1</v>
      </c>
      <c r="L472" t="s">
        <v>949</v>
      </c>
      <c r="M472" t="s">
        <v>950</v>
      </c>
      <c r="N472" t="s">
        <v>658</v>
      </c>
      <c r="O472" t="s">
        <v>2461</v>
      </c>
      <c r="P472" t="s">
        <v>931</v>
      </c>
      <c r="Q472">
        <v>1</v>
      </c>
      <c r="R472">
        <v>1</v>
      </c>
      <c r="S472" s="36">
        <f>VLOOKUP(N472,'[1]Stock définitif au 31122021'!$A$3:$G$422,5,FALSE)</f>
        <v>2</v>
      </c>
      <c r="T472" s="36">
        <f>VLOOKUP(N472,'[1]Stock définitif au 31122021'!$A$3:$G$422,6,FALSE)</f>
        <v>50</v>
      </c>
      <c r="U472" s="36" t="str">
        <f>VLOOKUP(N472,'[1]Stock définitif au 31122021'!$A$3:$G$422,3,FALSE)</f>
        <v>AS</v>
      </c>
      <c r="V472">
        <v>50</v>
      </c>
      <c r="W472">
        <f>VLOOKUP(A472,'[1]EXPORT ARTICLES 03012022'!$A$1:$R$883,18,FALSE)</f>
        <v>50</v>
      </c>
      <c r="X472" s="45">
        <f>VLOOKUP(A472,'[1]PRIX D''ACHAT A JOUR'!$A$1:$G$477,7,FALSE)</f>
        <v>50</v>
      </c>
      <c r="Y472" s="46"/>
      <c r="Z472" s="46"/>
      <c r="AB472" s="41">
        <f>X472</f>
        <v>50</v>
      </c>
      <c r="AC472" s="42" t="s">
        <v>2917</v>
      </c>
      <c r="AD472">
        <v>50</v>
      </c>
      <c r="AE472" t="s">
        <v>932</v>
      </c>
      <c r="AF472">
        <v>0</v>
      </c>
      <c r="AI472" t="s">
        <v>933</v>
      </c>
      <c r="AJ472" t="s">
        <v>934</v>
      </c>
      <c r="AM472" t="s">
        <v>935</v>
      </c>
      <c r="AN472" t="s">
        <v>936</v>
      </c>
      <c r="AP472">
        <v>0</v>
      </c>
      <c r="AQ472">
        <v>0</v>
      </c>
      <c r="AS472">
        <v>75</v>
      </c>
      <c r="AT472" s="47">
        <f>X472*BM472</f>
        <v>75</v>
      </c>
      <c r="AU472" s="48">
        <f>AB472*BN472</f>
        <v>75</v>
      </c>
      <c r="AV472" s="48"/>
      <c r="AW472" s="48"/>
      <c r="AX472">
        <v>3</v>
      </c>
      <c r="AY472">
        <v>0</v>
      </c>
      <c r="BK472" s="43">
        <f t="shared" si="124"/>
        <v>0</v>
      </c>
      <c r="BL472" s="9">
        <f>AS472/V472</f>
        <v>1.5</v>
      </c>
      <c r="BM472" s="45">
        <v>1.5</v>
      </c>
      <c r="BN472" s="48">
        <v>1.5</v>
      </c>
      <c r="BO472"/>
      <c r="BP472">
        <f>VLOOKUP(A472,'[1]Synthèse ventes 2021'!$A$1:$C$457,3,FALSE)</f>
        <v>1</v>
      </c>
      <c r="BQ472">
        <f t="shared" si="128"/>
        <v>59</v>
      </c>
      <c r="BR472">
        <f t="shared" si="129"/>
        <v>88.5</v>
      </c>
      <c r="BS472">
        <f t="shared" si="130"/>
        <v>29.5</v>
      </c>
      <c r="BT472">
        <v>90</v>
      </c>
      <c r="BV472">
        <v>1</v>
      </c>
      <c r="CB472">
        <v>100</v>
      </c>
      <c r="CC472">
        <v>100</v>
      </c>
      <c r="CD472" t="s">
        <v>937</v>
      </c>
      <c r="CE472">
        <v>0</v>
      </c>
      <c r="CI472">
        <v>0</v>
      </c>
      <c r="CJ472">
        <v>0</v>
      </c>
      <c r="CM472">
        <v>0</v>
      </c>
      <c r="CO472">
        <v>0</v>
      </c>
      <c r="CP472">
        <v>0</v>
      </c>
      <c r="CQ472">
        <v>0</v>
      </c>
      <c r="CT472">
        <v>0</v>
      </c>
      <c r="CU472">
        <v>0</v>
      </c>
      <c r="CV472">
        <v>0</v>
      </c>
      <c r="CW472">
        <f>VLOOKUP(A472,'[1]NOUVEAUX TARIFS'!$A$1:$E$467,5,FALSE)</f>
        <v>75</v>
      </c>
    </row>
    <row r="473" spans="1:101">
      <c r="A473" t="s">
        <v>80</v>
      </c>
      <c r="C473" t="e">
        <f>VLOOKUP(A473,'[1]PRIX D''ACHAT A JOUR'!$A$1:$C$477,3,FALSE)</f>
        <v>#N/A</v>
      </c>
      <c r="D473" t="s">
        <v>81</v>
      </c>
      <c r="E473">
        <v>1</v>
      </c>
      <c r="F473" t="s">
        <v>975</v>
      </c>
      <c r="G473">
        <v>11</v>
      </c>
      <c r="H473" t="s">
        <v>2122</v>
      </c>
      <c r="K473">
        <v>1</v>
      </c>
      <c r="L473" t="s">
        <v>1108</v>
      </c>
      <c r="M473" t="s">
        <v>943</v>
      </c>
      <c r="N473" t="s">
        <v>944</v>
      </c>
      <c r="O473" t="s">
        <v>945</v>
      </c>
      <c r="Q473">
        <v>1</v>
      </c>
      <c r="R473">
        <v>0</v>
      </c>
      <c r="S473" s="36" t="e">
        <f>VLOOKUP(N473,'[1]Stock définitif au 31122021'!$A$3:$G$422,5,FALSE)</f>
        <v>#N/A</v>
      </c>
      <c r="T473" s="36" t="e">
        <f>VLOOKUP(N473,'[1]Stock définitif au 31122021'!$A$3:$G$422,6,FALSE)</f>
        <v>#N/A</v>
      </c>
      <c r="U473" s="36" t="e">
        <f>VLOOKUP(N473,'[1]Stock définitif au 31122021'!$A$3:$G$422,3,FALSE)</f>
        <v>#N/A</v>
      </c>
      <c r="V473" s="36" t="s">
        <v>2924</v>
      </c>
      <c r="W473">
        <f>VLOOKUP(A473,'[1]EXPORT ARTICLES 03012022'!$A$1:$R$883,18,FALSE)</f>
        <v>0</v>
      </c>
      <c r="X473" s="45">
        <f>VLOOKUP(A473,'[1]NOMENCLATURE 2801'!$B$1:$P$3420,14,FALSE)</f>
        <v>48.594999999999999</v>
      </c>
      <c r="Y473" s="46">
        <v>0</v>
      </c>
      <c r="Z473" s="46"/>
      <c r="AB473" s="42">
        <f>VLOOKUP(A473,'[1]NOMENCLATURE 2801'!$B$1:$P$3420,15,FALSE)</f>
        <v>52.396799999999999</v>
      </c>
      <c r="AC473" s="42" t="s">
        <v>2917</v>
      </c>
      <c r="AD473">
        <v>0</v>
      </c>
      <c r="AE473" t="s">
        <v>932</v>
      </c>
      <c r="AF473">
        <v>0</v>
      </c>
      <c r="AI473" t="s">
        <v>933</v>
      </c>
      <c r="AJ473" t="s">
        <v>934</v>
      </c>
      <c r="AM473" t="s">
        <v>935</v>
      </c>
      <c r="AN473" t="s">
        <v>936</v>
      </c>
      <c r="AP473">
        <v>0</v>
      </c>
      <c r="AQ473">
        <v>0</v>
      </c>
      <c r="AS473">
        <v>75.36</v>
      </c>
      <c r="AT473" s="47">
        <f>VLOOKUP(A473,'[1]NOMENCLATURE 2801'!$B$1:$V$3418,20,FALSE)</f>
        <v>70.354500000000002</v>
      </c>
      <c r="AU473" s="48">
        <f>VLOOKUP(A473,'[1]NOMENCLATURE 2801'!$B$1:$V$3418,21,FALSE)</f>
        <v>75.931200000000004</v>
      </c>
      <c r="AV473" s="48"/>
      <c r="AW473" s="48"/>
      <c r="AX473">
        <v>2</v>
      </c>
      <c r="AY473">
        <v>0</v>
      </c>
      <c r="AZ473">
        <v>1</v>
      </c>
      <c r="BK473" s="43">
        <f t="shared" si="124"/>
        <v>7.5796178343949657E-3</v>
      </c>
      <c r="BL473"/>
      <c r="BM473" s="45">
        <f>AT473/X473</f>
        <v>1.4477724045683713</v>
      </c>
      <c r="BN473" s="48">
        <f>AU473/AB473</f>
        <v>1.4491572004397215</v>
      </c>
      <c r="BO473"/>
      <c r="BP473">
        <f>VLOOKUP(A473,'[1]Synthèse ventes 2021'!$A$1:$C$457,3,FALSE)</f>
        <v>19</v>
      </c>
      <c r="BQ473">
        <f t="shared" si="128"/>
        <v>1174.7362559999999</v>
      </c>
      <c r="BR473">
        <f t="shared" si="129"/>
        <v>1702.377504</v>
      </c>
      <c r="BS473">
        <f t="shared" si="130"/>
        <v>527.64124800000013</v>
      </c>
      <c r="BT473">
        <v>90.43</v>
      </c>
      <c r="BV473">
        <v>1</v>
      </c>
      <c r="CB473">
        <v>100</v>
      </c>
      <c r="CC473">
        <v>100</v>
      </c>
      <c r="CD473" t="s">
        <v>1361</v>
      </c>
      <c r="CE473">
        <v>0</v>
      </c>
      <c r="CI473">
        <v>0</v>
      </c>
      <c r="CJ473">
        <v>0</v>
      </c>
      <c r="CM473">
        <v>0</v>
      </c>
      <c r="CO473">
        <v>0</v>
      </c>
      <c r="CP473">
        <v>0</v>
      </c>
      <c r="CQ473">
        <v>0</v>
      </c>
      <c r="CT473">
        <v>1</v>
      </c>
      <c r="CU473">
        <v>0</v>
      </c>
      <c r="CV473">
        <v>0</v>
      </c>
      <c r="CW473">
        <f>VLOOKUP(A473,'[1]NOUVEAUX TARIFS'!$A$1:$E$467,5,FALSE)</f>
        <v>75.931200000000004</v>
      </c>
    </row>
    <row r="474" spans="1:101">
      <c r="A474" t="s">
        <v>741</v>
      </c>
      <c r="C474" t="str">
        <f>VLOOKUP(A474,'[1]PRIX D''ACHAT A JOUR'!$A$1:$C$477,3,FALSE)</f>
        <v>AS</v>
      </c>
      <c r="D474" t="s">
        <v>2487</v>
      </c>
      <c r="E474">
        <v>14</v>
      </c>
      <c r="F474" t="s">
        <v>1409</v>
      </c>
      <c r="G474">
        <v>9</v>
      </c>
      <c r="H474" t="s">
        <v>1409</v>
      </c>
      <c r="M474" t="s">
        <v>1410</v>
      </c>
      <c r="N474" t="s">
        <v>2488</v>
      </c>
      <c r="O474" t="s">
        <v>2487</v>
      </c>
      <c r="P474" t="s">
        <v>931</v>
      </c>
      <c r="Q474">
        <v>1</v>
      </c>
      <c r="R474">
        <v>1</v>
      </c>
      <c r="S474" s="36" t="e">
        <f>VLOOKUP(N474,'[1]Stock définitif au 31122021'!$A$3:$G$422,5,FALSE)</f>
        <v>#N/A</v>
      </c>
      <c r="T474" s="36" t="e">
        <f>VLOOKUP(N474,'[1]Stock définitif au 31122021'!$A$3:$G$422,6,FALSE)</f>
        <v>#N/A</v>
      </c>
      <c r="U474" s="36" t="e">
        <f>VLOOKUP(N474,'[1]Stock définitif au 31122021'!$A$3:$G$422,3,FALSE)</f>
        <v>#N/A</v>
      </c>
      <c r="V474">
        <v>48.25</v>
      </c>
      <c r="W474">
        <f>VLOOKUP(A474,'[1]EXPORT ARTICLES 03012022'!$A$1:$R$883,18,FALSE)</f>
        <v>48.25</v>
      </c>
      <c r="X474" s="47">
        <f>VLOOKUP(A474,'[1]PRIX D''ACHAT A JOUR'!$A$1:$G$477,7,FALSE)</f>
        <v>48.25</v>
      </c>
      <c r="Y474" s="46"/>
      <c r="Z474" s="46"/>
      <c r="AA474" s="53">
        <v>0.05</v>
      </c>
      <c r="AB474" s="41">
        <f>X474*(1+AA474)</f>
        <v>50.662500000000001</v>
      </c>
      <c r="AC474" s="42" t="s">
        <v>2917</v>
      </c>
      <c r="AD474">
        <v>48.25</v>
      </c>
      <c r="AE474" t="s">
        <v>932</v>
      </c>
      <c r="AF474">
        <v>0</v>
      </c>
      <c r="AI474" t="s">
        <v>933</v>
      </c>
      <c r="AJ474" t="s">
        <v>934</v>
      </c>
      <c r="AM474" t="s">
        <v>935</v>
      </c>
      <c r="AN474" t="s">
        <v>936</v>
      </c>
      <c r="AP474">
        <v>0</v>
      </c>
      <c r="AQ474">
        <v>0</v>
      </c>
      <c r="AS474">
        <v>72.375</v>
      </c>
      <c r="AT474" s="47">
        <f>X474*BM474</f>
        <v>72.375</v>
      </c>
      <c r="AU474" s="49">
        <f>AB474*BN474</f>
        <v>75.993750000000006</v>
      </c>
      <c r="AV474" s="48"/>
      <c r="AW474" s="48"/>
      <c r="AX474">
        <v>3</v>
      </c>
      <c r="AY474">
        <v>0</v>
      </c>
      <c r="BK474" s="43">
        <f t="shared" si="124"/>
        <v>5.0000000000000079E-2</v>
      </c>
      <c r="BL474" s="9">
        <f>AS474/V474</f>
        <v>1.5</v>
      </c>
      <c r="BM474" s="45">
        <v>1.5</v>
      </c>
      <c r="BN474" s="48">
        <v>1.5</v>
      </c>
      <c r="BO474"/>
      <c r="BP474">
        <f>VLOOKUP(A474,'[1]Synthèse ventes 2021'!$A$1:$C$457,3,FALSE)</f>
        <v>2</v>
      </c>
      <c r="BQ474">
        <f t="shared" si="128"/>
        <v>119.56349999999999</v>
      </c>
      <c r="BR474">
        <f t="shared" si="129"/>
        <v>179.34524999999999</v>
      </c>
      <c r="BS474">
        <f t="shared" si="130"/>
        <v>59.781750000000002</v>
      </c>
      <c r="BT474">
        <v>86.85</v>
      </c>
      <c r="BV474">
        <v>1</v>
      </c>
      <c r="CB474">
        <v>100</v>
      </c>
      <c r="CC474">
        <v>100</v>
      </c>
      <c r="CD474" t="s">
        <v>937</v>
      </c>
      <c r="CE474">
        <v>0</v>
      </c>
      <c r="CI474">
        <v>0</v>
      </c>
      <c r="CJ474">
        <v>0</v>
      </c>
      <c r="CM474">
        <v>0</v>
      </c>
      <c r="CO474">
        <v>0</v>
      </c>
      <c r="CP474">
        <v>0</v>
      </c>
      <c r="CQ474">
        <v>0</v>
      </c>
      <c r="CT474">
        <v>0</v>
      </c>
      <c r="CU474">
        <v>0</v>
      </c>
      <c r="CV474">
        <v>0</v>
      </c>
      <c r="CW474">
        <f>VLOOKUP(A474,'[1]NOUVEAUX TARIFS'!$A$1:$E$467,5,FALSE)</f>
        <v>75.993750000000006</v>
      </c>
    </row>
    <row r="475" spans="1:101" hidden="1">
      <c r="A475" t="s">
        <v>2479</v>
      </c>
      <c r="C475" t="e">
        <f>VLOOKUP(A475,'[1]PRIX D''ACHAT A JOUR'!$A$1:$C$477,3,FALSE)</f>
        <v>#N/A</v>
      </c>
      <c r="D475" t="s">
        <v>2480</v>
      </c>
      <c r="E475">
        <v>14</v>
      </c>
      <c r="F475" t="s">
        <v>1409</v>
      </c>
      <c r="G475">
        <v>9</v>
      </c>
      <c r="H475" t="s">
        <v>1409</v>
      </c>
      <c r="M475" t="s">
        <v>1410</v>
      </c>
      <c r="N475" t="s">
        <v>2479</v>
      </c>
      <c r="O475" t="s">
        <v>2481</v>
      </c>
      <c r="Q475">
        <v>1</v>
      </c>
      <c r="R475">
        <v>1</v>
      </c>
      <c r="S475" s="36">
        <f>VLOOKUP(N475,'[1]Stock définitif au 31122021'!$A$3:$G$422,5,FALSE)</f>
        <v>20</v>
      </c>
      <c r="T475" s="36">
        <f>VLOOKUP(N475,'[1]Stock définitif au 31122021'!$A$3:$G$422,6,FALSE)</f>
        <v>48.39</v>
      </c>
      <c r="U475" s="36" t="str">
        <f>VLOOKUP(N475,'[1]Stock définitif au 31122021'!$A$3:$G$422,3,FALSE)</f>
        <v>AS</v>
      </c>
      <c r="V475">
        <v>48.39</v>
      </c>
      <c r="W475">
        <f>VLOOKUP(A475,'[1]EXPORT ARTICLES 03012022'!$A$1:$R$883,18,FALSE)</f>
        <v>48.39</v>
      </c>
      <c r="X475" s="47">
        <v>48.39</v>
      </c>
      <c r="Y475" s="46">
        <v>48.39</v>
      </c>
      <c r="Z475" s="46"/>
      <c r="AA475" s="53">
        <v>0.05</v>
      </c>
      <c r="AB475" s="65">
        <f>X475*(1+AA475)</f>
        <v>50.8095</v>
      </c>
      <c r="AC475" s="48" t="s">
        <v>2917</v>
      </c>
      <c r="AD475">
        <v>48.39</v>
      </c>
      <c r="AE475" t="s">
        <v>932</v>
      </c>
      <c r="AF475">
        <v>0</v>
      </c>
      <c r="AI475" t="s">
        <v>933</v>
      </c>
      <c r="AJ475" t="s">
        <v>934</v>
      </c>
      <c r="AM475" t="s">
        <v>935</v>
      </c>
      <c r="AN475" t="s">
        <v>936</v>
      </c>
      <c r="AP475">
        <v>0</v>
      </c>
      <c r="AQ475">
        <v>0</v>
      </c>
      <c r="AS475">
        <v>65.326999999999998</v>
      </c>
      <c r="AT475" s="47">
        <f>X475*BM475</f>
        <v>72.585000000000008</v>
      </c>
      <c r="AU475" s="49">
        <f>AB475*BN475</f>
        <v>76.214249999999993</v>
      </c>
      <c r="AV475" s="48"/>
      <c r="AW475" s="48"/>
      <c r="AX475">
        <v>3</v>
      </c>
      <c r="AY475">
        <v>0</v>
      </c>
      <c r="BK475" s="43">
        <f t="shared" si="124"/>
        <v>0.16665773722962932</v>
      </c>
      <c r="BL475" s="9">
        <v>1.3500103000000001</v>
      </c>
      <c r="BM475" s="45">
        <v>1.5</v>
      </c>
      <c r="BN475" s="48">
        <v>1.5</v>
      </c>
      <c r="BO475"/>
      <c r="BP475"/>
      <c r="BQ475" t="str">
        <f t="shared" si="128"/>
        <v/>
      </c>
      <c r="BR475" t="str">
        <f t="shared" si="129"/>
        <v/>
      </c>
      <c r="BS475" t="str">
        <f t="shared" si="130"/>
        <v/>
      </c>
      <c r="BT475">
        <v>78.391999999999996</v>
      </c>
      <c r="BV475">
        <v>1</v>
      </c>
      <c r="CB475">
        <v>100</v>
      </c>
      <c r="CC475">
        <v>100</v>
      </c>
      <c r="CD475" t="s">
        <v>960</v>
      </c>
      <c r="CE475">
        <v>0</v>
      </c>
      <c r="CI475">
        <v>0</v>
      </c>
      <c r="CJ475">
        <v>0</v>
      </c>
      <c r="CM475">
        <v>0</v>
      </c>
      <c r="CO475">
        <v>0</v>
      </c>
      <c r="CP475">
        <v>0</v>
      </c>
      <c r="CQ475">
        <v>0</v>
      </c>
      <c r="CT475">
        <v>0</v>
      </c>
      <c r="CU475">
        <v>0</v>
      </c>
      <c r="CV475">
        <v>0</v>
      </c>
      <c r="CW475" t="e">
        <f>VLOOKUP(A475,'[1]NOUVEAUX TARIFS'!$A$1:$E$467,5,FALSE)</f>
        <v>#N/A</v>
      </c>
    </row>
    <row r="476" spans="1:101" hidden="1">
      <c r="A476" t="s">
        <v>737</v>
      </c>
      <c r="C476" t="str">
        <f>VLOOKUP(A476,'[1]PRIX D''ACHAT A JOUR'!$A$1:$C$477,3,FALSE)</f>
        <v>AS</v>
      </c>
      <c r="D476" t="s">
        <v>1941</v>
      </c>
      <c r="E476">
        <v>14</v>
      </c>
      <c r="F476" t="s">
        <v>1409</v>
      </c>
      <c r="G476">
        <v>9</v>
      </c>
      <c r="H476" t="s">
        <v>1409</v>
      </c>
      <c r="M476" t="s">
        <v>1410</v>
      </c>
      <c r="N476" t="s">
        <v>737</v>
      </c>
      <c r="O476" t="s">
        <v>1941</v>
      </c>
      <c r="P476" t="s">
        <v>931</v>
      </c>
      <c r="Q476">
        <v>1</v>
      </c>
      <c r="R476">
        <v>0</v>
      </c>
      <c r="S476" s="36" t="e">
        <f>VLOOKUP(N476,'[1]Stock définitif au 31122021'!$A$3:$G$422,5,FALSE)</f>
        <v>#N/A</v>
      </c>
      <c r="T476" s="36" t="e">
        <f>VLOOKUP(N476,'[1]Stock définitif au 31122021'!$A$3:$G$422,6,FALSE)</f>
        <v>#N/A</v>
      </c>
      <c r="U476" s="36" t="e">
        <f>VLOOKUP(N476,'[1]Stock définitif au 31122021'!$A$3:$G$422,3,FALSE)</f>
        <v>#N/A</v>
      </c>
      <c r="V476">
        <v>0</v>
      </c>
      <c r="W476">
        <v>16.84</v>
      </c>
      <c r="X476" s="45">
        <v>16.84</v>
      </c>
      <c r="Y476" s="46">
        <v>0</v>
      </c>
      <c r="Z476" s="46">
        <f>X476-Y476</f>
        <v>16.84</v>
      </c>
      <c r="AB476" s="41">
        <f>X476*1.05</f>
        <v>17.682000000000002</v>
      </c>
      <c r="AC476" s="42" t="s">
        <v>2917</v>
      </c>
      <c r="AD476">
        <v>0</v>
      </c>
      <c r="AE476" t="s">
        <v>932</v>
      </c>
      <c r="AF476">
        <v>0</v>
      </c>
      <c r="AI476" t="s">
        <v>933</v>
      </c>
      <c r="AJ476" t="s">
        <v>934</v>
      </c>
      <c r="AM476" t="s">
        <v>935</v>
      </c>
      <c r="AN476" t="s">
        <v>936</v>
      </c>
      <c r="AP476">
        <v>0</v>
      </c>
      <c r="AQ476">
        <v>0</v>
      </c>
      <c r="AS476">
        <v>25.26</v>
      </c>
      <c r="AT476" s="47">
        <f>X476*BM476</f>
        <v>25.259999999999998</v>
      </c>
      <c r="AU476" s="48">
        <f>AB476*BN476</f>
        <v>26.523000000000003</v>
      </c>
      <c r="AV476" s="48">
        <f>VLOOKUP(A476,'STEEVE RESTITUTION'!$A$3:$F$484,6,FALSE)</f>
        <v>26.523000000000003</v>
      </c>
      <c r="AW476" s="48"/>
      <c r="AX476">
        <v>2</v>
      </c>
      <c r="AY476">
        <v>0</v>
      </c>
      <c r="BK476" s="43">
        <f t="shared" si="124"/>
        <v>5.0000000000000065E-2</v>
      </c>
      <c r="BL476">
        <f>AS476/W476</f>
        <v>1.5</v>
      </c>
      <c r="BM476" s="45">
        <v>1.5</v>
      </c>
      <c r="BN476" s="48">
        <v>1.5</v>
      </c>
      <c r="BO476"/>
      <c r="BP476">
        <f>VLOOKUP(A476,'[1]Synthèse ventes 2021'!$A$1:$C$457,3,FALSE)</f>
        <v>1</v>
      </c>
      <c r="BQ476">
        <f t="shared" si="128"/>
        <v>20.86476</v>
      </c>
      <c r="BR476">
        <f t="shared" si="129"/>
        <v>31.297140000000002</v>
      </c>
      <c r="BS476">
        <f t="shared" si="130"/>
        <v>10.432380000000002</v>
      </c>
      <c r="BT476">
        <v>30.31</v>
      </c>
      <c r="BV476">
        <v>1</v>
      </c>
      <c r="CB476">
        <v>100</v>
      </c>
      <c r="CC476">
        <v>100</v>
      </c>
      <c r="CD476" t="s">
        <v>960</v>
      </c>
      <c r="CE476">
        <v>0</v>
      </c>
      <c r="CI476">
        <v>0</v>
      </c>
      <c r="CJ476">
        <v>0</v>
      </c>
      <c r="CM476">
        <v>0</v>
      </c>
      <c r="CO476">
        <v>0</v>
      </c>
      <c r="CP476">
        <v>0</v>
      </c>
      <c r="CQ476">
        <v>0</v>
      </c>
      <c r="CT476">
        <v>0</v>
      </c>
      <c r="CU476">
        <v>0</v>
      </c>
      <c r="CV476">
        <v>0</v>
      </c>
      <c r="CW476">
        <f>VLOOKUP(A476,'[1]NOUVEAUX TARIFS'!$A$1:$E$467,5,FALSE)</f>
        <v>26.523000000000003</v>
      </c>
    </row>
    <row r="477" spans="1:101">
      <c r="A477" t="s">
        <v>678</v>
      </c>
      <c r="C477" t="str">
        <f>VLOOKUP(A477,'[1]PRIX D''ACHAT A JOUR'!$A$1:$C$477,3,FALSE)</f>
        <v>AS</v>
      </c>
      <c r="D477" t="s">
        <v>2583</v>
      </c>
      <c r="E477">
        <v>19</v>
      </c>
      <c r="F477" t="s">
        <v>2085</v>
      </c>
      <c r="G477">
        <v>3</v>
      </c>
      <c r="H477" t="s">
        <v>1618</v>
      </c>
      <c r="K477" t="s">
        <v>2584</v>
      </c>
      <c r="L477" t="s">
        <v>2585</v>
      </c>
      <c r="M477" t="s">
        <v>943</v>
      </c>
      <c r="N477" t="s">
        <v>944</v>
      </c>
      <c r="O477" t="s">
        <v>945</v>
      </c>
      <c r="Q477">
        <v>1</v>
      </c>
      <c r="R477">
        <v>0</v>
      </c>
      <c r="S477" s="36" t="e">
        <f>VLOOKUP(N477,'[1]Stock définitif au 31122021'!$A$3:$G$422,5,FALSE)</f>
        <v>#N/A</v>
      </c>
      <c r="T477" s="36" t="e">
        <f>VLOOKUP(N477,'[1]Stock définitif au 31122021'!$A$3:$G$422,6,FALSE)</f>
        <v>#N/A</v>
      </c>
      <c r="U477" s="36" t="e">
        <f>VLOOKUP(N477,'[1]Stock définitif au 31122021'!$A$3:$G$422,3,FALSE)</f>
        <v>#N/A</v>
      </c>
      <c r="V477">
        <v>0</v>
      </c>
      <c r="W477">
        <f>VLOOKUP(A477,'[1]EXPORT ARTICLES 03012022'!$A$1:$R$883,18,FALSE)</f>
        <v>0</v>
      </c>
      <c r="X477" s="45">
        <v>1.05</v>
      </c>
      <c r="Y477" s="46">
        <v>0</v>
      </c>
      <c r="Z477" s="46">
        <f>X477-Y477</f>
        <v>1.05</v>
      </c>
      <c r="AB477" s="41">
        <v>52.5</v>
      </c>
      <c r="AC477" s="42" t="s">
        <v>2917</v>
      </c>
      <c r="AD477">
        <v>0</v>
      </c>
      <c r="AE477" t="s">
        <v>932</v>
      </c>
      <c r="AF477">
        <v>0</v>
      </c>
      <c r="AI477" t="s">
        <v>933</v>
      </c>
      <c r="AJ477" t="s">
        <v>934</v>
      </c>
      <c r="AM477" t="s">
        <v>935</v>
      </c>
      <c r="AN477" t="s">
        <v>936</v>
      </c>
      <c r="AP477">
        <v>0</v>
      </c>
      <c r="AQ477">
        <v>0</v>
      </c>
      <c r="AS477">
        <v>39</v>
      </c>
      <c r="AT477" s="47">
        <f>X477*BM477</f>
        <v>1.5750000000000002</v>
      </c>
      <c r="AU477" s="48">
        <f>AB477*BN477</f>
        <v>78.75</v>
      </c>
      <c r="AV477" s="48"/>
      <c r="AW477" s="48"/>
      <c r="AX477">
        <v>3</v>
      </c>
      <c r="AY477">
        <v>0</v>
      </c>
      <c r="AZ477">
        <v>1</v>
      </c>
      <c r="BD477">
        <v>1</v>
      </c>
      <c r="BE477">
        <v>1</v>
      </c>
      <c r="BK477" s="43">
        <f t="shared" si="124"/>
        <v>1.0192307692307692</v>
      </c>
      <c r="BL477" t="e">
        <f>AS477/V477</f>
        <v>#DIV/0!</v>
      </c>
      <c r="BM477" s="45">
        <v>1.5</v>
      </c>
      <c r="BN477" s="48">
        <v>1.5</v>
      </c>
      <c r="BO477"/>
      <c r="BP477"/>
      <c r="BQ477" t="str">
        <f t="shared" si="128"/>
        <v/>
      </c>
      <c r="BR477" t="str">
        <f t="shared" si="129"/>
        <v/>
      </c>
      <c r="BS477" t="str">
        <f t="shared" si="130"/>
        <v/>
      </c>
      <c r="BT477">
        <v>46.8</v>
      </c>
      <c r="BV477">
        <v>1</v>
      </c>
      <c r="CB477">
        <v>100</v>
      </c>
      <c r="CC477">
        <v>100</v>
      </c>
      <c r="CD477" t="s">
        <v>937</v>
      </c>
      <c r="CE477">
        <v>0</v>
      </c>
      <c r="CI477">
        <v>0</v>
      </c>
      <c r="CJ477">
        <v>0</v>
      </c>
      <c r="CM477">
        <v>0</v>
      </c>
      <c r="CO477">
        <v>0</v>
      </c>
      <c r="CP477">
        <v>0</v>
      </c>
      <c r="CQ477">
        <v>0</v>
      </c>
      <c r="CT477">
        <v>0</v>
      </c>
      <c r="CU477">
        <v>0</v>
      </c>
      <c r="CV477">
        <v>0</v>
      </c>
      <c r="CW477">
        <f>VLOOKUP(A477,'[1]NOUVEAUX TARIFS'!$A$1:$E$467,5,FALSE)</f>
        <v>78.75</v>
      </c>
    </row>
    <row r="478" spans="1:101">
      <c r="A478" t="s">
        <v>796</v>
      </c>
      <c r="C478" t="str">
        <f>VLOOKUP(A478,'[1]PRIX D''ACHAT A JOUR'!$A$1:$C$477,3,FALSE)</f>
        <v>AS</v>
      </c>
      <c r="D478" t="s">
        <v>797</v>
      </c>
      <c r="E478">
        <v>16</v>
      </c>
      <c r="F478" t="s">
        <v>1031</v>
      </c>
      <c r="G478">
        <v>10</v>
      </c>
      <c r="H478" t="s">
        <v>1031</v>
      </c>
      <c r="M478" t="s">
        <v>1758</v>
      </c>
      <c r="N478" t="s">
        <v>796</v>
      </c>
      <c r="O478" t="s">
        <v>797</v>
      </c>
      <c r="P478" t="s">
        <v>931</v>
      </c>
      <c r="Q478">
        <v>1</v>
      </c>
      <c r="R478">
        <v>0</v>
      </c>
      <c r="S478" s="36">
        <f>VLOOKUP(N478,'[1]Stock définitif au 31122021'!$A$3:$G$422,5,FALSE)</f>
        <v>57</v>
      </c>
      <c r="T478" s="36">
        <f>VLOOKUP(N478,'[1]Stock définitif au 31122021'!$A$3:$G$422,6,FALSE)</f>
        <v>40</v>
      </c>
      <c r="U478" s="36" t="str">
        <f>VLOOKUP(N478,'[1]Stock définitif au 31122021'!$A$3:$G$422,3,FALSE)</f>
        <v>AS</v>
      </c>
      <c r="V478">
        <v>40</v>
      </c>
      <c r="W478">
        <v>40</v>
      </c>
      <c r="X478" s="45">
        <f>VLOOKUP(A478,'[1]PRIX D''ACHAT A JOUR'!$A$1:$G$477,7,FALSE)</f>
        <v>40</v>
      </c>
      <c r="Y478" s="46"/>
      <c r="Z478" s="46"/>
      <c r="AB478" s="41">
        <f>X478</f>
        <v>40</v>
      </c>
      <c r="AC478" s="42" t="s">
        <v>2917</v>
      </c>
      <c r="AD478">
        <v>0</v>
      </c>
      <c r="AE478" t="s">
        <v>932</v>
      </c>
      <c r="AF478">
        <v>0</v>
      </c>
      <c r="AI478" t="s">
        <v>933</v>
      </c>
      <c r="AJ478" t="s">
        <v>934</v>
      </c>
      <c r="AM478" t="s">
        <v>935</v>
      </c>
      <c r="AN478" t="s">
        <v>936</v>
      </c>
      <c r="AP478">
        <v>0</v>
      </c>
      <c r="AQ478">
        <v>0</v>
      </c>
      <c r="AS478">
        <v>86.26</v>
      </c>
      <c r="AT478" s="47">
        <f>X478*BM478</f>
        <v>80</v>
      </c>
      <c r="AU478" s="48">
        <f>AB478*BN478</f>
        <v>80</v>
      </c>
      <c r="AV478" s="48">
        <f>VLOOKUP(A478,'STEEVE RESTITUTION'!$A$3:$F$484,6,FALSE)</f>
        <v>86.26</v>
      </c>
      <c r="AW478" s="48">
        <f t="shared" ref="AW478:AW483" si="139">AU478-AV478</f>
        <v>-6.2600000000000051</v>
      </c>
      <c r="AX478">
        <v>2</v>
      </c>
      <c r="AY478">
        <v>0</v>
      </c>
      <c r="BK478" s="43">
        <f t="shared" si="124"/>
        <v>-7.2571296081613779E-2</v>
      </c>
      <c r="BL478" s="9">
        <f>AS478/V478</f>
        <v>2.1565000000000003</v>
      </c>
      <c r="BM478" s="45">
        <v>2</v>
      </c>
      <c r="BN478" s="48">
        <v>2</v>
      </c>
      <c r="BO478"/>
      <c r="BP478">
        <f>VLOOKUP(A478,'[1]Synthèse ventes 2021'!$A$1:$C$457,3,FALSE)</f>
        <v>3</v>
      </c>
      <c r="BQ478">
        <f t="shared" si="128"/>
        <v>141.6</v>
      </c>
      <c r="BR478">
        <f t="shared" si="129"/>
        <v>283.2</v>
      </c>
      <c r="BS478">
        <f t="shared" si="130"/>
        <v>141.6</v>
      </c>
      <c r="BT478">
        <v>103.51</v>
      </c>
      <c r="BV478">
        <v>1</v>
      </c>
      <c r="BW478">
        <v>479</v>
      </c>
      <c r="CB478">
        <v>100</v>
      </c>
      <c r="CC478">
        <v>100</v>
      </c>
      <c r="CD478" t="s">
        <v>937</v>
      </c>
      <c r="CE478">
        <v>0</v>
      </c>
      <c r="CI478">
        <v>0</v>
      </c>
      <c r="CJ478">
        <v>0</v>
      </c>
      <c r="CM478">
        <v>0</v>
      </c>
      <c r="CO478">
        <v>0</v>
      </c>
      <c r="CP478">
        <v>0</v>
      </c>
      <c r="CQ478">
        <v>0</v>
      </c>
      <c r="CT478">
        <v>0</v>
      </c>
      <c r="CU478">
        <v>0</v>
      </c>
      <c r="CV478">
        <v>0</v>
      </c>
      <c r="CW478">
        <f>VLOOKUP(A478,'[1]NOUVEAUX TARIFS'!$A$1:$E$467,5,FALSE)</f>
        <v>86.26</v>
      </c>
    </row>
    <row r="479" spans="1:101">
      <c r="A479" t="s">
        <v>729</v>
      </c>
      <c r="C479" t="e">
        <f>VLOOKUP(A479,'[1]PRIX D''ACHAT A JOUR'!$A$1:$C$477,3,FALSE)</f>
        <v>#N/A</v>
      </c>
      <c r="D479" t="s">
        <v>2298</v>
      </c>
      <c r="E479">
        <v>17</v>
      </c>
      <c r="F479" t="s">
        <v>2299</v>
      </c>
      <c r="G479">
        <v>14</v>
      </c>
      <c r="H479" t="s">
        <v>2299</v>
      </c>
      <c r="I479" t="s">
        <v>2300</v>
      </c>
      <c r="J479" t="s">
        <v>2301</v>
      </c>
      <c r="M479" t="s">
        <v>943</v>
      </c>
      <c r="N479" t="s">
        <v>944</v>
      </c>
      <c r="O479" t="s">
        <v>945</v>
      </c>
      <c r="Q479">
        <v>1</v>
      </c>
      <c r="R479">
        <v>0</v>
      </c>
      <c r="S479" s="36" t="e">
        <f>VLOOKUP(N479,'[1]Stock définitif au 31122021'!$A$3:$G$422,5,FALSE)</f>
        <v>#N/A</v>
      </c>
      <c r="T479" s="36" t="e">
        <f>VLOOKUP(N479,'[1]Stock définitif au 31122021'!$A$3:$G$422,6,FALSE)</f>
        <v>#N/A</v>
      </c>
      <c r="U479" s="36" t="e">
        <f>VLOOKUP(N479,'[1]Stock définitif au 31122021'!$A$3:$G$422,3,FALSE)</f>
        <v>#N/A</v>
      </c>
      <c r="V479" s="36" t="s">
        <v>2924</v>
      </c>
      <c r="W479">
        <f>VLOOKUP(A479,'[1]EXPORT ARTICLES 03012022'!$A$1:$R$883,18,FALSE)</f>
        <v>0</v>
      </c>
      <c r="X479" s="45">
        <f>VLOOKUP(A479,'[1]NOMENCLATURE 2801'!$B$1:$P$3420,14,FALSE)</f>
        <v>54.119</v>
      </c>
      <c r="Y479" s="46">
        <v>0</v>
      </c>
      <c r="Z479" s="46"/>
      <c r="AB479" s="42">
        <f>VLOOKUP(A479,'[1]NOMENCLATURE 2801'!$B$1:$P$3420,15,FALSE)</f>
        <v>54.015000000000001</v>
      </c>
      <c r="AC479" s="42" t="s">
        <v>2917</v>
      </c>
      <c r="AD479">
        <v>0</v>
      </c>
      <c r="AE479" t="s">
        <v>932</v>
      </c>
      <c r="AF479">
        <v>0</v>
      </c>
      <c r="AI479" t="s">
        <v>933</v>
      </c>
      <c r="AJ479" t="s">
        <v>934</v>
      </c>
      <c r="AM479" t="s">
        <v>935</v>
      </c>
      <c r="AN479" t="s">
        <v>936</v>
      </c>
      <c r="AP479">
        <v>0</v>
      </c>
      <c r="AQ479">
        <v>0</v>
      </c>
      <c r="AS479">
        <v>80</v>
      </c>
      <c r="AT479" s="47">
        <f>VLOOKUP(A479,'[1]NOMENCLATURE 2801'!$B$1:$V$3418,20,FALSE)</f>
        <v>81.358979999999988</v>
      </c>
      <c r="AU479" s="48">
        <f>VLOOKUP(A479,'[1]NOMENCLATURE 2801'!$B$1:$V$3418,21,FALSE)</f>
        <v>81.211469999999991</v>
      </c>
      <c r="AV479" s="48"/>
      <c r="AW479" s="48"/>
      <c r="AX479">
        <v>2</v>
      </c>
      <c r="AY479">
        <v>0</v>
      </c>
      <c r="AZ479">
        <v>1</v>
      </c>
      <c r="BK479" s="43">
        <f t="shared" si="124"/>
        <v>1.5143374999999893E-2</v>
      </c>
      <c r="BL479"/>
      <c r="BM479" s="45">
        <f>AT479/X479</f>
        <v>1.5033348731499101</v>
      </c>
      <c r="BN479" s="48">
        <f>AU479/AB479</f>
        <v>1.5034984726464868</v>
      </c>
      <c r="BO479"/>
      <c r="BP479">
        <f>VLOOKUP(A479,'[1]Synthèse ventes 2021'!$A$1:$C$457,3,FALSE)</f>
        <v>3</v>
      </c>
      <c r="BQ479">
        <f t="shared" si="128"/>
        <v>191.2131</v>
      </c>
      <c r="BR479">
        <f t="shared" si="129"/>
        <v>287.48860379999996</v>
      </c>
      <c r="BS479">
        <f t="shared" si="130"/>
        <v>96.275503799999967</v>
      </c>
      <c r="BT479">
        <v>96</v>
      </c>
      <c r="BV479">
        <v>1</v>
      </c>
      <c r="CB479">
        <v>100</v>
      </c>
      <c r="CC479">
        <v>100</v>
      </c>
      <c r="CD479" t="s">
        <v>1361</v>
      </c>
      <c r="CE479">
        <v>0</v>
      </c>
      <c r="CI479">
        <v>0</v>
      </c>
      <c r="CJ479">
        <v>0</v>
      </c>
      <c r="CM479">
        <v>0</v>
      </c>
      <c r="CO479">
        <v>0</v>
      </c>
      <c r="CP479">
        <v>0</v>
      </c>
      <c r="CQ479">
        <v>0</v>
      </c>
      <c r="CT479">
        <v>1</v>
      </c>
      <c r="CU479">
        <v>0</v>
      </c>
      <c r="CV479">
        <v>0</v>
      </c>
      <c r="CW479">
        <f>VLOOKUP(A479,'[1]NOUVEAUX TARIFS'!$A$1:$E$467,5,FALSE)</f>
        <v>81.211469999999991</v>
      </c>
    </row>
    <row r="480" spans="1:101">
      <c r="A480" t="s">
        <v>731</v>
      </c>
      <c r="C480" t="e">
        <f>VLOOKUP(A480,'[1]PRIX D''ACHAT A JOUR'!$A$1:$C$477,3,FALSE)</f>
        <v>#N/A</v>
      </c>
      <c r="D480" t="s">
        <v>2302</v>
      </c>
      <c r="E480">
        <v>17</v>
      </c>
      <c r="F480" t="s">
        <v>2299</v>
      </c>
      <c r="G480">
        <v>14</v>
      </c>
      <c r="H480" t="s">
        <v>2299</v>
      </c>
      <c r="I480" t="s">
        <v>2300</v>
      </c>
      <c r="J480" t="s">
        <v>2301</v>
      </c>
      <c r="M480" t="s">
        <v>943</v>
      </c>
      <c r="N480" t="s">
        <v>944</v>
      </c>
      <c r="O480" t="s">
        <v>945</v>
      </c>
      <c r="Q480">
        <v>1</v>
      </c>
      <c r="R480">
        <v>0</v>
      </c>
      <c r="S480" s="36" t="e">
        <f>VLOOKUP(N480,'[1]Stock définitif au 31122021'!$A$3:$G$422,5,FALSE)</f>
        <v>#N/A</v>
      </c>
      <c r="T480" s="36" t="e">
        <f>VLOOKUP(N480,'[1]Stock définitif au 31122021'!$A$3:$G$422,6,FALSE)</f>
        <v>#N/A</v>
      </c>
      <c r="U480" s="36" t="e">
        <f>VLOOKUP(N480,'[1]Stock définitif au 31122021'!$A$3:$G$422,3,FALSE)</f>
        <v>#N/A</v>
      </c>
      <c r="V480" s="36" t="s">
        <v>2924</v>
      </c>
      <c r="W480">
        <f>VLOOKUP(A480,'[1]EXPORT ARTICLES 03012022'!$A$1:$R$883,18,FALSE)</f>
        <v>0</v>
      </c>
      <c r="X480" s="45">
        <f>VLOOKUP(A480,'[1]NOMENCLATURE 2801'!$B$1:$P$3420,14,FALSE)</f>
        <v>55.73899999999999</v>
      </c>
      <c r="Y480" s="46">
        <v>0</v>
      </c>
      <c r="Z480" s="46"/>
      <c r="AB480" s="42">
        <f>VLOOKUP(A480,'[1]NOMENCLATURE 2801'!$B$1:$P$3420,15,FALSE)</f>
        <v>55.703999999999994</v>
      </c>
      <c r="AC480" s="42" t="s">
        <v>2917</v>
      </c>
      <c r="AD480">
        <v>0</v>
      </c>
      <c r="AE480" t="s">
        <v>932</v>
      </c>
      <c r="AF480">
        <v>0</v>
      </c>
      <c r="AI480" t="s">
        <v>933</v>
      </c>
      <c r="AJ480" t="s">
        <v>934</v>
      </c>
      <c r="AM480" t="s">
        <v>935</v>
      </c>
      <c r="AN480" t="s">
        <v>936</v>
      </c>
      <c r="AP480">
        <v>0</v>
      </c>
      <c r="AQ480">
        <v>0</v>
      </c>
      <c r="AS480">
        <v>80</v>
      </c>
      <c r="AT480" s="47">
        <f>VLOOKUP(A480,'[1]NOMENCLATURE 2801'!$B$1:$V$3418,20,FALSE)</f>
        <v>83.592499999999987</v>
      </c>
      <c r="AU480" s="48">
        <f>VLOOKUP(A480,'[1]NOMENCLATURE 2801'!$B$1:$V$3418,21,FALSE)</f>
        <v>83.539999999999978</v>
      </c>
      <c r="AV480" s="48"/>
      <c r="AW480" s="48"/>
      <c r="AX480">
        <v>2</v>
      </c>
      <c r="AY480">
        <v>0</v>
      </c>
      <c r="AZ480">
        <v>1</v>
      </c>
      <c r="BK480" s="43">
        <f t="shared" si="124"/>
        <v>4.424999999999972E-2</v>
      </c>
      <c r="BL480"/>
      <c r="BM480" s="45">
        <f>AT480/X480</f>
        <v>1.4997129478462119</v>
      </c>
      <c r="BN480" s="48">
        <f>AU480/AB480</f>
        <v>1.499712767485279</v>
      </c>
      <c r="BO480"/>
      <c r="BP480">
        <f>VLOOKUP(A480,'[1]Synthèse ventes 2021'!$A$1:$C$457,3,FALSE)</f>
        <v>5</v>
      </c>
      <c r="BQ480">
        <f t="shared" si="128"/>
        <v>328.65359999999998</v>
      </c>
      <c r="BR480">
        <f t="shared" si="129"/>
        <v>492.88599999999985</v>
      </c>
      <c r="BS480">
        <f t="shared" si="130"/>
        <v>164.23239999999987</v>
      </c>
      <c r="BT480">
        <v>96</v>
      </c>
      <c r="BV480">
        <v>1</v>
      </c>
      <c r="CB480">
        <v>100</v>
      </c>
      <c r="CC480">
        <v>100</v>
      </c>
      <c r="CD480" t="s">
        <v>1361</v>
      </c>
      <c r="CE480">
        <v>0</v>
      </c>
      <c r="CI480">
        <v>0</v>
      </c>
      <c r="CJ480">
        <v>0</v>
      </c>
      <c r="CM480">
        <v>0</v>
      </c>
      <c r="CO480">
        <v>0</v>
      </c>
      <c r="CP480">
        <v>0</v>
      </c>
      <c r="CQ480">
        <v>0</v>
      </c>
      <c r="CT480">
        <v>1</v>
      </c>
      <c r="CU480">
        <v>0</v>
      </c>
      <c r="CV480">
        <v>0</v>
      </c>
      <c r="CW480">
        <f>VLOOKUP(A480,'[1]NOUVEAUX TARIFS'!$A$1:$E$467,5,FALSE)</f>
        <v>83.539999999999978</v>
      </c>
    </row>
    <row r="481" spans="1:101">
      <c r="A481" t="s">
        <v>568</v>
      </c>
      <c r="C481" t="str">
        <f>VLOOKUP(A481,'[1]PRIX D''ACHAT A JOUR'!$A$1:$C$477,3,FALSE)</f>
        <v>AS</v>
      </c>
      <c r="D481" t="s">
        <v>569</v>
      </c>
      <c r="E481">
        <v>3</v>
      </c>
      <c r="F481" t="s">
        <v>1002</v>
      </c>
      <c r="G481">
        <v>7</v>
      </c>
      <c r="H481" t="s">
        <v>1002</v>
      </c>
      <c r="K481">
        <v>3</v>
      </c>
      <c r="L481" t="s">
        <v>1003</v>
      </c>
      <c r="M481" t="s">
        <v>986</v>
      </c>
      <c r="N481" t="s">
        <v>568</v>
      </c>
      <c r="O481" t="s">
        <v>569</v>
      </c>
      <c r="P481" t="s">
        <v>931</v>
      </c>
      <c r="Q481">
        <v>1</v>
      </c>
      <c r="R481">
        <v>1</v>
      </c>
      <c r="S481" s="36">
        <f>VLOOKUP(N481,'[1]Stock définitif au 31122021'!$A$3:$G$422,5,FALSE)</f>
        <v>8</v>
      </c>
      <c r="T481" s="36">
        <f>VLOOKUP(N481,'[1]Stock définitif au 31122021'!$A$3:$G$422,6,FALSE)</f>
        <v>52.13</v>
      </c>
      <c r="U481" s="36" t="str">
        <f>VLOOKUP(N481,'[1]Stock définitif au 31122021'!$A$3:$G$422,3,FALSE)</f>
        <v>AS</v>
      </c>
      <c r="V481" s="36">
        <v>52.13</v>
      </c>
      <c r="W481" s="36">
        <f>VLOOKUP(A481,'[1]EXPORT ARTICLES 03012022'!$A$1:$R$883,18,FALSE)</f>
        <v>52.13</v>
      </c>
      <c r="X481" s="2">
        <f>VLOOKUP(A481,'[1]PRIX D''ACHAT A JOUR'!$A$1:$G$477,7,FALSE)</f>
        <v>52.13</v>
      </c>
      <c r="Y481" s="46"/>
      <c r="Z481" s="46"/>
      <c r="AA481" s="53">
        <v>0.08</v>
      </c>
      <c r="AB481" s="41">
        <f>X481*(1+AA481)</f>
        <v>56.300400000000003</v>
      </c>
      <c r="AC481" s="42" t="s">
        <v>2917</v>
      </c>
      <c r="AD481">
        <v>52.13</v>
      </c>
      <c r="AE481" t="s">
        <v>932</v>
      </c>
      <c r="AF481">
        <v>0</v>
      </c>
      <c r="AI481" t="s">
        <v>933</v>
      </c>
      <c r="AJ481" t="s">
        <v>934</v>
      </c>
      <c r="AM481" t="s">
        <v>935</v>
      </c>
      <c r="AN481" t="s">
        <v>936</v>
      </c>
      <c r="AP481">
        <v>0</v>
      </c>
      <c r="AQ481">
        <v>0</v>
      </c>
      <c r="AS481" s="36">
        <v>76.63</v>
      </c>
      <c r="AT481" s="54">
        <f>X481*BM481</f>
        <v>78.195000000000007</v>
      </c>
      <c r="AU481" s="42">
        <f>AB481*BN481</f>
        <v>84.450600000000009</v>
      </c>
      <c r="AV481" s="48"/>
      <c r="AW481" s="48"/>
      <c r="AX481">
        <v>2</v>
      </c>
      <c r="AY481">
        <v>0</v>
      </c>
      <c r="BK481" s="43">
        <f t="shared" si="124"/>
        <v>0.10205663578233086</v>
      </c>
      <c r="BL481" s="55">
        <f>AS481/V481</f>
        <v>1.4699788989065796</v>
      </c>
      <c r="BM481" s="45">
        <v>1.5</v>
      </c>
      <c r="BN481" s="48">
        <v>1.5</v>
      </c>
      <c r="BP481">
        <f>VLOOKUP(A481,'[1]Synthèse ventes 2021'!$A$1:$C$457,3,FALSE)</f>
        <v>38</v>
      </c>
      <c r="BQ481">
        <f t="shared" si="128"/>
        <v>2524.5099359999999</v>
      </c>
      <c r="BR481">
        <f t="shared" si="129"/>
        <v>3786.7649040000001</v>
      </c>
      <c r="BS481">
        <f t="shared" si="130"/>
        <v>1262.2549680000002</v>
      </c>
      <c r="BT481">
        <v>91.96</v>
      </c>
      <c r="BV481">
        <v>1</v>
      </c>
      <c r="BW481">
        <v>533</v>
      </c>
      <c r="CB481">
        <v>100</v>
      </c>
      <c r="CC481">
        <v>100</v>
      </c>
      <c r="CD481" t="s">
        <v>937</v>
      </c>
      <c r="CE481">
        <v>0</v>
      </c>
      <c r="CI481">
        <v>0</v>
      </c>
      <c r="CJ481">
        <v>0</v>
      </c>
      <c r="CM481">
        <v>0</v>
      </c>
      <c r="CO481">
        <v>0</v>
      </c>
      <c r="CP481">
        <v>0</v>
      </c>
      <c r="CQ481">
        <v>0</v>
      </c>
      <c r="CT481">
        <v>0</v>
      </c>
      <c r="CU481">
        <v>0</v>
      </c>
      <c r="CV481">
        <v>0</v>
      </c>
      <c r="CW481">
        <f>VLOOKUP(A481,'[1]NOUVEAUX TARIFS'!$A$1:$E$467,5,FALSE)</f>
        <v>84.450600000000009</v>
      </c>
    </row>
    <row r="482" spans="1:101">
      <c r="A482" t="s">
        <v>1306</v>
      </c>
      <c r="C482" t="str">
        <f>VLOOKUP(A482,'[1]PRIX D''ACHAT A JOUR'!$A$1:$C$477,3,FALSE)</f>
        <v>AS</v>
      </c>
      <c r="D482" t="s">
        <v>1307</v>
      </c>
      <c r="E482">
        <v>4</v>
      </c>
      <c r="F482" t="s">
        <v>1047</v>
      </c>
      <c r="M482" t="s">
        <v>989</v>
      </c>
      <c r="N482" t="s">
        <v>1306</v>
      </c>
      <c r="O482" t="s">
        <v>1307</v>
      </c>
      <c r="P482" t="s">
        <v>931</v>
      </c>
      <c r="Q482">
        <v>1</v>
      </c>
      <c r="R482">
        <v>0</v>
      </c>
      <c r="S482" s="36" t="e">
        <f>VLOOKUP(N482,'[1]Stock définitif au 31122021'!$A$3:$G$422,5,FALSE)</f>
        <v>#N/A</v>
      </c>
      <c r="T482" s="36" t="e">
        <f>VLOOKUP(N482,'[1]Stock définitif au 31122021'!$A$3:$G$422,6,FALSE)</f>
        <v>#N/A</v>
      </c>
      <c r="U482" s="36" t="e">
        <f>VLOOKUP(N482,'[1]Stock définitif au 31122021'!$A$3:$G$422,3,FALSE)</f>
        <v>#N/A</v>
      </c>
      <c r="V482">
        <v>58.72</v>
      </c>
      <c r="W482">
        <f>VLOOKUP(A482,'[1]EXPORT ARTICLES 03012022'!$A$1:$R$883,18,FALSE)</f>
        <v>58.72</v>
      </c>
      <c r="X482" s="45">
        <f>VLOOKUP(A482,'[1]PRIX D''ACHAT A JOUR'!$A$1:$G$477,7,FALSE)</f>
        <v>58.72</v>
      </c>
      <c r="Y482" s="46"/>
      <c r="Z482" s="46"/>
      <c r="AB482" s="41">
        <f>X482</f>
        <v>58.72</v>
      </c>
      <c r="AC482" s="42" t="s">
        <v>2917</v>
      </c>
      <c r="AD482">
        <v>58.72</v>
      </c>
      <c r="AE482" t="s">
        <v>932</v>
      </c>
      <c r="AF482">
        <v>0</v>
      </c>
      <c r="AI482" t="s">
        <v>933</v>
      </c>
      <c r="AJ482" t="s">
        <v>934</v>
      </c>
      <c r="AM482" t="s">
        <v>935</v>
      </c>
      <c r="AN482" t="s">
        <v>936</v>
      </c>
      <c r="AO482">
        <v>1</v>
      </c>
      <c r="AP482">
        <v>0</v>
      </c>
      <c r="AQ482">
        <v>0</v>
      </c>
      <c r="AS482">
        <v>88.08</v>
      </c>
      <c r="AT482" s="47">
        <f>X482*BM482</f>
        <v>88.08</v>
      </c>
      <c r="AU482" s="48">
        <f>AB482*BN482</f>
        <v>88.08</v>
      </c>
      <c r="AV482" s="48"/>
      <c r="AW482" s="48"/>
      <c r="AX482">
        <v>2</v>
      </c>
      <c r="AY482">
        <v>0</v>
      </c>
      <c r="BK482" s="43">
        <f t="shared" si="124"/>
        <v>0</v>
      </c>
      <c r="BL482" s="9">
        <f>AS482/V482</f>
        <v>1.5</v>
      </c>
      <c r="BM482" s="45">
        <v>1.5</v>
      </c>
      <c r="BN482" s="48">
        <v>1.5</v>
      </c>
      <c r="BO482"/>
      <c r="BP482"/>
      <c r="BQ482" t="str">
        <f t="shared" si="128"/>
        <v/>
      </c>
      <c r="BR482" t="str">
        <f t="shared" si="129"/>
        <v/>
      </c>
      <c r="BS482" t="str">
        <f t="shared" si="130"/>
        <v/>
      </c>
      <c r="BT482">
        <v>105.7</v>
      </c>
      <c r="BV482">
        <v>1</v>
      </c>
      <c r="CB482">
        <v>100</v>
      </c>
      <c r="CC482">
        <v>100</v>
      </c>
      <c r="CD482" t="s">
        <v>937</v>
      </c>
      <c r="CE482">
        <v>0</v>
      </c>
      <c r="CI482">
        <v>0</v>
      </c>
      <c r="CJ482">
        <v>0</v>
      </c>
      <c r="CM482">
        <v>0</v>
      </c>
      <c r="CO482">
        <v>0</v>
      </c>
      <c r="CP482">
        <v>0</v>
      </c>
      <c r="CQ482">
        <v>0</v>
      </c>
      <c r="CT482">
        <v>0</v>
      </c>
      <c r="CU482">
        <v>0</v>
      </c>
      <c r="CV482">
        <v>0</v>
      </c>
      <c r="CW482" t="e">
        <f>VLOOKUP(A482,'[1]NOUVEAUX TARIFS'!$A$1:$E$467,5,FALSE)</f>
        <v>#N/A</v>
      </c>
    </row>
    <row r="483" spans="1:101">
      <c r="A483" t="s">
        <v>482</v>
      </c>
      <c r="C483" t="str">
        <f>VLOOKUP(A483,'[1]PRIX D''ACHAT A JOUR'!$A$1:$C$477,3,FALSE)</f>
        <v>AS</v>
      </c>
      <c r="D483" t="s">
        <v>483</v>
      </c>
      <c r="E483">
        <v>9</v>
      </c>
      <c r="F483" t="s">
        <v>1222</v>
      </c>
      <c r="G483">
        <v>5</v>
      </c>
      <c r="H483" t="s">
        <v>1222</v>
      </c>
      <c r="K483">
        <v>3</v>
      </c>
      <c r="L483" t="s">
        <v>1223</v>
      </c>
      <c r="M483" t="s">
        <v>929</v>
      </c>
      <c r="N483" t="s">
        <v>2006</v>
      </c>
      <c r="O483" t="s">
        <v>483</v>
      </c>
      <c r="P483" t="s">
        <v>931</v>
      </c>
      <c r="Q483">
        <v>1</v>
      </c>
      <c r="R483">
        <v>1</v>
      </c>
      <c r="S483" s="36" t="e">
        <f>VLOOKUP(N483,'[1]Stock définitif au 31122021'!$A$3:$G$422,5,FALSE)</f>
        <v>#N/A</v>
      </c>
      <c r="T483" s="36" t="e">
        <f>VLOOKUP(N483,'[1]Stock définitif au 31122021'!$A$3:$G$422,6,FALSE)</f>
        <v>#N/A</v>
      </c>
      <c r="U483" s="36" t="e">
        <f>VLOOKUP(N483,'[1]Stock définitif au 31122021'!$A$3:$G$422,3,FALSE)</f>
        <v>#N/A</v>
      </c>
      <c r="V483">
        <v>59</v>
      </c>
      <c r="W483">
        <f>VLOOKUP(A483,'[1]EXPORT ARTICLES 03012022'!$A$1:$R$883,18,FALSE)</f>
        <v>59</v>
      </c>
      <c r="X483" s="45">
        <f>VLOOKUP(A483,'[1]PRIX D''ACHAT A JOUR'!$A$1:$G$477,7,FALSE)</f>
        <v>59</v>
      </c>
      <c r="Y483" s="46"/>
      <c r="Z483" s="46"/>
      <c r="AB483" s="41">
        <f>X483</f>
        <v>59</v>
      </c>
      <c r="AC483" s="42" t="s">
        <v>2917</v>
      </c>
      <c r="AD483">
        <v>59</v>
      </c>
      <c r="AE483" t="s">
        <v>932</v>
      </c>
      <c r="AF483">
        <v>0</v>
      </c>
      <c r="AI483" t="s">
        <v>933</v>
      </c>
      <c r="AJ483" t="s">
        <v>934</v>
      </c>
      <c r="AM483" t="s">
        <v>935</v>
      </c>
      <c r="AN483" t="s">
        <v>936</v>
      </c>
      <c r="AP483">
        <v>0</v>
      </c>
      <c r="AQ483">
        <v>0</v>
      </c>
      <c r="AS483">
        <v>90.27</v>
      </c>
      <c r="AT483" s="47">
        <f>X483*BM483</f>
        <v>88.5</v>
      </c>
      <c r="AU483" s="48">
        <f>AB483*BN483</f>
        <v>88.5</v>
      </c>
      <c r="AV483" s="48">
        <f>VLOOKUP(A483,'STEEVE RESTITUTION'!$A$3:$F$484,6,FALSE)</f>
        <v>90.27</v>
      </c>
      <c r="AW483" s="48">
        <f t="shared" si="139"/>
        <v>-1.769999999999996</v>
      </c>
      <c r="AX483">
        <v>2</v>
      </c>
      <c r="AY483">
        <v>0</v>
      </c>
      <c r="BK483" s="43">
        <f t="shared" si="124"/>
        <v>-1.960784313725486E-2</v>
      </c>
      <c r="BL483" s="9">
        <f>AS483/V483</f>
        <v>1.53</v>
      </c>
      <c r="BM483" s="45">
        <v>1.5</v>
      </c>
      <c r="BN483" s="48">
        <v>1.5</v>
      </c>
      <c r="BO483"/>
      <c r="BP483">
        <f>VLOOKUP(A483,'[1]Synthèse ventes 2021'!$A$1:$C$457,3,FALSE)</f>
        <v>109</v>
      </c>
      <c r="BQ483">
        <f t="shared" si="128"/>
        <v>7588.58</v>
      </c>
      <c r="BR483">
        <f t="shared" si="129"/>
        <v>11382.869999999999</v>
      </c>
      <c r="BS483">
        <f t="shared" si="130"/>
        <v>3794.2899999999991</v>
      </c>
      <c r="BT483">
        <v>108.32</v>
      </c>
      <c r="BV483">
        <v>1</v>
      </c>
      <c r="BW483">
        <v>559</v>
      </c>
      <c r="CB483">
        <v>100</v>
      </c>
      <c r="CC483">
        <v>100</v>
      </c>
      <c r="CD483" t="s">
        <v>937</v>
      </c>
      <c r="CE483">
        <v>0</v>
      </c>
      <c r="CI483">
        <v>0</v>
      </c>
      <c r="CJ483">
        <v>0</v>
      </c>
      <c r="CM483">
        <v>0</v>
      </c>
      <c r="CO483">
        <v>0</v>
      </c>
      <c r="CP483">
        <v>0</v>
      </c>
      <c r="CQ483">
        <v>0</v>
      </c>
      <c r="CT483">
        <v>0</v>
      </c>
      <c r="CU483">
        <v>0</v>
      </c>
      <c r="CV483">
        <v>0</v>
      </c>
      <c r="CW483">
        <f>VLOOKUP(A483,'[1]NOUVEAUX TARIFS'!$A$1:$E$467,5,FALSE)</f>
        <v>90.27</v>
      </c>
    </row>
    <row r="484" spans="1:101">
      <c r="A484" t="s">
        <v>2282</v>
      </c>
      <c r="C484" t="e">
        <f>VLOOKUP(A484,'[1]PRIX D''ACHAT A JOUR'!$A$1:$C$477,3,FALSE)</f>
        <v>#N/A</v>
      </c>
      <c r="D484" t="s">
        <v>2283</v>
      </c>
      <c r="M484" t="s">
        <v>943</v>
      </c>
      <c r="N484" t="s">
        <v>944</v>
      </c>
      <c r="O484" t="s">
        <v>945</v>
      </c>
      <c r="Q484">
        <v>1</v>
      </c>
      <c r="R484">
        <v>0</v>
      </c>
      <c r="S484" s="36" t="e">
        <f>VLOOKUP(N484,'[1]Stock définitif au 31122021'!$A$3:$G$422,5,FALSE)</f>
        <v>#N/A</v>
      </c>
      <c r="T484" s="36" t="e">
        <f>VLOOKUP(N484,'[1]Stock définitif au 31122021'!$A$3:$G$422,6,FALSE)</f>
        <v>#N/A</v>
      </c>
      <c r="U484" s="36" t="e">
        <f>VLOOKUP(N484,'[1]Stock définitif au 31122021'!$A$3:$G$422,3,FALSE)</f>
        <v>#N/A</v>
      </c>
      <c r="V484" s="36" t="s">
        <v>2924</v>
      </c>
      <c r="W484">
        <f>VLOOKUP(A484,'[1]EXPORT ARTICLES 03012022'!$A$1:$R$883,18,FALSE)</f>
        <v>0</v>
      </c>
      <c r="X484" s="45">
        <f>VLOOKUP(A484,'[1]NOMENCLATURE 2801'!$B$1:$P$3420,14,FALSE)</f>
        <v>58.456000000000003</v>
      </c>
      <c r="Y484" s="46">
        <v>0</v>
      </c>
      <c r="Z484" s="46"/>
      <c r="AB484" s="42">
        <f>VLOOKUP(A484,'[1]NOMENCLATURE 2801'!$B$1:$P$3420,15,FALSE)</f>
        <v>62.667200000000001</v>
      </c>
      <c r="AC484" s="42" t="s">
        <v>2917</v>
      </c>
      <c r="AD484">
        <v>0</v>
      </c>
      <c r="AE484" t="s">
        <v>932</v>
      </c>
      <c r="AF484">
        <v>0</v>
      </c>
      <c r="AI484" t="s">
        <v>933</v>
      </c>
      <c r="AJ484" t="s">
        <v>934</v>
      </c>
      <c r="AM484" t="s">
        <v>935</v>
      </c>
      <c r="AN484" t="s">
        <v>936</v>
      </c>
      <c r="AP484">
        <v>0</v>
      </c>
      <c r="AQ484">
        <v>0</v>
      </c>
      <c r="AS484">
        <v>90.47</v>
      </c>
      <c r="AT484" s="47">
        <f>VLOOKUP(A484,'[1]NOMENCLATURE 2801'!$B$1:$V$3418,20,FALSE)</f>
        <v>84.546750000000003</v>
      </c>
      <c r="AU484" s="48">
        <f>VLOOKUP(A484,'[1]NOMENCLATURE 2801'!$B$1:$V$3418,21,FALSE)</f>
        <v>90.707799999999992</v>
      </c>
      <c r="AV484" s="48"/>
      <c r="AW484" s="48"/>
      <c r="AX484">
        <v>2</v>
      </c>
      <c r="AY484">
        <v>0</v>
      </c>
      <c r="AZ484">
        <v>1</v>
      </c>
      <c r="BK484" s="43">
        <f t="shared" si="124"/>
        <v>2.6284956339117154E-3</v>
      </c>
      <c r="BL484"/>
      <c r="BM484" s="45">
        <f>AT484/X484</f>
        <v>1.4463314287669358</v>
      </c>
      <c r="BN484" s="48">
        <f>AU484/AB484</f>
        <v>1.4474525748717031</v>
      </c>
      <c r="BO484"/>
      <c r="BP484">
        <f>VLOOKUP(A484,'[1]Synthèse ventes 2021'!$A$1:$C$457,3,FALSE)</f>
        <v>14</v>
      </c>
      <c r="BQ484">
        <f t="shared" si="128"/>
        <v>1035.262144</v>
      </c>
      <c r="BR484">
        <f t="shared" si="129"/>
        <v>1498.4928559999996</v>
      </c>
      <c r="BS484">
        <f t="shared" si="130"/>
        <v>463.23071199999958</v>
      </c>
      <c r="BT484">
        <v>108.56</v>
      </c>
      <c r="BV484">
        <v>1</v>
      </c>
      <c r="CB484">
        <v>100</v>
      </c>
      <c r="CC484">
        <v>100</v>
      </c>
      <c r="CD484" t="s">
        <v>1361</v>
      </c>
      <c r="CE484">
        <v>0</v>
      </c>
      <c r="CI484">
        <v>0</v>
      </c>
      <c r="CJ484">
        <v>0</v>
      </c>
      <c r="CM484">
        <v>0</v>
      </c>
      <c r="CO484">
        <v>0</v>
      </c>
      <c r="CP484">
        <v>0</v>
      </c>
      <c r="CQ484">
        <v>0</v>
      </c>
      <c r="CT484">
        <v>1</v>
      </c>
      <c r="CU484">
        <v>0</v>
      </c>
      <c r="CV484">
        <v>0</v>
      </c>
      <c r="CW484" t="e">
        <f>VLOOKUP(A484,'[1]NOUVEAUX TARIFS'!$A$1:$E$467,5,FALSE)</f>
        <v>#N/A</v>
      </c>
    </row>
    <row r="485" spans="1:101" hidden="1">
      <c r="A485" t="s">
        <v>1451</v>
      </c>
      <c r="C485" t="e">
        <f>VLOOKUP(A485,'[1]PRIX D''ACHAT A JOUR'!$A$1:$C$477,3,FALSE)</f>
        <v>#N/A</v>
      </c>
      <c r="D485" t="s">
        <v>1452</v>
      </c>
      <c r="E485">
        <v>13</v>
      </c>
      <c r="F485" t="s">
        <v>1349</v>
      </c>
      <c r="Q485">
        <v>0</v>
      </c>
      <c r="R485">
        <v>0</v>
      </c>
      <c r="S485" s="36" t="e">
        <f>VLOOKUP(N485,'[1]Stock définitif au 31122021'!$A$3:$G$422,5,FALSE)</f>
        <v>#N/A</v>
      </c>
      <c r="T485" s="36" t="e">
        <f>VLOOKUP(N485,'[1]Stock définitif au 31122021'!$A$3:$G$422,6,FALSE)</f>
        <v>#N/A</v>
      </c>
      <c r="U485" s="36" t="e">
        <f>VLOOKUP(N485,'[1]Stock définitif au 31122021'!$A$3:$G$422,3,FALSE)</f>
        <v>#N/A</v>
      </c>
      <c r="V485">
        <v>0</v>
      </c>
      <c r="W485">
        <f>VLOOKUP(A485,'[1]EXPORT ARTICLES 03012022'!$A$1:$R$883,18,FALSE)</f>
        <v>0</v>
      </c>
      <c r="X485" s="45" t="e">
        <f>VLOOKUP(A485,'[1]PRIX D''ACHAT A JOUR'!$A$1:$G$477,7,FALSE)</f>
        <v>#N/A</v>
      </c>
      <c r="Y485" s="46">
        <v>0</v>
      </c>
      <c r="Z485" s="46"/>
      <c r="AB485" s="42" t="e">
        <f>VLOOKUP(A485,'[1]PRIX D''ACHAT A JOUR'!$A$1:$J$477,10,FALSE)</f>
        <v>#N/A</v>
      </c>
      <c r="AC485" s="48"/>
      <c r="AD485">
        <v>0</v>
      </c>
      <c r="AF485">
        <v>0</v>
      </c>
      <c r="AI485" t="s">
        <v>933</v>
      </c>
      <c r="AJ485" t="s">
        <v>934</v>
      </c>
      <c r="AM485" t="s">
        <v>935</v>
      </c>
      <c r="AN485" t="s">
        <v>936</v>
      </c>
      <c r="AP485">
        <v>0</v>
      </c>
      <c r="AQ485">
        <v>0</v>
      </c>
      <c r="AS485">
        <v>0</v>
      </c>
      <c r="AT485" s="47" t="e">
        <f t="shared" ref="AT485:AT491" si="140">X485*BM485</f>
        <v>#N/A</v>
      </c>
      <c r="AU485" s="48" t="e">
        <f t="shared" ref="AU485:AU491" si="141">AB485*BN485</f>
        <v>#N/A</v>
      </c>
      <c r="AV485" s="48"/>
      <c r="AW485" s="48"/>
      <c r="AX485">
        <v>2</v>
      </c>
      <c r="AY485">
        <v>0</v>
      </c>
      <c r="BB485">
        <v>1</v>
      </c>
      <c r="BC485">
        <v>1</v>
      </c>
      <c r="BK485" s="43" t="e">
        <f t="shared" si="124"/>
        <v>#N/A</v>
      </c>
      <c r="BL485" s="9">
        <v>0</v>
      </c>
      <c r="BM485" s="45"/>
      <c r="BN485" s="48"/>
      <c r="BO485">
        <v>1</v>
      </c>
      <c r="BP485"/>
      <c r="BQ485" t="str">
        <f t="shared" si="128"/>
        <v/>
      </c>
      <c r="BR485" t="str">
        <f t="shared" si="129"/>
        <v/>
      </c>
      <c r="BS485" t="str">
        <f t="shared" si="130"/>
        <v/>
      </c>
      <c r="BT485">
        <v>0</v>
      </c>
      <c r="CB485">
        <v>100</v>
      </c>
      <c r="CC485">
        <v>100</v>
      </c>
      <c r="CD485" t="s">
        <v>960</v>
      </c>
      <c r="CE485">
        <v>0</v>
      </c>
      <c r="CI485">
        <v>0</v>
      </c>
      <c r="CJ485">
        <v>0</v>
      </c>
      <c r="CM485">
        <v>0</v>
      </c>
      <c r="CO485">
        <v>0</v>
      </c>
      <c r="CP485">
        <v>0</v>
      </c>
      <c r="CQ485">
        <v>0</v>
      </c>
      <c r="CT485">
        <v>0</v>
      </c>
      <c r="CU485">
        <v>0</v>
      </c>
      <c r="CV485">
        <v>0</v>
      </c>
      <c r="CW485" t="e">
        <f>VLOOKUP(A485,'[1]NOUVEAUX TARIFS'!$A$1:$E$467,5,FALSE)</f>
        <v>#N/A</v>
      </c>
    </row>
    <row r="486" spans="1:101">
      <c r="A486" t="s">
        <v>486</v>
      </c>
      <c r="C486" t="str">
        <f>VLOOKUP(A486,'[1]PRIX D''ACHAT A JOUR'!$A$1:$C$477,3,FALSE)</f>
        <v>AS</v>
      </c>
      <c r="D486" t="s">
        <v>487</v>
      </c>
      <c r="E486">
        <v>1</v>
      </c>
      <c r="F486" t="s">
        <v>975</v>
      </c>
      <c r="G486">
        <v>2</v>
      </c>
      <c r="H486" t="s">
        <v>975</v>
      </c>
      <c r="K486">
        <v>7</v>
      </c>
      <c r="L486" t="s">
        <v>976</v>
      </c>
      <c r="M486" t="s">
        <v>977</v>
      </c>
      <c r="N486" t="s">
        <v>486</v>
      </c>
      <c r="O486" t="s">
        <v>2151</v>
      </c>
      <c r="P486" t="s">
        <v>931</v>
      </c>
      <c r="Q486">
        <v>1</v>
      </c>
      <c r="R486">
        <v>1</v>
      </c>
      <c r="S486" s="36">
        <f>VLOOKUP(N486,'[1]Stock définitif au 31122021'!$A$3:$G$422,5,FALSE)</f>
        <v>86</v>
      </c>
      <c r="T486" s="36">
        <f>VLOOKUP(N486,'[1]Stock définitif au 31122021'!$A$3:$G$422,6,FALSE)</f>
        <v>95.5</v>
      </c>
      <c r="U486" s="36" t="str">
        <f>VLOOKUP(N486,'[1]Stock définitif au 31122021'!$A$3:$G$422,3,FALSE)</f>
        <v>AS</v>
      </c>
      <c r="V486">
        <v>60.51</v>
      </c>
      <c r="W486">
        <f>VLOOKUP(A486,'[1]EXPORT ARTICLES 03012022'!$A$1:$R$883,18,FALSE)</f>
        <v>60.51</v>
      </c>
      <c r="X486" s="45">
        <v>60.51</v>
      </c>
      <c r="Y486" s="46"/>
      <c r="Z486" s="46"/>
      <c r="AB486" s="41">
        <v>60.51</v>
      </c>
      <c r="AC486" s="42" t="s">
        <v>2917</v>
      </c>
      <c r="AD486">
        <v>60.51</v>
      </c>
      <c r="AE486" t="s">
        <v>932</v>
      </c>
      <c r="AF486">
        <v>0</v>
      </c>
      <c r="AI486" t="s">
        <v>933</v>
      </c>
      <c r="AJ486" t="s">
        <v>934</v>
      </c>
      <c r="AM486" t="s">
        <v>935</v>
      </c>
      <c r="AN486" t="s">
        <v>936</v>
      </c>
      <c r="AO486" t="s">
        <v>1515</v>
      </c>
      <c r="AP486">
        <v>0</v>
      </c>
      <c r="AQ486">
        <v>0</v>
      </c>
      <c r="AS486" s="62">
        <v>82.5</v>
      </c>
      <c r="AT486" s="66">
        <f t="shared" si="140"/>
        <v>90.765000000000001</v>
      </c>
      <c r="AU486" s="48">
        <f t="shared" si="141"/>
        <v>90.765000000000001</v>
      </c>
      <c r="AV486" s="48"/>
      <c r="AW486" s="48"/>
      <c r="AX486">
        <v>2</v>
      </c>
      <c r="AY486">
        <v>0</v>
      </c>
      <c r="BK486" s="43">
        <f t="shared" si="124"/>
        <v>0.10018181818181819</v>
      </c>
      <c r="BL486" s="9">
        <f t="shared" ref="BL486:BL491" si="142">AS486/V486</f>
        <v>1.3634110064452156</v>
      </c>
      <c r="BM486" s="45">
        <v>1.5</v>
      </c>
      <c r="BN486" s="48">
        <v>1.5</v>
      </c>
      <c r="BO486"/>
      <c r="BP486">
        <f>VLOOKUP(A486,'[1]Synthèse ventes 2021'!$A$1:$C$457,3,FALSE)</f>
        <v>103</v>
      </c>
      <c r="BQ486">
        <f t="shared" si="128"/>
        <v>7354.3853999999992</v>
      </c>
      <c r="BR486">
        <f t="shared" si="129"/>
        <v>11031.578099999999</v>
      </c>
      <c r="BS486">
        <f t="shared" si="130"/>
        <v>3677.1926999999996</v>
      </c>
      <c r="BT486">
        <v>99</v>
      </c>
      <c r="BV486">
        <v>1</v>
      </c>
      <c r="BW486">
        <v>574</v>
      </c>
      <c r="CB486">
        <v>100</v>
      </c>
      <c r="CC486">
        <v>100</v>
      </c>
      <c r="CD486" t="s">
        <v>937</v>
      </c>
      <c r="CE486">
        <v>0</v>
      </c>
      <c r="CI486">
        <v>0</v>
      </c>
      <c r="CJ486">
        <v>0</v>
      </c>
      <c r="CM486">
        <v>0</v>
      </c>
      <c r="CO486">
        <v>0</v>
      </c>
      <c r="CP486">
        <v>0</v>
      </c>
      <c r="CQ486">
        <v>0</v>
      </c>
      <c r="CT486">
        <v>0</v>
      </c>
      <c r="CU486">
        <v>0</v>
      </c>
      <c r="CV486">
        <v>0</v>
      </c>
      <c r="CW486">
        <f>VLOOKUP(A486,'[1]NOUVEAUX TARIFS'!$A$1:$E$467,5,FALSE)</f>
        <v>90.765000000000001</v>
      </c>
    </row>
    <row r="487" spans="1:101" hidden="1">
      <c r="A487" t="s">
        <v>1542</v>
      </c>
      <c r="C487" t="str">
        <f>VLOOKUP(A487,'[1]PRIX D''ACHAT A JOUR'!$A$1:$C$477,3,FALSE)</f>
        <v>AN</v>
      </c>
      <c r="D487" t="s">
        <v>1543</v>
      </c>
      <c r="E487">
        <v>9</v>
      </c>
      <c r="F487" t="s">
        <v>1222</v>
      </c>
      <c r="G487">
        <v>5</v>
      </c>
      <c r="H487" t="s">
        <v>1222</v>
      </c>
      <c r="K487">
        <v>3</v>
      </c>
      <c r="L487" t="s">
        <v>1223</v>
      </c>
      <c r="M487" t="s">
        <v>1506</v>
      </c>
      <c r="N487" t="s">
        <v>1542</v>
      </c>
      <c r="O487" t="s">
        <v>1543</v>
      </c>
      <c r="Q487">
        <v>1</v>
      </c>
      <c r="R487">
        <v>1</v>
      </c>
      <c r="S487" s="36">
        <f>VLOOKUP(N487,'[1]Stock définitif au 31122021'!$A$3:$G$422,5,FALSE)</f>
        <v>95</v>
      </c>
      <c r="T487" s="36">
        <f>VLOOKUP(N487,'[1]Stock définitif au 31122021'!$A$3:$G$422,6,FALSE)</f>
        <v>17.73</v>
      </c>
      <c r="U487" s="36" t="str">
        <f>VLOOKUP(N487,'[1]Stock définitif au 31122021'!$A$3:$G$422,3,FALSE)</f>
        <v>AN</v>
      </c>
      <c r="V487">
        <v>17.73</v>
      </c>
      <c r="W487">
        <f>VLOOKUP(A487,'[1]EXPORT ARTICLES 03012022'!$A$1:$R$883,18,FALSE)</f>
        <v>17.73</v>
      </c>
      <c r="X487" s="45">
        <f>VLOOKUP(A487,'[1]PRIX D''ACHAT A JOUR'!$A$1:$G$477,7,FALSE)</f>
        <v>17.73</v>
      </c>
      <c r="Y487" s="46"/>
      <c r="Z487" s="46"/>
      <c r="AB487" s="41">
        <f>X487</f>
        <v>17.73</v>
      </c>
      <c r="AC487" s="42" t="s">
        <v>2917</v>
      </c>
      <c r="AD487">
        <v>17.73</v>
      </c>
      <c r="AE487" t="s">
        <v>932</v>
      </c>
      <c r="AF487">
        <v>0</v>
      </c>
      <c r="AI487" t="s">
        <v>933</v>
      </c>
      <c r="AJ487" t="s">
        <v>934</v>
      </c>
      <c r="AM487" t="s">
        <v>935</v>
      </c>
      <c r="AN487" t="s">
        <v>936</v>
      </c>
      <c r="AP487">
        <v>0</v>
      </c>
      <c r="AQ487">
        <v>0</v>
      </c>
      <c r="AS487">
        <v>21.71</v>
      </c>
      <c r="AT487" s="47">
        <f t="shared" si="140"/>
        <v>22.162500000000001</v>
      </c>
      <c r="AU487" s="48">
        <f t="shared" si="141"/>
        <v>22.162500000000001</v>
      </c>
      <c r="AV487" s="48"/>
      <c r="AW487" s="48"/>
      <c r="AX487">
        <v>2</v>
      </c>
      <c r="AY487">
        <v>0</v>
      </c>
      <c r="BK487" s="43">
        <f t="shared" si="124"/>
        <v>2.0842929525564283E-2</v>
      </c>
      <c r="BL487" s="9">
        <f t="shared" si="142"/>
        <v>1.2244782853919909</v>
      </c>
      <c r="BM487" s="45">
        <v>1.25</v>
      </c>
      <c r="BN487" s="48">
        <v>1.25</v>
      </c>
      <c r="BO487"/>
      <c r="BP487"/>
      <c r="BQ487" t="str">
        <f t="shared" si="128"/>
        <v/>
      </c>
      <c r="BR487" t="str">
        <f t="shared" si="129"/>
        <v/>
      </c>
      <c r="BS487" t="str">
        <f t="shared" si="130"/>
        <v/>
      </c>
      <c r="BT487">
        <v>26.05</v>
      </c>
      <c r="CB487">
        <v>100</v>
      </c>
      <c r="CC487">
        <v>100</v>
      </c>
      <c r="CD487" t="s">
        <v>951</v>
      </c>
      <c r="CE487">
        <v>0</v>
      </c>
      <c r="CI487">
        <v>0</v>
      </c>
      <c r="CJ487">
        <v>0</v>
      </c>
      <c r="CM487">
        <v>0</v>
      </c>
      <c r="CO487">
        <v>0</v>
      </c>
      <c r="CP487">
        <v>0</v>
      </c>
      <c r="CQ487">
        <v>0</v>
      </c>
      <c r="CT487">
        <v>0</v>
      </c>
      <c r="CU487">
        <v>0</v>
      </c>
      <c r="CV487">
        <v>0</v>
      </c>
      <c r="CW487" t="e">
        <f>VLOOKUP(A487,'[1]NOUVEAUX TARIFS'!$A$1:$E$467,5,FALSE)</f>
        <v>#N/A</v>
      </c>
    </row>
    <row r="488" spans="1:101" hidden="1">
      <c r="A488" t="s">
        <v>1539</v>
      </c>
      <c r="C488" t="str">
        <f>VLOOKUP(A488,'[1]PRIX D''ACHAT A JOUR'!$A$1:$C$477,3,FALSE)</f>
        <v>AN</v>
      </c>
      <c r="D488" t="s">
        <v>1540</v>
      </c>
      <c r="E488">
        <v>9</v>
      </c>
      <c r="F488" t="s">
        <v>1222</v>
      </c>
      <c r="G488">
        <v>5</v>
      </c>
      <c r="H488" t="s">
        <v>1222</v>
      </c>
      <c r="K488">
        <v>3</v>
      </c>
      <c r="L488" t="s">
        <v>1223</v>
      </c>
      <c r="M488" t="s">
        <v>1506</v>
      </c>
      <c r="N488" t="s">
        <v>1539</v>
      </c>
      <c r="O488" t="s">
        <v>1541</v>
      </c>
      <c r="Q488">
        <v>1</v>
      </c>
      <c r="R488">
        <v>1</v>
      </c>
      <c r="S488" s="36">
        <f>VLOOKUP(N488,'[1]Stock définitif au 31122021'!$A$3:$G$422,5,FALSE)</f>
        <v>221</v>
      </c>
      <c r="T488" s="36">
        <f>VLOOKUP(N488,'[1]Stock définitif au 31122021'!$A$3:$G$422,6,FALSE)</f>
        <v>13.05</v>
      </c>
      <c r="U488" s="36" t="str">
        <f>VLOOKUP(N488,'[1]Stock définitif au 31122021'!$A$3:$G$422,3,FALSE)</f>
        <v>AN</v>
      </c>
      <c r="V488">
        <v>13.05</v>
      </c>
      <c r="W488">
        <f>VLOOKUP(A488,'[1]EXPORT ARTICLES 03012022'!$A$1:$R$883,18,FALSE)</f>
        <v>13.05</v>
      </c>
      <c r="X488" s="45">
        <f>VLOOKUP(A488,'[1]PRIX D''ACHAT A JOUR'!$A$1:$G$477,7,FALSE)</f>
        <v>13.05</v>
      </c>
      <c r="Y488" s="46"/>
      <c r="Z488" s="46"/>
      <c r="AB488" s="41">
        <f>X488</f>
        <v>13.05</v>
      </c>
      <c r="AC488" s="42" t="s">
        <v>2917</v>
      </c>
      <c r="AD488">
        <v>13.05</v>
      </c>
      <c r="AE488" t="s">
        <v>932</v>
      </c>
      <c r="AF488">
        <v>0</v>
      </c>
      <c r="AI488" t="s">
        <v>933</v>
      </c>
      <c r="AJ488" t="s">
        <v>934</v>
      </c>
      <c r="AM488" t="s">
        <v>935</v>
      </c>
      <c r="AN488" t="s">
        <v>936</v>
      </c>
      <c r="AP488">
        <v>0</v>
      </c>
      <c r="AQ488">
        <v>0</v>
      </c>
      <c r="AS488">
        <v>18.489999999999998</v>
      </c>
      <c r="AT488" s="47">
        <f t="shared" si="140"/>
        <v>19.575000000000003</v>
      </c>
      <c r="AU488" s="48">
        <f t="shared" si="141"/>
        <v>19.575000000000003</v>
      </c>
      <c r="AV488" s="48"/>
      <c r="AW488" s="48"/>
      <c r="AX488">
        <v>2</v>
      </c>
      <c r="AY488">
        <v>0</v>
      </c>
      <c r="BK488" s="43">
        <f t="shared" si="124"/>
        <v>5.8680367766360438E-2</v>
      </c>
      <c r="BL488" s="9">
        <f t="shared" si="142"/>
        <v>1.4168582375478924</v>
      </c>
      <c r="BM488" s="45">
        <v>1.5</v>
      </c>
      <c r="BN488" s="48">
        <v>1.5</v>
      </c>
      <c r="BO488"/>
      <c r="BP488"/>
      <c r="BQ488" t="str">
        <f t="shared" si="128"/>
        <v/>
      </c>
      <c r="BR488" t="str">
        <f t="shared" si="129"/>
        <v/>
      </c>
      <c r="BS488" t="str">
        <f t="shared" si="130"/>
        <v/>
      </c>
      <c r="BT488">
        <v>22.19</v>
      </c>
      <c r="CB488">
        <v>100</v>
      </c>
      <c r="CC488">
        <v>100</v>
      </c>
      <c r="CD488" t="s">
        <v>951</v>
      </c>
      <c r="CE488">
        <v>0</v>
      </c>
      <c r="CI488">
        <v>0</v>
      </c>
      <c r="CJ488">
        <v>0</v>
      </c>
      <c r="CM488">
        <v>0</v>
      </c>
      <c r="CO488">
        <v>0</v>
      </c>
      <c r="CP488">
        <v>0</v>
      </c>
      <c r="CQ488">
        <v>0</v>
      </c>
      <c r="CT488">
        <v>0</v>
      </c>
      <c r="CU488">
        <v>0</v>
      </c>
      <c r="CV488">
        <v>0</v>
      </c>
      <c r="CW488" t="e">
        <f>VLOOKUP(A488,'[1]NOUVEAUX TARIFS'!$A$1:$E$467,5,FALSE)</f>
        <v>#N/A</v>
      </c>
    </row>
    <row r="489" spans="1:101" hidden="1">
      <c r="A489" t="s">
        <v>1983</v>
      </c>
      <c r="C489" t="str">
        <f>VLOOKUP(A489,'[1]PRIX D''ACHAT A JOUR'!$A$1:$C$477,3,FALSE)</f>
        <v>AN</v>
      </c>
      <c r="D489" t="s">
        <v>1984</v>
      </c>
      <c r="E489">
        <v>9</v>
      </c>
      <c r="F489" t="s">
        <v>1222</v>
      </c>
      <c r="G489">
        <v>5</v>
      </c>
      <c r="H489" t="s">
        <v>1222</v>
      </c>
      <c r="K489">
        <v>3</v>
      </c>
      <c r="L489" t="s">
        <v>1223</v>
      </c>
      <c r="M489" t="s">
        <v>1506</v>
      </c>
      <c r="N489" t="s">
        <v>1983</v>
      </c>
      <c r="O489" t="s">
        <v>1985</v>
      </c>
      <c r="Q489">
        <v>1</v>
      </c>
      <c r="R489">
        <v>1</v>
      </c>
      <c r="S489" s="36">
        <f>VLOOKUP(N489,'[1]Stock définitif au 31122021'!$A$3:$G$422,5,FALSE)</f>
        <v>151</v>
      </c>
      <c r="T489" s="36">
        <f>VLOOKUP(N489,'[1]Stock définitif au 31122021'!$A$3:$G$422,6,FALSE)</f>
        <v>12.16</v>
      </c>
      <c r="U489" s="36" t="str">
        <f>VLOOKUP(N489,'[1]Stock définitif au 31122021'!$A$3:$G$422,3,FALSE)</f>
        <v>AN</v>
      </c>
      <c r="V489">
        <v>12.16</v>
      </c>
      <c r="W489">
        <v>12.16</v>
      </c>
      <c r="X489" s="45">
        <f>VLOOKUP(A489,'[1]PRIX D''ACHAT A JOUR'!$A$1:$G$477,7,FALSE)</f>
        <v>12.16</v>
      </c>
      <c r="Y489" s="46"/>
      <c r="Z489" s="46"/>
      <c r="AB489" s="41">
        <f>X489</f>
        <v>12.16</v>
      </c>
      <c r="AC489" s="42" t="s">
        <v>2917</v>
      </c>
      <c r="AD489">
        <v>14.36</v>
      </c>
      <c r="AE489" t="s">
        <v>932</v>
      </c>
      <c r="AF489">
        <v>0</v>
      </c>
      <c r="AI489" t="s">
        <v>933</v>
      </c>
      <c r="AJ489" t="s">
        <v>934</v>
      </c>
      <c r="AM489" t="s">
        <v>935</v>
      </c>
      <c r="AN489" t="s">
        <v>936</v>
      </c>
      <c r="AP489">
        <v>0</v>
      </c>
      <c r="AQ489">
        <v>0</v>
      </c>
      <c r="AS489">
        <v>19.91</v>
      </c>
      <c r="AT489" s="47">
        <f t="shared" si="140"/>
        <v>21.28</v>
      </c>
      <c r="AU489" s="48">
        <f t="shared" si="141"/>
        <v>21.28</v>
      </c>
      <c r="AV489" s="48"/>
      <c r="AW489" s="48"/>
      <c r="AX489">
        <v>2</v>
      </c>
      <c r="AY489">
        <v>0</v>
      </c>
      <c r="BK489" s="43">
        <f t="shared" si="124"/>
        <v>6.8809643395278799E-2</v>
      </c>
      <c r="BL489" s="9">
        <f t="shared" si="142"/>
        <v>1.6373355263157894</v>
      </c>
      <c r="BM489" s="45">
        <v>1.75</v>
      </c>
      <c r="BN489" s="48">
        <v>1.75</v>
      </c>
      <c r="BO489"/>
      <c r="BP489"/>
      <c r="BQ489" t="str">
        <f t="shared" si="128"/>
        <v/>
      </c>
      <c r="BR489" t="str">
        <f t="shared" si="129"/>
        <v/>
      </c>
      <c r="BS489" t="str">
        <f t="shared" si="130"/>
        <v/>
      </c>
      <c r="BT489">
        <v>23.89</v>
      </c>
      <c r="CB489">
        <v>100</v>
      </c>
      <c r="CC489">
        <v>100</v>
      </c>
      <c r="CD489" t="s">
        <v>951</v>
      </c>
      <c r="CE489">
        <v>0</v>
      </c>
      <c r="CI489">
        <v>0</v>
      </c>
      <c r="CJ489">
        <v>0</v>
      </c>
      <c r="CM489">
        <v>0</v>
      </c>
      <c r="CO489">
        <v>0</v>
      </c>
      <c r="CP489">
        <v>0</v>
      </c>
      <c r="CQ489">
        <v>0</v>
      </c>
      <c r="CT489">
        <v>0</v>
      </c>
      <c r="CU489">
        <v>0</v>
      </c>
      <c r="CV489">
        <v>0</v>
      </c>
      <c r="CW489" t="e">
        <f>VLOOKUP(A489,'[1]NOUVEAUX TARIFS'!$A$1:$E$467,5,FALSE)</f>
        <v>#N/A</v>
      </c>
    </row>
    <row r="490" spans="1:101" hidden="1">
      <c r="A490" t="s">
        <v>1986</v>
      </c>
      <c r="C490" t="str">
        <f>VLOOKUP(A490,'[1]PRIX D''ACHAT A JOUR'!$A$1:$C$477,3,FALSE)</f>
        <v>AN</v>
      </c>
      <c r="D490" t="s">
        <v>1987</v>
      </c>
      <c r="E490">
        <v>9</v>
      </c>
      <c r="F490" t="s">
        <v>1222</v>
      </c>
      <c r="G490">
        <v>5</v>
      </c>
      <c r="H490" t="s">
        <v>1222</v>
      </c>
      <c r="K490">
        <v>3</v>
      </c>
      <c r="L490" t="s">
        <v>1223</v>
      </c>
      <c r="M490" t="s">
        <v>1506</v>
      </c>
      <c r="N490" t="s">
        <v>1986</v>
      </c>
      <c r="O490" t="s">
        <v>1987</v>
      </c>
      <c r="Q490">
        <v>1</v>
      </c>
      <c r="R490">
        <v>1</v>
      </c>
      <c r="S490" s="36">
        <f>VLOOKUP(N490,'[1]Stock définitif au 31122021'!$A$3:$G$422,5,FALSE)</f>
        <v>243</v>
      </c>
      <c r="T490" s="36">
        <f>VLOOKUP(N490,'[1]Stock définitif au 31122021'!$A$3:$G$422,6,FALSE)</f>
        <v>2.99</v>
      </c>
      <c r="U490" s="36" t="str">
        <f>VLOOKUP(N490,'[1]Stock définitif au 31122021'!$A$3:$G$422,3,FALSE)</f>
        <v>AN</v>
      </c>
      <c r="V490">
        <v>2.99</v>
      </c>
      <c r="W490">
        <v>2.99</v>
      </c>
      <c r="X490" s="45">
        <f>VLOOKUP(A490,'[1]PRIX D''ACHAT A JOUR'!$A$1:$G$477,7,FALSE)</f>
        <v>2.99</v>
      </c>
      <c r="Y490" s="46"/>
      <c r="Z490" s="46"/>
      <c r="AB490" s="41">
        <f>X490</f>
        <v>2.99</v>
      </c>
      <c r="AC490" s="42" t="s">
        <v>2917</v>
      </c>
      <c r="AD490">
        <v>2.72</v>
      </c>
      <c r="AE490" t="s">
        <v>932</v>
      </c>
      <c r="AF490">
        <v>0</v>
      </c>
      <c r="AI490" t="s">
        <v>933</v>
      </c>
      <c r="AJ490" t="s">
        <v>934</v>
      </c>
      <c r="AM490" t="s">
        <v>935</v>
      </c>
      <c r="AN490" t="s">
        <v>936</v>
      </c>
      <c r="AP490">
        <v>0</v>
      </c>
      <c r="AQ490">
        <v>0</v>
      </c>
      <c r="AS490">
        <v>4.1900000000000004</v>
      </c>
      <c r="AT490" s="47">
        <f t="shared" si="140"/>
        <v>4.4850000000000003</v>
      </c>
      <c r="AU490" s="48">
        <f t="shared" si="141"/>
        <v>4.4850000000000003</v>
      </c>
      <c r="AV490" s="48"/>
      <c r="AW490" s="48"/>
      <c r="AX490">
        <v>2</v>
      </c>
      <c r="AY490">
        <v>0</v>
      </c>
      <c r="BK490" s="43">
        <f t="shared" si="124"/>
        <v>7.0405727923627662E-2</v>
      </c>
      <c r="BL490" s="9">
        <f t="shared" si="142"/>
        <v>1.4013377926421404</v>
      </c>
      <c r="BM490" s="45">
        <v>1.5</v>
      </c>
      <c r="BN490" s="48">
        <v>1.5</v>
      </c>
      <c r="BO490"/>
      <c r="BP490"/>
      <c r="BQ490" t="str">
        <f t="shared" si="128"/>
        <v/>
      </c>
      <c r="BR490" t="str">
        <f t="shared" si="129"/>
        <v/>
      </c>
      <c r="BS490" t="str">
        <f t="shared" si="130"/>
        <v/>
      </c>
      <c r="BT490">
        <v>5.03</v>
      </c>
      <c r="CB490">
        <v>100</v>
      </c>
      <c r="CC490">
        <v>100</v>
      </c>
      <c r="CD490" t="s">
        <v>951</v>
      </c>
      <c r="CE490">
        <v>0</v>
      </c>
      <c r="CI490">
        <v>0</v>
      </c>
      <c r="CJ490">
        <v>0</v>
      </c>
      <c r="CM490">
        <v>0</v>
      </c>
      <c r="CO490">
        <v>0</v>
      </c>
      <c r="CP490">
        <v>0</v>
      </c>
      <c r="CQ490">
        <v>0</v>
      </c>
      <c r="CT490">
        <v>0</v>
      </c>
      <c r="CU490">
        <v>0</v>
      </c>
      <c r="CV490">
        <v>0</v>
      </c>
      <c r="CW490" t="e">
        <f>VLOOKUP(A490,'[1]NOUVEAUX TARIFS'!$A$1:$E$467,5,FALSE)</f>
        <v>#N/A</v>
      </c>
    </row>
    <row r="491" spans="1:101" hidden="1">
      <c r="A491" t="s">
        <v>2364</v>
      </c>
      <c r="C491" t="str">
        <f>VLOOKUP(A491,'[1]PRIX D''ACHAT A JOUR'!$A$1:$C$477,3,FALSE)</f>
        <v>AN</v>
      </c>
      <c r="D491" t="s">
        <v>2365</v>
      </c>
      <c r="E491">
        <v>9</v>
      </c>
      <c r="F491" t="s">
        <v>1222</v>
      </c>
      <c r="G491">
        <v>5</v>
      </c>
      <c r="H491" t="s">
        <v>1222</v>
      </c>
      <c r="K491">
        <v>3</v>
      </c>
      <c r="L491" t="s">
        <v>1223</v>
      </c>
      <c r="M491" t="s">
        <v>1506</v>
      </c>
      <c r="N491" t="s">
        <v>2364</v>
      </c>
      <c r="O491" t="s">
        <v>2365</v>
      </c>
      <c r="Q491">
        <v>1</v>
      </c>
      <c r="R491">
        <v>1</v>
      </c>
      <c r="S491" s="36">
        <f>VLOOKUP(N491,'[1]Stock définitif au 31122021'!$A$3:$G$422,5,FALSE)</f>
        <v>57</v>
      </c>
      <c r="T491" s="36">
        <f>VLOOKUP(N491,'[1]Stock définitif au 31122021'!$A$3:$G$422,6,FALSE)</f>
        <v>19.18</v>
      </c>
      <c r="U491" s="36" t="str">
        <f>VLOOKUP(N491,'[1]Stock définitif au 31122021'!$A$3:$G$422,3,FALSE)</f>
        <v>AN</v>
      </c>
      <c r="V491">
        <v>19.18</v>
      </c>
      <c r="W491">
        <f>VLOOKUP(A491,'[1]EXPORT ARTICLES 03012022'!$A$1:$R$883,18,FALSE)</f>
        <v>19.18</v>
      </c>
      <c r="X491" s="45">
        <f>VLOOKUP(A491,'[1]PRIX D''ACHAT A JOUR'!$A$1:$G$477,7,FALSE)</f>
        <v>19.18</v>
      </c>
      <c r="Y491" s="46"/>
      <c r="Z491" s="46"/>
      <c r="AB491" s="41">
        <f>X491</f>
        <v>19.18</v>
      </c>
      <c r="AC491" s="42" t="s">
        <v>2917</v>
      </c>
      <c r="AD491">
        <v>19.18</v>
      </c>
      <c r="AE491" t="s">
        <v>932</v>
      </c>
      <c r="AF491">
        <v>0</v>
      </c>
      <c r="AI491" t="s">
        <v>933</v>
      </c>
      <c r="AJ491" t="s">
        <v>934</v>
      </c>
      <c r="AM491" t="s">
        <v>935</v>
      </c>
      <c r="AN491" t="s">
        <v>936</v>
      </c>
      <c r="AP491">
        <v>0</v>
      </c>
      <c r="AQ491">
        <v>0</v>
      </c>
      <c r="AS491">
        <v>28.77</v>
      </c>
      <c r="AT491" s="47">
        <f t="shared" si="140"/>
        <v>28.77</v>
      </c>
      <c r="AU491" s="48">
        <f t="shared" si="141"/>
        <v>28.77</v>
      </c>
      <c r="AV491" s="48"/>
      <c r="AW491" s="48"/>
      <c r="AX491">
        <v>2</v>
      </c>
      <c r="AY491">
        <v>0</v>
      </c>
      <c r="BK491" s="43">
        <f t="shared" si="124"/>
        <v>0</v>
      </c>
      <c r="BL491" s="9">
        <f t="shared" si="142"/>
        <v>1.5</v>
      </c>
      <c r="BM491" s="45">
        <v>1.5</v>
      </c>
      <c r="BN491" s="48">
        <v>1.5</v>
      </c>
      <c r="BO491"/>
      <c r="BP491"/>
      <c r="BQ491" t="str">
        <f t="shared" si="128"/>
        <v/>
      </c>
      <c r="BR491" t="str">
        <f t="shared" si="129"/>
        <v/>
      </c>
      <c r="BS491" t="str">
        <f t="shared" si="130"/>
        <v/>
      </c>
      <c r="BT491">
        <v>0</v>
      </c>
      <c r="CB491">
        <v>100</v>
      </c>
      <c r="CC491">
        <v>100</v>
      </c>
      <c r="CD491" t="s">
        <v>951</v>
      </c>
      <c r="CE491">
        <v>0</v>
      </c>
      <c r="CI491">
        <v>0</v>
      </c>
      <c r="CJ491">
        <v>0</v>
      </c>
      <c r="CM491">
        <v>0</v>
      </c>
      <c r="CO491">
        <v>0</v>
      </c>
      <c r="CP491">
        <v>0</v>
      </c>
      <c r="CQ491">
        <v>0</v>
      </c>
      <c r="CT491">
        <v>0</v>
      </c>
      <c r="CU491">
        <v>0</v>
      </c>
      <c r="CV491">
        <v>0</v>
      </c>
      <c r="CW491" t="e">
        <f>VLOOKUP(A491,'[1]NOUVEAUX TARIFS'!$A$1:$E$467,5,FALSE)</f>
        <v>#N/A</v>
      </c>
    </row>
    <row r="492" spans="1:101">
      <c r="A492" t="s">
        <v>90</v>
      </c>
      <c r="C492" t="e">
        <f>VLOOKUP(A492,'[1]PRIX D''ACHAT A JOUR'!$A$1:$C$477,3,FALSE)</f>
        <v>#N/A</v>
      </c>
      <c r="D492" t="s">
        <v>91</v>
      </c>
      <c r="E492">
        <v>1</v>
      </c>
      <c r="F492" t="s">
        <v>975</v>
      </c>
      <c r="G492">
        <v>11</v>
      </c>
      <c r="H492" t="s">
        <v>2122</v>
      </c>
      <c r="K492">
        <v>1</v>
      </c>
      <c r="L492" t="s">
        <v>1108</v>
      </c>
      <c r="M492" t="s">
        <v>943</v>
      </c>
      <c r="N492" t="s">
        <v>944</v>
      </c>
      <c r="O492" t="s">
        <v>945</v>
      </c>
      <c r="Q492">
        <v>1</v>
      </c>
      <c r="R492">
        <v>0</v>
      </c>
      <c r="S492" s="36" t="e">
        <f>VLOOKUP(N492,'[1]Stock définitif au 31122021'!$A$3:$G$422,5,FALSE)</f>
        <v>#N/A</v>
      </c>
      <c r="T492" s="36" t="e">
        <f>VLOOKUP(N492,'[1]Stock définitif au 31122021'!$A$3:$G$422,6,FALSE)</f>
        <v>#N/A</v>
      </c>
      <c r="U492" s="36" t="e">
        <f>VLOOKUP(N492,'[1]Stock définitif au 31122021'!$A$3:$G$422,3,FALSE)</f>
        <v>#N/A</v>
      </c>
      <c r="V492" s="36" t="s">
        <v>2924</v>
      </c>
      <c r="W492">
        <f>VLOOKUP(A492,'[1]EXPORT ARTICLES 03012022'!$A$1:$R$883,18,FALSE)</f>
        <v>0</v>
      </c>
      <c r="X492" s="45">
        <f>VLOOKUP(A492,'[1]NOMENCLATURE 2801'!$B$1:$P$3420,14,FALSE)</f>
        <v>61.775999999999996</v>
      </c>
      <c r="Y492" s="46">
        <v>0</v>
      </c>
      <c r="Z492" s="46"/>
      <c r="AB492" s="42">
        <f>VLOOKUP(A492,'[1]NOMENCLATURE 2801'!$B$1:$P$3420,15,FALSE)</f>
        <v>65.911599999999993</v>
      </c>
      <c r="AC492" s="42" t="s">
        <v>2917</v>
      </c>
      <c r="AD492">
        <v>0</v>
      </c>
      <c r="AE492" t="s">
        <v>932</v>
      </c>
      <c r="AF492">
        <v>0</v>
      </c>
      <c r="AI492" t="s">
        <v>933</v>
      </c>
      <c r="AJ492" t="s">
        <v>934</v>
      </c>
      <c r="AM492" t="s">
        <v>935</v>
      </c>
      <c r="AN492" t="s">
        <v>936</v>
      </c>
      <c r="AP492">
        <v>0</v>
      </c>
      <c r="AQ492">
        <v>0</v>
      </c>
      <c r="AS492">
        <v>96.85</v>
      </c>
      <c r="AT492" s="47">
        <f>VLOOKUP(A492,'[1]NOMENCLATURE 2801'!$B$1:$V$3418,20,FALSE)</f>
        <v>85.508250000000004</v>
      </c>
      <c r="AU492" s="48">
        <f>VLOOKUP(A492,'[1]NOMENCLATURE 2801'!$B$1:$V$3418,21,FALSE)</f>
        <v>91.356400000000008</v>
      </c>
      <c r="AV492" s="48">
        <f>VLOOKUP(A492,'STEEVE RESTITUTION'!$A$3:$F$484,6,FALSE)</f>
        <v>96.849500000000006</v>
      </c>
      <c r="AW492" s="48">
        <f t="shared" ref="AW492:AW496" si="143">AU492-AV492</f>
        <v>-5.4930999999999983</v>
      </c>
      <c r="AX492">
        <v>2</v>
      </c>
      <c r="AY492">
        <v>0</v>
      </c>
      <c r="AZ492">
        <v>1</v>
      </c>
      <c r="BK492" s="43">
        <f t="shared" si="124"/>
        <v>-5.6722767165720049E-2</v>
      </c>
      <c r="BL492"/>
      <c r="BM492" s="45">
        <f>AT492/X492</f>
        <v>1.3841661810411812</v>
      </c>
      <c r="BN492" s="48">
        <f>AU492/AB492</f>
        <v>1.3860443381741607</v>
      </c>
      <c r="BO492"/>
      <c r="BP492">
        <f>VLOOKUP(A492,'[1]Synthèse ventes 2021'!$A$1:$C$457,3,FALSE)</f>
        <v>2</v>
      </c>
      <c r="BQ492">
        <f t="shared" si="128"/>
        <v>155.55137599999998</v>
      </c>
      <c r="BR492">
        <f t="shared" si="129"/>
        <v>215.60110400000002</v>
      </c>
      <c r="BS492">
        <f t="shared" si="130"/>
        <v>60.049728000000044</v>
      </c>
      <c r="BT492">
        <v>116.22</v>
      </c>
      <c r="BV492">
        <v>1</v>
      </c>
      <c r="CB492">
        <v>100</v>
      </c>
      <c r="CC492">
        <v>100</v>
      </c>
      <c r="CD492" t="s">
        <v>1361</v>
      </c>
      <c r="CE492">
        <v>0</v>
      </c>
      <c r="CI492">
        <v>0</v>
      </c>
      <c r="CJ492">
        <v>0</v>
      </c>
      <c r="CM492">
        <v>0</v>
      </c>
      <c r="CO492">
        <v>0</v>
      </c>
      <c r="CP492">
        <v>0</v>
      </c>
      <c r="CQ492">
        <v>0</v>
      </c>
      <c r="CT492">
        <v>1</v>
      </c>
      <c r="CU492">
        <v>0</v>
      </c>
      <c r="CV492">
        <v>0</v>
      </c>
      <c r="CW492">
        <f>VLOOKUP(A492,'[1]NOUVEAUX TARIFS'!$A$1:$E$467,5,FALSE)</f>
        <v>96.849500000000006</v>
      </c>
    </row>
    <row r="493" spans="1:101">
      <c r="A493" t="s">
        <v>424</v>
      </c>
      <c r="C493" t="str">
        <f>VLOOKUP(A493,'[1]PRIX D''ACHAT A JOUR'!$A$1:$C$477,3,FALSE)</f>
        <v>AS</v>
      </c>
      <c r="D493" t="s">
        <v>1010</v>
      </c>
      <c r="E493">
        <v>10</v>
      </c>
      <c r="F493" t="s">
        <v>938</v>
      </c>
      <c r="G493">
        <v>13</v>
      </c>
      <c r="H493" t="s">
        <v>955</v>
      </c>
      <c r="M493" t="s">
        <v>1011</v>
      </c>
      <c r="N493" t="s">
        <v>1012</v>
      </c>
      <c r="O493" t="s">
        <v>1013</v>
      </c>
      <c r="P493" t="s">
        <v>931</v>
      </c>
      <c r="Q493">
        <v>1</v>
      </c>
      <c r="R493">
        <v>0</v>
      </c>
      <c r="S493" s="36" t="e">
        <f>VLOOKUP(N493,'[1]Stock définitif au 31122021'!$A$3:$G$422,5,FALSE)</f>
        <v>#N/A</v>
      </c>
      <c r="T493" s="36" t="e">
        <f>VLOOKUP(N493,'[1]Stock définitif au 31122021'!$A$3:$G$422,6,FALSE)</f>
        <v>#N/A</v>
      </c>
      <c r="U493" s="36" t="e">
        <f>VLOOKUP(N493,'[1]Stock définitif au 31122021'!$A$3:$G$422,3,FALSE)</f>
        <v>#N/A</v>
      </c>
      <c r="V493">
        <v>63.66</v>
      </c>
      <c r="W493">
        <v>63.66</v>
      </c>
      <c r="X493" s="45">
        <f>VLOOKUP(A493,'[1]PRIX D''ACHAT A JOUR'!$A$1:$G$477,7,FALSE)</f>
        <v>63.66</v>
      </c>
      <c r="Y493" s="46"/>
      <c r="Z493" s="46"/>
      <c r="AB493" s="41">
        <f>X493</f>
        <v>63.66</v>
      </c>
      <c r="AC493" s="42" t="s">
        <v>2917</v>
      </c>
      <c r="AD493">
        <v>60.59</v>
      </c>
      <c r="AE493" t="s">
        <v>932</v>
      </c>
      <c r="AF493">
        <v>0</v>
      </c>
      <c r="AI493" t="s">
        <v>933</v>
      </c>
      <c r="AJ493" t="s">
        <v>934</v>
      </c>
      <c r="AM493" t="s">
        <v>935</v>
      </c>
      <c r="AN493" t="s">
        <v>936</v>
      </c>
      <c r="AO493">
        <v>1</v>
      </c>
      <c r="AP493">
        <v>0</v>
      </c>
      <c r="AQ493">
        <v>0</v>
      </c>
      <c r="AS493">
        <v>90.89</v>
      </c>
      <c r="AT493" s="47">
        <f>X493*BM493</f>
        <v>95.49</v>
      </c>
      <c r="AU493" s="48">
        <f>AB493*BN493</f>
        <v>95.49</v>
      </c>
      <c r="AV493" s="48"/>
      <c r="AW493" s="48"/>
      <c r="AX493">
        <v>2</v>
      </c>
      <c r="AY493">
        <v>0</v>
      </c>
      <c r="BK493" s="43">
        <f t="shared" si="124"/>
        <v>5.0610628231928641E-2</v>
      </c>
      <c r="BL493" s="9">
        <f>AS493/V493</f>
        <v>1.4277411247251022</v>
      </c>
      <c r="BM493" s="45">
        <v>1.5</v>
      </c>
      <c r="BN493" s="48">
        <v>1.5</v>
      </c>
      <c r="BO493"/>
      <c r="BP493">
        <f>VLOOKUP(A493,'[1]Synthèse ventes 2021'!$A$1:$C$457,3,FALSE)</f>
        <v>64</v>
      </c>
      <c r="BQ493">
        <f t="shared" si="128"/>
        <v>4807.6031999999996</v>
      </c>
      <c r="BR493">
        <f t="shared" si="129"/>
        <v>7211.4047999999993</v>
      </c>
      <c r="BS493">
        <f t="shared" si="130"/>
        <v>2403.8015999999998</v>
      </c>
      <c r="BT493">
        <v>109.07</v>
      </c>
      <c r="BV493">
        <v>1</v>
      </c>
      <c r="BW493">
        <v>103</v>
      </c>
      <c r="CB493">
        <v>100</v>
      </c>
      <c r="CC493">
        <v>100</v>
      </c>
      <c r="CD493" t="s">
        <v>937</v>
      </c>
      <c r="CE493">
        <v>0</v>
      </c>
      <c r="CI493">
        <v>0</v>
      </c>
      <c r="CJ493">
        <v>0</v>
      </c>
      <c r="CM493">
        <v>0</v>
      </c>
      <c r="CO493">
        <v>0</v>
      </c>
      <c r="CP493">
        <v>0</v>
      </c>
      <c r="CQ493">
        <v>0</v>
      </c>
      <c r="CT493">
        <v>0</v>
      </c>
      <c r="CU493">
        <v>0</v>
      </c>
      <c r="CV493">
        <v>0</v>
      </c>
      <c r="CW493">
        <f>VLOOKUP(A493,'[1]NOUVEAUX TARIFS'!$A$1:$E$467,5,FALSE)</f>
        <v>95.49</v>
      </c>
    </row>
    <row r="494" spans="1:101">
      <c r="A494" t="s">
        <v>520</v>
      </c>
      <c r="C494" t="str">
        <f>VLOOKUP(A494,'[1]PRIX D''ACHAT A JOUR'!$A$1:$C$477,3,FALSE)</f>
        <v>AS</v>
      </c>
      <c r="D494" t="s">
        <v>521</v>
      </c>
      <c r="E494">
        <v>9</v>
      </c>
      <c r="F494" t="s">
        <v>1222</v>
      </c>
      <c r="G494">
        <v>5</v>
      </c>
      <c r="H494" t="s">
        <v>1222</v>
      </c>
      <c r="K494">
        <v>3</v>
      </c>
      <c r="L494" t="s">
        <v>1223</v>
      </c>
      <c r="M494" t="s">
        <v>1384</v>
      </c>
      <c r="N494" t="s">
        <v>1724</v>
      </c>
      <c r="O494" t="s">
        <v>1725</v>
      </c>
      <c r="P494" t="s">
        <v>931</v>
      </c>
      <c r="Q494">
        <v>1</v>
      </c>
      <c r="R494">
        <v>1</v>
      </c>
      <c r="S494" s="36" t="e">
        <f>VLOOKUP(N494,'[1]Stock définitif au 31122021'!$A$3:$G$422,5,FALSE)</f>
        <v>#N/A</v>
      </c>
      <c r="T494" s="36" t="e">
        <f>VLOOKUP(N494,'[1]Stock définitif au 31122021'!$A$3:$G$422,6,FALSE)</f>
        <v>#N/A</v>
      </c>
      <c r="U494" s="36" t="e">
        <f>VLOOKUP(N494,'[1]Stock définitif au 31122021'!$A$3:$G$422,3,FALSE)</f>
        <v>#N/A</v>
      </c>
      <c r="V494">
        <v>63.9</v>
      </c>
      <c r="W494">
        <v>63.9</v>
      </c>
      <c r="X494" s="45">
        <f>VLOOKUP(A494,'[1]PRIX D''ACHAT A JOUR'!$A$1:$G$477,7,FALSE)</f>
        <v>63.9</v>
      </c>
      <c r="Y494" s="46"/>
      <c r="Z494" s="46"/>
      <c r="AB494" s="41">
        <f>X494</f>
        <v>63.9</v>
      </c>
      <c r="AC494" s="42" t="s">
        <v>2917</v>
      </c>
      <c r="AD494">
        <v>0</v>
      </c>
      <c r="AE494" t="s">
        <v>932</v>
      </c>
      <c r="AF494">
        <v>0</v>
      </c>
      <c r="AI494" t="s">
        <v>933</v>
      </c>
      <c r="AJ494" t="s">
        <v>934</v>
      </c>
      <c r="AM494" t="s">
        <v>935</v>
      </c>
      <c r="AN494" t="s">
        <v>936</v>
      </c>
      <c r="AP494">
        <v>0</v>
      </c>
      <c r="AQ494">
        <v>0</v>
      </c>
      <c r="AS494">
        <v>95.85</v>
      </c>
      <c r="AT494" s="47">
        <f>X494*BM494</f>
        <v>95.85</v>
      </c>
      <c r="AU494" s="48">
        <f>AB494*BN494</f>
        <v>95.85</v>
      </c>
      <c r="AV494" s="48"/>
      <c r="AW494" s="48"/>
      <c r="AX494">
        <v>2</v>
      </c>
      <c r="AY494">
        <v>0</v>
      </c>
      <c r="BK494" s="43">
        <f t="shared" si="124"/>
        <v>0</v>
      </c>
      <c r="BL494" s="9">
        <f>AS494/V494</f>
        <v>1.5</v>
      </c>
      <c r="BM494" s="45">
        <v>1.5</v>
      </c>
      <c r="BN494" s="48">
        <v>1.5</v>
      </c>
      <c r="BO494"/>
      <c r="BP494">
        <f>VLOOKUP(A494,'[1]Synthèse ventes 2021'!$A$1:$C$457,3,FALSE)</f>
        <v>8</v>
      </c>
      <c r="BQ494">
        <f t="shared" si="128"/>
        <v>603.21600000000001</v>
      </c>
      <c r="BR494">
        <f t="shared" si="129"/>
        <v>904.82399999999996</v>
      </c>
      <c r="BS494">
        <f t="shared" si="130"/>
        <v>301.60799999999995</v>
      </c>
      <c r="BT494">
        <v>115.02</v>
      </c>
      <c r="BV494">
        <v>1</v>
      </c>
      <c r="BW494">
        <v>462</v>
      </c>
      <c r="CB494">
        <v>100</v>
      </c>
      <c r="CC494">
        <v>100</v>
      </c>
      <c r="CD494" t="s">
        <v>937</v>
      </c>
      <c r="CE494">
        <v>0</v>
      </c>
      <c r="CI494">
        <v>0</v>
      </c>
      <c r="CJ494">
        <v>0</v>
      </c>
      <c r="CM494">
        <v>0</v>
      </c>
      <c r="CO494">
        <v>0</v>
      </c>
      <c r="CP494">
        <v>0</v>
      </c>
      <c r="CQ494">
        <v>0</v>
      </c>
      <c r="CT494">
        <v>0</v>
      </c>
      <c r="CU494">
        <v>0</v>
      </c>
      <c r="CV494">
        <v>0</v>
      </c>
      <c r="CW494">
        <f>VLOOKUP(A494,'[1]NOUVEAUX TARIFS'!$A$1:$E$467,5,FALSE)</f>
        <v>95.85</v>
      </c>
    </row>
    <row r="495" spans="1:101">
      <c r="A495" t="s">
        <v>2594</v>
      </c>
      <c r="C495" t="str">
        <f>VLOOKUP(A495,'[1]PRIX D''ACHAT A JOUR'!$A$1:$C$477,3,FALSE)</f>
        <v>AS</v>
      </c>
      <c r="D495" t="s">
        <v>2595</v>
      </c>
      <c r="M495" t="s">
        <v>2931</v>
      </c>
      <c r="N495" t="s">
        <v>2594</v>
      </c>
      <c r="O495" t="s">
        <v>2595</v>
      </c>
      <c r="Q495">
        <v>1</v>
      </c>
      <c r="R495">
        <v>1</v>
      </c>
      <c r="S495" s="36" t="e">
        <f>VLOOKUP(N495,'[1]Stock définitif au 31122021'!$A$3:$G$422,5,FALSE)</f>
        <v>#N/A</v>
      </c>
      <c r="T495" s="36" t="e">
        <f>VLOOKUP(N495,'[1]Stock définitif au 31122021'!$A$3:$G$422,6,FALSE)</f>
        <v>#N/A</v>
      </c>
      <c r="U495" s="36" t="e">
        <f>VLOOKUP(N495,'[1]Stock définitif au 31122021'!$A$3:$G$422,3,FALSE)</f>
        <v>#N/A</v>
      </c>
      <c r="V495">
        <v>0</v>
      </c>
      <c r="W495">
        <f>VLOOKUP(A495,'[1]EXPORT ARTICLES 03012022'!$A$1:$R$883,18,FALSE)</f>
        <v>0</v>
      </c>
      <c r="X495" s="45">
        <v>774.25</v>
      </c>
      <c r="Y495" s="46"/>
      <c r="Z495" s="46"/>
      <c r="AB495" s="41">
        <f>X495</f>
        <v>774.25</v>
      </c>
      <c r="AC495" s="42" t="s">
        <v>2917</v>
      </c>
      <c r="AD495">
        <v>0</v>
      </c>
      <c r="AE495" t="s">
        <v>932</v>
      </c>
      <c r="AF495">
        <v>0</v>
      </c>
      <c r="AI495" t="s">
        <v>933</v>
      </c>
      <c r="AJ495" t="s">
        <v>934</v>
      </c>
      <c r="AP495">
        <v>0</v>
      </c>
      <c r="AQ495">
        <v>0</v>
      </c>
      <c r="AS495">
        <v>900</v>
      </c>
      <c r="AT495" s="47">
        <f>X495*BM495</f>
        <v>967.8125</v>
      </c>
      <c r="AU495" s="48">
        <f>AB495*BN495</f>
        <v>967.8125</v>
      </c>
      <c r="AV495" s="48"/>
      <c r="AW495" s="48"/>
      <c r="AX495">
        <v>3</v>
      </c>
      <c r="AY495">
        <v>0</v>
      </c>
      <c r="BK495" s="43">
        <f t="shared" si="124"/>
        <v>7.5347222222222218E-2</v>
      </c>
      <c r="BL495" t="e">
        <f>AS495/V495</f>
        <v>#DIV/0!</v>
      </c>
      <c r="BM495" s="45">
        <v>1.25</v>
      </c>
      <c r="BN495" s="48">
        <v>1.25</v>
      </c>
      <c r="BO495"/>
      <c r="BP495">
        <f>VLOOKUP(A495,'[1]Synthèse ventes 2021'!$A$1:$C$457,3,FALSE)</f>
        <v>1</v>
      </c>
      <c r="BQ495">
        <f t="shared" si="128"/>
        <v>913.6149999999999</v>
      </c>
      <c r="BR495">
        <f t="shared" si="129"/>
        <v>1142.01875</v>
      </c>
      <c r="BS495">
        <f t="shared" si="130"/>
        <v>228.40375000000006</v>
      </c>
      <c r="BT495" s="34">
        <v>1080</v>
      </c>
      <c r="CB495">
        <v>100</v>
      </c>
      <c r="CC495">
        <v>100</v>
      </c>
      <c r="CE495">
        <v>0</v>
      </c>
      <c r="CI495">
        <v>0</v>
      </c>
      <c r="CJ495">
        <v>0</v>
      </c>
      <c r="CM495">
        <v>0</v>
      </c>
      <c r="CO495">
        <v>0</v>
      </c>
      <c r="CP495">
        <v>0</v>
      </c>
      <c r="CQ495">
        <v>0</v>
      </c>
      <c r="CT495">
        <v>0</v>
      </c>
      <c r="CU495">
        <v>0</v>
      </c>
      <c r="CV495">
        <v>0</v>
      </c>
      <c r="CW495" t="e">
        <f>VLOOKUP(A495,'[1]NOUVEAUX TARIFS'!$A$1:$E$467,5,FALSE)</f>
        <v>#N/A</v>
      </c>
    </row>
    <row r="496" spans="1:101">
      <c r="A496" t="s">
        <v>86</v>
      </c>
      <c r="C496" t="e">
        <f>VLOOKUP(A496,'[1]PRIX D''ACHAT A JOUR'!$A$1:$C$477,3,FALSE)</f>
        <v>#N/A</v>
      </c>
      <c r="D496" t="s">
        <v>87</v>
      </c>
      <c r="E496">
        <v>1</v>
      </c>
      <c r="F496" t="s">
        <v>975</v>
      </c>
      <c r="G496">
        <v>11</v>
      </c>
      <c r="H496" t="s">
        <v>2122</v>
      </c>
      <c r="K496">
        <v>1</v>
      </c>
      <c r="L496" t="s">
        <v>1108</v>
      </c>
      <c r="M496" t="s">
        <v>943</v>
      </c>
      <c r="N496" t="s">
        <v>944</v>
      </c>
      <c r="O496" t="s">
        <v>945</v>
      </c>
      <c r="Q496">
        <v>1</v>
      </c>
      <c r="R496">
        <v>0</v>
      </c>
      <c r="S496" s="36" t="e">
        <f>VLOOKUP(N496,'[1]Stock définitif au 31122021'!$A$3:$G$422,5,FALSE)</f>
        <v>#N/A</v>
      </c>
      <c r="T496" s="36" t="e">
        <f>VLOOKUP(N496,'[1]Stock définitif au 31122021'!$A$3:$G$422,6,FALSE)</f>
        <v>#N/A</v>
      </c>
      <c r="U496" s="36" t="e">
        <f>VLOOKUP(N496,'[1]Stock définitif au 31122021'!$A$3:$G$422,3,FALSE)</f>
        <v>#N/A</v>
      </c>
      <c r="V496" s="36" t="s">
        <v>2924</v>
      </c>
      <c r="W496">
        <f>VLOOKUP(A496,'[1]EXPORT ARTICLES 03012022'!$A$1:$R$883,18,FALSE)</f>
        <v>0</v>
      </c>
      <c r="X496" s="45">
        <f>VLOOKUP(A496,'[1]NOMENCLATURE 2801'!$B$1:$P$3420,14,FALSE)</f>
        <v>66.09</v>
      </c>
      <c r="Y496" s="46">
        <v>0</v>
      </c>
      <c r="Z496" s="46"/>
      <c r="AB496" s="42">
        <f>VLOOKUP(A496,'[1]NOMENCLATURE 2801'!$B$1:$P$3420,15,FALSE)</f>
        <v>70.476399999999998</v>
      </c>
      <c r="AC496" s="42" t="s">
        <v>2917</v>
      </c>
      <c r="AD496">
        <v>0</v>
      </c>
      <c r="AE496" t="s">
        <v>932</v>
      </c>
      <c r="AF496">
        <v>0</v>
      </c>
      <c r="AI496" t="s">
        <v>933</v>
      </c>
      <c r="AJ496" t="s">
        <v>934</v>
      </c>
      <c r="AM496" t="s">
        <v>935</v>
      </c>
      <c r="AN496" t="s">
        <v>936</v>
      </c>
      <c r="AP496">
        <v>0</v>
      </c>
      <c r="AQ496">
        <v>0</v>
      </c>
      <c r="AS496">
        <v>103.34</v>
      </c>
      <c r="AT496" s="47">
        <f>VLOOKUP(A496,'[1]NOMENCLATURE 2801'!$B$1:$V$3418,20,FALSE)</f>
        <v>92.190750000000008</v>
      </c>
      <c r="AU496" s="48">
        <f>VLOOKUP(A496,'[1]NOMENCLATURE 2801'!$B$1:$V$3418,21,FALSE)</f>
        <v>98.425600000000003</v>
      </c>
      <c r="AV496" s="48">
        <f>VLOOKUP(A496,'STEEVE RESTITUTION'!$A$3:$F$484,6,FALSE)</f>
        <v>103.33750000000001</v>
      </c>
      <c r="AW496" s="48">
        <f t="shared" si="143"/>
        <v>-4.9119000000000028</v>
      </c>
      <c r="AX496">
        <v>2</v>
      </c>
      <c r="AY496">
        <v>0</v>
      </c>
      <c r="AZ496">
        <v>1</v>
      </c>
      <c r="BK496" s="43">
        <f t="shared" si="124"/>
        <v>-4.7555641571511521E-2</v>
      </c>
      <c r="BL496"/>
      <c r="BM496" s="45">
        <f>AT496/X496</f>
        <v>1.394927371765774</v>
      </c>
      <c r="BN496" s="48">
        <f>AU496/AB496</f>
        <v>1.3965753074788156</v>
      </c>
      <c r="BO496"/>
      <c r="BP496">
        <f>VLOOKUP(A496,'[1]Synthèse ventes 2021'!$A$1:$C$457,3,FALSE)</f>
        <v>24</v>
      </c>
      <c r="BQ496">
        <f t="shared" si="128"/>
        <v>1995.8916479999998</v>
      </c>
      <c r="BR496">
        <f t="shared" si="129"/>
        <v>2787.4129919999996</v>
      </c>
      <c r="BS496">
        <f t="shared" si="130"/>
        <v>791.52134399999977</v>
      </c>
      <c r="BT496">
        <v>124.01</v>
      </c>
      <c r="BV496">
        <v>1</v>
      </c>
      <c r="CB496">
        <v>100</v>
      </c>
      <c r="CC496">
        <v>100</v>
      </c>
      <c r="CD496" t="s">
        <v>1361</v>
      </c>
      <c r="CE496">
        <v>0</v>
      </c>
      <c r="CI496">
        <v>0</v>
      </c>
      <c r="CJ496">
        <v>0</v>
      </c>
      <c r="CM496">
        <v>0</v>
      </c>
      <c r="CO496">
        <v>0</v>
      </c>
      <c r="CP496">
        <v>0</v>
      </c>
      <c r="CQ496">
        <v>0</v>
      </c>
      <c r="CT496">
        <v>1</v>
      </c>
      <c r="CU496">
        <v>0</v>
      </c>
      <c r="CV496">
        <v>0</v>
      </c>
      <c r="CW496">
        <f>VLOOKUP(A496,'[1]NOUVEAUX TARIFS'!$A$1:$E$467,5,FALSE)</f>
        <v>103.33750000000001</v>
      </c>
    </row>
    <row r="497" spans="1:101" hidden="1">
      <c r="A497" t="s">
        <v>400</v>
      </c>
      <c r="C497" t="str">
        <f>VLOOKUP(A497,'[1]PRIX D''ACHAT A JOUR'!$A$1:$C$477,3,FALSE)</f>
        <v>AN</v>
      </c>
      <c r="D497" t="s">
        <v>954</v>
      </c>
      <c r="E497">
        <v>10</v>
      </c>
      <c r="F497" t="s">
        <v>938</v>
      </c>
      <c r="G497">
        <v>13</v>
      </c>
      <c r="H497" t="s">
        <v>955</v>
      </c>
      <c r="M497" t="s">
        <v>956</v>
      </c>
      <c r="N497" t="s">
        <v>400</v>
      </c>
      <c r="O497" t="s">
        <v>401</v>
      </c>
      <c r="P497">
        <v>1</v>
      </c>
      <c r="Q497">
        <v>1</v>
      </c>
      <c r="R497">
        <v>1</v>
      </c>
      <c r="S497" s="36">
        <f>VLOOKUP(N497,'[1]Stock définitif au 31122021'!$A$3:$G$422,5,FALSE)</f>
        <v>22</v>
      </c>
      <c r="T497" s="36">
        <f>VLOOKUP(N497,'[1]Stock définitif au 31122021'!$A$3:$G$422,6,FALSE)</f>
        <v>75.8</v>
      </c>
      <c r="U497" s="36" t="str">
        <f>VLOOKUP(N497,'[1]Stock définitif au 31122021'!$A$3:$G$422,3,FALSE)</f>
        <v>AN</v>
      </c>
      <c r="V497">
        <v>75.8</v>
      </c>
      <c r="W497">
        <f>VLOOKUP(A497,'[1]EXPORT ARTICLES 03012022'!$A$1:$R$883,18,FALSE)</f>
        <v>75.8</v>
      </c>
      <c r="X497" s="45">
        <f>VLOOKUP(A497,'[1]PRIX D''ACHAT A JOUR'!$A$1:$G$477,7,FALSE)</f>
        <v>75.8</v>
      </c>
      <c r="Y497" s="46"/>
      <c r="Z497" s="46"/>
      <c r="AA497" s="53">
        <v>0.04</v>
      </c>
      <c r="AB497" s="41">
        <f>X497*(1+AA497)</f>
        <v>78.831999999999994</v>
      </c>
      <c r="AC497" s="42" t="s">
        <v>2917</v>
      </c>
      <c r="AD497">
        <v>75.8</v>
      </c>
      <c r="AE497" t="s">
        <v>932</v>
      </c>
      <c r="AF497">
        <v>0</v>
      </c>
      <c r="AI497" t="s">
        <v>933</v>
      </c>
      <c r="AJ497" t="s">
        <v>934</v>
      </c>
      <c r="AM497" t="s">
        <v>935</v>
      </c>
      <c r="AN497" t="s">
        <v>936</v>
      </c>
      <c r="AO497">
        <v>1</v>
      </c>
      <c r="AP497">
        <v>0</v>
      </c>
      <c r="AQ497">
        <v>0</v>
      </c>
      <c r="AS497">
        <v>98.54</v>
      </c>
      <c r="AT497" s="47">
        <f>X497*BM497</f>
        <v>100.81400000000001</v>
      </c>
      <c r="AU497" s="48">
        <f>AB497*BN497</f>
        <v>104.84656</v>
      </c>
      <c r="AV497" s="48">
        <f>VLOOKUP(A497,'STEEVE RESTITUTION'!$A$3:$F$484,6,FALSE)</f>
        <v>117.99</v>
      </c>
      <c r="AW497" s="48"/>
      <c r="AX497">
        <v>2</v>
      </c>
      <c r="AY497">
        <v>0</v>
      </c>
      <c r="BK497" s="43">
        <f t="shared" si="124"/>
        <v>6.3999999999999904E-2</v>
      </c>
      <c r="BL497" s="9">
        <f>AS497/V497</f>
        <v>1.3</v>
      </c>
      <c r="BM497" s="45">
        <v>1.33</v>
      </c>
      <c r="BN497" s="48">
        <v>1.33</v>
      </c>
      <c r="BO497"/>
      <c r="BP497">
        <f>VLOOKUP(A497,'[1]Synthèse ventes 2021'!$A$1:$C$457,3,FALSE)</f>
        <v>28</v>
      </c>
      <c r="BQ497">
        <f t="shared" si="128"/>
        <v>2604.6092799999997</v>
      </c>
      <c r="BR497">
        <f t="shared" si="129"/>
        <v>3464.1303423999998</v>
      </c>
      <c r="BS497">
        <f t="shared" si="130"/>
        <v>859.52106240000012</v>
      </c>
      <c r="BT497">
        <v>118.25</v>
      </c>
      <c r="BW497">
        <v>99</v>
      </c>
      <c r="CB497">
        <v>100</v>
      </c>
      <c r="CC497">
        <v>100</v>
      </c>
      <c r="CD497" t="s">
        <v>951</v>
      </c>
      <c r="CE497">
        <v>0</v>
      </c>
      <c r="CI497">
        <v>0</v>
      </c>
      <c r="CJ497">
        <v>0</v>
      </c>
      <c r="CM497">
        <v>0</v>
      </c>
      <c r="CO497">
        <v>0</v>
      </c>
      <c r="CP497">
        <v>0</v>
      </c>
      <c r="CQ497">
        <v>0</v>
      </c>
      <c r="CT497">
        <v>0</v>
      </c>
      <c r="CU497">
        <v>0</v>
      </c>
      <c r="CV497">
        <v>0</v>
      </c>
      <c r="CW497">
        <f>VLOOKUP(A497,'[1]NOUVEAUX TARIFS'!$A$1:$E$467,5,FALSE)</f>
        <v>117.99</v>
      </c>
    </row>
    <row r="498" spans="1:101">
      <c r="A498" t="s">
        <v>92</v>
      </c>
      <c r="C498" t="e">
        <f>VLOOKUP(A498,'[1]PRIX D''ACHAT A JOUR'!$A$1:$C$477,3,FALSE)</f>
        <v>#N/A</v>
      </c>
      <c r="D498" t="s">
        <v>93</v>
      </c>
      <c r="E498">
        <v>1</v>
      </c>
      <c r="F498" t="s">
        <v>975</v>
      </c>
      <c r="G498">
        <v>11</v>
      </c>
      <c r="H498" t="s">
        <v>2122</v>
      </c>
      <c r="K498">
        <v>1</v>
      </c>
      <c r="L498" t="s">
        <v>1108</v>
      </c>
      <c r="M498" t="s">
        <v>943</v>
      </c>
      <c r="N498" t="s">
        <v>944</v>
      </c>
      <c r="O498" t="s">
        <v>945</v>
      </c>
      <c r="Q498">
        <v>1</v>
      </c>
      <c r="R498">
        <v>0</v>
      </c>
      <c r="S498" s="36" t="e">
        <f>VLOOKUP(N498,'[1]Stock définitif au 31122021'!$A$3:$G$422,5,FALSE)</f>
        <v>#N/A</v>
      </c>
      <c r="T498" s="36" t="e">
        <f>VLOOKUP(N498,'[1]Stock définitif au 31122021'!$A$3:$G$422,6,FALSE)</f>
        <v>#N/A</v>
      </c>
      <c r="U498" s="36" t="e">
        <f>VLOOKUP(N498,'[1]Stock définitif au 31122021'!$A$3:$G$422,3,FALSE)</f>
        <v>#N/A</v>
      </c>
      <c r="V498" s="36" t="s">
        <v>2924</v>
      </c>
      <c r="W498">
        <f>VLOOKUP(A498,'[1]EXPORT ARTICLES 03012022'!$A$1:$R$883,18,FALSE)</f>
        <v>0</v>
      </c>
      <c r="X498" s="45">
        <f>VLOOKUP(A498,'[1]NOMENCLATURE 2801'!$B$1:$P$3420,14,FALSE)</f>
        <v>66.436000000000007</v>
      </c>
      <c r="Y498" s="46">
        <v>0</v>
      </c>
      <c r="Z498" s="46"/>
      <c r="AB498" s="42">
        <f>VLOOKUP(A498,'[1]NOMENCLATURE 2801'!$B$1:$P$3420,15,FALSE)</f>
        <v>70.864400000000003</v>
      </c>
      <c r="AC498" s="42" t="s">
        <v>2917</v>
      </c>
      <c r="AD498">
        <v>0</v>
      </c>
      <c r="AE498" t="s">
        <v>932</v>
      </c>
      <c r="AF498">
        <v>0</v>
      </c>
      <c r="AI498" t="s">
        <v>933</v>
      </c>
      <c r="AJ498" t="s">
        <v>934</v>
      </c>
      <c r="AM498" t="s">
        <v>935</v>
      </c>
      <c r="AN498" t="s">
        <v>936</v>
      </c>
      <c r="AP498">
        <v>0</v>
      </c>
      <c r="AQ498">
        <v>0</v>
      </c>
      <c r="AS498">
        <v>103.84</v>
      </c>
      <c r="AT498" s="47">
        <f>VLOOKUP(A498,'[1]NOMENCLATURE 2801'!$B$1:$V$3418,20,FALSE)</f>
        <v>92.498249999999999</v>
      </c>
      <c r="AU498" s="48">
        <f>VLOOKUP(A498,'[1]NOMENCLATURE 2801'!$B$1:$V$3418,21,FALSE)</f>
        <v>98.785600000000017</v>
      </c>
      <c r="AV498" s="48">
        <f>VLOOKUP(A498,'STEEVE RESTITUTION'!$A$3:$F$484,6,FALSE)</f>
        <v>103.8395</v>
      </c>
      <c r="AW498" s="48">
        <f>AU498-AV498</f>
        <v>-5.0538999999999845</v>
      </c>
      <c r="AX498">
        <v>2</v>
      </c>
      <c r="AY498">
        <v>0</v>
      </c>
      <c r="AZ498">
        <v>1</v>
      </c>
      <c r="BK498" s="43">
        <f t="shared" si="124"/>
        <v>-4.8674884437596176E-2</v>
      </c>
      <c r="BL498"/>
      <c r="BM498" s="45">
        <f>AT498/X498</f>
        <v>1.3922910771268588</v>
      </c>
      <c r="BN498" s="48">
        <f>AU498/AB498</f>
        <v>1.3940088394172534</v>
      </c>
      <c r="BO498"/>
      <c r="BP498">
        <f>VLOOKUP(A498,'[1]Synthèse ventes 2021'!$A$1:$C$457,3,FALSE)</f>
        <v>6</v>
      </c>
      <c r="BQ498">
        <f t="shared" si="128"/>
        <v>501.71995200000003</v>
      </c>
      <c r="BR498">
        <f t="shared" si="129"/>
        <v>699.40204800000004</v>
      </c>
      <c r="BS498">
        <f t="shared" si="130"/>
        <v>197.682096</v>
      </c>
      <c r="BT498">
        <v>124.61</v>
      </c>
      <c r="BV498">
        <v>1</v>
      </c>
      <c r="CB498">
        <v>100</v>
      </c>
      <c r="CC498">
        <v>100</v>
      </c>
      <c r="CD498" t="s">
        <v>1361</v>
      </c>
      <c r="CE498">
        <v>0</v>
      </c>
      <c r="CI498">
        <v>0</v>
      </c>
      <c r="CJ498">
        <v>0</v>
      </c>
      <c r="CM498">
        <v>0</v>
      </c>
      <c r="CO498">
        <v>0</v>
      </c>
      <c r="CP498">
        <v>0</v>
      </c>
      <c r="CQ498">
        <v>0</v>
      </c>
      <c r="CT498">
        <v>1</v>
      </c>
      <c r="CU498">
        <v>0</v>
      </c>
      <c r="CV498">
        <v>0</v>
      </c>
      <c r="CW498">
        <f>VLOOKUP(A498,'[1]NOUVEAUX TARIFS'!$A$1:$E$467,5,FALSE)</f>
        <v>103.8395</v>
      </c>
    </row>
    <row r="499" spans="1:101" hidden="1">
      <c r="A499" t="s">
        <v>1235</v>
      </c>
      <c r="C499" t="str">
        <f>VLOOKUP(A499,'[1]PRIX D''ACHAT A JOUR'!$A$1:$C$477,3,FALSE)</f>
        <v>AN</v>
      </c>
      <c r="D499" t="s">
        <v>1236</v>
      </c>
      <c r="E499">
        <v>10</v>
      </c>
      <c r="F499" t="s">
        <v>938</v>
      </c>
      <c r="G499">
        <v>13</v>
      </c>
      <c r="H499" t="s">
        <v>955</v>
      </c>
      <c r="M499" t="s">
        <v>956</v>
      </c>
      <c r="N499" t="s">
        <v>1235</v>
      </c>
      <c r="O499" t="s">
        <v>1237</v>
      </c>
      <c r="P499">
        <v>1</v>
      </c>
      <c r="Q499">
        <v>1</v>
      </c>
      <c r="R499">
        <v>1</v>
      </c>
      <c r="S499" s="36" t="e">
        <f>VLOOKUP(N499,'[1]Stock définitif au 31122021'!$A$3:$G$422,5,FALSE)</f>
        <v>#N/A</v>
      </c>
      <c r="T499" s="36" t="e">
        <f>VLOOKUP(N499,'[1]Stock définitif au 31122021'!$A$3:$G$422,6,FALSE)</f>
        <v>#N/A</v>
      </c>
      <c r="U499" s="36" t="e">
        <f>VLOOKUP(N499,'[1]Stock définitif au 31122021'!$A$3:$G$422,3,FALSE)</f>
        <v>#N/A</v>
      </c>
      <c r="V499">
        <v>342.04</v>
      </c>
      <c r="W499">
        <f>VLOOKUP(A499,'[1]EXPORT ARTICLES 03012022'!$A$1:$R$883,18,FALSE)</f>
        <v>342.04</v>
      </c>
      <c r="X499" s="45">
        <f>VLOOKUP(A499,'[1]PRIX D''ACHAT A JOUR'!$A$1:$G$477,7,FALSE)</f>
        <v>342.04</v>
      </c>
      <c r="Y499" s="46"/>
      <c r="Z499" s="46"/>
      <c r="AA499" s="53">
        <v>0.04</v>
      </c>
      <c r="AB499" s="41">
        <f>X499*(1+AA499)</f>
        <v>355.72160000000002</v>
      </c>
      <c r="AC499" s="42" t="s">
        <v>2917</v>
      </c>
      <c r="AD499">
        <v>342.04</v>
      </c>
      <c r="AE499" t="s">
        <v>932</v>
      </c>
      <c r="AF499">
        <v>0</v>
      </c>
      <c r="AI499" t="s">
        <v>933</v>
      </c>
      <c r="AJ499" t="s">
        <v>934</v>
      </c>
      <c r="AM499" t="s">
        <v>935</v>
      </c>
      <c r="AN499" t="s">
        <v>936</v>
      </c>
      <c r="AO499">
        <v>1</v>
      </c>
      <c r="AP499">
        <v>0</v>
      </c>
      <c r="AQ499">
        <v>0</v>
      </c>
      <c r="AS499">
        <v>444.65</v>
      </c>
      <c r="AT499" s="47">
        <f>X499*BM499</f>
        <v>454.91320000000007</v>
      </c>
      <c r="AU499" s="48">
        <f>AB499*BN499</f>
        <v>473.10972800000008</v>
      </c>
      <c r="AV499" s="48"/>
      <c r="AW499" s="48"/>
      <c r="AX499">
        <v>2</v>
      </c>
      <c r="AY499">
        <v>0</v>
      </c>
      <c r="BK499" s="43">
        <f t="shared" si="124"/>
        <v>6.4004785786573939E-2</v>
      </c>
      <c r="BL499" s="9">
        <f>AS499/V499</f>
        <v>1.2999941527306746</v>
      </c>
      <c r="BM499" s="45">
        <v>1.33</v>
      </c>
      <c r="BN499" s="48">
        <v>1.33</v>
      </c>
      <c r="BO499"/>
      <c r="BP499"/>
      <c r="BQ499" t="str">
        <f t="shared" si="128"/>
        <v/>
      </c>
      <c r="BR499" t="str">
        <f t="shared" si="129"/>
        <v/>
      </c>
      <c r="BS499" t="str">
        <f t="shared" si="130"/>
        <v/>
      </c>
      <c r="BT499">
        <v>533.58000000000004</v>
      </c>
      <c r="CB499">
        <v>100</v>
      </c>
      <c r="CC499">
        <v>100</v>
      </c>
      <c r="CD499" t="s">
        <v>951</v>
      </c>
      <c r="CE499">
        <v>0</v>
      </c>
      <c r="CI499">
        <v>0</v>
      </c>
      <c r="CJ499">
        <v>0</v>
      </c>
      <c r="CM499">
        <v>0</v>
      </c>
      <c r="CO499">
        <v>0</v>
      </c>
      <c r="CP499">
        <v>0</v>
      </c>
      <c r="CQ499">
        <v>0</v>
      </c>
      <c r="CT499">
        <v>0</v>
      </c>
      <c r="CU499">
        <v>0</v>
      </c>
      <c r="CV499">
        <v>0</v>
      </c>
      <c r="CW499" t="e">
        <f>VLOOKUP(A499,'[1]NOUVEAUX TARIFS'!$A$1:$E$467,5,FALSE)</f>
        <v>#N/A</v>
      </c>
    </row>
    <row r="500" spans="1:101" hidden="1">
      <c r="A500" t="s">
        <v>1231</v>
      </c>
      <c r="C500" t="e">
        <f>VLOOKUP(A500,'[1]PRIX D''ACHAT A JOUR'!$A$1:$C$477,3,FALSE)</f>
        <v>#N/A</v>
      </c>
      <c r="D500" t="s">
        <v>1232</v>
      </c>
      <c r="E500">
        <v>10</v>
      </c>
      <c r="F500" t="s">
        <v>938</v>
      </c>
      <c r="G500">
        <v>13</v>
      </c>
      <c r="H500" t="s">
        <v>955</v>
      </c>
      <c r="M500" t="s">
        <v>956</v>
      </c>
      <c r="N500" t="s">
        <v>1233</v>
      </c>
      <c r="O500" t="s">
        <v>1234</v>
      </c>
      <c r="P500">
        <v>1</v>
      </c>
      <c r="Q500">
        <v>1</v>
      </c>
      <c r="R500">
        <v>1</v>
      </c>
      <c r="S500" s="36" t="e">
        <f>VLOOKUP(N500,'[1]Stock définitif au 31122021'!$A$3:$G$422,5,FALSE)</f>
        <v>#N/A</v>
      </c>
      <c r="T500" s="36" t="e">
        <f>VLOOKUP(N500,'[1]Stock définitif au 31122021'!$A$3:$G$422,6,FALSE)</f>
        <v>#N/A</v>
      </c>
      <c r="U500" s="36" t="e">
        <f>VLOOKUP(N500,'[1]Stock définitif au 31122021'!$A$3:$G$422,3,FALSE)</f>
        <v>#N/A</v>
      </c>
      <c r="V500">
        <v>364.8</v>
      </c>
      <c r="W500">
        <f>VLOOKUP(A500,'[1]EXPORT ARTICLES 03012022'!$A$1:$R$883,18,FALSE)</f>
        <v>364.8</v>
      </c>
      <c r="X500" s="45" t="e">
        <f>VLOOKUP(A500,'[1]PRIX D''ACHAT A JOUR'!$A$1:$G$477,7,FALSE)</f>
        <v>#N/A</v>
      </c>
      <c r="Y500" s="46">
        <v>364.8</v>
      </c>
      <c r="Z500" s="46"/>
      <c r="AA500" s="53">
        <v>0.04</v>
      </c>
      <c r="AB500" s="42" t="e">
        <f>VLOOKUP(A500,'[1]PRIX D''ACHAT A JOUR'!$A$1:$J$477,10,FALSE)</f>
        <v>#N/A</v>
      </c>
      <c r="AC500" s="48"/>
      <c r="AD500">
        <v>364.8</v>
      </c>
      <c r="AE500" t="s">
        <v>932</v>
      </c>
      <c r="AF500">
        <v>0</v>
      </c>
      <c r="AI500" t="s">
        <v>933</v>
      </c>
      <c r="AJ500" t="s">
        <v>934</v>
      </c>
      <c r="AM500" t="s">
        <v>935</v>
      </c>
      <c r="AN500" t="s">
        <v>936</v>
      </c>
      <c r="AO500">
        <v>1</v>
      </c>
      <c r="AP500">
        <v>2</v>
      </c>
      <c r="AQ500">
        <v>0</v>
      </c>
      <c r="AS500">
        <v>444.4</v>
      </c>
      <c r="AT500" s="47" t="e">
        <f>X500*BM500</f>
        <v>#N/A</v>
      </c>
      <c r="AU500" s="48" t="e">
        <f>AB500*BN500</f>
        <v>#N/A</v>
      </c>
      <c r="AV500" s="48"/>
      <c r="AW500" s="48"/>
      <c r="AX500">
        <v>2</v>
      </c>
      <c r="AY500">
        <v>0</v>
      </c>
      <c r="BK500" s="43" t="e">
        <f t="shared" si="124"/>
        <v>#N/A</v>
      </c>
      <c r="BL500" s="9">
        <v>1.2182017999999999</v>
      </c>
      <c r="BM500" s="45">
        <v>1.25</v>
      </c>
      <c r="BN500" s="48">
        <v>1.25</v>
      </c>
      <c r="BO500"/>
      <c r="BP500">
        <f>VLOOKUP(A500,'[1]Synthèse ventes 2021'!$A$1:$C$457,3,FALSE)</f>
        <v>1</v>
      </c>
      <c r="BQ500"/>
      <c r="BR500"/>
      <c r="BS500"/>
      <c r="BT500">
        <v>533.28</v>
      </c>
      <c r="BV500">
        <v>1</v>
      </c>
      <c r="CB500">
        <v>100</v>
      </c>
      <c r="CC500">
        <v>100</v>
      </c>
      <c r="CD500" t="s">
        <v>960</v>
      </c>
      <c r="CE500">
        <v>0</v>
      </c>
      <c r="CI500">
        <v>0</v>
      </c>
      <c r="CJ500">
        <v>0</v>
      </c>
      <c r="CM500">
        <v>0</v>
      </c>
      <c r="CO500">
        <v>0</v>
      </c>
      <c r="CP500">
        <v>0</v>
      </c>
      <c r="CQ500">
        <v>0</v>
      </c>
      <c r="CT500">
        <v>0</v>
      </c>
      <c r="CU500">
        <v>0</v>
      </c>
      <c r="CV500">
        <v>0</v>
      </c>
      <c r="CW500" t="e">
        <f>VLOOKUP(A500,'[1]NOUVEAUX TARIFS'!$A$1:$E$467,5,FALSE)</f>
        <v>#N/A</v>
      </c>
    </row>
    <row r="501" spans="1:101" hidden="1">
      <c r="A501" t="s">
        <v>404</v>
      </c>
      <c r="C501" t="str">
        <f>VLOOKUP(A501,'[1]PRIX D''ACHAT A JOUR'!$A$1:$C$477,3,FALSE)</f>
        <v>AN</v>
      </c>
      <c r="D501" t="s">
        <v>405</v>
      </c>
      <c r="E501">
        <v>10</v>
      </c>
      <c r="F501" t="s">
        <v>938</v>
      </c>
      <c r="G501">
        <v>13</v>
      </c>
      <c r="H501" t="s">
        <v>955</v>
      </c>
      <c r="M501" t="s">
        <v>956</v>
      </c>
      <c r="N501" t="s">
        <v>1433</v>
      </c>
      <c r="O501" t="s">
        <v>405</v>
      </c>
      <c r="P501">
        <v>1</v>
      </c>
      <c r="Q501">
        <v>1</v>
      </c>
      <c r="R501">
        <v>1</v>
      </c>
      <c r="S501" s="36" t="e">
        <f>VLOOKUP(N501,'[1]Stock définitif au 31122021'!$A$3:$G$422,5,FALSE)</f>
        <v>#N/A</v>
      </c>
      <c r="T501" s="36" t="e">
        <f>VLOOKUP(N501,'[1]Stock définitif au 31122021'!$A$3:$G$422,6,FALSE)</f>
        <v>#N/A</v>
      </c>
      <c r="U501" s="36" t="e">
        <f>VLOOKUP(N501,'[1]Stock définitif au 31122021'!$A$3:$G$422,3,FALSE)</f>
        <v>#N/A</v>
      </c>
      <c r="V501">
        <v>491.6</v>
      </c>
      <c r="W501">
        <f>VLOOKUP(A501,'[1]EXPORT ARTICLES 03012022'!$A$1:$R$883,18,FALSE)</f>
        <v>491.6</v>
      </c>
      <c r="X501" s="45">
        <f>VLOOKUP(A501,'[1]PRIX D''ACHAT A JOUR'!$A$1:$G$477,7,FALSE)</f>
        <v>491.6</v>
      </c>
      <c r="Y501" s="46"/>
      <c r="Z501" s="46"/>
      <c r="AA501" s="53"/>
      <c r="AB501" s="41">
        <v>575.4</v>
      </c>
      <c r="AC501" s="42" t="s">
        <v>2917</v>
      </c>
      <c r="AD501">
        <v>491.6</v>
      </c>
      <c r="AE501" t="s">
        <v>932</v>
      </c>
      <c r="AF501">
        <v>0</v>
      </c>
      <c r="AI501" t="s">
        <v>933</v>
      </c>
      <c r="AJ501" t="s">
        <v>934</v>
      </c>
      <c r="AM501" t="s">
        <v>935</v>
      </c>
      <c r="AN501" t="s">
        <v>936</v>
      </c>
      <c r="AO501">
        <v>1</v>
      </c>
      <c r="AP501">
        <v>0</v>
      </c>
      <c r="AQ501">
        <v>0</v>
      </c>
      <c r="AS501">
        <v>639.08000000000004</v>
      </c>
      <c r="AT501" s="47">
        <f>X501*BM501</f>
        <v>653.82800000000009</v>
      </c>
      <c r="AU501" s="48">
        <f>AB501*BN501</f>
        <v>765.28200000000004</v>
      </c>
      <c r="AV501" s="48">
        <f>VLOOKUP(A501,'STEEVE RESTITUTION'!$A$3:$F$484,6,FALSE)</f>
        <v>765.28</v>
      </c>
      <c r="AW501" s="48"/>
      <c r="AX501">
        <v>2</v>
      </c>
      <c r="AY501">
        <v>0</v>
      </c>
      <c r="BK501" s="43">
        <f t="shared" si="124"/>
        <v>0.1974744945859673</v>
      </c>
      <c r="BL501" s="9">
        <f>AS501/V501</f>
        <v>1.3</v>
      </c>
      <c r="BM501" s="45">
        <v>1.33</v>
      </c>
      <c r="BN501" s="48">
        <v>1.33</v>
      </c>
      <c r="BO501"/>
      <c r="BP501">
        <f>VLOOKUP(A501,'[1]Synthèse ventes 2021'!$A$1:$C$457,3,FALSE)</f>
        <v>7</v>
      </c>
      <c r="BQ501">
        <f t="shared" ref="BQ501:BQ511" si="144">IF(BP501="","",BP501*AB501*1.18)</f>
        <v>4752.8039999999992</v>
      </c>
      <c r="BR501">
        <f t="shared" ref="BR501:BR511" si="145">IF(BP501="","",BP501*AU501*1.18)</f>
        <v>6321.2293199999995</v>
      </c>
      <c r="BS501">
        <f t="shared" ref="BS501:BS511" si="146">IF(BP501="","",BR501-BQ501)</f>
        <v>1568.4253200000003</v>
      </c>
      <c r="BT501">
        <v>766.9</v>
      </c>
      <c r="BW501">
        <v>138</v>
      </c>
      <c r="CB501">
        <v>100</v>
      </c>
      <c r="CC501">
        <v>100</v>
      </c>
      <c r="CD501" t="s">
        <v>951</v>
      </c>
      <c r="CE501">
        <v>0</v>
      </c>
      <c r="CI501">
        <v>0</v>
      </c>
      <c r="CJ501">
        <v>0</v>
      </c>
      <c r="CM501">
        <v>0</v>
      </c>
      <c r="CO501">
        <v>0</v>
      </c>
      <c r="CP501">
        <v>0</v>
      </c>
      <c r="CQ501">
        <v>0</v>
      </c>
      <c r="CT501">
        <v>0</v>
      </c>
      <c r="CU501">
        <v>0</v>
      </c>
      <c r="CV501">
        <v>0</v>
      </c>
      <c r="CW501">
        <f>VLOOKUP(A501,'[1]NOUVEAUX TARIFS'!$A$1:$E$467,5,FALSE)</f>
        <v>765.28</v>
      </c>
    </row>
    <row r="502" spans="1:101">
      <c r="A502" t="s">
        <v>94</v>
      </c>
      <c r="C502" t="e">
        <f>VLOOKUP(A502,'[1]PRIX D''ACHAT A JOUR'!$A$1:$C$477,3,FALSE)</f>
        <v>#N/A</v>
      </c>
      <c r="D502" t="s">
        <v>95</v>
      </c>
      <c r="E502">
        <v>1</v>
      </c>
      <c r="F502" t="s">
        <v>975</v>
      </c>
      <c r="G502">
        <v>11</v>
      </c>
      <c r="H502" t="s">
        <v>2122</v>
      </c>
      <c r="K502">
        <v>1</v>
      </c>
      <c r="L502" t="s">
        <v>1108</v>
      </c>
      <c r="M502" t="s">
        <v>943</v>
      </c>
      <c r="N502" t="s">
        <v>944</v>
      </c>
      <c r="O502" t="s">
        <v>945</v>
      </c>
      <c r="Q502">
        <v>1</v>
      </c>
      <c r="R502">
        <v>0</v>
      </c>
      <c r="S502" s="36" t="e">
        <f>VLOOKUP(N502,'[1]Stock définitif au 31122021'!$A$3:$G$422,5,FALSE)</f>
        <v>#N/A</v>
      </c>
      <c r="T502" s="36" t="e">
        <f>VLOOKUP(N502,'[1]Stock définitif au 31122021'!$A$3:$G$422,6,FALSE)</f>
        <v>#N/A</v>
      </c>
      <c r="U502" s="36" t="e">
        <f>VLOOKUP(N502,'[1]Stock définitif au 31122021'!$A$3:$G$422,3,FALSE)</f>
        <v>#N/A</v>
      </c>
      <c r="V502" s="36" t="s">
        <v>2924</v>
      </c>
      <c r="W502">
        <f>VLOOKUP(A502,'[1]EXPORT ARTICLES 03012022'!$A$1:$R$883,18,FALSE)</f>
        <v>0</v>
      </c>
      <c r="X502" s="45">
        <f>VLOOKUP(A502,'[1]NOMENCLATURE 2801'!$B$1:$P$3420,14,FALSE)</f>
        <v>66.436000000000007</v>
      </c>
      <c r="Y502" s="46">
        <v>0</v>
      </c>
      <c r="Z502" s="46"/>
      <c r="AB502" s="42">
        <f>VLOOKUP(A502,'[1]NOMENCLATURE 2801'!$B$1:$P$3420,15,FALSE)</f>
        <v>70.864400000000003</v>
      </c>
      <c r="AC502" s="42" t="s">
        <v>2917</v>
      </c>
      <c r="AD502">
        <v>0</v>
      </c>
      <c r="AE502" t="s">
        <v>932</v>
      </c>
      <c r="AF502">
        <v>0</v>
      </c>
      <c r="AI502" t="s">
        <v>933</v>
      </c>
      <c r="AJ502" t="s">
        <v>934</v>
      </c>
      <c r="AM502" t="s">
        <v>935</v>
      </c>
      <c r="AN502" t="s">
        <v>936</v>
      </c>
      <c r="AP502">
        <v>0</v>
      </c>
      <c r="AQ502">
        <v>0</v>
      </c>
      <c r="AS502">
        <v>103.84</v>
      </c>
      <c r="AT502" s="47">
        <f>VLOOKUP(A502,'[1]NOMENCLATURE 2801'!$B$1:$V$3418,20,FALSE)</f>
        <v>92.498249999999999</v>
      </c>
      <c r="AU502" s="48">
        <f>VLOOKUP(A502,'[1]NOMENCLATURE 2801'!$B$1:$V$3418,21,FALSE)</f>
        <v>98.785600000000017</v>
      </c>
      <c r="AV502" s="48">
        <f>VLOOKUP(A502,'STEEVE RESTITUTION'!$A$3:$F$484,6,FALSE)</f>
        <v>103.8395</v>
      </c>
      <c r="AW502" s="48">
        <f t="shared" ref="AW502:AW504" si="147">AU502-AV502</f>
        <v>-5.0538999999999845</v>
      </c>
      <c r="AX502">
        <v>2</v>
      </c>
      <c r="AY502">
        <v>0</v>
      </c>
      <c r="AZ502">
        <v>1</v>
      </c>
      <c r="BK502" s="43">
        <f t="shared" si="124"/>
        <v>-4.8674884437596176E-2</v>
      </c>
      <c r="BL502"/>
      <c r="BM502" s="45">
        <f>AT502/X502</f>
        <v>1.3922910771268588</v>
      </c>
      <c r="BN502" s="48">
        <f>AU502/AB502</f>
        <v>1.3940088394172534</v>
      </c>
      <c r="BO502"/>
      <c r="BP502">
        <f>VLOOKUP(A502,'[1]Synthèse ventes 2021'!$A$1:$C$457,3,FALSE)</f>
        <v>8</v>
      </c>
      <c r="BQ502">
        <f t="shared" si="144"/>
        <v>668.95993599999997</v>
      </c>
      <c r="BR502">
        <f t="shared" si="145"/>
        <v>932.53606400000012</v>
      </c>
      <c r="BS502">
        <f t="shared" si="146"/>
        <v>263.57612800000015</v>
      </c>
      <c r="BT502">
        <v>124.61</v>
      </c>
      <c r="BV502">
        <v>1</v>
      </c>
      <c r="CB502">
        <v>100</v>
      </c>
      <c r="CC502">
        <v>100</v>
      </c>
      <c r="CD502" t="s">
        <v>1361</v>
      </c>
      <c r="CE502">
        <v>0</v>
      </c>
      <c r="CI502">
        <v>0</v>
      </c>
      <c r="CJ502">
        <v>0</v>
      </c>
      <c r="CM502">
        <v>0</v>
      </c>
      <c r="CO502">
        <v>0</v>
      </c>
      <c r="CP502">
        <v>0</v>
      </c>
      <c r="CQ502">
        <v>0</v>
      </c>
      <c r="CT502">
        <v>1</v>
      </c>
      <c r="CU502">
        <v>0</v>
      </c>
      <c r="CV502">
        <v>0</v>
      </c>
      <c r="CW502">
        <f>VLOOKUP(A502,'[1]NOUVEAUX TARIFS'!$A$1:$E$467,5,FALSE)</f>
        <v>103.8395</v>
      </c>
    </row>
    <row r="503" spans="1:101">
      <c r="A503" t="s">
        <v>660</v>
      </c>
      <c r="C503" t="e">
        <f>VLOOKUP(A503,'[1]PRIX D''ACHAT A JOUR'!$A$1:$C$477,3,FALSE)</f>
        <v>#N/A</v>
      </c>
      <c r="D503" t="s">
        <v>2276</v>
      </c>
      <c r="E503">
        <v>5</v>
      </c>
      <c r="F503" t="s">
        <v>927</v>
      </c>
      <c r="G503">
        <v>1</v>
      </c>
      <c r="H503" t="s">
        <v>927</v>
      </c>
      <c r="K503">
        <v>1</v>
      </c>
      <c r="L503" t="s">
        <v>949</v>
      </c>
      <c r="M503" t="s">
        <v>943</v>
      </c>
      <c r="N503" t="s">
        <v>944</v>
      </c>
      <c r="O503" t="s">
        <v>945</v>
      </c>
      <c r="Q503">
        <v>1</v>
      </c>
      <c r="R503">
        <v>0</v>
      </c>
      <c r="S503" s="36" t="e">
        <f>VLOOKUP(N503,'[1]Stock définitif au 31122021'!$A$3:$G$422,5,FALSE)</f>
        <v>#N/A</v>
      </c>
      <c r="T503" s="36" t="e">
        <f>VLOOKUP(N503,'[1]Stock définitif au 31122021'!$A$3:$G$422,6,FALSE)</f>
        <v>#N/A</v>
      </c>
      <c r="U503" s="36" t="e">
        <f>VLOOKUP(N503,'[1]Stock définitif au 31122021'!$A$3:$G$422,3,FALSE)</f>
        <v>#N/A</v>
      </c>
      <c r="V503">
        <v>0</v>
      </c>
      <c r="W503">
        <f>VLOOKUP(A503,'[1]EXPORT ARTICLES 03012022'!$A$1:$R$883,18,FALSE)</f>
        <v>0</v>
      </c>
      <c r="X503" s="45">
        <f>VLOOKUP(A503,'[1]NOMENCLATURE 2801'!$B$1:$P$3420,14,FALSE)</f>
        <v>56.939</v>
      </c>
      <c r="Y503" s="46">
        <v>0</v>
      </c>
      <c r="Z503" s="46"/>
      <c r="AB503" s="42">
        <f>VLOOKUP(A503,'[1]NOMENCLATURE 2801'!$B$1:$P$3420,15,FALSE)</f>
        <v>66.521999999999991</v>
      </c>
      <c r="AC503" s="42" t="s">
        <v>2917</v>
      </c>
      <c r="AD503">
        <v>0</v>
      </c>
      <c r="AE503" t="s">
        <v>932</v>
      </c>
      <c r="AF503">
        <v>0</v>
      </c>
      <c r="AI503" t="s">
        <v>933</v>
      </c>
      <c r="AJ503" t="s">
        <v>934</v>
      </c>
      <c r="AM503" t="s">
        <v>935</v>
      </c>
      <c r="AN503" t="s">
        <v>936</v>
      </c>
      <c r="AP503">
        <v>0</v>
      </c>
      <c r="AQ503">
        <v>0</v>
      </c>
      <c r="AS503">
        <v>86.35</v>
      </c>
      <c r="AT503" s="47">
        <f>VLOOKUP(A503,'[1]NOMENCLATURE 2801'!$B$1:$V$3418,20,FALSE)</f>
        <v>86.723500000000001</v>
      </c>
      <c r="AU503" s="48">
        <f>VLOOKUP(A503,'[1]NOMENCLATURE 2801'!$B$1:$V$3418,21,FALSE)</f>
        <v>101.09800000000001</v>
      </c>
      <c r="AV503" s="48"/>
      <c r="AW503" s="48"/>
      <c r="AX503">
        <v>2</v>
      </c>
      <c r="AY503">
        <v>0</v>
      </c>
      <c r="AZ503">
        <v>1</v>
      </c>
      <c r="BB503">
        <v>1</v>
      </c>
      <c r="BC503">
        <v>1</v>
      </c>
      <c r="BD503">
        <v>1</v>
      </c>
      <c r="BE503">
        <v>1</v>
      </c>
      <c r="BF503">
        <v>1</v>
      </c>
      <c r="BK503" s="43">
        <f t="shared" si="124"/>
        <v>0.17079328314997128</v>
      </c>
      <c r="BL503"/>
      <c r="BM503" s="45">
        <f>AT503/X503</f>
        <v>1.5230948910237272</v>
      </c>
      <c r="BN503" s="48">
        <f>AU503/AB503</f>
        <v>1.5197678963350474</v>
      </c>
      <c r="BO503">
        <v>1</v>
      </c>
      <c r="BP503">
        <f>VLOOKUP(A503,'[1]Synthèse ventes 2021'!$A$1:$C$457,3,FALSE)</f>
        <v>1</v>
      </c>
      <c r="BQ503">
        <f t="shared" si="144"/>
        <v>78.495959999999982</v>
      </c>
      <c r="BR503">
        <f t="shared" si="145"/>
        <v>119.29564000000001</v>
      </c>
      <c r="BS503">
        <f t="shared" si="146"/>
        <v>40.799680000000023</v>
      </c>
      <c r="BT503">
        <v>103.62</v>
      </c>
      <c r="BV503">
        <v>1</v>
      </c>
      <c r="CB503">
        <v>100</v>
      </c>
      <c r="CC503">
        <v>100</v>
      </c>
      <c r="CD503" t="s">
        <v>946</v>
      </c>
      <c r="CE503">
        <v>0</v>
      </c>
      <c r="CI503">
        <v>0</v>
      </c>
      <c r="CJ503">
        <v>0</v>
      </c>
      <c r="CM503">
        <v>0</v>
      </c>
      <c r="CO503">
        <v>0</v>
      </c>
      <c r="CP503">
        <v>0</v>
      </c>
      <c r="CQ503">
        <v>0</v>
      </c>
      <c r="CT503">
        <v>0</v>
      </c>
      <c r="CU503">
        <v>0</v>
      </c>
      <c r="CV503">
        <v>0</v>
      </c>
      <c r="CW503">
        <f>VLOOKUP(A503,'[1]NOUVEAUX TARIFS'!$A$1:$E$467,5,FALSE)</f>
        <v>101.09800000000001</v>
      </c>
    </row>
    <row r="504" spans="1:101">
      <c r="A504" t="s">
        <v>96</v>
      </c>
      <c r="C504" t="e">
        <f>VLOOKUP(A504,'[1]PRIX D''ACHAT A JOUR'!$A$1:$C$477,3,FALSE)</f>
        <v>#N/A</v>
      </c>
      <c r="D504" t="s">
        <v>97</v>
      </c>
      <c r="E504">
        <v>1</v>
      </c>
      <c r="F504" t="s">
        <v>975</v>
      </c>
      <c r="G504">
        <v>11</v>
      </c>
      <c r="H504" t="s">
        <v>2122</v>
      </c>
      <c r="K504">
        <v>1</v>
      </c>
      <c r="L504" t="s">
        <v>1108</v>
      </c>
      <c r="M504" t="s">
        <v>943</v>
      </c>
      <c r="N504" t="s">
        <v>944</v>
      </c>
      <c r="O504" t="s">
        <v>945</v>
      </c>
      <c r="Q504">
        <v>1</v>
      </c>
      <c r="R504">
        <v>0</v>
      </c>
      <c r="S504" s="36" t="e">
        <f>VLOOKUP(N504,'[1]Stock définitif au 31122021'!$A$3:$G$422,5,FALSE)</f>
        <v>#N/A</v>
      </c>
      <c r="T504" s="36" t="e">
        <f>VLOOKUP(N504,'[1]Stock définitif au 31122021'!$A$3:$G$422,6,FALSE)</f>
        <v>#N/A</v>
      </c>
      <c r="U504" s="36" t="e">
        <f>VLOOKUP(N504,'[1]Stock définitif au 31122021'!$A$3:$G$422,3,FALSE)</f>
        <v>#N/A</v>
      </c>
      <c r="V504" s="36" t="s">
        <v>2924</v>
      </c>
      <c r="W504">
        <f>VLOOKUP(A504,'[1]EXPORT ARTICLES 03012022'!$A$1:$R$883,18,FALSE)</f>
        <v>0</v>
      </c>
      <c r="X504" s="45">
        <f>VLOOKUP(A504,'[1]NOMENCLATURE 2801'!$B$1:$P$3420,14,FALSE)</f>
        <v>70.066000000000003</v>
      </c>
      <c r="Y504" s="46">
        <v>0</v>
      </c>
      <c r="Z504" s="46"/>
      <c r="AB504" s="42">
        <f>VLOOKUP(A504,'[1]NOMENCLATURE 2801'!$B$1:$P$3420,15,FALSE)</f>
        <v>74.78479999999999</v>
      </c>
      <c r="AC504" s="42" t="s">
        <v>2917</v>
      </c>
      <c r="AD504">
        <v>0</v>
      </c>
      <c r="AE504" t="s">
        <v>932</v>
      </c>
      <c r="AF504">
        <v>0</v>
      </c>
      <c r="AI504" t="s">
        <v>933</v>
      </c>
      <c r="AJ504" t="s">
        <v>934</v>
      </c>
      <c r="AM504" t="s">
        <v>935</v>
      </c>
      <c r="AN504" t="s">
        <v>936</v>
      </c>
      <c r="AP504">
        <v>0</v>
      </c>
      <c r="AQ504">
        <v>0</v>
      </c>
      <c r="AS504">
        <v>109.28</v>
      </c>
      <c r="AT504" s="47">
        <f>VLOOKUP(A504,'[1]NOMENCLATURE 2801'!$B$1:$V$3418,20,FALSE)</f>
        <v>97.943250000000006</v>
      </c>
      <c r="AU504" s="48">
        <f>VLOOKUP(A504,'[1]NOMENCLATURE 2801'!$B$1:$V$3418,21,FALSE)</f>
        <v>104.6662</v>
      </c>
      <c r="AV504" s="48">
        <f>VLOOKUP(A504,'STEEVE RESTITUTION'!$A$3:$F$484,6,FALSE)</f>
        <v>109.28450000000001</v>
      </c>
      <c r="AW504" s="48">
        <f t="shared" si="147"/>
        <v>-4.618300000000005</v>
      </c>
      <c r="AX504">
        <v>2</v>
      </c>
      <c r="AY504">
        <v>0</v>
      </c>
      <c r="AZ504">
        <v>1</v>
      </c>
      <c r="BK504" s="43">
        <f t="shared" si="124"/>
        <v>-4.2219985358711548E-2</v>
      </c>
      <c r="BL504"/>
      <c r="BM504" s="45">
        <f>AT504/X504</f>
        <v>1.3978712927810921</v>
      </c>
      <c r="BN504" s="48">
        <f>AU504/AB504</f>
        <v>1.3995651522769335</v>
      </c>
      <c r="BO504"/>
      <c r="BP504">
        <f>VLOOKUP(A504,'[1]Synthèse ventes 2021'!$A$1:$C$457,3,FALSE)</f>
        <v>1</v>
      </c>
      <c r="BQ504">
        <f t="shared" si="144"/>
        <v>88.24606399999999</v>
      </c>
      <c r="BR504">
        <f t="shared" si="145"/>
        <v>123.50611599999999</v>
      </c>
      <c r="BS504">
        <f t="shared" si="146"/>
        <v>35.260052000000002</v>
      </c>
      <c r="BT504">
        <v>131.13999999999999</v>
      </c>
      <c r="BV504">
        <v>1</v>
      </c>
      <c r="CB504">
        <v>100</v>
      </c>
      <c r="CC504">
        <v>100</v>
      </c>
      <c r="CD504" t="s">
        <v>1361</v>
      </c>
      <c r="CE504">
        <v>0</v>
      </c>
      <c r="CI504">
        <v>0</v>
      </c>
      <c r="CJ504">
        <v>0</v>
      </c>
      <c r="CM504">
        <v>0</v>
      </c>
      <c r="CO504">
        <v>0</v>
      </c>
      <c r="CP504">
        <v>0</v>
      </c>
      <c r="CQ504">
        <v>0</v>
      </c>
      <c r="CT504">
        <v>1</v>
      </c>
      <c r="CU504">
        <v>0</v>
      </c>
      <c r="CV504">
        <v>0</v>
      </c>
      <c r="CW504">
        <f>VLOOKUP(A504,'[1]NOUVEAUX TARIFS'!$A$1:$E$467,5,FALSE)</f>
        <v>109.28450000000001</v>
      </c>
    </row>
    <row r="505" spans="1:101">
      <c r="A505" t="s">
        <v>2142</v>
      </c>
      <c r="C505" t="e">
        <f>VLOOKUP(A505,'[1]PRIX D''ACHAT A JOUR'!$A$1:$C$477,3,FALSE)</f>
        <v>#N/A</v>
      </c>
      <c r="D505" t="s">
        <v>2143</v>
      </c>
      <c r="E505">
        <v>12</v>
      </c>
      <c r="F505" t="s">
        <v>1207</v>
      </c>
      <c r="G505">
        <v>12</v>
      </c>
      <c r="H505" t="s">
        <v>1208</v>
      </c>
      <c r="M505" t="s">
        <v>943</v>
      </c>
      <c r="N505" t="s">
        <v>944</v>
      </c>
      <c r="O505" t="s">
        <v>945</v>
      </c>
      <c r="Q505">
        <v>1</v>
      </c>
      <c r="R505">
        <v>0</v>
      </c>
      <c r="S505" s="36" t="e">
        <f>VLOOKUP(N505,'[1]Stock définitif au 31122021'!$A$3:$G$422,5,FALSE)</f>
        <v>#N/A</v>
      </c>
      <c r="T505" s="36" t="e">
        <f>VLOOKUP(N505,'[1]Stock définitif au 31122021'!$A$3:$G$422,6,FALSE)</f>
        <v>#N/A</v>
      </c>
      <c r="U505" s="36" t="e">
        <f>VLOOKUP(N505,'[1]Stock définitif au 31122021'!$A$3:$G$422,3,FALSE)</f>
        <v>#N/A</v>
      </c>
      <c r="V505" s="36" t="s">
        <v>2924</v>
      </c>
      <c r="W505">
        <f>VLOOKUP(A505,'[1]EXPORT ARTICLES 03012022'!$A$1:$R$883,18,FALSE)</f>
        <v>0</v>
      </c>
      <c r="X505" s="45">
        <f>VLOOKUP(A505,'[1]NOMENCLATURE 2801'!$B$1:$P$3420,14,FALSE)</f>
        <v>71.443999999999988</v>
      </c>
      <c r="Y505" s="46">
        <v>0</v>
      </c>
      <c r="Z505" s="46"/>
      <c r="AB505" s="42">
        <f>VLOOKUP(A505,'[1]NOMENCLATURE 2801'!$B$1:$P$3420,15,FALSE)</f>
        <v>68.965999999999994</v>
      </c>
      <c r="AC505" s="42" t="s">
        <v>2917</v>
      </c>
      <c r="AD505">
        <v>0</v>
      </c>
      <c r="AE505" t="s">
        <v>932</v>
      </c>
      <c r="AF505">
        <v>0</v>
      </c>
      <c r="AI505" t="s">
        <v>933</v>
      </c>
      <c r="AJ505" t="s">
        <v>934</v>
      </c>
      <c r="AM505" t="s">
        <v>935</v>
      </c>
      <c r="AN505" t="s">
        <v>936</v>
      </c>
      <c r="AP505">
        <v>0</v>
      </c>
      <c r="AQ505">
        <v>0</v>
      </c>
      <c r="AS505">
        <v>105.94</v>
      </c>
      <c r="AT505" s="47">
        <f>VLOOKUP(A505,'[1]NOMENCLATURE 2801'!$B$1:$V$3418,20,FALSE)</f>
        <v>113.09523999999999</v>
      </c>
      <c r="AU505" s="48">
        <f>VLOOKUP(A505,'[1]NOMENCLATURE 2801'!$B$1:$V$3418,21,FALSE)</f>
        <v>107.51024000000001</v>
      </c>
      <c r="AV505" s="48"/>
      <c r="AW505" s="48"/>
      <c r="AX505">
        <v>2</v>
      </c>
      <c r="AY505">
        <v>0</v>
      </c>
      <c r="AZ505">
        <v>1</v>
      </c>
      <c r="BK505" s="43">
        <f t="shared" ref="BK505:BK568" si="148">(AU505-AS505)/AS505</f>
        <v>1.4821974702662003E-2</v>
      </c>
      <c r="BL505"/>
      <c r="BM505" s="45">
        <f>AT505/X505</f>
        <v>1.5829914338502884</v>
      </c>
      <c r="BN505" s="48">
        <f>AU505/AB505</f>
        <v>1.5588875677870258</v>
      </c>
      <c r="BO505"/>
      <c r="BP505">
        <f>VLOOKUP(A505,'[1]Synthèse ventes 2021'!$A$1:$C$457,3,FALSE)</f>
        <v>1</v>
      </c>
      <c r="BQ505">
        <f t="shared" si="144"/>
        <v>81.379879999999986</v>
      </c>
      <c r="BR505">
        <f t="shared" si="145"/>
        <v>126.8620832</v>
      </c>
      <c r="BS505">
        <f t="shared" si="146"/>
        <v>45.482203200000015</v>
      </c>
      <c r="BT505">
        <v>127.13</v>
      </c>
      <c r="BV505">
        <v>1</v>
      </c>
      <c r="CB505">
        <v>100</v>
      </c>
      <c r="CC505">
        <v>100</v>
      </c>
      <c r="CD505" t="s">
        <v>1361</v>
      </c>
      <c r="CE505">
        <v>0</v>
      </c>
      <c r="CI505">
        <v>0</v>
      </c>
      <c r="CJ505">
        <v>0</v>
      </c>
      <c r="CM505">
        <v>0</v>
      </c>
      <c r="CO505">
        <v>0</v>
      </c>
      <c r="CP505">
        <v>0</v>
      </c>
      <c r="CQ505">
        <v>0</v>
      </c>
      <c r="CT505">
        <v>1</v>
      </c>
      <c r="CU505">
        <v>0</v>
      </c>
      <c r="CV505">
        <v>0</v>
      </c>
      <c r="CW505" t="e">
        <f>VLOOKUP(A505,'[1]NOUVEAUX TARIFS'!$A$1:$E$467,5,FALSE)</f>
        <v>#N/A</v>
      </c>
    </row>
    <row r="506" spans="1:101" hidden="1">
      <c r="A506" t="s">
        <v>1356</v>
      </c>
      <c r="C506" t="str">
        <f>VLOOKUP(A506,'[1]PRIX D''ACHAT A JOUR'!$A$1:$C$477,3,FALSE)</f>
        <v>AN</v>
      </c>
      <c r="D506" t="s">
        <v>1357</v>
      </c>
      <c r="E506">
        <v>10</v>
      </c>
      <c r="F506" t="s">
        <v>938</v>
      </c>
      <c r="G506">
        <v>13</v>
      </c>
      <c r="H506" t="s">
        <v>955</v>
      </c>
      <c r="M506" t="s">
        <v>929</v>
      </c>
      <c r="N506" t="s">
        <v>1358</v>
      </c>
      <c r="O506" t="s">
        <v>1359</v>
      </c>
      <c r="Q506">
        <v>1</v>
      </c>
      <c r="R506">
        <v>1</v>
      </c>
      <c r="S506" s="36" t="e">
        <f>VLOOKUP(N506,'[1]Stock définitif au 31122021'!$A$3:$G$422,5,FALSE)</f>
        <v>#N/A</v>
      </c>
      <c r="T506" s="36" t="e">
        <f>VLOOKUP(N506,'[1]Stock définitif au 31122021'!$A$3:$G$422,6,FALSE)</f>
        <v>#N/A</v>
      </c>
      <c r="U506" s="36" t="e">
        <f>VLOOKUP(N506,'[1]Stock définitif au 31122021'!$A$3:$G$422,3,FALSE)</f>
        <v>#N/A</v>
      </c>
      <c r="V506">
        <v>35.5</v>
      </c>
      <c r="W506">
        <f>VLOOKUP(A506,'[1]EXPORT ARTICLES 03012022'!$A$1:$R$883,18,FALSE)</f>
        <v>35.5</v>
      </c>
      <c r="X506" s="45">
        <f>VLOOKUP(A506,'[1]PRIX D''ACHAT A JOUR'!$A$1:$G$477,7,FALSE)</f>
        <v>45.5</v>
      </c>
      <c r="Y506" s="46"/>
      <c r="Z506" s="46"/>
      <c r="AB506" s="41">
        <f>X506</f>
        <v>45.5</v>
      </c>
      <c r="AC506" s="42" t="s">
        <v>2917</v>
      </c>
      <c r="AD506">
        <v>35.5</v>
      </c>
      <c r="AE506" t="s">
        <v>932</v>
      </c>
      <c r="AF506">
        <v>0</v>
      </c>
      <c r="AI506" t="s">
        <v>933</v>
      </c>
      <c r="AJ506" t="s">
        <v>934</v>
      </c>
      <c r="AM506" t="s">
        <v>935</v>
      </c>
      <c r="AN506" t="s">
        <v>936</v>
      </c>
      <c r="AO506">
        <v>1</v>
      </c>
      <c r="AP506">
        <v>0</v>
      </c>
      <c r="AQ506">
        <v>0</v>
      </c>
      <c r="AS506">
        <v>38.549999999999997</v>
      </c>
      <c r="AT506" s="47">
        <f t="shared" ref="AT506:AT520" si="149">X506*BM506</f>
        <v>56.875</v>
      </c>
      <c r="AU506" s="48">
        <f t="shared" ref="AU506:AU520" si="150">AB506*BN506</f>
        <v>56.875</v>
      </c>
      <c r="AV506" s="48"/>
      <c r="AW506" s="48"/>
      <c r="AX506">
        <v>2</v>
      </c>
      <c r="AY506">
        <v>0</v>
      </c>
      <c r="BK506" s="43">
        <f t="shared" si="148"/>
        <v>0.47535667963683537</v>
      </c>
      <c r="BL506" s="9">
        <f>AS506/V506</f>
        <v>1.0859154929577464</v>
      </c>
      <c r="BM506" s="45">
        <v>1.25</v>
      </c>
      <c r="BN506" s="48">
        <v>1.25</v>
      </c>
      <c r="BO506"/>
      <c r="BP506"/>
      <c r="BQ506" t="str">
        <f t="shared" si="144"/>
        <v/>
      </c>
      <c r="BR506" t="str">
        <f t="shared" si="145"/>
        <v/>
      </c>
      <c r="BS506" t="str">
        <f t="shared" si="146"/>
        <v/>
      </c>
      <c r="BT506">
        <v>46.26</v>
      </c>
      <c r="CB506">
        <v>100</v>
      </c>
      <c r="CC506">
        <v>100</v>
      </c>
      <c r="CD506" t="s">
        <v>951</v>
      </c>
      <c r="CE506">
        <v>0</v>
      </c>
      <c r="CI506">
        <v>0</v>
      </c>
      <c r="CJ506">
        <v>0</v>
      </c>
      <c r="CM506">
        <v>0</v>
      </c>
      <c r="CO506">
        <v>0</v>
      </c>
      <c r="CP506">
        <v>0</v>
      </c>
      <c r="CQ506">
        <v>0</v>
      </c>
      <c r="CT506">
        <v>0</v>
      </c>
      <c r="CU506">
        <v>0</v>
      </c>
      <c r="CV506">
        <v>0</v>
      </c>
      <c r="CW506" t="e">
        <f>VLOOKUP(A506,'[1]NOUVEAUX TARIFS'!$A$1:$E$467,5,FALSE)</f>
        <v>#N/A</v>
      </c>
    </row>
    <row r="507" spans="1:101" hidden="1">
      <c r="A507" t="s">
        <v>1014</v>
      </c>
      <c r="C507" t="str">
        <f>VLOOKUP(A507,'[1]PRIX D''ACHAT A JOUR'!$A$1:$C$477,3,FALSE)</f>
        <v>AN</v>
      </c>
      <c r="D507" t="s">
        <v>1015</v>
      </c>
      <c r="M507" t="s">
        <v>959</v>
      </c>
      <c r="N507" t="s">
        <v>1014</v>
      </c>
      <c r="O507" t="s">
        <v>1015</v>
      </c>
      <c r="Q507">
        <v>1</v>
      </c>
      <c r="R507">
        <v>1</v>
      </c>
      <c r="S507" s="36" t="e">
        <f>VLOOKUP(N507,'[1]Stock définitif au 31122021'!$A$3:$G$422,5,FALSE)</f>
        <v>#N/A</v>
      </c>
      <c r="T507" s="36" t="e">
        <f>VLOOKUP(N507,'[1]Stock définitif au 31122021'!$A$3:$G$422,6,FALSE)</f>
        <v>#N/A</v>
      </c>
      <c r="U507" s="36" t="e">
        <f>VLOOKUP(N507,'[1]Stock définitif au 31122021'!$A$3:$G$422,3,FALSE)</f>
        <v>#N/A</v>
      </c>
      <c r="V507">
        <v>2.85</v>
      </c>
      <c r="W507">
        <f>VLOOKUP(A507,'[1]EXPORT ARTICLES 03012022'!$A$1:$R$883,18,FALSE)</f>
        <v>2.85</v>
      </c>
      <c r="X507" s="45">
        <f>VLOOKUP(A507,'[1]PRIX D''ACHAT A JOUR'!$A$1:$G$477,7,FALSE)</f>
        <v>2.85</v>
      </c>
      <c r="Y507" s="46"/>
      <c r="Z507" s="46"/>
      <c r="AB507" s="41">
        <f>X507</f>
        <v>2.85</v>
      </c>
      <c r="AC507" s="42" t="s">
        <v>2917</v>
      </c>
      <c r="AD507">
        <v>2.85</v>
      </c>
      <c r="AE507" t="s">
        <v>932</v>
      </c>
      <c r="AF507">
        <v>0</v>
      </c>
      <c r="AI507" t="s">
        <v>933</v>
      </c>
      <c r="AJ507" t="s">
        <v>934</v>
      </c>
      <c r="AM507" t="s">
        <v>935</v>
      </c>
      <c r="AN507" t="s">
        <v>936</v>
      </c>
      <c r="AP507">
        <v>0</v>
      </c>
      <c r="AQ507">
        <v>0</v>
      </c>
      <c r="AS507">
        <v>5.55</v>
      </c>
      <c r="AT507" s="47">
        <f t="shared" si="149"/>
        <v>5.7</v>
      </c>
      <c r="AU507" s="48">
        <f t="shared" si="150"/>
        <v>5.7</v>
      </c>
      <c r="AV507" s="48"/>
      <c r="AW507" s="48"/>
      <c r="AX507">
        <v>2</v>
      </c>
      <c r="AY507">
        <v>0</v>
      </c>
      <c r="BK507" s="43">
        <f t="shared" si="148"/>
        <v>2.7027027027027091E-2</v>
      </c>
      <c r="BL507" s="9">
        <f>AS507/V507</f>
        <v>1.9473684210526314</v>
      </c>
      <c r="BM507" s="45">
        <v>2</v>
      </c>
      <c r="BN507" s="48">
        <v>2</v>
      </c>
      <c r="BO507"/>
      <c r="BP507"/>
      <c r="BQ507" t="str">
        <f t="shared" si="144"/>
        <v/>
      </c>
      <c r="BR507" t="str">
        <f t="shared" si="145"/>
        <v/>
      </c>
      <c r="BS507" t="str">
        <f t="shared" si="146"/>
        <v/>
      </c>
      <c r="BT507">
        <v>6.66</v>
      </c>
      <c r="CB507">
        <v>100</v>
      </c>
      <c r="CC507">
        <v>100</v>
      </c>
      <c r="CD507" t="s">
        <v>951</v>
      </c>
      <c r="CE507">
        <v>0</v>
      </c>
      <c r="CI507">
        <v>0</v>
      </c>
      <c r="CJ507">
        <v>0</v>
      </c>
      <c r="CM507">
        <v>0</v>
      </c>
      <c r="CO507">
        <v>0</v>
      </c>
      <c r="CP507">
        <v>0</v>
      </c>
      <c r="CQ507">
        <v>0</v>
      </c>
      <c r="CT507">
        <v>0</v>
      </c>
      <c r="CU507">
        <v>0</v>
      </c>
      <c r="CV507">
        <v>0</v>
      </c>
      <c r="CW507" t="e">
        <f>VLOOKUP(A507,'[1]NOUVEAUX TARIFS'!$A$1:$E$467,5,FALSE)</f>
        <v>#N/A</v>
      </c>
    </row>
    <row r="508" spans="1:101" hidden="1">
      <c r="A508" t="s">
        <v>652</v>
      </c>
      <c r="C508" t="str">
        <f>VLOOKUP(A508,'[1]PRIX D''ACHAT A JOUR'!$A$1:$C$477,3,FALSE)</f>
        <v>AN</v>
      </c>
      <c r="D508" t="s">
        <v>653</v>
      </c>
      <c r="E508">
        <v>8</v>
      </c>
      <c r="F508" t="s">
        <v>965</v>
      </c>
      <c r="G508">
        <v>4</v>
      </c>
      <c r="H508" t="s">
        <v>965</v>
      </c>
      <c r="K508">
        <v>3</v>
      </c>
      <c r="L508" t="s">
        <v>1007</v>
      </c>
      <c r="M508" t="s">
        <v>1667</v>
      </c>
      <c r="N508" t="s">
        <v>652</v>
      </c>
      <c r="O508" t="s">
        <v>1980</v>
      </c>
      <c r="Q508">
        <v>1</v>
      </c>
      <c r="R508">
        <v>1</v>
      </c>
      <c r="S508" s="36">
        <f>VLOOKUP(N508,'[1]Stock définitif au 31122021'!$A$3:$G$422,5,FALSE)</f>
        <v>72</v>
      </c>
      <c r="T508" s="36">
        <f>VLOOKUP(N508,'[1]Stock définitif au 31122021'!$A$3:$G$422,6,FALSE)</f>
        <v>12.24</v>
      </c>
      <c r="U508" s="36" t="str">
        <f>VLOOKUP(N508,'[1]Stock définitif au 31122021'!$A$3:$G$422,3,FALSE)</f>
        <v>AN</v>
      </c>
      <c r="V508">
        <v>12.24</v>
      </c>
      <c r="W508">
        <f>VLOOKUP(A508,'[1]EXPORT ARTICLES 03012022'!$A$1:$R$883,18,FALSE)</f>
        <v>12.24</v>
      </c>
      <c r="X508" s="45">
        <f>VLOOKUP(A508,'[1]PRIX D''ACHAT A JOUR'!$A$1:$G$477,7,FALSE)</f>
        <v>12.24</v>
      </c>
      <c r="Y508" s="46"/>
      <c r="Z508" s="46"/>
      <c r="AB508" s="41">
        <f>X508</f>
        <v>12.24</v>
      </c>
      <c r="AC508" s="42" t="s">
        <v>2917</v>
      </c>
      <c r="AD508">
        <v>12.24</v>
      </c>
      <c r="AE508" t="s">
        <v>932</v>
      </c>
      <c r="AF508">
        <v>0</v>
      </c>
      <c r="AI508" t="s">
        <v>933</v>
      </c>
      <c r="AJ508" t="s">
        <v>934</v>
      </c>
      <c r="AM508" t="s">
        <v>935</v>
      </c>
      <c r="AN508" t="s">
        <v>936</v>
      </c>
      <c r="AP508">
        <v>0</v>
      </c>
      <c r="AQ508">
        <v>0</v>
      </c>
      <c r="AS508">
        <v>20.81</v>
      </c>
      <c r="AT508" s="47">
        <f t="shared" si="149"/>
        <v>21.42</v>
      </c>
      <c r="AU508" s="48">
        <f t="shared" si="150"/>
        <v>21.42</v>
      </c>
      <c r="AV508" s="48">
        <f>VLOOKUP(A508,'STEEVE RESTITUTION'!$A$3:$F$484,6,FALSE)</f>
        <v>21.42</v>
      </c>
      <c r="AW508" s="48"/>
      <c r="AX508">
        <v>2</v>
      </c>
      <c r="AY508">
        <v>0</v>
      </c>
      <c r="BK508" s="43">
        <f t="shared" si="148"/>
        <v>2.9312830370014562E-2</v>
      </c>
      <c r="BL508" s="9">
        <f>AS508/V508</f>
        <v>1.7001633986928104</v>
      </c>
      <c r="BM508" s="45">
        <v>1.75</v>
      </c>
      <c r="BN508" s="48">
        <v>1.75</v>
      </c>
      <c r="BO508"/>
      <c r="BP508">
        <f>VLOOKUP(A508,'[1]Synthèse ventes 2021'!$A$1:$C$457,3,FALSE)</f>
        <v>203</v>
      </c>
      <c r="BQ508">
        <f t="shared" si="144"/>
        <v>2931.9696000000004</v>
      </c>
      <c r="BR508">
        <f t="shared" si="145"/>
        <v>5130.9467999999997</v>
      </c>
      <c r="BS508">
        <f t="shared" si="146"/>
        <v>2198.9771999999994</v>
      </c>
      <c r="BT508">
        <v>24.97</v>
      </c>
      <c r="CB508">
        <v>100</v>
      </c>
      <c r="CC508">
        <v>100</v>
      </c>
      <c r="CD508" t="s">
        <v>951</v>
      </c>
      <c r="CE508">
        <v>0</v>
      </c>
      <c r="CI508">
        <v>0</v>
      </c>
      <c r="CJ508">
        <v>0</v>
      </c>
      <c r="CM508">
        <v>0</v>
      </c>
      <c r="CO508">
        <v>0</v>
      </c>
      <c r="CP508">
        <v>0</v>
      </c>
      <c r="CQ508">
        <v>0</v>
      </c>
      <c r="CT508">
        <v>0</v>
      </c>
      <c r="CU508">
        <v>0</v>
      </c>
      <c r="CV508">
        <v>0</v>
      </c>
      <c r="CW508">
        <f>VLOOKUP(A508,'[1]NOUVEAUX TARIFS'!$A$1:$E$467,5,FALSE)</f>
        <v>21.42</v>
      </c>
    </row>
    <row r="509" spans="1:101">
      <c r="A509" t="s">
        <v>570</v>
      </c>
      <c r="C509" t="str">
        <f>VLOOKUP(A509,'[1]PRIX D''ACHAT A JOUR'!$A$1:$C$477,3,FALSE)</f>
        <v>AS</v>
      </c>
      <c r="D509" t="s">
        <v>571</v>
      </c>
      <c r="E509">
        <v>3</v>
      </c>
      <c r="F509" t="s">
        <v>1002</v>
      </c>
      <c r="G509">
        <v>7</v>
      </c>
      <c r="H509" t="s">
        <v>1002</v>
      </c>
      <c r="K509">
        <v>3</v>
      </c>
      <c r="L509" t="s">
        <v>1003</v>
      </c>
      <c r="M509" t="s">
        <v>986</v>
      </c>
      <c r="N509" t="s">
        <v>1004</v>
      </c>
      <c r="O509" t="s">
        <v>1005</v>
      </c>
      <c r="P509" t="s">
        <v>931</v>
      </c>
      <c r="Q509">
        <v>1</v>
      </c>
      <c r="R509">
        <v>1</v>
      </c>
      <c r="S509" s="36" t="e">
        <f>VLOOKUP(N509,'[1]Stock définitif au 31122021'!$A$3:$G$422,5,FALSE)</f>
        <v>#N/A</v>
      </c>
      <c r="T509" s="36" t="e">
        <f>VLOOKUP(N509,'[1]Stock définitif au 31122021'!$A$3:$G$422,6,FALSE)</f>
        <v>#N/A</v>
      </c>
      <c r="U509" s="36" t="e">
        <f>VLOOKUP(N509,'[1]Stock définitif au 31122021'!$A$3:$G$422,3,FALSE)</f>
        <v>#N/A</v>
      </c>
      <c r="V509" s="36">
        <v>66.38</v>
      </c>
      <c r="W509" s="36">
        <f>VLOOKUP(A509,'[1]EXPORT ARTICLES 03012022'!$A$1:$R$883,18,FALSE)</f>
        <v>66.38</v>
      </c>
      <c r="X509" s="2">
        <f>VLOOKUP(A509,'[1]PRIX D''ACHAT A JOUR'!$A$1:$G$477,7,FALSE)</f>
        <v>66.38</v>
      </c>
      <c r="Y509" s="46"/>
      <c r="Z509" s="46"/>
      <c r="AA509" s="53">
        <v>0.08</v>
      </c>
      <c r="AB509" s="41">
        <f>X509*(1+AA509)</f>
        <v>71.690399999999997</v>
      </c>
      <c r="AC509" s="42" t="s">
        <v>2917</v>
      </c>
      <c r="AD509">
        <v>66.38</v>
      </c>
      <c r="AE509" t="s">
        <v>932</v>
      </c>
      <c r="AF509">
        <v>0</v>
      </c>
      <c r="AI509" t="s">
        <v>933</v>
      </c>
      <c r="AJ509" t="s">
        <v>934</v>
      </c>
      <c r="AM509" t="s">
        <v>935</v>
      </c>
      <c r="AN509" t="s">
        <v>936</v>
      </c>
      <c r="AO509">
        <v>1</v>
      </c>
      <c r="AP509">
        <v>0</v>
      </c>
      <c r="AQ509">
        <v>0</v>
      </c>
      <c r="AS509" s="36">
        <v>97.58</v>
      </c>
      <c r="AT509" s="54">
        <f t="shared" si="149"/>
        <v>99.57</v>
      </c>
      <c r="AU509" s="42">
        <f t="shared" si="150"/>
        <v>107.53559999999999</v>
      </c>
      <c r="AV509" s="48"/>
      <c r="AW509" s="48"/>
      <c r="AX509">
        <v>2</v>
      </c>
      <c r="AY509">
        <v>0</v>
      </c>
      <c r="BK509" s="43">
        <f t="shared" si="148"/>
        <v>0.10202500512400071</v>
      </c>
      <c r="BL509" s="55">
        <f>AS509/V509</f>
        <v>1.4700210906899669</v>
      </c>
      <c r="BM509" s="45">
        <v>1.5</v>
      </c>
      <c r="BN509" s="48">
        <v>1.5</v>
      </c>
      <c r="BP509">
        <f>VLOOKUP(A509,'[1]Synthèse ventes 2021'!$A$1:$C$457,3,FALSE)</f>
        <v>14</v>
      </c>
      <c r="BQ509">
        <f t="shared" si="144"/>
        <v>1184.3254079999999</v>
      </c>
      <c r="BR509">
        <f t="shared" si="145"/>
        <v>1776.4881119999998</v>
      </c>
      <c r="BS509">
        <f t="shared" si="146"/>
        <v>592.16270399999985</v>
      </c>
      <c r="BT509">
        <v>117.1</v>
      </c>
      <c r="BV509">
        <v>1</v>
      </c>
      <c r="BW509">
        <v>534</v>
      </c>
      <c r="CB509">
        <v>100</v>
      </c>
      <c r="CC509">
        <v>100</v>
      </c>
      <c r="CD509" t="s">
        <v>937</v>
      </c>
      <c r="CE509">
        <v>0</v>
      </c>
      <c r="CI509">
        <v>0</v>
      </c>
      <c r="CJ509">
        <v>0</v>
      </c>
      <c r="CM509">
        <v>0</v>
      </c>
      <c r="CO509">
        <v>0</v>
      </c>
      <c r="CP509">
        <v>0</v>
      </c>
      <c r="CQ509">
        <v>0</v>
      </c>
      <c r="CT509">
        <v>0</v>
      </c>
      <c r="CU509">
        <v>0</v>
      </c>
      <c r="CV509">
        <v>0</v>
      </c>
      <c r="CW509">
        <f>VLOOKUP(A509,'[1]NOUVEAUX TARIFS'!$A$1:$E$467,5,FALSE)</f>
        <v>107.53559999999999</v>
      </c>
    </row>
    <row r="510" spans="1:101">
      <c r="A510" t="s">
        <v>458</v>
      </c>
      <c r="C510" t="str">
        <f>VLOOKUP(A510,'[1]PRIX D''ACHAT A JOUR'!$A$1:$C$477,3,FALSE)</f>
        <v>AS</v>
      </c>
      <c r="D510" t="s">
        <v>459</v>
      </c>
      <c r="E510">
        <v>5</v>
      </c>
      <c r="F510" t="s">
        <v>927</v>
      </c>
      <c r="G510">
        <v>1</v>
      </c>
      <c r="H510" t="s">
        <v>927</v>
      </c>
      <c r="K510">
        <v>5</v>
      </c>
      <c r="L510" t="s">
        <v>928</v>
      </c>
      <c r="M510" t="s">
        <v>929</v>
      </c>
      <c r="N510" t="s">
        <v>1329</v>
      </c>
      <c r="O510" t="s">
        <v>1330</v>
      </c>
      <c r="P510" t="s">
        <v>931</v>
      </c>
      <c r="Q510">
        <v>1</v>
      </c>
      <c r="R510">
        <v>1</v>
      </c>
      <c r="S510" s="36" t="e">
        <f>VLOOKUP(N510,'[1]Stock définitif au 31122021'!$A$3:$G$422,5,FALSE)</f>
        <v>#N/A</v>
      </c>
      <c r="T510" s="36" t="e">
        <f>VLOOKUP(N510,'[1]Stock définitif au 31122021'!$A$3:$G$422,6,FALSE)</f>
        <v>#N/A</v>
      </c>
      <c r="U510" s="36" t="e">
        <f>VLOOKUP(N510,'[1]Stock définitif au 31122021'!$A$3:$G$422,3,FALSE)</f>
        <v>#N/A</v>
      </c>
      <c r="V510">
        <v>54.9</v>
      </c>
      <c r="W510">
        <f>VLOOKUP(A510,'[1]EXPORT ARTICLES 03012022'!$A$1:$R$883,18,FALSE)</f>
        <v>54.9</v>
      </c>
      <c r="X510" s="45">
        <f>VLOOKUP(A510,'[1]PRIX D''ACHAT A JOUR'!$A$1:$G$477,7,FALSE)</f>
        <v>54.9</v>
      </c>
      <c r="Y510" s="46"/>
      <c r="Z510" s="46"/>
      <c r="AB510" s="41">
        <f>X510</f>
        <v>54.9</v>
      </c>
      <c r="AC510" s="42" t="s">
        <v>2917</v>
      </c>
      <c r="AD510">
        <v>54.9</v>
      </c>
      <c r="AE510" t="s">
        <v>932</v>
      </c>
      <c r="AF510">
        <v>0</v>
      </c>
      <c r="AI510" t="s">
        <v>933</v>
      </c>
      <c r="AJ510" t="s">
        <v>934</v>
      </c>
      <c r="AM510" t="s">
        <v>935</v>
      </c>
      <c r="AN510" t="s">
        <v>936</v>
      </c>
      <c r="AP510">
        <v>0</v>
      </c>
      <c r="AQ510">
        <v>0</v>
      </c>
      <c r="AS510">
        <v>100.31</v>
      </c>
      <c r="AT510" s="47">
        <f t="shared" si="149"/>
        <v>109.8</v>
      </c>
      <c r="AU510" s="48">
        <f t="shared" si="150"/>
        <v>109.8</v>
      </c>
      <c r="AV510" s="48"/>
      <c r="AW510" s="48"/>
      <c r="AX510">
        <v>2</v>
      </c>
      <c r="AY510">
        <v>0</v>
      </c>
      <c r="BK510" s="43">
        <f t="shared" si="148"/>
        <v>9.4606719170571174E-2</v>
      </c>
      <c r="BL510" s="9">
        <f>AS510/V510</f>
        <v>1.8271402550091076</v>
      </c>
      <c r="BM510" s="45">
        <v>2</v>
      </c>
      <c r="BN510" s="48">
        <v>2</v>
      </c>
      <c r="BO510"/>
      <c r="BP510">
        <f>VLOOKUP(A510,'[1]Synthèse ventes 2021'!$A$1:$C$457,3,FALSE)</f>
        <v>85</v>
      </c>
      <c r="BQ510">
        <f t="shared" si="144"/>
        <v>5506.4699999999993</v>
      </c>
      <c r="BR510">
        <f t="shared" si="145"/>
        <v>11012.939999999999</v>
      </c>
      <c r="BS510">
        <f t="shared" si="146"/>
        <v>5506.4699999999993</v>
      </c>
      <c r="BT510">
        <v>120.37</v>
      </c>
      <c r="BV510">
        <v>1</v>
      </c>
      <c r="BW510">
        <v>127</v>
      </c>
      <c r="CB510">
        <v>100</v>
      </c>
      <c r="CC510">
        <v>100</v>
      </c>
      <c r="CD510" t="s">
        <v>937</v>
      </c>
      <c r="CE510">
        <v>0</v>
      </c>
      <c r="CI510">
        <v>0</v>
      </c>
      <c r="CJ510">
        <v>0</v>
      </c>
      <c r="CM510">
        <v>0</v>
      </c>
      <c r="CO510">
        <v>0</v>
      </c>
      <c r="CP510">
        <v>0</v>
      </c>
      <c r="CQ510">
        <v>0</v>
      </c>
      <c r="CT510">
        <v>0</v>
      </c>
      <c r="CU510">
        <v>0</v>
      </c>
      <c r="CV510">
        <v>0</v>
      </c>
      <c r="CW510">
        <f>VLOOKUP(A510,'[1]NOUVEAUX TARIFS'!$A$1:$E$467,5,FALSE)</f>
        <v>109.8</v>
      </c>
    </row>
    <row r="511" spans="1:101" hidden="1">
      <c r="A511" t="s">
        <v>1612</v>
      </c>
      <c r="C511" t="e">
        <f>VLOOKUP(A511,'[1]PRIX D''ACHAT A JOUR'!$A$1:$C$477,3,FALSE)</f>
        <v>#N/A</v>
      </c>
      <c r="D511" t="s">
        <v>1613</v>
      </c>
      <c r="E511">
        <v>9</v>
      </c>
      <c r="F511" t="s">
        <v>1222</v>
      </c>
      <c r="I511" t="s">
        <v>1379</v>
      </c>
      <c r="J511" t="s">
        <v>1380</v>
      </c>
      <c r="K511">
        <v>1</v>
      </c>
      <c r="L511" t="s">
        <v>1381</v>
      </c>
      <c r="M511" t="s">
        <v>1384</v>
      </c>
      <c r="N511" t="s">
        <v>1612</v>
      </c>
      <c r="O511" t="s">
        <v>1613</v>
      </c>
      <c r="Q511">
        <v>1</v>
      </c>
      <c r="R511">
        <v>0</v>
      </c>
      <c r="S511" s="36" t="e">
        <f>VLOOKUP(N511,'[1]Stock définitif au 31122021'!$A$3:$G$422,5,FALSE)</f>
        <v>#N/A</v>
      </c>
      <c r="T511" s="36" t="e">
        <f>VLOOKUP(N511,'[1]Stock définitif au 31122021'!$A$3:$G$422,6,FALSE)</f>
        <v>#N/A</v>
      </c>
      <c r="U511" s="36" t="e">
        <f>VLOOKUP(N511,'[1]Stock définitif au 31122021'!$A$3:$G$422,3,FALSE)</f>
        <v>#N/A</v>
      </c>
      <c r="V511">
        <v>0</v>
      </c>
      <c r="W511">
        <f>VLOOKUP(A511,'[1]EXPORT ARTICLES 03012022'!$A$1:$R$883,18,FALSE)</f>
        <v>0</v>
      </c>
      <c r="X511" s="45" t="e">
        <f>VLOOKUP(A511,'[1]PRIX D''ACHAT A JOUR'!$A$1:$G$477,7,FALSE)</f>
        <v>#N/A</v>
      </c>
      <c r="Y511" s="46">
        <v>0</v>
      </c>
      <c r="Z511" s="46"/>
      <c r="AB511" s="42" t="e">
        <f>VLOOKUP(A511,'[1]PRIX D''ACHAT A JOUR'!$A$1:$J$477,10,FALSE)</f>
        <v>#N/A</v>
      </c>
      <c r="AC511" s="48"/>
      <c r="AD511">
        <v>0</v>
      </c>
      <c r="AE511" t="s">
        <v>932</v>
      </c>
      <c r="AF511">
        <v>0</v>
      </c>
      <c r="AI511" t="s">
        <v>933</v>
      </c>
      <c r="AJ511" t="s">
        <v>934</v>
      </c>
      <c r="AM511" t="s">
        <v>935</v>
      </c>
      <c r="AN511" t="s">
        <v>936</v>
      </c>
      <c r="AP511">
        <v>50.75</v>
      </c>
      <c r="AQ511">
        <v>0</v>
      </c>
      <c r="AS511">
        <v>0</v>
      </c>
      <c r="AT511" s="47" t="e">
        <f t="shared" si="149"/>
        <v>#N/A</v>
      </c>
      <c r="AU511" s="48" t="e">
        <f t="shared" si="150"/>
        <v>#N/A</v>
      </c>
      <c r="AV511" s="48"/>
      <c r="AW511" s="48"/>
      <c r="AX511">
        <v>2</v>
      </c>
      <c r="AY511">
        <v>0</v>
      </c>
      <c r="BB511">
        <v>1</v>
      </c>
      <c r="BC511">
        <v>1</v>
      </c>
      <c r="BF511">
        <v>1</v>
      </c>
      <c r="BK511" s="43" t="e">
        <f t="shared" si="148"/>
        <v>#N/A</v>
      </c>
      <c r="BL511" s="9">
        <v>0</v>
      </c>
      <c r="BM511" s="45"/>
      <c r="BN511" s="48"/>
      <c r="BO511">
        <v>1</v>
      </c>
      <c r="BP511"/>
      <c r="BQ511" t="str">
        <f t="shared" si="144"/>
        <v/>
      </c>
      <c r="BR511" t="str">
        <f t="shared" si="145"/>
        <v/>
      </c>
      <c r="BS511" t="str">
        <f t="shared" si="146"/>
        <v/>
      </c>
      <c r="BT511">
        <v>0</v>
      </c>
      <c r="CB511">
        <v>100</v>
      </c>
      <c r="CC511">
        <v>100</v>
      </c>
      <c r="CD511" t="s">
        <v>960</v>
      </c>
      <c r="CE511">
        <v>0</v>
      </c>
      <c r="CI511">
        <v>0</v>
      </c>
      <c r="CJ511">
        <v>0</v>
      </c>
      <c r="CM511">
        <v>0</v>
      </c>
      <c r="CO511">
        <v>0</v>
      </c>
      <c r="CP511">
        <v>0</v>
      </c>
      <c r="CQ511">
        <v>0</v>
      </c>
      <c r="CT511">
        <v>0</v>
      </c>
      <c r="CU511">
        <v>0</v>
      </c>
      <c r="CV511">
        <v>0</v>
      </c>
      <c r="CW511" t="e">
        <f>VLOOKUP(A511,'[1]NOUVEAUX TARIFS'!$A$1:$E$467,5,FALSE)</f>
        <v>#N/A</v>
      </c>
    </row>
    <row r="512" spans="1:101" hidden="1">
      <c r="A512" t="s">
        <v>1554</v>
      </c>
      <c r="C512" t="e">
        <f>VLOOKUP(A512,'[1]PRIX D''ACHAT A JOUR'!$A$1:$C$477,3,FALSE)</f>
        <v>#N/A</v>
      </c>
      <c r="D512" t="s">
        <v>1555</v>
      </c>
      <c r="E512">
        <v>9</v>
      </c>
      <c r="F512" t="s">
        <v>1222</v>
      </c>
      <c r="I512" t="s">
        <v>1379</v>
      </c>
      <c r="J512" t="s">
        <v>1380</v>
      </c>
      <c r="K512">
        <v>1</v>
      </c>
      <c r="L512" t="s">
        <v>1381</v>
      </c>
      <c r="Q512">
        <v>0</v>
      </c>
      <c r="R512">
        <v>0</v>
      </c>
      <c r="S512" s="36" t="e">
        <f>VLOOKUP(N512,'[1]Stock définitif au 31122021'!$A$3:$G$422,5,FALSE)</f>
        <v>#N/A</v>
      </c>
      <c r="T512" s="36" t="e">
        <f>VLOOKUP(N512,'[1]Stock définitif au 31122021'!$A$3:$G$422,6,FALSE)</f>
        <v>#N/A</v>
      </c>
      <c r="U512" s="36" t="e">
        <f>VLOOKUP(N512,'[1]Stock définitif au 31122021'!$A$3:$G$422,3,FALSE)</f>
        <v>#N/A</v>
      </c>
      <c r="V512">
        <v>0</v>
      </c>
      <c r="W512">
        <f>VLOOKUP(A512,'[1]EXPORT ARTICLES 03012022'!$A$1:$R$883,18,FALSE)</f>
        <v>0</v>
      </c>
      <c r="X512" s="45" t="e">
        <f>VLOOKUP(A512,'[1]PRIX D''ACHAT A JOUR'!$A$1:$G$477,7,FALSE)</f>
        <v>#N/A</v>
      </c>
      <c r="Y512" s="46">
        <v>0</v>
      </c>
      <c r="Z512" s="46"/>
      <c r="AB512" s="42" t="e">
        <f>VLOOKUP(A512,'[1]PRIX D''ACHAT A JOUR'!$A$1:$J$477,10,FALSE)</f>
        <v>#N/A</v>
      </c>
      <c r="AC512" s="48"/>
      <c r="AD512">
        <v>0</v>
      </c>
      <c r="AF512">
        <v>0</v>
      </c>
      <c r="AI512" t="s">
        <v>933</v>
      </c>
      <c r="AJ512" t="s">
        <v>934</v>
      </c>
      <c r="AM512" t="s">
        <v>935</v>
      </c>
      <c r="AN512" t="s">
        <v>936</v>
      </c>
      <c r="AP512">
        <v>0</v>
      </c>
      <c r="AQ512">
        <v>0</v>
      </c>
      <c r="AS512">
        <v>0</v>
      </c>
      <c r="AT512" s="47" t="e">
        <f t="shared" si="149"/>
        <v>#N/A</v>
      </c>
      <c r="AU512" s="48" t="e">
        <f t="shared" si="150"/>
        <v>#N/A</v>
      </c>
      <c r="AV512" s="48"/>
      <c r="AW512" s="48"/>
      <c r="AX512">
        <v>2</v>
      </c>
      <c r="AY512">
        <v>0</v>
      </c>
      <c r="AZ512">
        <v>1</v>
      </c>
      <c r="BB512">
        <v>1</v>
      </c>
      <c r="BC512">
        <v>1</v>
      </c>
      <c r="BD512">
        <v>1</v>
      </c>
      <c r="BE512">
        <v>1</v>
      </c>
      <c r="BK512" s="43" t="e">
        <f t="shared" si="148"/>
        <v>#N/A</v>
      </c>
      <c r="BL512" s="9">
        <v>0</v>
      </c>
      <c r="BM512" s="45"/>
      <c r="BN512" s="48"/>
      <c r="BO512">
        <v>1</v>
      </c>
      <c r="BP512">
        <f>VLOOKUP(A512,'[1]Synthèse ventes 2021'!$A$1:$C$457,3,FALSE)</f>
        <v>8</v>
      </c>
      <c r="BQ512"/>
      <c r="BR512"/>
      <c r="BS512"/>
      <c r="BT512">
        <v>0</v>
      </c>
      <c r="BW512">
        <v>255</v>
      </c>
      <c r="CB512">
        <v>100</v>
      </c>
      <c r="CC512">
        <v>100</v>
      </c>
      <c r="CD512" t="s">
        <v>960</v>
      </c>
      <c r="CE512">
        <v>0</v>
      </c>
      <c r="CI512">
        <v>0</v>
      </c>
      <c r="CJ512">
        <v>0</v>
      </c>
      <c r="CM512">
        <v>0</v>
      </c>
      <c r="CO512">
        <v>0</v>
      </c>
      <c r="CP512">
        <v>0</v>
      </c>
      <c r="CQ512">
        <v>0</v>
      </c>
      <c r="CT512">
        <v>0</v>
      </c>
      <c r="CU512">
        <v>0</v>
      </c>
      <c r="CV512">
        <v>0</v>
      </c>
      <c r="CW512" t="e">
        <f>VLOOKUP(A512,'[1]NOUVEAUX TARIFS'!$A$1:$E$467,5,FALSE)</f>
        <v>#N/A</v>
      </c>
    </row>
    <row r="513" spans="1:101" hidden="1">
      <c r="A513" t="s">
        <v>1566</v>
      </c>
      <c r="C513" t="e">
        <f>VLOOKUP(A513,'[1]PRIX D''ACHAT A JOUR'!$A$1:$C$477,3,FALSE)</f>
        <v>#N/A</v>
      </c>
      <c r="D513" t="s">
        <v>1567</v>
      </c>
      <c r="E513">
        <v>9</v>
      </c>
      <c r="F513" t="s">
        <v>1222</v>
      </c>
      <c r="I513" t="s">
        <v>1379</v>
      </c>
      <c r="J513" t="s">
        <v>1380</v>
      </c>
      <c r="K513">
        <v>1</v>
      </c>
      <c r="L513" t="s">
        <v>1381</v>
      </c>
      <c r="Q513">
        <v>0</v>
      </c>
      <c r="R513">
        <v>0</v>
      </c>
      <c r="S513" s="36" t="e">
        <f>VLOOKUP(N513,'[1]Stock définitif au 31122021'!$A$3:$G$422,5,FALSE)</f>
        <v>#N/A</v>
      </c>
      <c r="T513" s="36" t="e">
        <f>VLOOKUP(N513,'[1]Stock définitif au 31122021'!$A$3:$G$422,6,FALSE)</f>
        <v>#N/A</v>
      </c>
      <c r="U513" s="36" t="e">
        <f>VLOOKUP(N513,'[1]Stock définitif au 31122021'!$A$3:$G$422,3,FALSE)</f>
        <v>#N/A</v>
      </c>
      <c r="V513">
        <v>0</v>
      </c>
      <c r="W513">
        <f>VLOOKUP(A513,'[1]EXPORT ARTICLES 03012022'!$A$1:$R$883,18,FALSE)</f>
        <v>0</v>
      </c>
      <c r="X513" s="45" t="e">
        <f>VLOOKUP(A513,'[1]PRIX D''ACHAT A JOUR'!$A$1:$G$477,7,FALSE)</f>
        <v>#N/A</v>
      </c>
      <c r="Y513" s="46">
        <v>0</v>
      </c>
      <c r="Z513" s="46"/>
      <c r="AB513" s="42" t="e">
        <f>VLOOKUP(A513,'[1]PRIX D''ACHAT A JOUR'!$A$1:$J$477,10,FALSE)</f>
        <v>#N/A</v>
      </c>
      <c r="AC513" s="48"/>
      <c r="AD513">
        <v>0</v>
      </c>
      <c r="AF513">
        <v>0</v>
      </c>
      <c r="AI513" t="s">
        <v>933</v>
      </c>
      <c r="AJ513" t="s">
        <v>934</v>
      </c>
      <c r="AM513" t="s">
        <v>935</v>
      </c>
      <c r="AN513" t="s">
        <v>936</v>
      </c>
      <c r="AP513">
        <v>0</v>
      </c>
      <c r="AQ513">
        <v>0</v>
      </c>
      <c r="AS513">
        <v>0</v>
      </c>
      <c r="AT513" s="47" t="e">
        <f t="shared" si="149"/>
        <v>#N/A</v>
      </c>
      <c r="AU513" s="48" t="e">
        <f t="shared" si="150"/>
        <v>#N/A</v>
      </c>
      <c r="AV513" s="48"/>
      <c r="AW513" s="48"/>
      <c r="AX513">
        <v>2</v>
      </c>
      <c r="AY513">
        <v>0</v>
      </c>
      <c r="AZ513">
        <v>1</v>
      </c>
      <c r="BB513">
        <v>1</v>
      </c>
      <c r="BC513">
        <v>1</v>
      </c>
      <c r="BD513">
        <v>1</v>
      </c>
      <c r="BE513">
        <v>1</v>
      </c>
      <c r="BK513" s="43" t="e">
        <f t="shared" si="148"/>
        <v>#N/A</v>
      </c>
      <c r="BL513" s="9">
        <v>0</v>
      </c>
      <c r="BM513" s="45"/>
      <c r="BN513" s="48"/>
      <c r="BO513">
        <v>1</v>
      </c>
      <c r="BP513">
        <f>VLOOKUP(A513,'[1]Synthèse ventes 2021'!$A$1:$C$457,3,FALSE)</f>
        <v>2</v>
      </c>
      <c r="BQ513"/>
      <c r="BR513"/>
      <c r="BS513"/>
      <c r="BT513">
        <v>0</v>
      </c>
      <c r="BW513">
        <v>256</v>
      </c>
      <c r="CB513">
        <v>100</v>
      </c>
      <c r="CC513">
        <v>100</v>
      </c>
      <c r="CD513" t="s">
        <v>960</v>
      </c>
      <c r="CE513">
        <v>0</v>
      </c>
      <c r="CI513">
        <v>0</v>
      </c>
      <c r="CJ513">
        <v>0</v>
      </c>
      <c r="CM513">
        <v>0</v>
      </c>
      <c r="CO513">
        <v>0</v>
      </c>
      <c r="CP513">
        <v>0</v>
      </c>
      <c r="CQ513">
        <v>0</v>
      </c>
      <c r="CT513">
        <v>0</v>
      </c>
      <c r="CU513">
        <v>0</v>
      </c>
      <c r="CV513">
        <v>0</v>
      </c>
      <c r="CW513" t="e">
        <f>VLOOKUP(A513,'[1]NOUVEAUX TARIFS'!$A$1:$E$467,5,FALSE)</f>
        <v>#N/A</v>
      </c>
    </row>
    <row r="514" spans="1:101" hidden="1">
      <c r="A514" t="s">
        <v>1556</v>
      </c>
      <c r="C514" t="e">
        <f>VLOOKUP(A514,'[1]PRIX D''ACHAT A JOUR'!$A$1:$C$477,3,FALSE)</f>
        <v>#N/A</v>
      </c>
      <c r="D514" t="s">
        <v>1557</v>
      </c>
      <c r="E514">
        <v>9</v>
      </c>
      <c r="F514" t="s">
        <v>1222</v>
      </c>
      <c r="I514" t="s">
        <v>1379</v>
      </c>
      <c r="J514" t="s">
        <v>1380</v>
      </c>
      <c r="K514">
        <v>1</v>
      </c>
      <c r="L514" t="s">
        <v>1381</v>
      </c>
      <c r="Q514">
        <v>0</v>
      </c>
      <c r="R514">
        <v>0</v>
      </c>
      <c r="S514" s="36" t="e">
        <f>VLOOKUP(N514,'[1]Stock définitif au 31122021'!$A$3:$G$422,5,FALSE)</f>
        <v>#N/A</v>
      </c>
      <c r="T514" s="36" t="e">
        <f>VLOOKUP(N514,'[1]Stock définitif au 31122021'!$A$3:$G$422,6,FALSE)</f>
        <v>#N/A</v>
      </c>
      <c r="U514" s="36" t="e">
        <f>VLOOKUP(N514,'[1]Stock définitif au 31122021'!$A$3:$G$422,3,FALSE)</f>
        <v>#N/A</v>
      </c>
      <c r="V514">
        <v>0</v>
      </c>
      <c r="W514">
        <f>VLOOKUP(A514,'[1]EXPORT ARTICLES 03012022'!$A$1:$R$883,18,FALSE)</f>
        <v>0</v>
      </c>
      <c r="X514" s="45" t="e">
        <f>VLOOKUP(A514,'[1]PRIX D''ACHAT A JOUR'!$A$1:$G$477,7,FALSE)</f>
        <v>#N/A</v>
      </c>
      <c r="Y514" s="46">
        <v>0</v>
      </c>
      <c r="Z514" s="46"/>
      <c r="AB514" s="42" t="e">
        <f>VLOOKUP(A514,'[1]PRIX D''ACHAT A JOUR'!$A$1:$J$477,10,FALSE)</f>
        <v>#N/A</v>
      </c>
      <c r="AC514" s="48"/>
      <c r="AD514">
        <v>0</v>
      </c>
      <c r="AF514">
        <v>0</v>
      </c>
      <c r="AI514" t="s">
        <v>933</v>
      </c>
      <c r="AJ514" t="s">
        <v>934</v>
      </c>
      <c r="AM514" t="s">
        <v>935</v>
      </c>
      <c r="AN514" t="s">
        <v>936</v>
      </c>
      <c r="AP514">
        <v>0</v>
      </c>
      <c r="AQ514">
        <v>0</v>
      </c>
      <c r="AS514">
        <v>0</v>
      </c>
      <c r="AT514" s="47" t="e">
        <f t="shared" si="149"/>
        <v>#N/A</v>
      </c>
      <c r="AU514" s="48" t="e">
        <f t="shared" si="150"/>
        <v>#N/A</v>
      </c>
      <c r="AV514" s="48"/>
      <c r="AW514" s="48"/>
      <c r="AX514">
        <v>2</v>
      </c>
      <c r="AY514">
        <v>0</v>
      </c>
      <c r="AZ514">
        <v>1</v>
      </c>
      <c r="BB514">
        <v>1</v>
      </c>
      <c r="BC514">
        <v>1</v>
      </c>
      <c r="BD514">
        <v>1</v>
      </c>
      <c r="BE514">
        <v>1</v>
      </c>
      <c r="BK514" s="43" t="e">
        <f t="shared" si="148"/>
        <v>#N/A</v>
      </c>
      <c r="BL514" s="9">
        <v>0</v>
      </c>
      <c r="BM514" s="45"/>
      <c r="BN514" s="48"/>
      <c r="BO514">
        <v>1</v>
      </c>
      <c r="BP514"/>
      <c r="BQ514" t="str">
        <f t="shared" ref="BQ514:BQ539" si="151">IF(BP514="","",BP514*AB514*1.18)</f>
        <v/>
      </c>
      <c r="BR514" t="str">
        <f t="shared" ref="BR514:BR539" si="152">IF(BP514="","",BP514*AU514*1.18)</f>
        <v/>
      </c>
      <c r="BS514" t="str">
        <f t="shared" ref="BS514:BS539" si="153">IF(BP514="","",BR514-BQ514)</f>
        <v/>
      </c>
      <c r="BT514">
        <v>0</v>
      </c>
      <c r="BW514">
        <v>216</v>
      </c>
      <c r="CB514">
        <v>100</v>
      </c>
      <c r="CC514">
        <v>100</v>
      </c>
      <c r="CD514" t="s">
        <v>960</v>
      </c>
      <c r="CE514">
        <v>0</v>
      </c>
      <c r="CI514">
        <v>0</v>
      </c>
      <c r="CJ514">
        <v>0</v>
      </c>
      <c r="CM514">
        <v>0</v>
      </c>
      <c r="CO514">
        <v>0</v>
      </c>
      <c r="CP514">
        <v>0</v>
      </c>
      <c r="CQ514">
        <v>0</v>
      </c>
      <c r="CT514">
        <v>0</v>
      </c>
      <c r="CU514">
        <v>0</v>
      </c>
      <c r="CV514">
        <v>0</v>
      </c>
      <c r="CW514" t="e">
        <f>VLOOKUP(A514,'[1]NOUVEAUX TARIFS'!$A$1:$E$467,5,FALSE)</f>
        <v>#N/A</v>
      </c>
    </row>
    <row r="515" spans="1:101" hidden="1">
      <c r="A515" t="s">
        <v>1568</v>
      </c>
      <c r="C515" t="e">
        <f>VLOOKUP(A515,'[1]PRIX D''ACHAT A JOUR'!$A$1:$C$477,3,FALSE)</f>
        <v>#N/A</v>
      </c>
      <c r="D515" t="s">
        <v>1569</v>
      </c>
      <c r="E515">
        <v>9</v>
      </c>
      <c r="F515" t="s">
        <v>1222</v>
      </c>
      <c r="I515" t="s">
        <v>1379</v>
      </c>
      <c r="J515" t="s">
        <v>1380</v>
      </c>
      <c r="K515">
        <v>1</v>
      </c>
      <c r="L515" t="s">
        <v>1381</v>
      </c>
      <c r="Q515">
        <v>0</v>
      </c>
      <c r="R515">
        <v>0</v>
      </c>
      <c r="S515" s="36" t="e">
        <f>VLOOKUP(N515,'[1]Stock définitif au 31122021'!$A$3:$G$422,5,FALSE)</f>
        <v>#N/A</v>
      </c>
      <c r="T515" s="36" t="e">
        <f>VLOOKUP(N515,'[1]Stock définitif au 31122021'!$A$3:$G$422,6,FALSE)</f>
        <v>#N/A</v>
      </c>
      <c r="U515" s="36" t="e">
        <f>VLOOKUP(N515,'[1]Stock définitif au 31122021'!$A$3:$G$422,3,FALSE)</f>
        <v>#N/A</v>
      </c>
      <c r="V515">
        <v>0</v>
      </c>
      <c r="W515">
        <f>VLOOKUP(A515,'[1]EXPORT ARTICLES 03012022'!$A$1:$R$883,18,FALSE)</f>
        <v>0</v>
      </c>
      <c r="X515" s="45" t="e">
        <f>VLOOKUP(A515,'[1]PRIX D''ACHAT A JOUR'!$A$1:$G$477,7,FALSE)</f>
        <v>#N/A</v>
      </c>
      <c r="Y515" s="46">
        <v>0</v>
      </c>
      <c r="Z515" s="46"/>
      <c r="AB515" s="42" t="e">
        <f>VLOOKUP(A515,'[1]PRIX D''ACHAT A JOUR'!$A$1:$J$477,10,FALSE)</f>
        <v>#N/A</v>
      </c>
      <c r="AC515" s="48"/>
      <c r="AD515">
        <v>0</v>
      </c>
      <c r="AF515">
        <v>0</v>
      </c>
      <c r="AI515" t="s">
        <v>933</v>
      </c>
      <c r="AJ515" t="s">
        <v>934</v>
      </c>
      <c r="AM515" t="s">
        <v>935</v>
      </c>
      <c r="AN515" t="s">
        <v>936</v>
      </c>
      <c r="AP515">
        <v>0</v>
      </c>
      <c r="AQ515">
        <v>0</v>
      </c>
      <c r="AS515">
        <v>0</v>
      </c>
      <c r="AT515" s="47" t="e">
        <f t="shared" si="149"/>
        <v>#N/A</v>
      </c>
      <c r="AU515" s="48" t="e">
        <f t="shared" si="150"/>
        <v>#N/A</v>
      </c>
      <c r="AV515" s="48"/>
      <c r="AW515" s="48"/>
      <c r="AX515">
        <v>2</v>
      </c>
      <c r="AY515">
        <v>0</v>
      </c>
      <c r="AZ515">
        <v>1</v>
      </c>
      <c r="BB515">
        <v>1</v>
      </c>
      <c r="BC515">
        <v>1</v>
      </c>
      <c r="BD515">
        <v>1</v>
      </c>
      <c r="BE515">
        <v>1</v>
      </c>
      <c r="BK515" s="43" t="e">
        <f t="shared" si="148"/>
        <v>#N/A</v>
      </c>
      <c r="BL515" s="9">
        <v>0</v>
      </c>
      <c r="BM515" s="45"/>
      <c r="BN515" s="48"/>
      <c r="BO515">
        <v>1</v>
      </c>
      <c r="BP515"/>
      <c r="BQ515" t="str">
        <f t="shared" si="151"/>
        <v/>
      </c>
      <c r="BR515" t="str">
        <f t="shared" si="152"/>
        <v/>
      </c>
      <c r="BS515" t="str">
        <f t="shared" si="153"/>
        <v/>
      </c>
      <c r="BT515">
        <v>0</v>
      </c>
      <c r="BW515">
        <v>257</v>
      </c>
      <c r="CB515">
        <v>100</v>
      </c>
      <c r="CC515">
        <v>100</v>
      </c>
      <c r="CD515" t="s">
        <v>960</v>
      </c>
      <c r="CE515">
        <v>0</v>
      </c>
      <c r="CI515">
        <v>0</v>
      </c>
      <c r="CJ515">
        <v>0</v>
      </c>
      <c r="CM515">
        <v>0</v>
      </c>
      <c r="CO515">
        <v>0</v>
      </c>
      <c r="CP515">
        <v>0</v>
      </c>
      <c r="CQ515">
        <v>0</v>
      </c>
      <c r="CT515">
        <v>0</v>
      </c>
      <c r="CU515">
        <v>0</v>
      </c>
      <c r="CV515">
        <v>0</v>
      </c>
      <c r="CW515" t="e">
        <f>VLOOKUP(A515,'[1]NOUVEAUX TARIFS'!$A$1:$E$467,5,FALSE)</f>
        <v>#N/A</v>
      </c>
    </row>
    <row r="516" spans="1:101" hidden="1">
      <c r="A516" t="s">
        <v>1560</v>
      </c>
      <c r="C516" t="e">
        <f>VLOOKUP(A516,'[1]PRIX D''ACHAT A JOUR'!$A$1:$C$477,3,FALSE)</f>
        <v>#N/A</v>
      </c>
      <c r="D516" t="s">
        <v>1561</v>
      </c>
      <c r="E516">
        <v>9</v>
      </c>
      <c r="F516" t="s">
        <v>1222</v>
      </c>
      <c r="I516" t="s">
        <v>1379</v>
      </c>
      <c r="J516" t="s">
        <v>1380</v>
      </c>
      <c r="K516">
        <v>1</v>
      </c>
      <c r="L516" t="s">
        <v>1381</v>
      </c>
      <c r="Q516">
        <v>0</v>
      </c>
      <c r="R516">
        <v>0</v>
      </c>
      <c r="S516" s="36" t="e">
        <f>VLOOKUP(N516,'[1]Stock définitif au 31122021'!$A$3:$G$422,5,FALSE)</f>
        <v>#N/A</v>
      </c>
      <c r="T516" s="36" t="e">
        <f>VLOOKUP(N516,'[1]Stock définitif au 31122021'!$A$3:$G$422,6,FALSE)</f>
        <v>#N/A</v>
      </c>
      <c r="U516" s="36" t="e">
        <f>VLOOKUP(N516,'[1]Stock définitif au 31122021'!$A$3:$G$422,3,FALSE)</f>
        <v>#N/A</v>
      </c>
      <c r="V516">
        <v>0</v>
      </c>
      <c r="W516">
        <f>VLOOKUP(A516,'[1]EXPORT ARTICLES 03012022'!$A$1:$R$883,18,FALSE)</f>
        <v>0</v>
      </c>
      <c r="X516" s="45" t="e">
        <f>VLOOKUP(A516,'[1]PRIX D''ACHAT A JOUR'!$A$1:$G$477,7,FALSE)</f>
        <v>#N/A</v>
      </c>
      <c r="Y516" s="46">
        <v>0</v>
      </c>
      <c r="Z516" s="46"/>
      <c r="AB516" s="42" t="e">
        <f>VLOOKUP(A516,'[1]PRIX D''ACHAT A JOUR'!$A$1:$J$477,10,FALSE)</f>
        <v>#N/A</v>
      </c>
      <c r="AC516" s="48"/>
      <c r="AD516">
        <v>0</v>
      </c>
      <c r="AF516">
        <v>0</v>
      </c>
      <c r="AI516" t="s">
        <v>933</v>
      </c>
      <c r="AJ516" t="s">
        <v>934</v>
      </c>
      <c r="AM516" t="s">
        <v>935</v>
      </c>
      <c r="AN516" t="s">
        <v>936</v>
      </c>
      <c r="AP516">
        <v>0</v>
      </c>
      <c r="AQ516">
        <v>0</v>
      </c>
      <c r="AS516">
        <v>0</v>
      </c>
      <c r="AT516" s="47" t="e">
        <f t="shared" si="149"/>
        <v>#N/A</v>
      </c>
      <c r="AU516" s="48" t="e">
        <f t="shared" si="150"/>
        <v>#N/A</v>
      </c>
      <c r="AV516" s="48"/>
      <c r="AW516" s="48"/>
      <c r="AX516">
        <v>2</v>
      </c>
      <c r="AY516">
        <v>0</v>
      </c>
      <c r="AZ516">
        <v>1</v>
      </c>
      <c r="BB516">
        <v>1</v>
      </c>
      <c r="BC516">
        <v>1</v>
      </c>
      <c r="BD516">
        <v>1</v>
      </c>
      <c r="BE516">
        <v>1</v>
      </c>
      <c r="BK516" s="43" t="e">
        <f t="shared" si="148"/>
        <v>#N/A</v>
      </c>
      <c r="BL516" s="9">
        <v>0</v>
      </c>
      <c r="BM516" s="45"/>
      <c r="BN516" s="48"/>
      <c r="BO516">
        <v>1</v>
      </c>
      <c r="BP516"/>
      <c r="BQ516" t="str">
        <f t="shared" si="151"/>
        <v/>
      </c>
      <c r="BR516" t="str">
        <f t="shared" si="152"/>
        <v/>
      </c>
      <c r="BS516" t="str">
        <f t="shared" si="153"/>
        <v/>
      </c>
      <c r="BT516">
        <v>0</v>
      </c>
      <c r="BW516">
        <v>217</v>
      </c>
      <c r="CB516">
        <v>100</v>
      </c>
      <c r="CC516">
        <v>100</v>
      </c>
      <c r="CD516" t="s">
        <v>960</v>
      </c>
      <c r="CE516">
        <v>0</v>
      </c>
      <c r="CI516">
        <v>0</v>
      </c>
      <c r="CJ516">
        <v>0</v>
      </c>
      <c r="CM516">
        <v>0</v>
      </c>
      <c r="CO516">
        <v>0</v>
      </c>
      <c r="CP516">
        <v>0</v>
      </c>
      <c r="CQ516">
        <v>0</v>
      </c>
      <c r="CT516">
        <v>0</v>
      </c>
      <c r="CU516">
        <v>0</v>
      </c>
      <c r="CV516">
        <v>0</v>
      </c>
      <c r="CW516" t="e">
        <f>VLOOKUP(A516,'[1]NOUVEAUX TARIFS'!$A$1:$E$467,5,FALSE)</f>
        <v>#N/A</v>
      </c>
    </row>
    <row r="517" spans="1:101" hidden="1">
      <c r="A517" t="s">
        <v>1570</v>
      </c>
      <c r="C517" t="e">
        <f>VLOOKUP(A517,'[1]PRIX D''ACHAT A JOUR'!$A$1:$C$477,3,FALSE)</f>
        <v>#N/A</v>
      </c>
      <c r="D517" t="s">
        <v>1571</v>
      </c>
      <c r="E517">
        <v>9</v>
      </c>
      <c r="F517" t="s">
        <v>1222</v>
      </c>
      <c r="I517" t="s">
        <v>1379</v>
      </c>
      <c r="J517" t="s">
        <v>1380</v>
      </c>
      <c r="K517">
        <v>1</v>
      </c>
      <c r="L517" t="s">
        <v>1381</v>
      </c>
      <c r="Q517">
        <v>0</v>
      </c>
      <c r="R517">
        <v>0</v>
      </c>
      <c r="S517" s="36" t="e">
        <f>VLOOKUP(N517,'[1]Stock définitif au 31122021'!$A$3:$G$422,5,FALSE)</f>
        <v>#N/A</v>
      </c>
      <c r="T517" s="36" t="e">
        <f>VLOOKUP(N517,'[1]Stock définitif au 31122021'!$A$3:$G$422,6,FALSE)</f>
        <v>#N/A</v>
      </c>
      <c r="U517" s="36" t="e">
        <f>VLOOKUP(N517,'[1]Stock définitif au 31122021'!$A$3:$G$422,3,FALSE)</f>
        <v>#N/A</v>
      </c>
      <c r="V517">
        <v>0</v>
      </c>
      <c r="W517">
        <f>VLOOKUP(A517,'[1]EXPORT ARTICLES 03012022'!$A$1:$R$883,18,FALSE)</f>
        <v>0</v>
      </c>
      <c r="X517" s="45" t="e">
        <f>VLOOKUP(A517,'[1]PRIX D''ACHAT A JOUR'!$A$1:$G$477,7,FALSE)</f>
        <v>#N/A</v>
      </c>
      <c r="Y517" s="46">
        <v>0</v>
      </c>
      <c r="Z517" s="46"/>
      <c r="AB517" s="42" t="e">
        <f>VLOOKUP(A517,'[1]PRIX D''ACHAT A JOUR'!$A$1:$J$477,10,FALSE)</f>
        <v>#N/A</v>
      </c>
      <c r="AC517" s="48"/>
      <c r="AD517">
        <v>0</v>
      </c>
      <c r="AF517">
        <v>0</v>
      </c>
      <c r="AI517" t="s">
        <v>933</v>
      </c>
      <c r="AJ517" t="s">
        <v>934</v>
      </c>
      <c r="AM517" t="s">
        <v>935</v>
      </c>
      <c r="AN517" t="s">
        <v>936</v>
      </c>
      <c r="AP517">
        <v>0</v>
      </c>
      <c r="AQ517">
        <v>0</v>
      </c>
      <c r="AS517">
        <v>0</v>
      </c>
      <c r="AT517" s="47" t="e">
        <f t="shared" si="149"/>
        <v>#N/A</v>
      </c>
      <c r="AU517" s="48" t="e">
        <f t="shared" si="150"/>
        <v>#N/A</v>
      </c>
      <c r="AV517" s="48"/>
      <c r="AW517" s="48"/>
      <c r="AX517">
        <v>2</v>
      </c>
      <c r="AY517">
        <v>0</v>
      </c>
      <c r="AZ517">
        <v>1</v>
      </c>
      <c r="BB517">
        <v>1</v>
      </c>
      <c r="BC517">
        <v>1</v>
      </c>
      <c r="BD517">
        <v>1</v>
      </c>
      <c r="BE517">
        <v>1</v>
      </c>
      <c r="BK517" s="43" t="e">
        <f t="shared" si="148"/>
        <v>#N/A</v>
      </c>
      <c r="BL517" s="9">
        <v>0</v>
      </c>
      <c r="BM517" s="45"/>
      <c r="BN517" s="48"/>
      <c r="BO517">
        <v>1</v>
      </c>
      <c r="BP517"/>
      <c r="BQ517" t="str">
        <f t="shared" si="151"/>
        <v/>
      </c>
      <c r="BR517" t="str">
        <f t="shared" si="152"/>
        <v/>
      </c>
      <c r="BS517" t="str">
        <f t="shared" si="153"/>
        <v/>
      </c>
      <c r="BT517">
        <v>0</v>
      </c>
      <c r="BW517">
        <v>258</v>
      </c>
      <c r="CB517">
        <v>100</v>
      </c>
      <c r="CC517">
        <v>100</v>
      </c>
      <c r="CD517" t="s">
        <v>960</v>
      </c>
      <c r="CE517">
        <v>0</v>
      </c>
      <c r="CI517">
        <v>0</v>
      </c>
      <c r="CJ517">
        <v>0</v>
      </c>
      <c r="CM517">
        <v>0</v>
      </c>
      <c r="CO517">
        <v>0</v>
      </c>
      <c r="CP517">
        <v>0</v>
      </c>
      <c r="CQ517">
        <v>0</v>
      </c>
      <c r="CT517">
        <v>0</v>
      </c>
      <c r="CU517">
        <v>0</v>
      </c>
      <c r="CV517">
        <v>0</v>
      </c>
      <c r="CW517" t="e">
        <f>VLOOKUP(A517,'[1]NOUVEAUX TARIFS'!$A$1:$E$467,5,FALSE)</f>
        <v>#N/A</v>
      </c>
    </row>
    <row r="518" spans="1:101" hidden="1">
      <c r="A518" t="s">
        <v>1562</v>
      </c>
      <c r="C518" t="e">
        <f>VLOOKUP(A518,'[1]PRIX D''ACHAT A JOUR'!$A$1:$C$477,3,FALSE)</f>
        <v>#N/A</v>
      </c>
      <c r="D518" t="s">
        <v>1563</v>
      </c>
      <c r="E518">
        <v>9</v>
      </c>
      <c r="F518" t="s">
        <v>1222</v>
      </c>
      <c r="I518" t="s">
        <v>1379</v>
      </c>
      <c r="J518" t="s">
        <v>1380</v>
      </c>
      <c r="K518">
        <v>1</v>
      </c>
      <c r="L518" t="s">
        <v>1381</v>
      </c>
      <c r="Q518">
        <v>0</v>
      </c>
      <c r="R518">
        <v>0</v>
      </c>
      <c r="S518" s="36" t="e">
        <f>VLOOKUP(N518,'[1]Stock définitif au 31122021'!$A$3:$G$422,5,FALSE)</f>
        <v>#N/A</v>
      </c>
      <c r="T518" s="36" t="e">
        <f>VLOOKUP(N518,'[1]Stock définitif au 31122021'!$A$3:$G$422,6,FALSE)</f>
        <v>#N/A</v>
      </c>
      <c r="U518" s="36" t="e">
        <f>VLOOKUP(N518,'[1]Stock définitif au 31122021'!$A$3:$G$422,3,FALSE)</f>
        <v>#N/A</v>
      </c>
      <c r="V518">
        <v>0</v>
      </c>
      <c r="W518">
        <f>VLOOKUP(A518,'[1]EXPORT ARTICLES 03012022'!$A$1:$R$883,18,FALSE)</f>
        <v>0</v>
      </c>
      <c r="X518" s="45" t="e">
        <f>VLOOKUP(A518,'[1]PRIX D''ACHAT A JOUR'!$A$1:$G$477,7,FALSE)</f>
        <v>#N/A</v>
      </c>
      <c r="Y518" s="46">
        <v>0</v>
      </c>
      <c r="Z518" s="46"/>
      <c r="AB518" s="42" t="e">
        <f>VLOOKUP(A518,'[1]PRIX D''ACHAT A JOUR'!$A$1:$J$477,10,FALSE)</f>
        <v>#N/A</v>
      </c>
      <c r="AC518" s="48"/>
      <c r="AD518">
        <v>0</v>
      </c>
      <c r="AF518">
        <v>0</v>
      </c>
      <c r="AI518" t="s">
        <v>933</v>
      </c>
      <c r="AJ518" t="s">
        <v>934</v>
      </c>
      <c r="AM518" t="s">
        <v>935</v>
      </c>
      <c r="AN518" t="s">
        <v>936</v>
      </c>
      <c r="AP518">
        <v>0</v>
      </c>
      <c r="AQ518">
        <v>0</v>
      </c>
      <c r="AS518">
        <v>0</v>
      </c>
      <c r="AT518" s="47" t="e">
        <f t="shared" si="149"/>
        <v>#N/A</v>
      </c>
      <c r="AU518" s="48" t="e">
        <f t="shared" si="150"/>
        <v>#N/A</v>
      </c>
      <c r="AV518" s="48"/>
      <c r="AW518" s="48"/>
      <c r="AX518">
        <v>2</v>
      </c>
      <c r="AY518">
        <v>0</v>
      </c>
      <c r="AZ518">
        <v>1</v>
      </c>
      <c r="BB518">
        <v>1</v>
      </c>
      <c r="BC518">
        <v>1</v>
      </c>
      <c r="BD518">
        <v>1</v>
      </c>
      <c r="BE518">
        <v>1</v>
      </c>
      <c r="BK518" s="43" t="e">
        <f t="shared" si="148"/>
        <v>#N/A</v>
      </c>
      <c r="BL518" s="9">
        <v>0</v>
      </c>
      <c r="BM518" s="45"/>
      <c r="BN518" s="48"/>
      <c r="BO518">
        <v>1</v>
      </c>
      <c r="BP518"/>
      <c r="BQ518" t="str">
        <f t="shared" si="151"/>
        <v/>
      </c>
      <c r="BR518" t="str">
        <f t="shared" si="152"/>
        <v/>
      </c>
      <c r="BS518" t="str">
        <f t="shared" si="153"/>
        <v/>
      </c>
      <c r="BT518">
        <v>0</v>
      </c>
      <c r="BW518">
        <v>218</v>
      </c>
      <c r="CB518">
        <v>100</v>
      </c>
      <c r="CC518">
        <v>100</v>
      </c>
      <c r="CD518" t="s">
        <v>960</v>
      </c>
      <c r="CE518">
        <v>0</v>
      </c>
      <c r="CI518">
        <v>0</v>
      </c>
      <c r="CJ518">
        <v>0</v>
      </c>
      <c r="CM518">
        <v>0</v>
      </c>
      <c r="CO518">
        <v>0</v>
      </c>
      <c r="CP518">
        <v>0</v>
      </c>
      <c r="CQ518">
        <v>0</v>
      </c>
      <c r="CT518">
        <v>0</v>
      </c>
      <c r="CU518">
        <v>0</v>
      </c>
      <c r="CV518">
        <v>0</v>
      </c>
      <c r="CW518" t="e">
        <f>VLOOKUP(A518,'[1]NOUVEAUX TARIFS'!$A$1:$E$467,5,FALSE)</f>
        <v>#N/A</v>
      </c>
    </row>
    <row r="519" spans="1:101" hidden="1">
      <c r="A519" t="s">
        <v>1564</v>
      </c>
      <c r="C519" t="e">
        <f>VLOOKUP(A519,'[1]PRIX D''ACHAT A JOUR'!$A$1:$C$477,3,FALSE)</f>
        <v>#N/A</v>
      </c>
      <c r="D519" t="s">
        <v>1565</v>
      </c>
      <c r="E519">
        <v>9</v>
      </c>
      <c r="F519" t="s">
        <v>1222</v>
      </c>
      <c r="I519" t="s">
        <v>1379</v>
      </c>
      <c r="J519" t="s">
        <v>1380</v>
      </c>
      <c r="K519">
        <v>1</v>
      </c>
      <c r="L519" t="s">
        <v>1381</v>
      </c>
      <c r="Q519">
        <v>0</v>
      </c>
      <c r="R519">
        <v>0</v>
      </c>
      <c r="S519" s="36" t="e">
        <f>VLOOKUP(N519,'[1]Stock définitif au 31122021'!$A$3:$G$422,5,FALSE)</f>
        <v>#N/A</v>
      </c>
      <c r="T519" s="36" t="e">
        <f>VLOOKUP(N519,'[1]Stock définitif au 31122021'!$A$3:$G$422,6,FALSE)</f>
        <v>#N/A</v>
      </c>
      <c r="U519" s="36" t="e">
        <f>VLOOKUP(N519,'[1]Stock définitif au 31122021'!$A$3:$G$422,3,FALSE)</f>
        <v>#N/A</v>
      </c>
      <c r="V519">
        <v>0</v>
      </c>
      <c r="W519">
        <f>VLOOKUP(A519,'[1]EXPORT ARTICLES 03012022'!$A$1:$R$883,18,FALSE)</f>
        <v>0</v>
      </c>
      <c r="X519" s="45" t="e">
        <f>VLOOKUP(A519,'[1]PRIX D''ACHAT A JOUR'!$A$1:$G$477,7,FALSE)</f>
        <v>#N/A</v>
      </c>
      <c r="Y519" s="46">
        <v>0</v>
      </c>
      <c r="Z519" s="46"/>
      <c r="AB519" s="42" t="e">
        <f>VLOOKUP(A519,'[1]PRIX D''ACHAT A JOUR'!$A$1:$J$477,10,FALSE)</f>
        <v>#N/A</v>
      </c>
      <c r="AC519" s="48"/>
      <c r="AD519">
        <v>0</v>
      </c>
      <c r="AF519">
        <v>0</v>
      </c>
      <c r="AI519" t="s">
        <v>933</v>
      </c>
      <c r="AJ519" t="s">
        <v>934</v>
      </c>
      <c r="AM519" t="s">
        <v>935</v>
      </c>
      <c r="AN519" t="s">
        <v>936</v>
      </c>
      <c r="AP519">
        <v>0</v>
      </c>
      <c r="AQ519">
        <v>0</v>
      </c>
      <c r="AS519">
        <v>0</v>
      </c>
      <c r="AT519" s="47" t="e">
        <f t="shared" si="149"/>
        <v>#N/A</v>
      </c>
      <c r="AU519" s="48" t="e">
        <f t="shared" si="150"/>
        <v>#N/A</v>
      </c>
      <c r="AV519" s="48"/>
      <c r="AW519" s="48"/>
      <c r="AX519">
        <v>2</v>
      </c>
      <c r="AY519">
        <v>0</v>
      </c>
      <c r="AZ519">
        <v>1</v>
      </c>
      <c r="BB519">
        <v>1</v>
      </c>
      <c r="BC519">
        <v>1</v>
      </c>
      <c r="BD519">
        <v>1</v>
      </c>
      <c r="BE519">
        <v>1</v>
      </c>
      <c r="BK519" s="43" t="e">
        <f t="shared" si="148"/>
        <v>#N/A</v>
      </c>
      <c r="BL519" s="9">
        <v>0</v>
      </c>
      <c r="BM519" s="45"/>
      <c r="BN519" s="48"/>
      <c r="BO519">
        <v>1</v>
      </c>
      <c r="BP519"/>
      <c r="BQ519" t="str">
        <f t="shared" si="151"/>
        <v/>
      </c>
      <c r="BR519" t="str">
        <f t="shared" si="152"/>
        <v/>
      </c>
      <c r="BS519" t="str">
        <f t="shared" si="153"/>
        <v/>
      </c>
      <c r="BT519">
        <v>0</v>
      </c>
      <c r="BW519">
        <v>159</v>
      </c>
      <c r="CB519">
        <v>100</v>
      </c>
      <c r="CC519">
        <v>100</v>
      </c>
      <c r="CD519" t="s">
        <v>960</v>
      </c>
      <c r="CE519">
        <v>0</v>
      </c>
      <c r="CI519">
        <v>0</v>
      </c>
      <c r="CJ519">
        <v>0</v>
      </c>
      <c r="CM519">
        <v>0</v>
      </c>
      <c r="CO519">
        <v>0</v>
      </c>
      <c r="CP519">
        <v>0</v>
      </c>
      <c r="CQ519">
        <v>0</v>
      </c>
      <c r="CT519">
        <v>0</v>
      </c>
      <c r="CU519">
        <v>0</v>
      </c>
      <c r="CV519">
        <v>0</v>
      </c>
      <c r="CW519" t="e">
        <f>VLOOKUP(A519,'[1]NOUVEAUX TARIFS'!$A$1:$E$467,5,FALSE)</f>
        <v>#N/A</v>
      </c>
    </row>
    <row r="520" spans="1:101" hidden="1">
      <c r="A520" t="s">
        <v>1981</v>
      </c>
      <c r="C520" t="str">
        <f>VLOOKUP(A520,'[1]PRIX D''ACHAT A JOUR'!$A$1:$C$477,3,FALSE)</f>
        <v>AN</v>
      </c>
      <c r="D520" t="s">
        <v>1982</v>
      </c>
      <c r="E520">
        <v>12</v>
      </c>
      <c r="F520" t="s">
        <v>1207</v>
      </c>
      <c r="G520">
        <v>12</v>
      </c>
      <c r="H520" t="s">
        <v>1208</v>
      </c>
      <c r="M520" t="s">
        <v>1667</v>
      </c>
      <c r="N520" t="s">
        <v>1981</v>
      </c>
      <c r="O520" t="s">
        <v>1982</v>
      </c>
      <c r="Q520">
        <v>1</v>
      </c>
      <c r="R520">
        <v>1</v>
      </c>
      <c r="S520" s="36">
        <f>VLOOKUP(N520,'[1]Stock définitif au 31122021'!$A$3:$G$422,5,FALSE)</f>
        <v>176.2</v>
      </c>
      <c r="T520" s="36">
        <f>VLOOKUP(N520,'[1]Stock définitif au 31122021'!$A$3:$G$422,6,FALSE)</f>
        <v>2.67</v>
      </c>
      <c r="U520" s="36" t="str">
        <f>VLOOKUP(N520,'[1]Stock définitif au 31122021'!$A$3:$G$422,3,FALSE)</f>
        <v>AN</v>
      </c>
      <c r="V520">
        <v>2.67</v>
      </c>
      <c r="W520">
        <f>VLOOKUP(A520,'[1]EXPORT ARTICLES 03012022'!$A$1:$R$883,18,FALSE)</f>
        <v>2.67</v>
      </c>
      <c r="X520" s="45">
        <f>VLOOKUP(A520,'[1]PRIX D''ACHAT A JOUR'!$A$1:$G$477,7,FALSE)</f>
        <v>2.67</v>
      </c>
      <c r="Y520" s="46"/>
      <c r="Z520" s="46"/>
      <c r="AB520" s="41">
        <f>X520</f>
        <v>2.67</v>
      </c>
      <c r="AC520" s="42" t="s">
        <v>2917</v>
      </c>
      <c r="AD520">
        <v>2.67</v>
      </c>
      <c r="AE520" t="s">
        <v>932</v>
      </c>
      <c r="AF520">
        <v>0</v>
      </c>
      <c r="AI520" t="s">
        <v>933</v>
      </c>
      <c r="AJ520" t="s">
        <v>934</v>
      </c>
      <c r="AM520" t="s">
        <v>935</v>
      </c>
      <c r="AN520" t="s">
        <v>936</v>
      </c>
      <c r="AP520">
        <v>0</v>
      </c>
      <c r="AQ520">
        <v>0</v>
      </c>
      <c r="AS520">
        <v>4.01</v>
      </c>
      <c r="AT520" s="47">
        <f t="shared" si="149"/>
        <v>4.0049999999999999</v>
      </c>
      <c r="AU520" s="48">
        <f t="shared" si="150"/>
        <v>4.0049999999999999</v>
      </c>
      <c r="AV520" s="48"/>
      <c r="AW520" s="48"/>
      <c r="AX520">
        <v>2</v>
      </c>
      <c r="AY520">
        <v>0</v>
      </c>
      <c r="BK520" s="43">
        <f t="shared" si="148"/>
        <v>-1.2468827930174299E-3</v>
      </c>
      <c r="BL520" s="9">
        <f>AS520/V520</f>
        <v>1.5018726591760299</v>
      </c>
      <c r="BM520" s="45">
        <v>1.5</v>
      </c>
      <c r="BN520" s="48">
        <v>1.5</v>
      </c>
      <c r="BO520"/>
      <c r="BP520"/>
      <c r="BQ520" t="str">
        <f t="shared" si="151"/>
        <v/>
      </c>
      <c r="BR520" t="str">
        <f t="shared" si="152"/>
        <v/>
      </c>
      <c r="BS520" t="str">
        <f t="shared" si="153"/>
        <v/>
      </c>
      <c r="BT520">
        <v>4.8099999999999996</v>
      </c>
      <c r="CB520">
        <v>100</v>
      </c>
      <c r="CC520">
        <v>100</v>
      </c>
      <c r="CD520" t="s">
        <v>951</v>
      </c>
      <c r="CE520">
        <v>0</v>
      </c>
      <c r="CI520">
        <v>0</v>
      </c>
      <c r="CJ520">
        <v>0</v>
      </c>
      <c r="CM520">
        <v>0</v>
      </c>
      <c r="CO520">
        <v>0</v>
      </c>
      <c r="CP520">
        <v>0</v>
      </c>
      <c r="CQ520">
        <v>0</v>
      </c>
      <c r="CT520">
        <v>0</v>
      </c>
      <c r="CU520">
        <v>0</v>
      </c>
      <c r="CV520">
        <v>0</v>
      </c>
      <c r="CW520" t="e">
        <f>VLOOKUP(A520,'[1]NOUVEAUX TARIFS'!$A$1:$E$467,5,FALSE)</f>
        <v>#N/A</v>
      </c>
    </row>
    <row r="521" spans="1:101">
      <c r="A521" t="s">
        <v>98</v>
      </c>
      <c r="C521" t="e">
        <f>VLOOKUP(A521,'[1]PRIX D''ACHAT A JOUR'!$A$1:$C$477,3,FALSE)</f>
        <v>#N/A</v>
      </c>
      <c r="D521" t="s">
        <v>99</v>
      </c>
      <c r="E521">
        <v>1</v>
      </c>
      <c r="F521" t="s">
        <v>975</v>
      </c>
      <c r="G521">
        <v>11</v>
      </c>
      <c r="H521" t="s">
        <v>2122</v>
      </c>
      <c r="K521">
        <v>1</v>
      </c>
      <c r="L521" t="s">
        <v>1108</v>
      </c>
      <c r="M521" t="s">
        <v>943</v>
      </c>
      <c r="N521" t="s">
        <v>944</v>
      </c>
      <c r="O521" t="s">
        <v>945</v>
      </c>
      <c r="Q521">
        <v>1</v>
      </c>
      <c r="R521">
        <v>0</v>
      </c>
      <c r="S521" s="36" t="e">
        <f>VLOOKUP(N521,'[1]Stock définitif au 31122021'!$A$3:$G$422,5,FALSE)</f>
        <v>#N/A</v>
      </c>
      <c r="T521" s="36" t="e">
        <f>VLOOKUP(N521,'[1]Stock définitif au 31122021'!$A$3:$G$422,6,FALSE)</f>
        <v>#N/A</v>
      </c>
      <c r="U521" s="36" t="e">
        <f>VLOOKUP(N521,'[1]Stock définitif au 31122021'!$A$3:$G$422,3,FALSE)</f>
        <v>#N/A</v>
      </c>
      <c r="V521" s="36" t="s">
        <v>2924</v>
      </c>
      <c r="W521">
        <f>VLOOKUP(A521,'[1]EXPORT ARTICLES 03012022'!$A$1:$R$883,18,FALSE)</f>
        <v>0</v>
      </c>
      <c r="X521" s="45">
        <f>VLOOKUP(A521,'[1]NOMENCLATURE 2801'!$B$1:$P$3420,14,FALSE)</f>
        <v>76.709000000000003</v>
      </c>
      <c r="Y521" s="46">
        <v>0</v>
      </c>
      <c r="Z521" s="46"/>
      <c r="AB521" s="42">
        <f>VLOOKUP(A521,'[1]NOMENCLATURE 2801'!$B$1:$P$3420,15,FALSE)</f>
        <v>81.851200000000006</v>
      </c>
      <c r="AC521" s="42" t="s">
        <v>2917</v>
      </c>
      <c r="AD521">
        <v>0</v>
      </c>
      <c r="AE521" t="s">
        <v>932</v>
      </c>
      <c r="AF521">
        <v>0</v>
      </c>
      <c r="AI521" t="s">
        <v>933</v>
      </c>
      <c r="AJ521" t="s">
        <v>934</v>
      </c>
      <c r="AM521" t="s">
        <v>935</v>
      </c>
      <c r="AN521" t="s">
        <v>936</v>
      </c>
      <c r="AP521">
        <v>0</v>
      </c>
      <c r="AQ521">
        <v>0</v>
      </c>
      <c r="AS521">
        <v>119.77</v>
      </c>
      <c r="AT521" s="47">
        <f>VLOOKUP(A521,'[1]NOMENCLATURE 2801'!$B$1:$V$3418,20,FALSE)</f>
        <v>107.238</v>
      </c>
      <c r="AU521" s="48">
        <f>VLOOKUP(A521,'[1]NOMENCLATURE 2801'!$B$1:$V$3418,21,FALSE)</f>
        <v>114.5628</v>
      </c>
      <c r="AV521" s="48">
        <f>VLOOKUP(A521,'STEEVE RESTITUTION'!$A$3:$F$484,6,FALSE)</f>
        <v>119.7715</v>
      </c>
      <c r="AW521" s="48">
        <f t="shared" ref="AW521:AW522" si="154">AU521-AV521</f>
        <v>-5.2087000000000074</v>
      </c>
      <c r="AX521">
        <v>2</v>
      </c>
      <c r="AY521">
        <v>0</v>
      </c>
      <c r="AZ521">
        <v>1</v>
      </c>
      <c r="BK521" s="43">
        <f t="shared" si="148"/>
        <v>-4.3476663605243389E-2</v>
      </c>
      <c r="BL521"/>
      <c r="BM521" s="45">
        <f>AT521/X521</f>
        <v>1.3979845911170787</v>
      </c>
      <c r="BN521" s="48">
        <f>AU521/AB521</f>
        <v>1.3996471646109034</v>
      </c>
      <c r="BO521"/>
      <c r="BP521">
        <f>VLOOKUP(A521,'[1]Synthèse ventes 2021'!$A$1:$C$457,3,FALSE)</f>
        <v>1</v>
      </c>
      <c r="BQ521">
        <f t="shared" si="151"/>
        <v>96.584416000000004</v>
      </c>
      <c r="BR521">
        <f t="shared" si="152"/>
        <v>135.18410399999999</v>
      </c>
      <c r="BS521">
        <f t="shared" si="153"/>
        <v>38.599687999999986</v>
      </c>
      <c r="BT521">
        <v>143.72</v>
      </c>
      <c r="BV521">
        <v>1</v>
      </c>
      <c r="CB521">
        <v>100</v>
      </c>
      <c r="CC521">
        <v>100</v>
      </c>
      <c r="CD521" t="s">
        <v>1361</v>
      </c>
      <c r="CE521">
        <v>0</v>
      </c>
      <c r="CI521">
        <v>0</v>
      </c>
      <c r="CJ521">
        <v>0</v>
      </c>
      <c r="CM521">
        <v>0</v>
      </c>
      <c r="CO521">
        <v>0</v>
      </c>
      <c r="CP521">
        <v>0</v>
      </c>
      <c r="CQ521">
        <v>0</v>
      </c>
      <c r="CT521">
        <v>1</v>
      </c>
      <c r="CU521">
        <v>0</v>
      </c>
      <c r="CV521">
        <v>0</v>
      </c>
      <c r="CW521">
        <f>VLOOKUP(A521,'[1]NOUVEAUX TARIFS'!$A$1:$E$467,5,FALSE)</f>
        <v>119.7715</v>
      </c>
    </row>
    <row r="522" spans="1:101">
      <c r="A522" t="s">
        <v>758</v>
      </c>
      <c r="C522" t="str">
        <f>VLOOKUP(A522,'[1]PRIX D''ACHAT A JOUR'!$A$1:$C$477,3,FALSE)</f>
        <v>AS</v>
      </c>
      <c r="D522" t="s">
        <v>759</v>
      </c>
      <c r="E522">
        <v>16</v>
      </c>
      <c r="F522" t="s">
        <v>1031</v>
      </c>
      <c r="G522">
        <v>10</v>
      </c>
      <c r="H522" t="s">
        <v>1031</v>
      </c>
      <c r="M522" t="s">
        <v>1032</v>
      </c>
      <c r="N522" t="s">
        <v>758</v>
      </c>
      <c r="O522" t="s">
        <v>759</v>
      </c>
      <c r="P522" t="s">
        <v>931</v>
      </c>
      <c r="Q522">
        <v>1</v>
      </c>
      <c r="R522">
        <v>0</v>
      </c>
      <c r="S522" s="36">
        <f>VLOOKUP(N522,'[1]Stock définitif au 31122021'!$A$3:$G$422,5,FALSE)</f>
        <v>0</v>
      </c>
      <c r="T522" s="36">
        <f>VLOOKUP(N522,'[1]Stock définitif au 31122021'!$A$3:$G$422,6,FALSE)</f>
        <v>60</v>
      </c>
      <c r="U522" s="36" t="str">
        <f>VLOOKUP(N522,'[1]Stock définitif au 31122021'!$A$3:$G$422,3,FALSE)</f>
        <v>AS</v>
      </c>
      <c r="V522">
        <v>60</v>
      </c>
      <c r="W522">
        <f>VLOOKUP(A522,'[1]EXPORT ARTICLES 03012022'!$A$1:$R$883,18,FALSE)</f>
        <v>60</v>
      </c>
      <c r="X522" s="45">
        <f>VLOOKUP(A522,'[1]PRIX D''ACHAT A JOUR'!$A$1:$G$477,7,FALSE)</f>
        <v>60</v>
      </c>
      <c r="Y522" s="46">
        <v>90</v>
      </c>
      <c r="Z522" s="46">
        <f>X522-Y522</f>
        <v>-30</v>
      </c>
      <c r="AB522" s="41">
        <v>90</v>
      </c>
      <c r="AC522" s="42" t="s">
        <v>2917</v>
      </c>
      <c r="AD522">
        <v>60</v>
      </c>
      <c r="AE522" t="s">
        <v>932</v>
      </c>
      <c r="AF522">
        <v>0</v>
      </c>
      <c r="AI522" t="s">
        <v>933</v>
      </c>
      <c r="AJ522" t="s">
        <v>934</v>
      </c>
      <c r="AM522" t="s">
        <v>935</v>
      </c>
      <c r="AN522" t="s">
        <v>936</v>
      </c>
      <c r="AP522">
        <v>0</v>
      </c>
      <c r="AQ522">
        <v>0</v>
      </c>
      <c r="AS522">
        <v>69.05</v>
      </c>
      <c r="AT522" s="47">
        <f>X522*BM522</f>
        <v>78</v>
      </c>
      <c r="AU522" s="48">
        <f>AB522*BN522</f>
        <v>117</v>
      </c>
      <c r="AV522" s="48">
        <f>VLOOKUP(A522,'STEEVE RESTITUTION'!$A$3:$F$484,6,FALSE)</f>
        <v>84.45</v>
      </c>
      <c r="AW522" s="48">
        <f t="shared" si="154"/>
        <v>32.549999999999997</v>
      </c>
      <c r="AX522">
        <v>2</v>
      </c>
      <c r="AY522">
        <v>0</v>
      </c>
      <c r="BK522" s="43">
        <f t="shared" si="148"/>
        <v>0.69442433019551053</v>
      </c>
      <c r="BL522" s="9">
        <f>AS522/V522</f>
        <v>1.1508333333333334</v>
      </c>
      <c r="BM522" s="45">
        <v>1.3</v>
      </c>
      <c r="BN522" s="48">
        <v>1.3</v>
      </c>
      <c r="BO522"/>
      <c r="BP522">
        <f>VLOOKUP(A522,'[1]Synthèse ventes 2021'!$A$1:$C$457,3,FALSE)</f>
        <v>6</v>
      </c>
      <c r="BQ522">
        <f t="shared" si="151"/>
        <v>637.19999999999993</v>
      </c>
      <c r="BR522">
        <f t="shared" si="152"/>
        <v>828.3599999999999</v>
      </c>
      <c r="BS522">
        <f t="shared" si="153"/>
        <v>191.15999999999997</v>
      </c>
      <c r="BT522">
        <v>82.86</v>
      </c>
      <c r="BV522">
        <v>1</v>
      </c>
      <c r="BW522">
        <v>505</v>
      </c>
      <c r="CB522">
        <v>100</v>
      </c>
      <c r="CC522">
        <v>100</v>
      </c>
      <c r="CD522" t="s">
        <v>937</v>
      </c>
      <c r="CE522">
        <v>0</v>
      </c>
      <c r="CI522">
        <v>0</v>
      </c>
      <c r="CJ522">
        <v>0</v>
      </c>
      <c r="CM522">
        <v>0</v>
      </c>
      <c r="CO522">
        <v>0</v>
      </c>
      <c r="CP522">
        <v>0</v>
      </c>
      <c r="CQ522">
        <v>0</v>
      </c>
      <c r="CT522">
        <v>0</v>
      </c>
      <c r="CU522">
        <v>0</v>
      </c>
      <c r="CV522">
        <v>0</v>
      </c>
      <c r="CW522">
        <f>VLOOKUP(A522,'[1]NOUVEAUX TARIFS'!$A$1:$E$467,5,FALSE)</f>
        <v>84.45</v>
      </c>
    </row>
    <row r="523" spans="1:101">
      <c r="A523" t="s">
        <v>454</v>
      </c>
      <c r="C523" t="str">
        <f>VLOOKUP(A523,'[1]PRIX D''ACHAT A JOUR'!$A$1:$C$477,3,FALSE)</f>
        <v>AS</v>
      </c>
      <c r="D523" t="s">
        <v>455</v>
      </c>
      <c r="E523">
        <v>5</v>
      </c>
      <c r="F523" t="s">
        <v>927</v>
      </c>
      <c r="G523">
        <v>1</v>
      </c>
      <c r="H523" t="s">
        <v>927</v>
      </c>
      <c r="K523">
        <v>5</v>
      </c>
      <c r="L523" t="s">
        <v>928</v>
      </c>
      <c r="M523" t="s">
        <v>929</v>
      </c>
      <c r="N523" t="s">
        <v>1052</v>
      </c>
      <c r="O523" t="s">
        <v>1053</v>
      </c>
      <c r="P523" t="s">
        <v>931</v>
      </c>
      <c r="Q523">
        <v>1</v>
      </c>
      <c r="R523">
        <v>1</v>
      </c>
      <c r="S523" s="36" t="e">
        <f>VLOOKUP(N523,'[1]Stock définitif au 31122021'!$A$3:$G$422,5,FALSE)</f>
        <v>#N/A</v>
      </c>
      <c r="T523" s="36" t="e">
        <f>VLOOKUP(N523,'[1]Stock définitif au 31122021'!$A$3:$G$422,6,FALSE)</f>
        <v>#N/A</v>
      </c>
      <c r="U523" s="36" t="e">
        <f>VLOOKUP(N523,'[1]Stock définitif au 31122021'!$A$3:$G$422,3,FALSE)</f>
        <v>#N/A</v>
      </c>
      <c r="V523">
        <v>58.9</v>
      </c>
      <c r="W523">
        <f>VLOOKUP(A523,'[1]EXPORT ARTICLES 03012022'!$A$1:$R$883,18,FALSE)</f>
        <v>58.9</v>
      </c>
      <c r="X523" s="45">
        <f>VLOOKUP(A523,'[1]PRIX D''ACHAT A JOUR'!$A$1:$G$477,7,FALSE)</f>
        <v>58.9</v>
      </c>
      <c r="Y523" s="46"/>
      <c r="Z523" s="46"/>
      <c r="AB523" s="41">
        <f>X523</f>
        <v>58.9</v>
      </c>
      <c r="AC523" s="42" t="s">
        <v>2917</v>
      </c>
      <c r="AD523">
        <v>58.9</v>
      </c>
      <c r="AE523" t="s">
        <v>932</v>
      </c>
      <c r="AF523">
        <v>0</v>
      </c>
      <c r="AI523" t="s">
        <v>933</v>
      </c>
      <c r="AJ523" t="s">
        <v>934</v>
      </c>
      <c r="AM523" t="s">
        <v>935</v>
      </c>
      <c r="AN523" t="s">
        <v>936</v>
      </c>
      <c r="AP523">
        <v>0</v>
      </c>
      <c r="AQ523">
        <v>0</v>
      </c>
      <c r="AS523">
        <v>107.62</v>
      </c>
      <c r="AT523" s="47">
        <f>X523*BM523</f>
        <v>117.8</v>
      </c>
      <c r="AU523" s="48">
        <f>AB523*BN523</f>
        <v>117.8</v>
      </c>
      <c r="AV523" s="48"/>
      <c r="AW523" s="48"/>
      <c r="AX523">
        <v>2</v>
      </c>
      <c r="AY523">
        <v>0</v>
      </c>
      <c r="BK523" s="43">
        <f t="shared" si="148"/>
        <v>9.4592083255900322E-2</v>
      </c>
      <c r="BL523" s="9">
        <f>AS523/V523</f>
        <v>1.8271646859083193</v>
      </c>
      <c r="BM523" s="45">
        <v>2</v>
      </c>
      <c r="BN523" s="48">
        <v>2</v>
      </c>
      <c r="BO523"/>
      <c r="BP523">
        <f>VLOOKUP(A523,'[1]Synthèse ventes 2021'!$A$1:$C$457,3,FALSE)</f>
        <v>57</v>
      </c>
      <c r="BQ523">
        <f t="shared" si="151"/>
        <v>3961.6139999999996</v>
      </c>
      <c r="BR523">
        <f t="shared" si="152"/>
        <v>7923.2279999999992</v>
      </c>
      <c r="BS523">
        <f t="shared" si="153"/>
        <v>3961.6139999999996</v>
      </c>
      <c r="BT523">
        <v>129.13999999999999</v>
      </c>
      <c r="BV523">
        <v>1</v>
      </c>
      <c r="BW523">
        <v>125</v>
      </c>
      <c r="CB523">
        <v>100</v>
      </c>
      <c r="CC523">
        <v>100</v>
      </c>
      <c r="CD523" t="s">
        <v>937</v>
      </c>
      <c r="CE523">
        <v>0</v>
      </c>
      <c r="CI523">
        <v>0</v>
      </c>
      <c r="CJ523">
        <v>0</v>
      </c>
      <c r="CM523">
        <v>0</v>
      </c>
      <c r="CO523">
        <v>0</v>
      </c>
      <c r="CP523">
        <v>0</v>
      </c>
      <c r="CQ523">
        <v>0</v>
      </c>
      <c r="CT523">
        <v>0</v>
      </c>
      <c r="CU523">
        <v>0</v>
      </c>
      <c r="CV523">
        <v>0</v>
      </c>
      <c r="CW523">
        <f>VLOOKUP(A523,'[1]NOUVEAUX TARIFS'!$A$1:$E$467,5,FALSE)</f>
        <v>117.8</v>
      </c>
    </row>
    <row r="524" spans="1:101" hidden="1">
      <c r="A524" t="s">
        <v>1814</v>
      </c>
      <c r="C524" t="e">
        <f>VLOOKUP(A524,'[1]PRIX D''ACHAT A JOUR'!$A$1:$C$477,3,FALSE)</f>
        <v>#N/A</v>
      </c>
      <c r="D524" t="s">
        <v>1815</v>
      </c>
      <c r="E524">
        <v>16</v>
      </c>
      <c r="F524" t="s">
        <v>1031</v>
      </c>
      <c r="M524" t="s">
        <v>943</v>
      </c>
      <c r="N524" t="s">
        <v>944</v>
      </c>
      <c r="O524" t="s">
        <v>945</v>
      </c>
      <c r="Q524">
        <v>1</v>
      </c>
      <c r="R524">
        <v>0</v>
      </c>
      <c r="S524" s="36" t="e">
        <f>VLOOKUP(N524,'[1]Stock définitif au 31122021'!$A$3:$G$422,5,FALSE)</f>
        <v>#N/A</v>
      </c>
      <c r="T524" s="36" t="e">
        <f>VLOOKUP(N524,'[1]Stock définitif au 31122021'!$A$3:$G$422,6,FALSE)</f>
        <v>#N/A</v>
      </c>
      <c r="U524" s="36" t="e">
        <f>VLOOKUP(N524,'[1]Stock définitif au 31122021'!$A$3:$G$422,3,FALSE)</f>
        <v>#N/A</v>
      </c>
      <c r="V524">
        <v>0</v>
      </c>
      <c r="W524">
        <f>VLOOKUP(A524,'[1]EXPORT ARTICLES 03012022'!$A$1:$R$883,18,FALSE)</f>
        <v>0</v>
      </c>
      <c r="X524" s="45" t="e">
        <f>VLOOKUP(A524,'[1]NOMENCLATURE 2801'!$B$1:$P$3420,14,FALSE)</f>
        <v>#N/A</v>
      </c>
      <c r="Y524" s="46">
        <v>0</v>
      </c>
      <c r="Z524" s="46"/>
      <c r="AB524" s="42" t="e">
        <f>VLOOKUP(A524,'[1]NOMENCLATURE 2801'!$B$1:$P$3420,15,FALSE)</f>
        <v>#N/A</v>
      </c>
      <c r="AD524">
        <v>0</v>
      </c>
      <c r="AE524" t="s">
        <v>932</v>
      </c>
      <c r="AF524">
        <v>0</v>
      </c>
      <c r="AI524" t="s">
        <v>933</v>
      </c>
      <c r="AJ524" t="s">
        <v>934</v>
      </c>
      <c r="AM524" t="s">
        <v>935</v>
      </c>
      <c r="AN524" t="s">
        <v>936</v>
      </c>
      <c r="AP524">
        <v>0</v>
      </c>
      <c r="AQ524">
        <v>0</v>
      </c>
      <c r="AS524">
        <v>207</v>
      </c>
      <c r="AT524" s="47" t="e">
        <f>VLOOKUP(A524,'[1]NOMENCLATURE 2801'!$B$1:$V$3418,20,FALSE)</f>
        <v>#N/A</v>
      </c>
      <c r="AU524" s="48" t="e">
        <f>VLOOKUP(A524,'[1]NOMENCLATURE 2801'!$B$1:$V$3418,21,FALSE)</f>
        <v>#N/A</v>
      </c>
      <c r="AV524" s="48"/>
      <c r="AW524" s="48"/>
      <c r="AX524">
        <v>2</v>
      </c>
      <c r="AY524">
        <v>0</v>
      </c>
      <c r="AZ524">
        <v>1</v>
      </c>
      <c r="BB524">
        <v>1</v>
      </c>
      <c r="BC524">
        <v>1</v>
      </c>
      <c r="BD524">
        <v>1</v>
      </c>
      <c r="BE524">
        <v>1</v>
      </c>
      <c r="BF524">
        <v>1</v>
      </c>
      <c r="BK524" s="43" t="e">
        <f t="shared" si="148"/>
        <v>#N/A</v>
      </c>
      <c r="BL524"/>
      <c r="BM524" s="45" t="e">
        <f>AT524/X524</f>
        <v>#N/A</v>
      </c>
      <c r="BN524" s="48" t="e">
        <f>AU524/AB524</f>
        <v>#N/A</v>
      </c>
      <c r="BO524">
        <v>1</v>
      </c>
      <c r="BP524"/>
      <c r="BQ524" t="str">
        <f t="shared" si="151"/>
        <v/>
      </c>
      <c r="BR524" t="str">
        <f t="shared" si="152"/>
        <v/>
      </c>
      <c r="BS524" t="str">
        <f t="shared" si="153"/>
        <v/>
      </c>
      <c r="BT524">
        <v>248.4</v>
      </c>
      <c r="BV524">
        <v>1</v>
      </c>
      <c r="CB524">
        <v>100</v>
      </c>
      <c r="CC524">
        <v>100</v>
      </c>
      <c r="CD524" t="s">
        <v>960</v>
      </c>
      <c r="CE524">
        <v>0</v>
      </c>
      <c r="CI524">
        <v>0</v>
      </c>
      <c r="CJ524">
        <v>0</v>
      </c>
      <c r="CM524">
        <v>0</v>
      </c>
      <c r="CO524">
        <v>0</v>
      </c>
      <c r="CP524">
        <v>0</v>
      </c>
      <c r="CQ524">
        <v>0</v>
      </c>
      <c r="CT524">
        <v>0</v>
      </c>
      <c r="CU524">
        <v>0</v>
      </c>
      <c r="CV524">
        <v>0</v>
      </c>
      <c r="CW524" t="e">
        <f>VLOOKUP(A524,'[1]NOUVEAUX TARIFS'!$A$1:$E$467,5,FALSE)</f>
        <v>#N/A</v>
      </c>
    </row>
    <row r="525" spans="1:101" hidden="1">
      <c r="A525" t="s">
        <v>2351</v>
      </c>
      <c r="C525" t="str">
        <f>VLOOKUP(A525,'[1]PRIX D''ACHAT A JOUR'!$A$1:$C$477,3,FALSE)</f>
        <v>AN</v>
      </c>
      <c r="D525" t="s">
        <v>2352</v>
      </c>
      <c r="E525">
        <v>18</v>
      </c>
      <c r="F525" t="s">
        <v>2347</v>
      </c>
      <c r="M525" t="s">
        <v>2348</v>
      </c>
      <c r="N525" t="s">
        <v>2353</v>
      </c>
      <c r="O525" t="s">
        <v>2354</v>
      </c>
      <c r="Q525">
        <v>1</v>
      </c>
      <c r="R525">
        <v>1</v>
      </c>
      <c r="S525" s="36" t="e">
        <f>VLOOKUP(N525,'[1]Stock définitif au 31122021'!$A$3:$G$422,5,FALSE)</f>
        <v>#N/A</v>
      </c>
      <c r="T525" s="36" t="e">
        <f>VLOOKUP(N525,'[1]Stock définitif au 31122021'!$A$3:$G$422,6,FALSE)</f>
        <v>#N/A</v>
      </c>
      <c r="U525" s="36" t="e">
        <f>VLOOKUP(N525,'[1]Stock définitif au 31122021'!$A$3:$G$422,3,FALSE)</f>
        <v>#N/A</v>
      </c>
      <c r="V525">
        <v>40.799999999999997</v>
      </c>
      <c r="W525">
        <f>VLOOKUP(A525,'[1]EXPORT ARTICLES 03012022'!$A$1:$R$883,18,FALSE)</f>
        <v>40.799999999999997</v>
      </c>
      <c r="X525" s="45">
        <f>VLOOKUP(A525,'[1]PRIX D''ACHAT A JOUR'!$A$1:$G$477,7,FALSE)</f>
        <v>43.8</v>
      </c>
      <c r="Y525" s="46">
        <v>40.799999999999997</v>
      </c>
      <c r="Z525" s="46">
        <f>X525-Y525</f>
        <v>3</v>
      </c>
      <c r="AB525" s="41">
        <v>43.8</v>
      </c>
      <c r="AC525" s="42" t="s">
        <v>2917</v>
      </c>
      <c r="AD525">
        <v>40.799999999999997</v>
      </c>
      <c r="AE525" t="s">
        <v>932</v>
      </c>
      <c r="AF525">
        <v>0</v>
      </c>
      <c r="AI525" t="s">
        <v>933</v>
      </c>
      <c r="AJ525" t="s">
        <v>934</v>
      </c>
      <c r="AM525" t="s">
        <v>935</v>
      </c>
      <c r="AN525" t="s">
        <v>936</v>
      </c>
      <c r="AP525">
        <v>0</v>
      </c>
      <c r="AQ525">
        <v>0</v>
      </c>
      <c r="AS525">
        <v>0</v>
      </c>
      <c r="AT525" s="47">
        <f t="shared" ref="AT525:AT538" si="155">X525*BM525</f>
        <v>0</v>
      </c>
      <c r="AU525" s="48">
        <f t="shared" ref="AU525:AU538" si="156">AB525*BN525</f>
        <v>0</v>
      </c>
      <c r="AV525" s="48"/>
      <c r="AW525" s="48"/>
      <c r="AX525">
        <v>2</v>
      </c>
      <c r="AY525">
        <v>0</v>
      </c>
      <c r="BA525">
        <v>1</v>
      </c>
      <c r="BK525" s="43" t="e">
        <f t="shared" si="148"/>
        <v>#DIV/0!</v>
      </c>
      <c r="BL525" s="9">
        <f>AS525/V525</f>
        <v>0</v>
      </c>
      <c r="BM525" s="45"/>
      <c r="BN525" s="48"/>
      <c r="BO525"/>
      <c r="BP525"/>
      <c r="BQ525" t="str">
        <f t="shared" si="151"/>
        <v/>
      </c>
      <c r="BR525" t="str">
        <f t="shared" si="152"/>
        <v/>
      </c>
      <c r="BS525" t="str">
        <f t="shared" si="153"/>
        <v/>
      </c>
      <c r="BT525">
        <v>0</v>
      </c>
      <c r="CB525">
        <v>100</v>
      </c>
      <c r="CC525">
        <v>100</v>
      </c>
      <c r="CD525" t="s">
        <v>951</v>
      </c>
      <c r="CE525">
        <v>0</v>
      </c>
      <c r="CI525">
        <v>0</v>
      </c>
      <c r="CJ525">
        <v>0</v>
      </c>
      <c r="CM525">
        <v>0</v>
      </c>
      <c r="CO525">
        <v>0</v>
      </c>
      <c r="CP525">
        <v>0</v>
      </c>
      <c r="CQ525">
        <v>0</v>
      </c>
      <c r="CT525">
        <v>0</v>
      </c>
      <c r="CU525">
        <v>0</v>
      </c>
      <c r="CV525">
        <v>0</v>
      </c>
      <c r="CW525" t="e">
        <f>VLOOKUP(A525,'[1]NOUVEAUX TARIFS'!$A$1:$E$467,5,FALSE)</f>
        <v>#N/A</v>
      </c>
    </row>
    <row r="526" spans="1:101" hidden="1">
      <c r="A526" t="s">
        <v>2345</v>
      </c>
      <c r="C526" t="str">
        <f>VLOOKUP(A526,'[1]PRIX D''ACHAT A JOUR'!$A$1:$C$477,3,FALSE)</f>
        <v>AN</v>
      </c>
      <c r="D526" t="s">
        <v>2346</v>
      </c>
      <c r="E526">
        <v>18</v>
      </c>
      <c r="F526" t="s">
        <v>2347</v>
      </c>
      <c r="M526" t="s">
        <v>2348</v>
      </c>
      <c r="N526" t="s">
        <v>2349</v>
      </c>
      <c r="O526" t="s">
        <v>2350</v>
      </c>
      <c r="Q526">
        <v>1</v>
      </c>
      <c r="R526">
        <v>1</v>
      </c>
      <c r="S526" s="36" t="e">
        <f>VLOOKUP(N526,'[1]Stock définitif au 31122021'!$A$3:$G$422,5,FALSE)</f>
        <v>#N/A</v>
      </c>
      <c r="T526" s="36" t="e">
        <f>VLOOKUP(N526,'[1]Stock définitif au 31122021'!$A$3:$G$422,6,FALSE)</f>
        <v>#N/A</v>
      </c>
      <c r="U526" s="36" t="e">
        <f>VLOOKUP(N526,'[1]Stock définitif au 31122021'!$A$3:$G$422,3,FALSE)</f>
        <v>#N/A</v>
      </c>
      <c r="V526">
        <v>44.6</v>
      </c>
      <c r="W526">
        <f>VLOOKUP(A526,'[1]EXPORT ARTICLES 03012022'!$A$1:$R$883,18,FALSE)</f>
        <v>44.6</v>
      </c>
      <c r="X526" s="45">
        <f>VLOOKUP(A526,'[1]PRIX D''ACHAT A JOUR'!$A$1:$G$477,7,FALSE)</f>
        <v>46.8</v>
      </c>
      <c r="Y526" s="46">
        <v>44.6</v>
      </c>
      <c r="Z526" s="46">
        <f>X526-Y526</f>
        <v>2.1999999999999957</v>
      </c>
      <c r="AB526" s="41">
        <v>46.8</v>
      </c>
      <c r="AC526" s="42" t="s">
        <v>2917</v>
      </c>
      <c r="AD526">
        <v>44.6</v>
      </c>
      <c r="AE526" t="s">
        <v>932</v>
      </c>
      <c r="AF526">
        <v>0</v>
      </c>
      <c r="AI526" t="s">
        <v>933</v>
      </c>
      <c r="AJ526" t="s">
        <v>934</v>
      </c>
      <c r="AM526" t="s">
        <v>935</v>
      </c>
      <c r="AN526" t="s">
        <v>936</v>
      </c>
      <c r="AP526">
        <v>0</v>
      </c>
      <c r="AQ526">
        <v>0</v>
      </c>
      <c r="AS526">
        <v>0</v>
      </c>
      <c r="AT526" s="47">
        <f t="shared" si="155"/>
        <v>0</v>
      </c>
      <c r="AU526" s="48">
        <f t="shared" si="156"/>
        <v>0</v>
      </c>
      <c r="AV526" s="48"/>
      <c r="AW526" s="48"/>
      <c r="AX526">
        <v>2</v>
      </c>
      <c r="AY526">
        <v>0</v>
      </c>
      <c r="BA526">
        <v>1</v>
      </c>
      <c r="BK526" s="43" t="e">
        <f t="shared" si="148"/>
        <v>#DIV/0!</v>
      </c>
      <c r="BL526" s="9">
        <f>AS526/V526</f>
        <v>0</v>
      </c>
      <c r="BM526" s="45"/>
      <c r="BN526" s="48"/>
      <c r="BO526"/>
      <c r="BP526"/>
      <c r="BQ526" t="str">
        <f t="shared" si="151"/>
        <v/>
      </c>
      <c r="BR526" t="str">
        <f t="shared" si="152"/>
        <v/>
      </c>
      <c r="BS526" t="str">
        <f t="shared" si="153"/>
        <v/>
      </c>
      <c r="BT526">
        <v>0</v>
      </c>
      <c r="CB526">
        <v>100</v>
      </c>
      <c r="CC526">
        <v>100</v>
      </c>
      <c r="CD526" t="s">
        <v>951</v>
      </c>
      <c r="CE526">
        <v>0</v>
      </c>
      <c r="CI526">
        <v>0</v>
      </c>
      <c r="CJ526">
        <v>0</v>
      </c>
      <c r="CM526">
        <v>0</v>
      </c>
      <c r="CO526">
        <v>0</v>
      </c>
      <c r="CP526">
        <v>0</v>
      </c>
      <c r="CQ526">
        <v>0</v>
      </c>
      <c r="CT526">
        <v>0</v>
      </c>
      <c r="CU526">
        <v>0</v>
      </c>
      <c r="CV526">
        <v>0</v>
      </c>
      <c r="CW526" t="e">
        <f>VLOOKUP(A526,'[1]NOUVEAUX TARIFS'!$A$1:$E$467,5,FALSE)</f>
        <v>#N/A</v>
      </c>
    </row>
    <row r="527" spans="1:101" hidden="1">
      <c r="A527" t="s">
        <v>2355</v>
      </c>
      <c r="C527" t="str">
        <f>VLOOKUP(A527,'[1]PRIX D''ACHAT A JOUR'!$A$1:$C$477,3,FALSE)</f>
        <v>AN</v>
      </c>
      <c r="D527" t="s">
        <v>2356</v>
      </c>
      <c r="E527">
        <v>18</v>
      </c>
      <c r="F527" t="s">
        <v>2347</v>
      </c>
      <c r="M527" t="s">
        <v>2348</v>
      </c>
      <c r="N527" t="s">
        <v>2357</v>
      </c>
      <c r="O527" t="s">
        <v>2358</v>
      </c>
      <c r="Q527">
        <v>1</v>
      </c>
      <c r="R527">
        <v>1</v>
      </c>
      <c r="S527" s="36" t="e">
        <f>VLOOKUP(N527,'[1]Stock définitif au 31122021'!$A$3:$G$422,5,FALSE)</f>
        <v>#N/A</v>
      </c>
      <c r="T527" s="36" t="e">
        <f>VLOOKUP(N527,'[1]Stock définitif au 31122021'!$A$3:$G$422,6,FALSE)</f>
        <v>#N/A</v>
      </c>
      <c r="U527" s="36" t="e">
        <f>VLOOKUP(N527,'[1]Stock définitif au 31122021'!$A$3:$G$422,3,FALSE)</f>
        <v>#N/A</v>
      </c>
      <c r="V527">
        <v>9.8000000000000007</v>
      </c>
      <c r="W527">
        <f>VLOOKUP(A527,'[1]EXPORT ARTICLES 03012022'!$A$1:$R$883,18,FALSE)</f>
        <v>9.8000000000000007</v>
      </c>
      <c r="X527" s="45">
        <f>VLOOKUP(A527,'[1]PRIX D''ACHAT A JOUR'!$A$1:$G$477,7,FALSE)</f>
        <v>9.8000000000000007</v>
      </c>
      <c r="Y527" s="46"/>
      <c r="Z527" s="46"/>
      <c r="AB527" s="41">
        <f>X527</f>
        <v>9.8000000000000007</v>
      </c>
      <c r="AC527" s="42" t="s">
        <v>2917</v>
      </c>
      <c r="AD527">
        <v>9.8000000000000007</v>
      </c>
      <c r="AE527" t="s">
        <v>932</v>
      </c>
      <c r="AF527">
        <v>0</v>
      </c>
      <c r="AI527" t="s">
        <v>933</v>
      </c>
      <c r="AJ527" t="s">
        <v>934</v>
      </c>
      <c r="AM527" t="s">
        <v>935</v>
      </c>
      <c r="AN527" t="s">
        <v>936</v>
      </c>
      <c r="AP527">
        <v>0</v>
      </c>
      <c r="AQ527">
        <v>0</v>
      </c>
      <c r="AS527">
        <v>0</v>
      </c>
      <c r="AT527" s="47">
        <f t="shared" si="155"/>
        <v>0</v>
      </c>
      <c r="AU527" s="48">
        <f t="shared" si="156"/>
        <v>0</v>
      </c>
      <c r="AV527" s="48"/>
      <c r="AW527" s="48"/>
      <c r="AX527">
        <v>2</v>
      </c>
      <c r="AY527">
        <v>0</v>
      </c>
      <c r="BA527">
        <v>1</v>
      </c>
      <c r="BK527" s="43" t="e">
        <f t="shared" si="148"/>
        <v>#DIV/0!</v>
      </c>
      <c r="BL527" s="9">
        <f>AS527/V527</f>
        <v>0</v>
      </c>
      <c r="BM527" s="45"/>
      <c r="BN527" s="48"/>
      <c r="BO527"/>
      <c r="BP527"/>
      <c r="BQ527" t="str">
        <f t="shared" si="151"/>
        <v/>
      </c>
      <c r="BR527" t="str">
        <f t="shared" si="152"/>
        <v/>
      </c>
      <c r="BS527" t="str">
        <f t="shared" si="153"/>
        <v/>
      </c>
      <c r="BT527">
        <v>0</v>
      </c>
      <c r="CB527">
        <v>100</v>
      </c>
      <c r="CC527">
        <v>100</v>
      </c>
      <c r="CD527" t="s">
        <v>951</v>
      </c>
      <c r="CE527">
        <v>0</v>
      </c>
      <c r="CI527">
        <v>0</v>
      </c>
      <c r="CJ527">
        <v>0</v>
      </c>
      <c r="CM527">
        <v>0</v>
      </c>
      <c r="CO527">
        <v>0</v>
      </c>
      <c r="CP527">
        <v>0</v>
      </c>
      <c r="CQ527">
        <v>0</v>
      </c>
      <c r="CT527">
        <v>0</v>
      </c>
      <c r="CU527">
        <v>0</v>
      </c>
      <c r="CV527">
        <v>0</v>
      </c>
      <c r="CW527" t="e">
        <f>VLOOKUP(A527,'[1]NOUVEAUX TARIFS'!$A$1:$E$467,5,FALSE)</f>
        <v>#N/A</v>
      </c>
    </row>
    <row r="528" spans="1:101" hidden="1">
      <c r="A528" t="s">
        <v>2153</v>
      </c>
      <c r="C528" t="str">
        <f>VLOOKUP(A528,'[1]PRIX D''ACHAT A JOUR'!$A$1:$C$477,3,FALSE)</f>
        <v>AN</v>
      </c>
      <c r="D528" t="s">
        <v>2154</v>
      </c>
      <c r="E528">
        <v>12</v>
      </c>
      <c r="F528" t="s">
        <v>1207</v>
      </c>
      <c r="G528">
        <v>3</v>
      </c>
      <c r="H528" t="s">
        <v>1618</v>
      </c>
      <c r="M528" t="s">
        <v>2155</v>
      </c>
      <c r="N528" t="s">
        <v>2156</v>
      </c>
      <c r="O528" t="s">
        <v>2157</v>
      </c>
      <c r="Q528">
        <v>1</v>
      </c>
      <c r="R528">
        <v>1</v>
      </c>
      <c r="S528" s="36" t="e">
        <f>VLOOKUP(N528,'[1]Stock définitif au 31122021'!$A$3:$G$422,5,FALSE)</f>
        <v>#N/A</v>
      </c>
      <c r="T528" s="36" t="e">
        <f>VLOOKUP(N528,'[1]Stock définitif au 31122021'!$A$3:$G$422,6,FALSE)</f>
        <v>#N/A</v>
      </c>
      <c r="U528" s="36" t="e">
        <f>VLOOKUP(N528,'[1]Stock définitif au 31122021'!$A$3:$G$422,3,FALSE)</f>
        <v>#N/A</v>
      </c>
      <c r="V528">
        <v>23.961349999999999</v>
      </c>
      <c r="W528">
        <v>23.961349999999999</v>
      </c>
      <c r="X528" s="45">
        <f>VLOOKUP(A528,'[1]PRIX D''ACHAT A JOUR'!$A$1:$G$477,7,FALSE)</f>
        <v>23.961349999999999</v>
      </c>
      <c r="Y528" s="46"/>
      <c r="Z528" s="46"/>
      <c r="AB528" s="41">
        <f>X528</f>
        <v>23.961349999999999</v>
      </c>
      <c r="AC528" s="42" t="s">
        <v>2917</v>
      </c>
      <c r="AD528">
        <v>21.49</v>
      </c>
      <c r="AE528" t="s">
        <v>932</v>
      </c>
      <c r="AF528">
        <v>0</v>
      </c>
      <c r="AI528" t="s">
        <v>933</v>
      </c>
      <c r="AJ528" t="s">
        <v>934</v>
      </c>
      <c r="AM528" t="s">
        <v>935</v>
      </c>
      <c r="AN528" t="s">
        <v>936</v>
      </c>
      <c r="AP528">
        <v>0</v>
      </c>
      <c r="AQ528">
        <v>0</v>
      </c>
      <c r="AS528">
        <v>32.24</v>
      </c>
      <c r="AT528" s="47">
        <f t="shared" si="155"/>
        <v>35.942025000000001</v>
      </c>
      <c r="AU528" s="48">
        <f t="shared" si="156"/>
        <v>35.942025000000001</v>
      </c>
      <c r="AV528" s="48"/>
      <c r="AW528" s="48"/>
      <c r="AX528">
        <v>2</v>
      </c>
      <c r="AY528">
        <v>0</v>
      </c>
      <c r="BK528" s="43">
        <f t="shared" si="148"/>
        <v>0.11482707816377168</v>
      </c>
      <c r="BL528" s="9">
        <f>AS528/V528</f>
        <v>1.3455001491986054</v>
      </c>
      <c r="BM528" s="45">
        <v>1.5</v>
      </c>
      <c r="BN528" s="48">
        <v>1.5</v>
      </c>
      <c r="BO528"/>
      <c r="BP528"/>
      <c r="BQ528" t="str">
        <f t="shared" si="151"/>
        <v/>
      </c>
      <c r="BR528" t="str">
        <f t="shared" si="152"/>
        <v/>
      </c>
      <c r="BS528" t="str">
        <f t="shared" si="153"/>
        <v/>
      </c>
      <c r="BT528">
        <v>38.69</v>
      </c>
      <c r="CB528">
        <v>100</v>
      </c>
      <c r="CC528">
        <v>100</v>
      </c>
      <c r="CD528" t="s">
        <v>951</v>
      </c>
      <c r="CE528">
        <v>0</v>
      </c>
      <c r="CI528">
        <v>0</v>
      </c>
      <c r="CJ528">
        <v>0</v>
      </c>
      <c r="CM528">
        <v>0</v>
      </c>
      <c r="CO528">
        <v>0</v>
      </c>
      <c r="CP528">
        <v>0</v>
      </c>
      <c r="CQ528">
        <v>0</v>
      </c>
      <c r="CT528">
        <v>0</v>
      </c>
      <c r="CU528">
        <v>0</v>
      </c>
      <c r="CV528">
        <v>0</v>
      </c>
      <c r="CW528" t="e">
        <f>VLOOKUP(A528,'[1]NOUVEAUX TARIFS'!$A$1:$E$467,5,FALSE)</f>
        <v>#N/A</v>
      </c>
    </row>
    <row r="529" spans="1:101" hidden="1">
      <c r="A529" t="s">
        <v>2158</v>
      </c>
      <c r="C529" t="str">
        <f>VLOOKUP(A529,'[1]PRIX D''ACHAT A JOUR'!$A$1:$C$477,3,FALSE)</f>
        <v>AN</v>
      </c>
      <c r="D529" t="s">
        <v>2159</v>
      </c>
      <c r="E529">
        <v>12</v>
      </c>
      <c r="F529" t="s">
        <v>1207</v>
      </c>
      <c r="G529">
        <v>3</v>
      </c>
      <c r="H529" t="s">
        <v>1618</v>
      </c>
      <c r="M529" t="s">
        <v>2155</v>
      </c>
      <c r="N529" t="s">
        <v>2160</v>
      </c>
      <c r="O529" t="s">
        <v>2161</v>
      </c>
      <c r="Q529">
        <v>1</v>
      </c>
      <c r="R529">
        <v>1</v>
      </c>
      <c r="S529" s="36" t="e">
        <f>VLOOKUP(N529,'[1]Stock définitif au 31122021'!$A$3:$G$422,5,FALSE)</f>
        <v>#N/A</v>
      </c>
      <c r="T529" s="36" t="e">
        <f>VLOOKUP(N529,'[1]Stock définitif au 31122021'!$A$3:$G$422,6,FALSE)</f>
        <v>#N/A</v>
      </c>
      <c r="U529" s="36" t="e">
        <f>VLOOKUP(N529,'[1]Stock définitif au 31122021'!$A$3:$G$422,3,FALSE)</f>
        <v>#N/A</v>
      </c>
      <c r="V529">
        <v>24.117449999999998</v>
      </c>
      <c r="W529">
        <v>24.117449999999998</v>
      </c>
      <c r="X529" s="45">
        <f>VLOOKUP(A529,'[1]PRIX D''ACHAT A JOUR'!$A$1:$G$477,7,FALSE)</f>
        <v>24.117449999999998</v>
      </c>
      <c r="Y529" s="46"/>
      <c r="Z529" s="46"/>
      <c r="AB529" s="41">
        <f>X529</f>
        <v>24.117449999999998</v>
      </c>
      <c r="AC529" s="42" t="s">
        <v>2917</v>
      </c>
      <c r="AD529">
        <v>21.63</v>
      </c>
      <c r="AE529" t="s">
        <v>932</v>
      </c>
      <c r="AF529">
        <v>0</v>
      </c>
      <c r="AI529" t="s">
        <v>933</v>
      </c>
      <c r="AJ529" t="s">
        <v>934</v>
      </c>
      <c r="AM529" t="s">
        <v>935</v>
      </c>
      <c r="AN529" t="s">
        <v>936</v>
      </c>
      <c r="AP529">
        <v>0</v>
      </c>
      <c r="AQ529">
        <v>0</v>
      </c>
      <c r="AS529">
        <v>32.450000000000003</v>
      </c>
      <c r="AT529" s="47">
        <f t="shared" si="155"/>
        <v>36.176175000000001</v>
      </c>
      <c r="AU529" s="48">
        <f t="shared" si="156"/>
        <v>36.176175000000001</v>
      </c>
      <c r="AV529" s="48"/>
      <c r="AW529" s="48"/>
      <c r="AX529">
        <v>2</v>
      </c>
      <c r="AY529">
        <v>0</v>
      </c>
      <c r="BK529" s="43">
        <f t="shared" si="148"/>
        <v>0.11482819722650223</v>
      </c>
      <c r="BL529" s="9">
        <f>AS529/V529</f>
        <v>1.3454987985877447</v>
      </c>
      <c r="BM529" s="45">
        <v>1.5</v>
      </c>
      <c r="BN529" s="48">
        <v>1.5</v>
      </c>
      <c r="BO529"/>
      <c r="BP529"/>
      <c r="BQ529" t="str">
        <f t="shared" si="151"/>
        <v/>
      </c>
      <c r="BR529" t="str">
        <f t="shared" si="152"/>
        <v/>
      </c>
      <c r="BS529" t="str">
        <f t="shared" si="153"/>
        <v/>
      </c>
      <c r="BT529">
        <v>38.94</v>
      </c>
      <c r="CB529">
        <v>100</v>
      </c>
      <c r="CC529">
        <v>100</v>
      </c>
      <c r="CD529" t="s">
        <v>951</v>
      </c>
      <c r="CE529">
        <v>0</v>
      </c>
      <c r="CI529">
        <v>0</v>
      </c>
      <c r="CJ529">
        <v>0</v>
      </c>
      <c r="CM529">
        <v>0</v>
      </c>
      <c r="CO529">
        <v>0</v>
      </c>
      <c r="CP529">
        <v>0</v>
      </c>
      <c r="CQ529">
        <v>0</v>
      </c>
      <c r="CT529">
        <v>0</v>
      </c>
      <c r="CU529">
        <v>0</v>
      </c>
      <c r="CV529">
        <v>0</v>
      </c>
      <c r="CW529" t="e">
        <f>VLOOKUP(A529,'[1]NOUVEAUX TARIFS'!$A$1:$E$467,5,FALSE)</f>
        <v>#N/A</v>
      </c>
    </row>
    <row r="530" spans="1:101" hidden="1">
      <c r="A530" t="s">
        <v>2412</v>
      </c>
      <c r="C530" t="e">
        <f>VLOOKUP(A530,'[1]PRIX D''ACHAT A JOUR'!$A$1:$C$477,3,FALSE)</f>
        <v>#N/A</v>
      </c>
      <c r="D530" t="s">
        <v>2413</v>
      </c>
      <c r="E530">
        <v>12</v>
      </c>
      <c r="F530" t="s">
        <v>1207</v>
      </c>
      <c r="G530">
        <v>3</v>
      </c>
      <c r="H530" t="s">
        <v>1618</v>
      </c>
      <c r="M530" t="s">
        <v>2155</v>
      </c>
      <c r="N530" t="s">
        <v>2412</v>
      </c>
      <c r="O530" t="s">
        <v>2413</v>
      </c>
      <c r="Q530">
        <v>1</v>
      </c>
      <c r="R530">
        <v>1</v>
      </c>
      <c r="S530" s="36" t="e">
        <f>VLOOKUP(N530,'[1]Stock définitif au 31122021'!$A$3:$G$422,5,FALSE)</f>
        <v>#N/A</v>
      </c>
      <c r="T530" s="36" t="e">
        <f>VLOOKUP(N530,'[1]Stock définitif au 31122021'!$A$3:$G$422,6,FALSE)</f>
        <v>#N/A</v>
      </c>
      <c r="U530" s="36" t="e">
        <f>VLOOKUP(N530,'[1]Stock définitif au 31122021'!$A$3:$G$422,3,FALSE)</f>
        <v>#N/A</v>
      </c>
      <c r="V530">
        <v>0</v>
      </c>
      <c r="W530">
        <f>VLOOKUP(A530,'[1]EXPORT ARTICLES 03012022'!$A$1:$R$883,18,FALSE)</f>
        <v>0</v>
      </c>
      <c r="X530" s="45" t="e">
        <f>VLOOKUP(A530,'[1]PRIX D''ACHAT A JOUR'!$A$1:$G$477,7,FALSE)</f>
        <v>#N/A</v>
      </c>
      <c r="Y530" s="46">
        <v>31.92</v>
      </c>
      <c r="Z530" s="46"/>
      <c r="AB530" s="42" t="e">
        <f>VLOOKUP(A530,'[1]PRIX D''ACHAT A JOUR'!$A$1:$J$477,10,FALSE)</f>
        <v>#N/A</v>
      </c>
      <c r="AC530" s="48"/>
      <c r="AD530">
        <v>0</v>
      </c>
      <c r="AE530" t="s">
        <v>932</v>
      </c>
      <c r="AF530">
        <v>0</v>
      </c>
      <c r="AI530" t="s">
        <v>933</v>
      </c>
      <c r="AJ530" t="s">
        <v>934</v>
      </c>
      <c r="AM530" t="s">
        <v>935</v>
      </c>
      <c r="AN530" t="s">
        <v>936</v>
      </c>
      <c r="AP530">
        <v>0</v>
      </c>
      <c r="AQ530">
        <v>0</v>
      </c>
      <c r="AS530">
        <v>32.24</v>
      </c>
      <c r="AT530" s="47" t="e">
        <f t="shared" si="155"/>
        <v>#N/A</v>
      </c>
      <c r="AU530" s="48" t="e">
        <f t="shared" si="156"/>
        <v>#N/A</v>
      </c>
      <c r="AV530" s="48"/>
      <c r="AW530" s="48"/>
      <c r="AX530">
        <v>2</v>
      </c>
      <c r="AY530">
        <v>0</v>
      </c>
      <c r="BK530" s="43" t="e">
        <f t="shared" si="148"/>
        <v>#N/A</v>
      </c>
      <c r="BL530" s="9">
        <v>0</v>
      </c>
      <c r="BM530" s="45"/>
      <c r="BN530" s="48"/>
      <c r="BO530"/>
      <c r="BP530"/>
      <c r="BQ530" t="str">
        <f t="shared" si="151"/>
        <v/>
      </c>
      <c r="BR530" t="str">
        <f t="shared" si="152"/>
        <v/>
      </c>
      <c r="BS530" t="str">
        <f t="shared" si="153"/>
        <v/>
      </c>
      <c r="BT530">
        <v>38.69</v>
      </c>
      <c r="CB530">
        <v>100</v>
      </c>
      <c r="CC530">
        <v>100</v>
      </c>
      <c r="CD530" t="s">
        <v>960</v>
      </c>
      <c r="CE530">
        <v>0</v>
      </c>
      <c r="CI530">
        <v>0</v>
      </c>
      <c r="CJ530">
        <v>0</v>
      </c>
      <c r="CM530">
        <v>0</v>
      </c>
      <c r="CO530">
        <v>0</v>
      </c>
      <c r="CP530">
        <v>0</v>
      </c>
      <c r="CQ530">
        <v>0</v>
      </c>
      <c r="CT530">
        <v>0</v>
      </c>
      <c r="CU530">
        <v>0</v>
      </c>
      <c r="CV530">
        <v>0</v>
      </c>
      <c r="CW530" t="e">
        <f>VLOOKUP(A530,'[1]NOUVEAUX TARIFS'!$A$1:$E$467,5,FALSE)</f>
        <v>#N/A</v>
      </c>
    </row>
    <row r="531" spans="1:101" hidden="1">
      <c r="A531" t="s">
        <v>2412</v>
      </c>
      <c r="D531" t="s">
        <v>2413</v>
      </c>
      <c r="S531" s="36" t="e">
        <f>VLOOKUP(N531,'[1]Stock définitif au 31122021'!$A$3:$G$422,5,FALSE)</f>
        <v>#N/A</v>
      </c>
      <c r="T531" s="36" t="e">
        <f>VLOOKUP(N531,'[1]Stock définitif au 31122021'!$A$3:$G$422,6,FALSE)</f>
        <v>#N/A</v>
      </c>
      <c r="U531" s="36" t="e">
        <f>VLOOKUP(N531,'[1]Stock définitif au 31122021'!$A$3:$G$422,3,FALSE)</f>
        <v>#N/A</v>
      </c>
      <c r="V531">
        <v>31.92</v>
      </c>
      <c r="W531">
        <v>31.92</v>
      </c>
      <c r="X531" s="45">
        <v>31.92</v>
      </c>
      <c r="Y531" s="46"/>
      <c r="Z531" s="46"/>
      <c r="AB531" s="41">
        <v>31.92</v>
      </c>
      <c r="AC531" s="42" t="s">
        <v>2917</v>
      </c>
      <c r="AS531">
        <v>32.24</v>
      </c>
      <c r="AT531" s="47">
        <f t="shared" si="155"/>
        <v>39.900000000000006</v>
      </c>
      <c r="AU531" s="48">
        <f t="shared" si="156"/>
        <v>39.900000000000006</v>
      </c>
      <c r="AV531" s="48"/>
      <c r="AW531" s="48"/>
      <c r="BK531" s="43">
        <f t="shared" si="148"/>
        <v>0.23759305210918125</v>
      </c>
      <c r="BL531" s="9">
        <f t="shared" ref="BL531:BL538" si="157">AS531/V531</f>
        <v>1.0100250626566416</v>
      </c>
      <c r="BM531" s="45">
        <v>1.25</v>
      </c>
      <c r="BN531" s="48">
        <v>1.25</v>
      </c>
      <c r="BO531"/>
      <c r="BP531"/>
      <c r="BQ531" t="str">
        <f t="shared" si="151"/>
        <v/>
      </c>
      <c r="BR531" t="str">
        <f t="shared" si="152"/>
        <v/>
      </c>
      <c r="BS531" t="str">
        <f t="shared" si="153"/>
        <v/>
      </c>
      <c r="CD531" t="s">
        <v>960</v>
      </c>
      <c r="CW531" t="e">
        <f>VLOOKUP(A531,'[1]NOUVEAUX TARIFS'!$A$1:$E$467,5,FALSE)</f>
        <v>#N/A</v>
      </c>
    </row>
    <row r="532" spans="1:101" hidden="1">
      <c r="A532" t="s">
        <v>2162</v>
      </c>
      <c r="C532" t="str">
        <f>VLOOKUP(A532,'[1]PRIX D''ACHAT A JOUR'!$A$1:$C$477,3,FALSE)</f>
        <v>AN</v>
      </c>
      <c r="D532" t="s">
        <v>2163</v>
      </c>
      <c r="E532">
        <v>12</v>
      </c>
      <c r="F532" t="s">
        <v>1207</v>
      </c>
      <c r="G532">
        <v>3</v>
      </c>
      <c r="H532" t="s">
        <v>1618</v>
      </c>
      <c r="M532" t="s">
        <v>2155</v>
      </c>
      <c r="N532" t="s">
        <v>2164</v>
      </c>
      <c r="O532" t="s">
        <v>2165</v>
      </c>
      <c r="Q532">
        <v>1</v>
      </c>
      <c r="R532">
        <v>1</v>
      </c>
      <c r="S532" s="36" t="e">
        <f>VLOOKUP(N532,'[1]Stock définitif au 31122021'!$A$3:$G$422,5,FALSE)</f>
        <v>#N/A</v>
      </c>
      <c r="T532" s="36" t="e">
        <f>VLOOKUP(N532,'[1]Stock définitif au 31122021'!$A$3:$G$422,6,FALSE)</f>
        <v>#N/A</v>
      </c>
      <c r="U532" s="36" t="e">
        <f>VLOOKUP(N532,'[1]Stock définitif au 31122021'!$A$3:$G$422,3,FALSE)</f>
        <v>#N/A</v>
      </c>
      <c r="V532">
        <v>31.922449999999998</v>
      </c>
      <c r="W532">
        <v>31.922449999999998</v>
      </c>
      <c r="X532" s="45">
        <f>VLOOKUP(A532,'[1]PRIX D''ACHAT A JOUR'!$A$1:$G$477,7,FALSE)</f>
        <v>31.922449999999998</v>
      </c>
      <c r="Y532" s="46"/>
      <c r="Z532" s="46"/>
      <c r="AB532" s="41">
        <f t="shared" ref="AB532:AB537" si="158">X532</f>
        <v>31.922449999999998</v>
      </c>
      <c r="AC532" s="42" t="s">
        <v>2917</v>
      </c>
      <c r="AD532">
        <v>28.63</v>
      </c>
      <c r="AE532" t="s">
        <v>932</v>
      </c>
      <c r="AF532">
        <v>0</v>
      </c>
      <c r="AI532" t="s">
        <v>933</v>
      </c>
      <c r="AJ532" t="s">
        <v>934</v>
      </c>
      <c r="AM532" t="s">
        <v>935</v>
      </c>
      <c r="AN532" t="s">
        <v>936</v>
      </c>
      <c r="AP532">
        <v>0</v>
      </c>
      <c r="AQ532">
        <v>0</v>
      </c>
      <c r="AS532">
        <v>42.95</v>
      </c>
      <c r="AT532" s="47">
        <f t="shared" si="155"/>
        <v>47.883674999999997</v>
      </c>
      <c r="AU532" s="48">
        <f t="shared" si="156"/>
        <v>47.883674999999997</v>
      </c>
      <c r="AV532" s="48"/>
      <c r="AW532" s="48"/>
      <c r="AX532">
        <v>2</v>
      </c>
      <c r="AY532">
        <v>0</v>
      </c>
      <c r="BK532" s="43">
        <f t="shared" si="148"/>
        <v>0.11487019790454001</v>
      </c>
      <c r="BL532" s="9">
        <f t="shared" si="157"/>
        <v>1.3454481094026307</v>
      </c>
      <c r="BM532" s="45">
        <v>1.5</v>
      </c>
      <c r="BN532" s="48">
        <v>1.5</v>
      </c>
      <c r="BO532"/>
      <c r="BP532"/>
      <c r="BQ532" t="str">
        <f t="shared" si="151"/>
        <v/>
      </c>
      <c r="BR532" t="str">
        <f t="shared" si="152"/>
        <v/>
      </c>
      <c r="BS532" t="str">
        <f t="shared" si="153"/>
        <v/>
      </c>
      <c r="BT532">
        <v>51.54</v>
      </c>
      <c r="CB532">
        <v>100</v>
      </c>
      <c r="CC532">
        <v>100</v>
      </c>
      <c r="CD532" t="s">
        <v>951</v>
      </c>
      <c r="CE532">
        <v>0</v>
      </c>
      <c r="CI532">
        <v>0</v>
      </c>
      <c r="CJ532">
        <v>0</v>
      </c>
      <c r="CM532">
        <v>0</v>
      </c>
      <c r="CO532">
        <v>0</v>
      </c>
      <c r="CP532">
        <v>0</v>
      </c>
      <c r="CQ532">
        <v>0</v>
      </c>
      <c r="CT532">
        <v>0</v>
      </c>
      <c r="CU532">
        <v>0</v>
      </c>
      <c r="CV532">
        <v>0</v>
      </c>
      <c r="CW532" t="e">
        <f>VLOOKUP(A532,'[1]NOUVEAUX TARIFS'!$A$1:$E$467,5,FALSE)</f>
        <v>#N/A</v>
      </c>
    </row>
    <row r="533" spans="1:101" hidden="1">
      <c r="A533" t="s">
        <v>2166</v>
      </c>
      <c r="C533" t="str">
        <f>VLOOKUP(A533,'[1]PRIX D''ACHAT A JOUR'!$A$1:$C$477,3,FALSE)</f>
        <v>AN</v>
      </c>
      <c r="D533" t="s">
        <v>2167</v>
      </c>
      <c r="E533">
        <v>12</v>
      </c>
      <c r="F533" t="s">
        <v>1207</v>
      </c>
      <c r="G533">
        <v>3</v>
      </c>
      <c r="H533" t="s">
        <v>1618</v>
      </c>
      <c r="M533" t="s">
        <v>2155</v>
      </c>
      <c r="N533" t="s">
        <v>2168</v>
      </c>
      <c r="O533" t="s">
        <v>2169</v>
      </c>
      <c r="Q533">
        <v>1</v>
      </c>
      <c r="R533">
        <v>1</v>
      </c>
      <c r="S533" s="36" t="e">
        <f>VLOOKUP(N533,'[1]Stock définitif au 31122021'!$A$3:$G$422,5,FALSE)</f>
        <v>#N/A</v>
      </c>
      <c r="T533" s="36" t="e">
        <f>VLOOKUP(N533,'[1]Stock définitif au 31122021'!$A$3:$G$422,6,FALSE)</f>
        <v>#N/A</v>
      </c>
      <c r="U533" s="36" t="e">
        <f>VLOOKUP(N533,'[1]Stock définitif au 31122021'!$A$3:$G$422,3,FALSE)</f>
        <v>#N/A</v>
      </c>
      <c r="V533">
        <v>32.245800000000003</v>
      </c>
      <c r="W533">
        <v>32.245800000000003</v>
      </c>
      <c r="X533" s="45">
        <f>VLOOKUP(A533,'[1]PRIX D''ACHAT A JOUR'!$A$1:$G$477,7,FALSE)</f>
        <v>32.245800000000003</v>
      </c>
      <c r="Y533" s="46"/>
      <c r="Z533" s="46"/>
      <c r="AB533" s="41">
        <f t="shared" si="158"/>
        <v>32.245800000000003</v>
      </c>
      <c r="AC533" s="42" t="s">
        <v>2917</v>
      </c>
      <c r="AD533">
        <v>28.92</v>
      </c>
      <c r="AE533" t="s">
        <v>932</v>
      </c>
      <c r="AF533">
        <v>0</v>
      </c>
      <c r="AI533" t="s">
        <v>933</v>
      </c>
      <c r="AJ533" t="s">
        <v>934</v>
      </c>
      <c r="AM533" t="s">
        <v>935</v>
      </c>
      <c r="AN533" t="s">
        <v>936</v>
      </c>
      <c r="AP533">
        <v>0</v>
      </c>
      <c r="AQ533">
        <v>0</v>
      </c>
      <c r="AS533">
        <v>43.38</v>
      </c>
      <c r="AT533" s="47">
        <f t="shared" si="155"/>
        <v>48.368700000000004</v>
      </c>
      <c r="AU533" s="48">
        <f t="shared" si="156"/>
        <v>48.368700000000004</v>
      </c>
      <c r="AV533" s="48"/>
      <c r="AW533" s="48"/>
      <c r="AX533">
        <v>2</v>
      </c>
      <c r="AY533">
        <v>0</v>
      </c>
      <c r="BK533" s="43">
        <f t="shared" si="148"/>
        <v>0.11500000000000003</v>
      </c>
      <c r="BL533" s="9">
        <f t="shared" si="157"/>
        <v>1.3452914798206277</v>
      </c>
      <c r="BM533" s="45">
        <v>1.5</v>
      </c>
      <c r="BN533" s="48">
        <v>1.5</v>
      </c>
      <c r="BO533"/>
      <c r="BP533"/>
      <c r="BQ533" t="str">
        <f t="shared" si="151"/>
        <v/>
      </c>
      <c r="BR533" t="str">
        <f t="shared" si="152"/>
        <v/>
      </c>
      <c r="BS533" t="str">
        <f t="shared" si="153"/>
        <v/>
      </c>
      <c r="BT533">
        <v>52.06</v>
      </c>
      <c r="CB533">
        <v>100</v>
      </c>
      <c r="CC533">
        <v>100</v>
      </c>
      <c r="CD533" t="s">
        <v>951</v>
      </c>
      <c r="CE533">
        <v>0</v>
      </c>
      <c r="CI533">
        <v>0</v>
      </c>
      <c r="CJ533">
        <v>0</v>
      </c>
      <c r="CM533">
        <v>0</v>
      </c>
      <c r="CO533">
        <v>0</v>
      </c>
      <c r="CP533">
        <v>0</v>
      </c>
      <c r="CQ533">
        <v>0</v>
      </c>
      <c r="CT533">
        <v>0</v>
      </c>
      <c r="CU533">
        <v>0</v>
      </c>
      <c r="CV533">
        <v>0</v>
      </c>
      <c r="CW533" t="e">
        <f>VLOOKUP(A533,'[1]NOUVEAUX TARIFS'!$A$1:$E$467,5,FALSE)</f>
        <v>#N/A</v>
      </c>
    </row>
    <row r="534" spans="1:101" hidden="1">
      <c r="A534" t="s">
        <v>2170</v>
      </c>
      <c r="C534" t="str">
        <f>VLOOKUP(A534,'[1]PRIX D''ACHAT A JOUR'!$A$1:$C$477,3,FALSE)</f>
        <v>AN</v>
      </c>
      <c r="D534" t="s">
        <v>2171</v>
      </c>
      <c r="E534">
        <v>12</v>
      </c>
      <c r="F534" t="s">
        <v>1207</v>
      </c>
      <c r="G534">
        <v>3</v>
      </c>
      <c r="H534" t="s">
        <v>1618</v>
      </c>
      <c r="M534" t="s">
        <v>2155</v>
      </c>
      <c r="N534" t="s">
        <v>2172</v>
      </c>
      <c r="O534" t="s">
        <v>2173</v>
      </c>
      <c r="Q534">
        <v>1</v>
      </c>
      <c r="R534">
        <v>1</v>
      </c>
      <c r="S534" s="36" t="e">
        <f>VLOOKUP(N534,'[1]Stock définitif au 31122021'!$A$3:$G$422,5,FALSE)</f>
        <v>#N/A</v>
      </c>
      <c r="T534" s="36" t="e">
        <f>VLOOKUP(N534,'[1]Stock définitif au 31122021'!$A$3:$G$422,6,FALSE)</f>
        <v>#N/A</v>
      </c>
      <c r="U534" s="36" t="e">
        <f>VLOOKUP(N534,'[1]Stock définitif au 31122021'!$A$3:$G$422,3,FALSE)</f>
        <v>#N/A</v>
      </c>
      <c r="V534">
        <v>33.594949999999997</v>
      </c>
      <c r="W534">
        <v>33.594949999999997</v>
      </c>
      <c r="X534" s="45">
        <f>VLOOKUP(A534,'[1]PRIX D''ACHAT A JOUR'!$A$1:$G$477,7,FALSE)</f>
        <v>33.594949999999997</v>
      </c>
      <c r="Y534" s="46"/>
      <c r="Z534" s="46"/>
      <c r="AB534" s="41">
        <f t="shared" si="158"/>
        <v>33.594949999999997</v>
      </c>
      <c r="AC534" s="42" t="s">
        <v>2917</v>
      </c>
      <c r="AD534">
        <v>30.13</v>
      </c>
      <c r="AE534" t="s">
        <v>932</v>
      </c>
      <c r="AF534">
        <v>0</v>
      </c>
      <c r="AI534" t="s">
        <v>933</v>
      </c>
      <c r="AJ534" t="s">
        <v>934</v>
      </c>
      <c r="AM534" t="s">
        <v>935</v>
      </c>
      <c r="AN534" t="s">
        <v>936</v>
      </c>
      <c r="AP534">
        <v>0</v>
      </c>
      <c r="AQ534">
        <v>0</v>
      </c>
      <c r="AS534">
        <v>45.2</v>
      </c>
      <c r="AT534" s="47">
        <f t="shared" si="155"/>
        <v>50.392424999999996</v>
      </c>
      <c r="AU534" s="48">
        <f t="shared" si="156"/>
        <v>50.392424999999996</v>
      </c>
      <c r="AV534" s="48"/>
      <c r="AW534" s="48"/>
      <c r="AX534">
        <v>2</v>
      </c>
      <c r="AY534">
        <v>0</v>
      </c>
      <c r="BK534" s="43">
        <f t="shared" si="148"/>
        <v>0.11487665929203524</v>
      </c>
      <c r="BL534" s="9">
        <f t="shared" si="157"/>
        <v>1.3454403117135167</v>
      </c>
      <c r="BM534" s="45">
        <v>1.5</v>
      </c>
      <c r="BN534" s="48">
        <v>1.5</v>
      </c>
      <c r="BO534"/>
      <c r="BP534"/>
      <c r="BQ534" t="str">
        <f t="shared" si="151"/>
        <v/>
      </c>
      <c r="BR534" t="str">
        <f t="shared" si="152"/>
        <v/>
      </c>
      <c r="BS534" t="str">
        <f t="shared" si="153"/>
        <v/>
      </c>
      <c r="BT534">
        <v>54.24</v>
      </c>
      <c r="CB534">
        <v>100</v>
      </c>
      <c r="CC534">
        <v>100</v>
      </c>
      <c r="CD534" t="s">
        <v>951</v>
      </c>
      <c r="CE534">
        <v>0</v>
      </c>
      <c r="CI534">
        <v>0</v>
      </c>
      <c r="CJ534">
        <v>0</v>
      </c>
      <c r="CM534">
        <v>0</v>
      </c>
      <c r="CO534">
        <v>0</v>
      </c>
      <c r="CP534">
        <v>0</v>
      </c>
      <c r="CQ534">
        <v>0</v>
      </c>
      <c r="CT534">
        <v>0</v>
      </c>
      <c r="CU534">
        <v>0</v>
      </c>
      <c r="CV534">
        <v>0</v>
      </c>
      <c r="CW534" t="e">
        <f>VLOOKUP(A534,'[1]NOUVEAUX TARIFS'!$A$1:$E$467,5,FALSE)</f>
        <v>#N/A</v>
      </c>
    </row>
    <row r="535" spans="1:101" hidden="1">
      <c r="A535" t="s">
        <v>2174</v>
      </c>
      <c r="C535" t="str">
        <f>VLOOKUP(A535,'[1]PRIX D''ACHAT A JOUR'!$A$1:$C$477,3,FALSE)</f>
        <v>AN</v>
      </c>
      <c r="D535" t="s">
        <v>2175</v>
      </c>
      <c r="E535">
        <v>12</v>
      </c>
      <c r="F535" t="s">
        <v>1207</v>
      </c>
      <c r="G535">
        <v>3</v>
      </c>
      <c r="H535" t="s">
        <v>1618</v>
      </c>
      <c r="M535" t="s">
        <v>2155</v>
      </c>
      <c r="N535" t="s">
        <v>2176</v>
      </c>
      <c r="O535" t="s">
        <v>2177</v>
      </c>
      <c r="Q535">
        <v>1</v>
      </c>
      <c r="R535">
        <v>1</v>
      </c>
      <c r="S535" s="36" t="e">
        <f>VLOOKUP(N535,'[1]Stock définitif au 31122021'!$A$3:$G$422,5,FALSE)</f>
        <v>#N/A</v>
      </c>
      <c r="T535" s="36" t="e">
        <f>VLOOKUP(N535,'[1]Stock définitif au 31122021'!$A$3:$G$422,6,FALSE)</f>
        <v>#N/A</v>
      </c>
      <c r="U535" s="36" t="e">
        <f>VLOOKUP(N535,'[1]Stock définitif au 31122021'!$A$3:$G$422,3,FALSE)</f>
        <v>#N/A</v>
      </c>
      <c r="V535">
        <v>35.345500000000001</v>
      </c>
      <c r="W535">
        <v>35.345500000000001</v>
      </c>
      <c r="X535" s="45">
        <f>VLOOKUP(A535,'[1]PRIX D''ACHAT A JOUR'!$A$1:$G$477,7,FALSE)</f>
        <v>35.345500000000001</v>
      </c>
      <c r="Y535" s="46"/>
      <c r="Z535" s="46"/>
      <c r="AB535" s="41">
        <f t="shared" si="158"/>
        <v>35.345500000000001</v>
      </c>
      <c r="AC535" s="42" t="s">
        <v>2917</v>
      </c>
      <c r="AD535">
        <v>31.7</v>
      </c>
      <c r="AE535" t="s">
        <v>932</v>
      </c>
      <c r="AF535">
        <v>0</v>
      </c>
      <c r="AI535" t="s">
        <v>933</v>
      </c>
      <c r="AJ535" t="s">
        <v>934</v>
      </c>
      <c r="AM535" t="s">
        <v>935</v>
      </c>
      <c r="AN535" t="s">
        <v>936</v>
      </c>
      <c r="AP535">
        <v>0</v>
      </c>
      <c r="AQ535">
        <v>0</v>
      </c>
      <c r="AS535">
        <v>47.55</v>
      </c>
      <c r="AT535" s="47">
        <f t="shared" si="155"/>
        <v>53.018250000000002</v>
      </c>
      <c r="AU535" s="48">
        <f t="shared" si="156"/>
        <v>53.018250000000002</v>
      </c>
      <c r="AV535" s="48"/>
      <c r="AW535" s="48"/>
      <c r="AX535">
        <v>2</v>
      </c>
      <c r="AY535">
        <v>0</v>
      </c>
      <c r="BK535" s="43">
        <f t="shared" si="148"/>
        <v>0.1150000000000001</v>
      </c>
      <c r="BL535" s="9">
        <f t="shared" si="157"/>
        <v>1.3452914798206277</v>
      </c>
      <c r="BM535" s="45">
        <v>1.5</v>
      </c>
      <c r="BN535" s="48">
        <v>1.5</v>
      </c>
      <c r="BO535"/>
      <c r="BP535"/>
      <c r="BQ535" t="str">
        <f t="shared" si="151"/>
        <v/>
      </c>
      <c r="BR535" t="str">
        <f t="shared" si="152"/>
        <v/>
      </c>
      <c r="BS535" t="str">
        <f t="shared" si="153"/>
        <v/>
      </c>
      <c r="BT535">
        <v>57.06</v>
      </c>
      <c r="CB535">
        <v>100</v>
      </c>
      <c r="CC535">
        <v>100</v>
      </c>
      <c r="CD535" t="s">
        <v>951</v>
      </c>
      <c r="CE535">
        <v>0</v>
      </c>
      <c r="CI535">
        <v>0</v>
      </c>
      <c r="CJ535">
        <v>0</v>
      </c>
      <c r="CM535">
        <v>0</v>
      </c>
      <c r="CO535">
        <v>0</v>
      </c>
      <c r="CP535">
        <v>0</v>
      </c>
      <c r="CQ535">
        <v>0</v>
      </c>
      <c r="CT535">
        <v>0</v>
      </c>
      <c r="CU535">
        <v>0</v>
      </c>
      <c r="CV535">
        <v>0</v>
      </c>
      <c r="CW535" t="e">
        <f>VLOOKUP(A535,'[1]NOUVEAUX TARIFS'!$A$1:$E$467,5,FALSE)</f>
        <v>#N/A</v>
      </c>
    </row>
    <row r="536" spans="1:101" hidden="1">
      <c r="A536" t="s">
        <v>2178</v>
      </c>
      <c r="C536" t="str">
        <f>VLOOKUP(A536,'[1]PRIX D''ACHAT A JOUR'!$A$1:$C$477,3,FALSE)</f>
        <v>AN</v>
      </c>
      <c r="D536" t="s">
        <v>2179</v>
      </c>
      <c r="E536">
        <v>12</v>
      </c>
      <c r="F536" t="s">
        <v>1207</v>
      </c>
      <c r="G536">
        <v>3</v>
      </c>
      <c r="H536" t="s">
        <v>1618</v>
      </c>
      <c r="M536" t="s">
        <v>2155</v>
      </c>
      <c r="N536" t="s">
        <v>2180</v>
      </c>
      <c r="O536" t="s">
        <v>2181</v>
      </c>
      <c r="Q536">
        <v>1</v>
      </c>
      <c r="R536">
        <v>1</v>
      </c>
      <c r="S536" s="36" t="e">
        <f>VLOOKUP(N536,'[1]Stock définitif au 31122021'!$A$3:$G$422,5,FALSE)</f>
        <v>#N/A</v>
      </c>
      <c r="T536" s="36" t="e">
        <f>VLOOKUP(N536,'[1]Stock définitif au 31122021'!$A$3:$G$422,6,FALSE)</f>
        <v>#N/A</v>
      </c>
      <c r="U536" s="36" t="e">
        <f>VLOOKUP(N536,'[1]Stock définitif au 31122021'!$A$3:$G$422,3,FALSE)</f>
        <v>#N/A</v>
      </c>
      <c r="V536">
        <v>39.883550000000007</v>
      </c>
      <c r="W536">
        <v>39.883550000000007</v>
      </c>
      <c r="X536" s="45">
        <f>VLOOKUP(A536,'[1]PRIX D''ACHAT A JOUR'!$A$1:$G$477,7,FALSE)</f>
        <v>39.883550000000007</v>
      </c>
      <c r="Y536" s="46"/>
      <c r="Z536" s="46"/>
      <c r="AB536" s="41">
        <f t="shared" si="158"/>
        <v>39.883550000000007</v>
      </c>
      <c r="AC536" s="42" t="s">
        <v>2917</v>
      </c>
      <c r="AD536">
        <v>35.770000000000003</v>
      </c>
      <c r="AE536" t="s">
        <v>932</v>
      </c>
      <c r="AF536">
        <v>0</v>
      </c>
      <c r="AI536" t="s">
        <v>933</v>
      </c>
      <c r="AJ536" t="s">
        <v>934</v>
      </c>
      <c r="AM536" t="s">
        <v>935</v>
      </c>
      <c r="AN536" t="s">
        <v>936</v>
      </c>
      <c r="AP536">
        <v>0</v>
      </c>
      <c r="AQ536">
        <v>0</v>
      </c>
      <c r="AS536">
        <v>53.66</v>
      </c>
      <c r="AT536" s="47">
        <f t="shared" si="155"/>
        <v>59.825325000000007</v>
      </c>
      <c r="AU536" s="48">
        <f t="shared" si="156"/>
        <v>59.825325000000007</v>
      </c>
      <c r="AV536" s="48"/>
      <c r="AW536" s="48"/>
      <c r="AX536">
        <v>2</v>
      </c>
      <c r="AY536">
        <v>0</v>
      </c>
      <c r="BK536" s="43">
        <f t="shared" si="148"/>
        <v>0.11489610510622457</v>
      </c>
      <c r="BL536" s="9">
        <f t="shared" si="157"/>
        <v>1.3454168447893928</v>
      </c>
      <c r="BM536" s="45">
        <v>1.5</v>
      </c>
      <c r="BN536" s="48">
        <v>1.5</v>
      </c>
      <c r="BO536"/>
      <c r="BP536"/>
      <c r="BQ536" t="str">
        <f t="shared" si="151"/>
        <v/>
      </c>
      <c r="BR536" t="str">
        <f t="shared" si="152"/>
        <v/>
      </c>
      <c r="BS536" t="str">
        <f t="shared" si="153"/>
        <v/>
      </c>
      <c r="BT536">
        <v>64.39</v>
      </c>
      <c r="CB536">
        <v>100</v>
      </c>
      <c r="CC536">
        <v>100</v>
      </c>
      <c r="CD536" t="s">
        <v>951</v>
      </c>
      <c r="CE536">
        <v>0</v>
      </c>
      <c r="CI536">
        <v>0</v>
      </c>
      <c r="CJ536">
        <v>0</v>
      </c>
      <c r="CM536">
        <v>0</v>
      </c>
      <c r="CO536">
        <v>0</v>
      </c>
      <c r="CP536">
        <v>0</v>
      </c>
      <c r="CQ536">
        <v>0</v>
      </c>
      <c r="CT536">
        <v>0</v>
      </c>
      <c r="CU536">
        <v>0</v>
      </c>
      <c r="CV536">
        <v>0</v>
      </c>
      <c r="CW536" t="e">
        <f>VLOOKUP(A536,'[1]NOUVEAUX TARIFS'!$A$1:$E$467,5,FALSE)</f>
        <v>#N/A</v>
      </c>
    </row>
    <row r="537" spans="1:101" hidden="1">
      <c r="A537" t="s">
        <v>2182</v>
      </c>
      <c r="C537" t="str">
        <f>VLOOKUP(A537,'[1]PRIX D''ACHAT A JOUR'!$A$1:$C$477,3,FALSE)</f>
        <v>AN</v>
      </c>
      <c r="D537" t="s">
        <v>2183</v>
      </c>
      <c r="E537">
        <v>12</v>
      </c>
      <c r="F537" t="s">
        <v>1207</v>
      </c>
      <c r="G537">
        <v>3</v>
      </c>
      <c r="H537" t="s">
        <v>1618</v>
      </c>
      <c r="M537" t="s">
        <v>2155</v>
      </c>
      <c r="N537" t="s">
        <v>2184</v>
      </c>
      <c r="O537" t="s">
        <v>2185</v>
      </c>
      <c r="Q537">
        <v>1</v>
      </c>
      <c r="R537">
        <v>1</v>
      </c>
      <c r="S537" s="36" t="e">
        <f>VLOOKUP(N537,'[1]Stock définitif au 31122021'!$A$3:$G$422,5,FALSE)</f>
        <v>#N/A</v>
      </c>
      <c r="T537" s="36" t="e">
        <f>VLOOKUP(N537,'[1]Stock définitif au 31122021'!$A$3:$G$422,6,FALSE)</f>
        <v>#N/A</v>
      </c>
      <c r="U537" s="36" t="e">
        <f>VLOOKUP(N537,'[1]Stock définitif au 31122021'!$A$3:$G$422,3,FALSE)</f>
        <v>#N/A</v>
      </c>
      <c r="V537">
        <v>40.206900000000005</v>
      </c>
      <c r="W537">
        <v>40.206900000000005</v>
      </c>
      <c r="X537" s="45">
        <f>VLOOKUP(A537,'[1]PRIX D''ACHAT A JOUR'!$A$1:$G$477,7,FALSE)</f>
        <v>40.206900000000005</v>
      </c>
      <c r="Y537" s="46"/>
      <c r="Z537" s="46"/>
      <c r="AB537" s="41">
        <f t="shared" si="158"/>
        <v>40.206900000000005</v>
      </c>
      <c r="AC537" s="42" t="s">
        <v>2917</v>
      </c>
      <c r="AD537">
        <v>36.06</v>
      </c>
      <c r="AE537" t="s">
        <v>932</v>
      </c>
      <c r="AF537">
        <v>0</v>
      </c>
      <c r="AI537" t="s">
        <v>933</v>
      </c>
      <c r="AJ537" t="s">
        <v>934</v>
      </c>
      <c r="AM537" t="s">
        <v>935</v>
      </c>
      <c r="AN537" t="s">
        <v>936</v>
      </c>
      <c r="AP537">
        <v>0</v>
      </c>
      <c r="AQ537">
        <v>0</v>
      </c>
      <c r="AS537">
        <v>54.09</v>
      </c>
      <c r="AT537" s="47">
        <f t="shared" si="155"/>
        <v>60.310350000000007</v>
      </c>
      <c r="AU537" s="48">
        <f t="shared" si="156"/>
        <v>60.310350000000007</v>
      </c>
      <c r="AV537" s="48"/>
      <c r="AW537" s="48"/>
      <c r="AX537">
        <v>2</v>
      </c>
      <c r="AY537">
        <v>0</v>
      </c>
      <c r="BK537" s="43">
        <f t="shared" si="148"/>
        <v>0.11500000000000006</v>
      </c>
      <c r="BL537" s="9">
        <f t="shared" si="157"/>
        <v>1.3452914798206277</v>
      </c>
      <c r="BM537" s="45">
        <v>1.5</v>
      </c>
      <c r="BN537" s="48">
        <v>1.5</v>
      </c>
      <c r="BO537"/>
      <c r="BP537"/>
      <c r="BQ537" t="str">
        <f t="shared" si="151"/>
        <v/>
      </c>
      <c r="BR537" t="str">
        <f t="shared" si="152"/>
        <v/>
      </c>
      <c r="BS537" t="str">
        <f t="shared" si="153"/>
        <v/>
      </c>
      <c r="BT537">
        <v>64.91</v>
      </c>
      <c r="CB537">
        <v>100</v>
      </c>
      <c r="CC537">
        <v>100</v>
      </c>
      <c r="CD537" t="s">
        <v>951</v>
      </c>
      <c r="CE537">
        <v>0</v>
      </c>
      <c r="CI537">
        <v>0</v>
      </c>
      <c r="CJ537">
        <v>0</v>
      </c>
      <c r="CM537">
        <v>0</v>
      </c>
      <c r="CO537">
        <v>0</v>
      </c>
      <c r="CP537">
        <v>0</v>
      </c>
      <c r="CQ537">
        <v>0</v>
      </c>
      <c r="CT537">
        <v>0</v>
      </c>
      <c r="CU537">
        <v>0</v>
      </c>
      <c r="CV537">
        <v>0</v>
      </c>
      <c r="CW537" t="e">
        <f>VLOOKUP(A537,'[1]NOUVEAUX TARIFS'!$A$1:$E$467,5,FALSE)</f>
        <v>#N/A</v>
      </c>
    </row>
    <row r="538" spans="1:101">
      <c r="A538" t="s">
        <v>786</v>
      </c>
      <c r="C538" t="str">
        <f>VLOOKUP(A538,'[1]PRIX D''ACHAT A JOUR'!$A$1:$C$477,3,FALSE)</f>
        <v>AS</v>
      </c>
      <c r="D538" t="s">
        <v>787</v>
      </c>
      <c r="E538">
        <v>16</v>
      </c>
      <c r="F538" t="s">
        <v>1031</v>
      </c>
      <c r="G538">
        <v>10</v>
      </c>
      <c r="H538" t="s">
        <v>1031</v>
      </c>
      <c r="M538" t="s">
        <v>1755</v>
      </c>
      <c r="N538" t="s">
        <v>786</v>
      </c>
      <c r="O538" t="s">
        <v>787</v>
      </c>
      <c r="P538" t="s">
        <v>931</v>
      </c>
      <c r="Q538">
        <v>1</v>
      </c>
      <c r="R538">
        <v>0</v>
      </c>
      <c r="S538" s="36">
        <f>VLOOKUP(N538,'[1]Stock définitif au 31122021'!$A$3:$G$422,5,FALSE)</f>
        <v>15</v>
      </c>
      <c r="T538" s="36">
        <f>VLOOKUP(N538,'[1]Stock définitif au 31122021'!$A$3:$G$422,6,FALSE)</f>
        <v>97.81</v>
      </c>
      <c r="U538" s="36" t="str">
        <f>VLOOKUP(N538,'[1]Stock définitif au 31122021'!$A$3:$G$422,3,FALSE)</f>
        <v>AS</v>
      </c>
      <c r="V538">
        <v>97.81</v>
      </c>
      <c r="W538">
        <f>VLOOKUP(A538,'[1]EXPORT ARTICLES 03012022'!$A$1:$R$883,18,FALSE)</f>
        <v>97.81</v>
      </c>
      <c r="X538" s="45">
        <f>VLOOKUP(A538,'[1]PRIX D''ACHAT A JOUR'!$A$1:$G$477,7,FALSE)</f>
        <v>97.81</v>
      </c>
      <c r="Y538" s="46"/>
      <c r="Z538" s="46"/>
      <c r="AB538" s="41">
        <f>+X538</f>
        <v>97.81</v>
      </c>
      <c r="AC538" s="42" t="s">
        <v>2917</v>
      </c>
      <c r="AD538">
        <v>97.81</v>
      </c>
      <c r="AE538" t="s">
        <v>932</v>
      </c>
      <c r="AF538">
        <v>0</v>
      </c>
      <c r="AI538" t="s">
        <v>933</v>
      </c>
      <c r="AJ538" t="s">
        <v>934</v>
      </c>
      <c r="AM538" t="s">
        <v>935</v>
      </c>
      <c r="AN538" t="s">
        <v>936</v>
      </c>
      <c r="AP538">
        <v>0</v>
      </c>
      <c r="AQ538">
        <v>0</v>
      </c>
      <c r="AS538">
        <v>119.44</v>
      </c>
      <c r="AT538" s="47">
        <f t="shared" si="155"/>
        <v>122.2625</v>
      </c>
      <c r="AU538" s="60">
        <f t="shared" si="156"/>
        <v>122.2625</v>
      </c>
      <c r="AV538" s="48"/>
      <c r="AW538" s="48"/>
      <c r="AX538">
        <v>2</v>
      </c>
      <c r="AY538">
        <v>0</v>
      </c>
      <c r="BK538" s="43">
        <f t="shared" si="148"/>
        <v>2.3631111855324894E-2</v>
      </c>
      <c r="BL538" s="9">
        <f t="shared" si="157"/>
        <v>1.2211430324097741</v>
      </c>
      <c r="BM538" s="45">
        <v>1.25</v>
      </c>
      <c r="BN538" s="48">
        <v>1.25</v>
      </c>
      <c r="BO538"/>
      <c r="BP538">
        <f>VLOOKUP(A538,'[1]Synthèse ventes 2021'!$A$1:$C$457,3,FALSE)</f>
        <v>2</v>
      </c>
      <c r="BQ538">
        <f t="shared" si="151"/>
        <v>230.83159999999998</v>
      </c>
      <c r="BR538">
        <f t="shared" si="152"/>
        <v>288.53949999999998</v>
      </c>
      <c r="BS538">
        <f t="shared" si="153"/>
        <v>57.707899999999995</v>
      </c>
      <c r="BT538">
        <v>143.33000000000001</v>
      </c>
      <c r="BV538">
        <v>1</v>
      </c>
      <c r="BW538">
        <v>475</v>
      </c>
      <c r="CB538">
        <v>100</v>
      </c>
      <c r="CC538">
        <v>100</v>
      </c>
      <c r="CD538" t="s">
        <v>937</v>
      </c>
      <c r="CE538">
        <v>0</v>
      </c>
      <c r="CI538">
        <v>0</v>
      </c>
      <c r="CJ538">
        <v>0</v>
      </c>
      <c r="CM538">
        <v>0</v>
      </c>
      <c r="CO538">
        <v>0</v>
      </c>
      <c r="CP538">
        <v>0</v>
      </c>
      <c r="CQ538">
        <v>0</v>
      </c>
      <c r="CT538">
        <v>0</v>
      </c>
      <c r="CU538">
        <v>0</v>
      </c>
      <c r="CV538">
        <v>0</v>
      </c>
      <c r="CW538">
        <f>VLOOKUP(A538,'[1]NOUVEAUX TARIFS'!$A$1:$E$467,5,FALSE)</f>
        <v>122.2625</v>
      </c>
    </row>
    <row r="539" spans="1:101">
      <c r="A539" t="s">
        <v>270</v>
      </c>
      <c r="C539" t="e">
        <f>VLOOKUP(A539,'[1]PRIX D''ACHAT A JOUR'!$A$1:$C$477,3,FALSE)</f>
        <v>#N/A</v>
      </c>
      <c r="D539" t="s">
        <v>271</v>
      </c>
      <c r="E539">
        <v>5</v>
      </c>
      <c r="F539" t="s">
        <v>927</v>
      </c>
      <c r="G539">
        <v>1</v>
      </c>
      <c r="H539" t="s">
        <v>927</v>
      </c>
      <c r="K539">
        <v>2</v>
      </c>
      <c r="L539" t="s">
        <v>942</v>
      </c>
      <c r="M539" t="s">
        <v>943</v>
      </c>
      <c r="N539" t="s">
        <v>944</v>
      </c>
      <c r="O539" t="s">
        <v>945</v>
      </c>
      <c r="Q539">
        <v>1</v>
      </c>
      <c r="R539">
        <v>0</v>
      </c>
      <c r="S539" s="36" t="e">
        <f>VLOOKUP(N539,'[1]Stock définitif au 31122021'!$A$3:$G$422,5,FALSE)</f>
        <v>#N/A</v>
      </c>
      <c r="T539" s="36" t="e">
        <f>VLOOKUP(N539,'[1]Stock définitif au 31122021'!$A$3:$G$422,6,FALSE)</f>
        <v>#N/A</v>
      </c>
      <c r="U539" s="36" t="e">
        <f>VLOOKUP(N539,'[1]Stock définitif au 31122021'!$A$3:$G$422,3,FALSE)</f>
        <v>#N/A</v>
      </c>
      <c r="V539">
        <v>0</v>
      </c>
      <c r="W539">
        <f>VLOOKUP(A539,'[1]EXPORT ARTICLES 03012022'!$A$1:$R$883,18,FALSE)</f>
        <v>0</v>
      </c>
      <c r="X539" s="45">
        <f>VLOOKUP(A539,'[1]NOMENCLATURE 2801'!$B$1:$P$3420,14,FALSE)</f>
        <v>59.24</v>
      </c>
      <c r="Y539" s="46">
        <v>0</v>
      </c>
      <c r="Z539" s="46"/>
      <c r="AB539" s="42">
        <f>VLOOKUP(A539,'[1]NOMENCLATURE 2801'!$B$1:$P$3420,15,FALSE)</f>
        <v>59.24</v>
      </c>
      <c r="AC539" s="42" t="s">
        <v>2917</v>
      </c>
      <c r="AD539">
        <v>0</v>
      </c>
      <c r="AE539" t="s">
        <v>932</v>
      </c>
      <c r="AF539">
        <v>0</v>
      </c>
      <c r="AI539" t="s">
        <v>933</v>
      </c>
      <c r="AJ539" t="s">
        <v>934</v>
      </c>
      <c r="AM539" t="s">
        <v>935</v>
      </c>
      <c r="AN539" t="s">
        <v>936</v>
      </c>
      <c r="AO539">
        <v>1</v>
      </c>
      <c r="AP539">
        <v>0</v>
      </c>
      <c r="AQ539">
        <v>0</v>
      </c>
      <c r="AS539">
        <v>124</v>
      </c>
      <c r="AT539" s="47">
        <f>VLOOKUP(A539,'[1]NOMENCLATURE 2801'!$B$1:$V$3418,20,FALSE)</f>
        <v>122.72</v>
      </c>
      <c r="AU539" s="48">
        <f>VLOOKUP(A539,'[1]NOMENCLATURE 2801'!$B$1:$V$3418,21,FALSE)</f>
        <v>122.72</v>
      </c>
      <c r="AV539" s="48">
        <f>VLOOKUP(A539,'STEEVE RESTITUTION'!$A$3:$F$484,6,FALSE)</f>
        <v>77.760000000000005</v>
      </c>
      <c r="AW539" s="48">
        <f t="shared" ref="AW539" si="159">AU539-AV539</f>
        <v>44.959999999999994</v>
      </c>
      <c r="AX539">
        <v>2</v>
      </c>
      <c r="AY539">
        <v>0</v>
      </c>
      <c r="AZ539">
        <v>1</v>
      </c>
      <c r="BB539">
        <v>1</v>
      </c>
      <c r="BC539">
        <v>1</v>
      </c>
      <c r="BD539">
        <v>1</v>
      </c>
      <c r="BE539">
        <v>1</v>
      </c>
      <c r="BF539">
        <v>1</v>
      </c>
      <c r="BK539" s="43">
        <f t="shared" si="148"/>
        <v>-1.0322580645161299E-2</v>
      </c>
      <c r="BL539"/>
      <c r="BM539" s="45">
        <f>AT539/X539</f>
        <v>2.0715732613099256</v>
      </c>
      <c r="BN539" s="48">
        <f>AU539/AB539</f>
        <v>2.0715732613099256</v>
      </c>
      <c r="BO539">
        <v>1</v>
      </c>
      <c r="BP539">
        <f>VLOOKUP(A539,'[1]Synthèse ventes 2021'!$A$1:$C$457,3,FALSE)</f>
        <v>1363</v>
      </c>
      <c r="BQ539">
        <f t="shared" si="151"/>
        <v>95278.061600000001</v>
      </c>
      <c r="BR539">
        <f t="shared" si="152"/>
        <v>197375.48479999998</v>
      </c>
      <c r="BS539">
        <f t="shared" si="153"/>
        <v>102097.42319999998</v>
      </c>
      <c r="BT539">
        <v>148.80000000000001</v>
      </c>
      <c r="BV539">
        <v>1</v>
      </c>
      <c r="BW539">
        <v>115</v>
      </c>
      <c r="CB539">
        <v>100</v>
      </c>
      <c r="CC539">
        <v>100</v>
      </c>
      <c r="CD539" t="s">
        <v>946</v>
      </c>
      <c r="CE539">
        <v>0</v>
      </c>
      <c r="CI539">
        <v>0</v>
      </c>
      <c r="CJ539">
        <v>0</v>
      </c>
      <c r="CM539">
        <v>0</v>
      </c>
      <c r="CO539">
        <v>0</v>
      </c>
      <c r="CP539">
        <v>0</v>
      </c>
      <c r="CQ539">
        <v>0</v>
      </c>
      <c r="CT539">
        <v>0</v>
      </c>
      <c r="CU539">
        <v>0</v>
      </c>
      <c r="CV539">
        <v>0</v>
      </c>
      <c r="CW539">
        <f>VLOOKUP(A539,'[1]NOUVEAUX TARIFS'!$A$1:$E$467,5,FALSE)</f>
        <v>77.760000000000005</v>
      </c>
    </row>
    <row r="540" spans="1:101" hidden="1">
      <c r="A540" t="s">
        <v>2115</v>
      </c>
      <c r="C540" t="e">
        <f>VLOOKUP(A540,'[1]PRIX D''ACHAT A JOUR'!$A$1:$C$477,3,FALSE)</f>
        <v>#N/A</v>
      </c>
      <c r="D540" t="s">
        <v>120</v>
      </c>
      <c r="E540">
        <v>12</v>
      </c>
      <c r="F540" t="s">
        <v>1207</v>
      </c>
      <c r="G540">
        <v>3</v>
      </c>
      <c r="H540" t="s">
        <v>1618</v>
      </c>
      <c r="I540" t="s">
        <v>2094</v>
      </c>
      <c r="J540" t="s">
        <v>2095</v>
      </c>
      <c r="M540" t="s">
        <v>943</v>
      </c>
      <c r="N540" t="s">
        <v>944</v>
      </c>
      <c r="O540" t="s">
        <v>945</v>
      </c>
      <c r="Q540">
        <v>1</v>
      </c>
      <c r="R540">
        <v>0</v>
      </c>
      <c r="S540" s="36" t="e">
        <f>VLOOKUP(N540,'[1]Stock définitif au 31122021'!$A$3:$G$422,5,FALSE)</f>
        <v>#N/A</v>
      </c>
      <c r="T540" s="36" t="e">
        <f>VLOOKUP(N540,'[1]Stock définitif au 31122021'!$A$3:$G$422,6,FALSE)</f>
        <v>#N/A</v>
      </c>
      <c r="U540" s="36" t="e">
        <f>VLOOKUP(N540,'[1]Stock définitif au 31122021'!$A$3:$G$422,3,FALSE)</f>
        <v>#N/A</v>
      </c>
      <c r="V540">
        <v>0</v>
      </c>
      <c r="W540">
        <f>VLOOKUP(A540,'[1]EXPORT ARTICLES 03012022'!$A$1:$R$883,18,FALSE)</f>
        <v>0</v>
      </c>
      <c r="X540" s="45" t="e">
        <f>VLOOKUP(A540,'[1]PRIX D''ACHAT A JOUR'!$A$1:$G$477,7,FALSE)</f>
        <v>#N/A</v>
      </c>
      <c r="Y540" s="46">
        <v>0</v>
      </c>
      <c r="Z540" s="46"/>
      <c r="AB540" s="42" t="e">
        <f>VLOOKUP(A540,'[1]PRIX D''ACHAT A JOUR'!$A$1:$J$477,10,FALSE)</f>
        <v>#N/A</v>
      </c>
      <c r="AC540" s="48"/>
      <c r="AD540">
        <v>0</v>
      </c>
      <c r="AE540" t="s">
        <v>932</v>
      </c>
      <c r="AF540">
        <v>0</v>
      </c>
      <c r="AI540" t="s">
        <v>933</v>
      </c>
      <c r="AJ540" t="s">
        <v>934</v>
      </c>
      <c r="AM540" t="s">
        <v>935</v>
      </c>
      <c r="AN540" t="s">
        <v>936</v>
      </c>
      <c r="AP540">
        <v>0</v>
      </c>
      <c r="AQ540">
        <v>0</v>
      </c>
      <c r="AS540">
        <v>0</v>
      </c>
      <c r="AT540" s="47" t="e">
        <f>X540*BM540</f>
        <v>#N/A</v>
      </c>
      <c r="AU540" s="48" t="e">
        <f>AB540*BN540</f>
        <v>#N/A</v>
      </c>
      <c r="AV540" s="48"/>
      <c r="AW540" s="48"/>
      <c r="AX540">
        <v>2</v>
      </c>
      <c r="AY540">
        <v>0</v>
      </c>
      <c r="AZ540">
        <v>1</v>
      </c>
      <c r="BK540" s="43" t="e">
        <f t="shared" si="148"/>
        <v>#N/A</v>
      </c>
      <c r="BL540" s="9">
        <v>0</v>
      </c>
      <c r="BM540" s="45"/>
      <c r="BN540" s="48"/>
      <c r="BO540">
        <v>1</v>
      </c>
      <c r="BP540">
        <f>VLOOKUP(A540,'[1]Synthèse ventes 2021'!$A$1:$C$457,3,FALSE)</f>
        <v>1</v>
      </c>
      <c r="BQ540"/>
      <c r="BR540"/>
      <c r="BS540"/>
      <c r="BT540">
        <v>0</v>
      </c>
      <c r="CB540">
        <v>100</v>
      </c>
      <c r="CC540">
        <v>100</v>
      </c>
      <c r="CD540" t="s">
        <v>960</v>
      </c>
      <c r="CE540">
        <v>0</v>
      </c>
      <c r="CI540">
        <v>0</v>
      </c>
      <c r="CJ540">
        <v>0</v>
      </c>
      <c r="CM540">
        <v>0</v>
      </c>
      <c r="CO540">
        <v>0</v>
      </c>
      <c r="CP540">
        <v>0</v>
      </c>
      <c r="CQ540">
        <v>0</v>
      </c>
      <c r="CT540">
        <v>0</v>
      </c>
      <c r="CU540">
        <v>0</v>
      </c>
      <c r="CV540">
        <v>0</v>
      </c>
      <c r="CW540" t="e">
        <f>VLOOKUP(A540,'[1]NOUVEAUX TARIFS'!$A$1:$E$467,5,FALSE)</f>
        <v>#N/A</v>
      </c>
    </row>
    <row r="541" spans="1:101" hidden="1">
      <c r="A541" t="s">
        <v>2116</v>
      </c>
      <c r="C541" t="e">
        <f>VLOOKUP(A541,'[1]PRIX D''ACHAT A JOUR'!$A$1:$C$477,3,FALSE)</f>
        <v>#N/A</v>
      </c>
      <c r="D541" t="s">
        <v>2117</v>
      </c>
      <c r="E541">
        <v>12</v>
      </c>
      <c r="F541" t="s">
        <v>1207</v>
      </c>
      <c r="G541">
        <v>3</v>
      </c>
      <c r="H541" t="s">
        <v>1618</v>
      </c>
      <c r="I541" t="s">
        <v>2094</v>
      </c>
      <c r="J541" t="s">
        <v>2095</v>
      </c>
      <c r="M541" t="s">
        <v>943</v>
      </c>
      <c r="N541" t="s">
        <v>944</v>
      </c>
      <c r="O541" t="s">
        <v>945</v>
      </c>
      <c r="Q541">
        <v>1</v>
      </c>
      <c r="R541">
        <v>0</v>
      </c>
      <c r="S541" s="36" t="e">
        <f>VLOOKUP(N541,'[1]Stock définitif au 31122021'!$A$3:$G$422,5,FALSE)</f>
        <v>#N/A</v>
      </c>
      <c r="T541" s="36" t="e">
        <f>VLOOKUP(N541,'[1]Stock définitif au 31122021'!$A$3:$G$422,6,FALSE)</f>
        <v>#N/A</v>
      </c>
      <c r="U541" s="36" t="e">
        <f>VLOOKUP(N541,'[1]Stock définitif au 31122021'!$A$3:$G$422,3,FALSE)</f>
        <v>#N/A</v>
      </c>
      <c r="V541">
        <v>0</v>
      </c>
      <c r="W541">
        <f>VLOOKUP(A541,'[1]EXPORT ARTICLES 03012022'!$A$1:$R$883,18,FALSE)</f>
        <v>0</v>
      </c>
      <c r="X541" s="45" t="e">
        <f>VLOOKUP(A541,'[1]PRIX D''ACHAT A JOUR'!$A$1:$G$477,7,FALSE)</f>
        <v>#N/A</v>
      </c>
      <c r="Y541" s="46">
        <v>0</v>
      </c>
      <c r="Z541" s="46"/>
      <c r="AB541" s="42" t="e">
        <f>VLOOKUP(A541,'[1]PRIX D''ACHAT A JOUR'!$A$1:$J$477,10,FALSE)</f>
        <v>#N/A</v>
      </c>
      <c r="AC541" s="48"/>
      <c r="AD541">
        <v>0</v>
      </c>
      <c r="AE541" t="s">
        <v>932</v>
      </c>
      <c r="AF541">
        <v>0</v>
      </c>
      <c r="AI541" t="s">
        <v>933</v>
      </c>
      <c r="AJ541" t="s">
        <v>934</v>
      </c>
      <c r="AM541" t="s">
        <v>935</v>
      </c>
      <c r="AN541" t="s">
        <v>936</v>
      </c>
      <c r="AP541">
        <v>0</v>
      </c>
      <c r="AQ541">
        <v>0</v>
      </c>
      <c r="AS541">
        <v>0</v>
      </c>
      <c r="AT541" s="47" t="e">
        <f>X541*BM541</f>
        <v>#N/A</v>
      </c>
      <c r="AU541" s="48" t="e">
        <f>AB541*BN541</f>
        <v>#N/A</v>
      </c>
      <c r="AV541" s="48"/>
      <c r="AW541" s="48"/>
      <c r="AX541">
        <v>2</v>
      </c>
      <c r="AY541">
        <v>0</v>
      </c>
      <c r="AZ541">
        <v>1</v>
      </c>
      <c r="BD541">
        <v>1</v>
      </c>
      <c r="BE541">
        <v>1</v>
      </c>
      <c r="BK541" s="43" t="e">
        <f t="shared" si="148"/>
        <v>#N/A</v>
      </c>
      <c r="BL541" s="9">
        <v>0</v>
      </c>
      <c r="BM541" s="45"/>
      <c r="BN541" s="48"/>
      <c r="BO541">
        <v>1</v>
      </c>
      <c r="BP541"/>
      <c r="BQ541" t="str">
        <f t="shared" ref="BQ541:BQ557" si="160">IF(BP541="","",BP541*AB541*1.18)</f>
        <v/>
      </c>
      <c r="BR541" t="str">
        <f t="shared" ref="BR541:BR557" si="161">IF(BP541="","",BP541*AU541*1.18)</f>
        <v/>
      </c>
      <c r="BS541" t="str">
        <f t="shared" ref="BS541:BS557" si="162">IF(BP541="","",BR541-BQ541)</f>
        <v/>
      </c>
      <c r="BT541">
        <v>0</v>
      </c>
      <c r="CB541">
        <v>100</v>
      </c>
      <c r="CC541">
        <v>100</v>
      </c>
      <c r="CD541" t="s">
        <v>960</v>
      </c>
      <c r="CE541">
        <v>0</v>
      </c>
      <c r="CI541">
        <v>0</v>
      </c>
      <c r="CJ541">
        <v>0</v>
      </c>
      <c r="CM541">
        <v>0</v>
      </c>
      <c r="CO541">
        <v>0</v>
      </c>
      <c r="CP541">
        <v>0</v>
      </c>
      <c r="CQ541">
        <v>0</v>
      </c>
      <c r="CT541">
        <v>0</v>
      </c>
      <c r="CU541">
        <v>0</v>
      </c>
      <c r="CV541">
        <v>0</v>
      </c>
      <c r="CW541" t="e">
        <f>VLOOKUP(A541,'[1]NOUVEAUX TARIFS'!$A$1:$E$467,5,FALSE)</f>
        <v>#N/A</v>
      </c>
    </row>
    <row r="542" spans="1:101">
      <c r="A542" t="s">
        <v>266</v>
      </c>
      <c r="C542" t="e">
        <f>VLOOKUP(A542,'[1]PRIX D''ACHAT A JOUR'!$A$1:$C$477,3,FALSE)</f>
        <v>#N/A</v>
      </c>
      <c r="D542" t="s">
        <v>267</v>
      </c>
      <c r="E542">
        <v>5</v>
      </c>
      <c r="F542" t="s">
        <v>927</v>
      </c>
      <c r="G542">
        <v>1</v>
      </c>
      <c r="H542" t="s">
        <v>927</v>
      </c>
      <c r="K542">
        <v>3</v>
      </c>
      <c r="L542" t="s">
        <v>1336</v>
      </c>
      <c r="M542" t="s">
        <v>943</v>
      </c>
      <c r="N542" t="s">
        <v>944</v>
      </c>
      <c r="O542" t="s">
        <v>945</v>
      </c>
      <c r="Q542">
        <v>1</v>
      </c>
      <c r="R542">
        <v>0</v>
      </c>
      <c r="S542" s="36" t="e">
        <f>VLOOKUP(N542,'[1]Stock définitif au 31122021'!$A$3:$G$422,5,FALSE)</f>
        <v>#N/A</v>
      </c>
      <c r="T542" s="36" t="e">
        <f>VLOOKUP(N542,'[1]Stock définitif au 31122021'!$A$3:$G$422,6,FALSE)</f>
        <v>#N/A</v>
      </c>
      <c r="U542" s="36" t="e">
        <f>VLOOKUP(N542,'[1]Stock définitif au 31122021'!$A$3:$G$422,3,FALSE)</f>
        <v>#N/A</v>
      </c>
      <c r="V542">
        <v>0</v>
      </c>
      <c r="W542">
        <f>VLOOKUP(A542,'[1]EXPORT ARTICLES 03012022'!$A$1:$R$883,18,FALSE)</f>
        <v>0</v>
      </c>
      <c r="X542" s="45">
        <f>VLOOKUP(A542,'[1]NOMENCLATURE 2801'!$B$1:$P$3420,14,FALSE)</f>
        <v>64.3</v>
      </c>
      <c r="Y542" s="46">
        <v>0</v>
      </c>
      <c r="Z542" s="46"/>
      <c r="AB542" s="42">
        <f>VLOOKUP(A542,'[1]NOMENCLATURE 2801'!$B$1:$P$3420,15,FALSE)</f>
        <v>63.059999999999995</v>
      </c>
      <c r="AC542" s="42" t="s">
        <v>2917</v>
      </c>
      <c r="AD542">
        <v>0</v>
      </c>
      <c r="AE542" t="s">
        <v>932</v>
      </c>
      <c r="AF542">
        <v>0</v>
      </c>
      <c r="AI542" t="s">
        <v>933</v>
      </c>
      <c r="AJ542" t="s">
        <v>934</v>
      </c>
      <c r="AM542" t="s">
        <v>935</v>
      </c>
      <c r="AN542" t="s">
        <v>936</v>
      </c>
      <c r="AP542">
        <v>0</v>
      </c>
      <c r="AQ542">
        <v>0</v>
      </c>
      <c r="AS542">
        <v>120.54</v>
      </c>
      <c r="AT542" s="47">
        <f>VLOOKUP(A542,'[1]NOMENCLATURE 2801'!$B$1:$V$3418,20,FALSE)</f>
        <v>130.755</v>
      </c>
      <c r="AU542" s="48">
        <f>VLOOKUP(A542,'[1]NOMENCLATURE 2801'!$B$1:$V$3418,21,FALSE)</f>
        <v>127.96499999999999</v>
      </c>
      <c r="AV542" s="48"/>
      <c r="AW542" s="48"/>
      <c r="AX542">
        <v>2</v>
      </c>
      <c r="AY542">
        <v>0</v>
      </c>
      <c r="AZ542">
        <v>1</v>
      </c>
      <c r="BB542">
        <v>1</v>
      </c>
      <c r="BC542">
        <v>1</v>
      </c>
      <c r="BD542">
        <v>1</v>
      </c>
      <c r="BE542">
        <v>1</v>
      </c>
      <c r="BF542">
        <v>1</v>
      </c>
      <c r="BK542" s="43">
        <f t="shared" si="148"/>
        <v>6.159780985564943E-2</v>
      </c>
      <c r="BL542"/>
      <c r="BM542" s="45">
        <f>AT542/X542</f>
        <v>2.0335147744945568</v>
      </c>
      <c r="BN542" s="48">
        <f>AU542/AB542</f>
        <v>2.0292578496669837</v>
      </c>
      <c r="BO542">
        <v>1</v>
      </c>
      <c r="BP542">
        <f>VLOOKUP(A542,'[1]Synthèse ventes 2021'!$A$1:$C$457,3,FALSE)</f>
        <v>290</v>
      </c>
      <c r="BQ542">
        <f t="shared" si="160"/>
        <v>21579.131999999998</v>
      </c>
      <c r="BR542">
        <f t="shared" si="161"/>
        <v>43789.623</v>
      </c>
      <c r="BS542">
        <f t="shared" si="162"/>
        <v>22210.491000000002</v>
      </c>
      <c r="BT542">
        <v>144.65</v>
      </c>
      <c r="BV542">
        <v>1</v>
      </c>
      <c r="BW542">
        <v>450</v>
      </c>
      <c r="CB542">
        <v>100</v>
      </c>
      <c r="CC542">
        <v>100</v>
      </c>
      <c r="CD542" t="s">
        <v>946</v>
      </c>
      <c r="CE542">
        <v>0</v>
      </c>
      <c r="CI542">
        <v>0</v>
      </c>
      <c r="CJ542">
        <v>0</v>
      </c>
      <c r="CM542">
        <v>0</v>
      </c>
      <c r="CO542">
        <v>0</v>
      </c>
      <c r="CP542">
        <v>0</v>
      </c>
      <c r="CQ542">
        <v>0</v>
      </c>
      <c r="CT542">
        <v>0</v>
      </c>
      <c r="CU542">
        <v>0</v>
      </c>
      <c r="CV542">
        <v>0</v>
      </c>
      <c r="CW542">
        <f>VLOOKUP(A542,'[1]NOUVEAUX TARIFS'!$A$1:$E$467,5,FALSE)</f>
        <v>127.97</v>
      </c>
    </row>
    <row r="543" spans="1:101">
      <c r="A543" t="s">
        <v>448</v>
      </c>
      <c r="C543" t="str">
        <f>VLOOKUP(A543,'[1]PRIX D''ACHAT A JOUR'!$A$1:$C$477,3,FALSE)</f>
        <v>AS</v>
      </c>
      <c r="D543" t="s">
        <v>449</v>
      </c>
      <c r="E543">
        <v>9</v>
      </c>
      <c r="F543" t="s">
        <v>1222</v>
      </c>
      <c r="G543">
        <v>5</v>
      </c>
      <c r="H543" t="s">
        <v>1222</v>
      </c>
      <c r="K543">
        <v>3</v>
      </c>
      <c r="L543" t="s">
        <v>1223</v>
      </c>
      <c r="M543" t="s">
        <v>1224</v>
      </c>
      <c r="N543">
        <v>1751101200</v>
      </c>
      <c r="O543" t="s">
        <v>449</v>
      </c>
      <c r="P543" t="s">
        <v>931</v>
      </c>
      <c r="Q543">
        <v>1</v>
      </c>
      <c r="R543">
        <v>1</v>
      </c>
      <c r="S543" s="36" t="e">
        <f>VLOOKUP(N543,'[1]Stock définitif au 31122021'!$A$3:$G$422,5,FALSE)</f>
        <v>#N/A</v>
      </c>
      <c r="T543" s="36" t="e">
        <f>VLOOKUP(N543,'[1]Stock définitif au 31122021'!$A$3:$G$422,6,FALSE)</f>
        <v>#N/A</v>
      </c>
      <c r="U543" s="36" t="e">
        <f>VLOOKUP(N543,'[1]Stock définitif au 31122021'!$A$3:$G$422,3,FALSE)</f>
        <v>#N/A</v>
      </c>
      <c r="V543">
        <v>83</v>
      </c>
      <c r="W543">
        <f>VLOOKUP(A543,'[1]EXPORT ARTICLES 03012022'!$A$1:$R$883,18,FALSE)</f>
        <v>83</v>
      </c>
      <c r="X543" s="45">
        <f>VLOOKUP(A543,'[1]PRIX D''ACHAT A JOUR'!$A$1:$G$477,7,FALSE)</f>
        <v>83</v>
      </c>
      <c r="Y543" s="46"/>
      <c r="Z543" s="46"/>
      <c r="AB543" s="41">
        <f>VLOOKUP(A543,'[1]PRIX D''ACHAT A JOUR'!$A$1:$J$477,10,FALSE)</f>
        <v>88</v>
      </c>
      <c r="AC543" s="42" t="s">
        <v>2917</v>
      </c>
      <c r="AD543">
        <v>83</v>
      </c>
      <c r="AE543" t="s">
        <v>932</v>
      </c>
      <c r="AF543">
        <v>0</v>
      </c>
      <c r="AI543" t="s">
        <v>933</v>
      </c>
      <c r="AJ543" t="s">
        <v>934</v>
      </c>
      <c r="AM543" t="s">
        <v>935</v>
      </c>
      <c r="AN543" t="s">
        <v>936</v>
      </c>
      <c r="AO543">
        <v>1</v>
      </c>
      <c r="AP543">
        <v>0</v>
      </c>
      <c r="AQ543">
        <v>0</v>
      </c>
      <c r="AS543">
        <v>119.89</v>
      </c>
      <c r="AT543" s="47">
        <f>X543*BM543</f>
        <v>124.5</v>
      </c>
      <c r="AU543" s="48">
        <f>AB543*BN543</f>
        <v>132</v>
      </c>
      <c r="AV543" s="48"/>
      <c r="AW543" s="48"/>
      <c r="AX543">
        <v>2</v>
      </c>
      <c r="AY543">
        <v>0</v>
      </c>
      <c r="BK543" s="43">
        <f t="shared" si="148"/>
        <v>0.10100925848694636</v>
      </c>
      <c r="BL543" s="9">
        <f>AS543/V543</f>
        <v>1.4444578313253011</v>
      </c>
      <c r="BM543" s="45">
        <v>1.5</v>
      </c>
      <c r="BN543" s="48">
        <v>1.5</v>
      </c>
      <c r="BO543"/>
      <c r="BP543">
        <f>VLOOKUP(A543,'[1]Synthèse ventes 2021'!$A$1:$C$457,3,FALSE)</f>
        <v>1</v>
      </c>
      <c r="BQ543">
        <f t="shared" si="160"/>
        <v>103.83999999999999</v>
      </c>
      <c r="BR543">
        <f t="shared" si="161"/>
        <v>155.76</v>
      </c>
      <c r="BS543">
        <f t="shared" si="162"/>
        <v>51.92</v>
      </c>
      <c r="BT543">
        <v>143.87</v>
      </c>
      <c r="BV543">
        <v>1</v>
      </c>
      <c r="BW543">
        <v>142</v>
      </c>
      <c r="CB543">
        <v>100</v>
      </c>
      <c r="CC543">
        <v>100</v>
      </c>
      <c r="CD543" t="s">
        <v>937</v>
      </c>
      <c r="CE543">
        <v>0</v>
      </c>
      <c r="CI543">
        <v>0</v>
      </c>
      <c r="CJ543">
        <v>0</v>
      </c>
      <c r="CM543">
        <v>0</v>
      </c>
      <c r="CO543">
        <v>0</v>
      </c>
      <c r="CP543">
        <v>0</v>
      </c>
      <c r="CQ543">
        <v>0</v>
      </c>
      <c r="CT543">
        <v>0</v>
      </c>
      <c r="CU543">
        <v>0</v>
      </c>
      <c r="CV543">
        <v>0</v>
      </c>
      <c r="CW543">
        <f>VLOOKUP(A543,'[1]NOUVEAUX TARIFS'!$A$1:$E$467,5,FALSE)</f>
        <v>132</v>
      </c>
    </row>
    <row r="544" spans="1:101">
      <c r="A544" t="s">
        <v>436</v>
      </c>
      <c r="C544" t="str">
        <f>VLOOKUP(A544,'[1]PRIX D''ACHAT A JOUR'!$A$1:$C$477,3,FALSE)</f>
        <v>AS</v>
      </c>
      <c r="D544" t="s">
        <v>437</v>
      </c>
      <c r="E544">
        <v>9</v>
      </c>
      <c r="F544" t="s">
        <v>1222</v>
      </c>
      <c r="G544">
        <v>5</v>
      </c>
      <c r="H544" t="s">
        <v>1222</v>
      </c>
      <c r="K544">
        <v>3</v>
      </c>
      <c r="L544" t="s">
        <v>1223</v>
      </c>
      <c r="M544" t="s">
        <v>1224</v>
      </c>
      <c r="N544">
        <v>9000000051</v>
      </c>
      <c r="O544" t="s">
        <v>1376</v>
      </c>
      <c r="P544">
        <v>1</v>
      </c>
      <c r="Q544">
        <v>1</v>
      </c>
      <c r="R544">
        <v>1</v>
      </c>
      <c r="S544" s="36" t="e">
        <f>VLOOKUP(N544,'[1]Stock définitif au 31122021'!$A$3:$G$422,5,FALSE)</f>
        <v>#N/A</v>
      </c>
      <c r="T544" s="36" t="e">
        <f>VLOOKUP(N544,'[1]Stock définitif au 31122021'!$A$3:$G$422,6,FALSE)</f>
        <v>#N/A</v>
      </c>
      <c r="U544" s="36" t="e">
        <f>VLOOKUP(N544,'[1]Stock définitif au 31122021'!$A$3:$G$422,3,FALSE)</f>
        <v>#N/A</v>
      </c>
      <c r="V544">
        <v>89</v>
      </c>
      <c r="W544">
        <f>VLOOKUP(A544,'[1]EXPORT ARTICLES 03012022'!$A$1:$R$883,18,FALSE)</f>
        <v>89</v>
      </c>
      <c r="X544" s="45">
        <f>VLOOKUP(A544,'[1]PRIX D''ACHAT A JOUR'!$A$1:$G$477,7,FALSE)</f>
        <v>89</v>
      </c>
      <c r="Y544" s="46"/>
      <c r="Z544" s="46"/>
      <c r="AB544" s="41">
        <f>VLOOKUP(A544,'[1]PRIX D''ACHAT A JOUR'!$A$1:$J$477,10,FALSE)</f>
        <v>89</v>
      </c>
      <c r="AC544" s="42" t="s">
        <v>2917</v>
      </c>
      <c r="AD544">
        <v>89</v>
      </c>
      <c r="AE544" t="s">
        <v>932</v>
      </c>
      <c r="AF544">
        <v>0</v>
      </c>
      <c r="AI544" t="s">
        <v>933</v>
      </c>
      <c r="AJ544" t="s">
        <v>934</v>
      </c>
      <c r="AM544" t="s">
        <v>935</v>
      </c>
      <c r="AN544" t="s">
        <v>936</v>
      </c>
      <c r="AO544">
        <v>1</v>
      </c>
      <c r="AP544">
        <v>0</v>
      </c>
      <c r="AQ544">
        <v>0</v>
      </c>
      <c r="AS544">
        <v>141.36000000000001</v>
      </c>
      <c r="AT544" s="47">
        <f>X544*BM544</f>
        <v>133.5</v>
      </c>
      <c r="AU544" s="48">
        <f>AB544*BN544</f>
        <v>133.5</v>
      </c>
      <c r="AV544" s="48">
        <f>VLOOKUP(A544,'STEEVE RESTITUTION'!$A$3:$F$484,6,FALSE)</f>
        <v>141.36000000000001</v>
      </c>
      <c r="AW544" s="48">
        <f t="shared" ref="AW544:AW547" si="163">AU544-AV544</f>
        <v>-7.8600000000000136</v>
      </c>
      <c r="AX544">
        <v>2</v>
      </c>
      <c r="AY544">
        <v>0</v>
      </c>
      <c r="BK544" s="43">
        <f t="shared" si="148"/>
        <v>-5.5602716468590926E-2</v>
      </c>
      <c r="BL544" s="9">
        <f>AS544/V544</f>
        <v>1.5883146067415732</v>
      </c>
      <c r="BM544" s="45">
        <v>1.5</v>
      </c>
      <c r="BN544" s="48">
        <v>1.5</v>
      </c>
      <c r="BO544"/>
      <c r="BP544">
        <f>VLOOKUP(A544,'[1]Synthèse ventes 2021'!$A$1:$C$457,3,FALSE)</f>
        <v>12</v>
      </c>
      <c r="BQ544">
        <f t="shared" si="160"/>
        <v>1260.24</v>
      </c>
      <c r="BR544">
        <f t="shared" si="161"/>
        <v>1890.36</v>
      </c>
      <c r="BS544">
        <f t="shared" si="162"/>
        <v>630.11999999999989</v>
      </c>
      <c r="BT544">
        <v>169.63</v>
      </c>
      <c r="BV544">
        <v>1</v>
      </c>
      <c r="BW544">
        <v>10</v>
      </c>
      <c r="CB544">
        <v>100</v>
      </c>
      <c r="CC544">
        <v>100</v>
      </c>
      <c r="CD544" t="s">
        <v>937</v>
      </c>
      <c r="CE544">
        <v>0</v>
      </c>
      <c r="CI544">
        <v>0</v>
      </c>
      <c r="CJ544">
        <v>0</v>
      </c>
      <c r="CM544">
        <v>0</v>
      </c>
      <c r="CO544">
        <v>0</v>
      </c>
      <c r="CP544">
        <v>0</v>
      </c>
      <c r="CQ544">
        <v>0</v>
      </c>
      <c r="CT544">
        <v>0</v>
      </c>
      <c r="CU544">
        <v>0</v>
      </c>
      <c r="CV544">
        <v>0</v>
      </c>
      <c r="CW544">
        <f>VLOOKUP(A544,'[1]NOUVEAUX TARIFS'!$A$1:$E$467,5,FALSE)</f>
        <v>141.36000000000001</v>
      </c>
    </row>
    <row r="545" spans="1:101">
      <c r="A545" t="s">
        <v>256</v>
      </c>
      <c r="C545" t="e">
        <f>VLOOKUP(A545,'[1]PRIX D''ACHAT A JOUR'!$A$1:$C$477,3,FALSE)</f>
        <v>#N/A</v>
      </c>
      <c r="D545" t="s">
        <v>257</v>
      </c>
      <c r="E545">
        <v>5</v>
      </c>
      <c r="F545" t="s">
        <v>927</v>
      </c>
      <c r="G545">
        <v>1</v>
      </c>
      <c r="H545" t="s">
        <v>927</v>
      </c>
      <c r="I545" t="s">
        <v>1119</v>
      </c>
      <c r="J545" t="s">
        <v>1120</v>
      </c>
      <c r="K545">
        <v>4</v>
      </c>
      <c r="L545" t="s">
        <v>1121</v>
      </c>
      <c r="M545" t="s">
        <v>943</v>
      </c>
      <c r="N545" t="s">
        <v>944</v>
      </c>
      <c r="O545" t="s">
        <v>945</v>
      </c>
      <c r="Q545">
        <v>1</v>
      </c>
      <c r="R545">
        <v>0</v>
      </c>
      <c r="S545" s="36" t="e">
        <f>VLOOKUP(N545,'[1]Stock définitif au 31122021'!$A$3:$G$422,5,FALSE)</f>
        <v>#N/A</v>
      </c>
      <c r="T545" s="36" t="e">
        <f>VLOOKUP(N545,'[1]Stock définitif au 31122021'!$A$3:$G$422,6,FALSE)</f>
        <v>#N/A</v>
      </c>
      <c r="U545" s="36" t="e">
        <f>VLOOKUP(N545,'[1]Stock définitif au 31122021'!$A$3:$G$422,3,FALSE)</f>
        <v>#N/A</v>
      </c>
      <c r="V545">
        <v>0</v>
      </c>
      <c r="W545">
        <f>VLOOKUP(A545,'[1]EXPORT ARTICLES 03012022'!$A$1:$R$883,18,FALSE)</f>
        <v>0</v>
      </c>
      <c r="X545" s="45">
        <f>VLOOKUP(A545,'[1]NOMENCLATURE 2801'!$B$1:$P$3420,14,FALSE)</f>
        <v>78.188000000000002</v>
      </c>
      <c r="Y545" s="46">
        <v>0</v>
      </c>
      <c r="Z545" s="46"/>
      <c r="AB545" s="42">
        <f>VLOOKUP(A545,'[1]NOMENCLATURE 2801'!$B$1:$P$3420,15,FALSE)</f>
        <v>73.237999999999985</v>
      </c>
      <c r="AC545" s="42" t="s">
        <v>2917</v>
      </c>
      <c r="AD545">
        <v>0</v>
      </c>
      <c r="AE545" t="s">
        <v>932</v>
      </c>
      <c r="AF545">
        <v>0</v>
      </c>
      <c r="AI545" t="s">
        <v>933</v>
      </c>
      <c r="AJ545" t="s">
        <v>934</v>
      </c>
      <c r="AM545" t="s">
        <v>935</v>
      </c>
      <c r="AN545" t="s">
        <v>936</v>
      </c>
      <c r="AO545">
        <v>1</v>
      </c>
      <c r="AP545">
        <v>0</v>
      </c>
      <c r="AQ545">
        <v>0</v>
      </c>
      <c r="AS545">
        <v>136.32</v>
      </c>
      <c r="AT545" s="47">
        <f>VLOOKUP(A545,'[1]NOMENCLATURE 2801'!$B$1:$V$3418,20,FALSE)</f>
        <v>140.38999999999999</v>
      </c>
      <c r="AU545" s="48">
        <f>VLOOKUP(A545,'[1]NOMENCLATURE 2801'!$B$1:$V$3418,21,FALSE)</f>
        <v>129.2525</v>
      </c>
      <c r="AV545" s="48">
        <f>VLOOKUP(A545,'STEEVE RESTITUTION'!$A$3:$F$484,6,FALSE)</f>
        <v>136.32</v>
      </c>
      <c r="AW545" s="48">
        <f t="shared" si="163"/>
        <v>-7.0674999999999955</v>
      </c>
      <c r="AX545">
        <v>2</v>
      </c>
      <c r="AY545">
        <v>0</v>
      </c>
      <c r="AZ545">
        <v>1</v>
      </c>
      <c r="BB545">
        <v>1</v>
      </c>
      <c r="BC545">
        <v>1</v>
      </c>
      <c r="BD545">
        <v>1</v>
      </c>
      <c r="BE545">
        <v>1</v>
      </c>
      <c r="BF545">
        <v>1</v>
      </c>
      <c r="BK545" s="43">
        <f t="shared" si="148"/>
        <v>-5.184492370892016E-2</v>
      </c>
      <c r="BL545"/>
      <c r="BM545" s="45">
        <f>AT545/X545</f>
        <v>1.7955440732593235</v>
      </c>
      <c r="BN545" s="48">
        <f>AU545/AB545</f>
        <v>1.7648283677872145</v>
      </c>
      <c r="BO545">
        <v>1</v>
      </c>
      <c r="BP545">
        <f>VLOOKUP(A545,'[1]Synthèse ventes 2021'!$A$1:$C$457,3,FALSE)</f>
        <v>217</v>
      </c>
      <c r="BQ545">
        <f t="shared" si="160"/>
        <v>18753.322279999997</v>
      </c>
      <c r="BR545">
        <f t="shared" si="161"/>
        <v>33096.395149999997</v>
      </c>
      <c r="BS545">
        <f t="shared" si="162"/>
        <v>14343.07287</v>
      </c>
      <c r="BT545">
        <v>163.58000000000001</v>
      </c>
      <c r="BV545">
        <v>1</v>
      </c>
      <c r="BW545">
        <v>123</v>
      </c>
      <c r="CB545">
        <v>100</v>
      </c>
      <c r="CC545">
        <v>100</v>
      </c>
      <c r="CD545" t="s">
        <v>946</v>
      </c>
      <c r="CE545">
        <v>0</v>
      </c>
      <c r="CI545">
        <v>0</v>
      </c>
      <c r="CJ545">
        <v>0</v>
      </c>
      <c r="CM545">
        <v>0</v>
      </c>
      <c r="CO545">
        <v>0</v>
      </c>
      <c r="CP545">
        <v>0</v>
      </c>
      <c r="CQ545">
        <v>0</v>
      </c>
      <c r="CT545">
        <v>0</v>
      </c>
      <c r="CU545">
        <v>0</v>
      </c>
      <c r="CV545">
        <v>0</v>
      </c>
      <c r="CW545">
        <f>VLOOKUP(A545,'[1]NOUVEAUX TARIFS'!$A$1:$E$467,5,FALSE)</f>
        <v>136.32</v>
      </c>
    </row>
    <row r="546" spans="1:101">
      <c r="A546" t="s">
        <v>402</v>
      </c>
      <c r="C546" t="str">
        <f>VLOOKUP(A546,'[1]PRIX D''ACHAT A JOUR'!$A$1:$C$477,3,FALSE)</f>
        <v>AS</v>
      </c>
      <c r="D546" t="s">
        <v>1228</v>
      </c>
      <c r="E546">
        <v>10</v>
      </c>
      <c r="F546" t="s">
        <v>938</v>
      </c>
      <c r="G546">
        <v>13</v>
      </c>
      <c r="H546" t="s">
        <v>955</v>
      </c>
      <c r="M546" t="s">
        <v>956</v>
      </c>
      <c r="N546" t="s">
        <v>1229</v>
      </c>
      <c r="O546" t="s">
        <v>1230</v>
      </c>
      <c r="P546" t="s">
        <v>931</v>
      </c>
      <c r="Q546">
        <v>1</v>
      </c>
      <c r="R546">
        <v>1</v>
      </c>
      <c r="S546" s="36" t="e">
        <f>VLOOKUP(N546,'[1]Stock définitif au 31122021'!$A$3:$G$422,5,FALSE)</f>
        <v>#N/A</v>
      </c>
      <c r="T546" s="36" t="e">
        <f>VLOOKUP(N546,'[1]Stock définitif au 31122021'!$A$3:$G$422,6,FALSE)</f>
        <v>#N/A</v>
      </c>
      <c r="U546" s="36" t="e">
        <f>VLOOKUP(N546,'[1]Stock définitif au 31122021'!$A$3:$G$422,3,FALSE)</f>
        <v>#N/A</v>
      </c>
      <c r="V546">
        <v>84.99</v>
      </c>
      <c r="W546">
        <f>VLOOKUP(A546,'[1]EXPORT ARTICLES 03012022'!$A$1:$R$883,18,FALSE)</f>
        <v>84.99</v>
      </c>
      <c r="X546" s="45">
        <f>VLOOKUP(A546,'[1]PRIX D''ACHAT A JOUR'!$A$1:$G$477,7,FALSE)</f>
        <v>84.99</v>
      </c>
      <c r="Y546" s="46"/>
      <c r="Z546" s="46"/>
      <c r="AA546" s="53"/>
      <c r="AB546" s="41">
        <v>110.16</v>
      </c>
      <c r="AC546" s="42" t="s">
        <v>2917</v>
      </c>
      <c r="AD546">
        <v>84.99</v>
      </c>
      <c r="AE546" t="s">
        <v>932</v>
      </c>
      <c r="AF546">
        <v>0</v>
      </c>
      <c r="AI546" t="s">
        <v>933</v>
      </c>
      <c r="AJ546" t="s">
        <v>934</v>
      </c>
      <c r="AM546" t="s">
        <v>935</v>
      </c>
      <c r="AN546" t="s">
        <v>936</v>
      </c>
      <c r="AO546">
        <v>1</v>
      </c>
      <c r="AP546">
        <v>0</v>
      </c>
      <c r="AQ546">
        <v>0</v>
      </c>
      <c r="AS546">
        <v>114.74</v>
      </c>
      <c r="AT546" s="47">
        <f>X546*BM546</f>
        <v>113.0367</v>
      </c>
      <c r="AU546" s="48">
        <f>AB546*BN546</f>
        <v>146.5128</v>
      </c>
      <c r="AV546" s="48"/>
      <c r="AW546" s="48"/>
      <c r="AX546">
        <v>2</v>
      </c>
      <c r="AY546">
        <v>0</v>
      </c>
      <c r="BK546" s="43">
        <f t="shared" si="148"/>
        <v>0.27691127767125678</v>
      </c>
      <c r="BL546" s="9">
        <f>AS546/V546</f>
        <v>1.3500411813154489</v>
      </c>
      <c r="BM546" s="45">
        <v>1.33</v>
      </c>
      <c r="BN546" s="48">
        <v>1.33</v>
      </c>
      <c r="BO546"/>
      <c r="BP546">
        <f>VLOOKUP(A546,'[1]Synthèse ventes 2021'!$A$1:$C$457,3,FALSE)</f>
        <v>56</v>
      </c>
      <c r="BQ546">
        <f t="shared" si="160"/>
        <v>7279.3728000000001</v>
      </c>
      <c r="BR546">
        <f t="shared" si="161"/>
        <v>9681.5658239999993</v>
      </c>
      <c r="BS546">
        <f t="shared" si="162"/>
        <v>2402.1930239999992</v>
      </c>
      <c r="BT546">
        <v>137.69</v>
      </c>
      <c r="BV546">
        <v>1</v>
      </c>
      <c r="BW546">
        <v>100</v>
      </c>
      <c r="CB546">
        <v>100</v>
      </c>
      <c r="CC546">
        <v>100</v>
      </c>
      <c r="CD546" t="s">
        <v>937</v>
      </c>
      <c r="CE546">
        <v>0</v>
      </c>
      <c r="CI546">
        <v>0</v>
      </c>
      <c r="CJ546">
        <v>0</v>
      </c>
      <c r="CM546">
        <v>0</v>
      </c>
      <c r="CO546">
        <v>0</v>
      </c>
      <c r="CP546">
        <v>0</v>
      </c>
      <c r="CQ546">
        <v>0</v>
      </c>
      <c r="CT546">
        <v>0</v>
      </c>
      <c r="CU546">
        <v>0</v>
      </c>
      <c r="CV546">
        <v>0</v>
      </c>
      <c r="CW546">
        <f>VLOOKUP(A546,'[1]NOUVEAUX TARIFS'!$A$1:$E$467,5,FALSE)</f>
        <v>146.51</v>
      </c>
    </row>
    <row r="547" spans="1:101">
      <c r="A547" t="s">
        <v>62</v>
      </c>
      <c r="C547" t="e">
        <f>VLOOKUP(A547,'[1]PRIX D''ACHAT A JOUR'!$A$1:$C$477,3,FALSE)</f>
        <v>#N/A</v>
      </c>
      <c r="D547" t="s">
        <v>63</v>
      </c>
      <c r="E547">
        <v>9</v>
      </c>
      <c r="F547" t="s">
        <v>1222</v>
      </c>
      <c r="G547">
        <v>5</v>
      </c>
      <c r="H547" t="s">
        <v>1222</v>
      </c>
      <c r="K547">
        <v>3</v>
      </c>
      <c r="L547" t="s">
        <v>1223</v>
      </c>
      <c r="M547" t="s">
        <v>943</v>
      </c>
      <c r="N547" t="s">
        <v>944</v>
      </c>
      <c r="O547" t="s">
        <v>945</v>
      </c>
      <c r="Q547">
        <v>1</v>
      </c>
      <c r="R547">
        <v>0</v>
      </c>
      <c r="S547" s="36" t="e">
        <f>VLOOKUP(N547,'[1]Stock définitif au 31122021'!$A$3:$G$422,5,FALSE)</f>
        <v>#N/A</v>
      </c>
      <c r="T547" s="36" t="e">
        <f>VLOOKUP(N547,'[1]Stock définitif au 31122021'!$A$3:$G$422,6,FALSE)</f>
        <v>#N/A</v>
      </c>
      <c r="U547" s="36" t="e">
        <f>VLOOKUP(N547,'[1]Stock définitif au 31122021'!$A$3:$G$422,3,FALSE)</f>
        <v>#N/A</v>
      </c>
      <c r="V547" s="36">
        <v>89.932500000000005</v>
      </c>
      <c r="W547">
        <v>89.932500000000005</v>
      </c>
      <c r="X547" s="45">
        <f>VLOOKUP(A547,'[1]NOMENCLATURE 2801'!$B$1:$P$3420,14,FALSE)</f>
        <v>88.936256</v>
      </c>
      <c r="Y547" s="46">
        <v>0</v>
      </c>
      <c r="Z547" s="46"/>
      <c r="AB547" s="42">
        <f>VLOOKUP(A547,'[1]NOMENCLATURE 2801'!$B$1:$P$3420,15,FALSE)</f>
        <v>90.786255999999995</v>
      </c>
      <c r="AC547" s="42" t="s">
        <v>2917</v>
      </c>
      <c r="AD547">
        <v>0</v>
      </c>
      <c r="AE547" t="s">
        <v>932</v>
      </c>
      <c r="AF547">
        <v>0</v>
      </c>
      <c r="AI547" t="s">
        <v>933</v>
      </c>
      <c r="AJ547" t="s">
        <v>934</v>
      </c>
      <c r="AM547" t="s">
        <v>935</v>
      </c>
      <c r="AN547" t="s">
        <v>936</v>
      </c>
      <c r="AP547">
        <v>0</v>
      </c>
      <c r="AQ547">
        <v>0</v>
      </c>
      <c r="AS547">
        <v>160.19999999999999</v>
      </c>
      <c r="AT547" s="47">
        <f>VLOOKUP(A547,'[1]NOMENCLATURE 2801'!$B$1:$V$3418,20,FALSE)</f>
        <v>144.33635149999998</v>
      </c>
      <c r="AU547" s="48">
        <f>VLOOKUP(A547,'[1]NOMENCLATURE 2801'!$B$1:$V$3418,21,FALSE)</f>
        <v>147.29635150000001</v>
      </c>
      <c r="AV547" s="48">
        <f>VLOOKUP(A547,'STEEVE RESTITUTION'!$A$3:$F$484,6,FALSE)</f>
        <v>160.20416499999999</v>
      </c>
      <c r="AW547" s="48">
        <f t="shared" si="163"/>
        <v>-12.907813499999975</v>
      </c>
      <c r="AX547">
        <v>2</v>
      </c>
      <c r="AY547">
        <v>0</v>
      </c>
      <c r="AZ547">
        <v>1</v>
      </c>
      <c r="BK547" s="43">
        <f t="shared" si="148"/>
        <v>-8.0547119225967384E-2</v>
      </c>
      <c r="BL547" s="9">
        <f>AS547/V547</f>
        <v>1.781336002001501</v>
      </c>
      <c r="BM547" s="45"/>
      <c r="BN547" s="48"/>
      <c r="BO547"/>
      <c r="BP547">
        <f>VLOOKUP(A547,'[1]Synthèse ventes 2021'!$A$1:$C$457,3,FALSE)</f>
        <v>28</v>
      </c>
      <c r="BQ547">
        <f t="shared" si="160"/>
        <v>2999.5778982399997</v>
      </c>
      <c r="BR547">
        <f t="shared" si="161"/>
        <v>4866.6714535599995</v>
      </c>
      <c r="BS547">
        <f t="shared" si="162"/>
        <v>1867.0935553199997</v>
      </c>
      <c r="BT547">
        <v>192.24</v>
      </c>
      <c r="BV547">
        <v>1</v>
      </c>
      <c r="BW547">
        <v>548</v>
      </c>
      <c r="CB547">
        <v>100</v>
      </c>
      <c r="CC547">
        <v>100</v>
      </c>
      <c r="CD547" t="s">
        <v>1361</v>
      </c>
      <c r="CE547">
        <v>0</v>
      </c>
      <c r="CI547">
        <v>0</v>
      </c>
      <c r="CJ547">
        <v>0</v>
      </c>
      <c r="CM547">
        <v>0</v>
      </c>
      <c r="CO547">
        <v>0</v>
      </c>
      <c r="CP547">
        <v>0</v>
      </c>
      <c r="CQ547">
        <v>0</v>
      </c>
      <c r="CT547">
        <v>1</v>
      </c>
      <c r="CU547">
        <v>0</v>
      </c>
      <c r="CV547">
        <v>0</v>
      </c>
      <c r="CW547">
        <f>VLOOKUP(A547,'[1]NOUVEAUX TARIFS'!$A$1:$E$467,5,FALSE)</f>
        <v>160.20416499999999</v>
      </c>
    </row>
    <row r="548" spans="1:101" hidden="1">
      <c r="A548" t="s">
        <v>2118</v>
      </c>
      <c r="C548" t="e">
        <f>VLOOKUP(A548,'[1]PRIX D''ACHAT A JOUR'!$A$1:$C$477,3,FALSE)</f>
        <v>#N/A</v>
      </c>
      <c r="D548" t="s">
        <v>2119</v>
      </c>
      <c r="E548">
        <v>12</v>
      </c>
      <c r="F548" t="s">
        <v>1207</v>
      </c>
      <c r="G548">
        <v>3</v>
      </c>
      <c r="H548" t="s">
        <v>1618</v>
      </c>
      <c r="I548" t="s">
        <v>2094</v>
      </c>
      <c r="J548" t="s">
        <v>2095</v>
      </c>
      <c r="M548" t="s">
        <v>943</v>
      </c>
      <c r="N548" t="s">
        <v>944</v>
      </c>
      <c r="O548" t="s">
        <v>945</v>
      </c>
      <c r="Q548">
        <v>1</v>
      </c>
      <c r="R548">
        <v>0</v>
      </c>
      <c r="S548" s="36" t="e">
        <f>VLOOKUP(N548,'[1]Stock définitif au 31122021'!$A$3:$G$422,5,FALSE)</f>
        <v>#N/A</v>
      </c>
      <c r="T548" s="36" t="e">
        <f>VLOOKUP(N548,'[1]Stock définitif au 31122021'!$A$3:$G$422,6,FALSE)</f>
        <v>#N/A</v>
      </c>
      <c r="U548" s="36" t="e">
        <f>VLOOKUP(N548,'[1]Stock définitif au 31122021'!$A$3:$G$422,3,FALSE)</f>
        <v>#N/A</v>
      </c>
      <c r="V548">
        <v>0</v>
      </c>
      <c r="W548">
        <f>VLOOKUP(A548,'[1]EXPORT ARTICLES 03012022'!$A$1:$R$883,18,FALSE)</f>
        <v>0</v>
      </c>
      <c r="X548" s="45" t="e">
        <f>VLOOKUP(A548,'[1]PRIX D''ACHAT A JOUR'!$A$1:$G$477,7,FALSE)</f>
        <v>#N/A</v>
      </c>
      <c r="Y548" s="46">
        <v>0</v>
      </c>
      <c r="Z548" s="46"/>
      <c r="AB548" s="42" t="e">
        <f>VLOOKUP(A548,'[1]PRIX D''ACHAT A JOUR'!$A$1:$J$477,10,FALSE)</f>
        <v>#N/A</v>
      </c>
      <c r="AC548" s="48"/>
      <c r="AD548">
        <v>0</v>
      </c>
      <c r="AE548" t="s">
        <v>932</v>
      </c>
      <c r="AF548">
        <v>0</v>
      </c>
      <c r="AI548" t="s">
        <v>933</v>
      </c>
      <c r="AJ548" t="s">
        <v>934</v>
      </c>
      <c r="AM548" t="s">
        <v>935</v>
      </c>
      <c r="AN548" t="s">
        <v>936</v>
      </c>
      <c r="AP548">
        <v>0</v>
      </c>
      <c r="AQ548">
        <v>0</v>
      </c>
      <c r="AS548">
        <v>0</v>
      </c>
      <c r="AT548" s="47" t="e">
        <f>X548*BM548</f>
        <v>#N/A</v>
      </c>
      <c r="AU548" s="48" t="e">
        <f>AB548*BN548</f>
        <v>#N/A</v>
      </c>
      <c r="AV548" s="48"/>
      <c r="AW548" s="48"/>
      <c r="AX548">
        <v>2</v>
      </c>
      <c r="AY548">
        <v>0</v>
      </c>
      <c r="AZ548">
        <v>1</v>
      </c>
      <c r="BD548">
        <v>1</v>
      </c>
      <c r="BE548">
        <v>1</v>
      </c>
      <c r="BK548" s="43" t="e">
        <f t="shared" si="148"/>
        <v>#N/A</v>
      </c>
      <c r="BL548" s="9">
        <v>0</v>
      </c>
      <c r="BM548" s="45"/>
      <c r="BN548" s="48"/>
      <c r="BO548">
        <v>1</v>
      </c>
      <c r="BP548"/>
      <c r="BQ548" t="str">
        <f t="shared" si="160"/>
        <v/>
      </c>
      <c r="BR548" t="str">
        <f t="shared" si="161"/>
        <v/>
      </c>
      <c r="BS548" t="str">
        <f t="shared" si="162"/>
        <v/>
      </c>
      <c r="BT548">
        <v>0</v>
      </c>
      <c r="BV548">
        <v>1</v>
      </c>
      <c r="CB548">
        <v>100</v>
      </c>
      <c r="CC548">
        <v>100</v>
      </c>
      <c r="CD548" t="s">
        <v>960</v>
      </c>
      <c r="CE548">
        <v>0</v>
      </c>
      <c r="CI548">
        <v>0</v>
      </c>
      <c r="CJ548">
        <v>0</v>
      </c>
      <c r="CM548">
        <v>0</v>
      </c>
      <c r="CO548">
        <v>0</v>
      </c>
      <c r="CP548">
        <v>0</v>
      </c>
      <c r="CQ548">
        <v>0</v>
      </c>
      <c r="CT548">
        <v>0</v>
      </c>
      <c r="CU548">
        <v>0</v>
      </c>
      <c r="CV548">
        <v>0</v>
      </c>
      <c r="CW548" t="e">
        <f>VLOOKUP(A548,'[1]NOUVEAUX TARIFS'!$A$1:$E$467,5,FALSE)</f>
        <v>#N/A</v>
      </c>
    </row>
    <row r="549" spans="1:101" hidden="1">
      <c r="A549" t="s">
        <v>2120</v>
      </c>
      <c r="C549" t="e">
        <f>VLOOKUP(A549,'[1]PRIX D''ACHAT A JOUR'!$A$1:$C$477,3,FALSE)</f>
        <v>#N/A</v>
      </c>
      <c r="D549" t="s">
        <v>2121</v>
      </c>
      <c r="E549">
        <v>12</v>
      </c>
      <c r="F549" t="s">
        <v>1207</v>
      </c>
      <c r="G549">
        <v>3</v>
      </c>
      <c r="H549" t="s">
        <v>1618</v>
      </c>
      <c r="I549" t="s">
        <v>2094</v>
      </c>
      <c r="J549" t="s">
        <v>2095</v>
      </c>
      <c r="M549" t="s">
        <v>943</v>
      </c>
      <c r="N549" t="s">
        <v>944</v>
      </c>
      <c r="O549" t="s">
        <v>945</v>
      </c>
      <c r="Q549">
        <v>1</v>
      </c>
      <c r="R549">
        <v>0</v>
      </c>
      <c r="S549" s="36" t="e">
        <f>VLOOKUP(N549,'[1]Stock définitif au 31122021'!$A$3:$G$422,5,FALSE)</f>
        <v>#N/A</v>
      </c>
      <c r="T549" s="36" t="e">
        <f>VLOOKUP(N549,'[1]Stock définitif au 31122021'!$A$3:$G$422,6,FALSE)</f>
        <v>#N/A</v>
      </c>
      <c r="U549" s="36" t="e">
        <f>VLOOKUP(N549,'[1]Stock définitif au 31122021'!$A$3:$G$422,3,FALSE)</f>
        <v>#N/A</v>
      </c>
      <c r="V549">
        <v>0</v>
      </c>
      <c r="W549">
        <f>VLOOKUP(A549,'[1]EXPORT ARTICLES 03012022'!$A$1:$R$883,18,FALSE)</f>
        <v>0</v>
      </c>
      <c r="X549" s="45" t="e">
        <f>VLOOKUP(A549,'[1]PRIX D''ACHAT A JOUR'!$A$1:$G$477,7,FALSE)</f>
        <v>#N/A</v>
      </c>
      <c r="Y549" s="46">
        <v>0</v>
      </c>
      <c r="Z549" s="46"/>
      <c r="AB549" s="42" t="e">
        <f>VLOOKUP(A549,'[1]PRIX D''ACHAT A JOUR'!$A$1:$J$477,10,FALSE)</f>
        <v>#N/A</v>
      </c>
      <c r="AC549" s="48"/>
      <c r="AD549">
        <v>0</v>
      </c>
      <c r="AE549" t="s">
        <v>932</v>
      </c>
      <c r="AF549">
        <v>0</v>
      </c>
      <c r="AI549" t="s">
        <v>933</v>
      </c>
      <c r="AJ549" t="s">
        <v>934</v>
      </c>
      <c r="AM549" t="s">
        <v>935</v>
      </c>
      <c r="AN549" t="s">
        <v>936</v>
      </c>
      <c r="AP549">
        <v>0</v>
      </c>
      <c r="AQ549">
        <v>0</v>
      </c>
      <c r="AS549">
        <v>0</v>
      </c>
      <c r="AT549" s="47" t="e">
        <f>X549*BM549</f>
        <v>#N/A</v>
      </c>
      <c r="AU549" s="48" t="e">
        <f>AB549*BN549</f>
        <v>#N/A</v>
      </c>
      <c r="AV549" s="48"/>
      <c r="AW549" s="48"/>
      <c r="AX549">
        <v>2</v>
      </c>
      <c r="AY549">
        <v>0</v>
      </c>
      <c r="AZ549">
        <v>1</v>
      </c>
      <c r="BD549">
        <v>1</v>
      </c>
      <c r="BE549">
        <v>1</v>
      </c>
      <c r="BK549" s="43" t="e">
        <f t="shared" si="148"/>
        <v>#N/A</v>
      </c>
      <c r="BL549" s="9">
        <v>0</v>
      </c>
      <c r="BM549" s="45"/>
      <c r="BN549" s="48"/>
      <c r="BO549">
        <v>1</v>
      </c>
      <c r="BP549"/>
      <c r="BQ549" t="str">
        <f t="shared" si="160"/>
        <v/>
      </c>
      <c r="BR549" t="str">
        <f t="shared" si="161"/>
        <v/>
      </c>
      <c r="BS549" t="str">
        <f t="shared" si="162"/>
        <v/>
      </c>
      <c r="BT549">
        <v>0</v>
      </c>
      <c r="BV549">
        <v>1</v>
      </c>
      <c r="CB549">
        <v>100</v>
      </c>
      <c r="CC549">
        <v>100</v>
      </c>
      <c r="CD549" t="s">
        <v>960</v>
      </c>
      <c r="CE549">
        <v>0</v>
      </c>
      <c r="CI549">
        <v>0</v>
      </c>
      <c r="CJ549">
        <v>0</v>
      </c>
      <c r="CM549">
        <v>0</v>
      </c>
      <c r="CO549">
        <v>0</v>
      </c>
      <c r="CP549">
        <v>0</v>
      </c>
      <c r="CQ549">
        <v>0</v>
      </c>
      <c r="CT549">
        <v>0</v>
      </c>
      <c r="CU549">
        <v>0</v>
      </c>
      <c r="CV549">
        <v>0</v>
      </c>
      <c r="CW549" t="e">
        <f>VLOOKUP(A549,'[1]NOUVEAUX TARIFS'!$A$1:$E$467,5,FALSE)</f>
        <v>#N/A</v>
      </c>
    </row>
    <row r="550" spans="1:101">
      <c r="A550" t="s">
        <v>167</v>
      </c>
      <c r="C550" t="e">
        <f>VLOOKUP(A550,'[1]PRIX D''ACHAT A JOUR'!$A$1:$C$477,3,FALSE)</f>
        <v>#N/A</v>
      </c>
      <c r="D550" t="s">
        <v>168</v>
      </c>
      <c r="E550">
        <v>12</v>
      </c>
      <c r="F550" t="s">
        <v>1207</v>
      </c>
      <c r="G550">
        <v>3</v>
      </c>
      <c r="H550" t="s">
        <v>1618</v>
      </c>
      <c r="I550" t="s">
        <v>2334</v>
      </c>
      <c r="J550" t="s">
        <v>2335</v>
      </c>
      <c r="M550" t="s">
        <v>943</v>
      </c>
      <c r="N550" t="s">
        <v>944</v>
      </c>
      <c r="O550" t="s">
        <v>945</v>
      </c>
      <c r="Q550">
        <v>1</v>
      </c>
      <c r="R550">
        <v>0</v>
      </c>
      <c r="S550" s="36" t="e">
        <f>VLOOKUP(N550,'[1]Stock définitif au 31122021'!$A$3:$G$422,5,FALSE)</f>
        <v>#N/A</v>
      </c>
      <c r="T550" s="36" t="e">
        <f>VLOOKUP(N550,'[1]Stock définitif au 31122021'!$A$3:$G$422,6,FALSE)</f>
        <v>#N/A</v>
      </c>
      <c r="U550" s="36" t="e">
        <f>VLOOKUP(N550,'[1]Stock définitif au 31122021'!$A$3:$G$422,3,FALSE)</f>
        <v>#N/A</v>
      </c>
      <c r="V550">
        <v>100.99</v>
      </c>
      <c r="W550">
        <v>100.99</v>
      </c>
      <c r="X550" s="45">
        <f>VLOOKUP(A550,'[1]NOMENCLATURE 2801'!$B$1:$P$3420,14,FALSE)</f>
        <v>100.97199999999999</v>
      </c>
      <c r="Y550" s="46">
        <v>100.99</v>
      </c>
      <c r="Z550" s="46"/>
      <c r="AB550" s="42">
        <f>VLOOKUP(A550,'[1]NOMENCLATURE 2801'!$B$1:$P$3420,15,FALSE)</f>
        <v>106.58560000000001</v>
      </c>
      <c r="AC550" s="42" t="s">
        <v>2917</v>
      </c>
      <c r="AD550">
        <v>0</v>
      </c>
      <c r="AE550" t="s">
        <v>932</v>
      </c>
      <c r="AF550">
        <v>0</v>
      </c>
      <c r="AI550" t="s">
        <v>933</v>
      </c>
      <c r="AJ550" t="s">
        <v>934</v>
      </c>
      <c r="AM550" t="s">
        <v>935</v>
      </c>
      <c r="AN550" t="s">
        <v>936</v>
      </c>
      <c r="AP550">
        <v>0</v>
      </c>
      <c r="AQ550">
        <v>0</v>
      </c>
      <c r="AS550">
        <v>0</v>
      </c>
      <c r="AT550" s="47">
        <f>VLOOKUP(A550,'[1]NOMENCLATURE 2801'!$B$1:$V$3418,20,FALSE)</f>
        <v>140.88300000000001</v>
      </c>
      <c r="AU550" s="48">
        <f>VLOOKUP(A550,'[1]NOMENCLATURE 2801'!$B$1:$V$3418,21,FALSE)</f>
        <v>148.7784</v>
      </c>
      <c r="AV550" s="48">
        <f>VLOOKUP(A550,'STEEVE RESTITUTION'!$A$3:$F$484,6,FALSE)</f>
        <v>200</v>
      </c>
      <c r="AW550" s="48">
        <f t="shared" ref="AW550" si="164">AU550-AV550</f>
        <v>-51.221599999999995</v>
      </c>
      <c r="AX550">
        <v>2</v>
      </c>
      <c r="AY550">
        <v>0</v>
      </c>
      <c r="AZ550">
        <v>1</v>
      </c>
      <c r="BK550" s="43" t="e">
        <f t="shared" si="148"/>
        <v>#DIV/0!</v>
      </c>
      <c r="BL550" s="9"/>
      <c r="BM550" s="45">
        <f>AT550/X550</f>
        <v>1.3952679950877473</v>
      </c>
      <c r="BN550" s="48">
        <f>AU550/AB550</f>
        <v>1.3958583523477841</v>
      </c>
      <c r="BO550"/>
      <c r="BP550"/>
      <c r="BQ550" t="str">
        <f t="shared" si="160"/>
        <v/>
      </c>
      <c r="BR550" t="str">
        <f t="shared" si="161"/>
        <v/>
      </c>
      <c r="BS550" t="str">
        <f t="shared" si="162"/>
        <v/>
      </c>
      <c r="BT550">
        <v>0</v>
      </c>
      <c r="BV550">
        <v>1</v>
      </c>
      <c r="CB550">
        <v>100</v>
      </c>
      <c r="CC550">
        <v>100</v>
      </c>
      <c r="CD550" t="s">
        <v>1361</v>
      </c>
      <c r="CE550">
        <v>0</v>
      </c>
      <c r="CI550">
        <v>0</v>
      </c>
      <c r="CJ550">
        <v>0</v>
      </c>
      <c r="CM550">
        <v>0</v>
      </c>
      <c r="CO550">
        <v>0</v>
      </c>
      <c r="CP550">
        <v>0</v>
      </c>
      <c r="CQ550">
        <v>0</v>
      </c>
      <c r="CT550">
        <v>1</v>
      </c>
      <c r="CU550">
        <v>0</v>
      </c>
      <c r="CV550">
        <v>0</v>
      </c>
      <c r="CW550">
        <f>VLOOKUP(A550,'[1]NOUVEAUX TARIFS'!$A$1:$E$467,5,FALSE)</f>
        <v>200</v>
      </c>
    </row>
    <row r="551" spans="1:101">
      <c r="A551" t="s">
        <v>792</v>
      </c>
      <c r="C551" t="str">
        <f>VLOOKUP(A551,'[1]PRIX D''ACHAT A JOUR'!$A$1:$C$477,3,FALSE)</f>
        <v>AS</v>
      </c>
      <c r="D551" t="s">
        <v>793</v>
      </c>
      <c r="E551">
        <v>16</v>
      </c>
      <c r="F551" t="s">
        <v>1031</v>
      </c>
      <c r="G551">
        <v>10</v>
      </c>
      <c r="H551" t="s">
        <v>1031</v>
      </c>
      <c r="M551" t="s">
        <v>1661</v>
      </c>
      <c r="N551" t="s">
        <v>792</v>
      </c>
      <c r="O551" t="s">
        <v>793</v>
      </c>
      <c r="Q551">
        <v>1</v>
      </c>
      <c r="R551">
        <v>0</v>
      </c>
      <c r="S551" s="36">
        <f>VLOOKUP(N551,'[1]Stock définitif au 31122021'!$A$3:$G$422,5,FALSE)</f>
        <v>0</v>
      </c>
      <c r="T551" s="36">
        <f>VLOOKUP(N551,'[1]Stock définitif au 31122021'!$A$3:$G$422,6,FALSE)</f>
        <v>114</v>
      </c>
      <c r="U551" s="36" t="str">
        <f>VLOOKUP(N551,'[1]Stock définitif au 31122021'!$A$3:$G$422,3,FALSE)</f>
        <v>AS</v>
      </c>
      <c r="V551">
        <v>114</v>
      </c>
      <c r="W551">
        <f>VLOOKUP(A551,'[1]EXPORT ARTICLES 03012022'!$A$1:$R$883,18,FALSE)</f>
        <v>114</v>
      </c>
      <c r="X551" s="45">
        <f>VLOOKUP(A551,'[1]PRIX D''ACHAT A JOUR'!$A$1:$G$477,7,FALSE)</f>
        <v>114</v>
      </c>
      <c r="Y551" s="46"/>
      <c r="Z551" s="46"/>
      <c r="AA551" s="42" t="s">
        <v>2924</v>
      </c>
      <c r="AB551" s="41">
        <f>X551</f>
        <v>114</v>
      </c>
      <c r="AC551" s="42" t="s">
        <v>2917</v>
      </c>
      <c r="AD551">
        <v>114</v>
      </c>
      <c r="AE551" t="s">
        <v>932</v>
      </c>
      <c r="AF551">
        <v>0</v>
      </c>
      <c r="AI551" t="s">
        <v>933</v>
      </c>
      <c r="AJ551" t="s">
        <v>934</v>
      </c>
      <c r="AM551" t="s">
        <v>935</v>
      </c>
      <c r="AN551" t="s">
        <v>936</v>
      </c>
      <c r="AP551">
        <v>0</v>
      </c>
      <c r="AQ551">
        <v>0</v>
      </c>
      <c r="AS551">
        <v>148.19999999999999</v>
      </c>
      <c r="AT551" s="47">
        <f>X551*BM551</f>
        <v>151.62</v>
      </c>
      <c r="AU551" s="49">
        <f>AB551*BN551</f>
        <v>151.62</v>
      </c>
      <c r="AV551" s="48"/>
      <c r="AW551" s="48"/>
      <c r="AX551">
        <v>2</v>
      </c>
      <c r="AY551">
        <v>0</v>
      </c>
      <c r="BK551" s="43">
        <f t="shared" si="148"/>
        <v>2.3076923076923186E-2</v>
      </c>
      <c r="BL551" s="9">
        <f>AS551/V551</f>
        <v>1.2999999999999998</v>
      </c>
      <c r="BM551" s="45">
        <v>1.33</v>
      </c>
      <c r="BN551" s="48">
        <v>1.33</v>
      </c>
      <c r="BO551"/>
      <c r="BP551">
        <f>VLOOKUP(A551,'[1]Synthèse ventes 2021'!$A$1:$C$457,3,FALSE)</f>
        <v>1</v>
      </c>
      <c r="BQ551">
        <f t="shared" si="160"/>
        <v>134.51999999999998</v>
      </c>
      <c r="BR551">
        <f t="shared" si="161"/>
        <v>178.91159999999999</v>
      </c>
      <c r="BS551">
        <f t="shared" si="162"/>
        <v>44.391600000000011</v>
      </c>
      <c r="BT551">
        <v>177.84</v>
      </c>
      <c r="BV551">
        <v>1</v>
      </c>
      <c r="CB551">
        <v>100</v>
      </c>
      <c r="CC551">
        <v>100</v>
      </c>
      <c r="CD551" t="s">
        <v>937</v>
      </c>
      <c r="CE551">
        <v>0</v>
      </c>
      <c r="CI551">
        <v>0</v>
      </c>
      <c r="CJ551">
        <v>0</v>
      </c>
      <c r="CM551">
        <v>0</v>
      </c>
      <c r="CO551">
        <v>0</v>
      </c>
      <c r="CP551">
        <v>0</v>
      </c>
      <c r="CQ551">
        <v>0</v>
      </c>
      <c r="CT551">
        <v>0</v>
      </c>
      <c r="CU551">
        <v>0</v>
      </c>
      <c r="CV551">
        <v>0</v>
      </c>
      <c r="CW551">
        <f>VLOOKUP(A551,'[1]NOUVEAUX TARIFS'!$A$1:$E$467,5,FALSE)</f>
        <v>151.62</v>
      </c>
    </row>
    <row r="552" spans="1:101">
      <c r="A552" t="s">
        <v>438</v>
      </c>
      <c r="C552" t="str">
        <f>VLOOKUP(A552,'[1]PRIX D''ACHAT A JOUR'!$A$1:$C$477,3,FALSE)</f>
        <v>AS</v>
      </c>
      <c r="D552" t="s">
        <v>439</v>
      </c>
      <c r="E552">
        <v>9</v>
      </c>
      <c r="F552" t="s">
        <v>1222</v>
      </c>
      <c r="G552">
        <v>5</v>
      </c>
      <c r="H552" t="s">
        <v>1222</v>
      </c>
      <c r="K552">
        <v>3</v>
      </c>
      <c r="L552" t="s">
        <v>1223</v>
      </c>
      <c r="M552" t="s">
        <v>1224</v>
      </c>
      <c r="N552">
        <v>1741101400</v>
      </c>
      <c r="O552" t="s">
        <v>1420</v>
      </c>
      <c r="P552">
        <v>1</v>
      </c>
      <c r="Q552">
        <v>1</v>
      </c>
      <c r="R552">
        <v>1</v>
      </c>
      <c r="S552" s="36" t="e">
        <f>VLOOKUP(N552,'[1]Stock définitif au 31122021'!$A$3:$G$422,5,FALSE)</f>
        <v>#N/A</v>
      </c>
      <c r="T552" s="36" t="e">
        <f>VLOOKUP(N552,'[1]Stock définitif au 31122021'!$A$3:$G$422,6,FALSE)</f>
        <v>#N/A</v>
      </c>
      <c r="U552" s="36" t="e">
        <f>VLOOKUP(N552,'[1]Stock définitif au 31122021'!$A$3:$G$422,3,FALSE)</f>
        <v>#N/A</v>
      </c>
      <c r="V552">
        <v>96</v>
      </c>
      <c r="W552">
        <f>VLOOKUP(A552,'[1]EXPORT ARTICLES 03012022'!$A$1:$R$883,18,FALSE)</f>
        <v>96</v>
      </c>
      <c r="X552" s="45">
        <f>VLOOKUP(A552,'[1]PRIX D''ACHAT A JOUR'!$A$1:$G$477,7,FALSE)</f>
        <v>96</v>
      </c>
      <c r="Y552" s="46"/>
      <c r="Z552" s="46"/>
      <c r="AB552" s="41">
        <f>VLOOKUP(A552,'[1]PRIX D''ACHAT A JOUR'!$A$1:$J$477,10,FALSE)</f>
        <v>105</v>
      </c>
      <c r="AC552" s="42" t="s">
        <v>2917</v>
      </c>
      <c r="AD552">
        <v>96</v>
      </c>
      <c r="AE552" t="s">
        <v>932</v>
      </c>
      <c r="AF552">
        <v>0</v>
      </c>
      <c r="AI552" t="s">
        <v>933</v>
      </c>
      <c r="AJ552" t="s">
        <v>934</v>
      </c>
      <c r="AM552" t="s">
        <v>935</v>
      </c>
      <c r="AN552" t="s">
        <v>936</v>
      </c>
      <c r="AO552">
        <v>1</v>
      </c>
      <c r="AP552">
        <v>0</v>
      </c>
      <c r="AQ552">
        <v>0</v>
      </c>
      <c r="AS552">
        <v>138.13</v>
      </c>
      <c r="AT552" s="47">
        <f>X552*BM552</f>
        <v>144</v>
      </c>
      <c r="AU552" s="48">
        <f>AB552*BN552</f>
        <v>157.5</v>
      </c>
      <c r="AV552" s="48"/>
      <c r="AW552" s="48"/>
      <c r="AX552">
        <v>2</v>
      </c>
      <c r="AY552">
        <v>0</v>
      </c>
      <c r="BK552" s="43">
        <f t="shared" si="148"/>
        <v>0.1402302179106639</v>
      </c>
      <c r="BL552" s="9">
        <f>AS552/V552</f>
        <v>1.4388541666666665</v>
      </c>
      <c r="BM552" s="45">
        <v>1.5</v>
      </c>
      <c r="BN552" s="48">
        <v>1.5</v>
      </c>
      <c r="BO552"/>
      <c r="BP552">
        <f>VLOOKUP(A552,'[1]Synthèse ventes 2021'!$A$1:$C$457,3,FALSE)</f>
        <v>1</v>
      </c>
      <c r="BQ552">
        <f t="shared" si="160"/>
        <v>123.89999999999999</v>
      </c>
      <c r="BR552">
        <f t="shared" si="161"/>
        <v>185.85</v>
      </c>
      <c r="BS552">
        <f t="shared" si="162"/>
        <v>61.95</v>
      </c>
      <c r="BT552">
        <v>165.76</v>
      </c>
      <c r="BV552">
        <v>1</v>
      </c>
      <c r="BW552">
        <v>143</v>
      </c>
      <c r="CB552">
        <v>100</v>
      </c>
      <c r="CC552">
        <v>100</v>
      </c>
      <c r="CD552" t="s">
        <v>937</v>
      </c>
      <c r="CE552">
        <v>0</v>
      </c>
      <c r="CI552">
        <v>0</v>
      </c>
      <c r="CJ552">
        <v>0</v>
      </c>
      <c r="CM552">
        <v>0</v>
      </c>
      <c r="CO552">
        <v>0</v>
      </c>
      <c r="CP552">
        <v>0</v>
      </c>
      <c r="CQ552">
        <v>0</v>
      </c>
      <c r="CT552">
        <v>0</v>
      </c>
      <c r="CU552">
        <v>0</v>
      </c>
      <c r="CV552">
        <v>0</v>
      </c>
      <c r="CW552">
        <f>VLOOKUP(A552,'[1]NOUVEAUX TARIFS'!$A$1:$E$467,5,FALSE)</f>
        <v>157.5</v>
      </c>
    </row>
    <row r="553" spans="1:101">
      <c r="A553" t="s">
        <v>264</v>
      </c>
      <c r="C553" t="e">
        <f>VLOOKUP(A553,'[1]PRIX D''ACHAT A JOUR'!$A$1:$C$477,3,FALSE)</f>
        <v>#N/A</v>
      </c>
      <c r="D553" t="s">
        <v>1335</v>
      </c>
      <c r="E553">
        <v>5</v>
      </c>
      <c r="F553" t="s">
        <v>927</v>
      </c>
      <c r="G553">
        <v>1</v>
      </c>
      <c r="H553" t="s">
        <v>927</v>
      </c>
      <c r="K553">
        <v>3</v>
      </c>
      <c r="L553" t="s">
        <v>1336</v>
      </c>
      <c r="M553" t="s">
        <v>943</v>
      </c>
      <c r="N553" t="s">
        <v>944</v>
      </c>
      <c r="O553" t="s">
        <v>945</v>
      </c>
      <c r="Q553">
        <v>1</v>
      </c>
      <c r="R553">
        <v>0</v>
      </c>
      <c r="S553" s="36" t="e">
        <f>VLOOKUP(N553,'[1]Stock définitif au 31122021'!$A$3:$G$422,5,FALSE)</f>
        <v>#N/A</v>
      </c>
      <c r="T553" s="36" t="e">
        <f>VLOOKUP(N553,'[1]Stock définitif au 31122021'!$A$3:$G$422,6,FALSE)</f>
        <v>#N/A</v>
      </c>
      <c r="U553" s="36" t="e">
        <f>VLOOKUP(N553,'[1]Stock définitif au 31122021'!$A$3:$G$422,3,FALSE)</f>
        <v>#N/A</v>
      </c>
      <c r="V553">
        <v>0</v>
      </c>
      <c r="W553">
        <f>VLOOKUP(A553,'[1]EXPORT ARTICLES 03012022'!$A$1:$R$883,18,FALSE)</f>
        <v>0</v>
      </c>
      <c r="X553" s="45">
        <f>VLOOKUP(A553,'[1]NOMENCLATURE 2801'!$B$1:$P$3420,14,FALSE)</f>
        <v>93.959565000000012</v>
      </c>
      <c r="Y553" s="46">
        <v>0</v>
      </c>
      <c r="Z553" s="46"/>
      <c r="AB553" s="42">
        <f>VLOOKUP(A553,'[1]NOMENCLATURE 2801'!$B$1:$P$3420,15,FALSE)</f>
        <v>92.309565000000021</v>
      </c>
      <c r="AC553" s="42" t="s">
        <v>2917</v>
      </c>
      <c r="AD553">
        <v>0</v>
      </c>
      <c r="AE553" t="s">
        <v>932</v>
      </c>
      <c r="AF553">
        <v>0</v>
      </c>
      <c r="AI553" t="s">
        <v>933</v>
      </c>
      <c r="AJ553" t="s">
        <v>934</v>
      </c>
      <c r="AM553" t="s">
        <v>935</v>
      </c>
      <c r="AN553" t="s">
        <v>936</v>
      </c>
      <c r="AP553">
        <v>0</v>
      </c>
      <c r="AQ553">
        <v>0</v>
      </c>
      <c r="AS553">
        <v>166</v>
      </c>
      <c r="AT553" s="47">
        <f>VLOOKUP(A553,'[1]NOMENCLATURE 2801'!$B$1:$V$3418,20,FALSE)</f>
        <v>180.58648024999999</v>
      </c>
      <c r="AU553" s="48">
        <f>VLOOKUP(A553,'[1]NOMENCLATURE 2801'!$B$1:$V$3418,21,FALSE)</f>
        <v>176.87398024999999</v>
      </c>
      <c r="AV553" s="48"/>
      <c r="AW553" s="48"/>
      <c r="AX553">
        <v>2</v>
      </c>
      <c r="AY553">
        <v>0</v>
      </c>
      <c r="AZ553">
        <v>1</v>
      </c>
      <c r="BB553">
        <v>1</v>
      </c>
      <c r="BC553">
        <v>1</v>
      </c>
      <c r="BD553">
        <v>1</v>
      </c>
      <c r="BE553">
        <v>1</v>
      </c>
      <c r="BF553">
        <v>1</v>
      </c>
      <c r="BK553" s="43">
        <f t="shared" si="148"/>
        <v>6.5505905120481864E-2</v>
      </c>
      <c r="BL553"/>
      <c r="BM553" s="45">
        <f>AT553/X553</f>
        <v>1.9219595179053881</v>
      </c>
      <c r="BN553" s="48">
        <f>AU553/AB553</f>
        <v>1.9160959132458262</v>
      </c>
      <c r="BO553">
        <v>1</v>
      </c>
      <c r="BP553">
        <f>VLOOKUP(A553,'[1]Synthèse ventes 2021'!$A$1:$C$457,3,FALSE)</f>
        <v>319</v>
      </c>
      <c r="BQ553">
        <f t="shared" si="160"/>
        <v>34747.166457300009</v>
      </c>
      <c r="BR553">
        <f t="shared" si="161"/>
        <v>66578.903645704995</v>
      </c>
      <c r="BS553">
        <f t="shared" si="162"/>
        <v>31831.737188404986</v>
      </c>
      <c r="BT553">
        <v>199.2</v>
      </c>
      <c r="BV553">
        <v>1</v>
      </c>
      <c r="BW553">
        <v>116</v>
      </c>
      <c r="CB553">
        <v>100</v>
      </c>
      <c r="CC553">
        <v>100</v>
      </c>
      <c r="CD553" t="s">
        <v>946</v>
      </c>
      <c r="CE553">
        <v>0</v>
      </c>
      <c r="CI553">
        <v>0</v>
      </c>
      <c r="CJ553">
        <v>0</v>
      </c>
      <c r="CM553">
        <v>0</v>
      </c>
      <c r="CO553">
        <v>0</v>
      </c>
      <c r="CP553">
        <v>0</v>
      </c>
      <c r="CQ553">
        <v>0</v>
      </c>
      <c r="CT553">
        <v>0</v>
      </c>
      <c r="CU553">
        <v>0</v>
      </c>
      <c r="CV553">
        <v>0</v>
      </c>
      <c r="CW553">
        <f>VLOOKUP(A553,'[1]NOUVEAUX TARIFS'!$A$1:$E$467,5,FALSE)</f>
        <v>176.87398024999999</v>
      </c>
    </row>
    <row r="554" spans="1:101">
      <c r="A554" t="s">
        <v>488</v>
      </c>
      <c r="C554" t="str">
        <f>VLOOKUP(A554,'[1]PRIX D''ACHAT A JOUR'!$A$1:$C$477,3,FALSE)</f>
        <v>AS</v>
      </c>
      <c r="D554" t="s">
        <v>489</v>
      </c>
      <c r="E554">
        <v>1</v>
      </c>
      <c r="F554" t="s">
        <v>975</v>
      </c>
      <c r="G554">
        <v>2</v>
      </c>
      <c r="H554" t="s">
        <v>975</v>
      </c>
      <c r="K554">
        <v>7</v>
      </c>
      <c r="L554" t="s">
        <v>976</v>
      </c>
      <c r="M554" t="s">
        <v>977</v>
      </c>
      <c r="N554" t="s">
        <v>978</v>
      </c>
      <c r="O554" t="s">
        <v>979</v>
      </c>
      <c r="P554" t="s">
        <v>1515</v>
      </c>
      <c r="Q554">
        <v>1</v>
      </c>
      <c r="R554">
        <v>1</v>
      </c>
      <c r="S554" s="36" t="e">
        <f>VLOOKUP(N554,'[1]Stock définitif au 31122021'!$A$3:$G$422,5,FALSE)</f>
        <v>#N/A</v>
      </c>
      <c r="T554" s="36" t="e">
        <f>VLOOKUP(N554,'[1]Stock définitif au 31122021'!$A$3:$G$422,6,FALSE)</f>
        <v>#N/A</v>
      </c>
      <c r="U554" s="36" t="e">
        <f>VLOOKUP(N554,'[1]Stock définitif au 31122021'!$A$3:$G$422,3,FALSE)</f>
        <v>#N/A</v>
      </c>
      <c r="V554">
        <v>119.54</v>
      </c>
      <c r="W554">
        <f>VLOOKUP(A554,'[1]EXPORT ARTICLES 03012022'!$A$1:$R$883,18,FALSE)</f>
        <v>119.54</v>
      </c>
      <c r="X554" s="45">
        <v>119.54</v>
      </c>
      <c r="Y554" s="46"/>
      <c r="Z554" s="46"/>
      <c r="AB554" s="41">
        <v>119.54</v>
      </c>
      <c r="AC554" s="42" t="s">
        <v>2917</v>
      </c>
      <c r="AD554">
        <v>119.54</v>
      </c>
      <c r="AE554" t="s">
        <v>932</v>
      </c>
      <c r="AF554">
        <v>0</v>
      </c>
      <c r="AI554" t="s">
        <v>933</v>
      </c>
      <c r="AJ554" t="s">
        <v>934</v>
      </c>
      <c r="AM554" t="s">
        <v>935</v>
      </c>
      <c r="AN554" t="s">
        <v>936</v>
      </c>
      <c r="AO554" t="s">
        <v>1515</v>
      </c>
      <c r="AP554">
        <v>0</v>
      </c>
      <c r="AQ554">
        <v>0</v>
      </c>
      <c r="AS554" s="62">
        <v>165</v>
      </c>
      <c r="AT554" s="66">
        <f>X554*BM554</f>
        <v>179.31</v>
      </c>
      <c r="AU554" s="48">
        <f>AB554*BN554</f>
        <v>179.31</v>
      </c>
      <c r="AV554" s="48"/>
      <c r="AW554" s="48"/>
      <c r="AX554">
        <v>2</v>
      </c>
      <c r="AY554">
        <v>0</v>
      </c>
      <c r="BK554" s="43">
        <f t="shared" si="148"/>
        <v>8.6727272727272736E-2</v>
      </c>
      <c r="BL554" s="9">
        <f>AS554/V554</f>
        <v>1.3802911159444538</v>
      </c>
      <c r="BM554" s="45">
        <v>1.5</v>
      </c>
      <c r="BN554" s="48">
        <v>1.5</v>
      </c>
      <c r="BO554"/>
      <c r="BP554">
        <f>VLOOKUP(A554,'[1]Synthèse ventes 2021'!$A$1:$C$457,3,FALSE)</f>
        <v>20</v>
      </c>
      <c r="BQ554">
        <f t="shared" si="160"/>
        <v>2821.1440000000002</v>
      </c>
      <c r="BR554">
        <f t="shared" si="161"/>
        <v>4231.7159999999994</v>
      </c>
      <c r="BS554">
        <f t="shared" si="162"/>
        <v>1410.5719999999992</v>
      </c>
      <c r="BT554">
        <v>198</v>
      </c>
      <c r="BV554">
        <v>1</v>
      </c>
      <c r="BW554">
        <v>96</v>
      </c>
      <c r="CB554">
        <v>100</v>
      </c>
      <c r="CC554">
        <v>100</v>
      </c>
      <c r="CD554" t="s">
        <v>937</v>
      </c>
      <c r="CE554">
        <v>0</v>
      </c>
      <c r="CI554">
        <v>0</v>
      </c>
      <c r="CJ554">
        <v>0</v>
      </c>
      <c r="CM554">
        <v>0</v>
      </c>
      <c r="CO554">
        <v>0</v>
      </c>
      <c r="CP554">
        <v>0</v>
      </c>
      <c r="CQ554">
        <v>0</v>
      </c>
      <c r="CT554">
        <v>0</v>
      </c>
      <c r="CU554">
        <v>0</v>
      </c>
      <c r="CV554">
        <v>0</v>
      </c>
      <c r="CW554">
        <f>VLOOKUP(A554,'[1]NOUVEAUX TARIFS'!$A$1:$E$467,5,FALSE)</f>
        <v>179.31</v>
      </c>
    </row>
    <row r="555" spans="1:101">
      <c r="A555" t="s">
        <v>1340</v>
      </c>
      <c r="C555" t="e">
        <f>VLOOKUP(A555,'[1]PRIX D''ACHAT A JOUR'!$A$1:$C$477,3,FALSE)</f>
        <v>#N/A</v>
      </c>
      <c r="D555" t="s">
        <v>1341</v>
      </c>
      <c r="E555">
        <v>5</v>
      </c>
      <c r="F555" t="s">
        <v>927</v>
      </c>
      <c r="G555">
        <v>1</v>
      </c>
      <c r="H555" t="s">
        <v>927</v>
      </c>
      <c r="I555" t="s">
        <v>1119</v>
      </c>
      <c r="J555" t="s">
        <v>1120</v>
      </c>
      <c r="K555">
        <v>4</v>
      </c>
      <c r="L555" t="s">
        <v>1121</v>
      </c>
      <c r="M555" t="s">
        <v>943</v>
      </c>
      <c r="N555" t="s">
        <v>944</v>
      </c>
      <c r="O555" t="s">
        <v>945</v>
      </c>
      <c r="Q555">
        <v>1</v>
      </c>
      <c r="R555">
        <v>0</v>
      </c>
      <c r="S555" s="36" t="e">
        <f>VLOOKUP(N555,'[1]Stock définitif au 31122021'!$A$3:$G$422,5,FALSE)</f>
        <v>#N/A</v>
      </c>
      <c r="T555" s="36" t="e">
        <f>VLOOKUP(N555,'[1]Stock définitif au 31122021'!$A$3:$G$422,6,FALSE)</f>
        <v>#N/A</v>
      </c>
      <c r="U555" s="36" t="e">
        <f>VLOOKUP(N555,'[1]Stock définitif au 31122021'!$A$3:$G$422,3,FALSE)</f>
        <v>#N/A</v>
      </c>
      <c r="V555">
        <v>0</v>
      </c>
      <c r="W555">
        <f>VLOOKUP(A555,'[1]EXPORT ARTICLES 03012022'!$A$1:$R$883,18,FALSE)</f>
        <v>0</v>
      </c>
      <c r="X555" s="45">
        <f>VLOOKUP(A555,'[1]NOMENCLATURE 2801'!$B$1:$P$3420,14,FALSE)</f>
        <v>118.50999999999999</v>
      </c>
      <c r="Y555" s="46">
        <v>0</v>
      </c>
      <c r="Z555" s="46"/>
      <c r="AB555" s="42">
        <f>VLOOKUP(A555,'[1]NOMENCLATURE 2801'!$B$1:$P$3420,15,FALSE)</f>
        <v>116.59199999999998</v>
      </c>
      <c r="AC555" s="42" t="s">
        <v>2917</v>
      </c>
      <c r="AD555">
        <v>0</v>
      </c>
      <c r="AE555" t="s">
        <v>932</v>
      </c>
      <c r="AF555">
        <v>0</v>
      </c>
      <c r="AI555" t="s">
        <v>933</v>
      </c>
      <c r="AJ555" t="s">
        <v>934</v>
      </c>
      <c r="AM555" t="s">
        <v>935</v>
      </c>
      <c r="AN555" t="s">
        <v>936</v>
      </c>
      <c r="AP555">
        <v>0</v>
      </c>
      <c r="AQ555">
        <v>0</v>
      </c>
      <c r="AS555">
        <v>184.41</v>
      </c>
      <c r="AT555" s="47">
        <f>VLOOKUP(A555,'[1]NOMENCLATURE 2801'!$B$1:$V$3418,20,FALSE)</f>
        <v>188.16149999999999</v>
      </c>
      <c r="AU555" s="48">
        <f>VLOOKUP(A555,'[1]NOMENCLATURE 2801'!$B$1:$V$3418,21,FALSE)</f>
        <v>181.05655999999999</v>
      </c>
      <c r="AV555" s="48"/>
      <c r="AW555" s="48"/>
      <c r="AX555">
        <v>2</v>
      </c>
      <c r="AY555">
        <v>0</v>
      </c>
      <c r="AZ555">
        <v>1</v>
      </c>
      <c r="BB555">
        <v>1</v>
      </c>
      <c r="BC555">
        <v>1</v>
      </c>
      <c r="BD555">
        <v>1</v>
      </c>
      <c r="BE555">
        <v>1</v>
      </c>
      <c r="BF555">
        <v>1</v>
      </c>
      <c r="BK555" s="43">
        <f t="shared" si="148"/>
        <v>-1.818469714223744E-2</v>
      </c>
      <c r="BL555"/>
      <c r="BM555" s="45">
        <f>AT555/X555</f>
        <v>1.5877267741118892</v>
      </c>
      <c r="BN555" s="48">
        <f>AU555/AB555</f>
        <v>1.552907232057088</v>
      </c>
      <c r="BO555">
        <v>1</v>
      </c>
      <c r="BP555">
        <f>VLOOKUP(A555,'[1]Synthèse ventes 2021'!$A$1:$C$457,3,FALSE)</f>
        <v>12</v>
      </c>
      <c r="BQ555">
        <f t="shared" si="160"/>
        <v>1650.9427199999998</v>
      </c>
      <c r="BR555">
        <f t="shared" si="161"/>
        <v>2563.7608895999997</v>
      </c>
      <c r="BS555">
        <f t="shared" si="162"/>
        <v>912.81816959999992</v>
      </c>
      <c r="BT555">
        <v>221.29</v>
      </c>
      <c r="BV555">
        <v>1</v>
      </c>
      <c r="BW555">
        <v>119</v>
      </c>
      <c r="CB555">
        <v>100</v>
      </c>
      <c r="CC555">
        <v>100</v>
      </c>
      <c r="CD555" t="s">
        <v>946</v>
      </c>
      <c r="CE555">
        <v>0</v>
      </c>
      <c r="CI555">
        <v>0</v>
      </c>
      <c r="CJ555">
        <v>0</v>
      </c>
      <c r="CM555">
        <v>0</v>
      </c>
      <c r="CO555">
        <v>0</v>
      </c>
      <c r="CP555">
        <v>0</v>
      </c>
      <c r="CQ555">
        <v>0</v>
      </c>
      <c r="CT555">
        <v>0</v>
      </c>
      <c r="CU555">
        <v>0</v>
      </c>
      <c r="CV555">
        <v>0</v>
      </c>
      <c r="CW555" t="e">
        <f>VLOOKUP(A555,'[1]NOUVEAUX TARIFS'!$A$1:$E$467,5,FALSE)</f>
        <v>#N/A</v>
      </c>
    </row>
    <row r="556" spans="1:101">
      <c r="A556" t="s">
        <v>258</v>
      </c>
      <c r="C556" t="e">
        <f>VLOOKUP(A556,'[1]PRIX D''ACHAT A JOUR'!$A$1:$C$477,3,FALSE)</f>
        <v>#N/A</v>
      </c>
      <c r="D556" t="s">
        <v>259</v>
      </c>
      <c r="E556">
        <v>5</v>
      </c>
      <c r="F556" t="s">
        <v>927</v>
      </c>
      <c r="G556">
        <v>1</v>
      </c>
      <c r="H556" t="s">
        <v>927</v>
      </c>
      <c r="I556" t="s">
        <v>1119</v>
      </c>
      <c r="J556" t="s">
        <v>1120</v>
      </c>
      <c r="K556">
        <v>4</v>
      </c>
      <c r="L556" t="s">
        <v>1121</v>
      </c>
      <c r="M556" t="s">
        <v>943</v>
      </c>
      <c r="N556" t="s">
        <v>944</v>
      </c>
      <c r="O556" t="s">
        <v>945</v>
      </c>
      <c r="Q556">
        <v>1</v>
      </c>
      <c r="R556">
        <v>0</v>
      </c>
      <c r="S556" s="36" t="e">
        <f>VLOOKUP(N556,'[1]Stock définitif au 31122021'!$A$3:$G$422,5,FALSE)</f>
        <v>#N/A</v>
      </c>
      <c r="T556" s="36" t="e">
        <f>VLOOKUP(N556,'[1]Stock définitif au 31122021'!$A$3:$G$422,6,FALSE)</f>
        <v>#N/A</v>
      </c>
      <c r="U556" s="36" t="e">
        <f>VLOOKUP(N556,'[1]Stock définitif au 31122021'!$A$3:$G$422,3,FALSE)</f>
        <v>#N/A</v>
      </c>
      <c r="V556">
        <v>0</v>
      </c>
      <c r="W556">
        <f>VLOOKUP(A556,'[1]EXPORT ARTICLES 03012022'!$A$1:$R$883,18,FALSE)</f>
        <v>0</v>
      </c>
      <c r="X556" s="45">
        <f>VLOOKUP(A556,'[1]NOMENCLATURE 2801'!$B$1:$P$3420,14,FALSE)</f>
        <v>109.489</v>
      </c>
      <c r="Y556" s="46">
        <v>0</v>
      </c>
      <c r="Z556" s="46"/>
      <c r="AB556" s="42">
        <f>VLOOKUP(A556,'[1]NOMENCLATURE 2801'!$B$1:$P$3420,15,FALSE)</f>
        <v>105.73099999999999</v>
      </c>
      <c r="AC556" s="42" t="s">
        <v>2917</v>
      </c>
      <c r="AD556">
        <v>0</v>
      </c>
      <c r="AE556" t="s">
        <v>932</v>
      </c>
      <c r="AF556">
        <v>0</v>
      </c>
      <c r="AI556" t="s">
        <v>933</v>
      </c>
      <c r="AJ556" t="s">
        <v>934</v>
      </c>
      <c r="AM556" t="s">
        <v>935</v>
      </c>
      <c r="AN556" t="s">
        <v>936</v>
      </c>
      <c r="AO556">
        <v>1</v>
      </c>
      <c r="AP556">
        <v>0</v>
      </c>
      <c r="AQ556">
        <v>0</v>
      </c>
      <c r="AS556">
        <v>187.76</v>
      </c>
      <c r="AT556" s="47">
        <f>VLOOKUP(A556,'[1]NOMENCLATURE 2801'!$B$1:$V$3418,20,FALSE)</f>
        <v>196.46577000000002</v>
      </c>
      <c r="AU556" s="48">
        <f>VLOOKUP(A556,'[1]NOMENCLATURE 2801'!$B$1:$V$3418,21,FALSE)</f>
        <v>187.90723000000003</v>
      </c>
      <c r="AV556" s="48"/>
      <c r="AW556" s="48"/>
      <c r="AX556">
        <v>2</v>
      </c>
      <c r="AY556">
        <v>0</v>
      </c>
      <c r="AZ556">
        <v>1</v>
      </c>
      <c r="BB556">
        <v>1</v>
      </c>
      <c r="BC556">
        <v>1</v>
      </c>
      <c r="BD556">
        <v>1</v>
      </c>
      <c r="BE556">
        <v>1</v>
      </c>
      <c r="BF556">
        <v>1</v>
      </c>
      <c r="BK556" s="43">
        <f t="shared" si="148"/>
        <v>7.8413932680036194E-4</v>
      </c>
      <c r="BL556"/>
      <c r="BM556" s="45">
        <f>AT556/X556</f>
        <v>1.7943882033811618</v>
      </c>
      <c r="BN556" s="48">
        <f>AU556/AB556</f>
        <v>1.7772198314590804</v>
      </c>
      <c r="BO556">
        <v>1</v>
      </c>
      <c r="BP556">
        <f>VLOOKUP(A556,'[1]Synthèse ventes 2021'!$A$1:$C$457,3,FALSE)</f>
        <v>244</v>
      </c>
      <c r="BQ556">
        <f t="shared" si="160"/>
        <v>30442.069519999997</v>
      </c>
      <c r="BR556">
        <f t="shared" si="161"/>
        <v>54102.249661600006</v>
      </c>
      <c r="BS556">
        <f t="shared" si="162"/>
        <v>23660.180141600009</v>
      </c>
      <c r="BT556">
        <v>225.31</v>
      </c>
      <c r="BV556">
        <v>1</v>
      </c>
      <c r="BW556">
        <v>124</v>
      </c>
      <c r="CB556">
        <v>100</v>
      </c>
      <c r="CC556">
        <v>100</v>
      </c>
      <c r="CD556" t="s">
        <v>946</v>
      </c>
      <c r="CE556">
        <v>0</v>
      </c>
      <c r="CI556">
        <v>0</v>
      </c>
      <c r="CJ556">
        <v>0</v>
      </c>
      <c r="CM556">
        <v>0</v>
      </c>
      <c r="CO556">
        <v>0</v>
      </c>
      <c r="CP556">
        <v>0</v>
      </c>
      <c r="CQ556">
        <v>0</v>
      </c>
      <c r="CT556">
        <v>0</v>
      </c>
      <c r="CU556">
        <v>0</v>
      </c>
      <c r="CV556">
        <v>0</v>
      </c>
      <c r="CW556">
        <f>VLOOKUP(A556,'[1]NOUVEAUX TARIFS'!$A$1:$E$467,5,FALSE)</f>
        <v>187.90723000000003</v>
      </c>
    </row>
    <row r="557" spans="1:101">
      <c r="A557" t="s">
        <v>725</v>
      </c>
      <c r="C557" t="str">
        <f>VLOOKUP(A557,'[1]PRIX D''ACHAT A JOUR'!$A$1:$C$477,3,FALSE)</f>
        <v>AS</v>
      </c>
      <c r="D557" t="s">
        <v>2435</v>
      </c>
      <c r="E557">
        <v>8</v>
      </c>
      <c r="F557" t="s">
        <v>965</v>
      </c>
      <c r="G557">
        <v>4</v>
      </c>
      <c r="H557" t="s">
        <v>965</v>
      </c>
      <c r="K557">
        <v>2</v>
      </c>
      <c r="L557" t="s">
        <v>1023</v>
      </c>
      <c r="M557" t="s">
        <v>967</v>
      </c>
      <c r="N557" t="s">
        <v>725</v>
      </c>
      <c r="O557" t="s">
        <v>2435</v>
      </c>
      <c r="P557" t="s">
        <v>1515</v>
      </c>
      <c r="Q557">
        <v>0.04</v>
      </c>
      <c r="R557">
        <v>150</v>
      </c>
      <c r="S557" s="36">
        <f>VLOOKUP(N557,'[1]Stock définitif au 31122021'!$A$3:$G$422,5,FALSE)</f>
        <v>4</v>
      </c>
      <c r="T557" s="36">
        <f>VLOOKUP(N557,'[1]Stock définitif au 31122021'!$A$3:$G$422,6,FALSE)</f>
        <v>5.8650000000000002</v>
      </c>
      <c r="U557" s="36" t="str">
        <f>VLOOKUP(N557,'[1]Stock définitif au 31122021'!$A$3:$G$422,3,FALSE)</f>
        <v>AS</v>
      </c>
      <c r="V557">
        <v>5.8650000000000002</v>
      </c>
      <c r="W557">
        <f>VLOOKUP(A557,'[1]EXPORT ARTICLES 03012022'!$A$1:$R$883,18,FALSE)</f>
        <v>5.8650000000000002</v>
      </c>
      <c r="X557" s="45">
        <f>VLOOKUP(A557,'[1]PRIX D''ACHAT A JOUR'!$A$1:$G$477,7,FALSE)</f>
        <v>5.8650000000000002</v>
      </c>
      <c r="Y557" s="46"/>
      <c r="Z557" s="46"/>
      <c r="AB557" s="59">
        <f>+X557</f>
        <v>5.8650000000000002</v>
      </c>
      <c r="AC557" s="61" t="s">
        <v>2917</v>
      </c>
      <c r="AD557">
        <v>5.8650000000000002</v>
      </c>
      <c r="AE557" t="s">
        <v>932</v>
      </c>
      <c r="AF557">
        <v>0</v>
      </c>
      <c r="AI557" t="s">
        <v>933</v>
      </c>
      <c r="AJ557" t="s">
        <v>934</v>
      </c>
      <c r="AM557" t="s">
        <v>935</v>
      </c>
      <c r="AN557" t="s">
        <v>936</v>
      </c>
      <c r="AO557" t="s">
        <v>1824</v>
      </c>
      <c r="AP557">
        <v>0</v>
      </c>
      <c r="AQ557">
        <v>0</v>
      </c>
      <c r="AS557" s="62">
        <v>197.94399999999999</v>
      </c>
      <c r="AT557" s="47">
        <f>X557*BM557</f>
        <v>205.27500000000001</v>
      </c>
      <c r="AU557" s="48">
        <f>AB557*BN557</f>
        <v>205.27500000000001</v>
      </c>
      <c r="AV557" s="48"/>
      <c r="AW557" s="48"/>
      <c r="AX557">
        <v>3</v>
      </c>
      <c r="AY557">
        <v>0</v>
      </c>
      <c r="BK557" s="43">
        <f t="shared" si="148"/>
        <v>3.7035727276401496E-2</v>
      </c>
      <c r="BL557" s="9">
        <f>AS557/V557</f>
        <v>33.750042625745948</v>
      </c>
      <c r="BM557" s="45">
        <v>35</v>
      </c>
      <c r="BN557" s="48">
        <v>35</v>
      </c>
      <c r="BO557"/>
      <c r="BP557">
        <f>VLOOKUP(A557,'[1]Synthèse ventes 2021'!$A$1:$C$457,3,FALSE)</f>
        <v>3</v>
      </c>
      <c r="BQ557">
        <f t="shared" si="160"/>
        <v>20.762099999999997</v>
      </c>
      <c r="BR557">
        <f t="shared" si="161"/>
        <v>726.67349999999999</v>
      </c>
      <c r="BS557">
        <f t="shared" si="162"/>
        <v>705.91139999999996</v>
      </c>
      <c r="BT557">
        <v>237.53299999999999</v>
      </c>
      <c r="BV557">
        <v>1</v>
      </c>
      <c r="CB557">
        <v>100</v>
      </c>
      <c r="CC557">
        <v>100</v>
      </c>
      <c r="CD557" t="s">
        <v>937</v>
      </c>
      <c r="CE557">
        <v>0</v>
      </c>
      <c r="CI557">
        <v>0</v>
      </c>
      <c r="CJ557">
        <v>0</v>
      </c>
      <c r="CM557">
        <v>0</v>
      </c>
      <c r="CO557">
        <v>0</v>
      </c>
      <c r="CP557">
        <v>0</v>
      </c>
      <c r="CQ557">
        <v>0</v>
      </c>
      <c r="CT557">
        <v>0</v>
      </c>
      <c r="CU557">
        <v>0</v>
      </c>
      <c r="CV557">
        <v>0</v>
      </c>
      <c r="CW557">
        <f>VLOOKUP(A557,'[1]NOUVEAUX TARIFS'!$A$1:$E$467,5,FALSE)</f>
        <v>205.27500000000001</v>
      </c>
    </row>
    <row r="558" spans="1:101" hidden="1">
      <c r="A558" t="s">
        <v>2112</v>
      </c>
      <c r="C558" t="e">
        <f>VLOOKUP(A558,'[1]PRIX D''ACHAT A JOUR'!$A$1:$C$477,3,FALSE)</f>
        <v>#N/A</v>
      </c>
      <c r="D558" t="s">
        <v>116</v>
      </c>
      <c r="E558">
        <v>12</v>
      </c>
      <c r="F558" t="s">
        <v>1207</v>
      </c>
      <c r="G558">
        <v>3</v>
      </c>
      <c r="H558" t="s">
        <v>1618</v>
      </c>
      <c r="I558" t="s">
        <v>2094</v>
      </c>
      <c r="J558" t="s">
        <v>2095</v>
      </c>
      <c r="M558" t="s">
        <v>943</v>
      </c>
      <c r="N558" t="s">
        <v>944</v>
      </c>
      <c r="O558" t="s">
        <v>945</v>
      </c>
      <c r="Q558">
        <v>1</v>
      </c>
      <c r="R558">
        <v>0</v>
      </c>
      <c r="S558" s="36" t="e">
        <f>VLOOKUP(N558,'[1]Stock définitif au 31122021'!$A$3:$G$422,5,FALSE)</f>
        <v>#N/A</v>
      </c>
      <c r="T558" s="36" t="e">
        <f>VLOOKUP(N558,'[1]Stock définitif au 31122021'!$A$3:$G$422,6,FALSE)</f>
        <v>#N/A</v>
      </c>
      <c r="U558" s="36" t="e">
        <f>VLOOKUP(N558,'[1]Stock définitif au 31122021'!$A$3:$G$422,3,FALSE)</f>
        <v>#N/A</v>
      </c>
      <c r="V558">
        <v>0</v>
      </c>
      <c r="W558">
        <f>VLOOKUP(A558,'[1]EXPORT ARTICLES 03012022'!$A$1:$R$883,18,FALSE)</f>
        <v>0</v>
      </c>
      <c r="X558" s="45" t="e">
        <f>VLOOKUP(A558,'[1]PRIX D''ACHAT A JOUR'!$A$1:$G$477,7,FALSE)</f>
        <v>#N/A</v>
      </c>
      <c r="Y558" s="46">
        <v>0</v>
      </c>
      <c r="Z558" s="46"/>
      <c r="AB558" s="42" t="e">
        <f>VLOOKUP(A558,'[1]PRIX D''ACHAT A JOUR'!$A$1:$J$477,10,FALSE)</f>
        <v>#N/A</v>
      </c>
      <c r="AC558" s="48"/>
      <c r="AD558">
        <v>0</v>
      </c>
      <c r="AE558" t="s">
        <v>932</v>
      </c>
      <c r="AF558">
        <v>0</v>
      </c>
      <c r="AI558" t="s">
        <v>933</v>
      </c>
      <c r="AJ558" t="s">
        <v>934</v>
      </c>
      <c r="AM558" t="s">
        <v>935</v>
      </c>
      <c r="AN558" t="s">
        <v>936</v>
      </c>
      <c r="AP558">
        <v>0</v>
      </c>
      <c r="AQ558">
        <v>0</v>
      </c>
      <c r="AS558">
        <v>0</v>
      </c>
      <c r="AT558" s="47" t="e">
        <f>X558*BM558</f>
        <v>#N/A</v>
      </c>
      <c r="AU558" s="48" t="e">
        <f>AB558*BN558</f>
        <v>#N/A</v>
      </c>
      <c r="AV558" s="48"/>
      <c r="AW558" s="48"/>
      <c r="AX558">
        <v>2</v>
      </c>
      <c r="AY558">
        <v>0</v>
      </c>
      <c r="AZ558">
        <v>1</v>
      </c>
      <c r="BK558" s="43" t="e">
        <f t="shared" si="148"/>
        <v>#N/A</v>
      </c>
      <c r="BL558" s="9">
        <v>0</v>
      </c>
      <c r="BM558" s="45"/>
      <c r="BN558" s="48"/>
      <c r="BO558">
        <v>1</v>
      </c>
      <c r="BP558">
        <f>VLOOKUP(A558,'[1]Synthèse ventes 2021'!$A$1:$C$457,3,FALSE)</f>
        <v>1</v>
      </c>
      <c r="BQ558"/>
      <c r="BR558"/>
      <c r="BS558"/>
      <c r="BT558">
        <v>0</v>
      </c>
      <c r="CB558">
        <v>100</v>
      </c>
      <c r="CC558">
        <v>100</v>
      </c>
      <c r="CD558" t="s">
        <v>960</v>
      </c>
      <c r="CE558">
        <v>0</v>
      </c>
      <c r="CI558">
        <v>0</v>
      </c>
      <c r="CJ558">
        <v>0</v>
      </c>
      <c r="CM558">
        <v>0</v>
      </c>
      <c r="CO558">
        <v>0</v>
      </c>
      <c r="CP558">
        <v>0</v>
      </c>
      <c r="CQ558">
        <v>0</v>
      </c>
      <c r="CT558">
        <v>0</v>
      </c>
      <c r="CU558">
        <v>0</v>
      </c>
      <c r="CV558">
        <v>0</v>
      </c>
      <c r="CW558" t="e">
        <f>VLOOKUP(A558,'[1]NOUVEAUX TARIFS'!$A$1:$E$467,5,FALSE)</f>
        <v>#N/A</v>
      </c>
    </row>
    <row r="559" spans="1:101" hidden="1">
      <c r="A559" t="s">
        <v>2113</v>
      </c>
      <c r="C559" t="e">
        <f>VLOOKUP(A559,'[1]PRIX D''ACHAT A JOUR'!$A$1:$C$477,3,FALSE)</f>
        <v>#N/A</v>
      </c>
      <c r="D559" t="s">
        <v>2114</v>
      </c>
      <c r="E559">
        <v>12</v>
      </c>
      <c r="F559" t="s">
        <v>1207</v>
      </c>
      <c r="G559">
        <v>3</v>
      </c>
      <c r="H559" t="s">
        <v>1618</v>
      </c>
      <c r="I559" t="s">
        <v>2094</v>
      </c>
      <c r="J559" t="s">
        <v>2095</v>
      </c>
      <c r="M559" t="s">
        <v>943</v>
      </c>
      <c r="N559" t="s">
        <v>944</v>
      </c>
      <c r="O559" t="s">
        <v>945</v>
      </c>
      <c r="Q559">
        <v>1</v>
      </c>
      <c r="R559">
        <v>0</v>
      </c>
      <c r="S559" s="36" t="e">
        <f>VLOOKUP(N559,'[1]Stock définitif au 31122021'!$A$3:$G$422,5,FALSE)</f>
        <v>#N/A</v>
      </c>
      <c r="T559" s="36" t="e">
        <f>VLOOKUP(N559,'[1]Stock définitif au 31122021'!$A$3:$G$422,6,FALSE)</f>
        <v>#N/A</v>
      </c>
      <c r="U559" s="36" t="e">
        <f>VLOOKUP(N559,'[1]Stock définitif au 31122021'!$A$3:$G$422,3,FALSE)</f>
        <v>#N/A</v>
      </c>
      <c r="V559">
        <v>0</v>
      </c>
      <c r="W559">
        <f>VLOOKUP(A559,'[1]EXPORT ARTICLES 03012022'!$A$1:$R$883,18,FALSE)</f>
        <v>0</v>
      </c>
      <c r="X559" s="45" t="e">
        <f>VLOOKUP(A559,'[1]PRIX D''ACHAT A JOUR'!$A$1:$G$477,7,FALSE)</f>
        <v>#N/A</v>
      </c>
      <c r="Y559" s="46">
        <v>0</v>
      </c>
      <c r="Z559" s="46"/>
      <c r="AB559" s="42" t="e">
        <f>VLOOKUP(A559,'[1]PRIX D''ACHAT A JOUR'!$A$1:$J$477,10,FALSE)</f>
        <v>#N/A</v>
      </c>
      <c r="AC559" s="48"/>
      <c r="AD559">
        <v>0</v>
      </c>
      <c r="AE559" t="s">
        <v>932</v>
      </c>
      <c r="AF559">
        <v>0</v>
      </c>
      <c r="AI559" t="s">
        <v>933</v>
      </c>
      <c r="AJ559" t="s">
        <v>934</v>
      </c>
      <c r="AM559" t="s">
        <v>935</v>
      </c>
      <c r="AN559" t="s">
        <v>936</v>
      </c>
      <c r="AP559">
        <v>0</v>
      </c>
      <c r="AQ559">
        <v>0</v>
      </c>
      <c r="AS559">
        <v>0</v>
      </c>
      <c r="AT559" s="47" t="e">
        <f>X559*BM559</f>
        <v>#N/A</v>
      </c>
      <c r="AU559" s="48" t="e">
        <f>AB559*BN559</f>
        <v>#N/A</v>
      </c>
      <c r="AV559" s="48"/>
      <c r="AW559" s="48"/>
      <c r="AX559">
        <v>2</v>
      </c>
      <c r="AY559">
        <v>0</v>
      </c>
      <c r="AZ559">
        <v>1</v>
      </c>
      <c r="BD559">
        <v>1</v>
      </c>
      <c r="BE559">
        <v>1</v>
      </c>
      <c r="BK559" s="43" t="e">
        <f t="shared" si="148"/>
        <v>#N/A</v>
      </c>
      <c r="BL559" s="9">
        <v>0</v>
      </c>
      <c r="BM559" s="45"/>
      <c r="BN559" s="48"/>
      <c r="BO559">
        <v>1</v>
      </c>
      <c r="BP559"/>
      <c r="BQ559" t="str">
        <f t="shared" ref="BQ559:BQ579" si="165">IF(BP559="","",BP559*AB559*1.18)</f>
        <v/>
      </c>
      <c r="BR559" t="str">
        <f t="shared" ref="BR559:BR579" si="166">IF(BP559="","",BP559*AU559*1.18)</f>
        <v/>
      </c>
      <c r="BS559" t="str">
        <f t="shared" ref="BS559:BS579" si="167">IF(BP559="","",BR559-BQ559)</f>
        <v/>
      </c>
      <c r="BT559">
        <v>0</v>
      </c>
      <c r="CB559">
        <v>100</v>
      </c>
      <c r="CC559">
        <v>100</v>
      </c>
      <c r="CD559" t="s">
        <v>960</v>
      </c>
      <c r="CE559">
        <v>0</v>
      </c>
      <c r="CI559">
        <v>0</v>
      </c>
      <c r="CJ559">
        <v>0</v>
      </c>
      <c r="CM559">
        <v>0</v>
      </c>
      <c r="CO559">
        <v>0</v>
      </c>
      <c r="CP559">
        <v>0</v>
      </c>
      <c r="CQ559">
        <v>0</v>
      </c>
      <c r="CT559">
        <v>0</v>
      </c>
      <c r="CU559">
        <v>0</v>
      </c>
      <c r="CV559">
        <v>0</v>
      </c>
      <c r="CW559" t="e">
        <f>VLOOKUP(A559,'[1]NOUVEAUX TARIFS'!$A$1:$E$467,5,FALSE)</f>
        <v>#N/A</v>
      </c>
    </row>
    <row r="560" spans="1:101">
      <c r="A560" t="s">
        <v>262</v>
      </c>
      <c r="C560" t="e">
        <f>VLOOKUP(A560,'[1]PRIX D''ACHAT A JOUR'!$A$1:$C$477,3,FALSE)</f>
        <v>#N/A</v>
      </c>
      <c r="D560" t="s">
        <v>1360</v>
      </c>
      <c r="E560">
        <v>5</v>
      </c>
      <c r="F560" t="s">
        <v>927</v>
      </c>
      <c r="G560">
        <v>1</v>
      </c>
      <c r="H560" t="s">
        <v>927</v>
      </c>
      <c r="I560" t="s">
        <v>1119</v>
      </c>
      <c r="J560" t="s">
        <v>1120</v>
      </c>
      <c r="K560">
        <v>1</v>
      </c>
      <c r="L560" t="s">
        <v>949</v>
      </c>
      <c r="M560" t="s">
        <v>943</v>
      </c>
      <c r="N560" t="s">
        <v>944</v>
      </c>
      <c r="O560" t="s">
        <v>945</v>
      </c>
      <c r="Q560">
        <v>1</v>
      </c>
      <c r="R560">
        <v>0</v>
      </c>
      <c r="S560" s="36" t="e">
        <f>VLOOKUP(N560,'[1]Stock définitif au 31122021'!$A$3:$G$422,5,FALSE)</f>
        <v>#N/A</v>
      </c>
      <c r="T560" s="36" t="e">
        <f>VLOOKUP(N560,'[1]Stock définitif au 31122021'!$A$3:$G$422,6,FALSE)</f>
        <v>#N/A</v>
      </c>
      <c r="U560" s="36" t="e">
        <f>VLOOKUP(N560,'[1]Stock définitif au 31122021'!$A$3:$G$422,3,FALSE)</f>
        <v>#N/A</v>
      </c>
      <c r="V560" s="36" t="s">
        <v>2924</v>
      </c>
      <c r="W560">
        <f>VLOOKUP(A560,'[1]EXPORT ARTICLES 03012022'!$A$1:$R$883,18,FALSE)</f>
        <v>0</v>
      </c>
      <c r="X560" s="45">
        <f>VLOOKUP(A560,'[1]NOMENCLATURE 2801'!$B$1:$P$3420,14,FALSE)</f>
        <v>125.1688</v>
      </c>
      <c r="Y560" s="46">
        <v>0</v>
      </c>
      <c r="Z560" s="46"/>
      <c r="AB560" s="42">
        <f>VLOOKUP(A560,'[1]NOMENCLATURE 2801'!$B$1:$P$3420,15,FALSE)</f>
        <v>123.9288</v>
      </c>
      <c r="AC560" s="42" t="s">
        <v>2917</v>
      </c>
      <c r="AD560">
        <v>0</v>
      </c>
      <c r="AE560" t="s">
        <v>932</v>
      </c>
      <c r="AF560">
        <v>0</v>
      </c>
      <c r="AI560" t="s">
        <v>933</v>
      </c>
      <c r="AJ560" t="s">
        <v>934</v>
      </c>
      <c r="AM560" t="s">
        <v>935</v>
      </c>
      <c r="AN560" t="s">
        <v>936</v>
      </c>
      <c r="AO560">
        <v>1</v>
      </c>
      <c r="AP560">
        <v>0</v>
      </c>
      <c r="AQ560">
        <v>0</v>
      </c>
      <c r="AS560">
        <v>185.05</v>
      </c>
      <c r="AT560" s="47">
        <f>VLOOKUP(A560,'[1]NOMENCLATURE 2801'!$B$1:$V$3418,20,FALSE)</f>
        <v>213.45320000000001</v>
      </c>
      <c r="AU560" s="48">
        <f>VLOOKUP(A560,'[1]NOMENCLATURE 2801'!$B$1:$V$3418,21,FALSE)</f>
        <v>210.66320000000002</v>
      </c>
      <c r="AV560" s="48"/>
      <c r="AW560" s="48"/>
      <c r="AX560">
        <v>2</v>
      </c>
      <c r="AY560">
        <v>0</v>
      </c>
      <c r="AZ560">
        <v>1</v>
      </c>
      <c r="BK560" s="43">
        <f t="shared" si="148"/>
        <v>0.13841232099432588</v>
      </c>
      <c r="BL560"/>
      <c r="BM560" s="45">
        <f>AT560/X560</f>
        <v>1.7053227321824609</v>
      </c>
      <c r="BN560" s="48">
        <f>AU560/AB560</f>
        <v>1.6998728302057313</v>
      </c>
      <c r="BO560"/>
      <c r="BP560">
        <f>VLOOKUP(A560,'[1]Synthèse ventes 2021'!$A$1:$C$457,3,FALSE)</f>
        <v>1276</v>
      </c>
      <c r="BQ560">
        <f t="shared" si="165"/>
        <v>186597.11558399998</v>
      </c>
      <c r="BR560">
        <f t="shared" si="166"/>
        <v>317191.36697600002</v>
      </c>
      <c r="BS560">
        <f t="shared" si="167"/>
        <v>130594.25139200003</v>
      </c>
      <c r="BT560">
        <v>222.06</v>
      </c>
      <c r="BV560">
        <v>1</v>
      </c>
      <c r="BW560">
        <v>114</v>
      </c>
      <c r="CB560">
        <v>100</v>
      </c>
      <c r="CC560">
        <v>100</v>
      </c>
      <c r="CD560" t="s">
        <v>1361</v>
      </c>
      <c r="CE560">
        <v>0</v>
      </c>
      <c r="CI560">
        <v>0</v>
      </c>
      <c r="CJ560">
        <v>0</v>
      </c>
      <c r="CM560">
        <v>0</v>
      </c>
      <c r="CO560">
        <v>0</v>
      </c>
      <c r="CP560">
        <v>0</v>
      </c>
      <c r="CQ560">
        <v>0</v>
      </c>
      <c r="CT560">
        <v>1</v>
      </c>
      <c r="CU560">
        <v>0</v>
      </c>
      <c r="CV560">
        <v>0</v>
      </c>
      <c r="CW560">
        <f>VLOOKUP(A560,'[1]NOUVEAUX TARIFS'!$A$1:$E$467,5,FALSE)</f>
        <v>210.66</v>
      </c>
    </row>
    <row r="561" spans="1:101">
      <c r="A561" t="s">
        <v>260</v>
      </c>
      <c r="C561" t="e">
        <f>VLOOKUP(A561,'[1]PRIX D''ACHAT A JOUR'!$A$1:$C$477,3,FALSE)</f>
        <v>#N/A</v>
      </c>
      <c r="D561" t="s">
        <v>1124</v>
      </c>
      <c r="E561">
        <v>5</v>
      </c>
      <c r="F561" t="s">
        <v>927</v>
      </c>
      <c r="G561">
        <v>1</v>
      </c>
      <c r="H561" t="s">
        <v>927</v>
      </c>
      <c r="I561" t="s">
        <v>1119</v>
      </c>
      <c r="J561" t="s">
        <v>1120</v>
      </c>
      <c r="K561">
        <v>1</v>
      </c>
      <c r="L561" t="s">
        <v>949</v>
      </c>
      <c r="M561" t="s">
        <v>943</v>
      </c>
      <c r="N561" t="s">
        <v>944</v>
      </c>
      <c r="O561" t="s">
        <v>945</v>
      </c>
      <c r="Q561">
        <v>1</v>
      </c>
      <c r="R561">
        <v>0</v>
      </c>
      <c r="S561" s="36" t="e">
        <f>VLOOKUP(N561,'[1]Stock définitif au 31122021'!$A$3:$G$422,5,FALSE)</f>
        <v>#N/A</v>
      </c>
      <c r="T561" s="36" t="e">
        <f>VLOOKUP(N561,'[1]Stock définitif au 31122021'!$A$3:$G$422,6,FALSE)</f>
        <v>#N/A</v>
      </c>
      <c r="U561" s="36" t="e">
        <f>VLOOKUP(N561,'[1]Stock définitif au 31122021'!$A$3:$G$422,3,FALSE)</f>
        <v>#N/A</v>
      </c>
      <c r="V561">
        <v>0</v>
      </c>
      <c r="W561">
        <f>VLOOKUP(A561,'[1]EXPORT ARTICLES 03012022'!$A$1:$R$883,18,FALSE)</f>
        <v>0</v>
      </c>
      <c r="X561" s="45">
        <f>VLOOKUP(A561,'[1]NOMENCLATURE 2801'!$B$1:$P$3420,14,FALSE)</f>
        <v>137.84</v>
      </c>
      <c r="Y561" s="46">
        <v>0</v>
      </c>
      <c r="Z561" s="46"/>
      <c r="AB561" s="42">
        <f>VLOOKUP(A561,'[1]NOMENCLATURE 2801'!$B$1:$P$3420,15,FALSE)</f>
        <v>137.84</v>
      </c>
      <c r="AC561" s="42" t="s">
        <v>2917</v>
      </c>
      <c r="AD561">
        <v>0</v>
      </c>
      <c r="AE561" t="s">
        <v>932</v>
      </c>
      <c r="AF561">
        <v>0</v>
      </c>
      <c r="AI561" t="s">
        <v>933</v>
      </c>
      <c r="AJ561" t="s">
        <v>934</v>
      </c>
      <c r="AM561" t="s">
        <v>935</v>
      </c>
      <c r="AN561" t="s">
        <v>936</v>
      </c>
      <c r="AO561">
        <v>1</v>
      </c>
      <c r="AP561">
        <v>0</v>
      </c>
      <c r="AQ561">
        <v>0</v>
      </c>
      <c r="AS561">
        <v>200.71</v>
      </c>
      <c r="AT561" s="47">
        <f>VLOOKUP(A561,'[1]NOMENCLATURE 2801'!$B$1:$V$3418,20,FALSE)</f>
        <v>212.01999999999998</v>
      </c>
      <c r="AU561" s="48">
        <f>VLOOKUP(A561,'[1]NOMENCLATURE 2801'!$B$1:$V$3418,21,FALSE)</f>
        <v>212.01999999999998</v>
      </c>
      <c r="AV561" s="48"/>
      <c r="AW561" s="48"/>
      <c r="AX561">
        <v>2</v>
      </c>
      <c r="AY561">
        <v>0</v>
      </c>
      <c r="AZ561">
        <v>1</v>
      </c>
      <c r="BB561">
        <v>1</v>
      </c>
      <c r="BC561">
        <v>1</v>
      </c>
      <c r="BD561">
        <v>1</v>
      </c>
      <c r="BE561">
        <v>1</v>
      </c>
      <c r="BF561">
        <v>1</v>
      </c>
      <c r="BK561" s="43">
        <f t="shared" si="148"/>
        <v>5.6349957650341155E-2</v>
      </c>
      <c r="BL561"/>
      <c r="BM561" s="45">
        <f>AT561/X561</f>
        <v>1.5381601857225766</v>
      </c>
      <c r="BN561" s="48">
        <f>AU561/AB561</f>
        <v>1.5381601857225766</v>
      </c>
      <c r="BO561">
        <v>1</v>
      </c>
      <c r="BP561">
        <f>VLOOKUP(A561,'[1]Synthèse ventes 2021'!$A$1:$C$457,3,FALSE)</f>
        <v>208</v>
      </c>
      <c r="BQ561">
        <f t="shared" si="165"/>
        <v>33831.4496</v>
      </c>
      <c r="BR561">
        <f t="shared" si="166"/>
        <v>52038.188799999996</v>
      </c>
      <c r="BS561">
        <f t="shared" si="167"/>
        <v>18206.739199999996</v>
      </c>
      <c r="BT561">
        <v>240.85</v>
      </c>
      <c r="BV561">
        <v>1</v>
      </c>
      <c r="BW561">
        <v>113</v>
      </c>
      <c r="CB561">
        <v>100</v>
      </c>
      <c r="CC561">
        <v>100</v>
      </c>
      <c r="CD561" t="s">
        <v>946</v>
      </c>
      <c r="CE561">
        <v>0</v>
      </c>
      <c r="CI561">
        <v>0</v>
      </c>
      <c r="CJ561">
        <v>0</v>
      </c>
      <c r="CM561">
        <v>0</v>
      </c>
      <c r="CO561">
        <v>0</v>
      </c>
      <c r="CP561">
        <v>0</v>
      </c>
      <c r="CQ561">
        <v>0</v>
      </c>
      <c r="CT561">
        <v>0</v>
      </c>
      <c r="CU561">
        <v>0</v>
      </c>
      <c r="CV561">
        <v>0</v>
      </c>
      <c r="CW561">
        <f>VLOOKUP(A561,'[1]NOUVEAUX TARIFS'!$A$1:$E$467,5,FALSE)</f>
        <v>212.01999999999998</v>
      </c>
    </row>
    <row r="562" spans="1:101" hidden="1">
      <c r="A562" t="s">
        <v>82</v>
      </c>
      <c r="C562" t="e">
        <f>VLOOKUP(A562,'[1]PRIX D''ACHAT A JOUR'!$A$1:$C$477,3,FALSE)</f>
        <v>#N/A</v>
      </c>
      <c r="D562" t="s">
        <v>83</v>
      </c>
      <c r="E562">
        <v>1</v>
      </c>
      <c r="F562" t="s">
        <v>975</v>
      </c>
      <c r="G562">
        <v>11</v>
      </c>
      <c r="H562" t="s">
        <v>2122</v>
      </c>
      <c r="K562">
        <v>1</v>
      </c>
      <c r="L562" t="s">
        <v>1108</v>
      </c>
      <c r="M562" t="s">
        <v>943</v>
      </c>
      <c r="N562" t="s">
        <v>944</v>
      </c>
      <c r="O562" t="s">
        <v>945</v>
      </c>
      <c r="Q562">
        <v>1</v>
      </c>
      <c r="R562">
        <v>0</v>
      </c>
      <c r="S562" s="36" t="e">
        <f>VLOOKUP(N562,'[1]Stock définitif au 31122021'!$A$3:$G$422,5,FALSE)</f>
        <v>#N/A</v>
      </c>
      <c r="T562" s="36" t="e">
        <f>VLOOKUP(N562,'[1]Stock définitif au 31122021'!$A$3:$G$422,6,FALSE)</f>
        <v>#N/A</v>
      </c>
      <c r="U562" s="36" t="e">
        <f>VLOOKUP(N562,'[1]Stock définitif au 31122021'!$A$3:$G$422,3,FALSE)</f>
        <v>#N/A</v>
      </c>
      <c r="V562">
        <v>0</v>
      </c>
      <c r="W562">
        <f>VLOOKUP(A562,'[1]EXPORT ARTICLES 03012022'!$A$1:$R$883,18,FALSE)</f>
        <v>0</v>
      </c>
      <c r="X562" s="45" t="e">
        <f>VLOOKUP(A562,'[1]PRIX D''ACHAT A JOUR'!$A$1:$G$477,7,FALSE)</f>
        <v>#N/A</v>
      </c>
      <c r="Y562" s="46">
        <v>0</v>
      </c>
      <c r="Z562" s="46"/>
      <c r="AB562" s="42">
        <f>'[1]NOMENCLATURE 2801'!P890</f>
        <v>62.667200000000001</v>
      </c>
      <c r="AC562" s="48"/>
      <c r="AD562">
        <v>0</v>
      </c>
      <c r="AE562" t="s">
        <v>932</v>
      </c>
      <c r="AF562">
        <v>0</v>
      </c>
      <c r="AI562" t="s">
        <v>933</v>
      </c>
      <c r="AJ562" t="s">
        <v>934</v>
      </c>
      <c r="AM562" t="s">
        <v>935</v>
      </c>
      <c r="AN562" t="s">
        <v>936</v>
      </c>
      <c r="AP562">
        <v>0</v>
      </c>
      <c r="AQ562">
        <v>0</v>
      </c>
      <c r="AS562">
        <v>0</v>
      </c>
      <c r="AT562" s="47">
        <f>VLOOKUP(A562,'[1]NOMENCLATURE 2801'!$B$1:$V$3418,20,FALSE)</f>
        <v>79.296750000000003</v>
      </c>
      <c r="AU562" s="48">
        <f>VLOOKUP(A562,'[1]NOMENCLATURE 2801'!$B$1:$V$3418,21,FALSE)</f>
        <v>85.457799999999992</v>
      </c>
      <c r="AV562" s="48">
        <f>VLOOKUP(A562,'STEEVE RESTITUTION'!$A$3:$F$484,6,FALSE)</f>
        <v>90.473500000000001</v>
      </c>
      <c r="AW562" s="48"/>
      <c r="AX562">
        <v>2</v>
      </c>
      <c r="AY562">
        <v>0</v>
      </c>
      <c r="AZ562">
        <v>1</v>
      </c>
      <c r="BK562" s="43" t="e">
        <f t="shared" si="148"/>
        <v>#DIV/0!</v>
      </c>
      <c r="BL562" s="9">
        <v>0</v>
      </c>
      <c r="BM562" s="45"/>
      <c r="BN562" s="48"/>
      <c r="BO562">
        <v>1</v>
      </c>
      <c r="BP562">
        <f>VLOOKUP(A562,'[1]Synthèse ventes 2021'!$A$1:$C$457,3,FALSE)</f>
        <v>11</v>
      </c>
      <c r="BQ562">
        <f t="shared" si="165"/>
        <v>813.42025599999999</v>
      </c>
      <c r="BR562">
        <f t="shared" si="166"/>
        <v>1109.2422439999998</v>
      </c>
      <c r="BS562">
        <f t="shared" si="167"/>
        <v>295.82198799999981</v>
      </c>
      <c r="BT562">
        <v>0</v>
      </c>
      <c r="CB562">
        <v>100</v>
      </c>
      <c r="CC562">
        <v>100</v>
      </c>
      <c r="CD562" t="s">
        <v>960</v>
      </c>
      <c r="CE562">
        <v>0</v>
      </c>
      <c r="CI562">
        <v>0</v>
      </c>
      <c r="CJ562">
        <v>0</v>
      </c>
      <c r="CM562">
        <v>0</v>
      </c>
      <c r="CO562">
        <v>0</v>
      </c>
      <c r="CP562">
        <v>0</v>
      </c>
      <c r="CQ562">
        <v>0</v>
      </c>
      <c r="CT562">
        <v>0</v>
      </c>
      <c r="CU562">
        <v>0</v>
      </c>
      <c r="CV562">
        <v>0</v>
      </c>
      <c r="CW562">
        <f>VLOOKUP(A562,'[1]NOUVEAUX TARIFS'!$A$1:$E$467,5,FALSE)</f>
        <v>90.473500000000001</v>
      </c>
    </row>
    <row r="563" spans="1:101">
      <c r="A563" t="s">
        <v>169</v>
      </c>
      <c r="C563" t="e">
        <f>VLOOKUP(A563,'[1]PRIX D''ACHAT A JOUR'!$A$1:$C$477,3,FALSE)</f>
        <v>#N/A</v>
      </c>
      <c r="D563" t="s">
        <v>170</v>
      </c>
      <c r="E563">
        <v>12</v>
      </c>
      <c r="F563" t="s">
        <v>1207</v>
      </c>
      <c r="G563">
        <v>3</v>
      </c>
      <c r="H563" t="s">
        <v>1618</v>
      </c>
      <c r="I563" t="s">
        <v>2334</v>
      </c>
      <c r="J563" t="s">
        <v>2335</v>
      </c>
      <c r="M563" t="s">
        <v>2013</v>
      </c>
      <c r="N563" t="s">
        <v>169</v>
      </c>
      <c r="O563" t="s">
        <v>170</v>
      </c>
      <c r="P563" t="s">
        <v>931</v>
      </c>
      <c r="Q563">
        <v>1</v>
      </c>
      <c r="R563">
        <v>0</v>
      </c>
      <c r="S563" s="36" t="e">
        <f>VLOOKUP(N563,'[1]Stock définitif au 31122021'!$A$3:$G$422,5,FALSE)</f>
        <v>#N/A</v>
      </c>
      <c r="T563" s="36" t="e">
        <f>VLOOKUP(N563,'[1]Stock définitif au 31122021'!$A$3:$G$422,6,FALSE)</f>
        <v>#N/A</v>
      </c>
      <c r="U563" s="36" t="e">
        <f>VLOOKUP(N563,'[1]Stock définitif au 31122021'!$A$3:$G$422,3,FALSE)</f>
        <v>#N/A</v>
      </c>
      <c r="V563">
        <v>142.81399999999999</v>
      </c>
      <c r="W563">
        <v>142.81399999999999</v>
      </c>
      <c r="X563" s="45">
        <f>VLOOKUP(A563,'[1]NOMENCLATURE 2801'!$B$1:$P$3420,14,FALSE)</f>
        <v>142.79399999999998</v>
      </c>
      <c r="Y563" s="46">
        <v>142.81</v>
      </c>
      <c r="Z563" s="46"/>
      <c r="AB563" s="42">
        <f>VLOOKUP(A563,'[1]NOMENCLATURE 2801'!$B$1:$P$3420,15,FALSE)</f>
        <v>151.10000000000002</v>
      </c>
      <c r="AC563" s="42" t="s">
        <v>2917</v>
      </c>
      <c r="AD563">
        <v>0</v>
      </c>
      <c r="AE563" t="s">
        <v>932</v>
      </c>
      <c r="AF563">
        <v>0</v>
      </c>
      <c r="AI563" t="s">
        <v>933</v>
      </c>
      <c r="AJ563" t="s">
        <v>934</v>
      </c>
      <c r="AM563" t="s">
        <v>935</v>
      </c>
      <c r="AN563" t="s">
        <v>936</v>
      </c>
      <c r="AP563">
        <v>0</v>
      </c>
      <c r="AQ563">
        <v>0</v>
      </c>
      <c r="AS563">
        <v>0</v>
      </c>
      <c r="AT563" s="47">
        <f>VLOOKUP(A563,'[1]NOMENCLATURE 2801'!$B$1:$V$3418,20,FALSE)</f>
        <v>201.85350000000003</v>
      </c>
      <c r="AU563" s="48">
        <f>VLOOKUP(A563,'[1]NOMENCLATURE 2801'!$B$1:$V$3418,21,FALSE)</f>
        <v>213.70000000000002</v>
      </c>
      <c r="AV563" s="48">
        <f>VLOOKUP(A563,'STEEVE RESTITUTION'!$A$3:$F$484,6,FALSE)</f>
        <v>225</v>
      </c>
      <c r="AW563" s="48">
        <f t="shared" ref="AW563:AW564" si="168">AU563-AV563</f>
        <v>-11.299999999999983</v>
      </c>
      <c r="AX563">
        <v>2</v>
      </c>
      <c r="AY563">
        <v>0</v>
      </c>
      <c r="AZ563">
        <v>1</v>
      </c>
      <c r="BK563" s="43" t="e">
        <f t="shared" si="148"/>
        <v>#DIV/0!</v>
      </c>
      <c r="BL563" s="9"/>
      <c r="BM563" s="45">
        <f>AT563/X563</f>
        <v>1.4135993108954161</v>
      </c>
      <c r="BN563" s="48">
        <f>AU563/AB563</f>
        <v>1.4142951687624088</v>
      </c>
      <c r="BO563"/>
      <c r="BP563"/>
      <c r="BQ563" t="str">
        <f t="shared" si="165"/>
        <v/>
      </c>
      <c r="BR563" t="str">
        <f t="shared" si="166"/>
        <v/>
      </c>
      <c r="BS563" t="str">
        <f t="shared" si="167"/>
        <v/>
      </c>
      <c r="BT563">
        <v>0</v>
      </c>
      <c r="BV563">
        <v>1</v>
      </c>
      <c r="CB563">
        <v>100</v>
      </c>
      <c r="CC563">
        <v>100</v>
      </c>
      <c r="CD563" t="s">
        <v>1361</v>
      </c>
      <c r="CE563">
        <v>0</v>
      </c>
      <c r="CI563">
        <v>0</v>
      </c>
      <c r="CJ563">
        <v>0</v>
      </c>
      <c r="CM563">
        <v>0</v>
      </c>
      <c r="CO563">
        <v>0</v>
      </c>
      <c r="CP563">
        <v>0</v>
      </c>
      <c r="CQ563">
        <v>0</v>
      </c>
      <c r="CT563">
        <v>1</v>
      </c>
      <c r="CU563">
        <v>0</v>
      </c>
      <c r="CV563">
        <v>0</v>
      </c>
      <c r="CW563">
        <f>VLOOKUP(A563,'[1]NOUVEAUX TARIFS'!$A$1:$E$467,5,FALSE)</f>
        <v>225</v>
      </c>
    </row>
    <row r="564" spans="1:101">
      <c r="A564" t="s">
        <v>674</v>
      </c>
      <c r="C564" t="e">
        <f>VLOOKUP(A564,'[1]PRIX D''ACHAT A JOUR'!$A$1:$C$477,3,FALSE)</f>
        <v>#N/A</v>
      </c>
      <c r="D564" t="s">
        <v>1988</v>
      </c>
      <c r="E564">
        <v>10</v>
      </c>
      <c r="F564" t="s">
        <v>938</v>
      </c>
      <c r="M564" t="s">
        <v>943</v>
      </c>
      <c r="N564" t="s">
        <v>944</v>
      </c>
      <c r="O564" t="s">
        <v>945</v>
      </c>
      <c r="Q564">
        <v>1</v>
      </c>
      <c r="R564">
        <v>0</v>
      </c>
      <c r="S564" s="36" t="e">
        <f>VLOOKUP(N564,'[1]Stock définitif au 31122021'!$A$3:$G$422,5,FALSE)</f>
        <v>#N/A</v>
      </c>
      <c r="T564" s="36" t="e">
        <f>VLOOKUP(N564,'[1]Stock définitif au 31122021'!$A$3:$G$422,6,FALSE)</f>
        <v>#N/A</v>
      </c>
      <c r="U564" s="36" t="e">
        <f>VLOOKUP(N564,'[1]Stock définitif au 31122021'!$A$3:$G$422,3,FALSE)</f>
        <v>#N/A</v>
      </c>
      <c r="V564" s="36" t="s">
        <v>2924</v>
      </c>
      <c r="W564">
        <f>VLOOKUP(A564,'[1]EXPORT ARTICLES 03012022'!$A$1:$R$883,18,FALSE)</f>
        <v>0</v>
      </c>
      <c r="X564" s="45">
        <f>VLOOKUP(A564,'[1]NOMENCLATURE 2801'!$B$1:$P$3420,14,FALSE)</f>
        <v>147.33599999999998</v>
      </c>
      <c r="Y564" s="46">
        <v>0</v>
      </c>
      <c r="Z564" s="46"/>
      <c r="AB564" s="42">
        <f>VLOOKUP(A564,'[1]NOMENCLATURE 2801'!$B$1:$P$3420,15,FALSE)</f>
        <v>150.79599999999999</v>
      </c>
      <c r="AC564" s="42" t="s">
        <v>2917</v>
      </c>
      <c r="AD564">
        <v>0</v>
      </c>
      <c r="AE564" t="s">
        <v>932</v>
      </c>
      <c r="AF564">
        <v>0</v>
      </c>
      <c r="AI564" t="s">
        <v>933</v>
      </c>
      <c r="AJ564" t="s">
        <v>934</v>
      </c>
      <c r="AM564" t="s">
        <v>935</v>
      </c>
      <c r="AN564" t="s">
        <v>936</v>
      </c>
      <c r="AP564">
        <v>0</v>
      </c>
      <c r="AQ564">
        <v>0</v>
      </c>
      <c r="AS564">
        <v>500</v>
      </c>
      <c r="AT564" s="47">
        <f>VLOOKUP(A564,'[1]NOMENCLATURE 2801'!$B$1:$V$3418,20,FALSE)</f>
        <v>211.00400000000002</v>
      </c>
      <c r="AU564" s="48">
        <f>VLOOKUP(A564,'[1]NOMENCLATURE 2801'!$B$1:$V$3418,21,FALSE)</f>
        <v>216.19400000000002</v>
      </c>
      <c r="AV564" s="48">
        <f>VLOOKUP(A564,'STEEVE RESTITUTION'!$A$3:$F$484,6,FALSE)</f>
        <v>425</v>
      </c>
      <c r="AW564" s="48">
        <f t="shared" si="168"/>
        <v>-208.80599999999998</v>
      </c>
      <c r="AX564">
        <v>2</v>
      </c>
      <c r="AY564">
        <v>0</v>
      </c>
      <c r="AZ564">
        <v>1</v>
      </c>
      <c r="BB564">
        <v>1</v>
      </c>
      <c r="BC564">
        <v>1</v>
      </c>
      <c r="BK564" s="43">
        <f t="shared" si="148"/>
        <v>-0.56761200000000001</v>
      </c>
      <c r="BL564"/>
      <c r="BM564" s="45">
        <f>AT564/X564</f>
        <v>1.4321279252864205</v>
      </c>
      <c r="BN564" s="48">
        <f>AU564/AB564</f>
        <v>1.4336852436404151</v>
      </c>
      <c r="BO564">
        <v>1</v>
      </c>
      <c r="BP564">
        <f>VLOOKUP(A564,'[1]Synthèse ventes 2021'!$A$1:$C$457,3,FALSE)</f>
        <v>4</v>
      </c>
      <c r="BQ564">
        <f t="shared" si="165"/>
        <v>711.75711999999987</v>
      </c>
      <c r="BR564">
        <f t="shared" si="166"/>
        <v>1020.43568</v>
      </c>
      <c r="BS564">
        <f t="shared" si="167"/>
        <v>308.67856000000018</v>
      </c>
      <c r="BT564">
        <v>600</v>
      </c>
      <c r="BV564">
        <v>1</v>
      </c>
      <c r="CB564">
        <v>100</v>
      </c>
      <c r="CC564">
        <v>100</v>
      </c>
      <c r="CD564" t="s">
        <v>1361</v>
      </c>
      <c r="CE564">
        <v>0</v>
      </c>
      <c r="CI564">
        <v>0</v>
      </c>
      <c r="CJ564">
        <v>0</v>
      </c>
      <c r="CM564">
        <v>0</v>
      </c>
      <c r="CO564">
        <v>0</v>
      </c>
      <c r="CP564">
        <v>0</v>
      </c>
      <c r="CQ564">
        <v>0</v>
      </c>
      <c r="CT564">
        <v>1</v>
      </c>
      <c r="CU564">
        <v>0</v>
      </c>
      <c r="CV564">
        <v>0</v>
      </c>
      <c r="CW564">
        <f>VLOOKUP(A564,'[1]NOUVEAUX TARIFS'!$A$1:$E$467,5,FALSE)</f>
        <v>425</v>
      </c>
    </row>
    <row r="565" spans="1:101">
      <c r="A565" t="s">
        <v>452</v>
      </c>
      <c r="C565" t="str">
        <f>VLOOKUP(A565,'[1]PRIX D''ACHAT A JOUR'!$A$1:$C$477,3,FALSE)</f>
        <v>AS</v>
      </c>
      <c r="D565" t="s">
        <v>1374</v>
      </c>
      <c r="E565">
        <v>9</v>
      </c>
      <c r="F565" t="s">
        <v>1222</v>
      </c>
      <c r="G565">
        <v>5</v>
      </c>
      <c r="H565" t="s">
        <v>1222</v>
      </c>
      <c r="K565">
        <v>3</v>
      </c>
      <c r="L565" t="s">
        <v>1223</v>
      </c>
      <c r="M565" t="s">
        <v>1224</v>
      </c>
      <c r="N565" t="s">
        <v>1375</v>
      </c>
      <c r="O565" t="s">
        <v>453</v>
      </c>
      <c r="P565">
        <v>1</v>
      </c>
      <c r="Q565">
        <v>1</v>
      </c>
      <c r="R565">
        <v>1</v>
      </c>
      <c r="S565" s="36" t="e">
        <f>VLOOKUP(N565,'[1]Stock définitif au 31122021'!$A$3:$G$422,5,FALSE)</f>
        <v>#N/A</v>
      </c>
      <c r="T565" s="36" t="e">
        <f>VLOOKUP(N565,'[1]Stock définitif au 31122021'!$A$3:$G$422,6,FALSE)</f>
        <v>#N/A</v>
      </c>
      <c r="U565" s="36" t="e">
        <f>VLOOKUP(N565,'[1]Stock définitif au 31122021'!$A$3:$G$422,3,FALSE)</f>
        <v>#N/A</v>
      </c>
      <c r="V565">
        <v>133</v>
      </c>
      <c r="W565">
        <f>VLOOKUP(A565,'[1]EXPORT ARTICLES 03012022'!$A$1:$R$883,18,FALSE)</f>
        <v>133</v>
      </c>
      <c r="X565" s="45">
        <f>VLOOKUP(A565,'[1]PRIX D''ACHAT A JOUR'!$A$1:$G$477,7,FALSE)</f>
        <v>133</v>
      </c>
      <c r="Y565" s="46"/>
      <c r="Z565" s="46"/>
      <c r="AB565" s="41">
        <f>VLOOKUP(A565,'[1]PRIX D''ACHAT A JOUR'!$A$1:$J$477,10,FALSE)</f>
        <v>149</v>
      </c>
      <c r="AC565" s="42" t="s">
        <v>2917</v>
      </c>
      <c r="AD565">
        <v>133</v>
      </c>
      <c r="AE565" t="s">
        <v>932</v>
      </c>
      <c r="AF565">
        <v>0</v>
      </c>
      <c r="AI565" t="s">
        <v>933</v>
      </c>
      <c r="AJ565" t="s">
        <v>934</v>
      </c>
      <c r="AM565" t="s">
        <v>935</v>
      </c>
      <c r="AN565" t="s">
        <v>936</v>
      </c>
      <c r="AO565">
        <v>1</v>
      </c>
      <c r="AP565">
        <v>0</v>
      </c>
      <c r="AQ565">
        <v>0</v>
      </c>
      <c r="AS565">
        <v>191.42</v>
      </c>
      <c r="AT565" s="47">
        <f>X565*BM565</f>
        <v>199.5</v>
      </c>
      <c r="AU565" s="48">
        <f>AB565*BN565</f>
        <v>223.5</v>
      </c>
      <c r="AV565" s="48"/>
      <c r="AW565" s="48"/>
      <c r="AX565">
        <v>2</v>
      </c>
      <c r="AY565">
        <v>0</v>
      </c>
      <c r="BK565" s="43">
        <f t="shared" si="148"/>
        <v>0.167589593563891</v>
      </c>
      <c r="BL565" s="9">
        <f>AS565/V565</f>
        <v>1.4392481203007519</v>
      </c>
      <c r="BM565" s="45">
        <v>1.5</v>
      </c>
      <c r="BN565" s="48">
        <v>1.5</v>
      </c>
      <c r="BO565"/>
      <c r="BP565">
        <f>VLOOKUP(A565,'[1]Synthèse ventes 2021'!$A$1:$C$457,3,FALSE)</f>
        <v>20</v>
      </c>
      <c r="BQ565">
        <f t="shared" si="165"/>
        <v>3516.3999999999996</v>
      </c>
      <c r="BR565">
        <f t="shared" si="166"/>
        <v>5274.5999999999995</v>
      </c>
      <c r="BS565">
        <f t="shared" si="167"/>
        <v>1758.1999999999998</v>
      </c>
      <c r="BT565">
        <v>229.7</v>
      </c>
      <c r="BV565">
        <v>1</v>
      </c>
      <c r="BW565">
        <v>144</v>
      </c>
      <c r="CB565">
        <v>100</v>
      </c>
      <c r="CC565">
        <v>100</v>
      </c>
      <c r="CD565" t="s">
        <v>937</v>
      </c>
      <c r="CE565">
        <v>0</v>
      </c>
      <c r="CI565">
        <v>0</v>
      </c>
      <c r="CJ565">
        <v>0</v>
      </c>
      <c r="CM565">
        <v>0</v>
      </c>
      <c r="CO565">
        <v>0</v>
      </c>
      <c r="CP565">
        <v>0</v>
      </c>
      <c r="CQ565">
        <v>0</v>
      </c>
      <c r="CT565">
        <v>0</v>
      </c>
      <c r="CU565">
        <v>0</v>
      </c>
      <c r="CV565">
        <v>0</v>
      </c>
      <c r="CW565">
        <f>VLOOKUP(A565,'[1]NOUVEAUX TARIFS'!$A$1:$E$467,5,FALSE)</f>
        <v>223.5</v>
      </c>
    </row>
    <row r="566" spans="1:101">
      <c r="A566" t="s">
        <v>248</v>
      </c>
      <c r="C566" t="e">
        <f>VLOOKUP(A566,'[1]PRIX D''ACHAT A JOUR'!$A$1:$C$477,3,FALSE)</f>
        <v>#N/A</v>
      </c>
      <c r="D566" t="s">
        <v>1342</v>
      </c>
      <c r="E566">
        <v>5</v>
      </c>
      <c r="F566" t="s">
        <v>927</v>
      </c>
      <c r="G566">
        <v>1</v>
      </c>
      <c r="H566" t="s">
        <v>927</v>
      </c>
      <c r="I566" t="s">
        <v>1119</v>
      </c>
      <c r="J566" t="s">
        <v>1120</v>
      </c>
      <c r="K566">
        <v>4</v>
      </c>
      <c r="L566" t="s">
        <v>1121</v>
      </c>
      <c r="M566" t="s">
        <v>943</v>
      </c>
      <c r="N566" t="s">
        <v>944</v>
      </c>
      <c r="O566" t="s">
        <v>945</v>
      </c>
      <c r="Q566">
        <v>1</v>
      </c>
      <c r="R566">
        <v>0</v>
      </c>
      <c r="S566" s="36" t="e">
        <f>VLOOKUP(N566,'[1]Stock définitif au 31122021'!$A$3:$G$422,5,FALSE)</f>
        <v>#N/A</v>
      </c>
      <c r="T566" s="36" t="e">
        <f>VLOOKUP(N566,'[1]Stock définitif au 31122021'!$A$3:$G$422,6,FALSE)</f>
        <v>#N/A</v>
      </c>
      <c r="U566" s="36" t="e">
        <f>VLOOKUP(N566,'[1]Stock définitif au 31122021'!$A$3:$G$422,3,FALSE)</f>
        <v>#N/A</v>
      </c>
      <c r="V566">
        <v>0</v>
      </c>
      <c r="W566">
        <f>VLOOKUP(A566,'[1]EXPORT ARTICLES 03012022'!$A$1:$R$883,18,FALSE)</f>
        <v>0</v>
      </c>
      <c r="X566" s="45">
        <f>VLOOKUP(A566,'[1]NOMENCLATURE 2801'!$B$1:$P$3420,14,FALSE)</f>
        <v>126.62</v>
      </c>
      <c r="Y566" s="46">
        <v>0</v>
      </c>
      <c r="Z566" s="46"/>
      <c r="AB566" s="42">
        <f>VLOOKUP(A566,'[1]NOMENCLATURE 2801'!$B$1:$P$3420,15,FALSE)</f>
        <v>147.91999999999999</v>
      </c>
      <c r="AC566" s="42" t="s">
        <v>2917</v>
      </c>
      <c r="AD566">
        <v>0</v>
      </c>
      <c r="AE566" t="s">
        <v>932</v>
      </c>
      <c r="AF566">
        <v>0</v>
      </c>
      <c r="AI566" t="s">
        <v>933</v>
      </c>
      <c r="AJ566" t="s">
        <v>934</v>
      </c>
      <c r="AM566" t="s">
        <v>935</v>
      </c>
      <c r="AN566" t="s">
        <v>936</v>
      </c>
      <c r="AP566">
        <v>0</v>
      </c>
      <c r="AQ566">
        <v>0</v>
      </c>
      <c r="AS566">
        <v>200.61</v>
      </c>
      <c r="AT566" s="47">
        <f>VLOOKUP(A566,'[1]NOMENCLATURE 2801'!$B$1:$V$3418,20,FALSE)</f>
        <v>197.95420000000001</v>
      </c>
      <c r="AU566" s="48">
        <f>VLOOKUP(A566,'[1]NOMENCLATURE 2801'!$B$1:$V$3418,21,FALSE)</f>
        <v>222.72280000000001</v>
      </c>
      <c r="AV566" s="48"/>
      <c r="AW566" s="48"/>
      <c r="AX566">
        <v>2</v>
      </c>
      <c r="AY566">
        <v>0</v>
      </c>
      <c r="AZ566">
        <v>1</v>
      </c>
      <c r="BB566">
        <v>1</v>
      </c>
      <c r="BC566">
        <v>1</v>
      </c>
      <c r="BD566">
        <v>1</v>
      </c>
      <c r="BE566">
        <v>1</v>
      </c>
      <c r="BF566">
        <v>1</v>
      </c>
      <c r="BK566" s="43">
        <f t="shared" si="148"/>
        <v>0.11022780519415777</v>
      </c>
      <c r="BL566"/>
      <c r="BM566" s="45">
        <f>AT566/X566</f>
        <v>1.5633722950560733</v>
      </c>
      <c r="BN566" s="48">
        <f>AU566/AB566</f>
        <v>1.5056976744186048</v>
      </c>
      <c r="BO566">
        <v>1</v>
      </c>
      <c r="BP566">
        <f>VLOOKUP(A566,'[1]Synthèse ventes 2021'!$A$1:$C$457,3,FALSE)</f>
        <v>226</v>
      </c>
      <c r="BQ566">
        <f t="shared" si="165"/>
        <v>39447.305599999992</v>
      </c>
      <c r="BR566">
        <f t="shared" si="166"/>
        <v>59395.716303999994</v>
      </c>
      <c r="BS566">
        <f t="shared" si="167"/>
        <v>19948.410704000002</v>
      </c>
      <c r="BT566">
        <v>240.73</v>
      </c>
      <c r="BV566">
        <v>1</v>
      </c>
      <c r="BW566">
        <v>120</v>
      </c>
      <c r="CB566">
        <v>100</v>
      </c>
      <c r="CC566">
        <v>100</v>
      </c>
      <c r="CD566" t="s">
        <v>946</v>
      </c>
      <c r="CE566">
        <v>0</v>
      </c>
      <c r="CI566">
        <v>0</v>
      </c>
      <c r="CJ566">
        <v>0</v>
      </c>
      <c r="CM566">
        <v>0</v>
      </c>
      <c r="CO566">
        <v>0</v>
      </c>
      <c r="CP566">
        <v>0</v>
      </c>
      <c r="CQ566">
        <v>0</v>
      </c>
      <c r="CT566">
        <v>0</v>
      </c>
      <c r="CU566">
        <v>0</v>
      </c>
      <c r="CV566">
        <v>0</v>
      </c>
      <c r="CW566">
        <f>VLOOKUP(A566,'[1]NOUVEAUX TARIFS'!$A$1:$E$467,5,FALSE)</f>
        <v>222.72</v>
      </c>
    </row>
    <row r="567" spans="1:101">
      <c r="A567" t="s">
        <v>2370</v>
      </c>
      <c r="C567" t="e">
        <f>VLOOKUP(A567,'[1]PRIX D''ACHAT A JOUR'!$A$1:$C$477,3,FALSE)</f>
        <v>#N/A</v>
      </c>
      <c r="D567" t="s">
        <v>2371</v>
      </c>
      <c r="E567">
        <v>3</v>
      </c>
      <c r="F567" t="s">
        <v>1002</v>
      </c>
      <c r="G567">
        <v>7</v>
      </c>
      <c r="H567" t="s">
        <v>1002</v>
      </c>
      <c r="K567">
        <v>1</v>
      </c>
      <c r="L567" t="s">
        <v>1036</v>
      </c>
      <c r="M567" t="s">
        <v>943</v>
      </c>
      <c r="N567" t="s">
        <v>944</v>
      </c>
      <c r="O567" t="s">
        <v>945</v>
      </c>
      <c r="Q567">
        <v>1</v>
      </c>
      <c r="R567">
        <v>0</v>
      </c>
      <c r="S567" s="36" t="e">
        <f>VLOOKUP(N567,'[1]Stock définitif au 31122021'!$A$3:$G$422,5,FALSE)</f>
        <v>#N/A</v>
      </c>
      <c r="T567" s="36" t="e">
        <f>VLOOKUP(N567,'[1]Stock définitif au 31122021'!$A$3:$G$422,6,FALSE)</f>
        <v>#N/A</v>
      </c>
      <c r="U567" s="36" t="e">
        <f>VLOOKUP(N567,'[1]Stock définitif au 31122021'!$A$3:$G$422,3,FALSE)</f>
        <v>#N/A</v>
      </c>
      <c r="V567">
        <v>0</v>
      </c>
      <c r="W567">
        <f>VLOOKUP(A567,'[1]EXPORT ARTICLES 03012022'!$A$1:$R$883,18,FALSE)</f>
        <v>0</v>
      </c>
      <c r="X567" s="45">
        <f>VLOOKUP(A567,'[1]NOMENCLATURE 2801'!$B$1:$P$3420,14,FALSE)</f>
        <v>153.19999999999999</v>
      </c>
      <c r="Y567" s="46">
        <v>0</v>
      </c>
      <c r="Z567" s="46"/>
      <c r="AB567" s="42">
        <f>VLOOKUP(A567,'[1]NOMENCLATURE 2801'!$B$1:$P$3420,15,FALSE)</f>
        <v>153.19999999999999</v>
      </c>
      <c r="AC567" s="42" t="s">
        <v>2917</v>
      </c>
      <c r="AD567">
        <v>0</v>
      </c>
      <c r="AE567" t="s">
        <v>932</v>
      </c>
      <c r="AF567">
        <v>0</v>
      </c>
      <c r="AI567" t="s">
        <v>933</v>
      </c>
      <c r="AJ567" t="s">
        <v>934</v>
      </c>
      <c r="AM567" t="s">
        <v>935</v>
      </c>
      <c r="AN567" t="s">
        <v>936</v>
      </c>
      <c r="AP567">
        <v>0</v>
      </c>
      <c r="AQ567">
        <v>0</v>
      </c>
      <c r="AS567">
        <v>157.44999999999999</v>
      </c>
      <c r="AT567" s="47">
        <f>VLOOKUP(A567,'[1]NOMENCLATURE 2801'!$B$1:$V$3418,20,FALSE)</f>
        <v>229.8</v>
      </c>
      <c r="AU567" s="48">
        <f>VLOOKUP(A567,'[1]NOMENCLATURE 2801'!$B$1:$V$3418,21,FALSE)</f>
        <v>229.8</v>
      </c>
      <c r="AV567" s="48"/>
      <c r="AW567" s="48"/>
      <c r="AX567">
        <v>2</v>
      </c>
      <c r="AY567">
        <v>0</v>
      </c>
      <c r="AZ567">
        <v>1</v>
      </c>
      <c r="BB567">
        <v>1</v>
      </c>
      <c r="BC567">
        <v>1</v>
      </c>
      <c r="BD567">
        <v>1</v>
      </c>
      <c r="BE567">
        <v>1</v>
      </c>
      <c r="BF567">
        <v>1</v>
      </c>
      <c r="BK567" s="43">
        <f t="shared" si="148"/>
        <v>0.45951095585900303</v>
      </c>
      <c r="BL567"/>
      <c r="BM567" s="45">
        <f>AT567/X567</f>
        <v>1.5000000000000002</v>
      </c>
      <c r="BN567" s="48">
        <f>AU567/AB567</f>
        <v>1.5000000000000002</v>
      </c>
      <c r="BO567">
        <v>1</v>
      </c>
      <c r="BP567"/>
      <c r="BQ567" t="str">
        <f t="shared" si="165"/>
        <v/>
      </c>
      <c r="BR567" t="str">
        <f t="shared" si="166"/>
        <v/>
      </c>
      <c r="BS567" t="str">
        <f t="shared" si="167"/>
        <v/>
      </c>
      <c r="BT567">
        <v>188.94</v>
      </c>
      <c r="BV567">
        <v>1</v>
      </c>
      <c r="CB567">
        <v>100</v>
      </c>
      <c r="CC567">
        <v>100</v>
      </c>
      <c r="CD567" t="s">
        <v>946</v>
      </c>
      <c r="CE567">
        <v>0</v>
      </c>
      <c r="CI567">
        <v>0</v>
      </c>
      <c r="CJ567">
        <v>0</v>
      </c>
      <c r="CM567">
        <v>0</v>
      </c>
      <c r="CO567">
        <v>0</v>
      </c>
      <c r="CP567">
        <v>0</v>
      </c>
      <c r="CQ567">
        <v>0</v>
      </c>
      <c r="CT567">
        <v>0</v>
      </c>
      <c r="CU567">
        <v>0</v>
      </c>
      <c r="CV567">
        <v>0</v>
      </c>
      <c r="CW567" t="e">
        <f>VLOOKUP(A567,'[1]NOUVEAUX TARIFS'!$A$1:$E$467,5,FALSE)</f>
        <v>#N/A</v>
      </c>
    </row>
    <row r="568" spans="1:101">
      <c r="A568" t="s">
        <v>450</v>
      </c>
      <c r="C568" t="str">
        <f>VLOOKUP(A568,'[1]PRIX D''ACHAT A JOUR'!$A$1:$C$477,3,FALSE)</f>
        <v>AS</v>
      </c>
      <c r="D568" t="s">
        <v>1500</v>
      </c>
      <c r="E568">
        <v>9</v>
      </c>
      <c r="F568" t="s">
        <v>1222</v>
      </c>
      <c r="G568">
        <v>5</v>
      </c>
      <c r="H568" t="s">
        <v>1222</v>
      </c>
      <c r="K568">
        <v>3</v>
      </c>
      <c r="L568" t="s">
        <v>1223</v>
      </c>
      <c r="M568" t="s">
        <v>1224</v>
      </c>
      <c r="N568">
        <v>1771051421</v>
      </c>
      <c r="O568" t="s">
        <v>451</v>
      </c>
      <c r="P568">
        <v>1</v>
      </c>
      <c r="Q568">
        <v>1</v>
      </c>
      <c r="R568">
        <v>1</v>
      </c>
      <c r="S568" s="36" t="e">
        <f>VLOOKUP(N568,'[1]Stock définitif au 31122021'!$A$3:$G$422,5,FALSE)</f>
        <v>#N/A</v>
      </c>
      <c r="T568" s="36" t="e">
        <f>VLOOKUP(N568,'[1]Stock définitif au 31122021'!$A$3:$G$422,6,FALSE)</f>
        <v>#N/A</v>
      </c>
      <c r="U568" s="36" t="e">
        <f>VLOOKUP(N568,'[1]Stock définitif au 31122021'!$A$3:$G$422,3,FALSE)</f>
        <v>#N/A</v>
      </c>
      <c r="V568">
        <v>171</v>
      </c>
      <c r="W568">
        <f>VLOOKUP(A568,'[1]EXPORT ARTICLES 03012022'!$A$1:$R$883,18,FALSE)</f>
        <v>171</v>
      </c>
      <c r="X568" s="45">
        <f>VLOOKUP(A568,'[1]PRIX D''ACHAT A JOUR'!$A$1:$G$477,7,FALSE)</f>
        <v>171</v>
      </c>
      <c r="Y568" s="46"/>
      <c r="Z568" s="46"/>
      <c r="AB568" s="41">
        <f>VLOOKUP(A568,'[1]PRIX D''ACHAT A JOUR'!$A$1:$J$477,10,FALSE)</f>
        <v>178</v>
      </c>
      <c r="AC568" s="42" t="s">
        <v>2917</v>
      </c>
      <c r="AD568">
        <v>171</v>
      </c>
      <c r="AE568" t="s">
        <v>932</v>
      </c>
      <c r="AF568">
        <v>0</v>
      </c>
      <c r="AI568" t="s">
        <v>933</v>
      </c>
      <c r="AJ568" t="s">
        <v>934</v>
      </c>
      <c r="AM568" t="s">
        <v>935</v>
      </c>
      <c r="AN568" t="s">
        <v>936</v>
      </c>
      <c r="AO568">
        <v>1</v>
      </c>
      <c r="AP568">
        <v>0</v>
      </c>
      <c r="AQ568">
        <v>0</v>
      </c>
      <c r="AS568">
        <v>237.1</v>
      </c>
      <c r="AT568" s="47">
        <f>X568*BM568</f>
        <v>256.5</v>
      </c>
      <c r="AU568" s="48">
        <f>AB568*BN568</f>
        <v>267</v>
      </c>
      <c r="AV568" s="48"/>
      <c r="AW568" s="48"/>
      <c r="AX568">
        <v>2</v>
      </c>
      <c r="AY568">
        <v>0</v>
      </c>
      <c r="BK568" s="43">
        <f t="shared" si="148"/>
        <v>0.12610712779417971</v>
      </c>
      <c r="BL568" s="9">
        <f>AS568/V568</f>
        <v>1.3865497076023392</v>
      </c>
      <c r="BM568" s="45">
        <v>1.5</v>
      </c>
      <c r="BN568" s="48">
        <v>1.5</v>
      </c>
      <c r="BO568"/>
      <c r="BP568">
        <f>VLOOKUP(A568,'[1]Synthèse ventes 2021'!$A$1:$C$457,3,FALSE)</f>
        <v>3</v>
      </c>
      <c r="BQ568">
        <f t="shared" si="165"/>
        <v>630.12</v>
      </c>
      <c r="BR568">
        <f t="shared" si="166"/>
        <v>945.18</v>
      </c>
      <c r="BS568">
        <f t="shared" si="167"/>
        <v>315.05999999999995</v>
      </c>
      <c r="BT568">
        <v>284.52</v>
      </c>
      <c r="BV568">
        <v>1</v>
      </c>
      <c r="BW568">
        <v>145</v>
      </c>
      <c r="CB568">
        <v>100</v>
      </c>
      <c r="CC568">
        <v>100</v>
      </c>
      <c r="CD568" t="s">
        <v>937</v>
      </c>
      <c r="CE568">
        <v>0</v>
      </c>
      <c r="CI568">
        <v>0</v>
      </c>
      <c r="CJ568">
        <v>0</v>
      </c>
      <c r="CM568">
        <v>0</v>
      </c>
      <c r="CO568">
        <v>0</v>
      </c>
      <c r="CP568">
        <v>0</v>
      </c>
      <c r="CQ568">
        <v>0</v>
      </c>
      <c r="CT568">
        <v>0</v>
      </c>
      <c r="CU568">
        <v>0</v>
      </c>
      <c r="CV568">
        <v>0</v>
      </c>
      <c r="CW568">
        <f>VLOOKUP(A568,'[1]NOUVEAUX TARIFS'!$A$1:$E$467,5,FALSE)</f>
        <v>267</v>
      </c>
    </row>
    <row r="569" spans="1:101">
      <c r="A569" t="s">
        <v>1810</v>
      </c>
      <c r="C569" t="e">
        <f>VLOOKUP(A569,'[1]PRIX D''ACHAT A JOUR'!$A$1:$C$477,3,FALSE)</f>
        <v>#N/A</v>
      </c>
      <c r="D569" t="s">
        <v>1811</v>
      </c>
      <c r="E569">
        <v>16</v>
      </c>
      <c r="F569" t="s">
        <v>1031</v>
      </c>
      <c r="M569" t="s">
        <v>943</v>
      </c>
      <c r="N569" t="s">
        <v>944</v>
      </c>
      <c r="O569" t="s">
        <v>945</v>
      </c>
      <c r="Q569">
        <v>1</v>
      </c>
      <c r="R569">
        <v>0</v>
      </c>
      <c r="S569" s="36" t="e">
        <f>VLOOKUP(N569,'[1]Stock définitif au 31122021'!$A$3:$G$422,5,FALSE)</f>
        <v>#N/A</v>
      </c>
      <c r="T569" s="36" t="e">
        <f>VLOOKUP(N569,'[1]Stock définitif au 31122021'!$A$3:$G$422,6,FALSE)</f>
        <v>#N/A</v>
      </c>
      <c r="U569" s="36" t="e">
        <f>VLOOKUP(N569,'[1]Stock définitif au 31122021'!$A$3:$G$422,3,FALSE)</f>
        <v>#N/A</v>
      </c>
      <c r="V569">
        <v>0</v>
      </c>
      <c r="W569">
        <f>VLOOKUP(A569,'[1]EXPORT ARTICLES 03012022'!$A$1:$R$883,18,FALSE)</f>
        <v>0</v>
      </c>
      <c r="X569" s="45">
        <f>VLOOKUP(A569,'[1]NOMENCLATURE 2801'!$B$1:$P$3420,14,FALSE)</f>
        <v>152.12</v>
      </c>
      <c r="Y569" s="46">
        <v>0</v>
      </c>
      <c r="Z569" s="46"/>
      <c r="AB569" s="42">
        <f>VLOOKUP(A569,'[1]NOMENCLATURE 2801'!$B$1:$P$3420,15,FALSE)</f>
        <v>152.12</v>
      </c>
      <c r="AC569" s="42" t="s">
        <v>2917</v>
      </c>
      <c r="AD569">
        <v>0</v>
      </c>
      <c r="AE569" t="s">
        <v>932</v>
      </c>
      <c r="AF569">
        <v>0</v>
      </c>
      <c r="AI569" t="s">
        <v>933</v>
      </c>
      <c r="AJ569" t="s">
        <v>934</v>
      </c>
      <c r="AM569" t="s">
        <v>935</v>
      </c>
      <c r="AN569" t="s">
        <v>936</v>
      </c>
      <c r="AP569">
        <v>0</v>
      </c>
      <c r="AQ569">
        <v>0</v>
      </c>
      <c r="AS569" s="34">
        <v>3086.92</v>
      </c>
      <c r="AT569" s="47">
        <f>VLOOKUP(A569,'[1]NOMENCLATURE 2801'!$B$1:$V$3418,20,FALSE)</f>
        <v>268.44479999999999</v>
      </c>
      <c r="AU569" s="48">
        <f>VLOOKUP(A569,'[1]NOMENCLATURE 2801'!$B$1:$V$3418,21,FALSE)</f>
        <v>268.44479999999999</v>
      </c>
      <c r="AV569" s="48"/>
      <c r="AW569" s="48"/>
      <c r="AX569">
        <v>2</v>
      </c>
      <c r="AY569">
        <v>0</v>
      </c>
      <c r="AZ569">
        <v>1</v>
      </c>
      <c r="BB569">
        <v>1</v>
      </c>
      <c r="BC569">
        <v>1</v>
      </c>
      <c r="BD569">
        <v>1</v>
      </c>
      <c r="BE569">
        <v>1</v>
      </c>
      <c r="BF569">
        <v>1</v>
      </c>
      <c r="BK569" s="43">
        <f t="shared" ref="BK569:BK632" si="169">(AU569-AS569)/AS569</f>
        <v>-0.91303797960426569</v>
      </c>
      <c r="BL569"/>
      <c r="BM569" s="45">
        <f>AT569/X569</f>
        <v>1.7646910333946884</v>
      </c>
      <c r="BN569" s="48">
        <f>AU569/AB569</f>
        <v>1.7646910333946884</v>
      </c>
      <c r="BO569">
        <v>1</v>
      </c>
      <c r="BP569"/>
      <c r="BQ569" t="str">
        <f t="shared" si="165"/>
        <v/>
      </c>
      <c r="BR569" t="str">
        <f t="shared" si="166"/>
        <v/>
      </c>
      <c r="BS569" t="str">
        <f t="shared" si="167"/>
        <v/>
      </c>
      <c r="BT569" s="34">
        <v>3704.3</v>
      </c>
      <c r="BV569">
        <v>1</v>
      </c>
      <c r="CB569">
        <v>100</v>
      </c>
      <c r="CC569">
        <v>100</v>
      </c>
      <c r="CD569" t="s">
        <v>946</v>
      </c>
      <c r="CE569">
        <v>0</v>
      </c>
      <c r="CI569">
        <v>0</v>
      </c>
      <c r="CJ569">
        <v>0</v>
      </c>
      <c r="CM569">
        <v>0</v>
      </c>
      <c r="CO569">
        <v>0</v>
      </c>
      <c r="CP569">
        <v>0</v>
      </c>
      <c r="CQ569">
        <v>0</v>
      </c>
      <c r="CT569">
        <v>0</v>
      </c>
      <c r="CU569">
        <v>0</v>
      </c>
      <c r="CV569">
        <v>0</v>
      </c>
      <c r="CW569" t="e">
        <f>VLOOKUP(A569,'[1]NOUVEAUX TARIFS'!$A$1:$E$467,5,FALSE)</f>
        <v>#N/A</v>
      </c>
    </row>
    <row r="570" spans="1:101" hidden="1">
      <c r="A570" t="s">
        <v>2125</v>
      </c>
      <c r="C570" t="e">
        <f>VLOOKUP(A570,'[1]PRIX D''ACHAT A JOUR'!$A$1:$C$477,3,FALSE)</f>
        <v>#N/A</v>
      </c>
      <c r="D570" t="s">
        <v>2126</v>
      </c>
      <c r="E570">
        <v>1</v>
      </c>
      <c r="F570" t="s">
        <v>975</v>
      </c>
      <c r="G570">
        <v>11</v>
      </c>
      <c r="H570" t="s">
        <v>2122</v>
      </c>
      <c r="K570">
        <v>1</v>
      </c>
      <c r="L570" t="s">
        <v>1108</v>
      </c>
      <c r="M570" t="s">
        <v>943</v>
      </c>
      <c r="N570" t="s">
        <v>944</v>
      </c>
      <c r="O570" t="s">
        <v>945</v>
      </c>
      <c r="Q570">
        <v>1</v>
      </c>
      <c r="R570">
        <v>0</v>
      </c>
      <c r="S570" s="36" t="e">
        <f>VLOOKUP(N570,'[1]Stock définitif au 31122021'!$A$3:$G$422,5,FALSE)</f>
        <v>#N/A</v>
      </c>
      <c r="T570" s="36" t="e">
        <f>VLOOKUP(N570,'[1]Stock définitif au 31122021'!$A$3:$G$422,6,FALSE)</f>
        <v>#N/A</v>
      </c>
      <c r="U570" s="36" t="e">
        <f>VLOOKUP(N570,'[1]Stock définitif au 31122021'!$A$3:$G$422,3,FALSE)</f>
        <v>#N/A</v>
      </c>
      <c r="V570">
        <v>0</v>
      </c>
      <c r="W570">
        <f>VLOOKUP(A570,'[1]EXPORT ARTICLES 03012022'!$A$1:$R$883,18,FALSE)</f>
        <v>0</v>
      </c>
      <c r="X570" s="45" t="e">
        <f>VLOOKUP(A570,'[1]PRIX D''ACHAT A JOUR'!$A$1:$G$477,7,FALSE)</f>
        <v>#N/A</v>
      </c>
      <c r="Y570" s="46">
        <v>0</v>
      </c>
      <c r="Z570" s="46"/>
      <c r="AB570" s="42" t="e">
        <f>VLOOKUP(A570,'[1]PRIX D''ACHAT A JOUR'!$A$1:$J$477,10,FALSE)</f>
        <v>#N/A</v>
      </c>
      <c r="AC570" s="48"/>
      <c r="AD570">
        <v>0</v>
      </c>
      <c r="AE570" t="s">
        <v>932</v>
      </c>
      <c r="AF570">
        <v>0</v>
      </c>
      <c r="AI570" t="s">
        <v>933</v>
      </c>
      <c r="AJ570" t="s">
        <v>934</v>
      </c>
      <c r="AM570" t="s">
        <v>935</v>
      </c>
      <c r="AN570" t="s">
        <v>936</v>
      </c>
      <c r="AP570">
        <v>0</v>
      </c>
      <c r="AQ570">
        <v>0</v>
      </c>
      <c r="AS570">
        <v>0</v>
      </c>
      <c r="AT570" s="47" t="e">
        <f>X570*BM570</f>
        <v>#N/A</v>
      </c>
      <c r="AU570" s="48" t="e">
        <f>AB570*BN570</f>
        <v>#N/A</v>
      </c>
      <c r="AV570" s="48"/>
      <c r="AW570" s="48"/>
      <c r="AX570">
        <v>2</v>
      </c>
      <c r="AY570">
        <v>0</v>
      </c>
      <c r="AZ570">
        <v>1</v>
      </c>
      <c r="BK570" s="43" t="e">
        <f t="shared" si="169"/>
        <v>#N/A</v>
      </c>
      <c r="BL570" s="9">
        <v>0</v>
      </c>
      <c r="BM570" s="45"/>
      <c r="BN570" s="48"/>
      <c r="BO570">
        <v>1</v>
      </c>
      <c r="BP570"/>
      <c r="BQ570" t="str">
        <f t="shared" si="165"/>
        <v/>
      </c>
      <c r="BR570" t="str">
        <f t="shared" si="166"/>
        <v/>
      </c>
      <c r="BS570" t="str">
        <f t="shared" si="167"/>
        <v/>
      </c>
      <c r="BT570">
        <v>0</v>
      </c>
      <c r="CB570">
        <v>100</v>
      </c>
      <c r="CC570">
        <v>100</v>
      </c>
      <c r="CD570" t="s">
        <v>960</v>
      </c>
      <c r="CE570">
        <v>0</v>
      </c>
      <c r="CI570">
        <v>0</v>
      </c>
      <c r="CJ570">
        <v>0</v>
      </c>
      <c r="CM570">
        <v>0</v>
      </c>
      <c r="CO570">
        <v>0</v>
      </c>
      <c r="CP570">
        <v>0</v>
      </c>
      <c r="CQ570">
        <v>0</v>
      </c>
      <c r="CT570">
        <v>0</v>
      </c>
      <c r="CU570">
        <v>0</v>
      </c>
      <c r="CV570">
        <v>0</v>
      </c>
      <c r="CW570" t="e">
        <f>VLOOKUP(A570,'[1]NOUVEAUX TARIFS'!$A$1:$E$467,5,FALSE)</f>
        <v>#N/A</v>
      </c>
    </row>
    <row r="571" spans="1:101" hidden="1">
      <c r="A571" t="s">
        <v>2127</v>
      </c>
      <c r="C571" t="e">
        <f>VLOOKUP(A571,'[1]PRIX D''ACHAT A JOUR'!$A$1:$C$477,3,FALSE)</f>
        <v>#N/A</v>
      </c>
      <c r="D571" t="s">
        <v>2128</v>
      </c>
      <c r="E571">
        <v>1</v>
      </c>
      <c r="F571" t="s">
        <v>975</v>
      </c>
      <c r="G571">
        <v>11</v>
      </c>
      <c r="H571" t="s">
        <v>2122</v>
      </c>
      <c r="K571">
        <v>1</v>
      </c>
      <c r="L571" t="s">
        <v>1108</v>
      </c>
      <c r="M571" t="s">
        <v>943</v>
      </c>
      <c r="N571" t="s">
        <v>944</v>
      </c>
      <c r="O571" t="s">
        <v>945</v>
      </c>
      <c r="Q571">
        <v>1</v>
      </c>
      <c r="R571">
        <v>0</v>
      </c>
      <c r="S571" s="36" t="e">
        <f>VLOOKUP(N571,'[1]Stock définitif au 31122021'!$A$3:$G$422,5,FALSE)</f>
        <v>#N/A</v>
      </c>
      <c r="T571" s="36" t="e">
        <f>VLOOKUP(N571,'[1]Stock définitif au 31122021'!$A$3:$G$422,6,FALSE)</f>
        <v>#N/A</v>
      </c>
      <c r="U571" s="36" t="e">
        <f>VLOOKUP(N571,'[1]Stock définitif au 31122021'!$A$3:$G$422,3,FALSE)</f>
        <v>#N/A</v>
      </c>
      <c r="V571">
        <v>0</v>
      </c>
      <c r="W571">
        <f>VLOOKUP(A571,'[1]EXPORT ARTICLES 03012022'!$A$1:$R$883,18,FALSE)</f>
        <v>0</v>
      </c>
      <c r="X571" s="45" t="e">
        <f>VLOOKUP(A571,'[1]PRIX D''ACHAT A JOUR'!$A$1:$G$477,7,FALSE)</f>
        <v>#N/A</v>
      </c>
      <c r="Y571" s="46">
        <v>0</v>
      </c>
      <c r="Z571" s="46"/>
      <c r="AB571" s="42" t="e">
        <f>VLOOKUP(A571,'[1]PRIX D''ACHAT A JOUR'!$A$1:$J$477,10,FALSE)</f>
        <v>#N/A</v>
      </c>
      <c r="AC571" s="48"/>
      <c r="AD571">
        <v>0</v>
      </c>
      <c r="AE571" t="s">
        <v>932</v>
      </c>
      <c r="AF571">
        <v>0</v>
      </c>
      <c r="AI571" t="s">
        <v>933</v>
      </c>
      <c r="AJ571" t="s">
        <v>934</v>
      </c>
      <c r="AM571" t="s">
        <v>935</v>
      </c>
      <c r="AN571" t="s">
        <v>936</v>
      </c>
      <c r="AP571">
        <v>0</v>
      </c>
      <c r="AQ571">
        <v>0</v>
      </c>
      <c r="AS571">
        <v>0</v>
      </c>
      <c r="AT571" s="47" t="e">
        <f>X571*BM571</f>
        <v>#N/A</v>
      </c>
      <c r="AU571" s="48" t="e">
        <f>AB571*BN571</f>
        <v>#N/A</v>
      </c>
      <c r="AV571" s="48"/>
      <c r="AW571" s="48"/>
      <c r="AX571">
        <v>2</v>
      </c>
      <c r="AY571">
        <v>0</v>
      </c>
      <c r="AZ571">
        <v>1</v>
      </c>
      <c r="BK571" s="43" t="e">
        <f t="shared" si="169"/>
        <v>#N/A</v>
      </c>
      <c r="BL571" s="9">
        <v>0</v>
      </c>
      <c r="BM571" s="45"/>
      <c r="BN571" s="48"/>
      <c r="BO571">
        <v>1</v>
      </c>
      <c r="BP571"/>
      <c r="BQ571" t="str">
        <f t="shared" si="165"/>
        <v/>
      </c>
      <c r="BR571" t="str">
        <f t="shared" si="166"/>
        <v/>
      </c>
      <c r="BS571" t="str">
        <f t="shared" si="167"/>
        <v/>
      </c>
      <c r="BT571">
        <v>0</v>
      </c>
      <c r="CB571">
        <v>100</v>
      </c>
      <c r="CC571">
        <v>100</v>
      </c>
      <c r="CD571" t="s">
        <v>960</v>
      </c>
      <c r="CE571">
        <v>0</v>
      </c>
      <c r="CI571">
        <v>0</v>
      </c>
      <c r="CJ571">
        <v>0</v>
      </c>
      <c r="CM571">
        <v>0</v>
      </c>
      <c r="CO571">
        <v>0</v>
      </c>
      <c r="CP571">
        <v>0</v>
      </c>
      <c r="CQ571">
        <v>0</v>
      </c>
      <c r="CT571">
        <v>0</v>
      </c>
      <c r="CU571">
        <v>0</v>
      </c>
      <c r="CV571">
        <v>0</v>
      </c>
      <c r="CW571" t="e">
        <f>VLOOKUP(A571,'[1]NOUVEAUX TARIFS'!$A$1:$E$467,5,FALSE)</f>
        <v>#N/A</v>
      </c>
    </row>
    <row r="572" spans="1:101">
      <c r="A572" t="s">
        <v>250</v>
      </c>
      <c r="C572" t="e">
        <f>VLOOKUP(A572,'[1]PRIX D''ACHAT A JOUR'!$A$1:$C$477,3,FALSE)</f>
        <v>#N/A</v>
      </c>
      <c r="D572" t="s">
        <v>2150</v>
      </c>
      <c r="E572">
        <v>5</v>
      </c>
      <c r="F572" t="s">
        <v>927</v>
      </c>
      <c r="G572">
        <v>1</v>
      </c>
      <c r="H572" t="s">
        <v>927</v>
      </c>
      <c r="I572" t="s">
        <v>1119</v>
      </c>
      <c r="J572" t="s">
        <v>1120</v>
      </c>
      <c r="K572">
        <v>4</v>
      </c>
      <c r="L572" t="s">
        <v>1121</v>
      </c>
      <c r="M572" t="s">
        <v>943</v>
      </c>
      <c r="N572" t="s">
        <v>944</v>
      </c>
      <c r="O572" t="s">
        <v>945</v>
      </c>
      <c r="Q572">
        <v>1</v>
      </c>
      <c r="R572">
        <v>0</v>
      </c>
      <c r="S572" s="36" t="e">
        <f>VLOOKUP(N572,'[1]Stock définitif au 31122021'!$A$3:$G$422,5,FALSE)</f>
        <v>#N/A</v>
      </c>
      <c r="T572" s="36" t="e">
        <f>VLOOKUP(N572,'[1]Stock définitif au 31122021'!$A$3:$G$422,6,FALSE)</f>
        <v>#N/A</v>
      </c>
      <c r="U572" s="36" t="e">
        <f>VLOOKUP(N572,'[1]Stock définitif au 31122021'!$A$3:$G$422,3,FALSE)</f>
        <v>#N/A</v>
      </c>
      <c r="V572">
        <v>0</v>
      </c>
      <c r="W572">
        <f>VLOOKUP(A572,'[1]EXPORT ARTICLES 03012022'!$A$1:$R$883,18,FALSE)</f>
        <v>0</v>
      </c>
      <c r="X572" s="45">
        <f>VLOOKUP(A572,'[1]NOMENCLATURE 2801'!$B$1:$P$3420,14,FALSE)</f>
        <v>149.08999999999997</v>
      </c>
      <c r="Y572" s="46">
        <v>0</v>
      </c>
      <c r="Z572" s="46"/>
      <c r="AB572" s="42">
        <f>VLOOKUP(A572,'[1]NOMENCLATURE 2801'!$B$1:$P$3420,15,FALSE)</f>
        <v>168.74</v>
      </c>
      <c r="AC572" s="42" t="s">
        <v>2917</v>
      </c>
      <c r="AD572">
        <v>0</v>
      </c>
      <c r="AE572" t="s">
        <v>932</v>
      </c>
      <c r="AF572">
        <v>0</v>
      </c>
      <c r="AI572" t="s">
        <v>933</v>
      </c>
      <c r="AJ572" t="s">
        <v>934</v>
      </c>
      <c r="AM572" t="s">
        <v>935</v>
      </c>
      <c r="AN572" t="s">
        <v>936</v>
      </c>
      <c r="AP572">
        <v>0</v>
      </c>
      <c r="AQ572">
        <v>0</v>
      </c>
      <c r="AS572">
        <v>234.81</v>
      </c>
      <c r="AT572" s="47">
        <f>VLOOKUP(A572,'[1]NOMENCLATURE 2801'!$B$1:$V$3418,20,FALSE)</f>
        <v>243.5367</v>
      </c>
      <c r="AU572" s="48">
        <f>VLOOKUP(A572,'[1]NOMENCLATURE 2801'!$B$1:$V$3418,21,FALSE)</f>
        <v>264.59280000000001</v>
      </c>
      <c r="AV572" s="48"/>
      <c r="AW572" s="48"/>
      <c r="AX572">
        <v>2</v>
      </c>
      <c r="AY572">
        <v>0</v>
      </c>
      <c r="AZ572">
        <v>1</v>
      </c>
      <c r="BB572">
        <v>1</v>
      </c>
      <c r="BC572">
        <v>1</v>
      </c>
      <c r="BD572">
        <v>1</v>
      </c>
      <c r="BE572">
        <v>1</v>
      </c>
      <c r="BF572">
        <v>1</v>
      </c>
      <c r="BK572" s="43">
        <f t="shared" si="169"/>
        <v>0.12683786891529325</v>
      </c>
      <c r="BL572"/>
      <c r="BM572" s="45">
        <f>AT572/X572</f>
        <v>1.6334878261452817</v>
      </c>
      <c r="BN572" s="48">
        <f>AU572/AB572</f>
        <v>1.5680502548299158</v>
      </c>
      <c r="BO572">
        <v>1</v>
      </c>
      <c r="BP572">
        <f>VLOOKUP(A572,'[1]Synthèse ventes 2021'!$A$1:$C$457,3,FALSE)</f>
        <v>434</v>
      </c>
      <c r="BQ572">
        <f t="shared" si="165"/>
        <v>86415.128800000006</v>
      </c>
      <c r="BR572">
        <f t="shared" si="166"/>
        <v>135503.26473599998</v>
      </c>
      <c r="BS572">
        <f t="shared" si="167"/>
        <v>49088.135935999977</v>
      </c>
      <c r="BT572">
        <v>281.77</v>
      </c>
      <c r="BV572">
        <v>1</v>
      </c>
      <c r="BW572">
        <v>573</v>
      </c>
      <c r="CB572">
        <v>100</v>
      </c>
      <c r="CC572">
        <v>100</v>
      </c>
      <c r="CD572" t="s">
        <v>946</v>
      </c>
      <c r="CE572">
        <v>0</v>
      </c>
      <c r="CI572">
        <v>0</v>
      </c>
      <c r="CJ572">
        <v>0</v>
      </c>
      <c r="CM572">
        <v>0</v>
      </c>
      <c r="CO572">
        <v>0</v>
      </c>
      <c r="CP572">
        <v>0</v>
      </c>
      <c r="CQ572">
        <v>0</v>
      </c>
      <c r="CT572">
        <v>0</v>
      </c>
      <c r="CU572">
        <v>0</v>
      </c>
      <c r="CV572">
        <v>0</v>
      </c>
      <c r="CW572">
        <f>VLOOKUP(A572,'[1]NOUVEAUX TARIFS'!$A$1:$E$467,5,FALSE)</f>
        <v>264.59280000000001</v>
      </c>
    </row>
    <row r="573" spans="1:101">
      <c r="A573" t="s">
        <v>273</v>
      </c>
      <c r="C573" t="e">
        <f>VLOOKUP(A573,'[1]PRIX D''ACHAT A JOUR'!$A$1:$C$477,3,FALSE)</f>
        <v>#N/A</v>
      </c>
      <c r="D573" t="s">
        <v>1473</v>
      </c>
      <c r="E573">
        <v>1</v>
      </c>
      <c r="F573" t="s">
        <v>975</v>
      </c>
      <c r="G573">
        <v>2</v>
      </c>
      <c r="H573" t="s">
        <v>975</v>
      </c>
      <c r="I573" t="s">
        <v>1084</v>
      </c>
      <c r="J573" t="s">
        <v>1085</v>
      </c>
      <c r="K573">
        <v>2</v>
      </c>
      <c r="L573" t="s">
        <v>1319</v>
      </c>
      <c r="M573" t="s">
        <v>943</v>
      </c>
      <c r="N573" t="s">
        <v>944</v>
      </c>
      <c r="O573" t="s">
        <v>945</v>
      </c>
      <c r="Q573">
        <v>1</v>
      </c>
      <c r="R573">
        <v>0</v>
      </c>
      <c r="S573" s="36" t="e">
        <f>VLOOKUP(N573,'[1]Stock définitif au 31122021'!$A$3:$G$422,5,FALSE)</f>
        <v>#N/A</v>
      </c>
      <c r="T573" s="36" t="e">
        <f>VLOOKUP(N573,'[1]Stock définitif au 31122021'!$A$3:$G$422,6,FALSE)</f>
        <v>#N/A</v>
      </c>
      <c r="U573" s="36" t="e">
        <f>VLOOKUP(N573,'[1]Stock définitif au 31122021'!$A$3:$G$422,3,FALSE)</f>
        <v>#N/A</v>
      </c>
      <c r="V573">
        <v>0</v>
      </c>
      <c r="W573">
        <f>VLOOKUP(A573,'[1]EXPORT ARTICLES 03012022'!$A$1:$R$883,18,FALSE)</f>
        <v>0</v>
      </c>
      <c r="X573" s="45">
        <f>VLOOKUP(A573,'[1]NOMENCLATURE 2801'!$B$1:$P$3420,14,FALSE)</f>
        <v>165.98999999999998</v>
      </c>
      <c r="Y573" s="46">
        <v>0</v>
      </c>
      <c r="Z573" s="46"/>
      <c r="AB573" s="42">
        <f>VLOOKUP(A573,'[1]NOMENCLATURE 2801'!$B$1:$P$3420,15,FALSE)</f>
        <v>205.12499999999997</v>
      </c>
      <c r="AC573" s="42" t="s">
        <v>2917</v>
      </c>
      <c r="AD573">
        <v>0</v>
      </c>
      <c r="AE573" t="s">
        <v>932</v>
      </c>
      <c r="AF573">
        <v>0</v>
      </c>
      <c r="AI573" t="s">
        <v>933</v>
      </c>
      <c r="AJ573" t="s">
        <v>934</v>
      </c>
      <c r="AM573" t="s">
        <v>935</v>
      </c>
      <c r="AN573" t="s">
        <v>936</v>
      </c>
      <c r="AO573">
        <v>1</v>
      </c>
      <c r="AP573">
        <v>0</v>
      </c>
      <c r="AQ573">
        <v>0</v>
      </c>
      <c r="AS573">
        <v>236.38</v>
      </c>
      <c r="AT573" s="47">
        <f>VLOOKUP(A573,'[1]NOMENCLATURE 2801'!$B$1:$V$3418,20,FALSE)</f>
        <v>222.37320000000003</v>
      </c>
      <c r="AU573" s="48">
        <f>VLOOKUP(A573,'[1]NOMENCLATURE 2801'!$B$1:$V$3418,21,FALSE)</f>
        <v>274.42275000000001</v>
      </c>
      <c r="AV573" s="48"/>
      <c r="AW573" s="48"/>
      <c r="AX573">
        <v>2</v>
      </c>
      <c r="AY573">
        <v>0</v>
      </c>
      <c r="AZ573">
        <v>1</v>
      </c>
      <c r="BB573">
        <v>1</v>
      </c>
      <c r="BC573">
        <v>1</v>
      </c>
      <c r="BD573">
        <v>1</v>
      </c>
      <c r="BE573">
        <v>1</v>
      </c>
      <c r="BF573">
        <v>1</v>
      </c>
      <c r="BK573" s="43">
        <f t="shared" si="169"/>
        <v>0.16093895422624593</v>
      </c>
      <c r="BL573"/>
      <c r="BM573" s="45">
        <f>AT573/X573</f>
        <v>1.3396782938731251</v>
      </c>
      <c r="BN573" s="48">
        <f>AU573/AB573</f>
        <v>1.3378318098720294</v>
      </c>
      <c r="BO573">
        <v>1</v>
      </c>
      <c r="BP573">
        <f>VLOOKUP(A573,'[1]Synthèse ventes 2021'!$A$1:$C$457,3,FALSE)</f>
        <v>4</v>
      </c>
      <c r="BQ573">
        <f t="shared" si="165"/>
        <v>968.18999999999983</v>
      </c>
      <c r="BR573">
        <f t="shared" si="166"/>
        <v>1295.27538</v>
      </c>
      <c r="BS573">
        <f t="shared" si="167"/>
        <v>327.08538000000021</v>
      </c>
      <c r="BT573">
        <v>283.66000000000003</v>
      </c>
      <c r="BV573">
        <v>1</v>
      </c>
      <c r="BW573">
        <v>29</v>
      </c>
      <c r="CB573">
        <v>100</v>
      </c>
      <c r="CC573">
        <v>100</v>
      </c>
      <c r="CD573" t="s">
        <v>946</v>
      </c>
      <c r="CE573">
        <v>0</v>
      </c>
      <c r="CI573">
        <v>0</v>
      </c>
      <c r="CJ573">
        <v>0</v>
      </c>
      <c r="CM573">
        <v>0</v>
      </c>
      <c r="CO573">
        <v>0</v>
      </c>
      <c r="CP573">
        <v>0</v>
      </c>
      <c r="CQ573">
        <v>0</v>
      </c>
      <c r="CT573">
        <v>0</v>
      </c>
      <c r="CU573">
        <v>0</v>
      </c>
      <c r="CV573">
        <v>0</v>
      </c>
      <c r="CW573">
        <f>VLOOKUP(A573,'[1]NOUVEAUX TARIFS'!$A$1:$E$467,5,FALSE)</f>
        <v>274.42275000000001</v>
      </c>
    </row>
    <row r="574" spans="1:101">
      <c r="A574" t="s">
        <v>2546</v>
      </c>
      <c r="C574" t="e">
        <f>VLOOKUP(A574,'[1]PRIX D''ACHAT A JOUR'!$A$1:$C$477,3,FALSE)</f>
        <v>#N/A</v>
      </c>
      <c r="D574" t="s">
        <v>2548</v>
      </c>
      <c r="E574">
        <v>12</v>
      </c>
      <c r="F574" t="s">
        <v>1207</v>
      </c>
      <c r="G574">
        <v>3</v>
      </c>
      <c r="H574" t="s">
        <v>1618</v>
      </c>
      <c r="M574" t="s">
        <v>2013</v>
      </c>
      <c r="N574" t="s">
        <v>2546</v>
      </c>
      <c r="O574" t="s">
        <v>2548</v>
      </c>
      <c r="P574" t="s">
        <v>931</v>
      </c>
      <c r="Q574">
        <v>1</v>
      </c>
      <c r="R574">
        <v>1</v>
      </c>
      <c r="S574" s="36" t="e">
        <f>VLOOKUP(N574,'[1]Stock définitif au 31122021'!$A$3:$G$422,5,FALSE)</f>
        <v>#N/A</v>
      </c>
      <c r="T574" s="36" t="e">
        <f>VLOOKUP(N574,'[1]Stock définitif au 31122021'!$A$3:$G$422,6,FALSE)</f>
        <v>#N/A</v>
      </c>
      <c r="U574" s="36" t="e">
        <f>VLOOKUP(N574,'[1]Stock définitif au 31122021'!$A$3:$G$422,3,FALSE)</f>
        <v>#N/A</v>
      </c>
      <c r="V574" s="36" t="s">
        <v>2924</v>
      </c>
      <c r="W574">
        <f>VLOOKUP(A574,'[1]EXPORT ARTICLES 03012022'!$A$1:$R$883,18,FALSE)</f>
        <v>0</v>
      </c>
      <c r="X574" s="45">
        <f>VLOOKUP(A574,'[1]NOMENCLATURE 2801'!$B$1:$P$3420,14,FALSE)</f>
        <v>190.922</v>
      </c>
      <c r="Y574" s="46">
        <v>190.93</v>
      </c>
      <c r="Z574" s="46"/>
      <c r="AB574" s="42">
        <f>VLOOKUP(A574,'[1]NOMENCLATURE 2801'!$B$1:$P$3420,15,FALSE)</f>
        <v>200.09819999999999</v>
      </c>
      <c r="AC574" s="42" t="s">
        <v>2917</v>
      </c>
      <c r="AD574">
        <v>0</v>
      </c>
      <c r="AE574" t="s">
        <v>932</v>
      </c>
      <c r="AF574">
        <v>0</v>
      </c>
      <c r="AI574" t="s">
        <v>933</v>
      </c>
      <c r="AJ574" t="s">
        <v>934</v>
      </c>
      <c r="AM574" t="s">
        <v>935</v>
      </c>
      <c r="AN574" t="s">
        <v>936</v>
      </c>
      <c r="AP574">
        <v>0</v>
      </c>
      <c r="AQ574">
        <v>0</v>
      </c>
      <c r="AS574">
        <v>0</v>
      </c>
      <c r="AT574" s="47">
        <f>VLOOKUP(A574,'[1]NOMENCLATURE 2801'!$B$1:$V$3418,20,FALSE)</f>
        <v>291.85962000000001</v>
      </c>
      <c r="AU574" s="48">
        <f>VLOOKUP(A574,'[1]NOMENCLATURE 2801'!$B$1:$V$3418,21,FALSE)</f>
        <v>304.37230999999997</v>
      </c>
      <c r="AV574" s="48"/>
      <c r="AW574" s="48"/>
      <c r="AX574">
        <v>3</v>
      </c>
      <c r="AY574">
        <v>0</v>
      </c>
      <c r="BK574" s="43" t="e">
        <f t="shared" si="169"/>
        <v>#DIV/0!</v>
      </c>
      <c r="BL574"/>
      <c r="BM574" s="45">
        <f>AT574/X574</f>
        <v>1.5286851174825322</v>
      </c>
      <c r="BN574" s="48">
        <f>AU574/AB574</f>
        <v>1.5211146826907986</v>
      </c>
      <c r="BO574"/>
      <c r="BP574"/>
      <c r="BQ574" t="str">
        <f t="shared" si="165"/>
        <v/>
      </c>
      <c r="BR574" t="str">
        <f t="shared" si="166"/>
        <v/>
      </c>
      <c r="BS574" t="str">
        <f t="shared" si="167"/>
        <v/>
      </c>
      <c r="BT574">
        <v>0</v>
      </c>
      <c r="CB574">
        <v>100</v>
      </c>
      <c r="CC574">
        <v>100</v>
      </c>
      <c r="CD574" t="s">
        <v>1361</v>
      </c>
      <c r="CE574">
        <v>0</v>
      </c>
      <c r="CI574">
        <v>0</v>
      </c>
      <c r="CJ574">
        <v>0</v>
      </c>
      <c r="CM574">
        <v>0</v>
      </c>
      <c r="CO574">
        <v>0</v>
      </c>
      <c r="CP574">
        <v>0</v>
      </c>
      <c r="CQ574">
        <v>0</v>
      </c>
      <c r="CT574">
        <v>1</v>
      </c>
      <c r="CU574">
        <v>0</v>
      </c>
      <c r="CV574">
        <v>0</v>
      </c>
      <c r="CW574" t="e">
        <f>VLOOKUP(A574,'[1]NOUVEAUX TARIFS'!$A$1:$E$467,5,FALSE)</f>
        <v>#N/A</v>
      </c>
    </row>
    <row r="575" spans="1:101">
      <c r="A575" t="s">
        <v>199</v>
      </c>
      <c r="C575" t="e">
        <f>VLOOKUP(A575,'[1]PRIX D''ACHAT A JOUR'!$A$1:$C$477,3,FALSE)</f>
        <v>#N/A</v>
      </c>
      <c r="D575" t="s">
        <v>1619</v>
      </c>
      <c r="E575">
        <v>3</v>
      </c>
      <c r="F575" t="s">
        <v>1002</v>
      </c>
      <c r="G575">
        <v>7</v>
      </c>
      <c r="H575" t="s">
        <v>1002</v>
      </c>
      <c r="K575">
        <v>1</v>
      </c>
      <c r="L575" t="s">
        <v>1036</v>
      </c>
      <c r="M575" t="s">
        <v>943</v>
      </c>
      <c r="N575" t="s">
        <v>944</v>
      </c>
      <c r="O575" t="s">
        <v>945</v>
      </c>
      <c r="Q575">
        <v>1</v>
      </c>
      <c r="R575">
        <v>0</v>
      </c>
      <c r="S575" s="36" t="e">
        <f>VLOOKUP(N575,'[1]Stock définitif au 31122021'!$A$3:$G$422,5,FALSE)</f>
        <v>#N/A</v>
      </c>
      <c r="T575" s="36" t="e">
        <f>VLOOKUP(N575,'[1]Stock définitif au 31122021'!$A$3:$G$422,6,FALSE)</f>
        <v>#N/A</v>
      </c>
      <c r="U575" s="36" t="e">
        <f>VLOOKUP(N575,'[1]Stock définitif au 31122021'!$A$3:$G$422,3,FALSE)</f>
        <v>#N/A</v>
      </c>
      <c r="V575">
        <v>0</v>
      </c>
      <c r="W575">
        <f>VLOOKUP(A575,'[1]EXPORT ARTICLES 03012022'!$A$1:$R$883,18,FALSE)</f>
        <v>0</v>
      </c>
      <c r="X575" s="45">
        <f>VLOOKUP(A575,'[1]NOMENCLATURE 2801'!$B$1:$P$3420,14,FALSE)</f>
        <v>218.2</v>
      </c>
      <c r="Y575" s="46">
        <v>0</v>
      </c>
      <c r="Z575" s="46"/>
      <c r="AB575" s="42">
        <f>VLOOKUP(A575,'[1]NOMENCLATURE 2801'!$B$1:$P$3420,15,FALSE)</f>
        <v>218.2</v>
      </c>
      <c r="AC575" s="42" t="s">
        <v>2917</v>
      </c>
      <c r="AD575">
        <v>0</v>
      </c>
      <c r="AE575" t="s">
        <v>932</v>
      </c>
      <c r="AF575">
        <v>0</v>
      </c>
      <c r="AI575" t="s">
        <v>933</v>
      </c>
      <c r="AJ575" t="s">
        <v>934</v>
      </c>
      <c r="AM575" t="s">
        <v>935</v>
      </c>
      <c r="AN575" t="s">
        <v>936</v>
      </c>
      <c r="AP575">
        <v>0</v>
      </c>
      <c r="AQ575">
        <v>0</v>
      </c>
      <c r="AS575">
        <v>307.76</v>
      </c>
      <c r="AT575" s="47">
        <f>VLOOKUP(A575,'[1]NOMENCLATURE 2801'!$B$1:$V$3418,20,FALSE)</f>
        <v>327.29999999999995</v>
      </c>
      <c r="AU575" s="48">
        <f>VLOOKUP(A575,'[1]NOMENCLATURE 2801'!$B$1:$V$3418,21,FALSE)</f>
        <v>327.29999999999995</v>
      </c>
      <c r="AV575" s="48"/>
      <c r="AW575" s="48"/>
      <c r="AX575">
        <v>2</v>
      </c>
      <c r="AY575">
        <v>0</v>
      </c>
      <c r="AZ575">
        <v>1</v>
      </c>
      <c r="BB575">
        <v>1</v>
      </c>
      <c r="BC575">
        <v>1</v>
      </c>
      <c r="BD575">
        <v>1</v>
      </c>
      <c r="BE575">
        <v>1</v>
      </c>
      <c r="BF575">
        <v>1</v>
      </c>
      <c r="BK575" s="43">
        <f t="shared" si="169"/>
        <v>6.3491031972965836E-2</v>
      </c>
      <c r="BL575"/>
      <c r="BM575" s="45">
        <f>AT575/X575</f>
        <v>1.4999999999999998</v>
      </c>
      <c r="BN575" s="48">
        <f>AU575/AB575</f>
        <v>1.4999999999999998</v>
      </c>
      <c r="BO575">
        <v>1</v>
      </c>
      <c r="BP575">
        <f>VLOOKUP(A575,'[1]Synthèse ventes 2021'!$A$1:$C$457,3,FALSE)</f>
        <v>14</v>
      </c>
      <c r="BQ575">
        <f t="shared" si="165"/>
        <v>3604.6639999999993</v>
      </c>
      <c r="BR575">
        <f t="shared" si="166"/>
        <v>5406.9959999999983</v>
      </c>
      <c r="BS575">
        <f t="shared" si="167"/>
        <v>1802.331999999999</v>
      </c>
      <c r="BT575">
        <v>369.31</v>
      </c>
      <c r="BV575">
        <v>1</v>
      </c>
      <c r="BW575">
        <v>158</v>
      </c>
      <c r="CB575">
        <v>100</v>
      </c>
      <c r="CC575">
        <v>100</v>
      </c>
      <c r="CD575" t="s">
        <v>946</v>
      </c>
      <c r="CE575">
        <v>0</v>
      </c>
      <c r="CI575">
        <v>0</v>
      </c>
      <c r="CJ575">
        <v>0</v>
      </c>
      <c r="CM575">
        <v>0</v>
      </c>
      <c r="CO575">
        <v>0</v>
      </c>
      <c r="CP575">
        <v>0</v>
      </c>
      <c r="CQ575">
        <v>0</v>
      </c>
      <c r="CT575">
        <v>0</v>
      </c>
      <c r="CU575">
        <v>0</v>
      </c>
      <c r="CV575">
        <v>0</v>
      </c>
      <c r="CW575">
        <f>VLOOKUP(A575,'[1]NOUVEAUX TARIFS'!$A$1:$E$467,5,FALSE)</f>
        <v>327.29999999999995</v>
      </c>
    </row>
    <row r="576" spans="1:101">
      <c r="A576" t="s">
        <v>2431</v>
      </c>
      <c r="C576" t="str">
        <f>VLOOKUP(A576,'[1]PRIX D''ACHAT A JOUR'!$A$1:$C$477,3,FALSE)</f>
        <v>AS</v>
      </c>
      <c r="D576" t="s">
        <v>2432</v>
      </c>
      <c r="E576">
        <v>9</v>
      </c>
      <c r="F576" t="s">
        <v>1222</v>
      </c>
      <c r="G576">
        <v>5</v>
      </c>
      <c r="H576" t="s">
        <v>1222</v>
      </c>
      <c r="K576">
        <v>3</v>
      </c>
      <c r="L576" t="s">
        <v>1223</v>
      </c>
      <c r="M576" t="s">
        <v>1224</v>
      </c>
      <c r="N576" t="s">
        <v>2433</v>
      </c>
      <c r="O576" t="s">
        <v>2432</v>
      </c>
      <c r="Q576">
        <v>1</v>
      </c>
      <c r="R576">
        <v>1</v>
      </c>
      <c r="S576" s="36" t="e">
        <f>VLOOKUP(N576,'[1]Stock définitif au 31122021'!$A$3:$G$422,5,FALSE)</f>
        <v>#N/A</v>
      </c>
      <c r="T576" s="36" t="e">
        <f>VLOOKUP(N576,'[1]Stock définitif au 31122021'!$A$3:$G$422,6,FALSE)</f>
        <v>#N/A</v>
      </c>
      <c r="U576" s="36" t="e">
        <f>VLOOKUP(N576,'[1]Stock définitif au 31122021'!$A$3:$G$422,3,FALSE)</f>
        <v>#N/A</v>
      </c>
      <c r="V576">
        <v>250</v>
      </c>
      <c r="W576">
        <f>VLOOKUP(A576,'[1]EXPORT ARTICLES 03012022'!$A$1:$R$883,18,FALSE)</f>
        <v>250</v>
      </c>
      <c r="X576" s="45">
        <f>VLOOKUP(A576,'[1]PRIX D''ACHAT A JOUR'!$A$1:$G$477,7,FALSE)</f>
        <v>250</v>
      </c>
      <c r="Y576" s="46"/>
      <c r="Z576" s="46"/>
      <c r="AB576" s="41">
        <v>250</v>
      </c>
      <c r="AC576" s="42" t="s">
        <v>2917</v>
      </c>
      <c r="AD576">
        <v>250</v>
      </c>
      <c r="AE576" t="s">
        <v>932</v>
      </c>
      <c r="AF576">
        <v>0</v>
      </c>
      <c r="AI576" t="s">
        <v>933</v>
      </c>
      <c r="AJ576" t="s">
        <v>934</v>
      </c>
      <c r="AM576" t="s">
        <v>935</v>
      </c>
      <c r="AN576" t="s">
        <v>936</v>
      </c>
      <c r="AP576">
        <v>0</v>
      </c>
      <c r="AQ576">
        <v>0</v>
      </c>
      <c r="AS576">
        <v>337.5</v>
      </c>
      <c r="AT576" s="47">
        <f>X576*BM576</f>
        <v>337.5</v>
      </c>
      <c r="AU576" s="48">
        <f>AB576*BN576</f>
        <v>337.5</v>
      </c>
      <c r="AV576" s="48"/>
      <c r="AW576" s="48"/>
      <c r="AX576">
        <v>2</v>
      </c>
      <c r="AY576">
        <v>0</v>
      </c>
      <c r="BK576" s="43">
        <f t="shared" si="169"/>
        <v>0</v>
      </c>
      <c r="BL576" s="9">
        <f>AS576/V576</f>
        <v>1.35</v>
      </c>
      <c r="BM576" s="45">
        <v>1.35</v>
      </c>
      <c r="BN576" s="48">
        <v>1.35</v>
      </c>
      <c r="BO576"/>
      <c r="BP576"/>
      <c r="BQ576" t="str">
        <f t="shared" si="165"/>
        <v/>
      </c>
      <c r="BR576" t="str">
        <f t="shared" si="166"/>
        <v/>
      </c>
      <c r="BS576" t="str">
        <f t="shared" si="167"/>
        <v/>
      </c>
      <c r="BT576">
        <v>405</v>
      </c>
      <c r="BV576">
        <v>1</v>
      </c>
      <c r="CB576">
        <v>100</v>
      </c>
      <c r="CC576">
        <v>100</v>
      </c>
      <c r="CD576" t="s">
        <v>937</v>
      </c>
      <c r="CE576">
        <v>0</v>
      </c>
      <c r="CI576">
        <v>0</v>
      </c>
      <c r="CJ576">
        <v>0</v>
      </c>
      <c r="CM576">
        <v>0</v>
      </c>
      <c r="CO576">
        <v>0</v>
      </c>
      <c r="CP576">
        <v>0</v>
      </c>
      <c r="CQ576">
        <v>0</v>
      </c>
      <c r="CT576">
        <v>0</v>
      </c>
      <c r="CU576">
        <v>0</v>
      </c>
      <c r="CV576">
        <v>0</v>
      </c>
      <c r="CW576" t="e">
        <f>VLOOKUP(A576,'[1]NOUVEAUX TARIFS'!$A$1:$E$467,5,FALSE)</f>
        <v>#N/A</v>
      </c>
    </row>
    <row r="577" spans="1:101">
      <c r="A577" t="s">
        <v>275</v>
      </c>
      <c r="C577" t="e">
        <f>VLOOKUP(A577,'[1]PRIX D''ACHAT A JOUR'!$A$1:$C$477,3,FALSE)</f>
        <v>#N/A</v>
      </c>
      <c r="D577" t="s">
        <v>1318</v>
      </c>
      <c r="E577">
        <v>1</v>
      </c>
      <c r="F577" t="s">
        <v>975</v>
      </c>
      <c r="G577">
        <v>2</v>
      </c>
      <c r="H577" t="s">
        <v>975</v>
      </c>
      <c r="I577" t="s">
        <v>1084</v>
      </c>
      <c r="J577" t="s">
        <v>1085</v>
      </c>
      <c r="K577">
        <v>2</v>
      </c>
      <c r="L577" t="s">
        <v>1319</v>
      </c>
      <c r="M577" t="s">
        <v>943</v>
      </c>
      <c r="N577" t="s">
        <v>944</v>
      </c>
      <c r="O577" t="s">
        <v>945</v>
      </c>
      <c r="Q577">
        <v>1</v>
      </c>
      <c r="R577">
        <v>0</v>
      </c>
      <c r="S577" s="36" t="e">
        <f>VLOOKUP(N577,'[1]Stock définitif au 31122021'!$A$3:$G$422,5,FALSE)</f>
        <v>#N/A</v>
      </c>
      <c r="T577" s="36" t="e">
        <f>VLOOKUP(N577,'[1]Stock définitif au 31122021'!$A$3:$G$422,6,FALSE)</f>
        <v>#N/A</v>
      </c>
      <c r="U577" s="36" t="e">
        <f>VLOOKUP(N577,'[1]Stock définitif au 31122021'!$A$3:$G$422,3,FALSE)</f>
        <v>#N/A</v>
      </c>
      <c r="V577">
        <v>0</v>
      </c>
      <c r="W577">
        <f>VLOOKUP(A577,'[1]EXPORT ARTICLES 03012022'!$A$1:$R$883,18,FALSE)</f>
        <v>0</v>
      </c>
      <c r="X577" s="45">
        <f>VLOOKUP(A577,'[1]NOMENCLATURE 2801'!$B$1:$P$3420,14,FALSE)</f>
        <v>212.01</v>
      </c>
      <c r="Y577" s="46">
        <v>0</v>
      </c>
      <c r="Z577" s="46"/>
      <c r="AB577" s="42">
        <f>VLOOKUP(A577,'[1]NOMENCLATURE 2801'!$B$1:$P$3420,15,FALSE)</f>
        <v>262.64999999999998</v>
      </c>
      <c r="AC577" s="42" t="s">
        <v>2917</v>
      </c>
      <c r="AD577">
        <v>0</v>
      </c>
      <c r="AE577" t="s">
        <v>932</v>
      </c>
      <c r="AF577">
        <v>0</v>
      </c>
      <c r="AI577" t="s">
        <v>933</v>
      </c>
      <c r="AJ577" t="s">
        <v>934</v>
      </c>
      <c r="AM577" t="s">
        <v>935</v>
      </c>
      <c r="AN577" t="s">
        <v>936</v>
      </c>
      <c r="AO577">
        <v>1</v>
      </c>
      <c r="AP577">
        <v>0</v>
      </c>
      <c r="AQ577">
        <v>0</v>
      </c>
      <c r="AS577">
        <v>288.25</v>
      </c>
      <c r="AT577" s="47">
        <f>VLOOKUP(A577,'[1]NOMENCLATURE 2801'!$B$1:$V$3418,20,FALSE)</f>
        <v>283.57980000000003</v>
      </c>
      <c r="AU577" s="48">
        <f>VLOOKUP(A577,'[1]NOMENCLATURE 2801'!$B$1:$V$3418,21,FALSE)</f>
        <v>350.93100000000004</v>
      </c>
      <c r="AV577" s="48"/>
      <c r="AW577" s="48"/>
      <c r="AX577">
        <v>2</v>
      </c>
      <c r="AY577">
        <v>0</v>
      </c>
      <c r="AZ577">
        <v>1</v>
      </c>
      <c r="BB577">
        <v>1</v>
      </c>
      <c r="BC577">
        <v>1</v>
      </c>
      <c r="BD577">
        <v>1</v>
      </c>
      <c r="BE577">
        <v>1</v>
      </c>
      <c r="BF577">
        <v>1</v>
      </c>
      <c r="BK577" s="43">
        <f t="shared" si="169"/>
        <v>0.21745359930615799</v>
      </c>
      <c r="BL577"/>
      <c r="BM577" s="45">
        <f>AT577/X577</f>
        <v>1.337577472760719</v>
      </c>
      <c r="BN577" s="48">
        <f>AU577/AB577</f>
        <v>1.3361165048543693</v>
      </c>
      <c r="BO577">
        <v>1</v>
      </c>
      <c r="BP577">
        <f>VLOOKUP(A577,'[1]Synthèse ventes 2021'!$A$1:$C$457,3,FALSE)</f>
        <v>10</v>
      </c>
      <c r="BQ577">
        <f t="shared" si="165"/>
        <v>3099.27</v>
      </c>
      <c r="BR577">
        <f t="shared" si="166"/>
        <v>4140.9858000000004</v>
      </c>
      <c r="BS577">
        <f t="shared" si="167"/>
        <v>1041.7158000000004</v>
      </c>
      <c r="BT577">
        <v>345.9</v>
      </c>
      <c r="BV577">
        <v>1</v>
      </c>
      <c r="BW577">
        <v>195</v>
      </c>
      <c r="CB577">
        <v>100</v>
      </c>
      <c r="CC577">
        <v>100</v>
      </c>
      <c r="CD577" t="s">
        <v>946</v>
      </c>
      <c r="CE577">
        <v>0</v>
      </c>
      <c r="CI577">
        <v>0</v>
      </c>
      <c r="CJ577">
        <v>0</v>
      </c>
      <c r="CM577">
        <v>0</v>
      </c>
      <c r="CO577">
        <v>0</v>
      </c>
      <c r="CP577">
        <v>0</v>
      </c>
      <c r="CQ577">
        <v>0</v>
      </c>
      <c r="CT577">
        <v>0</v>
      </c>
      <c r="CU577">
        <v>0</v>
      </c>
      <c r="CV577">
        <v>0</v>
      </c>
      <c r="CW577">
        <f>VLOOKUP(A577,'[1]NOUVEAUX TARIFS'!$A$1:$E$467,5,FALSE)</f>
        <v>350.93</v>
      </c>
    </row>
    <row r="578" spans="1:101">
      <c r="A578" t="s">
        <v>446</v>
      </c>
      <c r="C578" t="str">
        <f>VLOOKUP(A578,'[1]PRIX D''ACHAT A JOUR'!$A$1:$C$477,3,FALSE)</f>
        <v>AS</v>
      </c>
      <c r="D578" t="s">
        <v>1372</v>
      </c>
      <c r="E578">
        <v>9</v>
      </c>
      <c r="F578" t="s">
        <v>1222</v>
      </c>
      <c r="G578">
        <v>5</v>
      </c>
      <c r="H578" t="s">
        <v>1222</v>
      </c>
      <c r="K578">
        <v>3</v>
      </c>
      <c r="L578" t="s">
        <v>1223</v>
      </c>
      <c r="M578" t="s">
        <v>1224</v>
      </c>
      <c r="N578" t="s">
        <v>1373</v>
      </c>
      <c r="O578" t="s">
        <v>447</v>
      </c>
      <c r="P578">
        <v>1</v>
      </c>
      <c r="Q578">
        <v>1</v>
      </c>
      <c r="R578">
        <v>1</v>
      </c>
      <c r="S578" s="36" t="e">
        <f>VLOOKUP(N578,'[1]Stock définitif au 31122021'!$A$3:$G$422,5,FALSE)</f>
        <v>#N/A</v>
      </c>
      <c r="T578" s="36" t="e">
        <f>VLOOKUP(N578,'[1]Stock définitif au 31122021'!$A$3:$G$422,6,FALSE)</f>
        <v>#N/A</v>
      </c>
      <c r="U578" s="36" t="e">
        <f>VLOOKUP(N578,'[1]Stock définitif au 31122021'!$A$3:$G$422,3,FALSE)</f>
        <v>#N/A</v>
      </c>
      <c r="V578">
        <v>235</v>
      </c>
      <c r="W578">
        <f>VLOOKUP(A578,'[1]EXPORT ARTICLES 03012022'!$A$1:$R$883,18,FALSE)</f>
        <v>235</v>
      </c>
      <c r="X578" s="45">
        <f>VLOOKUP(A578,'[1]PRIX D''ACHAT A JOUR'!$A$1:$G$477,7,FALSE)</f>
        <v>235</v>
      </c>
      <c r="Y578" s="46"/>
      <c r="Z578" s="46"/>
      <c r="AB578" s="41">
        <f>VLOOKUP(A578,'[1]PRIX D''ACHAT A JOUR'!$A$1:$J$477,10,FALSE)</f>
        <v>271</v>
      </c>
      <c r="AC578" s="42" t="s">
        <v>2917</v>
      </c>
      <c r="AD578">
        <v>235</v>
      </c>
      <c r="AE578" t="s">
        <v>932</v>
      </c>
      <c r="AF578">
        <v>0</v>
      </c>
      <c r="AI578" t="s">
        <v>933</v>
      </c>
      <c r="AJ578" t="s">
        <v>934</v>
      </c>
      <c r="AM578" t="s">
        <v>935</v>
      </c>
      <c r="AN578" t="s">
        <v>936</v>
      </c>
      <c r="AO578">
        <v>1</v>
      </c>
      <c r="AP578">
        <v>0</v>
      </c>
      <c r="AQ578">
        <v>0</v>
      </c>
      <c r="AS578">
        <v>315.06</v>
      </c>
      <c r="AT578" s="47">
        <f>X578*BM578</f>
        <v>312.55</v>
      </c>
      <c r="AU578" s="48">
        <f>AB578*BN578</f>
        <v>360.43</v>
      </c>
      <c r="AV578" s="48"/>
      <c r="AW578" s="48"/>
      <c r="AX578">
        <v>2</v>
      </c>
      <c r="AY578">
        <v>0</v>
      </c>
      <c r="BK578" s="43">
        <f t="shared" si="169"/>
        <v>0.1440043166381007</v>
      </c>
      <c r="BL578" s="9">
        <f>AS578/V578</f>
        <v>1.3406808510638297</v>
      </c>
      <c r="BM578" s="45">
        <v>1.33</v>
      </c>
      <c r="BN578" s="48">
        <v>1.33</v>
      </c>
      <c r="BO578"/>
      <c r="BP578">
        <f>VLOOKUP(A578,'[1]Synthèse ventes 2021'!$A$1:$C$457,3,FALSE)</f>
        <v>26</v>
      </c>
      <c r="BQ578">
        <f t="shared" si="165"/>
        <v>8314.2799999999988</v>
      </c>
      <c r="BR578">
        <f t="shared" si="166"/>
        <v>11057.992399999999</v>
      </c>
      <c r="BS578">
        <f t="shared" si="167"/>
        <v>2743.7124000000003</v>
      </c>
      <c r="BT578">
        <v>378.07</v>
      </c>
      <c r="BV578">
        <v>1</v>
      </c>
      <c r="BW578">
        <v>146</v>
      </c>
      <c r="CB578">
        <v>100</v>
      </c>
      <c r="CC578">
        <v>100</v>
      </c>
      <c r="CD578" t="s">
        <v>937</v>
      </c>
      <c r="CE578">
        <v>0</v>
      </c>
      <c r="CI578">
        <v>0</v>
      </c>
      <c r="CJ578">
        <v>0</v>
      </c>
      <c r="CM578">
        <v>0</v>
      </c>
      <c r="CO578">
        <v>0</v>
      </c>
      <c r="CP578">
        <v>0</v>
      </c>
      <c r="CQ578">
        <v>0</v>
      </c>
      <c r="CT578">
        <v>0</v>
      </c>
      <c r="CU578">
        <v>0</v>
      </c>
      <c r="CV578">
        <v>0</v>
      </c>
      <c r="CW578">
        <f>VLOOKUP(A578,'[1]NOUVEAUX TARIFS'!$A$1:$E$467,5,FALSE)</f>
        <v>360.43</v>
      </c>
    </row>
    <row r="579" spans="1:101">
      <c r="A579" t="s">
        <v>277</v>
      </c>
      <c r="C579" t="e">
        <f>VLOOKUP(A579,'[1]PRIX D''ACHAT A JOUR'!$A$1:$C$477,3,FALSE)</f>
        <v>#N/A</v>
      </c>
      <c r="D579" t="s">
        <v>1320</v>
      </c>
      <c r="E579">
        <v>1</v>
      </c>
      <c r="F579" t="s">
        <v>975</v>
      </c>
      <c r="G579">
        <v>2</v>
      </c>
      <c r="H579" t="s">
        <v>975</v>
      </c>
      <c r="I579" t="s">
        <v>1084</v>
      </c>
      <c r="J579" t="s">
        <v>1085</v>
      </c>
      <c r="K579">
        <v>2</v>
      </c>
      <c r="L579" t="s">
        <v>1319</v>
      </c>
      <c r="M579" t="s">
        <v>943</v>
      </c>
      <c r="N579" t="s">
        <v>944</v>
      </c>
      <c r="O579" t="s">
        <v>945</v>
      </c>
      <c r="Q579">
        <v>1</v>
      </c>
      <c r="R579">
        <v>0</v>
      </c>
      <c r="S579" s="36" t="e">
        <f>VLOOKUP(N579,'[1]Stock définitif au 31122021'!$A$3:$G$422,5,FALSE)</f>
        <v>#N/A</v>
      </c>
      <c r="T579" s="36" t="e">
        <f>VLOOKUP(N579,'[1]Stock définitif au 31122021'!$A$3:$G$422,6,FALSE)</f>
        <v>#N/A</v>
      </c>
      <c r="U579" s="36" t="e">
        <f>VLOOKUP(N579,'[1]Stock définitif au 31122021'!$A$3:$G$422,3,FALSE)</f>
        <v>#N/A</v>
      </c>
      <c r="V579">
        <v>0</v>
      </c>
      <c r="W579">
        <f>VLOOKUP(A579,'[1]EXPORT ARTICLES 03012022'!$A$1:$R$883,18,FALSE)</f>
        <v>0</v>
      </c>
      <c r="X579" s="45">
        <f>VLOOKUP(A579,'[1]NOMENCLATURE 2801'!$B$1:$P$3420,14,FALSE)</f>
        <v>236.48999999999998</v>
      </c>
      <c r="Y579" s="46">
        <v>0</v>
      </c>
      <c r="Z579" s="46"/>
      <c r="AB579" s="42">
        <f>VLOOKUP(A579,'[1]NOMENCLATURE 2801'!$B$1:$P$3420,15,FALSE)</f>
        <v>293.25</v>
      </c>
      <c r="AC579" s="42" t="s">
        <v>2917</v>
      </c>
      <c r="AD579">
        <v>0</v>
      </c>
      <c r="AE579" t="s">
        <v>932</v>
      </c>
      <c r="AF579">
        <v>0</v>
      </c>
      <c r="AI579" t="s">
        <v>933</v>
      </c>
      <c r="AJ579" t="s">
        <v>934</v>
      </c>
      <c r="AM579" t="s">
        <v>935</v>
      </c>
      <c r="AN579" t="s">
        <v>936</v>
      </c>
      <c r="AO579">
        <v>1</v>
      </c>
      <c r="AP579">
        <v>0</v>
      </c>
      <c r="AQ579">
        <v>0</v>
      </c>
      <c r="AS579">
        <v>293.07</v>
      </c>
      <c r="AT579" s="47">
        <f>VLOOKUP(A579,'[1]NOMENCLATURE 2801'!$B$1:$V$3418,20,FALSE)</f>
        <v>316.13820000000004</v>
      </c>
      <c r="AU579" s="48">
        <f>VLOOKUP(A579,'[1]NOMENCLATURE 2801'!$B$1:$V$3418,21,FALSE)</f>
        <v>391.62900000000002</v>
      </c>
      <c r="AV579" s="48"/>
      <c r="AW579" s="48"/>
      <c r="AX579">
        <v>2</v>
      </c>
      <c r="AY579">
        <v>0</v>
      </c>
      <c r="AZ579">
        <v>1</v>
      </c>
      <c r="BB579">
        <v>1</v>
      </c>
      <c r="BC579">
        <v>1</v>
      </c>
      <c r="BD579">
        <v>1</v>
      </c>
      <c r="BE579">
        <v>1</v>
      </c>
      <c r="BF579">
        <v>1</v>
      </c>
      <c r="BK579" s="43">
        <f t="shared" si="169"/>
        <v>0.33629849524004513</v>
      </c>
      <c r="BL579"/>
      <c r="BM579" s="45">
        <f>AT579/X579</f>
        <v>1.3367930990739569</v>
      </c>
      <c r="BN579" s="48">
        <f>AU579/AB579</f>
        <v>1.3354782608695652</v>
      </c>
      <c r="BO579">
        <v>1</v>
      </c>
      <c r="BP579">
        <f>VLOOKUP(A579,'[1]Synthèse ventes 2021'!$A$1:$C$457,3,FALSE)</f>
        <v>35</v>
      </c>
      <c r="BQ579">
        <f t="shared" si="165"/>
        <v>12111.224999999999</v>
      </c>
      <c r="BR579">
        <f t="shared" si="166"/>
        <v>16174.277700000001</v>
      </c>
      <c r="BS579">
        <f t="shared" si="167"/>
        <v>4063.052700000002</v>
      </c>
      <c r="BT579">
        <v>351.68</v>
      </c>
      <c r="BV579">
        <v>1</v>
      </c>
      <c r="BW579">
        <v>196</v>
      </c>
      <c r="CB579">
        <v>100</v>
      </c>
      <c r="CC579">
        <v>100</v>
      </c>
      <c r="CD579" t="s">
        <v>946</v>
      </c>
      <c r="CE579">
        <v>0</v>
      </c>
      <c r="CI579">
        <v>0</v>
      </c>
      <c r="CJ579">
        <v>0</v>
      </c>
      <c r="CM579">
        <v>0</v>
      </c>
      <c r="CO579">
        <v>0</v>
      </c>
      <c r="CP579">
        <v>0</v>
      </c>
      <c r="CQ579">
        <v>0</v>
      </c>
      <c r="CT579">
        <v>0</v>
      </c>
      <c r="CU579">
        <v>0</v>
      </c>
      <c r="CV579">
        <v>0</v>
      </c>
      <c r="CW579">
        <f>VLOOKUP(A579,'[1]NOUVEAUX TARIFS'!$A$1:$E$467,5,FALSE)</f>
        <v>391.63</v>
      </c>
    </row>
    <row r="580" spans="1:101" hidden="1">
      <c r="A580" t="s">
        <v>78</v>
      </c>
      <c r="C580" t="e">
        <f>VLOOKUP(A580,'[1]PRIX D''ACHAT A JOUR'!$A$1:$C$477,3,FALSE)</f>
        <v>#N/A</v>
      </c>
      <c r="D580" t="s">
        <v>79</v>
      </c>
      <c r="E580">
        <v>1</v>
      </c>
      <c r="F580" t="s">
        <v>975</v>
      </c>
      <c r="G580">
        <v>11</v>
      </c>
      <c r="H580" t="s">
        <v>2122</v>
      </c>
      <c r="K580">
        <v>1</v>
      </c>
      <c r="L580" t="s">
        <v>1108</v>
      </c>
      <c r="M580" t="s">
        <v>943</v>
      </c>
      <c r="N580" t="s">
        <v>944</v>
      </c>
      <c r="O580" t="s">
        <v>945</v>
      </c>
      <c r="Q580">
        <v>1</v>
      </c>
      <c r="R580">
        <v>0</v>
      </c>
      <c r="S580" s="36" t="e">
        <f>VLOOKUP(N580,'[1]Stock définitif au 31122021'!$A$3:$G$422,5,FALSE)</f>
        <v>#N/A</v>
      </c>
      <c r="T580" s="36" t="e">
        <f>VLOOKUP(N580,'[1]Stock définitif au 31122021'!$A$3:$G$422,6,FALSE)</f>
        <v>#N/A</v>
      </c>
      <c r="U580" s="36" t="e">
        <f>VLOOKUP(N580,'[1]Stock définitif au 31122021'!$A$3:$G$422,3,FALSE)</f>
        <v>#N/A</v>
      </c>
      <c r="V580">
        <v>0</v>
      </c>
      <c r="W580">
        <f>VLOOKUP(A580,'[1]EXPORT ARTICLES 03012022'!$A$1:$R$883,18,FALSE)</f>
        <v>0</v>
      </c>
      <c r="X580" s="45" t="e">
        <f>VLOOKUP(A580,'[1]PRIX D''ACHAT A JOUR'!$A$1:$G$477,7,FALSE)</f>
        <v>#N/A</v>
      </c>
      <c r="Y580" s="46">
        <v>0</v>
      </c>
      <c r="Z580" s="46"/>
      <c r="AB580" s="42" t="e">
        <f>VLOOKUP(A580,'[1]PRIX D''ACHAT A JOUR'!$A$1:$J$477,10,FALSE)</f>
        <v>#N/A</v>
      </c>
      <c r="AC580" s="48"/>
      <c r="AD580">
        <v>0</v>
      </c>
      <c r="AE580" t="s">
        <v>932</v>
      </c>
      <c r="AF580">
        <v>0</v>
      </c>
      <c r="AI580" t="s">
        <v>933</v>
      </c>
      <c r="AJ580" t="s">
        <v>934</v>
      </c>
      <c r="AM580" t="s">
        <v>935</v>
      </c>
      <c r="AN580" t="s">
        <v>936</v>
      </c>
      <c r="AP580">
        <v>0</v>
      </c>
      <c r="AQ580">
        <v>0</v>
      </c>
      <c r="AS580">
        <v>0</v>
      </c>
      <c r="AT580" s="47" t="e">
        <f>X580*BM580</f>
        <v>#N/A</v>
      </c>
      <c r="AU580" s="48" t="e">
        <f>AB580*BN580</f>
        <v>#N/A</v>
      </c>
      <c r="AV580" s="48">
        <f>VLOOKUP(A580,'STEEVE RESTITUTION'!$A$3:$F$484,6,FALSE)</f>
        <v>73.67</v>
      </c>
      <c r="AW580" s="48"/>
      <c r="AX580">
        <v>2</v>
      </c>
      <c r="AY580">
        <v>0</v>
      </c>
      <c r="AZ580">
        <v>1</v>
      </c>
      <c r="BK580" s="43" t="e">
        <f t="shared" si="169"/>
        <v>#N/A</v>
      </c>
      <c r="BL580" s="9">
        <v>0</v>
      </c>
      <c r="BM580" s="45"/>
      <c r="BN580" s="48"/>
      <c r="BO580">
        <v>1</v>
      </c>
      <c r="BP580">
        <f>VLOOKUP(A580,'[1]Synthèse ventes 2021'!$A$1:$C$457,3,FALSE)</f>
        <v>14</v>
      </c>
      <c r="BQ580"/>
      <c r="BR580"/>
      <c r="BS580"/>
      <c r="BT580">
        <v>0</v>
      </c>
      <c r="CB580">
        <v>100</v>
      </c>
      <c r="CC580">
        <v>100</v>
      </c>
      <c r="CD580" t="s">
        <v>960</v>
      </c>
      <c r="CE580">
        <v>0</v>
      </c>
      <c r="CI580">
        <v>0</v>
      </c>
      <c r="CJ580">
        <v>0</v>
      </c>
      <c r="CM580">
        <v>0</v>
      </c>
      <c r="CO580">
        <v>0</v>
      </c>
      <c r="CP580">
        <v>0</v>
      </c>
      <c r="CQ580">
        <v>0</v>
      </c>
      <c r="CT580">
        <v>0</v>
      </c>
      <c r="CU580">
        <v>0</v>
      </c>
      <c r="CV580">
        <v>0</v>
      </c>
      <c r="CW580">
        <f>VLOOKUP(A580,'[1]NOUVEAUX TARIFS'!$A$1:$E$467,5,FALSE)</f>
        <v>73.67</v>
      </c>
    </row>
    <row r="581" spans="1:101" hidden="1">
      <c r="A581" t="s">
        <v>2123</v>
      </c>
      <c r="C581" t="e">
        <f>VLOOKUP(A581,'[1]PRIX D''ACHAT A JOUR'!$A$1:$C$477,3,FALSE)</f>
        <v>#N/A</v>
      </c>
      <c r="D581" t="s">
        <v>2124</v>
      </c>
      <c r="E581">
        <v>1</v>
      </c>
      <c r="F581" t="s">
        <v>975</v>
      </c>
      <c r="G581">
        <v>11</v>
      </c>
      <c r="H581" t="s">
        <v>2122</v>
      </c>
      <c r="K581">
        <v>1</v>
      </c>
      <c r="L581" t="s">
        <v>1108</v>
      </c>
      <c r="M581" t="s">
        <v>943</v>
      </c>
      <c r="N581" t="s">
        <v>944</v>
      </c>
      <c r="O581" t="s">
        <v>945</v>
      </c>
      <c r="Q581">
        <v>1</v>
      </c>
      <c r="R581">
        <v>0</v>
      </c>
      <c r="S581" s="36" t="e">
        <f>VLOOKUP(N581,'[1]Stock définitif au 31122021'!$A$3:$G$422,5,FALSE)</f>
        <v>#N/A</v>
      </c>
      <c r="T581" s="36" t="e">
        <f>VLOOKUP(N581,'[1]Stock définitif au 31122021'!$A$3:$G$422,6,FALSE)</f>
        <v>#N/A</v>
      </c>
      <c r="U581" s="36" t="e">
        <f>VLOOKUP(N581,'[1]Stock définitif au 31122021'!$A$3:$G$422,3,FALSE)</f>
        <v>#N/A</v>
      </c>
      <c r="V581">
        <v>0</v>
      </c>
      <c r="W581">
        <f>VLOOKUP(A581,'[1]EXPORT ARTICLES 03012022'!$A$1:$R$883,18,FALSE)</f>
        <v>0</v>
      </c>
      <c r="X581" s="45" t="e">
        <f>VLOOKUP(A581,'[1]PRIX D''ACHAT A JOUR'!$A$1:$G$477,7,FALSE)</f>
        <v>#N/A</v>
      </c>
      <c r="Y581" s="46">
        <v>0</v>
      </c>
      <c r="Z581" s="46"/>
      <c r="AB581" s="42" t="e">
        <f>VLOOKUP(A581,'[1]PRIX D''ACHAT A JOUR'!$A$1:$J$477,10,FALSE)</f>
        <v>#N/A</v>
      </c>
      <c r="AC581" s="48"/>
      <c r="AD581">
        <v>0</v>
      </c>
      <c r="AE581" t="s">
        <v>932</v>
      </c>
      <c r="AF581">
        <v>0</v>
      </c>
      <c r="AI581" t="s">
        <v>933</v>
      </c>
      <c r="AJ581" t="s">
        <v>934</v>
      </c>
      <c r="AM581" t="s">
        <v>935</v>
      </c>
      <c r="AN581" t="s">
        <v>936</v>
      </c>
      <c r="AP581">
        <v>0</v>
      </c>
      <c r="AQ581">
        <v>0</v>
      </c>
      <c r="AS581">
        <v>0</v>
      </c>
      <c r="AT581" s="47" t="e">
        <f>X581*BM581</f>
        <v>#N/A</v>
      </c>
      <c r="AU581" s="48" t="e">
        <f>AB581*BN581</f>
        <v>#N/A</v>
      </c>
      <c r="AV581" s="48"/>
      <c r="AW581" s="48"/>
      <c r="AX581">
        <v>2</v>
      </c>
      <c r="AY581">
        <v>0</v>
      </c>
      <c r="AZ581">
        <v>1</v>
      </c>
      <c r="BK581" s="43" t="e">
        <f t="shared" si="169"/>
        <v>#N/A</v>
      </c>
      <c r="BL581" s="9">
        <v>0</v>
      </c>
      <c r="BM581" s="45"/>
      <c r="BN581" s="48"/>
      <c r="BO581">
        <v>1</v>
      </c>
      <c r="BP581"/>
      <c r="BQ581" t="str">
        <f>IF(BP581="","",BP581*AB581*1.18)</f>
        <v/>
      </c>
      <c r="BR581" t="str">
        <f>IF(BP581="","",BP581*AU581*1.18)</f>
        <v/>
      </c>
      <c r="BS581" t="str">
        <f>IF(BP581="","",BR581-BQ581)</f>
        <v/>
      </c>
      <c r="BT581">
        <v>0</v>
      </c>
      <c r="CB581">
        <v>100</v>
      </c>
      <c r="CC581">
        <v>100</v>
      </c>
      <c r="CD581" t="s">
        <v>960</v>
      </c>
      <c r="CE581">
        <v>0</v>
      </c>
      <c r="CI581">
        <v>0</v>
      </c>
      <c r="CJ581">
        <v>0</v>
      </c>
      <c r="CM581">
        <v>0</v>
      </c>
      <c r="CO581">
        <v>0</v>
      </c>
      <c r="CP581">
        <v>0</v>
      </c>
      <c r="CQ581">
        <v>0</v>
      </c>
      <c r="CT581">
        <v>0</v>
      </c>
      <c r="CU581">
        <v>0</v>
      </c>
      <c r="CV581">
        <v>0</v>
      </c>
      <c r="CW581" t="e">
        <f>VLOOKUP(A581,'[1]NOUVEAUX TARIFS'!$A$1:$E$467,5,FALSE)</f>
        <v>#N/A</v>
      </c>
    </row>
    <row r="582" spans="1:101">
      <c r="A582" t="s">
        <v>727</v>
      </c>
      <c r="C582" t="str">
        <f>VLOOKUP(A582,'[1]PRIX D''ACHAT A JOUR'!$A$1:$C$477,3,FALSE)</f>
        <v>AS</v>
      </c>
      <c r="D582" t="s">
        <v>2436</v>
      </c>
      <c r="E582">
        <v>8</v>
      </c>
      <c r="F582" t="s">
        <v>965</v>
      </c>
      <c r="G582">
        <v>4</v>
      </c>
      <c r="H582" t="s">
        <v>965</v>
      </c>
      <c r="K582">
        <v>2</v>
      </c>
      <c r="L582" t="s">
        <v>1023</v>
      </c>
      <c r="M582" t="s">
        <v>967</v>
      </c>
      <c r="N582" t="s">
        <v>727</v>
      </c>
      <c r="O582" t="s">
        <v>2436</v>
      </c>
      <c r="P582" t="s">
        <v>1515</v>
      </c>
      <c r="Q582">
        <v>0.02</v>
      </c>
      <c r="R582">
        <v>150</v>
      </c>
      <c r="S582" s="36" t="e">
        <f>VLOOKUP(N582,'[1]Stock définitif au 31122021'!$A$3:$G$422,5,FALSE)</f>
        <v>#N/A</v>
      </c>
      <c r="T582" s="36" t="e">
        <f>VLOOKUP(N582,'[1]Stock définitif au 31122021'!$A$3:$G$422,6,FALSE)</f>
        <v>#N/A</v>
      </c>
      <c r="U582" s="36" t="e">
        <f>VLOOKUP(N582,'[1]Stock définitif au 31122021'!$A$3:$G$422,3,FALSE)</f>
        <v>#N/A</v>
      </c>
      <c r="V582">
        <v>5.8650000000000002</v>
      </c>
      <c r="W582">
        <f>VLOOKUP(A582,'[1]EXPORT ARTICLES 03012022'!$A$1:$R$883,18,FALSE)</f>
        <v>5.8650000000000002</v>
      </c>
      <c r="X582" s="45">
        <f>VLOOKUP(A582,'[1]PRIX D''ACHAT A JOUR'!$A$1:$G$477,7,FALSE)</f>
        <v>5.8650000000000002</v>
      </c>
      <c r="Y582" s="46"/>
      <c r="Z582" s="46"/>
      <c r="AB582" s="59">
        <f>+X582</f>
        <v>5.8650000000000002</v>
      </c>
      <c r="AC582" s="61" t="s">
        <v>2917</v>
      </c>
      <c r="AD582">
        <v>5.8650000000000002</v>
      </c>
      <c r="AE582" t="s">
        <v>932</v>
      </c>
      <c r="AF582">
        <v>0</v>
      </c>
      <c r="AH582">
        <v>5</v>
      </c>
      <c r="AI582" t="s">
        <v>933</v>
      </c>
      <c r="AJ582" t="s">
        <v>934</v>
      </c>
      <c r="AM582" t="s">
        <v>935</v>
      </c>
      <c r="AN582" t="s">
        <v>936</v>
      </c>
      <c r="AO582" t="s">
        <v>2437</v>
      </c>
      <c r="AP582">
        <v>0</v>
      </c>
      <c r="AQ582">
        <v>0</v>
      </c>
      <c r="AS582" s="62">
        <v>395.88799999999998</v>
      </c>
      <c r="AT582" s="47">
        <f>X582*BM582</f>
        <v>410.55</v>
      </c>
      <c r="AU582" s="48">
        <f>AB582*BN582</f>
        <v>410.55</v>
      </c>
      <c r="AV582" s="48"/>
      <c r="AW582" s="48"/>
      <c r="AX582">
        <v>3</v>
      </c>
      <c r="AY582">
        <v>0</v>
      </c>
      <c r="BK582" s="43">
        <f t="shared" si="169"/>
        <v>3.7035727276401496E-2</v>
      </c>
      <c r="BL582" s="9">
        <f>AS582/V582</f>
        <v>67.500085251491896</v>
      </c>
      <c r="BM582" s="45">
        <v>70</v>
      </c>
      <c r="BN582" s="48">
        <v>70</v>
      </c>
      <c r="BO582"/>
      <c r="BP582"/>
      <c r="BQ582" t="str">
        <f>IF(BP582="","",BP582*AB582*1.18)</f>
        <v/>
      </c>
      <c r="BR582" t="str">
        <f>IF(BP582="","",BP582*AU582*1.18)</f>
        <v/>
      </c>
      <c r="BS582" t="str">
        <f>IF(BP582="","",BR582-BQ582)</f>
        <v/>
      </c>
      <c r="BT582">
        <v>475.06599999999997</v>
      </c>
      <c r="BV582">
        <v>1</v>
      </c>
      <c r="CB582">
        <v>100</v>
      </c>
      <c r="CC582">
        <v>100</v>
      </c>
      <c r="CD582" t="s">
        <v>937</v>
      </c>
      <c r="CE582">
        <v>0</v>
      </c>
      <c r="CI582">
        <v>0</v>
      </c>
      <c r="CJ582">
        <v>0</v>
      </c>
      <c r="CM582">
        <v>0</v>
      </c>
      <c r="CO582">
        <v>0</v>
      </c>
      <c r="CP582">
        <v>0</v>
      </c>
      <c r="CQ582">
        <v>0</v>
      </c>
      <c r="CT582">
        <v>0</v>
      </c>
      <c r="CU582">
        <v>0</v>
      </c>
      <c r="CV582">
        <v>0</v>
      </c>
      <c r="CW582">
        <f>VLOOKUP(A582,'[1]NOUVEAUX TARIFS'!$A$1:$E$467,5,FALSE)</f>
        <v>410.55</v>
      </c>
    </row>
    <row r="583" spans="1:101">
      <c r="A583" t="s">
        <v>302</v>
      </c>
      <c r="C583" t="e">
        <f>VLOOKUP(A583,'[1]PRIX D''ACHAT A JOUR'!$A$1:$C$477,3,FALSE)</f>
        <v>#N/A</v>
      </c>
      <c r="D583" t="s">
        <v>1472</v>
      </c>
      <c r="E583">
        <v>1</v>
      </c>
      <c r="F583" t="s">
        <v>975</v>
      </c>
      <c r="G583">
        <v>2</v>
      </c>
      <c r="H583" t="s">
        <v>975</v>
      </c>
      <c r="I583" t="s">
        <v>1057</v>
      </c>
      <c r="J583" t="s">
        <v>1058</v>
      </c>
      <c r="K583">
        <v>1</v>
      </c>
      <c r="L583" t="s">
        <v>1108</v>
      </c>
      <c r="M583" t="s">
        <v>943</v>
      </c>
      <c r="N583" t="s">
        <v>944</v>
      </c>
      <c r="O583" t="s">
        <v>945</v>
      </c>
      <c r="Q583">
        <v>1</v>
      </c>
      <c r="R583">
        <v>0</v>
      </c>
      <c r="S583" s="36" t="e">
        <f>VLOOKUP(N583,'[1]Stock définitif au 31122021'!$A$3:$G$422,5,FALSE)</f>
        <v>#N/A</v>
      </c>
      <c r="T583" s="36" t="e">
        <f>VLOOKUP(N583,'[1]Stock définitif au 31122021'!$A$3:$G$422,6,FALSE)</f>
        <v>#N/A</v>
      </c>
      <c r="U583" s="36" t="e">
        <f>VLOOKUP(N583,'[1]Stock définitif au 31122021'!$A$3:$G$422,3,FALSE)</f>
        <v>#N/A</v>
      </c>
      <c r="V583">
        <v>0</v>
      </c>
      <c r="W583">
        <f>VLOOKUP(A583,'[1]EXPORT ARTICLES 03012022'!$A$1:$R$883,18,FALSE)</f>
        <v>0</v>
      </c>
      <c r="X583" s="45">
        <f>VLOOKUP(A583,'[1]NOMENCLATURE 2801'!$B$1:$P$3420,14,FALSE)</f>
        <v>253.77999999999997</v>
      </c>
      <c r="Y583" s="46">
        <v>0</v>
      </c>
      <c r="Z583" s="46"/>
      <c r="AB583" s="42">
        <f>VLOOKUP(A583,'[1]NOMENCLATURE 2801'!$B$1:$P$3420,15,FALSE)</f>
        <v>312.44749999999999</v>
      </c>
      <c r="AC583" s="42" t="s">
        <v>2917</v>
      </c>
      <c r="AD583">
        <v>0</v>
      </c>
      <c r="AE583" t="s">
        <v>932</v>
      </c>
      <c r="AF583">
        <v>0</v>
      </c>
      <c r="AI583" t="s">
        <v>933</v>
      </c>
      <c r="AJ583" t="s">
        <v>934</v>
      </c>
      <c r="AM583" t="s">
        <v>935</v>
      </c>
      <c r="AN583" t="s">
        <v>936</v>
      </c>
      <c r="AO583">
        <v>1</v>
      </c>
      <c r="AP583">
        <v>0</v>
      </c>
      <c r="AQ583">
        <v>0</v>
      </c>
      <c r="AS583">
        <v>339.99</v>
      </c>
      <c r="AT583" s="47">
        <f>VLOOKUP(A583,'[1]NOMENCLATURE 2801'!$B$1:$V$3418,20,FALSE)</f>
        <v>343.40609999999998</v>
      </c>
      <c r="AU583" s="48">
        <f>VLOOKUP(A583,'[1]NOMENCLATURE 2801'!$B$1:$V$3418,21,FALSE)</f>
        <v>421.43387499999994</v>
      </c>
      <c r="AV583" s="48"/>
      <c r="AW583" s="48"/>
      <c r="AX583">
        <v>2</v>
      </c>
      <c r="AY583">
        <v>0</v>
      </c>
      <c r="AZ583">
        <v>1</v>
      </c>
      <c r="BB583">
        <v>1</v>
      </c>
      <c r="BC583">
        <v>1</v>
      </c>
      <c r="BD583">
        <v>1</v>
      </c>
      <c r="BE583">
        <v>1</v>
      </c>
      <c r="BF583">
        <v>1</v>
      </c>
      <c r="BK583" s="43">
        <f t="shared" si="169"/>
        <v>0.23954785434865711</v>
      </c>
      <c r="BL583"/>
      <c r="BM583" s="45">
        <f>AT583/X583</f>
        <v>1.3531645519741509</v>
      </c>
      <c r="BN583" s="48">
        <f>AU583/AB583</f>
        <v>1.3488150009201545</v>
      </c>
      <c r="BO583">
        <v>1</v>
      </c>
      <c r="BP583">
        <f>VLOOKUP(A583,'[1]Synthèse ventes 2021'!$A$1:$C$457,3,FALSE)</f>
        <v>35</v>
      </c>
      <c r="BQ583">
        <f>IF(BP583="","",BP583*AB583*1.18)</f>
        <v>12904.081749999999</v>
      </c>
      <c r="BR583">
        <f>IF(BP583="","",BP583*AU583*1.18)</f>
        <v>17405.219037499995</v>
      </c>
      <c r="BS583">
        <f>IF(BP583="","",BR583-BQ583)</f>
        <v>4501.1372874999961</v>
      </c>
      <c r="BT583">
        <v>407.99</v>
      </c>
      <c r="BV583">
        <v>1</v>
      </c>
      <c r="BW583">
        <v>18</v>
      </c>
      <c r="CB583">
        <v>100</v>
      </c>
      <c r="CC583">
        <v>100</v>
      </c>
      <c r="CD583" t="s">
        <v>946</v>
      </c>
      <c r="CE583">
        <v>0</v>
      </c>
      <c r="CI583">
        <v>0</v>
      </c>
      <c r="CJ583">
        <v>0</v>
      </c>
      <c r="CM583">
        <v>0</v>
      </c>
      <c r="CO583">
        <v>0</v>
      </c>
      <c r="CP583">
        <v>0</v>
      </c>
      <c r="CQ583">
        <v>0</v>
      </c>
      <c r="CT583">
        <v>0</v>
      </c>
      <c r="CU583">
        <v>0</v>
      </c>
      <c r="CV583">
        <v>0</v>
      </c>
      <c r="CW583">
        <f>VLOOKUP(A583,'[1]NOUVEAUX TARIFS'!$A$1:$E$467,5,FALSE)</f>
        <v>421.43387499999994</v>
      </c>
    </row>
    <row r="584" spans="1:101">
      <c r="A584" t="s">
        <v>1440</v>
      </c>
      <c r="C584" t="e">
        <f>VLOOKUP(A584,'[1]PRIX D''ACHAT A JOUR'!$A$1:$C$477,3,FALSE)</f>
        <v>#N/A</v>
      </c>
      <c r="D584" t="s">
        <v>1441</v>
      </c>
      <c r="E584">
        <v>9</v>
      </c>
      <c r="F584" t="s">
        <v>1222</v>
      </c>
      <c r="G584">
        <v>5</v>
      </c>
      <c r="H584" t="s">
        <v>1222</v>
      </c>
      <c r="K584">
        <v>4</v>
      </c>
      <c r="L584" t="s">
        <v>1442</v>
      </c>
      <c r="M584" t="s">
        <v>943</v>
      </c>
      <c r="N584" t="s">
        <v>944</v>
      </c>
      <c r="O584" t="s">
        <v>945</v>
      </c>
      <c r="Q584">
        <v>1</v>
      </c>
      <c r="R584">
        <v>0</v>
      </c>
      <c r="S584" s="36" t="e">
        <f>VLOOKUP(N584,'[1]Stock définitif au 31122021'!$A$3:$G$422,5,FALSE)</f>
        <v>#N/A</v>
      </c>
      <c r="T584" s="36" t="e">
        <f>VLOOKUP(N584,'[1]Stock définitif au 31122021'!$A$3:$G$422,6,FALSE)</f>
        <v>#N/A</v>
      </c>
      <c r="U584" s="36" t="e">
        <f>VLOOKUP(N584,'[1]Stock définitif au 31122021'!$A$3:$G$422,3,FALSE)</f>
        <v>#N/A</v>
      </c>
      <c r="V584" s="36" t="s">
        <v>2924</v>
      </c>
      <c r="W584">
        <f>VLOOKUP(A584,'[1]EXPORT ARTICLES 03012022'!$A$1:$R$883,18,FALSE)</f>
        <v>0</v>
      </c>
      <c r="X584" s="45">
        <f>VLOOKUP(A584,'[1]NOMENCLATURE 2801'!$B$1:$P$3420,14,FALSE)</f>
        <v>285.07630000000006</v>
      </c>
      <c r="Y584" s="46">
        <v>0</v>
      </c>
      <c r="Z584" s="46"/>
      <c r="AB584" s="42">
        <f>VLOOKUP(A584,'[1]NOMENCLATURE 2801'!$B$1:$P$3420,15,FALSE)</f>
        <v>287.50310000000007</v>
      </c>
      <c r="AC584" s="42" t="s">
        <v>2917</v>
      </c>
      <c r="AD584">
        <v>0</v>
      </c>
      <c r="AE584" t="s">
        <v>932</v>
      </c>
      <c r="AF584">
        <v>0</v>
      </c>
      <c r="AI584" t="s">
        <v>933</v>
      </c>
      <c r="AJ584" t="s">
        <v>934</v>
      </c>
      <c r="AM584" t="s">
        <v>935</v>
      </c>
      <c r="AN584" t="s">
        <v>936</v>
      </c>
      <c r="AP584">
        <v>0</v>
      </c>
      <c r="AQ584">
        <v>0</v>
      </c>
      <c r="AS584">
        <v>377.38</v>
      </c>
      <c r="AT584" s="47">
        <f>VLOOKUP(A584,'[1]NOMENCLATURE 2801'!$B$1:$V$3418,20,FALSE)</f>
        <v>428.16801199999998</v>
      </c>
      <c r="AU584" s="48">
        <f>VLOOKUP(A584,'[1]NOMENCLATURE 2801'!$B$1:$V$3418,21,FALSE)</f>
        <v>429.56685599999997</v>
      </c>
      <c r="AV584" s="48"/>
      <c r="AW584" s="48"/>
      <c r="AX584">
        <v>2</v>
      </c>
      <c r="AY584">
        <v>0</v>
      </c>
      <c r="AZ584">
        <v>1</v>
      </c>
      <c r="BK584" s="43">
        <f t="shared" si="169"/>
        <v>0.13828728602469653</v>
      </c>
      <c r="BL584"/>
      <c r="BM584" s="45">
        <f>AT584/X584</f>
        <v>1.5019418029488942</v>
      </c>
      <c r="BN584" s="48">
        <f>AU584/AB584</f>
        <v>1.4941294754734813</v>
      </c>
      <c r="BO584"/>
      <c r="BP584"/>
      <c r="BQ584" t="str">
        <f>IF(BP584="","",BP584*AB584*1.18)</f>
        <v/>
      </c>
      <c r="BR584" t="str">
        <f>IF(BP584="","",BP584*AU584*1.18)</f>
        <v/>
      </c>
      <c r="BS584" t="str">
        <f>IF(BP584="","",BR584-BQ584)</f>
        <v/>
      </c>
      <c r="BT584">
        <v>452.86</v>
      </c>
      <c r="BV584">
        <v>1</v>
      </c>
      <c r="BW584">
        <v>151</v>
      </c>
      <c r="CB584">
        <v>100</v>
      </c>
      <c r="CC584">
        <v>100</v>
      </c>
      <c r="CD584" t="s">
        <v>1361</v>
      </c>
      <c r="CE584">
        <v>0</v>
      </c>
      <c r="CI584">
        <v>0</v>
      </c>
      <c r="CJ584">
        <v>0</v>
      </c>
      <c r="CM584">
        <v>0</v>
      </c>
      <c r="CO584">
        <v>0</v>
      </c>
      <c r="CP584">
        <v>0</v>
      </c>
      <c r="CQ584">
        <v>0</v>
      </c>
      <c r="CT584">
        <v>1</v>
      </c>
      <c r="CU584">
        <v>0</v>
      </c>
      <c r="CV584">
        <v>0</v>
      </c>
      <c r="CW584" t="e">
        <f>VLOOKUP(A584,'[1]NOUVEAUX TARIFS'!$A$1:$E$467,5,FALSE)</f>
        <v>#N/A</v>
      </c>
    </row>
    <row r="585" spans="1:101" hidden="1">
      <c r="A585" t="s">
        <v>2103</v>
      </c>
      <c r="C585" t="e">
        <f>VLOOKUP(A585,'[1]PRIX D''ACHAT A JOUR'!$A$1:$C$477,3,FALSE)</f>
        <v>#N/A</v>
      </c>
      <c r="D585" t="s">
        <v>152</v>
      </c>
      <c r="E585">
        <v>12</v>
      </c>
      <c r="F585" t="s">
        <v>1207</v>
      </c>
      <c r="G585">
        <v>3</v>
      </c>
      <c r="H585" t="s">
        <v>1618</v>
      </c>
      <c r="I585" t="s">
        <v>2094</v>
      </c>
      <c r="J585" t="s">
        <v>2095</v>
      </c>
      <c r="M585" t="s">
        <v>943</v>
      </c>
      <c r="N585" t="s">
        <v>944</v>
      </c>
      <c r="O585" t="s">
        <v>945</v>
      </c>
      <c r="Q585">
        <v>1</v>
      </c>
      <c r="R585">
        <v>0</v>
      </c>
      <c r="S585" s="36" t="e">
        <f>VLOOKUP(N585,'[1]Stock définitif au 31122021'!$A$3:$G$422,5,FALSE)</f>
        <v>#N/A</v>
      </c>
      <c r="T585" s="36" t="e">
        <f>VLOOKUP(N585,'[1]Stock définitif au 31122021'!$A$3:$G$422,6,FALSE)</f>
        <v>#N/A</v>
      </c>
      <c r="U585" s="36" t="e">
        <f>VLOOKUP(N585,'[1]Stock définitif au 31122021'!$A$3:$G$422,3,FALSE)</f>
        <v>#N/A</v>
      </c>
      <c r="V585">
        <v>0</v>
      </c>
      <c r="W585">
        <f>VLOOKUP(A585,'[1]EXPORT ARTICLES 03012022'!$A$1:$R$883,18,FALSE)</f>
        <v>0</v>
      </c>
      <c r="X585" s="45" t="e">
        <f>VLOOKUP(A585,'[1]PRIX D''ACHAT A JOUR'!$A$1:$G$477,7,FALSE)</f>
        <v>#N/A</v>
      </c>
      <c r="Y585" s="46">
        <v>0</v>
      </c>
      <c r="Z585" s="46"/>
      <c r="AB585" s="42" t="e">
        <f>VLOOKUP(A585,'[1]PRIX D''ACHAT A JOUR'!$A$1:$J$477,10,FALSE)</f>
        <v>#N/A</v>
      </c>
      <c r="AC585" s="48"/>
      <c r="AD585">
        <v>0</v>
      </c>
      <c r="AE585" t="s">
        <v>932</v>
      </c>
      <c r="AF585">
        <v>0</v>
      </c>
      <c r="AI585" t="s">
        <v>933</v>
      </c>
      <c r="AJ585" t="s">
        <v>934</v>
      </c>
      <c r="AM585" t="s">
        <v>935</v>
      </c>
      <c r="AN585" t="s">
        <v>936</v>
      </c>
      <c r="AP585">
        <v>0</v>
      </c>
      <c r="AQ585">
        <v>0</v>
      </c>
      <c r="AS585">
        <v>0</v>
      </c>
      <c r="AT585" s="47" t="e">
        <f>X585*BM585</f>
        <v>#N/A</v>
      </c>
      <c r="AU585" s="48" t="e">
        <f>AB585*BN585</f>
        <v>#N/A</v>
      </c>
      <c r="AV585" s="48"/>
      <c r="AW585" s="48"/>
      <c r="AX585">
        <v>2</v>
      </c>
      <c r="AY585">
        <v>0</v>
      </c>
      <c r="AZ585">
        <v>1</v>
      </c>
      <c r="BK585" s="43" t="e">
        <f t="shared" si="169"/>
        <v>#N/A</v>
      </c>
      <c r="BL585" s="9">
        <v>0</v>
      </c>
      <c r="BM585" s="45"/>
      <c r="BN585" s="48"/>
      <c r="BO585">
        <v>1</v>
      </c>
      <c r="BP585">
        <f>VLOOKUP(A585,'[1]Synthèse ventes 2021'!$A$1:$C$457,3,FALSE)</f>
        <v>3</v>
      </c>
      <c r="BQ585"/>
      <c r="BR585"/>
      <c r="BS585"/>
      <c r="BT585">
        <v>0</v>
      </c>
      <c r="CB585">
        <v>100</v>
      </c>
      <c r="CC585">
        <v>100</v>
      </c>
      <c r="CD585" t="s">
        <v>960</v>
      </c>
      <c r="CE585">
        <v>0</v>
      </c>
      <c r="CI585">
        <v>0</v>
      </c>
      <c r="CJ585">
        <v>0</v>
      </c>
      <c r="CM585">
        <v>0</v>
      </c>
      <c r="CO585">
        <v>0</v>
      </c>
      <c r="CP585">
        <v>0</v>
      </c>
      <c r="CQ585">
        <v>0</v>
      </c>
      <c r="CT585">
        <v>0</v>
      </c>
      <c r="CU585">
        <v>0</v>
      </c>
      <c r="CV585">
        <v>0</v>
      </c>
      <c r="CW585" t="e">
        <f>VLOOKUP(A585,'[1]NOUVEAUX TARIFS'!$A$1:$E$467,5,FALSE)</f>
        <v>#N/A</v>
      </c>
    </row>
    <row r="586" spans="1:101" hidden="1">
      <c r="A586" t="s">
        <v>2104</v>
      </c>
      <c r="C586" t="e">
        <f>VLOOKUP(A586,'[1]PRIX D''ACHAT A JOUR'!$A$1:$C$477,3,FALSE)</f>
        <v>#N/A</v>
      </c>
      <c r="D586" t="s">
        <v>2105</v>
      </c>
      <c r="E586">
        <v>12</v>
      </c>
      <c r="F586" t="s">
        <v>1207</v>
      </c>
      <c r="G586">
        <v>3</v>
      </c>
      <c r="H586" t="s">
        <v>1618</v>
      </c>
      <c r="I586" t="s">
        <v>2094</v>
      </c>
      <c r="J586" t="s">
        <v>2095</v>
      </c>
      <c r="M586" t="s">
        <v>943</v>
      </c>
      <c r="N586" t="s">
        <v>944</v>
      </c>
      <c r="O586" t="s">
        <v>945</v>
      </c>
      <c r="Q586">
        <v>1</v>
      </c>
      <c r="R586">
        <v>0</v>
      </c>
      <c r="S586" s="36" t="e">
        <f>VLOOKUP(N586,'[1]Stock définitif au 31122021'!$A$3:$G$422,5,FALSE)</f>
        <v>#N/A</v>
      </c>
      <c r="T586" s="36" t="e">
        <f>VLOOKUP(N586,'[1]Stock définitif au 31122021'!$A$3:$G$422,6,FALSE)</f>
        <v>#N/A</v>
      </c>
      <c r="U586" s="36" t="e">
        <f>VLOOKUP(N586,'[1]Stock définitif au 31122021'!$A$3:$G$422,3,FALSE)</f>
        <v>#N/A</v>
      </c>
      <c r="V586">
        <v>0</v>
      </c>
      <c r="W586">
        <f>VLOOKUP(A586,'[1]EXPORT ARTICLES 03012022'!$A$1:$R$883,18,FALSE)</f>
        <v>0</v>
      </c>
      <c r="X586" s="45" t="e">
        <f>VLOOKUP(A586,'[1]PRIX D''ACHAT A JOUR'!$A$1:$G$477,7,FALSE)</f>
        <v>#N/A</v>
      </c>
      <c r="Y586" s="46">
        <v>0</v>
      </c>
      <c r="Z586" s="46"/>
      <c r="AB586" s="42" t="e">
        <f>VLOOKUP(A586,'[1]PRIX D''ACHAT A JOUR'!$A$1:$J$477,10,FALSE)</f>
        <v>#N/A</v>
      </c>
      <c r="AC586" s="48"/>
      <c r="AD586">
        <v>0</v>
      </c>
      <c r="AE586" t="s">
        <v>932</v>
      </c>
      <c r="AF586">
        <v>0</v>
      </c>
      <c r="AI586" t="s">
        <v>933</v>
      </c>
      <c r="AJ586" t="s">
        <v>934</v>
      </c>
      <c r="AM586" t="s">
        <v>935</v>
      </c>
      <c r="AN586" t="s">
        <v>936</v>
      </c>
      <c r="AP586">
        <v>0</v>
      </c>
      <c r="AQ586">
        <v>0</v>
      </c>
      <c r="AS586">
        <v>0</v>
      </c>
      <c r="AT586" s="47" t="e">
        <f>X586*BM586</f>
        <v>#N/A</v>
      </c>
      <c r="AU586" s="48" t="e">
        <f>AB586*BN586</f>
        <v>#N/A</v>
      </c>
      <c r="AV586" s="48"/>
      <c r="AW586" s="48"/>
      <c r="AX586">
        <v>2</v>
      </c>
      <c r="AY586">
        <v>0</v>
      </c>
      <c r="AZ586">
        <v>1</v>
      </c>
      <c r="BK586" s="43" t="e">
        <f t="shared" si="169"/>
        <v>#N/A</v>
      </c>
      <c r="BL586" s="9">
        <v>0</v>
      </c>
      <c r="BM586" s="45"/>
      <c r="BN586" s="48"/>
      <c r="BO586">
        <v>1</v>
      </c>
      <c r="BP586"/>
      <c r="BQ586" t="str">
        <f t="shared" ref="BQ586:BQ603" si="170">IF(BP586="","",BP586*AB586*1.18)</f>
        <v/>
      </c>
      <c r="BR586" t="str">
        <f t="shared" ref="BR586:BR603" si="171">IF(BP586="","",BP586*AU586*1.18)</f>
        <v/>
      </c>
      <c r="BS586" t="str">
        <f t="shared" ref="BS586:BS603" si="172">IF(BP586="","",BR586-BQ586)</f>
        <v/>
      </c>
      <c r="BT586">
        <v>0</v>
      </c>
      <c r="CB586">
        <v>100</v>
      </c>
      <c r="CC586">
        <v>100</v>
      </c>
      <c r="CD586" t="s">
        <v>960</v>
      </c>
      <c r="CE586">
        <v>0</v>
      </c>
      <c r="CI586">
        <v>0</v>
      </c>
      <c r="CJ586">
        <v>0</v>
      </c>
      <c r="CM586">
        <v>0</v>
      </c>
      <c r="CO586">
        <v>0</v>
      </c>
      <c r="CP586">
        <v>0</v>
      </c>
      <c r="CQ586">
        <v>0</v>
      </c>
      <c r="CT586">
        <v>0</v>
      </c>
      <c r="CU586">
        <v>0</v>
      </c>
      <c r="CV586">
        <v>0</v>
      </c>
      <c r="CW586" t="e">
        <f>VLOOKUP(A586,'[1]NOUVEAUX TARIFS'!$A$1:$E$467,5,FALSE)</f>
        <v>#N/A</v>
      </c>
    </row>
    <row r="587" spans="1:101">
      <c r="A587" t="s">
        <v>48</v>
      </c>
      <c r="C587" t="e">
        <f>VLOOKUP(A587,'[1]PRIX D''ACHAT A JOUR'!$A$1:$C$477,3,FALSE)</f>
        <v>#N/A</v>
      </c>
      <c r="D587" t="s">
        <v>49</v>
      </c>
      <c r="E587">
        <v>9</v>
      </c>
      <c r="F587" t="s">
        <v>1222</v>
      </c>
      <c r="G587">
        <v>5</v>
      </c>
      <c r="H587" t="s">
        <v>1222</v>
      </c>
      <c r="K587">
        <v>4</v>
      </c>
      <c r="L587" t="s">
        <v>1442</v>
      </c>
      <c r="M587" t="s">
        <v>943</v>
      </c>
      <c r="N587" t="s">
        <v>944</v>
      </c>
      <c r="O587" t="s">
        <v>945</v>
      </c>
      <c r="Q587">
        <v>1</v>
      </c>
      <c r="R587">
        <v>0</v>
      </c>
      <c r="S587" s="36" t="e">
        <f>VLOOKUP(N587,'[1]Stock définitif au 31122021'!$A$3:$G$422,5,FALSE)</f>
        <v>#N/A</v>
      </c>
      <c r="T587" s="36" t="e">
        <f>VLOOKUP(N587,'[1]Stock définitif au 31122021'!$A$3:$G$422,6,FALSE)</f>
        <v>#N/A</v>
      </c>
      <c r="U587" s="36" t="e">
        <f>VLOOKUP(N587,'[1]Stock définitif au 31122021'!$A$3:$G$422,3,FALSE)</f>
        <v>#N/A</v>
      </c>
      <c r="V587" s="36" t="s">
        <v>2924</v>
      </c>
      <c r="W587">
        <f>VLOOKUP(A587,'[1]EXPORT ARTICLES 03012022'!$A$1:$R$883,18,FALSE)</f>
        <v>0</v>
      </c>
      <c r="X587" s="45">
        <f>VLOOKUP(A587,'[1]NOMENCLATURE 2801'!$B$1:$P$3420,14,FALSE)</f>
        <v>286.54360000000003</v>
      </c>
      <c r="Y587" s="46">
        <v>0</v>
      </c>
      <c r="Z587" s="46"/>
      <c r="AB587" s="42">
        <f>VLOOKUP(A587,'[1]NOMENCLATURE 2801'!$B$1:$P$3420,15,FALSE)</f>
        <v>289.02050000000003</v>
      </c>
      <c r="AC587" s="42" t="s">
        <v>2917</v>
      </c>
      <c r="AD587">
        <v>0</v>
      </c>
      <c r="AE587" t="s">
        <v>932</v>
      </c>
      <c r="AF587">
        <v>0</v>
      </c>
      <c r="AI587" t="s">
        <v>933</v>
      </c>
      <c r="AJ587" t="s">
        <v>934</v>
      </c>
      <c r="AM587" t="s">
        <v>935</v>
      </c>
      <c r="AN587" t="s">
        <v>936</v>
      </c>
      <c r="AP587">
        <v>0</v>
      </c>
      <c r="AQ587">
        <v>0</v>
      </c>
      <c r="AS587">
        <v>389.71</v>
      </c>
      <c r="AT587" s="47">
        <f>VLOOKUP(A587,'[1]NOMENCLATURE 2801'!$B$1:$V$3418,20,FALSE)</f>
        <v>430.26742099999996</v>
      </c>
      <c r="AU587" s="48">
        <f>VLOOKUP(A587,'[1]NOMENCLATURE 2801'!$B$1:$V$3418,21,FALSE)</f>
        <v>431.73289799999998</v>
      </c>
      <c r="AV587" s="48">
        <f>VLOOKUP(A587,'STEEVE RESTITUTION'!$A$3:$F$484,6,FALSE)</f>
        <v>401.40056870000001</v>
      </c>
      <c r="AW587" s="48">
        <f t="shared" ref="AW587:AW592" si="173">AU587-AV587</f>
        <v>30.332329299999969</v>
      </c>
      <c r="AX587">
        <v>2</v>
      </c>
      <c r="AY587">
        <v>0</v>
      </c>
      <c r="AZ587">
        <v>1</v>
      </c>
      <c r="BK587" s="43">
        <f t="shared" si="169"/>
        <v>0.10783120268917913</v>
      </c>
      <c r="BL587"/>
      <c r="BM587" s="45">
        <f>AT587/X587</f>
        <v>1.5015774946639879</v>
      </c>
      <c r="BN587" s="48">
        <f>AU587/AB587</f>
        <v>1.493779500070064</v>
      </c>
      <c r="BO587"/>
      <c r="BP587">
        <f>VLOOKUP(A587,'[1]Synthèse ventes 2021'!$A$1:$C$457,3,FALSE)</f>
        <v>6</v>
      </c>
      <c r="BQ587">
        <f t="shared" si="170"/>
        <v>2046.26514</v>
      </c>
      <c r="BR587">
        <f t="shared" si="171"/>
        <v>3056.6689178399997</v>
      </c>
      <c r="BS587">
        <f t="shared" si="172"/>
        <v>1010.4037778399997</v>
      </c>
      <c r="BT587">
        <v>467.65</v>
      </c>
      <c r="BV587">
        <v>1</v>
      </c>
      <c r="BW587">
        <v>220</v>
      </c>
      <c r="CB587">
        <v>100</v>
      </c>
      <c r="CC587">
        <v>100</v>
      </c>
      <c r="CD587" t="s">
        <v>1361</v>
      </c>
      <c r="CE587">
        <v>0</v>
      </c>
      <c r="CI587">
        <v>0</v>
      </c>
      <c r="CJ587">
        <v>0</v>
      </c>
      <c r="CM587">
        <v>0</v>
      </c>
      <c r="CO587">
        <v>0</v>
      </c>
      <c r="CP587">
        <v>0</v>
      </c>
      <c r="CQ587">
        <v>0</v>
      </c>
      <c r="CT587">
        <v>1</v>
      </c>
      <c r="CU587">
        <v>0</v>
      </c>
      <c r="CV587">
        <v>0</v>
      </c>
      <c r="CW587">
        <f>VLOOKUP(A587,'[1]NOUVEAUX TARIFS'!$A$1:$E$467,5,FALSE)</f>
        <v>401.40056870000001</v>
      </c>
    </row>
    <row r="588" spans="1:101">
      <c r="A588" t="s">
        <v>798</v>
      </c>
      <c r="C588" t="str">
        <f>VLOOKUP(A588,'[1]PRIX D''ACHAT A JOUR'!$A$1:$C$477,3,FALSE)</f>
        <v>AS</v>
      </c>
      <c r="D588" t="s">
        <v>798</v>
      </c>
      <c r="E588">
        <v>16</v>
      </c>
      <c r="F588" t="s">
        <v>1031</v>
      </c>
      <c r="G588">
        <v>10</v>
      </c>
      <c r="H588" t="s">
        <v>1031</v>
      </c>
      <c r="M588" t="s">
        <v>1758</v>
      </c>
      <c r="N588" t="s">
        <v>798</v>
      </c>
      <c r="O588" t="s">
        <v>798</v>
      </c>
      <c r="Q588">
        <v>1</v>
      </c>
      <c r="R588">
        <v>0</v>
      </c>
      <c r="S588" s="36">
        <f>VLOOKUP(N588,'[1]Stock définitif au 31122021'!$A$3:$G$422,5,FALSE)</f>
        <v>5</v>
      </c>
      <c r="T588" s="36">
        <f>VLOOKUP(N588,'[1]Stock définitif au 31122021'!$A$3:$G$422,6,FALSE)</f>
        <v>349</v>
      </c>
      <c r="U588" s="36" t="str">
        <f>VLOOKUP(N588,'[1]Stock définitif au 31122021'!$A$3:$G$422,3,FALSE)</f>
        <v>AS</v>
      </c>
      <c r="V588">
        <v>349</v>
      </c>
      <c r="W588">
        <f>VLOOKUP(A588,'[1]EXPORT ARTICLES 03012022'!$A$1:$R$883,18,FALSE)</f>
        <v>349</v>
      </c>
      <c r="X588" s="45">
        <f>VLOOKUP(A588,'[1]PRIX D''ACHAT A JOUR'!$A$1:$G$477,7,FALSE)</f>
        <v>349</v>
      </c>
      <c r="Y588" s="46"/>
      <c r="Z588" s="46"/>
      <c r="AB588" s="41">
        <f>X588</f>
        <v>349</v>
      </c>
      <c r="AC588" s="42" t="s">
        <v>2917</v>
      </c>
      <c r="AD588">
        <v>349</v>
      </c>
      <c r="AE588" t="s">
        <v>932</v>
      </c>
      <c r="AF588">
        <v>0</v>
      </c>
      <c r="AI588" t="s">
        <v>933</v>
      </c>
      <c r="AJ588" t="s">
        <v>934</v>
      </c>
      <c r="AM588" t="s">
        <v>935</v>
      </c>
      <c r="AN588" t="s">
        <v>936</v>
      </c>
      <c r="AP588">
        <v>0</v>
      </c>
      <c r="AQ588">
        <v>0</v>
      </c>
      <c r="AS588">
        <v>389.65</v>
      </c>
      <c r="AT588" s="47">
        <f>X588*BM588</f>
        <v>436.25</v>
      </c>
      <c r="AU588" s="48">
        <f>AB588*BN588</f>
        <v>436.25</v>
      </c>
      <c r="AV588" s="48"/>
      <c r="AW588" s="48"/>
      <c r="AX588">
        <v>2</v>
      </c>
      <c r="AY588">
        <v>0</v>
      </c>
      <c r="BK588" s="43">
        <f t="shared" si="169"/>
        <v>0.11959450789169775</v>
      </c>
      <c r="BL588" s="9">
        <f>AS588/V588</f>
        <v>1.1164756446991404</v>
      </c>
      <c r="BM588" s="45">
        <v>1.25</v>
      </c>
      <c r="BN588" s="48">
        <v>1.25</v>
      </c>
      <c r="BO588"/>
      <c r="BP588"/>
      <c r="BQ588" t="str">
        <f t="shared" si="170"/>
        <v/>
      </c>
      <c r="BR588" t="str">
        <f t="shared" si="171"/>
        <v/>
      </c>
      <c r="BS588" t="str">
        <f t="shared" si="172"/>
        <v/>
      </c>
      <c r="BT588">
        <v>467.58</v>
      </c>
      <c r="BV588">
        <v>1</v>
      </c>
      <c r="BW588">
        <v>481</v>
      </c>
      <c r="CB588">
        <v>100</v>
      </c>
      <c r="CC588">
        <v>100</v>
      </c>
      <c r="CD588" t="s">
        <v>937</v>
      </c>
      <c r="CE588">
        <v>0</v>
      </c>
      <c r="CI588">
        <v>0</v>
      </c>
      <c r="CJ588">
        <v>0</v>
      </c>
      <c r="CM588">
        <v>0</v>
      </c>
      <c r="CO588">
        <v>0</v>
      </c>
      <c r="CP588">
        <v>0</v>
      </c>
      <c r="CQ588">
        <v>0</v>
      </c>
      <c r="CT588">
        <v>0</v>
      </c>
      <c r="CU588">
        <v>0</v>
      </c>
      <c r="CV588">
        <v>0</v>
      </c>
      <c r="CW588">
        <f>VLOOKUP(A588,'[1]NOUVEAUX TARIFS'!$A$1:$E$467,5,FALSE)</f>
        <v>436.25</v>
      </c>
    </row>
    <row r="589" spans="1:101">
      <c r="A589" t="s">
        <v>50</v>
      </c>
      <c r="C589" t="e">
        <f>VLOOKUP(A589,'[1]PRIX D''ACHAT A JOUR'!$A$1:$C$477,3,FALSE)</f>
        <v>#N/A</v>
      </c>
      <c r="D589" t="s">
        <v>51</v>
      </c>
      <c r="E589">
        <v>9</v>
      </c>
      <c r="F589" t="s">
        <v>1222</v>
      </c>
      <c r="G589">
        <v>5</v>
      </c>
      <c r="H589" t="s">
        <v>1222</v>
      </c>
      <c r="K589">
        <v>4</v>
      </c>
      <c r="L589" t="s">
        <v>1442</v>
      </c>
      <c r="M589" t="s">
        <v>943</v>
      </c>
      <c r="N589" t="s">
        <v>944</v>
      </c>
      <c r="O589" t="s">
        <v>945</v>
      </c>
      <c r="Q589">
        <v>1</v>
      </c>
      <c r="R589">
        <v>0</v>
      </c>
      <c r="S589" s="36" t="e">
        <f>VLOOKUP(N589,'[1]Stock définitif au 31122021'!$A$3:$G$422,5,FALSE)</f>
        <v>#N/A</v>
      </c>
      <c r="T589" s="36" t="e">
        <f>VLOOKUP(N589,'[1]Stock définitif au 31122021'!$A$3:$G$422,6,FALSE)</f>
        <v>#N/A</v>
      </c>
      <c r="U589" s="36" t="e">
        <f>VLOOKUP(N589,'[1]Stock définitif au 31122021'!$A$3:$G$422,3,FALSE)</f>
        <v>#N/A</v>
      </c>
      <c r="V589" s="36" t="s">
        <v>2924</v>
      </c>
      <c r="W589">
        <f>VLOOKUP(A589,'[1]EXPORT ARTICLES 03012022'!$A$1:$R$883,18,FALSE)</f>
        <v>0</v>
      </c>
      <c r="X589" s="45">
        <f>VLOOKUP(A589,'[1]NOMENCLATURE 2801'!$B$1:$P$3420,14,FALSE)</f>
        <v>288.01089999999999</v>
      </c>
      <c r="Y589" s="46">
        <v>0</v>
      </c>
      <c r="Z589" s="46"/>
      <c r="AB589" s="42">
        <f>VLOOKUP(A589,'[1]NOMENCLATURE 2801'!$B$1:$P$3420,15,FALSE)</f>
        <v>290.53790000000004</v>
      </c>
      <c r="AC589" s="42" t="s">
        <v>2917</v>
      </c>
      <c r="AD589">
        <v>0</v>
      </c>
      <c r="AE589" t="s">
        <v>932</v>
      </c>
      <c r="AF589">
        <v>0</v>
      </c>
      <c r="AI589" t="s">
        <v>933</v>
      </c>
      <c r="AJ589" t="s">
        <v>934</v>
      </c>
      <c r="AM589" t="s">
        <v>935</v>
      </c>
      <c r="AN589" t="s">
        <v>936</v>
      </c>
      <c r="AP589">
        <v>0</v>
      </c>
      <c r="AQ589">
        <v>0</v>
      </c>
      <c r="AS589">
        <v>422.23</v>
      </c>
      <c r="AT589" s="47">
        <f>VLOOKUP(A589,'[1]NOMENCLATURE 2801'!$B$1:$V$3418,20,FALSE)</f>
        <v>432.36682999999999</v>
      </c>
      <c r="AU589" s="48">
        <f>VLOOKUP(A589,'[1]NOMENCLATURE 2801'!$B$1:$V$3418,21,FALSE)</f>
        <v>433.89893999999998</v>
      </c>
      <c r="AV589" s="48"/>
      <c r="AW589" s="48"/>
      <c r="AX589">
        <v>2</v>
      </c>
      <c r="AY589">
        <v>0</v>
      </c>
      <c r="AZ589">
        <v>1</v>
      </c>
      <c r="BK589" s="43">
        <f t="shared" si="169"/>
        <v>2.7636454065319761E-2</v>
      </c>
      <c r="BL589"/>
      <c r="BM589" s="45">
        <f>AT589/X589</f>
        <v>1.5012168983882208</v>
      </c>
      <c r="BN589" s="48">
        <f>AU589/AB589</f>
        <v>1.493433180318299</v>
      </c>
      <c r="BO589"/>
      <c r="BP589">
        <f>VLOOKUP(A589,'[1]Synthèse ventes 2021'!$A$1:$C$457,3,FALSE)</f>
        <v>10</v>
      </c>
      <c r="BQ589">
        <f t="shared" si="170"/>
        <v>3428.3472200000001</v>
      </c>
      <c r="BR589">
        <f t="shared" si="171"/>
        <v>5120.0074919999988</v>
      </c>
      <c r="BS589">
        <f t="shared" si="172"/>
        <v>1691.6602719999987</v>
      </c>
      <c r="BT589">
        <v>506.68</v>
      </c>
      <c r="BV589">
        <v>1</v>
      </c>
      <c r="BW589">
        <v>221</v>
      </c>
      <c r="CB589">
        <v>100</v>
      </c>
      <c r="CC589">
        <v>100</v>
      </c>
      <c r="CD589" t="s">
        <v>1361</v>
      </c>
      <c r="CE589">
        <v>0</v>
      </c>
      <c r="CI589">
        <v>0</v>
      </c>
      <c r="CJ589">
        <v>0</v>
      </c>
      <c r="CM589">
        <v>0</v>
      </c>
      <c r="CO589">
        <v>0</v>
      </c>
      <c r="CP589">
        <v>0</v>
      </c>
      <c r="CQ589">
        <v>0</v>
      </c>
      <c r="CT589">
        <v>1</v>
      </c>
      <c r="CU589">
        <v>0</v>
      </c>
      <c r="CV589">
        <v>0</v>
      </c>
      <c r="CW589">
        <f>VLOOKUP(A589,'[1]NOUVEAUX TARIFS'!$A$1:$E$467,5,FALSE)</f>
        <v>433.89893999999998</v>
      </c>
    </row>
    <row r="590" spans="1:101">
      <c r="A590" t="s">
        <v>201</v>
      </c>
      <c r="C590" t="e">
        <f>VLOOKUP(A590,'[1]PRIX D''ACHAT A JOUR'!$A$1:$C$477,3,FALSE)</f>
        <v>#N/A</v>
      </c>
      <c r="D590" t="s">
        <v>1035</v>
      </c>
      <c r="E590">
        <v>3</v>
      </c>
      <c r="F590" t="s">
        <v>1002</v>
      </c>
      <c r="G590">
        <v>7</v>
      </c>
      <c r="H590" t="s">
        <v>1002</v>
      </c>
      <c r="K590">
        <v>1</v>
      </c>
      <c r="L590" t="s">
        <v>1036</v>
      </c>
      <c r="M590" t="s">
        <v>943</v>
      </c>
      <c r="N590" t="s">
        <v>944</v>
      </c>
      <c r="O590" t="s">
        <v>945</v>
      </c>
      <c r="Q590">
        <v>1</v>
      </c>
      <c r="R590">
        <v>0</v>
      </c>
      <c r="S590" s="36" t="e">
        <f>VLOOKUP(N590,'[1]Stock définitif au 31122021'!$A$3:$G$422,5,FALSE)</f>
        <v>#N/A</v>
      </c>
      <c r="T590" s="36" t="e">
        <f>VLOOKUP(N590,'[1]Stock définitif au 31122021'!$A$3:$G$422,6,FALSE)</f>
        <v>#N/A</v>
      </c>
      <c r="U590" s="36" t="e">
        <f>VLOOKUP(N590,'[1]Stock définitif au 31122021'!$A$3:$G$422,3,FALSE)</f>
        <v>#N/A</v>
      </c>
      <c r="V590">
        <v>0</v>
      </c>
      <c r="W590">
        <f>VLOOKUP(A590,'[1]EXPORT ARTICLES 03012022'!$A$1:$R$883,18,FALSE)</f>
        <v>0</v>
      </c>
      <c r="X590" s="45">
        <f>VLOOKUP(A590,'[1]NOMENCLATURE 2801'!$B$1:$P$3420,14,FALSE)</f>
        <v>308.60000000000002</v>
      </c>
      <c r="Y590" s="46">
        <v>0</v>
      </c>
      <c r="Z590" s="46"/>
      <c r="AB590" s="42">
        <f>VLOOKUP(A590,'[1]NOMENCLATURE 2801'!$B$1:$P$3420,15,FALSE)</f>
        <v>308.60000000000002</v>
      </c>
      <c r="AC590" s="42" t="s">
        <v>2917</v>
      </c>
      <c r="AD590">
        <v>0</v>
      </c>
      <c r="AE590" t="s">
        <v>932</v>
      </c>
      <c r="AF590">
        <v>0</v>
      </c>
      <c r="AI590" t="s">
        <v>933</v>
      </c>
      <c r="AJ590" t="s">
        <v>934</v>
      </c>
      <c r="AM590" t="s">
        <v>935</v>
      </c>
      <c r="AN590" t="s">
        <v>936</v>
      </c>
      <c r="AP590">
        <v>0</v>
      </c>
      <c r="AQ590">
        <v>0</v>
      </c>
      <c r="AS590">
        <v>392.34</v>
      </c>
      <c r="AT590" s="47">
        <f>VLOOKUP(A590,'[1]NOMENCLATURE 2801'!$B$1:$V$3418,20,FALSE)</f>
        <v>462.9</v>
      </c>
      <c r="AU590" s="48">
        <f>VLOOKUP(A590,'[1]NOMENCLATURE 2801'!$B$1:$V$3418,21,FALSE)</f>
        <v>439.2</v>
      </c>
      <c r="AV590" s="48"/>
      <c r="AW590" s="48"/>
      <c r="AX590">
        <v>2</v>
      </c>
      <c r="AY590">
        <v>0</v>
      </c>
      <c r="AZ590">
        <v>1</v>
      </c>
      <c r="BB590">
        <v>1</v>
      </c>
      <c r="BC590">
        <v>1</v>
      </c>
      <c r="BD590">
        <v>1</v>
      </c>
      <c r="BE590">
        <v>1</v>
      </c>
      <c r="BF590">
        <v>1</v>
      </c>
      <c r="BK590" s="43">
        <f t="shared" si="169"/>
        <v>0.11943722281694454</v>
      </c>
      <c r="BL590"/>
      <c r="BM590" s="45">
        <f>AT590/X590</f>
        <v>1.4999999999999998</v>
      </c>
      <c r="BN590" s="48">
        <f>AU590/AB590</f>
        <v>1.4232015554115358</v>
      </c>
      <c r="BO590">
        <v>1</v>
      </c>
      <c r="BP590">
        <f>VLOOKUP(A590,'[1]Synthèse ventes 2021'!$A$1:$C$457,3,FALSE)</f>
        <v>21</v>
      </c>
      <c r="BQ590">
        <f t="shared" si="170"/>
        <v>7647.1080000000002</v>
      </c>
      <c r="BR590">
        <f t="shared" si="171"/>
        <v>10883.375999999998</v>
      </c>
      <c r="BS590">
        <f t="shared" si="172"/>
        <v>3236.2679999999982</v>
      </c>
      <c r="BT590">
        <v>470.81</v>
      </c>
      <c r="BV590">
        <v>1</v>
      </c>
      <c r="BW590">
        <v>323</v>
      </c>
      <c r="CB590">
        <v>100</v>
      </c>
      <c r="CC590">
        <v>100</v>
      </c>
      <c r="CD590" t="s">
        <v>946</v>
      </c>
      <c r="CE590">
        <v>0</v>
      </c>
      <c r="CI590">
        <v>0</v>
      </c>
      <c r="CJ590">
        <v>0</v>
      </c>
      <c r="CM590">
        <v>0</v>
      </c>
      <c r="CO590">
        <v>0</v>
      </c>
      <c r="CP590">
        <v>0</v>
      </c>
      <c r="CQ590">
        <v>0</v>
      </c>
      <c r="CT590">
        <v>0</v>
      </c>
      <c r="CU590">
        <v>0</v>
      </c>
      <c r="CV590">
        <v>0</v>
      </c>
      <c r="CW590">
        <f>VLOOKUP(A590,'[1]NOUVEAUX TARIFS'!$A$1:$E$467,5,FALSE)</f>
        <v>439.2</v>
      </c>
    </row>
    <row r="591" spans="1:101">
      <c r="A591" t="s">
        <v>279</v>
      </c>
      <c r="C591" t="e">
        <f>VLOOKUP(A591,'[1]PRIX D''ACHAT A JOUR'!$A$1:$C$477,3,FALSE)</f>
        <v>#N/A</v>
      </c>
      <c r="D591" t="s">
        <v>1321</v>
      </c>
      <c r="E591">
        <v>1</v>
      </c>
      <c r="F591" t="s">
        <v>975</v>
      </c>
      <c r="G591">
        <v>2</v>
      </c>
      <c r="H591" t="s">
        <v>975</v>
      </c>
      <c r="I591" t="s">
        <v>1084</v>
      </c>
      <c r="J591" t="s">
        <v>1085</v>
      </c>
      <c r="K591">
        <v>2</v>
      </c>
      <c r="L591" t="s">
        <v>1319</v>
      </c>
      <c r="M591" t="s">
        <v>943</v>
      </c>
      <c r="N591" t="s">
        <v>944</v>
      </c>
      <c r="O591" t="s">
        <v>945</v>
      </c>
      <c r="Q591">
        <v>1</v>
      </c>
      <c r="R591">
        <v>0</v>
      </c>
      <c r="S591" s="36" t="e">
        <f>VLOOKUP(N591,'[1]Stock définitif au 31122021'!$A$3:$G$422,5,FALSE)</f>
        <v>#N/A</v>
      </c>
      <c r="T591" s="36" t="e">
        <f>VLOOKUP(N591,'[1]Stock définitif au 31122021'!$A$3:$G$422,6,FALSE)</f>
        <v>#N/A</v>
      </c>
      <c r="U591" s="36" t="e">
        <f>VLOOKUP(N591,'[1]Stock définitif au 31122021'!$A$3:$G$422,3,FALSE)</f>
        <v>#N/A</v>
      </c>
      <c r="V591">
        <v>0</v>
      </c>
      <c r="W591">
        <f>VLOOKUP(A591,'[1]EXPORT ARTICLES 03012022'!$A$1:$R$883,18,FALSE)</f>
        <v>0</v>
      </c>
      <c r="X591" s="45">
        <f>VLOOKUP(A591,'[1]NOMENCLATURE 2801'!$B$1:$P$3420,14,FALSE)</f>
        <v>277.87</v>
      </c>
      <c r="Y591" s="46">
        <v>0</v>
      </c>
      <c r="Z591" s="46"/>
      <c r="AB591" s="42">
        <f>VLOOKUP(A591,'[1]NOMENCLATURE 2801'!$B$1:$P$3420,15,FALSE)</f>
        <v>344.97500000000002</v>
      </c>
      <c r="AC591" s="42" t="s">
        <v>2917</v>
      </c>
      <c r="AD591">
        <v>0</v>
      </c>
      <c r="AE591" t="s">
        <v>932</v>
      </c>
      <c r="AF591">
        <v>0</v>
      </c>
      <c r="AI591" t="s">
        <v>933</v>
      </c>
      <c r="AJ591" t="s">
        <v>934</v>
      </c>
      <c r="AM591" t="s">
        <v>935</v>
      </c>
      <c r="AN591" t="s">
        <v>936</v>
      </c>
      <c r="AO591">
        <v>1</v>
      </c>
      <c r="AP591">
        <v>0</v>
      </c>
      <c r="AQ591">
        <v>0</v>
      </c>
      <c r="AS591">
        <v>344.87</v>
      </c>
      <c r="AT591" s="47">
        <f>VLOOKUP(A591,'[1]NOMENCLATURE 2801'!$B$1:$V$3418,20,FALSE)</f>
        <v>371.17360000000008</v>
      </c>
      <c r="AU591" s="48">
        <f>VLOOKUP(A591,'[1]NOMENCLATURE 2801'!$B$1:$V$3418,21,FALSE)</f>
        <v>460.42325000000005</v>
      </c>
      <c r="AV591" s="48">
        <f>VLOOKUP(A591,'STEEVE RESTITUTION'!$A$3:$F$484,6,FALSE)</f>
        <v>460.42</v>
      </c>
      <c r="AW591" s="48">
        <f t="shared" si="173"/>
        <v>3.2500000000368345E-3</v>
      </c>
      <c r="AX591">
        <v>2</v>
      </c>
      <c r="AY591">
        <v>0</v>
      </c>
      <c r="AZ591">
        <v>1</v>
      </c>
      <c r="BB591">
        <v>1</v>
      </c>
      <c r="BC591">
        <v>1</v>
      </c>
      <c r="BD591">
        <v>1</v>
      </c>
      <c r="BE591">
        <v>1</v>
      </c>
      <c r="BF591">
        <v>1</v>
      </c>
      <c r="BK591" s="43">
        <f t="shared" si="169"/>
        <v>0.33506321222489649</v>
      </c>
      <c r="BL591"/>
      <c r="BM591" s="45">
        <f>AT591/X591</f>
        <v>1.3357814805484582</v>
      </c>
      <c r="BN591" s="48">
        <f>AU591/AB591</f>
        <v>1.3346568591926953</v>
      </c>
      <c r="BO591">
        <v>1</v>
      </c>
      <c r="BP591">
        <f>VLOOKUP(A591,'[1]Synthèse ventes 2021'!$A$1:$C$457,3,FALSE)</f>
        <v>62</v>
      </c>
      <c r="BQ591">
        <f t="shared" si="170"/>
        <v>25238.370999999999</v>
      </c>
      <c r="BR591">
        <f t="shared" si="171"/>
        <v>33684.564969999999</v>
      </c>
      <c r="BS591">
        <f t="shared" si="172"/>
        <v>8446.1939700000003</v>
      </c>
      <c r="BT591">
        <v>413.84</v>
      </c>
      <c r="BV591">
        <v>1</v>
      </c>
      <c r="BW591">
        <v>197</v>
      </c>
      <c r="CB591">
        <v>100</v>
      </c>
      <c r="CC591">
        <v>100</v>
      </c>
      <c r="CD591" t="s">
        <v>946</v>
      </c>
      <c r="CE591">
        <v>0</v>
      </c>
      <c r="CI591">
        <v>0</v>
      </c>
      <c r="CJ591">
        <v>0</v>
      </c>
      <c r="CM591">
        <v>0</v>
      </c>
      <c r="CO591">
        <v>0</v>
      </c>
      <c r="CP591">
        <v>0</v>
      </c>
      <c r="CQ591">
        <v>0</v>
      </c>
      <c r="CT591">
        <v>0</v>
      </c>
      <c r="CU591">
        <v>0</v>
      </c>
      <c r="CV591">
        <v>0</v>
      </c>
      <c r="CW591">
        <f>VLOOKUP(A591,'[1]NOUVEAUX TARIFS'!$A$1:$E$467,5,FALSE)</f>
        <v>460.42</v>
      </c>
    </row>
    <row r="592" spans="1:101">
      <c r="A592" t="s">
        <v>52</v>
      </c>
      <c r="C592" t="e">
        <f>VLOOKUP(A592,'[1]PRIX D''ACHAT A JOUR'!$A$1:$C$477,3,FALSE)</f>
        <v>#N/A</v>
      </c>
      <c r="D592" t="s">
        <v>53</v>
      </c>
      <c r="E592">
        <v>9</v>
      </c>
      <c r="F592" t="s">
        <v>1222</v>
      </c>
      <c r="G592">
        <v>5</v>
      </c>
      <c r="H592" t="s">
        <v>1222</v>
      </c>
      <c r="K592">
        <v>4</v>
      </c>
      <c r="L592" t="s">
        <v>1442</v>
      </c>
      <c r="M592" t="s">
        <v>943</v>
      </c>
      <c r="N592" t="s">
        <v>944</v>
      </c>
      <c r="O592" t="s">
        <v>945</v>
      </c>
      <c r="Q592">
        <v>1</v>
      </c>
      <c r="R592">
        <v>0</v>
      </c>
      <c r="S592" s="36" t="e">
        <f>VLOOKUP(N592,'[1]Stock définitif au 31122021'!$A$3:$G$422,5,FALSE)</f>
        <v>#N/A</v>
      </c>
      <c r="T592" s="36" t="e">
        <f>VLOOKUP(N592,'[1]Stock définitif au 31122021'!$A$3:$G$422,6,FALSE)</f>
        <v>#N/A</v>
      </c>
      <c r="U592" s="36" t="e">
        <f>VLOOKUP(N592,'[1]Stock définitif au 31122021'!$A$3:$G$422,3,FALSE)</f>
        <v>#N/A</v>
      </c>
      <c r="V592" s="36" t="s">
        <v>2924</v>
      </c>
      <c r="W592">
        <f>VLOOKUP(A592,'[1]EXPORT ARTICLES 03012022'!$A$1:$R$883,18,FALSE)</f>
        <v>0</v>
      </c>
      <c r="X592" s="45">
        <f>VLOOKUP(A592,'[1]NOMENCLATURE 2801'!$B$1:$P$3420,14,FALSE)</f>
        <v>304.47820000000002</v>
      </c>
      <c r="Y592" s="46">
        <v>0</v>
      </c>
      <c r="Z592" s="46"/>
      <c r="AB592" s="42">
        <f>VLOOKUP(A592,'[1]NOMENCLATURE 2801'!$B$1:$P$3420,15,FALSE)</f>
        <v>307.05530000000005</v>
      </c>
      <c r="AC592" s="42" t="s">
        <v>2917</v>
      </c>
      <c r="AD592">
        <v>0</v>
      </c>
      <c r="AE592" t="s">
        <v>932</v>
      </c>
      <c r="AF592">
        <v>0</v>
      </c>
      <c r="AI592" t="s">
        <v>933</v>
      </c>
      <c r="AJ592" t="s">
        <v>934</v>
      </c>
      <c r="AM592" t="s">
        <v>935</v>
      </c>
      <c r="AN592" t="s">
        <v>936</v>
      </c>
      <c r="AP592">
        <v>0</v>
      </c>
      <c r="AQ592">
        <v>0</v>
      </c>
      <c r="AS592">
        <v>485.07</v>
      </c>
      <c r="AT592" s="47">
        <f>VLOOKUP(A592,'[1]NOMENCLATURE 2801'!$B$1:$V$3418,20,FALSE)</f>
        <v>456.96623899999992</v>
      </c>
      <c r="AU592" s="48">
        <f>VLOOKUP(A592,'[1]NOMENCLATURE 2801'!$B$1:$V$3418,21,FALSE)</f>
        <v>458.56498199999993</v>
      </c>
      <c r="AV592" s="48">
        <f>VLOOKUP(A592,'STEEVE RESTITUTION'!$A$3:$F$484,6,FALSE)</f>
        <v>499.62062092000008</v>
      </c>
      <c r="AW592" s="48">
        <f t="shared" si="173"/>
        <v>-41.055638920000149</v>
      </c>
      <c r="AX592">
        <v>2</v>
      </c>
      <c r="AY592">
        <v>0</v>
      </c>
      <c r="AZ592">
        <v>1</v>
      </c>
      <c r="BK592" s="43">
        <f t="shared" si="169"/>
        <v>-5.4641635227905383E-2</v>
      </c>
      <c r="BL592"/>
      <c r="BM592" s="45">
        <f>AT592/X592</f>
        <v>1.5008175921954343</v>
      </c>
      <c r="BN592" s="48">
        <f>AU592/AB592</f>
        <v>1.4934279981488672</v>
      </c>
      <c r="BO592"/>
      <c r="BP592">
        <f>VLOOKUP(A592,'[1]Synthèse ventes 2021'!$A$1:$C$457,3,FALSE)</f>
        <v>22</v>
      </c>
      <c r="BQ592">
        <f t="shared" si="170"/>
        <v>7971.1555880000005</v>
      </c>
      <c r="BR592">
        <f t="shared" si="171"/>
        <v>11904.346932719998</v>
      </c>
      <c r="BS592">
        <f t="shared" si="172"/>
        <v>3933.1913447199977</v>
      </c>
      <c r="BT592">
        <v>582.08000000000004</v>
      </c>
      <c r="BV592">
        <v>1</v>
      </c>
      <c r="BW592">
        <v>222</v>
      </c>
      <c r="CB592">
        <v>100</v>
      </c>
      <c r="CC592">
        <v>100</v>
      </c>
      <c r="CD592" t="s">
        <v>1361</v>
      </c>
      <c r="CE592">
        <v>0</v>
      </c>
      <c r="CI592">
        <v>0</v>
      </c>
      <c r="CJ592">
        <v>0</v>
      </c>
      <c r="CM592">
        <v>0</v>
      </c>
      <c r="CO592">
        <v>0</v>
      </c>
      <c r="CP592">
        <v>0</v>
      </c>
      <c r="CQ592">
        <v>0</v>
      </c>
      <c r="CT592">
        <v>1</v>
      </c>
      <c r="CU592">
        <v>0</v>
      </c>
      <c r="CV592">
        <v>0</v>
      </c>
      <c r="CW592">
        <f>VLOOKUP(A592,'[1]NOUVEAUX TARIFS'!$A$1:$E$467,5,FALSE)</f>
        <v>499.62062092000008</v>
      </c>
    </row>
    <row r="593" spans="1:101" hidden="1">
      <c r="A593" t="s">
        <v>2106</v>
      </c>
      <c r="C593" t="e">
        <f>VLOOKUP(A593,'[1]PRIX D''ACHAT A JOUR'!$A$1:$C$477,3,FALSE)</f>
        <v>#N/A</v>
      </c>
      <c r="D593" t="s">
        <v>2107</v>
      </c>
      <c r="E593">
        <v>12</v>
      </c>
      <c r="F593" t="s">
        <v>1207</v>
      </c>
      <c r="G593">
        <v>3</v>
      </c>
      <c r="H593" t="s">
        <v>1618</v>
      </c>
      <c r="I593" t="s">
        <v>2094</v>
      </c>
      <c r="J593" t="s">
        <v>2095</v>
      </c>
      <c r="M593" t="s">
        <v>943</v>
      </c>
      <c r="N593" t="s">
        <v>944</v>
      </c>
      <c r="O593" t="s">
        <v>945</v>
      </c>
      <c r="Q593">
        <v>1</v>
      </c>
      <c r="R593">
        <v>0</v>
      </c>
      <c r="S593" s="36" t="e">
        <f>VLOOKUP(N593,'[1]Stock définitif au 31122021'!$A$3:$G$422,5,FALSE)</f>
        <v>#N/A</v>
      </c>
      <c r="T593" s="36" t="e">
        <f>VLOOKUP(N593,'[1]Stock définitif au 31122021'!$A$3:$G$422,6,FALSE)</f>
        <v>#N/A</v>
      </c>
      <c r="U593" s="36" t="e">
        <f>VLOOKUP(N593,'[1]Stock définitif au 31122021'!$A$3:$G$422,3,FALSE)</f>
        <v>#N/A</v>
      </c>
      <c r="V593">
        <v>0</v>
      </c>
      <c r="W593">
        <f>VLOOKUP(A593,'[1]EXPORT ARTICLES 03012022'!$A$1:$R$883,18,FALSE)</f>
        <v>0</v>
      </c>
      <c r="X593" s="45" t="e">
        <f>VLOOKUP(A593,'[1]PRIX D''ACHAT A JOUR'!$A$1:$G$477,7,FALSE)</f>
        <v>#N/A</v>
      </c>
      <c r="Y593" s="46">
        <v>0</v>
      </c>
      <c r="Z593" s="46"/>
      <c r="AB593" s="42" t="e">
        <f>VLOOKUP(A593,'[1]PRIX D''ACHAT A JOUR'!$A$1:$J$477,10,FALSE)</f>
        <v>#N/A</v>
      </c>
      <c r="AC593" s="48"/>
      <c r="AD593">
        <v>0</v>
      </c>
      <c r="AE593" t="s">
        <v>932</v>
      </c>
      <c r="AF593">
        <v>0</v>
      </c>
      <c r="AI593" t="s">
        <v>933</v>
      </c>
      <c r="AJ593" t="s">
        <v>934</v>
      </c>
      <c r="AM593" t="s">
        <v>935</v>
      </c>
      <c r="AN593" t="s">
        <v>936</v>
      </c>
      <c r="AP593">
        <v>0</v>
      </c>
      <c r="AQ593">
        <v>0</v>
      </c>
      <c r="AS593">
        <v>0</v>
      </c>
      <c r="AT593" s="47" t="e">
        <f>X593*BM593</f>
        <v>#N/A</v>
      </c>
      <c r="AU593" s="48" t="e">
        <f>AB593*BN593</f>
        <v>#N/A</v>
      </c>
      <c r="AV593" s="48"/>
      <c r="AW593" s="48"/>
      <c r="AX593">
        <v>2</v>
      </c>
      <c r="AY593">
        <v>0</v>
      </c>
      <c r="AZ593">
        <v>1</v>
      </c>
      <c r="BD593">
        <v>1</v>
      </c>
      <c r="BE593">
        <v>1</v>
      </c>
      <c r="BK593" s="43" t="e">
        <f t="shared" si="169"/>
        <v>#N/A</v>
      </c>
      <c r="BL593" s="9">
        <v>0</v>
      </c>
      <c r="BM593" s="45"/>
      <c r="BN593" s="48"/>
      <c r="BO593">
        <v>1</v>
      </c>
      <c r="BP593"/>
      <c r="BQ593" t="str">
        <f t="shared" si="170"/>
        <v/>
      </c>
      <c r="BR593" t="str">
        <f t="shared" si="171"/>
        <v/>
      </c>
      <c r="BS593" t="str">
        <f t="shared" si="172"/>
        <v/>
      </c>
      <c r="BT593">
        <v>0</v>
      </c>
      <c r="CB593">
        <v>100</v>
      </c>
      <c r="CC593">
        <v>100</v>
      </c>
      <c r="CD593" t="s">
        <v>960</v>
      </c>
      <c r="CE593">
        <v>0</v>
      </c>
      <c r="CI593">
        <v>0</v>
      </c>
      <c r="CJ593">
        <v>0</v>
      </c>
      <c r="CM593">
        <v>0</v>
      </c>
      <c r="CO593">
        <v>0</v>
      </c>
      <c r="CP593">
        <v>0</v>
      </c>
      <c r="CQ593">
        <v>0</v>
      </c>
      <c r="CT593">
        <v>0</v>
      </c>
      <c r="CU593">
        <v>0</v>
      </c>
      <c r="CV593">
        <v>0</v>
      </c>
      <c r="CW593" t="e">
        <f>VLOOKUP(A593,'[1]NOUVEAUX TARIFS'!$A$1:$E$467,5,FALSE)</f>
        <v>#N/A</v>
      </c>
    </row>
    <row r="594" spans="1:101" hidden="1">
      <c r="A594" t="s">
        <v>2108</v>
      </c>
      <c r="C594" t="e">
        <f>VLOOKUP(A594,'[1]PRIX D''ACHAT A JOUR'!$A$1:$C$477,3,FALSE)</f>
        <v>#N/A</v>
      </c>
      <c r="D594" t="s">
        <v>2109</v>
      </c>
      <c r="E594">
        <v>12</v>
      </c>
      <c r="F594" t="s">
        <v>1207</v>
      </c>
      <c r="G594">
        <v>3</v>
      </c>
      <c r="H594" t="s">
        <v>1618</v>
      </c>
      <c r="I594" t="s">
        <v>2094</v>
      </c>
      <c r="J594" t="s">
        <v>2095</v>
      </c>
      <c r="M594" t="s">
        <v>943</v>
      </c>
      <c r="N594" t="s">
        <v>944</v>
      </c>
      <c r="O594" t="s">
        <v>945</v>
      </c>
      <c r="Q594">
        <v>1</v>
      </c>
      <c r="R594">
        <v>0</v>
      </c>
      <c r="S594" s="36" t="e">
        <f>VLOOKUP(N594,'[1]Stock définitif au 31122021'!$A$3:$G$422,5,FALSE)</f>
        <v>#N/A</v>
      </c>
      <c r="T594" s="36" t="e">
        <f>VLOOKUP(N594,'[1]Stock définitif au 31122021'!$A$3:$G$422,6,FALSE)</f>
        <v>#N/A</v>
      </c>
      <c r="U594" s="36" t="e">
        <f>VLOOKUP(N594,'[1]Stock définitif au 31122021'!$A$3:$G$422,3,FALSE)</f>
        <v>#N/A</v>
      </c>
      <c r="V594">
        <v>0</v>
      </c>
      <c r="W594">
        <f>VLOOKUP(A594,'[1]EXPORT ARTICLES 03012022'!$A$1:$R$883,18,FALSE)</f>
        <v>0</v>
      </c>
      <c r="X594" s="45" t="e">
        <f>VLOOKUP(A594,'[1]PRIX D''ACHAT A JOUR'!$A$1:$G$477,7,FALSE)</f>
        <v>#N/A</v>
      </c>
      <c r="Y594" s="46">
        <v>0</v>
      </c>
      <c r="Z594" s="46"/>
      <c r="AB594" s="42" t="e">
        <f>VLOOKUP(A594,'[1]PRIX D''ACHAT A JOUR'!$A$1:$J$477,10,FALSE)</f>
        <v>#N/A</v>
      </c>
      <c r="AC594" s="48"/>
      <c r="AD594">
        <v>0</v>
      </c>
      <c r="AE594" t="s">
        <v>932</v>
      </c>
      <c r="AF594">
        <v>0</v>
      </c>
      <c r="AI594" t="s">
        <v>933</v>
      </c>
      <c r="AJ594" t="s">
        <v>934</v>
      </c>
      <c r="AM594" t="s">
        <v>935</v>
      </c>
      <c r="AN594" t="s">
        <v>936</v>
      </c>
      <c r="AP594">
        <v>0</v>
      </c>
      <c r="AQ594">
        <v>0</v>
      </c>
      <c r="AS594">
        <v>0</v>
      </c>
      <c r="AT594" s="47" t="e">
        <f>X594*BM594</f>
        <v>#N/A</v>
      </c>
      <c r="AU594" s="48" t="e">
        <f>AB594*BN594</f>
        <v>#N/A</v>
      </c>
      <c r="AV594" s="48"/>
      <c r="AW594" s="48"/>
      <c r="AX594">
        <v>2</v>
      </c>
      <c r="AY594">
        <v>0</v>
      </c>
      <c r="AZ594">
        <v>1</v>
      </c>
      <c r="BD594">
        <v>1</v>
      </c>
      <c r="BE594">
        <v>1</v>
      </c>
      <c r="BK594" s="43" t="e">
        <f t="shared" si="169"/>
        <v>#N/A</v>
      </c>
      <c r="BL594" s="9">
        <v>0</v>
      </c>
      <c r="BM594" s="45"/>
      <c r="BN594" s="48"/>
      <c r="BO594">
        <v>1</v>
      </c>
      <c r="BP594"/>
      <c r="BQ594" t="str">
        <f t="shared" si="170"/>
        <v/>
      </c>
      <c r="BR594" t="str">
        <f t="shared" si="171"/>
        <v/>
      </c>
      <c r="BS594" t="str">
        <f t="shared" si="172"/>
        <v/>
      </c>
      <c r="BT594">
        <v>0</v>
      </c>
      <c r="CB594">
        <v>100</v>
      </c>
      <c r="CC594">
        <v>100</v>
      </c>
      <c r="CD594" t="s">
        <v>960</v>
      </c>
      <c r="CE594">
        <v>0</v>
      </c>
      <c r="CI594">
        <v>0</v>
      </c>
      <c r="CJ594">
        <v>0</v>
      </c>
      <c r="CM594">
        <v>0</v>
      </c>
      <c r="CO594">
        <v>0</v>
      </c>
      <c r="CP594">
        <v>0</v>
      </c>
      <c r="CQ594">
        <v>0</v>
      </c>
      <c r="CT594">
        <v>0</v>
      </c>
      <c r="CU594">
        <v>0</v>
      </c>
      <c r="CV594">
        <v>0</v>
      </c>
      <c r="CW594" t="e">
        <f>VLOOKUP(A594,'[1]NOUVEAUX TARIFS'!$A$1:$E$467,5,FALSE)</f>
        <v>#N/A</v>
      </c>
    </row>
    <row r="595" spans="1:101">
      <c r="A595" t="s">
        <v>442</v>
      </c>
      <c r="C595" t="str">
        <f>VLOOKUP(A595,'[1]PRIX D''ACHAT A JOUR'!$A$1:$C$477,3,FALSE)</f>
        <v>AS</v>
      </c>
      <c r="D595" t="s">
        <v>1496</v>
      </c>
      <c r="E595">
        <v>9</v>
      </c>
      <c r="F595" t="s">
        <v>1222</v>
      </c>
      <c r="G595">
        <v>5</v>
      </c>
      <c r="H595" t="s">
        <v>1222</v>
      </c>
      <c r="K595">
        <v>3</v>
      </c>
      <c r="L595" t="s">
        <v>1223</v>
      </c>
      <c r="M595" t="s">
        <v>1224</v>
      </c>
      <c r="N595" t="s">
        <v>1497</v>
      </c>
      <c r="O595" t="s">
        <v>443</v>
      </c>
      <c r="P595">
        <v>1</v>
      </c>
      <c r="Q595">
        <v>1</v>
      </c>
      <c r="R595">
        <v>1</v>
      </c>
      <c r="S595" s="36" t="e">
        <f>VLOOKUP(N595,'[1]Stock définitif au 31122021'!$A$3:$G$422,5,FALSE)</f>
        <v>#N/A</v>
      </c>
      <c r="T595" s="36" t="e">
        <f>VLOOKUP(N595,'[1]Stock définitif au 31122021'!$A$3:$G$422,6,FALSE)</f>
        <v>#N/A</v>
      </c>
      <c r="U595" s="36" t="e">
        <f>VLOOKUP(N595,'[1]Stock définitif au 31122021'!$A$3:$G$422,3,FALSE)</f>
        <v>#N/A</v>
      </c>
      <c r="V595">
        <v>313</v>
      </c>
      <c r="W595">
        <f>VLOOKUP(A595,'[1]EXPORT ARTICLES 03012022'!$A$1:$R$883,18,FALSE)</f>
        <v>313</v>
      </c>
      <c r="X595" s="45">
        <f>VLOOKUP(A595,'[1]PRIX D''ACHAT A JOUR'!$A$1:$G$477,7,FALSE)</f>
        <v>313</v>
      </c>
      <c r="Y595" s="46"/>
      <c r="Z595" s="46"/>
      <c r="AB595" s="41">
        <f>VLOOKUP(A595,'[1]PRIX D''ACHAT A JOUR'!$A$1:$J$477,10,FALSE)</f>
        <v>313</v>
      </c>
      <c r="AC595" s="42" t="s">
        <v>2917</v>
      </c>
      <c r="AD595">
        <v>313</v>
      </c>
      <c r="AE595" t="s">
        <v>932</v>
      </c>
      <c r="AF595">
        <v>0</v>
      </c>
      <c r="AI595" t="s">
        <v>933</v>
      </c>
      <c r="AJ595" t="s">
        <v>934</v>
      </c>
      <c r="AM595" t="s">
        <v>935</v>
      </c>
      <c r="AN595" t="s">
        <v>936</v>
      </c>
      <c r="AO595">
        <v>1</v>
      </c>
      <c r="AP595">
        <v>0</v>
      </c>
      <c r="AQ595">
        <v>0</v>
      </c>
      <c r="AS595">
        <v>431.65</v>
      </c>
      <c r="AT595" s="47">
        <f>X595*BM595</f>
        <v>469.5</v>
      </c>
      <c r="AU595" s="48">
        <f>AB595*BN595</f>
        <v>469.5</v>
      </c>
      <c r="AV595" s="48"/>
      <c r="AW595" s="48"/>
      <c r="AX595">
        <v>2</v>
      </c>
      <c r="AY595">
        <v>0</v>
      </c>
      <c r="BK595" s="43">
        <f t="shared" si="169"/>
        <v>8.7686783273485516E-2</v>
      </c>
      <c r="BL595" s="9">
        <f>AS595/V595</f>
        <v>1.379073482428115</v>
      </c>
      <c r="BM595" s="45">
        <v>1.5</v>
      </c>
      <c r="BN595" s="48">
        <v>1.5</v>
      </c>
      <c r="BO595"/>
      <c r="BP595">
        <f>VLOOKUP(A595,'[1]Synthèse ventes 2021'!$A$1:$C$457,3,FALSE)</f>
        <v>5</v>
      </c>
      <c r="BQ595">
        <f t="shared" si="170"/>
        <v>1846.6999999999998</v>
      </c>
      <c r="BR595">
        <f t="shared" si="171"/>
        <v>2770.0499999999997</v>
      </c>
      <c r="BS595">
        <f t="shared" si="172"/>
        <v>923.34999999999991</v>
      </c>
      <c r="BT595">
        <v>517.98</v>
      </c>
      <c r="BV595">
        <v>1</v>
      </c>
      <c r="BW595">
        <v>147</v>
      </c>
      <c r="CB595">
        <v>100</v>
      </c>
      <c r="CC595">
        <v>100</v>
      </c>
      <c r="CD595" t="s">
        <v>937</v>
      </c>
      <c r="CE595">
        <v>0</v>
      </c>
      <c r="CI595">
        <v>0</v>
      </c>
      <c r="CJ595">
        <v>0</v>
      </c>
      <c r="CM595">
        <v>0</v>
      </c>
      <c r="CO595">
        <v>0</v>
      </c>
      <c r="CP595">
        <v>0</v>
      </c>
      <c r="CQ595">
        <v>0</v>
      </c>
      <c r="CT595">
        <v>0</v>
      </c>
      <c r="CU595">
        <v>0</v>
      </c>
      <c r="CV595">
        <v>0</v>
      </c>
      <c r="CW595">
        <f>VLOOKUP(A595,'[1]NOUVEAUX TARIFS'!$A$1:$E$467,5,FALSE)</f>
        <v>469.5</v>
      </c>
    </row>
    <row r="596" spans="1:101">
      <c r="A596" t="s">
        <v>54</v>
      </c>
      <c r="C596" t="e">
        <f>VLOOKUP(A596,'[1]PRIX D''ACHAT A JOUR'!$A$1:$C$477,3,FALSE)</f>
        <v>#N/A</v>
      </c>
      <c r="D596" t="s">
        <v>55</v>
      </c>
      <c r="E596">
        <v>9</v>
      </c>
      <c r="F596" t="s">
        <v>1222</v>
      </c>
      <c r="G596">
        <v>5</v>
      </c>
      <c r="H596" t="s">
        <v>1222</v>
      </c>
      <c r="K596">
        <v>4</v>
      </c>
      <c r="L596" t="s">
        <v>1442</v>
      </c>
      <c r="M596" t="s">
        <v>943</v>
      </c>
      <c r="N596" t="s">
        <v>944</v>
      </c>
      <c r="O596" t="s">
        <v>945</v>
      </c>
      <c r="Q596">
        <v>1</v>
      </c>
      <c r="R596">
        <v>0</v>
      </c>
      <c r="S596" s="36" t="e">
        <f>VLOOKUP(N596,'[1]Stock définitif au 31122021'!$A$3:$G$422,5,FALSE)</f>
        <v>#N/A</v>
      </c>
      <c r="T596" s="36" t="e">
        <f>VLOOKUP(N596,'[1]Stock définitif au 31122021'!$A$3:$G$422,6,FALSE)</f>
        <v>#N/A</v>
      </c>
      <c r="U596" s="36" t="e">
        <f>VLOOKUP(N596,'[1]Stock définitif au 31122021'!$A$3:$G$422,3,FALSE)</f>
        <v>#N/A</v>
      </c>
      <c r="V596" s="36" t="s">
        <v>2924</v>
      </c>
      <c r="W596">
        <f>VLOOKUP(A596,'[1]EXPORT ARTICLES 03012022'!$A$1:$R$883,18,FALSE)</f>
        <v>0</v>
      </c>
      <c r="X596" s="45">
        <f>VLOOKUP(A596,'[1]NOMENCLATURE 2801'!$B$1:$P$3420,14,FALSE)</f>
        <v>313.94550000000004</v>
      </c>
      <c r="Y596" s="46">
        <v>0</v>
      </c>
      <c r="Z596" s="46"/>
      <c r="AB596" s="42">
        <f>VLOOKUP(A596,'[1]NOMENCLATURE 2801'!$B$1:$P$3420,15,FALSE)</f>
        <v>316.57270000000005</v>
      </c>
      <c r="AC596" s="42" t="s">
        <v>2917</v>
      </c>
      <c r="AD596">
        <v>0</v>
      </c>
      <c r="AE596" t="s">
        <v>932</v>
      </c>
      <c r="AF596">
        <v>0</v>
      </c>
      <c r="AI596" t="s">
        <v>933</v>
      </c>
      <c r="AJ596" t="s">
        <v>934</v>
      </c>
      <c r="AM596" t="s">
        <v>935</v>
      </c>
      <c r="AN596" t="s">
        <v>936</v>
      </c>
      <c r="AP596">
        <v>0</v>
      </c>
      <c r="AQ596">
        <v>0</v>
      </c>
      <c r="AS596">
        <v>527.98</v>
      </c>
      <c r="AT596" s="47">
        <f>VLOOKUP(A596,'[1]NOMENCLATURE 2801'!$B$1:$V$3418,20,FALSE)</f>
        <v>471.06564799999995</v>
      </c>
      <c r="AU596" s="48">
        <f>VLOOKUP(A596,'[1]NOMENCLATURE 2801'!$B$1:$V$3418,21,FALSE)</f>
        <v>472.73102399999993</v>
      </c>
      <c r="AV596" s="48" t="e">
        <f>VLOOKUP(A596,'STEEVE RESTITUTION'!$A$3:$F$484,6,FALSE)</f>
        <v>#N/A</v>
      </c>
      <c r="AW596" s="48" t="e">
        <f t="shared" ref="AW596:AW601" si="174">AU596-AV596</f>
        <v>#N/A</v>
      </c>
      <c r="AX596">
        <v>2</v>
      </c>
      <c r="AY596">
        <v>0</v>
      </c>
      <c r="AZ596">
        <v>1</v>
      </c>
      <c r="BK596" s="43">
        <f t="shared" si="169"/>
        <v>-0.10464217583999409</v>
      </c>
      <c r="BL596"/>
      <c r="BM596" s="45">
        <f>AT596/X596</f>
        <v>1.5004695018721399</v>
      </c>
      <c r="BN596" s="48">
        <f>AU596/AB596</f>
        <v>1.4932779232068965</v>
      </c>
      <c r="BO596"/>
      <c r="BP596">
        <f>VLOOKUP(A596,'[1]Synthèse ventes 2021'!$A$1:$C$457,3,FALSE)</f>
        <v>25</v>
      </c>
      <c r="BQ596">
        <f t="shared" si="170"/>
        <v>9338.8946500000002</v>
      </c>
      <c r="BR596">
        <f t="shared" si="171"/>
        <v>13945.565207999998</v>
      </c>
      <c r="BS596">
        <f t="shared" si="172"/>
        <v>4606.670557999998</v>
      </c>
      <c r="BT596">
        <v>633.58000000000004</v>
      </c>
      <c r="BV596">
        <v>1</v>
      </c>
      <c r="BW596">
        <v>223</v>
      </c>
      <c r="CB596">
        <v>100</v>
      </c>
      <c r="CC596">
        <v>100</v>
      </c>
      <c r="CD596" t="s">
        <v>1361</v>
      </c>
      <c r="CE596">
        <v>0</v>
      </c>
      <c r="CI596">
        <v>0</v>
      </c>
      <c r="CJ596">
        <v>0</v>
      </c>
      <c r="CM596">
        <v>0</v>
      </c>
      <c r="CO596">
        <v>0</v>
      </c>
      <c r="CP596">
        <v>0</v>
      </c>
      <c r="CQ596">
        <v>0</v>
      </c>
      <c r="CT596">
        <v>1</v>
      </c>
      <c r="CU596">
        <v>0</v>
      </c>
      <c r="CV596">
        <v>0</v>
      </c>
      <c r="CW596">
        <f>VLOOKUP(A596,'[1]NOUVEAUX TARIFS'!$A$1:$E$467,5,FALSE)</f>
        <v>543.82447583999999</v>
      </c>
    </row>
    <row r="597" spans="1:101">
      <c r="A597" t="s">
        <v>444</v>
      </c>
      <c r="C597" t="str">
        <f>VLOOKUP(A597,'[1]PRIX D''ACHAT A JOUR'!$A$1:$C$477,3,FALSE)</f>
        <v>AS</v>
      </c>
      <c r="D597" t="s">
        <v>1498</v>
      </c>
      <c r="E597">
        <v>9</v>
      </c>
      <c r="F597" t="s">
        <v>1222</v>
      </c>
      <c r="G597">
        <v>5</v>
      </c>
      <c r="H597" t="s">
        <v>1222</v>
      </c>
      <c r="K597">
        <v>3</v>
      </c>
      <c r="L597" t="s">
        <v>1223</v>
      </c>
      <c r="M597" t="s">
        <v>1224</v>
      </c>
      <c r="N597" t="s">
        <v>1499</v>
      </c>
      <c r="O597" t="s">
        <v>445</v>
      </c>
      <c r="P597">
        <v>1</v>
      </c>
      <c r="Q597">
        <v>1</v>
      </c>
      <c r="R597">
        <v>1</v>
      </c>
      <c r="S597" s="36" t="e">
        <f>VLOOKUP(N597,'[1]Stock définitif au 31122021'!$A$3:$G$422,5,FALSE)</f>
        <v>#N/A</v>
      </c>
      <c r="T597" s="36" t="e">
        <f>VLOOKUP(N597,'[1]Stock définitif au 31122021'!$A$3:$G$422,6,FALSE)</f>
        <v>#N/A</v>
      </c>
      <c r="U597" s="36" t="e">
        <f>VLOOKUP(N597,'[1]Stock définitif au 31122021'!$A$3:$G$422,3,FALSE)</f>
        <v>#N/A</v>
      </c>
      <c r="V597">
        <v>320</v>
      </c>
      <c r="W597">
        <f>VLOOKUP(A597,'[1]EXPORT ARTICLES 03012022'!$A$1:$R$883,18,FALSE)</f>
        <v>320</v>
      </c>
      <c r="X597" s="45">
        <f>VLOOKUP(A597,'[1]PRIX D''ACHAT A JOUR'!$A$1:$G$477,7,FALSE)</f>
        <v>320</v>
      </c>
      <c r="Y597" s="46"/>
      <c r="Z597" s="46"/>
      <c r="AB597" s="41">
        <f>VLOOKUP(A597,'[1]PRIX D''ACHAT A JOUR'!$A$1:$J$477,10,FALSE)</f>
        <v>333</v>
      </c>
      <c r="AC597" s="42" t="s">
        <v>2917</v>
      </c>
      <c r="AD597">
        <v>320</v>
      </c>
      <c r="AE597" t="s">
        <v>932</v>
      </c>
      <c r="AF597">
        <v>0</v>
      </c>
      <c r="AI597" t="s">
        <v>933</v>
      </c>
      <c r="AJ597" t="s">
        <v>934</v>
      </c>
      <c r="AM597" t="s">
        <v>935</v>
      </c>
      <c r="AN597" t="s">
        <v>936</v>
      </c>
      <c r="AO597">
        <v>1</v>
      </c>
      <c r="AP597">
        <v>0</v>
      </c>
      <c r="AQ597">
        <v>0</v>
      </c>
      <c r="AS597">
        <v>441.73</v>
      </c>
      <c r="AT597" s="47">
        <f>X597*BM597</f>
        <v>480</v>
      </c>
      <c r="AU597" s="48">
        <f>AB597*BN597</f>
        <v>499.5</v>
      </c>
      <c r="AV597" s="48"/>
      <c r="AW597" s="48"/>
      <c r="AX597">
        <v>2</v>
      </c>
      <c r="AY597">
        <v>0</v>
      </c>
      <c r="BK597" s="43">
        <f t="shared" si="169"/>
        <v>0.13078124646277134</v>
      </c>
      <c r="BL597" s="9">
        <f>AS597/V597</f>
        <v>1.3804062500000001</v>
      </c>
      <c r="BM597" s="45">
        <v>1.5</v>
      </c>
      <c r="BN597" s="48">
        <v>1.5</v>
      </c>
      <c r="BO597"/>
      <c r="BP597">
        <f>VLOOKUP(A597,'[1]Synthèse ventes 2021'!$A$1:$C$457,3,FALSE)</f>
        <v>8</v>
      </c>
      <c r="BQ597">
        <f t="shared" si="170"/>
        <v>3143.52</v>
      </c>
      <c r="BR597">
        <f t="shared" si="171"/>
        <v>4715.28</v>
      </c>
      <c r="BS597">
        <f t="shared" si="172"/>
        <v>1571.7599999999998</v>
      </c>
      <c r="BT597">
        <v>530.08000000000004</v>
      </c>
      <c r="BV597">
        <v>1</v>
      </c>
      <c r="BW597">
        <v>148</v>
      </c>
      <c r="CB597">
        <v>100</v>
      </c>
      <c r="CC597">
        <v>100</v>
      </c>
      <c r="CD597" t="s">
        <v>937</v>
      </c>
      <c r="CE597">
        <v>0</v>
      </c>
      <c r="CI597">
        <v>0</v>
      </c>
      <c r="CJ597">
        <v>0</v>
      </c>
      <c r="CM597">
        <v>0</v>
      </c>
      <c r="CO597">
        <v>0</v>
      </c>
      <c r="CP597">
        <v>0</v>
      </c>
      <c r="CQ597">
        <v>0</v>
      </c>
      <c r="CT597">
        <v>0</v>
      </c>
      <c r="CU597">
        <v>0</v>
      </c>
      <c r="CV597">
        <v>0</v>
      </c>
      <c r="CW597">
        <f>VLOOKUP(A597,'[1]NOUVEAUX TARIFS'!$A$1:$E$467,5,FALSE)</f>
        <v>499.5</v>
      </c>
    </row>
    <row r="598" spans="1:101">
      <c r="A598" t="s">
        <v>1260</v>
      </c>
      <c r="C598" t="e">
        <f>VLOOKUP(A598,'[1]PRIX D''ACHAT A JOUR'!$A$1:$C$477,3,FALSE)</f>
        <v>#N/A</v>
      </c>
      <c r="D598" t="s">
        <v>1261</v>
      </c>
      <c r="E598">
        <v>1</v>
      </c>
      <c r="F598" t="s">
        <v>975</v>
      </c>
      <c r="G598">
        <v>2</v>
      </c>
      <c r="H598" t="s">
        <v>975</v>
      </c>
      <c r="I598" t="s">
        <v>1057</v>
      </c>
      <c r="J598" t="s">
        <v>1058</v>
      </c>
      <c r="K598">
        <v>1</v>
      </c>
      <c r="L598" t="s">
        <v>1108</v>
      </c>
      <c r="M598" t="s">
        <v>943</v>
      </c>
      <c r="N598" t="s">
        <v>944</v>
      </c>
      <c r="O598" t="s">
        <v>945</v>
      </c>
      <c r="Q598">
        <v>1</v>
      </c>
      <c r="R598">
        <v>0</v>
      </c>
      <c r="S598" s="36" t="e">
        <f>VLOOKUP(N598,'[1]Stock définitif au 31122021'!$A$3:$G$422,5,FALSE)</f>
        <v>#N/A</v>
      </c>
      <c r="T598" s="36" t="e">
        <f>VLOOKUP(N598,'[1]Stock définitif au 31122021'!$A$3:$G$422,6,FALSE)</f>
        <v>#N/A</v>
      </c>
      <c r="U598" s="36" t="e">
        <f>VLOOKUP(N598,'[1]Stock définitif au 31122021'!$A$3:$G$422,3,FALSE)</f>
        <v>#N/A</v>
      </c>
      <c r="V598">
        <v>0</v>
      </c>
      <c r="W598">
        <f>VLOOKUP(A598,'[1]EXPORT ARTICLES 03012022'!$A$1:$R$883,18,FALSE)</f>
        <v>0</v>
      </c>
      <c r="X598" s="45">
        <f>VLOOKUP(A598,'[1]NOMENCLATURE 2801'!$B$1:$P$3420,14,FALSE)</f>
        <v>307.02670000000001</v>
      </c>
      <c r="Y598" s="46">
        <v>0</v>
      </c>
      <c r="Z598" s="46"/>
      <c r="AB598" s="42">
        <f>VLOOKUP(A598,'[1]NOMENCLATURE 2801'!$B$1:$P$3420,15,FALSE)</f>
        <v>379.005875</v>
      </c>
      <c r="AC598" s="42" t="s">
        <v>2917</v>
      </c>
      <c r="AD598">
        <v>0</v>
      </c>
      <c r="AE598" t="s">
        <v>932</v>
      </c>
      <c r="AF598">
        <v>0</v>
      </c>
      <c r="AI598" t="s">
        <v>933</v>
      </c>
      <c r="AJ598" t="s">
        <v>934</v>
      </c>
      <c r="AM598" t="s">
        <v>935</v>
      </c>
      <c r="AN598" t="s">
        <v>936</v>
      </c>
      <c r="AO598">
        <v>1</v>
      </c>
      <c r="AP598">
        <v>0</v>
      </c>
      <c r="AQ598">
        <v>0</v>
      </c>
      <c r="AS598">
        <v>410.29</v>
      </c>
      <c r="AT598" s="47">
        <f>VLOOKUP(A598,'[1]NOMENCLATURE 2801'!$B$1:$V$3418,20,FALSE)</f>
        <v>414.22421099999997</v>
      </c>
      <c r="AU598" s="48">
        <f>VLOOKUP(A598,'[1]NOMENCLATURE 2801'!$B$1:$V$3418,21,FALSE)</f>
        <v>509.95651375</v>
      </c>
      <c r="AV598" s="48"/>
      <c r="AW598" s="48"/>
      <c r="AX598">
        <v>2</v>
      </c>
      <c r="AY598">
        <v>0</v>
      </c>
      <c r="AZ598">
        <v>1</v>
      </c>
      <c r="BB598">
        <v>1</v>
      </c>
      <c r="BC598">
        <v>1</v>
      </c>
      <c r="BD598">
        <v>1</v>
      </c>
      <c r="BE598">
        <v>1</v>
      </c>
      <c r="BF598">
        <v>1</v>
      </c>
      <c r="BK598" s="43">
        <f t="shared" si="169"/>
        <v>0.24291723841672958</v>
      </c>
      <c r="BL598"/>
      <c r="BM598" s="45">
        <f t="shared" ref="BM598:BM603" si="175">AT598/X598</f>
        <v>1.3491471946902336</v>
      </c>
      <c r="BN598" s="48">
        <f t="shared" ref="BN598:BN603" si="176">AU598/AB598</f>
        <v>1.3455108413556913</v>
      </c>
      <c r="BO598">
        <v>1</v>
      </c>
      <c r="BP598">
        <f>VLOOKUP(A598,'[1]Synthèse ventes 2021'!$A$1:$C$457,3,FALSE)</f>
        <v>8</v>
      </c>
      <c r="BQ598">
        <f t="shared" si="170"/>
        <v>3577.8154599999998</v>
      </c>
      <c r="BR598">
        <f t="shared" si="171"/>
        <v>4813.9894897999993</v>
      </c>
      <c r="BS598">
        <f t="shared" si="172"/>
        <v>1236.1740297999995</v>
      </c>
      <c r="BT598">
        <v>492.35</v>
      </c>
      <c r="BV598">
        <v>1</v>
      </c>
      <c r="BW598">
        <v>415</v>
      </c>
      <c r="CB598">
        <v>100</v>
      </c>
      <c r="CC598">
        <v>100</v>
      </c>
      <c r="CD598" t="s">
        <v>946</v>
      </c>
      <c r="CE598">
        <v>0</v>
      </c>
      <c r="CI598">
        <v>0</v>
      </c>
      <c r="CJ598">
        <v>0</v>
      </c>
      <c r="CM598">
        <v>0</v>
      </c>
      <c r="CO598">
        <v>0</v>
      </c>
      <c r="CP598">
        <v>0</v>
      </c>
      <c r="CQ598">
        <v>0</v>
      </c>
      <c r="CT598">
        <v>0</v>
      </c>
      <c r="CU598">
        <v>0</v>
      </c>
      <c r="CV598">
        <v>0</v>
      </c>
      <c r="CW598">
        <f>VLOOKUP(A598,'[1]NOUVEAUX TARIFS'!$A$1:$E$467,5,FALSE)</f>
        <v>509.95651375</v>
      </c>
    </row>
    <row r="599" spans="1:101">
      <c r="A599" t="s">
        <v>203</v>
      </c>
      <c r="C599" t="e">
        <f>VLOOKUP(A599,'[1]PRIX D''ACHAT A JOUR'!$A$1:$C$477,3,FALSE)</f>
        <v>#N/A</v>
      </c>
      <c r="D599" t="s">
        <v>1624</v>
      </c>
      <c r="E599">
        <v>3</v>
      </c>
      <c r="F599" t="s">
        <v>1002</v>
      </c>
      <c r="G599">
        <v>7</v>
      </c>
      <c r="H599" t="s">
        <v>1002</v>
      </c>
      <c r="K599">
        <v>1</v>
      </c>
      <c r="L599" t="s">
        <v>1036</v>
      </c>
      <c r="M599" t="s">
        <v>943</v>
      </c>
      <c r="N599" t="s">
        <v>944</v>
      </c>
      <c r="O599" t="s">
        <v>945</v>
      </c>
      <c r="Q599">
        <v>1</v>
      </c>
      <c r="R599">
        <v>0</v>
      </c>
      <c r="S599" s="36" t="e">
        <f>VLOOKUP(N599,'[1]Stock définitif au 31122021'!$A$3:$G$422,5,FALSE)</f>
        <v>#N/A</v>
      </c>
      <c r="T599" s="36" t="e">
        <f>VLOOKUP(N599,'[1]Stock définitif au 31122021'!$A$3:$G$422,6,FALSE)</f>
        <v>#N/A</v>
      </c>
      <c r="U599" s="36" t="e">
        <f>VLOOKUP(N599,'[1]Stock définitif au 31122021'!$A$3:$G$422,3,FALSE)</f>
        <v>#N/A</v>
      </c>
      <c r="V599">
        <v>0</v>
      </c>
      <c r="W599">
        <f>VLOOKUP(A599,'[1]EXPORT ARTICLES 03012022'!$A$1:$R$883,18,FALSE)</f>
        <v>0</v>
      </c>
      <c r="X599" s="45">
        <f>VLOOKUP(A599,'[1]NOMENCLATURE 2801'!$B$1:$P$3420,14,FALSE)</f>
        <v>361.4</v>
      </c>
      <c r="Y599" s="46">
        <v>0</v>
      </c>
      <c r="Z599" s="46"/>
      <c r="AB599" s="42">
        <f>VLOOKUP(A599,'[1]NOMENCLATURE 2801'!$B$1:$P$3420,15,FALSE)</f>
        <v>361.4</v>
      </c>
      <c r="AC599" s="42" t="s">
        <v>2917</v>
      </c>
      <c r="AD599">
        <v>0</v>
      </c>
      <c r="AE599" t="s">
        <v>932</v>
      </c>
      <c r="AF599">
        <v>0</v>
      </c>
      <c r="AI599" t="s">
        <v>933</v>
      </c>
      <c r="AJ599" t="s">
        <v>934</v>
      </c>
      <c r="AM599" t="s">
        <v>935</v>
      </c>
      <c r="AN599" t="s">
        <v>936</v>
      </c>
      <c r="AP599">
        <v>0</v>
      </c>
      <c r="AQ599">
        <v>0</v>
      </c>
      <c r="AS599">
        <v>466.78</v>
      </c>
      <c r="AT599" s="47">
        <f>VLOOKUP(A599,'[1]NOMENCLATURE 2801'!$B$1:$V$3418,20,FALSE)</f>
        <v>542.09999999999991</v>
      </c>
      <c r="AU599" s="48">
        <f>VLOOKUP(A599,'[1]NOMENCLATURE 2801'!$B$1:$V$3418,21,FALSE)</f>
        <v>518.4</v>
      </c>
      <c r="AV599" s="48"/>
      <c r="AW599" s="48"/>
      <c r="AX599">
        <v>2</v>
      </c>
      <c r="AY599">
        <v>0</v>
      </c>
      <c r="AZ599">
        <v>1</v>
      </c>
      <c r="BB599">
        <v>1</v>
      </c>
      <c r="BC599">
        <v>1</v>
      </c>
      <c r="BD599">
        <v>1</v>
      </c>
      <c r="BE599">
        <v>1</v>
      </c>
      <c r="BF599">
        <v>1</v>
      </c>
      <c r="BK599" s="43">
        <f t="shared" si="169"/>
        <v>0.11058742876729939</v>
      </c>
      <c r="BL599"/>
      <c r="BM599" s="45">
        <f t="shared" si="175"/>
        <v>1.4999999999999998</v>
      </c>
      <c r="BN599" s="48">
        <f t="shared" si="176"/>
        <v>1.4344216934144991</v>
      </c>
      <c r="BO599">
        <v>1</v>
      </c>
      <c r="BP599">
        <f>VLOOKUP(A599,'[1]Synthèse ventes 2021'!$A$1:$C$457,3,FALSE)</f>
        <v>61</v>
      </c>
      <c r="BQ599">
        <f t="shared" si="170"/>
        <v>26013.571999999996</v>
      </c>
      <c r="BR599">
        <f t="shared" si="171"/>
        <v>37314.431999999993</v>
      </c>
      <c r="BS599">
        <f t="shared" si="172"/>
        <v>11300.859999999997</v>
      </c>
      <c r="BT599">
        <v>560.14</v>
      </c>
      <c r="BV599">
        <v>1</v>
      </c>
      <c r="BW599">
        <v>324</v>
      </c>
      <c r="CB599">
        <v>100</v>
      </c>
      <c r="CC599">
        <v>100</v>
      </c>
      <c r="CD599" t="s">
        <v>946</v>
      </c>
      <c r="CE599">
        <v>0</v>
      </c>
      <c r="CI599">
        <v>0</v>
      </c>
      <c r="CJ599">
        <v>0</v>
      </c>
      <c r="CM599">
        <v>0</v>
      </c>
      <c r="CO599">
        <v>0</v>
      </c>
      <c r="CP599">
        <v>0</v>
      </c>
      <c r="CQ599">
        <v>0</v>
      </c>
      <c r="CT599">
        <v>0</v>
      </c>
      <c r="CU599">
        <v>0</v>
      </c>
      <c r="CV599">
        <v>0</v>
      </c>
      <c r="CW599">
        <f>VLOOKUP(A599,'[1]NOUVEAUX TARIFS'!$A$1:$E$467,5,FALSE)</f>
        <v>518.4</v>
      </c>
    </row>
    <row r="600" spans="1:101">
      <c r="A600" t="s">
        <v>2511</v>
      </c>
      <c r="C600" t="e">
        <f>VLOOKUP(A600,'[1]PRIX D''ACHAT A JOUR'!$A$1:$C$477,3,FALSE)</f>
        <v>#N/A</v>
      </c>
      <c r="D600" t="s">
        <v>2512</v>
      </c>
      <c r="E600">
        <v>12</v>
      </c>
      <c r="F600" t="s">
        <v>1207</v>
      </c>
      <c r="G600">
        <v>3</v>
      </c>
      <c r="H600" t="s">
        <v>1618</v>
      </c>
      <c r="I600" t="s">
        <v>2094</v>
      </c>
      <c r="J600" t="s">
        <v>2095</v>
      </c>
      <c r="M600" t="s">
        <v>943</v>
      </c>
      <c r="N600" t="s">
        <v>944</v>
      </c>
      <c r="O600" t="s">
        <v>945</v>
      </c>
      <c r="Q600">
        <v>1</v>
      </c>
      <c r="R600">
        <v>0</v>
      </c>
      <c r="S600" s="36" t="e">
        <f>VLOOKUP(N600,'[1]Stock définitif au 31122021'!$A$3:$G$422,5,FALSE)</f>
        <v>#N/A</v>
      </c>
      <c r="T600" s="36" t="e">
        <f>VLOOKUP(N600,'[1]Stock définitif au 31122021'!$A$3:$G$422,6,FALSE)</f>
        <v>#N/A</v>
      </c>
      <c r="U600" s="36" t="e">
        <f>VLOOKUP(N600,'[1]Stock définitif au 31122021'!$A$3:$G$422,3,FALSE)</f>
        <v>#N/A</v>
      </c>
      <c r="V600" s="36" t="s">
        <v>2924</v>
      </c>
      <c r="W600">
        <f>VLOOKUP(A600,'[1]EXPORT ARTICLES 03012022'!$A$1:$R$883,18,FALSE)</f>
        <v>0</v>
      </c>
      <c r="X600" s="45">
        <f>VLOOKUP(A600,'[1]NOMENCLATURE 2801'!$B$1:$P$3420,14,FALSE)</f>
        <v>338.55810000000002</v>
      </c>
      <c r="Y600" s="46">
        <v>0</v>
      </c>
      <c r="Z600" s="46"/>
      <c r="AB600" s="42">
        <f>VLOOKUP(A600,'[1]NOMENCLATURE 2801'!$B$1:$P$3420,15,FALSE)</f>
        <v>342.94580000000002</v>
      </c>
      <c r="AC600" s="42" t="s">
        <v>2917</v>
      </c>
      <c r="AD600">
        <v>0</v>
      </c>
      <c r="AE600" t="s">
        <v>932</v>
      </c>
      <c r="AF600">
        <v>0</v>
      </c>
      <c r="AI600" t="s">
        <v>933</v>
      </c>
      <c r="AJ600" t="s">
        <v>934</v>
      </c>
      <c r="AM600" t="s">
        <v>935</v>
      </c>
      <c r="AN600" t="s">
        <v>936</v>
      </c>
      <c r="AP600">
        <v>0</v>
      </c>
      <c r="AQ600">
        <v>0</v>
      </c>
      <c r="AS600">
        <v>600</v>
      </c>
      <c r="AT600" s="47">
        <f>VLOOKUP(A600,'[1]NOMENCLATURE 2801'!$B$1:$V$3418,20,FALSE)</f>
        <v>520.10862500000007</v>
      </c>
      <c r="AU600" s="48">
        <f>VLOOKUP(A600,'[1]NOMENCLATURE 2801'!$B$1:$V$3418,21,FALSE)</f>
        <v>526.01729999999998</v>
      </c>
      <c r="AV600" s="48"/>
      <c r="AW600" s="48"/>
      <c r="AX600">
        <v>3</v>
      </c>
      <c r="AY600">
        <v>0</v>
      </c>
      <c r="AZ600">
        <v>1</v>
      </c>
      <c r="BK600" s="43">
        <f t="shared" si="169"/>
        <v>-0.12330450000000004</v>
      </c>
      <c r="BL600"/>
      <c r="BM600" s="45">
        <f t="shared" si="175"/>
        <v>1.5362462897800999</v>
      </c>
      <c r="BN600" s="48">
        <f t="shared" si="176"/>
        <v>1.5338205045811901</v>
      </c>
      <c r="BO600"/>
      <c r="BP600">
        <f>VLOOKUP(A600,'[1]Synthèse ventes 2021'!$A$1:$C$457,3,FALSE)</f>
        <v>1</v>
      </c>
      <c r="BQ600">
        <f t="shared" si="170"/>
        <v>404.67604399999999</v>
      </c>
      <c r="BR600">
        <f t="shared" si="171"/>
        <v>620.70041399999991</v>
      </c>
      <c r="BS600">
        <f t="shared" si="172"/>
        <v>216.02436999999992</v>
      </c>
      <c r="BT600">
        <v>720</v>
      </c>
      <c r="BV600">
        <v>1</v>
      </c>
      <c r="CB600">
        <v>100</v>
      </c>
      <c r="CC600">
        <v>100</v>
      </c>
      <c r="CD600" t="s">
        <v>1361</v>
      </c>
      <c r="CE600">
        <v>0</v>
      </c>
      <c r="CI600">
        <v>0</v>
      </c>
      <c r="CJ600">
        <v>0</v>
      </c>
      <c r="CM600">
        <v>0</v>
      </c>
      <c r="CO600">
        <v>0</v>
      </c>
      <c r="CP600">
        <v>0</v>
      </c>
      <c r="CQ600">
        <v>0</v>
      </c>
      <c r="CT600">
        <v>1</v>
      </c>
      <c r="CU600">
        <v>0</v>
      </c>
      <c r="CV600">
        <v>0</v>
      </c>
      <c r="CW600" t="e">
        <f>VLOOKUP(A600,'[1]NOUVEAUX TARIFS'!$A$1:$E$467,5,FALSE)</f>
        <v>#N/A</v>
      </c>
    </row>
    <row r="601" spans="1:101">
      <c r="A601" t="s">
        <v>242</v>
      </c>
      <c r="C601" t="e">
        <f>VLOOKUP(A601,'[1]PRIX D''ACHAT A JOUR'!$A$1:$C$477,3,FALSE)</f>
        <v>#N/A</v>
      </c>
      <c r="D601" t="s">
        <v>243</v>
      </c>
      <c r="E601">
        <v>5</v>
      </c>
      <c r="F601" t="s">
        <v>927</v>
      </c>
      <c r="G601">
        <v>1</v>
      </c>
      <c r="H601" t="s">
        <v>927</v>
      </c>
      <c r="I601" t="s">
        <v>1687</v>
      </c>
      <c r="J601" t="s">
        <v>1688</v>
      </c>
      <c r="K601">
        <v>1</v>
      </c>
      <c r="L601" t="s">
        <v>949</v>
      </c>
      <c r="M601" t="s">
        <v>943</v>
      </c>
      <c r="N601" t="s">
        <v>944</v>
      </c>
      <c r="O601" t="s">
        <v>945</v>
      </c>
      <c r="Q601">
        <v>1</v>
      </c>
      <c r="R601">
        <v>0</v>
      </c>
      <c r="S601" s="36" t="e">
        <f>VLOOKUP(N601,'[1]Stock définitif au 31122021'!$A$3:$G$422,5,FALSE)</f>
        <v>#N/A</v>
      </c>
      <c r="T601" s="36" t="e">
        <f>VLOOKUP(N601,'[1]Stock définitif au 31122021'!$A$3:$G$422,6,FALSE)</f>
        <v>#N/A</v>
      </c>
      <c r="U601" s="36" t="e">
        <f>VLOOKUP(N601,'[1]Stock définitif au 31122021'!$A$3:$G$422,3,FALSE)</f>
        <v>#N/A</v>
      </c>
      <c r="V601" s="36" t="s">
        <v>2924</v>
      </c>
      <c r="W601">
        <f>VLOOKUP(A601,'[1]EXPORT ARTICLES 03012022'!$A$1:$R$883,18,FALSE)</f>
        <v>0</v>
      </c>
      <c r="X601" s="45">
        <f>VLOOKUP(A601,'[1]NOMENCLATURE 2801'!$B$1:$P$3420,14,FALSE)</f>
        <v>350.4</v>
      </c>
      <c r="Y601" s="46">
        <v>0</v>
      </c>
      <c r="Z601" s="46"/>
      <c r="AB601" s="42">
        <f>VLOOKUP(A601,'[1]NOMENCLATURE 2801'!$B$1:$P$3420,15,FALSE)</f>
        <v>349.15999999999997</v>
      </c>
      <c r="AC601" s="42" t="s">
        <v>2917</v>
      </c>
      <c r="AD601">
        <v>0</v>
      </c>
      <c r="AE601" t="s">
        <v>932</v>
      </c>
      <c r="AF601">
        <v>0</v>
      </c>
      <c r="AI601" t="s">
        <v>933</v>
      </c>
      <c r="AJ601" t="s">
        <v>934</v>
      </c>
      <c r="AM601" t="s">
        <v>935</v>
      </c>
      <c r="AN601" t="s">
        <v>936</v>
      </c>
      <c r="AP601">
        <v>0</v>
      </c>
      <c r="AQ601">
        <v>0</v>
      </c>
      <c r="AS601">
        <v>530.41999999999996</v>
      </c>
      <c r="AT601" s="47">
        <f>VLOOKUP(A601,'[1]NOMENCLATURE 2801'!$B$1:$V$3418,20,FALSE)</f>
        <v>530.45499999999993</v>
      </c>
      <c r="AU601" s="48">
        <f>VLOOKUP(A601,'[1]NOMENCLATURE 2801'!$B$1:$V$3418,21,FALSE)</f>
        <v>527.66499999999996</v>
      </c>
      <c r="AV601" s="48">
        <f>VLOOKUP(A601,'STEEVE RESTITUTION'!$A$3:$F$484,6,FALSE)</f>
        <v>530.42000000000007</v>
      </c>
      <c r="AW601" s="48">
        <f t="shared" si="174"/>
        <v>-2.7550000000001091</v>
      </c>
      <c r="AX601">
        <v>2</v>
      </c>
      <c r="AY601">
        <v>0</v>
      </c>
      <c r="AZ601">
        <v>1</v>
      </c>
      <c r="BK601" s="43">
        <f t="shared" si="169"/>
        <v>-5.1939972097582963E-3</v>
      </c>
      <c r="BL601"/>
      <c r="BM601" s="45">
        <f t="shared" si="175"/>
        <v>1.5138555936073059</v>
      </c>
      <c r="BN601" s="48">
        <f t="shared" si="176"/>
        <v>1.5112412647496849</v>
      </c>
      <c r="BO601"/>
      <c r="BP601">
        <f>VLOOKUP(A601,'[1]Synthèse ventes 2021'!$A$1:$C$457,3,FALSE)</f>
        <v>267</v>
      </c>
      <c r="BQ601">
        <f t="shared" si="170"/>
        <v>110006.34959999997</v>
      </c>
      <c r="BR601">
        <f t="shared" si="171"/>
        <v>166246.13489999998</v>
      </c>
      <c r="BS601">
        <f t="shared" si="172"/>
        <v>56239.785300000003</v>
      </c>
      <c r="BT601">
        <v>636.5</v>
      </c>
      <c r="BV601">
        <v>1</v>
      </c>
      <c r="BW601">
        <v>546</v>
      </c>
      <c r="CB601">
        <v>100</v>
      </c>
      <c r="CC601">
        <v>100</v>
      </c>
      <c r="CD601" t="s">
        <v>1361</v>
      </c>
      <c r="CE601">
        <v>0</v>
      </c>
      <c r="CI601">
        <v>0</v>
      </c>
      <c r="CJ601">
        <v>0</v>
      </c>
      <c r="CM601">
        <v>0</v>
      </c>
      <c r="CO601">
        <v>0</v>
      </c>
      <c r="CP601">
        <v>0</v>
      </c>
      <c r="CQ601">
        <v>0</v>
      </c>
      <c r="CT601">
        <v>1</v>
      </c>
      <c r="CU601">
        <v>0</v>
      </c>
      <c r="CV601">
        <v>0</v>
      </c>
      <c r="CW601">
        <f>VLOOKUP(A601,'[1]NOUVEAUX TARIFS'!$A$1:$E$467,5,FALSE)</f>
        <v>530.42000000000007</v>
      </c>
    </row>
    <row r="602" spans="1:101">
      <c r="A602" t="s">
        <v>281</v>
      </c>
      <c r="C602" t="e">
        <f>VLOOKUP(A602,'[1]PRIX D''ACHAT A JOUR'!$A$1:$C$477,3,FALSE)</f>
        <v>#N/A</v>
      </c>
      <c r="D602" t="s">
        <v>1322</v>
      </c>
      <c r="E602">
        <v>1</v>
      </c>
      <c r="F602" t="s">
        <v>975</v>
      </c>
      <c r="G602">
        <v>2</v>
      </c>
      <c r="H602" t="s">
        <v>975</v>
      </c>
      <c r="I602" t="s">
        <v>1084</v>
      </c>
      <c r="J602" t="s">
        <v>1085</v>
      </c>
      <c r="K602">
        <v>2</v>
      </c>
      <c r="L602" t="s">
        <v>1319</v>
      </c>
      <c r="M602" t="s">
        <v>943</v>
      </c>
      <c r="N602" t="s">
        <v>944</v>
      </c>
      <c r="O602" t="s">
        <v>945</v>
      </c>
      <c r="Q602">
        <v>1</v>
      </c>
      <c r="R602">
        <v>0</v>
      </c>
      <c r="S602" s="36" t="e">
        <f>VLOOKUP(N602,'[1]Stock définitif au 31122021'!$A$3:$G$422,5,FALSE)</f>
        <v>#N/A</v>
      </c>
      <c r="T602" s="36" t="e">
        <f>VLOOKUP(N602,'[1]Stock définitif au 31122021'!$A$3:$G$422,6,FALSE)</f>
        <v>#N/A</v>
      </c>
      <c r="U602" s="36" t="e">
        <f>VLOOKUP(N602,'[1]Stock définitif au 31122021'!$A$3:$G$422,3,FALSE)</f>
        <v>#N/A</v>
      </c>
      <c r="V602">
        <v>0</v>
      </c>
      <c r="W602">
        <f>VLOOKUP(A602,'[1]EXPORT ARTICLES 03012022'!$A$1:$R$883,18,FALSE)</f>
        <v>0</v>
      </c>
      <c r="X602" s="45">
        <f>VLOOKUP(A602,'[1]NOMENCLATURE 2801'!$B$1:$P$3420,14,FALSE)</f>
        <v>326.94</v>
      </c>
      <c r="Y602" s="46">
        <v>0</v>
      </c>
      <c r="Z602" s="46"/>
      <c r="AB602" s="42">
        <f>VLOOKUP(A602,'[1]NOMENCLATURE 2801'!$B$1:$P$3420,15,FALSE)</f>
        <v>406.3125</v>
      </c>
      <c r="AC602" s="42" t="s">
        <v>2917</v>
      </c>
      <c r="AD602">
        <v>0</v>
      </c>
      <c r="AE602" t="s">
        <v>932</v>
      </c>
      <c r="AF602">
        <v>0</v>
      </c>
      <c r="AI602" t="s">
        <v>933</v>
      </c>
      <c r="AJ602" t="s">
        <v>934</v>
      </c>
      <c r="AM602" t="s">
        <v>935</v>
      </c>
      <c r="AN602" t="s">
        <v>936</v>
      </c>
      <c r="AO602">
        <v>1</v>
      </c>
      <c r="AP602">
        <v>0</v>
      </c>
      <c r="AQ602">
        <v>0</v>
      </c>
      <c r="AS602">
        <v>466.16</v>
      </c>
      <c r="AT602" s="47">
        <f>VLOOKUP(A602,'[1]NOMENCLATURE 2801'!$B$1:$V$3418,20,FALSE)</f>
        <v>436.43670000000003</v>
      </c>
      <c r="AU602" s="48">
        <f>VLOOKUP(A602,'[1]NOMENCLATURE 2801'!$B$1:$V$3418,21,FALSE)</f>
        <v>542.00212499999998</v>
      </c>
      <c r="AV602" s="48"/>
      <c r="AW602" s="48"/>
      <c r="AX602">
        <v>2</v>
      </c>
      <c r="AY602">
        <v>0</v>
      </c>
      <c r="AZ602">
        <v>1</v>
      </c>
      <c r="BB602">
        <v>1</v>
      </c>
      <c r="BC602">
        <v>1</v>
      </c>
      <c r="BD602">
        <v>1</v>
      </c>
      <c r="BE602">
        <v>1</v>
      </c>
      <c r="BF602">
        <v>1</v>
      </c>
      <c r="BK602" s="43">
        <f t="shared" si="169"/>
        <v>0.16269548009267193</v>
      </c>
      <c r="BL602"/>
      <c r="BM602" s="45">
        <f t="shared" si="175"/>
        <v>1.3349137456414022</v>
      </c>
      <c r="BN602" s="48">
        <f t="shared" si="176"/>
        <v>1.3339538532533455</v>
      </c>
      <c r="BO602">
        <v>1</v>
      </c>
      <c r="BP602">
        <f>VLOOKUP(A602,'[1]Synthèse ventes 2021'!$A$1:$C$457,3,FALSE)</f>
        <v>37</v>
      </c>
      <c r="BQ602">
        <f t="shared" si="170"/>
        <v>17739.603749999998</v>
      </c>
      <c r="BR602">
        <f t="shared" si="171"/>
        <v>23663.812777499996</v>
      </c>
      <c r="BS602">
        <f t="shared" si="172"/>
        <v>5924.2090274999973</v>
      </c>
      <c r="BT602">
        <v>559.39</v>
      </c>
      <c r="BV602">
        <v>1</v>
      </c>
      <c r="BW602">
        <v>198</v>
      </c>
      <c r="CB602">
        <v>100</v>
      </c>
      <c r="CC602">
        <v>100</v>
      </c>
      <c r="CD602" t="s">
        <v>946</v>
      </c>
      <c r="CE602">
        <v>0</v>
      </c>
      <c r="CI602">
        <v>0</v>
      </c>
      <c r="CJ602">
        <v>0</v>
      </c>
      <c r="CM602">
        <v>0</v>
      </c>
      <c r="CO602">
        <v>0</v>
      </c>
      <c r="CP602">
        <v>0</v>
      </c>
      <c r="CQ602">
        <v>0</v>
      </c>
      <c r="CT602">
        <v>0</v>
      </c>
      <c r="CU602">
        <v>0</v>
      </c>
      <c r="CV602">
        <v>0</v>
      </c>
      <c r="CW602">
        <f>VLOOKUP(A602,'[1]NOUVEAUX TARIFS'!$A$1:$E$467,5,FALSE)</f>
        <v>542.00212499999998</v>
      </c>
    </row>
    <row r="603" spans="1:101">
      <c r="A603" t="s">
        <v>240</v>
      </c>
      <c r="C603" t="e">
        <f>VLOOKUP(A603,'[1]PRIX D''ACHAT A JOUR'!$A$1:$C$477,3,FALSE)</f>
        <v>#N/A</v>
      </c>
      <c r="D603" t="s">
        <v>241</v>
      </c>
      <c r="E603">
        <v>5</v>
      </c>
      <c r="F603" t="s">
        <v>927</v>
      </c>
      <c r="G603">
        <v>5</v>
      </c>
      <c r="H603" t="s">
        <v>1222</v>
      </c>
      <c r="I603" t="s">
        <v>1687</v>
      </c>
      <c r="J603" t="s">
        <v>1688</v>
      </c>
      <c r="K603">
        <v>1</v>
      </c>
      <c r="L603" t="s">
        <v>949</v>
      </c>
      <c r="M603" t="s">
        <v>943</v>
      </c>
      <c r="N603" t="s">
        <v>944</v>
      </c>
      <c r="O603" t="s">
        <v>945</v>
      </c>
      <c r="Q603">
        <v>1</v>
      </c>
      <c r="R603">
        <v>0</v>
      </c>
      <c r="S603" s="36" t="e">
        <f>VLOOKUP(N603,'[1]Stock définitif au 31122021'!$A$3:$G$422,5,FALSE)</f>
        <v>#N/A</v>
      </c>
      <c r="T603" s="36" t="e">
        <f>VLOOKUP(N603,'[1]Stock définitif au 31122021'!$A$3:$G$422,6,FALSE)</f>
        <v>#N/A</v>
      </c>
      <c r="U603" s="36" t="e">
        <f>VLOOKUP(N603,'[1]Stock définitif au 31122021'!$A$3:$G$422,3,FALSE)</f>
        <v>#N/A</v>
      </c>
      <c r="V603" s="36" t="s">
        <v>2924</v>
      </c>
      <c r="W603">
        <f>VLOOKUP(A603,'[1]EXPORT ARTICLES 03012022'!$A$1:$R$883,18,FALSE)</f>
        <v>0</v>
      </c>
      <c r="X603" s="45">
        <f>VLOOKUP(A603,'[1]NOMENCLATURE 2801'!$B$1:$P$3420,14,FALSE)</f>
        <v>355.45160000000004</v>
      </c>
      <c r="Y603" s="46">
        <v>0</v>
      </c>
      <c r="Z603" s="46"/>
      <c r="AB603" s="42">
        <f>VLOOKUP(A603,'[1]NOMENCLATURE 2801'!$B$1:$P$3420,15,FALSE)</f>
        <v>368.98509999999999</v>
      </c>
      <c r="AC603" s="42" t="s">
        <v>2917</v>
      </c>
      <c r="AD603">
        <v>0</v>
      </c>
      <c r="AE603" t="s">
        <v>932</v>
      </c>
      <c r="AF603">
        <v>0</v>
      </c>
      <c r="AI603" t="s">
        <v>933</v>
      </c>
      <c r="AJ603" t="s">
        <v>934</v>
      </c>
      <c r="AM603" t="s">
        <v>935</v>
      </c>
      <c r="AN603" t="s">
        <v>936</v>
      </c>
      <c r="AP603">
        <v>0</v>
      </c>
      <c r="AQ603">
        <v>0</v>
      </c>
      <c r="AS603">
        <v>526.41</v>
      </c>
      <c r="AT603" s="47">
        <f>VLOOKUP(A603,'[1]NOMENCLATURE 2801'!$B$1:$V$3418,20,FALSE)</f>
        <v>537.93199499999992</v>
      </c>
      <c r="AU603" s="48">
        <f>VLOOKUP(A603,'[1]NOMENCLATURE 2801'!$B$1:$V$3418,21,FALSE)</f>
        <v>556.35453999999993</v>
      </c>
      <c r="AV603" s="48"/>
      <c r="AW603" s="48"/>
      <c r="AX603">
        <v>2</v>
      </c>
      <c r="AY603">
        <v>0</v>
      </c>
      <c r="AZ603">
        <v>1</v>
      </c>
      <c r="BK603" s="43">
        <f t="shared" si="169"/>
        <v>5.6884443684580392E-2</v>
      </c>
      <c r="BL603"/>
      <c r="BM603" s="45">
        <f t="shared" si="175"/>
        <v>1.5133762093066956</v>
      </c>
      <c r="BN603" s="48">
        <f t="shared" si="176"/>
        <v>1.5077967646932082</v>
      </c>
      <c r="BO603"/>
      <c r="BP603">
        <f>VLOOKUP(A603,'[1]Synthèse ventes 2021'!$A$1:$C$457,3,FALSE)</f>
        <v>171</v>
      </c>
      <c r="BQ603">
        <f t="shared" si="170"/>
        <v>74453.813477999996</v>
      </c>
      <c r="BR603">
        <f t="shared" si="171"/>
        <v>112261.21908119998</v>
      </c>
      <c r="BS603">
        <f t="shared" si="172"/>
        <v>37807.405603199979</v>
      </c>
      <c r="BT603">
        <v>631.69000000000005</v>
      </c>
      <c r="BV603">
        <v>1</v>
      </c>
      <c r="BW603">
        <v>459</v>
      </c>
      <c r="CB603">
        <v>100</v>
      </c>
      <c r="CC603">
        <v>100</v>
      </c>
      <c r="CD603" t="s">
        <v>1361</v>
      </c>
      <c r="CE603">
        <v>0</v>
      </c>
      <c r="CI603">
        <v>0</v>
      </c>
      <c r="CJ603">
        <v>0</v>
      </c>
      <c r="CM603">
        <v>0</v>
      </c>
      <c r="CO603">
        <v>0</v>
      </c>
      <c r="CP603">
        <v>0</v>
      </c>
      <c r="CQ603">
        <v>0</v>
      </c>
      <c r="CT603">
        <v>1</v>
      </c>
      <c r="CU603">
        <v>0</v>
      </c>
      <c r="CV603">
        <v>0</v>
      </c>
      <c r="CW603">
        <f>VLOOKUP(A603,'[1]NOUVEAUX TARIFS'!$A$1:$E$467,5,FALSE)</f>
        <v>556.35453999999993</v>
      </c>
    </row>
    <row r="604" spans="1:101" hidden="1">
      <c r="A604" t="s">
        <v>2100</v>
      </c>
      <c r="C604" t="e">
        <f>VLOOKUP(A604,'[1]PRIX D''ACHAT A JOUR'!$A$1:$C$477,3,FALSE)</f>
        <v>#N/A</v>
      </c>
      <c r="D604" t="s">
        <v>148</v>
      </c>
      <c r="E604">
        <v>12</v>
      </c>
      <c r="F604" t="s">
        <v>1207</v>
      </c>
      <c r="G604">
        <v>3</v>
      </c>
      <c r="H604" t="s">
        <v>1618</v>
      </c>
      <c r="I604" t="s">
        <v>2094</v>
      </c>
      <c r="J604" t="s">
        <v>2095</v>
      </c>
      <c r="M604" t="s">
        <v>943</v>
      </c>
      <c r="N604" t="s">
        <v>944</v>
      </c>
      <c r="O604" t="s">
        <v>945</v>
      </c>
      <c r="Q604">
        <v>1</v>
      </c>
      <c r="R604">
        <v>0</v>
      </c>
      <c r="S604" s="36" t="e">
        <f>VLOOKUP(N604,'[1]Stock définitif au 31122021'!$A$3:$G$422,5,FALSE)</f>
        <v>#N/A</v>
      </c>
      <c r="T604" s="36" t="e">
        <f>VLOOKUP(N604,'[1]Stock définitif au 31122021'!$A$3:$G$422,6,FALSE)</f>
        <v>#N/A</v>
      </c>
      <c r="U604" s="36" t="e">
        <f>VLOOKUP(N604,'[1]Stock définitif au 31122021'!$A$3:$G$422,3,FALSE)</f>
        <v>#N/A</v>
      </c>
      <c r="V604">
        <v>0</v>
      </c>
      <c r="W604">
        <f>VLOOKUP(A604,'[1]EXPORT ARTICLES 03012022'!$A$1:$R$883,18,FALSE)</f>
        <v>0</v>
      </c>
      <c r="X604" s="45" t="e">
        <f>VLOOKUP(A604,'[1]PRIX D''ACHAT A JOUR'!$A$1:$G$477,7,FALSE)</f>
        <v>#N/A</v>
      </c>
      <c r="Y604" s="46">
        <v>0</v>
      </c>
      <c r="Z604" s="46"/>
      <c r="AB604" s="42" t="e">
        <f>VLOOKUP(A604,'[1]PRIX D''ACHAT A JOUR'!$A$1:$J$477,10,FALSE)</f>
        <v>#N/A</v>
      </c>
      <c r="AC604" s="48"/>
      <c r="AD604">
        <v>0</v>
      </c>
      <c r="AE604" t="s">
        <v>932</v>
      </c>
      <c r="AF604">
        <v>0</v>
      </c>
      <c r="AI604" t="s">
        <v>933</v>
      </c>
      <c r="AJ604" t="s">
        <v>934</v>
      </c>
      <c r="AM604" t="s">
        <v>935</v>
      </c>
      <c r="AN604" t="s">
        <v>936</v>
      </c>
      <c r="AP604">
        <v>0</v>
      </c>
      <c r="AQ604">
        <v>0</v>
      </c>
      <c r="AS604">
        <v>0</v>
      </c>
      <c r="AT604" s="47" t="e">
        <f>X604*BM604</f>
        <v>#N/A</v>
      </c>
      <c r="AU604" s="48" t="e">
        <f>AB604*BN604</f>
        <v>#N/A</v>
      </c>
      <c r="AV604" s="48"/>
      <c r="AW604" s="48"/>
      <c r="AX604">
        <v>2</v>
      </c>
      <c r="AY604">
        <v>0</v>
      </c>
      <c r="AZ604">
        <v>1</v>
      </c>
      <c r="BK604" s="43" t="e">
        <f t="shared" si="169"/>
        <v>#N/A</v>
      </c>
      <c r="BL604" s="9">
        <v>0</v>
      </c>
      <c r="BM604" s="45"/>
      <c r="BN604" s="48"/>
      <c r="BO604">
        <v>1</v>
      </c>
      <c r="BP604">
        <f>VLOOKUP(A604,'[1]Synthèse ventes 2021'!$A$1:$C$457,3,FALSE)</f>
        <v>1</v>
      </c>
      <c r="BQ604"/>
      <c r="BR604"/>
      <c r="BS604"/>
      <c r="BT604">
        <v>0</v>
      </c>
      <c r="CB604">
        <v>100</v>
      </c>
      <c r="CC604">
        <v>100</v>
      </c>
      <c r="CD604" t="s">
        <v>960</v>
      </c>
      <c r="CE604">
        <v>0</v>
      </c>
      <c r="CI604">
        <v>0</v>
      </c>
      <c r="CJ604">
        <v>0</v>
      </c>
      <c r="CM604">
        <v>0</v>
      </c>
      <c r="CO604">
        <v>0</v>
      </c>
      <c r="CP604">
        <v>0</v>
      </c>
      <c r="CQ604">
        <v>0</v>
      </c>
      <c r="CT604">
        <v>0</v>
      </c>
      <c r="CU604">
        <v>0</v>
      </c>
      <c r="CV604">
        <v>0</v>
      </c>
      <c r="CW604" t="e">
        <f>VLOOKUP(A604,'[1]NOUVEAUX TARIFS'!$A$1:$E$467,5,FALSE)</f>
        <v>#N/A</v>
      </c>
    </row>
    <row r="605" spans="1:101" hidden="1">
      <c r="A605" t="s">
        <v>2101</v>
      </c>
      <c r="C605" t="e">
        <f>VLOOKUP(A605,'[1]PRIX D''ACHAT A JOUR'!$A$1:$C$477,3,FALSE)</f>
        <v>#N/A</v>
      </c>
      <c r="D605" t="s">
        <v>2102</v>
      </c>
      <c r="E605">
        <v>12</v>
      </c>
      <c r="F605" t="s">
        <v>1207</v>
      </c>
      <c r="G605">
        <v>3</v>
      </c>
      <c r="H605" t="s">
        <v>1618</v>
      </c>
      <c r="I605" t="s">
        <v>2094</v>
      </c>
      <c r="J605" t="s">
        <v>2095</v>
      </c>
      <c r="M605" t="s">
        <v>943</v>
      </c>
      <c r="N605" t="s">
        <v>944</v>
      </c>
      <c r="O605" t="s">
        <v>945</v>
      </c>
      <c r="Q605">
        <v>1</v>
      </c>
      <c r="R605">
        <v>0</v>
      </c>
      <c r="S605" s="36" t="e">
        <f>VLOOKUP(N605,'[1]Stock définitif au 31122021'!$A$3:$G$422,5,FALSE)</f>
        <v>#N/A</v>
      </c>
      <c r="T605" s="36" t="e">
        <f>VLOOKUP(N605,'[1]Stock définitif au 31122021'!$A$3:$G$422,6,FALSE)</f>
        <v>#N/A</v>
      </c>
      <c r="U605" s="36" t="e">
        <f>VLOOKUP(N605,'[1]Stock définitif au 31122021'!$A$3:$G$422,3,FALSE)</f>
        <v>#N/A</v>
      </c>
      <c r="V605">
        <v>0</v>
      </c>
      <c r="W605">
        <f>VLOOKUP(A605,'[1]EXPORT ARTICLES 03012022'!$A$1:$R$883,18,FALSE)</f>
        <v>0</v>
      </c>
      <c r="X605" s="45" t="e">
        <f>VLOOKUP(A605,'[1]PRIX D''ACHAT A JOUR'!$A$1:$G$477,7,FALSE)</f>
        <v>#N/A</v>
      </c>
      <c r="Y605" s="46">
        <v>0</v>
      </c>
      <c r="Z605" s="46"/>
      <c r="AB605" s="42" t="e">
        <f>VLOOKUP(A605,'[1]PRIX D''ACHAT A JOUR'!$A$1:$J$477,10,FALSE)</f>
        <v>#N/A</v>
      </c>
      <c r="AC605" s="48"/>
      <c r="AD605">
        <v>0</v>
      </c>
      <c r="AE605" t="s">
        <v>932</v>
      </c>
      <c r="AF605">
        <v>0</v>
      </c>
      <c r="AI605" t="s">
        <v>933</v>
      </c>
      <c r="AJ605" t="s">
        <v>934</v>
      </c>
      <c r="AM605" t="s">
        <v>935</v>
      </c>
      <c r="AN605" t="s">
        <v>936</v>
      </c>
      <c r="AP605">
        <v>0</v>
      </c>
      <c r="AQ605">
        <v>0</v>
      </c>
      <c r="AS605">
        <v>0</v>
      </c>
      <c r="AT605" s="47" t="e">
        <f>X605*BM605</f>
        <v>#N/A</v>
      </c>
      <c r="AU605" s="48" t="e">
        <f>AB605*BN605</f>
        <v>#N/A</v>
      </c>
      <c r="AV605" s="48"/>
      <c r="AW605" s="48"/>
      <c r="AX605">
        <v>2</v>
      </c>
      <c r="AY605">
        <v>0</v>
      </c>
      <c r="AZ605">
        <v>1</v>
      </c>
      <c r="BK605" s="43" t="e">
        <f t="shared" si="169"/>
        <v>#N/A</v>
      </c>
      <c r="BL605" s="9">
        <v>0</v>
      </c>
      <c r="BM605" s="45"/>
      <c r="BN605" s="48"/>
      <c r="BO605">
        <v>1</v>
      </c>
      <c r="BP605"/>
      <c r="BQ605" t="str">
        <f t="shared" ref="BQ605:BQ661" si="177">IF(BP605="","",BP605*AB605*1.18)</f>
        <v/>
      </c>
      <c r="BR605" t="str">
        <f t="shared" ref="BR605:BR661" si="178">IF(BP605="","",BP605*AU605*1.18)</f>
        <v/>
      </c>
      <c r="BS605" t="str">
        <f t="shared" ref="BS605:BS661" si="179">IF(BP605="","",BR605-BQ605)</f>
        <v/>
      </c>
      <c r="BT605">
        <v>0</v>
      </c>
      <c r="CB605">
        <v>100</v>
      </c>
      <c r="CC605">
        <v>100</v>
      </c>
      <c r="CD605" t="s">
        <v>960</v>
      </c>
      <c r="CE605">
        <v>0</v>
      </c>
      <c r="CI605">
        <v>0</v>
      </c>
      <c r="CJ605">
        <v>0</v>
      </c>
      <c r="CM605">
        <v>0</v>
      </c>
      <c r="CO605">
        <v>0</v>
      </c>
      <c r="CP605">
        <v>0</v>
      </c>
      <c r="CQ605">
        <v>0</v>
      </c>
      <c r="CT605">
        <v>0</v>
      </c>
      <c r="CU605">
        <v>0</v>
      </c>
      <c r="CV605">
        <v>0</v>
      </c>
      <c r="CW605" t="e">
        <f>VLOOKUP(A605,'[1]NOUVEAUX TARIFS'!$A$1:$E$467,5,FALSE)</f>
        <v>#N/A</v>
      </c>
    </row>
    <row r="606" spans="1:101">
      <c r="A606" t="s">
        <v>2505</v>
      </c>
      <c r="C606" t="str">
        <f>VLOOKUP(A606,'[1]PRIX D''ACHAT A JOUR'!$A$1:$C$477,3,FALSE)</f>
        <v>AS</v>
      </c>
      <c r="D606" t="s">
        <v>2506</v>
      </c>
      <c r="E606">
        <v>10</v>
      </c>
      <c r="F606" t="s">
        <v>938</v>
      </c>
      <c r="G606">
        <v>13</v>
      </c>
      <c r="H606" t="s">
        <v>955</v>
      </c>
      <c r="M606" t="s">
        <v>956</v>
      </c>
      <c r="N606" t="s">
        <v>2507</v>
      </c>
      <c r="O606" t="s">
        <v>2508</v>
      </c>
      <c r="P606">
        <v>1</v>
      </c>
      <c r="Q606">
        <v>1</v>
      </c>
      <c r="R606">
        <v>1</v>
      </c>
      <c r="S606" s="36" t="e">
        <f>VLOOKUP(N606,'[1]Stock définitif au 31122021'!$A$3:$G$422,5,FALSE)</f>
        <v>#N/A</v>
      </c>
      <c r="T606" s="36" t="e">
        <f>VLOOKUP(N606,'[1]Stock définitif au 31122021'!$A$3:$G$422,6,FALSE)</f>
        <v>#N/A</v>
      </c>
      <c r="U606" s="36" t="e">
        <f>VLOOKUP(N606,'[1]Stock définitif au 31122021'!$A$3:$G$422,3,FALSE)</f>
        <v>#N/A</v>
      </c>
      <c r="V606">
        <v>413.19</v>
      </c>
      <c r="W606">
        <f>VLOOKUP(A606,'[1]EXPORT ARTICLES 03012022'!$A$1:$R$883,18,FALSE)</f>
        <v>413.19</v>
      </c>
      <c r="X606" s="45">
        <f>VLOOKUP(A606,'[1]PRIX D''ACHAT A JOUR'!$A$1:$G$477,7,FALSE)</f>
        <v>413.19</v>
      </c>
      <c r="Y606" s="46"/>
      <c r="Z606" s="46"/>
      <c r="AA606" s="53">
        <v>0.04</v>
      </c>
      <c r="AB606" s="41">
        <f>X606*(1+AA606)</f>
        <v>429.7176</v>
      </c>
      <c r="AC606" s="42" t="s">
        <v>2917</v>
      </c>
      <c r="AD606">
        <v>413.19</v>
      </c>
      <c r="AE606" t="s">
        <v>932</v>
      </c>
      <c r="AF606">
        <v>0</v>
      </c>
      <c r="AI606" t="s">
        <v>933</v>
      </c>
      <c r="AJ606" t="s">
        <v>934</v>
      </c>
      <c r="AM606" t="s">
        <v>935</v>
      </c>
      <c r="AN606" t="s">
        <v>936</v>
      </c>
      <c r="AO606">
        <v>1</v>
      </c>
      <c r="AP606">
        <v>0</v>
      </c>
      <c r="AQ606">
        <v>0</v>
      </c>
      <c r="AS606">
        <v>537.14700000000005</v>
      </c>
      <c r="AT606" s="47">
        <f>X606*BM606</f>
        <v>549.54270000000008</v>
      </c>
      <c r="AU606" s="48">
        <f>AB606*BN606</f>
        <v>571.52440799999999</v>
      </c>
      <c r="AV606" s="48"/>
      <c r="AW606" s="48"/>
      <c r="AX606">
        <v>3</v>
      </c>
      <c r="AY606">
        <v>0</v>
      </c>
      <c r="BK606" s="43">
        <f t="shared" si="169"/>
        <v>6.399999999999989E-2</v>
      </c>
      <c r="BL606" s="9">
        <f>AS606/V606</f>
        <v>1.3</v>
      </c>
      <c r="BM606" s="45">
        <v>1.33</v>
      </c>
      <c r="BN606" s="48">
        <v>1.33</v>
      </c>
      <c r="BO606"/>
      <c r="BP606">
        <f>VLOOKUP(A606,'[1]Synthèse ventes 2021'!$A$1:$C$457,3,FALSE)</f>
        <v>3</v>
      </c>
      <c r="BQ606">
        <f t="shared" si="177"/>
        <v>1521.200304</v>
      </c>
      <c r="BR606">
        <f t="shared" si="178"/>
        <v>2023.1964043199998</v>
      </c>
      <c r="BS606">
        <f t="shared" si="179"/>
        <v>501.99610031999987</v>
      </c>
      <c r="BT606">
        <v>644.57600000000002</v>
      </c>
      <c r="BV606">
        <v>1</v>
      </c>
      <c r="CB606">
        <v>100</v>
      </c>
      <c r="CC606">
        <v>100</v>
      </c>
      <c r="CD606" t="s">
        <v>937</v>
      </c>
      <c r="CE606">
        <v>0</v>
      </c>
      <c r="CI606">
        <v>0</v>
      </c>
      <c r="CJ606">
        <v>0</v>
      </c>
      <c r="CM606">
        <v>0</v>
      </c>
      <c r="CO606">
        <v>0</v>
      </c>
      <c r="CP606">
        <v>0</v>
      </c>
      <c r="CQ606">
        <v>0</v>
      </c>
      <c r="CT606">
        <v>0</v>
      </c>
      <c r="CU606">
        <v>0</v>
      </c>
      <c r="CV606">
        <v>0</v>
      </c>
      <c r="CW606" t="e">
        <f>VLOOKUP(A606,'[1]NOUVEAUX TARIFS'!$A$1:$E$467,5,FALSE)</f>
        <v>#N/A</v>
      </c>
    </row>
    <row r="607" spans="1:101" hidden="1">
      <c r="A607" t="s">
        <v>2551</v>
      </c>
      <c r="C607" t="str">
        <f>VLOOKUP(A607,'[1]PRIX D''ACHAT A JOUR'!$A$1:$C$477,3,FALSE)</f>
        <v>AN</v>
      </c>
      <c r="D607" t="s">
        <v>2552</v>
      </c>
      <c r="E607">
        <v>9</v>
      </c>
      <c r="F607" t="s">
        <v>1222</v>
      </c>
      <c r="K607">
        <v>3</v>
      </c>
      <c r="L607" t="s">
        <v>1223</v>
      </c>
      <c r="M607" t="s">
        <v>986</v>
      </c>
      <c r="N607" t="s">
        <v>2551</v>
      </c>
      <c r="O607" t="s">
        <v>2552</v>
      </c>
      <c r="Q607">
        <v>1</v>
      </c>
      <c r="R607">
        <v>1</v>
      </c>
      <c r="S607" s="36" t="e">
        <f>VLOOKUP(N607,'[1]Stock définitif au 31122021'!$A$3:$G$422,5,FALSE)</f>
        <v>#N/A</v>
      </c>
      <c r="T607" s="36" t="e">
        <f>VLOOKUP(N607,'[1]Stock définitif au 31122021'!$A$3:$G$422,6,FALSE)</f>
        <v>#N/A</v>
      </c>
      <c r="U607" s="36" t="e">
        <f>VLOOKUP(N607,'[1]Stock définitif au 31122021'!$A$3:$G$422,3,FALSE)</f>
        <v>#N/A</v>
      </c>
      <c r="V607" s="36">
        <v>0</v>
      </c>
      <c r="W607" s="36">
        <f>VLOOKUP(A607,'[1]EXPORT ARTICLES 03012022'!$A$1:$R$883,18,FALSE)</f>
        <v>0</v>
      </c>
      <c r="X607" s="2">
        <f>VLOOKUP(A607,'[1]PRIX D''ACHAT A JOUR'!$A$1:$G$477,7,FALSE)</f>
        <v>134.29</v>
      </c>
      <c r="Y607" s="46"/>
      <c r="Z607" s="46"/>
      <c r="AA607" s="53">
        <v>7.0000000000000007E-2</v>
      </c>
      <c r="AB607" s="59">
        <f>VLOOKUP(A607,'[1]PRIX D''ACHAT A JOUR'!$A$1:$J$477,10,FALSE)</f>
        <v>145.03319999999999</v>
      </c>
      <c r="AC607" s="61" t="s">
        <v>2917</v>
      </c>
      <c r="AD607">
        <v>0</v>
      </c>
      <c r="AE607" t="s">
        <v>932</v>
      </c>
      <c r="AF607">
        <v>0</v>
      </c>
      <c r="AI607" t="s">
        <v>933</v>
      </c>
      <c r="AJ607" t="s">
        <v>934</v>
      </c>
      <c r="AM607" t="s">
        <v>935</v>
      </c>
      <c r="AN607" t="s">
        <v>936</v>
      </c>
      <c r="AP607">
        <v>0</v>
      </c>
      <c r="AQ607">
        <v>0</v>
      </c>
      <c r="AS607" s="56">
        <v>60</v>
      </c>
      <c r="AT607" s="54">
        <f>X607*BM607</f>
        <v>201.435</v>
      </c>
      <c r="AU607" s="42">
        <f>AB607*BN607</f>
        <v>217.5498</v>
      </c>
      <c r="AV607" s="48"/>
      <c r="AW607" s="48"/>
      <c r="AX607">
        <v>3</v>
      </c>
      <c r="AY607">
        <v>0</v>
      </c>
      <c r="BA607">
        <v>1</v>
      </c>
      <c r="BK607" s="43">
        <f t="shared" si="169"/>
        <v>2.6258300000000001</v>
      </c>
      <c r="BL607" s="36" t="e">
        <f>AS607/V607</f>
        <v>#DIV/0!</v>
      </c>
      <c r="BM607" s="2">
        <v>1.5</v>
      </c>
      <c r="BN607" s="42">
        <v>1.5</v>
      </c>
      <c r="BP607"/>
      <c r="BQ607" t="str">
        <f t="shared" si="177"/>
        <v/>
      </c>
      <c r="BR607" t="str">
        <f t="shared" si="178"/>
        <v/>
      </c>
      <c r="BS607" t="str">
        <f t="shared" si="179"/>
        <v/>
      </c>
      <c r="BT607">
        <v>72</v>
      </c>
      <c r="CB607">
        <v>100</v>
      </c>
      <c r="CC607">
        <v>100</v>
      </c>
      <c r="CD607" t="s">
        <v>951</v>
      </c>
      <c r="CE607">
        <v>0</v>
      </c>
      <c r="CI607">
        <v>0</v>
      </c>
      <c r="CJ607">
        <v>0</v>
      </c>
      <c r="CM607">
        <v>0</v>
      </c>
      <c r="CO607">
        <v>0</v>
      </c>
      <c r="CP607">
        <v>0</v>
      </c>
      <c r="CQ607">
        <v>0</v>
      </c>
      <c r="CT607">
        <v>0</v>
      </c>
      <c r="CU607">
        <v>0</v>
      </c>
      <c r="CV607">
        <v>0</v>
      </c>
      <c r="CW607" t="e">
        <f>VLOOKUP(A607,'[1]NOUVEAUX TARIFS'!$A$1:$E$467,5,FALSE)</f>
        <v>#N/A</v>
      </c>
    </row>
    <row r="608" spans="1:101" hidden="1">
      <c r="A608" t="s">
        <v>1662</v>
      </c>
      <c r="C608" t="str">
        <f>VLOOKUP(A608,'[1]PRIX D''ACHAT A JOUR'!$A$1:$C$477,3,FALSE)</f>
        <v>AN</v>
      </c>
      <c r="D608" t="s">
        <v>1663</v>
      </c>
      <c r="E608">
        <v>9</v>
      </c>
      <c r="F608" t="s">
        <v>1222</v>
      </c>
      <c r="K608">
        <v>3</v>
      </c>
      <c r="L608" t="s">
        <v>1223</v>
      </c>
      <c r="M608" t="s">
        <v>986</v>
      </c>
      <c r="N608" t="s">
        <v>1662</v>
      </c>
      <c r="O608" t="s">
        <v>1664</v>
      </c>
      <c r="Q608">
        <v>1</v>
      </c>
      <c r="R608">
        <v>1</v>
      </c>
      <c r="S608" s="36">
        <f>VLOOKUP(N608,'[1]Stock définitif au 31122021'!$A$3:$G$422,5,FALSE)</f>
        <v>10</v>
      </c>
      <c r="T608" s="36">
        <f>VLOOKUP(N608,'[1]Stock définitif au 31122021'!$A$3:$G$422,6,FALSE)</f>
        <v>48.57</v>
      </c>
      <c r="U608" s="36" t="str">
        <f>VLOOKUP(N608,'[1]Stock définitif au 31122021'!$A$3:$G$422,3,FALSE)</f>
        <v>AN</v>
      </c>
      <c r="V608" s="36">
        <v>0</v>
      </c>
      <c r="W608" s="36">
        <f>VLOOKUP(A608,'[1]EXPORT ARTICLES 03012022'!$A$1:$R$883,18,FALSE)</f>
        <v>0</v>
      </c>
      <c r="X608" s="2">
        <f>VLOOKUP(A608,'[1]PRIX D''ACHAT A JOUR'!$A$1:$G$477,7,FALSE)</f>
        <v>48.57</v>
      </c>
      <c r="Y608" s="46"/>
      <c r="Z608" s="46"/>
      <c r="AA608" s="53">
        <v>7.0000000000000007E-2</v>
      </c>
      <c r="AB608" s="59">
        <f>X608*(1+AA608)</f>
        <v>51.969900000000003</v>
      </c>
      <c r="AC608" s="61" t="s">
        <v>2917</v>
      </c>
      <c r="AD608">
        <v>0</v>
      </c>
      <c r="AE608" t="s">
        <v>932</v>
      </c>
      <c r="AF608">
        <v>0</v>
      </c>
      <c r="AI608" t="s">
        <v>933</v>
      </c>
      <c r="AJ608" t="s">
        <v>934</v>
      </c>
      <c r="AM608" t="s">
        <v>935</v>
      </c>
      <c r="AN608" t="s">
        <v>936</v>
      </c>
      <c r="AP608">
        <v>0</v>
      </c>
      <c r="AQ608">
        <v>0</v>
      </c>
      <c r="AS608" s="56">
        <v>28.7</v>
      </c>
      <c r="AT608" s="54">
        <f>X608*BM608</f>
        <v>0</v>
      </c>
      <c r="AU608" s="42">
        <f>AB608*BN608</f>
        <v>0</v>
      </c>
      <c r="AV608" s="48"/>
      <c r="AW608" s="48"/>
      <c r="AX608">
        <v>2</v>
      </c>
      <c r="AY608">
        <v>0</v>
      </c>
      <c r="BK608" s="43">
        <f t="shared" si="169"/>
        <v>-1</v>
      </c>
      <c r="BL608" s="36" t="e">
        <f>AS608/V608</f>
        <v>#DIV/0!</v>
      </c>
      <c r="BP608"/>
      <c r="BQ608" t="str">
        <f t="shared" si="177"/>
        <v/>
      </c>
      <c r="BR608" t="str">
        <f t="shared" si="178"/>
        <v/>
      </c>
      <c r="BS608" t="str">
        <f t="shared" si="179"/>
        <v/>
      </c>
      <c r="BT608">
        <v>34.44</v>
      </c>
      <c r="CB608">
        <v>100</v>
      </c>
      <c r="CC608">
        <v>100</v>
      </c>
      <c r="CD608" t="s">
        <v>951</v>
      </c>
      <c r="CE608">
        <v>0</v>
      </c>
      <c r="CI608">
        <v>0</v>
      </c>
      <c r="CJ608">
        <v>0</v>
      </c>
      <c r="CM608">
        <v>0</v>
      </c>
      <c r="CO608">
        <v>0</v>
      </c>
      <c r="CP608">
        <v>0</v>
      </c>
      <c r="CQ608">
        <v>0</v>
      </c>
      <c r="CT608">
        <v>0</v>
      </c>
      <c r="CU608">
        <v>0</v>
      </c>
      <c r="CV608">
        <v>0</v>
      </c>
      <c r="CW608" t="e">
        <f>VLOOKUP(A608,'[1]NOUVEAUX TARIFS'!$A$1:$E$467,5,FALSE)</f>
        <v>#N/A</v>
      </c>
    </row>
    <row r="609" spans="1:101">
      <c r="A609" t="s">
        <v>1258</v>
      </c>
      <c r="C609" t="e">
        <f>VLOOKUP(A609,'[1]PRIX D''ACHAT A JOUR'!$A$1:$C$477,3,FALSE)</f>
        <v>#N/A</v>
      </c>
      <c r="D609" t="s">
        <v>1259</v>
      </c>
      <c r="E609">
        <v>1</v>
      </c>
      <c r="F609" t="s">
        <v>975</v>
      </c>
      <c r="G609">
        <v>2</v>
      </c>
      <c r="H609" t="s">
        <v>975</v>
      </c>
      <c r="I609" t="s">
        <v>1057</v>
      </c>
      <c r="J609" t="s">
        <v>1058</v>
      </c>
      <c r="K609">
        <v>1</v>
      </c>
      <c r="L609" t="s">
        <v>1108</v>
      </c>
      <c r="M609" t="s">
        <v>943</v>
      </c>
      <c r="N609" t="s">
        <v>944</v>
      </c>
      <c r="O609" t="s">
        <v>945</v>
      </c>
      <c r="Q609">
        <v>1</v>
      </c>
      <c r="R609">
        <v>0</v>
      </c>
      <c r="S609" s="36" t="e">
        <f>VLOOKUP(N609,'[1]Stock définitif au 31122021'!$A$3:$G$422,5,FALSE)</f>
        <v>#N/A</v>
      </c>
      <c r="T609" s="36" t="e">
        <f>VLOOKUP(N609,'[1]Stock définitif au 31122021'!$A$3:$G$422,6,FALSE)</f>
        <v>#N/A</v>
      </c>
      <c r="U609" s="36" t="e">
        <f>VLOOKUP(N609,'[1]Stock définitif au 31122021'!$A$3:$G$422,3,FALSE)</f>
        <v>#N/A</v>
      </c>
      <c r="V609">
        <v>0</v>
      </c>
      <c r="W609">
        <f>VLOOKUP(A609,'[1]EXPORT ARTICLES 03012022'!$A$1:$R$883,18,FALSE)</f>
        <v>0</v>
      </c>
      <c r="X609" s="45">
        <f>VLOOKUP(A609,'[1]NOMENCLATURE 2801'!$B$1:$P$3420,14,FALSE)</f>
        <v>426.81</v>
      </c>
      <c r="Y609" s="46">
        <v>0</v>
      </c>
      <c r="Z609" s="46"/>
      <c r="AB609" s="42">
        <f>VLOOKUP(A609,'[1]NOMENCLATURE 2801'!$B$1:$P$3420,15,FALSE)</f>
        <v>426.81</v>
      </c>
      <c r="AC609" s="42" t="s">
        <v>2917</v>
      </c>
      <c r="AD609">
        <v>0</v>
      </c>
      <c r="AE609" t="s">
        <v>932</v>
      </c>
      <c r="AF609">
        <v>0</v>
      </c>
      <c r="AI609" t="s">
        <v>933</v>
      </c>
      <c r="AJ609" t="s">
        <v>934</v>
      </c>
      <c r="AM609" t="s">
        <v>935</v>
      </c>
      <c r="AN609" t="s">
        <v>936</v>
      </c>
      <c r="AP609">
        <v>0</v>
      </c>
      <c r="AQ609">
        <v>0</v>
      </c>
      <c r="AS609">
        <v>600.69000000000005</v>
      </c>
      <c r="AT609" s="47">
        <f>VLOOKUP(A609,'[1]NOMENCLATURE 2801'!$B$1:$V$3418,20,FALSE)</f>
        <v>573.53599999999994</v>
      </c>
      <c r="AU609" s="48">
        <f>VLOOKUP(A609,'[1]NOMENCLATURE 2801'!$B$1:$V$3418,21,FALSE)</f>
        <v>573.53599999999994</v>
      </c>
      <c r="AV609" s="48"/>
      <c r="AW609" s="48"/>
      <c r="AX609">
        <v>2</v>
      </c>
      <c r="AY609">
        <v>0</v>
      </c>
      <c r="AZ609">
        <v>1</v>
      </c>
      <c r="BB609">
        <v>1</v>
      </c>
      <c r="BC609">
        <v>1</v>
      </c>
      <c r="BD609">
        <v>1</v>
      </c>
      <c r="BE609">
        <v>1</v>
      </c>
      <c r="BF609">
        <v>1</v>
      </c>
      <c r="BK609" s="43">
        <f t="shared" si="169"/>
        <v>-4.5204681283191175E-2</v>
      </c>
      <c r="BL609"/>
      <c r="BM609" s="45">
        <f>AT609/X609</f>
        <v>1.3437735760642908</v>
      </c>
      <c r="BN609" s="48">
        <f>AU609/AB609</f>
        <v>1.3437735760642908</v>
      </c>
      <c r="BO609">
        <v>1</v>
      </c>
      <c r="BP609"/>
      <c r="BQ609" t="str">
        <f t="shared" si="177"/>
        <v/>
      </c>
      <c r="BR609" t="str">
        <f t="shared" si="178"/>
        <v/>
      </c>
      <c r="BS609" t="str">
        <f t="shared" si="179"/>
        <v/>
      </c>
      <c r="BT609">
        <v>720.83</v>
      </c>
      <c r="BV609">
        <v>1</v>
      </c>
      <c r="BW609">
        <v>421</v>
      </c>
      <c r="CB609">
        <v>100</v>
      </c>
      <c r="CC609">
        <v>100</v>
      </c>
      <c r="CD609" t="s">
        <v>946</v>
      </c>
      <c r="CE609">
        <v>0</v>
      </c>
      <c r="CI609">
        <v>0</v>
      </c>
      <c r="CJ609">
        <v>0</v>
      </c>
      <c r="CM609">
        <v>0</v>
      </c>
      <c r="CO609">
        <v>0</v>
      </c>
      <c r="CP609">
        <v>0</v>
      </c>
      <c r="CQ609">
        <v>0</v>
      </c>
      <c r="CT609">
        <v>0</v>
      </c>
      <c r="CU609">
        <v>0</v>
      </c>
      <c r="CV609">
        <v>0</v>
      </c>
      <c r="CW609" t="e">
        <f>VLOOKUP(A609,'[1]NOUVEAUX TARIFS'!$A$1:$E$467,5,FALSE)</f>
        <v>#N/A</v>
      </c>
    </row>
    <row r="610" spans="1:101">
      <c r="A610" t="s">
        <v>656</v>
      </c>
      <c r="C610" t="str">
        <f>VLOOKUP(A610,'[1]PRIX D''ACHAT A JOUR'!$A$1:$C$477,3,FALSE)</f>
        <v>AS</v>
      </c>
      <c r="D610" t="s">
        <v>2277</v>
      </c>
      <c r="E610">
        <v>10</v>
      </c>
      <c r="F610" t="s">
        <v>938</v>
      </c>
      <c r="M610" t="s">
        <v>956</v>
      </c>
      <c r="N610" t="s">
        <v>656</v>
      </c>
      <c r="O610" t="s">
        <v>2964</v>
      </c>
      <c r="Q610">
        <v>1</v>
      </c>
      <c r="R610">
        <v>1</v>
      </c>
      <c r="S610" s="36" t="e">
        <f>VLOOKUP(N610,'[1]Stock définitif au 31122021'!$A$3:$G$422,5,FALSE)</f>
        <v>#N/A</v>
      </c>
      <c r="T610" s="36" t="e">
        <f>VLOOKUP(N610,'[1]Stock définitif au 31122021'!$A$3:$G$422,6,FALSE)</f>
        <v>#N/A</v>
      </c>
      <c r="U610" s="36" t="e">
        <f>VLOOKUP(N610,'[1]Stock définitif au 31122021'!$A$3:$G$422,3,FALSE)</f>
        <v>#N/A</v>
      </c>
      <c r="V610">
        <v>416.3</v>
      </c>
      <c r="W610">
        <f>VLOOKUP(A610,'[1]EXPORT ARTICLES 03012022'!$A$1:$R$883,18,FALSE)</f>
        <v>416.3</v>
      </c>
      <c r="X610" s="45">
        <f>VLOOKUP(A610,'[1]PRIX D''ACHAT A JOUR'!$A$1:$G$477,7,FALSE)</f>
        <v>416.3</v>
      </c>
      <c r="Y610" s="46"/>
      <c r="Z610" s="46"/>
      <c r="AA610" s="53">
        <v>0.04</v>
      </c>
      <c r="AB610" s="41">
        <f>X610*(1+AA610)</f>
        <v>432.952</v>
      </c>
      <c r="AC610" s="42" t="s">
        <v>2917</v>
      </c>
      <c r="AD610">
        <v>416.3</v>
      </c>
      <c r="AE610" t="s">
        <v>932</v>
      </c>
      <c r="AF610">
        <v>0</v>
      </c>
      <c r="AI610" t="s">
        <v>2952</v>
      </c>
      <c r="AJ610" t="s">
        <v>2953</v>
      </c>
      <c r="AM610" t="s">
        <v>935</v>
      </c>
      <c r="AN610" t="s">
        <v>936</v>
      </c>
      <c r="AP610">
        <v>0</v>
      </c>
      <c r="AQ610">
        <v>0</v>
      </c>
      <c r="AS610">
        <v>542</v>
      </c>
      <c r="AT610" s="47">
        <f>X610*BM610</f>
        <v>553.67900000000009</v>
      </c>
      <c r="AU610" s="48">
        <f>AB610*BN610</f>
        <v>575.82616000000007</v>
      </c>
      <c r="AV610" s="48">
        <f>VLOOKUP(A610,'STEEVE RESTITUTION'!$A$3:$F$484,6,FALSE)</f>
        <v>625</v>
      </c>
      <c r="AW610" s="48">
        <f t="shared" ref="AW610:AW628" si="180">AU610-AV610</f>
        <v>-49.173839999999927</v>
      </c>
      <c r="AX610">
        <v>2</v>
      </c>
      <c r="AY610">
        <v>0</v>
      </c>
      <c r="BK610" s="43">
        <f t="shared" si="169"/>
        <v>6.2409889298893122E-2</v>
      </c>
      <c r="BL610" s="9">
        <f>AS610/V610</f>
        <v>1.3019457122267595</v>
      </c>
      <c r="BM610" s="45">
        <v>1.33</v>
      </c>
      <c r="BN610" s="48">
        <v>1.33</v>
      </c>
      <c r="BO610"/>
      <c r="BP610">
        <f>VLOOKUP(A610,'[1]Synthèse ventes 2021'!$A$1:$C$457,3,FALSE)</f>
        <v>7</v>
      </c>
      <c r="BQ610">
        <f t="shared" si="177"/>
        <v>3576.1835199999996</v>
      </c>
      <c r="BR610">
        <f t="shared" si="178"/>
        <v>4756.3240816000007</v>
      </c>
      <c r="BS610">
        <f t="shared" si="179"/>
        <v>1180.1405616000011</v>
      </c>
      <c r="BT610">
        <v>650.4</v>
      </c>
      <c r="CB610">
        <v>100</v>
      </c>
      <c r="CC610">
        <v>100</v>
      </c>
      <c r="CD610" t="s">
        <v>937</v>
      </c>
      <c r="CE610">
        <v>0</v>
      </c>
      <c r="CI610">
        <v>0</v>
      </c>
      <c r="CJ610">
        <v>0</v>
      </c>
      <c r="CM610">
        <v>0</v>
      </c>
      <c r="CO610">
        <v>0</v>
      </c>
      <c r="CP610">
        <v>0</v>
      </c>
      <c r="CQ610">
        <v>0</v>
      </c>
      <c r="CT610">
        <v>0</v>
      </c>
      <c r="CU610">
        <v>0</v>
      </c>
      <c r="CV610">
        <v>0</v>
      </c>
      <c r="CW610">
        <f>VLOOKUP(A610,'[1]NOUVEAUX TARIFS'!$A$1:$E$467,5,FALSE)</f>
        <v>625</v>
      </c>
    </row>
    <row r="611" spans="1:101">
      <c r="A611" t="s">
        <v>283</v>
      </c>
      <c r="C611" t="e">
        <f>VLOOKUP(A611,'[1]PRIX D''ACHAT A JOUR'!$A$1:$C$477,3,FALSE)</f>
        <v>#N/A</v>
      </c>
      <c r="D611" t="s">
        <v>1462</v>
      </c>
      <c r="E611">
        <v>1</v>
      </c>
      <c r="F611" t="s">
        <v>975</v>
      </c>
      <c r="G611">
        <v>2</v>
      </c>
      <c r="H611" t="s">
        <v>975</v>
      </c>
      <c r="I611" t="s">
        <v>1084</v>
      </c>
      <c r="J611" t="s">
        <v>1085</v>
      </c>
      <c r="K611">
        <v>2</v>
      </c>
      <c r="L611" t="s">
        <v>1319</v>
      </c>
      <c r="M611" t="s">
        <v>943</v>
      </c>
      <c r="N611" t="s">
        <v>944</v>
      </c>
      <c r="O611" t="s">
        <v>945</v>
      </c>
      <c r="Q611">
        <v>1</v>
      </c>
      <c r="R611">
        <v>0</v>
      </c>
      <c r="S611" s="36" t="e">
        <f>VLOOKUP(N611,'[1]Stock définitif au 31122021'!$A$3:$G$422,5,FALSE)</f>
        <v>#N/A</v>
      </c>
      <c r="T611" s="36" t="e">
        <f>VLOOKUP(N611,'[1]Stock définitif au 31122021'!$A$3:$G$422,6,FALSE)</f>
        <v>#N/A</v>
      </c>
      <c r="U611" s="36" t="e">
        <f>VLOOKUP(N611,'[1]Stock définitif au 31122021'!$A$3:$G$422,3,FALSE)</f>
        <v>#N/A</v>
      </c>
      <c r="V611">
        <v>0</v>
      </c>
      <c r="W611">
        <f>VLOOKUP(A611,'[1]EXPORT ARTICLES 03012022'!$A$1:$R$883,18,FALSE)</f>
        <v>0</v>
      </c>
      <c r="X611" s="45">
        <f>VLOOKUP(A611,'[1]NOMENCLATURE 2801'!$B$1:$P$3420,14,FALSE)</f>
        <v>368.33</v>
      </c>
      <c r="Y611" s="46">
        <v>0</v>
      </c>
      <c r="Z611" s="46"/>
      <c r="AB611" s="42">
        <f>VLOOKUP(A611,'[1]NOMENCLATURE 2801'!$B$1:$P$3420,15,FALSE)</f>
        <v>458.05</v>
      </c>
      <c r="AC611" s="42" t="s">
        <v>2917</v>
      </c>
      <c r="AD611">
        <v>0</v>
      </c>
      <c r="AE611" t="s">
        <v>932</v>
      </c>
      <c r="AF611">
        <v>0</v>
      </c>
      <c r="AI611" t="s">
        <v>933</v>
      </c>
      <c r="AJ611" t="s">
        <v>934</v>
      </c>
      <c r="AM611" t="s">
        <v>935</v>
      </c>
      <c r="AN611" t="s">
        <v>936</v>
      </c>
      <c r="AO611">
        <v>1</v>
      </c>
      <c r="AP611">
        <v>0</v>
      </c>
      <c r="AQ611">
        <v>0</v>
      </c>
      <c r="AS611">
        <v>524.22</v>
      </c>
      <c r="AT611" s="47">
        <f>VLOOKUP(A611,'[1]NOMENCLATURE 2801'!$B$1:$V$3418,20,FALSE)</f>
        <v>491.48540000000003</v>
      </c>
      <c r="AU611" s="48">
        <f>VLOOKUP(A611,'[1]NOMENCLATURE 2801'!$B$1:$V$3418,21,FALSE)</f>
        <v>610.81299999999999</v>
      </c>
      <c r="AV611" s="48"/>
      <c r="AW611" s="48"/>
      <c r="AX611">
        <v>2</v>
      </c>
      <c r="AY611">
        <v>0</v>
      </c>
      <c r="AZ611">
        <v>1</v>
      </c>
      <c r="BB611">
        <v>1</v>
      </c>
      <c r="BC611">
        <v>1</v>
      </c>
      <c r="BD611">
        <v>1</v>
      </c>
      <c r="BE611">
        <v>1</v>
      </c>
      <c r="BF611">
        <v>1</v>
      </c>
      <c r="BK611" s="43">
        <f t="shared" si="169"/>
        <v>0.1651844645377894</v>
      </c>
      <c r="BL611"/>
      <c r="BM611" s="45">
        <f t="shared" ref="BM611:BM620" si="181">AT611/X611</f>
        <v>1.3343615779328322</v>
      </c>
      <c r="BN611" s="48">
        <f t="shared" ref="BN611:BN620" si="182">AU611/AB611</f>
        <v>1.3335072590328567</v>
      </c>
      <c r="BO611">
        <v>1</v>
      </c>
      <c r="BP611">
        <f>VLOOKUP(A611,'[1]Synthèse ventes 2021'!$A$1:$C$457,3,FALSE)</f>
        <v>25</v>
      </c>
      <c r="BQ611">
        <f t="shared" si="177"/>
        <v>13512.474999999999</v>
      </c>
      <c r="BR611">
        <f t="shared" si="178"/>
        <v>18018.983499999998</v>
      </c>
      <c r="BS611">
        <f t="shared" si="179"/>
        <v>4506.5084999999999</v>
      </c>
      <c r="BT611">
        <v>629.05999999999995</v>
      </c>
      <c r="BV611">
        <v>1</v>
      </c>
      <c r="BW611">
        <v>199</v>
      </c>
      <c r="CB611">
        <v>100</v>
      </c>
      <c r="CC611">
        <v>100</v>
      </c>
      <c r="CD611" t="s">
        <v>946</v>
      </c>
      <c r="CE611">
        <v>0</v>
      </c>
      <c r="CI611">
        <v>0</v>
      </c>
      <c r="CJ611">
        <v>0</v>
      </c>
      <c r="CM611">
        <v>0</v>
      </c>
      <c r="CO611">
        <v>0</v>
      </c>
      <c r="CP611">
        <v>0</v>
      </c>
      <c r="CQ611">
        <v>0</v>
      </c>
      <c r="CT611">
        <v>0</v>
      </c>
      <c r="CU611">
        <v>0</v>
      </c>
      <c r="CV611">
        <v>0</v>
      </c>
      <c r="CW611">
        <f>VLOOKUP(A611,'[1]NOUVEAUX TARIFS'!$A$1:$E$467,5,FALSE)</f>
        <v>610.81299999999999</v>
      </c>
    </row>
    <row r="612" spans="1:101">
      <c r="A612" t="s">
        <v>1262</v>
      </c>
      <c r="C612" t="e">
        <f>VLOOKUP(A612,'[1]PRIX D''ACHAT A JOUR'!$A$1:$C$477,3,FALSE)</f>
        <v>#N/A</v>
      </c>
      <c r="D612" t="s">
        <v>1263</v>
      </c>
      <c r="E612">
        <v>1</v>
      </c>
      <c r="F612" t="s">
        <v>975</v>
      </c>
      <c r="G612">
        <v>2</v>
      </c>
      <c r="H612" t="s">
        <v>975</v>
      </c>
      <c r="I612" t="s">
        <v>1057</v>
      </c>
      <c r="J612" t="s">
        <v>1058</v>
      </c>
      <c r="K612">
        <v>1</v>
      </c>
      <c r="L612" t="s">
        <v>1108</v>
      </c>
      <c r="M612" t="s">
        <v>943</v>
      </c>
      <c r="N612" t="s">
        <v>944</v>
      </c>
      <c r="O612" t="s">
        <v>945</v>
      </c>
      <c r="Q612">
        <v>1</v>
      </c>
      <c r="R612">
        <v>0</v>
      </c>
      <c r="S612" s="36" t="e">
        <f>VLOOKUP(N612,'[1]Stock définitif au 31122021'!$A$3:$G$422,5,FALSE)</f>
        <v>#N/A</v>
      </c>
      <c r="T612" s="36" t="e">
        <f>VLOOKUP(N612,'[1]Stock définitif au 31122021'!$A$3:$G$422,6,FALSE)</f>
        <v>#N/A</v>
      </c>
      <c r="U612" s="36" t="e">
        <f>VLOOKUP(N612,'[1]Stock définitif au 31122021'!$A$3:$G$422,3,FALSE)</f>
        <v>#N/A</v>
      </c>
      <c r="V612">
        <v>0</v>
      </c>
      <c r="W612">
        <f>VLOOKUP(A612,'[1]EXPORT ARTICLES 03012022'!$A$1:$R$883,18,FALSE)</f>
        <v>0</v>
      </c>
      <c r="X612" s="45">
        <f>VLOOKUP(A612,'[1]NOMENCLATURE 2801'!$B$1:$P$3420,14,FALSE)</f>
        <v>371.93340000000001</v>
      </c>
      <c r="Y612" s="46">
        <v>0</v>
      </c>
      <c r="Z612" s="46"/>
      <c r="AB612" s="42">
        <f>VLOOKUP(A612,'[1]NOMENCLATURE 2801'!$B$1:$P$3420,15,FALSE)</f>
        <v>460.13925</v>
      </c>
      <c r="AC612" s="42" t="s">
        <v>2917</v>
      </c>
      <c r="AD612">
        <v>0</v>
      </c>
      <c r="AE612" t="s">
        <v>932</v>
      </c>
      <c r="AF612">
        <v>0</v>
      </c>
      <c r="AI612" t="s">
        <v>933</v>
      </c>
      <c r="AJ612" t="s">
        <v>934</v>
      </c>
      <c r="AM612" t="s">
        <v>935</v>
      </c>
      <c r="AN612" t="s">
        <v>936</v>
      </c>
      <c r="AO612">
        <v>1</v>
      </c>
      <c r="AP612">
        <v>0</v>
      </c>
      <c r="AQ612">
        <v>0</v>
      </c>
      <c r="AS612">
        <v>495.97</v>
      </c>
      <c r="AT612" s="47">
        <f>VLOOKUP(A612,'[1]NOMENCLATURE 2801'!$B$1:$V$3418,20,FALSE)</f>
        <v>500.55012199999999</v>
      </c>
      <c r="AU612" s="48">
        <f>VLOOKUP(A612,'[1]NOMENCLATURE 2801'!$B$1:$V$3418,21,FALSE)</f>
        <v>617.86390249999999</v>
      </c>
      <c r="AV612" s="48"/>
      <c r="AW612" s="48"/>
      <c r="AX612">
        <v>2</v>
      </c>
      <c r="AY612">
        <v>0</v>
      </c>
      <c r="AZ612">
        <v>1</v>
      </c>
      <c r="BB612">
        <v>1</v>
      </c>
      <c r="BC612">
        <v>1</v>
      </c>
      <c r="BD612">
        <v>1</v>
      </c>
      <c r="BE612">
        <v>1</v>
      </c>
      <c r="BF612">
        <v>1</v>
      </c>
      <c r="BK612" s="43">
        <f t="shared" si="169"/>
        <v>0.24576870072786652</v>
      </c>
      <c r="BL612"/>
      <c r="BM612" s="45">
        <f t="shared" si="181"/>
        <v>1.3458057867349369</v>
      </c>
      <c r="BN612" s="48">
        <f t="shared" si="182"/>
        <v>1.3427759151169998</v>
      </c>
      <c r="BO612">
        <v>1</v>
      </c>
      <c r="BP612">
        <f>VLOOKUP(A612,'[1]Synthèse ventes 2021'!$A$1:$C$457,3,FALSE)</f>
        <v>25</v>
      </c>
      <c r="BQ612">
        <f t="shared" si="177"/>
        <v>13574.107875</v>
      </c>
      <c r="BR612">
        <f t="shared" si="178"/>
        <v>18226.985123749997</v>
      </c>
      <c r="BS612">
        <f t="shared" si="179"/>
        <v>4652.8772487499973</v>
      </c>
      <c r="BT612">
        <v>595.16</v>
      </c>
      <c r="BV612">
        <v>1</v>
      </c>
      <c r="BW612">
        <v>416</v>
      </c>
      <c r="CB612">
        <v>100</v>
      </c>
      <c r="CC612">
        <v>100</v>
      </c>
      <c r="CD612" t="s">
        <v>946</v>
      </c>
      <c r="CE612">
        <v>0</v>
      </c>
      <c r="CI612">
        <v>0</v>
      </c>
      <c r="CJ612">
        <v>0</v>
      </c>
      <c r="CM612">
        <v>0</v>
      </c>
      <c r="CO612">
        <v>0</v>
      </c>
      <c r="CP612">
        <v>0</v>
      </c>
      <c r="CQ612">
        <v>0</v>
      </c>
      <c r="CT612">
        <v>0</v>
      </c>
      <c r="CU612">
        <v>0</v>
      </c>
      <c r="CV612">
        <v>0</v>
      </c>
      <c r="CW612">
        <f>VLOOKUP(A612,'[1]NOUVEAUX TARIFS'!$A$1:$E$467,5,FALSE)</f>
        <v>617.86390249999999</v>
      </c>
    </row>
    <row r="613" spans="1:101">
      <c r="A613" t="s">
        <v>2333</v>
      </c>
      <c r="C613" t="e">
        <f>VLOOKUP(A613,'[1]PRIX D''ACHAT A JOUR'!$A$1:$C$477,3,FALSE)</f>
        <v>#N/A</v>
      </c>
      <c r="D613" t="s">
        <v>2332</v>
      </c>
      <c r="E613">
        <v>3</v>
      </c>
      <c r="F613" t="s">
        <v>1002</v>
      </c>
      <c r="G613">
        <v>7</v>
      </c>
      <c r="H613" t="s">
        <v>1002</v>
      </c>
      <c r="K613">
        <v>1</v>
      </c>
      <c r="L613" t="s">
        <v>1036</v>
      </c>
      <c r="M613" t="s">
        <v>943</v>
      </c>
      <c r="N613" t="s">
        <v>944</v>
      </c>
      <c r="O613" t="s">
        <v>945</v>
      </c>
      <c r="Q613">
        <v>1</v>
      </c>
      <c r="R613">
        <v>0</v>
      </c>
      <c r="S613" s="36" t="e">
        <f>VLOOKUP(N613,'[1]Stock définitif au 31122021'!$A$3:$G$422,5,FALSE)</f>
        <v>#N/A</v>
      </c>
      <c r="T613" s="36" t="e">
        <f>VLOOKUP(N613,'[1]Stock définitif au 31122021'!$A$3:$G$422,6,FALSE)</f>
        <v>#N/A</v>
      </c>
      <c r="U613" s="36" t="e">
        <f>VLOOKUP(N613,'[1]Stock définitif au 31122021'!$A$3:$G$422,3,FALSE)</f>
        <v>#N/A</v>
      </c>
      <c r="V613">
        <v>0</v>
      </c>
      <c r="W613">
        <f>VLOOKUP(A613,'[1]EXPORT ARTICLES 03012022'!$A$1:$R$883,18,FALSE)</f>
        <v>0</v>
      </c>
      <c r="X613" s="45">
        <f>VLOOKUP(A613,'[1]NOMENCLATURE 2801'!$B$1:$P$3420,14,FALSE)</f>
        <v>445</v>
      </c>
      <c r="Y613" s="46">
        <v>0</v>
      </c>
      <c r="Z613" s="46"/>
      <c r="AB613" s="42">
        <f>VLOOKUP(A613,'[1]NOMENCLATURE 2801'!$B$1:$P$3420,15,FALSE)</f>
        <v>445</v>
      </c>
      <c r="AC613" s="42" t="s">
        <v>2917</v>
      </c>
      <c r="AD613">
        <v>0</v>
      </c>
      <c r="AE613" t="s">
        <v>932</v>
      </c>
      <c r="AF613">
        <v>0</v>
      </c>
      <c r="AI613" t="s">
        <v>933</v>
      </c>
      <c r="AJ613" t="s">
        <v>934</v>
      </c>
      <c r="AM613" t="s">
        <v>935</v>
      </c>
      <c r="AN613" t="s">
        <v>936</v>
      </c>
      <c r="AP613">
        <v>0</v>
      </c>
      <c r="AQ613">
        <v>0</v>
      </c>
      <c r="AS613">
        <v>622.79999999999995</v>
      </c>
      <c r="AT613" s="47">
        <f>VLOOKUP(A613,'[1]NOMENCLATURE 2801'!$B$1:$V$3418,20,FALSE)</f>
        <v>667.5</v>
      </c>
      <c r="AU613" s="48">
        <f>VLOOKUP(A613,'[1]NOMENCLATURE 2801'!$B$1:$V$3418,21,FALSE)</f>
        <v>667.5</v>
      </c>
      <c r="AV613" s="48"/>
      <c r="AW613" s="48"/>
      <c r="AX613">
        <v>2</v>
      </c>
      <c r="AY613">
        <v>0</v>
      </c>
      <c r="AZ613">
        <v>1</v>
      </c>
      <c r="BB613">
        <v>1</v>
      </c>
      <c r="BC613">
        <v>1</v>
      </c>
      <c r="BD613">
        <v>1</v>
      </c>
      <c r="BE613">
        <v>1</v>
      </c>
      <c r="BF613">
        <v>1</v>
      </c>
      <c r="BK613" s="43">
        <f t="shared" si="169"/>
        <v>7.1772639691714921E-2</v>
      </c>
      <c r="BL613"/>
      <c r="BM613" s="45">
        <f t="shared" si="181"/>
        <v>1.5</v>
      </c>
      <c r="BN613" s="48">
        <f t="shared" si="182"/>
        <v>1.5</v>
      </c>
      <c r="BO613">
        <v>1</v>
      </c>
      <c r="BP613">
        <f>VLOOKUP(A613,'[1]Synthèse ventes 2021'!$A$1:$C$457,3,FALSE)</f>
        <v>1</v>
      </c>
      <c r="BQ613">
        <f t="shared" si="177"/>
        <v>525.1</v>
      </c>
      <c r="BR613">
        <f t="shared" si="178"/>
        <v>787.65</v>
      </c>
      <c r="BS613">
        <f t="shared" si="179"/>
        <v>262.54999999999995</v>
      </c>
      <c r="BT613">
        <v>747.36</v>
      </c>
      <c r="BV613">
        <v>1</v>
      </c>
      <c r="CB613">
        <v>100</v>
      </c>
      <c r="CC613">
        <v>100</v>
      </c>
      <c r="CD613" t="s">
        <v>946</v>
      </c>
      <c r="CE613">
        <v>0</v>
      </c>
      <c r="CI613">
        <v>0</v>
      </c>
      <c r="CJ613">
        <v>0</v>
      </c>
      <c r="CM613">
        <v>0</v>
      </c>
      <c r="CO613">
        <v>0</v>
      </c>
      <c r="CP613">
        <v>0</v>
      </c>
      <c r="CQ613">
        <v>0</v>
      </c>
      <c r="CT613">
        <v>0</v>
      </c>
      <c r="CU613">
        <v>0</v>
      </c>
      <c r="CV613">
        <v>0</v>
      </c>
      <c r="CW613" t="e">
        <f>VLOOKUP(A613,'[1]NOUVEAUX TARIFS'!$A$1:$E$467,5,FALSE)</f>
        <v>#N/A</v>
      </c>
    </row>
    <row r="614" spans="1:101">
      <c r="A614" t="s">
        <v>1578</v>
      </c>
      <c r="C614" t="e">
        <f>VLOOKUP(A614,'[1]PRIX D''ACHAT A JOUR'!$A$1:$C$477,3,FALSE)</f>
        <v>#N/A</v>
      </c>
      <c r="D614" t="s">
        <v>1579</v>
      </c>
      <c r="E614">
        <v>9</v>
      </c>
      <c r="F614" t="s">
        <v>1222</v>
      </c>
      <c r="G614">
        <v>5</v>
      </c>
      <c r="H614" t="s">
        <v>1222</v>
      </c>
      <c r="K614">
        <v>4</v>
      </c>
      <c r="L614" t="s">
        <v>1442</v>
      </c>
      <c r="M614" t="s">
        <v>943</v>
      </c>
      <c r="N614" t="s">
        <v>944</v>
      </c>
      <c r="O614" t="s">
        <v>945</v>
      </c>
      <c r="Q614">
        <v>1</v>
      </c>
      <c r="R614">
        <v>0</v>
      </c>
      <c r="S614" s="36" t="e">
        <f>VLOOKUP(N614,'[1]Stock définitif au 31122021'!$A$3:$G$422,5,FALSE)</f>
        <v>#N/A</v>
      </c>
      <c r="T614" s="36" t="e">
        <f>VLOOKUP(N614,'[1]Stock définitif au 31122021'!$A$3:$G$422,6,FALSE)</f>
        <v>#N/A</v>
      </c>
      <c r="U614" s="36" t="e">
        <f>VLOOKUP(N614,'[1]Stock définitif au 31122021'!$A$3:$G$422,3,FALSE)</f>
        <v>#N/A</v>
      </c>
      <c r="V614" s="36" t="s">
        <v>2924</v>
      </c>
      <c r="W614">
        <f>VLOOKUP(A614,'[1]EXPORT ARTICLES 03012022'!$A$1:$R$883,18,FALSE)</f>
        <v>0</v>
      </c>
      <c r="X614" s="45">
        <f>VLOOKUP(A614,'[1]NOMENCLATURE 2801'!$B$1:$P$3420,14,FALSE)</f>
        <v>447.08333999999996</v>
      </c>
      <c r="Y614" s="46">
        <v>0</v>
      </c>
      <c r="Z614" s="46"/>
      <c r="AB614" s="42">
        <f>VLOOKUP(A614,'[1]NOMENCLATURE 2801'!$B$1:$P$3420,15,FALSE)</f>
        <v>451.36054000000001</v>
      </c>
      <c r="AC614" s="42" t="s">
        <v>2917</v>
      </c>
      <c r="AD614">
        <v>0</v>
      </c>
      <c r="AE614" t="s">
        <v>932</v>
      </c>
      <c r="AF614">
        <v>0</v>
      </c>
      <c r="AI614" t="s">
        <v>933</v>
      </c>
      <c r="AJ614" t="s">
        <v>934</v>
      </c>
      <c r="AM614" t="s">
        <v>935</v>
      </c>
      <c r="AN614" t="s">
        <v>936</v>
      </c>
      <c r="AP614">
        <v>0</v>
      </c>
      <c r="AQ614">
        <v>0</v>
      </c>
      <c r="AS614">
        <v>577.65</v>
      </c>
      <c r="AT614" s="47">
        <f>VLOOKUP(A614,'[1]NOMENCLATURE 2801'!$B$1:$V$3418,20,FALSE)</f>
        <v>668.79121800000007</v>
      </c>
      <c r="AU614" s="48">
        <f>VLOOKUP(A614,'[1]NOMENCLATURE 2801'!$B$1:$V$3418,21,FALSE)</f>
        <v>674.16909399999997</v>
      </c>
      <c r="AV614" s="48"/>
      <c r="AW614" s="48"/>
      <c r="AX614">
        <v>2</v>
      </c>
      <c r="AY614">
        <v>0</v>
      </c>
      <c r="AZ614">
        <v>1</v>
      </c>
      <c r="BK614" s="43">
        <f t="shared" si="169"/>
        <v>0.16708923050289967</v>
      </c>
      <c r="BL614"/>
      <c r="BM614" s="45">
        <f t="shared" si="181"/>
        <v>1.4958983217759805</v>
      </c>
      <c r="BN614" s="48">
        <f t="shared" si="182"/>
        <v>1.4936376449744586</v>
      </c>
      <c r="BO614"/>
      <c r="BP614"/>
      <c r="BQ614" t="str">
        <f t="shared" si="177"/>
        <v/>
      </c>
      <c r="BR614" t="str">
        <f t="shared" si="178"/>
        <v/>
      </c>
      <c r="BS614" t="str">
        <f t="shared" si="179"/>
        <v/>
      </c>
      <c r="BT614">
        <v>693.18</v>
      </c>
      <c r="BV614">
        <v>1</v>
      </c>
      <c r="BW614">
        <v>224</v>
      </c>
      <c r="CB614">
        <v>100</v>
      </c>
      <c r="CC614">
        <v>100</v>
      </c>
      <c r="CD614" t="s">
        <v>1361</v>
      </c>
      <c r="CE614">
        <v>0</v>
      </c>
      <c r="CI614">
        <v>0</v>
      </c>
      <c r="CJ614">
        <v>0</v>
      </c>
      <c r="CM614">
        <v>0</v>
      </c>
      <c r="CO614">
        <v>0</v>
      </c>
      <c r="CP614">
        <v>0</v>
      </c>
      <c r="CQ614">
        <v>0</v>
      </c>
      <c r="CT614">
        <v>1</v>
      </c>
      <c r="CU614">
        <v>0</v>
      </c>
      <c r="CV614">
        <v>0</v>
      </c>
      <c r="CW614" t="e">
        <f>VLOOKUP(A614,'[1]NOUVEAUX TARIFS'!$A$1:$E$467,5,FALSE)</f>
        <v>#N/A</v>
      </c>
    </row>
    <row r="615" spans="1:101">
      <c r="A615" t="s">
        <v>285</v>
      </c>
      <c r="C615" t="e">
        <f>VLOOKUP(A615,'[1]PRIX D''ACHAT A JOUR'!$A$1:$C$477,3,FALSE)</f>
        <v>#N/A</v>
      </c>
      <c r="D615" t="s">
        <v>1323</v>
      </c>
      <c r="E615">
        <v>1</v>
      </c>
      <c r="F615" t="s">
        <v>975</v>
      </c>
      <c r="G615">
        <v>2</v>
      </c>
      <c r="H615" t="s">
        <v>975</v>
      </c>
      <c r="I615" t="s">
        <v>1084</v>
      </c>
      <c r="J615" t="s">
        <v>1085</v>
      </c>
      <c r="K615">
        <v>2</v>
      </c>
      <c r="L615" t="s">
        <v>1319</v>
      </c>
      <c r="M615" t="s">
        <v>943</v>
      </c>
      <c r="N615" t="s">
        <v>944</v>
      </c>
      <c r="O615" t="s">
        <v>945</v>
      </c>
      <c r="Q615">
        <v>1</v>
      </c>
      <c r="R615">
        <v>0</v>
      </c>
      <c r="S615" s="36" t="e">
        <f>VLOOKUP(N615,'[1]Stock définitif au 31122021'!$A$3:$G$422,5,FALSE)</f>
        <v>#N/A</v>
      </c>
      <c r="T615" s="36" t="e">
        <f>VLOOKUP(N615,'[1]Stock définitif au 31122021'!$A$3:$G$422,6,FALSE)</f>
        <v>#N/A</v>
      </c>
      <c r="U615" s="36" t="e">
        <f>VLOOKUP(N615,'[1]Stock définitif au 31122021'!$A$3:$G$422,3,FALSE)</f>
        <v>#N/A</v>
      </c>
      <c r="V615">
        <v>0</v>
      </c>
      <c r="W615">
        <f>VLOOKUP(A615,'[1]EXPORT ARTICLES 03012022'!$A$1:$R$883,18,FALSE)</f>
        <v>0</v>
      </c>
      <c r="X615" s="45">
        <f>VLOOKUP(A615,'[1]NOMENCLATURE 2801'!$B$1:$P$3420,14,FALSE)</f>
        <v>409.71</v>
      </c>
      <c r="Y615" s="46">
        <v>0</v>
      </c>
      <c r="Z615" s="46"/>
      <c r="AB615" s="42">
        <f>VLOOKUP(A615,'[1]NOMENCLATURE 2801'!$B$1:$P$3420,15,FALSE)</f>
        <v>509.77499999999998</v>
      </c>
      <c r="AC615" s="42" t="s">
        <v>2917</v>
      </c>
      <c r="AD615">
        <v>0</v>
      </c>
      <c r="AE615" t="s">
        <v>932</v>
      </c>
      <c r="AF615">
        <v>0</v>
      </c>
      <c r="AI615" t="s">
        <v>933</v>
      </c>
      <c r="AJ615" t="s">
        <v>934</v>
      </c>
      <c r="AM615" t="s">
        <v>935</v>
      </c>
      <c r="AN615" t="s">
        <v>936</v>
      </c>
      <c r="AO615">
        <v>1</v>
      </c>
      <c r="AP615">
        <v>0</v>
      </c>
      <c r="AQ615">
        <v>0</v>
      </c>
      <c r="AS615">
        <v>588.35</v>
      </c>
      <c r="AT615" s="47">
        <f>VLOOKUP(A615,'[1]NOMENCLATURE 2801'!$B$1:$V$3418,20,FALSE)</f>
        <v>546.52080000000001</v>
      </c>
      <c r="AU615" s="48">
        <f>VLOOKUP(A615,'[1]NOMENCLATURE 2801'!$B$1:$V$3418,21,FALSE)</f>
        <v>679.60725000000002</v>
      </c>
      <c r="AV615" s="48"/>
      <c r="AW615" s="48"/>
      <c r="AX615">
        <v>2</v>
      </c>
      <c r="AY615">
        <v>0</v>
      </c>
      <c r="AZ615">
        <v>1</v>
      </c>
      <c r="BB615">
        <v>1</v>
      </c>
      <c r="BC615">
        <v>1</v>
      </c>
      <c r="BD615">
        <v>1</v>
      </c>
      <c r="BE615">
        <v>1</v>
      </c>
      <c r="BF615">
        <v>1</v>
      </c>
      <c r="BK615" s="43">
        <f t="shared" si="169"/>
        <v>0.15510707911957167</v>
      </c>
      <c r="BL615"/>
      <c r="BM615" s="45">
        <f t="shared" si="181"/>
        <v>1.3339210661199385</v>
      </c>
      <c r="BN615" s="48">
        <f t="shared" si="182"/>
        <v>1.3331513903192587</v>
      </c>
      <c r="BO615">
        <v>1</v>
      </c>
      <c r="BP615">
        <f>VLOOKUP(A615,'[1]Synthèse ventes 2021'!$A$1:$C$457,3,FALSE)</f>
        <v>13</v>
      </c>
      <c r="BQ615">
        <f t="shared" si="177"/>
        <v>7819.9484999999995</v>
      </c>
      <c r="BR615">
        <f t="shared" si="178"/>
        <v>10425.175215000001</v>
      </c>
      <c r="BS615">
        <f t="shared" si="179"/>
        <v>2605.2267150000016</v>
      </c>
      <c r="BT615">
        <v>706.02</v>
      </c>
      <c r="BV615">
        <v>1</v>
      </c>
      <c r="BW615">
        <v>200</v>
      </c>
      <c r="CB615">
        <v>100</v>
      </c>
      <c r="CC615">
        <v>100</v>
      </c>
      <c r="CD615" t="s">
        <v>946</v>
      </c>
      <c r="CE615">
        <v>0</v>
      </c>
      <c r="CI615">
        <v>0</v>
      </c>
      <c r="CJ615">
        <v>0</v>
      </c>
      <c r="CM615">
        <v>0</v>
      </c>
      <c r="CO615">
        <v>0</v>
      </c>
      <c r="CP615">
        <v>0</v>
      </c>
      <c r="CQ615">
        <v>0</v>
      </c>
      <c r="CT615">
        <v>0</v>
      </c>
      <c r="CU615">
        <v>0</v>
      </c>
      <c r="CV615">
        <v>0</v>
      </c>
      <c r="CW615">
        <f>VLOOKUP(A615,'[1]NOUVEAUX TARIFS'!$A$1:$E$467,5,FALSE)</f>
        <v>679.60725000000002</v>
      </c>
    </row>
    <row r="616" spans="1:101">
      <c r="A616" t="s">
        <v>1136</v>
      </c>
      <c r="C616" t="e">
        <f>VLOOKUP(A616,'[1]PRIX D''ACHAT A JOUR'!$A$1:$C$477,3,FALSE)</f>
        <v>#N/A</v>
      </c>
      <c r="D616" t="s">
        <v>1137</v>
      </c>
      <c r="E616">
        <v>1</v>
      </c>
      <c r="F616" t="s">
        <v>975</v>
      </c>
      <c r="G616">
        <v>2</v>
      </c>
      <c r="H616" t="s">
        <v>975</v>
      </c>
      <c r="I616" t="s">
        <v>1057</v>
      </c>
      <c r="J616" t="s">
        <v>1058</v>
      </c>
      <c r="K616">
        <v>1</v>
      </c>
      <c r="L616" t="s">
        <v>1108</v>
      </c>
      <c r="M616" t="s">
        <v>943</v>
      </c>
      <c r="N616" t="s">
        <v>944</v>
      </c>
      <c r="O616" t="s">
        <v>945</v>
      </c>
      <c r="Q616">
        <v>1</v>
      </c>
      <c r="R616">
        <v>0</v>
      </c>
      <c r="S616" s="36" t="e">
        <f>VLOOKUP(N616,'[1]Stock définitif au 31122021'!$A$3:$G$422,5,FALSE)</f>
        <v>#N/A</v>
      </c>
      <c r="T616" s="36" t="e">
        <f>VLOOKUP(N616,'[1]Stock définitif au 31122021'!$A$3:$G$422,6,FALSE)</f>
        <v>#N/A</v>
      </c>
      <c r="U616" s="36" t="e">
        <f>VLOOKUP(N616,'[1]Stock définitif au 31122021'!$A$3:$G$422,3,FALSE)</f>
        <v>#N/A</v>
      </c>
      <c r="V616">
        <v>0</v>
      </c>
      <c r="W616">
        <f>VLOOKUP(A616,'[1]EXPORT ARTICLES 03012022'!$A$1:$R$883,18,FALSE)</f>
        <v>0</v>
      </c>
      <c r="X616" s="45">
        <f>VLOOKUP(A616,'[1]NOMENCLATURE 2801'!$B$1:$P$3420,14,FALSE)</f>
        <v>412.9384</v>
      </c>
      <c r="Y616" s="46">
        <v>0</v>
      </c>
      <c r="Z616" s="46"/>
      <c r="AB616" s="42">
        <f>VLOOKUP(A616,'[1]NOMENCLATURE 2801'!$B$1:$P$3420,15,FALSE)</f>
        <v>511.39549999999997</v>
      </c>
      <c r="AC616" s="42" t="s">
        <v>2917</v>
      </c>
      <c r="AD616">
        <v>0</v>
      </c>
      <c r="AE616" t="s">
        <v>932</v>
      </c>
      <c r="AF616">
        <v>0</v>
      </c>
      <c r="AI616" t="s">
        <v>933</v>
      </c>
      <c r="AJ616" t="s">
        <v>934</v>
      </c>
      <c r="AM616" t="s">
        <v>935</v>
      </c>
      <c r="AN616" t="s">
        <v>936</v>
      </c>
      <c r="AO616">
        <v>1</v>
      </c>
      <c r="AP616">
        <v>0</v>
      </c>
      <c r="AQ616">
        <v>0</v>
      </c>
      <c r="AS616">
        <v>550.1</v>
      </c>
      <c r="AT616" s="47">
        <f>VLOOKUP(A616,'[1]NOMENCLATURE 2801'!$B$1:$V$3418,20,FALSE)</f>
        <v>555.086772</v>
      </c>
      <c r="AU616" s="48">
        <f>VLOOKUP(A616,'[1]NOMENCLATURE 2801'!$B$1:$V$3418,21,FALSE)</f>
        <v>686.03471499999989</v>
      </c>
      <c r="AV616" s="48"/>
      <c r="AW616" s="48"/>
      <c r="AX616">
        <v>2</v>
      </c>
      <c r="AY616">
        <v>0</v>
      </c>
      <c r="AZ616">
        <v>1</v>
      </c>
      <c r="BB616">
        <v>1</v>
      </c>
      <c r="BC616">
        <v>1</v>
      </c>
      <c r="BD616">
        <v>1</v>
      </c>
      <c r="BE616">
        <v>1</v>
      </c>
      <c r="BF616">
        <v>1</v>
      </c>
      <c r="BK616" s="43">
        <f t="shared" si="169"/>
        <v>0.24710909834575506</v>
      </c>
      <c r="BL616"/>
      <c r="BM616" s="45">
        <f t="shared" si="181"/>
        <v>1.3442362638107765</v>
      </c>
      <c r="BN616" s="48">
        <f t="shared" si="182"/>
        <v>1.3414954081527897</v>
      </c>
      <c r="BO616">
        <v>1</v>
      </c>
      <c r="BP616">
        <f>VLOOKUP(A616,'[1]Synthèse ventes 2021'!$A$1:$C$457,3,FALSE)</f>
        <v>39</v>
      </c>
      <c r="BQ616">
        <f t="shared" si="177"/>
        <v>23534.420909999997</v>
      </c>
      <c r="BR616">
        <f t="shared" si="178"/>
        <v>31571.317584299995</v>
      </c>
      <c r="BS616">
        <f t="shared" si="179"/>
        <v>8036.8966742999983</v>
      </c>
      <c r="BT616">
        <v>660.12</v>
      </c>
      <c r="BV616">
        <v>1</v>
      </c>
      <c r="BW616">
        <v>417</v>
      </c>
      <c r="CB616">
        <v>100</v>
      </c>
      <c r="CC616">
        <v>100</v>
      </c>
      <c r="CD616" t="s">
        <v>946</v>
      </c>
      <c r="CE616">
        <v>0</v>
      </c>
      <c r="CI616">
        <v>0</v>
      </c>
      <c r="CJ616">
        <v>0</v>
      </c>
      <c r="CM616">
        <v>0</v>
      </c>
      <c r="CO616">
        <v>0</v>
      </c>
      <c r="CP616">
        <v>0</v>
      </c>
      <c r="CQ616">
        <v>0</v>
      </c>
      <c r="CT616">
        <v>0</v>
      </c>
      <c r="CU616">
        <v>0</v>
      </c>
      <c r="CV616">
        <v>0</v>
      </c>
      <c r="CW616">
        <f>VLOOKUP(A616,'[1]NOUVEAUX TARIFS'!$A$1:$E$467,5,FALSE)</f>
        <v>686.03471499999989</v>
      </c>
    </row>
    <row r="617" spans="1:101">
      <c r="A617" t="s">
        <v>205</v>
      </c>
      <c r="C617" t="e">
        <f>VLOOKUP(A617,'[1]PRIX D''ACHAT A JOUR'!$A$1:$C$477,3,FALSE)</f>
        <v>#N/A</v>
      </c>
      <c r="D617" t="s">
        <v>1623</v>
      </c>
      <c r="E617">
        <v>3</v>
      </c>
      <c r="F617" t="s">
        <v>1002</v>
      </c>
      <c r="G617">
        <v>7</v>
      </c>
      <c r="H617" t="s">
        <v>1002</v>
      </c>
      <c r="K617">
        <v>1</v>
      </c>
      <c r="L617" t="s">
        <v>1036</v>
      </c>
      <c r="M617" t="s">
        <v>943</v>
      </c>
      <c r="N617" t="s">
        <v>944</v>
      </c>
      <c r="O617" t="s">
        <v>945</v>
      </c>
      <c r="Q617">
        <v>1</v>
      </c>
      <c r="R617">
        <v>0</v>
      </c>
      <c r="S617" s="36" t="e">
        <f>VLOOKUP(N617,'[1]Stock définitif au 31122021'!$A$3:$G$422,5,FALSE)</f>
        <v>#N/A</v>
      </c>
      <c r="T617" s="36" t="e">
        <f>VLOOKUP(N617,'[1]Stock définitif au 31122021'!$A$3:$G$422,6,FALSE)</f>
        <v>#N/A</v>
      </c>
      <c r="U617" s="36" t="e">
        <f>VLOOKUP(N617,'[1]Stock définitif au 31122021'!$A$3:$G$422,3,FALSE)</f>
        <v>#N/A</v>
      </c>
      <c r="V617">
        <v>0</v>
      </c>
      <c r="W617">
        <f>VLOOKUP(A617,'[1]EXPORT ARTICLES 03012022'!$A$1:$R$883,18,FALSE)</f>
        <v>0</v>
      </c>
      <c r="X617" s="45">
        <f>VLOOKUP(A617,'[1]NOMENCLATURE 2801'!$B$1:$P$3420,14,FALSE)</f>
        <v>502.4</v>
      </c>
      <c r="Y617" s="46">
        <v>0</v>
      </c>
      <c r="Z617" s="46"/>
      <c r="AB617" s="42">
        <f>VLOOKUP(A617,'[1]NOMENCLATURE 2801'!$B$1:$P$3420,15,FALSE)</f>
        <v>502.4</v>
      </c>
      <c r="AC617" s="42" t="s">
        <v>2917</v>
      </c>
      <c r="AD617">
        <v>0</v>
      </c>
      <c r="AE617" t="s">
        <v>932</v>
      </c>
      <c r="AF617">
        <v>0</v>
      </c>
      <c r="AI617" t="s">
        <v>933</v>
      </c>
      <c r="AJ617" t="s">
        <v>934</v>
      </c>
      <c r="AM617" t="s">
        <v>935</v>
      </c>
      <c r="AN617" t="s">
        <v>936</v>
      </c>
      <c r="AP617">
        <v>0</v>
      </c>
      <c r="AQ617">
        <v>0</v>
      </c>
      <c r="AS617">
        <v>622.79999999999995</v>
      </c>
      <c r="AT617" s="47">
        <f>VLOOKUP(A617,'[1]NOMENCLATURE 2801'!$B$1:$V$3418,20,FALSE)</f>
        <v>753.59999999999991</v>
      </c>
      <c r="AU617" s="48">
        <f>VLOOKUP(A617,'[1]NOMENCLATURE 2801'!$B$1:$V$3418,21,FALSE)</f>
        <v>706.19999999999993</v>
      </c>
      <c r="AV617" s="48"/>
      <c r="AW617" s="48"/>
      <c r="AX617">
        <v>2</v>
      </c>
      <c r="AY617">
        <v>0</v>
      </c>
      <c r="AZ617">
        <v>1</v>
      </c>
      <c r="BB617">
        <v>1</v>
      </c>
      <c r="BC617">
        <v>1</v>
      </c>
      <c r="BD617">
        <v>1</v>
      </c>
      <c r="BE617">
        <v>1</v>
      </c>
      <c r="BF617">
        <v>1</v>
      </c>
      <c r="BK617" s="43">
        <f t="shared" si="169"/>
        <v>0.13391136801541423</v>
      </c>
      <c r="BL617"/>
      <c r="BM617" s="45">
        <f t="shared" si="181"/>
        <v>1.4999999999999998</v>
      </c>
      <c r="BN617" s="48">
        <f t="shared" si="182"/>
        <v>1.4056528662420382</v>
      </c>
      <c r="BO617">
        <v>1</v>
      </c>
      <c r="BP617">
        <f>VLOOKUP(A617,'[1]Synthèse ventes 2021'!$A$1:$C$457,3,FALSE)</f>
        <v>26</v>
      </c>
      <c r="BQ617">
        <f t="shared" si="177"/>
        <v>15413.632</v>
      </c>
      <c r="BR617">
        <f t="shared" si="178"/>
        <v>21666.215999999997</v>
      </c>
      <c r="BS617">
        <f t="shared" si="179"/>
        <v>6252.5839999999971</v>
      </c>
      <c r="BT617">
        <v>747.36</v>
      </c>
      <c r="BV617">
        <v>1</v>
      </c>
      <c r="BW617">
        <v>325</v>
      </c>
      <c r="CB617">
        <v>100</v>
      </c>
      <c r="CC617">
        <v>100</v>
      </c>
      <c r="CD617" t="s">
        <v>946</v>
      </c>
      <c r="CE617">
        <v>0</v>
      </c>
      <c r="CI617">
        <v>0</v>
      </c>
      <c r="CJ617">
        <v>0</v>
      </c>
      <c r="CM617">
        <v>0</v>
      </c>
      <c r="CO617">
        <v>0</v>
      </c>
      <c r="CP617">
        <v>0</v>
      </c>
      <c r="CQ617">
        <v>0</v>
      </c>
      <c r="CT617">
        <v>0</v>
      </c>
      <c r="CU617">
        <v>0</v>
      </c>
      <c r="CV617">
        <v>0</v>
      </c>
      <c r="CW617">
        <f>VLOOKUP(A617,'[1]NOUVEAUX TARIFS'!$A$1:$E$467,5,FALSE)</f>
        <v>706.2</v>
      </c>
    </row>
    <row r="618" spans="1:101">
      <c r="A618" t="s">
        <v>287</v>
      </c>
      <c r="C618" t="e">
        <f>VLOOKUP(A618,'[1]PRIX D''ACHAT A JOUR'!$A$1:$C$477,3,FALSE)</f>
        <v>#N/A</v>
      </c>
      <c r="D618" t="s">
        <v>1487</v>
      </c>
      <c r="E618">
        <v>1</v>
      </c>
      <c r="F618" t="s">
        <v>975</v>
      </c>
      <c r="G618">
        <v>2</v>
      </c>
      <c r="H618" t="s">
        <v>975</v>
      </c>
      <c r="I618" t="s">
        <v>1084</v>
      </c>
      <c r="J618" t="s">
        <v>1085</v>
      </c>
      <c r="K618">
        <v>2</v>
      </c>
      <c r="L618" t="s">
        <v>1319</v>
      </c>
      <c r="M618" t="s">
        <v>943</v>
      </c>
      <c r="N618" t="s">
        <v>944</v>
      </c>
      <c r="O618" t="s">
        <v>945</v>
      </c>
      <c r="Q618">
        <v>1</v>
      </c>
      <c r="R618">
        <v>0</v>
      </c>
      <c r="S618" s="36" t="e">
        <f>VLOOKUP(N618,'[1]Stock définitif au 31122021'!$A$3:$G$422,5,FALSE)</f>
        <v>#N/A</v>
      </c>
      <c r="T618" s="36" t="e">
        <f>VLOOKUP(N618,'[1]Stock définitif au 31122021'!$A$3:$G$422,6,FALSE)</f>
        <v>#N/A</v>
      </c>
      <c r="U618" s="36" t="e">
        <f>VLOOKUP(N618,'[1]Stock définitif au 31122021'!$A$3:$G$422,3,FALSE)</f>
        <v>#N/A</v>
      </c>
      <c r="V618">
        <v>0</v>
      </c>
      <c r="W618">
        <f>VLOOKUP(A618,'[1]EXPORT ARTICLES 03012022'!$A$1:$R$883,18,FALSE)</f>
        <v>0</v>
      </c>
      <c r="X618" s="45">
        <f>VLOOKUP(A618,'[1]NOMENCLATURE 2801'!$B$1:$P$3420,14,FALSE)</f>
        <v>438.19</v>
      </c>
      <c r="Y618" s="46">
        <v>0</v>
      </c>
      <c r="Z618" s="46"/>
      <c r="AB618" s="42">
        <f>VLOOKUP(A618,'[1]NOMENCLATURE 2801'!$B$1:$P$3420,15,FALSE)</f>
        <v>545.375</v>
      </c>
      <c r="AC618" s="42" t="s">
        <v>2917</v>
      </c>
      <c r="AD618">
        <v>0</v>
      </c>
      <c r="AE618" t="s">
        <v>932</v>
      </c>
      <c r="AF618">
        <v>0</v>
      </c>
      <c r="AI618" t="s">
        <v>933</v>
      </c>
      <c r="AJ618" t="s">
        <v>934</v>
      </c>
      <c r="AM618" t="s">
        <v>935</v>
      </c>
      <c r="AN618" t="s">
        <v>936</v>
      </c>
      <c r="AO618">
        <v>1</v>
      </c>
      <c r="AP618">
        <v>0</v>
      </c>
      <c r="AQ618">
        <v>0</v>
      </c>
      <c r="AS618">
        <v>613.76</v>
      </c>
      <c r="AT618" s="47">
        <f>VLOOKUP(A618,'[1]NOMENCLATURE 2801'!$B$1:$V$3418,20,FALSE)</f>
        <v>584.39919999999995</v>
      </c>
      <c r="AU618" s="48">
        <f>VLOOKUP(A618,'[1]NOMENCLATURE 2801'!$B$1:$V$3418,21,FALSE)</f>
        <v>726.95524999999998</v>
      </c>
      <c r="AV618" s="48"/>
      <c r="AW618" s="48"/>
      <c r="AX618">
        <v>2</v>
      </c>
      <c r="AY618">
        <v>0</v>
      </c>
      <c r="AZ618">
        <v>1</v>
      </c>
      <c r="BB618">
        <v>1</v>
      </c>
      <c r="BC618">
        <v>1</v>
      </c>
      <c r="BD618">
        <v>1</v>
      </c>
      <c r="BE618">
        <v>1</v>
      </c>
      <c r="BF618">
        <v>1</v>
      </c>
      <c r="BK618" s="43">
        <f t="shared" si="169"/>
        <v>0.18442917427007297</v>
      </c>
      <c r="BL618"/>
      <c r="BM618" s="45">
        <f t="shared" si="181"/>
        <v>1.3336662178507039</v>
      </c>
      <c r="BN618" s="48">
        <f t="shared" si="182"/>
        <v>1.3329456795782717</v>
      </c>
      <c r="BO618">
        <v>1</v>
      </c>
      <c r="BP618">
        <f>VLOOKUP(A618,'[1]Synthèse ventes 2021'!$A$1:$C$457,3,FALSE)</f>
        <v>6</v>
      </c>
      <c r="BQ618">
        <f t="shared" si="177"/>
        <v>3861.2549999999997</v>
      </c>
      <c r="BR618">
        <f t="shared" si="178"/>
        <v>5146.8431699999992</v>
      </c>
      <c r="BS618">
        <f t="shared" si="179"/>
        <v>1285.5881699999995</v>
      </c>
      <c r="BT618">
        <v>736.51</v>
      </c>
      <c r="BV618">
        <v>1</v>
      </c>
      <c r="BW618">
        <v>201</v>
      </c>
      <c r="CB618">
        <v>100</v>
      </c>
      <c r="CC618">
        <v>100</v>
      </c>
      <c r="CD618" t="s">
        <v>946</v>
      </c>
      <c r="CE618">
        <v>0</v>
      </c>
      <c r="CI618">
        <v>0</v>
      </c>
      <c r="CJ618">
        <v>0</v>
      </c>
      <c r="CM618">
        <v>0</v>
      </c>
      <c r="CO618">
        <v>0</v>
      </c>
      <c r="CP618">
        <v>0</v>
      </c>
      <c r="CQ618">
        <v>0</v>
      </c>
      <c r="CT618">
        <v>0</v>
      </c>
      <c r="CU618">
        <v>0</v>
      </c>
      <c r="CV618">
        <v>0</v>
      </c>
      <c r="CW618">
        <f>VLOOKUP(A618,'[1]NOUVEAUX TARIFS'!$A$1:$E$467,5,FALSE)</f>
        <v>726.95524999999998</v>
      </c>
    </row>
    <row r="619" spans="1:101">
      <c r="A619" t="s">
        <v>135</v>
      </c>
      <c r="C619" t="e">
        <f>VLOOKUP(A619,'[1]PRIX D''ACHAT A JOUR'!$A$1:$C$477,3,FALSE)</f>
        <v>#N/A</v>
      </c>
      <c r="D619" t="s">
        <v>136</v>
      </c>
      <c r="E619">
        <v>12</v>
      </c>
      <c r="F619" t="s">
        <v>1207</v>
      </c>
      <c r="G619">
        <v>3</v>
      </c>
      <c r="H619" t="s">
        <v>1618</v>
      </c>
      <c r="I619" t="s">
        <v>2094</v>
      </c>
      <c r="J619" t="s">
        <v>2095</v>
      </c>
      <c r="M619" t="s">
        <v>943</v>
      </c>
      <c r="N619" t="s">
        <v>944</v>
      </c>
      <c r="O619" t="s">
        <v>945</v>
      </c>
      <c r="Q619">
        <v>1</v>
      </c>
      <c r="R619">
        <v>0</v>
      </c>
      <c r="S619" s="36" t="e">
        <f>VLOOKUP(N619,'[1]Stock définitif au 31122021'!$A$3:$G$422,5,FALSE)</f>
        <v>#N/A</v>
      </c>
      <c r="T619" s="36" t="e">
        <f>VLOOKUP(N619,'[1]Stock définitif au 31122021'!$A$3:$G$422,6,FALSE)</f>
        <v>#N/A</v>
      </c>
      <c r="U619" s="36" t="e">
        <f>VLOOKUP(N619,'[1]Stock définitif au 31122021'!$A$3:$G$422,3,FALSE)</f>
        <v>#N/A</v>
      </c>
      <c r="V619" s="36" t="s">
        <v>2924</v>
      </c>
      <c r="W619">
        <f>VLOOKUP(A619,'[1]EXPORT ARTICLES 03012022'!$A$1:$R$883,18,FALSE)</f>
        <v>0</v>
      </c>
      <c r="X619" s="45">
        <f>VLOOKUP(A619,'[1]NOMENCLATURE 2801'!$B$1:$P$3420,14,FALSE)</f>
        <v>468.548</v>
      </c>
      <c r="Y619" s="46">
        <v>0</v>
      </c>
      <c r="Z619" s="46"/>
      <c r="AB619" s="42">
        <f>VLOOKUP(A619,'[1]NOMENCLATURE 2801'!$B$1:$P$3420,15,FALSE)</f>
        <v>478.46320000000003</v>
      </c>
      <c r="AC619" s="42" t="s">
        <v>2917</v>
      </c>
      <c r="AD619">
        <v>0</v>
      </c>
      <c r="AE619" t="s">
        <v>932</v>
      </c>
      <c r="AF619">
        <v>0</v>
      </c>
      <c r="AI619" t="s">
        <v>933</v>
      </c>
      <c r="AJ619" t="s">
        <v>934</v>
      </c>
      <c r="AM619" t="s">
        <v>935</v>
      </c>
      <c r="AN619" t="s">
        <v>936</v>
      </c>
      <c r="AP619">
        <v>0</v>
      </c>
      <c r="AQ619">
        <v>0</v>
      </c>
      <c r="AS619">
        <v>717.74</v>
      </c>
      <c r="AT619" s="47">
        <f>VLOOKUP(A619,'[1]NOMENCLATURE 2801'!$B$1:$V$3418,20,FALSE)</f>
        <v>719.0757000000001</v>
      </c>
      <c r="AU619" s="48">
        <f>VLOOKUP(A619,'[1]NOMENCLATURE 2801'!$B$1:$V$3418,21,FALSE)</f>
        <v>733.24250000000006</v>
      </c>
      <c r="AV619" s="48"/>
      <c r="AW619" s="48"/>
      <c r="AX619">
        <v>2</v>
      </c>
      <c r="AY619">
        <v>0</v>
      </c>
      <c r="AZ619">
        <v>1</v>
      </c>
      <c r="BK619" s="43">
        <f t="shared" si="169"/>
        <v>2.1599047008666168E-2</v>
      </c>
      <c r="BL619"/>
      <c r="BM619" s="45">
        <f t="shared" si="181"/>
        <v>1.5346895088656873</v>
      </c>
      <c r="BN619" s="48">
        <f t="shared" si="182"/>
        <v>1.5324950800813939</v>
      </c>
      <c r="BO619"/>
      <c r="BP619">
        <f>VLOOKUP(A619,'[1]Synthèse ventes 2021'!$A$1:$C$457,3,FALSE)</f>
        <v>2</v>
      </c>
      <c r="BQ619">
        <f t="shared" si="177"/>
        <v>1129.1731520000001</v>
      </c>
      <c r="BR619">
        <f t="shared" si="178"/>
        <v>1730.4523000000002</v>
      </c>
      <c r="BS619">
        <f t="shared" si="179"/>
        <v>601.27914800000008</v>
      </c>
      <c r="BT619">
        <v>861.29</v>
      </c>
      <c r="BV619">
        <v>1</v>
      </c>
      <c r="BW619">
        <v>563</v>
      </c>
      <c r="CB619">
        <v>100</v>
      </c>
      <c r="CC619">
        <v>100</v>
      </c>
      <c r="CD619" t="s">
        <v>1361</v>
      </c>
      <c r="CE619">
        <v>0</v>
      </c>
      <c r="CI619">
        <v>0</v>
      </c>
      <c r="CJ619">
        <v>0</v>
      </c>
      <c r="CM619">
        <v>0</v>
      </c>
      <c r="CO619">
        <v>0</v>
      </c>
      <c r="CP619">
        <v>0</v>
      </c>
      <c r="CQ619">
        <v>0</v>
      </c>
      <c r="CT619">
        <v>1</v>
      </c>
      <c r="CU619">
        <v>0</v>
      </c>
      <c r="CV619">
        <v>0</v>
      </c>
      <c r="CW619">
        <f>VLOOKUP(A619,'[1]NOUVEAUX TARIFS'!$A$1:$E$467,5,FALSE)</f>
        <v>733.24250000000006</v>
      </c>
    </row>
    <row r="620" spans="1:101">
      <c r="A620" t="s">
        <v>137</v>
      </c>
      <c r="C620" t="e">
        <f>VLOOKUP(A620,'[1]PRIX D''ACHAT A JOUR'!$A$1:$C$477,3,FALSE)</f>
        <v>#N/A</v>
      </c>
      <c r="D620" t="s">
        <v>138</v>
      </c>
      <c r="E620">
        <v>12</v>
      </c>
      <c r="F620" t="s">
        <v>1207</v>
      </c>
      <c r="G620">
        <v>3</v>
      </c>
      <c r="H620" t="s">
        <v>1618</v>
      </c>
      <c r="I620" t="s">
        <v>2094</v>
      </c>
      <c r="J620" t="s">
        <v>2095</v>
      </c>
      <c r="M620" t="s">
        <v>943</v>
      </c>
      <c r="N620" t="s">
        <v>944</v>
      </c>
      <c r="O620" t="s">
        <v>945</v>
      </c>
      <c r="Q620">
        <v>1</v>
      </c>
      <c r="R620">
        <v>0</v>
      </c>
      <c r="S620" s="36" t="e">
        <f>VLOOKUP(N620,'[1]Stock définitif au 31122021'!$A$3:$G$422,5,FALSE)</f>
        <v>#N/A</v>
      </c>
      <c r="T620" s="36" t="e">
        <f>VLOOKUP(N620,'[1]Stock définitif au 31122021'!$A$3:$G$422,6,FALSE)</f>
        <v>#N/A</v>
      </c>
      <c r="U620" s="36" t="e">
        <f>VLOOKUP(N620,'[1]Stock définitif au 31122021'!$A$3:$G$422,3,FALSE)</f>
        <v>#N/A</v>
      </c>
      <c r="V620" s="36" t="s">
        <v>2924</v>
      </c>
      <c r="W620">
        <f>VLOOKUP(A620,'[1]EXPORT ARTICLES 03012022'!$A$1:$R$883,18,FALSE)</f>
        <v>0</v>
      </c>
      <c r="X620" s="45">
        <f>VLOOKUP(A620,'[1]NOMENCLATURE 2801'!$B$1:$P$3420,14,FALSE)</f>
        <v>475.28650000000005</v>
      </c>
      <c r="Y620" s="46">
        <v>0</v>
      </c>
      <c r="Z620" s="46"/>
      <c r="AB620" s="42">
        <f>VLOOKUP(A620,'[1]NOMENCLATURE 2801'!$B$1:$P$3420,15,FALSE)</f>
        <v>485.68820000000005</v>
      </c>
      <c r="AC620" s="42" t="s">
        <v>2917</v>
      </c>
      <c r="AD620">
        <v>0</v>
      </c>
      <c r="AE620" t="s">
        <v>932</v>
      </c>
      <c r="AF620">
        <v>0</v>
      </c>
      <c r="AI620" t="s">
        <v>933</v>
      </c>
      <c r="AJ620" t="s">
        <v>934</v>
      </c>
      <c r="AM620" t="s">
        <v>935</v>
      </c>
      <c r="AN620" t="s">
        <v>936</v>
      </c>
      <c r="AP620">
        <v>0</v>
      </c>
      <c r="AQ620">
        <v>0</v>
      </c>
      <c r="AS620">
        <v>915.38</v>
      </c>
      <c r="AT620" s="47">
        <f>VLOOKUP(A620,'[1]NOMENCLATURE 2801'!$B$1:$V$3418,20,FALSE)</f>
        <v>733.31357500000001</v>
      </c>
      <c r="AU620" s="48">
        <f>VLOOKUP(A620,'[1]NOMENCLATURE 2801'!$B$1:$V$3418,21,FALSE)</f>
        <v>748.08849999999995</v>
      </c>
      <c r="AV620" s="48">
        <f>VLOOKUP(A620,'STEEVE RESTITUTION'!$A$3:$F$484,6,FALSE)</f>
        <v>935.12</v>
      </c>
      <c r="AW620" s="48">
        <f t="shared" si="180"/>
        <v>-187.03150000000005</v>
      </c>
      <c r="AX620">
        <v>2</v>
      </c>
      <c r="AY620">
        <v>0</v>
      </c>
      <c r="AZ620">
        <v>1</v>
      </c>
      <c r="BK620" s="43">
        <f t="shared" si="169"/>
        <v>-0.18275634162861329</v>
      </c>
      <c r="BL620"/>
      <c r="BM620" s="45">
        <f t="shared" si="181"/>
        <v>1.5428874478866956</v>
      </c>
      <c r="BN620" s="48">
        <f t="shared" si="182"/>
        <v>1.5402649271693236</v>
      </c>
      <c r="BO620"/>
      <c r="BP620">
        <f>VLOOKUP(A620,'[1]Synthèse ventes 2021'!$A$1:$C$457,3,FALSE)</f>
        <v>14</v>
      </c>
      <c r="BQ620">
        <f t="shared" si="177"/>
        <v>8023.5690640000003</v>
      </c>
      <c r="BR620">
        <f t="shared" si="178"/>
        <v>12358.422019999998</v>
      </c>
      <c r="BS620">
        <f t="shared" si="179"/>
        <v>4334.8529559999979</v>
      </c>
      <c r="BT620" s="34">
        <v>1098.46</v>
      </c>
      <c r="BV620">
        <v>1</v>
      </c>
      <c r="CB620">
        <v>100</v>
      </c>
      <c r="CC620">
        <v>100</v>
      </c>
      <c r="CD620" t="s">
        <v>1361</v>
      </c>
      <c r="CE620">
        <v>0</v>
      </c>
      <c r="CI620">
        <v>0</v>
      </c>
      <c r="CJ620">
        <v>0</v>
      </c>
      <c r="CM620">
        <v>0</v>
      </c>
      <c r="CO620">
        <v>0</v>
      </c>
      <c r="CP620">
        <v>0</v>
      </c>
      <c r="CQ620">
        <v>0</v>
      </c>
      <c r="CT620">
        <v>1</v>
      </c>
      <c r="CU620">
        <v>0</v>
      </c>
      <c r="CV620">
        <v>0</v>
      </c>
      <c r="CW620">
        <f>VLOOKUP(A620,'[1]NOUVEAUX TARIFS'!$A$1:$E$467,5,FALSE)</f>
        <v>935.12</v>
      </c>
    </row>
    <row r="621" spans="1:101">
      <c r="A621" t="s">
        <v>406</v>
      </c>
      <c r="C621" t="str">
        <f>VLOOKUP(A621,'[1]PRIX D''ACHAT A JOUR'!$A$1:$C$477,3,FALSE)</f>
        <v>AS</v>
      </c>
      <c r="D621" t="s">
        <v>1434</v>
      </c>
      <c r="E621">
        <v>10</v>
      </c>
      <c r="F621" t="s">
        <v>938</v>
      </c>
      <c r="G621">
        <v>13</v>
      </c>
      <c r="H621" t="s">
        <v>955</v>
      </c>
      <c r="M621" t="s">
        <v>956</v>
      </c>
      <c r="N621" t="s">
        <v>1435</v>
      </c>
      <c r="O621" t="s">
        <v>407</v>
      </c>
      <c r="P621">
        <v>1</v>
      </c>
      <c r="Q621">
        <v>1</v>
      </c>
      <c r="R621">
        <v>1</v>
      </c>
      <c r="S621" s="36" t="e">
        <f>VLOOKUP(N621,'[1]Stock définitif au 31122021'!$A$3:$G$422,5,FALSE)</f>
        <v>#N/A</v>
      </c>
      <c r="T621" s="36" t="e">
        <f>VLOOKUP(N621,'[1]Stock définitif au 31122021'!$A$3:$G$422,6,FALSE)</f>
        <v>#N/A</v>
      </c>
      <c r="U621" s="36" t="e">
        <f>VLOOKUP(N621,'[1]Stock définitif au 31122021'!$A$3:$G$422,3,FALSE)</f>
        <v>#N/A</v>
      </c>
      <c r="V621">
        <v>524.19000000000005</v>
      </c>
      <c r="W621">
        <f>VLOOKUP(A621,'[1]EXPORT ARTICLES 03012022'!$A$1:$R$883,18,FALSE)</f>
        <v>524.19000000000005</v>
      </c>
      <c r="X621" s="45">
        <f>VLOOKUP(A621,'[1]PRIX D''ACHAT A JOUR'!$A$1:$G$477,7,FALSE)</f>
        <v>524.19000000000005</v>
      </c>
      <c r="Y621" s="46"/>
      <c r="Z621" s="46"/>
      <c r="AA621" s="53"/>
      <c r="AB621" s="41">
        <v>589.95000000000005</v>
      </c>
      <c r="AC621" s="42" t="s">
        <v>2917</v>
      </c>
      <c r="AD621">
        <v>524.19000000000005</v>
      </c>
      <c r="AE621" t="s">
        <v>932</v>
      </c>
      <c r="AF621">
        <v>0</v>
      </c>
      <c r="AI621" t="s">
        <v>933</v>
      </c>
      <c r="AJ621" t="s">
        <v>934</v>
      </c>
      <c r="AM621" t="s">
        <v>935</v>
      </c>
      <c r="AN621" t="s">
        <v>936</v>
      </c>
      <c r="AO621">
        <v>1</v>
      </c>
      <c r="AP621">
        <v>0</v>
      </c>
      <c r="AQ621">
        <v>0</v>
      </c>
      <c r="AS621">
        <v>681.45</v>
      </c>
      <c r="AT621" s="47">
        <f>X621*BM621</f>
        <v>697.17270000000008</v>
      </c>
      <c r="AU621" s="48">
        <f>AB621*BN621</f>
        <v>784.63350000000014</v>
      </c>
      <c r="AV621" s="48"/>
      <c r="AW621" s="48"/>
      <c r="AX621">
        <v>2</v>
      </c>
      <c r="AY621">
        <v>0</v>
      </c>
      <c r="BK621" s="43">
        <f t="shared" si="169"/>
        <v>0.15141756548536223</v>
      </c>
      <c r="BL621" s="9">
        <f>AS621/V621</f>
        <v>1.3000057231156641</v>
      </c>
      <c r="BM621" s="45">
        <v>1.33</v>
      </c>
      <c r="BN621" s="48">
        <v>1.33</v>
      </c>
      <c r="BO621"/>
      <c r="BP621">
        <f>VLOOKUP(A621,'[1]Synthèse ventes 2021'!$A$1:$C$457,3,FALSE)</f>
        <v>11</v>
      </c>
      <c r="BQ621">
        <f t="shared" si="177"/>
        <v>7657.5510000000004</v>
      </c>
      <c r="BR621">
        <f t="shared" si="178"/>
        <v>10184.54283</v>
      </c>
      <c r="BS621">
        <f t="shared" si="179"/>
        <v>2526.9918299999999</v>
      </c>
      <c r="BT621">
        <v>817.74</v>
      </c>
      <c r="BV621">
        <v>1</v>
      </c>
      <c r="BW621">
        <v>139</v>
      </c>
      <c r="CB621">
        <v>100</v>
      </c>
      <c r="CC621">
        <v>100</v>
      </c>
      <c r="CD621" t="s">
        <v>937</v>
      </c>
      <c r="CE621">
        <v>0</v>
      </c>
      <c r="CI621">
        <v>0</v>
      </c>
      <c r="CJ621">
        <v>0</v>
      </c>
      <c r="CM621">
        <v>0</v>
      </c>
      <c r="CO621">
        <v>0</v>
      </c>
      <c r="CP621">
        <v>0</v>
      </c>
      <c r="CQ621">
        <v>0</v>
      </c>
      <c r="CT621">
        <v>0</v>
      </c>
      <c r="CU621">
        <v>0</v>
      </c>
      <c r="CV621">
        <v>0</v>
      </c>
      <c r="CW621">
        <f>VLOOKUP(A621,'[1]NOUVEAUX TARIFS'!$A$1:$E$467,5,FALSE)</f>
        <v>784.63</v>
      </c>
    </row>
    <row r="622" spans="1:101">
      <c r="A622" t="s">
        <v>209</v>
      </c>
      <c r="C622" t="e">
        <f>VLOOKUP(A622,'[1]PRIX D''ACHAT A JOUR'!$A$1:$C$477,3,FALSE)</f>
        <v>#N/A</v>
      </c>
      <c r="D622" t="s">
        <v>1625</v>
      </c>
      <c r="E622">
        <v>3</v>
      </c>
      <c r="F622" t="s">
        <v>1002</v>
      </c>
      <c r="G622">
        <v>7</v>
      </c>
      <c r="H622" t="s">
        <v>1002</v>
      </c>
      <c r="K622">
        <v>1</v>
      </c>
      <c r="L622" t="s">
        <v>1036</v>
      </c>
      <c r="M622" t="s">
        <v>943</v>
      </c>
      <c r="N622" t="s">
        <v>944</v>
      </c>
      <c r="O622" t="s">
        <v>945</v>
      </c>
      <c r="Q622">
        <v>1</v>
      </c>
      <c r="R622">
        <v>0</v>
      </c>
      <c r="S622" s="36" t="e">
        <f>VLOOKUP(N622,'[1]Stock définitif au 31122021'!$A$3:$G$422,5,FALSE)</f>
        <v>#N/A</v>
      </c>
      <c r="T622" s="36" t="e">
        <f>VLOOKUP(N622,'[1]Stock définitif au 31122021'!$A$3:$G$422,6,FALSE)</f>
        <v>#N/A</v>
      </c>
      <c r="U622" s="36" t="e">
        <f>VLOOKUP(N622,'[1]Stock définitif au 31122021'!$A$3:$G$422,3,FALSE)</f>
        <v>#N/A</v>
      </c>
      <c r="V622">
        <v>0</v>
      </c>
      <c r="W622">
        <f>VLOOKUP(A622,'[1]EXPORT ARTICLES 03012022'!$A$1:$R$883,18,FALSE)</f>
        <v>0</v>
      </c>
      <c r="X622" s="45">
        <f>VLOOKUP(A622,'[1]NOMENCLATURE 2801'!$B$1:$P$3420,14,FALSE)</f>
        <v>555.20000000000005</v>
      </c>
      <c r="Y622" s="46">
        <v>0</v>
      </c>
      <c r="Z622" s="46"/>
      <c r="AB622" s="42">
        <f>VLOOKUP(A622,'[1]NOMENCLATURE 2801'!$B$1:$P$3420,15,FALSE)</f>
        <v>555.20000000000005</v>
      </c>
      <c r="AC622" s="42" t="s">
        <v>2917</v>
      </c>
      <c r="AD622">
        <v>0</v>
      </c>
      <c r="AE622" t="s">
        <v>932</v>
      </c>
      <c r="AF622">
        <v>0</v>
      </c>
      <c r="AI622" t="s">
        <v>933</v>
      </c>
      <c r="AJ622" t="s">
        <v>934</v>
      </c>
      <c r="AM622" t="s">
        <v>935</v>
      </c>
      <c r="AN622" t="s">
        <v>936</v>
      </c>
      <c r="AP622">
        <v>0</v>
      </c>
      <c r="AQ622">
        <v>0</v>
      </c>
      <c r="AS622">
        <v>697.25</v>
      </c>
      <c r="AT622" s="47">
        <f>VLOOKUP(A622,'[1]NOMENCLATURE 2801'!$B$1:$V$3418,20,FALSE)</f>
        <v>832.8</v>
      </c>
      <c r="AU622" s="48">
        <f>VLOOKUP(A622,'[1]NOMENCLATURE 2801'!$B$1:$V$3418,21,FALSE)</f>
        <v>785.39999999999986</v>
      </c>
      <c r="AV622" s="48"/>
      <c r="AW622" s="48"/>
      <c r="AX622">
        <v>2</v>
      </c>
      <c r="AY622">
        <v>0</v>
      </c>
      <c r="AZ622">
        <v>1</v>
      </c>
      <c r="BB622">
        <v>1</v>
      </c>
      <c r="BC622">
        <v>1</v>
      </c>
      <c r="BD622">
        <v>1</v>
      </c>
      <c r="BE622">
        <v>1</v>
      </c>
      <c r="BF622">
        <v>1</v>
      </c>
      <c r="BK622" s="43">
        <f t="shared" si="169"/>
        <v>0.12642524202222999</v>
      </c>
      <c r="BL622"/>
      <c r="BM622" s="45">
        <f t="shared" ref="BM622:BM646" si="183">AT622/X622</f>
        <v>1.4999999999999998</v>
      </c>
      <c r="BN622" s="48">
        <f t="shared" ref="BN622:BN646" si="184">AU622/AB622</f>
        <v>1.4146253602305472</v>
      </c>
      <c r="BO622">
        <v>1</v>
      </c>
      <c r="BP622">
        <f>VLOOKUP(A622,'[1]Synthèse ventes 2021'!$A$1:$C$457,3,FALSE)</f>
        <v>10</v>
      </c>
      <c r="BQ622">
        <f t="shared" si="177"/>
        <v>6551.36</v>
      </c>
      <c r="BR622">
        <f t="shared" si="178"/>
        <v>9267.7199999999975</v>
      </c>
      <c r="BS622">
        <f t="shared" si="179"/>
        <v>2716.3599999999979</v>
      </c>
      <c r="BT622">
        <v>836.7</v>
      </c>
      <c r="BV622">
        <v>1</v>
      </c>
      <c r="BW622">
        <v>327</v>
      </c>
      <c r="CB622">
        <v>100</v>
      </c>
      <c r="CC622">
        <v>100</v>
      </c>
      <c r="CD622" t="s">
        <v>946</v>
      </c>
      <c r="CE622">
        <v>0</v>
      </c>
      <c r="CI622">
        <v>0</v>
      </c>
      <c r="CJ622">
        <v>0</v>
      </c>
      <c r="CM622">
        <v>0</v>
      </c>
      <c r="CO622">
        <v>0</v>
      </c>
      <c r="CP622">
        <v>0</v>
      </c>
      <c r="CQ622">
        <v>0</v>
      </c>
      <c r="CT622">
        <v>0</v>
      </c>
      <c r="CU622">
        <v>0</v>
      </c>
      <c r="CV622">
        <v>0</v>
      </c>
      <c r="CW622">
        <f>VLOOKUP(A622,'[1]NOUVEAUX TARIFS'!$A$1:$E$467,5,FALSE)</f>
        <v>785.4</v>
      </c>
    </row>
    <row r="623" spans="1:101">
      <c r="A623" t="s">
        <v>1256</v>
      </c>
      <c r="C623" t="e">
        <f>VLOOKUP(A623,'[1]PRIX D''ACHAT A JOUR'!$A$1:$C$477,3,FALSE)</f>
        <v>#N/A</v>
      </c>
      <c r="D623" t="s">
        <v>1257</v>
      </c>
      <c r="E623">
        <v>1</v>
      </c>
      <c r="F623" t="s">
        <v>975</v>
      </c>
      <c r="G623">
        <v>2</v>
      </c>
      <c r="H623" t="s">
        <v>975</v>
      </c>
      <c r="I623" t="s">
        <v>1057</v>
      </c>
      <c r="J623" t="s">
        <v>1058</v>
      </c>
      <c r="K623">
        <v>1</v>
      </c>
      <c r="L623" t="s">
        <v>1108</v>
      </c>
      <c r="M623" t="s">
        <v>943</v>
      </c>
      <c r="N623" t="s">
        <v>944</v>
      </c>
      <c r="O623" t="s">
        <v>945</v>
      </c>
      <c r="Q623">
        <v>1</v>
      </c>
      <c r="R623">
        <v>0</v>
      </c>
      <c r="S623" s="36" t="e">
        <f>VLOOKUP(N623,'[1]Stock définitif au 31122021'!$A$3:$G$422,5,FALSE)</f>
        <v>#N/A</v>
      </c>
      <c r="T623" s="36" t="e">
        <f>VLOOKUP(N623,'[1]Stock définitif au 31122021'!$A$3:$G$422,6,FALSE)</f>
        <v>#N/A</v>
      </c>
      <c r="U623" s="36" t="e">
        <f>VLOOKUP(N623,'[1]Stock définitif au 31122021'!$A$3:$G$422,3,FALSE)</f>
        <v>#N/A</v>
      </c>
      <c r="V623">
        <v>0</v>
      </c>
      <c r="W623">
        <f>VLOOKUP(A623,'[1]EXPORT ARTICLES 03012022'!$A$1:$R$883,18,FALSE)</f>
        <v>0</v>
      </c>
      <c r="X623" s="45">
        <f>VLOOKUP(A623,'[1]NOMENCLATURE 2801'!$B$1:$P$3420,14,FALSE)</f>
        <v>475.55</v>
      </c>
      <c r="Y623" s="46">
        <v>0</v>
      </c>
      <c r="Z623" s="46"/>
      <c r="AB623" s="42">
        <f>VLOOKUP(A623,'[1]NOMENCLATURE 2801'!$B$1:$P$3420,15,FALSE)</f>
        <v>589.66</v>
      </c>
      <c r="AC623" s="42" t="s">
        <v>2917</v>
      </c>
      <c r="AD623">
        <v>0</v>
      </c>
      <c r="AE623" t="s">
        <v>932</v>
      </c>
      <c r="AF623">
        <v>0</v>
      </c>
      <c r="AI623" t="s">
        <v>933</v>
      </c>
      <c r="AJ623" t="s">
        <v>934</v>
      </c>
      <c r="AM623" t="s">
        <v>935</v>
      </c>
      <c r="AN623" t="s">
        <v>936</v>
      </c>
      <c r="AP623">
        <v>0</v>
      </c>
      <c r="AQ623">
        <v>0</v>
      </c>
      <c r="AS623">
        <v>632.75</v>
      </c>
      <c r="AT623" s="47">
        <f>VLOOKUP(A623,'[1]NOMENCLATURE 2801'!$B$1:$V$3418,20,FALSE)</f>
        <v>638.36019999999996</v>
      </c>
      <c r="AU623" s="48">
        <f>VLOOKUP(A623,'[1]NOMENCLATURE 2801'!$B$1:$V$3418,21,FALSE)</f>
        <v>790.12649999999996</v>
      </c>
      <c r="AV623" s="48"/>
      <c r="AW623" s="48"/>
      <c r="AX623">
        <v>2</v>
      </c>
      <c r="AY623">
        <v>0</v>
      </c>
      <c r="AZ623">
        <v>1</v>
      </c>
      <c r="BB623">
        <v>1</v>
      </c>
      <c r="BC623">
        <v>1</v>
      </c>
      <c r="BD623">
        <v>1</v>
      </c>
      <c r="BE623">
        <v>1</v>
      </c>
      <c r="BF623">
        <v>1</v>
      </c>
      <c r="BK623" s="43">
        <f t="shared" si="169"/>
        <v>0.24871829316475697</v>
      </c>
      <c r="BL623"/>
      <c r="BM623" s="45">
        <f t="shared" si="183"/>
        <v>1.3423618967511302</v>
      </c>
      <c r="BN623" s="48">
        <f t="shared" si="184"/>
        <v>1.3399696435233863</v>
      </c>
      <c r="BO623">
        <v>1</v>
      </c>
      <c r="BP623">
        <f>VLOOKUP(A623,'[1]Synthèse ventes 2021'!$A$1:$C$457,3,FALSE)</f>
        <v>3</v>
      </c>
      <c r="BQ623">
        <f t="shared" si="177"/>
        <v>2087.3964000000001</v>
      </c>
      <c r="BR623">
        <f t="shared" si="178"/>
        <v>2797.04781</v>
      </c>
      <c r="BS623">
        <f t="shared" si="179"/>
        <v>709.65140999999994</v>
      </c>
      <c r="BT623">
        <v>759.3</v>
      </c>
      <c r="BV623">
        <v>1</v>
      </c>
      <c r="BW623">
        <v>419</v>
      </c>
      <c r="CB623">
        <v>100</v>
      </c>
      <c r="CC623">
        <v>100</v>
      </c>
      <c r="CD623" t="s">
        <v>946</v>
      </c>
      <c r="CE623">
        <v>0</v>
      </c>
      <c r="CI623">
        <v>0</v>
      </c>
      <c r="CJ623">
        <v>0</v>
      </c>
      <c r="CM623">
        <v>0</v>
      </c>
      <c r="CO623">
        <v>0</v>
      </c>
      <c r="CP623">
        <v>0</v>
      </c>
      <c r="CQ623">
        <v>0</v>
      </c>
      <c r="CT623">
        <v>0</v>
      </c>
      <c r="CU623">
        <v>0</v>
      </c>
      <c r="CV623">
        <v>0</v>
      </c>
      <c r="CW623">
        <f>VLOOKUP(A623,'[1]NOUVEAUX TARIFS'!$A$1:$E$467,5,FALSE)</f>
        <v>790.12649999999996</v>
      </c>
    </row>
    <row r="624" spans="1:101">
      <c r="A624" t="s">
        <v>207</v>
      </c>
      <c r="C624" t="e">
        <f>VLOOKUP(A624,'[1]PRIX D''ACHAT A JOUR'!$A$1:$C$477,3,FALSE)</f>
        <v>#N/A</v>
      </c>
      <c r="D624" t="s">
        <v>1642</v>
      </c>
      <c r="E624">
        <v>3</v>
      </c>
      <c r="F624" t="s">
        <v>1002</v>
      </c>
      <c r="G624">
        <v>7</v>
      </c>
      <c r="H624" t="s">
        <v>1002</v>
      </c>
      <c r="K624">
        <v>1</v>
      </c>
      <c r="L624" t="s">
        <v>1036</v>
      </c>
      <c r="M624" t="s">
        <v>943</v>
      </c>
      <c r="N624" t="s">
        <v>944</v>
      </c>
      <c r="O624" t="s">
        <v>945</v>
      </c>
      <c r="Q624">
        <v>1</v>
      </c>
      <c r="R624">
        <v>0</v>
      </c>
      <c r="S624" s="36" t="e">
        <f>VLOOKUP(N624,'[1]Stock définitif au 31122021'!$A$3:$G$422,5,FALSE)</f>
        <v>#N/A</v>
      </c>
      <c r="T624" s="36" t="e">
        <f>VLOOKUP(N624,'[1]Stock définitif au 31122021'!$A$3:$G$422,6,FALSE)</f>
        <v>#N/A</v>
      </c>
      <c r="U624" s="36" t="e">
        <f>VLOOKUP(N624,'[1]Stock définitif au 31122021'!$A$3:$G$422,3,FALSE)</f>
        <v>#N/A</v>
      </c>
      <c r="V624">
        <v>0</v>
      </c>
      <c r="W624">
        <f>VLOOKUP(A624,'[1]EXPORT ARTICLES 03012022'!$A$1:$R$883,18,FALSE)</f>
        <v>0</v>
      </c>
      <c r="X624" s="45">
        <f>VLOOKUP(A624,'[1]NOMENCLATURE 2801'!$B$1:$P$3420,14,FALSE)</f>
        <v>541.9</v>
      </c>
      <c r="Y624" s="46">
        <v>0</v>
      </c>
      <c r="Z624" s="46"/>
      <c r="AB624" s="42">
        <f>VLOOKUP(A624,'[1]NOMENCLATURE 2801'!$B$1:$P$3420,15,FALSE)</f>
        <v>541.9</v>
      </c>
      <c r="AC624" s="42" t="s">
        <v>2917</v>
      </c>
      <c r="AD624">
        <v>0</v>
      </c>
      <c r="AE624" t="s">
        <v>932</v>
      </c>
      <c r="AF624">
        <v>0</v>
      </c>
      <c r="AI624" t="s">
        <v>933</v>
      </c>
      <c r="AJ624" t="s">
        <v>934</v>
      </c>
      <c r="AM624" t="s">
        <v>935</v>
      </c>
      <c r="AN624" t="s">
        <v>936</v>
      </c>
      <c r="AP624">
        <v>0</v>
      </c>
      <c r="AQ624">
        <v>0</v>
      </c>
      <c r="AS624">
        <v>762.1</v>
      </c>
      <c r="AT624" s="47">
        <f>VLOOKUP(A624,'[1]NOMENCLATURE 2801'!$B$1:$V$3418,20,FALSE)</f>
        <v>812.84999999999991</v>
      </c>
      <c r="AU624" s="48">
        <f>VLOOKUP(A624,'[1]NOMENCLATURE 2801'!$B$1:$V$3418,21,FALSE)</f>
        <v>812.84999999999991</v>
      </c>
      <c r="AV624" s="48"/>
      <c r="AW624" s="48"/>
      <c r="AX624">
        <v>2</v>
      </c>
      <c r="AY624">
        <v>0</v>
      </c>
      <c r="AZ624">
        <v>1</v>
      </c>
      <c r="BB624">
        <v>1</v>
      </c>
      <c r="BC624">
        <v>1</v>
      </c>
      <c r="BD624">
        <v>1</v>
      </c>
      <c r="BE624">
        <v>1</v>
      </c>
      <c r="BF624">
        <v>1</v>
      </c>
      <c r="BK624" s="43">
        <f t="shared" si="169"/>
        <v>6.6592310720377745E-2</v>
      </c>
      <c r="BL624"/>
      <c r="BM624" s="45">
        <f t="shared" si="183"/>
        <v>1.5</v>
      </c>
      <c r="BN624" s="48">
        <f t="shared" si="184"/>
        <v>1.5</v>
      </c>
      <c r="BO624">
        <v>1</v>
      </c>
      <c r="BP624">
        <f>VLOOKUP(A624,'[1]Synthèse ventes 2021'!$A$1:$C$457,3,FALSE)</f>
        <v>2</v>
      </c>
      <c r="BQ624">
        <f t="shared" si="177"/>
        <v>1278.8839999999998</v>
      </c>
      <c r="BR624">
        <f t="shared" si="178"/>
        <v>1918.3259999999998</v>
      </c>
      <c r="BS624">
        <f t="shared" si="179"/>
        <v>639.44200000000001</v>
      </c>
      <c r="BT624">
        <v>914.52</v>
      </c>
      <c r="BV624">
        <v>1</v>
      </c>
      <c r="BW624">
        <v>326</v>
      </c>
      <c r="CB624">
        <v>100</v>
      </c>
      <c r="CC624">
        <v>100</v>
      </c>
      <c r="CD624" t="s">
        <v>946</v>
      </c>
      <c r="CE624">
        <v>0</v>
      </c>
      <c r="CI624">
        <v>0</v>
      </c>
      <c r="CJ624">
        <v>0</v>
      </c>
      <c r="CM624">
        <v>0</v>
      </c>
      <c r="CO624">
        <v>0</v>
      </c>
      <c r="CP624">
        <v>0</v>
      </c>
      <c r="CQ624">
        <v>0</v>
      </c>
      <c r="CT624">
        <v>0</v>
      </c>
      <c r="CU624">
        <v>0</v>
      </c>
      <c r="CV624">
        <v>0</v>
      </c>
      <c r="CW624">
        <f>VLOOKUP(A624,'[1]NOUVEAUX TARIFS'!$A$1:$E$467,5,FALSE)</f>
        <v>812.84999999999991</v>
      </c>
    </row>
    <row r="625" spans="1:101">
      <c r="A625" t="s">
        <v>1138</v>
      </c>
      <c r="C625" t="e">
        <f>VLOOKUP(A625,'[1]PRIX D''ACHAT A JOUR'!$A$1:$C$477,3,FALSE)</f>
        <v>#N/A</v>
      </c>
      <c r="D625" t="s">
        <v>1139</v>
      </c>
      <c r="E625">
        <v>1</v>
      </c>
      <c r="F625" t="s">
        <v>975</v>
      </c>
      <c r="G625">
        <v>2</v>
      </c>
      <c r="H625" t="s">
        <v>975</v>
      </c>
      <c r="I625" t="s">
        <v>1057</v>
      </c>
      <c r="J625" t="s">
        <v>1058</v>
      </c>
      <c r="K625">
        <v>1</v>
      </c>
      <c r="L625" t="s">
        <v>1108</v>
      </c>
      <c r="M625" t="s">
        <v>943</v>
      </c>
      <c r="N625" t="s">
        <v>944</v>
      </c>
      <c r="O625" t="s">
        <v>945</v>
      </c>
      <c r="Q625">
        <v>1</v>
      </c>
      <c r="R625">
        <v>0</v>
      </c>
      <c r="S625" s="36" t="e">
        <f>VLOOKUP(N625,'[1]Stock définitif au 31122021'!$A$3:$G$422,5,FALSE)</f>
        <v>#N/A</v>
      </c>
      <c r="T625" s="36" t="e">
        <f>VLOOKUP(N625,'[1]Stock définitif au 31122021'!$A$3:$G$422,6,FALSE)</f>
        <v>#N/A</v>
      </c>
      <c r="U625" s="36" t="e">
        <f>VLOOKUP(N625,'[1]Stock définitif au 31122021'!$A$3:$G$422,3,FALSE)</f>
        <v>#N/A</v>
      </c>
      <c r="V625">
        <v>0</v>
      </c>
      <c r="W625">
        <f>VLOOKUP(A625,'[1]EXPORT ARTICLES 03012022'!$A$1:$R$883,18,FALSE)</f>
        <v>0</v>
      </c>
      <c r="X625" s="45">
        <f>VLOOKUP(A625,'[1]NOMENCLATURE 2801'!$B$1:$P$3420,14,FALSE)</f>
        <v>492</v>
      </c>
      <c r="Y625" s="46">
        <v>0</v>
      </c>
      <c r="Z625" s="46"/>
      <c r="AB625" s="42">
        <f>VLOOKUP(A625,'[1]NOMENCLATURE 2801'!$B$1:$P$3420,15,FALSE)</f>
        <v>610.22249999999997</v>
      </c>
      <c r="AC625" s="42" t="s">
        <v>2917</v>
      </c>
      <c r="AD625">
        <v>0</v>
      </c>
      <c r="AE625" t="s">
        <v>932</v>
      </c>
      <c r="AF625">
        <v>0</v>
      </c>
      <c r="AI625" t="s">
        <v>933</v>
      </c>
      <c r="AJ625" t="s">
        <v>934</v>
      </c>
      <c r="AM625" t="s">
        <v>935</v>
      </c>
      <c r="AN625" t="s">
        <v>936</v>
      </c>
      <c r="AP625">
        <v>0</v>
      </c>
      <c r="AQ625">
        <v>0</v>
      </c>
      <c r="AS625">
        <v>654.46</v>
      </c>
      <c r="AT625" s="47">
        <f>VLOOKUP(A625,'[1]NOMENCLATURE 2801'!$B$1:$V$3418,20,FALSE)</f>
        <v>660.23869999999999</v>
      </c>
      <c r="AU625" s="48">
        <f>VLOOKUP(A625,'[1]NOMENCLATURE 2801'!$B$1:$V$3418,21,FALSE)</f>
        <v>817.47462499999995</v>
      </c>
      <c r="AV625" s="48"/>
      <c r="AW625" s="48"/>
      <c r="AX625">
        <v>2</v>
      </c>
      <c r="AY625">
        <v>0</v>
      </c>
      <c r="AZ625">
        <v>1</v>
      </c>
      <c r="BB625">
        <v>1</v>
      </c>
      <c r="BC625">
        <v>1</v>
      </c>
      <c r="BD625">
        <v>1</v>
      </c>
      <c r="BE625">
        <v>1</v>
      </c>
      <c r="BF625">
        <v>1</v>
      </c>
      <c r="BK625" s="43">
        <f t="shared" si="169"/>
        <v>0.24908264065030697</v>
      </c>
      <c r="BL625"/>
      <c r="BM625" s="45">
        <f t="shared" si="183"/>
        <v>1.3419485772357724</v>
      </c>
      <c r="BN625" s="48">
        <f t="shared" si="184"/>
        <v>1.3396336991834945</v>
      </c>
      <c r="BO625">
        <v>1</v>
      </c>
      <c r="BP625">
        <f>VLOOKUP(A625,'[1]Synthèse ventes 2021'!$A$1:$C$457,3,FALSE)</f>
        <v>21</v>
      </c>
      <c r="BQ625">
        <f t="shared" si="177"/>
        <v>15121.313549999997</v>
      </c>
      <c r="BR625">
        <f t="shared" si="178"/>
        <v>20257.021207499998</v>
      </c>
      <c r="BS625">
        <f t="shared" si="179"/>
        <v>5135.707657500001</v>
      </c>
      <c r="BT625">
        <v>785.35</v>
      </c>
      <c r="BV625">
        <v>1</v>
      </c>
      <c r="BW625">
        <v>418</v>
      </c>
      <c r="CB625">
        <v>100</v>
      </c>
      <c r="CC625">
        <v>100</v>
      </c>
      <c r="CD625" t="s">
        <v>946</v>
      </c>
      <c r="CE625">
        <v>0</v>
      </c>
      <c r="CI625">
        <v>0</v>
      </c>
      <c r="CJ625">
        <v>0</v>
      </c>
      <c r="CM625">
        <v>0</v>
      </c>
      <c r="CO625">
        <v>0</v>
      </c>
      <c r="CP625">
        <v>0</v>
      </c>
      <c r="CQ625">
        <v>0</v>
      </c>
      <c r="CT625">
        <v>0</v>
      </c>
      <c r="CU625">
        <v>0</v>
      </c>
      <c r="CV625">
        <v>0</v>
      </c>
      <c r="CW625">
        <f>VLOOKUP(A625,'[1]NOUVEAUX TARIFS'!$A$1:$E$467,5,FALSE)</f>
        <v>817.47462499999995</v>
      </c>
    </row>
    <row r="626" spans="1:101">
      <c r="A626" t="s">
        <v>1140</v>
      </c>
      <c r="C626" t="e">
        <f>VLOOKUP(A626,'[1]PRIX D''ACHAT A JOUR'!$A$1:$C$477,3,FALSE)</f>
        <v>#N/A</v>
      </c>
      <c r="D626" t="s">
        <v>1141</v>
      </c>
      <c r="E626">
        <v>1</v>
      </c>
      <c r="F626" t="s">
        <v>975</v>
      </c>
      <c r="G626">
        <v>2</v>
      </c>
      <c r="H626" t="s">
        <v>975</v>
      </c>
      <c r="I626" t="s">
        <v>1057</v>
      </c>
      <c r="J626" t="s">
        <v>1058</v>
      </c>
      <c r="K626">
        <v>1</v>
      </c>
      <c r="L626" t="s">
        <v>1108</v>
      </c>
      <c r="M626" t="s">
        <v>943</v>
      </c>
      <c r="N626" t="s">
        <v>944</v>
      </c>
      <c r="O626" t="s">
        <v>945</v>
      </c>
      <c r="Q626">
        <v>1</v>
      </c>
      <c r="R626">
        <v>0</v>
      </c>
      <c r="S626" s="36" t="e">
        <f>VLOOKUP(N626,'[1]Stock définitif au 31122021'!$A$3:$G$422,5,FALSE)</f>
        <v>#N/A</v>
      </c>
      <c r="T626" s="36" t="e">
        <f>VLOOKUP(N626,'[1]Stock définitif au 31122021'!$A$3:$G$422,6,FALSE)</f>
        <v>#N/A</v>
      </c>
      <c r="U626" s="36" t="e">
        <f>VLOOKUP(N626,'[1]Stock définitif au 31122021'!$A$3:$G$422,3,FALSE)</f>
        <v>#N/A</v>
      </c>
      <c r="V626">
        <v>0</v>
      </c>
      <c r="W626">
        <f>VLOOKUP(A626,'[1]EXPORT ARTICLES 03012022'!$A$1:$R$883,18,FALSE)</f>
        <v>0</v>
      </c>
      <c r="X626" s="45">
        <f>VLOOKUP(A626,'[1]NOMENCLATURE 2801'!$B$1:$P$3420,14,FALSE)</f>
        <v>494.95</v>
      </c>
      <c r="Y626" s="46">
        <v>0</v>
      </c>
      <c r="Z626" s="46"/>
      <c r="AB626" s="42">
        <f>VLOOKUP(A626,'[1]NOMENCLATURE 2801'!$B$1:$P$3420,15,FALSE)</f>
        <v>613.91</v>
      </c>
      <c r="AC626" s="42" t="s">
        <v>2917</v>
      </c>
      <c r="AD626">
        <v>0</v>
      </c>
      <c r="AE626" t="s">
        <v>932</v>
      </c>
      <c r="AF626">
        <v>0</v>
      </c>
      <c r="AI626" t="s">
        <v>933</v>
      </c>
      <c r="AJ626" t="s">
        <v>934</v>
      </c>
      <c r="AM626" t="s">
        <v>935</v>
      </c>
      <c r="AN626" t="s">
        <v>936</v>
      </c>
      <c r="AP626">
        <v>0</v>
      </c>
      <c r="AQ626">
        <v>0</v>
      </c>
      <c r="AS626">
        <v>658.35</v>
      </c>
      <c r="AT626" s="47">
        <f>VLOOKUP(A626,'[1]NOMENCLATURE 2801'!$B$1:$V$3418,20,FALSE)</f>
        <v>664.16219999999998</v>
      </c>
      <c r="AU626" s="48">
        <f>VLOOKUP(A626,'[1]NOMENCLATURE 2801'!$B$1:$V$3418,21,FALSE)</f>
        <v>822.37899999999991</v>
      </c>
      <c r="AV626" s="48"/>
      <c r="AW626" s="48"/>
      <c r="AX626">
        <v>2</v>
      </c>
      <c r="AY626">
        <v>0</v>
      </c>
      <c r="AZ626">
        <v>1</v>
      </c>
      <c r="BB626">
        <v>1</v>
      </c>
      <c r="BC626">
        <v>1</v>
      </c>
      <c r="BD626">
        <v>1</v>
      </c>
      <c r="BE626">
        <v>1</v>
      </c>
      <c r="BF626">
        <v>1</v>
      </c>
      <c r="BK626" s="43">
        <f t="shared" si="169"/>
        <v>0.24915166704640371</v>
      </c>
      <c r="BL626"/>
      <c r="BM626" s="45">
        <f t="shared" si="183"/>
        <v>1.3418773613496313</v>
      </c>
      <c r="BN626" s="48">
        <f t="shared" si="184"/>
        <v>1.3395758335912429</v>
      </c>
      <c r="BO626">
        <v>1</v>
      </c>
      <c r="BP626">
        <f>VLOOKUP(A626,'[1]Synthèse ventes 2021'!$A$1:$C$457,3,FALSE)</f>
        <v>14</v>
      </c>
      <c r="BQ626">
        <f t="shared" si="177"/>
        <v>10141.7932</v>
      </c>
      <c r="BR626">
        <f t="shared" si="178"/>
        <v>13585.701079999997</v>
      </c>
      <c r="BS626">
        <f t="shared" si="179"/>
        <v>3443.907879999997</v>
      </c>
      <c r="BT626">
        <v>790.02</v>
      </c>
      <c r="BV626">
        <v>1</v>
      </c>
      <c r="BW626">
        <v>420</v>
      </c>
      <c r="CB626">
        <v>100</v>
      </c>
      <c r="CC626">
        <v>100</v>
      </c>
      <c r="CD626" t="s">
        <v>946</v>
      </c>
      <c r="CE626">
        <v>0</v>
      </c>
      <c r="CI626">
        <v>0</v>
      </c>
      <c r="CJ626">
        <v>0</v>
      </c>
      <c r="CM626">
        <v>0</v>
      </c>
      <c r="CO626">
        <v>0</v>
      </c>
      <c r="CP626">
        <v>0</v>
      </c>
      <c r="CQ626">
        <v>0</v>
      </c>
      <c r="CT626">
        <v>0</v>
      </c>
      <c r="CU626">
        <v>0</v>
      </c>
      <c r="CV626">
        <v>0</v>
      </c>
      <c r="CW626">
        <f>VLOOKUP(A626,'[1]NOUVEAUX TARIFS'!$A$1:$E$467,5,FALSE)</f>
        <v>822.37899999999991</v>
      </c>
    </row>
    <row r="627" spans="1:101">
      <c r="A627" t="s">
        <v>289</v>
      </c>
      <c r="C627" t="e">
        <f>VLOOKUP(A627,'[1]PRIX D''ACHAT A JOUR'!$A$1:$C$477,3,FALSE)</f>
        <v>#N/A</v>
      </c>
      <c r="D627" t="s">
        <v>1509</v>
      </c>
      <c r="E627">
        <v>1</v>
      </c>
      <c r="F627" t="s">
        <v>975</v>
      </c>
      <c r="G627">
        <v>2</v>
      </c>
      <c r="H627" t="s">
        <v>975</v>
      </c>
      <c r="I627" t="s">
        <v>1084</v>
      </c>
      <c r="J627" t="s">
        <v>1085</v>
      </c>
      <c r="K627">
        <v>2</v>
      </c>
      <c r="L627" t="s">
        <v>1319</v>
      </c>
      <c r="M627" t="s">
        <v>943</v>
      </c>
      <c r="N627" t="s">
        <v>944</v>
      </c>
      <c r="O627" t="s">
        <v>945</v>
      </c>
      <c r="Q627">
        <v>1</v>
      </c>
      <c r="R627">
        <v>0</v>
      </c>
      <c r="S627" s="36" t="e">
        <f>VLOOKUP(N627,'[1]Stock définitif au 31122021'!$A$3:$G$422,5,FALSE)</f>
        <v>#N/A</v>
      </c>
      <c r="T627" s="36" t="e">
        <f>VLOOKUP(N627,'[1]Stock définitif au 31122021'!$A$3:$G$422,6,FALSE)</f>
        <v>#N/A</v>
      </c>
      <c r="U627" s="36" t="e">
        <f>VLOOKUP(N627,'[1]Stock définitif au 31122021'!$A$3:$G$422,3,FALSE)</f>
        <v>#N/A</v>
      </c>
      <c r="V627">
        <v>0</v>
      </c>
      <c r="W627">
        <f>VLOOKUP(A627,'[1]EXPORT ARTICLES 03012022'!$A$1:$R$883,18,FALSE)</f>
        <v>0</v>
      </c>
      <c r="X627" s="45">
        <f>VLOOKUP(A627,'[1]NOMENCLATURE 2801'!$B$1:$P$3420,14,FALSE)</f>
        <v>496.62</v>
      </c>
      <c r="Y627" s="46">
        <v>0</v>
      </c>
      <c r="Z627" s="46"/>
      <c r="AB627" s="42">
        <f>VLOOKUP(A627,'[1]NOMENCLATURE 2801'!$B$1:$P$3420,15,FALSE)</f>
        <v>618.41250000000002</v>
      </c>
      <c r="AC627" s="42" t="s">
        <v>2917</v>
      </c>
      <c r="AD627">
        <v>0</v>
      </c>
      <c r="AE627" t="s">
        <v>932</v>
      </c>
      <c r="AF627">
        <v>0</v>
      </c>
      <c r="AI627" t="s">
        <v>933</v>
      </c>
      <c r="AJ627" t="s">
        <v>934</v>
      </c>
      <c r="AM627" t="s">
        <v>935</v>
      </c>
      <c r="AN627" t="s">
        <v>936</v>
      </c>
      <c r="AP627">
        <v>0</v>
      </c>
      <c r="AQ627">
        <v>0</v>
      </c>
      <c r="AS627">
        <v>695.78</v>
      </c>
      <c r="AT627" s="47">
        <f>VLOOKUP(A627,'[1]NOMENCLATURE 2801'!$B$1:$V$3418,20,FALSE)</f>
        <v>662.11109999999996</v>
      </c>
      <c r="AU627" s="48">
        <f>VLOOKUP(A627,'[1]NOMENCLATURE 2801'!$B$1:$V$3418,21,FALSE)</f>
        <v>824.09512499999994</v>
      </c>
      <c r="AV627" s="48"/>
      <c r="AW627" s="48"/>
      <c r="AX627">
        <v>2</v>
      </c>
      <c r="AY627">
        <v>0</v>
      </c>
      <c r="AZ627">
        <v>1</v>
      </c>
      <c r="BB627">
        <v>1</v>
      </c>
      <c r="BC627">
        <v>1</v>
      </c>
      <c r="BD627">
        <v>1</v>
      </c>
      <c r="BE627">
        <v>1</v>
      </c>
      <c r="BF627">
        <v>1</v>
      </c>
      <c r="BK627" s="43">
        <f t="shared" si="169"/>
        <v>0.1844191051769237</v>
      </c>
      <c r="BL627"/>
      <c r="BM627" s="45">
        <f t="shared" si="183"/>
        <v>1.3332348677056904</v>
      </c>
      <c r="BN627" s="48">
        <f t="shared" si="184"/>
        <v>1.3325977806076039</v>
      </c>
      <c r="BO627">
        <v>1</v>
      </c>
      <c r="BP627">
        <f>VLOOKUP(A627,'[1]Synthèse ventes 2021'!$A$1:$C$457,3,FALSE)</f>
        <v>4</v>
      </c>
      <c r="BQ627">
        <f t="shared" si="177"/>
        <v>2918.9070000000002</v>
      </c>
      <c r="BR627">
        <f t="shared" si="178"/>
        <v>3889.7289899999996</v>
      </c>
      <c r="BS627">
        <f t="shared" si="179"/>
        <v>970.82198999999946</v>
      </c>
      <c r="BT627">
        <v>834.94</v>
      </c>
      <c r="BV627">
        <v>1</v>
      </c>
      <c r="BW627">
        <v>202</v>
      </c>
      <c r="CB627">
        <v>100</v>
      </c>
      <c r="CC627">
        <v>100</v>
      </c>
      <c r="CD627" t="s">
        <v>946</v>
      </c>
      <c r="CE627">
        <v>0</v>
      </c>
      <c r="CI627">
        <v>0</v>
      </c>
      <c r="CJ627">
        <v>0</v>
      </c>
      <c r="CM627">
        <v>0</v>
      </c>
      <c r="CO627">
        <v>0</v>
      </c>
      <c r="CP627">
        <v>0</v>
      </c>
      <c r="CQ627">
        <v>0</v>
      </c>
      <c r="CT627">
        <v>0</v>
      </c>
      <c r="CU627">
        <v>0</v>
      </c>
      <c r="CV627">
        <v>0</v>
      </c>
      <c r="CW627">
        <f>VLOOKUP(A627,'[1]NOUVEAUX TARIFS'!$A$1:$E$467,5,FALSE)</f>
        <v>824.09512499999994</v>
      </c>
    </row>
    <row r="628" spans="1:101">
      <c r="A628" t="s">
        <v>103</v>
      </c>
      <c r="C628" t="e">
        <f>VLOOKUP(A628,'[1]PRIX D''ACHAT A JOUR'!$A$1:$C$477,3,FALSE)</f>
        <v>#N/A</v>
      </c>
      <c r="D628" t="s">
        <v>2110</v>
      </c>
      <c r="E628">
        <v>12</v>
      </c>
      <c r="F628" t="s">
        <v>1207</v>
      </c>
      <c r="G628">
        <v>3</v>
      </c>
      <c r="H628" t="s">
        <v>1618</v>
      </c>
      <c r="I628" t="s">
        <v>2094</v>
      </c>
      <c r="J628" t="s">
        <v>2095</v>
      </c>
      <c r="M628" t="s">
        <v>943</v>
      </c>
      <c r="N628" t="s">
        <v>944</v>
      </c>
      <c r="O628" t="s">
        <v>945</v>
      </c>
      <c r="Q628">
        <v>1</v>
      </c>
      <c r="R628">
        <v>0</v>
      </c>
      <c r="S628" s="36" t="e">
        <f>VLOOKUP(N628,'[1]Stock définitif au 31122021'!$A$3:$G$422,5,FALSE)</f>
        <v>#N/A</v>
      </c>
      <c r="T628" s="36" t="e">
        <f>VLOOKUP(N628,'[1]Stock définitif au 31122021'!$A$3:$G$422,6,FALSE)</f>
        <v>#N/A</v>
      </c>
      <c r="U628" s="36" t="e">
        <f>VLOOKUP(N628,'[1]Stock définitif au 31122021'!$A$3:$G$422,3,FALSE)</f>
        <v>#N/A</v>
      </c>
      <c r="V628" s="36" t="s">
        <v>2924</v>
      </c>
      <c r="W628">
        <f>VLOOKUP(A628,'[1]EXPORT ARTICLES 03012022'!$A$1:$R$883,18,FALSE)</f>
        <v>0</v>
      </c>
      <c r="X628" s="45">
        <f>VLOOKUP(A628,'[1]NOMENCLATURE 2801'!$B$1:$P$3420,14,FALSE)</f>
        <v>532.88099999999997</v>
      </c>
      <c r="Y628" s="46">
        <v>0</v>
      </c>
      <c r="Z628" s="46"/>
      <c r="AB628" s="42">
        <f>VLOOKUP(A628,'[1]NOMENCLATURE 2801'!$B$1:$P$3420,15,FALSE)</f>
        <v>542.7962</v>
      </c>
      <c r="AC628" s="42" t="s">
        <v>2917</v>
      </c>
      <c r="AD628">
        <v>0</v>
      </c>
      <c r="AE628" t="s">
        <v>932</v>
      </c>
      <c r="AF628">
        <v>0</v>
      </c>
      <c r="AI628" t="s">
        <v>933</v>
      </c>
      <c r="AJ628" t="s">
        <v>934</v>
      </c>
      <c r="AM628" t="s">
        <v>935</v>
      </c>
      <c r="AN628" t="s">
        <v>936</v>
      </c>
      <c r="AP628">
        <v>0</v>
      </c>
      <c r="AQ628">
        <v>0</v>
      </c>
      <c r="AS628">
        <v>863.14</v>
      </c>
      <c r="AT628" s="47">
        <f>VLOOKUP(A628,'[1]NOMENCLATURE 2801'!$B$1:$V$3418,20,FALSE)</f>
        <v>815.57520000000011</v>
      </c>
      <c r="AU628" s="48">
        <f>VLOOKUP(A628,'[1]NOMENCLATURE 2801'!$B$1:$V$3418,21,FALSE)</f>
        <v>829.74200000000008</v>
      </c>
      <c r="AV628" s="48">
        <f>VLOOKUP(A628,'STEEVE RESTITUTION'!$A$3:$F$484,6,FALSE)</f>
        <v>910.25</v>
      </c>
      <c r="AW628" s="48">
        <f t="shared" si="180"/>
        <v>-80.507999999999925</v>
      </c>
      <c r="AX628">
        <v>2</v>
      </c>
      <c r="AY628">
        <v>0</v>
      </c>
      <c r="AZ628">
        <v>1</v>
      </c>
      <c r="BK628" s="43">
        <f t="shared" si="169"/>
        <v>-3.8693607062585345E-2</v>
      </c>
      <c r="BL628"/>
      <c r="BM628" s="45">
        <f t="shared" si="183"/>
        <v>1.5305015566327194</v>
      </c>
      <c r="BN628" s="48">
        <f t="shared" si="184"/>
        <v>1.5286437156339709</v>
      </c>
      <c r="BO628"/>
      <c r="BP628">
        <f>VLOOKUP(A628,'[1]Synthèse ventes 2021'!$A$1:$C$457,3,FALSE)</f>
        <v>6</v>
      </c>
      <c r="BQ628">
        <f t="shared" si="177"/>
        <v>3842.9970959999996</v>
      </c>
      <c r="BR628">
        <f t="shared" si="178"/>
        <v>5874.5733600000003</v>
      </c>
      <c r="BS628">
        <f t="shared" si="179"/>
        <v>2031.5762640000007</v>
      </c>
      <c r="BT628" s="34">
        <v>1035.77</v>
      </c>
      <c r="BV628">
        <v>1</v>
      </c>
      <c r="BW628">
        <v>558</v>
      </c>
      <c r="CB628">
        <v>100</v>
      </c>
      <c r="CC628">
        <v>100</v>
      </c>
      <c r="CD628" t="s">
        <v>1361</v>
      </c>
      <c r="CE628">
        <v>0</v>
      </c>
      <c r="CI628">
        <v>0</v>
      </c>
      <c r="CJ628">
        <v>0</v>
      </c>
      <c r="CM628">
        <v>0</v>
      </c>
      <c r="CO628">
        <v>0</v>
      </c>
      <c r="CP628">
        <v>0</v>
      </c>
      <c r="CQ628">
        <v>0</v>
      </c>
      <c r="CT628">
        <v>1</v>
      </c>
      <c r="CU628">
        <v>0</v>
      </c>
      <c r="CV628">
        <v>0</v>
      </c>
      <c r="CW628">
        <f>VLOOKUP(A628,'[1]NOUVEAUX TARIFS'!$A$1:$E$467,5,FALSE)</f>
        <v>910.25</v>
      </c>
    </row>
    <row r="629" spans="1:101">
      <c r="A629" t="s">
        <v>349</v>
      </c>
      <c r="C629" t="e">
        <f>VLOOKUP(A629,'[1]PRIX D''ACHAT A JOUR'!$A$1:$C$477,3,FALSE)</f>
        <v>#N/A</v>
      </c>
      <c r="D629" t="s">
        <v>1901</v>
      </c>
      <c r="E629">
        <v>1</v>
      </c>
      <c r="F629" t="s">
        <v>975</v>
      </c>
      <c r="G629">
        <v>2</v>
      </c>
      <c r="H629" t="s">
        <v>975</v>
      </c>
      <c r="I629" t="s">
        <v>1057</v>
      </c>
      <c r="J629" t="s">
        <v>1058</v>
      </c>
      <c r="K629">
        <v>1</v>
      </c>
      <c r="L629" t="s">
        <v>1108</v>
      </c>
      <c r="M629" t="s">
        <v>943</v>
      </c>
      <c r="N629" t="s">
        <v>944</v>
      </c>
      <c r="O629" t="s">
        <v>945</v>
      </c>
      <c r="Q629">
        <v>1</v>
      </c>
      <c r="R629">
        <v>0</v>
      </c>
      <c r="S629" s="36" t="e">
        <f>VLOOKUP(N629,'[1]Stock définitif au 31122021'!$A$3:$G$422,5,FALSE)</f>
        <v>#N/A</v>
      </c>
      <c r="T629" s="36" t="e">
        <f>VLOOKUP(N629,'[1]Stock définitif au 31122021'!$A$3:$G$422,6,FALSE)</f>
        <v>#N/A</v>
      </c>
      <c r="U629" s="36" t="e">
        <f>VLOOKUP(N629,'[1]Stock définitif au 31122021'!$A$3:$G$422,3,FALSE)</f>
        <v>#N/A</v>
      </c>
      <c r="V629">
        <v>0</v>
      </c>
      <c r="W629">
        <f>VLOOKUP(A629,'[1]EXPORT ARTICLES 03012022'!$A$1:$R$883,18,FALSE)</f>
        <v>0</v>
      </c>
      <c r="X629" s="45">
        <f>VLOOKUP(A629,'[1]NOMENCLATURE 2801'!$B$1:$P$3420,14,FALSE)</f>
        <v>525.22669999999994</v>
      </c>
      <c r="Y629" s="46">
        <v>0</v>
      </c>
      <c r="Z629" s="46"/>
      <c r="AB629" s="42">
        <f>VLOOKUP(A629,'[1]NOMENCLATURE 2801'!$B$1:$P$3420,15,FALSE)</f>
        <v>597.20587499999999</v>
      </c>
      <c r="AC629" s="42" t="s">
        <v>2917</v>
      </c>
      <c r="AD629">
        <v>0</v>
      </c>
      <c r="AE629" t="s">
        <v>932</v>
      </c>
      <c r="AF629">
        <v>0</v>
      </c>
      <c r="AI629" t="s">
        <v>933</v>
      </c>
      <c r="AJ629" t="s">
        <v>934</v>
      </c>
      <c r="AM629" t="s">
        <v>935</v>
      </c>
      <c r="AN629" t="s">
        <v>936</v>
      </c>
      <c r="AP629">
        <v>0</v>
      </c>
      <c r="AQ629">
        <v>0</v>
      </c>
      <c r="AS629">
        <v>718.05</v>
      </c>
      <c r="AT629" s="47">
        <f>VLOOKUP(A629,'[1]NOMENCLATURE 2801'!$B$1:$V$3418,20,FALSE)</f>
        <v>741.52421099999992</v>
      </c>
      <c r="AU629" s="48">
        <f>VLOOKUP(A629,'[1]NOMENCLATURE 2801'!$B$1:$V$3418,21,FALSE)</f>
        <v>837.25651374999995</v>
      </c>
      <c r="AV629" s="48"/>
      <c r="AW629" s="48"/>
      <c r="AX629">
        <v>2</v>
      </c>
      <c r="AY629">
        <v>0</v>
      </c>
      <c r="AZ629">
        <v>1</v>
      </c>
      <c r="BB629">
        <v>1</v>
      </c>
      <c r="BC629">
        <v>1</v>
      </c>
      <c r="BD629">
        <v>1</v>
      </c>
      <c r="BE629">
        <v>1</v>
      </c>
      <c r="BF629">
        <v>1</v>
      </c>
      <c r="BK629" s="43">
        <f t="shared" si="169"/>
        <v>0.16601422428800225</v>
      </c>
      <c r="BL629"/>
      <c r="BM629" s="45">
        <f t="shared" si="183"/>
        <v>1.411817432358256</v>
      </c>
      <c r="BN629" s="48">
        <f t="shared" si="184"/>
        <v>1.4019562579654796</v>
      </c>
      <c r="BO629">
        <v>1</v>
      </c>
      <c r="BP629">
        <f>VLOOKUP(A629,'[1]Synthèse ventes 2021'!$A$1:$C$457,3,FALSE)</f>
        <v>150</v>
      </c>
      <c r="BQ629">
        <f t="shared" si="177"/>
        <v>105705.439875</v>
      </c>
      <c r="BR629">
        <f t="shared" si="178"/>
        <v>148194.40293374998</v>
      </c>
      <c r="BS629">
        <f t="shared" si="179"/>
        <v>42488.963058749985</v>
      </c>
      <c r="BT629">
        <v>861.66</v>
      </c>
      <c r="BV629">
        <v>1</v>
      </c>
      <c r="CB629">
        <v>100</v>
      </c>
      <c r="CC629">
        <v>100</v>
      </c>
      <c r="CD629" t="s">
        <v>946</v>
      </c>
      <c r="CE629">
        <v>0</v>
      </c>
      <c r="CI629">
        <v>0</v>
      </c>
      <c r="CJ629">
        <v>0</v>
      </c>
      <c r="CM629">
        <v>0</v>
      </c>
      <c r="CO629">
        <v>0</v>
      </c>
      <c r="CP629">
        <v>0</v>
      </c>
      <c r="CQ629">
        <v>0</v>
      </c>
      <c r="CT629">
        <v>0</v>
      </c>
      <c r="CU629">
        <v>0</v>
      </c>
      <c r="CV629">
        <v>0</v>
      </c>
      <c r="CW629">
        <f>VLOOKUP(A629,'[1]NOUVEAUX TARIFS'!$A$1:$E$467,5,FALSE)</f>
        <v>837.25651374999995</v>
      </c>
    </row>
    <row r="630" spans="1:101">
      <c r="A630" t="s">
        <v>252</v>
      </c>
      <c r="C630" t="e">
        <f>VLOOKUP(A630,'[1]PRIX D''ACHAT A JOUR'!$A$1:$C$477,3,FALSE)</f>
        <v>#N/A</v>
      </c>
      <c r="D630" t="s">
        <v>1343</v>
      </c>
      <c r="E630">
        <v>5</v>
      </c>
      <c r="F630" t="s">
        <v>927</v>
      </c>
      <c r="G630">
        <v>1</v>
      </c>
      <c r="H630" t="s">
        <v>927</v>
      </c>
      <c r="I630" t="s">
        <v>1119</v>
      </c>
      <c r="J630" t="s">
        <v>1120</v>
      </c>
      <c r="K630">
        <v>4</v>
      </c>
      <c r="L630" t="s">
        <v>1121</v>
      </c>
      <c r="M630" t="s">
        <v>943</v>
      </c>
      <c r="N630" t="s">
        <v>944</v>
      </c>
      <c r="O630" t="s">
        <v>945</v>
      </c>
      <c r="Q630">
        <v>1</v>
      </c>
      <c r="R630">
        <v>0</v>
      </c>
      <c r="S630" s="36" t="e">
        <f>VLOOKUP(N630,'[1]Stock définitif au 31122021'!$A$3:$G$422,5,FALSE)</f>
        <v>#N/A</v>
      </c>
      <c r="T630" s="36" t="e">
        <f>VLOOKUP(N630,'[1]Stock définitif au 31122021'!$A$3:$G$422,6,FALSE)</f>
        <v>#N/A</v>
      </c>
      <c r="U630" s="36" t="e">
        <f>VLOOKUP(N630,'[1]Stock définitif au 31122021'!$A$3:$G$422,3,FALSE)</f>
        <v>#N/A</v>
      </c>
      <c r="V630">
        <v>0</v>
      </c>
      <c r="W630">
        <f>VLOOKUP(A630,'[1]EXPORT ARTICLES 03012022'!$A$1:$R$883,18,FALSE)</f>
        <v>0</v>
      </c>
      <c r="X630" s="45">
        <f>VLOOKUP(A630,'[1]NOMENCLATURE 2801'!$B$1:$P$3420,14,FALSE)</f>
        <v>556.78</v>
      </c>
      <c r="Y630" s="46">
        <v>0</v>
      </c>
      <c r="Z630" s="46"/>
      <c r="AB630" s="42">
        <f>VLOOKUP(A630,'[1]NOMENCLATURE 2801'!$B$1:$P$3420,15,FALSE)</f>
        <v>633.98</v>
      </c>
      <c r="AC630" s="42" t="s">
        <v>2917</v>
      </c>
      <c r="AD630">
        <v>0</v>
      </c>
      <c r="AE630" t="s">
        <v>932</v>
      </c>
      <c r="AF630">
        <v>0</v>
      </c>
      <c r="AI630" t="s">
        <v>933</v>
      </c>
      <c r="AJ630" t="s">
        <v>934</v>
      </c>
      <c r="AM630" t="s">
        <v>935</v>
      </c>
      <c r="AN630" t="s">
        <v>936</v>
      </c>
      <c r="AP630">
        <v>0</v>
      </c>
      <c r="AQ630">
        <v>0</v>
      </c>
      <c r="AS630">
        <v>759.15</v>
      </c>
      <c r="AT630" s="47">
        <f>VLOOKUP(A630,'[1]NOMENCLATURE 2801'!$B$1:$V$3418,20,FALSE)</f>
        <v>786.75800000000004</v>
      </c>
      <c r="AU630" s="48">
        <f>VLOOKUP(A630,'[1]NOMENCLATURE 2801'!$B$1:$V$3418,21,FALSE)</f>
        <v>883.36200000000008</v>
      </c>
      <c r="AV630" s="48"/>
      <c r="AW630" s="48"/>
      <c r="AX630">
        <v>2</v>
      </c>
      <c r="AY630">
        <v>0</v>
      </c>
      <c r="AZ630">
        <v>1</v>
      </c>
      <c r="BB630">
        <v>1</v>
      </c>
      <c r="BC630">
        <v>1</v>
      </c>
      <c r="BD630">
        <v>1</v>
      </c>
      <c r="BE630">
        <v>1</v>
      </c>
      <c r="BF630">
        <v>1</v>
      </c>
      <c r="BK630" s="43">
        <f t="shared" si="169"/>
        <v>0.16361983797668458</v>
      </c>
      <c r="BL630"/>
      <c r="BM630" s="45">
        <f t="shared" si="183"/>
        <v>1.4130500377168722</v>
      </c>
      <c r="BN630" s="48">
        <f t="shared" si="184"/>
        <v>1.393359411968832</v>
      </c>
      <c r="BO630">
        <v>1</v>
      </c>
      <c r="BP630">
        <f>VLOOKUP(A630,'[1]Synthèse ventes 2021'!$A$1:$C$457,3,FALSE)</f>
        <v>4</v>
      </c>
      <c r="BQ630">
        <f t="shared" si="177"/>
        <v>2992.3856000000001</v>
      </c>
      <c r="BR630">
        <f t="shared" si="178"/>
        <v>4169.4686400000001</v>
      </c>
      <c r="BS630">
        <f t="shared" si="179"/>
        <v>1177.08304</v>
      </c>
      <c r="BT630">
        <v>910.98</v>
      </c>
      <c r="BV630">
        <v>1</v>
      </c>
      <c r="BW630">
        <v>121</v>
      </c>
      <c r="CB630">
        <v>100</v>
      </c>
      <c r="CC630">
        <v>100</v>
      </c>
      <c r="CD630" t="s">
        <v>946</v>
      </c>
      <c r="CE630">
        <v>0</v>
      </c>
      <c r="CI630">
        <v>0</v>
      </c>
      <c r="CJ630">
        <v>0</v>
      </c>
      <c r="CM630">
        <v>0</v>
      </c>
      <c r="CO630">
        <v>0</v>
      </c>
      <c r="CP630">
        <v>0</v>
      </c>
      <c r="CQ630">
        <v>0</v>
      </c>
      <c r="CT630">
        <v>0</v>
      </c>
      <c r="CU630">
        <v>0</v>
      </c>
      <c r="CV630">
        <v>0</v>
      </c>
      <c r="CW630">
        <f>VLOOKUP(A630,'[1]NOUVEAUX TARIFS'!$A$1:$E$467,5,FALSE)</f>
        <v>883.36</v>
      </c>
    </row>
    <row r="631" spans="1:101">
      <c r="A631" t="s">
        <v>254</v>
      </c>
      <c r="C631" t="e">
        <f>VLOOKUP(A631,'[1]PRIX D''ACHAT A JOUR'!$A$1:$C$477,3,FALSE)</f>
        <v>#N/A</v>
      </c>
      <c r="D631" t="s">
        <v>1344</v>
      </c>
      <c r="E631">
        <v>5</v>
      </c>
      <c r="F631" t="s">
        <v>927</v>
      </c>
      <c r="G631">
        <v>1</v>
      </c>
      <c r="H631" t="s">
        <v>927</v>
      </c>
      <c r="I631" t="s">
        <v>1119</v>
      </c>
      <c r="J631" t="s">
        <v>1120</v>
      </c>
      <c r="K631">
        <v>4</v>
      </c>
      <c r="L631" t="s">
        <v>1121</v>
      </c>
      <c r="M631" t="s">
        <v>943</v>
      </c>
      <c r="N631" t="s">
        <v>944</v>
      </c>
      <c r="O631" t="s">
        <v>945</v>
      </c>
      <c r="Q631">
        <v>1</v>
      </c>
      <c r="R631">
        <v>0</v>
      </c>
      <c r="S631" s="36" t="e">
        <f>VLOOKUP(N631,'[1]Stock définitif au 31122021'!$A$3:$G$422,5,FALSE)</f>
        <v>#N/A</v>
      </c>
      <c r="T631" s="36" t="e">
        <f>VLOOKUP(N631,'[1]Stock définitif au 31122021'!$A$3:$G$422,6,FALSE)</f>
        <v>#N/A</v>
      </c>
      <c r="U631" s="36" t="e">
        <f>VLOOKUP(N631,'[1]Stock définitif au 31122021'!$A$3:$G$422,3,FALSE)</f>
        <v>#N/A</v>
      </c>
      <c r="V631">
        <v>0</v>
      </c>
      <c r="W631">
        <f>VLOOKUP(A631,'[1]EXPORT ARTICLES 03012022'!$A$1:$R$883,18,FALSE)</f>
        <v>0</v>
      </c>
      <c r="X631" s="45">
        <f>VLOOKUP(A631,'[1]NOMENCLATURE 2801'!$B$1:$P$3420,14,FALSE)</f>
        <v>588.29000000000008</v>
      </c>
      <c r="Y631" s="46">
        <v>0</v>
      </c>
      <c r="Z631" s="46"/>
      <c r="AB631" s="42">
        <f>VLOOKUP(A631,'[1]NOMENCLATURE 2801'!$B$1:$P$3420,15,FALSE)</f>
        <v>648.53000000000009</v>
      </c>
      <c r="AC631" s="42" t="s">
        <v>2917</v>
      </c>
      <c r="AD631">
        <v>0</v>
      </c>
      <c r="AE631" t="s">
        <v>932</v>
      </c>
      <c r="AF631">
        <v>0</v>
      </c>
      <c r="AI631" t="s">
        <v>933</v>
      </c>
      <c r="AJ631" t="s">
        <v>934</v>
      </c>
      <c r="AM631" t="s">
        <v>935</v>
      </c>
      <c r="AN631" t="s">
        <v>936</v>
      </c>
      <c r="AP631">
        <v>0</v>
      </c>
      <c r="AQ631">
        <v>0</v>
      </c>
      <c r="AS631">
        <v>801.52</v>
      </c>
      <c r="AT631" s="47">
        <f>VLOOKUP(A631,'[1]NOMENCLATURE 2801'!$B$1:$V$3418,20,FALSE)</f>
        <v>827.67270000000008</v>
      </c>
      <c r="AU631" s="48">
        <f>VLOOKUP(A631,'[1]NOMENCLATURE 2801'!$B$1:$V$3418,21,FALSE)</f>
        <v>902.71350000000018</v>
      </c>
      <c r="AV631" s="48"/>
      <c r="AW631" s="48"/>
      <c r="AX631">
        <v>2</v>
      </c>
      <c r="AY631">
        <v>0</v>
      </c>
      <c r="AZ631">
        <v>1</v>
      </c>
      <c r="BB631">
        <v>1</v>
      </c>
      <c r="BC631">
        <v>1</v>
      </c>
      <c r="BD631">
        <v>1</v>
      </c>
      <c r="BE631">
        <v>1</v>
      </c>
      <c r="BF631">
        <v>1</v>
      </c>
      <c r="BK631" s="43">
        <f t="shared" si="169"/>
        <v>0.12625199620720656</v>
      </c>
      <c r="BL631"/>
      <c r="BM631" s="45">
        <f t="shared" si="183"/>
        <v>1.4069127471145182</v>
      </c>
      <c r="BN631" s="48">
        <f t="shared" si="184"/>
        <v>1.3919379211447429</v>
      </c>
      <c r="BO631">
        <v>1</v>
      </c>
      <c r="BP631">
        <f>VLOOKUP(A631,'[1]Synthèse ventes 2021'!$A$1:$C$457,3,FALSE)</f>
        <v>36</v>
      </c>
      <c r="BQ631">
        <f t="shared" si="177"/>
        <v>27549.554400000001</v>
      </c>
      <c r="BR631">
        <f t="shared" si="178"/>
        <v>38347.269480000003</v>
      </c>
      <c r="BS631">
        <f t="shared" si="179"/>
        <v>10797.715080000002</v>
      </c>
      <c r="BT631">
        <v>961.82</v>
      </c>
      <c r="BV631">
        <v>1</v>
      </c>
      <c r="BW631">
        <v>122</v>
      </c>
      <c r="CB631">
        <v>100</v>
      </c>
      <c r="CC631">
        <v>100</v>
      </c>
      <c r="CD631" t="s">
        <v>946</v>
      </c>
      <c r="CE631">
        <v>0</v>
      </c>
      <c r="CI631">
        <v>0</v>
      </c>
      <c r="CJ631">
        <v>0</v>
      </c>
      <c r="CM631">
        <v>0</v>
      </c>
      <c r="CO631">
        <v>0</v>
      </c>
      <c r="CP631">
        <v>0</v>
      </c>
      <c r="CQ631">
        <v>0</v>
      </c>
      <c r="CT631">
        <v>0</v>
      </c>
      <c r="CU631">
        <v>0</v>
      </c>
      <c r="CV631">
        <v>0</v>
      </c>
      <c r="CW631">
        <f>VLOOKUP(A631,'[1]NOUVEAUX TARIFS'!$A$1:$E$467,5,FALSE)</f>
        <v>902.71</v>
      </c>
    </row>
    <row r="632" spans="1:101">
      <c r="A632" t="s">
        <v>291</v>
      </c>
      <c r="C632" t="e">
        <f>VLOOKUP(A632,'[1]PRIX D''ACHAT A JOUR'!$A$1:$C$477,3,FALSE)</f>
        <v>#N/A</v>
      </c>
      <c r="D632" t="s">
        <v>1326</v>
      </c>
      <c r="E632">
        <v>1</v>
      </c>
      <c r="F632" t="s">
        <v>975</v>
      </c>
      <c r="G632">
        <v>2</v>
      </c>
      <c r="H632" t="s">
        <v>975</v>
      </c>
      <c r="I632" t="s">
        <v>1084</v>
      </c>
      <c r="J632" t="s">
        <v>1085</v>
      </c>
      <c r="K632">
        <v>2</v>
      </c>
      <c r="L632" t="s">
        <v>1319</v>
      </c>
      <c r="M632" t="s">
        <v>943</v>
      </c>
      <c r="N632" t="s">
        <v>944</v>
      </c>
      <c r="O632" t="s">
        <v>945</v>
      </c>
      <c r="Q632">
        <v>1</v>
      </c>
      <c r="R632">
        <v>0</v>
      </c>
      <c r="S632" s="36" t="e">
        <f>VLOOKUP(N632,'[1]Stock définitif au 31122021'!$A$3:$G$422,5,FALSE)</f>
        <v>#N/A</v>
      </c>
      <c r="T632" s="36" t="e">
        <f>VLOOKUP(N632,'[1]Stock définitif au 31122021'!$A$3:$G$422,6,FALSE)</f>
        <v>#N/A</v>
      </c>
      <c r="U632" s="36" t="e">
        <f>VLOOKUP(N632,'[1]Stock définitif au 31122021'!$A$3:$G$422,3,FALSE)</f>
        <v>#N/A</v>
      </c>
      <c r="V632">
        <v>0</v>
      </c>
      <c r="W632">
        <f>VLOOKUP(A632,'[1]EXPORT ARTICLES 03012022'!$A$1:$R$883,18,FALSE)</f>
        <v>0</v>
      </c>
      <c r="X632" s="45">
        <f>VLOOKUP(A632,'[1]NOMENCLATURE 2801'!$B$1:$P$3420,14,FALSE)</f>
        <v>581.11</v>
      </c>
      <c r="Y632" s="46">
        <v>0</v>
      </c>
      <c r="Z632" s="46"/>
      <c r="AB632" s="42">
        <f>VLOOKUP(A632,'[1]NOMENCLATURE 2801'!$B$1:$P$3420,15,FALSE)</f>
        <v>724.02499999999998</v>
      </c>
      <c r="AC632" s="42" t="s">
        <v>2917</v>
      </c>
      <c r="AD632">
        <v>0</v>
      </c>
      <c r="AE632" t="s">
        <v>932</v>
      </c>
      <c r="AF632">
        <v>0</v>
      </c>
      <c r="AI632" t="s">
        <v>933</v>
      </c>
      <c r="AJ632" t="s">
        <v>934</v>
      </c>
      <c r="AM632" t="s">
        <v>935</v>
      </c>
      <c r="AN632" t="s">
        <v>936</v>
      </c>
      <c r="AO632">
        <v>1</v>
      </c>
      <c r="AP632">
        <v>0</v>
      </c>
      <c r="AQ632">
        <v>0</v>
      </c>
      <c r="AS632">
        <v>814.24</v>
      </c>
      <c r="AT632" s="47">
        <f>VLOOKUP(A632,'[1]NOMENCLATURE 2801'!$B$1:$V$3418,20,FALSE)</f>
        <v>774.4828</v>
      </c>
      <c r="AU632" s="48">
        <f>VLOOKUP(A632,'[1]NOMENCLATURE 2801'!$B$1:$V$3418,21,FALSE)</f>
        <v>964.55974999999989</v>
      </c>
      <c r="AV632" s="48"/>
      <c r="AW632" s="48"/>
      <c r="AX632">
        <v>2</v>
      </c>
      <c r="AY632">
        <v>0</v>
      </c>
      <c r="AZ632">
        <v>1</v>
      </c>
      <c r="BB632">
        <v>1</v>
      </c>
      <c r="BC632">
        <v>1</v>
      </c>
      <c r="BD632">
        <v>1</v>
      </c>
      <c r="BE632">
        <v>1</v>
      </c>
      <c r="BF632">
        <v>1</v>
      </c>
      <c r="BK632" s="43">
        <f t="shared" si="169"/>
        <v>0.18461356602475915</v>
      </c>
      <c r="BL632"/>
      <c r="BM632" s="45">
        <f t="shared" si="183"/>
        <v>1.3327645368346783</v>
      </c>
      <c r="BN632" s="48">
        <f t="shared" si="184"/>
        <v>1.3322188460343218</v>
      </c>
      <c r="BO632">
        <v>1</v>
      </c>
      <c r="BP632">
        <f>VLOOKUP(A632,'[1]Synthèse ventes 2021'!$A$1:$C$457,3,FALSE)</f>
        <v>3</v>
      </c>
      <c r="BQ632">
        <f t="shared" si="177"/>
        <v>2563.0484999999999</v>
      </c>
      <c r="BR632">
        <f t="shared" si="178"/>
        <v>3414.5415149999994</v>
      </c>
      <c r="BS632">
        <f t="shared" si="179"/>
        <v>851.49301499999956</v>
      </c>
      <c r="BT632">
        <v>977.09</v>
      </c>
      <c r="BV632">
        <v>1</v>
      </c>
      <c r="BW632">
        <v>203</v>
      </c>
      <c r="CB632">
        <v>100</v>
      </c>
      <c r="CC632">
        <v>100</v>
      </c>
      <c r="CD632" t="s">
        <v>946</v>
      </c>
      <c r="CE632">
        <v>0</v>
      </c>
      <c r="CI632">
        <v>0</v>
      </c>
      <c r="CJ632">
        <v>0</v>
      </c>
      <c r="CM632">
        <v>0</v>
      </c>
      <c r="CO632">
        <v>0</v>
      </c>
      <c r="CP632">
        <v>0</v>
      </c>
      <c r="CQ632">
        <v>0</v>
      </c>
      <c r="CT632">
        <v>0</v>
      </c>
      <c r="CU632">
        <v>0</v>
      </c>
      <c r="CV632">
        <v>0</v>
      </c>
      <c r="CW632">
        <f>VLOOKUP(A632,'[1]NOUVEAUX TARIFS'!$A$1:$E$467,5,FALSE)</f>
        <v>964.55974999999989</v>
      </c>
    </row>
    <row r="633" spans="1:101">
      <c r="A633" t="s">
        <v>2571</v>
      </c>
      <c r="C633" t="e">
        <f>VLOOKUP(A633,'[1]PRIX D''ACHAT A JOUR'!$A$1:$C$477,3,FALSE)</f>
        <v>#N/A</v>
      </c>
      <c r="D633" t="s">
        <v>2572</v>
      </c>
      <c r="E633">
        <v>5</v>
      </c>
      <c r="F633" t="s">
        <v>927</v>
      </c>
      <c r="G633">
        <v>1</v>
      </c>
      <c r="H633" t="s">
        <v>927</v>
      </c>
      <c r="I633" t="s">
        <v>1119</v>
      </c>
      <c r="J633" t="s">
        <v>1120</v>
      </c>
      <c r="K633">
        <v>4</v>
      </c>
      <c r="L633" t="s">
        <v>1121</v>
      </c>
      <c r="M633" t="s">
        <v>943</v>
      </c>
      <c r="N633" t="s">
        <v>944</v>
      </c>
      <c r="O633" t="s">
        <v>945</v>
      </c>
      <c r="Q633">
        <v>1</v>
      </c>
      <c r="R633">
        <v>0</v>
      </c>
      <c r="S633" s="36" t="e">
        <f>VLOOKUP(N633,'[1]Stock définitif au 31122021'!$A$3:$G$422,5,FALSE)</f>
        <v>#N/A</v>
      </c>
      <c r="T633" s="36" t="e">
        <f>VLOOKUP(N633,'[1]Stock définitif au 31122021'!$A$3:$G$422,6,FALSE)</f>
        <v>#N/A</v>
      </c>
      <c r="U633" s="36" t="e">
        <f>VLOOKUP(N633,'[1]Stock définitif au 31122021'!$A$3:$G$422,3,FALSE)</f>
        <v>#N/A</v>
      </c>
      <c r="V633">
        <v>0</v>
      </c>
      <c r="W633">
        <f>VLOOKUP(A633,'[1]EXPORT ARTICLES 03012022'!$A$1:$R$883,18,FALSE)</f>
        <v>0</v>
      </c>
      <c r="X633" s="45">
        <f>VLOOKUP(A633,'[1]NOMENCLATURE 2801'!$B$1:$P$3420,14,FALSE)</f>
        <v>628.85199999999998</v>
      </c>
      <c r="Y633" s="46">
        <v>0</v>
      </c>
      <c r="Z633" s="46"/>
      <c r="AB633" s="42">
        <f>VLOOKUP(A633,'[1]NOMENCLATURE 2801'!$B$1:$P$3420,15,FALSE)</f>
        <v>689.82799999999997</v>
      </c>
      <c r="AC633" s="42" t="s">
        <v>2917</v>
      </c>
      <c r="AD633">
        <v>0</v>
      </c>
      <c r="AE633" t="s">
        <v>932</v>
      </c>
      <c r="AF633">
        <v>0</v>
      </c>
      <c r="AI633" t="s">
        <v>933</v>
      </c>
      <c r="AJ633" t="s">
        <v>934</v>
      </c>
      <c r="AM633" t="s">
        <v>935</v>
      </c>
      <c r="AN633" t="s">
        <v>936</v>
      </c>
      <c r="AP633">
        <v>0</v>
      </c>
      <c r="AQ633">
        <v>0</v>
      </c>
      <c r="AS633">
        <v>897.18</v>
      </c>
      <c r="AT633" s="47">
        <f>VLOOKUP(A633,'[1]NOMENCLATURE 2801'!$B$1:$V$3418,20,FALSE)</f>
        <v>883.75494000000015</v>
      </c>
      <c r="AU633" s="48">
        <f>VLOOKUP(A633,'[1]NOMENCLATURE 2801'!$B$1:$V$3418,21,FALSE)</f>
        <v>960.29902000000016</v>
      </c>
      <c r="AV633" s="48"/>
      <c r="AW633" s="48"/>
      <c r="AX633">
        <v>3</v>
      </c>
      <c r="AY633">
        <v>0</v>
      </c>
      <c r="AZ633">
        <v>1</v>
      </c>
      <c r="BB633">
        <v>1</v>
      </c>
      <c r="BC633">
        <v>1</v>
      </c>
      <c r="BK633" s="43">
        <f t="shared" ref="BK633:BK696" si="185">(AU633-AS633)/AS633</f>
        <v>7.0352682850710238E-2</v>
      </c>
      <c r="BL633"/>
      <c r="BM633" s="45">
        <f t="shared" si="183"/>
        <v>1.4053464726199489</v>
      </c>
      <c r="BN633" s="48">
        <f t="shared" si="184"/>
        <v>1.3920847225685247</v>
      </c>
      <c r="BO633"/>
      <c r="BP633"/>
      <c r="BQ633" t="str">
        <f t="shared" si="177"/>
        <v/>
      </c>
      <c r="BR633" t="str">
        <f t="shared" si="178"/>
        <v/>
      </c>
      <c r="BS633" t="str">
        <f t="shared" si="179"/>
        <v/>
      </c>
      <c r="BT633" s="34">
        <v>1076.616</v>
      </c>
      <c r="BV633">
        <v>1</v>
      </c>
      <c r="CB633">
        <v>100</v>
      </c>
      <c r="CC633">
        <v>100</v>
      </c>
      <c r="CD633" t="s">
        <v>946</v>
      </c>
      <c r="CE633">
        <v>0</v>
      </c>
      <c r="CI633">
        <v>0</v>
      </c>
      <c r="CJ633">
        <v>0</v>
      </c>
      <c r="CM633">
        <v>0</v>
      </c>
      <c r="CO633">
        <v>0</v>
      </c>
      <c r="CP633">
        <v>0</v>
      </c>
      <c r="CQ633">
        <v>0</v>
      </c>
      <c r="CT633">
        <v>0</v>
      </c>
      <c r="CU633">
        <v>0</v>
      </c>
      <c r="CV633">
        <v>0</v>
      </c>
      <c r="CW633" t="e">
        <f>VLOOKUP(A633,'[1]NOUVEAUX TARIFS'!$A$1:$E$467,5,FALSE)</f>
        <v>#N/A</v>
      </c>
    </row>
    <row r="634" spans="1:101">
      <c r="A634" t="s">
        <v>2567</v>
      </c>
      <c r="C634" t="e">
        <f>VLOOKUP(A634,'[1]PRIX D''ACHAT A JOUR'!$A$1:$C$477,3,FALSE)</f>
        <v>#N/A</v>
      </c>
      <c r="D634" t="s">
        <v>2568</v>
      </c>
      <c r="E634">
        <v>5</v>
      </c>
      <c r="F634" t="s">
        <v>927</v>
      </c>
      <c r="G634">
        <v>1</v>
      </c>
      <c r="H634" t="s">
        <v>927</v>
      </c>
      <c r="I634" t="s">
        <v>1119</v>
      </c>
      <c r="J634" t="s">
        <v>1120</v>
      </c>
      <c r="K634">
        <v>4</v>
      </c>
      <c r="L634" t="s">
        <v>1121</v>
      </c>
      <c r="M634" t="s">
        <v>943</v>
      </c>
      <c r="N634" t="s">
        <v>944</v>
      </c>
      <c r="O634" t="s">
        <v>945</v>
      </c>
      <c r="Q634">
        <v>1</v>
      </c>
      <c r="R634">
        <v>0</v>
      </c>
      <c r="S634" s="36" t="e">
        <f>VLOOKUP(N634,'[1]Stock définitif au 31122021'!$A$3:$G$422,5,FALSE)</f>
        <v>#N/A</v>
      </c>
      <c r="T634" s="36" t="e">
        <f>VLOOKUP(N634,'[1]Stock définitif au 31122021'!$A$3:$G$422,6,FALSE)</f>
        <v>#N/A</v>
      </c>
      <c r="U634" s="36" t="e">
        <f>VLOOKUP(N634,'[1]Stock définitif au 31122021'!$A$3:$G$422,3,FALSE)</f>
        <v>#N/A</v>
      </c>
      <c r="V634" s="36" t="s">
        <v>2924</v>
      </c>
      <c r="W634">
        <f>VLOOKUP(A634,'[1]EXPORT ARTICLES 03012022'!$A$1:$R$883,18,FALSE)</f>
        <v>0</v>
      </c>
      <c r="X634" s="45">
        <f>VLOOKUP(A634,'[1]NOMENCLATURE 2801'!$B$1:$P$3420,14,FALSE)</f>
        <v>628.46199999999999</v>
      </c>
      <c r="Y634" s="46">
        <v>0</v>
      </c>
      <c r="Z634" s="46"/>
      <c r="AB634" s="42">
        <f>VLOOKUP(A634,'[1]NOMENCLATURE 2801'!$B$1:$P$3420,15,FALSE)</f>
        <v>690.48799999999994</v>
      </c>
      <c r="AC634" s="42" t="s">
        <v>2917</v>
      </c>
      <c r="AD634">
        <v>0</v>
      </c>
      <c r="AE634" t="s">
        <v>932</v>
      </c>
      <c r="AF634">
        <v>0</v>
      </c>
      <c r="AI634" t="s">
        <v>933</v>
      </c>
      <c r="AJ634" t="s">
        <v>934</v>
      </c>
      <c r="AM634" t="s">
        <v>935</v>
      </c>
      <c r="AN634" t="s">
        <v>936</v>
      </c>
      <c r="AP634">
        <v>0</v>
      </c>
      <c r="AQ634">
        <v>0</v>
      </c>
      <c r="AS634">
        <v>897.18</v>
      </c>
      <c r="AT634" s="47">
        <f>VLOOKUP(A634,'[1]NOMENCLATURE 2801'!$B$1:$V$3418,20,FALSE)</f>
        <v>882.1332000000001</v>
      </c>
      <c r="AU634" s="48">
        <f>VLOOKUP(A634,'[1]NOMENCLATURE 2801'!$B$1:$V$3418,21,FALSE)</f>
        <v>961.05650000000014</v>
      </c>
      <c r="AV634" s="48"/>
      <c r="AW634" s="48"/>
      <c r="AX634">
        <v>3</v>
      </c>
      <c r="AY634">
        <v>0</v>
      </c>
      <c r="AZ634">
        <v>1</v>
      </c>
      <c r="BB634">
        <v>1</v>
      </c>
      <c r="BC634">
        <v>1</v>
      </c>
      <c r="BK634" s="43">
        <f t="shared" si="185"/>
        <v>7.1196972736797745E-2</v>
      </c>
      <c r="BL634"/>
      <c r="BM634" s="45">
        <f t="shared" si="183"/>
        <v>1.4036380879034851</v>
      </c>
      <c r="BN634" s="48">
        <f t="shared" si="184"/>
        <v>1.3918511255807491</v>
      </c>
      <c r="BO634"/>
      <c r="BP634">
        <f>VLOOKUP(A634,'[1]Synthèse ventes 2021'!$A$1:$C$457,3,FALSE)</f>
        <v>10</v>
      </c>
      <c r="BQ634">
        <f t="shared" si="177"/>
        <v>8147.7583999999988</v>
      </c>
      <c r="BR634">
        <f t="shared" si="178"/>
        <v>11340.466700000003</v>
      </c>
      <c r="BS634">
        <f t="shared" si="179"/>
        <v>3192.7083000000039</v>
      </c>
      <c r="BT634" s="34">
        <v>1076.616</v>
      </c>
      <c r="BV634">
        <v>1</v>
      </c>
      <c r="CB634">
        <v>100</v>
      </c>
      <c r="CC634">
        <v>100</v>
      </c>
      <c r="CD634" t="s">
        <v>1361</v>
      </c>
      <c r="CE634">
        <v>0</v>
      </c>
      <c r="CI634">
        <v>0</v>
      </c>
      <c r="CJ634">
        <v>0</v>
      </c>
      <c r="CM634">
        <v>0</v>
      </c>
      <c r="CO634">
        <v>0</v>
      </c>
      <c r="CP634">
        <v>0</v>
      </c>
      <c r="CQ634">
        <v>0</v>
      </c>
      <c r="CT634">
        <v>1</v>
      </c>
      <c r="CU634">
        <v>0</v>
      </c>
      <c r="CV634">
        <v>0</v>
      </c>
      <c r="CW634" t="e">
        <f>VLOOKUP(A634,'[1]NOUVEAUX TARIFS'!$A$1:$E$467,5,FALSE)</f>
        <v>#N/A</v>
      </c>
    </row>
    <row r="635" spans="1:101">
      <c r="A635" t="s">
        <v>211</v>
      </c>
      <c r="C635" t="e">
        <f>VLOOKUP(A635,'[1]PRIX D''ACHAT A JOUR'!$A$1:$C$477,3,FALSE)</f>
        <v>#N/A</v>
      </c>
      <c r="D635" t="s">
        <v>1626</v>
      </c>
      <c r="E635">
        <v>3</v>
      </c>
      <c r="F635" t="s">
        <v>1002</v>
      </c>
      <c r="G635">
        <v>7</v>
      </c>
      <c r="H635" t="s">
        <v>1002</v>
      </c>
      <c r="K635">
        <v>1</v>
      </c>
      <c r="L635" t="s">
        <v>1036</v>
      </c>
      <c r="M635" t="s">
        <v>943</v>
      </c>
      <c r="N635" t="s">
        <v>944</v>
      </c>
      <c r="O635" t="s">
        <v>945</v>
      </c>
      <c r="Q635">
        <v>1</v>
      </c>
      <c r="R635">
        <v>0</v>
      </c>
      <c r="S635" s="36" t="e">
        <f>VLOOKUP(N635,'[1]Stock définitif au 31122021'!$A$3:$G$422,5,FALSE)</f>
        <v>#N/A</v>
      </c>
      <c r="T635" s="36" t="e">
        <f>VLOOKUP(N635,'[1]Stock définitif au 31122021'!$A$3:$G$422,6,FALSE)</f>
        <v>#N/A</v>
      </c>
      <c r="U635" s="36" t="e">
        <f>VLOOKUP(N635,'[1]Stock définitif au 31122021'!$A$3:$G$422,3,FALSE)</f>
        <v>#N/A</v>
      </c>
      <c r="V635">
        <v>0</v>
      </c>
      <c r="W635">
        <f>VLOOKUP(A635,'[1]EXPORT ARTICLES 03012022'!$A$1:$R$883,18,FALSE)</f>
        <v>0</v>
      </c>
      <c r="X635" s="45">
        <f>VLOOKUP(A635,'[1]NOMENCLATURE 2801'!$B$1:$P$3420,14,FALSE)</f>
        <v>696.2</v>
      </c>
      <c r="Y635" s="46">
        <v>0</v>
      </c>
      <c r="Z635" s="46"/>
      <c r="AB635" s="42">
        <f>VLOOKUP(A635,'[1]NOMENCLATURE 2801'!$B$1:$P$3420,15,FALSE)</f>
        <v>696.2</v>
      </c>
      <c r="AC635" s="42" t="s">
        <v>2917</v>
      </c>
      <c r="AD635">
        <v>0</v>
      </c>
      <c r="AE635" t="s">
        <v>932</v>
      </c>
      <c r="AF635">
        <v>0</v>
      </c>
      <c r="AI635" t="s">
        <v>933</v>
      </c>
      <c r="AJ635" t="s">
        <v>934</v>
      </c>
      <c r="AM635" t="s">
        <v>935</v>
      </c>
      <c r="AN635" t="s">
        <v>936</v>
      </c>
      <c r="AP635">
        <v>0</v>
      </c>
      <c r="AQ635">
        <v>0</v>
      </c>
      <c r="AS635">
        <v>853.27</v>
      </c>
      <c r="AT635" s="47">
        <f>VLOOKUP(A635,'[1]NOMENCLATURE 2801'!$B$1:$V$3418,20,FALSE)</f>
        <v>1044.3</v>
      </c>
      <c r="AU635" s="48">
        <f>VLOOKUP(A635,'[1]NOMENCLATURE 2801'!$B$1:$V$3418,21,FALSE)</f>
        <v>973.19999999999993</v>
      </c>
      <c r="AV635" s="48"/>
      <c r="AW635" s="48"/>
      <c r="AX635">
        <v>2</v>
      </c>
      <c r="AY635">
        <v>0</v>
      </c>
      <c r="AZ635">
        <v>1</v>
      </c>
      <c r="BB635">
        <v>1</v>
      </c>
      <c r="BC635">
        <v>1</v>
      </c>
      <c r="BD635">
        <v>1</v>
      </c>
      <c r="BE635">
        <v>1</v>
      </c>
      <c r="BF635">
        <v>1</v>
      </c>
      <c r="BK635" s="43">
        <f t="shared" si="185"/>
        <v>0.14055340044768941</v>
      </c>
      <c r="BL635"/>
      <c r="BM635" s="45">
        <f t="shared" si="183"/>
        <v>1.4999999999999998</v>
      </c>
      <c r="BN635" s="48">
        <f t="shared" si="184"/>
        <v>1.3978741740879055</v>
      </c>
      <c r="BO635">
        <v>1</v>
      </c>
      <c r="BP635">
        <f>VLOOKUP(A635,'[1]Synthèse ventes 2021'!$A$1:$C$457,3,FALSE)</f>
        <v>10</v>
      </c>
      <c r="BQ635">
        <f t="shared" si="177"/>
        <v>8215.16</v>
      </c>
      <c r="BR635">
        <f t="shared" si="178"/>
        <v>11483.76</v>
      </c>
      <c r="BS635">
        <f t="shared" si="179"/>
        <v>3268.6000000000004</v>
      </c>
      <c r="BT635" s="34">
        <v>1023.92</v>
      </c>
      <c r="BV635">
        <v>1</v>
      </c>
      <c r="BW635">
        <v>328</v>
      </c>
      <c r="CB635">
        <v>100</v>
      </c>
      <c r="CC635">
        <v>100</v>
      </c>
      <c r="CD635" t="s">
        <v>946</v>
      </c>
      <c r="CE635">
        <v>0</v>
      </c>
      <c r="CI635">
        <v>0</v>
      </c>
      <c r="CJ635">
        <v>0</v>
      </c>
      <c r="CM635">
        <v>0</v>
      </c>
      <c r="CO635">
        <v>0</v>
      </c>
      <c r="CP635">
        <v>0</v>
      </c>
      <c r="CQ635">
        <v>0</v>
      </c>
      <c r="CT635">
        <v>0</v>
      </c>
      <c r="CU635">
        <v>0</v>
      </c>
      <c r="CV635">
        <v>0</v>
      </c>
      <c r="CW635">
        <f>VLOOKUP(A635,'[1]NOUVEAUX TARIFS'!$A$1:$E$467,5,FALSE)</f>
        <v>973.2</v>
      </c>
    </row>
    <row r="636" spans="1:101">
      <c r="A636" t="s">
        <v>244</v>
      </c>
      <c r="C636" t="e">
        <f>VLOOKUP(A636,'[1]PRIX D''ACHAT A JOUR'!$A$1:$C$477,3,FALSE)</f>
        <v>#N/A</v>
      </c>
      <c r="D636" t="s">
        <v>245</v>
      </c>
      <c r="E636">
        <v>5</v>
      </c>
      <c r="F636" t="s">
        <v>927</v>
      </c>
      <c r="G636">
        <v>1</v>
      </c>
      <c r="H636" t="s">
        <v>927</v>
      </c>
      <c r="I636" t="s">
        <v>1687</v>
      </c>
      <c r="J636" t="s">
        <v>1688</v>
      </c>
      <c r="K636">
        <v>1</v>
      </c>
      <c r="L636" t="s">
        <v>949</v>
      </c>
      <c r="M636" t="s">
        <v>943</v>
      </c>
      <c r="N636" t="s">
        <v>944</v>
      </c>
      <c r="O636" t="s">
        <v>945</v>
      </c>
      <c r="Q636">
        <v>1</v>
      </c>
      <c r="R636">
        <v>0</v>
      </c>
      <c r="S636" s="36" t="e">
        <f>VLOOKUP(N636,'[1]Stock définitif au 31122021'!$A$3:$G$422,5,FALSE)</f>
        <v>#N/A</v>
      </c>
      <c r="T636" s="36" t="e">
        <f>VLOOKUP(N636,'[1]Stock définitif au 31122021'!$A$3:$G$422,6,FALSE)</f>
        <v>#N/A</v>
      </c>
      <c r="U636" s="36" t="e">
        <f>VLOOKUP(N636,'[1]Stock définitif au 31122021'!$A$3:$G$422,3,FALSE)</f>
        <v>#N/A</v>
      </c>
      <c r="V636" s="36" t="s">
        <v>2924</v>
      </c>
      <c r="W636">
        <f>VLOOKUP(A636,'[1]EXPORT ARTICLES 03012022'!$A$1:$R$883,18,FALSE)</f>
        <v>0</v>
      </c>
      <c r="X636" s="45">
        <f>VLOOKUP(A636,'[1]NOMENCLATURE 2801'!$B$1:$P$3420,14,FALSE)</f>
        <v>544.56949999999995</v>
      </c>
      <c r="Y636" s="46">
        <v>0</v>
      </c>
      <c r="Z636" s="46"/>
      <c r="AB636" s="42">
        <f>VLOOKUP(A636,'[1]NOMENCLATURE 2801'!$B$1:$P$3420,15,FALSE)</f>
        <v>540.75250000000005</v>
      </c>
      <c r="AC636" s="42" t="s">
        <v>2917</v>
      </c>
      <c r="AD636">
        <v>0</v>
      </c>
      <c r="AE636" t="s">
        <v>932</v>
      </c>
      <c r="AF636">
        <v>0</v>
      </c>
      <c r="AI636" t="s">
        <v>933</v>
      </c>
      <c r="AJ636" t="s">
        <v>934</v>
      </c>
      <c r="AM636" t="s">
        <v>935</v>
      </c>
      <c r="AN636" t="s">
        <v>936</v>
      </c>
      <c r="AP636">
        <v>0</v>
      </c>
      <c r="AQ636">
        <v>0</v>
      </c>
      <c r="AS636">
        <v>923.65</v>
      </c>
      <c r="AT636" s="47">
        <f>VLOOKUP(A636,'[1]NOMENCLATURE 2801'!$B$1:$V$3418,20,FALSE)</f>
        <v>986.39190500000007</v>
      </c>
      <c r="AU636" s="48">
        <f>VLOOKUP(A636,'[1]NOMENCLATURE 2801'!$B$1:$V$3418,21,FALSE)</f>
        <v>977.89289500000007</v>
      </c>
      <c r="AV636" s="48"/>
      <c r="AW636" s="48"/>
      <c r="AX636">
        <v>2</v>
      </c>
      <c r="AY636">
        <v>0</v>
      </c>
      <c r="AZ636">
        <v>1</v>
      </c>
      <c r="BK636" s="43">
        <f t="shared" si="185"/>
        <v>5.8726676771504456E-2</v>
      </c>
      <c r="BL636"/>
      <c r="BM636" s="45">
        <f t="shared" si="183"/>
        <v>1.811324183598237</v>
      </c>
      <c r="BN636" s="48">
        <f t="shared" si="184"/>
        <v>1.8083927397469266</v>
      </c>
      <c r="BO636"/>
      <c r="BP636">
        <f>VLOOKUP(A636,'[1]Synthèse ventes 2021'!$A$1:$C$457,3,FALSE)</f>
        <v>71</v>
      </c>
      <c r="BQ636">
        <f t="shared" si="177"/>
        <v>45304.244450000006</v>
      </c>
      <c r="BR636">
        <f t="shared" si="178"/>
        <v>81927.866743100007</v>
      </c>
      <c r="BS636">
        <f t="shared" si="179"/>
        <v>36623.622293100001</v>
      </c>
      <c r="BT636" s="34">
        <v>1108.3800000000001</v>
      </c>
      <c r="BV636">
        <v>1</v>
      </c>
      <c r="BW636">
        <v>554</v>
      </c>
      <c r="CB636">
        <v>100</v>
      </c>
      <c r="CC636">
        <v>100</v>
      </c>
      <c r="CD636" t="s">
        <v>1361</v>
      </c>
      <c r="CE636">
        <v>0</v>
      </c>
      <c r="CI636">
        <v>0</v>
      </c>
      <c r="CJ636">
        <v>0</v>
      </c>
      <c r="CM636">
        <v>0</v>
      </c>
      <c r="CO636">
        <v>0</v>
      </c>
      <c r="CP636">
        <v>0</v>
      </c>
      <c r="CQ636">
        <v>0</v>
      </c>
      <c r="CT636">
        <v>1</v>
      </c>
      <c r="CU636">
        <v>0</v>
      </c>
      <c r="CV636">
        <v>0</v>
      </c>
      <c r="CW636">
        <f>VLOOKUP(A636,'[1]NOUVEAUX TARIFS'!$A$1:$E$467,5,FALSE)</f>
        <v>977.89289500000007</v>
      </c>
    </row>
    <row r="637" spans="1:101">
      <c r="A637" t="s">
        <v>1302</v>
      </c>
      <c r="C637" t="e">
        <f>VLOOKUP(A637,'[1]PRIX D''ACHAT A JOUR'!$A$1:$C$477,3,FALSE)</f>
        <v>#N/A</v>
      </c>
      <c r="D637" t="s">
        <v>1303</v>
      </c>
      <c r="E637">
        <v>1</v>
      </c>
      <c r="F637" t="s">
        <v>975</v>
      </c>
      <c r="G637">
        <v>2</v>
      </c>
      <c r="H637" t="s">
        <v>975</v>
      </c>
      <c r="I637" t="s">
        <v>1057</v>
      </c>
      <c r="J637" t="s">
        <v>1058</v>
      </c>
      <c r="K637">
        <v>1</v>
      </c>
      <c r="L637" t="s">
        <v>1108</v>
      </c>
      <c r="M637" t="s">
        <v>943</v>
      </c>
      <c r="N637" t="s">
        <v>944</v>
      </c>
      <c r="O637" t="s">
        <v>945</v>
      </c>
      <c r="Q637">
        <v>1</v>
      </c>
      <c r="R637">
        <v>0</v>
      </c>
      <c r="S637" s="36" t="e">
        <f>VLOOKUP(N637,'[1]Stock définitif au 31122021'!$A$3:$G$422,5,FALSE)</f>
        <v>#N/A</v>
      </c>
      <c r="T637" s="36" t="e">
        <f>VLOOKUP(N637,'[1]Stock définitif au 31122021'!$A$3:$G$422,6,FALSE)</f>
        <v>#N/A</v>
      </c>
      <c r="U637" s="36" t="e">
        <f>VLOOKUP(N637,'[1]Stock définitif au 31122021'!$A$3:$G$422,3,FALSE)</f>
        <v>#N/A</v>
      </c>
      <c r="V637">
        <v>0</v>
      </c>
      <c r="W637">
        <f>VLOOKUP(A637,'[1]EXPORT ARTICLES 03012022'!$A$1:$R$883,18,FALSE)</f>
        <v>0</v>
      </c>
      <c r="X637" s="45">
        <f>VLOOKUP(A637,'[1]NOMENCLATURE 2801'!$B$1:$P$3420,14,FALSE)</f>
        <v>596.81000000000006</v>
      </c>
      <c r="Y637" s="46">
        <v>0</v>
      </c>
      <c r="Z637" s="46"/>
      <c r="AB637" s="42">
        <f>VLOOKUP(A637,'[1]NOMENCLATURE 2801'!$B$1:$P$3420,15,FALSE)</f>
        <v>741.23500000000001</v>
      </c>
      <c r="AC637" s="42" t="s">
        <v>2917</v>
      </c>
      <c r="AD637">
        <v>0</v>
      </c>
      <c r="AE637" t="s">
        <v>932</v>
      </c>
      <c r="AF637">
        <v>0</v>
      </c>
      <c r="AI637" t="s">
        <v>933</v>
      </c>
      <c r="AJ637" t="s">
        <v>934</v>
      </c>
      <c r="AM637" t="s">
        <v>935</v>
      </c>
      <c r="AN637" t="s">
        <v>936</v>
      </c>
      <c r="AO637">
        <v>1</v>
      </c>
      <c r="AP637">
        <v>0</v>
      </c>
      <c r="AQ637">
        <v>0</v>
      </c>
      <c r="AS637">
        <v>792.8</v>
      </c>
      <c r="AT637" s="47">
        <f>VLOOKUP(A637,'[1]NOMENCLATURE 2801'!$B$1:$V$3418,20,FALSE)</f>
        <v>799.63600000000008</v>
      </c>
      <c r="AU637" s="48">
        <f>VLOOKUP(A637,'[1]NOMENCLATURE 2801'!$B$1:$V$3418,21,FALSE)</f>
        <v>991.72125000000005</v>
      </c>
      <c r="AV637" s="48"/>
      <c r="AW637" s="48"/>
      <c r="AX637">
        <v>2</v>
      </c>
      <c r="AY637">
        <v>0</v>
      </c>
      <c r="AZ637">
        <v>1</v>
      </c>
      <c r="BB637">
        <v>1</v>
      </c>
      <c r="BC637">
        <v>1</v>
      </c>
      <c r="BD637">
        <v>1</v>
      </c>
      <c r="BE637">
        <v>1</v>
      </c>
      <c r="BF637">
        <v>1</v>
      </c>
      <c r="BK637" s="43">
        <f t="shared" si="185"/>
        <v>0.25090975025227058</v>
      </c>
      <c r="BL637"/>
      <c r="BM637" s="45">
        <f t="shared" si="183"/>
        <v>1.3398502035823796</v>
      </c>
      <c r="BN637" s="48">
        <f t="shared" si="184"/>
        <v>1.3379309530715631</v>
      </c>
      <c r="BO637">
        <v>1</v>
      </c>
      <c r="BP637">
        <f>VLOOKUP(A637,'[1]Synthèse ventes 2021'!$A$1:$C$457,3,FALSE)</f>
        <v>6</v>
      </c>
      <c r="BQ637">
        <f t="shared" si="177"/>
        <v>5247.9437999999991</v>
      </c>
      <c r="BR637">
        <f t="shared" si="178"/>
        <v>7021.38645</v>
      </c>
      <c r="BS637">
        <f t="shared" si="179"/>
        <v>1773.4426500000009</v>
      </c>
      <c r="BT637">
        <v>951.36</v>
      </c>
      <c r="BV637">
        <v>1</v>
      </c>
      <c r="BW637">
        <v>424</v>
      </c>
      <c r="CB637">
        <v>100</v>
      </c>
      <c r="CC637">
        <v>100</v>
      </c>
      <c r="CD637" t="s">
        <v>946</v>
      </c>
      <c r="CE637">
        <v>0</v>
      </c>
      <c r="CI637">
        <v>0</v>
      </c>
      <c r="CJ637">
        <v>0</v>
      </c>
      <c r="CM637">
        <v>0</v>
      </c>
      <c r="CO637">
        <v>0</v>
      </c>
      <c r="CP637">
        <v>0</v>
      </c>
      <c r="CQ637">
        <v>0</v>
      </c>
      <c r="CT637">
        <v>0</v>
      </c>
      <c r="CU637">
        <v>0</v>
      </c>
      <c r="CV637">
        <v>0</v>
      </c>
      <c r="CW637">
        <f>VLOOKUP(A637,'[1]NOUVEAUX TARIFS'!$A$1:$E$467,5,FALSE)</f>
        <v>991.72125000000005</v>
      </c>
    </row>
    <row r="638" spans="1:101">
      <c r="A638" t="s">
        <v>139</v>
      </c>
      <c r="C638" t="e">
        <f>VLOOKUP(A638,'[1]PRIX D''ACHAT A JOUR'!$A$1:$C$477,3,FALSE)</f>
        <v>#N/A</v>
      </c>
      <c r="D638" t="s">
        <v>140</v>
      </c>
      <c r="E638">
        <v>12</v>
      </c>
      <c r="F638" t="s">
        <v>1207</v>
      </c>
      <c r="G638">
        <v>3</v>
      </c>
      <c r="H638" t="s">
        <v>1618</v>
      </c>
      <c r="I638" t="s">
        <v>2094</v>
      </c>
      <c r="J638" t="s">
        <v>2095</v>
      </c>
      <c r="M638" t="s">
        <v>943</v>
      </c>
      <c r="N638" t="s">
        <v>944</v>
      </c>
      <c r="O638" t="s">
        <v>945</v>
      </c>
      <c r="Q638">
        <v>1</v>
      </c>
      <c r="R638">
        <v>0</v>
      </c>
      <c r="S638" s="36" t="e">
        <f>VLOOKUP(N638,'[1]Stock définitif au 31122021'!$A$3:$G$422,5,FALSE)</f>
        <v>#N/A</v>
      </c>
      <c r="T638" s="36" t="e">
        <f>VLOOKUP(N638,'[1]Stock définitif au 31122021'!$A$3:$G$422,6,FALSE)</f>
        <v>#N/A</v>
      </c>
      <c r="U638" s="36" t="e">
        <f>VLOOKUP(N638,'[1]Stock définitif au 31122021'!$A$3:$G$422,3,FALSE)</f>
        <v>#N/A</v>
      </c>
      <c r="V638" s="36" t="s">
        <v>2924</v>
      </c>
      <c r="W638">
        <f>VLOOKUP(A638,'[1]EXPORT ARTICLES 03012022'!$A$1:$R$883,18,FALSE)</f>
        <v>0</v>
      </c>
      <c r="X638" s="45">
        <f>VLOOKUP(A638,'[1]NOMENCLATURE 2801'!$B$1:$P$3420,14,FALSE)</f>
        <v>641.30150000000015</v>
      </c>
      <c r="Y638" s="46">
        <v>0</v>
      </c>
      <c r="Z638" s="46"/>
      <c r="AB638" s="42">
        <f>VLOOKUP(A638,'[1]NOMENCLATURE 2801'!$B$1:$P$3420,15,FALSE)</f>
        <v>652.21960000000001</v>
      </c>
      <c r="AC638" s="42" t="s">
        <v>2917</v>
      </c>
      <c r="AD638">
        <v>0</v>
      </c>
      <c r="AE638" t="s">
        <v>932</v>
      </c>
      <c r="AF638">
        <v>0</v>
      </c>
      <c r="AI638" t="s">
        <v>933</v>
      </c>
      <c r="AJ638" t="s">
        <v>934</v>
      </c>
      <c r="AM638" t="s">
        <v>935</v>
      </c>
      <c r="AN638" t="s">
        <v>936</v>
      </c>
      <c r="AP638">
        <v>0</v>
      </c>
      <c r="AQ638">
        <v>0</v>
      </c>
      <c r="AS638">
        <v>982.77</v>
      </c>
      <c r="AT638" s="47">
        <f>VLOOKUP(A638,'[1]NOMENCLATURE 2801'!$B$1:$V$3418,20,FALSE)</f>
        <v>984.63907500000005</v>
      </c>
      <c r="AU638" s="48">
        <f>VLOOKUP(A638,'[1]NOMENCLATURE 2801'!$B$1:$V$3418,21,FALSE)</f>
        <v>1000.1696000000001</v>
      </c>
      <c r="AV638" s="48"/>
      <c r="AW638" s="48"/>
      <c r="AX638">
        <v>2</v>
      </c>
      <c r="AY638">
        <v>0</v>
      </c>
      <c r="AZ638">
        <v>1</v>
      </c>
      <c r="BK638" s="43">
        <f t="shared" si="185"/>
        <v>1.7704651139127239E-2</v>
      </c>
      <c r="BL638"/>
      <c r="BM638" s="45">
        <f t="shared" si="183"/>
        <v>1.5353762231961094</v>
      </c>
      <c r="BN638" s="48">
        <f t="shared" si="184"/>
        <v>1.5334859608634883</v>
      </c>
      <c r="BO638"/>
      <c r="BP638">
        <f>VLOOKUP(A638,'[1]Synthèse ventes 2021'!$A$1:$C$457,3,FALSE)</f>
        <v>19</v>
      </c>
      <c r="BQ638">
        <f t="shared" si="177"/>
        <v>14622.763431999998</v>
      </c>
      <c r="BR638">
        <f t="shared" si="178"/>
        <v>22423.802432</v>
      </c>
      <c r="BS638">
        <f t="shared" si="179"/>
        <v>7801.0390000000025</v>
      </c>
      <c r="BT638" s="34">
        <v>1179.32</v>
      </c>
      <c r="BV638">
        <v>1</v>
      </c>
      <c r="CB638">
        <v>100</v>
      </c>
      <c r="CC638">
        <v>100</v>
      </c>
      <c r="CD638" t="s">
        <v>1361</v>
      </c>
      <c r="CE638">
        <v>0</v>
      </c>
      <c r="CI638">
        <v>0</v>
      </c>
      <c r="CJ638">
        <v>0</v>
      </c>
      <c r="CM638">
        <v>0</v>
      </c>
      <c r="CO638">
        <v>0</v>
      </c>
      <c r="CP638">
        <v>0</v>
      </c>
      <c r="CQ638">
        <v>0</v>
      </c>
      <c r="CT638">
        <v>1</v>
      </c>
      <c r="CU638">
        <v>0</v>
      </c>
      <c r="CV638">
        <v>0</v>
      </c>
      <c r="CW638">
        <f>VLOOKUP(A638,'[1]NOUVEAUX TARIFS'!$A$1:$E$467,5,FALSE)</f>
        <v>1000.1696000000001</v>
      </c>
    </row>
    <row r="639" spans="1:101">
      <c r="A639" t="s">
        <v>1300</v>
      </c>
      <c r="C639" t="e">
        <f>VLOOKUP(A639,'[1]PRIX D''ACHAT A JOUR'!$A$1:$C$477,3,FALSE)</f>
        <v>#N/A</v>
      </c>
      <c r="D639" t="s">
        <v>1301</v>
      </c>
      <c r="E639">
        <v>1</v>
      </c>
      <c r="F639" t="s">
        <v>975</v>
      </c>
      <c r="G639">
        <v>2</v>
      </c>
      <c r="H639" t="s">
        <v>975</v>
      </c>
      <c r="I639" t="s">
        <v>1057</v>
      </c>
      <c r="J639" t="s">
        <v>1058</v>
      </c>
      <c r="K639">
        <v>1</v>
      </c>
      <c r="L639" t="s">
        <v>1108</v>
      </c>
      <c r="M639" t="s">
        <v>943</v>
      </c>
      <c r="N639" t="s">
        <v>944</v>
      </c>
      <c r="O639" t="s">
        <v>945</v>
      </c>
      <c r="Q639">
        <v>1</v>
      </c>
      <c r="R639">
        <v>0</v>
      </c>
      <c r="S639" s="36" t="e">
        <f>VLOOKUP(N639,'[1]Stock définitif au 31122021'!$A$3:$G$422,5,FALSE)</f>
        <v>#N/A</v>
      </c>
      <c r="T639" s="36" t="e">
        <f>VLOOKUP(N639,'[1]Stock définitif au 31122021'!$A$3:$G$422,6,FALSE)</f>
        <v>#N/A</v>
      </c>
      <c r="U639" s="36" t="e">
        <f>VLOOKUP(N639,'[1]Stock définitif au 31122021'!$A$3:$G$422,3,FALSE)</f>
        <v>#N/A</v>
      </c>
      <c r="V639">
        <v>0</v>
      </c>
      <c r="W639">
        <f>VLOOKUP(A639,'[1]EXPORT ARTICLES 03012022'!$A$1:$R$883,18,FALSE)</f>
        <v>0</v>
      </c>
      <c r="X639" s="45">
        <f>VLOOKUP(A639,'[1]NOMENCLATURE 2801'!$B$1:$P$3420,14,FALSE)</f>
        <v>611.33000000000004</v>
      </c>
      <c r="Y639" s="46">
        <v>0</v>
      </c>
      <c r="Z639" s="46"/>
      <c r="AB639" s="42">
        <f>VLOOKUP(A639,'[1]NOMENCLATURE 2801'!$B$1:$P$3420,15,FALSE)</f>
        <v>759.3850000000001</v>
      </c>
      <c r="AC639" s="42" t="s">
        <v>2917</v>
      </c>
      <c r="AD639">
        <v>0</v>
      </c>
      <c r="AE639" t="s">
        <v>932</v>
      </c>
      <c r="AF639">
        <v>0</v>
      </c>
      <c r="AI639" t="s">
        <v>933</v>
      </c>
      <c r="AJ639" t="s">
        <v>934</v>
      </c>
      <c r="AM639" t="s">
        <v>935</v>
      </c>
      <c r="AN639" t="s">
        <v>936</v>
      </c>
      <c r="AO639">
        <v>1</v>
      </c>
      <c r="AP639">
        <v>0</v>
      </c>
      <c r="AQ639">
        <v>0</v>
      </c>
      <c r="AS639">
        <v>811.97</v>
      </c>
      <c r="AT639" s="47">
        <f>VLOOKUP(A639,'[1]NOMENCLATURE 2801'!$B$1:$V$3418,20,FALSE)</f>
        <v>818.94760000000008</v>
      </c>
      <c r="AU639" s="48">
        <f>VLOOKUP(A639,'[1]NOMENCLATURE 2801'!$B$1:$V$3418,21,FALSE)</f>
        <v>1015.8607500000002</v>
      </c>
      <c r="AV639" s="48"/>
      <c r="AW639" s="48"/>
      <c r="AX639">
        <v>2</v>
      </c>
      <c r="AY639">
        <v>0</v>
      </c>
      <c r="AZ639">
        <v>1</v>
      </c>
      <c r="BB639">
        <v>1</v>
      </c>
      <c r="BC639">
        <v>1</v>
      </c>
      <c r="BD639">
        <v>1</v>
      </c>
      <c r="BE639">
        <v>1</v>
      </c>
      <c r="BF639">
        <v>1</v>
      </c>
      <c r="BK639" s="43">
        <f t="shared" si="185"/>
        <v>0.25110626008350079</v>
      </c>
      <c r="BL639"/>
      <c r="BM639" s="45">
        <f t="shared" si="183"/>
        <v>1.3396162465444197</v>
      </c>
      <c r="BN639" s="48">
        <f t="shared" si="184"/>
        <v>1.3377413959980775</v>
      </c>
      <c r="BO639">
        <v>1</v>
      </c>
      <c r="BP639">
        <f>VLOOKUP(A639,'[1]Synthèse ventes 2021'!$A$1:$C$457,3,FALSE)</f>
        <v>17</v>
      </c>
      <c r="BQ639">
        <f t="shared" si="177"/>
        <v>15233.263100000002</v>
      </c>
      <c r="BR639">
        <f t="shared" si="178"/>
        <v>20378.166645000005</v>
      </c>
      <c r="BS639">
        <f t="shared" si="179"/>
        <v>5144.9035450000029</v>
      </c>
      <c r="BT639">
        <v>974.36</v>
      </c>
      <c r="BV639">
        <v>1</v>
      </c>
      <c r="BW639">
        <v>423</v>
      </c>
      <c r="CB639">
        <v>100</v>
      </c>
      <c r="CC639">
        <v>100</v>
      </c>
      <c r="CD639" t="s">
        <v>946</v>
      </c>
      <c r="CE639">
        <v>0</v>
      </c>
      <c r="CI639">
        <v>0</v>
      </c>
      <c r="CJ639">
        <v>0</v>
      </c>
      <c r="CM639">
        <v>0</v>
      </c>
      <c r="CO639">
        <v>0</v>
      </c>
      <c r="CP639">
        <v>0</v>
      </c>
      <c r="CQ639">
        <v>0</v>
      </c>
      <c r="CT639">
        <v>0</v>
      </c>
      <c r="CU639">
        <v>0</v>
      </c>
      <c r="CV639">
        <v>0</v>
      </c>
      <c r="CW639">
        <f>VLOOKUP(A639,'[1]NOUVEAUX TARIFS'!$A$1:$E$467,5,FALSE)</f>
        <v>1015.8607500000002</v>
      </c>
    </row>
    <row r="640" spans="1:101">
      <c r="A640" t="s">
        <v>1144</v>
      </c>
      <c r="C640" t="e">
        <f>VLOOKUP(A640,'[1]PRIX D''ACHAT A JOUR'!$A$1:$C$477,3,FALSE)</f>
        <v>#N/A</v>
      </c>
      <c r="D640" t="s">
        <v>1145</v>
      </c>
      <c r="E640">
        <v>1</v>
      </c>
      <c r="F640" t="s">
        <v>975</v>
      </c>
      <c r="G640">
        <v>2</v>
      </c>
      <c r="H640" t="s">
        <v>975</v>
      </c>
      <c r="I640" t="s">
        <v>1057</v>
      </c>
      <c r="J640" t="s">
        <v>1058</v>
      </c>
      <c r="K640">
        <v>1</v>
      </c>
      <c r="L640" t="s">
        <v>1108</v>
      </c>
      <c r="M640" t="s">
        <v>943</v>
      </c>
      <c r="N640" t="s">
        <v>944</v>
      </c>
      <c r="O640" t="s">
        <v>945</v>
      </c>
      <c r="Q640">
        <v>1</v>
      </c>
      <c r="R640">
        <v>0</v>
      </c>
      <c r="S640" s="36" t="e">
        <f>VLOOKUP(N640,'[1]Stock définitif au 31122021'!$A$3:$G$422,5,FALSE)</f>
        <v>#N/A</v>
      </c>
      <c r="T640" s="36" t="e">
        <f>VLOOKUP(N640,'[1]Stock définitif au 31122021'!$A$3:$G$422,6,FALSE)</f>
        <v>#N/A</v>
      </c>
      <c r="U640" s="36" t="e">
        <f>VLOOKUP(N640,'[1]Stock définitif au 31122021'!$A$3:$G$422,3,FALSE)</f>
        <v>#N/A</v>
      </c>
      <c r="V640">
        <v>0</v>
      </c>
      <c r="W640">
        <f>VLOOKUP(A640,'[1]EXPORT ARTICLES 03012022'!$A$1:$R$883,18,FALSE)</f>
        <v>0</v>
      </c>
      <c r="X640" s="45">
        <f>VLOOKUP(A640,'[1]NOMENCLATURE 2801'!$B$1:$P$3420,14,FALSE)</f>
        <v>614.27</v>
      </c>
      <c r="Y640" s="46">
        <v>0</v>
      </c>
      <c r="Z640" s="46"/>
      <c r="AB640" s="42">
        <f>VLOOKUP(A640,'[1]NOMENCLATURE 2801'!$B$1:$P$3420,15,FALSE)</f>
        <v>763.06</v>
      </c>
      <c r="AC640" s="42" t="s">
        <v>2917</v>
      </c>
      <c r="AD640">
        <v>0</v>
      </c>
      <c r="AE640" t="s">
        <v>932</v>
      </c>
      <c r="AF640">
        <v>0</v>
      </c>
      <c r="AI640" t="s">
        <v>933</v>
      </c>
      <c r="AJ640" t="s">
        <v>934</v>
      </c>
      <c r="AM640" t="s">
        <v>935</v>
      </c>
      <c r="AN640" t="s">
        <v>936</v>
      </c>
      <c r="AP640">
        <v>0</v>
      </c>
      <c r="AQ640">
        <v>0</v>
      </c>
      <c r="AS640">
        <v>815.85</v>
      </c>
      <c r="AT640" s="47">
        <f>VLOOKUP(A640,'[1]NOMENCLATURE 2801'!$B$1:$V$3418,20,FALSE)</f>
        <v>822.8578</v>
      </c>
      <c r="AU640" s="48">
        <f>VLOOKUP(A640,'[1]NOMENCLATURE 2801'!$B$1:$V$3418,21,FALSE)</f>
        <v>1020.7484999999999</v>
      </c>
      <c r="AV640" s="48"/>
      <c r="AW640" s="48"/>
      <c r="AX640">
        <v>2</v>
      </c>
      <c r="AY640">
        <v>0</v>
      </c>
      <c r="AZ640">
        <v>1</v>
      </c>
      <c r="BB640">
        <v>1</v>
      </c>
      <c r="BC640">
        <v>1</v>
      </c>
      <c r="BD640">
        <v>1</v>
      </c>
      <c r="BE640">
        <v>1</v>
      </c>
      <c r="BF640">
        <v>1</v>
      </c>
      <c r="BK640" s="43">
        <f t="shared" si="185"/>
        <v>0.25114726971869816</v>
      </c>
      <c r="BL640"/>
      <c r="BM640" s="45">
        <f t="shared" si="183"/>
        <v>1.3395702215638075</v>
      </c>
      <c r="BN640" s="48">
        <f t="shared" si="184"/>
        <v>1.3377041123895892</v>
      </c>
      <c r="BO640">
        <v>1</v>
      </c>
      <c r="BP640">
        <f>VLOOKUP(A640,'[1]Synthèse ventes 2021'!$A$1:$C$457,3,FALSE)</f>
        <v>9</v>
      </c>
      <c r="BQ640">
        <f t="shared" si="177"/>
        <v>8103.6971999999987</v>
      </c>
      <c r="BR640">
        <f t="shared" si="178"/>
        <v>10840.349069999998</v>
      </c>
      <c r="BS640">
        <f t="shared" si="179"/>
        <v>2736.6518699999997</v>
      </c>
      <c r="BT640">
        <v>979.02</v>
      </c>
      <c r="BV640">
        <v>1</v>
      </c>
      <c r="BW640">
        <v>422</v>
      </c>
      <c r="CB640">
        <v>100</v>
      </c>
      <c r="CC640">
        <v>100</v>
      </c>
      <c r="CD640" t="s">
        <v>946</v>
      </c>
      <c r="CE640">
        <v>0</v>
      </c>
      <c r="CI640">
        <v>0</v>
      </c>
      <c r="CJ640">
        <v>0</v>
      </c>
      <c r="CM640">
        <v>0</v>
      </c>
      <c r="CO640">
        <v>0</v>
      </c>
      <c r="CP640">
        <v>0</v>
      </c>
      <c r="CQ640">
        <v>0</v>
      </c>
      <c r="CT640">
        <v>0</v>
      </c>
      <c r="CU640">
        <v>0</v>
      </c>
      <c r="CV640">
        <v>0</v>
      </c>
      <c r="CW640">
        <f>VLOOKUP(A640,'[1]NOUVEAUX TARIFS'!$A$1:$E$467,5,FALSE)</f>
        <v>1020.7484999999999</v>
      </c>
    </row>
    <row r="641" spans="1:101">
      <c r="A641" t="s">
        <v>1146</v>
      </c>
      <c r="C641" t="e">
        <f>VLOOKUP(A641,'[1]PRIX D''ACHAT A JOUR'!$A$1:$C$477,3,FALSE)</f>
        <v>#N/A</v>
      </c>
      <c r="D641" t="s">
        <v>1147</v>
      </c>
      <c r="E641">
        <v>1</v>
      </c>
      <c r="F641" t="s">
        <v>975</v>
      </c>
      <c r="G641">
        <v>2</v>
      </c>
      <c r="H641" t="s">
        <v>975</v>
      </c>
      <c r="I641" t="s">
        <v>1057</v>
      </c>
      <c r="J641" t="s">
        <v>1058</v>
      </c>
      <c r="K641">
        <v>1</v>
      </c>
      <c r="L641" t="s">
        <v>1108</v>
      </c>
      <c r="M641" t="s">
        <v>943</v>
      </c>
      <c r="N641" t="s">
        <v>944</v>
      </c>
      <c r="O641" t="s">
        <v>945</v>
      </c>
      <c r="Q641">
        <v>1</v>
      </c>
      <c r="R641">
        <v>0</v>
      </c>
      <c r="S641" s="36" t="e">
        <f>VLOOKUP(N641,'[1]Stock définitif au 31122021'!$A$3:$G$422,5,FALSE)</f>
        <v>#N/A</v>
      </c>
      <c r="T641" s="36" t="e">
        <f>VLOOKUP(N641,'[1]Stock définitif au 31122021'!$A$3:$G$422,6,FALSE)</f>
        <v>#N/A</v>
      </c>
      <c r="U641" s="36" t="e">
        <f>VLOOKUP(N641,'[1]Stock définitif au 31122021'!$A$3:$G$422,3,FALSE)</f>
        <v>#N/A</v>
      </c>
      <c r="V641">
        <v>0</v>
      </c>
      <c r="W641">
        <f>VLOOKUP(A641,'[1]EXPORT ARTICLES 03012022'!$A$1:$R$883,18,FALSE)</f>
        <v>0</v>
      </c>
      <c r="X641" s="45">
        <f>VLOOKUP(A641,'[1]NOMENCLATURE 2801'!$B$1:$P$3420,14,FALSE)</f>
        <v>617.22</v>
      </c>
      <c r="Y641" s="46">
        <v>0</v>
      </c>
      <c r="Z641" s="46"/>
      <c r="AB641" s="42">
        <f>VLOOKUP(A641,'[1]NOMENCLATURE 2801'!$B$1:$P$3420,15,FALSE)</f>
        <v>766.74750000000006</v>
      </c>
      <c r="AC641" s="42" t="s">
        <v>2917</v>
      </c>
      <c r="AD641">
        <v>0</v>
      </c>
      <c r="AE641" t="s">
        <v>932</v>
      </c>
      <c r="AF641">
        <v>0</v>
      </c>
      <c r="AI641" t="s">
        <v>933</v>
      </c>
      <c r="AJ641" t="s">
        <v>934</v>
      </c>
      <c r="AM641" t="s">
        <v>935</v>
      </c>
      <c r="AN641" t="s">
        <v>936</v>
      </c>
      <c r="AO641">
        <v>1</v>
      </c>
      <c r="AP641">
        <v>0</v>
      </c>
      <c r="AQ641">
        <v>0</v>
      </c>
      <c r="AS641">
        <v>819.74</v>
      </c>
      <c r="AT641" s="47">
        <f>VLOOKUP(A641,'[1]NOMENCLATURE 2801'!$B$1:$V$3418,20,FALSE)</f>
        <v>826.78129999999999</v>
      </c>
      <c r="AU641" s="48">
        <f>VLOOKUP(A641,'[1]NOMENCLATURE 2801'!$B$1:$V$3418,21,FALSE)</f>
        <v>1025.6528750000002</v>
      </c>
      <c r="AV641" s="48"/>
      <c r="AW641" s="48"/>
      <c r="AX641">
        <v>2</v>
      </c>
      <c r="AY641">
        <v>0</v>
      </c>
      <c r="AZ641">
        <v>1</v>
      </c>
      <c r="BB641">
        <v>1</v>
      </c>
      <c r="BC641">
        <v>1</v>
      </c>
      <c r="BD641">
        <v>1</v>
      </c>
      <c r="BE641">
        <v>1</v>
      </c>
      <c r="BF641">
        <v>1</v>
      </c>
      <c r="BK641" s="43">
        <f t="shared" si="185"/>
        <v>0.25119290872715766</v>
      </c>
      <c r="BL641"/>
      <c r="BM641" s="45">
        <f t="shared" si="183"/>
        <v>1.3395244807362041</v>
      </c>
      <c r="BN641" s="48">
        <f t="shared" si="184"/>
        <v>1.3376670611902877</v>
      </c>
      <c r="BO641">
        <v>1</v>
      </c>
      <c r="BP641">
        <f>VLOOKUP(A641,'[1]Synthèse ventes 2021'!$A$1:$C$457,3,FALSE)</f>
        <v>12</v>
      </c>
      <c r="BQ641">
        <f t="shared" si="177"/>
        <v>10857.144600000001</v>
      </c>
      <c r="BR641">
        <f t="shared" si="178"/>
        <v>14523.244710000003</v>
      </c>
      <c r="BS641">
        <f t="shared" si="179"/>
        <v>3666.1001100000012</v>
      </c>
      <c r="BT641">
        <v>983.69</v>
      </c>
      <c r="BV641">
        <v>1</v>
      </c>
      <c r="BW641">
        <v>425</v>
      </c>
      <c r="CB641">
        <v>100</v>
      </c>
      <c r="CC641">
        <v>100</v>
      </c>
      <c r="CD641" t="s">
        <v>946</v>
      </c>
      <c r="CE641">
        <v>0</v>
      </c>
      <c r="CI641">
        <v>0</v>
      </c>
      <c r="CJ641">
        <v>0</v>
      </c>
      <c r="CM641">
        <v>0</v>
      </c>
      <c r="CO641">
        <v>0</v>
      </c>
      <c r="CP641">
        <v>0</v>
      </c>
      <c r="CQ641">
        <v>0</v>
      </c>
      <c r="CT641">
        <v>0</v>
      </c>
      <c r="CU641">
        <v>0</v>
      </c>
      <c r="CV641">
        <v>0</v>
      </c>
      <c r="CW641">
        <f>VLOOKUP(A641,'[1]NOUVEAUX TARIFS'!$A$1:$E$467,5,FALSE)</f>
        <v>1025.6528750000002</v>
      </c>
    </row>
    <row r="642" spans="1:101">
      <c r="A642" t="s">
        <v>293</v>
      </c>
      <c r="C642" t="e">
        <f>VLOOKUP(A642,'[1]PRIX D''ACHAT A JOUR'!$A$1:$C$477,3,FALSE)</f>
        <v>#N/A</v>
      </c>
      <c r="D642" t="s">
        <v>1594</v>
      </c>
      <c r="E642">
        <v>1</v>
      </c>
      <c r="F642" t="s">
        <v>975</v>
      </c>
      <c r="G642">
        <v>2</v>
      </c>
      <c r="H642" t="s">
        <v>975</v>
      </c>
      <c r="I642" t="s">
        <v>1084</v>
      </c>
      <c r="J642" t="s">
        <v>1085</v>
      </c>
      <c r="K642">
        <v>2</v>
      </c>
      <c r="L642" t="s">
        <v>1319</v>
      </c>
      <c r="M642" t="s">
        <v>943</v>
      </c>
      <c r="N642" t="s">
        <v>944</v>
      </c>
      <c r="O642" t="s">
        <v>945</v>
      </c>
      <c r="Q642">
        <v>1</v>
      </c>
      <c r="R642">
        <v>0</v>
      </c>
      <c r="S642" s="36" t="e">
        <f>VLOOKUP(N642,'[1]Stock définitif au 31122021'!$A$3:$G$422,5,FALSE)</f>
        <v>#N/A</v>
      </c>
      <c r="T642" s="36" t="e">
        <f>VLOOKUP(N642,'[1]Stock définitif au 31122021'!$A$3:$G$422,6,FALSE)</f>
        <v>#N/A</v>
      </c>
      <c r="U642" s="36" t="e">
        <f>VLOOKUP(N642,'[1]Stock définitif au 31122021'!$A$3:$G$422,3,FALSE)</f>
        <v>#N/A</v>
      </c>
      <c r="V642">
        <v>0</v>
      </c>
      <c r="W642">
        <f>VLOOKUP(A642,'[1]EXPORT ARTICLES 03012022'!$A$1:$R$883,18,FALSE)</f>
        <v>0</v>
      </c>
      <c r="X642" s="45">
        <f>VLOOKUP(A642,'[1]NOMENCLATURE 2801'!$B$1:$P$3420,14,FALSE)</f>
        <v>619.80000000000007</v>
      </c>
      <c r="Y642" s="46">
        <v>0</v>
      </c>
      <c r="Z642" s="46"/>
      <c r="AB642" s="42">
        <f>VLOOKUP(A642,'[1]NOMENCLATURE 2801'!$B$1:$P$3420,15,FALSE)</f>
        <v>772.38750000000005</v>
      </c>
      <c r="AC642" s="42" t="s">
        <v>2917</v>
      </c>
      <c r="AD642">
        <v>0</v>
      </c>
      <c r="AE642" t="s">
        <v>932</v>
      </c>
      <c r="AF642">
        <v>0</v>
      </c>
      <c r="AI642" t="s">
        <v>933</v>
      </c>
      <c r="AJ642" t="s">
        <v>934</v>
      </c>
      <c r="AM642" t="s">
        <v>935</v>
      </c>
      <c r="AN642" t="s">
        <v>936</v>
      </c>
      <c r="AO642">
        <v>1</v>
      </c>
      <c r="AP642">
        <v>0</v>
      </c>
      <c r="AQ642">
        <v>0</v>
      </c>
      <c r="AS642">
        <v>856.8</v>
      </c>
      <c r="AT642" s="47">
        <f>VLOOKUP(A642,'[1]NOMENCLATURE 2801'!$B$1:$V$3418,20,FALSE)</f>
        <v>825.94050000000004</v>
      </c>
      <c r="AU642" s="48">
        <f>VLOOKUP(A642,'[1]NOMENCLATURE 2801'!$B$1:$V$3418,21,FALSE)</f>
        <v>1028.881875</v>
      </c>
      <c r="AV642" s="48"/>
      <c r="AW642" s="48"/>
      <c r="AX642">
        <v>2</v>
      </c>
      <c r="AY642">
        <v>0</v>
      </c>
      <c r="AZ642">
        <v>1</v>
      </c>
      <c r="BB642">
        <v>1</v>
      </c>
      <c r="BC642">
        <v>1</v>
      </c>
      <c r="BD642">
        <v>1</v>
      </c>
      <c r="BE642">
        <v>1</v>
      </c>
      <c r="BF642">
        <v>1</v>
      </c>
      <c r="BK642" s="43">
        <f t="shared" si="185"/>
        <v>0.20084252450980403</v>
      </c>
      <c r="BL642"/>
      <c r="BM642" s="45">
        <f t="shared" si="183"/>
        <v>1.3325919651500484</v>
      </c>
      <c r="BN642" s="48">
        <f t="shared" si="184"/>
        <v>1.3320799145506628</v>
      </c>
      <c r="BO642">
        <v>1</v>
      </c>
      <c r="BP642"/>
      <c r="BQ642" t="str">
        <f t="shared" si="177"/>
        <v/>
      </c>
      <c r="BR642" t="str">
        <f t="shared" si="178"/>
        <v/>
      </c>
      <c r="BS642" t="str">
        <f t="shared" si="179"/>
        <v/>
      </c>
      <c r="BT642" s="34">
        <v>1028.1600000000001</v>
      </c>
      <c r="BV642">
        <v>1</v>
      </c>
      <c r="BW642">
        <v>204</v>
      </c>
      <c r="CB642">
        <v>100</v>
      </c>
      <c r="CC642">
        <v>100</v>
      </c>
      <c r="CD642" t="s">
        <v>946</v>
      </c>
      <c r="CE642">
        <v>0</v>
      </c>
      <c r="CI642">
        <v>0</v>
      </c>
      <c r="CJ642">
        <v>0</v>
      </c>
      <c r="CM642">
        <v>0</v>
      </c>
      <c r="CO642">
        <v>0</v>
      </c>
      <c r="CP642">
        <v>0</v>
      </c>
      <c r="CQ642">
        <v>0</v>
      </c>
      <c r="CT642">
        <v>0</v>
      </c>
      <c r="CU642">
        <v>0</v>
      </c>
      <c r="CV642">
        <v>0</v>
      </c>
      <c r="CW642">
        <f>VLOOKUP(A642,'[1]NOUVEAUX TARIFS'!$A$1:$E$467,5,FALSE)</f>
        <v>1028.881875</v>
      </c>
    </row>
    <row r="643" spans="1:101">
      <c r="A643" t="s">
        <v>6</v>
      </c>
      <c r="C643" t="e">
        <f>VLOOKUP(A643,'[1]PRIX D''ACHAT A JOUR'!$A$1:$C$477,3,FALSE)</f>
        <v>#N/A</v>
      </c>
      <c r="D643" t="s">
        <v>7</v>
      </c>
      <c r="E643">
        <v>9</v>
      </c>
      <c r="F643" t="s">
        <v>1222</v>
      </c>
      <c r="G643">
        <v>5</v>
      </c>
      <c r="H643" t="s">
        <v>1222</v>
      </c>
      <c r="I643" t="s">
        <v>1379</v>
      </c>
      <c r="J643" t="s">
        <v>1380</v>
      </c>
      <c r="K643">
        <v>1</v>
      </c>
      <c r="L643" t="s">
        <v>1381</v>
      </c>
      <c r="M643" t="s">
        <v>943</v>
      </c>
      <c r="N643" t="s">
        <v>944</v>
      </c>
      <c r="O643" t="s">
        <v>945</v>
      </c>
      <c r="Q643">
        <v>1</v>
      </c>
      <c r="R643">
        <v>0</v>
      </c>
      <c r="S643" s="36" t="e">
        <f>VLOOKUP(N643,'[1]Stock définitif au 31122021'!$A$3:$G$422,5,FALSE)</f>
        <v>#N/A</v>
      </c>
      <c r="T643" s="36" t="e">
        <f>VLOOKUP(N643,'[1]Stock définitif au 31122021'!$A$3:$G$422,6,FALSE)</f>
        <v>#N/A</v>
      </c>
      <c r="U643" s="36" t="e">
        <f>VLOOKUP(N643,'[1]Stock définitif au 31122021'!$A$3:$G$422,3,FALSE)</f>
        <v>#N/A</v>
      </c>
      <c r="V643" s="36" t="s">
        <v>2924</v>
      </c>
      <c r="W643">
        <f>VLOOKUP(A643,'[1]EXPORT ARTICLES 03012022'!$A$1:$R$883,18,FALSE)</f>
        <v>0</v>
      </c>
      <c r="X643" s="45">
        <f>VLOOKUP(A643,'[1]NOMENCLATURE 2801'!$B$1:$P$3420,14,FALSE)</f>
        <v>635.27764000000013</v>
      </c>
      <c r="Y643" s="46">
        <v>0</v>
      </c>
      <c r="Z643" s="46"/>
      <c r="AB643" s="42">
        <f>VLOOKUP(A643,'[1]NOMENCLATURE 2801'!$B$1:$P$3420,15,FALSE)</f>
        <v>671.41244000000017</v>
      </c>
      <c r="AC643" s="42" t="s">
        <v>2917</v>
      </c>
      <c r="AD643">
        <v>0</v>
      </c>
      <c r="AE643" t="s">
        <v>932</v>
      </c>
      <c r="AF643">
        <v>0</v>
      </c>
      <c r="AI643" t="s">
        <v>933</v>
      </c>
      <c r="AJ643" t="s">
        <v>934</v>
      </c>
      <c r="AM643" t="s">
        <v>935</v>
      </c>
      <c r="AN643" t="s">
        <v>936</v>
      </c>
      <c r="AP643">
        <v>0</v>
      </c>
      <c r="AQ643">
        <v>0</v>
      </c>
      <c r="AS643">
        <v>899.22</v>
      </c>
      <c r="AT643" s="47">
        <f>VLOOKUP(A643,'[1]NOMENCLATURE 2801'!$B$1:$V$3418,20,FALSE)</f>
        <v>978.94302000000005</v>
      </c>
      <c r="AU643" s="48">
        <f>VLOOKUP(A643,'[1]NOMENCLATURE 2801'!$B$1:$V$3418,21,FALSE)</f>
        <v>1031.7507800000003</v>
      </c>
      <c r="AV643" s="48"/>
      <c r="AW643" s="48"/>
      <c r="AX643">
        <v>2</v>
      </c>
      <c r="AY643">
        <v>0</v>
      </c>
      <c r="AZ643">
        <v>1</v>
      </c>
      <c r="BK643" s="43">
        <f t="shared" si="185"/>
        <v>0.14738415515669165</v>
      </c>
      <c r="BL643"/>
      <c r="BM643" s="45">
        <f t="shared" si="183"/>
        <v>1.5409687959425109</v>
      </c>
      <c r="BN643" s="48">
        <f t="shared" si="184"/>
        <v>1.5366870175953249</v>
      </c>
      <c r="BO643"/>
      <c r="BP643">
        <f>VLOOKUP(A643,'[1]Synthèse ventes 2021'!$A$1:$C$457,3,FALSE)</f>
        <v>75</v>
      </c>
      <c r="BQ643">
        <f t="shared" si="177"/>
        <v>59420.000940000013</v>
      </c>
      <c r="BR643">
        <f t="shared" si="178"/>
        <v>91309.944030000028</v>
      </c>
      <c r="BS643">
        <f t="shared" si="179"/>
        <v>31889.943090000015</v>
      </c>
      <c r="BT643" s="34">
        <v>1079.06</v>
      </c>
      <c r="BV643">
        <v>1</v>
      </c>
      <c r="BW643">
        <v>532</v>
      </c>
      <c r="CB643">
        <v>100</v>
      </c>
      <c r="CC643">
        <v>100</v>
      </c>
      <c r="CD643" t="s">
        <v>1361</v>
      </c>
      <c r="CE643">
        <v>0</v>
      </c>
      <c r="CI643">
        <v>0</v>
      </c>
      <c r="CJ643">
        <v>0</v>
      </c>
      <c r="CM643">
        <v>0</v>
      </c>
      <c r="CO643">
        <v>0</v>
      </c>
      <c r="CP643">
        <v>0</v>
      </c>
      <c r="CQ643">
        <v>0</v>
      </c>
      <c r="CT643">
        <v>1</v>
      </c>
      <c r="CU643">
        <v>0</v>
      </c>
      <c r="CV643">
        <v>0</v>
      </c>
      <c r="CW643">
        <f>VLOOKUP(A643,'[1]NOUVEAUX TARIFS'!$A$1:$E$467,5,FALSE)</f>
        <v>1031.7507800000003</v>
      </c>
    </row>
    <row r="644" spans="1:101">
      <c r="A644" t="s">
        <v>219</v>
      </c>
      <c r="C644" t="e">
        <f>VLOOKUP(A644,'[1]PRIX D''ACHAT A JOUR'!$A$1:$C$477,3,FALSE)</f>
        <v>#N/A</v>
      </c>
      <c r="D644" t="s">
        <v>2081</v>
      </c>
      <c r="E644">
        <v>3</v>
      </c>
      <c r="F644" t="s">
        <v>1002</v>
      </c>
      <c r="G644">
        <v>7</v>
      </c>
      <c r="H644" t="s">
        <v>1002</v>
      </c>
      <c r="K644">
        <v>1</v>
      </c>
      <c r="L644" t="s">
        <v>1036</v>
      </c>
      <c r="M644" t="s">
        <v>943</v>
      </c>
      <c r="N644" t="s">
        <v>944</v>
      </c>
      <c r="O644" t="s">
        <v>945</v>
      </c>
      <c r="Q644">
        <v>1</v>
      </c>
      <c r="R644">
        <v>0</v>
      </c>
      <c r="S644" s="36" t="e">
        <f>VLOOKUP(N644,'[1]Stock définitif au 31122021'!$A$3:$G$422,5,FALSE)</f>
        <v>#N/A</v>
      </c>
      <c r="T644" s="36" t="e">
        <f>VLOOKUP(N644,'[1]Stock définitif au 31122021'!$A$3:$G$422,6,FALSE)</f>
        <v>#N/A</v>
      </c>
      <c r="U644" s="36" t="e">
        <f>VLOOKUP(N644,'[1]Stock définitif au 31122021'!$A$3:$G$422,3,FALSE)</f>
        <v>#N/A</v>
      </c>
      <c r="V644">
        <v>0</v>
      </c>
      <c r="W644">
        <f>VLOOKUP(A644,'[1]EXPORT ARTICLES 03012022'!$A$1:$R$883,18,FALSE)</f>
        <v>0</v>
      </c>
      <c r="X644" s="45">
        <f>VLOOKUP(A644,'[1]NOMENCLATURE 2801'!$B$1:$P$3420,14,FALSE)</f>
        <v>722.8</v>
      </c>
      <c r="Y644" s="46">
        <v>0</v>
      </c>
      <c r="Z644" s="46"/>
      <c r="AB644" s="42">
        <f>VLOOKUP(A644,'[1]NOMENCLATURE 2801'!$B$1:$P$3420,15,FALSE)</f>
        <v>722.8</v>
      </c>
      <c r="AC644" s="42" t="s">
        <v>2917</v>
      </c>
      <c r="AD644">
        <v>0</v>
      </c>
      <c r="AE644" t="s">
        <v>932</v>
      </c>
      <c r="AF644">
        <v>0</v>
      </c>
      <c r="AI644" t="s">
        <v>933</v>
      </c>
      <c r="AJ644" t="s">
        <v>934</v>
      </c>
      <c r="AM644" t="s">
        <v>935</v>
      </c>
      <c r="AN644" t="s">
        <v>936</v>
      </c>
      <c r="AP644">
        <v>0</v>
      </c>
      <c r="AQ644">
        <v>0</v>
      </c>
      <c r="AS644">
        <v>933.57</v>
      </c>
      <c r="AT644" s="47">
        <f>VLOOKUP(A644,'[1]NOMENCLATURE 2801'!$B$1:$V$3418,20,FALSE)</f>
        <v>1084.1999999999998</v>
      </c>
      <c r="AU644" s="48">
        <f>VLOOKUP(A644,'[1]NOMENCLATURE 2801'!$B$1:$V$3418,21,FALSE)</f>
        <v>1036.8</v>
      </c>
      <c r="AV644" s="48"/>
      <c r="AW644" s="48"/>
      <c r="AX644">
        <v>2</v>
      </c>
      <c r="AY644">
        <v>0</v>
      </c>
      <c r="AZ644">
        <v>1</v>
      </c>
      <c r="BB644">
        <v>1</v>
      </c>
      <c r="BC644">
        <v>1</v>
      </c>
      <c r="BD644">
        <v>1</v>
      </c>
      <c r="BE644">
        <v>1</v>
      </c>
      <c r="BF644">
        <v>1</v>
      </c>
      <c r="BK644" s="43">
        <f t="shared" si="185"/>
        <v>0.11057553263279657</v>
      </c>
      <c r="BL644"/>
      <c r="BM644" s="45">
        <f t="shared" si="183"/>
        <v>1.4999999999999998</v>
      </c>
      <c r="BN644" s="48">
        <f t="shared" si="184"/>
        <v>1.4344216934144991</v>
      </c>
      <c r="BO644">
        <v>1</v>
      </c>
      <c r="BP644"/>
      <c r="BQ644" t="str">
        <f t="shared" si="177"/>
        <v/>
      </c>
      <c r="BR644" t="str">
        <f t="shared" si="178"/>
        <v/>
      </c>
      <c r="BS644" t="str">
        <f t="shared" si="179"/>
        <v/>
      </c>
      <c r="BT644" s="34">
        <v>1120.28</v>
      </c>
      <c r="BV644">
        <v>1</v>
      </c>
      <c r="CB644">
        <v>100</v>
      </c>
      <c r="CC644">
        <v>100</v>
      </c>
      <c r="CD644" t="s">
        <v>946</v>
      </c>
      <c r="CE644">
        <v>0</v>
      </c>
      <c r="CI644">
        <v>0</v>
      </c>
      <c r="CJ644">
        <v>0</v>
      </c>
      <c r="CM644">
        <v>0</v>
      </c>
      <c r="CO644">
        <v>0</v>
      </c>
      <c r="CP644">
        <v>0</v>
      </c>
      <c r="CQ644">
        <v>0</v>
      </c>
      <c r="CT644">
        <v>0</v>
      </c>
      <c r="CU644">
        <v>0</v>
      </c>
      <c r="CV644">
        <v>0</v>
      </c>
      <c r="CW644">
        <f>VLOOKUP(A644,'[1]NOUVEAUX TARIFS'!$A$1:$E$467,5,FALSE)</f>
        <v>1036.8</v>
      </c>
    </row>
    <row r="645" spans="1:101">
      <c r="A645" t="s">
        <v>18</v>
      </c>
      <c r="C645" t="e">
        <f>VLOOKUP(A645,'[1]PRIX D''ACHAT A JOUR'!$A$1:$C$477,3,FALSE)</f>
        <v>#N/A</v>
      </c>
      <c r="D645" t="s">
        <v>19</v>
      </c>
      <c r="E645">
        <v>9</v>
      </c>
      <c r="F645" t="s">
        <v>1222</v>
      </c>
      <c r="G645">
        <v>5</v>
      </c>
      <c r="H645" t="s">
        <v>1222</v>
      </c>
      <c r="I645" t="s">
        <v>1379</v>
      </c>
      <c r="J645" t="s">
        <v>1380</v>
      </c>
      <c r="K645">
        <v>1</v>
      </c>
      <c r="L645" t="s">
        <v>1381</v>
      </c>
      <c r="M645" t="s">
        <v>943</v>
      </c>
      <c r="N645" t="s">
        <v>944</v>
      </c>
      <c r="O645" t="s">
        <v>945</v>
      </c>
      <c r="Q645">
        <v>1</v>
      </c>
      <c r="R645">
        <v>0</v>
      </c>
      <c r="S645" s="36" t="e">
        <f>VLOOKUP(N645,'[1]Stock définitif au 31122021'!$A$3:$G$422,5,FALSE)</f>
        <v>#N/A</v>
      </c>
      <c r="T645" s="36" t="e">
        <f>VLOOKUP(N645,'[1]Stock définitif au 31122021'!$A$3:$G$422,6,FALSE)</f>
        <v>#N/A</v>
      </c>
      <c r="U645" s="36" t="e">
        <f>VLOOKUP(N645,'[1]Stock définitif au 31122021'!$A$3:$G$422,3,FALSE)</f>
        <v>#N/A</v>
      </c>
      <c r="V645" s="36" t="s">
        <v>2924</v>
      </c>
      <c r="W645">
        <f>VLOOKUP(A645,'[1]EXPORT ARTICLES 03012022'!$A$1:$R$883,18,FALSE)</f>
        <v>0</v>
      </c>
      <c r="X645" s="45">
        <f>VLOOKUP(A645,'[1]NOMENCLATURE 2801'!$B$1:$P$3420,14,FALSE)</f>
        <v>649.77839599999993</v>
      </c>
      <c r="Y645" s="46">
        <v>0</v>
      </c>
      <c r="Z645" s="46"/>
      <c r="AB645" s="42">
        <f>VLOOKUP(A645,'[1]NOMENCLATURE 2801'!$B$1:$P$3420,15,FALSE)</f>
        <v>687.76319599999999</v>
      </c>
      <c r="AC645" s="42" t="s">
        <v>2917</v>
      </c>
      <c r="AD645">
        <v>0</v>
      </c>
      <c r="AE645" t="s">
        <v>932</v>
      </c>
      <c r="AF645">
        <v>0</v>
      </c>
      <c r="AI645" t="s">
        <v>933</v>
      </c>
      <c r="AJ645" t="s">
        <v>934</v>
      </c>
      <c r="AM645" t="s">
        <v>935</v>
      </c>
      <c r="AN645" t="s">
        <v>936</v>
      </c>
      <c r="AP645">
        <v>0</v>
      </c>
      <c r="AQ645">
        <v>0</v>
      </c>
      <c r="AS645">
        <v>903.12</v>
      </c>
      <c r="AT645" s="47">
        <f>VLOOKUP(A645,'[1]NOMENCLATURE 2801'!$B$1:$V$3418,20,FALSE)</f>
        <v>984.82937149999998</v>
      </c>
      <c r="AU645" s="48">
        <f>VLOOKUP(A645,'[1]NOMENCLATURE 2801'!$B$1:$V$3418,21,FALSE)</f>
        <v>1040.5971315000004</v>
      </c>
      <c r="AV645" s="48"/>
      <c r="AW645" s="48"/>
      <c r="AX645">
        <v>2</v>
      </c>
      <c r="AY645">
        <v>0</v>
      </c>
      <c r="AZ645">
        <v>1</v>
      </c>
      <c r="BK645" s="43">
        <f t="shared" si="185"/>
        <v>0.15222465619186862</v>
      </c>
      <c r="BL645"/>
      <c r="BM645" s="45">
        <f t="shared" si="183"/>
        <v>1.5156388355823391</v>
      </c>
      <c r="BN645" s="48">
        <f t="shared" si="184"/>
        <v>1.5130165986666149</v>
      </c>
      <c r="BO645"/>
      <c r="BP645">
        <f>VLOOKUP(A645,'[1]Synthèse ventes 2021'!$A$1:$C$457,3,FALSE)</f>
        <v>338</v>
      </c>
      <c r="BQ645">
        <f t="shared" si="177"/>
        <v>274307.47309263999</v>
      </c>
      <c r="BR645">
        <f t="shared" si="178"/>
        <v>415031.75992746011</v>
      </c>
      <c r="BS645">
        <f t="shared" si="179"/>
        <v>140724.28683482012</v>
      </c>
      <c r="BT645" s="34">
        <v>1083.74</v>
      </c>
      <c r="BV645">
        <v>1</v>
      </c>
      <c r="CB645">
        <v>100</v>
      </c>
      <c r="CC645">
        <v>100</v>
      </c>
      <c r="CD645" t="s">
        <v>1361</v>
      </c>
      <c r="CE645">
        <v>0</v>
      </c>
      <c r="CI645">
        <v>0</v>
      </c>
      <c r="CJ645">
        <v>0</v>
      </c>
      <c r="CM645">
        <v>0</v>
      </c>
      <c r="CO645">
        <v>0</v>
      </c>
      <c r="CP645">
        <v>0</v>
      </c>
      <c r="CQ645">
        <v>0</v>
      </c>
      <c r="CT645">
        <v>1</v>
      </c>
      <c r="CU645">
        <v>0</v>
      </c>
      <c r="CV645">
        <v>0</v>
      </c>
      <c r="CW645">
        <f>VLOOKUP(A645,'[1]NOUVEAUX TARIFS'!$A$1:$E$467,5,FALSE)</f>
        <v>1040.5971315000004</v>
      </c>
    </row>
    <row r="646" spans="1:101">
      <c r="A646" t="s">
        <v>215</v>
      </c>
      <c r="C646" t="e">
        <f>VLOOKUP(A646,'[1]PRIX D''ACHAT A JOUR'!$A$1:$C$477,3,FALSE)</f>
        <v>#N/A</v>
      </c>
      <c r="D646" t="s">
        <v>1627</v>
      </c>
      <c r="E646">
        <v>3</v>
      </c>
      <c r="F646" t="s">
        <v>1002</v>
      </c>
      <c r="G646">
        <v>7</v>
      </c>
      <c r="H646" t="s">
        <v>1002</v>
      </c>
      <c r="K646">
        <v>1</v>
      </c>
      <c r="L646" t="s">
        <v>1036</v>
      </c>
      <c r="M646" t="s">
        <v>943</v>
      </c>
      <c r="N646" t="s">
        <v>944</v>
      </c>
      <c r="O646" t="s">
        <v>945</v>
      </c>
      <c r="Q646">
        <v>1</v>
      </c>
      <c r="R646">
        <v>0</v>
      </c>
      <c r="S646" s="36" t="e">
        <f>VLOOKUP(N646,'[1]Stock définitif au 31122021'!$A$3:$G$422,5,FALSE)</f>
        <v>#N/A</v>
      </c>
      <c r="T646" s="36" t="e">
        <f>VLOOKUP(N646,'[1]Stock définitif au 31122021'!$A$3:$G$422,6,FALSE)</f>
        <v>#N/A</v>
      </c>
      <c r="U646" s="36" t="e">
        <f>VLOOKUP(N646,'[1]Stock définitif au 31122021'!$A$3:$G$422,3,FALSE)</f>
        <v>#N/A</v>
      </c>
      <c r="V646">
        <v>0</v>
      </c>
      <c r="W646">
        <f>VLOOKUP(A646,'[1]EXPORT ARTICLES 03012022'!$A$1:$R$883,18,FALSE)</f>
        <v>0</v>
      </c>
      <c r="X646" s="45">
        <f>VLOOKUP(A646,'[1]NOMENCLATURE 2801'!$B$1:$P$3420,14,FALSE)</f>
        <v>749</v>
      </c>
      <c r="Y646" s="46">
        <v>0</v>
      </c>
      <c r="Z646" s="46"/>
      <c r="AB646" s="42">
        <f>VLOOKUP(A646,'[1]NOMENCLATURE 2801'!$B$1:$P$3420,15,FALSE)</f>
        <v>749</v>
      </c>
      <c r="AC646" s="42" t="s">
        <v>2917</v>
      </c>
      <c r="AD646">
        <v>0</v>
      </c>
      <c r="AE646" t="s">
        <v>932</v>
      </c>
      <c r="AF646">
        <v>0</v>
      </c>
      <c r="AI646" t="s">
        <v>933</v>
      </c>
      <c r="AJ646" t="s">
        <v>934</v>
      </c>
      <c r="AM646" t="s">
        <v>935</v>
      </c>
      <c r="AN646" t="s">
        <v>936</v>
      </c>
      <c r="AP646">
        <v>0</v>
      </c>
      <c r="AQ646">
        <v>0</v>
      </c>
      <c r="AS646">
        <v>927.72</v>
      </c>
      <c r="AT646" s="47">
        <f>VLOOKUP(A646,'[1]NOMENCLATURE 2801'!$B$1:$V$3418,20,FALSE)</f>
        <v>1123.5</v>
      </c>
      <c r="AU646" s="48">
        <f>VLOOKUP(A646,'[1]NOMENCLATURE 2801'!$B$1:$V$3418,21,FALSE)</f>
        <v>1052.3999999999999</v>
      </c>
      <c r="AV646" s="48"/>
      <c r="AW646" s="48"/>
      <c r="AX646">
        <v>2</v>
      </c>
      <c r="AY646">
        <v>0</v>
      </c>
      <c r="AZ646">
        <v>1</v>
      </c>
      <c r="BB646">
        <v>1</v>
      </c>
      <c r="BC646">
        <v>1</v>
      </c>
      <c r="BD646">
        <v>1</v>
      </c>
      <c r="BE646">
        <v>1</v>
      </c>
      <c r="BF646">
        <v>1</v>
      </c>
      <c r="BK646" s="43">
        <f t="shared" si="185"/>
        <v>0.1343939981891086</v>
      </c>
      <c r="BL646"/>
      <c r="BM646" s="45">
        <f t="shared" si="183"/>
        <v>1.5</v>
      </c>
      <c r="BN646" s="48">
        <f t="shared" si="184"/>
        <v>1.4050734312416553</v>
      </c>
      <c r="BO646">
        <v>1</v>
      </c>
      <c r="BP646">
        <f>VLOOKUP(A646,'[1]Synthèse ventes 2021'!$A$1:$C$457,3,FALSE)</f>
        <v>1</v>
      </c>
      <c r="BQ646">
        <f t="shared" si="177"/>
        <v>883.81999999999994</v>
      </c>
      <c r="BR646">
        <f t="shared" si="178"/>
        <v>1241.8319999999999</v>
      </c>
      <c r="BS646">
        <f t="shared" si="179"/>
        <v>358.01199999999994</v>
      </c>
      <c r="BT646" s="34">
        <v>1113.26</v>
      </c>
      <c r="BV646">
        <v>1</v>
      </c>
      <c r="BW646">
        <v>330</v>
      </c>
      <c r="CB646">
        <v>100</v>
      </c>
      <c r="CC646">
        <v>100</v>
      </c>
      <c r="CD646" t="s">
        <v>946</v>
      </c>
      <c r="CE646">
        <v>0</v>
      </c>
      <c r="CI646">
        <v>0</v>
      </c>
      <c r="CJ646">
        <v>0</v>
      </c>
      <c r="CM646">
        <v>0</v>
      </c>
      <c r="CO646">
        <v>0</v>
      </c>
      <c r="CP646">
        <v>0</v>
      </c>
      <c r="CQ646">
        <v>0</v>
      </c>
      <c r="CT646">
        <v>0</v>
      </c>
      <c r="CU646">
        <v>0</v>
      </c>
      <c r="CV646">
        <v>0</v>
      </c>
      <c r="CW646">
        <f>VLOOKUP(A646,'[1]NOUVEAUX TARIFS'!$A$1:$E$467,5,FALSE)</f>
        <v>1052.4000000000001</v>
      </c>
    </row>
    <row r="647" spans="1:101" hidden="1">
      <c r="A647" t="s">
        <v>1111</v>
      </c>
      <c r="C647" t="e">
        <f>VLOOKUP(A647,'[1]PRIX D''ACHAT A JOUR'!$A$1:$C$477,3,FALSE)</f>
        <v>#N/A</v>
      </c>
      <c r="D647" t="s">
        <v>1112</v>
      </c>
      <c r="M647" t="s">
        <v>943</v>
      </c>
      <c r="N647" t="s">
        <v>944</v>
      </c>
      <c r="O647" t="s">
        <v>945</v>
      </c>
      <c r="Q647">
        <v>1</v>
      </c>
      <c r="R647">
        <v>0</v>
      </c>
      <c r="S647" s="36" t="e">
        <f>VLOOKUP(N647,'[1]Stock définitif au 31122021'!$A$3:$G$422,5,FALSE)</f>
        <v>#N/A</v>
      </c>
      <c r="T647" s="36" t="e">
        <f>VLOOKUP(N647,'[1]Stock définitif au 31122021'!$A$3:$G$422,6,FALSE)</f>
        <v>#N/A</v>
      </c>
      <c r="U647" s="36" t="e">
        <f>VLOOKUP(N647,'[1]Stock définitif au 31122021'!$A$3:$G$422,3,FALSE)</f>
        <v>#N/A</v>
      </c>
      <c r="V647">
        <v>0</v>
      </c>
      <c r="W647">
        <f>VLOOKUP(A647,'[1]EXPORT ARTICLES 03012022'!$A$1:$R$883,18,FALSE)</f>
        <v>0</v>
      </c>
      <c r="X647" s="45" t="e">
        <f>VLOOKUP(A647,'[1]PRIX D''ACHAT A JOUR'!$A$1:$G$477,7,FALSE)</f>
        <v>#N/A</v>
      </c>
      <c r="Y647" s="46">
        <v>0</v>
      </c>
      <c r="Z647" s="46"/>
      <c r="AB647" s="42" t="e">
        <f>VLOOKUP(A647,'[1]PRIX D''ACHAT A JOUR'!$A$1:$J$477,10,FALSE)</f>
        <v>#N/A</v>
      </c>
      <c r="AC647" s="48"/>
      <c r="AD647">
        <v>0</v>
      </c>
      <c r="AE647" t="s">
        <v>932</v>
      </c>
      <c r="AF647">
        <v>0</v>
      </c>
      <c r="AI647" t="s">
        <v>933</v>
      </c>
      <c r="AJ647" t="s">
        <v>934</v>
      </c>
      <c r="AM647" t="s">
        <v>935</v>
      </c>
      <c r="AN647" t="s">
        <v>936</v>
      </c>
      <c r="AP647">
        <v>0</v>
      </c>
      <c r="AQ647">
        <v>0</v>
      </c>
      <c r="AS647">
        <v>0</v>
      </c>
      <c r="AT647" s="47" t="e">
        <f>X647*BM647</f>
        <v>#N/A</v>
      </c>
      <c r="AU647" s="48" t="e">
        <f>AB647*BN647</f>
        <v>#N/A</v>
      </c>
      <c r="AV647" s="48"/>
      <c r="AW647" s="48"/>
      <c r="AX647">
        <v>2</v>
      </c>
      <c r="AY647">
        <v>0</v>
      </c>
      <c r="AZ647">
        <v>1</v>
      </c>
      <c r="BA647">
        <v>1</v>
      </c>
      <c r="BB647">
        <v>1</v>
      </c>
      <c r="BC647">
        <v>1</v>
      </c>
      <c r="BD647">
        <v>1</v>
      </c>
      <c r="BE647">
        <v>1</v>
      </c>
      <c r="BK647" s="43" t="e">
        <f t="shared" si="185"/>
        <v>#N/A</v>
      </c>
      <c r="BL647" s="9">
        <v>0</v>
      </c>
      <c r="BM647" s="45"/>
      <c r="BN647" s="48"/>
      <c r="BO647">
        <v>1</v>
      </c>
      <c r="BP647"/>
      <c r="BQ647" t="str">
        <f t="shared" si="177"/>
        <v/>
      </c>
      <c r="BR647" t="str">
        <f t="shared" si="178"/>
        <v/>
      </c>
      <c r="BS647" t="str">
        <f t="shared" si="179"/>
        <v/>
      </c>
      <c r="BT647">
        <v>0</v>
      </c>
      <c r="CB647">
        <v>100</v>
      </c>
      <c r="CC647">
        <v>100</v>
      </c>
      <c r="CD647" t="s">
        <v>960</v>
      </c>
      <c r="CE647">
        <v>0</v>
      </c>
      <c r="CI647">
        <v>0</v>
      </c>
      <c r="CJ647">
        <v>0</v>
      </c>
      <c r="CM647">
        <v>0</v>
      </c>
      <c r="CO647">
        <v>0</v>
      </c>
      <c r="CP647">
        <v>0</v>
      </c>
      <c r="CQ647">
        <v>0</v>
      </c>
      <c r="CT647">
        <v>0</v>
      </c>
      <c r="CU647">
        <v>0</v>
      </c>
      <c r="CV647">
        <v>0</v>
      </c>
      <c r="CW647" t="e">
        <f>VLOOKUP(A647,'[1]NOUVEAUX TARIFS'!$A$1:$E$467,5,FALSE)</f>
        <v>#N/A</v>
      </c>
    </row>
    <row r="648" spans="1:101" hidden="1">
      <c r="A648" t="s">
        <v>1113</v>
      </c>
      <c r="C648" t="e">
        <f>VLOOKUP(A648,'[1]PRIX D''ACHAT A JOUR'!$A$1:$C$477,3,FALSE)</f>
        <v>#N/A</v>
      </c>
      <c r="D648" t="s">
        <v>1114</v>
      </c>
      <c r="M648" t="s">
        <v>943</v>
      </c>
      <c r="N648" t="s">
        <v>944</v>
      </c>
      <c r="O648" t="s">
        <v>945</v>
      </c>
      <c r="Q648">
        <v>1</v>
      </c>
      <c r="R648">
        <v>0</v>
      </c>
      <c r="S648" s="36" t="e">
        <f>VLOOKUP(N648,'[1]Stock définitif au 31122021'!$A$3:$G$422,5,FALSE)</f>
        <v>#N/A</v>
      </c>
      <c r="T648" s="36" t="e">
        <f>VLOOKUP(N648,'[1]Stock définitif au 31122021'!$A$3:$G$422,6,FALSE)</f>
        <v>#N/A</v>
      </c>
      <c r="U648" s="36" t="e">
        <f>VLOOKUP(N648,'[1]Stock définitif au 31122021'!$A$3:$G$422,3,FALSE)</f>
        <v>#N/A</v>
      </c>
      <c r="V648">
        <v>0</v>
      </c>
      <c r="W648">
        <f>VLOOKUP(A648,'[1]EXPORT ARTICLES 03012022'!$A$1:$R$883,18,FALSE)</f>
        <v>0</v>
      </c>
      <c r="X648" s="45" t="e">
        <f>VLOOKUP(A648,'[1]PRIX D''ACHAT A JOUR'!$A$1:$G$477,7,FALSE)</f>
        <v>#N/A</v>
      </c>
      <c r="Y648" s="46">
        <v>0</v>
      </c>
      <c r="Z648" s="46"/>
      <c r="AB648" s="42" t="e">
        <f>VLOOKUP(A648,'[1]PRIX D''ACHAT A JOUR'!$A$1:$J$477,10,FALSE)</f>
        <v>#N/A</v>
      </c>
      <c r="AC648" s="48"/>
      <c r="AD648">
        <v>0</v>
      </c>
      <c r="AE648" t="s">
        <v>932</v>
      </c>
      <c r="AF648">
        <v>0</v>
      </c>
      <c r="AI648" t="s">
        <v>933</v>
      </c>
      <c r="AJ648" t="s">
        <v>934</v>
      </c>
      <c r="AM648" t="s">
        <v>935</v>
      </c>
      <c r="AN648" t="s">
        <v>936</v>
      </c>
      <c r="AP648">
        <v>0</v>
      </c>
      <c r="AQ648">
        <v>0</v>
      </c>
      <c r="AS648">
        <v>0</v>
      </c>
      <c r="AT648" s="47" t="e">
        <f>X648*BM648</f>
        <v>#N/A</v>
      </c>
      <c r="AU648" s="48" t="e">
        <f>AB648*BN648</f>
        <v>#N/A</v>
      </c>
      <c r="AV648" s="48"/>
      <c r="AW648" s="48"/>
      <c r="AX648">
        <v>2</v>
      </c>
      <c r="AY648">
        <v>0</v>
      </c>
      <c r="AZ648">
        <v>1</v>
      </c>
      <c r="BA648">
        <v>1</v>
      </c>
      <c r="BB648">
        <v>1</v>
      </c>
      <c r="BC648">
        <v>1</v>
      </c>
      <c r="BD648">
        <v>1</v>
      </c>
      <c r="BE648">
        <v>1</v>
      </c>
      <c r="BK648" s="43" t="e">
        <f t="shared" si="185"/>
        <v>#N/A</v>
      </c>
      <c r="BL648" s="9">
        <v>0</v>
      </c>
      <c r="BM648" s="45"/>
      <c r="BN648" s="48"/>
      <c r="BO648">
        <v>1</v>
      </c>
      <c r="BP648"/>
      <c r="BQ648" t="str">
        <f t="shared" si="177"/>
        <v/>
      </c>
      <c r="BR648" t="str">
        <f t="shared" si="178"/>
        <v/>
      </c>
      <c r="BS648" t="str">
        <f t="shared" si="179"/>
        <v/>
      </c>
      <c r="BT648">
        <v>0</v>
      </c>
      <c r="CB648">
        <v>100</v>
      </c>
      <c r="CC648">
        <v>100</v>
      </c>
      <c r="CD648" t="s">
        <v>960</v>
      </c>
      <c r="CE648">
        <v>0</v>
      </c>
      <c r="CI648">
        <v>0</v>
      </c>
      <c r="CJ648">
        <v>0</v>
      </c>
      <c r="CM648">
        <v>0</v>
      </c>
      <c r="CO648">
        <v>0</v>
      </c>
      <c r="CP648">
        <v>0</v>
      </c>
      <c r="CQ648">
        <v>0</v>
      </c>
      <c r="CT648">
        <v>0</v>
      </c>
      <c r="CU648">
        <v>0</v>
      </c>
      <c r="CV648">
        <v>0</v>
      </c>
      <c r="CW648" t="e">
        <f>VLOOKUP(A648,'[1]NOUVEAUX TARIFS'!$A$1:$E$467,5,FALSE)</f>
        <v>#N/A</v>
      </c>
    </row>
    <row r="649" spans="1:101" hidden="1">
      <c r="A649" t="s">
        <v>1115</v>
      </c>
      <c r="C649" t="e">
        <f>VLOOKUP(A649,'[1]PRIX D''ACHAT A JOUR'!$A$1:$C$477,3,FALSE)</f>
        <v>#N/A</v>
      </c>
      <c r="D649" t="s">
        <v>1116</v>
      </c>
      <c r="M649" t="s">
        <v>943</v>
      </c>
      <c r="N649" t="s">
        <v>944</v>
      </c>
      <c r="O649" t="s">
        <v>945</v>
      </c>
      <c r="Q649">
        <v>1</v>
      </c>
      <c r="R649">
        <v>0</v>
      </c>
      <c r="S649" s="36" t="e">
        <f>VLOOKUP(N649,'[1]Stock définitif au 31122021'!$A$3:$G$422,5,FALSE)</f>
        <v>#N/A</v>
      </c>
      <c r="T649" s="36" t="e">
        <f>VLOOKUP(N649,'[1]Stock définitif au 31122021'!$A$3:$G$422,6,FALSE)</f>
        <v>#N/A</v>
      </c>
      <c r="U649" s="36" t="e">
        <f>VLOOKUP(N649,'[1]Stock définitif au 31122021'!$A$3:$G$422,3,FALSE)</f>
        <v>#N/A</v>
      </c>
      <c r="V649">
        <v>0</v>
      </c>
      <c r="W649">
        <f>VLOOKUP(A649,'[1]EXPORT ARTICLES 03012022'!$A$1:$R$883,18,FALSE)</f>
        <v>0</v>
      </c>
      <c r="X649" s="45" t="e">
        <f>VLOOKUP(A649,'[1]PRIX D''ACHAT A JOUR'!$A$1:$G$477,7,FALSE)</f>
        <v>#N/A</v>
      </c>
      <c r="Y649" s="46">
        <v>0</v>
      </c>
      <c r="Z649" s="46"/>
      <c r="AB649" s="42" t="e">
        <f>VLOOKUP(A649,'[1]PRIX D''ACHAT A JOUR'!$A$1:$J$477,10,FALSE)</f>
        <v>#N/A</v>
      </c>
      <c r="AC649" s="48"/>
      <c r="AD649">
        <v>0</v>
      </c>
      <c r="AE649" t="s">
        <v>932</v>
      </c>
      <c r="AF649">
        <v>0</v>
      </c>
      <c r="AI649" t="s">
        <v>933</v>
      </c>
      <c r="AJ649" t="s">
        <v>934</v>
      </c>
      <c r="AM649" t="s">
        <v>935</v>
      </c>
      <c r="AN649" t="s">
        <v>936</v>
      </c>
      <c r="AP649">
        <v>0</v>
      </c>
      <c r="AQ649">
        <v>0</v>
      </c>
      <c r="AS649">
        <v>0</v>
      </c>
      <c r="AT649" s="47" t="e">
        <f>X649*BM649</f>
        <v>#N/A</v>
      </c>
      <c r="AU649" s="48" t="e">
        <f>AB649*BN649</f>
        <v>#N/A</v>
      </c>
      <c r="AV649" s="48"/>
      <c r="AW649" s="48"/>
      <c r="AX649">
        <v>2</v>
      </c>
      <c r="AY649">
        <v>0</v>
      </c>
      <c r="AZ649">
        <v>1</v>
      </c>
      <c r="BA649">
        <v>1</v>
      </c>
      <c r="BB649">
        <v>1</v>
      </c>
      <c r="BC649">
        <v>1</v>
      </c>
      <c r="BD649">
        <v>1</v>
      </c>
      <c r="BE649">
        <v>1</v>
      </c>
      <c r="BK649" s="43" t="e">
        <f t="shared" si="185"/>
        <v>#N/A</v>
      </c>
      <c r="BL649" s="9">
        <v>0</v>
      </c>
      <c r="BM649" s="45"/>
      <c r="BN649" s="48"/>
      <c r="BO649">
        <v>1</v>
      </c>
      <c r="BP649"/>
      <c r="BQ649" t="str">
        <f t="shared" si="177"/>
        <v/>
      </c>
      <c r="BR649" t="str">
        <f t="shared" si="178"/>
        <v/>
      </c>
      <c r="BS649" t="str">
        <f t="shared" si="179"/>
        <v/>
      </c>
      <c r="BT649">
        <v>0</v>
      </c>
      <c r="CB649">
        <v>100</v>
      </c>
      <c r="CC649">
        <v>100</v>
      </c>
      <c r="CD649" t="s">
        <v>960</v>
      </c>
      <c r="CE649">
        <v>0</v>
      </c>
      <c r="CI649">
        <v>0</v>
      </c>
      <c r="CJ649">
        <v>0</v>
      </c>
      <c r="CM649">
        <v>0</v>
      </c>
      <c r="CO649">
        <v>0</v>
      </c>
      <c r="CP649">
        <v>0</v>
      </c>
      <c r="CQ649">
        <v>0</v>
      </c>
      <c r="CT649">
        <v>0</v>
      </c>
      <c r="CU649">
        <v>0</v>
      </c>
      <c r="CV649">
        <v>0</v>
      </c>
      <c r="CW649" t="e">
        <f>VLOOKUP(A649,'[1]NOUVEAUX TARIFS'!$A$1:$E$467,5,FALSE)</f>
        <v>#N/A</v>
      </c>
    </row>
    <row r="650" spans="1:101">
      <c r="A650" t="s">
        <v>351</v>
      </c>
      <c r="C650" t="e">
        <f>VLOOKUP(A650,'[1]PRIX D''ACHAT A JOUR'!$A$1:$C$477,3,FALSE)</f>
        <v>#N/A</v>
      </c>
      <c r="D650" t="s">
        <v>1902</v>
      </c>
      <c r="E650">
        <v>1</v>
      </c>
      <c r="F650" t="s">
        <v>975</v>
      </c>
      <c r="G650">
        <v>2</v>
      </c>
      <c r="H650" t="s">
        <v>975</v>
      </c>
      <c r="I650" t="s">
        <v>1057</v>
      </c>
      <c r="J650" t="s">
        <v>1058</v>
      </c>
      <c r="K650">
        <v>1</v>
      </c>
      <c r="L650" t="s">
        <v>1108</v>
      </c>
      <c r="M650" t="s">
        <v>943</v>
      </c>
      <c r="N650" t="s">
        <v>944</v>
      </c>
      <c r="O650" t="s">
        <v>945</v>
      </c>
      <c r="Q650">
        <v>1</v>
      </c>
      <c r="R650">
        <v>0</v>
      </c>
      <c r="S650" s="36" t="e">
        <f>VLOOKUP(N650,'[1]Stock définitif au 31122021'!$A$3:$G$422,5,FALSE)</f>
        <v>#N/A</v>
      </c>
      <c r="T650" s="36" t="e">
        <f>VLOOKUP(N650,'[1]Stock définitif au 31122021'!$A$3:$G$422,6,FALSE)</f>
        <v>#N/A</v>
      </c>
      <c r="U650" s="36" t="e">
        <f>VLOOKUP(N650,'[1]Stock définitif au 31122021'!$A$3:$G$422,3,FALSE)</f>
        <v>#N/A</v>
      </c>
      <c r="V650">
        <v>0</v>
      </c>
      <c r="W650">
        <f>VLOOKUP(A650,'[1]EXPORT ARTICLES 03012022'!$A$1:$R$883,18,FALSE)</f>
        <v>0</v>
      </c>
      <c r="X650" s="45">
        <f>VLOOKUP(A650,'[1]NOMENCLATURE 2801'!$B$1:$P$3420,14,FALSE)</f>
        <v>680.53340000000003</v>
      </c>
      <c r="Y650" s="46">
        <v>0</v>
      </c>
      <c r="Z650" s="46"/>
      <c r="AB650" s="42">
        <f>VLOOKUP(A650,'[1]NOMENCLATURE 2801'!$B$1:$P$3420,15,FALSE)</f>
        <v>768.73924999999997</v>
      </c>
      <c r="AC650" s="42" t="s">
        <v>2917</v>
      </c>
      <c r="AD650">
        <v>0</v>
      </c>
      <c r="AE650" t="s">
        <v>932</v>
      </c>
      <c r="AF650">
        <v>0</v>
      </c>
      <c r="AI650" t="s">
        <v>933</v>
      </c>
      <c r="AJ650" t="s">
        <v>934</v>
      </c>
      <c r="AM650" t="s">
        <v>935</v>
      </c>
      <c r="AN650" t="s">
        <v>936</v>
      </c>
      <c r="AP650">
        <v>0</v>
      </c>
      <c r="AQ650">
        <v>0</v>
      </c>
      <c r="AS650">
        <v>888.31</v>
      </c>
      <c r="AT650" s="47">
        <f>VLOOKUP(A650,'[1]NOMENCLATURE 2801'!$B$1:$V$3418,20,FALSE)</f>
        <v>963.45012199999996</v>
      </c>
      <c r="AU650" s="48">
        <f>VLOOKUP(A650,'[1]NOMENCLATURE 2801'!$B$1:$V$3418,21,FALSE)</f>
        <v>1057.0639025</v>
      </c>
      <c r="AV650" s="48"/>
      <c r="AW650" s="48"/>
      <c r="AX650">
        <v>2</v>
      </c>
      <c r="AY650">
        <v>0</v>
      </c>
      <c r="AZ650">
        <v>1</v>
      </c>
      <c r="BB650">
        <v>1</v>
      </c>
      <c r="BC650">
        <v>1</v>
      </c>
      <c r="BD650">
        <v>1</v>
      </c>
      <c r="BE650">
        <v>1</v>
      </c>
      <c r="BF650">
        <v>1</v>
      </c>
      <c r="BK650" s="43">
        <f t="shared" si="185"/>
        <v>0.18997185948599038</v>
      </c>
      <c r="BL650"/>
      <c r="BM650" s="45">
        <f>AT650/X650</f>
        <v>1.4157279010846491</v>
      </c>
      <c r="BN650" s="48">
        <f>AU650/AB650</f>
        <v>1.3750617033018675</v>
      </c>
      <c r="BO650">
        <v>1</v>
      </c>
      <c r="BP650">
        <f>VLOOKUP(A650,'[1]Synthèse ventes 2021'!$A$1:$C$457,3,FALSE)</f>
        <v>365</v>
      </c>
      <c r="BQ650">
        <f t="shared" si="177"/>
        <v>331095.99497499998</v>
      </c>
      <c r="BR650">
        <f t="shared" si="178"/>
        <v>455277.42280674999</v>
      </c>
      <c r="BS650">
        <f t="shared" si="179"/>
        <v>124181.42783175001</v>
      </c>
      <c r="BT650" s="34">
        <v>1065.97</v>
      </c>
      <c r="BV650">
        <v>1</v>
      </c>
      <c r="CB650">
        <v>100</v>
      </c>
      <c r="CC650">
        <v>100</v>
      </c>
      <c r="CD650" t="s">
        <v>946</v>
      </c>
      <c r="CE650">
        <v>0</v>
      </c>
      <c r="CI650">
        <v>0</v>
      </c>
      <c r="CJ650">
        <v>0</v>
      </c>
      <c r="CM650">
        <v>0</v>
      </c>
      <c r="CO650">
        <v>0</v>
      </c>
      <c r="CP650">
        <v>0</v>
      </c>
      <c r="CQ650">
        <v>0</v>
      </c>
      <c r="CT650">
        <v>0</v>
      </c>
      <c r="CU650">
        <v>0</v>
      </c>
      <c r="CV650">
        <v>0</v>
      </c>
      <c r="CW650">
        <f>VLOOKUP(A650,'[1]NOUVEAUX TARIFS'!$A$1:$E$467,5,FALSE)</f>
        <v>1057.0639025</v>
      </c>
    </row>
    <row r="651" spans="1:101" hidden="1">
      <c r="A651" t="s">
        <v>1801</v>
      </c>
      <c r="C651" t="str">
        <f>VLOOKUP(A651,'[1]PRIX D''ACHAT A JOUR'!$A$1:$C$477,3,FALSE)</f>
        <v>AN</v>
      </c>
      <c r="D651" t="s">
        <v>1802</v>
      </c>
      <c r="E651">
        <v>16</v>
      </c>
      <c r="F651" t="s">
        <v>1031</v>
      </c>
      <c r="M651" t="s">
        <v>1803</v>
      </c>
      <c r="N651" t="s">
        <v>1801</v>
      </c>
      <c r="O651" t="s">
        <v>1802</v>
      </c>
      <c r="Q651">
        <v>1</v>
      </c>
      <c r="R651">
        <v>0</v>
      </c>
      <c r="S651" s="36" t="e">
        <f>VLOOKUP(N651,'[1]Stock définitif au 31122021'!$A$3:$G$422,5,FALSE)</f>
        <v>#N/A</v>
      </c>
      <c r="T651" s="36" t="e">
        <f>VLOOKUP(N651,'[1]Stock définitif au 31122021'!$A$3:$G$422,6,FALSE)</f>
        <v>#N/A</v>
      </c>
      <c r="U651" s="36" t="e">
        <f>VLOOKUP(N651,'[1]Stock définitif au 31122021'!$A$3:$G$422,3,FALSE)</f>
        <v>#N/A</v>
      </c>
      <c r="V651">
        <v>4.5</v>
      </c>
      <c r="W651">
        <f>VLOOKUP(A651,'[1]EXPORT ARTICLES 03012022'!$A$1:$R$883,18,FALSE)</f>
        <v>4.5</v>
      </c>
      <c r="X651" s="45">
        <f>VLOOKUP(A651,'[1]PRIX D''ACHAT A JOUR'!$A$1:$G$477,7,FALSE)</f>
        <v>4.5</v>
      </c>
      <c r="Y651" s="46"/>
      <c r="Z651" s="46"/>
      <c r="AB651" s="41">
        <f>+X651</f>
        <v>4.5</v>
      </c>
      <c r="AC651" s="42" t="s">
        <v>2917</v>
      </c>
      <c r="AD651">
        <v>4.5</v>
      </c>
      <c r="AE651" t="s">
        <v>932</v>
      </c>
      <c r="AF651">
        <v>0</v>
      </c>
      <c r="AI651" t="s">
        <v>933</v>
      </c>
      <c r="AJ651" t="s">
        <v>934</v>
      </c>
      <c r="AM651" t="s">
        <v>935</v>
      </c>
      <c r="AN651" t="s">
        <v>936</v>
      </c>
      <c r="AP651">
        <v>0</v>
      </c>
      <c r="AQ651">
        <v>0</v>
      </c>
      <c r="AS651">
        <v>14.01</v>
      </c>
      <c r="AT651" s="47">
        <f>X651*BM651</f>
        <v>15.75</v>
      </c>
      <c r="AU651" s="48">
        <f>AB651*BN651</f>
        <v>15.75</v>
      </c>
      <c r="AV651" s="48"/>
      <c r="AW651" s="48"/>
      <c r="AX651">
        <v>2</v>
      </c>
      <c r="AY651">
        <v>0</v>
      </c>
      <c r="BK651" s="43">
        <f t="shared" si="185"/>
        <v>0.12419700214132764</v>
      </c>
      <c r="BL651" s="9">
        <f>AS651/V651</f>
        <v>3.1133333333333333</v>
      </c>
      <c r="BM651" s="45">
        <v>3.5</v>
      </c>
      <c r="BN651" s="48">
        <v>3.5</v>
      </c>
      <c r="BO651"/>
      <c r="BP651"/>
      <c r="BQ651" t="str">
        <f t="shared" si="177"/>
        <v/>
      </c>
      <c r="BR651" t="str">
        <f t="shared" si="178"/>
        <v/>
      </c>
      <c r="BS651" t="str">
        <f t="shared" si="179"/>
        <v/>
      </c>
      <c r="BT651">
        <v>16.809999999999999</v>
      </c>
      <c r="CB651">
        <v>100</v>
      </c>
      <c r="CC651">
        <v>100</v>
      </c>
      <c r="CD651" t="s">
        <v>951</v>
      </c>
      <c r="CE651">
        <v>0</v>
      </c>
      <c r="CI651">
        <v>0</v>
      </c>
      <c r="CJ651">
        <v>0</v>
      </c>
      <c r="CM651">
        <v>0</v>
      </c>
      <c r="CO651">
        <v>0</v>
      </c>
      <c r="CP651">
        <v>0</v>
      </c>
      <c r="CQ651">
        <v>0</v>
      </c>
      <c r="CT651">
        <v>0</v>
      </c>
      <c r="CU651">
        <v>0</v>
      </c>
      <c r="CV651">
        <v>0</v>
      </c>
      <c r="CW651" t="e">
        <f>VLOOKUP(A651,'[1]NOUVEAUX TARIFS'!$A$1:$E$467,5,FALSE)</f>
        <v>#N/A</v>
      </c>
    </row>
    <row r="652" spans="1:101" hidden="1">
      <c r="A652" t="s">
        <v>1345</v>
      </c>
      <c r="C652" t="e">
        <f>VLOOKUP(A652,'[1]PRIX D''ACHAT A JOUR'!$A$1:$C$477,3,FALSE)</f>
        <v>#N/A</v>
      </c>
      <c r="D652" t="s">
        <v>1346</v>
      </c>
      <c r="E652">
        <v>4</v>
      </c>
      <c r="F652" t="s">
        <v>1047</v>
      </c>
      <c r="M652" t="s">
        <v>943</v>
      </c>
      <c r="N652" t="s">
        <v>944</v>
      </c>
      <c r="O652" t="s">
        <v>945</v>
      </c>
      <c r="Q652">
        <v>1</v>
      </c>
      <c r="R652">
        <v>0</v>
      </c>
      <c r="S652" s="36" t="e">
        <f>VLOOKUP(N652,'[1]Stock définitif au 31122021'!$A$3:$G$422,5,FALSE)</f>
        <v>#N/A</v>
      </c>
      <c r="T652" s="36" t="e">
        <f>VLOOKUP(N652,'[1]Stock définitif au 31122021'!$A$3:$G$422,6,FALSE)</f>
        <v>#N/A</v>
      </c>
      <c r="U652" s="36" t="e">
        <f>VLOOKUP(N652,'[1]Stock définitif au 31122021'!$A$3:$G$422,3,FALSE)</f>
        <v>#N/A</v>
      </c>
      <c r="V652">
        <v>0</v>
      </c>
      <c r="W652">
        <f>VLOOKUP(A652,'[1]EXPORT ARTICLES 03012022'!$A$1:$R$883,18,FALSE)</f>
        <v>0</v>
      </c>
      <c r="X652" s="45" t="e">
        <f>VLOOKUP(A652,'[1]PRIX D''ACHAT A JOUR'!$A$1:$G$477,7,FALSE)</f>
        <v>#N/A</v>
      </c>
      <c r="Y652" s="46">
        <v>0</v>
      </c>
      <c r="Z652" s="46"/>
      <c r="AB652" s="42" t="e">
        <f>VLOOKUP(A652,'[1]PRIX D''ACHAT A JOUR'!$A$1:$J$477,10,FALSE)</f>
        <v>#N/A</v>
      </c>
      <c r="AC652" s="48"/>
      <c r="AD652">
        <v>0</v>
      </c>
      <c r="AE652" t="s">
        <v>932</v>
      </c>
      <c r="AF652">
        <v>0</v>
      </c>
      <c r="AI652" t="s">
        <v>933</v>
      </c>
      <c r="AJ652" t="s">
        <v>934</v>
      </c>
      <c r="AM652">
        <v>1</v>
      </c>
      <c r="AN652" t="s">
        <v>2965</v>
      </c>
      <c r="AP652">
        <v>0</v>
      </c>
      <c r="AQ652">
        <v>0</v>
      </c>
      <c r="AS652">
        <v>0</v>
      </c>
      <c r="AT652" s="47" t="e">
        <f>X652*BM652</f>
        <v>#N/A</v>
      </c>
      <c r="AU652" s="48" t="e">
        <f>AB652*BN652</f>
        <v>#N/A</v>
      </c>
      <c r="AV652" s="48"/>
      <c r="AW652" s="48"/>
      <c r="AX652">
        <v>2</v>
      </c>
      <c r="AY652">
        <v>0</v>
      </c>
      <c r="BB652">
        <v>1</v>
      </c>
      <c r="BC652">
        <v>1</v>
      </c>
      <c r="BK652" s="43" t="e">
        <f t="shared" si="185"/>
        <v>#N/A</v>
      </c>
      <c r="BL652" s="9">
        <v>0</v>
      </c>
      <c r="BM652" s="45"/>
      <c r="BN652" s="48"/>
      <c r="BO652">
        <v>1</v>
      </c>
      <c r="BP652"/>
      <c r="BQ652" t="str">
        <f t="shared" si="177"/>
        <v/>
      </c>
      <c r="BR652" t="str">
        <f t="shared" si="178"/>
        <v/>
      </c>
      <c r="BS652" t="str">
        <f t="shared" si="179"/>
        <v/>
      </c>
      <c r="BT652">
        <v>0</v>
      </c>
      <c r="CB652">
        <v>100</v>
      </c>
      <c r="CC652">
        <v>100</v>
      </c>
      <c r="CD652" t="s">
        <v>960</v>
      </c>
      <c r="CE652">
        <v>0</v>
      </c>
      <c r="CI652">
        <v>0</v>
      </c>
      <c r="CJ652">
        <v>0</v>
      </c>
      <c r="CM652">
        <v>0</v>
      </c>
      <c r="CO652">
        <v>0</v>
      </c>
      <c r="CP652">
        <v>0</v>
      </c>
      <c r="CQ652">
        <v>0</v>
      </c>
      <c r="CT652">
        <v>0</v>
      </c>
      <c r="CU652">
        <v>0</v>
      </c>
      <c r="CV652">
        <v>0</v>
      </c>
      <c r="CW652" t="e">
        <f>VLOOKUP(A652,'[1]NOUVEAUX TARIFS'!$A$1:$E$467,5,FALSE)</f>
        <v>#N/A</v>
      </c>
    </row>
    <row r="653" spans="1:101">
      <c r="A653" t="s">
        <v>10</v>
      </c>
      <c r="C653" t="e">
        <f>VLOOKUP(A653,'[1]PRIX D''ACHAT A JOUR'!$A$1:$C$477,3,FALSE)</f>
        <v>#N/A</v>
      </c>
      <c r="D653" t="s">
        <v>11</v>
      </c>
      <c r="E653">
        <v>9</v>
      </c>
      <c r="F653" t="s">
        <v>1222</v>
      </c>
      <c r="G653">
        <v>5</v>
      </c>
      <c r="H653" t="s">
        <v>1222</v>
      </c>
      <c r="I653" t="s">
        <v>1379</v>
      </c>
      <c r="J653" t="s">
        <v>1380</v>
      </c>
      <c r="K653">
        <v>1</v>
      </c>
      <c r="L653" t="s">
        <v>1381</v>
      </c>
      <c r="M653" t="s">
        <v>943</v>
      </c>
      <c r="N653" t="s">
        <v>944</v>
      </c>
      <c r="O653" t="s">
        <v>945</v>
      </c>
      <c r="Q653">
        <v>1</v>
      </c>
      <c r="R653">
        <v>0</v>
      </c>
      <c r="S653" s="36" t="e">
        <f>VLOOKUP(N653,'[1]Stock définitif au 31122021'!$A$3:$G$422,5,FALSE)</f>
        <v>#N/A</v>
      </c>
      <c r="T653" s="36" t="e">
        <f>VLOOKUP(N653,'[1]Stock définitif au 31122021'!$A$3:$G$422,6,FALSE)</f>
        <v>#N/A</v>
      </c>
      <c r="U653" s="36" t="e">
        <f>VLOOKUP(N653,'[1]Stock définitif au 31122021'!$A$3:$G$422,3,FALSE)</f>
        <v>#N/A</v>
      </c>
      <c r="V653" s="36" t="s">
        <v>2924</v>
      </c>
      <c r="W653">
        <f>VLOOKUP(A653,'[1]EXPORT ARTICLES 03012022'!$A$1:$R$883,18,FALSE)</f>
        <v>0</v>
      </c>
      <c r="X653" s="45">
        <f>VLOOKUP(A653,'[1]NOMENCLATURE 2801'!$B$1:$P$3420,14,FALSE)</f>
        <v>701.27839599999993</v>
      </c>
      <c r="Y653" s="46">
        <v>0</v>
      </c>
      <c r="Z653" s="46"/>
      <c r="AB653" s="42">
        <f>VLOOKUP(A653,'[1]NOMENCLATURE 2801'!$B$1:$P$3420,15,FALSE)</f>
        <v>701.26319599999999</v>
      </c>
      <c r="AC653" s="42" t="s">
        <v>2917</v>
      </c>
      <c r="AD653">
        <v>0</v>
      </c>
      <c r="AE653" t="s">
        <v>932</v>
      </c>
      <c r="AF653">
        <v>0</v>
      </c>
      <c r="AI653" t="s">
        <v>933</v>
      </c>
      <c r="AJ653" t="s">
        <v>934</v>
      </c>
      <c r="AM653" t="s">
        <v>935</v>
      </c>
      <c r="AN653" t="s">
        <v>936</v>
      </c>
      <c r="AP653">
        <v>0</v>
      </c>
      <c r="AQ653">
        <v>0</v>
      </c>
      <c r="AS653">
        <v>980.22</v>
      </c>
      <c r="AT653" s="47">
        <f>VLOOKUP(A653,'[1]NOMENCLATURE 2801'!$B$1:$V$3418,20,FALSE)</f>
        <v>1062.0793715000002</v>
      </c>
      <c r="AU653" s="48">
        <f>VLOOKUP(A653,'[1]NOMENCLATURE 2801'!$B$1:$V$3418,21,FALSE)</f>
        <v>1060.8471315000004</v>
      </c>
      <c r="AV653" s="48"/>
      <c r="AW653" s="48"/>
      <c r="AX653">
        <v>2</v>
      </c>
      <c r="AY653">
        <v>0</v>
      </c>
      <c r="AZ653">
        <v>1</v>
      </c>
      <c r="BK653" s="43">
        <f t="shared" si="185"/>
        <v>8.2254117953112937E-2</v>
      </c>
      <c r="BL653"/>
      <c r="BM653" s="45">
        <f>AT653/X653</f>
        <v>1.5144903615425225</v>
      </c>
      <c r="BN653" s="48">
        <f>AU653/AB653</f>
        <v>1.512766016455825</v>
      </c>
      <c r="BO653"/>
      <c r="BP653">
        <f>VLOOKUP(A653,'[1]Synthèse ventes 2021'!$A$1:$C$457,3,FALSE)</f>
        <v>2</v>
      </c>
      <c r="BQ653">
        <f t="shared" si="177"/>
        <v>1654.9811425599999</v>
      </c>
      <c r="BR653">
        <f t="shared" si="178"/>
        <v>2503.5992303400008</v>
      </c>
      <c r="BS653">
        <f t="shared" si="179"/>
        <v>848.61808778000091</v>
      </c>
      <c r="BT653" s="34">
        <v>1176.26</v>
      </c>
      <c r="BV653">
        <v>1</v>
      </c>
      <c r="CB653">
        <v>100</v>
      </c>
      <c r="CC653">
        <v>100</v>
      </c>
      <c r="CD653" t="s">
        <v>1361</v>
      </c>
      <c r="CE653">
        <v>0</v>
      </c>
      <c r="CI653">
        <v>0</v>
      </c>
      <c r="CJ653">
        <v>0</v>
      </c>
      <c r="CM653">
        <v>0</v>
      </c>
      <c r="CO653">
        <v>0</v>
      </c>
      <c r="CP653">
        <v>0</v>
      </c>
      <c r="CQ653">
        <v>0</v>
      </c>
      <c r="CT653">
        <v>1</v>
      </c>
      <c r="CU653">
        <v>0</v>
      </c>
      <c r="CV653">
        <v>0</v>
      </c>
      <c r="CW653">
        <f>VLOOKUP(A653,'[1]NOUVEAUX TARIFS'!$A$1:$E$467,5,FALSE)</f>
        <v>1060.8471315000004</v>
      </c>
    </row>
    <row r="654" spans="1:101" hidden="1">
      <c r="A654" t="s">
        <v>1788</v>
      </c>
      <c r="C654" t="str">
        <f>VLOOKUP(A654,'[1]PRIX D''ACHAT A JOUR'!$A$1:$C$477,3,FALSE)</f>
        <v>AN</v>
      </c>
      <c r="D654" t="s">
        <v>1789</v>
      </c>
      <c r="E654">
        <v>16</v>
      </c>
      <c r="F654" t="s">
        <v>1031</v>
      </c>
      <c r="G654">
        <v>10</v>
      </c>
      <c r="H654" t="s">
        <v>1031</v>
      </c>
      <c r="M654" t="s">
        <v>1032</v>
      </c>
      <c r="N654" t="s">
        <v>1788</v>
      </c>
      <c r="O654" t="s">
        <v>1789</v>
      </c>
      <c r="Q654">
        <v>1</v>
      </c>
      <c r="R654">
        <v>0</v>
      </c>
      <c r="S654" s="36" t="e">
        <f>VLOOKUP(N654,'[1]Stock définitif au 31122021'!$A$3:$G$422,5,FALSE)</f>
        <v>#N/A</v>
      </c>
      <c r="T654" s="36" t="e">
        <f>VLOOKUP(N654,'[1]Stock définitif au 31122021'!$A$3:$G$422,6,FALSE)</f>
        <v>#N/A</v>
      </c>
      <c r="U654" s="36" t="e">
        <f>VLOOKUP(N654,'[1]Stock définitif au 31122021'!$A$3:$G$422,3,FALSE)</f>
        <v>#N/A</v>
      </c>
      <c r="V654">
        <v>3.9</v>
      </c>
      <c r="W654">
        <f>VLOOKUP(A654,'[1]EXPORT ARTICLES 03012022'!$A$1:$R$883,18,FALSE)</f>
        <v>3.9</v>
      </c>
      <c r="X654" s="45">
        <f>VLOOKUP(A654,'[1]PRIX D''ACHAT A JOUR'!$A$1:$G$477,7,FALSE)</f>
        <v>3.9</v>
      </c>
      <c r="Y654" s="46"/>
      <c r="Z654" s="46"/>
      <c r="AB654" s="41">
        <f>+X654</f>
        <v>3.9</v>
      </c>
      <c r="AC654" s="42" t="s">
        <v>2917</v>
      </c>
      <c r="AD654">
        <v>3.9</v>
      </c>
      <c r="AE654" t="s">
        <v>932</v>
      </c>
      <c r="AF654">
        <v>0</v>
      </c>
      <c r="AI654" t="s">
        <v>933</v>
      </c>
      <c r="AJ654" t="s">
        <v>934</v>
      </c>
      <c r="AM654" t="s">
        <v>935</v>
      </c>
      <c r="AN654" t="s">
        <v>936</v>
      </c>
      <c r="AP654">
        <v>0</v>
      </c>
      <c r="AQ654">
        <v>0</v>
      </c>
      <c r="AS654">
        <v>4.74</v>
      </c>
      <c r="AT654" s="47">
        <f>X654*BM654</f>
        <v>4.875</v>
      </c>
      <c r="AU654" s="48">
        <f>AB654*BN654</f>
        <v>4.875</v>
      </c>
      <c r="AV654" s="48"/>
      <c r="AW654" s="48"/>
      <c r="AX654">
        <v>2</v>
      </c>
      <c r="AY654">
        <v>0</v>
      </c>
      <c r="BK654" s="43">
        <f t="shared" si="185"/>
        <v>2.8481012658227802E-2</v>
      </c>
      <c r="BL654" s="9">
        <f>AS654/V654</f>
        <v>1.2153846153846155</v>
      </c>
      <c r="BM654" s="45">
        <v>1.25</v>
      </c>
      <c r="BN654" s="48">
        <v>1.25</v>
      </c>
      <c r="BO654"/>
      <c r="BP654"/>
      <c r="BQ654" t="str">
        <f t="shared" si="177"/>
        <v/>
      </c>
      <c r="BR654" t="str">
        <f t="shared" si="178"/>
        <v/>
      </c>
      <c r="BS654" t="str">
        <f t="shared" si="179"/>
        <v/>
      </c>
      <c r="BT654">
        <v>5.69</v>
      </c>
      <c r="CB654">
        <v>100</v>
      </c>
      <c r="CC654">
        <v>100</v>
      </c>
      <c r="CD654" t="s">
        <v>951</v>
      </c>
      <c r="CE654">
        <v>0</v>
      </c>
      <c r="CI654">
        <v>0</v>
      </c>
      <c r="CJ654">
        <v>0</v>
      </c>
      <c r="CM654">
        <v>0</v>
      </c>
      <c r="CO654">
        <v>0</v>
      </c>
      <c r="CP654">
        <v>0</v>
      </c>
      <c r="CQ654">
        <v>0</v>
      </c>
      <c r="CT654">
        <v>0</v>
      </c>
      <c r="CU654">
        <v>0</v>
      </c>
      <c r="CV654">
        <v>0</v>
      </c>
      <c r="CW654" t="e">
        <f>VLOOKUP(A654,'[1]NOUVEAUX TARIFS'!$A$1:$E$467,5,FALSE)</f>
        <v>#N/A</v>
      </c>
    </row>
    <row r="655" spans="1:101">
      <c r="A655" t="s">
        <v>105</v>
      </c>
      <c r="C655" t="e">
        <f>VLOOKUP(A655,'[1]PRIX D''ACHAT A JOUR'!$A$1:$C$477,3,FALSE)</f>
        <v>#N/A</v>
      </c>
      <c r="D655" t="s">
        <v>2111</v>
      </c>
      <c r="E655">
        <v>12</v>
      </c>
      <c r="F655" t="s">
        <v>1207</v>
      </c>
      <c r="G655">
        <v>3</v>
      </c>
      <c r="H655" t="s">
        <v>1618</v>
      </c>
      <c r="I655" t="s">
        <v>2094</v>
      </c>
      <c r="J655" t="s">
        <v>2095</v>
      </c>
      <c r="M655" t="s">
        <v>943</v>
      </c>
      <c r="N655" t="s">
        <v>944</v>
      </c>
      <c r="O655" t="s">
        <v>945</v>
      </c>
      <c r="Q655">
        <v>1</v>
      </c>
      <c r="R655">
        <v>0</v>
      </c>
      <c r="S655" s="36" t="e">
        <f>VLOOKUP(N655,'[1]Stock définitif au 31122021'!$A$3:$G$422,5,FALSE)</f>
        <v>#N/A</v>
      </c>
      <c r="T655" s="36" t="e">
        <f>VLOOKUP(N655,'[1]Stock définitif au 31122021'!$A$3:$G$422,6,FALSE)</f>
        <v>#N/A</v>
      </c>
      <c r="U655" s="36" t="e">
        <f>VLOOKUP(N655,'[1]Stock définitif au 31122021'!$A$3:$G$422,3,FALSE)</f>
        <v>#N/A</v>
      </c>
      <c r="V655" s="36" t="s">
        <v>2924</v>
      </c>
      <c r="W655">
        <f>VLOOKUP(A655,'[1]EXPORT ARTICLES 03012022'!$A$1:$R$883,18,FALSE)</f>
        <v>0</v>
      </c>
      <c r="X655" s="45">
        <f>VLOOKUP(A655,'[1]NOMENCLATURE 2801'!$B$1:$P$3420,14,FALSE)</f>
        <v>695.56940000000009</v>
      </c>
      <c r="Y655" s="46">
        <v>0</v>
      </c>
      <c r="Z655" s="46"/>
      <c r="AB655" s="42">
        <f>VLOOKUP(A655,'[1]NOMENCLATURE 2801'!$B$1:$P$3420,15,FALSE)</f>
        <v>707.5951</v>
      </c>
      <c r="AC655" s="42" t="s">
        <v>2917</v>
      </c>
      <c r="AD655">
        <v>0</v>
      </c>
      <c r="AE655" t="s">
        <v>932</v>
      </c>
      <c r="AF655">
        <v>0</v>
      </c>
      <c r="AI655" t="s">
        <v>933</v>
      </c>
      <c r="AJ655" t="s">
        <v>934</v>
      </c>
      <c r="AM655" t="s">
        <v>935</v>
      </c>
      <c r="AN655" t="s">
        <v>936</v>
      </c>
      <c r="AP655">
        <v>0</v>
      </c>
      <c r="AQ655">
        <v>0</v>
      </c>
      <c r="AS655">
        <v>864.45</v>
      </c>
      <c r="AT655" s="47">
        <f>VLOOKUP(A655,'[1]NOMENCLATURE 2801'!$B$1:$V$3418,20,FALSE)</f>
        <v>1062.257425</v>
      </c>
      <c r="AU655" s="48">
        <f>VLOOKUP(A655,'[1]NOMENCLATURE 2801'!$B$1:$V$3418,21,FALSE)</f>
        <v>1079.3948500000001</v>
      </c>
      <c r="AV655" s="48">
        <f>VLOOKUP(A655,'STEEVE RESTITUTION'!$A$3:$F$484,6,FALSE)</f>
        <v>1060.18</v>
      </c>
      <c r="AW655" s="48">
        <f>AU655-AV655</f>
        <v>19.214850000000069</v>
      </c>
      <c r="AX655">
        <v>2</v>
      </c>
      <c r="AY655">
        <v>0</v>
      </c>
      <c r="AZ655">
        <v>1</v>
      </c>
      <c r="BK655" s="43">
        <f t="shared" si="185"/>
        <v>0.24864925675284871</v>
      </c>
      <c r="BL655"/>
      <c r="BM655" s="45">
        <f>AT655/X655</f>
        <v>1.5271767633826328</v>
      </c>
      <c r="BN655" s="48">
        <f>AU655/AB655</f>
        <v>1.5254413858999307</v>
      </c>
      <c r="BO655"/>
      <c r="BP655">
        <f>VLOOKUP(A655,'[1]Synthèse ventes 2021'!$A$1:$C$457,3,FALSE)</f>
        <v>19</v>
      </c>
      <c r="BQ655">
        <f t="shared" si="177"/>
        <v>15864.282141999998</v>
      </c>
      <c r="BR655">
        <f t="shared" si="178"/>
        <v>24200.032537000003</v>
      </c>
      <c r="BS655">
        <f t="shared" si="179"/>
        <v>8335.7503950000046</v>
      </c>
      <c r="BT655" s="34">
        <v>1037.3399999999999</v>
      </c>
      <c r="BV655">
        <v>1</v>
      </c>
      <c r="CB655">
        <v>100</v>
      </c>
      <c r="CC655">
        <v>100</v>
      </c>
      <c r="CD655" t="s">
        <v>1361</v>
      </c>
      <c r="CE655">
        <v>0</v>
      </c>
      <c r="CI655">
        <v>0</v>
      </c>
      <c r="CJ655">
        <v>0</v>
      </c>
      <c r="CM655">
        <v>0</v>
      </c>
      <c r="CO655">
        <v>0</v>
      </c>
      <c r="CP655">
        <v>0</v>
      </c>
      <c r="CQ655">
        <v>0</v>
      </c>
      <c r="CT655">
        <v>1</v>
      </c>
      <c r="CU655">
        <v>0</v>
      </c>
      <c r="CV655">
        <v>0</v>
      </c>
      <c r="CW655">
        <f>VLOOKUP(A655,'[1]NOUVEAUX TARIFS'!$A$1:$E$467,5,FALSE)</f>
        <v>1060.18</v>
      </c>
    </row>
    <row r="656" spans="1:101" hidden="1">
      <c r="A656" t="s">
        <v>1977</v>
      </c>
      <c r="C656" t="str">
        <f>VLOOKUP(A656,'[1]PRIX D''ACHAT A JOUR'!$A$1:$C$477,3,FALSE)</f>
        <v>AN</v>
      </c>
      <c r="D656" t="s">
        <v>1978</v>
      </c>
      <c r="E656">
        <v>9</v>
      </c>
      <c r="F656" t="s">
        <v>1222</v>
      </c>
      <c r="G656">
        <v>5</v>
      </c>
      <c r="H656" t="s">
        <v>1222</v>
      </c>
      <c r="K656">
        <v>3</v>
      </c>
      <c r="L656" t="s">
        <v>1223</v>
      </c>
      <c r="M656" t="s">
        <v>1704</v>
      </c>
      <c r="N656">
        <v>264741</v>
      </c>
      <c r="O656" t="s">
        <v>1979</v>
      </c>
      <c r="Q656">
        <v>1</v>
      </c>
      <c r="R656">
        <v>1</v>
      </c>
      <c r="S656" s="36" t="e">
        <f>VLOOKUP(N656,'[1]Stock définitif au 31122021'!$A$3:$G$422,5,FALSE)</f>
        <v>#N/A</v>
      </c>
      <c r="T656" s="36" t="e">
        <f>VLOOKUP(N656,'[1]Stock définitif au 31122021'!$A$3:$G$422,6,FALSE)</f>
        <v>#N/A</v>
      </c>
      <c r="U656" s="36" t="e">
        <f>VLOOKUP(N656,'[1]Stock définitif au 31122021'!$A$3:$G$422,3,FALSE)</f>
        <v>#N/A</v>
      </c>
      <c r="V656">
        <v>5.56</v>
      </c>
      <c r="W656">
        <f>VLOOKUP(A656,'[1]EXPORT ARTICLES 03012022'!$A$1:$R$883,18,FALSE)</f>
        <v>5.56</v>
      </c>
      <c r="X656" s="45">
        <f>VLOOKUP(A656,'[1]PRIX D''ACHAT A JOUR'!$A$1:$G$477,7,FALSE)</f>
        <v>5.56</v>
      </c>
      <c r="Y656" s="46"/>
      <c r="Z656" s="46"/>
      <c r="AB656" s="41">
        <f>VLOOKUP(A656,'[1]PRIX D''ACHAT A JOUR'!$A$1:$J$477,10,FALSE)</f>
        <v>5.56</v>
      </c>
      <c r="AC656" s="42" t="s">
        <v>2917</v>
      </c>
      <c r="AD656">
        <v>5.56</v>
      </c>
      <c r="AE656" t="s">
        <v>932</v>
      </c>
      <c r="AF656">
        <v>0</v>
      </c>
      <c r="AI656" t="s">
        <v>933</v>
      </c>
      <c r="AJ656" t="s">
        <v>934</v>
      </c>
      <c r="AM656" t="s">
        <v>935</v>
      </c>
      <c r="AN656" t="s">
        <v>936</v>
      </c>
      <c r="AP656">
        <v>0</v>
      </c>
      <c r="AQ656">
        <v>0</v>
      </c>
      <c r="AS656">
        <v>7.78</v>
      </c>
      <c r="AT656" s="47">
        <f>X656*BM656</f>
        <v>8.34</v>
      </c>
      <c r="AU656" s="48">
        <f>AB656*BN656</f>
        <v>8.34</v>
      </c>
      <c r="AV656" s="48"/>
      <c r="AW656" s="48"/>
      <c r="AX656">
        <v>2</v>
      </c>
      <c r="AY656">
        <v>0</v>
      </c>
      <c r="BK656" s="43">
        <f t="shared" si="185"/>
        <v>7.1979434447300719E-2</v>
      </c>
      <c r="BL656" s="9">
        <f>AS656/V656</f>
        <v>1.3992805755395685</v>
      </c>
      <c r="BM656" s="45">
        <v>1.5</v>
      </c>
      <c r="BN656" s="48">
        <v>1.5</v>
      </c>
      <c r="BO656"/>
      <c r="BP656">
        <f>VLOOKUP(A656,'[1]Synthèse ventes 2021'!$A$1:$C$457,3,FALSE)</f>
        <v>2</v>
      </c>
      <c r="BQ656">
        <f t="shared" si="177"/>
        <v>13.121599999999999</v>
      </c>
      <c r="BR656">
        <f t="shared" si="178"/>
        <v>19.682399999999998</v>
      </c>
      <c r="BS656">
        <f t="shared" si="179"/>
        <v>6.5607999999999986</v>
      </c>
      <c r="BT656">
        <v>9.34</v>
      </c>
      <c r="CB656">
        <v>100</v>
      </c>
      <c r="CC656">
        <v>100</v>
      </c>
      <c r="CD656" t="s">
        <v>951</v>
      </c>
      <c r="CE656">
        <v>0</v>
      </c>
      <c r="CI656">
        <v>0</v>
      </c>
      <c r="CJ656">
        <v>0</v>
      </c>
      <c r="CM656">
        <v>0</v>
      </c>
      <c r="CO656">
        <v>0</v>
      </c>
      <c r="CP656">
        <v>0</v>
      </c>
      <c r="CQ656">
        <v>0</v>
      </c>
      <c r="CT656">
        <v>0</v>
      </c>
      <c r="CU656">
        <v>0</v>
      </c>
      <c r="CV656">
        <v>0</v>
      </c>
      <c r="CW656" t="e">
        <f>VLOOKUP(A656,'[1]NOUVEAUX TARIFS'!$A$1:$E$467,5,FALSE)</f>
        <v>#N/A</v>
      </c>
    </row>
    <row r="657" spans="1:101" hidden="1">
      <c r="A657" t="s">
        <v>2255</v>
      </c>
      <c r="C657" t="str">
        <f>VLOOKUP(A657,'[1]PRIX D''ACHAT A JOUR'!$A$1:$C$477,3,FALSE)</f>
        <v>AN</v>
      </c>
      <c r="D657" t="s">
        <v>2256</v>
      </c>
      <c r="M657" t="s">
        <v>1492</v>
      </c>
      <c r="N657" t="s">
        <v>2257</v>
      </c>
      <c r="O657" t="s">
        <v>2258</v>
      </c>
      <c r="Q657">
        <v>1</v>
      </c>
      <c r="R657">
        <v>1</v>
      </c>
      <c r="S657" s="36" t="e">
        <f>VLOOKUP(N657,'[1]Stock définitif au 31122021'!$A$3:$G$422,5,FALSE)</f>
        <v>#N/A</v>
      </c>
      <c r="T657" s="36" t="e">
        <f>VLOOKUP(N657,'[1]Stock définitif au 31122021'!$A$3:$G$422,6,FALSE)</f>
        <v>#N/A</v>
      </c>
      <c r="U657" s="36" t="e">
        <f>VLOOKUP(N657,'[1]Stock définitif au 31122021'!$A$3:$G$422,3,FALSE)</f>
        <v>#N/A</v>
      </c>
      <c r="V657">
        <v>27.83</v>
      </c>
      <c r="W657">
        <f>VLOOKUP(A657,'[1]EXPORT ARTICLES 03012022'!$A$1:$R$883,18,FALSE)</f>
        <v>27.83</v>
      </c>
      <c r="X657" s="45">
        <f>VLOOKUP(A657,'[1]PRIX D''ACHAT A JOUR'!$A$1:$G$477,7,FALSE)</f>
        <v>20.604700000000001</v>
      </c>
      <c r="Y657" s="46"/>
      <c r="Z657" s="46"/>
      <c r="AB657" s="41">
        <f>+X657</f>
        <v>20.604700000000001</v>
      </c>
      <c r="AC657" s="42" t="s">
        <v>2917</v>
      </c>
      <c r="AD657">
        <v>27.83</v>
      </c>
      <c r="AE657" t="s">
        <v>932</v>
      </c>
      <c r="AF657">
        <v>0</v>
      </c>
      <c r="AI657" t="s">
        <v>933</v>
      </c>
      <c r="AJ657" t="s">
        <v>934</v>
      </c>
      <c r="AM657" t="s">
        <v>935</v>
      </c>
      <c r="AN657" t="s">
        <v>936</v>
      </c>
      <c r="AP657">
        <v>0</v>
      </c>
      <c r="AQ657">
        <v>0</v>
      </c>
      <c r="AS657">
        <v>41.75</v>
      </c>
      <c r="AT657" s="47">
        <f>X657*BM657</f>
        <v>30.907050000000002</v>
      </c>
      <c r="AU657" s="48">
        <f>AB657*BN657</f>
        <v>30.907050000000002</v>
      </c>
      <c r="AV657" s="48"/>
      <c r="AW657" s="48"/>
      <c r="AX657">
        <v>2</v>
      </c>
      <c r="AY657">
        <v>0</v>
      </c>
      <c r="BK657" s="43">
        <f t="shared" si="185"/>
        <v>-0.25971137724550897</v>
      </c>
      <c r="BL657" s="9">
        <f>AS657/V657</f>
        <v>1.5001796622349983</v>
      </c>
      <c r="BM657" s="45">
        <v>1.5</v>
      </c>
      <c r="BN657" s="48">
        <v>1.5</v>
      </c>
      <c r="BO657"/>
      <c r="BP657"/>
      <c r="BQ657" t="str">
        <f t="shared" si="177"/>
        <v/>
      </c>
      <c r="BR657" t="str">
        <f t="shared" si="178"/>
        <v/>
      </c>
      <c r="BS657" t="str">
        <f t="shared" si="179"/>
        <v/>
      </c>
      <c r="BT657">
        <v>50.1</v>
      </c>
      <c r="CB657">
        <v>100</v>
      </c>
      <c r="CC657">
        <v>100</v>
      </c>
      <c r="CD657" t="s">
        <v>951</v>
      </c>
      <c r="CE657">
        <v>0</v>
      </c>
      <c r="CI657">
        <v>0</v>
      </c>
      <c r="CJ657">
        <v>0</v>
      </c>
      <c r="CM657">
        <v>0</v>
      </c>
      <c r="CO657">
        <v>0</v>
      </c>
      <c r="CP657">
        <v>0</v>
      </c>
      <c r="CQ657">
        <v>0</v>
      </c>
      <c r="CT657">
        <v>0</v>
      </c>
      <c r="CU657">
        <v>0</v>
      </c>
      <c r="CV657">
        <v>0</v>
      </c>
      <c r="CW657" t="e">
        <f>VLOOKUP(A657,'[1]NOUVEAUX TARIFS'!$A$1:$E$467,5,FALSE)</f>
        <v>#N/A</v>
      </c>
    </row>
    <row r="658" spans="1:101">
      <c r="A658" t="s">
        <v>22</v>
      </c>
      <c r="C658" t="e">
        <f>VLOOKUP(A658,'[1]PRIX D''ACHAT A JOUR'!$A$1:$C$477,3,FALSE)</f>
        <v>#N/A</v>
      </c>
      <c r="D658" t="s">
        <v>23</v>
      </c>
      <c r="E658">
        <v>9</v>
      </c>
      <c r="F658" t="s">
        <v>1222</v>
      </c>
      <c r="G658">
        <v>5</v>
      </c>
      <c r="H658" t="s">
        <v>1222</v>
      </c>
      <c r="I658" t="s">
        <v>1379</v>
      </c>
      <c r="J658" t="s">
        <v>1380</v>
      </c>
      <c r="K658">
        <v>1</v>
      </c>
      <c r="L658" t="s">
        <v>1381</v>
      </c>
      <c r="M658" t="s">
        <v>943</v>
      </c>
      <c r="N658" t="s">
        <v>944</v>
      </c>
      <c r="O658" t="s">
        <v>945</v>
      </c>
      <c r="Q658">
        <v>1</v>
      </c>
      <c r="R658">
        <v>0</v>
      </c>
      <c r="S658" s="36" t="e">
        <f>VLOOKUP(N658,'[1]Stock définitif au 31122021'!$A$3:$G$422,5,FALSE)</f>
        <v>#N/A</v>
      </c>
      <c r="T658" s="36" t="e">
        <f>VLOOKUP(N658,'[1]Stock définitif au 31122021'!$A$3:$G$422,6,FALSE)</f>
        <v>#N/A</v>
      </c>
      <c r="U658" s="36" t="e">
        <f>VLOOKUP(N658,'[1]Stock définitif au 31122021'!$A$3:$G$422,3,FALSE)</f>
        <v>#N/A</v>
      </c>
      <c r="V658" s="36" t="s">
        <v>2924</v>
      </c>
      <c r="W658">
        <f>VLOOKUP(A658,'[1]EXPORT ARTICLES 03012022'!$A$1:$R$883,18,FALSE)</f>
        <v>0</v>
      </c>
      <c r="X658" s="45">
        <f>VLOOKUP(A658,'[1]NOMENCLATURE 2801'!$B$1:$P$3420,14,FALSE)</f>
        <v>713.27839600000004</v>
      </c>
      <c r="Y658" s="46">
        <v>0</v>
      </c>
      <c r="Z658" s="46"/>
      <c r="AB658" s="42">
        <f>VLOOKUP(A658,'[1]NOMENCLATURE 2801'!$B$1:$P$3420,15,FALSE)</f>
        <v>713.26319600000011</v>
      </c>
      <c r="AC658" s="42" t="s">
        <v>2917</v>
      </c>
      <c r="AD658">
        <v>0</v>
      </c>
      <c r="AE658" t="s">
        <v>932</v>
      </c>
      <c r="AF658">
        <v>0</v>
      </c>
      <c r="AI658" t="s">
        <v>933</v>
      </c>
      <c r="AJ658" t="s">
        <v>934</v>
      </c>
      <c r="AM658" t="s">
        <v>935</v>
      </c>
      <c r="AN658" t="s">
        <v>936</v>
      </c>
      <c r="AP658">
        <v>0</v>
      </c>
      <c r="AQ658">
        <v>0</v>
      </c>
      <c r="AS658">
        <v>978.07</v>
      </c>
      <c r="AT658" s="47">
        <f>VLOOKUP(A658,'[1]NOMENCLATURE 2801'!$B$1:$V$3418,20,FALSE)</f>
        <v>1080.0793715</v>
      </c>
      <c r="AU658" s="48">
        <f>VLOOKUP(A658,'[1]NOMENCLATURE 2801'!$B$1:$V$3418,21,FALSE)</f>
        <v>1078.8471314999999</v>
      </c>
      <c r="AV658" s="48"/>
      <c r="AW658" s="48"/>
      <c r="AX658">
        <v>2</v>
      </c>
      <c r="AY658">
        <v>0</v>
      </c>
      <c r="AZ658">
        <v>1</v>
      </c>
      <c r="BK658" s="43">
        <f t="shared" si="185"/>
        <v>0.10303672692138587</v>
      </c>
      <c r="BL658"/>
      <c r="BM658" s="45">
        <f>AT658/X658</f>
        <v>1.5142465796763034</v>
      </c>
      <c r="BN658" s="48">
        <f>AU658/AB658</f>
        <v>1.5125512399212586</v>
      </c>
      <c r="BO658"/>
      <c r="BP658">
        <f>VLOOKUP(A658,'[1]Synthèse ventes 2021'!$A$1:$C$457,3,FALSE)</f>
        <v>5</v>
      </c>
      <c r="BQ658">
        <f t="shared" si="177"/>
        <v>4208.2528564000004</v>
      </c>
      <c r="BR658">
        <f t="shared" si="178"/>
        <v>6365.1980758499994</v>
      </c>
      <c r="BS658">
        <f t="shared" si="179"/>
        <v>2156.9452194499991</v>
      </c>
      <c r="BT658" s="34">
        <v>1173.68</v>
      </c>
      <c r="BV658">
        <v>1</v>
      </c>
      <c r="CB658">
        <v>100</v>
      </c>
      <c r="CC658">
        <v>100</v>
      </c>
      <c r="CD658" t="s">
        <v>1361</v>
      </c>
      <c r="CE658">
        <v>0</v>
      </c>
      <c r="CI658">
        <v>0</v>
      </c>
      <c r="CJ658">
        <v>0</v>
      </c>
      <c r="CM658">
        <v>0</v>
      </c>
      <c r="CO658">
        <v>0</v>
      </c>
      <c r="CP658">
        <v>0</v>
      </c>
      <c r="CQ658">
        <v>0</v>
      </c>
      <c r="CT658">
        <v>1</v>
      </c>
      <c r="CU658">
        <v>0</v>
      </c>
      <c r="CV658">
        <v>0</v>
      </c>
      <c r="CW658">
        <f>VLOOKUP(A658,'[1]NOUVEAUX TARIFS'!$A$1:$E$467,5,FALSE)</f>
        <v>1078.8471314999999</v>
      </c>
    </row>
    <row r="659" spans="1:101">
      <c r="A659" t="s">
        <v>30</v>
      </c>
      <c r="C659" t="e">
        <f>VLOOKUP(A659,'[1]PRIX D''ACHAT A JOUR'!$A$1:$C$477,3,FALSE)</f>
        <v>#N/A</v>
      </c>
      <c r="D659" t="s">
        <v>31</v>
      </c>
      <c r="E659">
        <v>9</v>
      </c>
      <c r="F659" t="s">
        <v>1222</v>
      </c>
      <c r="G659">
        <v>5</v>
      </c>
      <c r="H659" t="s">
        <v>1222</v>
      </c>
      <c r="I659" t="s">
        <v>1379</v>
      </c>
      <c r="J659" t="s">
        <v>1380</v>
      </c>
      <c r="K659">
        <v>1</v>
      </c>
      <c r="L659" t="s">
        <v>1381</v>
      </c>
      <c r="M659" t="s">
        <v>943</v>
      </c>
      <c r="N659" t="s">
        <v>944</v>
      </c>
      <c r="O659" t="s">
        <v>945</v>
      </c>
      <c r="Q659">
        <v>1</v>
      </c>
      <c r="R659">
        <v>0</v>
      </c>
      <c r="S659" s="36" t="e">
        <f>VLOOKUP(N659,'[1]Stock définitif au 31122021'!$A$3:$G$422,5,FALSE)</f>
        <v>#N/A</v>
      </c>
      <c r="T659" s="36" t="e">
        <f>VLOOKUP(N659,'[1]Stock définitif au 31122021'!$A$3:$G$422,6,FALSE)</f>
        <v>#N/A</v>
      </c>
      <c r="U659" s="36" t="e">
        <f>VLOOKUP(N659,'[1]Stock définitif au 31122021'!$A$3:$G$422,3,FALSE)</f>
        <v>#N/A</v>
      </c>
      <c r="V659" s="36" t="s">
        <v>2924</v>
      </c>
      <c r="W659">
        <f>VLOOKUP(A659,'[1]EXPORT ARTICLES 03012022'!$A$1:$R$883,18,FALSE)</f>
        <v>0</v>
      </c>
      <c r="X659" s="45">
        <f>VLOOKUP(A659,'[1]NOMENCLATURE 2801'!$B$1:$P$3420,14,FALSE)</f>
        <v>682.24587600000007</v>
      </c>
      <c r="Y659" s="46">
        <v>0</v>
      </c>
      <c r="Z659" s="46"/>
      <c r="AB659" s="42">
        <f>VLOOKUP(A659,'[1]NOMENCLATURE 2801'!$B$1:$P$3420,15,FALSE)</f>
        <v>720.23711600000001</v>
      </c>
      <c r="AC659" s="42" t="s">
        <v>2917</v>
      </c>
      <c r="AD659">
        <v>0</v>
      </c>
      <c r="AE659" t="s">
        <v>932</v>
      </c>
      <c r="AF659">
        <v>0</v>
      </c>
      <c r="AI659" t="s">
        <v>933</v>
      </c>
      <c r="AJ659" t="s">
        <v>934</v>
      </c>
      <c r="AM659" t="s">
        <v>935</v>
      </c>
      <c r="AN659" t="s">
        <v>936</v>
      </c>
      <c r="AP659">
        <v>0</v>
      </c>
      <c r="AQ659">
        <v>0</v>
      </c>
      <c r="AS659">
        <v>953.64</v>
      </c>
      <c r="AT659" s="47">
        <f>VLOOKUP(A659,'[1]NOMENCLATURE 2801'!$B$1:$V$3418,20,FALSE)</f>
        <v>1033.4179699000001</v>
      </c>
      <c r="AU659" s="48">
        <f>VLOOKUP(A659,'[1]NOMENCLATURE 2801'!$B$1:$V$3418,21,FALSE)</f>
        <v>1089.1942951000005</v>
      </c>
      <c r="AV659" s="48"/>
      <c r="AW659" s="48"/>
      <c r="AX659">
        <v>2</v>
      </c>
      <c r="AY659">
        <v>0</v>
      </c>
      <c r="AZ659">
        <v>1</v>
      </c>
      <c r="BK659" s="43">
        <f t="shared" si="185"/>
        <v>0.14214409536093345</v>
      </c>
      <c r="BL659"/>
      <c r="BM659" s="45">
        <f>AT659/X659</f>
        <v>1.5147295223811656</v>
      </c>
      <c r="BN659" s="48">
        <f>AU659/AB659</f>
        <v>1.5122718211872888</v>
      </c>
      <c r="BO659"/>
      <c r="BP659">
        <f>VLOOKUP(A659,'[1]Synthèse ventes 2021'!$A$1:$C$457,3,FALSE)</f>
        <v>77</v>
      </c>
      <c r="BQ659">
        <f t="shared" si="177"/>
        <v>65440.744359759999</v>
      </c>
      <c r="BR659">
        <f t="shared" si="178"/>
        <v>98964.193652786038</v>
      </c>
      <c r="BS659">
        <f t="shared" si="179"/>
        <v>33523.449293026039</v>
      </c>
      <c r="BT659" s="34">
        <v>1144.3699999999999</v>
      </c>
      <c r="BV659">
        <v>1</v>
      </c>
      <c r="CB659">
        <v>100</v>
      </c>
      <c r="CC659">
        <v>100</v>
      </c>
      <c r="CD659" t="s">
        <v>1361</v>
      </c>
      <c r="CE659">
        <v>0</v>
      </c>
      <c r="CI659">
        <v>0</v>
      </c>
      <c r="CJ659">
        <v>0</v>
      </c>
      <c r="CM659">
        <v>0</v>
      </c>
      <c r="CO659">
        <v>0</v>
      </c>
      <c r="CP659">
        <v>0</v>
      </c>
      <c r="CQ659">
        <v>0</v>
      </c>
      <c r="CT659">
        <v>1</v>
      </c>
      <c r="CU659">
        <v>0</v>
      </c>
      <c r="CV659">
        <v>0</v>
      </c>
      <c r="CW659">
        <f>VLOOKUP(A659,'[1]NOUVEAUX TARIFS'!$A$1:$E$467,5,FALSE)</f>
        <v>1089.1942951000005</v>
      </c>
    </row>
    <row r="660" spans="1:101">
      <c r="A660" t="s">
        <v>14</v>
      </c>
      <c r="C660" t="e">
        <f>VLOOKUP(A660,'[1]PRIX D''ACHAT A JOUR'!$A$1:$C$477,3,FALSE)</f>
        <v>#N/A</v>
      </c>
      <c r="D660" t="s">
        <v>15</v>
      </c>
      <c r="E660">
        <v>9</v>
      </c>
      <c r="F660" t="s">
        <v>1222</v>
      </c>
      <c r="G660">
        <v>5</v>
      </c>
      <c r="H660" t="s">
        <v>1222</v>
      </c>
      <c r="I660" t="s">
        <v>1379</v>
      </c>
      <c r="J660" t="s">
        <v>1380</v>
      </c>
      <c r="K660">
        <v>1</v>
      </c>
      <c r="L660" t="s">
        <v>1381</v>
      </c>
      <c r="M660" t="s">
        <v>943</v>
      </c>
      <c r="N660" t="s">
        <v>944</v>
      </c>
      <c r="O660" t="s">
        <v>945</v>
      </c>
      <c r="Q660">
        <v>1</v>
      </c>
      <c r="R660">
        <v>0</v>
      </c>
      <c r="S660" s="36" t="e">
        <f>VLOOKUP(N660,'[1]Stock définitif au 31122021'!$A$3:$G$422,5,FALSE)</f>
        <v>#N/A</v>
      </c>
      <c r="T660" s="36" t="e">
        <f>VLOOKUP(N660,'[1]Stock définitif au 31122021'!$A$3:$G$422,6,FALSE)</f>
        <v>#N/A</v>
      </c>
      <c r="U660" s="36" t="e">
        <f>VLOOKUP(N660,'[1]Stock définitif au 31122021'!$A$3:$G$422,3,FALSE)</f>
        <v>#N/A</v>
      </c>
      <c r="V660" s="36" t="s">
        <v>2924</v>
      </c>
      <c r="W660">
        <f>VLOOKUP(A660,'[1]EXPORT ARTICLES 03012022'!$A$1:$R$883,18,FALSE)</f>
        <v>0</v>
      </c>
      <c r="X660" s="45">
        <f>VLOOKUP(A660,'[1]NOMENCLATURE 2801'!$B$1:$P$3420,14,FALSE)</f>
        <v>708.27839599999993</v>
      </c>
      <c r="Y660" s="46">
        <v>0</v>
      </c>
      <c r="Z660" s="46"/>
      <c r="AB660" s="42">
        <f>VLOOKUP(A660,'[1]NOMENCLATURE 2801'!$B$1:$P$3420,15,FALSE)</f>
        <v>721.26319599999999</v>
      </c>
      <c r="AC660" s="42" t="s">
        <v>2917</v>
      </c>
      <c r="AD660">
        <v>0</v>
      </c>
      <c r="AE660" t="s">
        <v>932</v>
      </c>
      <c r="AF660">
        <v>0</v>
      </c>
      <c r="AI660" t="s">
        <v>933</v>
      </c>
      <c r="AJ660" t="s">
        <v>934</v>
      </c>
      <c r="AM660" t="s">
        <v>935</v>
      </c>
      <c r="AN660" t="s">
        <v>936</v>
      </c>
      <c r="AP660">
        <v>0</v>
      </c>
      <c r="AQ660">
        <v>0</v>
      </c>
      <c r="AS660">
        <v>993.3</v>
      </c>
      <c r="AT660" s="47">
        <f>VLOOKUP(A660,'[1]NOMENCLATURE 2801'!$B$1:$V$3418,20,FALSE)</f>
        <v>1072.5793715000002</v>
      </c>
      <c r="AU660" s="48">
        <f>VLOOKUP(A660,'[1]NOMENCLATURE 2801'!$B$1:$V$3418,21,FALSE)</f>
        <v>1090.8471315000004</v>
      </c>
      <c r="AV660" s="48"/>
      <c r="AW660" s="48"/>
      <c r="AX660">
        <v>2</v>
      </c>
      <c r="AY660">
        <v>0</v>
      </c>
      <c r="AZ660">
        <v>1</v>
      </c>
      <c r="BK660" s="43">
        <f t="shared" si="185"/>
        <v>9.8205105708245685E-2</v>
      </c>
      <c r="BL660"/>
      <c r="BM660" s="45">
        <f>AT660/X660</f>
        <v>1.5143471515683506</v>
      </c>
      <c r="BN660" s="48">
        <f>AU660/AB660</f>
        <v>1.5124120259423308</v>
      </c>
      <c r="BO660"/>
      <c r="BP660">
        <f>VLOOKUP(A660,'[1]Synthèse ventes 2021'!$A$1:$C$457,3,FALSE)</f>
        <v>1</v>
      </c>
      <c r="BQ660">
        <f t="shared" si="177"/>
        <v>851.09057127999995</v>
      </c>
      <c r="BR660">
        <f t="shared" si="178"/>
        <v>1287.1996151700005</v>
      </c>
      <c r="BS660">
        <f t="shared" si="179"/>
        <v>436.10904389000052</v>
      </c>
      <c r="BT660" s="34">
        <v>1191.96</v>
      </c>
      <c r="BV660">
        <v>1</v>
      </c>
      <c r="CB660">
        <v>100</v>
      </c>
      <c r="CC660">
        <v>100</v>
      </c>
      <c r="CD660" t="s">
        <v>1361</v>
      </c>
      <c r="CE660">
        <v>0</v>
      </c>
      <c r="CI660">
        <v>0</v>
      </c>
      <c r="CJ660">
        <v>0</v>
      </c>
      <c r="CM660">
        <v>0</v>
      </c>
      <c r="CO660">
        <v>0</v>
      </c>
      <c r="CP660">
        <v>0</v>
      </c>
      <c r="CQ660">
        <v>0</v>
      </c>
      <c r="CT660">
        <v>1</v>
      </c>
      <c r="CU660">
        <v>0</v>
      </c>
      <c r="CV660">
        <v>0</v>
      </c>
      <c r="CW660">
        <f>VLOOKUP(A660,'[1]NOUVEAUX TARIFS'!$A$1:$E$467,5,FALSE)</f>
        <v>1090.8471315000004</v>
      </c>
    </row>
    <row r="661" spans="1:101">
      <c r="A661" t="s">
        <v>1304</v>
      </c>
      <c r="C661" t="e">
        <f>VLOOKUP(A661,'[1]PRIX D''ACHAT A JOUR'!$A$1:$C$477,3,FALSE)</f>
        <v>#N/A</v>
      </c>
      <c r="D661" t="s">
        <v>1305</v>
      </c>
      <c r="E661">
        <v>1</v>
      </c>
      <c r="F661" t="s">
        <v>975</v>
      </c>
      <c r="G661">
        <v>2</v>
      </c>
      <c r="H661" t="s">
        <v>975</v>
      </c>
      <c r="I661" t="s">
        <v>1057</v>
      </c>
      <c r="J661" t="s">
        <v>1058</v>
      </c>
      <c r="K661">
        <v>1</v>
      </c>
      <c r="L661" t="s">
        <v>1108</v>
      </c>
      <c r="M661" t="s">
        <v>943</v>
      </c>
      <c r="N661" t="s">
        <v>944</v>
      </c>
      <c r="O661" t="s">
        <v>945</v>
      </c>
      <c r="Q661">
        <v>1</v>
      </c>
      <c r="R661">
        <v>0</v>
      </c>
      <c r="S661" s="36" t="e">
        <f>VLOOKUP(N661,'[1]Stock définitif au 31122021'!$A$3:$G$422,5,FALSE)</f>
        <v>#N/A</v>
      </c>
      <c r="T661" s="36" t="e">
        <f>VLOOKUP(N661,'[1]Stock définitif au 31122021'!$A$3:$G$422,6,FALSE)</f>
        <v>#N/A</v>
      </c>
      <c r="U661" s="36" t="e">
        <f>VLOOKUP(N661,'[1]Stock définitif au 31122021'!$A$3:$G$422,3,FALSE)</f>
        <v>#N/A</v>
      </c>
      <c r="V661">
        <v>0</v>
      </c>
      <c r="W661">
        <f>VLOOKUP(A661,'[1]EXPORT ARTICLES 03012022'!$A$1:$R$883,18,FALSE)</f>
        <v>0</v>
      </c>
      <c r="X661" s="45">
        <f>VLOOKUP(A661,'[1]NOMENCLATURE 2801'!$B$1:$P$3420,14,FALSE)</f>
        <v>659.09</v>
      </c>
      <c r="Y661" s="46">
        <v>0</v>
      </c>
      <c r="Z661" s="46"/>
      <c r="AB661" s="42">
        <f>VLOOKUP(A661,'[1]NOMENCLATURE 2801'!$B$1:$P$3420,15,FALSE)</f>
        <v>819.08500000000004</v>
      </c>
      <c r="AC661" s="42" t="s">
        <v>2917</v>
      </c>
      <c r="AD661">
        <v>0</v>
      </c>
      <c r="AE661" t="s">
        <v>932</v>
      </c>
      <c r="AF661">
        <v>0</v>
      </c>
      <c r="AI661" t="s">
        <v>933</v>
      </c>
      <c r="AJ661" t="s">
        <v>934</v>
      </c>
      <c r="AM661" t="s">
        <v>935</v>
      </c>
      <c r="AN661" t="s">
        <v>936</v>
      </c>
      <c r="AO661">
        <v>1</v>
      </c>
      <c r="AP661">
        <v>0</v>
      </c>
      <c r="AQ661">
        <v>0</v>
      </c>
      <c r="AS661">
        <v>875.01</v>
      </c>
      <c r="AT661" s="47">
        <f>VLOOKUP(A661,'[1]NOMENCLATURE 2801'!$B$1:$V$3418,20,FALSE)</f>
        <v>882.46839999999997</v>
      </c>
      <c r="AU661" s="48">
        <f>VLOOKUP(A661,'[1]NOMENCLATURE 2801'!$B$1:$V$3418,21,FALSE)</f>
        <v>1095.2617500000001</v>
      </c>
      <c r="AV661" s="48"/>
      <c r="AW661" s="48"/>
      <c r="AX661">
        <v>2</v>
      </c>
      <c r="AY661">
        <v>0</v>
      </c>
      <c r="AZ661">
        <v>1</v>
      </c>
      <c r="BB661">
        <v>1</v>
      </c>
      <c r="BC661">
        <v>1</v>
      </c>
      <c r="BD661">
        <v>1</v>
      </c>
      <c r="BE661">
        <v>1</v>
      </c>
      <c r="BF661">
        <v>1</v>
      </c>
      <c r="BK661" s="43">
        <f t="shared" si="185"/>
        <v>0.2517134089896117</v>
      </c>
      <c r="BL661"/>
      <c r="BM661" s="45">
        <f>AT661/X661</f>
        <v>1.3389194191991989</v>
      </c>
      <c r="BN661" s="48">
        <f>AU661/AB661</f>
        <v>1.3371771549961238</v>
      </c>
      <c r="BO661">
        <v>1</v>
      </c>
      <c r="BP661">
        <f>VLOOKUP(A661,'[1]Synthèse ventes 2021'!$A$1:$C$457,3,FALSE)</f>
        <v>1</v>
      </c>
      <c r="BQ661">
        <f t="shared" si="177"/>
        <v>966.52030000000002</v>
      </c>
      <c r="BR661">
        <f t="shared" si="178"/>
        <v>1292.4088650000001</v>
      </c>
      <c r="BS661">
        <f t="shared" si="179"/>
        <v>325.88856500000009</v>
      </c>
      <c r="BT661" s="34">
        <v>1050.01</v>
      </c>
      <c r="BV661">
        <v>1</v>
      </c>
      <c r="BW661">
        <v>426</v>
      </c>
      <c r="CB661">
        <v>100</v>
      </c>
      <c r="CC661">
        <v>100</v>
      </c>
      <c r="CD661" t="s">
        <v>946</v>
      </c>
      <c r="CE661">
        <v>0</v>
      </c>
      <c r="CI661">
        <v>0</v>
      </c>
      <c r="CJ661">
        <v>0</v>
      </c>
      <c r="CM661">
        <v>0</v>
      </c>
      <c r="CO661">
        <v>0</v>
      </c>
      <c r="CP661">
        <v>0</v>
      </c>
      <c r="CQ661">
        <v>0</v>
      </c>
      <c r="CT661">
        <v>0</v>
      </c>
      <c r="CU661">
        <v>0</v>
      </c>
      <c r="CV661">
        <v>0</v>
      </c>
      <c r="CW661">
        <f>VLOOKUP(A661,'[1]NOUVEAUX TARIFS'!$A$1:$E$467,5,FALSE)</f>
        <v>1095.2617500000001</v>
      </c>
    </row>
    <row r="662" spans="1:101" hidden="1">
      <c r="A662" t="s">
        <v>1583</v>
      </c>
      <c r="C662" t="e">
        <f>VLOOKUP(A662,'[1]PRIX D''ACHAT A JOUR'!$A$1:$C$477,3,FALSE)</f>
        <v>#N/A</v>
      </c>
      <c r="D662" t="s">
        <v>1584</v>
      </c>
      <c r="E662">
        <v>9</v>
      </c>
      <c r="F662" t="s">
        <v>1222</v>
      </c>
      <c r="K662">
        <v>3</v>
      </c>
      <c r="L662" t="s">
        <v>1223</v>
      </c>
      <c r="Q662">
        <v>0</v>
      </c>
      <c r="R662">
        <v>0</v>
      </c>
      <c r="S662" s="36" t="e">
        <f>VLOOKUP(N662,'[1]Stock définitif au 31122021'!$A$3:$G$422,5,FALSE)</f>
        <v>#N/A</v>
      </c>
      <c r="T662" s="36" t="e">
        <f>VLOOKUP(N662,'[1]Stock définitif au 31122021'!$A$3:$G$422,6,FALSE)</f>
        <v>#N/A</v>
      </c>
      <c r="U662" s="36" t="e">
        <f>VLOOKUP(N662,'[1]Stock définitif au 31122021'!$A$3:$G$422,3,FALSE)</f>
        <v>#N/A</v>
      </c>
      <c r="V662">
        <v>0</v>
      </c>
      <c r="W662">
        <f>VLOOKUP(A662,'[1]EXPORT ARTICLES 03012022'!$A$1:$R$883,18,FALSE)</f>
        <v>0</v>
      </c>
      <c r="X662" s="45" t="e">
        <f>VLOOKUP(A662,'[1]PRIX D''ACHAT A JOUR'!$A$1:$G$477,7,FALSE)</f>
        <v>#N/A</v>
      </c>
      <c r="Y662" s="46">
        <v>0</v>
      </c>
      <c r="Z662" s="46"/>
      <c r="AB662" s="42" t="e">
        <f>VLOOKUP(A662,'[1]PRIX D''ACHAT A JOUR'!$A$1:$J$477,10,FALSE)</f>
        <v>#N/A</v>
      </c>
      <c r="AC662" s="48"/>
      <c r="AD662">
        <v>0</v>
      </c>
      <c r="AF662">
        <v>0</v>
      </c>
      <c r="AI662" t="s">
        <v>933</v>
      </c>
      <c r="AJ662" t="s">
        <v>934</v>
      </c>
      <c r="AM662" t="s">
        <v>935</v>
      </c>
      <c r="AN662" t="s">
        <v>936</v>
      </c>
      <c r="AP662">
        <v>0</v>
      </c>
      <c r="AQ662">
        <v>0</v>
      </c>
      <c r="AS662">
        <v>0</v>
      </c>
      <c r="AT662" s="47" t="e">
        <f>X662*BM662</f>
        <v>#N/A</v>
      </c>
      <c r="AU662" s="48" t="e">
        <f>AB662*BN662</f>
        <v>#N/A</v>
      </c>
      <c r="AV662" s="48"/>
      <c r="AW662" s="48"/>
      <c r="AX662">
        <v>2</v>
      </c>
      <c r="AY662">
        <v>0</v>
      </c>
      <c r="AZ662">
        <v>1</v>
      </c>
      <c r="BB662">
        <v>1</v>
      </c>
      <c r="BC662">
        <v>1</v>
      </c>
      <c r="BK662" s="43" t="e">
        <f t="shared" si="185"/>
        <v>#N/A</v>
      </c>
      <c r="BL662" s="9">
        <v>0</v>
      </c>
      <c r="BM662" s="45"/>
      <c r="BN662" s="48"/>
      <c r="BO662">
        <v>1</v>
      </c>
      <c r="BP662">
        <f>VLOOKUP(A662,'[1]Synthèse ventes 2021'!$A$1:$C$457,3,FALSE)</f>
        <v>95.68</v>
      </c>
      <c r="BQ662"/>
      <c r="BR662"/>
      <c r="BS662"/>
      <c r="BT662">
        <v>0</v>
      </c>
      <c r="CB662">
        <v>100</v>
      </c>
      <c r="CC662">
        <v>100</v>
      </c>
      <c r="CD662" t="s">
        <v>960</v>
      </c>
      <c r="CE662">
        <v>0</v>
      </c>
      <c r="CI662">
        <v>0</v>
      </c>
      <c r="CJ662">
        <v>0</v>
      </c>
      <c r="CM662">
        <v>0</v>
      </c>
      <c r="CO662">
        <v>0</v>
      </c>
      <c r="CP662">
        <v>0</v>
      </c>
      <c r="CQ662">
        <v>0</v>
      </c>
      <c r="CT662">
        <v>0</v>
      </c>
      <c r="CU662">
        <v>0</v>
      </c>
      <c r="CV662">
        <v>0</v>
      </c>
      <c r="CW662" t="e">
        <f>VLOOKUP(A662,'[1]NOUVEAUX TARIFS'!$A$1:$E$467,5,FALSE)</f>
        <v>#N/A</v>
      </c>
    </row>
    <row r="663" spans="1:101" hidden="1">
      <c r="A663" t="s">
        <v>973</v>
      </c>
      <c r="C663" t="e">
        <f>VLOOKUP(A663,'[1]PRIX D''ACHAT A JOUR'!$A$1:$C$477,3,FALSE)</f>
        <v>#N/A</v>
      </c>
      <c r="D663" t="s">
        <v>974</v>
      </c>
      <c r="E663">
        <v>7</v>
      </c>
      <c r="F663" t="s">
        <v>974</v>
      </c>
      <c r="M663" t="s">
        <v>943</v>
      </c>
      <c r="N663" t="s">
        <v>944</v>
      </c>
      <c r="O663" t="s">
        <v>945</v>
      </c>
      <c r="Q663">
        <v>1</v>
      </c>
      <c r="R663">
        <v>0</v>
      </c>
      <c r="S663" s="36" t="e">
        <f>VLOOKUP(N663,'[1]Stock définitif au 31122021'!$A$3:$G$422,5,FALSE)</f>
        <v>#N/A</v>
      </c>
      <c r="T663" s="36" t="e">
        <f>VLOOKUP(N663,'[1]Stock définitif au 31122021'!$A$3:$G$422,6,FALSE)</f>
        <v>#N/A</v>
      </c>
      <c r="U663" s="36" t="e">
        <f>VLOOKUP(N663,'[1]Stock définitif au 31122021'!$A$3:$G$422,3,FALSE)</f>
        <v>#N/A</v>
      </c>
      <c r="V663">
        <v>0</v>
      </c>
      <c r="W663">
        <f>VLOOKUP(A663,'[1]EXPORT ARTICLES 03012022'!$A$1:$R$883,18,FALSE)</f>
        <v>0</v>
      </c>
      <c r="X663" s="45" t="e">
        <f>VLOOKUP(A663,'[1]PRIX D''ACHAT A JOUR'!$A$1:$G$477,7,FALSE)</f>
        <v>#N/A</v>
      </c>
      <c r="Y663" s="46">
        <v>0</v>
      </c>
      <c r="Z663" s="46"/>
      <c r="AB663" s="42" t="e">
        <f>VLOOKUP(A663,'[1]PRIX D''ACHAT A JOUR'!$A$1:$J$477,10,FALSE)</f>
        <v>#N/A</v>
      </c>
      <c r="AC663" s="48"/>
      <c r="AD663">
        <v>0</v>
      </c>
      <c r="AE663" t="s">
        <v>932</v>
      </c>
      <c r="AF663">
        <v>0</v>
      </c>
      <c r="AI663" t="s">
        <v>933</v>
      </c>
      <c r="AJ663" t="s">
        <v>934</v>
      </c>
      <c r="AM663">
        <v>1</v>
      </c>
      <c r="AN663" t="s">
        <v>2965</v>
      </c>
      <c r="AP663">
        <v>0</v>
      </c>
      <c r="AQ663">
        <v>0</v>
      </c>
      <c r="AS663">
        <v>0</v>
      </c>
      <c r="AT663" s="47" t="e">
        <f>X663*BM663</f>
        <v>#N/A</v>
      </c>
      <c r="AU663" s="48" t="e">
        <f>AB663*BN663</f>
        <v>#N/A</v>
      </c>
      <c r="AV663" s="48"/>
      <c r="AW663" s="48"/>
      <c r="AX663">
        <v>2</v>
      </c>
      <c r="AY663">
        <v>0</v>
      </c>
      <c r="BB663">
        <v>1</v>
      </c>
      <c r="BC663">
        <v>1</v>
      </c>
      <c r="BK663" s="43" t="e">
        <f t="shared" si="185"/>
        <v>#N/A</v>
      </c>
      <c r="BL663" s="9">
        <v>0</v>
      </c>
      <c r="BM663" s="45"/>
      <c r="BN663" s="48"/>
      <c r="BO663">
        <v>1</v>
      </c>
      <c r="BP663">
        <f>VLOOKUP(A663,'[1]Synthèse ventes 2021'!$A$1:$C$457,3,FALSE)</f>
        <v>625</v>
      </c>
      <c r="BQ663"/>
      <c r="BR663"/>
      <c r="BS663"/>
      <c r="BT663">
        <v>0</v>
      </c>
      <c r="CB663">
        <v>100</v>
      </c>
      <c r="CC663">
        <v>100</v>
      </c>
      <c r="CD663" t="s">
        <v>960</v>
      </c>
      <c r="CE663">
        <v>0</v>
      </c>
      <c r="CI663">
        <v>0</v>
      </c>
      <c r="CJ663">
        <v>0</v>
      </c>
      <c r="CM663">
        <v>0</v>
      </c>
      <c r="CO663">
        <v>0</v>
      </c>
      <c r="CP663">
        <v>0</v>
      </c>
      <c r="CQ663">
        <v>0</v>
      </c>
      <c r="CT663">
        <v>0</v>
      </c>
      <c r="CU663">
        <v>0</v>
      </c>
      <c r="CV663">
        <v>0</v>
      </c>
      <c r="CW663" t="e">
        <f>VLOOKUP(A663,'[1]NOUVEAUX TARIFS'!$A$1:$E$467,5,FALSE)</f>
        <v>#N/A</v>
      </c>
    </row>
    <row r="664" spans="1:101">
      <c r="A664" t="s">
        <v>213</v>
      </c>
      <c r="C664" t="e">
        <f>VLOOKUP(A664,'[1]PRIX D''ACHAT A JOUR'!$A$1:$C$477,3,FALSE)</f>
        <v>#N/A</v>
      </c>
      <c r="D664" t="s">
        <v>2080</v>
      </c>
      <c r="E664">
        <v>3</v>
      </c>
      <c r="F664" t="s">
        <v>1002</v>
      </c>
      <c r="G664">
        <v>7</v>
      </c>
      <c r="H664" t="s">
        <v>1002</v>
      </c>
      <c r="K664">
        <v>1</v>
      </c>
      <c r="L664" t="s">
        <v>1036</v>
      </c>
      <c r="M664" t="s">
        <v>943</v>
      </c>
      <c r="N664" t="s">
        <v>944</v>
      </c>
      <c r="O664" t="s">
        <v>945</v>
      </c>
      <c r="Q664">
        <v>1</v>
      </c>
      <c r="R664">
        <v>0</v>
      </c>
      <c r="S664" s="36" t="e">
        <f>VLOOKUP(N664,'[1]Stock définitif au 31122021'!$A$3:$G$422,5,FALSE)</f>
        <v>#N/A</v>
      </c>
      <c r="T664" s="36" t="e">
        <f>VLOOKUP(N664,'[1]Stock définitif au 31122021'!$A$3:$G$422,6,FALSE)</f>
        <v>#N/A</v>
      </c>
      <c r="U664" s="36" t="e">
        <f>VLOOKUP(N664,'[1]Stock définitif au 31122021'!$A$3:$G$422,3,FALSE)</f>
        <v>#N/A</v>
      </c>
      <c r="V664">
        <v>0</v>
      </c>
      <c r="W664">
        <f>VLOOKUP(A664,'[1]EXPORT ARTICLES 03012022'!$A$1:$R$883,18,FALSE)</f>
        <v>0</v>
      </c>
      <c r="X664" s="45">
        <f>VLOOKUP(A664,'[1]NOMENCLATURE 2801'!$B$1:$P$3420,14,FALSE)</f>
        <v>735.7</v>
      </c>
      <c r="Y664" s="46">
        <v>0</v>
      </c>
      <c r="Z664" s="46"/>
      <c r="AB664" s="42">
        <f>VLOOKUP(A664,'[1]NOMENCLATURE 2801'!$B$1:$P$3420,15,FALSE)</f>
        <v>735.7</v>
      </c>
      <c r="AC664" s="42" t="s">
        <v>2917</v>
      </c>
      <c r="AD664">
        <v>0</v>
      </c>
      <c r="AE664" t="s">
        <v>932</v>
      </c>
      <c r="AF664">
        <v>0</v>
      </c>
      <c r="AI664" t="s">
        <v>933</v>
      </c>
      <c r="AJ664" t="s">
        <v>934</v>
      </c>
      <c r="AM664" t="s">
        <v>935</v>
      </c>
      <c r="AN664" t="s">
        <v>936</v>
      </c>
      <c r="AP664">
        <v>0</v>
      </c>
      <c r="AQ664">
        <v>0</v>
      </c>
      <c r="AS664" s="34">
        <v>1034.57</v>
      </c>
      <c r="AT664" s="47">
        <f>VLOOKUP(A664,'[1]NOMENCLATURE 2801'!$B$1:$V$3418,20,FALSE)</f>
        <v>1103.55</v>
      </c>
      <c r="AU664" s="48">
        <f>VLOOKUP(A664,'[1]NOMENCLATURE 2801'!$B$1:$V$3418,21,FALSE)</f>
        <v>1103.55</v>
      </c>
      <c r="AV664" s="48"/>
      <c r="AW664" s="48"/>
      <c r="AX664">
        <v>2</v>
      </c>
      <c r="AY664">
        <v>0</v>
      </c>
      <c r="AZ664">
        <v>1</v>
      </c>
      <c r="BB664">
        <v>1</v>
      </c>
      <c r="BC664">
        <v>1</v>
      </c>
      <c r="BD664">
        <v>1</v>
      </c>
      <c r="BE664">
        <v>1</v>
      </c>
      <c r="BF664">
        <v>1</v>
      </c>
      <c r="BK664" s="43">
        <f t="shared" si="185"/>
        <v>6.6675043737978112E-2</v>
      </c>
      <c r="BL664"/>
      <c r="BM664" s="45">
        <f>AT664/X664</f>
        <v>1.4999999999999998</v>
      </c>
      <c r="BN664" s="48">
        <f>AU664/AB664</f>
        <v>1.4999999999999998</v>
      </c>
      <c r="BO664">
        <v>1</v>
      </c>
      <c r="BP664"/>
      <c r="BQ664" t="str">
        <f t="shared" ref="BQ664:BQ727" si="186">IF(BP664="","",BP664*AB664*1.18)</f>
        <v/>
      </c>
      <c r="BR664" t="str">
        <f t="shared" ref="BR664:BR727" si="187">IF(BP664="","",BP664*AU664*1.18)</f>
        <v/>
      </c>
      <c r="BS664" t="str">
        <f t="shared" ref="BS664:BS727" si="188">IF(BP664="","",BR664-BQ664)</f>
        <v/>
      </c>
      <c r="BT664" s="34">
        <v>1241.48</v>
      </c>
      <c r="BV664">
        <v>1</v>
      </c>
      <c r="CB664">
        <v>100</v>
      </c>
      <c r="CC664">
        <v>100</v>
      </c>
      <c r="CD664" t="s">
        <v>946</v>
      </c>
      <c r="CE664">
        <v>0</v>
      </c>
      <c r="CI664">
        <v>0</v>
      </c>
      <c r="CJ664">
        <v>0</v>
      </c>
      <c r="CM664">
        <v>0</v>
      </c>
      <c r="CO664">
        <v>0</v>
      </c>
      <c r="CP664">
        <v>0</v>
      </c>
      <c r="CQ664">
        <v>0</v>
      </c>
      <c r="CT664">
        <v>0</v>
      </c>
      <c r="CU664">
        <v>0</v>
      </c>
      <c r="CV664">
        <v>0</v>
      </c>
      <c r="CW664">
        <f>VLOOKUP(A664,'[1]NOUVEAUX TARIFS'!$A$1:$E$467,5,FALSE)</f>
        <v>1103.55</v>
      </c>
    </row>
    <row r="665" spans="1:101" hidden="1">
      <c r="A665" t="s">
        <v>2218</v>
      </c>
      <c r="C665" t="str">
        <f>VLOOKUP(A665,'[1]PRIX D''ACHAT A JOUR'!$A$1:$C$477,3,FALSE)</f>
        <v>AN</v>
      </c>
      <c r="D665" t="s">
        <v>2219</v>
      </c>
      <c r="E665">
        <v>12</v>
      </c>
      <c r="F665" t="s">
        <v>1207</v>
      </c>
      <c r="G665">
        <v>3</v>
      </c>
      <c r="H665" t="s">
        <v>1618</v>
      </c>
      <c r="M665" t="s">
        <v>2155</v>
      </c>
      <c r="N665" t="s">
        <v>2220</v>
      </c>
      <c r="O665" t="s">
        <v>2219</v>
      </c>
      <c r="Q665">
        <v>1</v>
      </c>
      <c r="R665">
        <v>1</v>
      </c>
      <c r="S665" s="36" t="e">
        <f>VLOOKUP(N665,'[1]Stock définitif au 31122021'!$A$3:$G$422,5,FALSE)</f>
        <v>#N/A</v>
      </c>
      <c r="T665" s="36" t="e">
        <f>VLOOKUP(N665,'[1]Stock définitif au 31122021'!$A$3:$G$422,6,FALSE)</f>
        <v>#N/A</v>
      </c>
      <c r="U665" s="36" t="e">
        <f>VLOOKUP(N665,'[1]Stock définitif au 31122021'!$A$3:$G$422,3,FALSE)</f>
        <v>#N/A</v>
      </c>
      <c r="V665">
        <v>3.15</v>
      </c>
      <c r="W665">
        <f>VLOOKUP(A665,'[1]EXPORT ARTICLES 03012022'!$A$1:$R$883,18,FALSE)</f>
        <v>3.15</v>
      </c>
      <c r="X665" s="45">
        <f>VLOOKUP(A665,'[1]PRIX D''ACHAT A JOUR'!$A$1:$G$477,7,FALSE)</f>
        <v>3.5122499999999999</v>
      </c>
      <c r="Y665" s="46"/>
      <c r="Z665" s="46"/>
      <c r="AB665" s="41">
        <f>X665</f>
        <v>3.5122499999999999</v>
      </c>
      <c r="AC665" s="42" t="s">
        <v>2917</v>
      </c>
      <c r="AD665">
        <v>3.15</v>
      </c>
      <c r="AE665" t="s">
        <v>932</v>
      </c>
      <c r="AF665">
        <v>0</v>
      </c>
      <c r="AI665" t="s">
        <v>933</v>
      </c>
      <c r="AJ665" t="s">
        <v>934</v>
      </c>
      <c r="AM665" t="s">
        <v>935</v>
      </c>
      <c r="AN665" t="s">
        <v>936</v>
      </c>
      <c r="AP665">
        <v>0</v>
      </c>
      <c r="AQ665">
        <v>0</v>
      </c>
      <c r="AS665">
        <v>4.71</v>
      </c>
      <c r="AT665" s="47">
        <f t="shared" ref="AT665:AT674" si="189">X665*BM665</f>
        <v>5.2683749999999998</v>
      </c>
      <c r="AU665" s="48">
        <f t="shared" ref="AU665:AU674" si="190">AB665*BN665</f>
        <v>5.2683749999999998</v>
      </c>
      <c r="AV665" s="48"/>
      <c r="AW665" s="48"/>
      <c r="AX665">
        <v>2</v>
      </c>
      <c r="AY665">
        <v>0</v>
      </c>
      <c r="BK665" s="43">
        <f t="shared" si="185"/>
        <v>0.11855095541401271</v>
      </c>
      <c r="BL665" s="9">
        <f>AS665/V665</f>
        <v>1.4952380952380953</v>
      </c>
      <c r="BM665" s="45">
        <v>1.5</v>
      </c>
      <c r="BN665" s="48">
        <v>1.5</v>
      </c>
      <c r="BO665"/>
      <c r="BP665"/>
      <c r="BQ665" t="str">
        <f t="shared" si="186"/>
        <v/>
      </c>
      <c r="BR665" t="str">
        <f t="shared" si="187"/>
        <v/>
      </c>
      <c r="BS665" t="str">
        <f t="shared" si="188"/>
        <v/>
      </c>
      <c r="BT665">
        <v>5.65</v>
      </c>
      <c r="CB665">
        <v>100</v>
      </c>
      <c r="CC665">
        <v>100</v>
      </c>
      <c r="CD665" t="s">
        <v>951</v>
      </c>
      <c r="CE665">
        <v>0</v>
      </c>
      <c r="CI665">
        <v>0</v>
      </c>
      <c r="CJ665">
        <v>0</v>
      </c>
      <c r="CM665">
        <v>0</v>
      </c>
      <c r="CO665">
        <v>0</v>
      </c>
      <c r="CP665">
        <v>0</v>
      </c>
      <c r="CQ665">
        <v>0</v>
      </c>
      <c r="CT665">
        <v>0</v>
      </c>
      <c r="CU665">
        <v>0</v>
      </c>
      <c r="CV665">
        <v>0</v>
      </c>
      <c r="CW665" t="e">
        <f>VLOOKUP(A665,'[1]NOUVEAUX TARIFS'!$A$1:$E$467,5,FALSE)</f>
        <v>#N/A</v>
      </c>
    </row>
    <row r="666" spans="1:101" hidden="1">
      <c r="A666" t="s">
        <v>2221</v>
      </c>
      <c r="C666" t="str">
        <f>VLOOKUP(A666,'[1]PRIX D''ACHAT A JOUR'!$A$1:$C$477,3,FALSE)</f>
        <v>AN</v>
      </c>
      <c r="D666" t="s">
        <v>2222</v>
      </c>
      <c r="E666">
        <v>12</v>
      </c>
      <c r="F666" t="s">
        <v>1207</v>
      </c>
      <c r="G666">
        <v>3</v>
      </c>
      <c r="H666" t="s">
        <v>1618</v>
      </c>
      <c r="M666" t="s">
        <v>2155</v>
      </c>
      <c r="N666" t="s">
        <v>2223</v>
      </c>
      <c r="O666" t="s">
        <v>2222</v>
      </c>
      <c r="Q666">
        <v>1</v>
      </c>
      <c r="R666">
        <v>1</v>
      </c>
      <c r="S666" s="36" t="e">
        <f>VLOOKUP(N666,'[1]Stock définitif au 31122021'!$A$3:$G$422,5,FALSE)</f>
        <v>#N/A</v>
      </c>
      <c r="T666" s="36" t="e">
        <f>VLOOKUP(N666,'[1]Stock définitif au 31122021'!$A$3:$G$422,6,FALSE)</f>
        <v>#N/A</v>
      </c>
      <c r="U666" s="36" t="e">
        <f>VLOOKUP(N666,'[1]Stock définitif au 31122021'!$A$3:$G$422,3,FALSE)</f>
        <v>#N/A</v>
      </c>
      <c r="V666">
        <v>3.17</v>
      </c>
      <c r="W666">
        <f>VLOOKUP(A666,'[1]EXPORT ARTICLES 03012022'!$A$1:$R$883,18,FALSE)</f>
        <v>3.17</v>
      </c>
      <c r="X666" s="45">
        <f>VLOOKUP(A666,'[1]PRIX D''ACHAT A JOUR'!$A$1:$G$477,7,FALSE)</f>
        <v>3.5345499999999999</v>
      </c>
      <c r="Y666" s="46"/>
      <c r="Z666" s="46"/>
      <c r="AB666" s="41">
        <f>X666</f>
        <v>3.5345499999999999</v>
      </c>
      <c r="AC666" s="42" t="s">
        <v>2917</v>
      </c>
      <c r="AD666">
        <v>3.17</v>
      </c>
      <c r="AE666" t="s">
        <v>932</v>
      </c>
      <c r="AF666">
        <v>0</v>
      </c>
      <c r="AI666" t="s">
        <v>933</v>
      </c>
      <c r="AJ666" t="s">
        <v>934</v>
      </c>
      <c r="AM666" t="s">
        <v>935</v>
      </c>
      <c r="AN666" t="s">
        <v>936</v>
      </c>
      <c r="AP666">
        <v>0</v>
      </c>
      <c r="AQ666">
        <v>0</v>
      </c>
      <c r="AS666">
        <v>4.76</v>
      </c>
      <c r="AT666" s="47">
        <f t="shared" si="189"/>
        <v>5.301825</v>
      </c>
      <c r="AU666" s="48">
        <f t="shared" si="190"/>
        <v>5.301825</v>
      </c>
      <c r="AV666" s="48"/>
      <c r="AW666" s="48"/>
      <c r="AX666">
        <v>2</v>
      </c>
      <c r="AY666">
        <v>0</v>
      </c>
      <c r="BK666" s="43">
        <f t="shared" si="185"/>
        <v>0.11382878151260509</v>
      </c>
      <c r="BL666" s="9">
        <f>AS666/V666</f>
        <v>1.501577287066246</v>
      </c>
      <c r="BM666" s="45">
        <v>1.5</v>
      </c>
      <c r="BN666" s="48">
        <v>1.5</v>
      </c>
      <c r="BO666"/>
      <c r="BP666"/>
      <c r="BQ666" t="str">
        <f t="shared" si="186"/>
        <v/>
      </c>
      <c r="BR666" t="str">
        <f t="shared" si="187"/>
        <v/>
      </c>
      <c r="BS666" t="str">
        <f t="shared" si="188"/>
        <v/>
      </c>
      <c r="BT666">
        <v>5.71</v>
      </c>
      <c r="CB666">
        <v>100</v>
      </c>
      <c r="CC666">
        <v>100</v>
      </c>
      <c r="CD666" t="s">
        <v>951</v>
      </c>
      <c r="CE666">
        <v>0</v>
      </c>
      <c r="CI666">
        <v>0</v>
      </c>
      <c r="CJ666">
        <v>0</v>
      </c>
      <c r="CM666">
        <v>0</v>
      </c>
      <c r="CO666">
        <v>0</v>
      </c>
      <c r="CP666">
        <v>0</v>
      </c>
      <c r="CQ666">
        <v>0</v>
      </c>
      <c r="CT666">
        <v>0</v>
      </c>
      <c r="CU666">
        <v>0</v>
      </c>
      <c r="CV666">
        <v>0</v>
      </c>
      <c r="CW666" t="e">
        <f>VLOOKUP(A666,'[1]NOUVEAUX TARIFS'!$A$1:$E$467,5,FALSE)</f>
        <v>#N/A</v>
      </c>
    </row>
    <row r="667" spans="1:101" hidden="1">
      <c r="A667" t="s">
        <v>2414</v>
      </c>
      <c r="C667" t="e">
        <f>VLOOKUP(A667,'[1]PRIX D''ACHAT A JOUR'!$A$1:$C$477,3,FALSE)</f>
        <v>#N/A</v>
      </c>
      <c r="D667" t="s">
        <v>2415</v>
      </c>
      <c r="E667">
        <v>12</v>
      </c>
      <c r="F667" t="s">
        <v>1207</v>
      </c>
      <c r="G667">
        <v>3</v>
      </c>
      <c r="H667" t="s">
        <v>1618</v>
      </c>
      <c r="M667" t="s">
        <v>2155</v>
      </c>
      <c r="N667" t="s">
        <v>2414</v>
      </c>
      <c r="O667" t="s">
        <v>2415</v>
      </c>
      <c r="Q667">
        <v>1</v>
      </c>
      <c r="R667">
        <v>1</v>
      </c>
      <c r="S667" s="36" t="e">
        <f>VLOOKUP(N667,'[1]Stock définitif au 31122021'!$A$3:$G$422,5,FALSE)</f>
        <v>#N/A</v>
      </c>
      <c r="T667" s="36" t="e">
        <f>VLOOKUP(N667,'[1]Stock définitif au 31122021'!$A$3:$G$422,6,FALSE)</f>
        <v>#N/A</v>
      </c>
      <c r="U667" s="36" t="e">
        <f>VLOOKUP(N667,'[1]Stock définitif au 31122021'!$A$3:$G$422,3,FALSE)</f>
        <v>#N/A</v>
      </c>
      <c r="V667">
        <v>0</v>
      </c>
      <c r="W667">
        <f>VLOOKUP(A667,'[1]EXPORT ARTICLES 03012022'!$A$1:$R$883,18,FALSE)</f>
        <v>0</v>
      </c>
      <c r="X667" s="45" t="e">
        <f>VLOOKUP(A667,'[1]PRIX D''ACHAT A JOUR'!$A$1:$G$477,7,FALSE)</f>
        <v>#N/A</v>
      </c>
      <c r="Y667" s="46">
        <v>0</v>
      </c>
      <c r="Z667" s="46"/>
      <c r="AB667" s="42" t="e">
        <f>VLOOKUP(A667,'[1]PRIX D''ACHAT A JOUR'!$A$1:$J$477,10,FALSE)</f>
        <v>#N/A</v>
      </c>
      <c r="AC667" s="48"/>
      <c r="AD667">
        <v>0</v>
      </c>
      <c r="AE667" t="s">
        <v>932</v>
      </c>
      <c r="AF667">
        <v>0</v>
      </c>
      <c r="AI667" t="s">
        <v>933</v>
      </c>
      <c r="AJ667" t="s">
        <v>934</v>
      </c>
      <c r="AM667" t="s">
        <v>935</v>
      </c>
      <c r="AN667" t="s">
        <v>936</v>
      </c>
      <c r="AP667">
        <v>0</v>
      </c>
      <c r="AQ667">
        <v>0</v>
      </c>
      <c r="AS667">
        <v>4.71</v>
      </c>
      <c r="AT667" s="47" t="e">
        <f t="shared" si="189"/>
        <v>#N/A</v>
      </c>
      <c r="AU667" s="48" t="e">
        <f t="shared" si="190"/>
        <v>#N/A</v>
      </c>
      <c r="AV667" s="48"/>
      <c r="AW667" s="48"/>
      <c r="AX667">
        <v>2</v>
      </c>
      <c r="AY667">
        <v>0</v>
      </c>
      <c r="BK667" s="43" t="e">
        <f t="shared" si="185"/>
        <v>#N/A</v>
      </c>
      <c r="BL667" s="9">
        <v>0</v>
      </c>
      <c r="BM667" s="45"/>
      <c r="BN667" s="48"/>
      <c r="BO667"/>
      <c r="BP667"/>
      <c r="BQ667" t="str">
        <f t="shared" si="186"/>
        <v/>
      </c>
      <c r="BR667" t="str">
        <f t="shared" si="187"/>
        <v/>
      </c>
      <c r="BS667" t="str">
        <f t="shared" si="188"/>
        <v/>
      </c>
      <c r="BT667">
        <v>5.65</v>
      </c>
      <c r="CB667">
        <v>100</v>
      </c>
      <c r="CC667">
        <v>100</v>
      </c>
      <c r="CD667" t="s">
        <v>960</v>
      </c>
      <c r="CE667">
        <v>0</v>
      </c>
      <c r="CI667">
        <v>0</v>
      </c>
      <c r="CJ667">
        <v>0</v>
      </c>
      <c r="CM667">
        <v>0</v>
      </c>
      <c r="CO667">
        <v>0</v>
      </c>
      <c r="CP667">
        <v>0</v>
      </c>
      <c r="CQ667">
        <v>0</v>
      </c>
      <c r="CT667">
        <v>0</v>
      </c>
      <c r="CU667">
        <v>0</v>
      </c>
      <c r="CV667">
        <v>0</v>
      </c>
      <c r="CW667" t="e">
        <f>VLOOKUP(A667,'[1]NOUVEAUX TARIFS'!$A$1:$E$467,5,FALSE)</f>
        <v>#N/A</v>
      </c>
    </row>
    <row r="668" spans="1:101" hidden="1">
      <c r="A668" t="s">
        <v>2224</v>
      </c>
      <c r="C668" t="str">
        <f>VLOOKUP(A668,'[1]PRIX D''ACHAT A JOUR'!$A$1:$C$477,3,FALSE)</f>
        <v>AN</v>
      </c>
      <c r="D668" t="s">
        <v>2225</v>
      </c>
      <c r="E668">
        <v>12</v>
      </c>
      <c r="F668" t="s">
        <v>1207</v>
      </c>
      <c r="G668">
        <v>3</v>
      </c>
      <c r="H668" t="s">
        <v>1618</v>
      </c>
      <c r="M668" t="s">
        <v>2155</v>
      </c>
      <c r="N668" t="s">
        <v>2226</v>
      </c>
      <c r="O668" t="s">
        <v>2225</v>
      </c>
      <c r="Q668">
        <v>1</v>
      </c>
      <c r="R668">
        <v>1</v>
      </c>
      <c r="S668" s="36" t="e">
        <f>VLOOKUP(N668,'[1]Stock définitif au 31122021'!$A$3:$G$422,5,FALSE)</f>
        <v>#N/A</v>
      </c>
      <c r="T668" s="36" t="e">
        <f>VLOOKUP(N668,'[1]Stock définitif au 31122021'!$A$3:$G$422,6,FALSE)</f>
        <v>#N/A</v>
      </c>
      <c r="U668" s="36" t="e">
        <f>VLOOKUP(N668,'[1]Stock définitif au 31122021'!$A$3:$G$422,3,FALSE)</f>
        <v>#N/A</v>
      </c>
      <c r="V668">
        <v>4.1900000000000004</v>
      </c>
      <c r="W668">
        <f>VLOOKUP(A668,'[1]EXPORT ARTICLES 03012022'!$A$1:$R$883,18,FALSE)</f>
        <v>4.1900000000000004</v>
      </c>
      <c r="X668" s="45">
        <f>VLOOKUP(A668,'[1]PRIX D''ACHAT A JOUR'!$A$1:$G$477,7,FALSE)</f>
        <v>4.6718500000000001</v>
      </c>
      <c r="Y668" s="46"/>
      <c r="Z668" s="46"/>
      <c r="AB668" s="41">
        <f t="shared" ref="AB668:AB673" si="191">X668</f>
        <v>4.6718500000000001</v>
      </c>
      <c r="AC668" s="42" t="s">
        <v>2917</v>
      </c>
      <c r="AD668">
        <v>4.1900000000000004</v>
      </c>
      <c r="AE668" t="s">
        <v>932</v>
      </c>
      <c r="AF668">
        <v>0</v>
      </c>
      <c r="AI668" t="s">
        <v>933</v>
      </c>
      <c r="AJ668" t="s">
        <v>934</v>
      </c>
      <c r="AM668" t="s">
        <v>935</v>
      </c>
      <c r="AN668" t="s">
        <v>936</v>
      </c>
      <c r="AP668">
        <v>0</v>
      </c>
      <c r="AQ668">
        <v>0</v>
      </c>
      <c r="AS668">
        <v>6.29</v>
      </c>
      <c r="AT668" s="47">
        <f t="shared" si="189"/>
        <v>7.0077750000000005</v>
      </c>
      <c r="AU668" s="48">
        <f t="shared" si="190"/>
        <v>7.0077750000000005</v>
      </c>
      <c r="AV668" s="48"/>
      <c r="AW668" s="48"/>
      <c r="AX668">
        <v>2</v>
      </c>
      <c r="AY668">
        <v>0</v>
      </c>
      <c r="BK668" s="43">
        <f t="shared" si="185"/>
        <v>0.11411367249602551</v>
      </c>
      <c r="BL668" s="9">
        <f t="shared" ref="BL668:BL673" si="192">AS668/V668</f>
        <v>1.5011933174224343</v>
      </c>
      <c r="BM668" s="45">
        <v>1.5</v>
      </c>
      <c r="BN668" s="48">
        <v>1.5</v>
      </c>
      <c r="BO668"/>
      <c r="BP668"/>
      <c r="BQ668" t="str">
        <f t="shared" si="186"/>
        <v/>
      </c>
      <c r="BR668" t="str">
        <f t="shared" si="187"/>
        <v/>
      </c>
      <c r="BS668" t="str">
        <f t="shared" si="188"/>
        <v/>
      </c>
      <c r="BT668">
        <v>7.55</v>
      </c>
      <c r="CB668">
        <v>100</v>
      </c>
      <c r="CC668">
        <v>100</v>
      </c>
      <c r="CD668" t="s">
        <v>951</v>
      </c>
      <c r="CE668">
        <v>0</v>
      </c>
      <c r="CI668">
        <v>0</v>
      </c>
      <c r="CJ668">
        <v>0</v>
      </c>
      <c r="CM668">
        <v>0</v>
      </c>
      <c r="CO668">
        <v>0</v>
      </c>
      <c r="CP668">
        <v>0</v>
      </c>
      <c r="CQ668">
        <v>0</v>
      </c>
      <c r="CT668">
        <v>0</v>
      </c>
      <c r="CU668">
        <v>0</v>
      </c>
      <c r="CV668">
        <v>0</v>
      </c>
      <c r="CW668" t="e">
        <f>VLOOKUP(A668,'[1]NOUVEAUX TARIFS'!$A$1:$E$467,5,FALSE)</f>
        <v>#N/A</v>
      </c>
    </row>
    <row r="669" spans="1:101" hidden="1">
      <c r="A669" t="s">
        <v>2227</v>
      </c>
      <c r="C669" t="str">
        <f>VLOOKUP(A669,'[1]PRIX D''ACHAT A JOUR'!$A$1:$C$477,3,FALSE)</f>
        <v>AN</v>
      </c>
      <c r="D669" t="s">
        <v>2228</v>
      </c>
      <c r="E669">
        <v>12</v>
      </c>
      <c r="F669" t="s">
        <v>1207</v>
      </c>
      <c r="G669">
        <v>3</v>
      </c>
      <c r="H669" t="s">
        <v>1618</v>
      </c>
      <c r="M669" t="s">
        <v>2155</v>
      </c>
      <c r="N669" t="s">
        <v>2229</v>
      </c>
      <c r="O669" t="s">
        <v>2228</v>
      </c>
      <c r="Q669">
        <v>1</v>
      </c>
      <c r="R669">
        <v>1</v>
      </c>
      <c r="S669" s="36" t="e">
        <f>VLOOKUP(N669,'[1]Stock définitif au 31122021'!$A$3:$G$422,5,FALSE)</f>
        <v>#N/A</v>
      </c>
      <c r="T669" s="36" t="e">
        <f>VLOOKUP(N669,'[1]Stock définitif au 31122021'!$A$3:$G$422,6,FALSE)</f>
        <v>#N/A</v>
      </c>
      <c r="U669" s="36" t="e">
        <f>VLOOKUP(N669,'[1]Stock définitif au 31122021'!$A$3:$G$422,3,FALSE)</f>
        <v>#N/A</v>
      </c>
      <c r="V669">
        <v>4.2300000000000004</v>
      </c>
      <c r="W669">
        <f>VLOOKUP(A669,'[1]EXPORT ARTICLES 03012022'!$A$1:$R$883,18,FALSE)</f>
        <v>4.2300000000000004</v>
      </c>
      <c r="X669" s="45">
        <f>VLOOKUP(A669,'[1]PRIX D''ACHAT A JOUR'!$A$1:$G$477,7,FALSE)</f>
        <v>4.71645</v>
      </c>
      <c r="Y669" s="46"/>
      <c r="Z669" s="46"/>
      <c r="AB669" s="41">
        <f t="shared" si="191"/>
        <v>4.71645</v>
      </c>
      <c r="AC669" s="42" t="s">
        <v>2917</v>
      </c>
      <c r="AD669">
        <v>4.2300000000000004</v>
      </c>
      <c r="AE669" t="s">
        <v>932</v>
      </c>
      <c r="AF669">
        <v>0</v>
      </c>
      <c r="AI669" t="s">
        <v>933</v>
      </c>
      <c r="AJ669" t="s">
        <v>934</v>
      </c>
      <c r="AM669" t="s">
        <v>935</v>
      </c>
      <c r="AN669" t="s">
        <v>936</v>
      </c>
      <c r="AP669">
        <v>0</v>
      </c>
      <c r="AQ669">
        <v>0</v>
      </c>
      <c r="AS669">
        <v>6.35</v>
      </c>
      <c r="AT669" s="47">
        <f t="shared" si="189"/>
        <v>7.074675</v>
      </c>
      <c r="AU669" s="48">
        <f t="shared" si="190"/>
        <v>7.074675</v>
      </c>
      <c r="AV669" s="48"/>
      <c r="AW669" s="48"/>
      <c r="AX669">
        <v>2</v>
      </c>
      <c r="AY669">
        <v>0</v>
      </c>
      <c r="BK669" s="43">
        <f t="shared" si="185"/>
        <v>0.11412204724409455</v>
      </c>
      <c r="BL669" s="9">
        <f t="shared" si="192"/>
        <v>1.5011820330969265</v>
      </c>
      <c r="BM669" s="45">
        <v>1.5</v>
      </c>
      <c r="BN669" s="48">
        <v>1.5</v>
      </c>
      <c r="BO669"/>
      <c r="BP669"/>
      <c r="BQ669" t="str">
        <f t="shared" si="186"/>
        <v/>
      </c>
      <c r="BR669" t="str">
        <f t="shared" si="187"/>
        <v/>
      </c>
      <c r="BS669" t="str">
        <f t="shared" si="188"/>
        <v/>
      </c>
      <c r="BT669">
        <v>7.62</v>
      </c>
      <c r="CB669">
        <v>100</v>
      </c>
      <c r="CC669">
        <v>100</v>
      </c>
      <c r="CD669" t="s">
        <v>951</v>
      </c>
      <c r="CE669">
        <v>0</v>
      </c>
      <c r="CI669">
        <v>0</v>
      </c>
      <c r="CJ669">
        <v>0</v>
      </c>
      <c r="CM669">
        <v>0</v>
      </c>
      <c r="CO669">
        <v>0</v>
      </c>
      <c r="CP669">
        <v>0</v>
      </c>
      <c r="CQ669">
        <v>0</v>
      </c>
      <c r="CT669">
        <v>0</v>
      </c>
      <c r="CU669">
        <v>0</v>
      </c>
      <c r="CV669">
        <v>0</v>
      </c>
      <c r="CW669" t="e">
        <f>VLOOKUP(A669,'[1]NOUVEAUX TARIFS'!$A$1:$E$467,5,FALSE)</f>
        <v>#N/A</v>
      </c>
    </row>
    <row r="670" spans="1:101" hidden="1">
      <c r="A670" t="s">
        <v>2230</v>
      </c>
      <c r="C670" t="str">
        <f>VLOOKUP(A670,'[1]PRIX D''ACHAT A JOUR'!$A$1:$C$477,3,FALSE)</f>
        <v>AN</v>
      </c>
      <c r="D670" t="s">
        <v>2231</v>
      </c>
      <c r="E670">
        <v>12</v>
      </c>
      <c r="F670" t="s">
        <v>1207</v>
      </c>
      <c r="G670">
        <v>3</v>
      </c>
      <c r="H670" t="s">
        <v>1618</v>
      </c>
      <c r="M670" t="s">
        <v>2155</v>
      </c>
      <c r="N670" t="s">
        <v>2232</v>
      </c>
      <c r="O670" t="s">
        <v>2231</v>
      </c>
      <c r="Q670">
        <v>1</v>
      </c>
      <c r="R670">
        <v>1</v>
      </c>
      <c r="S670" s="36" t="e">
        <f>VLOOKUP(N670,'[1]Stock définitif au 31122021'!$A$3:$G$422,5,FALSE)</f>
        <v>#N/A</v>
      </c>
      <c r="T670" s="36" t="e">
        <f>VLOOKUP(N670,'[1]Stock définitif au 31122021'!$A$3:$G$422,6,FALSE)</f>
        <v>#N/A</v>
      </c>
      <c r="U670" s="36" t="e">
        <f>VLOOKUP(N670,'[1]Stock définitif au 31122021'!$A$3:$G$422,3,FALSE)</f>
        <v>#N/A</v>
      </c>
      <c r="V670">
        <v>4.41</v>
      </c>
      <c r="W670">
        <f>VLOOKUP(A670,'[1]EXPORT ARTICLES 03012022'!$A$1:$R$883,18,FALSE)</f>
        <v>4.41</v>
      </c>
      <c r="X670" s="45">
        <f>VLOOKUP(A670,'[1]PRIX D''ACHAT A JOUR'!$A$1:$G$477,7,FALSE)</f>
        <v>4.9171500000000004</v>
      </c>
      <c r="Y670" s="46"/>
      <c r="Z670" s="46"/>
      <c r="AB670" s="41">
        <f t="shared" si="191"/>
        <v>4.9171500000000004</v>
      </c>
      <c r="AC670" s="42" t="s">
        <v>2917</v>
      </c>
      <c r="AD670">
        <v>4.41</v>
      </c>
      <c r="AE670" t="s">
        <v>932</v>
      </c>
      <c r="AF670">
        <v>0</v>
      </c>
      <c r="AI670" t="s">
        <v>933</v>
      </c>
      <c r="AJ670" t="s">
        <v>934</v>
      </c>
      <c r="AM670" t="s">
        <v>935</v>
      </c>
      <c r="AN670" t="s">
        <v>936</v>
      </c>
      <c r="AP670">
        <v>0</v>
      </c>
      <c r="AQ670">
        <v>0</v>
      </c>
      <c r="AS670">
        <v>6.62</v>
      </c>
      <c r="AT670" s="47">
        <f t="shared" si="189"/>
        <v>7.375725000000001</v>
      </c>
      <c r="AU670" s="48">
        <f t="shared" si="190"/>
        <v>7.375725000000001</v>
      </c>
      <c r="AV670" s="48"/>
      <c r="AW670" s="48"/>
      <c r="AX670">
        <v>2</v>
      </c>
      <c r="AY670">
        <v>0</v>
      </c>
      <c r="BK670" s="43">
        <f t="shared" si="185"/>
        <v>0.11415785498489439</v>
      </c>
      <c r="BL670" s="9">
        <f t="shared" si="192"/>
        <v>1.5011337868480725</v>
      </c>
      <c r="BM670" s="45">
        <v>1.5</v>
      </c>
      <c r="BN670" s="48">
        <v>1.5</v>
      </c>
      <c r="BO670"/>
      <c r="BP670"/>
      <c r="BQ670" t="str">
        <f t="shared" si="186"/>
        <v/>
      </c>
      <c r="BR670" t="str">
        <f t="shared" si="187"/>
        <v/>
      </c>
      <c r="BS670" t="str">
        <f t="shared" si="188"/>
        <v/>
      </c>
      <c r="BT670">
        <v>7.94</v>
      </c>
      <c r="CB670">
        <v>100</v>
      </c>
      <c r="CC670">
        <v>100</v>
      </c>
      <c r="CD670" t="s">
        <v>951</v>
      </c>
      <c r="CE670">
        <v>0</v>
      </c>
      <c r="CI670">
        <v>0</v>
      </c>
      <c r="CJ670">
        <v>0</v>
      </c>
      <c r="CM670">
        <v>0</v>
      </c>
      <c r="CO670">
        <v>0</v>
      </c>
      <c r="CP670">
        <v>0</v>
      </c>
      <c r="CQ670">
        <v>0</v>
      </c>
      <c r="CT670">
        <v>0</v>
      </c>
      <c r="CU670">
        <v>0</v>
      </c>
      <c r="CV670">
        <v>0</v>
      </c>
      <c r="CW670" t="e">
        <f>VLOOKUP(A670,'[1]NOUVEAUX TARIFS'!$A$1:$E$467,5,FALSE)</f>
        <v>#N/A</v>
      </c>
    </row>
    <row r="671" spans="1:101" hidden="1">
      <c r="A671" t="s">
        <v>2233</v>
      </c>
      <c r="C671" t="str">
        <f>VLOOKUP(A671,'[1]PRIX D''ACHAT A JOUR'!$A$1:$C$477,3,FALSE)</f>
        <v>AN</v>
      </c>
      <c r="D671" t="s">
        <v>2234</v>
      </c>
      <c r="E671">
        <v>12</v>
      </c>
      <c r="F671" t="s">
        <v>1207</v>
      </c>
      <c r="G671">
        <v>3</v>
      </c>
      <c r="H671" t="s">
        <v>1618</v>
      </c>
      <c r="M671" t="s">
        <v>2155</v>
      </c>
      <c r="N671" t="s">
        <v>2235</v>
      </c>
      <c r="O671" t="s">
        <v>2234</v>
      </c>
      <c r="Q671">
        <v>1</v>
      </c>
      <c r="R671">
        <v>1</v>
      </c>
      <c r="S671" s="36" t="e">
        <f>VLOOKUP(N671,'[1]Stock définitif au 31122021'!$A$3:$G$422,5,FALSE)</f>
        <v>#N/A</v>
      </c>
      <c r="T671" s="36" t="e">
        <f>VLOOKUP(N671,'[1]Stock définitif au 31122021'!$A$3:$G$422,6,FALSE)</f>
        <v>#N/A</v>
      </c>
      <c r="U671" s="36" t="e">
        <f>VLOOKUP(N671,'[1]Stock définitif au 31122021'!$A$3:$G$422,3,FALSE)</f>
        <v>#N/A</v>
      </c>
      <c r="V671">
        <v>4.6399999999999997</v>
      </c>
      <c r="W671">
        <f>VLOOKUP(A671,'[1]EXPORT ARTICLES 03012022'!$A$1:$R$883,18,FALSE)</f>
        <v>4.6399999999999997</v>
      </c>
      <c r="X671" s="45">
        <f>VLOOKUP(A671,'[1]PRIX D''ACHAT A JOUR'!$A$1:$G$477,7,FALSE)</f>
        <v>5.1735999999999995</v>
      </c>
      <c r="Y671" s="46"/>
      <c r="Z671" s="46"/>
      <c r="AB671" s="41">
        <f t="shared" si="191"/>
        <v>5.1735999999999995</v>
      </c>
      <c r="AC671" s="42" t="s">
        <v>2917</v>
      </c>
      <c r="AD671">
        <v>4.6399999999999997</v>
      </c>
      <c r="AE671" t="s">
        <v>932</v>
      </c>
      <c r="AF671">
        <v>0</v>
      </c>
      <c r="AI671" t="s">
        <v>933</v>
      </c>
      <c r="AJ671" t="s">
        <v>934</v>
      </c>
      <c r="AM671" t="s">
        <v>935</v>
      </c>
      <c r="AN671" t="s">
        <v>936</v>
      </c>
      <c r="AP671">
        <v>0</v>
      </c>
      <c r="AQ671">
        <v>0</v>
      </c>
      <c r="AS671">
        <v>6.96</v>
      </c>
      <c r="AT671" s="47">
        <f t="shared" si="189"/>
        <v>7.7603999999999989</v>
      </c>
      <c r="AU671" s="48">
        <f t="shared" si="190"/>
        <v>7.7603999999999989</v>
      </c>
      <c r="AV671" s="48"/>
      <c r="AW671" s="48"/>
      <c r="AX671">
        <v>2</v>
      </c>
      <c r="AY671">
        <v>0</v>
      </c>
      <c r="BK671" s="43">
        <f t="shared" si="185"/>
        <v>0.11499999999999984</v>
      </c>
      <c r="BL671" s="9">
        <f t="shared" si="192"/>
        <v>1.5</v>
      </c>
      <c r="BM671" s="45">
        <v>1.5</v>
      </c>
      <c r="BN671" s="48">
        <v>1.5</v>
      </c>
      <c r="BO671"/>
      <c r="BP671"/>
      <c r="BQ671" t="str">
        <f t="shared" si="186"/>
        <v/>
      </c>
      <c r="BR671" t="str">
        <f t="shared" si="187"/>
        <v/>
      </c>
      <c r="BS671" t="str">
        <f t="shared" si="188"/>
        <v/>
      </c>
      <c r="BT671">
        <v>8.35</v>
      </c>
      <c r="CB671">
        <v>100</v>
      </c>
      <c r="CC671">
        <v>100</v>
      </c>
      <c r="CD671" t="s">
        <v>951</v>
      </c>
      <c r="CE671">
        <v>0</v>
      </c>
      <c r="CI671">
        <v>0</v>
      </c>
      <c r="CJ671">
        <v>0</v>
      </c>
      <c r="CM671">
        <v>0</v>
      </c>
      <c r="CO671">
        <v>0</v>
      </c>
      <c r="CP671">
        <v>0</v>
      </c>
      <c r="CQ671">
        <v>0</v>
      </c>
      <c r="CT671">
        <v>0</v>
      </c>
      <c r="CU671">
        <v>0</v>
      </c>
      <c r="CV671">
        <v>0</v>
      </c>
      <c r="CW671" t="e">
        <f>VLOOKUP(A671,'[1]NOUVEAUX TARIFS'!$A$1:$E$467,5,FALSE)</f>
        <v>#N/A</v>
      </c>
    </row>
    <row r="672" spans="1:101" hidden="1">
      <c r="A672" t="s">
        <v>2236</v>
      </c>
      <c r="C672" t="str">
        <f>VLOOKUP(A672,'[1]PRIX D''ACHAT A JOUR'!$A$1:$C$477,3,FALSE)</f>
        <v>AN</v>
      </c>
      <c r="D672" t="s">
        <v>2237</v>
      </c>
      <c r="E672">
        <v>12</v>
      </c>
      <c r="F672" t="s">
        <v>1207</v>
      </c>
      <c r="G672">
        <v>3</v>
      </c>
      <c r="H672" t="s">
        <v>1618</v>
      </c>
      <c r="M672" t="s">
        <v>2155</v>
      </c>
      <c r="N672" t="s">
        <v>2238</v>
      </c>
      <c r="O672" t="s">
        <v>2237</v>
      </c>
      <c r="Q672">
        <v>1</v>
      </c>
      <c r="R672">
        <v>1</v>
      </c>
      <c r="S672" s="36" t="e">
        <f>VLOOKUP(N672,'[1]Stock définitif au 31122021'!$A$3:$G$422,5,FALSE)</f>
        <v>#N/A</v>
      </c>
      <c r="T672" s="36" t="e">
        <f>VLOOKUP(N672,'[1]Stock définitif au 31122021'!$A$3:$G$422,6,FALSE)</f>
        <v>#N/A</v>
      </c>
      <c r="U672" s="36" t="e">
        <f>VLOOKUP(N672,'[1]Stock définitif au 31122021'!$A$3:$G$422,3,FALSE)</f>
        <v>#N/A</v>
      </c>
      <c r="V672">
        <v>5.23</v>
      </c>
      <c r="W672">
        <f>VLOOKUP(A672,'[1]EXPORT ARTICLES 03012022'!$A$1:$R$883,18,FALSE)</f>
        <v>5.23</v>
      </c>
      <c r="X672" s="45">
        <f>VLOOKUP(A672,'[1]PRIX D''ACHAT A JOUR'!$A$1:$G$477,7,FALSE)</f>
        <v>5.8314500000000002</v>
      </c>
      <c r="Y672" s="46"/>
      <c r="Z672" s="46"/>
      <c r="AB672" s="41">
        <f t="shared" si="191"/>
        <v>5.8314500000000002</v>
      </c>
      <c r="AC672" s="42" t="s">
        <v>2917</v>
      </c>
      <c r="AD672">
        <v>5.23</v>
      </c>
      <c r="AE672" t="s">
        <v>932</v>
      </c>
      <c r="AF672">
        <v>0</v>
      </c>
      <c r="AI672" t="s">
        <v>933</v>
      </c>
      <c r="AJ672" t="s">
        <v>934</v>
      </c>
      <c r="AM672" t="s">
        <v>935</v>
      </c>
      <c r="AN672" t="s">
        <v>936</v>
      </c>
      <c r="AP672">
        <v>0</v>
      </c>
      <c r="AQ672">
        <v>0</v>
      </c>
      <c r="AS672">
        <v>7.85</v>
      </c>
      <c r="AT672" s="47">
        <f t="shared" si="189"/>
        <v>8.7471750000000004</v>
      </c>
      <c r="AU672" s="48">
        <f t="shared" si="190"/>
        <v>8.7471750000000004</v>
      </c>
      <c r="AV672" s="48"/>
      <c r="AW672" s="48"/>
      <c r="AX672">
        <v>2</v>
      </c>
      <c r="AY672">
        <v>0</v>
      </c>
      <c r="BK672" s="43">
        <f t="shared" si="185"/>
        <v>0.11428980891719755</v>
      </c>
      <c r="BL672" s="9">
        <f t="shared" si="192"/>
        <v>1.5009560229445504</v>
      </c>
      <c r="BM672" s="45">
        <v>1.5</v>
      </c>
      <c r="BN672" s="48">
        <v>1.5</v>
      </c>
      <c r="BO672"/>
      <c r="BP672"/>
      <c r="BQ672" t="str">
        <f t="shared" si="186"/>
        <v/>
      </c>
      <c r="BR672" t="str">
        <f t="shared" si="187"/>
        <v/>
      </c>
      <c r="BS672" t="str">
        <f t="shared" si="188"/>
        <v/>
      </c>
      <c r="BT672">
        <v>9.42</v>
      </c>
      <c r="CB672">
        <v>100</v>
      </c>
      <c r="CC672">
        <v>100</v>
      </c>
      <c r="CD672" t="s">
        <v>951</v>
      </c>
      <c r="CE672">
        <v>0</v>
      </c>
      <c r="CI672">
        <v>0</v>
      </c>
      <c r="CJ672">
        <v>0</v>
      </c>
      <c r="CM672">
        <v>0</v>
      </c>
      <c r="CO672">
        <v>0</v>
      </c>
      <c r="CP672">
        <v>0</v>
      </c>
      <c r="CQ672">
        <v>0</v>
      </c>
      <c r="CT672">
        <v>0</v>
      </c>
      <c r="CU672">
        <v>0</v>
      </c>
      <c r="CV672">
        <v>0</v>
      </c>
      <c r="CW672" t="e">
        <f>VLOOKUP(A672,'[1]NOUVEAUX TARIFS'!$A$1:$E$467,5,FALSE)</f>
        <v>#N/A</v>
      </c>
    </row>
    <row r="673" spans="1:101" hidden="1">
      <c r="A673" t="s">
        <v>2239</v>
      </c>
      <c r="C673" t="str">
        <f>VLOOKUP(A673,'[1]PRIX D''ACHAT A JOUR'!$A$1:$C$477,3,FALSE)</f>
        <v>AN</v>
      </c>
      <c r="D673" t="s">
        <v>2240</v>
      </c>
      <c r="E673">
        <v>12</v>
      </c>
      <c r="F673" t="s">
        <v>1207</v>
      </c>
      <c r="G673">
        <v>3</v>
      </c>
      <c r="H673" t="s">
        <v>1618</v>
      </c>
      <c r="M673" t="s">
        <v>2155</v>
      </c>
      <c r="N673" t="s">
        <v>2241</v>
      </c>
      <c r="O673" t="s">
        <v>2240</v>
      </c>
      <c r="Q673">
        <v>1</v>
      </c>
      <c r="R673">
        <v>1</v>
      </c>
      <c r="S673" s="36" t="e">
        <f>VLOOKUP(N673,'[1]Stock définitif au 31122021'!$A$3:$G$422,5,FALSE)</f>
        <v>#N/A</v>
      </c>
      <c r="T673" s="36" t="e">
        <f>VLOOKUP(N673,'[1]Stock définitif au 31122021'!$A$3:$G$422,6,FALSE)</f>
        <v>#N/A</v>
      </c>
      <c r="U673" s="36" t="e">
        <f>VLOOKUP(N673,'[1]Stock définitif au 31122021'!$A$3:$G$422,3,FALSE)</f>
        <v>#N/A</v>
      </c>
      <c r="V673">
        <v>5.28</v>
      </c>
      <c r="W673">
        <f>VLOOKUP(A673,'[1]EXPORT ARTICLES 03012022'!$A$1:$R$883,18,FALSE)</f>
        <v>5.28</v>
      </c>
      <c r="X673" s="45">
        <f>VLOOKUP(A673,'[1]PRIX D''ACHAT A JOUR'!$A$1:$G$477,7,FALSE)</f>
        <v>5.8872</v>
      </c>
      <c r="Y673" s="46"/>
      <c r="Z673" s="46"/>
      <c r="AB673" s="41">
        <f t="shared" si="191"/>
        <v>5.8872</v>
      </c>
      <c r="AC673" s="42" t="s">
        <v>2917</v>
      </c>
      <c r="AD673">
        <v>5.28</v>
      </c>
      <c r="AE673" t="s">
        <v>932</v>
      </c>
      <c r="AF673">
        <v>0</v>
      </c>
      <c r="AI673" t="s">
        <v>933</v>
      </c>
      <c r="AJ673" t="s">
        <v>934</v>
      </c>
      <c r="AM673" t="s">
        <v>935</v>
      </c>
      <c r="AN673" t="s">
        <v>936</v>
      </c>
      <c r="AP673">
        <v>0</v>
      </c>
      <c r="AQ673">
        <v>0</v>
      </c>
      <c r="AS673">
        <v>7.92</v>
      </c>
      <c r="AT673" s="47">
        <f t="shared" si="189"/>
        <v>8.8308</v>
      </c>
      <c r="AU673" s="48">
        <f t="shared" si="190"/>
        <v>8.8308</v>
      </c>
      <c r="AV673" s="48"/>
      <c r="AW673" s="48"/>
      <c r="AX673">
        <v>2</v>
      </c>
      <c r="AY673">
        <v>0</v>
      </c>
      <c r="BK673" s="43">
        <f t="shared" si="185"/>
        <v>0.115</v>
      </c>
      <c r="BL673" s="9">
        <f t="shared" si="192"/>
        <v>1.5</v>
      </c>
      <c r="BM673" s="45">
        <v>1.5</v>
      </c>
      <c r="BN673" s="48">
        <v>1.5</v>
      </c>
      <c r="BO673"/>
      <c r="BP673"/>
      <c r="BQ673" t="str">
        <f t="shared" si="186"/>
        <v/>
      </c>
      <c r="BR673" t="str">
        <f t="shared" si="187"/>
        <v/>
      </c>
      <c r="BS673" t="str">
        <f t="shared" si="188"/>
        <v/>
      </c>
      <c r="BT673">
        <v>9.5</v>
      </c>
      <c r="CB673">
        <v>100</v>
      </c>
      <c r="CC673">
        <v>100</v>
      </c>
      <c r="CD673" t="s">
        <v>951</v>
      </c>
      <c r="CE673">
        <v>0</v>
      </c>
      <c r="CI673">
        <v>0</v>
      </c>
      <c r="CJ673">
        <v>0</v>
      </c>
      <c r="CM673">
        <v>0</v>
      </c>
      <c r="CO673">
        <v>0</v>
      </c>
      <c r="CP673">
        <v>0</v>
      </c>
      <c r="CQ673">
        <v>0</v>
      </c>
      <c r="CT673">
        <v>0</v>
      </c>
      <c r="CU673">
        <v>0</v>
      </c>
      <c r="CV673">
        <v>0</v>
      </c>
      <c r="CW673" t="e">
        <f>VLOOKUP(A673,'[1]NOUVEAUX TARIFS'!$A$1:$E$467,5,FALSE)</f>
        <v>#N/A</v>
      </c>
    </row>
    <row r="674" spans="1:101" hidden="1">
      <c r="A674" t="s">
        <v>1324</v>
      </c>
      <c r="C674" t="e">
        <f>VLOOKUP(A674,'[1]PRIX D''ACHAT A JOUR'!$A$1:$C$477,3,FALSE)</f>
        <v>#N/A</v>
      </c>
      <c r="D674" t="s">
        <v>1325</v>
      </c>
      <c r="E674">
        <v>1</v>
      </c>
      <c r="F674" t="s">
        <v>975</v>
      </c>
      <c r="G674">
        <v>2</v>
      </c>
      <c r="H674" t="s">
        <v>975</v>
      </c>
      <c r="I674" t="s">
        <v>1057</v>
      </c>
      <c r="J674" t="s">
        <v>1058</v>
      </c>
      <c r="K674">
        <v>1</v>
      </c>
      <c r="L674" t="s">
        <v>1108</v>
      </c>
      <c r="M674" t="s">
        <v>943</v>
      </c>
      <c r="N674" t="s">
        <v>944</v>
      </c>
      <c r="O674" t="s">
        <v>945</v>
      </c>
      <c r="Q674">
        <v>1</v>
      </c>
      <c r="R674">
        <v>0</v>
      </c>
      <c r="S674" s="36" t="e">
        <f>VLOOKUP(N674,'[1]Stock définitif au 31122021'!$A$3:$G$422,5,FALSE)</f>
        <v>#N/A</v>
      </c>
      <c r="T674" s="36" t="e">
        <f>VLOOKUP(N674,'[1]Stock définitif au 31122021'!$A$3:$G$422,6,FALSE)</f>
        <v>#N/A</v>
      </c>
      <c r="U674" s="36" t="e">
        <f>VLOOKUP(N674,'[1]Stock définitif au 31122021'!$A$3:$G$422,3,FALSE)</f>
        <v>#N/A</v>
      </c>
      <c r="V674">
        <v>0</v>
      </c>
      <c r="W674">
        <f>VLOOKUP(A674,'[1]EXPORT ARTICLES 03012022'!$A$1:$R$883,18,FALSE)</f>
        <v>0</v>
      </c>
      <c r="X674" s="45" t="e">
        <f>VLOOKUP(A674,'[1]PRIX D''ACHAT A JOUR'!$A$1:$G$477,7,FALSE)</f>
        <v>#N/A</v>
      </c>
      <c r="Y674" s="46">
        <v>0</v>
      </c>
      <c r="Z674" s="46"/>
      <c r="AB674" s="42" t="e">
        <f>VLOOKUP(A674,'[1]PRIX D''ACHAT A JOUR'!$A$1:$J$477,10,FALSE)</f>
        <v>#N/A</v>
      </c>
      <c r="AC674" s="48"/>
      <c r="AD674">
        <v>0</v>
      </c>
      <c r="AE674" t="s">
        <v>932</v>
      </c>
      <c r="AF674">
        <v>0</v>
      </c>
      <c r="AI674" t="s">
        <v>933</v>
      </c>
      <c r="AJ674" t="s">
        <v>934</v>
      </c>
      <c r="AM674" t="s">
        <v>935</v>
      </c>
      <c r="AN674" t="s">
        <v>936</v>
      </c>
      <c r="AO674">
        <v>1</v>
      </c>
      <c r="AP674">
        <v>0</v>
      </c>
      <c r="AQ674">
        <v>0</v>
      </c>
      <c r="AS674">
        <v>0</v>
      </c>
      <c r="AT674" s="47" t="e">
        <f t="shared" si="189"/>
        <v>#N/A</v>
      </c>
      <c r="AU674" s="48" t="e">
        <f t="shared" si="190"/>
        <v>#N/A</v>
      </c>
      <c r="AV674" s="48"/>
      <c r="AW674" s="48"/>
      <c r="AX674">
        <v>2</v>
      </c>
      <c r="AY674">
        <v>0</v>
      </c>
      <c r="AZ674">
        <v>1</v>
      </c>
      <c r="BB674">
        <v>1</v>
      </c>
      <c r="BC674">
        <v>1</v>
      </c>
      <c r="BD674">
        <v>1</v>
      </c>
      <c r="BE674">
        <v>1</v>
      </c>
      <c r="BF674">
        <v>1</v>
      </c>
      <c r="BK674" s="43" t="e">
        <f t="shared" si="185"/>
        <v>#N/A</v>
      </c>
      <c r="BL674" s="9">
        <v>0</v>
      </c>
      <c r="BM674" s="45"/>
      <c r="BN674" s="48"/>
      <c r="BO674">
        <v>1</v>
      </c>
      <c r="BP674"/>
      <c r="BQ674" t="str">
        <f t="shared" si="186"/>
        <v/>
      </c>
      <c r="BR674" t="str">
        <f t="shared" si="187"/>
        <v/>
      </c>
      <c r="BS674" t="str">
        <f t="shared" si="188"/>
        <v/>
      </c>
      <c r="BT674">
        <v>0</v>
      </c>
      <c r="BV674">
        <v>1</v>
      </c>
      <c r="CB674">
        <v>100</v>
      </c>
      <c r="CC674">
        <v>100</v>
      </c>
      <c r="CD674" t="s">
        <v>960</v>
      </c>
      <c r="CE674">
        <v>0</v>
      </c>
      <c r="CI674">
        <v>0</v>
      </c>
      <c r="CJ674">
        <v>0</v>
      </c>
      <c r="CM674">
        <v>0</v>
      </c>
      <c r="CO674">
        <v>0</v>
      </c>
      <c r="CP674">
        <v>0</v>
      </c>
      <c r="CQ674">
        <v>0</v>
      </c>
      <c r="CT674">
        <v>0</v>
      </c>
      <c r="CU674">
        <v>0</v>
      </c>
      <c r="CV674">
        <v>0</v>
      </c>
      <c r="CW674" t="e">
        <f>VLOOKUP(A674,'[1]NOUVEAUX TARIFS'!$A$1:$E$467,5,FALSE)</f>
        <v>#N/A</v>
      </c>
    </row>
    <row r="675" spans="1:101">
      <c r="A675" t="s">
        <v>107</v>
      </c>
      <c r="C675" t="e">
        <f>VLOOKUP(A675,'[1]PRIX D''ACHAT A JOUR'!$A$1:$C$477,3,FALSE)</f>
        <v>#N/A</v>
      </c>
      <c r="D675" t="s">
        <v>108</v>
      </c>
      <c r="E675">
        <v>12</v>
      </c>
      <c r="F675" t="s">
        <v>1207</v>
      </c>
      <c r="G675">
        <v>3</v>
      </c>
      <c r="H675" t="s">
        <v>1618</v>
      </c>
      <c r="I675" t="s">
        <v>2094</v>
      </c>
      <c r="J675" t="s">
        <v>2095</v>
      </c>
      <c r="M675" t="s">
        <v>943</v>
      </c>
      <c r="N675" t="s">
        <v>944</v>
      </c>
      <c r="O675" t="s">
        <v>945</v>
      </c>
      <c r="Q675">
        <v>1</v>
      </c>
      <c r="R675">
        <v>0</v>
      </c>
      <c r="S675" s="36" t="e">
        <f>VLOOKUP(N675,'[1]Stock définitif au 31122021'!$A$3:$G$422,5,FALSE)</f>
        <v>#N/A</v>
      </c>
      <c r="T675" s="36" t="e">
        <f>VLOOKUP(N675,'[1]Stock définitif au 31122021'!$A$3:$G$422,6,FALSE)</f>
        <v>#N/A</v>
      </c>
      <c r="U675" s="36" t="e">
        <f>VLOOKUP(N675,'[1]Stock définitif au 31122021'!$A$3:$G$422,3,FALSE)</f>
        <v>#N/A</v>
      </c>
      <c r="V675" s="36" t="s">
        <v>2924</v>
      </c>
      <c r="W675">
        <f>VLOOKUP(A675,'[1]EXPORT ARTICLES 03012022'!$A$1:$R$883,18,FALSE)</f>
        <v>0</v>
      </c>
      <c r="X675" s="45">
        <f>VLOOKUP(A675,'[1]NOMENCLATURE 2801'!$B$1:$P$3420,14,FALSE)</f>
        <v>710.81550000000004</v>
      </c>
      <c r="Y675" s="46">
        <v>0</v>
      </c>
      <c r="Z675" s="46"/>
      <c r="AB675" s="42">
        <f>VLOOKUP(A675,'[1]NOMENCLATURE 2801'!$B$1:$P$3420,15,FALSE)</f>
        <v>722.71090000000004</v>
      </c>
      <c r="AC675" s="42" t="s">
        <v>2917</v>
      </c>
      <c r="AD675">
        <v>0</v>
      </c>
      <c r="AE675" t="s">
        <v>932</v>
      </c>
      <c r="AF675">
        <v>0</v>
      </c>
      <c r="AI675" t="s">
        <v>933</v>
      </c>
      <c r="AJ675" t="s">
        <v>934</v>
      </c>
      <c r="AM675" t="s">
        <v>935</v>
      </c>
      <c r="AN675" t="s">
        <v>936</v>
      </c>
      <c r="AP675">
        <v>0</v>
      </c>
      <c r="AQ675">
        <v>0</v>
      </c>
      <c r="AS675" s="34">
        <v>1089.25</v>
      </c>
      <c r="AT675" s="47">
        <f>VLOOKUP(A675,'[1]NOMENCLATURE 2801'!$B$1:$V$3418,20,FALSE)</f>
        <v>1088.3425500000001</v>
      </c>
      <c r="AU675" s="48">
        <f>VLOOKUP(A675,'[1]NOMENCLATURE 2801'!$B$1:$V$3418,21,FALSE)</f>
        <v>1105.32005</v>
      </c>
      <c r="AV675" s="48"/>
      <c r="AW675" s="48"/>
      <c r="AX675">
        <v>2</v>
      </c>
      <c r="AY675">
        <v>0</v>
      </c>
      <c r="AZ675">
        <v>1</v>
      </c>
      <c r="BK675" s="43">
        <f t="shared" si="185"/>
        <v>1.4753316502180433E-2</v>
      </c>
      <c r="BL675"/>
      <c r="BM675" s="45">
        <f t="shared" ref="BM675:BM685" si="193">AT675/X675</f>
        <v>1.5311182015586322</v>
      </c>
      <c r="BN675" s="48">
        <f t="shared" ref="BN675:BN685" si="194">AU675/AB675</f>
        <v>1.5294083014383759</v>
      </c>
      <c r="BO675"/>
      <c r="BP675">
        <f>VLOOKUP(A675,'[1]Synthèse ventes 2021'!$A$1:$C$457,3,FALSE)</f>
        <v>18</v>
      </c>
      <c r="BQ675">
        <f t="shared" si="186"/>
        <v>15350.379516000001</v>
      </c>
      <c r="BR675">
        <f t="shared" si="187"/>
        <v>23476.997862</v>
      </c>
      <c r="BS675">
        <f t="shared" si="188"/>
        <v>8126.6183459999993</v>
      </c>
      <c r="BT675" s="34">
        <v>1307.0999999999999</v>
      </c>
      <c r="BV675">
        <v>1</v>
      </c>
      <c r="CB675">
        <v>100</v>
      </c>
      <c r="CC675">
        <v>100</v>
      </c>
      <c r="CD675" t="s">
        <v>1361</v>
      </c>
      <c r="CE675">
        <v>0</v>
      </c>
      <c r="CI675">
        <v>0</v>
      </c>
      <c r="CJ675">
        <v>0</v>
      </c>
      <c r="CM675">
        <v>0</v>
      </c>
      <c r="CO675">
        <v>0</v>
      </c>
      <c r="CP675">
        <v>0</v>
      </c>
      <c r="CQ675">
        <v>0</v>
      </c>
      <c r="CT675">
        <v>1</v>
      </c>
      <c r="CU675">
        <v>0</v>
      </c>
      <c r="CV675">
        <v>0</v>
      </c>
      <c r="CW675">
        <f>VLOOKUP(A675,'[1]NOUVEAUX TARIFS'!$A$1:$E$467,5,FALSE)</f>
        <v>1105.32005</v>
      </c>
    </row>
    <row r="676" spans="1:101">
      <c r="A676" t="s">
        <v>26</v>
      </c>
      <c r="C676" t="e">
        <f>VLOOKUP(A676,'[1]PRIX D''ACHAT A JOUR'!$A$1:$C$477,3,FALSE)</f>
        <v>#N/A</v>
      </c>
      <c r="D676" t="s">
        <v>27</v>
      </c>
      <c r="E676">
        <v>9</v>
      </c>
      <c r="F676" t="s">
        <v>1222</v>
      </c>
      <c r="G676">
        <v>5</v>
      </c>
      <c r="H676" t="s">
        <v>1222</v>
      </c>
      <c r="I676" t="s">
        <v>1379</v>
      </c>
      <c r="J676" t="s">
        <v>1380</v>
      </c>
      <c r="K676">
        <v>1</v>
      </c>
      <c r="L676" t="s">
        <v>1381</v>
      </c>
      <c r="M676" t="s">
        <v>943</v>
      </c>
      <c r="N676" t="s">
        <v>944</v>
      </c>
      <c r="O676" t="s">
        <v>945</v>
      </c>
      <c r="Q676">
        <v>1</v>
      </c>
      <c r="R676">
        <v>0</v>
      </c>
      <c r="S676" s="36" t="e">
        <f>VLOOKUP(N676,'[1]Stock définitif au 31122021'!$A$3:$G$422,5,FALSE)</f>
        <v>#N/A</v>
      </c>
      <c r="T676" s="36" t="e">
        <f>VLOOKUP(N676,'[1]Stock définitif au 31122021'!$A$3:$G$422,6,FALSE)</f>
        <v>#N/A</v>
      </c>
      <c r="U676" s="36" t="e">
        <f>VLOOKUP(N676,'[1]Stock définitif au 31122021'!$A$3:$G$422,3,FALSE)</f>
        <v>#N/A</v>
      </c>
      <c r="V676" s="36" t="s">
        <v>2924</v>
      </c>
      <c r="W676">
        <f>VLOOKUP(A676,'[1]EXPORT ARTICLES 03012022'!$A$1:$R$883,18,FALSE)</f>
        <v>0</v>
      </c>
      <c r="X676" s="45">
        <f>VLOOKUP(A676,'[1]NOMENCLATURE 2801'!$B$1:$P$3420,14,FALSE)</f>
        <v>720.27839599999993</v>
      </c>
      <c r="Y676" s="46">
        <v>0</v>
      </c>
      <c r="Z676" s="46"/>
      <c r="AB676" s="42">
        <f>VLOOKUP(A676,'[1]NOMENCLATURE 2801'!$B$1:$P$3420,15,FALSE)</f>
        <v>733.26319599999999</v>
      </c>
      <c r="AC676" s="42" t="s">
        <v>2917</v>
      </c>
      <c r="AD676">
        <v>0</v>
      </c>
      <c r="AE676" t="s">
        <v>932</v>
      </c>
      <c r="AF676">
        <v>0</v>
      </c>
      <c r="AI676" t="s">
        <v>933</v>
      </c>
      <c r="AJ676" t="s">
        <v>934</v>
      </c>
      <c r="AM676" t="s">
        <v>935</v>
      </c>
      <c r="AN676" t="s">
        <v>936</v>
      </c>
      <c r="AP676">
        <v>0</v>
      </c>
      <c r="AQ676">
        <v>0</v>
      </c>
      <c r="AS676" s="34">
        <v>1008.55</v>
      </c>
      <c r="AT676" s="47">
        <f>VLOOKUP(A676,'[1]NOMENCLATURE 2801'!$B$1:$V$3418,20,FALSE)</f>
        <v>1090.5793715</v>
      </c>
      <c r="AU676" s="48">
        <f>VLOOKUP(A676,'[1]NOMENCLATURE 2801'!$B$1:$V$3418,21,FALSE)</f>
        <v>1108.8471315000004</v>
      </c>
      <c r="AV676" s="48"/>
      <c r="AW676" s="48"/>
      <c r="AX676">
        <v>2</v>
      </c>
      <c r="AY676">
        <v>0</v>
      </c>
      <c r="AZ676">
        <v>1</v>
      </c>
      <c r="BK676" s="43">
        <f t="shared" si="185"/>
        <v>9.9446860839819975E-2</v>
      </c>
      <c r="BL676"/>
      <c r="BM676" s="45">
        <f t="shared" si="193"/>
        <v>1.5141081247979011</v>
      </c>
      <c r="BN676" s="48">
        <f t="shared" si="194"/>
        <v>1.5122089006360009</v>
      </c>
      <c r="BO676"/>
      <c r="BP676">
        <f>VLOOKUP(A676,'[1]Synthèse ventes 2021'!$A$1:$C$457,3,FALSE)</f>
        <v>5</v>
      </c>
      <c r="BQ676">
        <f t="shared" si="186"/>
        <v>4326.2528563999995</v>
      </c>
      <c r="BR676">
        <f t="shared" si="187"/>
        <v>6542.1980758500022</v>
      </c>
      <c r="BS676">
        <f t="shared" si="188"/>
        <v>2215.9452194500027</v>
      </c>
      <c r="BT676" s="34">
        <v>1210.26</v>
      </c>
      <c r="BV676">
        <v>1</v>
      </c>
      <c r="CB676">
        <v>100</v>
      </c>
      <c r="CC676">
        <v>100</v>
      </c>
      <c r="CD676" t="s">
        <v>1361</v>
      </c>
      <c r="CE676">
        <v>0</v>
      </c>
      <c r="CI676">
        <v>0</v>
      </c>
      <c r="CJ676">
        <v>0</v>
      </c>
      <c r="CM676">
        <v>0</v>
      </c>
      <c r="CO676">
        <v>0</v>
      </c>
      <c r="CP676">
        <v>0</v>
      </c>
      <c r="CQ676">
        <v>0</v>
      </c>
      <c r="CT676">
        <v>1</v>
      </c>
      <c r="CU676">
        <v>0</v>
      </c>
      <c r="CV676">
        <v>0</v>
      </c>
      <c r="CW676">
        <f>VLOOKUP(A676,'[1]NOUVEAUX TARIFS'!$A$1:$E$467,5,FALSE)</f>
        <v>1108.8471315000004</v>
      </c>
    </row>
    <row r="677" spans="1:101">
      <c r="A677" t="s">
        <v>34</v>
      </c>
      <c r="C677" t="e">
        <f>VLOOKUP(A677,'[1]PRIX D''ACHAT A JOUR'!$A$1:$C$477,3,FALSE)</f>
        <v>#N/A</v>
      </c>
      <c r="D677" t="s">
        <v>35</v>
      </c>
      <c r="E677">
        <v>9</v>
      </c>
      <c r="F677" t="s">
        <v>1222</v>
      </c>
      <c r="G677">
        <v>5</v>
      </c>
      <c r="H677" t="s">
        <v>1222</v>
      </c>
      <c r="I677" t="s">
        <v>1379</v>
      </c>
      <c r="J677" t="s">
        <v>1380</v>
      </c>
      <c r="K677">
        <v>1</v>
      </c>
      <c r="L677" t="s">
        <v>1381</v>
      </c>
      <c r="M677" t="s">
        <v>943</v>
      </c>
      <c r="N677" t="s">
        <v>944</v>
      </c>
      <c r="O677" t="s">
        <v>945</v>
      </c>
      <c r="Q677">
        <v>1</v>
      </c>
      <c r="R677">
        <v>0</v>
      </c>
      <c r="S677" s="36" t="e">
        <f>VLOOKUP(N677,'[1]Stock définitif au 31122021'!$A$3:$G$422,5,FALSE)</f>
        <v>#N/A</v>
      </c>
      <c r="T677" s="36" t="e">
        <f>VLOOKUP(N677,'[1]Stock définitif au 31122021'!$A$3:$G$422,6,FALSE)</f>
        <v>#N/A</v>
      </c>
      <c r="U677" s="36" t="e">
        <f>VLOOKUP(N677,'[1]Stock définitif au 31122021'!$A$3:$G$422,3,FALSE)</f>
        <v>#N/A</v>
      </c>
      <c r="V677" s="36" t="s">
        <v>2924</v>
      </c>
      <c r="W677">
        <f>VLOOKUP(A677,'[1]EXPORT ARTICLES 03012022'!$A$1:$R$883,18,FALSE)</f>
        <v>0</v>
      </c>
      <c r="X677" s="45">
        <f>VLOOKUP(A677,'[1]NOMENCLATURE 2801'!$B$1:$P$3420,14,FALSE)</f>
        <v>748.74587600000007</v>
      </c>
      <c r="Y677" s="46">
        <v>0</v>
      </c>
      <c r="Z677" s="46"/>
      <c r="AB677" s="42">
        <f>VLOOKUP(A677,'[1]NOMENCLATURE 2801'!$B$1:$P$3420,15,FALSE)</f>
        <v>748.73711600000001</v>
      </c>
      <c r="AC677" s="42" t="s">
        <v>2917</v>
      </c>
      <c r="AD677">
        <v>0</v>
      </c>
      <c r="AE677" t="s">
        <v>932</v>
      </c>
      <c r="AF677">
        <v>0</v>
      </c>
      <c r="AI677" t="s">
        <v>933</v>
      </c>
      <c r="AJ677" t="s">
        <v>934</v>
      </c>
      <c r="AM677" t="s">
        <v>935</v>
      </c>
      <c r="AN677" t="s">
        <v>936</v>
      </c>
      <c r="AP677">
        <v>0</v>
      </c>
      <c r="AQ677">
        <v>0</v>
      </c>
      <c r="AS677" s="34">
        <v>1053.5</v>
      </c>
      <c r="AT677" s="47">
        <f>VLOOKUP(A677,'[1]NOMENCLATURE 2801'!$B$1:$V$3418,20,FALSE)</f>
        <v>1133.1679699000001</v>
      </c>
      <c r="AU677" s="48">
        <f>VLOOKUP(A677,'[1]NOMENCLATURE 2801'!$B$1:$V$3418,21,FALSE)</f>
        <v>1131.9442951000005</v>
      </c>
      <c r="AV677" s="48"/>
      <c r="AW677" s="48"/>
      <c r="AX677">
        <v>2</v>
      </c>
      <c r="AY677">
        <v>0</v>
      </c>
      <c r="AZ677">
        <v>1</v>
      </c>
      <c r="BK677" s="43">
        <f t="shared" si="185"/>
        <v>7.446065030849601E-2</v>
      </c>
      <c r="BL677"/>
      <c r="BM677" s="45">
        <f t="shared" si="193"/>
        <v>1.513421317194674</v>
      </c>
      <c r="BN677" s="48">
        <f t="shared" si="194"/>
        <v>1.5118047054314863</v>
      </c>
      <c r="BO677"/>
      <c r="BP677">
        <f>VLOOKUP(A677,'[1]Synthèse ventes 2021'!$A$1:$C$457,3,FALSE)</f>
        <v>1</v>
      </c>
      <c r="BQ677">
        <f t="shared" si="186"/>
        <v>883.50979687999995</v>
      </c>
      <c r="BR677">
        <f t="shared" si="187"/>
        <v>1335.6942682180006</v>
      </c>
      <c r="BS677">
        <f t="shared" si="188"/>
        <v>452.18447133800066</v>
      </c>
      <c r="BT677" s="34">
        <v>1264.2</v>
      </c>
      <c r="BV677">
        <v>1</v>
      </c>
      <c r="CB677">
        <v>100</v>
      </c>
      <c r="CC677">
        <v>100</v>
      </c>
      <c r="CD677" t="s">
        <v>1361</v>
      </c>
      <c r="CE677">
        <v>0</v>
      </c>
      <c r="CI677">
        <v>0</v>
      </c>
      <c r="CJ677">
        <v>0</v>
      </c>
      <c r="CM677">
        <v>0</v>
      </c>
      <c r="CO677">
        <v>0</v>
      </c>
      <c r="CP677">
        <v>0</v>
      </c>
      <c r="CQ677">
        <v>0</v>
      </c>
      <c r="CT677">
        <v>1</v>
      </c>
      <c r="CU677">
        <v>0</v>
      </c>
      <c r="CV677">
        <v>0</v>
      </c>
      <c r="CW677">
        <f>VLOOKUP(A677,'[1]NOUVEAUX TARIFS'!$A$1:$E$467,5,FALSE)</f>
        <v>1131.9442951000005</v>
      </c>
    </row>
    <row r="678" spans="1:101">
      <c r="A678" t="s">
        <v>1614</v>
      </c>
      <c r="C678" t="e">
        <f>VLOOKUP(A678,'[1]PRIX D''ACHAT A JOUR'!$A$1:$C$477,3,FALSE)</f>
        <v>#N/A</v>
      </c>
      <c r="D678" t="s">
        <v>1615</v>
      </c>
      <c r="E678">
        <v>1</v>
      </c>
      <c r="F678" t="s">
        <v>975</v>
      </c>
      <c r="G678">
        <v>2</v>
      </c>
      <c r="H678" t="s">
        <v>975</v>
      </c>
      <c r="I678" t="s">
        <v>1057</v>
      </c>
      <c r="J678" t="s">
        <v>1058</v>
      </c>
      <c r="K678">
        <v>1</v>
      </c>
      <c r="L678" t="s">
        <v>1108</v>
      </c>
      <c r="M678" t="s">
        <v>943</v>
      </c>
      <c r="N678" t="s">
        <v>944</v>
      </c>
      <c r="O678" t="s">
        <v>945</v>
      </c>
      <c r="Q678">
        <v>1</v>
      </c>
      <c r="R678">
        <v>0</v>
      </c>
      <c r="S678" s="36" t="e">
        <f>VLOOKUP(N678,'[1]Stock définitif au 31122021'!$A$3:$G$422,5,FALSE)</f>
        <v>#N/A</v>
      </c>
      <c r="T678" s="36" t="e">
        <f>VLOOKUP(N678,'[1]Stock définitif au 31122021'!$A$3:$G$422,6,FALSE)</f>
        <v>#N/A</v>
      </c>
      <c r="U678" s="36" t="e">
        <f>VLOOKUP(N678,'[1]Stock définitif au 31122021'!$A$3:$G$422,3,FALSE)</f>
        <v>#N/A</v>
      </c>
      <c r="V678">
        <v>0</v>
      </c>
      <c r="W678">
        <f>VLOOKUP(A678,'[1]EXPORT ARTICLES 03012022'!$A$1:$R$883,18,FALSE)</f>
        <v>0</v>
      </c>
      <c r="X678" s="45">
        <f>VLOOKUP(A678,'[1]NOMENCLATURE 2801'!$B$1:$P$3420,14,FALSE)</f>
        <v>693.37</v>
      </c>
      <c r="Y678" s="46">
        <v>0</v>
      </c>
      <c r="Z678" s="46"/>
      <c r="AB678" s="42">
        <f>VLOOKUP(A678,'[1]NOMENCLATURE 2801'!$B$1:$P$3420,15,FALSE)</f>
        <v>861.93500000000006</v>
      </c>
      <c r="AC678" s="42" t="s">
        <v>2917</v>
      </c>
      <c r="AD678">
        <v>0</v>
      </c>
      <c r="AE678" t="s">
        <v>932</v>
      </c>
      <c r="AF678">
        <v>0</v>
      </c>
      <c r="AI678" t="s">
        <v>933</v>
      </c>
      <c r="AJ678" t="s">
        <v>934</v>
      </c>
      <c r="AM678" t="s">
        <v>935</v>
      </c>
      <c r="AN678" t="s">
        <v>936</v>
      </c>
      <c r="AP678">
        <v>0</v>
      </c>
      <c r="AQ678">
        <v>0</v>
      </c>
      <c r="AS678">
        <v>920.27</v>
      </c>
      <c r="AT678" s="47">
        <f>VLOOKUP(A678,'[1]NOMENCLATURE 2801'!$B$1:$V$3418,20,FALSE)</f>
        <v>928.06079999999997</v>
      </c>
      <c r="AU678" s="48">
        <f>VLOOKUP(A678,'[1]NOMENCLATURE 2801'!$B$1:$V$3418,21,FALSE)</f>
        <v>1152.2522500000002</v>
      </c>
      <c r="AV678" s="48"/>
      <c r="AW678" s="48"/>
      <c r="AX678">
        <v>2</v>
      </c>
      <c r="AY678">
        <v>0</v>
      </c>
      <c r="AZ678">
        <v>1</v>
      </c>
      <c r="BB678">
        <v>1</v>
      </c>
      <c r="BC678">
        <v>1</v>
      </c>
      <c r="BD678">
        <v>1</v>
      </c>
      <c r="BE678">
        <v>1</v>
      </c>
      <c r="BF678">
        <v>1</v>
      </c>
      <c r="BK678" s="43">
        <f t="shared" si="185"/>
        <v>0.25208063937757424</v>
      </c>
      <c r="BL678"/>
      <c r="BM678" s="45">
        <f t="shared" si="193"/>
        <v>1.3384784458514212</v>
      </c>
      <c r="BN678" s="48">
        <f t="shared" si="194"/>
        <v>1.3368203518826827</v>
      </c>
      <c r="BO678">
        <v>1</v>
      </c>
      <c r="BP678">
        <f>VLOOKUP(A678,'[1]Synthèse ventes 2021'!$A$1:$C$457,3,FALSE)</f>
        <v>2</v>
      </c>
      <c r="BQ678">
        <f t="shared" si="186"/>
        <v>2034.1666</v>
      </c>
      <c r="BR678">
        <f t="shared" si="187"/>
        <v>2719.3153100000004</v>
      </c>
      <c r="BS678">
        <f t="shared" si="188"/>
        <v>685.14871000000039</v>
      </c>
      <c r="BT678" s="34">
        <v>1104.32</v>
      </c>
      <c r="BV678">
        <v>1</v>
      </c>
      <c r="BW678">
        <v>430</v>
      </c>
      <c r="CB678">
        <v>100</v>
      </c>
      <c r="CC678">
        <v>100</v>
      </c>
      <c r="CD678" t="s">
        <v>946</v>
      </c>
      <c r="CE678">
        <v>0</v>
      </c>
      <c r="CI678">
        <v>0</v>
      </c>
      <c r="CJ678">
        <v>0</v>
      </c>
      <c r="CM678">
        <v>0</v>
      </c>
      <c r="CO678">
        <v>0</v>
      </c>
      <c r="CP678">
        <v>0</v>
      </c>
      <c r="CQ678">
        <v>0</v>
      </c>
      <c r="CT678">
        <v>0</v>
      </c>
      <c r="CU678">
        <v>0</v>
      </c>
      <c r="CV678">
        <v>0</v>
      </c>
      <c r="CW678">
        <f>VLOOKUP(A678,'[1]NOUVEAUX TARIFS'!$A$1:$E$467,5,FALSE)</f>
        <v>1152.2522500000002</v>
      </c>
    </row>
    <row r="679" spans="1:101">
      <c r="A679" t="s">
        <v>141</v>
      </c>
      <c r="C679" t="e">
        <f>VLOOKUP(A679,'[1]PRIX D''ACHAT A JOUR'!$A$1:$C$477,3,FALSE)</f>
        <v>#N/A</v>
      </c>
      <c r="D679" t="s">
        <v>142</v>
      </c>
      <c r="E679">
        <v>12</v>
      </c>
      <c r="F679" t="s">
        <v>1207</v>
      </c>
      <c r="G679">
        <v>3</v>
      </c>
      <c r="H679" t="s">
        <v>1618</v>
      </c>
      <c r="I679" t="s">
        <v>2094</v>
      </c>
      <c r="J679" t="s">
        <v>2095</v>
      </c>
      <c r="M679" t="s">
        <v>943</v>
      </c>
      <c r="N679" t="s">
        <v>944</v>
      </c>
      <c r="O679" t="s">
        <v>945</v>
      </c>
      <c r="Q679">
        <v>1</v>
      </c>
      <c r="R679">
        <v>0</v>
      </c>
      <c r="S679" s="36" t="e">
        <f>VLOOKUP(N679,'[1]Stock définitif au 31122021'!$A$3:$G$422,5,FALSE)</f>
        <v>#N/A</v>
      </c>
      <c r="T679" s="36" t="e">
        <f>VLOOKUP(N679,'[1]Stock définitif au 31122021'!$A$3:$G$422,6,FALSE)</f>
        <v>#N/A</v>
      </c>
      <c r="U679" s="36" t="e">
        <f>VLOOKUP(N679,'[1]Stock définitif au 31122021'!$A$3:$G$422,3,FALSE)</f>
        <v>#N/A</v>
      </c>
      <c r="V679" s="36" t="s">
        <v>2924</v>
      </c>
      <c r="W679">
        <f>VLOOKUP(A679,'[1]EXPORT ARTICLES 03012022'!$A$1:$R$883,18,FALSE)</f>
        <v>0</v>
      </c>
      <c r="X679" s="45">
        <f>VLOOKUP(A679,'[1]NOMENCLATURE 2801'!$B$1:$P$3420,14,FALSE)</f>
        <v>739.35870000000011</v>
      </c>
      <c r="Y679" s="46">
        <v>0</v>
      </c>
      <c r="Z679" s="46"/>
      <c r="AB679" s="42">
        <f>VLOOKUP(A679,'[1]NOMENCLATURE 2801'!$B$1:$P$3420,15,FALSE)</f>
        <v>756.2125000000002</v>
      </c>
      <c r="AC679" s="42" t="s">
        <v>2917</v>
      </c>
      <c r="AD679">
        <v>0</v>
      </c>
      <c r="AE679" t="s">
        <v>932</v>
      </c>
      <c r="AF679">
        <v>0</v>
      </c>
      <c r="AI679" t="s">
        <v>933</v>
      </c>
      <c r="AJ679" t="s">
        <v>934</v>
      </c>
      <c r="AM679" t="s">
        <v>935</v>
      </c>
      <c r="AN679" t="s">
        <v>936</v>
      </c>
      <c r="AP679">
        <v>0</v>
      </c>
      <c r="AQ679">
        <v>0</v>
      </c>
      <c r="AS679" s="34">
        <v>1143.3</v>
      </c>
      <c r="AT679" s="47">
        <f>VLOOKUP(A679,'[1]NOMENCLATURE 2801'!$B$1:$V$3418,20,FALSE)</f>
        <v>1133.5436999999999</v>
      </c>
      <c r="AU679" s="48">
        <f>VLOOKUP(A679,'[1]NOMENCLATURE 2801'!$B$1:$V$3418,21,FALSE)</f>
        <v>1157.9351499999998</v>
      </c>
      <c r="AV679" s="48"/>
      <c r="AW679" s="48"/>
      <c r="AX679">
        <v>2</v>
      </c>
      <c r="AY679">
        <v>0</v>
      </c>
      <c r="AZ679">
        <v>1</v>
      </c>
      <c r="BK679" s="43">
        <f t="shared" si="185"/>
        <v>1.2800795941572501E-2</v>
      </c>
      <c r="BL679"/>
      <c r="BM679" s="45">
        <f t="shared" si="193"/>
        <v>1.5331444669549432</v>
      </c>
      <c r="BN679" s="48">
        <f t="shared" si="194"/>
        <v>1.5312298461080709</v>
      </c>
      <c r="BO679"/>
      <c r="BP679">
        <f>VLOOKUP(A679,'[1]Synthèse ventes 2021'!$A$1:$C$457,3,FALSE)</f>
        <v>15</v>
      </c>
      <c r="BQ679">
        <f t="shared" si="186"/>
        <v>13384.961250000004</v>
      </c>
      <c r="BR679">
        <f t="shared" si="187"/>
        <v>20495.452154999995</v>
      </c>
      <c r="BS679">
        <f t="shared" si="188"/>
        <v>7110.4909049999915</v>
      </c>
      <c r="BT679" s="34">
        <v>1371.96</v>
      </c>
      <c r="BV679">
        <v>1</v>
      </c>
      <c r="CB679">
        <v>100</v>
      </c>
      <c r="CC679">
        <v>100</v>
      </c>
      <c r="CD679" t="s">
        <v>1361</v>
      </c>
      <c r="CE679">
        <v>0</v>
      </c>
      <c r="CI679">
        <v>0</v>
      </c>
      <c r="CJ679">
        <v>0</v>
      </c>
      <c r="CM679">
        <v>0</v>
      </c>
      <c r="CO679">
        <v>0</v>
      </c>
      <c r="CP679">
        <v>0</v>
      </c>
      <c r="CQ679">
        <v>0</v>
      </c>
      <c r="CT679">
        <v>1</v>
      </c>
      <c r="CU679">
        <v>0</v>
      </c>
      <c r="CV679">
        <v>0</v>
      </c>
      <c r="CW679">
        <f>VLOOKUP(A679,'[1]NOUVEAUX TARIFS'!$A$1:$E$467,5,FALSE)</f>
        <v>1157.9351499999998</v>
      </c>
    </row>
    <row r="680" spans="1:101">
      <c r="A680" t="s">
        <v>295</v>
      </c>
      <c r="C680" t="e">
        <f>VLOOKUP(A680,'[1]PRIX D''ACHAT A JOUR'!$A$1:$C$477,3,FALSE)</f>
        <v>#N/A</v>
      </c>
      <c r="D680" t="s">
        <v>1327</v>
      </c>
      <c r="E680">
        <v>1</v>
      </c>
      <c r="F680" t="s">
        <v>975</v>
      </c>
      <c r="G680">
        <v>2</v>
      </c>
      <c r="H680" t="s">
        <v>975</v>
      </c>
      <c r="I680" t="s">
        <v>1084</v>
      </c>
      <c r="J680" t="s">
        <v>1085</v>
      </c>
      <c r="K680">
        <v>2</v>
      </c>
      <c r="L680" t="s">
        <v>1319</v>
      </c>
      <c r="M680" t="s">
        <v>943</v>
      </c>
      <c r="N680" t="s">
        <v>944</v>
      </c>
      <c r="O680" t="s">
        <v>945</v>
      </c>
      <c r="Q680">
        <v>1</v>
      </c>
      <c r="R680">
        <v>0</v>
      </c>
      <c r="S680" s="36" t="e">
        <f>VLOOKUP(N680,'[1]Stock définitif au 31122021'!$A$3:$G$422,5,FALSE)</f>
        <v>#N/A</v>
      </c>
      <c r="T680" s="36" t="e">
        <f>VLOOKUP(N680,'[1]Stock définitif au 31122021'!$A$3:$G$422,6,FALSE)</f>
        <v>#N/A</v>
      </c>
      <c r="U680" s="36" t="e">
        <f>VLOOKUP(N680,'[1]Stock définitif au 31122021'!$A$3:$G$422,3,FALSE)</f>
        <v>#N/A</v>
      </c>
      <c r="V680">
        <v>0</v>
      </c>
      <c r="W680">
        <f>VLOOKUP(A680,'[1]EXPORT ARTICLES 03012022'!$A$1:$R$883,18,FALSE)</f>
        <v>0</v>
      </c>
      <c r="X680" s="45">
        <f>VLOOKUP(A680,'[1]NOMENCLATURE 2801'!$B$1:$P$3420,14,FALSE)</f>
        <v>697.35</v>
      </c>
      <c r="Y680" s="46">
        <v>0</v>
      </c>
      <c r="Z680" s="46"/>
      <c r="AB680" s="42">
        <f>VLOOKUP(A680,'[1]NOMENCLATURE 2801'!$B$1:$P$3420,15,FALSE)</f>
        <v>869.32500000000005</v>
      </c>
      <c r="AC680" s="42" t="s">
        <v>2917</v>
      </c>
      <c r="AD680">
        <v>0</v>
      </c>
      <c r="AE680" t="s">
        <v>932</v>
      </c>
      <c r="AF680">
        <v>0</v>
      </c>
      <c r="AI680" t="s">
        <v>933</v>
      </c>
      <c r="AJ680" t="s">
        <v>934</v>
      </c>
      <c r="AM680" t="s">
        <v>935</v>
      </c>
      <c r="AN680" t="s">
        <v>936</v>
      </c>
      <c r="AO680">
        <v>1</v>
      </c>
      <c r="AP680">
        <v>0</v>
      </c>
      <c r="AQ680">
        <v>0</v>
      </c>
      <c r="AS680">
        <v>980.98</v>
      </c>
      <c r="AT680" s="47">
        <f>VLOOKUP(A680,'[1]NOMENCLATURE 2801'!$B$1:$V$3418,20,FALSE)</f>
        <v>929.08199999999999</v>
      </c>
      <c r="AU680" s="48">
        <f>VLOOKUP(A680,'[1]NOMENCLATURE 2801'!$B$1:$V$3418,21,FALSE)</f>
        <v>1157.8087499999999</v>
      </c>
      <c r="AV680" s="48"/>
      <c r="AW680" s="48"/>
      <c r="AX680">
        <v>2</v>
      </c>
      <c r="AY680">
        <v>0</v>
      </c>
      <c r="AZ680">
        <v>1</v>
      </c>
      <c r="BB680">
        <v>1</v>
      </c>
      <c r="BC680">
        <v>1</v>
      </c>
      <c r="BD680">
        <v>1</v>
      </c>
      <c r="BE680">
        <v>1</v>
      </c>
      <c r="BF680">
        <v>1</v>
      </c>
      <c r="BK680" s="43">
        <f t="shared" si="185"/>
        <v>0.18025724275724264</v>
      </c>
      <c r="BL680"/>
      <c r="BM680" s="45">
        <f t="shared" si="193"/>
        <v>1.3323037212303721</v>
      </c>
      <c r="BN680" s="48">
        <f t="shared" si="194"/>
        <v>1.3318479855059959</v>
      </c>
      <c r="BO680">
        <v>1</v>
      </c>
      <c r="BP680">
        <f>VLOOKUP(A680,'[1]Synthèse ventes 2021'!$A$1:$C$457,3,FALSE)</f>
        <v>6</v>
      </c>
      <c r="BQ680">
        <f t="shared" si="186"/>
        <v>6154.8210000000008</v>
      </c>
      <c r="BR680">
        <f t="shared" si="187"/>
        <v>8197.2859499999977</v>
      </c>
      <c r="BS680">
        <f t="shared" si="188"/>
        <v>2042.4649499999969</v>
      </c>
      <c r="BT680" s="34">
        <v>1177.18</v>
      </c>
      <c r="BV680">
        <v>1</v>
      </c>
      <c r="BW680">
        <v>205</v>
      </c>
      <c r="CB680">
        <v>100</v>
      </c>
      <c r="CC680">
        <v>100</v>
      </c>
      <c r="CD680" t="s">
        <v>946</v>
      </c>
      <c r="CE680">
        <v>0</v>
      </c>
      <c r="CI680">
        <v>0</v>
      </c>
      <c r="CJ680">
        <v>0</v>
      </c>
      <c r="CM680">
        <v>0</v>
      </c>
      <c r="CO680">
        <v>0</v>
      </c>
      <c r="CP680">
        <v>0</v>
      </c>
      <c r="CQ680">
        <v>0</v>
      </c>
      <c r="CT680">
        <v>0</v>
      </c>
      <c r="CU680">
        <v>0</v>
      </c>
      <c r="CV680">
        <v>0</v>
      </c>
      <c r="CW680">
        <f>VLOOKUP(A680,'[1]NOUVEAUX TARIFS'!$A$1:$E$467,5,FALSE)</f>
        <v>1157.8087499999999</v>
      </c>
    </row>
    <row r="681" spans="1:101">
      <c r="A681" t="s">
        <v>1308</v>
      </c>
      <c r="C681" t="e">
        <f>VLOOKUP(A681,'[1]PRIX D''ACHAT A JOUR'!$A$1:$C$477,3,FALSE)</f>
        <v>#N/A</v>
      </c>
      <c r="D681" t="s">
        <v>1309</v>
      </c>
      <c r="E681">
        <v>1</v>
      </c>
      <c r="F681" t="s">
        <v>975</v>
      </c>
      <c r="G681">
        <v>2</v>
      </c>
      <c r="H681" t="s">
        <v>975</v>
      </c>
      <c r="I681" t="s">
        <v>1057</v>
      </c>
      <c r="J681" t="s">
        <v>1058</v>
      </c>
      <c r="K681">
        <v>1</v>
      </c>
      <c r="L681" t="s">
        <v>1108</v>
      </c>
      <c r="M681" t="s">
        <v>943</v>
      </c>
      <c r="N681" t="s">
        <v>944</v>
      </c>
      <c r="O681" t="s">
        <v>945</v>
      </c>
      <c r="Q681">
        <v>1</v>
      </c>
      <c r="R681">
        <v>0</v>
      </c>
      <c r="S681" s="36" t="e">
        <f>VLOOKUP(N681,'[1]Stock définitif au 31122021'!$A$3:$G$422,5,FALSE)</f>
        <v>#N/A</v>
      </c>
      <c r="T681" s="36" t="e">
        <f>VLOOKUP(N681,'[1]Stock définitif au 31122021'!$A$3:$G$422,6,FALSE)</f>
        <v>#N/A</v>
      </c>
      <c r="U681" s="36" t="e">
        <f>VLOOKUP(N681,'[1]Stock définitif au 31122021'!$A$3:$G$422,3,FALSE)</f>
        <v>#N/A</v>
      </c>
      <c r="V681">
        <v>0</v>
      </c>
      <c r="W681">
        <f>VLOOKUP(A681,'[1]EXPORT ARTICLES 03012022'!$A$1:$R$883,18,FALSE)</f>
        <v>0</v>
      </c>
      <c r="X681" s="45">
        <f>VLOOKUP(A681,'[1]NOMENCLATURE 2801'!$B$1:$P$3420,14,FALSE)</f>
        <v>699.26</v>
      </c>
      <c r="Y681" s="46">
        <v>0</v>
      </c>
      <c r="Z681" s="46"/>
      <c r="AB681" s="42">
        <f>VLOOKUP(A681,'[1]NOMENCLATURE 2801'!$B$1:$P$3420,15,FALSE)</f>
        <v>869.29750000000001</v>
      </c>
      <c r="AC681" s="42" t="s">
        <v>2917</v>
      </c>
      <c r="AD681">
        <v>0</v>
      </c>
      <c r="AE681" t="s">
        <v>932</v>
      </c>
      <c r="AF681">
        <v>0</v>
      </c>
      <c r="AI681" t="s">
        <v>933</v>
      </c>
      <c r="AJ681" t="s">
        <v>934</v>
      </c>
      <c r="AM681" t="s">
        <v>935</v>
      </c>
      <c r="AN681" t="s">
        <v>936</v>
      </c>
      <c r="AO681">
        <v>1</v>
      </c>
      <c r="AP681">
        <v>0</v>
      </c>
      <c r="AQ681">
        <v>0</v>
      </c>
      <c r="AS681">
        <v>928.04</v>
      </c>
      <c r="AT681" s="47">
        <f>VLOOKUP(A681,'[1]NOMENCLATURE 2801'!$B$1:$V$3418,20,FALSE)</f>
        <v>935.89449999999999</v>
      </c>
      <c r="AU681" s="48">
        <f>VLOOKUP(A681,'[1]NOMENCLATURE 2801'!$B$1:$V$3418,21,FALSE)</f>
        <v>1162.0443750000002</v>
      </c>
      <c r="AV681" s="48"/>
      <c r="AW681" s="48"/>
      <c r="AX681">
        <v>2</v>
      </c>
      <c r="AY681">
        <v>0</v>
      </c>
      <c r="AZ681">
        <v>1</v>
      </c>
      <c r="BB681">
        <v>1</v>
      </c>
      <c r="BC681">
        <v>1</v>
      </c>
      <c r="BD681">
        <v>1</v>
      </c>
      <c r="BE681">
        <v>1</v>
      </c>
      <c r="BF681">
        <v>1</v>
      </c>
      <c r="BK681" s="43">
        <f t="shared" si="185"/>
        <v>0.25214901836127779</v>
      </c>
      <c r="BL681"/>
      <c r="BM681" s="45">
        <f t="shared" si="193"/>
        <v>1.3384070302891629</v>
      </c>
      <c r="BN681" s="48">
        <f t="shared" si="194"/>
        <v>1.3367625870314825</v>
      </c>
      <c r="BO681">
        <v>1</v>
      </c>
      <c r="BP681">
        <f>VLOOKUP(A681,'[1]Synthèse ventes 2021'!$A$1:$C$457,3,FALSE)</f>
        <v>9</v>
      </c>
      <c r="BQ681">
        <f t="shared" si="186"/>
        <v>9231.9394499999999</v>
      </c>
      <c r="BR681">
        <f t="shared" si="187"/>
        <v>12340.9112625</v>
      </c>
      <c r="BS681">
        <f t="shared" si="188"/>
        <v>3108.9718124999999</v>
      </c>
      <c r="BT681" s="34">
        <v>1113.6500000000001</v>
      </c>
      <c r="BV681">
        <v>1</v>
      </c>
      <c r="BW681">
        <v>427</v>
      </c>
      <c r="CB681">
        <v>100</v>
      </c>
      <c r="CC681">
        <v>100</v>
      </c>
      <c r="CD681" t="s">
        <v>946</v>
      </c>
      <c r="CE681">
        <v>0</v>
      </c>
      <c r="CI681">
        <v>0</v>
      </c>
      <c r="CJ681">
        <v>0</v>
      </c>
      <c r="CM681">
        <v>0</v>
      </c>
      <c r="CO681">
        <v>0</v>
      </c>
      <c r="CP681">
        <v>0</v>
      </c>
      <c r="CQ681">
        <v>0</v>
      </c>
      <c r="CT681">
        <v>0</v>
      </c>
      <c r="CU681">
        <v>0</v>
      </c>
      <c r="CV681">
        <v>0</v>
      </c>
      <c r="CW681">
        <f>VLOOKUP(A681,'[1]NOUVEAUX TARIFS'!$A$1:$E$467,5,FALSE)</f>
        <v>1162.0443750000002</v>
      </c>
    </row>
    <row r="682" spans="1:101">
      <c r="A682" t="s">
        <v>38</v>
      </c>
      <c r="C682" t="e">
        <f>VLOOKUP(A682,'[1]PRIX D''ACHAT A JOUR'!$A$1:$C$477,3,FALSE)</f>
        <v>#N/A</v>
      </c>
      <c r="D682" t="s">
        <v>39</v>
      </c>
      <c r="E682">
        <v>9</v>
      </c>
      <c r="F682" t="s">
        <v>1222</v>
      </c>
      <c r="G682">
        <v>5</v>
      </c>
      <c r="H682" t="s">
        <v>1222</v>
      </c>
      <c r="I682" t="s">
        <v>1379</v>
      </c>
      <c r="J682" t="s">
        <v>1380</v>
      </c>
      <c r="K682">
        <v>1</v>
      </c>
      <c r="L682" t="s">
        <v>1381</v>
      </c>
      <c r="M682" t="s">
        <v>943</v>
      </c>
      <c r="N682" t="s">
        <v>944</v>
      </c>
      <c r="O682" t="s">
        <v>945</v>
      </c>
      <c r="Q682">
        <v>1</v>
      </c>
      <c r="R682">
        <v>0</v>
      </c>
      <c r="S682" s="36" t="e">
        <f>VLOOKUP(N682,'[1]Stock définitif au 31122021'!$A$3:$G$422,5,FALSE)</f>
        <v>#N/A</v>
      </c>
      <c r="T682" s="36" t="e">
        <f>VLOOKUP(N682,'[1]Stock définitif au 31122021'!$A$3:$G$422,6,FALSE)</f>
        <v>#N/A</v>
      </c>
      <c r="U682" s="36" t="e">
        <f>VLOOKUP(N682,'[1]Stock définitif au 31122021'!$A$3:$G$422,3,FALSE)</f>
        <v>#N/A</v>
      </c>
      <c r="V682" s="36" t="s">
        <v>2924</v>
      </c>
      <c r="W682">
        <f>VLOOKUP(A682,'[1]EXPORT ARTICLES 03012022'!$A$1:$R$883,18,FALSE)</f>
        <v>0</v>
      </c>
      <c r="X682" s="45">
        <f>VLOOKUP(A682,'[1]NOMENCLATURE 2801'!$B$1:$P$3420,14,FALSE)</f>
        <v>755.74587600000007</v>
      </c>
      <c r="Y682" s="46">
        <v>0</v>
      </c>
      <c r="Z682" s="46"/>
      <c r="AB682" s="42">
        <f>VLOOKUP(A682,'[1]NOMENCLATURE 2801'!$B$1:$P$3420,15,FALSE)</f>
        <v>768.73711600000001</v>
      </c>
      <c r="AC682" s="42" t="s">
        <v>2917</v>
      </c>
      <c r="AD682">
        <v>0</v>
      </c>
      <c r="AE682" t="s">
        <v>932</v>
      </c>
      <c r="AF682">
        <v>0</v>
      </c>
      <c r="AI682" t="s">
        <v>933</v>
      </c>
      <c r="AJ682" t="s">
        <v>934</v>
      </c>
      <c r="AM682" t="s">
        <v>935</v>
      </c>
      <c r="AN682" t="s">
        <v>936</v>
      </c>
      <c r="AP682">
        <v>0</v>
      </c>
      <c r="AQ682">
        <v>0</v>
      </c>
      <c r="AS682" s="34">
        <v>1063.58</v>
      </c>
      <c r="AT682" s="47">
        <f>VLOOKUP(A682,'[1]NOMENCLATURE 2801'!$B$1:$V$3418,20,FALSE)</f>
        <v>1143.6679699000001</v>
      </c>
      <c r="AU682" s="48">
        <f>VLOOKUP(A682,'[1]NOMENCLATURE 2801'!$B$1:$V$3418,21,FALSE)</f>
        <v>1161.9442951000005</v>
      </c>
      <c r="AV682" s="48"/>
      <c r="AW682" s="48"/>
      <c r="AX682">
        <v>2</v>
      </c>
      <c r="AY682">
        <v>0</v>
      </c>
      <c r="AZ682">
        <v>1</v>
      </c>
      <c r="BK682" s="43">
        <f t="shared" si="185"/>
        <v>9.2484152673048214E-2</v>
      </c>
      <c r="BL682"/>
      <c r="BM682" s="45">
        <f t="shared" si="193"/>
        <v>1.5132970039521592</v>
      </c>
      <c r="BN682" s="48">
        <f t="shared" si="194"/>
        <v>1.511497585996616</v>
      </c>
      <c r="BO682"/>
      <c r="BP682">
        <f>VLOOKUP(A682,'[1]Synthèse ventes 2021'!$A$1:$C$457,3,FALSE)</f>
        <v>2</v>
      </c>
      <c r="BQ682">
        <f t="shared" si="186"/>
        <v>1814.21959376</v>
      </c>
      <c r="BR682">
        <f t="shared" si="187"/>
        <v>2742.188536436001</v>
      </c>
      <c r="BS682">
        <f t="shared" si="188"/>
        <v>927.96894267600101</v>
      </c>
      <c r="BT682" s="34">
        <v>1276.3</v>
      </c>
      <c r="BV682">
        <v>1</v>
      </c>
      <c r="CB682">
        <v>100</v>
      </c>
      <c r="CC682">
        <v>100</v>
      </c>
      <c r="CD682" t="s">
        <v>1361</v>
      </c>
      <c r="CE682">
        <v>0</v>
      </c>
      <c r="CI682">
        <v>0</v>
      </c>
      <c r="CJ682">
        <v>0</v>
      </c>
      <c r="CM682">
        <v>0</v>
      </c>
      <c r="CO682">
        <v>0</v>
      </c>
      <c r="CP682">
        <v>0</v>
      </c>
      <c r="CQ682">
        <v>0</v>
      </c>
      <c r="CT682">
        <v>1</v>
      </c>
      <c r="CU682">
        <v>0</v>
      </c>
      <c r="CV682">
        <v>0</v>
      </c>
      <c r="CW682">
        <f>VLOOKUP(A682,'[1]NOUVEAUX TARIFS'!$A$1:$E$467,5,FALSE)</f>
        <v>1161.9442951000005</v>
      </c>
    </row>
    <row r="683" spans="1:101">
      <c r="A683" t="s">
        <v>8</v>
      </c>
      <c r="C683" t="e">
        <f>VLOOKUP(A683,'[1]PRIX D''ACHAT A JOUR'!$A$1:$C$477,3,FALSE)</f>
        <v>#N/A</v>
      </c>
      <c r="D683" t="s">
        <v>9</v>
      </c>
      <c r="E683">
        <v>9</v>
      </c>
      <c r="F683" t="s">
        <v>1222</v>
      </c>
      <c r="G683">
        <v>5</v>
      </c>
      <c r="H683" t="s">
        <v>1222</v>
      </c>
      <c r="I683" t="s">
        <v>1379</v>
      </c>
      <c r="J683" t="s">
        <v>1380</v>
      </c>
      <c r="K683">
        <v>1</v>
      </c>
      <c r="L683" t="s">
        <v>1381</v>
      </c>
      <c r="M683" t="s">
        <v>943</v>
      </c>
      <c r="N683" t="s">
        <v>944</v>
      </c>
      <c r="O683" t="s">
        <v>945</v>
      </c>
      <c r="Q683">
        <v>1</v>
      </c>
      <c r="R683">
        <v>0</v>
      </c>
      <c r="S683" s="36" t="e">
        <f>VLOOKUP(N683,'[1]Stock définitif au 31122021'!$A$3:$G$422,5,FALSE)</f>
        <v>#N/A</v>
      </c>
      <c r="T683" s="36" t="e">
        <f>VLOOKUP(N683,'[1]Stock définitif au 31122021'!$A$3:$G$422,6,FALSE)</f>
        <v>#N/A</v>
      </c>
      <c r="U683" s="36" t="e">
        <f>VLOOKUP(N683,'[1]Stock définitif au 31122021'!$A$3:$G$422,3,FALSE)</f>
        <v>#N/A</v>
      </c>
      <c r="V683" s="36" t="s">
        <v>2924</v>
      </c>
      <c r="W683">
        <f>VLOOKUP(A683,'[1]EXPORT ARTICLES 03012022'!$A$1:$R$883,18,FALSE)</f>
        <v>0</v>
      </c>
      <c r="X683" s="45">
        <f>VLOOKUP(A683,'[1]NOMENCLATURE 2801'!$B$1:$P$3420,14,FALSE)</f>
        <v>735.77559599999995</v>
      </c>
      <c r="Y683" s="46">
        <v>0</v>
      </c>
      <c r="Z683" s="46"/>
      <c r="AB683" s="42">
        <f>VLOOKUP(A683,'[1]NOMENCLATURE 2801'!$B$1:$P$3420,15,FALSE)</f>
        <v>781.371396</v>
      </c>
      <c r="AC683" s="42" t="s">
        <v>2917</v>
      </c>
      <c r="AD683">
        <v>0</v>
      </c>
      <c r="AE683" t="s">
        <v>932</v>
      </c>
      <c r="AF683">
        <v>0</v>
      </c>
      <c r="AI683" t="s">
        <v>933</v>
      </c>
      <c r="AJ683" t="s">
        <v>934</v>
      </c>
      <c r="AM683" t="s">
        <v>935</v>
      </c>
      <c r="AN683" t="s">
        <v>936</v>
      </c>
      <c r="AP683">
        <v>0</v>
      </c>
      <c r="AQ683">
        <v>0</v>
      </c>
      <c r="AS683">
        <v>983.52</v>
      </c>
      <c r="AT683" s="47">
        <f>VLOOKUP(A683,'[1]NOMENCLATURE 2801'!$B$1:$V$3418,20,FALSE)</f>
        <v>1099.1635215000001</v>
      </c>
      <c r="AU683" s="48">
        <f>VLOOKUP(A683,'[1]NOMENCLATURE 2801'!$B$1:$V$3418,21,FALSE)</f>
        <v>1165.0450315000003</v>
      </c>
      <c r="AV683" s="48"/>
      <c r="AW683" s="48"/>
      <c r="AX683">
        <v>2</v>
      </c>
      <c r="AY683">
        <v>0</v>
      </c>
      <c r="AZ683">
        <v>1</v>
      </c>
      <c r="BK683" s="43">
        <f t="shared" si="185"/>
        <v>0.18456669056043629</v>
      </c>
      <c r="BL683"/>
      <c r="BM683" s="45">
        <f t="shared" si="193"/>
        <v>1.4938841781047603</v>
      </c>
      <c r="BN683" s="48">
        <f t="shared" si="194"/>
        <v>1.4910259544489395</v>
      </c>
      <c r="BO683"/>
      <c r="BP683">
        <f>VLOOKUP(A683,'[1]Synthèse ventes 2021'!$A$1:$C$457,3,FALSE)</f>
        <v>70</v>
      </c>
      <c r="BQ683">
        <f t="shared" si="186"/>
        <v>64541.277309599995</v>
      </c>
      <c r="BR683">
        <f t="shared" si="187"/>
        <v>96232.719601900026</v>
      </c>
      <c r="BS683">
        <f t="shared" si="188"/>
        <v>31691.442292300031</v>
      </c>
      <c r="BT683" s="34">
        <v>1180.22</v>
      </c>
      <c r="BV683">
        <v>1</v>
      </c>
      <c r="CB683">
        <v>100</v>
      </c>
      <c r="CC683">
        <v>100</v>
      </c>
      <c r="CD683" t="s">
        <v>1361</v>
      </c>
      <c r="CE683">
        <v>0</v>
      </c>
      <c r="CI683">
        <v>0</v>
      </c>
      <c r="CJ683">
        <v>0</v>
      </c>
      <c r="CM683">
        <v>0</v>
      </c>
      <c r="CO683">
        <v>0</v>
      </c>
      <c r="CP683">
        <v>0</v>
      </c>
      <c r="CQ683">
        <v>0</v>
      </c>
      <c r="CT683">
        <v>1</v>
      </c>
      <c r="CU683">
        <v>0</v>
      </c>
      <c r="CV683">
        <v>0</v>
      </c>
      <c r="CW683">
        <f>VLOOKUP(A683,'[1]NOUVEAUX TARIFS'!$A$1:$E$467,5,FALSE)</f>
        <v>1165.0450315000003</v>
      </c>
    </row>
    <row r="684" spans="1:101">
      <c r="A684" t="s">
        <v>20</v>
      </c>
      <c r="C684" t="e">
        <f>VLOOKUP(A684,'[1]PRIX D''ACHAT A JOUR'!$A$1:$C$477,3,FALSE)</f>
        <v>#N/A</v>
      </c>
      <c r="D684" t="s">
        <v>21</v>
      </c>
      <c r="E684">
        <v>9</v>
      </c>
      <c r="F684" t="s">
        <v>1222</v>
      </c>
      <c r="G684">
        <v>5</v>
      </c>
      <c r="H684" t="s">
        <v>1222</v>
      </c>
      <c r="I684" t="s">
        <v>1379</v>
      </c>
      <c r="J684" t="s">
        <v>1380</v>
      </c>
      <c r="K684">
        <v>1</v>
      </c>
      <c r="L684" t="s">
        <v>1381</v>
      </c>
      <c r="M684" t="s">
        <v>943</v>
      </c>
      <c r="N684" t="s">
        <v>944</v>
      </c>
      <c r="O684" t="s">
        <v>945</v>
      </c>
      <c r="Q684">
        <v>1</v>
      </c>
      <c r="R684">
        <v>0</v>
      </c>
      <c r="S684" s="36" t="e">
        <f>VLOOKUP(N684,'[1]Stock définitif au 31122021'!$A$3:$G$422,5,FALSE)</f>
        <v>#N/A</v>
      </c>
      <c r="T684" s="36" t="e">
        <f>VLOOKUP(N684,'[1]Stock définitif au 31122021'!$A$3:$G$422,6,FALSE)</f>
        <v>#N/A</v>
      </c>
      <c r="U684" s="36" t="e">
        <f>VLOOKUP(N684,'[1]Stock définitif au 31122021'!$A$3:$G$422,3,FALSE)</f>
        <v>#N/A</v>
      </c>
      <c r="V684" s="36" t="s">
        <v>2924</v>
      </c>
      <c r="W684">
        <f>VLOOKUP(A684,'[1]EXPORT ARTICLES 03012022'!$A$1:$R$883,18,FALSE)</f>
        <v>0</v>
      </c>
      <c r="X684" s="45">
        <f>VLOOKUP(A684,'[1]NOMENCLATURE 2801'!$B$1:$P$3420,14,FALSE)</f>
        <v>739.61979599999995</v>
      </c>
      <c r="Y684" s="46">
        <v>0</v>
      </c>
      <c r="Z684" s="46"/>
      <c r="AB684" s="42">
        <f>VLOOKUP(A684,'[1]NOMENCLATURE 2801'!$B$1:$P$3420,15,FALSE)</f>
        <v>785.1045959999999</v>
      </c>
      <c r="AC684" s="42" t="s">
        <v>2917</v>
      </c>
      <c r="AD684">
        <v>0</v>
      </c>
      <c r="AE684" t="s">
        <v>932</v>
      </c>
      <c r="AF684">
        <v>0</v>
      </c>
      <c r="AI684" t="s">
        <v>933</v>
      </c>
      <c r="AJ684" t="s">
        <v>934</v>
      </c>
      <c r="AM684" t="s">
        <v>935</v>
      </c>
      <c r="AN684" t="s">
        <v>936</v>
      </c>
      <c r="AP684">
        <v>0</v>
      </c>
      <c r="AQ684">
        <v>0</v>
      </c>
      <c r="AS684" s="34">
        <v>1011.62</v>
      </c>
      <c r="AT684" s="47">
        <f>VLOOKUP(A684,'[1]NOMENCLATURE 2801'!$B$1:$V$3418,20,FALSE)</f>
        <v>1104.3119714999998</v>
      </c>
      <c r="AU684" s="48">
        <f>VLOOKUP(A684,'[1]NOMENCLATURE 2801'!$B$1:$V$3418,21,FALSE)</f>
        <v>1170.0547315000001</v>
      </c>
      <c r="AV684" s="48"/>
      <c r="AW684" s="48"/>
      <c r="AX684">
        <v>2</v>
      </c>
      <c r="AY684">
        <v>0</v>
      </c>
      <c r="AZ684">
        <v>1</v>
      </c>
      <c r="BK684" s="43">
        <f t="shared" si="185"/>
        <v>0.1566148667483839</v>
      </c>
      <c r="BL684"/>
      <c r="BM684" s="45">
        <f t="shared" si="193"/>
        <v>1.4930806036727549</v>
      </c>
      <c r="BN684" s="48">
        <f t="shared" si="194"/>
        <v>1.490317006754601</v>
      </c>
      <c r="BO684"/>
      <c r="BP684">
        <f>VLOOKUP(A684,'[1]Synthèse ventes 2021'!$A$1:$C$457,3,FALSE)</f>
        <v>284</v>
      </c>
      <c r="BQ684">
        <f t="shared" si="186"/>
        <v>263104.25221151992</v>
      </c>
      <c r="BR684">
        <f t="shared" si="187"/>
        <v>392108.74162028002</v>
      </c>
      <c r="BS684">
        <f t="shared" si="188"/>
        <v>129004.4894087601</v>
      </c>
      <c r="BT684" s="34">
        <v>1213.94</v>
      </c>
      <c r="BV684">
        <v>1</v>
      </c>
      <c r="CB684">
        <v>100</v>
      </c>
      <c r="CC684">
        <v>100</v>
      </c>
      <c r="CD684" t="s">
        <v>1361</v>
      </c>
      <c r="CE684">
        <v>0</v>
      </c>
      <c r="CI684">
        <v>0</v>
      </c>
      <c r="CJ684">
        <v>0</v>
      </c>
      <c r="CM684">
        <v>0</v>
      </c>
      <c r="CO684">
        <v>0</v>
      </c>
      <c r="CP684">
        <v>0</v>
      </c>
      <c r="CQ684">
        <v>0</v>
      </c>
      <c r="CT684">
        <v>1</v>
      </c>
      <c r="CU684">
        <v>0</v>
      </c>
      <c r="CV684">
        <v>0</v>
      </c>
      <c r="CW684">
        <f>VLOOKUP(A684,'[1]NOUVEAUX TARIFS'!$A$1:$E$467,5,FALSE)</f>
        <v>1170.0547315000001</v>
      </c>
    </row>
    <row r="685" spans="1:101">
      <c r="A685" t="s">
        <v>175</v>
      </c>
      <c r="C685" t="e">
        <f>VLOOKUP(A685,'[1]PRIX D''ACHAT A JOUR'!$A$1:$C$477,3,FALSE)</f>
        <v>#N/A</v>
      </c>
      <c r="D685" t="s">
        <v>1608</v>
      </c>
      <c r="E685">
        <v>12</v>
      </c>
      <c r="F685" t="s">
        <v>1207</v>
      </c>
      <c r="G685">
        <v>12</v>
      </c>
      <c r="H685" t="s">
        <v>1208</v>
      </c>
      <c r="I685" t="s">
        <v>1366</v>
      </c>
      <c r="J685" t="s">
        <v>1367</v>
      </c>
      <c r="M685" t="s">
        <v>943</v>
      </c>
      <c r="N685" t="s">
        <v>944</v>
      </c>
      <c r="O685" t="s">
        <v>945</v>
      </c>
      <c r="Q685">
        <v>1</v>
      </c>
      <c r="R685">
        <v>0</v>
      </c>
      <c r="S685" s="36" t="e">
        <f>VLOOKUP(N685,'[1]Stock définitif au 31122021'!$A$3:$G$422,5,FALSE)</f>
        <v>#N/A</v>
      </c>
      <c r="T685" s="36" t="e">
        <f>VLOOKUP(N685,'[1]Stock définitif au 31122021'!$A$3:$G$422,6,FALSE)</f>
        <v>#N/A</v>
      </c>
      <c r="U685" s="36" t="e">
        <f>VLOOKUP(N685,'[1]Stock définitif au 31122021'!$A$3:$G$422,3,FALSE)</f>
        <v>#N/A</v>
      </c>
      <c r="V685">
        <v>0</v>
      </c>
      <c r="W685">
        <f>VLOOKUP(A685,'[1]EXPORT ARTICLES 03012022'!$A$1:$R$883,18,FALSE)</f>
        <v>0</v>
      </c>
      <c r="X685" s="45">
        <f>VLOOKUP(A685,'[1]NOMENCLATURE 2801'!$B$1:$P$3420,14,FALSE)</f>
        <v>790.74199999999985</v>
      </c>
      <c r="Y685" s="46">
        <v>0</v>
      </c>
      <c r="Z685" s="46"/>
      <c r="AB685" s="42">
        <f>VLOOKUP(A685,'[1]NOMENCLATURE 2801'!$B$1:$P$3420,15,FALSE)</f>
        <v>788.26299999999992</v>
      </c>
      <c r="AC685" s="42" t="s">
        <v>2917</v>
      </c>
      <c r="AD685">
        <v>0</v>
      </c>
      <c r="AE685" t="s">
        <v>932</v>
      </c>
      <c r="AF685">
        <v>0</v>
      </c>
      <c r="AI685" t="s">
        <v>933</v>
      </c>
      <c r="AJ685" t="s">
        <v>934</v>
      </c>
      <c r="AM685" t="s">
        <v>935</v>
      </c>
      <c r="AN685" t="s">
        <v>936</v>
      </c>
      <c r="AP685">
        <v>0</v>
      </c>
      <c r="AQ685">
        <v>0</v>
      </c>
      <c r="AS685" s="34">
        <v>1112.77</v>
      </c>
      <c r="AT685" s="47">
        <f>VLOOKUP(A685,'[1]NOMENCLATURE 2801'!$B$1:$V$3418,20,FALSE)</f>
        <v>1190.71262</v>
      </c>
      <c r="AU685" s="48">
        <f>VLOOKUP(A685,'[1]NOMENCLATURE 2801'!$B$1:$V$3418,21,FALSE)</f>
        <v>1185.13012</v>
      </c>
      <c r="AV685" s="48"/>
      <c r="AW685" s="48"/>
      <c r="AX685">
        <v>2</v>
      </c>
      <c r="AY685">
        <v>0</v>
      </c>
      <c r="AZ685">
        <v>1</v>
      </c>
      <c r="BB685">
        <v>1</v>
      </c>
      <c r="BC685">
        <v>1</v>
      </c>
      <c r="BD685">
        <v>1</v>
      </c>
      <c r="BE685">
        <v>1</v>
      </c>
      <c r="BF685">
        <v>1</v>
      </c>
      <c r="BK685" s="43">
        <f t="shared" si="185"/>
        <v>6.5027022655175876E-2</v>
      </c>
      <c r="BL685"/>
      <c r="BM685" s="45">
        <f t="shared" si="193"/>
        <v>1.5058168403853598</v>
      </c>
      <c r="BN685" s="48">
        <f t="shared" si="194"/>
        <v>1.5034704407031665</v>
      </c>
      <c r="BO685">
        <v>1</v>
      </c>
      <c r="BP685">
        <f>VLOOKUP(A685,'[1]Synthèse ventes 2021'!$A$1:$C$457,3,FALSE)</f>
        <v>13</v>
      </c>
      <c r="BQ685">
        <f t="shared" si="186"/>
        <v>12091.954419999996</v>
      </c>
      <c r="BR685">
        <f t="shared" si="187"/>
        <v>18179.896040800002</v>
      </c>
      <c r="BS685">
        <f t="shared" si="188"/>
        <v>6087.9416208000057</v>
      </c>
      <c r="BT685" s="34">
        <v>1335.32</v>
      </c>
      <c r="BV685">
        <v>1</v>
      </c>
      <c r="BW685">
        <v>154</v>
      </c>
      <c r="CB685">
        <v>100</v>
      </c>
      <c r="CC685">
        <v>100</v>
      </c>
      <c r="CD685" t="s">
        <v>946</v>
      </c>
      <c r="CE685">
        <v>0</v>
      </c>
      <c r="CI685">
        <v>0</v>
      </c>
      <c r="CJ685">
        <v>0</v>
      </c>
      <c r="CM685">
        <v>0</v>
      </c>
      <c r="CO685">
        <v>0</v>
      </c>
      <c r="CP685">
        <v>0</v>
      </c>
      <c r="CQ685">
        <v>0</v>
      </c>
      <c r="CT685">
        <v>0</v>
      </c>
      <c r="CU685">
        <v>0</v>
      </c>
      <c r="CV685">
        <v>0</v>
      </c>
      <c r="CW685">
        <f>VLOOKUP(A685,'[1]NOUVEAUX TARIFS'!$A$1:$E$467,5,FALSE)</f>
        <v>1185.13012</v>
      </c>
    </row>
    <row r="686" spans="1:101" hidden="1">
      <c r="A686" t="s">
        <v>347</v>
      </c>
      <c r="C686" t="e">
        <f>VLOOKUP(A686,'[1]PRIX D''ACHAT A JOUR'!$A$1:$C$477,3,FALSE)</f>
        <v>#N/A</v>
      </c>
      <c r="D686" t="s">
        <v>1940</v>
      </c>
      <c r="E686">
        <v>1</v>
      </c>
      <c r="F686" t="s">
        <v>975</v>
      </c>
      <c r="G686">
        <v>2</v>
      </c>
      <c r="H686" t="s">
        <v>975</v>
      </c>
      <c r="I686" t="s">
        <v>1057</v>
      </c>
      <c r="J686" t="s">
        <v>1058</v>
      </c>
      <c r="K686">
        <v>1</v>
      </c>
      <c r="L686" t="s">
        <v>1108</v>
      </c>
      <c r="M686" t="s">
        <v>943</v>
      </c>
      <c r="N686" t="s">
        <v>944</v>
      </c>
      <c r="O686" t="s">
        <v>945</v>
      </c>
      <c r="Q686">
        <v>1</v>
      </c>
      <c r="R686">
        <v>0</v>
      </c>
      <c r="S686" s="36" t="e">
        <f>VLOOKUP(N686,'[1]Stock définitif au 31122021'!$A$3:$G$422,5,FALSE)</f>
        <v>#N/A</v>
      </c>
      <c r="T686" s="36" t="e">
        <f>VLOOKUP(N686,'[1]Stock définitif au 31122021'!$A$3:$G$422,6,FALSE)</f>
        <v>#N/A</v>
      </c>
      <c r="U686" s="36" t="e">
        <f>VLOOKUP(N686,'[1]Stock définitif au 31122021'!$A$3:$G$422,3,FALSE)</f>
        <v>#N/A</v>
      </c>
      <c r="V686">
        <v>0</v>
      </c>
      <c r="W686">
        <f>VLOOKUP(A686,'[1]EXPORT ARTICLES 03012022'!$A$1:$R$883,18,FALSE)</f>
        <v>0</v>
      </c>
      <c r="X686" s="45" t="e">
        <f>VLOOKUP(A686,'[1]PRIX D''ACHAT A JOUR'!$A$1:$G$477,7,FALSE)</f>
        <v>#N/A</v>
      </c>
      <c r="Y686" s="46">
        <v>0</v>
      </c>
      <c r="Z686" s="46"/>
      <c r="AB686" s="42">
        <f>'[1]NOMENCLATURE 2801'!P2098</f>
        <v>312.44749999999999</v>
      </c>
      <c r="AC686" s="48"/>
      <c r="AD686">
        <v>0</v>
      </c>
      <c r="AE686" t="s">
        <v>932</v>
      </c>
      <c r="AF686">
        <v>0</v>
      </c>
      <c r="AI686" t="s">
        <v>933</v>
      </c>
      <c r="AJ686" t="s">
        <v>934</v>
      </c>
      <c r="AM686" t="s">
        <v>935</v>
      </c>
      <c r="AN686" t="s">
        <v>936</v>
      </c>
      <c r="AP686">
        <v>0</v>
      </c>
      <c r="AQ686">
        <v>0</v>
      </c>
      <c r="AS686">
        <v>339.99</v>
      </c>
      <c r="AT686" s="47">
        <f>VLOOKUP(A686,'[1]NOMENCLATURE 2801'!$B$1:$V$3418,20,FALSE)</f>
        <v>343.40609999999998</v>
      </c>
      <c r="AU686" s="48">
        <f>VLOOKUP(A686,'[1]NOMENCLATURE 2801'!$B$1:$V$3418,21,FALSE)</f>
        <v>421.43387499999994</v>
      </c>
      <c r="AV686" s="48">
        <f>VLOOKUP(A686,'STEEVE RESTITUTION'!$A$3:$F$484,6,FALSE)</f>
        <v>421.43</v>
      </c>
      <c r="AW686" s="48"/>
      <c r="AX686">
        <v>2</v>
      </c>
      <c r="AY686">
        <v>0</v>
      </c>
      <c r="AZ686">
        <v>1</v>
      </c>
      <c r="BB686">
        <v>1</v>
      </c>
      <c r="BC686">
        <v>1</v>
      </c>
      <c r="BD686">
        <v>1</v>
      </c>
      <c r="BE686">
        <v>1</v>
      </c>
      <c r="BK686" s="43">
        <f t="shared" si="185"/>
        <v>0.23954785434865711</v>
      </c>
      <c r="BL686" s="9">
        <v>0</v>
      </c>
      <c r="BM686" s="45"/>
      <c r="BN686" s="48"/>
      <c r="BO686">
        <v>1</v>
      </c>
      <c r="BP686">
        <f>VLOOKUP(A686,'[1]Synthèse ventes 2021'!$A$1:$C$457,3,FALSE)</f>
        <v>55</v>
      </c>
      <c r="BQ686">
        <f t="shared" si="186"/>
        <v>20277.84275</v>
      </c>
      <c r="BR686">
        <f t="shared" si="187"/>
        <v>27351.058487499995</v>
      </c>
      <c r="BS686">
        <f t="shared" si="188"/>
        <v>7073.2157374999952</v>
      </c>
      <c r="BT686">
        <v>407.99</v>
      </c>
      <c r="BV686">
        <v>1</v>
      </c>
      <c r="BW686">
        <v>511</v>
      </c>
      <c r="CB686">
        <v>100</v>
      </c>
      <c r="CC686">
        <v>100</v>
      </c>
      <c r="CD686" t="s">
        <v>960</v>
      </c>
      <c r="CE686">
        <v>0</v>
      </c>
      <c r="CI686">
        <v>0</v>
      </c>
      <c r="CJ686">
        <v>0</v>
      </c>
      <c r="CM686">
        <v>0</v>
      </c>
      <c r="CO686">
        <v>0</v>
      </c>
      <c r="CP686">
        <v>0</v>
      </c>
      <c r="CQ686">
        <v>0</v>
      </c>
      <c r="CT686">
        <v>0</v>
      </c>
      <c r="CU686">
        <v>0</v>
      </c>
      <c r="CV686">
        <v>0</v>
      </c>
      <c r="CW686">
        <f>VLOOKUP(A686,'[1]NOUVEAUX TARIFS'!$A$1:$E$467,5,FALSE)</f>
        <v>421.43</v>
      </c>
    </row>
    <row r="687" spans="1:101">
      <c r="A687" t="s">
        <v>2144</v>
      </c>
      <c r="C687" t="str">
        <f>VLOOKUP(A687,'[1]PRIX D''ACHAT A JOUR'!$A$1:$C$477,3,FALSE)</f>
        <v>AS</v>
      </c>
      <c r="D687" t="s">
        <v>2145</v>
      </c>
      <c r="E687">
        <v>4</v>
      </c>
      <c r="F687" t="s">
        <v>1047</v>
      </c>
      <c r="M687" t="s">
        <v>986</v>
      </c>
      <c r="N687" t="s">
        <v>2144</v>
      </c>
      <c r="O687" t="s">
        <v>2146</v>
      </c>
      <c r="Q687">
        <v>1</v>
      </c>
      <c r="R687">
        <v>1</v>
      </c>
      <c r="S687" s="36" t="e">
        <f>VLOOKUP(N687,'[1]Stock définitif au 31122021'!$A$3:$G$422,5,FALSE)</f>
        <v>#N/A</v>
      </c>
      <c r="T687" s="36" t="e">
        <f>VLOOKUP(N687,'[1]Stock définitif au 31122021'!$A$3:$G$422,6,FALSE)</f>
        <v>#N/A</v>
      </c>
      <c r="U687" s="36" t="e">
        <f>VLOOKUP(N687,'[1]Stock définitif au 31122021'!$A$3:$G$422,3,FALSE)</f>
        <v>#N/A</v>
      </c>
      <c r="V687" s="36">
        <v>570</v>
      </c>
      <c r="W687" s="36">
        <f>VLOOKUP(A687,'[1]EXPORT ARTICLES 03012022'!$A$1:$R$883,18,FALSE)</f>
        <v>570</v>
      </c>
      <c r="X687" s="2">
        <f>VLOOKUP(A687,'[1]PRIX D''ACHAT A JOUR'!$A$1:$G$477,7,FALSE)</f>
        <v>883.8</v>
      </c>
      <c r="Y687" s="46"/>
      <c r="Z687" s="46"/>
      <c r="AA687" s="53"/>
      <c r="AB687" s="41">
        <v>883.8</v>
      </c>
      <c r="AC687" s="42" t="s">
        <v>2917</v>
      </c>
      <c r="AD687">
        <v>570</v>
      </c>
      <c r="AE687" t="s">
        <v>932</v>
      </c>
      <c r="AF687">
        <v>0</v>
      </c>
      <c r="AI687" t="s">
        <v>933</v>
      </c>
      <c r="AJ687" t="s">
        <v>934</v>
      </c>
      <c r="AM687" t="s">
        <v>935</v>
      </c>
      <c r="AN687" t="s">
        <v>936</v>
      </c>
      <c r="AP687">
        <v>0</v>
      </c>
      <c r="AQ687">
        <v>0</v>
      </c>
      <c r="AS687" s="56">
        <v>769.5</v>
      </c>
      <c r="AT687" s="67">
        <f>X687*BM687</f>
        <v>1193.1300000000001</v>
      </c>
      <c r="AU687" s="59">
        <f>AB687*BN687</f>
        <v>1193.1300000000001</v>
      </c>
      <c r="AV687" s="48"/>
      <c r="AW687" s="48"/>
      <c r="AX687">
        <v>2</v>
      </c>
      <c r="AY687">
        <v>0</v>
      </c>
      <c r="BK687" s="43">
        <f t="shared" si="185"/>
        <v>0.55052631578947386</v>
      </c>
      <c r="BL687" s="55">
        <f>AS687/V687</f>
        <v>1.35</v>
      </c>
      <c r="BM687" s="2">
        <v>1.35</v>
      </c>
      <c r="BN687" s="42">
        <v>1.35</v>
      </c>
      <c r="BP687"/>
      <c r="BQ687" t="str">
        <f t="shared" si="186"/>
        <v/>
      </c>
      <c r="BR687" t="str">
        <f t="shared" si="187"/>
        <v/>
      </c>
      <c r="BS687" t="str">
        <f t="shared" si="188"/>
        <v/>
      </c>
      <c r="BT687">
        <v>923.4</v>
      </c>
      <c r="BV687">
        <v>1</v>
      </c>
      <c r="CB687">
        <v>100</v>
      </c>
      <c r="CC687">
        <v>100</v>
      </c>
      <c r="CD687" t="s">
        <v>937</v>
      </c>
      <c r="CE687">
        <v>0</v>
      </c>
      <c r="CI687">
        <v>0</v>
      </c>
      <c r="CJ687">
        <v>0</v>
      </c>
      <c r="CM687">
        <v>0</v>
      </c>
      <c r="CO687">
        <v>0</v>
      </c>
      <c r="CP687">
        <v>0</v>
      </c>
      <c r="CQ687">
        <v>0</v>
      </c>
      <c r="CT687">
        <v>0</v>
      </c>
      <c r="CU687">
        <v>0</v>
      </c>
      <c r="CV687">
        <v>0</v>
      </c>
      <c r="CW687" t="e">
        <f>VLOOKUP(A687,'[1]NOUVEAUX TARIFS'!$A$1:$E$467,5,FALSE)</f>
        <v>#N/A</v>
      </c>
    </row>
    <row r="688" spans="1:101">
      <c r="A688" t="s">
        <v>353</v>
      </c>
      <c r="C688" t="e">
        <f>VLOOKUP(A688,'[1]PRIX D''ACHAT A JOUR'!$A$1:$C$477,3,FALSE)</f>
        <v>#N/A</v>
      </c>
      <c r="D688" t="s">
        <v>1903</v>
      </c>
      <c r="E688">
        <v>1</v>
      </c>
      <c r="F688" t="s">
        <v>975</v>
      </c>
      <c r="G688">
        <v>2</v>
      </c>
      <c r="H688" t="s">
        <v>975</v>
      </c>
      <c r="I688" t="s">
        <v>1057</v>
      </c>
      <c r="J688" t="s">
        <v>1058</v>
      </c>
      <c r="K688">
        <v>1</v>
      </c>
      <c r="L688" t="s">
        <v>1108</v>
      </c>
      <c r="M688" t="s">
        <v>943</v>
      </c>
      <c r="N688" t="s">
        <v>944</v>
      </c>
      <c r="O688" t="s">
        <v>945</v>
      </c>
      <c r="Q688">
        <v>1</v>
      </c>
      <c r="R688">
        <v>0</v>
      </c>
      <c r="S688" s="36" t="e">
        <f>VLOOKUP(N688,'[1]Stock définitif au 31122021'!$A$3:$G$422,5,FALSE)</f>
        <v>#N/A</v>
      </c>
      <c r="T688" s="36" t="e">
        <f>VLOOKUP(N688,'[1]Stock définitif au 31122021'!$A$3:$G$422,6,FALSE)</f>
        <v>#N/A</v>
      </c>
      <c r="U688" s="36" t="e">
        <f>VLOOKUP(N688,'[1]Stock définitif au 31122021'!$A$3:$G$422,3,FALSE)</f>
        <v>#N/A</v>
      </c>
      <c r="V688">
        <v>0</v>
      </c>
      <c r="W688">
        <f>VLOOKUP(A688,'[1]EXPORT ARTICLES 03012022'!$A$1:$R$883,18,FALSE)</f>
        <v>0</v>
      </c>
      <c r="X688" s="45">
        <f>VLOOKUP(A688,'[1]NOMENCLATURE 2801'!$B$1:$P$3420,14,FALSE)</f>
        <v>774.33839999999998</v>
      </c>
      <c r="Y688" s="46">
        <v>0</v>
      </c>
      <c r="Z688" s="46"/>
      <c r="AB688" s="42">
        <f>VLOOKUP(A688,'[1]NOMENCLATURE 2801'!$B$1:$P$3420,15,FALSE)</f>
        <v>872.79549999999995</v>
      </c>
      <c r="AC688" s="42" t="s">
        <v>2917</v>
      </c>
      <c r="AD688">
        <v>0</v>
      </c>
      <c r="AE688" t="s">
        <v>932</v>
      </c>
      <c r="AF688">
        <v>0</v>
      </c>
      <c r="AI688" t="s">
        <v>933</v>
      </c>
      <c r="AJ688" t="s">
        <v>934</v>
      </c>
      <c r="AM688" t="s">
        <v>935</v>
      </c>
      <c r="AN688" t="s">
        <v>936</v>
      </c>
      <c r="AP688">
        <v>0</v>
      </c>
      <c r="AQ688">
        <v>0</v>
      </c>
      <c r="AS688" s="34">
        <v>1016.88</v>
      </c>
      <c r="AT688" s="47">
        <f>VLOOKUP(A688,'[1]NOMENCLATURE 2801'!$B$1:$V$3418,20,FALSE)</f>
        <v>1097.186772</v>
      </c>
      <c r="AU688" s="48">
        <f>VLOOKUP(A688,'[1]NOMENCLATURE 2801'!$B$1:$V$3418,21,FALSE)</f>
        <v>1204.4347149999999</v>
      </c>
      <c r="AV688" s="48"/>
      <c r="AW688" s="48"/>
      <c r="AX688">
        <v>2</v>
      </c>
      <c r="AY688">
        <v>0</v>
      </c>
      <c r="AZ688">
        <v>1</v>
      </c>
      <c r="BB688">
        <v>1</v>
      </c>
      <c r="BC688">
        <v>1</v>
      </c>
      <c r="BD688">
        <v>1</v>
      </c>
      <c r="BE688">
        <v>1</v>
      </c>
      <c r="BF688">
        <v>1</v>
      </c>
      <c r="BK688" s="43">
        <f t="shared" si="185"/>
        <v>0.18444134509479965</v>
      </c>
      <c r="BL688"/>
      <c r="BM688" s="45">
        <f t="shared" ref="BM688:BM712" si="195">AT688/X688</f>
        <v>1.4169344720602777</v>
      </c>
      <c r="BN688" s="48">
        <f t="shared" ref="BN688:BN712" si="196">AU688/AB688</f>
        <v>1.3799735619626818</v>
      </c>
      <c r="BO688">
        <v>1</v>
      </c>
      <c r="BP688">
        <f>VLOOKUP(A688,'[1]Synthèse ventes 2021'!$A$1:$C$457,3,FALSE)</f>
        <v>474</v>
      </c>
      <c r="BQ688">
        <f t="shared" si="186"/>
        <v>488171.97905999993</v>
      </c>
      <c r="BR688">
        <f t="shared" si="187"/>
        <v>673664.42479379987</v>
      </c>
      <c r="BS688">
        <f t="shared" si="188"/>
        <v>185492.44573379995</v>
      </c>
      <c r="BT688" s="34">
        <v>1220.26</v>
      </c>
      <c r="BV688">
        <v>1</v>
      </c>
      <c r="CB688">
        <v>100</v>
      </c>
      <c r="CC688">
        <v>100</v>
      </c>
      <c r="CD688" t="s">
        <v>946</v>
      </c>
      <c r="CE688">
        <v>0</v>
      </c>
      <c r="CI688">
        <v>0</v>
      </c>
      <c r="CJ688">
        <v>0</v>
      </c>
      <c r="CM688">
        <v>0</v>
      </c>
      <c r="CO688">
        <v>0</v>
      </c>
      <c r="CP688">
        <v>0</v>
      </c>
      <c r="CQ688">
        <v>0</v>
      </c>
      <c r="CT688">
        <v>0</v>
      </c>
      <c r="CU688">
        <v>0</v>
      </c>
      <c r="CV688">
        <v>0</v>
      </c>
      <c r="CW688">
        <f>VLOOKUP(A688,'[1]NOUVEAUX TARIFS'!$A$1:$E$467,5,FALSE)</f>
        <v>1204.4347149999999</v>
      </c>
    </row>
    <row r="689" spans="1:101">
      <c r="A689" t="s">
        <v>12</v>
      </c>
      <c r="C689" t="e">
        <f>VLOOKUP(A689,'[1]PRIX D''ACHAT A JOUR'!$A$1:$C$477,3,FALSE)</f>
        <v>#N/A</v>
      </c>
      <c r="D689" t="s">
        <v>13</v>
      </c>
      <c r="E689">
        <v>9</v>
      </c>
      <c r="F689" t="s">
        <v>1222</v>
      </c>
      <c r="G689">
        <v>5</v>
      </c>
      <c r="H689" t="s">
        <v>1222</v>
      </c>
      <c r="I689" t="s">
        <v>1379</v>
      </c>
      <c r="J689" t="s">
        <v>1380</v>
      </c>
      <c r="K689">
        <v>1</v>
      </c>
      <c r="L689" t="s">
        <v>1381</v>
      </c>
      <c r="M689" t="s">
        <v>943</v>
      </c>
      <c r="N689" t="s">
        <v>944</v>
      </c>
      <c r="O689" t="s">
        <v>945</v>
      </c>
      <c r="Q689">
        <v>1</v>
      </c>
      <c r="R689">
        <v>0</v>
      </c>
      <c r="S689" s="36" t="e">
        <f>VLOOKUP(N689,'[1]Stock définitif au 31122021'!$A$3:$G$422,5,FALSE)</f>
        <v>#N/A</v>
      </c>
      <c r="T689" s="36" t="e">
        <f>VLOOKUP(N689,'[1]Stock définitif au 31122021'!$A$3:$G$422,6,FALSE)</f>
        <v>#N/A</v>
      </c>
      <c r="U689" s="36" t="e">
        <f>VLOOKUP(N689,'[1]Stock définitif au 31122021'!$A$3:$G$422,3,FALSE)</f>
        <v>#N/A</v>
      </c>
      <c r="V689" s="36" t="s">
        <v>2924</v>
      </c>
      <c r="W689">
        <f>VLOOKUP(A689,'[1]EXPORT ARTICLES 03012022'!$A$1:$R$883,18,FALSE)</f>
        <v>0</v>
      </c>
      <c r="X689" s="45">
        <f>VLOOKUP(A689,'[1]NOMENCLATURE 2801'!$B$1:$P$3420,14,FALSE)</f>
        <v>800.66959600000007</v>
      </c>
      <c r="Y689" s="46">
        <v>0</v>
      </c>
      <c r="Z689" s="46"/>
      <c r="AB689" s="42">
        <f>VLOOKUP(A689,'[1]NOMENCLATURE 2801'!$B$1:$P$3420,15,FALSE)</f>
        <v>808.15439600000002</v>
      </c>
      <c r="AC689" s="42" t="s">
        <v>2917</v>
      </c>
      <c r="AD689">
        <v>0</v>
      </c>
      <c r="AE689" t="s">
        <v>932</v>
      </c>
      <c r="AF689">
        <v>0</v>
      </c>
      <c r="AI689" t="s">
        <v>933</v>
      </c>
      <c r="AJ689" t="s">
        <v>934</v>
      </c>
      <c r="AM689" t="s">
        <v>935</v>
      </c>
      <c r="AN689" t="s">
        <v>936</v>
      </c>
      <c r="AP689">
        <v>0</v>
      </c>
      <c r="AQ689">
        <v>0</v>
      </c>
      <c r="AS689" s="34">
        <v>1092.44</v>
      </c>
      <c r="AT689" s="47">
        <f>VLOOKUP(A689,'[1]NOMENCLATURE 2801'!$B$1:$V$3418,20,FALSE)</f>
        <v>1196.7810215000002</v>
      </c>
      <c r="AU689" s="48">
        <f>VLOOKUP(A689,'[1]NOMENCLATURE 2801'!$B$1:$V$3418,21,FALSE)</f>
        <v>1205.5237815000005</v>
      </c>
      <c r="AV689" s="48"/>
      <c r="AW689" s="48"/>
      <c r="AX689">
        <v>2</v>
      </c>
      <c r="AY689">
        <v>0</v>
      </c>
      <c r="AZ689">
        <v>1</v>
      </c>
      <c r="BK689" s="43">
        <f t="shared" si="185"/>
        <v>0.10351486717806052</v>
      </c>
      <c r="BL689"/>
      <c r="BM689" s="45">
        <f t="shared" si="195"/>
        <v>1.4947251993567645</v>
      </c>
      <c r="BN689" s="48">
        <f t="shared" si="196"/>
        <v>1.4916998378859285</v>
      </c>
      <c r="BO689"/>
      <c r="BP689">
        <f>VLOOKUP(A689,'[1]Synthèse ventes 2021'!$A$1:$C$457,3,FALSE)</f>
        <v>3</v>
      </c>
      <c r="BQ689">
        <f t="shared" si="186"/>
        <v>2860.86656184</v>
      </c>
      <c r="BR689">
        <f t="shared" si="187"/>
        <v>4267.5541865100013</v>
      </c>
      <c r="BS689">
        <f t="shared" si="188"/>
        <v>1406.6876246700012</v>
      </c>
      <c r="BT689" s="34">
        <v>1310.93</v>
      </c>
      <c r="BV689">
        <v>1</v>
      </c>
      <c r="CB689">
        <v>100</v>
      </c>
      <c r="CC689">
        <v>100</v>
      </c>
      <c r="CD689" t="s">
        <v>1361</v>
      </c>
      <c r="CE689">
        <v>0</v>
      </c>
      <c r="CI689">
        <v>0</v>
      </c>
      <c r="CJ689">
        <v>0</v>
      </c>
      <c r="CM689">
        <v>0</v>
      </c>
      <c r="CO689">
        <v>0</v>
      </c>
      <c r="CP689">
        <v>0</v>
      </c>
      <c r="CQ689">
        <v>0</v>
      </c>
      <c r="CT689">
        <v>1</v>
      </c>
      <c r="CU689">
        <v>0</v>
      </c>
      <c r="CV689">
        <v>0</v>
      </c>
      <c r="CW689">
        <f>VLOOKUP(A689,'[1]NOUVEAUX TARIFS'!$A$1:$E$467,5,FALSE)</f>
        <v>1205.5237815000005</v>
      </c>
    </row>
    <row r="690" spans="1:101">
      <c r="A690" t="s">
        <v>24</v>
      </c>
      <c r="C690" t="e">
        <f>VLOOKUP(A690,'[1]PRIX D''ACHAT A JOUR'!$A$1:$C$477,3,FALSE)</f>
        <v>#N/A</v>
      </c>
      <c r="D690" t="s">
        <v>25</v>
      </c>
      <c r="E690">
        <v>9</v>
      </c>
      <c r="F690" t="s">
        <v>1222</v>
      </c>
      <c r="G690">
        <v>5</v>
      </c>
      <c r="H690" t="s">
        <v>1222</v>
      </c>
      <c r="I690" t="s">
        <v>1379</v>
      </c>
      <c r="J690" t="s">
        <v>1380</v>
      </c>
      <c r="K690">
        <v>1</v>
      </c>
      <c r="L690" t="s">
        <v>1381</v>
      </c>
      <c r="M690" t="s">
        <v>943</v>
      </c>
      <c r="N690" t="s">
        <v>944</v>
      </c>
      <c r="O690" t="s">
        <v>945</v>
      </c>
      <c r="Q690">
        <v>1</v>
      </c>
      <c r="R690">
        <v>0</v>
      </c>
      <c r="S690" s="36" t="e">
        <f>VLOOKUP(N690,'[1]Stock définitif au 31122021'!$A$3:$G$422,5,FALSE)</f>
        <v>#N/A</v>
      </c>
      <c r="T690" s="36" t="e">
        <f>VLOOKUP(N690,'[1]Stock définitif au 31122021'!$A$3:$G$422,6,FALSE)</f>
        <v>#N/A</v>
      </c>
      <c r="U690" s="36" t="e">
        <f>VLOOKUP(N690,'[1]Stock définitif au 31122021'!$A$3:$G$422,3,FALSE)</f>
        <v>#N/A</v>
      </c>
      <c r="V690" s="36" t="s">
        <v>2924</v>
      </c>
      <c r="W690">
        <f>VLOOKUP(A690,'[1]EXPORT ARTICLES 03012022'!$A$1:$R$883,18,FALSE)</f>
        <v>0</v>
      </c>
      <c r="X690" s="45">
        <f>VLOOKUP(A690,'[1]NOMENCLATURE 2801'!$B$1:$P$3420,14,FALSE)</f>
        <v>804.30079599999988</v>
      </c>
      <c r="Y690" s="46">
        <v>0</v>
      </c>
      <c r="Z690" s="46"/>
      <c r="AB690" s="42">
        <f>VLOOKUP(A690,'[1]NOMENCLATURE 2801'!$B$1:$P$3420,15,FALSE)</f>
        <v>811.78559599999994</v>
      </c>
      <c r="AC690" s="42" t="s">
        <v>2917</v>
      </c>
      <c r="AD690">
        <v>0</v>
      </c>
      <c r="AE690" t="s">
        <v>932</v>
      </c>
      <c r="AF690">
        <v>0</v>
      </c>
      <c r="AI690" t="s">
        <v>933</v>
      </c>
      <c r="AJ690" t="s">
        <v>934</v>
      </c>
      <c r="AM690" t="s">
        <v>935</v>
      </c>
      <c r="AN690" t="s">
        <v>936</v>
      </c>
      <c r="AP690">
        <v>0</v>
      </c>
      <c r="AQ690">
        <v>0</v>
      </c>
      <c r="AS690" s="34">
        <v>1109.69</v>
      </c>
      <c r="AT690" s="47">
        <f>VLOOKUP(A690,'[1]NOMENCLATURE 2801'!$B$1:$V$3418,20,FALSE)</f>
        <v>1202.2319715000003</v>
      </c>
      <c r="AU690" s="48">
        <f>VLOOKUP(A690,'[1]NOMENCLATURE 2801'!$B$1:$V$3418,21,FALSE)</f>
        <v>1210.9747315</v>
      </c>
      <c r="AV690" s="48"/>
      <c r="AW690" s="48"/>
      <c r="AX690">
        <v>2</v>
      </c>
      <c r="AY690">
        <v>0</v>
      </c>
      <c r="AZ690">
        <v>1</v>
      </c>
      <c r="BK690" s="43">
        <f t="shared" si="185"/>
        <v>9.127299651253945E-2</v>
      </c>
      <c r="BL690"/>
      <c r="BM690" s="45">
        <f t="shared" si="195"/>
        <v>1.4947541734125058</v>
      </c>
      <c r="BN690" s="48">
        <f t="shared" si="196"/>
        <v>1.4917420775472838</v>
      </c>
      <c r="BO690"/>
      <c r="BP690">
        <f>VLOOKUP(A690,'[1]Synthèse ventes 2021'!$A$1:$C$457,3,FALSE)</f>
        <v>13</v>
      </c>
      <c r="BQ690">
        <f t="shared" si="186"/>
        <v>12452.791042639999</v>
      </c>
      <c r="BR690">
        <f t="shared" si="187"/>
        <v>18576.352381209999</v>
      </c>
      <c r="BS690">
        <f t="shared" si="188"/>
        <v>6123.5613385699999</v>
      </c>
      <c r="BT690" s="34">
        <v>1331.63</v>
      </c>
      <c r="BV690">
        <v>1</v>
      </c>
      <c r="CB690">
        <v>100</v>
      </c>
      <c r="CC690">
        <v>100</v>
      </c>
      <c r="CD690" t="s">
        <v>1361</v>
      </c>
      <c r="CE690">
        <v>0</v>
      </c>
      <c r="CI690">
        <v>0</v>
      </c>
      <c r="CJ690">
        <v>0</v>
      </c>
      <c r="CM690">
        <v>0</v>
      </c>
      <c r="CO690">
        <v>0</v>
      </c>
      <c r="CP690">
        <v>0</v>
      </c>
      <c r="CQ690">
        <v>0</v>
      </c>
      <c r="CT690">
        <v>1</v>
      </c>
      <c r="CU690">
        <v>0</v>
      </c>
      <c r="CV690">
        <v>0</v>
      </c>
      <c r="CW690">
        <f>VLOOKUP(A690,'[1]NOUVEAUX TARIFS'!$A$1:$E$467,5,FALSE)</f>
        <v>1210.9747315</v>
      </c>
    </row>
    <row r="691" spans="1:101">
      <c r="A691" t="s">
        <v>32</v>
      </c>
      <c r="C691" t="e">
        <f>VLOOKUP(A691,'[1]PRIX D''ACHAT A JOUR'!$A$1:$C$477,3,FALSE)</f>
        <v>#N/A</v>
      </c>
      <c r="D691" t="s">
        <v>33</v>
      </c>
      <c r="E691">
        <v>9</v>
      </c>
      <c r="F691" t="s">
        <v>1222</v>
      </c>
      <c r="G691">
        <v>5</v>
      </c>
      <c r="H691" t="s">
        <v>1222</v>
      </c>
      <c r="I691" t="s">
        <v>1379</v>
      </c>
      <c r="J691" t="s">
        <v>1380</v>
      </c>
      <c r="K691">
        <v>1</v>
      </c>
      <c r="L691" t="s">
        <v>1381</v>
      </c>
      <c r="M691" t="s">
        <v>943</v>
      </c>
      <c r="N691" t="s">
        <v>944</v>
      </c>
      <c r="O691" t="s">
        <v>945</v>
      </c>
      <c r="Q691">
        <v>1</v>
      </c>
      <c r="R691">
        <v>0</v>
      </c>
      <c r="S691" s="36" t="e">
        <f>VLOOKUP(N691,'[1]Stock définitif au 31122021'!$A$3:$G$422,5,FALSE)</f>
        <v>#N/A</v>
      </c>
      <c r="T691" s="36" t="e">
        <f>VLOOKUP(N691,'[1]Stock définitif au 31122021'!$A$3:$G$422,6,FALSE)</f>
        <v>#N/A</v>
      </c>
      <c r="U691" s="36" t="e">
        <f>VLOOKUP(N691,'[1]Stock définitif au 31122021'!$A$3:$G$422,3,FALSE)</f>
        <v>#N/A</v>
      </c>
      <c r="V691" s="36" t="s">
        <v>2924</v>
      </c>
      <c r="W691">
        <f>VLOOKUP(A691,'[1]EXPORT ARTICLES 03012022'!$A$1:$R$883,18,FALSE)</f>
        <v>0</v>
      </c>
      <c r="X691" s="45">
        <f>VLOOKUP(A691,'[1]NOMENCLATURE 2801'!$B$1:$P$3420,14,FALSE)</f>
        <v>771.213796</v>
      </c>
      <c r="Y691" s="46">
        <v>0</v>
      </c>
      <c r="Z691" s="46"/>
      <c r="AB691" s="42">
        <f>VLOOKUP(A691,'[1]NOMENCLATURE 2801'!$B$1:$P$3420,15,FALSE)</f>
        <v>816.69859600000007</v>
      </c>
      <c r="AC691" s="42" t="s">
        <v>2917</v>
      </c>
      <c r="AD691">
        <v>0</v>
      </c>
      <c r="AE691" t="s">
        <v>932</v>
      </c>
      <c r="AF691">
        <v>0</v>
      </c>
      <c r="AI691" t="s">
        <v>933</v>
      </c>
      <c r="AJ691" t="s">
        <v>934</v>
      </c>
      <c r="AM691" t="s">
        <v>935</v>
      </c>
      <c r="AN691" t="s">
        <v>936</v>
      </c>
      <c r="AP691">
        <v>0</v>
      </c>
      <c r="AQ691">
        <v>0</v>
      </c>
      <c r="AS691" s="34">
        <v>1057.51</v>
      </c>
      <c r="AT691" s="47">
        <f>VLOOKUP(A691,'[1]NOMENCLATURE 2801'!$B$1:$V$3418,20,FALSE)</f>
        <v>1150.8044714999999</v>
      </c>
      <c r="AU691" s="48">
        <f>VLOOKUP(A691,'[1]NOMENCLATURE 2801'!$B$1:$V$3418,21,FALSE)</f>
        <v>1216.5472315000004</v>
      </c>
      <c r="AV691" s="48"/>
      <c r="AW691" s="48"/>
      <c r="AX691">
        <v>2</v>
      </c>
      <c r="AY691">
        <v>0</v>
      </c>
      <c r="AZ691">
        <v>1</v>
      </c>
      <c r="BK691" s="43">
        <f t="shared" si="185"/>
        <v>0.15038839490879558</v>
      </c>
      <c r="BL691"/>
      <c r="BM691" s="45">
        <f t="shared" si="195"/>
        <v>1.4921990211648131</v>
      </c>
      <c r="BN691" s="48">
        <f t="shared" si="196"/>
        <v>1.4895914324554567</v>
      </c>
      <c r="BO691"/>
      <c r="BP691">
        <f>VLOOKUP(A691,'[1]Synthèse ventes 2021'!$A$1:$C$457,3,FALSE)</f>
        <v>235</v>
      </c>
      <c r="BQ691">
        <f t="shared" si="186"/>
        <v>226470.5206708</v>
      </c>
      <c r="BR691">
        <f t="shared" si="187"/>
        <v>337348.54729495005</v>
      </c>
      <c r="BS691">
        <f t="shared" si="188"/>
        <v>110878.02662415005</v>
      </c>
      <c r="BT691" s="34">
        <v>1269.01</v>
      </c>
      <c r="BV691">
        <v>1</v>
      </c>
      <c r="CB691">
        <v>100</v>
      </c>
      <c r="CC691">
        <v>100</v>
      </c>
      <c r="CD691" t="s">
        <v>1361</v>
      </c>
      <c r="CE691">
        <v>0</v>
      </c>
      <c r="CI691">
        <v>0</v>
      </c>
      <c r="CJ691">
        <v>0</v>
      </c>
      <c r="CM691">
        <v>0</v>
      </c>
      <c r="CO691">
        <v>0</v>
      </c>
      <c r="CP691">
        <v>0</v>
      </c>
      <c r="CQ691">
        <v>0</v>
      </c>
      <c r="CT691">
        <v>1</v>
      </c>
      <c r="CU691">
        <v>0</v>
      </c>
      <c r="CV691">
        <v>0</v>
      </c>
      <c r="CW691">
        <f>VLOOKUP(A691,'[1]NOUVEAUX TARIFS'!$A$1:$E$467,5,FALSE)</f>
        <v>1216.5472315000004</v>
      </c>
    </row>
    <row r="692" spans="1:101">
      <c r="A692" t="s">
        <v>16</v>
      </c>
      <c r="C692" t="e">
        <f>VLOOKUP(A692,'[1]PRIX D''ACHAT A JOUR'!$A$1:$C$477,3,FALSE)</f>
        <v>#N/A</v>
      </c>
      <c r="D692" t="s">
        <v>17</v>
      </c>
      <c r="E692">
        <v>9</v>
      </c>
      <c r="F692" t="s">
        <v>1222</v>
      </c>
      <c r="G692">
        <v>5</v>
      </c>
      <c r="H692" t="s">
        <v>1222</v>
      </c>
      <c r="I692" t="s">
        <v>1379</v>
      </c>
      <c r="J692" t="s">
        <v>1380</v>
      </c>
      <c r="K692">
        <v>1</v>
      </c>
      <c r="L692" t="s">
        <v>1381</v>
      </c>
      <c r="M692" t="s">
        <v>943</v>
      </c>
      <c r="N692" t="s">
        <v>944</v>
      </c>
      <c r="O692" t="s">
        <v>945</v>
      </c>
      <c r="Q692">
        <v>1</v>
      </c>
      <c r="R692">
        <v>0</v>
      </c>
      <c r="S692" s="36" t="e">
        <f>VLOOKUP(N692,'[1]Stock définitif au 31122021'!$A$3:$G$422,5,FALSE)</f>
        <v>#N/A</v>
      </c>
      <c r="T692" s="36" t="e">
        <f>VLOOKUP(N692,'[1]Stock définitif au 31122021'!$A$3:$G$422,6,FALSE)</f>
        <v>#N/A</v>
      </c>
      <c r="U692" s="36" t="e">
        <f>VLOOKUP(N692,'[1]Stock définitif au 31122021'!$A$3:$G$422,3,FALSE)</f>
        <v>#N/A</v>
      </c>
      <c r="V692" s="36" t="s">
        <v>2924</v>
      </c>
      <c r="W692">
        <f>VLOOKUP(A692,'[1]EXPORT ARTICLES 03012022'!$A$1:$R$883,18,FALSE)</f>
        <v>0</v>
      </c>
      <c r="X692" s="45">
        <f>VLOOKUP(A692,'[1]NOMENCLATURE 2801'!$B$1:$P$3420,14,FALSE)</f>
        <v>807.66959600000007</v>
      </c>
      <c r="Y692" s="46">
        <v>0</v>
      </c>
      <c r="Z692" s="46"/>
      <c r="AB692" s="42">
        <f>VLOOKUP(A692,'[1]NOMENCLATURE 2801'!$B$1:$P$3420,15,FALSE)</f>
        <v>828.15439600000002</v>
      </c>
      <c r="AC692" s="42" t="s">
        <v>2917</v>
      </c>
      <c r="AD692">
        <v>0</v>
      </c>
      <c r="AE692" t="s">
        <v>932</v>
      </c>
      <c r="AF692">
        <v>0</v>
      </c>
      <c r="AI692" t="s">
        <v>933</v>
      </c>
      <c r="AJ692" t="s">
        <v>934</v>
      </c>
      <c r="AM692" t="s">
        <v>935</v>
      </c>
      <c r="AN692" t="s">
        <v>936</v>
      </c>
      <c r="AP692">
        <v>0</v>
      </c>
      <c r="AQ692">
        <v>0</v>
      </c>
      <c r="AS692" s="34">
        <v>1098.02</v>
      </c>
      <c r="AT692" s="47">
        <f>VLOOKUP(A692,'[1]NOMENCLATURE 2801'!$B$1:$V$3418,20,FALSE)</f>
        <v>1207.2810215000002</v>
      </c>
      <c r="AU692" s="48">
        <f>VLOOKUP(A692,'[1]NOMENCLATURE 2801'!$B$1:$V$3418,21,FALSE)</f>
        <v>1235.5237815000005</v>
      </c>
      <c r="AV692" s="48"/>
      <c r="AW692" s="48"/>
      <c r="AX692">
        <v>2</v>
      </c>
      <c r="AY692">
        <v>0</v>
      </c>
      <c r="AZ692">
        <v>1</v>
      </c>
      <c r="BK692" s="43">
        <f t="shared" si="185"/>
        <v>0.12522884965665518</v>
      </c>
      <c r="BL692"/>
      <c r="BM692" s="45">
        <f t="shared" si="195"/>
        <v>1.4947709155811779</v>
      </c>
      <c r="BN692" s="48">
        <f t="shared" si="196"/>
        <v>1.491900287515953</v>
      </c>
      <c r="BO692"/>
      <c r="BP692">
        <f>VLOOKUP(A692,'[1]Synthèse ventes 2021'!$A$1:$C$457,3,FALSE)</f>
        <v>5</v>
      </c>
      <c r="BQ692">
        <f t="shared" si="186"/>
        <v>4886.1109364000004</v>
      </c>
      <c r="BR692">
        <f t="shared" si="187"/>
        <v>7289.5903108500024</v>
      </c>
      <c r="BS692">
        <f t="shared" si="188"/>
        <v>2403.4793744500021</v>
      </c>
      <c r="BT692" s="34">
        <v>1317.62</v>
      </c>
      <c r="BV692">
        <v>1</v>
      </c>
      <c r="CB692">
        <v>100</v>
      </c>
      <c r="CC692">
        <v>100</v>
      </c>
      <c r="CD692" t="s">
        <v>1361</v>
      </c>
      <c r="CE692">
        <v>0</v>
      </c>
      <c r="CI692">
        <v>0</v>
      </c>
      <c r="CJ692">
        <v>0</v>
      </c>
      <c r="CM692">
        <v>0</v>
      </c>
      <c r="CO692">
        <v>0</v>
      </c>
      <c r="CP692">
        <v>0</v>
      </c>
      <c r="CQ692">
        <v>0</v>
      </c>
      <c r="CT692">
        <v>1</v>
      </c>
      <c r="CU692">
        <v>0</v>
      </c>
      <c r="CV692">
        <v>0</v>
      </c>
      <c r="CW692">
        <f>VLOOKUP(A692,'[1]NOUVEAUX TARIFS'!$A$1:$E$467,5,FALSE)</f>
        <v>1235.5237815000005</v>
      </c>
    </row>
    <row r="693" spans="1:101">
      <c r="A693" t="s">
        <v>217</v>
      </c>
      <c r="C693" t="e">
        <f>VLOOKUP(A693,'[1]PRIX D''ACHAT A JOUR'!$A$1:$C$477,3,FALSE)</f>
        <v>#N/A</v>
      </c>
      <c r="D693" t="s">
        <v>1628</v>
      </c>
      <c r="E693">
        <v>3</v>
      </c>
      <c r="F693" t="s">
        <v>1002</v>
      </c>
      <c r="G693">
        <v>7</v>
      </c>
      <c r="H693" t="s">
        <v>1002</v>
      </c>
      <c r="K693">
        <v>1</v>
      </c>
      <c r="L693" t="s">
        <v>1036</v>
      </c>
      <c r="M693" t="s">
        <v>943</v>
      </c>
      <c r="N693" t="s">
        <v>944</v>
      </c>
      <c r="O693" t="s">
        <v>945</v>
      </c>
      <c r="Q693">
        <v>1</v>
      </c>
      <c r="R693">
        <v>0</v>
      </c>
      <c r="S693" s="36" t="e">
        <f>VLOOKUP(N693,'[1]Stock définitif au 31122021'!$A$3:$G$422,5,FALSE)</f>
        <v>#N/A</v>
      </c>
      <c r="T693" s="36" t="e">
        <f>VLOOKUP(N693,'[1]Stock définitif au 31122021'!$A$3:$G$422,6,FALSE)</f>
        <v>#N/A</v>
      </c>
      <c r="U693" s="36" t="e">
        <f>VLOOKUP(N693,'[1]Stock définitif au 31122021'!$A$3:$G$422,3,FALSE)</f>
        <v>#N/A</v>
      </c>
      <c r="V693">
        <v>0</v>
      </c>
      <c r="W693">
        <f>VLOOKUP(A693,'[1]EXPORT ARTICLES 03012022'!$A$1:$R$883,18,FALSE)</f>
        <v>0</v>
      </c>
      <c r="X693" s="45">
        <f>VLOOKUP(A693,'[1]NOMENCLATURE 2801'!$B$1:$P$3420,14,FALSE)</f>
        <v>890</v>
      </c>
      <c r="Y693" s="46">
        <v>0</v>
      </c>
      <c r="Z693" s="46"/>
      <c r="AB693" s="42">
        <f>VLOOKUP(A693,'[1]NOMENCLATURE 2801'!$B$1:$P$3420,15,FALSE)</f>
        <v>890</v>
      </c>
      <c r="AC693" s="42" t="s">
        <v>2917</v>
      </c>
      <c r="AD693">
        <v>0</v>
      </c>
      <c r="AE693" t="s">
        <v>932</v>
      </c>
      <c r="AF693">
        <v>0</v>
      </c>
      <c r="AI693" t="s">
        <v>933</v>
      </c>
      <c r="AJ693" t="s">
        <v>934</v>
      </c>
      <c r="AM693" t="s">
        <v>935</v>
      </c>
      <c r="AN693" t="s">
        <v>936</v>
      </c>
      <c r="AP693">
        <v>0</v>
      </c>
      <c r="AQ693">
        <v>0</v>
      </c>
      <c r="AS693" s="34">
        <v>1083.74</v>
      </c>
      <c r="AT693" s="47">
        <f>VLOOKUP(A693,'[1]NOMENCLATURE 2801'!$B$1:$V$3418,20,FALSE)</f>
        <v>1335</v>
      </c>
      <c r="AU693" s="48">
        <f>VLOOKUP(A693,'[1]NOMENCLATURE 2801'!$B$1:$V$3418,21,FALSE)</f>
        <v>1240.2</v>
      </c>
      <c r="AV693" s="48"/>
      <c r="AW693" s="48"/>
      <c r="AX693">
        <v>2</v>
      </c>
      <c r="AY693">
        <v>0</v>
      </c>
      <c r="AZ693">
        <v>1</v>
      </c>
      <c r="BB693">
        <v>1</v>
      </c>
      <c r="BC693">
        <v>1</v>
      </c>
      <c r="BD693">
        <v>1</v>
      </c>
      <c r="BE693">
        <v>1</v>
      </c>
      <c r="BF693">
        <v>1</v>
      </c>
      <c r="BK693" s="43">
        <f t="shared" si="185"/>
        <v>0.14437042094967431</v>
      </c>
      <c r="BL693"/>
      <c r="BM693" s="45">
        <f t="shared" si="195"/>
        <v>1.5</v>
      </c>
      <c r="BN693" s="48">
        <f t="shared" si="196"/>
        <v>1.3934831460674157</v>
      </c>
      <c r="BO693">
        <v>1</v>
      </c>
      <c r="BP693">
        <f>VLOOKUP(A693,'[1]Synthèse ventes 2021'!$A$1:$C$457,3,FALSE)</f>
        <v>2</v>
      </c>
      <c r="BQ693">
        <f t="shared" si="186"/>
        <v>2100.4</v>
      </c>
      <c r="BR693">
        <f t="shared" si="187"/>
        <v>2926.8719999999998</v>
      </c>
      <c r="BS693">
        <f t="shared" si="188"/>
        <v>826.47199999999975</v>
      </c>
      <c r="BT693" s="34">
        <v>1300.49</v>
      </c>
      <c r="BV693">
        <v>1</v>
      </c>
      <c r="BW693">
        <v>332</v>
      </c>
      <c r="CB693">
        <v>100</v>
      </c>
      <c r="CC693">
        <v>100</v>
      </c>
      <c r="CD693" t="s">
        <v>946</v>
      </c>
      <c r="CE693">
        <v>0</v>
      </c>
      <c r="CI693">
        <v>0</v>
      </c>
      <c r="CJ693">
        <v>0</v>
      </c>
      <c r="CM693">
        <v>0</v>
      </c>
      <c r="CO693">
        <v>0</v>
      </c>
      <c r="CP693">
        <v>0</v>
      </c>
      <c r="CQ693">
        <v>0</v>
      </c>
      <c r="CT693">
        <v>0</v>
      </c>
      <c r="CU693">
        <v>0</v>
      </c>
      <c r="CV693">
        <v>0</v>
      </c>
      <c r="CW693">
        <f>VLOOKUP(A693,'[1]NOUVEAUX TARIFS'!$A$1:$E$467,5,FALSE)</f>
        <v>1240.2</v>
      </c>
    </row>
    <row r="694" spans="1:101">
      <c r="A694" t="s">
        <v>28</v>
      </c>
      <c r="C694" t="e">
        <f>VLOOKUP(A694,'[1]PRIX D''ACHAT A JOUR'!$A$1:$C$477,3,FALSE)</f>
        <v>#N/A</v>
      </c>
      <c r="D694" t="s">
        <v>29</v>
      </c>
      <c r="E694">
        <v>9</v>
      </c>
      <c r="F694" t="s">
        <v>1222</v>
      </c>
      <c r="G694">
        <v>5</v>
      </c>
      <c r="H694" t="s">
        <v>1222</v>
      </c>
      <c r="I694" t="s">
        <v>1379</v>
      </c>
      <c r="J694" t="s">
        <v>1380</v>
      </c>
      <c r="K694">
        <v>1</v>
      </c>
      <c r="L694" t="s">
        <v>1381</v>
      </c>
      <c r="M694" t="s">
        <v>943</v>
      </c>
      <c r="N694" t="s">
        <v>944</v>
      </c>
      <c r="O694" t="s">
        <v>945</v>
      </c>
      <c r="Q694">
        <v>1</v>
      </c>
      <c r="R694">
        <v>0</v>
      </c>
      <c r="S694" s="36" t="e">
        <f>VLOOKUP(N694,'[1]Stock définitif au 31122021'!$A$3:$G$422,5,FALSE)</f>
        <v>#N/A</v>
      </c>
      <c r="T694" s="36" t="e">
        <f>VLOOKUP(N694,'[1]Stock définitif au 31122021'!$A$3:$G$422,6,FALSE)</f>
        <v>#N/A</v>
      </c>
      <c r="U694" s="36" t="e">
        <f>VLOOKUP(N694,'[1]Stock définitif au 31122021'!$A$3:$G$422,3,FALSE)</f>
        <v>#N/A</v>
      </c>
      <c r="V694" s="36" t="s">
        <v>2924</v>
      </c>
      <c r="W694">
        <f>VLOOKUP(A694,'[1]EXPORT ARTICLES 03012022'!$A$1:$R$883,18,FALSE)</f>
        <v>0</v>
      </c>
      <c r="X694" s="45">
        <f>VLOOKUP(A694,'[1]NOMENCLATURE 2801'!$B$1:$P$3420,14,FALSE)</f>
        <v>811.39479599999981</v>
      </c>
      <c r="Y694" s="46">
        <v>0</v>
      </c>
      <c r="Z694" s="46"/>
      <c r="AB694" s="42">
        <f>VLOOKUP(A694,'[1]NOMENCLATURE 2801'!$B$1:$P$3420,15,FALSE)</f>
        <v>831.87959599999988</v>
      </c>
      <c r="AC694" s="42" t="s">
        <v>2917</v>
      </c>
      <c r="AD694">
        <v>0</v>
      </c>
      <c r="AE694" t="s">
        <v>932</v>
      </c>
      <c r="AF694">
        <v>0</v>
      </c>
      <c r="AI694" t="s">
        <v>933</v>
      </c>
      <c r="AJ694" t="s">
        <v>934</v>
      </c>
      <c r="AM694" t="s">
        <v>935</v>
      </c>
      <c r="AN694" t="s">
        <v>936</v>
      </c>
      <c r="AP694">
        <v>0</v>
      </c>
      <c r="AQ694">
        <v>0</v>
      </c>
      <c r="AS694" s="34">
        <v>1120.54</v>
      </c>
      <c r="AT694" s="47">
        <f>VLOOKUP(A694,'[1]NOMENCLATURE 2801'!$B$1:$V$3418,20,FALSE)</f>
        <v>1211.9744714999999</v>
      </c>
      <c r="AU694" s="48">
        <f>VLOOKUP(A694,'[1]NOMENCLATURE 2801'!$B$1:$V$3418,21,FALSE)</f>
        <v>1240.2172315000005</v>
      </c>
      <c r="AV694" s="48"/>
      <c r="AW694" s="48"/>
      <c r="AX694">
        <v>2</v>
      </c>
      <c r="AY694">
        <v>0</v>
      </c>
      <c r="AZ694">
        <v>1</v>
      </c>
      <c r="BK694" s="43">
        <f t="shared" si="185"/>
        <v>0.10680317659342864</v>
      </c>
      <c r="BL694"/>
      <c r="BM694" s="45">
        <f t="shared" si="195"/>
        <v>1.4936926850834771</v>
      </c>
      <c r="BN694" s="48">
        <f t="shared" si="196"/>
        <v>1.4908614629610422</v>
      </c>
      <c r="BO694"/>
      <c r="BP694">
        <f>VLOOKUP(A694,'[1]Synthèse ventes 2021'!$A$1:$C$457,3,FALSE)</f>
        <v>10</v>
      </c>
      <c r="BQ694">
        <f t="shared" si="186"/>
        <v>9816.1792327999992</v>
      </c>
      <c r="BR694">
        <f t="shared" si="187"/>
        <v>14634.563331700005</v>
      </c>
      <c r="BS694">
        <f t="shared" si="188"/>
        <v>4818.3840989000055</v>
      </c>
      <c r="BT694" s="34">
        <v>1344.65</v>
      </c>
      <c r="BV694">
        <v>1</v>
      </c>
      <c r="CB694">
        <v>100</v>
      </c>
      <c r="CC694">
        <v>100</v>
      </c>
      <c r="CD694" t="s">
        <v>1361</v>
      </c>
      <c r="CE694">
        <v>0</v>
      </c>
      <c r="CI694">
        <v>0</v>
      </c>
      <c r="CJ694">
        <v>0</v>
      </c>
      <c r="CM694">
        <v>0</v>
      </c>
      <c r="CO694">
        <v>0</v>
      </c>
      <c r="CP694">
        <v>0</v>
      </c>
      <c r="CQ694">
        <v>0</v>
      </c>
      <c r="CT694">
        <v>1</v>
      </c>
      <c r="CU694">
        <v>0</v>
      </c>
      <c r="CV694">
        <v>0</v>
      </c>
      <c r="CW694">
        <f>VLOOKUP(A694,'[1]NOUVEAUX TARIFS'!$A$1:$E$467,5,FALSE)</f>
        <v>1240.2172315000005</v>
      </c>
    </row>
    <row r="695" spans="1:101">
      <c r="A695" t="s">
        <v>109</v>
      </c>
      <c r="C695" t="e">
        <f>VLOOKUP(A695,'[1]PRIX D''ACHAT A JOUR'!$A$1:$C$477,3,FALSE)</f>
        <v>#N/A</v>
      </c>
      <c r="D695" t="s">
        <v>110</v>
      </c>
      <c r="E695">
        <v>12</v>
      </c>
      <c r="F695" t="s">
        <v>1207</v>
      </c>
      <c r="G695">
        <v>3</v>
      </c>
      <c r="H695" t="s">
        <v>1618</v>
      </c>
      <c r="I695" t="s">
        <v>2094</v>
      </c>
      <c r="J695" t="s">
        <v>2095</v>
      </c>
      <c r="M695" t="s">
        <v>943</v>
      </c>
      <c r="N695" t="s">
        <v>944</v>
      </c>
      <c r="O695" t="s">
        <v>945</v>
      </c>
      <c r="Q695">
        <v>1</v>
      </c>
      <c r="R695">
        <v>0</v>
      </c>
      <c r="S695" s="36" t="e">
        <f>VLOOKUP(N695,'[1]Stock définitif au 31122021'!$A$3:$G$422,5,FALSE)</f>
        <v>#N/A</v>
      </c>
      <c r="T695" s="36" t="e">
        <f>VLOOKUP(N695,'[1]Stock définitif au 31122021'!$A$3:$G$422,6,FALSE)</f>
        <v>#N/A</v>
      </c>
      <c r="U695" s="36" t="e">
        <f>VLOOKUP(N695,'[1]Stock définitif au 31122021'!$A$3:$G$422,3,FALSE)</f>
        <v>#N/A</v>
      </c>
      <c r="V695" s="36" t="s">
        <v>2924</v>
      </c>
      <c r="W695">
        <f>VLOOKUP(A695,'[1]EXPORT ARTICLES 03012022'!$A$1:$R$883,18,FALSE)</f>
        <v>0</v>
      </c>
      <c r="X695" s="45">
        <f>VLOOKUP(A695,'[1]NOMENCLATURE 2801'!$B$1:$P$3420,14,FALSE)</f>
        <v>798.08730000000014</v>
      </c>
      <c r="Y695" s="46">
        <v>0</v>
      </c>
      <c r="Z695" s="46"/>
      <c r="AB695" s="42">
        <f>VLOOKUP(A695,'[1]NOMENCLATURE 2801'!$B$1:$P$3420,15,FALSE)</f>
        <v>819.51560000000018</v>
      </c>
      <c r="AC695" s="42" t="s">
        <v>2917</v>
      </c>
      <c r="AD695">
        <v>0</v>
      </c>
      <c r="AE695" t="s">
        <v>932</v>
      </c>
      <c r="AF695">
        <v>0</v>
      </c>
      <c r="AI695" t="s">
        <v>933</v>
      </c>
      <c r="AJ695" t="s">
        <v>934</v>
      </c>
      <c r="AM695" t="s">
        <v>935</v>
      </c>
      <c r="AN695" t="s">
        <v>936</v>
      </c>
      <c r="AP695">
        <v>0</v>
      </c>
      <c r="AQ695">
        <v>0</v>
      </c>
      <c r="AS695" s="34">
        <v>1227.6300000000001</v>
      </c>
      <c r="AT695" s="47">
        <f>VLOOKUP(A695,'[1]NOMENCLATURE 2801'!$B$1:$V$3418,20,FALSE)</f>
        <v>1218.6932249999998</v>
      </c>
      <c r="AU695" s="48">
        <f>VLOOKUP(A695,'[1]NOMENCLATURE 2801'!$B$1:$V$3418,21,FALSE)</f>
        <v>1249.8002999999999</v>
      </c>
      <c r="AV695" s="48"/>
      <c r="AW695" s="48"/>
      <c r="AX695">
        <v>2</v>
      </c>
      <c r="AY695">
        <v>0</v>
      </c>
      <c r="AZ695">
        <v>1</v>
      </c>
      <c r="BK695" s="43">
        <f t="shared" si="185"/>
        <v>1.8059431587693173E-2</v>
      </c>
      <c r="BL695"/>
      <c r="BM695" s="45">
        <f t="shared" si="195"/>
        <v>1.5270174390696349</v>
      </c>
      <c r="BN695" s="48">
        <f t="shared" si="196"/>
        <v>1.5250476012903227</v>
      </c>
      <c r="BO695"/>
      <c r="BP695">
        <f>VLOOKUP(A695,'[1]Synthèse ventes 2021'!$A$1:$C$457,3,FALSE)</f>
        <v>11</v>
      </c>
      <c r="BQ695">
        <f t="shared" si="186"/>
        <v>10637.312488000001</v>
      </c>
      <c r="BR695">
        <f t="shared" si="187"/>
        <v>16222.407893999998</v>
      </c>
      <c r="BS695">
        <f t="shared" si="188"/>
        <v>5585.0954059999967</v>
      </c>
      <c r="BT695" s="34">
        <v>1473.16</v>
      </c>
      <c r="BV695">
        <v>1</v>
      </c>
      <c r="CB695">
        <v>100</v>
      </c>
      <c r="CC695">
        <v>100</v>
      </c>
      <c r="CD695" t="s">
        <v>1361</v>
      </c>
      <c r="CE695">
        <v>0</v>
      </c>
      <c r="CI695">
        <v>0</v>
      </c>
      <c r="CJ695">
        <v>0</v>
      </c>
      <c r="CM695">
        <v>0</v>
      </c>
      <c r="CO695">
        <v>0</v>
      </c>
      <c r="CP695">
        <v>0</v>
      </c>
      <c r="CQ695">
        <v>0</v>
      </c>
      <c r="CT695">
        <v>1</v>
      </c>
      <c r="CU695">
        <v>0</v>
      </c>
      <c r="CV695">
        <v>0</v>
      </c>
      <c r="CW695">
        <f>VLOOKUP(A695,'[1]NOUVEAUX TARIFS'!$A$1:$E$467,5,FALSE)</f>
        <v>1249.8002999999999</v>
      </c>
    </row>
    <row r="696" spans="1:101">
      <c r="A696" t="s">
        <v>36</v>
      </c>
      <c r="C696" t="e">
        <f>VLOOKUP(A696,'[1]PRIX D''ACHAT A JOUR'!$A$1:$C$477,3,FALSE)</f>
        <v>#N/A</v>
      </c>
      <c r="D696" t="s">
        <v>37</v>
      </c>
      <c r="E696">
        <v>9</v>
      </c>
      <c r="F696" t="s">
        <v>1222</v>
      </c>
      <c r="G696">
        <v>5</v>
      </c>
      <c r="H696" t="s">
        <v>1222</v>
      </c>
      <c r="I696" t="s">
        <v>1379</v>
      </c>
      <c r="J696" t="s">
        <v>1380</v>
      </c>
      <c r="K696">
        <v>1</v>
      </c>
      <c r="L696" t="s">
        <v>1381</v>
      </c>
      <c r="M696" t="s">
        <v>943</v>
      </c>
      <c r="N696" t="s">
        <v>944</v>
      </c>
      <c r="O696" t="s">
        <v>945</v>
      </c>
      <c r="Q696">
        <v>1</v>
      </c>
      <c r="R696">
        <v>0</v>
      </c>
      <c r="S696" s="36" t="e">
        <f>VLOOKUP(N696,'[1]Stock définitif au 31122021'!$A$3:$G$422,5,FALSE)</f>
        <v>#N/A</v>
      </c>
      <c r="T696" s="36" t="e">
        <f>VLOOKUP(N696,'[1]Stock définitif au 31122021'!$A$3:$G$422,6,FALSE)</f>
        <v>#N/A</v>
      </c>
      <c r="U696" s="36" t="e">
        <f>VLOOKUP(N696,'[1]Stock définitif au 31122021'!$A$3:$G$422,3,FALSE)</f>
        <v>#N/A</v>
      </c>
      <c r="V696" s="36" t="s">
        <v>2924</v>
      </c>
      <c r="W696">
        <f>VLOOKUP(A696,'[1]EXPORT ARTICLES 03012022'!$A$1:$R$883,18,FALSE)</f>
        <v>0</v>
      </c>
      <c r="X696" s="45">
        <f>VLOOKUP(A696,'[1]NOMENCLATURE 2801'!$B$1:$P$3420,14,FALSE)</f>
        <v>830.02579600000001</v>
      </c>
      <c r="Y696" s="46">
        <v>0</v>
      </c>
      <c r="Z696" s="46"/>
      <c r="AB696" s="42">
        <f>VLOOKUP(A696,'[1]NOMENCLATURE 2801'!$B$1:$P$3420,15,FALSE)</f>
        <v>837.51059599999996</v>
      </c>
      <c r="AC696" s="42" t="s">
        <v>2917</v>
      </c>
      <c r="AD696">
        <v>0</v>
      </c>
      <c r="AE696" t="s">
        <v>932</v>
      </c>
      <c r="AF696">
        <v>0</v>
      </c>
      <c r="AI696" t="s">
        <v>933</v>
      </c>
      <c r="AJ696" t="s">
        <v>934</v>
      </c>
      <c r="AM696" t="s">
        <v>935</v>
      </c>
      <c r="AN696" t="s">
        <v>936</v>
      </c>
      <c r="AP696">
        <v>0</v>
      </c>
      <c r="AQ696">
        <v>0</v>
      </c>
      <c r="AS696" s="34">
        <v>1158.18</v>
      </c>
      <c r="AT696" s="47">
        <f>VLOOKUP(A696,'[1]NOMENCLATURE 2801'!$B$1:$V$3418,20,FALSE)</f>
        <v>1240.8194715</v>
      </c>
      <c r="AU696" s="48">
        <f>VLOOKUP(A696,'[1]NOMENCLATURE 2801'!$B$1:$V$3418,21,FALSE)</f>
        <v>1249.5622315000001</v>
      </c>
      <c r="AV696" s="48"/>
      <c r="AW696" s="48"/>
      <c r="AX696">
        <v>2</v>
      </c>
      <c r="AY696">
        <v>0</v>
      </c>
      <c r="AZ696">
        <v>1</v>
      </c>
      <c r="BK696" s="43">
        <f t="shared" si="185"/>
        <v>7.8901579633562993E-2</v>
      </c>
      <c r="BL696"/>
      <c r="BM696" s="45">
        <f t="shared" si="195"/>
        <v>1.494916757382321</v>
      </c>
      <c r="BN696" s="48">
        <f t="shared" si="196"/>
        <v>1.4919957281352416</v>
      </c>
      <c r="BO696"/>
      <c r="BP696">
        <f>VLOOKUP(A696,'[1]Synthèse ventes 2021'!$A$1:$C$457,3,FALSE)</f>
        <v>14</v>
      </c>
      <c r="BQ696">
        <f t="shared" si="186"/>
        <v>13835.675045919998</v>
      </c>
      <c r="BR696">
        <f t="shared" si="187"/>
        <v>20642.768064380001</v>
      </c>
      <c r="BS696">
        <f t="shared" si="188"/>
        <v>6807.0930184600038</v>
      </c>
      <c r="BT696" s="34">
        <v>1389.82</v>
      </c>
      <c r="BV696">
        <v>1</v>
      </c>
      <c r="CB696">
        <v>100</v>
      </c>
      <c r="CC696">
        <v>100</v>
      </c>
      <c r="CD696" t="s">
        <v>1361</v>
      </c>
      <c r="CE696">
        <v>0</v>
      </c>
      <c r="CI696">
        <v>0</v>
      </c>
      <c r="CJ696">
        <v>0</v>
      </c>
      <c r="CM696">
        <v>0</v>
      </c>
      <c r="CO696">
        <v>0</v>
      </c>
      <c r="CP696">
        <v>0</v>
      </c>
      <c r="CQ696">
        <v>0</v>
      </c>
      <c r="CT696">
        <v>1</v>
      </c>
      <c r="CU696">
        <v>0</v>
      </c>
      <c r="CV696">
        <v>0</v>
      </c>
      <c r="CW696">
        <f>VLOOKUP(A696,'[1]NOUVEAUX TARIFS'!$A$1:$E$467,5,FALSE)</f>
        <v>1249.5622315000001</v>
      </c>
    </row>
    <row r="697" spans="1:101">
      <c r="A697" t="s">
        <v>143</v>
      </c>
      <c r="C697" t="e">
        <f>VLOOKUP(A697,'[1]PRIX D''ACHAT A JOUR'!$A$1:$C$477,3,FALSE)</f>
        <v>#N/A</v>
      </c>
      <c r="D697" t="s">
        <v>144</v>
      </c>
      <c r="E697">
        <v>12</v>
      </c>
      <c r="F697" t="s">
        <v>1207</v>
      </c>
      <c r="G697">
        <v>3</v>
      </c>
      <c r="H697" t="s">
        <v>1618</v>
      </c>
      <c r="I697" t="s">
        <v>2094</v>
      </c>
      <c r="J697" t="s">
        <v>2095</v>
      </c>
      <c r="M697" t="s">
        <v>943</v>
      </c>
      <c r="N697" t="s">
        <v>944</v>
      </c>
      <c r="O697" t="s">
        <v>945</v>
      </c>
      <c r="Q697">
        <v>1</v>
      </c>
      <c r="R697">
        <v>0</v>
      </c>
      <c r="S697" s="36" t="e">
        <f>VLOOKUP(N697,'[1]Stock définitif au 31122021'!$A$3:$G$422,5,FALSE)</f>
        <v>#N/A</v>
      </c>
      <c r="T697" s="36" t="e">
        <f>VLOOKUP(N697,'[1]Stock définitif au 31122021'!$A$3:$G$422,6,FALSE)</f>
        <v>#N/A</v>
      </c>
      <c r="U697" s="36" t="e">
        <f>VLOOKUP(N697,'[1]Stock définitif au 31122021'!$A$3:$G$422,3,FALSE)</f>
        <v>#N/A</v>
      </c>
      <c r="V697" s="36" t="s">
        <v>2924</v>
      </c>
      <c r="W697">
        <f>VLOOKUP(A697,'[1]EXPORT ARTICLES 03012022'!$A$1:$R$883,18,FALSE)</f>
        <v>0</v>
      </c>
      <c r="X697" s="45">
        <f>VLOOKUP(A697,'[1]NOMENCLATURE 2801'!$B$1:$P$3420,14,FALSE)</f>
        <v>802.42460000000005</v>
      </c>
      <c r="Y697" s="46">
        <v>0</v>
      </c>
      <c r="Z697" s="46"/>
      <c r="AB697" s="42">
        <f>VLOOKUP(A697,'[1]NOMENCLATURE 2801'!$B$1:$P$3420,15,FALSE)</f>
        <v>819.26130000000012</v>
      </c>
      <c r="AC697" s="42" t="s">
        <v>2917</v>
      </c>
      <c r="AD697">
        <v>0</v>
      </c>
      <c r="AE697" t="s">
        <v>932</v>
      </c>
      <c r="AF697">
        <v>0</v>
      </c>
      <c r="AI697" t="s">
        <v>933</v>
      </c>
      <c r="AJ697" t="s">
        <v>934</v>
      </c>
      <c r="AM697" t="s">
        <v>935</v>
      </c>
      <c r="AN697" t="s">
        <v>936</v>
      </c>
      <c r="AP697">
        <v>0</v>
      </c>
      <c r="AQ697">
        <v>0</v>
      </c>
      <c r="AS697" s="34">
        <v>1240.51</v>
      </c>
      <c r="AT697" s="47">
        <f>VLOOKUP(A697,'[1]NOMENCLATURE 2801'!$B$1:$V$3418,20,FALSE)</f>
        <v>1232.7412750000001</v>
      </c>
      <c r="AU697" s="48">
        <f>VLOOKUP(A697,'[1]NOMENCLATURE 2801'!$B$1:$V$3418,21,FALSE)</f>
        <v>1257.18995</v>
      </c>
      <c r="AV697" s="48"/>
      <c r="AW697" s="48"/>
      <c r="AX697">
        <v>2</v>
      </c>
      <c r="AY697">
        <v>0</v>
      </c>
      <c r="AZ697">
        <v>1</v>
      </c>
      <c r="BK697" s="43">
        <f t="shared" ref="BK697:BK760" si="197">(AU697-AS697)/AS697</f>
        <v>1.3446042353548108E-2</v>
      </c>
      <c r="BL697"/>
      <c r="BM697" s="45">
        <f t="shared" si="195"/>
        <v>1.5362705418054232</v>
      </c>
      <c r="BN697" s="48">
        <f t="shared" si="196"/>
        <v>1.5345408723688032</v>
      </c>
      <c r="BO697"/>
      <c r="BP697">
        <f>VLOOKUP(A697,'[1]Synthèse ventes 2021'!$A$1:$C$457,3,FALSE)</f>
        <v>1</v>
      </c>
      <c r="BQ697">
        <f t="shared" si="186"/>
        <v>966.72833400000013</v>
      </c>
      <c r="BR697">
        <f t="shared" si="187"/>
        <v>1483.4841409999999</v>
      </c>
      <c r="BS697">
        <f t="shared" si="188"/>
        <v>516.75580699999978</v>
      </c>
      <c r="BT697" s="34">
        <v>1488.61</v>
      </c>
      <c r="BV697">
        <v>1</v>
      </c>
      <c r="CB697">
        <v>100</v>
      </c>
      <c r="CC697">
        <v>100</v>
      </c>
      <c r="CD697" t="s">
        <v>1361</v>
      </c>
      <c r="CE697">
        <v>0</v>
      </c>
      <c r="CI697">
        <v>0</v>
      </c>
      <c r="CJ697">
        <v>0</v>
      </c>
      <c r="CM697">
        <v>0</v>
      </c>
      <c r="CO697">
        <v>0</v>
      </c>
      <c r="CP697">
        <v>0</v>
      </c>
      <c r="CQ697">
        <v>0</v>
      </c>
      <c r="CT697">
        <v>1</v>
      </c>
      <c r="CU697">
        <v>0</v>
      </c>
      <c r="CV697">
        <v>0</v>
      </c>
      <c r="CW697">
        <f>VLOOKUP(A697,'[1]NOUVEAUX TARIFS'!$A$1:$E$467,5,FALSE)</f>
        <v>1257.18995</v>
      </c>
    </row>
    <row r="698" spans="1:101">
      <c r="A698" t="s">
        <v>297</v>
      </c>
      <c r="C698" t="e">
        <f>VLOOKUP(A698,'[1]PRIX D''ACHAT A JOUR'!$A$1:$C$477,3,FALSE)</f>
        <v>#N/A</v>
      </c>
      <c r="D698" t="s">
        <v>1595</v>
      </c>
      <c r="E698">
        <v>1</v>
      </c>
      <c r="F698" t="s">
        <v>975</v>
      </c>
      <c r="G698">
        <v>2</v>
      </c>
      <c r="H698" t="s">
        <v>975</v>
      </c>
      <c r="I698" t="s">
        <v>1084</v>
      </c>
      <c r="J698" t="s">
        <v>1085</v>
      </c>
      <c r="K698">
        <v>2</v>
      </c>
      <c r="L698" t="s">
        <v>1319</v>
      </c>
      <c r="M698" t="s">
        <v>943</v>
      </c>
      <c r="N698" t="s">
        <v>944</v>
      </c>
      <c r="O698" t="s">
        <v>945</v>
      </c>
      <c r="Q698">
        <v>1</v>
      </c>
      <c r="R698">
        <v>0</v>
      </c>
      <c r="S698" s="36" t="e">
        <f>VLOOKUP(N698,'[1]Stock définitif au 31122021'!$A$3:$G$422,5,FALSE)</f>
        <v>#N/A</v>
      </c>
      <c r="T698" s="36" t="e">
        <f>VLOOKUP(N698,'[1]Stock définitif au 31122021'!$A$3:$G$422,6,FALSE)</f>
        <v>#N/A</v>
      </c>
      <c r="U698" s="36" t="e">
        <f>VLOOKUP(N698,'[1]Stock définitif au 31122021'!$A$3:$G$422,3,FALSE)</f>
        <v>#N/A</v>
      </c>
      <c r="V698">
        <v>0</v>
      </c>
      <c r="W698">
        <f>VLOOKUP(A698,'[1]EXPORT ARTICLES 03012022'!$A$1:$R$883,18,FALSE)</f>
        <v>0</v>
      </c>
      <c r="X698" s="45">
        <f>VLOOKUP(A698,'[1]NOMENCLATURE 2801'!$B$1:$P$3420,14,FALSE)</f>
        <v>769.72</v>
      </c>
      <c r="Y698" s="46">
        <v>0</v>
      </c>
      <c r="Z698" s="46"/>
      <c r="AB698" s="42">
        <f>VLOOKUP(A698,'[1]NOMENCLATURE 2801'!$B$1:$P$3420,15,FALSE)</f>
        <v>959.78750000000002</v>
      </c>
      <c r="AC698" s="42" t="s">
        <v>2917</v>
      </c>
      <c r="AD698">
        <v>0</v>
      </c>
      <c r="AE698" t="s">
        <v>932</v>
      </c>
      <c r="AF698">
        <v>0</v>
      </c>
      <c r="AI698" t="s">
        <v>933</v>
      </c>
      <c r="AJ698" t="s">
        <v>934</v>
      </c>
      <c r="AM698" t="s">
        <v>935</v>
      </c>
      <c r="AN698" t="s">
        <v>936</v>
      </c>
      <c r="AP698">
        <v>0</v>
      </c>
      <c r="AQ698">
        <v>0</v>
      </c>
      <c r="AS698" s="34">
        <v>1233.1199999999999</v>
      </c>
      <c r="AT698" s="47">
        <f>VLOOKUP(A698,'[1]NOMENCLATURE 2801'!$B$1:$V$3418,20,FALSE)</f>
        <v>1025.3341</v>
      </c>
      <c r="AU698" s="48">
        <f>VLOOKUP(A698,'[1]NOMENCLATURE 2801'!$B$1:$V$3418,21,FALSE)</f>
        <v>1278.123875</v>
      </c>
      <c r="AV698" s="48"/>
      <c r="AW698" s="48"/>
      <c r="AX698">
        <v>2</v>
      </c>
      <c r="AY698">
        <v>0</v>
      </c>
      <c r="AZ698">
        <v>1</v>
      </c>
      <c r="BB698">
        <v>1</v>
      </c>
      <c r="BC698">
        <v>1</v>
      </c>
      <c r="BD698">
        <v>1</v>
      </c>
      <c r="BE698">
        <v>1</v>
      </c>
      <c r="BF698">
        <v>1</v>
      </c>
      <c r="BK698" s="43">
        <f t="shared" si="197"/>
        <v>3.6495941189827519E-2</v>
      </c>
      <c r="BL698"/>
      <c r="BM698" s="45">
        <f t="shared" si="195"/>
        <v>1.3320871225900328</v>
      </c>
      <c r="BN698" s="48">
        <f t="shared" si="196"/>
        <v>1.331673808004376</v>
      </c>
      <c r="BO698">
        <v>1</v>
      </c>
      <c r="BP698">
        <f>VLOOKUP(A698,'[1]Synthèse ventes 2021'!$A$1:$C$457,3,FALSE)</f>
        <v>1</v>
      </c>
      <c r="BQ698">
        <f t="shared" si="186"/>
        <v>1132.54925</v>
      </c>
      <c r="BR698">
        <f t="shared" si="187"/>
        <v>1508.1861724999999</v>
      </c>
      <c r="BS698">
        <f t="shared" si="188"/>
        <v>375.63692249999986</v>
      </c>
      <c r="BT698" s="34">
        <v>1479.74</v>
      </c>
      <c r="BV698">
        <v>1</v>
      </c>
      <c r="BW698">
        <v>206</v>
      </c>
      <c r="CB698">
        <v>100</v>
      </c>
      <c r="CC698">
        <v>100</v>
      </c>
      <c r="CD698" t="s">
        <v>946</v>
      </c>
      <c r="CE698">
        <v>0</v>
      </c>
      <c r="CI698">
        <v>0</v>
      </c>
      <c r="CJ698">
        <v>0</v>
      </c>
      <c r="CM698">
        <v>0</v>
      </c>
      <c r="CO698">
        <v>0</v>
      </c>
      <c r="CP698">
        <v>0</v>
      </c>
      <c r="CQ698">
        <v>0</v>
      </c>
      <c r="CT698">
        <v>0</v>
      </c>
      <c r="CU698">
        <v>0</v>
      </c>
      <c r="CV698">
        <v>0</v>
      </c>
      <c r="CW698">
        <f>VLOOKUP(A698,'[1]NOUVEAUX TARIFS'!$A$1:$E$467,5,FALSE)</f>
        <v>1278.1199999999999</v>
      </c>
    </row>
    <row r="699" spans="1:101">
      <c r="A699" t="s">
        <v>40</v>
      </c>
      <c r="C699" t="e">
        <f>VLOOKUP(A699,'[1]PRIX D''ACHAT A JOUR'!$A$1:$C$477,3,FALSE)</f>
        <v>#N/A</v>
      </c>
      <c r="D699" t="s">
        <v>41</v>
      </c>
      <c r="E699">
        <v>9</v>
      </c>
      <c r="F699" t="s">
        <v>1222</v>
      </c>
      <c r="G699">
        <v>5</v>
      </c>
      <c r="H699" t="s">
        <v>1222</v>
      </c>
      <c r="I699" t="s">
        <v>1379</v>
      </c>
      <c r="J699" t="s">
        <v>1380</v>
      </c>
      <c r="K699">
        <v>1</v>
      </c>
      <c r="L699" t="s">
        <v>1381</v>
      </c>
      <c r="M699" t="s">
        <v>943</v>
      </c>
      <c r="N699" t="s">
        <v>944</v>
      </c>
      <c r="O699" t="s">
        <v>945</v>
      </c>
      <c r="Q699">
        <v>1</v>
      </c>
      <c r="R699">
        <v>0</v>
      </c>
      <c r="S699" s="36" t="e">
        <f>VLOOKUP(N699,'[1]Stock définitif au 31122021'!$A$3:$G$422,5,FALSE)</f>
        <v>#N/A</v>
      </c>
      <c r="T699" s="36" t="e">
        <f>VLOOKUP(N699,'[1]Stock définitif au 31122021'!$A$3:$G$422,6,FALSE)</f>
        <v>#N/A</v>
      </c>
      <c r="U699" s="36" t="e">
        <f>VLOOKUP(N699,'[1]Stock définitif au 31122021'!$A$3:$G$422,3,FALSE)</f>
        <v>#N/A</v>
      </c>
      <c r="V699" s="36" t="s">
        <v>2924</v>
      </c>
      <c r="W699">
        <f>VLOOKUP(A699,'[1]EXPORT ARTICLES 03012022'!$A$1:$R$883,18,FALSE)</f>
        <v>0</v>
      </c>
      <c r="X699" s="45">
        <f>VLOOKUP(A699,'[1]NOMENCLATURE 2801'!$B$1:$P$3420,14,FALSE)</f>
        <v>837.02579600000001</v>
      </c>
      <c r="Y699" s="46">
        <v>0</v>
      </c>
      <c r="Z699" s="46"/>
      <c r="AB699" s="42">
        <f>VLOOKUP(A699,'[1]NOMENCLATURE 2801'!$B$1:$P$3420,15,FALSE)</f>
        <v>857.51059600000008</v>
      </c>
      <c r="AC699" s="42" t="s">
        <v>2917</v>
      </c>
      <c r="AD699">
        <v>0</v>
      </c>
      <c r="AE699" t="s">
        <v>932</v>
      </c>
      <c r="AF699">
        <v>0</v>
      </c>
      <c r="AI699" t="s">
        <v>933</v>
      </c>
      <c r="AJ699" t="s">
        <v>934</v>
      </c>
      <c r="AM699" t="s">
        <v>935</v>
      </c>
      <c r="AN699" t="s">
        <v>936</v>
      </c>
      <c r="AP699">
        <v>0</v>
      </c>
      <c r="AQ699">
        <v>0</v>
      </c>
      <c r="AS699" s="34">
        <v>1159.3699999999999</v>
      </c>
      <c r="AT699" s="47">
        <f>VLOOKUP(A699,'[1]NOMENCLATURE 2801'!$B$1:$V$3418,20,FALSE)</f>
        <v>1251.3194715000002</v>
      </c>
      <c r="AU699" s="48">
        <f>VLOOKUP(A699,'[1]NOMENCLATURE 2801'!$B$1:$V$3418,21,FALSE)</f>
        <v>1279.5622315000003</v>
      </c>
      <c r="AV699" s="48"/>
      <c r="AW699" s="48"/>
      <c r="AX699">
        <v>2</v>
      </c>
      <c r="AY699">
        <v>0</v>
      </c>
      <c r="AZ699">
        <v>1</v>
      </c>
      <c r="BK699" s="43">
        <f t="shared" si="197"/>
        <v>0.1036702963678553</v>
      </c>
      <c r="BL699"/>
      <c r="BM699" s="45">
        <f t="shared" si="195"/>
        <v>1.4949592682565307</v>
      </c>
      <c r="BN699" s="48">
        <f t="shared" si="196"/>
        <v>1.4921824143849998</v>
      </c>
      <c r="BO699"/>
      <c r="BP699">
        <f>VLOOKUP(A699,'[1]Synthèse ventes 2021'!$A$1:$C$457,3,FALSE)</f>
        <v>9</v>
      </c>
      <c r="BQ699">
        <f t="shared" si="186"/>
        <v>9106.7625295199996</v>
      </c>
      <c r="BR699">
        <f t="shared" si="187"/>
        <v>13588.950898530002</v>
      </c>
      <c r="BS699">
        <f t="shared" si="188"/>
        <v>4482.1883690100021</v>
      </c>
      <c r="BT699" s="34">
        <v>1391.24</v>
      </c>
      <c r="BV699">
        <v>1</v>
      </c>
      <c r="CB699">
        <v>100</v>
      </c>
      <c r="CC699">
        <v>100</v>
      </c>
      <c r="CD699" t="s">
        <v>1361</v>
      </c>
      <c r="CE699">
        <v>0</v>
      </c>
      <c r="CI699">
        <v>0</v>
      </c>
      <c r="CJ699">
        <v>0</v>
      </c>
      <c r="CM699">
        <v>0</v>
      </c>
      <c r="CO699">
        <v>0</v>
      </c>
      <c r="CP699">
        <v>0</v>
      </c>
      <c r="CQ699">
        <v>0</v>
      </c>
      <c r="CT699">
        <v>1</v>
      </c>
      <c r="CU699">
        <v>0</v>
      </c>
      <c r="CV699">
        <v>0</v>
      </c>
      <c r="CW699">
        <f>VLOOKUP(A699,'[1]NOUVEAUX TARIFS'!$A$1:$E$467,5,FALSE)</f>
        <v>1279.5622315000003</v>
      </c>
    </row>
    <row r="700" spans="1:101">
      <c r="A700" t="s">
        <v>145</v>
      </c>
      <c r="C700" t="e">
        <f>VLOOKUP(A700,'[1]PRIX D''ACHAT A JOUR'!$A$1:$C$477,3,FALSE)</f>
        <v>#N/A</v>
      </c>
      <c r="D700" t="s">
        <v>146</v>
      </c>
      <c r="E700">
        <v>12</v>
      </c>
      <c r="F700" t="s">
        <v>1207</v>
      </c>
      <c r="G700">
        <v>3</v>
      </c>
      <c r="H700" t="s">
        <v>1618</v>
      </c>
      <c r="I700" t="s">
        <v>2094</v>
      </c>
      <c r="J700" t="s">
        <v>2095</v>
      </c>
      <c r="M700" t="s">
        <v>943</v>
      </c>
      <c r="N700" t="s">
        <v>944</v>
      </c>
      <c r="O700" t="s">
        <v>945</v>
      </c>
      <c r="Q700">
        <v>1</v>
      </c>
      <c r="R700">
        <v>0</v>
      </c>
      <c r="S700" s="36" t="e">
        <f>VLOOKUP(N700,'[1]Stock définitif au 31122021'!$A$3:$G$422,5,FALSE)</f>
        <v>#N/A</v>
      </c>
      <c r="T700" s="36" t="e">
        <f>VLOOKUP(N700,'[1]Stock définitif au 31122021'!$A$3:$G$422,6,FALSE)</f>
        <v>#N/A</v>
      </c>
      <c r="U700" s="36" t="e">
        <f>VLOOKUP(N700,'[1]Stock définitif au 31122021'!$A$3:$G$422,3,FALSE)</f>
        <v>#N/A</v>
      </c>
      <c r="V700" s="36" t="s">
        <v>2924</v>
      </c>
      <c r="W700">
        <f>VLOOKUP(A700,'[1]EXPORT ARTICLES 03012022'!$A$1:$R$883,18,FALSE)</f>
        <v>0</v>
      </c>
      <c r="X700" s="45">
        <f>VLOOKUP(A700,'[1]NOMENCLATURE 2801'!$B$1:$P$3420,14,FALSE)</f>
        <v>833.59860000000015</v>
      </c>
      <c r="Y700" s="46">
        <v>0</v>
      </c>
      <c r="Z700" s="46"/>
      <c r="AB700" s="42">
        <f>VLOOKUP(A700,'[1]NOMENCLATURE 2801'!$B$1:$P$3420,15,FALSE)</f>
        <v>851.65240000000006</v>
      </c>
      <c r="AC700" s="42" t="s">
        <v>2917</v>
      </c>
      <c r="AD700">
        <v>0</v>
      </c>
      <c r="AE700" t="s">
        <v>932</v>
      </c>
      <c r="AF700">
        <v>0</v>
      </c>
      <c r="AI700" t="s">
        <v>933</v>
      </c>
      <c r="AJ700" t="s">
        <v>934</v>
      </c>
      <c r="AM700" t="s">
        <v>935</v>
      </c>
      <c r="AN700" t="s">
        <v>936</v>
      </c>
      <c r="AP700">
        <v>0</v>
      </c>
      <c r="AQ700">
        <v>0</v>
      </c>
      <c r="AS700" s="34">
        <v>1278.3399999999999</v>
      </c>
      <c r="AT700" s="47">
        <f>VLOOKUP(A700,'[1]NOMENCLATURE 2801'!$B$1:$V$3418,20,FALSE)</f>
        <v>1276.7130499999998</v>
      </c>
      <c r="AU700" s="48">
        <f>VLOOKUP(A700,'[1]NOMENCLATURE 2801'!$B$1:$V$3418,21,FALSE)</f>
        <v>1302.8609999999999</v>
      </c>
      <c r="AV700" s="48"/>
      <c r="AW700" s="48"/>
      <c r="AX700">
        <v>2</v>
      </c>
      <c r="AY700">
        <v>0</v>
      </c>
      <c r="AZ700">
        <v>1</v>
      </c>
      <c r="BK700" s="43">
        <f t="shared" si="197"/>
        <v>1.9181907786660794E-2</v>
      </c>
      <c r="BL700"/>
      <c r="BM700" s="45">
        <f t="shared" si="195"/>
        <v>1.5315681312324656</v>
      </c>
      <c r="BN700" s="48">
        <f t="shared" si="196"/>
        <v>1.5298037086492091</v>
      </c>
      <c r="BO700"/>
      <c r="BP700">
        <f>VLOOKUP(A700,'[1]Synthèse ventes 2021'!$A$1:$C$457,3,FALSE)</f>
        <v>10</v>
      </c>
      <c r="BQ700">
        <f t="shared" si="186"/>
        <v>10049.498320000001</v>
      </c>
      <c r="BR700">
        <f t="shared" si="187"/>
        <v>15373.759799999998</v>
      </c>
      <c r="BS700">
        <f t="shared" si="188"/>
        <v>5324.2614799999974</v>
      </c>
      <c r="BT700" s="34">
        <v>1534.01</v>
      </c>
      <c r="BV700">
        <v>1</v>
      </c>
      <c r="CB700">
        <v>100</v>
      </c>
      <c r="CC700">
        <v>100</v>
      </c>
      <c r="CD700" t="s">
        <v>1361</v>
      </c>
      <c r="CE700">
        <v>0</v>
      </c>
      <c r="CI700">
        <v>0</v>
      </c>
      <c r="CJ700">
        <v>0</v>
      </c>
      <c r="CM700">
        <v>0</v>
      </c>
      <c r="CO700">
        <v>0</v>
      </c>
      <c r="CP700">
        <v>0</v>
      </c>
      <c r="CQ700">
        <v>0</v>
      </c>
      <c r="CT700">
        <v>1</v>
      </c>
      <c r="CU700">
        <v>0</v>
      </c>
      <c r="CV700">
        <v>0</v>
      </c>
      <c r="CW700">
        <f>VLOOKUP(A700,'[1]NOUVEAUX TARIFS'!$A$1:$E$467,5,FALSE)</f>
        <v>1302.8609999999999</v>
      </c>
    </row>
    <row r="701" spans="1:101">
      <c r="A701" t="s">
        <v>1310</v>
      </c>
      <c r="C701" t="e">
        <f>VLOOKUP(A701,'[1]PRIX D''ACHAT A JOUR'!$A$1:$C$477,3,FALSE)</f>
        <v>#N/A</v>
      </c>
      <c r="D701" t="s">
        <v>1311</v>
      </c>
      <c r="E701">
        <v>1</v>
      </c>
      <c r="F701" t="s">
        <v>975</v>
      </c>
      <c r="G701">
        <v>2</v>
      </c>
      <c r="H701" t="s">
        <v>975</v>
      </c>
      <c r="I701" t="s">
        <v>1057</v>
      </c>
      <c r="J701" t="s">
        <v>1058</v>
      </c>
      <c r="K701">
        <v>1</v>
      </c>
      <c r="L701" t="s">
        <v>1108</v>
      </c>
      <c r="M701" t="s">
        <v>943</v>
      </c>
      <c r="N701" t="s">
        <v>944</v>
      </c>
      <c r="O701" t="s">
        <v>945</v>
      </c>
      <c r="Q701">
        <v>1</v>
      </c>
      <c r="R701">
        <v>0</v>
      </c>
      <c r="S701" s="36" t="e">
        <f>VLOOKUP(N701,'[1]Stock définitif au 31122021'!$A$3:$G$422,5,FALSE)</f>
        <v>#N/A</v>
      </c>
      <c r="T701" s="36" t="e">
        <f>VLOOKUP(N701,'[1]Stock définitif au 31122021'!$A$3:$G$422,6,FALSE)</f>
        <v>#N/A</v>
      </c>
      <c r="U701" s="36" t="e">
        <f>VLOOKUP(N701,'[1]Stock définitif au 31122021'!$A$3:$G$422,3,FALSE)</f>
        <v>#N/A</v>
      </c>
      <c r="V701">
        <v>0</v>
      </c>
      <c r="W701">
        <f>VLOOKUP(A701,'[1]EXPORT ARTICLES 03012022'!$A$1:$R$883,18,FALSE)</f>
        <v>0</v>
      </c>
      <c r="X701" s="45">
        <f>VLOOKUP(A701,'[1]NOMENCLATURE 2801'!$B$1:$P$3420,14,FALSE)</f>
        <v>794.11</v>
      </c>
      <c r="Y701" s="46">
        <v>0</v>
      </c>
      <c r="Z701" s="46"/>
      <c r="AB701" s="42">
        <f>VLOOKUP(A701,'[1]NOMENCLATURE 2801'!$B$1:$P$3420,15,FALSE)</f>
        <v>987.86</v>
      </c>
      <c r="AC701" s="42" t="s">
        <v>2917</v>
      </c>
      <c r="AD701">
        <v>0</v>
      </c>
      <c r="AE701" t="s">
        <v>932</v>
      </c>
      <c r="AF701">
        <v>0</v>
      </c>
      <c r="AI701" t="s">
        <v>933</v>
      </c>
      <c r="AJ701" t="s">
        <v>934</v>
      </c>
      <c r="AM701" t="s">
        <v>935</v>
      </c>
      <c r="AN701" t="s">
        <v>936</v>
      </c>
      <c r="AO701">
        <v>1</v>
      </c>
      <c r="AP701">
        <v>0</v>
      </c>
      <c r="AQ701">
        <v>0</v>
      </c>
      <c r="AS701" s="34">
        <v>1053.23</v>
      </c>
      <c r="AT701" s="47">
        <f>VLOOKUP(A701,'[1]NOMENCLATURE 2801'!$B$1:$V$3418,20,FALSE)</f>
        <v>1062.0450000000001</v>
      </c>
      <c r="AU701" s="48">
        <f>VLOOKUP(A701,'[1]NOMENCLATURE 2801'!$B$1:$V$3418,21,FALSE)</f>
        <v>1319.7325000000001</v>
      </c>
      <c r="AV701" s="48"/>
      <c r="AW701" s="48"/>
      <c r="AX701">
        <v>2</v>
      </c>
      <c r="AY701">
        <v>0</v>
      </c>
      <c r="AZ701">
        <v>1</v>
      </c>
      <c r="BB701">
        <v>1</v>
      </c>
      <c r="BC701">
        <v>1</v>
      </c>
      <c r="BD701">
        <v>1</v>
      </c>
      <c r="BE701">
        <v>1</v>
      </c>
      <c r="BF701">
        <v>1</v>
      </c>
      <c r="BK701" s="43">
        <f t="shared" si="197"/>
        <v>0.25303352544078694</v>
      </c>
      <c r="BL701"/>
      <c r="BM701" s="45">
        <f t="shared" si="195"/>
        <v>1.3374028786943875</v>
      </c>
      <c r="BN701" s="48">
        <f t="shared" si="196"/>
        <v>1.3359509444658151</v>
      </c>
      <c r="BO701">
        <v>1</v>
      </c>
      <c r="BP701">
        <f>VLOOKUP(A701,'[1]Synthèse ventes 2021'!$A$1:$C$457,3,FALSE)</f>
        <v>4</v>
      </c>
      <c r="BQ701">
        <f t="shared" si="186"/>
        <v>4662.6992</v>
      </c>
      <c r="BR701">
        <f t="shared" si="187"/>
        <v>6229.1373999999996</v>
      </c>
      <c r="BS701">
        <f t="shared" si="188"/>
        <v>1566.4381999999996</v>
      </c>
      <c r="BT701" s="34">
        <v>1263.8800000000001</v>
      </c>
      <c r="BV701">
        <v>1</v>
      </c>
      <c r="BW701">
        <v>428</v>
      </c>
      <c r="CB701">
        <v>100</v>
      </c>
      <c r="CC701">
        <v>100</v>
      </c>
      <c r="CD701" t="s">
        <v>946</v>
      </c>
      <c r="CE701">
        <v>0</v>
      </c>
      <c r="CI701">
        <v>0</v>
      </c>
      <c r="CJ701">
        <v>0</v>
      </c>
      <c r="CM701">
        <v>0</v>
      </c>
      <c r="CO701">
        <v>0</v>
      </c>
      <c r="CP701">
        <v>0</v>
      </c>
      <c r="CQ701">
        <v>0</v>
      </c>
      <c r="CT701">
        <v>0</v>
      </c>
      <c r="CU701">
        <v>0</v>
      </c>
      <c r="CV701">
        <v>0</v>
      </c>
      <c r="CW701">
        <f>VLOOKUP(A701,'[1]NOUVEAUX TARIFS'!$A$1:$E$467,5,FALSE)</f>
        <v>1319.7325000000001</v>
      </c>
    </row>
    <row r="702" spans="1:101">
      <c r="A702" t="s">
        <v>299</v>
      </c>
      <c r="C702" t="e">
        <f>VLOOKUP(A702,'[1]PRIX D''ACHAT A JOUR'!$A$1:$C$477,3,FALSE)</f>
        <v>#N/A</v>
      </c>
      <c r="D702" t="s">
        <v>1328</v>
      </c>
      <c r="E702">
        <v>1</v>
      </c>
      <c r="F702" t="s">
        <v>975</v>
      </c>
      <c r="G702">
        <v>2</v>
      </c>
      <c r="H702" t="s">
        <v>975</v>
      </c>
      <c r="I702" t="s">
        <v>1084</v>
      </c>
      <c r="J702" t="s">
        <v>1085</v>
      </c>
      <c r="K702">
        <v>2</v>
      </c>
      <c r="L702" t="s">
        <v>1319</v>
      </c>
      <c r="M702" t="s">
        <v>943</v>
      </c>
      <c r="N702" t="s">
        <v>944</v>
      </c>
      <c r="O702" t="s">
        <v>945</v>
      </c>
      <c r="Q702">
        <v>1</v>
      </c>
      <c r="R702">
        <v>0</v>
      </c>
      <c r="S702" s="36" t="e">
        <f>VLOOKUP(N702,'[1]Stock définitif au 31122021'!$A$3:$G$422,5,FALSE)</f>
        <v>#N/A</v>
      </c>
      <c r="T702" s="36" t="e">
        <f>VLOOKUP(N702,'[1]Stock définitif au 31122021'!$A$3:$G$422,6,FALSE)</f>
        <v>#N/A</v>
      </c>
      <c r="U702" s="36" t="e">
        <f>VLOOKUP(N702,'[1]Stock définitif au 31122021'!$A$3:$G$422,3,FALSE)</f>
        <v>#N/A</v>
      </c>
      <c r="V702">
        <v>0</v>
      </c>
      <c r="W702">
        <f>VLOOKUP(A702,'[1]EXPORT ARTICLES 03012022'!$A$1:$R$883,18,FALSE)</f>
        <v>0</v>
      </c>
      <c r="X702" s="45">
        <f>VLOOKUP(A702,'[1]NOMENCLATURE 2801'!$B$1:$P$3420,14,FALSE)</f>
        <v>797.55000000000007</v>
      </c>
      <c r="Y702" s="46">
        <v>0</v>
      </c>
      <c r="Z702" s="46"/>
      <c r="AB702" s="42">
        <f>VLOOKUP(A702,'[1]NOMENCLATURE 2801'!$B$1:$P$3420,15,FALSE)</f>
        <v>994.57500000000005</v>
      </c>
      <c r="AC702" s="42" t="s">
        <v>2917</v>
      </c>
      <c r="AD702">
        <v>0</v>
      </c>
      <c r="AE702" t="s">
        <v>932</v>
      </c>
      <c r="AF702">
        <v>0</v>
      </c>
      <c r="AI702" t="s">
        <v>933</v>
      </c>
      <c r="AJ702" t="s">
        <v>934</v>
      </c>
      <c r="AM702" t="s">
        <v>935</v>
      </c>
      <c r="AN702" t="s">
        <v>936</v>
      </c>
      <c r="AO702">
        <v>1</v>
      </c>
      <c r="AP702">
        <v>0</v>
      </c>
      <c r="AQ702">
        <v>0</v>
      </c>
      <c r="AS702" s="34">
        <v>1277.92</v>
      </c>
      <c r="AT702" s="47">
        <f>VLOOKUP(A702,'[1]NOMENCLATURE 2801'!$B$1:$V$3418,20,FALSE)</f>
        <v>1062.348</v>
      </c>
      <c r="AU702" s="48">
        <f>VLOOKUP(A702,'[1]NOMENCLATURE 2801'!$B$1:$V$3418,21,FALSE)</f>
        <v>1324.3912500000001</v>
      </c>
      <c r="AV702" s="48"/>
      <c r="AW702" s="48"/>
      <c r="AX702">
        <v>2</v>
      </c>
      <c r="AY702">
        <v>0</v>
      </c>
      <c r="AZ702">
        <v>1</v>
      </c>
      <c r="BB702">
        <v>1</v>
      </c>
      <c r="BC702">
        <v>1</v>
      </c>
      <c r="BD702">
        <v>1</v>
      </c>
      <c r="BE702">
        <v>1</v>
      </c>
      <c r="BF702">
        <v>1</v>
      </c>
      <c r="BK702" s="43">
        <f t="shared" si="197"/>
        <v>3.6364756792287505E-2</v>
      </c>
      <c r="BL702"/>
      <c r="BM702" s="45">
        <f t="shared" si="195"/>
        <v>1.3320142937746848</v>
      </c>
      <c r="BN702" s="48">
        <f t="shared" si="196"/>
        <v>1.3316152628006939</v>
      </c>
      <c r="BO702">
        <v>1</v>
      </c>
      <c r="BP702"/>
      <c r="BQ702" t="str">
        <f t="shared" si="186"/>
        <v/>
      </c>
      <c r="BR702" t="str">
        <f t="shared" si="187"/>
        <v/>
      </c>
      <c r="BS702" t="str">
        <f t="shared" si="188"/>
        <v/>
      </c>
      <c r="BT702" s="34">
        <v>1533.5</v>
      </c>
      <c r="BV702">
        <v>1</v>
      </c>
      <c r="BW702">
        <v>207</v>
      </c>
      <c r="CB702">
        <v>100</v>
      </c>
      <c r="CC702">
        <v>100</v>
      </c>
      <c r="CD702" t="s">
        <v>946</v>
      </c>
      <c r="CE702">
        <v>0</v>
      </c>
      <c r="CI702">
        <v>0</v>
      </c>
      <c r="CJ702">
        <v>0</v>
      </c>
      <c r="CM702">
        <v>0</v>
      </c>
      <c r="CO702">
        <v>0</v>
      </c>
      <c r="CP702">
        <v>0</v>
      </c>
      <c r="CQ702">
        <v>0</v>
      </c>
      <c r="CT702">
        <v>0</v>
      </c>
      <c r="CU702">
        <v>0</v>
      </c>
      <c r="CV702">
        <v>0</v>
      </c>
      <c r="CW702">
        <f>VLOOKUP(A702,'[1]NOUVEAUX TARIFS'!$A$1:$E$467,5,FALSE)</f>
        <v>1324.39</v>
      </c>
    </row>
    <row r="703" spans="1:101">
      <c r="A703" t="s">
        <v>1117</v>
      </c>
      <c r="C703" t="e">
        <f>VLOOKUP(A703,'[1]PRIX D''ACHAT A JOUR'!$A$1:$C$477,3,FALSE)</f>
        <v>#N/A</v>
      </c>
      <c r="D703" t="s">
        <v>1118</v>
      </c>
      <c r="E703">
        <v>1</v>
      </c>
      <c r="F703" t="s">
        <v>975</v>
      </c>
      <c r="G703">
        <v>2</v>
      </c>
      <c r="H703" t="s">
        <v>975</v>
      </c>
      <c r="I703" t="s">
        <v>1057</v>
      </c>
      <c r="J703" t="s">
        <v>1058</v>
      </c>
      <c r="K703">
        <v>1</v>
      </c>
      <c r="L703" t="s">
        <v>1108</v>
      </c>
      <c r="M703" t="s">
        <v>943</v>
      </c>
      <c r="N703" t="s">
        <v>944</v>
      </c>
      <c r="O703" t="s">
        <v>945</v>
      </c>
      <c r="Q703">
        <v>1</v>
      </c>
      <c r="R703">
        <v>0</v>
      </c>
      <c r="S703" s="36" t="e">
        <f>VLOOKUP(N703,'[1]Stock définitif au 31122021'!$A$3:$G$422,5,FALSE)</f>
        <v>#N/A</v>
      </c>
      <c r="T703" s="36" t="e">
        <f>VLOOKUP(N703,'[1]Stock définitif au 31122021'!$A$3:$G$422,6,FALSE)</f>
        <v>#N/A</v>
      </c>
      <c r="U703" s="36" t="e">
        <f>VLOOKUP(N703,'[1]Stock définitif au 31122021'!$A$3:$G$422,3,FALSE)</f>
        <v>#N/A</v>
      </c>
      <c r="V703">
        <v>0</v>
      </c>
      <c r="W703">
        <f>VLOOKUP(A703,'[1]EXPORT ARTICLES 03012022'!$A$1:$R$883,18,FALSE)</f>
        <v>0</v>
      </c>
      <c r="X703" s="45">
        <f>VLOOKUP(A703,'[1]NOMENCLATURE 2801'!$B$1:$P$3420,14,FALSE)</f>
        <v>800</v>
      </c>
      <c r="Y703" s="46">
        <v>0</v>
      </c>
      <c r="Z703" s="46"/>
      <c r="AB703" s="42">
        <f>VLOOKUP(A703,'[1]NOMENCLATURE 2801'!$B$1:$P$3420,15,FALSE)</f>
        <v>995.22249999999997</v>
      </c>
      <c r="AC703" s="42" t="s">
        <v>2917</v>
      </c>
      <c r="AD703">
        <v>0</v>
      </c>
      <c r="AE703" t="s">
        <v>932</v>
      </c>
      <c r="AF703">
        <v>0</v>
      </c>
      <c r="AI703" t="s">
        <v>933</v>
      </c>
      <c r="AJ703" t="s">
        <v>934</v>
      </c>
      <c r="AM703" t="s">
        <v>935</v>
      </c>
      <c r="AN703" t="s">
        <v>936</v>
      </c>
      <c r="AP703">
        <v>0</v>
      </c>
      <c r="AQ703">
        <v>0</v>
      </c>
      <c r="AS703" s="34">
        <v>1061.01</v>
      </c>
      <c r="AT703" s="47">
        <f>VLOOKUP(A703,'[1]NOMENCLATURE 2801'!$B$1:$V$3418,20,FALSE)</f>
        <v>1069.8787000000002</v>
      </c>
      <c r="AU703" s="48">
        <f>VLOOKUP(A703,'[1]NOMENCLATURE 2801'!$B$1:$V$3418,21,FALSE)</f>
        <v>1329.524625</v>
      </c>
      <c r="AV703" s="48"/>
      <c r="AW703" s="48"/>
      <c r="AX703">
        <v>2</v>
      </c>
      <c r="AY703">
        <v>0</v>
      </c>
      <c r="AZ703">
        <v>1</v>
      </c>
      <c r="BB703">
        <v>1</v>
      </c>
      <c r="BC703">
        <v>1</v>
      </c>
      <c r="BD703">
        <v>1</v>
      </c>
      <c r="BE703">
        <v>1</v>
      </c>
      <c r="BF703">
        <v>1</v>
      </c>
      <c r="BK703" s="43">
        <f t="shared" si="197"/>
        <v>0.25307454689399728</v>
      </c>
      <c r="BL703"/>
      <c r="BM703" s="45">
        <f t="shared" si="195"/>
        <v>1.3373483750000004</v>
      </c>
      <c r="BN703" s="48">
        <f t="shared" si="196"/>
        <v>1.3359069203117897</v>
      </c>
      <c r="BO703">
        <v>1</v>
      </c>
      <c r="BP703">
        <f>VLOOKUP(A703,'[1]Synthèse ventes 2021'!$A$1:$C$457,3,FALSE)</f>
        <v>5</v>
      </c>
      <c r="BQ703">
        <f t="shared" si="186"/>
        <v>5871.8127500000001</v>
      </c>
      <c r="BR703">
        <f t="shared" si="187"/>
        <v>7844.1952874999997</v>
      </c>
      <c r="BS703">
        <f t="shared" si="188"/>
        <v>1972.3825374999997</v>
      </c>
      <c r="BT703" s="34">
        <v>1273.21</v>
      </c>
      <c r="BV703">
        <v>1</v>
      </c>
      <c r="BW703">
        <v>429</v>
      </c>
      <c r="CB703">
        <v>100</v>
      </c>
      <c r="CC703">
        <v>100</v>
      </c>
      <c r="CD703" t="s">
        <v>946</v>
      </c>
      <c r="CE703">
        <v>0</v>
      </c>
      <c r="CI703">
        <v>0</v>
      </c>
      <c r="CJ703">
        <v>0</v>
      </c>
      <c r="CM703">
        <v>0</v>
      </c>
      <c r="CO703">
        <v>0</v>
      </c>
      <c r="CP703">
        <v>0</v>
      </c>
      <c r="CQ703">
        <v>0</v>
      </c>
      <c r="CT703">
        <v>0</v>
      </c>
      <c r="CU703">
        <v>0</v>
      </c>
      <c r="CV703">
        <v>0</v>
      </c>
      <c r="CW703">
        <f>VLOOKUP(A703,'[1]NOUVEAUX TARIFS'!$A$1:$E$467,5,FALSE)</f>
        <v>1329.524625</v>
      </c>
    </row>
    <row r="704" spans="1:101">
      <c r="A704" t="s">
        <v>111</v>
      </c>
      <c r="C704" t="e">
        <f>VLOOKUP(A704,'[1]PRIX D''ACHAT A JOUR'!$A$1:$C$477,3,FALSE)</f>
        <v>#N/A</v>
      </c>
      <c r="D704" t="s">
        <v>112</v>
      </c>
      <c r="E704">
        <v>12</v>
      </c>
      <c r="F704" t="s">
        <v>1207</v>
      </c>
      <c r="G704">
        <v>3</v>
      </c>
      <c r="H704" t="s">
        <v>1618</v>
      </c>
      <c r="I704" t="s">
        <v>2094</v>
      </c>
      <c r="J704" t="s">
        <v>2095</v>
      </c>
      <c r="M704" t="s">
        <v>943</v>
      </c>
      <c r="N704" t="s">
        <v>944</v>
      </c>
      <c r="O704" t="s">
        <v>945</v>
      </c>
      <c r="Q704">
        <v>1</v>
      </c>
      <c r="R704">
        <v>0</v>
      </c>
      <c r="S704" s="36" t="e">
        <f>VLOOKUP(N704,'[1]Stock définitif au 31122021'!$A$3:$G$422,5,FALSE)</f>
        <v>#N/A</v>
      </c>
      <c r="T704" s="36" t="e">
        <f>VLOOKUP(N704,'[1]Stock définitif au 31122021'!$A$3:$G$422,6,FALSE)</f>
        <v>#N/A</v>
      </c>
      <c r="U704" s="36" t="e">
        <f>VLOOKUP(N704,'[1]Stock définitif au 31122021'!$A$3:$G$422,3,FALSE)</f>
        <v>#N/A</v>
      </c>
      <c r="V704" s="36" t="s">
        <v>2924</v>
      </c>
      <c r="W704">
        <f>VLOOKUP(A704,'[1]EXPORT ARTICLES 03012022'!$A$1:$R$883,18,FALSE)</f>
        <v>0</v>
      </c>
      <c r="X704" s="45">
        <f>VLOOKUP(A704,'[1]NOMENCLATURE 2801'!$B$1:$P$3420,14,FALSE)</f>
        <v>877.78440000000001</v>
      </c>
      <c r="Y704" s="46">
        <v>0</v>
      </c>
      <c r="Z704" s="46"/>
      <c r="AB704" s="42">
        <f>VLOOKUP(A704,'[1]NOMENCLATURE 2801'!$B$1:$P$3420,15,FALSE)</f>
        <v>897.66960000000017</v>
      </c>
      <c r="AC704" s="42" t="s">
        <v>2917</v>
      </c>
      <c r="AD704">
        <v>0</v>
      </c>
      <c r="AE704" t="s">
        <v>932</v>
      </c>
      <c r="AF704">
        <v>0</v>
      </c>
      <c r="AI704" t="s">
        <v>933</v>
      </c>
      <c r="AJ704" t="s">
        <v>934</v>
      </c>
      <c r="AM704" t="s">
        <v>935</v>
      </c>
      <c r="AN704" t="s">
        <v>936</v>
      </c>
      <c r="AP704">
        <v>0</v>
      </c>
      <c r="AQ704">
        <v>0</v>
      </c>
      <c r="AS704" s="34">
        <v>1341.65</v>
      </c>
      <c r="AT704" s="47">
        <f>VLOOKUP(A704,'[1]NOMENCLATURE 2801'!$B$1:$V$3418,20,FALSE)</f>
        <v>1343.8246000000001</v>
      </c>
      <c r="AU704" s="48">
        <f>VLOOKUP(A704,'[1]NOMENCLATURE 2801'!$B$1:$V$3418,21,FALSE)</f>
        <v>1372.7489000000003</v>
      </c>
      <c r="AV704" s="48"/>
      <c r="AW704" s="48"/>
      <c r="AX704">
        <v>2</v>
      </c>
      <c r="AY704">
        <v>0</v>
      </c>
      <c r="AZ704">
        <v>1</v>
      </c>
      <c r="BK704" s="43">
        <f t="shared" si="197"/>
        <v>2.31795922930721E-2</v>
      </c>
      <c r="BL704"/>
      <c r="BM704" s="45">
        <f t="shared" si="195"/>
        <v>1.5309278679365914</v>
      </c>
      <c r="BN704" s="48">
        <f t="shared" si="196"/>
        <v>1.5292362579728667</v>
      </c>
      <c r="BO704"/>
      <c r="BP704">
        <f>VLOOKUP(A704,'[1]Synthèse ventes 2021'!$A$1:$C$457,3,FALSE)</f>
        <v>1</v>
      </c>
      <c r="BQ704">
        <f t="shared" si="186"/>
        <v>1059.2501280000001</v>
      </c>
      <c r="BR704">
        <f t="shared" si="187"/>
        <v>1619.8437020000003</v>
      </c>
      <c r="BS704">
        <f t="shared" si="188"/>
        <v>560.59357400000022</v>
      </c>
      <c r="BT704" s="34">
        <v>1609.98</v>
      </c>
      <c r="BV704">
        <v>1</v>
      </c>
      <c r="CB704">
        <v>100</v>
      </c>
      <c r="CC704">
        <v>100</v>
      </c>
      <c r="CD704" t="s">
        <v>1361</v>
      </c>
      <c r="CE704">
        <v>0</v>
      </c>
      <c r="CI704">
        <v>0</v>
      </c>
      <c r="CJ704">
        <v>0</v>
      </c>
      <c r="CM704">
        <v>0</v>
      </c>
      <c r="CO704">
        <v>0</v>
      </c>
      <c r="CP704">
        <v>0</v>
      </c>
      <c r="CQ704">
        <v>0</v>
      </c>
      <c r="CT704">
        <v>1</v>
      </c>
      <c r="CU704">
        <v>0</v>
      </c>
      <c r="CV704">
        <v>0</v>
      </c>
      <c r="CW704">
        <f>VLOOKUP(A704,'[1]NOUVEAUX TARIFS'!$A$1:$E$467,5,FALSE)</f>
        <v>1372.7489000000003</v>
      </c>
    </row>
    <row r="705" spans="1:101">
      <c r="A705" t="s">
        <v>147</v>
      </c>
      <c r="C705" t="e">
        <f>VLOOKUP(A705,'[1]PRIX D''ACHAT A JOUR'!$A$1:$C$477,3,FALSE)</f>
        <v>#N/A</v>
      </c>
      <c r="D705" t="s">
        <v>148</v>
      </c>
      <c r="E705">
        <v>12</v>
      </c>
      <c r="F705" t="s">
        <v>1207</v>
      </c>
      <c r="M705" t="s">
        <v>943</v>
      </c>
      <c r="N705" t="s">
        <v>944</v>
      </c>
      <c r="O705" t="s">
        <v>945</v>
      </c>
      <c r="Q705">
        <v>1</v>
      </c>
      <c r="R705">
        <v>0</v>
      </c>
      <c r="S705" s="36" t="e">
        <f>VLOOKUP(N705,'[1]Stock définitif au 31122021'!$A$3:$G$422,5,FALSE)</f>
        <v>#N/A</v>
      </c>
      <c r="T705" s="36" t="e">
        <f>VLOOKUP(N705,'[1]Stock définitif au 31122021'!$A$3:$G$422,6,FALSE)</f>
        <v>#N/A</v>
      </c>
      <c r="U705" s="36" t="e">
        <f>VLOOKUP(N705,'[1]Stock définitif au 31122021'!$A$3:$G$422,3,FALSE)</f>
        <v>#N/A</v>
      </c>
      <c r="V705" s="36" t="s">
        <v>2924</v>
      </c>
      <c r="W705">
        <f>VLOOKUP(A705,'[1]EXPORT ARTICLES 03012022'!$A$1:$R$883,18,FALSE)</f>
        <v>0</v>
      </c>
      <c r="X705" s="45">
        <f>VLOOKUP(A705,'[1]NOMENCLATURE 2801'!$B$1:$P$3420,14,FALSE)</f>
        <v>878.65940000000001</v>
      </c>
      <c r="Y705" s="46">
        <v>0</v>
      </c>
      <c r="Z705" s="46"/>
      <c r="AB705" s="42">
        <f>VLOOKUP(A705,'[1]NOMENCLATURE 2801'!$B$1:$P$3420,15,FALSE)</f>
        <v>897.03370000000007</v>
      </c>
      <c r="AC705" s="42" t="s">
        <v>2917</v>
      </c>
      <c r="AD705">
        <v>0</v>
      </c>
      <c r="AE705" t="s">
        <v>932</v>
      </c>
      <c r="AF705">
        <v>0</v>
      </c>
      <c r="AI705" t="s">
        <v>933</v>
      </c>
      <c r="AJ705" t="s">
        <v>934</v>
      </c>
      <c r="AM705" t="s">
        <v>935</v>
      </c>
      <c r="AN705" t="s">
        <v>936</v>
      </c>
      <c r="AP705">
        <v>0</v>
      </c>
      <c r="AQ705">
        <v>0</v>
      </c>
      <c r="AS705" s="34">
        <v>1350.78</v>
      </c>
      <c r="AT705" s="47">
        <f>VLOOKUP(A705,'[1]NOMENCLATURE 2801'!$B$1:$V$3418,20,FALSE)</f>
        <v>1346.1230749999997</v>
      </c>
      <c r="AU705" s="48">
        <f>VLOOKUP(A705,'[1]NOMENCLATURE 2801'!$B$1:$V$3418,21,FALSE)</f>
        <v>1372.7091499999997</v>
      </c>
      <c r="AV705" s="48"/>
      <c r="AW705" s="48"/>
      <c r="AX705">
        <v>2</v>
      </c>
      <c r="AY705">
        <v>0</v>
      </c>
      <c r="AZ705">
        <v>1</v>
      </c>
      <c r="BK705" s="43">
        <f t="shared" si="197"/>
        <v>1.6234434919083572E-2</v>
      </c>
      <c r="BL705"/>
      <c r="BM705" s="45">
        <f t="shared" si="195"/>
        <v>1.5320192044835572</v>
      </c>
      <c r="BN705" s="48">
        <f t="shared" si="196"/>
        <v>1.5302760085825087</v>
      </c>
      <c r="BO705"/>
      <c r="BP705">
        <f>VLOOKUP(A705,'[1]Synthèse ventes 2021'!$A$1:$C$457,3,FALSE)</f>
        <v>8</v>
      </c>
      <c r="BQ705">
        <f t="shared" si="186"/>
        <v>8467.9981280000011</v>
      </c>
      <c r="BR705">
        <f t="shared" si="187"/>
        <v>12958.374375999996</v>
      </c>
      <c r="BS705">
        <f t="shared" si="188"/>
        <v>4490.376247999995</v>
      </c>
      <c r="BT705" s="34">
        <v>1620.94</v>
      </c>
      <c r="BV705">
        <v>1</v>
      </c>
      <c r="CB705">
        <v>100</v>
      </c>
      <c r="CC705">
        <v>100</v>
      </c>
      <c r="CD705" t="s">
        <v>1361</v>
      </c>
      <c r="CE705">
        <v>0</v>
      </c>
      <c r="CI705">
        <v>0</v>
      </c>
      <c r="CJ705">
        <v>0</v>
      </c>
      <c r="CM705">
        <v>0</v>
      </c>
      <c r="CO705">
        <v>0</v>
      </c>
      <c r="CP705">
        <v>0</v>
      </c>
      <c r="CQ705">
        <v>0</v>
      </c>
      <c r="CT705">
        <v>1</v>
      </c>
      <c r="CU705">
        <v>0</v>
      </c>
      <c r="CV705">
        <v>0</v>
      </c>
      <c r="CW705">
        <f>VLOOKUP(A705,'[1]NOUVEAUX TARIFS'!$A$1:$E$467,5,FALSE)</f>
        <v>1372.7091499999997</v>
      </c>
    </row>
    <row r="706" spans="1:101">
      <c r="A706" t="s">
        <v>113</v>
      </c>
      <c r="C706" t="e">
        <f>VLOOKUP(A706,'[1]PRIX D''ACHAT A JOUR'!$A$1:$C$477,3,FALSE)</f>
        <v>#N/A</v>
      </c>
      <c r="D706" t="s">
        <v>114</v>
      </c>
      <c r="E706">
        <v>12</v>
      </c>
      <c r="F706" t="s">
        <v>1207</v>
      </c>
      <c r="G706">
        <v>3</v>
      </c>
      <c r="H706" t="s">
        <v>1618</v>
      </c>
      <c r="I706" t="s">
        <v>2094</v>
      </c>
      <c r="J706" t="s">
        <v>2095</v>
      </c>
      <c r="M706" t="s">
        <v>943</v>
      </c>
      <c r="N706" t="s">
        <v>944</v>
      </c>
      <c r="O706" t="s">
        <v>945</v>
      </c>
      <c r="Q706">
        <v>1</v>
      </c>
      <c r="R706">
        <v>0</v>
      </c>
      <c r="S706" s="36" t="e">
        <f>VLOOKUP(N706,'[1]Stock définitif au 31122021'!$A$3:$G$422,5,FALSE)</f>
        <v>#N/A</v>
      </c>
      <c r="T706" s="36" t="e">
        <f>VLOOKUP(N706,'[1]Stock définitif au 31122021'!$A$3:$G$422,6,FALSE)</f>
        <v>#N/A</v>
      </c>
      <c r="U706" s="36" t="e">
        <f>VLOOKUP(N706,'[1]Stock définitif au 31122021'!$A$3:$G$422,3,FALSE)</f>
        <v>#N/A</v>
      </c>
      <c r="V706" s="36" t="s">
        <v>2924</v>
      </c>
      <c r="W706">
        <f>VLOOKUP(A706,'[1]EXPORT ARTICLES 03012022'!$A$1:$R$883,18,FALSE)</f>
        <v>0</v>
      </c>
      <c r="X706" s="45">
        <f>VLOOKUP(A706,'[1]NOMENCLATURE 2801'!$B$1:$P$3420,14,FALSE)</f>
        <v>901.09980000000007</v>
      </c>
      <c r="Y706" s="46">
        <v>0</v>
      </c>
      <c r="Z706" s="46"/>
      <c r="AB706" s="42">
        <f>VLOOKUP(A706,'[1]NOMENCLATURE 2801'!$B$1:$P$3420,15,FALSE)</f>
        <v>922.29660000000001</v>
      </c>
      <c r="AC706" s="42" t="s">
        <v>2917</v>
      </c>
      <c r="AD706">
        <v>0</v>
      </c>
      <c r="AE706" t="s">
        <v>932</v>
      </c>
      <c r="AF706">
        <v>0</v>
      </c>
      <c r="AI706" t="s">
        <v>933</v>
      </c>
      <c r="AJ706" t="s">
        <v>934</v>
      </c>
      <c r="AM706" t="s">
        <v>935</v>
      </c>
      <c r="AN706" t="s">
        <v>936</v>
      </c>
      <c r="AP706">
        <v>0</v>
      </c>
      <c r="AQ706">
        <v>0</v>
      </c>
      <c r="AS706" s="34">
        <v>1372.42</v>
      </c>
      <c r="AT706" s="47">
        <f>VLOOKUP(A706,'[1]NOMENCLATURE 2801'!$B$1:$V$3418,20,FALSE)</f>
        <v>1375.5326</v>
      </c>
      <c r="AU706" s="48">
        <f>VLOOKUP(A706,'[1]NOMENCLATURE 2801'!$B$1:$V$3418,21,FALSE)</f>
        <v>1406.2743</v>
      </c>
      <c r="AV706" s="48"/>
      <c r="AW706" s="48"/>
      <c r="AX706">
        <v>2</v>
      </c>
      <c r="AY706">
        <v>0</v>
      </c>
      <c r="AZ706">
        <v>1</v>
      </c>
      <c r="BK706" s="43">
        <f t="shared" si="197"/>
        <v>2.4667594468165695E-2</v>
      </c>
      <c r="BL706"/>
      <c r="BM706" s="45">
        <f t="shared" si="195"/>
        <v>1.5265041674629158</v>
      </c>
      <c r="BN706" s="48">
        <f t="shared" si="196"/>
        <v>1.5247527747581417</v>
      </c>
      <c r="BO706"/>
      <c r="BP706">
        <f>VLOOKUP(A706,'[1]Synthèse ventes 2021'!$A$1:$C$457,3,FALSE)</f>
        <v>8</v>
      </c>
      <c r="BQ706">
        <f t="shared" si="186"/>
        <v>8706.4799039999998</v>
      </c>
      <c r="BR706">
        <f t="shared" si="187"/>
        <v>13275.229391999999</v>
      </c>
      <c r="BS706">
        <f t="shared" si="188"/>
        <v>4568.7494879999995</v>
      </c>
      <c r="BT706" s="34">
        <v>1646.9</v>
      </c>
      <c r="BV706">
        <v>1</v>
      </c>
      <c r="CB706">
        <v>100</v>
      </c>
      <c r="CC706">
        <v>100</v>
      </c>
      <c r="CD706" t="s">
        <v>1361</v>
      </c>
      <c r="CE706">
        <v>0</v>
      </c>
      <c r="CI706">
        <v>0</v>
      </c>
      <c r="CJ706">
        <v>0</v>
      </c>
      <c r="CM706">
        <v>0</v>
      </c>
      <c r="CO706">
        <v>0</v>
      </c>
      <c r="CP706">
        <v>0</v>
      </c>
      <c r="CQ706">
        <v>0</v>
      </c>
      <c r="CT706">
        <v>1</v>
      </c>
      <c r="CU706">
        <v>0</v>
      </c>
      <c r="CV706">
        <v>0</v>
      </c>
      <c r="CW706">
        <f>VLOOKUP(A706,'[1]NOUVEAUX TARIFS'!$A$1:$E$467,5,FALSE)</f>
        <v>1406.2743</v>
      </c>
    </row>
    <row r="707" spans="1:101">
      <c r="A707" t="s">
        <v>46</v>
      </c>
      <c r="C707" t="e">
        <f>VLOOKUP(A707,'[1]PRIX D''ACHAT A JOUR'!$A$1:$C$477,3,FALSE)</f>
        <v>#N/A</v>
      </c>
      <c r="D707" t="s">
        <v>47</v>
      </c>
      <c r="E707">
        <v>9</v>
      </c>
      <c r="F707" t="s">
        <v>1222</v>
      </c>
      <c r="G707">
        <v>5</v>
      </c>
      <c r="H707" t="s">
        <v>1222</v>
      </c>
      <c r="I707" t="s">
        <v>1379</v>
      </c>
      <c r="J707" t="s">
        <v>1380</v>
      </c>
      <c r="K707">
        <v>1</v>
      </c>
      <c r="L707" t="s">
        <v>1381</v>
      </c>
      <c r="M707" t="s">
        <v>943</v>
      </c>
      <c r="N707" t="s">
        <v>944</v>
      </c>
      <c r="O707" t="s">
        <v>945</v>
      </c>
      <c r="Q707">
        <v>1</v>
      </c>
      <c r="R707">
        <v>0</v>
      </c>
      <c r="S707" s="36" t="e">
        <f>VLOOKUP(N707,'[1]Stock définitif au 31122021'!$A$3:$G$422,5,FALSE)</f>
        <v>#N/A</v>
      </c>
      <c r="T707" s="36" t="e">
        <f>VLOOKUP(N707,'[1]Stock définitif au 31122021'!$A$3:$G$422,6,FALSE)</f>
        <v>#N/A</v>
      </c>
      <c r="U707" s="36" t="e">
        <f>VLOOKUP(N707,'[1]Stock définitif au 31122021'!$A$3:$G$422,3,FALSE)</f>
        <v>#N/A</v>
      </c>
      <c r="V707" s="36" t="s">
        <v>2924</v>
      </c>
      <c r="W707">
        <f>VLOOKUP(A707,'[1]EXPORT ARTICLES 03012022'!$A$1:$R$883,18,FALSE)</f>
        <v>0</v>
      </c>
      <c r="X707" s="45">
        <f>VLOOKUP(A707,'[1]NOMENCLATURE 2801'!$B$1:$P$3420,14,FALSE)</f>
        <v>905.01979599999981</v>
      </c>
      <c r="Y707" s="46">
        <v>0</v>
      </c>
      <c r="Z707" s="46"/>
      <c r="AB707" s="42">
        <f>VLOOKUP(A707,'[1]NOMENCLATURE 2801'!$B$1:$P$3420,15,FALSE)</f>
        <v>950.50459599999988</v>
      </c>
      <c r="AC707" s="42" t="s">
        <v>2917</v>
      </c>
      <c r="AD707">
        <v>0</v>
      </c>
      <c r="AE707" t="s">
        <v>932</v>
      </c>
      <c r="AF707">
        <v>0</v>
      </c>
      <c r="AI707" t="s">
        <v>933</v>
      </c>
      <c r="AJ707" t="s">
        <v>934</v>
      </c>
      <c r="AM707" t="s">
        <v>935</v>
      </c>
      <c r="AN707" t="s">
        <v>936</v>
      </c>
      <c r="AP707">
        <v>0</v>
      </c>
      <c r="AQ707">
        <v>0</v>
      </c>
      <c r="AS707" s="34">
        <v>1263.1300000000001</v>
      </c>
      <c r="AT707" s="47">
        <f>VLOOKUP(A707,'[1]NOMENCLATURE 2801'!$B$1:$V$3418,20,FALSE)</f>
        <v>1347.9155715000004</v>
      </c>
      <c r="AU707" s="48">
        <f>VLOOKUP(A707,'[1]NOMENCLATURE 2801'!$B$1:$V$3418,21,FALSE)</f>
        <v>1413.6583315000005</v>
      </c>
      <c r="AV707" s="48"/>
      <c r="AW707" s="48"/>
      <c r="AX707">
        <v>2</v>
      </c>
      <c r="AY707">
        <v>0</v>
      </c>
      <c r="AZ707">
        <v>1</v>
      </c>
      <c r="BK707" s="43">
        <f t="shared" si="197"/>
        <v>0.11917089412807895</v>
      </c>
      <c r="BL707"/>
      <c r="BM707" s="45">
        <f t="shared" si="195"/>
        <v>1.4893768925911988</v>
      </c>
      <c r="BN707" s="48">
        <f t="shared" si="196"/>
        <v>1.4872714318784848</v>
      </c>
      <c r="BO707"/>
      <c r="BP707">
        <f>VLOOKUP(A707,'[1]Synthèse ventes 2021'!$A$1:$C$457,3,FALSE)</f>
        <v>70</v>
      </c>
      <c r="BQ707">
        <f t="shared" si="186"/>
        <v>78511.679629599981</v>
      </c>
      <c r="BR707">
        <f t="shared" si="187"/>
        <v>116768.17818190003</v>
      </c>
      <c r="BS707">
        <f t="shared" si="188"/>
        <v>38256.498552300051</v>
      </c>
      <c r="BT707" s="34">
        <v>1515.76</v>
      </c>
      <c r="BV707">
        <v>1</v>
      </c>
      <c r="CB707">
        <v>100</v>
      </c>
      <c r="CC707">
        <v>100</v>
      </c>
      <c r="CD707" t="s">
        <v>1361</v>
      </c>
      <c r="CE707">
        <v>0</v>
      </c>
      <c r="CI707">
        <v>0</v>
      </c>
      <c r="CJ707">
        <v>0</v>
      </c>
      <c r="CM707">
        <v>0</v>
      </c>
      <c r="CO707">
        <v>0</v>
      </c>
      <c r="CP707">
        <v>0</v>
      </c>
      <c r="CQ707">
        <v>0</v>
      </c>
      <c r="CT707">
        <v>1</v>
      </c>
      <c r="CU707">
        <v>0</v>
      </c>
      <c r="CV707">
        <v>0</v>
      </c>
      <c r="CW707">
        <f>VLOOKUP(A707,'[1]NOUVEAUX TARIFS'!$A$1:$E$467,5,FALSE)</f>
        <v>1413.6583315000005</v>
      </c>
    </row>
    <row r="708" spans="1:101">
      <c r="A708" t="s">
        <v>223</v>
      </c>
      <c r="C708" t="e">
        <f>VLOOKUP(A708,'[1]PRIX D''ACHAT A JOUR'!$A$1:$C$477,3,FALSE)</f>
        <v>#N/A</v>
      </c>
      <c r="D708" t="s">
        <v>1968</v>
      </c>
      <c r="E708">
        <v>3</v>
      </c>
      <c r="F708" t="s">
        <v>1002</v>
      </c>
      <c r="G708">
        <v>7</v>
      </c>
      <c r="H708" t="s">
        <v>1002</v>
      </c>
      <c r="K708">
        <v>1</v>
      </c>
      <c r="L708" t="s">
        <v>1036</v>
      </c>
      <c r="M708" t="s">
        <v>943</v>
      </c>
      <c r="N708" t="s">
        <v>944</v>
      </c>
      <c r="O708" t="s">
        <v>945</v>
      </c>
      <c r="Q708">
        <v>1</v>
      </c>
      <c r="R708">
        <v>0</v>
      </c>
      <c r="S708" s="36" t="e">
        <f>VLOOKUP(N708,'[1]Stock définitif au 31122021'!$A$3:$G$422,5,FALSE)</f>
        <v>#N/A</v>
      </c>
      <c r="T708" s="36" t="e">
        <f>VLOOKUP(N708,'[1]Stock définitif au 31122021'!$A$3:$G$422,6,FALSE)</f>
        <v>#N/A</v>
      </c>
      <c r="U708" s="36" t="e">
        <f>VLOOKUP(N708,'[1]Stock définitif au 31122021'!$A$3:$G$422,3,FALSE)</f>
        <v>#N/A</v>
      </c>
      <c r="V708">
        <v>0</v>
      </c>
      <c r="W708">
        <f>VLOOKUP(A708,'[1]EXPORT ARTICLES 03012022'!$A$1:$R$883,18,FALSE)</f>
        <v>0</v>
      </c>
      <c r="X708" s="45">
        <f>VLOOKUP(A708,'[1]NOMENCLATURE 2801'!$B$1:$P$3420,14,FALSE)</f>
        <v>948.59999999999991</v>
      </c>
      <c r="Y708" s="46">
        <v>0</v>
      </c>
      <c r="Z708" s="46"/>
      <c r="AB708" s="42">
        <f>VLOOKUP(A708,'[1]NOMENCLATURE 2801'!$B$1:$P$3420,15,FALSE)</f>
        <v>949.59999999999991</v>
      </c>
      <c r="AC708" s="42" t="s">
        <v>2917</v>
      </c>
      <c r="AD708">
        <v>0</v>
      </c>
      <c r="AE708" t="s">
        <v>932</v>
      </c>
      <c r="AF708">
        <v>0</v>
      </c>
      <c r="AI708" t="s">
        <v>933</v>
      </c>
      <c r="AJ708" t="s">
        <v>934</v>
      </c>
      <c r="AM708" t="s">
        <v>935</v>
      </c>
      <c r="AN708" t="s">
        <v>936</v>
      </c>
      <c r="AP708">
        <v>0</v>
      </c>
      <c r="AQ708">
        <v>0</v>
      </c>
      <c r="AS708" s="34">
        <v>1327.14</v>
      </c>
      <c r="AT708" s="47">
        <f>VLOOKUP(A708,'[1]NOMENCLATURE 2801'!$B$1:$V$3418,20,FALSE)</f>
        <v>1418.83</v>
      </c>
      <c r="AU708" s="48">
        <f>VLOOKUP(A708,'[1]NOMENCLATURE 2801'!$B$1:$V$3418,21,FALSE)</f>
        <v>1420.08</v>
      </c>
      <c r="AV708" s="48"/>
      <c r="AW708" s="48"/>
      <c r="AX708">
        <v>2</v>
      </c>
      <c r="AY708">
        <v>0</v>
      </c>
      <c r="AZ708">
        <v>1</v>
      </c>
      <c r="BB708">
        <v>1</v>
      </c>
      <c r="BC708">
        <v>1</v>
      </c>
      <c r="BD708">
        <v>1</v>
      </c>
      <c r="BE708">
        <v>1</v>
      </c>
      <c r="BF708">
        <v>1</v>
      </c>
      <c r="BK708" s="43">
        <f t="shared" si="197"/>
        <v>7.0030290700302769E-2</v>
      </c>
      <c r="BL708"/>
      <c r="BM708" s="45">
        <f t="shared" si="195"/>
        <v>1.4957094665823318</v>
      </c>
      <c r="BN708" s="48">
        <f t="shared" si="196"/>
        <v>1.4954507160909858</v>
      </c>
      <c r="BO708">
        <v>1</v>
      </c>
      <c r="BP708"/>
      <c r="BQ708" t="str">
        <f t="shared" si="186"/>
        <v/>
      </c>
      <c r="BR708" t="str">
        <f t="shared" si="187"/>
        <v/>
      </c>
      <c r="BS708" t="str">
        <f t="shared" si="188"/>
        <v/>
      </c>
      <c r="BT708" s="34">
        <v>1592.57</v>
      </c>
      <c r="BV708">
        <v>1</v>
      </c>
      <c r="CB708">
        <v>100</v>
      </c>
      <c r="CC708">
        <v>100</v>
      </c>
      <c r="CD708" t="s">
        <v>946</v>
      </c>
      <c r="CE708">
        <v>0</v>
      </c>
      <c r="CI708">
        <v>0</v>
      </c>
      <c r="CJ708">
        <v>0</v>
      </c>
      <c r="CM708">
        <v>0</v>
      </c>
      <c r="CO708">
        <v>0</v>
      </c>
      <c r="CP708">
        <v>0</v>
      </c>
      <c r="CQ708">
        <v>0</v>
      </c>
      <c r="CT708">
        <v>0</v>
      </c>
      <c r="CU708">
        <v>0</v>
      </c>
      <c r="CV708">
        <v>0</v>
      </c>
      <c r="CW708">
        <f>VLOOKUP(A708,'[1]NOUVEAUX TARIFS'!$A$1:$E$467,5,FALSE)</f>
        <v>1420.08</v>
      </c>
    </row>
    <row r="709" spans="1:101">
      <c r="A709" t="s">
        <v>149</v>
      </c>
      <c r="C709" t="e">
        <f>VLOOKUP(A709,'[1]PRIX D''ACHAT A JOUR'!$A$1:$C$477,3,FALSE)</f>
        <v>#N/A</v>
      </c>
      <c r="D709" t="s">
        <v>150</v>
      </c>
      <c r="E709">
        <v>12</v>
      </c>
      <c r="F709" t="s">
        <v>1207</v>
      </c>
      <c r="G709">
        <v>3</v>
      </c>
      <c r="H709" t="s">
        <v>1618</v>
      </c>
      <c r="I709" t="s">
        <v>2094</v>
      </c>
      <c r="J709" t="s">
        <v>2095</v>
      </c>
      <c r="M709" t="s">
        <v>943</v>
      </c>
      <c r="N709" t="s">
        <v>944</v>
      </c>
      <c r="O709" t="s">
        <v>945</v>
      </c>
      <c r="Q709">
        <v>1</v>
      </c>
      <c r="R709">
        <v>0</v>
      </c>
      <c r="S709" s="36" t="e">
        <f>VLOOKUP(N709,'[1]Stock définitif au 31122021'!$A$3:$G$422,5,FALSE)</f>
        <v>#N/A</v>
      </c>
      <c r="T709" s="36" t="e">
        <f>VLOOKUP(N709,'[1]Stock définitif au 31122021'!$A$3:$G$422,6,FALSE)</f>
        <v>#N/A</v>
      </c>
      <c r="U709" s="36" t="e">
        <f>VLOOKUP(N709,'[1]Stock définitif au 31122021'!$A$3:$G$422,3,FALSE)</f>
        <v>#N/A</v>
      </c>
      <c r="V709" s="36" t="s">
        <v>2924</v>
      </c>
      <c r="W709">
        <f>VLOOKUP(A709,'[1]EXPORT ARTICLES 03012022'!$A$1:$R$883,18,FALSE)</f>
        <v>0</v>
      </c>
      <c r="X709" s="45">
        <f>VLOOKUP(A709,'[1]NOMENCLATURE 2801'!$B$1:$P$3420,14,FALSE)</f>
        <v>918.81589999999994</v>
      </c>
      <c r="Y709" s="46">
        <v>0</v>
      </c>
      <c r="Z709" s="46"/>
      <c r="AB709" s="42">
        <f>VLOOKUP(A709,'[1]NOMENCLATURE 2801'!$B$1:$P$3420,15,FALSE)</f>
        <v>937.41269999999997</v>
      </c>
      <c r="AC709" s="42" t="s">
        <v>2917</v>
      </c>
      <c r="AD709">
        <v>0</v>
      </c>
      <c r="AE709" t="s">
        <v>932</v>
      </c>
      <c r="AF709">
        <v>0</v>
      </c>
      <c r="AI709" t="s">
        <v>933</v>
      </c>
      <c r="AJ709" t="s">
        <v>934</v>
      </c>
      <c r="AM709" t="s">
        <v>935</v>
      </c>
      <c r="AN709" t="s">
        <v>936</v>
      </c>
      <c r="AP709">
        <v>0</v>
      </c>
      <c r="AQ709">
        <v>0</v>
      </c>
      <c r="AS709" s="34">
        <v>1415.1</v>
      </c>
      <c r="AT709" s="47">
        <f>VLOOKUP(A709,'[1]NOMENCLATURE 2801'!$B$1:$V$3418,20,FALSE)</f>
        <v>1408.6701499999997</v>
      </c>
      <c r="AU709" s="48">
        <f>VLOOKUP(A709,'[1]NOMENCLATURE 2801'!$B$1:$V$3418,21,FALSE)</f>
        <v>1435.5718499999998</v>
      </c>
      <c r="AV709" s="48"/>
      <c r="AW709" s="48"/>
      <c r="AX709">
        <v>2</v>
      </c>
      <c r="AY709">
        <v>0</v>
      </c>
      <c r="AZ709">
        <v>1</v>
      </c>
      <c r="BK709" s="43">
        <f t="shared" si="197"/>
        <v>1.4466716133135401E-2</v>
      </c>
      <c r="BL709"/>
      <c r="BM709" s="45">
        <f t="shared" si="195"/>
        <v>1.5331364531240697</v>
      </c>
      <c r="BN709" s="48">
        <f t="shared" si="196"/>
        <v>1.531419245760165</v>
      </c>
      <c r="BO709"/>
      <c r="BP709">
        <f>VLOOKUP(A709,'[1]Synthèse ventes 2021'!$A$1:$C$457,3,FALSE)</f>
        <v>3</v>
      </c>
      <c r="BQ709">
        <f t="shared" si="186"/>
        <v>3318.4409579999997</v>
      </c>
      <c r="BR709">
        <f t="shared" si="187"/>
        <v>5081.924348999999</v>
      </c>
      <c r="BS709">
        <f t="shared" si="188"/>
        <v>1763.4833909999993</v>
      </c>
      <c r="BT709" s="34">
        <v>1698.12</v>
      </c>
      <c r="BV709">
        <v>1</v>
      </c>
      <c r="CB709">
        <v>100</v>
      </c>
      <c r="CC709">
        <v>100</v>
      </c>
      <c r="CD709" t="s">
        <v>1361</v>
      </c>
      <c r="CE709">
        <v>0</v>
      </c>
      <c r="CI709">
        <v>0</v>
      </c>
      <c r="CJ709">
        <v>0</v>
      </c>
      <c r="CM709">
        <v>0</v>
      </c>
      <c r="CO709">
        <v>0</v>
      </c>
      <c r="CP709">
        <v>0</v>
      </c>
      <c r="CQ709">
        <v>0</v>
      </c>
      <c r="CT709">
        <v>1</v>
      </c>
      <c r="CU709">
        <v>0</v>
      </c>
      <c r="CV709">
        <v>0</v>
      </c>
      <c r="CW709">
        <f>VLOOKUP(A709,'[1]NOUVEAUX TARIFS'!$A$1:$E$467,5,FALSE)</f>
        <v>1435.5718499999998</v>
      </c>
    </row>
    <row r="710" spans="1:101">
      <c r="A710" t="s">
        <v>177</v>
      </c>
      <c r="C710" t="e">
        <f>VLOOKUP(A710,'[1]PRIX D''ACHAT A JOUR'!$A$1:$C$477,3,FALSE)</f>
        <v>#N/A</v>
      </c>
      <c r="D710" t="s">
        <v>1432</v>
      </c>
      <c r="E710">
        <v>12</v>
      </c>
      <c r="F710" t="s">
        <v>1207</v>
      </c>
      <c r="G710">
        <v>12</v>
      </c>
      <c r="H710" t="s">
        <v>1208</v>
      </c>
      <c r="I710" t="s">
        <v>1366</v>
      </c>
      <c r="J710" t="s">
        <v>1367</v>
      </c>
      <c r="M710" t="s">
        <v>943</v>
      </c>
      <c r="N710" t="s">
        <v>944</v>
      </c>
      <c r="O710" t="s">
        <v>945</v>
      </c>
      <c r="Q710">
        <v>1</v>
      </c>
      <c r="R710">
        <v>0</v>
      </c>
      <c r="S710" s="36" t="e">
        <f>VLOOKUP(N710,'[1]Stock définitif au 31122021'!$A$3:$G$422,5,FALSE)</f>
        <v>#N/A</v>
      </c>
      <c r="T710" s="36" t="e">
        <f>VLOOKUP(N710,'[1]Stock définitif au 31122021'!$A$3:$G$422,6,FALSE)</f>
        <v>#N/A</v>
      </c>
      <c r="U710" s="36" t="e">
        <f>VLOOKUP(N710,'[1]Stock définitif au 31122021'!$A$3:$G$422,3,FALSE)</f>
        <v>#N/A</v>
      </c>
      <c r="V710">
        <v>0</v>
      </c>
      <c r="W710">
        <f>VLOOKUP(A710,'[1]EXPORT ARTICLES 03012022'!$A$1:$R$883,18,FALSE)</f>
        <v>0</v>
      </c>
      <c r="X710" s="45">
        <f>VLOOKUP(A710,'[1]NOMENCLATURE 2801'!$B$1:$P$3420,14,FALSE)</f>
        <v>964.84899999999993</v>
      </c>
      <c r="Y710" s="46">
        <v>0</v>
      </c>
      <c r="Z710" s="46"/>
      <c r="AB710" s="42">
        <f>VLOOKUP(A710,'[1]NOMENCLATURE 2801'!$B$1:$P$3420,15,FALSE)</f>
        <v>963.98559999999998</v>
      </c>
      <c r="AC710" s="42" t="s">
        <v>2917</v>
      </c>
      <c r="AD710">
        <v>0</v>
      </c>
      <c r="AE710" t="s">
        <v>932</v>
      </c>
      <c r="AF710">
        <v>0</v>
      </c>
      <c r="AI710" t="s">
        <v>933</v>
      </c>
      <c r="AJ710" t="s">
        <v>934</v>
      </c>
      <c r="AM710" t="s">
        <v>935</v>
      </c>
      <c r="AN710" t="s">
        <v>936</v>
      </c>
      <c r="AO710">
        <v>1</v>
      </c>
      <c r="AP710">
        <v>0</v>
      </c>
      <c r="AQ710">
        <v>0</v>
      </c>
      <c r="AS710" s="34">
        <v>1384.23</v>
      </c>
      <c r="AT710" s="47">
        <f>VLOOKUP(A710,'[1]NOMENCLATURE 2801'!$B$1:$V$3418,20,FALSE)</f>
        <v>1451.0976200000002</v>
      </c>
      <c r="AU710" s="48">
        <f>VLOOKUP(A710,'[1]NOMENCLATURE 2801'!$B$1:$V$3418,21,FALSE)</f>
        <v>1447.9000200000003</v>
      </c>
      <c r="AV710" s="48"/>
      <c r="AW710" s="48"/>
      <c r="AX710">
        <v>2</v>
      </c>
      <c r="AY710">
        <v>0</v>
      </c>
      <c r="AZ710">
        <v>1</v>
      </c>
      <c r="BB710">
        <v>1</v>
      </c>
      <c r="BC710">
        <v>1</v>
      </c>
      <c r="BD710">
        <v>1</v>
      </c>
      <c r="BE710">
        <v>1</v>
      </c>
      <c r="BF710">
        <v>1</v>
      </c>
      <c r="BK710" s="43">
        <f t="shared" si="197"/>
        <v>4.5996705749767199E-2</v>
      </c>
      <c r="BL710"/>
      <c r="BM710" s="45">
        <f t="shared" si="195"/>
        <v>1.5039634388386165</v>
      </c>
      <c r="BN710" s="48">
        <f t="shared" si="196"/>
        <v>1.5019934115198403</v>
      </c>
      <c r="BO710">
        <v>1</v>
      </c>
      <c r="BP710">
        <f>VLOOKUP(A710,'[1]Synthèse ventes 2021'!$A$1:$C$457,3,FALSE)</f>
        <v>165</v>
      </c>
      <c r="BQ710">
        <f t="shared" si="186"/>
        <v>187687.99632000001</v>
      </c>
      <c r="BR710">
        <f t="shared" si="187"/>
        <v>281906.13389400003</v>
      </c>
      <c r="BS710">
        <f t="shared" si="188"/>
        <v>94218.137574000022</v>
      </c>
      <c r="BT710" s="34">
        <v>1661.08</v>
      </c>
      <c r="BV710">
        <v>1</v>
      </c>
      <c r="BW710">
        <v>132</v>
      </c>
      <c r="CB710">
        <v>100</v>
      </c>
      <c r="CC710">
        <v>100</v>
      </c>
      <c r="CD710" t="s">
        <v>946</v>
      </c>
      <c r="CE710">
        <v>0</v>
      </c>
      <c r="CI710">
        <v>0</v>
      </c>
      <c r="CJ710">
        <v>0</v>
      </c>
      <c r="CM710">
        <v>0</v>
      </c>
      <c r="CO710">
        <v>0</v>
      </c>
      <c r="CP710">
        <v>0</v>
      </c>
      <c r="CQ710">
        <v>0</v>
      </c>
      <c r="CT710">
        <v>0</v>
      </c>
      <c r="CU710">
        <v>0</v>
      </c>
      <c r="CV710">
        <v>0</v>
      </c>
      <c r="CW710">
        <f>VLOOKUP(A710,'[1]NOUVEAUX TARIFS'!$A$1:$E$467,5,FALSE)</f>
        <v>1447.9000200000003</v>
      </c>
    </row>
    <row r="711" spans="1:101">
      <c r="A711" t="s">
        <v>42</v>
      </c>
      <c r="C711" t="e">
        <f>VLOOKUP(A711,'[1]PRIX D''ACHAT A JOUR'!$A$1:$C$477,3,FALSE)</f>
        <v>#N/A</v>
      </c>
      <c r="D711" t="s">
        <v>43</v>
      </c>
      <c r="E711">
        <v>9</v>
      </c>
      <c r="F711" t="s">
        <v>1222</v>
      </c>
      <c r="G711">
        <v>5</v>
      </c>
      <c r="H711" t="s">
        <v>1222</v>
      </c>
      <c r="I711" t="s">
        <v>1379</v>
      </c>
      <c r="J711" t="s">
        <v>1380</v>
      </c>
      <c r="K711">
        <v>1</v>
      </c>
      <c r="L711" t="s">
        <v>1381</v>
      </c>
      <c r="M711" t="s">
        <v>943</v>
      </c>
      <c r="N711" t="s">
        <v>944</v>
      </c>
      <c r="O711" t="s">
        <v>945</v>
      </c>
      <c r="Q711">
        <v>1</v>
      </c>
      <c r="R711">
        <v>0</v>
      </c>
      <c r="S711" s="36" t="e">
        <f>VLOOKUP(N711,'[1]Stock définitif au 31122021'!$A$3:$G$422,5,FALSE)</f>
        <v>#N/A</v>
      </c>
      <c r="T711" s="36" t="e">
        <f>VLOOKUP(N711,'[1]Stock définitif au 31122021'!$A$3:$G$422,6,FALSE)</f>
        <v>#N/A</v>
      </c>
      <c r="U711" s="36" t="e">
        <f>VLOOKUP(N711,'[1]Stock définitif au 31122021'!$A$3:$G$422,3,FALSE)</f>
        <v>#N/A</v>
      </c>
      <c r="V711" s="36" t="s">
        <v>2924</v>
      </c>
      <c r="W711">
        <f>VLOOKUP(A711,'[1]EXPORT ARTICLES 03012022'!$A$1:$R$883,18,FALSE)</f>
        <v>0</v>
      </c>
      <c r="X711" s="45">
        <f>VLOOKUP(A711,'[1]NOMENCLATURE 2801'!$B$1:$P$3420,14,FALSE)</f>
        <v>969.56979599999977</v>
      </c>
      <c r="Y711" s="46">
        <v>0</v>
      </c>
      <c r="Z711" s="46"/>
      <c r="AB711" s="42">
        <f>VLOOKUP(A711,'[1]NOMENCLATURE 2801'!$B$1:$P$3420,15,FALSE)</f>
        <v>977.05459599999983</v>
      </c>
      <c r="AC711" s="42" t="s">
        <v>2917</v>
      </c>
      <c r="AD711">
        <v>0</v>
      </c>
      <c r="AE711" t="s">
        <v>932</v>
      </c>
      <c r="AF711">
        <v>0</v>
      </c>
      <c r="AI711" t="s">
        <v>933</v>
      </c>
      <c r="AJ711" t="s">
        <v>934</v>
      </c>
      <c r="AM711" t="s">
        <v>935</v>
      </c>
      <c r="AN711" t="s">
        <v>936</v>
      </c>
      <c r="AP711">
        <v>0</v>
      </c>
      <c r="AQ711">
        <v>0</v>
      </c>
      <c r="AS711" s="34">
        <v>1362.38</v>
      </c>
      <c r="AT711" s="47">
        <f>VLOOKUP(A711,'[1]NOMENCLATURE 2801'!$B$1:$V$3418,20,FALSE)</f>
        <v>1444.7405715</v>
      </c>
      <c r="AU711" s="48">
        <f>VLOOKUP(A711,'[1]NOMENCLATURE 2801'!$B$1:$V$3418,21,FALSE)</f>
        <v>1453.4833315000001</v>
      </c>
      <c r="AV711" s="48"/>
      <c r="AW711" s="48"/>
      <c r="AX711">
        <v>2</v>
      </c>
      <c r="AY711">
        <v>0</v>
      </c>
      <c r="AZ711">
        <v>1</v>
      </c>
      <c r="BK711" s="43">
        <f t="shared" si="197"/>
        <v>6.6870719990017438E-2</v>
      </c>
      <c r="BL711"/>
      <c r="BM711" s="45">
        <f t="shared" si="195"/>
        <v>1.4900841357273471</v>
      </c>
      <c r="BN711" s="48">
        <f t="shared" si="196"/>
        <v>1.4876173117146878</v>
      </c>
      <c r="BO711"/>
      <c r="BP711">
        <f>VLOOKUP(A711,'[1]Synthèse ventes 2021'!$A$1:$C$457,3,FALSE)</f>
        <v>5</v>
      </c>
      <c r="BQ711">
        <f t="shared" si="186"/>
        <v>5764.622116399998</v>
      </c>
      <c r="BR711">
        <f t="shared" si="187"/>
        <v>8575.5516558500003</v>
      </c>
      <c r="BS711">
        <f t="shared" si="188"/>
        <v>2810.9295394500023</v>
      </c>
      <c r="BT711" s="34">
        <v>1634.86</v>
      </c>
      <c r="BV711">
        <v>1</v>
      </c>
      <c r="CB711">
        <v>100</v>
      </c>
      <c r="CC711">
        <v>100</v>
      </c>
      <c r="CD711" t="s">
        <v>1361</v>
      </c>
      <c r="CE711">
        <v>0</v>
      </c>
      <c r="CI711">
        <v>0</v>
      </c>
      <c r="CJ711">
        <v>0</v>
      </c>
      <c r="CM711">
        <v>0</v>
      </c>
      <c r="CO711">
        <v>0</v>
      </c>
      <c r="CP711">
        <v>0</v>
      </c>
      <c r="CQ711">
        <v>0</v>
      </c>
      <c r="CT711">
        <v>1</v>
      </c>
      <c r="CU711">
        <v>0</v>
      </c>
      <c r="CV711">
        <v>0</v>
      </c>
      <c r="CW711">
        <f>VLOOKUP(A711,'[1]NOUVEAUX TARIFS'!$A$1:$E$467,5,FALSE)</f>
        <v>1453.4833315000001</v>
      </c>
    </row>
    <row r="712" spans="1:101">
      <c r="A712" t="s">
        <v>44</v>
      </c>
      <c r="C712" t="e">
        <f>VLOOKUP(A712,'[1]PRIX D''ACHAT A JOUR'!$A$1:$C$477,3,FALSE)</f>
        <v>#N/A</v>
      </c>
      <c r="D712" t="s">
        <v>45</v>
      </c>
      <c r="E712">
        <v>9</v>
      </c>
      <c r="F712" t="s">
        <v>1222</v>
      </c>
      <c r="G712">
        <v>5</v>
      </c>
      <c r="H712" t="s">
        <v>1222</v>
      </c>
      <c r="I712" t="s">
        <v>1379</v>
      </c>
      <c r="J712" t="s">
        <v>1380</v>
      </c>
      <c r="K712">
        <v>1</v>
      </c>
      <c r="L712" t="s">
        <v>1381</v>
      </c>
      <c r="M712" t="s">
        <v>943</v>
      </c>
      <c r="N712" t="s">
        <v>944</v>
      </c>
      <c r="O712" t="s">
        <v>945</v>
      </c>
      <c r="Q712">
        <v>1</v>
      </c>
      <c r="R712">
        <v>0</v>
      </c>
      <c r="S712" s="36" t="e">
        <f>VLOOKUP(N712,'[1]Stock définitif au 31122021'!$A$3:$G$422,5,FALSE)</f>
        <v>#N/A</v>
      </c>
      <c r="T712" s="36" t="e">
        <f>VLOOKUP(N712,'[1]Stock définitif au 31122021'!$A$3:$G$422,6,FALSE)</f>
        <v>#N/A</v>
      </c>
      <c r="U712" s="36" t="e">
        <f>VLOOKUP(N712,'[1]Stock définitif au 31122021'!$A$3:$G$422,3,FALSE)</f>
        <v>#N/A</v>
      </c>
      <c r="V712" s="36" t="s">
        <v>2924</v>
      </c>
      <c r="W712">
        <f>VLOOKUP(A712,'[1]EXPORT ARTICLES 03012022'!$A$1:$R$883,18,FALSE)</f>
        <v>0</v>
      </c>
      <c r="X712" s="45">
        <f>VLOOKUP(A712,'[1]NOMENCLATURE 2801'!$B$1:$P$3420,14,FALSE)</f>
        <v>964.58979599999975</v>
      </c>
      <c r="Y712" s="46">
        <v>0</v>
      </c>
      <c r="Z712" s="46"/>
      <c r="AB712" s="42">
        <f>VLOOKUP(A712,'[1]NOMENCLATURE 2801'!$B$1:$P$3420,15,FALSE)</f>
        <v>985.07459599999981</v>
      </c>
      <c r="AC712" s="42" t="s">
        <v>2917</v>
      </c>
      <c r="AD712">
        <v>0</v>
      </c>
      <c r="AE712" t="s">
        <v>932</v>
      </c>
      <c r="AF712">
        <v>0</v>
      </c>
      <c r="AI712" t="s">
        <v>933</v>
      </c>
      <c r="AJ712" t="s">
        <v>934</v>
      </c>
      <c r="AM712" t="s">
        <v>935</v>
      </c>
      <c r="AN712" t="s">
        <v>936</v>
      </c>
      <c r="AP712">
        <v>0</v>
      </c>
      <c r="AQ712">
        <v>0</v>
      </c>
      <c r="AS712" s="34">
        <v>1357.64</v>
      </c>
      <c r="AT712" s="47">
        <f>VLOOKUP(A712,'[1]NOMENCLATURE 2801'!$B$1:$V$3418,20,FALSE)</f>
        <v>1440.2655715000001</v>
      </c>
      <c r="AU712" s="48">
        <f>VLOOKUP(A712,'[1]NOMENCLATURE 2801'!$B$1:$V$3418,21,FALSE)</f>
        <v>1468.5083315000002</v>
      </c>
      <c r="AV712" s="48"/>
      <c r="AW712" s="48"/>
      <c r="AX712">
        <v>2</v>
      </c>
      <c r="AY712">
        <v>0</v>
      </c>
      <c r="AZ712">
        <v>1</v>
      </c>
      <c r="BK712" s="43">
        <f t="shared" si="197"/>
        <v>8.166254051147584E-2</v>
      </c>
      <c r="BL712"/>
      <c r="BM712" s="45">
        <f t="shared" si="195"/>
        <v>1.4931378887404283</v>
      </c>
      <c r="BN712" s="48">
        <f t="shared" si="196"/>
        <v>1.490758504445282</v>
      </c>
      <c r="BO712"/>
      <c r="BP712">
        <f>VLOOKUP(A712,'[1]Synthèse ventes 2021'!$A$1:$C$457,3,FALSE)</f>
        <v>4</v>
      </c>
      <c r="BQ712">
        <f t="shared" si="186"/>
        <v>4649.552093119999</v>
      </c>
      <c r="BR712">
        <f t="shared" si="187"/>
        <v>6931.3593246800001</v>
      </c>
      <c r="BS712">
        <f t="shared" si="188"/>
        <v>2281.8072315600011</v>
      </c>
      <c r="BT712" s="34">
        <v>1629.17</v>
      </c>
      <c r="BV712">
        <v>1</v>
      </c>
      <c r="CB712">
        <v>100</v>
      </c>
      <c r="CC712">
        <v>100</v>
      </c>
      <c r="CD712" t="s">
        <v>1361</v>
      </c>
      <c r="CE712">
        <v>0</v>
      </c>
      <c r="CI712">
        <v>0</v>
      </c>
      <c r="CJ712">
        <v>0</v>
      </c>
      <c r="CM712">
        <v>0</v>
      </c>
      <c r="CO712">
        <v>0</v>
      </c>
      <c r="CP712">
        <v>0</v>
      </c>
      <c r="CQ712">
        <v>0</v>
      </c>
      <c r="CT712">
        <v>1</v>
      </c>
      <c r="CU712">
        <v>0</v>
      </c>
      <c r="CV712">
        <v>0</v>
      </c>
      <c r="CW712">
        <f>VLOOKUP(A712,'[1]NOUVEAUX TARIFS'!$A$1:$E$467,5,FALSE)</f>
        <v>1468.5083315000002</v>
      </c>
    </row>
    <row r="713" spans="1:101" hidden="1">
      <c r="A713" t="s">
        <v>2331</v>
      </c>
      <c r="C713" t="e">
        <f>VLOOKUP(A713,'[1]PRIX D''ACHAT A JOUR'!$A$1:$C$477,3,FALSE)</f>
        <v>#N/A</v>
      </c>
      <c r="D713" t="s">
        <v>2332</v>
      </c>
      <c r="E713">
        <v>3</v>
      </c>
      <c r="F713" t="s">
        <v>1002</v>
      </c>
      <c r="G713">
        <v>7</v>
      </c>
      <c r="H713" t="s">
        <v>1002</v>
      </c>
      <c r="K713">
        <v>1</v>
      </c>
      <c r="L713" t="s">
        <v>1036</v>
      </c>
      <c r="M713" t="s">
        <v>943</v>
      </c>
      <c r="N713" t="s">
        <v>944</v>
      </c>
      <c r="O713" t="s">
        <v>945</v>
      </c>
      <c r="Q713">
        <v>1</v>
      </c>
      <c r="R713">
        <v>0</v>
      </c>
      <c r="S713" s="36" t="e">
        <f>VLOOKUP(N713,'[1]Stock définitif au 31122021'!$A$3:$G$422,5,FALSE)</f>
        <v>#N/A</v>
      </c>
      <c r="T713" s="36" t="e">
        <f>VLOOKUP(N713,'[1]Stock définitif au 31122021'!$A$3:$G$422,6,FALSE)</f>
        <v>#N/A</v>
      </c>
      <c r="U713" s="36" t="e">
        <f>VLOOKUP(N713,'[1]Stock définitif au 31122021'!$A$3:$G$422,3,FALSE)</f>
        <v>#N/A</v>
      </c>
      <c r="V713">
        <v>0</v>
      </c>
      <c r="W713">
        <f>VLOOKUP(A713,'[1]EXPORT ARTICLES 03012022'!$A$1:$R$883,18,FALSE)</f>
        <v>0</v>
      </c>
      <c r="X713" s="45" t="e">
        <f>VLOOKUP(A713,'[1]PRIX D''ACHAT A JOUR'!$A$1:$G$477,7,FALSE)</f>
        <v>#N/A</v>
      </c>
      <c r="Y713" s="46">
        <v>0</v>
      </c>
      <c r="Z713" s="46"/>
      <c r="AB713" s="42" t="e">
        <f>VLOOKUP(A713,'[1]PRIX D''ACHAT A JOUR'!$A$1:$J$477,10,FALSE)</f>
        <v>#N/A</v>
      </c>
      <c r="AC713" s="48"/>
      <c r="AD713">
        <v>0</v>
      </c>
      <c r="AE713" t="s">
        <v>932</v>
      </c>
      <c r="AF713">
        <v>0</v>
      </c>
      <c r="AI713" t="s">
        <v>933</v>
      </c>
      <c r="AJ713" t="s">
        <v>934</v>
      </c>
      <c r="AM713" t="s">
        <v>935</v>
      </c>
      <c r="AN713" t="s">
        <v>936</v>
      </c>
      <c r="AP713">
        <v>0</v>
      </c>
      <c r="AQ713">
        <v>0</v>
      </c>
      <c r="AS713">
        <v>611</v>
      </c>
      <c r="AT713" s="47" t="e">
        <f>X713*BM713</f>
        <v>#N/A</v>
      </c>
      <c r="AU713" s="48" t="e">
        <f>AB713*BN713</f>
        <v>#N/A</v>
      </c>
      <c r="AV713" s="48"/>
      <c r="AW713" s="48"/>
      <c r="AX713">
        <v>2</v>
      </c>
      <c r="AY713">
        <v>0</v>
      </c>
      <c r="AZ713">
        <v>1</v>
      </c>
      <c r="BB713">
        <v>1</v>
      </c>
      <c r="BC713">
        <v>1</v>
      </c>
      <c r="BD713">
        <v>1</v>
      </c>
      <c r="BE713">
        <v>1</v>
      </c>
      <c r="BK713" s="43" t="e">
        <f t="shared" si="197"/>
        <v>#N/A</v>
      </c>
      <c r="BL713" s="9">
        <v>0</v>
      </c>
      <c r="BM713" s="45"/>
      <c r="BN713" s="48"/>
      <c r="BO713"/>
      <c r="BP713"/>
      <c r="BQ713" t="str">
        <f t="shared" si="186"/>
        <v/>
      </c>
      <c r="BR713" t="str">
        <f t="shared" si="187"/>
        <v/>
      </c>
      <c r="BS713" t="str">
        <f t="shared" si="188"/>
        <v/>
      </c>
      <c r="BT713">
        <v>733.2</v>
      </c>
      <c r="CB713">
        <v>100</v>
      </c>
      <c r="CC713">
        <v>100</v>
      </c>
      <c r="CD713" t="s">
        <v>960</v>
      </c>
      <c r="CE713">
        <v>0</v>
      </c>
      <c r="CI713">
        <v>0</v>
      </c>
      <c r="CJ713">
        <v>0</v>
      </c>
      <c r="CM713">
        <v>0</v>
      </c>
      <c r="CO713">
        <v>0</v>
      </c>
      <c r="CP713">
        <v>0</v>
      </c>
      <c r="CQ713">
        <v>0</v>
      </c>
      <c r="CT713">
        <v>0</v>
      </c>
      <c r="CU713">
        <v>0</v>
      </c>
      <c r="CV713">
        <v>0</v>
      </c>
      <c r="CW713" t="e">
        <f>VLOOKUP(A713,'[1]NOUVEAUX TARIFS'!$A$1:$E$467,5,FALSE)</f>
        <v>#N/A</v>
      </c>
    </row>
    <row r="714" spans="1:101">
      <c r="A714" t="s">
        <v>221</v>
      </c>
      <c r="C714" t="e">
        <f>VLOOKUP(A714,'[1]PRIX D''ACHAT A JOUR'!$A$1:$C$477,3,FALSE)</f>
        <v>#N/A</v>
      </c>
      <c r="D714" t="s">
        <v>1636</v>
      </c>
      <c r="E714">
        <v>3</v>
      </c>
      <c r="F714" t="s">
        <v>1002</v>
      </c>
      <c r="G714">
        <v>7</v>
      </c>
      <c r="H714" t="s">
        <v>1002</v>
      </c>
      <c r="K714">
        <v>1</v>
      </c>
      <c r="L714" t="s">
        <v>1036</v>
      </c>
      <c r="M714" t="s">
        <v>943</v>
      </c>
      <c r="N714" t="s">
        <v>944</v>
      </c>
      <c r="O714" t="s">
        <v>945</v>
      </c>
      <c r="Q714">
        <v>1</v>
      </c>
      <c r="R714">
        <v>0</v>
      </c>
      <c r="S714" s="36" t="e">
        <f>VLOOKUP(N714,'[1]Stock définitif au 31122021'!$A$3:$G$422,5,FALSE)</f>
        <v>#N/A</v>
      </c>
      <c r="T714" s="36" t="e">
        <f>VLOOKUP(N714,'[1]Stock définitif au 31122021'!$A$3:$G$422,6,FALSE)</f>
        <v>#N/A</v>
      </c>
      <c r="U714" s="36" t="e">
        <f>VLOOKUP(N714,'[1]Stock définitif au 31122021'!$A$3:$G$422,3,FALSE)</f>
        <v>#N/A</v>
      </c>
      <c r="V714">
        <v>0</v>
      </c>
      <c r="W714">
        <f>VLOOKUP(A714,'[1]EXPORT ARTICLES 03012022'!$A$1:$R$883,18,FALSE)</f>
        <v>0</v>
      </c>
      <c r="X714" s="45">
        <f>VLOOKUP(A714,'[1]NOMENCLATURE 2801'!$B$1:$P$3420,14,FALSE)</f>
        <v>989.22</v>
      </c>
      <c r="Y714" s="46">
        <v>0</v>
      </c>
      <c r="Z714" s="46"/>
      <c r="AB714" s="42">
        <f>VLOOKUP(A714,'[1]NOMENCLATURE 2801'!$B$1:$P$3420,15,FALSE)</f>
        <v>990.72</v>
      </c>
      <c r="AC714" s="42" t="s">
        <v>2917</v>
      </c>
      <c r="AD714">
        <v>0</v>
      </c>
      <c r="AE714" t="s">
        <v>932</v>
      </c>
      <c r="AF714">
        <v>0</v>
      </c>
      <c r="AI714" t="s">
        <v>933</v>
      </c>
      <c r="AJ714" t="s">
        <v>934</v>
      </c>
      <c r="AM714" t="s">
        <v>935</v>
      </c>
      <c r="AN714" t="s">
        <v>936</v>
      </c>
      <c r="AP714">
        <v>0</v>
      </c>
      <c r="AQ714">
        <v>0</v>
      </c>
      <c r="AS714" s="34">
        <v>1383.49</v>
      </c>
      <c r="AT714" s="47">
        <f>VLOOKUP(A714,'[1]NOMENCLATURE 2801'!$B$1:$V$3418,20,FALSE)</f>
        <v>1477.7249999999999</v>
      </c>
      <c r="AU714" s="48">
        <f>VLOOKUP(A714,'[1]NOMENCLATURE 2801'!$B$1:$V$3418,21,FALSE)</f>
        <v>1479.6</v>
      </c>
      <c r="AV714" s="48"/>
      <c r="AW714" s="48"/>
      <c r="AX714">
        <v>2</v>
      </c>
      <c r="AY714">
        <v>0</v>
      </c>
      <c r="AZ714">
        <v>1</v>
      </c>
      <c r="BB714">
        <v>1</v>
      </c>
      <c r="BC714">
        <v>1</v>
      </c>
      <c r="BD714">
        <v>1</v>
      </c>
      <c r="BE714">
        <v>1</v>
      </c>
      <c r="BF714">
        <v>1</v>
      </c>
      <c r="BK714" s="43">
        <f t="shared" si="197"/>
        <v>6.9469240832965837E-2</v>
      </c>
      <c r="BL714"/>
      <c r="BM714" s="45">
        <f>AT714/X714</f>
        <v>1.4938284709164795</v>
      </c>
      <c r="BN714" s="48">
        <f>AU714/AB714</f>
        <v>1.4934593023255813</v>
      </c>
      <c r="BO714">
        <v>1</v>
      </c>
      <c r="BP714"/>
      <c r="BQ714" t="str">
        <f t="shared" si="186"/>
        <v/>
      </c>
      <c r="BR714" t="str">
        <f t="shared" si="187"/>
        <v/>
      </c>
      <c r="BS714" t="str">
        <f t="shared" si="188"/>
        <v/>
      </c>
      <c r="BT714" s="34">
        <v>1660.19</v>
      </c>
      <c r="BV714">
        <v>1</v>
      </c>
      <c r="BW714">
        <v>334</v>
      </c>
      <c r="CB714">
        <v>100</v>
      </c>
      <c r="CC714">
        <v>100</v>
      </c>
      <c r="CD714" t="s">
        <v>946</v>
      </c>
      <c r="CE714">
        <v>0</v>
      </c>
      <c r="CI714">
        <v>0</v>
      </c>
      <c r="CJ714">
        <v>0</v>
      </c>
      <c r="CM714">
        <v>0</v>
      </c>
      <c r="CO714">
        <v>0</v>
      </c>
      <c r="CP714">
        <v>0</v>
      </c>
      <c r="CQ714">
        <v>0</v>
      </c>
      <c r="CT714">
        <v>0</v>
      </c>
      <c r="CU714">
        <v>0</v>
      </c>
      <c r="CV714">
        <v>0</v>
      </c>
      <c r="CW714">
        <f>VLOOKUP(A714,'[1]NOUVEAUX TARIFS'!$A$1:$E$467,5,FALSE)</f>
        <v>1479.6</v>
      </c>
    </row>
    <row r="715" spans="1:101">
      <c r="A715" t="s">
        <v>1142</v>
      </c>
      <c r="C715" t="e">
        <f>VLOOKUP(A715,'[1]PRIX D''ACHAT A JOUR'!$A$1:$C$477,3,FALSE)</f>
        <v>#N/A</v>
      </c>
      <c r="D715" t="s">
        <v>1143</v>
      </c>
      <c r="E715">
        <v>1</v>
      </c>
      <c r="F715" t="s">
        <v>975</v>
      </c>
      <c r="G715">
        <v>2</v>
      </c>
      <c r="H715" t="s">
        <v>975</v>
      </c>
      <c r="I715" t="s">
        <v>1057</v>
      </c>
      <c r="J715" t="s">
        <v>1058</v>
      </c>
      <c r="K715">
        <v>1</v>
      </c>
      <c r="L715" t="s">
        <v>1108</v>
      </c>
      <c r="M715" t="s">
        <v>943</v>
      </c>
      <c r="N715" t="s">
        <v>944</v>
      </c>
      <c r="O715" t="s">
        <v>945</v>
      </c>
      <c r="Q715">
        <v>1</v>
      </c>
      <c r="R715">
        <v>0</v>
      </c>
      <c r="S715" s="36" t="e">
        <f>VLOOKUP(N715,'[1]Stock définitif au 31122021'!$A$3:$G$422,5,FALSE)</f>
        <v>#N/A</v>
      </c>
      <c r="T715" s="36" t="e">
        <f>VLOOKUP(N715,'[1]Stock définitif au 31122021'!$A$3:$G$422,6,FALSE)</f>
        <v>#N/A</v>
      </c>
      <c r="U715" s="36" t="e">
        <f>VLOOKUP(N715,'[1]Stock définitif au 31122021'!$A$3:$G$422,3,FALSE)</f>
        <v>#N/A</v>
      </c>
      <c r="V715">
        <v>0</v>
      </c>
      <c r="W715">
        <f>VLOOKUP(A715,'[1]EXPORT ARTICLES 03012022'!$A$1:$R$883,18,FALSE)</f>
        <v>0</v>
      </c>
      <c r="X715" s="45">
        <f>VLOOKUP(A715,'[1]NOMENCLATURE 2801'!$B$1:$P$3420,14,FALSE)</f>
        <v>894.42</v>
      </c>
      <c r="Y715" s="46">
        <v>0</v>
      </c>
      <c r="Z715" s="46"/>
      <c r="AB715" s="42">
        <f>VLOOKUP(A715,'[1]NOMENCLATURE 2801'!$B$1:$P$3420,15,FALSE)</f>
        <v>1113.2474999999997</v>
      </c>
      <c r="AC715" s="42" t="s">
        <v>2917</v>
      </c>
      <c r="AD715">
        <v>0</v>
      </c>
      <c r="AE715" t="s">
        <v>932</v>
      </c>
      <c r="AF715">
        <v>0</v>
      </c>
      <c r="AI715" t="s">
        <v>933</v>
      </c>
      <c r="AJ715" t="s">
        <v>934</v>
      </c>
      <c r="AM715" t="s">
        <v>935</v>
      </c>
      <c r="AN715" t="s">
        <v>936</v>
      </c>
      <c r="AP715">
        <v>0</v>
      </c>
      <c r="AQ715">
        <v>0</v>
      </c>
      <c r="AS715" s="34">
        <v>1185.6400000000001</v>
      </c>
      <c r="AT715" s="47">
        <f>VLOOKUP(A715,'[1]NOMENCLATURE 2801'!$B$1:$V$3418,20,FALSE)</f>
        <v>1195.4573</v>
      </c>
      <c r="AU715" s="48">
        <f>VLOOKUP(A715,'[1]NOMENCLATURE 2801'!$B$1:$V$3418,21,FALSE)</f>
        <v>1486.497875</v>
      </c>
      <c r="AV715" s="48"/>
      <c r="AW715" s="48"/>
      <c r="AX715">
        <v>2</v>
      </c>
      <c r="AY715">
        <v>0</v>
      </c>
      <c r="AZ715">
        <v>1</v>
      </c>
      <c r="BB715">
        <v>1</v>
      </c>
      <c r="BC715">
        <v>1</v>
      </c>
      <c r="BD715">
        <v>1</v>
      </c>
      <c r="BE715">
        <v>1</v>
      </c>
      <c r="BF715">
        <v>1</v>
      </c>
      <c r="BK715" s="43">
        <f t="shared" si="197"/>
        <v>0.25375145491042805</v>
      </c>
      <c r="BL715"/>
      <c r="BM715" s="45">
        <f>AT715/X715</f>
        <v>1.336572639252253</v>
      </c>
      <c r="BN715" s="48">
        <f>AU715/AB715</f>
        <v>1.3352806765791079</v>
      </c>
      <c r="BO715">
        <v>1</v>
      </c>
      <c r="BP715">
        <f>VLOOKUP(A715,'[1]Synthèse ventes 2021'!$A$1:$C$457,3,FALSE)</f>
        <v>12</v>
      </c>
      <c r="BQ715">
        <f t="shared" si="186"/>
        <v>15763.584599999996</v>
      </c>
      <c r="BR715">
        <f t="shared" si="187"/>
        <v>21048.80991</v>
      </c>
      <c r="BS715">
        <f t="shared" si="188"/>
        <v>5285.2253100000034</v>
      </c>
      <c r="BT715" s="34">
        <v>1422.77</v>
      </c>
      <c r="BV715">
        <v>1</v>
      </c>
      <c r="BW715">
        <v>431</v>
      </c>
      <c r="CB715">
        <v>100</v>
      </c>
      <c r="CC715">
        <v>100</v>
      </c>
      <c r="CD715" t="s">
        <v>946</v>
      </c>
      <c r="CE715">
        <v>0</v>
      </c>
      <c r="CI715">
        <v>0</v>
      </c>
      <c r="CJ715">
        <v>0</v>
      </c>
      <c r="CM715">
        <v>0</v>
      </c>
      <c r="CO715">
        <v>0</v>
      </c>
      <c r="CP715">
        <v>0</v>
      </c>
      <c r="CQ715">
        <v>0</v>
      </c>
      <c r="CT715">
        <v>0</v>
      </c>
      <c r="CU715">
        <v>0</v>
      </c>
      <c r="CV715">
        <v>0</v>
      </c>
      <c r="CW715">
        <f>VLOOKUP(A715,'[1]NOUVEAUX TARIFS'!$A$1:$E$467,5,FALSE)</f>
        <v>1486.497875</v>
      </c>
    </row>
    <row r="716" spans="1:101">
      <c r="A716" t="s">
        <v>115</v>
      </c>
      <c r="C716" t="e">
        <f>VLOOKUP(A716,'[1]PRIX D''ACHAT A JOUR'!$A$1:$C$477,3,FALSE)</f>
        <v>#N/A</v>
      </c>
      <c r="D716" t="s">
        <v>116</v>
      </c>
      <c r="E716">
        <v>12</v>
      </c>
      <c r="F716" t="s">
        <v>1207</v>
      </c>
      <c r="M716" t="s">
        <v>943</v>
      </c>
      <c r="N716" t="s">
        <v>944</v>
      </c>
      <c r="O716" t="s">
        <v>945</v>
      </c>
      <c r="Q716">
        <v>1</v>
      </c>
      <c r="R716">
        <v>0</v>
      </c>
      <c r="S716" s="36" t="e">
        <f>VLOOKUP(N716,'[1]Stock définitif au 31122021'!$A$3:$G$422,5,FALSE)</f>
        <v>#N/A</v>
      </c>
      <c r="T716" s="36" t="e">
        <f>VLOOKUP(N716,'[1]Stock définitif au 31122021'!$A$3:$G$422,6,FALSE)</f>
        <v>#N/A</v>
      </c>
      <c r="U716" s="36" t="e">
        <f>VLOOKUP(N716,'[1]Stock définitif au 31122021'!$A$3:$G$422,3,FALSE)</f>
        <v>#N/A</v>
      </c>
      <c r="V716" s="36" t="s">
        <v>2924</v>
      </c>
      <c r="W716">
        <f>VLOOKUP(A716,'[1]EXPORT ARTICLES 03012022'!$A$1:$R$883,18,FALSE)</f>
        <v>0</v>
      </c>
      <c r="X716" s="45">
        <f>VLOOKUP(A716,'[1]NOMENCLATURE 2801'!$B$1:$P$3420,14,FALSE)</f>
        <v>955.8325000000001</v>
      </c>
      <c r="Y716" s="46">
        <v>0</v>
      </c>
      <c r="Z716" s="46"/>
      <c r="AB716" s="42">
        <f>VLOOKUP(A716,'[1]NOMENCLATURE 2801'!$B$1:$P$3420,15,FALSE)</f>
        <v>977.25530000000003</v>
      </c>
      <c r="AC716" s="42" t="s">
        <v>2917</v>
      </c>
      <c r="AD716">
        <v>0</v>
      </c>
      <c r="AE716" t="s">
        <v>932</v>
      </c>
      <c r="AF716">
        <v>0</v>
      </c>
      <c r="AI716" t="s">
        <v>933</v>
      </c>
      <c r="AJ716" t="s">
        <v>934</v>
      </c>
      <c r="AM716" t="s">
        <v>935</v>
      </c>
      <c r="AN716" t="s">
        <v>936</v>
      </c>
      <c r="AP716">
        <v>0</v>
      </c>
      <c r="AQ716">
        <v>0</v>
      </c>
      <c r="AS716" s="34">
        <v>1457.47</v>
      </c>
      <c r="AT716" s="47">
        <f>VLOOKUP(A716,'[1]NOMENCLATURE 2801'!$B$1:$V$3418,20,FALSE)</f>
        <v>1459.9263499999997</v>
      </c>
      <c r="AU716" s="48">
        <f>VLOOKUP(A716,'[1]NOMENCLATURE 2801'!$B$1:$V$3418,21,FALSE)</f>
        <v>1490.9880499999997</v>
      </c>
      <c r="AV716" s="48"/>
      <c r="AW716" s="48"/>
      <c r="AX716">
        <v>2</v>
      </c>
      <c r="AY716">
        <v>0</v>
      </c>
      <c r="AZ716">
        <v>1</v>
      </c>
      <c r="BK716" s="43">
        <f t="shared" si="197"/>
        <v>2.2997420187036217E-2</v>
      </c>
      <c r="BL716"/>
      <c r="BM716" s="45">
        <f>AT716/X716</f>
        <v>1.5273872252722098</v>
      </c>
      <c r="BN716" s="48">
        <f>AU716/AB716</f>
        <v>1.5256893976425603</v>
      </c>
      <c r="BO716"/>
      <c r="BP716">
        <f>VLOOKUP(A716,'[1]Synthèse ventes 2021'!$A$1:$C$457,3,FALSE)</f>
        <v>6</v>
      </c>
      <c r="BQ716">
        <f t="shared" si="186"/>
        <v>6918.9675240000006</v>
      </c>
      <c r="BR716">
        <f t="shared" si="187"/>
        <v>10556.195393999997</v>
      </c>
      <c r="BS716">
        <f t="shared" si="188"/>
        <v>3637.2278699999961</v>
      </c>
      <c r="BT716" s="34">
        <v>1748.96</v>
      </c>
      <c r="BV716">
        <v>1</v>
      </c>
      <c r="CB716">
        <v>100</v>
      </c>
      <c r="CC716">
        <v>100</v>
      </c>
      <c r="CD716" t="s">
        <v>1361</v>
      </c>
      <c r="CE716">
        <v>0</v>
      </c>
      <c r="CI716">
        <v>0</v>
      </c>
      <c r="CJ716">
        <v>0</v>
      </c>
      <c r="CM716">
        <v>0</v>
      </c>
      <c r="CO716">
        <v>0</v>
      </c>
      <c r="CP716">
        <v>0</v>
      </c>
      <c r="CQ716">
        <v>0</v>
      </c>
      <c r="CT716">
        <v>1</v>
      </c>
      <c r="CU716">
        <v>0</v>
      </c>
      <c r="CV716">
        <v>0</v>
      </c>
      <c r="CW716">
        <f>VLOOKUP(A716,'[1]NOUVEAUX TARIFS'!$A$1:$E$467,5,FALSE)</f>
        <v>1490.9880499999997</v>
      </c>
    </row>
    <row r="717" spans="1:101">
      <c r="A717" t="s">
        <v>151</v>
      </c>
      <c r="C717" t="e">
        <f>VLOOKUP(A717,'[1]PRIX D''ACHAT A JOUR'!$A$1:$C$477,3,FALSE)</f>
        <v>#N/A</v>
      </c>
      <c r="D717" t="s">
        <v>152</v>
      </c>
      <c r="E717">
        <v>12</v>
      </c>
      <c r="F717" t="s">
        <v>1207</v>
      </c>
      <c r="M717" t="s">
        <v>943</v>
      </c>
      <c r="N717" t="s">
        <v>944</v>
      </c>
      <c r="O717" t="s">
        <v>945</v>
      </c>
      <c r="Q717">
        <v>1</v>
      </c>
      <c r="R717">
        <v>0</v>
      </c>
      <c r="S717" s="36" t="e">
        <f>VLOOKUP(N717,'[1]Stock définitif au 31122021'!$A$3:$G$422,5,FALSE)</f>
        <v>#N/A</v>
      </c>
      <c r="T717" s="36" t="e">
        <f>VLOOKUP(N717,'[1]Stock définitif au 31122021'!$A$3:$G$422,6,FALSE)</f>
        <v>#N/A</v>
      </c>
      <c r="U717" s="36" t="e">
        <f>VLOOKUP(N717,'[1]Stock définitif au 31122021'!$A$3:$G$422,3,FALSE)</f>
        <v>#N/A</v>
      </c>
      <c r="V717" s="36" t="s">
        <v>2924</v>
      </c>
      <c r="W717">
        <f>VLOOKUP(A717,'[1]EXPORT ARTICLES 03012022'!$A$1:$R$883,18,FALSE)</f>
        <v>0</v>
      </c>
      <c r="X717" s="45">
        <f>VLOOKUP(A717,'[1]NOMENCLATURE 2801'!$B$1:$P$3420,14,FALSE)</f>
        <v>955.56460000000004</v>
      </c>
      <c r="Y717" s="46">
        <v>0</v>
      </c>
      <c r="Z717" s="46"/>
      <c r="AB717" s="42">
        <f>VLOOKUP(A717,'[1]NOMENCLATURE 2801'!$B$1:$P$3420,15,FALSE)</f>
        <v>974.48180000000013</v>
      </c>
      <c r="AC717" s="42" t="s">
        <v>2917</v>
      </c>
      <c r="AD717">
        <v>0</v>
      </c>
      <c r="AE717" t="s">
        <v>932</v>
      </c>
      <c r="AF717">
        <v>0</v>
      </c>
      <c r="AI717" t="s">
        <v>933</v>
      </c>
      <c r="AJ717" t="s">
        <v>934</v>
      </c>
      <c r="AM717" t="s">
        <v>935</v>
      </c>
      <c r="AN717" t="s">
        <v>936</v>
      </c>
      <c r="AP717">
        <v>0</v>
      </c>
      <c r="AQ717">
        <v>0</v>
      </c>
      <c r="AS717" s="34">
        <v>1508</v>
      </c>
      <c r="AT717" s="47">
        <f>VLOOKUP(A717,'[1]NOMENCLATURE 2801'!$B$1:$V$3418,20,FALSE)</f>
        <v>1467.0749000000001</v>
      </c>
      <c r="AU717" s="48">
        <f>VLOOKUP(A717,'[1]NOMENCLATURE 2801'!$B$1:$V$3418,21,FALSE)</f>
        <v>1494.4872</v>
      </c>
      <c r="AV717" s="48">
        <f>VLOOKUP(A717,'STEEVE RESTITUTION'!$A$3:$F$484,6,FALSE)</f>
        <v>1553.24</v>
      </c>
      <c r="AW717" s="48">
        <f t="shared" ref="AW717" si="198">AU717-AV717</f>
        <v>-58.752799999999979</v>
      </c>
      <c r="AX717">
        <v>2</v>
      </c>
      <c r="AY717">
        <v>0</v>
      </c>
      <c r="AZ717">
        <v>1</v>
      </c>
      <c r="BK717" s="43">
        <f t="shared" si="197"/>
        <v>-8.9607427055702713E-3</v>
      </c>
      <c r="BL717"/>
      <c r="BM717" s="45">
        <f>AT717/X717</f>
        <v>1.5352964101014206</v>
      </c>
      <c r="BN717" s="48">
        <f>AU717/AB717</f>
        <v>1.5336224853044971</v>
      </c>
      <c r="BO717"/>
      <c r="BP717">
        <f>VLOOKUP(A717,'[1]Synthèse ventes 2021'!$A$1:$C$457,3,FALSE)</f>
        <v>6</v>
      </c>
      <c r="BQ717">
        <f t="shared" si="186"/>
        <v>6899.3311440000007</v>
      </c>
      <c r="BR717">
        <f t="shared" si="187"/>
        <v>10580.969376000001</v>
      </c>
      <c r="BS717">
        <f t="shared" si="188"/>
        <v>3681.6382320000002</v>
      </c>
      <c r="BT717" s="34">
        <v>1809.6</v>
      </c>
      <c r="BV717">
        <v>1</v>
      </c>
      <c r="CB717">
        <v>100</v>
      </c>
      <c r="CC717">
        <v>100</v>
      </c>
      <c r="CD717" t="s">
        <v>1361</v>
      </c>
      <c r="CE717">
        <v>0</v>
      </c>
      <c r="CI717">
        <v>0</v>
      </c>
      <c r="CJ717">
        <v>0</v>
      </c>
      <c r="CM717">
        <v>0</v>
      </c>
      <c r="CO717">
        <v>0</v>
      </c>
      <c r="CP717">
        <v>0</v>
      </c>
      <c r="CQ717">
        <v>0</v>
      </c>
      <c r="CT717">
        <v>1</v>
      </c>
      <c r="CU717">
        <v>0</v>
      </c>
      <c r="CV717">
        <v>0</v>
      </c>
      <c r="CW717">
        <f>VLOOKUP(A717,'[1]NOUVEAUX TARIFS'!$A$1:$E$467,5,FALSE)</f>
        <v>1553.24</v>
      </c>
    </row>
    <row r="718" spans="1:101">
      <c r="A718" t="s">
        <v>355</v>
      </c>
      <c r="C718" t="e">
        <f>VLOOKUP(A718,'[1]PRIX D''ACHAT A JOUR'!$A$1:$C$477,3,FALSE)</f>
        <v>#N/A</v>
      </c>
      <c r="D718" t="s">
        <v>1904</v>
      </c>
      <c r="E718">
        <v>1</v>
      </c>
      <c r="F718" t="s">
        <v>975</v>
      </c>
      <c r="G718">
        <v>2</v>
      </c>
      <c r="H718" t="s">
        <v>975</v>
      </c>
      <c r="I718" t="s">
        <v>1057</v>
      </c>
      <c r="J718" t="s">
        <v>1058</v>
      </c>
      <c r="K718">
        <v>1</v>
      </c>
      <c r="L718" t="s">
        <v>1108</v>
      </c>
      <c r="M718" t="s">
        <v>943</v>
      </c>
      <c r="N718" t="s">
        <v>944</v>
      </c>
      <c r="O718" t="s">
        <v>945</v>
      </c>
      <c r="Q718">
        <v>1</v>
      </c>
      <c r="R718">
        <v>0</v>
      </c>
      <c r="S718" s="36" t="e">
        <f>VLOOKUP(N718,'[1]Stock définitif au 31122021'!$A$3:$G$422,5,FALSE)</f>
        <v>#N/A</v>
      </c>
      <c r="T718" s="36" t="e">
        <f>VLOOKUP(N718,'[1]Stock définitif au 31122021'!$A$3:$G$422,6,FALSE)</f>
        <v>#N/A</v>
      </c>
      <c r="U718" s="36" t="e">
        <f>VLOOKUP(N718,'[1]Stock définitif au 31122021'!$A$3:$G$422,3,FALSE)</f>
        <v>#N/A</v>
      </c>
      <c r="V718">
        <v>0</v>
      </c>
      <c r="W718">
        <f>VLOOKUP(A718,'[1]EXPORT ARTICLES 03012022'!$A$1:$R$883,18,FALSE)</f>
        <v>0</v>
      </c>
      <c r="X718" s="45">
        <f>VLOOKUP(A718,'[1]NOMENCLATURE 2801'!$B$1:$P$3420,14,FALSE)</f>
        <v>994.4</v>
      </c>
      <c r="Y718" s="46">
        <v>0</v>
      </c>
      <c r="Z718" s="46"/>
      <c r="AB718" s="42">
        <f>VLOOKUP(A718,'[1]NOMENCLATURE 2801'!$B$1:$P$3420,15,FALSE)</f>
        <v>1112.6224999999999</v>
      </c>
      <c r="AC718" s="42" t="s">
        <v>2917</v>
      </c>
      <c r="AD718">
        <v>0</v>
      </c>
      <c r="AE718" t="s">
        <v>932</v>
      </c>
      <c r="AF718">
        <v>0</v>
      </c>
      <c r="AI718" t="s">
        <v>933</v>
      </c>
      <c r="AJ718" t="s">
        <v>934</v>
      </c>
      <c r="AM718" t="s">
        <v>935</v>
      </c>
      <c r="AN718" t="s">
        <v>936</v>
      </c>
      <c r="AP718">
        <v>0</v>
      </c>
      <c r="AQ718">
        <v>0</v>
      </c>
      <c r="AS718" s="34">
        <v>1277.27</v>
      </c>
      <c r="AT718" s="47">
        <f>VLOOKUP(A718,'[1]NOMENCLATURE 2801'!$B$1:$V$3418,20,FALSE)</f>
        <v>1413.8386999999998</v>
      </c>
      <c r="AU718" s="48">
        <f>VLOOKUP(A718,'[1]NOMENCLATURE 2801'!$B$1:$V$3418,21,FALSE)</f>
        <v>1523.6746249999999</v>
      </c>
      <c r="AV718" s="48"/>
      <c r="AW718" s="48"/>
      <c r="AX718">
        <v>2</v>
      </c>
      <c r="AY718">
        <v>0</v>
      </c>
      <c r="AZ718">
        <v>1</v>
      </c>
      <c r="BB718">
        <v>1</v>
      </c>
      <c r="BC718">
        <v>1</v>
      </c>
      <c r="BD718">
        <v>1</v>
      </c>
      <c r="BE718">
        <v>1</v>
      </c>
      <c r="BF718">
        <v>1</v>
      </c>
      <c r="BK718" s="43">
        <f t="shared" si="197"/>
        <v>0.1929150649431991</v>
      </c>
      <c r="BL718"/>
      <c r="BM718" s="45">
        <f>AT718/X718</f>
        <v>1.4218007843925984</v>
      </c>
      <c r="BN718" s="48">
        <f>AU718/AB718</f>
        <v>1.3694443757878345</v>
      </c>
      <c r="BO718">
        <v>1</v>
      </c>
      <c r="BP718">
        <f>VLOOKUP(A718,'[1]Synthèse ventes 2021'!$A$1:$C$457,3,FALSE)</f>
        <v>266</v>
      </c>
      <c r="BQ718">
        <f t="shared" si="186"/>
        <v>349229.95029999991</v>
      </c>
      <c r="BR718">
        <f t="shared" si="187"/>
        <v>478250.99129499996</v>
      </c>
      <c r="BS718">
        <f t="shared" si="188"/>
        <v>129021.04099500005</v>
      </c>
      <c r="BT718" s="34">
        <v>1532.72</v>
      </c>
      <c r="BV718">
        <v>1</v>
      </c>
      <c r="CB718">
        <v>100</v>
      </c>
      <c r="CC718">
        <v>100</v>
      </c>
      <c r="CD718" t="s">
        <v>946</v>
      </c>
      <c r="CE718">
        <v>0</v>
      </c>
      <c r="CI718">
        <v>0</v>
      </c>
      <c r="CJ718">
        <v>0</v>
      </c>
      <c r="CM718">
        <v>0</v>
      </c>
      <c r="CO718">
        <v>0</v>
      </c>
      <c r="CP718">
        <v>0</v>
      </c>
      <c r="CQ718">
        <v>0</v>
      </c>
      <c r="CT718">
        <v>0</v>
      </c>
      <c r="CU718">
        <v>0</v>
      </c>
      <c r="CV718">
        <v>0</v>
      </c>
      <c r="CW718">
        <f>VLOOKUP(A718,'[1]NOUVEAUX TARIFS'!$A$1:$E$467,5,FALSE)</f>
        <v>1523.6746249999999</v>
      </c>
    </row>
    <row r="719" spans="1:101" hidden="1">
      <c r="A719" t="s">
        <v>1037</v>
      </c>
      <c r="C719" t="e">
        <f>VLOOKUP(A719,'[1]PRIX D''ACHAT A JOUR'!$A$1:$C$477,3,FALSE)</f>
        <v>#N/A</v>
      </c>
      <c r="D719" t="s">
        <v>1038</v>
      </c>
      <c r="M719" t="s">
        <v>943</v>
      </c>
      <c r="N719" t="s">
        <v>944</v>
      </c>
      <c r="O719" t="s">
        <v>945</v>
      </c>
      <c r="Q719">
        <v>1</v>
      </c>
      <c r="R719">
        <v>0</v>
      </c>
      <c r="S719" s="36" t="e">
        <f>VLOOKUP(N719,'[1]Stock définitif au 31122021'!$A$3:$G$422,5,FALSE)</f>
        <v>#N/A</v>
      </c>
      <c r="T719" s="36" t="e">
        <f>VLOOKUP(N719,'[1]Stock définitif au 31122021'!$A$3:$G$422,6,FALSE)</f>
        <v>#N/A</v>
      </c>
      <c r="U719" s="36" t="e">
        <f>VLOOKUP(N719,'[1]Stock définitif au 31122021'!$A$3:$G$422,3,FALSE)</f>
        <v>#N/A</v>
      </c>
      <c r="V719">
        <v>0</v>
      </c>
      <c r="W719">
        <f>VLOOKUP(A719,'[1]EXPORT ARTICLES 03012022'!$A$1:$R$883,18,FALSE)</f>
        <v>0</v>
      </c>
      <c r="X719" s="45" t="e">
        <f>VLOOKUP(A719,'[1]PRIX D''ACHAT A JOUR'!$A$1:$G$477,7,FALSE)</f>
        <v>#N/A</v>
      </c>
      <c r="Y719" s="46">
        <v>0</v>
      </c>
      <c r="Z719" s="46"/>
      <c r="AB719" s="42" t="e">
        <f>VLOOKUP(A719,'[1]PRIX D''ACHAT A JOUR'!$A$1:$J$477,10,FALSE)</f>
        <v>#N/A</v>
      </c>
      <c r="AC719" s="48"/>
      <c r="AD719">
        <v>0</v>
      </c>
      <c r="AE719" t="s">
        <v>932</v>
      </c>
      <c r="AF719">
        <v>0</v>
      </c>
      <c r="AI719" t="s">
        <v>933</v>
      </c>
      <c r="AJ719" t="s">
        <v>934</v>
      </c>
      <c r="AM719" t="s">
        <v>935</v>
      </c>
      <c r="AN719" t="s">
        <v>936</v>
      </c>
      <c r="AP719">
        <v>0</v>
      </c>
      <c r="AQ719">
        <v>0</v>
      </c>
      <c r="AS719">
        <v>0</v>
      </c>
      <c r="AT719" s="47" t="e">
        <f>X719*BM719</f>
        <v>#N/A</v>
      </c>
      <c r="AU719" s="48" t="e">
        <f>AB719*BN719</f>
        <v>#N/A</v>
      </c>
      <c r="AV719" s="48"/>
      <c r="AW719" s="48"/>
      <c r="AX719">
        <v>2</v>
      </c>
      <c r="AY719">
        <v>0</v>
      </c>
      <c r="AZ719">
        <v>1</v>
      </c>
      <c r="BB719">
        <v>1</v>
      </c>
      <c r="BC719">
        <v>1</v>
      </c>
      <c r="BD719">
        <v>1</v>
      </c>
      <c r="BE719">
        <v>1</v>
      </c>
      <c r="BK719" s="43" t="e">
        <f t="shared" si="197"/>
        <v>#N/A</v>
      </c>
      <c r="BL719" s="9">
        <v>0</v>
      </c>
      <c r="BM719" s="45"/>
      <c r="BN719" s="48"/>
      <c r="BO719">
        <v>1</v>
      </c>
      <c r="BP719"/>
      <c r="BQ719" t="str">
        <f t="shared" si="186"/>
        <v/>
      </c>
      <c r="BR719" t="str">
        <f t="shared" si="187"/>
        <v/>
      </c>
      <c r="BS719" t="str">
        <f t="shared" si="188"/>
        <v/>
      </c>
      <c r="BT719">
        <v>0</v>
      </c>
      <c r="CB719">
        <v>100</v>
      </c>
      <c r="CC719">
        <v>100</v>
      </c>
      <c r="CD719" t="s">
        <v>960</v>
      </c>
      <c r="CE719">
        <v>0</v>
      </c>
      <c r="CI719">
        <v>0</v>
      </c>
      <c r="CJ719">
        <v>0</v>
      </c>
      <c r="CM719">
        <v>0</v>
      </c>
      <c r="CO719">
        <v>0</v>
      </c>
      <c r="CP719">
        <v>0</v>
      </c>
      <c r="CQ719">
        <v>0</v>
      </c>
      <c r="CT719">
        <v>0</v>
      </c>
      <c r="CU719">
        <v>0</v>
      </c>
      <c r="CV719">
        <v>0</v>
      </c>
      <c r="CW719" t="e">
        <f>VLOOKUP(A719,'[1]NOUVEAUX TARIFS'!$A$1:$E$467,5,FALSE)</f>
        <v>#N/A</v>
      </c>
    </row>
    <row r="720" spans="1:101" hidden="1">
      <c r="A720" t="s">
        <v>1033</v>
      </c>
      <c r="C720" t="e">
        <f>VLOOKUP(A720,'[1]PRIX D''ACHAT A JOUR'!$A$1:$C$477,3,FALSE)</f>
        <v>#N/A</v>
      </c>
      <c r="D720" t="s">
        <v>1034</v>
      </c>
      <c r="M720" t="s">
        <v>943</v>
      </c>
      <c r="N720" t="s">
        <v>944</v>
      </c>
      <c r="O720" t="s">
        <v>945</v>
      </c>
      <c r="Q720">
        <v>1</v>
      </c>
      <c r="R720">
        <v>0</v>
      </c>
      <c r="S720" s="36" t="e">
        <f>VLOOKUP(N720,'[1]Stock définitif au 31122021'!$A$3:$G$422,5,FALSE)</f>
        <v>#N/A</v>
      </c>
      <c r="T720" s="36" t="e">
        <f>VLOOKUP(N720,'[1]Stock définitif au 31122021'!$A$3:$G$422,6,FALSE)</f>
        <v>#N/A</v>
      </c>
      <c r="U720" s="36" t="e">
        <f>VLOOKUP(N720,'[1]Stock définitif au 31122021'!$A$3:$G$422,3,FALSE)</f>
        <v>#N/A</v>
      </c>
      <c r="V720">
        <v>0</v>
      </c>
      <c r="W720">
        <f>VLOOKUP(A720,'[1]EXPORT ARTICLES 03012022'!$A$1:$R$883,18,FALSE)</f>
        <v>0</v>
      </c>
      <c r="X720" s="45" t="e">
        <f>VLOOKUP(A720,'[1]PRIX D''ACHAT A JOUR'!$A$1:$G$477,7,FALSE)</f>
        <v>#N/A</v>
      </c>
      <c r="Y720" s="46">
        <v>0</v>
      </c>
      <c r="Z720" s="46"/>
      <c r="AB720" s="42" t="e">
        <f>VLOOKUP(A720,'[1]PRIX D''ACHAT A JOUR'!$A$1:$J$477,10,FALSE)</f>
        <v>#N/A</v>
      </c>
      <c r="AC720" s="48"/>
      <c r="AD720">
        <v>0</v>
      </c>
      <c r="AE720" t="s">
        <v>932</v>
      </c>
      <c r="AF720">
        <v>0</v>
      </c>
      <c r="AI720" t="s">
        <v>933</v>
      </c>
      <c r="AJ720" t="s">
        <v>934</v>
      </c>
      <c r="AM720" t="s">
        <v>935</v>
      </c>
      <c r="AN720" t="s">
        <v>936</v>
      </c>
      <c r="AP720">
        <v>0</v>
      </c>
      <c r="AQ720">
        <v>0</v>
      </c>
      <c r="AS720">
        <v>0</v>
      </c>
      <c r="AT720" s="47" t="e">
        <f>X720*BM720</f>
        <v>#N/A</v>
      </c>
      <c r="AU720" s="48" t="e">
        <f>AB720*BN720</f>
        <v>#N/A</v>
      </c>
      <c r="AV720" s="48"/>
      <c r="AW720" s="48"/>
      <c r="AX720">
        <v>2</v>
      </c>
      <c r="AY720">
        <v>0</v>
      </c>
      <c r="AZ720">
        <v>1</v>
      </c>
      <c r="BB720">
        <v>1</v>
      </c>
      <c r="BC720">
        <v>1</v>
      </c>
      <c r="BD720">
        <v>1</v>
      </c>
      <c r="BE720">
        <v>1</v>
      </c>
      <c r="BK720" s="43" t="e">
        <f t="shared" si="197"/>
        <v>#N/A</v>
      </c>
      <c r="BL720" s="9">
        <v>0</v>
      </c>
      <c r="BM720" s="45"/>
      <c r="BN720" s="48"/>
      <c r="BO720">
        <v>1</v>
      </c>
      <c r="BP720"/>
      <c r="BQ720" t="str">
        <f t="shared" si="186"/>
        <v/>
      </c>
      <c r="BR720" t="str">
        <f t="shared" si="187"/>
        <v/>
      </c>
      <c r="BS720" t="str">
        <f t="shared" si="188"/>
        <v/>
      </c>
      <c r="BT720">
        <v>0</v>
      </c>
      <c r="CB720">
        <v>100</v>
      </c>
      <c r="CC720">
        <v>100</v>
      </c>
      <c r="CD720" t="s">
        <v>960</v>
      </c>
      <c r="CE720">
        <v>0</v>
      </c>
      <c r="CI720">
        <v>0</v>
      </c>
      <c r="CJ720">
        <v>0</v>
      </c>
      <c r="CM720">
        <v>0</v>
      </c>
      <c r="CO720">
        <v>0</v>
      </c>
      <c r="CP720">
        <v>0</v>
      </c>
      <c r="CQ720">
        <v>0</v>
      </c>
      <c r="CT720">
        <v>0</v>
      </c>
      <c r="CU720">
        <v>0</v>
      </c>
      <c r="CV720">
        <v>0</v>
      </c>
      <c r="CW720" t="e">
        <f>VLOOKUP(A720,'[1]NOUVEAUX TARIFS'!$A$1:$E$467,5,FALSE)</f>
        <v>#N/A</v>
      </c>
    </row>
    <row r="721" spans="1:101" hidden="1">
      <c r="A721" t="s">
        <v>1039</v>
      </c>
      <c r="C721" t="e">
        <f>VLOOKUP(A721,'[1]PRIX D''ACHAT A JOUR'!$A$1:$C$477,3,FALSE)</f>
        <v>#N/A</v>
      </c>
      <c r="D721" t="s">
        <v>1040</v>
      </c>
      <c r="M721" t="s">
        <v>943</v>
      </c>
      <c r="N721" t="s">
        <v>944</v>
      </c>
      <c r="O721" t="s">
        <v>945</v>
      </c>
      <c r="Q721">
        <v>1</v>
      </c>
      <c r="R721">
        <v>0</v>
      </c>
      <c r="S721" s="36" t="e">
        <f>VLOOKUP(N721,'[1]Stock définitif au 31122021'!$A$3:$G$422,5,FALSE)</f>
        <v>#N/A</v>
      </c>
      <c r="T721" s="36" t="e">
        <f>VLOOKUP(N721,'[1]Stock définitif au 31122021'!$A$3:$G$422,6,FALSE)</f>
        <v>#N/A</v>
      </c>
      <c r="U721" s="36" t="e">
        <f>VLOOKUP(N721,'[1]Stock définitif au 31122021'!$A$3:$G$422,3,FALSE)</f>
        <v>#N/A</v>
      </c>
      <c r="V721">
        <v>0</v>
      </c>
      <c r="W721">
        <f>VLOOKUP(A721,'[1]EXPORT ARTICLES 03012022'!$A$1:$R$883,18,FALSE)</f>
        <v>0</v>
      </c>
      <c r="X721" s="45" t="e">
        <f>VLOOKUP(A721,'[1]PRIX D''ACHAT A JOUR'!$A$1:$G$477,7,FALSE)</f>
        <v>#N/A</v>
      </c>
      <c r="Y721" s="46">
        <v>0</v>
      </c>
      <c r="Z721" s="46"/>
      <c r="AB721" s="42" t="e">
        <f>VLOOKUP(A721,'[1]PRIX D''ACHAT A JOUR'!$A$1:$J$477,10,FALSE)</f>
        <v>#N/A</v>
      </c>
      <c r="AC721" s="48"/>
      <c r="AD721">
        <v>0</v>
      </c>
      <c r="AE721" t="s">
        <v>932</v>
      </c>
      <c r="AF721">
        <v>0</v>
      </c>
      <c r="AI721" t="s">
        <v>933</v>
      </c>
      <c r="AJ721" t="s">
        <v>934</v>
      </c>
      <c r="AM721" t="s">
        <v>935</v>
      </c>
      <c r="AN721" t="s">
        <v>936</v>
      </c>
      <c r="AP721">
        <v>0</v>
      </c>
      <c r="AQ721">
        <v>0</v>
      </c>
      <c r="AS721">
        <v>0</v>
      </c>
      <c r="AT721" s="47" t="e">
        <f>X721*BM721</f>
        <v>#N/A</v>
      </c>
      <c r="AU721" s="48" t="e">
        <f>AB721*BN721</f>
        <v>#N/A</v>
      </c>
      <c r="AV721" s="48"/>
      <c r="AW721" s="48"/>
      <c r="AX721">
        <v>2</v>
      </c>
      <c r="AY721">
        <v>0</v>
      </c>
      <c r="AZ721">
        <v>1</v>
      </c>
      <c r="BB721">
        <v>1</v>
      </c>
      <c r="BC721">
        <v>1</v>
      </c>
      <c r="BD721">
        <v>1</v>
      </c>
      <c r="BE721">
        <v>1</v>
      </c>
      <c r="BK721" s="43" t="e">
        <f t="shared" si="197"/>
        <v>#N/A</v>
      </c>
      <c r="BL721" s="9">
        <v>0</v>
      </c>
      <c r="BM721" s="45"/>
      <c r="BN721" s="48"/>
      <c r="BO721">
        <v>1</v>
      </c>
      <c r="BP721"/>
      <c r="BQ721" t="str">
        <f t="shared" si="186"/>
        <v/>
      </c>
      <c r="BR721" t="str">
        <f t="shared" si="187"/>
        <v/>
      </c>
      <c r="BS721" t="str">
        <f t="shared" si="188"/>
        <v/>
      </c>
      <c r="BT721">
        <v>0</v>
      </c>
      <c r="CB721">
        <v>100</v>
      </c>
      <c r="CC721">
        <v>100</v>
      </c>
      <c r="CD721" t="s">
        <v>960</v>
      </c>
      <c r="CE721">
        <v>0</v>
      </c>
      <c r="CI721">
        <v>0</v>
      </c>
      <c r="CJ721">
        <v>0</v>
      </c>
      <c r="CM721">
        <v>0</v>
      </c>
      <c r="CO721">
        <v>0</v>
      </c>
      <c r="CP721">
        <v>0</v>
      </c>
      <c r="CQ721">
        <v>0</v>
      </c>
      <c r="CT721">
        <v>0</v>
      </c>
      <c r="CU721">
        <v>0</v>
      </c>
      <c r="CV721">
        <v>0</v>
      </c>
      <c r="CW721" t="e">
        <f>VLOOKUP(A721,'[1]NOUVEAUX TARIFS'!$A$1:$E$467,5,FALSE)</f>
        <v>#N/A</v>
      </c>
    </row>
    <row r="722" spans="1:101" hidden="1">
      <c r="A722" t="s">
        <v>1041</v>
      </c>
      <c r="C722" t="e">
        <f>VLOOKUP(A722,'[1]PRIX D''ACHAT A JOUR'!$A$1:$C$477,3,FALSE)</f>
        <v>#N/A</v>
      </c>
      <c r="D722" t="s">
        <v>1042</v>
      </c>
      <c r="M722" t="s">
        <v>943</v>
      </c>
      <c r="N722" t="s">
        <v>944</v>
      </c>
      <c r="O722" t="s">
        <v>945</v>
      </c>
      <c r="Q722">
        <v>1</v>
      </c>
      <c r="R722">
        <v>0</v>
      </c>
      <c r="S722" s="36" t="e">
        <f>VLOOKUP(N722,'[1]Stock définitif au 31122021'!$A$3:$G$422,5,FALSE)</f>
        <v>#N/A</v>
      </c>
      <c r="T722" s="36" t="e">
        <f>VLOOKUP(N722,'[1]Stock définitif au 31122021'!$A$3:$G$422,6,FALSE)</f>
        <v>#N/A</v>
      </c>
      <c r="U722" s="36" t="e">
        <f>VLOOKUP(N722,'[1]Stock définitif au 31122021'!$A$3:$G$422,3,FALSE)</f>
        <v>#N/A</v>
      </c>
      <c r="V722">
        <v>0</v>
      </c>
      <c r="W722">
        <f>VLOOKUP(A722,'[1]EXPORT ARTICLES 03012022'!$A$1:$R$883,18,FALSE)</f>
        <v>0</v>
      </c>
      <c r="X722" s="45" t="e">
        <f>VLOOKUP(A722,'[1]PRIX D''ACHAT A JOUR'!$A$1:$G$477,7,FALSE)</f>
        <v>#N/A</v>
      </c>
      <c r="Y722" s="46">
        <v>0</v>
      </c>
      <c r="Z722" s="46"/>
      <c r="AB722" s="42" t="e">
        <f>VLOOKUP(A722,'[1]PRIX D''ACHAT A JOUR'!$A$1:$J$477,10,FALSE)</f>
        <v>#N/A</v>
      </c>
      <c r="AC722" s="48"/>
      <c r="AD722">
        <v>0</v>
      </c>
      <c r="AE722" t="s">
        <v>932</v>
      </c>
      <c r="AF722">
        <v>0</v>
      </c>
      <c r="AI722" t="s">
        <v>933</v>
      </c>
      <c r="AJ722" t="s">
        <v>934</v>
      </c>
      <c r="AM722" t="s">
        <v>935</v>
      </c>
      <c r="AN722" t="s">
        <v>936</v>
      </c>
      <c r="AP722">
        <v>0</v>
      </c>
      <c r="AQ722">
        <v>0</v>
      </c>
      <c r="AS722">
        <v>0</v>
      </c>
      <c r="AT722" s="47" t="e">
        <f>X722*BM722</f>
        <v>#N/A</v>
      </c>
      <c r="AU722" s="48" t="e">
        <f>AB722*BN722</f>
        <v>#N/A</v>
      </c>
      <c r="AV722" s="48"/>
      <c r="AW722" s="48"/>
      <c r="AX722">
        <v>2</v>
      </c>
      <c r="AY722">
        <v>0</v>
      </c>
      <c r="AZ722">
        <v>1</v>
      </c>
      <c r="BB722">
        <v>1</v>
      </c>
      <c r="BC722">
        <v>1</v>
      </c>
      <c r="BD722">
        <v>1</v>
      </c>
      <c r="BE722">
        <v>1</v>
      </c>
      <c r="BK722" s="43" t="e">
        <f t="shared" si="197"/>
        <v>#N/A</v>
      </c>
      <c r="BL722" s="9">
        <v>0</v>
      </c>
      <c r="BM722" s="45"/>
      <c r="BN722" s="48"/>
      <c r="BO722">
        <v>1</v>
      </c>
      <c r="BP722"/>
      <c r="BQ722" t="str">
        <f t="shared" si="186"/>
        <v/>
      </c>
      <c r="BR722" t="str">
        <f t="shared" si="187"/>
        <v/>
      </c>
      <c r="BS722" t="str">
        <f t="shared" si="188"/>
        <v/>
      </c>
      <c r="BT722">
        <v>0</v>
      </c>
      <c r="CB722">
        <v>100</v>
      </c>
      <c r="CC722">
        <v>100</v>
      </c>
      <c r="CD722" t="s">
        <v>960</v>
      </c>
      <c r="CE722">
        <v>0</v>
      </c>
      <c r="CI722">
        <v>0</v>
      </c>
      <c r="CJ722">
        <v>0</v>
      </c>
      <c r="CM722">
        <v>0</v>
      </c>
      <c r="CO722">
        <v>0</v>
      </c>
      <c r="CP722">
        <v>0</v>
      </c>
      <c r="CQ722">
        <v>0</v>
      </c>
      <c r="CT722">
        <v>0</v>
      </c>
      <c r="CU722">
        <v>0</v>
      </c>
      <c r="CV722">
        <v>0</v>
      </c>
      <c r="CW722" t="e">
        <f>VLOOKUP(A722,'[1]NOUVEAUX TARIFS'!$A$1:$E$467,5,FALSE)</f>
        <v>#N/A</v>
      </c>
    </row>
    <row r="723" spans="1:101">
      <c r="A723" t="s">
        <v>117</v>
      </c>
      <c r="C723" t="e">
        <f>VLOOKUP(A723,'[1]PRIX D''ACHAT A JOUR'!$A$1:$C$477,3,FALSE)</f>
        <v>#N/A</v>
      </c>
      <c r="D723" t="s">
        <v>118</v>
      </c>
      <c r="E723">
        <v>12</v>
      </c>
      <c r="F723" t="s">
        <v>1207</v>
      </c>
      <c r="G723">
        <v>3</v>
      </c>
      <c r="H723" t="s">
        <v>1618</v>
      </c>
      <c r="I723" t="s">
        <v>2094</v>
      </c>
      <c r="J723" t="s">
        <v>2095</v>
      </c>
      <c r="M723" t="s">
        <v>943</v>
      </c>
      <c r="N723" t="s">
        <v>944</v>
      </c>
      <c r="O723" t="s">
        <v>945</v>
      </c>
      <c r="Q723">
        <v>1</v>
      </c>
      <c r="R723">
        <v>0</v>
      </c>
      <c r="S723" s="36" t="e">
        <f>VLOOKUP(N723,'[1]Stock définitif au 31122021'!$A$3:$G$422,5,FALSE)</f>
        <v>#N/A</v>
      </c>
      <c r="T723" s="36" t="e">
        <f>VLOOKUP(N723,'[1]Stock définitif au 31122021'!$A$3:$G$422,6,FALSE)</f>
        <v>#N/A</v>
      </c>
      <c r="U723" s="36" t="e">
        <f>VLOOKUP(N723,'[1]Stock définitif au 31122021'!$A$3:$G$422,3,FALSE)</f>
        <v>#N/A</v>
      </c>
      <c r="V723" s="36" t="s">
        <v>2924</v>
      </c>
      <c r="W723">
        <f>VLOOKUP(A723,'[1]EXPORT ARTICLES 03012022'!$A$1:$R$883,18,FALSE)</f>
        <v>0</v>
      </c>
      <c r="X723" s="45">
        <f>VLOOKUP(A723,'[1]NOMENCLATURE 2801'!$B$1:$P$3420,14,FALSE)</f>
        <v>997.03590000000008</v>
      </c>
      <c r="Y723" s="46">
        <v>0</v>
      </c>
      <c r="Z723" s="46"/>
      <c r="AB723" s="42">
        <f>VLOOKUP(A723,'[1]NOMENCLATURE 2801'!$B$1:$P$3420,15,FALSE)</f>
        <v>1018.6847</v>
      </c>
      <c r="AC723" s="42" t="s">
        <v>2917</v>
      </c>
      <c r="AD723">
        <v>0</v>
      </c>
      <c r="AE723" t="s">
        <v>932</v>
      </c>
      <c r="AF723">
        <v>0</v>
      </c>
      <c r="AI723" t="s">
        <v>933</v>
      </c>
      <c r="AJ723" t="s">
        <v>934</v>
      </c>
      <c r="AM723" t="s">
        <v>935</v>
      </c>
      <c r="AN723" t="s">
        <v>936</v>
      </c>
      <c r="AP723">
        <v>0</v>
      </c>
      <c r="AQ723">
        <v>0</v>
      </c>
      <c r="AS723" s="34">
        <v>1522.33</v>
      </c>
      <c r="AT723" s="47">
        <f>VLOOKUP(A723,'[1]NOMENCLATURE 2801'!$B$1:$V$3418,20,FALSE)</f>
        <v>1524.0261499999999</v>
      </c>
      <c r="AU723" s="48">
        <f>VLOOKUP(A723,'[1]NOMENCLATURE 2801'!$B$1:$V$3418,21,FALSE)</f>
        <v>1555.4078499999998</v>
      </c>
      <c r="AV723" s="48"/>
      <c r="AW723" s="48"/>
      <c r="AX723">
        <v>2</v>
      </c>
      <c r="AY723">
        <v>0</v>
      </c>
      <c r="AZ723">
        <v>1</v>
      </c>
      <c r="BK723" s="43">
        <f t="shared" si="197"/>
        <v>2.1728436015844069E-2</v>
      </c>
      <c r="BL723"/>
      <c r="BM723" s="45">
        <f>AT723/X723</f>
        <v>1.5285569456425789</v>
      </c>
      <c r="BN723" s="48">
        <f>AU723/AB723</f>
        <v>1.5268785817633266</v>
      </c>
      <c r="BO723"/>
      <c r="BP723">
        <f>VLOOKUP(A723,'[1]Synthèse ventes 2021'!$A$1:$C$457,3,FALSE)</f>
        <v>3</v>
      </c>
      <c r="BQ723">
        <f t="shared" si="186"/>
        <v>3606.143838</v>
      </c>
      <c r="BR723">
        <f t="shared" si="187"/>
        <v>5506.1437889999997</v>
      </c>
      <c r="BS723">
        <f t="shared" si="188"/>
        <v>1899.9999509999998</v>
      </c>
      <c r="BT723" s="34">
        <v>1826.8</v>
      </c>
      <c r="BV723">
        <v>1</v>
      </c>
      <c r="CB723">
        <v>100</v>
      </c>
      <c r="CC723">
        <v>100</v>
      </c>
      <c r="CD723" t="s">
        <v>1361</v>
      </c>
      <c r="CE723">
        <v>0</v>
      </c>
      <c r="CI723">
        <v>0</v>
      </c>
      <c r="CJ723">
        <v>0</v>
      </c>
      <c r="CM723">
        <v>0</v>
      </c>
      <c r="CO723">
        <v>0</v>
      </c>
      <c r="CP723">
        <v>0</v>
      </c>
      <c r="CQ723">
        <v>0</v>
      </c>
      <c r="CT723">
        <v>1</v>
      </c>
      <c r="CU723">
        <v>0</v>
      </c>
      <c r="CV723">
        <v>0</v>
      </c>
      <c r="CW723">
        <f>VLOOKUP(A723,'[1]NOUVEAUX TARIFS'!$A$1:$E$467,5,FALSE)</f>
        <v>1555.4078499999998</v>
      </c>
    </row>
    <row r="724" spans="1:101">
      <c r="A724" t="s">
        <v>227</v>
      </c>
      <c r="C724" t="e">
        <f>VLOOKUP(A724,'[1]PRIX D''ACHAT A JOUR'!$A$1:$C$477,3,FALSE)</f>
        <v>#N/A</v>
      </c>
      <c r="D724" t="s">
        <v>1638</v>
      </c>
      <c r="E724">
        <v>3</v>
      </c>
      <c r="F724" t="s">
        <v>1002</v>
      </c>
      <c r="G724">
        <v>7</v>
      </c>
      <c r="H724" t="s">
        <v>1002</v>
      </c>
      <c r="K724">
        <v>1</v>
      </c>
      <c r="L724" t="s">
        <v>1036</v>
      </c>
      <c r="M724" t="s">
        <v>943</v>
      </c>
      <c r="N724" t="s">
        <v>944</v>
      </c>
      <c r="O724" t="s">
        <v>945</v>
      </c>
      <c r="Q724">
        <v>1</v>
      </c>
      <c r="R724">
        <v>0</v>
      </c>
      <c r="S724" s="36" t="e">
        <f>VLOOKUP(N724,'[1]Stock définitif au 31122021'!$A$3:$G$422,5,FALSE)</f>
        <v>#N/A</v>
      </c>
      <c r="T724" s="36" t="e">
        <f>VLOOKUP(N724,'[1]Stock définitif au 31122021'!$A$3:$G$422,6,FALSE)</f>
        <v>#N/A</v>
      </c>
      <c r="U724" s="36" t="e">
        <f>VLOOKUP(N724,'[1]Stock définitif au 31122021'!$A$3:$G$422,3,FALSE)</f>
        <v>#N/A</v>
      </c>
      <c r="V724">
        <v>0</v>
      </c>
      <c r="W724">
        <f>VLOOKUP(A724,'[1]EXPORT ARTICLES 03012022'!$A$1:$R$883,18,FALSE)</f>
        <v>0</v>
      </c>
      <c r="X724" s="45">
        <f>VLOOKUP(A724,'[1]NOMENCLATURE 2801'!$B$1:$P$3420,14,FALSE)</f>
        <v>1054.1999999999998</v>
      </c>
      <c r="Y724" s="46">
        <v>0</v>
      </c>
      <c r="Z724" s="46"/>
      <c r="AB724" s="42">
        <f>VLOOKUP(A724,'[1]NOMENCLATURE 2801'!$B$1:$P$3420,15,FALSE)</f>
        <v>1055.1999999999998</v>
      </c>
      <c r="AC724" s="42" t="s">
        <v>2917</v>
      </c>
      <c r="AD724">
        <v>0</v>
      </c>
      <c r="AE724" t="s">
        <v>932</v>
      </c>
      <c r="AF724">
        <v>0</v>
      </c>
      <c r="AI724" t="s">
        <v>933</v>
      </c>
      <c r="AJ724" t="s">
        <v>934</v>
      </c>
      <c r="AM724" t="s">
        <v>935</v>
      </c>
      <c r="AN724" t="s">
        <v>936</v>
      </c>
      <c r="AP724">
        <v>0</v>
      </c>
      <c r="AQ724">
        <v>0</v>
      </c>
      <c r="AS724" s="34">
        <v>1476.03</v>
      </c>
      <c r="AT724" s="47">
        <f>VLOOKUP(A724,'[1]NOMENCLATURE 2801'!$B$1:$V$3418,20,FALSE)</f>
        <v>1577.23</v>
      </c>
      <c r="AU724" s="48">
        <f>VLOOKUP(A724,'[1]NOMENCLATURE 2801'!$B$1:$V$3418,21,FALSE)</f>
        <v>1578.48</v>
      </c>
      <c r="AV724" s="48"/>
      <c r="AW724" s="48"/>
      <c r="AX724">
        <v>2</v>
      </c>
      <c r="AY724">
        <v>0</v>
      </c>
      <c r="AZ724">
        <v>1</v>
      </c>
      <c r="BB724">
        <v>1</v>
      </c>
      <c r="BC724">
        <v>1</v>
      </c>
      <c r="BD724">
        <v>1</v>
      </c>
      <c r="BE724">
        <v>1</v>
      </c>
      <c r="BF724">
        <v>1</v>
      </c>
      <c r="BK724" s="43">
        <f t="shared" si="197"/>
        <v>6.9409158350440064E-2</v>
      </c>
      <c r="BL724"/>
      <c r="BM724" s="45">
        <f>AT724/X724</f>
        <v>1.4961392525137547</v>
      </c>
      <c r="BN724" s="48">
        <f>AU724/AB724</f>
        <v>1.4959059893858986</v>
      </c>
      <c r="BO724">
        <v>1</v>
      </c>
      <c r="BP724"/>
      <c r="BQ724" t="str">
        <f t="shared" si="186"/>
        <v/>
      </c>
      <c r="BR724" t="str">
        <f t="shared" si="187"/>
        <v/>
      </c>
      <c r="BS724" t="str">
        <f t="shared" si="188"/>
        <v/>
      </c>
      <c r="BT724" s="34">
        <v>1771.24</v>
      </c>
      <c r="BV724">
        <v>1</v>
      </c>
      <c r="BW724">
        <v>337</v>
      </c>
      <c r="CB724">
        <v>100</v>
      </c>
      <c r="CC724">
        <v>100</v>
      </c>
      <c r="CD724" t="s">
        <v>946</v>
      </c>
      <c r="CE724">
        <v>0</v>
      </c>
      <c r="CI724">
        <v>0</v>
      </c>
      <c r="CJ724">
        <v>0</v>
      </c>
      <c r="CM724">
        <v>0</v>
      </c>
      <c r="CO724">
        <v>0</v>
      </c>
      <c r="CP724">
        <v>0</v>
      </c>
      <c r="CQ724">
        <v>0</v>
      </c>
      <c r="CT724">
        <v>0</v>
      </c>
      <c r="CU724">
        <v>0</v>
      </c>
      <c r="CV724">
        <v>0</v>
      </c>
      <c r="CW724">
        <f>VLOOKUP(A724,'[1]NOUVEAUX TARIFS'!$A$1:$E$467,5,FALSE)</f>
        <v>1578.48</v>
      </c>
    </row>
    <row r="725" spans="1:101" hidden="1">
      <c r="A725" t="s">
        <v>1516</v>
      </c>
      <c r="C725" t="str">
        <f>VLOOKUP(A725,'[1]PRIX D''ACHAT A JOUR'!$A$1:$C$477,3,FALSE)</f>
        <v>AN</v>
      </c>
      <c r="D725" t="s">
        <v>1517</v>
      </c>
      <c r="E725">
        <v>8</v>
      </c>
      <c r="F725" t="s">
        <v>965</v>
      </c>
      <c r="G725">
        <v>4</v>
      </c>
      <c r="H725" t="s">
        <v>965</v>
      </c>
      <c r="K725">
        <v>2</v>
      </c>
      <c r="L725" t="s">
        <v>1023</v>
      </c>
      <c r="M725" t="s">
        <v>967</v>
      </c>
      <c r="N725" t="s">
        <v>1518</v>
      </c>
      <c r="O725" t="s">
        <v>1517</v>
      </c>
      <c r="Q725">
        <v>1</v>
      </c>
      <c r="R725">
        <v>1</v>
      </c>
      <c r="S725" s="36" t="e">
        <f>VLOOKUP(N725,'[1]Stock définitif au 31122021'!$A$3:$G$422,5,FALSE)</f>
        <v>#N/A</v>
      </c>
      <c r="T725" s="36" t="e">
        <f>VLOOKUP(N725,'[1]Stock définitif au 31122021'!$A$3:$G$422,6,FALSE)</f>
        <v>#N/A</v>
      </c>
      <c r="U725" s="36" t="e">
        <f>VLOOKUP(N725,'[1]Stock définitif au 31122021'!$A$3:$G$422,3,FALSE)</f>
        <v>#N/A</v>
      </c>
      <c r="V725">
        <v>4.3</v>
      </c>
      <c r="W725">
        <f>VLOOKUP(A725,'[1]EXPORT ARTICLES 03012022'!$A$1:$R$883,18,FALSE)</f>
        <v>4.3</v>
      </c>
      <c r="X725" s="45">
        <f>VLOOKUP(A725,'[1]PRIX D''ACHAT A JOUR'!$A$1:$G$477,7,FALSE)</f>
        <v>1.9910000000000001</v>
      </c>
      <c r="Y725" s="46"/>
      <c r="Z725" s="46"/>
      <c r="AB725" s="41">
        <f>VLOOKUP(A725,'[1]PRIX D''ACHAT A JOUR'!$A$1:$J$477,10,FALSE)</f>
        <v>2.1579999999999999</v>
      </c>
      <c r="AC725" s="42" t="s">
        <v>2917</v>
      </c>
      <c r="AD725">
        <v>4.3</v>
      </c>
      <c r="AE725" t="s">
        <v>932</v>
      </c>
      <c r="AF725">
        <v>0</v>
      </c>
      <c r="AI725" t="s">
        <v>933</v>
      </c>
      <c r="AJ725" t="s">
        <v>934</v>
      </c>
      <c r="AM725" t="s">
        <v>935</v>
      </c>
      <c r="AN725" t="s">
        <v>936</v>
      </c>
      <c r="AP725">
        <v>0</v>
      </c>
      <c r="AQ725">
        <v>0</v>
      </c>
      <c r="AS725">
        <v>5.59</v>
      </c>
      <c r="AT725" s="47">
        <f>X725*BM725</f>
        <v>2.6480300000000003</v>
      </c>
      <c r="AU725" s="48">
        <f>AB725*BN725</f>
        <v>2.8701400000000001</v>
      </c>
      <c r="AV725" s="48"/>
      <c r="AW725" s="48"/>
      <c r="AX725">
        <v>2</v>
      </c>
      <c r="AY725">
        <v>0</v>
      </c>
      <c r="BK725" s="43">
        <f t="shared" si="197"/>
        <v>-0.48655813953488369</v>
      </c>
      <c r="BL725" s="9">
        <f>AS725/V725</f>
        <v>1.3</v>
      </c>
      <c r="BM725" s="45">
        <v>1.33</v>
      </c>
      <c r="BN725" s="48">
        <v>1.33</v>
      </c>
      <c r="BO725"/>
      <c r="BP725"/>
      <c r="BQ725" t="str">
        <f t="shared" si="186"/>
        <v/>
      </c>
      <c r="BR725" t="str">
        <f t="shared" si="187"/>
        <v/>
      </c>
      <c r="BS725" t="str">
        <f t="shared" si="188"/>
        <v/>
      </c>
      <c r="BT725">
        <v>6.71</v>
      </c>
      <c r="CB725">
        <v>100</v>
      </c>
      <c r="CC725">
        <v>100</v>
      </c>
      <c r="CD725" t="s">
        <v>951</v>
      </c>
      <c r="CE725">
        <v>0</v>
      </c>
      <c r="CI725">
        <v>0</v>
      </c>
      <c r="CJ725">
        <v>0</v>
      </c>
      <c r="CM725">
        <v>0</v>
      </c>
      <c r="CO725">
        <v>0</v>
      </c>
      <c r="CP725">
        <v>0</v>
      </c>
      <c r="CQ725">
        <v>0</v>
      </c>
      <c r="CT725">
        <v>0</v>
      </c>
      <c r="CU725">
        <v>0</v>
      </c>
      <c r="CV725">
        <v>0</v>
      </c>
      <c r="CW725" t="e">
        <f>VLOOKUP(A725,'[1]NOUVEAUX TARIFS'!$A$1:$E$467,5,FALSE)</f>
        <v>#N/A</v>
      </c>
    </row>
    <row r="726" spans="1:101">
      <c r="A726" t="s">
        <v>357</v>
      </c>
      <c r="C726" t="e">
        <f>VLOOKUP(A726,'[1]PRIX D''ACHAT A JOUR'!$A$1:$C$477,3,FALSE)</f>
        <v>#N/A</v>
      </c>
      <c r="D726" t="s">
        <v>1949</v>
      </c>
      <c r="E726">
        <v>1</v>
      </c>
      <c r="F726" t="s">
        <v>975</v>
      </c>
      <c r="G726">
        <v>2</v>
      </c>
      <c r="H726" t="s">
        <v>975</v>
      </c>
      <c r="I726" t="s">
        <v>1057</v>
      </c>
      <c r="J726" t="s">
        <v>1058</v>
      </c>
      <c r="K726">
        <v>1</v>
      </c>
      <c r="L726" t="s">
        <v>1108</v>
      </c>
      <c r="M726" t="s">
        <v>943</v>
      </c>
      <c r="N726" t="s">
        <v>944</v>
      </c>
      <c r="O726" t="s">
        <v>945</v>
      </c>
      <c r="Q726">
        <v>1</v>
      </c>
      <c r="R726">
        <v>0</v>
      </c>
      <c r="S726" s="36" t="e">
        <f>VLOOKUP(N726,'[1]Stock définitif au 31122021'!$A$3:$G$422,5,FALSE)</f>
        <v>#N/A</v>
      </c>
      <c r="T726" s="36" t="e">
        <f>VLOOKUP(N726,'[1]Stock définitif au 31122021'!$A$3:$G$422,6,FALSE)</f>
        <v>#N/A</v>
      </c>
      <c r="U726" s="36" t="e">
        <f>VLOOKUP(N726,'[1]Stock définitif au 31122021'!$A$3:$G$422,3,FALSE)</f>
        <v>#N/A</v>
      </c>
      <c r="V726">
        <v>0</v>
      </c>
      <c r="W726">
        <f>VLOOKUP(A726,'[1]EXPORT ARTICLES 03012022'!$A$1:$R$883,18,FALSE)</f>
        <v>0</v>
      </c>
      <c r="X726" s="45">
        <f>VLOOKUP(A726,'[1]NOMENCLATURE 2801'!$B$1:$P$3420,14,FALSE)</f>
        <v>1017.4499999999999</v>
      </c>
      <c r="Y726" s="46">
        <v>0</v>
      </c>
      <c r="Z726" s="46"/>
      <c r="AB726" s="42">
        <f>VLOOKUP(A726,'[1]NOMENCLATURE 2801'!$B$1:$P$3420,15,FALSE)</f>
        <v>1131.56</v>
      </c>
      <c r="AC726" s="42" t="s">
        <v>2917</v>
      </c>
      <c r="AD726">
        <v>0</v>
      </c>
      <c r="AE726" t="s">
        <v>932</v>
      </c>
      <c r="AF726">
        <v>0</v>
      </c>
      <c r="AI726" t="s">
        <v>933</v>
      </c>
      <c r="AJ726" t="s">
        <v>934</v>
      </c>
      <c r="AM726" t="s">
        <v>935</v>
      </c>
      <c r="AN726" t="s">
        <v>936</v>
      </c>
      <c r="AP726">
        <v>0</v>
      </c>
      <c r="AQ726">
        <v>0</v>
      </c>
      <c r="AS726" s="34">
        <v>1394.85</v>
      </c>
      <c r="AT726" s="47">
        <f>VLOOKUP(A726,'[1]NOMENCLATURE 2801'!$B$1:$V$3418,20,FALSE)</f>
        <v>1451.2102</v>
      </c>
      <c r="AU726" s="48">
        <f>VLOOKUP(A726,'[1]NOMENCLATURE 2801'!$B$1:$V$3418,21,FALSE)</f>
        <v>1602.9764999999998</v>
      </c>
      <c r="AV726" s="48"/>
      <c r="AW726" s="48"/>
      <c r="AX726">
        <v>2</v>
      </c>
      <c r="AY726">
        <v>0</v>
      </c>
      <c r="AZ726">
        <v>1</v>
      </c>
      <c r="BB726">
        <v>1</v>
      </c>
      <c r="BC726">
        <v>1</v>
      </c>
      <c r="BD726">
        <v>1</v>
      </c>
      <c r="BE726">
        <v>1</v>
      </c>
      <c r="BF726">
        <v>1</v>
      </c>
      <c r="BK726" s="43">
        <f t="shared" si="197"/>
        <v>0.14921066781374331</v>
      </c>
      <c r="BL726"/>
      <c r="BM726" s="45">
        <f>AT726/X726</f>
        <v>1.4263209002899406</v>
      </c>
      <c r="BN726" s="48">
        <f>AU726/AB726</f>
        <v>1.4166076036622006</v>
      </c>
      <c r="BO726">
        <v>1</v>
      </c>
      <c r="BP726">
        <f>VLOOKUP(A726,'[1]Synthèse ventes 2021'!$A$1:$C$457,3,FALSE)</f>
        <v>17</v>
      </c>
      <c r="BQ726">
        <f t="shared" si="186"/>
        <v>22699.0936</v>
      </c>
      <c r="BR726">
        <f t="shared" si="187"/>
        <v>32155.708589999995</v>
      </c>
      <c r="BS726">
        <f t="shared" si="188"/>
        <v>9456.6149899999946</v>
      </c>
      <c r="BT726" s="34">
        <v>1673.82</v>
      </c>
      <c r="BV726">
        <v>1</v>
      </c>
      <c r="CB726">
        <v>100</v>
      </c>
      <c r="CC726">
        <v>100</v>
      </c>
      <c r="CD726" t="s">
        <v>946</v>
      </c>
      <c r="CE726">
        <v>0</v>
      </c>
      <c r="CI726">
        <v>0</v>
      </c>
      <c r="CJ726">
        <v>0</v>
      </c>
      <c r="CM726">
        <v>0</v>
      </c>
      <c r="CO726">
        <v>0</v>
      </c>
      <c r="CP726">
        <v>0</v>
      </c>
      <c r="CQ726">
        <v>0</v>
      </c>
      <c r="CT726">
        <v>0</v>
      </c>
      <c r="CU726">
        <v>0</v>
      </c>
      <c r="CV726">
        <v>0</v>
      </c>
      <c r="CW726">
        <f>VLOOKUP(A726,'[1]NOUVEAUX TARIFS'!$A$1:$E$467,5,FALSE)</f>
        <v>1602.9764999999998</v>
      </c>
    </row>
    <row r="727" spans="1:101">
      <c r="A727" t="s">
        <v>359</v>
      </c>
      <c r="C727" t="e">
        <f>VLOOKUP(A727,'[1]PRIX D''ACHAT A JOUR'!$A$1:$C$477,3,FALSE)</f>
        <v>#N/A</v>
      </c>
      <c r="D727" t="s">
        <v>1905</v>
      </c>
      <c r="E727">
        <v>1</v>
      </c>
      <c r="F727" t="s">
        <v>975</v>
      </c>
      <c r="G727">
        <v>2</v>
      </c>
      <c r="H727" t="s">
        <v>975</v>
      </c>
      <c r="I727" t="s">
        <v>1057</v>
      </c>
      <c r="J727" t="s">
        <v>1058</v>
      </c>
      <c r="K727">
        <v>1</v>
      </c>
      <c r="L727" t="s">
        <v>1108</v>
      </c>
      <c r="M727" t="s">
        <v>943</v>
      </c>
      <c r="N727" t="s">
        <v>944</v>
      </c>
      <c r="O727" t="s">
        <v>945</v>
      </c>
      <c r="Q727">
        <v>1</v>
      </c>
      <c r="R727">
        <v>0</v>
      </c>
      <c r="S727" s="36" t="e">
        <f>VLOOKUP(N727,'[1]Stock définitif au 31122021'!$A$3:$G$422,5,FALSE)</f>
        <v>#N/A</v>
      </c>
      <c r="T727" s="36" t="e">
        <f>VLOOKUP(N727,'[1]Stock définitif au 31122021'!$A$3:$G$422,6,FALSE)</f>
        <v>#N/A</v>
      </c>
      <c r="U727" s="36" t="e">
        <f>VLOOKUP(N727,'[1]Stock définitif au 31122021'!$A$3:$G$422,3,FALSE)</f>
        <v>#N/A</v>
      </c>
      <c r="V727">
        <v>0</v>
      </c>
      <c r="W727">
        <f>VLOOKUP(A727,'[1]EXPORT ARTICLES 03012022'!$A$1:$R$883,18,FALSE)</f>
        <v>0</v>
      </c>
      <c r="X727" s="45">
        <f>VLOOKUP(A727,'[1]NOMENCLATURE 2801'!$B$1:$P$3420,14,FALSE)</f>
        <v>1050.1499999999999</v>
      </c>
      <c r="Y727" s="46">
        <v>0</v>
      </c>
      <c r="Z727" s="46"/>
      <c r="AB727" s="42">
        <f>VLOOKUP(A727,'[1]NOMENCLATURE 2801'!$B$1:$P$3420,15,FALSE)</f>
        <v>1169.1099999999999</v>
      </c>
      <c r="AC727" s="42" t="s">
        <v>2917</v>
      </c>
      <c r="AD727">
        <v>0</v>
      </c>
      <c r="AE727" t="s">
        <v>932</v>
      </c>
      <c r="AF727">
        <v>0</v>
      </c>
      <c r="AI727" t="s">
        <v>933</v>
      </c>
      <c r="AJ727" t="s">
        <v>934</v>
      </c>
      <c r="AM727" t="s">
        <v>935</v>
      </c>
      <c r="AN727" t="s">
        <v>936</v>
      </c>
      <c r="AP727">
        <v>0</v>
      </c>
      <c r="AQ727">
        <v>0</v>
      </c>
      <c r="AS727" s="34">
        <v>1355.6</v>
      </c>
      <c r="AT727" s="47">
        <f>VLOOKUP(A727,'[1]NOMENCLATURE 2801'!$B$1:$V$3418,20,FALSE)</f>
        <v>1496.9621999999999</v>
      </c>
      <c r="AU727" s="48">
        <f>VLOOKUP(A727,'[1]NOMENCLATURE 2801'!$B$1:$V$3418,21,FALSE)</f>
        <v>1607.779</v>
      </c>
      <c r="AV727" s="48"/>
      <c r="AW727" s="48"/>
      <c r="AX727">
        <v>2</v>
      </c>
      <c r="AY727">
        <v>0</v>
      </c>
      <c r="AZ727">
        <v>1</v>
      </c>
      <c r="BB727">
        <v>1</v>
      </c>
      <c r="BC727">
        <v>1</v>
      </c>
      <c r="BD727">
        <v>1</v>
      </c>
      <c r="BE727">
        <v>1</v>
      </c>
      <c r="BF727">
        <v>1</v>
      </c>
      <c r="BK727" s="43">
        <f t="shared" si="197"/>
        <v>0.18602758925936863</v>
      </c>
      <c r="BL727"/>
      <c r="BM727" s="45">
        <f>AT727/X727</f>
        <v>1.4254746464790746</v>
      </c>
      <c r="BN727" s="48">
        <f>AU727/AB727</f>
        <v>1.3752161900933189</v>
      </c>
      <c r="BO727">
        <v>1</v>
      </c>
      <c r="BP727">
        <f>VLOOKUP(A727,'[1]Synthèse ventes 2021'!$A$1:$C$457,3,FALSE)</f>
        <v>150</v>
      </c>
      <c r="BQ727">
        <f t="shared" si="186"/>
        <v>206932.46999999994</v>
      </c>
      <c r="BR727">
        <f t="shared" si="187"/>
        <v>284576.88299999997</v>
      </c>
      <c r="BS727">
        <f t="shared" si="188"/>
        <v>77644.41300000003</v>
      </c>
      <c r="BT727" s="34">
        <v>1626.72</v>
      </c>
      <c r="BV727">
        <v>1</v>
      </c>
      <c r="CB727">
        <v>100</v>
      </c>
      <c r="CC727">
        <v>100</v>
      </c>
      <c r="CD727" t="s">
        <v>946</v>
      </c>
      <c r="CE727">
        <v>0</v>
      </c>
      <c r="CI727">
        <v>0</v>
      </c>
      <c r="CJ727">
        <v>0</v>
      </c>
      <c r="CM727">
        <v>0</v>
      </c>
      <c r="CO727">
        <v>0</v>
      </c>
      <c r="CP727">
        <v>0</v>
      </c>
      <c r="CQ727">
        <v>0</v>
      </c>
      <c r="CT727">
        <v>0</v>
      </c>
      <c r="CU727">
        <v>0</v>
      </c>
      <c r="CV727">
        <v>0</v>
      </c>
      <c r="CW727">
        <f>VLOOKUP(A727,'[1]NOUVEAUX TARIFS'!$A$1:$E$467,5,FALSE)</f>
        <v>1607.779</v>
      </c>
    </row>
    <row r="728" spans="1:101">
      <c r="A728" t="s">
        <v>1106</v>
      </c>
      <c r="C728" t="e">
        <f>VLOOKUP(A728,'[1]PRIX D''ACHAT A JOUR'!$A$1:$C$477,3,FALSE)</f>
        <v>#N/A</v>
      </c>
      <c r="D728" t="s">
        <v>1107</v>
      </c>
      <c r="E728">
        <v>1</v>
      </c>
      <c r="F728" t="s">
        <v>975</v>
      </c>
      <c r="G728">
        <v>2</v>
      </c>
      <c r="H728" t="s">
        <v>975</v>
      </c>
      <c r="I728" t="s">
        <v>1057</v>
      </c>
      <c r="J728" t="s">
        <v>1058</v>
      </c>
      <c r="K728">
        <v>1</v>
      </c>
      <c r="L728" t="s">
        <v>1108</v>
      </c>
      <c r="M728" t="s">
        <v>943</v>
      </c>
      <c r="N728" t="s">
        <v>944</v>
      </c>
      <c r="O728" t="s">
        <v>945</v>
      </c>
      <c r="Q728">
        <v>1</v>
      </c>
      <c r="R728">
        <v>0</v>
      </c>
      <c r="S728" s="36" t="e">
        <f>VLOOKUP(N728,'[1]Stock définitif au 31122021'!$A$3:$G$422,5,FALSE)</f>
        <v>#N/A</v>
      </c>
      <c r="T728" s="36" t="e">
        <f>VLOOKUP(N728,'[1]Stock définitif au 31122021'!$A$3:$G$422,6,FALSE)</f>
        <v>#N/A</v>
      </c>
      <c r="U728" s="36" t="e">
        <f>VLOOKUP(N728,'[1]Stock définitif au 31122021'!$A$3:$G$422,3,FALSE)</f>
        <v>#N/A</v>
      </c>
      <c r="V728">
        <v>0</v>
      </c>
      <c r="W728">
        <f>VLOOKUP(A728,'[1]EXPORT ARTICLES 03012022'!$A$1:$R$883,18,FALSE)</f>
        <v>0</v>
      </c>
      <c r="X728" s="45">
        <f>VLOOKUP(A728,'[1]NOMENCLATURE 2801'!$B$1:$P$3420,14,FALSE)</f>
        <v>982.57</v>
      </c>
      <c r="Y728" s="46">
        <v>0</v>
      </c>
      <c r="Z728" s="46"/>
      <c r="AB728" s="42">
        <f>VLOOKUP(A728,'[1]NOMENCLATURE 2801'!$B$1:$P$3420,15,FALSE)</f>
        <v>1223.4349999999999</v>
      </c>
      <c r="AC728" s="42" t="s">
        <v>2917</v>
      </c>
      <c r="AD728">
        <v>0</v>
      </c>
      <c r="AE728" t="s">
        <v>932</v>
      </c>
      <c r="AF728">
        <v>0</v>
      </c>
      <c r="AI728" t="s">
        <v>933</v>
      </c>
      <c r="AJ728" t="s">
        <v>934</v>
      </c>
      <c r="AM728" t="s">
        <v>935</v>
      </c>
      <c r="AN728" t="s">
        <v>936</v>
      </c>
      <c r="AP728">
        <v>0</v>
      </c>
      <c r="AQ728">
        <v>0</v>
      </c>
      <c r="AS728" s="34">
        <v>1506.56</v>
      </c>
      <c r="AT728" s="47">
        <f>VLOOKUP(A728,'[1]NOMENCLATURE 2801'!$B$1:$V$3418,20,FALSE)</f>
        <v>1312.6968000000002</v>
      </c>
      <c r="AU728" s="48">
        <f>VLOOKUP(A728,'[1]NOMENCLATURE 2801'!$B$1:$V$3418,21,FALSE)</f>
        <v>1633.0472500000003</v>
      </c>
      <c r="AV728" s="48">
        <f>VLOOKUP(A728,'STEEVE RESTITUTION'!$A$3:$F$484,6,FALSE)</f>
        <v>1702.4128000000001</v>
      </c>
      <c r="AW728" s="48">
        <f t="shared" ref="AW728" si="199">AU728-AV728</f>
        <v>-69.365549999999757</v>
      </c>
      <c r="AX728">
        <v>2</v>
      </c>
      <c r="AY728">
        <v>0</v>
      </c>
      <c r="AZ728">
        <v>1</v>
      </c>
      <c r="BB728">
        <v>1</v>
      </c>
      <c r="BC728">
        <v>1</v>
      </c>
      <c r="BD728">
        <v>1</v>
      </c>
      <c r="BE728">
        <v>1</v>
      </c>
      <c r="BF728">
        <v>1</v>
      </c>
      <c r="BK728" s="43">
        <f t="shared" si="197"/>
        <v>8.3957658506797178E-2</v>
      </c>
      <c r="BL728"/>
      <c r="BM728" s="45">
        <f>AT728/X728</f>
        <v>1.3359829834006738</v>
      </c>
      <c r="BN728" s="48">
        <f>AU728/AB728</f>
        <v>1.3348050775071829</v>
      </c>
      <c r="BO728">
        <v>1</v>
      </c>
      <c r="BP728">
        <f>VLOOKUP(A728,'[1]Synthèse ventes 2021'!$A$1:$C$457,3,FALSE)</f>
        <v>1</v>
      </c>
      <c r="BQ728">
        <f t="shared" ref="BQ728" si="200">IF(BP728="","",BP728*AB728*1.18)</f>
        <v>1443.6532999999999</v>
      </c>
      <c r="BR728">
        <f t="shared" ref="BR728" si="201">IF(BP728="","",BP728*AU728*1.18)</f>
        <v>1926.9957550000001</v>
      </c>
      <c r="BS728">
        <f t="shared" ref="BS728" si="202">IF(BP728="","",BR728-BQ728)</f>
        <v>483.3424550000002</v>
      </c>
      <c r="BT728" s="34">
        <v>1807.87</v>
      </c>
      <c r="BV728">
        <v>1</v>
      </c>
      <c r="BW728">
        <v>434</v>
      </c>
      <c r="CB728">
        <v>100</v>
      </c>
      <c r="CC728">
        <v>100</v>
      </c>
      <c r="CD728" t="s">
        <v>946</v>
      </c>
      <c r="CE728">
        <v>0</v>
      </c>
      <c r="CI728">
        <v>0</v>
      </c>
      <c r="CJ728">
        <v>0</v>
      </c>
      <c r="CM728">
        <v>0</v>
      </c>
      <c r="CO728">
        <v>0</v>
      </c>
      <c r="CP728">
        <v>0</v>
      </c>
      <c r="CQ728">
        <v>0</v>
      </c>
      <c r="CT728">
        <v>0</v>
      </c>
      <c r="CU728">
        <v>0</v>
      </c>
      <c r="CV728">
        <v>0</v>
      </c>
      <c r="CW728">
        <f>VLOOKUP(A728,'[1]NOUVEAUX TARIFS'!$A$1:$E$467,5,FALSE)</f>
        <v>1702.4128000000001</v>
      </c>
    </row>
    <row r="729" spans="1:101" hidden="1">
      <c r="A729" t="s">
        <v>389</v>
      </c>
      <c r="C729" t="e">
        <f>VLOOKUP(A729,'[1]PRIX D''ACHAT A JOUR'!$A$1:$C$477,3,FALSE)</f>
        <v>#N/A</v>
      </c>
      <c r="D729" t="s">
        <v>2513</v>
      </c>
      <c r="E729">
        <v>1</v>
      </c>
      <c r="F729" t="s">
        <v>975</v>
      </c>
      <c r="G729">
        <v>2</v>
      </c>
      <c r="H729" t="s">
        <v>975</v>
      </c>
      <c r="I729" t="s">
        <v>1057</v>
      </c>
      <c r="J729" t="s">
        <v>1058</v>
      </c>
      <c r="K729">
        <v>1</v>
      </c>
      <c r="L729" t="s">
        <v>1108</v>
      </c>
      <c r="M729" t="s">
        <v>943</v>
      </c>
      <c r="N729" t="s">
        <v>944</v>
      </c>
      <c r="O729" t="s">
        <v>945</v>
      </c>
      <c r="Q729">
        <v>1</v>
      </c>
      <c r="R729">
        <v>0</v>
      </c>
      <c r="S729" s="36" t="e">
        <f>VLOOKUP(N729,'[1]Stock définitif au 31122021'!$A$3:$G$422,5,FALSE)</f>
        <v>#N/A</v>
      </c>
      <c r="T729" s="36" t="e">
        <f>VLOOKUP(N729,'[1]Stock définitif au 31122021'!$A$3:$G$422,6,FALSE)</f>
        <v>#N/A</v>
      </c>
      <c r="U729" s="36" t="e">
        <f>VLOOKUP(N729,'[1]Stock définitif au 31122021'!$A$3:$G$422,3,FALSE)</f>
        <v>#N/A</v>
      </c>
      <c r="V729">
        <v>0</v>
      </c>
      <c r="W729">
        <f>VLOOKUP(A729,'[1]EXPORT ARTICLES 03012022'!$A$1:$R$883,18,FALSE)</f>
        <v>0</v>
      </c>
      <c r="X729" s="45" t="e">
        <f>VLOOKUP(A729,'[1]PRIX D''ACHAT A JOUR'!$A$1:$G$477,7,FALSE)</f>
        <v>#N/A</v>
      </c>
      <c r="Y729" s="46">
        <v>0</v>
      </c>
      <c r="Z729" s="46"/>
      <c r="AB729" s="42">
        <f>'[1]NOMENCLATURE 2801'!P2075</f>
        <v>465.64750000000004</v>
      </c>
      <c r="AC729" s="48"/>
      <c r="AD729">
        <v>0</v>
      </c>
      <c r="AE729" t="s">
        <v>932</v>
      </c>
      <c r="AF729">
        <v>0</v>
      </c>
      <c r="AI729" t="s">
        <v>933</v>
      </c>
      <c r="AJ729" t="s">
        <v>934</v>
      </c>
      <c r="AM729" t="s">
        <v>935</v>
      </c>
      <c r="AN729" t="s">
        <v>936</v>
      </c>
      <c r="AP729">
        <v>0</v>
      </c>
      <c r="AQ729">
        <v>0</v>
      </c>
      <c r="AS729">
        <v>505.5</v>
      </c>
      <c r="AT729" s="47" t="e">
        <f>X729*BM729</f>
        <v>#N/A</v>
      </c>
      <c r="AU729" s="48">
        <f>'[1]NOMENCLATURE 2801'!V2075</f>
        <v>651.23387500000001</v>
      </c>
      <c r="AV729" s="48">
        <f>VLOOKUP(A729,'STEEVE RESTITUTION'!$A$3:$F$484,6,FALSE)</f>
        <v>651.23387500000001</v>
      </c>
      <c r="AW729" s="48"/>
      <c r="AX729">
        <v>3</v>
      </c>
      <c r="AY729">
        <v>0</v>
      </c>
      <c r="AZ729">
        <v>1</v>
      </c>
      <c r="BB729">
        <v>1</v>
      </c>
      <c r="BC729">
        <v>1</v>
      </c>
      <c r="BD729">
        <v>1</v>
      </c>
      <c r="BE729">
        <v>1</v>
      </c>
      <c r="BK729" s="43">
        <f t="shared" si="197"/>
        <v>0.28829648862512364</v>
      </c>
      <c r="BL729" s="9">
        <v>0</v>
      </c>
      <c r="BM729" s="45"/>
      <c r="BN729" s="48"/>
      <c r="BO729"/>
      <c r="BP729">
        <f>VLOOKUP(A729,'[1]Synthèse ventes 2021'!$A$1:$C$457,3,FALSE)</f>
        <v>17</v>
      </c>
      <c r="BQ729"/>
      <c r="BR729"/>
      <c r="BS729"/>
      <c r="BT729">
        <v>606.6</v>
      </c>
      <c r="BV729">
        <v>1</v>
      </c>
      <c r="CB729">
        <v>100</v>
      </c>
      <c r="CC729">
        <v>100</v>
      </c>
      <c r="CD729" t="s">
        <v>960</v>
      </c>
      <c r="CE729">
        <v>0</v>
      </c>
      <c r="CI729">
        <v>0</v>
      </c>
      <c r="CJ729">
        <v>0</v>
      </c>
      <c r="CM729">
        <v>0</v>
      </c>
      <c r="CO729">
        <v>0</v>
      </c>
      <c r="CP729">
        <v>0</v>
      </c>
      <c r="CQ729">
        <v>0</v>
      </c>
      <c r="CT729">
        <v>0</v>
      </c>
      <c r="CU729">
        <v>0</v>
      </c>
      <c r="CV729">
        <v>0</v>
      </c>
      <c r="CW729">
        <f>VLOOKUP(A729,'[1]NOUVEAUX TARIFS'!$A$1:$E$467,5,FALSE)</f>
        <v>651.23387500000001</v>
      </c>
    </row>
    <row r="730" spans="1:101">
      <c r="A730" t="s">
        <v>1312</v>
      </c>
      <c r="C730" t="e">
        <f>VLOOKUP(A730,'[1]PRIX D''ACHAT A JOUR'!$A$1:$C$477,3,FALSE)</f>
        <v>#N/A</v>
      </c>
      <c r="D730" t="s">
        <v>1313</v>
      </c>
      <c r="E730">
        <v>1</v>
      </c>
      <c r="F730" t="s">
        <v>975</v>
      </c>
      <c r="G730">
        <v>2</v>
      </c>
      <c r="H730" t="s">
        <v>975</v>
      </c>
      <c r="I730" t="s">
        <v>1057</v>
      </c>
      <c r="J730" t="s">
        <v>1058</v>
      </c>
      <c r="K730">
        <v>1</v>
      </c>
      <c r="L730" t="s">
        <v>1108</v>
      </c>
      <c r="M730" t="s">
        <v>943</v>
      </c>
      <c r="N730" t="s">
        <v>944</v>
      </c>
      <c r="O730" t="s">
        <v>945</v>
      </c>
      <c r="Q730">
        <v>1</v>
      </c>
      <c r="R730">
        <v>0</v>
      </c>
      <c r="S730" s="36" t="e">
        <f>VLOOKUP(N730,'[1]Stock définitif au 31122021'!$A$3:$G$422,5,FALSE)</f>
        <v>#N/A</v>
      </c>
      <c r="T730" s="36" t="e">
        <f>VLOOKUP(N730,'[1]Stock définitif au 31122021'!$A$3:$G$422,6,FALSE)</f>
        <v>#N/A</v>
      </c>
      <c r="U730" s="36" t="e">
        <f>VLOOKUP(N730,'[1]Stock définitif au 31122021'!$A$3:$G$422,3,FALSE)</f>
        <v>#N/A</v>
      </c>
      <c r="V730">
        <v>0</v>
      </c>
      <c r="W730">
        <f>VLOOKUP(A730,'[1]EXPORT ARTICLES 03012022'!$A$1:$R$883,18,FALSE)</f>
        <v>0</v>
      </c>
      <c r="X730" s="45">
        <f>VLOOKUP(A730,'[1]NOMENCLATURE 2801'!$B$1:$P$3420,14,FALSE)</f>
        <v>990.2</v>
      </c>
      <c r="Y730" s="46">
        <v>0</v>
      </c>
      <c r="Z730" s="46"/>
      <c r="AB730" s="42">
        <f>VLOOKUP(A730,'[1]NOMENCLATURE 2801'!$B$1:$P$3420,15,FALSE)</f>
        <v>1232.9724999999999</v>
      </c>
      <c r="AC730" s="42" t="s">
        <v>2917</v>
      </c>
      <c r="AD730">
        <v>0</v>
      </c>
      <c r="AE730" t="s">
        <v>932</v>
      </c>
      <c r="AF730">
        <v>0</v>
      </c>
      <c r="AI730" t="s">
        <v>933</v>
      </c>
      <c r="AJ730" t="s">
        <v>934</v>
      </c>
      <c r="AM730" t="s">
        <v>935</v>
      </c>
      <c r="AN730" t="s">
        <v>936</v>
      </c>
      <c r="AO730">
        <v>1</v>
      </c>
      <c r="AP730">
        <v>0</v>
      </c>
      <c r="AQ730">
        <v>0</v>
      </c>
      <c r="AS730" s="34">
        <v>1312.08</v>
      </c>
      <c r="AT730" s="47">
        <f>VLOOKUP(A730,'[1]NOMENCLATURE 2801'!$B$1:$V$3418,20,FALSE)</f>
        <v>1322.8447000000001</v>
      </c>
      <c r="AU730" s="48">
        <f>VLOOKUP(A730,'[1]NOMENCLATURE 2801'!$B$1:$V$3418,21,FALSE)</f>
        <v>1645.732125</v>
      </c>
      <c r="AV730" s="48"/>
      <c r="AW730" s="48"/>
      <c r="AX730">
        <v>2</v>
      </c>
      <c r="AY730">
        <v>0</v>
      </c>
      <c r="AZ730">
        <v>1</v>
      </c>
      <c r="BB730">
        <v>1</v>
      </c>
      <c r="BC730">
        <v>1</v>
      </c>
      <c r="BD730">
        <v>1</v>
      </c>
      <c r="BE730">
        <v>1</v>
      </c>
      <c r="BF730">
        <v>1</v>
      </c>
      <c r="BK730" s="43">
        <f t="shared" si="197"/>
        <v>0.25429251646241091</v>
      </c>
      <c r="BL730"/>
      <c r="BM730" s="45">
        <f>AT730/X730</f>
        <v>1.3359368814380934</v>
      </c>
      <c r="BN730" s="48">
        <f>AU730/AB730</f>
        <v>1.334767908448891</v>
      </c>
      <c r="BO730">
        <v>1</v>
      </c>
      <c r="BP730">
        <f>VLOOKUP(A730,'[1]Synthèse ventes 2021'!$A$1:$C$457,3,FALSE)</f>
        <v>14</v>
      </c>
      <c r="BQ730">
        <f t="shared" ref="BQ730:BQ770" si="203">IF(BP730="","",BP730*AB730*1.18)</f>
        <v>20368.705699999995</v>
      </c>
      <c r="BR730">
        <f t="shared" ref="BR730:BR770" si="204">IF(BP730="","",BP730*AU730*1.18)</f>
        <v>27187.494704999997</v>
      </c>
      <c r="BS730">
        <f t="shared" ref="BS730:BS770" si="205">IF(BP730="","",BR730-BQ730)</f>
        <v>6818.7890050000024</v>
      </c>
      <c r="BT730" s="34">
        <v>1574.5</v>
      </c>
      <c r="BV730">
        <v>1</v>
      </c>
      <c r="BW730">
        <v>432</v>
      </c>
      <c r="CB730">
        <v>100</v>
      </c>
      <c r="CC730">
        <v>100</v>
      </c>
      <c r="CD730" t="s">
        <v>946</v>
      </c>
      <c r="CE730">
        <v>0</v>
      </c>
      <c r="CI730">
        <v>0</v>
      </c>
      <c r="CJ730">
        <v>0</v>
      </c>
      <c r="CM730">
        <v>0</v>
      </c>
      <c r="CO730">
        <v>0</v>
      </c>
      <c r="CP730">
        <v>0</v>
      </c>
      <c r="CQ730">
        <v>0</v>
      </c>
      <c r="CT730">
        <v>0</v>
      </c>
      <c r="CU730">
        <v>0</v>
      </c>
      <c r="CV730">
        <v>0</v>
      </c>
      <c r="CW730">
        <f>VLOOKUP(A730,'[1]NOUVEAUX TARIFS'!$A$1:$E$467,5,FALSE)</f>
        <v>1645.732125</v>
      </c>
    </row>
    <row r="731" spans="1:101">
      <c r="A731" t="s">
        <v>1314</v>
      </c>
      <c r="C731" t="e">
        <f>VLOOKUP(A731,'[1]PRIX D''ACHAT A JOUR'!$A$1:$C$477,3,FALSE)</f>
        <v>#N/A</v>
      </c>
      <c r="D731" t="s">
        <v>1315</v>
      </c>
      <c r="E731">
        <v>1</v>
      </c>
      <c r="F731" t="s">
        <v>975</v>
      </c>
      <c r="G731">
        <v>2</v>
      </c>
      <c r="H731" t="s">
        <v>975</v>
      </c>
      <c r="I731" t="s">
        <v>1057</v>
      </c>
      <c r="J731" t="s">
        <v>1058</v>
      </c>
      <c r="K731">
        <v>1</v>
      </c>
      <c r="L731" t="s">
        <v>1108</v>
      </c>
      <c r="M731" t="s">
        <v>943</v>
      </c>
      <c r="N731" t="s">
        <v>944</v>
      </c>
      <c r="O731" t="s">
        <v>945</v>
      </c>
      <c r="Q731">
        <v>1</v>
      </c>
      <c r="R731">
        <v>0</v>
      </c>
      <c r="S731" s="36" t="e">
        <f>VLOOKUP(N731,'[1]Stock définitif au 31122021'!$A$3:$G$422,5,FALSE)</f>
        <v>#N/A</v>
      </c>
      <c r="T731" s="36" t="e">
        <f>VLOOKUP(N731,'[1]Stock définitif au 31122021'!$A$3:$G$422,6,FALSE)</f>
        <v>#N/A</v>
      </c>
      <c r="U731" s="36" t="e">
        <f>VLOOKUP(N731,'[1]Stock définitif au 31122021'!$A$3:$G$422,3,FALSE)</f>
        <v>#N/A</v>
      </c>
      <c r="V731">
        <v>0</v>
      </c>
      <c r="W731">
        <f>VLOOKUP(A731,'[1]EXPORT ARTICLES 03012022'!$A$1:$R$883,18,FALSE)</f>
        <v>0</v>
      </c>
      <c r="X731" s="45">
        <f>VLOOKUP(A731,'[1]NOMENCLATURE 2801'!$B$1:$P$3420,14,FALSE)</f>
        <v>990.2</v>
      </c>
      <c r="Y731" s="46">
        <v>0</v>
      </c>
      <c r="Z731" s="46"/>
      <c r="AB731" s="42">
        <f>VLOOKUP(A731,'[1]NOMENCLATURE 2801'!$B$1:$P$3420,15,FALSE)</f>
        <v>1232.9724999999999</v>
      </c>
      <c r="AC731" s="42" t="s">
        <v>2917</v>
      </c>
      <c r="AD731">
        <v>0</v>
      </c>
      <c r="AE731" t="s">
        <v>932</v>
      </c>
      <c r="AF731">
        <v>0</v>
      </c>
      <c r="AI731" t="s">
        <v>933</v>
      </c>
      <c r="AJ731" t="s">
        <v>934</v>
      </c>
      <c r="AM731" t="s">
        <v>935</v>
      </c>
      <c r="AN731" t="s">
        <v>936</v>
      </c>
      <c r="AO731">
        <v>1</v>
      </c>
      <c r="AP731">
        <v>0</v>
      </c>
      <c r="AQ731">
        <v>0</v>
      </c>
      <c r="AS731" s="34">
        <v>1631.75</v>
      </c>
      <c r="AT731" s="47">
        <f>VLOOKUP(A731,'[1]NOMENCLATURE 2801'!$B$1:$V$3418,20,FALSE)</f>
        <v>1322.8447000000001</v>
      </c>
      <c r="AU731" s="48">
        <f>VLOOKUP(A731,'[1]NOMENCLATURE 2801'!$B$1:$V$3418,21,FALSE)</f>
        <v>1645.732125</v>
      </c>
      <c r="AV731" s="48">
        <f>VLOOKUP(A731,'STEEVE RESTITUTION'!$A$3:$F$484,6,FALSE)</f>
        <v>1925.47</v>
      </c>
      <c r="AW731" s="48">
        <f t="shared" ref="AW731" si="206">AU731-AV731</f>
        <v>-279.73787500000003</v>
      </c>
      <c r="AX731">
        <v>2</v>
      </c>
      <c r="AY731">
        <v>0</v>
      </c>
      <c r="AZ731">
        <v>1</v>
      </c>
      <c r="BB731">
        <v>1</v>
      </c>
      <c r="BC731">
        <v>1</v>
      </c>
      <c r="BD731">
        <v>1</v>
      </c>
      <c r="BE731">
        <v>1</v>
      </c>
      <c r="BF731">
        <v>1</v>
      </c>
      <c r="BK731" s="43">
        <f t="shared" si="197"/>
        <v>8.5687911751187347E-3</v>
      </c>
      <c r="BL731"/>
      <c r="BM731" s="45">
        <f>AT731/X731</f>
        <v>1.3359368814380934</v>
      </c>
      <c r="BN731" s="48">
        <f>AU731/AB731</f>
        <v>1.334767908448891</v>
      </c>
      <c r="BO731">
        <v>1</v>
      </c>
      <c r="BP731">
        <f>VLOOKUP(A731,'[1]Synthèse ventes 2021'!$A$1:$C$457,3,FALSE)</f>
        <v>2</v>
      </c>
      <c r="BQ731">
        <f t="shared" si="203"/>
        <v>2909.8150999999993</v>
      </c>
      <c r="BR731">
        <f t="shared" si="204"/>
        <v>3883.927815</v>
      </c>
      <c r="BS731">
        <f t="shared" si="205"/>
        <v>974.11271500000066</v>
      </c>
      <c r="BT731" s="34">
        <v>1958.1</v>
      </c>
      <c r="BV731">
        <v>1</v>
      </c>
      <c r="BW731">
        <v>435</v>
      </c>
      <c r="CB731">
        <v>100</v>
      </c>
      <c r="CC731">
        <v>100</v>
      </c>
      <c r="CD731" t="s">
        <v>946</v>
      </c>
      <c r="CE731">
        <v>0</v>
      </c>
      <c r="CI731">
        <v>0</v>
      </c>
      <c r="CJ731">
        <v>0</v>
      </c>
      <c r="CM731">
        <v>0</v>
      </c>
      <c r="CO731">
        <v>0</v>
      </c>
      <c r="CP731">
        <v>0</v>
      </c>
      <c r="CQ731">
        <v>0</v>
      </c>
      <c r="CT731">
        <v>0</v>
      </c>
      <c r="CU731">
        <v>0</v>
      </c>
      <c r="CV731">
        <v>0</v>
      </c>
      <c r="CW731">
        <f>VLOOKUP(A731,'[1]NOUVEAUX TARIFS'!$A$1:$E$467,5,FALSE)</f>
        <v>1925.47</v>
      </c>
    </row>
    <row r="732" spans="1:101" hidden="1">
      <c r="A732" t="s">
        <v>2362</v>
      </c>
      <c r="C732" t="str">
        <f>VLOOKUP(A732,'[1]PRIX D''ACHAT A JOUR'!$A$1:$C$477,3,FALSE)</f>
        <v>AN</v>
      </c>
      <c r="D732" t="s">
        <v>2363</v>
      </c>
      <c r="E732">
        <v>19</v>
      </c>
      <c r="F732" t="s">
        <v>2085</v>
      </c>
      <c r="M732" t="s">
        <v>1660</v>
      </c>
      <c r="N732">
        <v>7705552518</v>
      </c>
      <c r="O732" t="s">
        <v>2363</v>
      </c>
      <c r="P732" t="s">
        <v>2265</v>
      </c>
      <c r="Q732">
        <v>1</v>
      </c>
      <c r="R732">
        <v>100</v>
      </c>
      <c r="S732" s="36" t="e">
        <f>VLOOKUP(N732,'[1]Stock définitif au 31122021'!$A$3:$G$422,5,FALSE)</f>
        <v>#N/A</v>
      </c>
      <c r="T732" s="36" t="e">
        <f>VLOOKUP(N732,'[1]Stock définitif au 31122021'!$A$3:$G$422,6,FALSE)</f>
        <v>#N/A</v>
      </c>
      <c r="U732" s="36" t="e">
        <f>VLOOKUP(N732,'[1]Stock définitif au 31122021'!$A$3:$G$422,3,FALSE)</f>
        <v>#N/A</v>
      </c>
      <c r="V732">
        <v>0</v>
      </c>
      <c r="W732">
        <f>VLOOKUP(A732,'[1]EXPORT ARTICLES 03012022'!$A$1:$R$883,18,FALSE)</f>
        <v>0</v>
      </c>
      <c r="X732" s="45">
        <f>VLOOKUP(A732,'[1]PRIX D''ACHAT A JOUR'!$A$1:$G$477,7,FALSE)</f>
        <v>0.12720000000000001</v>
      </c>
      <c r="Y732" s="46"/>
      <c r="Z732" s="46"/>
      <c r="AB732" s="41">
        <f>+X732</f>
        <v>0.12720000000000001</v>
      </c>
      <c r="AC732" s="42" t="s">
        <v>2917</v>
      </c>
      <c r="AD732">
        <v>0</v>
      </c>
      <c r="AE732" t="s">
        <v>932</v>
      </c>
      <c r="AF732">
        <v>0</v>
      </c>
      <c r="AI732" t="s">
        <v>933</v>
      </c>
      <c r="AJ732" t="s">
        <v>934</v>
      </c>
      <c r="AM732" t="s">
        <v>935</v>
      </c>
      <c r="AN732" t="s">
        <v>936</v>
      </c>
      <c r="AP732">
        <v>0</v>
      </c>
      <c r="AQ732">
        <v>0</v>
      </c>
      <c r="AS732">
        <v>0.2</v>
      </c>
      <c r="AT732" s="47">
        <f t="shared" ref="AT732:AT737" si="207">X732*BM732</f>
        <v>0.19080000000000003</v>
      </c>
      <c r="AU732" s="48">
        <f t="shared" ref="AU732:AU737" si="208">AB732*BN732</f>
        <v>0.19080000000000003</v>
      </c>
      <c r="AV732" s="48"/>
      <c r="AW732" s="48"/>
      <c r="AX732">
        <v>2</v>
      </c>
      <c r="AY732">
        <v>0</v>
      </c>
      <c r="BK732" s="43">
        <f t="shared" si="197"/>
        <v>-4.599999999999993E-2</v>
      </c>
      <c r="BL732" t="e">
        <f>AS732/V732</f>
        <v>#DIV/0!</v>
      </c>
      <c r="BM732" s="45">
        <v>1.5</v>
      </c>
      <c r="BN732" s="48">
        <v>1.5</v>
      </c>
      <c r="BO732"/>
      <c r="BP732"/>
      <c r="BQ732" t="str">
        <f t="shared" si="203"/>
        <v/>
      </c>
      <c r="BR732" t="str">
        <f t="shared" si="204"/>
        <v/>
      </c>
      <c r="BS732" t="str">
        <f t="shared" si="205"/>
        <v/>
      </c>
      <c r="BT732">
        <v>0</v>
      </c>
      <c r="CB732">
        <v>100</v>
      </c>
      <c r="CC732">
        <v>100</v>
      </c>
      <c r="CD732" t="s">
        <v>951</v>
      </c>
      <c r="CE732">
        <v>0</v>
      </c>
      <c r="CI732">
        <v>0</v>
      </c>
      <c r="CJ732">
        <v>0</v>
      </c>
      <c r="CM732">
        <v>0</v>
      </c>
      <c r="CO732">
        <v>0</v>
      </c>
      <c r="CP732">
        <v>0</v>
      </c>
      <c r="CQ732">
        <v>0</v>
      </c>
      <c r="CT732">
        <v>0</v>
      </c>
      <c r="CU732">
        <v>0</v>
      </c>
      <c r="CV732">
        <v>0</v>
      </c>
      <c r="CW732" t="e">
        <f>VLOOKUP(A732,'[1]NOUVEAUX TARIFS'!$A$1:$E$467,5,FALSE)</f>
        <v>#N/A</v>
      </c>
    </row>
    <row r="733" spans="1:101" hidden="1">
      <c r="A733" t="s">
        <v>2449</v>
      </c>
      <c r="C733" t="str">
        <f>VLOOKUP(A733,'[1]PRIX D''ACHAT A JOUR'!$A$1:$C$477,3,FALSE)</f>
        <v>AN</v>
      </c>
      <c r="D733" t="s">
        <v>2450</v>
      </c>
      <c r="E733">
        <v>19</v>
      </c>
      <c r="F733" t="s">
        <v>2085</v>
      </c>
      <c r="G733">
        <v>8</v>
      </c>
      <c r="H733" t="s">
        <v>938</v>
      </c>
      <c r="M733" t="s">
        <v>1660</v>
      </c>
      <c r="N733">
        <v>7334082215</v>
      </c>
      <c r="O733" t="s">
        <v>2450</v>
      </c>
      <c r="P733" t="s">
        <v>2265</v>
      </c>
      <c r="Q733">
        <v>100</v>
      </c>
      <c r="R733">
        <v>5</v>
      </c>
      <c r="S733" s="36" t="e">
        <f>VLOOKUP(N733,'[1]Stock définitif au 31122021'!$A$3:$G$422,5,FALSE)</f>
        <v>#N/A</v>
      </c>
      <c r="T733" s="36" t="e">
        <f>VLOOKUP(N733,'[1]Stock définitif au 31122021'!$A$3:$G$422,6,FALSE)</f>
        <v>#N/A</v>
      </c>
      <c r="U733" s="36" t="e">
        <f>VLOOKUP(N733,'[1]Stock définitif au 31122021'!$A$3:$G$422,3,FALSE)</f>
        <v>#N/A</v>
      </c>
      <c r="V733">
        <v>10</v>
      </c>
      <c r="W733">
        <f>VLOOKUP(A733,'[1]EXPORT ARTICLES 03012022'!$A$1:$R$883,18,FALSE)</f>
        <v>10</v>
      </c>
      <c r="X733" s="45">
        <f>VLOOKUP(A733,'[1]PRIX D''ACHAT A JOUR'!$A$1:$G$477,7,FALSE)</f>
        <v>5.0999999999999997E-2</v>
      </c>
      <c r="Y733" s="46"/>
      <c r="Z733" s="46"/>
      <c r="AB733" s="41">
        <f>+X733</f>
        <v>5.0999999999999997E-2</v>
      </c>
      <c r="AC733" s="42" t="s">
        <v>2917</v>
      </c>
      <c r="AD733">
        <v>10</v>
      </c>
      <c r="AE733" t="s">
        <v>932</v>
      </c>
      <c r="AF733">
        <v>0</v>
      </c>
      <c r="AH733">
        <v>10</v>
      </c>
      <c r="AI733" t="s">
        <v>933</v>
      </c>
      <c r="AJ733" t="s">
        <v>934</v>
      </c>
      <c r="AM733" t="s">
        <v>935</v>
      </c>
      <c r="AN733" t="s">
        <v>936</v>
      </c>
      <c r="AP733">
        <v>0</v>
      </c>
      <c r="AQ733">
        <v>0</v>
      </c>
      <c r="AS733">
        <v>0.2</v>
      </c>
      <c r="AT733" s="47">
        <f t="shared" si="207"/>
        <v>0.10199999999999999</v>
      </c>
      <c r="AU733" s="48">
        <f t="shared" si="208"/>
        <v>0.10199999999999999</v>
      </c>
      <c r="AV733" s="48"/>
      <c r="AW733" s="48"/>
      <c r="AX733">
        <v>3</v>
      </c>
      <c r="AY733">
        <v>0</v>
      </c>
      <c r="BK733" s="43">
        <f t="shared" si="197"/>
        <v>-0.49000000000000005</v>
      </c>
      <c r="BL733" s="9">
        <f>AS733/V733</f>
        <v>0.02</v>
      </c>
      <c r="BM733" s="45">
        <v>2</v>
      </c>
      <c r="BN733" s="48">
        <v>2</v>
      </c>
      <c r="BO733"/>
      <c r="BP733"/>
      <c r="BQ733" t="str">
        <f t="shared" si="203"/>
        <v/>
      </c>
      <c r="BR733" t="str">
        <f t="shared" si="204"/>
        <v/>
      </c>
      <c r="BS733" t="str">
        <f t="shared" si="205"/>
        <v/>
      </c>
      <c r="BT733">
        <v>0.24</v>
      </c>
      <c r="CB733">
        <v>100</v>
      </c>
      <c r="CC733">
        <v>100</v>
      </c>
      <c r="CD733" t="s">
        <v>951</v>
      </c>
      <c r="CE733">
        <v>0</v>
      </c>
      <c r="CI733">
        <v>0</v>
      </c>
      <c r="CJ733">
        <v>0</v>
      </c>
      <c r="CM733">
        <v>0</v>
      </c>
      <c r="CO733">
        <v>0</v>
      </c>
      <c r="CP733">
        <v>0</v>
      </c>
      <c r="CQ733">
        <v>0</v>
      </c>
      <c r="CT733">
        <v>0</v>
      </c>
      <c r="CU733">
        <v>0</v>
      </c>
      <c r="CV733">
        <v>0</v>
      </c>
      <c r="CW733" t="e">
        <f>VLOOKUP(A733,'[1]NOUVEAUX TARIFS'!$A$1:$E$467,5,FALSE)</f>
        <v>#N/A</v>
      </c>
    </row>
    <row r="734" spans="1:101" hidden="1">
      <c r="A734" t="s">
        <v>2459</v>
      </c>
      <c r="C734" t="str">
        <f>VLOOKUP(A734,'[1]PRIX D''ACHAT A JOUR'!$A$1:$C$477,3,FALSE)</f>
        <v>AN</v>
      </c>
      <c r="D734" t="s">
        <v>2460</v>
      </c>
      <c r="E734">
        <v>19</v>
      </c>
      <c r="F734" t="s">
        <v>2085</v>
      </c>
      <c r="G734">
        <v>8</v>
      </c>
      <c r="H734" t="s">
        <v>938</v>
      </c>
      <c r="M734" t="s">
        <v>1660</v>
      </c>
      <c r="N734">
        <v>7208241015</v>
      </c>
      <c r="O734" t="s">
        <v>2460</v>
      </c>
      <c r="P734" t="s">
        <v>2265</v>
      </c>
      <c r="Q734">
        <v>100</v>
      </c>
      <c r="R734">
        <v>1</v>
      </c>
      <c r="S734" s="36" t="e">
        <f>VLOOKUP(N734,'[1]Stock définitif au 31122021'!$A$3:$G$422,5,FALSE)</f>
        <v>#N/A</v>
      </c>
      <c r="T734" s="36" t="e">
        <f>VLOOKUP(N734,'[1]Stock définitif au 31122021'!$A$3:$G$422,6,FALSE)</f>
        <v>#N/A</v>
      </c>
      <c r="U734" s="36" t="e">
        <f>VLOOKUP(N734,'[1]Stock définitif au 31122021'!$A$3:$G$422,3,FALSE)</f>
        <v>#N/A</v>
      </c>
      <c r="V734">
        <v>10</v>
      </c>
      <c r="W734">
        <f>VLOOKUP(A734,'[1]EXPORT ARTICLES 03012022'!$A$1:$R$883,18,FALSE)</f>
        <v>10</v>
      </c>
      <c r="X734" s="45">
        <f>VLOOKUP(A734,'[1]PRIX D''ACHAT A JOUR'!$A$1:$G$477,7,FALSE)</f>
        <v>5.7500000000000002E-2</v>
      </c>
      <c r="Y734" s="46"/>
      <c r="Z734" s="46"/>
      <c r="AB734" s="41">
        <f>+X734</f>
        <v>5.7500000000000002E-2</v>
      </c>
      <c r="AC734" s="42" t="s">
        <v>2917</v>
      </c>
      <c r="AD734">
        <v>10</v>
      </c>
      <c r="AE734" t="s">
        <v>932</v>
      </c>
      <c r="AF734">
        <v>0</v>
      </c>
      <c r="AI734" t="s">
        <v>933</v>
      </c>
      <c r="AJ734" t="s">
        <v>934</v>
      </c>
      <c r="AM734" t="s">
        <v>935</v>
      </c>
      <c r="AN734" t="s">
        <v>936</v>
      </c>
      <c r="AP734">
        <v>0</v>
      </c>
      <c r="AQ734">
        <v>0</v>
      </c>
      <c r="AS734">
        <v>0.2</v>
      </c>
      <c r="AT734" s="47">
        <f t="shared" si="207"/>
        <v>0.115</v>
      </c>
      <c r="AU734" s="48">
        <f t="shared" si="208"/>
        <v>0.115</v>
      </c>
      <c r="AV734" s="48"/>
      <c r="AW734" s="48"/>
      <c r="AX734">
        <v>3</v>
      </c>
      <c r="AY734">
        <v>0</v>
      </c>
      <c r="BK734" s="43">
        <f t="shared" si="197"/>
        <v>-0.42499999999999999</v>
      </c>
      <c r="BL734" s="9">
        <f>AS734/V734</f>
        <v>0.02</v>
      </c>
      <c r="BM734" s="45">
        <v>2</v>
      </c>
      <c r="BN734" s="48">
        <v>2</v>
      </c>
      <c r="BO734"/>
      <c r="BP734"/>
      <c r="BQ734" t="str">
        <f t="shared" si="203"/>
        <v/>
      </c>
      <c r="BR734" t="str">
        <f t="shared" si="204"/>
        <v/>
      </c>
      <c r="BS734" t="str">
        <f t="shared" si="205"/>
        <v/>
      </c>
      <c r="BT734">
        <v>0.24</v>
      </c>
      <c r="CB734">
        <v>100</v>
      </c>
      <c r="CC734">
        <v>100</v>
      </c>
      <c r="CD734" t="s">
        <v>951</v>
      </c>
      <c r="CE734">
        <v>0</v>
      </c>
      <c r="CI734">
        <v>0</v>
      </c>
      <c r="CJ734">
        <v>0</v>
      </c>
      <c r="CM734">
        <v>0</v>
      </c>
      <c r="CO734">
        <v>0</v>
      </c>
      <c r="CP734">
        <v>0</v>
      </c>
      <c r="CQ734">
        <v>0</v>
      </c>
      <c r="CT734">
        <v>0</v>
      </c>
      <c r="CU734">
        <v>0</v>
      </c>
      <c r="CV734">
        <v>0</v>
      </c>
      <c r="CW734" t="e">
        <f>VLOOKUP(A734,'[1]NOUVEAUX TARIFS'!$A$1:$E$467,5,FALSE)</f>
        <v>#N/A</v>
      </c>
    </row>
    <row r="735" spans="1:101" hidden="1">
      <c r="A735" t="s">
        <v>1576</v>
      </c>
      <c r="C735" t="e">
        <f>VLOOKUP(A735,'[1]PRIX D''ACHAT A JOUR'!$A$1:$C$477,3,FALSE)</f>
        <v>#N/A</v>
      </c>
      <c r="D735" t="s">
        <v>1577</v>
      </c>
      <c r="E735">
        <v>9</v>
      </c>
      <c r="F735" t="s">
        <v>1222</v>
      </c>
      <c r="G735">
        <v>5</v>
      </c>
      <c r="H735" t="s">
        <v>1222</v>
      </c>
      <c r="K735">
        <v>3</v>
      </c>
      <c r="L735" t="s">
        <v>1223</v>
      </c>
      <c r="M735" t="s">
        <v>967</v>
      </c>
      <c r="N735" t="s">
        <v>1576</v>
      </c>
      <c r="O735" t="s">
        <v>1577</v>
      </c>
      <c r="Q735">
        <v>1</v>
      </c>
      <c r="R735">
        <v>0</v>
      </c>
      <c r="S735" s="36" t="e">
        <f>VLOOKUP(N735,'[1]Stock définitif au 31122021'!$A$3:$G$422,5,FALSE)</f>
        <v>#N/A</v>
      </c>
      <c r="T735" s="36" t="e">
        <f>VLOOKUP(N735,'[1]Stock définitif au 31122021'!$A$3:$G$422,6,FALSE)</f>
        <v>#N/A</v>
      </c>
      <c r="U735" s="36" t="e">
        <f>VLOOKUP(N735,'[1]Stock définitif au 31122021'!$A$3:$G$422,3,FALSE)</f>
        <v>#N/A</v>
      </c>
      <c r="V735">
        <v>0</v>
      </c>
      <c r="W735">
        <f>VLOOKUP(A735,'[1]EXPORT ARTICLES 03012022'!$A$1:$R$883,18,FALSE)</f>
        <v>0</v>
      </c>
      <c r="X735" s="45" t="e">
        <f>VLOOKUP(A735,'[1]PRIX D''ACHAT A JOUR'!$A$1:$G$477,7,FALSE)</f>
        <v>#N/A</v>
      </c>
      <c r="Y735" s="46">
        <v>0</v>
      </c>
      <c r="Z735" s="46"/>
      <c r="AB735" s="42" t="e">
        <f>VLOOKUP(A735,'[1]PRIX D''ACHAT A JOUR'!$A$1:$J$477,10,FALSE)</f>
        <v>#N/A</v>
      </c>
      <c r="AC735" s="48"/>
      <c r="AD735">
        <v>0</v>
      </c>
      <c r="AE735" t="s">
        <v>932</v>
      </c>
      <c r="AF735">
        <v>0</v>
      </c>
      <c r="AI735" t="s">
        <v>933</v>
      </c>
      <c r="AJ735" t="s">
        <v>934</v>
      </c>
      <c r="AM735" t="s">
        <v>935</v>
      </c>
      <c r="AN735" t="s">
        <v>936</v>
      </c>
      <c r="AP735">
        <v>0</v>
      </c>
      <c r="AQ735">
        <v>0</v>
      </c>
      <c r="AS735">
        <v>0</v>
      </c>
      <c r="AT735" s="47" t="e">
        <f t="shared" si="207"/>
        <v>#N/A</v>
      </c>
      <c r="AU735" s="48" t="e">
        <f t="shared" si="208"/>
        <v>#N/A</v>
      </c>
      <c r="AV735" s="48"/>
      <c r="AW735" s="48"/>
      <c r="AX735">
        <v>2</v>
      </c>
      <c r="AY735">
        <v>0</v>
      </c>
      <c r="BK735" s="43" t="e">
        <f t="shared" si="197"/>
        <v>#N/A</v>
      </c>
      <c r="BL735" s="9">
        <v>0</v>
      </c>
      <c r="BM735" s="45"/>
      <c r="BN735" s="48"/>
      <c r="BO735">
        <v>1</v>
      </c>
      <c r="BP735"/>
      <c r="BQ735" t="str">
        <f t="shared" si="203"/>
        <v/>
      </c>
      <c r="BR735" t="str">
        <f t="shared" si="204"/>
        <v/>
      </c>
      <c r="BS735" t="str">
        <f t="shared" si="205"/>
        <v/>
      </c>
      <c r="BT735">
        <v>0</v>
      </c>
      <c r="CB735">
        <v>100</v>
      </c>
      <c r="CC735">
        <v>100</v>
      </c>
      <c r="CD735" t="s">
        <v>960</v>
      </c>
      <c r="CE735">
        <v>0</v>
      </c>
      <c r="CI735">
        <v>0</v>
      </c>
      <c r="CJ735">
        <v>0</v>
      </c>
      <c r="CM735">
        <v>0</v>
      </c>
      <c r="CO735">
        <v>0</v>
      </c>
      <c r="CP735">
        <v>0</v>
      </c>
      <c r="CQ735">
        <v>0</v>
      </c>
      <c r="CT735">
        <v>0</v>
      </c>
      <c r="CU735">
        <v>0</v>
      </c>
      <c r="CV735">
        <v>0</v>
      </c>
      <c r="CW735" t="e">
        <f>VLOOKUP(A735,'[1]NOUVEAUX TARIFS'!$A$1:$E$467,5,FALSE)</f>
        <v>#N/A</v>
      </c>
    </row>
    <row r="736" spans="1:101" hidden="1">
      <c r="A736" t="s">
        <v>1226</v>
      </c>
      <c r="C736" t="e">
        <f>VLOOKUP(A736,'[1]PRIX D''ACHAT A JOUR'!$A$1:$C$477,3,FALSE)</f>
        <v>#N/A</v>
      </c>
      <c r="D736" t="s">
        <v>1227</v>
      </c>
      <c r="M736" t="s">
        <v>989</v>
      </c>
      <c r="N736" t="s">
        <v>1226</v>
      </c>
      <c r="O736" t="s">
        <v>1227</v>
      </c>
      <c r="Q736">
        <v>1</v>
      </c>
      <c r="R736">
        <v>0</v>
      </c>
      <c r="S736" s="36">
        <f>VLOOKUP(N736,'[1]Stock définitif au 31122021'!$A$3:$G$422,5,FALSE)</f>
        <v>13</v>
      </c>
      <c r="T736" s="36">
        <f>VLOOKUP(N736,'[1]Stock définitif au 31122021'!$A$3:$G$422,6,FALSE)</f>
        <v>32</v>
      </c>
      <c r="U736" s="36" t="str">
        <f>VLOOKUP(N736,'[1]Stock définitif au 31122021'!$A$3:$G$422,3,FALSE)</f>
        <v>Z</v>
      </c>
      <c r="V736">
        <v>0</v>
      </c>
      <c r="W736">
        <f>VLOOKUP(A736,'[1]EXPORT ARTICLES 03012022'!$A$1:$R$883,18,FALSE)</f>
        <v>0</v>
      </c>
      <c r="X736" s="45" t="e">
        <f>VLOOKUP(A736,'[1]PRIX D''ACHAT A JOUR'!$A$1:$G$477,7,FALSE)</f>
        <v>#N/A</v>
      </c>
      <c r="Y736" s="46">
        <v>0</v>
      </c>
      <c r="Z736" s="46"/>
      <c r="AB736" s="42" t="e">
        <f>VLOOKUP(A736,'[1]PRIX D''ACHAT A JOUR'!$A$1:$J$477,10,FALSE)</f>
        <v>#N/A</v>
      </c>
      <c r="AC736" s="48"/>
      <c r="AD736">
        <v>0</v>
      </c>
      <c r="AE736" t="s">
        <v>932</v>
      </c>
      <c r="AF736">
        <v>0</v>
      </c>
      <c r="AI736" t="s">
        <v>933</v>
      </c>
      <c r="AJ736" t="s">
        <v>934</v>
      </c>
      <c r="AM736" t="s">
        <v>935</v>
      </c>
      <c r="AN736" t="s">
        <v>936</v>
      </c>
      <c r="AO736">
        <v>1</v>
      </c>
      <c r="AP736">
        <v>3</v>
      </c>
      <c r="AQ736">
        <v>0</v>
      </c>
      <c r="AS736">
        <v>0</v>
      </c>
      <c r="AT736" s="47" t="e">
        <f t="shared" si="207"/>
        <v>#N/A</v>
      </c>
      <c r="AU736" s="48" t="e">
        <f t="shared" si="208"/>
        <v>#N/A</v>
      </c>
      <c r="AV736" s="48"/>
      <c r="AW736" s="48"/>
      <c r="AX736">
        <v>2</v>
      </c>
      <c r="AY736">
        <v>0</v>
      </c>
      <c r="BK736" s="43" t="e">
        <f t="shared" si="197"/>
        <v>#N/A</v>
      </c>
      <c r="BL736" s="9">
        <v>0</v>
      </c>
      <c r="BM736" s="45"/>
      <c r="BN736" s="48"/>
      <c r="BO736">
        <v>1</v>
      </c>
      <c r="BP736"/>
      <c r="BQ736" t="str">
        <f t="shared" si="203"/>
        <v/>
      </c>
      <c r="BR736" t="str">
        <f t="shared" si="204"/>
        <v/>
      </c>
      <c r="BS736" t="str">
        <f t="shared" si="205"/>
        <v/>
      </c>
      <c r="BT736">
        <v>0</v>
      </c>
      <c r="CB736">
        <v>100</v>
      </c>
      <c r="CC736">
        <v>100</v>
      </c>
      <c r="CD736" t="s">
        <v>960</v>
      </c>
      <c r="CE736">
        <v>0</v>
      </c>
      <c r="CI736">
        <v>0</v>
      </c>
      <c r="CJ736">
        <v>0</v>
      </c>
      <c r="CM736">
        <v>0</v>
      </c>
      <c r="CO736">
        <v>0</v>
      </c>
      <c r="CP736">
        <v>0</v>
      </c>
      <c r="CQ736">
        <v>0</v>
      </c>
      <c r="CT736">
        <v>0</v>
      </c>
      <c r="CU736">
        <v>0</v>
      </c>
      <c r="CV736">
        <v>0</v>
      </c>
      <c r="CW736" t="e">
        <f>VLOOKUP(A736,'[1]NOUVEAUX TARIFS'!$A$1:$E$467,5,FALSE)</f>
        <v>#N/A</v>
      </c>
    </row>
    <row r="737" spans="1:101" hidden="1">
      <c r="A737" t="s">
        <v>2133</v>
      </c>
      <c r="C737" t="str">
        <f>VLOOKUP(A737,'[1]PRIX D''ACHAT A JOUR'!$A$1:$C$477,3,FALSE)</f>
        <v>AN</v>
      </c>
      <c r="D737" t="s">
        <v>2134</v>
      </c>
      <c r="M737" t="s">
        <v>2135</v>
      </c>
      <c r="N737" s="35">
        <v>4010000000000</v>
      </c>
      <c r="O737" t="s">
        <v>2136</v>
      </c>
      <c r="Q737">
        <v>1</v>
      </c>
      <c r="R737">
        <v>1</v>
      </c>
      <c r="S737" s="36" t="e">
        <f>VLOOKUP(N737,'[1]Stock définitif au 31122021'!$A$3:$G$422,5,FALSE)</f>
        <v>#N/A</v>
      </c>
      <c r="T737" s="36" t="e">
        <f>VLOOKUP(N737,'[1]Stock définitif au 31122021'!$A$3:$G$422,6,FALSE)</f>
        <v>#N/A</v>
      </c>
      <c r="U737" s="36" t="e">
        <f>VLOOKUP(N737,'[1]Stock définitif au 31122021'!$A$3:$G$422,3,FALSE)</f>
        <v>#N/A</v>
      </c>
      <c r="V737">
        <v>0.52</v>
      </c>
      <c r="W737">
        <f>VLOOKUP(A737,'[1]EXPORT ARTICLES 03012022'!$A$1:$R$883,18,FALSE)</f>
        <v>0.52</v>
      </c>
      <c r="X737" s="45">
        <f>VLOOKUP(A737,'[1]PRIX D''ACHAT A JOUR'!$A$1:$G$477,7,FALSE)</f>
        <v>0.51800000000000002</v>
      </c>
      <c r="Y737" s="46"/>
      <c r="Z737" s="46"/>
      <c r="AB737" s="41">
        <f>+X737</f>
        <v>0.51800000000000002</v>
      </c>
      <c r="AC737" s="42" t="s">
        <v>2917</v>
      </c>
      <c r="AD737">
        <v>0.52</v>
      </c>
      <c r="AE737" t="s">
        <v>932</v>
      </c>
      <c r="AF737">
        <v>0</v>
      </c>
      <c r="AI737" t="s">
        <v>933</v>
      </c>
      <c r="AJ737" t="s">
        <v>934</v>
      </c>
      <c r="AM737" t="s">
        <v>935</v>
      </c>
      <c r="AN737" t="s">
        <v>936</v>
      </c>
      <c r="AP737">
        <v>0</v>
      </c>
      <c r="AQ737">
        <v>0</v>
      </c>
      <c r="AS737">
        <v>0.8</v>
      </c>
      <c r="AT737" s="47">
        <f t="shared" si="207"/>
        <v>0.77700000000000002</v>
      </c>
      <c r="AU737" s="48">
        <f t="shared" si="208"/>
        <v>0.77700000000000002</v>
      </c>
      <c r="AV737" s="48"/>
      <c r="AW737" s="48"/>
      <c r="AX737">
        <v>2</v>
      </c>
      <c r="AY737">
        <v>0</v>
      </c>
      <c r="BK737" s="43">
        <f t="shared" si="197"/>
        <v>-2.8750000000000026E-2</v>
      </c>
      <c r="BL737" s="9">
        <f>AS737/V737</f>
        <v>1.5384615384615385</v>
      </c>
      <c r="BM737" s="45">
        <v>1.5</v>
      </c>
      <c r="BN737" s="48">
        <v>1.5</v>
      </c>
      <c r="BO737"/>
      <c r="BP737"/>
      <c r="BQ737" t="str">
        <f t="shared" si="203"/>
        <v/>
      </c>
      <c r="BR737" t="str">
        <f t="shared" si="204"/>
        <v/>
      </c>
      <c r="BS737" t="str">
        <f t="shared" si="205"/>
        <v/>
      </c>
      <c r="BT737">
        <v>0.96</v>
      </c>
      <c r="CB737">
        <v>100</v>
      </c>
      <c r="CC737">
        <v>100</v>
      </c>
      <c r="CD737" t="s">
        <v>951</v>
      </c>
      <c r="CE737">
        <v>0</v>
      </c>
      <c r="CI737">
        <v>0</v>
      </c>
      <c r="CJ737">
        <v>0</v>
      </c>
      <c r="CM737">
        <v>0</v>
      </c>
      <c r="CO737">
        <v>0</v>
      </c>
      <c r="CP737">
        <v>0</v>
      </c>
      <c r="CQ737">
        <v>0</v>
      </c>
      <c r="CT737">
        <v>0</v>
      </c>
      <c r="CU737">
        <v>0</v>
      </c>
      <c r="CV737">
        <v>0</v>
      </c>
      <c r="CW737" t="e">
        <f>VLOOKUP(A737,'[1]NOUVEAUX TARIFS'!$A$1:$E$467,5,FALSE)</f>
        <v>#N/A</v>
      </c>
    </row>
    <row r="738" spans="1:101">
      <c r="A738" t="s">
        <v>1109</v>
      </c>
      <c r="C738" t="e">
        <f>VLOOKUP(A738,'[1]PRIX D''ACHAT A JOUR'!$A$1:$C$477,3,FALSE)</f>
        <v>#N/A</v>
      </c>
      <c r="D738" t="s">
        <v>1110</v>
      </c>
      <c r="E738">
        <v>1</v>
      </c>
      <c r="F738" t="s">
        <v>975</v>
      </c>
      <c r="G738">
        <v>2</v>
      </c>
      <c r="H738" t="s">
        <v>975</v>
      </c>
      <c r="I738" t="s">
        <v>1057</v>
      </c>
      <c r="J738" t="s">
        <v>1058</v>
      </c>
      <c r="K738">
        <v>1</v>
      </c>
      <c r="L738" t="s">
        <v>1108</v>
      </c>
      <c r="M738" t="s">
        <v>943</v>
      </c>
      <c r="N738" t="s">
        <v>944</v>
      </c>
      <c r="O738" t="s">
        <v>945</v>
      </c>
      <c r="Q738">
        <v>1</v>
      </c>
      <c r="R738">
        <v>0</v>
      </c>
      <c r="S738" s="36" t="e">
        <f>VLOOKUP(N738,'[1]Stock définitif au 31122021'!$A$3:$G$422,5,FALSE)</f>
        <v>#N/A</v>
      </c>
      <c r="T738" s="36" t="e">
        <f>VLOOKUP(N738,'[1]Stock définitif au 31122021'!$A$3:$G$422,6,FALSE)</f>
        <v>#N/A</v>
      </c>
      <c r="U738" s="36" t="e">
        <f>VLOOKUP(N738,'[1]Stock définitif au 31122021'!$A$3:$G$422,3,FALSE)</f>
        <v>#N/A</v>
      </c>
      <c r="V738">
        <v>0</v>
      </c>
      <c r="W738">
        <f>VLOOKUP(A738,'[1]EXPORT ARTICLES 03012022'!$A$1:$R$883,18,FALSE)</f>
        <v>0</v>
      </c>
      <c r="X738" s="45">
        <f>VLOOKUP(A738,'[1]NOMENCLATURE 2801'!$B$1:$P$3420,14,FALSE)</f>
        <v>996.09</v>
      </c>
      <c r="Y738" s="46">
        <v>0</v>
      </c>
      <c r="Z738" s="46"/>
      <c r="AB738" s="42">
        <f>VLOOKUP(A738,'[1]NOMENCLATURE 2801'!$B$1:$P$3420,15,FALSE)</f>
        <v>1240.3349999999998</v>
      </c>
      <c r="AC738" s="42" t="s">
        <v>2917</v>
      </c>
      <c r="AD738">
        <v>0</v>
      </c>
      <c r="AE738" t="s">
        <v>932</v>
      </c>
      <c r="AF738">
        <v>0</v>
      </c>
      <c r="AI738" t="s">
        <v>933</v>
      </c>
      <c r="AJ738" t="s">
        <v>934</v>
      </c>
      <c r="AM738" t="s">
        <v>935</v>
      </c>
      <c r="AN738" t="s">
        <v>936</v>
      </c>
      <c r="AP738">
        <v>0</v>
      </c>
      <c r="AQ738">
        <v>0</v>
      </c>
      <c r="AS738" s="34">
        <v>1471.25</v>
      </c>
      <c r="AT738" s="47">
        <f>VLOOKUP(A738,'[1]NOMENCLATURE 2801'!$B$1:$V$3418,20,FALSE)</f>
        <v>1330.6784000000002</v>
      </c>
      <c r="AU738" s="48">
        <f>VLOOKUP(A738,'[1]NOMENCLATURE 2801'!$B$1:$V$3418,21,FALSE)</f>
        <v>1655.5242499999999</v>
      </c>
      <c r="AV738" s="48"/>
      <c r="AW738" s="48"/>
      <c r="AX738">
        <v>2</v>
      </c>
      <c r="AY738">
        <v>0</v>
      </c>
      <c r="AZ738">
        <v>1</v>
      </c>
      <c r="BB738">
        <v>1</v>
      </c>
      <c r="BC738">
        <v>1</v>
      </c>
      <c r="BD738">
        <v>1</v>
      </c>
      <c r="BE738">
        <v>1</v>
      </c>
      <c r="BF738">
        <v>1</v>
      </c>
      <c r="BK738" s="43">
        <f t="shared" si="197"/>
        <v>0.12525012744265077</v>
      </c>
      <c r="BL738"/>
      <c r="BM738" s="45">
        <f>AT738/X738</f>
        <v>1.3359017759439411</v>
      </c>
      <c r="BN738" s="48">
        <f>AU738/AB738</f>
        <v>1.3347396066385293</v>
      </c>
      <c r="BO738">
        <v>1</v>
      </c>
      <c r="BP738">
        <f>VLOOKUP(A738,'[1]Synthèse ventes 2021'!$A$1:$C$457,3,FALSE)</f>
        <v>6</v>
      </c>
      <c r="BQ738">
        <f t="shared" si="203"/>
        <v>8781.5717999999979</v>
      </c>
      <c r="BR738">
        <f t="shared" si="204"/>
        <v>11721.111689999998</v>
      </c>
      <c r="BS738">
        <f t="shared" si="205"/>
        <v>2939.53989</v>
      </c>
      <c r="BT738" s="34">
        <v>1765.5</v>
      </c>
      <c r="BV738">
        <v>1</v>
      </c>
      <c r="BW738">
        <v>433</v>
      </c>
      <c r="CB738">
        <v>100</v>
      </c>
      <c r="CC738">
        <v>100</v>
      </c>
      <c r="CD738" t="s">
        <v>946</v>
      </c>
      <c r="CE738">
        <v>0</v>
      </c>
      <c r="CI738">
        <v>0</v>
      </c>
      <c r="CJ738">
        <v>0</v>
      </c>
      <c r="CM738">
        <v>0</v>
      </c>
      <c r="CO738">
        <v>0</v>
      </c>
      <c r="CP738">
        <v>0</v>
      </c>
      <c r="CQ738">
        <v>0</v>
      </c>
      <c r="CT738">
        <v>0</v>
      </c>
      <c r="CU738">
        <v>0</v>
      </c>
      <c r="CV738">
        <v>0</v>
      </c>
      <c r="CW738">
        <f>VLOOKUP(A738,'[1]NOUVEAUX TARIFS'!$A$1:$E$467,5,FALSE)</f>
        <v>1655.5242499999999</v>
      </c>
    </row>
    <row r="739" spans="1:101" hidden="1">
      <c r="A739" t="s">
        <v>1676</v>
      </c>
      <c r="C739" t="e">
        <f>VLOOKUP(A739,'[1]PRIX D''ACHAT A JOUR'!$A$1:$C$477,3,FALSE)</f>
        <v>#N/A</v>
      </c>
      <c r="D739" t="s">
        <v>1677</v>
      </c>
      <c r="E739">
        <v>9</v>
      </c>
      <c r="F739" t="s">
        <v>1222</v>
      </c>
      <c r="G739">
        <v>5</v>
      </c>
      <c r="H739" t="s">
        <v>1222</v>
      </c>
      <c r="K739">
        <v>3</v>
      </c>
      <c r="L739" t="s">
        <v>1223</v>
      </c>
      <c r="M739" t="s">
        <v>967</v>
      </c>
      <c r="N739" t="s">
        <v>1678</v>
      </c>
      <c r="O739" t="s">
        <v>1677</v>
      </c>
      <c r="Q739">
        <v>1</v>
      </c>
      <c r="R739">
        <v>1</v>
      </c>
      <c r="S739" s="36" t="e">
        <f>VLOOKUP(N739,'[1]Stock définitif au 31122021'!$A$3:$G$422,5,FALSE)</f>
        <v>#N/A</v>
      </c>
      <c r="T739" s="36" t="e">
        <f>VLOOKUP(N739,'[1]Stock définitif au 31122021'!$A$3:$G$422,6,FALSE)</f>
        <v>#N/A</v>
      </c>
      <c r="U739" s="36" t="e">
        <f>VLOOKUP(N739,'[1]Stock définitif au 31122021'!$A$3:$G$422,3,FALSE)</f>
        <v>#N/A</v>
      </c>
      <c r="V739">
        <v>0.68</v>
      </c>
      <c r="W739">
        <f>VLOOKUP(A739,'[1]EXPORT ARTICLES 03012022'!$A$1:$R$883,18,FALSE)</f>
        <v>0.68</v>
      </c>
      <c r="X739" s="45">
        <v>0.68</v>
      </c>
      <c r="Y739" s="46">
        <v>0.68</v>
      </c>
      <c r="Z739" s="46"/>
      <c r="AB739" s="42">
        <v>0.68</v>
      </c>
      <c r="AC739" s="48" t="s">
        <v>2917</v>
      </c>
      <c r="AD739">
        <v>0.68</v>
      </c>
      <c r="AE739" t="s">
        <v>932</v>
      </c>
      <c r="AF739">
        <v>0</v>
      </c>
      <c r="AI739" t="s">
        <v>933</v>
      </c>
      <c r="AJ739" t="s">
        <v>934</v>
      </c>
      <c r="AM739" t="s">
        <v>935</v>
      </c>
      <c r="AN739" t="s">
        <v>936</v>
      </c>
      <c r="AP739">
        <v>0</v>
      </c>
      <c r="AQ739">
        <v>0</v>
      </c>
      <c r="AS739">
        <v>0.88</v>
      </c>
      <c r="AT739" s="47">
        <f>X739*BM739</f>
        <v>0.90440000000000009</v>
      </c>
      <c r="AU739" s="48">
        <f>AB739*BN739</f>
        <v>0.90440000000000009</v>
      </c>
      <c r="AV739" s="48"/>
      <c r="AW739" s="48"/>
      <c r="AX739">
        <v>2</v>
      </c>
      <c r="AY739">
        <v>0</v>
      </c>
      <c r="BK739" s="43">
        <f t="shared" si="197"/>
        <v>2.7727272727272826E-2</v>
      </c>
      <c r="BL739" s="9">
        <v>1.2941176000000001</v>
      </c>
      <c r="BM739" s="45">
        <v>1.33</v>
      </c>
      <c r="BN739" s="48">
        <v>1.33</v>
      </c>
      <c r="BO739">
        <v>1</v>
      </c>
      <c r="BP739"/>
      <c r="BQ739" t="str">
        <f t="shared" si="203"/>
        <v/>
      </c>
      <c r="BR739" t="str">
        <f t="shared" si="204"/>
        <v/>
      </c>
      <c r="BS739" t="str">
        <f t="shared" si="205"/>
        <v/>
      </c>
      <c r="BT739">
        <v>1.06</v>
      </c>
      <c r="CB739">
        <v>100</v>
      </c>
      <c r="CC739">
        <v>100</v>
      </c>
      <c r="CD739" t="s">
        <v>951</v>
      </c>
      <c r="CE739">
        <v>0</v>
      </c>
      <c r="CI739">
        <v>0</v>
      </c>
      <c r="CJ739">
        <v>0</v>
      </c>
      <c r="CM739">
        <v>0</v>
      </c>
      <c r="CO739">
        <v>0</v>
      </c>
      <c r="CP739">
        <v>0</v>
      </c>
      <c r="CQ739">
        <v>0</v>
      </c>
      <c r="CT739">
        <v>0</v>
      </c>
      <c r="CU739">
        <v>0</v>
      </c>
      <c r="CV739">
        <v>0</v>
      </c>
      <c r="CW739" t="e">
        <f>VLOOKUP(A739,'[1]NOUVEAUX TARIFS'!$A$1:$E$467,5,FALSE)</f>
        <v>#N/A</v>
      </c>
    </row>
    <row r="740" spans="1:101" hidden="1">
      <c r="A740" t="s">
        <v>821</v>
      </c>
      <c r="C740" t="str">
        <f>VLOOKUP(A740,'[1]PRIX D''ACHAT A JOUR'!$A$1:$C$477,3,FALSE)</f>
        <v>AN</v>
      </c>
      <c r="D740" t="s">
        <v>822</v>
      </c>
      <c r="E740">
        <v>16</v>
      </c>
      <c r="F740" t="s">
        <v>1031</v>
      </c>
      <c r="M740" t="s">
        <v>1759</v>
      </c>
      <c r="N740" t="s">
        <v>821</v>
      </c>
      <c r="O740" t="s">
        <v>822</v>
      </c>
      <c r="Q740">
        <v>1</v>
      </c>
      <c r="R740">
        <v>0</v>
      </c>
      <c r="S740" s="36">
        <f>VLOOKUP(N740,'[1]Stock définitif au 31122021'!$A$3:$G$422,5,FALSE)</f>
        <v>27</v>
      </c>
      <c r="T740" s="36">
        <f>VLOOKUP(N740,'[1]Stock définitif au 31122021'!$A$3:$G$422,6,FALSE)</f>
        <v>11.93</v>
      </c>
      <c r="U740" s="36" t="str">
        <f>VLOOKUP(N740,'[1]Stock définitif au 31122021'!$A$3:$G$422,3,FALSE)</f>
        <v>AN</v>
      </c>
      <c r="V740">
        <v>11.93</v>
      </c>
      <c r="W740">
        <f>VLOOKUP(A740,'[1]EXPORT ARTICLES 03012022'!$A$1:$R$883,18,FALSE)</f>
        <v>11.93</v>
      </c>
      <c r="X740" s="45">
        <f>VLOOKUP(A740,'[1]PRIX D''ACHAT A JOUR'!$A$1:$G$477,7,FALSE)</f>
        <v>11.93</v>
      </c>
      <c r="Y740" s="46"/>
      <c r="Z740" s="46"/>
      <c r="AB740" s="41">
        <f>+X740</f>
        <v>11.93</v>
      </c>
      <c r="AC740" s="42" t="s">
        <v>2917</v>
      </c>
      <c r="AD740">
        <v>11.93</v>
      </c>
      <c r="AE740" t="s">
        <v>932</v>
      </c>
      <c r="AF740">
        <v>0</v>
      </c>
      <c r="AI740" t="s">
        <v>933</v>
      </c>
      <c r="AJ740" t="s">
        <v>934</v>
      </c>
      <c r="AM740" t="s">
        <v>935</v>
      </c>
      <c r="AN740" t="s">
        <v>936</v>
      </c>
      <c r="AP740">
        <v>0</v>
      </c>
      <c r="AQ740">
        <v>0</v>
      </c>
      <c r="AS740">
        <v>15.51</v>
      </c>
      <c r="AT740" s="47">
        <f>X740*BM740</f>
        <v>15.866900000000001</v>
      </c>
      <c r="AU740" s="48">
        <f>AB740*BN740</f>
        <v>15.866900000000001</v>
      </c>
      <c r="AV740" s="48">
        <f>VLOOKUP(A740,'STEEVE RESTITUTION'!$A$3:$F$484,6,FALSE)</f>
        <v>15.866900000000001</v>
      </c>
      <c r="AW740" s="48"/>
      <c r="AX740">
        <v>2</v>
      </c>
      <c r="AY740">
        <v>0</v>
      </c>
      <c r="BK740" s="43">
        <f t="shared" si="197"/>
        <v>2.3010960670535225E-2</v>
      </c>
      <c r="BL740" s="9">
        <f>AS740/V740</f>
        <v>1.300083822296731</v>
      </c>
      <c r="BM740" s="45">
        <v>1.33</v>
      </c>
      <c r="BN740" s="48">
        <v>1.33</v>
      </c>
      <c r="BO740"/>
      <c r="BP740"/>
      <c r="BQ740" t="str">
        <f t="shared" si="203"/>
        <v/>
      </c>
      <c r="BR740" t="str">
        <f t="shared" si="204"/>
        <v/>
      </c>
      <c r="BS740" t="str">
        <f t="shared" si="205"/>
        <v/>
      </c>
      <c r="BT740">
        <v>18.61</v>
      </c>
      <c r="CB740">
        <v>100</v>
      </c>
      <c r="CC740">
        <v>100</v>
      </c>
      <c r="CD740" t="s">
        <v>951</v>
      </c>
      <c r="CE740">
        <v>0</v>
      </c>
      <c r="CI740">
        <v>0</v>
      </c>
      <c r="CJ740">
        <v>0</v>
      </c>
      <c r="CM740">
        <v>0</v>
      </c>
      <c r="CO740">
        <v>0</v>
      </c>
      <c r="CP740">
        <v>0</v>
      </c>
      <c r="CQ740">
        <v>0</v>
      </c>
      <c r="CT740">
        <v>0</v>
      </c>
      <c r="CU740">
        <v>0</v>
      </c>
      <c r="CV740">
        <v>0</v>
      </c>
      <c r="CW740" t="e">
        <f>VLOOKUP(A740,'[1]NOUVEAUX TARIFS'!$A$1:$E$467,5,FALSE)</f>
        <v>#N/A</v>
      </c>
    </row>
    <row r="741" spans="1:101">
      <c r="A741" t="s">
        <v>225</v>
      </c>
      <c r="C741" t="e">
        <f>VLOOKUP(A741,'[1]PRIX D''ACHAT A JOUR'!$A$1:$C$477,3,FALSE)</f>
        <v>#N/A</v>
      </c>
      <c r="D741" t="s">
        <v>1637</v>
      </c>
      <c r="E741">
        <v>3</v>
      </c>
      <c r="F741" t="s">
        <v>1002</v>
      </c>
      <c r="G741">
        <v>7</v>
      </c>
      <c r="H741" t="s">
        <v>1002</v>
      </c>
      <c r="K741">
        <v>1</v>
      </c>
      <c r="L741" t="s">
        <v>1036</v>
      </c>
      <c r="M741" t="s">
        <v>943</v>
      </c>
      <c r="N741" t="s">
        <v>944</v>
      </c>
      <c r="O741" t="s">
        <v>945</v>
      </c>
      <c r="Q741">
        <v>1</v>
      </c>
      <c r="R741">
        <v>0</v>
      </c>
      <c r="S741" s="36" t="e">
        <f>VLOOKUP(N741,'[1]Stock définitif au 31122021'!$A$3:$G$422,5,FALSE)</f>
        <v>#N/A</v>
      </c>
      <c r="T741" s="36" t="e">
        <f>VLOOKUP(N741,'[1]Stock définitif au 31122021'!$A$3:$G$422,6,FALSE)</f>
        <v>#N/A</v>
      </c>
      <c r="U741" s="36" t="e">
        <f>VLOOKUP(N741,'[1]Stock définitif au 31122021'!$A$3:$G$422,3,FALSE)</f>
        <v>#N/A</v>
      </c>
      <c r="V741">
        <v>0</v>
      </c>
      <c r="W741">
        <f>VLOOKUP(A741,'[1]EXPORT ARTICLES 03012022'!$A$1:$R$883,18,FALSE)</f>
        <v>0</v>
      </c>
      <c r="X741" s="45">
        <f>VLOOKUP(A741,'[1]NOMENCLATURE 2801'!$B$1:$P$3420,14,FALSE)</f>
        <v>1131.02</v>
      </c>
      <c r="Y741" s="46">
        <v>0</v>
      </c>
      <c r="Z741" s="46"/>
      <c r="AB741" s="42">
        <f>VLOOKUP(A741,'[1]NOMENCLATURE 2801'!$B$1:$P$3420,15,FALSE)</f>
        <v>1132.52</v>
      </c>
      <c r="AC741" s="42" t="s">
        <v>2917</v>
      </c>
      <c r="AD741">
        <v>0</v>
      </c>
      <c r="AE741" t="s">
        <v>932</v>
      </c>
      <c r="AF741">
        <v>0</v>
      </c>
      <c r="AI741" t="s">
        <v>933</v>
      </c>
      <c r="AJ741" t="s">
        <v>934</v>
      </c>
      <c r="AM741" t="s">
        <v>935</v>
      </c>
      <c r="AN741" t="s">
        <v>936</v>
      </c>
      <c r="AP741">
        <v>0</v>
      </c>
      <c r="AQ741">
        <v>0</v>
      </c>
      <c r="AS741" s="34">
        <v>1579.81</v>
      </c>
      <c r="AT741" s="47">
        <f>VLOOKUP(A741,'[1]NOMENCLATURE 2801'!$B$1:$V$3418,20,FALSE)</f>
        <v>1690.4249999999997</v>
      </c>
      <c r="AU741" s="48">
        <f>VLOOKUP(A741,'[1]NOMENCLATURE 2801'!$B$1:$V$3418,21,FALSE)</f>
        <v>1692.2999999999997</v>
      </c>
      <c r="AV741" s="48"/>
      <c r="AW741" s="48"/>
      <c r="AX741">
        <v>2</v>
      </c>
      <c r="AY741">
        <v>0</v>
      </c>
      <c r="AZ741">
        <v>1</v>
      </c>
      <c r="BB741">
        <v>1</v>
      </c>
      <c r="BC741">
        <v>1</v>
      </c>
      <c r="BD741">
        <v>1</v>
      </c>
      <c r="BE741">
        <v>1</v>
      </c>
      <c r="BF741">
        <v>1</v>
      </c>
      <c r="BK741" s="43">
        <f t="shared" si="197"/>
        <v>7.1204765129983846E-2</v>
      </c>
      <c r="BL741"/>
      <c r="BM741" s="45">
        <f>AT741/X741</f>
        <v>1.4946022174674185</v>
      </c>
      <c r="BN741" s="48">
        <f>AU741/AB741</f>
        <v>1.4942782467417792</v>
      </c>
      <c r="BO741">
        <v>1</v>
      </c>
      <c r="BP741">
        <f>VLOOKUP(A741,'[1]Synthèse ventes 2021'!$A$1:$C$457,3,FALSE)</f>
        <v>1</v>
      </c>
      <c r="BQ741">
        <f t="shared" si="203"/>
        <v>1336.3735999999999</v>
      </c>
      <c r="BR741">
        <f t="shared" si="204"/>
        <v>1996.9139999999995</v>
      </c>
      <c r="BS741">
        <f t="shared" si="205"/>
        <v>660.54039999999964</v>
      </c>
      <c r="BT741" s="34">
        <v>1895.77</v>
      </c>
      <c r="BV741">
        <v>1</v>
      </c>
      <c r="BW741">
        <v>336</v>
      </c>
      <c r="CB741">
        <v>100</v>
      </c>
      <c r="CC741">
        <v>100</v>
      </c>
      <c r="CD741" t="s">
        <v>946</v>
      </c>
      <c r="CE741">
        <v>0</v>
      </c>
      <c r="CI741">
        <v>0</v>
      </c>
      <c r="CJ741">
        <v>0</v>
      </c>
      <c r="CM741">
        <v>0</v>
      </c>
      <c r="CO741">
        <v>0</v>
      </c>
      <c r="CP741">
        <v>0</v>
      </c>
      <c r="CQ741">
        <v>0</v>
      </c>
      <c r="CT741">
        <v>0</v>
      </c>
      <c r="CU741">
        <v>0</v>
      </c>
      <c r="CV741">
        <v>0</v>
      </c>
      <c r="CW741">
        <f>VLOOKUP(A741,'[1]NOUVEAUX TARIFS'!$A$1:$E$467,5,FALSE)</f>
        <v>1692.2999999999997</v>
      </c>
    </row>
    <row r="742" spans="1:101">
      <c r="A742" t="s">
        <v>119</v>
      </c>
      <c r="C742" t="e">
        <f>VLOOKUP(A742,'[1]PRIX D''ACHAT A JOUR'!$A$1:$C$477,3,FALSE)</f>
        <v>#N/A</v>
      </c>
      <c r="D742" t="s">
        <v>120</v>
      </c>
      <c r="E742">
        <v>12</v>
      </c>
      <c r="F742" t="s">
        <v>1207</v>
      </c>
      <c r="M742" t="s">
        <v>943</v>
      </c>
      <c r="N742" t="s">
        <v>944</v>
      </c>
      <c r="O742" t="s">
        <v>945</v>
      </c>
      <c r="Q742">
        <v>1</v>
      </c>
      <c r="R742">
        <v>0</v>
      </c>
      <c r="S742" s="36" t="e">
        <f>VLOOKUP(N742,'[1]Stock définitif au 31122021'!$A$3:$G$422,5,FALSE)</f>
        <v>#N/A</v>
      </c>
      <c r="T742" s="36" t="e">
        <f>VLOOKUP(N742,'[1]Stock définitif au 31122021'!$A$3:$G$422,6,FALSE)</f>
        <v>#N/A</v>
      </c>
      <c r="U742" s="36" t="e">
        <f>VLOOKUP(N742,'[1]Stock définitif au 31122021'!$A$3:$G$422,3,FALSE)</f>
        <v>#N/A</v>
      </c>
      <c r="V742" s="36" t="s">
        <v>2924</v>
      </c>
      <c r="W742">
        <f>VLOOKUP(A742,'[1]EXPORT ARTICLES 03012022'!$A$1:$R$883,18,FALSE)</f>
        <v>0</v>
      </c>
      <c r="X742" s="45">
        <f>VLOOKUP(A742,'[1]NOMENCLATURE 2801'!$B$1:$P$3420,14,FALSE)</f>
        <v>1092.9441000000002</v>
      </c>
      <c r="Y742" s="46">
        <v>0</v>
      </c>
      <c r="Z742" s="46"/>
      <c r="AB742" s="42">
        <f>VLOOKUP(A742,'[1]NOMENCLATURE 2801'!$B$1:$P$3420,15,FALSE)</f>
        <v>1115.1058000000003</v>
      </c>
      <c r="AC742" s="42" t="s">
        <v>2917</v>
      </c>
      <c r="AD742">
        <v>0</v>
      </c>
      <c r="AE742" t="s">
        <v>932</v>
      </c>
      <c r="AF742">
        <v>0</v>
      </c>
      <c r="AI742" t="s">
        <v>933</v>
      </c>
      <c r="AJ742" t="s">
        <v>934</v>
      </c>
      <c r="AM742" t="s">
        <v>935</v>
      </c>
      <c r="AN742" t="s">
        <v>936</v>
      </c>
      <c r="AP742">
        <v>0</v>
      </c>
      <c r="AQ742">
        <v>0</v>
      </c>
      <c r="AS742" s="34">
        <v>1669.98</v>
      </c>
      <c r="AT742" s="47">
        <f>VLOOKUP(A742,'[1]NOMENCLATURE 2801'!$B$1:$V$3418,20,FALSE)</f>
        <v>1670.2007749999998</v>
      </c>
      <c r="AU742" s="48">
        <f>VLOOKUP(A742,'[1]NOMENCLATURE 2801'!$B$1:$V$3418,21,FALSE)</f>
        <v>1702.3336999999999</v>
      </c>
      <c r="AV742" s="48"/>
      <c r="AW742" s="48"/>
      <c r="AX742">
        <v>2</v>
      </c>
      <c r="AY742">
        <v>0</v>
      </c>
      <c r="AZ742">
        <v>1</v>
      </c>
      <c r="BK742" s="43">
        <f t="shared" si="197"/>
        <v>1.93737050743122E-2</v>
      </c>
      <c r="BL742"/>
      <c r="BM742" s="45">
        <f>AT742/X742</f>
        <v>1.5281666967230982</v>
      </c>
      <c r="BN742" s="48">
        <f>AU742/AB742</f>
        <v>1.5266118246358322</v>
      </c>
      <c r="BO742"/>
      <c r="BP742">
        <f>VLOOKUP(A742,'[1]Synthèse ventes 2021'!$A$1:$C$457,3,FALSE)</f>
        <v>2</v>
      </c>
      <c r="BQ742">
        <f t="shared" si="203"/>
        <v>2631.6496880000004</v>
      </c>
      <c r="BR742">
        <f t="shared" si="204"/>
        <v>4017.5075319999996</v>
      </c>
      <c r="BS742">
        <f t="shared" si="205"/>
        <v>1385.8578439999992</v>
      </c>
      <c r="BT742" s="34">
        <v>2003.98</v>
      </c>
      <c r="BV742">
        <v>1</v>
      </c>
      <c r="CB742">
        <v>100</v>
      </c>
      <c r="CC742">
        <v>100</v>
      </c>
      <c r="CD742" t="s">
        <v>1361</v>
      </c>
      <c r="CE742">
        <v>0</v>
      </c>
      <c r="CI742">
        <v>0</v>
      </c>
      <c r="CJ742">
        <v>0</v>
      </c>
      <c r="CM742">
        <v>0</v>
      </c>
      <c r="CO742">
        <v>0</v>
      </c>
      <c r="CP742">
        <v>0</v>
      </c>
      <c r="CQ742">
        <v>0</v>
      </c>
      <c r="CT742">
        <v>1</v>
      </c>
      <c r="CU742">
        <v>0</v>
      </c>
      <c r="CV742">
        <v>0</v>
      </c>
      <c r="CW742">
        <f>VLOOKUP(A742,'[1]NOUVEAUX TARIFS'!$A$1:$E$467,5,FALSE)</f>
        <v>1702.3336999999999</v>
      </c>
    </row>
    <row r="743" spans="1:101">
      <c r="A743" t="s">
        <v>153</v>
      </c>
      <c r="C743" t="e">
        <f>VLOOKUP(A743,'[1]PRIX D''ACHAT A JOUR'!$A$1:$C$477,3,FALSE)</f>
        <v>#N/A</v>
      </c>
      <c r="D743" t="s">
        <v>154</v>
      </c>
      <c r="E743">
        <v>12</v>
      </c>
      <c r="F743" t="s">
        <v>1207</v>
      </c>
      <c r="G743">
        <v>3</v>
      </c>
      <c r="H743" t="s">
        <v>1618</v>
      </c>
      <c r="I743" t="s">
        <v>2094</v>
      </c>
      <c r="J743" t="s">
        <v>2095</v>
      </c>
      <c r="M743" t="s">
        <v>943</v>
      </c>
      <c r="N743" t="s">
        <v>944</v>
      </c>
      <c r="O743" t="s">
        <v>945</v>
      </c>
      <c r="Q743">
        <v>1</v>
      </c>
      <c r="R743">
        <v>0</v>
      </c>
      <c r="S743" s="36" t="e">
        <f>VLOOKUP(N743,'[1]Stock définitif au 31122021'!$A$3:$G$422,5,FALSE)</f>
        <v>#N/A</v>
      </c>
      <c r="T743" s="36" t="e">
        <f>VLOOKUP(N743,'[1]Stock définitif au 31122021'!$A$3:$G$422,6,FALSE)</f>
        <v>#N/A</v>
      </c>
      <c r="U743" s="36" t="e">
        <f>VLOOKUP(N743,'[1]Stock définitif au 31122021'!$A$3:$G$422,3,FALSE)</f>
        <v>#N/A</v>
      </c>
      <c r="V743" s="36" t="s">
        <v>2924</v>
      </c>
      <c r="W743">
        <f>VLOOKUP(A743,'[1]EXPORT ARTICLES 03012022'!$A$1:$R$883,18,FALSE)</f>
        <v>0</v>
      </c>
      <c r="X743" s="45">
        <f>VLOOKUP(A743,'[1]NOMENCLATURE 2801'!$B$1:$P$3420,14,FALSE)</f>
        <v>1157.0094999999999</v>
      </c>
      <c r="Y743" s="46">
        <v>0</v>
      </c>
      <c r="Z743" s="46"/>
      <c r="AB743" s="42">
        <f>VLOOKUP(A743,'[1]NOMENCLATURE 2801'!$B$1:$P$3420,15,FALSE)</f>
        <v>1182.0433999999998</v>
      </c>
      <c r="AC743" s="42" t="s">
        <v>2917</v>
      </c>
      <c r="AD743">
        <v>0</v>
      </c>
      <c r="AE743" t="s">
        <v>932</v>
      </c>
      <c r="AF743">
        <v>0</v>
      </c>
      <c r="AI743" t="s">
        <v>933</v>
      </c>
      <c r="AJ743" t="s">
        <v>934</v>
      </c>
      <c r="AM743" t="s">
        <v>935</v>
      </c>
      <c r="AN743" t="s">
        <v>936</v>
      </c>
      <c r="AP743">
        <v>0</v>
      </c>
      <c r="AQ743">
        <v>0</v>
      </c>
      <c r="AS743" s="34">
        <v>1767.62</v>
      </c>
      <c r="AT743" s="47">
        <f>VLOOKUP(A743,'[1]NOMENCLATURE 2801'!$B$1:$V$3418,20,FALSE)</f>
        <v>1754.8357249999999</v>
      </c>
      <c r="AU743" s="48">
        <f>VLOOKUP(A743,'[1]NOMENCLATURE 2801'!$B$1:$V$3418,21,FALSE)</f>
        <v>1790.8537000000001</v>
      </c>
      <c r="AV743" s="48"/>
      <c r="AW743" s="48"/>
      <c r="AX743">
        <v>2</v>
      </c>
      <c r="AY743">
        <v>0</v>
      </c>
      <c r="AZ743">
        <v>1</v>
      </c>
      <c r="BK743" s="43">
        <f t="shared" si="197"/>
        <v>1.3144058112037784E-2</v>
      </c>
      <c r="BL743"/>
      <c r="BM743" s="45">
        <f>AT743/X743</f>
        <v>1.5166994955529751</v>
      </c>
      <c r="BN743" s="48">
        <f>AU743/AB743</f>
        <v>1.5150490244266839</v>
      </c>
      <c r="BO743"/>
      <c r="BP743">
        <f>VLOOKUP(A743,'[1]Synthèse ventes 2021'!$A$1:$C$457,3,FALSE)</f>
        <v>2</v>
      </c>
      <c r="BQ743">
        <f t="shared" si="203"/>
        <v>2789.6224239999992</v>
      </c>
      <c r="BR743">
        <f t="shared" si="204"/>
        <v>4226.4147320000002</v>
      </c>
      <c r="BS743">
        <f t="shared" si="205"/>
        <v>1436.792308000001</v>
      </c>
      <c r="BT743" s="34">
        <v>2121.14</v>
      </c>
      <c r="BV743">
        <v>1</v>
      </c>
      <c r="CB743">
        <v>100</v>
      </c>
      <c r="CC743">
        <v>100</v>
      </c>
      <c r="CD743" t="s">
        <v>1361</v>
      </c>
      <c r="CE743">
        <v>0</v>
      </c>
      <c r="CI743">
        <v>0</v>
      </c>
      <c r="CJ743">
        <v>0</v>
      </c>
      <c r="CM743">
        <v>0</v>
      </c>
      <c r="CO743">
        <v>0</v>
      </c>
      <c r="CP743">
        <v>0</v>
      </c>
      <c r="CQ743">
        <v>0</v>
      </c>
      <c r="CT743">
        <v>1</v>
      </c>
      <c r="CU743">
        <v>0</v>
      </c>
      <c r="CV743">
        <v>0</v>
      </c>
      <c r="CW743">
        <f>VLOOKUP(A743,'[1]NOUVEAUX TARIFS'!$A$1:$E$467,5,FALSE)</f>
        <v>1790.8537000000001</v>
      </c>
    </row>
    <row r="744" spans="1:101">
      <c r="A744" t="s">
        <v>121</v>
      </c>
      <c r="C744" t="e">
        <f>VLOOKUP(A744,'[1]PRIX D''ACHAT A JOUR'!$A$1:$C$477,3,FALSE)</f>
        <v>#N/A</v>
      </c>
      <c r="D744" t="s">
        <v>122</v>
      </c>
      <c r="E744">
        <v>12</v>
      </c>
      <c r="F744" t="s">
        <v>1207</v>
      </c>
      <c r="G744">
        <v>3</v>
      </c>
      <c r="H744" t="s">
        <v>1618</v>
      </c>
      <c r="I744" t="s">
        <v>2094</v>
      </c>
      <c r="J744" t="s">
        <v>2095</v>
      </c>
      <c r="M744" t="s">
        <v>943</v>
      </c>
      <c r="N744" t="s">
        <v>944</v>
      </c>
      <c r="O744" t="s">
        <v>945</v>
      </c>
      <c r="Q744">
        <v>1</v>
      </c>
      <c r="R744">
        <v>0</v>
      </c>
      <c r="S744" s="36" t="e">
        <f>VLOOKUP(N744,'[1]Stock définitif au 31122021'!$A$3:$G$422,5,FALSE)</f>
        <v>#N/A</v>
      </c>
      <c r="T744" s="36" t="e">
        <f>VLOOKUP(N744,'[1]Stock définitif au 31122021'!$A$3:$G$422,6,FALSE)</f>
        <v>#N/A</v>
      </c>
      <c r="U744" s="36" t="e">
        <f>VLOOKUP(N744,'[1]Stock définitif au 31122021'!$A$3:$G$422,3,FALSE)</f>
        <v>#N/A</v>
      </c>
      <c r="V744" s="36" t="s">
        <v>2924</v>
      </c>
      <c r="W744">
        <f>VLOOKUP(A744,'[1]EXPORT ARTICLES 03012022'!$A$1:$R$883,18,FALSE)</f>
        <v>0</v>
      </c>
      <c r="X744" s="45">
        <f>VLOOKUP(A744,'[1]NOMENCLATURE 2801'!$B$1:$P$3420,14,FALSE)</f>
        <v>1233.9735000000001</v>
      </c>
      <c r="Y744" s="46">
        <v>0</v>
      </c>
      <c r="Z744" s="46"/>
      <c r="AB744" s="42">
        <f>VLOOKUP(A744,'[1]NOMENCLATURE 2801'!$B$1:$P$3420,15,FALSE)</f>
        <v>1263.3859</v>
      </c>
      <c r="AC744" s="42" t="s">
        <v>2917</v>
      </c>
      <c r="AD744">
        <v>0</v>
      </c>
      <c r="AE744" t="s">
        <v>932</v>
      </c>
      <c r="AF744">
        <v>0</v>
      </c>
      <c r="AI744" t="s">
        <v>933</v>
      </c>
      <c r="AJ744" t="s">
        <v>934</v>
      </c>
      <c r="AM744" t="s">
        <v>935</v>
      </c>
      <c r="AN744" t="s">
        <v>936</v>
      </c>
      <c r="AP744">
        <v>0</v>
      </c>
      <c r="AQ744">
        <v>0</v>
      </c>
      <c r="AS744" s="34">
        <v>1875.39</v>
      </c>
      <c r="AT744" s="47">
        <f>VLOOKUP(A744,'[1]NOMENCLATURE 2801'!$B$1:$V$3418,20,FALSE)</f>
        <v>1868.3253499999998</v>
      </c>
      <c r="AU744" s="48">
        <f>VLOOKUP(A744,'[1]NOMENCLATURE 2801'!$B$1:$V$3418,21,FALSE)</f>
        <v>1910.8139499999997</v>
      </c>
      <c r="AV744" s="48"/>
      <c r="AW744" s="48"/>
      <c r="AX744">
        <v>2</v>
      </c>
      <c r="AY744">
        <v>0</v>
      </c>
      <c r="AZ744">
        <v>1</v>
      </c>
      <c r="BK744" s="43">
        <f t="shared" si="197"/>
        <v>1.8888844453686778E-2</v>
      </c>
      <c r="BL744"/>
      <c r="BM744" s="45">
        <f>AT744/X744</f>
        <v>1.514072506419303</v>
      </c>
      <c r="BN744" s="48">
        <f>AU744/AB744</f>
        <v>1.5124547060403315</v>
      </c>
      <c r="BO744"/>
      <c r="BP744">
        <f>VLOOKUP(A744,'[1]Synthèse ventes 2021'!$A$1:$C$457,3,FALSE)</f>
        <v>0</v>
      </c>
      <c r="BQ744">
        <f t="shared" si="203"/>
        <v>0</v>
      </c>
      <c r="BR744">
        <f t="shared" si="204"/>
        <v>0</v>
      </c>
      <c r="BS744">
        <f t="shared" si="205"/>
        <v>0</v>
      </c>
      <c r="BT744" s="34">
        <v>2250.4699999999998</v>
      </c>
      <c r="BV744">
        <v>1</v>
      </c>
      <c r="CB744">
        <v>100</v>
      </c>
      <c r="CC744">
        <v>100</v>
      </c>
      <c r="CD744" t="s">
        <v>1361</v>
      </c>
      <c r="CE744">
        <v>0</v>
      </c>
      <c r="CI744">
        <v>0</v>
      </c>
      <c r="CJ744">
        <v>0</v>
      </c>
      <c r="CM744">
        <v>0</v>
      </c>
      <c r="CO744">
        <v>0</v>
      </c>
      <c r="CP744">
        <v>0</v>
      </c>
      <c r="CQ744">
        <v>0</v>
      </c>
      <c r="CT744">
        <v>1</v>
      </c>
      <c r="CU744">
        <v>0</v>
      </c>
      <c r="CV744">
        <v>0</v>
      </c>
      <c r="CW744">
        <f>VLOOKUP(A744,'[1]NOUVEAUX TARIFS'!$A$1:$E$467,5,FALSE)</f>
        <v>1910.8139499999997</v>
      </c>
    </row>
    <row r="745" spans="1:101" hidden="1">
      <c r="A745" t="s">
        <v>1946</v>
      </c>
      <c r="C745" t="str">
        <f>VLOOKUP(A745,'[1]PRIX D''ACHAT A JOUR'!$A$1:$C$477,3,FALSE)</f>
        <v>AN</v>
      </c>
      <c r="D745" t="s">
        <v>1947</v>
      </c>
      <c r="E745">
        <v>6</v>
      </c>
      <c r="F745" t="s">
        <v>1056</v>
      </c>
      <c r="I745" t="s">
        <v>1057</v>
      </c>
      <c r="J745" t="s">
        <v>1058</v>
      </c>
      <c r="K745" t="s">
        <v>1059</v>
      </c>
      <c r="L745" t="s">
        <v>1060</v>
      </c>
      <c r="M745" t="s">
        <v>986</v>
      </c>
      <c r="N745" t="s">
        <v>1946</v>
      </c>
      <c r="O745" t="s">
        <v>1948</v>
      </c>
      <c r="Q745">
        <v>1</v>
      </c>
      <c r="R745">
        <v>1</v>
      </c>
      <c r="S745" s="36">
        <f>VLOOKUP(N745,'[1]Stock définitif au 31122021'!$A$3:$G$422,5,FALSE)</f>
        <v>1</v>
      </c>
      <c r="T745" s="36">
        <f>VLOOKUP(N745,'[1]Stock définitif au 31122021'!$A$3:$G$422,6,FALSE)</f>
        <v>674.26</v>
      </c>
      <c r="U745" s="36" t="str">
        <f>VLOOKUP(N745,'[1]Stock définitif au 31122021'!$A$3:$G$422,3,FALSE)</f>
        <v>AN</v>
      </c>
      <c r="V745" s="36">
        <v>674.26</v>
      </c>
      <c r="W745" s="36">
        <f>VLOOKUP(A745,'[1]EXPORT ARTICLES 03012022'!$A$1:$R$883,18,FALSE)</f>
        <v>674.26</v>
      </c>
      <c r="X745" s="2">
        <f>VLOOKUP(A745,'[1]PRIX D''ACHAT A JOUR'!$A$1:$G$477,7,FALSE)</f>
        <v>674.26</v>
      </c>
      <c r="Y745" s="46"/>
      <c r="Z745" s="46"/>
      <c r="AA745" s="53">
        <v>0.25</v>
      </c>
      <c r="AB745" s="41">
        <f t="shared" ref="AB745:AB766" si="209">X745*(1+AA745)</f>
        <v>842.82500000000005</v>
      </c>
      <c r="AC745" s="42" t="s">
        <v>2917</v>
      </c>
      <c r="AD745">
        <v>674.26</v>
      </c>
      <c r="AE745" t="s">
        <v>932</v>
      </c>
      <c r="AF745">
        <v>0</v>
      </c>
      <c r="AI745" t="s">
        <v>933</v>
      </c>
      <c r="AJ745" t="s">
        <v>934</v>
      </c>
      <c r="AM745" t="s">
        <v>935</v>
      </c>
      <c r="AN745" t="s">
        <v>936</v>
      </c>
      <c r="AP745">
        <v>0</v>
      </c>
      <c r="AQ745">
        <v>0</v>
      </c>
      <c r="AS745" s="36">
        <v>890.03</v>
      </c>
      <c r="AT745" s="54">
        <f t="shared" ref="AT745:AT772" si="210">X745*BM745</f>
        <v>896.76580000000001</v>
      </c>
      <c r="AU745" s="42">
        <f t="shared" ref="AU745:AU772" si="211">AB745*BN745</f>
        <v>1120.9572500000002</v>
      </c>
      <c r="AV745" s="48"/>
      <c r="AW745" s="48"/>
      <c r="AX745">
        <v>2</v>
      </c>
      <c r="AY745">
        <v>0</v>
      </c>
      <c r="BK745" s="43">
        <f t="shared" si="197"/>
        <v>0.25946007437951552</v>
      </c>
      <c r="BL745" s="55">
        <f t="shared" ref="BL745:BL766" si="212">AS745/V745</f>
        <v>1.3200100851303651</v>
      </c>
      <c r="BM745" s="45">
        <v>1.33</v>
      </c>
      <c r="BN745" s="48">
        <v>1.33</v>
      </c>
      <c r="BP745">
        <f>VLOOKUP(A745,'[1]Synthèse ventes 2021'!$A$1:$C$457,3,FALSE)</f>
        <v>1</v>
      </c>
      <c r="BQ745">
        <f t="shared" si="203"/>
        <v>994.5335</v>
      </c>
      <c r="BR745">
        <f t="shared" si="204"/>
        <v>1322.7295550000001</v>
      </c>
      <c r="BS745">
        <f t="shared" si="205"/>
        <v>328.19605500000011</v>
      </c>
      <c r="BT745" s="34">
        <v>1068.04</v>
      </c>
      <c r="CB745">
        <v>100</v>
      </c>
      <c r="CC745">
        <v>100</v>
      </c>
      <c r="CD745" t="s">
        <v>951</v>
      </c>
      <c r="CE745">
        <v>0</v>
      </c>
      <c r="CI745">
        <v>0</v>
      </c>
      <c r="CJ745">
        <v>0</v>
      </c>
      <c r="CM745">
        <v>0</v>
      </c>
      <c r="CO745">
        <v>0</v>
      </c>
      <c r="CP745">
        <v>0</v>
      </c>
      <c r="CQ745">
        <v>0</v>
      </c>
      <c r="CT745">
        <v>0</v>
      </c>
      <c r="CU745">
        <v>0</v>
      </c>
      <c r="CV745">
        <v>0</v>
      </c>
      <c r="CW745" t="e">
        <f>VLOOKUP(A745,'[1]NOUVEAUX TARIFS'!$A$1:$E$467,5,FALSE)</f>
        <v>#N/A</v>
      </c>
    </row>
    <row r="746" spans="1:101" hidden="1">
      <c r="A746" t="s">
        <v>1883</v>
      </c>
      <c r="C746" t="str">
        <f>VLOOKUP(A746,'[1]PRIX D''ACHAT A JOUR'!$A$1:$C$477,3,FALSE)</f>
        <v>AN</v>
      </c>
      <c r="D746" t="s">
        <v>1884</v>
      </c>
      <c r="E746">
        <v>6</v>
      </c>
      <c r="F746" t="s">
        <v>1056</v>
      </c>
      <c r="I746" t="s">
        <v>1057</v>
      </c>
      <c r="J746" t="s">
        <v>1058</v>
      </c>
      <c r="K746" t="s">
        <v>1059</v>
      </c>
      <c r="L746" t="s">
        <v>1060</v>
      </c>
      <c r="M746" t="s">
        <v>986</v>
      </c>
      <c r="N746" t="s">
        <v>1883</v>
      </c>
      <c r="O746" t="s">
        <v>1885</v>
      </c>
      <c r="Q746">
        <v>1</v>
      </c>
      <c r="R746">
        <v>1</v>
      </c>
      <c r="S746" s="36">
        <f>VLOOKUP(N746,'[1]Stock définitif au 31122021'!$A$3:$G$422,5,FALSE)</f>
        <v>5</v>
      </c>
      <c r="T746" s="36">
        <f>VLOOKUP(N746,'[1]Stock définitif au 31122021'!$A$3:$G$422,6,FALSE)</f>
        <v>598.11</v>
      </c>
      <c r="U746" s="36" t="str">
        <f>VLOOKUP(N746,'[1]Stock définitif au 31122021'!$A$3:$G$422,3,FALSE)</f>
        <v>AN</v>
      </c>
      <c r="V746" s="36">
        <v>598.11</v>
      </c>
      <c r="W746" s="36">
        <f>VLOOKUP(A746,'[1]EXPORT ARTICLES 03012022'!$A$1:$R$883,18,FALSE)</f>
        <v>598.11</v>
      </c>
      <c r="X746" s="2">
        <f>VLOOKUP(A746,'[1]PRIX D''ACHAT A JOUR'!$A$1:$G$477,7,FALSE)</f>
        <v>598.11</v>
      </c>
      <c r="Y746" s="46"/>
      <c r="Z746" s="46"/>
      <c r="AA746" s="53">
        <v>0.25</v>
      </c>
      <c r="AB746" s="41">
        <f t="shared" si="209"/>
        <v>747.63750000000005</v>
      </c>
      <c r="AC746" s="42" t="s">
        <v>2917</v>
      </c>
      <c r="AD746">
        <v>598.11</v>
      </c>
      <c r="AE746" t="s">
        <v>932</v>
      </c>
      <c r="AF746">
        <v>0</v>
      </c>
      <c r="AI746" t="s">
        <v>933</v>
      </c>
      <c r="AJ746" t="s">
        <v>934</v>
      </c>
      <c r="AM746" t="s">
        <v>935</v>
      </c>
      <c r="AN746" t="s">
        <v>936</v>
      </c>
      <c r="AP746">
        <v>0</v>
      </c>
      <c r="AQ746">
        <v>0</v>
      </c>
      <c r="AS746" s="36">
        <v>789.5</v>
      </c>
      <c r="AT746" s="54">
        <f t="shared" si="210"/>
        <v>795.48630000000003</v>
      </c>
      <c r="AU746" s="42">
        <f t="shared" si="211"/>
        <v>994.35787500000015</v>
      </c>
      <c r="AV746" s="48"/>
      <c r="AW746" s="48"/>
      <c r="AX746">
        <v>2</v>
      </c>
      <c r="AY746">
        <v>0</v>
      </c>
      <c r="BK746" s="43">
        <f t="shared" si="197"/>
        <v>0.25947799240025349</v>
      </c>
      <c r="BL746" s="55">
        <f t="shared" si="212"/>
        <v>1.3199913059470665</v>
      </c>
      <c r="BM746" s="45">
        <v>1.33</v>
      </c>
      <c r="BN746" s="48">
        <v>1.33</v>
      </c>
      <c r="BP746"/>
      <c r="BQ746" t="str">
        <f t="shared" si="203"/>
        <v/>
      </c>
      <c r="BR746" t="str">
        <f t="shared" si="204"/>
        <v/>
      </c>
      <c r="BS746" t="str">
        <f t="shared" si="205"/>
        <v/>
      </c>
      <c r="BT746">
        <v>947.4</v>
      </c>
      <c r="CB746">
        <v>100</v>
      </c>
      <c r="CC746">
        <v>100</v>
      </c>
      <c r="CD746" t="s">
        <v>951</v>
      </c>
      <c r="CE746">
        <v>0</v>
      </c>
      <c r="CI746">
        <v>0</v>
      </c>
      <c r="CJ746">
        <v>0</v>
      </c>
      <c r="CM746">
        <v>0</v>
      </c>
      <c r="CO746">
        <v>0</v>
      </c>
      <c r="CP746">
        <v>0</v>
      </c>
      <c r="CQ746">
        <v>0</v>
      </c>
      <c r="CT746">
        <v>0</v>
      </c>
      <c r="CU746">
        <v>0</v>
      </c>
      <c r="CV746">
        <v>0</v>
      </c>
      <c r="CW746" t="e">
        <f>VLOOKUP(A746,'[1]NOUVEAUX TARIFS'!$A$1:$E$467,5,FALSE)</f>
        <v>#N/A</v>
      </c>
    </row>
    <row r="747" spans="1:101" hidden="1">
      <c r="A747" t="s">
        <v>2242</v>
      </c>
      <c r="C747" t="str">
        <f>VLOOKUP(A747,'[1]PRIX D''ACHAT A JOUR'!$A$1:$C$477,3,FALSE)</f>
        <v>AN</v>
      </c>
      <c r="D747" t="s">
        <v>2243</v>
      </c>
      <c r="E747">
        <v>6</v>
      </c>
      <c r="F747" t="s">
        <v>1056</v>
      </c>
      <c r="G747">
        <v>2</v>
      </c>
      <c r="H747" t="s">
        <v>975</v>
      </c>
      <c r="I747" t="s">
        <v>1057</v>
      </c>
      <c r="J747" t="s">
        <v>1058</v>
      </c>
      <c r="K747" t="s">
        <v>1059</v>
      </c>
      <c r="L747" t="s">
        <v>1060</v>
      </c>
      <c r="M747" t="s">
        <v>986</v>
      </c>
      <c r="N747" t="s">
        <v>2242</v>
      </c>
      <c r="O747" t="s">
        <v>2244</v>
      </c>
      <c r="Q747">
        <v>1</v>
      </c>
      <c r="R747">
        <v>1</v>
      </c>
      <c r="S747" s="36" t="e">
        <f>VLOOKUP(N747,'[1]Stock définitif au 31122021'!$A$3:$G$422,5,FALSE)</f>
        <v>#N/A</v>
      </c>
      <c r="T747" s="36" t="e">
        <f>VLOOKUP(N747,'[1]Stock définitif au 31122021'!$A$3:$G$422,6,FALSE)</f>
        <v>#N/A</v>
      </c>
      <c r="U747" s="36" t="e">
        <f>VLOOKUP(N747,'[1]Stock définitif au 31122021'!$A$3:$G$422,3,FALSE)</f>
        <v>#N/A</v>
      </c>
      <c r="V747" s="36">
        <v>639.98</v>
      </c>
      <c r="W747" s="36">
        <f>VLOOKUP(A747,'[1]EXPORT ARTICLES 03012022'!$A$1:$R$883,18,FALSE)</f>
        <v>639.98</v>
      </c>
      <c r="X747" s="2">
        <f>VLOOKUP(A747,'[1]PRIX D''ACHAT A JOUR'!$A$1:$G$477,7,FALSE)</f>
        <v>639.98</v>
      </c>
      <c r="Y747" s="46"/>
      <c r="Z747" s="46"/>
      <c r="AA747" s="53">
        <v>0.25</v>
      </c>
      <c r="AB747" s="41">
        <f t="shared" si="209"/>
        <v>799.97500000000002</v>
      </c>
      <c r="AC747" s="42" t="s">
        <v>2917</v>
      </c>
      <c r="AD747">
        <v>639.98</v>
      </c>
      <c r="AE747" t="s">
        <v>932</v>
      </c>
      <c r="AF747">
        <v>0</v>
      </c>
      <c r="AI747" t="s">
        <v>933</v>
      </c>
      <c r="AJ747" t="s">
        <v>934</v>
      </c>
      <c r="AM747" t="s">
        <v>935</v>
      </c>
      <c r="AN747" t="s">
        <v>936</v>
      </c>
      <c r="AP747">
        <v>0</v>
      </c>
      <c r="AQ747">
        <v>0</v>
      </c>
      <c r="AS747" s="36">
        <v>844.77</v>
      </c>
      <c r="AT747" s="54">
        <f t="shared" si="210"/>
        <v>851.17340000000002</v>
      </c>
      <c r="AU747" s="42">
        <f t="shared" si="211"/>
        <v>1063.96675</v>
      </c>
      <c r="AV747" s="48"/>
      <c r="AW747" s="48"/>
      <c r="AX747">
        <v>2</v>
      </c>
      <c r="AY747">
        <v>0</v>
      </c>
      <c r="BK747" s="43">
        <f t="shared" si="197"/>
        <v>0.25947506421866318</v>
      </c>
      <c r="BL747" s="55">
        <f t="shared" si="212"/>
        <v>1.3199943748242131</v>
      </c>
      <c r="BM747" s="45">
        <v>1.33</v>
      </c>
      <c r="BN747" s="48">
        <v>1.33</v>
      </c>
      <c r="BP747"/>
      <c r="BQ747" t="str">
        <f t="shared" si="203"/>
        <v/>
      </c>
      <c r="BR747" t="str">
        <f t="shared" si="204"/>
        <v/>
      </c>
      <c r="BS747" t="str">
        <f t="shared" si="205"/>
        <v/>
      </c>
      <c r="BT747" s="34">
        <v>1013.72</v>
      </c>
      <c r="CB747">
        <v>100</v>
      </c>
      <c r="CC747">
        <v>100</v>
      </c>
      <c r="CD747" t="s">
        <v>951</v>
      </c>
      <c r="CE747">
        <v>0</v>
      </c>
      <c r="CI747">
        <v>0</v>
      </c>
      <c r="CJ747">
        <v>0</v>
      </c>
      <c r="CM747">
        <v>0</v>
      </c>
      <c r="CO747">
        <v>0</v>
      </c>
      <c r="CP747">
        <v>0</v>
      </c>
      <c r="CQ747">
        <v>0</v>
      </c>
      <c r="CT747">
        <v>0</v>
      </c>
      <c r="CU747">
        <v>0</v>
      </c>
      <c r="CV747">
        <v>0</v>
      </c>
      <c r="CW747" t="e">
        <f>VLOOKUP(A747,'[1]NOUVEAUX TARIFS'!$A$1:$E$467,5,FALSE)</f>
        <v>#N/A</v>
      </c>
    </row>
    <row r="748" spans="1:101" hidden="1">
      <c r="A748" t="s">
        <v>1886</v>
      </c>
      <c r="C748" t="str">
        <f>VLOOKUP(A748,'[1]PRIX D''ACHAT A JOUR'!$A$1:$C$477,3,FALSE)</f>
        <v>AN</v>
      </c>
      <c r="D748" t="s">
        <v>1887</v>
      </c>
      <c r="E748">
        <v>6</v>
      </c>
      <c r="F748" t="s">
        <v>1056</v>
      </c>
      <c r="I748" t="s">
        <v>1057</v>
      </c>
      <c r="J748" t="s">
        <v>1058</v>
      </c>
      <c r="K748" t="s">
        <v>1059</v>
      </c>
      <c r="L748" t="s">
        <v>1060</v>
      </c>
      <c r="M748" t="s">
        <v>986</v>
      </c>
      <c r="N748" t="s">
        <v>1886</v>
      </c>
      <c r="O748" t="s">
        <v>1888</v>
      </c>
      <c r="Q748">
        <v>1</v>
      </c>
      <c r="R748">
        <v>1</v>
      </c>
      <c r="S748" s="36">
        <f>VLOOKUP(N748,'[1]Stock définitif au 31122021'!$A$3:$G$422,5,FALSE)</f>
        <v>4</v>
      </c>
      <c r="T748" s="36">
        <f>VLOOKUP(N748,'[1]Stock définitif au 31122021'!$A$3:$G$422,6,FALSE)</f>
        <v>680.15</v>
      </c>
      <c r="U748" s="36" t="str">
        <f>VLOOKUP(N748,'[1]Stock définitif au 31122021'!$A$3:$G$422,3,FALSE)</f>
        <v>AN</v>
      </c>
      <c r="V748" s="36">
        <v>680.15</v>
      </c>
      <c r="W748" s="36">
        <f>VLOOKUP(A748,'[1]EXPORT ARTICLES 03012022'!$A$1:$R$883,18,FALSE)</f>
        <v>680.15</v>
      </c>
      <c r="X748" s="2">
        <f>VLOOKUP(A748,'[1]PRIX D''ACHAT A JOUR'!$A$1:$G$477,7,FALSE)</f>
        <v>680.15</v>
      </c>
      <c r="Y748" s="46"/>
      <c r="Z748" s="46"/>
      <c r="AA748" s="53">
        <v>0.25</v>
      </c>
      <c r="AB748" s="41">
        <f t="shared" si="209"/>
        <v>850.1875</v>
      </c>
      <c r="AC748" s="42" t="s">
        <v>2917</v>
      </c>
      <c r="AD748">
        <v>680.15</v>
      </c>
      <c r="AE748" t="s">
        <v>932</v>
      </c>
      <c r="AF748">
        <v>0</v>
      </c>
      <c r="AI748" t="s">
        <v>933</v>
      </c>
      <c r="AJ748" t="s">
        <v>934</v>
      </c>
      <c r="AM748" t="s">
        <v>935</v>
      </c>
      <c r="AN748" t="s">
        <v>936</v>
      </c>
      <c r="AP748">
        <v>0</v>
      </c>
      <c r="AQ748">
        <v>0</v>
      </c>
      <c r="AS748" s="36">
        <v>897.8</v>
      </c>
      <c r="AT748" s="54">
        <f t="shared" si="210"/>
        <v>904.59950000000003</v>
      </c>
      <c r="AU748" s="42">
        <f t="shared" si="211"/>
        <v>1130.7493750000001</v>
      </c>
      <c r="AV748" s="48"/>
      <c r="AW748" s="48"/>
      <c r="AX748">
        <v>2</v>
      </c>
      <c r="AY748">
        <v>0</v>
      </c>
      <c r="BK748" s="43">
        <f t="shared" si="197"/>
        <v>0.25946689128981976</v>
      </c>
      <c r="BL748" s="55">
        <f t="shared" si="212"/>
        <v>1.3200029405278246</v>
      </c>
      <c r="BM748" s="45">
        <v>1.33</v>
      </c>
      <c r="BN748" s="48">
        <v>1.33</v>
      </c>
      <c r="BP748"/>
      <c r="BQ748" t="str">
        <f t="shared" si="203"/>
        <v/>
      </c>
      <c r="BR748" t="str">
        <f t="shared" si="204"/>
        <v/>
      </c>
      <c r="BS748" t="str">
        <f t="shared" si="205"/>
        <v/>
      </c>
      <c r="BT748" s="34">
        <v>1077.3599999999999</v>
      </c>
      <c r="CB748">
        <v>100</v>
      </c>
      <c r="CC748">
        <v>100</v>
      </c>
      <c r="CD748" t="s">
        <v>951</v>
      </c>
      <c r="CE748">
        <v>0</v>
      </c>
      <c r="CI748">
        <v>0</v>
      </c>
      <c r="CJ748">
        <v>0</v>
      </c>
      <c r="CM748">
        <v>0</v>
      </c>
      <c r="CO748">
        <v>0</v>
      </c>
      <c r="CP748">
        <v>0</v>
      </c>
      <c r="CQ748">
        <v>0</v>
      </c>
      <c r="CT748">
        <v>0</v>
      </c>
      <c r="CU748">
        <v>0</v>
      </c>
      <c r="CV748">
        <v>0</v>
      </c>
      <c r="CW748" t="e">
        <f>VLOOKUP(A748,'[1]NOUVEAUX TARIFS'!$A$1:$E$467,5,FALSE)</f>
        <v>#N/A</v>
      </c>
    </row>
    <row r="749" spans="1:101" hidden="1">
      <c r="A749" t="s">
        <v>1964</v>
      </c>
      <c r="C749" t="str">
        <f>VLOOKUP(A749,'[1]PRIX D''ACHAT A JOUR'!$A$1:$C$477,3,FALSE)</f>
        <v>AN</v>
      </c>
      <c r="D749" t="s">
        <v>1965</v>
      </c>
      <c r="E749">
        <v>6</v>
      </c>
      <c r="F749" t="s">
        <v>1056</v>
      </c>
      <c r="I749" t="s">
        <v>1057</v>
      </c>
      <c r="J749" t="s">
        <v>1058</v>
      </c>
      <c r="K749" t="s">
        <v>1059</v>
      </c>
      <c r="L749" t="s">
        <v>1060</v>
      </c>
      <c r="M749" t="s">
        <v>986</v>
      </c>
      <c r="N749" t="s">
        <v>1964</v>
      </c>
      <c r="O749" t="s">
        <v>1966</v>
      </c>
      <c r="Q749">
        <v>1</v>
      </c>
      <c r="R749">
        <v>1</v>
      </c>
      <c r="S749" s="36">
        <f>VLOOKUP(N749,'[1]Stock définitif au 31122021'!$A$3:$G$422,5,FALSE)</f>
        <v>4</v>
      </c>
      <c r="T749" s="36">
        <f>VLOOKUP(N749,'[1]Stock définitif au 31122021'!$A$3:$G$422,6,FALSE)</f>
        <v>775</v>
      </c>
      <c r="U749" s="36" t="str">
        <f>VLOOKUP(N749,'[1]Stock définitif au 31122021'!$A$3:$G$422,3,FALSE)</f>
        <v>AN</v>
      </c>
      <c r="V749" s="36">
        <v>775</v>
      </c>
      <c r="W749" s="36">
        <f>VLOOKUP(A749,'[1]EXPORT ARTICLES 03012022'!$A$1:$R$883,18,FALSE)</f>
        <v>775</v>
      </c>
      <c r="X749" s="2">
        <f>VLOOKUP(A749,'[1]PRIX D''ACHAT A JOUR'!$A$1:$G$477,7,FALSE)</f>
        <v>775</v>
      </c>
      <c r="Y749" s="46"/>
      <c r="Z749" s="46"/>
      <c r="AA749" s="53">
        <v>0.25</v>
      </c>
      <c r="AB749" s="41">
        <f t="shared" si="209"/>
        <v>968.75</v>
      </c>
      <c r="AC749" s="42" t="s">
        <v>2917</v>
      </c>
      <c r="AD749">
        <v>775</v>
      </c>
      <c r="AE749" t="s">
        <v>932</v>
      </c>
      <c r="AF749">
        <v>0</v>
      </c>
      <c r="AI749" t="s">
        <v>933</v>
      </c>
      <c r="AJ749" t="s">
        <v>934</v>
      </c>
      <c r="AM749" t="s">
        <v>935</v>
      </c>
      <c r="AN749" t="s">
        <v>936</v>
      </c>
      <c r="AP749">
        <v>0</v>
      </c>
      <c r="AQ749">
        <v>0</v>
      </c>
      <c r="AS749" s="63">
        <v>1022.99</v>
      </c>
      <c r="AT749" s="54">
        <f t="shared" si="210"/>
        <v>1030.75</v>
      </c>
      <c r="AU749" s="42">
        <f t="shared" si="211"/>
        <v>1288.4375</v>
      </c>
      <c r="AV749" s="48"/>
      <c r="AW749" s="48"/>
      <c r="AX749">
        <v>2</v>
      </c>
      <c r="AY749">
        <v>0</v>
      </c>
      <c r="BK749" s="43">
        <f t="shared" si="197"/>
        <v>0.25948200862178517</v>
      </c>
      <c r="BL749" s="55">
        <f t="shared" si="212"/>
        <v>1.3199870967741936</v>
      </c>
      <c r="BM749" s="45">
        <v>1.33</v>
      </c>
      <c r="BN749" s="48">
        <v>1.33</v>
      </c>
      <c r="BP749"/>
      <c r="BQ749" t="str">
        <f t="shared" si="203"/>
        <v/>
      </c>
      <c r="BR749" t="str">
        <f t="shared" si="204"/>
        <v/>
      </c>
      <c r="BS749" t="str">
        <f t="shared" si="205"/>
        <v/>
      </c>
      <c r="BT749" s="34">
        <v>1227.5899999999999</v>
      </c>
      <c r="CB749">
        <v>100</v>
      </c>
      <c r="CC749">
        <v>100</v>
      </c>
      <c r="CD749" t="s">
        <v>951</v>
      </c>
      <c r="CE749">
        <v>0</v>
      </c>
      <c r="CI749">
        <v>0</v>
      </c>
      <c r="CJ749">
        <v>0</v>
      </c>
      <c r="CM749">
        <v>0</v>
      </c>
      <c r="CO749">
        <v>0</v>
      </c>
      <c r="CP749">
        <v>0</v>
      </c>
      <c r="CQ749">
        <v>0</v>
      </c>
      <c r="CT749">
        <v>0</v>
      </c>
      <c r="CU749">
        <v>0</v>
      </c>
      <c r="CV749">
        <v>0</v>
      </c>
      <c r="CW749" t="e">
        <f>VLOOKUP(A749,'[1]NOUVEAUX TARIFS'!$A$1:$E$467,5,FALSE)</f>
        <v>#N/A</v>
      </c>
    </row>
    <row r="750" spans="1:101" hidden="1">
      <c r="A750" t="s">
        <v>1889</v>
      </c>
      <c r="C750" t="str">
        <f>VLOOKUP(A750,'[1]PRIX D''ACHAT A JOUR'!$A$1:$C$477,3,FALSE)</f>
        <v>AN</v>
      </c>
      <c r="D750" t="s">
        <v>1890</v>
      </c>
      <c r="E750">
        <v>6</v>
      </c>
      <c r="F750" t="s">
        <v>1056</v>
      </c>
      <c r="I750" t="s">
        <v>1057</v>
      </c>
      <c r="J750" t="s">
        <v>1058</v>
      </c>
      <c r="K750" t="s">
        <v>1059</v>
      </c>
      <c r="L750" t="s">
        <v>1060</v>
      </c>
      <c r="M750" t="s">
        <v>986</v>
      </c>
      <c r="N750" t="s">
        <v>1889</v>
      </c>
      <c r="O750" t="s">
        <v>1891</v>
      </c>
      <c r="Q750">
        <v>1</v>
      </c>
      <c r="R750">
        <v>1</v>
      </c>
      <c r="S750" s="36">
        <f>VLOOKUP(N750,'[1]Stock définitif au 31122021'!$A$3:$G$422,5,FALSE)</f>
        <v>6</v>
      </c>
      <c r="T750" s="36">
        <f>VLOOKUP(N750,'[1]Stock définitif au 31122021'!$A$3:$G$422,6,FALSE)</f>
        <v>875.31</v>
      </c>
      <c r="U750" s="36" t="str">
        <f>VLOOKUP(N750,'[1]Stock définitif au 31122021'!$A$3:$G$422,3,FALSE)</f>
        <v>AN</v>
      </c>
      <c r="V750" s="36">
        <v>875.31</v>
      </c>
      <c r="W750" s="36">
        <f>VLOOKUP(A750,'[1]EXPORT ARTICLES 03012022'!$A$1:$R$883,18,FALSE)</f>
        <v>875.31</v>
      </c>
      <c r="X750" s="2">
        <f>VLOOKUP(A750,'[1]PRIX D''ACHAT A JOUR'!$A$1:$G$477,7,FALSE)</f>
        <v>875.31</v>
      </c>
      <c r="Y750" s="46"/>
      <c r="Z750" s="46"/>
      <c r="AA750" s="53">
        <v>0.25</v>
      </c>
      <c r="AB750" s="41">
        <f t="shared" si="209"/>
        <v>1094.1374999999998</v>
      </c>
      <c r="AC750" s="42" t="s">
        <v>2917</v>
      </c>
      <c r="AD750">
        <v>875.31</v>
      </c>
      <c r="AE750" t="s">
        <v>932</v>
      </c>
      <c r="AF750">
        <v>0</v>
      </c>
      <c r="AI750" t="s">
        <v>933</v>
      </c>
      <c r="AJ750" t="s">
        <v>934</v>
      </c>
      <c r="AM750" t="s">
        <v>935</v>
      </c>
      <c r="AN750" t="s">
        <v>936</v>
      </c>
      <c r="AP750">
        <v>0</v>
      </c>
      <c r="AQ750">
        <v>0</v>
      </c>
      <c r="AS750" s="63">
        <v>1155.4000000000001</v>
      </c>
      <c r="AT750" s="54">
        <f t="shared" si="210"/>
        <v>1164.1623</v>
      </c>
      <c r="AU750" s="42">
        <f t="shared" si="211"/>
        <v>1455.2028749999999</v>
      </c>
      <c r="AV750" s="48"/>
      <c r="AW750" s="48"/>
      <c r="AX750">
        <v>2</v>
      </c>
      <c r="AY750">
        <v>0</v>
      </c>
      <c r="BK750" s="43">
        <f t="shared" si="197"/>
        <v>0.25947972563614319</v>
      </c>
      <c r="BL750" s="55">
        <f t="shared" si="212"/>
        <v>1.319989489438028</v>
      </c>
      <c r="BM750" s="45">
        <v>1.33</v>
      </c>
      <c r="BN750" s="48">
        <v>1.33</v>
      </c>
      <c r="BP750"/>
      <c r="BQ750" t="str">
        <f t="shared" si="203"/>
        <v/>
      </c>
      <c r="BR750" t="str">
        <f t="shared" si="204"/>
        <v/>
      </c>
      <c r="BS750" t="str">
        <f t="shared" si="205"/>
        <v/>
      </c>
      <c r="BT750" s="34">
        <v>1386.48</v>
      </c>
      <c r="CB750">
        <v>100</v>
      </c>
      <c r="CC750">
        <v>100</v>
      </c>
      <c r="CD750" t="s">
        <v>951</v>
      </c>
      <c r="CE750">
        <v>0</v>
      </c>
      <c r="CI750">
        <v>0</v>
      </c>
      <c r="CJ750">
        <v>0</v>
      </c>
      <c r="CM750">
        <v>0</v>
      </c>
      <c r="CO750">
        <v>0</v>
      </c>
      <c r="CP750">
        <v>0</v>
      </c>
      <c r="CQ750">
        <v>0</v>
      </c>
      <c r="CT750">
        <v>0</v>
      </c>
      <c r="CU750">
        <v>0</v>
      </c>
      <c r="CV750">
        <v>0</v>
      </c>
      <c r="CW750" t="e">
        <f>VLOOKUP(A750,'[1]NOUVEAUX TARIFS'!$A$1:$E$467,5,FALSE)</f>
        <v>#N/A</v>
      </c>
    </row>
    <row r="751" spans="1:101" hidden="1">
      <c r="A751" t="s">
        <v>1969</v>
      </c>
      <c r="C751" t="str">
        <f>VLOOKUP(A751,'[1]PRIX D''ACHAT A JOUR'!$A$1:$C$477,3,FALSE)</f>
        <v>AN</v>
      </c>
      <c r="D751" t="s">
        <v>1970</v>
      </c>
      <c r="E751">
        <v>6</v>
      </c>
      <c r="F751" t="s">
        <v>1056</v>
      </c>
      <c r="I751" t="s">
        <v>1057</v>
      </c>
      <c r="J751" t="s">
        <v>1058</v>
      </c>
      <c r="K751" t="s">
        <v>1059</v>
      </c>
      <c r="L751" t="s">
        <v>1060</v>
      </c>
      <c r="M751" t="s">
        <v>986</v>
      </c>
      <c r="N751" t="s">
        <v>1969</v>
      </c>
      <c r="O751" t="s">
        <v>1971</v>
      </c>
      <c r="Q751">
        <v>1</v>
      </c>
      <c r="R751">
        <v>1</v>
      </c>
      <c r="S751" s="36">
        <f>VLOOKUP(N751,'[1]Stock définitif au 31122021'!$A$3:$G$422,5,FALSE)</f>
        <v>1</v>
      </c>
      <c r="T751" s="36">
        <f>VLOOKUP(N751,'[1]Stock définitif au 31122021'!$A$3:$G$422,6,FALSE)</f>
        <v>780.89</v>
      </c>
      <c r="U751" s="36" t="str">
        <f>VLOOKUP(N751,'[1]Stock définitif au 31122021'!$A$3:$G$422,3,FALSE)</f>
        <v>AN</v>
      </c>
      <c r="V751" s="36">
        <v>780.89</v>
      </c>
      <c r="W751" s="36">
        <f>VLOOKUP(A751,'[1]EXPORT ARTICLES 03012022'!$A$1:$R$883,18,FALSE)</f>
        <v>780.89</v>
      </c>
      <c r="X751" s="2">
        <f>VLOOKUP(A751,'[1]PRIX D''ACHAT A JOUR'!$A$1:$G$477,7,FALSE)</f>
        <v>780.89</v>
      </c>
      <c r="Y751" s="46"/>
      <c r="Z751" s="46"/>
      <c r="AA751" s="53">
        <v>0.25</v>
      </c>
      <c r="AB751" s="41">
        <f t="shared" si="209"/>
        <v>976.11249999999995</v>
      </c>
      <c r="AC751" s="42" t="s">
        <v>2917</v>
      </c>
      <c r="AD751">
        <v>780.89</v>
      </c>
      <c r="AE751" t="s">
        <v>932</v>
      </c>
      <c r="AF751">
        <v>0</v>
      </c>
      <c r="AI751" t="s">
        <v>933</v>
      </c>
      <c r="AJ751" t="s">
        <v>934</v>
      </c>
      <c r="AM751" t="s">
        <v>935</v>
      </c>
      <c r="AN751" t="s">
        <v>936</v>
      </c>
      <c r="AP751">
        <v>0</v>
      </c>
      <c r="AQ751">
        <v>0</v>
      </c>
      <c r="AS751" s="63">
        <v>1030.77</v>
      </c>
      <c r="AT751" s="54">
        <f t="shared" si="210"/>
        <v>1038.5837000000001</v>
      </c>
      <c r="AU751" s="42">
        <f t="shared" si="211"/>
        <v>1298.2296249999999</v>
      </c>
      <c r="AV751" s="48"/>
      <c r="AW751" s="48"/>
      <c r="AX751">
        <v>2</v>
      </c>
      <c r="AY751">
        <v>0</v>
      </c>
      <c r="BK751" s="43">
        <f t="shared" si="197"/>
        <v>0.25947556195853583</v>
      </c>
      <c r="BL751" s="55">
        <f t="shared" si="212"/>
        <v>1.3199938531675397</v>
      </c>
      <c r="BM751" s="45">
        <v>1.33</v>
      </c>
      <c r="BN751" s="48">
        <v>1.33</v>
      </c>
      <c r="BP751"/>
      <c r="BQ751" t="str">
        <f t="shared" si="203"/>
        <v/>
      </c>
      <c r="BR751" t="str">
        <f t="shared" si="204"/>
        <v/>
      </c>
      <c r="BS751" t="str">
        <f t="shared" si="205"/>
        <v/>
      </c>
      <c r="BT751" s="34">
        <v>1236.92</v>
      </c>
      <c r="CB751">
        <v>100</v>
      </c>
      <c r="CC751">
        <v>100</v>
      </c>
      <c r="CD751" t="s">
        <v>951</v>
      </c>
      <c r="CE751">
        <v>0</v>
      </c>
      <c r="CI751">
        <v>0</v>
      </c>
      <c r="CJ751">
        <v>0</v>
      </c>
      <c r="CM751">
        <v>0</v>
      </c>
      <c r="CO751">
        <v>0</v>
      </c>
      <c r="CP751">
        <v>0</v>
      </c>
      <c r="CQ751">
        <v>0</v>
      </c>
      <c r="CT751">
        <v>0</v>
      </c>
      <c r="CU751">
        <v>0</v>
      </c>
      <c r="CV751">
        <v>0</v>
      </c>
      <c r="CW751" t="e">
        <f>VLOOKUP(A751,'[1]NOUVEAUX TARIFS'!$A$1:$E$467,5,FALSE)</f>
        <v>#N/A</v>
      </c>
    </row>
    <row r="752" spans="1:101" hidden="1">
      <c r="A752" t="s">
        <v>1892</v>
      </c>
      <c r="C752" t="str">
        <f>VLOOKUP(A752,'[1]PRIX D''ACHAT A JOUR'!$A$1:$C$477,3,FALSE)</f>
        <v>AN</v>
      </c>
      <c r="D752" t="s">
        <v>1893</v>
      </c>
      <c r="E752">
        <v>6</v>
      </c>
      <c r="F752" t="s">
        <v>1056</v>
      </c>
      <c r="I752" t="s">
        <v>1057</v>
      </c>
      <c r="J752" t="s">
        <v>1058</v>
      </c>
      <c r="K752" t="s">
        <v>1059</v>
      </c>
      <c r="L752" t="s">
        <v>1060</v>
      </c>
      <c r="M752" t="s">
        <v>986</v>
      </c>
      <c r="N752" t="s">
        <v>1892</v>
      </c>
      <c r="O752" t="s">
        <v>1894</v>
      </c>
      <c r="Q752">
        <v>1</v>
      </c>
      <c r="R752">
        <v>1</v>
      </c>
      <c r="S752" s="36" t="e">
        <f>VLOOKUP(N752,'[1]Stock définitif au 31122021'!$A$3:$G$422,5,FALSE)</f>
        <v>#N/A</v>
      </c>
      <c r="T752" s="36" t="e">
        <f>VLOOKUP(N752,'[1]Stock définitif au 31122021'!$A$3:$G$422,6,FALSE)</f>
        <v>#N/A</v>
      </c>
      <c r="U752" s="36" t="e">
        <f>VLOOKUP(N752,'[1]Stock définitif au 31122021'!$A$3:$G$422,3,FALSE)</f>
        <v>#N/A</v>
      </c>
      <c r="V752" s="36">
        <v>971.09</v>
      </c>
      <c r="W752" s="36">
        <f>VLOOKUP(A752,'[1]EXPORT ARTICLES 03012022'!$A$1:$R$883,18,FALSE)</f>
        <v>971.09</v>
      </c>
      <c r="X752" s="2">
        <f>VLOOKUP(A752,'[1]PRIX D''ACHAT A JOUR'!$A$1:$G$477,7,FALSE)</f>
        <v>971.09</v>
      </c>
      <c r="Y752" s="46"/>
      <c r="Z752" s="46"/>
      <c r="AA752" s="53">
        <v>0.25</v>
      </c>
      <c r="AB752" s="41">
        <f t="shared" si="209"/>
        <v>1213.8625</v>
      </c>
      <c r="AC752" s="42" t="s">
        <v>2917</v>
      </c>
      <c r="AD752">
        <v>971.09</v>
      </c>
      <c r="AE752" t="s">
        <v>932</v>
      </c>
      <c r="AF752">
        <v>0</v>
      </c>
      <c r="AI752" t="s">
        <v>933</v>
      </c>
      <c r="AJ752" t="s">
        <v>934</v>
      </c>
      <c r="AM752" t="s">
        <v>935</v>
      </c>
      <c r="AN752" t="s">
        <v>936</v>
      </c>
      <c r="AP752">
        <v>0</v>
      </c>
      <c r="AQ752">
        <v>0</v>
      </c>
      <c r="AS752" s="63">
        <v>1281.83</v>
      </c>
      <c r="AT752" s="54">
        <f t="shared" si="210"/>
        <v>1291.5497</v>
      </c>
      <c r="AU752" s="42">
        <f t="shared" si="211"/>
        <v>1614.4371249999999</v>
      </c>
      <c r="AV752" s="48"/>
      <c r="AW752" s="48"/>
      <c r="AX752">
        <v>2</v>
      </c>
      <c r="AY752">
        <v>0</v>
      </c>
      <c r="BK752" s="43">
        <f t="shared" si="197"/>
        <v>0.25947834346208154</v>
      </c>
      <c r="BL752" s="55">
        <f t="shared" si="212"/>
        <v>1.3199909380181032</v>
      </c>
      <c r="BM752" s="45">
        <v>1.33</v>
      </c>
      <c r="BN752" s="48">
        <v>1.33</v>
      </c>
      <c r="BP752"/>
      <c r="BQ752" t="str">
        <f t="shared" si="203"/>
        <v/>
      </c>
      <c r="BR752" t="str">
        <f t="shared" si="204"/>
        <v/>
      </c>
      <c r="BS752" t="str">
        <f t="shared" si="205"/>
        <v/>
      </c>
      <c r="BT752" s="34">
        <v>1538.2</v>
      </c>
      <c r="CB752">
        <v>100</v>
      </c>
      <c r="CC752">
        <v>100</v>
      </c>
      <c r="CD752" t="s">
        <v>951</v>
      </c>
      <c r="CE752">
        <v>0</v>
      </c>
      <c r="CI752">
        <v>0</v>
      </c>
      <c r="CJ752">
        <v>0</v>
      </c>
      <c r="CM752">
        <v>0</v>
      </c>
      <c r="CO752">
        <v>0</v>
      </c>
      <c r="CP752">
        <v>0</v>
      </c>
      <c r="CQ752">
        <v>0</v>
      </c>
      <c r="CT752">
        <v>0</v>
      </c>
      <c r="CU752">
        <v>0</v>
      </c>
      <c r="CV752">
        <v>0</v>
      </c>
      <c r="CW752" t="e">
        <f>VLOOKUP(A752,'[1]NOUVEAUX TARIFS'!$A$1:$E$467,5,FALSE)</f>
        <v>#N/A</v>
      </c>
    </row>
    <row r="753" spans="1:101" hidden="1">
      <c r="A753" t="s">
        <v>1895</v>
      </c>
      <c r="C753" t="str">
        <f>VLOOKUP(A753,'[1]PRIX D''ACHAT A JOUR'!$A$1:$C$477,3,FALSE)</f>
        <v>AN</v>
      </c>
      <c r="D753" t="s">
        <v>1896</v>
      </c>
      <c r="E753">
        <v>6</v>
      </c>
      <c r="F753" t="s">
        <v>1056</v>
      </c>
      <c r="I753" t="s">
        <v>1057</v>
      </c>
      <c r="J753" t="s">
        <v>1058</v>
      </c>
      <c r="K753" t="s">
        <v>1059</v>
      </c>
      <c r="L753" t="s">
        <v>1060</v>
      </c>
      <c r="M753" t="s">
        <v>986</v>
      </c>
      <c r="N753" t="s">
        <v>1895</v>
      </c>
      <c r="O753" t="s">
        <v>1897</v>
      </c>
      <c r="Q753">
        <v>1</v>
      </c>
      <c r="R753">
        <v>1</v>
      </c>
      <c r="S753" s="36" t="e">
        <f>VLOOKUP(N753,'[1]Stock définitif au 31122021'!$A$3:$G$422,5,FALSE)</f>
        <v>#N/A</v>
      </c>
      <c r="T753" s="36" t="e">
        <f>VLOOKUP(N753,'[1]Stock définitif au 31122021'!$A$3:$G$422,6,FALSE)</f>
        <v>#N/A</v>
      </c>
      <c r="U753" s="36" t="e">
        <f>VLOOKUP(N753,'[1]Stock définitif au 31122021'!$A$3:$G$422,3,FALSE)</f>
        <v>#N/A</v>
      </c>
      <c r="V753" s="36">
        <v>976.98</v>
      </c>
      <c r="W753" s="36">
        <f>VLOOKUP(A753,'[1]EXPORT ARTICLES 03012022'!$A$1:$R$883,18,FALSE)</f>
        <v>976.98</v>
      </c>
      <c r="X753" s="2">
        <f>VLOOKUP(A753,'[1]PRIX D''ACHAT A JOUR'!$A$1:$G$477,7,FALSE)</f>
        <v>976.98</v>
      </c>
      <c r="Y753" s="46"/>
      <c r="Z753" s="46"/>
      <c r="AA753" s="53">
        <v>0.25</v>
      </c>
      <c r="AB753" s="41">
        <f t="shared" si="209"/>
        <v>1221.2249999999999</v>
      </c>
      <c r="AC753" s="42" t="s">
        <v>2917</v>
      </c>
      <c r="AD753">
        <v>976.98</v>
      </c>
      <c r="AE753" t="s">
        <v>932</v>
      </c>
      <c r="AF753">
        <v>0</v>
      </c>
      <c r="AI753" t="s">
        <v>933</v>
      </c>
      <c r="AJ753" t="s">
        <v>934</v>
      </c>
      <c r="AM753" t="s">
        <v>935</v>
      </c>
      <c r="AN753" t="s">
        <v>936</v>
      </c>
      <c r="AP753">
        <v>0</v>
      </c>
      <c r="AQ753">
        <v>0</v>
      </c>
      <c r="AS753" s="63">
        <v>1289.6099999999999</v>
      </c>
      <c r="AT753" s="54">
        <f t="shared" si="210"/>
        <v>1299.3834000000002</v>
      </c>
      <c r="AU753" s="42">
        <f t="shared" si="211"/>
        <v>1624.2292499999999</v>
      </c>
      <c r="AV753" s="48"/>
      <c r="AW753" s="48"/>
      <c r="AX753">
        <v>2</v>
      </c>
      <c r="AY753">
        <v>0</v>
      </c>
      <c r="BK753" s="43">
        <f t="shared" si="197"/>
        <v>0.25947321283178637</v>
      </c>
      <c r="BL753" s="55">
        <f t="shared" si="212"/>
        <v>1.3199963151753362</v>
      </c>
      <c r="BM753" s="45">
        <v>1.33</v>
      </c>
      <c r="BN753" s="48">
        <v>1.33</v>
      </c>
      <c r="BP753"/>
      <c r="BQ753" t="str">
        <f t="shared" si="203"/>
        <v/>
      </c>
      <c r="BR753" t="str">
        <f t="shared" si="204"/>
        <v/>
      </c>
      <c r="BS753" t="str">
        <f t="shared" si="205"/>
        <v/>
      </c>
      <c r="BT753" s="34">
        <v>1547.53</v>
      </c>
      <c r="CB753">
        <v>100</v>
      </c>
      <c r="CC753">
        <v>100</v>
      </c>
      <c r="CD753" t="s">
        <v>951</v>
      </c>
      <c r="CE753">
        <v>0</v>
      </c>
      <c r="CI753">
        <v>0</v>
      </c>
      <c r="CJ753">
        <v>0</v>
      </c>
      <c r="CM753">
        <v>0</v>
      </c>
      <c r="CO753">
        <v>0</v>
      </c>
      <c r="CP753">
        <v>0</v>
      </c>
      <c r="CQ753">
        <v>0</v>
      </c>
      <c r="CT753">
        <v>0</v>
      </c>
      <c r="CU753">
        <v>0</v>
      </c>
      <c r="CV753">
        <v>0</v>
      </c>
      <c r="CW753" t="e">
        <f>VLOOKUP(A753,'[1]NOUVEAUX TARIFS'!$A$1:$E$467,5,FALSE)</f>
        <v>#N/A</v>
      </c>
    </row>
    <row r="754" spans="1:101" hidden="1">
      <c r="A754" t="s">
        <v>2245</v>
      </c>
      <c r="C754" t="str">
        <f>VLOOKUP(A754,'[1]PRIX D''ACHAT A JOUR'!$A$1:$C$477,3,FALSE)</f>
        <v>AN</v>
      </c>
      <c r="D754" t="s">
        <v>2246</v>
      </c>
      <c r="E754">
        <v>6</v>
      </c>
      <c r="F754" t="s">
        <v>1056</v>
      </c>
      <c r="I754" t="s">
        <v>1057</v>
      </c>
      <c r="J754" t="s">
        <v>1058</v>
      </c>
      <c r="K754" t="s">
        <v>1059</v>
      </c>
      <c r="L754" t="s">
        <v>1060</v>
      </c>
      <c r="M754" t="s">
        <v>986</v>
      </c>
      <c r="N754" t="s">
        <v>2245</v>
      </c>
      <c r="O754" t="s">
        <v>2246</v>
      </c>
      <c r="Q754">
        <v>1</v>
      </c>
      <c r="R754">
        <v>1</v>
      </c>
      <c r="S754" s="36">
        <f>VLOOKUP(N754,'[1]Stock définitif au 31122021'!$A$3:$G$422,5,FALSE)</f>
        <v>2</v>
      </c>
      <c r="T754" s="36">
        <f>VLOOKUP(N754,'[1]Stock définitif au 31122021'!$A$3:$G$422,6,FALSE)</f>
        <v>963.46</v>
      </c>
      <c r="U754" s="36" t="str">
        <f>VLOOKUP(N754,'[1]Stock définitif au 31122021'!$A$3:$G$422,3,FALSE)</f>
        <v>AN</v>
      </c>
      <c r="V754" s="36">
        <v>963.46</v>
      </c>
      <c r="W754" s="36">
        <f>VLOOKUP(A754,'[1]EXPORT ARTICLES 03012022'!$A$1:$R$883,18,FALSE)</f>
        <v>963.46</v>
      </c>
      <c r="X754" s="2">
        <f>VLOOKUP(A754,'[1]PRIX D''ACHAT A JOUR'!$A$1:$G$477,7,FALSE)</f>
        <v>963.46</v>
      </c>
      <c r="Y754" s="46"/>
      <c r="Z754" s="46"/>
      <c r="AA754" s="53">
        <v>0.25</v>
      </c>
      <c r="AB754" s="41">
        <f t="shared" si="209"/>
        <v>1204.325</v>
      </c>
      <c r="AC754" s="42" t="s">
        <v>2917</v>
      </c>
      <c r="AD754">
        <v>963.46</v>
      </c>
      <c r="AE754" t="s">
        <v>932</v>
      </c>
      <c r="AF754">
        <v>0</v>
      </c>
      <c r="AI754" t="s">
        <v>933</v>
      </c>
      <c r="AJ754" t="s">
        <v>934</v>
      </c>
      <c r="AM754" t="s">
        <v>935</v>
      </c>
      <c r="AN754" t="s">
        <v>936</v>
      </c>
      <c r="AP754">
        <v>0</v>
      </c>
      <c r="AQ754">
        <v>0</v>
      </c>
      <c r="AS754" s="63">
        <v>1271.77</v>
      </c>
      <c r="AT754" s="54">
        <f t="shared" si="210"/>
        <v>1281.4018000000001</v>
      </c>
      <c r="AU754" s="42">
        <f t="shared" si="211"/>
        <v>1601.7522500000002</v>
      </c>
      <c r="AV754" s="48"/>
      <c r="AW754" s="48"/>
      <c r="AX754">
        <v>2</v>
      </c>
      <c r="AY754">
        <v>0</v>
      </c>
      <c r="BK754" s="43">
        <f t="shared" si="197"/>
        <v>0.25946692405073263</v>
      </c>
      <c r="BL754" s="55">
        <f t="shared" si="212"/>
        <v>1.3200029061922653</v>
      </c>
      <c r="BM754" s="45">
        <v>1.33</v>
      </c>
      <c r="BN754" s="48">
        <v>1.33</v>
      </c>
      <c r="BP754"/>
      <c r="BQ754" t="str">
        <f t="shared" si="203"/>
        <v/>
      </c>
      <c r="BR754" t="str">
        <f t="shared" si="204"/>
        <v/>
      </c>
      <c r="BS754" t="str">
        <f t="shared" si="205"/>
        <v/>
      </c>
      <c r="BT754" s="34">
        <v>1526.12</v>
      </c>
      <c r="CB754">
        <v>100</v>
      </c>
      <c r="CC754">
        <v>100</v>
      </c>
      <c r="CD754" t="s">
        <v>951</v>
      </c>
      <c r="CE754">
        <v>0</v>
      </c>
      <c r="CI754">
        <v>0</v>
      </c>
      <c r="CJ754">
        <v>0</v>
      </c>
      <c r="CM754">
        <v>0</v>
      </c>
      <c r="CO754">
        <v>0</v>
      </c>
      <c r="CP754">
        <v>0</v>
      </c>
      <c r="CQ754">
        <v>0</v>
      </c>
      <c r="CT754">
        <v>0</v>
      </c>
      <c r="CU754">
        <v>0</v>
      </c>
      <c r="CV754">
        <v>0</v>
      </c>
      <c r="CW754" t="e">
        <f>VLOOKUP(A754,'[1]NOUVEAUX TARIFS'!$A$1:$E$467,5,FALSE)</f>
        <v>#N/A</v>
      </c>
    </row>
    <row r="755" spans="1:101" hidden="1">
      <c r="A755" t="s">
        <v>1934</v>
      </c>
      <c r="C755" t="str">
        <f>VLOOKUP(A755,'[1]PRIX D''ACHAT A JOUR'!$A$1:$C$477,3,FALSE)</f>
        <v>AN</v>
      </c>
      <c r="D755" t="s">
        <v>1935</v>
      </c>
      <c r="E755">
        <v>6</v>
      </c>
      <c r="F755" t="s">
        <v>1056</v>
      </c>
      <c r="I755" t="s">
        <v>1057</v>
      </c>
      <c r="J755" t="s">
        <v>1058</v>
      </c>
      <c r="K755" t="s">
        <v>1059</v>
      </c>
      <c r="L755" t="s">
        <v>1060</v>
      </c>
      <c r="M755" t="s">
        <v>986</v>
      </c>
      <c r="N755" t="s">
        <v>1934</v>
      </c>
      <c r="O755" t="s">
        <v>1936</v>
      </c>
      <c r="Q755">
        <v>1</v>
      </c>
      <c r="R755">
        <v>1</v>
      </c>
      <c r="S755" s="36">
        <f>VLOOKUP(N755,'[1]Stock définitif au 31122021'!$A$3:$G$422,5,FALSE)</f>
        <v>1</v>
      </c>
      <c r="T755" s="36">
        <f>VLOOKUP(N755,'[1]Stock définitif au 31122021'!$A$3:$G$422,6,FALSE)</f>
        <v>1134.06</v>
      </c>
      <c r="U755" s="36" t="str">
        <f>VLOOKUP(N755,'[1]Stock définitif au 31122021'!$A$3:$G$422,3,FALSE)</f>
        <v>AN</v>
      </c>
      <c r="V755" s="36">
        <v>1134.06</v>
      </c>
      <c r="W755" s="36">
        <f>VLOOKUP(A755,'[1]EXPORT ARTICLES 03012022'!$A$1:$R$883,18,FALSE)</f>
        <v>1134.06</v>
      </c>
      <c r="X755" s="2">
        <f>VLOOKUP(A755,'[1]PRIX D''ACHAT A JOUR'!$A$1:$G$477,7,FALSE)</f>
        <v>1134.06</v>
      </c>
      <c r="Y755" s="46"/>
      <c r="Z755" s="46"/>
      <c r="AA755" s="53">
        <v>0.25</v>
      </c>
      <c r="AB755" s="41">
        <f t="shared" si="209"/>
        <v>1417.5749999999998</v>
      </c>
      <c r="AC755" s="42" t="s">
        <v>2917</v>
      </c>
      <c r="AD755">
        <v>1134.06</v>
      </c>
      <c r="AE755" t="s">
        <v>932</v>
      </c>
      <c r="AF755">
        <v>0</v>
      </c>
      <c r="AI755" t="s">
        <v>933</v>
      </c>
      <c r="AJ755" t="s">
        <v>934</v>
      </c>
      <c r="AM755" t="s">
        <v>935</v>
      </c>
      <c r="AN755" t="s">
        <v>936</v>
      </c>
      <c r="AP755">
        <v>0</v>
      </c>
      <c r="AQ755">
        <v>0</v>
      </c>
      <c r="AS755" s="63">
        <v>1496.96</v>
      </c>
      <c r="AT755" s="54">
        <f t="shared" si="210"/>
        <v>1508.2998</v>
      </c>
      <c r="AU755" s="42">
        <f t="shared" si="211"/>
        <v>1885.3747499999999</v>
      </c>
      <c r="AV755" s="48"/>
      <c r="AW755" s="48"/>
      <c r="AX755">
        <v>2</v>
      </c>
      <c r="AY755">
        <v>0</v>
      </c>
      <c r="BK755" s="43">
        <f t="shared" si="197"/>
        <v>0.25946902388841381</v>
      </c>
      <c r="BL755" s="55">
        <f t="shared" si="212"/>
        <v>1.320000705430048</v>
      </c>
      <c r="BM755" s="45">
        <v>1.33</v>
      </c>
      <c r="BN755" s="48">
        <v>1.33</v>
      </c>
      <c r="BP755"/>
      <c r="BQ755" t="str">
        <f t="shared" si="203"/>
        <v/>
      </c>
      <c r="BR755" t="str">
        <f t="shared" si="204"/>
        <v/>
      </c>
      <c r="BS755" t="str">
        <f t="shared" si="205"/>
        <v/>
      </c>
      <c r="BT755" s="34">
        <v>1796.35</v>
      </c>
      <c r="CB755">
        <v>100</v>
      </c>
      <c r="CC755">
        <v>100</v>
      </c>
      <c r="CD755" t="s">
        <v>951</v>
      </c>
      <c r="CE755">
        <v>0</v>
      </c>
      <c r="CI755">
        <v>0</v>
      </c>
      <c r="CJ755">
        <v>0</v>
      </c>
      <c r="CM755">
        <v>0</v>
      </c>
      <c r="CO755">
        <v>0</v>
      </c>
      <c r="CP755">
        <v>0</v>
      </c>
      <c r="CQ755">
        <v>0</v>
      </c>
      <c r="CT755">
        <v>0</v>
      </c>
      <c r="CU755">
        <v>0</v>
      </c>
      <c r="CV755">
        <v>0</v>
      </c>
      <c r="CW755" t="e">
        <f>VLOOKUP(A755,'[1]NOUVEAUX TARIFS'!$A$1:$E$467,5,FALSE)</f>
        <v>#N/A</v>
      </c>
    </row>
    <row r="756" spans="1:101" hidden="1">
      <c r="A756" t="s">
        <v>1898</v>
      </c>
      <c r="C756" t="str">
        <f>VLOOKUP(A756,'[1]PRIX D''ACHAT A JOUR'!$A$1:$C$477,3,FALSE)</f>
        <v>AN</v>
      </c>
      <c r="D756" t="s">
        <v>1899</v>
      </c>
      <c r="E756">
        <v>6</v>
      </c>
      <c r="F756" t="s">
        <v>1056</v>
      </c>
      <c r="I756" t="s">
        <v>1057</v>
      </c>
      <c r="J756" t="s">
        <v>1058</v>
      </c>
      <c r="K756" t="s">
        <v>1059</v>
      </c>
      <c r="L756" t="s">
        <v>1060</v>
      </c>
      <c r="M756" t="s">
        <v>986</v>
      </c>
      <c r="N756" t="s">
        <v>1898</v>
      </c>
      <c r="O756" t="s">
        <v>1900</v>
      </c>
      <c r="Q756">
        <v>1</v>
      </c>
      <c r="R756">
        <v>1</v>
      </c>
      <c r="S756" s="36" t="e">
        <f>VLOOKUP(N756,'[1]Stock définitif au 31122021'!$A$3:$G$422,5,FALSE)</f>
        <v>#N/A</v>
      </c>
      <c r="T756" s="36" t="e">
        <f>VLOOKUP(N756,'[1]Stock définitif au 31122021'!$A$3:$G$422,6,FALSE)</f>
        <v>#N/A</v>
      </c>
      <c r="U756" s="36" t="e">
        <f>VLOOKUP(N756,'[1]Stock définitif au 31122021'!$A$3:$G$422,3,FALSE)</f>
        <v>#N/A</v>
      </c>
      <c r="V756" s="36">
        <v>971.09</v>
      </c>
      <c r="W756" s="36">
        <f>VLOOKUP(A756,'[1]EXPORT ARTICLES 03012022'!$A$1:$R$883,18,FALSE)</f>
        <v>971.09</v>
      </c>
      <c r="X756" s="2">
        <f>VLOOKUP(A756,'[1]PRIX D''ACHAT A JOUR'!$A$1:$G$477,7,FALSE)</f>
        <v>971.09</v>
      </c>
      <c r="Y756" s="46"/>
      <c r="Z756" s="46"/>
      <c r="AA756" s="53">
        <v>0.25</v>
      </c>
      <c r="AB756" s="41">
        <f t="shared" si="209"/>
        <v>1213.8625</v>
      </c>
      <c r="AC756" s="42" t="s">
        <v>2917</v>
      </c>
      <c r="AD756">
        <v>971.09</v>
      </c>
      <c r="AE756" t="s">
        <v>932</v>
      </c>
      <c r="AF756">
        <v>0</v>
      </c>
      <c r="AI756" t="s">
        <v>933</v>
      </c>
      <c r="AJ756" t="s">
        <v>934</v>
      </c>
      <c r="AM756" t="s">
        <v>935</v>
      </c>
      <c r="AN756" t="s">
        <v>936</v>
      </c>
      <c r="AP756">
        <v>0</v>
      </c>
      <c r="AQ756">
        <v>0</v>
      </c>
      <c r="AS756" s="63">
        <v>1281.83</v>
      </c>
      <c r="AT756" s="54">
        <f t="shared" si="210"/>
        <v>1291.5497</v>
      </c>
      <c r="AU756" s="42">
        <f t="shared" si="211"/>
        <v>1614.4371249999999</v>
      </c>
      <c r="AV756" s="48"/>
      <c r="AW756" s="48"/>
      <c r="AX756">
        <v>2</v>
      </c>
      <c r="AY756">
        <v>0</v>
      </c>
      <c r="BK756" s="43">
        <f t="shared" si="197"/>
        <v>0.25947834346208154</v>
      </c>
      <c r="BL756" s="55">
        <f t="shared" si="212"/>
        <v>1.3199909380181032</v>
      </c>
      <c r="BM756" s="45">
        <v>1.33</v>
      </c>
      <c r="BN756" s="48">
        <v>1.33</v>
      </c>
      <c r="BP756"/>
      <c r="BQ756" t="str">
        <f t="shared" si="203"/>
        <v/>
      </c>
      <c r="BR756" t="str">
        <f t="shared" si="204"/>
        <v/>
      </c>
      <c r="BS756" t="str">
        <f t="shared" si="205"/>
        <v/>
      </c>
      <c r="BT756" s="34">
        <v>1538.2</v>
      </c>
      <c r="CB756">
        <v>100</v>
      </c>
      <c r="CC756">
        <v>100</v>
      </c>
      <c r="CD756" t="s">
        <v>951</v>
      </c>
      <c r="CE756">
        <v>0</v>
      </c>
      <c r="CI756">
        <v>0</v>
      </c>
      <c r="CJ756">
        <v>0</v>
      </c>
      <c r="CM756">
        <v>0</v>
      </c>
      <c r="CO756">
        <v>0</v>
      </c>
      <c r="CP756">
        <v>0</v>
      </c>
      <c r="CQ756">
        <v>0</v>
      </c>
      <c r="CT756">
        <v>0</v>
      </c>
      <c r="CU756">
        <v>0</v>
      </c>
      <c r="CV756">
        <v>0</v>
      </c>
      <c r="CW756" t="e">
        <f>VLOOKUP(A756,'[1]NOUVEAUX TARIFS'!$A$1:$E$467,5,FALSE)</f>
        <v>#N/A</v>
      </c>
    </row>
    <row r="757" spans="1:101" hidden="1">
      <c r="A757" t="s">
        <v>1937</v>
      </c>
      <c r="C757" t="str">
        <f>VLOOKUP(A757,'[1]PRIX D''ACHAT A JOUR'!$A$1:$C$477,3,FALSE)</f>
        <v>AN</v>
      </c>
      <c r="D757" t="s">
        <v>1938</v>
      </c>
      <c r="E757">
        <v>6</v>
      </c>
      <c r="F757" t="s">
        <v>1056</v>
      </c>
      <c r="I757" t="s">
        <v>1057</v>
      </c>
      <c r="J757" t="s">
        <v>1058</v>
      </c>
      <c r="K757" t="s">
        <v>1059</v>
      </c>
      <c r="L757" t="s">
        <v>1060</v>
      </c>
      <c r="M757" t="s">
        <v>986</v>
      </c>
      <c r="N757" t="s">
        <v>1937</v>
      </c>
      <c r="O757" t="s">
        <v>1939</v>
      </c>
      <c r="P757" t="s">
        <v>2956</v>
      </c>
      <c r="Q757">
        <v>6</v>
      </c>
      <c r="R757">
        <v>1</v>
      </c>
      <c r="S757" s="36">
        <f>VLOOKUP(N757,'[1]Stock définitif au 31122021'!$A$3:$G$422,5,FALSE)</f>
        <v>17</v>
      </c>
      <c r="T757" s="36">
        <f>VLOOKUP(N757,'[1]Stock définitif au 31122021'!$A$3:$G$422,6,FALSE)</f>
        <v>234.67</v>
      </c>
      <c r="U757" s="36" t="str">
        <f>VLOOKUP(N757,'[1]Stock définitif au 31122021'!$A$3:$G$422,3,FALSE)</f>
        <v>AN</v>
      </c>
      <c r="V757" s="36">
        <v>1407.96</v>
      </c>
      <c r="W757" s="36">
        <f>VLOOKUP(A757,'[1]EXPORT ARTICLES 03012022'!$A$1:$R$883,18,FALSE)</f>
        <v>1407.96</v>
      </c>
      <c r="X757" s="2">
        <v>234.67</v>
      </c>
      <c r="Y757" s="46"/>
      <c r="Z757" s="46"/>
      <c r="AA757" s="53">
        <v>0.25</v>
      </c>
      <c r="AB757" s="41">
        <f t="shared" si="209"/>
        <v>293.33749999999998</v>
      </c>
      <c r="AC757" s="42" t="s">
        <v>2917</v>
      </c>
      <c r="AD757">
        <v>1407.96</v>
      </c>
      <c r="AE757" t="s">
        <v>932</v>
      </c>
      <c r="AF757">
        <v>0</v>
      </c>
      <c r="AI757" t="s">
        <v>933</v>
      </c>
      <c r="AJ757" t="s">
        <v>934</v>
      </c>
      <c r="AM757" t="s">
        <v>935</v>
      </c>
      <c r="AN757" t="s">
        <v>936</v>
      </c>
      <c r="AP757">
        <v>0</v>
      </c>
      <c r="AQ757">
        <v>0</v>
      </c>
      <c r="AS757" s="36">
        <v>309.75</v>
      </c>
      <c r="AT757" s="54">
        <f t="shared" si="210"/>
        <v>312.11110000000002</v>
      </c>
      <c r="AU757" s="42">
        <f t="shared" si="211"/>
        <v>390.13887499999998</v>
      </c>
      <c r="AV757" s="48"/>
      <c r="AW757" s="48"/>
      <c r="AX757">
        <v>2</v>
      </c>
      <c r="AY757">
        <v>0</v>
      </c>
      <c r="BK757" s="43">
        <f t="shared" si="197"/>
        <v>0.25952824858757056</v>
      </c>
      <c r="BL757" s="55">
        <f t="shared" si="212"/>
        <v>0.21999914770305973</v>
      </c>
      <c r="BM757" s="45">
        <v>1.33</v>
      </c>
      <c r="BN757" s="48">
        <v>1.33</v>
      </c>
      <c r="BP757"/>
      <c r="BQ757" t="str">
        <f t="shared" si="203"/>
        <v/>
      </c>
      <c r="BR757" t="str">
        <f t="shared" si="204"/>
        <v/>
      </c>
      <c r="BS757" t="str">
        <f t="shared" si="205"/>
        <v/>
      </c>
      <c r="BT757">
        <v>371.7</v>
      </c>
      <c r="CB757">
        <v>100</v>
      </c>
      <c r="CC757">
        <v>100</v>
      </c>
      <c r="CD757" t="s">
        <v>951</v>
      </c>
      <c r="CE757">
        <v>0</v>
      </c>
      <c r="CI757">
        <v>0</v>
      </c>
      <c r="CJ757">
        <v>0</v>
      </c>
      <c r="CM757">
        <v>0</v>
      </c>
      <c r="CO757">
        <v>0</v>
      </c>
      <c r="CP757">
        <v>0</v>
      </c>
      <c r="CQ757">
        <v>0</v>
      </c>
      <c r="CT757">
        <v>0</v>
      </c>
      <c r="CU757">
        <v>0</v>
      </c>
      <c r="CV757">
        <v>0</v>
      </c>
      <c r="CW757" t="e">
        <f>VLOOKUP(A757,'[1]NOUVEAUX TARIFS'!$A$1:$E$467,5,FALSE)</f>
        <v>#N/A</v>
      </c>
    </row>
    <row r="758" spans="1:101" hidden="1">
      <c r="A758" t="s">
        <v>1858</v>
      </c>
      <c r="C758" t="str">
        <f>VLOOKUP(A758,'[1]PRIX D''ACHAT A JOUR'!$A$1:$C$477,3,FALSE)</f>
        <v>AN</v>
      </c>
      <c r="D758" t="s">
        <v>1859</v>
      </c>
      <c r="E758">
        <v>6</v>
      </c>
      <c r="F758" t="s">
        <v>1056</v>
      </c>
      <c r="I758" t="s">
        <v>1057</v>
      </c>
      <c r="J758" t="s">
        <v>1058</v>
      </c>
      <c r="K758" t="s">
        <v>1059</v>
      </c>
      <c r="L758" t="s">
        <v>1060</v>
      </c>
      <c r="M758" t="s">
        <v>986</v>
      </c>
      <c r="N758" t="s">
        <v>1858</v>
      </c>
      <c r="O758" t="s">
        <v>1860</v>
      </c>
      <c r="Q758">
        <v>6</v>
      </c>
      <c r="R758">
        <v>1</v>
      </c>
      <c r="S758" s="36">
        <f>VLOOKUP(N758,'[1]Stock définitif au 31122021'!$A$3:$G$422,5,FALSE)</f>
        <v>27</v>
      </c>
      <c r="T758" s="36">
        <f>VLOOKUP(N758,'[1]Stock définitif au 31122021'!$A$3:$G$422,6,FALSE)</f>
        <v>287.92</v>
      </c>
      <c r="U758" s="36" t="str">
        <f>VLOOKUP(N758,'[1]Stock définitif au 31122021'!$A$3:$G$422,3,FALSE)</f>
        <v>AN</v>
      </c>
      <c r="V758" s="36">
        <v>1727.5</v>
      </c>
      <c r="W758" s="36">
        <f>VLOOKUP(A758,'[1]EXPORT ARTICLES 03012022'!$A$1:$R$883,18,FALSE)</f>
        <v>1727.5</v>
      </c>
      <c r="X758" s="54">
        <f>VLOOKUP(A758,'[1]PRIX D''ACHAT A JOUR'!$A$1:$G$477,7,FALSE)</f>
        <v>287.91669999999999</v>
      </c>
      <c r="Y758" s="46"/>
      <c r="Z758" s="46"/>
      <c r="AA758" s="53">
        <v>0.25</v>
      </c>
      <c r="AB758" s="41">
        <f t="shared" si="209"/>
        <v>359.89587499999999</v>
      </c>
      <c r="AC758" s="42" t="s">
        <v>2917</v>
      </c>
      <c r="AD758">
        <v>1727.5</v>
      </c>
      <c r="AE758" t="s">
        <v>932</v>
      </c>
      <c r="AF758">
        <v>0</v>
      </c>
      <c r="AI758" t="s">
        <v>933</v>
      </c>
      <c r="AJ758" t="s">
        <v>934</v>
      </c>
      <c r="AM758" t="s">
        <v>935</v>
      </c>
      <c r="AN758" t="s">
        <v>936</v>
      </c>
      <c r="AP758">
        <v>0</v>
      </c>
      <c r="AQ758">
        <v>0</v>
      </c>
      <c r="AS758" s="36">
        <v>380.05</v>
      </c>
      <c r="AT758" s="54">
        <f t="shared" si="210"/>
        <v>382.92921100000001</v>
      </c>
      <c r="AU758" s="65">
        <f t="shared" si="211"/>
        <v>478.66151375000004</v>
      </c>
      <c r="AV758" s="48"/>
      <c r="AW758" s="48"/>
      <c r="AX758">
        <v>2</v>
      </c>
      <c r="AY758">
        <v>0</v>
      </c>
      <c r="BK758" s="43">
        <f t="shared" si="197"/>
        <v>0.25946984278384427</v>
      </c>
      <c r="BL758" s="55">
        <f t="shared" si="212"/>
        <v>0.22</v>
      </c>
      <c r="BM758" s="45">
        <v>1.33</v>
      </c>
      <c r="BN758" s="48">
        <v>1.33</v>
      </c>
      <c r="BP758"/>
      <c r="BQ758" t="str">
        <f t="shared" si="203"/>
        <v/>
      </c>
      <c r="BR758" t="str">
        <f t="shared" si="204"/>
        <v/>
      </c>
      <c r="BS758" t="str">
        <f t="shared" si="205"/>
        <v/>
      </c>
      <c r="BT758">
        <v>456.06</v>
      </c>
      <c r="CB758">
        <v>100</v>
      </c>
      <c r="CC758">
        <v>100</v>
      </c>
      <c r="CD758" t="s">
        <v>951</v>
      </c>
      <c r="CE758">
        <v>0</v>
      </c>
      <c r="CI758">
        <v>0</v>
      </c>
      <c r="CJ758">
        <v>0</v>
      </c>
      <c r="CM758">
        <v>0</v>
      </c>
      <c r="CO758">
        <v>0</v>
      </c>
      <c r="CP758">
        <v>0</v>
      </c>
      <c r="CQ758">
        <v>0</v>
      </c>
      <c r="CT758">
        <v>0</v>
      </c>
      <c r="CU758">
        <v>0</v>
      </c>
      <c r="CV758">
        <v>0</v>
      </c>
      <c r="CW758" t="e">
        <f>VLOOKUP(A758,'[1]NOUVEAUX TARIFS'!$A$1:$E$467,5,FALSE)</f>
        <v>#N/A</v>
      </c>
    </row>
    <row r="759" spans="1:101" hidden="1">
      <c r="A759" t="s">
        <v>1861</v>
      </c>
      <c r="C759" t="str">
        <f>VLOOKUP(A759,'[1]PRIX D''ACHAT A JOUR'!$A$1:$C$477,3,FALSE)</f>
        <v>AN</v>
      </c>
      <c r="D759" t="s">
        <v>1862</v>
      </c>
      <c r="E759">
        <v>6</v>
      </c>
      <c r="F759" t="s">
        <v>1056</v>
      </c>
      <c r="I759" t="s">
        <v>1057</v>
      </c>
      <c r="J759" t="s">
        <v>1058</v>
      </c>
      <c r="K759" t="s">
        <v>1059</v>
      </c>
      <c r="L759" t="s">
        <v>1060</v>
      </c>
      <c r="M759" t="s">
        <v>986</v>
      </c>
      <c r="N759" t="s">
        <v>1861</v>
      </c>
      <c r="O759" t="s">
        <v>1863</v>
      </c>
      <c r="P759" t="s">
        <v>2956</v>
      </c>
      <c r="Q759">
        <v>6</v>
      </c>
      <c r="R759">
        <v>1</v>
      </c>
      <c r="S759" s="36">
        <f>VLOOKUP(N759,'[1]Stock définitif au 31122021'!$A$3:$G$422,5,FALSE)</f>
        <v>3</v>
      </c>
      <c r="T759" s="36">
        <f>VLOOKUP(N759,'[1]Stock définitif au 31122021'!$A$3:$G$422,6,FALSE)</f>
        <v>352.82</v>
      </c>
      <c r="U759" s="36" t="str">
        <f>VLOOKUP(N759,'[1]Stock définitif au 31122021'!$A$3:$G$422,3,FALSE)</f>
        <v>AN</v>
      </c>
      <c r="V759" s="36">
        <v>2116.94</v>
      </c>
      <c r="W759" s="36">
        <f>VLOOKUP(A759,'[1]EXPORT ARTICLES 03012022'!$A$1:$R$883,18,FALSE)</f>
        <v>2116.94</v>
      </c>
      <c r="X759" s="54">
        <f>VLOOKUP(A759,'[1]PRIX D''ACHAT A JOUR'!$A$1:$G$477,7,FALSE)</f>
        <v>352.82339999999999</v>
      </c>
      <c r="Y759" s="46"/>
      <c r="Z759" s="46"/>
      <c r="AA759" s="53">
        <v>0.25</v>
      </c>
      <c r="AB759" s="41">
        <f t="shared" si="209"/>
        <v>441.02924999999999</v>
      </c>
      <c r="AC759" s="42" t="s">
        <v>2917</v>
      </c>
      <c r="AD759">
        <v>2116.94</v>
      </c>
      <c r="AE759" t="s">
        <v>932</v>
      </c>
      <c r="AF759">
        <v>0</v>
      </c>
      <c r="AI759" t="s">
        <v>933</v>
      </c>
      <c r="AJ759" t="s">
        <v>934</v>
      </c>
      <c r="AM759" t="s">
        <v>935</v>
      </c>
      <c r="AN759" t="s">
        <v>936</v>
      </c>
      <c r="AP759">
        <v>0</v>
      </c>
      <c r="AQ759">
        <v>0</v>
      </c>
      <c r="AS759" s="36">
        <v>465.73</v>
      </c>
      <c r="AT759" s="54">
        <f t="shared" si="210"/>
        <v>469.25512200000003</v>
      </c>
      <c r="AU759" s="65">
        <f t="shared" si="211"/>
        <v>586.56890250000004</v>
      </c>
      <c r="AV759" s="48"/>
      <c r="AW759" s="48"/>
      <c r="AX759">
        <v>2</v>
      </c>
      <c r="AY759">
        <v>0</v>
      </c>
      <c r="BK759" s="43">
        <f t="shared" si="197"/>
        <v>0.25946128121443757</v>
      </c>
      <c r="BL759" s="55">
        <f t="shared" si="212"/>
        <v>0.22000151161582285</v>
      </c>
      <c r="BM759" s="45">
        <v>1.33</v>
      </c>
      <c r="BN759" s="48">
        <v>1.33</v>
      </c>
      <c r="BP759"/>
      <c r="BQ759" t="str">
        <f t="shared" si="203"/>
        <v/>
      </c>
      <c r="BR759" t="str">
        <f t="shared" si="204"/>
        <v/>
      </c>
      <c r="BS759" t="str">
        <f t="shared" si="205"/>
        <v/>
      </c>
      <c r="BT759">
        <v>558.88</v>
      </c>
      <c r="CB759">
        <v>100</v>
      </c>
      <c r="CC759">
        <v>100</v>
      </c>
      <c r="CD759" t="s">
        <v>951</v>
      </c>
      <c r="CE759">
        <v>0</v>
      </c>
      <c r="CI759">
        <v>0</v>
      </c>
      <c r="CJ759">
        <v>0</v>
      </c>
      <c r="CM759">
        <v>0</v>
      </c>
      <c r="CO759">
        <v>0</v>
      </c>
      <c r="CP759">
        <v>0</v>
      </c>
      <c r="CQ759">
        <v>0</v>
      </c>
      <c r="CT759">
        <v>0</v>
      </c>
      <c r="CU759">
        <v>0</v>
      </c>
      <c r="CV759">
        <v>0</v>
      </c>
      <c r="CW759" t="e">
        <f>VLOOKUP(A759,'[1]NOUVEAUX TARIFS'!$A$1:$E$467,5,FALSE)</f>
        <v>#N/A</v>
      </c>
    </row>
    <row r="760" spans="1:101" hidden="1">
      <c r="A760" t="s">
        <v>1864</v>
      </c>
      <c r="C760" t="str">
        <f>VLOOKUP(A760,'[1]PRIX D''ACHAT A JOUR'!$A$1:$C$477,3,FALSE)</f>
        <v>AN</v>
      </c>
      <c r="D760" t="s">
        <v>1865</v>
      </c>
      <c r="E760">
        <v>6</v>
      </c>
      <c r="F760" t="s">
        <v>1056</v>
      </c>
      <c r="I760" t="s">
        <v>1057</v>
      </c>
      <c r="J760" t="s">
        <v>1058</v>
      </c>
      <c r="K760" t="s">
        <v>1059</v>
      </c>
      <c r="L760" t="s">
        <v>1060</v>
      </c>
      <c r="M760" t="s">
        <v>986</v>
      </c>
      <c r="N760" t="s">
        <v>1864</v>
      </c>
      <c r="O760" t="s">
        <v>1866</v>
      </c>
      <c r="P760" t="s">
        <v>2956</v>
      </c>
      <c r="Q760">
        <v>6</v>
      </c>
      <c r="R760">
        <v>1</v>
      </c>
      <c r="S760" s="36">
        <f>VLOOKUP(N760,'[1]Stock définitif au 31122021'!$A$3:$G$422,5,FALSE)</f>
        <v>14</v>
      </c>
      <c r="T760" s="36">
        <f>VLOOKUP(N760,'[1]Stock définitif au 31122021'!$A$3:$G$422,6,FALSE)</f>
        <v>393.83</v>
      </c>
      <c r="U760" s="36" t="str">
        <f>VLOOKUP(N760,'[1]Stock définitif au 31122021'!$A$3:$G$422,3,FALSE)</f>
        <v>AN</v>
      </c>
      <c r="V760" s="36">
        <v>2362.9699999999998</v>
      </c>
      <c r="W760" s="36">
        <f>VLOOKUP(A760,'[1]EXPORT ARTICLES 03012022'!$A$1:$R$883,18,FALSE)</f>
        <v>2362.9699999999998</v>
      </c>
      <c r="X760" s="54">
        <f>VLOOKUP(A760,'[1]PRIX D''ACHAT A JOUR'!$A$1:$G$477,7,FALSE)</f>
        <v>393.82839999999999</v>
      </c>
      <c r="Y760" s="46"/>
      <c r="Z760" s="46"/>
      <c r="AA760" s="53">
        <v>0.25</v>
      </c>
      <c r="AB760" s="41">
        <f t="shared" si="209"/>
        <v>492.28549999999996</v>
      </c>
      <c r="AC760" s="42" t="s">
        <v>2917</v>
      </c>
      <c r="AD760">
        <v>2362.9699999999998</v>
      </c>
      <c r="AE760" t="s">
        <v>932</v>
      </c>
      <c r="AF760">
        <v>0</v>
      </c>
      <c r="AI760" t="s">
        <v>933</v>
      </c>
      <c r="AJ760" t="s">
        <v>934</v>
      </c>
      <c r="AM760" t="s">
        <v>935</v>
      </c>
      <c r="AN760" t="s">
        <v>936</v>
      </c>
      <c r="AP760">
        <v>0</v>
      </c>
      <c r="AQ760">
        <v>0</v>
      </c>
      <c r="AS760" s="36">
        <v>519.85</v>
      </c>
      <c r="AT760" s="54">
        <f t="shared" si="210"/>
        <v>523.79177200000004</v>
      </c>
      <c r="AU760" s="65">
        <f t="shared" si="211"/>
        <v>654.73971499999993</v>
      </c>
      <c r="AV760" s="48"/>
      <c r="AW760" s="48"/>
      <c r="AX760">
        <v>2</v>
      </c>
      <c r="AY760">
        <v>0</v>
      </c>
      <c r="BK760" s="43">
        <f t="shared" si="197"/>
        <v>0.25947814754256016</v>
      </c>
      <c r="BL760" s="55">
        <f t="shared" si="212"/>
        <v>0.21999856113281172</v>
      </c>
      <c r="BM760" s="45">
        <v>1.33</v>
      </c>
      <c r="BN760" s="48">
        <v>1.33</v>
      </c>
      <c r="BP760">
        <f>VLOOKUP(A760,'[1]Synthèse ventes 2021'!$A$1:$C$457,3,FALSE)</f>
        <v>1</v>
      </c>
      <c r="BQ760">
        <f t="shared" si="203"/>
        <v>580.89688999999987</v>
      </c>
      <c r="BR760">
        <f t="shared" si="204"/>
        <v>772.59286369999984</v>
      </c>
      <c r="BS760">
        <f t="shared" si="205"/>
        <v>191.69597369999997</v>
      </c>
      <c r="BT760">
        <v>623.82000000000005</v>
      </c>
      <c r="CB760">
        <v>100</v>
      </c>
      <c r="CC760">
        <v>100</v>
      </c>
      <c r="CD760" t="s">
        <v>951</v>
      </c>
      <c r="CE760">
        <v>0</v>
      </c>
      <c r="CI760">
        <v>0</v>
      </c>
      <c r="CJ760">
        <v>0</v>
      </c>
      <c r="CM760">
        <v>0</v>
      </c>
      <c r="CO760">
        <v>0</v>
      </c>
      <c r="CP760">
        <v>0</v>
      </c>
      <c r="CQ760">
        <v>0</v>
      </c>
      <c r="CT760">
        <v>0</v>
      </c>
      <c r="CU760">
        <v>0</v>
      </c>
      <c r="CV760">
        <v>0</v>
      </c>
      <c r="CW760" t="e">
        <f>VLOOKUP(A760,'[1]NOUVEAUX TARIFS'!$A$1:$E$467,5,FALSE)</f>
        <v>#N/A</v>
      </c>
    </row>
    <row r="761" spans="1:101" hidden="1">
      <c r="A761" t="s">
        <v>1867</v>
      </c>
      <c r="C761" t="str">
        <f>VLOOKUP(A761,'[1]PRIX D''ACHAT A JOUR'!$A$1:$C$477,3,FALSE)</f>
        <v>AN</v>
      </c>
      <c r="D761" t="s">
        <v>1868</v>
      </c>
      <c r="E761">
        <v>6</v>
      </c>
      <c r="F761" t="s">
        <v>1056</v>
      </c>
      <c r="I761" t="s">
        <v>1057</v>
      </c>
      <c r="J761" t="s">
        <v>1058</v>
      </c>
      <c r="K761" t="s">
        <v>1059</v>
      </c>
      <c r="L761" t="s">
        <v>1060</v>
      </c>
      <c r="M761" t="s">
        <v>986</v>
      </c>
      <c r="N761" t="s">
        <v>1867</v>
      </c>
      <c r="O761" t="s">
        <v>1869</v>
      </c>
      <c r="Q761">
        <v>4</v>
      </c>
      <c r="R761">
        <v>1</v>
      </c>
      <c r="S761" s="36">
        <f>VLOOKUP(N761,'[1]Stock définitif au 31122021'!$A$3:$G$422,5,FALSE)</f>
        <v>12</v>
      </c>
      <c r="T761" s="36">
        <f>VLOOKUP(N761,'[1]Stock définitif au 31122021'!$A$3:$G$422,6,FALSE)</f>
        <v>472.89</v>
      </c>
      <c r="U761" s="36" t="str">
        <f>VLOOKUP(N761,'[1]Stock définitif au 31122021'!$A$3:$G$422,3,FALSE)</f>
        <v>AN</v>
      </c>
      <c r="V761" s="36">
        <v>472.89</v>
      </c>
      <c r="W761" s="36">
        <f>VLOOKUP(A761,'[1]EXPORT ARTICLES 03012022'!$A$1:$R$883,18,FALSE)</f>
        <v>472.89</v>
      </c>
      <c r="X761" s="2">
        <f>VLOOKUP(A761,'[1]PRIX D''ACHAT A JOUR'!$A$1:$G$477,7,FALSE)</f>
        <v>472.89</v>
      </c>
      <c r="Y761" s="46"/>
      <c r="Z761" s="46"/>
      <c r="AA761" s="53">
        <v>0.25</v>
      </c>
      <c r="AB761" s="41">
        <f t="shared" si="209"/>
        <v>591.11249999999995</v>
      </c>
      <c r="AC761" s="42" t="s">
        <v>2917</v>
      </c>
      <c r="AD761">
        <v>472.89</v>
      </c>
      <c r="AE761" t="s">
        <v>932</v>
      </c>
      <c r="AF761">
        <v>0</v>
      </c>
      <c r="AI761" t="s">
        <v>933</v>
      </c>
      <c r="AJ761" t="s">
        <v>934</v>
      </c>
      <c r="AM761" t="s">
        <v>935</v>
      </c>
      <c r="AN761" t="s">
        <v>936</v>
      </c>
      <c r="AP761">
        <v>0</v>
      </c>
      <c r="AQ761">
        <v>0</v>
      </c>
      <c r="AS761" s="36">
        <v>624.22</v>
      </c>
      <c r="AT761" s="54">
        <f t="shared" si="210"/>
        <v>628.94370000000004</v>
      </c>
      <c r="AU761" s="42">
        <f t="shared" si="211"/>
        <v>786.17962499999999</v>
      </c>
      <c r="AV761" s="48"/>
      <c r="AW761" s="48"/>
      <c r="AX761">
        <v>2</v>
      </c>
      <c r="AY761">
        <v>0</v>
      </c>
      <c r="BK761" s="43">
        <f t="shared" ref="BK761:BK824" si="213">(AU761-AS761)/AS761</f>
        <v>0.25945920508794967</v>
      </c>
      <c r="BL761" s="55">
        <f t="shared" si="212"/>
        <v>1.3200109962147646</v>
      </c>
      <c r="BM761" s="45">
        <v>1.33</v>
      </c>
      <c r="BN761" s="48">
        <v>1.33</v>
      </c>
      <c r="BP761"/>
      <c r="BQ761" t="str">
        <f t="shared" si="203"/>
        <v/>
      </c>
      <c r="BR761" t="str">
        <f t="shared" si="204"/>
        <v/>
      </c>
      <c r="BS761" t="str">
        <f t="shared" si="205"/>
        <v/>
      </c>
      <c r="BT761">
        <v>749.06</v>
      </c>
      <c r="CB761">
        <v>100</v>
      </c>
      <c r="CC761">
        <v>100</v>
      </c>
      <c r="CD761" t="s">
        <v>951</v>
      </c>
      <c r="CE761">
        <v>0</v>
      </c>
      <c r="CI761">
        <v>0</v>
      </c>
      <c r="CJ761">
        <v>0</v>
      </c>
      <c r="CM761">
        <v>0</v>
      </c>
      <c r="CO761">
        <v>0</v>
      </c>
      <c r="CP761">
        <v>0</v>
      </c>
      <c r="CQ761">
        <v>0</v>
      </c>
      <c r="CT761">
        <v>0</v>
      </c>
      <c r="CU761">
        <v>0</v>
      </c>
      <c r="CV761">
        <v>0</v>
      </c>
      <c r="CW761" t="e">
        <f>VLOOKUP(A761,'[1]NOUVEAUX TARIFS'!$A$1:$E$467,5,FALSE)</f>
        <v>#N/A</v>
      </c>
    </row>
    <row r="762" spans="1:101" hidden="1">
      <c r="A762" t="s">
        <v>1870</v>
      </c>
      <c r="C762" t="str">
        <f>VLOOKUP(A762,'[1]PRIX D''ACHAT A JOUR'!$A$1:$C$477,3,FALSE)</f>
        <v>AN</v>
      </c>
      <c r="D762" t="s">
        <v>1871</v>
      </c>
      <c r="E762">
        <v>6</v>
      </c>
      <c r="F762" t="s">
        <v>1056</v>
      </c>
      <c r="I762" t="s">
        <v>1057</v>
      </c>
      <c r="J762" t="s">
        <v>1058</v>
      </c>
      <c r="K762" t="s">
        <v>1059</v>
      </c>
      <c r="L762" t="s">
        <v>1060</v>
      </c>
      <c r="M762" t="s">
        <v>986</v>
      </c>
      <c r="N762" t="s">
        <v>1870</v>
      </c>
      <c r="O762" t="s">
        <v>1872</v>
      </c>
      <c r="Q762">
        <v>1</v>
      </c>
      <c r="R762">
        <v>1</v>
      </c>
      <c r="S762" s="36">
        <f>VLOOKUP(N762,'[1]Stock définitif au 31122021'!$A$3:$G$422,5,FALSE)</f>
        <v>10</v>
      </c>
      <c r="T762" s="36">
        <f>VLOOKUP(N762,'[1]Stock définitif au 31122021'!$A$3:$G$422,6,FALSE)</f>
        <v>456.44</v>
      </c>
      <c r="U762" s="36" t="str">
        <f>VLOOKUP(N762,'[1]Stock définitif au 31122021'!$A$3:$G$422,3,FALSE)</f>
        <v>AN</v>
      </c>
      <c r="V762" s="36">
        <v>456.44</v>
      </c>
      <c r="W762" s="36">
        <f>VLOOKUP(A762,'[1]EXPORT ARTICLES 03012022'!$A$1:$R$883,18,FALSE)</f>
        <v>456.44</v>
      </c>
      <c r="X762" s="2">
        <f>VLOOKUP(A762,'[1]PRIX D''ACHAT A JOUR'!$A$1:$G$477,7,FALSE)</f>
        <v>456.44</v>
      </c>
      <c r="Y762" s="46"/>
      <c r="Z762" s="46"/>
      <c r="AA762" s="53">
        <v>0.25</v>
      </c>
      <c r="AB762" s="41">
        <f t="shared" si="209"/>
        <v>570.54999999999995</v>
      </c>
      <c r="AC762" s="42" t="s">
        <v>2917</v>
      </c>
      <c r="AD762">
        <v>456.44</v>
      </c>
      <c r="AE762" t="s">
        <v>932</v>
      </c>
      <c r="AF762">
        <v>0</v>
      </c>
      <c r="AI762" t="s">
        <v>933</v>
      </c>
      <c r="AJ762" t="s">
        <v>934</v>
      </c>
      <c r="AM762" t="s">
        <v>935</v>
      </c>
      <c r="AN762" t="s">
        <v>936</v>
      </c>
      <c r="AP762">
        <v>0</v>
      </c>
      <c r="AQ762">
        <v>0</v>
      </c>
      <c r="AS762" s="36">
        <v>602.51</v>
      </c>
      <c r="AT762" s="54">
        <f t="shared" si="210"/>
        <v>607.0652</v>
      </c>
      <c r="AU762" s="42">
        <f t="shared" si="211"/>
        <v>758.83150000000001</v>
      </c>
      <c r="AV762" s="48"/>
      <c r="AW762" s="48"/>
      <c r="AX762">
        <v>2</v>
      </c>
      <c r="AY762">
        <v>0</v>
      </c>
      <c r="BK762" s="43">
        <f t="shared" si="213"/>
        <v>0.259450465552439</v>
      </c>
      <c r="BL762" s="55">
        <f t="shared" si="212"/>
        <v>1.3200201559898344</v>
      </c>
      <c r="BM762" s="45">
        <v>1.33</v>
      </c>
      <c r="BN762" s="48">
        <v>1.33</v>
      </c>
      <c r="BP762"/>
      <c r="BQ762" t="str">
        <f t="shared" si="203"/>
        <v/>
      </c>
      <c r="BR762" t="str">
        <f t="shared" si="204"/>
        <v/>
      </c>
      <c r="BS762" t="str">
        <f t="shared" si="205"/>
        <v/>
      </c>
      <c r="BT762">
        <v>723.01</v>
      </c>
      <c r="CB762">
        <v>100</v>
      </c>
      <c r="CC762">
        <v>100</v>
      </c>
      <c r="CD762" t="s">
        <v>951</v>
      </c>
      <c r="CE762">
        <v>0</v>
      </c>
      <c r="CI762">
        <v>0</v>
      </c>
      <c r="CJ762">
        <v>0</v>
      </c>
      <c r="CM762">
        <v>0</v>
      </c>
      <c r="CO762">
        <v>0</v>
      </c>
      <c r="CP762">
        <v>0</v>
      </c>
      <c r="CQ762">
        <v>0</v>
      </c>
      <c r="CT762">
        <v>0</v>
      </c>
      <c r="CU762">
        <v>0</v>
      </c>
      <c r="CV762">
        <v>0</v>
      </c>
      <c r="CW762" t="e">
        <f>VLOOKUP(A762,'[1]NOUVEAUX TARIFS'!$A$1:$E$467,5,FALSE)</f>
        <v>#N/A</v>
      </c>
    </row>
    <row r="763" spans="1:101" hidden="1">
      <c r="A763" t="s">
        <v>1873</v>
      </c>
      <c r="C763" t="str">
        <f>VLOOKUP(A763,'[1]PRIX D''ACHAT A JOUR'!$A$1:$C$477,3,FALSE)</f>
        <v>AN</v>
      </c>
      <c r="D763" t="s">
        <v>1874</v>
      </c>
      <c r="E763">
        <v>6</v>
      </c>
      <c r="F763" t="s">
        <v>1056</v>
      </c>
      <c r="I763" t="s">
        <v>1057</v>
      </c>
      <c r="J763" t="s">
        <v>1058</v>
      </c>
      <c r="K763" t="s">
        <v>1059</v>
      </c>
      <c r="L763" t="s">
        <v>1060</v>
      </c>
      <c r="M763" t="s">
        <v>986</v>
      </c>
      <c r="N763" t="s">
        <v>1873</v>
      </c>
      <c r="O763" t="s">
        <v>1875</v>
      </c>
      <c r="Q763">
        <v>1</v>
      </c>
      <c r="R763">
        <v>1</v>
      </c>
      <c r="S763" s="36">
        <f>VLOOKUP(N763,'[1]Stock définitif au 31122021'!$A$3:$G$422,5,FALSE)</f>
        <v>18</v>
      </c>
      <c r="T763" s="36">
        <f>VLOOKUP(N763,'[1]Stock définitif au 31122021'!$A$3:$G$422,6,FALSE)</f>
        <v>475.84</v>
      </c>
      <c r="U763" s="36" t="str">
        <f>VLOOKUP(N763,'[1]Stock définitif au 31122021'!$A$3:$G$422,3,FALSE)</f>
        <v>AN</v>
      </c>
      <c r="V763" s="36">
        <v>475.84</v>
      </c>
      <c r="W763" s="36">
        <f>VLOOKUP(A763,'[1]EXPORT ARTICLES 03012022'!$A$1:$R$883,18,FALSE)</f>
        <v>475.84</v>
      </c>
      <c r="X763" s="2">
        <f>VLOOKUP(A763,'[1]PRIX D''ACHAT A JOUR'!$A$1:$G$477,7,FALSE)</f>
        <v>475.84</v>
      </c>
      <c r="Y763" s="46"/>
      <c r="Z763" s="46"/>
      <c r="AA763" s="53">
        <v>0.25</v>
      </c>
      <c r="AB763" s="41">
        <f t="shared" si="209"/>
        <v>594.79999999999995</v>
      </c>
      <c r="AC763" s="42" t="s">
        <v>2917</v>
      </c>
      <c r="AD763">
        <v>475.84</v>
      </c>
      <c r="AE763" t="s">
        <v>932</v>
      </c>
      <c r="AF763">
        <v>0</v>
      </c>
      <c r="AI763" t="s">
        <v>933</v>
      </c>
      <c r="AJ763" t="s">
        <v>934</v>
      </c>
      <c r="AM763" t="s">
        <v>935</v>
      </c>
      <c r="AN763" t="s">
        <v>936</v>
      </c>
      <c r="AP763">
        <v>0</v>
      </c>
      <c r="AQ763">
        <v>0</v>
      </c>
      <c r="AS763" s="36">
        <v>628.11</v>
      </c>
      <c r="AT763" s="54">
        <f t="shared" si="210"/>
        <v>632.86720000000003</v>
      </c>
      <c r="AU763" s="42">
        <f t="shared" si="211"/>
        <v>791.08399999999995</v>
      </c>
      <c r="AV763" s="48"/>
      <c r="AW763" s="48"/>
      <c r="AX763">
        <v>2</v>
      </c>
      <c r="AY763">
        <v>0</v>
      </c>
      <c r="BK763" s="43">
        <f t="shared" si="213"/>
        <v>0.25946729076117231</v>
      </c>
      <c r="BL763" s="55">
        <f t="shared" si="212"/>
        <v>1.3200025218560862</v>
      </c>
      <c r="BM763" s="45">
        <v>1.33</v>
      </c>
      <c r="BN763" s="48">
        <v>1.33</v>
      </c>
      <c r="BP763">
        <f>VLOOKUP(A763,'[1]Synthèse ventes 2021'!$A$1:$C$457,3,FALSE)</f>
        <v>1</v>
      </c>
      <c r="BQ763">
        <f t="shared" si="203"/>
        <v>701.86399999999992</v>
      </c>
      <c r="BR763">
        <f t="shared" si="204"/>
        <v>933.47911999999985</v>
      </c>
      <c r="BS763">
        <f t="shared" si="205"/>
        <v>231.61511999999993</v>
      </c>
      <c r="BT763">
        <v>753.73</v>
      </c>
      <c r="CB763">
        <v>100</v>
      </c>
      <c r="CC763">
        <v>100</v>
      </c>
      <c r="CD763" t="s">
        <v>951</v>
      </c>
      <c r="CE763">
        <v>0</v>
      </c>
      <c r="CI763">
        <v>0</v>
      </c>
      <c r="CJ763">
        <v>0</v>
      </c>
      <c r="CM763">
        <v>0</v>
      </c>
      <c r="CO763">
        <v>0</v>
      </c>
      <c r="CP763">
        <v>0</v>
      </c>
      <c r="CQ763">
        <v>0</v>
      </c>
      <c r="CT763">
        <v>0</v>
      </c>
      <c r="CU763">
        <v>0</v>
      </c>
      <c r="CV763">
        <v>0</v>
      </c>
      <c r="CW763" t="e">
        <f>VLOOKUP(A763,'[1]NOUVEAUX TARIFS'!$A$1:$E$467,5,FALSE)</f>
        <v>#N/A</v>
      </c>
    </row>
    <row r="764" spans="1:101" hidden="1">
      <c r="A764" t="s">
        <v>1876</v>
      </c>
      <c r="C764" t="str">
        <f>VLOOKUP(A764,'[1]PRIX D''ACHAT A JOUR'!$A$1:$C$477,3,FALSE)</f>
        <v>AN</v>
      </c>
      <c r="D764" t="s">
        <v>1877</v>
      </c>
      <c r="E764">
        <v>6</v>
      </c>
      <c r="F764" t="s">
        <v>1056</v>
      </c>
      <c r="I764" t="s">
        <v>1057</v>
      </c>
      <c r="J764" t="s">
        <v>1058</v>
      </c>
      <c r="K764" t="s">
        <v>1059</v>
      </c>
      <c r="L764" t="s">
        <v>1060</v>
      </c>
      <c r="M764" t="s">
        <v>986</v>
      </c>
      <c r="N764" t="s">
        <v>1876</v>
      </c>
      <c r="O764" t="s">
        <v>1878</v>
      </c>
      <c r="Q764">
        <v>1</v>
      </c>
      <c r="R764">
        <v>1</v>
      </c>
      <c r="S764" s="36">
        <f>VLOOKUP(N764,'[1]Stock définitif au 31122021'!$A$3:$G$422,5,FALSE)</f>
        <v>4</v>
      </c>
      <c r="T764" s="36">
        <f>VLOOKUP(N764,'[1]Stock définitif au 31122021'!$A$3:$G$422,6,FALSE)</f>
        <v>592.22</v>
      </c>
      <c r="U764" s="36" t="str">
        <f>VLOOKUP(N764,'[1]Stock définitif au 31122021'!$A$3:$G$422,3,FALSE)</f>
        <v>AN</v>
      </c>
      <c r="V764" s="36">
        <v>592.22</v>
      </c>
      <c r="W764" s="36">
        <f>VLOOKUP(A764,'[1]EXPORT ARTICLES 03012022'!$A$1:$R$883,18,FALSE)</f>
        <v>592.22</v>
      </c>
      <c r="X764" s="2">
        <f>VLOOKUP(A764,'[1]PRIX D''ACHAT A JOUR'!$A$1:$G$477,7,FALSE)</f>
        <v>592.22</v>
      </c>
      <c r="Y764" s="46"/>
      <c r="Z764" s="46"/>
      <c r="AA764" s="53">
        <v>0.25</v>
      </c>
      <c r="AB764" s="41">
        <f t="shared" si="209"/>
        <v>740.27500000000009</v>
      </c>
      <c r="AC764" s="42" t="s">
        <v>2917</v>
      </c>
      <c r="AD764">
        <v>592.22</v>
      </c>
      <c r="AE764" t="s">
        <v>932</v>
      </c>
      <c r="AF764">
        <v>0</v>
      </c>
      <c r="AI764" t="s">
        <v>933</v>
      </c>
      <c r="AJ764" t="s">
        <v>934</v>
      </c>
      <c r="AM764" t="s">
        <v>935</v>
      </c>
      <c r="AN764" t="s">
        <v>936</v>
      </c>
      <c r="AP764">
        <v>0</v>
      </c>
      <c r="AQ764">
        <v>0</v>
      </c>
      <c r="AS764" s="36">
        <v>781.73</v>
      </c>
      <c r="AT764" s="54">
        <f t="shared" si="210"/>
        <v>787.65260000000012</v>
      </c>
      <c r="AU764" s="42">
        <f t="shared" si="211"/>
        <v>984.56575000000021</v>
      </c>
      <c r="AV764" s="48"/>
      <c r="AW764" s="48"/>
      <c r="AX764">
        <v>2</v>
      </c>
      <c r="AY764">
        <v>0</v>
      </c>
      <c r="BK764" s="43">
        <f t="shared" si="213"/>
        <v>0.25947034142223041</v>
      </c>
      <c r="BL764" s="55">
        <f t="shared" si="212"/>
        <v>1.3199993245753268</v>
      </c>
      <c r="BM764" s="45">
        <v>1.33</v>
      </c>
      <c r="BN764" s="48">
        <v>1.33</v>
      </c>
      <c r="BP764"/>
      <c r="BQ764" t="str">
        <f t="shared" si="203"/>
        <v/>
      </c>
      <c r="BR764" t="str">
        <f t="shared" si="204"/>
        <v/>
      </c>
      <c r="BS764" t="str">
        <f t="shared" si="205"/>
        <v/>
      </c>
      <c r="BT764">
        <v>938.08</v>
      </c>
      <c r="CB764">
        <v>100</v>
      </c>
      <c r="CC764">
        <v>100</v>
      </c>
      <c r="CD764" t="s">
        <v>951</v>
      </c>
      <c r="CE764">
        <v>0</v>
      </c>
      <c r="CI764">
        <v>0</v>
      </c>
      <c r="CJ764">
        <v>0</v>
      </c>
      <c r="CM764">
        <v>0</v>
      </c>
      <c r="CO764">
        <v>0</v>
      </c>
      <c r="CP764">
        <v>0</v>
      </c>
      <c r="CQ764">
        <v>0</v>
      </c>
      <c r="CT764">
        <v>0</v>
      </c>
      <c r="CU764">
        <v>0</v>
      </c>
      <c r="CV764">
        <v>0</v>
      </c>
      <c r="CW764" t="e">
        <f>VLOOKUP(A764,'[1]NOUVEAUX TARIFS'!$A$1:$E$467,5,FALSE)</f>
        <v>#N/A</v>
      </c>
    </row>
    <row r="765" spans="1:101" hidden="1">
      <c r="A765" t="s">
        <v>1931</v>
      </c>
      <c r="C765" t="str">
        <f>VLOOKUP(A765,'[1]PRIX D''ACHAT A JOUR'!$A$1:$C$477,3,FALSE)</f>
        <v>AN</v>
      </c>
      <c r="D765" t="s">
        <v>1932</v>
      </c>
      <c r="E765">
        <v>6</v>
      </c>
      <c r="F765" t="s">
        <v>1056</v>
      </c>
      <c r="I765" t="s">
        <v>1057</v>
      </c>
      <c r="J765" t="s">
        <v>1058</v>
      </c>
      <c r="K765" t="s">
        <v>1059</v>
      </c>
      <c r="L765" t="s">
        <v>1060</v>
      </c>
      <c r="M765" t="s">
        <v>986</v>
      </c>
      <c r="N765" t="s">
        <v>1931</v>
      </c>
      <c r="O765" t="s">
        <v>1933</v>
      </c>
      <c r="Q765">
        <v>1</v>
      </c>
      <c r="R765">
        <v>1</v>
      </c>
      <c r="S765" s="36">
        <f>VLOOKUP(N765,'[1]Stock définitif au 31122021'!$A$3:$G$422,5,FALSE)</f>
        <v>16</v>
      </c>
      <c r="T765" s="36">
        <f>VLOOKUP(N765,'[1]Stock définitif au 31122021'!$A$3:$G$422,6,FALSE)</f>
        <v>577.70000000000005</v>
      </c>
      <c r="U765" s="36" t="str">
        <f>VLOOKUP(N765,'[1]Stock définitif au 31122021'!$A$3:$G$422,3,FALSE)</f>
        <v>AN</v>
      </c>
      <c r="V765" s="36">
        <v>577.70000000000005</v>
      </c>
      <c r="W765" s="36">
        <f>VLOOKUP(A765,'[1]EXPORT ARTICLES 03012022'!$A$1:$R$883,18,FALSE)</f>
        <v>577.70000000000005</v>
      </c>
      <c r="X765" s="2">
        <f>VLOOKUP(A765,'[1]PRIX D''ACHAT A JOUR'!$A$1:$G$477,7,FALSE)</f>
        <v>577.70000000000005</v>
      </c>
      <c r="Y765" s="46"/>
      <c r="Z765" s="46"/>
      <c r="AA765" s="53">
        <v>0.25</v>
      </c>
      <c r="AB765" s="41">
        <f t="shared" si="209"/>
        <v>722.125</v>
      </c>
      <c r="AC765" s="42" t="s">
        <v>2917</v>
      </c>
      <c r="AD765">
        <v>577.70000000000005</v>
      </c>
      <c r="AE765" t="s">
        <v>932</v>
      </c>
      <c r="AF765">
        <v>0</v>
      </c>
      <c r="AI765" t="s">
        <v>933</v>
      </c>
      <c r="AJ765" t="s">
        <v>934</v>
      </c>
      <c r="AM765" t="s">
        <v>935</v>
      </c>
      <c r="AN765" t="s">
        <v>936</v>
      </c>
      <c r="AP765">
        <v>0</v>
      </c>
      <c r="AQ765">
        <v>0</v>
      </c>
      <c r="AS765" s="36">
        <v>762.56</v>
      </c>
      <c r="AT765" s="54">
        <f t="shared" si="210"/>
        <v>768.34100000000012</v>
      </c>
      <c r="AU765" s="42">
        <f t="shared" si="211"/>
        <v>960.4262500000001</v>
      </c>
      <c r="AV765" s="48"/>
      <c r="AW765" s="48"/>
      <c r="AX765">
        <v>2</v>
      </c>
      <c r="AY765">
        <v>0</v>
      </c>
      <c r="BK765" s="43">
        <f t="shared" si="213"/>
        <v>0.25947630350398676</v>
      </c>
      <c r="BL765" s="55">
        <f t="shared" si="212"/>
        <v>1.3199930759909986</v>
      </c>
      <c r="BM765" s="45">
        <v>1.33</v>
      </c>
      <c r="BN765" s="48">
        <v>1.33</v>
      </c>
      <c r="BP765"/>
      <c r="BQ765" t="str">
        <f t="shared" si="203"/>
        <v/>
      </c>
      <c r="BR765" t="str">
        <f t="shared" si="204"/>
        <v/>
      </c>
      <c r="BS765" t="str">
        <f t="shared" si="205"/>
        <v/>
      </c>
      <c r="BT765">
        <v>915.07</v>
      </c>
      <c r="CB765">
        <v>100</v>
      </c>
      <c r="CC765">
        <v>100</v>
      </c>
      <c r="CD765" t="s">
        <v>951</v>
      </c>
      <c r="CE765">
        <v>0</v>
      </c>
      <c r="CI765">
        <v>0</v>
      </c>
      <c r="CJ765">
        <v>0</v>
      </c>
      <c r="CM765">
        <v>0</v>
      </c>
      <c r="CO765">
        <v>0</v>
      </c>
      <c r="CP765">
        <v>0</v>
      </c>
      <c r="CQ765">
        <v>0</v>
      </c>
      <c r="CT765">
        <v>0</v>
      </c>
      <c r="CU765">
        <v>0</v>
      </c>
      <c r="CV765">
        <v>0</v>
      </c>
      <c r="CW765" t="e">
        <f>VLOOKUP(A765,'[1]NOUVEAUX TARIFS'!$A$1:$E$467,5,FALSE)</f>
        <v>#N/A</v>
      </c>
    </row>
    <row r="766" spans="1:101" hidden="1">
      <c r="A766" t="s">
        <v>1879</v>
      </c>
      <c r="C766" t="str">
        <f>VLOOKUP(A766,'[1]PRIX D''ACHAT A JOUR'!$A$1:$C$477,3,FALSE)</f>
        <v>AN</v>
      </c>
      <c r="D766" t="s">
        <v>1880</v>
      </c>
      <c r="E766">
        <v>6</v>
      </c>
      <c r="F766" t="s">
        <v>1056</v>
      </c>
      <c r="I766" t="s">
        <v>1057</v>
      </c>
      <c r="J766" t="s">
        <v>1058</v>
      </c>
      <c r="K766" t="s">
        <v>1059</v>
      </c>
      <c r="L766" t="s">
        <v>1060</v>
      </c>
      <c r="M766" t="s">
        <v>986</v>
      </c>
      <c r="N766" t="s">
        <v>1881</v>
      </c>
      <c r="O766" t="s">
        <v>1882</v>
      </c>
      <c r="Q766">
        <v>1</v>
      </c>
      <c r="R766">
        <v>1</v>
      </c>
      <c r="S766" s="36" t="e">
        <f>VLOOKUP(N766,'[1]Stock définitif au 31122021'!$A$3:$G$422,5,FALSE)</f>
        <v>#N/A</v>
      </c>
      <c r="T766" s="36" t="e">
        <f>VLOOKUP(N766,'[1]Stock définitif au 31122021'!$A$3:$G$422,6,FALSE)</f>
        <v>#N/A</v>
      </c>
      <c r="U766" s="36" t="e">
        <f>VLOOKUP(N766,'[1]Stock définitif au 31122021'!$A$3:$G$422,3,FALSE)</f>
        <v>#N/A</v>
      </c>
      <c r="V766" s="36">
        <v>595.16</v>
      </c>
      <c r="W766" s="36">
        <f>VLOOKUP(A766,'[1]EXPORT ARTICLES 03012022'!$A$1:$R$883,18,FALSE)</f>
        <v>595.16</v>
      </c>
      <c r="X766" s="2">
        <f>VLOOKUP(A766,'[1]PRIX D''ACHAT A JOUR'!$A$1:$G$477,7,FALSE)</f>
        <v>595.16</v>
      </c>
      <c r="Y766" s="46"/>
      <c r="Z766" s="46"/>
      <c r="AA766" s="53">
        <v>0.25</v>
      </c>
      <c r="AB766" s="41">
        <f t="shared" si="209"/>
        <v>743.94999999999993</v>
      </c>
      <c r="AC766" s="42" t="s">
        <v>2917</v>
      </c>
      <c r="AD766">
        <v>595.16</v>
      </c>
      <c r="AE766" t="s">
        <v>932</v>
      </c>
      <c r="AF766">
        <v>0</v>
      </c>
      <c r="AI766" t="s">
        <v>933</v>
      </c>
      <c r="AJ766" t="s">
        <v>934</v>
      </c>
      <c r="AM766" t="s">
        <v>935</v>
      </c>
      <c r="AN766" t="s">
        <v>936</v>
      </c>
      <c r="AP766">
        <v>0</v>
      </c>
      <c r="AQ766">
        <v>0</v>
      </c>
      <c r="AS766" s="36">
        <v>785.61</v>
      </c>
      <c r="AT766" s="54">
        <f t="shared" si="210"/>
        <v>791.56280000000004</v>
      </c>
      <c r="AU766" s="42">
        <f t="shared" si="211"/>
        <v>989.45349999999996</v>
      </c>
      <c r="AV766" s="48"/>
      <c r="AW766" s="48"/>
      <c r="AX766">
        <v>2</v>
      </c>
      <c r="AY766">
        <v>0</v>
      </c>
      <c r="BK766" s="43">
        <f t="shared" si="213"/>
        <v>0.25947162077875785</v>
      </c>
      <c r="BL766" s="55">
        <f t="shared" si="212"/>
        <v>1.3199979837354663</v>
      </c>
      <c r="BM766" s="45">
        <v>1.33</v>
      </c>
      <c r="BN766" s="48">
        <v>1.33</v>
      </c>
      <c r="BP766"/>
      <c r="BQ766" t="str">
        <f t="shared" si="203"/>
        <v/>
      </c>
      <c r="BR766" t="str">
        <f t="shared" si="204"/>
        <v/>
      </c>
      <c r="BS766" t="str">
        <f t="shared" si="205"/>
        <v/>
      </c>
      <c r="BT766">
        <v>942.73</v>
      </c>
      <c r="CB766">
        <v>100</v>
      </c>
      <c r="CC766">
        <v>100</v>
      </c>
      <c r="CD766" t="s">
        <v>951</v>
      </c>
      <c r="CE766">
        <v>0</v>
      </c>
      <c r="CI766">
        <v>0</v>
      </c>
      <c r="CJ766">
        <v>0</v>
      </c>
      <c r="CM766">
        <v>0</v>
      </c>
      <c r="CO766">
        <v>0</v>
      </c>
      <c r="CP766">
        <v>0</v>
      </c>
      <c r="CQ766">
        <v>0</v>
      </c>
      <c r="CT766">
        <v>0</v>
      </c>
      <c r="CU766">
        <v>0</v>
      </c>
      <c r="CV766">
        <v>0</v>
      </c>
      <c r="CW766" t="e">
        <f>VLOOKUP(A766,'[1]NOUVEAUX TARIFS'!$A$1:$E$467,5,FALSE)</f>
        <v>#N/A</v>
      </c>
    </row>
    <row r="767" spans="1:101" hidden="1">
      <c r="A767" t="s">
        <v>1973</v>
      </c>
      <c r="C767" t="e">
        <f>VLOOKUP(A767,'[1]PRIX D''ACHAT A JOUR'!$A$1:$C$477,3,FALSE)</f>
        <v>#N/A</v>
      </c>
      <c r="D767" t="s">
        <v>1974</v>
      </c>
      <c r="E767">
        <v>10</v>
      </c>
      <c r="F767" t="s">
        <v>938</v>
      </c>
      <c r="G767">
        <v>8</v>
      </c>
      <c r="H767" t="s">
        <v>938</v>
      </c>
      <c r="M767" t="s">
        <v>956</v>
      </c>
      <c r="N767" t="s">
        <v>1973</v>
      </c>
      <c r="O767" t="s">
        <v>1974</v>
      </c>
      <c r="Q767">
        <v>1</v>
      </c>
      <c r="R767">
        <v>1</v>
      </c>
      <c r="S767" s="36" t="e">
        <f>VLOOKUP(N767,'[1]Stock définitif au 31122021'!$A$3:$G$422,5,FALSE)</f>
        <v>#N/A</v>
      </c>
      <c r="T767" s="36" t="e">
        <f>VLOOKUP(N767,'[1]Stock définitif au 31122021'!$A$3:$G$422,6,FALSE)</f>
        <v>#N/A</v>
      </c>
      <c r="U767" s="36" t="e">
        <f>VLOOKUP(N767,'[1]Stock définitif au 31122021'!$A$3:$G$422,3,FALSE)</f>
        <v>#N/A</v>
      </c>
      <c r="V767">
        <v>226.29</v>
      </c>
      <c r="W767">
        <f>VLOOKUP(A767,'[1]EXPORT ARTICLES 03012022'!$A$1:$R$883,18,FALSE)</f>
        <v>226.29</v>
      </c>
      <c r="X767" s="45" t="e">
        <f>VLOOKUP(A767,'[1]PRIX D''ACHAT A JOUR'!$A$1:$G$477,7,FALSE)</f>
        <v>#N/A</v>
      </c>
      <c r="Y767" s="46">
        <v>226.29</v>
      </c>
      <c r="Z767" s="46"/>
      <c r="AA767" s="53">
        <v>0.04</v>
      </c>
      <c r="AB767" s="42" t="e">
        <f>VLOOKUP(A767,'[1]PRIX D''ACHAT A JOUR'!$A$1:$J$477,10,FALSE)</f>
        <v>#N/A</v>
      </c>
      <c r="AC767" s="48"/>
      <c r="AD767">
        <v>226.29</v>
      </c>
      <c r="AE767" t="s">
        <v>932</v>
      </c>
      <c r="AF767">
        <v>0</v>
      </c>
      <c r="AI767" t="s">
        <v>933</v>
      </c>
      <c r="AJ767" t="s">
        <v>934</v>
      </c>
      <c r="AM767" t="s">
        <v>935</v>
      </c>
      <c r="AN767" t="s">
        <v>936</v>
      </c>
      <c r="AP767">
        <v>0</v>
      </c>
      <c r="AQ767">
        <v>0</v>
      </c>
      <c r="AS767">
        <v>0</v>
      </c>
      <c r="AT767" s="47" t="e">
        <f t="shared" si="210"/>
        <v>#N/A</v>
      </c>
      <c r="AU767" s="48" t="e">
        <f t="shared" si="211"/>
        <v>#N/A</v>
      </c>
      <c r="AV767" s="48"/>
      <c r="AW767" s="48"/>
      <c r="AX767">
        <v>2</v>
      </c>
      <c r="AY767">
        <v>0</v>
      </c>
      <c r="BK767" s="43" t="e">
        <f t="shared" si="213"/>
        <v>#N/A</v>
      </c>
      <c r="BL767" s="9">
        <v>0</v>
      </c>
      <c r="BM767" s="45"/>
      <c r="BN767" s="48"/>
      <c r="BO767">
        <v>1</v>
      </c>
      <c r="BP767"/>
      <c r="BQ767" t="str">
        <f t="shared" si="203"/>
        <v/>
      </c>
      <c r="BR767" t="str">
        <f t="shared" si="204"/>
        <v/>
      </c>
      <c r="BS767" t="str">
        <f t="shared" si="205"/>
        <v/>
      </c>
      <c r="BT767">
        <v>0</v>
      </c>
      <c r="CB767">
        <v>100</v>
      </c>
      <c r="CC767">
        <v>100</v>
      </c>
      <c r="CD767" t="s">
        <v>960</v>
      </c>
      <c r="CE767">
        <v>0</v>
      </c>
      <c r="CI767">
        <v>0</v>
      </c>
      <c r="CJ767">
        <v>0</v>
      </c>
      <c r="CM767">
        <v>0</v>
      </c>
      <c r="CO767">
        <v>0</v>
      </c>
      <c r="CP767">
        <v>0</v>
      </c>
      <c r="CQ767">
        <v>0</v>
      </c>
      <c r="CT767">
        <v>0</v>
      </c>
      <c r="CU767">
        <v>0</v>
      </c>
      <c r="CV767">
        <v>0</v>
      </c>
      <c r="CW767" t="e">
        <f>VLOOKUP(A767,'[1]NOUVEAUX TARIFS'!$A$1:$E$467,5,FALSE)</f>
        <v>#N/A</v>
      </c>
    </row>
    <row r="768" spans="1:101" hidden="1">
      <c r="A768" t="s">
        <v>634</v>
      </c>
      <c r="C768" t="str">
        <f>VLOOKUP(A768,'[1]PRIX D''ACHAT A JOUR'!$A$1:$C$477,3,FALSE)</f>
        <v>AS</v>
      </c>
      <c r="D768" t="s">
        <v>1821</v>
      </c>
      <c r="E768">
        <v>8</v>
      </c>
      <c r="F768" t="s">
        <v>965</v>
      </c>
      <c r="G768">
        <v>4</v>
      </c>
      <c r="H768" t="s">
        <v>965</v>
      </c>
      <c r="K768">
        <v>2</v>
      </c>
      <c r="L768" t="s">
        <v>1023</v>
      </c>
      <c r="M768" t="s">
        <v>967</v>
      </c>
      <c r="N768" t="s">
        <v>634</v>
      </c>
      <c r="O768" t="s">
        <v>1822</v>
      </c>
      <c r="P768" t="s">
        <v>1823</v>
      </c>
      <c r="Q768">
        <v>0.04</v>
      </c>
      <c r="R768">
        <v>1</v>
      </c>
      <c r="S768" s="36">
        <f>VLOOKUP(N768,'[1]Stock définitif au 31122021'!$A$3:$G$422,5,FALSE)</f>
        <v>0.8</v>
      </c>
      <c r="T768" s="36">
        <f>VLOOKUP(N768,'[1]Stock définitif au 31122021'!$A$3:$G$422,6,FALSE)</f>
        <v>5.38</v>
      </c>
      <c r="U768" s="36" t="str">
        <f>VLOOKUP(N768,'[1]Stock définitif au 31122021'!$A$3:$G$422,3,FALSE)</f>
        <v>AS</v>
      </c>
      <c r="V768">
        <v>5.37</v>
      </c>
      <c r="W768">
        <f>VLOOKUP(A768,'[1]EXPORT ARTICLES 03012022'!$A$1:$R$883,18,FALSE)</f>
        <v>134.25</v>
      </c>
      <c r="X768" s="45">
        <v>5.37</v>
      </c>
      <c r="Y768" s="46">
        <v>5.38</v>
      </c>
      <c r="Z768" s="46">
        <f>X768-Y768</f>
        <v>-9.9999999999997868E-3</v>
      </c>
      <c r="AB768" s="68">
        <v>5.37</v>
      </c>
      <c r="AD768">
        <v>134.25</v>
      </c>
      <c r="AE768" t="s">
        <v>932</v>
      </c>
      <c r="AF768">
        <v>0</v>
      </c>
      <c r="AI768" t="s">
        <v>933</v>
      </c>
      <c r="AJ768" t="s">
        <v>934</v>
      </c>
      <c r="AM768" t="s">
        <v>935</v>
      </c>
      <c r="AN768" t="s">
        <v>936</v>
      </c>
      <c r="AO768" t="s">
        <v>1824</v>
      </c>
      <c r="AP768">
        <v>0</v>
      </c>
      <c r="AQ768">
        <v>0</v>
      </c>
      <c r="AS768">
        <v>6.98</v>
      </c>
      <c r="AT768" s="47">
        <f t="shared" si="210"/>
        <v>7.1421000000000001</v>
      </c>
      <c r="AU768" s="48">
        <f t="shared" si="211"/>
        <v>7.1421000000000001</v>
      </c>
      <c r="AV768" s="48">
        <f>VLOOKUP(A768,'STEEVE RESTITUTION'!$A$3:$F$484,6,FALSE)</f>
        <v>7.1421000000000001</v>
      </c>
      <c r="AW768" s="48"/>
      <c r="AX768">
        <v>3</v>
      </c>
      <c r="AY768">
        <v>0</v>
      </c>
      <c r="BK768" s="43">
        <f t="shared" si="213"/>
        <v>2.3223495702005683E-2</v>
      </c>
      <c r="BL768" s="9">
        <f>AS768/V768</f>
        <v>1.2998137802607077</v>
      </c>
      <c r="BM768" s="45">
        <v>1.33</v>
      </c>
      <c r="BN768" s="48">
        <v>1.33</v>
      </c>
      <c r="BO768"/>
      <c r="BP768">
        <f>VLOOKUP(A768,'[1]Synthèse ventes 2021'!$A$1:$C$457,3,FALSE)</f>
        <v>500</v>
      </c>
      <c r="BQ768">
        <f t="shared" si="203"/>
        <v>3168.2999999999997</v>
      </c>
      <c r="BR768">
        <f t="shared" si="204"/>
        <v>4213.8389999999999</v>
      </c>
      <c r="BS768">
        <f t="shared" si="205"/>
        <v>1045.5390000000002</v>
      </c>
      <c r="BT768">
        <v>8.3759999999999994</v>
      </c>
      <c r="BV768">
        <v>1</v>
      </c>
      <c r="BW768">
        <v>445</v>
      </c>
      <c r="CB768">
        <v>100</v>
      </c>
      <c r="CC768">
        <v>100</v>
      </c>
      <c r="CD768" t="s">
        <v>960</v>
      </c>
      <c r="CE768">
        <v>0</v>
      </c>
      <c r="CI768">
        <v>0</v>
      </c>
      <c r="CJ768">
        <v>0</v>
      </c>
      <c r="CM768">
        <v>0</v>
      </c>
      <c r="CO768">
        <v>0</v>
      </c>
      <c r="CP768">
        <v>0</v>
      </c>
      <c r="CQ768">
        <v>0</v>
      </c>
      <c r="CT768">
        <v>0</v>
      </c>
      <c r="CU768">
        <v>0</v>
      </c>
      <c r="CV768">
        <v>0</v>
      </c>
      <c r="CW768">
        <f>VLOOKUP(A768,'[1]NOUVEAUX TARIFS'!$A$1:$E$467,5,FALSE)</f>
        <v>7.1421000000000001</v>
      </c>
    </row>
    <row r="769" spans="1:101" hidden="1">
      <c r="A769" t="s">
        <v>2421</v>
      </c>
      <c r="C769" t="str">
        <f>VLOOKUP(A769,'[1]PRIX D''ACHAT A JOUR'!$A$1:$C$477,3,FALSE)</f>
        <v>AN</v>
      </c>
      <c r="D769" t="s">
        <v>2422</v>
      </c>
      <c r="E769">
        <v>8</v>
      </c>
      <c r="F769" t="s">
        <v>965</v>
      </c>
      <c r="G769">
        <v>4</v>
      </c>
      <c r="H769" t="s">
        <v>965</v>
      </c>
      <c r="K769">
        <v>2</v>
      </c>
      <c r="L769" t="s">
        <v>1023</v>
      </c>
      <c r="M769" t="s">
        <v>967</v>
      </c>
      <c r="N769" t="s">
        <v>2421</v>
      </c>
      <c r="O769" t="s">
        <v>2422</v>
      </c>
      <c r="Q769">
        <v>1</v>
      </c>
      <c r="R769">
        <v>1</v>
      </c>
      <c r="S769" s="36" t="e">
        <f>VLOOKUP(N769,'[1]Stock définitif au 31122021'!$A$3:$G$422,5,FALSE)</f>
        <v>#N/A</v>
      </c>
      <c r="T769" s="36" t="e">
        <f>VLOOKUP(N769,'[1]Stock définitif au 31122021'!$A$3:$G$422,6,FALSE)</f>
        <v>#N/A</v>
      </c>
      <c r="U769" s="36" t="e">
        <f>VLOOKUP(N769,'[1]Stock définitif au 31122021'!$A$3:$G$422,3,FALSE)</f>
        <v>#N/A</v>
      </c>
      <c r="V769">
        <v>0</v>
      </c>
      <c r="W769">
        <f>VLOOKUP(A769,'[1]EXPORT ARTICLES 03012022'!$A$1:$R$883,18,FALSE)</f>
        <v>0</v>
      </c>
      <c r="X769" s="45">
        <v>2.13</v>
      </c>
      <c r="Y769" s="46"/>
      <c r="Z769" s="46"/>
      <c r="AB769" s="41">
        <f>X769</f>
        <v>2.13</v>
      </c>
      <c r="AC769" s="42" t="s">
        <v>2917</v>
      </c>
      <c r="AD769">
        <v>0</v>
      </c>
      <c r="AE769" t="s">
        <v>932</v>
      </c>
      <c r="AF769">
        <v>0</v>
      </c>
      <c r="AI769" t="s">
        <v>933</v>
      </c>
      <c r="AJ769" t="s">
        <v>934</v>
      </c>
      <c r="AM769" t="s">
        <v>935</v>
      </c>
      <c r="AN769" t="s">
        <v>936</v>
      </c>
      <c r="AP769">
        <v>0</v>
      </c>
      <c r="AQ769">
        <v>0</v>
      </c>
      <c r="AS769">
        <v>94.25</v>
      </c>
      <c r="AT769" s="47">
        <f t="shared" si="210"/>
        <v>2.8329</v>
      </c>
      <c r="AU769" s="48">
        <f t="shared" si="211"/>
        <v>2.8329</v>
      </c>
      <c r="AV769" s="48"/>
      <c r="AW769" s="48"/>
      <c r="AX769">
        <v>2</v>
      </c>
      <c r="AY769">
        <v>0</v>
      </c>
      <c r="BK769" s="43">
        <f t="shared" si="213"/>
        <v>-0.96994270557029183</v>
      </c>
      <c r="BL769" t="e">
        <f>AS769/V769</f>
        <v>#DIV/0!</v>
      </c>
      <c r="BM769" s="45">
        <v>1.33</v>
      </c>
      <c r="BN769" s="48">
        <v>1.33</v>
      </c>
      <c r="BO769"/>
      <c r="BP769"/>
      <c r="BQ769" t="str">
        <f t="shared" si="203"/>
        <v/>
      </c>
      <c r="BR769" t="str">
        <f t="shared" si="204"/>
        <v/>
      </c>
      <c r="BS769" t="str">
        <f t="shared" si="205"/>
        <v/>
      </c>
      <c r="BT769">
        <v>113.1</v>
      </c>
      <c r="BV769">
        <v>1</v>
      </c>
      <c r="CB769">
        <v>100</v>
      </c>
      <c r="CC769">
        <v>100</v>
      </c>
      <c r="CD769" t="s">
        <v>951</v>
      </c>
      <c r="CE769">
        <v>0</v>
      </c>
      <c r="CI769">
        <v>0</v>
      </c>
      <c r="CJ769">
        <v>0</v>
      </c>
      <c r="CM769">
        <v>0</v>
      </c>
      <c r="CO769">
        <v>0</v>
      </c>
      <c r="CP769">
        <v>0</v>
      </c>
      <c r="CQ769">
        <v>0</v>
      </c>
      <c r="CT769">
        <v>0</v>
      </c>
      <c r="CU769">
        <v>0</v>
      </c>
      <c r="CV769">
        <v>0</v>
      </c>
      <c r="CW769" t="e">
        <f>VLOOKUP(A769,'[1]NOUVEAUX TARIFS'!$A$1:$E$467,5,FALSE)</f>
        <v>#N/A</v>
      </c>
    </row>
    <row r="770" spans="1:101" hidden="1">
      <c r="A770" t="s">
        <v>1393</v>
      </c>
      <c r="C770" t="e">
        <f>VLOOKUP(A770,'[1]PRIX D''ACHAT A JOUR'!$A$1:$C$477,3,FALSE)</f>
        <v>#N/A</v>
      </c>
      <c r="D770" t="s">
        <v>1394</v>
      </c>
      <c r="E770">
        <v>9</v>
      </c>
      <c r="F770" t="s">
        <v>1222</v>
      </c>
      <c r="G770">
        <v>5</v>
      </c>
      <c r="H770" t="s">
        <v>1222</v>
      </c>
      <c r="I770" t="s">
        <v>1379</v>
      </c>
      <c r="J770" t="s">
        <v>1380</v>
      </c>
      <c r="K770">
        <v>2</v>
      </c>
      <c r="L770" t="s">
        <v>1395</v>
      </c>
      <c r="M770" t="s">
        <v>943</v>
      </c>
      <c r="N770" t="s">
        <v>944</v>
      </c>
      <c r="O770" t="s">
        <v>945</v>
      </c>
      <c r="Q770">
        <v>1</v>
      </c>
      <c r="R770">
        <v>0</v>
      </c>
      <c r="S770" s="36" t="e">
        <f>VLOOKUP(N770,'[1]Stock définitif au 31122021'!$A$3:$G$422,5,FALSE)</f>
        <v>#N/A</v>
      </c>
      <c r="T770" s="36" t="e">
        <f>VLOOKUP(N770,'[1]Stock définitif au 31122021'!$A$3:$G$422,6,FALSE)</f>
        <v>#N/A</v>
      </c>
      <c r="U770" s="36" t="e">
        <f>VLOOKUP(N770,'[1]Stock définitif au 31122021'!$A$3:$G$422,3,FALSE)</f>
        <v>#N/A</v>
      </c>
      <c r="V770">
        <v>0</v>
      </c>
      <c r="W770">
        <f>VLOOKUP(A770,'[1]EXPORT ARTICLES 03012022'!$A$1:$R$883,18,FALSE)</f>
        <v>0</v>
      </c>
      <c r="X770" s="45" t="e">
        <f>VLOOKUP(A770,'[1]PRIX D''ACHAT A JOUR'!$A$1:$G$477,7,FALSE)</f>
        <v>#N/A</v>
      </c>
      <c r="Y770" s="46">
        <v>0</v>
      </c>
      <c r="Z770" s="46"/>
      <c r="AB770" s="42" t="e">
        <f>VLOOKUP(A770,'[1]PRIX D''ACHAT A JOUR'!$A$1:$J$477,10,FALSE)</f>
        <v>#N/A</v>
      </c>
      <c r="AC770" s="48"/>
      <c r="AD770">
        <v>0</v>
      </c>
      <c r="AE770" t="s">
        <v>932</v>
      </c>
      <c r="AF770">
        <v>0</v>
      </c>
      <c r="AI770" t="s">
        <v>933</v>
      </c>
      <c r="AJ770" t="s">
        <v>934</v>
      </c>
      <c r="AM770" t="s">
        <v>935</v>
      </c>
      <c r="AN770" t="s">
        <v>936</v>
      </c>
      <c r="AO770">
        <v>1</v>
      </c>
      <c r="AP770">
        <v>47</v>
      </c>
      <c r="AQ770">
        <v>0</v>
      </c>
      <c r="AS770">
        <v>0</v>
      </c>
      <c r="AT770" s="47" t="e">
        <f t="shared" si="210"/>
        <v>#N/A</v>
      </c>
      <c r="AU770" s="48" t="e">
        <f t="shared" si="211"/>
        <v>#N/A</v>
      </c>
      <c r="AV770" s="48"/>
      <c r="AW770" s="48"/>
      <c r="AX770">
        <v>2</v>
      </c>
      <c r="AY770">
        <v>0</v>
      </c>
      <c r="AZ770">
        <v>1</v>
      </c>
      <c r="BA770">
        <v>1</v>
      </c>
      <c r="BB770">
        <v>1</v>
      </c>
      <c r="BC770">
        <v>1</v>
      </c>
      <c r="BD770">
        <v>1</v>
      </c>
      <c r="BE770">
        <v>1</v>
      </c>
      <c r="BF770">
        <v>1</v>
      </c>
      <c r="BK770" s="43" t="e">
        <f t="shared" si="213"/>
        <v>#N/A</v>
      </c>
      <c r="BL770" s="9">
        <v>0</v>
      </c>
      <c r="BM770" s="45"/>
      <c r="BN770" s="48"/>
      <c r="BO770">
        <v>1</v>
      </c>
      <c r="BP770"/>
      <c r="BQ770" t="str">
        <f t="shared" si="203"/>
        <v/>
      </c>
      <c r="BR770" t="str">
        <f t="shared" si="204"/>
        <v/>
      </c>
      <c r="BS770" t="str">
        <f t="shared" si="205"/>
        <v/>
      </c>
      <c r="BT770">
        <v>0</v>
      </c>
      <c r="BW770">
        <v>208</v>
      </c>
      <c r="CB770">
        <v>100</v>
      </c>
      <c r="CC770">
        <v>100</v>
      </c>
      <c r="CD770" t="s">
        <v>960</v>
      </c>
      <c r="CE770">
        <v>0</v>
      </c>
      <c r="CI770">
        <v>0</v>
      </c>
      <c r="CJ770">
        <v>0</v>
      </c>
      <c r="CM770">
        <v>0</v>
      </c>
      <c r="CO770">
        <v>0</v>
      </c>
      <c r="CP770">
        <v>0</v>
      </c>
      <c r="CQ770">
        <v>0</v>
      </c>
      <c r="CT770">
        <v>0</v>
      </c>
      <c r="CU770">
        <v>0</v>
      </c>
      <c r="CV770">
        <v>0</v>
      </c>
      <c r="CW770" t="e">
        <f>VLOOKUP(A770,'[1]NOUVEAUX TARIFS'!$A$1:$E$467,5,FALSE)</f>
        <v>#N/A</v>
      </c>
    </row>
    <row r="771" spans="1:101" hidden="1">
      <c r="A771" t="s">
        <v>1377</v>
      </c>
      <c r="C771" t="e">
        <f>VLOOKUP(A771,'[1]PRIX D''ACHAT A JOUR'!$A$1:$C$477,3,FALSE)</f>
        <v>#N/A</v>
      </c>
      <c r="D771" t="s">
        <v>1378</v>
      </c>
      <c r="E771">
        <v>9</v>
      </c>
      <c r="F771" t="s">
        <v>1222</v>
      </c>
      <c r="G771">
        <v>5</v>
      </c>
      <c r="H771" t="s">
        <v>1222</v>
      </c>
      <c r="I771" t="s">
        <v>1379</v>
      </c>
      <c r="J771" t="s">
        <v>1380</v>
      </c>
      <c r="K771">
        <v>1</v>
      </c>
      <c r="L771" t="s">
        <v>1381</v>
      </c>
      <c r="M771" t="s">
        <v>943</v>
      </c>
      <c r="N771" t="s">
        <v>944</v>
      </c>
      <c r="O771" t="s">
        <v>945</v>
      </c>
      <c r="Q771">
        <v>1</v>
      </c>
      <c r="R771">
        <v>0</v>
      </c>
      <c r="S771" s="36" t="e">
        <f>VLOOKUP(N771,'[1]Stock définitif au 31122021'!$A$3:$G$422,5,FALSE)</f>
        <v>#N/A</v>
      </c>
      <c r="T771" s="36" t="e">
        <f>VLOOKUP(N771,'[1]Stock définitif au 31122021'!$A$3:$G$422,6,FALSE)</f>
        <v>#N/A</v>
      </c>
      <c r="U771" s="36" t="e">
        <f>VLOOKUP(N771,'[1]Stock définitif au 31122021'!$A$3:$G$422,3,FALSE)</f>
        <v>#N/A</v>
      </c>
      <c r="V771">
        <v>0</v>
      </c>
      <c r="W771">
        <f>VLOOKUP(A771,'[1]EXPORT ARTICLES 03012022'!$A$1:$R$883,18,FALSE)</f>
        <v>0</v>
      </c>
      <c r="X771" s="45" t="e">
        <f>VLOOKUP(A771,'[1]PRIX D''ACHAT A JOUR'!$A$1:$G$477,7,FALSE)</f>
        <v>#N/A</v>
      </c>
      <c r="Y771" s="46">
        <v>0</v>
      </c>
      <c r="Z771" s="46"/>
      <c r="AB771" s="42" t="e">
        <f>VLOOKUP(A771,'[1]PRIX D''ACHAT A JOUR'!$A$1:$J$477,10,FALSE)</f>
        <v>#N/A</v>
      </c>
      <c r="AC771" s="48"/>
      <c r="AD771">
        <v>0</v>
      </c>
      <c r="AE771" t="s">
        <v>932</v>
      </c>
      <c r="AF771">
        <v>0</v>
      </c>
      <c r="AI771" t="s">
        <v>933</v>
      </c>
      <c r="AJ771" t="s">
        <v>934</v>
      </c>
      <c r="AM771" t="s">
        <v>935</v>
      </c>
      <c r="AN771" t="s">
        <v>936</v>
      </c>
      <c r="AO771">
        <v>1</v>
      </c>
      <c r="AP771">
        <v>47</v>
      </c>
      <c r="AQ771">
        <v>0</v>
      </c>
      <c r="AS771">
        <v>0</v>
      </c>
      <c r="AT771" s="47" t="e">
        <f t="shared" si="210"/>
        <v>#N/A</v>
      </c>
      <c r="AU771" s="48" t="e">
        <f t="shared" si="211"/>
        <v>#N/A</v>
      </c>
      <c r="AV771" s="48"/>
      <c r="AW771" s="48"/>
      <c r="AX771">
        <v>2</v>
      </c>
      <c r="AY771">
        <v>0</v>
      </c>
      <c r="AZ771">
        <v>1</v>
      </c>
      <c r="BK771" s="43" t="e">
        <f t="shared" si="213"/>
        <v>#N/A</v>
      </c>
      <c r="BL771" s="9">
        <v>0</v>
      </c>
      <c r="BM771" s="45"/>
      <c r="BN771" s="48"/>
      <c r="BO771">
        <v>1</v>
      </c>
      <c r="BP771">
        <f>VLOOKUP(A771,'[1]Synthèse ventes 2021'!$A$1:$C$457,3,FALSE)</f>
        <v>1</v>
      </c>
      <c r="BQ771"/>
      <c r="BR771"/>
      <c r="BS771"/>
      <c r="BT771">
        <v>0</v>
      </c>
      <c r="BW771">
        <v>109</v>
      </c>
      <c r="CB771">
        <v>100</v>
      </c>
      <c r="CC771">
        <v>100</v>
      </c>
      <c r="CD771" t="s">
        <v>960</v>
      </c>
      <c r="CE771">
        <v>0</v>
      </c>
      <c r="CI771">
        <v>0</v>
      </c>
      <c r="CJ771">
        <v>0</v>
      </c>
      <c r="CM771">
        <v>0</v>
      </c>
      <c r="CO771">
        <v>0</v>
      </c>
      <c r="CP771">
        <v>0</v>
      </c>
      <c r="CQ771">
        <v>0</v>
      </c>
      <c r="CT771">
        <v>0</v>
      </c>
      <c r="CU771">
        <v>0</v>
      </c>
      <c r="CV771">
        <v>0</v>
      </c>
      <c r="CW771" t="e">
        <f>VLOOKUP(A771,'[1]NOUVEAUX TARIFS'!$A$1:$E$467,5,FALSE)</f>
        <v>#N/A</v>
      </c>
    </row>
    <row r="772" spans="1:101" hidden="1">
      <c r="A772" t="s">
        <v>58</v>
      </c>
      <c r="C772" t="e">
        <f>VLOOKUP(A772,'[1]PRIX D''ACHAT A JOUR'!$A$1:$C$477,3,FALSE)</f>
        <v>#N/A</v>
      </c>
      <c r="D772" t="s">
        <v>59</v>
      </c>
      <c r="Q772">
        <v>0</v>
      </c>
      <c r="R772">
        <v>0</v>
      </c>
      <c r="S772" s="36" t="e">
        <f>VLOOKUP(N772,'[1]Stock définitif au 31122021'!$A$3:$G$422,5,FALSE)</f>
        <v>#N/A</v>
      </c>
      <c r="T772" s="36" t="e">
        <f>VLOOKUP(N772,'[1]Stock définitif au 31122021'!$A$3:$G$422,6,FALSE)</f>
        <v>#N/A</v>
      </c>
      <c r="U772" s="36" t="e">
        <f>VLOOKUP(N772,'[1]Stock définitif au 31122021'!$A$3:$G$422,3,FALSE)</f>
        <v>#N/A</v>
      </c>
      <c r="V772">
        <v>0</v>
      </c>
      <c r="W772">
        <f>VLOOKUP(A772,'[1]EXPORT ARTICLES 03012022'!$A$1:$R$883,18,FALSE)</f>
        <v>0</v>
      </c>
      <c r="X772" s="45" t="e">
        <f>VLOOKUP(A772,'[1]PRIX D''ACHAT A JOUR'!$A$1:$G$477,7,FALSE)</f>
        <v>#N/A</v>
      </c>
      <c r="Y772" s="46">
        <v>0</v>
      </c>
      <c r="Z772" s="46"/>
      <c r="AB772" s="42" t="e">
        <f>VLOOKUP(A772,'[1]PRIX D''ACHAT A JOUR'!$A$1:$J$477,10,FALSE)</f>
        <v>#N/A</v>
      </c>
      <c r="AC772" s="48"/>
      <c r="AD772">
        <v>0</v>
      </c>
      <c r="AF772">
        <v>0</v>
      </c>
      <c r="AI772" t="s">
        <v>933</v>
      </c>
      <c r="AJ772" t="s">
        <v>934</v>
      </c>
      <c r="AP772">
        <v>0</v>
      </c>
      <c r="AQ772">
        <v>0</v>
      </c>
      <c r="AS772">
        <v>0</v>
      </c>
      <c r="AT772" s="47" t="e">
        <f t="shared" si="210"/>
        <v>#N/A</v>
      </c>
      <c r="AU772" s="48" t="e">
        <f t="shared" si="211"/>
        <v>#N/A</v>
      </c>
      <c r="AV772" s="48" t="e">
        <f>VLOOKUP(A772,'STEEVE RESTITUTION'!$A$3:$F$484,6,FALSE)</f>
        <v>#N/A</v>
      </c>
      <c r="AW772" s="48"/>
      <c r="AX772">
        <v>2</v>
      </c>
      <c r="AY772">
        <v>0</v>
      </c>
      <c r="BF772">
        <v>1</v>
      </c>
      <c r="BK772" s="43" t="e">
        <f t="shared" si="213"/>
        <v>#N/A</v>
      </c>
      <c r="BL772" s="9">
        <v>0</v>
      </c>
      <c r="BM772" s="45"/>
      <c r="BN772" s="48"/>
      <c r="BO772"/>
      <c r="BP772">
        <f>VLOOKUP(A772,'[1]Synthèse ventes 2021'!$A$1:$C$457,3,FALSE)</f>
        <v>3</v>
      </c>
      <c r="BQ772"/>
      <c r="BR772"/>
      <c r="BS772"/>
      <c r="BT772">
        <v>0</v>
      </c>
      <c r="BV772">
        <v>1</v>
      </c>
      <c r="CB772">
        <v>100</v>
      </c>
      <c r="CC772">
        <v>100</v>
      </c>
      <c r="CD772" t="s">
        <v>960</v>
      </c>
      <c r="CE772">
        <v>0</v>
      </c>
      <c r="CI772">
        <v>0</v>
      </c>
      <c r="CJ772">
        <v>0</v>
      </c>
      <c r="CM772">
        <v>0</v>
      </c>
      <c r="CO772">
        <v>0</v>
      </c>
      <c r="CP772">
        <v>0</v>
      </c>
      <c r="CQ772">
        <v>0</v>
      </c>
      <c r="CT772">
        <v>0</v>
      </c>
      <c r="CU772">
        <v>0</v>
      </c>
      <c r="CV772">
        <v>0</v>
      </c>
      <c r="CW772">
        <f>VLOOKUP(A772,'[1]NOUVEAUX TARIFS'!$A$1:$E$467,5,FALSE)</f>
        <v>1017.6</v>
      </c>
    </row>
    <row r="773" spans="1:101">
      <c r="A773" t="s">
        <v>1316</v>
      </c>
      <c r="C773" t="e">
        <f>VLOOKUP(A773,'[1]PRIX D''ACHAT A JOUR'!$A$1:$C$477,3,FALSE)</f>
        <v>#N/A</v>
      </c>
      <c r="D773" t="s">
        <v>1317</v>
      </c>
      <c r="E773">
        <v>1</v>
      </c>
      <c r="F773" t="s">
        <v>975</v>
      </c>
      <c r="G773">
        <v>2</v>
      </c>
      <c r="H773" t="s">
        <v>975</v>
      </c>
      <c r="I773" t="s">
        <v>1057</v>
      </c>
      <c r="J773" t="s">
        <v>1058</v>
      </c>
      <c r="K773">
        <v>1</v>
      </c>
      <c r="L773" t="s">
        <v>1108</v>
      </c>
      <c r="M773" t="s">
        <v>943</v>
      </c>
      <c r="N773" t="s">
        <v>944</v>
      </c>
      <c r="O773" t="s">
        <v>945</v>
      </c>
      <c r="Q773">
        <v>1</v>
      </c>
      <c r="R773">
        <v>0</v>
      </c>
      <c r="S773" s="36" t="e">
        <f>VLOOKUP(N773,'[1]Stock définitif au 31122021'!$A$3:$G$422,5,FALSE)</f>
        <v>#N/A</v>
      </c>
      <c r="T773" s="36" t="e">
        <f>VLOOKUP(N773,'[1]Stock définitif au 31122021'!$A$3:$G$422,6,FALSE)</f>
        <v>#N/A</v>
      </c>
      <c r="U773" s="36" t="e">
        <f>VLOOKUP(N773,'[1]Stock définitif au 31122021'!$A$3:$G$422,3,FALSE)</f>
        <v>#N/A</v>
      </c>
      <c r="V773">
        <v>0</v>
      </c>
      <c r="W773">
        <f>VLOOKUP(A773,'[1]EXPORT ARTICLES 03012022'!$A$1:$R$883,18,FALSE)</f>
        <v>0</v>
      </c>
      <c r="X773" s="45">
        <f>VLOOKUP(A773,'[1]NOMENCLATURE 2801'!$B$1:$P$3420,14,FALSE)</f>
        <v>1153.1699999999998</v>
      </c>
      <c r="Y773" s="46">
        <v>0</v>
      </c>
      <c r="Z773" s="46"/>
      <c r="AB773" s="42">
        <f>VLOOKUP(A773,'[1]NOMENCLATURE 2801'!$B$1:$P$3420,15,FALSE)</f>
        <v>1436.6849999999997</v>
      </c>
      <c r="AC773" s="42" t="s">
        <v>2917</v>
      </c>
      <c r="AD773">
        <v>0</v>
      </c>
      <c r="AE773" t="s">
        <v>932</v>
      </c>
      <c r="AF773">
        <v>0</v>
      </c>
      <c r="AI773" t="s">
        <v>933</v>
      </c>
      <c r="AJ773" t="s">
        <v>934</v>
      </c>
      <c r="AM773" t="s">
        <v>935</v>
      </c>
      <c r="AN773" t="s">
        <v>936</v>
      </c>
      <c r="AO773">
        <v>1</v>
      </c>
      <c r="AP773">
        <v>0</v>
      </c>
      <c r="AQ773">
        <v>0</v>
      </c>
      <c r="AS773" s="34">
        <v>1626.4</v>
      </c>
      <c r="AT773" s="47">
        <f>VLOOKUP(A773,'[1]NOMENCLATURE 2801'!$B$1:$V$3418,20,FALSE)</f>
        <v>1539.5948000000001</v>
      </c>
      <c r="AU773" s="48">
        <f>VLOOKUP(A773,'[1]NOMENCLATURE 2801'!$B$1:$V$3418,21,FALSE)</f>
        <v>1916.66975</v>
      </c>
      <c r="AV773" s="48"/>
      <c r="AW773" s="48"/>
      <c r="AX773">
        <v>2</v>
      </c>
      <c r="AY773">
        <v>0</v>
      </c>
      <c r="AZ773">
        <v>1</v>
      </c>
      <c r="BB773">
        <v>1</v>
      </c>
      <c r="BC773">
        <v>1</v>
      </c>
      <c r="BD773">
        <v>1</v>
      </c>
      <c r="BE773">
        <v>1</v>
      </c>
      <c r="BF773">
        <v>1</v>
      </c>
      <c r="BK773" s="43">
        <f t="shared" si="213"/>
        <v>0.17847377643876039</v>
      </c>
      <c r="BL773"/>
      <c r="BM773" s="45">
        <f>AT773/X773</f>
        <v>1.3350978606796919</v>
      </c>
      <c r="BN773" s="48">
        <f>AU773/AB773</f>
        <v>1.3340918503360168</v>
      </c>
      <c r="BO773">
        <v>1</v>
      </c>
      <c r="BP773">
        <f>VLOOKUP(A773,'[1]Synthèse ventes 2021'!$A$1:$C$457,3,FALSE)</f>
        <v>5</v>
      </c>
      <c r="BQ773">
        <f t="shared" ref="BQ773:BQ836" si="214">IF(BP773="","",BP773*AB773*1.18)</f>
        <v>8476.4414999999972</v>
      </c>
      <c r="BR773">
        <f t="shared" ref="BR773:BR836" si="215">IF(BP773="","",BP773*AU773*1.18)</f>
        <v>11308.351525</v>
      </c>
      <c r="BS773">
        <f t="shared" ref="BS773:BS836" si="216">IF(BP773="","",BR773-BQ773)</f>
        <v>2831.9100250000029</v>
      </c>
      <c r="BT773" s="34">
        <v>1951.68</v>
      </c>
      <c r="BV773">
        <v>1</v>
      </c>
      <c r="BW773">
        <v>436</v>
      </c>
      <c r="CB773">
        <v>100</v>
      </c>
      <c r="CC773">
        <v>100</v>
      </c>
      <c r="CD773" t="s">
        <v>946</v>
      </c>
      <c r="CE773">
        <v>0</v>
      </c>
      <c r="CI773">
        <v>0</v>
      </c>
      <c r="CJ773">
        <v>0</v>
      </c>
      <c r="CM773">
        <v>0</v>
      </c>
      <c r="CO773">
        <v>0</v>
      </c>
      <c r="CP773">
        <v>0</v>
      </c>
      <c r="CQ773">
        <v>0</v>
      </c>
      <c r="CT773">
        <v>0</v>
      </c>
      <c r="CU773">
        <v>0</v>
      </c>
      <c r="CV773">
        <v>0</v>
      </c>
      <c r="CW773">
        <f>VLOOKUP(A773,'[1]NOUVEAUX TARIFS'!$A$1:$E$467,5,FALSE)</f>
        <v>1916.66975</v>
      </c>
    </row>
    <row r="774" spans="1:101">
      <c r="A774" t="s">
        <v>159</v>
      </c>
      <c r="C774" t="e">
        <f>VLOOKUP(A774,'[1]PRIX D''ACHAT A JOUR'!$A$1:$C$477,3,FALSE)</f>
        <v>#N/A</v>
      </c>
      <c r="D774" t="s">
        <v>160</v>
      </c>
      <c r="E774">
        <v>12</v>
      </c>
      <c r="F774" t="s">
        <v>1207</v>
      </c>
      <c r="G774">
        <v>3</v>
      </c>
      <c r="H774" t="s">
        <v>1618</v>
      </c>
      <c r="I774" t="s">
        <v>2094</v>
      </c>
      <c r="J774" t="s">
        <v>2095</v>
      </c>
      <c r="M774" t="s">
        <v>943</v>
      </c>
      <c r="N774" t="s">
        <v>944</v>
      </c>
      <c r="O774" t="s">
        <v>945</v>
      </c>
      <c r="Q774">
        <v>1</v>
      </c>
      <c r="R774">
        <v>0</v>
      </c>
      <c r="S774" s="36" t="e">
        <f>VLOOKUP(N774,'[1]Stock définitif au 31122021'!$A$3:$G$422,5,FALSE)</f>
        <v>#N/A</v>
      </c>
      <c r="T774" s="36" t="e">
        <f>VLOOKUP(N774,'[1]Stock définitif au 31122021'!$A$3:$G$422,6,FALSE)</f>
        <v>#N/A</v>
      </c>
      <c r="U774" s="36" t="e">
        <f>VLOOKUP(N774,'[1]Stock définitif au 31122021'!$A$3:$G$422,3,FALSE)</f>
        <v>#N/A</v>
      </c>
      <c r="V774" s="36" t="s">
        <v>2924</v>
      </c>
      <c r="W774">
        <f>VLOOKUP(A774,'[1]EXPORT ARTICLES 03012022'!$A$1:$R$883,18,FALSE)</f>
        <v>0</v>
      </c>
      <c r="X774" s="45">
        <f>VLOOKUP(A774,'[1]NOMENCLATURE 2801'!$B$1:$P$3420,14,FALSE)</f>
        <v>1241.7121</v>
      </c>
      <c r="Y774" s="46">
        <v>0</v>
      </c>
      <c r="Z774" s="46"/>
      <c r="AB774" s="42">
        <f>VLOOKUP(A774,'[1]NOMENCLATURE 2801'!$B$1:$P$3420,15,FALSE)</f>
        <v>1267.2245</v>
      </c>
      <c r="AC774" s="42" t="s">
        <v>2917</v>
      </c>
      <c r="AD774">
        <v>0</v>
      </c>
      <c r="AE774" t="s">
        <v>932</v>
      </c>
      <c r="AF774">
        <v>0</v>
      </c>
      <c r="AI774" t="s">
        <v>933</v>
      </c>
      <c r="AJ774" t="s">
        <v>934</v>
      </c>
      <c r="AM774" t="s">
        <v>935</v>
      </c>
      <c r="AN774" t="s">
        <v>936</v>
      </c>
      <c r="AP774">
        <v>0</v>
      </c>
      <c r="AQ774">
        <v>0</v>
      </c>
      <c r="AS774" s="34">
        <v>1894.7</v>
      </c>
      <c r="AT774" s="47">
        <f>VLOOKUP(A774,'[1]NOMENCLATURE 2801'!$B$1:$V$3418,20,FALSE)</f>
        <v>1896.3832500000001</v>
      </c>
      <c r="AU774" s="48">
        <f>VLOOKUP(A774,'[1]NOMENCLATURE 2801'!$B$1:$V$3418,21,FALSE)</f>
        <v>1933.1118500000002</v>
      </c>
      <c r="AV774" s="48"/>
      <c r="AW774" s="48"/>
      <c r="AX774">
        <v>2</v>
      </c>
      <c r="AY774">
        <v>0</v>
      </c>
      <c r="AZ774">
        <v>1</v>
      </c>
      <c r="BK774" s="43">
        <f t="shared" si="213"/>
        <v>2.0273315036681366E-2</v>
      </c>
      <c r="BL774"/>
      <c r="BM774" s="45">
        <f>AT774/X774</f>
        <v>1.5272326411251047</v>
      </c>
      <c r="BN774" s="48">
        <f>AU774/AB774</f>
        <v>1.525469125636381</v>
      </c>
      <c r="BO774"/>
      <c r="BP774">
        <f>VLOOKUP(A774,'[1]Synthèse ventes 2021'!$A$1:$C$457,3,FALSE)</f>
        <v>2</v>
      </c>
      <c r="BQ774">
        <f t="shared" si="214"/>
        <v>2990.6498200000001</v>
      </c>
      <c r="BR774">
        <f t="shared" si="215"/>
        <v>4562.1439660000005</v>
      </c>
      <c r="BS774">
        <f t="shared" si="216"/>
        <v>1571.4941460000005</v>
      </c>
      <c r="BT774" s="34">
        <v>2273.64</v>
      </c>
      <c r="BV774">
        <v>1</v>
      </c>
      <c r="CB774">
        <v>100</v>
      </c>
      <c r="CC774">
        <v>100</v>
      </c>
      <c r="CD774" t="s">
        <v>1361</v>
      </c>
      <c r="CE774">
        <v>0</v>
      </c>
      <c r="CI774">
        <v>0</v>
      </c>
      <c r="CJ774">
        <v>0</v>
      </c>
      <c r="CM774">
        <v>0</v>
      </c>
      <c r="CO774">
        <v>0</v>
      </c>
      <c r="CP774">
        <v>0</v>
      </c>
      <c r="CQ774">
        <v>0</v>
      </c>
      <c r="CT774">
        <v>1</v>
      </c>
      <c r="CU774">
        <v>0</v>
      </c>
      <c r="CV774">
        <v>0</v>
      </c>
      <c r="CW774">
        <f>VLOOKUP(A774,'[1]NOUVEAUX TARIFS'!$A$1:$E$467,5,FALSE)</f>
        <v>1933.1118500000002</v>
      </c>
    </row>
    <row r="775" spans="1:101">
      <c r="A775" t="s">
        <v>229</v>
      </c>
      <c r="C775" t="e">
        <f>VLOOKUP(A775,'[1]PRIX D''ACHAT A JOUR'!$A$1:$C$477,3,FALSE)</f>
        <v>#N/A</v>
      </c>
      <c r="D775" t="s">
        <v>1639</v>
      </c>
      <c r="E775">
        <v>3</v>
      </c>
      <c r="F775" t="s">
        <v>1002</v>
      </c>
      <c r="G775">
        <v>7</v>
      </c>
      <c r="H775" t="s">
        <v>1002</v>
      </c>
      <c r="K775">
        <v>1</v>
      </c>
      <c r="L775" t="s">
        <v>1036</v>
      </c>
      <c r="M775" t="s">
        <v>943</v>
      </c>
      <c r="N775" t="s">
        <v>944</v>
      </c>
      <c r="O775" t="s">
        <v>945</v>
      </c>
      <c r="Q775">
        <v>1</v>
      </c>
      <c r="R775">
        <v>0</v>
      </c>
      <c r="S775" s="36" t="e">
        <f>VLOOKUP(N775,'[1]Stock définitif au 31122021'!$A$3:$G$422,5,FALSE)</f>
        <v>#N/A</v>
      </c>
      <c r="T775" s="36" t="e">
        <f>VLOOKUP(N775,'[1]Stock définitif au 31122021'!$A$3:$G$422,6,FALSE)</f>
        <v>#N/A</v>
      </c>
      <c r="U775" s="36" t="e">
        <f>VLOOKUP(N775,'[1]Stock définitif au 31122021'!$A$3:$G$422,3,FALSE)</f>
        <v>#N/A</v>
      </c>
      <c r="V775">
        <v>0</v>
      </c>
      <c r="W775">
        <f>VLOOKUP(A775,'[1]EXPORT ARTICLES 03012022'!$A$1:$R$883,18,FALSE)</f>
        <v>0</v>
      </c>
      <c r="X775" s="45">
        <f>VLOOKUP(A775,'[1]NOMENCLATURE 2801'!$B$1:$P$3420,14,FALSE)</f>
        <v>1308.0999999999999</v>
      </c>
      <c r="Y775" s="46">
        <v>0</v>
      </c>
      <c r="Z775" s="46"/>
      <c r="AB775" s="42">
        <f>VLOOKUP(A775,'[1]NOMENCLATURE 2801'!$B$1:$P$3420,15,FALSE)</f>
        <v>1309.5999999999999</v>
      </c>
      <c r="AC775" s="42" t="s">
        <v>2917</v>
      </c>
      <c r="AD775">
        <v>0</v>
      </c>
      <c r="AE775" t="s">
        <v>932</v>
      </c>
      <c r="AF775">
        <v>0</v>
      </c>
      <c r="AI775" t="s">
        <v>933</v>
      </c>
      <c r="AJ775" t="s">
        <v>934</v>
      </c>
      <c r="AM775" t="s">
        <v>935</v>
      </c>
      <c r="AN775" t="s">
        <v>936</v>
      </c>
      <c r="AP775">
        <v>0</v>
      </c>
      <c r="AQ775">
        <v>0</v>
      </c>
      <c r="AS775" s="34">
        <v>1828.84</v>
      </c>
      <c r="AT775" s="47">
        <f>VLOOKUP(A775,'[1]NOMENCLATURE 2801'!$B$1:$V$3418,20,FALSE)</f>
        <v>1956.0450000000001</v>
      </c>
      <c r="AU775" s="48">
        <f>VLOOKUP(A775,'[1]NOMENCLATURE 2801'!$B$1:$V$3418,21,FALSE)</f>
        <v>1957.92</v>
      </c>
      <c r="AV775" s="48"/>
      <c r="AW775" s="48"/>
      <c r="AX775">
        <v>2</v>
      </c>
      <c r="AY775">
        <v>0</v>
      </c>
      <c r="AZ775">
        <v>1</v>
      </c>
      <c r="BB775">
        <v>1</v>
      </c>
      <c r="BC775">
        <v>1</v>
      </c>
      <c r="BD775">
        <v>1</v>
      </c>
      <c r="BE775">
        <v>1</v>
      </c>
      <c r="BF775">
        <v>1</v>
      </c>
      <c r="BK775" s="43">
        <f t="shared" si="213"/>
        <v>7.0580258524529302E-2</v>
      </c>
      <c r="BL775"/>
      <c r="BM775" s="45">
        <f>AT775/X775</f>
        <v>1.4953329256173078</v>
      </c>
      <c r="BN775" s="48">
        <f>AU775/AB775</f>
        <v>1.49505192425168</v>
      </c>
      <c r="BO775">
        <v>1</v>
      </c>
      <c r="BP775">
        <f>VLOOKUP(A775,'[1]Synthèse ventes 2021'!$A$1:$C$457,3,FALSE)</f>
        <v>1</v>
      </c>
      <c r="BQ775">
        <f t="shared" si="214"/>
        <v>1545.3279999999997</v>
      </c>
      <c r="BR775">
        <f t="shared" si="215"/>
        <v>2310.3456000000001</v>
      </c>
      <c r="BS775">
        <f t="shared" si="216"/>
        <v>765.01760000000036</v>
      </c>
      <c r="BT775" s="34">
        <v>2194.61</v>
      </c>
      <c r="BV775">
        <v>1</v>
      </c>
      <c r="BW775">
        <v>338</v>
      </c>
      <c r="CB775">
        <v>100</v>
      </c>
      <c r="CC775">
        <v>100</v>
      </c>
      <c r="CD775" t="s">
        <v>946</v>
      </c>
      <c r="CE775">
        <v>0</v>
      </c>
      <c r="CI775">
        <v>0</v>
      </c>
      <c r="CJ775">
        <v>0</v>
      </c>
      <c r="CM775">
        <v>0</v>
      </c>
      <c r="CO775">
        <v>0</v>
      </c>
      <c r="CP775">
        <v>0</v>
      </c>
      <c r="CQ775">
        <v>0</v>
      </c>
      <c r="CT775">
        <v>0</v>
      </c>
      <c r="CU775">
        <v>0</v>
      </c>
      <c r="CV775">
        <v>0</v>
      </c>
      <c r="CW775">
        <f>VLOOKUP(A775,'[1]NOUVEAUX TARIFS'!$A$1:$E$467,5,FALSE)</f>
        <v>1957.92</v>
      </c>
    </row>
    <row r="776" spans="1:101">
      <c r="A776" t="s">
        <v>192</v>
      </c>
      <c r="C776" t="s">
        <v>1361</v>
      </c>
      <c r="D776" t="s">
        <v>193</v>
      </c>
      <c r="E776">
        <v>12</v>
      </c>
      <c r="F776" t="s">
        <v>1207</v>
      </c>
      <c r="G776">
        <v>15</v>
      </c>
      <c r="H776" t="s">
        <v>2597</v>
      </c>
      <c r="K776">
        <v>1</v>
      </c>
      <c r="L776" t="s">
        <v>2598</v>
      </c>
      <c r="M776" t="s">
        <v>943</v>
      </c>
      <c r="N776" t="s">
        <v>944</v>
      </c>
      <c r="O776" t="s">
        <v>945</v>
      </c>
      <c r="Q776">
        <v>1</v>
      </c>
      <c r="R776">
        <v>0</v>
      </c>
      <c r="S776" s="36" t="e">
        <f>VLOOKUP(N776,'[1]Stock définitif au 31122021'!$A$3:$G$422,5,FALSE)</f>
        <v>#N/A</v>
      </c>
      <c r="T776" s="36" t="e">
        <f>VLOOKUP(N776,'[1]Stock définitif au 31122021'!$A$3:$G$422,6,FALSE)</f>
        <v>#N/A</v>
      </c>
      <c r="U776" s="36" t="e">
        <f>VLOOKUP(N776,'[1]Stock définitif au 31122021'!$A$3:$G$422,3,FALSE)</f>
        <v>#N/A</v>
      </c>
      <c r="V776">
        <v>0</v>
      </c>
      <c r="W776">
        <f>VLOOKUP(A776,'[1]EXPORT ARTICLES 03012022'!$A$1:$R$883,18,FALSE)</f>
        <v>0</v>
      </c>
      <c r="X776" s="45">
        <f>VLOOKUP(A776,'[1]PRIX D''ACHAT A JOUR'!$A$1:$G$477,7,FALSE)</f>
        <v>0</v>
      </c>
      <c r="Y776" s="46">
        <v>0</v>
      </c>
      <c r="Z776" s="46">
        <f>X776-Y776</f>
        <v>0</v>
      </c>
      <c r="AB776" s="42">
        <f>'[1]NOMENCLATURE 2801'!P2929</f>
        <v>1337.6558750000002</v>
      </c>
      <c r="AC776" s="42" t="s">
        <v>2917</v>
      </c>
      <c r="AD776">
        <v>0</v>
      </c>
      <c r="AE776" t="s">
        <v>932</v>
      </c>
      <c r="AF776">
        <v>0</v>
      </c>
      <c r="AI776" t="s">
        <v>933</v>
      </c>
      <c r="AJ776" t="s">
        <v>934</v>
      </c>
      <c r="AP776">
        <v>0</v>
      </c>
      <c r="AQ776">
        <v>0</v>
      </c>
      <c r="AS776" s="34">
        <v>2425</v>
      </c>
      <c r="AT776" s="47">
        <f>X776*BM776</f>
        <v>0</v>
      </c>
      <c r="AU776" s="48">
        <f>'[1]NOMENCLATURE 2801'!V2929</f>
        <v>1965.6556137499999</v>
      </c>
      <c r="AV776" s="48">
        <f>VLOOKUP(A776,'STEEVE RESTITUTION'!$A$3:$F$484,6,FALSE)</f>
        <v>2425</v>
      </c>
      <c r="AW776" s="48">
        <f t="shared" ref="AW776" si="217">AU776-AV776</f>
        <v>-459.34438625000007</v>
      </c>
      <c r="AX776">
        <v>3</v>
      </c>
      <c r="AY776">
        <v>0</v>
      </c>
      <c r="AZ776">
        <v>1</v>
      </c>
      <c r="BK776" s="43">
        <f t="shared" si="213"/>
        <v>-0.18942036546391755</v>
      </c>
      <c r="BL776" t="e">
        <f>AS776/V776</f>
        <v>#DIV/0!</v>
      </c>
      <c r="BM776" s="45"/>
      <c r="BN776" s="48"/>
      <c r="BO776"/>
      <c r="BP776"/>
      <c r="BQ776" t="str">
        <f t="shared" si="214"/>
        <v/>
      </c>
      <c r="BR776" t="str">
        <f t="shared" si="215"/>
        <v/>
      </c>
      <c r="BS776" t="str">
        <f t="shared" si="216"/>
        <v/>
      </c>
      <c r="BT776" s="34">
        <v>2910</v>
      </c>
      <c r="CB776">
        <v>100</v>
      </c>
      <c r="CC776">
        <v>100</v>
      </c>
      <c r="CD776" t="s">
        <v>1361</v>
      </c>
      <c r="CE776">
        <v>0</v>
      </c>
      <c r="CI776">
        <v>0</v>
      </c>
      <c r="CJ776">
        <v>0</v>
      </c>
      <c r="CM776">
        <v>0</v>
      </c>
      <c r="CO776">
        <v>0</v>
      </c>
      <c r="CP776">
        <v>0</v>
      </c>
      <c r="CQ776">
        <v>0</v>
      </c>
      <c r="CT776">
        <v>1</v>
      </c>
      <c r="CU776">
        <v>0</v>
      </c>
      <c r="CV776">
        <v>0</v>
      </c>
      <c r="CW776">
        <f>VLOOKUP(A776,'[1]NOUVEAUX TARIFS'!$A$1:$E$467,5,FALSE)</f>
        <v>2425</v>
      </c>
    </row>
    <row r="777" spans="1:101">
      <c r="A777" t="s">
        <v>155</v>
      </c>
      <c r="C777" t="e">
        <f>VLOOKUP(A777,'[1]PRIX D''ACHAT A JOUR'!$A$1:$C$477,3,FALSE)</f>
        <v>#N/A</v>
      </c>
      <c r="D777" t="s">
        <v>156</v>
      </c>
      <c r="E777">
        <v>12</v>
      </c>
      <c r="F777" t="s">
        <v>1207</v>
      </c>
      <c r="G777">
        <v>3</v>
      </c>
      <c r="H777" t="s">
        <v>1618</v>
      </c>
      <c r="I777" t="s">
        <v>2094</v>
      </c>
      <c r="J777" t="s">
        <v>2095</v>
      </c>
      <c r="M777" t="s">
        <v>943</v>
      </c>
      <c r="N777" t="s">
        <v>944</v>
      </c>
      <c r="O777" t="s">
        <v>945</v>
      </c>
      <c r="Q777">
        <v>1</v>
      </c>
      <c r="R777">
        <v>0</v>
      </c>
      <c r="S777" s="36" t="e">
        <f>VLOOKUP(N777,'[1]Stock définitif au 31122021'!$A$3:$G$422,5,FALSE)</f>
        <v>#N/A</v>
      </c>
      <c r="T777" s="36" t="e">
        <f>VLOOKUP(N777,'[1]Stock définitif au 31122021'!$A$3:$G$422,6,FALSE)</f>
        <v>#N/A</v>
      </c>
      <c r="U777" s="36" t="e">
        <f>VLOOKUP(N777,'[1]Stock définitif au 31122021'!$A$3:$G$422,3,FALSE)</f>
        <v>#N/A</v>
      </c>
      <c r="V777" s="36" t="s">
        <v>2924</v>
      </c>
      <c r="W777">
        <f>VLOOKUP(A777,'[1]EXPORT ARTICLES 03012022'!$A$1:$R$883,18,FALSE)</f>
        <v>0</v>
      </c>
      <c r="X777" s="45">
        <f>VLOOKUP(A777,'[1]NOMENCLATURE 2801'!$B$1:$P$3420,14,FALSE)</f>
        <v>1254.7647999999999</v>
      </c>
      <c r="Y777" s="46">
        <v>0</v>
      </c>
      <c r="Z777" s="46"/>
      <c r="AB777" s="42">
        <f>VLOOKUP(A777,'[1]NOMENCLATURE 2801'!$B$1:$P$3420,15,FALSE)</f>
        <v>1284.0086000000001</v>
      </c>
      <c r="AC777" s="42" t="s">
        <v>2917</v>
      </c>
      <c r="AD777">
        <v>0</v>
      </c>
      <c r="AE777" t="s">
        <v>932</v>
      </c>
      <c r="AF777">
        <v>0</v>
      </c>
      <c r="AI777" t="s">
        <v>933</v>
      </c>
      <c r="AJ777" t="s">
        <v>934</v>
      </c>
      <c r="AM777" t="s">
        <v>935</v>
      </c>
      <c r="AN777" t="s">
        <v>936</v>
      </c>
      <c r="AP777">
        <v>0</v>
      </c>
      <c r="AQ777">
        <v>0</v>
      </c>
      <c r="AS777" s="34">
        <v>1925.76</v>
      </c>
      <c r="AT777" s="47">
        <f>VLOOKUP(A777,'[1]NOMENCLATURE 2801'!$B$1:$V$3418,20,FALSE)</f>
        <v>1924.1603499999999</v>
      </c>
      <c r="AU777" s="48">
        <f>VLOOKUP(A777,'[1]NOMENCLATURE 2801'!$B$1:$V$3418,21,FALSE)</f>
        <v>1966.6992999999998</v>
      </c>
      <c r="AV777" s="48"/>
      <c r="AW777" s="48"/>
      <c r="AX777">
        <v>2</v>
      </c>
      <c r="AY777">
        <v>0</v>
      </c>
      <c r="AZ777">
        <v>1</v>
      </c>
      <c r="BK777" s="43">
        <f t="shared" si="213"/>
        <v>2.125877575606502E-2</v>
      </c>
      <c r="BL777"/>
      <c r="BM777" s="45">
        <f>AT777/X777</f>
        <v>1.5334828885859724</v>
      </c>
      <c r="BN777" s="48">
        <f>AU777/AB777</f>
        <v>1.5316870151804276</v>
      </c>
      <c r="BO777"/>
      <c r="BP777">
        <f>VLOOKUP(A777,'[1]Synthèse ventes 2021'!$A$1:$C$457,3,FALSE)</f>
        <v>3</v>
      </c>
      <c r="BQ777">
        <f t="shared" si="214"/>
        <v>4545.3904440000006</v>
      </c>
      <c r="BR777">
        <f t="shared" si="215"/>
        <v>6962.1155219999982</v>
      </c>
      <c r="BS777">
        <f t="shared" si="216"/>
        <v>2416.7250779999977</v>
      </c>
      <c r="BT777" s="34">
        <v>2310.91</v>
      </c>
      <c r="BV777">
        <v>1</v>
      </c>
      <c r="CB777">
        <v>100</v>
      </c>
      <c r="CC777">
        <v>100</v>
      </c>
      <c r="CD777" t="s">
        <v>1361</v>
      </c>
      <c r="CE777">
        <v>0</v>
      </c>
      <c r="CI777">
        <v>0</v>
      </c>
      <c r="CJ777">
        <v>0</v>
      </c>
      <c r="CM777">
        <v>0</v>
      </c>
      <c r="CO777">
        <v>0</v>
      </c>
      <c r="CP777">
        <v>0</v>
      </c>
      <c r="CQ777">
        <v>0</v>
      </c>
      <c r="CT777">
        <v>1</v>
      </c>
      <c r="CU777">
        <v>0</v>
      </c>
      <c r="CV777">
        <v>0</v>
      </c>
      <c r="CW777">
        <f>VLOOKUP(A777,'[1]NOUVEAUX TARIFS'!$A$1:$E$467,5,FALSE)</f>
        <v>1966.6992999999998</v>
      </c>
    </row>
    <row r="778" spans="1:101">
      <c r="A778" t="s">
        <v>361</v>
      </c>
      <c r="C778" t="e">
        <f>VLOOKUP(A778,'[1]PRIX D''ACHAT A JOUR'!$A$1:$C$477,3,FALSE)</f>
        <v>#N/A</v>
      </c>
      <c r="D778" t="s">
        <v>1906</v>
      </c>
      <c r="E778">
        <v>1</v>
      </c>
      <c r="F778" t="s">
        <v>975</v>
      </c>
      <c r="G778">
        <v>2</v>
      </c>
      <c r="H778" t="s">
        <v>975</v>
      </c>
      <c r="I778" t="s">
        <v>1057</v>
      </c>
      <c r="J778" t="s">
        <v>1058</v>
      </c>
      <c r="K778">
        <v>1</v>
      </c>
      <c r="L778" t="s">
        <v>1108</v>
      </c>
      <c r="M778" t="s">
        <v>943</v>
      </c>
      <c r="N778" t="s">
        <v>944</v>
      </c>
      <c r="O778" t="s">
        <v>945</v>
      </c>
      <c r="Q778">
        <v>1</v>
      </c>
      <c r="R778">
        <v>0</v>
      </c>
      <c r="S778" s="36" t="e">
        <f>VLOOKUP(N778,'[1]Stock définitif au 31122021'!$A$3:$G$422,5,FALSE)</f>
        <v>#N/A</v>
      </c>
      <c r="T778" s="36" t="e">
        <f>VLOOKUP(N778,'[1]Stock définitif au 31122021'!$A$3:$G$422,6,FALSE)</f>
        <v>#N/A</v>
      </c>
      <c r="U778" s="36" t="e">
        <f>VLOOKUP(N778,'[1]Stock définitif au 31122021'!$A$3:$G$422,3,FALSE)</f>
        <v>#N/A</v>
      </c>
      <c r="V778">
        <v>0</v>
      </c>
      <c r="W778">
        <f>VLOOKUP(A778,'[1]EXPORT ARTICLES 03012022'!$A$1:$R$883,18,FALSE)</f>
        <v>0</v>
      </c>
      <c r="X778" s="45">
        <f>VLOOKUP(A778,'[1]NOMENCLATURE 2801'!$B$1:$P$3420,14,FALSE)</f>
        <v>1307.53</v>
      </c>
      <c r="Y778" s="46">
        <v>0</v>
      </c>
      <c r="Z778" s="46"/>
      <c r="AB778" s="42">
        <f>VLOOKUP(A778,'[1]NOMENCLATURE 2801'!$B$1:$P$3420,15,FALSE)</f>
        <v>1455.585</v>
      </c>
      <c r="AC778" s="42" t="s">
        <v>2917</v>
      </c>
      <c r="AD778">
        <v>0</v>
      </c>
      <c r="AE778" t="s">
        <v>932</v>
      </c>
      <c r="AF778">
        <v>0</v>
      </c>
      <c r="AI778" t="s">
        <v>933</v>
      </c>
      <c r="AJ778" t="s">
        <v>934</v>
      </c>
      <c r="AM778" t="s">
        <v>935</v>
      </c>
      <c r="AN778" t="s">
        <v>936</v>
      </c>
      <c r="AP778">
        <v>0</v>
      </c>
      <c r="AQ778">
        <v>0</v>
      </c>
      <c r="AS778" s="34">
        <v>1665.24</v>
      </c>
      <c r="AT778" s="47">
        <f>VLOOKUP(A778,'[1]NOMENCLATURE 2801'!$B$1:$V$3418,20,FALSE)</f>
        <v>1863.2476000000001</v>
      </c>
      <c r="AU778" s="48">
        <f>VLOOKUP(A778,'[1]NOMENCLATURE 2801'!$B$1:$V$3418,21,FALSE)</f>
        <v>1989.0607500000003</v>
      </c>
      <c r="AV778" s="48"/>
      <c r="AW778" s="48"/>
      <c r="AX778">
        <v>2</v>
      </c>
      <c r="AY778">
        <v>0</v>
      </c>
      <c r="AZ778">
        <v>1</v>
      </c>
      <c r="BB778">
        <v>1</v>
      </c>
      <c r="BC778">
        <v>1</v>
      </c>
      <c r="BD778">
        <v>1</v>
      </c>
      <c r="BE778">
        <v>1</v>
      </c>
      <c r="BF778">
        <v>1</v>
      </c>
      <c r="BK778" s="43">
        <f t="shared" si="213"/>
        <v>0.19445890682424175</v>
      </c>
      <c r="BL778"/>
      <c r="BM778" s="45">
        <f>AT778/X778</f>
        <v>1.4250132692940125</v>
      </c>
      <c r="BN778" s="48">
        <f>AU778/AB778</f>
        <v>1.3665026432671401</v>
      </c>
      <c r="BO778">
        <v>1</v>
      </c>
      <c r="BP778">
        <f>VLOOKUP(A778,'[1]Synthèse ventes 2021'!$A$1:$C$457,3,FALSE)</f>
        <v>117</v>
      </c>
      <c r="BQ778">
        <f t="shared" si="214"/>
        <v>200958.06510000001</v>
      </c>
      <c r="BR778">
        <f t="shared" si="215"/>
        <v>274609.72714500001</v>
      </c>
      <c r="BS778">
        <f t="shared" si="216"/>
        <v>73651.662045000005</v>
      </c>
      <c r="BT778" s="34">
        <v>1998.29</v>
      </c>
      <c r="BV778">
        <v>1</v>
      </c>
      <c r="CB778">
        <v>100</v>
      </c>
      <c r="CC778">
        <v>100</v>
      </c>
      <c r="CD778" t="s">
        <v>946</v>
      </c>
      <c r="CE778">
        <v>0</v>
      </c>
      <c r="CI778">
        <v>0</v>
      </c>
      <c r="CJ778">
        <v>0</v>
      </c>
      <c r="CM778">
        <v>0</v>
      </c>
      <c r="CO778">
        <v>0</v>
      </c>
      <c r="CP778">
        <v>0</v>
      </c>
      <c r="CQ778">
        <v>0</v>
      </c>
      <c r="CT778">
        <v>0</v>
      </c>
      <c r="CU778">
        <v>0</v>
      </c>
      <c r="CV778">
        <v>0</v>
      </c>
      <c r="CW778">
        <f>VLOOKUP(A778,'[1]NOUVEAUX TARIFS'!$A$1:$E$467,5,FALSE)</f>
        <v>1989.0607500000003</v>
      </c>
    </row>
    <row r="779" spans="1:101" hidden="1">
      <c r="A779" t="s">
        <v>1592</v>
      </c>
      <c r="C779" t="e">
        <f>VLOOKUP(A779,'[1]PRIX D''ACHAT A JOUR'!$A$1:$C$477,3,FALSE)</f>
        <v>#N/A</v>
      </c>
      <c r="D779" t="s">
        <v>1593</v>
      </c>
      <c r="E779">
        <v>9</v>
      </c>
      <c r="F779" t="s">
        <v>1222</v>
      </c>
      <c r="G779">
        <v>5</v>
      </c>
      <c r="H779" t="s">
        <v>1222</v>
      </c>
      <c r="I779" t="s">
        <v>1379</v>
      </c>
      <c r="J779" t="s">
        <v>1380</v>
      </c>
      <c r="K779">
        <v>2</v>
      </c>
      <c r="L779" t="s">
        <v>1395</v>
      </c>
      <c r="M779" t="s">
        <v>943</v>
      </c>
      <c r="N779" t="s">
        <v>944</v>
      </c>
      <c r="O779" t="s">
        <v>945</v>
      </c>
      <c r="Q779">
        <v>1</v>
      </c>
      <c r="R779">
        <v>0</v>
      </c>
      <c r="S779" s="36" t="e">
        <f>VLOOKUP(N779,'[1]Stock définitif au 31122021'!$A$3:$G$422,5,FALSE)</f>
        <v>#N/A</v>
      </c>
      <c r="T779" s="36" t="e">
        <f>VLOOKUP(N779,'[1]Stock définitif au 31122021'!$A$3:$G$422,6,FALSE)</f>
        <v>#N/A</v>
      </c>
      <c r="U779" s="36" t="e">
        <f>VLOOKUP(N779,'[1]Stock définitif au 31122021'!$A$3:$G$422,3,FALSE)</f>
        <v>#N/A</v>
      </c>
      <c r="V779">
        <v>0</v>
      </c>
      <c r="W779">
        <f>VLOOKUP(A779,'[1]EXPORT ARTICLES 03012022'!$A$1:$R$883,18,FALSE)</f>
        <v>0</v>
      </c>
      <c r="X779" s="45" t="e">
        <f>VLOOKUP(A779,'[1]PRIX D''ACHAT A JOUR'!$A$1:$G$477,7,FALSE)</f>
        <v>#N/A</v>
      </c>
      <c r="Y779" s="46">
        <v>0</v>
      </c>
      <c r="Z779" s="46"/>
      <c r="AB779" s="42" t="e">
        <f>VLOOKUP(A779,'[1]PRIX D''ACHAT A JOUR'!$A$1:$J$477,10,FALSE)</f>
        <v>#N/A</v>
      </c>
      <c r="AC779" s="48"/>
      <c r="AD779">
        <v>0</v>
      </c>
      <c r="AE779" t="s">
        <v>932</v>
      </c>
      <c r="AF779">
        <v>0</v>
      </c>
      <c r="AI779" t="s">
        <v>933</v>
      </c>
      <c r="AJ779" t="s">
        <v>934</v>
      </c>
      <c r="AM779" t="s">
        <v>935</v>
      </c>
      <c r="AN779" t="s">
        <v>936</v>
      </c>
      <c r="AP779">
        <v>0</v>
      </c>
      <c r="AQ779">
        <v>0</v>
      </c>
      <c r="AS779">
        <v>0</v>
      </c>
      <c r="AT779" s="47" t="e">
        <f>X779*BM779</f>
        <v>#N/A</v>
      </c>
      <c r="AU779" s="48" t="e">
        <f>AB779*BN779</f>
        <v>#N/A</v>
      </c>
      <c r="AV779" s="48"/>
      <c r="AW779" s="48"/>
      <c r="AX779">
        <v>2</v>
      </c>
      <c r="AY779">
        <v>0</v>
      </c>
      <c r="AZ779">
        <v>1</v>
      </c>
      <c r="BA779">
        <v>1</v>
      </c>
      <c r="BB779">
        <v>1</v>
      </c>
      <c r="BC779">
        <v>1</v>
      </c>
      <c r="BD779">
        <v>1</v>
      </c>
      <c r="BE779">
        <v>1</v>
      </c>
      <c r="BK779" s="43" t="e">
        <f t="shared" si="213"/>
        <v>#N/A</v>
      </c>
      <c r="BL779" s="9">
        <v>0</v>
      </c>
      <c r="BM779" s="45"/>
      <c r="BN779" s="48"/>
      <c r="BO779">
        <v>1</v>
      </c>
      <c r="BP779"/>
      <c r="BQ779" t="str">
        <f t="shared" si="214"/>
        <v/>
      </c>
      <c r="BR779" t="str">
        <f t="shared" si="215"/>
        <v/>
      </c>
      <c r="BS779" t="str">
        <f t="shared" si="216"/>
        <v/>
      </c>
      <c r="BT779">
        <v>0</v>
      </c>
      <c r="BW779">
        <v>209</v>
      </c>
      <c r="CB779">
        <v>100</v>
      </c>
      <c r="CC779">
        <v>100</v>
      </c>
      <c r="CD779" t="s">
        <v>960</v>
      </c>
      <c r="CE779">
        <v>0</v>
      </c>
      <c r="CI779">
        <v>0</v>
      </c>
      <c r="CJ779">
        <v>0</v>
      </c>
      <c r="CM779">
        <v>0</v>
      </c>
      <c r="CO779">
        <v>0</v>
      </c>
      <c r="CP779">
        <v>0</v>
      </c>
      <c r="CQ779">
        <v>0</v>
      </c>
      <c r="CT779">
        <v>0</v>
      </c>
      <c r="CU779">
        <v>0</v>
      </c>
      <c r="CV779">
        <v>0</v>
      </c>
      <c r="CW779" t="e">
        <f>VLOOKUP(A779,'[1]NOUVEAUX TARIFS'!$A$1:$E$467,5,FALSE)</f>
        <v>#N/A</v>
      </c>
    </row>
    <row r="780" spans="1:101" hidden="1">
      <c r="A780" t="s">
        <v>1598</v>
      </c>
      <c r="C780" t="e">
        <f>VLOOKUP(A780,'[1]PRIX D''ACHAT A JOUR'!$A$1:$C$477,3,FALSE)</f>
        <v>#N/A</v>
      </c>
      <c r="D780" t="s">
        <v>1599</v>
      </c>
      <c r="E780">
        <v>9</v>
      </c>
      <c r="F780" t="s">
        <v>1222</v>
      </c>
      <c r="G780">
        <v>5</v>
      </c>
      <c r="H780" t="s">
        <v>1222</v>
      </c>
      <c r="I780" t="s">
        <v>1379</v>
      </c>
      <c r="J780" t="s">
        <v>1380</v>
      </c>
      <c r="K780">
        <v>1</v>
      </c>
      <c r="L780" t="s">
        <v>1381</v>
      </c>
      <c r="M780" t="s">
        <v>943</v>
      </c>
      <c r="N780" t="s">
        <v>944</v>
      </c>
      <c r="O780" t="s">
        <v>945</v>
      </c>
      <c r="Q780">
        <v>1</v>
      </c>
      <c r="R780">
        <v>0</v>
      </c>
      <c r="S780" s="36" t="e">
        <f>VLOOKUP(N780,'[1]Stock définitif au 31122021'!$A$3:$G$422,5,FALSE)</f>
        <v>#N/A</v>
      </c>
      <c r="T780" s="36" t="e">
        <f>VLOOKUP(N780,'[1]Stock définitif au 31122021'!$A$3:$G$422,6,FALSE)</f>
        <v>#N/A</v>
      </c>
      <c r="U780" s="36" t="e">
        <f>VLOOKUP(N780,'[1]Stock définitif au 31122021'!$A$3:$G$422,3,FALSE)</f>
        <v>#N/A</v>
      </c>
      <c r="V780">
        <v>0</v>
      </c>
      <c r="W780">
        <f>VLOOKUP(A780,'[1]EXPORT ARTICLES 03012022'!$A$1:$R$883,18,FALSE)</f>
        <v>0</v>
      </c>
      <c r="X780" s="45" t="e">
        <f>VLOOKUP(A780,'[1]PRIX D''ACHAT A JOUR'!$A$1:$G$477,7,FALSE)</f>
        <v>#N/A</v>
      </c>
      <c r="Y780" s="46">
        <v>0</v>
      </c>
      <c r="Z780" s="46"/>
      <c r="AB780" s="42" t="e">
        <f>VLOOKUP(A780,'[1]PRIX D''ACHAT A JOUR'!$A$1:$J$477,10,FALSE)</f>
        <v>#N/A</v>
      </c>
      <c r="AC780" s="48"/>
      <c r="AD780">
        <v>0</v>
      </c>
      <c r="AE780" t="s">
        <v>932</v>
      </c>
      <c r="AF780">
        <v>0</v>
      </c>
      <c r="AI780" t="s">
        <v>933</v>
      </c>
      <c r="AJ780" t="s">
        <v>934</v>
      </c>
      <c r="AM780" t="s">
        <v>935</v>
      </c>
      <c r="AN780" t="s">
        <v>936</v>
      </c>
      <c r="AP780">
        <v>0</v>
      </c>
      <c r="AQ780">
        <v>0</v>
      </c>
      <c r="AS780">
        <v>0</v>
      </c>
      <c r="AT780" s="47" t="e">
        <f>X780*BM780</f>
        <v>#N/A</v>
      </c>
      <c r="AU780" s="48" t="e">
        <f>AB780*BN780</f>
        <v>#N/A</v>
      </c>
      <c r="AV780" s="48"/>
      <c r="AW780" s="48"/>
      <c r="AX780">
        <v>2</v>
      </c>
      <c r="AY780">
        <v>0</v>
      </c>
      <c r="AZ780">
        <v>1</v>
      </c>
      <c r="BA780">
        <v>1</v>
      </c>
      <c r="BB780">
        <v>1</v>
      </c>
      <c r="BC780">
        <v>1</v>
      </c>
      <c r="BD780">
        <v>1</v>
      </c>
      <c r="BE780">
        <v>1</v>
      </c>
      <c r="BK780" s="43" t="e">
        <f t="shared" si="213"/>
        <v>#N/A</v>
      </c>
      <c r="BL780" s="9">
        <v>0</v>
      </c>
      <c r="BM780" s="45"/>
      <c r="BN780" s="48"/>
      <c r="BO780">
        <v>1</v>
      </c>
      <c r="BP780"/>
      <c r="BQ780" t="str">
        <f t="shared" si="214"/>
        <v/>
      </c>
      <c r="BR780" t="str">
        <f t="shared" si="215"/>
        <v/>
      </c>
      <c r="BS780" t="str">
        <f t="shared" si="216"/>
        <v/>
      </c>
      <c r="BT780">
        <v>0</v>
      </c>
      <c r="BW780">
        <v>213</v>
      </c>
      <c r="CB780">
        <v>100</v>
      </c>
      <c r="CC780">
        <v>100</v>
      </c>
      <c r="CD780" t="s">
        <v>960</v>
      </c>
      <c r="CE780">
        <v>0</v>
      </c>
      <c r="CI780">
        <v>0</v>
      </c>
      <c r="CJ780">
        <v>0</v>
      </c>
      <c r="CM780">
        <v>0</v>
      </c>
      <c r="CO780">
        <v>0</v>
      </c>
      <c r="CP780">
        <v>0</v>
      </c>
      <c r="CQ780">
        <v>0</v>
      </c>
      <c r="CT780">
        <v>0</v>
      </c>
      <c r="CU780">
        <v>0</v>
      </c>
      <c r="CV780">
        <v>0</v>
      </c>
      <c r="CW780" t="e">
        <f>VLOOKUP(A780,'[1]NOUVEAUX TARIFS'!$A$1:$E$467,5,FALSE)</f>
        <v>#N/A</v>
      </c>
    </row>
    <row r="781" spans="1:101">
      <c r="A781" t="s">
        <v>127</v>
      </c>
      <c r="C781" t="e">
        <f>VLOOKUP(A781,'[1]PRIX D''ACHAT A JOUR'!$A$1:$C$477,3,FALSE)</f>
        <v>#N/A</v>
      </c>
      <c r="D781" t="s">
        <v>128</v>
      </c>
      <c r="E781">
        <v>12</v>
      </c>
      <c r="F781" t="s">
        <v>1207</v>
      </c>
      <c r="G781">
        <v>3</v>
      </c>
      <c r="H781" t="s">
        <v>1618</v>
      </c>
      <c r="I781" t="s">
        <v>2094</v>
      </c>
      <c r="J781" t="s">
        <v>2095</v>
      </c>
      <c r="M781" t="s">
        <v>943</v>
      </c>
      <c r="N781" t="s">
        <v>944</v>
      </c>
      <c r="O781" t="s">
        <v>945</v>
      </c>
      <c r="Q781">
        <v>1</v>
      </c>
      <c r="R781">
        <v>0</v>
      </c>
      <c r="S781" s="36" t="e">
        <f>VLOOKUP(N781,'[1]Stock définitif au 31122021'!$A$3:$G$422,5,FALSE)</f>
        <v>#N/A</v>
      </c>
      <c r="T781" s="36" t="e">
        <f>VLOOKUP(N781,'[1]Stock définitif au 31122021'!$A$3:$G$422,6,FALSE)</f>
        <v>#N/A</v>
      </c>
      <c r="U781" s="36" t="e">
        <f>VLOOKUP(N781,'[1]Stock définitif au 31122021'!$A$3:$G$422,3,FALSE)</f>
        <v>#N/A</v>
      </c>
      <c r="V781" s="36" t="s">
        <v>2924</v>
      </c>
      <c r="W781">
        <f>VLOOKUP(A781,'[1]EXPORT ARTICLES 03012022'!$A$1:$R$883,18,FALSE)</f>
        <v>0</v>
      </c>
      <c r="X781" s="45">
        <f>VLOOKUP(A781,'[1]NOMENCLATURE 2801'!$B$1:$P$3420,14,FALSE)</f>
        <v>1328.2780999999998</v>
      </c>
      <c r="Y781" s="46">
        <v>0</v>
      </c>
      <c r="Z781" s="46"/>
      <c r="AB781" s="42">
        <f>VLOOKUP(A781,'[1]NOMENCLATURE 2801'!$B$1:$P$3420,15,FALSE)</f>
        <v>1358.1689999999999</v>
      </c>
      <c r="AC781" s="42" t="s">
        <v>2917</v>
      </c>
      <c r="AD781">
        <v>0</v>
      </c>
      <c r="AE781" t="s">
        <v>932</v>
      </c>
      <c r="AF781">
        <v>0</v>
      </c>
      <c r="AI781" t="s">
        <v>933</v>
      </c>
      <c r="AJ781" t="s">
        <v>934</v>
      </c>
      <c r="AM781" t="s">
        <v>935</v>
      </c>
      <c r="AN781" t="s">
        <v>936</v>
      </c>
      <c r="AP781">
        <v>0</v>
      </c>
      <c r="AQ781">
        <v>0</v>
      </c>
      <c r="AS781" s="34">
        <v>2011.15</v>
      </c>
      <c r="AT781" s="47">
        <f>VLOOKUP(A781,'[1]NOMENCLATURE 2801'!$B$1:$V$3418,20,FALSE)</f>
        <v>2024.2758750000003</v>
      </c>
      <c r="AU781" s="48">
        <f>VLOOKUP(A781,'[1]NOMENCLATURE 2801'!$B$1:$V$3418,21,FALSE)</f>
        <v>2067.4751000000001</v>
      </c>
      <c r="AV781" s="48"/>
      <c r="AW781" s="48"/>
      <c r="AX781">
        <v>2</v>
      </c>
      <c r="AY781">
        <v>0</v>
      </c>
      <c r="AZ781">
        <v>1</v>
      </c>
      <c r="BK781" s="43">
        <f t="shared" si="213"/>
        <v>2.8006414240608617E-2</v>
      </c>
      <c r="BL781"/>
      <c r="BM781" s="45">
        <f t="shared" ref="BM781:BM786" si="218">AT781/X781</f>
        <v>1.5239849810066135</v>
      </c>
      <c r="BN781" s="48">
        <f t="shared" ref="BN781:BN786" si="219">AU781/AB781</f>
        <v>1.5222517227237555</v>
      </c>
      <c r="BO781"/>
      <c r="BP781">
        <f>VLOOKUP(A781,'[1]Synthèse ventes 2021'!$A$1:$C$457,3,FALSE)</f>
        <v>1</v>
      </c>
      <c r="BQ781">
        <f t="shared" si="214"/>
        <v>1602.6394199999997</v>
      </c>
      <c r="BR781">
        <f t="shared" si="215"/>
        <v>2439.6206179999999</v>
      </c>
      <c r="BS781">
        <f t="shared" si="216"/>
        <v>836.98119800000018</v>
      </c>
      <c r="BT781" s="34">
        <v>2413.38</v>
      </c>
      <c r="BV781">
        <v>1</v>
      </c>
      <c r="CB781">
        <v>100</v>
      </c>
      <c r="CC781">
        <v>100</v>
      </c>
      <c r="CD781" t="s">
        <v>1361</v>
      </c>
      <c r="CE781">
        <v>0</v>
      </c>
      <c r="CI781">
        <v>0</v>
      </c>
      <c r="CJ781">
        <v>0</v>
      </c>
      <c r="CM781">
        <v>0</v>
      </c>
      <c r="CO781">
        <v>0</v>
      </c>
      <c r="CP781">
        <v>0</v>
      </c>
      <c r="CQ781">
        <v>0</v>
      </c>
      <c r="CT781">
        <v>1</v>
      </c>
      <c r="CU781">
        <v>0</v>
      </c>
      <c r="CV781">
        <v>0</v>
      </c>
      <c r="CW781">
        <f>VLOOKUP(A781,'[1]NOUVEAUX TARIFS'!$A$1:$E$467,5,FALSE)</f>
        <v>2067.4751000000001</v>
      </c>
    </row>
    <row r="782" spans="1:101">
      <c r="A782" t="s">
        <v>123</v>
      </c>
      <c r="C782" t="e">
        <f>VLOOKUP(A782,'[1]PRIX D''ACHAT A JOUR'!$A$1:$C$477,3,FALSE)</f>
        <v>#N/A</v>
      </c>
      <c r="D782" t="s">
        <v>124</v>
      </c>
      <c r="E782">
        <v>12</v>
      </c>
      <c r="F782" t="s">
        <v>1207</v>
      </c>
      <c r="G782">
        <v>3</v>
      </c>
      <c r="H782" t="s">
        <v>1618</v>
      </c>
      <c r="I782" t="s">
        <v>2094</v>
      </c>
      <c r="J782" t="s">
        <v>2095</v>
      </c>
      <c r="M782" t="s">
        <v>943</v>
      </c>
      <c r="N782" t="s">
        <v>944</v>
      </c>
      <c r="O782" t="s">
        <v>945</v>
      </c>
      <c r="Q782">
        <v>1</v>
      </c>
      <c r="R782">
        <v>0</v>
      </c>
      <c r="S782" s="36" t="e">
        <f>VLOOKUP(N782,'[1]Stock définitif au 31122021'!$A$3:$G$422,5,FALSE)</f>
        <v>#N/A</v>
      </c>
      <c r="T782" s="36" t="e">
        <f>VLOOKUP(N782,'[1]Stock définitif au 31122021'!$A$3:$G$422,6,FALSE)</f>
        <v>#N/A</v>
      </c>
      <c r="U782" s="36" t="e">
        <f>VLOOKUP(N782,'[1]Stock définitif au 31122021'!$A$3:$G$422,3,FALSE)</f>
        <v>#N/A</v>
      </c>
      <c r="V782" s="36" t="s">
        <v>2924</v>
      </c>
      <c r="W782">
        <f>VLOOKUP(A782,'[1]EXPORT ARTICLES 03012022'!$A$1:$R$883,18,FALSE)</f>
        <v>0</v>
      </c>
      <c r="X782" s="45">
        <f>VLOOKUP(A782,'[1]NOMENCLATURE 2801'!$B$1:$P$3420,14,FALSE)</f>
        <v>1319.4760000000001</v>
      </c>
      <c r="Y782" s="46">
        <v>0</v>
      </c>
      <c r="Z782" s="46"/>
      <c r="AB782" s="42">
        <f>VLOOKUP(A782,'[1]NOMENCLATURE 2801'!$B$1:$P$3420,15,FALSE)</f>
        <v>1354.8168000000001</v>
      </c>
      <c r="AC782" s="42" t="s">
        <v>2917</v>
      </c>
      <c r="AD782">
        <v>0</v>
      </c>
      <c r="AE782" t="s">
        <v>932</v>
      </c>
      <c r="AF782">
        <v>0</v>
      </c>
      <c r="AI782" t="s">
        <v>933</v>
      </c>
      <c r="AJ782" t="s">
        <v>934</v>
      </c>
      <c r="AM782" t="s">
        <v>935</v>
      </c>
      <c r="AN782" t="s">
        <v>936</v>
      </c>
      <c r="AP782">
        <v>0</v>
      </c>
      <c r="AQ782">
        <v>0</v>
      </c>
      <c r="AS782" s="34">
        <v>2011</v>
      </c>
      <c r="AT782" s="47">
        <f>VLOOKUP(A782,'[1]NOMENCLATURE 2801'!$B$1:$V$3418,20,FALSE)</f>
        <v>2017.3144</v>
      </c>
      <c r="AU782" s="48">
        <f>VLOOKUP(A782,'[1]NOMENCLATURE 2801'!$B$1:$V$3418,21,FALSE)</f>
        <v>2068.8045999999999</v>
      </c>
      <c r="AV782" s="48"/>
      <c r="AW782" s="48"/>
      <c r="AX782">
        <v>2</v>
      </c>
      <c r="AY782">
        <v>0</v>
      </c>
      <c r="AZ782">
        <v>1</v>
      </c>
      <c r="BK782" s="43">
        <f t="shared" si="213"/>
        <v>2.8744206862257551E-2</v>
      </c>
      <c r="BL782"/>
      <c r="BM782" s="45">
        <f t="shared" si="218"/>
        <v>1.5288754020535422</v>
      </c>
      <c r="BN782" s="48">
        <f t="shared" si="219"/>
        <v>1.5269995175731508</v>
      </c>
      <c r="BO782"/>
      <c r="BP782"/>
      <c r="BQ782" t="str">
        <f t="shared" si="214"/>
        <v/>
      </c>
      <c r="BR782" t="str">
        <f t="shared" si="215"/>
        <v/>
      </c>
      <c r="BS782" t="str">
        <f t="shared" si="216"/>
        <v/>
      </c>
      <c r="BT782" s="34">
        <v>2413.1999999999998</v>
      </c>
      <c r="BV782">
        <v>1</v>
      </c>
      <c r="CB782">
        <v>100</v>
      </c>
      <c r="CC782">
        <v>100</v>
      </c>
      <c r="CD782" t="s">
        <v>1361</v>
      </c>
      <c r="CE782">
        <v>0</v>
      </c>
      <c r="CI782">
        <v>0</v>
      </c>
      <c r="CJ782">
        <v>0</v>
      </c>
      <c r="CM782">
        <v>0</v>
      </c>
      <c r="CO782">
        <v>0</v>
      </c>
      <c r="CP782">
        <v>0</v>
      </c>
      <c r="CQ782">
        <v>0</v>
      </c>
      <c r="CT782">
        <v>1</v>
      </c>
      <c r="CU782">
        <v>0</v>
      </c>
      <c r="CV782">
        <v>0</v>
      </c>
      <c r="CW782">
        <f>VLOOKUP(A782,'[1]NOUVEAUX TARIFS'!$A$1:$E$467,5,FALSE)</f>
        <v>2068.8045999999999</v>
      </c>
    </row>
    <row r="783" spans="1:101">
      <c r="A783" t="s">
        <v>365</v>
      </c>
      <c r="C783" t="e">
        <f>VLOOKUP(A783,'[1]PRIX D''ACHAT A JOUR'!$A$1:$C$477,3,FALSE)</f>
        <v>#N/A</v>
      </c>
      <c r="D783" t="s">
        <v>1907</v>
      </c>
      <c r="E783">
        <v>1</v>
      </c>
      <c r="F783" t="s">
        <v>975</v>
      </c>
      <c r="G783">
        <v>2</v>
      </c>
      <c r="H783" t="s">
        <v>975</v>
      </c>
      <c r="I783" t="s">
        <v>1057</v>
      </c>
      <c r="J783" t="s">
        <v>1058</v>
      </c>
      <c r="K783">
        <v>1</v>
      </c>
      <c r="L783" t="s">
        <v>1108</v>
      </c>
      <c r="M783" t="s">
        <v>943</v>
      </c>
      <c r="N783" t="s">
        <v>944</v>
      </c>
      <c r="O783" t="s">
        <v>945</v>
      </c>
      <c r="Q783">
        <v>1</v>
      </c>
      <c r="R783">
        <v>0</v>
      </c>
      <c r="S783" s="36" t="e">
        <f>VLOOKUP(N783,'[1]Stock définitif au 31122021'!$A$3:$G$422,5,FALSE)</f>
        <v>#N/A</v>
      </c>
      <c r="T783" s="36" t="e">
        <f>VLOOKUP(N783,'[1]Stock définitif au 31122021'!$A$3:$G$422,6,FALSE)</f>
        <v>#N/A</v>
      </c>
      <c r="U783" s="36" t="e">
        <f>VLOOKUP(N783,'[1]Stock définitif au 31122021'!$A$3:$G$422,3,FALSE)</f>
        <v>#N/A</v>
      </c>
      <c r="V783">
        <v>0</v>
      </c>
      <c r="W783">
        <f>VLOOKUP(A783,'[1]EXPORT ARTICLES 03012022'!$A$1:$R$883,18,FALSE)</f>
        <v>0</v>
      </c>
      <c r="X783" s="45">
        <f>VLOOKUP(A783,'[1]NOMENCLATURE 2801'!$B$1:$P$3420,14,FALSE)</f>
        <v>1363.27</v>
      </c>
      <c r="Y783" s="46">
        <v>0</v>
      </c>
      <c r="Z783" s="46"/>
      <c r="AB783" s="42">
        <f>VLOOKUP(A783,'[1]NOMENCLATURE 2801'!$B$1:$P$3420,15,FALSE)</f>
        <v>1512.06</v>
      </c>
      <c r="AC783" s="42" t="s">
        <v>2917</v>
      </c>
      <c r="AD783">
        <v>0</v>
      </c>
      <c r="AE783" t="s">
        <v>932</v>
      </c>
      <c r="AF783">
        <v>0</v>
      </c>
      <c r="AI783" t="s">
        <v>933</v>
      </c>
      <c r="AJ783" t="s">
        <v>934</v>
      </c>
      <c r="AM783" t="s">
        <v>935</v>
      </c>
      <c r="AN783" t="s">
        <v>936</v>
      </c>
      <c r="AP783">
        <v>0</v>
      </c>
      <c r="AQ783">
        <v>0</v>
      </c>
      <c r="AS783" s="34">
        <v>1743.58</v>
      </c>
      <c r="AT783" s="47">
        <f>VLOOKUP(A783,'[1]NOMENCLATURE 2801'!$B$1:$V$3418,20,FALSE)</f>
        <v>1946.3578000000002</v>
      </c>
      <c r="AU783" s="48">
        <f>VLOOKUP(A783,'[1]NOMENCLATURE 2801'!$B$1:$V$3418,21,FALSE)</f>
        <v>2073.1484999999998</v>
      </c>
      <c r="AV783" s="48"/>
      <c r="AW783" s="48"/>
      <c r="AX783">
        <v>2</v>
      </c>
      <c r="AY783">
        <v>0</v>
      </c>
      <c r="AZ783">
        <v>1</v>
      </c>
      <c r="BB783">
        <v>1</v>
      </c>
      <c r="BC783">
        <v>1</v>
      </c>
      <c r="BD783">
        <v>1</v>
      </c>
      <c r="BE783">
        <v>1</v>
      </c>
      <c r="BF783">
        <v>1</v>
      </c>
      <c r="BK783" s="43">
        <f t="shared" si="213"/>
        <v>0.1890182842198235</v>
      </c>
      <c r="BL783"/>
      <c r="BM783" s="45">
        <f t="shared" si="218"/>
        <v>1.4277126321271649</v>
      </c>
      <c r="BN783" s="48">
        <f t="shared" si="219"/>
        <v>1.3710755525574381</v>
      </c>
      <c r="BO783">
        <v>1</v>
      </c>
      <c r="BP783">
        <f>VLOOKUP(A783,'[1]Synthèse ventes 2021'!$A$1:$C$457,3,FALSE)</f>
        <v>49</v>
      </c>
      <c r="BQ783">
        <f t="shared" si="214"/>
        <v>87427.309200000003</v>
      </c>
      <c r="BR783">
        <f t="shared" si="215"/>
        <v>119869.44626999999</v>
      </c>
      <c r="BS783">
        <f t="shared" si="216"/>
        <v>32442.137069999982</v>
      </c>
      <c r="BT783" s="34">
        <v>2092.3000000000002</v>
      </c>
      <c r="BV783">
        <v>1</v>
      </c>
      <c r="CB783">
        <v>100</v>
      </c>
      <c r="CC783">
        <v>100</v>
      </c>
      <c r="CD783" t="s">
        <v>946</v>
      </c>
      <c r="CE783">
        <v>0</v>
      </c>
      <c r="CI783">
        <v>0</v>
      </c>
      <c r="CJ783">
        <v>0</v>
      </c>
      <c r="CM783">
        <v>0</v>
      </c>
      <c r="CO783">
        <v>0</v>
      </c>
      <c r="CP783">
        <v>0</v>
      </c>
      <c r="CQ783">
        <v>0</v>
      </c>
      <c r="CT783">
        <v>0</v>
      </c>
      <c r="CU783">
        <v>0</v>
      </c>
      <c r="CV783">
        <v>0</v>
      </c>
      <c r="CW783">
        <f>VLOOKUP(A783,'[1]NOUVEAUX TARIFS'!$A$1:$E$467,5,FALSE)</f>
        <v>2073.1484999999998</v>
      </c>
    </row>
    <row r="784" spans="1:101">
      <c r="A784" t="s">
        <v>363</v>
      </c>
      <c r="C784" t="e">
        <f>VLOOKUP(A784,'[1]PRIX D''ACHAT A JOUR'!$A$1:$C$477,3,FALSE)</f>
        <v>#N/A</v>
      </c>
      <c r="D784" t="s">
        <v>2247</v>
      </c>
      <c r="E784">
        <v>1</v>
      </c>
      <c r="F784" t="s">
        <v>975</v>
      </c>
      <c r="G784">
        <v>2</v>
      </c>
      <c r="H784" t="s">
        <v>975</v>
      </c>
      <c r="I784" t="s">
        <v>1057</v>
      </c>
      <c r="J784" t="s">
        <v>1058</v>
      </c>
      <c r="K784">
        <v>1</v>
      </c>
      <c r="L784" t="s">
        <v>1108</v>
      </c>
      <c r="M784" t="s">
        <v>943</v>
      </c>
      <c r="N784" t="s">
        <v>944</v>
      </c>
      <c r="O784" t="s">
        <v>945</v>
      </c>
      <c r="Q784">
        <v>1</v>
      </c>
      <c r="R784">
        <v>0</v>
      </c>
      <c r="S784" s="36" t="e">
        <f>VLOOKUP(N784,'[1]Stock définitif au 31122021'!$A$3:$G$422,5,FALSE)</f>
        <v>#N/A</v>
      </c>
      <c r="T784" s="36" t="e">
        <f>VLOOKUP(N784,'[1]Stock définitif au 31122021'!$A$3:$G$422,6,FALSE)</f>
        <v>#N/A</v>
      </c>
      <c r="U784" s="36" t="e">
        <f>VLOOKUP(N784,'[1]Stock définitif au 31122021'!$A$3:$G$422,3,FALSE)</f>
        <v>#N/A</v>
      </c>
      <c r="V784">
        <v>0</v>
      </c>
      <c r="W784">
        <f>VLOOKUP(A784,'[1]EXPORT ARTICLES 03012022'!$A$1:$R$883,18,FALSE)</f>
        <v>0</v>
      </c>
      <c r="X784" s="45">
        <f>VLOOKUP(A784,'[1]NOMENCLATURE 2801'!$B$1:$P$3420,14,FALSE)</f>
        <v>1332.51</v>
      </c>
      <c r="Y784" s="46">
        <v>0</v>
      </c>
      <c r="Z784" s="46"/>
      <c r="AB784" s="42">
        <f>VLOOKUP(A784,'[1]NOMENCLATURE 2801'!$B$1:$P$3420,15,FALSE)</f>
        <v>1476.9350000000002</v>
      </c>
      <c r="AC784" s="42" t="s">
        <v>2917</v>
      </c>
      <c r="AD784">
        <v>0</v>
      </c>
      <c r="AE784" t="s">
        <v>932</v>
      </c>
      <c r="AF784">
        <v>0</v>
      </c>
      <c r="AI784" t="s">
        <v>933</v>
      </c>
      <c r="AJ784" t="s">
        <v>934</v>
      </c>
      <c r="AM784" t="s">
        <v>935</v>
      </c>
      <c r="AN784" t="s">
        <v>936</v>
      </c>
      <c r="AP784">
        <v>0</v>
      </c>
      <c r="AQ784">
        <v>0</v>
      </c>
      <c r="AS784" s="34">
        <v>1827.37</v>
      </c>
      <c r="AT784" s="47">
        <f>VLOOKUP(A784,'[1]NOMENCLATURE 2801'!$B$1:$V$3418,20,FALSE)</f>
        <v>1903.1860000000001</v>
      </c>
      <c r="AU784" s="48">
        <f>VLOOKUP(A784,'[1]NOMENCLATURE 2801'!$B$1:$V$3418,21,FALSE)</f>
        <v>2095.2712500000002</v>
      </c>
      <c r="AV784" s="48"/>
      <c r="AW784" s="48"/>
      <c r="AX784">
        <v>2</v>
      </c>
      <c r="AY784">
        <v>0</v>
      </c>
      <c r="AZ784">
        <v>1</v>
      </c>
      <c r="BB784">
        <v>1</v>
      </c>
      <c r="BC784">
        <v>1</v>
      </c>
      <c r="BD784">
        <v>1</v>
      </c>
      <c r="BE784">
        <v>1</v>
      </c>
      <c r="BF784">
        <v>1</v>
      </c>
      <c r="BK784" s="43">
        <f t="shared" si="213"/>
        <v>0.14660482004191835</v>
      </c>
      <c r="BL784"/>
      <c r="BM784" s="45">
        <f t="shared" si="218"/>
        <v>1.4282714576250837</v>
      </c>
      <c r="BN784" s="48">
        <f t="shared" si="219"/>
        <v>1.4186617894490956</v>
      </c>
      <c r="BO784">
        <v>1</v>
      </c>
      <c r="BP784">
        <f>VLOOKUP(A784,'[1]Synthèse ventes 2021'!$A$1:$C$457,3,FALSE)</f>
        <v>9</v>
      </c>
      <c r="BQ784">
        <f t="shared" si="214"/>
        <v>15685.0497</v>
      </c>
      <c r="BR784">
        <f t="shared" si="215"/>
        <v>22251.780675000002</v>
      </c>
      <c r="BS784">
        <f t="shared" si="216"/>
        <v>6566.7309750000022</v>
      </c>
      <c r="BT784" s="34">
        <v>2192.84</v>
      </c>
      <c r="BV784">
        <v>1</v>
      </c>
      <c r="CB784">
        <v>100</v>
      </c>
      <c r="CC784">
        <v>100</v>
      </c>
      <c r="CD784" t="s">
        <v>946</v>
      </c>
      <c r="CE784">
        <v>0</v>
      </c>
      <c r="CI784">
        <v>0</v>
      </c>
      <c r="CJ784">
        <v>0</v>
      </c>
      <c r="CM784">
        <v>0</v>
      </c>
      <c r="CO784">
        <v>0</v>
      </c>
      <c r="CP784">
        <v>0</v>
      </c>
      <c r="CQ784">
        <v>0</v>
      </c>
      <c r="CT784">
        <v>0</v>
      </c>
      <c r="CU784">
        <v>0</v>
      </c>
      <c r="CV784">
        <v>0</v>
      </c>
      <c r="CW784">
        <f>VLOOKUP(A784,'[1]NOUVEAUX TARIFS'!$A$1:$E$467,5,FALSE)</f>
        <v>2095.2712500000002</v>
      </c>
    </row>
    <row r="785" spans="1:101">
      <c r="A785" t="s">
        <v>231</v>
      </c>
      <c r="C785" t="e">
        <f>VLOOKUP(A785,'[1]PRIX D''ACHAT A JOUR'!$A$1:$C$477,3,FALSE)</f>
        <v>#N/A</v>
      </c>
      <c r="D785" t="s">
        <v>1640</v>
      </c>
      <c r="E785">
        <v>3</v>
      </c>
      <c r="F785" t="s">
        <v>1002</v>
      </c>
      <c r="G785">
        <v>7</v>
      </c>
      <c r="H785" t="s">
        <v>1002</v>
      </c>
      <c r="K785">
        <v>1</v>
      </c>
      <c r="L785" t="s">
        <v>1036</v>
      </c>
      <c r="M785" t="s">
        <v>943</v>
      </c>
      <c r="N785" t="s">
        <v>944</v>
      </c>
      <c r="O785" t="s">
        <v>945</v>
      </c>
      <c r="Q785">
        <v>1</v>
      </c>
      <c r="R785">
        <v>0</v>
      </c>
      <c r="S785" s="36" t="e">
        <f>VLOOKUP(N785,'[1]Stock définitif au 31122021'!$A$3:$G$422,5,FALSE)</f>
        <v>#N/A</v>
      </c>
      <c r="T785" s="36" t="e">
        <f>VLOOKUP(N785,'[1]Stock définitif au 31122021'!$A$3:$G$422,6,FALSE)</f>
        <v>#N/A</v>
      </c>
      <c r="U785" s="36" t="e">
        <f>VLOOKUP(N785,'[1]Stock définitif au 31122021'!$A$3:$G$422,3,FALSE)</f>
        <v>#N/A</v>
      </c>
      <c r="V785">
        <v>0</v>
      </c>
      <c r="W785">
        <f>VLOOKUP(A785,'[1]EXPORT ARTICLES 03012022'!$A$1:$R$883,18,FALSE)</f>
        <v>0</v>
      </c>
      <c r="X785" s="45">
        <f>VLOOKUP(A785,'[1]NOMENCLATURE 2801'!$B$1:$P$3420,14,FALSE)</f>
        <v>1413.7</v>
      </c>
      <c r="Y785" s="46">
        <v>0</v>
      </c>
      <c r="Z785" s="46"/>
      <c r="AB785" s="42">
        <f>VLOOKUP(A785,'[1]NOMENCLATURE 2801'!$B$1:$P$3420,15,FALSE)</f>
        <v>1415.2</v>
      </c>
      <c r="AC785" s="42" t="s">
        <v>2917</v>
      </c>
      <c r="AD785">
        <v>0</v>
      </c>
      <c r="AE785" t="s">
        <v>932</v>
      </c>
      <c r="AF785">
        <v>0</v>
      </c>
      <c r="AI785" t="s">
        <v>933</v>
      </c>
      <c r="AJ785" t="s">
        <v>934</v>
      </c>
      <c r="AM785" t="s">
        <v>935</v>
      </c>
      <c r="AN785" t="s">
        <v>936</v>
      </c>
      <c r="AP785">
        <v>0</v>
      </c>
      <c r="AQ785">
        <v>0</v>
      </c>
      <c r="AS785" s="34">
        <v>1977.73</v>
      </c>
      <c r="AT785" s="47">
        <f>VLOOKUP(A785,'[1]NOMENCLATURE 2801'!$B$1:$V$3418,20,FALSE)</f>
        <v>2114.4449999999997</v>
      </c>
      <c r="AU785" s="48">
        <f>VLOOKUP(A785,'[1]NOMENCLATURE 2801'!$B$1:$V$3418,21,FALSE)</f>
        <v>2116.3199999999997</v>
      </c>
      <c r="AV785" s="48"/>
      <c r="AW785" s="48"/>
      <c r="AX785">
        <v>2</v>
      </c>
      <c r="AY785">
        <v>0</v>
      </c>
      <c r="AZ785">
        <v>1</v>
      </c>
      <c r="BB785">
        <v>1</v>
      </c>
      <c r="BC785">
        <v>1</v>
      </c>
      <c r="BD785">
        <v>1</v>
      </c>
      <c r="BE785">
        <v>1</v>
      </c>
      <c r="BF785">
        <v>1</v>
      </c>
      <c r="BK785" s="43">
        <f t="shared" si="213"/>
        <v>7.0075288335616936E-2</v>
      </c>
      <c r="BL785"/>
      <c r="BM785" s="45">
        <f t="shared" si="218"/>
        <v>1.4956815448822236</v>
      </c>
      <c r="BN785" s="48">
        <f t="shared" si="219"/>
        <v>1.4954211418880721</v>
      </c>
      <c r="BO785">
        <v>1</v>
      </c>
      <c r="BP785">
        <f>VLOOKUP(A785,'[1]Synthèse ventes 2021'!$A$1:$C$457,3,FALSE)</f>
        <v>2</v>
      </c>
      <c r="BQ785">
        <f t="shared" si="214"/>
        <v>3339.8719999999998</v>
      </c>
      <c r="BR785">
        <f t="shared" si="215"/>
        <v>4994.5151999999989</v>
      </c>
      <c r="BS785">
        <f t="shared" si="216"/>
        <v>1654.6431999999991</v>
      </c>
      <c r="BT785" s="34">
        <v>2373.2800000000002</v>
      </c>
      <c r="BV785">
        <v>1</v>
      </c>
      <c r="BW785">
        <v>339</v>
      </c>
      <c r="CB785">
        <v>100</v>
      </c>
      <c r="CC785">
        <v>100</v>
      </c>
      <c r="CD785" t="s">
        <v>946</v>
      </c>
      <c r="CE785">
        <v>0</v>
      </c>
      <c r="CI785">
        <v>0</v>
      </c>
      <c r="CJ785">
        <v>0</v>
      </c>
      <c r="CM785">
        <v>0</v>
      </c>
      <c r="CO785">
        <v>0</v>
      </c>
      <c r="CP785">
        <v>0</v>
      </c>
      <c r="CQ785">
        <v>0</v>
      </c>
      <c r="CT785">
        <v>0</v>
      </c>
      <c r="CU785">
        <v>0</v>
      </c>
      <c r="CV785">
        <v>0</v>
      </c>
      <c r="CW785">
        <f>VLOOKUP(A785,'[1]NOUVEAUX TARIFS'!$A$1:$E$467,5,FALSE)</f>
        <v>2116.3199999999997</v>
      </c>
    </row>
    <row r="786" spans="1:101">
      <c r="A786" t="s">
        <v>369</v>
      </c>
      <c r="C786" t="e">
        <f>VLOOKUP(A786,'[1]PRIX D''ACHAT A JOUR'!$A$1:$C$477,3,FALSE)</f>
        <v>#N/A</v>
      </c>
      <c r="D786" t="s">
        <v>2248</v>
      </c>
      <c r="E786">
        <v>1</v>
      </c>
      <c r="F786" t="s">
        <v>975</v>
      </c>
      <c r="G786">
        <v>2</v>
      </c>
      <c r="H786" t="s">
        <v>975</v>
      </c>
      <c r="I786" t="s">
        <v>1057</v>
      </c>
      <c r="J786" t="s">
        <v>1058</v>
      </c>
      <c r="K786">
        <v>1</v>
      </c>
      <c r="L786" t="s">
        <v>1108</v>
      </c>
      <c r="M786" t="s">
        <v>943</v>
      </c>
      <c r="N786" t="s">
        <v>944</v>
      </c>
      <c r="O786" t="s">
        <v>945</v>
      </c>
      <c r="Q786">
        <v>1</v>
      </c>
      <c r="R786">
        <v>0</v>
      </c>
      <c r="S786" s="36" t="e">
        <f>VLOOKUP(N786,'[1]Stock définitif au 31122021'!$A$3:$G$422,5,FALSE)</f>
        <v>#N/A</v>
      </c>
      <c r="T786" s="36" t="e">
        <f>VLOOKUP(N786,'[1]Stock définitif au 31122021'!$A$3:$G$422,6,FALSE)</f>
        <v>#N/A</v>
      </c>
      <c r="U786" s="36" t="e">
        <f>VLOOKUP(N786,'[1]Stock définitif au 31122021'!$A$3:$G$422,3,FALSE)</f>
        <v>#N/A</v>
      </c>
      <c r="V786">
        <v>0</v>
      </c>
      <c r="W786">
        <f>VLOOKUP(A786,'[1]EXPORT ARTICLES 03012022'!$A$1:$R$883,18,FALSE)</f>
        <v>0</v>
      </c>
      <c r="X786" s="45">
        <f>VLOOKUP(A786,'[1]NOMENCLATURE 2801'!$B$1:$P$3420,14,FALSE)</f>
        <v>1381.89</v>
      </c>
      <c r="Y786" s="46">
        <v>0</v>
      </c>
      <c r="Z786" s="46"/>
      <c r="AB786" s="42">
        <f>VLOOKUP(A786,'[1]NOMENCLATURE 2801'!$B$1:$P$3420,15,FALSE)</f>
        <v>1541.885</v>
      </c>
      <c r="AC786" s="42" t="s">
        <v>2917</v>
      </c>
      <c r="AD786">
        <v>0</v>
      </c>
      <c r="AE786" t="s">
        <v>932</v>
      </c>
      <c r="AF786">
        <v>0</v>
      </c>
      <c r="AI786" t="s">
        <v>933</v>
      </c>
      <c r="AJ786" t="s">
        <v>934</v>
      </c>
      <c r="AM786" t="s">
        <v>935</v>
      </c>
      <c r="AN786" t="s">
        <v>936</v>
      </c>
      <c r="AP786">
        <v>0</v>
      </c>
      <c r="AQ786">
        <v>0</v>
      </c>
      <c r="AS786" s="34">
        <v>1808.58</v>
      </c>
      <c r="AT786" s="47">
        <f>VLOOKUP(A786,'[1]NOMENCLATURE 2801'!$B$1:$V$3418,20,FALSE)</f>
        <v>1966.6684</v>
      </c>
      <c r="AU786" s="48">
        <f>VLOOKUP(A786,'[1]NOMENCLATURE 2801'!$B$1:$V$3418,21,FALSE)</f>
        <v>2132.0617500000003</v>
      </c>
      <c r="AV786" s="48"/>
      <c r="AW786" s="48"/>
      <c r="AX786">
        <v>2</v>
      </c>
      <c r="AY786">
        <v>0</v>
      </c>
      <c r="AZ786">
        <v>1</v>
      </c>
      <c r="BB786">
        <v>1</v>
      </c>
      <c r="BC786">
        <v>1</v>
      </c>
      <c r="BD786">
        <v>1</v>
      </c>
      <c r="BE786">
        <v>1</v>
      </c>
      <c r="BF786">
        <v>1</v>
      </c>
      <c r="BK786" s="43">
        <f t="shared" si="213"/>
        <v>0.17885951962312996</v>
      </c>
      <c r="BL786"/>
      <c r="BM786" s="45">
        <f t="shared" si="218"/>
        <v>1.4231729008821252</v>
      </c>
      <c r="BN786" s="48">
        <f t="shared" si="219"/>
        <v>1.3827631438142276</v>
      </c>
      <c r="BO786">
        <v>1</v>
      </c>
      <c r="BP786">
        <f>VLOOKUP(A786,'[1]Synthèse ventes 2021'!$A$1:$C$457,3,FALSE)</f>
        <v>3</v>
      </c>
      <c r="BQ786">
        <f t="shared" si="214"/>
        <v>5458.272899999999</v>
      </c>
      <c r="BR786">
        <f t="shared" si="215"/>
        <v>7547.498595</v>
      </c>
      <c r="BS786">
        <f t="shared" si="216"/>
        <v>2089.225695000001</v>
      </c>
      <c r="BT786" s="34">
        <v>2170.3000000000002</v>
      </c>
      <c r="BV786">
        <v>1</v>
      </c>
      <c r="CB786">
        <v>100</v>
      </c>
      <c r="CC786">
        <v>100</v>
      </c>
      <c r="CD786" t="s">
        <v>946</v>
      </c>
      <c r="CE786">
        <v>0</v>
      </c>
      <c r="CI786">
        <v>0</v>
      </c>
      <c r="CJ786">
        <v>0</v>
      </c>
      <c r="CM786">
        <v>0</v>
      </c>
      <c r="CO786">
        <v>0</v>
      </c>
      <c r="CP786">
        <v>0</v>
      </c>
      <c r="CQ786">
        <v>0</v>
      </c>
      <c r="CT786">
        <v>0</v>
      </c>
      <c r="CU786">
        <v>0</v>
      </c>
      <c r="CV786">
        <v>0</v>
      </c>
      <c r="CW786">
        <f>VLOOKUP(A786,'[1]NOUVEAUX TARIFS'!$A$1:$E$467,5,FALSE)</f>
        <v>2132.0617500000003</v>
      </c>
    </row>
    <row r="787" spans="1:101" hidden="1">
      <c r="A787" t="s">
        <v>1398</v>
      </c>
      <c r="C787" t="e">
        <f>VLOOKUP(A787,'[1]PRIX D''ACHAT A JOUR'!$A$1:$C$477,3,FALSE)</f>
        <v>#N/A</v>
      </c>
      <c r="D787" t="s">
        <v>1399</v>
      </c>
      <c r="E787">
        <v>9</v>
      </c>
      <c r="F787" t="s">
        <v>1222</v>
      </c>
      <c r="G787">
        <v>5</v>
      </c>
      <c r="H787" t="s">
        <v>1222</v>
      </c>
      <c r="I787" t="s">
        <v>1379</v>
      </c>
      <c r="J787" t="s">
        <v>1380</v>
      </c>
      <c r="K787">
        <v>2</v>
      </c>
      <c r="L787" t="s">
        <v>1395</v>
      </c>
      <c r="M787" t="s">
        <v>943</v>
      </c>
      <c r="N787" t="s">
        <v>944</v>
      </c>
      <c r="O787" t="s">
        <v>945</v>
      </c>
      <c r="Q787">
        <v>1</v>
      </c>
      <c r="R787">
        <v>0</v>
      </c>
      <c r="S787" s="36" t="e">
        <f>VLOOKUP(N787,'[1]Stock définitif au 31122021'!$A$3:$G$422,5,FALSE)</f>
        <v>#N/A</v>
      </c>
      <c r="T787" s="36" t="e">
        <f>VLOOKUP(N787,'[1]Stock définitif au 31122021'!$A$3:$G$422,6,FALSE)</f>
        <v>#N/A</v>
      </c>
      <c r="U787" s="36" t="e">
        <f>VLOOKUP(N787,'[1]Stock définitif au 31122021'!$A$3:$G$422,3,FALSE)</f>
        <v>#N/A</v>
      </c>
      <c r="V787">
        <v>0</v>
      </c>
      <c r="W787">
        <f>VLOOKUP(A787,'[1]EXPORT ARTICLES 03012022'!$A$1:$R$883,18,FALSE)</f>
        <v>0</v>
      </c>
      <c r="X787" s="45" t="e">
        <f>VLOOKUP(A787,'[1]PRIX D''ACHAT A JOUR'!$A$1:$G$477,7,FALSE)</f>
        <v>#N/A</v>
      </c>
      <c r="Y787" s="46">
        <v>0</v>
      </c>
      <c r="Z787" s="46"/>
      <c r="AB787" s="42" t="e">
        <f>VLOOKUP(A787,'[1]PRIX D''ACHAT A JOUR'!$A$1:$J$477,10,FALSE)</f>
        <v>#N/A</v>
      </c>
      <c r="AC787" s="48"/>
      <c r="AD787">
        <v>0</v>
      </c>
      <c r="AE787" t="s">
        <v>932</v>
      </c>
      <c r="AF787">
        <v>0</v>
      </c>
      <c r="AI787" t="s">
        <v>933</v>
      </c>
      <c r="AJ787" t="s">
        <v>934</v>
      </c>
      <c r="AM787" t="s">
        <v>935</v>
      </c>
      <c r="AN787" t="s">
        <v>936</v>
      </c>
      <c r="AO787">
        <v>1</v>
      </c>
      <c r="AP787">
        <v>47</v>
      </c>
      <c r="AQ787">
        <v>0</v>
      </c>
      <c r="AS787">
        <v>0</v>
      </c>
      <c r="AT787" s="47" t="e">
        <f>X787*BM787</f>
        <v>#N/A</v>
      </c>
      <c r="AU787" s="48" t="e">
        <f>AB787*BN787</f>
        <v>#N/A</v>
      </c>
      <c r="AV787" s="48"/>
      <c r="AW787" s="48"/>
      <c r="AX787">
        <v>2</v>
      </c>
      <c r="AY787">
        <v>0</v>
      </c>
      <c r="AZ787">
        <v>1</v>
      </c>
      <c r="BA787">
        <v>1</v>
      </c>
      <c r="BB787">
        <v>1</v>
      </c>
      <c r="BC787">
        <v>1</v>
      </c>
      <c r="BD787">
        <v>1</v>
      </c>
      <c r="BE787">
        <v>1</v>
      </c>
      <c r="BK787" s="43" t="e">
        <f t="shared" si="213"/>
        <v>#N/A</v>
      </c>
      <c r="BL787" s="9">
        <v>0</v>
      </c>
      <c r="BM787" s="45"/>
      <c r="BN787" s="48"/>
      <c r="BO787">
        <v>1</v>
      </c>
      <c r="BP787"/>
      <c r="BQ787" t="str">
        <f t="shared" si="214"/>
        <v/>
      </c>
      <c r="BR787" t="str">
        <f t="shared" si="215"/>
        <v/>
      </c>
      <c r="BS787" t="str">
        <f t="shared" si="216"/>
        <v/>
      </c>
      <c r="BT787">
        <v>0</v>
      </c>
      <c r="BW787">
        <v>210</v>
      </c>
      <c r="CB787">
        <v>100</v>
      </c>
      <c r="CC787">
        <v>100</v>
      </c>
      <c r="CD787" t="s">
        <v>960</v>
      </c>
      <c r="CE787">
        <v>0</v>
      </c>
      <c r="CI787">
        <v>0</v>
      </c>
      <c r="CJ787">
        <v>0</v>
      </c>
      <c r="CM787">
        <v>0</v>
      </c>
      <c r="CO787">
        <v>0</v>
      </c>
      <c r="CP787">
        <v>0</v>
      </c>
      <c r="CQ787">
        <v>0</v>
      </c>
      <c r="CT787">
        <v>0</v>
      </c>
      <c r="CU787">
        <v>0</v>
      </c>
      <c r="CV787">
        <v>0</v>
      </c>
      <c r="CW787" t="e">
        <f>VLOOKUP(A787,'[1]NOUVEAUX TARIFS'!$A$1:$E$467,5,FALSE)</f>
        <v>#N/A</v>
      </c>
    </row>
    <row r="788" spans="1:101" hidden="1">
      <c r="A788" t="s">
        <v>1600</v>
      </c>
      <c r="C788" t="e">
        <f>VLOOKUP(A788,'[1]PRIX D''ACHAT A JOUR'!$A$1:$C$477,3,FALSE)</f>
        <v>#N/A</v>
      </c>
      <c r="D788" t="s">
        <v>1601</v>
      </c>
      <c r="E788">
        <v>9</v>
      </c>
      <c r="F788" t="s">
        <v>1222</v>
      </c>
      <c r="G788">
        <v>5</v>
      </c>
      <c r="H788" t="s">
        <v>1222</v>
      </c>
      <c r="I788" t="s">
        <v>1379</v>
      </c>
      <c r="J788" t="s">
        <v>1380</v>
      </c>
      <c r="K788">
        <v>1</v>
      </c>
      <c r="L788" t="s">
        <v>1381</v>
      </c>
      <c r="M788" t="s">
        <v>943</v>
      </c>
      <c r="N788" t="s">
        <v>944</v>
      </c>
      <c r="O788" t="s">
        <v>945</v>
      </c>
      <c r="Q788">
        <v>1</v>
      </c>
      <c r="R788">
        <v>0</v>
      </c>
      <c r="S788" s="36" t="e">
        <f>VLOOKUP(N788,'[1]Stock définitif au 31122021'!$A$3:$G$422,5,FALSE)</f>
        <v>#N/A</v>
      </c>
      <c r="T788" s="36" t="e">
        <f>VLOOKUP(N788,'[1]Stock définitif au 31122021'!$A$3:$G$422,6,FALSE)</f>
        <v>#N/A</v>
      </c>
      <c r="U788" s="36" t="e">
        <f>VLOOKUP(N788,'[1]Stock définitif au 31122021'!$A$3:$G$422,3,FALSE)</f>
        <v>#N/A</v>
      </c>
      <c r="V788">
        <v>0</v>
      </c>
      <c r="W788">
        <f>VLOOKUP(A788,'[1]EXPORT ARTICLES 03012022'!$A$1:$R$883,18,FALSE)</f>
        <v>0</v>
      </c>
      <c r="X788" s="45" t="e">
        <f>VLOOKUP(A788,'[1]PRIX D''ACHAT A JOUR'!$A$1:$G$477,7,FALSE)</f>
        <v>#N/A</v>
      </c>
      <c r="Y788" s="46">
        <v>0</v>
      </c>
      <c r="Z788" s="46"/>
      <c r="AB788" s="42" t="e">
        <f>VLOOKUP(A788,'[1]PRIX D''ACHAT A JOUR'!$A$1:$J$477,10,FALSE)</f>
        <v>#N/A</v>
      </c>
      <c r="AC788" s="48"/>
      <c r="AD788">
        <v>0</v>
      </c>
      <c r="AE788" t="s">
        <v>932</v>
      </c>
      <c r="AF788">
        <v>0</v>
      </c>
      <c r="AI788" t="s">
        <v>933</v>
      </c>
      <c r="AJ788" t="s">
        <v>934</v>
      </c>
      <c r="AM788" t="s">
        <v>935</v>
      </c>
      <c r="AN788" t="s">
        <v>936</v>
      </c>
      <c r="AP788">
        <v>0</v>
      </c>
      <c r="AQ788">
        <v>0</v>
      </c>
      <c r="AS788">
        <v>0</v>
      </c>
      <c r="AT788" s="47" t="e">
        <f>X788*BM788</f>
        <v>#N/A</v>
      </c>
      <c r="AU788" s="48" t="e">
        <f>AB788*BN788</f>
        <v>#N/A</v>
      </c>
      <c r="AV788" s="48"/>
      <c r="AW788" s="48"/>
      <c r="AX788">
        <v>2</v>
      </c>
      <c r="AY788">
        <v>0</v>
      </c>
      <c r="AZ788">
        <v>1</v>
      </c>
      <c r="BA788">
        <v>1</v>
      </c>
      <c r="BB788">
        <v>1</v>
      </c>
      <c r="BC788">
        <v>1</v>
      </c>
      <c r="BD788">
        <v>1</v>
      </c>
      <c r="BE788">
        <v>1</v>
      </c>
      <c r="BK788" s="43" t="e">
        <f t="shared" si="213"/>
        <v>#N/A</v>
      </c>
      <c r="BL788" s="9">
        <v>0</v>
      </c>
      <c r="BM788" s="45"/>
      <c r="BN788" s="48"/>
      <c r="BO788">
        <v>1</v>
      </c>
      <c r="BP788"/>
      <c r="BQ788" t="str">
        <f t="shared" si="214"/>
        <v/>
      </c>
      <c r="BR788" t="str">
        <f t="shared" si="215"/>
        <v/>
      </c>
      <c r="BS788" t="str">
        <f t="shared" si="216"/>
        <v/>
      </c>
      <c r="BT788">
        <v>0</v>
      </c>
      <c r="BW788">
        <v>214</v>
      </c>
      <c r="CB788">
        <v>100</v>
      </c>
      <c r="CC788">
        <v>100</v>
      </c>
      <c r="CD788" t="s">
        <v>960</v>
      </c>
      <c r="CE788">
        <v>0</v>
      </c>
      <c r="CI788">
        <v>0</v>
      </c>
      <c r="CJ788">
        <v>0</v>
      </c>
      <c r="CM788">
        <v>0</v>
      </c>
      <c r="CO788">
        <v>0</v>
      </c>
      <c r="CP788">
        <v>0</v>
      </c>
      <c r="CQ788">
        <v>0</v>
      </c>
      <c r="CT788">
        <v>0</v>
      </c>
      <c r="CU788">
        <v>0</v>
      </c>
      <c r="CV788">
        <v>0</v>
      </c>
      <c r="CW788" t="e">
        <f>VLOOKUP(A788,'[1]NOUVEAUX TARIFS'!$A$1:$E$467,5,FALSE)</f>
        <v>#N/A</v>
      </c>
    </row>
    <row r="789" spans="1:101">
      <c r="A789" t="s">
        <v>157</v>
      </c>
      <c r="C789" t="e">
        <f>VLOOKUP(A789,'[1]PRIX D''ACHAT A JOUR'!$A$1:$C$477,3,FALSE)</f>
        <v>#N/A</v>
      </c>
      <c r="D789" t="s">
        <v>158</v>
      </c>
      <c r="E789">
        <v>12</v>
      </c>
      <c r="F789" t="s">
        <v>1207</v>
      </c>
      <c r="G789">
        <v>3</v>
      </c>
      <c r="H789" t="s">
        <v>1618</v>
      </c>
      <c r="I789" t="s">
        <v>2094</v>
      </c>
      <c r="J789" t="s">
        <v>2095</v>
      </c>
      <c r="M789" t="s">
        <v>943</v>
      </c>
      <c r="N789" t="s">
        <v>944</v>
      </c>
      <c r="O789" t="s">
        <v>945</v>
      </c>
      <c r="Q789">
        <v>1</v>
      </c>
      <c r="R789">
        <v>0</v>
      </c>
      <c r="S789" s="36" t="e">
        <f>VLOOKUP(N789,'[1]Stock définitif au 31122021'!$A$3:$G$422,5,FALSE)</f>
        <v>#N/A</v>
      </c>
      <c r="T789" s="36" t="e">
        <f>VLOOKUP(N789,'[1]Stock définitif au 31122021'!$A$3:$G$422,6,FALSE)</f>
        <v>#N/A</v>
      </c>
      <c r="U789" s="36" t="e">
        <f>VLOOKUP(N789,'[1]Stock définitif au 31122021'!$A$3:$G$422,3,FALSE)</f>
        <v>#N/A</v>
      </c>
      <c r="V789" s="36" t="s">
        <v>2924</v>
      </c>
      <c r="W789">
        <f>VLOOKUP(A789,'[1]EXPORT ARTICLES 03012022'!$A$1:$R$883,18,FALSE)</f>
        <v>0</v>
      </c>
      <c r="X789" s="45">
        <f>VLOOKUP(A789,'[1]NOMENCLATURE 2801'!$B$1:$P$3420,14,FALSE)</f>
        <v>1397.6853999999998</v>
      </c>
      <c r="Y789" s="46">
        <v>0</v>
      </c>
      <c r="Z789" s="46"/>
      <c r="AB789" s="42">
        <f>VLOOKUP(A789,'[1]NOMENCLATURE 2801'!$B$1:$P$3420,15,FALSE)</f>
        <v>1428.4209999999998</v>
      </c>
      <c r="AC789" s="42" t="s">
        <v>2917</v>
      </c>
      <c r="AD789">
        <v>0</v>
      </c>
      <c r="AE789" t="s">
        <v>932</v>
      </c>
      <c r="AF789">
        <v>0</v>
      </c>
      <c r="AI789" t="s">
        <v>933</v>
      </c>
      <c r="AJ789" t="s">
        <v>934</v>
      </c>
      <c r="AM789" t="s">
        <v>935</v>
      </c>
      <c r="AN789" t="s">
        <v>936</v>
      </c>
      <c r="AP789">
        <v>0</v>
      </c>
      <c r="AQ789">
        <v>0</v>
      </c>
      <c r="AS789" s="34">
        <v>2037.34</v>
      </c>
      <c r="AT789" s="47">
        <f>VLOOKUP(A789,'[1]NOMENCLATURE 2801'!$B$1:$V$3418,20,FALSE)</f>
        <v>2135.9362000000001</v>
      </c>
      <c r="AU789" s="48">
        <f>VLOOKUP(A789,'[1]NOMENCLATURE 2801'!$B$1:$V$3418,21,FALSE)</f>
        <v>2180.4506000000001</v>
      </c>
      <c r="AV789" s="48"/>
      <c r="AW789" s="48"/>
      <c r="AX789">
        <v>2</v>
      </c>
      <c r="AY789">
        <v>0</v>
      </c>
      <c r="AZ789">
        <v>1</v>
      </c>
      <c r="BK789" s="43">
        <f t="shared" si="213"/>
        <v>7.0243847369609494E-2</v>
      </c>
      <c r="BL789"/>
      <c r="BM789" s="45">
        <f>AT789/X789</f>
        <v>1.528195257673866</v>
      </c>
      <c r="BN789" s="48">
        <f>AU789/AB789</f>
        <v>1.5264761579394313</v>
      </c>
      <c r="BO789"/>
      <c r="BP789">
        <f>VLOOKUP(A789,'[1]Synthèse ventes 2021'!$A$1:$C$457,3,FALSE)</f>
        <v>2</v>
      </c>
      <c r="BQ789">
        <f t="shared" si="214"/>
        <v>3371.0735599999994</v>
      </c>
      <c r="BR789">
        <f t="shared" si="215"/>
        <v>5145.8634160000001</v>
      </c>
      <c r="BS789">
        <f t="shared" si="216"/>
        <v>1774.7898560000008</v>
      </c>
      <c r="BT789" s="34">
        <v>2444.81</v>
      </c>
      <c r="BV789">
        <v>1</v>
      </c>
      <c r="CB789">
        <v>100</v>
      </c>
      <c r="CC789">
        <v>100</v>
      </c>
      <c r="CD789" t="s">
        <v>1361</v>
      </c>
      <c r="CE789">
        <v>0</v>
      </c>
      <c r="CI789">
        <v>0</v>
      </c>
      <c r="CJ789">
        <v>0</v>
      </c>
      <c r="CM789">
        <v>0</v>
      </c>
      <c r="CO789">
        <v>0</v>
      </c>
      <c r="CP789">
        <v>0</v>
      </c>
      <c r="CQ789">
        <v>0</v>
      </c>
      <c r="CT789">
        <v>1</v>
      </c>
      <c r="CU789">
        <v>0</v>
      </c>
      <c r="CV789">
        <v>0</v>
      </c>
      <c r="CW789">
        <f>VLOOKUP(A789,'[1]NOUVEAUX TARIFS'!$A$1:$E$467,5,FALSE)</f>
        <v>2180.4499999999998</v>
      </c>
    </row>
    <row r="790" spans="1:101">
      <c r="A790" t="s">
        <v>367</v>
      </c>
      <c r="C790" t="e">
        <f>VLOOKUP(A790,'[1]PRIX D''ACHAT A JOUR'!$A$1:$C$477,3,FALSE)</f>
        <v>#N/A</v>
      </c>
      <c r="D790" t="s">
        <v>1908</v>
      </c>
      <c r="E790">
        <v>1</v>
      </c>
      <c r="F790" t="s">
        <v>975</v>
      </c>
      <c r="G790">
        <v>2</v>
      </c>
      <c r="H790" t="s">
        <v>975</v>
      </c>
      <c r="I790" t="s">
        <v>1057</v>
      </c>
      <c r="J790" t="s">
        <v>1058</v>
      </c>
      <c r="K790">
        <v>1</v>
      </c>
      <c r="L790" t="s">
        <v>1108</v>
      </c>
      <c r="M790" t="s">
        <v>943</v>
      </c>
      <c r="N790" t="s">
        <v>944</v>
      </c>
      <c r="O790" t="s">
        <v>945</v>
      </c>
      <c r="Q790">
        <v>1</v>
      </c>
      <c r="R790">
        <v>0</v>
      </c>
      <c r="S790" s="36" t="e">
        <f>VLOOKUP(N790,'[1]Stock définitif au 31122021'!$A$3:$G$422,5,FALSE)</f>
        <v>#N/A</v>
      </c>
      <c r="T790" s="36" t="e">
        <f>VLOOKUP(N790,'[1]Stock définitif au 31122021'!$A$3:$G$422,6,FALSE)</f>
        <v>#N/A</v>
      </c>
      <c r="U790" s="36" t="e">
        <f>VLOOKUP(N790,'[1]Stock définitif au 31122021'!$A$3:$G$422,3,FALSE)</f>
        <v>#N/A</v>
      </c>
      <c r="V790">
        <v>0</v>
      </c>
      <c r="W790">
        <f>VLOOKUP(A790,'[1]EXPORT ARTICLES 03012022'!$A$1:$R$883,18,FALSE)</f>
        <v>0</v>
      </c>
      <c r="X790" s="45">
        <f>VLOOKUP(A790,'[1]NOMENCLATURE 2801'!$B$1:$P$3420,14,FALSE)</f>
        <v>1507.2199999999998</v>
      </c>
      <c r="Y790" s="46">
        <v>0</v>
      </c>
      <c r="Z790" s="46"/>
      <c r="AB790" s="42">
        <f>VLOOKUP(A790,'[1]NOMENCLATURE 2801'!$B$1:$P$3420,15,FALSE)</f>
        <v>1656.7474999999999</v>
      </c>
      <c r="AC790" s="42" t="s">
        <v>2917</v>
      </c>
      <c r="AD790">
        <v>0</v>
      </c>
      <c r="AE790" t="s">
        <v>932</v>
      </c>
      <c r="AF790">
        <v>0</v>
      </c>
      <c r="AI790" t="s">
        <v>933</v>
      </c>
      <c r="AJ790" t="s">
        <v>934</v>
      </c>
      <c r="AM790" t="s">
        <v>935</v>
      </c>
      <c r="AN790" t="s">
        <v>936</v>
      </c>
      <c r="AP790">
        <v>0</v>
      </c>
      <c r="AQ790">
        <v>0</v>
      </c>
      <c r="AS790" s="34">
        <v>1903.48</v>
      </c>
      <c r="AT790" s="47">
        <f>VLOOKUP(A790,'[1]NOMENCLATURE 2801'!$B$1:$V$3418,20,FALSE)</f>
        <v>2161.7813000000001</v>
      </c>
      <c r="AU790" s="48">
        <f>VLOOKUP(A790,'[1]NOMENCLATURE 2801'!$B$1:$V$3418,21,FALSE)</f>
        <v>2265.852875</v>
      </c>
      <c r="AV790" s="48"/>
      <c r="AW790" s="48"/>
      <c r="AX790">
        <v>2</v>
      </c>
      <c r="AY790">
        <v>0</v>
      </c>
      <c r="AZ790">
        <v>1</v>
      </c>
      <c r="BB790">
        <v>1</v>
      </c>
      <c r="BC790">
        <v>1</v>
      </c>
      <c r="BD790">
        <v>1</v>
      </c>
      <c r="BE790">
        <v>1</v>
      </c>
      <c r="BF790">
        <v>1</v>
      </c>
      <c r="BK790" s="43">
        <f t="shared" si="213"/>
        <v>0.19037388099691094</v>
      </c>
      <c r="BL790"/>
      <c r="BM790" s="45">
        <f>AT790/X790</f>
        <v>1.4342838470827088</v>
      </c>
      <c r="BN790" s="48">
        <f>AU790/AB790</f>
        <v>1.3676513017221998</v>
      </c>
      <c r="BO790">
        <v>1</v>
      </c>
      <c r="BP790">
        <f>VLOOKUP(A790,'[1]Synthèse ventes 2021'!$A$1:$C$457,3,FALSE)</f>
        <v>73</v>
      </c>
      <c r="BQ790">
        <f t="shared" si="214"/>
        <v>142712.22964999999</v>
      </c>
      <c r="BR790">
        <f t="shared" si="215"/>
        <v>195180.56665249998</v>
      </c>
      <c r="BS790">
        <f t="shared" si="216"/>
        <v>52468.337002499989</v>
      </c>
      <c r="BT790" s="34">
        <v>2284.1799999999998</v>
      </c>
      <c r="BV790">
        <v>1</v>
      </c>
      <c r="CB790">
        <v>100</v>
      </c>
      <c r="CC790">
        <v>100</v>
      </c>
      <c r="CD790" t="s">
        <v>946</v>
      </c>
      <c r="CE790">
        <v>0</v>
      </c>
      <c r="CI790">
        <v>0</v>
      </c>
      <c r="CJ790">
        <v>0</v>
      </c>
      <c r="CM790">
        <v>0</v>
      </c>
      <c r="CO790">
        <v>0</v>
      </c>
      <c r="CP790">
        <v>0</v>
      </c>
      <c r="CQ790">
        <v>0</v>
      </c>
      <c r="CT790">
        <v>0</v>
      </c>
      <c r="CU790">
        <v>0</v>
      </c>
      <c r="CV790">
        <v>0</v>
      </c>
      <c r="CW790">
        <f>VLOOKUP(A790,'[1]NOUVEAUX TARIFS'!$A$1:$E$467,5,FALSE)</f>
        <v>2265.852875</v>
      </c>
    </row>
    <row r="791" spans="1:101">
      <c r="A791" t="s">
        <v>237</v>
      </c>
      <c r="C791" t="e">
        <f>VLOOKUP(A791,'[1]PRIX D''ACHAT A JOUR'!$A$1:$C$477,3,FALSE)</f>
        <v>#N/A</v>
      </c>
      <c r="D791" t="s">
        <v>1641</v>
      </c>
      <c r="E791">
        <v>3</v>
      </c>
      <c r="F791" t="s">
        <v>1002</v>
      </c>
      <c r="G791">
        <v>7</v>
      </c>
      <c r="H791" t="s">
        <v>1002</v>
      </c>
      <c r="K791">
        <v>1</v>
      </c>
      <c r="L791" t="s">
        <v>1036</v>
      </c>
      <c r="M791" t="s">
        <v>943</v>
      </c>
      <c r="N791" t="s">
        <v>944</v>
      </c>
      <c r="O791" t="s">
        <v>945</v>
      </c>
      <c r="Q791">
        <v>1</v>
      </c>
      <c r="R791">
        <v>0</v>
      </c>
      <c r="S791" s="36" t="e">
        <f>VLOOKUP(N791,'[1]Stock définitif au 31122021'!$A$3:$G$422,5,FALSE)</f>
        <v>#N/A</v>
      </c>
      <c r="T791" s="36" t="e">
        <f>VLOOKUP(N791,'[1]Stock définitif au 31122021'!$A$3:$G$422,6,FALSE)</f>
        <v>#N/A</v>
      </c>
      <c r="U791" s="36" t="e">
        <f>VLOOKUP(N791,'[1]Stock définitif au 31122021'!$A$3:$G$422,3,FALSE)</f>
        <v>#N/A</v>
      </c>
      <c r="V791">
        <v>0</v>
      </c>
      <c r="W791">
        <f>VLOOKUP(A791,'[1]EXPORT ARTICLES 03012022'!$A$1:$R$883,18,FALSE)</f>
        <v>0</v>
      </c>
      <c r="X791" s="45">
        <f>VLOOKUP(A791,'[1]NOMENCLATURE 2801'!$B$1:$P$3420,14,FALSE)</f>
        <v>1519.3</v>
      </c>
      <c r="Y791" s="46">
        <v>0</v>
      </c>
      <c r="Z791" s="46"/>
      <c r="AB791" s="42">
        <f>VLOOKUP(A791,'[1]NOMENCLATURE 2801'!$B$1:$P$3420,15,FALSE)</f>
        <v>1520.8</v>
      </c>
      <c r="AC791" s="42" t="s">
        <v>2917</v>
      </c>
      <c r="AD791">
        <v>0</v>
      </c>
      <c r="AE791" t="s">
        <v>932</v>
      </c>
      <c r="AF791">
        <v>0</v>
      </c>
      <c r="AI791" t="s">
        <v>933</v>
      </c>
      <c r="AJ791" t="s">
        <v>934</v>
      </c>
      <c r="AM791" t="s">
        <v>935</v>
      </c>
      <c r="AN791" t="s">
        <v>936</v>
      </c>
      <c r="AP791">
        <v>0</v>
      </c>
      <c r="AQ791">
        <v>0</v>
      </c>
      <c r="AS791" s="34">
        <v>2145.41</v>
      </c>
      <c r="AT791" s="47">
        <f>VLOOKUP(A791,'[1]NOMENCLATURE 2801'!$B$1:$V$3418,20,FALSE)</f>
        <v>2272.8449999999998</v>
      </c>
      <c r="AU791" s="48">
        <f>VLOOKUP(A791,'[1]NOMENCLATURE 2801'!$B$1:$V$3418,21,FALSE)</f>
        <v>2274.7199999999998</v>
      </c>
      <c r="AV791" s="48"/>
      <c r="AW791" s="48"/>
      <c r="AX791">
        <v>2</v>
      </c>
      <c r="AY791">
        <v>0</v>
      </c>
      <c r="AZ791">
        <v>1</v>
      </c>
      <c r="BB791">
        <v>1</v>
      </c>
      <c r="BC791">
        <v>1</v>
      </c>
      <c r="BD791">
        <v>1</v>
      </c>
      <c r="BE791">
        <v>1</v>
      </c>
      <c r="BF791">
        <v>1</v>
      </c>
      <c r="BK791" s="43">
        <f t="shared" si="213"/>
        <v>6.0272861597550097E-2</v>
      </c>
      <c r="BL791"/>
      <c r="BM791" s="45">
        <f>AT791/X791</f>
        <v>1.4959817020996511</v>
      </c>
      <c r="BN791" s="48">
        <f>AU791/AB791</f>
        <v>1.4957390846922671</v>
      </c>
      <c r="BO791">
        <v>1</v>
      </c>
      <c r="BP791"/>
      <c r="BQ791" t="str">
        <f t="shared" si="214"/>
        <v/>
      </c>
      <c r="BR791" t="str">
        <f t="shared" si="215"/>
        <v/>
      </c>
      <c r="BS791" t="str">
        <f t="shared" si="216"/>
        <v/>
      </c>
      <c r="BT791" s="34">
        <v>2574.4899999999998</v>
      </c>
      <c r="BV791">
        <v>1</v>
      </c>
      <c r="BW791">
        <v>342</v>
      </c>
      <c r="CB791">
        <v>100</v>
      </c>
      <c r="CC791">
        <v>100</v>
      </c>
      <c r="CD791" t="s">
        <v>946</v>
      </c>
      <c r="CE791">
        <v>0</v>
      </c>
      <c r="CI791">
        <v>0</v>
      </c>
      <c r="CJ791">
        <v>0</v>
      </c>
      <c r="CM791">
        <v>0</v>
      </c>
      <c r="CO791">
        <v>0</v>
      </c>
      <c r="CP791">
        <v>0</v>
      </c>
      <c r="CQ791">
        <v>0</v>
      </c>
      <c r="CT791">
        <v>0</v>
      </c>
      <c r="CU791">
        <v>0</v>
      </c>
      <c r="CV791">
        <v>0</v>
      </c>
      <c r="CW791">
        <f>VLOOKUP(A791,'[1]NOUVEAUX TARIFS'!$A$1:$E$467,5,FALSE)</f>
        <v>2274.7199999999998</v>
      </c>
    </row>
    <row r="792" spans="1:101" hidden="1">
      <c r="A792" t="s">
        <v>1596</v>
      </c>
      <c r="C792" t="e">
        <f>VLOOKUP(A792,'[1]PRIX D''ACHAT A JOUR'!$A$1:$C$477,3,FALSE)</f>
        <v>#N/A</v>
      </c>
      <c r="D792" t="s">
        <v>1597</v>
      </c>
      <c r="E792">
        <v>9</v>
      </c>
      <c r="F792" t="s">
        <v>1222</v>
      </c>
      <c r="G792">
        <v>5</v>
      </c>
      <c r="H792" t="s">
        <v>1222</v>
      </c>
      <c r="I792" t="s">
        <v>1379</v>
      </c>
      <c r="J792" t="s">
        <v>1380</v>
      </c>
      <c r="K792">
        <v>2</v>
      </c>
      <c r="L792" t="s">
        <v>1395</v>
      </c>
      <c r="M792" t="s">
        <v>943</v>
      </c>
      <c r="N792" t="s">
        <v>944</v>
      </c>
      <c r="O792" t="s">
        <v>945</v>
      </c>
      <c r="Q792">
        <v>1</v>
      </c>
      <c r="R792">
        <v>0</v>
      </c>
      <c r="S792" s="36" t="e">
        <f>VLOOKUP(N792,'[1]Stock définitif au 31122021'!$A$3:$G$422,5,FALSE)</f>
        <v>#N/A</v>
      </c>
      <c r="T792" s="36" t="e">
        <f>VLOOKUP(N792,'[1]Stock définitif au 31122021'!$A$3:$G$422,6,FALSE)</f>
        <v>#N/A</v>
      </c>
      <c r="U792" s="36" t="e">
        <f>VLOOKUP(N792,'[1]Stock définitif au 31122021'!$A$3:$G$422,3,FALSE)</f>
        <v>#N/A</v>
      </c>
      <c r="V792">
        <v>0</v>
      </c>
      <c r="W792">
        <f>VLOOKUP(A792,'[1]EXPORT ARTICLES 03012022'!$A$1:$R$883,18,FALSE)</f>
        <v>0</v>
      </c>
      <c r="X792" s="45" t="e">
        <f>VLOOKUP(A792,'[1]PRIX D''ACHAT A JOUR'!$A$1:$G$477,7,FALSE)</f>
        <v>#N/A</v>
      </c>
      <c r="Y792" s="46">
        <v>0</v>
      </c>
      <c r="Z792" s="46"/>
      <c r="AB792" s="42" t="e">
        <f>VLOOKUP(A792,'[1]PRIX D''ACHAT A JOUR'!$A$1:$J$477,10,FALSE)</f>
        <v>#N/A</v>
      </c>
      <c r="AC792" s="48"/>
      <c r="AD792">
        <v>0</v>
      </c>
      <c r="AE792" t="s">
        <v>932</v>
      </c>
      <c r="AF792">
        <v>0</v>
      </c>
      <c r="AI792" t="s">
        <v>933</v>
      </c>
      <c r="AJ792" t="s">
        <v>934</v>
      </c>
      <c r="AM792" t="s">
        <v>935</v>
      </c>
      <c r="AN792" t="s">
        <v>936</v>
      </c>
      <c r="AP792">
        <v>0</v>
      </c>
      <c r="AQ792">
        <v>0</v>
      </c>
      <c r="AS792">
        <v>0</v>
      </c>
      <c r="AT792" s="47" t="e">
        <f t="shared" ref="AT792:AT797" si="220">X792*BM792</f>
        <v>#N/A</v>
      </c>
      <c r="AU792" s="48" t="e">
        <f>AB792*BN792</f>
        <v>#N/A</v>
      </c>
      <c r="AV792" s="48"/>
      <c r="AW792" s="48"/>
      <c r="AX792">
        <v>2</v>
      </c>
      <c r="AY792">
        <v>0</v>
      </c>
      <c r="AZ792">
        <v>1</v>
      </c>
      <c r="BA792">
        <v>1</v>
      </c>
      <c r="BB792">
        <v>1</v>
      </c>
      <c r="BC792">
        <v>1</v>
      </c>
      <c r="BD792">
        <v>1</v>
      </c>
      <c r="BE792">
        <v>1</v>
      </c>
      <c r="BK792" s="43" t="e">
        <f t="shared" si="213"/>
        <v>#N/A</v>
      </c>
      <c r="BL792" s="9">
        <v>0</v>
      </c>
      <c r="BM792" s="45"/>
      <c r="BN792" s="48"/>
      <c r="BO792">
        <v>1</v>
      </c>
      <c r="BP792"/>
      <c r="BQ792" t="str">
        <f t="shared" si="214"/>
        <v/>
      </c>
      <c r="BR792" t="str">
        <f t="shared" si="215"/>
        <v/>
      </c>
      <c r="BS792" t="str">
        <f t="shared" si="216"/>
        <v/>
      </c>
      <c r="BT792">
        <v>0</v>
      </c>
      <c r="BW792">
        <v>211</v>
      </c>
      <c r="CB792">
        <v>100</v>
      </c>
      <c r="CC792">
        <v>100</v>
      </c>
      <c r="CD792" t="s">
        <v>960</v>
      </c>
      <c r="CE792">
        <v>0</v>
      </c>
      <c r="CI792">
        <v>0</v>
      </c>
      <c r="CJ792">
        <v>0</v>
      </c>
      <c r="CM792">
        <v>0</v>
      </c>
      <c r="CO792">
        <v>0</v>
      </c>
      <c r="CP792">
        <v>0</v>
      </c>
      <c r="CQ792">
        <v>0</v>
      </c>
      <c r="CT792">
        <v>0</v>
      </c>
      <c r="CU792">
        <v>0</v>
      </c>
      <c r="CV792">
        <v>0</v>
      </c>
      <c r="CW792" t="e">
        <f>VLOOKUP(A792,'[1]NOUVEAUX TARIFS'!$A$1:$E$467,5,FALSE)</f>
        <v>#N/A</v>
      </c>
    </row>
    <row r="793" spans="1:101" hidden="1">
      <c r="A793" t="s">
        <v>1602</v>
      </c>
      <c r="C793" t="e">
        <f>VLOOKUP(A793,'[1]PRIX D''ACHAT A JOUR'!$A$1:$C$477,3,FALSE)</f>
        <v>#N/A</v>
      </c>
      <c r="D793" t="s">
        <v>1603</v>
      </c>
      <c r="E793">
        <v>9</v>
      </c>
      <c r="F793" t="s">
        <v>1222</v>
      </c>
      <c r="G793">
        <v>5</v>
      </c>
      <c r="H793" t="s">
        <v>1222</v>
      </c>
      <c r="I793" t="s">
        <v>1379</v>
      </c>
      <c r="J793" t="s">
        <v>1380</v>
      </c>
      <c r="K793">
        <v>1</v>
      </c>
      <c r="L793" t="s">
        <v>1381</v>
      </c>
      <c r="M793" t="s">
        <v>943</v>
      </c>
      <c r="N793" t="s">
        <v>944</v>
      </c>
      <c r="O793" t="s">
        <v>945</v>
      </c>
      <c r="Q793">
        <v>1</v>
      </c>
      <c r="R793">
        <v>0</v>
      </c>
      <c r="S793" s="36" t="e">
        <f>VLOOKUP(N793,'[1]Stock définitif au 31122021'!$A$3:$G$422,5,FALSE)</f>
        <v>#N/A</v>
      </c>
      <c r="T793" s="36" t="e">
        <f>VLOOKUP(N793,'[1]Stock définitif au 31122021'!$A$3:$G$422,6,FALSE)</f>
        <v>#N/A</v>
      </c>
      <c r="U793" s="36" t="e">
        <f>VLOOKUP(N793,'[1]Stock définitif au 31122021'!$A$3:$G$422,3,FALSE)</f>
        <v>#N/A</v>
      </c>
      <c r="V793">
        <v>0</v>
      </c>
      <c r="W793">
        <f>VLOOKUP(A793,'[1]EXPORT ARTICLES 03012022'!$A$1:$R$883,18,FALSE)</f>
        <v>0</v>
      </c>
      <c r="X793" s="45" t="e">
        <f>VLOOKUP(A793,'[1]PRIX D''ACHAT A JOUR'!$A$1:$G$477,7,FALSE)</f>
        <v>#N/A</v>
      </c>
      <c r="Y793" s="46">
        <v>0</v>
      </c>
      <c r="Z793" s="46"/>
      <c r="AB793" s="42" t="e">
        <f>VLOOKUP(A793,'[1]PRIX D''ACHAT A JOUR'!$A$1:$J$477,10,FALSE)</f>
        <v>#N/A</v>
      </c>
      <c r="AC793" s="48"/>
      <c r="AD793">
        <v>0</v>
      </c>
      <c r="AE793" t="s">
        <v>932</v>
      </c>
      <c r="AF793">
        <v>0</v>
      </c>
      <c r="AI793" t="s">
        <v>933</v>
      </c>
      <c r="AJ793" t="s">
        <v>934</v>
      </c>
      <c r="AM793" t="s">
        <v>935</v>
      </c>
      <c r="AN793" t="s">
        <v>936</v>
      </c>
      <c r="AP793">
        <v>0</v>
      </c>
      <c r="AQ793">
        <v>0</v>
      </c>
      <c r="AS793">
        <v>0</v>
      </c>
      <c r="AT793" s="47" t="e">
        <f t="shared" si="220"/>
        <v>#N/A</v>
      </c>
      <c r="AU793" s="48" t="e">
        <f>AB793*BN793</f>
        <v>#N/A</v>
      </c>
      <c r="AV793" s="48"/>
      <c r="AW793" s="48"/>
      <c r="AX793">
        <v>2</v>
      </c>
      <c r="AY793">
        <v>0</v>
      </c>
      <c r="AZ793">
        <v>1</v>
      </c>
      <c r="BA793">
        <v>1</v>
      </c>
      <c r="BB793">
        <v>1</v>
      </c>
      <c r="BC793">
        <v>1</v>
      </c>
      <c r="BD793">
        <v>1</v>
      </c>
      <c r="BE793">
        <v>1</v>
      </c>
      <c r="BK793" s="43" t="e">
        <f t="shared" si="213"/>
        <v>#N/A</v>
      </c>
      <c r="BL793" s="9">
        <v>0</v>
      </c>
      <c r="BM793" s="45"/>
      <c r="BN793" s="48"/>
      <c r="BO793">
        <v>1</v>
      </c>
      <c r="BP793"/>
      <c r="BQ793" t="str">
        <f t="shared" si="214"/>
        <v/>
      </c>
      <c r="BR793" t="str">
        <f t="shared" si="215"/>
        <v/>
      </c>
      <c r="BS793" t="str">
        <f t="shared" si="216"/>
        <v/>
      </c>
      <c r="BT793">
        <v>0</v>
      </c>
      <c r="BW793">
        <v>215</v>
      </c>
      <c r="CB793">
        <v>100</v>
      </c>
      <c r="CC793">
        <v>100</v>
      </c>
      <c r="CD793" t="s">
        <v>960</v>
      </c>
      <c r="CE793">
        <v>0</v>
      </c>
      <c r="CI793">
        <v>0</v>
      </c>
      <c r="CJ793">
        <v>0</v>
      </c>
      <c r="CM793">
        <v>0</v>
      </c>
      <c r="CO793">
        <v>0</v>
      </c>
      <c r="CP793">
        <v>0</v>
      </c>
      <c r="CQ793">
        <v>0</v>
      </c>
      <c r="CT793">
        <v>0</v>
      </c>
      <c r="CU793">
        <v>0</v>
      </c>
      <c r="CV793">
        <v>0</v>
      </c>
      <c r="CW793" t="e">
        <f>VLOOKUP(A793,'[1]NOUVEAUX TARIFS'!$A$1:$E$467,5,FALSE)</f>
        <v>#N/A</v>
      </c>
    </row>
    <row r="794" spans="1:101" hidden="1">
      <c r="A794" t="s">
        <v>1604</v>
      </c>
      <c r="C794" t="e">
        <f>VLOOKUP(A794,'[1]PRIX D''ACHAT A JOUR'!$A$1:$C$477,3,FALSE)</f>
        <v>#N/A</v>
      </c>
      <c r="D794" t="s">
        <v>1605</v>
      </c>
      <c r="E794">
        <v>9</v>
      </c>
      <c r="F794" t="s">
        <v>1222</v>
      </c>
      <c r="G794">
        <v>5</v>
      </c>
      <c r="H794" t="s">
        <v>1222</v>
      </c>
      <c r="I794" t="s">
        <v>1379</v>
      </c>
      <c r="J794" t="s">
        <v>1380</v>
      </c>
      <c r="K794">
        <v>2</v>
      </c>
      <c r="L794" t="s">
        <v>1395</v>
      </c>
      <c r="M794" t="s">
        <v>1384</v>
      </c>
      <c r="N794" t="s">
        <v>944</v>
      </c>
      <c r="O794" t="s">
        <v>945</v>
      </c>
      <c r="Q794">
        <v>1</v>
      </c>
      <c r="R794">
        <v>0</v>
      </c>
      <c r="S794" s="36" t="e">
        <f>VLOOKUP(N794,'[1]Stock définitif au 31122021'!$A$3:$G$422,5,FALSE)</f>
        <v>#N/A</v>
      </c>
      <c r="T794" s="36" t="e">
        <f>VLOOKUP(N794,'[1]Stock définitif au 31122021'!$A$3:$G$422,6,FALSE)</f>
        <v>#N/A</v>
      </c>
      <c r="U794" s="36" t="e">
        <f>VLOOKUP(N794,'[1]Stock définitif au 31122021'!$A$3:$G$422,3,FALSE)</f>
        <v>#N/A</v>
      </c>
      <c r="V794">
        <v>0</v>
      </c>
      <c r="W794">
        <f>VLOOKUP(A794,'[1]EXPORT ARTICLES 03012022'!$A$1:$R$883,18,FALSE)</f>
        <v>0</v>
      </c>
      <c r="X794" s="45" t="e">
        <f>VLOOKUP(A794,'[1]PRIX D''ACHAT A JOUR'!$A$1:$G$477,7,FALSE)</f>
        <v>#N/A</v>
      </c>
      <c r="Y794" s="46">
        <v>0</v>
      </c>
      <c r="Z794" s="46"/>
      <c r="AB794" s="42" t="e">
        <f>VLOOKUP(A794,'[1]PRIX D''ACHAT A JOUR'!$A$1:$J$477,10,FALSE)</f>
        <v>#N/A</v>
      </c>
      <c r="AC794" s="48"/>
      <c r="AD794">
        <v>0</v>
      </c>
      <c r="AE794" t="s">
        <v>932</v>
      </c>
      <c r="AF794">
        <v>0</v>
      </c>
      <c r="AI794" t="s">
        <v>933</v>
      </c>
      <c r="AJ794" t="s">
        <v>934</v>
      </c>
      <c r="AM794" t="s">
        <v>935</v>
      </c>
      <c r="AN794" t="s">
        <v>936</v>
      </c>
      <c r="AP794">
        <v>0</v>
      </c>
      <c r="AQ794">
        <v>0</v>
      </c>
      <c r="AS794">
        <v>0</v>
      </c>
      <c r="AT794" s="47" t="e">
        <f t="shared" si="220"/>
        <v>#N/A</v>
      </c>
      <c r="AU794" s="48" t="e">
        <f>AB794*BN794</f>
        <v>#N/A</v>
      </c>
      <c r="AV794" s="48"/>
      <c r="AW794" s="48"/>
      <c r="AX794">
        <v>2</v>
      </c>
      <c r="AY794">
        <v>0</v>
      </c>
      <c r="AZ794">
        <v>1</v>
      </c>
      <c r="BA794">
        <v>1</v>
      </c>
      <c r="BB794">
        <v>1</v>
      </c>
      <c r="BC794">
        <v>1</v>
      </c>
      <c r="BF794">
        <v>1</v>
      </c>
      <c r="BK794" s="43" t="e">
        <f t="shared" si="213"/>
        <v>#N/A</v>
      </c>
      <c r="BL794" s="9">
        <v>0</v>
      </c>
      <c r="BM794" s="45"/>
      <c r="BN794" s="48"/>
      <c r="BO794">
        <v>1</v>
      </c>
      <c r="BP794"/>
      <c r="BQ794" t="str">
        <f t="shared" si="214"/>
        <v/>
      </c>
      <c r="BR794" t="str">
        <f t="shared" si="215"/>
        <v/>
      </c>
      <c r="BS794" t="str">
        <f t="shared" si="216"/>
        <v/>
      </c>
      <c r="BT794">
        <v>0</v>
      </c>
      <c r="CB794">
        <v>100</v>
      </c>
      <c r="CC794">
        <v>100</v>
      </c>
      <c r="CD794" t="s">
        <v>960</v>
      </c>
      <c r="CE794">
        <v>0</v>
      </c>
      <c r="CI794">
        <v>0</v>
      </c>
      <c r="CJ794">
        <v>0</v>
      </c>
      <c r="CM794">
        <v>0</v>
      </c>
      <c r="CO794">
        <v>0</v>
      </c>
      <c r="CP794">
        <v>0</v>
      </c>
      <c r="CQ794">
        <v>0</v>
      </c>
      <c r="CT794">
        <v>0</v>
      </c>
      <c r="CU794">
        <v>0</v>
      </c>
      <c r="CV794">
        <v>0</v>
      </c>
      <c r="CW794" t="e">
        <f>VLOOKUP(A794,'[1]NOUVEAUX TARIFS'!$A$1:$E$467,5,FALSE)</f>
        <v>#N/A</v>
      </c>
    </row>
    <row r="795" spans="1:101" hidden="1">
      <c r="A795" t="s">
        <v>1396</v>
      </c>
      <c r="C795" t="e">
        <f>VLOOKUP(A795,'[1]PRIX D''ACHAT A JOUR'!$A$1:$C$477,3,FALSE)</f>
        <v>#N/A</v>
      </c>
      <c r="D795" t="s">
        <v>1397</v>
      </c>
      <c r="E795">
        <v>9</v>
      </c>
      <c r="F795" t="s">
        <v>1222</v>
      </c>
      <c r="G795">
        <v>5</v>
      </c>
      <c r="H795" t="s">
        <v>1222</v>
      </c>
      <c r="I795" t="s">
        <v>1379</v>
      </c>
      <c r="J795" t="s">
        <v>1380</v>
      </c>
      <c r="K795">
        <v>2</v>
      </c>
      <c r="L795" t="s">
        <v>1395</v>
      </c>
      <c r="M795" t="s">
        <v>943</v>
      </c>
      <c r="N795" t="s">
        <v>944</v>
      </c>
      <c r="O795" t="s">
        <v>945</v>
      </c>
      <c r="Q795">
        <v>1</v>
      </c>
      <c r="R795">
        <v>0</v>
      </c>
      <c r="S795" s="36" t="e">
        <f>VLOOKUP(N795,'[1]Stock définitif au 31122021'!$A$3:$G$422,5,FALSE)</f>
        <v>#N/A</v>
      </c>
      <c r="T795" s="36" t="e">
        <f>VLOOKUP(N795,'[1]Stock définitif au 31122021'!$A$3:$G$422,6,FALSE)</f>
        <v>#N/A</v>
      </c>
      <c r="U795" s="36" t="e">
        <f>VLOOKUP(N795,'[1]Stock définitif au 31122021'!$A$3:$G$422,3,FALSE)</f>
        <v>#N/A</v>
      </c>
      <c r="V795">
        <v>0</v>
      </c>
      <c r="W795">
        <f>VLOOKUP(A795,'[1]EXPORT ARTICLES 03012022'!$A$1:$R$883,18,FALSE)</f>
        <v>0</v>
      </c>
      <c r="X795" s="45" t="e">
        <f>VLOOKUP(A795,'[1]PRIX D''ACHAT A JOUR'!$A$1:$G$477,7,FALSE)</f>
        <v>#N/A</v>
      </c>
      <c r="Y795" s="46">
        <v>0</v>
      </c>
      <c r="Z795" s="46"/>
      <c r="AB795" s="42" t="e">
        <f>VLOOKUP(A795,'[1]PRIX D''ACHAT A JOUR'!$A$1:$J$477,10,FALSE)</f>
        <v>#N/A</v>
      </c>
      <c r="AC795" s="48"/>
      <c r="AD795">
        <v>0</v>
      </c>
      <c r="AE795" t="s">
        <v>932</v>
      </c>
      <c r="AF795">
        <v>0</v>
      </c>
      <c r="AI795" t="s">
        <v>933</v>
      </c>
      <c r="AJ795" t="s">
        <v>934</v>
      </c>
      <c r="AM795" t="s">
        <v>935</v>
      </c>
      <c r="AN795" t="s">
        <v>936</v>
      </c>
      <c r="AO795">
        <v>1</v>
      </c>
      <c r="AP795">
        <v>47</v>
      </c>
      <c r="AQ795">
        <v>0</v>
      </c>
      <c r="AS795">
        <v>0</v>
      </c>
      <c r="AT795" s="47" t="e">
        <f t="shared" si="220"/>
        <v>#N/A</v>
      </c>
      <c r="AU795" s="48" t="e">
        <f>AB795*BN795</f>
        <v>#N/A</v>
      </c>
      <c r="AV795" s="48"/>
      <c r="AW795" s="48"/>
      <c r="AX795">
        <v>2</v>
      </c>
      <c r="AY795">
        <v>0</v>
      </c>
      <c r="AZ795">
        <v>1</v>
      </c>
      <c r="BA795">
        <v>1</v>
      </c>
      <c r="BB795">
        <v>1</v>
      </c>
      <c r="BC795">
        <v>1</v>
      </c>
      <c r="BD795">
        <v>1</v>
      </c>
      <c r="BE795">
        <v>1</v>
      </c>
      <c r="BK795" s="43" t="e">
        <f t="shared" si="213"/>
        <v>#N/A</v>
      </c>
      <c r="BL795" s="9">
        <v>0</v>
      </c>
      <c r="BM795" s="45"/>
      <c r="BN795" s="48"/>
      <c r="BO795">
        <v>1</v>
      </c>
      <c r="BP795"/>
      <c r="BQ795" t="str">
        <f t="shared" si="214"/>
        <v/>
      </c>
      <c r="BR795" t="str">
        <f t="shared" si="215"/>
        <v/>
      </c>
      <c r="BS795" t="str">
        <f t="shared" si="216"/>
        <v/>
      </c>
      <c r="BT795">
        <v>0</v>
      </c>
      <c r="BW795">
        <v>107</v>
      </c>
      <c r="CB795">
        <v>100</v>
      </c>
      <c r="CC795">
        <v>100</v>
      </c>
      <c r="CD795" t="s">
        <v>960</v>
      </c>
      <c r="CE795">
        <v>0</v>
      </c>
      <c r="CI795">
        <v>0</v>
      </c>
      <c r="CJ795">
        <v>0</v>
      </c>
      <c r="CM795">
        <v>0</v>
      </c>
      <c r="CO795">
        <v>0</v>
      </c>
      <c r="CP795">
        <v>0</v>
      </c>
      <c r="CQ795">
        <v>0</v>
      </c>
      <c r="CT795">
        <v>0</v>
      </c>
      <c r="CU795">
        <v>0</v>
      </c>
      <c r="CV795">
        <v>0</v>
      </c>
      <c r="CW795" t="e">
        <f>VLOOKUP(A795,'[1]NOUVEAUX TARIFS'!$A$1:$E$467,5,FALSE)</f>
        <v>#N/A</v>
      </c>
    </row>
    <row r="796" spans="1:101" hidden="1">
      <c r="A796" t="s">
        <v>1400</v>
      </c>
      <c r="C796" t="e">
        <f>VLOOKUP(A796,'[1]PRIX D''ACHAT A JOUR'!$A$1:$C$477,3,FALSE)</f>
        <v>#N/A</v>
      </c>
      <c r="D796" t="s">
        <v>1401</v>
      </c>
      <c r="E796">
        <v>9</v>
      </c>
      <c r="F796" t="s">
        <v>1222</v>
      </c>
      <c r="G796">
        <v>5</v>
      </c>
      <c r="H796" t="s">
        <v>1222</v>
      </c>
      <c r="I796" t="s">
        <v>1379</v>
      </c>
      <c r="J796" t="s">
        <v>1380</v>
      </c>
      <c r="K796">
        <v>1</v>
      </c>
      <c r="L796" t="s">
        <v>1381</v>
      </c>
      <c r="M796" t="s">
        <v>943</v>
      </c>
      <c r="N796" t="s">
        <v>944</v>
      </c>
      <c r="O796" t="s">
        <v>945</v>
      </c>
      <c r="Q796">
        <v>1</v>
      </c>
      <c r="R796">
        <v>0</v>
      </c>
      <c r="S796" s="36" t="e">
        <f>VLOOKUP(N796,'[1]Stock définitif au 31122021'!$A$3:$G$422,5,FALSE)</f>
        <v>#N/A</v>
      </c>
      <c r="T796" s="36" t="e">
        <f>VLOOKUP(N796,'[1]Stock définitif au 31122021'!$A$3:$G$422,6,FALSE)</f>
        <v>#N/A</v>
      </c>
      <c r="U796" s="36" t="e">
        <f>VLOOKUP(N796,'[1]Stock définitif au 31122021'!$A$3:$G$422,3,FALSE)</f>
        <v>#N/A</v>
      </c>
      <c r="V796">
        <v>0</v>
      </c>
      <c r="W796">
        <f>VLOOKUP(A796,'[1]EXPORT ARTICLES 03012022'!$A$1:$R$883,18,FALSE)</f>
        <v>0</v>
      </c>
      <c r="X796" s="45" t="e">
        <f>VLOOKUP(A796,'[1]PRIX D''ACHAT A JOUR'!$A$1:$G$477,7,FALSE)</f>
        <v>#N/A</v>
      </c>
      <c r="Y796" s="46">
        <v>0</v>
      </c>
      <c r="Z796" s="46"/>
      <c r="AB796" s="42" t="e">
        <f>VLOOKUP(A796,'[1]PRIX D''ACHAT A JOUR'!$A$1:$J$477,10,FALSE)</f>
        <v>#N/A</v>
      </c>
      <c r="AC796" s="48"/>
      <c r="AD796">
        <v>0</v>
      </c>
      <c r="AE796" t="s">
        <v>932</v>
      </c>
      <c r="AF796">
        <v>0</v>
      </c>
      <c r="AI796" t="s">
        <v>933</v>
      </c>
      <c r="AJ796" t="s">
        <v>934</v>
      </c>
      <c r="AM796" t="s">
        <v>935</v>
      </c>
      <c r="AN796" t="s">
        <v>936</v>
      </c>
      <c r="AO796">
        <v>1</v>
      </c>
      <c r="AP796">
        <v>47</v>
      </c>
      <c r="AQ796">
        <v>0</v>
      </c>
      <c r="AS796">
        <v>0</v>
      </c>
      <c r="AT796" s="47" t="e">
        <f t="shared" si="220"/>
        <v>#N/A</v>
      </c>
      <c r="AU796" s="48" t="e">
        <f>AB796*BN796</f>
        <v>#N/A</v>
      </c>
      <c r="AV796" s="48"/>
      <c r="AW796" s="48"/>
      <c r="AX796">
        <v>2</v>
      </c>
      <c r="AY796">
        <v>0</v>
      </c>
      <c r="AZ796">
        <v>1</v>
      </c>
      <c r="BA796">
        <v>1</v>
      </c>
      <c r="BB796">
        <v>1</v>
      </c>
      <c r="BC796">
        <v>1</v>
      </c>
      <c r="BD796">
        <v>1</v>
      </c>
      <c r="BE796">
        <v>1</v>
      </c>
      <c r="BK796" s="43" t="e">
        <f t="shared" si="213"/>
        <v>#N/A</v>
      </c>
      <c r="BL796" s="9">
        <v>0</v>
      </c>
      <c r="BM796" s="45"/>
      <c r="BN796" s="48"/>
      <c r="BO796">
        <v>1</v>
      </c>
      <c r="BP796"/>
      <c r="BQ796" t="str">
        <f t="shared" si="214"/>
        <v/>
      </c>
      <c r="BR796" t="str">
        <f t="shared" si="215"/>
        <v/>
      </c>
      <c r="BS796" t="str">
        <f t="shared" si="216"/>
        <v/>
      </c>
      <c r="BT796">
        <v>0</v>
      </c>
      <c r="BW796">
        <v>437</v>
      </c>
      <c r="CB796">
        <v>100</v>
      </c>
      <c r="CC796">
        <v>100</v>
      </c>
      <c r="CD796" t="s">
        <v>960</v>
      </c>
      <c r="CE796">
        <v>0</v>
      </c>
      <c r="CI796">
        <v>0</v>
      </c>
      <c r="CJ796">
        <v>0</v>
      </c>
      <c r="CM796">
        <v>0</v>
      </c>
      <c r="CO796">
        <v>0</v>
      </c>
      <c r="CP796">
        <v>0</v>
      </c>
      <c r="CQ796">
        <v>0</v>
      </c>
      <c r="CT796">
        <v>0</v>
      </c>
      <c r="CU796">
        <v>0</v>
      </c>
      <c r="CV796">
        <v>0</v>
      </c>
      <c r="CW796" t="e">
        <f>VLOOKUP(A796,'[1]NOUVEAUX TARIFS'!$A$1:$E$467,5,FALSE)</f>
        <v>#N/A</v>
      </c>
    </row>
    <row r="797" spans="1:101">
      <c r="A797" t="s">
        <v>194</v>
      </c>
      <c r="C797" t="s">
        <v>1361</v>
      </c>
      <c r="D797" t="s">
        <v>195</v>
      </c>
      <c r="E797">
        <v>12</v>
      </c>
      <c r="F797" t="s">
        <v>1207</v>
      </c>
      <c r="G797">
        <v>15</v>
      </c>
      <c r="H797" t="s">
        <v>2597</v>
      </c>
      <c r="K797">
        <v>1</v>
      </c>
      <c r="L797" t="s">
        <v>2598</v>
      </c>
      <c r="M797" t="s">
        <v>943</v>
      </c>
      <c r="N797" t="s">
        <v>944</v>
      </c>
      <c r="O797" t="s">
        <v>945</v>
      </c>
      <c r="Q797">
        <v>1</v>
      </c>
      <c r="R797">
        <v>0</v>
      </c>
      <c r="S797" s="36" t="e">
        <f>VLOOKUP(N797,'[1]Stock définitif au 31122021'!$A$3:$G$422,5,FALSE)</f>
        <v>#N/A</v>
      </c>
      <c r="T797" s="36" t="e">
        <f>VLOOKUP(N797,'[1]Stock définitif au 31122021'!$A$3:$G$422,6,FALSE)</f>
        <v>#N/A</v>
      </c>
      <c r="U797" s="36" t="e">
        <f>VLOOKUP(N797,'[1]Stock définitif au 31122021'!$A$3:$G$422,3,FALSE)</f>
        <v>#N/A</v>
      </c>
      <c r="V797">
        <v>0</v>
      </c>
      <c r="W797">
        <f>VLOOKUP(A797,'[1]EXPORT ARTICLES 03012022'!$A$1:$R$883,18,FALSE)</f>
        <v>0</v>
      </c>
      <c r="X797" s="45">
        <f>VLOOKUP(A797,'[1]PRIX D''ACHAT A JOUR'!$A$1:$G$477,7,FALSE)</f>
        <v>0</v>
      </c>
      <c r="Y797" s="46">
        <v>0</v>
      </c>
      <c r="Z797" s="46">
        <f>X797-Y797</f>
        <v>0</v>
      </c>
      <c r="AB797" s="42">
        <f>'[1]NOMENCLATURE 2801'!P2748</f>
        <v>1523.5698750000001</v>
      </c>
      <c r="AC797" s="42" t="s">
        <v>2917</v>
      </c>
      <c r="AD797">
        <v>0</v>
      </c>
      <c r="AE797" t="s">
        <v>932</v>
      </c>
      <c r="AF797">
        <v>0</v>
      </c>
      <c r="AI797" t="s">
        <v>933</v>
      </c>
      <c r="AJ797" t="s">
        <v>934</v>
      </c>
      <c r="AP797">
        <v>0</v>
      </c>
      <c r="AQ797">
        <v>0</v>
      </c>
      <c r="AS797" s="34">
        <v>2675</v>
      </c>
      <c r="AT797" s="47">
        <f t="shared" si="220"/>
        <v>0</v>
      </c>
      <c r="AU797" s="48">
        <f>'[1]NOMENCLATURE 2801'!V2748</f>
        <v>2276.4556137499999</v>
      </c>
      <c r="AV797" s="48">
        <f>VLOOKUP(A797,'STEEVE RESTITUTION'!$A$3:$F$484,6,FALSE)</f>
        <v>2675</v>
      </c>
      <c r="AW797" s="48">
        <f t="shared" ref="AW797" si="221">AU797-AV797</f>
        <v>-398.54438625000012</v>
      </c>
      <c r="AX797">
        <v>3</v>
      </c>
      <c r="AY797">
        <v>0</v>
      </c>
      <c r="AZ797">
        <v>1</v>
      </c>
      <c r="BK797" s="43">
        <f t="shared" si="213"/>
        <v>-0.14898855560747667</v>
      </c>
      <c r="BL797" t="e">
        <f>AS797/V797</f>
        <v>#DIV/0!</v>
      </c>
      <c r="BM797" s="45"/>
      <c r="BN797" s="48"/>
      <c r="BO797"/>
      <c r="BP797"/>
      <c r="BQ797" t="str">
        <f t="shared" si="214"/>
        <v/>
      </c>
      <c r="BR797" t="str">
        <f t="shared" si="215"/>
        <v/>
      </c>
      <c r="BS797" t="str">
        <f t="shared" si="216"/>
        <v/>
      </c>
      <c r="BT797" s="34">
        <v>3210</v>
      </c>
      <c r="CB797">
        <v>100</v>
      </c>
      <c r="CC797">
        <v>100</v>
      </c>
      <c r="CD797" t="s">
        <v>1361</v>
      </c>
      <c r="CE797">
        <v>0</v>
      </c>
      <c r="CI797">
        <v>0</v>
      </c>
      <c r="CJ797">
        <v>0</v>
      </c>
      <c r="CM797">
        <v>0</v>
      </c>
      <c r="CO797">
        <v>0</v>
      </c>
      <c r="CP797">
        <v>0</v>
      </c>
      <c r="CQ797">
        <v>0</v>
      </c>
      <c r="CT797">
        <v>1</v>
      </c>
      <c r="CU797">
        <v>0</v>
      </c>
      <c r="CV797">
        <v>0</v>
      </c>
      <c r="CW797">
        <f>VLOOKUP(A797,'[1]NOUVEAUX TARIFS'!$A$1:$E$467,5,FALSE)</f>
        <v>2675</v>
      </c>
    </row>
    <row r="798" spans="1:101">
      <c r="A798" t="s">
        <v>125</v>
      </c>
      <c r="C798" t="e">
        <f>VLOOKUP(A798,'[1]PRIX D''ACHAT A JOUR'!$A$1:$C$477,3,FALSE)</f>
        <v>#N/A</v>
      </c>
      <c r="D798" t="s">
        <v>126</v>
      </c>
      <c r="E798">
        <v>12</v>
      </c>
      <c r="F798" t="s">
        <v>1207</v>
      </c>
      <c r="G798">
        <v>3</v>
      </c>
      <c r="H798" t="s">
        <v>1618</v>
      </c>
      <c r="I798" t="s">
        <v>2094</v>
      </c>
      <c r="J798" t="s">
        <v>2095</v>
      </c>
      <c r="M798" t="s">
        <v>943</v>
      </c>
      <c r="N798" t="s">
        <v>944</v>
      </c>
      <c r="O798" t="s">
        <v>945</v>
      </c>
      <c r="Q798">
        <v>1</v>
      </c>
      <c r="R798">
        <v>0</v>
      </c>
      <c r="S798" s="36" t="e">
        <f>VLOOKUP(N798,'[1]Stock définitif au 31122021'!$A$3:$G$422,5,FALSE)</f>
        <v>#N/A</v>
      </c>
      <c r="T798" s="36" t="e">
        <f>VLOOKUP(N798,'[1]Stock définitif au 31122021'!$A$3:$G$422,6,FALSE)</f>
        <v>#N/A</v>
      </c>
      <c r="U798" s="36" t="e">
        <f>VLOOKUP(N798,'[1]Stock définitif au 31122021'!$A$3:$G$422,3,FALSE)</f>
        <v>#N/A</v>
      </c>
      <c r="V798" s="36" t="s">
        <v>2924</v>
      </c>
      <c r="W798">
        <f>VLOOKUP(A798,'[1]EXPORT ARTICLES 03012022'!$A$1:$R$883,18,FALSE)</f>
        <v>0</v>
      </c>
      <c r="X798" s="45">
        <f>VLOOKUP(A798,'[1]NOMENCLATURE 2801'!$B$1:$P$3420,14,FALSE)</f>
        <v>1498.4879000000001</v>
      </c>
      <c r="Y798" s="46">
        <v>0</v>
      </c>
      <c r="Z798" s="46"/>
      <c r="AB798" s="42">
        <f>VLOOKUP(A798,'[1]NOMENCLATURE 2801'!$B$1:$P$3420,15,FALSE)</f>
        <v>1534.932</v>
      </c>
      <c r="AC798" s="42" t="s">
        <v>2917</v>
      </c>
      <c r="AD798">
        <v>0</v>
      </c>
      <c r="AE798" t="s">
        <v>932</v>
      </c>
      <c r="AF798">
        <v>0</v>
      </c>
      <c r="AI798" t="s">
        <v>933</v>
      </c>
      <c r="AJ798" t="s">
        <v>934</v>
      </c>
      <c r="AM798" t="s">
        <v>935</v>
      </c>
      <c r="AN798" t="s">
        <v>936</v>
      </c>
      <c r="AP798">
        <v>0</v>
      </c>
      <c r="AQ798">
        <v>0</v>
      </c>
      <c r="AS798" s="34">
        <v>2137.4499999999998</v>
      </c>
      <c r="AT798" s="47">
        <f>VLOOKUP(A798,'[1]NOMENCLATURE 2801'!$B$1:$V$3418,20,FALSE)</f>
        <v>2285.1835749999996</v>
      </c>
      <c r="AU798" s="48">
        <f>VLOOKUP(A798,'[1]NOMENCLATURE 2801'!$B$1:$V$3418,21,FALSE)</f>
        <v>2338.1635999999999</v>
      </c>
      <c r="AV798" s="48"/>
      <c r="AW798" s="48"/>
      <c r="AX798">
        <v>2</v>
      </c>
      <c r="AY798">
        <v>0</v>
      </c>
      <c r="AZ798">
        <v>1</v>
      </c>
      <c r="BK798" s="43">
        <f t="shared" si="213"/>
        <v>9.3903295983531809E-2</v>
      </c>
      <c r="BL798"/>
      <c r="BM798" s="45">
        <f>AT798/X798</f>
        <v>1.5249930112882455</v>
      </c>
      <c r="BN798" s="48">
        <f>AU798/AB798</f>
        <v>1.5233010973776036</v>
      </c>
      <c r="BO798"/>
      <c r="BP798"/>
      <c r="BQ798" t="str">
        <f t="shared" si="214"/>
        <v/>
      </c>
      <c r="BR798" t="str">
        <f t="shared" si="215"/>
        <v/>
      </c>
      <c r="BS798" t="str">
        <f t="shared" si="216"/>
        <v/>
      </c>
      <c r="BT798" s="34">
        <v>2564.94</v>
      </c>
      <c r="BV798">
        <v>1</v>
      </c>
      <c r="CB798">
        <v>100</v>
      </c>
      <c r="CC798">
        <v>100</v>
      </c>
      <c r="CD798" t="s">
        <v>1361</v>
      </c>
      <c r="CE798">
        <v>0</v>
      </c>
      <c r="CI798">
        <v>0</v>
      </c>
      <c r="CJ798">
        <v>0</v>
      </c>
      <c r="CM798">
        <v>0</v>
      </c>
      <c r="CO798">
        <v>0</v>
      </c>
      <c r="CP798">
        <v>0</v>
      </c>
      <c r="CQ798">
        <v>0</v>
      </c>
      <c r="CT798">
        <v>1</v>
      </c>
      <c r="CU798">
        <v>0</v>
      </c>
      <c r="CV798">
        <v>0</v>
      </c>
      <c r="CW798">
        <f>VLOOKUP(A798,'[1]NOUVEAUX TARIFS'!$A$1:$E$467,5,FALSE)</f>
        <v>2338.16</v>
      </c>
    </row>
    <row r="799" spans="1:101">
      <c r="A799" t="s">
        <v>233</v>
      </c>
      <c r="C799" t="e">
        <f>VLOOKUP(A799,'[1]PRIX D''ACHAT A JOUR'!$A$1:$C$477,3,FALSE)</f>
        <v>#N/A</v>
      </c>
      <c r="D799" t="s">
        <v>2082</v>
      </c>
      <c r="E799">
        <v>3</v>
      </c>
      <c r="F799" t="s">
        <v>1002</v>
      </c>
      <c r="G799">
        <v>7</v>
      </c>
      <c r="H799" t="s">
        <v>1002</v>
      </c>
      <c r="K799">
        <v>1</v>
      </c>
      <c r="L799" t="s">
        <v>1036</v>
      </c>
      <c r="M799" t="s">
        <v>943</v>
      </c>
      <c r="N799" t="s">
        <v>944</v>
      </c>
      <c r="O799" t="s">
        <v>945</v>
      </c>
      <c r="Q799">
        <v>1</v>
      </c>
      <c r="R799">
        <v>0</v>
      </c>
      <c r="S799" s="36" t="e">
        <f>VLOOKUP(N799,'[1]Stock définitif au 31122021'!$A$3:$G$422,5,FALSE)</f>
        <v>#N/A</v>
      </c>
      <c r="T799" s="36" t="e">
        <f>VLOOKUP(N799,'[1]Stock définitif au 31122021'!$A$3:$G$422,6,FALSE)</f>
        <v>#N/A</v>
      </c>
      <c r="U799" s="36" t="e">
        <f>VLOOKUP(N799,'[1]Stock définitif au 31122021'!$A$3:$G$422,3,FALSE)</f>
        <v>#N/A</v>
      </c>
      <c r="V799">
        <v>0</v>
      </c>
      <c r="W799">
        <f>VLOOKUP(A799,'[1]EXPORT ARTICLES 03012022'!$A$1:$R$883,18,FALSE)</f>
        <v>0</v>
      </c>
      <c r="X799" s="45">
        <f>VLOOKUP(A799,'[1]NOMENCLATURE 2801'!$B$1:$P$3420,14,FALSE)</f>
        <v>1697.76</v>
      </c>
      <c r="Y799" s="46">
        <v>0</v>
      </c>
      <c r="Z799" s="46"/>
      <c r="AB799" s="42">
        <f>VLOOKUP(A799,'[1]NOMENCLATURE 2801'!$B$1:$P$3420,15,FALSE)</f>
        <v>1699.76</v>
      </c>
      <c r="AC799" s="42" t="s">
        <v>2917</v>
      </c>
      <c r="AD799">
        <v>0</v>
      </c>
      <c r="AE799" t="s">
        <v>932</v>
      </c>
      <c r="AF799">
        <v>0</v>
      </c>
      <c r="AI799" t="s">
        <v>933</v>
      </c>
      <c r="AJ799" t="s">
        <v>934</v>
      </c>
      <c r="AM799" t="s">
        <v>935</v>
      </c>
      <c r="AN799" t="s">
        <v>936</v>
      </c>
      <c r="AP799">
        <v>0</v>
      </c>
      <c r="AQ799">
        <v>0</v>
      </c>
      <c r="AS799" s="34">
        <v>2035.66</v>
      </c>
      <c r="AT799" s="47">
        <f>VLOOKUP(A799,'[1]NOMENCLATURE 2801'!$B$1:$V$3418,20,FALSE)</f>
        <v>2538.5</v>
      </c>
      <c r="AU799" s="48">
        <f>VLOOKUP(A799,'[1]NOMENCLATURE 2801'!$B$1:$V$3418,21,FALSE)</f>
        <v>2351.4</v>
      </c>
      <c r="AV799" s="48"/>
      <c r="AW799" s="48"/>
      <c r="AX799">
        <v>2</v>
      </c>
      <c r="AY799">
        <v>0</v>
      </c>
      <c r="AZ799">
        <v>1</v>
      </c>
      <c r="BB799">
        <v>1</v>
      </c>
      <c r="BC799">
        <v>1</v>
      </c>
      <c r="BD799">
        <v>1</v>
      </c>
      <c r="BE799">
        <v>1</v>
      </c>
      <c r="BF799">
        <v>1</v>
      </c>
      <c r="BK799" s="43">
        <f t="shared" si="213"/>
        <v>0.15510448699684623</v>
      </c>
      <c r="BL799"/>
      <c r="BM799" s="45">
        <f>AT799/X799</f>
        <v>1.4952054471774574</v>
      </c>
      <c r="BN799" s="48">
        <f>AU799/AB799</f>
        <v>1.3833717701322541</v>
      </c>
      <c r="BO799">
        <v>1</v>
      </c>
      <c r="BP799"/>
      <c r="BQ799" t="str">
        <f t="shared" si="214"/>
        <v/>
      </c>
      <c r="BR799" t="str">
        <f t="shared" si="215"/>
        <v/>
      </c>
      <c r="BS799" t="str">
        <f t="shared" si="216"/>
        <v/>
      </c>
      <c r="BT799" s="34">
        <v>2442.79</v>
      </c>
      <c r="BV799">
        <v>1</v>
      </c>
      <c r="CB799">
        <v>100</v>
      </c>
      <c r="CC799">
        <v>100</v>
      </c>
      <c r="CD799" t="s">
        <v>946</v>
      </c>
      <c r="CE799">
        <v>0</v>
      </c>
      <c r="CI799">
        <v>0</v>
      </c>
      <c r="CJ799">
        <v>0</v>
      </c>
      <c r="CM799">
        <v>0</v>
      </c>
      <c r="CO799">
        <v>0</v>
      </c>
      <c r="CP799">
        <v>0</v>
      </c>
      <c r="CQ799">
        <v>0</v>
      </c>
      <c r="CT799">
        <v>0</v>
      </c>
      <c r="CU799">
        <v>0</v>
      </c>
      <c r="CV799">
        <v>0</v>
      </c>
      <c r="CW799">
        <f>VLOOKUP(A799,'[1]NOUVEAUX TARIFS'!$A$1:$E$467,5,FALSE)</f>
        <v>2351.4</v>
      </c>
    </row>
    <row r="800" spans="1:101">
      <c r="A800" t="s">
        <v>161</v>
      </c>
      <c r="C800" t="e">
        <f>VLOOKUP(A800,'[1]PRIX D''ACHAT A JOUR'!$A$1:$C$477,3,FALSE)</f>
        <v>#N/A</v>
      </c>
      <c r="D800" t="s">
        <v>162</v>
      </c>
      <c r="E800">
        <v>12</v>
      </c>
      <c r="F800" t="s">
        <v>1207</v>
      </c>
      <c r="G800">
        <v>3</v>
      </c>
      <c r="H800" t="s">
        <v>1618</v>
      </c>
      <c r="I800" t="s">
        <v>2094</v>
      </c>
      <c r="J800" t="s">
        <v>2095</v>
      </c>
      <c r="M800" t="s">
        <v>943</v>
      </c>
      <c r="N800" t="s">
        <v>944</v>
      </c>
      <c r="O800" t="s">
        <v>945</v>
      </c>
      <c r="Q800">
        <v>1</v>
      </c>
      <c r="R800">
        <v>0</v>
      </c>
      <c r="S800" s="36" t="e">
        <f>VLOOKUP(N800,'[1]Stock définitif au 31122021'!$A$3:$G$422,5,FALSE)</f>
        <v>#N/A</v>
      </c>
      <c r="T800" s="36" t="e">
        <f>VLOOKUP(N800,'[1]Stock définitif au 31122021'!$A$3:$G$422,6,FALSE)</f>
        <v>#N/A</v>
      </c>
      <c r="U800" s="36" t="e">
        <f>VLOOKUP(N800,'[1]Stock définitif au 31122021'!$A$3:$G$422,3,FALSE)</f>
        <v>#N/A</v>
      </c>
      <c r="V800" s="36" t="s">
        <v>2924</v>
      </c>
      <c r="W800">
        <f>VLOOKUP(A800,'[1]EXPORT ARTICLES 03012022'!$A$1:$R$883,18,FALSE)</f>
        <v>0</v>
      </c>
      <c r="X800" s="45">
        <f>VLOOKUP(A800,'[1]NOMENCLATURE 2801'!$B$1:$P$3420,14,FALSE)</f>
        <v>1514.3667</v>
      </c>
      <c r="Y800" s="46">
        <v>0</v>
      </c>
      <c r="Z800" s="46"/>
      <c r="AB800" s="42">
        <f>VLOOKUP(A800,'[1]NOMENCLATURE 2801'!$B$1:$P$3420,15,FALSE)</f>
        <v>1545.8576</v>
      </c>
      <c r="AC800" s="42" t="s">
        <v>2917</v>
      </c>
      <c r="AD800">
        <v>0</v>
      </c>
      <c r="AE800" t="s">
        <v>932</v>
      </c>
      <c r="AF800">
        <v>0</v>
      </c>
      <c r="AI800" t="s">
        <v>933</v>
      </c>
      <c r="AJ800" t="s">
        <v>934</v>
      </c>
      <c r="AM800" t="s">
        <v>935</v>
      </c>
      <c r="AN800" t="s">
        <v>936</v>
      </c>
      <c r="AP800">
        <v>0</v>
      </c>
      <c r="AQ800">
        <v>0</v>
      </c>
      <c r="AS800" s="34">
        <v>2318.75</v>
      </c>
      <c r="AT800" s="47">
        <f>VLOOKUP(A800,'[1]NOMENCLATURE 2801'!$B$1:$V$3418,20,FALSE)</f>
        <v>2313.2787750000002</v>
      </c>
      <c r="AU800" s="48">
        <f>VLOOKUP(A800,'[1]NOMENCLATURE 2801'!$B$1:$V$3418,21,FALSE)</f>
        <v>2359.1480000000001</v>
      </c>
      <c r="AV800" s="48"/>
      <c r="AW800" s="48"/>
      <c r="AX800">
        <v>2</v>
      </c>
      <c r="AY800">
        <v>0</v>
      </c>
      <c r="AZ800">
        <v>1</v>
      </c>
      <c r="BK800" s="43">
        <f t="shared" si="213"/>
        <v>1.7422318059299252E-2</v>
      </c>
      <c r="BL800"/>
      <c r="BM800" s="45">
        <f>AT800/X800</f>
        <v>1.527555231503704</v>
      </c>
      <c r="BN800" s="48">
        <f>AU800/AB800</f>
        <v>1.5261095200489361</v>
      </c>
      <c r="BO800"/>
      <c r="BP800">
        <f>VLOOKUP(A800,'[1]Synthèse ventes 2021'!$A$1:$C$457,3,FALSE)</f>
        <v>3</v>
      </c>
      <c r="BQ800">
        <f t="shared" si="214"/>
        <v>5472.3359039999996</v>
      </c>
      <c r="BR800">
        <f t="shared" si="215"/>
        <v>8351.3839200000002</v>
      </c>
      <c r="BS800">
        <f t="shared" si="216"/>
        <v>2879.0480160000006</v>
      </c>
      <c r="BT800" s="34">
        <v>2782.5</v>
      </c>
      <c r="BV800">
        <v>1</v>
      </c>
      <c r="CB800">
        <v>100</v>
      </c>
      <c r="CC800">
        <v>100</v>
      </c>
      <c r="CD800" t="s">
        <v>1361</v>
      </c>
      <c r="CE800">
        <v>0</v>
      </c>
      <c r="CI800">
        <v>0</v>
      </c>
      <c r="CJ800">
        <v>0</v>
      </c>
      <c r="CM800">
        <v>0</v>
      </c>
      <c r="CO800">
        <v>0</v>
      </c>
      <c r="CP800">
        <v>0</v>
      </c>
      <c r="CQ800">
        <v>0</v>
      </c>
      <c r="CT800">
        <v>1</v>
      </c>
      <c r="CU800">
        <v>0</v>
      </c>
      <c r="CV800">
        <v>0</v>
      </c>
      <c r="CW800">
        <f>VLOOKUP(A800,'[1]NOUVEAUX TARIFS'!$A$1:$E$467,5,FALSE)</f>
        <v>2359.1480000000001</v>
      </c>
    </row>
    <row r="801" spans="1:101">
      <c r="A801" t="s">
        <v>179</v>
      </c>
      <c r="C801" t="e">
        <f>VLOOKUP(A801,'[1]PRIX D''ACHAT A JOUR'!$A$1:$C$477,3,FALSE)</f>
        <v>#N/A</v>
      </c>
      <c r="D801" t="s">
        <v>1365</v>
      </c>
      <c r="E801">
        <v>12</v>
      </c>
      <c r="F801" t="s">
        <v>1207</v>
      </c>
      <c r="G801">
        <v>12</v>
      </c>
      <c r="H801" t="s">
        <v>1208</v>
      </c>
      <c r="I801" t="s">
        <v>1366</v>
      </c>
      <c r="J801" t="s">
        <v>1367</v>
      </c>
      <c r="M801" t="s">
        <v>943</v>
      </c>
      <c r="N801" t="s">
        <v>944</v>
      </c>
      <c r="O801" t="s">
        <v>945</v>
      </c>
      <c r="Q801">
        <v>1</v>
      </c>
      <c r="R801">
        <v>0</v>
      </c>
      <c r="S801" s="36" t="e">
        <f>VLOOKUP(N801,'[1]Stock définitif au 31122021'!$A$3:$G$422,5,FALSE)</f>
        <v>#N/A</v>
      </c>
      <c r="T801" s="36" t="e">
        <f>VLOOKUP(N801,'[1]Stock définitif au 31122021'!$A$3:$G$422,6,FALSE)</f>
        <v>#N/A</v>
      </c>
      <c r="U801" s="36" t="e">
        <f>VLOOKUP(N801,'[1]Stock définitif au 31122021'!$A$3:$G$422,3,FALSE)</f>
        <v>#N/A</v>
      </c>
      <c r="V801">
        <v>0</v>
      </c>
      <c r="W801">
        <f>VLOOKUP(A801,'[1]EXPORT ARTICLES 03012022'!$A$1:$R$883,18,FALSE)</f>
        <v>0</v>
      </c>
      <c r="X801" s="45">
        <f>VLOOKUP(A801,'[1]NOMENCLATURE 2801'!$B$1:$P$3420,14,FALSE)</f>
        <v>1581.4839999999997</v>
      </c>
      <c r="Y801" s="46">
        <v>0</v>
      </c>
      <c r="Z801" s="46"/>
      <c r="AB801" s="42">
        <f>VLOOKUP(A801,'[1]NOMENCLATURE 2801'!$B$1:$P$3420,15,FALSE)</f>
        <v>1576.5259999999998</v>
      </c>
      <c r="AC801" s="42" t="s">
        <v>2917</v>
      </c>
      <c r="AD801">
        <v>0</v>
      </c>
      <c r="AE801" t="s">
        <v>932</v>
      </c>
      <c r="AF801">
        <v>0</v>
      </c>
      <c r="AI801" t="s">
        <v>933</v>
      </c>
      <c r="AJ801" t="s">
        <v>934</v>
      </c>
      <c r="AM801" t="s">
        <v>935</v>
      </c>
      <c r="AN801" t="s">
        <v>936</v>
      </c>
      <c r="AO801">
        <v>1</v>
      </c>
      <c r="AP801">
        <v>0</v>
      </c>
      <c r="AQ801">
        <v>0</v>
      </c>
      <c r="AS801" s="34">
        <v>2225.5300000000002</v>
      </c>
      <c r="AT801" s="47">
        <f>VLOOKUP(A801,'[1]NOMENCLATURE 2801'!$B$1:$V$3418,20,FALSE)</f>
        <v>2381.42524</v>
      </c>
      <c r="AU801" s="48">
        <f>VLOOKUP(A801,'[1]NOMENCLATURE 2801'!$B$1:$V$3418,21,FALSE)</f>
        <v>2370.2602400000001</v>
      </c>
      <c r="AV801" s="48"/>
      <c r="AW801" s="48"/>
      <c r="AX801">
        <v>2</v>
      </c>
      <c r="AY801">
        <v>0</v>
      </c>
      <c r="AZ801">
        <v>1</v>
      </c>
      <c r="BB801">
        <v>1</v>
      </c>
      <c r="BC801">
        <v>1</v>
      </c>
      <c r="BD801">
        <v>1</v>
      </c>
      <c r="BE801">
        <v>1</v>
      </c>
      <c r="BF801">
        <v>1</v>
      </c>
      <c r="BK801" s="43">
        <f t="shared" si="213"/>
        <v>6.5031808153563353E-2</v>
      </c>
      <c r="BL801"/>
      <c r="BM801" s="45">
        <f>AT801/X801</f>
        <v>1.5058168403853598</v>
      </c>
      <c r="BN801" s="48">
        <f>AU801/AB801</f>
        <v>1.5034704407031665</v>
      </c>
      <c r="BO801">
        <v>1</v>
      </c>
      <c r="BP801">
        <f>VLOOKUP(A801,'[1]Synthèse ventes 2021'!$A$1:$C$457,3,FALSE)</f>
        <v>334</v>
      </c>
      <c r="BQ801">
        <f t="shared" si="214"/>
        <v>621340.42711999989</v>
      </c>
      <c r="BR801">
        <f t="shared" si="215"/>
        <v>934166.96578879992</v>
      </c>
      <c r="BS801">
        <f t="shared" si="216"/>
        <v>312826.53866880003</v>
      </c>
      <c r="BT801" s="34">
        <v>2670.64</v>
      </c>
      <c r="BV801">
        <v>1</v>
      </c>
      <c r="BW801">
        <v>19</v>
      </c>
      <c r="CB801">
        <v>100</v>
      </c>
      <c r="CC801">
        <v>100</v>
      </c>
      <c r="CD801" t="s">
        <v>946</v>
      </c>
      <c r="CE801">
        <v>0</v>
      </c>
      <c r="CI801">
        <v>0</v>
      </c>
      <c r="CJ801">
        <v>0</v>
      </c>
      <c r="CM801">
        <v>0</v>
      </c>
      <c r="CO801">
        <v>0</v>
      </c>
      <c r="CP801">
        <v>0</v>
      </c>
      <c r="CQ801">
        <v>0</v>
      </c>
      <c r="CT801">
        <v>0</v>
      </c>
      <c r="CU801">
        <v>0</v>
      </c>
      <c r="CV801">
        <v>0</v>
      </c>
      <c r="CW801">
        <f>VLOOKUP(A801,'[1]NOUVEAUX TARIFS'!$A$1:$E$467,5,FALSE)</f>
        <v>2370.2602400000001</v>
      </c>
    </row>
    <row r="802" spans="1:101">
      <c r="A802" t="s">
        <v>2147</v>
      </c>
      <c r="C802" t="str">
        <f>VLOOKUP(A802,'[1]PRIX D''ACHAT A JOUR'!$A$1:$C$477,3,FALSE)</f>
        <v>AS</v>
      </c>
      <c r="D802" t="s">
        <v>2148</v>
      </c>
      <c r="E802">
        <v>4</v>
      </c>
      <c r="F802" t="s">
        <v>1047</v>
      </c>
      <c r="M802" t="s">
        <v>986</v>
      </c>
      <c r="N802" t="s">
        <v>2147</v>
      </c>
      <c r="O802" t="s">
        <v>2149</v>
      </c>
      <c r="Q802">
        <v>1</v>
      </c>
      <c r="R802">
        <v>1</v>
      </c>
      <c r="S802" s="36" t="e">
        <f>VLOOKUP(N802,'[1]Stock définitif au 31122021'!$A$3:$G$422,5,FALSE)</f>
        <v>#N/A</v>
      </c>
      <c r="T802" s="36" t="e">
        <f>VLOOKUP(N802,'[1]Stock définitif au 31122021'!$A$3:$G$422,6,FALSE)</f>
        <v>#N/A</v>
      </c>
      <c r="U802" s="36" t="e">
        <f>VLOOKUP(N802,'[1]Stock définitif au 31122021'!$A$3:$G$422,3,FALSE)</f>
        <v>#N/A</v>
      </c>
      <c r="V802" s="36">
        <v>1140</v>
      </c>
      <c r="W802" s="36">
        <f>VLOOKUP(A802,'[1]EXPORT ARTICLES 03012022'!$A$1:$R$883,18,FALSE)</f>
        <v>1140</v>
      </c>
      <c r="X802" s="2">
        <f>VLOOKUP(A802,'[1]PRIX D''ACHAT A JOUR'!$A$1:$G$477,7,FALSE)</f>
        <v>1767.6</v>
      </c>
      <c r="Y802" s="46"/>
      <c r="Z802" s="46"/>
      <c r="AA802" s="53"/>
      <c r="AB802" s="41">
        <v>1767.6</v>
      </c>
      <c r="AC802" s="42" t="s">
        <v>2917</v>
      </c>
      <c r="AD802">
        <v>1140</v>
      </c>
      <c r="AE802" t="s">
        <v>932</v>
      </c>
      <c r="AF802">
        <v>0</v>
      </c>
      <c r="AI802" t="s">
        <v>933</v>
      </c>
      <c r="AJ802" t="s">
        <v>934</v>
      </c>
      <c r="AM802" t="s">
        <v>935</v>
      </c>
      <c r="AN802" t="s">
        <v>936</v>
      </c>
      <c r="AP802">
        <v>0</v>
      </c>
      <c r="AQ802">
        <v>0</v>
      </c>
      <c r="AS802" s="69">
        <v>1539</v>
      </c>
      <c r="AT802" s="67">
        <f>X802*BM802</f>
        <v>2386.2600000000002</v>
      </c>
      <c r="AU802" s="59">
        <f>AB802*BN802</f>
        <v>2386.2600000000002</v>
      </c>
      <c r="AV802" s="48"/>
      <c r="AW802" s="48"/>
      <c r="AX802">
        <v>2</v>
      </c>
      <c r="AY802">
        <v>0</v>
      </c>
      <c r="BK802" s="43">
        <f t="shared" si="213"/>
        <v>0.55052631578947386</v>
      </c>
      <c r="BL802" s="55">
        <f>AS802/V802</f>
        <v>1.35</v>
      </c>
      <c r="BM802" s="2">
        <v>1.35</v>
      </c>
      <c r="BN802" s="42">
        <v>1.35</v>
      </c>
      <c r="BP802">
        <f>VLOOKUP(A802,'[1]Synthèse ventes 2021'!$A$1:$C$457,3,FALSE)</f>
        <v>2</v>
      </c>
      <c r="BQ802">
        <f t="shared" si="214"/>
        <v>4171.5359999999991</v>
      </c>
      <c r="BR802">
        <f t="shared" si="215"/>
        <v>5631.5736000000006</v>
      </c>
      <c r="BS802">
        <f t="shared" si="216"/>
        <v>1460.0376000000015</v>
      </c>
      <c r="BT802" s="34">
        <v>1846.8</v>
      </c>
      <c r="BV802">
        <v>1</v>
      </c>
      <c r="CB802">
        <v>100</v>
      </c>
      <c r="CC802">
        <v>100</v>
      </c>
      <c r="CD802" t="s">
        <v>937</v>
      </c>
      <c r="CE802">
        <v>0</v>
      </c>
      <c r="CI802">
        <v>0</v>
      </c>
      <c r="CJ802">
        <v>0</v>
      </c>
      <c r="CM802">
        <v>0</v>
      </c>
      <c r="CO802">
        <v>0</v>
      </c>
      <c r="CP802">
        <v>0</v>
      </c>
      <c r="CQ802">
        <v>0</v>
      </c>
      <c r="CT802">
        <v>0</v>
      </c>
      <c r="CU802">
        <v>0</v>
      </c>
      <c r="CV802">
        <v>0</v>
      </c>
      <c r="CW802" t="e">
        <f>VLOOKUP(A802,'[1]NOUVEAUX TARIFS'!$A$1:$E$467,5,FALSE)</f>
        <v>#N/A</v>
      </c>
    </row>
    <row r="803" spans="1:101" hidden="1">
      <c r="A803" t="s">
        <v>1122</v>
      </c>
      <c r="C803" t="e">
        <f>VLOOKUP(A803,'[1]PRIX D''ACHAT A JOUR'!$A$1:$C$477,3,FALSE)</f>
        <v>#N/A</v>
      </c>
      <c r="D803" t="s">
        <v>1123</v>
      </c>
      <c r="M803" t="s">
        <v>943</v>
      </c>
      <c r="N803" t="s">
        <v>1122</v>
      </c>
      <c r="O803" t="s">
        <v>1123</v>
      </c>
      <c r="Q803">
        <v>1</v>
      </c>
      <c r="R803">
        <v>0</v>
      </c>
      <c r="S803" s="36" t="e">
        <f>VLOOKUP(N803,'[1]Stock définitif au 31122021'!$A$3:$G$422,5,FALSE)</f>
        <v>#N/A</v>
      </c>
      <c r="T803" s="36" t="e">
        <f>VLOOKUP(N803,'[1]Stock définitif au 31122021'!$A$3:$G$422,6,FALSE)</f>
        <v>#N/A</v>
      </c>
      <c r="U803" s="36" t="e">
        <f>VLOOKUP(N803,'[1]Stock définitif au 31122021'!$A$3:$G$422,3,FALSE)</f>
        <v>#N/A</v>
      </c>
      <c r="V803">
        <v>0</v>
      </c>
      <c r="W803">
        <f>VLOOKUP(A803,'[1]EXPORT ARTICLES 03012022'!$A$1:$R$883,18,FALSE)</f>
        <v>0</v>
      </c>
      <c r="X803" s="45" t="e">
        <f>VLOOKUP(A803,'[1]PRIX D''ACHAT A JOUR'!$A$1:$G$477,7,FALSE)</f>
        <v>#N/A</v>
      </c>
      <c r="Y803" s="46">
        <v>0</v>
      </c>
      <c r="Z803" s="46"/>
      <c r="AB803" s="42" t="e">
        <f>VLOOKUP(A803,'[1]PRIX D''ACHAT A JOUR'!$A$1:$J$477,10,FALSE)</f>
        <v>#N/A</v>
      </c>
      <c r="AC803" s="48"/>
      <c r="AD803">
        <v>0</v>
      </c>
      <c r="AE803" t="s">
        <v>932</v>
      </c>
      <c r="AF803">
        <v>0</v>
      </c>
      <c r="AI803" t="s">
        <v>933</v>
      </c>
      <c r="AJ803" t="s">
        <v>934</v>
      </c>
      <c r="AM803" t="s">
        <v>935</v>
      </c>
      <c r="AN803" t="s">
        <v>936</v>
      </c>
      <c r="AP803">
        <v>0</v>
      </c>
      <c r="AQ803">
        <v>0</v>
      </c>
      <c r="AS803">
        <v>0</v>
      </c>
      <c r="AT803" s="47" t="e">
        <f>X803*BM803</f>
        <v>#N/A</v>
      </c>
      <c r="AU803" s="48" t="e">
        <f>AB803*BN803</f>
        <v>#N/A</v>
      </c>
      <c r="AV803" s="48"/>
      <c r="AW803" s="48"/>
      <c r="AX803">
        <v>2</v>
      </c>
      <c r="AY803">
        <v>0</v>
      </c>
      <c r="BK803" s="43" t="e">
        <f t="shared" si="213"/>
        <v>#N/A</v>
      </c>
      <c r="BL803" s="9">
        <v>0</v>
      </c>
      <c r="BM803" s="45"/>
      <c r="BN803" s="48"/>
      <c r="BO803">
        <v>1</v>
      </c>
      <c r="BP803"/>
      <c r="BQ803" t="str">
        <f t="shared" si="214"/>
        <v/>
      </c>
      <c r="BR803" t="str">
        <f t="shared" si="215"/>
        <v/>
      </c>
      <c r="BS803" t="str">
        <f t="shared" si="216"/>
        <v/>
      </c>
      <c r="BT803">
        <v>0</v>
      </c>
      <c r="CB803">
        <v>100</v>
      </c>
      <c r="CC803">
        <v>100</v>
      </c>
      <c r="CD803" t="s">
        <v>960</v>
      </c>
      <c r="CE803">
        <v>0</v>
      </c>
      <c r="CI803">
        <v>0</v>
      </c>
      <c r="CJ803">
        <v>0</v>
      </c>
      <c r="CM803">
        <v>0</v>
      </c>
      <c r="CO803">
        <v>0</v>
      </c>
      <c r="CP803">
        <v>0</v>
      </c>
      <c r="CQ803">
        <v>0</v>
      </c>
      <c r="CT803">
        <v>0</v>
      </c>
      <c r="CU803">
        <v>0</v>
      </c>
      <c r="CV803">
        <v>0</v>
      </c>
      <c r="CW803" t="e">
        <f>VLOOKUP(A803,'[1]NOUVEAUX TARIFS'!$A$1:$E$467,5,FALSE)</f>
        <v>#N/A</v>
      </c>
    </row>
    <row r="804" spans="1:101">
      <c r="A804" t="s">
        <v>235</v>
      </c>
      <c r="C804" t="e">
        <f>VLOOKUP(A804,'[1]PRIX D''ACHAT A JOUR'!$A$1:$C$477,3,FALSE)</f>
        <v>#N/A</v>
      </c>
      <c r="D804" t="s">
        <v>2083</v>
      </c>
      <c r="E804">
        <v>3</v>
      </c>
      <c r="F804" t="s">
        <v>1002</v>
      </c>
      <c r="G804">
        <v>7</v>
      </c>
      <c r="H804" t="s">
        <v>1002</v>
      </c>
      <c r="K804">
        <v>1</v>
      </c>
      <c r="L804" t="s">
        <v>1036</v>
      </c>
      <c r="M804" t="s">
        <v>943</v>
      </c>
      <c r="N804" t="s">
        <v>944</v>
      </c>
      <c r="O804" t="s">
        <v>945</v>
      </c>
      <c r="Q804">
        <v>1</v>
      </c>
      <c r="R804">
        <v>0</v>
      </c>
      <c r="S804" s="36" t="e">
        <f>VLOOKUP(N804,'[1]Stock définitif au 31122021'!$A$3:$G$422,5,FALSE)</f>
        <v>#N/A</v>
      </c>
      <c r="T804" s="36" t="e">
        <f>VLOOKUP(N804,'[1]Stock définitif au 31122021'!$A$3:$G$422,6,FALSE)</f>
        <v>#N/A</v>
      </c>
      <c r="U804" s="36" t="e">
        <f>VLOOKUP(N804,'[1]Stock définitif au 31122021'!$A$3:$G$422,3,FALSE)</f>
        <v>#N/A</v>
      </c>
      <c r="V804">
        <v>0</v>
      </c>
      <c r="W804">
        <f>VLOOKUP(A804,'[1]EXPORT ARTICLES 03012022'!$A$1:$R$883,18,FALSE)</f>
        <v>0</v>
      </c>
      <c r="X804" s="45">
        <f>VLOOKUP(A804,'[1]NOMENCLATURE 2801'!$B$1:$P$3420,14,FALSE)</f>
        <v>1711.09</v>
      </c>
      <c r="Y804" s="46">
        <v>0</v>
      </c>
      <c r="Z804" s="46"/>
      <c r="AB804" s="42">
        <f>VLOOKUP(A804,'[1]NOMENCLATURE 2801'!$B$1:$P$3420,15,FALSE)</f>
        <v>1712.84</v>
      </c>
      <c r="AC804" s="42" t="s">
        <v>2917</v>
      </c>
      <c r="AD804">
        <v>0</v>
      </c>
      <c r="AE804" t="s">
        <v>932</v>
      </c>
      <c r="AF804">
        <v>0</v>
      </c>
      <c r="AI804" t="s">
        <v>933</v>
      </c>
      <c r="AJ804" t="s">
        <v>934</v>
      </c>
      <c r="AM804" t="s">
        <v>935</v>
      </c>
      <c r="AN804" t="s">
        <v>936</v>
      </c>
      <c r="AP804">
        <v>0</v>
      </c>
      <c r="AQ804">
        <v>0</v>
      </c>
      <c r="AS804" s="34">
        <v>2099.23</v>
      </c>
      <c r="AT804" s="47">
        <f>VLOOKUP(A804,'[1]NOMENCLATURE 2801'!$B$1:$V$3418,20,FALSE)</f>
        <v>2559.5124999999998</v>
      </c>
      <c r="AU804" s="48">
        <f>VLOOKUP(A804,'[1]NOMENCLATURE 2801'!$B$1:$V$3418,21,FALSE)</f>
        <v>2395.7999999999997</v>
      </c>
      <c r="AV804" s="48"/>
      <c r="AW804" s="48"/>
      <c r="AX804">
        <v>2</v>
      </c>
      <c r="AY804">
        <v>0</v>
      </c>
      <c r="AZ804">
        <v>1</v>
      </c>
      <c r="BB804">
        <v>1</v>
      </c>
      <c r="BC804">
        <v>1</v>
      </c>
      <c r="BD804">
        <v>1</v>
      </c>
      <c r="BE804">
        <v>1</v>
      </c>
      <c r="BF804">
        <v>1</v>
      </c>
      <c r="BK804" s="43">
        <f t="shared" si="213"/>
        <v>0.14127561058102242</v>
      </c>
      <c r="BL804"/>
      <c r="BM804" s="45">
        <f>AT804/X804</f>
        <v>1.4958374486438468</v>
      </c>
      <c r="BN804" s="48">
        <f>AU804/AB804</f>
        <v>1.3987295952920296</v>
      </c>
      <c r="BO804">
        <v>1</v>
      </c>
      <c r="BP804"/>
      <c r="BQ804" t="str">
        <f t="shared" si="214"/>
        <v/>
      </c>
      <c r="BR804" t="str">
        <f t="shared" si="215"/>
        <v/>
      </c>
      <c r="BS804" t="str">
        <f t="shared" si="216"/>
        <v/>
      </c>
      <c r="BT804" s="34">
        <v>2519.08</v>
      </c>
      <c r="BV804">
        <v>1</v>
      </c>
      <c r="CB804">
        <v>100</v>
      </c>
      <c r="CC804">
        <v>100</v>
      </c>
      <c r="CD804" t="s">
        <v>946</v>
      </c>
      <c r="CE804">
        <v>0</v>
      </c>
      <c r="CI804">
        <v>0</v>
      </c>
      <c r="CJ804">
        <v>0</v>
      </c>
      <c r="CM804">
        <v>0</v>
      </c>
      <c r="CO804">
        <v>0</v>
      </c>
      <c r="CP804">
        <v>0</v>
      </c>
      <c r="CQ804">
        <v>0</v>
      </c>
      <c r="CT804">
        <v>0</v>
      </c>
      <c r="CU804">
        <v>0</v>
      </c>
      <c r="CV804">
        <v>0</v>
      </c>
      <c r="CW804">
        <f>VLOOKUP(A804,'[1]NOUVEAUX TARIFS'!$A$1:$E$467,5,FALSE)</f>
        <v>2395.8000000000002</v>
      </c>
    </row>
    <row r="805" spans="1:101" hidden="1">
      <c r="A805" t="s">
        <v>1839</v>
      </c>
      <c r="C805" t="str">
        <f>VLOOKUP(A805,'[1]PRIX D''ACHAT A JOUR'!$A$1:$C$477,3,FALSE)</f>
        <v>AN</v>
      </c>
      <c r="D805" t="s">
        <v>1840</v>
      </c>
      <c r="E805">
        <v>9</v>
      </c>
      <c r="F805" t="s">
        <v>1222</v>
      </c>
      <c r="G805">
        <v>5</v>
      </c>
      <c r="H805" t="s">
        <v>1222</v>
      </c>
      <c r="I805" t="s">
        <v>1379</v>
      </c>
      <c r="J805" t="s">
        <v>1380</v>
      </c>
      <c r="K805">
        <v>1</v>
      </c>
      <c r="L805" t="s">
        <v>1381</v>
      </c>
      <c r="M805" t="s">
        <v>1224</v>
      </c>
      <c r="N805">
        <v>6130002459</v>
      </c>
      <c r="O805" t="s">
        <v>1840</v>
      </c>
      <c r="Q805">
        <v>1</v>
      </c>
      <c r="R805">
        <v>1</v>
      </c>
      <c r="S805" s="36" t="e">
        <f>VLOOKUP(N805,'[1]Stock définitif au 31122021'!$A$3:$G$422,5,FALSE)</f>
        <v>#N/A</v>
      </c>
      <c r="T805" s="36" t="e">
        <f>VLOOKUP(N805,'[1]Stock définitif au 31122021'!$A$3:$G$422,6,FALSE)</f>
        <v>#N/A</v>
      </c>
      <c r="U805" s="36" t="e">
        <f>VLOOKUP(N805,'[1]Stock définitif au 31122021'!$A$3:$G$422,3,FALSE)</f>
        <v>#N/A</v>
      </c>
      <c r="V805">
        <v>1728</v>
      </c>
      <c r="W805">
        <f>VLOOKUP(A805,'[1]EXPORT ARTICLES 03012022'!$A$1:$R$883,18,FALSE)</f>
        <v>1728</v>
      </c>
      <c r="X805" s="45">
        <f>VLOOKUP(A805,'[1]PRIX D''ACHAT A JOUR'!$A$1:$G$477,7,FALSE)</f>
        <v>1728</v>
      </c>
      <c r="Y805" s="46"/>
      <c r="Z805" s="46"/>
      <c r="AB805" s="41">
        <f>VLOOKUP(A805,'[1]PRIX D''ACHAT A JOUR'!$A$1:$J$477,10,FALSE)</f>
        <v>1900</v>
      </c>
      <c r="AC805" s="42" t="s">
        <v>2917</v>
      </c>
      <c r="AD805">
        <v>1728</v>
      </c>
      <c r="AE805" t="s">
        <v>932</v>
      </c>
      <c r="AF805">
        <v>0</v>
      </c>
      <c r="AI805" t="s">
        <v>933</v>
      </c>
      <c r="AJ805" t="s">
        <v>934</v>
      </c>
      <c r="AM805" t="s">
        <v>935</v>
      </c>
      <c r="AN805" t="s">
        <v>936</v>
      </c>
      <c r="AP805">
        <v>0</v>
      </c>
      <c r="AQ805">
        <v>0</v>
      </c>
      <c r="AS805" s="34">
        <v>2073.6</v>
      </c>
      <c r="AT805" s="47">
        <f>X805*BM805</f>
        <v>2160</v>
      </c>
      <c r="AU805" s="48">
        <f>AB805*BN805</f>
        <v>2375</v>
      </c>
      <c r="AV805" s="48"/>
      <c r="AW805" s="48"/>
      <c r="AX805">
        <v>2</v>
      </c>
      <c r="AY805">
        <v>0</v>
      </c>
      <c r="BK805" s="43">
        <f t="shared" si="213"/>
        <v>0.14535108024691362</v>
      </c>
      <c r="BL805" s="9">
        <f>AS805/V805</f>
        <v>1.2</v>
      </c>
      <c r="BM805" s="45">
        <v>1.25</v>
      </c>
      <c r="BN805" s="48">
        <v>1.25</v>
      </c>
      <c r="BO805"/>
      <c r="BP805"/>
      <c r="BQ805" t="str">
        <f t="shared" si="214"/>
        <v/>
      </c>
      <c r="BR805" t="str">
        <f t="shared" si="215"/>
        <v/>
      </c>
      <c r="BS805" t="str">
        <f t="shared" si="216"/>
        <v/>
      </c>
      <c r="BT805" s="34">
        <v>2488.3200000000002</v>
      </c>
      <c r="CB805">
        <v>100</v>
      </c>
      <c r="CC805">
        <v>100</v>
      </c>
      <c r="CD805" t="s">
        <v>951</v>
      </c>
      <c r="CE805">
        <v>0</v>
      </c>
      <c r="CI805">
        <v>0</v>
      </c>
      <c r="CJ805">
        <v>0</v>
      </c>
      <c r="CM805">
        <v>0</v>
      </c>
      <c r="CO805">
        <v>0</v>
      </c>
      <c r="CP805">
        <v>0</v>
      </c>
      <c r="CQ805">
        <v>0</v>
      </c>
      <c r="CT805">
        <v>0</v>
      </c>
      <c r="CU805">
        <v>0</v>
      </c>
      <c r="CV805">
        <v>0</v>
      </c>
      <c r="CW805" t="e">
        <f>VLOOKUP(A805,'[1]NOUVEAUX TARIFS'!$A$1:$E$467,5,FALSE)</f>
        <v>#N/A</v>
      </c>
    </row>
    <row r="806" spans="1:101" hidden="1">
      <c r="A806" t="s">
        <v>1837</v>
      </c>
      <c r="C806" t="str">
        <f>VLOOKUP(A806,'[1]PRIX D''ACHAT A JOUR'!$A$1:$C$477,3,FALSE)</f>
        <v>AN</v>
      </c>
      <c r="D806" t="s">
        <v>1838</v>
      </c>
      <c r="E806">
        <v>9</v>
      </c>
      <c r="F806" t="s">
        <v>1222</v>
      </c>
      <c r="G806">
        <v>5</v>
      </c>
      <c r="H806" t="s">
        <v>1222</v>
      </c>
      <c r="I806" t="s">
        <v>1379</v>
      </c>
      <c r="J806" t="s">
        <v>1380</v>
      </c>
      <c r="K806">
        <v>1</v>
      </c>
      <c r="L806" t="s">
        <v>1381</v>
      </c>
      <c r="M806" t="s">
        <v>1224</v>
      </c>
      <c r="N806">
        <v>6130002460</v>
      </c>
      <c r="O806" t="s">
        <v>1838</v>
      </c>
      <c r="Q806">
        <v>1</v>
      </c>
      <c r="R806">
        <v>1</v>
      </c>
      <c r="S806" s="36" t="e">
        <f>VLOOKUP(N806,'[1]Stock définitif au 31122021'!$A$3:$G$422,5,FALSE)</f>
        <v>#N/A</v>
      </c>
      <c r="T806" s="36" t="e">
        <f>VLOOKUP(N806,'[1]Stock définitif au 31122021'!$A$3:$G$422,6,FALSE)</f>
        <v>#N/A</v>
      </c>
      <c r="U806" s="36" t="e">
        <f>VLOOKUP(N806,'[1]Stock définitif au 31122021'!$A$3:$G$422,3,FALSE)</f>
        <v>#N/A</v>
      </c>
      <c r="V806">
        <v>1902</v>
      </c>
      <c r="W806">
        <f>VLOOKUP(A806,'[1]EXPORT ARTICLES 03012022'!$A$1:$R$883,18,FALSE)</f>
        <v>1902</v>
      </c>
      <c r="X806" s="45">
        <f>VLOOKUP(A806,'[1]PRIX D''ACHAT A JOUR'!$A$1:$G$477,7,FALSE)</f>
        <v>1902</v>
      </c>
      <c r="Y806" s="46"/>
      <c r="Z806" s="46"/>
      <c r="AB806" s="41">
        <f>VLOOKUP(A806,'[1]PRIX D''ACHAT A JOUR'!$A$1:$J$477,10,FALSE)</f>
        <v>2092</v>
      </c>
      <c r="AC806" s="42" t="s">
        <v>2917</v>
      </c>
      <c r="AD806">
        <v>1902</v>
      </c>
      <c r="AE806" t="s">
        <v>932</v>
      </c>
      <c r="AF806">
        <v>0</v>
      </c>
      <c r="AI806" t="s">
        <v>933</v>
      </c>
      <c r="AJ806" t="s">
        <v>934</v>
      </c>
      <c r="AM806" t="s">
        <v>935</v>
      </c>
      <c r="AN806" t="s">
        <v>936</v>
      </c>
      <c r="AP806">
        <v>0</v>
      </c>
      <c r="AQ806">
        <v>0</v>
      </c>
      <c r="AS806" s="34">
        <v>2282.4</v>
      </c>
      <c r="AT806" s="47">
        <f>X806*BM806</f>
        <v>2377.5</v>
      </c>
      <c r="AU806" s="48">
        <f>AB806*BN806</f>
        <v>2615</v>
      </c>
      <c r="AV806" s="48"/>
      <c r="AW806" s="48"/>
      <c r="AX806">
        <v>2</v>
      </c>
      <c r="AY806">
        <v>0</v>
      </c>
      <c r="BK806" s="43">
        <f t="shared" si="213"/>
        <v>0.14572379950928843</v>
      </c>
      <c r="BL806" s="9">
        <f>AS806/V806</f>
        <v>1.2</v>
      </c>
      <c r="BM806" s="45">
        <v>1.25</v>
      </c>
      <c r="BN806" s="48">
        <v>1.25</v>
      </c>
      <c r="BO806"/>
      <c r="BP806"/>
      <c r="BQ806" t="str">
        <f t="shared" si="214"/>
        <v/>
      </c>
      <c r="BR806" t="str">
        <f t="shared" si="215"/>
        <v/>
      </c>
      <c r="BS806" t="str">
        <f t="shared" si="216"/>
        <v/>
      </c>
      <c r="BT806" s="34">
        <v>2738.88</v>
      </c>
      <c r="CB806">
        <v>100</v>
      </c>
      <c r="CC806">
        <v>100</v>
      </c>
      <c r="CD806" t="s">
        <v>951</v>
      </c>
      <c r="CE806">
        <v>0</v>
      </c>
      <c r="CI806">
        <v>0</v>
      </c>
      <c r="CJ806">
        <v>0</v>
      </c>
      <c r="CM806">
        <v>0</v>
      </c>
      <c r="CO806">
        <v>0</v>
      </c>
      <c r="CP806">
        <v>0</v>
      </c>
      <c r="CQ806">
        <v>0</v>
      </c>
      <c r="CT806">
        <v>0</v>
      </c>
      <c r="CU806">
        <v>0</v>
      </c>
      <c r="CV806">
        <v>0</v>
      </c>
      <c r="CW806" t="e">
        <f>VLOOKUP(A806,'[1]NOUVEAUX TARIFS'!$A$1:$E$467,5,FALSE)</f>
        <v>#N/A</v>
      </c>
    </row>
    <row r="807" spans="1:101" hidden="1">
      <c r="A807" t="s">
        <v>1465</v>
      </c>
      <c r="C807" t="e">
        <f>VLOOKUP(A807,'[1]PRIX D''ACHAT A JOUR'!$A$1:$C$477,3,FALSE)</f>
        <v>#N/A</v>
      </c>
      <c r="D807" t="s">
        <v>1466</v>
      </c>
      <c r="E807">
        <v>9</v>
      </c>
      <c r="F807" t="s">
        <v>1222</v>
      </c>
      <c r="G807">
        <v>5</v>
      </c>
      <c r="H807" t="s">
        <v>1222</v>
      </c>
      <c r="I807" t="s">
        <v>1379</v>
      </c>
      <c r="J807" t="s">
        <v>1380</v>
      </c>
      <c r="K807">
        <v>1</v>
      </c>
      <c r="L807" t="s">
        <v>1381</v>
      </c>
      <c r="Q807">
        <v>0</v>
      </c>
      <c r="R807">
        <v>0</v>
      </c>
      <c r="S807" s="36" t="e">
        <f>VLOOKUP(N807,'[1]Stock définitif au 31122021'!$A$3:$G$422,5,FALSE)</f>
        <v>#N/A</v>
      </c>
      <c r="T807" s="36" t="e">
        <f>VLOOKUP(N807,'[1]Stock définitif au 31122021'!$A$3:$G$422,6,FALSE)</f>
        <v>#N/A</v>
      </c>
      <c r="U807" s="36" t="e">
        <f>VLOOKUP(N807,'[1]Stock définitif au 31122021'!$A$3:$G$422,3,FALSE)</f>
        <v>#N/A</v>
      </c>
      <c r="V807">
        <v>0</v>
      </c>
      <c r="W807">
        <f>VLOOKUP(A807,'[1]EXPORT ARTICLES 03012022'!$A$1:$R$883,18,FALSE)</f>
        <v>0</v>
      </c>
      <c r="X807" s="45" t="e">
        <f>VLOOKUP(A807,'[1]PRIX D''ACHAT A JOUR'!$A$1:$G$477,7,FALSE)</f>
        <v>#N/A</v>
      </c>
      <c r="Y807" s="46">
        <v>0</v>
      </c>
      <c r="Z807" s="46"/>
      <c r="AB807" s="42" t="e">
        <f>VLOOKUP(A807,'[1]PRIX D''ACHAT A JOUR'!$A$1:$J$477,10,FALSE)</f>
        <v>#N/A</v>
      </c>
      <c r="AC807" s="48"/>
      <c r="AD807">
        <v>0</v>
      </c>
      <c r="AF807">
        <v>0</v>
      </c>
      <c r="AI807" t="s">
        <v>933</v>
      </c>
      <c r="AJ807" t="s">
        <v>934</v>
      </c>
      <c r="AM807" t="s">
        <v>935</v>
      </c>
      <c r="AN807" t="s">
        <v>936</v>
      </c>
      <c r="AP807">
        <v>0</v>
      </c>
      <c r="AQ807">
        <v>0</v>
      </c>
      <c r="AS807">
        <v>0</v>
      </c>
      <c r="AT807" s="47" t="e">
        <f>X807*BM807</f>
        <v>#N/A</v>
      </c>
      <c r="AU807" s="48" t="e">
        <f>AB807*BN807</f>
        <v>#N/A</v>
      </c>
      <c r="AV807" s="48"/>
      <c r="AW807" s="48"/>
      <c r="AX807">
        <v>2</v>
      </c>
      <c r="AY807">
        <v>0</v>
      </c>
      <c r="BB807">
        <v>1</v>
      </c>
      <c r="BC807">
        <v>1</v>
      </c>
      <c r="BK807" s="43" t="e">
        <f t="shared" si="213"/>
        <v>#N/A</v>
      </c>
      <c r="BL807" s="9">
        <v>0</v>
      </c>
      <c r="BM807" s="45"/>
      <c r="BN807" s="48"/>
      <c r="BO807">
        <v>1</v>
      </c>
      <c r="BP807"/>
      <c r="BQ807" t="str">
        <f t="shared" si="214"/>
        <v/>
      </c>
      <c r="BR807" t="str">
        <f t="shared" si="215"/>
        <v/>
      </c>
      <c r="BS807" t="str">
        <f t="shared" si="216"/>
        <v/>
      </c>
      <c r="BT807">
        <v>0</v>
      </c>
      <c r="CB807">
        <v>100</v>
      </c>
      <c r="CC807">
        <v>100</v>
      </c>
      <c r="CD807" t="s">
        <v>960</v>
      </c>
      <c r="CE807">
        <v>0</v>
      </c>
      <c r="CI807">
        <v>0</v>
      </c>
      <c r="CJ807">
        <v>0</v>
      </c>
      <c r="CM807">
        <v>0</v>
      </c>
      <c r="CO807">
        <v>0</v>
      </c>
      <c r="CP807">
        <v>0</v>
      </c>
      <c r="CQ807">
        <v>0</v>
      </c>
      <c r="CT807">
        <v>0</v>
      </c>
      <c r="CU807">
        <v>0</v>
      </c>
      <c r="CV807">
        <v>0</v>
      </c>
      <c r="CW807" t="e">
        <f>VLOOKUP(A807,'[1]NOUVEAUX TARIFS'!$A$1:$E$467,5,FALSE)</f>
        <v>#N/A</v>
      </c>
    </row>
    <row r="808" spans="1:101">
      <c r="A808" t="s">
        <v>163</v>
      </c>
      <c r="C808" t="e">
        <f>VLOOKUP(A808,'[1]PRIX D''ACHAT A JOUR'!$A$1:$C$477,3,FALSE)</f>
        <v>#N/A</v>
      </c>
      <c r="D808" t="s">
        <v>164</v>
      </c>
      <c r="E808">
        <v>12</v>
      </c>
      <c r="F808" t="s">
        <v>1207</v>
      </c>
      <c r="G808">
        <v>3</v>
      </c>
      <c r="H808" t="s">
        <v>1618</v>
      </c>
      <c r="I808" t="s">
        <v>2094</v>
      </c>
      <c r="J808" t="s">
        <v>2095</v>
      </c>
      <c r="M808" t="s">
        <v>943</v>
      </c>
      <c r="N808" t="s">
        <v>944</v>
      </c>
      <c r="O808" t="s">
        <v>945</v>
      </c>
      <c r="Q808">
        <v>1</v>
      </c>
      <c r="R808">
        <v>0</v>
      </c>
      <c r="S808" s="36" t="e">
        <f>VLOOKUP(N808,'[1]Stock définitif au 31122021'!$A$3:$G$422,5,FALSE)</f>
        <v>#N/A</v>
      </c>
      <c r="T808" s="36" t="e">
        <f>VLOOKUP(N808,'[1]Stock définitif au 31122021'!$A$3:$G$422,6,FALSE)</f>
        <v>#N/A</v>
      </c>
      <c r="U808" s="36" t="e">
        <f>VLOOKUP(N808,'[1]Stock définitif au 31122021'!$A$3:$G$422,3,FALSE)</f>
        <v>#N/A</v>
      </c>
      <c r="V808" s="36" t="s">
        <v>2924</v>
      </c>
      <c r="W808">
        <f>VLOOKUP(A808,'[1]EXPORT ARTICLES 03012022'!$A$1:$R$883,18,FALSE)</f>
        <v>0</v>
      </c>
      <c r="X808" s="45">
        <f>VLOOKUP(A808,'[1]NOMENCLATURE 2801'!$B$1:$P$3420,14,FALSE)</f>
        <v>1557.0591000000002</v>
      </c>
      <c r="Y808" s="46">
        <v>0</v>
      </c>
      <c r="Z808" s="46"/>
      <c r="AB808" s="42">
        <f>VLOOKUP(A808,'[1]NOMENCLATURE 2801'!$B$1:$P$3420,15,FALSE)</f>
        <v>1588.8264000000001</v>
      </c>
      <c r="AC808" s="42" t="s">
        <v>2917</v>
      </c>
      <c r="AD808">
        <v>0</v>
      </c>
      <c r="AE808" t="s">
        <v>932</v>
      </c>
      <c r="AF808">
        <v>0</v>
      </c>
      <c r="AI808" t="s">
        <v>933</v>
      </c>
      <c r="AJ808" t="s">
        <v>934</v>
      </c>
      <c r="AM808" t="s">
        <v>935</v>
      </c>
      <c r="AN808" t="s">
        <v>936</v>
      </c>
      <c r="AP808">
        <v>0</v>
      </c>
      <c r="AQ808">
        <v>0</v>
      </c>
      <c r="AS808" s="34">
        <v>2397.11</v>
      </c>
      <c r="AT808" s="47">
        <f>VLOOKUP(A808,'[1]NOMENCLATURE 2801'!$B$1:$V$3418,20,FALSE)</f>
        <v>2379.6203749999995</v>
      </c>
      <c r="AU808" s="48">
        <f>VLOOKUP(A808,'[1]NOMENCLATURE 2801'!$B$1:$V$3418,21,FALSE)</f>
        <v>2425.6451999999999</v>
      </c>
      <c r="AV808" s="48"/>
      <c r="AW808" s="48"/>
      <c r="AX808">
        <v>2</v>
      </c>
      <c r="AY808">
        <v>0</v>
      </c>
      <c r="AZ808">
        <v>1</v>
      </c>
      <c r="BK808" s="43">
        <f t="shared" si="213"/>
        <v>1.1904001067952577E-2</v>
      </c>
      <c r="BL808"/>
      <c r="BM808" s="45">
        <f>AT808/X808</f>
        <v>1.5282787756739609</v>
      </c>
      <c r="BN808" s="48">
        <f>AU808/AB808</f>
        <v>1.5266898888387048</v>
      </c>
      <c r="BO808"/>
      <c r="BP808">
        <f>VLOOKUP(A808,'[1]Synthèse ventes 2021'!$A$1:$C$457,3,FALSE)</f>
        <v>1</v>
      </c>
      <c r="BQ808">
        <f t="shared" si="214"/>
        <v>1874.8151520000001</v>
      </c>
      <c r="BR808">
        <f t="shared" si="215"/>
        <v>2862.2613359999996</v>
      </c>
      <c r="BS808">
        <f t="shared" si="216"/>
        <v>987.44618399999945</v>
      </c>
      <c r="BT808" s="34">
        <v>2876.53</v>
      </c>
      <c r="BV808">
        <v>1</v>
      </c>
      <c r="CB808">
        <v>100</v>
      </c>
      <c r="CC808">
        <v>100</v>
      </c>
      <c r="CD808" t="s">
        <v>1361</v>
      </c>
      <c r="CE808">
        <v>0</v>
      </c>
      <c r="CI808">
        <v>0</v>
      </c>
      <c r="CJ808">
        <v>0</v>
      </c>
      <c r="CM808">
        <v>0</v>
      </c>
      <c r="CO808">
        <v>0</v>
      </c>
      <c r="CP808">
        <v>0</v>
      </c>
      <c r="CQ808">
        <v>0</v>
      </c>
      <c r="CT808">
        <v>1</v>
      </c>
      <c r="CU808">
        <v>0</v>
      </c>
      <c r="CV808">
        <v>0</v>
      </c>
      <c r="CW808">
        <f>VLOOKUP(A808,'[1]NOUVEAUX TARIFS'!$A$1:$E$467,5,FALSE)</f>
        <v>2425.6451999999999</v>
      </c>
    </row>
    <row r="809" spans="1:101" hidden="1">
      <c r="A809" t="s">
        <v>2319</v>
      </c>
      <c r="C809" t="str">
        <f>VLOOKUP(A809,'[1]PRIX D''ACHAT A JOUR'!$A$1:$C$477,3,FALSE)</f>
        <v>AN</v>
      </c>
      <c r="D809" t="s">
        <v>2320</v>
      </c>
      <c r="M809" t="s">
        <v>967</v>
      </c>
      <c r="N809" t="s">
        <v>2321</v>
      </c>
      <c r="O809" t="s">
        <v>2322</v>
      </c>
      <c r="Q809">
        <v>1</v>
      </c>
      <c r="R809">
        <v>1</v>
      </c>
      <c r="S809" s="36" t="e">
        <f>VLOOKUP(N809,'[1]Stock définitif au 31122021'!$A$3:$G$422,5,FALSE)</f>
        <v>#N/A</v>
      </c>
      <c r="T809" s="36" t="e">
        <f>VLOOKUP(N809,'[1]Stock définitif au 31122021'!$A$3:$G$422,6,FALSE)</f>
        <v>#N/A</v>
      </c>
      <c r="U809" s="36" t="e">
        <f>VLOOKUP(N809,'[1]Stock définitif au 31122021'!$A$3:$G$422,3,FALSE)</f>
        <v>#N/A</v>
      </c>
      <c r="V809">
        <v>8.56</v>
      </c>
      <c r="W809">
        <f>VLOOKUP(A809,'[1]EXPORT ARTICLES 03012022'!$A$1:$R$883,18,FALSE)</f>
        <v>8.56</v>
      </c>
      <c r="X809" s="45">
        <f>VLOOKUP(A809,'[1]PRIX D''ACHAT A JOUR'!$A$1:$G$477,7,FALSE)</f>
        <v>10.202999999999999</v>
      </c>
      <c r="Y809" s="46"/>
      <c r="Z809" s="46"/>
      <c r="AB809" s="41">
        <f>X809</f>
        <v>10.202999999999999</v>
      </c>
      <c r="AC809" s="42" t="s">
        <v>2917</v>
      </c>
      <c r="AD809">
        <v>8.56</v>
      </c>
      <c r="AE809" t="s">
        <v>932</v>
      </c>
      <c r="AF809">
        <v>0</v>
      </c>
      <c r="AI809" t="s">
        <v>933</v>
      </c>
      <c r="AJ809" t="s">
        <v>934</v>
      </c>
      <c r="AM809" t="s">
        <v>935</v>
      </c>
      <c r="AN809" t="s">
        <v>936</v>
      </c>
      <c r="AP809">
        <v>0</v>
      </c>
      <c r="AQ809">
        <v>0</v>
      </c>
      <c r="AS809">
        <v>12.84</v>
      </c>
      <c r="AT809" s="47">
        <f>X809*BM809</f>
        <v>15.304499999999999</v>
      </c>
      <c r="AU809" s="48">
        <f>AB809*BN809</f>
        <v>15.304499999999999</v>
      </c>
      <c r="AV809" s="48"/>
      <c r="AW809" s="48"/>
      <c r="AX809">
        <v>2</v>
      </c>
      <c r="AY809">
        <v>0</v>
      </c>
      <c r="BK809" s="43">
        <f t="shared" si="213"/>
        <v>0.19193925233644854</v>
      </c>
      <c r="BL809" s="9">
        <f>AS809/V809</f>
        <v>1.5</v>
      </c>
      <c r="BM809" s="45">
        <v>1.5</v>
      </c>
      <c r="BN809" s="48">
        <v>1.5</v>
      </c>
      <c r="BO809"/>
      <c r="BP809"/>
      <c r="BQ809" t="str">
        <f t="shared" si="214"/>
        <v/>
      </c>
      <c r="BR809" t="str">
        <f t="shared" si="215"/>
        <v/>
      </c>
      <c r="BS809" t="str">
        <f t="shared" si="216"/>
        <v/>
      </c>
      <c r="BT809">
        <v>15.41</v>
      </c>
      <c r="CB809">
        <v>100</v>
      </c>
      <c r="CC809">
        <v>100</v>
      </c>
      <c r="CD809" t="s">
        <v>951</v>
      </c>
      <c r="CE809">
        <v>0</v>
      </c>
      <c r="CI809">
        <v>0</v>
      </c>
      <c r="CJ809">
        <v>0</v>
      </c>
      <c r="CM809">
        <v>0</v>
      </c>
      <c r="CO809">
        <v>0</v>
      </c>
      <c r="CP809">
        <v>0</v>
      </c>
      <c r="CQ809">
        <v>0</v>
      </c>
      <c r="CT809">
        <v>0</v>
      </c>
      <c r="CU809">
        <v>0</v>
      </c>
      <c r="CV809">
        <v>0</v>
      </c>
      <c r="CW809" t="e">
        <f>VLOOKUP(A809,'[1]NOUVEAUX TARIFS'!$A$1:$E$467,5,FALSE)</f>
        <v>#N/A</v>
      </c>
    </row>
    <row r="810" spans="1:101" hidden="1">
      <c r="A810" t="s">
        <v>2533</v>
      </c>
      <c r="C810" t="str">
        <f>VLOOKUP(A810,'[1]PRIX D''ACHAT A JOUR'!$A$1:$C$477,3,FALSE)</f>
        <v>AN</v>
      </c>
      <c r="D810" t="s">
        <v>2534</v>
      </c>
      <c r="E810">
        <v>8</v>
      </c>
      <c r="F810" t="s">
        <v>965</v>
      </c>
      <c r="G810">
        <v>4</v>
      </c>
      <c r="H810" t="s">
        <v>965</v>
      </c>
      <c r="K810">
        <v>3</v>
      </c>
      <c r="L810" t="s">
        <v>1007</v>
      </c>
      <c r="M810" t="s">
        <v>967</v>
      </c>
      <c r="N810" t="s">
        <v>2535</v>
      </c>
      <c r="O810" t="s">
        <v>2536</v>
      </c>
      <c r="Q810">
        <v>1</v>
      </c>
      <c r="R810">
        <v>5</v>
      </c>
      <c r="S810" s="36" t="e">
        <f>VLOOKUP(N810,'[1]Stock définitif au 31122021'!$A$3:$G$422,5,FALSE)</f>
        <v>#N/A</v>
      </c>
      <c r="T810" s="36" t="e">
        <f>VLOOKUP(N810,'[1]Stock définitif au 31122021'!$A$3:$G$422,6,FALSE)</f>
        <v>#N/A</v>
      </c>
      <c r="U810" s="36" t="e">
        <f>VLOOKUP(N810,'[1]Stock définitif au 31122021'!$A$3:$G$422,3,FALSE)</f>
        <v>#N/A</v>
      </c>
      <c r="V810">
        <v>4</v>
      </c>
      <c r="W810">
        <f>VLOOKUP(A810,'[1]EXPORT ARTICLES 03012022'!$A$1:$R$883,18,FALSE)</f>
        <v>4</v>
      </c>
      <c r="X810" s="45">
        <f>VLOOKUP(A810,'[1]PRIX D''ACHAT A JOUR'!$A$1:$G$477,7,FALSE)</f>
        <v>6.3150000000000004</v>
      </c>
      <c r="Y810" s="46">
        <v>4</v>
      </c>
      <c r="Z810" s="46">
        <f>X810-Y810</f>
        <v>2.3150000000000004</v>
      </c>
      <c r="AB810" s="41">
        <f>VLOOKUP(A810,'[1]PRIX D''ACHAT A JOUR'!$A$1:$J$477,10,FALSE)</f>
        <v>0</v>
      </c>
      <c r="AD810">
        <v>4</v>
      </c>
      <c r="AE810" t="s">
        <v>932</v>
      </c>
      <c r="AF810">
        <v>0</v>
      </c>
      <c r="AI810" t="s">
        <v>933</v>
      </c>
      <c r="AJ810" t="s">
        <v>934</v>
      </c>
      <c r="AM810" t="s">
        <v>935</v>
      </c>
      <c r="AN810" t="s">
        <v>936</v>
      </c>
      <c r="AP810">
        <v>0</v>
      </c>
      <c r="AQ810">
        <v>0</v>
      </c>
      <c r="AS810">
        <v>0</v>
      </c>
      <c r="AT810" s="47">
        <f>X810*BM810</f>
        <v>0</v>
      </c>
      <c r="AU810" s="48">
        <f>AB810*BN810</f>
        <v>0</v>
      </c>
      <c r="AV810" s="48"/>
      <c r="AW810" s="48"/>
      <c r="AX810">
        <v>3</v>
      </c>
      <c r="AY810">
        <v>0</v>
      </c>
      <c r="BK810" s="43" t="e">
        <f t="shared" si="213"/>
        <v>#DIV/0!</v>
      </c>
      <c r="BL810" s="9">
        <f>AS810/V810</f>
        <v>0</v>
      </c>
      <c r="BM810" s="45"/>
      <c r="BN810" s="48"/>
      <c r="BO810"/>
      <c r="BP810"/>
      <c r="BQ810" t="str">
        <f t="shared" si="214"/>
        <v/>
      </c>
      <c r="BR810" t="str">
        <f t="shared" si="215"/>
        <v/>
      </c>
      <c r="BS810" t="str">
        <f t="shared" si="216"/>
        <v/>
      </c>
      <c r="BT810">
        <v>0</v>
      </c>
      <c r="CB810">
        <v>100</v>
      </c>
      <c r="CC810">
        <v>100</v>
      </c>
      <c r="CD810" t="s">
        <v>960</v>
      </c>
      <c r="CE810">
        <v>0</v>
      </c>
      <c r="CI810">
        <v>0</v>
      </c>
      <c r="CJ810">
        <v>0</v>
      </c>
      <c r="CM810">
        <v>0</v>
      </c>
      <c r="CO810">
        <v>0</v>
      </c>
      <c r="CP810">
        <v>0</v>
      </c>
      <c r="CQ810">
        <v>0</v>
      </c>
      <c r="CT810">
        <v>0</v>
      </c>
      <c r="CU810">
        <v>0</v>
      </c>
      <c r="CV810">
        <v>0</v>
      </c>
      <c r="CW810" t="e">
        <f>VLOOKUP(A810,'[1]NOUVEAUX TARIFS'!$A$1:$E$467,5,FALSE)</f>
        <v>#N/A</v>
      </c>
    </row>
    <row r="811" spans="1:101" hidden="1">
      <c r="A811" t="s">
        <v>2553</v>
      </c>
      <c r="C811" t="str">
        <f>VLOOKUP(A811,'[1]PRIX D''ACHAT A JOUR'!$A$1:$C$477,3,FALSE)</f>
        <v>AN</v>
      </c>
      <c r="D811" t="s">
        <v>2554</v>
      </c>
      <c r="E811">
        <v>8</v>
      </c>
      <c r="F811" t="s">
        <v>965</v>
      </c>
      <c r="G811">
        <v>4</v>
      </c>
      <c r="H811" t="s">
        <v>965</v>
      </c>
      <c r="K811">
        <v>3</v>
      </c>
      <c r="L811" t="s">
        <v>1007</v>
      </c>
      <c r="M811" t="s">
        <v>967</v>
      </c>
      <c r="N811" t="s">
        <v>2555</v>
      </c>
      <c r="O811" t="s">
        <v>2554</v>
      </c>
      <c r="P811" t="s">
        <v>1515</v>
      </c>
      <c r="Q811">
        <v>1</v>
      </c>
      <c r="R811">
        <v>1</v>
      </c>
      <c r="S811" s="36" t="e">
        <f>VLOOKUP(N811,'[1]Stock définitif au 31122021'!$A$3:$G$422,5,FALSE)</f>
        <v>#N/A</v>
      </c>
      <c r="T811" s="36" t="e">
        <f>VLOOKUP(N811,'[1]Stock définitif au 31122021'!$A$3:$G$422,6,FALSE)</f>
        <v>#N/A</v>
      </c>
      <c r="U811" s="36" t="e">
        <f>VLOOKUP(N811,'[1]Stock définitif au 31122021'!$A$3:$G$422,3,FALSE)</f>
        <v>#N/A</v>
      </c>
      <c r="V811">
        <v>1.1000000000000001</v>
      </c>
      <c r="W811">
        <f>VLOOKUP(A811,'[1]EXPORT ARTICLES 03012022'!$A$1:$R$883,18,FALSE)</f>
        <v>1.1000000000000001</v>
      </c>
      <c r="X811" s="45">
        <f>VLOOKUP(A811,'[1]PRIX D''ACHAT A JOUR'!$A$1:$G$477,7,FALSE)</f>
        <v>1.1000000000000001</v>
      </c>
      <c r="Y811" s="46"/>
      <c r="Z811" s="46"/>
      <c r="AB811" s="41">
        <f>X811</f>
        <v>1.1000000000000001</v>
      </c>
      <c r="AC811" s="42" t="s">
        <v>2917</v>
      </c>
      <c r="AD811">
        <v>1.1000000000000001</v>
      </c>
      <c r="AE811" t="s">
        <v>932</v>
      </c>
      <c r="AF811">
        <v>0</v>
      </c>
      <c r="AI811" t="s">
        <v>933</v>
      </c>
      <c r="AJ811" t="s">
        <v>934</v>
      </c>
      <c r="AM811" t="s">
        <v>935</v>
      </c>
      <c r="AN811" t="s">
        <v>936</v>
      </c>
      <c r="AP811">
        <v>0</v>
      </c>
      <c r="AQ811">
        <v>0</v>
      </c>
      <c r="AS811">
        <v>1.65</v>
      </c>
      <c r="AT811" s="47">
        <f>X811*BM811</f>
        <v>1.6500000000000001</v>
      </c>
      <c r="AU811" s="48">
        <f>AB811*BN811</f>
        <v>1.6500000000000001</v>
      </c>
      <c r="AV811" s="48"/>
      <c r="AW811" s="48"/>
      <c r="AX811">
        <v>3</v>
      </c>
      <c r="AY811">
        <v>0</v>
      </c>
      <c r="BK811" s="43">
        <f t="shared" si="213"/>
        <v>1.3457248783335231E-16</v>
      </c>
      <c r="BL811" s="9">
        <f>AS811/V811</f>
        <v>1.4999999999999998</v>
      </c>
      <c r="BM811" s="45">
        <v>1.5</v>
      </c>
      <c r="BN811" s="48">
        <v>1.5</v>
      </c>
      <c r="BO811"/>
      <c r="BP811"/>
      <c r="BQ811" t="str">
        <f t="shared" si="214"/>
        <v/>
      </c>
      <c r="BR811" t="str">
        <f t="shared" si="215"/>
        <v/>
      </c>
      <c r="BS811" t="str">
        <f t="shared" si="216"/>
        <v/>
      </c>
      <c r="BT811">
        <v>1.98</v>
      </c>
      <c r="CB811">
        <v>100</v>
      </c>
      <c r="CC811">
        <v>100</v>
      </c>
      <c r="CD811" t="s">
        <v>951</v>
      </c>
      <c r="CE811">
        <v>0</v>
      </c>
      <c r="CI811">
        <v>0</v>
      </c>
      <c r="CJ811">
        <v>0</v>
      </c>
      <c r="CM811">
        <v>0</v>
      </c>
      <c r="CO811">
        <v>0</v>
      </c>
      <c r="CP811">
        <v>0</v>
      </c>
      <c r="CQ811">
        <v>0</v>
      </c>
      <c r="CT811">
        <v>0</v>
      </c>
      <c r="CU811">
        <v>0</v>
      </c>
      <c r="CV811">
        <v>0</v>
      </c>
      <c r="CW811" t="e">
        <f>VLOOKUP(A811,'[1]NOUVEAUX TARIFS'!$A$1:$E$467,5,FALSE)</f>
        <v>#N/A</v>
      </c>
    </row>
    <row r="812" spans="1:101">
      <c r="A812" t="s">
        <v>129</v>
      </c>
      <c r="C812" t="e">
        <f>VLOOKUP(A812,'[1]PRIX D''ACHAT A JOUR'!$A$1:$C$477,3,FALSE)</f>
        <v>#N/A</v>
      </c>
      <c r="D812" t="s">
        <v>130</v>
      </c>
      <c r="E812">
        <v>12</v>
      </c>
      <c r="F812" t="s">
        <v>1207</v>
      </c>
      <c r="G812">
        <v>3</v>
      </c>
      <c r="H812" t="s">
        <v>1618</v>
      </c>
      <c r="I812" t="s">
        <v>2094</v>
      </c>
      <c r="J812" t="s">
        <v>2095</v>
      </c>
      <c r="M812" t="s">
        <v>943</v>
      </c>
      <c r="N812" t="s">
        <v>944</v>
      </c>
      <c r="O812" t="s">
        <v>945</v>
      </c>
      <c r="Q812">
        <v>1</v>
      </c>
      <c r="R812">
        <v>0</v>
      </c>
      <c r="S812" s="36" t="e">
        <f>VLOOKUP(N812,'[1]Stock définitif au 31122021'!$A$3:$G$422,5,FALSE)</f>
        <v>#N/A</v>
      </c>
      <c r="T812" s="36" t="e">
        <f>VLOOKUP(N812,'[1]Stock définitif au 31122021'!$A$3:$G$422,6,FALSE)</f>
        <v>#N/A</v>
      </c>
      <c r="U812" s="36" t="e">
        <f>VLOOKUP(N812,'[1]Stock définitif au 31122021'!$A$3:$G$422,3,FALSE)</f>
        <v>#N/A</v>
      </c>
      <c r="V812" s="36" t="s">
        <v>2924</v>
      </c>
      <c r="W812">
        <f>VLOOKUP(A812,'[1]EXPORT ARTICLES 03012022'!$A$1:$R$883,18,FALSE)</f>
        <v>0</v>
      </c>
      <c r="X812" s="45">
        <f>VLOOKUP(A812,'[1]NOMENCLATURE 2801'!$B$1:$P$3420,14,FALSE)</f>
        <v>1591.1205</v>
      </c>
      <c r="Y812" s="46">
        <v>0</v>
      </c>
      <c r="Z812" s="46"/>
      <c r="AB812" s="42">
        <f>VLOOKUP(A812,'[1]NOMENCLATURE 2801'!$B$1:$P$3420,15,FALSE)</f>
        <v>1628.3199</v>
      </c>
      <c r="AC812" s="42" t="s">
        <v>2917</v>
      </c>
      <c r="AD812">
        <v>0</v>
      </c>
      <c r="AE812" t="s">
        <v>932</v>
      </c>
      <c r="AF812">
        <v>0</v>
      </c>
      <c r="AI812" t="s">
        <v>933</v>
      </c>
      <c r="AJ812" t="s">
        <v>934</v>
      </c>
      <c r="AM812" t="s">
        <v>935</v>
      </c>
      <c r="AN812" t="s">
        <v>936</v>
      </c>
      <c r="AP812">
        <v>0</v>
      </c>
      <c r="AQ812">
        <v>0</v>
      </c>
      <c r="AS812" s="34">
        <v>2422.5</v>
      </c>
      <c r="AT812" s="47">
        <f>VLOOKUP(A812,'[1]NOMENCLATURE 2801'!$B$1:$V$3418,20,FALSE)</f>
        <v>2426.4530999999997</v>
      </c>
      <c r="AU812" s="48">
        <f>VLOOKUP(A812,'[1]NOMENCLATURE 2801'!$B$1:$V$3418,21,FALSE)</f>
        <v>2480.7879499999999</v>
      </c>
      <c r="AV812" s="48"/>
      <c r="AW812" s="48"/>
      <c r="AX812">
        <v>2</v>
      </c>
      <c r="AY812">
        <v>0</v>
      </c>
      <c r="AZ812">
        <v>1</v>
      </c>
      <c r="BK812" s="43">
        <f t="shared" si="213"/>
        <v>2.4061073271413793E-2</v>
      </c>
      <c r="BL812"/>
      <c r="BM812" s="45">
        <f>AT812/X812</f>
        <v>1.524996441187201</v>
      </c>
      <c r="BN812" s="48">
        <f>AU812/AB812</f>
        <v>1.5235261510959854</v>
      </c>
      <c r="BO812"/>
      <c r="BP812"/>
      <c r="BQ812" t="str">
        <f t="shared" si="214"/>
        <v/>
      </c>
      <c r="BR812" t="str">
        <f t="shared" si="215"/>
        <v/>
      </c>
      <c r="BS812" t="str">
        <f t="shared" si="216"/>
        <v/>
      </c>
      <c r="BT812" s="34">
        <v>2907</v>
      </c>
      <c r="BV812">
        <v>1</v>
      </c>
      <c r="CB812">
        <v>100</v>
      </c>
      <c r="CC812">
        <v>100</v>
      </c>
      <c r="CD812" t="s">
        <v>1361</v>
      </c>
      <c r="CE812">
        <v>0</v>
      </c>
      <c r="CI812">
        <v>0</v>
      </c>
      <c r="CJ812">
        <v>0</v>
      </c>
      <c r="CM812">
        <v>0</v>
      </c>
      <c r="CO812">
        <v>0</v>
      </c>
      <c r="CP812">
        <v>0</v>
      </c>
      <c r="CQ812">
        <v>0</v>
      </c>
      <c r="CT812">
        <v>1</v>
      </c>
      <c r="CU812">
        <v>0</v>
      </c>
      <c r="CV812">
        <v>0</v>
      </c>
      <c r="CW812">
        <f>VLOOKUP(A812,'[1]NOUVEAUX TARIFS'!$A$1:$E$467,5,FALSE)</f>
        <v>2480.7879499999999</v>
      </c>
    </row>
    <row r="813" spans="1:101" hidden="1">
      <c r="A813" t="s">
        <v>2069</v>
      </c>
      <c r="C813" t="str">
        <f>VLOOKUP(A813,'[1]PRIX D''ACHAT A JOUR'!$A$1:$C$477,3,FALSE)</f>
        <v>AN</v>
      </c>
      <c r="D813" t="s">
        <v>2070</v>
      </c>
      <c r="M813" t="s">
        <v>2071</v>
      </c>
      <c r="N813">
        <v>913207509</v>
      </c>
      <c r="O813" t="s">
        <v>2072</v>
      </c>
      <c r="P813" t="s">
        <v>2073</v>
      </c>
      <c r="Q813">
        <v>6.06</v>
      </c>
      <c r="R813">
        <v>0</v>
      </c>
      <c r="S813" s="36" t="e">
        <f>VLOOKUP(N813,'[1]Stock définitif au 31122021'!$A$3:$G$422,5,FALSE)</f>
        <v>#N/A</v>
      </c>
      <c r="T813" s="36" t="e">
        <f>VLOOKUP(N813,'[1]Stock définitif au 31122021'!$A$3:$G$422,6,FALSE)</f>
        <v>#N/A</v>
      </c>
      <c r="U813" s="36" t="e">
        <f>VLOOKUP(N813,'[1]Stock définitif au 31122021'!$A$3:$G$422,3,FALSE)</f>
        <v>#N/A</v>
      </c>
      <c r="V813">
        <v>3.29</v>
      </c>
      <c r="W813">
        <v>3.29</v>
      </c>
      <c r="X813" s="45">
        <f>VLOOKUP(A813,'[1]PRIX D''ACHAT A JOUR'!$A$1:$G$477,7,FALSE)</f>
        <v>3.29</v>
      </c>
      <c r="Y813" s="46"/>
      <c r="Z813" s="46"/>
      <c r="AB813" s="41">
        <f>X813</f>
        <v>3.29</v>
      </c>
      <c r="AC813" s="42" t="s">
        <v>2917</v>
      </c>
      <c r="AD813">
        <v>3.03</v>
      </c>
      <c r="AE813" t="s">
        <v>932</v>
      </c>
      <c r="AF813">
        <v>0</v>
      </c>
      <c r="AI813" t="s">
        <v>933</v>
      </c>
      <c r="AJ813" t="s">
        <v>934</v>
      </c>
      <c r="AM813" t="s">
        <v>935</v>
      </c>
      <c r="AN813" t="s">
        <v>936</v>
      </c>
      <c r="AP813">
        <v>0</v>
      </c>
      <c r="AQ813">
        <v>0</v>
      </c>
      <c r="AS813">
        <v>7.95</v>
      </c>
      <c r="AT813" s="47">
        <f>X813*BM813</f>
        <v>8.2249999999999996</v>
      </c>
      <c r="AU813" s="48">
        <f>AB813*BN813</f>
        <v>8.2249999999999996</v>
      </c>
      <c r="AV813" s="48"/>
      <c r="AW813" s="48"/>
      <c r="AX813">
        <v>2</v>
      </c>
      <c r="AY813">
        <v>0</v>
      </c>
      <c r="BK813" s="43">
        <f t="shared" si="213"/>
        <v>3.4591194968553389E-2</v>
      </c>
      <c r="BL813" s="9">
        <f>AS813/V813</f>
        <v>2.4164133738601823</v>
      </c>
      <c r="BM813" s="45">
        <v>2.5</v>
      </c>
      <c r="BN813" s="48">
        <v>2.5</v>
      </c>
      <c r="BO813"/>
      <c r="BP813">
        <f>VLOOKUP(A813,'[1]Synthèse ventes 2021'!$A$1:$C$457,3,FALSE)</f>
        <v>116</v>
      </c>
      <c r="BQ813">
        <f t="shared" si="214"/>
        <v>450.33519999999999</v>
      </c>
      <c r="BR813">
        <f t="shared" si="215"/>
        <v>1125.8379999999997</v>
      </c>
      <c r="BS813">
        <f t="shared" si="216"/>
        <v>675.50279999999975</v>
      </c>
      <c r="BT813">
        <v>9.5399999999999991</v>
      </c>
      <c r="CB813">
        <v>100</v>
      </c>
      <c r="CC813">
        <v>100</v>
      </c>
      <c r="CD813" t="s">
        <v>951</v>
      </c>
      <c r="CE813">
        <v>0</v>
      </c>
      <c r="CI813">
        <v>0</v>
      </c>
      <c r="CJ813">
        <v>0</v>
      </c>
      <c r="CM813">
        <v>0</v>
      </c>
      <c r="CO813">
        <v>0</v>
      </c>
      <c r="CP813">
        <v>0</v>
      </c>
      <c r="CQ813">
        <v>0</v>
      </c>
      <c r="CT813">
        <v>0</v>
      </c>
      <c r="CU813">
        <v>0</v>
      </c>
      <c r="CV813">
        <v>0</v>
      </c>
      <c r="CW813" t="e">
        <f>VLOOKUP(A813,'[1]NOUVEAUX TARIFS'!$A$1:$E$467,5,FALSE)</f>
        <v>#N/A</v>
      </c>
    </row>
    <row r="814" spans="1:101">
      <c r="A814" t="s">
        <v>196</v>
      </c>
      <c r="C814" t="s">
        <v>1361</v>
      </c>
      <c r="D814" t="s">
        <v>197</v>
      </c>
      <c r="E814">
        <v>12</v>
      </c>
      <c r="F814" t="s">
        <v>1207</v>
      </c>
      <c r="G814">
        <v>15</v>
      </c>
      <c r="H814" t="s">
        <v>2597</v>
      </c>
      <c r="K814">
        <v>1</v>
      </c>
      <c r="L814" t="s">
        <v>2598</v>
      </c>
      <c r="M814" t="s">
        <v>943</v>
      </c>
      <c r="N814" t="s">
        <v>944</v>
      </c>
      <c r="O814" t="s">
        <v>945</v>
      </c>
      <c r="Q814">
        <v>1</v>
      </c>
      <c r="R814">
        <v>0</v>
      </c>
      <c r="S814" s="36" t="e">
        <f>VLOOKUP(N814,'[1]Stock définitif au 31122021'!$A$3:$G$422,5,FALSE)</f>
        <v>#N/A</v>
      </c>
      <c r="T814" s="36" t="e">
        <f>VLOOKUP(N814,'[1]Stock définitif au 31122021'!$A$3:$G$422,6,FALSE)</f>
        <v>#N/A</v>
      </c>
      <c r="U814" s="36" t="e">
        <f>VLOOKUP(N814,'[1]Stock définitif au 31122021'!$A$3:$G$422,3,FALSE)</f>
        <v>#N/A</v>
      </c>
      <c r="V814">
        <v>0</v>
      </c>
      <c r="W814">
        <f>VLOOKUP(A814,'[1]EXPORT ARTICLES 03012022'!$A$1:$R$883,18,FALSE)</f>
        <v>0</v>
      </c>
      <c r="X814" s="45">
        <f>VLOOKUP(A814,'[1]PRIX D''ACHAT A JOUR'!$A$1:$G$477,7,FALSE)</f>
        <v>0</v>
      </c>
      <c r="Y814" s="46">
        <v>0</v>
      </c>
      <c r="Z814" s="46">
        <f>X814-Y814</f>
        <v>0</v>
      </c>
      <c r="AB814" s="42">
        <f>'[1]NOMENCLATURE 2801'!P2725</f>
        <v>1668.625875</v>
      </c>
      <c r="AC814" s="42" t="s">
        <v>2917</v>
      </c>
      <c r="AD814">
        <v>0</v>
      </c>
      <c r="AE814" t="s">
        <v>932</v>
      </c>
      <c r="AF814">
        <v>0</v>
      </c>
      <c r="AI814" t="s">
        <v>933</v>
      </c>
      <c r="AJ814" t="s">
        <v>934</v>
      </c>
      <c r="AP814">
        <v>0</v>
      </c>
      <c r="AQ814">
        <v>0</v>
      </c>
      <c r="AS814" s="34">
        <v>2825</v>
      </c>
      <c r="AT814" s="47">
        <f>X814*BM814</f>
        <v>0</v>
      </c>
      <c r="AU814" s="48">
        <f>'[1]NOMENCLATURE 2801'!V2725</f>
        <v>2483.5606137500004</v>
      </c>
      <c r="AV814" s="48">
        <f>VLOOKUP(A814,'STEEVE RESTITUTION'!$A$3:$F$484,6,FALSE)</f>
        <v>2825</v>
      </c>
      <c r="AW814" s="48">
        <f t="shared" ref="AW814" si="222">AU814-AV814</f>
        <v>-341.43938624999964</v>
      </c>
      <c r="AX814">
        <v>3</v>
      </c>
      <c r="AY814">
        <v>0</v>
      </c>
      <c r="AZ814">
        <v>1</v>
      </c>
      <c r="BK814" s="43">
        <f t="shared" si="213"/>
        <v>-0.120863499557522</v>
      </c>
      <c r="BL814" t="e">
        <f>AS814/V814</f>
        <v>#DIV/0!</v>
      </c>
      <c r="BM814" s="45"/>
      <c r="BN814" s="48"/>
      <c r="BO814"/>
      <c r="BP814"/>
      <c r="BQ814" t="str">
        <f t="shared" si="214"/>
        <v/>
      </c>
      <c r="BR814" t="str">
        <f t="shared" si="215"/>
        <v/>
      </c>
      <c r="BS814" t="str">
        <f t="shared" si="216"/>
        <v/>
      </c>
      <c r="BT814" s="34">
        <v>3390</v>
      </c>
      <c r="CB814">
        <v>100</v>
      </c>
      <c r="CC814">
        <v>100</v>
      </c>
      <c r="CD814" t="s">
        <v>1361</v>
      </c>
      <c r="CE814">
        <v>0</v>
      </c>
      <c r="CI814">
        <v>0</v>
      </c>
      <c r="CJ814">
        <v>0</v>
      </c>
      <c r="CM814">
        <v>0</v>
      </c>
      <c r="CO814">
        <v>0</v>
      </c>
      <c r="CP814">
        <v>0</v>
      </c>
      <c r="CQ814">
        <v>0</v>
      </c>
      <c r="CT814">
        <v>1</v>
      </c>
      <c r="CU814">
        <v>0</v>
      </c>
      <c r="CV814">
        <v>0</v>
      </c>
      <c r="CW814">
        <f>VLOOKUP(A814,'[1]NOUVEAUX TARIFS'!$A$1:$E$467,5,FALSE)</f>
        <v>2825</v>
      </c>
    </row>
    <row r="815" spans="1:101">
      <c r="A815" t="s">
        <v>165</v>
      </c>
      <c r="C815" t="e">
        <f>VLOOKUP(A815,'[1]PRIX D''ACHAT A JOUR'!$A$1:$C$477,3,FALSE)</f>
        <v>#N/A</v>
      </c>
      <c r="D815" t="s">
        <v>166</v>
      </c>
      <c r="E815">
        <v>12</v>
      </c>
      <c r="F815" t="s">
        <v>1207</v>
      </c>
      <c r="G815">
        <v>3</v>
      </c>
      <c r="H815" t="s">
        <v>1618</v>
      </c>
      <c r="I815" t="s">
        <v>2094</v>
      </c>
      <c r="J815" t="s">
        <v>2095</v>
      </c>
      <c r="M815" t="s">
        <v>943</v>
      </c>
      <c r="N815" t="s">
        <v>944</v>
      </c>
      <c r="O815" t="s">
        <v>945</v>
      </c>
      <c r="Q815">
        <v>1</v>
      </c>
      <c r="R815">
        <v>0</v>
      </c>
      <c r="S815" s="36" t="e">
        <f>VLOOKUP(N815,'[1]Stock définitif au 31122021'!$A$3:$G$422,5,FALSE)</f>
        <v>#N/A</v>
      </c>
      <c r="T815" s="36" t="e">
        <f>VLOOKUP(N815,'[1]Stock définitif au 31122021'!$A$3:$G$422,6,FALSE)</f>
        <v>#N/A</v>
      </c>
      <c r="U815" s="36" t="e">
        <f>VLOOKUP(N815,'[1]Stock définitif au 31122021'!$A$3:$G$422,3,FALSE)</f>
        <v>#N/A</v>
      </c>
      <c r="V815" s="36" t="s">
        <v>2924</v>
      </c>
      <c r="W815">
        <f>VLOOKUP(A815,'[1]EXPORT ARTICLES 03012022'!$A$1:$R$883,18,FALSE)</f>
        <v>0</v>
      </c>
      <c r="X815" s="45">
        <f>VLOOKUP(A815,'[1]NOMENCLATURE 2801'!$B$1:$P$3420,14,FALSE)</f>
        <v>1626.5708</v>
      </c>
      <c r="Y815" s="46">
        <v>0</v>
      </c>
      <c r="Z815" s="46"/>
      <c r="AB815" s="42">
        <f>VLOOKUP(A815,'[1]NOMENCLATURE 2801'!$B$1:$P$3420,15,FALSE)</f>
        <v>1659.047</v>
      </c>
      <c r="AC815" s="42" t="s">
        <v>2917</v>
      </c>
      <c r="AD815">
        <v>0</v>
      </c>
      <c r="AE815" t="s">
        <v>932</v>
      </c>
      <c r="AF815">
        <v>0</v>
      </c>
      <c r="AI815" t="s">
        <v>933</v>
      </c>
      <c r="AJ815" t="s">
        <v>934</v>
      </c>
      <c r="AM815" t="s">
        <v>935</v>
      </c>
      <c r="AN815" t="s">
        <v>936</v>
      </c>
      <c r="AP815">
        <v>0</v>
      </c>
      <c r="AQ815">
        <v>0</v>
      </c>
      <c r="AS815" s="34">
        <v>2495.67</v>
      </c>
      <c r="AT815" s="47">
        <f>VLOOKUP(A815,'[1]NOMENCLATURE 2801'!$B$1:$V$3418,20,FALSE)</f>
        <v>2485.2132499999998</v>
      </c>
      <c r="AU815" s="48">
        <f>VLOOKUP(A815,'[1]NOMENCLATURE 2801'!$B$1:$V$3418,21,FALSE)</f>
        <v>2532.2342999999996</v>
      </c>
      <c r="AV815" s="48"/>
      <c r="AW815" s="48"/>
      <c r="AX815">
        <v>2</v>
      </c>
      <c r="AY815">
        <v>0</v>
      </c>
      <c r="AZ815">
        <v>1</v>
      </c>
      <c r="BK815" s="43">
        <f t="shared" si="213"/>
        <v>1.4651095697748319E-2</v>
      </c>
      <c r="BL815"/>
      <c r="BM815" s="45">
        <f>AT815/X815</f>
        <v>1.5278850757679898</v>
      </c>
      <c r="BN815" s="48">
        <f>AU815/AB815</f>
        <v>1.5263186033909826</v>
      </c>
      <c r="BO815"/>
      <c r="BP815"/>
      <c r="BQ815" t="str">
        <f t="shared" si="214"/>
        <v/>
      </c>
      <c r="BR815" t="str">
        <f t="shared" si="215"/>
        <v/>
      </c>
      <c r="BS815" t="str">
        <f t="shared" si="216"/>
        <v/>
      </c>
      <c r="BT815" s="34">
        <v>2994.8</v>
      </c>
      <c r="BV815">
        <v>1</v>
      </c>
      <c r="CB815">
        <v>100</v>
      </c>
      <c r="CC815">
        <v>100</v>
      </c>
      <c r="CD815" t="s">
        <v>1361</v>
      </c>
      <c r="CE815">
        <v>0</v>
      </c>
      <c r="CI815">
        <v>0</v>
      </c>
      <c r="CJ815">
        <v>0</v>
      </c>
      <c r="CM815">
        <v>0</v>
      </c>
      <c r="CO815">
        <v>0</v>
      </c>
      <c r="CP815">
        <v>0</v>
      </c>
      <c r="CQ815">
        <v>0</v>
      </c>
      <c r="CT815">
        <v>1</v>
      </c>
      <c r="CU815">
        <v>0</v>
      </c>
      <c r="CV815">
        <v>0</v>
      </c>
      <c r="CW815">
        <f>VLOOKUP(A815,'[1]NOUVEAUX TARIFS'!$A$1:$E$467,5,FALSE)</f>
        <v>2532.2342999999996</v>
      </c>
    </row>
    <row r="816" spans="1:101">
      <c r="A816" t="s">
        <v>131</v>
      </c>
      <c r="C816" t="e">
        <f>VLOOKUP(A816,'[1]PRIX D''ACHAT A JOUR'!$A$1:$C$477,3,FALSE)</f>
        <v>#N/A</v>
      </c>
      <c r="D816" t="s">
        <v>132</v>
      </c>
      <c r="E816">
        <v>12</v>
      </c>
      <c r="F816" t="s">
        <v>1207</v>
      </c>
      <c r="G816">
        <v>3</v>
      </c>
      <c r="H816" t="s">
        <v>1618</v>
      </c>
      <c r="I816" t="s">
        <v>2094</v>
      </c>
      <c r="J816" t="s">
        <v>2095</v>
      </c>
      <c r="M816" t="s">
        <v>943</v>
      </c>
      <c r="N816" t="s">
        <v>944</v>
      </c>
      <c r="O816" t="s">
        <v>945</v>
      </c>
      <c r="Q816">
        <v>1</v>
      </c>
      <c r="R816">
        <v>0</v>
      </c>
      <c r="S816" s="36" t="e">
        <f>VLOOKUP(N816,'[1]Stock définitif au 31122021'!$A$3:$G$422,5,FALSE)</f>
        <v>#N/A</v>
      </c>
      <c r="T816" s="36" t="e">
        <f>VLOOKUP(N816,'[1]Stock définitif au 31122021'!$A$3:$G$422,6,FALSE)</f>
        <v>#N/A</v>
      </c>
      <c r="U816" s="36" t="e">
        <f>VLOOKUP(N816,'[1]Stock définitif au 31122021'!$A$3:$G$422,3,FALSE)</f>
        <v>#N/A</v>
      </c>
      <c r="V816" s="36" t="s">
        <v>2924</v>
      </c>
      <c r="W816">
        <f>VLOOKUP(A816,'[1]EXPORT ARTICLES 03012022'!$A$1:$R$883,18,FALSE)</f>
        <v>0</v>
      </c>
      <c r="X816" s="45">
        <f>VLOOKUP(A816,'[1]NOMENCLATURE 2801'!$B$1:$P$3420,14,FALSE)</f>
        <v>1640.7487000000001</v>
      </c>
      <c r="Y816" s="46">
        <v>0</v>
      </c>
      <c r="Z816" s="46"/>
      <c r="AB816" s="42">
        <f>VLOOKUP(A816,'[1]NOMENCLATURE 2801'!$B$1:$P$3420,15,FALSE)</f>
        <v>1678.2245</v>
      </c>
      <c r="AC816" s="42" t="s">
        <v>2917</v>
      </c>
      <c r="AD816">
        <v>0</v>
      </c>
      <c r="AE816" t="s">
        <v>932</v>
      </c>
      <c r="AF816">
        <v>0</v>
      </c>
      <c r="AI816" t="s">
        <v>933</v>
      </c>
      <c r="AJ816" t="s">
        <v>934</v>
      </c>
      <c r="AM816" t="s">
        <v>935</v>
      </c>
      <c r="AN816" t="s">
        <v>936</v>
      </c>
      <c r="AP816">
        <v>0</v>
      </c>
      <c r="AQ816">
        <v>0</v>
      </c>
      <c r="AS816" s="34">
        <v>2511.38</v>
      </c>
      <c r="AT816" s="47">
        <f>VLOOKUP(A816,'[1]NOMENCLATURE 2801'!$B$1:$V$3418,20,FALSE)</f>
        <v>2503.1983999999998</v>
      </c>
      <c r="AU816" s="48">
        <f>VLOOKUP(A816,'[1]NOMENCLATURE 2801'!$B$1:$V$3418,21,FALSE)</f>
        <v>2557.68885</v>
      </c>
      <c r="AV816" s="48"/>
      <c r="AW816" s="48"/>
      <c r="AX816">
        <v>2</v>
      </c>
      <c r="AY816">
        <v>0</v>
      </c>
      <c r="AZ816">
        <v>1</v>
      </c>
      <c r="BK816" s="43">
        <f t="shared" si="213"/>
        <v>1.8439602927474093E-2</v>
      </c>
      <c r="BL816"/>
      <c r="BM816" s="45">
        <f>AT816/X816</f>
        <v>1.5256439941107371</v>
      </c>
      <c r="BN816" s="48">
        <f>AU816/AB816</f>
        <v>1.5240445184777125</v>
      </c>
      <c r="BO816"/>
      <c r="BP816"/>
      <c r="BQ816" t="str">
        <f t="shared" si="214"/>
        <v/>
      </c>
      <c r="BR816" t="str">
        <f t="shared" si="215"/>
        <v/>
      </c>
      <c r="BS816" t="str">
        <f t="shared" si="216"/>
        <v/>
      </c>
      <c r="BT816" s="34">
        <v>3013.66</v>
      </c>
      <c r="BV816">
        <v>1</v>
      </c>
      <c r="CB816">
        <v>100</v>
      </c>
      <c r="CC816">
        <v>100</v>
      </c>
      <c r="CD816" t="s">
        <v>1361</v>
      </c>
      <c r="CE816">
        <v>0</v>
      </c>
      <c r="CI816">
        <v>0</v>
      </c>
      <c r="CJ816">
        <v>0</v>
      </c>
      <c r="CM816">
        <v>0</v>
      </c>
      <c r="CO816">
        <v>0</v>
      </c>
      <c r="CP816">
        <v>0</v>
      </c>
      <c r="CQ816">
        <v>0</v>
      </c>
      <c r="CT816">
        <v>1</v>
      </c>
      <c r="CU816">
        <v>0</v>
      </c>
      <c r="CV816">
        <v>0</v>
      </c>
      <c r="CW816">
        <f>VLOOKUP(A816,'[1]NOUVEAUX TARIFS'!$A$1:$E$467,5,FALSE)</f>
        <v>2557.68885</v>
      </c>
    </row>
    <row r="817" spans="1:101" hidden="1">
      <c r="A817" t="s">
        <v>1647</v>
      </c>
      <c r="C817" t="e">
        <f>VLOOKUP(A817,'[1]PRIX D''ACHAT A JOUR'!$A$1:$C$477,3,FALSE)</f>
        <v>#N/A</v>
      </c>
      <c r="D817" t="s">
        <v>1648</v>
      </c>
      <c r="E817">
        <v>8</v>
      </c>
      <c r="F817" t="s">
        <v>965</v>
      </c>
      <c r="G817">
        <v>4</v>
      </c>
      <c r="H817" t="s">
        <v>965</v>
      </c>
      <c r="K817">
        <v>1</v>
      </c>
      <c r="L817" t="s">
        <v>966</v>
      </c>
      <c r="M817" t="s">
        <v>967</v>
      </c>
      <c r="N817" t="s">
        <v>1649</v>
      </c>
      <c r="O817" t="s">
        <v>1650</v>
      </c>
      <c r="Q817">
        <v>1</v>
      </c>
      <c r="R817">
        <v>1</v>
      </c>
      <c r="S817" s="36" t="e">
        <f>VLOOKUP(N817,'[1]Stock définitif au 31122021'!$A$3:$G$422,5,FALSE)</f>
        <v>#N/A</v>
      </c>
      <c r="T817" s="36" t="e">
        <f>VLOOKUP(N817,'[1]Stock définitif au 31122021'!$A$3:$G$422,6,FALSE)</f>
        <v>#N/A</v>
      </c>
      <c r="U817" s="36" t="e">
        <f>VLOOKUP(N817,'[1]Stock définitif au 31122021'!$A$3:$G$422,3,FALSE)</f>
        <v>#N/A</v>
      </c>
      <c r="V817">
        <v>0.56999999999999995</v>
      </c>
      <c r="W817">
        <f>VLOOKUP(A817,'[1]EXPORT ARTICLES 03012022'!$A$1:$R$883,18,FALSE)</f>
        <v>0.56999999999999995</v>
      </c>
      <c r="X817" s="45" t="e">
        <f>VLOOKUP(A817,'[1]PRIX D''ACHAT A JOUR'!$A$1:$G$477,7,FALSE)</f>
        <v>#N/A</v>
      </c>
      <c r="Y817" s="46">
        <v>0.56999999999999995</v>
      </c>
      <c r="Z817" s="46"/>
      <c r="AB817" s="42" t="e">
        <f>VLOOKUP(A817,'[1]PRIX D''ACHAT A JOUR'!$A$1:$J$477,10,FALSE)</f>
        <v>#N/A</v>
      </c>
      <c r="AC817" s="48"/>
      <c r="AD817">
        <v>0.56999999999999995</v>
      </c>
      <c r="AE817" t="s">
        <v>932</v>
      </c>
      <c r="AF817">
        <v>0</v>
      </c>
      <c r="AI817" t="s">
        <v>933</v>
      </c>
      <c r="AJ817" t="s">
        <v>934</v>
      </c>
      <c r="AM817" t="s">
        <v>935</v>
      </c>
      <c r="AN817" t="s">
        <v>936</v>
      </c>
      <c r="AP817">
        <v>0</v>
      </c>
      <c r="AQ817">
        <v>0</v>
      </c>
      <c r="AS817">
        <v>0.71</v>
      </c>
      <c r="AT817" s="47" t="e">
        <f>X817*BM817</f>
        <v>#N/A</v>
      </c>
      <c r="AU817" s="48" t="e">
        <f>AB817*BN817</f>
        <v>#N/A</v>
      </c>
      <c r="AV817" s="48"/>
      <c r="AW817" s="48"/>
      <c r="AX817">
        <v>2</v>
      </c>
      <c r="AY817">
        <v>0</v>
      </c>
      <c r="BK817" s="43" t="e">
        <f t="shared" si="213"/>
        <v>#N/A</v>
      </c>
      <c r="BL817" s="9">
        <v>1.245614</v>
      </c>
      <c r="BM817" s="45">
        <v>1.25</v>
      </c>
      <c r="BN817" s="48">
        <v>1.25</v>
      </c>
      <c r="BO817">
        <v>1</v>
      </c>
      <c r="BP817"/>
      <c r="BQ817" t="str">
        <f t="shared" si="214"/>
        <v/>
      </c>
      <c r="BR817" t="str">
        <f t="shared" si="215"/>
        <v/>
      </c>
      <c r="BS817" t="str">
        <f t="shared" si="216"/>
        <v/>
      </c>
      <c r="BT817">
        <v>0.85</v>
      </c>
      <c r="CB817">
        <v>100</v>
      </c>
      <c r="CC817">
        <v>100</v>
      </c>
      <c r="CD817" t="s">
        <v>960</v>
      </c>
      <c r="CE817">
        <v>0</v>
      </c>
      <c r="CI817">
        <v>0</v>
      </c>
      <c r="CJ817">
        <v>0</v>
      </c>
      <c r="CM817">
        <v>0</v>
      </c>
      <c r="CO817">
        <v>0</v>
      </c>
      <c r="CP817">
        <v>0</v>
      </c>
      <c r="CQ817">
        <v>0</v>
      </c>
      <c r="CT817">
        <v>0</v>
      </c>
      <c r="CU817">
        <v>0</v>
      </c>
      <c r="CV817">
        <v>0</v>
      </c>
      <c r="CW817" t="e">
        <f>VLOOKUP(A817,'[1]NOUVEAUX TARIFS'!$A$1:$E$467,5,FALSE)</f>
        <v>#N/A</v>
      </c>
    </row>
    <row r="818" spans="1:101">
      <c r="A818" t="s">
        <v>371</v>
      </c>
      <c r="C818" t="e">
        <f>VLOOKUP(A818,'[1]PRIX D''ACHAT A JOUR'!$A$1:$C$477,3,FALSE)</f>
        <v>#N/A</v>
      </c>
      <c r="D818" t="s">
        <v>1909</v>
      </c>
      <c r="E818">
        <v>1</v>
      </c>
      <c r="F818" t="s">
        <v>975</v>
      </c>
      <c r="G818">
        <v>2</v>
      </c>
      <c r="H818" t="s">
        <v>975</v>
      </c>
      <c r="I818" t="s">
        <v>1057</v>
      </c>
      <c r="J818" t="s">
        <v>1058</v>
      </c>
      <c r="K818">
        <v>1</v>
      </c>
      <c r="L818" t="s">
        <v>1108</v>
      </c>
      <c r="M818" t="s">
        <v>943</v>
      </c>
      <c r="N818" t="s">
        <v>944</v>
      </c>
      <c r="O818" t="s">
        <v>945</v>
      </c>
      <c r="Q818">
        <v>1</v>
      </c>
      <c r="R818">
        <v>0</v>
      </c>
      <c r="S818" s="36" t="e">
        <f>VLOOKUP(N818,'[1]Stock définitif au 31122021'!$A$3:$G$422,5,FALSE)</f>
        <v>#N/A</v>
      </c>
      <c r="T818" s="36" t="e">
        <f>VLOOKUP(N818,'[1]Stock définitif au 31122021'!$A$3:$G$422,6,FALSE)</f>
        <v>#N/A</v>
      </c>
      <c r="U818" s="36" t="e">
        <f>VLOOKUP(N818,'[1]Stock définitif au 31122021'!$A$3:$G$422,3,FALSE)</f>
        <v>#N/A</v>
      </c>
      <c r="V818">
        <v>0</v>
      </c>
      <c r="W818">
        <f>VLOOKUP(A818,'[1]EXPORT ARTICLES 03012022'!$A$1:$R$883,18,FALSE)</f>
        <v>0</v>
      </c>
      <c r="X818" s="45">
        <f>VLOOKUP(A818,'[1]NOMENCLATURE 2801'!$B$1:$P$3420,14,FALSE)</f>
        <v>1688.48</v>
      </c>
      <c r="Y818" s="46">
        <v>0</v>
      </c>
      <c r="Z818" s="46"/>
      <c r="AB818" s="42">
        <f>VLOOKUP(A818,'[1]NOMENCLATURE 2801'!$B$1:$P$3420,15,FALSE)</f>
        <v>1860.0174999999999</v>
      </c>
      <c r="AC818" s="42" t="s">
        <v>2917</v>
      </c>
      <c r="AD818">
        <v>0</v>
      </c>
      <c r="AE818" t="s">
        <v>932</v>
      </c>
      <c r="AF818">
        <v>0</v>
      </c>
      <c r="AI818" t="s">
        <v>933</v>
      </c>
      <c r="AJ818" t="s">
        <v>934</v>
      </c>
      <c r="AM818" t="s">
        <v>935</v>
      </c>
      <c r="AN818" t="s">
        <v>936</v>
      </c>
      <c r="AP818">
        <v>0</v>
      </c>
      <c r="AQ818">
        <v>0</v>
      </c>
      <c r="AS818" s="34">
        <v>2311.5300000000002</v>
      </c>
      <c r="AT818" s="47">
        <f>VLOOKUP(A818,'[1]NOMENCLATURE 2801'!$B$1:$V$3418,20,FALSE)</f>
        <v>2413.6194999999998</v>
      </c>
      <c r="AU818" s="48">
        <f>VLOOKUP(A818,'[1]NOMENCLATURE 2801'!$B$1:$V$3418,21,FALSE)</f>
        <v>2641.6443749999999</v>
      </c>
      <c r="AV818" s="48"/>
      <c r="AW818" s="48"/>
      <c r="AX818">
        <v>2</v>
      </c>
      <c r="AY818">
        <v>0</v>
      </c>
      <c r="AZ818">
        <v>1</v>
      </c>
      <c r="BB818">
        <v>1</v>
      </c>
      <c r="BC818">
        <v>1</v>
      </c>
      <c r="BD818">
        <v>1</v>
      </c>
      <c r="BE818">
        <v>1</v>
      </c>
      <c r="BF818">
        <v>1</v>
      </c>
      <c r="BK818" s="43">
        <f t="shared" si="213"/>
        <v>0.14281206603418498</v>
      </c>
      <c r="BL818"/>
      <c r="BM818" s="45">
        <f>AT818/X818</f>
        <v>1.4294628896996113</v>
      </c>
      <c r="BN818" s="48">
        <f>AU818/AB818</f>
        <v>1.4202255489531683</v>
      </c>
      <c r="BO818">
        <v>1</v>
      </c>
      <c r="BP818">
        <f>VLOOKUP(A818,'[1]Synthèse ventes 2021'!$A$1:$C$457,3,FALSE)</f>
        <v>33</v>
      </c>
      <c r="BQ818">
        <f t="shared" si="214"/>
        <v>72429.081449999998</v>
      </c>
      <c r="BR818">
        <f t="shared" si="215"/>
        <v>102865.63196249999</v>
      </c>
      <c r="BS818">
        <f t="shared" si="216"/>
        <v>30436.550512499991</v>
      </c>
      <c r="BT818" s="34">
        <v>2773.84</v>
      </c>
      <c r="BV818">
        <v>1</v>
      </c>
      <c r="CB818">
        <v>100</v>
      </c>
      <c r="CC818">
        <v>100</v>
      </c>
      <c r="CD818" t="s">
        <v>946</v>
      </c>
      <c r="CE818">
        <v>0</v>
      </c>
      <c r="CI818">
        <v>0</v>
      </c>
      <c r="CJ818">
        <v>0</v>
      </c>
      <c r="CM818">
        <v>0</v>
      </c>
      <c r="CO818">
        <v>0</v>
      </c>
      <c r="CP818">
        <v>0</v>
      </c>
      <c r="CQ818">
        <v>0</v>
      </c>
      <c r="CT818">
        <v>0</v>
      </c>
      <c r="CU818">
        <v>0</v>
      </c>
      <c r="CV818">
        <v>0</v>
      </c>
      <c r="CW818">
        <f>VLOOKUP(A818,'[1]NOUVEAUX TARIFS'!$A$1:$E$467,5,FALSE)</f>
        <v>2641.6443749999999</v>
      </c>
    </row>
    <row r="819" spans="1:101">
      <c r="A819" t="s">
        <v>133</v>
      </c>
      <c r="C819" t="e">
        <f>VLOOKUP(A819,'[1]PRIX D''ACHAT A JOUR'!$A$1:$C$477,3,FALSE)</f>
        <v>#N/A</v>
      </c>
      <c r="D819" t="s">
        <v>134</v>
      </c>
      <c r="E819">
        <v>12</v>
      </c>
      <c r="F819" t="s">
        <v>1207</v>
      </c>
      <c r="G819">
        <v>3</v>
      </c>
      <c r="H819" t="s">
        <v>1618</v>
      </c>
      <c r="I819" t="s">
        <v>2094</v>
      </c>
      <c r="J819" t="s">
        <v>2095</v>
      </c>
      <c r="M819" t="s">
        <v>943</v>
      </c>
      <c r="N819" t="s">
        <v>944</v>
      </c>
      <c r="O819" t="s">
        <v>945</v>
      </c>
      <c r="Q819">
        <v>1</v>
      </c>
      <c r="R819">
        <v>0</v>
      </c>
      <c r="S819" s="36" t="e">
        <f>VLOOKUP(N819,'[1]Stock définitif au 31122021'!$A$3:$G$422,5,FALSE)</f>
        <v>#N/A</v>
      </c>
      <c r="T819" s="36" t="e">
        <f>VLOOKUP(N819,'[1]Stock définitif au 31122021'!$A$3:$G$422,6,FALSE)</f>
        <v>#N/A</v>
      </c>
      <c r="U819" s="36" t="e">
        <f>VLOOKUP(N819,'[1]Stock définitif au 31122021'!$A$3:$G$422,3,FALSE)</f>
        <v>#N/A</v>
      </c>
      <c r="V819" s="36" t="s">
        <v>2924</v>
      </c>
      <c r="W819">
        <f>VLOOKUP(A819,'[1]EXPORT ARTICLES 03012022'!$A$1:$R$883,18,FALSE)</f>
        <v>0</v>
      </c>
      <c r="X819" s="45">
        <f>VLOOKUP(A819,'[1]NOMENCLATURE 2801'!$B$1:$P$3420,14,FALSE)</f>
        <v>1724.2335</v>
      </c>
      <c r="Y819" s="46">
        <v>0</v>
      </c>
      <c r="Z819" s="46"/>
      <c r="AB819" s="42">
        <f>VLOOKUP(A819,'[1]NOMENCLATURE 2801'!$B$1:$P$3420,15,FALSE)</f>
        <v>1762.4182000000003</v>
      </c>
      <c r="AC819" s="42" t="s">
        <v>2917</v>
      </c>
      <c r="AD819">
        <v>0</v>
      </c>
      <c r="AE819" t="s">
        <v>932</v>
      </c>
      <c r="AF819">
        <v>0</v>
      </c>
      <c r="AI819" t="s">
        <v>933</v>
      </c>
      <c r="AJ819" t="s">
        <v>934</v>
      </c>
      <c r="AM819" t="s">
        <v>935</v>
      </c>
      <c r="AN819" t="s">
        <v>936</v>
      </c>
      <c r="AP819">
        <v>0</v>
      </c>
      <c r="AQ819">
        <v>0</v>
      </c>
      <c r="AS819" s="34">
        <v>2626.53</v>
      </c>
      <c r="AT819" s="47">
        <f>VLOOKUP(A819,'[1]NOMENCLATURE 2801'!$B$1:$V$3418,20,FALSE)</f>
        <v>2629.7509249999998</v>
      </c>
      <c r="AU819" s="48">
        <f>VLOOKUP(A819,'[1]NOMENCLATURE 2801'!$B$1:$V$3418,21,FALSE)</f>
        <v>2685.2375999999995</v>
      </c>
      <c r="AV819" s="48"/>
      <c r="AW819" s="48"/>
      <c r="AX819">
        <v>2</v>
      </c>
      <c r="AY819">
        <v>0</v>
      </c>
      <c r="AZ819">
        <v>1</v>
      </c>
      <c r="BK819" s="43">
        <f t="shared" si="213"/>
        <v>2.2351772109969911E-2</v>
      </c>
      <c r="BL819"/>
      <c r="BM819" s="45">
        <f>AT819/X819</f>
        <v>1.5251709962716766</v>
      </c>
      <c r="BN819" s="48">
        <f>AU819/AB819</f>
        <v>1.5236097766126104</v>
      </c>
      <c r="BO819"/>
      <c r="BP819"/>
      <c r="BQ819" t="str">
        <f t="shared" si="214"/>
        <v/>
      </c>
      <c r="BR819" t="str">
        <f t="shared" si="215"/>
        <v/>
      </c>
      <c r="BS819" t="str">
        <f t="shared" si="216"/>
        <v/>
      </c>
      <c r="BT819" s="34">
        <v>3151.84</v>
      </c>
      <c r="BV819">
        <v>1</v>
      </c>
      <c r="CB819">
        <v>100</v>
      </c>
      <c r="CC819">
        <v>100</v>
      </c>
      <c r="CD819" t="s">
        <v>1361</v>
      </c>
      <c r="CE819">
        <v>0</v>
      </c>
      <c r="CI819">
        <v>0</v>
      </c>
      <c r="CJ819">
        <v>0</v>
      </c>
      <c r="CM819">
        <v>0</v>
      </c>
      <c r="CO819">
        <v>0</v>
      </c>
      <c r="CP819">
        <v>0</v>
      </c>
      <c r="CQ819">
        <v>0</v>
      </c>
      <c r="CT819">
        <v>1</v>
      </c>
      <c r="CU819">
        <v>0</v>
      </c>
      <c r="CV819">
        <v>0</v>
      </c>
      <c r="CW819">
        <f>VLOOKUP(A819,'[1]NOUVEAUX TARIFS'!$A$1:$E$467,5,FALSE)</f>
        <v>2685.2375999999995</v>
      </c>
    </row>
    <row r="820" spans="1:101">
      <c r="A820" t="s">
        <v>373</v>
      </c>
      <c r="C820" t="e">
        <f>VLOOKUP(A820,'[1]PRIX D''ACHAT A JOUR'!$A$1:$C$477,3,FALSE)</f>
        <v>#N/A</v>
      </c>
      <c r="D820" t="s">
        <v>1967</v>
      </c>
      <c r="E820">
        <v>1</v>
      </c>
      <c r="F820" t="s">
        <v>975</v>
      </c>
      <c r="G820">
        <v>2</v>
      </c>
      <c r="H820" t="s">
        <v>975</v>
      </c>
      <c r="I820" t="s">
        <v>1057</v>
      </c>
      <c r="J820" t="s">
        <v>1058</v>
      </c>
      <c r="K820">
        <v>1</v>
      </c>
      <c r="L820" t="s">
        <v>1108</v>
      </c>
      <c r="M820" t="s">
        <v>943</v>
      </c>
      <c r="N820" t="s">
        <v>944</v>
      </c>
      <c r="O820" t="s">
        <v>945</v>
      </c>
      <c r="Q820">
        <v>1</v>
      </c>
      <c r="R820">
        <v>0</v>
      </c>
      <c r="S820" s="36" t="e">
        <f>VLOOKUP(N820,'[1]Stock définitif au 31122021'!$A$3:$G$422,5,FALSE)</f>
        <v>#N/A</v>
      </c>
      <c r="T820" s="36" t="e">
        <f>VLOOKUP(N820,'[1]Stock définitif au 31122021'!$A$3:$G$422,6,FALSE)</f>
        <v>#N/A</v>
      </c>
      <c r="U820" s="36" t="e">
        <f>VLOOKUP(N820,'[1]Stock définitif au 31122021'!$A$3:$G$422,3,FALSE)</f>
        <v>#N/A</v>
      </c>
      <c r="V820">
        <v>0</v>
      </c>
      <c r="W820">
        <f>VLOOKUP(A820,'[1]EXPORT ARTICLES 03012022'!$A$1:$R$883,18,FALSE)</f>
        <v>0</v>
      </c>
      <c r="X820" s="45">
        <f>VLOOKUP(A820,'[1]NOMENCLATURE 2801'!$B$1:$P$3420,14,FALSE)</f>
        <v>1742.71</v>
      </c>
      <c r="Y820" s="46">
        <v>0</v>
      </c>
      <c r="Z820" s="46"/>
      <c r="AB820" s="42">
        <f>VLOOKUP(A820,'[1]NOMENCLATURE 2801'!$B$1:$P$3420,15,FALSE)</f>
        <v>1937.46</v>
      </c>
      <c r="AC820" s="42" t="s">
        <v>2917</v>
      </c>
      <c r="AD820">
        <v>0</v>
      </c>
      <c r="AE820" t="s">
        <v>932</v>
      </c>
      <c r="AF820">
        <v>0</v>
      </c>
      <c r="AI820" t="s">
        <v>933</v>
      </c>
      <c r="AJ820" t="s">
        <v>934</v>
      </c>
      <c r="AM820" t="s">
        <v>935</v>
      </c>
      <c r="AN820" t="s">
        <v>936</v>
      </c>
      <c r="AP820">
        <v>0</v>
      </c>
      <c r="AQ820">
        <v>0</v>
      </c>
      <c r="AS820" s="34">
        <v>2380.37</v>
      </c>
      <c r="AT820" s="47">
        <f>VLOOKUP(A820,'[1]NOMENCLATURE 2801'!$B$1:$V$3418,20,FALSE)</f>
        <v>2480.875</v>
      </c>
      <c r="AU820" s="48">
        <f>VLOOKUP(A820,'[1]NOMENCLATURE 2801'!$B$1:$V$3418,21,FALSE)</f>
        <v>2739.8125</v>
      </c>
      <c r="AV820" s="48"/>
      <c r="AW820" s="48"/>
      <c r="AX820">
        <v>2</v>
      </c>
      <c r="AY820">
        <v>0</v>
      </c>
      <c r="AZ820">
        <v>1</v>
      </c>
      <c r="BB820">
        <v>1</v>
      </c>
      <c r="BC820">
        <v>1</v>
      </c>
      <c r="BD820">
        <v>1</v>
      </c>
      <c r="BE820">
        <v>1</v>
      </c>
      <c r="BF820">
        <v>1</v>
      </c>
      <c r="BK820" s="43">
        <f t="shared" si="213"/>
        <v>0.15100278528127986</v>
      </c>
      <c r="BL820"/>
      <c r="BM820" s="45">
        <f>AT820/X820</f>
        <v>1.4235730557579862</v>
      </c>
      <c r="BN820" s="48">
        <f>AU820/AB820</f>
        <v>1.4141259690522643</v>
      </c>
      <c r="BO820">
        <v>1</v>
      </c>
      <c r="BP820">
        <f>VLOOKUP(A820,'[1]Synthèse ventes 2021'!$A$1:$C$457,3,FALSE)</f>
        <v>7</v>
      </c>
      <c r="BQ820">
        <f t="shared" si="214"/>
        <v>16003.419600000001</v>
      </c>
      <c r="BR820">
        <f t="shared" si="215"/>
        <v>22630.85125</v>
      </c>
      <c r="BS820">
        <f t="shared" si="216"/>
        <v>6627.4316499999986</v>
      </c>
      <c r="BT820" s="34">
        <v>2856.44</v>
      </c>
      <c r="BV820">
        <v>1</v>
      </c>
      <c r="CB820">
        <v>100</v>
      </c>
      <c r="CC820">
        <v>100</v>
      </c>
      <c r="CD820" t="s">
        <v>946</v>
      </c>
      <c r="CE820">
        <v>0</v>
      </c>
      <c r="CI820">
        <v>0</v>
      </c>
      <c r="CJ820">
        <v>0</v>
      </c>
      <c r="CM820">
        <v>0</v>
      </c>
      <c r="CO820">
        <v>0</v>
      </c>
      <c r="CP820">
        <v>0</v>
      </c>
      <c r="CQ820">
        <v>0</v>
      </c>
      <c r="CT820">
        <v>0</v>
      </c>
      <c r="CU820">
        <v>0</v>
      </c>
      <c r="CV820">
        <v>0</v>
      </c>
      <c r="CW820">
        <f>VLOOKUP(A820,'[1]NOUVEAUX TARIFS'!$A$1:$E$467,5,FALSE)</f>
        <v>2739.8125</v>
      </c>
    </row>
    <row r="821" spans="1:101">
      <c r="A821" t="s">
        <v>181</v>
      </c>
      <c r="C821" t="e">
        <f>VLOOKUP(A821,'[1]PRIX D''ACHAT A JOUR'!$A$1:$C$477,3,FALSE)</f>
        <v>#N/A</v>
      </c>
      <c r="D821" t="s">
        <v>1429</v>
      </c>
      <c r="E821">
        <v>12</v>
      </c>
      <c r="F821" t="s">
        <v>1207</v>
      </c>
      <c r="G821">
        <v>12</v>
      </c>
      <c r="H821" t="s">
        <v>1208</v>
      </c>
      <c r="I821" t="s">
        <v>1366</v>
      </c>
      <c r="J821" t="s">
        <v>1367</v>
      </c>
      <c r="M821" t="s">
        <v>943</v>
      </c>
      <c r="N821" t="s">
        <v>944</v>
      </c>
      <c r="O821" t="s">
        <v>945</v>
      </c>
      <c r="Q821">
        <v>1</v>
      </c>
      <c r="R821">
        <v>0</v>
      </c>
      <c r="S821" s="36" t="e">
        <f>VLOOKUP(N821,'[1]Stock définitif au 31122021'!$A$3:$G$422,5,FALSE)</f>
        <v>#N/A</v>
      </c>
      <c r="T821" s="36" t="e">
        <f>VLOOKUP(N821,'[1]Stock définitif au 31122021'!$A$3:$G$422,6,FALSE)</f>
        <v>#N/A</v>
      </c>
      <c r="U821" s="36" t="e">
        <f>VLOOKUP(N821,'[1]Stock définitif au 31122021'!$A$3:$G$422,3,FALSE)</f>
        <v>#N/A</v>
      </c>
      <c r="V821">
        <v>0</v>
      </c>
      <c r="W821">
        <f>VLOOKUP(A821,'[1]EXPORT ARTICLES 03012022'!$A$1:$R$883,18,FALSE)</f>
        <v>0</v>
      </c>
      <c r="X821" s="45">
        <f>VLOOKUP(A821,'[1]NOMENCLATURE 2801'!$B$1:$P$3420,14,FALSE)</f>
        <v>1882.2839999999999</v>
      </c>
      <c r="Y821" s="46">
        <v>0</v>
      </c>
      <c r="Z821" s="46"/>
      <c r="AB821" s="42">
        <f>VLOOKUP(A821,'[1]NOMENCLATURE 2801'!$B$1:$P$3420,15,FALSE)</f>
        <v>1877.326</v>
      </c>
      <c r="AC821" s="42" t="s">
        <v>2917</v>
      </c>
      <c r="AD821">
        <v>0</v>
      </c>
      <c r="AE821" t="s">
        <v>932</v>
      </c>
      <c r="AF821">
        <v>0</v>
      </c>
      <c r="AI821" t="s">
        <v>933</v>
      </c>
      <c r="AJ821" t="s">
        <v>934</v>
      </c>
      <c r="AM821" t="s">
        <v>935</v>
      </c>
      <c r="AN821" t="s">
        <v>936</v>
      </c>
      <c r="AO821">
        <v>1</v>
      </c>
      <c r="AP821">
        <v>0</v>
      </c>
      <c r="AQ821">
        <v>0</v>
      </c>
      <c r="AS821" s="34">
        <v>2662.53</v>
      </c>
      <c r="AT821" s="47">
        <f>VLOOKUP(A821,'[1]NOMENCLATURE 2801'!$B$1:$V$3418,20,FALSE)</f>
        <v>2832.6252400000003</v>
      </c>
      <c r="AU821" s="48">
        <f>VLOOKUP(A821,'[1]NOMENCLATURE 2801'!$B$1:$V$3418,21,FALSE)</f>
        <v>2821.4602400000003</v>
      </c>
      <c r="AV821" s="48"/>
      <c r="AW821" s="48"/>
      <c r="AX821">
        <v>2</v>
      </c>
      <c r="AY821">
        <v>0</v>
      </c>
      <c r="AZ821">
        <v>1</v>
      </c>
      <c r="BB821">
        <v>1</v>
      </c>
      <c r="BC821">
        <v>1</v>
      </c>
      <c r="BD821">
        <v>1</v>
      </c>
      <c r="BE821">
        <v>1</v>
      </c>
      <c r="BF821">
        <v>1</v>
      </c>
      <c r="BK821" s="43">
        <f t="shared" si="213"/>
        <v>5.969143634062344E-2</v>
      </c>
      <c r="BL821"/>
      <c r="BM821" s="45">
        <f>AT821/X821</f>
        <v>1.5048872752464562</v>
      </c>
      <c r="BN821" s="48">
        <f>AU821/AB821</f>
        <v>1.5029143792820214</v>
      </c>
      <c r="BO821">
        <v>1</v>
      </c>
      <c r="BP821">
        <f>VLOOKUP(A821,'[1]Synthèse ventes 2021'!$A$1:$C$457,3,FALSE)</f>
        <v>179</v>
      </c>
      <c r="BQ821">
        <f t="shared" si="214"/>
        <v>396528.79771999997</v>
      </c>
      <c r="BR821">
        <f t="shared" si="215"/>
        <v>595948.83189280005</v>
      </c>
      <c r="BS821">
        <f t="shared" si="216"/>
        <v>199420.03417280008</v>
      </c>
      <c r="BT821" s="34">
        <v>3195.04</v>
      </c>
      <c r="BV821">
        <v>1</v>
      </c>
      <c r="BW821">
        <v>133</v>
      </c>
      <c r="CB821">
        <v>100</v>
      </c>
      <c r="CC821">
        <v>100</v>
      </c>
      <c r="CD821" t="s">
        <v>946</v>
      </c>
      <c r="CE821">
        <v>0</v>
      </c>
      <c r="CI821">
        <v>0</v>
      </c>
      <c r="CJ821">
        <v>0</v>
      </c>
      <c r="CM821">
        <v>0</v>
      </c>
      <c r="CO821">
        <v>0</v>
      </c>
      <c r="CP821">
        <v>0</v>
      </c>
      <c r="CQ821">
        <v>0</v>
      </c>
      <c r="CT821">
        <v>0</v>
      </c>
      <c r="CU821">
        <v>0</v>
      </c>
      <c r="CV821">
        <v>0</v>
      </c>
      <c r="CW821">
        <f>VLOOKUP(A821,'[1]NOUVEAUX TARIFS'!$A$1:$E$467,5,FALSE)</f>
        <v>2821.4602400000003</v>
      </c>
    </row>
    <row r="822" spans="1:101" hidden="1">
      <c r="A822" t="s">
        <v>2025</v>
      </c>
      <c r="C822" t="e">
        <f>VLOOKUP(A822,'[1]PRIX D''ACHAT A JOUR'!$A$1:$C$477,3,FALSE)</f>
        <v>#N/A</v>
      </c>
      <c r="D822" t="s">
        <v>2026</v>
      </c>
      <c r="M822" t="s">
        <v>989</v>
      </c>
      <c r="N822" t="s">
        <v>2025</v>
      </c>
      <c r="O822" t="s">
        <v>2026</v>
      </c>
      <c r="Q822">
        <v>1</v>
      </c>
      <c r="R822">
        <v>1</v>
      </c>
      <c r="S822" s="36" t="e">
        <f>VLOOKUP(N822,'[1]Stock définitif au 31122021'!$A$3:$G$422,5,FALSE)</f>
        <v>#N/A</v>
      </c>
      <c r="T822" s="36" t="e">
        <f>VLOOKUP(N822,'[1]Stock définitif au 31122021'!$A$3:$G$422,6,FALSE)</f>
        <v>#N/A</v>
      </c>
      <c r="U822" s="36" t="e">
        <f>VLOOKUP(N822,'[1]Stock définitif au 31122021'!$A$3:$G$422,3,FALSE)</f>
        <v>#N/A</v>
      </c>
      <c r="V822">
        <v>4.1100000000000003</v>
      </c>
      <c r="W822">
        <f>VLOOKUP(A822,'[1]EXPORT ARTICLES 03012022'!$A$1:$R$883,18,FALSE)</f>
        <v>4.1100000000000003</v>
      </c>
      <c r="X822" s="45" t="e">
        <f>VLOOKUP(A822,'[1]PRIX D''ACHAT A JOUR'!$A$1:$G$477,7,FALSE)</f>
        <v>#N/A</v>
      </c>
      <c r="Y822" s="46">
        <v>4.1100000000000003</v>
      </c>
      <c r="Z822" s="46"/>
      <c r="AB822" s="42" t="e">
        <f>VLOOKUP(A822,'[1]PRIX D''ACHAT A JOUR'!$A$1:$J$477,10,FALSE)</f>
        <v>#N/A</v>
      </c>
      <c r="AC822" s="48"/>
      <c r="AD822">
        <v>4.1100000000000003</v>
      </c>
      <c r="AE822" t="s">
        <v>932</v>
      </c>
      <c r="AF822">
        <v>0</v>
      </c>
      <c r="AI822" t="s">
        <v>933</v>
      </c>
      <c r="AJ822" t="s">
        <v>934</v>
      </c>
      <c r="AM822" t="s">
        <v>935</v>
      </c>
      <c r="AN822" t="s">
        <v>936</v>
      </c>
      <c r="AP822">
        <v>0</v>
      </c>
      <c r="AQ822">
        <v>0</v>
      </c>
      <c r="AS822">
        <v>6.25</v>
      </c>
      <c r="AT822" s="47" t="e">
        <f>X822*BM822</f>
        <v>#N/A</v>
      </c>
      <c r="AU822" s="48" t="e">
        <f>AB822*BN822</f>
        <v>#N/A</v>
      </c>
      <c r="AV822" s="48"/>
      <c r="AW822" s="48"/>
      <c r="AX822">
        <v>2</v>
      </c>
      <c r="AY822">
        <v>0</v>
      </c>
      <c r="BK822" s="43" t="e">
        <f t="shared" si="213"/>
        <v>#N/A</v>
      </c>
      <c r="BL822" s="9">
        <v>1.5206812999999999</v>
      </c>
      <c r="BM822" s="45">
        <v>1.5</v>
      </c>
      <c r="BN822" s="48">
        <v>1.5</v>
      </c>
      <c r="BO822">
        <v>1</v>
      </c>
      <c r="BP822"/>
      <c r="BQ822" t="str">
        <f t="shared" si="214"/>
        <v/>
      </c>
      <c r="BR822" t="str">
        <f t="shared" si="215"/>
        <v/>
      </c>
      <c r="BS822" t="str">
        <f t="shared" si="216"/>
        <v/>
      </c>
      <c r="BT822">
        <v>7.5</v>
      </c>
      <c r="CB822">
        <v>100</v>
      </c>
      <c r="CC822">
        <v>100</v>
      </c>
      <c r="CD822" t="s">
        <v>960</v>
      </c>
      <c r="CE822">
        <v>0</v>
      </c>
      <c r="CI822">
        <v>0</v>
      </c>
      <c r="CJ822">
        <v>0</v>
      </c>
      <c r="CM822">
        <v>0</v>
      </c>
      <c r="CO822">
        <v>0</v>
      </c>
      <c r="CP822">
        <v>0</v>
      </c>
      <c r="CQ822">
        <v>0</v>
      </c>
      <c r="CT822">
        <v>0</v>
      </c>
      <c r="CU822">
        <v>0</v>
      </c>
      <c r="CV822">
        <v>0</v>
      </c>
      <c r="CW822" t="e">
        <f>VLOOKUP(A822,'[1]NOUVEAUX TARIFS'!$A$1:$E$467,5,FALSE)</f>
        <v>#N/A</v>
      </c>
    </row>
    <row r="823" spans="1:101" hidden="1">
      <c r="A823" t="s">
        <v>1819</v>
      </c>
      <c r="C823" t="str">
        <f>VLOOKUP(A823,'[1]PRIX D''ACHAT A JOUR'!$A$1:$C$477,3,FALSE)</f>
        <v>AS</v>
      </c>
      <c r="D823" t="s">
        <v>1820</v>
      </c>
      <c r="M823" t="s">
        <v>959</v>
      </c>
      <c r="N823" t="s">
        <v>1819</v>
      </c>
      <c r="O823" t="s">
        <v>1820</v>
      </c>
      <c r="Q823">
        <v>1</v>
      </c>
      <c r="R823">
        <v>0</v>
      </c>
      <c r="S823" s="36" t="e">
        <f>VLOOKUP(N823,'[1]Stock définitif au 31122021'!$A$3:$G$422,5,FALSE)</f>
        <v>#N/A</v>
      </c>
      <c r="T823" s="36" t="e">
        <f>VLOOKUP(N823,'[1]Stock définitif au 31122021'!$A$3:$G$422,6,FALSE)</f>
        <v>#N/A</v>
      </c>
      <c r="U823" s="36" t="e">
        <f>VLOOKUP(N823,'[1]Stock définitif au 31122021'!$A$3:$G$422,3,FALSE)</f>
        <v>#N/A</v>
      </c>
      <c r="V823">
        <v>0</v>
      </c>
      <c r="W823">
        <f>VLOOKUP(A823,'[1]EXPORT ARTICLES 03012022'!$A$1:$R$883,18,FALSE)</f>
        <v>0</v>
      </c>
      <c r="X823" s="45">
        <f>VLOOKUP(A823,'[1]PRIX D''ACHAT A JOUR'!$A$1:$G$477,7,FALSE)</f>
        <v>0</v>
      </c>
      <c r="Y823" s="46">
        <v>0</v>
      </c>
      <c r="Z823" s="46">
        <f>X823-Y823</f>
        <v>0</v>
      </c>
      <c r="AB823" s="42">
        <f>VLOOKUP(A823,'[1]PRIX D''ACHAT A JOUR'!$A$1:$J$477,10,FALSE)</f>
        <v>0</v>
      </c>
      <c r="AD823">
        <v>0</v>
      </c>
      <c r="AE823" t="s">
        <v>932</v>
      </c>
      <c r="AF823">
        <v>0</v>
      </c>
      <c r="AI823" t="s">
        <v>933</v>
      </c>
      <c r="AJ823" t="s">
        <v>934</v>
      </c>
      <c r="AM823" t="s">
        <v>935</v>
      </c>
      <c r="AN823" t="s">
        <v>936</v>
      </c>
      <c r="AP823">
        <v>0</v>
      </c>
      <c r="AQ823">
        <v>0</v>
      </c>
      <c r="AS823">
        <v>3.12</v>
      </c>
      <c r="AT823" s="47">
        <f>X823*BM823</f>
        <v>0</v>
      </c>
      <c r="AU823" s="48">
        <f>AB823*BN823</f>
        <v>0</v>
      </c>
      <c r="AV823" s="48"/>
      <c r="AW823" s="48"/>
      <c r="AX823">
        <v>2</v>
      </c>
      <c r="AY823">
        <v>0</v>
      </c>
      <c r="BK823" s="43">
        <f t="shared" si="213"/>
        <v>-1</v>
      </c>
      <c r="BL823" t="e">
        <f>AS823/V823</f>
        <v>#DIV/0!</v>
      </c>
      <c r="BM823" s="45"/>
      <c r="BN823" s="48"/>
      <c r="BO823"/>
      <c r="BP823"/>
      <c r="BQ823" t="str">
        <f t="shared" si="214"/>
        <v/>
      </c>
      <c r="BR823" t="str">
        <f t="shared" si="215"/>
        <v/>
      </c>
      <c r="BS823" t="str">
        <f t="shared" si="216"/>
        <v/>
      </c>
      <c r="BT823">
        <v>3.74</v>
      </c>
      <c r="BV823">
        <v>1</v>
      </c>
      <c r="CB823">
        <v>100</v>
      </c>
      <c r="CC823">
        <v>100</v>
      </c>
      <c r="CD823" t="s">
        <v>960</v>
      </c>
      <c r="CE823">
        <v>0</v>
      </c>
      <c r="CI823">
        <v>0</v>
      </c>
      <c r="CJ823">
        <v>0</v>
      </c>
      <c r="CM823">
        <v>0</v>
      </c>
      <c r="CO823">
        <v>0</v>
      </c>
      <c r="CP823">
        <v>0</v>
      </c>
      <c r="CQ823">
        <v>0</v>
      </c>
      <c r="CT823">
        <v>0</v>
      </c>
      <c r="CU823">
        <v>0</v>
      </c>
      <c r="CV823">
        <v>0</v>
      </c>
      <c r="CW823" t="e">
        <f>VLOOKUP(A823,'[1]NOUVEAUX TARIFS'!$A$1:$E$467,5,FALSE)</f>
        <v>#N/A</v>
      </c>
    </row>
    <row r="824" spans="1:101">
      <c r="A824" t="s">
        <v>1132</v>
      </c>
      <c r="C824" t="str">
        <f>VLOOKUP(A824,'[1]PRIX D''ACHAT A JOUR'!$A$1:$C$477,3,FALSE)</f>
        <v>AS</v>
      </c>
      <c r="D824" t="s">
        <v>693</v>
      </c>
      <c r="E824">
        <v>1</v>
      </c>
      <c r="F824" t="s">
        <v>975</v>
      </c>
      <c r="G824">
        <v>2</v>
      </c>
      <c r="H824" t="s">
        <v>975</v>
      </c>
      <c r="K824">
        <v>5</v>
      </c>
      <c r="L824" t="s">
        <v>1131</v>
      </c>
      <c r="M824" t="s">
        <v>986</v>
      </c>
      <c r="N824" t="s">
        <v>1132</v>
      </c>
      <c r="O824" t="s">
        <v>693</v>
      </c>
      <c r="Q824">
        <v>1</v>
      </c>
      <c r="R824">
        <v>0</v>
      </c>
      <c r="S824" s="36" t="e">
        <f>VLOOKUP(N824,'[1]Stock définitif au 31122021'!$A$3:$G$422,5,FALSE)</f>
        <v>#N/A</v>
      </c>
      <c r="T824" s="36" t="e">
        <f>VLOOKUP(N824,'[1]Stock définitif au 31122021'!$A$3:$G$422,6,FALSE)</f>
        <v>#N/A</v>
      </c>
      <c r="U824" s="36" t="e">
        <f>VLOOKUP(N824,'[1]Stock définitif au 31122021'!$A$3:$G$422,3,FALSE)</f>
        <v>#N/A</v>
      </c>
      <c r="V824" s="36">
        <v>2002.6422</v>
      </c>
      <c r="W824" s="36">
        <v>2002.6422</v>
      </c>
      <c r="X824" s="2">
        <f>VLOOKUP(A824,'[1]PRIX D''ACHAT A JOUR'!$A$1:$G$477,7,FALSE)</f>
        <v>2002.6422</v>
      </c>
      <c r="Y824" s="46"/>
      <c r="Z824" s="46"/>
      <c r="AA824" s="53"/>
      <c r="AB824" s="41">
        <v>2142.7399999999998</v>
      </c>
      <c r="AC824" s="42" t="s">
        <v>2917</v>
      </c>
      <c r="AD824">
        <v>0</v>
      </c>
      <c r="AE824" t="s">
        <v>932</v>
      </c>
      <c r="AF824">
        <v>0</v>
      </c>
      <c r="AI824" t="s">
        <v>933</v>
      </c>
      <c r="AJ824" t="s">
        <v>934</v>
      </c>
      <c r="AM824" t="s">
        <v>935</v>
      </c>
      <c r="AN824" t="s">
        <v>936</v>
      </c>
      <c r="AP824">
        <v>0</v>
      </c>
      <c r="AQ824">
        <v>0</v>
      </c>
      <c r="AS824" s="63">
        <v>2603.44</v>
      </c>
      <c r="AT824" s="54">
        <f>X824*BM824</f>
        <v>2663.514126</v>
      </c>
      <c r="AU824" s="42">
        <f>AB824*BN824</f>
        <v>2849.8442</v>
      </c>
      <c r="AV824" s="48"/>
      <c r="AW824" s="48"/>
      <c r="AX824">
        <v>2</v>
      </c>
      <c r="AY824">
        <v>0</v>
      </c>
      <c r="BK824" s="43">
        <f t="shared" si="213"/>
        <v>9.4645622714562255E-2</v>
      </c>
      <c r="BL824" s="55">
        <f>AS824/V824</f>
        <v>1.3000025666092525</v>
      </c>
      <c r="BM824" s="45">
        <v>1.33</v>
      </c>
      <c r="BN824" s="48">
        <v>1.33</v>
      </c>
      <c r="BP824"/>
      <c r="BQ824" t="str">
        <f t="shared" si="214"/>
        <v/>
      </c>
      <c r="BR824" t="str">
        <f t="shared" si="215"/>
        <v/>
      </c>
      <c r="BS824" t="str">
        <f t="shared" si="216"/>
        <v/>
      </c>
      <c r="BT824" s="34">
        <v>3124.13</v>
      </c>
      <c r="BV824">
        <v>1</v>
      </c>
      <c r="CB824">
        <v>100</v>
      </c>
      <c r="CC824">
        <v>100</v>
      </c>
      <c r="CD824" t="s">
        <v>937</v>
      </c>
      <c r="CE824">
        <v>0</v>
      </c>
      <c r="CI824">
        <v>0</v>
      </c>
      <c r="CJ824">
        <v>0</v>
      </c>
      <c r="CM824">
        <v>0</v>
      </c>
      <c r="CO824">
        <v>0</v>
      </c>
      <c r="CP824">
        <v>0</v>
      </c>
      <c r="CQ824">
        <v>0</v>
      </c>
      <c r="CT824">
        <v>0</v>
      </c>
      <c r="CU824">
        <v>0</v>
      </c>
      <c r="CV824">
        <v>0</v>
      </c>
      <c r="CW824" t="e">
        <f>VLOOKUP(A824,'[1]NOUVEAUX TARIFS'!$A$1:$E$467,5,FALSE)</f>
        <v>#N/A</v>
      </c>
    </row>
    <row r="825" spans="1:101">
      <c r="A825" t="s">
        <v>377</v>
      </c>
      <c r="C825" t="e">
        <f>VLOOKUP(A825,'[1]PRIX D''ACHAT A JOUR'!$A$1:$C$477,3,FALSE)</f>
        <v>#N/A</v>
      </c>
      <c r="D825" t="s">
        <v>2249</v>
      </c>
      <c r="E825">
        <v>1</v>
      </c>
      <c r="F825" t="s">
        <v>975</v>
      </c>
      <c r="G825">
        <v>2</v>
      </c>
      <c r="H825" t="s">
        <v>975</v>
      </c>
      <c r="I825" t="s">
        <v>1057</v>
      </c>
      <c r="J825" t="s">
        <v>1058</v>
      </c>
      <c r="K825">
        <v>1</v>
      </c>
      <c r="L825" t="s">
        <v>1108</v>
      </c>
      <c r="M825" t="s">
        <v>943</v>
      </c>
      <c r="N825" t="s">
        <v>944</v>
      </c>
      <c r="O825" t="s">
        <v>945</v>
      </c>
      <c r="Q825">
        <v>1</v>
      </c>
      <c r="R825">
        <v>0</v>
      </c>
      <c r="S825" s="36" t="e">
        <f>VLOOKUP(N825,'[1]Stock définitif au 31122021'!$A$3:$G$422,5,FALSE)</f>
        <v>#N/A</v>
      </c>
      <c r="T825" s="36" t="e">
        <f>VLOOKUP(N825,'[1]Stock définitif au 31122021'!$A$3:$G$422,6,FALSE)</f>
        <v>#N/A</v>
      </c>
      <c r="U825" s="36" t="e">
        <f>VLOOKUP(N825,'[1]Stock définitif au 31122021'!$A$3:$G$422,3,FALSE)</f>
        <v>#N/A</v>
      </c>
      <c r="V825">
        <v>0</v>
      </c>
      <c r="W825">
        <f>VLOOKUP(A825,'[1]EXPORT ARTICLES 03012022'!$A$1:$R$883,18,FALSE)</f>
        <v>0</v>
      </c>
      <c r="X825" s="45">
        <f>VLOOKUP(A825,'[1]NOMENCLATURE 2801'!$B$1:$P$3420,14,FALSE)</f>
        <v>1854.1999999999996</v>
      </c>
      <c r="Y825" s="46">
        <v>0</v>
      </c>
      <c r="Z825" s="46"/>
      <c r="AB825" s="42">
        <f>VLOOKUP(A825,'[1]NOMENCLATURE 2801'!$B$1:$P$3420,15,FALSE)</f>
        <v>2050.4224999999997</v>
      </c>
      <c r="AC825" s="42" t="s">
        <v>2917</v>
      </c>
      <c r="AD825">
        <v>0</v>
      </c>
      <c r="AE825" t="s">
        <v>932</v>
      </c>
      <c r="AF825">
        <v>0</v>
      </c>
      <c r="AI825" t="s">
        <v>933</v>
      </c>
      <c r="AJ825" t="s">
        <v>934</v>
      </c>
      <c r="AM825" t="s">
        <v>935</v>
      </c>
      <c r="AN825" t="s">
        <v>936</v>
      </c>
      <c r="AP825">
        <v>0</v>
      </c>
      <c r="AQ825">
        <v>0</v>
      </c>
      <c r="AS825" s="34">
        <v>2537.0500000000002</v>
      </c>
      <c r="AT825" s="47">
        <f>VLOOKUP(A825,'[1]NOMENCLATURE 2801'!$B$1:$V$3418,20,FALSE)</f>
        <v>2647.1087000000002</v>
      </c>
      <c r="AU825" s="48">
        <f>VLOOKUP(A825,'[1]NOMENCLATURE 2801'!$B$1:$V$3418,21,FALSE)</f>
        <v>2908.004625</v>
      </c>
      <c r="AV825" s="48"/>
      <c r="AW825" s="48"/>
      <c r="AX825">
        <v>2</v>
      </c>
      <c r="AY825">
        <v>0</v>
      </c>
      <c r="AZ825">
        <v>1</v>
      </c>
      <c r="BB825">
        <v>1</v>
      </c>
      <c r="BC825">
        <v>1</v>
      </c>
      <c r="BD825">
        <v>1</v>
      </c>
      <c r="BE825">
        <v>1</v>
      </c>
      <c r="BF825">
        <v>1</v>
      </c>
      <c r="BK825" s="43">
        <f t="shared" ref="BK825:BK889" si="223">(AU825-AS825)/AS825</f>
        <v>0.1462149445221812</v>
      </c>
      <c r="BL825"/>
      <c r="BM825" s="45">
        <f>AT825/X825</f>
        <v>1.4276284651062456</v>
      </c>
      <c r="BN825" s="48">
        <f>AU825/AB825</f>
        <v>1.4182465443097705</v>
      </c>
      <c r="BO825">
        <v>1</v>
      </c>
      <c r="BP825">
        <f>VLOOKUP(A825,'[1]Synthèse ventes 2021'!$A$1:$C$457,3,FALSE)</f>
        <v>5</v>
      </c>
      <c r="BQ825">
        <f t="shared" si="214"/>
        <v>12097.492749999998</v>
      </c>
      <c r="BR825">
        <f t="shared" si="215"/>
        <v>17157.227287499998</v>
      </c>
      <c r="BS825">
        <f t="shared" si="216"/>
        <v>5059.7345375000004</v>
      </c>
      <c r="BT825" s="34">
        <v>3044.46</v>
      </c>
      <c r="BV825">
        <v>1</v>
      </c>
      <c r="CB825">
        <v>100</v>
      </c>
      <c r="CC825">
        <v>100</v>
      </c>
      <c r="CD825" t="s">
        <v>946</v>
      </c>
      <c r="CE825">
        <v>0</v>
      </c>
      <c r="CI825">
        <v>0</v>
      </c>
      <c r="CJ825">
        <v>0</v>
      </c>
      <c r="CM825">
        <v>0</v>
      </c>
      <c r="CO825">
        <v>0</v>
      </c>
      <c r="CP825">
        <v>0</v>
      </c>
      <c r="CQ825">
        <v>0</v>
      </c>
      <c r="CT825">
        <v>0</v>
      </c>
      <c r="CU825">
        <v>0</v>
      </c>
      <c r="CV825">
        <v>0</v>
      </c>
      <c r="CW825">
        <f>VLOOKUP(A825,'[1]NOUVEAUX TARIFS'!$A$1:$E$467,5,FALSE)</f>
        <v>2908.004625</v>
      </c>
    </row>
    <row r="826" spans="1:101" hidden="1">
      <c r="A826" t="s">
        <v>2407</v>
      </c>
      <c r="C826" t="str">
        <f>VLOOKUP(A826,'[1]PRIX D''ACHAT A JOUR'!$A$1:$C$477,3,FALSE)</f>
        <v>AN</v>
      </c>
      <c r="D826" t="s">
        <v>2408</v>
      </c>
      <c r="M826" t="s">
        <v>967</v>
      </c>
      <c r="N826" t="s">
        <v>2407</v>
      </c>
      <c r="O826" t="s">
        <v>2409</v>
      </c>
      <c r="Q826">
        <v>1</v>
      </c>
      <c r="R826">
        <v>1</v>
      </c>
      <c r="S826" s="36" t="e">
        <f>VLOOKUP(N826,'[1]Stock définitif au 31122021'!$A$3:$G$422,5,FALSE)</f>
        <v>#N/A</v>
      </c>
      <c r="T826" s="36" t="e">
        <f>VLOOKUP(N826,'[1]Stock définitif au 31122021'!$A$3:$G$422,6,FALSE)</f>
        <v>#N/A</v>
      </c>
      <c r="U826" s="36" t="e">
        <f>VLOOKUP(N826,'[1]Stock définitif au 31122021'!$A$3:$G$422,3,FALSE)</f>
        <v>#N/A</v>
      </c>
      <c r="V826">
        <v>0</v>
      </c>
      <c r="W826">
        <f>VLOOKUP(A826,'[1]EXPORT ARTICLES 03012022'!$A$1:$R$883,18,FALSE)</f>
        <v>0</v>
      </c>
      <c r="X826" s="45">
        <f>VLOOKUP(A826,'[1]PRIX D''ACHAT A JOUR'!$A$1:$G$477,7,FALSE)</f>
        <v>6.07</v>
      </c>
      <c r="Y826" s="46">
        <v>0</v>
      </c>
      <c r="Z826" s="46">
        <f>X826-Y826</f>
        <v>6.07</v>
      </c>
      <c r="AB826" s="41">
        <f>VLOOKUP(A826,'[1]PRIX D''ACHAT A JOUR'!$A$1:$J$477,10,FALSE)</f>
        <v>0</v>
      </c>
      <c r="AD826">
        <v>0</v>
      </c>
      <c r="AE826" t="s">
        <v>932</v>
      </c>
      <c r="AF826">
        <v>0</v>
      </c>
      <c r="AI826" t="s">
        <v>933</v>
      </c>
      <c r="AJ826" t="s">
        <v>934</v>
      </c>
      <c r="AM826" t="s">
        <v>935</v>
      </c>
      <c r="AN826" t="s">
        <v>936</v>
      </c>
      <c r="AP826">
        <v>0</v>
      </c>
      <c r="AQ826">
        <v>0</v>
      </c>
      <c r="AS826">
        <v>0</v>
      </c>
      <c r="AT826" s="47">
        <f>X826*BM826</f>
        <v>0</v>
      </c>
      <c r="AU826" s="48">
        <f>AB826*BN826</f>
        <v>0</v>
      </c>
      <c r="AV826" s="48"/>
      <c r="AW826" s="48"/>
      <c r="AX826">
        <v>2</v>
      </c>
      <c r="AY826">
        <v>0</v>
      </c>
      <c r="BK826" s="43" t="e">
        <f t="shared" si="223"/>
        <v>#DIV/0!</v>
      </c>
      <c r="BL826" t="e">
        <f>AS826/V826</f>
        <v>#DIV/0!</v>
      </c>
      <c r="BM826" s="45"/>
      <c r="BN826" s="48"/>
      <c r="BO826"/>
      <c r="BP826"/>
      <c r="BQ826" t="str">
        <f t="shared" si="214"/>
        <v/>
      </c>
      <c r="BR826" t="str">
        <f t="shared" si="215"/>
        <v/>
      </c>
      <c r="BS826" t="str">
        <f t="shared" si="216"/>
        <v/>
      </c>
      <c r="BT826">
        <v>0</v>
      </c>
      <c r="CB826">
        <v>100</v>
      </c>
      <c r="CC826">
        <v>100</v>
      </c>
      <c r="CD826" t="s">
        <v>960</v>
      </c>
      <c r="CE826">
        <v>0</v>
      </c>
      <c r="CI826">
        <v>0</v>
      </c>
      <c r="CJ826">
        <v>0</v>
      </c>
      <c r="CM826">
        <v>0</v>
      </c>
      <c r="CO826">
        <v>0</v>
      </c>
      <c r="CP826">
        <v>0</v>
      </c>
      <c r="CQ826">
        <v>0</v>
      </c>
      <c r="CT826">
        <v>0</v>
      </c>
      <c r="CU826">
        <v>0</v>
      </c>
      <c r="CV826">
        <v>0</v>
      </c>
      <c r="CW826" t="e">
        <f>VLOOKUP(A826,'[1]NOUVEAUX TARIFS'!$A$1:$E$467,5,FALSE)</f>
        <v>#N/A</v>
      </c>
    </row>
    <row r="827" spans="1:101" hidden="1">
      <c r="A827" t="s">
        <v>815</v>
      </c>
      <c r="C827" t="str">
        <f>VLOOKUP(A827,'[1]PRIX D''ACHAT A JOUR'!$A$1:$C$477,3,FALSE)</f>
        <v>AN</v>
      </c>
      <c r="D827" t="s">
        <v>816</v>
      </c>
      <c r="E827">
        <v>16</v>
      </c>
      <c r="F827" t="s">
        <v>1031</v>
      </c>
      <c r="M827" t="s">
        <v>2046</v>
      </c>
      <c r="N827" t="s">
        <v>815</v>
      </c>
      <c r="O827" t="s">
        <v>816</v>
      </c>
      <c r="Q827">
        <v>1</v>
      </c>
      <c r="R827">
        <v>0</v>
      </c>
      <c r="S827" s="36" t="e">
        <f>VLOOKUP(N827,'[1]Stock définitif au 31122021'!$A$3:$G$422,5,FALSE)</f>
        <v>#N/A</v>
      </c>
      <c r="T827" s="36" t="e">
        <f>VLOOKUP(N827,'[1]Stock définitif au 31122021'!$A$3:$G$422,6,FALSE)</f>
        <v>#N/A</v>
      </c>
      <c r="U827" s="36" t="e">
        <f>VLOOKUP(N827,'[1]Stock définitif au 31122021'!$A$3:$G$422,3,FALSE)</f>
        <v>#N/A</v>
      </c>
      <c r="V827">
        <v>3.2</v>
      </c>
      <c r="W827">
        <f>VLOOKUP(A827,'[1]EXPORT ARTICLES 03012022'!$A$1:$R$883,18,FALSE)</f>
        <v>3.2</v>
      </c>
      <c r="X827" s="45">
        <f>VLOOKUP(A827,'[1]PRIX D''ACHAT A JOUR'!$A$1:$G$477,7,FALSE)</f>
        <v>3.2</v>
      </c>
      <c r="Y827" s="46"/>
      <c r="Z827" s="46"/>
      <c r="AA827" s="42" t="s">
        <v>2924</v>
      </c>
      <c r="AB827" s="41">
        <v>3.57</v>
      </c>
      <c r="AC827" s="42" t="s">
        <v>2917</v>
      </c>
      <c r="AD827">
        <v>3.2</v>
      </c>
      <c r="AE827" t="s">
        <v>932</v>
      </c>
      <c r="AF827">
        <v>0</v>
      </c>
      <c r="AI827" t="s">
        <v>933</v>
      </c>
      <c r="AJ827" t="s">
        <v>934</v>
      </c>
      <c r="AM827" t="s">
        <v>935</v>
      </c>
      <c r="AN827" t="s">
        <v>936</v>
      </c>
      <c r="AP827">
        <v>0</v>
      </c>
      <c r="AQ827">
        <v>0</v>
      </c>
      <c r="AS827">
        <v>4.16</v>
      </c>
      <c r="AT827" s="47">
        <f>X827*BM827</f>
        <v>4.2560000000000002</v>
      </c>
      <c r="AU827" s="49">
        <f>AB827*BN827</f>
        <v>4.7481</v>
      </c>
      <c r="AV827" s="48">
        <f>VLOOKUP(A827,'STEEVE RESTITUTION'!$A$3:$F$484,6,FALSE)</f>
        <v>4.5999999999999996</v>
      </c>
      <c r="AW827" s="48"/>
      <c r="AX827">
        <v>2</v>
      </c>
      <c r="AY827">
        <v>0</v>
      </c>
      <c r="BK827" s="43">
        <f t="shared" si="223"/>
        <v>0.14137019230769227</v>
      </c>
      <c r="BL827" s="9">
        <f>AS827/V827</f>
        <v>1.3</v>
      </c>
      <c r="BM827" s="45">
        <v>1.33</v>
      </c>
      <c r="BN827" s="48">
        <v>1.33</v>
      </c>
      <c r="BO827"/>
      <c r="BP827"/>
      <c r="BQ827" t="str">
        <f t="shared" si="214"/>
        <v/>
      </c>
      <c r="BR827" t="str">
        <f t="shared" si="215"/>
        <v/>
      </c>
      <c r="BS827" t="str">
        <f t="shared" si="216"/>
        <v/>
      </c>
      <c r="BT827">
        <v>4.99</v>
      </c>
      <c r="CB827">
        <v>100</v>
      </c>
      <c r="CC827">
        <v>100</v>
      </c>
      <c r="CD827" t="s">
        <v>951</v>
      </c>
      <c r="CE827">
        <v>0</v>
      </c>
      <c r="CI827">
        <v>0</v>
      </c>
      <c r="CJ827">
        <v>0</v>
      </c>
      <c r="CM827">
        <v>0</v>
      </c>
      <c r="CO827">
        <v>0</v>
      </c>
      <c r="CP827">
        <v>0</v>
      </c>
      <c r="CQ827">
        <v>0</v>
      </c>
      <c r="CT827">
        <v>0</v>
      </c>
      <c r="CU827">
        <v>0</v>
      </c>
      <c r="CV827">
        <v>0</v>
      </c>
      <c r="CW827">
        <f>VLOOKUP(A827,'[1]NOUVEAUX TARIFS'!$A$1:$E$467,5,FALSE)</f>
        <v>4.5999999999999996</v>
      </c>
    </row>
    <row r="828" spans="1:101">
      <c r="A828" t="s">
        <v>375</v>
      </c>
      <c r="C828" t="e">
        <f>VLOOKUP(A828,'[1]PRIX D''ACHAT A JOUR'!$A$1:$C$477,3,FALSE)</f>
        <v>#N/A</v>
      </c>
      <c r="D828" t="s">
        <v>1910</v>
      </c>
      <c r="E828">
        <v>1</v>
      </c>
      <c r="F828" t="s">
        <v>975</v>
      </c>
      <c r="G828">
        <v>2</v>
      </c>
      <c r="H828" t="s">
        <v>975</v>
      </c>
      <c r="I828" t="s">
        <v>1057</v>
      </c>
      <c r="J828" t="s">
        <v>1058</v>
      </c>
      <c r="K828">
        <v>1</v>
      </c>
      <c r="L828" t="s">
        <v>1108</v>
      </c>
      <c r="M828" t="s">
        <v>943</v>
      </c>
      <c r="N828" t="s">
        <v>944</v>
      </c>
      <c r="O828" t="s">
        <v>945</v>
      </c>
      <c r="Q828">
        <v>1</v>
      </c>
      <c r="R828">
        <v>0</v>
      </c>
      <c r="S828" s="36" t="e">
        <f>VLOOKUP(N828,'[1]Stock définitif au 31122021'!$A$3:$G$422,5,FALSE)</f>
        <v>#N/A</v>
      </c>
      <c r="T828" s="36" t="e">
        <f>VLOOKUP(N828,'[1]Stock définitif au 31122021'!$A$3:$G$422,6,FALSE)</f>
        <v>#N/A</v>
      </c>
      <c r="U828" s="36" t="e">
        <f>VLOOKUP(N828,'[1]Stock définitif au 31122021'!$A$3:$G$422,3,FALSE)</f>
        <v>#N/A</v>
      </c>
      <c r="V828">
        <v>0</v>
      </c>
      <c r="W828">
        <f>VLOOKUP(A828,'[1]EXPORT ARTICLES 03012022'!$A$1:$R$883,18,FALSE)</f>
        <v>0</v>
      </c>
      <c r="X828" s="45">
        <f>VLOOKUP(A828,'[1]NOMENCLATURE 2801'!$B$1:$P$3420,14,FALSE)</f>
        <v>2025.44</v>
      </c>
      <c r="Y828" s="46">
        <v>0</v>
      </c>
      <c r="Z828" s="46"/>
      <c r="AB828" s="42">
        <f>VLOOKUP(A828,'[1]NOMENCLATURE 2801'!$B$1:$P$3420,15,FALSE)</f>
        <v>2245.7674999999999</v>
      </c>
      <c r="AC828" s="42" t="s">
        <v>2917</v>
      </c>
      <c r="AD828">
        <v>0</v>
      </c>
      <c r="AE828" t="s">
        <v>932</v>
      </c>
      <c r="AF828">
        <v>0</v>
      </c>
      <c r="AI828" t="s">
        <v>933</v>
      </c>
      <c r="AJ828" t="s">
        <v>934</v>
      </c>
      <c r="AM828" t="s">
        <v>935</v>
      </c>
      <c r="AN828" t="s">
        <v>936</v>
      </c>
      <c r="AP828">
        <v>0</v>
      </c>
      <c r="AQ828">
        <v>0</v>
      </c>
      <c r="AS828" s="34">
        <v>2765.46</v>
      </c>
      <c r="AT828" s="47">
        <f>VLOOKUP(A828,'[1]NOMENCLATURE 2801'!$B$1:$V$3418,20,FALSE)</f>
        <v>2885.8823000000002</v>
      </c>
      <c r="AU828" s="48">
        <f>VLOOKUP(A828,'[1]NOMENCLATURE 2801'!$B$1:$V$3418,21,FALSE)</f>
        <v>3178.7978750000002</v>
      </c>
      <c r="AV828" s="48"/>
      <c r="AW828" s="48"/>
      <c r="AX828">
        <v>2</v>
      </c>
      <c r="AY828">
        <v>0</v>
      </c>
      <c r="AZ828">
        <v>1</v>
      </c>
      <c r="BB828">
        <v>1</v>
      </c>
      <c r="BC828">
        <v>1</v>
      </c>
      <c r="BD828">
        <v>1</v>
      </c>
      <c r="BE828">
        <v>1</v>
      </c>
      <c r="BF828">
        <v>1</v>
      </c>
      <c r="BK828" s="43">
        <f t="shared" si="223"/>
        <v>0.14946442002415516</v>
      </c>
      <c r="BL828"/>
      <c r="BM828" s="45">
        <f>AT828/X828</f>
        <v>1.4248174717592228</v>
      </c>
      <c r="BN828" s="48">
        <f>AU828/AB828</f>
        <v>1.4154616962797797</v>
      </c>
      <c r="BO828">
        <v>1</v>
      </c>
      <c r="BP828">
        <f>VLOOKUP(A828,'[1]Synthèse ventes 2021'!$A$1:$C$457,3,FALSE)</f>
        <v>16</v>
      </c>
      <c r="BQ828">
        <f t="shared" si="214"/>
        <v>42400.090399999994</v>
      </c>
      <c r="BR828">
        <f t="shared" si="215"/>
        <v>60015.703880000001</v>
      </c>
      <c r="BS828">
        <f t="shared" si="216"/>
        <v>17615.613480000007</v>
      </c>
      <c r="BT828" s="34">
        <v>3318.55</v>
      </c>
      <c r="BV828">
        <v>1</v>
      </c>
      <c r="CB828">
        <v>100</v>
      </c>
      <c r="CC828">
        <v>100</v>
      </c>
      <c r="CD828" t="s">
        <v>946</v>
      </c>
      <c r="CE828">
        <v>0</v>
      </c>
      <c r="CI828">
        <v>0</v>
      </c>
      <c r="CJ828">
        <v>0</v>
      </c>
      <c r="CM828">
        <v>0</v>
      </c>
      <c r="CO828">
        <v>0</v>
      </c>
      <c r="CP828">
        <v>0</v>
      </c>
      <c r="CQ828">
        <v>0</v>
      </c>
      <c r="CT828">
        <v>0</v>
      </c>
      <c r="CU828">
        <v>0</v>
      </c>
      <c r="CV828">
        <v>0</v>
      </c>
      <c r="CW828">
        <f>VLOOKUP(A828,'[1]NOUVEAUX TARIFS'!$A$1:$E$467,5,FALSE)</f>
        <v>3178.7978750000002</v>
      </c>
    </row>
    <row r="829" spans="1:101">
      <c r="A829" t="s">
        <v>2259</v>
      </c>
      <c r="C829" t="str">
        <f>VLOOKUP(A829,'[1]PRIX D''ACHAT A JOUR'!$A$1:$C$477,3,FALSE)</f>
        <v>AS</v>
      </c>
      <c r="D829" t="s">
        <v>695</v>
      </c>
      <c r="E829">
        <v>1</v>
      </c>
      <c r="F829" t="s">
        <v>975</v>
      </c>
      <c r="G829">
        <v>2</v>
      </c>
      <c r="H829" t="s">
        <v>975</v>
      </c>
      <c r="I829" t="s">
        <v>1160</v>
      </c>
      <c r="J829" t="s">
        <v>1161</v>
      </c>
      <c r="K829">
        <v>5</v>
      </c>
      <c r="L829" t="s">
        <v>1131</v>
      </c>
      <c r="M829" t="s">
        <v>986</v>
      </c>
      <c r="N829" t="s">
        <v>2259</v>
      </c>
      <c r="O829" t="s">
        <v>695</v>
      </c>
      <c r="Q829">
        <v>1</v>
      </c>
      <c r="R829">
        <v>1</v>
      </c>
      <c r="S829" s="36" t="e">
        <f>VLOOKUP(N829,'[1]Stock définitif au 31122021'!$A$3:$G$422,5,FALSE)</f>
        <v>#N/A</v>
      </c>
      <c r="T829" s="36" t="e">
        <f>VLOOKUP(N829,'[1]Stock définitif au 31122021'!$A$3:$G$422,6,FALSE)</f>
        <v>#N/A</v>
      </c>
      <c r="U829" s="36" t="e">
        <f>VLOOKUP(N829,'[1]Stock définitif au 31122021'!$A$3:$G$422,3,FALSE)</f>
        <v>#N/A</v>
      </c>
      <c r="V829" s="36">
        <v>2474.279</v>
      </c>
      <c r="W829" s="36">
        <v>2474.279</v>
      </c>
      <c r="X829" s="2">
        <f>VLOOKUP(A829,'[1]PRIX D''ACHAT A JOUR'!$A$1:$G$477,7,FALSE)</f>
        <v>2474.279</v>
      </c>
      <c r="Y829" s="46"/>
      <c r="Z829" s="46"/>
      <c r="AA829" s="53"/>
      <c r="AB829" s="41">
        <v>2647.58</v>
      </c>
      <c r="AC829" s="42" t="s">
        <v>2917</v>
      </c>
      <c r="AD829">
        <v>0</v>
      </c>
      <c r="AE829" t="s">
        <v>932</v>
      </c>
      <c r="AF829">
        <v>0</v>
      </c>
      <c r="AI829" t="s">
        <v>933</v>
      </c>
      <c r="AJ829" t="s">
        <v>934</v>
      </c>
      <c r="AM829" t="s">
        <v>935</v>
      </c>
      <c r="AN829" t="s">
        <v>936</v>
      </c>
      <c r="AP829">
        <v>0</v>
      </c>
      <c r="AQ829">
        <v>0</v>
      </c>
      <c r="AS829" s="63">
        <v>3216.75</v>
      </c>
      <c r="AT829" s="54">
        <f>X829*BM829</f>
        <v>3290.7910700000002</v>
      </c>
      <c r="AU829" s="42">
        <f>AB829*BN829</f>
        <v>3521.2814000000003</v>
      </c>
      <c r="AV829" s="48"/>
      <c r="AW829" s="48"/>
      <c r="AX829">
        <v>2</v>
      </c>
      <c r="AY829">
        <v>0</v>
      </c>
      <c r="BK829" s="43">
        <f t="shared" si="223"/>
        <v>9.4670521489080686E-2</v>
      </c>
      <c r="BL829" s="55">
        <f>AS829/V829</f>
        <v>1.3000756988197371</v>
      </c>
      <c r="BM829" s="45">
        <v>1.33</v>
      </c>
      <c r="BN829" s="48">
        <v>1.33</v>
      </c>
      <c r="BP829"/>
      <c r="BQ829" t="str">
        <f t="shared" si="214"/>
        <v/>
      </c>
      <c r="BR829" t="str">
        <f t="shared" si="215"/>
        <v/>
      </c>
      <c r="BS829" t="str">
        <f t="shared" si="216"/>
        <v/>
      </c>
      <c r="BT829" s="34">
        <v>3860.1</v>
      </c>
      <c r="BV829">
        <v>1</v>
      </c>
      <c r="CB829">
        <v>100</v>
      </c>
      <c r="CC829">
        <v>100</v>
      </c>
      <c r="CD829" t="s">
        <v>937</v>
      </c>
      <c r="CE829">
        <v>0</v>
      </c>
      <c r="CI829">
        <v>0</v>
      </c>
      <c r="CJ829">
        <v>0</v>
      </c>
      <c r="CM829">
        <v>0</v>
      </c>
      <c r="CO829">
        <v>0</v>
      </c>
      <c r="CP829">
        <v>0</v>
      </c>
      <c r="CQ829">
        <v>0</v>
      </c>
      <c r="CT829">
        <v>0</v>
      </c>
      <c r="CU829">
        <v>0</v>
      </c>
      <c r="CV829">
        <v>0</v>
      </c>
      <c r="CW829" t="e">
        <f>VLOOKUP(A829,'[1]NOUVEAUX TARIFS'!$A$1:$E$467,5,FALSE)</f>
        <v>#N/A</v>
      </c>
    </row>
    <row r="830" spans="1:101">
      <c r="A830" t="s">
        <v>379</v>
      </c>
      <c r="C830" t="e">
        <f>VLOOKUP(A830,'[1]PRIX D''ACHAT A JOUR'!$A$1:$C$477,3,FALSE)</f>
        <v>#N/A</v>
      </c>
      <c r="D830" t="s">
        <v>1911</v>
      </c>
      <c r="E830">
        <v>1</v>
      </c>
      <c r="F830" t="s">
        <v>975</v>
      </c>
      <c r="G830">
        <v>2</v>
      </c>
      <c r="H830" t="s">
        <v>975</v>
      </c>
      <c r="I830" t="s">
        <v>1057</v>
      </c>
      <c r="J830" t="s">
        <v>1058</v>
      </c>
      <c r="K830">
        <v>1</v>
      </c>
      <c r="L830" t="s">
        <v>1108</v>
      </c>
      <c r="M830" t="s">
        <v>943</v>
      </c>
      <c r="N830" t="s">
        <v>944</v>
      </c>
      <c r="O830" t="s">
        <v>945</v>
      </c>
      <c r="Q830">
        <v>1</v>
      </c>
      <c r="R830">
        <v>0</v>
      </c>
      <c r="S830" s="36" t="e">
        <f>VLOOKUP(N830,'[1]Stock définitif au 31122021'!$A$3:$G$422,5,FALSE)</f>
        <v>#N/A</v>
      </c>
      <c r="T830" s="36" t="e">
        <f>VLOOKUP(N830,'[1]Stock définitif au 31122021'!$A$3:$G$422,6,FALSE)</f>
        <v>#N/A</v>
      </c>
      <c r="U830" s="36" t="e">
        <f>VLOOKUP(N830,'[1]Stock définitif au 31122021'!$A$3:$G$422,3,FALSE)</f>
        <v>#N/A</v>
      </c>
      <c r="V830">
        <v>0</v>
      </c>
      <c r="W830">
        <f>VLOOKUP(A830,'[1]EXPORT ARTICLES 03012022'!$A$1:$R$883,18,FALSE)</f>
        <v>0</v>
      </c>
      <c r="X830" s="45">
        <f>VLOOKUP(A830,'[1]NOMENCLATURE 2801'!$B$1:$P$3420,14,FALSE)</f>
        <v>2298.3000000000002</v>
      </c>
      <c r="Y830" s="46">
        <v>0</v>
      </c>
      <c r="Z830" s="46"/>
      <c r="AB830" s="42">
        <f>VLOOKUP(A830,'[1]NOMENCLATURE 2801'!$B$1:$P$3420,15,FALSE)</f>
        <v>2542.5724999999998</v>
      </c>
      <c r="AC830" s="42" t="s">
        <v>2917</v>
      </c>
      <c r="AD830">
        <v>0</v>
      </c>
      <c r="AE830" t="s">
        <v>932</v>
      </c>
      <c r="AF830">
        <v>0</v>
      </c>
      <c r="AI830" t="s">
        <v>933</v>
      </c>
      <c r="AJ830" t="s">
        <v>934</v>
      </c>
      <c r="AM830" t="s">
        <v>935</v>
      </c>
      <c r="AN830" t="s">
        <v>936</v>
      </c>
      <c r="AP830">
        <v>0</v>
      </c>
      <c r="AQ830">
        <v>0</v>
      </c>
      <c r="AS830" s="34">
        <v>3140.91</v>
      </c>
      <c r="AT830" s="47">
        <f>VLOOKUP(A830,'[1]NOMENCLATURE 2801'!$B$1:$V$3418,20,FALSE)</f>
        <v>3278.8897000000002</v>
      </c>
      <c r="AU830" s="48">
        <f>VLOOKUP(A830,'[1]NOMENCLATURE 2801'!$B$1:$V$3418,21,FALSE)</f>
        <v>3603.6521250000001</v>
      </c>
      <c r="AV830" s="48"/>
      <c r="AW830" s="48"/>
      <c r="AX830">
        <v>2</v>
      </c>
      <c r="AY830">
        <v>0</v>
      </c>
      <c r="AZ830">
        <v>1</v>
      </c>
      <c r="BB830">
        <v>1</v>
      </c>
      <c r="BC830">
        <v>1</v>
      </c>
      <c r="BD830">
        <v>1</v>
      </c>
      <c r="BE830">
        <v>1</v>
      </c>
      <c r="BF830">
        <v>1</v>
      </c>
      <c r="BK830" s="43">
        <f t="shared" si="223"/>
        <v>0.14732740670697353</v>
      </c>
      <c r="BL830"/>
      <c r="BM830" s="45">
        <f>AT830/X830</f>
        <v>1.4266587042596701</v>
      </c>
      <c r="BN830" s="48">
        <f>AU830/AB830</f>
        <v>1.4173252188482335</v>
      </c>
      <c r="BO830">
        <v>1</v>
      </c>
      <c r="BP830">
        <f>VLOOKUP(A830,'[1]Synthèse ventes 2021'!$A$1:$C$457,3,FALSE)</f>
        <v>11</v>
      </c>
      <c r="BQ830">
        <f t="shared" si="214"/>
        <v>33002.591049999995</v>
      </c>
      <c r="BR830">
        <f t="shared" si="215"/>
        <v>46775.404582499999</v>
      </c>
      <c r="BS830">
        <f t="shared" si="216"/>
        <v>13772.813532500004</v>
      </c>
      <c r="BT830" s="34">
        <v>3769.09</v>
      </c>
      <c r="BV830">
        <v>1</v>
      </c>
      <c r="CB830">
        <v>100</v>
      </c>
      <c r="CC830">
        <v>100</v>
      </c>
      <c r="CD830" t="s">
        <v>946</v>
      </c>
      <c r="CE830">
        <v>0</v>
      </c>
      <c r="CI830">
        <v>0</v>
      </c>
      <c r="CJ830">
        <v>0</v>
      </c>
      <c r="CM830">
        <v>0</v>
      </c>
      <c r="CO830">
        <v>0</v>
      </c>
      <c r="CP830">
        <v>0</v>
      </c>
      <c r="CQ830">
        <v>0</v>
      </c>
      <c r="CT830">
        <v>0</v>
      </c>
      <c r="CU830">
        <v>0</v>
      </c>
      <c r="CV830">
        <v>0</v>
      </c>
      <c r="CW830">
        <f>VLOOKUP(A830,'[1]NOUVEAUX TARIFS'!$A$1:$E$467,5,FALSE)</f>
        <v>3603.6521250000001</v>
      </c>
    </row>
    <row r="831" spans="1:101">
      <c r="A831" t="s">
        <v>381</v>
      </c>
      <c r="C831" t="e">
        <f>VLOOKUP(A831,'[1]PRIX D''ACHAT A JOUR'!$A$1:$C$477,3,FALSE)</f>
        <v>#N/A</v>
      </c>
      <c r="D831" t="s">
        <v>1912</v>
      </c>
      <c r="E831">
        <v>1</v>
      </c>
      <c r="F831" t="s">
        <v>975</v>
      </c>
      <c r="G831">
        <v>2</v>
      </c>
      <c r="H831" t="s">
        <v>975</v>
      </c>
      <c r="I831" t="s">
        <v>1057</v>
      </c>
      <c r="J831" t="s">
        <v>1058</v>
      </c>
      <c r="K831">
        <v>1</v>
      </c>
      <c r="L831" t="s">
        <v>1108</v>
      </c>
      <c r="M831" t="s">
        <v>943</v>
      </c>
      <c r="N831" t="s">
        <v>944</v>
      </c>
      <c r="O831" t="s">
        <v>945</v>
      </c>
      <c r="Q831">
        <v>1</v>
      </c>
      <c r="R831">
        <v>0</v>
      </c>
      <c r="S831" s="36" t="e">
        <f>VLOOKUP(N831,'[1]Stock définitif au 31122021'!$A$3:$G$422,5,FALSE)</f>
        <v>#N/A</v>
      </c>
      <c r="T831" s="36" t="e">
        <f>VLOOKUP(N831,'[1]Stock définitif au 31122021'!$A$3:$G$422,6,FALSE)</f>
        <v>#N/A</v>
      </c>
      <c r="U831" s="36" t="e">
        <f>VLOOKUP(N831,'[1]Stock définitif au 31122021'!$A$3:$G$422,3,FALSE)</f>
        <v>#N/A</v>
      </c>
      <c r="V831">
        <v>0</v>
      </c>
      <c r="W831">
        <f>VLOOKUP(A831,'[1]EXPORT ARTICLES 03012022'!$A$1:$R$883,18,FALSE)</f>
        <v>0</v>
      </c>
      <c r="X831" s="45">
        <f>VLOOKUP(A831,'[1]NOMENCLATURE 2801'!$B$1:$P$3420,14,FALSE)</f>
        <v>2409.79</v>
      </c>
      <c r="Y831" s="46">
        <v>0</v>
      </c>
      <c r="Z831" s="46"/>
      <c r="AB831" s="42">
        <f>VLOOKUP(A831,'[1]NOMENCLATURE 2801'!$B$1:$P$3420,15,FALSE)</f>
        <v>2655.5349999999999</v>
      </c>
      <c r="AC831" s="42" t="s">
        <v>2917</v>
      </c>
      <c r="AD831">
        <v>0</v>
      </c>
      <c r="AE831" t="s">
        <v>932</v>
      </c>
      <c r="AF831">
        <v>0</v>
      </c>
      <c r="AI831" t="s">
        <v>933</v>
      </c>
      <c r="AJ831" t="s">
        <v>934</v>
      </c>
      <c r="AM831" t="s">
        <v>935</v>
      </c>
      <c r="AN831" t="s">
        <v>936</v>
      </c>
      <c r="AP831">
        <v>0</v>
      </c>
      <c r="AQ831">
        <v>0</v>
      </c>
      <c r="AS831" s="34">
        <v>2012.7</v>
      </c>
      <c r="AT831" s="47">
        <f>VLOOKUP(A831,'[1]NOMENCLATURE 2801'!$B$1:$V$3418,20,FALSE)</f>
        <v>3445.1234000000004</v>
      </c>
      <c r="AU831" s="48">
        <f>VLOOKUP(A831,'[1]NOMENCLATURE 2801'!$B$1:$V$3418,21,FALSE)</f>
        <v>3771.8442500000001</v>
      </c>
      <c r="AV831" s="48"/>
      <c r="AW831" s="48"/>
      <c r="AX831">
        <v>2</v>
      </c>
      <c r="AY831">
        <v>0</v>
      </c>
      <c r="AZ831">
        <v>1</v>
      </c>
      <c r="BB831">
        <v>1</v>
      </c>
      <c r="BC831">
        <v>1</v>
      </c>
      <c r="BD831">
        <v>1</v>
      </c>
      <c r="BE831">
        <v>1</v>
      </c>
      <c r="BF831">
        <v>1</v>
      </c>
      <c r="BK831" s="43">
        <f t="shared" si="223"/>
        <v>0.8740220847617628</v>
      </c>
      <c r="BL831"/>
      <c r="BM831" s="45">
        <f>AT831/X831</f>
        <v>1.4296363583548777</v>
      </c>
      <c r="BN831" s="48">
        <f>AU831/AB831</f>
        <v>1.4203707539158776</v>
      </c>
      <c r="BO831">
        <v>1</v>
      </c>
      <c r="BP831">
        <f>VLOOKUP(A831,'[1]Synthèse ventes 2021'!$A$1:$C$457,3,FALSE)</f>
        <v>3</v>
      </c>
      <c r="BQ831">
        <f t="shared" si="214"/>
        <v>9400.5938999999998</v>
      </c>
      <c r="BR831">
        <f t="shared" si="215"/>
        <v>13352.328645</v>
      </c>
      <c r="BS831">
        <f t="shared" si="216"/>
        <v>3951.7347449999997</v>
      </c>
      <c r="BT831" s="34">
        <v>2415.2399999999998</v>
      </c>
      <c r="BV831">
        <v>1</v>
      </c>
      <c r="CB831">
        <v>100</v>
      </c>
      <c r="CC831">
        <v>100</v>
      </c>
      <c r="CD831" t="s">
        <v>946</v>
      </c>
      <c r="CE831">
        <v>0</v>
      </c>
      <c r="CI831">
        <v>0</v>
      </c>
      <c r="CJ831">
        <v>0</v>
      </c>
      <c r="CM831">
        <v>0</v>
      </c>
      <c r="CO831">
        <v>0</v>
      </c>
      <c r="CP831">
        <v>0</v>
      </c>
      <c r="CQ831">
        <v>0</v>
      </c>
      <c r="CT831">
        <v>0</v>
      </c>
      <c r="CU831">
        <v>0</v>
      </c>
      <c r="CV831">
        <v>0</v>
      </c>
      <c r="CW831">
        <f>VLOOKUP(A831,'[1]NOUVEAUX TARIFS'!$A$1:$E$467,5,FALSE)</f>
        <v>3771.8442500000001</v>
      </c>
    </row>
    <row r="832" spans="1:101">
      <c r="A832" t="s">
        <v>2966</v>
      </c>
      <c r="C832" t="str">
        <f>VLOOKUP(A832,'[1]PRIX D''ACHAT A JOUR'!$A$1:$C$477,3,FALSE)</f>
        <v>AS</v>
      </c>
      <c r="D832" t="s">
        <v>697</v>
      </c>
      <c r="E832">
        <v>1</v>
      </c>
      <c r="F832" t="s">
        <v>975</v>
      </c>
      <c r="G832">
        <v>2</v>
      </c>
      <c r="H832" t="s">
        <v>975</v>
      </c>
      <c r="I832" t="s">
        <v>1160</v>
      </c>
      <c r="J832" t="s">
        <v>1161</v>
      </c>
      <c r="K832">
        <v>5</v>
      </c>
      <c r="L832" t="s">
        <v>1131</v>
      </c>
      <c r="M832" t="s">
        <v>986</v>
      </c>
      <c r="N832" t="s">
        <v>1180</v>
      </c>
      <c r="O832" t="s">
        <v>1181</v>
      </c>
      <c r="Q832">
        <v>1</v>
      </c>
      <c r="R832">
        <v>1</v>
      </c>
      <c r="S832" s="36" t="e">
        <f>VLOOKUP(N832,'[1]Stock définitif au 31122021'!$A$3:$G$422,5,FALSE)</f>
        <v>#N/A</v>
      </c>
      <c r="T832" s="36" t="e">
        <f>VLOOKUP(N832,'[1]Stock définitif au 31122021'!$A$3:$G$422,6,FALSE)</f>
        <v>#N/A</v>
      </c>
      <c r="U832" s="36" t="e">
        <f>VLOOKUP(N832,'[1]Stock définitif au 31122021'!$A$3:$G$422,3,FALSE)</f>
        <v>#N/A</v>
      </c>
      <c r="V832" s="36">
        <v>2670.1896000000002</v>
      </c>
      <c r="W832" s="36">
        <v>2670.1896000000002</v>
      </c>
      <c r="X832" s="2">
        <f>VLOOKUP(A832,'[1]PRIX D''ACHAT A JOUR'!$A$1:$G$477,7,FALSE)</f>
        <v>2670.1896000000002</v>
      </c>
      <c r="Y832" s="46"/>
      <c r="Z832" s="46"/>
      <c r="AA832" s="53"/>
      <c r="AB832" s="41">
        <v>2856.99</v>
      </c>
      <c r="AC832" s="42" t="s">
        <v>2917</v>
      </c>
      <c r="AD832">
        <v>0</v>
      </c>
      <c r="AE832" t="s">
        <v>932</v>
      </c>
      <c r="AF832">
        <v>0</v>
      </c>
      <c r="AI832" t="s">
        <v>933</v>
      </c>
      <c r="AJ832" t="s">
        <v>934</v>
      </c>
      <c r="AM832" t="s">
        <v>935</v>
      </c>
      <c r="AN832" t="s">
        <v>936</v>
      </c>
      <c r="AP832">
        <v>0</v>
      </c>
      <c r="AQ832">
        <v>0</v>
      </c>
      <c r="AS832" s="63">
        <v>3471.25</v>
      </c>
      <c r="AT832" s="54">
        <f>X832*BM832</f>
        <v>3551.3521680000003</v>
      </c>
      <c r="AU832" s="42">
        <f>AB832*BN832</f>
        <v>3799.7966999999999</v>
      </c>
      <c r="AV832" s="48"/>
      <c r="AW832" s="48"/>
      <c r="AX832">
        <v>4</v>
      </c>
      <c r="AY832">
        <v>0</v>
      </c>
      <c r="BK832" s="43">
        <f t="shared" si="223"/>
        <v>9.4647951026287327E-2</v>
      </c>
      <c r="BL832" s="55">
        <f>AS832/V832</f>
        <v>1.3000013182584487</v>
      </c>
      <c r="BM832" s="45">
        <v>1.33</v>
      </c>
      <c r="BN832" s="48">
        <v>1.33</v>
      </c>
      <c r="BP832"/>
      <c r="BQ832" t="str">
        <f t="shared" si="214"/>
        <v/>
      </c>
      <c r="BR832" t="str">
        <f t="shared" si="215"/>
        <v/>
      </c>
      <c r="BS832" t="str">
        <f t="shared" si="216"/>
        <v/>
      </c>
      <c r="BT832" s="34">
        <v>4165.5</v>
      </c>
      <c r="BV832">
        <v>1</v>
      </c>
      <c r="BW832">
        <v>231</v>
      </c>
      <c r="CB832">
        <v>100</v>
      </c>
      <c r="CC832">
        <v>100</v>
      </c>
      <c r="CD832" t="s">
        <v>937</v>
      </c>
      <c r="CE832">
        <v>0</v>
      </c>
      <c r="CI832">
        <v>0</v>
      </c>
      <c r="CJ832">
        <v>0</v>
      </c>
      <c r="CM832">
        <v>0</v>
      </c>
      <c r="CO832">
        <v>0</v>
      </c>
      <c r="CP832">
        <v>0</v>
      </c>
      <c r="CQ832">
        <v>0</v>
      </c>
      <c r="CT832">
        <v>0</v>
      </c>
      <c r="CU832">
        <v>0</v>
      </c>
      <c r="CV832">
        <v>0</v>
      </c>
      <c r="CW832" t="e">
        <f>VLOOKUP(A832,'[1]NOUVEAUX TARIFS'!$A$1:$E$467,5,FALSE)</f>
        <v>#N/A</v>
      </c>
    </row>
    <row r="833" spans="1:101">
      <c r="A833" t="s">
        <v>385</v>
      </c>
      <c r="C833" t="e">
        <f>VLOOKUP(A833,'[1]PRIX D''ACHAT A JOUR'!$A$1:$C$477,3,FALSE)</f>
        <v>#N/A</v>
      </c>
      <c r="D833" t="s">
        <v>1913</v>
      </c>
      <c r="E833">
        <v>1</v>
      </c>
      <c r="F833" t="s">
        <v>975</v>
      </c>
      <c r="G833">
        <v>2</v>
      </c>
      <c r="H833" t="s">
        <v>975</v>
      </c>
      <c r="I833" t="s">
        <v>1057</v>
      </c>
      <c r="J833" t="s">
        <v>1058</v>
      </c>
      <c r="K833">
        <v>1</v>
      </c>
      <c r="L833" t="s">
        <v>1108</v>
      </c>
      <c r="M833" t="s">
        <v>943</v>
      </c>
      <c r="N833" t="s">
        <v>944</v>
      </c>
      <c r="O833" t="s">
        <v>945</v>
      </c>
      <c r="Q833">
        <v>1</v>
      </c>
      <c r="R833">
        <v>0</v>
      </c>
      <c r="S833" s="36" t="e">
        <f>VLOOKUP(N833,'[1]Stock définitif au 31122021'!$A$3:$G$422,5,FALSE)</f>
        <v>#N/A</v>
      </c>
      <c r="T833" s="36" t="e">
        <f>VLOOKUP(N833,'[1]Stock définitif au 31122021'!$A$3:$G$422,6,FALSE)</f>
        <v>#N/A</v>
      </c>
      <c r="U833" s="36" t="e">
        <f>VLOOKUP(N833,'[1]Stock définitif au 31122021'!$A$3:$G$422,3,FALSE)</f>
        <v>#N/A</v>
      </c>
      <c r="V833">
        <v>0</v>
      </c>
      <c r="W833">
        <f>VLOOKUP(A833,'[1]EXPORT ARTICLES 03012022'!$A$1:$R$883,18,FALSE)</f>
        <v>0</v>
      </c>
      <c r="X833" s="45">
        <f>VLOOKUP(A833,'[1]NOMENCLATURE 2801'!$B$1:$P$3420,14,FALSE)</f>
        <v>2509.5</v>
      </c>
      <c r="Y833" s="46">
        <v>0</v>
      </c>
      <c r="Z833" s="46"/>
      <c r="AB833" s="42">
        <f>VLOOKUP(A833,'[1]NOMENCLATURE 2801'!$B$1:$P$3420,15,FALSE)</f>
        <v>2753.7725</v>
      </c>
      <c r="AC833" s="42" t="s">
        <v>2917</v>
      </c>
      <c r="AD833">
        <v>0</v>
      </c>
      <c r="AE833" t="s">
        <v>932</v>
      </c>
      <c r="AF833">
        <v>0</v>
      </c>
      <c r="AI833" t="s">
        <v>933</v>
      </c>
      <c r="AJ833" t="s">
        <v>934</v>
      </c>
      <c r="AM833" t="s">
        <v>935</v>
      </c>
      <c r="AN833" t="s">
        <v>936</v>
      </c>
      <c r="AP833">
        <v>0</v>
      </c>
      <c r="AQ833">
        <v>0</v>
      </c>
      <c r="AS833" s="34">
        <v>3442.46</v>
      </c>
      <c r="AT833" s="47">
        <f>VLOOKUP(A833,'[1]NOMENCLATURE 2801'!$B$1:$V$3418,20,FALSE)</f>
        <v>3595.6896999999999</v>
      </c>
      <c r="AU833" s="48">
        <f>VLOOKUP(A833,'[1]NOMENCLATURE 2801'!$B$1:$V$3418,21,FALSE)</f>
        <v>3920.4521249999998</v>
      </c>
      <c r="AV833" s="48"/>
      <c r="AW833" s="48"/>
      <c r="AX833">
        <v>2</v>
      </c>
      <c r="AY833">
        <v>0</v>
      </c>
      <c r="AZ833">
        <v>1</v>
      </c>
      <c r="BB833">
        <v>1</v>
      </c>
      <c r="BC833">
        <v>1</v>
      </c>
      <c r="BD833">
        <v>1</v>
      </c>
      <c r="BE833">
        <v>1</v>
      </c>
      <c r="BF833">
        <v>1</v>
      </c>
      <c r="BK833" s="43">
        <f t="shared" si="223"/>
        <v>0.13885190387106888</v>
      </c>
      <c r="BL833"/>
      <c r="BM833" s="45">
        <f>AT833/X833</f>
        <v>1.4328311217373979</v>
      </c>
      <c r="BN833" s="48">
        <f>AU833/AB833</f>
        <v>1.4236659437190253</v>
      </c>
      <c r="BO833">
        <v>1</v>
      </c>
      <c r="BP833"/>
      <c r="BQ833" t="str">
        <f t="shared" si="214"/>
        <v/>
      </c>
      <c r="BR833" t="str">
        <f t="shared" si="215"/>
        <v/>
      </c>
      <c r="BS833" t="str">
        <f t="shared" si="216"/>
        <v/>
      </c>
      <c r="BT833" s="34">
        <v>4130.95</v>
      </c>
      <c r="BV833">
        <v>1</v>
      </c>
      <c r="CB833">
        <v>100</v>
      </c>
      <c r="CC833">
        <v>100</v>
      </c>
      <c r="CD833" t="s">
        <v>946</v>
      </c>
      <c r="CE833">
        <v>0</v>
      </c>
      <c r="CI833">
        <v>0</v>
      </c>
      <c r="CJ833">
        <v>0</v>
      </c>
      <c r="CM833">
        <v>0</v>
      </c>
      <c r="CO833">
        <v>0</v>
      </c>
      <c r="CP833">
        <v>0</v>
      </c>
      <c r="CQ833">
        <v>0</v>
      </c>
      <c r="CT833">
        <v>0</v>
      </c>
      <c r="CU833">
        <v>0</v>
      </c>
      <c r="CV833">
        <v>0</v>
      </c>
      <c r="CW833">
        <f>VLOOKUP(A833,'[1]NOUVEAUX TARIFS'!$A$1:$E$467,5,FALSE)</f>
        <v>3920.4521249999998</v>
      </c>
    </row>
    <row r="834" spans="1:101" hidden="1">
      <c r="A834" t="s">
        <v>2292</v>
      </c>
      <c r="C834" t="e">
        <f>VLOOKUP(A834,'[1]PRIX D''ACHAT A JOUR'!$A$1:$C$477,3,FALSE)</f>
        <v>#N/A</v>
      </c>
      <c r="D834" t="s">
        <v>2967</v>
      </c>
      <c r="M834" t="s">
        <v>1773</v>
      </c>
      <c r="N834" t="s">
        <v>2292</v>
      </c>
      <c r="O834" t="s">
        <v>2967</v>
      </c>
      <c r="Q834">
        <v>0</v>
      </c>
      <c r="R834">
        <v>0</v>
      </c>
      <c r="S834" s="36">
        <f>VLOOKUP(N834,'[1]Stock définitif au 31122021'!$A$3:$G$422,5,FALSE)</f>
        <v>99</v>
      </c>
      <c r="T834" s="36">
        <f>VLOOKUP(N834,'[1]Stock définitif au 31122021'!$A$3:$G$422,6,FALSE)</f>
        <v>10.97</v>
      </c>
      <c r="U834" s="36" t="str">
        <f>VLOOKUP(N834,'[1]Stock définitif au 31122021'!$A$3:$G$422,3,FALSE)</f>
        <v>Z</v>
      </c>
      <c r="V834">
        <v>0</v>
      </c>
      <c r="W834">
        <f>VLOOKUP(A834,'[1]EXPORT ARTICLES 03012022'!$A$1:$R$883,18,FALSE)</f>
        <v>0</v>
      </c>
      <c r="X834" s="45">
        <v>10.97</v>
      </c>
      <c r="Y834" s="46">
        <v>0</v>
      </c>
      <c r="Z834" s="46"/>
      <c r="AB834" s="42">
        <f t="shared" ref="AB834:AB839" si="224">X834</f>
        <v>10.97</v>
      </c>
      <c r="AC834" s="48" t="s">
        <v>2917</v>
      </c>
      <c r="AD834">
        <v>0</v>
      </c>
      <c r="AE834" t="s">
        <v>932</v>
      </c>
      <c r="AF834">
        <v>0</v>
      </c>
      <c r="AI834" t="s">
        <v>933</v>
      </c>
      <c r="AJ834" t="s">
        <v>934</v>
      </c>
      <c r="AM834" t="s">
        <v>935</v>
      </c>
      <c r="AN834" t="s">
        <v>936</v>
      </c>
      <c r="AP834">
        <v>0</v>
      </c>
      <c r="AQ834">
        <v>0</v>
      </c>
      <c r="AS834">
        <v>14</v>
      </c>
      <c r="AT834" s="47">
        <f t="shared" ref="AT834:AT839" si="225">X834*BM834</f>
        <v>14.590100000000001</v>
      </c>
      <c r="AU834" s="60">
        <f t="shared" ref="AU834:AU839" si="226">AB834*BN834</f>
        <v>14.590100000000001</v>
      </c>
      <c r="AV834" s="48"/>
      <c r="AW834" s="48"/>
      <c r="AX834">
        <v>2</v>
      </c>
      <c r="AY834">
        <v>0</v>
      </c>
      <c r="BF834">
        <v>1</v>
      </c>
      <c r="BK834" s="43">
        <f t="shared" si="223"/>
        <v>4.2150000000000097E-2</v>
      </c>
      <c r="BL834" s="9">
        <v>0</v>
      </c>
      <c r="BM834" s="45">
        <v>1.33</v>
      </c>
      <c r="BN834" s="48">
        <f t="shared" ref="BN834:BN839" si="227">BM834</f>
        <v>1.33</v>
      </c>
      <c r="BO834"/>
      <c r="BP834">
        <f>VLOOKUP(A834,'[1]Synthèse ventes 2021'!$A$1:$C$457,3,FALSE)</f>
        <v>19</v>
      </c>
      <c r="BQ834">
        <f t="shared" si="214"/>
        <v>245.94739999999999</v>
      </c>
      <c r="BR834">
        <f t="shared" si="215"/>
        <v>327.11004200000002</v>
      </c>
      <c r="BS834">
        <f t="shared" si="216"/>
        <v>81.162642000000034</v>
      </c>
      <c r="BT834">
        <v>16.8</v>
      </c>
      <c r="CB834">
        <v>100</v>
      </c>
      <c r="CC834">
        <v>100</v>
      </c>
      <c r="CD834" t="s">
        <v>960</v>
      </c>
      <c r="CE834">
        <v>0</v>
      </c>
      <c r="CI834">
        <v>0</v>
      </c>
      <c r="CJ834">
        <v>0</v>
      </c>
      <c r="CM834">
        <v>0</v>
      </c>
      <c r="CO834">
        <v>0</v>
      </c>
      <c r="CP834">
        <v>0</v>
      </c>
      <c r="CQ834">
        <v>0</v>
      </c>
      <c r="CT834">
        <v>0</v>
      </c>
      <c r="CU834">
        <v>0</v>
      </c>
      <c r="CV834">
        <v>0</v>
      </c>
      <c r="CW834" t="e">
        <f>VLOOKUP(A834,'[1]NOUVEAUX TARIFS'!$A$1:$E$467,5,FALSE)</f>
        <v>#N/A</v>
      </c>
    </row>
    <row r="835" spans="1:101" hidden="1">
      <c r="A835" t="s">
        <v>2315</v>
      </c>
      <c r="C835" t="e">
        <f>VLOOKUP(A835,'[1]PRIX D''ACHAT A JOUR'!$A$1:$C$477,3,FALSE)</f>
        <v>#N/A</v>
      </c>
      <c r="D835" t="s">
        <v>2967</v>
      </c>
      <c r="M835" t="s">
        <v>1773</v>
      </c>
      <c r="N835" t="s">
        <v>2315</v>
      </c>
      <c r="O835" t="s">
        <v>2967</v>
      </c>
      <c r="Q835">
        <v>0</v>
      </c>
      <c r="R835">
        <v>0</v>
      </c>
      <c r="S835" s="36">
        <f>VLOOKUP(N835,'[1]Stock définitif au 31122021'!$A$3:$G$422,5,FALSE)</f>
        <v>51</v>
      </c>
      <c r="T835" s="36">
        <f>VLOOKUP(N835,'[1]Stock définitif au 31122021'!$A$3:$G$422,6,FALSE)</f>
        <v>10.97</v>
      </c>
      <c r="U835" s="36" t="str">
        <f>VLOOKUP(N835,'[1]Stock définitif au 31122021'!$A$3:$G$422,3,FALSE)</f>
        <v>Z</v>
      </c>
      <c r="V835">
        <v>0</v>
      </c>
      <c r="W835">
        <f>VLOOKUP(A835,'[1]EXPORT ARTICLES 03012022'!$A$1:$R$883,18,FALSE)</f>
        <v>0</v>
      </c>
      <c r="X835" s="45">
        <v>10.97</v>
      </c>
      <c r="Y835" s="46">
        <v>0</v>
      </c>
      <c r="Z835" s="46"/>
      <c r="AB835" s="42">
        <f t="shared" si="224"/>
        <v>10.97</v>
      </c>
      <c r="AC835" s="48" t="s">
        <v>2917</v>
      </c>
      <c r="AD835">
        <v>0</v>
      </c>
      <c r="AE835" t="s">
        <v>932</v>
      </c>
      <c r="AF835">
        <v>0</v>
      </c>
      <c r="AI835" t="s">
        <v>933</v>
      </c>
      <c r="AJ835" t="s">
        <v>934</v>
      </c>
      <c r="AM835" t="s">
        <v>935</v>
      </c>
      <c r="AN835" t="s">
        <v>936</v>
      </c>
      <c r="AP835">
        <v>0</v>
      </c>
      <c r="AQ835">
        <v>0</v>
      </c>
      <c r="AS835">
        <v>14</v>
      </c>
      <c r="AT835" s="47">
        <f t="shared" si="225"/>
        <v>14.590100000000001</v>
      </c>
      <c r="AU835" s="60">
        <f t="shared" si="226"/>
        <v>14.590100000000001</v>
      </c>
      <c r="AV835" s="48"/>
      <c r="AW835" s="48"/>
      <c r="AX835">
        <v>2</v>
      </c>
      <c r="AY835">
        <v>0</v>
      </c>
      <c r="BF835">
        <v>1</v>
      </c>
      <c r="BK835" s="43">
        <f t="shared" si="223"/>
        <v>4.2150000000000097E-2</v>
      </c>
      <c r="BL835" s="9">
        <v>0</v>
      </c>
      <c r="BM835" s="45">
        <v>1.33</v>
      </c>
      <c r="BN835" s="48">
        <f t="shared" si="227"/>
        <v>1.33</v>
      </c>
      <c r="BO835"/>
      <c r="BP835">
        <f>VLOOKUP(A835,'[1]Synthèse ventes 2021'!$A$1:$C$457,3,FALSE)</f>
        <v>19</v>
      </c>
      <c r="BQ835">
        <f t="shared" si="214"/>
        <v>245.94739999999999</v>
      </c>
      <c r="BR835">
        <f t="shared" si="215"/>
        <v>327.11004200000002</v>
      </c>
      <c r="BS835">
        <f t="shared" si="216"/>
        <v>81.162642000000034</v>
      </c>
      <c r="BT835">
        <v>16.8</v>
      </c>
      <c r="CB835">
        <v>100</v>
      </c>
      <c r="CC835">
        <v>100</v>
      </c>
      <c r="CD835" t="s">
        <v>960</v>
      </c>
      <c r="CE835">
        <v>0</v>
      </c>
      <c r="CI835">
        <v>0</v>
      </c>
      <c r="CJ835">
        <v>0</v>
      </c>
      <c r="CM835">
        <v>0</v>
      </c>
      <c r="CO835">
        <v>0</v>
      </c>
      <c r="CP835">
        <v>0</v>
      </c>
      <c r="CQ835">
        <v>0</v>
      </c>
      <c r="CT835">
        <v>0</v>
      </c>
      <c r="CU835">
        <v>0</v>
      </c>
      <c r="CV835">
        <v>0</v>
      </c>
      <c r="CW835" t="e">
        <f>VLOOKUP(A835,'[1]NOUVEAUX TARIFS'!$A$1:$E$467,5,FALSE)</f>
        <v>#N/A</v>
      </c>
    </row>
    <row r="836" spans="1:101" hidden="1">
      <c r="A836" t="s">
        <v>2382</v>
      </c>
      <c r="C836" t="e">
        <f>VLOOKUP(A836,'[1]PRIX D''ACHAT A JOUR'!$A$1:$C$477,3,FALSE)</f>
        <v>#N/A</v>
      </c>
      <c r="D836" t="s">
        <v>2967</v>
      </c>
      <c r="M836" t="s">
        <v>1773</v>
      </c>
      <c r="N836" t="s">
        <v>2382</v>
      </c>
      <c r="O836" t="s">
        <v>2967</v>
      </c>
      <c r="Q836">
        <v>0</v>
      </c>
      <c r="R836">
        <v>0</v>
      </c>
      <c r="S836" s="36">
        <f>VLOOKUP(N836,'[1]Stock définitif au 31122021'!$A$3:$G$422,5,FALSE)</f>
        <v>74</v>
      </c>
      <c r="T836" s="36">
        <f>VLOOKUP(N836,'[1]Stock définitif au 31122021'!$A$3:$G$422,6,FALSE)</f>
        <v>10.97</v>
      </c>
      <c r="U836" s="36" t="str">
        <f>VLOOKUP(N836,'[1]Stock définitif au 31122021'!$A$3:$G$422,3,FALSE)</f>
        <v>Z</v>
      </c>
      <c r="V836">
        <v>0</v>
      </c>
      <c r="W836">
        <f>VLOOKUP(A836,'[1]EXPORT ARTICLES 03012022'!$A$1:$R$883,18,FALSE)</f>
        <v>0</v>
      </c>
      <c r="X836" s="45">
        <v>10.97</v>
      </c>
      <c r="Y836" s="46">
        <v>0</v>
      </c>
      <c r="Z836" s="46"/>
      <c r="AB836" s="42">
        <f t="shared" si="224"/>
        <v>10.97</v>
      </c>
      <c r="AC836" s="48" t="s">
        <v>2917</v>
      </c>
      <c r="AD836">
        <v>0</v>
      </c>
      <c r="AE836" t="s">
        <v>932</v>
      </c>
      <c r="AF836">
        <v>0</v>
      </c>
      <c r="AI836" t="s">
        <v>933</v>
      </c>
      <c r="AJ836" t="s">
        <v>934</v>
      </c>
      <c r="AM836" t="s">
        <v>935</v>
      </c>
      <c r="AN836" t="s">
        <v>936</v>
      </c>
      <c r="AP836">
        <v>0</v>
      </c>
      <c r="AQ836">
        <v>0</v>
      </c>
      <c r="AS836">
        <v>14</v>
      </c>
      <c r="AT836" s="47">
        <f t="shared" si="225"/>
        <v>14.590100000000001</v>
      </c>
      <c r="AU836" s="60">
        <f t="shared" si="226"/>
        <v>14.590100000000001</v>
      </c>
      <c r="AV836" s="48"/>
      <c r="AW836" s="48"/>
      <c r="AX836">
        <v>2</v>
      </c>
      <c r="AY836">
        <v>0</v>
      </c>
      <c r="BF836">
        <v>1</v>
      </c>
      <c r="BK836" s="43">
        <f t="shared" si="223"/>
        <v>4.2150000000000097E-2</v>
      </c>
      <c r="BL836" s="9">
        <v>0</v>
      </c>
      <c r="BM836" s="45">
        <v>1.33</v>
      </c>
      <c r="BN836" s="48">
        <f t="shared" si="227"/>
        <v>1.33</v>
      </c>
      <c r="BO836"/>
      <c r="BP836">
        <f>VLOOKUP(A836,'[1]Synthèse ventes 2021'!$A$1:$C$457,3,FALSE)</f>
        <v>7</v>
      </c>
      <c r="BQ836">
        <f t="shared" si="214"/>
        <v>90.612200000000001</v>
      </c>
      <c r="BR836">
        <f t="shared" si="215"/>
        <v>120.51422599999999</v>
      </c>
      <c r="BS836">
        <f t="shared" si="216"/>
        <v>29.902025999999992</v>
      </c>
      <c r="BT836">
        <v>16.8</v>
      </c>
      <c r="CB836">
        <v>100</v>
      </c>
      <c r="CC836">
        <v>100</v>
      </c>
      <c r="CD836" t="s">
        <v>960</v>
      </c>
      <c r="CE836">
        <v>0</v>
      </c>
      <c r="CI836">
        <v>0</v>
      </c>
      <c r="CJ836">
        <v>0</v>
      </c>
      <c r="CM836">
        <v>0</v>
      </c>
      <c r="CO836">
        <v>0</v>
      </c>
      <c r="CP836">
        <v>0</v>
      </c>
      <c r="CQ836">
        <v>0</v>
      </c>
      <c r="CT836">
        <v>0</v>
      </c>
      <c r="CU836">
        <v>0</v>
      </c>
      <c r="CV836">
        <v>0</v>
      </c>
      <c r="CW836" t="e">
        <f>VLOOKUP(A836,'[1]NOUVEAUX TARIFS'!$A$1:$E$467,5,FALSE)</f>
        <v>#N/A</v>
      </c>
    </row>
    <row r="837" spans="1:101" hidden="1">
      <c r="A837" t="s">
        <v>2418</v>
      </c>
      <c r="C837" t="e">
        <f>VLOOKUP(A837,'[1]PRIX D''ACHAT A JOUR'!$A$1:$C$477,3,FALSE)</f>
        <v>#N/A</v>
      </c>
      <c r="D837" t="s">
        <v>2967</v>
      </c>
      <c r="M837" t="s">
        <v>1773</v>
      </c>
      <c r="N837" t="s">
        <v>2418</v>
      </c>
      <c r="O837" t="s">
        <v>2967</v>
      </c>
      <c r="Q837">
        <v>1</v>
      </c>
      <c r="R837">
        <v>0</v>
      </c>
      <c r="S837" s="36">
        <f>VLOOKUP(N837,'[1]Stock définitif au 31122021'!$A$3:$G$422,5,FALSE)</f>
        <v>66</v>
      </c>
      <c r="T837" s="36">
        <f>VLOOKUP(N837,'[1]Stock définitif au 31122021'!$A$3:$G$422,6,FALSE)</f>
        <v>10.97</v>
      </c>
      <c r="U837" s="36" t="str">
        <f>VLOOKUP(N837,'[1]Stock définitif au 31122021'!$A$3:$G$422,3,FALSE)</f>
        <v>Z</v>
      </c>
      <c r="V837">
        <v>0</v>
      </c>
      <c r="W837">
        <f>VLOOKUP(A837,'[1]EXPORT ARTICLES 03012022'!$A$1:$R$883,18,FALSE)</f>
        <v>0</v>
      </c>
      <c r="X837" s="45">
        <v>10.97</v>
      </c>
      <c r="Y837" s="46">
        <v>0</v>
      </c>
      <c r="Z837" s="46"/>
      <c r="AB837" s="42">
        <f t="shared" si="224"/>
        <v>10.97</v>
      </c>
      <c r="AC837" s="48" t="s">
        <v>2917</v>
      </c>
      <c r="AD837">
        <v>0</v>
      </c>
      <c r="AE837" t="s">
        <v>932</v>
      </c>
      <c r="AF837">
        <v>0</v>
      </c>
      <c r="AI837" t="s">
        <v>933</v>
      </c>
      <c r="AJ837" t="s">
        <v>934</v>
      </c>
      <c r="AM837" t="s">
        <v>935</v>
      </c>
      <c r="AN837" t="s">
        <v>936</v>
      </c>
      <c r="AP837">
        <v>0</v>
      </c>
      <c r="AQ837">
        <v>0</v>
      </c>
      <c r="AS837">
        <v>14</v>
      </c>
      <c r="AT837" s="47">
        <f t="shared" si="225"/>
        <v>14.590100000000001</v>
      </c>
      <c r="AU837" s="60">
        <f t="shared" si="226"/>
        <v>14.590100000000001</v>
      </c>
      <c r="AV837" s="48"/>
      <c r="AW837" s="48"/>
      <c r="AX837">
        <v>2</v>
      </c>
      <c r="AY837">
        <v>0</v>
      </c>
      <c r="BK837" s="43">
        <f t="shared" si="223"/>
        <v>4.2150000000000097E-2</v>
      </c>
      <c r="BL837" s="9">
        <v>0</v>
      </c>
      <c r="BM837" s="45">
        <v>1.33</v>
      </c>
      <c r="BN837" s="48">
        <f t="shared" si="227"/>
        <v>1.33</v>
      </c>
      <c r="BO837"/>
      <c r="BP837">
        <f>VLOOKUP(A837,'[1]Synthèse ventes 2021'!$A$1:$C$457,3,FALSE)</f>
        <v>19</v>
      </c>
      <c r="BQ837">
        <f t="shared" ref="BQ837:BQ842" si="228">IF(BP837="","",BP837*AB837*1.18)</f>
        <v>245.94739999999999</v>
      </c>
      <c r="BR837">
        <f t="shared" ref="BR837:BR842" si="229">IF(BP837="","",BP837*AU837*1.18)</f>
        <v>327.11004200000002</v>
      </c>
      <c r="BS837">
        <f t="shared" ref="BS837:BS842" si="230">IF(BP837="","",BR837-BQ837)</f>
        <v>81.162642000000034</v>
      </c>
      <c r="BT837">
        <v>16.8</v>
      </c>
      <c r="CB837">
        <v>100</v>
      </c>
      <c r="CC837">
        <v>100</v>
      </c>
      <c r="CD837" t="s">
        <v>960</v>
      </c>
      <c r="CE837">
        <v>0</v>
      </c>
      <c r="CI837">
        <v>0</v>
      </c>
      <c r="CJ837">
        <v>0</v>
      </c>
      <c r="CM837">
        <v>0</v>
      </c>
      <c r="CO837">
        <v>0</v>
      </c>
      <c r="CP837">
        <v>0</v>
      </c>
      <c r="CQ837">
        <v>0</v>
      </c>
      <c r="CT837">
        <v>0</v>
      </c>
      <c r="CU837">
        <v>0</v>
      </c>
      <c r="CV837">
        <v>0</v>
      </c>
      <c r="CW837" t="e">
        <f>VLOOKUP(A837,'[1]NOUVEAUX TARIFS'!$A$1:$E$467,5,FALSE)</f>
        <v>#N/A</v>
      </c>
    </row>
    <row r="838" spans="1:101" hidden="1">
      <c r="A838" t="s">
        <v>2384</v>
      </c>
      <c r="C838" t="e">
        <f>VLOOKUP(A838,'[1]PRIX D''ACHAT A JOUR'!$A$1:$C$477,3,FALSE)</f>
        <v>#N/A</v>
      </c>
      <c r="D838" t="s">
        <v>2967</v>
      </c>
      <c r="M838" t="s">
        <v>1773</v>
      </c>
      <c r="N838" t="s">
        <v>2384</v>
      </c>
      <c r="O838" t="s">
        <v>2967</v>
      </c>
      <c r="Q838">
        <v>0</v>
      </c>
      <c r="R838">
        <v>0</v>
      </c>
      <c r="S838" s="36">
        <f>VLOOKUP(N838,'[1]Stock définitif au 31122021'!$A$3:$G$422,5,FALSE)</f>
        <v>41</v>
      </c>
      <c r="T838" s="36">
        <f>VLOOKUP(N838,'[1]Stock définitif au 31122021'!$A$3:$G$422,6,FALSE)</f>
        <v>10.97</v>
      </c>
      <c r="U838" s="36" t="str">
        <f>VLOOKUP(N838,'[1]Stock définitif au 31122021'!$A$3:$G$422,3,FALSE)</f>
        <v>Z</v>
      </c>
      <c r="V838">
        <v>0</v>
      </c>
      <c r="W838">
        <f>VLOOKUP(A838,'[1]EXPORT ARTICLES 03012022'!$A$1:$R$883,18,FALSE)</f>
        <v>0</v>
      </c>
      <c r="X838" s="45">
        <v>10.97</v>
      </c>
      <c r="Y838" s="46">
        <v>0</v>
      </c>
      <c r="Z838" s="46"/>
      <c r="AB838" s="42">
        <f t="shared" si="224"/>
        <v>10.97</v>
      </c>
      <c r="AC838" s="48" t="s">
        <v>2917</v>
      </c>
      <c r="AD838">
        <v>0</v>
      </c>
      <c r="AE838" t="s">
        <v>932</v>
      </c>
      <c r="AF838">
        <v>0</v>
      </c>
      <c r="AI838" t="s">
        <v>933</v>
      </c>
      <c r="AJ838" t="s">
        <v>934</v>
      </c>
      <c r="AM838" t="s">
        <v>935</v>
      </c>
      <c r="AN838" t="s">
        <v>936</v>
      </c>
      <c r="AP838">
        <v>0</v>
      </c>
      <c r="AQ838">
        <v>0</v>
      </c>
      <c r="AS838">
        <v>14</v>
      </c>
      <c r="AT838" s="47">
        <f t="shared" si="225"/>
        <v>14.590100000000001</v>
      </c>
      <c r="AU838" s="60">
        <f t="shared" si="226"/>
        <v>14.590100000000001</v>
      </c>
      <c r="AV838" s="48"/>
      <c r="AW838" s="48"/>
      <c r="AX838">
        <v>2</v>
      </c>
      <c r="AY838">
        <v>0</v>
      </c>
      <c r="BF838">
        <v>1</v>
      </c>
      <c r="BK838" s="43">
        <f t="shared" si="223"/>
        <v>4.2150000000000097E-2</v>
      </c>
      <c r="BL838" s="9">
        <v>0</v>
      </c>
      <c r="BM838" s="45">
        <v>1.33</v>
      </c>
      <c r="BN838" s="48">
        <f t="shared" si="227"/>
        <v>1.33</v>
      </c>
      <c r="BO838"/>
      <c r="BP838">
        <f>VLOOKUP(A838,'[1]Synthèse ventes 2021'!$A$1:$C$457,3,FALSE)</f>
        <v>1</v>
      </c>
      <c r="BQ838">
        <f t="shared" si="228"/>
        <v>12.944599999999999</v>
      </c>
      <c r="BR838">
        <f t="shared" si="229"/>
        <v>17.216318000000001</v>
      </c>
      <c r="BS838">
        <f t="shared" si="230"/>
        <v>4.2717180000000017</v>
      </c>
      <c r="BT838">
        <v>16.8</v>
      </c>
      <c r="CB838">
        <v>100</v>
      </c>
      <c r="CC838">
        <v>100</v>
      </c>
      <c r="CD838" t="s">
        <v>960</v>
      </c>
      <c r="CE838">
        <v>0</v>
      </c>
      <c r="CI838">
        <v>0</v>
      </c>
      <c r="CJ838">
        <v>0</v>
      </c>
      <c r="CM838">
        <v>0</v>
      </c>
      <c r="CO838">
        <v>0</v>
      </c>
      <c r="CP838">
        <v>0</v>
      </c>
      <c r="CQ838">
        <v>0</v>
      </c>
      <c r="CT838">
        <v>0</v>
      </c>
      <c r="CU838">
        <v>0</v>
      </c>
      <c r="CV838">
        <v>0</v>
      </c>
      <c r="CW838" t="e">
        <f>VLOOKUP(A838,'[1]NOUVEAUX TARIFS'!$A$1:$E$467,5,FALSE)</f>
        <v>#N/A</v>
      </c>
    </row>
    <row r="839" spans="1:101" hidden="1">
      <c r="A839" t="s">
        <v>2366</v>
      </c>
      <c r="C839" t="e">
        <f>VLOOKUP(A839,'[1]PRIX D''ACHAT A JOUR'!$A$1:$C$477,3,FALSE)</f>
        <v>#N/A</v>
      </c>
      <c r="D839" t="s">
        <v>2967</v>
      </c>
      <c r="M839" t="s">
        <v>1773</v>
      </c>
      <c r="N839" t="s">
        <v>2366</v>
      </c>
      <c r="O839" t="s">
        <v>2967</v>
      </c>
      <c r="Q839">
        <v>0</v>
      </c>
      <c r="R839">
        <v>0</v>
      </c>
      <c r="S839" s="36">
        <f>VLOOKUP(N839,'[1]Stock définitif au 31122021'!$A$3:$G$422,5,FALSE)</f>
        <v>42</v>
      </c>
      <c r="T839" s="36">
        <f>VLOOKUP(N839,'[1]Stock définitif au 31122021'!$A$3:$G$422,6,FALSE)</f>
        <v>10.97</v>
      </c>
      <c r="U839" s="36" t="str">
        <f>VLOOKUP(N839,'[1]Stock définitif au 31122021'!$A$3:$G$422,3,FALSE)</f>
        <v>Z</v>
      </c>
      <c r="V839">
        <v>0</v>
      </c>
      <c r="W839">
        <f>VLOOKUP(A839,'[1]EXPORT ARTICLES 03012022'!$A$1:$R$883,18,FALSE)</f>
        <v>0</v>
      </c>
      <c r="X839" s="45">
        <v>10.97</v>
      </c>
      <c r="Y839" s="46">
        <v>0</v>
      </c>
      <c r="Z839" s="46"/>
      <c r="AB839" s="42">
        <f t="shared" si="224"/>
        <v>10.97</v>
      </c>
      <c r="AC839" s="48" t="s">
        <v>2917</v>
      </c>
      <c r="AD839">
        <v>0</v>
      </c>
      <c r="AE839" t="s">
        <v>932</v>
      </c>
      <c r="AF839">
        <v>0</v>
      </c>
      <c r="AI839" t="s">
        <v>933</v>
      </c>
      <c r="AJ839" t="s">
        <v>934</v>
      </c>
      <c r="AM839" t="s">
        <v>935</v>
      </c>
      <c r="AN839" t="s">
        <v>936</v>
      </c>
      <c r="AP839">
        <v>0</v>
      </c>
      <c r="AQ839">
        <v>0</v>
      </c>
      <c r="AS839">
        <v>14</v>
      </c>
      <c r="AT839" s="47">
        <f t="shared" si="225"/>
        <v>14.590100000000001</v>
      </c>
      <c r="AU839" s="60">
        <f t="shared" si="226"/>
        <v>14.590100000000001</v>
      </c>
      <c r="AV839" s="48"/>
      <c r="AW839" s="48"/>
      <c r="AX839">
        <v>2</v>
      </c>
      <c r="AY839">
        <v>0</v>
      </c>
      <c r="BF839">
        <v>1</v>
      </c>
      <c r="BK839" s="43">
        <f t="shared" si="223"/>
        <v>4.2150000000000097E-2</v>
      </c>
      <c r="BL839" s="9">
        <v>0</v>
      </c>
      <c r="BM839" s="45">
        <v>1.33</v>
      </c>
      <c r="BN839" s="48">
        <f t="shared" si="227"/>
        <v>1.33</v>
      </c>
      <c r="BO839"/>
      <c r="BP839">
        <f>VLOOKUP(A839,'[1]Synthèse ventes 2021'!$A$1:$C$457,3,FALSE)</f>
        <v>1</v>
      </c>
      <c r="BQ839">
        <f t="shared" si="228"/>
        <v>12.944599999999999</v>
      </c>
      <c r="BR839">
        <f t="shared" si="229"/>
        <v>17.216318000000001</v>
      </c>
      <c r="BS839">
        <f t="shared" si="230"/>
        <v>4.2717180000000017</v>
      </c>
      <c r="BT839">
        <v>16.8</v>
      </c>
      <c r="CB839">
        <v>100</v>
      </c>
      <c r="CC839">
        <v>100</v>
      </c>
      <c r="CD839" t="s">
        <v>960</v>
      </c>
      <c r="CE839">
        <v>0</v>
      </c>
      <c r="CI839">
        <v>0</v>
      </c>
      <c r="CJ839">
        <v>0</v>
      </c>
      <c r="CM839">
        <v>0</v>
      </c>
      <c r="CO839">
        <v>0</v>
      </c>
      <c r="CP839">
        <v>0</v>
      </c>
      <c r="CQ839">
        <v>0</v>
      </c>
      <c r="CT839">
        <v>0</v>
      </c>
      <c r="CU839">
        <v>0</v>
      </c>
      <c r="CV839">
        <v>0</v>
      </c>
      <c r="CW839" t="e">
        <f>VLOOKUP(A839,'[1]NOUVEAUX TARIFS'!$A$1:$E$467,5,FALSE)</f>
        <v>#N/A</v>
      </c>
    </row>
    <row r="840" spans="1:101">
      <c r="A840" t="s">
        <v>383</v>
      </c>
      <c r="C840" t="e">
        <f>VLOOKUP(A840,'[1]PRIX D''ACHAT A JOUR'!$A$1:$C$477,3,FALSE)</f>
        <v>#N/A</v>
      </c>
      <c r="D840" t="s">
        <v>2250</v>
      </c>
      <c r="E840">
        <v>1</v>
      </c>
      <c r="F840" t="s">
        <v>975</v>
      </c>
      <c r="G840">
        <v>2</v>
      </c>
      <c r="H840" t="s">
        <v>975</v>
      </c>
      <c r="I840" t="s">
        <v>1057</v>
      </c>
      <c r="J840" t="s">
        <v>1058</v>
      </c>
      <c r="K840">
        <v>1</v>
      </c>
      <c r="L840" t="s">
        <v>1108</v>
      </c>
      <c r="M840" t="s">
        <v>943</v>
      </c>
      <c r="N840" t="s">
        <v>944</v>
      </c>
      <c r="O840" t="s">
        <v>945</v>
      </c>
      <c r="Q840">
        <v>1</v>
      </c>
      <c r="R840">
        <v>0</v>
      </c>
      <c r="S840" s="36" t="e">
        <f>VLOOKUP(N840,'[1]Stock définitif au 31122021'!$A$3:$G$422,5,FALSE)</f>
        <v>#N/A</v>
      </c>
      <c r="T840" s="36" t="e">
        <f>VLOOKUP(N840,'[1]Stock définitif au 31122021'!$A$3:$G$422,6,FALSE)</f>
        <v>#N/A</v>
      </c>
      <c r="U840" s="36" t="e">
        <f>VLOOKUP(N840,'[1]Stock définitif au 31122021'!$A$3:$G$422,3,FALSE)</f>
        <v>#N/A</v>
      </c>
      <c r="V840">
        <v>0</v>
      </c>
      <c r="W840">
        <f>VLOOKUP(A840,'[1]EXPORT ARTICLES 03012022'!$A$1:$R$883,18,FALSE)</f>
        <v>0</v>
      </c>
      <c r="X840" s="45">
        <f>VLOOKUP(A840,'[1]NOMENCLATURE 2801'!$B$1:$P$3420,14,FALSE)</f>
        <v>2680.33</v>
      </c>
      <c r="Y840" s="46">
        <v>0</v>
      </c>
      <c r="Z840" s="46"/>
      <c r="AB840" s="42">
        <f>VLOOKUP(A840,'[1]NOMENCLATURE 2801'!$B$1:$P$3420,15,FALSE)</f>
        <v>2923.1950000000002</v>
      </c>
      <c r="AC840" s="42" t="s">
        <v>2917</v>
      </c>
      <c r="AD840">
        <v>0</v>
      </c>
      <c r="AE840" t="s">
        <v>932</v>
      </c>
      <c r="AF840">
        <v>0</v>
      </c>
      <c r="AI840" t="s">
        <v>933</v>
      </c>
      <c r="AJ840" t="s">
        <v>934</v>
      </c>
      <c r="AM840" t="s">
        <v>935</v>
      </c>
      <c r="AN840" t="s">
        <v>936</v>
      </c>
      <c r="AP840">
        <v>0</v>
      </c>
      <c r="AQ840">
        <v>0</v>
      </c>
      <c r="AS840" s="34">
        <v>3337.67</v>
      </c>
      <c r="AT840" s="47">
        <f>VLOOKUP(A840,'[1]NOMENCLATURE 2801'!$B$1:$V$3418,20,FALSE)</f>
        <v>3851.1968000000002</v>
      </c>
      <c r="AU840" s="48">
        <f>VLOOKUP(A840,'[1]NOMENCLATURE 2801'!$B$1:$V$3418,21,FALSE)</f>
        <v>3984.4472500000006</v>
      </c>
      <c r="AV840" s="48"/>
      <c r="AW840" s="48"/>
      <c r="AX840">
        <v>2</v>
      </c>
      <c r="AY840">
        <v>0</v>
      </c>
      <c r="AZ840">
        <v>1</v>
      </c>
      <c r="BB840">
        <v>1</v>
      </c>
      <c r="BC840">
        <v>1</v>
      </c>
      <c r="BD840">
        <v>1</v>
      </c>
      <c r="BE840">
        <v>1</v>
      </c>
      <c r="BF840">
        <v>1</v>
      </c>
      <c r="BK840" s="43">
        <f t="shared" si="223"/>
        <v>0.19378106583335097</v>
      </c>
      <c r="BL840"/>
      <c r="BM840" s="45">
        <f>AT840/X840</f>
        <v>1.4368368074080431</v>
      </c>
      <c r="BN840" s="48">
        <f>AU840/AB840</f>
        <v>1.3630453151431912</v>
      </c>
      <c r="BO840">
        <v>1</v>
      </c>
      <c r="BP840">
        <f>VLOOKUP(A840,'[1]Synthèse ventes 2021'!$A$1:$C$457,3,FALSE)</f>
        <v>1</v>
      </c>
      <c r="BQ840">
        <f t="shared" si="228"/>
        <v>3449.3701000000001</v>
      </c>
      <c r="BR840">
        <f t="shared" si="229"/>
        <v>4701.6477550000009</v>
      </c>
      <c r="BS840">
        <f t="shared" si="230"/>
        <v>1252.2776550000008</v>
      </c>
      <c r="BT840" s="34">
        <v>4005.2</v>
      </c>
      <c r="BV840">
        <v>1</v>
      </c>
      <c r="CB840">
        <v>100</v>
      </c>
      <c r="CC840">
        <v>100</v>
      </c>
      <c r="CD840" t="s">
        <v>946</v>
      </c>
      <c r="CE840">
        <v>0</v>
      </c>
      <c r="CI840">
        <v>0</v>
      </c>
      <c r="CJ840">
        <v>0</v>
      </c>
      <c r="CM840">
        <v>0</v>
      </c>
      <c r="CO840">
        <v>0</v>
      </c>
      <c r="CP840">
        <v>0</v>
      </c>
      <c r="CQ840">
        <v>0</v>
      </c>
      <c r="CT840">
        <v>0</v>
      </c>
      <c r="CU840">
        <v>0</v>
      </c>
      <c r="CV840">
        <v>0</v>
      </c>
      <c r="CW840">
        <f>VLOOKUP(A840,'[1]NOUVEAUX TARIFS'!$A$1:$E$467,5,FALSE)</f>
        <v>3984.4472500000006</v>
      </c>
    </row>
    <row r="841" spans="1:101" hidden="1">
      <c r="A841" t="s">
        <v>2294</v>
      </c>
      <c r="C841" t="e">
        <f>VLOOKUP(A841,'[1]PRIX D''ACHAT A JOUR'!$A$1:$C$477,3,FALSE)</f>
        <v>#N/A</v>
      </c>
      <c r="D841" t="s">
        <v>2967</v>
      </c>
      <c r="M841" t="s">
        <v>1773</v>
      </c>
      <c r="N841" t="s">
        <v>2294</v>
      </c>
      <c r="O841" t="s">
        <v>2967</v>
      </c>
      <c r="Q841">
        <v>0</v>
      </c>
      <c r="R841">
        <v>0</v>
      </c>
      <c r="S841" s="36">
        <f>VLOOKUP(N841,'[1]Stock définitif au 31122021'!$A$3:$G$422,5,FALSE)</f>
        <v>111</v>
      </c>
      <c r="T841" s="36">
        <f>VLOOKUP(N841,'[1]Stock définitif au 31122021'!$A$3:$G$422,6,FALSE)</f>
        <v>10.97</v>
      </c>
      <c r="U841" s="36" t="str">
        <f>VLOOKUP(N841,'[1]Stock définitif au 31122021'!$A$3:$G$422,3,FALSE)</f>
        <v>Z</v>
      </c>
      <c r="V841">
        <v>0</v>
      </c>
      <c r="W841">
        <f>VLOOKUP(A841,'[1]EXPORT ARTICLES 03012022'!$A$1:$R$883,18,FALSE)</f>
        <v>0</v>
      </c>
      <c r="X841" s="45">
        <v>10.97</v>
      </c>
      <c r="Y841" s="46">
        <v>0</v>
      </c>
      <c r="Z841" s="46"/>
      <c r="AB841" s="42">
        <f>X841</f>
        <v>10.97</v>
      </c>
      <c r="AC841" s="48" t="s">
        <v>2917</v>
      </c>
      <c r="AD841">
        <v>0</v>
      </c>
      <c r="AE841" t="s">
        <v>932</v>
      </c>
      <c r="AF841">
        <v>0</v>
      </c>
      <c r="AI841" t="s">
        <v>933</v>
      </c>
      <c r="AJ841" t="s">
        <v>934</v>
      </c>
      <c r="AM841" t="s">
        <v>935</v>
      </c>
      <c r="AN841" t="s">
        <v>936</v>
      </c>
      <c r="AP841">
        <v>0</v>
      </c>
      <c r="AQ841">
        <v>0</v>
      </c>
      <c r="AS841">
        <v>14</v>
      </c>
      <c r="AT841" s="47">
        <f t="shared" ref="AT841:AT848" si="231">X841*BM841</f>
        <v>14.590100000000001</v>
      </c>
      <c r="AU841" s="60">
        <f t="shared" ref="AU841:AU848" si="232">AB841*BN841</f>
        <v>14.590100000000001</v>
      </c>
      <c r="AV841" s="48"/>
      <c r="AW841" s="48"/>
      <c r="AX841">
        <v>2</v>
      </c>
      <c r="AY841">
        <v>0</v>
      </c>
      <c r="BF841">
        <v>1</v>
      </c>
      <c r="BK841" s="43">
        <f t="shared" si="223"/>
        <v>4.2150000000000097E-2</v>
      </c>
      <c r="BL841" s="9">
        <v>0</v>
      </c>
      <c r="BM841" s="45">
        <v>1.33</v>
      </c>
      <c r="BN841" s="48">
        <f>BM841</f>
        <v>1.33</v>
      </c>
      <c r="BO841"/>
      <c r="BP841">
        <f>VLOOKUP(A841,'[1]Synthèse ventes 2021'!$A$1:$C$457,3,FALSE)</f>
        <v>10</v>
      </c>
      <c r="BQ841">
        <f t="shared" si="228"/>
        <v>129.446</v>
      </c>
      <c r="BR841">
        <f t="shared" si="229"/>
        <v>172.16318000000001</v>
      </c>
      <c r="BS841">
        <f t="shared" si="230"/>
        <v>42.717180000000013</v>
      </c>
      <c r="BT841">
        <v>16.8</v>
      </c>
      <c r="CB841">
        <v>100</v>
      </c>
      <c r="CC841">
        <v>100</v>
      </c>
      <c r="CD841" t="s">
        <v>960</v>
      </c>
      <c r="CE841">
        <v>0</v>
      </c>
      <c r="CI841">
        <v>0</v>
      </c>
      <c r="CJ841">
        <v>0</v>
      </c>
      <c r="CM841">
        <v>0</v>
      </c>
      <c r="CO841">
        <v>0</v>
      </c>
      <c r="CP841">
        <v>0</v>
      </c>
      <c r="CQ841">
        <v>0</v>
      </c>
      <c r="CT841">
        <v>0</v>
      </c>
      <c r="CU841">
        <v>0</v>
      </c>
      <c r="CV841">
        <v>0</v>
      </c>
      <c r="CW841" t="e">
        <f>VLOOKUP(A841,'[1]NOUVEAUX TARIFS'!$A$1:$E$467,5,FALSE)</f>
        <v>#N/A</v>
      </c>
    </row>
    <row r="842" spans="1:101" hidden="1">
      <c r="A842" t="s">
        <v>2317</v>
      </c>
      <c r="C842" t="e">
        <f>VLOOKUP(A842,'[1]PRIX D''ACHAT A JOUR'!$A$1:$C$477,3,FALSE)</f>
        <v>#N/A</v>
      </c>
      <c r="D842" t="s">
        <v>2967</v>
      </c>
      <c r="M842" t="s">
        <v>1773</v>
      </c>
      <c r="N842" t="s">
        <v>2317</v>
      </c>
      <c r="O842" t="s">
        <v>2967</v>
      </c>
      <c r="Q842">
        <v>0</v>
      </c>
      <c r="R842">
        <v>0</v>
      </c>
      <c r="S842" s="36">
        <f>VLOOKUP(N842,'[1]Stock définitif au 31122021'!$A$3:$G$422,5,FALSE)</f>
        <v>28</v>
      </c>
      <c r="T842" s="36">
        <f>VLOOKUP(N842,'[1]Stock définitif au 31122021'!$A$3:$G$422,6,FALSE)</f>
        <v>10.97</v>
      </c>
      <c r="U842" s="36" t="str">
        <f>VLOOKUP(N842,'[1]Stock définitif au 31122021'!$A$3:$G$422,3,FALSE)</f>
        <v>Z</v>
      </c>
      <c r="V842">
        <v>0</v>
      </c>
      <c r="W842">
        <f>VLOOKUP(A842,'[1]EXPORT ARTICLES 03012022'!$A$1:$R$883,18,FALSE)</f>
        <v>0</v>
      </c>
      <c r="X842" s="45">
        <v>10.97</v>
      </c>
      <c r="Y842" s="46">
        <v>0</v>
      </c>
      <c r="Z842" s="46"/>
      <c r="AB842" s="42">
        <f>X842</f>
        <v>10.97</v>
      </c>
      <c r="AC842" s="48" t="s">
        <v>2917</v>
      </c>
      <c r="AD842">
        <v>0</v>
      </c>
      <c r="AE842" t="s">
        <v>932</v>
      </c>
      <c r="AF842">
        <v>0</v>
      </c>
      <c r="AI842" t="s">
        <v>933</v>
      </c>
      <c r="AJ842" t="s">
        <v>934</v>
      </c>
      <c r="AM842" t="s">
        <v>935</v>
      </c>
      <c r="AN842" t="s">
        <v>936</v>
      </c>
      <c r="AP842">
        <v>0</v>
      </c>
      <c r="AQ842">
        <v>0</v>
      </c>
      <c r="AS842">
        <v>14</v>
      </c>
      <c r="AT842" s="47">
        <f t="shared" si="231"/>
        <v>14.590100000000001</v>
      </c>
      <c r="AU842" s="60">
        <f t="shared" si="232"/>
        <v>14.590100000000001</v>
      </c>
      <c r="AV842" s="48"/>
      <c r="AW842" s="48"/>
      <c r="AX842">
        <v>2</v>
      </c>
      <c r="AY842">
        <v>0</v>
      </c>
      <c r="BF842">
        <v>1</v>
      </c>
      <c r="BK842" s="43">
        <f t="shared" si="223"/>
        <v>4.2150000000000097E-2</v>
      </c>
      <c r="BL842" s="9">
        <v>0</v>
      </c>
      <c r="BM842" s="45">
        <v>1.33</v>
      </c>
      <c r="BN842" s="48">
        <f>BM842</f>
        <v>1.33</v>
      </c>
      <c r="BO842"/>
      <c r="BP842">
        <f>VLOOKUP(A842,'[1]Synthèse ventes 2021'!$A$1:$C$457,3,FALSE)</f>
        <v>12</v>
      </c>
      <c r="BQ842">
        <f t="shared" si="228"/>
        <v>155.33520000000001</v>
      </c>
      <c r="BR842">
        <f t="shared" si="229"/>
        <v>206.59581600000001</v>
      </c>
      <c r="BS842">
        <f t="shared" si="230"/>
        <v>51.260615999999999</v>
      </c>
      <c r="BT842">
        <v>16.8</v>
      </c>
      <c r="CB842">
        <v>100</v>
      </c>
      <c r="CC842">
        <v>100</v>
      </c>
      <c r="CD842" t="s">
        <v>960</v>
      </c>
      <c r="CE842">
        <v>0</v>
      </c>
      <c r="CI842">
        <v>0</v>
      </c>
      <c r="CJ842">
        <v>0</v>
      </c>
      <c r="CM842">
        <v>0</v>
      </c>
      <c r="CO842">
        <v>0</v>
      </c>
      <c r="CP842">
        <v>0</v>
      </c>
      <c r="CQ842">
        <v>0</v>
      </c>
      <c r="CT842">
        <v>0</v>
      </c>
      <c r="CU842">
        <v>0</v>
      </c>
      <c r="CV842">
        <v>0</v>
      </c>
      <c r="CW842" t="e">
        <f>VLOOKUP(A842,'[1]NOUVEAUX TARIFS'!$A$1:$E$467,5,FALSE)</f>
        <v>#N/A</v>
      </c>
    </row>
    <row r="843" spans="1:101" hidden="1">
      <c r="A843" t="s">
        <v>2447</v>
      </c>
      <c r="C843" t="e">
        <f>VLOOKUP(A843,'[1]PRIX D''ACHAT A JOUR'!$A$1:$C$477,3,FALSE)</f>
        <v>#N/A</v>
      </c>
      <c r="D843" t="s">
        <v>2967</v>
      </c>
      <c r="Q843">
        <v>0</v>
      </c>
      <c r="R843">
        <v>0</v>
      </c>
      <c r="S843" s="36" t="e">
        <f>VLOOKUP(N843,'[1]Stock définitif au 31122021'!$A$3:$G$422,5,FALSE)</f>
        <v>#N/A</v>
      </c>
      <c r="T843" s="36" t="e">
        <f>VLOOKUP(N843,'[1]Stock définitif au 31122021'!$A$3:$G$422,6,FALSE)</f>
        <v>#N/A</v>
      </c>
      <c r="U843" s="36" t="e">
        <f>VLOOKUP(N843,'[1]Stock définitif au 31122021'!$A$3:$G$422,3,FALSE)</f>
        <v>#N/A</v>
      </c>
      <c r="V843">
        <v>0</v>
      </c>
      <c r="W843">
        <f>VLOOKUP(A843,'[1]EXPORT ARTICLES 03012022'!$A$1:$R$883,18,FALSE)</f>
        <v>0</v>
      </c>
      <c r="X843" s="45" t="e">
        <f>VLOOKUP(A843,'[1]PRIX D''ACHAT A JOUR'!$A$1:$G$477,7,FALSE)</f>
        <v>#N/A</v>
      </c>
      <c r="Y843" s="46">
        <v>0</v>
      </c>
      <c r="Z843" s="46"/>
      <c r="AB843" s="42" t="e">
        <f>VLOOKUP(A843,'[1]PRIX D''ACHAT A JOUR'!$A$1:$J$477,10,FALSE)</f>
        <v>#N/A</v>
      </c>
      <c r="AC843" s="48"/>
      <c r="AD843">
        <v>0</v>
      </c>
      <c r="AF843">
        <v>0</v>
      </c>
      <c r="AI843" t="s">
        <v>933</v>
      </c>
      <c r="AJ843" t="s">
        <v>934</v>
      </c>
      <c r="AP843">
        <v>0</v>
      </c>
      <c r="AQ843">
        <v>0</v>
      </c>
      <c r="AS843">
        <v>14</v>
      </c>
      <c r="AT843" s="47" t="e">
        <f t="shared" si="231"/>
        <v>#N/A</v>
      </c>
      <c r="AU843" s="48" t="e">
        <f t="shared" si="232"/>
        <v>#N/A</v>
      </c>
      <c r="AV843" s="48"/>
      <c r="AW843" s="48"/>
      <c r="AX843">
        <v>3</v>
      </c>
      <c r="AY843">
        <v>0</v>
      </c>
      <c r="BF843">
        <v>1</v>
      </c>
      <c r="BK843" s="43" t="e">
        <f t="shared" si="223"/>
        <v>#N/A</v>
      </c>
      <c r="BL843" s="9">
        <v>0</v>
      </c>
      <c r="BM843" s="45"/>
      <c r="BN843" s="48"/>
      <c r="BO843"/>
      <c r="BP843">
        <f>VLOOKUP(A843,'[1]Synthèse ventes 2021'!$A$1:$C$457,3,FALSE)</f>
        <v>1</v>
      </c>
      <c r="BQ843"/>
      <c r="BR843"/>
      <c r="BS843"/>
      <c r="BT843">
        <v>16.8</v>
      </c>
      <c r="BV843">
        <v>1</v>
      </c>
      <c r="CB843">
        <v>100</v>
      </c>
      <c r="CC843">
        <v>100</v>
      </c>
      <c r="CD843" t="s">
        <v>960</v>
      </c>
      <c r="CE843">
        <v>0</v>
      </c>
      <c r="CI843">
        <v>0</v>
      </c>
      <c r="CJ843">
        <v>0</v>
      </c>
      <c r="CM843">
        <v>0</v>
      </c>
      <c r="CO843">
        <v>0</v>
      </c>
      <c r="CP843">
        <v>0</v>
      </c>
      <c r="CQ843">
        <v>0</v>
      </c>
      <c r="CT843">
        <v>0</v>
      </c>
      <c r="CU843">
        <v>0</v>
      </c>
      <c r="CV843">
        <v>0</v>
      </c>
      <c r="CW843" t="e">
        <f>VLOOKUP(A843,'[1]NOUVEAUX TARIFS'!$A$1:$E$467,5,FALSE)</f>
        <v>#N/A</v>
      </c>
    </row>
    <row r="844" spans="1:101" hidden="1">
      <c r="A844" t="s">
        <v>2560</v>
      </c>
      <c r="C844" t="e">
        <f>VLOOKUP(A844,'[1]PRIX D''ACHAT A JOUR'!$A$1:$C$477,3,FALSE)</f>
        <v>#N/A</v>
      </c>
      <c r="D844" t="s">
        <v>2967</v>
      </c>
      <c r="E844">
        <v>16</v>
      </c>
      <c r="F844" t="s">
        <v>1031</v>
      </c>
      <c r="Q844">
        <v>0</v>
      </c>
      <c r="R844">
        <v>0</v>
      </c>
      <c r="S844" s="36" t="e">
        <f>VLOOKUP(N844,'[1]Stock définitif au 31122021'!$A$3:$G$422,5,FALSE)</f>
        <v>#N/A</v>
      </c>
      <c r="T844" s="36" t="e">
        <f>VLOOKUP(N844,'[1]Stock définitif au 31122021'!$A$3:$G$422,6,FALSE)</f>
        <v>#N/A</v>
      </c>
      <c r="U844" s="36" t="e">
        <f>VLOOKUP(N844,'[1]Stock définitif au 31122021'!$A$3:$G$422,3,FALSE)</f>
        <v>#N/A</v>
      </c>
      <c r="V844">
        <v>0</v>
      </c>
      <c r="W844">
        <f>VLOOKUP(A844,'[1]EXPORT ARTICLES 03012022'!$A$1:$R$883,18,FALSE)</f>
        <v>0</v>
      </c>
      <c r="X844" s="45" t="e">
        <f>VLOOKUP(A844,'[1]PRIX D''ACHAT A JOUR'!$A$1:$G$477,7,FALSE)</f>
        <v>#N/A</v>
      </c>
      <c r="Y844" s="46">
        <v>0</v>
      </c>
      <c r="Z844" s="46"/>
      <c r="AB844" s="42" t="e">
        <f>VLOOKUP(A844,'[1]PRIX D''ACHAT A JOUR'!$A$1:$J$477,10,FALSE)</f>
        <v>#N/A</v>
      </c>
      <c r="AC844" s="48"/>
      <c r="AD844">
        <v>0</v>
      </c>
      <c r="AF844">
        <v>0</v>
      </c>
      <c r="AI844" t="s">
        <v>933</v>
      </c>
      <c r="AJ844" t="s">
        <v>934</v>
      </c>
      <c r="AM844" t="s">
        <v>935</v>
      </c>
      <c r="AN844" t="s">
        <v>936</v>
      </c>
      <c r="AP844">
        <v>0</v>
      </c>
      <c r="AQ844">
        <v>0</v>
      </c>
      <c r="AS844">
        <v>14</v>
      </c>
      <c r="AT844" s="47" t="e">
        <f t="shared" si="231"/>
        <v>#N/A</v>
      </c>
      <c r="AU844" s="48" t="e">
        <f t="shared" si="232"/>
        <v>#N/A</v>
      </c>
      <c r="AV844" s="48"/>
      <c r="AW844" s="48"/>
      <c r="AX844">
        <v>3</v>
      </c>
      <c r="AY844">
        <v>0</v>
      </c>
      <c r="BF844">
        <v>1</v>
      </c>
      <c r="BK844" s="43" t="e">
        <f t="shared" si="223"/>
        <v>#N/A</v>
      </c>
      <c r="BL844" s="9">
        <v>0</v>
      </c>
      <c r="BM844" s="45"/>
      <c r="BN844" s="48"/>
      <c r="BO844"/>
      <c r="BP844">
        <f>VLOOKUP(A844,'[1]Synthèse ventes 2021'!$A$1:$C$457,3,FALSE)</f>
        <v>7</v>
      </c>
      <c r="BQ844"/>
      <c r="BR844"/>
      <c r="BS844"/>
      <c r="BT844">
        <v>16.8</v>
      </c>
      <c r="BV844">
        <v>1</v>
      </c>
      <c r="CB844">
        <v>100</v>
      </c>
      <c r="CC844">
        <v>100</v>
      </c>
      <c r="CD844" t="s">
        <v>960</v>
      </c>
      <c r="CE844">
        <v>0</v>
      </c>
      <c r="CI844">
        <v>0</v>
      </c>
      <c r="CJ844">
        <v>0</v>
      </c>
      <c r="CM844">
        <v>0</v>
      </c>
      <c r="CO844">
        <v>0</v>
      </c>
      <c r="CP844">
        <v>0</v>
      </c>
      <c r="CQ844">
        <v>0</v>
      </c>
      <c r="CT844">
        <v>0</v>
      </c>
      <c r="CU844">
        <v>0</v>
      </c>
      <c r="CV844">
        <v>0</v>
      </c>
      <c r="CW844" t="e">
        <f>VLOOKUP(A844,'[1]NOUVEAUX TARIFS'!$A$1:$E$467,5,FALSE)</f>
        <v>#N/A</v>
      </c>
    </row>
    <row r="845" spans="1:101" hidden="1">
      <c r="A845" t="s">
        <v>2296</v>
      </c>
      <c r="C845" t="e">
        <f>VLOOKUP(A845,'[1]PRIX D''ACHAT A JOUR'!$A$1:$C$477,3,FALSE)</f>
        <v>#N/A</v>
      </c>
      <c r="D845" t="s">
        <v>2967</v>
      </c>
      <c r="M845" t="s">
        <v>1773</v>
      </c>
      <c r="N845" t="s">
        <v>2296</v>
      </c>
      <c r="O845" t="s">
        <v>2967</v>
      </c>
      <c r="Q845">
        <v>0</v>
      </c>
      <c r="R845">
        <v>0</v>
      </c>
      <c r="S845" s="36">
        <f>VLOOKUP(N845,'[1]Stock définitif au 31122021'!$A$3:$G$422,5,FALSE)</f>
        <v>41</v>
      </c>
      <c r="T845" s="36">
        <f>VLOOKUP(N845,'[1]Stock définitif au 31122021'!$A$3:$G$422,6,FALSE)</f>
        <v>10.97</v>
      </c>
      <c r="U845" s="36" t="str">
        <f>VLOOKUP(N845,'[1]Stock définitif au 31122021'!$A$3:$G$422,3,FALSE)</f>
        <v>Z</v>
      </c>
      <c r="V845">
        <v>0</v>
      </c>
      <c r="W845">
        <f>VLOOKUP(A845,'[1]EXPORT ARTICLES 03012022'!$A$1:$R$883,18,FALSE)</f>
        <v>0</v>
      </c>
      <c r="X845" s="45">
        <v>10.97</v>
      </c>
      <c r="Y845" s="46">
        <v>0</v>
      </c>
      <c r="Z845" s="46"/>
      <c r="AB845" s="42">
        <f>X845</f>
        <v>10.97</v>
      </c>
      <c r="AC845" s="48" t="s">
        <v>2917</v>
      </c>
      <c r="AD845">
        <v>0</v>
      </c>
      <c r="AE845" t="s">
        <v>932</v>
      </c>
      <c r="AF845">
        <v>0</v>
      </c>
      <c r="AI845" t="s">
        <v>933</v>
      </c>
      <c r="AJ845" t="s">
        <v>934</v>
      </c>
      <c r="AM845" t="s">
        <v>935</v>
      </c>
      <c r="AN845" t="s">
        <v>936</v>
      </c>
      <c r="AP845">
        <v>0</v>
      </c>
      <c r="AQ845">
        <v>0</v>
      </c>
      <c r="AS845">
        <v>14</v>
      </c>
      <c r="AT845" s="47">
        <f t="shared" si="231"/>
        <v>14.590100000000001</v>
      </c>
      <c r="AU845" s="60">
        <f t="shared" si="232"/>
        <v>14.590100000000001</v>
      </c>
      <c r="AV845" s="48"/>
      <c r="AW845" s="48"/>
      <c r="AX845">
        <v>2</v>
      </c>
      <c r="AY845">
        <v>0</v>
      </c>
      <c r="BF845">
        <v>1</v>
      </c>
      <c r="BK845" s="43">
        <f t="shared" si="223"/>
        <v>4.2150000000000097E-2</v>
      </c>
      <c r="BL845" s="9">
        <v>0</v>
      </c>
      <c r="BM845" s="45">
        <v>1.33</v>
      </c>
      <c r="BN845" s="48">
        <f>BM845</f>
        <v>1.33</v>
      </c>
      <c r="BO845"/>
      <c r="BP845">
        <f>VLOOKUP(A845,'[1]Synthèse ventes 2021'!$A$1:$C$457,3,FALSE)</f>
        <v>5</v>
      </c>
      <c r="BQ845">
        <f t="shared" ref="BQ845:BQ871" si="233">IF(BP845="","",BP845*AB845*1.18)</f>
        <v>64.722999999999999</v>
      </c>
      <c r="BR845">
        <f t="shared" ref="BR845:BR871" si="234">IF(BP845="","",BP845*AU845*1.18)</f>
        <v>86.081590000000006</v>
      </c>
      <c r="BS845">
        <f t="shared" ref="BS845:BS871" si="235">IF(BP845="","",BR845-BQ845)</f>
        <v>21.358590000000007</v>
      </c>
      <c r="BT845">
        <v>16.8</v>
      </c>
      <c r="CB845">
        <v>100</v>
      </c>
      <c r="CC845">
        <v>100</v>
      </c>
      <c r="CD845" t="s">
        <v>960</v>
      </c>
      <c r="CE845">
        <v>0</v>
      </c>
      <c r="CI845">
        <v>0</v>
      </c>
      <c r="CJ845">
        <v>0</v>
      </c>
      <c r="CM845">
        <v>0</v>
      </c>
      <c r="CO845">
        <v>0</v>
      </c>
      <c r="CP845">
        <v>0</v>
      </c>
      <c r="CQ845">
        <v>0</v>
      </c>
      <c r="CT845">
        <v>0</v>
      </c>
      <c r="CU845">
        <v>0</v>
      </c>
      <c r="CV845">
        <v>0</v>
      </c>
      <c r="CW845" t="e">
        <f>VLOOKUP(A845,'[1]NOUVEAUX TARIFS'!$A$1:$E$467,5,FALSE)</f>
        <v>#N/A</v>
      </c>
    </row>
    <row r="846" spans="1:101" hidden="1">
      <c r="A846" t="s">
        <v>1828</v>
      </c>
      <c r="C846" t="str">
        <f>VLOOKUP(A846,'[1]PRIX D''ACHAT A JOUR'!$A$1:$C$477,3,FALSE)</f>
        <v>AN</v>
      </c>
      <c r="D846" t="s">
        <v>1828</v>
      </c>
      <c r="E846">
        <v>16</v>
      </c>
      <c r="F846" t="s">
        <v>1031</v>
      </c>
      <c r="M846" t="s">
        <v>1829</v>
      </c>
      <c r="N846" t="s">
        <v>1828</v>
      </c>
      <c r="O846" t="s">
        <v>1828</v>
      </c>
      <c r="Q846">
        <v>1</v>
      </c>
      <c r="R846">
        <v>0</v>
      </c>
      <c r="S846" s="36" t="e">
        <f>VLOOKUP(N846,'[1]Stock définitif au 31122021'!$A$3:$G$422,5,FALSE)</f>
        <v>#N/A</v>
      </c>
      <c r="T846" s="36" t="e">
        <f>VLOOKUP(N846,'[1]Stock définitif au 31122021'!$A$3:$G$422,6,FALSE)</f>
        <v>#N/A</v>
      </c>
      <c r="U846" s="36" t="e">
        <f>VLOOKUP(N846,'[1]Stock définitif au 31122021'!$A$3:$G$422,3,FALSE)</f>
        <v>#N/A</v>
      </c>
      <c r="V846">
        <v>99.16</v>
      </c>
      <c r="W846">
        <v>99.16</v>
      </c>
      <c r="X846" s="45">
        <f>VLOOKUP(A846,'[1]PRIX D''ACHAT A JOUR'!$A$1:$G$477,7,FALSE)</f>
        <v>99.16</v>
      </c>
      <c r="Y846" s="46"/>
      <c r="Z846" s="46"/>
      <c r="AB846" s="41">
        <f>+X846</f>
        <v>99.16</v>
      </c>
      <c r="AC846" s="42" t="s">
        <v>2917</v>
      </c>
      <c r="AD846">
        <v>118.55</v>
      </c>
      <c r="AE846" t="s">
        <v>932</v>
      </c>
      <c r="AF846">
        <v>0</v>
      </c>
      <c r="AI846" t="s">
        <v>933</v>
      </c>
      <c r="AJ846" t="s">
        <v>934</v>
      </c>
      <c r="AM846" t="s">
        <v>935</v>
      </c>
      <c r="AN846" t="s">
        <v>936</v>
      </c>
      <c r="AP846">
        <v>0</v>
      </c>
      <c r="AQ846">
        <v>0</v>
      </c>
      <c r="AS846">
        <v>199</v>
      </c>
      <c r="AT846" s="47">
        <f t="shared" si="231"/>
        <v>198.32</v>
      </c>
      <c r="AU846" s="60">
        <f t="shared" si="232"/>
        <v>198.32</v>
      </c>
      <c r="AV846" s="48"/>
      <c r="AW846" s="48"/>
      <c r="AX846">
        <v>2</v>
      </c>
      <c r="AY846">
        <v>0</v>
      </c>
      <c r="BK846" s="43">
        <f t="shared" si="223"/>
        <v>-3.4170854271357125E-3</v>
      </c>
      <c r="BL846" s="9">
        <f>AS846/V846</f>
        <v>2.0068576038725294</v>
      </c>
      <c r="BM846" s="45">
        <v>2</v>
      </c>
      <c r="BN846" s="48">
        <v>2</v>
      </c>
      <c r="BO846"/>
      <c r="BP846"/>
      <c r="BQ846" t="str">
        <f t="shared" si="233"/>
        <v/>
      </c>
      <c r="BR846" t="str">
        <f t="shared" si="234"/>
        <v/>
      </c>
      <c r="BS846" t="str">
        <f t="shared" si="235"/>
        <v/>
      </c>
      <c r="BT846">
        <v>238.8</v>
      </c>
      <c r="CB846">
        <v>100</v>
      </c>
      <c r="CC846">
        <v>100</v>
      </c>
      <c r="CD846" t="s">
        <v>951</v>
      </c>
      <c r="CE846">
        <v>0</v>
      </c>
      <c r="CI846">
        <v>0</v>
      </c>
      <c r="CJ846">
        <v>0</v>
      </c>
      <c r="CM846">
        <v>0</v>
      </c>
      <c r="CO846">
        <v>0</v>
      </c>
      <c r="CP846">
        <v>0</v>
      </c>
      <c r="CQ846">
        <v>0</v>
      </c>
      <c r="CT846">
        <v>0</v>
      </c>
      <c r="CU846">
        <v>0</v>
      </c>
      <c r="CV846">
        <v>0</v>
      </c>
      <c r="CW846" t="e">
        <f>VLOOKUP(A846,'[1]NOUVEAUX TARIFS'!$A$1:$E$467,5,FALSE)</f>
        <v>#N/A</v>
      </c>
    </row>
    <row r="847" spans="1:101" hidden="1">
      <c r="A847" t="s">
        <v>2022</v>
      </c>
      <c r="C847" t="str">
        <f>VLOOKUP(A847,'[1]PRIX D''ACHAT A JOUR'!$A$1:$C$477,3,FALSE)</f>
        <v>AN</v>
      </c>
      <c r="D847" t="s">
        <v>2023</v>
      </c>
      <c r="M847" t="s">
        <v>2968</v>
      </c>
      <c r="N847" t="s">
        <v>2022</v>
      </c>
      <c r="O847" t="s">
        <v>2969</v>
      </c>
      <c r="Q847">
        <v>1</v>
      </c>
      <c r="R847">
        <v>1</v>
      </c>
      <c r="S847" s="36">
        <f>VLOOKUP(N847,'[1]Stock définitif au 31122021'!$A$3:$G$422,5,FALSE)</f>
        <v>476</v>
      </c>
      <c r="T847" s="36">
        <f>VLOOKUP(N847,'[1]Stock définitif au 31122021'!$A$3:$G$422,6,FALSE)</f>
        <v>2.69</v>
      </c>
      <c r="U847" s="36" t="str">
        <f>VLOOKUP(N847,'[1]Stock définitif au 31122021'!$A$3:$G$422,3,FALSE)</f>
        <v>AN</v>
      </c>
      <c r="V847">
        <v>3.91</v>
      </c>
      <c r="W847">
        <f>VLOOKUP(A847,'[1]EXPORT ARTICLES 03012022'!$A$1:$R$883,18,FALSE)</f>
        <v>3.91</v>
      </c>
      <c r="X847" s="45">
        <f>VLOOKUP(A847,'[1]PRIX D''ACHAT A JOUR'!$A$1:$G$477,7,FALSE)</f>
        <v>2.69</v>
      </c>
      <c r="Y847" s="46"/>
      <c r="Z847" s="46"/>
      <c r="AB847" s="41">
        <f>X847</f>
        <v>2.69</v>
      </c>
      <c r="AC847" s="42" t="s">
        <v>2917</v>
      </c>
      <c r="AD847">
        <v>3.91</v>
      </c>
      <c r="AE847" t="s">
        <v>932</v>
      </c>
      <c r="AF847">
        <v>0</v>
      </c>
      <c r="AI847" t="s">
        <v>933</v>
      </c>
      <c r="AJ847" t="s">
        <v>934</v>
      </c>
      <c r="AM847" t="s">
        <v>935</v>
      </c>
      <c r="AN847" t="s">
        <v>936</v>
      </c>
      <c r="AP847">
        <v>0</v>
      </c>
      <c r="AQ847">
        <v>0</v>
      </c>
      <c r="AS847">
        <v>6.05</v>
      </c>
      <c r="AT847" s="47">
        <f t="shared" si="231"/>
        <v>6.7249999999999996</v>
      </c>
      <c r="AU847" s="48">
        <f t="shared" si="232"/>
        <v>6.7249999999999996</v>
      </c>
      <c r="AV847" s="48"/>
      <c r="AW847" s="48"/>
      <c r="AX847">
        <v>2</v>
      </c>
      <c r="AY847">
        <v>0</v>
      </c>
      <c r="BK847" s="43">
        <f t="shared" si="223"/>
        <v>0.11157024793388427</v>
      </c>
      <c r="BL847" s="9">
        <f>AS847/V847</f>
        <v>1.547314578005115</v>
      </c>
      <c r="BM847" s="45">
        <v>2.5</v>
      </c>
      <c r="BN847" s="48">
        <v>2.5</v>
      </c>
      <c r="BO847"/>
      <c r="BP847"/>
      <c r="BQ847" t="str">
        <f t="shared" si="233"/>
        <v/>
      </c>
      <c r="BR847" t="str">
        <f t="shared" si="234"/>
        <v/>
      </c>
      <c r="BS847" t="str">
        <f t="shared" si="235"/>
        <v/>
      </c>
      <c r="BT847">
        <v>7.26</v>
      </c>
      <c r="CB847">
        <v>100</v>
      </c>
      <c r="CC847">
        <v>100</v>
      </c>
      <c r="CD847" t="s">
        <v>951</v>
      </c>
      <c r="CE847">
        <v>0</v>
      </c>
      <c r="CI847">
        <v>0</v>
      </c>
      <c r="CJ847">
        <v>0</v>
      </c>
      <c r="CM847">
        <v>0</v>
      </c>
      <c r="CO847">
        <v>0</v>
      </c>
      <c r="CP847">
        <v>0</v>
      </c>
      <c r="CQ847">
        <v>0</v>
      </c>
      <c r="CT847">
        <v>0</v>
      </c>
      <c r="CU847">
        <v>0</v>
      </c>
      <c r="CV847">
        <v>0</v>
      </c>
      <c r="CW847" t="e">
        <f>VLOOKUP(A847,'[1]NOUVEAUX TARIFS'!$A$1:$E$467,5,FALSE)</f>
        <v>#N/A</v>
      </c>
    </row>
    <row r="848" spans="1:101" hidden="1">
      <c r="A848" t="s">
        <v>2074</v>
      </c>
      <c r="C848" t="e">
        <f>VLOOKUP(A848,'[1]PRIX D''ACHAT A JOUR'!$A$1:$C$477,3,FALSE)</f>
        <v>#N/A</v>
      </c>
      <c r="D848" t="s">
        <v>2075</v>
      </c>
      <c r="M848" t="s">
        <v>2076</v>
      </c>
      <c r="N848" t="s">
        <v>2074</v>
      </c>
      <c r="O848" t="s">
        <v>2075</v>
      </c>
      <c r="Q848">
        <v>1</v>
      </c>
      <c r="R848">
        <v>1</v>
      </c>
      <c r="S848" s="36">
        <f>VLOOKUP(N848,'[1]Stock définitif au 31122021'!$A$3:$G$422,5,FALSE)</f>
        <v>42</v>
      </c>
      <c r="T848" s="36">
        <f>VLOOKUP(N848,'[1]Stock définitif au 31122021'!$A$3:$G$422,6,FALSE)</f>
        <v>3.04</v>
      </c>
      <c r="U848" s="36" t="str">
        <f>VLOOKUP(N848,'[1]Stock définitif au 31122021'!$A$3:$G$422,3,FALSE)</f>
        <v>Z</v>
      </c>
      <c r="V848">
        <v>3.04</v>
      </c>
      <c r="W848">
        <f>VLOOKUP(A848,'[1]EXPORT ARTICLES 03012022'!$A$1:$R$883,18,FALSE)</f>
        <v>3.04</v>
      </c>
      <c r="X848" s="45" t="e">
        <f>VLOOKUP(A848,'[1]PRIX D''ACHAT A JOUR'!$A$1:$G$477,7,FALSE)</f>
        <v>#N/A</v>
      </c>
      <c r="Y848" s="46">
        <v>3.04</v>
      </c>
      <c r="Z848" s="46"/>
      <c r="AB848" s="42" t="e">
        <f>VLOOKUP(A848,'[1]PRIX D''ACHAT A JOUR'!$A$1:$J$477,10,FALSE)</f>
        <v>#N/A</v>
      </c>
      <c r="AC848" s="48"/>
      <c r="AD848">
        <v>3.04</v>
      </c>
      <c r="AE848" t="s">
        <v>932</v>
      </c>
      <c r="AF848">
        <v>0</v>
      </c>
      <c r="AI848" t="s">
        <v>933</v>
      </c>
      <c r="AJ848" t="s">
        <v>934</v>
      </c>
      <c r="AM848" t="s">
        <v>935</v>
      </c>
      <c r="AN848" t="s">
        <v>936</v>
      </c>
      <c r="AP848">
        <v>0</v>
      </c>
      <c r="AQ848">
        <v>0</v>
      </c>
      <c r="AS848">
        <v>4.5599999999999996</v>
      </c>
      <c r="AT848" s="47" t="e">
        <f t="shared" si="231"/>
        <v>#N/A</v>
      </c>
      <c r="AU848" s="48" t="e">
        <f t="shared" si="232"/>
        <v>#N/A</v>
      </c>
      <c r="AV848" s="48"/>
      <c r="AW848" s="48"/>
      <c r="AX848">
        <v>2</v>
      </c>
      <c r="AY848">
        <v>0</v>
      </c>
      <c r="BK848" s="43" t="e">
        <f t="shared" si="223"/>
        <v>#N/A</v>
      </c>
      <c r="BL848" s="9">
        <v>1.5</v>
      </c>
      <c r="BM848" s="45">
        <v>1.5</v>
      </c>
      <c r="BN848" s="48">
        <v>1.5</v>
      </c>
      <c r="BO848">
        <v>1</v>
      </c>
      <c r="BP848"/>
      <c r="BQ848" t="str">
        <f t="shared" si="233"/>
        <v/>
      </c>
      <c r="BR848" t="str">
        <f t="shared" si="234"/>
        <v/>
      </c>
      <c r="BS848" t="str">
        <f t="shared" si="235"/>
        <v/>
      </c>
      <c r="BT848">
        <v>5.47</v>
      </c>
      <c r="CB848">
        <v>100</v>
      </c>
      <c r="CC848">
        <v>100</v>
      </c>
      <c r="CD848" t="s">
        <v>960</v>
      </c>
      <c r="CE848">
        <v>0</v>
      </c>
      <c r="CI848">
        <v>0</v>
      </c>
      <c r="CJ848">
        <v>0</v>
      </c>
      <c r="CM848">
        <v>0</v>
      </c>
      <c r="CO848">
        <v>0</v>
      </c>
      <c r="CP848">
        <v>0</v>
      </c>
      <c r="CQ848">
        <v>0</v>
      </c>
      <c r="CT848">
        <v>0</v>
      </c>
      <c r="CU848">
        <v>0</v>
      </c>
      <c r="CV848">
        <v>0</v>
      </c>
      <c r="CW848" t="e">
        <f>VLOOKUP(A848,'[1]NOUVEAUX TARIFS'!$A$1:$E$467,5,FALSE)</f>
        <v>#N/A</v>
      </c>
    </row>
    <row r="849" spans="1:101">
      <c r="A849" t="s">
        <v>387</v>
      </c>
      <c r="C849" t="e">
        <f>VLOOKUP(A849,'[1]PRIX D''ACHAT A JOUR'!$A$1:$C$477,3,FALSE)</f>
        <v>#N/A</v>
      </c>
      <c r="D849" t="s">
        <v>2251</v>
      </c>
      <c r="E849">
        <v>1</v>
      </c>
      <c r="F849" t="s">
        <v>975</v>
      </c>
      <c r="G849">
        <v>2</v>
      </c>
      <c r="H849" t="s">
        <v>975</v>
      </c>
      <c r="I849" t="s">
        <v>1057</v>
      </c>
      <c r="J849" t="s">
        <v>1058</v>
      </c>
      <c r="K849">
        <v>1</v>
      </c>
      <c r="L849" t="s">
        <v>1108</v>
      </c>
      <c r="M849" t="s">
        <v>943</v>
      </c>
      <c r="N849" t="s">
        <v>944</v>
      </c>
      <c r="O849" t="s">
        <v>945</v>
      </c>
      <c r="Q849">
        <v>1</v>
      </c>
      <c r="R849">
        <v>0</v>
      </c>
      <c r="S849" s="36" t="e">
        <f>VLOOKUP(N849,'[1]Stock définitif au 31122021'!$A$3:$G$422,5,FALSE)</f>
        <v>#N/A</v>
      </c>
      <c r="T849" s="36" t="e">
        <f>VLOOKUP(N849,'[1]Stock définitif au 31122021'!$A$3:$G$422,6,FALSE)</f>
        <v>#N/A</v>
      </c>
      <c r="U849" s="36" t="e">
        <f>VLOOKUP(N849,'[1]Stock définitif au 31122021'!$A$3:$G$422,3,FALSE)</f>
        <v>#N/A</v>
      </c>
      <c r="V849">
        <v>0</v>
      </c>
      <c r="W849">
        <f>VLOOKUP(A849,'[1]EXPORT ARTICLES 03012022'!$A$1:$R$883,18,FALSE)</f>
        <v>0</v>
      </c>
      <c r="X849" s="45">
        <f>VLOOKUP(A849,'[1]NOMENCLATURE 2801'!$B$1:$P$3420,14,FALSE)</f>
        <v>2864.26</v>
      </c>
      <c r="Y849" s="46">
        <v>0</v>
      </c>
      <c r="Z849" s="46"/>
      <c r="AB849" s="42">
        <f>VLOOKUP(A849,'[1]NOMENCLATURE 2801'!$B$1:$P$3420,15,FALSE)</f>
        <v>3149.5249999999996</v>
      </c>
      <c r="AC849" s="42" t="s">
        <v>2917</v>
      </c>
      <c r="AD849">
        <v>0</v>
      </c>
      <c r="AE849" t="s">
        <v>932</v>
      </c>
      <c r="AF849">
        <v>0</v>
      </c>
      <c r="AI849" t="s">
        <v>933</v>
      </c>
      <c r="AJ849" t="s">
        <v>934</v>
      </c>
      <c r="AM849" t="s">
        <v>935</v>
      </c>
      <c r="AN849" t="s">
        <v>936</v>
      </c>
      <c r="AP849">
        <v>0</v>
      </c>
      <c r="AQ849">
        <v>0</v>
      </c>
      <c r="AS849" s="34">
        <v>3626.43</v>
      </c>
      <c r="AT849" s="47">
        <f>VLOOKUP(A849,'[1]NOMENCLATURE 2801'!$B$1:$V$3418,20,FALSE)</f>
        <v>4099.1073000000006</v>
      </c>
      <c r="AU849" s="48">
        <f>VLOOKUP(A849,'[1]NOMENCLATURE 2801'!$B$1:$V$3418,21,FALSE)</f>
        <v>4312.4697500000002</v>
      </c>
      <c r="AV849" s="48"/>
      <c r="AW849" s="48"/>
      <c r="AX849">
        <v>2</v>
      </c>
      <c r="AY849">
        <v>0</v>
      </c>
      <c r="AZ849">
        <v>1</v>
      </c>
      <c r="BB849">
        <v>1</v>
      </c>
      <c r="BC849">
        <v>1</v>
      </c>
      <c r="BD849">
        <v>1</v>
      </c>
      <c r="BE849">
        <v>1</v>
      </c>
      <c r="BF849">
        <v>1</v>
      </c>
      <c r="BK849" s="43">
        <f t="shared" si="223"/>
        <v>0.18917771747972534</v>
      </c>
      <c r="BL849"/>
      <c r="BM849" s="45">
        <f>AT849/X849</f>
        <v>1.431122628532326</v>
      </c>
      <c r="BN849" s="48">
        <f>AU849/AB849</f>
        <v>1.369244489248379</v>
      </c>
      <c r="BO849">
        <v>1</v>
      </c>
      <c r="BP849"/>
      <c r="BQ849" t="str">
        <f t="shared" si="233"/>
        <v/>
      </c>
      <c r="BR849" t="str">
        <f t="shared" si="234"/>
        <v/>
      </c>
      <c r="BS849" t="str">
        <f t="shared" si="235"/>
        <v/>
      </c>
      <c r="BT849" s="34">
        <v>4351.72</v>
      </c>
      <c r="BV849">
        <v>1</v>
      </c>
      <c r="CB849">
        <v>100</v>
      </c>
      <c r="CC849">
        <v>100</v>
      </c>
      <c r="CD849" t="s">
        <v>946</v>
      </c>
      <c r="CE849">
        <v>0</v>
      </c>
      <c r="CI849">
        <v>0</v>
      </c>
      <c r="CJ849">
        <v>0</v>
      </c>
      <c r="CM849">
        <v>0</v>
      </c>
      <c r="CO849">
        <v>0</v>
      </c>
      <c r="CP849">
        <v>0</v>
      </c>
      <c r="CQ849">
        <v>0</v>
      </c>
      <c r="CT849">
        <v>0</v>
      </c>
      <c r="CU849">
        <v>0</v>
      </c>
      <c r="CV849">
        <v>0</v>
      </c>
      <c r="CW849">
        <f>VLOOKUP(A849,'[1]NOUVEAUX TARIFS'!$A$1:$E$467,5,FALSE)</f>
        <v>4312.4697500000002</v>
      </c>
    </row>
    <row r="850" spans="1:101">
      <c r="A850" t="s">
        <v>56</v>
      </c>
      <c r="C850" t="e">
        <f>VLOOKUP(A850,'[1]PRIX D''ACHAT A JOUR'!$A$1:$C$477,3,FALSE)</f>
        <v>#N/A</v>
      </c>
      <c r="D850" t="s">
        <v>57</v>
      </c>
      <c r="E850">
        <v>9</v>
      </c>
      <c r="F850" t="s">
        <v>1222</v>
      </c>
      <c r="G850">
        <v>5</v>
      </c>
      <c r="H850" t="s">
        <v>1222</v>
      </c>
      <c r="I850" t="s">
        <v>1379</v>
      </c>
      <c r="J850" t="s">
        <v>1380</v>
      </c>
      <c r="K850">
        <v>2</v>
      </c>
      <c r="L850" t="s">
        <v>1395</v>
      </c>
      <c r="M850" t="s">
        <v>943</v>
      </c>
      <c r="N850" t="s">
        <v>944</v>
      </c>
      <c r="O850" t="s">
        <v>945</v>
      </c>
      <c r="Q850">
        <v>1</v>
      </c>
      <c r="R850">
        <v>0</v>
      </c>
      <c r="S850" s="36" t="e">
        <f>VLOOKUP(N850,'[1]Stock définitif au 31122021'!$A$3:$G$422,5,FALSE)</f>
        <v>#N/A</v>
      </c>
      <c r="T850" s="36" t="e">
        <f>VLOOKUP(N850,'[1]Stock définitif au 31122021'!$A$3:$G$422,6,FALSE)</f>
        <v>#N/A</v>
      </c>
      <c r="U850" s="36" t="e">
        <f>VLOOKUP(N850,'[1]Stock définitif au 31122021'!$A$3:$G$422,3,FALSE)</f>
        <v>#N/A</v>
      </c>
      <c r="V850">
        <v>0</v>
      </c>
      <c r="W850">
        <f>VLOOKUP(A850,'[1]EXPORT ARTICLES 03012022'!$A$1:$R$883,18,FALSE)</f>
        <v>0</v>
      </c>
      <c r="X850" s="45">
        <f>VLOOKUP(A850,'[1]NOMENCLATURE 2801'!$B$1:$P$3420,14,FALSE)</f>
        <v>2984</v>
      </c>
      <c r="Y850" s="46">
        <v>0</v>
      </c>
      <c r="Z850" s="46"/>
      <c r="AB850" s="42">
        <f>VLOOKUP(A850,'[1]NOMENCLATURE 2801'!$B$1:$P$3420,15,FALSE)</f>
        <v>3376</v>
      </c>
      <c r="AC850" s="42" t="s">
        <v>2917</v>
      </c>
      <c r="AD850">
        <v>0</v>
      </c>
      <c r="AE850" t="s">
        <v>932</v>
      </c>
      <c r="AF850">
        <v>0</v>
      </c>
      <c r="AI850" t="s">
        <v>933</v>
      </c>
      <c r="AJ850" t="s">
        <v>934</v>
      </c>
      <c r="AM850" t="s">
        <v>935</v>
      </c>
      <c r="AN850" t="s">
        <v>936</v>
      </c>
      <c r="AP850">
        <v>0</v>
      </c>
      <c r="AQ850">
        <v>0</v>
      </c>
      <c r="AS850" s="34">
        <v>3811.14</v>
      </c>
      <c r="AT850" s="47">
        <f>VLOOKUP(A850,'[1]NOMENCLATURE 2801'!$B$1:$V$3418,20,FALSE)</f>
        <v>3976.5299999999997</v>
      </c>
      <c r="AU850" s="48">
        <f>VLOOKUP(A850,'[1]NOMENCLATURE 2801'!$B$1:$V$3418,21,FALSE)</f>
        <v>4515.5</v>
      </c>
      <c r="AV850" s="48"/>
      <c r="AW850" s="48"/>
      <c r="AX850">
        <v>2</v>
      </c>
      <c r="AY850">
        <v>0</v>
      </c>
      <c r="AZ850">
        <v>1</v>
      </c>
      <c r="BB850">
        <v>1</v>
      </c>
      <c r="BC850">
        <v>1</v>
      </c>
      <c r="BD850">
        <v>1</v>
      </c>
      <c r="BE850">
        <v>1</v>
      </c>
      <c r="BF850">
        <v>1</v>
      </c>
      <c r="BK850" s="43">
        <f t="shared" si="223"/>
        <v>0.18481609177306532</v>
      </c>
      <c r="BL850"/>
      <c r="BM850" s="45">
        <f>AT850/X850</f>
        <v>1.3326172922252011</v>
      </c>
      <c r="BN850" s="48">
        <f>AU850/AB850</f>
        <v>1.3375296208530805</v>
      </c>
      <c r="BO850">
        <v>1</v>
      </c>
      <c r="BP850">
        <f>VLOOKUP(A850,'[1]Synthèse ventes 2021'!$A$1:$C$457,3,FALSE)</f>
        <v>9</v>
      </c>
      <c r="BQ850">
        <f t="shared" si="233"/>
        <v>35853.119999999995</v>
      </c>
      <c r="BR850">
        <f t="shared" si="234"/>
        <v>47954.61</v>
      </c>
      <c r="BS850">
        <f t="shared" si="235"/>
        <v>12101.490000000005</v>
      </c>
      <c r="BT850" s="34">
        <v>4573.37</v>
      </c>
      <c r="BV850">
        <v>1</v>
      </c>
      <c r="BW850">
        <v>141</v>
      </c>
      <c r="BX850" t="s">
        <v>1606</v>
      </c>
      <c r="CB850">
        <v>100</v>
      </c>
      <c r="CC850">
        <v>100</v>
      </c>
      <c r="CD850" t="s">
        <v>946</v>
      </c>
      <c r="CE850">
        <v>0</v>
      </c>
      <c r="CI850">
        <v>0</v>
      </c>
      <c r="CJ850">
        <v>0</v>
      </c>
      <c r="CM850">
        <v>0</v>
      </c>
      <c r="CO850">
        <v>0</v>
      </c>
      <c r="CP850">
        <v>0</v>
      </c>
      <c r="CQ850">
        <v>0</v>
      </c>
      <c r="CT850">
        <v>0</v>
      </c>
      <c r="CU850">
        <v>0</v>
      </c>
      <c r="CV850" t="s">
        <v>2970</v>
      </c>
      <c r="CW850">
        <f>VLOOKUP(A850,'[1]NOUVEAUX TARIFS'!$A$1:$E$467,5,FALSE)</f>
        <v>4515.5</v>
      </c>
    </row>
    <row r="851" spans="1:101">
      <c r="A851" t="s">
        <v>698</v>
      </c>
      <c r="C851" t="str">
        <f>VLOOKUP(A851,'[1]PRIX D''ACHAT A JOUR'!$A$1:$C$477,3,FALSE)</f>
        <v>AS</v>
      </c>
      <c r="D851" t="s">
        <v>699</v>
      </c>
      <c r="M851" t="s">
        <v>986</v>
      </c>
      <c r="N851" t="s">
        <v>698</v>
      </c>
      <c r="O851" t="s">
        <v>699</v>
      </c>
      <c r="Q851">
        <v>0</v>
      </c>
      <c r="R851">
        <v>0</v>
      </c>
      <c r="S851" s="36">
        <f>VLOOKUP(N851,'[1]Stock définitif au 31122021'!$A$3:$G$422,5,FALSE)</f>
        <v>0</v>
      </c>
      <c r="T851" s="36">
        <f>VLOOKUP(N851,'[1]Stock définitif au 31122021'!$A$3:$G$422,6,FALSE)</f>
        <v>3299.04</v>
      </c>
      <c r="U851" s="36" t="str">
        <f>VLOOKUP(N851,'[1]Stock définitif au 31122021'!$A$3:$G$422,3,FALSE)</f>
        <v>AS</v>
      </c>
      <c r="V851" s="36">
        <v>3299.0385999999999</v>
      </c>
      <c r="W851" s="36">
        <v>3299.0385999999999</v>
      </c>
      <c r="X851" s="2">
        <f>VLOOKUP(A851,'[1]PRIX D''ACHAT A JOUR'!$A$1:$G$477,7,FALSE)</f>
        <v>3299.0385999999999</v>
      </c>
      <c r="Y851" s="46"/>
      <c r="Z851" s="46"/>
      <c r="AA851" s="53"/>
      <c r="AB851" s="41">
        <v>3530.11</v>
      </c>
      <c r="AC851" s="42" t="s">
        <v>2917</v>
      </c>
      <c r="AD851">
        <v>0</v>
      </c>
      <c r="AE851" t="s">
        <v>932</v>
      </c>
      <c r="AF851">
        <v>0</v>
      </c>
      <c r="AI851" t="s">
        <v>933</v>
      </c>
      <c r="AJ851" t="s">
        <v>934</v>
      </c>
      <c r="AM851" t="s">
        <v>935</v>
      </c>
      <c r="AN851" t="s">
        <v>936</v>
      </c>
      <c r="AP851">
        <v>0</v>
      </c>
      <c r="AQ851">
        <v>0</v>
      </c>
      <c r="AS851" s="63">
        <v>4288.99</v>
      </c>
      <c r="AT851" s="54">
        <f t="shared" ref="AT851:AT860" si="236">X851*BM851</f>
        <v>4387.7213380000003</v>
      </c>
      <c r="AU851" s="42">
        <f t="shared" ref="AU851:AU860" si="237">AB851*BN851</f>
        <v>4695.0463</v>
      </c>
      <c r="AV851" s="48">
        <f>VLOOKUP(A851,'STEEVE RESTITUTION'!$A$3:$F$484,6,FALSE)</f>
        <v>6195.34</v>
      </c>
      <c r="AW851" s="48">
        <f t="shared" ref="AW851" si="238">AU851-AV851</f>
        <v>-1500.2937000000002</v>
      </c>
      <c r="AX851">
        <v>2</v>
      </c>
      <c r="AY851">
        <v>0</v>
      </c>
      <c r="BK851" s="43">
        <f t="shared" si="223"/>
        <v>9.4674107423892387E-2</v>
      </c>
      <c r="BL851" s="55">
        <f t="shared" ref="BL851:BL857" si="239">AS851/V851</f>
        <v>1.3000726939054306</v>
      </c>
      <c r="BM851" s="45">
        <v>1.33</v>
      </c>
      <c r="BN851" s="48">
        <v>1.33</v>
      </c>
      <c r="BP851">
        <f>VLOOKUP(A851,'[1]Synthèse ventes 2021'!$A$1:$C$457,3,FALSE)</f>
        <v>2</v>
      </c>
      <c r="BQ851">
        <f t="shared" si="233"/>
        <v>8331.0596000000005</v>
      </c>
      <c r="BR851">
        <f t="shared" si="234"/>
        <v>11080.309267999999</v>
      </c>
      <c r="BS851">
        <f t="shared" si="235"/>
        <v>2749.2496679999986</v>
      </c>
      <c r="BT851" s="34">
        <v>5146.79</v>
      </c>
      <c r="BV851">
        <v>1</v>
      </c>
      <c r="CB851">
        <v>100</v>
      </c>
      <c r="CC851">
        <v>100</v>
      </c>
      <c r="CD851" t="s">
        <v>937</v>
      </c>
      <c r="CE851">
        <v>0</v>
      </c>
      <c r="CI851">
        <v>0</v>
      </c>
      <c r="CJ851">
        <v>0</v>
      </c>
      <c r="CM851">
        <v>0</v>
      </c>
      <c r="CO851">
        <v>0</v>
      </c>
      <c r="CP851">
        <v>0</v>
      </c>
      <c r="CQ851">
        <v>0</v>
      </c>
      <c r="CT851">
        <v>0</v>
      </c>
      <c r="CU851">
        <v>0</v>
      </c>
      <c r="CV851">
        <v>0</v>
      </c>
      <c r="CW851">
        <f>VLOOKUP(A851,'[1]NOUVEAUX TARIFS'!$A$1:$E$467,5,FALSE)</f>
        <v>6195.34</v>
      </c>
    </row>
    <row r="852" spans="1:101" hidden="1">
      <c r="A852" t="s">
        <v>1962</v>
      </c>
      <c r="C852" t="str">
        <f>VLOOKUP(A852,'[1]PRIX D''ACHAT A JOUR'!$A$1:$C$477,3,FALSE)</f>
        <v>AN</v>
      </c>
      <c r="D852" t="s">
        <v>1963</v>
      </c>
      <c r="E852">
        <v>9</v>
      </c>
      <c r="F852" t="s">
        <v>1222</v>
      </c>
      <c r="G852">
        <v>5</v>
      </c>
      <c r="H852" t="s">
        <v>1222</v>
      </c>
      <c r="K852">
        <v>3</v>
      </c>
      <c r="L852" t="s">
        <v>1223</v>
      </c>
      <c r="M852" t="s">
        <v>967</v>
      </c>
      <c r="N852" t="s">
        <v>1962</v>
      </c>
      <c r="O852" t="s">
        <v>1963</v>
      </c>
      <c r="Q852">
        <v>1</v>
      </c>
      <c r="R852">
        <v>1</v>
      </c>
      <c r="S852" s="36">
        <f>VLOOKUP(N852,'[1]Stock définitif au 31122021'!$A$3:$G$422,5,FALSE)</f>
        <v>44</v>
      </c>
      <c r="T852" s="36">
        <f>VLOOKUP(N852,'[1]Stock définitif au 31122021'!$A$3:$G$422,6,FALSE)</f>
        <v>5.59</v>
      </c>
      <c r="U852" s="36" t="str">
        <f>VLOOKUP(N852,'[1]Stock définitif au 31122021'!$A$3:$G$422,3,FALSE)</f>
        <v>AN</v>
      </c>
      <c r="V852">
        <v>5.5940000000000003</v>
      </c>
      <c r="W852">
        <v>5.5940000000000003</v>
      </c>
      <c r="X852" s="45">
        <f>VLOOKUP(A852,'[1]PRIX D''ACHAT A JOUR'!$A$1:$G$477,7,FALSE)</f>
        <v>5.5940000000000003</v>
      </c>
      <c r="Y852" s="46"/>
      <c r="Z852" s="46"/>
      <c r="AB852" s="41">
        <f>VLOOKUP(A852,'[1]PRIX D''ACHAT A JOUR'!$A$1:$J$477,10,FALSE)</f>
        <v>5.7649999999999997</v>
      </c>
      <c r="AC852" s="42" t="s">
        <v>2917</v>
      </c>
      <c r="AD852">
        <v>5.49</v>
      </c>
      <c r="AE852" t="s">
        <v>932</v>
      </c>
      <c r="AF852">
        <v>0</v>
      </c>
      <c r="AI852" t="s">
        <v>933</v>
      </c>
      <c r="AJ852" t="s">
        <v>934</v>
      </c>
      <c r="AM852" t="s">
        <v>935</v>
      </c>
      <c r="AN852" t="s">
        <v>936</v>
      </c>
      <c r="AP852">
        <v>0</v>
      </c>
      <c r="AQ852">
        <v>0</v>
      </c>
      <c r="AS852">
        <v>9.06</v>
      </c>
      <c r="AT852" s="47">
        <f t="shared" si="236"/>
        <v>9.7895000000000003</v>
      </c>
      <c r="AU852" s="48">
        <f t="shared" si="237"/>
        <v>10.088749999999999</v>
      </c>
      <c r="AV852" s="48"/>
      <c r="AW852" s="48"/>
      <c r="AX852">
        <v>2</v>
      </c>
      <c r="AY852">
        <v>0</v>
      </c>
      <c r="BK852" s="43">
        <f t="shared" si="223"/>
        <v>0.11354856512141266</v>
      </c>
      <c r="BL852" s="9">
        <f t="shared" si="239"/>
        <v>1.6195924204504826</v>
      </c>
      <c r="BM852" s="45">
        <v>1.75</v>
      </c>
      <c r="BN852" s="48">
        <v>1.75</v>
      </c>
      <c r="BO852"/>
      <c r="BP852"/>
      <c r="BQ852" t="str">
        <f t="shared" si="233"/>
        <v/>
      </c>
      <c r="BR852" t="str">
        <f t="shared" si="234"/>
        <v/>
      </c>
      <c r="BS852" t="str">
        <f t="shared" si="235"/>
        <v/>
      </c>
      <c r="BT852">
        <v>10.87</v>
      </c>
      <c r="CB852">
        <v>100</v>
      </c>
      <c r="CC852">
        <v>100</v>
      </c>
      <c r="CD852" t="s">
        <v>951</v>
      </c>
      <c r="CE852">
        <v>0</v>
      </c>
      <c r="CI852">
        <v>0</v>
      </c>
      <c r="CJ852">
        <v>0</v>
      </c>
      <c r="CM852">
        <v>0</v>
      </c>
      <c r="CO852">
        <v>0</v>
      </c>
      <c r="CP852">
        <v>0</v>
      </c>
      <c r="CQ852">
        <v>0</v>
      </c>
      <c r="CT852">
        <v>0</v>
      </c>
      <c r="CU852">
        <v>0</v>
      </c>
      <c r="CV852">
        <v>0</v>
      </c>
      <c r="CW852" t="e">
        <f>VLOOKUP(A852,'[1]NOUVEAUX TARIFS'!$A$1:$E$467,5,FALSE)</f>
        <v>#N/A</v>
      </c>
    </row>
    <row r="853" spans="1:101" hidden="1">
      <c r="A853" t="s">
        <v>2499</v>
      </c>
      <c r="C853" t="str">
        <f>VLOOKUP(A853,'[1]PRIX D''ACHAT A JOUR'!$A$1:$C$477,3,FALSE)</f>
        <v>AN</v>
      </c>
      <c r="D853" t="s">
        <v>2500</v>
      </c>
      <c r="E853">
        <v>9</v>
      </c>
      <c r="F853" t="s">
        <v>1222</v>
      </c>
      <c r="G853">
        <v>5</v>
      </c>
      <c r="H853" t="s">
        <v>1222</v>
      </c>
      <c r="K853">
        <v>3</v>
      </c>
      <c r="L853" t="s">
        <v>1223</v>
      </c>
      <c r="M853" t="s">
        <v>967</v>
      </c>
      <c r="N853" t="s">
        <v>2501</v>
      </c>
      <c r="O853" t="s">
        <v>2500</v>
      </c>
      <c r="Q853">
        <v>1</v>
      </c>
      <c r="R853">
        <v>1</v>
      </c>
      <c r="S853" s="36" t="e">
        <f>VLOOKUP(N853,'[1]Stock définitif au 31122021'!$A$3:$G$422,5,FALSE)</f>
        <v>#N/A</v>
      </c>
      <c r="T853" s="36" t="e">
        <f>VLOOKUP(N853,'[1]Stock définitif au 31122021'!$A$3:$G$422,6,FALSE)</f>
        <v>#N/A</v>
      </c>
      <c r="U853" s="36" t="e">
        <f>VLOOKUP(N853,'[1]Stock définitif au 31122021'!$A$3:$G$422,3,FALSE)</f>
        <v>#N/A</v>
      </c>
      <c r="V853">
        <v>2.5139999999999998</v>
      </c>
      <c r="W853">
        <v>2.5139999999999998</v>
      </c>
      <c r="X853" s="45">
        <f>VLOOKUP(A853,'[1]PRIX D''ACHAT A JOUR'!$A$1:$G$477,7,FALSE)</f>
        <v>2.5139999999999998</v>
      </c>
      <c r="Y853" s="46"/>
      <c r="Z853" s="46"/>
      <c r="AB853" s="41">
        <f>VLOOKUP(A853,'[1]PRIX D''ACHAT A JOUR'!$A$1:$J$477,10,FALSE)</f>
        <v>2.9580000000000002</v>
      </c>
      <c r="AC853" s="42" t="s">
        <v>2917</v>
      </c>
      <c r="AD853">
        <v>3</v>
      </c>
      <c r="AE853" t="s">
        <v>932</v>
      </c>
      <c r="AF853">
        <v>0</v>
      </c>
      <c r="AI853" t="s">
        <v>933</v>
      </c>
      <c r="AJ853" t="s">
        <v>934</v>
      </c>
      <c r="AM853" t="s">
        <v>935</v>
      </c>
      <c r="AN853" t="s">
        <v>936</v>
      </c>
      <c r="AP853">
        <v>0</v>
      </c>
      <c r="AQ853">
        <v>0</v>
      </c>
      <c r="AS853">
        <v>4</v>
      </c>
      <c r="AT853" s="47">
        <f t="shared" si="236"/>
        <v>4.3994999999999997</v>
      </c>
      <c r="AU853" s="48">
        <f t="shared" si="237"/>
        <v>5.1765000000000008</v>
      </c>
      <c r="AV853" s="48"/>
      <c r="AW853" s="48"/>
      <c r="AX853">
        <v>3</v>
      </c>
      <c r="AY853">
        <v>0</v>
      </c>
      <c r="BK853" s="43">
        <f t="shared" si="223"/>
        <v>0.29412500000000019</v>
      </c>
      <c r="BL853" s="9">
        <f t="shared" si="239"/>
        <v>1.5910898965791569</v>
      </c>
      <c r="BM853" s="45">
        <v>1.75</v>
      </c>
      <c r="BN853" s="48">
        <v>1.75</v>
      </c>
      <c r="BO853"/>
      <c r="BP853"/>
      <c r="BQ853" t="str">
        <f t="shared" si="233"/>
        <v/>
      </c>
      <c r="BR853" t="str">
        <f t="shared" si="234"/>
        <v/>
      </c>
      <c r="BS853" t="str">
        <f t="shared" si="235"/>
        <v/>
      </c>
      <c r="BT853">
        <v>4.8</v>
      </c>
      <c r="CB853">
        <v>100</v>
      </c>
      <c r="CC853">
        <v>100</v>
      </c>
      <c r="CD853" t="s">
        <v>951</v>
      </c>
      <c r="CE853">
        <v>0</v>
      </c>
      <c r="CI853">
        <v>0</v>
      </c>
      <c r="CJ853">
        <v>0</v>
      </c>
      <c r="CM853">
        <v>0</v>
      </c>
      <c r="CO853">
        <v>0</v>
      </c>
      <c r="CP853">
        <v>0</v>
      </c>
      <c r="CQ853">
        <v>0</v>
      </c>
      <c r="CT853">
        <v>0</v>
      </c>
      <c r="CU853">
        <v>0</v>
      </c>
      <c r="CV853">
        <v>0</v>
      </c>
      <c r="CW853" t="e">
        <f>VLOOKUP(A853,'[1]NOUVEAUX TARIFS'!$A$1:$E$467,5,FALSE)</f>
        <v>#N/A</v>
      </c>
    </row>
    <row r="854" spans="1:101" hidden="1">
      <c r="A854" t="s">
        <v>1950</v>
      </c>
      <c r="C854" t="str">
        <f>VLOOKUP(A854,'[1]PRIX D''ACHAT A JOUR'!$A$1:$C$477,3,FALSE)</f>
        <v>AN</v>
      </c>
      <c r="D854" t="s">
        <v>1951</v>
      </c>
      <c r="E854">
        <v>9</v>
      </c>
      <c r="F854" t="s">
        <v>1222</v>
      </c>
      <c r="G854">
        <v>5</v>
      </c>
      <c r="H854" t="s">
        <v>1222</v>
      </c>
      <c r="K854">
        <v>3</v>
      </c>
      <c r="L854" t="s">
        <v>1223</v>
      </c>
      <c r="M854" t="s">
        <v>967</v>
      </c>
      <c r="N854" t="s">
        <v>1950</v>
      </c>
      <c r="O854" t="s">
        <v>1952</v>
      </c>
      <c r="Q854">
        <v>1</v>
      </c>
      <c r="R854">
        <v>1</v>
      </c>
      <c r="S854" s="36">
        <f>VLOOKUP(N854,'[1]Stock définitif au 31122021'!$A$3:$G$422,5,FALSE)</f>
        <v>195</v>
      </c>
      <c r="T854" s="36">
        <f>VLOOKUP(N854,'[1]Stock définitif au 31122021'!$A$3:$G$422,6,FALSE)</f>
        <v>2.35</v>
      </c>
      <c r="U854" s="36" t="str">
        <f>VLOOKUP(N854,'[1]Stock définitif au 31122021'!$A$3:$G$422,3,FALSE)</f>
        <v>AN</v>
      </c>
      <c r="V854">
        <v>2.351</v>
      </c>
      <c r="W854">
        <v>2.351</v>
      </c>
      <c r="X854" s="45">
        <f>VLOOKUP(A854,'[1]PRIX D''ACHAT A JOUR'!$A$1:$G$477,7,FALSE)</f>
        <v>2.351</v>
      </c>
      <c r="Y854" s="46"/>
      <c r="Z854" s="46"/>
      <c r="AB854" s="41">
        <f>VLOOKUP(A854,'[1]PRIX D''ACHAT A JOUR'!$A$1:$J$477,10,FALSE)</f>
        <v>2.61</v>
      </c>
      <c r="AC854" s="42" t="s">
        <v>2917</v>
      </c>
      <c r="AD854">
        <v>2.4900000000000002</v>
      </c>
      <c r="AE854" t="s">
        <v>932</v>
      </c>
      <c r="AF854">
        <v>0</v>
      </c>
      <c r="AI854" t="s">
        <v>933</v>
      </c>
      <c r="AJ854" t="s">
        <v>934</v>
      </c>
      <c r="AM854" t="s">
        <v>935</v>
      </c>
      <c r="AN854" t="s">
        <v>936</v>
      </c>
      <c r="AP854">
        <v>0</v>
      </c>
      <c r="AQ854">
        <v>0</v>
      </c>
      <c r="AS854">
        <v>3.24</v>
      </c>
      <c r="AT854" s="47">
        <f t="shared" si="236"/>
        <v>3.5265</v>
      </c>
      <c r="AU854" s="48">
        <f t="shared" si="237"/>
        <v>3.915</v>
      </c>
      <c r="AV854" s="48"/>
      <c r="AW854" s="48"/>
      <c r="AX854">
        <v>2</v>
      </c>
      <c r="AY854">
        <v>0</v>
      </c>
      <c r="BK854" s="43">
        <f t="shared" si="223"/>
        <v>0.20833333333333326</v>
      </c>
      <c r="BL854" s="9">
        <f t="shared" si="239"/>
        <v>1.3781369629944706</v>
      </c>
      <c r="BM854" s="45">
        <v>1.5</v>
      </c>
      <c r="BN854" s="48">
        <v>1.5</v>
      </c>
      <c r="BO854"/>
      <c r="BP854">
        <f>VLOOKUP(A854,'[1]Synthèse ventes 2021'!$A$1:$C$457,3,FALSE)</f>
        <v>2</v>
      </c>
      <c r="BQ854">
        <f t="shared" si="233"/>
        <v>6.1595999999999993</v>
      </c>
      <c r="BR854">
        <f t="shared" si="234"/>
        <v>9.2393999999999998</v>
      </c>
      <c r="BS854">
        <f t="shared" si="235"/>
        <v>3.0798000000000005</v>
      </c>
      <c r="BT854">
        <v>3.89</v>
      </c>
      <c r="CB854">
        <v>100</v>
      </c>
      <c r="CC854">
        <v>100</v>
      </c>
      <c r="CD854" t="s">
        <v>951</v>
      </c>
      <c r="CE854">
        <v>0</v>
      </c>
      <c r="CI854">
        <v>0</v>
      </c>
      <c r="CJ854">
        <v>0</v>
      </c>
      <c r="CM854">
        <v>0</v>
      </c>
      <c r="CO854">
        <v>0</v>
      </c>
      <c r="CP854">
        <v>0</v>
      </c>
      <c r="CQ854">
        <v>0</v>
      </c>
      <c r="CT854">
        <v>0</v>
      </c>
      <c r="CU854">
        <v>0</v>
      </c>
      <c r="CV854">
        <v>0</v>
      </c>
      <c r="CW854" t="e">
        <f>VLOOKUP(A854,'[1]NOUVEAUX TARIFS'!$A$1:$E$467,5,FALSE)</f>
        <v>#N/A</v>
      </c>
    </row>
    <row r="855" spans="1:101" hidden="1">
      <c r="A855" t="s">
        <v>1953</v>
      </c>
      <c r="C855" t="str">
        <f>VLOOKUP(A855,'[1]PRIX D''ACHAT A JOUR'!$A$1:$C$477,3,FALSE)</f>
        <v>AN</v>
      </c>
      <c r="D855" t="s">
        <v>1954</v>
      </c>
      <c r="E855">
        <v>9</v>
      </c>
      <c r="F855" t="s">
        <v>1222</v>
      </c>
      <c r="G855">
        <v>5</v>
      </c>
      <c r="H855" t="s">
        <v>1222</v>
      </c>
      <c r="K855">
        <v>3</v>
      </c>
      <c r="L855" t="s">
        <v>1223</v>
      </c>
      <c r="M855" t="s">
        <v>967</v>
      </c>
      <c r="N855" t="s">
        <v>1953</v>
      </c>
      <c r="O855" t="s">
        <v>1955</v>
      </c>
      <c r="Q855">
        <v>1</v>
      </c>
      <c r="R855">
        <v>1</v>
      </c>
      <c r="S855" s="36">
        <f>VLOOKUP(N855,'[1]Stock définitif au 31122021'!$A$3:$G$422,5,FALSE)</f>
        <v>152</v>
      </c>
      <c r="T855" s="36">
        <f>VLOOKUP(N855,'[1]Stock définitif au 31122021'!$A$3:$G$422,6,FALSE)</f>
        <v>3.68</v>
      </c>
      <c r="U855" s="36" t="str">
        <f>VLOOKUP(N855,'[1]Stock définitif au 31122021'!$A$3:$G$422,3,FALSE)</f>
        <v>AN</v>
      </c>
      <c r="V855">
        <v>3.6829999999999998</v>
      </c>
      <c r="W855">
        <v>3.6829999999999998</v>
      </c>
      <c r="X855" s="45">
        <f>VLOOKUP(A855,'[1]PRIX D''ACHAT A JOUR'!$A$1:$G$477,7,FALSE)</f>
        <v>3.6829999999999998</v>
      </c>
      <c r="Y855" s="46"/>
      <c r="Z855" s="46"/>
      <c r="AB855" s="41">
        <f>VLOOKUP(A855,'[1]PRIX D''ACHAT A JOUR'!$A$1:$J$477,10,FALSE)</f>
        <v>4.0880000000000001</v>
      </c>
      <c r="AC855" s="42" t="s">
        <v>2917</v>
      </c>
      <c r="AD855">
        <v>4.01</v>
      </c>
      <c r="AE855" t="s">
        <v>932</v>
      </c>
      <c r="AF855">
        <v>0</v>
      </c>
      <c r="AI855" t="s">
        <v>933</v>
      </c>
      <c r="AJ855" t="s">
        <v>934</v>
      </c>
      <c r="AM855" t="s">
        <v>935</v>
      </c>
      <c r="AN855" t="s">
        <v>936</v>
      </c>
      <c r="AP855">
        <v>0</v>
      </c>
      <c r="AQ855">
        <v>0</v>
      </c>
      <c r="AS855">
        <v>5.22</v>
      </c>
      <c r="AT855" s="47">
        <f t="shared" si="236"/>
        <v>5.5244999999999997</v>
      </c>
      <c r="AU855" s="48">
        <f t="shared" si="237"/>
        <v>6.1319999999999997</v>
      </c>
      <c r="AV855" s="48"/>
      <c r="AW855" s="48"/>
      <c r="AX855">
        <v>2</v>
      </c>
      <c r="AY855">
        <v>0</v>
      </c>
      <c r="BK855" s="43">
        <f t="shared" si="223"/>
        <v>0.17471264367816092</v>
      </c>
      <c r="BL855" s="9">
        <f t="shared" si="239"/>
        <v>1.4173228346456692</v>
      </c>
      <c r="BM855" s="45">
        <v>1.5</v>
      </c>
      <c r="BN855" s="48">
        <v>1.5</v>
      </c>
      <c r="BO855"/>
      <c r="BP855"/>
      <c r="BQ855" t="str">
        <f t="shared" si="233"/>
        <v/>
      </c>
      <c r="BR855" t="str">
        <f t="shared" si="234"/>
        <v/>
      </c>
      <c r="BS855" t="str">
        <f t="shared" si="235"/>
        <v/>
      </c>
      <c r="BT855">
        <v>6.26</v>
      </c>
      <c r="CB855">
        <v>100</v>
      </c>
      <c r="CC855">
        <v>100</v>
      </c>
      <c r="CD855" t="s">
        <v>951</v>
      </c>
      <c r="CE855">
        <v>0</v>
      </c>
      <c r="CI855">
        <v>0</v>
      </c>
      <c r="CJ855">
        <v>0</v>
      </c>
      <c r="CM855">
        <v>0</v>
      </c>
      <c r="CO855">
        <v>0</v>
      </c>
      <c r="CP855">
        <v>0</v>
      </c>
      <c r="CQ855">
        <v>0</v>
      </c>
      <c r="CT855">
        <v>0</v>
      </c>
      <c r="CU855">
        <v>0</v>
      </c>
      <c r="CV855">
        <v>0</v>
      </c>
      <c r="CW855" t="e">
        <f>VLOOKUP(A855,'[1]NOUVEAUX TARIFS'!$A$1:$E$467,5,FALSE)</f>
        <v>#N/A</v>
      </c>
    </row>
    <row r="856" spans="1:101">
      <c r="A856" t="s">
        <v>700</v>
      </c>
      <c r="C856" t="str">
        <f>VLOOKUP(A856,'[1]PRIX D''ACHAT A JOUR'!$A$1:$C$477,3,FALSE)</f>
        <v>AS</v>
      </c>
      <c r="D856" t="s">
        <v>701</v>
      </c>
      <c r="E856">
        <v>1</v>
      </c>
      <c r="F856" t="s">
        <v>975</v>
      </c>
      <c r="G856">
        <v>2</v>
      </c>
      <c r="H856" t="s">
        <v>975</v>
      </c>
      <c r="K856">
        <v>5</v>
      </c>
      <c r="L856" t="s">
        <v>1131</v>
      </c>
      <c r="M856" t="s">
        <v>986</v>
      </c>
      <c r="N856" t="s">
        <v>700</v>
      </c>
      <c r="O856" t="s">
        <v>701</v>
      </c>
      <c r="Q856">
        <v>1</v>
      </c>
      <c r="R856">
        <v>1</v>
      </c>
      <c r="S856" s="36" t="e">
        <f>VLOOKUP(N856,'[1]Stock définitif au 31122021'!$A$3:$G$422,5,FALSE)</f>
        <v>#N/A</v>
      </c>
      <c r="T856" s="36" t="e">
        <f>VLOOKUP(N856,'[1]Stock définitif au 31122021'!$A$3:$G$422,6,FALSE)</f>
        <v>#N/A</v>
      </c>
      <c r="U856" s="36" t="e">
        <f>VLOOKUP(N856,'[1]Stock définitif au 31122021'!$A$3:$G$422,3,FALSE)</f>
        <v>#N/A</v>
      </c>
      <c r="V856" s="36">
        <v>3299.0385999999999</v>
      </c>
      <c r="W856" s="36">
        <v>3299.386</v>
      </c>
      <c r="X856" s="2">
        <f>VLOOKUP(A856,'[1]PRIX D''ACHAT A JOUR'!$A$1:$G$477,7,FALSE)</f>
        <v>3299.0385999999999</v>
      </c>
      <c r="Y856" s="46"/>
      <c r="Z856" s="46"/>
      <c r="AA856" s="53"/>
      <c r="AB856" s="41">
        <v>3530.11</v>
      </c>
      <c r="AC856" s="42" t="s">
        <v>2917</v>
      </c>
      <c r="AD856">
        <v>0</v>
      </c>
      <c r="AE856" t="s">
        <v>932</v>
      </c>
      <c r="AF856">
        <v>0</v>
      </c>
      <c r="AI856" t="s">
        <v>933</v>
      </c>
      <c r="AJ856" t="s">
        <v>934</v>
      </c>
      <c r="AM856" t="s">
        <v>935</v>
      </c>
      <c r="AN856" t="s">
        <v>936</v>
      </c>
      <c r="AP856">
        <v>0</v>
      </c>
      <c r="AQ856">
        <v>0</v>
      </c>
      <c r="AS856" s="63">
        <v>4288.99</v>
      </c>
      <c r="AT856" s="54">
        <f t="shared" si="236"/>
        <v>4387.7213380000003</v>
      </c>
      <c r="AU856" s="42">
        <f t="shared" si="237"/>
        <v>4695.0463</v>
      </c>
      <c r="AV856" s="48" t="e">
        <f>VLOOKUP(A856,'STEEVE RESTITUTION'!$A$3:$F$484,6,FALSE)</f>
        <v>#N/A</v>
      </c>
      <c r="AW856" s="48" t="e">
        <f>AU856-AV856</f>
        <v>#N/A</v>
      </c>
      <c r="AX856">
        <v>2</v>
      </c>
      <c r="AY856">
        <v>0</v>
      </c>
      <c r="BK856" s="43">
        <f t="shared" si="223"/>
        <v>9.4674107423892387E-2</v>
      </c>
      <c r="BL856" s="55">
        <f t="shared" si="239"/>
        <v>1.3000726939054306</v>
      </c>
      <c r="BM856" s="45">
        <v>1.33</v>
      </c>
      <c r="BN856" s="48">
        <v>1.33</v>
      </c>
      <c r="BP856"/>
      <c r="BQ856" t="str">
        <f t="shared" si="233"/>
        <v/>
      </c>
      <c r="BR856" t="str">
        <f t="shared" si="234"/>
        <v/>
      </c>
      <c r="BS856" t="str">
        <f t="shared" si="235"/>
        <v/>
      </c>
      <c r="BT856" s="34">
        <v>5146.79</v>
      </c>
      <c r="BV856">
        <v>1</v>
      </c>
      <c r="CB856">
        <v>100</v>
      </c>
      <c r="CC856">
        <v>100</v>
      </c>
      <c r="CD856" t="s">
        <v>937</v>
      </c>
      <c r="CE856">
        <v>0</v>
      </c>
      <c r="CI856">
        <v>0</v>
      </c>
      <c r="CJ856">
        <v>0</v>
      </c>
      <c r="CM856">
        <v>0</v>
      </c>
      <c r="CO856">
        <v>0</v>
      </c>
      <c r="CP856">
        <v>0</v>
      </c>
      <c r="CQ856">
        <v>0</v>
      </c>
      <c r="CT856">
        <v>0</v>
      </c>
      <c r="CU856">
        <v>0</v>
      </c>
      <c r="CV856">
        <v>0</v>
      </c>
      <c r="CW856">
        <f>VLOOKUP(A856,'[1]NOUVEAUX TARIFS'!$A$1:$E$467,5,FALSE)</f>
        <v>6195.34</v>
      </c>
    </row>
    <row r="857" spans="1:101" hidden="1">
      <c r="A857" t="s">
        <v>1825</v>
      </c>
      <c r="C857" t="str">
        <f>VLOOKUP(A857,'[1]PRIX D''ACHAT A JOUR'!$A$1:$C$477,3,FALSE)</f>
        <v>AN</v>
      </c>
      <c r="D857" t="s">
        <v>1826</v>
      </c>
      <c r="E857">
        <v>9</v>
      </c>
      <c r="F857" t="s">
        <v>1222</v>
      </c>
      <c r="G857">
        <v>5</v>
      </c>
      <c r="H857" t="s">
        <v>1222</v>
      </c>
      <c r="M857" t="s">
        <v>967</v>
      </c>
      <c r="N857" t="s">
        <v>1825</v>
      </c>
      <c r="O857" t="s">
        <v>2971</v>
      </c>
      <c r="Q857">
        <v>1</v>
      </c>
      <c r="R857">
        <v>16</v>
      </c>
      <c r="S857" s="36">
        <f>VLOOKUP(N857,'[1]Stock définitif au 31122021'!$A$3:$G$422,5,FALSE)</f>
        <v>110</v>
      </c>
      <c r="T857" s="36">
        <f>VLOOKUP(N857,'[1]Stock définitif au 31122021'!$A$3:$G$422,6,FALSE)</f>
        <v>5.59</v>
      </c>
      <c r="U857" s="36" t="str">
        <f>VLOOKUP(N857,'[1]Stock définitif au 31122021'!$A$3:$G$422,3,FALSE)</f>
        <v>AN</v>
      </c>
      <c r="V857">
        <v>5.5890000000000004</v>
      </c>
      <c r="W857">
        <v>5.5890000000000004</v>
      </c>
      <c r="X857" s="45">
        <f>VLOOKUP(A857,'[1]PRIX D''ACHAT A JOUR'!$A$1:$G$477,7,FALSE)</f>
        <v>5.5890000000000004</v>
      </c>
      <c r="Y857" s="46"/>
      <c r="Z857" s="46"/>
      <c r="AB857" s="41">
        <v>5.79</v>
      </c>
      <c r="AC857" s="42" t="s">
        <v>2917</v>
      </c>
      <c r="AD857">
        <v>5.33</v>
      </c>
      <c r="AE857" t="s">
        <v>932</v>
      </c>
      <c r="AF857">
        <v>0</v>
      </c>
      <c r="AH857">
        <v>5</v>
      </c>
      <c r="AI857" t="s">
        <v>933</v>
      </c>
      <c r="AJ857" t="s">
        <v>934</v>
      </c>
      <c r="AM857" t="s">
        <v>935</v>
      </c>
      <c r="AN857" t="s">
        <v>936</v>
      </c>
      <c r="AP857">
        <v>0</v>
      </c>
      <c r="AQ857">
        <v>0</v>
      </c>
      <c r="AS857">
        <v>6.93</v>
      </c>
      <c r="AT857" s="47">
        <f t="shared" si="236"/>
        <v>6.9862500000000001</v>
      </c>
      <c r="AU857" s="48">
        <f t="shared" si="237"/>
        <v>7.2374999999999998</v>
      </c>
      <c r="AV857" s="48"/>
      <c r="AW857" s="48"/>
      <c r="AX857">
        <v>2</v>
      </c>
      <c r="AY857">
        <v>0</v>
      </c>
      <c r="BK857" s="43">
        <f t="shared" si="223"/>
        <v>4.4372294372294389E-2</v>
      </c>
      <c r="BL857" s="9">
        <f t="shared" si="239"/>
        <v>1.2399355877616747</v>
      </c>
      <c r="BM857" s="45">
        <v>1.25</v>
      </c>
      <c r="BN857" s="48">
        <v>1.25</v>
      </c>
      <c r="BO857"/>
      <c r="BP857"/>
      <c r="BQ857" t="str">
        <f t="shared" si="233"/>
        <v/>
      </c>
      <c r="BR857" t="str">
        <f t="shared" si="234"/>
        <v/>
      </c>
      <c r="BS857" t="str">
        <f t="shared" si="235"/>
        <v/>
      </c>
      <c r="BT857">
        <v>8.32</v>
      </c>
      <c r="CB857">
        <v>100</v>
      </c>
      <c r="CC857">
        <v>100</v>
      </c>
      <c r="CD857" t="s">
        <v>951</v>
      </c>
      <c r="CE857">
        <v>0</v>
      </c>
      <c r="CI857">
        <v>0</v>
      </c>
      <c r="CJ857">
        <v>0</v>
      </c>
      <c r="CM857">
        <v>0</v>
      </c>
      <c r="CO857">
        <v>0</v>
      </c>
      <c r="CP857">
        <v>0</v>
      </c>
      <c r="CQ857">
        <v>0</v>
      </c>
      <c r="CT857">
        <v>0</v>
      </c>
      <c r="CU857">
        <v>0</v>
      </c>
      <c r="CV857">
        <v>0</v>
      </c>
      <c r="CW857" t="e">
        <f>VLOOKUP(A857,'[1]NOUVEAUX TARIFS'!$A$1:$E$467,5,FALSE)</f>
        <v>#N/A</v>
      </c>
    </row>
    <row r="858" spans="1:101" hidden="1">
      <c r="A858" t="s">
        <v>1552</v>
      </c>
      <c r="C858" t="e">
        <f>VLOOKUP(A858,'[1]PRIX D''ACHAT A JOUR'!$A$1:$C$477,3,FALSE)</f>
        <v>#N/A</v>
      </c>
      <c r="D858" t="s">
        <v>1553</v>
      </c>
      <c r="E858">
        <v>9</v>
      </c>
      <c r="F858" t="s">
        <v>1222</v>
      </c>
      <c r="G858">
        <v>5</v>
      </c>
      <c r="H858" t="s">
        <v>1222</v>
      </c>
      <c r="K858">
        <v>3</v>
      </c>
      <c r="L858" t="s">
        <v>1223</v>
      </c>
      <c r="M858" t="s">
        <v>967</v>
      </c>
      <c r="N858" t="s">
        <v>1552</v>
      </c>
      <c r="O858" t="s">
        <v>1553</v>
      </c>
      <c r="Q858">
        <v>1</v>
      </c>
      <c r="R858">
        <v>0</v>
      </c>
      <c r="S858" s="36" t="e">
        <f>VLOOKUP(N858,'[1]Stock définitif au 31122021'!$A$3:$G$422,5,FALSE)</f>
        <v>#N/A</v>
      </c>
      <c r="T858" s="36" t="e">
        <f>VLOOKUP(N858,'[1]Stock définitif au 31122021'!$A$3:$G$422,6,FALSE)</f>
        <v>#N/A</v>
      </c>
      <c r="U858" s="36" t="e">
        <f>VLOOKUP(N858,'[1]Stock définitif au 31122021'!$A$3:$G$422,3,FALSE)</f>
        <v>#N/A</v>
      </c>
      <c r="V858">
        <v>0</v>
      </c>
      <c r="W858">
        <f>VLOOKUP(A858,'[1]EXPORT ARTICLES 03012022'!$A$1:$R$883,18,FALSE)</f>
        <v>0</v>
      </c>
      <c r="X858" s="45" t="e">
        <f>VLOOKUP(A858,'[1]PRIX D''ACHAT A JOUR'!$A$1:$G$477,7,FALSE)</f>
        <v>#N/A</v>
      </c>
      <c r="Y858" s="46">
        <v>0</v>
      </c>
      <c r="Z858" s="46"/>
      <c r="AB858" s="42" t="e">
        <f>VLOOKUP(A858,'[1]PRIX D''ACHAT A JOUR'!$A$1:$J$477,10,FALSE)</f>
        <v>#N/A</v>
      </c>
      <c r="AC858" s="48"/>
      <c r="AD858">
        <v>0</v>
      </c>
      <c r="AE858" t="s">
        <v>932</v>
      </c>
      <c r="AF858">
        <v>0</v>
      </c>
      <c r="AI858" t="s">
        <v>933</v>
      </c>
      <c r="AJ858" t="s">
        <v>934</v>
      </c>
      <c r="AM858" t="s">
        <v>935</v>
      </c>
      <c r="AN858" t="s">
        <v>936</v>
      </c>
      <c r="AP858">
        <v>0</v>
      </c>
      <c r="AQ858">
        <v>0</v>
      </c>
      <c r="AS858">
        <v>0</v>
      </c>
      <c r="AT858" s="47" t="e">
        <f t="shared" si="236"/>
        <v>#N/A</v>
      </c>
      <c r="AU858" s="48" t="e">
        <f t="shared" si="237"/>
        <v>#N/A</v>
      </c>
      <c r="AV858" s="48"/>
      <c r="AW858" s="48"/>
      <c r="AX858">
        <v>2</v>
      </c>
      <c r="AY858">
        <v>0</v>
      </c>
      <c r="BK858" s="43" t="e">
        <f t="shared" si="223"/>
        <v>#N/A</v>
      </c>
      <c r="BL858" s="9">
        <v>0</v>
      </c>
      <c r="BM858" s="45"/>
      <c r="BN858" s="48"/>
      <c r="BO858">
        <v>1</v>
      </c>
      <c r="BP858"/>
      <c r="BQ858" t="str">
        <f t="shared" si="233"/>
        <v/>
      </c>
      <c r="BR858" t="str">
        <f t="shared" si="234"/>
        <v/>
      </c>
      <c r="BS858" t="str">
        <f t="shared" si="235"/>
        <v/>
      </c>
      <c r="BT858">
        <v>0</v>
      </c>
      <c r="CB858">
        <v>100</v>
      </c>
      <c r="CC858">
        <v>100</v>
      </c>
      <c r="CD858" t="s">
        <v>960</v>
      </c>
      <c r="CE858">
        <v>0</v>
      </c>
      <c r="CI858">
        <v>0</v>
      </c>
      <c r="CJ858">
        <v>0</v>
      </c>
      <c r="CM858">
        <v>0</v>
      </c>
      <c r="CO858">
        <v>0</v>
      </c>
      <c r="CP858">
        <v>0</v>
      </c>
      <c r="CQ858">
        <v>0</v>
      </c>
      <c r="CT858">
        <v>0</v>
      </c>
      <c r="CU858">
        <v>0</v>
      </c>
      <c r="CV858">
        <v>0</v>
      </c>
      <c r="CW858" t="e">
        <f>VLOOKUP(A858,'[1]NOUVEAUX TARIFS'!$A$1:$E$467,5,FALSE)</f>
        <v>#N/A</v>
      </c>
    </row>
    <row r="859" spans="1:101" hidden="1">
      <c r="A859" t="s">
        <v>1510</v>
      </c>
      <c r="C859" t="str">
        <f>VLOOKUP(A859,'[1]PRIX D''ACHAT A JOUR'!$A$1:$C$477,3,FALSE)</f>
        <v>AN</v>
      </c>
      <c r="D859" t="s">
        <v>1511</v>
      </c>
      <c r="E859">
        <v>9</v>
      </c>
      <c r="F859" t="s">
        <v>1222</v>
      </c>
      <c r="G859">
        <v>5</v>
      </c>
      <c r="H859" t="s">
        <v>1222</v>
      </c>
      <c r="K859">
        <v>3</v>
      </c>
      <c r="L859" t="s">
        <v>1223</v>
      </c>
      <c r="M859" t="s">
        <v>967</v>
      </c>
      <c r="N859" t="s">
        <v>1510</v>
      </c>
      <c r="O859" t="s">
        <v>1511</v>
      </c>
      <c r="Q859">
        <v>1</v>
      </c>
      <c r="R859">
        <v>10</v>
      </c>
      <c r="S859" s="36">
        <f>VLOOKUP(N859,'[1]Stock définitif au 31122021'!$A$3:$G$422,5,FALSE)</f>
        <v>119</v>
      </c>
      <c r="T859" s="36">
        <f>VLOOKUP(N859,'[1]Stock définitif au 31122021'!$A$3:$G$422,6,FALSE)</f>
        <v>8.09</v>
      </c>
      <c r="U859" s="36" t="str">
        <f>VLOOKUP(N859,'[1]Stock définitif au 31122021'!$A$3:$G$422,3,FALSE)</f>
        <v>AN</v>
      </c>
      <c r="V859">
        <v>8.0869999999999997</v>
      </c>
      <c r="W859">
        <v>8.0869999999999997</v>
      </c>
      <c r="X859" s="45">
        <f>VLOOKUP(A859,'[1]PRIX D''ACHAT A JOUR'!$A$1:$G$477,7,FALSE)</f>
        <v>8.0869999999999997</v>
      </c>
      <c r="Y859" s="46"/>
      <c r="Z859" s="46"/>
      <c r="AB859" s="41">
        <f>+X859</f>
        <v>8.0869999999999997</v>
      </c>
      <c r="AC859" s="42" t="s">
        <v>2917</v>
      </c>
      <c r="AD859">
        <v>7.35</v>
      </c>
      <c r="AE859" t="s">
        <v>932</v>
      </c>
      <c r="AF859">
        <v>0</v>
      </c>
      <c r="AI859" t="s">
        <v>933</v>
      </c>
      <c r="AJ859" t="s">
        <v>934</v>
      </c>
      <c r="AM859" t="s">
        <v>935</v>
      </c>
      <c r="AN859" t="s">
        <v>936</v>
      </c>
      <c r="AP859">
        <v>0</v>
      </c>
      <c r="AQ859">
        <v>0</v>
      </c>
      <c r="AS859">
        <v>9.56</v>
      </c>
      <c r="AT859" s="47">
        <f t="shared" si="236"/>
        <v>10.108750000000001</v>
      </c>
      <c r="AU859" s="48">
        <f t="shared" si="237"/>
        <v>10.108750000000001</v>
      </c>
      <c r="AV859" s="48"/>
      <c r="AW859" s="48"/>
      <c r="AX859">
        <v>2</v>
      </c>
      <c r="AY859">
        <v>0</v>
      </c>
      <c r="BK859" s="43">
        <f t="shared" si="223"/>
        <v>5.7400627615062767E-2</v>
      </c>
      <c r="BL859" s="9">
        <f>AS859/V859</f>
        <v>1.182144182020527</v>
      </c>
      <c r="BM859" s="45">
        <v>1.25</v>
      </c>
      <c r="BN859" s="48">
        <v>1.25</v>
      </c>
      <c r="BO859"/>
      <c r="BP859"/>
      <c r="BQ859" t="str">
        <f t="shared" si="233"/>
        <v/>
      </c>
      <c r="BR859" t="str">
        <f t="shared" si="234"/>
        <v/>
      </c>
      <c r="BS859" t="str">
        <f t="shared" si="235"/>
        <v/>
      </c>
      <c r="BT859">
        <v>11.47</v>
      </c>
      <c r="CB859">
        <v>100</v>
      </c>
      <c r="CC859">
        <v>100</v>
      </c>
      <c r="CD859" t="s">
        <v>951</v>
      </c>
      <c r="CE859">
        <v>0</v>
      </c>
      <c r="CI859">
        <v>0</v>
      </c>
      <c r="CJ859">
        <v>0</v>
      </c>
      <c r="CM859">
        <v>0</v>
      </c>
      <c r="CO859">
        <v>0</v>
      </c>
      <c r="CP859">
        <v>0</v>
      </c>
      <c r="CQ859">
        <v>0</v>
      </c>
      <c r="CT859">
        <v>0</v>
      </c>
      <c r="CU859">
        <v>0</v>
      </c>
      <c r="CV859">
        <v>0</v>
      </c>
      <c r="CW859" t="e">
        <f>VLOOKUP(A859,'[1]NOUVEAUX TARIFS'!$A$1:$E$467,5,FALSE)</f>
        <v>#N/A</v>
      </c>
    </row>
    <row r="860" spans="1:101" hidden="1">
      <c r="A860" t="s">
        <v>684</v>
      </c>
      <c r="C860" t="str">
        <f>VLOOKUP(A860,'[1]PRIX D''ACHAT A JOUR'!$A$1:$C$477,3,FALSE)</f>
        <v>AN</v>
      </c>
      <c r="D860" t="s">
        <v>2566</v>
      </c>
      <c r="E860">
        <v>19</v>
      </c>
      <c r="F860" t="s">
        <v>2085</v>
      </c>
      <c r="G860">
        <v>3</v>
      </c>
      <c r="H860" t="s">
        <v>1618</v>
      </c>
      <c r="M860" t="s">
        <v>943</v>
      </c>
      <c r="N860" t="s">
        <v>944</v>
      </c>
      <c r="O860" t="s">
        <v>945</v>
      </c>
      <c r="Q860">
        <v>1</v>
      </c>
      <c r="R860">
        <v>0</v>
      </c>
      <c r="S860" s="36" t="e">
        <f>VLOOKUP(N860,'[1]Stock définitif au 31122021'!$A$3:$G$422,5,FALSE)</f>
        <v>#N/A</v>
      </c>
      <c r="T860" s="36" t="e">
        <f>VLOOKUP(N860,'[1]Stock définitif au 31122021'!$A$3:$G$422,6,FALSE)</f>
        <v>#N/A</v>
      </c>
      <c r="U860" s="36" t="e">
        <f>VLOOKUP(N860,'[1]Stock définitif au 31122021'!$A$3:$G$422,3,FALSE)</f>
        <v>#N/A</v>
      </c>
      <c r="V860">
        <v>0</v>
      </c>
      <c r="W860">
        <f>VLOOKUP(A860,'[1]EXPORT ARTICLES 03012022'!$A$1:$R$883,18,FALSE)</f>
        <v>0</v>
      </c>
      <c r="X860" s="45">
        <v>17</v>
      </c>
      <c r="Y860" s="46">
        <v>0</v>
      </c>
      <c r="Z860" s="46">
        <f>X860-Y860</f>
        <v>17</v>
      </c>
      <c r="AB860" s="41">
        <v>17</v>
      </c>
      <c r="AC860" s="42" t="s">
        <v>2917</v>
      </c>
      <c r="AD860">
        <v>0</v>
      </c>
      <c r="AE860" t="s">
        <v>932</v>
      </c>
      <c r="AF860">
        <v>0</v>
      </c>
      <c r="AI860" t="s">
        <v>933</v>
      </c>
      <c r="AJ860" t="s">
        <v>934</v>
      </c>
      <c r="AM860" t="s">
        <v>935</v>
      </c>
      <c r="AN860" t="s">
        <v>936</v>
      </c>
      <c r="AP860">
        <v>0</v>
      </c>
      <c r="AQ860">
        <v>0</v>
      </c>
      <c r="AS860">
        <v>33</v>
      </c>
      <c r="AT860" s="47">
        <f t="shared" si="236"/>
        <v>25.5</v>
      </c>
      <c r="AU860" s="48">
        <f t="shared" si="237"/>
        <v>25.5</v>
      </c>
      <c r="AV860" s="48">
        <f>VLOOKUP(A860,'STEEVE RESTITUTION'!$A$3:$F$484,6,FALSE)</f>
        <v>33</v>
      </c>
      <c r="AW860" s="48"/>
      <c r="AX860">
        <v>3</v>
      </c>
      <c r="AY860">
        <v>0</v>
      </c>
      <c r="AZ860">
        <v>1</v>
      </c>
      <c r="BD860">
        <v>1</v>
      </c>
      <c r="BE860">
        <v>1</v>
      </c>
      <c r="BK860" s="43">
        <f t="shared" si="223"/>
        <v>-0.22727272727272727</v>
      </c>
      <c r="BL860" t="e">
        <f>AS860/V860</f>
        <v>#DIV/0!</v>
      </c>
      <c r="BM860" s="45">
        <v>1.5</v>
      </c>
      <c r="BN860" s="48">
        <v>1.5</v>
      </c>
      <c r="BO860"/>
      <c r="BP860">
        <f>VLOOKUP(A860,'[1]Synthèse ventes 2021'!$A$1:$C$457,3,FALSE)</f>
        <v>3</v>
      </c>
      <c r="BQ860">
        <f t="shared" si="233"/>
        <v>60.18</v>
      </c>
      <c r="BR860">
        <f t="shared" si="234"/>
        <v>90.27</v>
      </c>
      <c r="BS860">
        <f t="shared" si="235"/>
        <v>30.089999999999996</v>
      </c>
      <c r="BT860">
        <v>39.6</v>
      </c>
      <c r="CB860">
        <v>100</v>
      </c>
      <c r="CC860">
        <v>100</v>
      </c>
      <c r="CD860" t="s">
        <v>951</v>
      </c>
      <c r="CE860">
        <v>0</v>
      </c>
      <c r="CI860">
        <v>0</v>
      </c>
      <c r="CJ860">
        <v>0</v>
      </c>
      <c r="CM860">
        <v>0</v>
      </c>
      <c r="CO860">
        <v>0</v>
      </c>
      <c r="CP860">
        <v>0</v>
      </c>
      <c r="CQ860">
        <v>0</v>
      </c>
      <c r="CT860">
        <v>0</v>
      </c>
      <c r="CU860">
        <v>0</v>
      </c>
      <c r="CV860">
        <v>0</v>
      </c>
      <c r="CW860">
        <f>VLOOKUP(A860,'[1]NOUVEAUX TARIFS'!$A$1:$E$467,5,FALSE)</f>
        <v>33</v>
      </c>
    </row>
    <row r="861" spans="1:101">
      <c r="A861" t="s">
        <v>183</v>
      </c>
      <c r="C861" t="e">
        <f>VLOOKUP(A861,'[1]PRIX D''ACHAT A JOUR'!$A$1:$C$477,3,FALSE)</f>
        <v>#N/A</v>
      </c>
      <c r="D861" t="s">
        <v>1609</v>
      </c>
      <c r="E861">
        <v>12</v>
      </c>
      <c r="F861" t="s">
        <v>1207</v>
      </c>
      <c r="G861">
        <v>12</v>
      </c>
      <c r="H861" t="s">
        <v>1208</v>
      </c>
      <c r="I861" t="s">
        <v>1366</v>
      </c>
      <c r="J861" t="s">
        <v>1367</v>
      </c>
      <c r="M861" t="s">
        <v>943</v>
      </c>
      <c r="N861" t="s">
        <v>944</v>
      </c>
      <c r="O861" t="s">
        <v>945</v>
      </c>
      <c r="Q861">
        <v>1</v>
      </c>
      <c r="R861">
        <v>0</v>
      </c>
      <c r="S861" s="36" t="e">
        <f>VLOOKUP(N861,'[1]Stock définitif au 31122021'!$A$3:$G$422,5,FALSE)</f>
        <v>#N/A</v>
      </c>
      <c r="T861" s="36" t="e">
        <f>VLOOKUP(N861,'[1]Stock définitif au 31122021'!$A$3:$G$422,6,FALSE)</f>
        <v>#N/A</v>
      </c>
      <c r="U861" s="36" t="e">
        <f>VLOOKUP(N861,'[1]Stock définitif au 31122021'!$A$3:$G$422,3,FALSE)</f>
        <v>#N/A</v>
      </c>
      <c r="V861">
        <v>0</v>
      </c>
      <c r="W861">
        <f>VLOOKUP(A861,'[1]EXPORT ARTICLES 03012022'!$A$1:$R$883,18,FALSE)</f>
        <v>0</v>
      </c>
      <c r="X861" s="45">
        <f>VLOOKUP(A861,'[1]NOMENCLATURE 2801'!$B$1:$P$3420,14,FALSE)</f>
        <v>3162.9679999999994</v>
      </c>
      <c r="Y861" s="46">
        <v>0</v>
      </c>
      <c r="Z861" s="46"/>
      <c r="AB861" s="42">
        <f>VLOOKUP(A861,'[1]NOMENCLATURE 2801'!$B$1:$P$3420,15,FALSE)</f>
        <v>3153.0519999999997</v>
      </c>
      <c r="AC861" s="42" t="s">
        <v>2917</v>
      </c>
      <c r="AD861">
        <v>0</v>
      </c>
      <c r="AE861" t="s">
        <v>932</v>
      </c>
      <c r="AF861">
        <v>0</v>
      </c>
      <c r="AI861" t="s">
        <v>933</v>
      </c>
      <c r="AJ861" t="s">
        <v>934</v>
      </c>
      <c r="AM861" t="s">
        <v>935</v>
      </c>
      <c r="AN861" t="s">
        <v>936</v>
      </c>
      <c r="AP861">
        <v>0</v>
      </c>
      <c r="AQ861">
        <v>0</v>
      </c>
      <c r="AS861" s="34">
        <v>4451.0600000000004</v>
      </c>
      <c r="AT861" s="47">
        <f>VLOOKUP(A861,'[1]NOMENCLATURE 2801'!$B$1:$V$3418,20,FALSE)</f>
        <v>4762.8504800000001</v>
      </c>
      <c r="AU861" s="48">
        <f>VLOOKUP(A861,'[1]NOMENCLATURE 2801'!$B$1:$V$3418,21,FALSE)</f>
        <v>4740.5204800000001</v>
      </c>
      <c r="AV861" s="48"/>
      <c r="AW861" s="48"/>
      <c r="AX861">
        <v>2</v>
      </c>
      <c r="AY861">
        <v>0</v>
      </c>
      <c r="AZ861">
        <v>1</v>
      </c>
      <c r="BB861">
        <v>1</v>
      </c>
      <c r="BC861">
        <v>1</v>
      </c>
      <c r="BD861">
        <v>1</v>
      </c>
      <c r="BE861">
        <v>1</v>
      </c>
      <c r="BF861">
        <v>1</v>
      </c>
      <c r="BK861" s="43">
        <f t="shared" si="223"/>
        <v>6.5031808153563353E-2</v>
      </c>
      <c r="BL861"/>
      <c r="BM861" s="45">
        <f>AT861/X861</f>
        <v>1.5058168403853598</v>
      </c>
      <c r="BN861" s="48">
        <f>AU861/AB861</f>
        <v>1.5034704407031665</v>
      </c>
      <c r="BO861">
        <v>1</v>
      </c>
      <c r="BP861">
        <f>VLOOKUP(A861,'[1]Synthèse ventes 2021'!$A$1:$C$457,3,FALSE)</f>
        <v>9</v>
      </c>
      <c r="BQ861">
        <f t="shared" si="233"/>
        <v>33485.412239999998</v>
      </c>
      <c r="BR861">
        <f t="shared" si="234"/>
        <v>50344.327497599996</v>
      </c>
      <c r="BS861">
        <f t="shared" si="235"/>
        <v>16858.915257599998</v>
      </c>
      <c r="BT861" s="34">
        <v>5341.27</v>
      </c>
      <c r="BV861">
        <v>1</v>
      </c>
      <c r="BW861">
        <v>155</v>
      </c>
      <c r="CB861">
        <v>100</v>
      </c>
      <c r="CC861">
        <v>100</v>
      </c>
      <c r="CD861" t="s">
        <v>946</v>
      </c>
      <c r="CE861">
        <v>0</v>
      </c>
      <c r="CI861">
        <v>0</v>
      </c>
      <c r="CJ861">
        <v>0</v>
      </c>
      <c r="CM861">
        <v>0</v>
      </c>
      <c r="CO861">
        <v>0</v>
      </c>
      <c r="CP861">
        <v>0</v>
      </c>
      <c r="CQ861">
        <v>0</v>
      </c>
      <c r="CT861">
        <v>0</v>
      </c>
      <c r="CU861">
        <v>0</v>
      </c>
      <c r="CV861">
        <v>0</v>
      </c>
      <c r="CW861">
        <f>VLOOKUP(A861,'[1]NOUVEAUX TARIFS'!$A$1:$E$467,5,FALSE)</f>
        <v>4740.5204800000001</v>
      </c>
    </row>
    <row r="862" spans="1:101">
      <c r="A862" t="s">
        <v>2972</v>
      </c>
      <c r="C862" t="str">
        <f>VLOOKUP(A862,'[1]PRIX D''ACHAT A JOUR'!$A$1:$C$477,3,FALSE)</f>
        <v>AS</v>
      </c>
      <c r="D862" t="s">
        <v>703</v>
      </c>
      <c r="E862">
        <v>1</v>
      </c>
      <c r="F862" t="s">
        <v>975</v>
      </c>
      <c r="G862">
        <v>2</v>
      </c>
      <c r="H862" t="s">
        <v>975</v>
      </c>
      <c r="I862" t="s">
        <v>1160</v>
      </c>
      <c r="J862" t="s">
        <v>1161</v>
      </c>
      <c r="K862">
        <v>5</v>
      </c>
      <c r="L862" t="s">
        <v>1131</v>
      </c>
      <c r="M862" t="s">
        <v>986</v>
      </c>
      <c r="N862" t="s">
        <v>1195</v>
      </c>
      <c r="O862" t="s">
        <v>1196</v>
      </c>
      <c r="Q862">
        <v>1</v>
      </c>
      <c r="R862">
        <v>1</v>
      </c>
      <c r="S862" s="36" t="e">
        <f>VLOOKUP(N862,'[1]Stock définitif au 31122021'!$A$3:$G$422,5,FALSE)</f>
        <v>#N/A</v>
      </c>
      <c r="T862" s="36" t="e">
        <f>VLOOKUP(N862,'[1]Stock définitif au 31122021'!$A$3:$G$422,6,FALSE)</f>
        <v>#N/A</v>
      </c>
      <c r="U862" s="36" t="e">
        <f>VLOOKUP(N862,'[1]Stock définitif au 31122021'!$A$3:$G$422,3,FALSE)</f>
        <v>#N/A</v>
      </c>
      <c r="V862" s="36">
        <v>3337.7728999999999</v>
      </c>
      <c r="W862" s="36">
        <v>3337.7728999999999</v>
      </c>
      <c r="X862" s="2">
        <f>VLOOKUP(A862,'[1]PRIX D''ACHAT A JOUR'!$A$1:$G$477,7,FALSE)</f>
        <v>3337.7728999999999</v>
      </c>
      <c r="Y862" s="46"/>
      <c r="Z862" s="46"/>
      <c r="AA862" s="53"/>
      <c r="AB862" s="41">
        <v>3571.23</v>
      </c>
      <c r="AC862" s="42" t="s">
        <v>2917</v>
      </c>
      <c r="AD862">
        <v>0</v>
      </c>
      <c r="AE862" t="s">
        <v>932</v>
      </c>
      <c r="AF862">
        <v>0</v>
      </c>
      <c r="AI862" t="s">
        <v>933</v>
      </c>
      <c r="AJ862" t="s">
        <v>934</v>
      </c>
      <c r="AM862" t="s">
        <v>935</v>
      </c>
      <c r="AN862" t="s">
        <v>936</v>
      </c>
      <c r="AP862">
        <v>0</v>
      </c>
      <c r="AQ862">
        <v>0</v>
      </c>
      <c r="AS862" s="63">
        <v>4339.05</v>
      </c>
      <c r="AT862" s="54">
        <f>X862*BM862</f>
        <v>4439.2379570000003</v>
      </c>
      <c r="AU862" s="42">
        <f>AB862*BN862</f>
        <v>4749.7359000000006</v>
      </c>
      <c r="AV862" s="48"/>
      <c r="AW862" s="48"/>
      <c r="AX862">
        <v>4</v>
      </c>
      <c r="AY862">
        <v>0</v>
      </c>
      <c r="BK862" s="43">
        <f t="shared" si="223"/>
        <v>9.464880561413222E-2</v>
      </c>
      <c r="BL862" s="55">
        <f>AS862/V862</f>
        <v>1.2999835908548483</v>
      </c>
      <c r="BM862" s="45">
        <v>1.33</v>
      </c>
      <c r="BN862" s="48">
        <v>1.33</v>
      </c>
      <c r="BP862"/>
      <c r="BQ862" t="str">
        <f t="shared" si="233"/>
        <v/>
      </c>
      <c r="BR862" t="str">
        <f t="shared" si="234"/>
        <v/>
      </c>
      <c r="BS862" t="str">
        <f t="shared" si="235"/>
        <v/>
      </c>
      <c r="BT862" s="34">
        <v>5206.8599999999997</v>
      </c>
      <c r="BV862">
        <v>1</v>
      </c>
      <c r="BW862">
        <v>237</v>
      </c>
      <c r="CB862">
        <v>100</v>
      </c>
      <c r="CC862">
        <v>100</v>
      </c>
      <c r="CD862" t="s">
        <v>937</v>
      </c>
      <c r="CE862">
        <v>0</v>
      </c>
      <c r="CI862">
        <v>0</v>
      </c>
      <c r="CJ862">
        <v>0</v>
      </c>
      <c r="CM862">
        <v>0</v>
      </c>
      <c r="CO862">
        <v>0</v>
      </c>
      <c r="CP862">
        <v>0</v>
      </c>
      <c r="CQ862">
        <v>0</v>
      </c>
      <c r="CT862">
        <v>0</v>
      </c>
      <c r="CU862">
        <v>0</v>
      </c>
      <c r="CV862">
        <v>0</v>
      </c>
      <c r="CW862" t="e">
        <f>VLOOKUP(A862,'[1]NOUVEAUX TARIFS'!$A$1:$E$467,5,FALSE)</f>
        <v>#N/A</v>
      </c>
    </row>
    <row r="863" spans="1:101">
      <c r="A863" t="s">
        <v>185</v>
      </c>
      <c r="C863" t="e">
        <f>VLOOKUP(A863,'[1]PRIX D''ACHAT A JOUR'!$A$1:$C$477,3,FALSE)</f>
        <v>#N/A</v>
      </c>
      <c r="D863" t="s">
        <v>1610</v>
      </c>
      <c r="E863">
        <v>12</v>
      </c>
      <c r="F863" t="s">
        <v>1207</v>
      </c>
      <c r="G863">
        <v>12</v>
      </c>
      <c r="H863" t="s">
        <v>1208</v>
      </c>
      <c r="I863" t="s">
        <v>1366</v>
      </c>
      <c r="J863" t="s">
        <v>1367</v>
      </c>
      <c r="M863" t="s">
        <v>943</v>
      </c>
      <c r="N863" t="s">
        <v>944</v>
      </c>
      <c r="O863" t="s">
        <v>945</v>
      </c>
      <c r="Q863">
        <v>1</v>
      </c>
      <c r="R863">
        <v>0</v>
      </c>
      <c r="S863" s="36" t="e">
        <f>VLOOKUP(N863,'[1]Stock définitif au 31122021'!$A$3:$G$422,5,FALSE)</f>
        <v>#N/A</v>
      </c>
      <c r="T863" s="36" t="e">
        <f>VLOOKUP(N863,'[1]Stock définitif au 31122021'!$A$3:$G$422,6,FALSE)</f>
        <v>#N/A</v>
      </c>
      <c r="U863" s="36" t="e">
        <f>VLOOKUP(N863,'[1]Stock définitif au 31122021'!$A$3:$G$422,3,FALSE)</f>
        <v>#N/A</v>
      </c>
      <c r="V863">
        <v>0</v>
      </c>
      <c r="W863">
        <f>VLOOKUP(A863,'[1]EXPORT ARTICLES 03012022'!$A$1:$R$883,18,FALSE)</f>
        <v>0</v>
      </c>
      <c r="X863" s="45">
        <f>VLOOKUP(A863,'[1]NOMENCLATURE 2801'!$B$1:$P$3420,14,FALSE)</f>
        <v>3764.5679999999998</v>
      </c>
      <c r="Y863" s="46">
        <v>0</v>
      </c>
      <c r="Z863" s="46"/>
      <c r="AB863" s="42">
        <f>VLOOKUP(A863,'[1]NOMENCLATURE 2801'!$B$1:$P$3420,15,FALSE)</f>
        <v>3754.652</v>
      </c>
      <c r="AC863" s="42" t="s">
        <v>2917</v>
      </c>
      <c r="AD863">
        <v>0</v>
      </c>
      <c r="AE863" t="s">
        <v>932</v>
      </c>
      <c r="AF863">
        <v>0</v>
      </c>
      <c r="AI863" t="s">
        <v>933</v>
      </c>
      <c r="AJ863" t="s">
        <v>934</v>
      </c>
      <c r="AM863" t="s">
        <v>935</v>
      </c>
      <c r="AN863" t="s">
        <v>936</v>
      </c>
      <c r="AP863">
        <v>0</v>
      </c>
      <c r="AQ863">
        <v>0</v>
      </c>
      <c r="AS863" s="34">
        <v>5325.05</v>
      </c>
      <c r="AT863" s="47">
        <f>VLOOKUP(A863,'[1]NOMENCLATURE 2801'!$B$1:$V$3418,20,FALSE)</f>
        <v>5665.2504800000006</v>
      </c>
      <c r="AU863" s="48">
        <f>VLOOKUP(A863,'[1]NOMENCLATURE 2801'!$B$1:$V$3418,21,FALSE)</f>
        <v>5642.9204800000007</v>
      </c>
      <c r="AV863" s="48"/>
      <c r="AW863" s="48"/>
      <c r="AX863">
        <v>2</v>
      </c>
      <c r="AY863">
        <v>0</v>
      </c>
      <c r="AZ863">
        <v>1</v>
      </c>
      <c r="BB863">
        <v>1</v>
      </c>
      <c r="BC863">
        <v>1</v>
      </c>
      <c r="BD863">
        <v>1</v>
      </c>
      <c r="BE863">
        <v>1</v>
      </c>
      <c r="BF863">
        <v>1</v>
      </c>
      <c r="BK863" s="43">
        <f t="shared" si="223"/>
        <v>5.9693426352804294E-2</v>
      </c>
      <c r="BL863"/>
      <c r="BM863" s="45">
        <f>AT863/X863</f>
        <v>1.5048872752464562</v>
      </c>
      <c r="BN863" s="48">
        <f>AU863/AB863</f>
        <v>1.5029143792820214</v>
      </c>
      <c r="BO863">
        <v>1</v>
      </c>
      <c r="BP863">
        <f>VLOOKUP(A863,'[1]Synthèse ventes 2021'!$A$1:$C$457,3,FALSE)</f>
        <v>7</v>
      </c>
      <c r="BQ863">
        <f t="shared" si="233"/>
        <v>31013.425519999997</v>
      </c>
      <c r="BR863">
        <f t="shared" si="234"/>
        <v>46610.523164800004</v>
      </c>
      <c r="BS863">
        <f t="shared" si="235"/>
        <v>15597.097644800007</v>
      </c>
      <c r="BT863" s="34">
        <v>6390.06</v>
      </c>
      <c r="BV863">
        <v>1</v>
      </c>
      <c r="BW863">
        <v>156</v>
      </c>
      <c r="CB863">
        <v>100</v>
      </c>
      <c r="CC863">
        <v>100</v>
      </c>
      <c r="CD863" t="s">
        <v>946</v>
      </c>
      <c r="CE863">
        <v>0</v>
      </c>
      <c r="CI863">
        <v>0</v>
      </c>
      <c r="CJ863">
        <v>0</v>
      </c>
      <c r="CM863">
        <v>0</v>
      </c>
      <c r="CO863">
        <v>0</v>
      </c>
      <c r="CP863">
        <v>0</v>
      </c>
      <c r="CQ863">
        <v>0</v>
      </c>
      <c r="CT863">
        <v>0</v>
      </c>
      <c r="CU863">
        <v>0</v>
      </c>
      <c r="CV863">
        <v>0</v>
      </c>
      <c r="CW863">
        <f>VLOOKUP(A863,'[1]NOUVEAUX TARIFS'!$A$1:$E$467,5,FALSE)</f>
        <v>5642.9204800000007</v>
      </c>
    </row>
    <row r="864" spans="1:101">
      <c r="A864" t="s">
        <v>2973</v>
      </c>
      <c r="C864" t="str">
        <f>VLOOKUP(A864,'[1]PRIX D''ACHAT A JOUR'!$A$1:$C$477,3,FALSE)</f>
        <v>AS</v>
      </c>
      <c r="D864" t="s">
        <v>705</v>
      </c>
      <c r="E864">
        <v>1</v>
      </c>
      <c r="F864" t="s">
        <v>975</v>
      </c>
      <c r="G864">
        <v>2</v>
      </c>
      <c r="H864" t="s">
        <v>975</v>
      </c>
      <c r="I864" t="s">
        <v>1160</v>
      </c>
      <c r="J864" t="s">
        <v>1161</v>
      </c>
      <c r="K864">
        <v>5</v>
      </c>
      <c r="L864" t="s">
        <v>1131</v>
      </c>
      <c r="M864" t="s">
        <v>986</v>
      </c>
      <c r="N864" t="s">
        <v>1162</v>
      </c>
      <c r="O864" t="s">
        <v>1163</v>
      </c>
      <c r="Q864">
        <v>1</v>
      </c>
      <c r="R864">
        <v>1</v>
      </c>
      <c r="S864" s="36" t="e">
        <f>VLOOKUP(N864,'[1]Stock définitif au 31122021'!$A$3:$G$422,5,FALSE)</f>
        <v>#N/A</v>
      </c>
      <c r="T864" s="36" t="e">
        <f>VLOOKUP(N864,'[1]Stock définitif au 31122021'!$A$3:$G$422,6,FALSE)</f>
        <v>#N/A</v>
      </c>
      <c r="U864" s="36" t="e">
        <f>VLOOKUP(N864,'[1]Stock définitif au 31122021'!$A$3:$G$422,3,FALSE)</f>
        <v>#N/A</v>
      </c>
      <c r="V864" s="36">
        <v>4005.2844</v>
      </c>
      <c r="W864" s="36">
        <v>4005.2844</v>
      </c>
      <c r="X864" s="2">
        <f>VLOOKUP(A864,'[1]PRIX D''ACHAT A JOUR'!$A$1:$G$477,7,FALSE)</f>
        <v>4005.2844</v>
      </c>
      <c r="Y864" s="46"/>
      <c r="Z864" s="46"/>
      <c r="AA864" s="53"/>
      <c r="AB864" s="41">
        <v>4285.4799999999996</v>
      </c>
      <c r="AC864" s="42" t="s">
        <v>2917</v>
      </c>
      <c r="AD864">
        <v>0</v>
      </c>
      <c r="AE864" t="s">
        <v>932</v>
      </c>
      <c r="AF864">
        <v>0</v>
      </c>
      <c r="AI864" t="s">
        <v>933</v>
      </c>
      <c r="AJ864" t="s">
        <v>934</v>
      </c>
      <c r="AM864" t="s">
        <v>935</v>
      </c>
      <c r="AN864" t="s">
        <v>936</v>
      </c>
      <c r="AP864">
        <v>0</v>
      </c>
      <c r="AQ864">
        <v>0</v>
      </c>
      <c r="AS864" s="63">
        <v>5206.87</v>
      </c>
      <c r="AT864" s="54">
        <f t="shared" ref="AT864:AT879" si="240">X864*BM864</f>
        <v>5327.0282520000001</v>
      </c>
      <c r="AU864" s="42">
        <f t="shared" ref="AU864:AU879" si="241">AB864*BN864</f>
        <v>5699.6884</v>
      </c>
      <c r="AV864" s="48"/>
      <c r="AW864" s="48"/>
      <c r="AX864">
        <v>4</v>
      </c>
      <c r="AY864">
        <v>0</v>
      </c>
      <c r="BK864" s="43">
        <f t="shared" si="223"/>
        <v>9.4647725024822993E-2</v>
      </c>
      <c r="BL864" s="55">
        <f t="shared" ref="BL864:BL869" si="242">AS864/V864</f>
        <v>1.3000000699076451</v>
      </c>
      <c r="BM864" s="45">
        <v>1.33</v>
      </c>
      <c r="BN864" s="48">
        <v>1.33</v>
      </c>
      <c r="BP864"/>
      <c r="BQ864" t="str">
        <f t="shared" si="233"/>
        <v/>
      </c>
      <c r="BR864" t="str">
        <f t="shared" si="234"/>
        <v/>
      </c>
      <c r="BS864" t="str">
        <f t="shared" si="235"/>
        <v/>
      </c>
      <c r="BT864" s="34">
        <v>6248.2439999999997</v>
      </c>
      <c r="BV864">
        <v>1</v>
      </c>
      <c r="BW864">
        <v>152</v>
      </c>
      <c r="CB864">
        <v>100</v>
      </c>
      <c r="CC864">
        <v>100</v>
      </c>
      <c r="CD864" t="s">
        <v>937</v>
      </c>
      <c r="CE864">
        <v>0</v>
      </c>
      <c r="CI864">
        <v>0</v>
      </c>
      <c r="CJ864">
        <v>0</v>
      </c>
      <c r="CM864">
        <v>0</v>
      </c>
      <c r="CO864">
        <v>0</v>
      </c>
      <c r="CP864">
        <v>0</v>
      </c>
      <c r="CQ864">
        <v>0</v>
      </c>
      <c r="CT864">
        <v>0</v>
      </c>
      <c r="CU864">
        <v>0</v>
      </c>
      <c r="CV864">
        <v>0</v>
      </c>
      <c r="CW864" t="e">
        <f>VLOOKUP(A864,'[1]NOUVEAUX TARIFS'!$A$1:$E$467,5,FALSE)</f>
        <v>#N/A</v>
      </c>
    </row>
    <row r="865" spans="1:101">
      <c r="A865" t="s">
        <v>2260</v>
      </c>
      <c r="C865" t="str">
        <f>VLOOKUP(A865,'[1]PRIX D''ACHAT A JOUR'!$A$1:$C$477,3,FALSE)</f>
        <v>AS</v>
      </c>
      <c r="D865" t="s">
        <v>707</v>
      </c>
      <c r="E865">
        <v>1</v>
      </c>
      <c r="F865" t="s">
        <v>975</v>
      </c>
      <c r="G865">
        <v>2</v>
      </c>
      <c r="H865" t="s">
        <v>975</v>
      </c>
      <c r="I865" t="s">
        <v>1160</v>
      </c>
      <c r="J865" t="s">
        <v>1161</v>
      </c>
      <c r="K865">
        <v>5</v>
      </c>
      <c r="L865" t="s">
        <v>1131</v>
      </c>
      <c r="M865" t="s">
        <v>986</v>
      </c>
      <c r="N865" t="s">
        <v>2260</v>
      </c>
      <c r="O865" t="s">
        <v>707</v>
      </c>
      <c r="Q865">
        <v>1</v>
      </c>
      <c r="R865">
        <v>1</v>
      </c>
      <c r="S865" s="36" t="e">
        <f>VLOOKUP(N865,'[1]Stock définitif au 31122021'!$A$3:$G$422,5,FALSE)</f>
        <v>#N/A</v>
      </c>
      <c r="T865" s="36" t="e">
        <f>VLOOKUP(N865,'[1]Stock définitif au 31122021'!$A$3:$G$422,6,FALSE)</f>
        <v>#N/A</v>
      </c>
      <c r="U865" s="36" t="e">
        <f>VLOOKUP(N865,'[1]Stock définitif au 31122021'!$A$3:$G$422,3,FALSE)</f>
        <v>#N/A</v>
      </c>
      <c r="V865" s="36">
        <v>4123.7983000000004</v>
      </c>
      <c r="W865" s="36">
        <v>4123.7983000000004</v>
      </c>
      <c r="X865" s="2">
        <f>VLOOKUP(A865,'[1]PRIX D''ACHAT A JOUR'!$A$1:$G$477,7,FALSE)</f>
        <v>4123.7983000000004</v>
      </c>
      <c r="Y865" s="46"/>
      <c r="Z865" s="46"/>
      <c r="AA865" s="53"/>
      <c r="AB865" s="41">
        <v>4412.6400000000003</v>
      </c>
      <c r="AC865" s="42" t="s">
        <v>2917</v>
      </c>
      <c r="AD865">
        <v>0</v>
      </c>
      <c r="AE865" t="s">
        <v>932</v>
      </c>
      <c r="AF865">
        <v>0</v>
      </c>
      <c r="AI865" t="s">
        <v>933</v>
      </c>
      <c r="AJ865" t="s">
        <v>934</v>
      </c>
      <c r="AM865" t="s">
        <v>935</v>
      </c>
      <c r="AN865" t="s">
        <v>936</v>
      </c>
      <c r="AP865">
        <v>0</v>
      </c>
      <c r="AQ865">
        <v>0</v>
      </c>
      <c r="AS865" s="63">
        <v>5361.24</v>
      </c>
      <c r="AT865" s="54">
        <f t="shared" si="240"/>
        <v>5484.6517390000008</v>
      </c>
      <c r="AU865" s="42">
        <f t="shared" si="241"/>
        <v>5868.811200000001</v>
      </c>
      <c r="AV865" s="48"/>
      <c r="AW865" s="48"/>
      <c r="AX865">
        <v>2</v>
      </c>
      <c r="AY865">
        <v>0</v>
      </c>
      <c r="BK865" s="43">
        <f t="shared" si="223"/>
        <v>9.4674217158717253E-2</v>
      </c>
      <c r="BL865" s="55">
        <f t="shared" si="242"/>
        <v>1.3000732843795972</v>
      </c>
      <c r="BM865" s="45">
        <v>1.33</v>
      </c>
      <c r="BN865" s="48">
        <v>1.33</v>
      </c>
      <c r="BP865">
        <f>VLOOKUP(A865,'[1]Synthèse ventes 2021'!$A$1:$C$457,3,FALSE)</f>
        <v>1</v>
      </c>
      <c r="BQ865">
        <f t="shared" si="233"/>
        <v>5206.9152000000004</v>
      </c>
      <c r="BR865">
        <f t="shared" si="234"/>
        <v>6925.1972160000005</v>
      </c>
      <c r="BS865">
        <f t="shared" si="235"/>
        <v>1718.2820160000001</v>
      </c>
      <c r="BT865" s="34">
        <v>6433.49</v>
      </c>
      <c r="BV865">
        <v>1</v>
      </c>
      <c r="CB865">
        <v>100</v>
      </c>
      <c r="CC865">
        <v>100</v>
      </c>
      <c r="CD865" t="s">
        <v>937</v>
      </c>
      <c r="CE865">
        <v>0</v>
      </c>
      <c r="CI865">
        <v>0</v>
      </c>
      <c r="CJ865">
        <v>0</v>
      </c>
      <c r="CM865">
        <v>0</v>
      </c>
      <c r="CO865">
        <v>0</v>
      </c>
      <c r="CP865">
        <v>0</v>
      </c>
      <c r="CQ865">
        <v>0</v>
      </c>
      <c r="CT865">
        <v>0</v>
      </c>
      <c r="CU865">
        <v>0</v>
      </c>
      <c r="CV865">
        <v>0</v>
      </c>
      <c r="CW865" t="e">
        <f>VLOOKUP(A865,'[1]NOUVEAUX TARIFS'!$A$1:$E$467,5,FALSE)</f>
        <v>#N/A</v>
      </c>
    </row>
    <row r="866" spans="1:101">
      <c r="A866" t="s">
        <v>2974</v>
      </c>
      <c r="C866" t="str">
        <f>VLOOKUP(A866,'[1]PRIX D''ACHAT A JOUR'!$A$1:$C$477,3,FALSE)</f>
        <v>AS</v>
      </c>
      <c r="D866" t="s">
        <v>709</v>
      </c>
      <c r="E866">
        <v>1</v>
      </c>
      <c r="F866" t="s">
        <v>975</v>
      </c>
      <c r="G866">
        <v>2</v>
      </c>
      <c r="H866" t="s">
        <v>975</v>
      </c>
      <c r="I866" t="s">
        <v>1160</v>
      </c>
      <c r="J866" t="s">
        <v>1161</v>
      </c>
      <c r="K866">
        <v>5</v>
      </c>
      <c r="L866" t="s">
        <v>1131</v>
      </c>
      <c r="M866" t="s">
        <v>986</v>
      </c>
      <c r="N866" t="s">
        <v>1168</v>
      </c>
      <c r="O866" t="s">
        <v>1169</v>
      </c>
      <c r="Q866">
        <v>1</v>
      </c>
      <c r="R866">
        <v>1</v>
      </c>
      <c r="S866" s="36" t="e">
        <f>VLOOKUP(N866,'[1]Stock définitif au 31122021'!$A$3:$G$422,5,FALSE)</f>
        <v>#N/A</v>
      </c>
      <c r="T866" s="36" t="e">
        <f>VLOOKUP(N866,'[1]Stock définitif au 31122021'!$A$3:$G$422,6,FALSE)</f>
        <v>#N/A</v>
      </c>
      <c r="U866" s="36" t="e">
        <f>VLOOKUP(N866,'[1]Stock définitif au 31122021'!$A$3:$G$422,3,FALSE)</f>
        <v>#N/A</v>
      </c>
      <c r="V866" s="36">
        <v>4948.5578999999998</v>
      </c>
      <c r="W866" s="36">
        <v>4948.5578999999998</v>
      </c>
      <c r="X866" s="2">
        <f>VLOOKUP(A866,'[1]PRIX D''ACHAT A JOUR'!$A$1:$G$477,7,FALSE)</f>
        <v>4948.5578999999998</v>
      </c>
      <c r="Y866" s="46"/>
      <c r="Z866" s="46"/>
      <c r="AA866" s="53"/>
      <c r="AB866" s="41">
        <v>5295.17</v>
      </c>
      <c r="AC866" s="42" t="s">
        <v>2917</v>
      </c>
      <c r="AD866">
        <v>0</v>
      </c>
      <c r="AE866" t="s">
        <v>932</v>
      </c>
      <c r="AF866">
        <v>0</v>
      </c>
      <c r="AI866" t="s">
        <v>933</v>
      </c>
      <c r="AJ866" t="s">
        <v>934</v>
      </c>
      <c r="AM866" t="s">
        <v>935</v>
      </c>
      <c r="AN866" t="s">
        <v>936</v>
      </c>
      <c r="AP866">
        <v>0</v>
      </c>
      <c r="AQ866">
        <v>0</v>
      </c>
      <c r="AS866" s="63">
        <v>6433.49</v>
      </c>
      <c r="AT866" s="54">
        <f t="shared" si="240"/>
        <v>6581.582007</v>
      </c>
      <c r="AU866" s="42">
        <f t="shared" si="241"/>
        <v>7042.5761000000002</v>
      </c>
      <c r="AV866" s="48"/>
      <c r="AW866" s="48"/>
      <c r="AX866">
        <v>4</v>
      </c>
      <c r="AY866">
        <v>0</v>
      </c>
      <c r="BK866" s="43">
        <f t="shared" si="223"/>
        <v>9.4674290315210019E-2</v>
      </c>
      <c r="BL866" s="55">
        <f t="shared" si="242"/>
        <v>1.3000737043008024</v>
      </c>
      <c r="BM866" s="45">
        <v>1.33</v>
      </c>
      <c r="BN866" s="48">
        <v>1.33</v>
      </c>
      <c r="BP866"/>
      <c r="BQ866" t="str">
        <f t="shared" si="233"/>
        <v/>
      </c>
      <c r="BR866" t="str">
        <f t="shared" si="234"/>
        <v/>
      </c>
      <c r="BS866" t="str">
        <f t="shared" si="235"/>
        <v/>
      </c>
      <c r="BT866" s="34">
        <v>7720.1880000000001</v>
      </c>
      <c r="BV866">
        <v>1</v>
      </c>
      <c r="BW866">
        <v>227</v>
      </c>
      <c r="CB866">
        <v>100</v>
      </c>
      <c r="CC866">
        <v>100</v>
      </c>
      <c r="CD866" t="s">
        <v>937</v>
      </c>
      <c r="CE866">
        <v>0</v>
      </c>
      <c r="CI866">
        <v>0</v>
      </c>
      <c r="CJ866">
        <v>0</v>
      </c>
      <c r="CM866">
        <v>0</v>
      </c>
      <c r="CO866">
        <v>0</v>
      </c>
      <c r="CP866">
        <v>0</v>
      </c>
      <c r="CQ866">
        <v>0</v>
      </c>
      <c r="CT866">
        <v>0</v>
      </c>
      <c r="CU866">
        <v>0</v>
      </c>
      <c r="CV866">
        <v>0</v>
      </c>
      <c r="CW866" t="e">
        <f>VLOOKUP(A866,'[1]NOUVEAUX TARIFS'!$A$1:$E$467,5,FALSE)</f>
        <v>#N/A</v>
      </c>
    </row>
    <row r="867" spans="1:101" hidden="1">
      <c r="A867" t="s">
        <v>2542</v>
      </c>
      <c r="C867" t="str">
        <f>VLOOKUP(A867,'[1]PRIX D''ACHAT A JOUR'!$A$1:$C$477,3,FALSE)</f>
        <v>AN</v>
      </c>
      <c r="D867" t="s">
        <v>2975</v>
      </c>
      <c r="E867">
        <v>9</v>
      </c>
      <c r="F867" t="s">
        <v>1222</v>
      </c>
      <c r="G867">
        <v>5</v>
      </c>
      <c r="H867" t="s">
        <v>1222</v>
      </c>
      <c r="K867">
        <v>3</v>
      </c>
      <c r="L867" t="s">
        <v>1223</v>
      </c>
      <c r="M867" t="s">
        <v>1011</v>
      </c>
      <c r="N867" t="s">
        <v>2544</v>
      </c>
      <c r="O867" t="s">
        <v>2545</v>
      </c>
      <c r="Q867">
        <v>1</v>
      </c>
      <c r="R867">
        <v>1</v>
      </c>
      <c r="S867" s="36" t="e">
        <f>VLOOKUP(N867,'[1]Stock définitif au 31122021'!$A$3:$G$422,5,FALSE)</f>
        <v>#N/A</v>
      </c>
      <c r="T867" s="36" t="e">
        <f>VLOOKUP(N867,'[1]Stock définitif au 31122021'!$A$3:$G$422,6,FALSE)</f>
        <v>#N/A</v>
      </c>
      <c r="U867" s="36" t="e">
        <f>VLOOKUP(N867,'[1]Stock définitif au 31122021'!$A$3:$G$422,3,FALSE)</f>
        <v>#N/A</v>
      </c>
      <c r="V867">
        <v>5.2756999999999996</v>
      </c>
      <c r="W867">
        <v>5.2756999999999996</v>
      </c>
      <c r="X867" s="45">
        <f>VLOOKUP(A867,'[1]PRIX D''ACHAT A JOUR'!$A$1:$G$477,7,FALSE)</f>
        <v>5.2756999999999996</v>
      </c>
      <c r="Y867" s="46"/>
      <c r="Z867" s="46"/>
      <c r="AB867" s="41">
        <f>+X867</f>
        <v>5.2756999999999996</v>
      </c>
      <c r="AC867" s="42" t="s">
        <v>2917</v>
      </c>
      <c r="AD867">
        <v>0</v>
      </c>
      <c r="AE867" t="s">
        <v>932</v>
      </c>
      <c r="AF867">
        <v>0</v>
      </c>
      <c r="AI867" t="s">
        <v>933</v>
      </c>
      <c r="AJ867" t="s">
        <v>934</v>
      </c>
      <c r="AM867" t="s">
        <v>935</v>
      </c>
      <c r="AN867" t="s">
        <v>936</v>
      </c>
      <c r="AP867">
        <v>0</v>
      </c>
      <c r="AQ867">
        <v>0</v>
      </c>
      <c r="AS867">
        <v>8.24</v>
      </c>
      <c r="AT867" s="47">
        <f t="shared" si="240"/>
        <v>7.913549999999999</v>
      </c>
      <c r="AU867" s="48">
        <f t="shared" si="241"/>
        <v>7.913549999999999</v>
      </c>
      <c r="AV867" s="48"/>
      <c r="AW867" s="48"/>
      <c r="AX867">
        <v>3</v>
      </c>
      <c r="AY867">
        <v>0</v>
      </c>
      <c r="BK867" s="43">
        <f t="shared" si="223"/>
        <v>-3.9617718446602092E-2</v>
      </c>
      <c r="BL867" s="9">
        <f t="shared" si="242"/>
        <v>1.5618780446196714</v>
      </c>
      <c r="BM867" s="45">
        <v>1.5</v>
      </c>
      <c r="BN867" s="48">
        <v>1.5</v>
      </c>
      <c r="BO867"/>
      <c r="BP867"/>
      <c r="BQ867" t="str">
        <f t="shared" si="233"/>
        <v/>
      </c>
      <c r="BR867" t="str">
        <f t="shared" si="234"/>
        <v/>
      </c>
      <c r="BS867" t="str">
        <f t="shared" si="235"/>
        <v/>
      </c>
      <c r="BT867">
        <v>9.8879999999999999</v>
      </c>
      <c r="CB867">
        <v>100</v>
      </c>
      <c r="CC867">
        <v>100</v>
      </c>
      <c r="CD867" t="s">
        <v>951</v>
      </c>
      <c r="CE867">
        <v>0</v>
      </c>
      <c r="CI867">
        <v>0</v>
      </c>
      <c r="CJ867">
        <v>0</v>
      </c>
      <c r="CM867">
        <v>0</v>
      </c>
      <c r="CO867">
        <v>0</v>
      </c>
      <c r="CP867">
        <v>0</v>
      </c>
      <c r="CQ867">
        <v>0</v>
      </c>
      <c r="CT867">
        <v>0</v>
      </c>
      <c r="CU867">
        <v>0</v>
      </c>
      <c r="CV867">
        <v>0</v>
      </c>
      <c r="CW867" t="e">
        <f>VLOOKUP(A867,'[1]NOUVEAUX TARIFS'!$A$1:$E$467,5,FALSE)</f>
        <v>#N/A</v>
      </c>
    </row>
    <row r="868" spans="1:101" hidden="1">
      <c r="A868" t="s">
        <v>1523</v>
      </c>
      <c r="C868" t="str">
        <f>VLOOKUP(A868,'[1]PRIX D''ACHAT A JOUR'!$A$1:$C$477,3,FALSE)</f>
        <v>AN</v>
      </c>
      <c r="D868" t="s">
        <v>2976</v>
      </c>
      <c r="E868">
        <v>9</v>
      </c>
      <c r="F868" t="s">
        <v>1222</v>
      </c>
      <c r="G868">
        <v>5</v>
      </c>
      <c r="H868" t="s">
        <v>1222</v>
      </c>
      <c r="K868">
        <v>3</v>
      </c>
      <c r="L868" t="s">
        <v>1223</v>
      </c>
      <c r="M868" t="s">
        <v>1011</v>
      </c>
      <c r="N868" t="s">
        <v>1525</v>
      </c>
      <c r="O868" t="s">
        <v>1526</v>
      </c>
      <c r="Q868">
        <v>1</v>
      </c>
      <c r="R868">
        <v>1</v>
      </c>
      <c r="S868" s="36" t="e">
        <f>VLOOKUP(N868,'[1]Stock définitif au 31122021'!$A$3:$G$422,5,FALSE)</f>
        <v>#N/A</v>
      </c>
      <c r="T868" s="36" t="e">
        <f>VLOOKUP(N868,'[1]Stock définitif au 31122021'!$A$3:$G$422,6,FALSE)</f>
        <v>#N/A</v>
      </c>
      <c r="U868" s="36" t="e">
        <f>VLOOKUP(N868,'[1]Stock définitif au 31122021'!$A$3:$G$422,3,FALSE)</f>
        <v>#N/A</v>
      </c>
      <c r="V868">
        <v>7.0179999999999998</v>
      </c>
      <c r="W868">
        <v>7.0179999999999998</v>
      </c>
      <c r="X868" s="45">
        <f>VLOOKUP(A868,'[1]PRIX D''ACHAT A JOUR'!$A$1:$G$477,7,FALSE)</f>
        <v>7.0179999999999998</v>
      </c>
      <c r="Y868" s="46"/>
      <c r="Z868" s="46"/>
      <c r="AB868" s="41">
        <f>+X868</f>
        <v>7.0179999999999998</v>
      </c>
      <c r="AC868" s="42" t="s">
        <v>2917</v>
      </c>
      <c r="AD868">
        <v>6.81</v>
      </c>
      <c r="AE868" t="s">
        <v>932</v>
      </c>
      <c r="AF868">
        <v>0</v>
      </c>
      <c r="AI868" t="s">
        <v>933</v>
      </c>
      <c r="AJ868" t="s">
        <v>934</v>
      </c>
      <c r="AM868" t="s">
        <v>935</v>
      </c>
      <c r="AN868" t="s">
        <v>936</v>
      </c>
      <c r="AP868">
        <v>0</v>
      </c>
      <c r="AQ868">
        <v>0</v>
      </c>
      <c r="AS868">
        <v>8.51</v>
      </c>
      <c r="AT868" s="47">
        <f t="shared" si="240"/>
        <v>8.7724999999999991</v>
      </c>
      <c r="AU868" s="48">
        <f t="shared" si="241"/>
        <v>8.7724999999999991</v>
      </c>
      <c r="AV868" s="48"/>
      <c r="AW868" s="48"/>
      <c r="AX868">
        <v>2</v>
      </c>
      <c r="AY868">
        <v>0</v>
      </c>
      <c r="BK868" s="43">
        <f t="shared" si="223"/>
        <v>3.0846063454759026E-2</v>
      </c>
      <c r="BL868" s="9">
        <f t="shared" si="242"/>
        <v>1.2125961812482189</v>
      </c>
      <c r="BM868" s="45">
        <v>1.25</v>
      </c>
      <c r="BN868" s="48">
        <v>1.25</v>
      </c>
      <c r="BO868"/>
      <c r="BP868"/>
      <c r="BQ868" t="str">
        <f t="shared" si="233"/>
        <v/>
      </c>
      <c r="BR868" t="str">
        <f t="shared" si="234"/>
        <v/>
      </c>
      <c r="BS868" t="str">
        <f t="shared" si="235"/>
        <v/>
      </c>
      <c r="BT868">
        <v>10.210000000000001</v>
      </c>
      <c r="CB868">
        <v>100</v>
      </c>
      <c r="CC868">
        <v>100</v>
      </c>
      <c r="CD868" t="s">
        <v>951</v>
      </c>
      <c r="CE868">
        <v>0</v>
      </c>
      <c r="CI868">
        <v>0</v>
      </c>
      <c r="CJ868">
        <v>0</v>
      </c>
      <c r="CM868">
        <v>0</v>
      </c>
      <c r="CO868">
        <v>0</v>
      </c>
      <c r="CP868">
        <v>0</v>
      </c>
      <c r="CQ868">
        <v>0</v>
      </c>
      <c r="CT868">
        <v>0</v>
      </c>
      <c r="CU868">
        <v>0</v>
      </c>
      <c r="CV868">
        <v>0</v>
      </c>
      <c r="CW868" t="e">
        <f>VLOOKUP(A868,'[1]NOUVEAUX TARIFS'!$A$1:$E$467,5,FALSE)</f>
        <v>#N/A</v>
      </c>
    </row>
    <row r="869" spans="1:101" hidden="1">
      <c r="A869" t="s">
        <v>1519</v>
      </c>
      <c r="C869" t="str">
        <f>VLOOKUP(A869,'[1]PRIX D''ACHAT A JOUR'!$A$1:$C$477,3,FALSE)</f>
        <v>AN</v>
      </c>
      <c r="D869" t="s">
        <v>2977</v>
      </c>
      <c r="E869">
        <v>9</v>
      </c>
      <c r="F869" t="s">
        <v>1222</v>
      </c>
      <c r="G869">
        <v>5</v>
      </c>
      <c r="H869" t="s">
        <v>1222</v>
      </c>
      <c r="K869">
        <v>3</v>
      </c>
      <c r="L869" t="s">
        <v>1223</v>
      </c>
      <c r="M869" t="s">
        <v>1011</v>
      </c>
      <c r="N869" t="s">
        <v>1521</v>
      </c>
      <c r="O869" t="s">
        <v>1522</v>
      </c>
      <c r="Q869">
        <v>1</v>
      </c>
      <c r="R869">
        <v>1</v>
      </c>
      <c r="S869" s="36" t="e">
        <f>VLOOKUP(N869,'[1]Stock définitif au 31122021'!$A$3:$G$422,5,FALSE)</f>
        <v>#N/A</v>
      </c>
      <c r="T869" s="36" t="e">
        <f>VLOOKUP(N869,'[1]Stock définitif au 31122021'!$A$3:$G$422,6,FALSE)</f>
        <v>#N/A</v>
      </c>
      <c r="U869" s="36" t="e">
        <f>VLOOKUP(N869,'[1]Stock définitif au 31122021'!$A$3:$G$422,3,FALSE)</f>
        <v>#N/A</v>
      </c>
      <c r="V869">
        <v>7.9420000000000002</v>
      </c>
      <c r="W869">
        <v>7.9420000000000002</v>
      </c>
      <c r="X869" s="45">
        <f>VLOOKUP(A869,'[1]PRIX D''ACHAT A JOUR'!$A$1:$G$477,7,FALSE)</f>
        <v>7.9420000000000002</v>
      </c>
      <c r="Y869" s="46"/>
      <c r="Z869" s="46"/>
      <c r="AB869" s="41">
        <f>+X869</f>
        <v>7.9420000000000002</v>
      </c>
      <c r="AC869" s="42" t="s">
        <v>2917</v>
      </c>
      <c r="AD869">
        <v>7.71</v>
      </c>
      <c r="AE869" t="s">
        <v>932</v>
      </c>
      <c r="AF869">
        <v>0</v>
      </c>
      <c r="AI869" t="s">
        <v>933</v>
      </c>
      <c r="AJ869" t="s">
        <v>934</v>
      </c>
      <c r="AM869" t="s">
        <v>935</v>
      </c>
      <c r="AN869" t="s">
        <v>936</v>
      </c>
      <c r="AP869">
        <v>0</v>
      </c>
      <c r="AQ869">
        <v>0</v>
      </c>
      <c r="AS869">
        <v>9.64</v>
      </c>
      <c r="AT869" s="47">
        <f t="shared" si="240"/>
        <v>9.9275000000000002</v>
      </c>
      <c r="AU869" s="48">
        <f t="shared" si="241"/>
        <v>9.9275000000000002</v>
      </c>
      <c r="AV869" s="48"/>
      <c r="AW869" s="48"/>
      <c r="AX869">
        <v>2</v>
      </c>
      <c r="AY869">
        <v>0</v>
      </c>
      <c r="BK869" s="43">
        <f t="shared" si="223"/>
        <v>2.9823651452282118E-2</v>
      </c>
      <c r="BL869" s="9">
        <f t="shared" si="242"/>
        <v>1.2138000503651474</v>
      </c>
      <c r="BM869" s="45">
        <v>1.25</v>
      </c>
      <c r="BN869" s="48">
        <v>1.25</v>
      </c>
      <c r="BO869"/>
      <c r="BP869"/>
      <c r="BQ869" t="str">
        <f t="shared" si="233"/>
        <v/>
      </c>
      <c r="BR869" t="str">
        <f t="shared" si="234"/>
        <v/>
      </c>
      <c r="BS869" t="str">
        <f t="shared" si="235"/>
        <v/>
      </c>
      <c r="BT869">
        <v>11.57</v>
      </c>
      <c r="CB869">
        <v>100</v>
      </c>
      <c r="CC869">
        <v>100</v>
      </c>
      <c r="CD869" t="s">
        <v>951</v>
      </c>
      <c r="CE869">
        <v>0</v>
      </c>
      <c r="CI869">
        <v>0</v>
      </c>
      <c r="CJ869">
        <v>0</v>
      </c>
      <c r="CM869">
        <v>0</v>
      </c>
      <c r="CO869">
        <v>0</v>
      </c>
      <c r="CP869">
        <v>0</v>
      </c>
      <c r="CQ869">
        <v>0</v>
      </c>
      <c r="CT869">
        <v>0</v>
      </c>
      <c r="CU869">
        <v>0</v>
      </c>
      <c r="CV869">
        <v>0</v>
      </c>
      <c r="CW869" t="e">
        <f>VLOOKUP(A869,'[1]NOUVEAUX TARIFS'!$A$1:$E$467,5,FALSE)</f>
        <v>#N/A</v>
      </c>
    </row>
    <row r="870" spans="1:101" hidden="1">
      <c r="A870" t="s">
        <v>1029</v>
      </c>
      <c r="C870" t="e">
        <f>VLOOKUP(A870,'[1]PRIX D''ACHAT A JOUR'!$A$1:$C$477,3,FALSE)</f>
        <v>#N/A</v>
      </c>
      <c r="D870" t="s">
        <v>1030</v>
      </c>
      <c r="M870" t="s">
        <v>943</v>
      </c>
      <c r="N870" t="s">
        <v>1029</v>
      </c>
      <c r="O870" t="s">
        <v>1030</v>
      </c>
      <c r="Q870">
        <v>1</v>
      </c>
      <c r="R870">
        <v>0</v>
      </c>
      <c r="S870" s="36" t="e">
        <f>VLOOKUP(N870,'[1]Stock définitif au 31122021'!$A$3:$G$422,5,FALSE)</f>
        <v>#N/A</v>
      </c>
      <c r="T870" s="36" t="e">
        <f>VLOOKUP(N870,'[1]Stock définitif au 31122021'!$A$3:$G$422,6,FALSE)</f>
        <v>#N/A</v>
      </c>
      <c r="U870" s="36" t="e">
        <f>VLOOKUP(N870,'[1]Stock définitif au 31122021'!$A$3:$G$422,3,FALSE)</f>
        <v>#N/A</v>
      </c>
      <c r="V870">
        <v>250</v>
      </c>
      <c r="W870">
        <f>VLOOKUP(A870,'[1]EXPORT ARTICLES 03012022'!$A$1:$R$883,18,FALSE)</f>
        <v>250</v>
      </c>
      <c r="X870" s="45" t="e">
        <f>VLOOKUP(A870,'[1]PRIX D''ACHAT A JOUR'!$A$1:$G$477,7,FALSE)</f>
        <v>#N/A</v>
      </c>
      <c r="Y870" s="46">
        <v>250</v>
      </c>
      <c r="Z870" s="46"/>
      <c r="AB870" s="42" t="e">
        <f>VLOOKUP(A870,'[1]PRIX D''ACHAT A JOUR'!$A$1:$J$477,10,FALSE)</f>
        <v>#N/A</v>
      </c>
      <c r="AC870" s="48"/>
      <c r="AD870">
        <v>250</v>
      </c>
      <c r="AE870" t="s">
        <v>932</v>
      </c>
      <c r="AF870">
        <v>0</v>
      </c>
      <c r="AI870" t="s">
        <v>933</v>
      </c>
      <c r="AJ870" t="s">
        <v>934</v>
      </c>
      <c r="AM870" t="s">
        <v>935</v>
      </c>
      <c r="AN870" t="s">
        <v>936</v>
      </c>
      <c r="AP870">
        <v>0</v>
      </c>
      <c r="AQ870">
        <v>0</v>
      </c>
      <c r="AS870">
        <v>300</v>
      </c>
      <c r="AT870" s="47" t="e">
        <f t="shared" si="240"/>
        <v>#N/A</v>
      </c>
      <c r="AU870" s="48" t="e">
        <f t="shared" si="241"/>
        <v>#N/A</v>
      </c>
      <c r="AV870" s="48"/>
      <c r="AW870" s="48"/>
      <c r="AX870">
        <v>2</v>
      </c>
      <c r="AY870">
        <v>0</v>
      </c>
      <c r="BK870" s="43" t="e">
        <f t="shared" si="223"/>
        <v>#N/A</v>
      </c>
      <c r="BL870" s="9">
        <v>1.2</v>
      </c>
      <c r="BM870" s="45">
        <v>1.25</v>
      </c>
      <c r="BN870" s="48">
        <v>1.25</v>
      </c>
      <c r="BO870">
        <v>1</v>
      </c>
      <c r="BP870"/>
      <c r="BQ870" t="str">
        <f t="shared" si="233"/>
        <v/>
      </c>
      <c r="BR870" t="str">
        <f t="shared" si="234"/>
        <v/>
      </c>
      <c r="BS870" t="str">
        <f t="shared" si="235"/>
        <v/>
      </c>
      <c r="BT870">
        <v>360</v>
      </c>
      <c r="CB870">
        <v>100</v>
      </c>
      <c r="CC870">
        <v>100</v>
      </c>
      <c r="CD870" t="s">
        <v>960</v>
      </c>
      <c r="CE870">
        <v>0</v>
      </c>
      <c r="CI870">
        <v>0</v>
      </c>
      <c r="CJ870">
        <v>0</v>
      </c>
      <c r="CM870">
        <v>0</v>
      </c>
      <c r="CO870">
        <v>0</v>
      </c>
      <c r="CP870">
        <v>0</v>
      </c>
      <c r="CQ870">
        <v>0</v>
      </c>
      <c r="CT870">
        <v>0</v>
      </c>
      <c r="CU870">
        <v>0</v>
      </c>
      <c r="CV870">
        <v>0</v>
      </c>
      <c r="CW870" t="e">
        <f>VLOOKUP(A870,'[1]NOUVEAUX TARIFS'!$A$1:$E$467,5,FALSE)</f>
        <v>#N/A</v>
      </c>
    </row>
    <row r="871" spans="1:101">
      <c r="A871" t="s">
        <v>2978</v>
      </c>
      <c r="C871" t="str">
        <f>VLOOKUP(A871,'[1]PRIX D''ACHAT A JOUR'!$A$1:$C$477,3,FALSE)</f>
        <v>AS</v>
      </c>
      <c r="D871" t="s">
        <v>711</v>
      </c>
      <c r="E871">
        <v>1</v>
      </c>
      <c r="F871" t="s">
        <v>975</v>
      </c>
      <c r="G871">
        <v>2</v>
      </c>
      <c r="H871" t="s">
        <v>975</v>
      </c>
      <c r="I871" t="s">
        <v>1160</v>
      </c>
      <c r="J871" t="s">
        <v>1161</v>
      </c>
      <c r="K871">
        <v>5</v>
      </c>
      <c r="L871" t="s">
        <v>1131</v>
      </c>
      <c r="M871" t="s">
        <v>986</v>
      </c>
      <c r="N871" t="s">
        <v>1164</v>
      </c>
      <c r="O871" t="s">
        <v>1165</v>
      </c>
      <c r="Q871">
        <v>1</v>
      </c>
      <c r="R871">
        <v>1</v>
      </c>
      <c r="S871" s="36" t="e">
        <f>VLOOKUP(N871,'[1]Stock définitif au 31122021'!$A$3:$G$422,5,FALSE)</f>
        <v>#N/A</v>
      </c>
      <c r="T871" s="36" t="e">
        <f>VLOOKUP(N871,'[1]Stock définitif au 31122021'!$A$3:$G$422,6,FALSE)</f>
        <v>#N/A</v>
      </c>
      <c r="U871" s="36" t="e">
        <f>VLOOKUP(N871,'[1]Stock définitif au 31122021'!$A$3:$G$422,3,FALSE)</f>
        <v>#N/A</v>
      </c>
      <c r="V871" s="36">
        <v>5340.3792000000003</v>
      </c>
      <c r="W871" s="36">
        <v>5340.3792000000003</v>
      </c>
      <c r="X871" s="2">
        <f>VLOOKUP(A871,'[1]PRIX D''ACHAT A JOUR'!$A$1:$G$477,7,FALSE)</f>
        <v>5340.3792000000003</v>
      </c>
      <c r="Y871" s="46"/>
      <c r="Z871" s="46"/>
      <c r="AA871" s="53"/>
      <c r="AB871" s="41">
        <v>5713.97</v>
      </c>
      <c r="AC871" s="42" t="s">
        <v>2917</v>
      </c>
      <c r="AD871">
        <v>0</v>
      </c>
      <c r="AE871" t="s">
        <v>932</v>
      </c>
      <c r="AF871">
        <v>0</v>
      </c>
      <c r="AI871" t="s">
        <v>933</v>
      </c>
      <c r="AJ871" t="s">
        <v>934</v>
      </c>
      <c r="AM871" t="s">
        <v>935</v>
      </c>
      <c r="AN871" t="s">
        <v>936</v>
      </c>
      <c r="AP871">
        <v>0</v>
      </c>
      <c r="AQ871">
        <v>0</v>
      </c>
      <c r="AS871" s="63">
        <v>6942.49</v>
      </c>
      <c r="AT871" s="54">
        <f t="shared" si="240"/>
        <v>7102.7043360000007</v>
      </c>
      <c r="AU871" s="42">
        <f t="shared" si="241"/>
        <v>7599.580100000001</v>
      </c>
      <c r="AV871" s="48"/>
      <c r="AW871" s="48"/>
      <c r="AX871">
        <v>4</v>
      </c>
      <c r="AY871">
        <v>0</v>
      </c>
      <c r="BK871" s="43">
        <f t="shared" si="223"/>
        <v>9.4647612023928199E-2</v>
      </c>
      <c r="BL871" s="55">
        <f>AS871/V871</f>
        <v>1.299999445732243</v>
      </c>
      <c r="BM871" s="45">
        <v>1.33</v>
      </c>
      <c r="BN871" s="48">
        <v>1.33</v>
      </c>
      <c r="BP871"/>
      <c r="BQ871" t="str">
        <f t="shared" si="233"/>
        <v/>
      </c>
      <c r="BR871" t="str">
        <f t="shared" si="234"/>
        <v/>
      </c>
      <c r="BS871" t="str">
        <f t="shared" si="235"/>
        <v/>
      </c>
      <c r="BT871" s="34">
        <v>8330.9879999999994</v>
      </c>
      <c r="BV871">
        <v>1</v>
      </c>
      <c r="BW871">
        <v>225</v>
      </c>
      <c r="CB871">
        <v>100</v>
      </c>
      <c r="CC871">
        <v>100</v>
      </c>
      <c r="CD871" t="s">
        <v>937</v>
      </c>
      <c r="CE871">
        <v>0</v>
      </c>
      <c r="CI871">
        <v>0</v>
      </c>
      <c r="CJ871">
        <v>0</v>
      </c>
      <c r="CM871">
        <v>0</v>
      </c>
      <c r="CO871">
        <v>0</v>
      </c>
      <c r="CP871">
        <v>0</v>
      </c>
      <c r="CQ871">
        <v>0</v>
      </c>
      <c r="CT871">
        <v>0</v>
      </c>
      <c r="CU871">
        <v>0</v>
      </c>
      <c r="CV871">
        <v>0</v>
      </c>
      <c r="CW871" t="e">
        <f>VLOOKUP(A871,'[1]NOUVEAUX TARIFS'!$A$1:$E$467,5,FALSE)</f>
        <v>#N/A</v>
      </c>
    </row>
    <row r="872" spans="1:101" hidden="1">
      <c r="A872" t="s">
        <v>2494</v>
      </c>
      <c r="C872" t="e">
        <f>VLOOKUP(A872,'[1]PRIX D''ACHAT A JOUR'!$A$1:$C$477,3,FALSE)</f>
        <v>#N/A</v>
      </c>
      <c r="D872" t="s">
        <v>2979</v>
      </c>
      <c r="Q872">
        <v>0</v>
      </c>
      <c r="R872">
        <v>0</v>
      </c>
      <c r="S872" s="36" t="e">
        <f>VLOOKUP(N872,'[1]Stock définitif au 31122021'!$A$3:$G$422,5,FALSE)</f>
        <v>#N/A</v>
      </c>
      <c r="T872" s="36" t="e">
        <f>VLOOKUP(N872,'[1]Stock définitif au 31122021'!$A$3:$G$422,6,FALSE)</f>
        <v>#N/A</v>
      </c>
      <c r="U872" s="36" t="e">
        <f>VLOOKUP(N872,'[1]Stock définitif au 31122021'!$A$3:$G$422,3,FALSE)</f>
        <v>#N/A</v>
      </c>
      <c r="V872">
        <v>0</v>
      </c>
      <c r="W872">
        <f>VLOOKUP(A872,'[1]EXPORT ARTICLES 03012022'!$A$1:$R$883,18,FALSE)</f>
        <v>0</v>
      </c>
      <c r="X872" s="45" t="e">
        <f>VLOOKUP(A872,'[1]PRIX D''ACHAT A JOUR'!$A$1:$G$477,7,FALSE)</f>
        <v>#N/A</v>
      </c>
      <c r="Y872" s="46">
        <v>0</v>
      </c>
      <c r="Z872" s="46"/>
      <c r="AB872" s="42" t="e">
        <f>VLOOKUP(A872,'[1]PRIX D''ACHAT A JOUR'!$A$1:$J$477,10,FALSE)</f>
        <v>#N/A</v>
      </c>
      <c r="AC872" s="48"/>
      <c r="AD872">
        <v>0</v>
      </c>
      <c r="AF872">
        <v>0</v>
      </c>
      <c r="AI872" t="s">
        <v>933</v>
      </c>
      <c r="AJ872" t="s">
        <v>934</v>
      </c>
      <c r="AP872">
        <v>0</v>
      </c>
      <c r="AQ872">
        <v>0</v>
      </c>
      <c r="AS872">
        <v>60</v>
      </c>
      <c r="AT872" s="47" t="e">
        <f t="shared" si="240"/>
        <v>#N/A</v>
      </c>
      <c r="AU872" s="48" t="e">
        <f t="shared" si="241"/>
        <v>#N/A</v>
      </c>
      <c r="AV872" s="48"/>
      <c r="AW872" s="48"/>
      <c r="AX872">
        <v>3</v>
      </c>
      <c r="AY872">
        <v>0</v>
      </c>
      <c r="BF872">
        <v>1</v>
      </c>
      <c r="BK872" s="43" t="e">
        <f t="shared" si="223"/>
        <v>#N/A</v>
      </c>
      <c r="BL872" s="9">
        <v>0</v>
      </c>
      <c r="BM872" s="45"/>
      <c r="BN872" s="48"/>
      <c r="BO872"/>
      <c r="BP872">
        <f>VLOOKUP(A872,'[1]Synthèse ventes 2021'!$A$1:$C$457,3,FALSE)</f>
        <v>5</v>
      </c>
      <c r="BQ872"/>
      <c r="BR872"/>
      <c r="BS872"/>
      <c r="BT872">
        <v>72</v>
      </c>
      <c r="BV872">
        <v>1</v>
      </c>
      <c r="CB872">
        <v>100</v>
      </c>
      <c r="CC872">
        <v>100</v>
      </c>
      <c r="CD872" t="s">
        <v>960</v>
      </c>
      <c r="CE872">
        <v>0</v>
      </c>
      <c r="CI872">
        <v>0</v>
      </c>
      <c r="CJ872">
        <v>0</v>
      </c>
      <c r="CM872">
        <v>0</v>
      </c>
      <c r="CO872">
        <v>0</v>
      </c>
      <c r="CP872">
        <v>0</v>
      </c>
      <c r="CQ872">
        <v>0</v>
      </c>
      <c r="CT872">
        <v>0</v>
      </c>
      <c r="CU872">
        <v>0</v>
      </c>
      <c r="CV872">
        <v>0</v>
      </c>
      <c r="CW872" t="e">
        <f>VLOOKUP(A872,'[1]NOUVEAUX TARIFS'!$A$1:$E$467,5,FALSE)</f>
        <v>#N/A</v>
      </c>
    </row>
    <row r="873" spans="1:101" hidden="1">
      <c r="A873" t="s">
        <v>2509</v>
      </c>
      <c r="C873" t="e">
        <f>VLOOKUP(A873,'[1]PRIX D''ACHAT A JOUR'!$A$1:$C$477,3,FALSE)</f>
        <v>#N/A</v>
      </c>
      <c r="D873" t="s">
        <v>2980</v>
      </c>
      <c r="E873">
        <v>16</v>
      </c>
      <c r="F873" t="s">
        <v>1031</v>
      </c>
      <c r="Q873">
        <v>0</v>
      </c>
      <c r="R873">
        <v>0</v>
      </c>
      <c r="S873" s="36" t="e">
        <f>VLOOKUP(N873,'[1]Stock définitif au 31122021'!$A$3:$G$422,5,FALSE)</f>
        <v>#N/A</v>
      </c>
      <c r="T873" s="36" t="e">
        <f>VLOOKUP(N873,'[1]Stock définitif au 31122021'!$A$3:$G$422,6,FALSE)</f>
        <v>#N/A</v>
      </c>
      <c r="U873" s="36" t="e">
        <f>VLOOKUP(N873,'[1]Stock définitif au 31122021'!$A$3:$G$422,3,FALSE)</f>
        <v>#N/A</v>
      </c>
      <c r="V873">
        <v>0</v>
      </c>
      <c r="W873">
        <f>VLOOKUP(A873,'[1]EXPORT ARTICLES 03012022'!$A$1:$R$883,18,FALSE)</f>
        <v>0</v>
      </c>
      <c r="X873" s="45" t="e">
        <f>VLOOKUP(A873,'[1]PRIX D''ACHAT A JOUR'!$A$1:$G$477,7,FALSE)</f>
        <v>#N/A</v>
      </c>
      <c r="Y873" s="46">
        <v>32.25</v>
      </c>
      <c r="Z873" s="46"/>
      <c r="AB873" s="42" t="e">
        <f>VLOOKUP(A873,'[1]PRIX D''ACHAT A JOUR'!$A$1:$J$477,10,FALSE)</f>
        <v>#N/A</v>
      </c>
      <c r="AC873" s="48"/>
      <c r="AD873">
        <v>0</v>
      </c>
      <c r="AF873">
        <v>0</v>
      </c>
      <c r="AI873" t="s">
        <v>933</v>
      </c>
      <c r="AJ873" t="s">
        <v>934</v>
      </c>
      <c r="AM873" t="s">
        <v>935</v>
      </c>
      <c r="AN873" t="s">
        <v>936</v>
      </c>
      <c r="AP873">
        <v>0</v>
      </c>
      <c r="AQ873">
        <v>0</v>
      </c>
      <c r="AS873">
        <v>60</v>
      </c>
      <c r="AT873" s="47" t="e">
        <f t="shared" si="240"/>
        <v>#N/A</v>
      </c>
      <c r="AU873" s="48" t="e">
        <f t="shared" si="241"/>
        <v>#N/A</v>
      </c>
      <c r="AV873" s="48"/>
      <c r="AW873" s="48"/>
      <c r="AX873">
        <v>3</v>
      </c>
      <c r="AY873">
        <v>0</v>
      </c>
      <c r="BF873">
        <v>1</v>
      </c>
      <c r="BK873" s="43" t="e">
        <f t="shared" si="223"/>
        <v>#N/A</v>
      </c>
      <c r="BL873" s="9">
        <v>0.1644737</v>
      </c>
      <c r="BM873" s="45"/>
      <c r="BN873" s="48"/>
      <c r="BO873"/>
      <c r="BP873">
        <f>VLOOKUP(A873,'[1]Synthèse ventes 2021'!$A$1:$C$457,3,FALSE)</f>
        <v>4</v>
      </c>
      <c r="BQ873"/>
      <c r="BR873"/>
      <c r="BS873"/>
      <c r="BT873">
        <v>72</v>
      </c>
      <c r="BV873">
        <v>1</v>
      </c>
      <c r="CB873">
        <v>100</v>
      </c>
      <c r="CC873">
        <v>100</v>
      </c>
      <c r="CD873" t="s">
        <v>960</v>
      </c>
      <c r="CE873">
        <v>0</v>
      </c>
      <c r="CI873">
        <v>0</v>
      </c>
      <c r="CJ873">
        <v>0</v>
      </c>
      <c r="CM873">
        <v>0</v>
      </c>
      <c r="CO873">
        <v>0</v>
      </c>
      <c r="CP873">
        <v>0</v>
      </c>
      <c r="CQ873">
        <v>0</v>
      </c>
      <c r="CT873">
        <v>0</v>
      </c>
      <c r="CU873">
        <v>0</v>
      </c>
      <c r="CV873">
        <v>0</v>
      </c>
      <c r="CW873" t="e">
        <f>VLOOKUP(A873,'[1]NOUVEAUX TARIFS'!$A$1:$E$467,5,FALSE)</f>
        <v>#N/A</v>
      </c>
    </row>
    <row r="874" spans="1:101" hidden="1">
      <c r="A874" t="s">
        <v>2379</v>
      </c>
      <c r="C874" t="e">
        <f>VLOOKUP(A874,'[1]PRIX D''ACHAT A JOUR'!$A$1:$C$477,3,FALSE)</f>
        <v>#N/A</v>
      </c>
      <c r="D874" t="s">
        <v>2381</v>
      </c>
      <c r="M874" t="s">
        <v>1773</v>
      </c>
      <c r="N874" t="s">
        <v>2379</v>
      </c>
      <c r="O874" t="s">
        <v>2381</v>
      </c>
      <c r="Q874">
        <v>0</v>
      </c>
      <c r="R874">
        <v>0</v>
      </c>
      <c r="S874" s="36">
        <f>VLOOKUP(N874,'[1]Stock définitif au 31122021'!$A$3:$G$422,5,FALSE)</f>
        <v>42</v>
      </c>
      <c r="T874" s="36">
        <f>VLOOKUP(N874,'[1]Stock définitif au 31122021'!$A$3:$G$422,6,FALSE)</f>
        <v>32.25</v>
      </c>
      <c r="U874" s="36" t="str">
        <f>VLOOKUP(N874,'[1]Stock définitif au 31122021'!$A$3:$G$422,3,FALSE)</f>
        <v>Z</v>
      </c>
      <c r="V874">
        <v>0</v>
      </c>
      <c r="W874">
        <f>VLOOKUP(A874,'[1]EXPORT ARTICLES 03012022'!$A$1:$R$883,18,FALSE)</f>
        <v>0</v>
      </c>
      <c r="X874" s="45">
        <v>32.25</v>
      </c>
      <c r="Y874" s="46">
        <v>0</v>
      </c>
      <c r="Z874" s="46"/>
      <c r="AB874" s="42">
        <f>X874</f>
        <v>32.25</v>
      </c>
      <c r="AC874" s="48" t="s">
        <v>2917</v>
      </c>
      <c r="AD874">
        <v>0</v>
      </c>
      <c r="AE874" t="s">
        <v>932</v>
      </c>
      <c r="AF874">
        <v>0</v>
      </c>
      <c r="AI874" t="s">
        <v>933</v>
      </c>
      <c r="AJ874" t="s">
        <v>934</v>
      </c>
      <c r="AM874" t="s">
        <v>935</v>
      </c>
      <c r="AN874" t="s">
        <v>936</v>
      </c>
      <c r="AP874">
        <v>0</v>
      </c>
      <c r="AQ874">
        <v>0</v>
      </c>
      <c r="AS874">
        <v>60</v>
      </c>
      <c r="AT874" s="47">
        <f t="shared" si="240"/>
        <v>64.5</v>
      </c>
      <c r="AU874" s="60">
        <f t="shared" si="241"/>
        <v>64.5</v>
      </c>
      <c r="AV874" s="48"/>
      <c r="AW874" s="48"/>
      <c r="AX874">
        <v>2</v>
      </c>
      <c r="AY874">
        <v>0</v>
      </c>
      <c r="BF874">
        <v>1</v>
      </c>
      <c r="BK874" s="43">
        <f t="shared" si="223"/>
        <v>7.4999999999999997E-2</v>
      </c>
      <c r="BL874" s="9">
        <v>0</v>
      </c>
      <c r="BM874" s="45">
        <v>2</v>
      </c>
      <c r="BN874" s="48">
        <f>BM874</f>
        <v>2</v>
      </c>
      <c r="BO874"/>
      <c r="BP874">
        <f>VLOOKUP(A874,'[1]Synthèse ventes 2021'!$A$1:$C$457,3,FALSE)</f>
        <v>1</v>
      </c>
      <c r="BQ874">
        <f>IF(BP874="","",BP874*AB874*1.18)</f>
        <v>38.055</v>
      </c>
      <c r="BR874">
        <f>IF(BP874="","",BP874*AU874*1.18)</f>
        <v>76.11</v>
      </c>
      <c r="BS874">
        <f>IF(BP874="","",BR874-BQ874)</f>
        <v>38.055</v>
      </c>
      <c r="BT874">
        <v>72</v>
      </c>
      <c r="CB874">
        <v>100</v>
      </c>
      <c r="CC874">
        <v>100</v>
      </c>
      <c r="CD874" t="s">
        <v>960</v>
      </c>
      <c r="CE874">
        <v>0</v>
      </c>
      <c r="CI874">
        <v>0</v>
      </c>
      <c r="CJ874">
        <v>0</v>
      </c>
      <c r="CM874">
        <v>0</v>
      </c>
      <c r="CO874">
        <v>0</v>
      </c>
      <c r="CP874">
        <v>0</v>
      </c>
      <c r="CQ874">
        <v>0</v>
      </c>
      <c r="CT874">
        <v>0</v>
      </c>
      <c r="CU874">
        <v>0</v>
      </c>
      <c r="CV874">
        <v>0</v>
      </c>
      <c r="CW874" t="e">
        <f>VLOOKUP(A874,'[1]NOUVEAUX TARIFS'!$A$1:$E$467,5,FALSE)</f>
        <v>#N/A</v>
      </c>
    </row>
    <row r="875" spans="1:101" hidden="1">
      <c r="A875" t="s">
        <v>2558</v>
      </c>
      <c r="C875" t="e">
        <f>VLOOKUP(A875,'[1]PRIX D''ACHAT A JOUR'!$A$1:$C$477,3,FALSE)</f>
        <v>#N/A</v>
      </c>
      <c r="D875" t="s">
        <v>2981</v>
      </c>
      <c r="E875">
        <v>16</v>
      </c>
      <c r="F875" t="s">
        <v>1031</v>
      </c>
      <c r="Q875">
        <v>0</v>
      </c>
      <c r="R875">
        <v>0</v>
      </c>
      <c r="S875" s="36" t="e">
        <f>VLOOKUP(N875,'[1]Stock définitif au 31122021'!$A$3:$G$422,5,FALSE)</f>
        <v>#N/A</v>
      </c>
      <c r="T875" s="36" t="e">
        <f>VLOOKUP(N875,'[1]Stock définitif au 31122021'!$A$3:$G$422,6,FALSE)</f>
        <v>#N/A</v>
      </c>
      <c r="U875" s="36" t="e">
        <f>VLOOKUP(N875,'[1]Stock définitif au 31122021'!$A$3:$G$422,3,FALSE)</f>
        <v>#N/A</v>
      </c>
      <c r="V875">
        <v>0</v>
      </c>
      <c r="W875">
        <f>VLOOKUP(A875,'[1]EXPORT ARTICLES 03012022'!$A$1:$R$883,18,FALSE)</f>
        <v>0</v>
      </c>
      <c r="X875" s="45" t="e">
        <f>VLOOKUP(A875,'[1]PRIX D''ACHAT A JOUR'!$A$1:$G$477,7,FALSE)</f>
        <v>#N/A</v>
      </c>
      <c r="Y875" s="46">
        <v>32.25</v>
      </c>
      <c r="Z875" s="46"/>
      <c r="AB875" s="42" t="e">
        <f>VLOOKUP(A875,'[1]PRIX D''ACHAT A JOUR'!$A$1:$J$477,10,FALSE)</f>
        <v>#N/A</v>
      </c>
      <c r="AC875" s="48"/>
      <c r="AD875">
        <v>0</v>
      </c>
      <c r="AF875">
        <v>0</v>
      </c>
      <c r="AI875" t="s">
        <v>933</v>
      </c>
      <c r="AJ875" t="s">
        <v>934</v>
      </c>
      <c r="AM875" t="s">
        <v>935</v>
      </c>
      <c r="AN875" t="s">
        <v>936</v>
      </c>
      <c r="AP875">
        <v>0</v>
      </c>
      <c r="AQ875">
        <v>0</v>
      </c>
      <c r="AS875">
        <v>60</v>
      </c>
      <c r="AT875" s="47" t="e">
        <f t="shared" si="240"/>
        <v>#N/A</v>
      </c>
      <c r="AU875" s="48" t="e">
        <f t="shared" si="241"/>
        <v>#N/A</v>
      </c>
      <c r="AV875" s="48"/>
      <c r="AW875" s="48"/>
      <c r="AX875">
        <v>3</v>
      </c>
      <c r="AY875">
        <v>0</v>
      </c>
      <c r="BF875">
        <v>1</v>
      </c>
      <c r="BK875" s="43" t="e">
        <f t="shared" si="223"/>
        <v>#N/A</v>
      </c>
      <c r="BL875" s="9">
        <v>0.1644737</v>
      </c>
      <c r="BM875" s="45"/>
      <c r="BN875" s="48"/>
      <c r="BO875"/>
      <c r="BP875">
        <f>VLOOKUP(A875,'[1]Synthèse ventes 2021'!$A$1:$C$457,3,FALSE)</f>
        <v>8</v>
      </c>
      <c r="BQ875"/>
      <c r="BR875"/>
      <c r="BS875"/>
      <c r="BT875">
        <v>72</v>
      </c>
      <c r="BV875">
        <v>1</v>
      </c>
      <c r="CB875">
        <v>100</v>
      </c>
      <c r="CC875">
        <v>100</v>
      </c>
      <c r="CD875" t="s">
        <v>960</v>
      </c>
      <c r="CE875">
        <v>0</v>
      </c>
      <c r="CI875">
        <v>0</v>
      </c>
      <c r="CJ875">
        <v>0</v>
      </c>
      <c r="CM875">
        <v>0</v>
      </c>
      <c r="CO875">
        <v>0</v>
      </c>
      <c r="CP875">
        <v>0</v>
      </c>
      <c r="CQ875">
        <v>0</v>
      </c>
      <c r="CT875">
        <v>0</v>
      </c>
      <c r="CU875">
        <v>0</v>
      </c>
      <c r="CV875">
        <v>0</v>
      </c>
      <c r="CW875" t="e">
        <f>VLOOKUP(A875,'[1]NOUVEAUX TARIFS'!$A$1:$E$467,5,FALSE)</f>
        <v>#N/A</v>
      </c>
    </row>
    <row r="876" spans="1:101" hidden="1">
      <c r="A876" t="s">
        <v>2376</v>
      </c>
      <c r="C876" t="e">
        <f>VLOOKUP(A876,'[1]PRIX D''ACHAT A JOUR'!$A$1:$C$477,3,FALSE)</f>
        <v>#N/A</v>
      </c>
      <c r="D876" t="s">
        <v>2378</v>
      </c>
      <c r="M876" t="s">
        <v>1773</v>
      </c>
      <c r="N876" t="s">
        <v>2376</v>
      </c>
      <c r="O876" t="s">
        <v>2378</v>
      </c>
      <c r="Q876">
        <v>0</v>
      </c>
      <c r="R876">
        <v>0</v>
      </c>
      <c r="S876" s="36">
        <f>VLOOKUP(N876,'[1]Stock définitif au 31122021'!$A$3:$G$422,5,FALSE)</f>
        <v>25</v>
      </c>
      <c r="T876" s="36">
        <f>VLOOKUP(N876,'[1]Stock définitif au 31122021'!$A$3:$G$422,6,FALSE)</f>
        <v>32.25</v>
      </c>
      <c r="U876" s="36" t="str">
        <f>VLOOKUP(N876,'[1]Stock définitif au 31122021'!$A$3:$G$422,3,FALSE)</f>
        <v>Z</v>
      </c>
      <c r="V876">
        <v>0</v>
      </c>
      <c r="W876">
        <f>VLOOKUP(A876,'[1]EXPORT ARTICLES 03012022'!$A$1:$R$883,18,FALSE)</f>
        <v>0</v>
      </c>
      <c r="X876" s="45">
        <v>32.25</v>
      </c>
      <c r="Y876" s="46">
        <v>0</v>
      </c>
      <c r="Z876" s="46"/>
      <c r="AB876" s="42">
        <f>X876</f>
        <v>32.25</v>
      </c>
      <c r="AC876" s="48" t="s">
        <v>2917</v>
      </c>
      <c r="AD876">
        <v>0</v>
      </c>
      <c r="AE876" t="s">
        <v>932</v>
      </c>
      <c r="AF876">
        <v>0</v>
      </c>
      <c r="AI876" t="s">
        <v>933</v>
      </c>
      <c r="AJ876" t="s">
        <v>934</v>
      </c>
      <c r="AM876" t="s">
        <v>935</v>
      </c>
      <c r="AN876" t="s">
        <v>936</v>
      </c>
      <c r="AP876">
        <v>0</v>
      </c>
      <c r="AQ876">
        <v>0</v>
      </c>
      <c r="AS876">
        <v>60</v>
      </c>
      <c r="AT876" s="47">
        <f t="shared" si="240"/>
        <v>64.5</v>
      </c>
      <c r="AU876" s="60">
        <f t="shared" si="241"/>
        <v>64.5</v>
      </c>
      <c r="AV876" s="48"/>
      <c r="AW876" s="48"/>
      <c r="AX876">
        <v>2</v>
      </c>
      <c r="AY876">
        <v>0</v>
      </c>
      <c r="BF876">
        <v>1</v>
      </c>
      <c r="BK876" s="43">
        <f t="shared" si="223"/>
        <v>7.4999999999999997E-2</v>
      </c>
      <c r="BL876" s="9">
        <v>0</v>
      </c>
      <c r="BM876" s="45">
        <v>2</v>
      </c>
      <c r="BN876" s="48">
        <f>BM876</f>
        <v>2</v>
      </c>
      <c r="BO876"/>
      <c r="BP876">
        <f>VLOOKUP(A876,'[1]Synthèse ventes 2021'!$A$1:$C$457,3,FALSE)</f>
        <v>2</v>
      </c>
      <c r="BQ876">
        <f t="shared" ref="BQ876:BQ886" si="243">IF(BP876="","",BP876*AB876*1.18)</f>
        <v>76.11</v>
      </c>
      <c r="BR876">
        <f t="shared" ref="BR876:BR886" si="244">IF(BP876="","",BP876*AU876*1.18)</f>
        <v>152.22</v>
      </c>
      <c r="BS876">
        <f t="shared" ref="BS876:BS886" si="245">IF(BP876="","",BR876-BQ876)</f>
        <v>76.11</v>
      </c>
      <c r="BT876">
        <v>72</v>
      </c>
      <c r="CB876">
        <v>100</v>
      </c>
      <c r="CC876">
        <v>100</v>
      </c>
      <c r="CD876" t="s">
        <v>960</v>
      </c>
      <c r="CE876">
        <v>0</v>
      </c>
      <c r="CI876">
        <v>0</v>
      </c>
      <c r="CJ876">
        <v>0</v>
      </c>
      <c r="CM876">
        <v>0</v>
      </c>
      <c r="CO876">
        <v>0</v>
      </c>
      <c r="CP876">
        <v>0</v>
      </c>
      <c r="CQ876">
        <v>0</v>
      </c>
      <c r="CT876">
        <v>0</v>
      </c>
      <c r="CU876">
        <v>0</v>
      </c>
      <c r="CV876">
        <v>0</v>
      </c>
      <c r="CW876" t="e">
        <f>VLOOKUP(A876,'[1]NOUVEAUX TARIFS'!$A$1:$E$467,5,FALSE)</f>
        <v>#N/A</v>
      </c>
    </row>
    <row r="877" spans="1:101" hidden="1">
      <c r="A877" t="s">
        <v>2456</v>
      </c>
      <c r="C877" t="str">
        <f>VLOOKUP(A877,'[1]PRIX D''ACHAT A JOUR'!$A$1:$C$477,3,FALSE)</f>
        <v>AN</v>
      </c>
      <c r="D877" t="s">
        <v>2457</v>
      </c>
      <c r="E877">
        <v>19</v>
      </c>
      <c r="F877" t="s">
        <v>2085</v>
      </c>
      <c r="G877">
        <v>3</v>
      </c>
      <c r="H877" t="s">
        <v>1618</v>
      </c>
      <c r="M877" t="s">
        <v>1660</v>
      </c>
      <c r="N877">
        <v>8208482518</v>
      </c>
      <c r="O877" t="s">
        <v>2458</v>
      </c>
      <c r="P877" t="s">
        <v>2265</v>
      </c>
      <c r="Q877">
        <v>100</v>
      </c>
      <c r="R877">
        <v>1</v>
      </c>
      <c r="S877" s="36" t="e">
        <f>VLOOKUP(N877,'[1]Stock définitif au 31122021'!$A$3:$G$422,5,FALSE)</f>
        <v>#N/A</v>
      </c>
      <c r="T877" s="36" t="e">
        <f>VLOOKUP(N877,'[1]Stock définitif au 31122021'!$A$3:$G$422,6,FALSE)</f>
        <v>#N/A</v>
      </c>
      <c r="U877" s="36" t="e">
        <f>VLOOKUP(N877,'[1]Stock définitif au 31122021'!$A$3:$G$422,3,FALSE)</f>
        <v>#N/A</v>
      </c>
      <c r="V877">
        <v>11</v>
      </c>
      <c r="W877">
        <f>VLOOKUP(A877,'[1]EXPORT ARTICLES 03012022'!$A$1:$R$883,18,FALSE)</f>
        <v>11</v>
      </c>
      <c r="X877" s="45">
        <f>VLOOKUP(A877,'[1]PRIX D''ACHAT A JOUR'!$A$1:$G$477,7,FALSE)</f>
        <v>6.5199999999999994E-2</v>
      </c>
      <c r="Y877" s="46">
        <v>11</v>
      </c>
      <c r="Z877" s="46">
        <f>X877-Y877</f>
        <v>-10.934799999999999</v>
      </c>
      <c r="AB877" s="51">
        <v>6.5199999999999994E-2</v>
      </c>
      <c r="AC877" s="42" t="s">
        <v>2917</v>
      </c>
      <c r="AD877">
        <v>11</v>
      </c>
      <c r="AE877" t="s">
        <v>932</v>
      </c>
      <c r="AF877">
        <v>0</v>
      </c>
      <c r="AI877" t="s">
        <v>933</v>
      </c>
      <c r="AJ877" t="s">
        <v>934</v>
      </c>
      <c r="AM877" t="s">
        <v>935</v>
      </c>
      <c r="AN877" t="s">
        <v>936</v>
      </c>
      <c r="AP877">
        <v>0</v>
      </c>
      <c r="AQ877">
        <v>0</v>
      </c>
      <c r="AS877">
        <v>0.16500000000000001</v>
      </c>
      <c r="AT877" s="47">
        <f t="shared" si="240"/>
        <v>0.16299999999999998</v>
      </c>
      <c r="AU877" s="48">
        <f t="shared" si="241"/>
        <v>0.16299999999999998</v>
      </c>
      <c r="AV877" s="48"/>
      <c r="AW877" s="48"/>
      <c r="AX877">
        <v>3</v>
      </c>
      <c r="AY877">
        <v>0</v>
      </c>
      <c r="BK877" s="43">
        <f t="shared" si="223"/>
        <v>-1.21212121212123E-2</v>
      </c>
      <c r="BL877" s="9">
        <f>AS877/V877</f>
        <v>1.5000000000000001E-2</v>
      </c>
      <c r="BM877" s="45">
        <v>2.5</v>
      </c>
      <c r="BN877" s="48">
        <v>2.5</v>
      </c>
      <c r="BO877"/>
      <c r="BP877"/>
      <c r="BQ877" t="str">
        <f t="shared" si="243"/>
        <v/>
      </c>
      <c r="BR877" t="str">
        <f t="shared" si="244"/>
        <v/>
      </c>
      <c r="BS877" t="str">
        <f t="shared" si="245"/>
        <v/>
      </c>
      <c r="BT877">
        <v>0.19800000000000001</v>
      </c>
      <c r="BV877">
        <v>1</v>
      </c>
      <c r="CB877">
        <v>100</v>
      </c>
      <c r="CC877">
        <v>100</v>
      </c>
      <c r="CD877" t="s">
        <v>951</v>
      </c>
      <c r="CE877">
        <v>0</v>
      </c>
      <c r="CI877">
        <v>0</v>
      </c>
      <c r="CJ877">
        <v>0</v>
      </c>
      <c r="CM877">
        <v>0</v>
      </c>
      <c r="CO877">
        <v>0</v>
      </c>
      <c r="CP877">
        <v>0</v>
      </c>
      <c r="CQ877">
        <v>0</v>
      </c>
      <c r="CT877">
        <v>0</v>
      </c>
      <c r="CU877">
        <v>0</v>
      </c>
      <c r="CV877">
        <v>0</v>
      </c>
      <c r="CW877" t="e">
        <f>VLOOKUP(A877,'[1]NOUVEAUX TARIFS'!$A$1:$E$467,5,FALSE)</f>
        <v>#N/A</v>
      </c>
    </row>
    <row r="878" spans="1:101" hidden="1">
      <c r="A878" t="s">
        <v>2388</v>
      </c>
      <c r="C878" t="str">
        <f>VLOOKUP(A878,'[1]PRIX D''ACHAT A JOUR'!$A$1:$C$477,3,FALSE)</f>
        <v>AN</v>
      </c>
      <c r="D878" t="s">
        <v>2389</v>
      </c>
      <c r="E878">
        <v>19</v>
      </c>
      <c r="F878" t="s">
        <v>2085</v>
      </c>
      <c r="G878">
        <v>5</v>
      </c>
      <c r="H878" t="s">
        <v>1222</v>
      </c>
      <c r="M878" t="s">
        <v>1660</v>
      </c>
      <c r="N878">
        <v>8412602018</v>
      </c>
      <c r="O878" t="s">
        <v>2390</v>
      </c>
      <c r="P878" t="s">
        <v>2269</v>
      </c>
      <c r="Q878">
        <v>200</v>
      </c>
      <c r="R878">
        <v>1</v>
      </c>
      <c r="S878" s="36" t="e">
        <f>VLOOKUP(N878,'[1]Stock définitif au 31122021'!$A$3:$G$422,5,FALSE)</f>
        <v>#N/A</v>
      </c>
      <c r="T878" s="36" t="e">
        <f>VLOOKUP(N878,'[1]Stock définitif au 31122021'!$A$3:$G$422,6,FALSE)</f>
        <v>#N/A</v>
      </c>
      <c r="U878" s="36" t="e">
        <f>VLOOKUP(N878,'[1]Stock définitif au 31122021'!$A$3:$G$422,3,FALSE)</f>
        <v>#N/A</v>
      </c>
      <c r="V878">
        <v>0</v>
      </c>
      <c r="W878">
        <f>VLOOKUP(A878,'[1]EXPORT ARTICLES 03012022'!$A$1:$R$883,18,FALSE)</f>
        <v>0</v>
      </c>
      <c r="X878" s="45">
        <f>VLOOKUP(A878,'[1]PRIX D''ACHAT A JOUR'!$A$1:$G$477,7,FALSE)</f>
        <v>4.7999999999999996E-3</v>
      </c>
      <c r="Y878" s="46">
        <v>0</v>
      </c>
      <c r="Z878" s="46">
        <f>X878-Y878</f>
        <v>4.7999999999999996E-3</v>
      </c>
      <c r="AD878">
        <v>0</v>
      </c>
      <c r="AE878" t="s">
        <v>932</v>
      </c>
      <c r="AF878">
        <v>0</v>
      </c>
      <c r="AI878" t="s">
        <v>933</v>
      </c>
      <c r="AJ878" t="s">
        <v>934</v>
      </c>
      <c r="AM878" t="s">
        <v>935</v>
      </c>
      <c r="AN878" t="s">
        <v>936</v>
      </c>
      <c r="AP878">
        <v>0</v>
      </c>
      <c r="AQ878">
        <v>0</v>
      </c>
      <c r="AS878">
        <v>0</v>
      </c>
      <c r="AT878" s="47">
        <f t="shared" si="240"/>
        <v>0</v>
      </c>
      <c r="AU878" s="48">
        <f t="shared" si="241"/>
        <v>0</v>
      </c>
      <c r="AV878" s="48"/>
      <c r="AW878" s="48"/>
      <c r="AX878">
        <v>2</v>
      </c>
      <c r="AY878">
        <v>0</v>
      </c>
      <c r="BK878" s="43" t="e">
        <f t="shared" si="223"/>
        <v>#DIV/0!</v>
      </c>
      <c r="BL878" t="e">
        <f>AS878/V878</f>
        <v>#DIV/0!</v>
      </c>
      <c r="BM878" s="45"/>
      <c r="BN878" s="48"/>
      <c r="BO878"/>
      <c r="BP878"/>
      <c r="BQ878" t="str">
        <f t="shared" si="243"/>
        <v/>
      </c>
      <c r="BR878" t="str">
        <f t="shared" si="244"/>
        <v/>
      </c>
      <c r="BS878" t="str">
        <f t="shared" si="245"/>
        <v/>
      </c>
      <c r="BT878">
        <v>0</v>
      </c>
      <c r="CB878">
        <v>100</v>
      </c>
      <c r="CC878">
        <v>100</v>
      </c>
      <c r="CD878" t="s">
        <v>960</v>
      </c>
      <c r="CE878">
        <v>0</v>
      </c>
      <c r="CI878">
        <v>0</v>
      </c>
      <c r="CJ878">
        <v>0</v>
      </c>
      <c r="CM878">
        <v>0</v>
      </c>
      <c r="CO878">
        <v>0</v>
      </c>
      <c r="CP878">
        <v>0</v>
      </c>
      <c r="CQ878">
        <v>0</v>
      </c>
      <c r="CT878">
        <v>0</v>
      </c>
      <c r="CU878">
        <v>0</v>
      </c>
      <c r="CV878">
        <v>0</v>
      </c>
      <c r="CW878" t="e">
        <f>VLOOKUP(A878,'[1]NOUVEAUX TARIFS'!$A$1:$E$467,5,FALSE)</f>
        <v>#N/A</v>
      </c>
    </row>
    <row r="879" spans="1:101">
      <c r="A879" t="s">
        <v>2982</v>
      </c>
      <c r="C879" t="str">
        <f>VLOOKUP(A879,'[1]PRIX D''ACHAT A JOUR'!$A$1:$C$477,3,FALSE)</f>
        <v>AS</v>
      </c>
      <c r="D879" t="s">
        <v>712</v>
      </c>
      <c r="E879">
        <v>1</v>
      </c>
      <c r="F879" t="s">
        <v>975</v>
      </c>
      <c r="G879">
        <v>2</v>
      </c>
      <c r="H879" t="s">
        <v>975</v>
      </c>
      <c r="I879" t="s">
        <v>1160</v>
      </c>
      <c r="J879" t="s">
        <v>1161</v>
      </c>
      <c r="K879">
        <v>5</v>
      </c>
      <c r="L879" t="s">
        <v>1131</v>
      </c>
      <c r="M879" t="s">
        <v>986</v>
      </c>
      <c r="N879" t="s">
        <v>1174</v>
      </c>
      <c r="O879" t="s">
        <v>1175</v>
      </c>
      <c r="Q879">
        <v>1</v>
      </c>
      <c r="R879">
        <v>1</v>
      </c>
      <c r="S879" s="36" t="e">
        <f>VLOOKUP(N879,'[1]Stock définitif au 31122021'!$A$3:$G$422,5,FALSE)</f>
        <v>#N/A</v>
      </c>
      <c r="T879" s="36" t="e">
        <f>VLOOKUP(N879,'[1]Stock définitif au 31122021'!$A$3:$G$422,6,FALSE)</f>
        <v>#N/A</v>
      </c>
      <c r="U879" s="36" t="e">
        <f>VLOOKUP(N879,'[1]Stock définitif au 31122021'!$A$3:$G$422,3,FALSE)</f>
        <v>#N/A</v>
      </c>
      <c r="V879" s="36">
        <v>6598.0771999999997</v>
      </c>
      <c r="W879" s="36">
        <v>6598.0771999999997</v>
      </c>
      <c r="X879" s="2">
        <f>VLOOKUP(A879,'[1]PRIX D''ACHAT A JOUR'!$A$1:$G$477,7,FALSE)</f>
        <v>6598.0771999999997</v>
      </c>
      <c r="Y879" s="46"/>
      <c r="Z879" s="46"/>
      <c r="AA879" s="53"/>
      <c r="AB879" s="41">
        <v>7060.22</v>
      </c>
      <c r="AC879" s="42" t="s">
        <v>2917</v>
      </c>
      <c r="AD879">
        <v>0</v>
      </c>
      <c r="AE879" t="s">
        <v>932</v>
      </c>
      <c r="AF879">
        <v>0</v>
      </c>
      <c r="AI879" t="s">
        <v>933</v>
      </c>
      <c r="AJ879" t="s">
        <v>934</v>
      </c>
      <c r="AM879" t="s">
        <v>935</v>
      </c>
      <c r="AN879" t="s">
        <v>936</v>
      </c>
      <c r="AP879">
        <v>0</v>
      </c>
      <c r="AQ879">
        <v>0</v>
      </c>
      <c r="AS879" s="63">
        <v>8577.99</v>
      </c>
      <c r="AT879" s="54">
        <f t="shared" si="240"/>
        <v>8775.4426760000006</v>
      </c>
      <c r="AU879" s="42">
        <f t="shared" si="241"/>
        <v>9390.0925999999999</v>
      </c>
      <c r="AV879" s="48"/>
      <c r="AW879" s="48"/>
      <c r="AX879">
        <v>4</v>
      </c>
      <c r="AY879">
        <v>0</v>
      </c>
      <c r="BK879" s="43">
        <f t="shared" si="223"/>
        <v>9.467283128098776E-2</v>
      </c>
      <c r="BL879" s="55">
        <f>AS879/V879</f>
        <v>1.3000742094984885</v>
      </c>
      <c r="BM879" s="45">
        <v>1.33</v>
      </c>
      <c r="BN879" s="48">
        <v>1.33</v>
      </c>
      <c r="BP879"/>
      <c r="BQ879" t="str">
        <f t="shared" si="243"/>
        <v/>
      </c>
      <c r="BR879" t="str">
        <f t="shared" si="244"/>
        <v/>
      </c>
      <c r="BS879" t="str">
        <f t="shared" si="245"/>
        <v/>
      </c>
      <c r="BT879" s="34">
        <v>10293.588</v>
      </c>
      <c r="BV879">
        <v>1</v>
      </c>
      <c r="BW879">
        <v>229</v>
      </c>
      <c r="CB879">
        <v>100</v>
      </c>
      <c r="CC879">
        <v>100</v>
      </c>
      <c r="CD879" t="s">
        <v>937</v>
      </c>
      <c r="CE879">
        <v>0</v>
      </c>
      <c r="CI879">
        <v>0</v>
      </c>
      <c r="CJ879">
        <v>0</v>
      </c>
      <c r="CM879">
        <v>0</v>
      </c>
      <c r="CO879">
        <v>0</v>
      </c>
      <c r="CP879">
        <v>0</v>
      </c>
      <c r="CQ879">
        <v>0</v>
      </c>
      <c r="CT879">
        <v>0</v>
      </c>
      <c r="CU879">
        <v>0</v>
      </c>
      <c r="CV879">
        <v>0</v>
      </c>
      <c r="CW879" t="e">
        <f>VLOOKUP(A879,'[1]NOUVEAUX TARIFS'!$A$1:$E$467,5,FALSE)</f>
        <v>#N/A</v>
      </c>
    </row>
    <row r="880" spans="1:101">
      <c r="A880" t="s">
        <v>187</v>
      </c>
      <c r="C880" t="e">
        <f>VLOOKUP(A880,'[1]PRIX D''ACHAT A JOUR'!$A$1:$C$477,3,FALSE)</f>
        <v>#N/A</v>
      </c>
      <c r="D880" t="s">
        <v>1611</v>
      </c>
      <c r="E880">
        <v>12</v>
      </c>
      <c r="F880" t="s">
        <v>1207</v>
      </c>
      <c r="G880">
        <v>12</v>
      </c>
      <c r="H880" t="s">
        <v>1208</v>
      </c>
      <c r="I880" t="s">
        <v>1366</v>
      </c>
      <c r="J880" t="s">
        <v>1367</v>
      </c>
      <c r="M880" t="s">
        <v>943</v>
      </c>
      <c r="N880" t="s">
        <v>944</v>
      </c>
      <c r="O880" t="s">
        <v>945</v>
      </c>
      <c r="Q880">
        <v>1</v>
      </c>
      <c r="R880">
        <v>0</v>
      </c>
      <c r="S880" s="36" t="e">
        <f>VLOOKUP(N880,'[1]Stock définitif au 31122021'!$A$3:$G$422,5,FALSE)</f>
        <v>#N/A</v>
      </c>
      <c r="T880" s="36" t="e">
        <f>VLOOKUP(N880,'[1]Stock définitif au 31122021'!$A$3:$G$422,6,FALSE)</f>
        <v>#N/A</v>
      </c>
      <c r="U880" s="36" t="e">
        <f>VLOOKUP(N880,'[1]Stock définitif au 31122021'!$A$3:$G$422,3,FALSE)</f>
        <v>#N/A</v>
      </c>
      <c r="V880">
        <v>0</v>
      </c>
      <c r="W880">
        <f>VLOOKUP(A880,'[1]EXPORT ARTICLES 03012022'!$A$1:$R$883,18,FALSE)</f>
        <v>0</v>
      </c>
      <c r="X880" s="45">
        <f>VLOOKUP(A880,'[1]NOMENCLATURE 2801'!$B$1:$P$3420,14,FALSE)</f>
        <v>6325.9359999999988</v>
      </c>
      <c r="Y880" s="46">
        <v>0</v>
      </c>
      <c r="Z880" s="46"/>
      <c r="AB880" s="42">
        <f>VLOOKUP(A880,'[1]NOMENCLATURE 2801'!$B$1:$P$3420,15,FALSE)</f>
        <v>6306.1039999999994</v>
      </c>
      <c r="AC880" s="42" t="s">
        <v>2917</v>
      </c>
      <c r="AD880">
        <v>0</v>
      </c>
      <c r="AE880" t="s">
        <v>932</v>
      </c>
      <c r="AF880">
        <v>0</v>
      </c>
      <c r="AI880" t="s">
        <v>933</v>
      </c>
      <c r="AJ880" t="s">
        <v>934</v>
      </c>
      <c r="AM880" t="s">
        <v>935</v>
      </c>
      <c r="AN880" t="s">
        <v>936</v>
      </c>
      <c r="AP880">
        <v>0</v>
      </c>
      <c r="AQ880">
        <v>0</v>
      </c>
      <c r="AS880" s="34">
        <v>8902.1200000000008</v>
      </c>
      <c r="AT880" s="47">
        <f>VLOOKUP(A880,'[1]NOMENCLATURE 2801'!$B$1:$V$3418,20,FALSE)</f>
        <v>9525.7009600000001</v>
      </c>
      <c r="AU880" s="48">
        <f>VLOOKUP(A880,'[1]NOMENCLATURE 2801'!$B$1:$V$3418,21,FALSE)</f>
        <v>9481.0409600000003</v>
      </c>
      <c r="AV880" s="48"/>
      <c r="AW880" s="48"/>
      <c r="AX880">
        <v>2</v>
      </c>
      <c r="AY880">
        <v>0</v>
      </c>
      <c r="AZ880">
        <v>1</v>
      </c>
      <c r="BB880">
        <v>1</v>
      </c>
      <c r="BC880">
        <v>1</v>
      </c>
      <c r="BD880">
        <v>1</v>
      </c>
      <c r="BE880">
        <v>1</v>
      </c>
      <c r="BF880">
        <v>1</v>
      </c>
      <c r="BK880" s="43">
        <f t="shared" si="223"/>
        <v>6.5031808153563353E-2</v>
      </c>
      <c r="BL880"/>
      <c r="BM880" s="45">
        <f>AT880/X880</f>
        <v>1.5058168403853598</v>
      </c>
      <c r="BN880" s="48">
        <f>AU880/AB880</f>
        <v>1.5034704407031665</v>
      </c>
      <c r="BO880">
        <v>1</v>
      </c>
      <c r="BP880">
        <f>VLOOKUP(A880,'[1]Synthèse ventes 2021'!$A$1:$C$457,3,FALSE)</f>
        <v>1</v>
      </c>
      <c r="BQ880">
        <f t="shared" si="243"/>
        <v>7441.2027199999984</v>
      </c>
      <c r="BR880">
        <f t="shared" si="244"/>
        <v>11187.628332799999</v>
      </c>
      <c r="BS880">
        <f t="shared" si="245"/>
        <v>3746.4256128000006</v>
      </c>
      <c r="BT880" s="34">
        <v>10682.54</v>
      </c>
      <c r="BV880">
        <v>1</v>
      </c>
      <c r="BW880">
        <v>157</v>
      </c>
      <c r="CB880">
        <v>100</v>
      </c>
      <c r="CC880">
        <v>100</v>
      </c>
      <c r="CD880" t="s">
        <v>946</v>
      </c>
      <c r="CE880">
        <v>0</v>
      </c>
      <c r="CI880">
        <v>0</v>
      </c>
      <c r="CJ880">
        <v>0</v>
      </c>
      <c r="CM880">
        <v>0</v>
      </c>
      <c r="CO880">
        <v>0</v>
      </c>
      <c r="CP880">
        <v>0</v>
      </c>
      <c r="CQ880">
        <v>0</v>
      </c>
      <c r="CT880">
        <v>0</v>
      </c>
      <c r="CU880">
        <v>0</v>
      </c>
      <c r="CV880">
        <v>0</v>
      </c>
      <c r="CW880">
        <f>VLOOKUP(A880,'[1]NOUVEAUX TARIFS'!$A$1:$E$467,5,FALSE)</f>
        <v>9481.0409600000003</v>
      </c>
    </row>
    <row r="881" spans="1:101">
      <c r="A881" t="s">
        <v>2983</v>
      </c>
      <c r="C881" t="str">
        <f>VLOOKUP(A881,'[1]PRIX D''ACHAT A JOUR'!$A$1:$C$477,3,FALSE)</f>
        <v>AS</v>
      </c>
      <c r="D881" t="s">
        <v>714</v>
      </c>
      <c r="E881">
        <v>1</v>
      </c>
      <c r="F881" t="s">
        <v>975</v>
      </c>
      <c r="G881">
        <v>2</v>
      </c>
      <c r="H881" t="s">
        <v>975</v>
      </c>
      <c r="I881" t="s">
        <v>1160</v>
      </c>
      <c r="J881" t="s">
        <v>1161</v>
      </c>
      <c r="K881">
        <v>5</v>
      </c>
      <c r="L881" t="s">
        <v>1131</v>
      </c>
      <c r="M881" t="s">
        <v>986</v>
      </c>
      <c r="N881" t="s">
        <v>1166</v>
      </c>
      <c r="O881" t="s">
        <v>1167</v>
      </c>
      <c r="Q881">
        <v>1</v>
      </c>
      <c r="R881">
        <v>1</v>
      </c>
      <c r="S881" s="36" t="e">
        <f>VLOOKUP(N881,'[1]Stock définitif au 31122021'!$A$3:$G$422,5,FALSE)</f>
        <v>#N/A</v>
      </c>
      <c r="T881" s="36" t="e">
        <f>VLOOKUP(N881,'[1]Stock définitif au 31122021'!$A$3:$G$422,6,FALSE)</f>
        <v>#N/A</v>
      </c>
      <c r="U881" s="36" t="e">
        <f>VLOOKUP(N881,'[1]Stock définitif au 31122021'!$A$3:$G$422,3,FALSE)</f>
        <v>#N/A</v>
      </c>
      <c r="V881" s="36">
        <v>6675.4740000000002</v>
      </c>
      <c r="W881" s="36">
        <v>6675.4740000000002</v>
      </c>
      <c r="X881" s="2">
        <f>VLOOKUP(A881,'[1]PRIX D''ACHAT A JOUR'!$A$1:$G$477,7,FALSE)</f>
        <v>6675.4740000000002</v>
      </c>
      <c r="Y881" s="46"/>
      <c r="Z881" s="46"/>
      <c r="AA881" s="53"/>
      <c r="AB881" s="41">
        <v>7142.46</v>
      </c>
      <c r="AC881" s="42" t="s">
        <v>2917</v>
      </c>
      <c r="AD881">
        <v>0</v>
      </c>
      <c r="AE881" t="s">
        <v>932</v>
      </c>
      <c r="AF881">
        <v>0</v>
      </c>
      <c r="AI881" t="s">
        <v>933</v>
      </c>
      <c r="AJ881" t="s">
        <v>934</v>
      </c>
      <c r="AM881" t="s">
        <v>935</v>
      </c>
      <c r="AN881" t="s">
        <v>936</v>
      </c>
      <c r="AP881">
        <v>0</v>
      </c>
      <c r="AQ881">
        <v>0</v>
      </c>
      <c r="AS881" s="63">
        <v>8678.1200000000008</v>
      </c>
      <c r="AT881" s="54">
        <f>X881*BM881</f>
        <v>8878.3804200000013</v>
      </c>
      <c r="AU881" s="42">
        <f>AB881*BN881</f>
        <v>9499.4718000000012</v>
      </c>
      <c r="AV881" s="48"/>
      <c r="AW881" s="48"/>
      <c r="AX881">
        <v>4</v>
      </c>
      <c r="AY881">
        <v>0</v>
      </c>
      <c r="BK881" s="43">
        <f t="shared" si="223"/>
        <v>9.4646282835452872E-2</v>
      </c>
      <c r="BL881" s="55">
        <f>AS881/V881</f>
        <v>1.3000005692479666</v>
      </c>
      <c r="BM881" s="45">
        <v>1.33</v>
      </c>
      <c r="BN881" s="48">
        <v>1.33</v>
      </c>
      <c r="BP881"/>
      <c r="BQ881" t="str">
        <f t="shared" si="243"/>
        <v/>
      </c>
      <c r="BR881" t="str">
        <f t="shared" si="244"/>
        <v/>
      </c>
      <c r="BS881" t="str">
        <f t="shared" si="245"/>
        <v/>
      </c>
      <c r="BT881" s="34">
        <v>10413.744000000001</v>
      </c>
      <c r="BV881">
        <v>1</v>
      </c>
      <c r="BW881">
        <v>226</v>
      </c>
      <c r="CB881">
        <v>100</v>
      </c>
      <c r="CC881">
        <v>100</v>
      </c>
      <c r="CD881" t="s">
        <v>937</v>
      </c>
      <c r="CE881">
        <v>0</v>
      </c>
      <c r="CI881">
        <v>0</v>
      </c>
      <c r="CJ881">
        <v>0</v>
      </c>
      <c r="CM881">
        <v>0</v>
      </c>
      <c r="CO881">
        <v>0</v>
      </c>
      <c r="CP881">
        <v>0</v>
      </c>
      <c r="CQ881">
        <v>0</v>
      </c>
      <c r="CT881">
        <v>0</v>
      </c>
      <c r="CU881">
        <v>0</v>
      </c>
      <c r="CV881">
        <v>0</v>
      </c>
      <c r="CW881" t="e">
        <f>VLOOKUP(A881,'[1]NOUVEAUX TARIFS'!$A$1:$E$467,5,FALSE)</f>
        <v>#N/A</v>
      </c>
    </row>
    <row r="882" spans="1:101" hidden="1">
      <c r="A882" t="s">
        <v>2290</v>
      </c>
      <c r="C882" t="e">
        <f>VLOOKUP(A882,'[1]PRIX D''ACHAT A JOUR'!$A$1:$C$477,3,FALSE)</f>
        <v>#N/A</v>
      </c>
      <c r="D882" t="s">
        <v>2291</v>
      </c>
      <c r="Q882">
        <v>0</v>
      </c>
      <c r="R882">
        <v>0</v>
      </c>
      <c r="S882" s="36" t="e">
        <f>VLOOKUP(N882,'[1]Stock définitif au 31122021'!$A$3:$G$422,5,FALSE)</f>
        <v>#N/A</v>
      </c>
      <c r="T882" s="36" t="e">
        <f>VLOOKUP(N882,'[1]Stock définitif au 31122021'!$A$3:$G$422,6,FALSE)</f>
        <v>#N/A</v>
      </c>
      <c r="U882" s="36" t="e">
        <f>VLOOKUP(N882,'[1]Stock définitif au 31122021'!$A$3:$G$422,3,FALSE)</f>
        <v>#N/A</v>
      </c>
      <c r="V882">
        <v>0</v>
      </c>
      <c r="W882">
        <f>VLOOKUP(A882,'[1]EXPORT ARTICLES 03012022'!$A$1:$R$883,18,FALSE)</f>
        <v>0</v>
      </c>
      <c r="X882" s="45" t="e">
        <f>VLOOKUP(A882,'[1]PRIX D''ACHAT A JOUR'!$A$1:$G$477,7,FALSE)</f>
        <v>#N/A</v>
      </c>
      <c r="Y882" s="46">
        <v>0</v>
      </c>
      <c r="Z882" s="46"/>
      <c r="AB882" s="42" t="e">
        <f>VLOOKUP(A882,'[1]PRIX D''ACHAT A JOUR'!$A$1:$J$477,10,FALSE)</f>
        <v>#N/A</v>
      </c>
      <c r="AC882" s="48"/>
      <c r="AD882">
        <v>0</v>
      </c>
      <c r="AF882">
        <v>0</v>
      </c>
      <c r="AI882" t="s">
        <v>933</v>
      </c>
      <c r="AJ882" t="s">
        <v>934</v>
      </c>
      <c r="AM882" t="s">
        <v>935</v>
      </c>
      <c r="AN882" t="s">
        <v>936</v>
      </c>
      <c r="AP882">
        <v>0</v>
      </c>
      <c r="AQ882">
        <v>0</v>
      </c>
      <c r="AS882">
        <v>0</v>
      </c>
      <c r="AT882" s="47" t="e">
        <f>X882*BM882</f>
        <v>#N/A</v>
      </c>
      <c r="AU882" s="48" t="e">
        <f>AB882*BN882</f>
        <v>#N/A</v>
      </c>
      <c r="AV882" s="48"/>
      <c r="AW882" s="48"/>
      <c r="AX882">
        <v>2</v>
      </c>
      <c r="AY882">
        <v>0</v>
      </c>
      <c r="BK882" s="43" t="e">
        <f t="shared" si="223"/>
        <v>#N/A</v>
      </c>
      <c r="BL882" s="9">
        <v>0</v>
      </c>
      <c r="BM882" s="45"/>
      <c r="BN882" s="48"/>
      <c r="BO882"/>
      <c r="BP882"/>
      <c r="BQ882" t="str">
        <f t="shared" si="243"/>
        <v/>
      </c>
      <c r="BR882" t="str">
        <f t="shared" si="244"/>
        <v/>
      </c>
      <c r="BS882" t="str">
        <f t="shared" si="245"/>
        <v/>
      </c>
      <c r="BT882">
        <v>0</v>
      </c>
      <c r="CB882">
        <v>100</v>
      </c>
      <c r="CC882">
        <v>100</v>
      </c>
      <c r="CD882" t="s">
        <v>960</v>
      </c>
      <c r="CE882">
        <v>0</v>
      </c>
      <c r="CI882">
        <v>0</v>
      </c>
      <c r="CJ882">
        <v>0</v>
      </c>
      <c r="CM882">
        <v>0</v>
      </c>
      <c r="CO882">
        <v>0</v>
      </c>
      <c r="CP882">
        <v>0</v>
      </c>
      <c r="CQ882">
        <v>0</v>
      </c>
      <c r="CT882">
        <v>0</v>
      </c>
      <c r="CU882">
        <v>0</v>
      </c>
      <c r="CV882">
        <v>0</v>
      </c>
      <c r="CW882" t="e">
        <f>VLOOKUP(A882,'[1]NOUVEAUX TARIFS'!$A$1:$E$467,5,FALSE)</f>
        <v>#N/A</v>
      </c>
    </row>
    <row r="883" spans="1:101" hidden="1">
      <c r="A883" t="s">
        <v>2289</v>
      </c>
      <c r="C883" t="e">
        <f>VLOOKUP(A883,'[1]PRIX D''ACHAT A JOUR'!$A$1:$C$477,3,FALSE)</f>
        <v>#N/A</v>
      </c>
      <c r="D883" t="s">
        <v>2289</v>
      </c>
      <c r="E883">
        <v>8</v>
      </c>
      <c r="F883" t="s">
        <v>965</v>
      </c>
      <c r="G883">
        <v>4</v>
      </c>
      <c r="H883" t="s">
        <v>965</v>
      </c>
      <c r="K883">
        <v>1</v>
      </c>
      <c r="L883" t="s">
        <v>966</v>
      </c>
      <c r="Q883">
        <v>0</v>
      </c>
      <c r="R883">
        <v>0</v>
      </c>
      <c r="S883" s="36" t="e">
        <f>VLOOKUP(N883,'[1]Stock définitif au 31122021'!$A$3:$G$422,5,FALSE)</f>
        <v>#N/A</v>
      </c>
      <c r="T883" s="36" t="e">
        <f>VLOOKUP(N883,'[1]Stock définitif au 31122021'!$A$3:$G$422,6,FALSE)</f>
        <v>#N/A</v>
      </c>
      <c r="U883" s="36" t="e">
        <f>VLOOKUP(N883,'[1]Stock définitif au 31122021'!$A$3:$G$422,3,FALSE)</f>
        <v>#N/A</v>
      </c>
      <c r="V883">
        <v>0</v>
      </c>
      <c r="W883">
        <f>VLOOKUP(A883,'[1]EXPORT ARTICLES 03012022'!$A$1:$R$883,18,FALSE)</f>
        <v>0</v>
      </c>
      <c r="X883" s="45" t="e">
        <f>VLOOKUP(A883,'[1]PRIX D''ACHAT A JOUR'!$A$1:$G$477,7,FALSE)</f>
        <v>#N/A</v>
      </c>
      <c r="Y883" s="46">
        <v>0</v>
      </c>
      <c r="Z883" s="46"/>
      <c r="AB883" s="42" t="e">
        <f>VLOOKUP(A883,'[1]PRIX D''ACHAT A JOUR'!$A$1:$J$477,10,FALSE)</f>
        <v>#N/A</v>
      </c>
      <c r="AC883" s="48"/>
      <c r="AD883">
        <v>0</v>
      </c>
      <c r="AF883">
        <v>0</v>
      </c>
      <c r="AI883" t="s">
        <v>933</v>
      </c>
      <c r="AJ883" t="s">
        <v>934</v>
      </c>
      <c r="AM883" t="s">
        <v>935</v>
      </c>
      <c r="AN883" t="s">
        <v>936</v>
      </c>
      <c r="AP883">
        <v>0</v>
      </c>
      <c r="AQ883">
        <v>0</v>
      </c>
      <c r="AS883">
        <v>0</v>
      </c>
      <c r="AT883" s="47" t="e">
        <f>X883*BM883</f>
        <v>#N/A</v>
      </c>
      <c r="AU883" s="48" t="e">
        <f>AB883*BN883</f>
        <v>#N/A</v>
      </c>
      <c r="AV883" s="48"/>
      <c r="AW883" s="48"/>
      <c r="AX883">
        <v>2</v>
      </c>
      <c r="AY883">
        <v>0</v>
      </c>
      <c r="BK883" s="43" t="e">
        <f t="shared" si="223"/>
        <v>#N/A</v>
      </c>
      <c r="BL883" s="9">
        <v>0</v>
      </c>
      <c r="BM883" s="45"/>
      <c r="BN883" s="48"/>
      <c r="BO883"/>
      <c r="BP883"/>
      <c r="BQ883" t="str">
        <f t="shared" si="243"/>
        <v/>
      </c>
      <c r="BR883" t="str">
        <f t="shared" si="244"/>
        <v/>
      </c>
      <c r="BS883" t="str">
        <f t="shared" si="245"/>
        <v/>
      </c>
      <c r="BT883">
        <v>0</v>
      </c>
      <c r="CB883">
        <v>100</v>
      </c>
      <c r="CC883">
        <v>100</v>
      </c>
      <c r="CD883" t="s">
        <v>960</v>
      </c>
      <c r="CE883">
        <v>0</v>
      </c>
      <c r="CI883">
        <v>0</v>
      </c>
      <c r="CJ883">
        <v>0</v>
      </c>
      <c r="CM883">
        <v>0</v>
      </c>
      <c r="CO883">
        <v>0</v>
      </c>
      <c r="CP883">
        <v>0</v>
      </c>
      <c r="CQ883">
        <v>0</v>
      </c>
      <c r="CT883">
        <v>0</v>
      </c>
      <c r="CU883">
        <v>0</v>
      </c>
      <c r="CV883">
        <v>0</v>
      </c>
      <c r="CW883" t="e">
        <f>VLOOKUP(A883,'[1]NOUVEAUX TARIFS'!$A$1:$E$467,5,FALSE)</f>
        <v>#N/A</v>
      </c>
    </row>
    <row r="884" spans="1:101" hidden="1">
      <c r="A884" t="s">
        <v>1975</v>
      </c>
      <c r="C884" t="str">
        <f>VLOOKUP(A884,'[1]PRIX D''ACHAT A JOUR'!$A$1:$C$477,3,FALSE)</f>
        <v>AN</v>
      </c>
      <c r="D884" t="s">
        <v>1976</v>
      </c>
      <c r="E884">
        <v>9</v>
      </c>
      <c r="F884" t="s">
        <v>1222</v>
      </c>
      <c r="G884">
        <v>5</v>
      </c>
      <c r="H884" t="s">
        <v>1222</v>
      </c>
      <c r="K884">
        <v>3</v>
      </c>
      <c r="L884" t="s">
        <v>1223</v>
      </c>
      <c r="M884" t="s">
        <v>1704</v>
      </c>
      <c r="N884" t="s">
        <v>1975</v>
      </c>
      <c r="O884" t="s">
        <v>1976</v>
      </c>
      <c r="Q884">
        <v>1</v>
      </c>
      <c r="R884">
        <v>1</v>
      </c>
      <c r="S884" s="36">
        <f>VLOOKUP(N884,'[1]Stock définitif au 31122021'!$A$3:$G$422,5,FALSE)</f>
        <v>422</v>
      </c>
      <c r="T884" s="36">
        <f>VLOOKUP(N884,'[1]Stock définitif au 31122021'!$A$3:$G$422,6,FALSE)</f>
        <v>5.52</v>
      </c>
      <c r="U884" s="36" t="str">
        <f>VLOOKUP(N884,'[1]Stock définitif au 31122021'!$A$3:$G$422,3,FALSE)</f>
        <v>AN</v>
      </c>
      <c r="V884">
        <v>5.52</v>
      </c>
      <c r="W884">
        <f>VLOOKUP(A884,'[1]EXPORT ARTICLES 03012022'!$A$1:$R$883,18,FALSE)</f>
        <v>5.52</v>
      </c>
      <c r="X884" s="45">
        <f>VLOOKUP(A884,'[1]PRIX D''ACHAT A JOUR'!$A$1:$G$477,7,FALSE)</f>
        <v>5.52</v>
      </c>
      <c r="Y884" s="46"/>
      <c r="Z884" s="46"/>
      <c r="AB884" s="41">
        <f>VLOOKUP(A884,'[1]PRIX D''ACHAT A JOUR'!$A$1:$J$477,10,FALSE)</f>
        <v>6.63</v>
      </c>
      <c r="AC884" s="42" t="s">
        <v>2917</v>
      </c>
      <c r="AD884">
        <v>5.52</v>
      </c>
      <c r="AE884" t="s">
        <v>932</v>
      </c>
      <c r="AF884">
        <v>0</v>
      </c>
      <c r="AI884" t="s">
        <v>933</v>
      </c>
      <c r="AJ884" t="s">
        <v>934</v>
      </c>
      <c r="AM884" t="s">
        <v>935</v>
      </c>
      <c r="AN884" t="s">
        <v>936</v>
      </c>
      <c r="AP884">
        <v>0</v>
      </c>
      <c r="AQ884">
        <v>0</v>
      </c>
      <c r="AS884">
        <v>7.73</v>
      </c>
      <c r="AT884" s="47">
        <f>X884*BM884</f>
        <v>8.2799999999999994</v>
      </c>
      <c r="AU884" s="48">
        <f>AB884*BN884</f>
        <v>9.9450000000000003</v>
      </c>
      <c r="AV884" s="48"/>
      <c r="AW884" s="48"/>
      <c r="AX884">
        <v>2</v>
      </c>
      <c r="AY884">
        <v>0</v>
      </c>
      <c r="BK884" s="43">
        <f t="shared" si="223"/>
        <v>0.28654592496765846</v>
      </c>
      <c r="BL884" s="9">
        <f>AS884/V884</f>
        <v>1.4003623188405798</v>
      </c>
      <c r="BM884" s="45">
        <v>1.5</v>
      </c>
      <c r="BN884" s="48">
        <v>1.5</v>
      </c>
      <c r="BO884"/>
      <c r="BP884"/>
      <c r="BQ884" t="str">
        <f t="shared" si="243"/>
        <v/>
      </c>
      <c r="BR884" t="str">
        <f t="shared" si="244"/>
        <v/>
      </c>
      <c r="BS884" t="str">
        <f t="shared" si="245"/>
        <v/>
      </c>
      <c r="BT884">
        <v>9.2799999999999994</v>
      </c>
      <c r="CB884">
        <v>100</v>
      </c>
      <c r="CC884">
        <v>100</v>
      </c>
      <c r="CD884" t="s">
        <v>951</v>
      </c>
      <c r="CE884">
        <v>0</v>
      </c>
      <c r="CI884">
        <v>0</v>
      </c>
      <c r="CJ884">
        <v>0</v>
      </c>
      <c r="CM884">
        <v>0</v>
      </c>
      <c r="CO884">
        <v>0</v>
      </c>
      <c r="CP884">
        <v>0</v>
      </c>
      <c r="CQ884">
        <v>0</v>
      </c>
      <c r="CT884">
        <v>0</v>
      </c>
      <c r="CU884">
        <v>0</v>
      </c>
      <c r="CV884">
        <v>0</v>
      </c>
      <c r="CW884" t="e">
        <f>VLOOKUP(A884,'[1]NOUVEAUX TARIFS'!$A$1:$E$467,5,FALSE)</f>
        <v>#N/A</v>
      </c>
    </row>
    <row r="885" spans="1:101">
      <c r="A885" t="s">
        <v>715</v>
      </c>
      <c r="C885" t="str">
        <f>VLOOKUP(A885,'[1]PRIX D''ACHAT A JOUR'!$A$1:$C$477,3,FALSE)</f>
        <v>AS</v>
      </c>
      <c r="D885" t="s">
        <v>716</v>
      </c>
      <c r="E885">
        <v>1</v>
      </c>
      <c r="F885" t="s">
        <v>975</v>
      </c>
      <c r="G885">
        <v>2</v>
      </c>
      <c r="H885" t="s">
        <v>975</v>
      </c>
      <c r="I885" t="s">
        <v>1160</v>
      </c>
      <c r="J885" t="s">
        <v>1161</v>
      </c>
      <c r="K885">
        <v>5</v>
      </c>
      <c r="L885" t="s">
        <v>1131</v>
      </c>
      <c r="M885" t="s">
        <v>986</v>
      </c>
      <c r="N885" t="s">
        <v>1171</v>
      </c>
      <c r="O885" t="s">
        <v>1172</v>
      </c>
      <c r="Q885">
        <v>1</v>
      </c>
      <c r="R885">
        <v>1</v>
      </c>
      <c r="S885" s="36" t="e">
        <f>VLOOKUP(N885,'[1]Stock définitif au 31122021'!$A$3:$G$422,5,FALSE)</f>
        <v>#N/A</v>
      </c>
      <c r="T885" s="36" t="e">
        <f>VLOOKUP(N885,'[1]Stock définitif au 31122021'!$A$3:$G$422,6,FALSE)</f>
        <v>#N/A</v>
      </c>
      <c r="U885" s="36" t="e">
        <f>VLOOKUP(N885,'[1]Stock définitif au 31122021'!$A$3:$G$422,3,FALSE)</f>
        <v>#N/A</v>
      </c>
      <c r="V885" s="36">
        <v>8247.5964999999997</v>
      </c>
      <c r="W885" s="36">
        <v>8247.5964999999997</v>
      </c>
      <c r="X885" s="2">
        <f>VLOOKUP(A885,'[1]PRIX D''ACHAT A JOUR'!$A$1:$G$477,7,FALSE)</f>
        <v>8247.5964999999997</v>
      </c>
      <c r="Y885" s="46"/>
      <c r="Z885" s="46"/>
      <c r="AA885" s="53"/>
      <c r="AB885" s="41">
        <v>8825.2800000000007</v>
      </c>
      <c r="AC885" s="42" t="s">
        <v>2917</v>
      </c>
      <c r="AD885">
        <v>0</v>
      </c>
      <c r="AE885" t="s">
        <v>932</v>
      </c>
      <c r="AF885">
        <v>0</v>
      </c>
      <c r="AI885" t="s">
        <v>933</v>
      </c>
      <c r="AJ885" t="s">
        <v>934</v>
      </c>
      <c r="AM885" t="s">
        <v>935</v>
      </c>
      <c r="AN885" t="s">
        <v>936</v>
      </c>
      <c r="AP885">
        <v>0</v>
      </c>
      <c r="AQ885">
        <v>0</v>
      </c>
      <c r="AS885" s="63">
        <v>10722.49</v>
      </c>
      <c r="AT885" s="54">
        <f>X885*BM885</f>
        <v>10969.303345</v>
      </c>
      <c r="AU885" s="42">
        <f>AB885*BN885</f>
        <v>11737.622400000002</v>
      </c>
      <c r="AV885" s="48" t="e">
        <f>VLOOKUP(A885,'STEEVE RESTITUTION'!$A$3:$F$484,6,FALSE)</f>
        <v>#N/A</v>
      </c>
      <c r="AW885" s="48" t="e">
        <f t="shared" ref="AW885" si="246">AU885-AV885</f>
        <v>#N/A</v>
      </c>
      <c r="AX885">
        <v>4</v>
      </c>
      <c r="AY885">
        <v>0</v>
      </c>
      <c r="BK885" s="43">
        <f t="shared" si="223"/>
        <v>9.4673196244529231E-2</v>
      </c>
      <c r="BL885" s="55">
        <f>AS885/V885</f>
        <v>1.3000745126171001</v>
      </c>
      <c r="BM885" s="45">
        <v>1.33</v>
      </c>
      <c r="BN885" s="48">
        <v>1.33</v>
      </c>
      <c r="BP885"/>
      <c r="BQ885" t="str">
        <f t="shared" si="243"/>
        <v/>
      </c>
      <c r="BR885" t="str">
        <f t="shared" si="244"/>
        <v/>
      </c>
      <c r="BS885" t="str">
        <f t="shared" si="245"/>
        <v/>
      </c>
      <c r="BT885" s="34">
        <v>12866.987999999999</v>
      </c>
      <c r="BV885">
        <v>1</v>
      </c>
      <c r="BW885">
        <v>228</v>
      </c>
      <c r="CB885">
        <v>100</v>
      </c>
      <c r="CC885">
        <v>100</v>
      </c>
      <c r="CD885" t="s">
        <v>937</v>
      </c>
      <c r="CE885">
        <v>0</v>
      </c>
      <c r="CI885">
        <v>0</v>
      </c>
      <c r="CJ885">
        <v>0</v>
      </c>
      <c r="CM885">
        <v>0</v>
      </c>
      <c r="CO885">
        <v>0</v>
      </c>
      <c r="CP885">
        <v>0</v>
      </c>
      <c r="CQ885">
        <v>0</v>
      </c>
      <c r="CT885">
        <v>0</v>
      </c>
      <c r="CU885">
        <v>0</v>
      </c>
      <c r="CV885">
        <v>0</v>
      </c>
      <c r="CW885">
        <f>VLOOKUP(A885,'[1]NOUVEAUX TARIFS'!$A$1:$E$467,5,FALSE)</f>
        <v>14456.078</v>
      </c>
    </row>
    <row r="886" spans="1:101">
      <c r="A886" t="s">
        <v>2609</v>
      </c>
      <c r="C886" t="e">
        <f>VLOOKUP(A886,'[1]PRIX D''ACHAT A JOUR'!$A$1:$C$477,3,FALSE)</f>
        <v>#N/A</v>
      </c>
      <c r="D886" t="s">
        <v>2984</v>
      </c>
      <c r="E886">
        <v>9</v>
      </c>
      <c r="F886" t="s">
        <v>1222</v>
      </c>
      <c r="G886">
        <v>5</v>
      </c>
      <c r="H886" t="s">
        <v>1222</v>
      </c>
      <c r="K886">
        <v>3</v>
      </c>
      <c r="L886" t="s">
        <v>1223</v>
      </c>
      <c r="M886" t="s">
        <v>943</v>
      </c>
      <c r="N886" t="s">
        <v>944</v>
      </c>
      <c r="O886" t="s">
        <v>945</v>
      </c>
      <c r="Q886">
        <v>1</v>
      </c>
      <c r="R886">
        <v>0</v>
      </c>
      <c r="S886" s="36" t="e">
        <f>VLOOKUP(N886,'[1]Stock définitif au 31122021'!$A$3:$G$422,5,FALSE)</f>
        <v>#N/A</v>
      </c>
      <c r="T886" s="36" t="e">
        <f>VLOOKUP(N886,'[1]Stock définitif au 31122021'!$A$3:$G$422,6,FALSE)</f>
        <v>#N/A</v>
      </c>
      <c r="U886" s="36" t="e">
        <f>VLOOKUP(N886,'[1]Stock définitif au 31122021'!$A$3:$G$422,3,FALSE)</f>
        <v>#N/A</v>
      </c>
      <c r="V886">
        <v>136.673</v>
      </c>
      <c r="W886">
        <v>136.673</v>
      </c>
      <c r="X886" s="45" t="e">
        <f>VLOOKUP(A886,'[1]NOMENCLATURE 2801'!$B$1:$P$3420,14,FALSE)</f>
        <v>#N/A</v>
      </c>
      <c r="Y886" s="46">
        <v>0</v>
      </c>
      <c r="Z886" s="46"/>
      <c r="AB886" s="42" t="e">
        <f>VLOOKUP(A886,'[1]NOMENCLATURE 2801'!$B$1:$P$3420,15,FALSE)</f>
        <v>#N/A</v>
      </c>
      <c r="AD886">
        <v>0</v>
      </c>
      <c r="AE886" t="s">
        <v>932</v>
      </c>
      <c r="AF886">
        <v>0</v>
      </c>
      <c r="AI886" t="s">
        <v>933</v>
      </c>
      <c r="AJ886" t="s">
        <v>934</v>
      </c>
      <c r="AM886" t="s">
        <v>935</v>
      </c>
      <c r="AN886" t="s">
        <v>936</v>
      </c>
      <c r="AP886">
        <v>0</v>
      </c>
      <c r="AQ886">
        <v>0</v>
      </c>
      <c r="AS886">
        <v>160.19999999999999</v>
      </c>
      <c r="AT886" s="47" t="e">
        <f>VLOOKUP(A886,'[1]NOMENCLATURE 2801'!$B$1:$V$3418,20,FALSE)</f>
        <v>#N/A</v>
      </c>
      <c r="AU886" s="48" t="e">
        <f>VLOOKUP(A886,'[1]NOMENCLATURE 2801'!$B$1:$V$3418,21,FALSE)</f>
        <v>#N/A</v>
      </c>
      <c r="AV886" s="48"/>
      <c r="AW886" s="48"/>
      <c r="AX886">
        <v>3</v>
      </c>
      <c r="AY886">
        <v>0</v>
      </c>
      <c r="AZ886">
        <v>1</v>
      </c>
      <c r="BK886" s="43" t="e">
        <f t="shared" si="223"/>
        <v>#N/A</v>
      </c>
      <c r="BL886" s="9">
        <f>AS886/V886</f>
        <v>1.1721408032310696</v>
      </c>
      <c r="BM886" s="45"/>
      <c r="BN886" s="48"/>
      <c r="BO886"/>
      <c r="BP886"/>
      <c r="BQ886" t="str">
        <f t="shared" si="243"/>
        <v/>
      </c>
      <c r="BR886" t="str">
        <f t="shared" si="244"/>
        <v/>
      </c>
      <c r="BS886" t="str">
        <f t="shared" si="245"/>
        <v/>
      </c>
      <c r="BT886">
        <v>192.24</v>
      </c>
      <c r="BV886">
        <v>1</v>
      </c>
      <c r="CB886">
        <v>100</v>
      </c>
      <c r="CC886">
        <v>100</v>
      </c>
      <c r="CD886" t="s">
        <v>1361</v>
      </c>
      <c r="CE886">
        <v>0</v>
      </c>
      <c r="CI886">
        <v>0</v>
      </c>
      <c r="CJ886">
        <v>0</v>
      </c>
      <c r="CM886">
        <v>0</v>
      </c>
      <c r="CO886">
        <v>0</v>
      </c>
      <c r="CP886">
        <v>0</v>
      </c>
      <c r="CQ886">
        <v>0</v>
      </c>
      <c r="CT886">
        <v>1</v>
      </c>
      <c r="CU886">
        <v>0</v>
      </c>
      <c r="CV886">
        <v>0</v>
      </c>
      <c r="CW886" t="e">
        <f>VLOOKUP(A886,'[1]NOUVEAUX TARIFS'!$A$1:$E$467,5,FALSE)</f>
        <v>#N/A</v>
      </c>
    </row>
    <row r="887" spans="1:101">
      <c r="A887" t="s">
        <v>2985</v>
      </c>
      <c r="C887" t="e">
        <f>VLOOKUP(A887,'[1]PRIX D''ACHAT A JOUR'!$A$1:$C$477,3,FALSE)</f>
        <v>#N/A</v>
      </c>
      <c r="D887" t="s">
        <v>2986</v>
      </c>
      <c r="E887">
        <v>9</v>
      </c>
      <c r="F887" t="s">
        <v>1222</v>
      </c>
      <c r="G887">
        <v>5</v>
      </c>
      <c r="H887" t="s">
        <v>1222</v>
      </c>
      <c r="I887" t="s">
        <v>1379</v>
      </c>
      <c r="J887" t="s">
        <v>1380</v>
      </c>
      <c r="K887">
        <v>1</v>
      </c>
      <c r="L887" t="s">
        <v>1381</v>
      </c>
      <c r="M887" t="s">
        <v>943</v>
      </c>
      <c r="N887" t="s">
        <v>944</v>
      </c>
      <c r="O887" t="s">
        <v>945</v>
      </c>
      <c r="Q887">
        <v>1</v>
      </c>
      <c r="R887">
        <v>0</v>
      </c>
      <c r="S887" s="36" t="e">
        <f>VLOOKUP(N887,'[1]Stock définitif au 31122021'!$A$3:$G$422,5,FALSE)</f>
        <v>#N/A</v>
      </c>
      <c r="T887" s="36" t="e">
        <f>VLOOKUP(N887,'[1]Stock définitif au 31122021'!$A$3:$G$422,6,FALSE)</f>
        <v>#N/A</v>
      </c>
      <c r="U887" s="36" t="e">
        <f>VLOOKUP(N887,'[1]Stock définitif au 31122021'!$A$3:$G$422,3,FALSE)</f>
        <v>#N/A</v>
      </c>
      <c r="V887">
        <v>0</v>
      </c>
      <c r="W887">
        <f>VLOOKUP(A887,'[1]EXPORT ARTICLES 03012022'!$A$1:$R$883,18,FALSE)</f>
        <v>0</v>
      </c>
      <c r="X887" s="45" t="e">
        <f>VLOOKUP(A887,'[1]NOMENCLATURE 2801'!$B$1:$P$3420,14,FALSE)</f>
        <v>#N/A</v>
      </c>
      <c r="Y887" s="46" t="e">
        <v>#N/A</v>
      </c>
      <c r="Z887" s="46"/>
      <c r="AB887" s="42" t="e">
        <f>VLOOKUP(A887,'[1]NOMENCLATURE 2801'!$B$1:$P$3420,15,FALSE)</f>
        <v>#N/A</v>
      </c>
      <c r="AD887">
        <v>0</v>
      </c>
      <c r="AE887" t="s">
        <v>932</v>
      </c>
      <c r="AF887">
        <v>0</v>
      </c>
      <c r="AI887" t="s">
        <v>933</v>
      </c>
      <c r="AJ887" t="s">
        <v>934</v>
      </c>
      <c r="AM887" t="s">
        <v>935</v>
      </c>
      <c r="AN887" t="s">
        <v>936</v>
      </c>
      <c r="AP887">
        <v>0</v>
      </c>
      <c r="AQ887">
        <v>0</v>
      </c>
      <c r="AS887" s="34">
        <v>2267</v>
      </c>
      <c r="AT887" s="47" t="e">
        <f>VLOOKUP(A887,'[1]NOMENCLATURE 2801'!$B$1:$V$3418,20,FALSE)</f>
        <v>#N/A</v>
      </c>
      <c r="AU887" s="48" t="e">
        <f>VLOOKUP(A887,'[1]NOMENCLATURE 2801'!$B$1:$V$3418,21,FALSE)</f>
        <v>#N/A</v>
      </c>
      <c r="AV887" s="48"/>
      <c r="AW887" s="48"/>
      <c r="AX887">
        <v>2</v>
      </c>
      <c r="AY887">
        <v>0</v>
      </c>
      <c r="AZ887">
        <v>1</v>
      </c>
      <c r="BB887">
        <v>1</v>
      </c>
      <c r="BC887">
        <v>1</v>
      </c>
      <c r="BD887">
        <v>1</v>
      </c>
      <c r="BE887">
        <v>1</v>
      </c>
      <c r="BF887">
        <v>1</v>
      </c>
      <c r="BK887" s="43" t="e">
        <f t="shared" si="223"/>
        <v>#N/A</v>
      </c>
      <c r="BL887"/>
      <c r="BM887" s="45" t="e">
        <f>AT887/X887</f>
        <v>#N/A</v>
      </c>
      <c r="BN887" s="48" t="e">
        <f>AU887/AB887</f>
        <v>#N/A</v>
      </c>
      <c r="BO887">
        <v>1</v>
      </c>
      <c r="BP887">
        <f>VLOOKUP(A887,'[1]Synthèse ventes 2021'!$A$1:$C$457,3,FALSE)</f>
        <v>2</v>
      </c>
      <c r="BQ887"/>
      <c r="BR887"/>
      <c r="BS887"/>
      <c r="BT887" s="34">
        <v>2720.4</v>
      </c>
      <c r="BV887">
        <v>1</v>
      </c>
      <c r="BW887">
        <v>110</v>
      </c>
      <c r="CB887">
        <v>100</v>
      </c>
      <c r="CC887">
        <v>100</v>
      </c>
      <c r="CD887" t="s">
        <v>946</v>
      </c>
      <c r="CE887">
        <v>0</v>
      </c>
      <c r="CI887">
        <v>0</v>
      </c>
      <c r="CJ887">
        <v>0</v>
      </c>
      <c r="CM887">
        <v>0</v>
      </c>
      <c r="CO887">
        <v>0</v>
      </c>
      <c r="CP887">
        <v>0</v>
      </c>
      <c r="CQ887">
        <v>0</v>
      </c>
      <c r="CT887">
        <v>0</v>
      </c>
      <c r="CU887">
        <v>0</v>
      </c>
      <c r="CV887">
        <v>0</v>
      </c>
      <c r="CW887" t="e">
        <f>VLOOKUP(A887,'[1]NOUVEAUX TARIFS'!$A$1:$E$467,5,FALSE)</f>
        <v>#N/A</v>
      </c>
    </row>
    <row r="888" spans="1:101">
      <c r="A888" t="s">
        <v>2987</v>
      </c>
      <c r="C888" t="e">
        <f>VLOOKUP(A888,'[1]PRIX D''ACHAT A JOUR'!$A$1:$C$477,3,FALSE)</f>
        <v>#N/A</v>
      </c>
      <c r="D888" t="s">
        <v>2988</v>
      </c>
      <c r="E888">
        <v>9</v>
      </c>
      <c r="F888" t="s">
        <v>1222</v>
      </c>
      <c r="G888">
        <v>5</v>
      </c>
      <c r="H888" t="s">
        <v>1222</v>
      </c>
      <c r="I888" t="s">
        <v>1379</v>
      </c>
      <c r="J888" t="s">
        <v>1380</v>
      </c>
      <c r="K888">
        <v>1</v>
      </c>
      <c r="L888" t="s">
        <v>1381</v>
      </c>
      <c r="M888" t="s">
        <v>943</v>
      </c>
      <c r="N888" t="s">
        <v>944</v>
      </c>
      <c r="O888" t="s">
        <v>945</v>
      </c>
      <c r="Q888">
        <v>1</v>
      </c>
      <c r="R888">
        <v>0</v>
      </c>
      <c r="S888" s="36" t="e">
        <f>VLOOKUP(N888,'[1]Stock définitif au 31122021'!$A$3:$G$422,5,FALSE)</f>
        <v>#N/A</v>
      </c>
      <c r="T888" s="36" t="e">
        <f>VLOOKUP(N888,'[1]Stock définitif au 31122021'!$A$3:$G$422,6,FALSE)</f>
        <v>#N/A</v>
      </c>
      <c r="U888" s="36" t="e">
        <f>VLOOKUP(N888,'[1]Stock définitif au 31122021'!$A$3:$G$422,3,FALSE)</f>
        <v>#N/A</v>
      </c>
      <c r="V888">
        <v>0</v>
      </c>
      <c r="W888">
        <f>VLOOKUP(A888,'[1]EXPORT ARTICLES 03012022'!$A$1:$R$883,18,FALSE)</f>
        <v>0</v>
      </c>
      <c r="X888" s="45" t="e">
        <f>VLOOKUP(A888,'[1]NOMENCLATURE 2801'!$B$1:$P$3420,14,FALSE)</f>
        <v>#N/A</v>
      </c>
      <c r="Y888" s="46">
        <v>0</v>
      </c>
      <c r="Z888" s="46"/>
      <c r="AB888" s="42" t="e">
        <f>VLOOKUP(A888,'[1]NOMENCLATURE 2801'!$B$1:$P$3420,15,FALSE)</f>
        <v>#N/A</v>
      </c>
      <c r="AD888">
        <v>0</v>
      </c>
      <c r="AE888" t="s">
        <v>932</v>
      </c>
      <c r="AF888">
        <v>0</v>
      </c>
      <c r="AI888" t="s">
        <v>933</v>
      </c>
      <c r="AJ888" t="s">
        <v>934</v>
      </c>
      <c r="AM888" t="s">
        <v>935</v>
      </c>
      <c r="AN888" t="s">
        <v>936</v>
      </c>
      <c r="AP888">
        <v>0</v>
      </c>
      <c r="AQ888">
        <v>0</v>
      </c>
      <c r="AS888" s="34">
        <v>2267</v>
      </c>
      <c r="AT888" s="47" t="e">
        <f>VLOOKUP(A888,'[1]NOMENCLATURE 2801'!$B$1:$V$3418,20,FALSE)</f>
        <v>#N/A</v>
      </c>
      <c r="AU888" s="48" t="e">
        <f>VLOOKUP(A888,'[1]NOMENCLATURE 2801'!$B$1:$V$3418,21,FALSE)</f>
        <v>#N/A</v>
      </c>
      <c r="AV888" s="48"/>
      <c r="AW888" s="48"/>
      <c r="AX888">
        <v>3</v>
      </c>
      <c r="AY888">
        <v>0</v>
      </c>
      <c r="AZ888">
        <v>1</v>
      </c>
      <c r="BB888">
        <v>1</v>
      </c>
      <c r="BC888">
        <v>1</v>
      </c>
      <c r="BK888" s="43" t="e">
        <f t="shared" si="223"/>
        <v>#N/A</v>
      </c>
      <c r="BL888"/>
      <c r="BM888" s="45" t="e">
        <f>AT888/X888</f>
        <v>#N/A</v>
      </c>
      <c r="BN888" s="48" t="e">
        <f>AU888/AB888</f>
        <v>#N/A</v>
      </c>
      <c r="BO888"/>
      <c r="BP888">
        <f>VLOOKUP(A888,'[1]Synthèse ventes 2021'!$A$1:$C$457,3,FALSE)</f>
        <v>1</v>
      </c>
      <c r="BQ888"/>
      <c r="BR888"/>
      <c r="BS888"/>
      <c r="BT888" s="34">
        <v>2720.4</v>
      </c>
      <c r="BV888">
        <v>1</v>
      </c>
      <c r="CB888">
        <v>100</v>
      </c>
      <c r="CC888">
        <v>100</v>
      </c>
      <c r="CD888" t="s">
        <v>946</v>
      </c>
      <c r="CE888">
        <v>0</v>
      </c>
      <c r="CI888">
        <v>0</v>
      </c>
      <c r="CJ888">
        <v>0</v>
      </c>
      <c r="CM888">
        <v>0</v>
      </c>
      <c r="CO888">
        <v>0</v>
      </c>
      <c r="CP888">
        <v>0</v>
      </c>
      <c r="CQ888">
        <v>0</v>
      </c>
      <c r="CT888">
        <v>1</v>
      </c>
      <c r="CU888">
        <v>0</v>
      </c>
      <c r="CV888">
        <v>0</v>
      </c>
      <c r="CW888" t="e">
        <f>VLOOKUP(A888,'[1]NOUVEAUX TARIFS'!$A$1:$E$467,5,FALSE)</f>
        <v>#N/A</v>
      </c>
    </row>
    <row r="889" spans="1:101">
      <c r="A889" t="s">
        <v>2607</v>
      </c>
      <c r="C889" t="e">
        <f>VLOOKUP(A889,'[1]PRIX D''ACHAT A JOUR'!$A$1:$C$477,3,FALSE)</f>
        <v>#N/A</v>
      </c>
      <c r="D889" t="s">
        <v>2608</v>
      </c>
      <c r="E889">
        <v>5</v>
      </c>
      <c r="F889" t="s">
        <v>927</v>
      </c>
      <c r="G889">
        <v>5</v>
      </c>
      <c r="H889" t="s">
        <v>1222</v>
      </c>
      <c r="I889" t="s">
        <v>1687</v>
      </c>
      <c r="J889" t="s">
        <v>1688</v>
      </c>
      <c r="K889">
        <v>1</v>
      </c>
      <c r="L889" t="s">
        <v>949</v>
      </c>
      <c r="M889" t="s">
        <v>943</v>
      </c>
      <c r="N889" t="s">
        <v>944</v>
      </c>
      <c r="O889" t="s">
        <v>945</v>
      </c>
      <c r="Q889">
        <v>1</v>
      </c>
      <c r="R889">
        <v>0</v>
      </c>
      <c r="S889" s="36" t="e">
        <f>VLOOKUP(N889,'[1]Stock définitif au 31122021'!$A$3:$G$422,5,FALSE)</f>
        <v>#N/A</v>
      </c>
      <c r="T889" s="36" t="e">
        <f>VLOOKUP(N889,'[1]Stock définitif au 31122021'!$A$3:$G$422,6,FALSE)</f>
        <v>#N/A</v>
      </c>
      <c r="U889" s="36" t="e">
        <f>VLOOKUP(N889,'[1]Stock définitif au 31122021'!$A$3:$G$422,3,FALSE)</f>
        <v>#N/A</v>
      </c>
      <c r="V889" s="36" t="s">
        <v>2924</v>
      </c>
      <c r="W889">
        <f>VLOOKUP(A889,'[1]EXPORT ARTICLES 03012022'!$A$1:$R$883,18,FALSE)</f>
        <v>0</v>
      </c>
      <c r="X889" s="45" t="e">
        <f>VLOOKUP(A889,'[1]NOMENCLATURE 2801'!$B$1:$P$3420,14,FALSE)</f>
        <v>#N/A</v>
      </c>
      <c r="Y889" s="46">
        <v>0</v>
      </c>
      <c r="Z889" s="46"/>
      <c r="AB889" s="42" t="e">
        <f>VLOOKUP(A889,'[1]NOMENCLATURE 2801'!$B$1:$P$3420,15,FALSE)</f>
        <v>#N/A</v>
      </c>
      <c r="AD889">
        <v>0</v>
      </c>
      <c r="AE889" t="s">
        <v>932</v>
      </c>
      <c r="AF889">
        <v>0</v>
      </c>
      <c r="AI889" t="s">
        <v>933</v>
      </c>
      <c r="AJ889" t="s">
        <v>934</v>
      </c>
      <c r="AM889" t="s">
        <v>935</v>
      </c>
      <c r="AN889" t="s">
        <v>936</v>
      </c>
      <c r="AP889">
        <v>0</v>
      </c>
      <c r="AQ889">
        <v>0</v>
      </c>
      <c r="AS889" s="34">
        <v>1000</v>
      </c>
      <c r="AT889" s="47" t="e">
        <f>VLOOKUP(A889,'[1]NOMENCLATURE 2801'!$B$1:$V$3418,20,FALSE)</f>
        <v>#N/A</v>
      </c>
      <c r="AU889" s="48" t="e">
        <f>VLOOKUP(A889,'[1]NOMENCLATURE 2801'!$B$1:$V$3418,21,FALSE)</f>
        <v>#N/A</v>
      </c>
      <c r="AV889" s="48"/>
      <c r="AW889" s="48"/>
      <c r="AX889">
        <v>3</v>
      </c>
      <c r="AY889">
        <v>0</v>
      </c>
      <c r="AZ889">
        <v>1</v>
      </c>
      <c r="BK889" s="43" t="e">
        <f t="shared" si="223"/>
        <v>#N/A</v>
      </c>
      <c r="BL889"/>
      <c r="BM889" s="45" t="e">
        <f>AT889/X889</f>
        <v>#N/A</v>
      </c>
      <c r="BN889" s="48" t="e">
        <f>AU889/AB889</f>
        <v>#N/A</v>
      </c>
      <c r="BO889"/>
      <c r="BP889">
        <f>VLOOKUP(A889,'[1]Synthèse ventes 2021'!$A$1:$C$457,3,FALSE)</f>
        <v>1</v>
      </c>
      <c r="BQ889"/>
      <c r="BR889"/>
      <c r="BS889"/>
      <c r="BT889" s="34">
        <v>1200</v>
      </c>
      <c r="BV889">
        <v>1</v>
      </c>
      <c r="CB889">
        <v>100</v>
      </c>
      <c r="CC889">
        <v>100</v>
      </c>
      <c r="CD889" t="s">
        <v>1361</v>
      </c>
      <c r="CE889">
        <v>0</v>
      </c>
      <c r="CI889">
        <v>0</v>
      </c>
      <c r="CJ889">
        <v>0</v>
      </c>
      <c r="CM889">
        <v>0</v>
      </c>
      <c r="CO889">
        <v>0</v>
      </c>
      <c r="CP889">
        <v>0</v>
      </c>
      <c r="CQ889">
        <v>0</v>
      </c>
      <c r="CT889">
        <v>1</v>
      </c>
      <c r="CU889">
        <v>0</v>
      </c>
      <c r="CV889">
        <v>0</v>
      </c>
      <c r="CW889" t="e">
        <f>VLOOKUP(A889,'[1]NOUVEAUX TARIFS'!$A$1:$E$467,5,FALSE)</f>
        <v>#N/A</v>
      </c>
    </row>
    <row r="890" spans="1:101">
      <c r="BP890"/>
      <c r="BQ890" s="70">
        <f>SUM(BQ3:BQ889)</f>
        <v>6401306.1285853814</v>
      </c>
      <c r="BR890" s="70">
        <f>SUM(BR3:BR889)</f>
        <v>9473124.1204515323</v>
      </c>
      <c r="BS890" s="70">
        <f>SUM(BS3:BS889)</f>
        <v>3071817.9918661551</v>
      </c>
    </row>
    <row r="891" spans="1:101">
      <c r="BP891"/>
      <c r="BS891" s="71"/>
    </row>
    <row r="892" spans="1:101">
      <c r="AB892" s="41">
        <f>'[1]NOMENCLATURE 2801'!P2689</f>
        <v>33.838000000000001</v>
      </c>
      <c r="AU892" s="42">
        <f>'[1]NOMENCLATURE 2801'!V2689</f>
        <v>60.111800000000009</v>
      </c>
      <c r="BN892" s="72">
        <f>AU892/AB892</f>
        <v>1.776458419528341</v>
      </c>
    </row>
    <row r="1048558" spans="27:27">
      <c r="AA1048558" s="53"/>
    </row>
  </sheetData>
  <autoFilter ref="A2:XDQ890" xr:uid="{403A7EB6-E255-4C6F-B45C-1EAF944925CC}">
    <filterColumn colId="81">
      <filters blank="1">
        <filter val="AA"/>
        <filter val="AF"/>
        <filter val="AS"/>
      </filters>
    </filterColumn>
  </autoFilter>
  <mergeCells count="1">
    <mergeCell ref="BP1:BS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5002A-A90F-4D20-A7E5-9BCB407FFA9C}">
  <dimension ref="A1:X3420"/>
  <sheetViews>
    <sheetView workbookViewId="0">
      <selection sqref="A1:XFD1048576"/>
    </sheetView>
  </sheetViews>
  <sheetFormatPr baseColWidth="10" defaultRowHeight="14.4" outlineLevelRow="2"/>
  <cols>
    <col min="1" max="1" width="24.44140625" bestFit="1" customWidth="1"/>
    <col min="2" max="2" width="24.33203125" customWidth="1"/>
    <col min="12" max="12" width="11.5546875" style="45"/>
    <col min="13" max="13" width="11.5546875" style="48"/>
    <col min="15" max="15" width="11.5546875" style="45"/>
    <col min="16" max="16" width="11.5546875" style="48"/>
    <col min="18" max="18" width="11.5546875" style="45"/>
    <col min="19" max="19" width="11.5546875" style="48"/>
    <col min="21" max="21" width="11.5546875" style="45"/>
    <col min="22" max="22" width="11.5546875" style="48"/>
  </cols>
  <sheetData>
    <row r="1" spans="1:24">
      <c r="A1" t="s">
        <v>2989</v>
      </c>
      <c r="C1" t="s">
        <v>2990</v>
      </c>
      <c r="D1" t="s">
        <v>2991</v>
      </c>
      <c r="E1" t="s">
        <v>2992</v>
      </c>
      <c r="F1" t="s">
        <v>882</v>
      </c>
      <c r="G1" t="s">
        <v>899</v>
      </c>
      <c r="H1" t="s">
        <v>2993</v>
      </c>
      <c r="I1" t="s">
        <v>2994</v>
      </c>
      <c r="J1" t="s">
        <v>2995</v>
      </c>
      <c r="K1" t="s">
        <v>2996</v>
      </c>
      <c r="N1" t="s">
        <v>2997</v>
      </c>
      <c r="Q1" t="s">
        <v>2998</v>
      </c>
      <c r="T1" t="s">
        <v>2999</v>
      </c>
      <c r="W1" t="s">
        <v>3000</v>
      </c>
      <c r="X1" t="s">
        <v>3001</v>
      </c>
    </row>
    <row r="2" spans="1:24" outlineLevel="2">
      <c r="A2" t="s">
        <v>1033</v>
      </c>
      <c r="C2" t="s">
        <v>981</v>
      </c>
      <c r="D2">
        <v>1</v>
      </c>
      <c r="E2" t="s">
        <v>982</v>
      </c>
      <c r="F2">
        <v>1.07</v>
      </c>
      <c r="H2" t="s">
        <v>981</v>
      </c>
      <c r="I2">
        <v>0.9</v>
      </c>
      <c r="J2">
        <v>1</v>
      </c>
      <c r="K2">
        <v>0.9</v>
      </c>
      <c r="L2" s="45">
        <f>VLOOKUP(H2,'[1]CALCUL AS et AN'!$A$2:$AU$889,24,FALSE)</f>
        <v>0.9</v>
      </c>
      <c r="M2" s="48">
        <f>VLOOKUP(H2,'[1]CALCUL AS et AN'!$A$2:$AU$889,28,FALSE)</f>
        <v>0.9</v>
      </c>
      <c r="N2">
        <v>0.9</v>
      </c>
      <c r="O2" s="45">
        <f>D2*L2</f>
        <v>0.9</v>
      </c>
      <c r="P2" s="48">
        <f>D2*M2</f>
        <v>0.9</v>
      </c>
      <c r="Q2">
        <v>1.07</v>
      </c>
      <c r="R2" s="45">
        <f>VLOOKUP(H2,'[1]CALCUL AS et AN'!$A$2:$AU$889,46,FALSE)</f>
        <v>1.125</v>
      </c>
      <c r="S2" s="48">
        <f>VLOOKUP(H2,'[1]CALCUL AS et AN'!$A$2:$AU$889,47,FALSE)</f>
        <v>1.125</v>
      </c>
      <c r="T2">
        <v>1.07</v>
      </c>
      <c r="U2" s="45">
        <f>R2*D2</f>
        <v>1.125</v>
      </c>
      <c r="V2" s="48">
        <f>S2*D2</f>
        <v>1.125</v>
      </c>
      <c r="W2" t="s">
        <v>960</v>
      </c>
      <c r="X2" t="s">
        <v>951</v>
      </c>
    </row>
    <row r="3" spans="1:24" outlineLevel="2">
      <c r="A3" t="s">
        <v>1033</v>
      </c>
      <c r="C3" t="s">
        <v>472</v>
      </c>
      <c r="D3">
        <v>3</v>
      </c>
      <c r="E3" t="s">
        <v>993</v>
      </c>
      <c r="F3">
        <v>4.87</v>
      </c>
      <c r="H3" t="s">
        <v>472</v>
      </c>
      <c r="I3">
        <v>0.94</v>
      </c>
      <c r="J3">
        <v>1</v>
      </c>
      <c r="K3">
        <v>0.94</v>
      </c>
      <c r="L3" s="45">
        <f>VLOOKUP(H3,'[1]CALCUL AS et AN'!$A$2:$AU$889,24,FALSE)</f>
        <v>2.1800000000000002</v>
      </c>
      <c r="M3" s="48">
        <f>VLOOKUP(H3,'[1]CALCUL AS et AN'!$A$2:$AU$889,28,FALSE)</f>
        <v>0.94</v>
      </c>
      <c r="N3">
        <v>2.82</v>
      </c>
      <c r="O3" s="45">
        <f t="shared" ref="O3:O78" si="0">D3*L3</f>
        <v>6.5400000000000009</v>
      </c>
      <c r="P3" s="48">
        <f t="shared" ref="P3:P78" si="1">D3*M3</f>
        <v>2.82</v>
      </c>
      <c r="Q3">
        <v>4.87</v>
      </c>
      <c r="R3" s="45">
        <f>VLOOKUP(H3,'[1]CALCUL AS et AN'!$A$2:$AU$889,46,FALSE)</f>
        <v>4.9050000000000002</v>
      </c>
      <c r="S3" s="48">
        <f>VLOOKUP(H3,'[1]CALCUL AS et AN'!$A$2:$AU$889,47,FALSE)</f>
        <v>2.1149999999999998</v>
      </c>
      <c r="T3">
        <v>14.61</v>
      </c>
      <c r="U3" s="45">
        <f t="shared" ref="U3:U78" si="2">R3*D3</f>
        <v>14.715</v>
      </c>
      <c r="V3" s="48">
        <f t="shared" ref="V3:V78" si="3">S3*D3</f>
        <v>6.3449999999999989</v>
      </c>
      <c r="W3" t="s">
        <v>960</v>
      </c>
      <c r="X3" t="s">
        <v>937</v>
      </c>
    </row>
    <row r="4" spans="1:24" outlineLevel="2">
      <c r="A4" t="s">
        <v>1033</v>
      </c>
      <c r="C4" t="s">
        <v>1014</v>
      </c>
      <c r="D4">
        <v>1</v>
      </c>
      <c r="E4" t="s">
        <v>1015</v>
      </c>
      <c r="F4">
        <v>5.55</v>
      </c>
      <c r="H4" t="s">
        <v>1014</v>
      </c>
      <c r="I4">
        <v>2.85</v>
      </c>
      <c r="J4">
        <v>1</v>
      </c>
      <c r="K4">
        <v>2.85</v>
      </c>
      <c r="L4" s="45">
        <f>VLOOKUP(H4,'[1]CALCUL AS et AN'!$A$2:$AU$889,24,FALSE)</f>
        <v>2.85</v>
      </c>
      <c r="M4" s="48">
        <f>VLOOKUP(H4,'[1]CALCUL AS et AN'!$A$2:$AU$889,28,FALSE)</f>
        <v>2.85</v>
      </c>
      <c r="N4">
        <v>2.85</v>
      </c>
      <c r="O4" s="45">
        <f t="shared" si="0"/>
        <v>2.85</v>
      </c>
      <c r="P4" s="48">
        <f t="shared" si="1"/>
        <v>2.85</v>
      </c>
      <c r="Q4">
        <v>5.55</v>
      </c>
      <c r="R4" s="45">
        <f>VLOOKUP(H4,'[1]CALCUL AS et AN'!$A$2:$AU$889,46,FALSE)</f>
        <v>5.7</v>
      </c>
      <c r="S4" s="48">
        <f>VLOOKUP(H4,'[1]CALCUL AS et AN'!$A$2:$AU$889,47,FALSE)</f>
        <v>5.7</v>
      </c>
      <c r="T4">
        <v>5.55</v>
      </c>
      <c r="U4" s="45">
        <f t="shared" si="2"/>
        <v>5.7</v>
      </c>
      <c r="V4" s="48">
        <f t="shared" si="3"/>
        <v>5.7</v>
      </c>
      <c r="W4" t="s">
        <v>960</v>
      </c>
      <c r="X4" t="s">
        <v>960</v>
      </c>
    </row>
    <row r="5" spans="1:24" outlineLevel="1">
      <c r="A5" s="73" t="s">
        <v>3002</v>
      </c>
      <c r="B5" s="73" t="str">
        <f>MID(A5,7,100)</f>
        <v>PTUYGRY</v>
      </c>
      <c r="N5">
        <f>SUBTOTAL(9,N2:N4)</f>
        <v>6.57</v>
      </c>
      <c r="O5" s="45">
        <f>SUBTOTAL(9,O2:O4)</f>
        <v>10.290000000000001</v>
      </c>
      <c r="P5" s="48">
        <f>SUBTOTAL(9,P2:P4)</f>
        <v>6.57</v>
      </c>
      <c r="T5">
        <f>SUBTOTAL(9,T2:T4)</f>
        <v>21.23</v>
      </c>
      <c r="U5" s="45">
        <f>SUBTOTAL(9,U2:U4)</f>
        <v>21.54</v>
      </c>
      <c r="V5" s="48">
        <f>SUBTOTAL(9,V2:V4)</f>
        <v>13.169999999999998</v>
      </c>
    </row>
    <row r="6" spans="1:24" outlineLevel="2">
      <c r="A6" t="s">
        <v>1111</v>
      </c>
      <c r="B6" s="73"/>
      <c r="C6" t="s">
        <v>1093</v>
      </c>
      <c r="D6">
        <v>1</v>
      </c>
      <c r="E6" t="s">
        <v>1095</v>
      </c>
      <c r="F6">
        <v>510.94</v>
      </c>
      <c r="H6" t="s">
        <v>1093</v>
      </c>
      <c r="I6">
        <v>358.88</v>
      </c>
      <c r="J6">
        <v>1</v>
      </c>
      <c r="K6">
        <v>358.88</v>
      </c>
      <c r="L6" s="45">
        <f>VLOOKUP(H6,'[1]CALCUL AS et AN'!$A$2:$AU$889,24,FALSE)</f>
        <v>358.88</v>
      </c>
      <c r="M6" s="48">
        <f>VLOOKUP(H6,'[1]CALCUL AS et AN'!$A$2:$AU$889,28,FALSE)</f>
        <v>448.6</v>
      </c>
      <c r="N6">
        <v>358.88</v>
      </c>
      <c r="O6" s="45">
        <f t="shared" si="0"/>
        <v>358.88</v>
      </c>
      <c r="P6" s="48">
        <f t="shared" si="1"/>
        <v>448.6</v>
      </c>
      <c r="Q6">
        <v>510.94</v>
      </c>
      <c r="R6" s="45">
        <f>VLOOKUP(H6,'[1]CALCUL AS et AN'!$A$2:$AU$889,46,FALSE)</f>
        <v>477.31040000000002</v>
      </c>
      <c r="S6" s="48">
        <f>VLOOKUP(H6,'[1]CALCUL AS et AN'!$A$2:$AU$889,47,FALSE)</f>
        <v>596.63800000000003</v>
      </c>
      <c r="T6">
        <v>510.94</v>
      </c>
      <c r="U6" s="45">
        <f t="shared" si="2"/>
        <v>477.31040000000002</v>
      </c>
      <c r="V6" s="48">
        <f t="shared" si="3"/>
        <v>596.63800000000003</v>
      </c>
      <c r="W6" t="s">
        <v>960</v>
      </c>
      <c r="X6" t="s">
        <v>951</v>
      </c>
    </row>
    <row r="7" spans="1:24" outlineLevel="2">
      <c r="A7" t="s">
        <v>1111</v>
      </c>
      <c r="B7" s="73"/>
      <c r="C7" t="s">
        <v>408</v>
      </c>
      <c r="D7">
        <v>1</v>
      </c>
      <c r="E7" t="s">
        <v>409</v>
      </c>
      <c r="F7">
        <v>9.9</v>
      </c>
      <c r="H7" t="s">
        <v>408</v>
      </c>
      <c r="I7">
        <v>9.4499999999999993</v>
      </c>
      <c r="J7">
        <v>1</v>
      </c>
      <c r="K7">
        <v>9.4499999999999993</v>
      </c>
      <c r="L7" s="45">
        <f>VLOOKUP(H7,'[1]CALCUL AS et AN'!$A$2:$AU$889,24,FALSE)</f>
        <v>9.4499999999999993</v>
      </c>
      <c r="M7" s="48">
        <f>VLOOKUP(H7,'[1]CALCUL AS et AN'!$A$2:$AU$889,28,FALSE)</f>
        <v>9.4499999999999993</v>
      </c>
      <c r="N7">
        <v>9.4499999999999993</v>
      </c>
      <c r="O7" s="45">
        <f t="shared" si="0"/>
        <v>9.4499999999999993</v>
      </c>
      <c r="P7" s="48">
        <f t="shared" si="1"/>
        <v>9.4499999999999993</v>
      </c>
      <c r="Q7">
        <v>13.28</v>
      </c>
      <c r="R7" s="45">
        <f>VLOOKUP(H7,'[1]CALCUL AS et AN'!$A$2:$AU$889,46,FALSE)</f>
        <v>14.174999999999999</v>
      </c>
      <c r="S7" s="48">
        <f>VLOOKUP(H7,'[1]CALCUL AS et AN'!$A$2:$AU$889,47,FALSE)</f>
        <v>14.174999999999999</v>
      </c>
      <c r="T7">
        <v>13.28</v>
      </c>
      <c r="U7" s="45">
        <f t="shared" si="2"/>
        <v>14.174999999999999</v>
      </c>
      <c r="V7" s="48">
        <f t="shared" si="3"/>
        <v>14.174999999999999</v>
      </c>
      <c r="W7" t="s">
        <v>960</v>
      </c>
      <c r="X7" t="s">
        <v>937</v>
      </c>
    </row>
    <row r="8" spans="1:24" outlineLevel="1">
      <c r="A8" s="73" t="s">
        <v>3003</v>
      </c>
      <c r="B8" s="73" t="str">
        <f t="shared" ref="B8:B69" si="4">MID(A8,7,100)</f>
        <v>PFVFH7EH</v>
      </c>
      <c r="N8">
        <f>SUBTOTAL(9,N6:N7)</f>
        <v>368.33</v>
      </c>
      <c r="O8" s="45">
        <f>SUBTOTAL(9,O6:O7)</f>
        <v>368.33</v>
      </c>
      <c r="P8" s="48">
        <f>SUBTOTAL(9,P6:P7)</f>
        <v>458.05</v>
      </c>
      <c r="T8">
        <f>SUBTOTAL(9,T6:T7)</f>
        <v>524.22</v>
      </c>
      <c r="U8" s="45">
        <f>SUBTOTAL(9,U6:U7)</f>
        <v>491.48540000000003</v>
      </c>
      <c r="V8" s="48">
        <f>SUBTOTAL(9,V6:V7)</f>
        <v>610.81299999999999</v>
      </c>
    </row>
    <row r="9" spans="1:24" outlineLevel="2">
      <c r="A9" t="s">
        <v>1113</v>
      </c>
      <c r="B9" s="73"/>
      <c r="C9" t="s">
        <v>1096</v>
      </c>
      <c r="D9">
        <v>1</v>
      </c>
      <c r="E9" t="s">
        <v>1098</v>
      </c>
      <c r="F9">
        <v>575.08000000000004</v>
      </c>
      <c r="H9" t="s">
        <v>1096</v>
      </c>
      <c r="I9">
        <v>400.26</v>
      </c>
      <c r="J9">
        <v>1</v>
      </c>
      <c r="K9">
        <v>400.26</v>
      </c>
      <c r="L9" s="45">
        <f>VLOOKUP(H9,'[1]CALCUL AS et AN'!$A$2:$AU$889,24,FALSE)</f>
        <v>400.26</v>
      </c>
      <c r="M9" s="48">
        <f>VLOOKUP(H9,'[1]CALCUL AS et AN'!$A$2:$AU$889,28,FALSE)</f>
        <v>500.32499999999999</v>
      </c>
      <c r="N9">
        <v>400.26</v>
      </c>
      <c r="O9" s="45">
        <f t="shared" si="0"/>
        <v>400.26</v>
      </c>
      <c r="P9" s="48">
        <f t="shared" si="1"/>
        <v>500.32499999999999</v>
      </c>
      <c r="Q9">
        <v>575.08000000000004</v>
      </c>
      <c r="R9" s="45">
        <f>VLOOKUP(H9,'[1]CALCUL AS et AN'!$A$2:$AU$889,46,FALSE)</f>
        <v>532.34580000000005</v>
      </c>
      <c r="S9" s="48">
        <f>VLOOKUP(H9,'[1]CALCUL AS et AN'!$A$2:$AU$889,47,FALSE)</f>
        <v>665.43225000000007</v>
      </c>
      <c r="T9">
        <v>575.08000000000004</v>
      </c>
      <c r="U9" s="45">
        <f t="shared" si="2"/>
        <v>532.34580000000005</v>
      </c>
      <c r="V9" s="48">
        <f t="shared" si="3"/>
        <v>665.43225000000007</v>
      </c>
      <c r="W9" t="s">
        <v>960</v>
      </c>
      <c r="X9" t="s">
        <v>951</v>
      </c>
    </row>
    <row r="10" spans="1:24" outlineLevel="2">
      <c r="A10" t="s">
        <v>1113</v>
      </c>
      <c r="B10" s="73"/>
      <c r="C10" t="s">
        <v>408</v>
      </c>
      <c r="D10">
        <v>1</v>
      </c>
      <c r="E10" t="s">
        <v>409</v>
      </c>
      <c r="F10">
        <v>9.9</v>
      </c>
      <c r="H10" t="s">
        <v>408</v>
      </c>
      <c r="I10">
        <v>9.4499999999999993</v>
      </c>
      <c r="J10">
        <v>1</v>
      </c>
      <c r="K10">
        <v>9.4499999999999993</v>
      </c>
      <c r="L10" s="45">
        <f>VLOOKUP(H10,'[1]CALCUL AS et AN'!$A$2:$AU$889,24,FALSE)</f>
        <v>9.4499999999999993</v>
      </c>
      <c r="M10" s="48">
        <f>VLOOKUP(H10,'[1]CALCUL AS et AN'!$A$2:$AU$889,28,FALSE)</f>
        <v>9.4499999999999993</v>
      </c>
      <c r="N10">
        <v>9.4499999999999993</v>
      </c>
      <c r="O10" s="45">
        <f t="shared" si="0"/>
        <v>9.4499999999999993</v>
      </c>
      <c r="P10" s="48">
        <f t="shared" si="1"/>
        <v>9.4499999999999993</v>
      </c>
      <c r="Q10">
        <v>13.28</v>
      </c>
      <c r="R10" s="45">
        <f>VLOOKUP(H10,'[1]CALCUL AS et AN'!$A$2:$AU$889,46,FALSE)</f>
        <v>14.174999999999999</v>
      </c>
      <c r="S10" s="48">
        <f>VLOOKUP(H10,'[1]CALCUL AS et AN'!$A$2:$AU$889,47,FALSE)</f>
        <v>14.174999999999999</v>
      </c>
      <c r="T10">
        <v>13.28</v>
      </c>
      <c r="U10" s="45">
        <f t="shared" si="2"/>
        <v>14.174999999999999</v>
      </c>
      <c r="V10" s="48">
        <f t="shared" si="3"/>
        <v>14.174999999999999</v>
      </c>
      <c r="W10" t="s">
        <v>960</v>
      </c>
      <c r="X10" t="s">
        <v>937</v>
      </c>
    </row>
    <row r="11" spans="1:24" outlineLevel="1">
      <c r="A11" s="73" t="s">
        <v>3004</v>
      </c>
      <c r="B11" s="73" t="str">
        <f t="shared" si="4"/>
        <v>PFVFH8EH</v>
      </c>
      <c r="N11">
        <f>SUBTOTAL(9,N9:N10)</f>
        <v>409.71</v>
      </c>
      <c r="O11" s="45">
        <f>SUBTOTAL(9,O9:O10)</f>
        <v>409.71</v>
      </c>
      <c r="P11" s="48">
        <f>SUBTOTAL(9,P9:P10)</f>
        <v>509.77499999999998</v>
      </c>
      <c r="T11">
        <f>SUBTOTAL(9,T9:T10)</f>
        <v>588.36</v>
      </c>
      <c r="U11" s="45">
        <f>SUBTOTAL(9,U9:U10)</f>
        <v>546.52080000000001</v>
      </c>
      <c r="V11" s="48">
        <f>SUBTOTAL(9,V9:V10)</f>
        <v>679.60725000000002</v>
      </c>
    </row>
    <row r="12" spans="1:24" outlineLevel="2">
      <c r="A12" t="s">
        <v>1115</v>
      </c>
      <c r="B12" s="73"/>
      <c r="C12" t="s">
        <v>1099</v>
      </c>
      <c r="D12">
        <v>1</v>
      </c>
      <c r="E12" t="s">
        <v>1101</v>
      </c>
      <c r="F12">
        <v>572.12</v>
      </c>
      <c r="H12" t="s">
        <v>1099</v>
      </c>
      <c r="I12">
        <v>428.74</v>
      </c>
      <c r="J12">
        <v>1</v>
      </c>
      <c r="K12">
        <v>428.74</v>
      </c>
      <c r="L12" s="45">
        <f>VLOOKUP(H12,'[1]CALCUL AS et AN'!$A$2:$AU$889,24,FALSE)</f>
        <v>428.74</v>
      </c>
      <c r="M12" s="48">
        <f>VLOOKUP(H12,'[1]CALCUL AS et AN'!$A$2:$AU$889,28,FALSE)</f>
        <v>535.92499999999995</v>
      </c>
      <c r="N12">
        <v>428.74</v>
      </c>
      <c r="O12" s="45">
        <f t="shared" si="0"/>
        <v>428.74</v>
      </c>
      <c r="P12" s="48">
        <f t="shared" si="1"/>
        <v>535.92499999999995</v>
      </c>
      <c r="Q12">
        <v>572.12</v>
      </c>
      <c r="R12" s="45">
        <f>VLOOKUP(H12,'[1]CALCUL AS et AN'!$A$2:$AU$889,46,FALSE)</f>
        <v>570.2242</v>
      </c>
      <c r="S12" s="48">
        <f>VLOOKUP(H12,'[1]CALCUL AS et AN'!$A$2:$AU$889,47,FALSE)</f>
        <v>712.78025000000002</v>
      </c>
      <c r="T12">
        <v>572.12</v>
      </c>
      <c r="U12" s="45">
        <f t="shared" si="2"/>
        <v>570.2242</v>
      </c>
      <c r="V12" s="48">
        <f t="shared" si="3"/>
        <v>712.78025000000002</v>
      </c>
      <c r="W12" t="s">
        <v>960</v>
      </c>
      <c r="X12" t="s">
        <v>951</v>
      </c>
    </row>
    <row r="13" spans="1:24" outlineLevel="2">
      <c r="A13" t="s">
        <v>1115</v>
      </c>
      <c r="B13" s="73"/>
      <c r="C13" t="s">
        <v>408</v>
      </c>
      <c r="D13">
        <v>1</v>
      </c>
      <c r="E13" t="s">
        <v>409</v>
      </c>
      <c r="F13">
        <v>9.9</v>
      </c>
      <c r="H13" t="s">
        <v>408</v>
      </c>
      <c r="I13">
        <v>9.4499999999999993</v>
      </c>
      <c r="J13">
        <v>1</v>
      </c>
      <c r="K13">
        <v>9.4499999999999993</v>
      </c>
      <c r="L13" s="45">
        <f>VLOOKUP(H13,'[1]CALCUL AS et AN'!$A$2:$AU$889,24,FALSE)</f>
        <v>9.4499999999999993</v>
      </c>
      <c r="M13" s="48">
        <f>VLOOKUP(H13,'[1]CALCUL AS et AN'!$A$2:$AU$889,28,FALSE)</f>
        <v>9.4499999999999993</v>
      </c>
      <c r="N13">
        <v>9.4499999999999993</v>
      </c>
      <c r="O13" s="45">
        <f t="shared" si="0"/>
        <v>9.4499999999999993</v>
      </c>
      <c r="P13" s="48">
        <f t="shared" si="1"/>
        <v>9.4499999999999993</v>
      </c>
      <c r="Q13">
        <v>13.28</v>
      </c>
      <c r="R13" s="45">
        <f>VLOOKUP(H13,'[1]CALCUL AS et AN'!$A$2:$AU$889,46,FALSE)</f>
        <v>14.174999999999999</v>
      </c>
      <c r="S13" s="48">
        <f>VLOOKUP(H13,'[1]CALCUL AS et AN'!$A$2:$AU$889,47,FALSE)</f>
        <v>14.174999999999999</v>
      </c>
      <c r="T13">
        <v>13.28</v>
      </c>
      <c r="U13" s="45">
        <f t="shared" si="2"/>
        <v>14.174999999999999</v>
      </c>
      <c r="V13" s="48">
        <f t="shared" si="3"/>
        <v>14.174999999999999</v>
      </c>
      <c r="W13" t="s">
        <v>960</v>
      </c>
      <c r="X13" t="s">
        <v>937</v>
      </c>
    </row>
    <row r="14" spans="1:24" outlineLevel="1">
      <c r="A14" s="73" t="s">
        <v>3005</v>
      </c>
      <c r="B14" s="73" t="str">
        <f t="shared" si="4"/>
        <v>PFVFH9EH</v>
      </c>
      <c r="N14">
        <f>SUBTOTAL(9,N12:N13)</f>
        <v>438.19</v>
      </c>
      <c r="O14" s="45">
        <f>SUBTOTAL(9,O12:O13)</f>
        <v>438.19</v>
      </c>
      <c r="P14" s="48">
        <f>SUBTOTAL(9,P12:P13)</f>
        <v>545.375</v>
      </c>
      <c r="T14">
        <f>SUBTOTAL(9,T12:T13)</f>
        <v>585.4</v>
      </c>
      <c r="U14" s="45">
        <f>SUBTOTAL(9,U12:U13)</f>
        <v>584.39919999999995</v>
      </c>
      <c r="V14" s="48">
        <f>SUBTOTAL(9,V12:V13)</f>
        <v>726.95524999999998</v>
      </c>
    </row>
    <row r="15" spans="1:24" outlineLevel="2">
      <c r="A15" t="s">
        <v>1041</v>
      </c>
      <c r="B15" s="73"/>
      <c r="C15" t="s">
        <v>476</v>
      </c>
      <c r="D15">
        <v>3</v>
      </c>
      <c r="E15" t="s">
        <v>2937</v>
      </c>
      <c r="F15">
        <v>4.9400000000000004</v>
      </c>
      <c r="H15" t="s">
        <v>476</v>
      </c>
      <c r="I15">
        <v>2.21</v>
      </c>
      <c r="J15">
        <v>1</v>
      </c>
      <c r="K15">
        <v>2.21</v>
      </c>
      <c r="L15" s="45">
        <f>VLOOKUP(H15,'[1]CALCUL AS et AN'!$A$2:$AU$889,24,FALSE)</f>
        <v>2.21</v>
      </c>
      <c r="M15" s="48">
        <f>VLOOKUP(H15,'[1]CALCUL AS et AN'!$A$2:$AU$889,28,FALSE)</f>
        <v>0.92</v>
      </c>
      <c r="N15">
        <v>6.63</v>
      </c>
      <c r="O15" s="45">
        <f t="shared" si="0"/>
        <v>6.63</v>
      </c>
      <c r="P15" s="48">
        <f t="shared" si="1"/>
        <v>2.7600000000000002</v>
      </c>
      <c r="Q15">
        <v>4.9400000000000004</v>
      </c>
      <c r="R15" s="45">
        <f>VLOOKUP(H15,'[1]CALCUL AS et AN'!$A$2:$AU$889,46,FALSE)</f>
        <v>4.9725000000000001</v>
      </c>
      <c r="S15" s="48">
        <f>VLOOKUP(H15,'[1]CALCUL AS et AN'!$A$2:$AU$889,47,FALSE)</f>
        <v>2.0700000000000003</v>
      </c>
      <c r="T15">
        <v>14.82</v>
      </c>
      <c r="U15" s="45">
        <f t="shared" si="2"/>
        <v>14.9175</v>
      </c>
      <c r="V15" s="48">
        <f t="shared" si="3"/>
        <v>6.2100000000000009</v>
      </c>
      <c r="W15" t="s">
        <v>960</v>
      </c>
      <c r="X15" t="s">
        <v>937</v>
      </c>
    </row>
    <row r="16" spans="1:24" outlineLevel="1">
      <c r="A16" s="73" t="s">
        <v>3006</v>
      </c>
      <c r="B16" s="73" t="str">
        <f t="shared" si="4"/>
        <v>PTUYRELMO</v>
      </c>
      <c r="N16">
        <f>SUBTOTAL(9,N15:N15)</f>
        <v>6.63</v>
      </c>
      <c r="O16" s="45">
        <f>SUBTOTAL(9,O15:O15)</f>
        <v>6.63</v>
      </c>
      <c r="P16" s="48">
        <f>SUBTOTAL(9,P15:P15)</f>
        <v>2.7600000000000002</v>
      </c>
      <c r="T16">
        <f>SUBTOTAL(9,T15:T15)</f>
        <v>14.82</v>
      </c>
      <c r="U16" s="45">
        <f>SUBTOTAL(9,U15:U15)</f>
        <v>14.9175</v>
      </c>
      <c r="V16" s="48">
        <f>SUBTOTAL(9,V15:V15)</f>
        <v>6.2100000000000009</v>
      </c>
    </row>
    <row r="17" spans="1:24" outlineLevel="2">
      <c r="A17" t="s">
        <v>1125</v>
      </c>
      <c r="B17" s="73" t="str">
        <f t="shared" si="4"/>
        <v/>
      </c>
      <c r="C17" t="s">
        <v>981</v>
      </c>
      <c r="D17">
        <v>1</v>
      </c>
      <c r="E17" t="s">
        <v>982</v>
      </c>
      <c r="F17">
        <v>1.07</v>
      </c>
      <c r="H17" t="s">
        <v>981</v>
      </c>
      <c r="I17">
        <v>0.9</v>
      </c>
      <c r="J17">
        <v>1</v>
      </c>
      <c r="K17">
        <v>0.9</v>
      </c>
      <c r="L17" s="45">
        <f>VLOOKUP(H17,'[1]CALCUL AS et AN'!$A$2:$AU$889,24,FALSE)</f>
        <v>0.9</v>
      </c>
      <c r="M17" s="48">
        <f>VLOOKUP(H17,'[1]CALCUL AS et AN'!$A$2:$AU$889,28,FALSE)</f>
        <v>0.9</v>
      </c>
      <c r="N17">
        <v>0.9</v>
      </c>
      <c r="O17" s="45">
        <f t="shared" si="0"/>
        <v>0.9</v>
      </c>
      <c r="P17" s="48">
        <f t="shared" si="1"/>
        <v>0.9</v>
      </c>
      <c r="Q17">
        <v>1.07</v>
      </c>
      <c r="R17" s="45">
        <f>VLOOKUP(H17,'[1]CALCUL AS et AN'!$A$2:$AU$889,46,FALSE)</f>
        <v>1.125</v>
      </c>
      <c r="S17" s="48">
        <f>VLOOKUP(H17,'[1]CALCUL AS et AN'!$A$2:$AU$889,47,FALSE)</f>
        <v>1.125</v>
      </c>
      <c r="T17">
        <v>1.07</v>
      </c>
      <c r="U17" s="45">
        <f t="shared" si="2"/>
        <v>1.125</v>
      </c>
      <c r="V17" s="48">
        <f t="shared" si="3"/>
        <v>1.125</v>
      </c>
      <c r="W17" t="s">
        <v>960</v>
      </c>
      <c r="X17" t="s">
        <v>951</v>
      </c>
    </row>
    <row r="18" spans="1:24" outlineLevel="2">
      <c r="A18" t="s">
        <v>1125</v>
      </c>
      <c r="B18" s="73" t="str">
        <f t="shared" si="4"/>
        <v/>
      </c>
      <c r="C18" t="s">
        <v>472</v>
      </c>
      <c r="D18">
        <v>3</v>
      </c>
      <c r="E18" t="s">
        <v>993</v>
      </c>
      <c r="F18">
        <v>4.87</v>
      </c>
      <c r="H18" t="s">
        <v>472</v>
      </c>
      <c r="I18">
        <v>0.94</v>
      </c>
      <c r="J18">
        <v>1</v>
      </c>
      <c r="K18">
        <v>0.94</v>
      </c>
      <c r="L18" s="45">
        <f>VLOOKUP(H18,'[1]CALCUL AS et AN'!$A$2:$AU$889,24,FALSE)</f>
        <v>2.1800000000000002</v>
      </c>
      <c r="M18" s="48">
        <f>VLOOKUP(H18,'[1]CALCUL AS et AN'!$A$2:$AU$889,28,FALSE)</f>
        <v>0.94</v>
      </c>
      <c r="N18">
        <v>2.82</v>
      </c>
      <c r="O18" s="45">
        <f t="shared" si="0"/>
        <v>6.5400000000000009</v>
      </c>
      <c r="P18" s="48">
        <f t="shared" si="1"/>
        <v>2.82</v>
      </c>
      <c r="Q18">
        <v>4.87</v>
      </c>
      <c r="R18" s="45">
        <f>VLOOKUP(H18,'[1]CALCUL AS et AN'!$A$2:$AU$889,46,FALSE)</f>
        <v>4.9050000000000002</v>
      </c>
      <c r="S18" s="48">
        <f>VLOOKUP(H18,'[1]CALCUL AS et AN'!$A$2:$AU$889,47,FALSE)</f>
        <v>2.1149999999999998</v>
      </c>
      <c r="T18">
        <v>14.61</v>
      </c>
      <c r="U18" s="45">
        <f t="shared" si="2"/>
        <v>14.715</v>
      </c>
      <c r="V18" s="48">
        <f t="shared" si="3"/>
        <v>6.3449999999999989</v>
      </c>
      <c r="W18" t="s">
        <v>960</v>
      </c>
      <c r="X18" t="s">
        <v>937</v>
      </c>
    </row>
    <row r="19" spans="1:24" outlineLevel="2">
      <c r="A19" t="s">
        <v>1125</v>
      </c>
      <c r="B19" s="73" t="str">
        <f t="shared" si="4"/>
        <v/>
      </c>
      <c r="C19" t="s">
        <v>472</v>
      </c>
      <c r="D19">
        <v>1</v>
      </c>
      <c r="E19" t="s">
        <v>993</v>
      </c>
      <c r="F19">
        <v>4.87</v>
      </c>
      <c r="H19" t="s">
        <v>472</v>
      </c>
      <c r="I19">
        <v>0.94</v>
      </c>
      <c r="J19">
        <v>1</v>
      </c>
      <c r="K19">
        <v>0.94</v>
      </c>
      <c r="L19" s="45">
        <f>VLOOKUP(H19,'[1]CALCUL AS et AN'!$A$2:$AU$889,24,FALSE)</f>
        <v>2.1800000000000002</v>
      </c>
      <c r="M19" s="48">
        <f>VLOOKUP(H19,'[1]CALCUL AS et AN'!$A$2:$AU$889,28,FALSE)</f>
        <v>0.94</v>
      </c>
      <c r="N19">
        <v>0.94</v>
      </c>
      <c r="O19" s="45">
        <f t="shared" si="0"/>
        <v>2.1800000000000002</v>
      </c>
      <c r="P19" s="48">
        <f t="shared" si="1"/>
        <v>0.94</v>
      </c>
      <c r="Q19">
        <v>4.87</v>
      </c>
      <c r="R19" s="45">
        <f>VLOOKUP(H19,'[1]CALCUL AS et AN'!$A$2:$AU$889,46,FALSE)</f>
        <v>4.9050000000000002</v>
      </c>
      <c r="S19" s="48">
        <f>VLOOKUP(H19,'[1]CALCUL AS et AN'!$A$2:$AU$889,47,FALSE)</f>
        <v>2.1149999999999998</v>
      </c>
      <c r="T19">
        <v>4.87</v>
      </c>
      <c r="U19" s="45">
        <f t="shared" si="2"/>
        <v>4.9050000000000002</v>
      </c>
      <c r="V19" s="48">
        <f t="shared" si="3"/>
        <v>2.1149999999999998</v>
      </c>
      <c r="W19" t="s">
        <v>960</v>
      </c>
      <c r="X19" t="s">
        <v>937</v>
      </c>
    </row>
    <row r="20" spans="1:24" outlineLevel="2">
      <c r="A20" t="s">
        <v>1125</v>
      </c>
      <c r="B20" s="73" t="str">
        <f t="shared" si="4"/>
        <v/>
      </c>
      <c r="C20" t="s">
        <v>474</v>
      </c>
      <c r="D20">
        <v>1</v>
      </c>
      <c r="E20" t="s">
        <v>2940</v>
      </c>
      <c r="F20">
        <v>4.9400000000000004</v>
      </c>
      <c r="H20" t="s">
        <v>474</v>
      </c>
      <c r="I20">
        <v>2.57</v>
      </c>
      <c r="J20">
        <v>1</v>
      </c>
      <c r="K20">
        <v>2.57</v>
      </c>
      <c r="L20" s="45">
        <f>VLOOKUP(H20,'[1]CALCUL AS et AN'!$A$2:$AU$889,24,FALSE)</f>
        <v>2.57</v>
      </c>
      <c r="M20" s="48">
        <f>VLOOKUP(H20,'[1]CALCUL AS et AN'!$A$2:$AU$889,28,FALSE)</f>
        <v>0.92</v>
      </c>
      <c r="N20">
        <v>2.57</v>
      </c>
      <c r="O20" s="45">
        <f t="shared" si="0"/>
        <v>2.57</v>
      </c>
      <c r="P20" s="48">
        <f t="shared" si="1"/>
        <v>0.92</v>
      </c>
      <c r="Q20">
        <v>4.9400000000000004</v>
      </c>
      <c r="R20" s="45">
        <f>VLOOKUP(H20,'[1]CALCUL AS et AN'!$A$2:$AU$889,46,FALSE)</f>
        <v>5.7824999999999998</v>
      </c>
      <c r="S20" s="48">
        <f>VLOOKUP(H20,'[1]CALCUL AS et AN'!$A$2:$AU$889,47,FALSE)</f>
        <v>2.0700000000000003</v>
      </c>
      <c r="T20">
        <v>4.9400000000000004</v>
      </c>
      <c r="U20" s="45">
        <f t="shared" si="2"/>
        <v>5.7824999999999998</v>
      </c>
      <c r="V20" s="48">
        <f t="shared" si="3"/>
        <v>2.0700000000000003</v>
      </c>
      <c r="W20" t="s">
        <v>960</v>
      </c>
      <c r="X20" t="s">
        <v>937</v>
      </c>
    </row>
    <row r="21" spans="1:24" outlineLevel="2">
      <c r="A21" t="s">
        <v>1125</v>
      </c>
      <c r="B21" s="73" t="str">
        <f t="shared" si="4"/>
        <v/>
      </c>
      <c r="C21" t="s">
        <v>1021</v>
      </c>
      <c r="D21">
        <v>1</v>
      </c>
      <c r="E21" t="s">
        <v>1022</v>
      </c>
      <c r="F21">
        <v>0</v>
      </c>
      <c r="H21" t="s">
        <v>1021</v>
      </c>
      <c r="I21">
        <v>0</v>
      </c>
      <c r="J21">
        <v>0</v>
      </c>
      <c r="K21" t="e">
        <v>#DIV/0!</v>
      </c>
      <c r="L21" s="45">
        <f>VLOOKUP(H21,'[1]CALCUL AS et AN'!$A$2:$AU$889,24,FALSE)</f>
        <v>2.2080000000000002</v>
      </c>
      <c r="M21" s="48">
        <f>VLOOKUP(H21,'[1]CALCUL AS et AN'!$A$2:$AU$889,28,FALSE)</f>
        <v>2.2080000000000002</v>
      </c>
      <c r="N21" t="e">
        <v>#DIV/0!</v>
      </c>
      <c r="O21" s="45">
        <f t="shared" si="0"/>
        <v>2.2080000000000002</v>
      </c>
      <c r="P21" s="48">
        <f t="shared" si="1"/>
        <v>2.2080000000000002</v>
      </c>
      <c r="Q21">
        <v>0</v>
      </c>
      <c r="R21" s="45">
        <f>VLOOKUP(H21,'[1]CALCUL AS et AN'!$A$2:$AU$889,46,FALSE)</f>
        <v>3.3120000000000003</v>
      </c>
      <c r="S21" s="48">
        <f>VLOOKUP(H21,'[1]CALCUL AS et AN'!$A$2:$AU$889,47,FALSE)</f>
        <v>3.3120000000000003</v>
      </c>
      <c r="T21">
        <v>0</v>
      </c>
      <c r="U21" s="45">
        <f t="shared" si="2"/>
        <v>3.3120000000000003</v>
      </c>
      <c r="V21" s="48">
        <f t="shared" si="3"/>
        <v>3.3120000000000003</v>
      </c>
      <c r="W21" t="s">
        <v>960</v>
      </c>
      <c r="X21">
        <v>0</v>
      </c>
    </row>
    <row r="22" spans="1:24" outlineLevel="2">
      <c r="A22" t="s">
        <v>1125</v>
      </c>
      <c r="B22" s="73" t="str">
        <f t="shared" si="4"/>
        <v/>
      </c>
      <c r="C22" t="s">
        <v>478</v>
      </c>
      <c r="D22">
        <v>1</v>
      </c>
      <c r="E22" t="s">
        <v>479</v>
      </c>
      <c r="F22">
        <v>32.479999999999997</v>
      </c>
      <c r="H22" t="s">
        <v>478</v>
      </c>
      <c r="I22">
        <v>16</v>
      </c>
      <c r="J22">
        <v>1</v>
      </c>
      <c r="K22">
        <v>16</v>
      </c>
      <c r="L22" s="45">
        <f>VLOOKUP(H22,'[1]CALCUL AS et AN'!$A$2:$AU$889,24,FALSE)</f>
        <v>16</v>
      </c>
      <c r="M22" s="48">
        <f>VLOOKUP(H22,'[1]CALCUL AS et AN'!$A$2:$AU$889,28,FALSE)</f>
        <v>16</v>
      </c>
      <c r="N22">
        <v>16</v>
      </c>
      <c r="O22" s="45">
        <f t="shared" si="0"/>
        <v>16</v>
      </c>
      <c r="P22" s="48">
        <f t="shared" si="1"/>
        <v>16</v>
      </c>
      <c r="Q22">
        <v>32.479999999999997</v>
      </c>
      <c r="R22" s="45">
        <f>VLOOKUP(H22,'[1]CALCUL AS et AN'!$A$2:$AU$889,46,FALSE)</f>
        <v>32</v>
      </c>
      <c r="S22" s="48">
        <f>VLOOKUP(H22,'[1]CALCUL AS et AN'!$A$2:$AU$889,47,FALSE)</f>
        <v>32</v>
      </c>
      <c r="T22">
        <v>32.479999999999997</v>
      </c>
      <c r="U22" s="45">
        <f t="shared" si="2"/>
        <v>32</v>
      </c>
      <c r="V22" s="48">
        <f t="shared" si="3"/>
        <v>32</v>
      </c>
      <c r="W22" t="s">
        <v>960</v>
      </c>
      <c r="X22" t="s">
        <v>937</v>
      </c>
    </row>
    <row r="23" spans="1:24" outlineLevel="2">
      <c r="A23" t="s">
        <v>1125</v>
      </c>
      <c r="B23" s="73" t="str">
        <f t="shared" si="4"/>
        <v/>
      </c>
      <c r="C23" t="s">
        <v>478</v>
      </c>
      <c r="D23">
        <v>1</v>
      </c>
      <c r="E23" t="s">
        <v>479</v>
      </c>
      <c r="F23">
        <v>32.479999999999997</v>
      </c>
      <c r="H23" t="s">
        <v>478</v>
      </c>
      <c r="I23">
        <v>16</v>
      </c>
      <c r="J23">
        <v>1</v>
      </c>
      <c r="K23">
        <v>16</v>
      </c>
      <c r="L23" s="45">
        <f>VLOOKUP(H23,'[1]CALCUL AS et AN'!$A$2:$AU$889,24,FALSE)</f>
        <v>16</v>
      </c>
      <c r="M23" s="48">
        <f>VLOOKUP(H23,'[1]CALCUL AS et AN'!$A$2:$AU$889,28,FALSE)</f>
        <v>16</v>
      </c>
      <c r="N23">
        <v>16</v>
      </c>
      <c r="O23" s="45">
        <f t="shared" si="0"/>
        <v>16</v>
      </c>
      <c r="P23" s="48">
        <f t="shared" si="1"/>
        <v>16</v>
      </c>
      <c r="Q23">
        <v>32.479999999999997</v>
      </c>
      <c r="R23" s="45">
        <f>VLOOKUP(H23,'[1]CALCUL AS et AN'!$A$2:$AU$889,46,FALSE)</f>
        <v>32</v>
      </c>
      <c r="S23" s="48">
        <f>VLOOKUP(H23,'[1]CALCUL AS et AN'!$A$2:$AU$889,47,FALSE)</f>
        <v>32</v>
      </c>
      <c r="T23">
        <v>32.479999999999997</v>
      </c>
      <c r="U23" s="45">
        <f t="shared" si="2"/>
        <v>32</v>
      </c>
      <c r="V23" s="48">
        <f t="shared" si="3"/>
        <v>32</v>
      </c>
      <c r="W23" t="s">
        <v>960</v>
      </c>
      <c r="X23" t="s">
        <v>937</v>
      </c>
    </row>
    <row r="24" spans="1:24" outlineLevel="2">
      <c r="A24" t="s">
        <v>1125</v>
      </c>
      <c r="B24" s="73" t="str">
        <f t="shared" si="4"/>
        <v/>
      </c>
      <c r="C24" t="s">
        <v>426</v>
      </c>
      <c r="D24">
        <v>1</v>
      </c>
      <c r="E24" t="s">
        <v>1019</v>
      </c>
      <c r="F24">
        <v>24</v>
      </c>
      <c r="H24" t="s">
        <v>426</v>
      </c>
      <c r="I24">
        <v>17.39</v>
      </c>
      <c r="J24">
        <v>1</v>
      </c>
      <c r="K24">
        <v>17.39</v>
      </c>
      <c r="L24" s="45">
        <f>VLOOKUP(H24,'[1]CALCUL AS et AN'!$A$2:$AU$889,24,FALSE)</f>
        <v>17.39</v>
      </c>
      <c r="M24" s="48">
        <f>VLOOKUP(H24,'[1]CALCUL AS et AN'!$A$2:$AU$889,28,FALSE)</f>
        <v>17.39</v>
      </c>
      <c r="N24">
        <v>17.39</v>
      </c>
      <c r="O24" s="45">
        <f t="shared" si="0"/>
        <v>17.39</v>
      </c>
      <c r="P24" s="48">
        <f t="shared" si="1"/>
        <v>17.39</v>
      </c>
      <c r="Q24">
        <v>24</v>
      </c>
      <c r="R24" s="45">
        <f>VLOOKUP(H24,'[1]CALCUL AS et AN'!$A$2:$AU$889,46,FALSE)</f>
        <v>26.085000000000001</v>
      </c>
      <c r="S24" s="48">
        <f>VLOOKUP(H24,'[1]CALCUL AS et AN'!$A$2:$AU$889,47,FALSE)</f>
        <v>26.085000000000001</v>
      </c>
      <c r="T24">
        <v>24</v>
      </c>
      <c r="U24" s="45">
        <f t="shared" si="2"/>
        <v>26.085000000000001</v>
      </c>
      <c r="V24" s="48">
        <f t="shared" si="3"/>
        <v>26.085000000000001</v>
      </c>
      <c r="W24" t="s">
        <v>960</v>
      </c>
      <c r="X24" t="s">
        <v>937</v>
      </c>
    </row>
    <row r="25" spans="1:24" outlineLevel="2">
      <c r="A25" t="s">
        <v>1125</v>
      </c>
      <c r="B25" s="73" t="str">
        <f t="shared" si="4"/>
        <v/>
      </c>
      <c r="C25" t="s">
        <v>1014</v>
      </c>
      <c r="D25">
        <v>1</v>
      </c>
      <c r="E25" t="s">
        <v>1015</v>
      </c>
      <c r="F25">
        <v>5.55</v>
      </c>
      <c r="H25" t="s">
        <v>1014</v>
      </c>
      <c r="I25">
        <v>2.85</v>
      </c>
      <c r="J25">
        <v>1</v>
      </c>
      <c r="K25">
        <v>2.85</v>
      </c>
      <c r="L25" s="45">
        <f>VLOOKUP(H25,'[1]CALCUL AS et AN'!$A$2:$AU$889,24,FALSE)</f>
        <v>2.85</v>
      </c>
      <c r="M25" s="48">
        <f>VLOOKUP(H25,'[1]CALCUL AS et AN'!$A$2:$AU$889,28,FALSE)</f>
        <v>2.85</v>
      </c>
      <c r="N25">
        <v>2.85</v>
      </c>
      <c r="O25" s="45">
        <f t="shared" si="0"/>
        <v>2.85</v>
      </c>
      <c r="P25" s="48">
        <f t="shared" si="1"/>
        <v>2.85</v>
      </c>
      <c r="Q25">
        <v>5.55</v>
      </c>
      <c r="R25" s="45">
        <f>VLOOKUP(H25,'[1]CALCUL AS et AN'!$A$2:$AU$889,46,FALSE)</f>
        <v>5.7</v>
      </c>
      <c r="S25" s="48">
        <f>VLOOKUP(H25,'[1]CALCUL AS et AN'!$A$2:$AU$889,47,FALSE)</f>
        <v>5.7</v>
      </c>
      <c r="T25">
        <v>5.55</v>
      </c>
      <c r="U25" s="45">
        <f t="shared" si="2"/>
        <v>5.7</v>
      </c>
      <c r="V25" s="48">
        <f t="shared" si="3"/>
        <v>5.7</v>
      </c>
      <c r="W25" t="s">
        <v>960</v>
      </c>
      <c r="X25" t="s">
        <v>960</v>
      </c>
    </row>
    <row r="26" spans="1:24" outlineLevel="1">
      <c r="A26" s="73" t="s">
        <v>3007</v>
      </c>
      <c r="B26" s="73" t="str">
        <f t="shared" si="4"/>
        <v>KITFVG</v>
      </c>
      <c r="N26" t="e">
        <f>SUBTOTAL(9,N17:N25)</f>
        <v>#DIV/0!</v>
      </c>
      <c r="O26" s="45">
        <f>SUBTOTAL(9,O17:O25)</f>
        <v>66.638000000000005</v>
      </c>
      <c r="P26" s="48">
        <f>SUBTOTAL(9,P17:P25)</f>
        <v>60.027999999999999</v>
      </c>
      <c r="T26">
        <f>SUBTOTAL(9,T17:T25)</f>
        <v>119.99999999999999</v>
      </c>
      <c r="U26" s="45">
        <f>SUBTOTAL(9,U17:U25)</f>
        <v>125.6245</v>
      </c>
      <c r="V26" s="48">
        <f>SUBTOTAL(9,V17:V25)</f>
        <v>110.752</v>
      </c>
    </row>
    <row r="27" spans="1:24" outlineLevel="2">
      <c r="A27" t="s">
        <v>1129</v>
      </c>
      <c r="B27" s="73"/>
      <c r="C27" t="s">
        <v>472</v>
      </c>
      <c r="D27">
        <v>1</v>
      </c>
      <c r="E27" t="s">
        <v>993</v>
      </c>
      <c r="F27">
        <v>4.87</v>
      </c>
      <c r="H27" t="s">
        <v>472</v>
      </c>
      <c r="I27">
        <v>0.94</v>
      </c>
      <c r="J27">
        <v>1</v>
      </c>
      <c r="K27">
        <v>0.94</v>
      </c>
      <c r="L27" s="45">
        <f>VLOOKUP(H27,'[1]CALCUL AS et AN'!$A$2:$AU$889,24,FALSE)</f>
        <v>2.1800000000000002</v>
      </c>
      <c r="M27" s="48">
        <f>VLOOKUP(H27,'[1]CALCUL AS et AN'!$A$2:$AU$889,28,FALSE)</f>
        <v>0.94</v>
      </c>
      <c r="N27">
        <v>0.94</v>
      </c>
      <c r="O27" s="45">
        <f t="shared" si="0"/>
        <v>2.1800000000000002</v>
      </c>
      <c r="P27" s="48">
        <f t="shared" si="1"/>
        <v>0.94</v>
      </c>
      <c r="Q27">
        <v>4.87</v>
      </c>
      <c r="R27" s="45">
        <f>VLOOKUP(H27,'[1]CALCUL AS et AN'!$A$2:$AU$889,46,FALSE)</f>
        <v>4.9050000000000002</v>
      </c>
      <c r="S27" s="48">
        <f>VLOOKUP(H27,'[1]CALCUL AS et AN'!$A$2:$AU$889,47,FALSE)</f>
        <v>2.1149999999999998</v>
      </c>
      <c r="T27">
        <v>4.87</v>
      </c>
      <c r="U27" s="45">
        <f t="shared" si="2"/>
        <v>4.9050000000000002</v>
      </c>
      <c r="V27" s="48">
        <f t="shared" si="3"/>
        <v>2.1149999999999998</v>
      </c>
      <c r="W27" t="s">
        <v>960</v>
      </c>
      <c r="X27" t="s">
        <v>937</v>
      </c>
    </row>
    <row r="28" spans="1:24" outlineLevel="2">
      <c r="A28" t="s">
        <v>1129</v>
      </c>
      <c r="B28" s="73"/>
      <c r="C28" t="s">
        <v>474</v>
      </c>
      <c r="D28">
        <v>1</v>
      </c>
      <c r="E28" t="s">
        <v>2940</v>
      </c>
      <c r="F28">
        <v>4.9400000000000004</v>
      </c>
      <c r="H28" t="s">
        <v>474</v>
      </c>
      <c r="I28">
        <v>2.57</v>
      </c>
      <c r="J28">
        <v>1</v>
      </c>
      <c r="K28">
        <v>2.57</v>
      </c>
      <c r="L28" s="45">
        <f>VLOOKUP(H28,'[1]CALCUL AS et AN'!$A$2:$AU$889,24,FALSE)</f>
        <v>2.57</v>
      </c>
      <c r="M28" s="48">
        <f>VLOOKUP(H28,'[1]CALCUL AS et AN'!$A$2:$AU$889,28,FALSE)</f>
        <v>0.92</v>
      </c>
      <c r="N28">
        <v>2.57</v>
      </c>
      <c r="O28" s="45">
        <f t="shared" si="0"/>
        <v>2.57</v>
      </c>
      <c r="P28" s="48">
        <f t="shared" si="1"/>
        <v>0.92</v>
      </c>
      <c r="Q28">
        <v>4.9400000000000004</v>
      </c>
      <c r="R28" s="45">
        <f>VLOOKUP(H28,'[1]CALCUL AS et AN'!$A$2:$AU$889,46,FALSE)</f>
        <v>5.7824999999999998</v>
      </c>
      <c r="S28" s="48">
        <f>VLOOKUP(H28,'[1]CALCUL AS et AN'!$A$2:$AU$889,47,FALSE)</f>
        <v>2.0700000000000003</v>
      </c>
      <c r="T28">
        <v>4.9400000000000004</v>
      </c>
      <c r="U28" s="45">
        <f t="shared" si="2"/>
        <v>5.7824999999999998</v>
      </c>
      <c r="V28" s="48">
        <f t="shared" si="3"/>
        <v>2.0700000000000003</v>
      </c>
      <c r="W28" t="s">
        <v>960</v>
      </c>
      <c r="X28" t="s">
        <v>937</v>
      </c>
    </row>
    <row r="29" spans="1:24" outlineLevel="2">
      <c r="A29" t="s">
        <v>1129</v>
      </c>
      <c r="B29" s="73"/>
      <c r="C29" t="s">
        <v>476</v>
      </c>
      <c r="D29">
        <v>3</v>
      </c>
      <c r="E29" t="s">
        <v>2937</v>
      </c>
      <c r="F29">
        <v>4.9400000000000004</v>
      </c>
      <c r="H29" t="s">
        <v>476</v>
      </c>
      <c r="I29">
        <v>2.21</v>
      </c>
      <c r="J29">
        <v>1</v>
      </c>
      <c r="K29">
        <v>2.21</v>
      </c>
      <c r="L29" s="45">
        <f>VLOOKUP(H29,'[1]CALCUL AS et AN'!$A$2:$AU$889,24,FALSE)</f>
        <v>2.21</v>
      </c>
      <c r="M29" s="48">
        <f>VLOOKUP(H29,'[1]CALCUL AS et AN'!$A$2:$AU$889,28,FALSE)</f>
        <v>0.92</v>
      </c>
      <c r="N29">
        <v>6.63</v>
      </c>
      <c r="O29" s="45">
        <f t="shared" si="0"/>
        <v>6.63</v>
      </c>
      <c r="P29" s="48">
        <f t="shared" si="1"/>
        <v>2.7600000000000002</v>
      </c>
      <c r="Q29">
        <v>4.9400000000000004</v>
      </c>
      <c r="R29" s="45">
        <f>VLOOKUP(H29,'[1]CALCUL AS et AN'!$A$2:$AU$889,46,FALSE)</f>
        <v>4.9725000000000001</v>
      </c>
      <c r="S29" s="48">
        <f>VLOOKUP(H29,'[1]CALCUL AS et AN'!$A$2:$AU$889,47,FALSE)</f>
        <v>2.0700000000000003</v>
      </c>
      <c r="T29">
        <v>14.82</v>
      </c>
      <c r="U29" s="45">
        <f t="shared" si="2"/>
        <v>14.9175</v>
      </c>
      <c r="V29" s="48">
        <f t="shared" si="3"/>
        <v>6.2100000000000009</v>
      </c>
      <c r="W29" t="s">
        <v>960</v>
      </c>
      <c r="X29" t="s">
        <v>937</v>
      </c>
    </row>
    <row r="30" spans="1:24" outlineLevel="2">
      <c r="A30" t="s">
        <v>1129</v>
      </c>
      <c r="B30" s="73"/>
      <c r="C30" t="s">
        <v>1021</v>
      </c>
      <c r="D30">
        <v>1</v>
      </c>
      <c r="E30" t="s">
        <v>1022</v>
      </c>
      <c r="F30">
        <v>0</v>
      </c>
      <c r="H30" t="s">
        <v>1021</v>
      </c>
      <c r="I30">
        <v>0</v>
      </c>
      <c r="J30">
        <v>0</v>
      </c>
      <c r="K30" t="e">
        <v>#DIV/0!</v>
      </c>
      <c r="L30" s="45">
        <f>VLOOKUP(H30,'[1]CALCUL AS et AN'!$A$2:$AU$889,24,FALSE)</f>
        <v>2.2080000000000002</v>
      </c>
      <c r="M30" s="48">
        <f>VLOOKUP(H30,'[1]CALCUL AS et AN'!$A$2:$AU$889,28,FALSE)</f>
        <v>2.2080000000000002</v>
      </c>
      <c r="N30" t="e">
        <v>#DIV/0!</v>
      </c>
      <c r="O30" s="45">
        <f t="shared" si="0"/>
        <v>2.2080000000000002</v>
      </c>
      <c r="P30" s="48">
        <f t="shared" si="1"/>
        <v>2.2080000000000002</v>
      </c>
      <c r="Q30">
        <v>0</v>
      </c>
      <c r="R30" s="45">
        <f>VLOOKUP(H30,'[1]CALCUL AS et AN'!$A$2:$AU$889,46,FALSE)</f>
        <v>3.3120000000000003</v>
      </c>
      <c r="S30" s="48">
        <f>VLOOKUP(H30,'[1]CALCUL AS et AN'!$A$2:$AU$889,47,FALSE)</f>
        <v>3.3120000000000003</v>
      </c>
      <c r="T30">
        <v>0</v>
      </c>
      <c r="U30" s="45">
        <f t="shared" si="2"/>
        <v>3.3120000000000003</v>
      </c>
      <c r="V30" s="48">
        <f t="shared" si="3"/>
        <v>3.3120000000000003</v>
      </c>
      <c r="W30" t="s">
        <v>960</v>
      </c>
      <c r="X30">
        <v>0</v>
      </c>
    </row>
    <row r="31" spans="1:24" outlineLevel="2">
      <c r="A31" t="s">
        <v>1129</v>
      </c>
      <c r="B31" s="73"/>
      <c r="C31" t="s">
        <v>478</v>
      </c>
      <c r="D31">
        <v>1</v>
      </c>
      <c r="E31" t="s">
        <v>479</v>
      </c>
      <c r="F31">
        <v>32.479999999999997</v>
      </c>
      <c r="H31" t="s">
        <v>478</v>
      </c>
      <c r="I31">
        <v>16</v>
      </c>
      <c r="J31">
        <v>1</v>
      </c>
      <c r="K31">
        <v>16</v>
      </c>
      <c r="L31" s="45">
        <f>VLOOKUP(H31,'[1]CALCUL AS et AN'!$A$2:$AU$889,24,FALSE)</f>
        <v>16</v>
      </c>
      <c r="M31" s="48">
        <f>VLOOKUP(H31,'[1]CALCUL AS et AN'!$A$2:$AU$889,28,FALSE)</f>
        <v>16</v>
      </c>
      <c r="N31">
        <v>16</v>
      </c>
      <c r="O31" s="45">
        <f t="shared" si="0"/>
        <v>16</v>
      </c>
      <c r="P31" s="48">
        <f t="shared" si="1"/>
        <v>16</v>
      </c>
      <c r="Q31">
        <v>32.479999999999997</v>
      </c>
      <c r="R31" s="45">
        <f>VLOOKUP(H31,'[1]CALCUL AS et AN'!$A$2:$AU$889,46,FALSE)</f>
        <v>32</v>
      </c>
      <c r="S31" s="48">
        <f>VLOOKUP(H31,'[1]CALCUL AS et AN'!$A$2:$AU$889,47,FALSE)</f>
        <v>32</v>
      </c>
      <c r="T31">
        <v>32.479999999999997</v>
      </c>
      <c r="U31" s="45">
        <f t="shared" si="2"/>
        <v>32</v>
      </c>
      <c r="V31" s="48">
        <f t="shared" si="3"/>
        <v>32</v>
      </c>
      <c r="W31" t="s">
        <v>960</v>
      </c>
      <c r="X31" t="s">
        <v>937</v>
      </c>
    </row>
    <row r="32" spans="1:24" outlineLevel="2">
      <c r="A32" t="s">
        <v>1129</v>
      </c>
      <c r="B32" s="73"/>
      <c r="C32" t="s">
        <v>478</v>
      </c>
      <c r="D32">
        <v>1</v>
      </c>
      <c r="E32" t="s">
        <v>479</v>
      </c>
      <c r="F32">
        <v>32.479999999999997</v>
      </c>
      <c r="H32" t="s">
        <v>478</v>
      </c>
      <c r="I32">
        <v>16</v>
      </c>
      <c r="J32">
        <v>1</v>
      </c>
      <c r="K32">
        <v>16</v>
      </c>
      <c r="L32" s="45">
        <f>VLOOKUP(H32,'[1]CALCUL AS et AN'!$A$2:$AU$889,24,FALSE)</f>
        <v>16</v>
      </c>
      <c r="M32" s="48">
        <f>VLOOKUP(H32,'[1]CALCUL AS et AN'!$A$2:$AU$889,28,FALSE)</f>
        <v>16</v>
      </c>
      <c r="N32">
        <v>16</v>
      </c>
      <c r="O32" s="45">
        <f t="shared" si="0"/>
        <v>16</v>
      </c>
      <c r="P32" s="48">
        <f t="shared" si="1"/>
        <v>16</v>
      </c>
      <c r="Q32">
        <v>32.479999999999997</v>
      </c>
      <c r="R32" s="45">
        <f>VLOOKUP(H32,'[1]CALCUL AS et AN'!$A$2:$AU$889,46,FALSE)</f>
        <v>32</v>
      </c>
      <c r="S32" s="48">
        <f>VLOOKUP(H32,'[1]CALCUL AS et AN'!$A$2:$AU$889,47,FALSE)</f>
        <v>32</v>
      </c>
      <c r="T32">
        <v>32.479999999999997</v>
      </c>
      <c r="U32" s="45">
        <f t="shared" si="2"/>
        <v>32</v>
      </c>
      <c r="V32" s="48">
        <f t="shared" si="3"/>
        <v>32</v>
      </c>
      <c r="W32" t="s">
        <v>960</v>
      </c>
      <c r="X32" t="s">
        <v>937</v>
      </c>
    </row>
    <row r="33" spans="1:24" outlineLevel="2">
      <c r="A33" t="s">
        <v>1129</v>
      </c>
      <c r="B33" s="73"/>
      <c r="C33" t="s">
        <v>478</v>
      </c>
      <c r="D33">
        <v>1</v>
      </c>
      <c r="E33" t="s">
        <v>479</v>
      </c>
      <c r="F33">
        <v>32.479999999999997</v>
      </c>
      <c r="H33" t="s">
        <v>478</v>
      </c>
      <c r="I33">
        <v>16</v>
      </c>
      <c r="J33">
        <v>1</v>
      </c>
      <c r="K33">
        <v>16</v>
      </c>
      <c r="L33" s="45">
        <f>VLOOKUP(H33,'[1]CALCUL AS et AN'!$A$2:$AU$889,24,FALSE)</f>
        <v>16</v>
      </c>
      <c r="M33" s="48">
        <f>VLOOKUP(H33,'[1]CALCUL AS et AN'!$A$2:$AU$889,28,FALSE)</f>
        <v>16</v>
      </c>
      <c r="N33">
        <v>16</v>
      </c>
      <c r="O33" s="45">
        <f t="shared" si="0"/>
        <v>16</v>
      </c>
      <c r="P33" s="48">
        <f t="shared" si="1"/>
        <v>16</v>
      </c>
      <c r="Q33">
        <v>32.479999999999997</v>
      </c>
      <c r="R33" s="45">
        <f>VLOOKUP(H33,'[1]CALCUL AS et AN'!$A$2:$AU$889,46,FALSE)</f>
        <v>32</v>
      </c>
      <c r="S33" s="48">
        <f>VLOOKUP(H33,'[1]CALCUL AS et AN'!$A$2:$AU$889,47,FALSE)</f>
        <v>32</v>
      </c>
      <c r="T33">
        <v>32.479999999999997</v>
      </c>
      <c r="U33" s="45">
        <f t="shared" si="2"/>
        <v>32</v>
      </c>
      <c r="V33" s="48">
        <f t="shared" si="3"/>
        <v>32</v>
      </c>
      <c r="W33" t="s">
        <v>960</v>
      </c>
      <c r="X33" t="s">
        <v>937</v>
      </c>
    </row>
    <row r="34" spans="1:24" outlineLevel="2">
      <c r="A34" t="s">
        <v>1129</v>
      </c>
      <c r="B34" s="73"/>
      <c r="C34" t="s">
        <v>654</v>
      </c>
      <c r="D34">
        <v>2</v>
      </c>
      <c r="E34" t="s">
        <v>655</v>
      </c>
      <c r="F34">
        <v>6.17</v>
      </c>
      <c r="H34" t="s">
        <v>654</v>
      </c>
      <c r="I34">
        <v>2.12</v>
      </c>
      <c r="J34">
        <v>1</v>
      </c>
      <c r="K34">
        <v>2.12</v>
      </c>
      <c r="L34" s="45">
        <f>VLOOKUP(H34,'[1]CALCUL AS et AN'!$A$2:$AU$889,24,FALSE)</f>
        <v>2.12</v>
      </c>
      <c r="M34" s="48">
        <f>VLOOKUP(H34,'[1]CALCUL AS et AN'!$A$2:$AU$889,28,FALSE)</f>
        <v>2.12</v>
      </c>
      <c r="N34">
        <v>4.24</v>
      </c>
      <c r="O34" s="45">
        <f t="shared" si="0"/>
        <v>4.24</v>
      </c>
      <c r="P34" s="48">
        <f t="shared" si="1"/>
        <v>4.24</v>
      </c>
      <c r="Q34">
        <v>6.17</v>
      </c>
      <c r="R34" s="45">
        <f>VLOOKUP(H34,'[1]CALCUL AS et AN'!$A$2:$AU$889,46,FALSE)</f>
        <v>6.36</v>
      </c>
      <c r="S34" s="48">
        <f>VLOOKUP(H34,'[1]CALCUL AS et AN'!$A$2:$AU$889,47,FALSE)</f>
        <v>6.36</v>
      </c>
      <c r="T34">
        <v>12.34</v>
      </c>
      <c r="U34" s="45">
        <f t="shared" si="2"/>
        <v>12.72</v>
      </c>
      <c r="V34" s="48">
        <f t="shared" si="3"/>
        <v>12.72</v>
      </c>
      <c r="W34" t="s">
        <v>960</v>
      </c>
      <c r="X34" t="s">
        <v>937</v>
      </c>
    </row>
    <row r="35" spans="1:24" outlineLevel="2">
      <c r="A35" t="s">
        <v>1129</v>
      </c>
      <c r="B35" s="73"/>
      <c r="C35" t="s">
        <v>426</v>
      </c>
      <c r="D35">
        <v>1</v>
      </c>
      <c r="E35" t="s">
        <v>1019</v>
      </c>
      <c r="F35">
        <v>24</v>
      </c>
      <c r="H35" t="s">
        <v>426</v>
      </c>
      <c r="I35">
        <v>17.39</v>
      </c>
      <c r="J35">
        <v>1</v>
      </c>
      <c r="K35">
        <v>17.39</v>
      </c>
      <c r="L35" s="45">
        <f>VLOOKUP(H35,'[1]CALCUL AS et AN'!$A$2:$AU$889,24,FALSE)</f>
        <v>17.39</v>
      </c>
      <c r="M35" s="48">
        <f>VLOOKUP(H35,'[1]CALCUL AS et AN'!$A$2:$AU$889,28,FALSE)</f>
        <v>17.39</v>
      </c>
      <c r="N35">
        <v>17.39</v>
      </c>
      <c r="O35" s="45">
        <f t="shared" si="0"/>
        <v>17.39</v>
      </c>
      <c r="P35" s="48">
        <f t="shared" si="1"/>
        <v>17.39</v>
      </c>
      <c r="Q35">
        <v>24</v>
      </c>
      <c r="R35" s="45">
        <f>VLOOKUP(H35,'[1]CALCUL AS et AN'!$A$2:$AU$889,46,FALSE)</f>
        <v>26.085000000000001</v>
      </c>
      <c r="S35" s="48">
        <f>VLOOKUP(H35,'[1]CALCUL AS et AN'!$A$2:$AU$889,47,FALSE)</f>
        <v>26.085000000000001</v>
      </c>
      <c r="T35">
        <v>24</v>
      </c>
      <c r="U35" s="45">
        <f t="shared" si="2"/>
        <v>26.085000000000001</v>
      </c>
      <c r="V35" s="48">
        <f t="shared" si="3"/>
        <v>26.085000000000001</v>
      </c>
      <c r="W35" t="s">
        <v>960</v>
      </c>
      <c r="X35" t="s">
        <v>937</v>
      </c>
    </row>
    <row r="36" spans="1:24" outlineLevel="1">
      <c r="A36" s="73" t="s">
        <v>3008</v>
      </c>
      <c r="B36" s="73" t="str">
        <f t="shared" si="4"/>
        <v>KITFVRM</v>
      </c>
      <c r="N36" t="e">
        <f>SUBTOTAL(9,N27:N35)</f>
        <v>#DIV/0!</v>
      </c>
      <c r="O36" s="45">
        <f>SUBTOTAL(9,O27:O35)</f>
        <v>83.218000000000004</v>
      </c>
      <c r="P36" s="48">
        <f>SUBTOTAL(9,P27:P35)</f>
        <v>76.457999999999998</v>
      </c>
      <c r="T36">
        <f>SUBTOTAL(9,T27:T35)</f>
        <v>158.41</v>
      </c>
      <c r="U36" s="45">
        <f>SUBTOTAL(9,U27:U35)</f>
        <v>163.72200000000001</v>
      </c>
      <c r="V36" s="48">
        <f>SUBTOTAL(9,V27:V35)</f>
        <v>148.512</v>
      </c>
    </row>
    <row r="37" spans="1:24" outlineLevel="2">
      <c r="A37" t="s">
        <v>1217</v>
      </c>
      <c r="B37" s="73"/>
      <c r="C37" t="s">
        <v>981</v>
      </c>
      <c r="D37">
        <v>1</v>
      </c>
      <c r="E37" t="s">
        <v>982</v>
      </c>
      <c r="F37">
        <v>1.07</v>
      </c>
      <c r="H37" t="s">
        <v>981</v>
      </c>
      <c r="I37">
        <v>0.9</v>
      </c>
      <c r="J37">
        <v>1</v>
      </c>
      <c r="K37">
        <v>0.9</v>
      </c>
      <c r="L37" s="45">
        <f>VLOOKUP(H37,'[1]CALCUL AS et AN'!$A$2:$AU$889,24,FALSE)</f>
        <v>0.9</v>
      </c>
      <c r="M37" s="48">
        <f>VLOOKUP(H37,'[1]CALCUL AS et AN'!$A$2:$AU$889,28,FALSE)</f>
        <v>0.9</v>
      </c>
      <c r="N37">
        <v>0.9</v>
      </c>
      <c r="O37" s="45">
        <f t="shared" si="0"/>
        <v>0.9</v>
      </c>
      <c r="P37" s="48">
        <f t="shared" si="1"/>
        <v>0.9</v>
      </c>
      <c r="Q37">
        <v>1.07</v>
      </c>
      <c r="R37" s="45">
        <f>VLOOKUP(H37,'[1]CALCUL AS et AN'!$A$2:$AU$889,46,FALSE)</f>
        <v>1.125</v>
      </c>
      <c r="S37" s="48">
        <f>VLOOKUP(H37,'[1]CALCUL AS et AN'!$A$2:$AU$889,47,FALSE)</f>
        <v>1.125</v>
      </c>
      <c r="T37">
        <v>1.07</v>
      </c>
      <c r="U37" s="45">
        <f t="shared" si="2"/>
        <v>1.125</v>
      </c>
      <c r="V37" s="48">
        <f t="shared" si="3"/>
        <v>1.125</v>
      </c>
      <c r="W37" t="s">
        <v>960</v>
      </c>
      <c r="X37" t="s">
        <v>951</v>
      </c>
    </row>
    <row r="38" spans="1:24" outlineLevel="2">
      <c r="A38" t="s">
        <v>1217</v>
      </c>
      <c r="B38" s="73"/>
      <c r="C38" t="s">
        <v>1213</v>
      </c>
      <c r="D38">
        <v>1</v>
      </c>
      <c r="E38" t="s">
        <v>1214</v>
      </c>
      <c r="F38">
        <v>0</v>
      </c>
      <c r="H38" t="s">
        <v>1213</v>
      </c>
      <c r="I38">
        <v>0</v>
      </c>
      <c r="J38">
        <v>0</v>
      </c>
      <c r="K38" t="e">
        <v>#DIV/0!</v>
      </c>
      <c r="L38" s="45" t="e">
        <f>VLOOKUP(H38,'[1]CALCUL AS et AN'!$A$2:$AU$889,24,FALSE)</f>
        <v>#N/A</v>
      </c>
      <c r="M38" s="48" t="e">
        <f>VLOOKUP(H38,'[1]CALCUL AS et AN'!$A$2:$AU$889,28,FALSE)</f>
        <v>#N/A</v>
      </c>
      <c r="N38" t="e">
        <v>#DIV/0!</v>
      </c>
      <c r="O38" s="45" t="e">
        <f t="shared" si="0"/>
        <v>#N/A</v>
      </c>
      <c r="P38" s="48" t="e">
        <f t="shared" si="1"/>
        <v>#N/A</v>
      </c>
      <c r="Q38">
        <v>0</v>
      </c>
      <c r="R38" s="45" t="e">
        <f>VLOOKUP(H38,'[1]CALCUL AS et AN'!$A$2:$AU$889,46,FALSE)</f>
        <v>#N/A</v>
      </c>
      <c r="S38" s="48" t="e">
        <f>VLOOKUP(H38,'[1]CALCUL AS et AN'!$A$2:$AU$889,47,FALSE)</f>
        <v>#N/A</v>
      </c>
      <c r="T38">
        <v>0</v>
      </c>
      <c r="U38" s="45" t="e">
        <f t="shared" si="2"/>
        <v>#N/A</v>
      </c>
      <c r="V38" s="48" t="e">
        <f t="shared" si="3"/>
        <v>#N/A</v>
      </c>
      <c r="W38" t="s">
        <v>960</v>
      </c>
      <c r="X38" t="s">
        <v>960</v>
      </c>
    </row>
    <row r="39" spans="1:24" outlineLevel="2">
      <c r="A39" t="s">
        <v>1217</v>
      </c>
      <c r="B39" s="73"/>
      <c r="C39" t="s">
        <v>1014</v>
      </c>
      <c r="D39">
        <v>1</v>
      </c>
      <c r="E39" t="s">
        <v>1015</v>
      </c>
      <c r="F39">
        <v>5.55</v>
      </c>
      <c r="H39" t="s">
        <v>1014</v>
      </c>
      <c r="I39">
        <v>2.85</v>
      </c>
      <c r="J39">
        <v>1</v>
      </c>
      <c r="K39">
        <v>2.85</v>
      </c>
      <c r="L39" s="45">
        <f>VLOOKUP(H39,'[1]CALCUL AS et AN'!$A$2:$AU$889,24,FALSE)</f>
        <v>2.85</v>
      </c>
      <c r="M39" s="48">
        <f>VLOOKUP(H39,'[1]CALCUL AS et AN'!$A$2:$AU$889,28,FALSE)</f>
        <v>2.85</v>
      </c>
      <c r="N39">
        <v>2.85</v>
      </c>
      <c r="O39" s="45">
        <f t="shared" si="0"/>
        <v>2.85</v>
      </c>
      <c r="P39" s="48">
        <f t="shared" si="1"/>
        <v>2.85</v>
      </c>
      <c r="Q39">
        <v>5.55</v>
      </c>
      <c r="R39" s="45">
        <f>VLOOKUP(H39,'[1]CALCUL AS et AN'!$A$2:$AU$889,46,FALSE)</f>
        <v>5.7</v>
      </c>
      <c r="S39" s="48">
        <f>VLOOKUP(H39,'[1]CALCUL AS et AN'!$A$2:$AU$889,47,FALSE)</f>
        <v>5.7</v>
      </c>
      <c r="T39">
        <v>5.55</v>
      </c>
      <c r="U39" s="45">
        <f t="shared" si="2"/>
        <v>5.7</v>
      </c>
      <c r="V39" s="48">
        <f t="shared" si="3"/>
        <v>5.7</v>
      </c>
      <c r="W39" t="s">
        <v>960</v>
      </c>
      <c r="X39" t="s">
        <v>960</v>
      </c>
    </row>
    <row r="40" spans="1:24" outlineLevel="1">
      <c r="A40" s="73" t="s">
        <v>3009</v>
      </c>
      <c r="B40" s="73" t="str">
        <f t="shared" si="4"/>
        <v>KITFVGSD</v>
      </c>
      <c r="N40" t="e">
        <f>SUBTOTAL(9,N37:N39)</f>
        <v>#DIV/0!</v>
      </c>
      <c r="O40" s="45" t="e">
        <f>SUBTOTAL(9,O37:O39)</f>
        <v>#N/A</v>
      </c>
      <c r="P40" s="48" t="e">
        <f>SUBTOTAL(9,P37:P39)</f>
        <v>#N/A</v>
      </c>
      <c r="T40">
        <f>SUBTOTAL(9,T37:T39)</f>
        <v>6.62</v>
      </c>
      <c r="U40" s="45" t="e">
        <f>SUBTOTAL(9,U37:U39)</f>
        <v>#N/A</v>
      </c>
      <c r="V40" s="48" t="e">
        <f>SUBTOTAL(9,V37:V39)</f>
        <v>#N/A</v>
      </c>
    </row>
    <row r="41" spans="1:24" outlineLevel="2">
      <c r="A41" t="s">
        <v>1402</v>
      </c>
      <c r="B41" s="73"/>
      <c r="D41">
        <v>2</v>
      </c>
      <c r="E41" t="s">
        <v>463</v>
      </c>
      <c r="F41">
        <v>38.799999999999997</v>
      </c>
      <c r="H41" t="s">
        <v>462</v>
      </c>
      <c r="I41">
        <v>35</v>
      </c>
      <c r="J41">
        <v>1</v>
      </c>
      <c r="K41">
        <v>35</v>
      </c>
      <c r="L41" s="45">
        <f>VLOOKUP(H41,'[1]CALCUL AS et AN'!$A$2:$AU$889,24,FALSE)</f>
        <v>35</v>
      </c>
      <c r="M41" s="48">
        <f>VLOOKUP(H41,'[1]CALCUL AS et AN'!$A$2:$AU$889,28,FALSE)</f>
        <v>35</v>
      </c>
      <c r="N41">
        <v>70</v>
      </c>
      <c r="O41" s="45">
        <f t="shared" si="0"/>
        <v>70</v>
      </c>
      <c r="P41" s="48">
        <f t="shared" si="1"/>
        <v>70</v>
      </c>
      <c r="Q41">
        <v>38.799999999999997</v>
      </c>
      <c r="R41" s="45">
        <f>VLOOKUP(H41,'[1]CALCUL AS et AN'!$A$2:$AU$889,46,FALSE)</f>
        <v>52.5</v>
      </c>
      <c r="S41" s="48">
        <f>VLOOKUP(H41,'[1]CALCUL AS et AN'!$A$2:$AU$889,47,FALSE)</f>
        <v>52.5</v>
      </c>
      <c r="T41">
        <v>77.599999999999994</v>
      </c>
      <c r="U41" s="45">
        <f t="shared" si="2"/>
        <v>105</v>
      </c>
      <c r="V41" s="48">
        <f t="shared" si="3"/>
        <v>105</v>
      </c>
      <c r="W41" t="s">
        <v>960</v>
      </c>
      <c r="X41" t="s">
        <v>937</v>
      </c>
    </row>
    <row r="42" spans="1:24" outlineLevel="1">
      <c r="A42" s="73" t="s">
        <v>3010</v>
      </c>
      <c r="B42" s="73" t="str">
        <f t="shared" si="4"/>
        <v>KITFIL5EH</v>
      </c>
      <c r="N42">
        <f>SUBTOTAL(9,N41:N41)</f>
        <v>70</v>
      </c>
      <c r="O42" s="45">
        <f>SUBTOTAL(9,O41:O41)</f>
        <v>70</v>
      </c>
      <c r="P42" s="48">
        <f>SUBTOTAL(9,P41:P41)</f>
        <v>70</v>
      </c>
      <c r="T42">
        <f>SUBTOTAL(9,T41:T41)</f>
        <v>77.599999999999994</v>
      </c>
      <c r="U42" s="45">
        <f>SUBTOTAL(9,U41:U41)</f>
        <v>105</v>
      </c>
      <c r="V42" s="48">
        <f>SUBTOTAL(9,V41:V41)</f>
        <v>105</v>
      </c>
    </row>
    <row r="43" spans="1:24" outlineLevel="2">
      <c r="A43" t="s">
        <v>1436</v>
      </c>
      <c r="B43" s="73"/>
      <c r="D43">
        <v>2</v>
      </c>
      <c r="E43" t="s">
        <v>465</v>
      </c>
      <c r="F43">
        <v>47.94</v>
      </c>
      <c r="H43" t="s">
        <v>464</v>
      </c>
      <c r="I43">
        <v>40.5</v>
      </c>
      <c r="J43">
        <v>1</v>
      </c>
      <c r="K43">
        <v>40.5</v>
      </c>
      <c r="L43" s="45">
        <f>VLOOKUP(H43,'[1]CALCUL AS et AN'!$A$2:$AU$889,24,FALSE)</f>
        <v>40.5</v>
      </c>
      <c r="M43" s="48">
        <f>VLOOKUP(H43,'[1]CALCUL AS et AN'!$A$2:$AU$889,28,FALSE)</f>
        <v>40.5</v>
      </c>
      <c r="N43">
        <v>81</v>
      </c>
      <c r="O43" s="45">
        <f t="shared" si="0"/>
        <v>81</v>
      </c>
      <c r="P43" s="48">
        <f t="shared" si="1"/>
        <v>81</v>
      </c>
      <c r="Q43">
        <v>47.94</v>
      </c>
      <c r="R43" s="45">
        <f>VLOOKUP(H43,'[1]CALCUL AS et AN'!$A$2:$AU$889,46,FALSE)</f>
        <v>60.75</v>
      </c>
      <c r="S43" s="48">
        <f>VLOOKUP(H43,'[1]CALCUL AS et AN'!$A$2:$AU$889,47,FALSE)</f>
        <v>60.75</v>
      </c>
      <c r="T43">
        <v>95.88</v>
      </c>
      <c r="U43" s="45">
        <f t="shared" si="2"/>
        <v>121.5</v>
      </c>
      <c r="V43" s="48">
        <f t="shared" si="3"/>
        <v>121.5</v>
      </c>
      <c r="W43" t="s">
        <v>960</v>
      </c>
      <c r="X43" t="s">
        <v>937</v>
      </c>
    </row>
    <row r="44" spans="1:24" outlineLevel="2">
      <c r="A44" t="s">
        <v>1436</v>
      </c>
      <c r="B44" s="73"/>
      <c r="D44">
        <v>2</v>
      </c>
      <c r="E44" t="s">
        <v>2959</v>
      </c>
      <c r="F44">
        <v>59.78</v>
      </c>
      <c r="H44" t="s">
        <v>1368</v>
      </c>
      <c r="I44">
        <v>42.4</v>
      </c>
      <c r="J44">
        <v>1</v>
      </c>
      <c r="K44">
        <v>42.4</v>
      </c>
      <c r="L44" s="45">
        <f>VLOOKUP(H44,'[1]CALCUL AS et AN'!$A$2:$AU$889,24,FALSE)</f>
        <v>42.4</v>
      </c>
      <c r="M44" s="48">
        <f>VLOOKUP(H44,'[1]CALCUL AS et AN'!$A$2:$AU$889,28,FALSE)</f>
        <v>42.4</v>
      </c>
      <c r="N44">
        <v>84.8</v>
      </c>
      <c r="O44" s="45">
        <f t="shared" si="0"/>
        <v>84.8</v>
      </c>
      <c r="P44" s="48">
        <f t="shared" si="1"/>
        <v>84.8</v>
      </c>
      <c r="Q44">
        <v>59.78</v>
      </c>
      <c r="R44" s="45">
        <f>VLOOKUP(H44,'[1]CALCUL AS et AN'!$A$2:$AU$889,46,FALSE)</f>
        <v>63.599999999999994</v>
      </c>
      <c r="S44" s="48">
        <f>VLOOKUP(H44,'[1]CALCUL AS et AN'!$A$2:$AU$889,47,FALSE)</f>
        <v>63.599999999999994</v>
      </c>
      <c r="T44">
        <v>119.56</v>
      </c>
      <c r="U44" s="45">
        <f t="shared" si="2"/>
        <v>127.19999999999999</v>
      </c>
      <c r="V44" s="48">
        <f t="shared" si="3"/>
        <v>127.19999999999999</v>
      </c>
      <c r="W44" t="s">
        <v>960</v>
      </c>
      <c r="X44" t="s">
        <v>951</v>
      </c>
    </row>
    <row r="45" spans="1:24" outlineLevel="2">
      <c r="A45" t="s">
        <v>1436</v>
      </c>
      <c r="B45" s="73"/>
      <c r="D45">
        <v>2</v>
      </c>
      <c r="E45" t="s">
        <v>2961</v>
      </c>
      <c r="F45">
        <v>70.5</v>
      </c>
      <c r="H45" t="s">
        <v>1438</v>
      </c>
      <c r="I45">
        <v>50</v>
      </c>
      <c r="J45">
        <v>1</v>
      </c>
      <c r="K45">
        <v>50</v>
      </c>
      <c r="L45" s="45">
        <f>VLOOKUP(H45,'[1]CALCUL AS et AN'!$A$2:$AU$889,24,FALSE)</f>
        <v>50</v>
      </c>
      <c r="M45" s="48">
        <f>VLOOKUP(H45,'[1]CALCUL AS et AN'!$A$2:$AU$889,28,FALSE)</f>
        <v>50</v>
      </c>
      <c r="N45">
        <v>100</v>
      </c>
      <c r="O45" s="45">
        <f t="shared" si="0"/>
        <v>100</v>
      </c>
      <c r="P45" s="48">
        <f t="shared" si="1"/>
        <v>100</v>
      </c>
      <c r="Q45">
        <v>70.5</v>
      </c>
      <c r="R45" s="45">
        <f>VLOOKUP(H45,'[1]CALCUL AS et AN'!$A$2:$AU$889,46,FALSE)</f>
        <v>75</v>
      </c>
      <c r="S45" s="48">
        <f>VLOOKUP(H45,'[1]CALCUL AS et AN'!$A$2:$AU$889,47,FALSE)</f>
        <v>75</v>
      </c>
      <c r="T45">
        <v>141</v>
      </c>
      <c r="U45" s="45">
        <f t="shared" si="2"/>
        <v>150</v>
      </c>
      <c r="V45" s="48">
        <f t="shared" si="3"/>
        <v>150</v>
      </c>
      <c r="W45" t="s">
        <v>960</v>
      </c>
      <c r="X45" t="s">
        <v>951</v>
      </c>
    </row>
    <row r="46" spans="1:24" outlineLevel="1">
      <c r="A46" s="73" t="s">
        <v>3011</v>
      </c>
      <c r="B46" s="73" t="str">
        <f t="shared" si="4"/>
        <v>KITCAL3EH</v>
      </c>
      <c r="N46">
        <f>SUBTOTAL(9,N43:N45)</f>
        <v>265.8</v>
      </c>
      <c r="O46" s="45">
        <f>SUBTOTAL(9,O43:O45)</f>
        <v>265.8</v>
      </c>
      <c r="P46" s="48">
        <f>SUBTOTAL(9,P43:P45)</f>
        <v>265.8</v>
      </c>
      <c r="T46">
        <f>SUBTOTAL(9,T43:T45)</f>
        <v>356.44</v>
      </c>
      <c r="U46" s="45">
        <f>SUBTOTAL(9,U43:U45)</f>
        <v>398.7</v>
      </c>
      <c r="V46" s="48">
        <f>SUBTOTAL(9,V43:V45)</f>
        <v>398.7</v>
      </c>
    </row>
    <row r="47" spans="1:24" outlineLevel="2">
      <c r="A47" t="s">
        <v>1347</v>
      </c>
      <c r="B47" s="73"/>
      <c r="D47">
        <v>4</v>
      </c>
      <c r="E47" t="s">
        <v>463</v>
      </c>
      <c r="F47">
        <v>38.799999999999997</v>
      </c>
      <c r="H47" t="s">
        <v>462</v>
      </c>
      <c r="I47">
        <v>35</v>
      </c>
      <c r="J47">
        <v>1</v>
      </c>
      <c r="K47">
        <v>35</v>
      </c>
      <c r="L47" s="45">
        <f>VLOOKUP(H47,'[1]CALCUL AS et AN'!$A$2:$AU$889,24,FALSE)</f>
        <v>35</v>
      </c>
      <c r="M47" s="48">
        <f>VLOOKUP(H47,'[1]CALCUL AS et AN'!$A$2:$AU$889,28,FALSE)</f>
        <v>35</v>
      </c>
      <c r="N47">
        <v>140</v>
      </c>
      <c r="O47" s="45">
        <f t="shared" si="0"/>
        <v>140</v>
      </c>
      <c r="P47" s="48">
        <f t="shared" si="1"/>
        <v>140</v>
      </c>
      <c r="Q47">
        <v>38.799999999999997</v>
      </c>
      <c r="R47" s="45">
        <f>VLOOKUP(H47,'[1]CALCUL AS et AN'!$A$2:$AU$889,46,FALSE)</f>
        <v>52.5</v>
      </c>
      <c r="S47" s="48">
        <f>VLOOKUP(H47,'[1]CALCUL AS et AN'!$A$2:$AU$889,47,FALSE)</f>
        <v>52.5</v>
      </c>
      <c r="T47">
        <v>155.19999999999999</v>
      </c>
      <c r="U47" s="45">
        <f t="shared" si="2"/>
        <v>210</v>
      </c>
      <c r="V47" s="48">
        <f t="shared" si="3"/>
        <v>210</v>
      </c>
      <c r="W47" t="s">
        <v>960</v>
      </c>
      <c r="X47" t="s">
        <v>937</v>
      </c>
    </row>
    <row r="48" spans="1:24" outlineLevel="2">
      <c r="A48" t="s">
        <v>1347</v>
      </c>
      <c r="B48" s="73"/>
      <c r="C48" t="s">
        <v>1368</v>
      </c>
      <c r="D48">
        <v>6</v>
      </c>
      <c r="E48" t="s">
        <v>2959</v>
      </c>
      <c r="F48">
        <v>59.78</v>
      </c>
      <c r="H48" t="s">
        <v>1368</v>
      </c>
      <c r="I48">
        <v>42.4</v>
      </c>
      <c r="J48">
        <v>1</v>
      </c>
      <c r="K48">
        <v>42.4</v>
      </c>
      <c r="L48" s="45">
        <f>VLOOKUP(H48,'[1]CALCUL AS et AN'!$A$2:$AU$889,24,FALSE)</f>
        <v>42.4</v>
      </c>
      <c r="M48" s="48">
        <f>VLOOKUP(H48,'[1]CALCUL AS et AN'!$A$2:$AU$889,28,FALSE)</f>
        <v>42.4</v>
      </c>
      <c r="N48">
        <v>254.39999999999998</v>
      </c>
      <c r="O48" s="45">
        <f t="shared" si="0"/>
        <v>254.39999999999998</v>
      </c>
      <c r="P48" s="48">
        <f t="shared" si="1"/>
        <v>254.39999999999998</v>
      </c>
      <c r="Q48">
        <v>59.78</v>
      </c>
      <c r="R48" s="45">
        <f>VLOOKUP(H48,'[1]CALCUL AS et AN'!$A$2:$AU$889,46,FALSE)</f>
        <v>63.599999999999994</v>
      </c>
      <c r="S48" s="48">
        <f>VLOOKUP(H48,'[1]CALCUL AS et AN'!$A$2:$AU$889,47,FALSE)</f>
        <v>63.599999999999994</v>
      </c>
      <c r="T48">
        <v>358.68</v>
      </c>
      <c r="U48" s="45">
        <f t="shared" si="2"/>
        <v>381.59999999999997</v>
      </c>
      <c r="V48" s="48">
        <f t="shared" si="3"/>
        <v>381.59999999999997</v>
      </c>
      <c r="W48" t="s">
        <v>960</v>
      </c>
      <c r="X48" t="s">
        <v>951</v>
      </c>
    </row>
    <row r="49" spans="1:24" outlineLevel="1">
      <c r="A49" s="73" t="s">
        <v>3012</v>
      </c>
      <c r="B49" s="73" t="str">
        <f t="shared" si="4"/>
        <v>KITCAL5EH</v>
      </c>
      <c r="N49">
        <f>SUBTOTAL(9,N47:N48)</f>
        <v>394.4</v>
      </c>
      <c r="O49" s="45">
        <f>SUBTOTAL(9,O47:O48)</f>
        <v>394.4</v>
      </c>
      <c r="P49" s="48">
        <f>SUBTOTAL(9,P47:P48)</f>
        <v>394.4</v>
      </c>
      <c r="T49">
        <f>SUBTOTAL(9,T47:T48)</f>
        <v>513.88</v>
      </c>
      <c r="U49" s="45">
        <f>SUBTOTAL(9,U47:U48)</f>
        <v>591.59999999999991</v>
      </c>
      <c r="V49" s="48">
        <f>SUBTOTAL(9,V47:V48)</f>
        <v>591.59999999999991</v>
      </c>
    </row>
    <row r="50" spans="1:24" outlineLevel="2">
      <c r="A50" t="s">
        <v>1592</v>
      </c>
      <c r="B50" s="73"/>
      <c r="D50">
        <v>2</v>
      </c>
      <c r="E50" t="s">
        <v>1546</v>
      </c>
      <c r="F50">
        <v>0.68</v>
      </c>
      <c r="H50">
        <v>101006</v>
      </c>
      <c r="I50">
        <v>0.23</v>
      </c>
      <c r="J50">
        <v>1</v>
      </c>
      <c r="K50">
        <v>0.23</v>
      </c>
      <c r="L50" s="45">
        <f>VLOOKUP(H50,'[1]CALCUL AS et AN'!$A$2:$AU$889,24,FALSE)</f>
        <v>0.22953999999999999</v>
      </c>
      <c r="M50" s="48">
        <f>VLOOKUP(H50,'[1]CALCUL AS et AN'!$A$2:$AU$889,28,FALSE)</f>
        <v>0.22953999999999999</v>
      </c>
      <c r="N50">
        <v>0.46</v>
      </c>
      <c r="O50" s="45">
        <f t="shared" si="0"/>
        <v>0.45907999999999999</v>
      </c>
      <c r="P50" s="48">
        <f t="shared" si="1"/>
        <v>0.45907999999999999</v>
      </c>
      <c r="Q50">
        <v>0.68</v>
      </c>
      <c r="R50" s="45">
        <f>VLOOKUP(H50,'[1]CALCUL AS et AN'!$A$2:$AU$889,46,FALSE)</f>
        <v>0.68862000000000001</v>
      </c>
      <c r="S50" s="48">
        <f>VLOOKUP(H50,'[1]CALCUL AS et AN'!$A$2:$AU$889,47,FALSE)</f>
        <v>0.68862000000000001</v>
      </c>
      <c r="T50">
        <v>1.36</v>
      </c>
      <c r="U50" s="45">
        <f t="shared" si="2"/>
        <v>1.37724</v>
      </c>
      <c r="V50" s="48">
        <f t="shared" si="3"/>
        <v>1.37724</v>
      </c>
      <c r="W50" t="s">
        <v>960</v>
      </c>
      <c r="X50" t="s">
        <v>951</v>
      </c>
    </row>
    <row r="51" spans="1:24" outlineLevel="2">
      <c r="A51" t="s">
        <v>1592</v>
      </c>
      <c r="B51" s="73"/>
      <c r="D51">
        <v>1</v>
      </c>
      <c r="E51" t="s">
        <v>1544</v>
      </c>
      <c r="F51">
        <v>2.2400000000000002</v>
      </c>
      <c r="H51">
        <v>101007</v>
      </c>
      <c r="I51">
        <v>1.5</v>
      </c>
      <c r="J51">
        <v>1</v>
      </c>
      <c r="K51">
        <v>1.5</v>
      </c>
      <c r="L51" s="45">
        <f>VLOOKUP(H51,'[1]CALCUL AS et AN'!$A$2:$AU$889,24,FALSE)</f>
        <v>1.5</v>
      </c>
      <c r="M51" s="48">
        <f>VLOOKUP(H51,'[1]CALCUL AS et AN'!$A$2:$AU$889,28,FALSE)</f>
        <v>1.5</v>
      </c>
      <c r="N51">
        <v>1.5</v>
      </c>
      <c r="O51" s="45">
        <f t="shared" si="0"/>
        <v>1.5</v>
      </c>
      <c r="P51" s="48">
        <f t="shared" si="1"/>
        <v>1.5</v>
      </c>
      <c r="Q51">
        <v>2.2400000000000002</v>
      </c>
      <c r="R51" s="45">
        <f>VLOOKUP(H51,'[1]CALCUL AS et AN'!$A$2:$AU$889,46,FALSE)</f>
        <v>2.25</v>
      </c>
      <c r="S51" s="48">
        <f>VLOOKUP(H51,'[1]CALCUL AS et AN'!$A$2:$AU$889,47,FALSE)</f>
        <v>2.25</v>
      </c>
      <c r="T51">
        <v>2.2400000000000002</v>
      </c>
      <c r="U51" s="45">
        <f t="shared" si="2"/>
        <v>2.25</v>
      </c>
      <c r="V51" s="48">
        <f t="shared" si="3"/>
        <v>2.25</v>
      </c>
      <c r="W51" t="s">
        <v>960</v>
      </c>
      <c r="X51" t="s">
        <v>951</v>
      </c>
    </row>
    <row r="52" spans="1:24" outlineLevel="2">
      <c r="A52" t="s">
        <v>1592</v>
      </c>
      <c r="B52" s="73"/>
      <c r="D52">
        <v>1</v>
      </c>
      <c r="E52" t="s">
        <v>1673</v>
      </c>
      <c r="F52">
        <v>39.22</v>
      </c>
      <c r="H52">
        <v>1510064</v>
      </c>
      <c r="I52">
        <v>24.96</v>
      </c>
      <c r="J52">
        <v>1</v>
      </c>
      <c r="K52">
        <v>24.96</v>
      </c>
      <c r="L52" s="45">
        <f>VLOOKUP(H52,'[1]CALCUL AS et AN'!$A$2:$AU$889,24,FALSE)</f>
        <v>24.954999999999998</v>
      </c>
      <c r="M52" s="48">
        <f>VLOOKUP(H52,'[1]CALCUL AS et AN'!$A$2:$AU$889,28,FALSE)</f>
        <v>24.954999999999998</v>
      </c>
      <c r="N52">
        <v>24.96</v>
      </c>
      <c r="O52" s="45">
        <f t="shared" si="0"/>
        <v>24.954999999999998</v>
      </c>
      <c r="P52" s="48">
        <f t="shared" si="1"/>
        <v>24.954999999999998</v>
      </c>
      <c r="Q52">
        <v>39.22</v>
      </c>
      <c r="R52" s="45">
        <f>VLOOKUP(H52,'[1]CALCUL AS et AN'!$A$2:$AU$889,46,FALSE)</f>
        <v>37.432499999999997</v>
      </c>
      <c r="S52" s="48">
        <f>VLOOKUP(H52,'[1]CALCUL AS et AN'!$A$2:$AU$889,47,FALSE)</f>
        <v>37.432499999999997</v>
      </c>
      <c r="T52">
        <v>39.22</v>
      </c>
      <c r="U52" s="45">
        <f t="shared" si="2"/>
        <v>37.432499999999997</v>
      </c>
      <c r="V52" s="48">
        <f t="shared" si="3"/>
        <v>37.432499999999997</v>
      </c>
      <c r="W52" t="s">
        <v>960</v>
      </c>
      <c r="X52" t="s">
        <v>951</v>
      </c>
    </row>
    <row r="53" spans="1:24" outlineLevel="2">
      <c r="A53" t="s">
        <v>1592</v>
      </c>
      <c r="B53" s="73"/>
      <c r="D53">
        <v>1.2</v>
      </c>
      <c r="E53" t="s">
        <v>1538</v>
      </c>
      <c r="F53">
        <v>4.3499999999999996</v>
      </c>
      <c r="H53" t="s">
        <v>1537</v>
      </c>
      <c r="I53">
        <v>2.9</v>
      </c>
      <c r="J53">
        <v>1</v>
      </c>
      <c r="K53">
        <v>2.9</v>
      </c>
      <c r="L53" s="45">
        <f>VLOOKUP(H53,'[1]CALCUL AS et AN'!$A$2:$AU$889,24,FALSE)</f>
        <v>2.9</v>
      </c>
      <c r="M53" s="48">
        <f>VLOOKUP(H53,'[1]CALCUL AS et AN'!$A$2:$AU$889,28,FALSE)</f>
        <v>2.9</v>
      </c>
      <c r="N53">
        <v>3.48</v>
      </c>
      <c r="O53" s="45">
        <f t="shared" si="0"/>
        <v>3.48</v>
      </c>
      <c r="P53" s="48">
        <f t="shared" si="1"/>
        <v>3.48</v>
      </c>
      <c r="Q53">
        <v>4.3499999999999996</v>
      </c>
      <c r="R53" s="45">
        <f>VLOOKUP(H53,'[1]CALCUL AS et AN'!$A$2:$AU$889,46,FALSE)</f>
        <v>4.3499999999999996</v>
      </c>
      <c r="S53" s="48">
        <f>VLOOKUP(H53,'[1]CALCUL AS et AN'!$A$2:$AU$889,47,FALSE)</f>
        <v>4.3499999999999996</v>
      </c>
      <c r="T53">
        <v>5.22</v>
      </c>
      <c r="U53" s="45">
        <f t="shared" si="2"/>
        <v>5.22</v>
      </c>
      <c r="V53" s="48">
        <f t="shared" si="3"/>
        <v>5.22</v>
      </c>
      <c r="W53" t="s">
        <v>960</v>
      </c>
      <c r="X53" t="s">
        <v>951</v>
      </c>
    </row>
    <row r="54" spans="1:24" outlineLevel="2">
      <c r="A54" t="s">
        <v>1592</v>
      </c>
      <c r="B54" s="73"/>
      <c r="D54">
        <v>2</v>
      </c>
      <c r="E54" t="s">
        <v>1550</v>
      </c>
      <c r="F54">
        <v>1.07</v>
      </c>
      <c r="H54" t="s">
        <v>586</v>
      </c>
      <c r="I54">
        <v>0.91</v>
      </c>
      <c r="J54">
        <v>1</v>
      </c>
      <c r="K54">
        <v>0.91</v>
      </c>
      <c r="L54" s="45">
        <f>VLOOKUP(H54,'[1]CALCUL AS et AN'!$A$2:$AU$889,24,FALSE)</f>
        <v>0.91400000000000003</v>
      </c>
      <c r="M54" s="48">
        <f>VLOOKUP(H54,'[1]CALCUL AS et AN'!$A$2:$AU$889,28,FALSE)</f>
        <v>1.0049999999999999</v>
      </c>
      <c r="N54">
        <v>1.82</v>
      </c>
      <c r="O54" s="45">
        <f t="shared" si="0"/>
        <v>1.8280000000000001</v>
      </c>
      <c r="P54" s="48">
        <f t="shared" si="1"/>
        <v>2.0099999999999998</v>
      </c>
      <c r="Q54">
        <v>1.07</v>
      </c>
      <c r="R54" s="45">
        <f>VLOOKUP(H54,'[1]CALCUL AS et AN'!$A$2:$AU$889,46,FALSE)</f>
        <v>1.1425000000000001</v>
      </c>
      <c r="S54" s="48">
        <f>VLOOKUP(H54,'[1]CALCUL AS et AN'!$A$2:$AU$889,47,FALSE)</f>
        <v>1.2562499999999999</v>
      </c>
      <c r="T54">
        <v>2.14</v>
      </c>
      <c r="U54" s="45">
        <f t="shared" si="2"/>
        <v>2.2850000000000001</v>
      </c>
      <c r="V54" s="48">
        <f t="shared" si="3"/>
        <v>2.5124999999999997</v>
      </c>
      <c r="W54" t="s">
        <v>960</v>
      </c>
      <c r="X54" t="s">
        <v>937</v>
      </c>
    </row>
    <row r="55" spans="1:24" outlineLevel="2">
      <c r="A55" t="s">
        <v>1592</v>
      </c>
      <c r="B55" s="73"/>
      <c r="D55">
        <v>2</v>
      </c>
      <c r="E55" t="s">
        <v>1512</v>
      </c>
      <c r="F55">
        <v>0.96</v>
      </c>
      <c r="H55" t="s">
        <v>592</v>
      </c>
      <c r="I55">
        <v>0.77</v>
      </c>
      <c r="J55">
        <v>1</v>
      </c>
      <c r="K55">
        <v>0.77</v>
      </c>
      <c r="L55" s="45">
        <f>VLOOKUP(H55,'[1]CALCUL AS et AN'!$A$2:$AU$889,24,FALSE)</f>
        <v>0.76900000000000002</v>
      </c>
      <c r="M55" s="48">
        <f>VLOOKUP(H55,'[1]CALCUL AS et AN'!$A$2:$AU$889,28,FALSE)</f>
        <v>0.84599999999999997</v>
      </c>
      <c r="N55">
        <v>1.54</v>
      </c>
      <c r="O55" s="45">
        <f t="shared" si="0"/>
        <v>1.538</v>
      </c>
      <c r="P55" s="48">
        <f t="shared" si="1"/>
        <v>1.6919999999999999</v>
      </c>
      <c r="Q55">
        <v>0.96</v>
      </c>
      <c r="R55" s="45">
        <f>VLOOKUP(H55,'[1]CALCUL AS et AN'!$A$2:$AU$889,46,FALSE)</f>
        <v>0.96125000000000005</v>
      </c>
      <c r="S55" s="48">
        <f>VLOOKUP(H55,'[1]CALCUL AS et AN'!$A$2:$AU$889,47,FALSE)</f>
        <v>1.0574999999999999</v>
      </c>
      <c r="T55">
        <v>1.92</v>
      </c>
      <c r="U55" s="45">
        <f t="shared" si="2"/>
        <v>1.9225000000000001</v>
      </c>
      <c r="V55" s="48">
        <f t="shared" si="3"/>
        <v>2.1149999999999998</v>
      </c>
      <c r="W55" t="s">
        <v>960</v>
      </c>
      <c r="X55" t="s">
        <v>937</v>
      </c>
    </row>
    <row r="56" spans="1:24" outlineLevel="2">
      <c r="A56" t="s">
        <v>1592</v>
      </c>
      <c r="B56" s="73"/>
      <c r="D56">
        <v>1</v>
      </c>
      <c r="E56" t="s">
        <v>1590</v>
      </c>
      <c r="F56">
        <v>1.5</v>
      </c>
      <c r="H56" t="s">
        <v>1589</v>
      </c>
      <c r="I56">
        <v>1</v>
      </c>
      <c r="J56">
        <v>1</v>
      </c>
      <c r="K56">
        <v>1</v>
      </c>
      <c r="L56" s="45" t="e">
        <f>VLOOKUP(H56,'[1]CALCUL AS et AN'!$A$2:$AU$889,24,FALSE)</f>
        <v>#N/A</v>
      </c>
      <c r="M56" s="48" t="e">
        <f>VLOOKUP(H56,'[1]CALCUL AS et AN'!$A$2:$AU$889,28,FALSE)</f>
        <v>#N/A</v>
      </c>
      <c r="N56">
        <v>1</v>
      </c>
      <c r="O56" s="45" t="e">
        <f t="shared" si="0"/>
        <v>#N/A</v>
      </c>
      <c r="P56" s="48" t="e">
        <f t="shared" si="1"/>
        <v>#N/A</v>
      </c>
      <c r="Q56">
        <v>1.5</v>
      </c>
      <c r="R56" s="45" t="e">
        <f>VLOOKUP(H56,'[1]CALCUL AS et AN'!$A$2:$AU$889,46,FALSE)</f>
        <v>#N/A</v>
      </c>
      <c r="S56" s="48" t="e">
        <f>VLOOKUP(H56,'[1]CALCUL AS et AN'!$A$2:$AU$889,47,FALSE)</f>
        <v>#N/A</v>
      </c>
      <c r="T56">
        <v>1.5</v>
      </c>
      <c r="U56" s="45" t="e">
        <f t="shared" si="2"/>
        <v>#N/A</v>
      </c>
      <c r="V56" s="48" t="e">
        <f t="shared" si="3"/>
        <v>#N/A</v>
      </c>
      <c r="W56" t="s">
        <v>960</v>
      </c>
      <c r="X56" t="s">
        <v>960</v>
      </c>
    </row>
    <row r="57" spans="1:24" outlineLevel="2">
      <c r="A57" t="s">
        <v>1592</v>
      </c>
      <c r="B57" s="73"/>
      <c r="D57">
        <v>1</v>
      </c>
      <c r="E57" t="s">
        <v>1528</v>
      </c>
      <c r="F57">
        <v>0.77</v>
      </c>
      <c r="H57" t="s">
        <v>1527</v>
      </c>
      <c r="I57">
        <v>0.61</v>
      </c>
      <c r="J57">
        <v>1</v>
      </c>
      <c r="K57">
        <v>0.61</v>
      </c>
      <c r="L57" s="45">
        <f>VLOOKUP(H57,'[1]CALCUL AS et AN'!$A$2:$AU$889,24,FALSE)</f>
        <v>0.61299999999999999</v>
      </c>
      <c r="M57" s="48">
        <f>VLOOKUP(H57,'[1]CALCUL AS et AN'!$A$2:$AU$889,28,FALSE)</f>
        <v>0.67400000000000004</v>
      </c>
      <c r="N57">
        <v>0.61</v>
      </c>
      <c r="O57" s="45">
        <f t="shared" si="0"/>
        <v>0.61299999999999999</v>
      </c>
      <c r="P57" s="48">
        <f t="shared" si="1"/>
        <v>0.67400000000000004</v>
      </c>
      <c r="Q57">
        <v>0.77</v>
      </c>
      <c r="R57" s="45">
        <f>VLOOKUP(H57,'[1]CALCUL AS et AN'!$A$2:$AU$889,46,FALSE)</f>
        <v>0.81529000000000007</v>
      </c>
      <c r="S57" s="48">
        <f>VLOOKUP(H57,'[1]CALCUL AS et AN'!$A$2:$AU$889,47,FALSE)</f>
        <v>0.89642000000000011</v>
      </c>
      <c r="T57">
        <v>0.77</v>
      </c>
      <c r="U57" s="45">
        <f t="shared" si="2"/>
        <v>0.81529000000000007</v>
      </c>
      <c r="V57" s="48">
        <f t="shared" si="3"/>
        <v>0.89642000000000011</v>
      </c>
      <c r="W57" t="s">
        <v>960</v>
      </c>
      <c r="X57" t="s">
        <v>951</v>
      </c>
    </row>
    <row r="58" spans="1:24" outlineLevel="2">
      <c r="A58" t="s">
        <v>1592</v>
      </c>
      <c r="B58" s="73"/>
      <c r="D58">
        <v>1</v>
      </c>
      <c r="E58" t="s">
        <v>1531</v>
      </c>
      <c r="F58">
        <v>1.18</v>
      </c>
      <c r="H58" t="s">
        <v>1530</v>
      </c>
      <c r="I58">
        <v>1.03</v>
      </c>
      <c r="J58">
        <v>1</v>
      </c>
      <c r="K58">
        <v>1.03</v>
      </c>
      <c r="L58" s="45">
        <f>VLOOKUP(H58,'[1]CALCUL AS et AN'!$A$2:$AU$889,24,FALSE)</f>
        <v>1.0329999999999999</v>
      </c>
      <c r="M58" s="48">
        <f>VLOOKUP(H58,'[1]CALCUL AS et AN'!$A$2:$AU$889,28,FALSE)</f>
        <v>1.0329999999999999</v>
      </c>
      <c r="N58">
        <v>1.03</v>
      </c>
      <c r="O58" s="45">
        <f t="shared" si="0"/>
        <v>1.0329999999999999</v>
      </c>
      <c r="P58" s="48">
        <f t="shared" si="1"/>
        <v>1.0329999999999999</v>
      </c>
      <c r="Q58">
        <v>1.18</v>
      </c>
      <c r="R58" s="45">
        <f>VLOOKUP(H58,'[1]CALCUL AS et AN'!$A$2:$AU$889,46,FALSE)</f>
        <v>1.2912499999999998</v>
      </c>
      <c r="S58" s="48">
        <f>VLOOKUP(H58,'[1]CALCUL AS et AN'!$A$2:$AU$889,47,FALSE)</f>
        <v>1.2912499999999998</v>
      </c>
      <c r="T58">
        <v>1.18</v>
      </c>
      <c r="U58" s="45">
        <f t="shared" si="2"/>
        <v>1.2912499999999998</v>
      </c>
      <c r="V58" s="48">
        <f t="shared" si="3"/>
        <v>1.2912499999999998</v>
      </c>
      <c r="W58" t="s">
        <v>960</v>
      </c>
      <c r="X58" t="s">
        <v>951</v>
      </c>
    </row>
    <row r="59" spans="1:24" outlineLevel="2">
      <c r="A59" t="s">
        <v>1592</v>
      </c>
      <c r="B59" s="73"/>
      <c r="D59">
        <v>1</v>
      </c>
      <c r="E59" t="s">
        <v>437</v>
      </c>
      <c r="F59">
        <v>141.36000000000001</v>
      </c>
      <c r="H59" t="s">
        <v>436</v>
      </c>
      <c r="I59">
        <v>89</v>
      </c>
      <c r="J59">
        <v>1</v>
      </c>
      <c r="K59">
        <v>89</v>
      </c>
      <c r="L59" s="45">
        <f>VLOOKUP(H59,'[1]CALCUL AS et AN'!$A$2:$AU$889,24,FALSE)</f>
        <v>89</v>
      </c>
      <c r="M59" s="48">
        <f>VLOOKUP(H59,'[1]CALCUL AS et AN'!$A$2:$AU$889,28,FALSE)</f>
        <v>89</v>
      </c>
      <c r="N59">
        <v>89</v>
      </c>
      <c r="O59" s="45">
        <f t="shared" si="0"/>
        <v>89</v>
      </c>
      <c r="P59" s="48">
        <f t="shared" si="1"/>
        <v>89</v>
      </c>
      <c r="Q59">
        <v>141.36000000000001</v>
      </c>
      <c r="R59" s="45">
        <f>VLOOKUP(H59,'[1]CALCUL AS et AN'!$A$2:$AU$889,46,FALSE)</f>
        <v>133.5</v>
      </c>
      <c r="S59" s="48">
        <f>VLOOKUP(H59,'[1]CALCUL AS et AN'!$A$2:$AU$889,47,FALSE)</f>
        <v>133.5</v>
      </c>
      <c r="T59">
        <v>141.36000000000001</v>
      </c>
      <c r="U59" s="45">
        <f t="shared" si="2"/>
        <v>133.5</v>
      </c>
      <c r="V59" s="48">
        <f t="shared" si="3"/>
        <v>133.5</v>
      </c>
      <c r="W59" t="s">
        <v>960</v>
      </c>
      <c r="X59" t="s">
        <v>937</v>
      </c>
    </row>
    <row r="60" spans="1:24" outlineLevel="2">
      <c r="A60" t="s">
        <v>1592</v>
      </c>
      <c r="B60" s="73"/>
      <c r="D60">
        <v>2</v>
      </c>
      <c r="E60" t="s">
        <v>441</v>
      </c>
      <c r="F60">
        <v>11.25</v>
      </c>
      <c r="H60" t="s">
        <v>440</v>
      </c>
      <c r="I60">
        <v>7.4</v>
      </c>
      <c r="J60">
        <v>1</v>
      </c>
      <c r="K60">
        <v>7.4</v>
      </c>
      <c r="L60" s="45">
        <f>VLOOKUP(H60,'[1]CALCUL AS et AN'!$A$2:$AU$889,24,FALSE)</f>
        <v>7.4</v>
      </c>
      <c r="M60" s="48">
        <f>VLOOKUP(H60,'[1]CALCUL AS et AN'!$A$2:$AU$889,28,FALSE)</f>
        <v>7.4</v>
      </c>
      <c r="N60">
        <v>14.8</v>
      </c>
      <c r="O60" s="45">
        <f t="shared" si="0"/>
        <v>14.8</v>
      </c>
      <c r="P60" s="48">
        <f t="shared" si="1"/>
        <v>14.8</v>
      </c>
      <c r="Q60">
        <v>11.25</v>
      </c>
      <c r="R60" s="45">
        <f>VLOOKUP(H60,'[1]CALCUL AS et AN'!$A$2:$AU$889,46,FALSE)</f>
        <v>11.100000000000001</v>
      </c>
      <c r="S60" s="48">
        <f>VLOOKUP(H60,'[1]CALCUL AS et AN'!$A$2:$AU$889,47,FALSE)</f>
        <v>11.100000000000001</v>
      </c>
      <c r="T60">
        <v>22.5</v>
      </c>
      <c r="U60" s="45">
        <f t="shared" si="2"/>
        <v>22.200000000000003</v>
      </c>
      <c r="V60" s="48">
        <f t="shared" si="3"/>
        <v>22.200000000000003</v>
      </c>
      <c r="W60" t="s">
        <v>960</v>
      </c>
      <c r="X60" t="s">
        <v>937</v>
      </c>
    </row>
    <row r="61" spans="1:24" outlineLevel="2">
      <c r="A61" t="s">
        <v>1592</v>
      </c>
      <c r="B61" s="73"/>
      <c r="D61">
        <v>1</v>
      </c>
      <c r="E61" t="s">
        <v>1383</v>
      </c>
      <c r="F61">
        <v>206.99</v>
      </c>
      <c r="H61" t="s">
        <v>1382</v>
      </c>
      <c r="I61">
        <v>138.58000000000001</v>
      </c>
      <c r="J61">
        <v>1</v>
      </c>
      <c r="K61">
        <v>138.58000000000001</v>
      </c>
      <c r="L61" s="45">
        <f>VLOOKUP(H61,'[1]CALCUL AS et AN'!$A$2:$AU$889,24,FALSE)</f>
        <v>138.58000000000001</v>
      </c>
      <c r="M61" s="48">
        <f>VLOOKUP(H61,'[1]CALCUL AS et AN'!$A$2:$AU$889,28,FALSE)</f>
        <v>138.58000000000001</v>
      </c>
      <c r="N61">
        <v>138.58000000000001</v>
      </c>
      <c r="O61" s="45">
        <f t="shared" si="0"/>
        <v>138.58000000000001</v>
      </c>
      <c r="P61" s="48">
        <f t="shared" si="1"/>
        <v>138.58000000000001</v>
      </c>
      <c r="Q61">
        <v>206.99</v>
      </c>
      <c r="R61" s="45">
        <f>VLOOKUP(H61,'[1]CALCUL AS et AN'!$A$2:$AU$889,46,FALSE)</f>
        <v>207.87</v>
      </c>
      <c r="S61" s="48">
        <f>VLOOKUP(H61,'[1]CALCUL AS et AN'!$A$2:$AU$889,47,FALSE)</f>
        <v>207.87</v>
      </c>
      <c r="T61">
        <v>206.99</v>
      </c>
      <c r="U61" s="45">
        <f t="shared" si="2"/>
        <v>207.87</v>
      </c>
      <c r="V61" s="48">
        <f t="shared" si="3"/>
        <v>207.87</v>
      </c>
      <c r="W61" t="s">
        <v>960</v>
      </c>
      <c r="X61" t="s">
        <v>951</v>
      </c>
    </row>
    <row r="62" spans="1:24" outlineLevel="2">
      <c r="A62" t="s">
        <v>1592</v>
      </c>
      <c r="B62" s="73"/>
      <c r="D62">
        <v>1</v>
      </c>
      <c r="E62" t="s">
        <v>993</v>
      </c>
      <c r="F62">
        <v>4.87</v>
      </c>
      <c r="H62" t="s">
        <v>472</v>
      </c>
      <c r="I62">
        <v>0.94</v>
      </c>
      <c r="J62">
        <v>1</v>
      </c>
      <c r="K62">
        <v>0.94</v>
      </c>
      <c r="L62" s="45">
        <f>VLOOKUP(H62,'[1]CALCUL AS et AN'!$A$2:$AU$889,24,FALSE)</f>
        <v>2.1800000000000002</v>
      </c>
      <c r="M62" s="48">
        <f>VLOOKUP(H62,'[1]CALCUL AS et AN'!$A$2:$AU$889,28,FALSE)</f>
        <v>0.94</v>
      </c>
      <c r="N62">
        <v>0.94</v>
      </c>
      <c r="O62" s="45">
        <f t="shared" si="0"/>
        <v>2.1800000000000002</v>
      </c>
      <c r="P62" s="48">
        <f t="shared" si="1"/>
        <v>0.94</v>
      </c>
      <c r="Q62">
        <v>4.87</v>
      </c>
      <c r="R62" s="45">
        <f>VLOOKUP(H62,'[1]CALCUL AS et AN'!$A$2:$AU$889,46,FALSE)</f>
        <v>4.9050000000000002</v>
      </c>
      <c r="S62" s="48">
        <f>VLOOKUP(H62,'[1]CALCUL AS et AN'!$A$2:$AU$889,47,FALSE)</f>
        <v>2.1149999999999998</v>
      </c>
      <c r="T62">
        <v>4.87</v>
      </c>
      <c r="U62" s="45">
        <f t="shared" si="2"/>
        <v>4.9050000000000002</v>
      </c>
      <c r="V62" s="48">
        <f t="shared" si="3"/>
        <v>2.1149999999999998</v>
      </c>
      <c r="W62" t="s">
        <v>960</v>
      </c>
      <c r="X62" t="s">
        <v>937</v>
      </c>
    </row>
    <row r="63" spans="1:24" outlineLevel="2">
      <c r="A63" t="s">
        <v>1592</v>
      </c>
      <c r="B63" s="73"/>
      <c r="D63">
        <v>1</v>
      </c>
      <c r="E63" t="s">
        <v>2940</v>
      </c>
      <c r="F63">
        <v>4.9400000000000004</v>
      </c>
      <c r="H63" t="s">
        <v>474</v>
      </c>
      <c r="I63">
        <v>2.57</v>
      </c>
      <c r="J63">
        <v>1</v>
      </c>
      <c r="K63">
        <v>2.57</v>
      </c>
      <c r="L63" s="45">
        <f>VLOOKUP(H63,'[1]CALCUL AS et AN'!$A$2:$AU$889,24,FALSE)</f>
        <v>2.57</v>
      </c>
      <c r="M63" s="48">
        <f>VLOOKUP(H63,'[1]CALCUL AS et AN'!$A$2:$AU$889,28,FALSE)</f>
        <v>0.92</v>
      </c>
      <c r="N63">
        <v>2.57</v>
      </c>
      <c r="O63" s="45">
        <f t="shared" si="0"/>
        <v>2.57</v>
      </c>
      <c r="P63" s="48">
        <f t="shared" si="1"/>
        <v>0.92</v>
      </c>
      <c r="Q63">
        <v>4.9400000000000004</v>
      </c>
      <c r="R63" s="45">
        <f>VLOOKUP(H63,'[1]CALCUL AS et AN'!$A$2:$AU$889,46,FALSE)</f>
        <v>5.7824999999999998</v>
      </c>
      <c r="S63" s="48">
        <f>VLOOKUP(H63,'[1]CALCUL AS et AN'!$A$2:$AU$889,47,FALSE)</f>
        <v>2.0700000000000003</v>
      </c>
      <c r="T63">
        <v>4.9400000000000004</v>
      </c>
      <c r="U63" s="45">
        <f t="shared" si="2"/>
        <v>5.7824999999999998</v>
      </c>
      <c r="V63" s="48">
        <f t="shared" si="3"/>
        <v>2.0700000000000003</v>
      </c>
      <c r="W63" t="s">
        <v>960</v>
      </c>
      <c r="X63" t="s">
        <v>937</v>
      </c>
    </row>
    <row r="64" spans="1:24" outlineLevel="2">
      <c r="A64" t="s">
        <v>1592</v>
      </c>
      <c r="B64" s="73"/>
      <c r="D64">
        <v>1</v>
      </c>
      <c r="E64" t="s">
        <v>1444</v>
      </c>
      <c r="F64">
        <v>30.45</v>
      </c>
      <c r="H64" t="s">
        <v>1443</v>
      </c>
      <c r="I64">
        <v>0</v>
      </c>
      <c r="J64">
        <v>1</v>
      </c>
      <c r="K64">
        <v>0</v>
      </c>
      <c r="L64" s="45">
        <f>VLOOKUP(H64,'[1]CALCUL AS et AN'!$A$2:$AU$889,24,FALSE)</f>
        <v>0</v>
      </c>
      <c r="M64" s="48">
        <f>VLOOKUP(H64,'[1]CALCUL AS et AN'!$A$2:$AU$889,28,FALSE)</f>
        <v>0</v>
      </c>
      <c r="N64">
        <v>0</v>
      </c>
      <c r="O64" s="45">
        <f t="shared" si="0"/>
        <v>0</v>
      </c>
      <c r="P64" s="48">
        <f t="shared" si="1"/>
        <v>0</v>
      </c>
      <c r="Q64">
        <v>30.45</v>
      </c>
      <c r="R64" s="45">
        <f>VLOOKUP(H64,'[1]CALCUL AS et AN'!$A$2:$AU$889,46,FALSE)</f>
        <v>0</v>
      </c>
      <c r="S64" s="48">
        <f>VLOOKUP(H64,'[1]CALCUL AS et AN'!$A$2:$AU$889,47,FALSE)</f>
        <v>0</v>
      </c>
      <c r="T64">
        <v>30.45</v>
      </c>
      <c r="U64" s="45">
        <f t="shared" si="2"/>
        <v>0</v>
      </c>
      <c r="V64" s="48">
        <f t="shared" si="3"/>
        <v>0</v>
      </c>
      <c r="W64" t="s">
        <v>960</v>
      </c>
      <c r="X64" t="s">
        <v>960</v>
      </c>
    </row>
    <row r="65" spans="1:24" outlineLevel="2">
      <c r="A65" t="s">
        <v>1592</v>
      </c>
      <c r="B65" s="73"/>
      <c r="D65">
        <v>1</v>
      </c>
      <c r="E65" t="s">
        <v>1374</v>
      </c>
      <c r="F65">
        <v>191.42</v>
      </c>
      <c r="H65" t="s">
        <v>452</v>
      </c>
      <c r="I65">
        <v>133</v>
      </c>
      <c r="J65">
        <v>1</v>
      </c>
      <c r="K65">
        <v>133</v>
      </c>
      <c r="L65" s="45">
        <f>VLOOKUP(H65,'[1]CALCUL AS et AN'!$A$2:$AU$889,24,FALSE)</f>
        <v>133</v>
      </c>
      <c r="M65" s="48">
        <f>VLOOKUP(H65,'[1]CALCUL AS et AN'!$A$2:$AU$889,28,FALSE)</f>
        <v>149</v>
      </c>
      <c r="N65">
        <v>133</v>
      </c>
      <c r="O65" s="45">
        <f t="shared" si="0"/>
        <v>133</v>
      </c>
      <c r="P65" s="48">
        <f t="shared" si="1"/>
        <v>149</v>
      </c>
      <c r="Q65">
        <v>191.42</v>
      </c>
      <c r="R65" s="45">
        <f>VLOOKUP(H65,'[1]CALCUL AS et AN'!$A$2:$AU$889,46,FALSE)</f>
        <v>199.5</v>
      </c>
      <c r="S65" s="48">
        <f>VLOOKUP(H65,'[1]CALCUL AS et AN'!$A$2:$AU$889,47,FALSE)</f>
        <v>223.5</v>
      </c>
      <c r="T65">
        <v>191.42</v>
      </c>
      <c r="U65" s="45">
        <f t="shared" si="2"/>
        <v>199.5</v>
      </c>
      <c r="V65" s="48">
        <f t="shared" si="3"/>
        <v>223.5</v>
      </c>
      <c r="W65" t="s">
        <v>960</v>
      </c>
      <c r="X65" t="s">
        <v>937</v>
      </c>
    </row>
    <row r="66" spans="1:24" outlineLevel="2">
      <c r="A66" t="s">
        <v>1592</v>
      </c>
      <c r="B66" s="73"/>
      <c r="D66">
        <v>1.2</v>
      </c>
      <c r="E66" t="s">
        <v>1514</v>
      </c>
      <c r="F66">
        <v>12.91</v>
      </c>
      <c r="H66" t="s">
        <v>632</v>
      </c>
      <c r="I66">
        <v>4.7300000000000004</v>
      </c>
      <c r="J66">
        <v>0.33</v>
      </c>
      <c r="K66">
        <v>14.333333333333334</v>
      </c>
      <c r="L66" s="45">
        <f>VLOOKUP(H66,'[1]CALCUL AS et AN'!$A$2:$AU$889,24,FALSE)</f>
        <v>4.7320000000000002</v>
      </c>
      <c r="M66" s="48">
        <f>VLOOKUP(H66,'[1]CALCUL AS et AN'!$A$2:$AU$889,28,FALSE)</f>
        <v>4.7779999999999996</v>
      </c>
      <c r="N66">
        <v>17.2</v>
      </c>
      <c r="O66" s="45">
        <f t="shared" si="0"/>
        <v>5.6783999999999999</v>
      </c>
      <c r="P66" s="48">
        <f t="shared" si="1"/>
        <v>5.7335999999999991</v>
      </c>
      <c r="Q66">
        <v>12.91</v>
      </c>
      <c r="R66" s="45">
        <f>VLOOKUP(H66,'[1]CALCUL AS et AN'!$A$2:$AU$889,46,FALSE)</f>
        <v>6.2935600000000003</v>
      </c>
      <c r="S66" s="48">
        <f>VLOOKUP(H66,'[1]CALCUL AS et AN'!$A$2:$AU$889,47,FALSE)</f>
        <v>6.3547399999999996</v>
      </c>
      <c r="T66">
        <v>15.491999999999999</v>
      </c>
      <c r="U66" s="45">
        <f t="shared" si="2"/>
        <v>7.5522720000000003</v>
      </c>
      <c r="V66" s="48">
        <f t="shared" si="3"/>
        <v>7.6256879999999994</v>
      </c>
      <c r="W66" t="s">
        <v>960</v>
      </c>
      <c r="X66" t="s">
        <v>937</v>
      </c>
    </row>
    <row r="67" spans="1:24" outlineLevel="2">
      <c r="A67" t="s">
        <v>1592</v>
      </c>
      <c r="B67" s="73"/>
      <c r="D67">
        <v>1</v>
      </c>
      <c r="E67" t="s">
        <v>1511</v>
      </c>
      <c r="F67">
        <v>9.56</v>
      </c>
      <c r="H67" t="s">
        <v>1510</v>
      </c>
      <c r="I67">
        <v>8.09</v>
      </c>
      <c r="J67">
        <v>1</v>
      </c>
      <c r="K67">
        <v>8.09</v>
      </c>
      <c r="L67" s="45">
        <f>VLOOKUP(H67,'[1]CALCUL AS et AN'!$A$2:$AU$889,24,FALSE)</f>
        <v>8.0869999999999997</v>
      </c>
      <c r="M67" s="48">
        <f>VLOOKUP(H67,'[1]CALCUL AS et AN'!$A$2:$AU$889,28,FALSE)</f>
        <v>8.0869999999999997</v>
      </c>
      <c r="N67">
        <v>8.09</v>
      </c>
      <c r="O67" s="45">
        <f t="shared" si="0"/>
        <v>8.0869999999999997</v>
      </c>
      <c r="P67" s="48">
        <f t="shared" si="1"/>
        <v>8.0869999999999997</v>
      </c>
      <c r="Q67">
        <v>9.56</v>
      </c>
      <c r="R67" s="45">
        <f>VLOOKUP(H67,'[1]CALCUL AS et AN'!$A$2:$AU$889,46,FALSE)</f>
        <v>10.108750000000001</v>
      </c>
      <c r="S67" s="48">
        <f>VLOOKUP(H67,'[1]CALCUL AS et AN'!$A$2:$AU$889,47,FALSE)</f>
        <v>10.108750000000001</v>
      </c>
      <c r="T67">
        <v>9.56</v>
      </c>
      <c r="U67" s="45">
        <f t="shared" si="2"/>
        <v>10.108750000000001</v>
      </c>
      <c r="V67" s="48">
        <f t="shared" si="3"/>
        <v>10.108750000000001</v>
      </c>
      <c r="W67" t="s">
        <v>960</v>
      </c>
      <c r="X67" t="s">
        <v>951</v>
      </c>
    </row>
    <row r="68" spans="1:24" outlineLevel="2">
      <c r="A68" t="s">
        <v>1592</v>
      </c>
      <c r="B68" s="73"/>
      <c r="D68">
        <v>1</v>
      </c>
      <c r="E68" t="s">
        <v>1520</v>
      </c>
      <c r="F68">
        <v>9.64</v>
      </c>
      <c r="H68" t="s">
        <v>1519</v>
      </c>
      <c r="I68">
        <v>7.94</v>
      </c>
      <c r="J68">
        <v>1</v>
      </c>
      <c r="K68">
        <v>7.94</v>
      </c>
      <c r="L68" s="45">
        <f>VLOOKUP(H68,'[1]CALCUL AS et AN'!$A$2:$AU$889,24,FALSE)</f>
        <v>7.9420000000000002</v>
      </c>
      <c r="M68" s="48">
        <f>VLOOKUP(H68,'[1]CALCUL AS et AN'!$A$2:$AU$889,28,FALSE)</f>
        <v>7.9420000000000002</v>
      </c>
      <c r="N68">
        <v>7.94</v>
      </c>
      <c r="O68" s="45">
        <f t="shared" si="0"/>
        <v>7.9420000000000002</v>
      </c>
      <c r="P68" s="48">
        <f t="shared" si="1"/>
        <v>7.9420000000000002</v>
      </c>
      <c r="Q68">
        <v>9.64</v>
      </c>
      <c r="R68" s="45">
        <f>VLOOKUP(H68,'[1]CALCUL AS et AN'!$A$2:$AU$889,46,FALSE)</f>
        <v>9.9275000000000002</v>
      </c>
      <c r="S68" s="48">
        <f>VLOOKUP(H68,'[1]CALCUL AS et AN'!$A$2:$AU$889,47,FALSE)</f>
        <v>9.9275000000000002</v>
      </c>
      <c r="T68">
        <v>9.64</v>
      </c>
      <c r="U68" s="45">
        <f t="shared" si="2"/>
        <v>9.9275000000000002</v>
      </c>
      <c r="V68" s="48">
        <f t="shared" si="3"/>
        <v>9.9275000000000002</v>
      </c>
      <c r="W68" t="s">
        <v>960</v>
      </c>
      <c r="X68" t="s">
        <v>951</v>
      </c>
    </row>
    <row r="69" spans="1:24" outlineLevel="1">
      <c r="A69" s="73" t="s">
        <v>3013</v>
      </c>
      <c r="B69" s="73" t="str">
        <f t="shared" si="4"/>
        <v>SPR-1500-50</v>
      </c>
      <c r="N69">
        <f>SUBTOTAL(9,N50:N68)</f>
        <v>448.52</v>
      </c>
      <c r="O69" s="45" t="e">
        <f>SUBTOTAL(9,O50:O68)</f>
        <v>#N/A</v>
      </c>
      <c r="P69" s="48" t="e">
        <f>SUBTOTAL(9,P50:P68)</f>
        <v>#N/A</v>
      </c>
      <c r="T69">
        <f>SUBTOTAL(9,T50:T68)</f>
        <v>692.77199999999993</v>
      </c>
      <c r="U69" s="45" t="e">
        <f>SUBTOTAL(9,U50:U68)</f>
        <v>#N/A</v>
      </c>
      <c r="V69" s="48" t="e">
        <f>SUBTOTAL(9,V50:V68)</f>
        <v>#N/A</v>
      </c>
    </row>
    <row r="70" spans="1:24" outlineLevel="2">
      <c r="A70" t="s">
        <v>1598</v>
      </c>
      <c r="B70" s="73"/>
      <c r="D70">
        <v>2</v>
      </c>
      <c r="E70" t="s">
        <v>1546</v>
      </c>
      <c r="F70">
        <v>0.68</v>
      </c>
      <c r="H70">
        <v>101006</v>
      </c>
      <c r="I70">
        <v>0.23</v>
      </c>
      <c r="J70">
        <v>1</v>
      </c>
      <c r="K70">
        <v>0.23</v>
      </c>
      <c r="L70" s="45">
        <f>VLOOKUP(H70,'[1]CALCUL AS et AN'!$A$2:$AU$889,24,FALSE)</f>
        <v>0.22953999999999999</v>
      </c>
      <c r="M70" s="48">
        <f>VLOOKUP(H70,'[1]CALCUL AS et AN'!$A$2:$AU$889,28,FALSE)</f>
        <v>0.22953999999999999</v>
      </c>
      <c r="N70">
        <v>0.46</v>
      </c>
      <c r="O70" s="45">
        <f t="shared" si="0"/>
        <v>0.45907999999999999</v>
      </c>
      <c r="P70" s="48">
        <f t="shared" si="1"/>
        <v>0.45907999999999999</v>
      </c>
      <c r="Q70">
        <v>0.68</v>
      </c>
      <c r="R70" s="45">
        <f>VLOOKUP(H70,'[1]CALCUL AS et AN'!$A$2:$AU$889,46,FALSE)</f>
        <v>0.68862000000000001</v>
      </c>
      <c r="S70" s="48">
        <f>VLOOKUP(H70,'[1]CALCUL AS et AN'!$A$2:$AU$889,47,FALSE)</f>
        <v>0.68862000000000001</v>
      </c>
      <c r="T70">
        <v>1.36</v>
      </c>
      <c r="U70" s="45">
        <f t="shared" si="2"/>
        <v>1.37724</v>
      </c>
      <c r="V70" s="48">
        <f t="shared" si="3"/>
        <v>1.37724</v>
      </c>
      <c r="W70" t="s">
        <v>960</v>
      </c>
      <c r="X70" t="s">
        <v>951</v>
      </c>
    </row>
    <row r="71" spans="1:24" outlineLevel="2">
      <c r="A71" t="s">
        <v>1598</v>
      </c>
      <c r="B71" s="73"/>
      <c r="D71">
        <v>1</v>
      </c>
      <c r="E71" t="s">
        <v>1544</v>
      </c>
      <c r="F71">
        <v>2.2400000000000002</v>
      </c>
      <c r="H71">
        <v>101007</v>
      </c>
      <c r="I71">
        <v>1.5</v>
      </c>
      <c r="J71">
        <v>1</v>
      </c>
      <c r="K71">
        <v>1.5</v>
      </c>
      <c r="L71" s="45">
        <f>VLOOKUP(H71,'[1]CALCUL AS et AN'!$A$2:$AU$889,24,FALSE)</f>
        <v>1.5</v>
      </c>
      <c r="M71" s="48">
        <f>VLOOKUP(H71,'[1]CALCUL AS et AN'!$A$2:$AU$889,28,FALSE)</f>
        <v>1.5</v>
      </c>
      <c r="N71">
        <v>1.5</v>
      </c>
      <c r="O71" s="45">
        <f t="shared" si="0"/>
        <v>1.5</v>
      </c>
      <c r="P71" s="48">
        <f t="shared" si="1"/>
        <v>1.5</v>
      </c>
      <c r="Q71">
        <v>2.2400000000000002</v>
      </c>
      <c r="R71" s="45">
        <f>VLOOKUP(H71,'[1]CALCUL AS et AN'!$A$2:$AU$889,46,FALSE)</f>
        <v>2.25</v>
      </c>
      <c r="S71" s="48">
        <f>VLOOKUP(H71,'[1]CALCUL AS et AN'!$A$2:$AU$889,47,FALSE)</f>
        <v>2.25</v>
      </c>
      <c r="T71">
        <v>2.2400000000000002</v>
      </c>
      <c r="U71" s="45">
        <f t="shared" si="2"/>
        <v>2.25</v>
      </c>
      <c r="V71" s="48">
        <f t="shared" si="3"/>
        <v>2.25</v>
      </c>
      <c r="W71" t="s">
        <v>960</v>
      </c>
      <c r="X71" t="s">
        <v>951</v>
      </c>
    </row>
    <row r="72" spans="1:24" outlineLevel="2">
      <c r="A72" t="s">
        <v>1598</v>
      </c>
      <c r="B72" s="73"/>
      <c r="D72">
        <v>1</v>
      </c>
      <c r="E72" t="s">
        <v>1673</v>
      </c>
      <c r="F72">
        <v>39.22</v>
      </c>
      <c r="H72">
        <v>1510064</v>
      </c>
      <c r="I72">
        <v>24.96</v>
      </c>
      <c r="J72">
        <v>1</v>
      </c>
      <c r="K72">
        <v>24.96</v>
      </c>
      <c r="L72" s="45">
        <f>VLOOKUP(H72,'[1]CALCUL AS et AN'!$A$2:$AU$889,24,FALSE)</f>
        <v>24.954999999999998</v>
      </c>
      <c r="M72" s="48">
        <f>VLOOKUP(H72,'[1]CALCUL AS et AN'!$A$2:$AU$889,28,FALSE)</f>
        <v>24.954999999999998</v>
      </c>
      <c r="N72">
        <v>24.96</v>
      </c>
      <c r="O72" s="45">
        <f t="shared" si="0"/>
        <v>24.954999999999998</v>
      </c>
      <c r="P72" s="48">
        <f t="shared" si="1"/>
        <v>24.954999999999998</v>
      </c>
      <c r="Q72">
        <v>39.22</v>
      </c>
      <c r="R72" s="45">
        <f>VLOOKUP(H72,'[1]CALCUL AS et AN'!$A$2:$AU$889,46,FALSE)</f>
        <v>37.432499999999997</v>
      </c>
      <c r="S72" s="48">
        <f>VLOOKUP(H72,'[1]CALCUL AS et AN'!$A$2:$AU$889,47,FALSE)</f>
        <v>37.432499999999997</v>
      </c>
      <c r="T72">
        <v>39.22</v>
      </c>
      <c r="U72" s="45">
        <f t="shared" si="2"/>
        <v>37.432499999999997</v>
      </c>
      <c r="V72" s="48">
        <f t="shared" si="3"/>
        <v>37.432499999999997</v>
      </c>
      <c r="W72" t="s">
        <v>960</v>
      </c>
      <c r="X72" t="s">
        <v>951</v>
      </c>
    </row>
    <row r="73" spans="1:24" outlineLevel="2">
      <c r="A73" t="s">
        <v>1598</v>
      </c>
      <c r="B73" s="73"/>
      <c r="D73">
        <v>1.2</v>
      </c>
      <c r="E73" t="s">
        <v>1538</v>
      </c>
      <c r="F73">
        <v>4.3499999999999996</v>
      </c>
      <c r="H73" t="s">
        <v>1537</v>
      </c>
      <c r="I73">
        <v>2.9</v>
      </c>
      <c r="J73">
        <v>1</v>
      </c>
      <c r="K73">
        <v>2.9</v>
      </c>
      <c r="L73" s="45">
        <f>VLOOKUP(H73,'[1]CALCUL AS et AN'!$A$2:$AU$889,24,FALSE)</f>
        <v>2.9</v>
      </c>
      <c r="M73" s="48">
        <f>VLOOKUP(H73,'[1]CALCUL AS et AN'!$A$2:$AU$889,28,FALSE)</f>
        <v>2.9</v>
      </c>
      <c r="N73">
        <v>3.48</v>
      </c>
      <c r="O73" s="45">
        <f t="shared" si="0"/>
        <v>3.48</v>
      </c>
      <c r="P73" s="48">
        <f t="shared" si="1"/>
        <v>3.48</v>
      </c>
      <c r="Q73">
        <v>4.3499999999999996</v>
      </c>
      <c r="R73" s="45">
        <f>VLOOKUP(H73,'[1]CALCUL AS et AN'!$A$2:$AU$889,46,FALSE)</f>
        <v>4.3499999999999996</v>
      </c>
      <c r="S73" s="48">
        <f>VLOOKUP(H73,'[1]CALCUL AS et AN'!$A$2:$AU$889,47,FALSE)</f>
        <v>4.3499999999999996</v>
      </c>
      <c r="T73">
        <v>5.22</v>
      </c>
      <c r="U73" s="45">
        <f t="shared" si="2"/>
        <v>5.22</v>
      </c>
      <c r="V73" s="48">
        <f t="shared" si="3"/>
        <v>5.22</v>
      </c>
      <c r="W73" t="s">
        <v>960</v>
      </c>
      <c r="X73" t="s">
        <v>951</v>
      </c>
    </row>
    <row r="74" spans="1:24" outlineLevel="2">
      <c r="A74" t="s">
        <v>1598</v>
      </c>
      <c r="B74" s="73"/>
      <c r="D74">
        <v>2</v>
      </c>
      <c r="E74" t="s">
        <v>1550</v>
      </c>
      <c r="F74">
        <v>1.07</v>
      </c>
      <c r="H74" t="s">
        <v>586</v>
      </c>
      <c r="I74">
        <v>0.91</v>
      </c>
      <c r="J74">
        <v>1</v>
      </c>
      <c r="K74">
        <v>0.91</v>
      </c>
      <c r="L74" s="45">
        <f>VLOOKUP(H74,'[1]CALCUL AS et AN'!$A$2:$AU$889,24,FALSE)</f>
        <v>0.91400000000000003</v>
      </c>
      <c r="M74" s="48">
        <f>VLOOKUP(H74,'[1]CALCUL AS et AN'!$A$2:$AU$889,28,FALSE)</f>
        <v>1.0049999999999999</v>
      </c>
      <c r="N74">
        <v>1.82</v>
      </c>
      <c r="O74" s="45">
        <f t="shared" si="0"/>
        <v>1.8280000000000001</v>
      </c>
      <c r="P74" s="48">
        <f t="shared" si="1"/>
        <v>2.0099999999999998</v>
      </c>
      <c r="Q74">
        <v>1.07</v>
      </c>
      <c r="R74" s="45">
        <f>VLOOKUP(H74,'[1]CALCUL AS et AN'!$A$2:$AU$889,46,FALSE)</f>
        <v>1.1425000000000001</v>
      </c>
      <c r="S74" s="48">
        <f>VLOOKUP(H74,'[1]CALCUL AS et AN'!$A$2:$AU$889,47,FALSE)</f>
        <v>1.2562499999999999</v>
      </c>
      <c r="T74">
        <v>2.14</v>
      </c>
      <c r="U74" s="45">
        <f t="shared" si="2"/>
        <v>2.2850000000000001</v>
      </c>
      <c r="V74" s="48">
        <f t="shared" si="3"/>
        <v>2.5124999999999997</v>
      </c>
      <c r="W74" t="s">
        <v>960</v>
      </c>
      <c r="X74" t="s">
        <v>937</v>
      </c>
    </row>
    <row r="75" spans="1:24" outlineLevel="2">
      <c r="A75" t="s">
        <v>1598</v>
      </c>
      <c r="B75" s="73"/>
      <c r="D75">
        <v>2</v>
      </c>
      <c r="E75" t="s">
        <v>1512</v>
      </c>
      <c r="F75">
        <v>0.96</v>
      </c>
      <c r="H75" t="s">
        <v>592</v>
      </c>
      <c r="I75">
        <v>0.77</v>
      </c>
      <c r="J75">
        <v>1</v>
      </c>
      <c r="K75">
        <v>0.77</v>
      </c>
      <c r="L75" s="45">
        <f>VLOOKUP(H75,'[1]CALCUL AS et AN'!$A$2:$AU$889,24,FALSE)</f>
        <v>0.76900000000000002</v>
      </c>
      <c r="M75" s="48">
        <f>VLOOKUP(H75,'[1]CALCUL AS et AN'!$A$2:$AU$889,28,FALSE)</f>
        <v>0.84599999999999997</v>
      </c>
      <c r="N75">
        <v>1.54</v>
      </c>
      <c r="O75" s="45">
        <f t="shared" si="0"/>
        <v>1.538</v>
      </c>
      <c r="P75" s="48">
        <f t="shared" si="1"/>
        <v>1.6919999999999999</v>
      </c>
      <c r="Q75">
        <v>0.96</v>
      </c>
      <c r="R75" s="45">
        <f>VLOOKUP(H75,'[1]CALCUL AS et AN'!$A$2:$AU$889,46,FALSE)</f>
        <v>0.96125000000000005</v>
      </c>
      <c r="S75" s="48">
        <f>VLOOKUP(H75,'[1]CALCUL AS et AN'!$A$2:$AU$889,47,FALSE)</f>
        <v>1.0574999999999999</v>
      </c>
      <c r="T75">
        <v>1.92</v>
      </c>
      <c r="U75" s="45">
        <f t="shared" si="2"/>
        <v>1.9225000000000001</v>
      </c>
      <c r="V75" s="48">
        <f t="shared" si="3"/>
        <v>2.1149999999999998</v>
      </c>
      <c r="W75" t="s">
        <v>960</v>
      </c>
      <c r="X75" t="s">
        <v>937</v>
      </c>
    </row>
    <row r="76" spans="1:24" outlineLevel="2">
      <c r="A76" t="s">
        <v>1598</v>
      </c>
      <c r="B76" s="73"/>
      <c r="D76">
        <v>1</v>
      </c>
      <c r="E76" t="s">
        <v>1528</v>
      </c>
      <c r="F76">
        <v>0.77</v>
      </c>
      <c r="H76" t="s">
        <v>1527</v>
      </c>
      <c r="I76">
        <v>0.61</v>
      </c>
      <c r="J76">
        <v>1</v>
      </c>
      <c r="K76">
        <v>0.61</v>
      </c>
      <c r="L76" s="45">
        <f>VLOOKUP(H76,'[1]CALCUL AS et AN'!$A$2:$AU$889,24,FALSE)</f>
        <v>0.61299999999999999</v>
      </c>
      <c r="M76" s="48">
        <f>VLOOKUP(H76,'[1]CALCUL AS et AN'!$A$2:$AU$889,28,FALSE)</f>
        <v>0.67400000000000004</v>
      </c>
      <c r="N76">
        <v>0.61</v>
      </c>
      <c r="O76" s="45">
        <f t="shared" si="0"/>
        <v>0.61299999999999999</v>
      </c>
      <c r="P76" s="48">
        <f t="shared" si="1"/>
        <v>0.67400000000000004</v>
      </c>
      <c r="Q76">
        <v>0.77</v>
      </c>
      <c r="R76" s="45">
        <f>VLOOKUP(H76,'[1]CALCUL AS et AN'!$A$2:$AU$889,46,FALSE)</f>
        <v>0.81529000000000007</v>
      </c>
      <c r="S76" s="48">
        <f>VLOOKUP(H76,'[1]CALCUL AS et AN'!$A$2:$AU$889,47,FALSE)</f>
        <v>0.89642000000000011</v>
      </c>
      <c r="T76">
        <v>0.77</v>
      </c>
      <c r="U76" s="45">
        <f t="shared" si="2"/>
        <v>0.81529000000000007</v>
      </c>
      <c r="V76" s="48">
        <f t="shared" si="3"/>
        <v>0.89642000000000011</v>
      </c>
      <c r="W76" t="s">
        <v>960</v>
      </c>
      <c r="X76" t="s">
        <v>951</v>
      </c>
    </row>
    <row r="77" spans="1:24" outlineLevel="2">
      <c r="A77" t="s">
        <v>1598</v>
      </c>
      <c r="B77" s="73"/>
      <c r="D77">
        <v>1</v>
      </c>
      <c r="E77" t="s">
        <v>1528</v>
      </c>
      <c r="F77">
        <v>0.77</v>
      </c>
      <c r="H77" t="s">
        <v>1527</v>
      </c>
      <c r="I77">
        <v>0.61</v>
      </c>
      <c r="J77">
        <v>1</v>
      </c>
      <c r="K77">
        <v>0.61</v>
      </c>
      <c r="L77" s="45">
        <f>VLOOKUP(H77,'[1]CALCUL AS et AN'!$A$2:$AU$889,24,FALSE)</f>
        <v>0.61299999999999999</v>
      </c>
      <c r="M77" s="48">
        <f>VLOOKUP(H77,'[1]CALCUL AS et AN'!$A$2:$AU$889,28,FALSE)</f>
        <v>0.67400000000000004</v>
      </c>
      <c r="N77">
        <v>0.61</v>
      </c>
      <c r="O77" s="45">
        <f t="shared" si="0"/>
        <v>0.61299999999999999</v>
      </c>
      <c r="P77" s="48">
        <f t="shared" si="1"/>
        <v>0.67400000000000004</v>
      </c>
      <c r="Q77">
        <v>0.77</v>
      </c>
      <c r="R77" s="45">
        <f>VLOOKUP(H77,'[1]CALCUL AS et AN'!$A$2:$AU$889,46,FALSE)</f>
        <v>0.81529000000000007</v>
      </c>
      <c r="S77" s="48">
        <f>VLOOKUP(H77,'[1]CALCUL AS et AN'!$A$2:$AU$889,47,FALSE)</f>
        <v>0.89642000000000011</v>
      </c>
      <c r="T77">
        <v>0.77</v>
      </c>
      <c r="U77" s="45">
        <f t="shared" si="2"/>
        <v>0.81529000000000007</v>
      </c>
      <c r="V77" s="48">
        <f t="shared" si="3"/>
        <v>0.89642000000000011</v>
      </c>
      <c r="W77" t="s">
        <v>960</v>
      </c>
      <c r="X77" t="s">
        <v>951</v>
      </c>
    </row>
    <row r="78" spans="1:24" outlineLevel="2">
      <c r="A78" t="s">
        <v>1598</v>
      </c>
      <c r="B78" s="73"/>
      <c r="D78">
        <v>1</v>
      </c>
      <c r="E78" t="s">
        <v>1531</v>
      </c>
      <c r="F78">
        <v>1.18</v>
      </c>
      <c r="H78" t="s">
        <v>1530</v>
      </c>
      <c r="I78">
        <v>1.03</v>
      </c>
      <c r="J78">
        <v>1</v>
      </c>
      <c r="K78">
        <v>1.03</v>
      </c>
      <c r="L78" s="45">
        <f>VLOOKUP(H78,'[1]CALCUL AS et AN'!$A$2:$AU$889,24,FALSE)</f>
        <v>1.0329999999999999</v>
      </c>
      <c r="M78" s="48">
        <f>VLOOKUP(H78,'[1]CALCUL AS et AN'!$A$2:$AU$889,28,FALSE)</f>
        <v>1.0329999999999999</v>
      </c>
      <c r="N78">
        <v>1.03</v>
      </c>
      <c r="O78" s="45">
        <f t="shared" si="0"/>
        <v>1.0329999999999999</v>
      </c>
      <c r="P78" s="48">
        <f t="shared" si="1"/>
        <v>1.0329999999999999</v>
      </c>
      <c r="Q78">
        <v>1.18</v>
      </c>
      <c r="R78" s="45">
        <f>VLOOKUP(H78,'[1]CALCUL AS et AN'!$A$2:$AU$889,46,FALSE)</f>
        <v>1.2912499999999998</v>
      </c>
      <c r="S78" s="48">
        <f>VLOOKUP(H78,'[1]CALCUL AS et AN'!$A$2:$AU$889,47,FALSE)</f>
        <v>1.2912499999999998</v>
      </c>
      <c r="T78">
        <v>1.18</v>
      </c>
      <c r="U78" s="45">
        <f t="shared" si="2"/>
        <v>1.2912499999999998</v>
      </c>
      <c r="V78" s="48">
        <f t="shared" si="3"/>
        <v>1.2912499999999998</v>
      </c>
      <c r="W78" t="s">
        <v>960</v>
      </c>
      <c r="X78" t="s">
        <v>951</v>
      </c>
    </row>
    <row r="79" spans="1:24" outlineLevel="2">
      <c r="A79" t="s">
        <v>1598</v>
      </c>
      <c r="B79" s="73"/>
      <c r="D79">
        <v>1</v>
      </c>
      <c r="E79" t="s">
        <v>437</v>
      </c>
      <c r="F79">
        <v>141.36000000000001</v>
      </c>
      <c r="H79" t="s">
        <v>436</v>
      </c>
      <c r="I79">
        <v>89</v>
      </c>
      <c r="J79">
        <v>1</v>
      </c>
      <c r="K79">
        <v>89</v>
      </c>
      <c r="L79" s="45">
        <f>VLOOKUP(H79,'[1]CALCUL AS et AN'!$A$2:$AU$889,24,FALSE)</f>
        <v>89</v>
      </c>
      <c r="M79" s="48">
        <f>VLOOKUP(H79,'[1]CALCUL AS et AN'!$A$2:$AU$889,28,FALSE)</f>
        <v>89</v>
      </c>
      <c r="N79">
        <v>89</v>
      </c>
      <c r="O79" s="45">
        <f t="shared" ref="O79:O145" si="5">D79*L79</f>
        <v>89</v>
      </c>
      <c r="P79" s="48">
        <f t="shared" ref="P79:P145" si="6">D79*M79</f>
        <v>89</v>
      </c>
      <c r="Q79">
        <v>141.36000000000001</v>
      </c>
      <c r="R79" s="45">
        <f>VLOOKUP(H79,'[1]CALCUL AS et AN'!$A$2:$AU$889,46,FALSE)</f>
        <v>133.5</v>
      </c>
      <c r="S79" s="48">
        <f>VLOOKUP(H79,'[1]CALCUL AS et AN'!$A$2:$AU$889,47,FALSE)</f>
        <v>133.5</v>
      </c>
      <c r="T79">
        <v>141.36000000000001</v>
      </c>
      <c r="U79" s="45">
        <f t="shared" ref="U79:U145" si="7">R79*D79</f>
        <v>133.5</v>
      </c>
      <c r="V79" s="48">
        <f t="shared" ref="V79:V145" si="8">S79*D79</f>
        <v>133.5</v>
      </c>
      <c r="W79" t="s">
        <v>960</v>
      </c>
      <c r="X79" t="s">
        <v>937</v>
      </c>
    </row>
    <row r="80" spans="1:24" outlineLevel="2">
      <c r="A80" t="s">
        <v>1598</v>
      </c>
      <c r="B80" s="73"/>
      <c r="D80">
        <v>2</v>
      </c>
      <c r="E80" t="s">
        <v>441</v>
      </c>
      <c r="F80">
        <v>11.25</v>
      </c>
      <c r="H80" t="s">
        <v>440</v>
      </c>
      <c r="I80">
        <v>7.4</v>
      </c>
      <c r="J80">
        <v>1</v>
      </c>
      <c r="K80">
        <v>7.4</v>
      </c>
      <c r="L80" s="45">
        <f>VLOOKUP(H80,'[1]CALCUL AS et AN'!$A$2:$AU$889,24,FALSE)</f>
        <v>7.4</v>
      </c>
      <c r="M80" s="48">
        <f>VLOOKUP(H80,'[1]CALCUL AS et AN'!$A$2:$AU$889,28,FALSE)</f>
        <v>7.4</v>
      </c>
      <c r="N80">
        <v>14.8</v>
      </c>
      <c r="O80" s="45">
        <f t="shared" si="5"/>
        <v>14.8</v>
      </c>
      <c r="P80" s="48">
        <f t="shared" si="6"/>
        <v>14.8</v>
      </c>
      <c r="Q80">
        <v>11.25</v>
      </c>
      <c r="R80" s="45">
        <f>VLOOKUP(H80,'[1]CALCUL AS et AN'!$A$2:$AU$889,46,FALSE)</f>
        <v>11.100000000000001</v>
      </c>
      <c r="S80" s="48">
        <f>VLOOKUP(H80,'[1]CALCUL AS et AN'!$A$2:$AU$889,47,FALSE)</f>
        <v>11.100000000000001</v>
      </c>
      <c r="T80">
        <v>22.5</v>
      </c>
      <c r="U80" s="45">
        <f t="shared" si="7"/>
        <v>22.200000000000003</v>
      </c>
      <c r="V80" s="48">
        <f t="shared" si="8"/>
        <v>22.200000000000003</v>
      </c>
      <c r="W80" t="s">
        <v>960</v>
      </c>
      <c r="X80" t="s">
        <v>937</v>
      </c>
    </row>
    <row r="81" spans="1:24" outlineLevel="2">
      <c r="A81" t="s">
        <v>1598</v>
      </c>
      <c r="B81" s="73"/>
      <c r="D81">
        <v>1</v>
      </c>
      <c r="E81" t="s">
        <v>1383</v>
      </c>
      <c r="F81">
        <v>206.99</v>
      </c>
      <c r="H81" t="s">
        <v>1382</v>
      </c>
      <c r="I81">
        <v>138.58000000000001</v>
      </c>
      <c r="J81">
        <v>1</v>
      </c>
      <c r="K81">
        <v>138.58000000000001</v>
      </c>
      <c r="L81" s="45">
        <f>VLOOKUP(H81,'[1]CALCUL AS et AN'!$A$2:$AU$889,24,FALSE)</f>
        <v>138.58000000000001</v>
      </c>
      <c r="M81" s="48">
        <f>VLOOKUP(H81,'[1]CALCUL AS et AN'!$A$2:$AU$889,28,FALSE)</f>
        <v>138.58000000000001</v>
      </c>
      <c r="N81">
        <v>138.58000000000001</v>
      </c>
      <c r="O81" s="45">
        <f t="shared" si="5"/>
        <v>138.58000000000001</v>
      </c>
      <c r="P81" s="48">
        <f t="shared" si="6"/>
        <v>138.58000000000001</v>
      </c>
      <c r="Q81">
        <v>206.99</v>
      </c>
      <c r="R81" s="45">
        <f>VLOOKUP(H81,'[1]CALCUL AS et AN'!$A$2:$AU$889,46,FALSE)</f>
        <v>207.87</v>
      </c>
      <c r="S81" s="48">
        <f>VLOOKUP(H81,'[1]CALCUL AS et AN'!$A$2:$AU$889,47,FALSE)</f>
        <v>207.87</v>
      </c>
      <c r="T81">
        <v>206.99</v>
      </c>
      <c r="U81" s="45">
        <f t="shared" si="7"/>
        <v>207.87</v>
      </c>
      <c r="V81" s="48">
        <f t="shared" si="8"/>
        <v>207.87</v>
      </c>
      <c r="W81" t="s">
        <v>960</v>
      </c>
      <c r="X81" t="s">
        <v>951</v>
      </c>
    </row>
    <row r="82" spans="1:24" outlineLevel="2">
      <c r="A82" t="s">
        <v>1598</v>
      </c>
      <c r="B82" s="73"/>
      <c r="D82">
        <v>1</v>
      </c>
      <c r="E82" t="s">
        <v>1372</v>
      </c>
      <c r="F82">
        <v>315.06</v>
      </c>
      <c r="H82" t="s">
        <v>446</v>
      </c>
      <c r="I82">
        <v>235</v>
      </c>
      <c r="J82">
        <v>1</v>
      </c>
      <c r="K82">
        <v>235</v>
      </c>
      <c r="L82" s="45">
        <f>VLOOKUP(H82,'[1]CALCUL AS et AN'!$A$2:$AU$889,24,FALSE)</f>
        <v>235</v>
      </c>
      <c r="M82" s="48">
        <f>VLOOKUP(H82,'[1]CALCUL AS et AN'!$A$2:$AU$889,28,FALSE)</f>
        <v>271</v>
      </c>
      <c r="N82">
        <v>235</v>
      </c>
      <c r="O82" s="45">
        <f t="shared" si="5"/>
        <v>235</v>
      </c>
      <c r="P82" s="48">
        <f t="shared" si="6"/>
        <v>271</v>
      </c>
      <c r="Q82">
        <v>315.06</v>
      </c>
      <c r="R82" s="45">
        <f>VLOOKUP(H82,'[1]CALCUL AS et AN'!$A$2:$AU$889,46,FALSE)</f>
        <v>312.55</v>
      </c>
      <c r="S82" s="48">
        <f>VLOOKUP(H82,'[1]CALCUL AS et AN'!$A$2:$AU$889,47,FALSE)</f>
        <v>360.43</v>
      </c>
      <c r="T82">
        <v>315.06</v>
      </c>
      <c r="U82" s="45">
        <f t="shared" si="7"/>
        <v>312.55</v>
      </c>
      <c r="V82" s="48">
        <f t="shared" si="8"/>
        <v>360.43</v>
      </c>
      <c r="W82" t="s">
        <v>960</v>
      </c>
      <c r="X82" t="s">
        <v>960</v>
      </c>
    </row>
    <row r="83" spans="1:24" outlineLevel="2">
      <c r="A83" t="s">
        <v>1598</v>
      </c>
      <c r="B83" s="73"/>
      <c r="D83">
        <v>1</v>
      </c>
      <c r="E83" t="s">
        <v>993</v>
      </c>
      <c r="F83">
        <v>4.87</v>
      </c>
      <c r="H83" t="s">
        <v>472</v>
      </c>
      <c r="I83">
        <v>0.94</v>
      </c>
      <c r="J83">
        <v>1</v>
      </c>
      <c r="K83">
        <v>0.94</v>
      </c>
      <c r="L83" s="45">
        <f>VLOOKUP(H83,'[1]CALCUL AS et AN'!$A$2:$AU$889,24,FALSE)</f>
        <v>2.1800000000000002</v>
      </c>
      <c r="M83" s="48">
        <f>VLOOKUP(H83,'[1]CALCUL AS et AN'!$A$2:$AU$889,28,FALSE)</f>
        <v>0.94</v>
      </c>
      <c r="N83">
        <v>0.94</v>
      </c>
      <c r="O83" s="45">
        <f t="shared" si="5"/>
        <v>2.1800000000000002</v>
      </c>
      <c r="P83" s="48">
        <f t="shared" si="6"/>
        <v>0.94</v>
      </c>
      <c r="Q83">
        <v>4.87</v>
      </c>
      <c r="R83" s="45">
        <f>VLOOKUP(H83,'[1]CALCUL AS et AN'!$A$2:$AU$889,46,FALSE)</f>
        <v>4.9050000000000002</v>
      </c>
      <c r="S83" s="48">
        <f>VLOOKUP(H83,'[1]CALCUL AS et AN'!$A$2:$AU$889,47,FALSE)</f>
        <v>2.1149999999999998</v>
      </c>
      <c r="T83">
        <v>4.87</v>
      </c>
      <c r="U83" s="45">
        <f t="shared" si="7"/>
        <v>4.9050000000000002</v>
      </c>
      <c r="V83" s="48">
        <f t="shared" si="8"/>
        <v>2.1149999999999998</v>
      </c>
      <c r="W83" t="s">
        <v>960</v>
      </c>
      <c r="X83" t="s">
        <v>937</v>
      </c>
    </row>
    <row r="84" spans="1:24" outlineLevel="2">
      <c r="A84" t="s">
        <v>1598</v>
      </c>
      <c r="B84" s="73"/>
      <c r="D84">
        <v>1</v>
      </c>
      <c r="E84" t="s">
        <v>2940</v>
      </c>
      <c r="F84">
        <v>4.9400000000000004</v>
      </c>
      <c r="H84" t="s">
        <v>474</v>
      </c>
      <c r="I84">
        <v>2.57</v>
      </c>
      <c r="J84">
        <v>1</v>
      </c>
      <c r="K84">
        <v>2.57</v>
      </c>
      <c r="L84" s="45">
        <f>VLOOKUP(H84,'[1]CALCUL AS et AN'!$A$2:$AU$889,24,FALSE)</f>
        <v>2.57</v>
      </c>
      <c r="M84" s="48">
        <f>VLOOKUP(H84,'[1]CALCUL AS et AN'!$A$2:$AU$889,28,FALSE)</f>
        <v>0.92</v>
      </c>
      <c r="N84">
        <v>2.57</v>
      </c>
      <c r="O84" s="45">
        <f t="shared" si="5"/>
        <v>2.57</v>
      </c>
      <c r="P84" s="48">
        <f t="shared" si="6"/>
        <v>0.92</v>
      </c>
      <c r="Q84">
        <v>4.9400000000000004</v>
      </c>
      <c r="R84" s="45">
        <f>VLOOKUP(H84,'[1]CALCUL AS et AN'!$A$2:$AU$889,46,FALSE)</f>
        <v>5.7824999999999998</v>
      </c>
      <c r="S84" s="48">
        <f>VLOOKUP(H84,'[1]CALCUL AS et AN'!$A$2:$AU$889,47,FALSE)</f>
        <v>2.0700000000000003</v>
      </c>
      <c r="T84">
        <v>4.9400000000000004</v>
      </c>
      <c r="U84" s="45">
        <f t="shared" si="7"/>
        <v>5.7824999999999998</v>
      </c>
      <c r="V84" s="48">
        <f t="shared" si="8"/>
        <v>2.0700000000000003</v>
      </c>
      <c r="W84" t="s">
        <v>960</v>
      </c>
      <c r="X84" t="s">
        <v>937</v>
      </c>
    </row>
    <row r="85" spans="1:24" outlineLevel="2">
      <c r="A85" t="s">
        <v>1598</v>
      </c>
      <c r="B85" s="73"/>
      <c r="D85">
        <v>1</v>
      </c>
      <c r="E85" t="s">
        <v>1444</v>
      </c>
      <c r="F85">
        <v>30.45</v>
      </c>
      <c r="H85" t="s">
        <v>1443</v>
      </c>
      <c r="I85">
        <v>0</v>
      </c>
      <c r="J85">
        <v>1</v>
      </c>
      <c r="K85">
        <v>0</v>
      </c>
      <c r="L85" s="45">
        <f>VLOOKUP(H85,'[1]CALCUL AS et AN'!$A$2:$AU$889,24,FALSE)</f>
        <v>0</v>
      </c>
      <c r="M85" s="48">
        <f>VLOOKUP(H85,'[1]CALCUL AS et AN'!$A$2:$AU$889,28,FALSE)</f>
        <v>0</v>
      </c>
      <c r="N85">
        <v>0</v>
      </c>
      <c r="O85" s="45">
        <f t="shared" si="5"/>
        <v>0</v>
      </c>
      <c r="P85" s="48">
        <f t="shared" si="6"/>
        <v>0</v>
      </c>
      <c r="Q85">
        <v>30.45</v>
      </c>
      <c r="R85" s="45">
        <f>VLOOKUP(H85,'[1]CALCUL AS et AN'!$A$2:$AU$889,46,FALSE)</f>
        <v>0</v>
      </c>
      <c r="S85" s="48">
        <f>VLOOKUP(H85,'[1]CALCUL AS et AN'!$A$2:$AU$889,47,FALSE)</f>
        <v>0</v>
      </c>
      <c r="T85">
        <v>30.45</v>
      </c>
      <c r="U85" s="45">
        <f t="shared" si="7"/>
        <v>0</v>
      </c>
      <c r="V85" s="48">
        <f t="shared" si="8"/>
        <v>0</v>
      </c>
      <c r="W85" t="s">
        <v>960</v>
      </c>
      <c r="X85" t="s">
        <v>960</v>
      </c>
    </row>
    <row r="86" spans="1:24" outlineLevel="2">
      <c r="A86" t="s">
        <v>1598</v>
      </c>
      <c r="B86" s="73"/>
      <c r="D86">
        <v>1.2</v>
      </c>
      <c r="E86" t="s">
        <v>1514</v>
      </c>
      <c r="F86">
        <v>12.91</v>
      </c>
      <c r="H86" t="s">
        <v>632</v>
      </c>
      <c r="I86">
        <v>4.7300000000000004</v>
      </c>
      <c r="J86">
        <v>0.33</v>
      </c>
      <c r="K86">
        <v>14.333333333333334</v>
      </c>
      <c r="L86" s="45">
        <f>VLOOKUP(H86,'[1]CALCUL AS et AN'!$A$2:$AU$889,24,FALSE)</f>
        <v>4.7320000000000002</v>
      </c>
      <c r="M86" s="48">
        <f>VLOOKUP(H86,'[1]CALCUL AS et AN'!$A$2:$AU$889,28,FALSE)</f>
        <v>4.7779999999999996</v>
      </c>
      <c r="N86">
        <v>17.2</v>
      </c>
      <c r="O86" s="45">
        <f t="shared" si="5"/>
        <v>5.6783999999999999</v>
      </c>
      <c r="P86" s="48">
        <f t="shared" si="6"/>
        <v>5.7335999999999991</v>
      </c>
      <c r="Q86">
        <v>12.91</v>
      </c>
      <c r="R86" s="45">
        <f>VLOOKUP(H86,'[1]CALCUL AS et AN'!$A$2:$AU$889,46,FALSE)</f>
        <v>6.2935600000000003</v>
      </c>
      <c r="S86" s="48">
        <f>VLOOKUP(H86,'[1]CALCUL AS et AN'!$A$2:$AU$889,47,FALSE)</f>
        <v>6.3547399999999996</v>
      </c>
      <c r="T86">
        <v>15.491999999999999</v>
      </c>
      <c r="U86" s="45">
        <f t="shared" si="7"/>
        <v>7.5522720000000003</v>
      </c>
      <c r="V86" s="48">
        <f t="shared" si="8"/>
        <v>7.6256879999999994</v>
      </c>
      <c r="W86" t="s">
        <v>960</v>
      </c>
      <c r="X86" t="s">
        <v>937</v>
      </c>
    </row>
    <row r="87" spans="1:24" outlineLevel="2">
      <c r="A87" t="s">
        <v>1598</v>
      </c>
      <c r="B87" s="73"/>
      <c r="D87">
        <v>1</v>
      </c>
      <c r="E87" t="s">
        <v>1511</v>
      </c>
      <c r="F87">
        <v>9.56</v>
      </c>
      <c r="H87" t="s">
        <v>1510</v>
      </c>
      <c r="I87">
        <v>8.09</v>
      </c>
      <c r="J87">
        <v>1</v>
      </c>
      <c r="K87">
        <v>8.09</v>
      </c>
      <c r="L87" s="45">
        <f>VLOOKUP(H87,'[1]CALCUL AS et AN'!$A$2:$AU$889,24,FALSE)</f>
        <v>8.0869999999999997</v>
      </c>
      <c r="M87" s="48">
        <f>VLOOKUP(H87,'[1]CALCUL AS et AN'!$A$2:$AU$889,28,FALSE)</f>
        <v>8.0869999999999997</v>
      </c>
      <c r="N87">
        <v>8.09</v>
      </c>
      <c r="O87" s="45">
        <f t="shared" si="5"/>
        <v>8.0869999999999997</v>
      </c>
      <c r="P87" s="48">
        <f t="shared" si="6"/>
        <v>8.0869999999999997</v>
      </c>
      <c r="Q87">
        <v>9.56</v>
      </c>
      <c r="R87" s="45">
        <f>VLOOKUP(H87,'[1]CALCUL AS et AN'!$A$2:$AU$889,46,FALSE)</f>
        <v>10.108750000000001</v>
      </c>
      <c r="S87" s="48">
        <f>VLOOKUP(H87,'[1]CALCUL AS et AN'!$A$2:$AU$889,47,FALSE)</f>
        <v>10.108750000000001</v>
      </c>
      <c r="T87">
        <v>9.56</v>
      </c>
      <c r="U87" s="45">
        <f t="shared" si="7"/>
        <v>10.108750000000001</v>
      </c>
      <c r="V87" s="48">
        <f t="shared" si="8"/>
        <v>10.108750000000001</v>
      </c>
      <c r="W87" t="s">
        <v>960</v>
      </c>
      <c r="X87" t="s">
        <v>951</v>
      </c>
    </row>
    <row r="88" spans="1:24" outlineLevel="2">
      <c r="A88" t="s">
        <v>1598</v>
      </c>
      <c r="B88" s="73"/>
      <c r="D88">
        <v>1</v>
      </c>
      <c r="E88" t="s">
        <v>1520</v>
      </c>
      <c r="F88">
        <v>9.64</v>
      </c>
      <c r="H88" t="s">
        <v>1519</v>
      </c>
      <c r="I88">
        <v>7.94</v>
      </c>
      <c r="J88">
        <v>1</v>
      </c>
      <c r="K88">
        <v>7.94</v>
      </c>
      <c r="L88" s="45">
        <f>VLOOKUP(H88,'[1]CALCUL AS et AN'!$A$2:$AU$889,24,FALSE)</f>
        <v>7.9420000000000002</v>
      </c>
      <c r="M88" s="48">
        <f>VLOOKUP(H88,'[1]CALCUL AS et AN'!$A$2:$AU$889,28,FALSE)</f>
        <v>7.9420000000000002</v>
      </c>
      <c r="N88">
        <v>7.94</v>
      </c>
      <c r="O88" s="45">
        <f t="shared" si="5"/>
        <v>7.9420000000000002</v>
      </c>
      <c r="P88" s="48">
        <f t="shared" si="6"/>
        <v>7.9420000000000002</v>
      </c>
      <c r="Q88">
        <v>9.64</v>
      </c>
      <c r="R88" s="45">
        <f>VLOOKUP(H88,'[1]CALCUL AS et AN'!$A$2:$AU$889,46,FALSE)</f>
        <v>9.9275000000000002</v>
      </c>
      <c r="S88" s="48">
        <f>VLOOKUP(H88,'[1]CALCUL AS et AN'!$A$2:$AU$889,47,FALSE)</f>
        <v>9.9275000000000002</v>
      </c>
      <c r="T88">
        <v>9.64</v>
      </c>
      <c r="U88" s="45">
        <f t="shared" si="7"/>
        <v>9.9275000000000002</v>
      </c>
      <c r="V88" s="48">
        <f t="shared" si="8"/>
        <v>9.9275000000000002</v>
      </c>
      <c r="W88" t="s">
        <v>960</v>
      </c>
      <c r="X88" t="s">
        <v>951</v>
      </c>
    </row>
    <row r="89" spans="1:24" outlineLevel="1">
      <c r="A89" s="73" t="s">
        <v>3014</v>
      </c>
      <c r="B89" s="73" t="str">
        <f t="shared" ref="B89:B127" si="9">MID(A89,7,100)</f>
        <v>SPR-1500-63</v>
      </c>
      <c r="N89">
        <f>SUBTOTAL(9,N70:N88)</f>
        <v>550.13000000000022</v>
      </c>
      <c r="O89" s="45">
        <f>SUBTOTAL(9,O70:O88)</f>
        <v>539.85648000000003</v>
      </c>
      <c r="P89" s="48">
        <f>SUBTOTAL(9,P70:P88)</f>
        <v>573.47968000000003</v>
      </c>
      <c r="T89">
        <f>SUBTOTAL(9,T70:T88)</f>
        <v>815.68200000000002</v>
      </c>
      <c r="U89" s="45">
        <f>SUBTOTAL(9,U70:U88)</f>
        <v>767.80509200000006</v>
      </c>
      <c r="V89" s="48">
        <f>SUBTOTAL(9,V70:V88)</f>
        <v>809.83826800000008</v>
      </c>
    </row>
    <row r="90" spans="1:24" outlineLevel="2">
      <c r="A90" t="s">
        <v>1398</v>
      </c>
      <c r="B90" s="73"/>
      <c r="D90">
        <v>2</v>
      </c>
      <c r="E90" t="s">
        <v>1546</v>
      </c>
      <c r="F90">
        <v>0.68</v>
      </c>
      <c r="H90">
        <v>101006</v>
      </c>
      <c r="I90">
        <v>0.23</v>
      </c>
      <c r="J90">
        <v>1</v>
      </c>
      <c r="K90">
        <v>0.23</v>
      </c>
      <c r="L90" s="45">
        <f>VLOOKUP(H90,'[1]CALCUL AS et AN'!$A$2:$AU$889,24,FALSE)</f>
        <v>0.22953999999999999</v>
      </c>
      <c r="M90" s="48">
        <f>VLOOKUP(H90,'[1]CALCUL AS et AN'!$A$2:$AU$889,28,FALSE)</f>
        <v>0.22953999999999999</v>
      </c>
      <c r="N90">
        <v>0.46</v>
      </c>
      <c r="O90" s="45">
        <f t="shared" si="5"/>
        <v>0.45907999999999999</v>
      </c>
      <c r="P90" s="48">
        <f t="shared" si="6"/>
        <v>0.45907999999999999</v>
      </c>
      <c r="Q90">
        <v>0.68</v>
      </c>
      <c r="R90" s="45">
        <f>VLOOKUP(H90,'[1]CALCUL AS et AN'!$A$2:$AU$889,46,FALSE)</f>
        <v>0.68862000000000001</v>
      </c>
      <c r="S90" s="48">
        <f>VLOOKUP(H90,'[1]CALCUL AS et AN'!$A$2:$AU$889,47,FALSE)</f>
        <v>0.68862000000000001</v>
      </c>
      <c r="T90">
        <v>1.36</v>
      </c>
      <c r="U90" s="45">
        <f t="shared" si="7"/>
        <v>1.37724</v>
      </c>
      <c r="V90" s="48">
        <f t="shared" si="8"/>
        <v>1.37724</v>
      </c>
      <c r="W90" t="s">
        <v>960</v>
      </c>
      <c r="X90" t="s">
        <v>951</v>
      </c>
    </row>
    <row r="91" spans="1:24" outlineLevel="2">
      <c r="A91" t="s">
        <v>1398</v>
      </c>
      <c r="B91" s="73"/>
      <c r="D91">
        <v>1</v>
      </c>
      <c r="E91" t="s">
        <v>1544</v>
      </c>
      <c r="F91">
        <v>2.2400000000000002</v>
      </c>
      <c r="H91">
        <v>101007</v>
      </c>
      <c r="I91">
        <v>1.5</v>
      </c>
      <c r="J91">
        <v>1</v>
      </c>
      <c r="K91">
        <v>1.5</v>
      </c>
      <c r="L91" s="45">
        <f>VLOOKUP(H91,'[1]CALCUL AS et AN'!$A$2:$AU$889,24,FALSE)</f>
        <v>1.5</v>
      </c>
      <c r="M91" s="48">
        <f>VLOOKUP(H91,'[1]CALCUL AS et AN'!$A$2:$AU$889,28,FALSE)</f>
        <v>1.5</v>
      </c>
      <c r="N91">
        <v>1.5</v>
      </c>
      <c r="O91" s="45">
        <f t="shared" si="5"/>
        <v>1.5</v>
      </c>
      <c r="P91" s="48">
        <f t="shared" si="6"/>
        <v>1.5</v>
      </c>
      <c r="Q91">
        <v>2.2400000000000002</v>
      </c>
      <c r="R91" s="45">
        <f>VLOOKUP(H91,'[1]CALCUL AS et AN'!$A$2:$AU$889,46,FALSE)</f>
        <v>2.25</v>
      </c>
      <c r="S91" s="48">
        <f>VLOOKUP(H91,'[1]CALCUL AS et AN'!$A$2:$AU$889,47,FALSE)</f>
        <v>2.25</v>
      </c>
      <c r="T91">
        <v>2.2400000000000002</v>
      </c>
      <c r="U91" s="45">
        <f t="shared" si="7"/>
        <v>2.25</v>
      </c>
      <c r="V91" s="48">
        <f t="shared" si="8"/>
        <v>2.25</v>
      </c>
      <c r="W91" t="s">
        <v>960</v>
      </c>
      <c r="X91" t="s">
        <v>951</v>
      </c>
    </row>
    <row r="92" spans="1:24" outlineLevel="2">
      <c r="A92" t="s">
        <v>1398</v>
      </c>
      <c r="B92" s="73"/>
      <c r="D92">
        <v>1</v>
      </c>
      <c r="E92" t="s">
        <v>1673</v>
      </c>
      <c r="F92">
        <v>39.22</v>
      </c>
      <c r="H92">
        <v>1510064</v>
      </c>
      <c r="I92">
        <v>24.96</v>
      </c>
      <c r="J92">
        <v>1</v>
      </c>
      <c r="K92">
        <v>24.96</v>
      </c>
      <c r="L92" s="45">
        <f>VLOOKUP(H92,'[1]CALCUL AS et AN'!$A$2:$AU$889,24,FALSE)</f>
        <v>24.954999999999998</v>
      </c>
      <c r="M92" s="48">
        <f>VLOOKUP(H92,'[1]CALCUL AS et AN'!$A$2:$AU$889,28,FALSE)</f>
        <v>24.954999999999998</v>
      </c>
      <c r="N92">
        <v>24.96</v>
      </c>
      <c r="O92" s="45">
        <f t="shared" si="5"/>
        <v>24.954999999999998</v>
      </c>
      <c r="P92" s="48">
        <f t="shared" si="6"/>
        <v>24.954999999999998</v>
      </c>
      <c r="Q92">
        <v>39.22</v>
      </c>
      <c r="R92" s="45">
        <f>VLOOKUP(H92,'[1]CALCUL AS et AN'!$A$2:$AU$889,46,FALSE)</f>
        <v>37.432499999999997</v>
      </c>
      <c r="S92" s="48">
        <f>VLOOKUP(H92,'[1]CALCUL AS et AN'!$A$2:$AU$889,47,FALSE)</f>
        <v>37.432499999999997</v>
      </c>
      <c r="T92">
        <v>39.22</v>
      </c>
      <c r="U92" s="45">
        <f t="shared" si="7"/>
        <v>37.432499999999997</v>
      </c>
      <c r="V92" s="48">
        <f t="shared" si="8"/>
        <v>37.432499999999997</v>
      </c>
      <c r="W92" t="s">
        <v>960</v>
      </c>
      <c r="X92" t="s">
        <v>951</v>
      </c>
    </row>
    <row r="93" spans="1:24" outlineLevel="2">
      <c r="A93" t="s">
        <v>1398</v>
      </c>
      <c r="B93" s="73"/>
      <c r="D93">
        <v>1.4</v>
      </c>
      <c r="E93" t="s">
        <v>1538</v>
      </c>
      <c r="F93">
        <v>4.3499999999999996</v>
      </c>
      <c r="H93" t="s">
        <v>1537</v>
      </c>
      <c r="I93">
        <v>2.9</v>
      </c>
      <c r="J93">
        <v>1</v>
      </c>
      <c r="K93">
        <v>2.9</v>
      </c>
      <c r="L93" s="45">
        <f>VLOOKUP(H93,'[1]CALCUL AS et AN'!$A$2:$AU$889,24,FALSE)</f>
        <v>2.9</v>
      </c>
      <c r="M93" s="48">
        <f>VLOOKUP(H93,'[1]CALCUL AS et AN'!$A$2:$AU$889,28,FALSE)</f>
        <v>2.9</v>
      </c>
      <c r="N93">
        <v>4.0599999999999996</v>
      </c>
      <c r="O93" s="45">
        <f t="shared" si="5"/>
        <v>4.0599999999999996</v>
      </c>
      <c r="P93" s="48">
        <f t="shared" si="6"/>
        <v>4.0599999999999996</v>
      </c>
      <c r="Q93">
        <v>4.3499999999999996</v>
      </c>
      <c r="R93" s="45">
        <f>VLOOKUP(H93,'[1]CALCUL AS et AN'!$A$2:$AU$889,46,FALSE)</f>
        <v>4.3499999999999996</v>
      </c>
      <c r="S93" s="48">
        <f>VLOOKUP(H93,'[1]CALCUL AS et AN'!$A$2:$AU$889,47,FALSE)</f>
        <v>4.3499999999999996</v>
      </c>
      <c r="T93">
        <v>6.089999999999999</v>
      </c>
      <c r="U93" s="45">
        <f t="shared" si="7"/>
        <v>6.089999999999999</v>
      </c>
      <c r="V93" s="48">
        <f t="shared" si="8"/>
        <v>6.089999999999999</v>
      </c>
      <c r="W93" t="s">
        <v>960</v>
      </c>
      <c r="X93" t="s">
        <v>951</v>
      </c>
    </row>
    <row r="94" spans="1:24" outlineLevel="2">
      <c r="A94" t="s">
        <v>1398</v>
      </c>
      <c r="B94" s="73"/>
      <c r="D94">
        <v>2</v>
      </c>
      <c r="E94" t="s">
        <v>1550</v>
      </c>
      <c r="F94">
        <v>1.07</v>
      </c>
      <c r="H94" t="s">
        <v>586</v>
      </c>
      <c r="I94">
        <v>0.91</v>
      </c>
      <c r="J94">
        <v>1</v>
      </c>
      <c r="K94">
        <v>0.91</v>
      </c>
      <c r="L94" s="45">
        <f>VLOOKUP(H94,'[1]CALCUL AS et AN'!$A$2:$AU$889,24,FALSE)</f>
        <v>0.91400000000000003</v>
      </c>
      <c r="M94" s="48">
        <f>VLOOKUP(H94,'[1]CALCUL AS et AN'!$A$2:$AU$889,28,FALSE)</f>
        <v>1.0049999999999999</v>
      </c>
      <c r="N94">
        <v>1.82</v>
      </c>
      <c r="O94" s="45">
        <f t="shared" si="5"/>
        <v>1.8280000000000001</v>
      </c>
      <c r="P94" s="48">
        <f t="shared" si="6"/>
        <v>2.0099999999999998</v>
      </c>
      <c r="Q94">
        <v>1.07</v>
      </c>
      <c r="R94" s="45">
        <f>VLOOKUP(H94,'[1]CALCUL AS et AN'!$A$2:$AU$889,46,FALSE)</f>
        <v>1.1425000000000001</v>
      </c>
      <c r="S94" s="48">
        <f>VLOOKUP(H94,'[1]CALCUL AS et AN'!$A$2:$AU$889,47,FALSE)</f>
        <v>1.2562499999999999</v>
      </c>
      <c r="T94">
        <v>2.14</v>
      </c>
      <c r="U94" s="45">
        <f t="shared" si="7"/>
        <v>2.2850000000000001</v>
      </c>
      <c r="V94" s="48">
        <f t="shared" si="8"/>
        <v>2.5124999999999997</v>
      </c>
      <c r="W94" t="s">
        <v>960</v>
      </c>
      <c r="X94" t="s">
        <v>937</v>
      </c>
    </row>
    <row r="95" spans="1:24" outlineLevel="2">
      <c r="A95" t="s">
        <v>1398</v>
      </c>
      <c r="B95" s="73"/>
      <c r="D95">
        <v>2</v>
      </c>
      <c r="E95" t="s">
        <v>1512</v>
      </c>
      <c r="F95">
        <v>0.96</v>
      </c>
      <c r="H95" t="s">
        <v>592</v>
      </c>
      <c r="I95">
        <v>0.77</v>
      </c>
      <c r="J95">
        <v>1</v>
      </c>
      <c r="K95">
        <v>0.77</v>
      </c>
      <c r="L95" s="45">
        <f>VLOOKUP(H95,'[1]CALCUL AS et AN'!$A$2:$AU$889,24,FALSE)</f>
        <v>0.76900000000000002</v>
      </c>
      <c r="M95" s="48">
        <f>VLOOKUP(H95,'[1]CALCUL AS et AN'!$A$2:$AU$889,28,FALSE)</f>
        <v>0.84599999999999997</v>
      </c>
      <c r="N95">
        <v>1.54</v>
      </c>
      <c r="O95" s="45">
        <f t="shared" si="5"/>
        <v>1.538</v>
      </c>
      <c r="P95" s="48">
        <f t="shared" si="6"/>
        <v>1.6919999999999999</v>
      </c>
      <c r="Q95">
        <v>0.96</v>
      </c>
      <c r="R95" s="45">
        <f>VLOOKUP(H95,'[1]CALCUL AS et AN'!$A$2:$AU$889,46,FALSE)</f>
        <v>0.96125000000000005</v>
      </c>
      <c r="S95" s="48">
        <f>VLOOKUP(H95,'[1]CALCUL AS et AN'!$A$2:$AU$889,47,FALSE)</f>
        <v>1.0574999999999999</v>
      </c>
      <c r="T95">
        <v>1.92</v>
      </c>
      <c r="U95" s="45">
        <f t="shared" si="7"/>
        <v>1.9225000000000001</v>
      </c>
      <c r="V95" s="48">
        <f t="shared" si="8"/>
        <v>2.1149999999999998</v>
      </c>
      <c r="W95" t="s">
        <v>960</v>
      </c>
      <c r="X95" t="s">
        <v>937</v>
      </c>
    </row>
    <row r="96" spans="1:24" outlineLevel="2">
      <c r="A96" t="s">
        <v>1398</v>
      </c>
      <c r="B96" s="73"/>
      <c r="D96">
        <v>1</v>
      </c>
      <c r="E96" t="s">
        <v>1590</v>
      </c>
      <c r="F96">
        <v>1.5</v>
      </c>
      <c r="H96" t="s">
        <v>1589</v>
      </c>
      <c r="I96">
        <v>1</v>
      </c>
      <c r="J96">
        <v>1</v>
      </c>
      <c r="K96">
        <v>1</v>
      </c>
      <c r="L96" s="45" t="e">
        <f>VLOOKUP(H96,'[1]CALCUL AS et AN'!$A$2:$AU$889,24,FALSE)</f>
        <v>#N/A</v>
      </c>
      <c r="M96" s="48" t="e">
        <f>VLOOKUP(H96,'[1]CALCUL AS et AN'!$A$2:$AU$889,28,FALSE)</f>
        <v>#N/A</v>
      </c>
      <c r="N96">
        <v>1</v>
      </c>
      <c r="O96" s="45" t="e">
        <f t="shared" si="5"/>
        <v>#N/A</v>
      </c>
      <c r="P96" s="48" t="e">
        <f t="shared" si="6"/>
        <v>#N/A</v>
      </c>
      <c r="Q96">
        <v>1.5</v>
      </c>
      <c r="R96" s="45" t="e">
        <f>VLOOKUP(H96,'[1]CALCUL AS et AN'!$A$2:$AU$889,46,FALSE)</f>
        <v>#N/A</v>
      </c>
      <c r="S96" s="48" t="e">
        <f>VLOOKUP(H96,'[1]CALCUL AS et AN'!$A$2:$AU$889,47,FALSE)</f>
        <v>#N/A</v>
      </c>
      <c r="T96">
        <v>1.5</v>
      </c>
      <c r="U96" s="45" t="e">
        <f t="shared" si="7"/>
        <v>#N/A</v>
      </c>
      <c r="V96" s="48" t="e">
        <f t="shared" si="8"/>
        <v>#N/A</v>
      </c>
      <c r="W96" t="s">
        <v>960</v>
      </c>
      <c r="X96" t="s">
        <v>960</v>
      </c>
    </row>
    <row r="97" spans="1:24" outlineLevel="2">
      <c r="A97" t="s">
        <v>1398</v>
      </c>
      <c r="B97" s="73"/>
      <c r="D97">
        <v>1</v>
      </c>
      <c r="E97" t="s">
        <v>1528</v>
      </c>
      <c r="F97">
        <v>0.77</v>
      </c>
      <c r="H97" t="s">
        <v>1527</v>
      </c>
      <c r="I97">
        <v>0.61</v>
      </c>
      <c r="J97">
        <v>1</v>
      </c>
      <c r="K97">
        <v>0.61</v>
      </c>
      <c r="L97" s="45">
        <f>VLOOKUP(H97,'[1]CALCUL AS et AN'!$A$2:$AU$889,24,FALSE)</f>
        <v>0.61299999999999999</v>
      </c>
      <c r="M97" s="48">
        <f>VLOOKUP(H97,'[1]CALCUL AS et AN'!$A$2:$AU$889,28,FALSE)</f>
        <v>0.67400000000000004</v>
      </c>
      <c r="N97">
        <v>0.61</v>
      </c>
      <c r="O97" s="45">
        <f t="shared" si="5"/>
        <v>0.61299999999999999</v>
      </c>
      <c r="P97" s="48">
        <f t="shared" si="6"/>
        <v>0.67400000000000004</v>
      </c>
      <c r="Q97">
        <v>0.77</v>
      </c>
      <c r="R97" s="45">
        <f>VLOOKUP(H97,'[1]CALCUL AS et AN'!$A$2:$AU$889,46,FALSE)</f>
        <v>0.81529000000000007</v>
      </c>
      <c r="S97" s="48">
        <f>VLOOKUP(H97,'[1]CALCUL AS et AN'!$A$2:$AU$889,47,FALSE)</f>
        <v>0.89642000000000011</v>
      </c>
      <c r="T97">
        <v>0.77</v>
      </c>
      <c r="U97" s="45">
        <f t="shared" si="7"/>
        <v>0.81529000000000007</v>
      </c>
      <c r="V97" s="48">
        <f t="shared" si="8"/>
        <v>0.89642000000000011</v>
      </c>
      <c r="W97" t="s">
        <v>960</v>
      </c>
      <c r="X97" t="s">
        <v>951</v>
      </c>
    </row>
    <row r="98" spans="1:24" outlineLevel="2">
      <c r="A98" t="s">
        <v>1398</v>
      </c>
      <c r="B98" s="73"/>
      <c r="D98">
        <v>1</v>
      </c>
      <c r="E98" t="s">
        <v>1531</v>
      </c>
      <c r="F98">
        <v>1.18</v>
      </c>
      <c r="H98" t="s">
        <v>1530</v>
      </c>
      <c r="I98">
        <v>1.03</v>
      </c>
      <c r="J98">
        <v>1</v>
      </c>
      <c r="K98">
        <v>1.03</v>
      </c>
      <c r="L98" s="45">
        <f>VLOOKUP(H98,'[1]CALCUL AS et AN'!$A$2:$AU$889,24,FALSE)</f>
        <v>1.0329999999999999</v>
      </c>
      <c r="M98" s="48">
        <f>VLOOKUP(H98,'[1]CALCUL AS et AN'!$A$2:$AU$889,28,FALSE)</f>
        <v>1.0329999999999999</v>
      </c>
      <c r="N98">
        <v>1.03</v>
      </c>
      <c r="O98" s="45">
        <f t="shared" si="5"/>
        <v>1.0329999999999999</v>
      </c>
      <c r="P98" s="48">
        <f t="shared" si="6"/>
        <v>1.0329999999999999</v>
      </c>
      <c r="Q98">
        <v>1.18</v>
      </c>
      <c r="R98" s="45">
        <f>VLOOKUP(H98,'[1]CALCUL AS et AN'!$A$2:$AU$889,46,FALSE)</f>
        <v>1.2912499999999998</v>
      </c>
      <c r="S98" s="48">
        <f>VLOOKUP(H98,'[1]CALCUL AS et AN'!$A$2:$AU$889,47,FALSE)</f>
        <v>1.2912499999999998</v>
      </c>
      <c r="T98">
        <v>1.18</v>
      </c>
      <c r="U98" s="45">
        <f t="shared" si="7"/>
        <v>1.2912499999999998</v>
      </c>
      <c r="V98" s="48">
        <f t="shared" si="8"/>
        <v>1.2912499999999998</v>
      </c>
      <c r="W98" t="s">
        <v>960</v>
      </c>
      <c r="X98" t="s">
        <v>951</v>
      </c>
    </row>
    <row r="99" spans="1:24" outlineLevel="2">
      <c r="A99" t="s">
        <v>1398</v>
      </c>
      <c r="B99" s="73"/>
      <c r="C99" t="s">
        <v>436</v>
      </c>
      <c r="D99">
        <v>1</v>
      </c>
      <c r="E99" t="s">
        <v>437</v>
      </c>
      <c r="F99">
        <v>141.36000000000001</v>
      </c>
      <c r="H99" t="s">
        <v>436</v>
      </c>
      <c r="I99">
        <v>89</v>
      </c>
      <c r="J99">
        <v>1</v>
      </c>
      <c r="K99">
        <v>89</v>
      </c>
      <c r="L99" s="45">
        <f>VLOOKUP(H99,'[1]CALCUL AS et AN'!$A$2:$AU$889,24,FALSE)</f>
        <v>89</v>
      </c>
      <c r="M99" s="48">
        <f>VLOOKUP(H99,'[1]CALCUL AS et AN'!$A$2:$AU$889,28,FALSE)</f>
        <v>89</v>
      </c>
      <c r="N99">
        <v>89</v>
      </c>
      <c r="O99" s="45">
        <f t="shared" si="5"/>
        <v>89</v>
      </c>
      <c r="P99" s="48">
        <f t="shared" si="6"/>
        <v>89</v>
      </c>
      <c r="Q99">
        <v>141.36000000000001</v>
      </c>
      <c r="R99" s="45">
        <f>VLOOKUP(H99,'[1]CALCUL AS et AN'!$A$2:$AU$889,46,FALSE)</f>
        <v>133.5</v>
      </c>
      <c r="S99" s="48">
        <f>VLOOKUP(H99,'[1]CALCUL AS et AN'!$A$2:$AU$889,47,FALSE)</f>
        <v>133.5</v>
      </c>
      <c r="T99">
        <v>141.36000000000001</v>
      </c>
      <c r="U99" s="45">
        <f t="shared" si="7"/>
        <v>133.5</v>
      </c>
      <c r="V99" s="48">
        <f t="shared" si="8"/>
        <v>133.5</v>
      </c>
      <c r="W99" t="s">
        <v>960</v>
      </c>
      <c r="X99" t="s">
        <v>937</v>
      </c>
    </row>
    <row r="100" spans="1:24" outlineLevel="2">
      <c r="A100" t="s">
        <v>1398</v>
      </c>
      <c r="B100" s="73"/>
      <c r="C100" t="s">
        <v>440</v>
      </c>
      <c r="D100">
        <v>2</v>
      </c>
      <c r="E100" t="s">
        <v>441</v>
      </c>
      <c r="F100">
        <v>11.25</v>
      </c>
      <c r="H100" t="s">
        <v>440</v>
      </c>
      <c r="I100">
        <v>7.4</v>
      </c>
      <c r="J100">
        <v>1</v>
      </c>
      <c r="K100">
        <v>7.4</v>
      </c>
      <c r="L100" s="45">
        <f>VLOOKUP(H100,'[1]CALCUL AS et AN'!$A$2:$AU$889,24,FALSE)</f>
        <v>7.4</v>
      </c>
      <c r="M100" s="48">
        <f>VLOOKUP(H100,'[1]CALCUL AS et AN'!$A$2:$AU$889,28,FALSE)</f>
        <v>7.4</v>
      </c>
      <c r="N100">
        <v>14.8</v>
      </c>
      <c r="O100" s="45">
        <f t="shared" si="5"/>
        <v>14.8</v>
      </c>
      <c r="P100" s="48">
        <f t="shared" si="6"/>
        <v>14.8</v>
      </c>
      <c r="Q100">
        <v>11.25</v>
      </c>
      <c r="R100" s="45">
        <f>VLOOKUP(H100,'[1]CALCUL AS et AN'!$A$2:$AU$889,46,FALSE)</f>
        <v>11.100000000000001</v>
      </c>
      <c r="S100" s="48">
        <f>VLOOKUP(H100,'[1]CALCUL AS et AN'!$A$2:$AU$889,47,FALSE)</f>
        <v>11.100000000000001</v>
      </c>
      <c r="T100">
        <v>22.5</v>
      </c>
      <c r="U100" s="45">
        <f t="shared" si="7"/>
        <v>22.200000000000003</v>
      </c>
      <c r="V100" s="48">
        <f t="shared" si="8"/>
        <v>22.200000000000003</v>
      </c>
      <c r="W100" t="s">
        <v>960</v>
      </c>
      <c r="X100" t="s">
        <v>937</v>
      </c>
    </row>
    <row r="101" spans="1:24" outlineLevel="2">
      <c r="A101" t="s">
        <v>1398</v>
      </c>
      <c r="B101" s="73"/>
      <c r="D101">
        <v>1</v>
      </c>
      <c r="E101" t="s">
        <v>993</v>
      </c>
      <c r="F101">
        <v>4.87</v>
      </c>
      <c r="H101" t="s">
        <v>472</v>
      </c>
      <c r="I101">
        <v>0.94</v>
      </c>
      <c r="J101">
        <v>1</v>
      </c>
      <c r="K101">
        <v>0.94</v>
      </c>
      <c r="L101" s="45">
        <f>VLOOKUP(H101,'[1]CALCUL AS et AN'!$A$2:$AU$889,24,FALSE)</f>
        <v>2.1800000000000002</v>
      </c>
      <c r="M101" s="48">
        <f>VLOOKUP(H101,'[1]CALCUL AS et AN'!$A$2:$AU$889,28,FALSE)</f>
        <v>0.94</v>
      </c>
      <c r="N101">
        <v>0.94</v>
      </c>
      <c r="O101" s="45">
        <f t="shared" si="5"/>
        <v>2.1800000000000002</v>
      </c>
      <c r="P101" s="48">
        <f t="shared" si="6"/>
        <v>0.94</v>
      </c>
      <c r="Q101">
        <v>4.87</v>
      </c>
      <c r="R101" s="45">
        <f>VLOOKUP(H101,'[1]CALCUL AS et AN'!$A$2:$AU$889,46,FALSE)</f>
        <v>4.9050000000000002</v>
      </c>
      <c r="S101" s="48">
        <f>VLOOKUP(H101,'[1]CALCUL AS et AN'!$A$2:$AU$889,47,FALSE)</f>
        <v>2.1149999999999998</v>
      </c>
      <c r="T101">
        <v>4.87</v>
      </c>
      <c r="U101" s="45">
        <f t="shared" si="7"/>
        <v>4.9050000000000002</v>
      </c>
      <c r="V101" s="48">
        <f t="shared" si="8"/>
        <v>2.1149999999999998</v>
      </c>
      <c r="W101" t="s">
        <v>960</v>
      </c>
      <c r="X101" t="s">
        <v>937</v>
      </c>
    </row>
    <row r="102" spans="1:24" outlineLevel="2">
      <c r="A102" t="s">
        <v>1398</v>
      </c>
      <c r="B102" s="73"/>
      <c r="D102">
        <v>1</v>
      </c>
      <c r="E102" t="s">
        <v>2940</v>
      </c>
      <c r="F102">
        <v>4.9400000000000004</v>
      </c>
      <c r="H102" t="s">
        <v>474</v>
      </c>
      <c r="I102">
        <v>2.57</v>
      </c>
      <c r="J102">
        <v>1</v>
      </c>
      <c r="K102">
        <v>2.57</v>
      </c>
      <c r="L102" s="45">
        <f>VLOOKUP(H102,'[1]CALCUL AS et AN'!$A$2:$AU$889,24,FALSE)</f>
        <v>2.57</v>
      </c>
      <c r="M102" s="48">
        <f>VLOOKUP(H102,'[1]CALCUL AS et AN'!$A$2:$AU$889,28,FALSE)</f>
        <v>0.92</v>
      </c>
      <c r="N102">
        <v>2.57</v>
      </c>
      <c r="O102" s="45">
        <f t="shared" si="5"/>
        <v>2.57</v>
      </c>
      <c r="P102" s="48">
        <f t="shared" si="6"/>
        <v>0.92</v>
      </c>
      <c r="Q102">
        <v>4.9400000000000004</v>
      </c>
      <c r="R102" s="45">
        <f>VLOOKUP(H102,'[1]CALCUL AS et AN'!$A$2:$AU$889,46,FALSE)</f>
        <v>5.7824999999999998</v>
      </c>
      <c r="S102" s="48">
        <f>VLOOKUP(H102,'[1]CALCUL AS et AN'!$A$2:$AU$889,47,FALSE)</f>
        <v>2.0700000000000003</v>
      </c>
      <c r="T102">
        <v>4.9400000000000004</v>
      </c>
      <c r="U102" s="45">
        <f t="shared" si="7"/>
        <v>5.7824999999999998</v>
      </c>
      <c r="V102" s="48">
        <f t="shared" si="8"/>
        <v>2.0700000000000003</v>
      </c>
      <c r="W102" t="s">
        <v>960</v>
      </c>
      <c r="X102" t="s">
        <v>937</v>
      </c>
    </row>
    <row r="103" spans="1:24" outlineLevel="2">
      <c r="A103" t="s">
        <v>1398</v>
      </c>
      <c r="B103" s="73"/>
      <c r="D103">
        <v>2</v>
      </c>
      <c r="E103" t="s">
        <v>1444</v>
      </c>
      <c r="F103">
        <v>30.45</v>
      </c>
      <c r="H103" t="s">
        <v>1443</v>
      </c>
      <c r="I103">
        <v>0</v>
      </c>
      <c r="J103">
        <v>1</v>
      </c>
      <c r="K103">
        <v>0</v>
      </c>
      <c r="L103" s="45">
        <f>VLOOKUP(H103,'[1]CALCUL AS et AN'!$A$2:$AU$889,24,FALSE)</f>
        <v>0</v>
      </c>
      <c r="M103" s="48">
        <f>VLOOKUP(H103,'[1]CALCUL AS et AN'!$A$2:$AU$889,28,FALSE)</f>
        <v>0</v>
      </c>
      <c r="N103">
        <v>0</v>
      </c>
      <c r="O103" s="45">
        <f t="shared" si="5"/>
        <v>0</v>
      </c>
      <c r="P103" s="48">
        <f t="shared" si="6"/>
        <v>0</v>
      </c>
      <c r="Q103">
        <v>30.45</v>
      </c>
      <c r="R103" s="45">
        <f>VLOOKUP(H103,'[1]CALCUL AS et AN'!$A$2:$AU$889,46,FALSE)</f>
        <v>0</v>
      </c>
      <c r="S103" s="48">
        <f>VLOOKUP(H103,'[1]CALCUL AS et AN'!$A$2:$AU$889,47,FALSE)</f>
        <v>0</v>
      </c>
      <c r="T103">
        <v>60.9</v>
      </c>
      <c r="U103" s="45">
        <f t="shared" si="7"/>
        <v>0</v>
      </c>
      <c r="V103" s="48">
        <f t="shared" si="8"/>
        <v>0</v>
      </c>
      <c r="W103" t="s">
        <v>960</v>
      </c>
      <c r="X103" t="s">
        <v>960</v>
      </c>
    </row>
    <row r="104" spans="1:24" outlineLevel="2">
      <c r="A104" t="s">
        <v>1398</v>
      </c>
      <c r="B104" s="73"/>
      <c r="D104">
        <v>1.4</v>
      </c>
      <c r="E104" t="s">
        <v>1514</v>
      </c>
      <c r="F104">
        <v>12.91</v>
      </c>
      <c r="H104" t="s">
        <v>632</v>
      </c>
      <c r="I104">
        <v>4.7300000000000004</v>
      </c>
      <c r="J104">
        <v>0.33</v>
      </c>
      <c r="K104">
        <v>14.333333333333334</v>
      </c>
      <c r="L104" s="45">
        <f>VLOOKUP(H104,'[1]CALCUL AS et AN'!$A$2:$AU$889,24,FALSE)</f>
        <v>4.7320000000000002</v>
      </c>
      <c r="M104" s="48">
        <f>VLOOKUP(H104,'[1]CALCUL AS et AN'!$A$2:$AU$889,28,FALSE)</f>
        <v>4.7779999999999996</v>
      </c>
      <c r="N104">
        <v>20.066666666666666</v>
      </c>
      <c r="O104" s="45">
        <f t="shared" si="5"/>
        <v>6.6247999999999996</v>
      </c>
      <c r="P104" s="48">
        <f t="shared" si="6"/>
        <v>6.6891999999999987</v>
      </c>
      <c r="Q104">
        <v>12.91</v>
      </c>
      <c r="R104" s="45">
        <f>VLOOKUP(H104,'[1]CALCUL AS et AN'!$A$2:$AU$889,46,FALSE)</f>
        <v>6.2935600000000003</v>
      </c>
      <c r="S104" s="48">
        <f>VLOOKUP(H104,'[1]CALCUL AS et AN'!$A$2:$AU$889,47,FALSE)</f>
        <v>6.3547399999999996</v>
      </c>
      <c r="T104">
        <v>18.073999999999998</v>
      </c>
      <c r="U104" s="45">
        <f t="shared" si="7"/>
        <v>8.8109839999999995</v>
      </c>
      <c r="V104" s="48">
        <f t="shared" si="8"/>
        <v>8.8966359999999991</v>
      </c>
      <c r="W104" t="s">
        <v>960</v>
      </c>
      <c r="X104" t="s">
        <v>937</v>
      </c>
    </row>
    <row r="105" spans="1:24" outlineLevel="2">
      <c r="A105" t="s">
        <v>1398</v>
      </c>
      <c r="B105" s="73"/>
      <c r="D105">
        <v>1</v>
      </c>
      <c r="E105" t="s">
        <v>1511</v>
      </c>
      <c r="F105">
        <v>9.56</v>
      </c>
      <c r="H105" t="s">
        <v>1510</v>
      </c>
      <c r="I105">
        <v>8.09</v>
      </c>
      <c r="J105">
        <v>1</v>
      </c>
      <c r="K105">
        <v>8.09</v>
      </c>
      <c r="L105" s="45">
        <f>VLOOKUP(H105,'[1]CALCUL AS et AN'!$A$2:$AU$889,24,FALSE)</f>
        <v>8.0869999999999997</v>
      </c>
      <c r="M105" s="48">
        <f>VLOOKUP(H105,'[1]CALCUL AS et AN'!$A$2:$AU$889,28,FALSE)</f>
        <v>8.0869999999999997</v>
      </c>
      <c r="N105">
        <v>8.09</v>
      </c>
      <c r="O105" s="45">
        <f t="shared" si="5"/>
        <v>8.0869999999999997</v>
      </c>
      <c r="P105" s="48">
        <f t="shared" si="6"/>
        <v>8.0869999999999997</v>
      </c>
      <c r="Q105">
        <v>9.56</v>
      </c>
      <c r="R105" s="45">
        <f>VLOOKUP(H105,'[1]CALCUL AS et AN'!$A$2:$AU$889,46,FALSE)</f>
        <v>10.108750000000001</v>
      </c>
      <c r="S105" s="48">
        <f>VLOOKUP(H105,'[1]CALCUL AS et AN'!$A$2:$AU$889,47,FALSE)</f>
        <v>10.108750000000001</v>
      </c>
      <c r="T105">
        <v>9.56</v>
      </c>
      <c r="U105" s="45">
        <f t="shared" si="7"/>
        <v>10.108750000000001</v>
      </c>
      <c r="V105" s="48">
        <f t="shared" si="8"/>
        <v>10.108750000000001</v>
      </c>
      <c r="W105" t="s">
        <v>960</v>
      </c>
      <c r="X105" t="s">
        <v>951</v>
      </c>
    </row>
    <row r="106" spans="1:24" outlineLevel="2">
      <c r="A106" t="s">
        <v>1398</v>
      </c>
      <c r="B106" s="73"/>
      <c r="D106">
        <v>1</v>
      </c>
      <c r="E106" t="s">
        <v>1520</v>
      </c>
      <c r="F106">
        <v>9.64</v>
      </c>
      <c r="H106" t="s">
        <v>1519</v>
      </c>
      <c r="I106">
        <v>7.94</v>
      </c>
      <c r="J106">
        <v>1</v>
      </c>
      <c r="K106">
        <v>7.94</v>
      </c>
      <c r="L106" s="45">
        <f>VLOOKUP(H106,'[1]CALCUL AS et AN'!$A$2:$AU$889,24,FALSE)</f>
        <v>7.9420000000000002</v>
      </c>
      <c r="M106" s="48">
        <f>VLOOKUP(H106,'[1]CALCUL AS et AN'!$A$2:$AU$889,28,FALSE)</f>
        <v>7.9420000000000002</v>
      </c>
      <c r="N106">
        <v>7.94</v>
      </c>
      <c r="O106" s="45">
        <f t="shared" si="5"/>
        <v>7.9420000000000002</v>
      </c>
      <c r="P106" s="48">
        <f t="shared" si="6"/>
        <v>7.9420000000000002</v>
      </c>
      <c r="Q106">
        <v>9.64</v>
      </c>
      <c r="R106" s="45">
        <f>VLOOKUP(H106,'[1]CALCUL AS et AN'!$A$2:$AU$889,46,FALSE)</f>
        <v>9.9275000000000002</v>
      </c>
      <c r="S106" s="48">
        <f>VLOOKUP(H106,'[1]CALCUL AS et AN'!$A$2:$AU$889,47,FALSE)</f>
        <v>9.9275000000000002</v>
      </c>
      <c r="T106">
        <v>9.64</v>
      </c>
      <c r="U106" s="45">
        <f t="shared" si="7"/>
        <v>9.9275000000000002</v>
      </c>
      <c r="V106" s="48">
        <f t="shared" si="8"/>
        <v>9.9275000000000002</v>
      </c>
      <c r="W106" t="s">
        <v>960</v>
      </c>
      <c r="X106" t="s">
        <v>951</v>
      </c>
    </row>
    <row r="107" spans="1:24" outlineLevel="1">
      <c r="A107" s="73" t="s">
        <v>3015</v>
      </c>
      <c r="B107" s="73" t="str">
        <f t="shared" si="9"/>
        <v>SPR-1800-50</v>
      </c>
      <c r="N107">
        <f>SUBTOTAL(9,N90:N106)</f>
        <v>180.38666666666666</v>
      </c>
      <c r="O107" s="45" t="e">
        <f>SUBTOTAL(9,O90:O106)</f>
        <v>#N/A</v>
      </c>
      <c r="P107" s="48" t="e">
        <f>SUBTOTAL(9,P90:P106)</f>
        <v>#N/A</v>
      </c>
      <c r="T107">
        <f>SUBTOTAL(9,T90:T106)</f>
        <v>328.26400000000001</v>
      </c>
      <c r="U107" s="45" t="e">
        <f>SUBTOTAL(9,U90:U106)</f>
        <v>#N/A</v>
      </c>
      <c r="V107" s="48" t="e">
        <f>SUBTOTAL(9,V90:V106)</f>
        <v>#N/A</v>
      </c>
    </row>
    <row r="108" spans="1:24" outlineLevel="2">
      <c r="A108" t="s">
        <v>1600</v>
      </c>
      <c r="B108" s="73"/>
      <c r="D108">
        <v>2</v>
      </c>
      <c r="E108" t="s">
        <v>1546</v>
      </c>
      <c r="F108">
        <v>0.68</v>
      </c>
      <c r="H108">
        <v>101006</v>
      </c>
      <c r="I108">
        <v>0.23</v>
      </c>
      <c r="J108">
        <v>1</v>
      </c>
      <c r="K108">
        <v>0.23</v>
      </c>
      <c r="L108" s="45">
        <f>VLOOKUP(H108,'[1]CALCUL AS et AN'!$A$2:$AU$889,24,FALSE)</f>
        <v>0.22953999999999999</v>
      </c>
      <c r="M108" s="48">
        <f>VLOOKUP(H108,'[1]CALCUL AS et AN'!$A$2:$AU$889,28,FALSE)</f>
        <v>0.22953999999999999</v>
      </c>
      <c r="N108">
        <v>0.46</v>
      </c>
      <c r="O108" s="45">
        <f t="shared" si="5"/>
        <v>0.45907999999999999</v>
      </c>
      <c r="P108" s="48">
        <f t="shared" si="6"/>
        <v>0.45907999999999999</v>
      </c>
      <c r="Q108">
        <v>0.68</v>
      </c>
      <c r="R108" s="45">
        <f>VLOOKUP(H108,'[1]CALCUL AS et AN'!$A$2:$AU$889,46,FALSE)</f>
        <v>0.68862000000000001</v>
      </c>
      <c r="S108" s="48">
        <f>VLOOKUP(H108,'[1]CALCUL AS et AN'!$A$2:$AU$889,47,FALSE)</f>
        <v>0.68862000000000001</v>
      </c>
      <c r="T108">
        <v>1.36</v>
      </c>
      <c r="U108" s="45">
        <f t="shared" si="7"/>
        <v>1.37724</v>
      </c>
      <c r="V108" s="48">
        <f t="shared" si="8"/>
        <v>1.37724</v>
      </c>
      <c r="W108" t="s">
        <v>960</v>
      </c>
      <c r="X108" t="s">
        <v>951</v>
      </c>
    </row>
    <row r="109" spans="1:24" outlineLevel="2">
      <c r="A109" t="s">
        <v>1600</v>
      </c>
      <c r="B109" s="73"/>
      <c r="D109">
        <v>1</v>
      </c>
      <c r="E109" t="s">
        <v>1544</v>
      </c>
      <c r="F109">
        <v>2.2400000000000002</v>
      </c>
      <c r="H109">
        <v>101007</v>
      </c>
      <c r="I109">
        <v>1.5</v>
      </c>
      <c r="J109">
        <v>1</v>
      </c>
      <c r="K109">
        <v>1.5</v>
      </c>
      <c r="L109" s="45">
        <f>VLOOKUP(H109,'[1]CALCUL AS et AN'!$A$2:$AU$889,24,FALSE)</f>
        <v>1.5</v>
      </c>
      <c r="M109" s="48">
        <f>VLOOKUP(H109,'[1]CALCUL AS et AN'!$A$2:$AU$889,28,FALSE)</f>
        <v>1.5</v>
      </c>
      <c r="N109">
        <v>1.5</v>
      </c>
      <c r="O109" s="45">
        <f t="shared" si="5"/>
        <v>1.5</v>
      </c>
      <c r="P109" s="48">
        <f t="shared" si="6"/>
        <v>1.5</v>
      </c>
      <c r="Q109">
        <v>2.2400000000000002</v>
      </c>
      <c r="R109" s="45">
        <f>VLOOKUP(H109,'[1]CALCUL AS et AN'!$A$2:$AU$889,46,FALSE)</f>
        <v>2.25</v>
      </c>
      <c r="S109" s="48">
        <f>VLOOKUP(H109,'[1]CALCUL AS et AN'!$A$2:$AU$889,47,FALSE)</f>
        <v>2.25</v>
      </c>
      <c r="T109">
        <v>2.2400000000000002</v>
      </c>
      <c r="U109" s="45">
        <f t="shared" si="7"/>
        <v>2.25</v>
      </c>
      <c r="V109" s="48">
        <f t="shared" si="8"/>
        <v>2.25</v>
      </c>
      <c r="W109" t="s">
        <v>960</v>
      </c>
      <c r="X109" t="s">
        <v>951</v>
      </c>
    </row>
    <row r="110" spans="1:24" outlineLevel="2">
      <c r="A110" t="s">
        <v>1600</v>
      </c>
      <c r="B110" s="73"/>
      <c r="D110">
        <v>1</v>
      </c>
      <c r="E110" t="s">
        <v>1673</v>
      </c>
      <c r="F110">
        <v>39.22</v>
      </c>
      <c r="H110">
        <v>1510064</v>
      </c>
      <c r="I110">
        <v>24.96</v>
      </c>
      <c r="J110">
        <v>1</v>
      </c>
      <c r="K110">
        <v>24.96</v>
      </c>
      <c r="L110" s="45">
        <f>VLOOKUP(H110,'[1]CALCUL AS et AN'!$A$2:$AU$889,24,FALSE)</f>
        <v>24.954999999999998</v>
      </c>
      <c r="M110" s="48">
        <f>VLOOKUP(H110,'[1]CALCUL AS et AN'!$A$2:$AU$889,28,FALSE)</f>
        <v>24.954999999999998</v>
      </c>
      <c r="N110">
        <v>24.96</v>
      </c>
      <c r="O110" s="45">
        <f t="shared" si="5"/>
        <v>24.954999999999998</v>
      </c>
      <c r="P110" s="48">
        <f t="shared" si="6"/>
        <v>24.954999999999998</v>
      </c>
      <c r="Q110">
        <v>39.22</v>
      </c>
      <c r="R110" s="45">
        <f>VLOOKUP(H110,'[1]CALCUL AS et AN'!$A$2:$AU$889,46,FALSE)</f>
        <v>37.432499999999997</v>
      </c>
      <c r="S110" s="48">
        <f>VLOOKUP(H110,'[1]CALCUL AS et AN'!$A$2:$AU$889,47,FALSE)</f>
        <v>37.432499999999997</v>
      </c>
      <c r="T110">
        <v>39.22</v>
      </c>
      <c r="U110" s="45">
        <f t="shared" si="7"/>
        <v>37.432499999999997</v>
      </c>
      <c r="V110" s="48">
        <f t="shared" si="8"/>
        <v>37.432499999999997</v>
      </c>
      <c r="W110" t="s">
        <v>960</v>
      </c>
      <c r="X110" t="s">
        <v>951</v>
      </c>
    </row>
    <row r="111" spans="1:24" outlineLevel="2">
      <c r="A111" t="s">
        <v>1600</v>
      </c>
      <c r="B111" s="73"/>
      <c r="D111">
        <v>1.4</v>
      </c>
      <c r="E111" t="s">
        <v>1538</v>
      </c>
      <c r="F111">
        <v>4.3499999999999996</v>
      </c>
      <c r="H111" t="s">
        <v>1537</v>
      </c>
      <c r="I111">
        <v>2.9</v>
      </c>
      <c r="J111">
        <v>1</v>
      </c>
      <c r="K111">
        <v>2.9</v>
      </c>
      <c r="L111" s="45">
        <f>VLOOKUP(H111,'[1]CALCUL AS et AN'!$A$2:$AU$889,24,FALSE)</f>
        <v>2.9</v>
      </c>
      <c r="M111" s="48">
        <f>VLOOKUP(H111,'[1]CALCUL AS et AN'!$A$2:$AU$889,28,FALSE)</f>
        <v>2.9</v>
      </c>
      <c r="N111">
        <v>4.0599999999999996</v>
      </c>
      <c r="O111" s="45">
        <f t="shared" si="5"/>
        <v>4.0599999999999996</v>
      </c>
      <c r="P111" s="48">
        <f t="shared" si="6"/>
        <v>4.0599999999999996</v>
      </c>
      <c r="Q111">
        <v>4.3499999999999996</v>
      </c>
      <c r="R111" s="45">
        <f>VLOOKUP(H111,'[1]CALCUL AS et AN'!$A$2:$AU$889,46,FALSE)</f>
        <v>4.3499999999999996</v>
      </c>
      <c r="S111" s="48">
        <f>VLOOKUP(H111,'[1]CALCUL AS et AN'!$A$2:$AU$889,47,FALSE)</f>
        <v>4.3499999999999996</v>
      </c>
      <c r="T111">
        <v>6.089999999999999</v>
      </c>
      <c r="U111" s="45">
        <f t="shared" si="7"/>
        <v>6.089999999999999</v>
      </c>
      <c r="V111" s="48">
        <f t="shared" si="8"/>
        <v>6.089999999999999</v>
      </c>
      <c r="W111" t="s">
        <v>960</v>
      </c>
      <c r="X111" t="s">
        <v>951</v>
      </c>
    </row>
    <row r="112" spans="1:24" outlineLevel="2">
      <c r="A112" t="s">
        <v>1600</v>
      </c>
      <c r="B112" s="73"/>
      <c r="D112">
        <v>2</v>
      </c>
      <c r="E112" t="s">
        <v>1550</v>
      </c>
      <c r="F112">
        <v>1.07</v>
      </c>
      <c r="H112" t="s">
        <v>586</v>
      </c>
      <c r="I112">
        <v>0.91</v>
      </c>
      <c r="J112">
        <v>1</v>
      </c>
      <c r="K112">
        <v>0.91</v>
      </c>
      <c r="L112" s="45">
        <f>VLOOKUP(H112,'[1]CALCUL AS et AN'!$A$2:$AU$889,24,FALSE)</f>
        <v>0.91400000000000003</v>
      </c>
      <c r="M112" s="48">
        <f>VLOOKUP(H112,'[1]CALCUL AS et AN'!$A$2:$AU$889,28,FALSE)</f>
        <v>1.0049999999999999</v>
      </c>
      <c r="N112">
        <v>1.82</v>
      </c>
      <c r="O112" s="45">
        <f t="shared" si="5"/>
        <v>1.8280000000000001</v>
      </c>
      <c r="P112" s="48">
        <f t="shared" si="6"/>
        <v>2.0099999999999998</v>
      </c>
      <c r="Q112">
        <v>1.07</v>
      </c>
      <c r="R112" s="45">
        <f>VLOOKUP(H112,'[1]CALCUL AS et AN'!$A$2:$AU$889,46,FALSE)</f>
        <v>1.1425000000000001</v>
      </c>
      <c r="S112" s="48">
        <f>VLOOKUP(H112,'[1]CALCUL AS et AN'!$A$2:$AU$889,47,FALSE)</f>
        <v>1.2562499999999999</v>
      </c>
      <c r="T112">
        <v>2.14</v>
      </c>
      <c r="U112" s="45">
        <f t="shared" si="7"/>
        <v>2.2850000000000001</v>
      </c>
      <c r="V112" s="48">
        <f t="shared" si="8"/>
        <v>2.5124999999999997</v>
      </c>
      <c r="W112" t="s">
        <v>960</v>
      </c>
      <c r="X112" t="s">
        <v>937</v>
      </c>
    </row>
    <row r="113" spans="1:24" outlineLevel="2">
      <c r="A113" t="s">
        <v>1600</v>
      </c>
      <c r="B113" s="73"/>
      <c r="D113">
        <v>2</v>
      </c>
      <c r="E113" t="s">
        <v>1512</v>
      </c>
      <c r="F113">
        <v>0.96</v>
      </c>
      <c r="H113" t="s">
        <v>592</v>
      </c>
      <c r="I113">
        <v>0.77</v>
      </c>
      <c r="J113">
        <v>1</v>
      </c>
      <c r="K113">
        <v>0.77</v>
      </c>
      <c r="L113" s="45">
        <f>VLOOKUP(H113,'[1]CALCUL AS et AN'!$A$2:$AU$889,24,FALSE)</f>
        <v>0.76900000000000002</v>
      </c>
      <c r="M113" s="48">
        <f>VLOOKUP(H113,'[1]CALCUL AS et AN'!$A$2:$AU$889,28,FALSE)</f>
        <v>0.84599999999999997</v>
      </c>
      <c r="N113">
        <v>1.54</v>
      </c>
      <c r="O113" s="45">
        <f t="shared" si="5"/>
        <v>1.538</v>
      </c>
      <c r="P113" s="48">
        <f t="shared" si="6"/>
        <v>1.6919999999999999</v>
      </c>
      <c r="Q113">
        <v>0.96</v>
      </c>
      <c r="R113" s="45">
        <f>VLOOKUP(H113,'[1]CALCUL AS et AN'!$A$2:$AU$889,46,FALSE)</f>
        <v>0.96125000000000005</v>
      </c>
      <c r="S113" s="48">
        <f>VLOOKUP(H113,'[1]CALCUL AS et AN'!$A$2:$AU$889,47,FALSE)</f>
        <v>1.0574999999999999</v>
      </c>
      <c r="T113">
        <v>1.92</v>
      </c>
      <c r="U113" s="45">
        <f t="shared" si="7"/>
        <v>1.9225000000000001</v>
      </c>
      <c r="V113" s="48">
        <f t="shared" si="8"/>
        <v>2.1149999999999998</v>
      </c>
      <c r="W113" t="s">
        <v>960</v>
      </c>
      <c r="X113" t="s">
        <v>937</v>
      </c>
    </row>
    <row r="114" spans="1:24" outlineLevel="2">
      <c r="A114" t="s">
        <v>1600</v>
      </c>
      <c r="B114" s="73"/>
      <c r="D114">
        <v>1</v>
      </c>
      <c r="E114" t="s">
        <v>1528</v>
      </c>
      <c r="F114">
        <v>0.77</v>
      </c>
      <c r="H114" t="s">
        <v>1527</v>
      </c>
      <c r="I114">
        <v>0.61</v>
      </c>
      <c r="J114">
        <v>1</v>
      </c>
      <c r="K114">
        <v>0.61</v>
      </c>
      <c r="L114" s="45">
        <f>VLOOKUP(H114,'[1]CALCUL AS et AN'!$A$2:$AU$889,24,FALSE)</f>
        <v>0.61299999999999999</v>
      </c>
      <c r="M114" s="48">
        <f>VLOOKUP(H114,'[1]CALCUL AS et AN'!$A$2:$AU$889,28,FALSE)</f>
        <v>0.67400000000000004</v>
      </c>
      <c r="N114">
        <v>0.61</v>
      </c>
      <c r="O114" s="45">
        <f t="shared" si="5"/>
        <v>0.61299999999999999</v>
      </c>
      <c r="P114" s="48">
        <f t="shared" si="6"/>
        <v>0.67400000000000004</v>
      </c>
      <c r="Q114">
        <v>0.77</v>
      </c>
      <c r="R114" s="45">
        <f>VLOOKUP(H114,'[1]CALCUL AS et AN'!$A$2:$AU$889,46,FALSE)</f>
        <v>0.81529000000000007</v>
      </c>
      <c r="S114" s="48">
        <f>VLOOKUP(H114,'[1]CALCUL AS et AN'!$A$2:$AU$889,47,FALSE)</f>
        <v>0.89642000000000011</v>
      </c>
      <c r="T114">
        <v>0.77</v>
      </c>
      <c r="U114" s="45">
        <f t="shared" si="7"/>
        <v>0.81529000000000007</v>
      </c>
      <c r="V114" s="48">
        <f t="shared" si="8"/>
        <v>0.89642000000000011</v>
      </c>
      <c r="W114" t="s">
        <v>960</v>
      </c>
      <c r="X114" t="s">
        <v>951</v>
      </c>
    </row>
    <row r="115" spans="1:24" outlineLevel="2">
      <c r="A115" t="s">
        <v>1600</v>
      </c>
      <c r="B115" s="73"/>
      <c r="D115">
        <v>1</v>
      </c>
      <c r="E115" t="s">
        <v>1528</v>
      </c>
      <c r="F115">
        <v>0.77</v>
      </c>
      <c r="H115" t="s">
        <v>1527</v>
      </c>
      <c r="I115">
        <v>0.61</v>
      </c>
      <c r="J115">
        <v>1</v>
      </c>
      <c r="K115">
        <v>0.61</v>
      </c>
      <c r="L115" s="45">
        <f>VLOOKUP(H115,'[1]CALCUL AS et AN'!$A$2:$AU$889,24,FALSE)</f>
        <v>0.61299999999999999</v>
      </c>
      <c r="M115" s="48">
        <f>VLOOKUP(H115,'[1]CALCUL AS et AN'!$A$2:$AU$889,28,FALSE)</f>
        <v>0.67400000000000004</v>
      </c>
      <c r="N115">
        <v>0.61</v>
      </c>
      <c r="O115" s="45">
        <f t="shared" si="5"/>
        <v>0.61299999999999999</v>
      </c>
      <c r="P115" s="48">
        <f t="shared" si="6"/>
        <v>0.67400000000000004</v>
      </c>
      <c r="Q115">
        <v>0.77</v>
      </c>
      <c r="R115" s="45">
        <f>VLOOKUP(H115,'[1]CALCUL AS et AN'!$A$2:$AU$889,46,FALSE)</f>
        <v>0.81529000000000007</v>
      </c>
      <c r="S115" s="48">
        <f>VLOOKUP(H115,'[1]CALCUL AS et AN'!$A$2:$AU$889,47,FALSE)</f>
        <v>0.89642000000000011</v>
      </c>
      <c r="T115">
        <v>0.77</v>
      </c>
      <c r="U115" s="45">
        <f t="shared" si="7"/>
        <v>0.81529000000000007</v>
      </c>
      <c r="V115" s="48">
        <f t="shared" si="8"/>
        <v>0.89642000000000011</v>
      </c>
      <c r="W115" t="s">
        <v>960</v>
      </c>
      <c r="X115" t="s">
        <v>951</v>
      </c>
    </row>
    <row r="116" spans="1:24" outlineLevel="2">
      <c r="A116" t="s">
        <v>1600</v>
      </c>
      <c r="B116" s="73"/>
      <c r="D116">
        <v>1</v>
      </c>
      <c r="E116" t="s">
        <v>1531</v>
      </c>
      <c r="F116">
        <v>1.18</v>
      </c>
      <c r="H116" t="s">
        <v>1530</v>
      </c>
      <c r="I116">
        <v>1.03</v>
      </c>
      <c r="J116">
        <v>1</v>
      </c>
      <c r="K116">
        <v>1.03</v>
      </c>
      <c r="L116" s="45">
        <f>VLOOKUP(H116,'[1]CALCUL AS et AN'!$A$2:$AU$889,24,FALSE)</f>
        <v>1.0329999999999999</v>
      </c>
      <c r="M116" s="48">
        <f>VLOOKUP(H116,'[1]CALCUL AS et AN'!$A$2:$AU$889,28,FALSE)</f>
        <v>1.0329999999999999</v>
      </c>
      <c r="N116">
        <v>1.03</v>
      </c>
      <c r="O116" s="45">
        <f t="shared" si="5"/>
        <v>1.0329999999999999</v>
      </c>
      <c r="P116" s="48">
        <f t="shared" si="6"/>
        <v>1.0329999999999999</v>
      </c>
      <c r="Q116">
        <v>1.18</v>
      </c>
      <c r="R116" s="45">
        <f>VLOOKUP(H116,'[1]CALCUL AS et AN'!$A$2:$AU$889,46,FALSE)</f>
        <v>1.2912499999999998</v>
      </c>
      <c r="S116" s="48">
        <f>VLOOKUP(H116,'[1]CALCUL AS et AN'!$A$2:$AU$889,47,FALSE)</f>
        <v>1.2912499999999998</v>
      </c>
      <c r="T116">
        <v>1.18</v>
      </c>
      <c r="U116" s="45">
        <f t="shared" si="7"/>
        <v>1.2912499999999998</v>
      </c>
      <c r="V116" s="48">
        <f t="shared" si="8"/>
        <v>1.2912499999999998</v>
      </c>
      <c r="W116" t="s">
        <v>960</v>
      </c>
      <c r="X116" t="s">
        <v>951</v>
      </c>
    </row>
    <row r="117" spans="1:24" outlineLevel="2">
      <c r="A117" t="s">
        <v>1600</v>
      </c>
      <c r="B117" s="73"/>
      <c r="D117">
        <v>1</v>
      </c>
      <c r="E117" t="s">
        <v>437</v>
      </c>
      <c r="F117">
        <v>141.36000000000001</v>
      </c>
      <c r="H117" t="s">
        <v>436</v>
      </c>
      <c r="I117">
        <v>89</v>
      </c>
      <c r="J117">
        <v>1</v>
      </c>
      <c r="K117">
        <v>89</v>
      </c>
      <c r="L117" s="45">
        <f>VLOOKUP(H117,'[1]CALCUL AS et AN'!$A$2:$AU$889,24,FALSE)</f>
        <v>89</v>
      </c>
      <c r="M117" s="48">
        <f>VLOOKUP(H117,'[1]CALCUL AS et AN'!$A$2:$AU$889,28,FALSE)</f>
        <v>89</v>
      </c>
      <c r="N117">
        <v>89</v>
      </c>
      <c r="O117" s="45">
        <f t="shared" si="5"/>
        <v>89</v>
      </c>
      <c r="P117" s="48">
        <f t="shared" si="6"/>
        <v>89</v>
      </c>
      <c r="Q117">
        <v>141.36000000000001</v>
      </c>
      <c r="R117" s="45">
        <f>VLOOKUP(H117,'[1]CALCUL AS et AN'!$A$2:$AU$889,46,FALSE)</f>
        <v>133.5</v>
      </c>
      <c r="S117" s="48">
        <f>VLOOKUP(H117,'[1]CALCUL AS et AN'!$A$2:$AU$889,47,FALSE)</f>
        <v>133.5</v>
      </c>
      <c r="T117">
        <v>141.36000000000001</v>
      </c>
      <c r="U117" s="45">
        <f t="shared" si="7"/>
        <v>133.5</v>
      </c>
      <c r="V117" s="48">
        <f t="shared" si="8"/>
        <v>133.5</v>
      </c>
      <c r="W117" t="s">
        <v>960</v>
      </c>
      <c r="X117" t="s">
        <v>937</v>
      </c>
    </row>
    <row r="118" spans="1:24" outlineLevel="2">
      <c r="A118" t="s">
        <v>1600</v>
      </c>
      <c r="B118" s="73"/>
      <c r="D118">
        <v>2</v>
      </c>
      <c r="E118" t="s">
        <v>441</v>
      </c>
      <c r="F118">
        <v>11.25</v>
      </c>
      <c r="H118" t="s">
        <v>440</v>
      </c>
      <c r="I118">
        <v>7.4</v>
      </c>
      <c r="J118">
        <v>1</v>
      </c>
      <c r="K118">
        <v>7.4</v>
      </c>
      <c r="L118" s="45">
        <f>VLOOKUP(H118,'[1]CALCUL AS et AN'!$A$2:$AU$889,24,FALSE)</f>
        <v>7.4</v>
      </c>
      <c r="M118" s="48">
        <f>VLOOKUP(H118,'[1]CALCUL AS et AN'!$A$2:$AU$889,28,FALSE)</f>
        <v>7.4</v>
      </c>
      <c r="N118">
        <v>14.8</v>
      </c>
      <c r="O118" s="45">
        <f t="shared" si="5"/>
        <v>14.8</v>
      </c>
      <c r="P118" s="48">
        <f t="shared" si="6"/>
        <v>14.8</v>
      </c>
      <c r="Q118">
        <v>11.25</v>
      </c>
      <c r="R118" s="45">
        <f>VLOOKUP(H118,'[1]CALCUL AS et AN'!$A$2:$AU$889,46,FALSE)</f>
        <v>11.100000000000001</v>
      </c>
      <c r="S118" s="48">
        <f>VLOOKUP(H118,'[1]CALCUL AS et AN'!$A$2:$AU$889,47,FALSE)</f>
        <v>11.100000000000001</v>
      </c>
      <c r="T118">
        <v>22.5</v>
      </c>
      <c r="U118" s="45">
        <f t="shared" si="7"/>
        <v>22.200000000000003</v>
      </c>
      <c r="V118" s="48">
        <f t="shared" si="8"/>
        <v>22.200000000000003</v>
      </c>
      <c r="W118" t="s">
        <v>960</v>
      </c>
      <c r="X118" t="s">
        <v>937</v>
      </c>
    </row>
    <row r="119" spans="1:24" outlineLevel="2">
      <c r="A119" t="s">
        <v>1600</v>
      </c>
      <c r="B119" s="73"/>
      <c r="D119">
        <v>1</v>
      </c>
      <c r="E119" t="s">
        <v>1383</v>
      </c>
      <c r="F119">
        <v>206.99</v>
      </c>
      <c r="H119" t="s">
        <v>1382</v>
      </c>
      <c r="I119">
        <v>138.58000000000001</v>
      </c>
      <c r="J119">
        <v>1</v>
      </c>
      <c r="K119">
        <v>138.58000000000001</v>
      </c>
      <c r="L119" s="45">
        <f>VLOOKUP(H119,'[1]CALCUL AS et AN'!$A$2:$AU$889,24,FALSE)</f>
        <v>138.58000000000001</v>
      </c>
      <c r="M119" s="48">
        <f>VLOOKUP(H119,'[1]CALCUL AS et AN'!$A$2:$AU$889,28,FALSE)</f>
        <v>138.58000000000001</v>
      </c>
      <c r="N119">
        <v>138.58000000000001</v>
      </c>
      <c r="O119" s="45">
        <f t="shared" si="5"/>
        <v>138.58000000000001</v>
      </c>
      <c r="P119" s="48">
        <f t="shared" si="6"/>
        <v>138.58000000000001</v>
      </c>
      <c r="Q119">
        <v>206.99</v>
      </c>
      <c r="R119" s="45">
        <f>VLOOKUP(H119,'[1]CALCUL AS et AN'!$A$2:$AU$889,46,FALSE)</f>
        <v>207.87</v>
      </c>
      <c r="S119" s="48">
        <f>VLOOKUP(H119,'[1]CALCUL AS et AN'!$A$2:$AU$889,47,FALSE)</f>
        <v>207.87</v>
      </c>
      <c r="T119">
        <v>206.99</v>
      </c>
      <c r="U119" s="45">
        <f t="shared" si="7"/>
        <v>207.87</v>
      </c>
      <c r="V119" s="48">
        <f t="shared" si="8"/>
        <v>207.87</v>
      </c>
      <c r="W119" t="s">
        <v>960</v>
      </c>
      <c r="X119" t="s">
        <v>951</v>
      </c>
    </row>
    <row r="120" spans="1:24" outlineLevel="2">
      <c r="A120" t="s">
        <v>1600</v>
      </c>
      <c r="B120" s="73"/>
      <c r="D120">
        <v>1</v>
      </c>
      <c r="E120" t="s">
        <v>1372</v>
      </c>
      <c r="F120">
        <v>315.06</v>
      </c>
      <c r="H120" t="s">
        <v>446</v>
      </c>
      <c r="I120">
        <v>235</v>
      </c>
      <c r="J120">
        <v>1</v>
      </c>
      <c r="K120">
        <v>235</v>
      </c>
      <c r="L120" s="45">
        <f>VLOOKUP(H120,'[1]CALCUL AS et AN'!$A$2:$AU$889,24,FALSE)</f>
        <v>235</v>
      </c>
      <c r="M120" s="48">
        <f>VLOOKUP(H120,'[1]CALCUL AS et AN'!$A$2:$AU$889,28,FALSE)</f>
        <v>271</v>
      </c>
      <c r="N120">
        <v>235</v>
      </c>
      <c r="O120" s="45">
        <f t="shared" si="5"/>
        <v>235</v>
      </c>
      <c r="P120" s="48">
        <f t="shared" si="6"/>
        <v>271</v>
      </c>
      <c r="Q120">
        <v>315.06</v>
      </c>
      <c r="R120" s="45">
        <f>VLOOKUP(H120,'[1]CALCUL AS et AN'!$A$2:$AU$889,46,FALSE)</f>
        <v>312.55</v>
      </c>
      <c r="S120" s="48">
        <f>VLOOKUP(H120,'[1]CALCUL AS et AN'!$A$2:$AU$889,47,FALSE)</f>
        <v>360.43</v>
      </c>
      <c r="T120">
        <v>315.06</v>
      </c>
      <c r="U120" s="45">
        <f t="shared" si="7"/>
        <v>312.55</v>
      </c>
      <c r="V120" s="48">
        <f t="shared" si="8"/>
        <v>360.43</v>
      </c>
      <c r="W120" t="s">
        <v>960</v>
      </c>
      <c r="X120" t="s">
        <v>960</v>
      </c>
    </row>
    <row r="121" spans="1:24" outlineLevel="2">
      <c r="A121" t="s">
        <v>1600</v>
      </c>
      <c r="B121" s="73"/>
      <c r="D121">
        <v>1</v>
      </c>
      <c r="E121" t="s">
        <v>993</v>
      </c>
      <c r="F121">
        <v>4.87</v>
      </c>
      <c r="H121" t="s">
        <v>472</v>
      </c>
      <c r="I121">
        <v>0.94</v>
      </c>
      <c r="J121">
        <v>1</v>
      </c>
      <c r="K121">
        <v>0.94</v>
      </c>
      <c r="L121" s="45">
        <f>VLOOKUP(H121,'[1]CALCUL AS et AN'!$A$2:$AU$889,24,FALSE)</f>
        <v>2.1800000000000002</v>
      </c>
      <c r="M121" s="48">
        <f>VLOOKUP(H121,'[1]CALCUL AS et AN'!$A$2:$AU$889,28,FALSE)</f>
        <v>0.94</v>
      </c>
      <c r="N121">
        <v>0.94</v>
      </c>
      <c r="O121" s="45">
        <f t="shared" si="5"/>
        <v>2.1800000000000002</v>
      </c>
      <c r="P121" s="48">
        <f t="shared" si="6"/>
        <v>0.94</v>
      </c>
      <c r="Q121">
        <v>4.87</v>
      </c>
      <c r="R121" s="45">
        <f>VLOOKUP(H121,'[1]CALCUL AS et AN'!$A$2:$AU$889,46,FALSE)</f>
        <v>4.9050000000000002</v>
      </c>
      <c r="S121" s="48">
        <f>VLOOKUP(H121,'[1]CALCUL AS et AN'!$A$2:$AU$889,47,FALSE)</f>
        <v>2.1149999999999998</v>
      </c>
      <c r="T121">
        <v>4.87</v>
      </c>
      <c r="U121" s="45">
        <f t="shared" si="7"/>
        <v>4.9050000000000002</v>
      </c>
      <c r="V121" s="48">
        <f t="shared" si="8"/>
        <v>2.1149999999999998</v>
      </c>
      <c r="W121" t="s">
        <v>960</v>
      </c>
      <c r="X121" t="s">
        <v>937</v>
      </c>
    </row>
    <row r="122" spans="1:24" outlineLevel="2">
      <c r="A122" t="s">
        <v>1600</v>
      </c>
      <c r="B122" s="73"/>
      <c r="D122">
        <v>1</v>
      </c>
      <c r="E122" t="s">
        <v>2940</v>
      </c>
      <c r="F122">
        <v>4.9400000000000004</v>
      </c>
      <c r="H122" t="s">
        <v>474</v>
      </c>
      <c r="I122">
        <v>2.57</v>
      </c>
      <c r="J122">
        <v>1</v>
      </c>
      <c r="K122">
        <v>2.57</v>
      </c>
      <c r="L122" s="45">
        <f>VLOOKUP(H122,'[1]CALCUL AS et AN'!$A$2:$AU$889,24,FALSE)</f>
        <v>2.57</v>
      </c>
      <c r="M122" s="48">
        <f>VLOOKUP(H122,'[1]CALCUL AS et AN'!$A$2:$AU$889,28,FALSE)</f>
        <v>0.92</v>
      </c>
      <c r="N122">
        <v>2.57</v>
      </c>
      <c r="O122" s="45">
        <f t="shared" si="5"/>
        <v>2.57</v>
      </c>
      <c r="P122" s="48">
        <f t="shared" si="6"/>
        <v>0.92</v>
      </c>
      <c r="Q122">
        <v>4.9400000000000004</v>
      </c>
      <c r="R122" s="45">
        <f>VLOOKUP(H122,'[1]CALCUL AS et AN'!$A$2:$AU$889,46,FALSE)</f>
        <v>5.7824999999999998</v>
      </c>
      <c r="S122" s="48">
        <f>VLOOKUP(H122,'[1]CALCUL AS et AN'!$A$2:$AU$889,47,FALSE)</f>
        <v>2.0700000000000003</v>
      </c>
      <c r="T122">
        <v>4.9400000000000004</v>
      </c>
      <c r="U122" s="45">
        <f t="shared" si="7"/>
        <v>5.7824999999999998</v>
      </c>
      <c r="V122" s="48">
        <f t="shared" si="8"/>
        <v>2.0700000000000003</v>
      </c>
      <c r="W122" t="s">
        <v>960</v>
      </c>
      <c r="X122" t="s">
        <v>937</v>
      </c>
    </row>
    <row r="123" spans="1:24" outlineLevel="2">
      <c r="A123" t="s">
        <v>1600</v>
      </c>
      <c r="B123" s="73"/>
      <c r="D123">
        <v>2</v>
      </c>
      <c r="E123" t="s">
        <v>1444</v>
      </c>
      <c r="F123">
        <v>30.45</v>
      </c>
      <c r="H123" t="s">
        <v>1443</v>
      </c>
      <c r="I123">
        <v>0</v>
      </c>
      <c r="J123">
        <v>1</v>
      </c>
      <c r="K123">
        <v>0</v>
      </c>
      <c r="L123" s="45">
        <f>VLOOKUP(H123,'[1]CALCUL AS et AN'!$A$2:$AU$889,24,FALSE)</f>
        <v>0</v>
      </c>
      <c r="M123" s="48">
        <f>VLOOKUP(H123,'[1]CALCUL AS et AN'!$A$2:$AU$889,28,FALSE)</f>
        <v>0</v>
      </c>
      <c r="N123">
        <v>0</v>
      </c>
      <c r="O123" s="45">
        <f t="shared" si="5"/>
        <v>0</v>
      </c>
      <c r="P123" s="48">
        <f t="shared" si="6"/>
        <v>0</v>
      </c>
      <c r="Q123">
        <v>30.45</v>
      </c>
      <c r="R123" s="45">
        <f>VLOOKUP(H123,'[1]CALCUL AS et AN'!$A$2:$AU$889,46,FALSE)</f>
        <v>0</v>
      </c>
      <c r="S123" s="48">
        <f>VLOOKUP(H123,'[1]CALCUL AS et AN'!$A$2:$AU$889,47,FALSE)</f>
        <v>0</v>
      </c>
      <c r="T123">
        <v>60.9</v>
      </c>
      <c r="U123" s="45">
        <f t="shared" si="7"/>
        <v>0</v>
      </c>
      <c r="V123" s="48">
        <f t="shared" si="8"/>
        <v>0</v>
      </c>
      <c r="W123" t="s">
        <v>960</v>
      </c>
      <c r="X123" t="s">
        <v>960</v>
      </c>
    </row>
    <row r="124" spans="1:24" outlineLevel="2">
      <c r="A124" t="s">
        <v>1600</v>
      </c>
      <c r="B124" s="73"/>
      <c r="D124">
        <v>1.4</v>
      </c>
      <c r="E124" t="s">
        <v>1514</v>
      </c>
      <c r="F124">
        <v>12.91</v>
      </c>
      <c r="H124" t="s">
        <v>632</v>
      </c>
      <c r="I124">
        <v>4.7300000000000004</v>
      </c>
      <c r="J124">
        <v>0.33</v>
      </c>
      <c r="K124">
        <v>14.333333333333334</v>
      </c>
      <c r="L124" s="45">
        <f>VLOOKUP(H124,'[1]CALCUL AS et AN'!$A$2:$AU$889,24,FALSE)</f>
        <v>4.7320000000000002</v>
      </c>
      <c r="M124" s="48">
        <f>VLOOKUP(H124,'[1]CALCUL AS et AN'!$A$2:$AU$889,28,FALSE)</f>
        <v>4.7779999999999996</v>
      </c>
      <c r="N124">
        <v>20.066666666666666</v>
      </c>
      <c r="O124" s="45">
        <f t="shared" si="5"/>
        <v>6.6247999999999996</v>
      </c>
      <c r="P124" s="48">
        <f t="shared" si="6"/>
        <v>6.6891999999999987</v>
      </c>
      <c r="Q124">
        <v>12.91</v>
      </c>
      <c r="R124" s="45">
        <f>VLOOKUP(H124,'[1]CALCUL AS et AN'!$A$2:$AU$889,46,FALSE)</f>
        <v>6.2935600000000003</v>
      </c>
      <c r="S124" s="48">
        <f>VLOOKUP(H124,'[1]CALCUL AS et AN'!$A$2:$AU$889,47,FALSE)</f>
        <v>6.3547399999999996</v>
      </c>
      <c r="T124">
        <v>18.073999999999998</v>
      </c>
      <c r="U124" s="45">
        <f t="shared" si="7"/>
        <v>8.8109839999999995</v>
      </c>
      <c r="V124" s="48">
        <f t="shared" si="8"/>
        <v>8.8966359999999991</v>
      </c>
      <c r="W124" t="s">
        <v>960</v>
      </c>
      <c r="X124" t="s">
        <v>937</v>
      </c>
    </row>
    <row r="125" spans="1:24" outlineLevel="2">
      <c r="A125" t="s">
        <v>1600</v>
      </c>
      <c r="B125" s="73"/>
      <c r="D125">
        <v>1</v>
      </c>
      <c r="E125" t="s">
        <v>1511</v>
      </c>
      <c r="F125">
        <v>9.56</v>
      </c>
      <c r="H125" t="s">
        <v>1510</v>
      </c>
      <c r="I125">
        <v>8.09</v>
      </c>
      <c r="J125">
        <v>1</v>
      </c>
      <c r="K125">
        <v>8.09</v>
      </c>
      <c r="L125" s="45">
        <f>VLOOKUP(H125,'[1]CALCUL AS et AN'!$A$2:$AU$889,24,FALSE)</f>
        <v>8.0869999999999997</v>
      </c>
      <c r="M125" s="48">
        <f>VLOOKUP(H125,'[1]CALCUL AS et AN'!$A$2:$AU$889,28,FALSE)</f>
        <v>8.0869999999999997</v>
      </c>
      <c r="N125">
        <v>8.09</v>
      </c>
      <c r="O125" s="45">
        <f t="shared" si="5"/>
        <v>8.0869999999999997</v>
      </c>
      <c r="P125" s="48">
        <f t="shared" si="6"/>
        <v>8.0869999999999997</v>
      </c>
      <c r="Q125">
        <v>9.56</v>
      </c>
      <c r="R125" s="45">
        <f>VLOOKUP(H125,'[1]CALCUL AS et AN'!$A$2:$AU$889,46,FALSE)</f>
        <v>10.108750000000001</v>
      </c>
      <c r="S125" s="48">
        <f>VLOOKUP(H125,'[1]CALCUL AS et AN'!$A$2:$AU$889,47,FALSE)</f>
        <v>10.108750000000001</v>
      </c>
      <c r="T125">
        <v>9.56</v>
      </c>
      <c r="U125" s="45">
        <f t="shared" si="7"/>
        <v>10.108750000000001</v>
      </c>
      <c r="V125" s="48">
        <f t="shared" si="8"/>
        <v>10.108750000000001</v>
      </c>
      <c r="W125" t="s">
        <v>960</v>
      </c>
      <c r="X125" t="s">
        <v>951</v>
      </c>
    </row>
    <row r="126" spans="1:24" outlineLevel="2">
      <c r="A126" t="s">
        <v>1600</v>
      </c>
      <c r="B126" s="73"/>
      <c r="D126">
        <v>1</v>
      </c>
      <c r="E126" t="s">
        <v>1520</v>
      </c>
      <c r="F126">
        <v>9.64</v>
      </c>
      <c r="H126" t="s">
        <v>1519</v>
      </c>
      <c r="I126">
        <v>7.94</v>
      </c>
      <c r="J126">
        <v>1</v>
      </c>
      <c r="K126">
        <v>7.94</v>
      </c>
      <c r="L126" s="45">
        <f>VLOOKUP(H126,'[1]CALCUL AS et AN'!$A$2:$AU$889,24,FALSE)</f>
        <v>7.9420000000000002</v>
      </c>
      <c r="M126" s="48">
        <f>VLOOKUP(H126,'[1]CALCUL AS et AN'!$A$2:$AU$889,28,FALSE)</f>
        <v>7.9420000000000002</v>
      </c>
      <c r="N126">
        <v>7.94</v>
      </c>
      <c r="O126" s="45">
        <f t="shared" si="5"/>
        <v>7.9420000000000002</v>
      </c>
      <c r="P126" s="48">
        <f t="shared" si="6"/>
        <v>7.9420000000000002</v>
      </c>
      <c r="Q126">
        <v>9.64</v>
      </c>
      <c r="R126" s="45">
        <f>VLOOKUP(H126,'[1]CALCUL AS et AN'!$A$2:$AU$889,46,FALSE)</f>
        <v>9.9275000000000002</v>
      </c>
      <c r="S126" s="48">
        <f>VLOOKUP(H126,'[1]CALCUL AS et AN'!$A$2:$AU$889,47,FALSE)</f>
        <v>9.9275000000000002</v>
      </c>
      <c r="T126">
        <v>9.64</v>
      </c>
      <c r="U126" s="45">
        <f t="shared" si="7"/>
        <v>9.9275000000000002</v>
      </c>
      <c r="V126" s="48">
        <f t="shared" si="8"/>
        <v>9.9275000000000002</v>
      </c>
      <c r="W126" t="s">
        <v>960</v>
      </c>
      <c r="X126" t="s">
        <v>951</v>
      </c>
    </row>
    <row r="127" spans="1:24" outlineLevel="1">
      <c r="A127" s="73" t="s">
        <v>3016</v>
      </c>
      <c r="B127" s="73" t="str">
        <f t="shared" si="9"/>
        <v>SPR-1800-63</v>
      </c>
      <c r="N127">
        <f>SUBTOTAL(9,N108:N126)</f>
        <v>553.57666666666694</v>
      </c>
      <c r="O127" s="45">
        <f>SUBTOTAL(9,O108:O126)</f>
        <v>541.38288000000011</v>
      </c>
      <c r="P127" s="48">
        <f>SUBTOTAL(9,P108:P126)</f>
        <v>575.01528000000008</v>
      </c>
      <c r="T127">
        <f>SUBTOTAL(9,T108:T126)</f>
        <v>849.58399999999995</v>
      </c>
      <c r="U127" s="45">
        <f>SUBTOTAL(9,U108:U126)</f>
        <v>769.9338039999999</v>
      </c>
      <c r="V127" s="48">
        <f>SUBTOTAL(9,V108:V126)</f>
        <v>811.97921599999995</v>
      </c>
    </row>
    <row r="128" spans="1:24" outlineLevel="2">
      <c r="A128" t="s">
        <v>1596</v>
      </c>
      <c r="B128" s="73"/>
      <c r="D128">
        <v>2</v>
      </c>
      <c r="E128" t="s">
        <v>1546</v>
      </c>
      <c r="F128">
        <v>0.68</v>
      </c>
      <c r="H128">
        <v>101006</v>
      </c>
      <c r="I128">
        <v>0.23</v>
      </c>
      <c r="J128">
        <v>1</v>
      </c>
      <c r="K128">
        <v>0.23</v>
      </c>
      <c r="L128" s="45">
        <f>VLOOKUP(H128,'[1]CALCUL AS et AN'!$A$2:$AU$889,24,FALSE)</f>
        <v>0.22953999999999999</v>
      </c>
      <c r="M128" s="48">
        <f>VLOOKUP(H128,'[1]CALCUL AS et AN'!$A$2:$AU$889,28,FALSE)</f>
        <v>0.22953999999999999</v>
      </c>
      <c r="N128">
        <v>0.46</v>
      </c>
      <c r="O128" s="45">
        <f t="shared" si="5"/>
        <v>0.45907999999999999</v>
      </c>
      <c r="P128" s="48">
        <f t="shared" si="6"/>
        <v>0.45907999999999999</v>
      </c>
      <c r="Q128">
        <v>0.68</v>
      </c>
      <c r="R128" s="45">
        <f>VLOOKUP(H128,'[1]CALCUL AS et AN'!$A$2:$AU$889,46,FALSE)</f>
        <v>0.68862000000000001</v>
      </c>
      <c r="S128" s="48">
        <f>VLOOKUP(H128,'[1]CALCUL AS et AN'!$A$2:$AU$889,47,FALSE)</f>
        <v>0.68862000000000001</v>
      </c>
      <c r="T128">
        <v>1.36</v>
      </c>
      <c r="U128" s="45">
        <f t="shared" si="7"/>
        <v>1.37724</v>
      </c>
      <c r="V128" s="48">
        <f t="shared" si="8"/>
        <v>1.37724</v>
      </c>
      <c r="W128" t="s">
        <v>960</v>
      </c>
      <c r="X128" t="s">
        <v>951</v>
      </c>
    </row>
    <row r="129" spans="1:24" outlineLevel="2">
      <c r="A129" t="s">
        <v>1596</v>
      </c>
      <c r="B129" s="73"/>
      <c r="D129">
        <v>1</v>
      </c>
      <c r="E129" t="s">
        <v>1544</v>
      </c>
      <c r="F129">
        <v>2.2400000000000002</v>
      </c>
      <c r="H129">
        <v>101007</v>
      </c>
      <c r="I129">
        <v>1.5</v>
      </c>
      <c r="J129">
        <v>1</v>
      </c>
      <c r="K129">
        <v>1.5</v>
      </c>
      <c r="L129" s="45">
        <f>VLOOKUP(H129,'[1]CALCUL AS et AN'!$A$2:$AU$889,24,FALSE)</f>
        <v>1.5</v>
      </c>
      <c r="M129" s="48">
        <f>VLOOKUP(H129,'[1]CALCUL AS et AN'!$A$2:$AU$889,28,FALSE)</f>
        <v>1.5</v>
      </c>
      <c r="N129">
        <v>1.5</v>
      </c>
      <c r="O129" s="45">
        <f t="shared" si="5"/>
        <v>1.5</v>
      </c>
      <c r="P129" s="48">
        <f t="shared" si="6"/>
        <v>1.5</v>
      </c>
      <c r="Q129">
        <v>2.2400000000000002</v>
      </c>
      <c r="R129" s="45">
        <f>VLOOKUP(H129,'[1]CALCUL AS et AN'!$A$2:$AU$889,46,FALSE)</f>
        <v>2.25</v>
      </c>
      <c r="S129" s="48">
        <f>VLOOKUP(H129,'[1]CALCUL AS et AN'!$A$2:$AU$889,47,FALSE)</f>
        <v>2.25</v>
      </c>
      <c r="T129">
        <v>2.2400000000000002</v>
      </c>
      <c r="U129" s="45">
        <f t="shared" si="7"/>
        <v>2.25</v>
      </c>
      <c r="V129" s="48">
        <f t="shared" si="8"/>
        <v>2.25</v>
      </c>
      <c r="W129" t="s">
        <v>960</v>
      </c>
      <c r="X129" t="s">
        <v>951</v>
      </c>
    </row>
    <row r="130" spans="1:24" outlineLevel="2">
      <c r="A130" t="s">
        <v>1596</v>
      </c>
      <c r="B130" s="73"/>
      <c r="D130">
        <v>1</v>
      </c>
      <c r="E130" t="s">
        <v>1673</v>
      </c>
      <c r="F130">
        <v>39.22</v>
      </c>
      <c r="H130">
        <v>1510064</v>
      </c>
      <c r="I130">
        <v>24.96</v>
      </c>
      <c r="J130">
        <v>1</v>
      </c>
      <c r="K130">
        <v>24.96</v>
      </c>
      <c r="L130" s="45">
        <f>VLOOKUP(H130,'[1]CALCUL AS et AN'!$A$2:$AU$889,24,FALSE)</f>
        <v>24.954999999999998</v>
      </c>
      <c r="M130" s="48">
        <f>VLOOKUP(H130,'[1]CALCUL AS et AN'!$A$2:$AU$889,28,FALSE)</f>
        <v>24.954999999999998</v>
      </c>
      <c r="N130">
        <v>24.96</v>
      </c>
      <c r="O130" s="45">
        <f t="shared" si="5"/>
        <v>24.954999999999998</v>
      </c>
      <c r="P130" s="48">
        <f t="shared" si="6"/>
        <v>24.954999999999998</v>
      </c>
      <c r="Q130">
        <v>39.22</v>
      </c>
      <c r="R130" s="45">
        <f>VLOOKUP(H130,'[1]CALCUL AS et AN'!$A$2:$AU$889,46,FALSE)</f>
        <v>37.432499999999997</v>
      </c>
      <c r="S130" s="48">
        <f>VLOOKUP(H130,'[1]CALCUL AS et AN'!$A$2:$AU$889,47,FALSE)</f>
        <v>37.432499999999997</v>
      </c>
      <c r="T130">
        <v>39.22</v>
      </c>
      <c r="U130" s="45">
        <f t="shared" si="7"/>
        <v>37.432499999999997</v>
      </c>
      <c r="V130" s="48">
        <f t="shared" si="8"/>
        <v>37.432499999999997</v>
      </c>
      <c r="W130" t="s">
        <v>960</v>
      </c>
      <c r="X130" t="s">
        <v>951</v>
      </c>
    </row>
    <row r="131" spans="1:24" outlineLevel="2">
      <c r="A131" t="s">
        <v>1596</v>
      </c>
      <c r="B131" s="73"/>
      <c r="D131">
        <v>1.6</v>
      </c>
      <c r="E131" t="s">
        <v>1538</v>
      </c>
      <c r="F131">
        <v>4.3499999999999996</v>
      </c>
      <c r="H131" t="s">
        <v>1537</v>
      </c>
      <c r="I131">
        <v>2.9</v>
      </c>
      <c r="J131">
        <v>1</v>
      </c>
      <c r="K131">
        <v>2.9</v>
      </c>
      <c r="L131" s="45">
        <f>VLOOKUP(H131,'[1]CALCUL AS et AN'!$A$2:$AU$889,24,FALSE)</f>
        <v>2.9</v>
      </c>
      <c r="M131" s="48">
        <f>VLOOKUP(H131,'[1]CALCUL AS et AN'!$A$2:$AU$889,28,FALSE)</f>
        <v>2.9</v>
      </c>
      <c r="N131">
        <v>4.6399999999999997</v>
      </c>
      <c r="O131" s="45">
        <f t="shared" si="5"/>
        <v>4.6399999999999997</v>
      </c>
      <c r="P131" s="48">
        <f t="shared" si="6"/>
        <v>4.6399999999999997</v>
      </c>
      <c r="Q131">
        <v>4.3499999999999996</v>
      </c>
      <c r="R131" s="45">
        <f>VLOOKUP(H131,'[1]CALCUL AS et AN'!$A$2:$AU$889,46,FALSE)</f>
        <v>4.3499999999999996</v>
      </c>
      <c r="S131" s="48">
        <f>VLOOKUP(H131,'[1]CALCUL AS et AN'!$A$2:$AU$889,47,FALSE)</f>
        <v>4.3499999999999996</v>
      </c>
      <c r="T131">
        <v>6.96</v>
      </c>
      <c r="U131" s="45">
        <f t="shared" si="7"/>
        <v>6.96</v>
      </c>
      <c r="V131" s="48">
        <f t="shared" si="8"/>
        <v>6.96</v>
      </c>
      <c r="W131" t="s">
        <v>960</v>
      </c>
      <c r="X131" t="s">
        <v>951</v>
      </c>
    </row>
    <row r="132" spans="1:24" outlineLevel="2">
      <c r="A132" t="s">
        <v>1596</v>
      </c>
      <c r="B132" s="73"/>
      <c r="D132">
        <v>2</v>
      </c>
      <c r="E132" t="s">
        <v>1550</v>
      </c>
      <c r="F132">
        <v>1.07</v>
      </c>
      <c r="H132" t="s">
        <v>586</v>
      </c>
      <c r="I132">
        <v>0.91</v>
      </c>
      <c r="J132">
        <v>1</v>
      </c>
      <c r="K132">
        <v>0.91</v>
      </c>
      <c r="L132" s="45">
        <f>VLOOKUP(H132,'[1]CALCUL AS et AN'!$A$2:$AU$889,24,FALSE)</f>
        <v>0.91400000000000003</v>
      </c>
      <c r="M132" s="48">
        <f>VLOOKUP(H132,'[1]CALCUL AS et AN'!$A$2:$AU$889,28,FALSE)</f>
        <v>1.0049999999999999</v>
      </c>
      <c r="N132">
        <v>1.82</v>
      </c>
      <c r="O132" s="45">
        <f t="shared" si="5"/>
        <v>1.8280000000000001</v>
      </c>
      <c r="P132" s="48">
        <f t="shared" si="6"/>
        <v>2.0099999999999998</v>
      </c>
      <c r="Q132">
        <v>1.07</v>
      </c>
      <c r="R132" s="45">
        <f>VLOOKUP(H132,'[1]CALCUL AS et AN'!$A$2:$AU$889,46,FALSE)</f>
        <v>1.1425000000000001</v>
      </c>
      <c r="S132" s="48">
        <f>VLOOKUP(H132,'[1]CALCUL AS et AN'!$A$2:$AU$889,47,FALSE)</f>
        <v>1.2562499999999999</v>
      </c>
      <c r="T132">
        <v>2.14</v>
      </c>
      <c r="U132" s="45">
        <f t="shared" si="7"/>
        <v>2.2850000000000001</v>
      </c>
      <c r="V132" s="48">
        <f t="shared" si="8"/>
        <v>2.5124999999999997</v>
      </c>
      <c r="W132" t="s">
        <v>960</v>
      </c>
      <c r="X132" t="s">
        <v>937</v>
      </c>
    </row>
    <row r="133" spans="1:24" outlineLevel="2">
      <c r="A133" t="s">
        <v>1596</v>
      </c>
      <c r="B133" s="73"/>
      <c r="D133">
        <v>2</v>
      </c>
      <c r="E133" t="s">
        <v>1512</v>
      </c>
      <c r="F133">
        <v>0.96</v>
      </c>
      <c r="H133" t="s">
        <v>592</v>
      </c>
      <c r="I133">
        <v>0.77</v>
      </c>
      <c r="J133">
        <v>1</v>
      </c>
      <c r="K133">
        <v>0.77</v>
      </c>
      <c r="L133" s="45">
        <f>VLOOKUP(H133,'[1]CALCUL AS et AN'!$A$2:$AU$889,24,FALSE)</f>
        <v>0.76900000000000002</v>
      </c>
      <c r="M133" s="48">
        <f>VLOOKUP(H133,'[1]CALCUL AS et AN'!$A$2:$AU$889,28,FALSE)</f>
        <v>0.84599999999999997</v>
      </c>
      <c r="N133">
        <v>1.54</v>
      </c>
      <c r="O133" s="45">
        <f t="shared" si="5"/>
        <v>1.538</v>
      </c>
      <c r="P133" s="48">
        <f t="shared" si="6"/>
        <v>1.6919999999999999</v>
      </c>
      <c r="Q133">
        <v>0.96</v>
      </c>
      <c r="R133" s="45">
        <f>VLOOKUP(H133,'[1]CALCUL AS et AN'!$A$2:$AU$889,46,FALSE)</f>
        <v>0.96125000000000005</v>
      </c>
      <c r="S133" s="48">
        <f>VLOOKUP(H133,'[1]CALCUL AS et AN'!$A$2:$AU$889,47,FALSE)</f>
        <v>1.0574999999999999</v>
      </c>
      <c r="T133">
        <v>1.92</v>
      </c>
      <c r="U133" s="45">
        <f t="shared" si="7"/>
        <v>1.9225000000000001</v>
      </c>
      <c r="V133" s="48">
        <f t="shared" si="8"/>
        <v>2.1149999999999998</v>
      </c>
      <c r="W133" t="s">
        <v>960</v>
      </c>
      <c r="X133" t="s">
        <v>937</v>
      </c>
    </row>
    <row r="134" spans="1:24" outlineLevel="2">
      <c r="A134" t="s">
        <v>1596</v>
      </c>
      <c r="B134" s="73"/>
      <c r="D134">
        <v>1</v>
      </c>
      <c r="E134" t="s">
        <v>1590</v>
      </c>
      <c r="F134">
        <v>1.5</v>
      </c>
      <c r="H134" t="s">
        <v>1589</v>
      </c>
      <c r="I134">
        <v>1</v>
      </c>
      <c r="J134">
        <v>1</v>
      </c>
      <c r="K134">
        <v>1</v>
      </c>
      <c r="L134" s="45" t="e">
        <f>VLOOKUP(H134,'[1]CALCUL AS et AN'!$A$2:$AU$889,24,FALSE)</f>
        <v>#N/A</v>
      </c>
      <c r="M134" s="48" t="e">
        <f>VLOOKUP(H134,'[1]CALCUL AS et AN'!$A$2:$AU$889,28,FALSE)</f>
        <v>#N/A</v>
      </c>
      <c r="N134">
        <v>1</v>
      </c>
      <c r="O134" s="45" t="e">
        <f t="shared" si="5"/>
        <v>#N/A</v>
      </c>
      <c r="P134" s="48" t="e">
        <f t="shared" si="6"/>
        <v>#N/A</v>
      </c>
      <c r="Q134">
        <v>1.5</v>
      </c>
      <c r="R134" s="45" t="e">
        <f>VLOOKUP(H134,'[1]CALCUL AS et AN'!$A$2:$AU$889,46,FALSE)</f>
        <v>#N/A</v>
      </c>
      <c r="S134" s="48" t="e">
        <f>VLOOKUP(H134,'[1]CALCUL AS et AN'!$A$2:$AU$889,47,FALSE)</f>
        <v>#N/A</v>
      </c>
      <c r="T134">
        <v>1.5</v>
      </c>
      <c r="U134" s="45" t="e">
        <f t="shared" si="7"/>
        <v>#N/A</v>
      </c>
      <c r="V134" s="48" t="e">
        <f t="shared" si="8"/>
        <v>#N/A</v>
      </c>
      <c r="W134" t="s">
        <v>960</v>
      </c>
      <c r="X134" t="s">
        <v>960</v>
      </c>
    </row>
    <row r="135" spans="1:24" outlineLevel="2">
      <c r="A135" t="s">
        <v>1596</v>
      </c>
      <c r="B135" s="73"/>
      <c r="D135">
        <v>1</v>
      </c>
      <c r="E135" t="s">
        <v>1528</v>
      </c>
      <c r="F135">
        <v>0.77</v>
      </c>
      <c r="H135" t="s">
        <v>1527</v>
      </c>
      <c r="I135">
        <v>0.61</v>
      </c>
      <c r="J135">
        <v>1</v>
      </c>
      <c r="K135">
        <v>0.61</v>
      </c>
      <c r="L135" s="45">
        <f>VLOOKUP(H135,'[1]CALCUL AS et AN'!$A$2:$AU$889,24,FALSE)</f>
        <v>0.61299999999999999</v>
      </c>
      <c r="M135" s="48">
        <f>VLOOKUP(H135,'[1]CALCUL AS et AN'!$A$2:$AU$889,28,FALSE)</f>
        <v>0.67400000000000004</v>
      </c>
      <c r="N135">
        <v>0.61</v>
      </c>
      <c r="O135" s="45">
        <f t="shared" si="5"/>
        <v>0.61299999999999999</v>
      </c>
      <c r="P135" s="48">
        <f t="shared" si="6"/>
        <v>0.67400000000000004</v>
      </c>
      <c r="Q135">
        <v>0.77</v>
      </c>
      <c r="R135" s="45">
        <f>VLOOKUP(H135,'[1]CALCUL AS et AN'!$A$2:$AU$889,46,FALSE)</f>
        <v>0.81529000000000007</v>
      </c>
      <c r="S135" s="48">
        <f>VLOOKUP(H135,'[1]CALCUL AS et AN'!$A$2:$AU$889,47,FALSE)</f>
        <v>0.89642000000000011</v>
      </c>
      <c r="T135">
        <v>0.77</v>
      </c>
      <c r="U135" s="45">
        <f t="shared" si="7"/>
        <v>0.81529000000000007</v>
      </c>
      <c r="V135" s="48">
        <f t="shared" si="8"/>
        <v>0.89642000000000011</v>
      </c>
      <c r="W135" t="s">
        <v>960</v>
      </c>
      <c r="X135" t="s">
        <v>951</v>
      </c>
    </row>
    <row r="136" spans="1:24" outlineLevel="2">
      <c r="A136" t="s">
        <v>1596</v>
      </c>
      <c r="B136" s="73"/>
      <c r="D136">
        <v>1</v>
      </c>
      <c r="E136" t="s">
        <v>1531</v>
      </c>
      <c r="F136">
        <v>1.18</v>
      </c>
      <c r="H136" t="s">
        <v>1530</v>
      </c>
      <c r="I136">
        <v>1.03</v>
      </c>
      <c r="J136">
        <v>1</v>
      </c>
      <c r="K136">
        <v>1.03</v>
      </c>
      <c r="L136" s="45">
        <f>VLOOKUP(H136,'[1]CALCUL AS et AN'!$A$2:$AU$889,24,FALSE)</f>
        <v>1.0329999999999999</v>
      </c>
      <c r="M136" s="48">
        <f>VLOOKUP(H136,'[1]CALCUL AS et AN'!$A$2:$AU$889,28,FALSE)</f>
        <v>1.0329999999999999</v>
      </c>
      <c r="N136">
        <v>1.03</v>
      </c>
      <c r="O136" s="45">
        <f t="shared" si="5"/>
        <v>1.0329999999999999</v>
      </c>
      <c r="P136" s="48">
        <f t="shared" si="6"/>
        <v>1.0329999999999999</v>
      </c>
      <c r="Q136">
        <v>1.18</v>
      </c>
      <c r="R136" s="45">
        <f>VLOOKUP(H136,'[1]CALCUL AS et AN'!$A$2:$AU$889,46,FALSE)</f>
        <v>1.2912499999999998</v>
      </c>
      <c r="S136" s="48">
        <f>VLOOKUP(H136,'[1]CALCUL AS et AN'!$A$2:$AU$889,47,FALSE)</f>
        <v>1.2912499999999998</v>
      </c>
      <c r="T136">
        <v>1.18</v>
      </c>
      <c r="U136" s="45">
        <f t="shared" si="7"/>
        <v>1.2912499999999998</v>
      </c>
      <c r="V136" s="48">
        <f t="shared" si="8"/>
        <v>1.2912499999999998</v>
      </c>
      <c r="W136" t="s">
        <v>960</v>
      </c>
      <c r="X136" t="s">
        <v>951</v>
      </c>
    </row>
    <row r="137" spans="1:24" outlineLevel="2">
      <c r="A137" t="s">
        <v>1596</v>
      </c>
      <c r="B137" s="73"/>
      <c r="D137">
        <v>1</v>
      </c>
      <c r="E137" t="s">
        <v>437</v>
      </c>
      <c r="F137">
        <v>141.36000000000001</v>
      </c>
      <c r="H137" t="s">
        <v>436</v>
      </c>
      <c r="I137">
        <v>89</v>
      </c>
      <c r="J137">
        <v>1</v>
      </c>
      <c r="K137">
        <v>89</v>
      </c>
      <c r="L137" s="45">
        <f>VLOOKUP(H137,'[1]CALCUL AS et AN'!$A$2:$AU$889,24,FALSE)</f>
        <v>89</v>
      </c>
      <c r="M137" s="48">
        <f>VLOOKUP(H137,'[1]CALCUL AS et AN'!$A$2:$AU$889,28,FALSE)</f>
        <v>89</v>
      </c>
      <c r="N137">
        <v>89</v>
      </c>
      <c r="O137" s="45">
        <f t="shared" si="5"/>
        <v>89</v>
      </c>
      <c r="P137" s="48">
        <f t="shared" si="6"/>
        <v>89</v>
      </c>
      <c r="Q137">
        <v>141.36000000000001</v>
      </c>
      <c r="R137" s="45">
        <f>VLOOKUP(H137,'[1]CALCUL AS et AN'!$A$2:$AU$889,46,FALSE)</f>
        <v>133.5</v>
      </c>
      <c r="S137" s="48">
        <f>VLOOKUP(H137,'[1]CALCUL AS et AN'!$A$2:$AU$889,47,FALSE)</f>
        <v>133.5</v>
      </c>
      <c r="T137">
        <v>141.36000000000001</v>
      </c>
      <c r="U137" s="45">
        <f t="shared" si="7"/>
        <v>133.5</v>
      </c>
      <c r="V137" s="48">
        <f t="shared" si="8"/>
        <v>133.5</v>
      </c>
      <c r="W137" t="s">
        <v>960</v>
      </c>
      <c r="X137" t="s">
        <v>937</v>
      </c>
    </row>
    <row r="138" spans="1:24" outlineLevel="2">
      <c r="A138" t="s">
        <v>1596</v>
      </c>
      <c r="B138" s="73"/>
      <c r="D138">
        <v>2</v>
      </c>
      <c r="E138" t="s">
        <v>441</v>
      </c>
      <c r="F138">
        <v>11.25</v>
      </c>
      <c r="H138" t="s">
        <v>440</v>
      </c>
      <c r="I138">
        <v>7.4</v>
      </c>
      <c r="J138">
        <v>1</v>
      </c>
      <c r="K138">
        <v>7.4</v>
      </c>
      <c r="L138" s="45">
        <f>VLOOKUP(H138,'[1]CALCUL AS et AN'!$A$2:$AU$889,24,FALSE)</f>
        <v>7.4</v>
      </c>
      <c r="M138" s="48">
        <f>VLOOKUP(H138,'[1]CALCUL AS et AN'!$A$2:$AU$889,28,FALSE)</f>
        <v>7.4</v>
      </c>
      <c r="N138">
        <v>14.8</v>
      </c>
      <c r="O138" s="45">
        <f t="shared" si="5"/>
        <v>14.8</v>
      </c>
      <c r="P138" s="48">
        <f t="shared" si="6"/>
        <v>14.8</v>
      </c>
      <c r="Q138">
        <v>11.25</v>
      </c>
      <c r="R138" s="45">
        <f>VLOOKUP(H138,'[1]CALCUL AS et AN'!$A$2:$AU$889,46,FALSE)</f>
        <v>11.100000000000001</v>
      </c>
      <c r="S138" s="48">
        <f>VLOOKUP(H138,'[1]CALCUL AS et AN'!$A$2:$AU$889,47,FALSE)</f>
        <v>11.100000000000001</v>
      </c>
      <c r="T138">
        <v>22.5</v>
      </c>
      <c r="U138" s="45">
        <f t="shared" si="7"/>
        <v>22.200000000000003</v>
      </c>
      <c r="V138" s="48">
        <f t="shared" si="8"/>
        <v>22.200000000000003</v>
      </c>
      <c r="W138" t="s">
        <v>960</v>
      </c>
      <c r="X138" t="s">
        <v>937</v>
      </c>
    </row>
    <row r="139" spans="1:24" outlineLevel="2">
      <c r="A139" t="s">
        <v>1596</v>
      </c>
      <c r="B139" s="73"/>
      <c r="D139">
        <v>1</v>
      </c>
      <c r="E139" t="s">
        <v>1383</v>
      </c>
      <c r="F139">
        <v>206.99</v>
      </c>
      <c r="H139" t="s">
        <v>1382</v>
      </c>
      <c r="I139">
        <v>138.58000000000001</v>
      </c>
      <c r="J139">
        <v>1</v>
      </c>
      <c r="K139">
        <v>138.58000000000001</v>
      </c>
      <c r="L139" s="45">
        <f>VLOOKUP(H139,'[1]CALCUL AS et AN'!$A$2:$AU$889,24,FALSE)</f>
        <v>138.58000000000001</v>
      </c>
      <c r="M139" s="48">
        <f>VLOOKUP(H139,'[1]CALCUL AS et AN'!$A$2:$AU$889,28,FALSE)</f>
        <v>138.58000000000001</v>
      </c>
      <c r="N139">
        <v>138.58000000000001</v>
      </c>
      <c r="O139" s="45">
        <f t="shared" si="5"/>
        <v>138.58000000000001</v>
      </c>
      <c r="P139" s="48">
        <f t="shared" si="6"/>
        <v>138.58000000000001</v>
      </c>
      <c r="Q139">
        <v>206.99</v>
      </c>
      <c r="R139" s="45">
        <f>VLOOKUP(H139,'[1]CALCUL AS et AN'!$A$2:$AU$889,46,FALSE)</f>
        <v>207.87</v>
      </c>
      <c r="S139" s="48">
        <f>VLOOKUP(H139,'[1]CALCUL AS et AN'!$A$2:$AU$889,47,FALSE)</f>
        <v>207.87</v>
      </c>
      <c r="T139">
        <v>206.99</v>
      </c>
      <c r="U139" s="45">
        <f t="shared" si="7"/>
        <v>207.87</v>
      </c>
      <c r="V139" s="48">
        <f t="shared" si="8"/>
        <v>207.87</v>
      </c>
      <c r="W139" t="s">
        <v>960</v>
      </c>
      <c r="X139" t="s">
        <v>951</v>
      </c>
    </row>
    <row r="140" spans="1:24" outlineLevel="2">
      <c r="A140" t="s">
        <v>1596</v>
      </c>
      <c r="B140" s="73"/>
      <c r="D140">
        <v>1</v>
      </c>
      <c r="E140" t="s">
        <v>993</v>
      </c>
      <c r="F140">
        <v>4.87</v>
      </c>
      <c r="H140" t="s">
        <v>472</v>
      </c>
      <c r="I140">
        <v>0.94</v>
      </c>
      <c r="J140">
        <v>1</v>
      </c>
      <c r="K140">
        <v>0.94</v>
      </c>
      <c r="L140" s="45">
        <f>VLOOKUP(H140,'[1]CALCUL AS et AN'!$A$2:$AU$889,24,FALSE)</f>
        <v>2.1800000000000002</v>
      </c>
      <c r="M140" s="48">
        <f>VLOOKUP(H140,'[1]CALCUL AS et AN'!$A$2:$AU$889,28,FALSE)</f>
        <v>0.94</v>
      </c>
      <c r="N140">
        <v>0.94</v>
      </c>
      <c r="O140" s="45">
        <f t="shared" si="5"/>
        <v>2.1800000000000002</v>
      </c>
      <c r="P140" s="48">
        <f t="shared" si="6"/>
        <v>0.94</v>
      </c>
      <c r="Q140">
        <v>4.87</v>
      </c>
      <c r="R140" s="45">
        <f>VLOOKUP(H140,'[1]CALCUL AS et AN'!$A$2:$AU$889,46,FALSE)</f>
        <v>4.9050000000000002</v>
      </c>
      <c r="S140" s="48">
        <f>VLOOKUP(H140,'[1]CALCUL AS et AN'!$A$2:$AU$889,47,FALSE)</f>
        <v>2.1149999999999998</v>
      </c>
      <c r="T140">
        <v>4.87</v>
      </c>
      <c r="U140" s="45">
        <f t="shared" si="7"/>
        <v>4.9050000000000002</v>
      </c>
      <c r="V140" s="48">
        <f t="shared" si="8"/>
        <v>2.1149999999999998</v>
      </c>
      <c r="W140" t="s">
        <v>960</v>
      </c>
      <c r="X140" t="s">
        <v>937</v>
      </c>
    </row>
    <row r="141" spans="1:24" outlineLevel="2">
      <c r="A141" t="s">
        <v>1596</v>
      </c>
      <c r="B141" s="73"/>
      <c r="D141">
        <v>1</v>
      </c>
      <c r="E141" t="s">
        <v>2940</v>
      </c>
      <c r="F141">
        <v>4.9400000000000004</v>
      </c>
      <c r="H141" t="s">
        <v>474</v>
      </c>
      <c r="I141">
        <v>2.57</v>
      </c>
      <c r="J141">
        <v>1</v>
      </c>
      <c r="K141">
        <v>2.57</v>
      </c>
      <c r="L141" s="45">
        <f>VLOOKUP(H141,'[1]CALCUL AS et AN'!$A$2:$AU$889,24,FALSE)</f>
        <v>2.57</v>
      </c>
      <c r="M141" s="48">
        <f>VLOOKUP(H141,'[1]CALCUL AS et AN'!$A$2:$AU$889,28,FALSE)</f>
        <v>0.92</v>
      </c>
      <c r="N141">
        <v>2.57</v>
      </c>
      <c r="O141" s="45">
        <f t="shared" si="5"/>
        <v>2.57</v>
      </c>
      <c r="P141" s="48">
        <f t="shared" si="6"/>
        <v>0.92</v>
      </c>
      <c r="Q141">
        <v>4.9400000000000004</v>
      </c>
      <c r="R141" s="45">
        <f>VLOOKUP(H141,'[1]CALCUL AS et AN'!$A$2:$AU$889,46,FALSE)</f>
        <v>5.7824999999999998</v>
      </c>
      <c r="S141" s="48">
        <f>VLOOKUP(H141,'[1]CALCUL AS et AN'!$A$2:$AU$889,47,FALSE)</f>
        <v>2.0700000000000003</v>
      </c>
      <c r="T141">
        <v>4.9400000000000004</v>
      </c>
      <c r="U141" s="45">
        <f t="shared" si="7"/>
        <v>5.7824999999999998</v>
      </c>
      <c r="V141" s="48">
        <f t="shared" si="8"/>
        <v>2.0700000000000003</v>
      </c>
      <c r="W141" t="s">
        <v>960</v>
      </c>
      <c r="X141" t="s">
        <v>937</v>
      </c>
    </row>
    <row r="142" spans="1:24" outlineLevel="2">
      <c r="A142" t="s">
        <v>1596</v>
      </c>
      <c r="B142" s="73"/>
      <c r="D142">
        <v>3</v>
      </c>
      <c r="E142" t="s">
        <v>1444</v>
      </c>
      <c r="F142">
        <v>30.45</v>
      </c>
      <c r="H142" t="s">
        <v>1443</v>
      </c>
      <c r="I142">
        <v>0</v>
      </c>
      <c r="J142">
        <v>1</v>
      </c>
      <c r="K142">
        <v>0</v>
      </c>
      <c r="L142" s="45">
        <f>VLOOKUP(H142,'[1]CALCUL AS et AN'!$A$2:$AU$889,24,FALSE)</f>
        <v>0</v>
      </c>
      <c r="M142" s="48">
        <f>VLOOKUP(H142,'[1]CALCUL AS et AN'!$A$2:$AU$889,28,FALSE)</f>
        <v>0</v>
      </c>
      <c r="N142">
        <v>0</v>
      </c>
      <c r="O142" s="45">
        <f t="shared" si="5"/>
        <v>0</v>
      </c>
      <c r="P142" s="48">
        <f t="shared" si="6"/>
        <v>0</v>
      </c>
      <c r="Q142">
        <v>30.45</v>
      </c>
      <c r="R142" s="45">
        <f>VLOOKUP(H142,'[1]CALCUL AS et AN'!$A$2:$AU$889,46,FALSE)</f>
        <v>0</v>
      </c>
      <c r="S142" s="48">
        <f>VLOOKUP(H142,'[1]CALCUL AS et AN'!$A$2:$AU$889,47,FALSE)</f>
        <v>0</v>
      </c>
      <c r="T142">
        <v>91.35</v>
      </c>
      <c r="U142" s="45">
        <f t="shared" si="7"/>
        <v>0</v>
      </c>
      <c r="V142" s="48">
        <f t="shared" si="8"/>
        <v>0</v>
      </c>
      <c r="W142" t="s">
        <v>960</v>
      </c>
      <c r="X142" t="s">
        <v>960</v>
      </c>
    </row>
    <row r="143" spans="1:24" outlineLevel="2">
      <c r="A143" t="s">
        <v>1596</v>
      </c>
      <c r="B143" s="73"/>
      <c r="D143">
        <v>1</v>
      </c>
      <c r="E143" t="s">
        <v>1374</v>
      </c>
      <c r="F143">
        <v>191.42</v>
      </c>
      <c r="H143" t="s">
        <v>452</v>
      </c>
      <c r="I143">
        <v>133</v>
      </c>
      <c r="J143">
        <v>1</v>
      </c>
      <c r="K143">
        <v>133</v>
      </c>
      <c r="L143" s="45">
        <f>VLOOKUP(H143,'[1]CALCUL AS et AN'!$A$2:$AU$889,24,FALSE)</f>
        <v>133</v>
      </c>
      <c r="M143" s="48">
        <f>VLOOKUP(H143,'[1]CALCUL AS et AN'!$A$2:$AU$889,28,FALSE)</f>
        <v>149</v>
      </c>
      <c r="N143">
        <v>133</v>
      </c>
      <c r="O143" s="45">
        <f t="shared" si="5"/>
        <v>133</v>
      </c>
      <c r="P143" s="48">
        <f t="shared" si="6"/>
        <v>149</v>
      </c>
      <c r="Q143">
        <v>191.42</v>
      </c>
      <c r="R143" s="45">
        <f>VLOOKUP(H143,'[1]CALCUL AS et AN'!$A$2:$AU$889,46,FALSE)</f>
        <v>199.5</v>
      </c>
      <c r="S143" s="48">
        <f>VLOOKUP(H143,'[1]CALCUL AS et AN'!$A$2:$AU$889,47,FALSE)</f>
        <v>223.5</v>
      </c>
      <c r="T143">
        <v>191.42</v>
      </c>
      <c r="U143" s="45">
        <f t="shared" si="7"/>
        <v>199.5</v>
      </c>
      <c r="V143" s="48">
        <f t="shared" si="8"/>
        <v>223.5</v>
      </c>
      <c r="W143" t="s">
        <v>960</v>
      </c>
      <c r="X143" t="s">
        <v>937</v>
      </c>
    </row>
    <row r="144" spans="1:24" outlineLevel="2">
      <c r="A144" t="s">
        <v>1596</v>
      </c>
      <c r="B144" s="73"/>
      <c r="D144">
        <v>1.6</v>
      </c>
      <c r="E144" t="s">
        <v>1514</v>
      </c>
      <c r="F144">
        <v>12.91</v>
      </c>
      <c r="H144" t="s">
        <v>632</v>
      </c>
      <c r="I144">
        <v>4.7300000000000004</v>
      </c>
      <c r="J144">
        <v>0.33</v>
      </c>
      <c r="K144">
        <v>14.333333333333334</v>
      </c>
      <c r="L144" s="45">
        <f>VLOOKUP(H144,'[1]CALCUL AS et AN'!$A$2:$AU$889,24,FALSE)</f>
        <v>4.7320000000000002</v>
      </c>
      <c r="M144" s="48">
        <f>VLOOKUP(H144,'[1]CALCUL AS et AN'!$A$2:$AU$889,28,FALSE)</f>
        <v>4.7779999999999996</v>
      </c>
      <c r="N144">
        <v>22.933333333333337</v>
      </c>
      <c r="O144" s="45">
        <f t="shared" si="5"/>
        <v>7.571200000000001</v>
      </c>
      <c r="P144" s="48">
        <f t="shared" si="6"/>
        <v>7.6448</v>
      </c>
      <c r="Q144">
        <v>12.91</v>
      </c>
      <c r="R144" s="45">
        <f>VLOOKUP(H144,'[1]CALCUL AS et AN'!$A$2:$AU$889,46,FALSE)</f>
        <v>6.2935600000000003</v>
      </c>
      <c r="S144" s="48">
        <f>VLOOKUP(H144,'[1]CALCUL AS et AN'!$A$2:$AU$889,47,FALSE)</f>
        <v>6.3547399999999996</v>
      </c>
      <c r="T144">
        <v>20.656000000000002</v>
      </c>
      <c r="U144" s="45">
        <f t="shared" si="7"/>
        <v>10.069696</v>
      </c>
      <c r="V144" s="48">
        <f t="shared" si="8"/>
        <v>10.167584</v>
      </c>
      <c r="W144" t="s">
        <v>960</v>
      </c>
      <c r="X144" t="s">
        <v>937</v>
      </c>
    </row>
    <row r="145" spans="1:24" outlineLevel="2">
      <c r="A145" t="s">
        <v>1596</v>
      </c>
      <c r="B145" s="73"/>
      <c r="D145">
        <v>1</v>
      </c>
      <c r="E145" t="s">
        <v>1511</v>
      </c>
      <c r="F145">
        <v>9.56</v>
      </c>
      <c r="H145" t="s">
        <v>1510</v>
      </c>
      <c r="I145">
        <v>8.09</v>
      </c>
      <c r="J145">
        <v>1</v>
      </c>
      <c r="K145">
        <v>8.09</v>
      </c>
      <c r="L145" s="45">
        <f>VLOOKUP(H145,'[1]CALCUL AS et AN'!$A$2:$AU$889,24,FALSE)</f>
        <v>8.0869999999999997</v>
      </c>
      <c r="M145" s="48">
        <f>VLOOKUP(H145,'[1]CALCUL AS et AN'!$A$2:$AU$889,28,FALSE)</f>
        <v>8.0869999999999997</v>
      </c>
      <c r="N145">
        <v>8.09</v>
      </c>
      <c r="O145" s="45">
        <f t="shared" si="5"/>
        <v>8.0869999999999997</v>
      </c>
      <c r="P145" s="48">
        <f t="shared" si="6"/>
        <v>8.0869999999999997</v>
      </c>
      <c r="Q145">
        <v>9.56</v>
      </c>
      <c r="R145" s="45">
        <f>VLOOKUP(H145,'[1]CALCUL AS et AN'!$A$2:$AU$889,46,FALSE)</f>
        <v>10.108750000000001</v>
      </c>
      <c r="S145" s="48">
        <f>VLOOKUP(H145,'[1]CALCUL AS et AN'!$A$2:$AU$889,47,FALSE)</f>
        <v>10.108750000000001</v>
      </c>
      <c r="T145">
        <v>9.56</v>
      </c>
      <c r="U145" s="45">
        <f t="shared" si="7"/>
        <v>10.108750000000001</v>
      </c>
      <c r="V145" s="48">
        <f t="shared" si="8"/>
        <v>10.108750000000001</v>
      </c>
      <c r="W145" t="s">
        <v>960</v>
      </c>
      <c r="X145" t="s">
        <v>951</v>
      </c>
    </row>
    <row r="146" spans="1:24" outlineLevel="2">
      <c r="A146" t="s">
        <v>1596</v>
      </c>
      <c r="B146" s="73"/>
      <c r="D146">
        <v>1</v>
      </c>
      <c r="E146" t="s">
        <v>1520</v>
      </c>
      <c r="F146">
        <v>9.64</v>
      </c>
      <c r="H146" t="s">
        <v>1519</v>
      </c>
      <c r="I146">
        <v>7.94</v>
      </c>
      <c r="J146">
        <v>1</v>
      </c>
      <c r="K146">
        <v>7.94</v>
      </c>
      <c r="L146" s="45">
        <f>VLOOKUP(H146,'[1]CALCUL AS et AN'!$A$2:$AU$889,24,FALSE)</f>
        <v>7.9420000000000002</v>
      </c>
      <c r="M146" s="48">
        <f>VLOOKUP(H146,'[1]CALCUL AS et AN'!$A$2:$AU$889,28,FALSE)</f>
        <v>7.9420000000000002</v>
      </c>
      <c r="N146">
        <v>7.94</v>
      </c>
      <c r="O146" s="45">
        <f t="shared" ref="O146:O213" si="10">D146*L146</f>
        <v>7.9420000000000002</v>
      </c>
      <c r="P146" s="48">
        <f t="shared" ref="P146:P213" si="11">D146*M146</f>
        <v>7.9420000000000002</v>
      </c>
      <c r="Q146">
        <v>9.64</v>
      </c>
      <c r="R146" s="45">
        <f>VLOOKUP(H146,'[1]CALCUL AS et AN'!$A$2:$AU$889,46,FALSE)</f>
        <v>9.9275000000000002</v>
      </c>
      <c r="S146" s="48">
        <f>VLOOKUP(H146,'[1]CALCUL AS et AN'!$A$2:$AU$889,47,FALSE)</f>
        <v>9.9275000000000002</v>
      </c>
      <c r="T146">
        <v>9.64</v>
      </c>
      <c r="U146" s="45">
        <f t="shared" ref="U146:U213" si="12">R146*D146</f>
        <v>9.9275000000000002</v>
      </c>
      <c r="V146" s="48">
        <f t="shared" ref="V146:V213" si="13">S146*D146</f>
        <v>9.9275000000000002</v>
      </c>
      <c r="W146" t="s">
        <v>960</v>
      </c>
      <c r="X146" t="s">
        <v>951</v>
      </c>
    </row>
    <row r="147" spans="1:24" outlineLevel="1">
      <c r="A147" s="73" t="s">
        <v>3017</v>
      </c>
      <c r="B147" s="73" t="str">
        <f t="shared" ref="B147:B210" si="14">MID(A147,7,100)</f>
        <v>SPR-2100-50</v>
      </c>
      <c r="N147">
        <f>SUBTOTAL(9,N128:N146)</f>
        <v>455.41333333333336</v>
      </c>
      <c r="O147" s="45" t="e">
        <f>SUBTOTAL(9,O128:O146)</f>
        <v>#N/A</v>
      </c>
      <c r="P147" s="48" t="e">
        <f>SUBTOTAL(9,P128:P146)</f>
        <v>#N/A</v>
      </c>
      <c r="T147">
        <f>SUBTOTAL(9,T128:T146)</f>
        <v>760.57599999999991</v>
      </c>
      <c r="U147" s="45" t="e">
        <f>SUBTOTAL(9,U128:U146)</f>
        <v>#N/A</v>
      </c>
      <c r="V147" s="48" t="e">
        <f>SUBTOTAL(9,V128:V146)</f>
        <v>#N/A</v>
      </c>
    </row>
    <row r="148" spans="1:24" outlineLevel="2">
      <c r="A148" t="s">
        <v>1602</v>
      </c>
      <c r="B148" s="73"/>
      <c r="D148">
        <v>2</v>
      </c>
      <c r="E148" t="s">
        <v>1546</v>
      </c>
      <c r="F148">
        <v>0.68</v>
      </c>
      <c r="H148">
        <v>101006</v>
      </c>
      <c r="I148">
        <v>0.23</v>
      </c>
      <c r="J148">
        <v>1</v>
      </c>
      <c r="K148">
        <v>0.23</v>
      </c>
      <c r="L148" s="45">
        <f>VLOOKUP(H148,'[1]CALCUL AS et AN'!$A$2:$AU$889,24,FALSE)</f>
        <v>0.22953999999999999</v>
      </c>
      <c r="M148" s="48">
        <f>VLOOKUP(H148,'[1]CALCUL AS et AN'!$A$2:$AU$889,28,FALSE)</f>
        <v>0.22953999999999999</v>
      </c>
      <c r="N148">
        <v>0.46</v>
      </c>
      <c r="O148" s="45">
        <f t="shared" si="10"/>
        <v>0.45907999999999999</v>
      </c>
      <c r="P148" s="48">
        <f t="shared" si="11"/>
        <v>0.45907999999999999</v>
      </c>
      <c r="Q148">
        <v>0.68</v>
      </c>
      <c r="R148" s="45">
        <f>VLOOKUP(H148,'[1]CALCUL AS et AN'!$A$2:$AU$889,46,FALSE)</f>
        <v>0.68862000000000001</v>
      </c>
      <c r="S148" s="48">
        <f>VLOOKUP(H148,'[1]CALCUL AS et AN'!$A$2:$AU$889,47,FALSE)</f>
        <v>0.68862000000000001</v>
      </c>
      <c r="T148">
        <v>1.36</v>
      </c>
      <c r="U148" s="45">
        <f t="shared" si="12"/>
        <v>1.37724</v>
      </c>
      <c r="V148" s="48">
        <f t="shared" si="13"/>
        <v>1.37724</v>
      </c>
      <c r="W148" t="s">
        <v>960</v>
      </c>
      <c r="X148" t="s">
        <v>951</v>
      </c>
    </row>
    <row r="149" spans="1:24" outlineLevel="2">
      <c r="A149" t="s">
        <v>1602</v>
      </c>
      <c r="B149" s="73"/>
      <c r="D149">
        <v>1</v>
      </c>
      <c r="E149" t="s">
        <v>1544</v>
      </c>
      <c r="F149">
        <v>2.2400000000000002</v>
      </c>
      <c r="H149">
        <v>101007</v>
      </c>
      <c r="I149">
        <v>1.5</v>
      </c>
      <c r="J149">
        <v>1</v>
      </c>
      <c r="K149">
        <v>1.5</v>
      </c>
      <c r="L149" s="45">
        <f>VLOOKUP(H149,'[1]CALCUL AS et AN'!$A$2:$AU$889,24,FALSE)</f>
        <v>1.5</v>
      </c>
      <c r="M149" s="48">
        <f>VLOOKUP(H149,'[1]CALCUL AS et AN'!$A$2:$AU$889,28,FALSE)</f>
        <v>1.5</v>
      </c>
      <c r="N149">
        <v>1.5</v>
      </c>
      <c r="O149" s="45">
        <f t="shared" si="10"/>
        <v>1.5</v>
      </c>
      <c r="P149" s="48">
        <f t="shared" si="11"/>
        <v>1.5</v>
      </c>
      <c r="Q149">
        <v>2.2400000000000002</v>
      </c>
      <c r="R149" s="45">
        <f>VLOOKUP(H149,'[1]CALCUL AS et AN'!$A$2:$AU$889,46,FALSE)</f>
        <v>2.25</v>
      </c>
      <c r="S149" s="48">
        <f>VLOOKUP(H149,'[1]CALCUL AS et AN'!$A$2:$AU$889,47,FALSE)</f>
        <v>2.25</v>
      </c>
      <c r="T149">
        <v>2.2400000000000002</v>
      </c>
      <c r="U149" s="45">
        <f t="shared" si="12"/>
        <v>2.25</v>
      </c>
      <c r="V149" s="48">
        <f t="shared" si="13"/>
        <v>2.25</v>
      </c>
      <c r="W149" t="s">
        <v>960</v>
      </c>
      <c r="X149" t="s">
        <v>951</v>
      </c>
    </row>
    <row r="150" spans="1:24" outlineLevel="2">
      <c r="A150" t="s">
        <v>1602</v>
      </c>
      <c r="B150" s="73"/>
      <c r="D150">
        <v>1</v>
      </c>
      <c r="E150" t="s">
        <v>1673</v>
      </c>
      <c r="F150">
        <v>39.22</v>
      </c>
      <c r="H150">
        <v>1510064</v>
      </c>
      <c r="I150">
        <v>24.96</v>
      </c>
      <c r="J150">
        <v>1</v>
      </c>
      <c r="K150">
        <v>24.96</v>
      </c>
      <c r="L150" s="45">
        <f>VLOOKUP(H150,'[1]CALCUL AS et AN'!$A$2:$AU$889,24,FALSE)</f>
        <v>24.954999999999998</v>
      </c>
      <c r="M150" s="48">
        <f>VLOOKUP(H150,'[1]CALCUL AS et AN'!$A$2:$AU$889,28,FALSE)</f>
        <v>24.954999999999998</v>
      </c>
      <c r="N150">
        <v>24.96</v>
      </c>
      <c r="O150" s="45">
        <f t="shared" si="10"/>
        <v>24.954999999999998</v>
      </c>
      <c r="P150" s="48">
        <f t="shared" si="11"/>
        <v>24.954999999999998</v>
      </c>
      <c r="Q150">
        <v>39.22</v>
      </c>
      <c r="R150" s="45">
        <f>VLOOKUP(H150,'[1]CALCUL AS et AN'!$A$2:$AU$889,46,FALSE)</f>
        <v>37.432499999999997</v>
      </c>
      <c r="S150" s="48">
        <f>VLOOKUP(H150,'[1]CALCUL AS et AN'!$A$2:$AU$889,47,FALSE)</f>
        <v>37.432499999999997</v>
      </c>
      <c r="T150">
        <v>39.22</v>
      </c>
      <c r="U150" s="45">
        <f t="shared" si="12"/>
        <v>37.432499999999997</v>
      </c>
      <c r="V150" s="48">
        <f t="shared" si="13"/>
        <v>37.432499999999997</v>
      </c>
      <c r="W150" t="s">
        <v>960</v>
      </c>
      <c r="X150" t="s">
        <v>951</v>
      </c>
    </row>
    <row r="151" spans="1:24" outlineLevel="2">
      <c r="A151" t="s">
        <v>1602</v>
      </c>
      <c r="B151" s="73"/>
      <c r="D151">
        <v>1.6</v>
      </c>
      <c r="E151" t="s">
        <v>1538</v>
      </c>
      <c r="F151">
        <v>4.3499999999999996</v>
      </c>
      <c r="H151" t="s">
        <v>1537</v>
      </c>
      <c r="I151">
        <v>2.9</v>
      </c>
      <c r="J151">
        <v>1</v>
      </c>
      <c r="K151">
        <v>2.9</v>
      </c>
      <c r="L151" s="45">
        <f>VLOOKUP(H151,'[1]CALCUL AS et AN'!$A$2:$AU$889,24,FALSE)</f>
        <v>2.9</v>
      </c>
      <c r="M151" s="48">
        <f>VLOOKUP(H151,'[1]CALCUL AS et AN'!$A$2:$AU$889,28,FALSE)</f>
        <v>2.9</v>
      </c>
      <c r="N151">
        <v>4.6399999999999997</v>
      </c>
      <c r="O151" s="45">
        <f t="shared" si="10"/>
        <v>4.6399999999999997</v>
      </c>
      <c r="P151" s="48">
        <f t="shared" si="11"/>
        <v>4.6399999999999997</v>
      </c>
      <c r="Q151">
        <v>4.3499999999999996</v>
      </c>
      <c r="R151" s="45">
        <f>VLOOKUP(H151,'[1]CALCUL AS et AN'!$A$2:$AU$889,46,FALSE)</f>
        <v>4.3499999999999996</v>
      </c>
      <c r="S151" s="48">
        <f>VLOOKUP(H151,'[1]CALCUL AS et AN'!$A$2:$AU$889,47,FALSE)</f>
        <v>4.3499999999999996</v>
      </c>
      <c r="T151">
        <v>6.96</v>
      </c>
      <c r="U151" s="45">
        <f t="shared" si="12"/>
        <v>6.96</v>
      </c>
      <c r="V151" s="48">
        <f t="shared" si="13"/>
        <v>6.96</v>
      </c>
      <c r="W151" t="s">
        <v>960</v>
      </c>
      <c r="X151" t="s">
        <v>951</v>
      </c>
    </row>
    <row r="152" spans="1:24" outlineLevel="2">
      <c r="A152" t="s">
        <v>1602</v>
      </c>
      <c r="B152" s="73"/>
      <c r="D152">
        <v>2</v>
      </c>
      <c r="E152" t="s">
        <v>1550</v>
      </c>
      <c r="F152">
        <v>1.07</v>
      </c>
      <c r="H152" t="s">
        <v>586</v>
      </c>
      <c r="I152">
        <v>0.91</v>
      </c>
      <c r="J152">
        <v>1</v>
      </c>
      <c r="K152">
        <v>0.91</v>
      </c>
      <c r="L152" s="45">
        <f>VLOOKUP(H152,'[1]CALCUL AS et AN'!$A$2:$AU$889,24,FALSE)</f>
        <v>0.91400000000000003</v>
      </c>
      <c r="M152" s="48">
        <f>VLOOKUP(H152,'[1]CALCUL AS et AN'!$A$2:$AU$889,28,FALSE)</f>
        <v>1.0049999999999999</v>
      </c>
      <c r="N152">
        <v>1.82</v>
      </c>
      <c r="O152" s="45">
        <f t="shared" si="10"/>
        <v>1.8280000000000001</v>
      </c>
      <c r="P152" s="48">
        <f t="shared" si="11"/>
        <v>2.0099999999999998</v>
      </c>
      <c r="Q152">
        <v>1.07</v>
      </c>
      <c r="R152" s="45">
        <f>VLOOKUP(H152,'[1]CALCUL AS et AN'!$A$2:$AU$889,46,FALSE)</f>
        <v>1.1425000000000001</v>
      </c>
      <c r="S152" s="48">
        <f>VLOOKUP(H152,'[1]CALCUL AS et AN'!$A$2:$AU$889,47,FALSE)</f>
        <v>1.2562499999999999</v>
      </c>
      <c r="T152">
        <v>2.14</v>
      </c>
      <c r="U152" s="45">
        <f t="shared" si="12"/>
        <v>2.2850000000000001</v>
      </c>
      <c r="V152" s="48">
        <f t="shared" si="13"/>
        <v>2.5124999999999997</v>
      </c>
      <c r="W152" t="s">
        <v>960</v>
      </c>
      <c r="X152" t="s">
        <v>937</v>
      </c>
    </row>
    <row r="153" spans="1:24" outlineLevel="2">
      <c r="A153" t="s">
        <v>1602</v>
      </c>
      <c r="B153" s="73"/>
      <c r="D153">
        <v>2</v>
      </c>
      <c r="E153" t="s">
        <v>1512</v>
      </c>
      <c r="F153">
        <v>0.96</v>
      </c>
      <c r="H153" t="s">
        <v>592</v>
      </c>
      <c r="I153">
        <v>0.77</v>
      </c>
      <c r="J153">
        <v>1</v>
      </c>
      <c r="K153">
        <v>0.77</v>
      </c>
      <c r="L153" s="45">
        <f>VLOOKUP(H153,'[1]CALCUL AS et AN'!$A$2:$AU$889,24,FALSE)</f>
        <v>0.76900000000000002</v>
      </c>
      <c r="M153" s="48">
        <f>VLOOKUP(H153,'[1]CALCUL AS et AN'!$A$2:$AU$889,28,FALSE)</f>
        <v>0.84599999999999997</v>
      </c>
      <c r="N153">
        <v>1.54</v>
      </c>
      <c r="O153" s="45">
        <f t="shared" si="10"/>
        <v>1.538</v>
      </c>
      <c r="P153" s="48">
        <f t="shared" si="11"/>
        <v>1.6919999999999999</v>
      </c>
      <c r="Q153">
        <v>0.96</v>
      </c>
      <c r="R153" s="45">
        <f>VLOOKUP(H153,'[1]CALCUL AS et AN'!$A$2:$AU$889,46,FALSE)</f>
        <v>0.96125000000000005</v>
      </c>
      <c r="S153" s="48">
        <f>VLOOKUP(H153,'[1]CALCUL AS et AN'!$A$2:$AU$889,47,FALSE)</f>
        <v>1.0574999999999999</v>
      </c>
      <c r="T153">
        <v>1.92</v>
      </c>
      <c r="U153" s="45">
        <f t="shared" si="12"/>
        <v>1.9225000000000001</v>
      </c>
      <c r="V153" s="48">
        <f t="shared" si="13"/>
        <v>2.1149999999999998</v>
      </c>
      <c r="W153" t="s">
        <v>960</v>
      </c>
      <c r="X153" t="s">
        <v>937</v>
      </c>
    </row>
    <row r="154" spans="1:24" outlineLevel="2">
      <c r="A154" t="s">
        <v>1602</v>
      </c>
      <c r="B154" s="73"/>
      <c r="D154">
        <v>1</v>
      </c>
      <c r="E154" t="s">
        <v>1528</v>
      </c>
      <c r="F154">
        <v>0.77</v>
      </c>
      <c r="H154" t="s">
        <v>1527</v>
      </c>
      <c r="I154">
        <v>0.61</v>
      </c>
      <c r="J154">
        <v>1</v>
      </c>
      <c r="K154">
        <v>0.61</v>
      </c>
      <c r="L154" s="45">
        <f>VLOOKUP(H154,'[1]CALCUL AS et AN'!$A$2:$AU$889,24,FALSE)</f>
        <v>0.61299999999999999</v>
      </c>
      <c r="M154" s="48">
        <f>VLOOKUP(H154,'[1]CALCUL AS et AN'!$A$2:$AU$889,28,FALSE)</f>
        <v>0.67400000000000004</v>
      </c>
      <c r="N154">
        <v>0.61</v>
      </c>
      <c r="O154" s="45">
        <f t="shared" si="10"/>
        <v>0.61299999999999999</v>
      </c>
      <c r="P154" s="48">
        <f t="shared" si="11"/>
        <v>0.67400000000000004</v>
      </c>
      <c r="Q154">
        <v>0.77</v>
      </c>
      <c r="R154" s="45">
        <f>VLOOKUP(H154,'[1]CALCUL AS et AN'!$A$2:$AU$889,46,FALSE)</f>
        <v>0.81529000000000007</v>
      </c>
      <c r="S154" s="48">
        <f>VLOOKUP(H154,'[1]CALCUL AS et AN'!$A$2:$AU$889,47,FALSE)</f>
        <v>0.89642000000000011</v>
      </c>
      <c r="T154">
        <v>0.77</v>
      </c>
      <c r="U154" s="45">
        <f t="shared" si="12"/>
        <v>0.81529000000000007</v>
      </c>
      <c r="V154" s="48">
        <f t="shared" si="13"/>
        <v>0.89642000000000011</v>
      </c>
      <c r="W154" t="s">
        <v>960</v>
      </c>
      <c r="X154" t="s">
        <v>951</v>
      </c>
    </row>
    <row r="155" spans="1:24" outlineLevel="2">
      <c r="A155" t="s">
        <v>1602</v>
      </c>
      <c r="B155" s="73"/>
      <c r="D155">
        <v>1</v>
      </c>
      <c r="E155" t="s">
        <v>1528</v>
      </c>
      <c r="F155">
        <v>0.77</v>
      </c>
      <c r="H155" t="s">
        <v>1527</v>
      </c>
      <c r="I155">
        <v>0.61</v>
      </c>
      <c r="J155">
        <v>1</v>
      </c>
      <c r="K155">
        <v>0.61</v>
      </c>
      <c r="L155" s="45">
        <f>VLOOKUP(H155,'[1]CALCUL AS et AN'!$A$2:$AU$889,24,FALSE)</f>
        <v>0.61299999999999999</v>
      </c>
      <c r="M155" s="48">
        <f>VLOOKUP(H155,'[1]CALCUL AS et AN'!$A$2:$AU$889,28,FALSE)</f>
        <v>0.67400000000000004</v>
      </c>
      <c r="N155">
        <v>0.61</v>
      </c>
      <c r="O155" s="45">
        <f t="shared" si="10"/>
        <v>0.61299999999999999</v>
      </c>
      <c r="P155" s="48">
        <f t="shared" si="11"/>
        <v>0.67400000000000004</v>
      </c>
      <c r="Q155">
        <v>0.77</v>
      </c>
      <c r="R155" s="45">
        <f>VLOOKUP(H155,'[1]CALCUL AS et AN'!$A$2:$AU$889,46,FALSE)</f>
        <v>0.81529000000000007</v>
      </c>
      <c r="S155" s="48">
        <f>VLOOKUP(H155,'[1]CALCUL AS et AN'!$A$2:$AU$889,47,FALSE)</f>
        <v>0.89642000000000011</v>
      </c>
      <c r="T155">
        <v>0.77</v>
      </c>
      <c r="U155" s="45">
        <f t="shared" si="12"/>
        <v>0.81529000000000007</v>
      </c>
      <c r="V155" s="48">
        <f t="shared" si="13"/>
        <v>0.89642000000000011</v>
      </c>
      <c r="W155" t="s">
        <v>960</v>
      </c>
      <c r="X155" t="s">
        <v>951</v>
      </c>
    </row>
    <row r="156" spans="1:24" outlineLevel="2">
      <c r="A156" t="s">
        <v>1602</v>
      </c>
      <c r="B156" s="73"/>
      <c r="D156">
        <v>1</v>
      </c>
      <c r="E156" t="s">
        <v>1531</v>
      </c>
      <c r="F156">
        <v>1.18</v>
      </c>
      <c r="H156" t="s">
        <v>1530</v>
      </c>
      <c r="I156">
        <v>1.03</v>
      </c>
      <c r="J156">
        <v>1</v>
      </c>
      <c r="K156">
        <v>1.03</v>
      </c>
      <c r="L156" s="45">
        <f>VLOOKUP(H156,'[1]CALCUL AS et AN'!$A$2:$AU$889,24,FALSE)</f>
        <v>1.0329999999999999</v>
      </c>
      <c r="M156" s="48">
        <f>VLOOKUP(H156,'[1]CALCUL AS et AN'!$A$2:$AU$889,28,FALSE)</f>
        <v>1.0329999999999999</v>
      </c>
      <c r="N156">
        <v>1.03</v>
      </c>
      <c r="O156" s="45">
        <f t="shared" si="10"/>
        <v>1.0329999999999999</v>
      </c>
      <c r="P156" s="48">
        <f t="shared" si="11"/>
        <v>1.0329999999999999</v>
      </c>
      <c r="Q156">
        <v>1.18</v>
      </c>
      <c r="R156" s="45">
        <f>VLOOKUP(H156,'[1]CALCUL AS et AN'!$A$2:$AU$889,46,FALSE)</f>
        <v>1.2912499999999998</v>
      </c>
      <c r="S156" s="48">
        <f>VLOOKUP(H156,'[1]CALCUL AS et AN'!$A$2:$AU$889,47,FALSE)</f>
        <v>1.2912499999999998</v>
      </c>
      <c r="T156">
        <v>1.18</v>
      </c>
      <c r="U156" s="45">
        <f t="shared" si="12"/>
        <v>1.2912499999999998</v>
      </c>
      <c r="V156" s="48">
        <f t="shared" si="13"/>
        <v>1.2912499999999998</v>
      </c>
      <c r="W156" t="s">
        <v>960</v>
      </c>
      <c r="X156" t="s">
        <v>951</v>
      </c>
    </row>
    <row r="157" spans="1:24" outlineLevel="2">
      <c r="A157" t="s">
        <v>1602</v>
      </c>
      <c r="B157" s="73"/>
      <c r="D157">
        <v>1</v>
      </c>
      <c r="E157" t="s">
        <v>437</v>
      </c>
      <c r="F157">
        <v>141.36000000000001</v>
      </c>
      <c r="H157" t="s">
        <v>436</v>
      </c>
      <c r="I157">
        <v>89</v>
      </c>
      <c r="J157">
        <v>1</v>
      </c>
      <c r="K157">
        <v>89</v>
      </c>
      <c r="L157" s="45">
        <f>VLOOKUP(H157,'[1]CALCUL AS et AN'!$A$2:$AU$889,24,FALSE)</f>
        <v>89</v>
      </c>
      <c r="M157" s="48">
        <f>VLOOKUP(H157,'[1]CALCUL AS et AN'!$A$2:$AU$889,28,FALSE)</f>
        <v>89</v>
      </c>
      <c r="N157">
        <v>89</v>
      </c>
      <c r="O157" s="45">
        <f t="shared" si="10"/>
        <v>89</v>
      </c>
      <c r="P157" s="48">
        <f t="shared" si="11"/>
        <v>89</v>
      </c>
      <c r="Q157">
        <v>141.36000000000001</v>
      </c>
      <c r="R157" s="45">
        <f>VLOOKUP(H157,'[1]CALCUL AS et AN'!$A$2:$AU$889,46,FALSE)</f>
        <v>133.5</v>
      </c>
      <c r="S157" s="48">
        <f>VLOOKUP(H157,'[1]CALCUL AS et AN'!$A$2:$AU$889,47,FALSE)</f>
        <v>133.5</v>
      </c>
      <c r="T157">
        <v>141.36000000000001</v>
      </c>
      <c r="U157" s="45">
        <f t="shared" si="12"/>
        <v>133.5</v>
      </c>
      <c r="V157" s="48">
        <f t="shared" si="13"/>
        <v>133.5</v>
      </c>
      <c r="W157" t="s">
        <v>960</v>
      </c>
      <c r="X157" t="s">
        <v>937</v>
      </c>
    </row>
    <row r="158" spans="1:24" outlineLevel="2">
      <c r="A158" t="s">
        <v>1602</v>
      </c>
      <c r="B158" s="73"/>
      <c r="D158">
        <v>2</v>
      </c>
      <c r="E158" t="s">
        <v>441</v>
      </c>
      <c r="F158">
        <v>11.25</v>
      </c>
      <c r="H158" t="s">
        <v>440</v>
      </c>
      <c r="I158">
        <v>7.4</v>
      </c>
      <c r="J158">
        <v>1</v>
      </c>
      <c r="K158">
        <v>7.4</v>
      </c>
      <c r="L158" s="45">
        <f>VLOOKUP(H158,'[1]CALCUL AS et AN'!$A$2:$AU$889,24,FALSE)</f>
        <v>7.4</v>
      </c>
      <c r="M158" s="48">
        <f>VLOOKUP(H158,'[1]CALCUL AS et AN'!$A$2:$AU$889,28,FALSE)</f>
        <v>7.4</v>
      </c>
      <c r="N158">
        <v>14.8</v>
      </c>
      <c r="O158" s="45">
        <f t="shared" si="10"/>
        <v>14.8</v>
      </c>
      <c r="P158" s="48">
        <f t="shared" si="11"/>
        <v>14.8</v>
      </c>
      <c r="Q158">
        <v>11.25</v>
      </c>
      <c r="R158" s="45">
        <f>VLOOKUP(H158,'[1]CALCUL AS et AN'!$A$2:$AU$889,46,FALSE)</f>
        <v>11.100000000000001</v>
      </c>
      <c r="S158" s="48">
        <f>VLOOKUP(H158,'[1]CALCUL AS et AN'!$A$2:$AU$889,47,FALSE)</f>
        <v>11.100000000000001</v>
      </c>
      <c r="T158">
        <v>22.5</v>
      </c>
      <c r="U158" s="45">
        <f t="shared" si="12"/>
        <v>22.200000000000003</v>
      </c>
      <c r="V158" s="48">
        <f t="shared" si="13"/>
        <v>22.200000000000003</v>
      </c>
      <c r="W158" t="s">
        <v>960</v>
      </c>
      <c r="X158" t="s">
        <v>937</v>
      </c>
    </row>
    <row r="159" spans="1:24" outlineLevel="2">
      <c r="A159" t="s">
        <v>1602</v>
      </c>
      <c r="B159" s="73"/>
      <c r="D159">
        <v>1</v>
      </c>
      <c r="E159" t="s">
        <v>1383</v>
      </c>
      <c r="F159">
        <v>206.99</v>
      </c>
      <c r="H159" t="s">
        <v>1382</v>
      </c>
      <c r="I159">
        <v>138.58000000000001</v>
      </c>
      <c r="J159">
        <v>1</v>
      </c>
      <c r="K159">
        <v>138.58000000000001</v>
      </c>
      <c r="L159" s="45">
        <f>VLOOKUP(H159,'[1]CALCUL AS et AN'!$A$2:$AU$889,24,FALSE)</f>
        <v>138.58000000000001</v>
      </c>
      <c r="M159" s="48">
        <f>VLOOKUP(H159,'[1]CALCUL AS et AN'!$A$2:$AU$889,28,FALSE)</f>
        <v>138.58000000000001</v>
      </c>
      <c r="N159">
        <v>138.58000000000001</v>
      </c>
      <c r="O159" s="45">
        <f t="shared" si="10"/>
        <v>138.58000000000001</v>
      </c>
      <c r="P159" s="48">
        <f t="shared" si="11"/>
        <v>138.58000000000001</v>
      </c>
      <c r="Q159">
        <v>206.99</v>
      </c>
      <c r="R159" s="45">
        <f>VLOOKUP(H159,'[1]CALCUL AS et AN'!$A$2:$AU$889,46,FALSE)</f>
        <v>207.87</v>
      </c>
      <c r="S159" s="48">
        <f>VLOOKUP(H159,'[1]CALCUL AS et AN'!$A$2:$AU$889,47,FALSE)</f>
        <v>207.87</v>
      </c>
      <c r="T159">
        <v>206.99</v>
      </c>
      <c r="U159" s="45">
        <f t="shared" si="12"/>
        <v>207.87</v>
      </c>
      <c r="V159" s="48">
        <f t="shared" si="13"/>
        <v>207.87</v>
      </c>
      <c r="W159" t="s">
        <v>960</v>
      </c>
      <c r="X159" t="s">
        <v>951</v>
      </c>
    </row>
    <row r="160" spans="1:24" outlineLevel="2">
      <c r="A160" t="s">
        <v>1602</v>
      </c>
      <c r="B160" s="73"/>
      <c r="D160">
        <v>1</v>
      </c>
      <c r="E160" t="s">
        <v>1372</v>
      </c>
      <c r="F160">
        <v>315.06</v>
      </c>
      <c r="H160" t="s">
        <v>446</v>
      </c>
      <c r="I160">
        <v>235</v>
      </c>
      <c r="J160">
        <v>1</v>
      </c>
      <c r="K160">
        <v>235</v>
      </c>
      <c r="L160" s="45">
        <f>VLOOKUP(H160,'[1]CALCUL AS et AN'!$A$2:$AU$889,24,FALSE)</f>
        <v>235</v>
      </c>
      <c r="M160" s="48">
        <f>VLOOKUP(H160,'[1]CALCUL AS et AN'!$A$2:$AU$889,28,FALSE)</f>
        <v>271</v>
      </c>
      <c r="N160">
        <v>235</v>
      </c>
      <c r="O160" s="45">
        <f t="shared" si="10"/>
        <v>235</v>
      </c>
      <c r="P160" s="48">
        <f t="shared" si="11"/>
        <v>271</v>
      </c>
      <c r="Q160">
        <v>315.06</v>
      </c>
      <c r="R160" s="45">
        <f>VLOOKUP(H160,'[1]CALCUL AS et AN'!$A$2:$AU$889,46,FALSE)</f>
        <v>312.55</v>
      </c>
      <c r="S160" s="48">
        <f>VLOOKUP(H160,'[1]CALCUL AS et AN'!$A$2:$AU$889,47,FALSE)</f>
        <v>360.43</v>
      </c>
      <c r="T160">
        <v>315.06</v>
      </c>
      <c r="U160" s="45">
        <f t="shared" si="12"/>
        <v>312.55</v>
      </c>
      <c r="V160" s="48">
        <f t="shared" si="13"/>
        <v>360.43</v>
      </c>
      <c r="W160" t="s">
        <v>960</v>
      </c>
      <c r="X160" t="s">
        <v>960</v>
      </c>
    </row>
    <row r="161" spans="1:24" outlineLevel="2">
      <c r="A161" t="s">
        <v>1602</v>
      </c>
      <c r="B161" s="73"/>
      <c r="D161">
        <v>1</v>
      </c>
      <c r="E161" t="s">
        <v>993</v>
      </c>
      <c r="F161">
        <v>4.87</v>
      </c>
      <c r="H161" t="s">
        <v>472</v>
      </c>
      <c r="I161">
        <v>0.94</v>
      </c>
      <c r="J161">
        <v>1</v>
      </c>
      <c r="K161">
        <v>0.94</v>
      </c>
      <c r="L161" s="45">
        <f>VLOOKUP(H161,'[1]CALCUL AS et AN'!$A$2:$AU$889,24,FALSE)</f>
        <v>2.1800000000000002</v>
      </c>
      <c r="M161" s="48">
        <f>VLOOKUP(H161,'[1]CALCUL AS et AN'!$A$2:$AU$889,28,FALSE)</f>
        <v>0.94</v>
      </c>
      <c r="N161">
        <v>0.94</v>
      </c>
      <c r="O161" s="45">
        <f t="shared" si="10"/>
        <v>2.1800000000000002</v>
      </c>
      <c r="P161" s="48">
        <f t="shared" si="11"/>
        <v>0.94</v>
      </c>
      <c r="Q161">
        <v>4.87</v>
      </c>
      <c r="R161" s="45">
        <f>VLOOKUP(H161,'[1]CALCUL AS et AN'!$A$2:$AU$889,46,FALSE)</f>
        <v>4.9050000000000002</v>
      </c>
      <c r="S161" s="48">
        <f>VLOOKUP(H161,'[1]CALCUL AS et AN'!$A$2:$AU$889,47,FALSE)</f>
        <v>2.1149999999999998</v>
      </c>
      <c r="T161">
        <v>4.87</v>
      </c>
      <c r="U161" s="45">
        <f t="shared" si="12"/>
        <v>4.9050000000000002</v>
      </c>
      <c r="V161" s="48">
        <f t="shared" si="13"/>
        <v>2.1149999999999998</v>
      </c>
      <c r="W161" t="s">
        <v>960</v>
      </c>
      <c r="X161" t="s">
        <v>937</v>
      </c>
    </row>
    <row r="162" spans="1:24" outlineLevel="2">
      <c r="A162" t="s">
        <v>1602</v>
      </c>
      <c r="B162" s="73"/>
      <c r="D162">
        <v>1</v>
      </c>
      <c r="E162" t="s">
        <v>2940</v>
      </c>
      <c r="F162">
        <v>4.9400000000000004</v>
      </c>
      <c r="H162" t="s">
        <v>474</v>
      </c>
      <c r="I162">
        <v>2.57</v>
      </c>
      <c r="J162">
        <v>1</v>
      </c>
      <c r="K162">
        <v>2.57</v>
      </c>
      <c r="L162" s="45">
        <f>VLOOKUP(H162,'[1]CALCUL AS et AN'!$A$2:$AU$889,24,FALSE)</f>
        <v>2.57</v>
      </c>
      <c r="M162" s="48">
        <f>VLOOKUP(H162,'[1]CALCUL AS et AN'!$A$2:$AU$889,28,FALSE)</f>
        <v>0.92</v>
      </c>
      <c r="N162">
        <v>2.57</v>
      </c>
      <c r="O162" s="45">
        <f t="shared" si="10"/>
        <v>2.57</v>
      </c>
      <c r="P162" s="48">
        <f t="shared" si="11"/>
        <v>0.92</v>
      </c>
      <c r="Q162">
        <v>4.9400000000000004</v>
      </c>
      <c r="R162" s="45">
        <f>VLOOKUP(H162,'[1]CALCUL AS et AN'!$A$2:$AU$889,46,FALSE)</f>
        <v>5.7824999999999998</v>
      </c>
      <c r="S162" s="48">
        <f>VLOOKUP(H162,'[1]CALCUL AS et AN'!$A$2:$AU$889,47,FALSE)</f>
        <v>2.0700000000000003</v>
      </c>
      <c r="T162">
        <v>4.9400000000000004</v>
      </c>
      <c r="U162" s="45">
        <f t="shared" si="12"/>
        <v>5.7824999999999998</v>
      </c>
      <c r="V162" s="48">
        <f t="shared" si="13"/>
        <v>2.0700000000000003</v>
      </c>
      <c r="W162" t="s">
        <v>960</v>
      </c>
      <c r="X162" t="s">
        <v>937</v>
      </c>
    </row>
    <row r="163" spans="1:24" outlineLevel="2">
      <c r="A163" t="s">
        <v>1602</v>
      </c>
      <c r="B163" s="73"/>
      <c r="D163">
        <v>3</v>
      </c>
      <c r="E163" t="s">
        <v>1444</v>
      </c>
      <c r="F163">
        <v>30.45</v>
      </c>
      <c r="H163" t="s">
        <v>1443</v>
      </c>
      <c r="I163">
        <v>0</v>
      </c>
      <c r="J163">
        <v>1</v>
      </c>
      <c r="K163">
        <v>0</v>
      </c>
      <c r="L163" s="45">
        <f>VLOOKUP(H163,'[1]CALCUL AS et AN'!$A$2:$AU$889,24,FALSE)</f>
        <v>0</v>
      </c>
      <c r="M163" s="48">
        <f>VLOOKUP(H163,'[1]CALCUL AS et AN'!$A$2:$AU$889,28,FALSE)</f>
        <v>0</v>
      </c>
      <c r="N163">
        <v>0</v>
      </c>
      <c r="O163" s="45">
        <f t="shared" si="10"/>
        <v>0</v>
      </c>
      <c r="P163" s="48">
        <f t="shared" si="11"/>
        <v>0</v>
      </c>
      <c r="Q163">
        <v>30.45</v>
      </c>
      <c r="R163" s="45">
        <f>VLOOKUP(H163,'[1]CALCUL AS et AN'!$A$2:$AU$889,46,FALSE)</f>
        <v>0</v>
      </c>
      <c r="S163" s="48">
        <f>VLOOKUP(H163,'[1]CALCUL AS et AN'!$A$2:$AU$889,47,FALSE)</f>
        <v>0</v>
      </c>
      <c r="T163">
        <v>91.35</v>
      </c>
      <c r="U163" s="45">
        <f t="shared" si="12"/>
        <v>0</v>
      </c>
      <c r="V163" s="48">
        <f t="shared" si="13"/>
        <v>0</v>
      </c>
      <c r="W163" t="s">
        <v>960</v>
      </c>
      <c r="X163" t="s">
        <v>960</v>
      </c>
    </row>
    <row r="164" spans="1:24" outlineLevel="2">
      <c r="A164" t="s">
        <v>1602</v>
      </c>
      <c r="B164" s="73"/>
      <c r="D164">
        <v>1.6</v>
      </c>
      <c r="E164" t="s">
        <v>1514</v>
      </c>
      <c r="F164">
        <v>12.91</v>
      </c>
      <c r="H164" t="s">
        <v>632</v>
      </c>
      <c r="I164">
        <v>4.7300000000000004</v>
      </c>
      <c r="J164">
        <v>0.33</v>
      </c>
      <c r="K164">
        <v>14.333333333333334</v>
      </c>
      <c r="L164" s="45">
        <f>VLOOKUP(H164,'[1]CALCUL AS et AN'!$A$2:$AU$889,24,FALSE)</f>
        <v>4.7320000000000002</v>
      </c>
      <c r="M164" s="48">
        <f>VLOOKUP(H164,'[1]CALCUL AS et AN'!$A$2:$AU$889,28,FALSE)</f>
        <v>4.7779999999999996</v>
      </c>
      <c r="N164">
        <v>22.933333333333337</v>
      </c>
      <c r="O164" s="45">
        <f t="shared" si="10"/>
        <v>7.571200000000001</v>
      </c>
      <c r="P164" s="48">
        <f t="shared" si="11"/>
        <v>7.6448</v>
      </c>
      <c r="Q164">
        <v>12.91</v>
      </c>
      <c r="R164" s="45">
        <f>VLOOKUP(H164,'[1]CALCUL AS et AN'!$A$2:$AU$889,46,FALSE)</f>
        <v>6.2935600000000003</v>
      </c>
      <c r="S164" s="48">
        <f>VLOOKUP(H164,'[1]CALCUL AS et AN'!$A$2:$AU$889,47,FALSE)</f>
        <v>6.3547399999999996</v>
      </c>
      <c r="T164">
        <v>20.656000000000002</v>
      </c>
      <c r="U164" s="45">
        <f t="shared" si="12"/>
        <v>10.069696</v>
      </c>
      <c r="V164" s="48">
        <f t="shared" si="13"/>
        <v>10.167584</v>
      </c>
      <c r="W164" t="s">
        <v>960</v>
      </c>
      <c r="X164" t="s">
        <v>937</v>
      </c>
    </row>
    <row r="165" spans="1:24" outlineLevel="2">
      <c r="A165" t="s">
        <v>1602</v>
      </c>
      <c r="B165" s="73"/>
      <c r="D165">
        <v>1</v>
      </c>
      <c r="E165" t="s">
        <v>1511</v>
      </c>
      <c r="F165">
        <v>9.56</v>
      </c>
      <c r="H165" t="s">
        <v>1510</v>
      </c>
      <c r="I165">
        <v>8.09</v>
      </c>
      <c r="J165">
        <v>1</v>
      </c>
      <c r="K165">
        <v>8.09</v>
      </c>
      <c r="L165" s="45">
        <f>VLOOKUP(H165,'[1]CALCUL AS et AN'!$A$2:$AU$889,24,FALSE)</f>
        <v>8.0869999999999997</v>
      </c>
      <c r="M165" s="48">
        <f>VLOOKUP(H165,'[1]CALCUL AS et AN'!$A$2:$AU$889,28,FALSE)</f>
        <v>8.0869999999999997</v>
      </c>
      <c r="N165">
        <v>8.09</v>
      </c>
      <c r="O165" s="45">
        <f t="shared" si="10"/>
        <v>8.0869999999999997</v>
      </c>
      <c r="P165" s="48">
        <f t="shared" si="11"/>
        <v>8.0869999999999997</v>
      </c>
      <c r="Q165">
        <v>9.56</v>
      </c>
      <c r="R165" s="45">
        <f>VLOOKUP(H165,'[1]CALCUL AS et AN'!$A$2:$AU$889,46,FALSE)</f>
        <v>10.108750000000001</v>
      </c>
      <c r="S165" s="48">
        <f>VLOOKUP(H165,'[1]CALCUL AS et AN'!$A$2:$AU$889,47,FALSE)</f>
        <v>10.108750000000001</v>
      </c>
      <c r="T165">
        <v>9.56</v>
      </c>
      <c r="U165" s="45">
        <f t="shared" si="12"/>
        <v>10.108750000000001</v>
      </c>
      <c r="V165" s="48">
        <f t="shared" si="13"/>
        <v>10.108750000000001</v>
      </c>
      <c r="W165" t="s">
        <v>960</v>
      </c>
      <c r="X165" t="s">
        <v>951</v>
      </c>
    </row>
    <row r="166" spans="1:24" outlineLevel="2">
      <c r="A166" t="s">
        <v>1602</v>
      </c>
      <c r="B166" s="73"/>
      <c r="D166">
        <v>1</v>
      </c>
      <c r="E166" t="s">
        <v>1520</v>
      </c>
      <c r="F166">
        <v>9.64</v>
      </c>
      <c r="H166" t="s">
        <v>1519</v>
      </c>
      <c r="I166">
        <v>7.94</v>
      </c>
      <c r="J166">
        <v>1</v>
      </c>
      <c r="K166">
        <v>7.94</v>
      </c>
      <c r="L166" s="45">
        <f>VLOOKUP(H166,'[1]CALCUL AS et AN'!$A$2:$AU$889,24,FALSE)</f>
        <v>7.9420000000000002</v>
      </c>
      <c r="M166" s="48">
        <f>VLOOKUP(H166,'[1]CALCUL AS et AN'!$A$2:$AU$889,28,FALSE)</f>
        <v>7.9420000000000002</v>
      </c>
      <c r="N166">
        <v>7.94</v>
      </c>
      <c r="O166" s="45">
        <f t="shared" si="10"/>
        <v>7.9420000000000002</v>
      </c>
      <c r="P166" s="48">
        <f t="shared" si="11"/>
        <v>7.9420000000000002</v>
      </c>
      <c r="Q166">
        <v>9.64</v>
      </c>
      <c r="R166" s="45">
        <f>VLOOKUP(H166,'[1]CALCUL AS et AN'!$A$2:$AU$889,46,FALSE)</f>
        <v>9.9275000000000002</v>
      </c>
      <c r="S166" s="48">
        <f>VLOOKUP(H166,'[1]CALCUL AS et AN'!$A$2:$AU$889,47,FALSE)</f>
        <v>9.9275000000000002</v>
      </c>
      <c r="T166">
        <v>9.64</v>
      </c>
      <c r="U166" s="45">
        <f t="shared" si="12"/>
        <v>9.9275000000000002</v>
      </c>
      <c r="V166" s="48">
        <f t="shared" si="13"/>
        <v>9.9275000000000002</v>
      </c>
      <c r="W166" t="s">
        <v>960</v>
      </c>
      <c r="X166" t="s">
        <v>951</v>
      </c>
    </row>
    <row r="167" spans="1:24" outlineLevel="1">
      <c r="A167" s="73" t="s">
        <v>3018</v>
      </c>
      <c r="B167" s="73" t="str">
        <f t="shared" si="14"/>
        <v>SPR-2100-63</v>
      </c>
      <c r="N167">
        <f>SUBTOTAL(9,N148:N166)</f>
        <v>557.02333333333343</v>
      </c>
      <c r="O167" s="45">
        <f>SUBTOTAL(9,O148:O166)</f>
        <v>542.90927999999997</v>
      </c>
      <c r="P167" s="48">
        <f>SUBTOTAL(9,P148:P166)</f>
        <v>576.55088000000012</v>
      </c>
      <c r="T167">
        <f>SUBTOTAL(9,T148:T166)</f>
        <v>883.48599999999999</v>
      </c>
      <c r="U167" s="45">
        <f>SUBTOTAL(9,U148:U166)</f>
        <v>772.06251600000007</v>
      </c>
      <c r="V167" s="48">
        <f>SUBTOTAL(9,V148:V166)</f>
        <v>814.12016400000016</v>
      </c>
    </row>
    <row r="168" spans="1:24" outlineLevel="2">
      <c r="A168" t="s">
        <v>1396</v>
      </c>
      <c r="B168" s="73" t="str">
        <f t="shared" si="14"/>
        <v>0-50</v>
      </c>
      <c r="D168">
        <v>2</v>
      </c>
      <c r="E168" t="s">
        <v>1546</v>
      </c>
      <c r="F168">
        <v>0.68</v>
      </c>
      <c r="H168">
        <v>101006</v>
      </c>
      <c r="I168">
        <v>0.23</v>
      </c>
      <c r="J168">
        <v>1</v>
      </c>
      <c r="K168">
        <v>0.23</v>
      </c>
      <c r="L168" s="45">
        <f>VLOOKUP(H168,'[1]CALCUL AS et AN'!$A$2:$AU$889,24,FALSE)</f>
        <v>0.22953999999999999</v>
      </c>
      <c r="M168" s="48">
        <f>VLOOKUP(H168,'[1]CALCUL AS et AN'!$A$2:$AU$889,28,FALSE)</f>
        <v>0.22953999999999999</v>
      </c>
      <c r="N168">
        <v>0.46</v>
      </c>
      <c r="O168" s="45">
        <f t="shared" si="10"/>
        <v>0.45907999999999999</v>
      </c>
      <c r="P168" s="48">
        <f t="shared" si="11"/>
        <v>0.45907999999999999</v>
      </c>
      <c r="Q168">
        <v>0.68</v>
      </c>
      <c r="R168" s="45">
        <f>VLOOKUP(H168,'[1]CALCUL AS et AN'!$A$2:$AU$889,46,FALSE)</f>
        <v>0.68862000000000001</v>
      </c>
      <c r="S168" s="48">
        <f>VLOOKUP(H168,'[1]CALCUL AS et AN'!$A$2:$AU$889,47,FALSE)</f>
        <v>0.68862000000000001</v>
      </c>
      <c r="T168">
        <v>1.36</v>
      </c>
      <c r="U168" s="45">
        <f t="shared" si="12"/>
        <v>1.37724</v>
      </c>
      <c r="V168" s="48">
        <f t="shared" si="13"/>
        <v>1.37724</v>
      </c>
      <c r="W168" t="s">
        <v>960</v>
      </c>
      <c r="X168" t="s">
        <v>951</v>
      </c>
    </row>
    <row r="169" spans="1:24" outlineLevel="2">
      <c r="A169" t="s">
        <v>1396</v>
      </c>
      <c r="B169" s="73" t="str">
        <f t="shared" si="14"/>
        <v>0-50</v>
      </c>
      <c r="D169">
        <v>1</v>
      </c>
      <c r="E169" t="s">
        <v>1544</v>
      </c>
      <c r="F169">
        <v>2.2400000000000002</v>
      </c>
      <c r="H169">
        <v>101007</v>
      </c>
      <c r="I169">
        <v>1.5</v>
      </c>
      <c r="J169">
        <v>1</v>
      </c>
      <c r="K169">
        <v>1.5</v>
      </c>
      <c r="L169" s="45">
        <f>VLOOKUP(H169,'[1]CALCUL AS et AN'!$A$2:$AU$889,24,FALSE)</f>
        <v>1.5</v>
      </c>
      <c r="M169" s="48">
        <f>VLOOKUP(H169,'[1]CALCUL AS et AN'!$A$2:$AU$889,28,FALSE)</f>
        <v>1.5</v>
      </c>
      <c r="N169">
        <v>1.5</v>
      </c>
      <c r="O169" s="45">
        <f t="shared" si="10"/>
        <v>1.5</v>
      </c>
      <c r="P169" s="48">
        <f t="shared" si="11"/>
        <v>1.5</v>
      </c>
      <c r="Q169">
        <v>2.2400000000000002</v>
      </c>
      <c r="R169" s="45">
        <f>VLOOKUP(H169,'[1]CALCUL AS et AN'!$A$2:$AU$889,46,FALSE)</f>
        <v>2.25</v>
      </c>
      <c r="S169" s="48">
        <f>VLOOKUP(H169,'[1]CALCUL AS et AN'!$A$2:$AU$889,47,FALSE)</f>
        <v>2.25</v>
      </c>
      <c r="T169">
        <v>2.2400000000000002</v>
      </c>
      <c r="U169" s="45">
        <f t="shared" si="12"/>
        <v>2.25</v>
      </c>
      <c r="V169" s="48">
        <f t="shared" si="13"/>
        <v>2.25</v>
      </c>
      <c r="W169" t="s">
        <v>960</v>
      </c>
      <c r="X169" t="s">
        <v>951</v>
      </c>
    </row>
    <row r="170" spans="1:24" outlineLevel="2">
      <c r="A170" t="s">
        <v>1396</v>
      </c>
      <c r="B170" s="73" t="str">
        <f t="shared" si="14"/>
        <v>0-50</v>
      </c>
      <c r="D170">
        <v>1</v>
      </c>
      <c r="E170" t="s">
        <v>1673</v>
      </c>
      <c r="F170">
        <v>39.22</v>
      </c>
      <c r="H170">
        <v>1510064</v>
      </c>
      <c r="I170">
        <v>24.96</v>
      </c>
      <c r="J170">
        <v>1</v>
      </c>
      <c r="K170">
        <v>24.96</v>
      </c>
      <c r="L170" s="45">
        <f>VLOOKUP(H170,'[1]CALCUL AS et AN'!$A$2:$AU$889,24,FALSE)</f>
        <v>24.954999999999998</v>
      </c>
      <c r="M170" s="48">
        <f>VLOOKUP(H170,'[1]CALCUL AS et AN'!$A$2:$AU$889,28,FALSE)</f>
        <v>24.954999999999998</v>
      </c>
      <c r="N170">
        <v>24.96</v>
      </c>
      <c r="O170" s="45">
        <f t="shared" si="10"/>
        <v>24.954999999999998</v>
      </c>
      <c r="P170" s="48">
        <f t="shared" si="11"/>
        <v>24.954999999999998</v>
      </c>
      <c r="Q170">
        <v>39.22</v>
      </c>
      <c r="R170" s="45">
        <f>VLOOKUP(H170,'[1]CALCUL AS et AN'!$A$2:$AU$889,46,FALSE)</f>
        <v>37.432499999999997</v>
      </c>
      <c r="S170" s="48">
        <f>VLOOKUP(H170,'[1]CALCUL AS et AN'!$A$2:$AU$889,47,FALSE)</f>
        <v>37.432499999999997</v>
      </c>
      <c r="T170">
        <v>39.22</v>
      </c>
      <c r="U170" s="45">
        <f t="shared" si="12"/>
        <v>37.432499999999997</v>
      </c>
      <c r="V170" s="48">
        <f t="shared" si="13"/>
        <v>37.432499999999997</v>
      </c>
      <c r="W170" t="s">
        <v>960</v>
      </c>
      <c r="X170" t="s">
        <v>951</v>
      </c>
    </row>
    <row r="171" spans="1:24" outlineLevel="2">
      <c r="A171" t="s">
        <v>1396</v>
      </c>
      <c r="B171" s="73" t="str">
        <f t="shared" si="14"/>
        <v>0-50</v>
      </c>
      <c r="D171">
        <v>0.7</v>
      </c>
      <c r="E171" t="s">
        <v>1538</v>
      </c>
      <c r="F171">
        <v>4.3499999999999996</v>
      </c>
      <c r="H171" t="s">
        <v>1537</v>
      </c>
      <c r="I171">
        <v>2.9</v>
      </c>
      <c r="J171">
        <v>1</v>
      </c>
      <c r="K171">
        <v>2.9</v>
      </c>
      <c r="L171" s="45">
        <f>VLOOKUP(H171,'[1]CALCUL AS et AN'!$A$2:$AU$889,24,FALSE)</f>
        <v>2.9</v>
      </c>
      <c r="M171" s="48">
        <f>VLOOKUP(H171,'[1]CALCUL AS et AN'!$A$2:$AU$889,28,FALSE)</f>
        <v>2.9</v>
      </c>
      <c r="N171">
        <v>2.0299999999999998</v>
      </c>
      <c r="O171" s="45">
        <f t="shared" si="10"/>
        <v>2.0299999999999998</v>
      </c>
      <c r="P171" s="48">
        <f t="shared" si="11"/>
        <v>2.0299999999999998</v>
      </c>
      <c r="Q171">
        <v>4.3499999999999996</v>
      </c>
      <c r="R171" s="45">
        <f>VLOOKUP(H171,'[1]CALCUL AS et AN'!$A$2:$AU$889,46,FALSE)</f>
        <v>4.3499999999999996</v>
      </c>
      <c r="S171" s="48">
        <f>VLOOKUP(H171,'[1]CALCUL AS et AN'!$A$2:$AU$889,47,FALSE)</f>
        <v>4.3499999999999996</v>
      </c>
      <c r="T171">
        <v>3.0449999999999995</v>
      </c>
      <c r="U171" s="45">
        <f t="shared" si="12"/>
        <v>3.0449999999999995</v>
      </c>
      <c r="V171" s="48">
        <f t="shared" si="13"/>
        <v>3.0449999999999995</v>
      </c>
      <c r="W171" t="s">
        <v>960</v>
      </c>
      <c r="X171" t="s">
        <v>951</v>
      </c>
    </row>
    <row r="172" spans="1:24" outlineLevel="2">
      <c r="A172" t="s">
        <v>1396</v>
      </c>
      <c r="B172" s="73" t="str">
        <f t="shared" si="14"/>
        <v>0-50</v>
      </c>
      <c r="D172">
        <v>2</v>
      </c>
      <c r="E172" t="s">
        <v>1550</v>
      </c>
      <c r="F172">
        <v>1.07</v>
      </c>
      <c r="H172" t="s">
        <v>586</v>
      </c>
      <c r="I172">
        <v>0.91</v>
      </c>
      <c r="J172">
        <v>1</v>
      </c>
      <c r="K172">
        <v>0.91</v>
      </c>
      <c r="L172" s="45">
        <f>VLOOKUP(H172,'[1]CALCUL AS et AN'!$A$2:$AU$889,24,FALSE)</f>
        <v>0.91400000000000003</v>
      </c>
      <c r="M172" s="48">
        <f>VLOOKUP(H172,'[1]CALCUL AS et AN'!$A$2:$AU$889,28,FALSE)</f>
        <v>1.0049999999999999</v>
      </c>
      <c r="N172">
        <v>1.82</v>
      </c>
      <c r="O172" s="45">
        <f t="shared" si="10"/>
        <v>1.8280000000000001</v>
      </c>
      <c r="P172" s="48">
        <f t="shared" si="11"/>
        <v>2.0099999999999998</v>
      </c>
      <c r="Q172">
        <v>1.07</v>
      </c>
      <c r="R172" s="45">
        <f>VLOOKUP(H172,'[1]CALCUL AS et AN'!$A$2:$AU$889,46,FALSE)</f>
        <v>1.1425000000000001</v>
      </c>
      <c r="S172" s="48">
        <f>VLOOKUP(H172,'[1]CALCUL AS et AN'!$A$2:$AU$889,47,FALSE)</f>
        <v>1.2562499999999999</v>
      </c>
      <c r="T172">
        <v>2.14</v>
      </c>
      <c r="U172" s="45">
        <f t="shared" si="12"/>
        <v>2.2850000000000001</v>
      </c>
      <c r="V172" s="48">
        <f t="shared" si="13"/>
        <v>2.5124999999999997</v>
      </c>
      <c r="W172" t="s">
        <v>960</v>
      </c>
      <c r="X172" t="s">
        <v>937</v>
      </c>
    </row>
    <row r="173" spans="1:24" outlineLevel="2">
      <c r="A173" t="s">
        <v>1396</v>
      </c>
      <c r="B173" s="73" t="str">
        <f t="shared" si="14"/>
        <v>0-50</v>
      </c>
      <c r="D173">
        <v>2</v>
      </c>
      <c r="E173" t="s">
        <v>1512</v>
      </c>
      <c r="F173">
        <v>0.96</v>
      </c>
      <c r="H173" t="s">
        <v>592</v>
      </c>
      <c r="I173">
        <v>0.77</v>
      </c>
      <c r="J173">
        <v>1</v>
      </c>
      <c r="K173">
        <v>0.77</v>
      </c>
      <c r="L173" s="45">
        <f>VLOOKUP(H173,'[1]CALCUL AS et AN'!$A$2:$AU$889,24,FALSE)</f>
        <v>0.76900000000000002</v>
      </c>
      <c r="M173" s="48">
        <f>VLOOKUP(H173,'[1]CALCUL AS et AN'!$A$2:$AU$889,28,FALSE)</f>
        <v>0.84599999999999997</v>
      </c>
      <c r="N173">
        <v>1.54</v>
      </c>
      <c r="O173" s="45">
        <f t="shared" si="10"/>
        <v>1.538</v>
      </c>
      <c r="P173" s="48">
        <f t="shared" si="11"/>
        <v>1.6919999999999999</v>
      </c>
      <c r="Q173">
        <v>0.96</v>
      </c>
      <c r="R173" s="45">
        <f>VLOOKUP(H173,'[1]CALCUL AS et AN'!$A$2:$AU$889,46,FALSE)</f>
        <v>0.96125000000000005</v>
      </c>
      <c r="S173" s="48">
        <f>VLOOKUP(H173,'[1]CALCUL AS et AN'!$A$2:$AU$889,47,FALSE)</f>
        <v>1.0574999999999999</v>
      </c>
      <c r="T173">
        <v>1.92</v>
      </c>
      <c r="U173" s="45">
        <f t="shared" si="12"/>
        <v>1.9225000000000001</v>
      </c>
      <c r="V173" s="48">
        <f t="shared" si="13"/>
        <v>2.1149999999999998</v>
      </c>
      <c r="W173" t="s">
        <v>960</v>
      </c>
      <c r="X173" t="s">
        <v>937</v>
      </c>
    </row>
    <row r="174" spans="1:24" outlineLevel="2">
      <c r="A174" t="s">
        <v>1396</v>
      </c>
      <c r="B174" s="73" t="str">
        <f t="shared" si="14"/>
        <v>0-50</v>
      </c>
      <c r="D174">
        <v>1</v>
      </c>
      <c r="E174" t="s">
        <v>1590</v>
      </c>
      <c r="F174">
        <v>1.5</v>
      </c>
      <c r="H174" t="s">
        <v>1589</v>
      </c>
      <c r="I174">
        <v>1</v>
      </c>
      <c r="J174">
        <v>1</v>
      </c>
      <c r="K174">
        <v>1</v>
      </c>
      <c r="L174" s="45" t="e">
        <f>VLOOKUP(H174,'[1]CALCUL AS et AN'!$A$2:$AU$889,24,FALSE)</f>
        <v>#N/A</v>
      </c>
      <c r="M174" s="48" t="e">
        <f>VLOOKUP(H174,'[1]CALCUL AS et AN'!$A$2:$AU$889,28,FALSE)</f>
        <v>#N/A</v>
      </c>
      <c r="N174">
        <v>1</v>
      </c>
      <c r="O174" s="45" t="e">
        <f t="shared" si="10"/>
        <v>#N/A</v>
      </c>
      <c r="P174" s="48" t="e">
        <f t="shared" si="11"/>
        <v>#N/A</v>
      </c>
      <c r="Q174">
        <v>1.5</v>
      </c>
      <c r="R174" s="45" t="e">
        <f>VLOOKUP(H174,'[1]CALCUL AS et AN'!$A$2:$AU$889,46,FALSE)</f>
        <v>#N/A</v>
      </c>
      <c r="S174" s="48" t="e">
        <f>VLOOKUP(H174,'[1]CALCUL AS et AN'!$A$2:$AU$889,47,FALSE)</f>
        <v>#N/A</v>
      </c>
      <c r="T174">
        <v>1.5</v>
      </c>
      <c r="U174" s="45" t="e">
        <f t="shared" si="12"/>
        <v>#N/A</v>
      </c>
      <c r="V174" s="48" t="e">
        <f t="shared" si="13"/>
        <v>#N/A</v>
      </c>
      <c r="W174" t="s">
        <v>960</v>
      </c>
      <c r="X174" t="s">
        <v>960</v>
      </c>
    </row>
    <row r="175" spans="1:24" outlineLevel="2">
      <c r="A175" t="s">
        <v>1396</v>
      </c>
      <c r="B175" s="73" t="str">
        <f t="shared" si="14"/>
        <v>0-50</v>
      </c>
      <c r="D175">
        <v>1</v>
      </c>
      <c r="E175" t="s">
        <v>1528</v>
      </c>
      <c r="F175">
        <v>0.77</v>
      </c>
      <c r="H175" t="s">
        <v>1527</v>
      </c>
      <c r="I175">
        <v>0.61</v>
      </c>
      <c r="J175">
        <v>1</v>
      </c>
      <c r="K175">
        <v>0.61</v>
      </c>
      <c r="L175" s="45">
        <f>VLOOKUP(H175,'[1]CALCUL AS et AN'!$A$2:$AU$889,24,FALSE)</f>
        <v>0.61299999999999999</v>
      </c>
      <c r="M175" s="48">
        <f>VLOOKUP(H175,'[1]CALCUL AS et AN'!$A$2:$AU$889,28,FALSE)</f>
        <v>0.67400000000000004</v>
      </c>
      <c r="N175">
        <v>0.61</v>
      </c>
      <c r="O175" s="45">
        <f t="shared" si="10"/>
        <v>0.61299999999999999</v>
      </c>
      <c r="P175" s="48">
        <f t="shared" si="11"/>
        <v>0.67400000000000004</v>
      </c>
      <c r="Q175">
        <v>0.77</v>
      </c>
      <c r="R175" s="45">
        <f>VLOOKUP(H175,'[1]CALCUL AS et AN'!$A$2:$AU$889,46,FALSE)</f>
        <v>0.81529000000000007</v>
      </c>
      <c r="S175" s="48">
        <f>VLOOKUP(H175,'[1]CALCUL AS et AN'!$A$2:$AU$889,47,FALSE)</f>
        <v>0.89642000000000011</v>
      </c>
      <c r="T175">
        <v>0.77</v>
      </c>
      <c r="U175" s="45">
        <f t="shared" si="12"/>
        <v>0.81529000000000007</v>
      </c>
      <c r="V175" s="48">
        <f t="shared" si="13"/>
        <v>0.89642000000000011</v>
      </c>
      <c r="W175" t="s">
        <v>960</v>
      </c>
      <c r="X175" t="s">
        <v>951</v>
      </c>
    </row>
    <row r="176" spans="1:24" outlineLevel="2">
      <c r="A176" t="s">
        <v>1396</v>
      </c>
      <c r="B176" s="73" t="str">
        <f t="shared" si="14"/>
        <v>0-50</v>
      </c>
      <c r="D176">
        <v>1</v>
      </c>
      <c r="E176" t="s">
        <v>1531</v>
      </c>
      <c r="F176">
        <v>1.18</v>
      </c>
      <c r="H176" t="s">
        <v>1530</v>
      </c>
      <c r="I176">
        <v>1.03</v>
      </c>
      <c r="J176">
        <v>1</v>
      </c>
      <c r="K176">
        <v>1.03</v>
      </c>
      <c r="L176" s="45">
        <f>VLOOKUP(H176,'[1]CALCUL AS et AN'!$A$2:$AU$889,24,FALSE)</f>
        <v>1.0329999999999999</v>
      </c>
      <c r="M176" s="48">
        <f>VLOOKUP(H176,'[1]CALCUL AS et AN'!$A$2:$AU$889,28,FALSE)</f>
        <v>1.0329999999999999</v>
      </c>
      <c r="N176">
        <v>1.03</v>
      </c>
      <c r="O176" s="45">
        <f t="shared" si="10"/>
        <v>1.0329999999999999</v>
      </c>
      <c r="P176" s="48">
        <f t="shared" si="11"/>
        <v>1.0329999999999999</v>
      </c>
      <c r="Q176">
        <v>1.18</v>
      </c>
      <c r="R176" s="45">
        <f>VLOOKUP(H176,'[1]CALCUL AS et AN'!$A$2:$AU$889,46,FALSE)</f>
        <v>1.2912499999999998</v>
      </c>
      <c r="S176" s="48">
        <f>VLOOKUP(H176,'[1]CALCUL AS et AN'!$A$2:$AU$889,47,FALSE)</f>
        <v>1.2912499999999998</v>
      </c>
      <c r="T176">
        <v>1.18</v>
      </c>
      <c r="U176" s="45">
        <f t="shared" si="12"/>
        <v>1.2912499999999998</v>
      </c>
      <c r="V176" s="48">
        <f t="shared" si="13"/>
        <v>1.2912499999999998</v>
      </c>
      <c r="W176" t="s">
        <v>960</v>
      </c>
      <c r="X176" t="s">
        <v>951</v>
      </c>
    </row>
    <row r="177" spans="1:24" outlineLevel="2">
      <c r="A177" t="s">
        <v>1396</v>
      </c>
      <c r="B177" s="73" t="str">
        <f t="shared" si="14"/>
        <v>0-50</v>
      </c>
      <c r="C177" t="s">
        <v>436</v>
      </c>
      <c r="D177">
        <v>1</v>
      </c>
      <c r="E177" t="s">
        <v>437</v>
      </c>
      <c r="F177">
        <v>141.36000000000001</v>
      </c>
      <c r="H177" t="s">
        <v>436</v>
      </c>
      <c r="I177">
        <v>89</v>
      </c>
      <c r="J177">
        <v>1</v>
      </c>
      <c r="K177">
        <v>89</v>
      </c>
      <c r="L177" s="45">
        <f>VLOOKUP(H177,'[1]CALCUL AS et AN'!$A$2:$AU$889,24,FALSE)</f>
        <v>89</v>
      </c>
      <c r="M177" s="48">
        <f>VLOOKUP(H177,'[1]CALCUL AS et AN'!$A$2:$AU$889,28,FALSE)</f>
        <v>89</v>
      </c>
      <c r="N177">
        <v>89</v>
      </c>
      <c r="O177" s="45">
        <f t="shared" si="10"/>
        <v>89</v>
      </c>
      <c r="P177" s="48">
        <f t="shared" si="11"/>
        <v>89</v>
      </c>
      <c r="Q177">
        <v>141.36000000000001</v>
      </c>
      <c r="R177" s="45">
        <f>VLOOKUP(H177,'[1]CALCUL AS et AN'!$A$2:$AU$889,46,FALSE)</f>
        <v>133.5</v>
      </c>
      <c r="S177" s="48">
        <f>VLOOKUP(H177,'[1]CALCUL AS et AN'!$A$2:$AU$889,47,FALSE)</f>
        <v>133.5</v>
      </c>
      <c r="T177">
        <v>141.36000000000001</v>
      </c>
      <c r="U177" s="45">
        <f t="shared" si="12"/>
        <v>133.5</v>
      </c>
      <c r="V177" s="48">
        <f t="shared" si="13"/>
        <v>133.5</v>
      </c>
      <c r="W177" t="s">
        <v>960</v>
      </c>
      <c r="X177" t="s">
        <v>937</v>
      </c>
    </row>
    <row r="178" spans="1:24" outlineLevel="2">
      <c r="A178" t="s">
        <v>1396</v>
      </c>
      <c r="B178" s="73" t="str">
        <f t="shared" si="14"/>
        <v>0-50</v>
      </c>
      <c r="C178" t="s">
        <v>440</v>
      </c>
      <c r="D178">
        <v>2</v>
      </c>
      <c r="E178" t="s">
        <v>441</v>
      </c>
      <c r="F178">
        <v>11.25</v>
      </c>
      <c r="H178" t="s">
        <v>440</v>
      </c>
      <c r="I178">
        <v>7.4</v>
      </c>
      <c r="J178">
        <v>1</v>
      </c>
      <c r="K178">
        <v>7.4</v>
      </c>
      <c r="L178" s="45">
        <f>VLOOKUP(H178,'[1]CALCUL AS et AN'!$A$2:$AU$889,24,FALSE)</f>
        <v>7.4</v>
      </c>
      <c r="M178" s="48">
        <f>VLOOKUP(H178,'[1]CALCUL AS et AN'!$A$2:$AU$889,28,FALSE)</f>
        <v>7.4</v>
      </c>
      <c r="N178">
        <v>14.8</v>
      </c>
      <c r="O178" s="45">
        <f t="shared" si="10"/>
        <v>14.8</v>
      </c>
      <c r="P178" s="48">
        <f t="shared" si="11"/>
        <v>14.8</v>
      </c>
      <c r="Q178">
        <v>11.25</v>
      </c>
      <c r="R178" s="45">
        <f>VLOOKUP(H178,'[1]CALCUL AS et AN'!$A$2:$AU$889,46,FALSE)</f>
        <v>11.100000000000001</v>
      </c>
      <c r="S178" s="48">
        <f>VLOOKUP(H178,'[1]CALCUL AS et AN'!$A$2:$AU$889,47,FALSE)</f>
        <v>11.100000000000001</v>
      </c>
      <c r="T178">
        <v>22.5</v>
      </c>
      <c r="U178" s="45">
        <f t="shared" si="12"/>
        <v>22.200000000000003</v>
      </c>
      <c r="V178" s="48">
        <f t="shared" si="13"/>
        <v>22.200000000000003</v>
      </c>
      <c r="W178" t="s">
        <v>960</v>
      </c>
      <c r="X178" t="s">
        <v>937</v>
      </c>
    </row>
    <row r="179" spans="1:24" outlineLevel="2">
      <c r="A179" t="s">
        <v>1396</v>
      </c>
      <c r="B179" s="73" t="str">
        <f t="shared" si="14"/>
        <v>0-50</v>
      </c>
      <c r="D179">
        <v>1</v>
      </c>
      <c r="E179" t="s">
        <v>993</v>
      </c>
      <c r="F179">
        <v>4.87</v>
      </c>
      <c r="H179" t="s">
        <v>472</v>
      </c>
      <c r="I179">
        <v>0.94</v>
      </c>
      <c r="J179">
        <v>1</v>
      </c>
      <c r="K179">
        <v>0.94</v>
      </c>
      <c r="L179" s="45">
        <f>VLOOKUP(H179,'[1]CALCUL AS et AN'!$A$2:$AU$889,24,FALSE)</f>
        <v>2.1800000000000002</v>
      </c>
      <c r="M179" s="48">
        <f>VLOOKUP(H179,'[1]CALCUL AS et AN'!$A$2:$AU$889,28,FALSE)</f>
        <v>0.94</v>
      </c>
      <c r="N179">
        <v>0.94</v>
      </c>
      <c r="O179" s="45">
        <f t="shared" si="10"/>
        <v>2.1800000000000002</v>
      </c>
      <c r="P179" s="48">
        <f t="shared" si="11"/>
        <v>0.94</v>
      </c>
      <c r="Q179">
        <v>4.87</v>
      </c>
      <c r="R179" s="45">
        <f>VLOOKUP(H179,'[1]CALCUL AS et AN'!$A$2:$AU$889,46,FALSE)</f>
        <v>4.9050000000000002</v>
      </c>
      <c r="S179" s="48">
        <f>VLOOKUP(H179,'[1]CALCUL AS et AN'!$A$2:$AU$889,47,FALSE)</f>
        <v>2.1149999999999998</v>
      </c>
      <c r="T179">
        <v>4.87</v>
      </c>
      <c r="U179" s="45">
        <f t="shared" si="12"/>
        <v>4.9050000000000002</v>
      </c>
      <c r="V179" s="48">
        <f t="shared" si="13"/>
        <v>2.1149999999999998</v>
      </c>
      <c r="W179" t="s">
        <v>960</v>
      </c>
      <c r="X179" t="s">
        <v>937</v>
      </c>
    </row>
    <row r="180" spans="1:24" outlineLevel="2">
      <c r="A180" t="s">
        <v>1396</v>
      </c>
      <c r="B180" s="73" t="str">
        <f t="shared" si="14"/>
        <v>0-50</v>
      </c>
      <c r="D180">
        <v>1</v>
      </c>
      <c r="E180" t="s">
        <v>2940</v>
      </c>
      <c r="F180">
        <v>4.9400000000000004</v>
      </c>
      <c r="H180" t="s">
        <v>474</v>
      </c>
      <c r="I180">
        <v>2.57</v>
      </c>
      <c r="J180">
        <v>1</v>
      </c>
      <c r="K180">
        <v>2.57</v>
      </c>
      <c r="L180" s="45">
        <f>VLOOKUP(H180,'[1]CALCUL AS et AN'!$A$2:$AU$889,24,FALSE)</f>
        <v>2.57</v>
      </c>
      <c r="M180" s="48">
        <f>VLOOKUP(H180,'[1]CALCUL AS et AN'!$A$2:$AU$889,28,FALSE)</f>
        <v>0.92</v>
      </c>
      <c r="N180">
        <v>2.57</v>
      </c>
      <c r="O180" s="45">
        <f t="shared" si="10"/>
        <v>2.57</v>
      </c>
      <c r="P180" s="48">
        <f t="shared" si="11"/>
        <v>0.92</v>
      </c>
      <c r="Q180">
        <v>4.9400000000000004</v>
      </c>
      <c r="R180" s="45">
        <f>VLOOKUP(H180,'[1]CALCUL AS et AN'!$A$2:$AU$889,46,FALSE)</f>
        <v>5.7824999999999998</v>
      </c>
      <c r="S180" s="48">
        <f>VLOOKUP(H180,'[1]CALCUL AS et AN'!$A$2:$AU$889,47,FALSE)</f>
        <v>2.0700000000000003</v>
      </c>
      <c r="T180">
        <v>4.9400000000000004</v>
      </c>
      <c r="U180" s="45">
        <f t="shared" si="12"/>
        <v>5.7824999999999998</v>
      </c>
      <c r="V180" s="48">
        <f t="shared" si="13"/>
        <v>2.0700000000000003</v>
      </c>
      <c r="W180" t="s">
        <v>960</v>
      </c>
      <c r="X180" t="s">
        <v>937</v>
      </c>
    </row>
    <row r="181" spans="1:24" outlineLevel="2">
      <c r="A181" t="s">
        <v>1396</v>
      </c>
      <c r="B181" s="73" t="str">
        <f t="shared" si="14"/>
        <v>0-50</v>
      </c>
      <c r="D181">
        <v>1</v>
      </c>
      <c r="E181" t="s">
        <v>1514</v>
      </c>
      <c r="F181">
        <v>12.91</v>
      </c>
      <c r="H181" t="s">
        <v>632</v>
      </c>
      <c r="I181">
        <v>4.7300000000000004</v>
      </c>
      <c r="J181">
        <v>0.33</v>
      </c>
      <c r="K181">
        <v>14.333333333333334</v>
      </c>
      <c r="L181" s="45">
        <f>VLOOKUP(H181,'[1]CALCUL AS et AN'!$A$2:$AU$889,24,FALSE)</f>
        <v>4.7320000000000002</v>
      </c>
      <c r="M181" s="48">
        <f>VLOOKUP(H181,'[1]CALCUL AS et AN'!$A$2:$AU$889,28,FALSE)</f>
        <v>4.7779999999999996</v>
      </c>
      <c r="N181">
        <v>14.333333333333334</v>
      </c>
      <c r="O181" s="45">
        <f t="shared" si="10"/>
        <v>4.7320000000000002</v>
      </c>
      <c r="P181" s="48">
        <f t="shared" si="11"/>
        <v>4.7779999999999996</v>
      </c>
      <c r="Q181">
        <v>12.91</v>
      </c>
      <c r="R181" s="45">
        <f>VLOOKUP(H181,'[1]CALCUL AS et AN'!$A$2:$AU$889,46,FALSE)</f>
        <v>6.2935600000000003</v>
      </c>
      <c r="S181" s="48">
        <f>VLOOKUP(H181,'[1]CALCUL AS et AN'!$A$2:$AU$889,47,FALSE)</f>
        <v>6.3547399999999996</v>
      </c>
      <c r="T181">
        <v>12.91</v>
      </c>
      <c r="U181" s="45">
        <f t="shared" si="12"/>
        <v>6.2935600000000003</v>
      </c>
      <c r="V181" s="48">
        <f t="shared" si="13"/>
        <v>6.3547399999999996</v>
      </c>
      <c r="W181" t="s">
        <v>960</v>
      </c>
      <c r="X181" t="s">
        <v>937</v>
      </c>
    </row>
    <row r="182" spans="1:24" outlineLevel="2">
      <c r="A182" t="s">
        <v>1396</v>
      </c>
      <c r="B182" s="73" t="str">
        <f t="shared" si="14"/>
        <v>0-50</v>
      </c>
      <c r="D182">
        <v>1</v>
      </c>
      <c r="E182" t="s">
        <v>1511</v>
      </c>
      <c r="F182">
        <v>9.56</v>
      </c>
      <c r="H182" t="s">
        <v>1510</v>
      </c>
      <c r="I182">
        <v>8.09</v>
      </c>
      <c r="J182">
        <v>1</v>
      </c>
      <c r="K182">
        <v>8.09</v>
      </c>
      <c r="L182" s="45">
        <f>VLOOKUP(H182,'[1]CALCUL AS et AN'!$A$2:$AU$889,24,FALSE)</f>
        <v>8.0869999999999997</v>
      </c>
      <c r="M182" s="48">
        <f>VLOOKUP(H182,'[1]CALCUL AS et AN'!$A$2:$AU$889,28,FALSE)</f>
        <v>8.0869999999999997</v>
      </c>
      <c r="N182">
        <v>8.09</v>
      </c>
      <c r="O182" s="45">
        <f t="shared" si="10"/>
        <v>8.0869999999999997</v>
      </c>
      <c r="P182" s="48">
        <f t="shared" si="11"/>
        <v>8.0869999999999997</v>
      </c>
      <c r="Q182">
        <v>9.56</v>
      </c>
      <c r="R182" s="45">
        <f>VLOOKUP(H182,'[1]CALCUL AS et AN'!$A$2:$AU$889,46,FALSE)</f>
        <v>10.108750000000001</v>
      </c>
      <c r="S182" s="48">
        <f>VLOOKUP(H182,'[1]CALCUL AS et AN'!$A$2:$AU$889,47,FALSE)</f>
        <v>10.108750000000001</v>
      </c>
      <c r="T182">
        <v>9.56</v>
      </c>
      <c r="U182" s="45">
        <f t="shared" si="12"/>
        <v>10.108750000000001</v>
      </c>
      <c r="V182" s="48">
        <f t="shared" si="13"/>
        <v>10.108750000000001</v>
      </c>
      <c r="W182" t="s">
        <v>960</v>
      </c>
      <c r="X182" t="s">
        <v>951</v>
      </c>
    </row>
    <row r="183" spans="1:24" outlineLevel="2">
      <c r="A183" t="s">
        <v>1396</v>
      </c>
      <c r="B183" s="73" t="str">
        <f t="shared" si="14"/>
        <v>0-50</v>
      </c>
      <c r="D183">
        <v>1</v>
      </c>
      <c r="E183" t="s">
        <v>1520</v>
      </c>
      <c r="F183">
        <v>9.64</v>
      </c>
      <c r="H183" t="s">
        <v>1519</v>
      </c>
      <c r="I183">
        <v>7.94</v>
      </c>
      <c r="J183">
        <v>1</v>
      </c>
      <c r="K183">
        <v>7.94</v>
      </c>
      <c r="L183" s="45">
        <f>VLOOKUP(H183,'[1]CALCUL AS et AN'!$A$2:$AU$889,24,FALSE)</f>
        <v>7.9420000000000002</v>
      </c>
      <c r="M183" s="48">
        <f>VLOOKUP(H183,'[1]CALCUL AS et AN'!$A$2:$AU$889,28,FALSE)</f>
        <v>7.9420000000000002</v>
      </c>
      <c r="N183">
        <v>7.94</v>
      </c>
      <c r="O183" s="45">
        <f t="shared" si="10"/>
        <v>7.9420000000000002</v>
      </c>
      <c r="P183" s="48">
        <f t="shared" si="11"/>
        <v>7.9420000000000002</v>
      </c>
      <c r="Q183">
        <v>9.64</v>
      </c>
      <c r="R183" s="45">
        <f>VLOOKUP(H183,'[1]CALCUL AS et AN'!$A$2:$AU$889,46,FALSE)</f>
        <v>9.9275000000000002</v>
      </c>
      <c r="S183" s="48">
        <f>VLOOKUP(H183,'[1]CALCUL AS et AN'!$A$2:$AU$889,47,FALSE)</f>
        <v>9.9275000000000002</v>
      </c>
      <c r="T183">
        <v>9.64</v>
      </c>
      <c r="U183" s="45">
        <f t="shared" si="12"/>
        <v>9.9275000000000002</v>
      </c>
      <c r="V183" s="48">
        <f t="shared" si="13"/>
        <v>9.9275000000000002</v>
      </c>
      <c r="W183" t="s">
        <v>960</v>
      </c>
      <c r="X183" t="s">
        <v>951</v>
      </c>
    </row>
    <row r="184" spans="1:24" outlineLevel="1">
      <c r="A184" s="73" t="s">
        <v>3019</v>
      </c>
      <c r="B184" s="73" t="str">
        <f t="shared" si="14"/>
        <v>SPR-900-50</v>
      </c>
      <c r="N184">
        <f>SUBTOTAL(9,N168:N183)</f>
        <v>172.62333333333333</v>
      </c>
      <c r="O184" s="45" t="e">
        <f>SUBTOTAL(9,O168:O183)</f>
        <v>#N/A</v>
      </c>
      <c r="P184" s="48" t="e">
        <f>SUBTOTAL(9,P168:P183)</f>
        <v>#N/A</v>
      </c>
      <c r="T184">
        <f>SUBTOTAL(9,T168:T183)</f>
        <v>259.15500000000003</v>
      </c>
      <c r="U184" s="45" t="e">
        <f>SUBTOTAL(9,U168:U183)</f>
        <v>#N/A</v>
      </c>
      <c r="V184" s="48" t="e">
        <f>SUBTOTAL(9,V168:V183)</f>
        <v>#N/A</v>
      </c>
    </row>
    <row r="185" spans="1:24" outlineLevel="2">
      <c r="A185" t="s">
        <v>1400</v>
      </c>
      <c r="B185" s="73" t="str">
        <f t="shared" si="14"/>
        <v>0-63</v>
      </c>
      <c r="D185">
        <v>2</v>
      </c>
      <c r="E185" t="s">
        <v>1546</v>
      </c>
      <c r="F185">
        <v>0.68</v>
      </c>
      <c r="H185">
        <v>101006</v>
      </c>
      <c r="I185">
        <v>0.23</v>
      </c>
      <c r="J185">
        <v>1</v>
      </c>
      <c r="K185">
        <v>0.23</v>
      </c>
      <c r="L185" s="45">
        <f>VLOOKUP(H185,'[1]CALCUL AS et AN'!$A$2:$AU$889,24,FALSE)</f>
        <v>0.22953999999999999</v>
      </c>
      <c r="M185" s="48">
        <f>VLOOKUP(H185,'[1]CALCUL AS et AN'!$A$2:$AU$889,28,FALSE)</f>
        <v>0.22953999999999999</v>
      </c>
      <c r="N185">
        <v>0.46</v>
      </c>
      <c r="O185" s="45">
        <f t="shared" si="10"/>
        <v>0.45907999999999999</v>
      </c>
      <c r="P185" s="48">
        <f t="shared" si="11"/>
        <v>0.45907999999999999</v>
      </c>
      <c r="Q185">
        <v>0.68</v>
      </c>
      <c r="R185" s="45">
        <f>VLOOKUP(H185,'[1]CALCUL AS et AN'!$A$2:$AU$889,46,FALSE)</f>
        <v>0.68862000000000001</v>
      </c>
      <c r="S185" s="48">
        <f>VLOOKUP(H185,'[1]CALCUL AS et AN'!$A$2:$AU$889,47,FALSE)</f>
        <v>0.68862000000000001</v>
      </c>
      <c r="T185">
        <v>1.36</v>
      </c>
      <c r="U185" s="45">
        <f t="shared" si="12"/>
        <v>1.37724</v>
      </c>
      <c r="V185" s="48">
        <f t="shared" si="13"/>
        <v>1.37724</v>
      </c>
      <c r="W185" t="s">
        <v>960</v>
      </c>
      <c r="X185" t="s">
        <v>951</v>
      </c>
    </row>
    <row r="186" spans="1:24" outlineLevel="2">
      <c r="A186" t="s">
        <v>1400</v>
      </c>
      <c r="B186" s="73" t="str">
        <f t="shared" si="14"/>
        <v>0-63</v>
      </c>
      <c r="D186">
        <v>1</v>
      </c>
      <c r="E186" t="s">
        <v>1544</v>
      </c>
      <c r="F186">
        <v>2.2400000000000002</v>
      </c>
      <c r="H186">
        <v>101007</v>
      </c>
      <c r="I186">
        <v>1.5</v>
      </c>
      <c r="J186">
        <v>1</v>
      </c>
      <c r="K186">
        <v>1.5</v>
      </c>
      <c r="L186" s="45">
        <f>VLOOKUP(H186,'[1]CALCUL AS et AN'!$A$2:$AU$889,24,FALSE)</f>
        <v>1.5</v>
      </c>
      <c r="M186" s="48">
        <f>VLOOKUP(H186,'[1]CALCUL AS et AN'!$A$2:$AU$889,28,FALSE)</f>
        <v>1.5</v>
      </c>
      <c r="N186">
        <v>1.5</v>
      </c>
      <c r="O186" s="45">
        <f t="shared" si="10"/>
        <v>1.5</v>
      </c>
      <c r="P186" s="48">
        <f t="shared" si="11"/>
        <v>1.5</v>
      </c>
      <c r="Q186">
        <v>2.2400000000000002</v>
      </c>
      <c r="R186" s="45">
        <f>VLOOKUP(H186,'[1]CALCUL AS et AN'!$A$2:$AU$889,46,FALSE)</f>
        <v>2.25</v>
      </c>
      <c r="S186" s="48">
        <f>VLOOKUP(H186,'[1]CALCUL AS et AN'!$A$2:$AU$889,47,FALSE)</f>
        <v>2.25</v>
      </c>
      <c r="T186">
        <v>2.2400000000000002</v>
      </c>
      <c r="U186" s="45">
        <f t="shared" si="12"/>
        <v>2.25</v>
      </c>
      <c r="V186" s="48">
        <f t="shared" si="13"/>
        <v>2.25</v>
      </c>
      <c r="W186" t="s">
        <v>960</v>
      </c>
      <c r="X186" t="s">
        <v>951</v>
      </c>
    </row>
    <row r="187" spans="1:24" outlineLevel="2">
      <c r="A187" t="s">
        <v>1400</v>
      </c>
      <c r="B187" s="73" t="str">
        <f t="shared" si="14"/>
        <v>0-63</v>
      </c>
      <c r="D187">
        <v>1</v>
      </c>
      <c r="E187" t="s">
        <v>1673</v>
      </c>
      <c r="F187">
        <v>39.22</v>
      </c>
      <c r="H187">
        <v>1510064</v>
      </c>
      <c r="I187">
        <v>24.96</v>
      </c>
      <c r="J187">
        <v>1</v>
      </c>
      <c r="K187">
        <v>24.96</v>
      </c>
      <c r="L187" s="45">
        <f>VLOOKUP(H187,'[1]CALCUL AS et AN'!$A$2:$AU$889,24,FALSE)</f>
        <v>24.954999999999998</v>
      </c>
      <c r="M187" s="48">
        <f>VLOOKUP(H187,'[1]CALCUL AS et AN'!$A$2:$AU$889,28,FALSE)</f>
        <v>24.954999999999998</v>
      </c>
      <c r="N187">
        <v>24.96</v>
      </c>
      <c r="O187" s="45">
        <f t="shared" si="10"/>
        <v>24.954999999999998</v>
      </c>
      <c r="P187" s="48">
        <f t="shared" si="11"/>
        <v>24.954999999999998</v>
      </c>
      <c r="Q187">
        <v>39.22</v>
      </c>
      <c r="R187" s="45">
        <f>VLOOKUP(H187,'[1]CALCUL AS et AN'!$A$2:$AU$889,46,FALSE)</f>
        <v>37.432499999999997</v>
      </c>
      <c r="S187" s="48">
        <f>VLOOKUP(H187,'[1]CALCUL AS et AN'!$A$2:$AU$889,47,FALSE)</f>
        <v>37.432499999999997</v>
      </c>
      <c r="T187">
        <v>39.22</v>
      </c>
      <c r="U187" s="45">
        <f t="shared" si="12"/>
        <v>37.432499999999997</v>
      </c>
      <c r="V187" s="48">
        <f t="shared" si="13"/>
        <v>37.432499999999997</v>
      </c>
      <c r="W187" t="s">
        <v>960</v>
      </c>
      <c r="X187" t="s">
        <v>951</v>
      </c>
    </row>
    <row r="188" spans="1:24" outlineLevel="2">
      <c r="A188" t="s">
        <v>1400</v>
      </c>
      <c r="B188" s="73" t="str">
        <f t="shared" si="14"/>
        <v>0-63</v>
      </c>
      <c r="D188">
        <v>0.7</v>
      </c>
      <c r="E188" t="s">
        <v>1538</v>
      </c>
      <c r="F188">
        <v>4.3499999999999996</v>
      </c>
      <c r="H188" t="s">
        <v>1537</v>
      </c>
      <c r="I188">
        <v>2.9</v>
      </c>
      <c r="J188">
        <v>1</v>
      </c>
      <c r="K188">
        <v>2.9</v>
      </c>
      <c r="L188" s="45">
        <f>VLOOKUP(H188,'[1]CALCUL AS et AN'!$A$2:$AU$889,24,FALSE)</f>
        <v>2.9</v>
      </c>
      <c r="M188" s="48">
        <f>VLOOKUP(H188,'[1]CALCUL AS et AN'!$A$2:$AU$889,28,FALSE)</f>
        <v>2.9</v>
      </c>
      <c r="N188">
        <v>2.0299999999999998</v>
      </c>
      <c r="O188" s="45">
        <f t="shared" si="10"/>
        <v>2.0299999999999998</v>
      </c>
      <c r="P188" s="48">
        <f t="shared" si="11"/>
        <v>2.0299999999999998</v>
      </c>
      <c r="Q188">
        <v>4.3499999999999996</v>
      </c>
      <c r="R188" s="45">
        <f>VLOOKUP(H188,'[1]CALCUL AS et AN'!$A$2:$AU$889,46,FALSE)</f>
        <v>4.3499999999999996</v>
      </c>
      <c r="S188" s="48">
        <f>VLOOKUP(H188,'[1]CALCUL AS et AN'!$A$2:$AU$889,47,FALSE)</f>
        <v>4.3499999999999996</v>
      </c>
      <c r="T188">
        <v>3.0449999999999995</v>
      </c>
      <c r="U188" s="45">
        <f t="shared" si="12"/>
        <v>3.0449999999999995</v>
      </c>
      <c r="V188" s="48">
        <f t="shared" si="13"/>
        <v>3.0449999999999995</v>
      </c>
      <c r="W188" t="s">
        <v>960</v>
      </c>
      <c r="X188" t="s">
        <v>951</v>
      </c>
    </row>
    <row r="189" spans="1:24" outlineLevel="2">
      <c r="A189" t="s">
        <v>1400</v>
      </c>
      <c r="B189" s="73" t="str">
        <f t="shared" si="14"/>
        <v>0-63</v>
      </c>
      <c r="D189">
        <v>2</v>
      </c>
      <c r="E189" t="s">
        <v>1550</v>
      </c>
      <c r="F189">
        <v>1.07</v>
      </c>
      <c r="H189" t="s">
        <v>586</v>
      </c>
      <c r="I189">
        <v>0.91</v>
      </c>
      <c r="J189">
        <v>1</v>
      </c>
      <c r="K189">
        <v>0.91</v>
      </c>
      <c r="L189" s="45">
        <f>VLOOKUP(H189,'[1]CALCUL AS et AN'!$A$2:$AU$889,24,FALSE)</f>
        <v>0.91400000000000003</v>
      </c>
      <c r="M189" s="48">
        <f>VLOOKUP(H189,'[1]CALCUL AS et AN'!$A$2:$AU$889,28,FALSE)</f>
        <v>1.0049999999999999</v>
      </c>
      <c r="N189">
        <v>1.82</v>
      </c>
      <c r="O189" s="45">
        <f t="shared" si="10"/>
        <v>1.8280000000000001</v>
      </c>
      <c r="P189" s="48">
        <f t="shared" si="11"/>
        <v>2.0099999999999998</v>
      </c>
      <c r="Q189">
        <v>1.07</v>
      </c>
      <c r="R189" s="45">
        <f>VLOOKUP(H189,'[1]CALCUL AS et AN'!$A$2:$AU$889,46,FALSE)</f>
        <v>1.1425000000000001</v>
      </c>
      <c r="S189" s="48">
        <f>VLOOKUP(H189,'[1]CALCUL AS et AN'!$A$2:$AU$889,47,FALSE)</f>
        <v>1.2562499999999999</v>
      </c>
      <c r="T189">
        <v>2.14</v>
      </c>
      <c r="U189" s="45">
        <f t="shared" si="12"/>
        <v>2.2850000000000001</v>
      </c>
      <c r="V189" s="48">
        <f t="shared" si="13"/>
        <v>2.5124999999999997</v>
      </c>
      <c r="W189" t="s">
        <v>960</v>
      </c>
      <c r="X189" t="s">
        <v>937</v>
      </c>
    </row>
    <row r="190" spans="1:24" outlineLevel="2">
      <c r="A190" t="s">
        <v>1400</v>
      </c>
      <c r="B190" s="73" t="str">
        <f t="shared" si="14"/>
        <v>0-63</v>
      </c>
      <c r="D190">
        <v>2</v>
      </c>
      <c r="E190" t="s">
        <v>1512</v>
      </c>
      <c r="F190">
        <v>0.96</v>
      </c>
      <c r="H190" t="s">
        <v>592</v>
      </c>
      <c r="I190">
        <v>0.77</v>
      </c>
      <c r="J190">
        <v>1</v>
      </c>
      <c r="K190">
        <v>0.77</v>
      </c>
      <c r="L190" s="45">
        <f>VLOOKUP(H190,'[1]CALCUL AS et AN'!$A$2:$AU$889,24,FALSE)</f>
        <v>0.76900000000000002</v>
      </c>
      <c r="M190" s="48">
        <f>VLOOKUP(H190,'[1]CALCUL AS et AN'!$A$2:$AU$889,28,FALSE)</f>
        <v>0.84599999999999997</v>
      </c>
      <c r="N190">
        <v>1.54</v>
      </c>
      <c r="O190" s="45">
        <f t="shared" si="10"/>
        <v>1.538</v>
      </c>
      <c r="P190" s="48">
        <f t="shared" si="11"/>
        <v>1.6919999999999999</v>
      </c>
      <c r="Q190">
        <v>0.96</v>
      </c>
      <c r="R190" s="45">
        <f>VLOOKUP(H190,'[1]CALCUL AS et AN'!$A$2:$AU$889,46,FALSE)</f>
        <v>0.96125000000000005</v>
      </c>
      <c r="S190" s="48">
        <f>VLOOKUP(H190,'[1]CALCUL AS et AN'!$A$2:$AU$889,47,FALSE)</f>
        <v>1.0574999999999999</v>
      </c>
      <c r="T190">
        <v>1.92</v>
      </c>
      <c r="U190" s="45">
        <f t="shared" si="12"/>
        <v>1.9225000000000001</v>
      </c>
      <c r="V190" s="48">
        <f t="shared" si="13"/>
        <v>2.1149999999999998</v>
      </c>
      <c r="W190" t="s">
        <v>960</v>
      </c>
      <c r="X190" t="s">
        <v>937</v>
      </c>
    </row>
    <row r="191" spans="1:24" outlineLevel="2">
      <c r="A191" t="s">
        <v>1400</v>
      </c>
      <c r="B191" s="73" t="str">
        <f t="shared" si="14"/>
        <v>0-63</v>
      </c>
      <c r="D191">
        <v>1</v>
      </c>
      <c r="E191" t="s">
        <v>1528</v>
      </c>
      <c r="F191">
        <v>0.77</v>
      </c>
      <c r="H191" t="s">
        <v>1527</v>
      </c>
      <c r="I191">
        <v>0.61</v>
      </c>
      <c r="J191">
        <v>1</v>
      </c>
      <c r="K191">
        <v>0.61</v>
      </c>
      <c r="L191" s="45">
        <f>VLOOKUP(H191,'[1]CALCUL AS et AN'!$A$2:$AU$889,24,FALSE)</f>
        <v>0.61299999999999999</v>
      </c>
      <c r="M191" s="48">
        <f>VLOOKUP(H191,'[1]CALCUL AS et AN'!$A$2:$AU$889,28,FALSE)</f>
        <v>0.67400000000000004</v>
      </c>
      <c r="N191">
        <v>0.61</v>
      </c>
      <c r="O191" s="45">
        <f t="shared" si="10"/>
        <v>0.61299999999999999</v>
      </c>
      <c r="P191" s="48">
        <f t="shared" si="11"/>
        <v>0.67400000000000004</v>
      </c>
      <c r="Q191">
        <v>0.77</v>
      </c>
      <c r="R191" s="45">
        <f>VLOOKUP(H191,'[1]CALCUL AS et AN'!$A$2:$AU$889,46,FALSE)</f>
        <v>0.81529000000000007</v>
      </c>
      <c r="S191" s="48">
        <f>VLOOKUP(H191,'[1]CALCUL AS et AN'!$A$2:$AU$889,47,FALSE)</f>
        <v>0.89642000000000011</v>
      </c>
      <c r="T191">
        <v>0.77</v>
      </c>
      <c r="U191" s="45">
        <f t="shared" si="12"/>
        <v>0.81529000000000007</v>
      </c>
      <c r="V191" s="48">
        <f t="shared" si="13"/>
        <v>0.89642000000000011</v>
      </c>
      <c r="W191" t="s">
        <v>960</v>
      </c>
      <c r="X191" t="s">
        <v>951</v>
      </c>
    </row>
    <row r="192" spans="1:24" outlineLevel="2">
      <c r="A192" t="s">
        <v>1400</v>
      </c>
      <c r="B192" s="73" t="str">
        <f t="shared" si="14"/>
        <v>0-63</v>
      </c>
      <c r="D192">
        <v>1</v>
      </c>
      <c r="E192" t="s">
        <v>1528</v>
      </c>
      <c r="F192">
        <v>0.77</v>
      </c>
      <c r="H192" t="s">
        <v>1527</v>
      </c>
      <c r="I192">
        <v>0.61</v>
      </c>
      <c r="J192">
        <v>1</v>
      </c>
      <c r="K192">
        <v>0.61</v>
      </c>
      <c r="L192" s="45">
        <f>VLOOKUP(H192,'[1]CALCUL AS et AN'!$A$2:$AU$889,24,FALSE)</f>
        <v>0.61299999999999999</v>
      </c>
      <c r="M192" s="48">
        <f>VLOOKUP(H192,'[1]CALCUL AS et AN'!$A$2:$AU$889,28,FALSE)</f>
        <v>0.67400000000000004</v>
      </c>
      <c r="N192">
        <v>0.61</v>
      </c>
      <c r="O192" s="45">
        <f t="shared" si="10"/>
        <v>0.61299999999999999</v>
      </c>
      <c r="P192" s="48">
        <f t="shared" si="11"/>
        <v>0.67400000000000004</v>
      </c>
      <c r="Q192">
        <v>0.77</v>
      </c>
      <c r="R192" s="45">
        <f>VLOOKUP(H192,'[1]CALCUL AS et AN'!$A$2:$AU$889,46,FALSE)</f>
        <v>0.81529000000000007</v>
      </c>
      <c r="S192" s="48">
        <f>VLOOKUP(H192,'[1]CALCUL AS et AN'!$A$2:$AU$889,47,FALSE)</f>
        <v>0.89642000000000011</v>
      </c>
      <c r="T192">
        <v>0.77</v>
      </c>
      <c r="U192" s="45">
        <f t="shared" si="12"/>
        <v>0.81529000000000007</v>
      </c>
      <c r="V192" s="48">
        <f t="shared" si="13"/>
        <v>0.89642000000000011</v>
      </c>
      <c r="W192" t="s">
        <v>960</v>
      </c>
      <c r="X192" t="s">
        <v>951</v>
      </c>
    </row>
    <row r="193" spans="1:24" outlineLevel="2">
      <c r="A193" t="s">
        <v>1400</v>
      </c>
      <c r="B193" s="73" t="str">
        <f t="shared" si="14"/>
        <v>0-63</v>
      </c>
      <c r="D193">
        <v>1</v>
      </c>
      <c r="E193" t="s">
        <v>1531</v>
      </c>
      <c r="F193">
        <v>1.18</v>
      </c>
      <c r="H193" t="s">
        <v>1530</v>
      </c>
      <c r="I193">
        <v>1.03</v>
      </c>
      <c r="J193">
        <v>1</v>
      </c>
      <c r="K193">
        <v>1.03</v>
      </c>
      <c r="L193" s="45">
        <f>VLOOKUP(H193,'[1]CALCUL AS et AN'!$A$2:$AU$889,24,FALSE)</f>
        <v>1.0329999999999999</v>
      </c>
      <c r="M193" s="48">
        <f>VLOOKUP(H193,'[1]CALCUL AS et AN'!$A$2:$AU$889,28,FALSE)</f>
        <v>1.0329999999999999</v>
      </c>
      <c r="N193">
        <v>1.03</v>
      </c>
      <c r="O193" s="45">
        <f t="shared" si="10"/>
        <v>1.0329999999999999</v>
      </c>
      <c r="P193" s="48">
        <f t="shared" si="11"/>
        <v>1.0329999999999999</v>
      </c>
      <c r="Q193">
        <v>1.18</v>
      </c>
      <c r="R193" s="45">
        <f>VLOOKUP(H193,'[1]CALCUL AS et AN'!$A$2:$AU$889,46,FALSE)</f>
        <v>1.2912499999999998</v>
      </c>
      <c r="S193" s="48">
        <f>VLOOKUP(H193,'[1]CALCUL AS et AN'!$A$2:$AU$889,47,FALSE)</f>
        <v>1.2912499999999998</v>
      </c>
      <c r="T193">
        <v>1.18</v>
      </c>
      <c r="U193" s="45">
        <f t="shared" si="12"/>
        <v>1.2912499999999998</v>
      </c>
      <c r="V193" s="48">
        <f t="shared" si="13"/>
        <v>1.2912499999999998</v>
      </c>
      <c r="W193" t="s">
        <v>960</v>
      </c>
      <c r="X193" t="s">
        <v>951</v>
      </c>
    </row>
    <row r="194" spans="1:24" outlineLevel="2">
      <c r="A194" t="s">
        <v>1400</v>
      </c>
      <c r="B194" s="73" t="str">
        <f t="shared" si="14"/>
        <v>0-63</v>
      </c>
      <c r="C194" t="s">
        <v>436</v>
      </c>
      <c r="D194">
        <v>1</v>
      </c>
      <c r="E194" t="s">
        <v>437</v>
      </c>
      <c r="F194">
        <v>141.36000000000001</v>
      </c>
      <c r="H194" t="s">
        <v>436</v>
      </c>
      <c r="I194">
        <v>89</v>
      </c>
      <c r="J194">
        <v>1</v>
      </c>
      <c r="K194">
        <v>89</v>
      </c>
      <c r="L194" s="45">
        <f>VLOOKUP(H194,'[1]CALCUL AS et AN'!$A$2:$AU$889,24,FALSE)</f>
        <v>89</v>
      </c>
      <c r="M194" s="48">
        <f>VLOOKUP(H194,'[1]CALCUL AS et AN'!$A$2:$AU$889,28,FALSE)</f>
        <v>89</v>
      </c>
      <c r="N194">
        <v>89</v>
      </c>
      <c r="O194" s="45">
        <f t="shared" si="10"/>
        <v>89</v>
      </c>
      <c r="P194" s="48">
        <f t="shared" si="11"/>
        <v>89</v>
      </c>
      <c r="Q194">
        <v>141.36000000000001</v>
      </c>
      <c r="R194" s="45">
        <f>VLOOKUP(H194,'[1]CALCUL AS et AN'!$A$2:$AU$889,46,FALSE)</f>
        <v>133.5</v>
      </c>
      <c r="S194" s="48">
        <f>VLOOKUP(H194,'[1]CALCUL AS et AN'!$A$2:$AU$889,47,FALSE)</f>
        <v>133.5</v>
      </c>
      <c r="T194">
        <v>141.36000000000001</v>
      </c>
      <c r="U194" s="45">
        <f t="shared" si="12"/>
        <v>133.5</v>
      </c>
      <c r="V194" s="48">
        <f t="shared" si="13"/>
        <v>133.5</v>
      </c>
      <c r="W194" t="s">
        <v>960</v>
      </c>
      <c r="X194" t="s">
        <v>937</v>
      </c>
    </row>
    <row r="195" spans="1:24" outlineLevel="2">
      <c r="A195" t="s">
        <v>1400</v>
      </c>
      <c r="B195" s="73" t="str">
        <f t="shared" si="14"/>
        <v>0-63</v>
      </c>
      <c r="C195" t="s">
        <v>440</v>
      </c>
      <c r="D195">
        <v>2</v>
      </c>
      <c r="E195" t="s">
        <v>441</v>
      </c>
      <c r="F195">
        <v>11.25</v>
      </c>
      <c r="H195" t="s">
        <v>440</v>
      </c>
      <c r="I195">
        <v>7.4</v>
      </c>
      <c r="J195">
        <v>1</v>
      </c>
      <c r="K195">
        <v>7.4</v>
      </c>
      <c r="L195" s="45">
        <f>VLOOKUP(H195,'[1]CALCUL AS et AN'!$A$2:$AU$889,24,FALSE)</f>
        <v>7.4</v>
      </c>
      <c r="M195" s="48">
        <f>VLOOKUP(H195,'[1]CALCUL AS et AN'!$A$2:$AU$889,28,FALSE)</f>
        <v>7.4</v>
      </c>
      <c r="N195">
        <v>14.8</v>
      </c>
      <c r="O195" s="45">
        <f t="shared" si="10"/>
        <v>14.8</v>
      </c>
      <c r="P195" s="48">
        <f t="shared" si="11"/>
        <v>14.8</v>
      </c>
      <c r="Q195">
        <v>11.25</v>
      </c>
      <c r="R195" s="45">
        <f>VLOOKUP(H195,'[1]CALCUL AS et AN'!$A$2:$AU$889,46,FALSE)</f>
        <v>11.100000000000001</v>
      </c>
      <c r="S195" s="48">
        <f>VLOOKUP(H195,'[1]CALCUL AS et AN'!$A$2:$AU$889,47,FALSE)</f>
        <v>11.100000000000001</v>
      </c>
      <c r="T195">
        <v>22.5</v>
      </c>
      <c r="U195" s="45">
        <f t="shared" si="12"/>
        <v>22.200000000000003</v>
      </c>
      <c r="V195" s="48">
        <f t="shared" si="13"/>
        <v>22.200000000000003</v>
      </c>
      <c r="W195" t="s">
        <v>960</v>
      </c>
      <c r="X195" t="s">
        <v>937</v>
      </c>
    </row>
    <row r="196" spans="1:24" outlineLevel="2">
      <c r="A196" t="s">
        <v>1400</v>
      </c>
      <c r="B196" s="73" t="str">
        <f t="shared" si="14"/>
        <v>0-63</v>
      </c>
      <c r="D196">
        <v>1</v>
      </c>
      <c r="E196" t="s">
        <v>993</v>
      </c>
      <c r="F196">
        <v>4.87</v>
      </c>
      <c r="H196" t="s">
        <v>472</v>
      </c>
      <c r="I196">
        <v>0.94</v>
      </c>
      <c r="J196">
        <v>1</v>
      </c>
      <c r="K196">
        <v>0.94</v>
      </c>
      <c r="L196" s="45">
        <f>VLOOKUP(H196,'[1]CALCUL AS et AN'!$A$2:$AU$889,24,FALSE)</f>
        <v>2.1800000000000002</v>
      </c>
      <c r="M196" s="48">
        <f>VLOOKUP(H196,'[1]CALCUL AS et AN'!$A$2:$AU$889,28,FALSE)</f>
        <v>0.94</v>
      </c>
      <c r="N196">
        <v>0.94</v>
      </c>
      <c r="O196" s="45">
        <f t="shared" si="10"/>
        <v>2.1800000000000002</v>
      </c>
      <c r="P196" s="48">
        <f t="shared" si="11"/>
        <v>0.94</v>
      </c>
      <c r="Q196">
        <v>4.87</v>
      </c>
      <c r="R196" s="45">
        <f>VLOOKUP(H196,'[1]CALCUL AS et AN'!$A$2:$AU$889,46,FALSE)</f>
        <v>4.9050000000000002</v>
      </c>
      <c r="S196" s="48">
        <f>VLOOKUP(H196,'[1]CALCUL AS et AN'!$A$2:$AU$889,47,FALSE)</f>
        <v>2.1149999999999998</v>
      </c>
      <c r="T196">
        <v>4.87</v>
      </c>
      <c r="U196" s="45">
        <f t="shared" si="12"/>
        <v>4.9050000000000002</v>
      </c>
      <c r="V196" s="48">
        <f t="shared" si="13"/>
        <v>2.1149999999999998</v>
      </c>
      <c r="W196" t="s">
        <v>960</v>
      </c>
      <c r="X196" t="s">
        <v>937</v>
      </c>
    </row>
    <row r="197" spans="1:24" outlineLevel="2">
      <c r="A197" t="s">
        <v>1400</v>
      </c>
      <c r="B197" s="73" t="str">
        <f t="shared" si="14"/>
        <v>0-63</v>
      </c>
      <c r="D197">
        <v>1</v>
      </c>
      <c r="E197" t="s">
        <v>2940</v>
      </c>
      <c r="F197">
        <v>4.9400000000000004</v>
      </c>
      <c r="H197" t="s">
        <v>474</v>
      </c>
      <c r="I197">
        <v>2.57</v>
      </c>
      <c r="J197">
        <v>1</v>
      </c>
      <c r="K197">
        <v>2.57</v>
      </c>
      <c r="L197" s="45">
        <f>VLOOKUP(H197,'[1]CALCUL AS et AN'!$A$2:$AU$889,24,FALSE)</f>
        <v>2.57</v>
      </c>
      <c r="M197" s="48">
        <f>VLOOKUP(H197,'[1]CALCUL AS et AN'!$A$2:$AU$889,28,FALSE)</f>
        <v>0.92</v>
      </c>
      <c r="N197">
        <v>2.57</v>
      </c>
      <c r="O197" s="45">
        <f t="shared" si="10"/>
        <v>2.57</v>
      </c>
      <c r="P197" s="48">
        <f t="shared" si="11"/>
        <v>0.92</v>
      </c>
      <c r="Q197">
        <v>4.9400000000000004</v>
      </c>
      <c r="R197" s="45">
        <f>VLOOKUP(H197,'[1]CALCUL AS et AN'!$A$2:$AU$889,46,FALSE)</f>
        <v>5.7824999999999998</v>
      </c>
      <c r="S197" s="48">
        <f>VLOOKUP(H197,'[1]CALCUL AS et AN'!$A$2:$AU$889,47,FALSE)</f>
        <v>2.0700000000000003</v>
      </c>
      <c r="T197">
        <v>4.9400000000000004</v>
      </c>
      <c r="U197" s="45">
        <f t="shared" si="12"/>
        <v>5.7824999999999998</v>
      </c>
      <c r="V197" s="48">
        <f t="shared" si="13"/>
        <v>2.0700000000000003</v>
      </c>
      <c r="W197" t="s">
        <v>960</v>
      </c>
      <c r="X197" t="s">
        <v>937</v>
      </c>
    </row>
    <row r="198" spans="1:24" outlineLevel="2">
      <c r="A198" t="s">
        <v>1400</v>
      </c>
      <c r="B198" s="73" t="str">
        <f t="shared" si="14"/>
        <v>0-63</v>
      </c>
      <c r="D198">
        <v>1</v>
      </c>
      <c r="E198" t="s">
        <v>1514</v>
      </c>
      <c r="F198">
        <v>12.91</v>
      </c>
      <c r="H198" t="s">
        <v>632</v>
      </c>
      <c r="I198">
        <v>4.7300000000000004</v>
      </c>
      <c r="J198">
        <v>0.33</v>
      </c>
      <c r="K198">
        <v>14.333333333333334</v>
      </c>
      <c r="L198" s="45">
        <f>VLOOKUP(H198,'[1]CALCUL AS et AN'!$A$2:$AU$889,24,FALSE)</f>
        <v>4.7320000000000002</v>
      </c>
      <c r="M198" s="48">
        <f>VLOOKUP(H198,'[1]CALCUL AS et AN'!$A$2:$AU$889,28,FALSE)</f>
        <v>4.7779999999999996</v>
      </c>
      <c r="N198">
        <v>14.333333333333334</v>
      </c>
      <c r="O198" s="45">
        <f t="shared" si="10"/>
        <v>4.7320000000000002</v>
      </c>
      <c r="P198" s="48">
        <f t="shared" si="11"/>
        <v>4.7779999999999996</v>
      </c>
      <c r="Q198">
        <v>12.91</v>
      </c>
      <c r="R198" s="45">
        <f>VLOOKUP(H198,'[1]CALCUL AS et AN'!$A$2:$AU$889,46,FALSE)</f>
        <v>6.2935600000000003</v>
      </c>
      <c r="S198" s="48">
        <f>VLOOKUP(H198,'[1]CALCUL AS et AN'!$A$2:$AU$889,47,FALSE)</f>
        <v>6.3547399999999996</v>
      </c>
      <c r="T198">
        <v>12.91</v>
      </c>
      <c r="U198" s="45">
        <f t="shared" si="12"/>
        <v>6.2935600000000003</v>
      </c>
      <c r="V198" s="48">
        <f t="shared" si="13"/>
        <v>6.3547399999999996</v>
      </c>
      <c r="W198" t="s">
        <v>960</v>
      </c>
      <c r="X198" t="s">
        <v>937</v>
      </c>
    </row>
    <row r="199" spans="1:24" outlineLevel="2">
      <c r="A199" t="s">
        <v>1400</v>
      </c>
      <c r="B199" s="73" t="str">
        <f t="shared" si="14"/>
        <v>0-63</v>
      </c>
      <c r="D199">
        <v>1</v>
      </c>
      <c r="E199" t="s">
        <v>1511</v>
      </c>
      <c r="F199">
        <v>9.56</v>
      </c>
      <c r="H199" t="s">
        <v>1510</v>
      </c>
      <c r="I199">
        <v>8.09</v>
      </c>
      <c r="J199">
        <v>1</v>
      </c>
      <c r="K199">
        <v>8.09</v>
      </c>
      <c r="L199" s="45">
        <f>VLOOKUP(H199,'[1]CALCUL AS et AN'!$A$2:$AU$889,24,FALSE)</f>
        <v>8.0869999999999997</v>
      </c>
      <c r="M199" s="48">
        <f>VLOOKUP(H199,'[1]CALCUL AS et AN'!$A$2:$AU$889,28,FALSE)</f>
        <v>8.0869999999999997</v>
      </c>
      <c r="N199">
        <v>8.09</v>
      </c>
      <c r="O199" s="45">
        <f t="shared" si="10"/>
        <v>8.0869999999999997</v>
      </c>
      <c r="P199" s="48">
        <f t="shared" si="11"/>
        <v>8.0869999999999997</v>
      </c>
      <c r="Q199">
        <v>9.56</v>
      </c>
      <c r="R199" s="45">
        <f>VLOOKUP(H199,'[1]CALCUL AS et AN'!$A$2:$AU$889,46,FALSE)</f>
        <v>10.108750000000001</v>
      </c>
      <c r="S199" s="48">
        <f>VLOOKUP(H199,'[1]CALCUL AS et AN'!$A$2:$AU$889,47,FALSE)</f>
        <v>10.108750000000001</v>
      </c>
      <c r="T199">
        <v>9.56</v>
      </c>
      <c r="U199" s="45">
        <f t="shared" si="12"/>
        <v>10.108750000000001</v>
      </c>
      <c r="V199" s="48">
        <f t="shared" si="13"/>
        <v>10.108750000000001</v>
      </c>
      <c r="W199" t="s">
        <v>960</v>
      </c>
      <c r="X199" t="s">
        <v>951</v>
      </c>
    </row>
    <row r="200" spans="1:24" outlineLevel="2">
      <c r="A200" t="s">
        <v>1400</v>
      </c>
      <c r="B200" s="73" t="str">
        <f t="shared" si="14"/>
        <v>0-63</v>
      </c>
      <c r="D200">
        <v>1</v>
      </c>
      <c r="E200" t="s">
        <v>1520</v>
      </c>
      <c r="F200">
        <v>9.64</v>
      </c>
      <c r="H200" t="s">
        <v>1519</v>
      </c>
      <c r="I200">
        <v>7.94</v>
      </c>
      <c r="J200">
        <v>1</v>
      </c>
      <c r="K200">
        <v>7.94</v>
      </c>
      <c r="L200" s="45">
        <f>VLOOKUP(H200,'[1]CALCUL AS et AN'!$A$2:$AU$889,24,FALSE)</f>
        <v>7.9420000000000002</v>
      </c>
      <c r="M200" s="48">
        <f>VLOOKUP(H200,'[1]CALCUL AS et AN'!$A$2:$AU$889,28,FALSE)</f>
        <v>7.9420000000000002</v>
      </c>
      <c r="N200">
        <v>7.94</v>
      </c>
      <c r="O200" s="45">
        <f t="shared" si="10"/>
        <v>7.9420000000000002</v>
      </c>
      <c r="P200" s="48">
        <f t="shared" si="11"/>
        <v>7.9420000000000002</v>
      </c>
      <c r="Q200">
        <v>9.64</v>
      </c>
      <c r="R200" s="45">
        <f>VLOOKUP(H200,'[1]CALCUL AS et AN'!$A$2:$AU$889,46,FALSE)</f>
        <v>9.9275000000000002</v>
      </c>
      <c r="S200" s="48">
        <f>VLOOKUP(H200,'[1]CALCUL AS et AN'!$A$2:$AU$889,47,FALSE)</f>
        <v>9.9275000000000002</v>
      </c>
      <c r="T200">
        <v>9.64</v>
      </c>
      <c r="U200" s="45">
        <f t="shared" si="12"/>
        <v>9.9275000000000002</v>
      </c>
      <c r="V200" s="48">
        <f t="shared" si="13"/>
        <v>9.9275000000000002</v>
      </c>
      <c r="W200" t="s">
        <v>960</v>
      </c>
      <c r="X200" t="s">
        <v>951</v>
      </c>
    </row>
    <row r="201" spans="1:24" outlineLevel="1">
      <c r="A201" s="73" t="s">
        <v>3020</v>
      </c>
      <c r="B201" s="73" t="str">
        <f t="shared" si="14"/>
        <v>SPR-900-63</v>
      </c>
      <c r="N201">
        <f>SUBTOTAL(9,N185:N200)</f>
        <v>172.23333333333335</v>
      </c>
      <c r="O201" s="45">
        <f>SUBTOTAL(9,O185:O200)</f>
        <v>163.88007999999999</v>
      </c>
      <c r="P201" s="48">
        <f>SUBTOTAL(9,P185:P200)</f>
        <v>161.49407999999997</v>
      </c>
      <c r="T201">
        <f>SUBTOTAL(9,T185:T200)</f>
        <v>258.42500000000001</v>
      </c>
      <c r="U201" s="45">
        <f>SUBTOTAL(9,U185:U200)</f>
        <v>243.95138000000003</v>
      </c>
      <c r="V201" s="48">
        <f>SUBTOTAL(9,V185:V200)</f>
        <v>238.09231999999997</v>
      </c>
    </row>
    <row r="202" spans="1:24" outlineLevel="2">
      <c r="A202" t="s">
        <v>1554</v>
      </c>
      <c r="B202" s="73" t="str">
        <f t="shared" si="14"/>
        <v>200</v>
      </c>
      <c r="D202">
        <v>2</v>
      </c>
      <c r="E202" t="s">
        <v>1546</v>
      </c>
      <c r="F202">
        <v>0.68</v>
      </c>
      <c r="H202">
        <v>101006</v>
      </c>
      <c r="I202">
        <v>0.23</v>
      </c>
      <c r="J202">
        <v>1</v>
      </c>
      <c r="K202">
        <v>0.23</v>
      </c>
      <c r="L202" s="45">
        <f>VLOOKUP(H202,'[1]CALCUL AS et AN'!$A$2:$AU$889,24,FALSE)</f>
        <v>0.22953999999999999</v>
      </c>
      <c r="M202" s="48">
        <f>VLOOKUP(H202,'[1]CALCUL AS et AN'!$A$2:$AU$889,28,FALSE)</f>
        <v>0.22953999999999999</v>
      </c>
      <c r="N202">
        <v>0.46</v>
      </c>
      <c r="O202" s="45">
        <f t="shared" si="10"/>
        <v>0.45907999999999999</v>
      </c>
      <c r="P202" s="48">
        <f t="shared" si="11"/>
        <v>0.45907999999999999</v>
      </c>
      <c r="Q202">
        <v>0.68</v>
      </c>
      <c r="R202" s="45">
        <f>VLOOKUP(H202,'[1]CALCUL AS et AN'!$A$2:$AU$889,46,FALSE)</f>
        <v>0.68862000000000001</v>
      </c>
      <c r="S202" s="48">
        <f>VLOOKUP(H202,'[1]CALCUL AS et AN'!$A$2:$AU$889,47,FALSE)</f>
        <v>0.68862000000000001</v>
      </c>
      <c r="T202">
        <v>1.36</v>
      </c>
      <c r="U202" s="45">
        <f t="shared" si="12"/>
        <v>1.37724</v>
      </c>
      <c r="V202" s="48">
        <f t="shared" si="13"/>
        <v>1.37724</v>
      </c>
      <c r="W202" t="s">
        <v>960</v>
      </c>
      <c r="X202" t="s">
        <v>951</v>
      </c>
    </row>
    <row r="203" spans="1:24" outlineLevel="2">
      <c r="A203" t="s">
        <v>1554</v>
      </c>
      <c r="B203" s="73" t="str">
        <f t="shared" si="14"/>
        <v>200</v>
      </c>
      <c r="D203">
        <v>1</v>
      </c>
      <c r="E203" t="s">
        <v>1544</v>
      </c>
      <c r="F203">
        <v>2.2400000000000002</v>
      </c>
      <c r="H203">
        <v>101007</v>
      </c>
      <c r="I203">
        <v>1.5</v>
      </c>
      <c r="J203">
        <v>1</v>
      </c>
      <c r="K203">
        <v>1.5</v>
      </c>
      <c r="L203" s="45">
        <f>VLOOKUP(H203,'[1]CALCUL AS et AN'!$A$2:$AU$889,24,FALSE)</f>
        <v>1.5</v>
      </c>
      <c r="M203" s="48">
        <f>VLOOKUP(H203,'[1]CALCUL AS et AN'!$A$2:$AU$889,28,FALSE)</f>
        <v>1.5</v>
      </c>
      <c r="N203">
        <v>1.5</v>
      </c>
      <c r="O203" s="45">
        <f t="shared" si="10"/>
        <v>1.5</v>
      </c>
      <c r="P203" s="48">
        <f t="shared" si="11"/>
        <v>1.5</v>
      </c>
      <c r="Q203">
        <v>2.2400000000000002</v>
      </c>
      <c r="R203" s="45">
        <f>VLOOKUP(H203,'[1]CALCUL AS et AN'!$A$2:$AU$889,46,FALSE)</f>
        <v>2.25</v>
      </c>
      <c r="S203" s="48">
        <f>VLOOKUP(H203,'[1]CALCUL AS et AN'!$A$2:$AU$889,47,FALSE)</f>
        <v>2.25</v>
      </c>
      <c r="T203">
        <v>2.2400000000000002</v>
      </c>
      <c r="U203" s="45">
        <f t="shared" si="12"/>
        <v>2.25</v>
      </c>
      <c r="V203" s="48">
        <f t="shared" si="13"/>
        <v>2.25</v>
      </c>
      <c r="W203" t="s">
        <v>960</v>
      </c>
      <c r="X203" t="s">
        <v>951</v>
      </c>
    </row>
    <row r="204" spans="1:24" outlineLevel="2">
      <c r="A204" t="s">
        <v>1554</v>
      </c>
      <c r="B204" s="73" t="str">
        <f t="shared" si="14"/>
        <v>200</v>
      </c>
      <c r="D204">
        <v>1</v>
      </c>
      <c r="E204" t="s">
        <v>1673</v>
      </c>
      <c r="F204">
        <v>39.22</v>
      </c>
      <c r="H204">
        <v>1510064</v>
      </c>
      <c r="I204">
        <v>24.96</v>
      </c>
      <c r="J204">
        <v>1</v>
      </c>
      <c r="K204">
        <v>24.96</v>
      </c>
      <c r="L204" s="45">
        <f>VLOOKUP(H204,'[1]CALCUL AS et AN'!$A$2:$AU$889,24,FALSE)</f>
        <v>24.954999999999998</v>
      </c>
      <c r="M204" s="48">
        <f>VLOOKUP(H204,'[1]CALCUL AS et AN'!$A$2:$AU$889,28,FALSE)</f>
        <v>24.954999999999998</v>
      </c>
      <c r="N204">
        <v>24.96</v>
      </c>
      <c r="O204" s="45">
        <f t="shared" si="10"/>
        <v>24.954999999999998</v>
      </c>
      <c r="P204" s="48">
        <f t="shared" si="11"/>
        <v>24.954999999999998</v>
      </c>
      <c r="Q204">
        <v>39.22</v>
      </c>
      <c r="R204" s="45">
        <f>VLOOKUP(H204,'[1]CALCUL AS et AN'!$A$2:$AU$889,46,FALSE)</f>
        <v>37.432499999999997</v>
      </c>
      <c r="S204" s="48">
        <f>VLOOKUP(H204,'[1]CALCUL AS et AN'!$A$2:$AU$889,47,FALSE)</f>
        <v>37.432499999999997</v>
      </c>
      <c r="T204">
        <v>39.22</v>
      </c>
      <c r="U204" s="45">
        <f t="shared" si="12"/>
        <v>37.432499999999997</v>
      </c>
      <c r="V204" s="48">
        <f t="shared" si="13"/>
        <v>37.432499999999997</v>
      </c>
      <c r="W204" t="s">
        <v>960</v>
      </c>
      <c r="X204" t="s">
        <v>951</v>
      </c>
    </row>
    <row r="205" spans="1:24" outlineLevel="2">
      <c r="A205" t="s">
        <v>1554</v>
      </c>
      <c r="B205" s="73" t="str">
        <f t="shared" si="14"/>
        <v>200</v>
      </c>
      <c r="D205">
        <v>1</v>
      </c>
      <c r="E205" t="s">
        <v>1538</v>
      </c>
      <c r="F205">
        <v>4.3499999999999996</v>
      </c>
      <c r="H205" t="s">
        <v>1537</v>
      </c>
      <c r="I205">
        <v>2.9</v>
      </c>
      <c r="J205">
        <v>1</v>
      </c>
      <c r="K205">
        <v>2.9</v>
      </c>
      <c r="L205" s="45">
        <f>VLOOKUP(H205,'[1]CALCUL AS et AN'!$A$2:$AU$889,24,FALSE)</f>
        <v>2.9</v>
      </c>
      <c r="M205" s="48">
        <f>VLOOKUP(H205,'[1]CALCUL AS et AN'!$A$2:$AU$889,28,FALSE)</f>
        <v>2.9</v>
      </c>
      <c r="N205">
        <v>2.9</v>
      </c>
      <c r="O205" s="45">
        <f t="shared" si="10"/>
        <v>2.9</v>
      </c>
      <c r="P205" s="48">
        <f t="shared" si="11"/>
        <v>2.9</v>
      </c>
      <c r="Q205">
        <v>4.3499999999999996</v>
      </c>
      <c r="R205" s="45">
        <f>VLOOKUP(H205,'[1]CALCUL AS et AN'!$A$2:$AU$889,46,FALSE)</f>
        <v>4.3499999999999996</v>
      </c>
      <c r="S205" s="48">
        <f>VLOOKUP(H205,'[1]CALCUL AS et AN'!$A$2:$AU$889,47,FALSE)</f>
        <v>4.3499999999999996</v>
      </c>
      <c r="T205">
        <v>4.3499999999999996</v>
      </c>
      <c r="U205" s="45">
        <f t="shared" si="12"/>
        <v>4.3499999999999996</v>
      </c>
      <c r="V205" s="48">
        <f t="shared" si="13"/>
        <v>4.3499999999999996</v>
      </c>
      <c r="W205" t="s">
        <v>960</v>
      </c>
      <c r="X205" t="s">
        <v>951</v>
      </c>
    </row>
    <row r="206" spans="1:24" outlineLevel="2">
      <c r="A206" t="s">
        <v>1554</v>
      </c>
      <c r="B206" s="73" t="str">
        <f t="shared" si="14"/>
        <v>200</v>
      </c>
      <c r="D206">
        <v>2</v>
      </c>
      <c r="E206" t="s">
        <v>1512</v>
      </c>
      <c r="F206">
        <v>0.96</v>
      </c>
      <c r="H206" t="s">
        <v>592</v>
      </c>
      <c r="I206">
        <v>0.77</v>
      </c>
      <c r="J206">
        <v>1</v>
      </c>
      <c r="K206">
        <v>0.77</v>
      </c>
      <c r="L206" s="45">
        <f>VLOOKUP(H206,'[1]CALCUL AS et AN'!$A$2:$AU$889,24,FALSE)</f>
        <v>0.76900000000000002</v>
      </c>
      <c r="M206" s="48">
        <f>VLOOKUP(H206,'[1]CALCUL AS et AN'!$A$2:$AU$889,28,FALSE)</f>
        <v>0.84599999999999997</v>
      </c>
      <c r="N206">
        <v>1.54</v>
      </c>
      <c r="O206" s="45">
        <f t="shared" si="10"/>
        <v>1.538</v>
      </c>
      <c r="P206" s="48">
        <f t="shared" si="11"/>
        <v>1.6919999999999999</v>
      </c>
      <c r="Q206">
        <v>0.96</v>
      </c>
      <c r="R206" s="45">
        <f>VLOOKUP(H206,'[1]CALCUL AS et AN'!$A$2:$AU$889,46,FALSE)</f>
        <v>0.96125000000000005</v>
      </c>
      <c r="S206" s="48">
        <f>VLOOKUP(H206,'[1]CALCUL AS et AN'!$A$2:$AU$889,47,FALSE)</f>
        <v>1.0574999999999999</v>
      </c>
      <c r="T206">
        <v>1.92</v>
      </c>
      <c r="U206" s="45">
        <f t="shared" si="12"/>
        <v>1.9225000000000001</v>
      </c>
      <c r="V206" s="48">
        <f t="shared" si="13"/>
        <v>2.1149999999999998</v>
      </c>
      <c r="W206" t="s">
        <v>960</v>
      </c>
      <c r="X206" t="s">
        <v>937</v>
      </c>
    </row>
    <row r="207" spans="1:24" outlineLevel="2">
      <c r="A207" t="s">
        <v>1554</v>
      </c>
      <c r="B207" s="73" t="str">
        <f t="shared" si="14"/>
        <v>200</v>
      </c>
      <c r="D207">
        <v>2</v>
      </c>
      <c r="E207" t="s">
        <v>1528</v>
      </c>
      <c r="F207">
        <v>0.77</v>
      </c>
      <c r="H207" t="s">
        <v>1527</v>
      </c>
      <c r="I207">
        <v>0.61</v>
      </c>
      <c r="J207">
        <v>1</v>
      </c>
      <c r="K207">
        <v>0.61</v>
      </c>
      <c r="L207" s="45">
        <f>VLOOKUP(H207,'[1]CALCUL AS et AN'!$A$2:$AU$889,24,FALSE)</f>
        <v>0.61299999999999999</v>
      </c>
      <c r="M207" s="48">
        <f>VLOOKUP(H207,'[1]CALCUL AS et AN'!$A$2:$AU$889,28,FALSE)</f>
        <v>0.67400000000000004</v>
      </c>
      <c r="N207">
        <v>1.22</v>
      </c>
      <c r="O207" s="45">
        <f t="shared" si="10"/>
        <v>1.226</v>
      </c>
      <c r="P207" s="48">
        <f t="shared" si="11"/>
        <v>1.3480000000000001</v>
      </c>
      <c r="Q207">
        <v>0.77</v>
      </c>
      <c r="R207" s="45">
        <f>VLOOKUP(H207,'[1]CALCUL AS et AN'!$A$2:$AU$889,46,FALSE)</f>
        <v>0.81529000000000007</v>
      </c>
      <c r="S207" s="48">
        <f>VLOOKUP(H207,'[1]CALCUL AS et AN'!$A$2:$AU$889,47,FALSE)</f>
        <v>0.89642000000000011</v>
      </c>
      <c r="T207">
        <v>1.54</v>
      </c>
      <c r="U207" s="45">
        <f t="shared" si="12"/>
        <v>1.6305800000000001</v>
      </c>
      <c r="V207" s="48">
        <f t="shared" si="13"/>
        <v>1.7928400000000002</v>
      </c>
      <c r="W207" t="s">
        <v>960</v>
      </c>
      <c r="X207" t="s">
        <v>951</v>
      </c>
    </row>
    <row r="208" spans="1:24" outlineLevel="2">
      <c r="A208" t="s">
        <v>1554</v>
      </c>
      <c r="B208" s="73" t="str">
        <f t="shared" si="14"/>
        <v>200</v>
      </c>
      <c r="D208">
        <v>1</v>
      </c>
      <c r="E208" t="s">
        <v>1531</v>
      </c>
      <c r="F208">
        <v>1.18</v>
      </c>
      <c r="H208" t="s">
        <v>1530</v>
      </c>
      <c r="I208">
        <v>1.03</v>
      </c>
      <c r="J208">
        <v>1</v>
      </c>
      <c r="K208">
        <v>1.03</v>
      </c>
      <c r="L208" s="45">
        <f>VLOOKUP(H208,'[1]CALCUL AS et AN'!$A$2:$AU$889,24,FALSE)</f>
        <v>1.0329999999999999</v>
      </c>
      <c r="M208" s="48">
        <f>VLOOKUP(H208,'[1]CALCUL AS et AN'!$A$2:$AU$889,28,FALSE)</f>
        <v>1.0329999999999999</v>
      </c>
      <c r="N208">
        <v>1.03</v>
      </c>
      <c r="O208" s="45">
        <f t="shared" si="10"/>
        <v>1.0329999999999999</v>
      </c>
      <c r="P208" s="48">
        <f t="shared" si="11"/>
        <v>1.0329999999999999</v>
      </c>
      <c r="Q208">
        <v>1.18</v>
      </c>
      <c r="R208" s="45">
        <f>VLOOKUP(H208,'[1]CALCUL AS et AN'!$A$2:$AU$889,46,FALSE)</f>
        <v>1.2912499999999998</v>
      </c>
      <c r="S208" s="48">
        <f>VLOOKUP(H208,'[1]CALCUL AS et AN'!$A$2:$AU$889,47,FALSE)</f>
        <v>1.2912499999999998</v>
      </c>
      <c r="T208">
        <v>1.18</v>
      </c>
      <c r="U208" s="45">
        <f t="shared" si="12"/>
        <v>1.2912499999999998</v>
      </c>
      <c r="V208" s="48">
        <f t="shared" si="13"/>
        <v>1.2912499999999998</v>
      </c>
      <c r="W208" t="s">
        <v>960</v>
      </c>
      <c r="X208" t="s">
        <v>951</v>
      </c>
    </row>
    <row r="209" spans="1:24" outlineLevel="2">
      <c r="A209" t="s">
        <v>1554</v>
      </c>
      <c r="B209" s="73" t="str">
        <f t="shared" si="14"/>
        <v>200</v>
      </c>
      <c r="D209">
        <v>1</v>
      </c>
      <c r="E209" t="s">
        <v>437</v>
      </c>
      <c r="F209">
        <v>141.36000000000001</v>
      </c>
      <c r="H209" t="s">
        <v>436</v>
      </c>
      <c r="I209">
        <v>89</v>
      </c>
      <c r="J209">
        <v>1</v>
      </c>
      <c r="K209">
        <v>89</v>
      </c>
      <c r="L209" s="45">
        <f>VLOOKUP(H209,'[1]CALCUL AS et AN'!$A$2:$AU$889,24,FALSE)</f>
        <v>89</v>
      </c>
      <c r="M209" s="48">
        <f>VLOOKUP(H209,'[1]CALCUL AS et AN'!$A$2:$AU$889,28,FALSE)</f>
        <v>89</v>
      </c>
      <c r="N209">
        <v>89</v>
      </c>
      <c r="O209" s="45">
        <f t="shared" si="10"/>
        <v>89</v>
      </c>
      <c r="P209" s="48">
        <f t="shared" si="11"/>
        <v>89</v>
      </c>
      <c r="Q209">
        <v>141.36000000000001</v>
      </c>
      <c r="R209" s="45">
        <f>VLOOKUP(H209,'[1]CALCUL AS et AN'!$A$2:$AU$889,46,FALSE)</f>
        <v>133.5</v>
      </c>
      <c r="S209" s="48">
        <f>VLOOKUP(H209,'[1]CALCUL AS et AN'!$A$2:$AU$889,47,FALSE)</f>
        <v>133.5</v>
      </c>
      <c r="T209">
        <v>141.36000000000001</v>
      </c>
      <c r="U209" s="45">
        <f t="shared" si="12"/>
        <v>133.5</v>
      </c>
      <c r="V209" s="48">
        <f t="shared" si="13"/>
        <v>133.5</v>
      </c>
      <c r="W209" t="s">
        <v>960</v>
      </c>
      <c r="X209" t="s">
        <v>937</v>
      </c>
    </row>
    <row r="210" spans="1:24" outlineLevel="2">
      <c r="A210" t="s">
        <v>1554</v>
      </c>
      <c r="B210" s="73" t="str">
        <f t="shared" si="14"/>
        <v>200</v>
      </c>
      <c r="D210">
        <v>2</v>
      </c>
      <c r="E210" t="s">
        <v>441</v>
      </c>
      <c r="F210">
        <v>11.25</v>
      </c>
      <c r="H210" t="s">
        <v>440</v>
      </c>
      <c r="I210">
        <v>7.4</v>
      </c>
      <c r="J210">
        <v>1</v>
      </c>
      <c r="K210">
        <v>7.4</v>
      </c>
      <c r="L210" s="45">
        <f>VLOOKUP(H210,'[1]CALCUL AS et AN'!$A$2:$AU$889,24,FALSE)</f>
        <v>7.4</v>
      </c>
      <c r="M210" s="48">
        <f>VLOOKUP(H210,'[1]CALCUL AS et AN'!$A$2:$AU$889,28,FALSE)</f>
        <v>7.4</v>
      </c>
      <c r="N210">
        <v>14.8</v>
      </c>
      <c r="O210" s="45">
        <f t="shared" si="10"/>
        <v>14.8</v>
      </c>
      <c r="P210" s="48">
        <f t="shared" si="11"/>
        <v>14.8</v>
      </c>
      <c r="Q210">
        <v>11.25</v>
      </c>
      <c r="R210" s="45">
        <f>VLOOKUP(H210,'[1]CALCUL AS et AN'!$A$2:$AU$889,46,FALSE)</f>
        <v>11.100000000000001</v>
      </c>
      <c r="S210" s="48">
        <f>VLOOKUP(H210,'[1]CALCUL AS et AN'!$A$2:$AU$889,47,FALSE)</f>
        <v>11.100000000000001</v>
      </c>
      <c r="T210">
        <v>22.5</v>
      </c>
      <c r="U210" s="45">
        <f t="shared" si="12"/>
        <v>22.200000000000003</v>
      </c>
      <c r="V210" s="48">
        <f t="shared" si="13"/>
        <v>22.200000000000003</v>
      </c>
      <c r="W210" t="s">
        <v>960</v>
      </c>
      <c r="X210" t="s">
        <v>937</v>
      </c>
    </row>
    <row r="211" spans="1:24" outlineLevel="2">
      <c r="A211" t="s">
        <v>1554</v>
      </c>
      <c r="B211" s="73" t="str">
        <f t="shared" ref="B211:B274" si="15">MID(A211,7,100)</f>
        <v>200</v>
      </c>
      <c r="D211">
        <v>1</v>
      </c>
      <c r="E211" t="s">
        <v>1489</v>
      </c>
      <c r="F211">
        <v>232.7</v>
      </c>
      <c r="H211" t="s">
        <v>1488</v>
      </c>
      <c r="I211">
        <v>134.9</v>
      </c>
      <c r="J211">
        <v>1</v>
      </c>
      <c r="K211">
        <v>134.9</v>
      </c>
      <c r="L211" s="45">
        <f>VLOOKUP(H211,'[1]CALCUL AS et AN'!$A$2:$AU$889,24,FALSE)</f>
        <v>134.9</v>
      </c>
      <c r="M211" s="48">
        <f>VLOOKUP(H211,'[1]CALCUL AS et AN'!$A$2:$AU$889,28,FALSE)</f>
        <v>134.9</v>
      </c>
      <c r="N211">
        <v>134.9</v>
      </c>
      <c r="O211" s="45">
        <f t="shared" si="10"/>
        <v>134.9</v>
      </c>
      <c r="P211" s="48">
        <f t="shared" si="11"/>
        <v>134.9</v>
      </c>
      <c r="Q211">
        <v>232.7</v>
      </c>
      <c r="R211" s="45">
        <f>VLOOKUP(H211,'[1]CALCUL AS et AN'!$A$2:$AU$889,46,FALSE)</f>
        <v>0</v>
      </c>
      <c r="S211" s="48">
        <f>VLOOKUP(H211,'[1]CALCUL AS et AN'!$A$2:$AU$889,47,FALSE)</f>
        <v>0</v>
      </c>
      <c r="T211">
        <v>232.7</v>
      </c>
      <c r="U211" s="45">
        <f t="shared" si="12"/>
        <v>0</v>
      </c>
      <c r="V211" s="48">
        <f t="shared" si="13"/>
        <v>0</v>
      </c>
      <c r="W211" t="s">
        <v>960</v>
      </c>
      <c r="X211" t="s">
        <v>951</v>
      </c>
    </row>
    <row r="212" spans="1:24" outlineLevel="2">
      <c r="A212" t="s">
        <v>1554</v>
      </c>
      <c r="B212" s="73" t="str">
        <f t="shared" si="15"/>
        <v>200</v>
      </c>
      <c r="D212">
        <v>1</v>
      </c>
      <c r="E212" t="s">
        <v>1372</v>
      </c>
      <c r="F212">
        <v>315.06</v>
      </c>
      <c r="H212" t="s">
        <v>446</v>
      </c>
      <c r="I212">
        <v>235</v>
      </c>
      <c r="J212">
        <v>1</v>
      </c>
      <c r="K212">
        <v>235</v>
      </c>
      <c r="L212" s="45">
        <f>VLOOKUP(H212,'[1]CALCUL AS et AN'!$A$2:$AU$889,24,FALSE)</f>
        <v>235</v>
      </c>
      <c r="M212" s="48">
        <f>VLOOKUP(H212,'[1]CALCUL AS et AN'!$A$2:$AU$889,28,FALSE)</f>
        <v>271</v>
      </c>
      <c r="N212">
        <v>235</v>
      </c>
      <c r="O212" s="45">
        <f t="shared" si="10"/>
        <v>235</v>
      </c>
      <c r="P212" s="48">
        <f t="shared" si="11"/>
        <v>271</v>
      </c>
      <c r="Q212">
        <v>315.06</v>
      </c>
      <c r="R212" s="45">
        <f>VLOOKUP(H212,'[1]CALCUL AS et AN'!$A$2:$AU$889,46,FALSE)</f>
        <v>312.55</v>
      </c>
      <c r="S212" s="48">
        <f>VLOOKUP(H212,'[1]CALCUL AS et AN'!$A$2:$AU$889,47,FALSE)</f>
        <v>360.43</v>
      </c>
      <c r="T212">
        <v>315.06</v>
      </c>
      <c r="U212" s="45">
        <f t="shared" si="12"/>
        <v>312.55</v>
      </c>
      <c r="V212" s="48">
        <f t="shared" si="13"/>
        <v>360.43</v>
      </c>
      <c r="W212" t="s">
        <v>960</v>
      </c>
      <c r="X212" t="s">
        <v>960</v>
      </c>
    </row>
    <row r="213" spans="1:24" outlineLevel="2">
      <c r="A213" t="s">
        <v>1554</v>
      </c>
      <c r="B213" s="73" t="str">
        <f t="shared" si="15"/>
        <v>200</v>
      </c>
      <c r="D213">
        <v>1</v>
      </c>
      <c r="E213" t="s">
        <v>993</v>
      </c>
      <c r="F213">
        <v>4.87</v>
      </c>
      <c r="H213" t="s">
        <v>472</v>
      </c>
      <c r="I213">
        <v>0.94</v>
      </c>
      <c r="J213">
        <v>1</v>
      </c>
      <c r="K213">
        <v>0.94</v>
      </c>
      <c r="L213" s="45">
        <f>VLOOKUP(H213,'[1]CALCUL AS et AN'!$A$2:$AU$889,24,FALSE)</f>
        <v>2.1800000000000002</v>
      </c>
      <c r="M213" s="48">
        <f>VLOOKUP(H213,'[1]CALCUL AS et AN'!$A$2:$AU$889,28,FALSE)</f>
        <v>0.94</v>
      </c>
      <c r="N213">
        <v>0.94</v>
      </c>
      <c r="O213" s="45">
        <f t="shared" si="10"/>
        <v>2.1800000000000002</v>
      </c>
      <c r="P213" s="48">
        <f t="shared" si="11"/>
        <v>0.94</v>
      </c>
      <c r="Q213">
        <v>4.87</v>
      </c>
      <c r="R213" s="45">
        <f>VLOOKUP(H213,'[1]CALCUL AS et AN'!$A$2:$AU$889,46,FALSE)</f>
        <v>4.9050000000000002</v>
      </c>
      <c r="S213" s="48">
        <f>VLOOKUP(H213,'[1]CALCUL AS et AN'!$A$2:$AU$889,47,FALSE)</f>
        <v>2.1149999999999998</v>
      </c>
      <c r="T213">
        <v>4.87</v>
      </c>
      <c r="U213" s="45">
        <f t="shared" si="12"/>
        <v>4.9050000000000002</v>
      </c>
      <c r="V213" s="48">
        <f t="shared" si="13"/>
        <v>2.1149999999999998</v>
      </c>
      <c r="W213" t="s">
        <v>960</v>
      </c>
      <c r="X213" t="s">
        <v>937</v>
      </c>
    </row>
    <row r="214" spans="1:24" outlineLevel="2">
      <c r="A214" t="s">
        <v>1554</v>
      </c>
      <c r="B214" s="73" t="str">
        <f t="shared" si="15"/>
        <v>200</v>
      </c>
      <c r="D214">
        <v>1</v>
      </c>
      <c r="E214" t="s">
        <v>2940</v>
      </c>
      <c r="F214">
        <v>4.9400000000000004</v>
      </c>
      <c r="H214" t="s">
        <v>474</v>
      </c>
      <c r="I214">
        <v>2.57</v>
      </c>
      <c r="J214">
        <v>1</v>
      </c>
      <c r="K214">
        <v>2.57</v>
      </c>
      <c r="L214" s="45">
        <f>VLOOKUP(H214,'[1]CALCUL AS et AN'!$A$2:$AU$889,24,FALSE)</f>
        <v>2.57</v>
      </c>
      <c r="M214" s="48">
        <f>VLOOKUP(H214,'[1]CALCUL AS et AN'!$A$2:$AU$889,28,FALSE)</f>
        <v>0.92</v>
      </c>
      <c r="N214">
        <v>2.57</v>
      </c>
      <c r="O214" s="45">
        <f t="shared" ref="O214:O281" si="16">D214*L214</f>
        <v>2.57</v>
      </c>
      <c r="P214" s="48">
        <f t="shared" ref="P214:P281" si="17">D214*M214</f>
        <v>0.92</v>
      </c>
      <c r="Q214">
        <v>4.9400000000000004</v>
      </c>
      <c r="R214" s="45">
        <f>VLOOKUP(H214,'[1]CALCUL AS et AN'!$A$2:$AU$889,46,FALSE)</f>
        <v>5.7824999999999998</v>
      </c>
      <c r="S214" s="48">
        <f>VLOOKUP(H214,'[1]CALCUL AS et AN'!$A$2:$AU$889,47,FALSE)</f>
        <v>2.0700000000000003</v>
      </c>
      <c r="T214">
        <v>4.9400000000000004</v>
      </c>
      <c r="U214" s="45">
        <f t="shared" ref="U214:U281" si="18">R214*D214</f>
        <v>5.7824999999999998</v>
      </c>
      <c r="V214" s="48">
        <f t="shared" ref="V214:V281" si="19">S214*D214</f>
        <v>2.0700000000000003</v>
      </c>
      <c r="W214" t="s">
        <v>960</v>
      </c>
      <c r="X214" t="s">
        <v>937</v>
      </c>
    </row>
    <row r="215" spans="1:24" outlineLevel="2">
      <c r="A215" t="s">
        <v>1554</v>
      </c>
      <c r="B215" s="73" t="str">
        <f t="shared" si="15"/>
        <v>200</v>
      </c>
      <c r="D215">
        <v>1</v>
      </c>
      <c r="E215" t="s">
        <v>1514</v>
      </c>
      <c r="F215">
        <v>12.91</v>
      </c>
      <c r="H215" t="s">
        <v>632</v>
      </c>
      <c r="I215">
        <v>4.7300000000000004</v>
      </c>
      <c r="J215">
        <v>0.33</v>
      </c>
      <c r="K215">
        <v>14.333333333333334</v>
      </c>
      <c r="L215" s="45">
        <f>VLOOKUP(H215,'[1]CALCUL AS et AN'!$A$2:$AU$889,24,FALSE)</f>
        <v>4.7320000000000002</v>
      </c>
      <c r="M215" s="48">
        <f>VLOOKUP(H215,'[1]CALCUL AS et AN'!$A$2:$AU$889,28,FALSE)</f>
        <v>4.7779999999999996</v>
      </c>
      <c r="N215">
        <v>14.333333333333334</v>
      </c>
      <c r="O215" s="45">
        <f t="shared" si="16"/>
        <v>4.7320000000000002</v>
      </c>
      <c r="P215" s="48">
        <f t="shared" si="17"/>
        <v>4.7779999999999996</v>
      </c>
      <c r="Q215">
        <v>12.91</v>
      </c>
      <c r="R215" s="45">
        <f>VLOOKUP(H215,'[1]CALCUL AS et AN'!$A$2:$AU$889,46,FALSE)</f>
        <v>6.2935600000000003</v>
      </c>
      <c r="S215" s="48">
        <f>VLOOKUP(H215,'[1]CALCUL AS et AN'!$A$2:$AU$889,47,FALSE)</f>
        <v>6.3547399999999996</v>
      </c>
      <c r="T215">
        <v>12.91</v>
      </c>
      <c r="U215" s="45">
        <f t="shared" si="18"/>
        <v>6.2935600000000003</v>
      </c>
      <c r="V215" s="48">
        <f t="shared" si="19"/>
        <v>6.3547399999999996</v>
      </c>
      <c r="W215" t="s">
        <v>960</v>
      </c>
      <c r="X215" t="s">
        <v>937</v>
      </c>
    </row>
    <row r="216" spans="1:24" outlineLevel="2">
      <c r="A216" t="s">
        <v>1554</v>
      </c>
      <c r="B216" s="73" t="str">
        <f t="shared" si="15"/>
        <v>200</v>
      </c>
      <c r="D216">
        <v>1</v>
      </c>
      <c r="E216" t="s">
        <v>1511</v>
      </c>
      <c r="F216">
        <v>9.56</v>
      </c>
      <c r="H216" t="s">
        <v>1510</v>
      </c>
      <c r="I216">
        <v>8.09</v>
      </c>
      <c r="J216">
        <v>1</v>
      </c>
      <c r="K216">
        <v>8.09</v>
      </c>
      <c r="L216" s="45">
        <f>VLOOKUP(H216,'[1]CALCUL AS et AN'!$A$2:$AU$889,24,FALSE)</f>
        <v>8.0869999999999997</v>
      </c>
      <c r="M216" s="48">
        <f>VLOOKUP(H216,'[1]CALCUL AS et AN'!$A$2:$AU$889,28,FALSE)</f>
        <v>8.0869999999999997</v>
      </c>
      <c r="N216">
        <v>8.09</v>
      </c>
      <c r="O216" s="45">
        <f t="shared" si="16"/>
        <v>8.0869999999999997</v>
      </c>
      <c r="P216" s="48">
        <f t="shared" si="17"/>
        <v>8.0869999999999997</v>
      </c>
      <c r="Q216">
        <v>9.56</v>
      </c>
      <c r="R216" s="45">
        <f>VLOOKUP(H216,'[1]CALCUL AS et AN'!$A$2:$AU$889,46,FALSE)</f>
        <v>10.108750000000001</v>
      </c>
      <c r="S216" s="48">
        <f>VLOOKUP(H216,'[1]CALCUL AS et AN'!$A$2:$AU$889,47,FALSE)</f>
        <v>10.108750000000001</v>
      </c>
      <c r="T216">
        <v>9.56</v>
      </c>
      <c r="U216" s="45">
        <f t="shared" si="18"/>
        <v>10.108750000000001</v>
      </c>
      <c r="V216" s="48">
        <f t="shared" si="19"/>
        <v>10.108750000000001</v>
      </c>
      <c r="W216" t="s">
        <v>960</v>
      </c>
      <c r="X216" t="s">
        <v>951</v>
      </c>
    </row>
    <row r="217" spans="1:24" outlineLevel="2">
      <c r="A217" t="s">
        <v>1554</v>
      </c>
      <c r="B217" s="73" t="str">
        <f t="shared" si="15"/>
        <v>200</v>
      </c>
      <c r="D217">
        <v>1</v>
      </c>
      <c r="E217" t="s">
        <v>1520</v>
      </c>
      <c r="F217">
        <v>9.64</v>
      </c>
      <c r="H217" t="s">
        <v>1519</v>
      </c>
      <c r="I217">
        <v>7.94</v>
      </c>
      <c r="J217">
        <v>1</v>
      </c>
      <c r="K217">
        <v>7.94</v>
      </c>
      <c r="L217" s="45">
        <f>VLOOKUP(H217,'[1]CALCUL AS et AN'!$A$2:$AU$889,24,FALSE)</f>
        <v>7.9420000000000002</v>
      </c>
      <c r="M217" s="48">
        <f>VLOOKUP(H217,'[1]CALCUL AS et AN'!$A$2:$AU$889,28,FALSE)</f>
        <v>7.9420000000000002</v>
      </c>
      <c r="N217">
        <v>7.94</v>
      </c>
      <c r="O217" s="45">
        <f t="shared" si="16"/>
        <v>7.9420000000000002</v>
      </c>
      <c r="P217" s="48">
        <f t="shared" si="17"/>
        <v>7.9420000000000002</v>
      </c>
      <c r="Q217">
        <v>9.64</v>
      </c>
      <c r="R217" s="45">
        <f>VLOOKUP(H217,'[1]CALCUL AS et AN'!$A$2:$AU$889,46,FALSE)</f>
        <v>9.9275000000000002</v>
      </c>
      <c r="S217" s="48">
        <f>VLOOKUP(H217,'[1]CALCUL AS et AN'!$A$2:$AU$889,47,FALSE)</f>
        <v>9.9275000000000002</v>
      </c>
      <c r="T217">
        <v>9.64</v>
      </c>
      <c r="U217" s="45">
        <f t="shared" si="18"/>
        <v>9.9275000000000002</v>
      </c>
      <c r="V217" s="48">
        <f t="shared" si="19"/>
        <v>9.9275000000000002</v>
      </c>
      <c r="W217" t="s">
        <v>960</v>
      </c>
      <c r="X217" t="s">
        <v>951</v>
      </c>
    </row>
    <row r="218" spans="1:24" outlineLevel="1">
      <c r="A218" s="73" t="s">
        <v>3021</v>
      </c>
      <c r="B218" s="73" t="str">
        <f t="shared" si="15"/>
        <v>NSPR-1200</v>
      </c>
      <c r="N218">
        <f>SUBTOTAL(9,N202:N217)</f>
        <v>541.18333333333339</v>
      </c>
      <c r="O218" s="45">
        <f>SUBTOTAL(9,O202:O217)</f>
        <v>532.82208000000003</v>
      </c>
      <c r="P218" s="48">
        <f>SUBTOTAL(9,P202:P217)</f>
        <v>566.25408000000004</v>
      </c>
      <c r="T218">
        <f>SUBTOTAL(9,T202:T217)</f>
        <v>805.35</v>
      </c>
      <c r="U218" s="45">
        <f>SUBTOTAL(9,U202:U217)</f>
        <v>555.52137999999991</v>
      </c>
      <c r="V218" s="48">
        <f>SUBTOTAL(9,V202:V217)</f>
        <v>597.31482000000005</v>
      </c>
    </row>
    <row r="219" spans="1:24" outlineLevel="2">
      <c r="A219" t="s">
        <v>1566</v>
      </c>
      <c r="B219" s="73" t="str">
        <f t="shared" si="15"/>
        <v>500</v>
      </c>
      <c r="D219">
        <v>2</v>
      </c>
      <c r="E219" t="s">
        <v>1546</v>
      </c>
      <c r="F219">
        <v>0.68</v>
      </c>
      <c r="H219">
        <v>101006</v>
      </c>
      <c r="I219">
        <v>0.23</v>
      </c>
      <c r="J219">
        <v>1</v>
      </c>
      <c r="K219">
        <v>0.23</v>
      </c>
      <c r="L219" s="45">
        <f>VLOOKUP(H219,'[1]CALCUL AS et AN'!$A$2:$AU$889,24,FALSE)</f>
        <v>0.22953999999999999</v>
      </c>
      <c r="M219" s="48">
        <f>VLOOKUP(H219,'[1]CALCUL AS et AN'!$A$2:$AU$889,28,FALSE)</f>
        <v>0.22953999999999999</v>
      </c>
      <c r="N219">
        <v>0.46</v>
      </c>
      <c r="O219" s="45">
        <f t="shared" si="16"/>
        <v>0.45907999999999999</v>
      </c>
      <c r="P219" s="48">
        <f t="shared" si="17"/>
        <v>0.45907999999999999</v>
      </c>
      <c r="Q219">
        <v>0.68</v>
      </c>
      <c r="R219" s="45">
        <f>VLOOKUP(H219,'[1]CALCUL AS et AN'!$A$2:$AU$889,46,FALSE)</f>
        <v>0.68862000000000001</v>
      </c>
      <c r="S219" s="48">
        <f>VLOOKUP(H219,'[1]CALCUL AS et AN'!$A$2:$AU$889,47,FALSE)</f>
        <v>0.68862000000000001</v>
      </c>
      <c r="T219">
        <v>1.36</v>
      </c>
      <c r="U219" s="45">
        <f t="shared" si="18"/>
        <v>1.37724</v>
      </c>
      <c r="V219" s="48">
        <f t="shared" si="19"/>
        <v>1.37724</v>
      </c>
      <c r="W219" t="s">
        <v>960</v>
      </c>
      <c r="X219" t="s">
        <v>951</v>
      </c>
    </row>
    <row r="220" spans="1:24" outlineLevel="2">
      <c r="A220" t="s">
        <v>1566</v>
      </c>
      <c r="B220" s="73" t="str">
        <f t="shared" si="15"/>
        <v>500</v>
      </c>
      <c r="D220">
        <v>1</v>
      </c>
      <c r="E220" t="s">
        <v>1544</v>
      </c>
      <c r="F220">
        <v>2.2400000000000002</v>
      </c>
      <c r="H220">
        <v>101007</v>
      </c>
      <c r="I220">
        <v>1.5</v>
      </c>
      <c r="J220">
        <v>1</v>
      </c>
      <c r="K220">
        <v>1.5</v>
      </c>
      <c r="L220" s="45">
        <f>VLOOKUP(H220,'[1]CALCUL AS et AN'!$A$2:$AU$889,24,FALSE)</f>
        <v>1.5</v>
      </c>
      <c r="M220" s="48">
        <f>VLOOKUP(H220,'[1]CALCUL AS et AN'!$A$2:$AU$889,28,FALSE)</f>
        <v>1.5</v>
      </c>
      <c r="N220">
        <v>1.5</v>
      </c>
      <c r="O220" s="45">
        <f t="shared" si="16"/>
        <v>1.5</v>
      </c>
      <c r="P220" s="48">
        <f t="shared" si="17"/>
        <v>1.5</v>
      </c>
      <c r="Q220">
        <v>2.2400000000000002</v>
      </c>
      <c r="R220" s="45">
        <f>VLOOKUP(H220,'[1]CALCUL AS et AN'!$A$2:$AU$889,46,FALSE)</f>
        <v>2.25</v>
      </c>
      <c r="S220" s="48">
        <f>VLOOKUP(H220,'[1]CALCUL AS et AN'!$A$2:$AU$889,47,FALSE)</f>
        <v>2.25</v>
      </c>
      <c r="T220">
        <v>2.2400000000000002</v>
      </c>
      <c r="U220" s="45">
        <f t="shared" si="18"/>
        <v>2.25</v>
      </c>
      <c r="V220" s="48">
        <f t="shared" si="19"/>
        <v>2.25</v>
      </c>
      <c r="W220" t="s">
        <v>960</v>
      </c>
      <c r="X220" t="s">
        <v>951</v>
      </c>
    </row>
    <row r="221" spans="1:24" outlineLevel="2">
      <c r="A221" t="s">
        <v>1566</v>
      </c>
      <c r="B221" s="73" t="str">
        <f t="shared" si="15"/>
        <v>500</v>
      </c>
      <c r="D221">
        <v>1</v>
      </c>
      <c r="E221" t="s">
        <v>1673</v>
      </c>
      <c r="F221">
        <v>39.22</v>
      </c>
      <c r="H221">
        <v>1510064</v>
      </c>
      <c r="I221">
        <v>24.96</v>
      </c>
      <c r="J221">
        <v>1</v>
      </c>
      <c r="K221">
        <v>24.96</v>
      </c>
      <c r="L221" s="45">
        <f>VLOOKUP(H221,'[1]CALCUL AS et AN'!$A$2:$AU$889,24,FALSE)</f>
        <v>24.954999999999998</v>
      </c>
      <c r="M221" s="48">
        <f>VLOOKUP(H221,'[1]CALCUL AS et AN'!$A$2:$AU$889,28,FALSE)</f>
        <v>24.954999999999998</v>
      </c>
      <c r="N221">
        <v>24.96</v>
      </c>
      <c r="O221" s="45">
        <f t="shared" si="16"/>
        <v>24.954999999999998</v>
      </c>
      <c r="P221" s="48">
        <f t="shared" si="17"/>
        <v>24.954999999999998</v>
      </c>
      <c r="Q221">
        <v>39.22</v>
      </c>
      <c r="R221" s="45">
        <f>VLOOKUP(H221,'[1]CALCUL AS et AN'!$A$2:$AU$889,46,FALSE)</f>
        <v>37.432499999999997</v>
      </c>
      <c r="S221" s="48">
        <f>VLOOKUP(H221,'[1]CALCUL AS et AN'!$A$2:$AU$889,47,FALSE)</f>
        <v>37.432499999999997</v>
      </c>
      <c r="T221">
        <v>39.22</v>
      </c>
      <c r="U221" s="45">
        <f t="shared" si="18"/>
        <v>37.432499999999997</v>
      </c>
      <c r="V221" s="48">
        <f t="shared" si="19"/>
        <v>37.432499999999997</v>
      </c>
      <c r="W221" t="s">
        <v>960</v>
      </c>
      <c r="X221" t="s">
        <v>951</v>
      </c>
    </row>
    <row r="222" spans="1:24" outlineLevel="2">
      <c r="A222" t="s">
        <v>1566</v>
      </c>
      <c r="B222" s="73" t="str">
        <f t="shared" si="15"/>
        <v>500</v>
      </c>
      <c r="D222">
        <v>1.2</v>
      </c>
      <c r="E222" t="s">
        <v>1538</v>
      </c>
      <c r="F222">
        <v>4.3499999999999996</v>
      </c>
      <c r="H222" t="s">
        <v>1537</v>
      </c>
      <c r="I222">
        <v>2.9</v>
      </c>
      <c r="J222">
        <v>1</v>
      </c>
      <c r="K222">
        <v>2.9</v>
      </c>
      <c r="L222" s="45">
        <f>VLOOKUP(H222,'[1]CALCUL AS et AN'!$A$2:$AU$889,24,FALSE)</f>
        <v>2.9</v>
      </c>
      <c r="M222" s="48">
        <f>VLOOKUP(H222,'[1]CALCUL AS et AN'!$A$2:$AU$889,28,FALSE)</f>
        <v>2.9</v>
      </c>
      <c r="N222">
        <v>3.48</v>
      </c>
      <c r="O222" s="45">
        <f t="shared" si="16"/>
        <v>3.48</v>
      </c>
      <c r="P222" s="48">
        <f t="shared" si="17"/>
        <v>3.48</v>
      </c>
      <c r="Q222">
        <v>4.3499999999999996</v>
      </c>
      <c r="R222" s="45">
        <f>VLOOKUP(H222,'[1]CALCUL AS et AN'!$A$2:$AU$889,46,FALSE)</f>
        <v>4.3499999999999996</v>
      </c>
      <c r="S222" s="48">
        <f>VLOOKUP(H222,'[1]CALCUL AS et AN'!$A$2:$AU$889,47,FALSE)</f>
        <v>4.3499999999999996</v>
      </c>
      <c r="T222">
        <v>5.22</v>
      </c>
      <c r="U222" s="45">
        <f t="shared" si="18"/>
        <v>5.22</v>
      </c>
      <c r="V222" s="48">
        <f t="shared" si="19"/>
        <v>5.22</v>
      </c>
      <c r="W222" t="s">
        <v>960</v>
      </c>
      <c r="X222" t="s">
        <v>951</v>
      </c>
    </row>
    <row r="223" spans="1:24" outlineLevel="2">
      <c r="A223" t="s">
        <v>1566</v>
      </c>
      <c r="B223" s="73" t="str">
        <f t="shared" si="15"/>
        <v>500</v>
      </c>
      <c r="D223">
        <v>2</v>
      </c>
      <c r="E223" t="s">
        <v>1512</v>
      </c>
      <c r="F223">
        <v>0.96</v>
      </c>
      <c r="H223" t="s">
        <v>592</v>
      </c>
      <c r="I223">
        <v>0.77</v>
      </c>
      <c r="J223">
        <v>1</v>
      </c>
      <c r="K223">
        <v>0.77</v>
      </c>
      <c r="L223" s="45">
        <f>VLOOKUP(H223,'[1]CALCUL AS et AN'!$A$2:$AU$889,24,FALSE)</f>
        <v>0.76900000000000002</v>
      </c>
      <c r="M223" s="48">
        <f>VLOOKUP(H223,'[1]CALCUL AS et AN'!$A$2:$AU$889,28,FALSE)</f>
        <v>0.84599999999999997</v>
      </c>
      <c r="N223">
        <v>1.54</v>
      </c>
      <c r="O223" s="45">
        <f t="shared" si="16"/>
        <v>1.538</v>
      </c>
      <c r="P223" s="48">
        <f t="shared" si="17"/>
        <v>1.6919999999999999</v>
      </c>
      <c r="Q223">
        <v>0.96</v>
      </c>
      <c r="R223" s="45">
        <f>VLOOKUP(H223,'[1]CALCUL AS et AN'!$A$2:$AU$889,46,FALSE)</f>
        <v>0.96125000000000005</v>
      </c>
      <c r="S223" s="48">
        <f>VLOOKUP(H223,'[1]CALCUL AS et AN'!$A$2:$AU$889,47,FALSE)</f>
        <v>1.0574999999999999</v>
      </c>
      <c r="T223">
        <v>1.92</v>
      </c>
      <c r="U223" s="45">
        <f t="shared" si="18"/>
        <v>1.9225000000000001</v>
      </c>
      <c r="V223" s="48">
        <f t="shared" si="19"/>
        <v>2.1149999999999998</v>
      </c>
      <c r="W223" t="s">
        <v>960</v>
      </c>
      <c r="X223" t="s">
        <v>937</v>
      </c>
    </row>
    <row r="224" spans="1:24" outlineLevel="2">
      <c r="A224" t="s">
        <v>1566</v>
      </c>
      <c r="B224" s="73" t="str">
        <f t="shared" si="15"/>
        <v>500</v>
      </c>
      <c r="D224">
        <v>2</v>
      </c>
      <c r="E224" t="s">
        <v>1528</v>
      </c>
      <c r="F224">
        <v>0.77</v>
      </c>
      <c r="H224" t="s">
        <v>1527</v>
      </c>
      <c r="I224">
        <v>0.61</v>
      </c>
      <c r="J224">
        <v>1</v>
      </c>
      <c r="K224">
        <v>0.61</v>
      </c>
      <c r="L224" s="45">
        <f>VLOOKUP(H224,'[1]CALCUL AS et AN'!$A$2:$AU$889,24,FALSE)</f>
        <v>0.61299999999999999</v>
      </c>
      <c r="M224" s="48">
        <f>VLOOKUP(H224,'[1]CALCUL AS et AN'!$A$2:$AU$889,28,FALSE)</f>
        <v>0.67400000000000004</v>
      </c>
      <c r="N224">
        <v>1.22</v>
      </c>
      <c r="O224" s="45">
        <f t="shared" si="16"/>
        <v>1.226</v>
      </c>
      <c r="P224" s="48">
        <f t="shared" si="17"/>
        <v>1.3480000000000001</v>
      </c>
      <c r="Q224">
        <v>0.77</v>
      </c>
      <c r="R224" s="45">
        <f>VLOOKUP(H224,'[1]CALCUL AS et AN'!$A$2:$AU$889,46,FALSE)</f>
        <v>0.81529000000000007</v>
      </c>
      <c r="S224" s="48">
        <f>VLOOKUP(H224,'[1]CALCUL AS et AN'!$A$2:$AU$889,47,FALSE)</f>
        <v>0.89642000000000011</v>
      </c>
      <c r="T224">
        <v>1.54</v>
      </c>
      <c r="U224" s="45">
        <f t="shared" si="18"/>
        <v>1.6305800000000001</v>
      </c>
      <c r="V224" s="48">
        <f t="shared" si="19"/>
        <v>1.7928400000000002</v>
      </c>
      <c r="W224" t="s">
        <v>960</v>
      </c>
      <c r="X224" t="s">
        <v>951</v>
      </c>
    </row>
    <row r="225" spans="1:24" outlineLevel="2">
      <c r="A225" t="s">
        <v>1566</v>
      </c>
      <c r="B225" s="73" t="str">
        <f t="shared" si="15"/>
        <v>500</v>
      </c>
      <c r="D225">
        <v>1</v>
      </c>
      <c r="E225" t="s">
        <v>1531</v>
      </c>
      <c r="F225">
        <v>1.18</v>
      </c>
      <c r="H225" t="s">
        <v>1530</v>
      </c>
      <c r="I225">
        <v>1.03</v>
      </c>
      <c r="J225">
        <v>1</v>
      </c>
      <c r="K225">
        <v>1.03</v>
      </c>
      <c r="L225" s="45">
        <f>VLOOKUP(H225,'[1]CALCUL AS et AN'!$A$2:$AU$889,24,FALSE)</f>
        <v>1.0329999999999999</v>
      </c>
      <c r="M225" s="48">
        <f>VLOOKUP(H225,'[1]CALCUL AS et AN'!$A$2:$AU$889,28,FALSE)</f>
        <v>1.0329999999999999</v>
      </c>
      <c r="N225">
        <v>1.03</v>
      </c>
      <c r="O225" s="45">
        <f t="shared" si="16"/>
        <v>1.0329999999999999</v>
      </c>
      <c r="P225" s="48">
        <f t="shared" si="17"/>
        <v>1.0329999999999999</v>
      </c>
      <c r="Q225">
        <v>1.18</v>
      </c>
      <c r="R225" s="45">
        <f>VLOOKUP(H225,'[1]CALCUL AS et AN'!$A$2:$AU$889,46,FALSE)</f>
        <v>1.2912499999999998</v>
      </c>
      <c r="S225" s="48">
        <f>VLOOKUP(H225,'[1]CALCUL AS et AN'!$A$2:$AU$889,47,FALSE)</f>
        <v>1.2912499999999998</v>
      </c>
      <c r="T225">
        <v>1.18</v>
      </c>
      <c r="U225" s="45">
        <f t="shared" si="18"/>
        <v>1.2912499999999998</v>
      </c>
      <c r="V225" s="48">
        <f t="shared" si="19"/>
        <v>1.2912499999999998</v>
      </c>
      <c r="W225" t="s">
        <v>960</v>
      </c>
      <c r="X225" t="s">
        <v>951</v>
      </c>
    </row>
    <row r="226" spans="1:24" outlineLevel="2">
      <c r="A226" t="s">
        <v>1566</v>
      </c>
      <c r="B226" s="73" t="str">
        <f t="shared" si="15"/>
        <v>500</v>
      </c>
      <c r="D226">
        <v>1</v>
      </c>
      <c r="E226" t="s">
        <v>437</v>
      </c>
      <c r="F226">
        <v>141.36000000000001</v>
      </c>
      <c r="H226" t="s">
        <v>436</v>
      </c>
      <c r="I226">
        <v>89</v>
      </c>
      <c r="J226">
        <v>1</v>
      </c>
      <c r="K226">
        <v>89</v>
      </c>
      <c r="L226" s="45">
        <f>VLOOKUP(H226,'[1]CALCUL AS et AN'!$A$2:$AU$889,24,FALSE)</f>
        <v>89</v>
      </c>
      <c r="M226" s="48">
        <f>VLOOKUP(H226,'[1]CALCUL AS et AN'!$A$2:$AU$889,28,FALSE)</f>
        <v>89</v>
      </c>
      <c r="N226">
        <v>89</v>
      </c>
      <c r="O226" s="45">
        <f t="shared" si="16"/>
        <v>89</v>
      </c>
      <c r="P226" s="48">
        <f t="shared" si="17"/>
        <v>89</v>
      </c>
      <c r="Q226">
        <v>141.36000000000001</v>
      </c>
      <c r="R226" s="45">
        <f>VLOOKUP(H226,'[1]CALCUL AS et AN'!$A$2:$AU$889,46,FALSE)</f>
        <v>133.5</v>
      </c>
      <c r="S226" s="48">
        <f>VLOOKUP(H226,'[1]CALCUL AS et AN'!$A$2:$AU$889,47,FALSE)</f>
        <v>133.5</v>
      </c>
      <c r="T226">
        <v>141.36000000000001</v>
      </c>
      <c r="U226" s="45">
        <f t="shared" si="18"/>
        <v>133.5</v>
      </c>
      <c r="V226" s="48">
        <f t="shared" si="19"/>
        <v>133.5</v>
      </c>
      <c r="W226" t="s">
        <v>960</v>
      </c>
      <c r="X226" t="s">
        <v>937</v>
      </c>
    </row>
    <row r="227" spans="1:24" outlineLevel="2">
      <c r="A227" t="s">
        <v>1566</v>
      </c>
      <c r="B227" s="73" t="str">
        <f t="shared" si="15"/>
        <v>500</v>
      </c>
      <c r="D227">
        <v>2</v>
      </c>
      <c r="E227" t="s">
        <v>441</v>
      </c>
      <c r="F227">
        <v>11.25</v>
      </c>
      <c r="H227" t="s">
        <v>440</v>
      </c>
      <c r="I227">
        <v>7.4</v>
      </c>
      <c r="J227">
        <v>1</v>
      </c>
      <c r="K227">
        <v>7.4</v>
      </c>
      <c r="L227" s="45">
        <f>VLOOKUP(H227,'[1]CALCUL AS et AN'!$A$2:$AU$889,24,FALSE)</f>
        <v>7.4</v>
      </c>
      <c r="M227" s="48">
        <f>VLOOKUP(H227,'[1]CALCUL AS et AN'!$A$2:$AU$889,28,FALSE)</f>
        <v>7.4</v>
      </c>
      <c r="N227">
        <v>14.8</v>
      </c>
      <c r="O227" s="45">
        <f t="shared" si="16"/>
        <v>14.8</v>
      </c>
      <c r="P227" s="48">
        <f t="shared" si="17"/>
        <v>14.8</v>
      </c>
      <c r="Q227">
        <v>11.25</v>
      </c>
      <c r="R227" s="45">
        <f>VLOOKUP(H227,'[1]CALCUL AS et AN'!$A$2:$AU$889,46,FALSE)</f>
        <v>11.100000000000001</v>
      </c>
      <c r="S227" s="48">
        <f>VLOOKUP(H227,'[1]CALCUL AS et AN'!$A$2:$AU$889,47,FALSE)</f>
        <v>11.100000000000001</v>
      </c>
      <c r="T227">
        <v>22.5</v>
      </c>
      <c r="U227" s="45">
        <f t="shared" si="18"/>
        <v>22.200000000000003</v>
      </c>
      <c r="V227" s="48">
        <f t="shared" si="19"/>
        <v>22.200000000000003</v>
      </c>
      <c r="W227" t="s">
        <v>960</v>
      </c>
      <c r="X227" t="s">
        <v>937</v>
      </c>
    </row>
    <row r="228" spans="1:24" outlineLevel="2">
      <c r="A228" t="s">
        <v>1566</v>
      </c>
      <c r="B228" s="73" t="str">
        <f t="shared" si="15"/>
        <v>500</v>
      </c>
      <c r="D228">
        <v>1</v>
      </c>
      <c r="E228" t="s">
        <v>1489</v>
      </c>
      <c r="F228">
        <v>232.7</v>
      </c>
      <c r="H228" t="s">
        <v>1488</v>
      </c>
      <c r="I228">
        <v>134.9</v>
      </c>
      <c r="J228">
        <v>1</v>
      </c>
      <c r="K228">
        <v>134.9</v>
      </c>
      <c r="L228" s="45">
        <f>VLOOKUP(H228,'[1]CALCUL AS et AN'!$A$2:$AU$889,24,FALSE)</f>
        <v>134.9</v>
      </c>
      <c r="M228" s="48">
        <f>VLOOKUP(H228,'[1]CALCUL AS et AN'!$A$2:$AU$889,28,FALSE)</f>
        <v>134.9</v>
      </c>
      <c r="N228">
        <v>134.9</v>
      </c>
      <c r="O228" s="45">
        <f t="shared" si="16"/>
        <v>134.9</v>
      </c>
      <c r="P228" s="48">
        <f t="shared" si="17"/>
        <v>134.9</v>
      </c>
      <c r="Q228">
        <v>232.7</v>
      </c>
      <c r="R228" s="45">
        <f>VLOOKUP(H228,'[1]CALCUL AS et AN'!$A$2:$AU$889,46,FALSE)</f>
        <v>0</v>
      </c>
      <c r="S228" s="48">
        <f>VLOOKUP(H228,'[1]CALCUL AS et AN'!$A$2:$AU$889,47,FALSE)</f>
        <v>0</v>
      </c>
      <c r="T228">
        <v>232.7</v>
      </c>
      <c r="U228" s="45">
        <f t="shared" si="18"/>
        <v>0</v>
      </c>
      <c r="V228" s="48">
        <f t="shared" si="19"/>
        <v>0</v>
      </c>
      <c r="W228" t="s">
        <v>960</v>
      </c>
      <c r="X228" t="s">
        <v>951</v>
      </c>
    </row>
    <row r="229" spans="1:24" outlineLevel="2">
      <c r="A229" t="s">
        <v>1566</v>
      </c>
      <c r="B229" s="73" t="str">
        <f t="shared" si="15"/>
        <v>500</v>
      </c>
      <c r="D229">
        <v>1</v>
      </c>
      <c r="E229" t="s">
        <v>1372</v>
      </c>
      <c r="F229">
        <v>315.06</v>
      </c>
      <c r="H229" t="s">
        <v>446</v>
      </c>
      <c r="I229">
        <v>235</v>
      </c>
      <c r="J229">
        <v>1</v>
      </c>
      <c r="K229">
        <v>235</v>
      </c>
      <c r="L229" s="45">
        <f>VLOOKUP(H229,'[1]CALCUL AS et AN'!$A$2:$AU$889,24,FALSE)</f>
        <v>235</v>
      </c>
      <c r="M229" s="48">
        <f>VLOOKUP(H229,'[1]CALCUL AS et AN'!$A$2:$AU$889,28,FALSE)</f>
        <v>271</v>
      </c>
      <c r="N229">
        <v>235</v>
      </c>
      <c r="O229" s="45">
        <f t="shared" si="16"/>
        <v>235</v>
      </c>
      <c r="P229" s="48">
        <f t="shared" si="17"/>
        <v>271</v>
      </c>
      <c r="Q229">
        <v>315.06</v>
      </c>
      <c r="R229" s="45">
        <f>VLOOKUP(H229,'[1]CALCUL AS et AN'!$A$2:$AU$889,46,FALSE)</f>
        <v>312.55</v>
      </c>
      <c r="S229" s="48">
        <f>VLOOKUP(H229,'[1]CALCUL AS et AN'!$A$2:$AU$889,47,FALSE)</f>
        <v>360.43</v>
      </c>
      <c r="T229">
        <v>315.06</v>
      </c>
      <c r="U229" s="45">
        <f t="shared" si="18"/>
        <v>312.55</v>
      </c>
      <c r="V229" s="48">
        <f t="shared" si="19"/>
        <v>360.43</v>
      </c>
      <c r="W229" t="s">
        <v>960</v>
      </c>
      <c r="X229" t="s">
        <v>960</v>
      </c>
    </row>
    <row r="230" spans="1:24" outlineLevel="2">
      <c r="A230" t="s">
        <v>1566</v>
      </c>
      <c r="B230" s="73" t="str">
        <f t="shared" si="15"/>
        <v>500</v>
      </c>
      <c r="D230">
        <v>1</v>
      </c>
      <c r="E230" t="s">
        <v>993</v>
      </c>
      <c r="F230">
        <v>4.87</v>
      </c>
      <c r="H230" t="s">
        <v>472</v>
      </c>
      <c r="I230">
        <v>0.94</v>
      </c>
      <c r="J230">
        <v>1</v>
      </c>
      <c r="K230">
        <v>0.94</v>
      </c>
      <c r="L230" s="45">
        <f>VLOOKUP(H230,'[1]CALCUL AS et AN'!$A$2:$AU$889,24,FALSE)</f>
        <v>2.1800000000000002</v>
      </c>
      <c r="M230" s="48">
        <f>VLOOKUP(H230,'[1]CALCUL AS et AN'!$A$2:$AU$889,28,FALSE)</f>
        <v>0.94</v>
      </c>
      <c r="N230">
        <v>0.94</v>
      </c>
      <c r="O230" s="45">
        <f t="shared" si="16"/>
        <v>2.1800000000000002</v>
      </c>
      <c r="P230" s="48">
        <f t="shared" si="17"/>
        <v>0.94</v>
      </c>
      <c r="Q230">
        <v>4.87</v>
      </c>
      <c r="R230" s="45">
        <f>VLOOKUP(H230,'[1]CALCUL AS et AN'!$A$2:$AU$889,46,FALSE)</f>
        <v>4.9050000000000002</v>
      </c>
      <c r="S230" s="48">
        <f>VLOOKUP(H230,'[1]CALCUL AS et AN'!$A$2:$AU$889,47,FALSE)</f>
        <v>2.1149999999999998</v>
      </c>
      <c r="T230">
        <v>4.87</v>
      </c>
      <c r="U230" s="45">
        <f t="shared" si="18"/>
        <v>4.9050000000000002</v>
      </c>
      <c r="V230" s="48">
        <f t="shared" si="19"/>
        <v>2.1149999999999998</v>
      </c>
      <c r="W230" t="s">
        <v>960</v>
      </c>
      <c r="X230" t="s">
        <v>937</v>
      </c>
    </row>
    <row r="231" spans="1:24" outlineLevel="2">
      <c r="A231" t="s">
        <v>1566</v>
      </c>
      <c r="B231" s="73" t="str">
        <f t="shared" si="15"/>
        <v>500</v>
      </c>
      <c r="D231">
        <v>1</v>
      </c>
      <c r="E231" t="s">
        <v>2940</v>
      </c>
      <c r="F231">
        <v>4.9400000000000004</v>
      </c>
      <c r="H231" t="s">
        <v>474</v>
      </c>
      <c r="I231">
        <v>2.57</v>
      </c>
      <c r="J231">
        <v>1</v>
      </c>
      <c r="K231">
        <v>2.57</v>
      </c>
      <c r="L231" s="45">
        <f>VLOOKUP(H231,'[1]CALCUL AS et AN'!$A$2:$AU$889,24,FALSE)</f>
        <v>2.57</v>
      </c>
      <c r="M231" s="48">
        <f>VLOOKUP(H231,'[1]CALCUL AS et AN'!$A$2:$AU$889,28,FALSE)</f>
        <v>0.92</v>
      </c>
      <c r="N231">
        <v>2.57</v>
      </c>
      <c r="O231" s="45">
        <f t="shared" si="16"/>
        <v>2.57</v>
      </c>
      <c r="P231" s="48">
        <f t="shared" si="17"/>
        <v>0.92</v>
      </c>
      <c r="Q231">
        <v>4.9400000000000004</v>
      </c>
      <c r="R231" s="45">
        <f>VLOOKUP(H231,'[1]CALCUL AS et AN'!$A$2:$AU$889,46,FALSE)</f>
        <v>5.7824999999999998</v>
      </c>
      <c r="S231" s="48">
        <f>VLOOKUP(H231,'[1]CALCUL AS et AN'!$A$2:$AU$889,47,FALSE)</f>
        <v>2.0700000000000003</v>
      </c>
      <c r="T231">
        <v>4.9400000000000004</v>
      </c>
      <c r="U231" s="45">
        <f t="shared" si="18"/>
        <v>5.7824999999999998</v>
      </c>
      <c r="V231" s="48">
        <f t="shared" si="19"/>
        <v>2.0700000000000003</v>
      </c>
      <c r="W231" t="s">
        <v>960</v>
      </c>
      <c r="X231" t="s">
        <v>937</v>
      </c>
    </row>
    <row r="232" spans="1:24" outlineLevel="2">
      <c r="A232" t="s">
        <v>1566</v>
      </c>
      <c r="B232" s="73" t="str">
        <f t="shared" si="15"/>
        <v>500</v>
      </c>
      <c r="D232">
        <v>1</v>
      </c>
      <c r="E232" t="s">
        <v>1559</v>
      </c>
      <c r="F232">
        <v>0</v>
      </c>
      <c r="H232" t="s">
        <v>1558</v>
      </c>
      <c r="I232">
        <v>0</v>
      </c>
      <c r="J232">
        <v>0</v>
      </c>
      <c r="K232" t="e">
        <v>#DIV/0!</v>
      </c>
      <c r="L232" s="45" t="e">
        <f>VLOOKUP(H232,'[1]CALCUL AS et AN'!$A$2:$AU$889,24,FALSE)</f>
        <v>#N/A</v>
      </c>
      <c r="M232" s="48" t="e">
        <f>VLOOKUP(H232,'[1]CALCUL AS et AN'!$A$2:$AU$889,28,FALSE)</f>
        <v>#N/A</v>
      </c>
      <c r="N232" t="e">
        <v>#DIV/0!</v>
      </c>
      <c r="O232" s="45" t="e">
        <f t="shared" si="16"/>
        <v>#N/A</v>
      </c>
      <c r="P232" s="48" t="e">
        <f t="shared" si="17"/>
        <v>#N/A</v>
      </c>
      <c r="Q232">
        <v>0</v>
      </c>
      <c r="R232" s="45" t="e">
        <f>VLOOKUP(H232,'[1]CALCUL AS et AN'!$A$2:$AU$889,46,FALSE)</f>
        <v>#N/A</v>
      </c>
      <c r="S232" s="48" t="e">
        <f>VLOOKUP(H232,'[1]CALCUL AS et AN'!$A$2:$AU$889,47,FALSE)</f>
        <v>#N/A</v>
      </c>
      <c r="T232">
        <v>0</v>
      </c>
      <c r="U232" s="45" t="e">
        <f t="shared" si="18"/>
        <v>#N/A</v>
      </c>
      <c r="V232" s="48" t="e">
        <f t="shared" si="19"/>
        <v>#N/A</v>
      </c>
      <c r="W232" t="s">
        <v>960</v>
      </c>
      <c r="X232" t="s">
        <v>960</v>
      </c>
    </row>
    <row r="233" spans="1:24" outlineLevel="2">
      <c r="A233" t="s">
        <v>1566</v>
      </c>
      <c r="B233" s="73" t="str">
        <f t="shared" si="15"/>
        <v>500</v>
      </c>
      <c r="D233">
        <v>1</v>
      </c>
      <c r="E233" t="s">
        <v>1514</v>
      </c>
      <c r="F233">
        <v>12.91</v>
      </c>
      <c r="H233" t="s">
        <v>632</v>
      </c>
      <c r="I233">
        <v>4.7300000000000004</v>
      </c>
      <c r="J233">
        <v>0.33</v>
      </c>
      <c r="K233">
        <v>14.333333333333334</v>
      </c>
      <c r="L233" s="45">
        <f>VLOOKUP(H233,'[1]CALCUL AS et AN'!$A$2:$AU$889,24,FALSE)</f>
        <v>4.7320000000000002</v>
      </c>
      <c r="M233" s="48">
        <f>VLOOKUP(H233,'[1]CALCUL AS et AN'!$A$2:$AU$889,28,FALSE)</f>
        <v>4.7779999999999996</v>
      </c>
      <c r="N233">
        <v>14.333333333333334</v>
      </c>
      <c r="O233" s="45">
        <f t="shared" si="16"/>
        <v>4.7320000000000002</v>
      </c>
      <c r="P233" s="48">
        <f t="shared" si="17"/>
        <v>4.7779999999999996</v>
      </c>
      <c r="Q233">
        <v>12.91</v>
      </c>
      <c r="R233" s="45">
        <f>VLOOKUP(H233,'[1]CALCUL AS et AN'!$A$2:$AU$889,46,FALSE)</f>
        <v>6.2935600000000003</v>
      </c>
      <c r="S233" s="48">
        <f>VLOOKUP(H233,'[1]CALCUL AS et AN'!$A$2:$AU$889,47,FALSE)</f>
        <v>6.3547399999999996</v>
      </c>
      <c r="T233">
        <v>12.91</v>
      </c>
      <c r="U233" s="45">
        <f t="shared" si="18"/>
        <v>6.2935600000000003</v>
      </c>
      <c r="V233" s="48">
        <f t="shared" si="19"/>
        <v>6.3547399999999996</v>
      </c>
      <c r="W233" t="s">
        <v>960</v>
      </c>
      <c r="X233" t="s">
        <v>937</v>
      </c>
    </row>
    <row r="234" spans="1:24" outlineLevel="2">
      <c r="A234" t="s">
        <v>1566</v>
      </c>
      <c r="B234" s="73" t="str">
        <f t="shared" si="15"/>
        <v>500</v>
      </c>
      <c r="D234">
        <v>1</v>
      </c>
      <c r="E234" t="s">
        <v>1511</v>
      </c>
      <c r="F234">
        <v>9.56</v>
      </c>
      <c r="H234" t="s">
        <v>1510</v>
      </c>
      <c r="I234">
        <v>8.09</v>
      </c>
      <c r="J234">
        <v>1</v>
      </c>
      <c r="K234">
        <v>8.09</v>
      </c>
      <c r="L234" s="45">
        <f>VLOOKUP(H234,'[1]CALCUL AS et AN'!$A$2:$AU$889,24,FALSE)</f>
        <v>8.0869999999999997</v>
      </c>
      <c r="M234" s="48">
        <f>VLOOKUP(H234,'[1]CALCUL AS et AN'!$A$2:$AU$889,28,FALSE)</f>
        <v>8.0869999999999997</v>
      </c>
      <c r="N234">
        <v>8.09</v>
      </c>
      <c r="O234" s="45">
        <f t="shared" si="16"/>
        <v>8.0869999999999997</v>
      </c>
      <c r="P234" s="48">
        <f t="shared" si="17"/>
        <v>8.0869999999999997</v>
      </c>
      <c r="Q234">
        <v>9.56</v>
      </c>
      <c r="R234" s="45">
        <f>VLOOKUP(H234,'[1]CALCUL AS et AN'!$A$2:$AU$889,46,FALSE)</f>
        <v>10.108750000000001</v>
      </c>
      <c r="S234" s="48">
        <f>VLOOKUP(H234,'[1]CALCUL AS et AN'!$A$2:$AU$889,47,FALSE)</f>
        <v>10.108750000000001</v>
      </c>
      <c r="T234">
        <v>9.56</v>
      </c>
      <c r="U234" s="45">
        <f t="shared" si="18"/>
        <v>10.108750000000001</v>
      </c>
      <c r="V234" s="48">
        <f t="shared" si="19"/>
        <v>10.108750000000001</v>
      </c>
      <c r="W234" t="s">
        <v>960</v>
      </c>
      <c r="X234" t="s">
        <v>951</v>
      </c>
    </row>
    <row r="235" spans="1:24" outlineLevel="2">
      <c r="A235" t="s">
        <v>1566</v>
      </c>
      <c r="B235" s="73" t="str">
        <f t="shared" si="15"/>
        <v>500</v>
      </c>
      <c r="D235">
        <v>1</v>
      </c>
      <c r="E235" t="s">
        <v>1520</v>
      </c>
      <c r="F235">
        <v>9.64</v>
      </c>
      <c r="H235" t="s">
        <v>1519</v>
      </c>
      <c r="I235">
        <v>7.94</v>
      </c>
      <c r="J235">
        <v>1</v>
      </c>
      <c r="K235">
        <v>7.94</v>
      </c>
      <c r="L235" s="45">
        <f>VLOOKUP(H235,'[1]CALCUL AS et AN'!$A$2:$AU$889,24,FALSE)</f>
        <v>7.9420000000000002</v>
      </c>
      <c r="M235" s="48">
        <f>VLOOKUP(H235,'[1]CALCUL AS et AN'!$A$2:$AU$889,28,FALSE)</f>
        <v>7.9420000000000002</v>
      </c>
      <c r="N235">
        <v>7.94</v>
      </c>
      <c r="O235" s="45">
        <f t="shared" si="16"/>
        <v>7.9420000000000002</v>
      </c>
      <c r="P235" s="48">
        <f t="shared" si="17"/>
        <v>7.9420000000000002</v>
      </c>
      <c r="Q235">
        <v>9.64</v>
      </c>
      <c r="R235" s="45">
        <f>VLOOKUP(H235,'[1]CALCUL AS et AN'!$A$2:$AU$889,46,FALSE)</f>
        <v>9.9275000000000002</v>
      </c>
      <c r="S235" s="48">
        <f>VLOOKUP(H235,'[1]CALCUL AS et AN'!$A$2:$AU$889,47,FALSE)</f>
        <v>9.9275000000000002</v>
      </c>
      <c r="T235">
        <v>9.64</v>
      </c>
      <c r="U235" s="45">
        <f t="shared" si="18"/>
        <v>9.9275000000000002</v>
      </c>
      <c r="V235" s="48">
        <f t="shared" si="19"/>
        <v>9.9275000000000002</v>
      </c>
      <c r="W235" t="s">
        <v>960</v>
      </c>
      <c r="X235" t="s">
        <v>951</v>
      </c>
    </row>
    <row r="236" spans="1:24" outlineLevel="1">
      <c r="A236" s="73" t="s">
        <v>3022</v>
      </c>
      <c r="B236" s="73" t="str">
        <f t="shared" si="15"/>
        <v>NSPR-1500</v>
      </c>
      <c r="N236" t="e">
        <f>SUBTOTAL(9,N219:N235)</f>
        <v>#DIV/0!</v>
      </c>
      <c r="O236" s="45" t="e">
        <f>SUBTOTAL(9,O219:O235)</f>
        <v>#N/A</v>
      </c>
      <c r="P236" s="48" t="e">
        <f>SUBTOTAL(9,P219:P235)</f>
        <v>#N/A</v>
      </c>
      <c r="T236">
        <f>SUBTOTAL(9,T219:T235)</f>
        <v>806.21999999999991</v>
      </c>
      <c r="U236" s="45" t="e">
        <f>SUBTOTAL(9,U219:U235)</f>
        <v>#N/A</v>
      </c>
      <c r="V236" s="48" t="e">
        <f>SUBTOTAL(9,V219:V235)</f>
        <v>#N/A</v>
      </c>
    </row>
    <row r="237" spans="1:24" outlineLevel="2">
      <c r="A237" t="s">
        <v>1556</v>
      </c>
      <c r="B237" s="73" t="str">
        <f t="shared" si="15"/>
        <v>500-PA</v>
      </c>
      <c r="D237">
        <v>2</v>
      </c>
      <c r="E237" t="s">
        <v>1546</v>
      </c>
      <c r="F237">
        <v>0.68</v>
      </c>
      <c r="H237">
        <v>101006</v>
      </c>
      <c r="I237">
        <v>0.23</v>
      </c>
      <c r="J237">
        <v>1</v>
      </c>
      <c r="K237">
        <v>0.23</v>
      </c>
      <c r="L237" s="45">
        <f>VLOOKUP(H237,'[1]CALCUL AS et AN'!$A$2:$AU$889,24,FALSE)</f>
        <v>0.22953999999999999</v>
      </c>
      <c r="M237" s="48">
        <f>VLOOKUP(H237,'[1]CALCUL AS et AN'!$A$2:$AU$889,28,FALSE)</f>
        <v>0.22953999999999999</v>
      </c>
      <c r="N237">
        <v>0.46</v>
      </c>
      <c r="O237" s="45">
        <f t="shared" si="16"/>
        <v>0.45907999999999999</v>
      </c>
      <c r="P237" s="48">
        <f t="shared" si="17"/>
        <v>0.45907999999999999</v>
      </c>
      <c r="Q237">
        <v>0.68</v>
      </c>
      <c r="R237" s="45">
        <f>VLOOKUP(H237,'[1]CALCUL AS et AN'!$A$2:$AU$889,46,FALSE)</f>
        <v>0.68862000000000001</v>
      </c>
      <c r="S237" s="48">
        <f>VLOOKUP(H237,'[1]CALCUL AS et AN'!$A$2:$AU$889,47,FALSE)</f>
        <v>0.68862000000000001</v>
      </c>
      <c r="T237">
        <v>1.36</v>
      </c>
      <c r="U237" s="45">
        <f t="shared" si="18"/>
        <v>1.37724</v>
      </c>
      <c r="V237" s="48">
        <f t="shared" si="19"/>
        <v>1.37724</v>
      </c>
      <c r="W237" t="s">
        <v>960</v>
      </c>
      <c r="X237" t="s">
        <v>951</v>
      </c>
    </row>
    <row r="238" spans="1:24" outlineLevel="2">
      <c r="A238" t="s">
        <v>1556</v>
      </c>
      <c r="B238" s="73" t="str">
        <f t="shared" si="15"/>
        <v>500-PA</v>
      </c>
      <c r="D238">
        <v>1</v>
      </c>
      <c r="E238" t="s">
        <v>1544</v>
      </c>
      <c r="F238">
        <v>2.2400000000000002</v>
      </c>
      <c r="H238">
        <v>101007</v>
      </c>
      <c r="I238">
        <v>1.5</v>
      </c>
      <c r="J238">
        <v>1</v>
      </c>
      <c r="K238">
        <v>1.5</v>
      </c>
      <c r="L238" s="45">
        <f>VLOOKUP(H238,'[1]CALCUL AS et AN'!$A$2:$AU$889,24,FALSE)</f>
        <v>1.5</v>
      </c>
      <c r="M238" s="48">
        <f>VLOOKUP(H238,'[1]CALCUL AS et AN'!$A$2:$AU$889,28,FALSE)</f>
        <v>1.5</v>
      </c>
      <c r="N238">
        <v>1.5</v>
      </c>
      <c r="O238" s="45">
        <f t="shared" si="16"/>
        <v>1.5</v>
      </c>
      <c r="P238" s="48">
        <f t="shared" si="17"/>
        <v>1.5</v>
      </c>
      <c r="Q238">
        <v>2.2400000000000002</v>
      </c>
      <c r="R238" s="45">
        <f>VLOOKUP(H238,'[1]CALCUL AS et AN'!$A$2:$AU$889,46,FALSE)</f>
        <v>2.25</v>
      </c>
      <c r="S238" s="48">
        <f>VLOOKUP(H238,'[1]CALCUL AS et AN'!$A$2:$AU$889,47,FALSE)</f>
        <v>2.25</v>
      </c>
      <c r="T238">
        <v>2.2400000000000002</v>
      </c>
      <c r="U238" s="45">
        <f t="shared" si="18"/>
        <v>2.25</v>
      </c>
      <c r="V238" s="48">
        <f t="shared" si="19"/>
        <v>2.25</v>
      </c>
      <c r="W238" t="s">
        <v>960</v>
      </c>
      <c r="X238" t="s">
        <v>951</v>
      </c>
    </row>
    <row r="239" spans="1:24" outlineLevel="2">
      <c r="A239" t="s">
        <v>1556</v>
      </c>
      <c r="B239" s="73" t="str">
        <f t="shared" si="15"/>
        <v>500-PA</v>
      </c>
      <c r="D239">
        <v>1</v>
      </c>
      <c r="E239" t="s">
        <v>1673</v>
      </c>
      <c r="F239">
        <v>39.22</v>
      </c>
      <c r="H239">
        <v>1510064</v>
      </c>
      <c r="I239">
        <v>24.96</v>
      </c>
      <c r="J239">
        <v>1</v>
      </c>
      <c r="K239">
        <v>24.96</v>
      </c>
      <c r="L239" s="45">
        <f>VLOOKUP(H239,'[1]CALCUL AS et AN'!$A$2:$AU$889,24,FALSE)</f>
        <v>24.954999999999998</v>
      </c>
      <c r="M239" s="48">
        <f>VLOOKUP(H239,'[1]CALCUL AS et AN'!$A$2:$AU$889,28,FALSE)</f>
        <v>24.954999999999998</v>
      </c>
      <c r="N239">
        <v>24.96</v>
      </c>
      <c r="O239" s="45">
        <f t="shared" si="16"/>
        <v>24.954999999999998</v>
      </c>
      <c r="P239" s="48">
        <f t="shared" si="17"/>
        <v>24.954999999999998</v>
      </c>
      <c r="Q239">
        <v>39.22</v>
      </c>
      <c r="R239" s="45">
        <f>VLOOKUP(H239,'[1]CALCUL AS et AN'!$A$2:$AU$889,46,FALSE)</f>
        <v>37.432499999999997</v>
      </c>
      <c r="S239" s="48">
        <f>VLOOKUP(H239,'[1]CALCUL AS et AN'!$A$2:$AU$889,47,FALSE)</f>
        <v>37.432499999999997</v>
      </c>
      <c r="T239">
        <v>39.22</v>
      </c>
      <c r="U239" s="45">
        <f t="shared" si="18"/>
        <v>37.432499999999997</v>
      </c>
      <c r="V239" s="48">
        <f t="shared" si="19"/>
        <v>37.432499999999997</v>
      </c>
      <c r="W239" t="s">
        <v>960</v>
      </c>
      <c r="X239" t="s">
        <v>951</v>
      </c>
    </row>
    <row r="240" spans="1:24" outlineLevel="2">
      <c r="A240" t="s">
        <v>1556</v>
      </c>
      <c r="B240" s="73" t="str">
        <f t="shared" si="15"/>
        <v>500-PA</v>
      </c>
      <c r="D240">
        <v>1.1000000000000001</v>
      </c>
      <c r="E240" t="s">
        <v>1534</v>
      </c>
      <c r="F240">
        <v>7.41</v>
      </c>
      <c r="H240" t="s">
        <v>1533</v>
      </c>
      <c r="I240">
        <v>5.99</v>
      </c>
      <c r="J240">
        <v>1</v>
      </c>
      <c r="K240">
        <v>5.99</v>
      </c>
      <c r="L240" s="45">
        <f>VLOOKUP(H240,'[1]CALCUL AS et AN'!$A$2:$AU$889,24,FALSE)</f>
        <v>5.99</v>
      </c>
      <c r="M240" s="48">
        <f>VLOOKUP(H240,'[1]CALCUL AS et AN'!$A$2:$AU$889,28,FALSE)</f>
        <v>5.99</v>
      </c>
      <c r="N240">
        <v>6.5890000000000004</v>
      </c>
      <c r="O240" s="45">
        <f t="shared" si="16"/>
        <v>6.5890000000000004</v>
      </c>
      <c r="P240" s="48">
        <f t="shared" si="17"/>
        <v>6.5890000000000004</v>
      </c>
      <c r="Q240">
        <v>7.41</v>
      </c>
      <c r="R240" s="45">
        <f>VLOOKUP(H240,'[1]CALCUL AS et AN'!$A$2:$AU$889,46,FALSE)</f>
        <v>7.4875000000000007</v>
      </c>
      <c r="S240" s="48">
        <f>VLOOKUP(H240,'[1]CALCUL AS et AN'!$A$2:$AU$889,47,FALSE)</f>
        <v>7.4875000000000007</v>
      </c>
      <c r="T240">
        <v>8.1510000000000016</v>
      </c>
      <c r="U240" s="45">
        <f t="shared" si="18"/>
        <v>8.2362500000000018</v>
      </c>
      <c r="V240" s="48">
        <f t="shared" si="19"/>
        <v>8.2362500000000018</v>
      </c>
      <c r="W240" t="s">
        <v>960</v>
      </c>
      <c r="X240" t="s">
        <v>951</v>
      </c>
    </row>
    <row r="241" spans="1:24" outlineLevel="2">
      <c r="A241" t="s">
        <v>1556</v>
      </c>
      <c r="B241" s="73" t="str">
        <f t="shared" si="15"/>
        <v>500-PA</v>
      </c>
      <c r="D241">
        <v>1.2</v>
      </c>
      <c r="E241" t="s">
        <v>1538</v>
      </c>
      <c r="F241">
        <v>4.3499999999999996</v>
      </c>
      <c r="H241" t="s">
        <v>1537</v>
      </c>
      <c r="I241">
        <v>2.9</v>
      </c>
      <c r="J241">
        <v>1</v>
      </c>
      <c r="K241">
        <v>2.9</v>
      </c>
      <c r="L241" s="45">
        <f>VLOOKUP(H241,'[1]CALCUL AS et AN'!$A$2:$AU$889,24,FALSE)</f>
        <v>2.9</v>
      </c>
      <c r="M241" s="48">
        <f>VLOOKUP(H241,'[1]CALCUL AS et AN'!$A$2:$AU$889,28,FALSE)</f>
        <v>2.9</v>
      </c>
      <c r="N241">
        <v>3.48</v>
      </c>
      <c r="O241" s="45">
        <f t="shared" si="16"/>
        <v>3.48</v>
      </c>
      <c r="P241" s="48">
        <f t="shared" si="17"/>
        <v>3.48</v>
      </c>
      <c r="Q241">
        <v>4.3499999999999996</v>
      </c>
      <c r="R241" s="45">
        <f>VLOOKUP(H241,'[1]CALCUL AS et AN'!$A$2:$AU$889,46,FALSE)</f>
        <v>4.3499999999999996</v>
      </c>
      <c r="S241" s="48">
        <f>VLOOKUP(H241,'[1]CALCUL AS et AN'!$A$2:$AU$889,47,FALSE)</f>
        <v>4.3499999999999996</v>
      </c>
      <c r="T241">
        <v>5.22</v>
      </c>
      <c r="U241" s="45">
        <f t="shared" si="18"/>
        <v>5.22</v>
      </c>
      <c r="V241" s="48">
        <f t="shared" si="19"/>
        <v>5.22</v>
      </c>
      <c r="W241" t="s">
        <v>960</v>
      </c>
      <c r="X241" t="s">
        <v>951</v>
      </c>
    </row>
    <row r="242" spans="1:24" outlineLevel="2">
      <c r="A242" t="s">
        <v>1556</v>
      </c>
      <c r="B242" s="73" t="str">
        <f t="shared" si="15"/>
        <v>500-PA</v>
      </c>
      <c r="D242">
        <v>2</v>
      </c>
      <c r="E242" t="s">
        <v>1512</v>
      </c>
      <c r="F242">
        <v>0.96</v>
      </c>
      <c r="H242" t="s">
        <v>592</v>
      </c>
      <c r="I242">
        <v>0.77</v>
      </c>
      <c r="J242">
        <v>1</v>
      </c>
      <c r="K242">
        <v>0.77</v>
      </c>
      <c r="L242" s="45">
        <f>VLOOKUP(H242,'[1]CALCUL AS et AN'!$A$2:$AU$889,24,FALSE)</f>
        <v>0.76900000000000002</v>
      </c>
      <c r="M242" s="48">
        <f>VLOOKUP(H242,'[1]CALCUL AS et AN'!$A$2:$AU$889,28,FALSE)</f>
        <v>0.84599999999999997</v>
      </c>
      <c r="N242">
        <v>1.54</v>
      </c>
      <c r="O242" s="45">
        <f t="shared" si="16"/>
        <v>1.538</v>
      </c>
      <c r="P242" s="48">
        <f t="shared" si="17"/>
        <v>1.6919999999999999</v>
      </c>
      <c r="Q242">
        <v>0.96</v>
      </c>
      <c r="R242" s="45">
        <f>VLOOKUP(H242,'[1]CALCUL AS et AN'!$A$2:$AU$889,46,FALSE)</f>
        <v>0.96125000000000005</v>
      </c>
      <c r="S242" s="48">
        <f>VLOOKUP(H242,'[1]CALCUL AS et AN'!$A$2:$AU$889,47,FALSE)</f>
        <v>1.0574999999999999</v>
      </c>
      <c r="T242">
        <v>1.92</v>
      </c>
      <c r="U242" s="45">
        <f t="shared" si="18"/>
        <v>1.9225000000000001</v>
      </c>
      <c r="V242" s="48">
        <f t="shared" si="19"/>
        <v>2.1149999999999998</v>
      </c>
      <c r="W242" t="s">
        <v>960</v>
      </c>
      <c r="X242" t="s">
        <v>937</v>
      </c>
    </row>
    <row r="243" spans="1:24" outlineLevel="2">
      <c r="A243" t="s">
        <v>1556</v>
      </c>
      <c r="B243" s="73" t="str">
        <f t="shared" si="15"/>
        <v>500-PA</v>
      </c>
      <c r="D243">
        <v>2</v>
      </c>
      <c r="E243" t="s">
        <v>1528</v>
      </c>
      <c r="F243">
        <v>0.77</v>
      </c>
      <c r="H243" t="s">
        <v>1527</v>
      </c>
      <c r="I243">
        <v>0.61</v>
      </c>
      <c r="J243">
        <v>1</v>
      </c>
      <c r="K243">
        <v>0.61</v>
      </c>
      <c r="L243" s="45">
        <f>VLOOKUP(H243,'[1]CALCUL AS et AN'!$A$2:$AU$889,24,FALSE)</f>
        <v>0.61299999999999999</v>
      </c>
      <c r="M243" s="48">
        <f>VLOOKUP(H243,'[1]CALCUL AS et AN'!$A$2:$AU$889,28,FALSE)</f>
        <v>0.67400000000000004</v>
      </c>
      <c r="N243">
        <v>1.22</v>
      </c>
      <c r="O243" s="45">
        <f t="shared" si="16"/>
        <v>1.226</v>
      </c>
      <c r="P243" s="48">
        <f t="shared" si="17"/>
        <v>1.3480000000000001</v>
      </c>
      <c r="Q243">
        <v>0.77</v>
      </c>
      <c r="R243" s="45">
        <f>VLOOKUP(H243,'[1]CALCUL AS et AN'!$A$2:$AU$889,46,FALSE)</f>
        <v>0.81529000000000007</v>
      </c>
      <c r="S243" s="48">
        <f>VLOOKUP(H243,'[1]CALCUL AS et AN'!$A$2:$AU$889,47,FALSE)</f>
        <v>0.89642000000000011</v>
      </c>
      <c r="T243">
        <v>1.54</v>
      </c>
      <c r="U243" s="45">
        <f t="shared" si="18"/>
        <v>1.6305800000000001</v>
      </c>
      <c r="V243" s="48">
        <f t="shared" si="19"/>
        <v>1.7928400000000002</v>
      </c>
      <c r="W243" t="s">
        <v>960</v>
      </c>
      <c r="X243" t="s">
        <v>951</v>
      </c>
    </row>
    <row r="244" spans="1:24" outlineLevel="2">
      <c r="A244" t="s">
        <v>1556</v>
      </c>
      <c r="B244" s="73" t="str">
        <f t="shared" si="15"/>
        <v>500-PA</v>
      </c>
      <c r="D244">
        <v>1</v>
      </c>
      <c r="E244" t="s">
        <v>1531</v>
      </c>
      <c r="F244">
        <v>1.18</v>
      </c>
      <c r="H244" t="s">
        <v>1530</v>
      </c>
      <c r="I244">
        <v>1.03</v>
      </c>
      <c r="J244">
        <v>1</v>
      </c>
      <c r="K244">
        <v>1.03</v>
      </c>
      <c r="L244" s="45">
        <f>VLOOKUP(H244,'[1]CALCUL AS et AN'!$A$2:$AU$889,24,FALSE)</f>
        <v>1.0329999999999999</v>
      </c>
      <c r="M244" s="48">
        <f>VLOOKUP(H244,'[1]CALCUL AS et AN'!$A$2:$AU$889,28,FALSE)</f>
        <v>1.0329999999999999</v>
      </c>
      <c r="N244">
        <v>1.03</v>
      </c>
      <c r="O244" s="45">
        <f t="shared" si="16"/>
        <v>1.0329999999999999</v>
      </c>
      <c r="P244" s="48">
        <f t="shared" si="17"/>
        <v>1.0329999999999999</v>
      </c>
      <c r="Q244">
        <v>1.18</v>
      </c>
      <c r="R244" s="45">
        <f>VLOOKUP(H244,'[1]CALCUL AS et AN'!$A$2:$AU$889,46,FALSE)</f>
        <v>1.2912499999999998</v>
      </c>
      <c r="S244" s="48">
        <f>VLOOKUP(H244,'[1]CALCUL AS et AN'!$A$2:$AU$889,47,FALSE)</f>
        <v>1.2912499999999998</v>
      </c>
      <c r="T244">
        <v>1.18</v>
      </c>
      <c r="U244" s="45">
        <f t="shared" si="18"/>
        <v>1.2912499999999998</v>
      </c>
      <c r="V244" s="48">
        <f t="shared" si="19"/>
        <v>1.2912499999999998</v>
      </c>
      <c r="W244" t="s">
        <v>960</v>
      </c>
      <c r="X244" t="s">
        <v>951</v>
      </c>
    </row>
    <row r="245" spans="1:24" outlineLevel="2">
      <c r="A245" t="s">
        <v>1556</v>
      </c>
      <c r="B245" s="73" t="str">
        <f t="shared" si="15"/>
        <v>500-PA</v>
      </c>
      <c r="D245">
        <v>1</v>
      </c>
      <c r="E245" t="s">
        <v>437</v>
      </c>
      <c r="F245">
        <v>141.36000000000001</v>
      </c>
      <c r="H245" t="s">
        <v>436</v>
      </c>
      <c r="I245">
        <v>89</v>
      </c>
      <c r="J245">
        <v>1</v>
      </c>
      <c r="K245">
        <v>89</v>
      </c>
      <c r="L245" s="45">
        <f>VLOOKUP(H245,'[1]CALCUL AS et AN'!$A$2:$AU$889,24,FALSE)</f>
        <v>89</v>
      </c>
      <c r="M245" s="48">
        <f>VLOOKUP(H245,'[1]CALCUL AS et AN'!$A$2:$AU$889,28,FALSE)</f>
        <v>89</v>
      </c>
      <c r="N245">
        <v>89</v>
      </c>
      <c r="O245" s="45">
        <f t="shared" si="16"/>
        <v>89</v>
      </c>
      <c r="P245" s="48">
        <f t="shared" si="17"/>
        <v>89</v>
      </c>
      <c r="Q245">
        <v>141.36000000000001</v>
      </c>
      <c r="R245" s="45">
        <f>VLOOKUP(H245,'[1]CALCUL AS et AN'!$A$2:$AU$889,46,FALSE)</f>
        <v>133.5</v>
      </c>
      <c r="S245" s="48">
        <f>VLOOKUP(H245,'[1]CALCUL AS et AN'!$A$2:$AU$889,47,FALSE)</f>
        <v>133.5</v>
      </c>
      <c r="T245">
        <v>141.36000000000001</v>
      </c>
      <c r="U245" s="45">
        <f t="shared" si="18"/>
        <v>133.5</v>
      </c>
      <c r="V245" s="48">
        <f t="shared" si="19"/>
        <v>133.5</v>
      </c>
      <c r="W245" t="s">
        <v>960</v>
      </c>
      <c r="X245" t="s">
        <v>937</v>
      </c>
    </row>
    <row r="246" spans="1:24" outlineLevel="2">
      <c r="A246" t="s">
        <v>1556</v>
      </c>
      <c r="B246" s="73" t="str">
        <f t="shared" si="15"/>
        <v>500-PA</v>
      </c>
      <c r="D246">
        <v>2</v>
      </c>
      <c r="E246" t="s">
        <v>441</v>
      </c>
      <c r="F246">
        <v>11.25</v>
      </c>
      <c r="H246" t="s">
        <v>440</v>
      </c>
      <c r="I246">
        <v>7.4</v>
      </c>
      <c r="J246">
        <v>1</v>
      </c>
      <c r="K246">
        <v>7.4</v>
      </c>
      <c r="L246" s="45">
        <f>VLOOKUP(H246,'[1]CALCUL AS et AN'!$A$2:$AU$889,24,FALSE)</f>
        <v>7.4</v>
      </c>
      <c r="M246" s="48">
        <f>VLOOKUP(H246,'[1]CALCUL AS et AN'!$A$2:$AU$889,28,FALSE)</f>
        <v>7.4</v>
      </c>
      <c r="N246">
        <v>14.8</v>
      </c>
      <c r="O246" s="45">
        <f t="shared" si="16"/>
        <v>14.8</v>
      </c>
      <c r="P246" s="48">
        <f t="shared" si="17"/>
        <v>14.8</v>
      </c>
      <c r="Q246">
        <v>11.25</v>
      </c>
      <c r="R246" s="45">
        <f>VLOOKUP(H246,'[1]CALCUL AS et AN'!$A$2:$AU$889,46,FALSE)</f>
        <v>11.100000000000001</v>
      </c>
      <c r="S246" s="48">
        <f>VLOOKUP(H246,'[1]CALCUL AS et AN'!$A$2:$AU$889,47,FALSE)</f>
        <v>11.100000000000001</v>
      </c>
      <c r="T246">
        <v>22.5</v>
      </c>
      <c r="U246" s="45">
        <f t="shared" si="18"/>
        <v>22.200000000000003</v>
      </c>
      <c r="V246" s="48">
        <f t="shared" si="19"/>
        <v>22.200000000000003</v>
      </c>
      <c r="W246" t="s">
        <v>960</v>
      </c>
      <c r="X246" t="s">
        <v>937</v>
      </c>
    </row>
    <row r="247" spans="1:24" outlineLevel="2">
      <c r="A247" t="s">
        <v>1556</v>
      </c>
      <c r="B247" s="73" t="str">
        <f t="shared" si="15"/>
        <v>500-PA</v>
      </c>
      <c r="D247">
        <v>1</v>
      </c>
      <c r="E247" t="s">
        <v>1489</v>
      </c>
      <c r="F247">
        <v>232.7</v>
      </c>
      <c r="H247" t="s">
        <v>1488</v>
      </c>
      <c r="I247">
        <v>134.9</v>
      </c>
      <c r="J247">
        <v>1</v>
      </c>
      <c r="K247">
        <v>134.9</v>
      </c>
      <c r="L247" s="45">
        <f>VLOOKUP(H247,'[1]CALCUL AS et AN'!$A$2:$AU$889,24,FALSE)</f>
        <v>134.9</v>
      </c>
      <c r="M247" s="48">
        <f>VLOOKUP(H247,'[1]CALCUL AS et AN'!$A$2:$AU$889,28,FALSE)</f>
        <v>134.9</v>
      </c>
      <c r="N247">
        <v>134.9</v>
      </c>
      <c r="O247" s="45">
        <f t="shared" si="16"/>
        <v>134.9</v>
      </c>
      <c r="P247" s="48">
        <f t="shared" si="17"/>
        <v>134.9</v>
      </c>
      <c r="Q247">
        <v>232.7</v>
      </c>
      <c r="R247" s="45">
        <f>VLOOKUP(H247,'[1]CALCUL AS et AN'!$A$2:$AU$889,46,FALSE)</f>
        <v>0</v>
      </c>
      <c r="S247" s="48">
        <f>VLOOKUP(H247,'[1]CALCUL AS et AN'!$A$2:$AU$889,47,FALSE)</f>
        <v>0</v>
      </c>
      <c r="T247">
        <v>232.7</v>
      </c>
      <c r="U247" s="45">
        <f t="shared" si="18"/>
        <v>0</v>
      </c>
      <c r="V247" s="48">
        <f t="shared" si="19"/>
        <v>0</v>
      </c>
      <c r="W247" t="s">
        <v>960</v>
      </c>
      <c r="X247" t="s">
        <v>951</v>
      </c>
    </row>
    <row r="248" spans="1:24" outlineLevel="2">
      <c r="A248" t="s">
        <v>1556</v>
      </c>
      <c r="B248" s="73" t="str">
        <f t="shared" si="15"/>
        <v>500-PA</v>
      </c>
      <c r="D248">
        <v>1</v>
      </c>
      <c r="E248" t="s">
        <v>1372</v>
      </c>
      <c r="F248">
        <v>315.06</v>
      </c>
      <c r="H248" t="s">
        <v>446</v>
      </c>
      <c r="I248">
        <v>235</v>
      </c>
      <c r="J248">
        <v>1</v>
      </c>
      <c r="K248">
        <v>235</v>
      </c>
      <c r="L248" s="45">
        <f>VLOOKUP(H248,'[1]CALCUL AS et AN'!$A$2:$AU$889,24,FALSE)</f>
        <v>235</v>
      </c>
      <c r="M248" s="48">
        <f>VLOOKUP(H248,'[1]CALCUL AS et AN'!$A$2:$AU$889,28,FALSE)</f>
        <v>271</v>
      </c>
      <c r="N248">
        <v>235</v>
      </c>
      <c r="O248" s="45">
        <f t="shared" si="16"/>
        <v>235</v>
      </c>
      <c r="P248" s="48">
        <f t="shared" si="17"/>
        <v>271</v>
      </c>
      <c r="Q248">
        <v>315.06</v>
      </c>
      <c r="R248" s="45">
        <f>VLOOKUP(H248,'[1]CALCUL AS et AN'!$A$2:$AU$889,46,FALSE)</f>
        <v>312.55</v>
      </c>
      <c r="S248" s="48">
        <f>VLOOKUP(H248,'[1]CALCUL AS et AN'!$A$2:$AU$889,47,FALSE)</f>
        <v>360.43</v>
      </c>
      <c r="T248">
        <v>315.06</v>
      </c>
      <c r="U248" s="45">
        <f t="shared" si="18"/>
        <v>312.55</v>
      </c>
      <c r="V248" s="48">
        <f t="shared" si="19"/>
        <v>360.43</v>
      </c>
      <c r="W248" t="s">
        <v>960</v>
      </c>
      <c r="X248" t="s">
        <v>960</v>
      </c>
    </row>
    <row r="249" spans="1:24" outlineLevel="2">
      <c r="A249" t="s">
        <v>1556</v>
      </c>
      <c r="B249" s="73" t="str">
        <f t="shared" si="15"/>
        <v>500-PA</v>
      </c>
      <c r="D249">
        <v>1</v>
      </c>
      <c r="E249" t="s">
        <v>993</v>
      </c>
      <c r="F249">
        <v>4.87</v>
      </c>
      <c r="H249" t="s">
        <v>472</v>
      </c>
      <c r="I249">
        <v>0.94</v>
      </c>
      <c r="J249">
        <v>1</v>
      </c>
      <c r="K249">
        <v>0.94</v>
      </c>
      <c r="L249" s="45">
        <f>VLOOKUP(H249,'[1]CALCUL AS et AN'!$A$2:$AU$889,24,FALSE)</f>
        <v>2.1800000000000002</v>
      </c>
      <c r="M249" s="48">
        <f>VLOOKUP(H249,'[1]CALCUL AS et AN'!$A$2:$AU$889,28,FALSE)</f>
        <v>0.94</v>
      </c>
      <c r="N249">
        <v>0.94</v>
      </c>
      <c r="O249" s="45">
        <f t="shared" si="16"/>
        <v>2.1800000000000002</v>
      </c>
      <c r="P249" s="48">
        <f t="shared" si="17"/>
        <v>0.94</v>
      </c>
      <c r="Q249">
        <v>4.87</v>
      </c>
      <c r="R249" s="45">
        <f>VLOOKUP(H249,'[1]CALCUL AS et AN'!$A$2:$AU$889,46,FALSE)</f>
        <v>4.9050000000000002</v>
      </c>
      <c r="S249" s="48">
        <f>VLOOKUP(H249,'[1]CALCUL AS et AN'!$A$2:$AU$889,47,FALSE)</f>
        <v>2.1149999999999998</v>
      </c>
      <c r="T249">
        <v>4.87</v>
      </c>
      <c r="U249" s="45">
        <f t="shared" si="18"/>
        <v>4.9050000000000002</v>
      </c>
      <c r="V249" s="48">
        <f t="shared" si="19"/>
        <v>2.1149999999999998</v>
      </c>
      <c r="W249" t="s">
        <v>960</v>
      </c>
      <c r="X249" t="s">
        <v>937</v>
      </c>
    </row>
    <row r="250" spans="1:24" outlineLevel="2">
      <c r="A250" t="s">
        <v>1556</v>
      </c>
      <c r="B250" s="73" t="str">
        <f t="shared" si="15"/>
        <v>500-PA</v>
      </c>
      <c r="D250">
        <v>1</v>
      </c>
      <c r="E250" t="s">
        <v>2940</v>
      </c>
      <c r="F250">
        <v>4.9400000000000004</v>
      </c>
      <c r="H250" t="s">
        <v>474</v>
      </c>
      <c r="I250">
        <v>2.57</v>
      </c>
      <c r="J250">
        <v>1</v>
      </c>
      <c r="K250">
        <v>2.57</v>
      </c>
      <c r="L250" s="45">
        <f>VLOOKUP(H250,'[1]CALCUL AS et AN'!$A$2:$AU$889,24,FALSE)</f>
        <v>2.57</v>
      </c>
      <c r="M250" s="48">
        <f>VLOOKUP(H250,'[1]CALCUL AS et AN'!$A$2:$AU$889,28,FALSE)</f>
        <v>0.92</v>
      </c>
      <c r="N250">
        <v>2.57</v>
      </c>
      <c r="O250" s="45">
        <f t="shared" si="16"/>
        <v>2.57</v>
      </c>
      <c r="P250" s="48">
        <f t="shared" si="17"/>
        <v>0.92</v>
      </c>
      <c r="Q250">
        <v>4.9400000000000004</v>
      </c>
      <c r="R250" s="45">
        <f>VLOOKUP(H250,'[1]CALCUL AS et AN'!$A$2:$AU$889,46,FALSE)</f>
        <v>5.7824999999999998</v>
      </c>
      <c r="S250" s="48">
        <f>VLOOKUP(H250,'[1]CALCUL AS et AN'!$A$2:$AU$889,47,FALSE)</f>
        <v>2.0700000000000003</v>
      </c>
      <c r="T250">
        <v>4.9400000000000004</v>
      </c>
      <c r="U250" s="45">
        <f t="shared" si="18"/>
        <v>5.7824999999999998</v>
      </c>
      <c r="V250" s="48">
        <f t="shared" si="19"/>
        <v>2.0700000000000003</v>
      </c>
      <c r="W250" t="s">
        <v>960</v>
      </c>
      <c r="X250" t="s">
        <v>937</v>
      </c>
    </row>
    <row r="251" spans="1:24" outlineLevel="2">
      <c r="A251" t="s">
        <v>1556</v>
      </c>
      <c r="B251" s="73" t="str">
        <f t="shared" si="15"/>
        <v>500-PA</v>
      </c>
      <c r="D251">
        <v>1</v>
      </c>
      <c r="E251" t="s">
        <v>1502</v>
      </c>
      <c r="F251">
        <v>83.19</v>
      </c>
      <c r="H251" t="s">
        <v>1501</v>
      </c>
      <c r="I251">
        <v>63.5</v>
      </c>
      <c r="J251">
        <v>1</v>
      </c>
      <c r="K251">
        <v>63.5</v>
      </c>
      <c r="L251" s="45">
        <f>VLOOKUP(H251,'[1]CALCUL AS et AN'!$A$2:$AU$889,24,FALSE)</f>
        <v>63.5</v>
      </c>
      <c r="M251" s="48">
        <f>VLOOKUP(H251,'[1]CALCUL AS et AN'!$A$2:$AU$889,28,FALSE)</f>
        <v>71</v>
      </c>
      <c r="N251">
        <v>63.5</v>
      </c>
      <c r="O251" s="45">
        <f t="shared" si="16"/>
        <v>63.5</v>
      </c>
      <c r="P251" s="48">
        <f t="shared" si="17"/>
        <v>71</v>
      </c>
      <c r="Q251">
        <v>83.19</v>
      </c>
      <c r="R251" s="45">
        <f>VLOOKUP(H251,'[1]CALCUL AS et AN'!$A$2:$AU$889,46,FALSE)</f>
        <v>84.454999999999998</v>
      </c>
      <c r="S251" s="48">
        <f>VLOOKUP(H251,'[1]CALCUL AS et AN'!$A$2:$AU$889,47,FALSE)</f>
        <v>94.43</v>
      </c>
      <c r="T251">
        <v>83.19</v>
      </c>
      <c r="U251" s="45">
        <f t="shared" si="18"/>
        <v>84.454999999999998</v>
      </c>
      <c r="V251" s="48">
        <f t="shared" si="19"/>
        <v>94.43</v>
      </c>
      <c r="W251" t="s">
        <v>960</v>
      </c>
      <c r="X251" t="s">
        <v>951</v>
      </c>
    </row>
    <row r="252" spans="1:24" outlineLevel="2">
      <c r="A252" t="s">
        <v>1556</v>
      </c>
      <c r="B252" s="73" t="str">
        <f t="shared" si="15"/>
        <v>500-PA</v>
      </c>
      <c r="D252">
        <v>1</v>
      </c>
      <c r="E252" t="s">
        <v>1559</v>
      </c>
      <c r="F252">
        <v>0</v>
      </c>
      <c r="H252" t="s">
        <v>1558</v>
      </c>
      <c r="I252">
        <v>0</v>
      </c>
      <c r="J252">
        <v>0</v>
      </c>
      <c r="K252" t="e">
        <v>#DIV/0!</v>
      </c>
      <c r="L252" s="45" t="e">
        <f>VLOOKUP(H252,'[1]CALCUL AS et AN'!$A$2:$AU$889,24,FALSE)</f>
        <v>#N/A</v>
      </c>
      <c r="M252" s="48" t="e">
        <f>VLOOKUP(H252,'[1]CALCUL AS et AN'!$A$2:$AU$889,28,FALSE)</f>
        <v>#N/A</v>
      </c>
      <c r="N252" t="e">
        <v>#DIV/0!</v>
      </c>
      <c r="O252" s="45" t="e">
        <f t="shared" si="16"/>
        <v>#N/A</v>
      </c>
      <c r="P252" s="48" t="e">
        <f t="shared" si="17"/>
        <v>#N/A</v>
      </c>
      <c r="Q252">
        <v>0</v>
      </c>
      <c r="R252" s="45" t="e">
        <f>VLOOKUP(H252,'[1]CALCUL AS et AN'!$A$2:$AU$889,46,FALSE)</f>
        <v>#N/A</v>
      </c>
      <c r="S252" s="48" t="e">
        <f>VLOOKUP(H252,'[1]CALCUL AS et AN'!$A$2:$AU$889,47,FALSE)</f>
        <v>#N/A</v>
      </c>
      <c r="T252">
        <v>0</v>
      </c>
      <c r="U252" s="45" t="e">
        <f t="shared" si="18"/>
        <v>#N/A</v>
      </c>
      <c r="V252" s="48" t="e">
        <f t="shared" si="19"/>
        <v>#N/A</v>
      </c>
      <c r="W252" t="s">
        <v>960</v>
      </c>
      <c r="X252" t="s">
        <v>960</v>
      </c>
    </row>
    <row r="253" spans="1:24" outlineLevel="2">
      <c r="A253" t="s">
        <v>1556</v>
      </c>
      <c r="B253" s="73" t="str">
        <f t="shared" si="15"/>
        <v>500-PA</v>
      </c>
      <c r="D253">
        <v>1</v>
      </c>
      <c r="E253" t="s">
        <v>1543</v>
      </c>
      <c r="F253">
        <v>21.71</v>
      </c>
      <c r="H253" t="s">
        <v>1542</v>
      </c>
      <c r="I253">
        <v>17.73</v>
      </c>
      <c r="J253">
        <v>1</v>
      </c>
      <c r="K253">
        <v>17.73</v>
      </c>
      <c r="L253" s="45">
        <f>VLOOKUP(H253,'[1]CALCUL AS et AN'!$A$2:$AU$889,24,FALSE)</f>
        <v>17.73</v>
      </c>
      <c r="M253" s="48">
        <f>VLOOKUP(H253,'[1]CALCUL AS et AN'!$A$2:$AU$889,28,FALSE)</f>
        <v>17.73</v>
      </c>
      <c r="N253">
        <v>17.73</v>
      </c>
      <c r="O253" s="45">
        <f t="shared" si="16"/>
        <v>17.73</v>
      </c>
      <c r="P253" s="48">
        <f t="shared" si="17"/>
        <v>17.73</v>
      </c>
      <c r="Q253">
        <v>21.71</v>
      </c>
      <c r="R253" s="45">
        <f>VLOOKUP(H253,'[1]CALCUL AS et AN'!$A$2:$AU$889,46,FALSE)</f>
        <v>22.162500000000001</v>
      </c>
      <c r="S253" s="48">
        <f>VLOOKUP(H253,'[1]CALCUL AS et AN'!$A$2:$AU$889,47,FALSE)</f>
        <v>22.162500000000001</v>
      </c>
      <c r="T253">
        <v>21.71</v>
      </c>
      <c r="U253" s="45">
        <f t="shared" si="18"/>
        <v>22.162500000000001</v>
      </c>
      <c r="V253" s="48">
        <f t="shared" si="19"/>
        <v>22.162500000000001</v>
      </c>
      <c r="W253" t="s">
        <v>960</v>
      </c>
      <c r="X253" t="s">
        <v>951</v>
      </c>
    </row>
    <row r="254" spans="1:24" outlineLevel="2">
      <c r="A254" t="s">
        <v>1556</v>
      </c>
      <c r="B254" s="73" t="str">
        <f t="shared" si="15"/>
        <v>500-PA</v>
      </c>
      <c r="D254">
        <v>1</v>
      </c>
      <c r="E254" t="s">
        <v>1540</v>
      </c>
      <c r="F254">
        <v>18.489999999999998</v>
      </c>
      <c r="H254" t="s">
        <v>1539</v>
      </c>
      <c r="I254">
        <v>13.05</v>
      </c>
      <c r="J254">
        <v>1</v>
      </c>
      <c r="K254">
        <v>13.05</v>
      </c>
      <c r="L254" s="45">
        <f>VLOOKUP(H254,'[1]CALCUL AS et AN'!$A$2:$AU$889,24,FALSE)</f>
        <v>13.05</v>
      </c>
      <c r="M254" s="48">
        <f>VLOOKUP(H254,'[1]CALCUL AS et AN'!$A$2:$AU$889,28,FALSE)</f>
        <v>13.05</v>
      </c>
      <c r="N254">
        <v>13.05</v>
      </c>
      <c r="O254" s="45">
        <f t="shared" si="16"/>
        <v>13.05</v>
      </c>
      <c r="P254" s="48">
        <f t="shared" si="17"/>
        <v>13.05</v>
      </c>
      <c r="Q254">
        <v>18.489999999999998</v>
      </c>
      <c r="R254" s="45">
        <f>VLOOKUP(H254,'[1]CALCUL AS et AN'!$A$2:$AU$889,46,FALSE)</f>
        <v>19.575000000000003</v>
      </c>
      <c r="S254" s="48">
        <f>VLOOKUP(H254,'[1]CALCUL AS et AN'!$A$2:$AU$889,47,FALSE)</f>
        <v>19.575000000000003</v>
      </c>
      <c r="T254">
        <v>18.489999999999998</v>
      </c>
      <c r="U254" s="45">
        <f t="shared" si="18"/>
        <v>19.575000000000003</v>
      </c>
      <c r="V254" s="48">
        <f t="shared" si="19"/>
        <v>19.575000000000003</v>
      </c>
      <c r="W254" t="s">
        <v>960</v>
      </c>
      <c r="X254" t="s">
        <v>951</v>
      </c>
    </row>
    <row r="255" spans="1:24" outlineLevel="2">
      <c r="A255" t="s">
        <v>1556</v>
      </c>
      <c r="B255" s="73" t="str">
        <f t="shared" si="15"/>
        <v>500-PA</v>
      </c>
      <c r="D255">
        <v>1</v>
      </c>
      <c r="E255" t="s">
        <v>1514</v>
      </c>
      <c r="F255">
        <v>12.91</v>
      </c>
      <c r="H255" t="s">
        <v>632</v>
      </c>
      <c r="I255">
        <v>4.7300000000000004</v>
      </c>
      <c r="J255">
        <v>0.33</v>
      </c>
      <c r="K255">
        <v>14.333333333333334</v>
      </c>
      <c r="L255" s="45">
        <f>VLOOKUP(H255,'[1]CALCUL AS et AN'!$A$2:$AU$889,24,FALSE)</f>
        <v>4.7320000000000002</v>
      </c>
      <c r="M255" s="48">
        <f>VLOOKUP(H255,'[1]CALCUL AS et AN'!$A$2:$AU$889,28,FALSE)</f>
        <v>4.7779999999999996</v>
      </c>
      <c r="N255">
        <v>14.333333333333334</v>
      </c>
      <c r="O255" s="45">
        <f t="shared" si="16"/>
        <v>4.7320000000000002</v>
      </c>
      <c r="P255" s="48">
        <f t="shared" si="17"/>
        <v>4.7779999999999996</v>
      </c>
      <c r="Q255">
        <v>12.91</v>
      </c>
      <c r="R255" s="45">
        <f>VLOOKUP(H255,'[1]CALCUL AS et AN'!$A$2:$AU$889,46,FALSE)</f>
        <v>6.2935600000000003</v>
      </c>
      <c r="S255" s="48">
        <f>VLOOKUP(H255,'[1]CALCUL AS et AN'!$A$2:$AU$889,47,FALSE)</f>
        <v>6.3547399999999996</v>
      </c>
      <c r="T255">
        <v>12.91</v>
      </c>
      <c r="U255" s="45">
        <f t="shared" si="18"/>
        <v>6.2935600000000003</v>
      </c>
      <c r="V255" s="48">
        <f t="shared" si="19"/>
        <v>6.3547399999999996</v>
      </c>
      <c r="W255" t="s">
        <v>960</v>
      </c>
      <c r="X255" t="s">
        <v>937</v>
      </c>
    </row>
    <row r="256" spans="1:24" outlineLevel="2">
      <c r="A256" t="s">
        <v>1556</v>
      </c>
      <c r="B256" s="73" t="str">
        <f t="shared" si="15"/>
        <v>500-PA</v>
      </c>
      <c r="D256">
        <v>1</v>
      </c>
      <c r="E256" t="s">
        <v>1511</v>
      </c>
      <c r="F256">
        <v>9.56</v>
      </c>
      <c r="H256" t="s">
        <v>1510</v>
      </c>
      <c r="I256">
        <v>8.09</v>
      </c>
      <c r="J256">
        <v>1</v>
      </c>
      <c r="K256">
        <v>8.09</v>
      </c>
      <c r="L256" s="45">
        <f>VLOOKUP(H256,'[1]CALCUL AS et AN'!$A$2:$AU$889,24,FALSE)</f>
        <v>8.0869999999999997</v>
      </c>
      <c r="M256" s="48">
        <f>VLOOKUP(H256,'[1]CALCUL AS et AN'!$A$2:$AU$889,28,FALSE)</f>
        <v>8.0869999999999997</v>
      </c>
      <c r="N256">
        <v>8.09</v>
      </c>
      <c r="O256" s="45">
        <f t="shared" si="16"/>
        <v>8.0869999999999997</v>
      </c>
      <c r="P256" s="48">
        <f t="shared" si="17"/>
        <v>8.0869999999999997</v>
      </c>
      <c r="Q256">
        <v>9.56</v>
      </c>
      <c r="R256" s="45">
        <f>VLOOKUP(H256,'[1]CALCUL AS et AN'!$A$2:$AU$889,46,FALSE)</f>
        <v>10.108750000000001</v>
      </c>
      <c r="S256" s="48">
        <f>VLOOKUP(H256,'[1]CALCUL AS et AN'!$A$2:$AU$889,47,FALSE)</f>
        <v>10.108750000000001</v>
      </c>
      <c r="T256">
        <v>9.56</v>
      </c>
      <c r="U256" s="45">
        <f t="shared" si="18"/>
        <v>10.108750000000001</v>
      </c>
      <c r="V256" s="48">
        <f t="shared" si="19"/>
        <v>10.108750000000001</v>
      </c>
      <c r="W256" t="s">
        <v>960</v>
      </c>
      <c r="X256" t="s">
        <v>951</v>
      </c>
    </row>
    <row r="257" spans="1:24" outlineLevel="2">
      <c r="A257" t="s">
        <v>1556</v>
      </c>
      <c r="B257" s="73" t="str">
        <f t="shared" si="15"/>
        <v>500-PA</v>
      </c>
      <c r="D257">
        <v>1</v>
      </c>
      <c r="E257" t="s">
        <v>1520</v>
      </c>
      <c r="F257">
        <v>9.64</v>
      </c>
      <c r="H257" t="s">
        <v>1519</v>
      </c>
      <c r="I257">
        <v>7.94</v>
      </c>
      <c r="J257">
        <v>1</v>
      </c>
      <c r="K257">
        <v>7.94</v>
      </c>
      <c r="L257" s="45">
        <f>VLOOKUP(H257,'[1]CALCUL AS et AN'!$A$2:$AU$889,24,FALSE)</f>
        <v>7.9420000000000002</v>
      </c>
      <c r="M257" s="48">
        <f>VLOOKUP(H257,'[1]CALCUL AS et AN'!$A$2:$AU$889,28,FALSE)</f>
        <v>7.9420000000000002</v>
      </c>
      <c r="N257">
        <v>7.94</v>
      </c>
      <c r="O257" s="45">
        <f t="shared" si="16"/>
        <v>7.9420000000000002</v>
      </c>
      <c r="P257" s="48">
        <f t="shared" si="17"/>
        <v>7.9420000000000002</v>
      </c>
      <c r="Q257">
        <v>9.64</v>
      </c>
      <c r="R257" s="45">
        <f>VLOOKUP(H257,'[1]CALCUL AS et AN'!$A$2:$AU$889,46,FALSE)</f>
        <v>9.9275000000000002</v>
      </c>
      <c r="S257" s="48">
        <f>VLOOKUP(H257,'[1]CALCUL AS et AN'!$A$2:$AU$889,47,FALSE)</f>
        <v>9.9275000000000002</v>
      </c>
      <c r="T257">
        <v>9.64</v>
      </c>
      <c r="U257" s="45">
        <f t="shared" si="18"/>
        <v>9.9275000000000002</v>
      </c>
      <c r="V257" s="48">
        <f t="shared" si="19"/>
        <v>9.9275000000000002</v>
      </c>
      <c r="W257" t="s">
        <v>960</v>
      </c>
      <c r="X257" t="s">
        <v>951</v>
      </c>
    </row>
    <row r="258" spans="1:24" outlineLevel="1">
      <c r="A258" s="73" t="s">
        <v>3023</v>
      </c>
      <c r="B258" s="73" t="str">
        <f t="shared" si="15"/>
        <v>NSPR-1500-PA</v>
      </c>
      <c r="N258" t="e">
        <f>SUBTOTAL(9,N237:N257)</f>
        <v>#DIV/0!</v>
      </c>
      <c r="O258" s="45" t="e">
        <f>SUBTOTAL(9,O237:O257)</f>
        <v>#N/A</v>
      </c>
      <c r="P258" s="48" t="e">
        <f>SUBTOTAL(9,P237:P257)</f>
        <v>#N/A</v>
      </c>
      <c r="T258">
        <f>SUBTOTAL(9,T237:T257)</f>
        <v>937.76099999999997</v>
      </c>
      <c r="U258" s="45" t="e">
        <f>SUBTOTAL(9,U237:U257)</f>
        <v>#N/A</v>
      </c>
      <c r="V258" s="48" t="e">
        <f>SUBTOTAL(9,V237:V257)</f>
        <v>#N/A</v>
      </c>
    </row>
    <row r="259" spans="1:24" outlineLevel="2">
      <c r="A259" t="s">
        <v>1564</v>
      </c>
      <c r="B259" s="73" t="str">
        <f t="shared" si="15"/>
        <v>00</v>
      </c>
      <c r="D259">
        <v>2</v>
      </c>
      <c r="E259" t="s">
        <v>1546</v>
      </c>
      <c r="F259">
        <v>0.68</v>
      </c>
      <c r="H259">
        <v>101006</v>
      </c>
      <c r="I259">
        <v>0.23</v>
      </c>
      <c r="J259">
        <v>1</v>
      </c>
      <c r="K259">
        <v>0.23</v>
      </c>
      <c r="L259" s="45">
        <f>VLOOKUP(H259,'[1]CALCUL AS et AN'!$A$2:$AU$889,24,FALSE)</f>
        <v>0.22953999999999999</v>
      </c>
      <c r="M259" s="48">
        <f>VLOOKUP(H259,'[1]CALCUL AS et AN'!$A$2:$AU$889,28,FALSE)</f>
        <v>0.22953999999999999</v>
      </c>
      <c r="N259">
        <v>0.46</v>
      </c>
      <c r="O259" s="45">
        <f t="shared" si="16"/>
        <v>0.45907999999999999</v>
      </c>
      <c r="P259" s="48">
        <f t="shared" si="17"/>
        <v>0.45907999999999999</v>
      </c>
      <c r="Q259">
        <v>0.68</v>
      </c>
      <c r="R259" s="45">
        <f>VLOOKUP(H259,'[1]CALCUL AS et AN'!$A$2:$AU$889,46,FALSE)</f>
        <v>0.68862000000000001</v>
      </c>
      <c r="S259" s="48">
        <f>VLOOKUP(H259,'[1]CALCUL AS et AN'!$A$2:$AU$889,47,FALSE)</f>
        <v>0.68862000000000001</v>
      </c>
      <c r="T259">
        <v>1.36</v>
      </c>
      <c r="U259" s="45">
        <f t="shared" si="18"/>
        <v>1.37724</v>
      </c>
      <c r="V259" s="48">
        <f t="shared" si="19"/>
        <v>1.37724</v>
      </c>
      <c r="W259" t="s">
        <v>960</v>
      </c>
      <c r="X259" t="s">
        <v>951</v>
      </c>
    </row>
    <row r="260" spans="1:24" outlineLevel="2">
      <c r="A260" t="s">
        <v>1564</v>
      </c>
      <c r="B260" s="73" t="str">
        <f t="shared" si="15"/>
        <v>00</v>
      </c>
      <c r="D260">
        <v>1</v>
      </c>
      <c r="E260" t="s">
        <v>1544</v>
      </c>
      <c r="F260">
        <v>2.2400000000000002</v>
      </c>
      <c r="H260">
        <v>101007</v>
      </c>
      <c r="I260">
        <v>1.5</v>
      </c>
      <c r="J260">
        <v>1</v>
      </c>
      <c r="K260">
        <v>1.5</v>
      </c>
      <c r="L260" s="45">
        <f>VLOOKUP(H260,'[1]CALCUL AS et AN'!$A$2:$AU$889,24,FALSE)</f>
        <v>1.5</v>
      </c>
      <c r="M260" s="48">
        <f>VLOOKUP(H260,'[1]CALCUL AS et AN'!$A$2:$AU$889,28,FALSE)</f>
        <v>1.5</v>
      </c>
      <c r="N260">
        <v>1.5</v>
      </c>
      <c r="O260" s="45">
        <f t="shared" si="16"/>
        <v>1.5</v>
      </c>
      <c r="P260" s="48">
        <f t="shared" si="17"/>
        <v>1.5</v>
      </c>
      <c r="Q260">
        <v>2.2400000000000002</v>
      </c>
      <c r="R260" s="45">
        <f>VLOOKUP(H260,'[1]CALCUL AS et AN'!$A$2:$AU$889,46,FALSE)</f>
        <v>2.25</v>
      </c>
      <c r="S260" s="48">
        <f>VLOOKUP(H260,'[1]CALCUL AS et AN'!$A$2:$AU$889,47,FALSE)</f>
        <v>2.25</v>
      </c>
      <c r="T260">
        <v>2.2400000000000002</v>
      </c>
      <c r="U260" s="45">
        <f t="shared" si="18"/>
        <v>2.25</v>
      </c>
      <c r="V260" s="48">
        <f t="shared" si="19"/>
        <v>2.25</v>
      </c>
      <c r="W260" t="s">
        <v>960</v>
      </c>
      <c r="X260" t="s">
        <v>951</v>
      </c>
    </row>
    <row r="261" spans="1:24" outlineLevel="2">
      <c r="A261" t="s">
        <v>1564</v>
      </c>
      <c r="B261" s="73" t="str">
        <f t="shared" si="15"/>
        <v>00</v>
      </c>
      <c r="D261">
        <v>1</v>
      </c>
      <c r="E261" t="s">
        <v>1673</v>
      </c>
      <c r="F261">
        <v>39.22</v>
      </c>
      <c r="H261">
        <v>1510064</v>
      </c>
      <c r="I261">
        <v>24.96</v>
      </c>
      <c r="J261">
        <v>1</v>
      </c>
      <c r="K261">
        <v>24.96</v>
      </c>
      <c r="L261" s="45">
        <f>VLOOKUP(H261,'[1]CALCUL AS et AN'!$A$2:$AU$889,24,FALSE)</f>
        <v>24.954999999999998</v>
      </c>
      <c r="M261" s="48">
        <f>VLOOKUP(H261,'[1]CALCUL AS et AN'!$A$2:$AU$889,28,FALSE)</f>
        <v>24.954999999999998</v>
      </c>
      <c r="N261">
        <v>24.96</v>
      </c>
      <c r="O261" s="45">
        <f t="shared" si="16"/>
        <v>24.954999999999998</v>
      </c>
      <c r="P261" s="48">
        <f t="shared" si="17"/>
        <v>24.954999999999998</v>
      </c>
      <c r="Q261">
        <v>39.22</v>
      </c>
      <c r="R261" s="45">
        <f>VLOOKUP(H261,'[1]CALCUL AS et AN'!$A$2:$AU$889,46,FALSE)</f>
        <v>37.432499999999997</v>
      </c>
      <c r="S261" s="48">
        <f>VLOOKUP(H261,'[1]CALCUL AS et AN'!$A$2:$AU$889,47,FALSE)</f>
        <v>37.432499999999997</v>
      </c>
      <c r="T261">
        <v>39.22</v>
      </c>
      <c r="U261" s="45">
        <f t="shared" si="18"/>
        <v>37.432499999999997</v>
      </c>
      <c r="V261" s="48">
        <f t="shared" si="19"/>
        <v>37.432499999999997</v>
      </c>
      <c r="W261" t="s">
        <v>960</v>
      </c>
      <c r="X261" t="s">
        <v>951</v>
      </c>
    </row>
    <row r="262" spans="1:24" outlineLevel="2">
      <c r="A262" t="s">
        <v>1564</v>
      </c>
      <c r="B262" s="73" t="str">
        <f t="shared" si="15"/>
        <v>00</v>
      </c>
      <c r="D262">
        <v>0.7</v>
      </c>
      <c r="E262" t="s">
        <v>1538</v>
      </c>
      <c r="F262">
        <v>4.3499999999999996</v>
      </c>
      <c r="H262" t="s">
        <v>1537</v>
      </c>
      <c r="I262">
        <v>2.9</v>
      </c>
      <c r="J262">
        <v>1</v>
      </c>
      <c r="K262">
        <v>2.9</v>
      </c>
      <c r="L262" s="45">
        <f>VLOOKUP(H262,'[1]CALCUL AS et AN'!$A$2:$AU$889,24,FALSE)</f>
        <v>2.9</v>
      </c>
      <c r="M262" s="48">
        <f>VLOOKUP(H262,'[1]CALCUL AS et AN'!$A$2:$AU$889,28,FALSE)</f>
        <v>2.9</v>
      </c>
      <c r="N262">
        <v>2.0299999999999998</v>
      </c>
      <c r="O262" s="45">
        <f t="shared" si="16"/>
        <v>2.0299999999999998</v>
      </c>
      <c r="P262" s="48">
        <f t="shared" si="17"/>
        <v>2.0299999999999998</v>
      </c>
      <c r="Q262">
        <v>4.3499999999999996</v>
      </c>
      <c r="R262" s="45">
        <f>VLOOKUP(H262,'[1]CALCUL AS et AN'!$A$2:$AU$889,46,FALSE)</f>
        <v>4.3499999999999996</v>
      </c>
      <c r="S262" s="48">
        <f>VLOOKUP(H262,'[1]CALCUL AS et AN'!$A$2:$AU$889,47,FALSE)</f>
        <v>4.3499999999999996</v>
      </c>
      <c r="T262">
        <v>3.0449999999999995</v>
      </c>
      <c r="U262" s="45">
        <f t="shared" si="18"/>
        <v>3.0449999999999995</v>
      </c>
      <c r="V262" s="48">
        <f t="shared" si="19"/>
        <v>3.0449999999999995</v>
      </c>
      <c r="W262" t="s">
        <v>960</v>
      </c>
      <c r="X262" t="s">
        <v>951</v>
      </c>
    </row>
    <row r="263" spans="1:24" outlineLevel="2">
      <c r="A263" t="s">
        <v>1564</v>
      </c>
      <c r="B263" s="73" t="str">
        <f t="shared" si="15"/>
        <v>00</v>
      </c>
      <c r="D263">
        <v>2</v>
      </c>
      <c r="E263" t="s">
        <v>1512</v>
      </c>
      <c r="F263">
        <v>0.96</v>
      </c>
      <c r="H263" t="s">
        <v>592</v>
      </c>
      <c r="I263">
        <v>0.77</v>
      </c>
      <c r="J263">
        <v>1</v>
      </c>
      <c r="K263">
        <v>0.77</v>
      </c>
      <c r="L263" s="45">
        <f>VLOOKUP(H263,'[1]CALCUL AS et AN'!$A$2:$AU$889,24,FALSE)</f>
        <v>0.76900000000000002</v>
      </c>
      <c r="M263" s="48">
        <f>VLOOKUP(H263,'[1]CALCUL AS et AN'!$A$2:$AU$889,28,FALSE)</f>
        <v>0.84599999999999997</v>
      </c>
      <c r="N263">
        <v>1.54</v>
      </c>
      <c r="O263" s="45">
        <f t="shared" si="16"/>
        <v>1.538</v>
      </c>
      <c r="P263" s="48">
        <f t="shared" si="17"/>
        <v>1.6919999999999999</v>
      </c>
      <c r="Q263">
        <v>0.96</v>
      </c>
      <c r="R263" s="45">
        <f>VLOOKUP(H263,'[1]CALCUL AS et AN'!$A$2:$AU$889,46,FALSE)</f>
        <v>0.96125000000000005</v>
      </c>
      <c r="S263" s="48">
        <f>VLOOKUP(H263,'[1]CALCUL AS et AN'!$A$2:$AU$889,47,FALSE)</f>
        <v>1.0574999999999999</v>
      </c>
      <c r="T263">
        <v>1.92</v>
      </c>
      <c r="U263" s="45">
        <f t="shared" si="18"/>
        <v>1.9225000000000001</v>
      </c>
      <c r="V263" s="48">
        <f t="shared" si="19"/>
        <v>2.1149999999999998</v>
      </c>
      <c r="W263" t="s">
        <v>960</v>
      </c>
      <c r="X263" t="s">
        <v>937</v>
      </c>
    </row>
    <row r="264" spans="1:24" outlineLevel="2">
      <c r="A264" t="s">
        <v>1564</v>
      </c>
      <c r="B264" s="73" t="str">
        <f t="shared" si="15"/>
        <v>00</v>
      </c>
      <c r="D264">
        <v>2</v>
      </c>
      <c r="E264" t="s">
        <v>1528</v>
      </c>
      <c r="F264">
        <v>0.77</v>
      </c>
      <c r="H264" t="s">
        <v>1527</v>
      </c>
      <c r="I264">
        <v>0.61</v>
      </c>
      <c r="J264">
        <v>1</v>
      </c>
      <c r="K264">
        <v>0.61</v>
      </c>
      <c r="L264" s="45">
        <f>VLOOKUP(H264,'[1]CALCUL AS et AN'!$A$2:$AU$889,24,FALSE)</f>
        <v>0.61299999999999999</v>
      </c>
      <c r="M264" s="48">
        <f>VLOOKUP(H264,'[1]CALCUL AS et AN'!$A$2:$AU$889,28,FALSE)</f>
        <v>0.67400000000000004</v>
      </c>
      <c r="N264">
        <v>1.22</v>
      </c>
      <c r="O264" s="45">
        <f t="shared" si="16"/>
        <v>1.226</v>
      </c>
      <c r="P264" s="48">
        <f t="shared" si="17"/>
        <v>1.3480000000000001</v>
      </c>
      <c r="Q264">
        <v>0.77</v>
      </c>
      <c r="R264" s="45">
        <f>VLOOKUP(H264,'[1]CALCUL AS et AN'!$A$2:$AU$889,46,FALSE)</f>
        <v>0.81529000000000007</v>
      </c>
      <c r="S264" s="48">
        <f>VLOOKUP(H264,'[1]CALCUL AS et AN'!$A$2:$AU$889,47,FALSE)</f>
        <v>0.89642000000000011</v>
      </c>
      <c r="T264">
        <v>1.54</v>
      </c>
      <c r="U264" s="45">
        <f t="shared" si="18"/>
        <v>1.6305800000000001</v>
      </c>
      <c r="V264" s="48">
        <f t="shared" si="19"/>
        <v>1.7928400000000002</v>
      </c>
      <c r="W264" t="s">
        <v>960</v>
      </c>
      <c r="X264" t="s">
        <v>951</v>
      </c>
    </row>
    <row r="265" spans="1:24" outlineLevel="2">
      <c r="A265" t="s">
        <v>1564</v>
      </c>
      <c r="B265" s="73" t="str">
        <f t="shared" si="15"/>
        <v>00</v>
      </c>
      <c r="D265">
        <v>1</v>
      </c>
      <c r="E265" t="s">
        <v>1531</v>
      </c>
      <c r="F265">
        <v>1.18</v>
      </c>
      <c r="H265" t="s">
        <v>1530</v>
      </c>
      <c r="I265">
        <v>1.03</v>
      </c>
      <c r="J265">
        <v>1</v>
      </c>
      <c r="K265">
        <v>1.03</v>
      </c>
      <c r="L265" s="45">
        <f>VLOOKUP(H265,'[1]CALCUL AS et AN'!$A$2:$AU$889,24,FALSE)</f>
        <v>1.0329999999999999</v>
      </c>
      <c r="M265" s="48">
        <f>VLOOKUP(H265,'[1]CALCUL AS et AN'!$A$2:$AU$889,28,FALSE)</f>
        <v>1.0329999999999999</v>
      </c>
      <c r="N265">
        <v>1.03</v>
      </c>
      <c r="O265" s="45">
        <f t="shared" si="16"/>
        <v>1.0329999999999999</v>
      </c>
      <c r="P265" s="48">
        <f t="shared" si="17"/>
        <v>1.0329999999999999</v>
      </c>
      <c r="Q265">
        <v>1.18</v>
      </c>
      <c r="R265" s="45">
        <f>VLOOKUP(H265,'[1]CALCUL AS et AN'!$A$2:$AU$889,46,FALSE)</f>
        <v>1.2912499999999998</v>
      </c>
      <c r="S265" s="48">
        <f>VLOOKUP(H265,'[1]CALCUL AS et AN'!$A$2:$AU$889,47,FALSE)</f>
        <v>1.2912499999999998</v>
      </c>
      <c r="T265">
        <v>1.18</v>
      </c>
      <c r="U265" s="45">
        <f t="shared" si="18"/>
        <v>1.2912499999999998</v>
      </c>
      <c r="V265" s="48">
        <f t="shared" si="19"/>
        <v>1.2912499999999998</v>
      </c>
      <c r="W265" t="s">
        <v>960</v>
      </c>
      <c r="X265" t="s">
        <v>951</v>
      </c>
    </row>
    <row r="266" spans="1:24" outlineLevel="2">
      <c r="A266" t="s">
        <v>1564</v>
      </c>
      <c r="B266" s="73" t="str">
        <f t="shared" si="15"/>
        <v>00</v>
      </c>
      <c r="D266">
        <v>1</v>
      </c>
      <c r="E266" t="s">
        <v>437</v>
      </c>
      <c r="F266">
        <v>141.36000000000001</v>
      </c>
      <c r="H266" t="s">
        <v>436</v>
      </c>
      <c r="I266">
        <v>89</v>
      </c>
      <c r="J266">
        <v>1</v>
      </c>
      <c r="K266">
        <v>89</v>
      </c>
      <c r="L266" s="45">
        <f>VLOOKUP(H266,'[1]CALCUL AS et AN'!$A$2:$AU$889,24,FALSE)</f>
        <v>89</v>
      </c>
      <c r="M266" s="48">
        <f>VLOOKUP(H266,'[1]CALCUL AS et AN'!$A$2:$AU$889,28,FALSE)</f>
        <v>89</v>
      </c>
      <c r="N266">
        <v>89</v>
      </c>
      <c r="O266" s="45">
        <f t="shared" si="16"/>
        <v>89</v>
      </c>
      <c r="P266" s="48">
        <f t="shared" si="17"/>
        <v>89</v>
      </c>
      <c r="Q266">
        <v>141.36000000000001</v>
      </c>
      <c r="R266" s="45">
        <f>VLOOKUP(H266,'[1]CALCUL AS et AN'!$A$2:$AU$889,46,FALSE)</f>
        <v>133.5</v>
      </c>
      <c r="S266" s="48">
        <f>VLOOKUP(H266,'[1]CALCUL AS et AN'!$A$2:$AU$889,47,FALSE)</f>
        <v>133.5</v>
      </c>
      <c r="T266">
        <v>141.36000000000001</v>
      </c>
      <c r="U266" s="45">
        <f t="shared" si="18"/>
        <v>133.5</v>
      </c>
      <c r="V266" s="48">
        <f t="shared" si="19"/>
        <v>133.5</v>
      </c>
      <c r="W266" t="s">
        <v>960</v>
      </c>
      <c r="X266" t="s">
        <v>937</v>
      </c>
    </row>
    <row r="267" spans="1:24" outlineLevel="2">
      <c r="A267" t="s">
        <v>1564</v>
      </c>
      <c r="B267" s="73" t="str">
        <f t="shared" si="15"/>
        <v>00</v>
      </c>
      <c r="D267">
        <v>2</v>
      </c>
      <c r="E267" t="s">
        <v>441</v>
      </c>
      <c r="F267">
        <v>11.25</v>
      </c>
      <c r="H267" t="s">
        <v>440</v>
      </c>
      <c r="I267">
        <v>7.4</v>
      </c>
      <c r="J267">
        <v>1</v>
      </c>
      <c r="K267">
        <v>7.4</v>
      </c>
      <c r="L267" s="45">
        <f>VLOOKUP(H267,'[1]CALCUL AS et AN'!$A$2:$AU$889,24,FALSE)</f>
        <v>7.4</v>
      </c>
      <c r="M267" s="48">
        <f>VLOOKUP(H267,'[1]CALCUL AS et AN'!$A$2:$AU$889,28,FALSE)</f>
        <v>7.4</v>
      </c>
      <c r="N267">
        <v>14.8</v>
      </c>
      <c r="O267" s="45">
        <f t="shared" si="16"/>
        <v>14.8</v>
      </c>
      <c r="P267" s="48">
        <f t="shared" si="17"/>
        <v>14.8</v>
      </c>
      <c r="Q267">
        <v>11.25</v>
      </c>
      <c r="R267" s="45">
        <f>VLOOKUP(H267,'[1]CALCUL AS et AN'!$A$2:$AU$889,46,FALSE)</f>
        <v>11.100000000000001</v>
      </c>
      <c r="S267" s="48">
        <f>VLOOKUP(H267,'[1]CALCUL AS et AN'!$A$2:$AU$889,47,FALSE)</f>
        <v>11.100000000000001</v>
      </c>
      <c r="T267">
        <v>22.5</v>
      </c>
      <c r="U267" s="45">
        <f t="shared" si="18"/>
        <v>22.200000000000003</v>
      </c>
      <c r="V267" s="48">
        <f t="shared" si="19"/>
        <v>22.200000000000003</v>
      </c>
      <c r="W267" t="s">
        <v>960</v>
      </c>
      <c r="X267" t="s">
        <v>937</v>
      </c>
    </row>
    <row r="268" spans="1:24" outlineLevel="2">
      <c r="A268" t="s">
        <v>1564</v>
      </c>
      <c r="B268" s="73" t="str">
        <f t="shared" si="15"/>
        <v>00</v>
      </c>
      <c r="D268">
        <v>1</v>
      </c>
      <c r="E268" t="s">
        <v>1489</v>
      </c>
      <c r="F268">
        <v>232.7</v>
      </c>
      <c r="H268" t="s">
        <v>1488</v>
      </c>
      <c r="I268">
        <v>134.9</v>
      </c>
      <c r="J268">
        <v>1</v>
      </c>
      <c r="K268">
        <v>134.9</v>
      </c>
      <c r="L268" s="45">
        <f>VLOOKUP(H268,'[1]CALCUL AS et AN'!$A$2:$AU$889,24,FALSE)</f>
        <v>134.9</v>
      </c>
      <c r="M268" s="48">
        <f>VLOOKUP(H268,'[1]CALCUL AS et AN'!$A$2:$AU$889,28,FALSE)</f>
        <v>134.9</v>
      </c>
      <c r="N268">
        <v>134.9</v>
      </c>
      <c r="O268" s="45">
        <f t="shared" si="16"/>
        <v>134.9</v>
      </c>
      <c r="P268" s="48">
        <f t="shared" si="17"/>
        <v>134.9</v>
      </c>
      <c r="Q268">
        <v>232.7</v>
      </c>
      <c r="R268" s="45">
        <f>VLOOKUP(H268,'[1]CALCUL AS et AN'!$A$2:$AU$889,46,FALSE)</f>
        <v>0</v>
      </c>
      <c r="S268" s="48">
        <f>VLOOKUP(H268,'[1]CALCUL AS et AN'!$A$2:$AU$889,47,FALSE)</f>
        <v>0</v>
      </c>
      <c r="T268">
        <v>232.7</v>
      </c>
      <c r="U268" s="45">
        <f t="shared" si="18"/>
        <v>0</v>
      </c>
      <c r="V268" s="48">
        <f t="shared" si="19"/>
        <v>0</v>
      </c>
      <c r="W268" t="s">
        <v>960</v>
      </c>
      <c r="X268" t="s">
        <v>951</v>
      </c>
    </row>
    <row r="269" spans="1:24" outlineLevel="2">
      <c r="A269" t="s">
        <v>1564</v>
      </c>
      <c r="B269" s="73" t="str">
        <f t="shared" si="15"/>
        <v>00</v>
      </c>
      <c r="D269">
        <v>1</v>
      </c>
      <c r="E269" t="s">
        <v>1372</v>
      </c>
      <c r="F269">
        <v>315.06</v>
      </c>
      <c r="H269" t="s">
        <v>446</v>
      </c>
      <c r="I269">
        <v>235</v>
      </c>
      <c r="J269">
        <v>1</v>
      </c>
      <c r="K269">
        <v>235</v>
      </c>
      <c r="L269" s="45">
        <f>VLOOKUP(H269,'[1]CALCUL AS et AN'!$A$2:$AU$889,24,FALSE)</f>
        <v>235</v>
      </c>
      <c r="M269" s="48">
        <f>VLOOKUP(H269,'[1]CALCUL AS et AN'!$A$2:$AU$889,28,FALSE)</f>
        <v>271</v>
      </c>
      <c r="N269">
        <v>235</v>
      </c>
      <c r="O269" s="45">
        <f t="shared" si="16"/>
        <v>235</v>
      </c>
      <c r="P269" s="48">
        <f t="shared" si="17"/>
        <v>271</v>
      </c>
      <c r="Q269">
        <v>315.06</v>
      </c>
      <c r="R269" s="45">
        <f>VLOOKUP(H269,'[1]CALCUL AS et AN'!$A$2:$AU$889,46,FALSE)</f>
        <v>312.55</v>
      </c>
      <c r="S269" s="48">
        <f>VLOOKUP(H269,'[1]CALCUL AS et AN'!$A$2:$AU$889,47,FALSE)</f>
        <v>360.43</v>
      </c>
      <c r="T269">
        <v>315.06</v>
      </c>
      <c r="U269" s="45">
        <f t="shared" si="18"/>
        <v>312.55</v>
      </c>
      <c r="V269" s="48">
        <f t="shared" si="19"/>
        <v>360.43</v>
      </c>
      <c r="W269" t="s">
        <v>960</v>
      </c>
      <c r="X269" t="s">
        <v>960</v>
      </c>
    </row>
    <row r="270" spans="1:24" outlineLevel="2">
      <c r="A270" t="s">
        <v>1564</v>
      </c>
      <c r="B270" s="73" t="str">
        <f t="shared" si="15"/>
        <v>00</v>
      </c>
      <c r="D270">
        <v>1</v>
      </c>
      <c r="E270" t="s">
        <v>993</v>
      </c>
      <c r="F270">
        <v>4.87</v>
      </c>
      <c r="H270" t="s">
        <v>472</v>
      </c>
      <c r="I270">
        <v>0.94</v>
      </c>
      <c r="J270">
        <v>1</v>
      </c>
      <c r="K270">
        <v>0.94</v>
      </c>
      <c r="L270" s="45">
        <f>VLOOKUP(H270,'[1]CALCUL AS et AN'!$A$2:$AU$889,24,FALSE)</f>
        <v>2.1800000000000002</v>
      </c>
      <c r="M270" s="48">
        <f>VLOOKUP(H270,'[1]CALCUL AS et AN'!$A$2:$AU$889,28,FALSE)</f>
        <v>0.94</v>
      </c>
      <c r="N270">
        <v>0.94</v>
      </c>
      <c r="O270" s="45">
        <f t="shared" si="16"/>
        <v>2.1800000000000002</v>
      </c>
      <c r="P270" s="48">
        <f t="shared" si="17"/>
        <v>0.94</v>
      </c>
      <c r="Q270">
        <v>4.87</v>
      </c>
      <c r="R270" s="45">
        <f>VLOOKUP(H270,'[1]CALCUL AS et AN'!$A$2:$AU$889,46,FALSE)</f>
        <v>4.9050000000000002</v>
      </c>
      <c r="S270" s="48">
        <f>VLOOKUP(H270,'[1]CALCUL AS et AN'!$A$2:$AU$889,47,FALSE)</f>
        <v>2.1149999999999998</v>
      </c>
      <c r="T270">
        <v>4.87</v>
      </c>
      <c r="U270" s="45">
        <f t="shared" si="18"/>
        <v>4.9050000000000002</v>
      </c>
      <c r="V270" s="48">
        <f t="shared" si="19"/>
        <v>2.1149999999999998</v>
      </c>
      <c r="W270" t="s">
        <v>960</v>
      </c>
      <c r="X270" t="s">
        <v>937</v>
      </c>
    </row>
    <row r="271" spans="1:24" outlineLevel="2">
      <c r="A271" t="s">
        <v>1564</v>
      </c>
      <c r="B271" s="73" t="str">
        <f t="shared" si="15"/>
        <v>00</v>
      </c>
      <c r="D271">
        <v>1</v>
      </c>
      <c r="E271" t="s">
        <v>2940</v>
      </c>
      <c r="F271">
        <v>4.9400000000000004</v>
      </c>
      <c r="H271" t="s">
        <v>474</v>
      </c>
      <c r="I271">
        <v>2.57</v>
      </c>
      <c r="J271">
        <v>1</v>
      </c>
      <c r="K271">
        <v>2.57</v>
      </c>
      <c r="L271" s="45">
        <f>VLOOKUP(H271,'[1]CALCUL AS et AN'!$A$2:$AU$889,24,FALSE)</f>
        <v>2.57</v>
      </c>
      <c r="M271" s="48">
        <f>VLOOKUP(H271,'[1]CALCUL AS et AN'!$A$2:$AU$889,28,FALSE)</f>
        <v>0.92</v>
      </c>
      <c r="N271">
        <v>2.57</v>
      </c>
      <c r="O271" s="45">
        <f t="shared" si="16"/>
        <v>2.57</v>
      </c>
      <c r="P271" s="48">
        <f t="shared" si="17"/>
        <v>0.92</v>
      </c>
      <c r="Q271">
        <v>4.9400000000000004</v>
      </c>
      <c r="R271" s="45">
        <f>VLOOKUP(H271,'[1]CALCUL AS et AN'!$A$2:$AU$889,46,FALSE)</f>
        <v>5.7824999999999998</v>
      </c>
      <c r="S271" s="48">
        <f>VLOOKUP(H271,'[1]CALCUL AS et AN'!$A$2:$AU$889,47,FALSE)</f>
        <v>2.0700000000000003</v>
      </c>
      <c r="T271">
        <v>4.9400000000000004</v>
      </c>
      <c r="U271" s="45">
        <f t="shared" si="18"/>
        <v>5.7824999999999998</v>
      </c>
      <c r="V271" s="48">
        <f t="shared" si="19"/>
        <v>2.0700000000000003</v>
      </c>
      <c r="W271" t="s">
        <v>960</v>
      </c>
      <c r="X271" t="s">
        <v>937</v>
      </c>
    </row>
    <row r="272" spans="1:24" outlineLevel="2">
      <c r="A272" t="s">
        <v>1564</v>
      </c>
      <c r="B272" s="73" t="str">
        <f t="shared" si="15"/>
        <v>00</v>
      </c>
      <c r="D272">
        <v>0.5</v>
      </c>
      <c r="E272" t="s">
        <v>1514</v>
      </c>
      <c r="F272">
        <v>12.91</v>
      </c>
      <c r="H272" t="s">
        <v>632</v>
      </c>
      <c r="I272">
        <v>4.7300000000000004</v>
      </c>
      <c r="J272">
        <v>0.33</v>
      </c>
      <c r="K272">
        <v>14.333333333333334</v>
      </c>
      <c r="L272" s="45">
        <f>VLOOKUP(H272,'[1]CALCUL AS et AN'!$A$2:$AU$889,24,FALSE)</f>
        <v>4.7320000000000002</v>
      </c>
      <c r="M272" s="48">
        <f>VLOOKUP(H272,'[1]CALCUL AS et AN'!$A$2:$AU$889,28,FALSE)</f>
        <v>4.7779999999999996</v>
      </c>
      <c r="N272">
        <v>7.166666666666667</v>
      </c>
      <c r="O272" s="45">
        <f t="shared" si="16"/>
        <v>2.3660000000000001</v>
      </c>
      <c r="P272" s="48">
        <f t="shared" si="17"/>
        <v>2.3889999999999998</v>
      </c>
      <c r="Q272">
        <v>12.91</v>
      </c>
      <c r="R272" s="45">
        <f>VLOOKUP(H272,'[1]CALCUL AS et AN'!$A$2:$AU$889,46,FALSE)</f>
        <v>6.2935600000000003</v>
      </c>
      <c r="S272" s="48">
        <f>VLOOKUP(H272,'[1]CALCUL AS et AN'!$A$2:$AU$889,47,FALSE)</f>
        <v>6.3547399999999996</v>
      </c>
      <c r="T272">
        <v>6.4550000000000001</v>
      </c>
      <c r="U272" s="45">
        <f t="shared" si="18"/>
        <v>3.1467800000000001</v>
      </c>
      <c r="V272" s="48">
        <f t="shared" si="19"/>
        <v>3.1773699999999998</v>
      </c>
      <c r="W272" t="s">
        <v>960</v>
      </c>
      <c r="X272" t="s">
        <v>937</v>
      </c>
    </row>
    <row r="273" spans="1:24" outlineLevel="2">
      <c r="A273" t="s">
        <v>1564</v>
      </c>
      <c r="B273" s="73" t="str">
        <f t="shared" si="15"/>
        <v>00</v>
      </c>
      <c r="D273">
        <v>1</v>
      </c>
      <c r="E273" t="s">
        <v>1511</v>
      </c>
      <c r="F273">
        <v>9.56</v>
      </c>
      <c r="H273" t="s">
        <v>1510</v>
      </c>
      <c r="I273">
        <v>8.09</v>
      </c>
      <c r="J273">
        <v>1</v>
      </c>
      <c r="K273">
        <v>8.09</v>
      </c>
      <c r="L273" s="45">
        <f>VLOOKUP(H273,'[1]CALCUL AS et AN'!$A$2:$AU$889,24,FALSE)</f>
        <v>8.0869999999999997</v>
      </c>
      <c r="M273" s="48">
        <f>VLOOKUP(H273,'[1]CALCUL AS et AN'!$A$2:$AU$889,28,FALSE)</f>
        <v>8.0869999999999997</v>
      </c>
      <c r="N273">
        <v>8.09</v>
      </c>
      <c r="O273" s="45">
        <f t="shared" si="16"/>
        <v>8.0869999999999997</v>
      </c>
      <c r="P273" s="48">
        <f t="shared" si="17"/>
        <v>8.0869999999999997</v>
      </c>
      <c r="Q273">
        <v>9.56</v>
      </c>
      <c r="R273" s="45">
        <f>VLOOKUP(H273,'[1]CALCUL AS et AN'!$A$2:$AU$889,46,FALSE)</f>
        <v>10.108750000000001</v>
      </c>
      <c r="S273" s="48">
        <f>VLOOKUP(H273,'[1]CALCUL AS et AN'!$A$2:$AU$889,47,FALSE)</f>
        <v>10.108750000000001</v>
      </c>
      <c r="T273">
        <v>9.56</v>
      </c>
      <c r="U273" s="45">
        <f t="shared" si="18"/>
        <v>10.108750000000001</v>
      </c>
      <c r="V273" s="48">
        <f t="shared" si="19"/>
        <v>10.108750000000001</v>
      </c>
      <c r="W273" t="s">
        <v>960</v>
      </c>
      <c r="X273" t="s">
        <v>951</v>
      </c>
    </row>
    <row r="274" spans="1:24" outlineLevel="2">
      <c r="A274" t="s">
        <v>1564</v>
      </c>
      <c r="B274" s="73" t="str">
        <f t="shared" si="15"/>
        <v>00</v>
      </c>
      <c r="D274">
        <v>1</v>
      </c>
      <c r="E274" t="s">
        <v>1520</v>
      </c>
      <c r="F274">
        <v>9.64</v>
      </c>
      <c r="H274" t="s">
        <v>1519</v>
      </c>
      <c r="I274">
        <v>7.94</v>
      </c>
      <c r="J274">
        <v>1</v>
      </c>
      <c r="K274">
        <v>7.94</v>
      </c>
      <c r="L274" s="45">
        <f>VLOOKUP(H274,'[1]CALCUL AS et AN'!$A$2:$AU$889,24,FALSE)</f>
        <v>7.9420000000000002</v>
      </c>
      <c r="M274" s="48">
        <f>VLOOKUP(H274,'[1]CALCUL AS et AN'!$A$2:$AU$889,28,FALSE)</f>
        <v>7.9420000000000002</v>
      </c>
      <c r="N274">
        <v>7.94</v>
      </c>
      <c r="O274" s="45">
        <f t="shared" si="16"/>
        <v>7.9420000000000002</v>
      </c>
      <c r="P274" s="48">
        <f t="shared" si="17"/>
        <v>7.9420000000000002</v>
      </c>
      <c r="Q274">
        <v>9.64</v>
      </c>
      <c r="R274" s="45">
        <f>VLOOKUP(H274,'[1]CALCUL AS et AN'!$A$2:$AU$889,46,FALSE)</f>
        <v>9.9275000000000002</v>
      </c>
      <c r="S274" s="48">
        <f>VLOOKUP(H274,'[1]CALCUL AS et AN'!$A$2:$AU$889,47,FALSE)</f>
        <v>9.9275000000000002</v>
      </c>
      <c r="T274">
        <v>9.64</v>
      </c>
      <c r="U274" s="45">
        <f t="shared" si="18"/>
        <v>9.9275000000000002</v>
      </c>
      <c r="V274" s="48">
        <f t="shared" si="19"/>
        <v>9.9275000000000002</v>
      </c>
      <c r="W274" t="s">
        <v>960</v>
      </c>
      <c r="X274" t="s">
        <v>951</v>
      </c>
    </row>
    <row r="275" spans="1:24" outlineLevel="1">
      <c r="A275" s="73" t="s">
        <v>3024</v>
      </c>
      <c r="B275" s="73" t="str">
        <f t="shared" ref="B275:B338" si="20">MID(A275,7,100)</f>
        <v>NSPR-900</v>
      </c>
      <c r="N275">
        <f>SUBTOTAL(9,N259:N274)</f>
        <v>533.14666666666676</v>
      </c>
      <c r="O275" s="45">
        <f>SUBTOTAL(9,O259:O274)</f>
        <v>529.58608000000004</v>
      </c>
      <c r="P275" s="48">
        <f>SUBTOTAL(9,P259:P274)</f>
        <v>562.99508000000003</v>
      </c>
      <c r="T275">
        <f>SUBTOTAL(9,T259:T274)</f>
        <v>797.59</v>
      </c>
      <c r="U275" s="45">
        <f>SUBTOTAL(9,U259:U274)</f>
        <v>551.06960000000004</v>
      </c>
      <c r="V275" s="48">
        <f>SUBTOTAL(9,V259:V274)</f>
        <v>592.83244999999999</v>
      </c>
    </row>
    <row r="276" spans="1:24" outlineLevel="2">
      <c r="A276" t="s">
        <v>1568</v>
      </c>
      <c r="B276" s="73" t="str">
        <f t="shared" si="20"/>
        <v>800</v>
      </c>
      <c r="D276">
        <v>2</v>
      </c>
      <c r="E276" t="s">
        <v>1546</v>
      </c>
      <c r="F276">
        <v>0.68</v>
      </c>
      <c r="H276">
        <v>101006</v>
      </c>
      <c r="I276">
        <v>0.23</v>
      </c>
      <c r="J276">
        <v>1</v>
      </c>
      <c r="K276">
        <v>0.23</v>
      </c>
      <c r="L276" s="45">
        <f>VLOOKUP(H276,'[1]CALCUL AS et AN'!$A$2:$AU$889,24,FALSE)</f>
        <v>0.22953999999999999</v>
      </c>
      <c r="M276" s="48">
        <f>VLOOKUP(H276,'[1]CALCUL AS et AN'!$A$2:$AU$889,28,FALSE)</f>
        <v>0.22953999999999999</v>
      </c>
      <c r="N276">
        <v>0.46</v>
      </c>
      <c r="O276" s="45">
        <f t="shared" si="16"/>
        <v>0.45907999999999999</v>
      </c>
      <c r="P276" s="48">
        <f t="shared" si="17"/>
        <v>0.45907999999999999</v>
      </c>
      <c r="Q276">
        <v>0.68</v>
      </c>
      <c r="R276" s="45">
        <f>VLOOKUP(H276,'[1]CALCUL AS et AN'!$A$2:$AU$889,46,FALSE)</f>
        <v>0.68862000000000001</v>
      </c>
      <c r="S276" s="48">
        <f>VLOOKUP(H276,'[1]CALCUL AS et AN'!$A$2:$AU$889,47,FALSE)</f>
        <v>0.68862000000000001</v>
      </c>
      <c r="T276">
        <v>1.36</v>
      </c>
      <c r="U276" s="45">
        <f t="shared" si="18"/>
        <v>1.37724</v>
      </c>
      <c r="V276" s="48">
        <f t="shared" si="19"/>
        <v>1.37724</v>
      </c>
      <c r="W276" t="s">
        <v>960</v>
      </c>
      <c r="X276" t="s">
        <v>951</v>
      </c>
    </row>
    <row r="277" spans="1:24" outlineLevel="2">
      <c r="A277" t="s">
        <v>1568</v>
      </c>
      <c r="B277" s="73" t="str">
        <f t="shared" si="20"/>
        <v>800</v>
      </c>
      <c r="D277">
        <v>1</v>
      </c>
      <c r="E277" t="s">
        <v>1544</v>
      </c>
      <c r="F277">
        <v>2.2400000000000002</v>
      </c>
      <c r="H277">
        <v>101007</v>
      </c>
      <c r="I277">
        <v>1.5</v>
      </c>
      <c r="J277">
        <v>1</v>
      </c>
      <c r="K277">
        <v>1.5</v>
      </c>
      <c r="L277" s="45">
        <f>VLOOKUP(H277,'[1]CALCUL AS et AN'!$A$2:$AU$889,24,FALSE)</f>
        <v>1.5</v>
      </c>
      <c r="M277" s="48">
        <f>VLOOKUP(H277,'[1]CALCUL AS et AN'!$A$2:$AU$889,28,FALSE)</f>
        <v>1.5</v>
      </c>
      <c r="N277">
        <v>1.5</v>
      </c>
      <c r="O277" s="45">
        <f t="shared" si="16"/>
        <v>1.5</v>
      </c>
      <c r="P277" s="48">
        <f t="shared" si="17"/>
        <v>1.5</v>
      </c>
      <c r="Q277">
        <v>2.2400000000000002</v>
      </c>
      <c r="R277" s="45">
        <f>VLOOKUP(H277,'[1]CALCUL AS et AN'!$A$2:$AU$889,46,FALSE)</f>
        <v>2.25</v>
      </c>
      <c r="S277" s="48">
        <f>VLOOKUP(H277,'[1]CALCUL AS et AN'!$A$2:$AU$889,47,FALSE)</f>
        <v>2.25</v>
      </c>
      <c r="T277">
        <v>2.2400000000000002</v>
      </c>
      <c r="U277" s="45">
        <f t="shared" si="18"/>
        <v>2.25</v>
      </c>
      <c r="V277" s="48">
        <f t="shared" si="19"/>
        <v>2.25</v>
      </c>
      <c r="W277" t="s">
        <v>960</v>
      </c>
      <c r="X277" t="s">
        <v>951</v>
      </c>
    </row>
    <row r="278" spans="1:24" outlineLevel="2">
      <c r="A278" t="s">
        <v>1568</v>
      </c>
      <c r="B278" s="73" t="str">
        <f t="shared" si="20"/>
        <v>800</v>
      </c>
      <c r="D278">
        <v>1</v>
      </c>
      <c r="E278" t="s">
        <v>1673</v>
      </c>
      <c r="F278">
        <v>39.22</v>
      </c>
      <c r="H278">
        <v>1510064</v>
      </c>
      <c r="I278">
        <v>24.96</v>
      </c>
      <c r="J278">
        <v>1</v>
      </c>
      <c r="K278">
        <v>24.96</v>
      </c>
      <c r="L278" s="45">
        <f>VLOOKUP(H278,'[1]CALCUL AS et AN'!$A$2:$AU$889,24,FALSE)</f>
        <v>24.954999999999998</v>
      </c>
      <c r="M278" s="48">
        <f>VLOOKUP(H278,'[1]CALCUL AS et AN'!$A$2:$AU$889,28,FALSE)</f>
        <v>24.954999999999998</v>
      </c>
      <c r="N278">
        <v>24.96</v>
      </c>
      <c r="O278" s="45">
        <f t="shared" si="16"/>
        <v>24.954999999999998</v>
      </c>
      <c r="P278" s="48">
        <f t="shared" si="17"/>
        <v>24.954999999999998</v>
      </c>
      <c r="Q278">
        <v>39.22</v>
      </c>
      <c r="R278" s="45">
        <f>VLOOKUP(H278,'[1]CALCUL AS et AN'!$A$2:$AU$889,46,FALSE)</f>
        <v>37.432499999999997</v>
      </c>
      <c r="S278" s="48">
        <f>VLOOKUP(H278,'[1]CALCUL AS et AN'!$A$2:$AU$889,47,FALSE)</f>
        <v>37.432499999999997</v>
      </c>
      <c r="T278">
        <v>39.22</v>
      </c>
      <c r="U278" s="45">
        <f t="shared" si="18"/>
        <v>37.432499999999997</v>
      </c>
      <c r="V278" s="48">
        <f t="shared" si="19"/>
        <v>37.432499999999997</v>
      </c>
      <c r="W278" t="s">
        <v>960</v>
      </c>
      <c r="X278" t="s">
        <v>951</v>
      </c>
    </row>
    <row r="279" spans="1:24" outlineLevel="2">
      <c r="A279" t="s">
        <v>1568</v>
      </c>
      <c r="B279" s="73" t="str">
        <f t="shared" si="20"/>
        <v>800</v>
      </c>
      <c r="D279">
        <v>1.5</v>
      </c>
      <c r="E279" t="s">
        <v>1538</v>
      </c>
      <c r="F279">
        <v>4.3499999999999996</v>
      </c>
      <c r="H279" t="s">
        <v>1537</v>
      </c>
      <c r="I279">
        <v>2.9</v>
      </c>
      <c r="J279">
        <v>1</v>
      </c>
      <c r="K279">
        <v>2.9</v>
      </c>
      <c r="L279" s="45">
        <f>VLOOKUP(H279,'[1]CALCUL AS et AN'!$A$2:$AU$889,24,FALSE)</f>
        <v>2.9</v>
      </c>
      <c r="M279" s="48">
        <f>VLOOKUP(H279,'[1]CALCUL AS et AN'!$A$2:$AU$889,28,FALSE)</f>
        <v>2.9</v>
      </c>
      <c r="N279">
        <v>4.3499999999999996</v>
      </c>
      <c r="O279" s="45">
        <f t="shared" si="16"/>
        <v>4.3499999999999996</v>
      </c>
      <c r="P279" s="48">
        <f t="shared" si="17"/>
        <v>4.3499999999999996</v>
      </c>
      <c r="Q279">
        <v>4.3499999999999996</v>
      </c>
      <c r="R279" s="45">
        <f>VLOOKUP(H279,'[1]CALCUL AS et AN'!$A$2:$AU$889,46,FALSE)</f>
        <v>4.3499999999999996</v>
      </c>
      <c r="S279" s="48">
        <f>VLOOKUP(H279,'[1]CALCUL AS et AN'!$A$2:$AU$889,47,FALSE)</f>
        <v>4.3499999999999996</v>
      </c>
      <c r="T279">
        <v>6.5249999999999995</v>
      </c>
      <c r="U279" s="45">
        <f t="shared" si="18"/>
        <v>6.5249999999999995</v>
      </c>
      <c r="V279" s="48">
        <f t="shared" si="19"/>
        <v>6.5249999999999995</v>
      </c>
      <c r="W279" t="s">
        <v>960</v>
      </c>
      <c r="X279" t="s">
        <v>951</v>
      </c>
    </row>
    <row r="280" spans="1:24" outlineLevel="2">
      <c r="A280" t="s">
        <v>1568</v>
      </c>
      <c r="B280" s="73" t="str">
        <f t="shared" si="20"/>
        <v>800</v>
      </c>
      <c r="D280">
        <v>2</v>
      </c>
      <c r="E280" t="s">
        <v>1512</v>
      </c>
      <c r="F280">
        <v>0.96</v>
      </c>
      <c r="H280" t="s">
        <v>592</v>
      </c>
      <c r="I280">
        <v>0.77</v>
      </c>
      <c r="J280">
        <v>1</v>
      </c>
      <c r="K280">
        <v>0.77</v>
      </c>
      <c r="L280" s="45">
        <f>VLOOKUP(H280,'[1]CALCUL AS et AN'!$A$2:$AU$889,24,FALSE)</f>
        <v>0.76900000000000002</v>
      </c>
      <c r="M280" s="48">
        <f>VLOOKUP(H280,'[1]CALCUL AS et AN'!$A$2:$AU$889,28,FALSE)</f>
        <v>0.84599999999999997</v>
      </c>
      <c r="N280">
        <v>1.54</v>
      </c>
      <c r="O280" s="45">
        <f t="shared" si="16"/>
        <v>1.538</v>
      </c>
      <c r="P280" s="48">
        <f t="shared" si="17"/>
        <v>1.6919999999999999</v>
      </c>
      <c r="Q280">
        <v>0.96</v>
      </c>
      <c r="R280" s="45">
        <f>VLOOKUP(H280,'[1]CALCUL AS et AN'!$A$2:$AU$889,46,FALSE)</f>
        <v>0.96125000000000005</v>
      </c>
      <c r="S280" s="48">
        <f>VLOOKUP(H280,'[1]CALCUL AS et AN'!$A$2:$AU$889,47,FALSE)</f>
        <v>1.0574999999999999</v>
      </c>
      <c r="T280">
        <v>1.92</v>
      </c>
      <c r="U280" s="45">
        <f t="shared" si="18"/>
        <v>1.9225000000000001</v>
      </c>
      <c r="V280" s="48">
        <f t="shared" si="19"/>
        <v>2.1149999999999998</v>
      </c>
      <c r="W280" t="s">
        <v>960</v>
      </c>
      <c r="X280" t="s">
        <v>937</v>
      </c>
    </row>
    <row r="281" spans="1:24" outlineLevel="2">
      <c r="A281" t="s">
        <v>1568</v>
      </c>
      <c r="B281" s="73" t="str">
        <f t="shared" si="20"/>
        <v>800</v>
      </c>
      <c r="D281">
        <v>2</v>
      </c>
      <c r="E281" t="s">
        <v>1528</v>
      </c>
      <c r="F281">
        <v>0.77</v>
      </c>
      <c r="H281" t="s">
        <v>1527</v>
      </c>
      <c r="I281">
        <v>0.61</v>
      </c>
      <c r="J281">
        <v>1</v>
      </c>
      <c r="K281">
        <v>0.61</v>
      </c>
      <c r="L281" s="45">
        <f>VLOOKUP(H281,'[1]CALCUL AS et AN'!$A$2:$AU$889,24,FALSE)</f>
        <v>0.61299999999999999</v>
      </c>
      <c r="M281" s="48">
        <f>VLOOKUP(H281,'[1]CALCUL AS et AN'!$A$2:$AU$889,28,FALSE)</f>
        <v>0.67400000000000004</v>
      </c>
      <c r="N281">
        <v>1.22</v>
      </c>
      <c r="O281" s="45">
        <f t="shared" si="16"/>
        <v>1.226</v>
      </c>
      <c r="P281" s="48">
        <f t="shared" si="17"/>
        <v>1.3480000000000001</v>
      </c>
      <c r="Q281">
        <v>0.77</v>
      </c>
      <c r="R281" s="45">
        <f>VLOOKUP(H281,'[1]CALCUL AS et AN'!$A$2:$AU$889,46,FALSE)</f>
        <v>0.81529000000000007</v>
      </c>
      <c r="S281" s="48">
        <f>VLOOKUP(H281,'[1]CALCUL AS et AN'!$A$2:$AU$889,47,FALSE)</f>
        <v>0.89642000000000011</v>
      </c>
      <c r="T281">
        <v>1.54</v>
      </c>
      <c r="U281" s="45">
        <f t="shared" si="18"/>
        <v>1.6305800000000001</v>
      </c>
      <c r="V281" s="48">
        <f t="shared" si="19"/>
        <v>1.7928400000000002</v>
      </c>
      <c r="W281" t="s">
        <v>960</v>
      </c>
      <c r="X281" t="s">
        <v>951</v>
      </c>
    </row>
    <row r="282" spans="1:24" outlineLevel="2">
      <c r="A282" t="s">
        <v>1568</v>
      </c>
      <c r="B282" s="73" t="str">
        <f t="shared" si="20"/>
        <v>800</v>
      </c>
      <c r="D282">
        <v>1</v>
      </c>
      <c r="E282" t="s">
        <v>1531</v>
      </c>
      <c r="F282">
        <v>1.18</v>
      </c>
      <c r="H282" t="s">
        <v>1530</v>
      </c>
      <c r="I282">
        <v>1.03</v>
      </c>
      <c r="J282">
        <v>1</v>
      </c>
      <c r="K282">
        <v>1.03</v>
      </c>
      <c r="L282" s="45">
        <f>VLOOKUP(H282,'[1]CALCUL AS et AN'!$A$2:$AU$889,24,FALSE)</f>
        <v>1.0329999999999999</v>
      </c>
      <c r="M282" s="48">
        <f>VLOOKUP(H282,'[1]CALCUL AS et AN'!$A$2:$AU$889,28,FALSE)</f>
        <v>1.0329999999999999</v>
      </c>
      <c r="N282">
        <v>1.03</v>
      </c>
      <c r="O282" s="45">
        <f t="shared" ref="O282:O348" si="21">D282*L282</f>
        <v>1.0329999999999999</v>
      </c>
      <c r="P282" s="48">
        <f t="shared" ref="P282:P348" si="22">D282*M282</f>
        <v>1.0329999999999999</v>
      </c>
      <c r="Q282">
        <v>1.18</v>
      </c>
      <c r="R282" s="45">
        <f>VLOOKUP(H282,'[1]CALCUL AS et AN'!$A$2:$AU$889,46,FALSE)</f>
        <v>1.2912499999999998</v>
      </c>
      <c r="S282" s="48">
        <f>VLOOKUP(H282,'[1]CALCUL AS et AN'!$A$2:$AU$889,47,FALSE)</f>
        <v>1.2912499999999998</v>
      </c>
      <c r="T282">
        <v>1.18</v>
      </c>
      <c r="U282" s="45">
        <f t="shared" ref="U282:U348" si="23">R282*D282</f>
        <v>1.2912499999999998</v>
      </c>
      <c r="V282" s="48">
        <f t="shared" ref="V282:V348" si="24">S282*D282</f>
        <v>1.2912499999999998</v>
      </c>
      <c r="W282" t="s">
        <v>960</v>
      </c>
      <c r="X282" t="s">
        <v>951</v>
      </c>
    </row>
    <row r="283" spans="1:24" outlineLevel="2">
      <c r="A283" t="s">
        <v>1568</v>
      </c>
      <c r="B283" s="73" t="str">
        <f t="shared" si="20"/>
        <v>800</v>
      </c>
      <c r="D283">
        <v>1</v>
      </c>
      <c r="E283" t="s">
        <v>437</v>
      </c>
      <c r="F283">
        <v>141.36000000000001</v>
      </c>
      <c r="H283" t="s">
        <v>436</v>
      </c>
      <c r="I283">
        <v>89</v>
      </c>
      <c r="J283">
        <v>1</v>
      </c>
      <c r="K283">
        <v>89</v>
      </c>
      <c r="L283" s="45">
        <f>VLOOKUP(H283,'[1]CALCUL AS et AN'!$A$2:$AU$889,24,FALSE)</f>
        <v>89</v>
      </c>
      <c r="M283" s="48">
        <f>VLOOKUP(H283,'[1]CALCUL AS et AN'!$A$2:$AU$889,28,FALSE)</f>
        <v>89</v>
      </c>
      <c r="N283">
        <v>89</v>
      </c>
      <c r="O283" s="45">
        <f t="shared" si="21"/>
        <v>89</v>
      </c>
      <c r="P283" s="48">
        <f t="shared" si="22"/>
        <v>89</v>
      </c>
      <c r="Q283">
        <v>141.36000000000001</v>
      </c>
      <c r="R283" s="45">
        <f>VLOOKUP(H283,'[1]CALCUL AS et AN'!$A$2:$AU$889,46,FALSE)</f>
        <v>133.5</v>
      </c>
      <c r="S283" s="48">
        <f>VLOOKUP(H283,'[1]CALCUL AS et AN'!$A$2:$AU$889,47,FALSE)</f>
        <v>133.5</v>
      </c>
      <c r="T283">
        <v>141.36000000000001</v>
      </c>
      <c r="U283" s="45">
        <f t="shared" si="23"/>
        <v>133.5</v>
      </c>
      <c r="V283" s="48">
        <f t="shared" si="24"/>
        <v>133.5</v>
      </c>
      <c r="W283" t="s">
        <v>960</v>
      </c>
      <c r="X283" t="s">
        <v>937</v>
      </c>
    </row>
    <row r="284" spans="1:24" outlineLevel="2">
      <c r="A284" t="s">
        <v>1568</v>
      </c>
      <c r="B284" s="73" t="str">
        <f t="shared" si="20"/>
        <v>800</v>
      </c>
      <c r="D284">
        <v>2</v>
      </c>
      <c r="E284" t="s">
        <v>441</v>
      </c>
      <c r="F284">
        <v>11.25</v>
      </c>
      <c r="H284" t="s">
        <v>440</v>
      </c>
      <c r="I284">
        <v>7.4</v>
      </c>
      <c r="J284">
        <v>1</v>
      </c>
      <c r="K284">
        <v>7.4</v>
      </c>
      <c r="L284" s="45">
        <f>VLOOKUP(H284,'[1]CALCUL AS et AN'!$A$2:$AU$889,24,FALSE)</f>
        <v>7.4</v>
      </c>
      <c r="M284" s="48">
        <f>VLOOKUP(H284,'[1]CALCUL AS et AN'!$A$2:$AU$889,28,FALSE)</f>
        <v>7.4</v>
      </c>
      <c r="N284">
        <v>14.8</v>
      </c>
      <c r="O284" s="45">
        <f t="shared" si="21"/>
        <v>14.8</v>
      </c>
      <c r="P284" s="48">
        <f t="shared" si="22"/>
        <v>14.8</v>
      </c>
      <c r="Q284">
        <v>11.25</v>
      </c>
      <c r="R284" s="45">
        <f>VLOOKUP(H284,'[1]CALCUL AS et AN'!$A$2:$AU$889,46,FALSE)</f>
        <v>11.100000000000001</v>
      </c>
      <c r="S284" s="48">
        <f>VLOOKUP(H284,'[1]CALCUL AS et AN'!$A$2:$AU$889,47,FALSE)</f>
        <v>11.100000000000001</v>
      </c>
      <c r="T284">
        <v>22.5</v>
      </c>
      <c r="U284" s="45">
        <f t="shared" si="23"/>
        <v>22.200000000000003</v>
      </c>
      <c r="V284" s="48">
        <f t="shared" si="24"/>
        <v>22.200000000000003</v>
      </c>
      <c r="W284" t="s">
        <v>960</v>
      </c>
      <c r="X284" t="s">
        <v>937</v>
      </c>
    </row>
    <row r="285" spans="1:24" outlineLevel="2">
      <c r="A285" t="s">
        <v>1568</v>
      </c>
      <c r="B285" s="73" t="str">
        <f t="shared" si="20"/>
        <v>800</v>
      </c>
      <c r="D285">
        <v>1</v>
      </c>
      <c r="E285" t="s">
        <v>1489</v>
      </c>
      <c r="F285">
        <v>232.7</v>
      </c>
      <c r="H285" t="s">
        <v>1488</v>
      </c>
      <c r="I285">
        <v>134.9</v>
      </c>
      <c r="J285">
        <v>1</v>
      </c>
      <c r="K285">
        <v>134.9</v>
      </c>
      <c r="L285" s="45">
        <f>VLOOKUP(H285,'[1]CALCUL AS et AN'!$A$2:$AU$889,24,FALSE)</f>
        <v>134.9</v>
      </c>
      <c r="M285" s="48">
        <f>VLOOKUP(H285,'[1]CALCUL AS et AN'!$A$2:$AU$889,28,FALSE)</f>
        <v>134.9</v>
      </c>
      <c r="N285">
        <v>134.9</v>
      </c>
      <c r="O285" s="45">
        <f t="shared" si="21"/>
        <v>134.9</v>
      </c>
      <c r="P285" s="48">
        <f t="shared" si="22"/>
        <v>134.9</v>
      </c>
      <c r="Q285">
        <v>232.7</v>
      </c>
      <c r="R285" s="45">
        <f>VLOOKUP(H285,'[1]CALCUL AS et AN'!$A$2:$AU$889,46,FALSE)</f>
        <v>0</v>
      </c>
      <c r="S285" s="48">
        <f>VLOOKUP(H285,'[1]CALCUL AS et AN'!$A$2:$AU$889,47,FALSE)</f>
        <v>0</v>
      </c>
      <c r="T285">
        <v>232.7</v>
      </c>
      <c r="U285" s="45">
        <f t="shared" si="23"/>
        <v>0</v>
      </c>
      <c r="V285" s="48">
        <f t="shared" si="24"/>
        <v>0</v>
      </c>
      <c r="W285" t="s">
        <v>960</v>
      </c>
      <c r="X285" t="s">
        <v>951</v>
      </c>
    </row>
    <row r="286" spans="1:24" outlineLevel="2">
      <c r="A286" t="s">
        <v>1568</v>
      </c>
      <c r="B286" s="73" t="str">
        <f t="shared" si="20"/>
        <v>800</v>
      </c>
      <c r="D286">
        <v>1</v>
      </c>
      <c r="E286" t="s">
        <v>1372</v>
      </c>
      <c r="F286">
        <v>315.06</v>
      </c>
      <c r="H286" t="s">
        <v>446</v>
      </c>
      <c r="I286">
        <v>235</v>
      </c>
      <c r="J286">
        <v>1</v>
      </c>
      <c r="K286">
        <v>235</v>
      </c>
      <c r="L286" s="45">
        <f>VLOOKUP(H286,'[1]CALCUL AS et AN'!$A$2:$AU$889,24,FALSE)</f>
        <v>235</v>
      </c>
      <c r="M286" s="48">
        <f>VLOOKUP(H286,'[1]CALCUL AS et AN'!$A$2:$AU$889,28,FALSE)</f>
        <v>271</v>
      </c>
      <c r="N286">
        <v>235</v>
      </c>
      <c r="O286" s="45">
        <f t="shared" si="21"/>
        <v>235</v>
      </c>
      <c r="P286" s="48">
        <f t="shared" si="22"/>
        <v>271</v>
      </c>
      <c r="Q286">
        <v>315.06</v>
      </c>
      <c r="R286" s="45">
        <f>VLOOKUP(H286,'[1]CALCUL AS et AN'!$A$2:$AU$889,46,FALSE)</f>
        <v>312.55</v>
      </c>
      <c r="S286" s="48">
        <f>VLOOKUP(H286,'[1]CALCUL AS et AN'!$A$2:$AU$889,47,FALSE)</f>
        <v>360.43</v>
      </c>
      <c r="T286">
        <v>315.06</v>
      </c>
      <c r="U286" s="45">
        <f t="shared" si="23"/>
        <v>312.55</v>
      </c>
      <c r="V286" s="48">
        <f t="shared" si="24"/>
        <v>360.43</v>
      </c>
      <c r="W286" t="s">
        <v>960</v>
      </c>
      <c r="X286" t="s">
        <v>960</v>
      </c>
    </row>
    <row r="287" spans="1:24" outlineLevel="2">
      <c r="A287" t="s">
        <v>1568</v>
      </c>
      <c r="B287" s="73" t="str">
        <f t="shared" si="20"/>
        <v>800</v>
      </c>
      <c r="D287">
        <v>1</v>
      </c>
      <c r="E287" t="s">
        <v>993</v>
      </c>
      <c r="F287">
        <v>4.87</v>
      </c>
      <c r="H287" t="s">
        <v>472</v>
      </c>
      <c r="I287">
        <v>0.94</v>
      </c>
      <c r="J287">
        <v>1</v>
      </c>
      <c r="K287">
        <v>0.94</v>
      </c>
      <c r="L287" s="45">
        <f>VLOOKUP(H287,'[1]CALCUL AS et AN'!$A$2:$AU$889,24,FALSE)</f>
        <v>2.1800000000000002</v>
      </c>
      <c r="M287" s="48">
        <f>VLOOKUP(H287,'[1]CALCUL AS et AN'!$A$2:$AU$889,28,FALSE)</f>
        <v>0.94</v>
      </c>
      <c r="N287">
        <v>0.94</v>
      </c>
      <c r="O287" s="45">
        <f t="shared" si="21"/>
        <v>2.1800000000000002</v>
      </c>
      <c r="P287" s="48">
        <f t="shared" si="22"/>
        <v>0.94</v>
      </c>
      <c r="Q287">
        <v>4.87</v>
      </c>
      <c r="R287" s="45">
        <f>VLOOKUP(H287,'[1]CALCUL AS et AN'!$A$2:$AU$889,46,FALSE)</f>
        <v>4.9050000000000002</v>
      </c>
      <c r="S287" s="48">
        <f>VLOOKUP(H287,'[1]CALCUL AS et AN'!$A$2:$AU$889,47,FALSE)</f>
        <v>2.1149999999999998</v>
      </c>
      <c r="T287">
        <v>4.87</v>
      </c>
      <c r="U287" s="45">
        <f t="shared" si="23"/>
        <v>4.9050000000000002</v>
      </c>
      <c r="V287" s="48">
        <f t="shared" si="24"/>
        <v>2.1149999999999998</v>
      </c>
      <c r="W287" t="s">
        <v>960</v>
      </c>
      <c r="X287" t="s">
        <v>937</v>
      </c>
    </row>
    <row r="288" spans="1:24" outlineLevel="2">
      <c r="A288" t="s">
        <v>1568</v>
      </c>
      <c r="B288" s="73" t="str">
        <f t="shared" si="20"/>
        <v>800</v>
      </c>
      <c r="D288">
        <v>1</v>
      </c>
      <c r="E288" t="s">
        <v>2940</v>
      </c>
      <c r="F288">
        <v>4.9400000000000004</v>
      </c>
      <c r="H288" t="s">
        <v>474</v>
      </c>
      <c r="I288">
        <v>2.57</v>
      </c>
      <c r="J288">
        <v>1</v>
      </c>
      <c r="K288">
        <v>2.57</v>
      </c>
      <c r="L288" s="45">
        <f>VLOOKUP(H288,'[1]CALCUL AS et AN'!$A$2:$AU$889,24,FALSE)</f>
        <v>2.57</v>
      </c>
      <c r="M288" s="48">
        <f>VLOOKUP(H288,'[1]CALCUL AS et AN'!$A$2:$AU$889,28,FALSE)</f>
        <v>0.92</v>
      </c>
      <c r="N288">
        <v>2.57</v>
      </c>
      <c r="O288" s="45">
        <f t="shared" si="21"/>
        <v>2.57</v>
      </c>
      <c r="P288" s="48">
        <f t="shared" si="22"/>
        <v>0.92</v>
      </c>
      <c r="Q288">
        <v>4.9400000000000004</v>
      </c>
      <c r="R288" s="45">
        <f>VLOOKUP(H288,'[1]CALCUL AS et AN'!$A$2:$AU$889,46,FALSE)</f>
        <v>5.7824999999999998</v>
      </c>
      <c r="S288" s="48">
        <f>VLOOKUP(H288,'[1]CALCUL AS et AN'!$A$2:$AU$889,47,FALSE)</f>
        <v>2.0700000000000003</v>
      </c>
      <c r="T288">
        <v>4.9400000000000004</v>
      </c>
      <c r="U288" s="45">
        <f t="shared" si="23"/>
        <v>5.7824999999999998</v>
      </c>
      <c r="V288" s="48">
        <f t="shared" si="24"/>
        <v>2.0700000000000003</v>
      </c>
      <c r="W288" t="s">
        <v>960</v>
      </c>
      <c r="X288" t="s">
        <v>937</v>
      </c>
    </row>
    <row r="289" spans="1:24" outlineLevel="2">
      <c r="A289" t="s">
        <v>1568</v>
      </c>
      <c r="B289" s="73" t="str">
        <f t="shared" si="20"/>
        <v>800</v>
      </c>
      <c r="D289">
        <v>2</v>
      </c>
      <c r="E289" t="s">
        <v>1559</v>
      </c>
      <c r="F289">
        <v>0</v>
      </c>
      <c r="H289" t="s">
        <v>1558</v>
      </c>
      <c r="I289">
        <v>0</v>
      </c>
      <c r="J289">
        <v>0</v>
      </c>
      <c r="K289" t="e">
        <v>#DIV/0!</v>
      </c>
      <c r="L289" s="45" t="e">
        <f>VLOOKUP(H289,'[1]CALCUL AS et AN'!$A$2:$AU$889,24,FALSE)</f>
        <v>#N/A</v>
      </c>
      <c r="M289" s="48" t="e">
        <f>VLOOKUP(H289,'[1]CALCUL AS et AN'!$A$2:$AU$889,28,FALSE)</f>
        <v>#N/A</v>
      </c>
      <c r="N289" t="e">
        <v>#DIV/0!</v>
      </c>
      <c r="O289" s="45" t="e">
        <f t="shared" si="21"/>
        <v>#N/A</v>
      </c>
      <c r="P289" s="48" t="e">
        <f t="shared" si="22"/>
        <v>#N/A</v>
      </c>
      <c r="Q289">
        <v>0</v>
      </c>
      <c r="R289" s="45" t="e">
        <f>VLOOKUP(H289,'[1]CALCUL AS et AN'!$A$2:$AU$889,46,FALSE)</f>
        <v>#N/A</v>
      </c>
      <c r="S289" s="48" t="e">
        <f>VLOOKUP(H289,'[1]CALCUL AS et AN'!$A$2:$AU$889,47,FALSE)</f>
        <v>#N/A</v>
      </c>
      <c r="T289">
        <v>0</v>
      </c>
      <c r="U289" s="45" t="e">
        <f t="shared" si="23"/>
        <v>#N/A</v>
      </c>
      <c r="V289" s="48" t="e">
        <f t="shared" si="24"/>
        <v>#N/A</v>
      </c>
      <c r="W289" t="s">
        <v>960</v>
      </c>
      <c r="X289" t="s">
        <v>960</v>
      </c>
    </row>
    <row r="290" spans="1:24" outlineLevel="2">
      <c r="A290" t="s">
        <v>1568</v>
      </c>
      <c r="B290" s="73" t="str">
        <f t="shared" si="20"/>
        <v>800</v>
      </c>
      <c r="D290">
        <v>1</v>
      </c>
      <c r="E290" t="s">
        <v>1514</v>
      </c>
      <c r="F290">
        <v>12.91</v>
      </c>
      <c r="H290" t="s">
        <v>632</v>
      </c>
      <c r="I290">
        <v>4.7300000000000004</v>
      </c>
      <c r="J290">
        <v>0.33</v>
      </c>
      <c r="K290">
        <v>14.333333333333334</v>
      </c>
      <c r="L290" s="45">
        <f>VLOOKUP(H290,'[1]CALCUL AS et AN'!$A$2:$AU$889,24,FALSE)</f>
        <v>4.7320000000000002</v>
      </c>
      <c r="M290" s="48">
        <f>VLOOKUP(H290,'[1]CALCUL AS et AN'!$A$2:$AU$889,28,FALSE)</f>
        <v>4.7779999999999996</v>
      </c>
      <c r="N290">
        <v>14.333333333333334</v>
      </c>
      <c r="O290" s="45">
        <f t="shared" si="21"/>
        <v>4.7320000000000002</v>
      </c>
      <c r="P290" s="48">
        <f t="shared" si="22"/>
        <v>4.7779999999999996</v>
      </c>
      <c r="Q290">
        <v>12.91</v>
      </c>
      <c r="R290" s="45">
        <f>VLOOKUP(H290,'[1]CALCUL AS et AN'!$A$2:$AU$889,46,FALSE)</f>
        <v>6.2935600000000003</v>
      </c>
      <c r="S290" s="48">
        <f>VLOOKUP(H290,'[1]CALCUL AS et AN'!$A$2:$AU$889,47,FALSE)</f>
        <v>6.3547399999999996</v>
      </c>
      <c r="T290">
        <v>12.91</v>
      </c>
      <c r="U290" s="45">
        <f t="shared" si="23"/>
        <v>6.2935600000000003</v>
      </c>
      <c r="V290" s="48">
        <f t="shared" si="24"/>
        <v>6.3547399999999996</v>
      </c>
      <c r="W290" t="s">
        <v>960</v>
      </c>
      <c r="X290" t="s">
        <v>937</v>
      </c>
    </row>
    <row r="291" spans="1:24" outlineLevel="2">
      <c r="A291" t="s">
        <v>1568</v>
      </c>
      <c r="B291" s="73" t="str">
        <f t="shared" si="20"/>
        <v>800</v>
      </c>
      <c r="D291">
        <v>1</v>
      </c>
      <c r="E291" t="s">
        <v>1511</v>
      </c>
      <c r="F291">
        <v>9.56</v>
      </c>
      <c r="H291" t="s">
        <v>1510</v>
      </c>
      <c r="I291">
        <v>8.09</v>
      </c>
      <c r="J291">
        <v>1</v>
      </c>
      <c r="K291">
        <v>8.09</v>
      </c>
      <c r="L291" s="45">
        <f>VLOOKUP(H291,'[1]CALCUL AS et AN'!$A$2:$AU$889,24,FALSE)</f>
        <v>8.0869999999999997</v>
      </c>
      <c r="M291" s="48">
        <f>VLOOKUP(H291,'[1]CALCUL AS et AN'!$A$2:$AU$889,28,FALSE)</f>
        <v>8.0869999999999997</v>
      </c>
      <c r="N291">
        <v>8.09</v>
      </c>
      <c r="O291" s="45">
        <f t="shared" si="21"/>
        <v>8.0869999999999997</v>
      </c>
      <c r="P291" s="48">
        <f t="shared" si="22"/>
        <v>8.0869999999999997</v>
      </c>
      <c r="Q291">
        <v>9.56</v>
      </c>
      <c r="R291" s="45">
        <f>VLOOKUP(H291,'[1]CALCUL AS et AN'!$A$2:$AU$889,46,FALSE)</f>
        <v>10.108750000000001</v>
      </c>
      <c r="S291" s="48">
        <f>VLOOKUP(H291,'[1]CALCUL AS et AN'!$A$2:$AU$889,47,FALSE)</f>
        <v>10.108750000000001</v>
      </c>
      <c r="T291">
        <v>9.56</v>
      </c>
      <c r="U291" s="45">
        <f t="shared" si="23"/>
        <v>10.108750000000001</v>
      </c>
      <c r="V291" s="48">
        <f t="shared" si="24"/>
        <v>10.108750000000001</v>
      </c>
      <c r="W291" t="s">
        <v>960</v>
      </c>
      <c r="X291" t="s">
        <v>951</v>
      </c>
    </row>
    <row r="292" spans="1:24" outlineLevel="2">
      <c r="A292" t="s">
        <v>1568</v>
      </c>
      <c r="B292" s="73" t="str">
        <f t="shared" si="20"/>
        <v>800</v>
      </c>
      <c r="D292">
        <v>1</v>
      </c>
      <c r="E292" t="s">
        <v>1520</v>
      </c>
      <c r="F292">
        <v>9.64</v>
      </c>
      <c r="H292" t="s">
        <v>1519</v>
      </c>
      <c r="I292">
        <v>7.94</v>
      </c>
      <c r="J292">
        <v>1</v>
      </c>
      <c r="K292">
        <v>7.94</v>
      </c>
      <c r="L292" s="45">
        <f>VLOOKUP(H292,'[1]CALCUL AS et AN'!$A$2:$AU$889,24,FALSE)</f>
        <v>7.9420000000000002</v>
      </c>
      <c r="M292" s="48">
        <f>VLOOKUP(H292,'[1]CALCUL AS et AN'!$A$2:$AU$889,28,FALSE)</f>
        <v>7.9420000000000002</v>
      </c>
      <c r="N292">
        <v>7.94</v>
      </c>
      <c r="O292" s="45">
        <f t="shared" si="21"/>
        <v>7.9420000000000002</v>
      </c>
      <c r="P292" s="48">
        <f t="shared" si="22"/>
        <v>7.9420000000000002</v>
      </c>
      <c r="Q292">
        <v>9.64</v>
      </c>
      <c r="R292" s="45">
        <f>VLOOKUP(H292,'[1]CALCUL AS et AN'!$A$2:$AU$889,46,FALSE)</f>
        <v>9.9275000000000002</v>
      </c>
      <c r="S292" s="48">
        <f>VLOOKUP(H292,'[1]CALCUL AS et AN'!$A$2:$AU$889,47,FALSE)</f>
        <v>9.9275000000000002</v>
      </c>
      <c r="T292">
        <v>9.64</v>
      </c>
      <c r="U292" s="45">
        <f t="shared" si="23"/>
        <v>9.9275000000000002</v>
      </c>
      <c r="V292" s="48">
        <f t="shared" si="24"/>
        <v>9.9275000000000002</v>
      </c>
      <c r="W292" t="s">
        <v>960</v>
      </c>
      <c r="X292" t="s">
        <v>951</v>
      </c>
    </row>
    <row r="293" spans="1:24" outlineLevel="1">
      <c r="A293" s="73" t="s">
        <v>3025</v>
      </c>
      <c r="B293" s="73" t="str">
        <f t="shared" si="20"/>
        <v>NSPR-1800</v>
      </c>
      <c r="N293" t="e">
        <f>SUBTOTAL(9,N276:N292)</f>
        <v>#DIV/0!</v>
      </c>
      <c r="O293" s="45" t="e">
        <f>SUBTOTAL(9,O276:O292)</f>
        <v>#N/A</v>
      </c>
      <c r="P293" s="48" t="e">
        <f>SUBTOTAL(9,P276:P292)</f>
        <v>#N/A</v>
      </c>
      <c r="T293">
        <f>SUBTOTAL(9,T276:T292)</f>
        <v>807.52499999999998</v>
      </c>
      <c r="U293" s="45" t="e">
        <f>SUBTOTAL(9,U276:U292)</f>
        <v>#N/A</v>
      </c>
      <c r="V293" s="48" t="e">
        <f>SUBTOTAL(9,V276:V292)</f>
        <v>#N/A</v>
      </c>
    </row>
    <row r="294" spans="1:24" outlineLevel="2">
      <c r="A294" t="s">
        <v>1570</v>
      </c>
      <c r="B294" s="73" t="str">
        <f t="shared" si="20"/>
        <v>100</v>
      </c>
      <c r="D294">
        <v>2</v>
      </c>
      <c r="E294" t="s">
        <v>1546</v>
      </c>
      <c r="F294">
        <v>0.68</v>
      </c>
      <c r="H294">
        <v>101006</v>
      </c>
      <c r="I294">
        <v>0.23</v>
      </c>
      <c r="J294">
        <v>1</v>
      </c>
      <c r="K294">
        <v>0.23</v>
      </c>
      <c r="L294" s="45">
        <f>VLOOKUP(H294,'[1]CALCUL AS et AN'!$A$2:$AU$889,24,FALSE)</f>
        <v>0.22953999999999999</v>
      </c>
      <c r="M294" s="48">
        <f>VLOOKUP(H294,'[1]CALCUL AS et AN'!$A$2:$AU$889,28,FALSE)</f>
        <v>0.22953999999999999</v>
      </c>
      <c r="N294">
        <v>0.46</v>
      </c>
      <c r="O294" s="45">
        <f t="shared" si="21"/>
        <v>0.45907999999999999</v>
      </c>
      <c r="P294" s="48">
        <f t="shared" si="22"/>
        <v>0.45907999999999999</v>
      </c>
      <c r="Q294">
        <v>0.68</v>
      </c>
      <c r="R294" s="45">
        <f>VLOOKUP(H294,'[1]CALCUL AS et AN'!$A$2:$AU$889,46,FALSE)</f>
        <v>0.68862000000000001</v>
      </c>
      <c r="S294" s="48">
        <f>VLOOKUP(H294,'[1]CALCUL AS et AN'!$A$2:$AU$889,47,FALSE)</f>
        <v>0.68862000000000001</v>
      </c>
      <c r="T294">
        <v>1.36</v>
      </c>
      <c r="U294" s="45">
        <f t="shared" si="23"/>
        <v>1.37724</v>
      </c>
      <c r="V294" s="48">
        <f t="shared" si="24"/>
        <v>1.37724</v>
      </c>
      <c r="W294" t="s">
        <v>960</v>
      </c>
      <c r="X294" t="s">
        <v>951</v>
      </c>
    </row>
    <row r="295" spans="1:24" outlineLevel="2">
      <c r="A295" t="s">
        <v>1570</v>
      </c>
      <c r="B295" s="73" t="str">
        <f t="shared" si="20"/>
        <v>100</v>
      </c>
      <c r="D295">
        <v>1</v>
      </c>
      <c r="E295" t="s">
        <v>1544</v>
      </c>
      <c r="F295">
        <v>2.2400000000000002</v>
      </c>
      <c r="H295">
        <v>101007</v>
      </c>
      <c r="I295">
        <v>1.5</v>
      </c>
      <c r="J295">
        <v>1</v>
      </c>
      <c r="K295">
        <v>1.5</v>
      </c>
      <c r="L295" s="45">
        <f>VLOOKUP(H295,'[1]CALCUL AS et AN'!$A$2:$AU$889,24,FALSE)</f>
        <v>1.5</v>
      </c>
      <c r="M295" s="48">
        <f>VLOOKUP(H295,'[1]CALCUL AS et AN'!$A$2:$AU$889,28,FALSE)</f>
        <v>1.5</v>
      </c>
      <c r="N295">
        <v>1.5</v>
      </c>
      <c r="O295" s="45">
        <f t="shared" si="21"/>
        <v>1.5</v>
      </c>
      <c r="P295" s="48">
        <f t="shared" si="22"/>
        <v>1.5</v>
      </c>
      <c r="Q295">
        <v>2.2400000000000002</v>
      </c>
      <c r="R295" s="45">
        <f>VLOOKUP(H295,'[1]CALCUL AS et AN'!$A$2:$AU$889,46,FALSE)</f>
        <v>2.25</v>
      </c>
      <c r="S295" s="48">
        <f>VLOOKUP(H295,'[1]CALCUL AS et AN'!$A$2:$AU$889,47,FALSE)</f>
        <v>2.25</v>
      </c>
      <c r="T295">
        <v>2.2400000000000002</v>
      </c>
      <c r="U295" s="45">
        <f t="shared" si="23"/>
        <v>2.25</v>
      </c>
      <c r="V295" s="48">
        <f t="shared" si="24"/>
        <v>2.25</v>
      </c>
      <c r="W295" t="s">
        <v>960</v>
      </c>
      <c r="X295" t="s">
        <v>951</v>
      </c>
    </row>
    <row r="296" spans="1:24" outlineLevel="2">
      <c r="A296" t="s">
        <v>1570</v>
      </c>
      <c r="B296" s="73" t="str">
        <f t="shared" si="20"/>
        <v>100</v>
      </c>
      <c r="D296">
        <v>1</v>
      </c>
      <c r="E296" t="s">
        <v>1673</v>
      </c>
      <c r="F296">
        <v>39.22</v>
      </c>
      <c r="H296">
        <v>1510064</v>
      </c>
      <c r="I296">
        <v>24.96</v>
      </c>
      <c r="J296">
        <v>1</v>
      </c>
      <c r="K296">
        <v>24.96</v>
      </c>
      <c r="L296" s="45">
        <f>VLOOKUP(H296,'[1]CALCUL AS et AN'!$A$2:$AU$889,24,FALSE)</f>
        <v>24.954999999999998</v>
      </c>
      <c r="M296" s="48">
        <f>VLOOKUP(H296,'[1]CALCUL AS et AN'!$A$2:$AU$889,28,FALSE)</f>
        <v>24.954999999999998</v>
      </c>
      <c r="N296">
        <v>24.96</v>
      </c>
      <c r="O296" s="45">
        <f t="shared" si="21"/>
        <v>24.954999999999998</v>
      </c>
      <c r="P296" s="48">
        <f t="shared" si="22"/>
        <v>24.954999999999998</v>
      </c>
      <c r="Q296">
        <v>39.22</v>
      </c>
      <c r="R296" s="45">
        <f>VLOOKUP(H296,'[1]CALCUL AS et AN'!$A$2:$AU$889,46,FALSE)</f>
        <v>37.432499999999997</v>
      </c>
      <c r="S296" s="48">
        <f>VLOOKUP(H296,'[1]CALCUL AS et AN'!$A$2:$AU$889,47,FALSE)</f>
        <v>37.432499999999997</v>
      </c>
      <c r="T296">
        <v>39.22</v>
      </c>
      <c r="U296" s="45">
        <f t="shared" si="23"/>
        <v>37.432499999999997</v>
      </c>
      <c r="V296" s="48">
        <f t="shared" si="24"/>
        <v>37.432499999999997</v>
      </c>
      <c r="W296" t="s">
        <v>960</v>
      </c>
      <c r="X296" t="s">
        <v>951</v>
      </c>
    </row>
    <row r="297" spans="1:24" outlineLevel="2">
      <c r="A297" t="s">
        <v>1570</v>
      </c>
      <c r="B297" s="73" t="str">
        <f t="shared" si="20"/>
        <v>100</v>
      </c>
      <c r="D297">
        <v>1.8</v>
      </c>
      <c r="E297" t="s">
        <v>1538</v>
      </c>
      <c r="F297">
        <v>4.3499999999999996</v>
      </c>
      <c r="H297" t="s">
        <v>1537</v>
      </c>
      <c r="I297">
        <v>2.9</v>
      </c>
      <c r="J297">
        <v>1</v>
      </c>
      <c r="K297">
        <v>2.9</v>
      </c>
      <c r="L297" s="45">
        <f>VLOOKUP(H297,'[1]CALCUL AS et AN'!$A$2:$AU$889,24,FALSE)</f>
        <v>2.9</v>
      </c>
      <c r="M297" s="48">
        <f>VLOOKUP(H297,'[1]CALCUL AS et AN'!$A$2:$AU$889,28,FALSE)</f>
        <v>2.9</v>
      </c>
      <c r="N297">
        <v>5.22</v>
      </c>
      <c r="O297" s="45">
        <f t="shared" si="21"/>
        <v>5.22</v>
      </c>
      <c r="P297" s="48">
        <f t="shared" si="22"/>
        <v>5.22</v>
      </c>
      <c r="Q297">
        <v>4.3499999999999996</v>
      </c>
      <c r="R297" s="45">
        <f>VLOOKUP(H297,'[1]CALCUL AS et AN'!$A$2:$AU$889,46,FALSE)</f>
        <v>4.3499999999999996</v>
      </c>
      <c r="S297" s="48">
        <f>VLOOKUP(H297,'[1]CALCUL AS et AN'!$A$2:$AU$889,47,FALSE)</f>
        <v>4.3499999999999996</v>
      </c>
      <c r="T297">
        <v>7.8299999999999992</v>
      </c>
      <c r="U297" s="45">
        <f t="shared" si="23"/>
        <v>7.8299999999999992</v>
      </c>
      <c r="V297" s="48">
        <f t="shared" si="24"/>
        <v>7.8299999999999992</v>
      </c>
      <c r="W297" t="s">
        <v>960</v>
      </c>
      <c r="X297" t="s">
        <v>951</v>
      </c>
    </row>
    <row r="298" spans="1:24" outlineLevel="2">
      <c r="A298" t="s">
        <v>1570</v>
      </c>
      <c r="B298" s="73" t="str">
        <f t="shared" si="20"/>
        <v>100</v>
      </c>
      <c r="D298">
        <v>2</v>
      </c>
      <c r="E298" t="s">
        <v>1512</v>
      </c>
      <c r="F298">
        <v>0.96</v>
      </c>
      <c r="H298" t="s">
        <v>592</v>
      </c>
      <c r="I298">
        <v>0.77</v>
      </c>
      <c r="J298">
        <v>1</v>
      </c>
      <c r="K298">
        <v>0.77</v>
      </c>
      <c r="L298" s="45">
        <f>VLOOKUP(H298,'[1]CALCUL AS et AN'!$A$2:$AU$889,24,FALSE)</f>
        <v>0.76900000000000002</v>
      </c>
      <c r="M298" s="48">
        <f>VLOOKUP(H298,'[1]CALCUL AS et AN'!$A$2:$AU$889,28,FALSE)</f>
        <v>0.84599999999999997</v>
      </c>
      <c r="N298">
        <v>1.54</v>
      </c>
      <c r="O298" s="45">
        <f t="shared" si="21"/>
        <v>1.538</v>
      </c>
      <c r="P298" s="48">
        <f t="shared" si="22"/>
        <v>1.6919999999999999</v>
      </c>
      <c r="Q298">
        <v>0.96</v>
      </c>
      <c r="R298" s="45">
        <f>VLOOKUP(H298,'[1]CALCUL AS et AN'!$A$2:$AU$889,46,FALSE)</f>
        <v>0.96125000000000005</v>
      </c>
      <c r="S298" s="48">
        <f>VLOOKUP(H298,'[1]CALCUL AS et AN'!$A$2:$AU$889,47,FALSE)</f>
        <v>1.0574999999999999</v>
      </c>
      <c r="T298">
        <v>1.92</v>
      </c>
      <c r="U298" s="45">
        <f t="shared" si="23"/>
        <v>1.9225000000000001</v>
      </c>
      <c r="V298" s="48">
        <f t="shared" si="24"/>
        <v>2.1149999999999998</v>
      </c>
      <c r="W298" t="s">
        <v>960</v>
      </c>
      <c r="X298" t="s">
        <v>937</v>
      </c>
    </row>
    <row r="299" spans="1:24" outlineLevel="2">
      <c r="A299" t="s">
        <v>1570</v>
      </c>
      <c r="B299" s="73" t="str">
        <f t="shared" si="20"/>
        <v>100</v>
      </c>
      <c r="D299">
        <v>2</v>
      </c>
      <c r="E299" t="s">
        <v>1528</v>
      </c>
      <c r="F299">
        <v>0.77</v>
      </c>
      <c r="H299" t="s">
        <v>1527</v>
      </c>
      <c r="I299">
        <v>0.61</v>
      </c>
      <c r="J299">
        <v>1</v>
      </c>
      <c r="K299">
        <v>0.61</v>
      </c>
      <c r="L299" s="45">
        <f>VLOOKUP(H299,'[1]CALCUL AS et AN'!$A$2:$AU$889,24,FALSE)</f>
        <v>0.61299999999999999</v>
      </c>
      <c r="M299" s="48">
        <f>VLOOKUP(H299,'[1]CALCUL AS et AN'!$A$2:$AU$889,28,FALSE)</f>
        <v>0.67400000000000004</v>
      </c>
      <c r="N299">
        <v>1.22</v>
      </c>
      <c r="O299" s="45">
        <f t="shared" si="21"/>
        <v>1.226</v>
      </c>
      <c r="P299" s="48">
        <f t="shared" si="22"/>
        <v>1.3480000000000001</v>
      </c>
      <c r="Q299">
        <v>0.77</v>
      </c>
      <c r="R299" s="45">
        <f>VLOOKUP(H299,'[1]CALCUL AS et AN'!$A$2:$AU$889,46,FALSE)</f>
        <v>0.81529000000000007</v>
      </c>
      <c r="S299" s="48">
        <f>VLOOKUP(H299,'[1]CALCUL AS et AN'!$A$2:$AU$889,47,FALSE)</f>
        <v>0.89642000000000011</v>
      </c>
      <c r="T299">
        <v>1.54</v>
      </c>
      <c r="U299" s="45">
        <f t="shared" si="23"/>
        <v>1.6305800000000001</v>
      </c>
      <c r="V299" s="48">
        <f t="shared" si="24"/>
        <v>1.7928400000000002</v>
      </c>
      <c r="W299" t="s">
        <v>960</v>
      </c>
      <c r="X299" t="s">
        <v>951</v>
      </c>
    </row>
    <row r="300" spans="1:24" outlineLevel="2">
      <c r="A300" t="s">
        <v>1570</v>
      </c>
      <c r="B300" s="73" t="str">
        <f t="shared" si="20"/>
        <v>100</v>
      </c>
      <c r="D300">
        <v>1</v>
      </c>
      <c r="E300" t="s">
        <v>1531</v>
      </c>
      <c r="F300">
        <v>1.18</v>
      </c>
      <c r="H300" t="s">
        <v>1530</v>
      </c>
      <c r="I300">
        <v>1.03</v>
      </c>
      <c r="J300">
        <v>1</v>
      </c>
      <c r="K300">
        <v>1.03</v>
      </c>
      <c r="L300" s="45">
        <f>VLOOKUP(H300,'[1]CALCUL AS et AN'!$A$2:$AU$889,24,FALSE)</f>
        <v>1.0329999999999999</v>
      </c>
      <c r="M300" s="48">
        <f>VLOOKUP(H300,'[1]CALCUL AS et AN'!$A$2:$AU$889,28,FALSE)</f>
        <v>1.0329999999999999</v>
      </c>
      <c r="N300">
        <v>1.03</v>
      </c>
      <c r="O300" s="45">
        <f t="shared" si="21"/>
        <v>1.0329999999999999</v>
      </c>
      <c r="P300" s="48">
        <f t="shared" si="22"/>
        <v>1.0329999999999999</v>
      </c>
      <c r="Q300">
        <v>1.18</v>
      </c>
      <c r="R300" s="45">
        <f>VLOOKUP(H300,'[1]CALCUL AS et AN'!$A$2:$AU$889,46,FALSE)</f>
        <v>1.2912499999999998</v>
      </c>
      <c r="S300" s="48">
        <f>VLOOKUP(H300,'[1]CALCUL AS et AN'!$A$2:$AU$889,47,FALSE)</f>
        <v>1.2912499999999998</v>
      </c>
      <c r="T300">
        <v>1.18</v>
      </c>
      <c r="U300" s="45">
        <f t="shared" si="23"/>
        <v>1.2912499999999998</v>
      </c>
      <c r="V300" s="48">
        <f t="shared" si="24"/>
        <v>1.2912499999999998</v>
      </c>
      <c r="W300" t="s">
        <v>960</v>
      </c>
      <c r="X300" t="s">
        <v>951</v>
      </c>
    </row>
    <row r="301" spans="1:24" outlineLevel="2">
      <c r="A301" t="s">
        <v>1570</v>
      </c>
      <c r="B301" s="73" t="str">
        <f t="shared" si="20"/>
        <v>100</v>
      </c>
      <c r="D301">
        <v>1</v>
      </c>
      <c r="E301" t="s">
        <v>437</v>
      </c>
      <c r="F301">
        <v>141.36000000000001</v>
      </c>
      <c r="H301" t="s">
        <v>436</v>
      </c>
      <c r="I301">
        <v>89</v>
      </c>
      <c r="J301">
        <v>1</v>
      </c>
      <c r="K301">
        <v>89</v>
      </c>
      <c r="L301" s="45">
        <f>VLOOKUP(H301,'[1]CALCUL AS et AN'!$A$2:$AU$889,24,FALSE)</f>
        <v>89</v>
      </c>
      <c r="M301" s="48">
        <f>VLOOKUP(H301,'[1]CALCUL AS et AN'!$A$2:$AU$889,28,FALSE)</f>
        <v>89</v>
      </c>
      <c r="N301">
        <v>89</v>
      </c>
      <c r="O301" s="45">
        <f t="shared" si="21"/>
        <v>89</v>
      </c>
      <c r="P301" s="48">
        <f t="shared" si="22"/>
        <v>89</v>
      </c>
      <c r="Q301">
        <v>141.36000000000001</v>
      </c>
      <c r="R301" s="45">
        <f>VLOOKUP(H301,'[1]CALCUL AS et AN'!$A$2:$AU$889,46,FALSE)</f>
        <v>133.5</v>
      </c>
      <c r="S301" s="48">
        <f>VLOOKUP(H301,'[1]CALCUL AS et AN'!$A$2:$AU$889,47,FALSE)</f>
        <v>133.5</v>
      </c>
      <c r="T301">
        <v>141.36000000000001</v>
      </c>
      <c r="U301" s="45">
        <f t="shared" si="23"/>
        <v>133.5</v>
      </c>
      <c r="V301" s="48">
        <f t="shared" si="24"/>
        <v>133.5</v>
      </c>
      <c r="W301" t="s">
        <v>960</v>
      </c>
      <c r="X301" t="s">
        <v>937</v>
      </c>
    </row>
    <row r="302" spans="1:24" outlineLevel="2">
      <c r="A302" t="s">
        <v>1570</v>
      </c>
      <c r="B302" s="73" t="str">
        <f t="shared" si="20"/>
        <v>100</v>
      </c>
      <c r="D302">
        <v>2</v>
      </c>
      <c r="E302" t="s">
        <v>441</v>
      </c>
      <c r="F302">
        <v>11.25</v>
      </c>
      <c r="H302" t="s">
        <v>440</v>
      </c>
      <c r="I302">
        <v>7.4</v>
      </c>
      <c r="J302">
        <v>1</v>
      </c>
      <c r="K302">
        <v>7.4</v>
      </c>
      <c r="L302" s="45">
        <f>VLOOKUP(H302,'[1]CALCUL AS et AN'!$A$2:$AU$889,24,FALSE)</f>
        <v>7.4</v>
      </c>
      <c r="M302" s="48">
        <f>VLOOKUP(H302,'[1]CALCUL AS et AN'!$A$2:$AU$889,28,FALSE)</f>
        <v>7.4</v>
      </c>
      <c r="N302">
        <v>14.8</v>
      </c>
      <c r="O302" s="45">
        <f t="shared" si="21"/>
        <v>14.8</v>
      </c>
      <c r="P302" s="48">
        <f t="shared" si="22"/>
        <v>14.8</v>
      </c>
      <c r="Q302">
        <v>11.25</v>
      </c>
      <c r="R302" s="45">
        <f>VLOOKUP(H302,'[1]CALCUL AS et AN'!$A$2:$AU$889,46,FALSE)</f>
        <v>11.100000000000001</v>
      </c>
      <c r="S302" s="48">
        <f>VLOOKUP(H302,'[1]CALCUL AS et AN'!$A$2:$AU$889,47,FALSE)</f>
        <v>11.100000000000001</v>
      </c>
      <c r="T302">
        <v>22.5</v>
      </c>
      <c r="U302" s="45">
        <f t="shared" si="23"/>
        <v>22.200000000000003</v>
      </c>
      <c r="V302" s="48">
        <f t="shared" si="24"/>
        <v>22.200000000000003</v>
      </c>
      <c r="W302" t="s">
        <v>960</v>
      </c>
      <c r="X302" t="s">
        <v>937</v>
      </c>
    </row>
    <row r="303" spans="1:24" outlineLevel="2">
      <c r="A303" t="s">
        <v>1570</v>
      </c>
      <c r="B303" s="73" t="str">
        <f t="shared" si="20"/>
        <v>100</v>
      </c>
      <c r="D303">
        <v>1</v>
      </c>
      <c r="E303" t="s">
        <v>1489</v>
      </c>
      <c r="F303">
        <v>232.7</v>
      </c>
      <c r="H303" t="s">
        <v>1488</v>
      </c>
      <c r="I303">
        <v>134.9</v>
      </c>
      <c r="J303">
        <v>1</v>
      </c>
      <c r="K303">
        <v>134.9</v>
      </c>
      <c r="L303" s="45">
        <f>VLOOKUP(H303,'[1]CALCUL AS et AN'!$A$2:$AU$889,24,FALSE)</f>
        <v>134.9</v>
      </c>
      <c r="M303" s="48">
        <f>VLOOKUP(H303,'[1]CALCUL AS et AN'!$A$2:$AU$889,28,FALSE)</f>
        <v>134.9</v>
      </c>
      <c r="N303">
        <v>134.9</v>
      </c>
      <c r="O303" s="45">
        <f t="shared" si="21"/>
        <v>134.9</v>
      </c>
      <c r="P303" s="48">
        <f t="shared" si="22"/>
        <v>134.9</v>
      </c>
      <c r="Q303">
        <v>232.7</v>
      </c>
      <c r="R303" s="45">
        <f>VLOOKUP(H303,'[1]CALCUL AS et AN'!$A$2:$AU$889,46,FALSE)</f>
        <v>0</v>
      </c>
      <c r="S303" s="48">
        <f>VLOOKUP(H303,'[1]CALCUL AS et AN'!$A$2:$AU$889,47,FALSE)</f>
        <v>0</v>
      </c>
      <c r="T303">
        <v>232.7</v>
      </c>
      <c r="U303" s="45">
        <f t="shared" si="23"/>
        <v>0</v>
      </c>
      <c r="V303" s="48">
        <f t="shared" si="24"/>
        <v>0</v>
      </c>
      <c r="W303" t="s">
        <v>960</v>
      </c>
      <c r="X303" t="s">
        <v>951</v>
      </c>
    </row>
    <row r="304" spans="1:24" outlineLevel="2">
      <c r="A304" t="s">
        <v>1570</v>
      </c>
      <c r="B304" s="73" t="str">
        <f t="shared" si="20"/>
        <v>100</v>
      </c>
      <c r="D304">
        <v>1</v>
      </c>
      <c r="E304" t="s">
        <v>1372</v>
      </c>
      <c r="F304">
        <v>315.06</v>
      </c>
      <c r="H304" t="s">
        <v>446</v>
      </c>
      <c r="I304">
        <v>235</v>
      </c>
      <c r="J304">
        <v>1</v>
      </c>
      <c r="K304">
        <v>235</v>
      </c>
      <c r="L304" s="45">
        <f>VLOOKUP(H304,'[1]CALCUL AS et AN'!$A$2:$AU$889,24,FALSE)</f>
        <v>235</v>
      </c>
      <c r="M304" s="48">
        <f>VLOOKUP(H304,'[1]CALCUL AS et AN'!$A$2:$AU$889,28,FALSE)</f>
        <v>271</v>
      </c>
      <c r="N304">
        <v>235</v>
      </c>
      <c r="O304" s="45">
        <f t="shared" si="21"/>
        <v>235</v>
      </c>
      <c r="P304" s="48">
        <f t="shared" si="22"/>
        <v>271</v>
      </c>
      <c r="Q304">
        <v>315.06</v>
      </c>
      <c r="R304" s="45">
        <f>VLOOKUP(H304,'[1]CALCUL AS et AN'!$A$2:$AU$889,46,FALSE)</f>
        <v>312.55</v>
      </c>
      <c r="S304" s="48">
        <f>VLOOKUP(H304,'[1]CALCUL AS et AN'!$A$2:$AU$889,47,FALSE)</f>
        <v>360.43</v>
      </c>
      <c r="T304">
        <v>315.06</v>
      </c>
      <c r="U304" s="45">
        <f t="shared" si="23"/>
        <v>312.55</v>
      </c>
      <c r="V304" s="48">
        <f t="shared" si="24"/>
        <v>360.43</v>
      </c>
      <c r="W304" t="s">
        <v>960</v>
      </c>
      <c r="X304" t="s">
        <v>960</v>
      </c>
    </row>
    <row r="305" spans="1:24" outlineLevel="2">
      <c r="A305" t="s">
        <v>1570</v>
      </c>
      <c r="B305" s="73" t="str">
        <f t="shared" si="20"/>
        <v>100</v>
      </c>
      <c r="D305">
        <v>1</v>
      </c>
      <c r="E305" t="s">
        <v>993</v>
      </c>
      <c r="F305">
        <v>4.87</v>
      </c>
      <c r="H305" t="s">
        <v>472</v>
      </c>
      <c r="I305">
        <v>0.94</v>
      </c>
      <c r="J305">
        <v>1</v>
      </c>
      <c r="K305">
        <v>0.94</v>
      </c>
      <c r="L305" s="45">
        <f>VLOOKUP(H305,'[1]CALCUL AS et AN'!$A$2:$AU$889,24,FALSE)</f>
        <v>2.1800000000000002</v>
      </c>
      <c r="M305" s="48">
        <f>VLOOKUP(H305,'[1]CALCUL AS et AN'!$A$2:$AU$889,28,FALSE)</f>
        <v>0.94</v>
      </c>
      <c r="N305">
        <v>0.94</v>
      </c>
      <c r="O305" s="45">
        <f t="shared" si="21"/>
        <v>2.1800000000000002</v>
      </c>
      <c r="P305" s="48">
        <f t="shared" si="22"/>
        <v>0.94</v>
      </c>
      <c r="Q305">
        <v>4.87</v>
      </c>
      <c r="R305" s="45">
        <f>VLOOKUP(H305,'[1]CALCUL AS et AN'!$A$2:$AU$889,46,FALSE)</f>
        <v>4.9050000000000002</v>
      </c>
      <c r="S305" s="48">
        <f>VLOOKUP(H305,'[1]CALCUL AS et AN'!$A$2:$AU$889,47,FALSE)</f>
        <v>2.1149999999999998</v>
      </c>
      <c r="T305">
        <v>4.87</v>
      </c>
      <c r="U305" s="45">
        <f t="shared" si="23"/>
        <v>4.9050000000000002</v>
      </c>
      <c r="V305" s="48">
        <f t="shared" si="24"/>
        <v>2.1149999999999998</v>
      </c>
      <c r="W305" t="s">
        <v>960</v>
      </c>
      <c r="X305" t="s">
        <v>937</v>
      </c>
    </row>
    <row r="306" spans="1:24" outlineLevel="2">
      <c r="A306" t="s">
        <v>1570</v>
      </c>
      <c r="B306" s="73" t="str">
        <f t="shared" si="20"/>
        <v>100</v>
      </c>
      <c r="D306">
        <v>1</v>
      </c>
      <c r="E306" t="s">
        <v>2940</v>
      </c>
      <c r="F306">
        <v>4.9400000000000004</v>
      </c>
      <c r="H306" t="s">
        <v>474</v>
      </c>
      <c r="I306">
        <v>2.57</v>
      </c>
      <c r="J306">
        <v>1</v>
      </c>
      <c r="K306">
        <v>2.57</v>
      </c>
      <c r="L306" s="45">
        <f>VLOOKUP(H306,'[1]CALCUL AS et AN'!$A$2:$AU$889,24,FALSE)</f>
        <v>2.57</v>
      </c>
      <c r="M306" s="48">
        <f>VLOOKUP(H306,'[1]CALCUL AS et AN'!$A$2:$AU$889,28,FALSE)</f>
        <v>0.92</v>
      </c>
      <c r="N306">
        <v>2.57</v>
      </c>
      <c r="O306" s="45">
        <f t="shared" si="21"/>
        <v>2.57</v>
      </c>
      <c r="P306" s="48">
        <f t="shared" si="22"/>
        <v>0.92</v>
      </c>
      <c r="Q306">
        <v>4.9400000000000004</v>
      </c>
      <c r="R306" s="45">
        <f>VLOOKUP(H306,'[1]CALCUL AS et AN'!$A$2:$AU$889,46,FALSE)</f>
        <v>5.7824999999999998</v>
      </c>
      <c r="S306" s="48">
        <f>VLOOKUP(H306,'[1]CALCUL AS et AN'!$A$2:$AU$889,47,FALSE)</f>
        <v>2.0700000000000003</v>
      </c>
      <c r="T306">
        <v>4.9400000000000004</v>
      </c>
      <c r="U306" s="45">
        <f t="shared" si="23"/>
        <v>5.7824999999999998</v>
      </c>
      <c r="V306" s="48">
        <f t="shared" si="24"/>
        <v>2.0700000000000003</v>
      </c>
      <c r="W306" t="s">
        <v>960</v>
      </c>
      <c r="X306" t="s">
        <v>937</v>
      </c>
    </row>
    <row r="307" spans="1:24" outlineLevel="2">
      <c r="A307" t="s">
        <v>1570</v>
      </c>
      <c r="B307" s="73" t="str">
        <f t="shared" si="20"/>
        <v>100</v>
      </c>
      <c r="D307">
        <v>3</v>
      </c>
      <c r="E307" t="s">
        <v>1559</v>
      </c>
      <c r="F307">
        <v>0</v>
      </c>
      <c r="H307" t="s">
        <v>1558</v>
      </c>
      <c r="I307">
        <v>0</v>
      </c>
      <c r="J307">
        <v>0</v>
      </c>
      <c r="K307" t="e">
        <v>#DIV/0!</v>
      </c>
      <c r="L307" s="45" t="e">
        <f>VLOOKUP(H307,'[1]CALCUL AS et AN'!$A$2:$AU$889,24,FALSE)</f>
        <v>#N/A</v>
      </c>
      <c r="M307" s="48" t="e">
        <f>VLOOKUP(H307,'[1]CALCUL AS et AN'!$A$2:$AU$889,28,FALSE)</f>
        <v>#N/A</v>
      </c>
      <c r="N307" t="e">
        <v>#DIV/0!</v>
      </c>
      <c r="O307" s="45" t="e">
        <f t="shared" si="21"/>
        <v>#N/A</v>
      </c>
      <c r="P307" s="48" t="e">
        <f t="shared" si="22"/>
        <v>#N/A</v>
      </c>
      <c r="Q307">
        <v>0</v>
      </c>
      <c r="R307" s="45" t="e">
        <f>VLOOKUP(H307,'[1]CALCUL AS et AN'!$A$2:$AU$889,46,FALSE)</f>
        <v>#N/A</v>
      </c>
      <c r="S307" s="48" t="e">
        <f>VLOOKUP(H307,'[1]CALCUL AS et AN'!$A$2:$AU$889,47,FALSE)</f>
        <v>#N/A</v>
      </c>
      <c r="T307">
        <v>0</v>
      </c>
      <c r="U307" s="45" t="e">
        <f t="shared" si="23"/>
        <v>#N/A</v>
      </c>
      <c r="V307" s="48" t="e">
        <f t="shared" si="24"/>
        <v>#N/A</v>
      </c>
      <c r="W307" t="s">
        <v>960</v>
      </c>
      <c r="X307" t="s">
        <v>960</v>
      </c>
    </row>
    <row r="308" spans="1:24" outlineLevel="2">
      <c r="A308" t="s">
        <v>1570</v>
      </c>
      <c r="B308" s="73" t="str">
        <f t="shared" si="20"/>
        <v>100</v>
      </c>
      <c r="D308">
        <v>1.5</v>
      </c>
      <c r="E308" t="s">
        <v>1514</v>
      </c>
      <c r="F308">
        <v>12.91</v>
      </c>
      <c r="H308" t="s">
        <v>632</v>
      </c>
      <c r="I308">
        <v>4.7300000000000004</v>
      </c>
      <c r="J308">
        <v>0.33</v>
      </c>
      <c r="K308">
        <v>14.333333333333334</v>
      </c>
      <c r="L308" s="45">
        <f>VLOOKUP(H308,'[1]CALCUL AS et AN'!$A$2:$AU$889,24,FALSE)</f>
        <v>4.7320000000000002</v>
      </c>
      <c r="M308" s="48">
        <f>VLOOKUP(H308,'[1]CALCUL AS et AN'!$A$2:$AU$889,28,FALSE)</f>
        <v>4.7779999999999996</v>
      </c>
      <c r="N308">
        <v>21.5</v>
      </c>
      <c r="O308" s="45">
        <f t="shared" si="21"/>
        <v>7.0980000000000008</v>
      </c>
      <c r="P308" s="48">
        <f t="shared" si="22"/>
        <v>7.1669999999999998</v>
      </c>
      <c r="Q308">
        <v>12.91</v>
      </c>
      <c r="R308" s="45">
        <f>VLOOKUP(H308,'[1]CALCUL AS et AN'!$A$2:$AU$889,46,FALSE)</f>
        <v>6.2935600000000003</v>
      </c>
      <c r="S308" s="48">
        <f>VLOOKUP(H308,'[1]CALCUL AS et AN'!$A$2:$AU$889,47,FALSE)</f>
        <v>6.3547399999999996</v>
      </c>
      <c r="T308">
        <v>19.365000000000002</v>
      </c>
      <c r="U308" s="45">
        <f t="shared" si="23"/>
        <v>9.4403400000000008</v>
      </c>
      <c r="V308" s="48">
        <f t="shared" si="24"/>
        <v>9.5321099999999994</v>
      </c>
      <c r="W308" t="s">
        <v>960</v>
      </c>
      <c r="X308" t="s">
        <v>937</v>
      </c>
    </row>
    <row r="309" spans="1:24" outlineLevel="2">
      <c r="A309" t="s">
        <v>1570</v>
      </c>
      <c r="B309" s="73" t="str">
        <f t="shared" si="20"/>
        <v>100</v>
      </c>
      <c r="D309">
        <v>1</v>
      </c>
      <c r="E309" t="s">
        <v>1511</v>
      </c>
      <c r="F309">
        <v>9.56</v>
      </c>
      <c r="H309" t="s">
        <v>1510</v>
      </c>
      <c r="I309">
        <v>8.09</v>
      </c>
      <c r="J309">
        <v>1</v>
      </c>
      <c r="K309">
        <v>8.09</v>
      </c>
      <c r="L309" s="45">
        <f>VLOOKUP(H309,'[1]CALCUL AS et AN'!$A$2:$AU$889,24,FALSE)</f>
        <v>8.0869999999999997</v>
      </c>
      <c r="M309" s="48">
        <f>VLOOKUP(H309,'[1]CALCUL AS et AN'!$A$2:$AU$889,28,FALSE)</f>
        <v>8.0869999999999997</v>
      </c>
      <c r="N309">
        <v>8.09</v>
      </c>
      <c r="O309" s="45">
        <f t="shared" si="21"/>
        <v>8.0869999999999997</v>
      </c>
      <c r="P309" s="48">
        <f t="shared" si="22"/>
        <v>8.0869999999999997</v>
      </c>
      <c r="Q309">
        <v>9.56</v>
      </c>
      <c r="R309" s="45">
        <f>VLOOKUP(H309,'[1]CALCUL AS et AN'!$A$2:$AU$889,46,FALSE)</f>
        <v>10.108750000000001</v>
      </c>
      <c r="S309" s="48">
        <f>VLOOKUP(H309,'[1]CALCUL AS et AN'!$A$2:$AU$889,47,FALSE)</f>
        <v>10.108750000000001</v>
      </c>
      <c r="T309">
        <v>9.56</v>
      </c>
      <c r="U309" s="45">
        <f t="shared" si="23"/>
        <v>10.108750000000001</v>
      </c>
      <c r="V309" s="48">
        <f t="shared" si="24"/>
        <v>10.108750000000001</v>
      </c>
      <c r="W309" t="s">
        <v>960</v>
      </c>
      <c r="X309" t="s">
        <v>951</v>
      </c>
    </row>
    <row r="310" spans="1:24" outlineLevel="2">
      <c r="A310" t="s">
        <v>1570</v>
      </c>
      <c r="B310" s="73" t="str">
        <f t="shared" si="20"/>
        <v>100</v>
      </c>
      <c r="D310">
        <v>1</v>
      </c>
      <c r="E310" t="s">
        <v>1520</v>
      </c>
      <c r="F310">
        <v>9.64</v>
      </c>
      <c r="H310" t="s">
        <v>1519</v>
      </c>
      <c r="I310">
        <v>7.94</v>
      </c>
      <c r="J310">
        <v>1</v>
      </c>
      <c r="K310">
        <v>7.94</v>
      </c>
      <c r="L310" s="45">
        <f>VLOOKUP(H310,'[1]CALCUL AS et AN'!$A$2:$AU$889,24,FALSE)</f>
        <v>7.9420000000000002</v>
      </c>
      <c r="M310" s="48">
        <f>VLOOKUP(H310,'[1]CALCUL AS et AN'!$A$2:$AU$889,28,FALSE)</f>
        <v>7.9420000000000002</v>
      </c>
      <c r="N310">
        <v>7.94</v>
      </c>
      <c r="O310" s="45">
        <f t="shared" si="21"/>
        <v>7.9420000000000002</v>
      </c>
      <c r="P310" s="48">
        <f t="shared" si="22"/>
        <v>7.9420000000000002</v>
      </c>
      <c r="Q310">
        <v>9.64</v>
      </c>
      <c r="R310" s="45">
        <f>VLOOKUP(H310,'[1]CALCUL AS et AN'!$A$2:$AU$889,46,FALSE)</f>
        <v>9.9275000000000002</v>
      </c>
      <c r="S310" s="48">
        <f>VLOOKUP(H310,'[1]CALCUL AS et AN'!$A$2:$AU$889,47,FALSE)</f>
        <v>9.9275000000000002</v>
      </c>
      <c r="T310">
        <v>9.64</v>
      </c>
      <c r="U310" s="45">
        <f t="shared" si="23"/>
        <v>9.9275000000000002</v>
      </c>
      <c r="V310" s="48">
        <f t="shared" si="24"/>
        <v>9.9275000000000002</v>
      </c>
      <c r="W310" t="s">
        <v>960</v>
      </c>
      <c r="X310" t="s">
        <v>951</v>
      </c>
    </row>
    <row r="311" spans="1:24" outlineLevel="1">
      <c r="A311" s="73" t="s">
        <v>3026</v>
      </c>
      <c r="B311" s="73" t="str">
        <f t="shared" si="20"/>
        <v>NSPR-2100</v>
      </c>
      <c r="N311" t="e">
        <f>SUBTOTAL(9,N294:N310)</f>
        <v>#DIV/0!</v>
      </c>
      <c r="O311" s="45" t="e">
        <f>SUBTOTAL(9,O294:O310)</f>
        <v>#N/A</v>
      </c>
      <c r="P311" s="48" t="e">
        <f>SUBTOTAL(9,P294:P310)</f>
        <v>#N/A</v>
      </c>
      <c r="T311">
        <f>SUBTOTAL(9,T294:T310)</f>
        <v>815.28500000000008</v>
      </c>
      <c r="U311" s="45" t="e">
        <f>SUBTOTAL(9,U294:U310)</f>
        <v>#N/A</v>
      </c>
      <c r="V311" s="48" t="e">
        <f>SUBTOTAL(9,V294:V310)</f>
        <v>#N/A</v>
      </c>
    </row>
    <row r="312" spans="1:24" outlineLevel="2">
      <c r="A312" t="s">
        <v>1560</v>
      </c>
      <c r="B312" s="73" t="str">
        <f t="shared" si="20"/>
        <v>800-PA</v>
      </c>
      <c r="D312">
        <v>2</v>
      </c>
      <c r="E312" t="s">
        <v>1546</v>
      </c>
      <c r="F312">
        <v>0.68</v>
      </c>
      <c r="H312">
        <v>101006</v>
      </c>
      <c r="I312">
        <v>0.23</v>
      </c>
      <c r="J312">
        <v>1</v>
      </c>
      <c r="K312">
        <v>0.23</v>
      </c>
      <c r="L312" s="45">
        <f>VLOOKUP(H312,'[1]CALCUL AS et AN'!$A$2:$AU$889,24,FALSE)</f>
        <v>0.22953999999999999</v>
      </c>
      <c r="M312" s="48">
        <f>VLOOKUP(H312,'[1]CALCUL AS et AN'!$A$2:$AU$889,28,FALSE)</f>
        <v>0.22953999999999999</v>
      </c>
      <c r="N312">
        <v>0.46</v>
      </c>
      <c r="O312" s="45">
        <f t="shared" si="21"/>
        <v>0.45907999999999999</v>
      </c>
      <c r="P312" s="48">
        <f t="shared" si="22"/>
        <v>0.45907999999999999</v>
      </c>
      <c r="Q312">
        <v>0.68</v>
      </c>
      <c r="R312" s="45">
        <f>VLOOKUP(H312,'[1]CALCUL AS et AN'!$A$2:$AU$889,46,FALSE)</f>
        <v>0.68862000000000001</v>
      </c>
      <c r="S312" s="48">
        <f>VLOOKUP(H312,'[1]CALCUL AS et AN'!$A$2:$AU$889,47,FALSE)</f>
        <v>0.68862000000000001</v>
      </c>
      <c r="T312">
        <v>1.36</v>
      </c>
      <c r="U312" s="45">
        <f t="shared" si="23"/>
        <v>1.37724</v>
      </c>
      <c r="V312" s="48">
        <f t="shared" si="24"/>
        <v>1.37724</v>
      </c>
      <c r="W312" t="s">
        <v>960</v>
      </c>
      <c r="X312" t="s">
        <v>951</v>
      </c>
    </row>
    <row r="313" spans="1:24" outlineLevel="2">
      <c r="A313" t="s">
        <v>1560</v>
      </c>
      <c r="B313" s="73" t="str">
        <f t="shared" si="20"/>
        <v>800-PA</v>
      </c>
      <c r="D313">
        <v>1</v>
      </c>
      <c r="E313" t="s">
        <v>1544</v>
      </c>
      <c r="F313">
        <v>2.2400000000000002</v>
      </c>
      <c r="H313">
        <v>101007</v>
      </c>
      <c r="I313">
        <v>1.5</v>
      </c>
      <c r="J313">
        <v>1</v>
      </c>
      <c r="K313">
        <v>1.5</v>
      </c>
      <c r="L313" s="45">
        <f>VLOOKUP(H313,'[1]CALCUL AS et AN'!$A$2:$AU$889,24,FALSE)</f>
        <v>1.5</v>
      </c>
      <c r="M313" s="48">
        <f>VLOOKUP(H313,'[1]CALCUL AS et AN'!$A$2:$AU$889,28,FALSE)</f>
        <v>1.5</v>
      </c>
      <c r="N313">
        <v>1.5</v>
      </c>
      <c r="O313" s="45">
        <f t="shared" si="21"/>
        <v>1.5</v>
      </c>
      <c r="P313" s="48">
        <f t="shared" si="22"/>
        <v>1.5</v>
      </c>
      <c r="Q313">
        <v>2.2400000000000002</v>
      </c>
      <c r="R313" s="45">
        <f>VLOOKUP(H313,'[1]CALCUL AS et AN'!$A$2:$AU$889,46,FALSE)</f>
        <v>2.25</v>
      </c>
      <c r="S313" s="48">
        <f>VLOOKUP(H313,'[1]CALCUL AS et AN'!$A$2:$AU$889,47,FALSE)</f>
        <v>2.25</v>
      </c>
      <c r="T313">
        <v>2.2400000000000002</v>
      </c>
      <c r="U313" s="45">
        <f t="shared" si="23"/>
        <v>2.25</v>
      </c>
      <c r="V313" s="48">
        <f t="shared" si="24"/>
        <v>2.25</v>
      </c>
      <c r="W313" t="s">
        <v>960</v>
      </c>
      <c r="X313" t="s">
        <v>951</v>
      </c>
    </row>
    <row r="314" spans="1:24" outlineLevel="2">
      <c r="A314" t="s">
        <v>1560</v>
      </c>
      <c r="B314" s="73" t="str">
        <f t="shared" si="20"/>
        <v>800-PA</v>
      </c>
      <c r="D314">
        <v>1</v>
      </c>
      <c r="E314" t="s">
        <v>1673</v>
      </c>
      <c r="F314">
        <v>39.22</v>
      </c>
      <c r="H314">
        <v>1510064</v>
      </c>
      <c r="I314">
        <v>24.96</v>
      </c>
      <c r="J314">
        <v>1</v>
      </c>
      <c r="K314">
        <v>24.96</v>
      </c>
      <c r="L314" s="45">
        <f>VLOOKUP(H314,'[1]CALCUL AS et AN'!$A$2:$AU$889,24,FALSE)</f>
        <v>24.954999999999998</v>
      </c>
      <c r="M314" s="48">
        <f>VLOOKUP(H314,'[1]CALCUL AS et AN'!$A$2:$AU$889,28,FALSE)</f>
        <v>24.954999999999998</v>
      </c>
      <c r="N314">
        <v>24.96</v>
      </c>
      <c r="O314" s="45">
        <f t="shared" si="21"/>
        <v>24.954999999999998</v>
      </c>
      <c r="P314" s="48">
        <f t="shared" si="22"/>
        <v>24.954999999999998</v>
      </c>
      <c r="Q314">
        <v>39.22</v>
      </c>
      <c r="R314" s="45">
        <f>VLOOKUP(H314,'[1]CALCUL AS et AN'!$A$2:$AU$889,46,FALSE)</f>
        <v>37.432499999999997</v>
      </c>
      <c r="S314" s="48">
        <f>VLOOKUP(H314,'[1]CALCUL AS et AN'!$A$2:$AU$889,47,FALSE)</f>
        <v>37.432499999999997</v>
      </c>
      <c r="T314">
        <v>39.22</v>
      </c>
      <c r="U314" s="45">
        <f t="shared" si="23"/>
        <v>37.432499999999997</v>
      </c>
      <c r="V314" s="48">
        <f t="shared" si="24"/>
        <v>37.432499999999997</v>
      </c>
      <c r="W314" t="s">
        <v>960</v>
      </c>
      <c r="X314" t="s">
        <v>951</v>
      </c>
    </row>
    <row r="315" spans="1:24" outlineLevel="2">
      <c r="A315" t="s">
        <v>1560</v>
      </c>
      <c r="B315" s="73" t="str">
        <f t="shared" si="20"/>
        <v>800-PA</v>
      </c>
      <c r="D315">
        <v>1.4</v>
      </c>
      <c r="E315" t="s">
        <v>1534</v>
      </c>
      <c r="F315">
        <v>7.41</v>
      </c>
      <c r="H315" t="s">
        <v>1533</v>
      </c>
      <c r="I315">
        <v>5.99</v>
      </c>
      <c r="J315">
        <v>1</v>
      </c>
      <c r="K315">
        <v>5.99</v>
      </c>
      <c r="L315" s="45">
        <f>VLOOKUP(H315,'[1]CALCUL AS et AN'!$A$2:$AU$889,24,FALSE)</f>
        <v>5.99</v>
      </c>
      <c r="M315" s="48">
        <f>VLOOKUP(H315,'[1]CALCUL AS et AN'!$A$2:$AU$889,28,FALSE)</f>
        <v>5.99</v>
      </c>
      <c r="N315">
        <v>8.3859999999999992</v>
      </c>
      <c r="O315" s="45">
        <f t="shared" si="21"/>
        <v>8.3859999999999992</v>
      </c>
      <c r="P315" s="48">
        <f t="shared" si="22"/>
        <v>8.3859999999999992</v>
      </c>
      <c r="Q315">
        <v>7.41</v>
      </c>
      <c r="R315" s="45">
        <f>VLOOKUP(H315,'[1]CALCUL AS et AN'!$A$2:$AU$889,46,FALSE)</f>
        <v>7.4875000000000007</v>
      </c>
      <c r="S315" s="48">
        <f>VLOOKUP(H315,'[1]CALCUL AS et AN'!$A$2:$AU$889,47,FALSE)</f>
        <v>7.4875000000000007</v>
      </c>
      <c r="T315">
        <v>10.373999999999999</v>
      </c>
      <c r="U315" s="45">
        <f t="shared" si="23"/>
        <v>10.4825</v>
      </c>
      <c r="V315" s="48">
        <f t="shared" si="24"/>
        <v>10.4825</v>
      </c>
      <c r="W315" t="s">
        <v>960</v>
      </c>
      <c r="X315" t="s">
        <v>951</v>
      </c>
    </row>
    <row r="316" spans="1:24" outlineLevel="2">
      <c r="A316" t="s">
        <v>1560</v>
      </c>
      <c r="B316" s="73" t="str">
        <f t="shared" si="20"/>
        <v>800-PA</v>
      </c>
      <c r="D316">
        <v>1.5</v>
      </c>
      <c r="E316" t="s">
        <v>1538</v>
      </c>
      <c r="F316">
        <v>4.3499999999999996</v>
      </c>
      <c r="H316" t="s">
        <v>1537</v>
      </c>
      <c r="I316">
        <v>2.9</v>
      </c>
      <c r="J316">
        <v>1</v>
      </c>
      <c r="K316">
        <v>2.9</v>
      </c>
      <c r="L316" s="45">
        <f>VLOOKUP(H316,'[1]CALCUL AS et AN'!$A$2:$AU$889,24,FALSE)</f>
        <v>2.9</v>
      </c>
      <c r="M316" s="48">
        <f>VLOOKUP(H316,'[1]CALCUL AS et AN'!$A$2:$AU$889,28,FALSE)</f>
        <v>2.9</v>
      </c>
      <c r="N316">
        <v>4.3499999999999996</v>
      </c>
      <c r="O316" s="45">
        <f t="shared" si="21"/>
        <v>4.3499999999999996</v>
      </c>
      <c r="P316" s="48">
        <f t="shared" si="22"/>
        <v>4.3499999999999996</v>
      </c>
      <c r="Q316">
        <v>4.3499999999999996</v>
      </c>
      <c r="R316" s="45">
        <f>VLOOKUP(H316,'[1]CALCUL AS et AN'!$A$2:$AU$889,46,FALSE)</f>
        <v>4.3499999999999996</v>
      </c>
      <c r="S316" s="48">
        <f>VLOOKUP(H316,'[1]CALCUL AS et AN'!$A$2:$AU$889,47,FALSE)</f>
        <v>4.3499999999999996</v>
      </c>
      <c r="T316">
        <v>6.5249999999999995</v>
      </c>
      <c r="U316" s="45">
        <f t="shared" si="23"/>
        <v>6.5249999999999995</v>
      </c>
      <c r="V316" s="48">
        <f t="shared" si="24"/>
        <v>6.5249999999999995</v>
      </c>
      <c r="W316" t="s">
        <v>960</v>
      </c>
      <c r="X316" t="s">
        <v>951</v>
      </c>
    </row>
    <row r="317" spans="1:24" outlineLevel="2">
      <c r="A317" t="s">
        <v>1560</v>
      </c>
      <c r="B317" s="73" t="str">
        <f t="shared" si="20"/>
        <v>800-PA</v>
      </c>
      <c r="D317">
        <v>2</v>
      </c>
      <c r="E317" t="s">
        <v>1512</v>
      </c>
      <c r="F317">
        <v>0.96</v>
      </c>
      <c r="H317" t="s">
        <v>592</v>
      </c>
      <c r="I317">
        <v>0.77</v>
      </c>
      <c r="J317">
        <v>1</v>
      </c>
      <c r="K317">
        <v>0.77</v>
      </c>
      <c r="L317" s="45">
        <f>VLOOKUP(H317,'[1]CALCUL AS et AN'!$A$2:$AU$889,24,FALSE)</f>
        <v>0.76900000000000002</v>
      </c>
      <c r="M317" s="48">
        <f>VLOOKUP(H317,'[1]CALCUL AS et AN'!$A$2:$AU$889,28,FALSE)</f>
        <v>0.84599999999999997</v>
      </c>
      <c r="N317">
        <v>1.54</v>
      </c>
      <c r="O317" s="45">
        <f t="shared" si="21"/>
        <v>1.538</v>
      </c>
      <c r="P317" s="48">
        <f t="shared" si="22"/>
        <v>1.6919999999999999</v>
      </c>
      <c r="Q317">
        <v>0.96</v>
      </c>
      <c r="R317" s="45">
        <f>VLOOKUP(H317,'[1]CALCUL AS et AN'!$A$2:$AU$889,46,FALSE)</f>
        <v>0.96125000000000005</v>
      </c>
      <c r="S317" s="48">
        <f>VLOOKUP(H317,'[1]CALCUL AS et AN'!$A$2:$AU$889,47,FALSE)</f>
        <v>1.0574999999999999</v>
      </c>
      <c r="T317">
        <v>1.92</v>
      </c>
      <c r="U317" s="45">
        <f t="shared" si="23"/>
        <v>1.9225000000000001</v>
      </c>
      <c r="V317" s="48">
        <f t="shared" si="24"/>
        <v>2.1149999999999998</v>
      </c>
      <c r="W317" t="s">
        <v>960</v>
      </c>
      <c r="X317" t="s">
        <v>937</v>
      </c>
    </row>
    <row r="318" spans="1:24" outlineLevel="2">
      <c r="A318" t="s">
        <v>1560</v>
      </c>
      <c r="B318" s="73" t="str">
        <f t="shared" si="20"/>
        <v>800-PA</v>
      </c>
      <c r="D318">
        <v>2</v>
      </c>
      <c r="E318" t="s">
        <v>1528</v>
      </c>
      <c r="F318">
        <v>0.77</v>
      </c>
      <c r="H318" t="s">
        <v>1527</v>
      </c>
      <c r="I318">
        <v>0.61</v>
      </c>
      <c r="J318">
        <v>1</v>
      </c>
      <c r="K318">
        <v>0.61</v>
      </c>
      <c r="L318" s="45">
        <f>VLOOKUP(H318,'[1]CALCUL AS et AN'!$A$2:$AU$889,24,FALSE)</f>
        <v>0.61299999999999999</v>
      </c>
      <c r="M318" s="48">
        <f>VLOOKUP(H318,'[1]CALCUL AS et AN'!$A$2:$AU$889,28,FALSE)</f>
        <v>0.67400000000000004</v>
      </c>
      <c r="N318">
        <v>1.22</v>
      </c>
      <c r="O318" s="45">
        <f t="shared" si="21"/>
        <v>1.226</v>
      </c>
      <c r="P318" s="48">
        <f t="shared" si="22"/>
        <v>1.3480000000000001</v>
      </c>
      <c r="Q318">
        <v>0.77</v>
      </c>
      <c r="R318" s="45">
        <f>VLOOKUP(H318,'[1]CALCUL AS et AN'!$A$2:$AU$889,46,FALSE)</f>
        <v>0.81529000000000007</v>
      </c>
      <c r="S318" s="48">
        <f>VLOOKUP(H318,'[1]CALCUL AS et AN'!$A$2:$AU$889,47,FALSE)</f>
        <v>0.89642000000000011</v>
      </c>
      <c r="T318">
        <v>1.54</v>
      </c>
      <c r="U318" s="45">
        <f t="shared" si="23"/>
        <v>1.6305800000000001</v>
      </c>
      <c r="V318" s="48">
        <f t="shared" si="24"/>
        <v>1.7928400000000002</v>
      </c>
      <c r="W318" t="s">
        <v>960</v>
      </c>
      <c r="X318" t="s">
        <v>951</v>
      </c>
    </row>
    <row r="319" spans="1:24" outlineLevel="2">
      <c r="A319" t="s">
        <v>1560</v>
      </c>
      <c r="B319" s="73" t="str">
        <f t="shared" si="20"/>
        <v>800-PA</v>
      </c>
      <c r="D319">
        <v>1</v>
      </c>
      <c r="E319" t="s">
        <v>1531</v>
      </c>
      <c r="F319">
        <v>1.18</v>
      </c>
      <c r="H319" t="s">
        <v>1530</v>
      </c>
      <c r="I319">
        <v>1.03</v>
      </c>
      <c r="J319">
        <v>1</v>
      </c>
      <c r="K319">
        <v>1.03</v>
      </c>
      <c r="L319" s="45">
        <f>VLOOKUP(H319,'[1]CALCUL AS et AN'!$A$2:$AU$889,24,FALSE)</f>
        <v>1.0329999999999999</v>
      </c>
      <c r="M319" s="48">
        <f>VLOOKUP(H319,'[1]CALCUL AS et AN'!$A$2:$AU$889,28,FALSE)</f>
        <v>1.0329999999999999</v>
      </c>
      <c r="N319">
        <v>1.03</v>
      </c>
      <c r="O319" s="45">
        <f t="shared" si="21"/>
        <v>1.0329999999999999</v>
      </c>
      <c r="P319" s="48">
        <f t="shared" si="22"/>
        <v>1.0329999999999999</v>
      </c>
      <c r="Q319">
        <v>1.18</v>
      </c>
      <c r="R319" s="45">
        <f>VLOOKUP(H319,'[1]CALCUL AS et AN'!$A$2:$AU$889,46,FALSE)</f>
        <v>1.2912499999999998</v>
      </c>
      <c r="S319" s="48">
        <f>VLOOKUP(H319,'[1]CALCUL AS et AN'!$A$2:$AU$889,47,FALSE)</f>
        <v>1.2912499999999998</v>
      </c>
      <c r="T319">
        <v>1.18</v>
      </c>
      <c r="U319" s="45">
        <f t="shared" si="23"/>
        <v>1.2912499999999998</v>
      </c>
      <c r="V319" s="48">
        <f t="shared" si="24"/>
        <v>1.2912499999999998</v>
      </c>
      <c r="W319" t="s">
        <v>960</v>
      </c>
      <c r="X319" t="s">
        <v>951</v>
      </c>
    </row>
    <row r="320" spans="1:24" outlineLevel="2">
      <c r="A320" t="s">
        <v>1560</v>
      </c>
      <c r="B320" s="73" t="str">
        <f t="shared" si="20"/>
        <v>800-PA</v>
      </c>
      <c r="D320">
        <v>1</v>
      </c>
      <c r="E320" t="s">
        <v>437</v>
      </c>
      <c r="F320">
        <v>141.36000000000001</v>
      </c>
      <c r="H320" t="s">
        <v>436</v>
      </c>
      <c r="I320">
        <v>89</v>
      </c>
      <c r="J320">
        <v>1</v>
      </c>
      <c r="K320">
        <v>89</v>
      </c>
      <c r="L320" s="45">
        <f>VLOOKUP(H320,'[1]CALCUL AS et AN'!$A$2:$AU$889,24,FALSE)</f>
        <v>89</v>
      </c>
      <c r="M320" s="48">
        <f>VLOOKUP(H320,'[1]CALCUL AS et AN'!$A$2:$AU$889,28,FALSE)</f>
        <v>89</v>
      </c>
      <c r="N320">
        <v>89</v>
      </c>
      <c r="O320" s="45">
        <f t="shared" si="21"/>
        <v>89</v>
      </c>
      <c r="P320" s="48">
        <f t="shared" si="22"/>
        <v>89</v>
      </c>
      <c r="Q320">
        <v>141.36000000000001</v>
      </c>
      <c r="R320" s="45">
        <f>VLOOKUP(H320,'[1]CALCUL AS et AN'!$A$2:$AU$889,46,FALSE)</f>
        <v>133.5</v>
      </c>
      <c r="S320" s="48">
        <f>VLOOKUP(H320,'[1]CALCUL AS et AN'!$A$2:$AU$889,47,FALSE)</f>
        <v>133.5</v>
      </c>
      <c r="T320">
        <v>141.36000000000001</v>
      </c>
      <c r="U320" s="45">
        <f t="shared" si="23"/>
        <v>133.5</v>
      </c>
      <c r="V320" s="48">
        <f t="shared" si="24"/>
        <v>133.5</v>
      </c>
      <c r="W320" t="s">
        <v>960</v>
      </c>
      <c r="X320" t="s">
        <v>937</v>
      </c>
    </row>
    <row r="321" spans="1:24" outlineLevel="2">
      <c r="A321" t="s">
        <v>1560</v>
      </c>
      <c r="B321" s="73" t="str">
        <f t="shared" si="20"/>
        <v>800-PA</v>
      </c>
      <c r="D321">
        <v>2</v>
      </c>
      <c r="E321" t="s">
        <v>441</v>
      </c>
      <c r="F321">
        <v>11.25</v>
      </c>
      <c r="H321" t="s">
        <v>440</v>
      </c>
      <c r="I321">
        <v>7.4</v>
      </c>
      <c r="J321">
        <v>1</v>
      </c>
      <c r="K321">
        <v>7.4</v>
      </c>
      <c r="L321" s="45">
        <f>VLOOKUP(H321,'[1]CALCUL AS et AN'!$A$2:$AU$889,24,FALSE)</f>
        <v>7.4</v>
      </c>
      <c r="M321" s="48">
        <f>VLOOKUP(H321,'[1]CALCUL AS et AN'!$A$2:$AU$889,28,FALSE)</f>
        <v>7.4</v>
      </c>
      <c r="N321">
        <v>14.8</v>
      </c>
      <c r="O321" s="45">
        <f t="shared" si="21"/>
        <v>14.8</v>
      </c>
      <c r="P321" s="48">
        <f t="shared" si="22"/>
        <v>14.8</v>
      </c>
      <c r="Q321">
        <v>11.25</v>
      </c>
      <c r="R321" s="45">
        <f>VLOOKUP(H321,'[1]CALCUL AS et AN'!$A$2:$AU$889,46,FALSE)</f>
        <v>11.100000000000001</v>
      </c>
      <c r="S321" s="48">
        <f>VLOOKUP(H321,'[1]CALCUL AS et AN'!$A$2:$AU$889,47,FALSE)</f>
        <v>11.100000000000001</v>
      </c>
      <c r="T321">
        <v>22.5</v>
      </c>
      <c r="U321" s="45">
        <f t="shared" si="23"/>
        <v>22.200000000000003</v>
      </c>
      <c r="V321" s="48">
        <f t="shared" si="24"/>
        <v>22.200000000000003</v>
      </c>
      <c r="W321" t="s">
        <v>960</v>
      </c>
      <c r="X321" t="s">
        <v>937</v>
      </c>
    </row>
    <row r="322" spans="1:24" outlineLevel="2">
      <c r="A322" t="s">
        <v>1560</v>
      </c>
      <c r="B322" s="73" t="str">
        <f t="shared" si="20"/>
        <v>800-PA</v>
      </c>
      <c r="D322">
        <v>1</v>
      </c>
      <c r="E322" t="s">
        <v>1489</v>
      </c>
      <c r="F322">
        <v>232.7</v>
      </c>
      <c r="H322" t="s">
        <v>1488</v>
      </c>
      <c r="I322">
        <v>134.9</v>
      </c>
      <c r="J322">
        <v>1</v>
      </c>
      <c r="K322">
        <v>134.9</v>
      </c>
      <c r="L322" s="45">
        <f>VLOOKUP(H322,'[1]CALCUL AS et AN'!$A$2:$AU$889,24,FALSE)</f>
        <v>134.9</v>
      </c>
      <c r="M322" s="48">
        <f>VLOOKUP(H322,'[1]CALCUL AS et AN'!$A$2:$AU$889,28,FALSE)</f>
        <v>134.9</v>
      </c>
      <c r="N322">
        <v>134.9</v>
      </c>
      <c r="O322" s="45">
        <f t="shared" si="21"/>
        <v>134.9</v>
      </c>
      <c r="P322" s="48">
        <f t="shared" si="22"/>
        <v>134.9</v>
      </c>
      <c r="Q322">
        <v>232.7</v>
      </c>
      <c r="R322" s="45">
        <f>VLOOKUP(H322,'[1]CALCUL AS et AN'!$A$2:$AU$889,46,FALSE)</f>
        <v>0</v>
      </c>
      <c r="S322" s="48">
        <f>VLOOKUP(H322,'[1]CALCUL AS et AN'!$A$2:$AU$889,47,FALSE)</f>
        <v>0</v>
      </c>
      <c r="T322">
        <v>232.7</v>
      </c>
      <c r="U322" s="45">
        <f t="shared" si="23"/>
        <v>0</v>
      </c>
      <c r="V322" s="48">
        <f t="shared" si="24"/>
        <v>0</v>
      </c>
      <c r="W322" t="s">
        <v>960</v>
      </c>
      <c r="X322" t="s">
        <v>951</v>
      </c>
    </row>
    <row r="323" spans="1:24" outlineLevel="2">
      <c r="A323" t="s">
        <v>1560</v>
      </c>
      <c r="B323" s="73" t="str">
        <f t="shared" si="20"/>
        <v>800-PA</v>
      </c>
      <c r="D323">
        <v>1</v>
      </c>
      <c r="E323" t="s">
        <v>1372</v>
      </c>
      <c r="F323">
        <v>315.06</v>
      </c>
      <c r="H323" t="s">
        <v>446</v>
      </c>
      <c r="I323">
        <v>235</v>
      </c>
      <c r="J323">
        <v>1</v>
      </c>
      <c r="K323">
        <v>235</v>
      </c>
      <c r="L323" s="45">
        <f>VLOOKUP(H323,'[1]CALCUL AS et AN'!$A$2:$AU$889,24,FALSE)</f>
        <v>235</v>
      </c>
      <c r="M323" s="48">
        <f>VLOOKUP(H323,'[1]CALCUL AS et AN'!$A$2:$AU$889,28,FALSE)</f>
        <v>271</v>
      </c>
      <c r="N323">
        <v>235</v>
      </c>
      <c r="O323" s="45">
        <f t="shared" si="21"/>
        <v>235</v>
      </c>
      <c r="P323" s="48">
        <f t="shared" si="22"/>
        <v>271</v>
      </c>
      <c r="Q323">
        <v>315.06</v>
      </c>
      <c r="R323" s="45">
        <f>VLOOKUP(H323,'[1]CALCUL AS et AN'!$A$2:$AU$889,46,FALSE)</f>
        <v>312.55</v>
      </c>
      <c r="S323" s="48">
        <f>VLOOKUP(H323,'[1]CALCUL AS et AN'!$A$2:$AU$889,47,FALSE)</f>
        <v>360.43</v>
      </c>
      <c r="T323">
        <v>315.06</v>
      </c>
      <c r="U323" s="45">
        <f t="shared" si="23"/>
        <v>312.55</v>
      </c>
      <c r="V323" s="48">
        <f t="shared" si="24"/>
        <v>360.43</v>
      </c>
      <c r="W323" t="s">
        <v>960</v>
      </c>
      <c r="X323" t="s">
        <v>960</v>
      </c>
    </row>
    <row r="324" spans="1:24" outlineLevel="2">
      <c r="A324" t="s">
        <v>1560</v>
      </c>
      <c r="B324" s="73" t="str">
        <f t="shared" si="20"/>
        <v>800-PA</v>
      </c>
      <c r="D324">
        <v>1</v>
      </c>
      <c r="E324" t="s">
        <v>993</v>
      </c>
      <c r="F324">
        <v>4.87</v>
      </c>
      <c r="H324" t="s">
        <v>472</v>
      </c>
      <c r="I324">
        <v>0.94</v>
      </c>
      <c r="J324">
        <v>1</v>
      </c>
      <c r="K324">
        <v>0.94</v>
      </c>
      <c r="L324" s="45">
        <f>VLOOKUP(H324,'[1]CALCUL AS et AN'!$A$2:$AU$889,24,FALSE)</f>
        <v>2.1800000000000002</v>
      </c>
      <c r="M324" s="48">
        <f>VLOOKUP(H324,'[1]CALCUL AS et AN'!$A$2:$AU$889,28,FALSE)</f>
        <v>0.94</v>
      </c>
      <c r="N324">
        <v>0.94</v>
      </c>
      <c r="O324" s="45">
        <f t="shared" si="21"/>
        <v>2.1800000000000002</v>
      </c>
      <c r="P324" s="48">
        <f t="shared" si="22"/>
        <v>0.94</v>
      </c>
      <c r="Q324">
        <v>4.87</v>
      </c>
      <c r="R324" s="45">
        <f>VLOOKUP(H324,'[1]CALCUL AS et AN'!$A$2:$AU$889,46,FALSE)</f>
        <v>4.9050000000000002</v>
      </c>
      <c r="S324" s="48">
        <f>VLOOKUP(H324,'[1]CALCUL AS et AN'!$A$2:$AU$889,47,FALSE)</f>
        <v>2.1149999999999998</v>
      </c>
      <c r="T324">
        <v>4.87</v>
      </c>
      <c r="U324" s="45">
        <f t="shared" si="23"/>
        <v>4.9050000000000002</v>
      </c>
      <c r="V324" s="48">
        <f t="shared" si="24"/>
        <v>2.1149999999999998</v>
      </c>
      <c r="W324" t="s">
        <v>960</v>
      </c>
      <c r="X324" t="s">
        <v>937</v>
      </c>
    </row>
    <row r="325" spans="1:24" outlineLevel="2">
      <c r="A325" t="s">
        <v>1560</v>
      </c>
      <c r="B325" s="73" t="str">
        <f t="shared" si="20"/>
        <v>800-PA</v>
      </c>
      <c r="D325">
        <v>1</v>
      </c>
      <c r="E325" t="s">
        <v>2940</v>
      </c>
      <c r="F325">
        <v>4.9400000000000004</v>
      </c>
      <c r="H325" t="s">
        <v>474</v>
      </c>
      <c r="I325">
        <v>2.57</v>
      </c>
      <c r="J325">
        <v>1</v>
      </c>
      <c r="K325">
        <v>2.57</v>
      </c>
      <c r="L325" s="45">
        <f>VLOOKUP(H325,'[1]CALCUL AS et AN'!$A$2:$AU$889,24,FALSE)</f>
        <v>2.57</v>
      </c>
      <c r="M325" s="48">
        <f>VLOOKUP(H325,'[1]CALCUL AS et AN'!$A$2:$AU$889,28,FALSE)</f>
        <v>0.92</v>
      </c>
      <c r="N325">
        <v>2.57</v>
      </c>
      <c r="O325" s="45">
        <f t="shared" si="21"/>
        <v>2.57</v>
      </c>
      <c r="P325" s="48">
        <f t="shared" si="22"/>
        <v>0.92</v>
      </c>
      <c r="Q325">
        <v>4.9400000000000004</v>
      </c>
      <c r="R325" s="45">
        <f>VLOOKUP(H325,'[1]CALCUL AS et AN'!$A$2:$AU$889,46,FALSE)</f>
        <v>5.7824999999999998</v>
      </c>
      <c r="S325" s="48">
        <f>VLOOKUP(H325,'[1]CALCUL AS et AN'!$A$2:$AU$889,47,FALSE)</f>
        <v>2.0700000000000003</v>
      </c>
      <c r="T325">
        <v>4.9400000000000004</v>
      </c>
      <c r="U325" s="45">
        <f t="shared" si="23"/>
        <v>5.7824999999999998</v>
      </c>
      <c r="V325" s="48">
        <f t="shared" si="24"/>
        <v>2.0700000000000003</v>
      </c>
      <c r="W325" t="s">
        <v>960</v>
      </c>
      <c r="X325" t="s">
        <v>937</v>
      </c>
    </row>
    <row r="326" spans="1:24" outlineLevel="2">
      <c r="A326" t="s">
        <v>1560</v>
      </c>
      <c r="B326" s="73" t="str">
        <f t="shared" si="20"/>
        <v>800-PA</v>
      </c>
      <c r="D326">
        <v>1</v>
      </c>
      <c r="E326" t="s">
        <v>1502</v>
      </c>
      <c r="F326">
        <v>83.19</v>
      </c>
      <c r="H326" t="s">
        <v>1501</v>
      </c>
      <c r="I326">
        <v>63.5</v>
      </c>
      <c r="J326">
        <v>1</v>
      </c>
      <c r="K326">
        <v>63.5</v>
      </c>
      <c r="L326" s="45">
        <f>VLOOKUP(H326,'[1]CALCUL AS et AN'!$A$2:$AU$889,24,FALSE)</f>
        <v>63.5</v>
      </c>
      <c r="M326" s="48">
        <f>VLOOKUP(H326,'[1]CALCUL AS et AN'!$A$2:$AU$889,28,FALSE)</f>
        <v>71</v>
      </c>
      <c r="N326">
        <v>63.5</v>
      </c>
      <c r="O326" s="45">
        <f t="shared" si="21"/>
        <v>63.5</v>
      </c>
      <c r="P326" s="48">
        <f t="shared" si="22"/>
        <v>71</v>
      </c>
      <c r="Q326">
        <v>83.19</v>
      </c>
      <c r="R326" s="45">
        <f>VLOOKUP(H326,'[1]CALCUL AS et AN'!$A$2:$AU$889,46,FALSE)</f>
        <v>84.454999999999998</v>
      </c>
      <c r="S326" s="48">
        <f>VLOOKUP(H326,'[1]CALCUL AS et AN'!$A$2:$AU$889,47,FALSE)</f>
        <v>94.43</v>
      </c>
      <c r="T326">
        <v>83.19</v>
      </c>
      <c r="U326" s="45">
        <f t="shared" si="23"/>
        <v>84.454999999999998</v>
      </c>
      <c r="V326" s="48">
        <f t="shared" si="24"/>
        <v>94.43</v>
      </c>
      <c r="W326" t="s">
        <v>960</v>
      </c>
      <c r="X326" t="s">
        <v>951</v>
      </c>
    </row>
    <row r="327" spans="1:24" outlineLevel="2">
      <c r="A327" t="s">
        <v>1560</v>
      </c>
      <c r="B327" s="73" t="str">
        <f t="shared" si="20"/>
        <v>800-PA</v>
      </c>
      <c r="D327">
        <v>2</v>
      </c>
      <c r="E327" t="s">
        <v>1559</v>
      </c>
      <c r="F327">
        <v>0</v>
      </c>
      <c r="H327" t="s">
        <v>1558</v>
      </c>
      <c r="I327">
        <v>0</v>
      </c>
      <c r="J327">
        <v>0</v>
      </c>
      <c r="K327" t="e">
        <v>#DIV/0!</v>
      </c>
      <c r="L327" s="45" t="e">
        <f>VLOOKUP(H327,'[1]CALCUL AS et AN'!$A$2:$AU$889,24,FALSE)</f>
        <v>#N/A</v>
      </c>
      <c r="M327" s="48" t="e">
        <f>VLOOKUP(H327,'[1]CALCUL AS et AN'!$A$2:$AU$889,28,FALSE)</f>
        <v>#N/A</v>
      </c>
      <c r="N327" t="e">
        <v>#DIV/0!</v>
      </c>
      <c r="O327" s="45" t="e">
        <f t="shared" si="21"/>
        <v>#N/A</v>
      </c>
      <c r="P327" s="48" t="e">
        <f t="shared" si="22"/>
        <v>#N/A</v>
      </c>
      <c r="Q327">
        <v>0</v>
      </c>
      <c r="R327" s="45" t="e">
        <f>VLOOKUP(H327,'[1]CALCUL AS et AN'!$A$2:$AU$889,46,FALSE)</f>
        <v>#N/A</v>
      </c>
      <c r="S327" s="48" t="e">
        <f>VLOOKUP(H327,'[1]CALCUL AS et AN'!$A$2:$AU$889,47,FALSE)</f>
        <v>#N/A</v>
      </c>
      <c r="T327">
        <v>0</v>
      </c>
      <c r="U327" s="45" t="e">
        <f t="shared" si="23"/>
        <v>#N/A</v>
      </c>
      <c r="V327" s="48" t="e">
        <f t="shared" si="24"/>
        <v>#N/A</v>
      </c>
      <c r="W327" t="s">
        <v>960</v>
      </c>
      <c r="X327" t="s">
        <v>960</v>
      </c>
    </row>
    <row r="328" spans="1:24" outlineLevel="2">
      <c r="A328" t="s">
        <v>1560</v>
      </c>
      <c r="B328" s="73" t="str">
        <f t="shared" si="20"/>
        <v>800-PA</v>
      </c>
      <c r="D328">
        <v>1</v>
      </c>
      <c r="E328" t="s">
        <v>1543</v>
      </c>
      <c r="F328">
        <v>21.71</v>
      </c>
      <c r="H328" t="s">
        <v>1542</v>
      </c>
      <c r="I328">
        <v>17.73</v>
      </c>
      <c r="J328">
        <v>1</v>
      </c>
      <c r="K328">
        <v>17.73</v>
      </c>
      <c r="L328" s="45">
        <f>VLOOKUP(H328,'[1]CALCUL AS et AN'!$A$2:$AU$889,24,FALSE)</f>
        <v>17.73</v>
      </c>
      <c r="M328" s="48">
        <f>VLOOKUP(H328,'[1]CALCUL AS et AN'!$A$2:$AU$889,28,FALSE)</f>
        <v>17.73</v>
      </c>
      <c r="N328">
        <v>17.73</v>
      </c>
      <c r="O328" s="45">
        <f t="shared" si="21"/>
        <v>17.73</v>
      </c>
      <c r="P328" s="48">
        <f t="shared" si="22"/>
        <v>17.73</v>
      </c>
      <c r="Q328">
        <v>21.71</v>
      </c>
      <c r="R328" s="45">
        <f>VLOOKUP(H328,'[1]CALCUL AS et AN'!$A$2:$AU$889,46,FALSE)</f>
        <v>22.162500000000001</v>
      </c>
      <c r="S328" s="48">
        <f>VLOOKUP(H328,'[1]CALCUL AS et AN'!$A$2:$AU$889,47,FALSE)</f>
        <v>22.162500000000001</v>
      </c>
      <c r="T328">
        <v>21.71</v>
      </c>
      <c r="U328" s="45">
        <f t="shared" si="23"/>
        <v>22.162500000000001</v>
      </c>
      <c r="V328" s="48">
        <f t="shared" si="24"/>
        <v>22.162500000000001</v>
      </c>
      <c r="W328" t="s">
        <v>960</v>
      </c>
      <c r="X328" t="s">
        <v>951</v>
      </c>
    </row>
    <row r="329" spans="1:24" outlineLevel="2">
      <c r="A329" t="s">
        <v>1560</v>
      </c>
      <c r="B329" s="73" t="str">
        <f t="shared" si="20"/>
        <v>800-PA</v>
      </c>
      <c r="D329">
        <v>1</v>
      </c>
      <c r="E329" t="s">
        <v>1540</v>
      </c>
      <c r="F329">
        <v>18.489999999999998</v>
      </c>
      <c r="H329" t="s">
        <v>1539</v>
      </c>
      <c r="I329">
        <v>13.05</v>
      </c>
      <c r="J329">
        <v>1</v>
      </c>
      <c r="K329">
        <v>13.05</v>
      </c>
      <c r="L329" s="45">
        <f>VLOOKUP(H329,'[1]CALCUL AS et AN'!$A$2:$AU$889,24,FALSE)</f>
        <v>13.05</v>
      </c>
      <c r="M329" s="48">
        <f>VLOOKUP(H329,'[1]CALCUL AS et AN'!$A$2:$AU$889,28,FALSE)</f>
        <v>13.05</v>
      </c>
      <c r="N329">
        <v>13.05</v>
      </c>
      <c r="O329" s="45">
        <f t="shared" si="21"/>
        <v>13.05</v>
      </c>
      <c r="P329" s="48">
        <f t="shared" si="22"/>
        <v>13.05</v>
      </c>
      <c r="Q329">
        <v>18.489999999999998</v>
      </c>
      <c r="R329" s="45">
        <f>VLOOKUP(H329,'[1]CALCUL AS et AN'!$A$2:$AU$889,46,FALSE)</f>
        <v>19.575000000000003</v>
      </c>
      <c r="S329" s="48">
        <f>VLOOKUP(H329,'[1]CALCUL AS et AN'!$A$2:$AU$889,47,FALSE)</f>
        <v>19.575000000000003</v>
      </c>
      <c r="T329">
        <v>18.489999999999998</v>
      </c>
      <c r="U329" s="45">
        <f t="shared" si="23"/>
        <v>19.575000000000003</v>
      </c>
      <c r="V329" s="48">
        <f t="shared" si="24"/>
        <v>19.575000000000003</v>
      </c>
      <c r="W329" t="s">
        <v>960</v>
      </c>
      <c r="X329" t="s">
        <v>951</v>
      </c>
    </row>
    <row r="330" spans="1:24" outlineLevel="2">
      <c r="A330" t="s">
        <v>1560</v>
      </c>
      <c r="B330" s="73" t="str">
        <f t="shared" si="20"/>
        <v>800-PA</v>
      </c>
      <c r="D330">
        <v>1</v>
      </c>
      <c r="E330" t="s">
        <v>1514</v>
      </c>
      <c r="F330">
        <v>12.91</v>
      </c>
      <c r="H330" t="s">
        <v>632</v>
      </c>
      <c r="I330">
        <v>4.7300000000000004</v>
      </c>
      <c r="J330">
        <v>0.33</v>
      </c>
      <c r="K330">
        <v>14.333333333333334</v>
      </c>
      <c r="L330" s="45">
        <f>VLOOKUP(H330,'[1]CALCUL AS et AN'!$A$2:$AU$889,24,FALSE)</f>
        <v>4.7320000000000002</v>
      </c>
      <c r="M330" s="48">
        <f>VLOOKUP(H330,'[1]CALCUL AS et AN'!$A$2:$AU$889,28,FALSE)</f>
        <v>4.7779999999999996</v>
      </c>
      <c r="N330">
        <v>14.333333333333334</v>
      </c>
      <c r="O330" s="45">
        <f t="shared" si="21"/>
        <v>4.7320000000000002</v>
      </c>
      <c r="P330" s="48">
        <f t="shared" si="22"/>
        <v>4.7779999999999996</v>
      </c>
      <c r="Q330">
        <v>12.91</v>
      </c>
      <c r="R330" s="45">
        <f>VLOOKUP(H330,'[1]CALCUL AS et AN'!$A$2:$AU$889,46,FALSE)</f>
        <v>6.2935600000000003</v>
      </c>
      <c r="S330" s="48">
        <f>VLOOKUP(H330,'[1]CALCUL AS et AN'!$A$2:$AU$889,47,FALSE)</f>
        <v>6.3547399999999996</v>
      </c>
      <c r="T330">
        <v>12.91</v>
      </c>
      <c r="U330" s="45">
        <f t="shared" si="23"/>
        <v>6.2935600000000003</v>
      </c>
      <c r="V330" s="48">
        <f t="shared" si="24"/>
        <v>6.3547399999999996</v>
      </c>
      <c r="W330" t="s">
        <v>960</v>
      </c>
      <c r="X330" t="s">
        <v>937</v>
      </c>
    </row>
    <row r="331" spans="1:24" outlineLevel="2">
      <c r="A331" t="s">
        <v>1560</v>
      </c>
      <c r="B331" s="73" t="str">
        <f t="shared" si="20"/>
        <v>800-PA</v>
      </c>
      <c r="D331">
        <v>1</v>
      </c>
      <c r="E331" t="s">
        <v>1511</v>
      </c>
      <c r="F331">
        <v>9.56</v>
      </c>
      <c r="H331" t="s">
        <v>1510</v>
      </c>
      <c r="I331">
        <v>8.09</v>
      </c>
      <c r="J331">
        <v>1</v>
      </c>
      <c r="K331">
        <v>8.09</v>
      </c>
      <c r="L331" s="45">
        <f>VLOOKUP(H331,'[1]CALCUL AS et AN'!$A$2:$AU$889,24,FALSE)</f>
        <v>8.0869999999999997</v>
      </c>
      <c r="M331" s="48">
        <f>VLOOKUP(H331,'[1]CALCUL AS et AN'!$A$2:$AU$889,28,FALSE)</f>
        <v>8.0869999999999997</v>
      </c>
      <c r="N331">
        <v>8.09</v>
      </c>
      <c r="O331" s="45">
        <f t="shared" si="21"/>
        <v>8.0869999999999997</v>
      </c>
      <c r="P331" s="48">
        <f t="shared" si="22"/>
        <v>8.0869999999999997</v>
      </c>
      <c r="Q331">
        <v>9.56</v>
      </c>
      <c r="R331" s="45">
        <f>VLOOKUP(H331,'[1]CALCUL AS et AN'!$A$2:$AU$889,46,FALSE)</f>
        <v>10.108750000000001</v>
      </c>
      <c r="S331" s="48">
        <f>VLOOKUP(H331,'[1]CALCUL AS et AN'!$A$2:$AU$889,47,FALSE)</f>
        <v>10.108750000000001</v>
      </c>
      <c r="T331">
        <v>9.56</v>
      </c>
      <c r="U331" s="45">
        <f t="shared" si="23"/>
        <v>10.108750000000001</v>
      </c>
      <c r="V331" s="48">
        <f t="shared" si="24"/>
        <v>10.108750000000001</v>
      </c>
      <c r="W331" t="s">
        <v>960</v>
      </c>
      <c r="X331" t="s">
        <v>951</v>
      </c>
    </row>
    <row r="332" spans="1:24" outlineLevel="2">
      <c r="A332" t="s">
        <v>1560</v>
      </c>
      <c r="B332" s="73" t="str">
        <f t="shared" si="20"/>
        <v>800-PA</v>
      </c>
      <c r="D332">
        <v>1</v>
      </c>
      <c r="E332" t="s">
        <v>1520</v>
      </c>
      <c r="F332">
        <v>9.64</v>
      </c>
      <c r="H332" t="s">
        <v>1519</v>
      </c>
      <c r="I332">
        <v>7.94</v>
      </c>
      <c r="J332">
        <v>1</v>
      </c>
      <c r="K332">
        <v>7.94</v>
      </c>
      <c r="L332" s="45">
        <f>VLOOKUP(H332,'[1]CALCUL AS et AN'!$A$2:$AU$889,24,FALSE)</f>
        <v>7.9420000000000002</v>
      </c>
      <c r="M332" s="48">
        <f>VLOOKUP(H332,'[1]CALCUL AS et AN'!$A$2:$AU$889,28,FALSE)</f>
        <v>7.9420000000000002</v>
      </c>
      <c r="N332">
        <v>7.94</v>
      </c>
      <c r="O332" s="45">
        <f t="shared" si="21"/>
        <v>7.9420000000000002</v>
      </c>
      <c r="P332" s="48">
        <f t="shared" si="22"/>
        <v>7.9420000000000002</v>
      </c>
      <c r="Q332">
        <v>9.64</v>
      </c>
      <c r="R332" s="45">
        <f>VLOOKUP(H332,'[1]CALCUL AS et AN'!$A$2:$AU$889,46,FALSE)</f>
        <v>9.9275000000000002</v>
      </c>
      <c r="S332" s="48">
        <f>VLOOKUP(H332,'[1]CALCUL AS et AN'!$A$2:$AU$889,47,FALSE)</f>
        <v>9.9275000000000002</v>
      </c>
      <c r="T332">
        <v>9.64</v>
      </c>
      <c r="U332" s="45">
        <f t="shared" si="23"/>
        <v>9.9275000000000002</v>
      </c>
      <c r="V332" s="48">
        <f t="shared" si="24"/>
        <v>9.9275000000000002</v>
      </c>
      <c r="W332" t="s">
        <v>960</v>
      </c>
      <c r="X332" t="s">
        <v>951</v>
      </c>
    </row>
    <row r="333" spans="1:24" outlineLevel="1">
      <c r="A333" s="73" t="s">
        <v>3027</v>
      </c>
      <c r="B333" s="73" t="str">
        <f t="shared" si="20"/>
        <v>NSPR-1800-PA</v>
      </c>
      <c r="N333" t="e">
        <f>SUBTOTAL(9,N312:N332)</f>
        <v>#DIV/0!</v>
      </c>
      <c r="O333" s="45" t="e">
        <f>SUBTOTAL(9,O312:O332)</f>
        <v>#N/A</v>
      </c>
      <c r="P333" s="48" t="e">
        <f>SUBTOTAL(9,P312:P332)</f>
        <v>#N/A</v>
      </c>
      <c r="T333">
        <f>SUBTOTAL(9,T312:T332)</f>
        <v>941.28899999999999</v>
      </c>
      <c r="U333" s="45" t="e">
        <f>SUBTOTAL(9,U312:U332)</f>
        <v>#N/A</v>
      </c>
      <c r="V333" s="48" t="e">
        <f>SUBTOTAL(9,V312:V332)</f>
        <v>#N/A</v>
      </c>
    </row>
    <row r="334" spans="1:24" outlineLevel="2">
      <c r="A334" t="s">
        <v>1562</v>
      </c>
      <c r="B334" s="73" t="str">
        <f t="shared" si="20"/>
        <v>100-PA</v>
      </c>
      <c r="D334">
        <v>2</v>
      </c>
      <c r="E334" t="s">
        <v>1546</v>
      </c>
      <c r="F334">
        <v>0.68</v>
      </c>
      <c r="H334">
        <v>101006</v>
      </c>
      <c r="I334">
        <v>0.23</v>
      </c>
      <c r="J334">
        <v>1</v>
      </c>
      <c r="K334">
        <v>0.23</v>
      </c>
      <c r="L334" s="45">
        <f>VLOOKUP(H334,'[1]CALCUL AS et AN'!$A$2:$AU$889,24,FALSE)</f>
        <v>0.22953999999999999</v>
      </c>
      <c r="M334" s="48">
        <f>VLOOKUP(H334,'[1]CALCUL AS et AN'!$A$2:$AU$889,28,FALSE)</f>
        <v>0.22953999999999999</v>
      </c>
      <c r="N334">
        <v>0.46</v>
      </c>
      <c r="O334" s="45">
        <f t="shared" si="21"/>
        <v>0.45907999999999999</v>
      </c>
      <c r="P334" s="48">
        <f t="shared" si="22"/>
        <v>0.45907999999999999</v>
      </c>
      <c r="Q334">
        <v>0.68</v>
      </c>
      <c r="R334" s="45">
        <f>VLOOKUP(H334,'[1]CALCUL AS et AN'!$A$2:$AU$889,46,FALSE)</f>
        <v>0.68862000000000001</v>
      </c>
      <c r="S334" s="48">
        <f>VLOOKUP(H334,'[1]CALCUL AS et AN'!$A$2:$AU$889,47,FALSE)</f>
        <v>0.68862000000000001</v>
      </c>
      <c r="T334">
        <v>1.36</v>
      </c>
      <c r="U334" s="45">
        <f t="shared" si="23"/>
        <v>1.37724</v>
      </c>
      <c r="V334" s="48">
        <f t="shared" si="24"/>
        <v>1.37724</v>
      </c>
      <c r="W334" t="s">
        <v>960</v>
      </c>
      <c r="X334" t="s">
        <v>951</v>
      </c>
    </row>
    <row r="335" spans="1:24" outlineLevel="2">
      <c r="A335" t="s">
        <v>1562</v>
      </c>
      <c r="B335" s="73" t="str">
        <f t="shared" si="20"/>
        <v>100-PA</v>
      </c>
      <c r="D335">
        <v>1</v>
      </c>
      <c r="E335" t="s">
        <v>1544</v>
      </c>
      <c r="F335">
        <v>2.2400000000000002</v>
      </c>
      <c r="H335">
        <v>101007</v>
      </c>
      <c r="I335">
        <v>1.5</v>
      </c>
      <c r="J335">
        <v>1</v>
      </c>
      <c r="K335">
        <v>1.5</v>
      </c>
      <c r="L335" s="45">
        <f>VLOOKUP(H335,'[1]CALCUL AS et AN'!$A$2:$AU$889,24,FALSE)</f>
        <v>1.5</v>
      </c>
      <c r="M335" s="48">
        <f>VLOOKUP(H335,'[1]CALCUL AS et AN'!$A$2:$AU$889,28,FALSE)</f>
        <v>1.5</v>
      </c>
      <c r="N335">
        <v>1.5</v>
      </c>
      <c r="O335" s="45">
        <f t="shared" si="21"/>
        <v>1.5</v>
      </c>
      <c r="P335" s="48">
        <f t="shared" si="22"/>
        <v>1.5</v>
      </c>
      <c r="Q335">
        <v>2.2400000000000002</v>
      </c>
      <c r="R335" s="45">
        <f>VLOOKUP(H335,'[1]CALCUL AS et AN'!$A$2:$AU$889,46,FALSE)</f>
        <v>2.25</v>
      </c>
      <c r="S335" s="48">
        <f>VLOOKUP(H335,'[1]CALCUL AS et AN'!$A$2:$AU$889,47,FALSE)</f>
        <v>2.25</v>
      </c>
      <c r="T335">
        <v>2.2400000000000002</v>
      </c>
      <c r="U335" s="45">
        <f t="shared" si="23"/>
        <v>2.25</v>
      </c>
      <c r="V335" s="48">
        <f t="shared" si="24"/>
        <v>2.25</v>
      </c>
      <c r="W335" t="s">
        <v>960</v>
      </c>
      <c r="X335" t="s">
        <v>951</v>
      </c>
    </row>
    <row r="336" spans="1:24" outlineLevel="2">
      <c r="A336" t="s">
        <v>1562</v>
      </c>
      <c r="B336" s="73" t="str">
        <f t="shared" si="20"/>
        <v>100-PA</v>
      </c>
      <c r="D336">
        <v>1</v>
      </c>
      <c r="E336" t="s">
        <v>1673</v>
      </c>
      <c r="F336">
        <v>39.22</v>
      </c>
      <c r="H336">
        <v>1510064</v>
      </c>
      <c r="I336">
        <v>24.96</v>
      </c>
      <c r="J336">
        <v>1</v>
      </c>
      <c r="K336">
        <v>24.96</v>
      </c>
      <c r="L336" s="45">
        <f>VLOOKUP(H336,'[1]CALCUL AS et AN'!$A$2:$AU$889,24,FALSE)</f>
        <v>24.954999999999998</v>
      </c>
      <c r="M336" s="48">
        <f>VLOOKUP(H336,'[1]CALCUL AS et AN'!$A$2:$AU$889,28,FALSE)</f>
        <v>24.954999999999998</v>
      </c>
      <c r="N336">
        <v>24.96</v>
      </c>
      <c r="O336" s="45">
        <f t="shared" si="21"/>
        <v>24.954999999999998</v>
      </c>
      <c r="P336" s="48">
        <f t="shared" si="22"/>
        <v>24.954999999999998</v>
      </c>
      <c r="Q336">
        <v>39.22</v>
      </c>
      <c r="R336" s="45">
        <f>VLOOKUP(H336,'[1]CALCUL AS et AN'!$A$2:$AU$889,46,FALSE)</f>
        <v>37.432499999999997</v>
      </c>
      <c r="S336" s="48">
        <f>VLOOKUP(H336,'[1]CALCUL AS et AN'!$A$2:$AU$889,47,FALSE)</f>
        <v>37.432499999999997</v>
      </c>
      <c r="T336">
        <v>39.22</v>
      </c>
      <c r="U336" s="45">
        <f t="shared" si="23"/>
        <v>37.432499999999997</v>
      </c>
      <c r="V336" s="48">
        <f t="shared" si="24"/>
        <v>37.432499999999997</v>
      </c>
      <c r="W336" t="s">
        <v>960</v>
      </c>
      <c r="X336" t="s">
        <v>951</v>
      </c>
    </row>
    <row r="337" spans="1:24" outlineLevel="2">
      <c r="A337" t="s">
        <v>1562</v>
      </c>
      <c r="B337" s="73" t="str">
        <f t="shared" si="20"/>
        <v>100-PA</v>
      </c>
      <c r="D337">
        <v>1.7</v>
      </c>
      <c r="E337" t="s">
        <v>1534</v>
      </c>
      <c r="F337">
        <v>7.41</v>
      </c>
      <c r="H337" t="s">
        <v>1533</v>
      </c>
      <c r="I337">
        <v>5.99</v>
      </c>
      <c r="J337">
        <v>1</v>
      </c>
      <c r="K337">
        <v>5.99</v>
      </c>
      <c r="L337" s="45">
        <f>VLOOKUP(H337,'[1]CALCUL AS et AN'!$A$2:$AU$889,24,FALSE)</f>
        <v>5.99</v>
      </c>
      <c r="M337" s="48">
        <f>VLOOKUP(H337,'[1]CALCUL AS et AN'!$A$2:$AU$889,28,FALSE)</f>
        <v>5.99</v>
      </c>
      <c r="N337">
        <v>10.183</v>
      </c>
      <c r="O337" s="45">
        <f t="shared" si="21"/>
        <v>10.183</v>
      </c>
      <c r="P337" s="48">
        <f t="shared" si="22"/>
        <v>10.183</v>
      </c>
      <c r="Q337">
        <v>7.41</v>
      </c>
      <c r="R337" s="45">
        <f>VLOOKUP(H337,'[1]CALCUL AS et AN'!$A$2:$AU$889,46,FALSE)</f>
        <v>7.4875000000000007</v>
      </c>
      <c r="S337" s="48">
        <f>VLOOKUP(H337,'[1]CALCUL AS et AN'!$A$2:$AU$889,47,FALSE)</f>
        <v>7.4875000000000007</v>
      </c>
      <c r="T337">
        <v>12.597</v>
      </c>
      <c r="U337" s="45">
        <f t="shared" si="23"/>
        <v>12.728750000000002</v>
      </c>
      <c r="V337" s="48">
        <f t="shared" si="24"/>
        <v>12.728750000000002</v>
      </c>
      <c r="W337" t="s">
        <v>960</v>
      </c>
      <c r="X337" t="s">
        <v>951</v>
      </c>
    </row>
    <row r="338" spans="1:24" outlineLevel="2">
      <c r="A338" t="s">
        <v>1562</v>
      </c>
      <c r="B338" s="73" t="str">
        <f t="shared" si="20"/>
        <v>100-PA</v>
      </c>
      <c r="D338">
        <v>1.8</v>
      </c>
      <c r="E338" t="s">
        <v>1538</v>
      </c>
      <c r="F338">
        <v>4.3499999999999996</v>
      </c>
      <c r="H338" t="s">
        <v>1537</v>
      </c>
      <c r="I338">
        <v>2.9</v>
      </c>
      <c r="J338">
        <v>1</v>
      </c>
      <c r="K338">
        <v>2.9</v>
      </c>
      <c r="L338" s="45">
        <f>VLOOKUP(H338,'[1]CALCUL AS et AN'!$A$2:$AU$889,24,FALSE)</f>
        <v>2.9</v>
      </c>
      <c r="M338" s="48">
        <f>VLOOKUP(H338,'[1]CALCUL AS et AN'!$A$2:$AU$889,28,FALSE)</f>
        <v>2.9</v>
      </c>
      <c r="N338">
        <v>5.22</v>
      </c>
      <c r="O338" s="45">
        <f t="shared" si="21"/>
        <v>5.22</v>
      </c>
      <c r="P338" s="48">
        <f t="shared" si="22"/>
        <v>5.22</v>
      </c>
      <c r="Q338">
        <v>4.3499999999999996</v>
      </c>
      <c r="R338" s="45">
        <f>VLOOKUP(H338,'[1]CALCUL AS et AN'!$A$2:$AU$889,46,FALSE)</f>
        <v>4.3499999999999996</v>
      </c>
      <c r="S338" s="48">
        <f>VLOOKUP(H338,'[1]CALCUL AS et AN'!$A$2:$AU$889,47,FALSE)</f>
        <v>4.3499999999999996</v>
      </c>
      <c r="T338">
        <v>7.8299999999999992</v>
      </c>
      <c r="U338" s="45">
        <f t="shared" si="23"/>
        <v>7.8299999999999992</v>
      </c>
      <c r="V338" s="48">
        <f t="shared" si="24"/>
        <v>7.8299999999999992</v>
      </c>
      <c r="W338" t="s">
        <v>960</v>
      </c>
      <c r="X338" t="s">
        <v>951</v>
      </c>
    </row>
    <row r="339" spans="1:24" outlineLevel="2">
      <c r="A339" t="s">
        <v>1562</v>
      </c>
      <c r="B339" s="73" t="str">
        <f t="shared" ref="B339:B402" si="25">MID(A339,7,100)</f>
        <v>100-PA</v>
      </c>
      <c r="D339">
        <v>2</v>
      </c>
      <c r="E339" t="s">
        <v>1512</v>
      </c>
      <c r="F339">
        <v>0.96</v>
      </c>
      <c r="H339" t="s">
        <v>592</v>
      </c>
      <c r="I339">
        <v>0.77</v>
      </c>
      <c r="J339">
        <v>1</v>
      </c>
      <c r="K339">
        <v>0.77</v>
      </c>
      <c r="L339" s="45">
        <f>VLOOKUP(H339,'[1]CALCUL AS et AN'!$A$2:$AU$889,24,FALSE)</f>
        <v>0.76900000000000002</v>
      </c>
      <c r="M339" s="48">
        <f>VLOOKUP(H339,'[1]CALCUL AS et AN'!$A$2:$AU$889,28,FALSE)</f>
        <v>0.84599999999999997</v>
      </c>
      <c r="N339">
        <v>1.54</v>
      </c>
      <c r="O339" s="45">
        <f t="shared" si="21"/>
        <v>1.538</v>
      </c>
      <c r="P339" s="48">
        <f t="shared" si="22"/>
        <v>1.6919999999999999</v>
      </c>
      <c r="Q339">
        <v>0.96</v>
      </c>
      <c r="R339" s="45">
        <f>VLOOKUP(H339,'[1]CALCUL AS et AN'!$A$2:$AU$889,46,FALSE)</f>
        <v>0.96125000000000005</v>
      </c>
      <c r="S339" s="48">
        <f>VLOOKUP(H339,'[1]CALCUL AS et AN'!$A$2:$AU$889,47,FALSE)</f>
        <v>1.0574999999999999</v>
      </c>
      <c r="T339">
        <v>1.92</v>
      </c>
      <c r="U339" s="45">
        <f t="shared" si="23"/>
        <v>1.9225000000000001</v>
      </c>
      <c r="V339" s="48">
        <f t="shared" si="24"/>
        <v>2.1149999999999998</v>
      </c>
      <c r="W339" t="s">
        <v>960</v>
      </c>
      <c r="X339" t="s">
        <v>937</v>
      </c>
    </row>
    <row r="340" spans="1:24" outlineLevel="2">
      <c r="A340" t="s">
        <v>1562</v>
      </c>
      <c r="B340" s="73" t="str">
        <f t="shared" si="25"/>
        <v>100-PA</v>
      </c>
      <c r="D340">
        <v>2</v>
      </c>
      <c r="E340" t="s">
        <v>1528</v>
      </c>
      <c r="F340">
        <v>0.77</v>
      </c>
      <c r="H340" t="s">
        <v>1527</v>
      </c>
      <c r="I340">
        <v>0.61</v>
      </c>
      <c r="J340">
        <v>1</v>
      </c>
      <c r="K340">
        <v>0.61</v>
      </c>
      <c r="L340" s="45">
        <f>VLOOKUP(H340,'[1]CALCUL AS et AN'!$A$2:$AU$889,24,FALSE)</f>
        <v>0.61299999999999999</v>
      </c>
      <c r="M340" s="48">
        <f>VLOOKUP(H340,'[1]CALCUL AS et AN'!$A$2:$AU$889,28,FALSE)</f>
        <v>0.67400000000000004</v>
      </c>
      <c r="N340">
        <v>1.22</v>
      </c>
      <c r="O340" s="45">
        <f t="shared" si="21"/>
        <v>1.226</v>
      </c>
      <c r="P340" s="48">
        <f t="shared" si="22"/>
        <v>1.3480000000000001</v>
      </c>
      <c r="Q340">
        <v>0.77</v>
      </c>
      <c r="R340" s="45">
        <f>VLOOKUP(H340,'[1]CALCUL AS et AN'!$A$2:$AU$889,46,FALSE)</f>
        <v>0.81529000000000007</v>
      </c>
      <c r="S340" s="48">
        <f>VLOOKUP(H340,'[1]CALCUL AS et AN'!$A$2:$AU$889,47,FALSE)</f>
        <v>0.89642000000000011</v>
      </c>
      <c r="T340">
        <v>1.54</v>
      </c>
      <c r="U340" s="45">
        <f t="shared" si="23"/>
        <v>1.6305800000000001</v>
      </c>
      <c r="V340" s="48">
        <f t="shared" si="24"/>
        <v>1.7928400000000002</v>
      </c>
      <c r="W340" t="s">
        <v>960</v>
      </c>
      <c r="X340" t="s">
        <v>951</v>
      </c>
    </row>
    <row r="341" spans="1:24" outlineLevel="2">
      <c r="A341" t="s">
        <v>1562</v>
      </c>
      <c r="B341" s="73" t="str">
        <f t="shared" si="25"/>
        <v>100-PA</v>
      </c>
      <c r="D341">
        <v>1</v>
      </c>
      <c r="E341" t="s">
        <v>1531</v>
      </c>
      <c r="F341">
        <v>1.18</v>
      </c>
      <c r="H341" t="s">
        <v>1530</v>
      </c>
      <c r="I341">
        <v>1.03</v>
      </c>
      <c r="J341">
        <v>1</v>
      </c>
      <c r="K341">
        <v>1.03</v>
      </c>
      <c r="L341" s="45">
        <f>VLOOKUP(H341,'[1]CALCUL AS et AN'!$A$2:$AU$889,24,FALSE)</f>
        <v>1.0329999999999999</v>
      </c>
      <c r="M341" s="48">
        <f>VLOOKUP(H341,'[1]CALCUL AS et AN'!$A$2:$AU$889,28,FALSE)</f>
        <v>1.0329999999999999</v>
      </c>
      <c r="N341">
        <v>1.03</v>
      </c>
      <c r="O341" s="45">
        <f t="shared" si="21"/>
        <v>1.0329999999999999</v>
      </c>
      <c r="P341" s="48">
        <f t="shared" si="22"/>
        <v>1.0329999999999999</v>
      </c>
      <c r="Q341">
        <v>1.18</v>
      </c>
      <c r="R341" s="45">
        <f>VLOOKUP(H341,'[1]CALCUL AS et AN'!$A$2:$AU$889,46,FALSE)</f>
        <v>1.2912499999999998</v>
      </c>
      <c r="S341" s="48">
        <f>VLOOKUP(H341,'[1]CALCUL AS et AN'!$A$2:$AU$889,47,FALSE)</f>
        <v>1.2912499999999998</v>
      </c>
      <c r="T341">
        <v>1.18</v>
      </c>
      <c r="U341" s="45">
        <f t="shared" si="23"/>
        <v>1.2912499999999998</v>
      </c>
      <c r="V341" s="48">
        <f t="shared" si="24"/>
        <v>1.2912499999999998</v>
      </c>
      <c r="W341" t="s">
        <v>960</v>
      </c>
      <c r="X341" t="s">
        <v>951</v>
      </c>
    </row>
    <row r="342" spans="1:24" outlineLevel="2">
      <c r="A342" t="s">
        <v>1562</v>
      </c>
      <c r="B342" s="73" t="str">
        <f t="shared" si="25"/>
        <v>100-PA</v>
      </c>
      <c r="D342">
        <v>1</v>
      </c>
      <c r="E342" t="s">
        <v>437</v>
      </c>
      <c r="F342">
        <v>141.36000000000001</v>
      </c>
      <c r="H342" t="s">
        <v>436</v>
      </c>
      <c r="I342">
        <v>89</v>
      </c>
      <c r="J342">
        <v>1</v>
      </c>
      <c r="K342">
        <v>89</v>
      </c>
      <c r="L342" s="45">
        <f>VLOOKUP(H342,'[1]CALCUL AS et AN'!$A$2:$AU$889,24,FALSE)</f>
        <v>89</v>
      </c>
      <c r="M342" s="48">
        <f>VLOOKUP(H342,'[1]CALCUL AS et AN'!$A$2:$AU$889,28,FALSE)</f>
        <v>89</v>
      </c>
      <c r="N342">
        <v>89</v>
      </c>
      <c r="O342" s="45">
        <f t="shared" si="21"/>
        <v>89</v>
      </c>
      <c r="P342" s="48">
        <f t="shared" si="22"/>
        <v>89</v>
      </c>
      <c r="Q342">
        <v>141.36000000000001</v>
      </c>
      <c r="R342" s="45">
        <f>VLOOKUP(H342,'[1]CALCUL AS et AN'!$A$2:$AU$889,46,FALSE)</f>
        <v>133.5</v>
      </c>
      <c r="S342" s="48">
        <f>VLOOKUP(H342,'[1]CALCUL AS et AN'!$A$2:$AU$889,47,FALSE)</f>
        <v>133.5</v>
      </c>
      <c r="T342">
        <v>141.36000000000001</v>
      </c>
      <c r="U342" s="45">
        <f t="shared" si="23"/>
        <v>133.5</v>
      </c>
      <c r="V342" s="48">
        <f t="shared" si="24"/>
        <v>133.5</v>
      </c>
      <c r="W342" t="s">
        <v>960</v>
      </c>
      <c r="X342" t="s">
        <v>937</v>
      </c>
    </row>
    <row r="343" spans="1:24" outlineLevel="2">
      <c r="A343" t="s">
        <v>1562</v>
      </c>
      <c r="B343" s="73" t="str">
        <f t="shared" si="25"/>
        <v>100-PA</v>
      </c>
      <c r="D343">
        <v>2</v>
      </c>
      <c r="E343" t="s">
        <v>441</v>
      </c>
      <c r="F343">
        <v>11.25</v>
      </c>
      <c r="H343" t="s">
        <v>440</v>
      </c>
      <c r="I343">
        <v>7.4</v>
      </c>
      <c r="J343">
        <v>1</v>
      </c>
      <c r="K343">
        <v>7.4</v>
      </c>
      <c r="L343" s="45">
        <f>VLOOKUP(H343,'[1]CALCUL AS et AN'!$A$2:$AU$889,24,FALSE)</f>
        <v>7.4</v>
      </c>
      <c r="M343" s="48">
        <f>VLOOKUP(H343,'[1]CALCUL AS et AN'!$A$2:$AU$889,28,FALSE)</f>
        <v>7.4</v>
      </c>
      <c r="N343">
        <v>14.8</v>
      </c>
      <c r="O343" s="45">
        <f t="shared" si="21"/>
        <v>14.8</v>
      </c>
      <c r="P343" s="48">
        <f t="shared" si="22"/>
        <v>14.8</v>
      </c>
      <c r="Q343">
        <v>11.25</v>
      </c>
      <c r="R343" s="45">
        <f>VLOOKUP(H343,'[1]CALCUL AS et AN'!$A$2:$AU$889,46,FALSE)</f>
        <v>11.100000000000001</v>
      </c>
      <c r="S343" s="48">
        <f>VLOOKUP(H343,'[1]CALCUL AS et AN'!$A$2:$AU$889,47,FALSE)</f>
        <v>11.100000000000001</v>
      </c>
      <c r="T343">
        <v>22.5</v>
      </c>
      <c r="U343" s="45">
        <f t="shared" si="23"/>
        <v>22.200000000000003</v>
      </c>
      <c r="V343" s="48">
        <f t="shared" si="24"/>
        <v>22.200000000000003</v>
      </c>
      <c r="W343" t="s">
        <v>960</v>
      </c>
      <c r="X343" t="s">
        <v>937</v>
      </c>
    </row>
    <row r="344" spans="1:24" outlineLevel="2">
      <c r="A344" t="s">
        <v>1562</v>
      </c>
      <c r="B344" s="73" t="str">
        <f t="shared" si="25"/>
        <v>100-PA</v>
      </c>
      <c r="D344">
        <v>1</v>
      </c>
      <c r="E344" t="s">
        <v>1489</v>
      </c>
      <c r="F344">
        <v>232.7</v>
      </c>
      <c r="H344" t="s">
        <v>1488</v>
      </c>
      <c r="I344">
        <v>134.9</v>
      </c>
      <c r="J344">
        <v>1</v>
      </c>
      <c r="K344">
        <v>134.9</v>
      </c>
      <c r="L344" s="45">
        <f>VLOOKUP(H344,'[1]CALCUL AS et AN'!$A$2:$AU$889,24,FALSE)</f>
        <v>134.9</v>
      </c>
      <c r="M344" s="48">
        <f>VLOOKUP(H344,'[1]CALCUL AS et AN'!$A$2:$AU$889,28,FALSE)</f>
        <v>134.9</v>
      </c>
      <c r="N344">
        <v>134.9</v>
      </c>
      <c r="O344" s="45">
        <f t="shared" si="21"/>
        <v>134.9</v>
      </c>
      <c r="P344" s="48">
        <f t="shared" si="22"/>
        <v>134.9</v>
      </c>
      <c r="Q344">
        <v>232.7</v>
      </c>
      <c r="R344" s="45">
        <f>VLOOKUP(H344,'[1]CALCUL AS et AN'!$A$2:$AU$889,46,FALSE)</f>
        <v>0</v>
      </c>
      <c r="S344" s="48">
        <f>VLOOKUP(H344,'[1]CALCUL AS et AN'!$A$2:$AU$889,47,FALSE)</f>
        <v>0</v>
      </c>
      <c r="T344">
        <v>232.7</v>
      </c>
      <c r="U344" s="45">
        <f t="shared" si="23"/>
        <v>0</v>
      </c>
      <c r="V344" s="48">
        <f t="shared" si="24"/>
        <v>0</v>
      </c>
      <c r="W344" t="s">
        <v>960</v>
      </c>
      <c r="X344" t="s">
        <v>951</v>
      </c>
    </row>
    <row r="345" spans="1:24" outlineLevel="2">
      <c r="A345" t="s">
        <v>1562</v>
      </c>
      <c r="B345" s="73" t="str">
        <f t="shared" si="25"/>
        <v>100-PA</v>
      </c>
      <c r="D345">
        <v>1</v>
      </c>
      <c r="E345" t="s">
        <v>1372</v>
      </c>
      <c r="F345">
        <v>315.06</v>
      </c>
      <c r="H345" t="s">
        <v>446</v>
      </c>
      <c r="I345">
        <v>235</v>
      </c>
      <c r="J345">
        <v>1</v>
      </c>
      <c r="K345">
        <v>235</v>
      </c>
      <c r="L345" s="45">
        <f>VLOOKUP(H345,'[1]CALCUL AS et AN'!$A$2:$AU$889,24,FALSE)</f>
        <v>235</v>
      </c>
      <c r="M345" s="48">
        <f>VLOOKUP(H345,'[1]CALCUL AS et AN'!$A$2:$AU$889,28,FALSE)</f>
        <v>271</v>
      </c>
      <c r="N345">
        <v>235</v>
      </c>
      <c r="O345" s="45">
        <f t="shared" si="21"/>
        <v>235</v>
      </c>
      <c r="P345" s="48">
        <f t="shared" si="22"/>
        <v>271</v>
      </c>
      <c r="Q345">
        <v>315.06</v>
      </c>
      <c r="R345" s="45">
        <f>VLOOKUP(H345,'[1]CALCUL AS et AN'!$A$2:$AU$889,46,FALSE)</f>
        <v>312.55</v>
      </c>
      <c r="S345" s="48">
        <f>VLOOKUP(H345,'[1]CALCUL AS et AN'!$A$2:$AU$889,47,FALSE)</f>
        <v>360.43</v>
      </c>
      <c r="T345">
        <v>315.06</v>
      </c>
      <c r="U345" s="45">
        <f t="shared" si="23"/>
        <v>312.55</v>
      </c>
      <c r="V345" s="48">
        <f t="shared" si="24"/>
        <v>360.43</v>
      </c>
      <c r="W345" t="s">
        <v>960</v>
      </c>
      <c r="X345" t="s">
        <v>960</v>
      </c>
    </row>
    <row r="346" spans="1:24" outlineLevel="2">
      <c r="A346" t="s">
        <v>1562</v>
      </c>
      <c r="B346" s="73" t="str">
        <f t="shared" si="25"/>
        <v>100-PA</v>
      </c>
      <c r="D346">
        <v>1</v>
      </c>
      <c r="E346" t="s">
        <v>993</v>
      </c>
      <c r="F346">
        <v>4.87</v>
      </c>
      <c r="H346" t="s">
        <v>472</v>
      </c>
      <c r="I346">
        <v>0.94</v>
      </c>
      <c r="J346">
        <v>1</v>
      </c>
      <c r="K346">
        <v>0.94</v>
      </c>
      <c r="L346" s="45">
        <f>VLOOKUP(H346,'[1]CALCUL AS et AN'!$A$2:$AU$889,24,FALSE)</f>
        <v>2.1800000000000002</v>
      </c>
      <c r="M346" s="48">
        <f>VLOOKUP(H346,'[1]CALCUL AS et AN'!$A$2:$AU$889,28,FALSE)</f>
        <v>0.94</v>
      </c>
      <c r="N346">
        <v>0.94</v>
      </c>
      <c r="O346" s="45">
        <f t="shared" si="21"/>
        <v>2.1800000000000002</v>
      </c>
      <c r="P346" s="48">
        <f t="shared" si="22"/>
        <v>0.94</v>
      </c>
      <c r="Q346">
        <v>4.87</v>
      </c>
      <c r="R346" s="45">
        <f>VLOOKUP(H346,'[1]CALCUL AS et AN'!$A$2:$AU$889,46,FALSE)</f>
        <v>4.9050000000000002</v>
      </c>
      <c r="S346" s="48">
        <f>VLOOKUP(H346,'[1]CALCUL AS et AN'!$A$2:$AU$889,47,FALSE)</f>
        <v>2.1149999999999998</v>
      </c>
      <c r="T346">
        <v>4.87</v>
      </c>
      <c r="U346" s="45">
        <f t="shared" si="23"/>
        <v>4.9050000000000002</v>
      </c>
      <c r="V346" s="48">
        <f t="shared" si="24"/>
        <v>2.1149999999999998</v>
      </c>
      <c r="W346" t="s">
        <v>960</v>
      </c>
      <c r="X346" t="s">
        <v>937</v>
      </c>
    </row>
    <row r="347" spans="1:24" outlineLevel="2">
      <c r="A347" t="s">
        <v>1562</v>
      </c>
      <c r="B347" s="73" t="str">
        <f t="shared" si="25"/>
        <v>100-PA</v>
      </c>
      <c r="D347">
        <v>1</v>
      </c>
      <c r="E347" t="s">
        <v>2940</v>
      </c>
      <c r="F347">
        <v>4.9400000000000004</v>
      </c>
      <c r="H347" t="s">
        <v>474</v>
      </c>
      <c r="I347">
        <v>2.57</v>
      </c>
      <c r="J347">
        <v>1</v>
      </c>
      <c r="K347">
        <v>2.57</v>
      </c>
      <c r="L347" s="45">
        <f>VLOOKUP(H347,'[1]CALCUL AS et AN'!$A$2:$AU$889,24,FALSE)</f>
        <v>2.57</v>
      </c>
      <c r="M347" s="48">
        <f>VLOOKUP(H347,'[1]CALCUL AS et AN'!$A$2:$AU$889,28,FALSE)</f>
        <v>0.92</v>
      </c>
      <c r="N347">
        <v>2.57</v>
      </c>
      <c r="O347" s="45">
        <f t="shared" si="21"/>
        <v>2.57</v>
      </c>
      <c r="P347" s="48">
        <f t="shared" si="22"/>
        <v>0.92</v>
      </c>
      <c r="Q347">
        <v>4.9400000000000004</v>
      </c>
      <c r="R347" s="45">
        <f>VLOOKUP(H347,'[1]CALCUL AS et AN'!$A$2:$AU$889,46,FALSE)</f>
        <v>5.7824999999999998</v>
      </c>
      <c r="S347" s="48">
        <f>VLOOKUP(H347,'[1]CALCUL AS et AN'!$A$2:$AU$889,47,FALSE)</f>
        <v>2.0700000000000003</v>
      </c>
      <c r="T347">
        <v>4.9400000000000004</v>
      </c>
      <c r="U347" s="45">
        <f t="shared" si="23"/>
        <v>5.7824999999999998</v>
      </c>
      <c r="V347" s="48">
        <f t="shared" si="24"/>
        <v>2.0700000000000003</v>
      </c>
      <c r="W347" t="s">
        <v>960</v>
      </c>
      <c r="X347" t="s">
        <v>937</v>
      </c>
    </row>
    <row r="348" spans="1:24" outlineLevel="2">
      <c r="A348" t="s">
        <v>1562</v>
      </c>
      <c r="B348" s="73" t="str">
        <f t="shared" si="25"/>
        <v>100-PA</v>
      </c>
      <c r="D348">
        <v>1</v>
      </c>
      <c r="E348" t="s">
        <v>1502</v>
      </c>
      <c r="F348">
        <v>83.19</v>
      </c>
      <c r="H348" t="s">
        <v>1501</v>
      </c>
      <c r="I348">
        <v>63.5</v>
      </c>
      <c r="J348">
        <v>1</v>
      </c>
      <c r="K348">
        <v>63.5</v>
      </c>
      <c r="L348" s="45">
        <f>VLOOKUP(H348,'[1]CALCUL AS et AN'!$A$2:$AU$889,24,FALSE)</f>
        <v>63.5</v>
      </c>
      <c r="M348" s="48">
        <f>VLOOKUP(H348,'[1]CALCUL AS et AN'!$A$2:$AU$889,28,FALSE)</f>
        <v>71</v>
      </c>
      <c r="N348">
        <v>63.5</v>
      </c>
      <c r="O348" s="45">
        <f t="shared" si="21"/>
        <v>63.5</v>
      </c>
      <c r="P348" s="48">
        <f t="shared" si="22"/>
        <v>71</v>
      </c>
      <c r="Q348">
        <v>83.19</v>
      </c>
      <c r="R348" s="45">
        <f>VLOOKUP(H348,'[1]CALCUL AS et AN'!$A$2:$AU$889,46,FALSE)</f>
        <v>84.454999999999998</v>
      </c>
      <c r="S348" s="48">
        <f>VLOOKUP(H348,'[1]CALCUL AS et AN'!$A$2:$AU$889,47,FALSE)</f>
        <v>94.43</v>
      </c>
      <c r="T348">
        <v>83.19</v>
      </c>
      <c r="U348" s="45">
        <f t="shared" si="23"/>
        <v>84.454999999999998</v>
      </c>
      <c r="V348" s="48">
        <f t="shared" si="24"/>
        <v>94.43</v>
      </c>
      <c r="W348" t="s">
        <v>960</v>
      </c>
      <c r="X348" t="s">
        <v>951</v>
      </c>
    </row>
    <row r="349" spans="1:24" outlineLevel="2">
      <c r="A349" t="s">
        <v>1562</v>
      </c>
      <c r="B349" s="73" t="str">
        <f t="shared" si="25"/>
        <v>100-PA</v>
      </c>
      <c r="D349">
        <v>3</v>
      </c>
      <c r="E349" t="s">
        <v>1559</v>
      </c>
      <c r="F349">
        <v>0</v>
      </c>
      <c r="H349" t="s">
        <v>1558</v>
      </c>
      <c r="I349">
        <v>0</v>
      </c>
      <c r="J349">
        <v>0</v>
      </c>
      <c r="K349" t="e">
        <v>#DIV/0!</v>
      </c>
      <c r="L349" s="45" t="e">
        <f>VLOOKUP(H349,'[1]CALCUL AS et AN'!$A$2:$AU$889,24,FALSE)</f>
        <v>#N/A</v>
      </c>
      <c r="M349" s="48" t="e">
        <f>VLOOKUP(H349,'[1]CALCUL AS et AN'!$A$2:$AU$889,28,FALSE)</f>
        <v>#N/A</v>
      </c>
      <c r="N349" t="e">
        <v>#DIV/0!</v>
      </c>
      <c r="O349" s="45" t="e">
        <f t="shared" ref="O349:O418" si="26">D349*L349</f>
        <v>#N/A</v>
      </c>
      <c r="P349" s="48" t="e">
        <f t="shared" ref="P349:P418" si="27">D349*M349</f>
        <v>#N/A</v>
      </c>
      <c r="Q349">
        <v>0</v>
      </c>
      <c r="R349" s="45" t="e">
        <f>VLOOKUP(H349,'[1]CALCUL AS et AN'!$A$2:$AU$889,46,FALSE)</f>
        <v>#N/A</v>
      </c>
      <c r="S349" s="48" t="e">
        <f>VLOOKUP(H349,'[1]CALCUL AS et AN'!$A$2:$AU$889,47,FALSE)</f>
        <v>#N/A</v>
      </c>
      <c r="T349">
        <v>0</v>
      </c>
      <c r="U349" s="45" t="e">
        <f t="shared" ref="U349:U418" si="28">R349*D349</f>
        <v>#N/A</v>
      </c>
      <c r="V349" s="48" t="e">
        <f t="shared" ref="V349:V418" si="29">S349*D349</f>
        <v>#N/A</v>
      </c>
      <c r="W349" t="s">
        <v>960</v>
      </c>
      <c r="X349" t="s">
        <v>960</v>
      </c>
    </row>
    <row r="350" spans="1:24" outlineLevel="2">
      <c r="A350" t="s">
        <v>1562</v>
      </c>
      <c r="B350" s="73" t="str">
        <f t="shared" si="25"/>
        <v>100-PA</v>
      </c>
      <c r="D350">
        <v>1</v>
      </c>
      <c r="E350" t="s">
        <v>1543</v>
      </c>
      <c r="F350">
        <v>21.71</v>
      </c>
      <c r="H350" t="s">
        <v>1542</v>
      </c>
      <c r="I350">
        <v>17.73</v>
      </c>
      <c r="J350">
        <v>1</v>
      </c>
      <c r="K350">
        <v>17.73</v>
      </c>
      <c r="L350" s="45">
        <f>VLOOKUP(H350,'[1]CALCUL AS et AN'!$A$2:$AU$889,24,FALSE)</f>
        <v>17.73</v>
      </c>
      <c r="M350" s="48">
        <f>VLOOKUP(H350,'[1]CALCUL AS et AN'!$A$2:$AU$889,28,FALSE)</f>
        <v>17.73</v>
      </c>
      <c r="N350">
        <v>17.73</v>
      </c>
      <c r="O350" s="45">
        <f t="shared" si="26"/>
        <v>17.73</v>
      </c>
      <c r="P350" s="48">
        <f t="shared" si="27"/>
        <v>17.73</v>
      </c>
      <c r="Q350">
        <v>21.71</v>
      </c>
      <c r="R350" s="45">
        <f>VLOOKUP(H350,'[1]CALCUL AS et AN'!$A$2:$AU$889,46,FALSE)</f>
        <v>22.162500000000001</v>
      </c>
      <c r="S350" s="48">
        <f>VLOOKUP(H350,'[1]CALCUL AS et AN'!$A$2:$AU$889,47,FALSE)</f>
        <v>22.162500000000001</v>
      </c>
      <c r="T350">
        <v>21.71</v>
      </c>
      <c r="U350" s="45">
        <f t="shared" si="28"/>
        <v>22.162500000000001</v>
      </c>
      <c r="V350" s="48">
        <f t="shared" si="29"/>
        <v>22.162500000000001</v>
      </c>
      <c r="W350" t="s">
        <v>960</v>
      </c>
      <c r="X350" t="s">
        <v>951</v>
      </c>
    </row>
    <row r="351" spans="1:24" outlineLevel="2">
      <c r="A351" t="s">
        <v>1562</v>
      </c>
      <c r="B351" s="73" t="str">
        <f t="shared" si="25"/>
        <v>100-PA</v>
      </c>
      <c r="D351">
        <v>1</v>
      </c>
      <c r="E351" t="s">
        <v>1540</v>
      </c>
      <c r="F351">
        <v>18.489999999999998</v>
      </c>
      <c r="H351" t="s">
        <v>1539</v>
      </c>
      <c r="I351">
        <v>13.05</v>
      </c>
      <c r="J351">
        <v>1</v>
      </c>
      <c r="K351">
        <v>13.05</v>
      </c>
      <c r="L351" s="45">
        <f>VLOOKUP(H351,'[1]CALCUL AS et AN'!$A$2:$AU$889,24,FALSE)</f>
        <v>13.05</v>
      </c>
      <c r="M351" s="48">
        <f>VLOOKUP(H351,'[1]CALCUL AS et AN'!$A$2:$AU$889,28,FALSE)</f>
        <v>13.05</v>
      </c>
      <c r="N351">
        <v>13.05</v>
      </c>
      <c r="O351" s="45">
        <f t="shared" si="26"/>
        <v>13.05</v>
      </c>
      <c r="P351" s="48">
        <f t="shared" si="27"/>
        <v>13.05</v>
      </c>
      <c r="Q351">
        <v>18.489999999999998</v>
      </c>
      <c r="R351" s="45">
        <f>VLOOKUP(H351,'[1]CALCUL AS et AN'!$A$2:$AU$889,46,FALSE)</f>
        <v>19.575000000000003</v>
      </c>
      <c r="S351" s="48">
        <f>VLOOKUP(H351,'[1]CALCUL AS et AN'!$A$2:$AU$889,47,FALSE)</f>
        <v>19.575000000000003</v>
      </c>
      <c r="T351">
        <v>18.489999999999998</v>
      </c>
      <c r="U351" s="45">
        <f t="shared" si="28"/>
        <v>19.575000000000003</v>
      </c>
      <c r="V351" s="48">
        <f t="shared" si="29"/>
        <v>19.575000000000003</v>
      </c>
      <c r="W351" t="s">
        <v>960</v>
      </c>
      <c r="X351" t="s">
        <v>951</v>
      </c>
    </row>
    <row r="352" spans="1:24" outlineLevel="2">
      <c r="A352" t="s">
        <v>1562</v>
      </c>
      <c r="B352" s="73" t="str">
        <f t="shared" si="25"/>
        <v>100-PA</v>
      </c>
      <c r="D352">
        <v>1.5</v>
      </c>
      <c r="E352" t="s">
        <v>1514</v>
      </c>
      <c r="F352">
        <v>12.91</v>
      </c>
      <c r="H352" t="s">
        <v>632</v>
      </c>
      <c r="I352">
        <v>4.7300000000000004</v>
      </c>
      <c r="J352">
        <v>0.33</v>
      </c>
      <c r="K352">
        <v>14.333333333333334</v>
      </c>
      <c r="L352" s="45">
        <f>VLOOKUP(H352,'[1]CALCUL AS et AN'!$A$2:$AU$889,24,FALSE)</f>
        <v>4.7320000000000002</v>
      </c>
      <c r="M352" s="48">
        <f>VLOOKUP(H352,'[1]CALCUL AS et AN'!$A$2:$AU$889,28,FALSE)</f>
        <v>4.7779999999999996</v>
      </c>
      <c r="N352">
        <v>21.5</v>
      </c>
      <c r="O352" s="45">
        <f t="shared" si="26"/>
        <v>7.0980000000000008</v>
      </c>
      <c r="P352" s="48">
        <f t="shared" si="27"/>
        <v>7.1669999999999998</v>
      </c>
      <c r="Q352">
        <v>12.91</v>
      </c>
      <c r="R352" s="45">
        <f>VLOOKUP(H352,'[1]CALCUL AS et AN'!$A$2:$AU$889,46,FALSE)</f>
        <v>6.2935600000000003</v>
      </c>
      <c r="S352" s="48">
        <f>VLOOKUP(H352,'[1]CALCUL AS et AN'!$A$2:$AU$889,47,FALSE)</f>
        <v>6.3547399999999996</v>
      </c>
      <c r="T352">
        <v>19.365000000000002</v>
      </c>
      <c r="U352" s="45">
        <f t="shared" si="28"/>
        <v>9.4403400000000008</v>
      </c>
      <c r="V352" s="48">
        <f t="shared" si="29"/>
        <v>9.5321099999999994</v>
      </c>
      <c r="W352" t="s">
        <v>960</v>
      </c>
      <c r="X352" t="s">
        <v>937</v>
      </c>
    </row>
    <row r="353" spans="1:24" outlineLevel="2">
      <c r="A353" t="s">
        <v>1562</v>
      </c>
      <c r="B353" s="73" t="str">
        <f t="shared" si="25"/>
        <v>100-PA</v>
      </c>
      <c r="D353">
        <v>1</v>
      </c>
      <c r="E353" t="s">
        <v>1511</v>
      </c>
      <c r="F353">
        <v>9.56</v>
      </c>
      <c r="H353" t="s">
        <v>1510</v>
      </c>
      <c r="I353">
        <v>8.09</v>
      </c>
      <c r="J353">
        <v>1</v>
      </c>
      <c r="K353">
        <v>8.09</v>
      </c>
      <c r="L353" s="45">
        <f>VLOOKUP(H353,'[1]CALCUL AS et AN'!$A$2:$AU$889,24,FALSE)</f>
        <v>8.0869999999999997</v>
      </c>
      <c r="M353" s="48">
        <f>VLOOKUP(H353,'[1]CALCUL AS et AN'!$A$2:$AU$889,28,FALSE)</f>
        <v>8.0869999999999997</v>
      </c>
      <c r="N353">
        <v>8.09</v>
      </c>
      <c r="O353" s="45">
        <f t="shared" si="26"/>
        <v>8.0869999999999997</v>
      </c>
      <c r="P353" s="48">
        <f t="shared" si="27"/>
        <v>8.0869999999999997</v>
      </c>
      <c r="Q353">
        <v>9.56</v>
      </c>
      <c r="R353" s="45">
        <f>VLOOKUP(H353,'[1]CALCUL AS et AN'!$A$2:$AU$889,46,FALSE)</f>
        <v>10.108750000000001</v>
      </c>
      <c r="S353" s="48">
        <f>VLOOKUP(H353,'[1]CALCUL AS et AN'!$A$2:$AU$889,47,FALSE)</f>
        <v>10.108750000000001</v>
      </c>
      <c r="T353">
        <v>9.56</v>
      </c>
      <c r="U353" s="45">
        <f t="shared" si="28"/>
        <v>10.108750000000001</v>
      </c>
      <c r="V353" s="48">
        <f t="shared" si="29"/>
        <v>10.108750000000001</v>
      </c>
      <c r="W353" t="s">
        <v>960</v>
      </c>
      <c r="X353" t="s">
        <v>951</v>
      </c>
    </row>
    <row r="354" spans="1:24" outlineLevel="2">
      <c r="A354" t="s">
        <v>1562</v>
      </c>
      <c r="B354" s="73" t="str">
        <f t="shared" si="25"/>
        <v>100-PA</v>
      </c>
      <c r="D354">
        <v>1</v>
      </c>
      <c r="E354" t="s">
        <v>1520</v>
      </c>
      <c r="F354">
        <v>9.64</v>
      </c>
      <c r="H354" t="s">
        <v>1519</v>
      </c>
      <c r="I354">
        <v>7.94</v>
      </c>
      <c r="J354">
        <v>1</v>
      </c>
      <c r="K354">
        <v>7.94</v>
      </c>
      <c r="L354" s="45">
        <f>VLOOKUP(H354,'[1]CALCUL AS et AN'!$A$2:$AU$889,24,FALSE)</f>
        <v>7.9420000000000002</v>
      </c>
      <c r="M354" s="48">
        <f>VLOOKUP(H354,'[1]CALCUL AS et AN'!$A$2:$AU$889,28,FALSE)</f>
        <v>7.9420000000000002</v>
      </c>
      <c r="N354">
        <v>7.94</v>
      </c>
      <c r="O354" s="45">
        <f t="shared" si="26"/>
        <v>7.9420000000000002</v>
      </c>
      <c r="P354" s="48">
        <f t="shared" si="27"/>
        <v>7.9420000000000002</v>
      </c>
      <c r="Q354">
        <v>9.64</v>
      </c>
      <c r="R354" s="45">
        <f>VLOOKUP(H354,'[1]CALCUL AS et AN'!$A$2:$AU$889,46,FALSE)</f>
        <v>9.9275000000000002</v>
      </c>
      <c r="S354" s="48">
        <f>VLOOKUP(H354,'[1]CALCUL AS et AN'!$A$2:$AU$889,47,FALSE)</f>
        <v>9.9275000000000002</v>
      </c>
      <c r="T354">
        <v>9.64</v>
      </c>
      <c r="U354" s="45">
        <f t="shared" si="28"/>
        <v>9.9275000000000002</v>
      </c>
      <c r="V354" s="48">
        <f t="shared" si="29"/>
        <v>9.9275000000000002</v>
      </c>
      <c r="W354" t="s">
        <v>960</v>
      </c>
      <c r="X354" t="s">
        <v>951</v>
      </c>
    </row>
    <row r="355" spans="1:24" outlineLevel="1">
      <c r="A355" s="73" t="s">
        <v>3028</v>
      </c>
      <c r="B355" s="73" t="str">
        <f t="shared" si="25"/>
        <v>NSPR-2100-PA</v>
      </c>
      <c r="N355" t="e">
        <f>SUBTOTAL(9,N334:N354)</f>
        <v>#DIV/0!</v>
      </c>
      <c r="O355" s="45" t="e">
        <f>SUBTOTAL(9,O334:O354)</f>
        <v>#N/A</v>
      </c>
      <c r="P355" s="48" t="e">
        <f>SUBTOTAL(9,P334:P354)</f>
        <v>#N/A</v>
      </c>
      <c r="T355">
        <f>SUBTOTAL(9,T334:T354)</f>
        <v>951.27200000000005</v>
      </c>
      <c r="U355" s="45" t="e">
        <f>SUBTOTAL(9,U334:U354)</f>
        <v>#N/A</v>
      </c>
      <c r="V355" s="48" t="e">
        <f>SUBTOTAL(9,V334:V354)</f>
        <v>#N/A</v>
      </c>
    </row>
    <row r="356" spans="1:24" outlineLevel="2">
      <c r="A356" t="s">
        <v>1045</v>
      </c>
      <c r="B356" s="73" t="str">
        <f t="shared" si="25"/>
        <v>AUTO</v>
      </c>
      <c r="D356">
        <v>1</v>
      </c>
      <c r="E356" t="s">
        <v>1049</v>
      </c>
      <c r="F356">
        <v>540</v>
      </c>
      <c r="H356" t="s">
        <v>1048</v>
      </c>
      <c r="I356">
        <v>450</v>
      </c>
      <c r="J356">
        <v>1</v>
      </c>
      <c r="K356">
        <v>450</v>
      </c>
      <c r="L356" s="45" t="e">
        <f>VLOOKUP(H356,'[1]CALCUL AS et AN'!$A$2:$AU$889,24,FALSE)</f>
        <v>#N/A</v>
      </c>
      <c r="M356" s="48" t="e">
        <f>VLOOKUP(H356,'[1]CALCUL AS et AN'!$A$2:$AU$889,28,FALSE)</f>
        <v>#N/A</v>
      </c>
      <c r="N356">
        <v>450</v>
      </c>
      <c r="O356" s="45" t="e">
        <f t="shared" si="26"/>
        <v>#N/A</v>
      </c>
      <c r="P356" s="48" t="e">
        <f t="shared" si="27"/>
        <v>#N/A</v>
      </c>
      <c r="Q356">
        <v>540</v>
      </c>
      <c r="R356" s="45" t="e">
        <f>VLOOKUP(H356,'[1]CALCUL AS et AN'!$A$2:$AU$889,46,FALSE)</f>
        <v>#N/A</v>
      </c>
      <c r="S356" s="48" t="e">
        <f>VLOOKUP(H356,'[1]CALCUL AS et AN'!$A$2:$AU$889,47,FALSE)</f>
        <v>#N/A</v>
      </c>
      <c r="T356">
        <v>540</v>
      </c>
      <c r="U356" s="45" t="e">
        <f t="shared" si="28"/>
        <v>#N/A</v>
      </c>
      <c r="V356" s="48" t="e">
        <f t="shared" si="29"/>
        <v>#N/A</v>
      </c>
      <c r="W356" t="s">
        <v>960</v>
      </c>
      <c r="X356" t="s">
        <v>960</v>
      </c>
    </row>
    <row r="357" spans="1:24" outlineLevel="2">
      <c r="A357" t="s">
        <v>1045</v>
      </c>
      <c r="B357" s="73" t="str">
        <f t="shared" si="25"/>
        <v>AUTO</v>
      </c>
      <c r="D357">
        <v>2</v>
      </c>
      <c r="E357" t="s">
        <v>1010</v>
      </c>
      <c r="F357">
        <v>90</v>
      </c>
      <c r="H357" t="s">
        <v>424</v>
      </c>
      <c r="I357">
        <v>63.66</v>
      </c>
      <c r="J357">
        <v>1</v>
      </c>
      <c r="K357">
        <v>63.66</v>
      </c>
      <c r="L357" s="45">
        <f>VLOOKUP(H357,'[1]CALCUL AS et AN'!$A$2:$AU$889,24,FALSE)</f>
        <v>63.66</v>
      </c>
      <c r="M357" s="48">
        <f>VLOOKUP(H357,'[1]CALCUL AS et AN'!$A$2:$AU$889,28,FALSE)</f>
        <v>63.66</v>
      </c>
      <c r="N357">
        <v>127.32</v>
      </c>
      <c r="O357" s="45">
        <f t="shared" si="26"/>
        <v>127.32</v>
      </c>
      <c r="P357" s="48">
        <f t="shared" si="27"/>
        <v>127.32</v>
      </c>
      <c r="Q357">
        <v>90</v>
      </c>
      <c r="R357" s="45">
        <f>VLOOKUP(H357,'[1]CALCUL AS et AN'!$A$2:$AU$889,46,FALSE)</f>
        <v>95.49</v>
      </c>
      <c r="S357" s="48">
        <f>VLOOKUP(H357,'[1]CALCUL AS et AN'!$A$2:$AU$889,47,FALSE)</f>
        <v>95.49</v>
      </c>
      <c r="T357">
        <v>180</v>
      </c>
      <c r="U357" s="45">
        <f t="shared" si="28"/>
        <v>190.98</v>
      </c>
      <c r="V357" s="48">
        <f t="shared" si="29"/>
        <v>190.98</v>
      </c>
      <c r="W357" t="s">
        <v>960</v>
      </c>
      <c r="X357" t="s">
        <v>937</v>
      </c>
    </row>
    <row r="358" spans="1:24" outlineLevel="2">
      <c r="A358" t="s">
        <v>1045</v>
      </c>
      <c r="B358" s="73" t="str">
        <f t="shared" si="25"/>
        <v>AUTO</v>
      </c>
      <c r="D358">
        <v>2</v>
      </c>
      <c r="E358" t="s">
        <v>1030</v>
      </c>
      <c r="F358">
        <v>300</v>
      </c>
      <c r="H358" t="s">
        <v>1029</v>
      </c>
      <c r="I358">
        <v>250</v>
      </c>
      <c r="J358">
        <v>1</v>
      </c>
      <c r="K358">
        <v>250</v>
      </c>
      <c r="L358" s="45" t="e">
        <f>VLOOKUP(H358,'[1]CALCUL AS et AN'!$A$2:$AU$889,24,FALSE)</f>
        <v>#N/A</v>
      </c>
      <c r="M358" s="48" t="e">
        <f>VLOOKUP(H358,'[1]CALCUL AS et AN'!$A$2:$AU$889,28,FALSE)</f>
        <v>#N/A</v>
      </c>
      <c r="N358">
        <v>500</v>
      </c>
      <c r="O358" s="45" t="e">
        <f t="shared" si="26"/>
        <v>#N/A</v>
      </c>
      <c r="P358" s="48" t="e">
        <f t="shared" si="27"/>
        <v>#N/A</v>
      </c>
      <c r="Q358">
        <v>300</v>
      </c>
      <c r="R358" s="45" t="e">
        <f>VLOOKUP(H358,'[1]CALCUL AS et AN'!$A$2:$AU$889,46,FALSE)</f>
        <v>#N/A</v>
      </c>
      <c r="S358" s="48" t="e">
        <f>VLOOKUP(H358,'[1]CALCUL AS et AN'!$A$2:$AU$889,47,FALSE)</f>
        <v>#N/A</v>
      </c>
      <c r="T358">
        <v>600</v>
      </c>
      <c r="U358" s="45" t="e">
        <f t="shared" si="28"/>
        <v>#N/A</v>
      </c>
      <c r="V358" s="48" t="e">
        <f t="shared" si="29"/>
        <v>#N/A</v>
      </c>
      <c r="W358" t="s">
        <v>960</v>
      </c>
      <c r="X358" t="s">
        <v>960</v>
      </c>
    </row>
    <row r="359" spans="1:24" outlineLevel="2">
      <c r="A359" t="s">
        <v>1045</v>
      </c>
      <c r="B359" s="73" t="str">
        <f t="shared" si="25"/>
        <v>AUTO</v>
      </c>
      <c r="D359">
        <v>4</v>
      </c>
      <c r="E359" t="s">
        <v>1006</v>
      </c>
      <c r="F359">
        <v>4.63</v>
      </c>
      <c r="H359" t="s">
        <v>512</v>
      </c>
      <c r="I359">
        <v>2.63</v>
      </c>
      <c r="J359">
        <v>1</v>
      </c>
      <c r="K359">
        <v>2.63</v>
      </c>
      <c r="L359" s="45">
        <f>VLOOKUP(H359,'[1]CALCUL AS et AN'!$A$2:$AU$889,24,FALSE)</f>
        <v>2.63</v>
      </c>
      <c r="M359" s="48">
        <f>VLOOKUP(H359,'[1]CALCUL AS et AN'!$A$2:$AU$889,28,FALSE)</f>
        <v>2.63</v>
      </c>
      <c r="N359">
        <v>10.52</v>
      </c>
      <c r="O359" s="45">
        <f t="shared" si="26"/>
        <v>10.52</v>
      </c>
      <c r="P359" s="48">
        <f t="shared" si="27"/>
        <v>10.52</v>
      </c>
      <c r="Q359">
        <v>4.7300000000000004</v>
      </c>
      <c r="R359" s="45">
        <f>VLOOKUP(H359,'[1]CALCUL AS et AN'!$A$2:$AU$889,46,FALSE)</f>
        <v>5.26</v>
      </c>
      <c r="S359" s="48">
        <f>VLOOKUP(H359,'[1]CALCUL AS et AN'!$A$2:$AU$889,47,FALSE)</f>
        <v>5.26</v>
      </c>
      <c r="T359">
        <v>18.920000000000002</v>
      </c>
      <c r="U359" s="45">
        <f t="shared" si="28"/>
        <v>21.04</v>
      </c>
      <c r="V359" s="48">
        <f t="shared" si="29"/>
        <v>21.04</v>
      </c>
      <c r="W359" t="s">
        <v>960</v>
      </c>
      <c r="X359" t="s">
        <v>937</v>
      </c>
    </row>
    <row r="360" spans="1:24" outlineLevel="1">
      <c r="A360" s="73" t="s">
        <v>3029</v>
      </c>
      <c r="B360" s="73" t="str">
        <f t="shared" si="25"/>
        <v>KITGRVAUTO</v>
      </c>
      <c r="N360">
        <f>SUBTOTAL(9,N356:N359)</f>
        <v>1087.8399999999999</v>
      </c>
      <c r="O360" s="45" t="e">
        <f>SUBTOTAL(9,O356:O359)</f>
        <v>#N/A</v>
      </c>
      <c r="P360" s="48" t="e">
        <f>SUBTOTAL(9,P356:P359)</f>
        <v>#N/A</v>
      </c>
      <c r="T360">
        <f>SUBTOTAL(9,T356:T359)</f>
        <v>1338.92</v>
      </c>
      <c r="U360" s="45" t="e">
        <f>SUBTOTAL(9,U356:U359)</f>
        <v>#N/A</v>
      </c>
      <c r="V360" s="48" t="e">
        <f>SUBTOTAL(9,V356:V359)</f>
        <v>#N/A</v>
      </c>
    </row>
    <row r="361" spans="1:24" outlineLevel="2">
      <c r="A361" t="s">
        <v>1393</v>
      </c>
      <c r="B361" s="73" t="str">
        <f t="shared" si="25"/>
        <v>00-50</v>
      </c>
      <c r="D361">
        <v>2</v>
      </c>
      <c r="E361" t="s">
        <v>1546</v>
      </c>
      <c r="F361">
        <v>0.68</v>
      </c>
      <c r="H361">
        <v>101006</v>
      </c>
      <c r="I361">
        <v>0.23</v>
      </c>
      <c r="J361">
        <v>1</v>
      </c>
      <c r="K361">
        <v>0.23</v>
      </c>
      <c r="L361" s="45">
        <f>VLOOKUP(H361,'[1]CALCUL AS et AN'!$A$2:$AU$889,24,FALSE)</f>
        <v>0.22953999999999999</v>
      </c>
      <c r="M361" s="48">
        <f>VLOOKUP(H361,'[1]CALCUL AS et AN'!$A$2:$AU$889,28,FALSE)</f>
        <v>0.22953999999999999</v>
      </c>
      <c r="N361">
        <v>0.46</v>
      </c>
      <c r="O361" s="45">
        <f t="shared" si="26"/>
        <v>0.45907999999999999</v>
      </c>
      <c r="P361" s="48">
        <f t="shared" si="27"/>
        <v>0.45907999999999999</v>
      </c>
      <c r="Q361">
        <v>0.68</v>
      </c>
      <c r="R361" s="45">
        <f>VLOOKUP(H361,'[1]CALCUL AS et AN'!$A$2:$AU$889,46,FALSE)</f>
        <v>0.68862000000000001</v>
      </c>
      <c r="S361" s="48">
        <f>VLOOKUP(H361,'[1]CALCUL AS et AN'!$A$2:$AU$889,47,FALSE)</f>
        <v>0.68862000000000001</v>
      </c>
      <c r="T361">
        <v>1.36</v>
      </c>
      <c r="U361" s="45">
        <f t="shared" si="28"/>
        <v>1.37724</v>
      </c>
      <c r="V361" s="48">
        <f t="shared" si="29"/>
        <v>1.37724</v>
      </c>
      <c r="W361" t="s">
        <v>960</v>
      </c>
      <c r="X361" t="s">
        <v>951</v>
      </c>
    </row>
    <row r="362" spans="1:24" outlineLevel="2">
      <c r="A362" t="s">
        <v>1393</v>
      </c>
      <c r="B362" s="73" t="str">
        <f t="shared" si="25"/>
        <v>00-50</v>
      </c>
      <c r="D362">
        <v>1</v>
      </c>
      <c r="E362" t="s">
        <v>1544</v>
      </c>
      <c r="F362">
        <v>2.2400000000000002</v>
      </c>
      <c r="H362">
        <v>101007</v>
      </c>
      <c r="I362">
        <v>1.5</v>
      </c>
      <c r="J362">
        <v>1</v>
      </c>
      <c r="K362">
        <v>1.5</v>
      </c>
      <c r="L362" s="45">
        <f>VLOOKUP(H362,'[1]CALCUL AS et AN'!$A$2:$AU$889,24,FALSE)</f>
        <v>1.5</v>
      </c>
      <c r="M362" s="48">
        <f>VLOOKUP(H362,'[1]CALCUL AS et AN'!$A$2:$AU$889,28,FALSE)</f>
        <v>1.5</v>
      </c>
      <c r="N362">
        <v>1.5</v>
      </c>
      <c r="O362" s="45">
        <f t="shared" si="26"/>
        <v>1.5</v>
      </c>
      <c r="P362" s="48">
        <f t="shared" si="27"/>
        <v>1.5</v>
      </c>
      <c r="Q362">
        <v>2.2400000000000002</v>
      </c>
      <c r="R362" s="45">
        <f>VLOOKUP(H362,'[1]CALCUL AS et AN'!$A$2:$AU$889,46,FALSE)</f>
        <v>2.25</v>
      </c>
      <c r="S362" s="48">
        <f>VLOOKUP(H362,'[1]CALCUL AS et AN'!$A$2:$AU$889,47,FALSE)</f>
        <v>2.25</v>
      </c>
      <c r="T362">
        <v>2.2400000000000002</v>
      </c>
      <c r="U362" s="45">
        <f t="shared" si="28"/>
        <v>2.25</v>
      </c>
      <c r="V362" s="48">
        <f t="shared" si="29"/>
        <v>2.25</v>
      </c>
      <c r="W362" t="s">
        <v>960</v>
      </c>
      <c r="X362" t="s">
        <v>951</v>
      </c>
    </row>
    <row r="363" spans="1:24" outlineLevel="2">
      <c r="A363" t="s">
        <v>1393</v>
      </c>
      <c r="B363" s="73" t="str">
        <f t="shared" si="25"/>
        <v>00-50</v>
      </c>
      <c r="D363">
        <v>1</v>
      </c>
      <c r="E363" t="s">
        <v>1538</v>
      </c>
      <c r="F363">
        <v>4.3499999999999996</v>
      </c>
      <c r="H363" t="s">
        <v>1537</v>
      </c>
      <c r="I363">
        <v>2.9</v>
      </c>
      <c r="J363">
        <v>1</v>
      </c>
      <c r="K363">
        <v>2.9</v>
      </c>
      <c r="L363" s="45">
        <f>VLOOKUP(H363,'[1]CALCUL AS et AN'!$A$2:$AU$889,24,FALSE)</f>
        <v>2.9</v>
      </c>
      <c r="M363" s="48">
        <f>VLOOKUP(H363,'[1]CALCUL AS et AN'!$A$2:$AU$889,28,FALSE)</f>
        <v>2.9</v>
      </c>
      <c r="N363">
        <v>2.9</v>
      </c>
      <c r="O363" s="45">
        <f t="shared" si="26"/>
        <v>2.9</v>
      </c>
      <c r="P363" s="48">
        <f t="shared" si="27"/>
        <v>2.9</v>
      </c>
      <c r="Q363">
        <v>4.3499999999999996</v>
      </c>
      <c r="R363" s="45">
        <f>VLOOKUP(H363,'[1]CALCUL AS et AN'!$A$2:$AU$889,46,FALSE)</f>
        <v>4.3499999999999996</v>
      </c>
      <c r="S363" s="48">
        <f>VLOOKUP(H363,'[1]CALCUL AS et AN'!$A$2:$AU$889,47,FALSE)</f>
        <v>4.3499999999999996</v>
      </c>
      <c r="T363">
        <v>4.3499999999999996</v>
      </c>
      <c r="U363" s="45">
        <f t="shared" si="28"/>
        <v>4.3499999999999996</v>
      </c>
      <c r="V363" s="48">
        <f t="shared" si="29"/>
        <v>4.3499999999999996</v>
      </c>
      <c r="W363" t="s">
        <v>960</v>
      </c>
      <c r="X363" t="s">
        <v>951</v>
      </c>
    </row>
    <row r="364" spans="1:24" outlineLevel="2">
      <c r="A364" t="s">
        <v>1393</v>
      </c>
      <c r="B364" s="73" t="str">
        <f t="shared" si="25"/>
        <v>00-50</v>
      </c>
      <c r="D364">
        <v>2</v>
      </c>
      <c r="E364" t="s">
        <v>1550</v>
      </c>
      <c r="F364">
        <v>1.07</v>
      </c>
      <c r="H364" t="s">
        <v>586</v>
      </c>
      <c r="I364">
        <v>0.91</v>
      </c>
      <c r="J364">
        <v>1</v>
      </c>
      <c r="K364">
        <v>0.91</v>
      </c>
      <c r="L364" s="45">
        <f>VLOOKUP(H364,'[1]CALCUL AS et AN'!$A$2:$AU$889,24,FALSE)</f>
        <v>0.91400000000000003</v>
      </c>
      <c r="M364" s="48">
        <f>VLOOKUP(H364,'[1]CALCUL AS et AN'!$A$2:$AU$889,28,FALSE)</f>
        <v>1.0049999999999999</v>
      </c>
      <c r="N364">
        <v>1.82</v>
      </c>
      <c r="O364" s="45">
        <f t="shared" si="26"/>
        <v>1.8280000000000001</v>
      </c>
      <c r="P364" s="48">
        <f t="shared" si="27"/>
        <v>2.0099999999999998</v>
      </c>
      <c r="Q364">
        <v>1.07</v>
      </c>
      <c r="R364" s="45">
        <f>VLOOKUP(H364,'[1]CALCUL AS et AN'!$A$2:$AU$889,46,FALSE)</f>
        <v>1.1425000000000001</v>
      </c>
      <c r="S364" s="48">
        <f>VLOOKUP(H364,'[1]CALCUL AS et AN'!$A$2:$AU$889,47,FALSE)</f>
        <v>1.2562499999999999</v>
      </c>
      <c r="T364">
        <v>2.14</v>
      </c>
      <c r="U364" s="45">
        <f t="shared" si="28"/>
        <v>2.2850000000000001</v>
      </c>
      <c r="V364" s="48">
        <f t="shared" si="29"/>
        <v>2.5124999999999997</v>
      </c>
      <c r="W364" t="s">
        <v>960</v>
      </c>
      <c r="X364" t="s">
        <v>937</v>
      </c>
    </row>
    <row r="365" spans="1:24" outlineLevel="2">
      <c r="A365" t="s">
        <v>1393</v>
      </c>
      <c r="B365" s="73" t="str">
        <f t="shared" si="25"/>
        <v>00-50</v>
      </c>
      <c r="D365">
        <v>2</v>
      </c>
      <c r="E365" t="s">
        <v>1512</v>
      </c>
      <c r="F365">
        <v>0.96</v>
      </c>
      <c r="H365" t="s">
        <v>592</v>
      </c>
      <c r="I365">
        <v>0.77</v>
      </c>
      <c r="J365">
        <v>1</v>
      </c>
      <c r="K365">
        <v>0.77</v>
      </c>
      <c r="L365" s="45">
        <f>VLOOKUP(H365,'[1]CALCUL AS et AN'!$A$2:$AU$889,24,FALSE)</f>
        <v>0.76900000000000002</v>
      </c>
      <c r="M365" s="48">
        <f>VLOOKUP(H365,'[1]CALCUL AS et AN'!$A$2:$AU$889,28,FALSE)</f>
        <v>0.84599999999999997</v>
      </c>
      <c r="N365">
        <v>1.54</v>
      </c>
      <c r="O365" s="45">
        <f t="shared" si="26"/>
        <v>1.538</v>
      </c>
      <c r="P365" s="48">
        <f t="shared" si="27"/>
        <v>1.6919999999999999</v>
      </c>
      <c r="Q365">
        <v>0.96</v>
      </c>
      <c r="R365" s="45">
        <f>VLOOKUP(H365,'[1]CALCUL AS et AN'!$A$2:$AU$889,46,FALSE)</f>
        <v>0.96125000000000005</v>
      </c>
      <c r="S365" s="48">
        <f>VLOOKUP(H365,'[1]CALCUL AS et AN'!$A$2:$AU$889,47,FALSE)</f>
        <v>1.0574999999999999</v>
      </c>
      <c r="T365">
        <v>1.92</v>
      </c>
      <c r="U365" s="45">
        <f t="shared" si="28"/>
        <v>1.9225000000000001</v>
      </c>
      <c r="V365" s="48">
        <f t="shared" si="29"/>
        <v>2.1149999999999998</v>
      </c>
      <c r="W365" t="s">
        <v>960</v>
      </c>
      <c r="X365" t="s">
        <v>937</v>
      </c>
    </row>
    <row r="366" spans="1:24" outlineLevel="2">
      <c r="A366" t="s">
        <v>1393</v>
      </c>
      <c r="B366" s="73" t="str">
        <f t="shared" si="25"/>
        <v>00-50</v>
      </c>
      <c r="D366">
        <v>1</v>
      </c>
      <c r="E366" t="s">
        <v>1590</v>
      </c>
      <c r="F366">
        <v>1.5</v>
      </c>
      <c r="H366" t="s">
        <v>1589</v>
      </c>
      <c r="I366">
        <v>1</v>
      </c>
      <c r="J366">
        <v>1</v>
      </c>
      <c r="K366">
        <v>1</v>
      </c>
      <c r="L366" s="45" t="e">
        <f>VLOOKUP(H366,'[1]CALCUL AS et AN'!$A$2:$AU$889,24,FALSE)</f>
        <v>#N/A</v>
      </c>
      <c r="M366" s="48" t="e">
        <f>VLOOKUP(H366,'[1]CALCUL AS et AN'!$A$2:$AU$889,28,FALSE)</f>
        <v>#N/A</v>
      </c>
      <c r="N366">
        <v>1</v>
      </c>
      <c r="O366" s="45" t="e">
        <f t="shared" si="26"/>
        <v>#N/A</v>
      </c>
      <c r="P366" s="48" t="e">
        <f t="shared" si="27"/>
        <v>#N/A</v>
      </c>
      <c r="Q366">
        <v>1.5</v>
      </c>
      <c r="R366" s="45" t="e">
        <f>VLOOKUP(H366,'[1]CALCUL AS et AN'!$A$2:$AU$889,46,FALSE)</f>
        <v>#N/A</v>
      </c>
      <c r="S366" s="48" t="e">
        <f>VLOOKUP(H366,'[1]CALCUL AS et AN'!$A$2:$AU$889,47,FALSE)</f>
        <v>#N/A</v>
      </c>
      <c r="T366">
        <v>1.5</v>
      </c>
      <c r="U366" s="45" t="e">
        <f t="shared" si="28"/>
        <v>#N/A</v>
      </c>
      <c r="V366" s="48" t="e">
        <f t="shared" si="29"/>
        <v>#N/A</v>
      </c>
      <c r="W366" t="s">
        <v>960</v>
      </c>
      <c r="X366" t="s">
        <v>960</v>
      </c>
    </row>
    <row r="367" spans="1:24" outlineLevel="2">
      <c r="A367" t="s">
        <v>1393</v>
      </c>
      <c r="B367" s="73" t="str">
        <f t="shared" si="25"/>
        <v>00-50</v>
      </c>
      <c r="D367">
        <v>1</v>
      </c>
      <c r="E367" t="s">
        <v>1528</v>
      </c>
      <c r="F367">
        <v>0.77</v>
      </c>
      <c r="H367" t="s">
        <v>1527</v>
      </c>
      <c r="I367">
        <v>0.61</v>
      </c>
      <c r="J367">
        <v>1</v>
      </c>
      <c r="K367">
        <v>0.61</v>
      </c>
      <c r="L367" s="45">
        <f>VLOOKUP(H367,'[1]CALCUL AS et AN'!$A$2:$AU$889,24,FALSE)</f>
        <v>0.61299999999999999</v>
      </c>
      <c r="M367" s="48">
        <f>VLOOKUP(H367,'[1]CALCUL AS et AN'!$A$2:$AU$889,28,FALSE)</f>
        <v>0.67400000000000004</v>
      </c>
      <c r="N367">
        <v>0.61</v>
      </c>
      <c r="O367" s="45">
        <f t="shared" si="26"/>
        <v>0.61299999999999999</v>
      </c>
      <c r="P367" s="48">
        <f t="shared" si="27"/>
        <v>0.67400000000000004</v>
      </c>
      <c r="Q367">
        <v>0.77</v>
      </c>
      <c r="R367" s="45">
        <f>VLOOKUP(H367,'[1]CALCUL AS et AN'!$A$2:$AU$889,46,FALSE)</f>
        <v>0.81529000000000007</v>
      </c>
      <c r="S367" s="48">
        <f>VLOOKUP(H367,'[1]CALCUL AS et AN'!$A$2:$AU$889,47,FALSE)</f>
        <v>0.89642000000000011</v>
      </c>
      <c r="T367">
        <v>0.77</v>
      </c>
      <c r="U367" s="45">
        <f t="shared" si="28"/>
        <v>0.81529000000000007</v>
      </c>
      <c r="V367" s="48">
        <f t="shared" si="29"/>
        <v>0.89642000000000011</v>
      </c>
      <c r="W367" t="s">
        <v>960</v>
      </c>
      <c r="X367" t="s">
        <v>951</v>
      </c>
    </row>
    <row r="368" spans="1:24" outlineLevel="2">
      <c r="A368" t="s">
        <v>1393</v>
      </c>
      <c r="B368" s="73" t="str">
        <f t="shared" si="25"/>
        <v>00-50</v>
      </c>
      <c r="D368">
        <v>1</v>
      </c>
      <c r="E368" t="s">
        <v>1531</v>
      </c>
      <c r="F368">
        <v>1.18</v>
      </c>
      <c r="H368" t="s">
        <v>1530</v>
      </c>
      <c r="I368">
        <v>1.03</v>
      </c>
      <c r="J368">
        <v>1</v>
      </c>
      <c r="K368">
        <v>1.03</v>
      </c>
      <c r="L368" s="45">
        <f>VLOOKUP(H368,'[1]CALCUL AS et AN'!$A$2:$AU$889,24,FALSE)</f>
        <v>1.0329999999999999</v>
      </c>
      <c r="M368" s="48">
        <f>VLOOKUP(H368,'[1]CALCUL AS et AN'!$A$2:$AU$889,28,FALSE)</f>
        <v>1.0329999999999999</v>
      </c>
      <c r="N368">
        <v>1.03</v>
      </c>
      <c r="O368" s="45">
        <f t="shared" si="26"/>
        <v>1.0329999999999999</v>
      </c>
      <c r="P368" s="48">
        <f t="shared" si="27"/>
        <v>1.0329999999999999</v>
      </c>
      <c r="Q368">
        <v>1.18</v>
      </c>
      <c r="R368" s="45">
        <f>VLOOKUP(H368,'[1]CALCUL AS et AN'!$A$2:$AU$889,46,FALSE)</f>
        <v>1.2912499999999998</v>
      </c>
      <c r="S368" s="48">
        <f>VLOOKUP(H368,'[1]CALCUL AS et AN'!$A$2:$AU$889,47,FALSE)</f>
        <v>1.2912499999999998</v>
      </c>
      <c r="T368">
        <v>1.18</v>
      </c>
      <c r="U368" s="45">
        <f t="shared" si="28"/>
        <v>1.2912499999999998</v>
      </c>
      <c r="V368" s="48">
        <f t="shared" si="29"/>
        <v>1.2912499999999998</v>
      </c>
      <c r="W368" t="s">
        <v>960</v>
      </c>
      <c r="X368" t="s">
        <v>951</v>
      </c>
    </row>
    <row r="369" spans="1:24" outlineLevel="2">
      <c r="A369" t="s">
        <v>1393</v>
      </c>
      <c r="B369" s="73" t="str">
        <f t="shared" si="25"/>
        <v>00-50</v>
      </c>
      <c r="C369" t="s">
        <v>436</v>
      </c>
      <c r="D369">
        <v>1</v>
      </c>
      <c r="E369" t="s">
        <v>437</v>
      </c>
      <c r="F369">
        <v>141.36000000000001</v>
      </c>
      <c r="H369" t="s">
        <v>436</v>
      </c>
      <c r="I369">
        <v>89</v>
      </c>
      <c r="J369">
        <v>1</v>
      </c>
      <c r="K369">
        <v>89</v>
      </c>
      <c r="L369" s="45">
        <f>VLOOKUP(H369,'[1]CALCUL AS et AN'!$A$2:$AU$889,24,FALSE)</f>
        <v>89</v>
      </c>
      <c r="M369" s="48">
        <f>VLOOKUP(H369,'[1]CALCUL AS et AN'!$A$2:$AU$889,28,FALSE)</f>
        <v>89</v>
      </c>
      <c r="N369">
        <v>89</v>
      </c>
      <c r="O369" s="45">
        <f t="shared" si="26"/>
        <v>89</v>
      </c>
      <c r="P369" s="48">
        <f t="shared" si="27"/>
        <v>89</v>
      </c>
      <c r="Q369">
        <v>141.36000000000001</v>
      </c>
      <c r="R369" s="45">
        <f>VLOOKUP(H369,'[1]CALCUL AS et AN'!$A$2:$AU$889,46,FALSE)</f>
        <v>133.5</v>
      </c>
      <c r="S369" s="48">
        <f>VLOOKUP(H369,'[1]CALCUL AS et AN'!$A$2:$AU$889,47,FALSE)</f>
        <v>133.5</v>
      </c>
      <c r="T369">
        <v>141.36000000000001</v>
      </c>
      <c r="U369" s="45">
        <f t="shared" si="28"/>
        <v>133.5</v>
      </c>
      <c r="V369" s="48">
        <f t="shared" si="29"/>
        <v>133.5</v>
      </c>
      <c r="W369" t="s">
        <v>960</v>
      </c>
      <c r="X369" t="s">
        <v>937</v>
      </c>
    </row>
    <row r="370" spans="1:24" outlineLevel="2">
      <c r="A370" t="s">
        <v>1393</v>
      </c>
      <c r="B370" s="73" t="str">
        <f t="shared" si="25"/>
        <v>00-50</v>
      </c>
      <c r="C370" t="s">
        <v>440</v>
      </c>
      <c r="D370">
        <v>2</v>
      </c>
      <c r="E370" t="s">
        <v>441</v>
      </c>
      <c r="F370">
        <v>11.25</v>
      </c>
      <c r="H370" t="s">
        <v>440</v>
      </c>
      <c r="I370">
        <v>7.4</v>
      </c>
      <c r="J370">
        <v>1</v>
      </c>
      <c r="K370">
        <v>7.4</v>
      </c>
      <c r="L370" s="45">
        <f>VLOOKUP(H370,'[1]CALCUL AS et AN'!$A$2:$AU$889,24,FALSE)</f>
        <v>7.4</v>
      </c>
      <c r="M370" s="48">
        <f>VLOOKUP(H370,'[1]CALCUL AS et AN'!$A$2:$AU$889,28,FALSE)</f>
        <v>7.4</v>
      </c>
      <c r="N370">
        <v>14.8</v>
      </c>
      <c r="O370" s="45">
        <f t="shared" si="26"/>
        <v>14.8</v>
      </c>
      <c r="P370" s="48">
        <f t="shared" si="27"/>
        <v>14.8</v>
      </c>
      <c r="Q370">
        <v>11.25</v>
      </c>
      <c r="R370" s="45">
        <f>VLOOKUP(H370,'[1]CALCUL AS et AN'!$A$2:$AU$889,46,FALSE)</f>
        <v>11.100000000000001</v>
      </c>
      <c r="S370" s="48">
        <f>VLOOKUP(H370,'[1]CALCUL AS et AN'!$A$2:$AU$889,47,FALSE)</f>
        <v>11.100000000000001</v>
      </c>
      <c r="T370">
        <v>22.5</v>
      </c>
      <c r="U370" s="45">
        <f t="shared" si="28"/>
        <v>22.200000000000003</v>
      </c>
      <c r="V370" s="48">
        <f t="shared" si="29"/>
        <v>22.200000000000003</v>
      </c>
      <c r="W370" t="s">
        <v>960</v>
      </c>
      <c r="X370" t="s">
        <v>937</v>
      </c>
    </row>
    <row r="371" spans="1:24" outlineLevel="2">
      <c r="A371" t="s">
        <v>1393</v>
      </c>
      <c r="B371" s="73" t="str">
        <f t="shared" si="25"/>
        <v>00-50</v>
      </c>
      <c r="D371">
        <v>1</v>
      </c>
      <c r="E371" t="s">
        <v>993</v>
      </c>
      <c r="F371">
        <v>4.87</v>
      </c>
      <c r="H371" t="s">
        <v>472</v>
      </c>
      <c r="I371">
        <v>0.94</v>
      </c>
      <c r="J371">
        <v>1</v>
      </c>
      <c r="K371">
        <v>0.94</v>
      </c>
      <c r="L371" s="45">
        <f>VLOOKUP(H371,'[1]CALCUL AS et AN'!$A$2:$AU$889,24,FALSE)</f>
        <v>2.1800000000000002</v>
      </c>
      <c r="M371" s="48">
        <f>VLOOKUP(H371,'[1]CALCUL AS et AN'!$A$2:$AU$889,28,FALSE)</f>
        <v>0.94</v>
      </c>
      <c r="N371">
        <v>0.94</v>
      </c>
      <c r="O371" s="45">
        <f t="shared" si="26"/>
        <v>2.1800000000000002</v>
      </c>
      <c r="P371" s="48">
        <f t="shared" si="27"/>
        <v>0.94</v>
      </c>
      <c r="Q371">
        <v>4.87</v>
      </c>
      <c r="R371" s="45">
        <f>VLOOKUP(H371,'[1]CALCUL AS et AN'!$A$2:$AU$889,46,FALSE)</f>
        <v>4.9050000000000002</v>
      </c>
      <c r="S371" s="48">
        <f>VLOOKUP(H371,'[1]CALCUL AS et AN'!$A$2:$AU$889,47,FALSE)</f>
        <v>2.1149999999999998</v>
      </c>
      <c r="T371">
        <v>4.87</v>
      </c>
      <c r="U371" s="45">
        <f t="shared" si="28"/>
        <v>4.9050000000000002</v>
      </c>
      <c r="V371" s="48">
        <f t="shared" si="29"/>
        <v>2.1149999999999998</v>
      </c>
      <c r="W371" t="s">
        <v>960</v>
      </c>
      <c r="X371" t="s">
        <v>937</v>
      </c>
    </row>
    <row r="372" spans="1:24" outlineLevel="2">
      <c r="A372" t="s">
        <v>1393</v>
      </c>
      <c r="B372" s="73" t="str">
        <f t="shared" si="25"/>
        <v>00-50</v>
      </c>
      <c r="D372">
        <v>1</v>
      </c>
      <c r="E372" t="s">
        <v>2940</v>
      </c>
      <c r="F372">
        <v>4.9400000000000004</v>
      </c>
      <c r="H372" t="s">
        <v>474</v>
      </c>
      <c r="I372">
        <v>2.57</v>
      </c>
      <c r="J372">
        <v>1</v>
      </c>
      <c r="K372">
        <v>2.57</v>
      </c>
      <c r="L372" s="45">
        <f>VLOOKUP(H372,'[1]CALCUL AS et AN'!$A$2:$AU$889,24,FALSE)</f>
        <v>2.57</v>
      </c>
      <c r="M372" s="48">
        <f>VLOOKUP(H372,'[1]CALCUL AS et AN'!$A$2:$AU$889,28,FALSE)</f>
        <v>0.92</v>
      </c>
      <c r="N372">
        <v>2.57</v>
      </c>
      <c r="O372" s="45">
        <f t="shared" si="26"/>
        <v>2.57</v>
      </c>
      <c r="P372" s="48">
        <f t="shared" si="27"/>
        <v>0.92</v>
      </c>
      <c r="Q372">
        <v>4.9400000000000004</v>
      </c>
      <c r="R372" s="45">
        <f>VLOOKUP(H372,'[1]CALCUL AS et AN'!$A$2:$AU$889,46,FALSE)</f>
        <v>5.7824999999999998</v>
      </c>
      <c r="S372" s="48">
        <f>VLOOKUP(H372,'[1]CALCUL AS et AN'!$A$2:$AU$889,47,FALSE)</f>
        <v>2.0700000000000003</v>
      </c>
      <c r="T372">
        <v>4.9400000000000004</v>
      </c>
      <c r="U372" s="45">
        <f t="shared" si="28"/>
        <v>5.7824999999999998</v>
      </c>
      <c r="V372" s="48">
        <f t="shared" si="29"/>
        <v>2.0700000000000003</v>
      </c>
      <c r="W372" t="s">
        <v>960</v>
      </c>
      <c r="X372" t="s">
        <v>937</v>
      </c>
    </row>
    <row r="373" spans="1:24" outlineLevel="2">
      <c r="A373" t="s">
        <v>1393</v>
      </c>
      <c r="B373" s="73" t="str">
        <f t="shared" si="25"/>
        <v>00-50</v>
      </c>
      <c r="D373">
        <v>1</v>
      </c>
      <c r="E373" t="s">
        <v>1514</v>
      </c>
      <c r="F373">
        <v>12.91</v>
      </c>
      <c r="H373" t="s">
        <v>632</v>
      </c>
      <c r="I373">
        <v>4.7300000000000004</v>
      </c>
      <c r="J373">
        <v>0.33</v>
      </c>
      <c r="K373">
        <v>14.333333333333334</v>
      </c>
      <c r="L373" s="45">
        <f>VLOOKUP(H373,'[1]CALCUL AS et AN'!$A$2:$AU$889,24,FALSE)</f>
        <v>4.7320000000000002</v>
      </c>
      <c r="M373" s="48">
        <f>VLOOKUP(H373,'[1]CALCUL AS et AN'!$A$2:$AU$889,28,FALSE)</f>
        <v>4.7779999999999996</v>
      </c>
      <c r="N373">
        <v>14.333333333333334</v>
      </c>
      <c r="O373" s="45">
        <f t="shared" si="26"/>
        <v>4.7320000000000002</v>
      </c>
      <c r="P373" s="48">
        <f t="shared" si="27"/>
        <v>4.7779999999999996</v>
      </c>
      <c r="Q373">
        <v>12.91</v>
      </c>
      <c r="R373" s="45">
        <f>VLOOKUP(H373,'[1]CALCUL AS et AN'!$A$2:$AU$889,46,FALSE)</f>
        <v>6.2935600000000003</v>
      </c>
      <c r="S373" s="48">
        <f>VLOOKUP(H373,'[1]CALCUL AS et AN'!$A$2:$AU$889,47,FALSE)</f>
        <v>6.3547399999999996</v>
      </c>
      <c r="T373">
        <v>12.91</v>
      </c>
      <c r="U373" s="45">
        <f t="shared" si="28"/>
        <v>6.2935600000000003</v>
      </c>
      <c r="V373" s="48">
        <f t="shared" si="29"/>
        <v>6.3547399999999996</v>
      </c>
      <c r="W373" t="s">
        <v>960</v>
      </c>
      <c r="X373" t="s">
        <v>937</v>
      </c>
    </row>
    <row r="374" spans="1:24" outlineLevel="2">
      <c r="A374" t="s">
        <v>1393</v>
      </c>
      <c r="B374" s="73" t="str">
        <f t="shared" si="25"/>
        <v>00-50</v>
      </c>
      <c r="D374">
        <v>1</v>
      </c>
      <c r="E374" t="s">
        <v>1511</v>
      </c>
      <c r="F374">
        <v>9.56</v>
      </c>
      <c r="H374" t="s">
        <v>1510</v>
      </c>
      <c r="I374">
        <v>8.09</v>
      </c>
      <c r="J374">
        <v>1</v>
      </c>
      <c r="K374">
        <v>8.09</v>
      </c>
      <c r="L374" s="45">
        <f>VLOOKUP(H374,'[1]CALCUL AS et AN'!$A$2:$AU$889,24,FALSE)</f>
        <v>8.0869999999999997</v>
      </c>
      <c r="M374" s="48">
        <f>VLOOKUP(H374,'[1]CALCUL AS et AN'!$A$2:$AU$889,28,FALSE)</f>
        <v>8.0869999999999997</v>
      </c>
      <c r="N374">
        <v>8.09</v>
      </c>
      <c r="O374" s="45">
        <f t="shared" si="26"/>
        <v>8.0869999999999997</v>
      </c>
      <c r="P374" s="48">
        <f t="shared" si="27"/>
        <v>8.0869999999999997</v>
      </c>
      <c r="Q374">
        <v>9.56</v>
      </c>
      <c r="R374" s="45">
        <f>VLOOKUP(H374,'[1]CALCUL AS et AN'!$A$2:$AU$889,46,FALSE)</f>
        <v>10.108750000000001</v>
      </c>
      <c r="S374" s="48">
        <f>VLOOKUP(H374,'[1]CALCUL AS et AN'!$A$2:$AU$889,47,FALSE)</f>
        <v>10.108750000000001</v>
      </c>
      <c r="T374">
        <v>9.56</v>
      </c>
      <c r="U374" s="45">
        <f t="shared" si="28"/>
        <v>10.108750000000001</v>
      </c>
      <c r="V374" s="48">
        <f t="shared" si="29"/>
        <v>10.108750000000001</v>
      </c>
      <c r="W374" t="s">
        <v>960</v>
      </c>
      <c r="X374" t="s">
        <v>951</v>
      </c>
    </row>
    <row r="375" spans="1:24" outlineLevel="2">
      <c r="A375" t="s">
        <v>1393</v>
      </c>
      <c r="B375" s="73" t="str">
        <f t="shared" si="25"/>
        <v>00-50</v>
      </c>
      <c r="D375">
        <v>1</v>
      </c>
      <c r="E375" t="s">
        <v>1520</v>
      </c>
      <c r="F375">
        <v>9.64</v>
      </c>
      <c r="H375" t="s">
        <v>1519</v>
      </c>
      <c r="I375">
        <v>7.94</v>
      </c>
      <c r="J375">
        <v>1</v>
      </c>
      <c r="K375">
        <v>7.94</v>
      </c>
      <c r="L375" s="45">
        <f>VLOOKUP(H375,'[1]CALCUL AS et AN'!$A$2:$AU$889,24,FALSE)</f>
        <v>7.9420000000000002</v>
      </c>
      <c r="M375" s="48">
        <f>VLOOKUP(H375,'[1]CALCUL AS et AN'!$A$2:$AU$889,28,FALSE)</f>
        <v>7.9420000000000002</v>
      </c>
      <c r="N375">
        <v>7.94</v>
      </c>
      <c r="O375" s="45">
        <f t="shared" si="26"/>
        <v>7.9420000000000002</v>
      </c>
      <c r="P375" s="48">
        <f t="shared" si="27"/>
        <v>7.9420000000000002</v>
      </c>
      <c r="Q375">
        <v>9.64</v>
      </c>
      <c r="R375" s="45">
        <f>VLOOKUP(H375,'[1]CALCUL AS et AN'!$A$2:$AU$889,46,FALSE)</f>
        <v>9.9275000000000002</v>
      </c>
      <c r="S375" s="48">
        <f>VLOOKUP(H375,'[1]CALCUL AS et AN'!$A$2:$AU$889,47,FALSE)</f>
        <v>9.9275000000000002</v>
      </c>
      <c r="T375">
        <v>9.64</v>
      </c>
      <c r="U375" s="45">
        <f t="shared" si="28"/>
        <v>9.9275000000000002</v>
      </c>
      <c r="V375" s="48">
        <f t="shared" si="29"/>
        <v>9.9275000000000002</v>
      </c>
      <c r="W375" t="s">
        <v>960</v>
      </c>
      <c r="X375" t="s">
        <v>951</v>
      </c>
    </row>
    <row r="376" spans="1:24" outlineLevel="1">
      <c r="A376" s="73" t="s">
        <v>3030</v>
      </c>
      <c r="B376" s="73" t="str">
        <f t="shared" si="25"/>
        <v>SPR-1200-50</v>
      </c>
      <c r="N376">
        <f>SUBTOTAL(9,N361:N375)</f>
        <v>148.53333333333333</v>
      </c>
      <c r="O376" s="45" t="e">
        <f>SUBTOTAL(9,O361:O375)</f>
        <v>#N/A</v>
      </c>
      <c r="P376" s="48" t="e">
        <f>SUBTOTAL(9,P361:P375)</f>
        <v>#N/A</v>
      </c>
      <c r="T376">
        <f>SUBTOTAL(9,T361:T375)</f>
        <v>221.24</v>
      </c>
      <c r="U376" s="45" t="e">
        <f>SUBTOTAL(9,U361:U375)</f>
        <v>#N/A</v>
      </c>
      <c r="V376" s="48" t="e">
        <f>SUBTOTAL(9,V361:V375)</f>
        <v>#N/A</v>
      </c>
    </row>
    <row r="377" spans="1:24" outlineLevel="2">
      <c r="A377" t="s">
        <v>969</v>
      </c>
      <c r="B377" s="73" t="str">
        <f t="shared" si="25"/>
        <v>ALVA</v>
      </c>
      <c r="D377">
        <v>1</v>
      </c>
      <c r="E377" t="s">
        <v>2096</v>
      </c>
      <c r="F377">
        <v>0.54</v>
      </c>
      <c r="H377">
        <v>96625</v>
      </c>
      <c r="I377">
        <v>0.36</v>
      </c>
      <c r="J377">
        <v>1</v>
      </c>
      <c r="K377">
        <v>0.36</v>
      </c>
      <c r="L377" s="45">
        <f>VLOOKUP(H377,'[1]CALCUL AS et AN'!$A$2:$AU$889,24,FALSE)</f>
        <v>0.36299999999999999</v>
      </c>
      <c r="M377" s="48">
        <f>VLOOKUP(H377,'[1]CALCUL AS et AN'!$A$2:$AU$889,28,FALSE)</f>
        <v>0.36299999999999999</v>
      </c>
      <c r="N377">
        <v>0.36</v>
      </c>
      <c r="O377" s="45">
        <f t="shared" si="26"/>
        <v>0.36299999999999999</v>
      </c>
      <c r="P377" s="48">
        <f t="shared" si="27"/>
        <v>0.36299999999999999</v>
      </c>
      <c r="Q377">
        <v>0.54</v>
      </c>
      <c r="R377" s="45">
        <f>VLOOKUP(H377,'[1]CALCUL AS et AN'!$A$2:$AU$889,46,FALSE)</f>
        <v>0.54449999999999998</v>
      </c>
      <c r="S377" s="48">
        <f>VLOOKUP(H377,'[1]CALCUL AS et AN'!$A$2:$AU$889,47,FALSE)</f>
        <v>0.54449999999999998</v>
      </c>
      <c r="T377">
        <v>0.54</v>
      </c>
      <c r="U377" s="45">
        <f t="shared" si="28"/>
        <v>0.54449999999999998</v>
      </c>
      <c r="V377" s="48">
        <f t="shared" si="29"/>
        <v>0.54449999999999998</v>
      </c>
      <c r="W377" t="s">
        <v>960</v>
      </c>
      <c r="X377" t="s">
        <v>960</v>
      </c>
    </row>
    <row r="378" spans="1:24" outlineLevel="2">
      <c r="A378" t="s">
        <v>969</v>
      </c>
      <c r="B378" s="73" t="str">
        <f t="shared" si="25"/>
        <v>ALVA</v>
      </c>
      <c r="D378">
        <v>1</v>
      </c>
      <c r="E378" t="s">
        <v>2098</v>
      </c>
      <c r="F378">
        <v>0.54</v>
      </c>
      <c r="H378">
        <v>3916</v>
      </c>
      <c r="I378">
        <v>0.36</v>
      </c>
      <c r="J378">
        <v>1</v>
      </c>
      <c r="K378">
        <v>0.36</v>
      </c>
      <c r="L378" s="45">
        <f>VLOOKUP(H378,'[1]CALCUL AS et AN'!$A$2:$AU$889,24,FALSE)</f>
        <v>0.36299999999999999</v>
      </c>
      <c r="M378" s="48">
        <f>VLOOKUP(H378,'[1]CALCUL AS et AN'!$A$2:$AU$889,28,FALSE)</f>
        <v>0.36299999999999999</v>
      </c>
      <c r="N378">
        <v>0.36</v>
      </c>
      <c r="O378" s="45">
        <f t="shared" si="26"/>
        <v>0.36299999999999999</v>
      </c>
      <c r="P378" s="48">
        <f t="shared" si="27"/>
        <v>0.36299999999999999</v>
      </c>
      <c r="Q378">
        <v>0.54</v>
      </c>
      <c r="R378" s="45">
        <f>VLOOKUP(H378,'[1]CALCUL AS et AN'!$A$2:$AU$889,46,FALSE)</f>
        <v>0.54449999999999998</v>
      </c>
      <c r="S378" s="48">
        <f>VLOOKUP(H378,'[1]CALCUL AS et AN'!$A$2:$AU$889,47,FALSE)</f>
        <v>0.54449999999999998</v>
      </c>
      <c r="T378">
        <v>0.54</v>
      </c>
      <c r="U378" s="45">
        <f t="shared" si="28"/>
        <v>0.54449999999999998</v>
      </c>
      <c r="V378" s="48">
        <f t="shared" si="29"/>
        <v>0.54449999999999998</v>
      </c>
      <c r="W378" t="s">
        <v>960</v>
      </c>
      <c r="X378" t="s">
        <v>960</v>
      </c>
    </row>
    <row r="379" spans="1:24" outlineLevel="1">
      <c r="A379" s="73" t="s">
        <v>3031</v>
      </c>
      <c r="B379" s="73" t="str">
        <f t="shared" si="25"/>
        <v>BARREGALVA</v>
      </c>
      <c r="N379">
        <f>SUBTOTAL(9,N377:N378)</f>
        <v>0.72</v>
      </c>
      <c r="O379" s="45">
        <f>SUBTOTAL(9,O377:O378)</f>
        <v>0.72599999999999998</v>
      </c>
      <c r="P379" s="48">
        <f>SUBTOTAL(9,P377:P378)</f>
        <v>0.72599999999999998</v>
      </c>
      <c r="T379">
        <f>SUBTOTAL(9,T377:T378)</f>
        <v>1.08</v>
      </c>
      <c r="U379" s="45">
        <f>SUBTOTAL(9,U377:U378)</f>
        <v>1.089</v>
      </c>
      <c r="V379" s="48">
        <f>SUBTOTAL(9,V377:V378)</f>
        <v>1.089</v>
      </c>
    </row>
    <row r="380" spans="1:24" outlineLevel="2">
      <c r="A380" t="s">
        <v>1377</v>
      </c>
      <c r="B380" s="73" t="str">
        <f t="shared" si="25"/>
        <v>00-63</v>
      </c>
      <c r="D380">
        <v>2</v>
      </c>
      <c r="E380" t="s">
        <v>1546</v>
      </c>
      <c r="F380">
        <v>0.68</v>
      </c>
      <c r="H380">
        <v>101006</v>
      </c>
      <c r="I380">
        <v>0.23</v>
      </c>
      <c r="J380">
        <v>1</v>
      </c>
      <c r="K380">
        <v>0.23</v>
      </c>
      <c r="L380" s="45">
        <f>VLOOKUP(H380,'[1]CALCUL AS et AN'!$A$2:$AU$889,24,FALSE)</f>
        <v>0.22953999999999999</v>
      </c>
      <c r="M380" s="48">
        <f>VLOOKUP(H380,'[1]CALCUL AS et AN'!$A$2:$AU$889,28,FALSE)</f>
        <v>0.22953999999999999</v>
      </c>
      <c r="N380">
        <v>0.46</v>
      </c>
      <c r="O380" s="45">
        <f t="shared" si="26"/>
        <v>0.45907999999999999</v>
      </c>
      <c r="P380" s="48">
        <f t="shared" si="27"/>
        <v>0.45907999999999999</v>
      </c>
      <c r="Q380">
        <v>0.68</v>
      </c>
      <c r="R380" s="45">
        <f>VLOOKUP(H380,'[1]CALCUL AS et AN'!$A$2:$AU$889,46,FALSE)</f>
        <v>0.68862000000000001</v>
      </c>
      <c r="S380" s="48">
        <f>VLOOKUP(H380,'[1]CALCUL AS et AN'!$A$2:$AU$889,47,FALSE)</f>
        <v>0.68862000000000001</v>
      </c>
      <c r="T380">
        <v>1.36</v>
      </c>
      <c r="U380" s="45">
        <f t="shared" si="28"/>
        <v>1.37724</v>
      </c>
      <c r="V380" s="48">
        <f t="shared" si="29"/>
        <v>1.37724</v>
      </c>
      <c r="W380" t="s">
        <v>960</v>
      </c>
      <c r="X380" t="s">
        <v>951</v>
      </c>
    </row>
    <row r="381" spans="1:24" outlineLevel="2">
      <c r="A381" t="s">
        <v>1377</v>
      </c>
      <c r="B381" s="73" t="str">
        <f t="shared" si="25"/>
        <v>00-63</v>
      </c>
      <c r="D381">
        <v>1</v>
      </c>
      <c r="E381" t="s">
        <v>1544</v>
      </c>
      <c r="F381">
        <v>2.2400000000000002</v>
      </c>
      <c r="H381">
        <v>101007</v>
      </c>
      <c r="I381">
        <v>1.5</v>
      </c>
      <c r="J381">
        <v>1</v>
      </c>
      <c r="K381">
        <v>1.5</v>
      </c>
      <c r="L381" s="45">
        <f>VLOOKUP(H381,'[1]CALCUL AS et AN'!$A$2:$AU$889,24,FALSE)</f>
        <v>1.5</v>
      </c>
      <c r="M381" s="48">
        <f>VLOOKUP(H381,'[1]CALCUL AS et AN'!$A$2:$AU$889,28,FALSE)</f>
        <v>1.5</v>
      </c>
      <c r="N381">
        <v>1.5</v>
      </c>
      <c r="O381" s="45">
        <f t="shared" si="26"/>
        <v>1.5</v>
      </c>
      <c r="P381" s="48">
        <f t="shared" si="27"/>
        <v>1.5</v>
      </c>
      <c r="Q381">
        <v>2.2400000000000002</v>
      </c>
      <c r="R381" s="45">
        <f>VLOOKUP(H381,'[1]CALCUL AS et AN'!$A$2:$AU$889,46,FALSE)</f>
        <v>2.25</v>
      </c>
      <c r="S381" s="48">
        <f>VLOOKUP(H381,'[1]CALCUL AS et AN'!$A$2:$AU$889,47,FALSE)</f>
        <v>2.25</v>
      </c>
      <c r="T381">
        <v>2.2400000000000002</v>
      </c>
      <c r="U381" s="45">
        <f t="shared" si="28"/>
        <v>2.25</v>
      </c>
      <c r="V381" s="48">
        <f t="shared" si="29"/>
        <v>2.25</v>
      </c>
      <c r="W381" t="s">
        <v>960</v>
      </c>
      <c r="X381" t="s">
        <v>951</v>
      </c>
    </row>
    <row r="382" spans="1:24" outlineLevel="2">
      <c r="A382" t="s">
        <v>1377</v>
      </c>
      <c r="B382" s="73" t="str">
        <f t="shared" si="25"/>
        <v>00-63</v>
      </c>
      <c r="D382">
        <v>1</v>
      </c>
      <c r="E382" t="s">
        <v>1673</v>
      </c>
      <c r="F382">
        <v>39.22</v>
      </c>
      <c r="H382">
        <v>1510064</v>
      </c>
      <c r="I382">
        <v>24.96</v>
      </c>
      <c r="J382">
        <v>1</v>
      </c>
      <c r="K382">
        <v>24.96</v>
      </c>
      <c r="L382" s="45">
        <f>VLOOKUP(H382,'[1]CALCUL AS et AN'!$A$2:$AU$889,24,FALSE)</f>
        <v>24.954999999999998</v>
      </c>
      <c r="M382" s="48">
        <f>VLOOKUP(H382,'[1]CALCUL AS et AN'!$A$2:$AU$889,28,FALSE)</f>
        <v>24.954999999999998</v>
      </c>
      <c r="N382">
        <v>24.96</v>
      </c>
      <c r="O382" s="45">
        <f t="shared" si="26"/>
        <v>24.954999999999998</v>
      </c>
      <c r="P382" s="48">
        <f t="shared" si="27"/>
        <v>24.954999999999998</v>
      </c>
      <c r="Q382">
        <v>39.22</v>
      </c>
      <c r="R382" s="45">
        <f>VLOOKUP(H382,'[1]CALCUL AS et AN'!$A$2:$AU$889,46,FALSE)</f>
        <v>37.432499999999997</v>
      </c>
      <c r="S382" s="48">
        <f>VLOOKUP(H382,'[1]CALCUL AS et AN'!$A$2:$AU$889,47,FALSE)</f>
        <v>37.432499999999997</v>
      </c>
      <c r="T382">
        <v>39.22</v>
      </c>
      <c r="U382" s="45">
        <f t="shared" si="28"/>
        <v>37.432499999999997</v>
      </c>
      <c r="V382" s="48">
        <f t="shared" si="29"/>
        <v>37.432499999999997</v>
      </c>
      <c r="W382" t="s">
        <v>960</v>
      </c>
      <c r="X382" t="s">
        <v>951</v>
      </c>
    </row>
    <row r="383" spans="1:24" outlineLevel="2">
      <c r="A383" t="s">
        <v>1377</v>
      </c>
      <c r="B383" s="73" t="str">
        <f t="shared" si="25"/>
        <v>00-63</v>
      </c>
      <c r="D383">
        <v>1</v>
      </c>
      <c r="E383" t="s">
        <v>1538</v>
      </c>
      <c r="F383">
        <v>4.3499999999999996</v>
      </c>
      <c r="H383" t="s">
        <v>1537</v>
      </c>
      <c r="I383">
        <v>2.9</v>
      </c>
      <c r="J383">
        <v>1</v>
      </c>
      <c r="K383">
        <v>2.9</v>
      </c>
      <c r="L383" s="45">
        <f>VLOOKUP(H383,'[1]CALCUL AS et AN'!$A$2:$AU$889,24,FALSE)</f>
        <v>2.9</v>
      </c>
      <c r="M383" s="48">
        <f>VLOOKUP(H383,'[1]CALCUL AS et AN'!$A$2:$AU$889,28,FALSE)</f>
        <v>2.9</v>
      </c>
      <c r="N383">
        <v>2.9</v>
      </c>
      <c r="O383" s="45">
        <f t="shared" si="26"/>
        <v>2.9</v>
      </c>
      <c r="P383" s="48">
        <f t="shared" si="27"/>
        <v>2.9</v>
      </c>
      <c r="Q383">
        <v>4.3499999999999996</v>
      </c>
      <c r="R383" s="45">
        <f>VLOOKUP(H383,'[1]CALCUL AS et AN'!$A$2:$AU$889,46,FALSE)</f>
        <v>4.3499999999999996</v>
      </c>
      <c r="S383" s="48">
        <f>VLOOKUP(H383,'[1]CALCUL AS et AN'!$A$2:$AU$889,47,FALSE)</f>
        <v>4.3499999999999996</v>
      </c>
      <c r="T383">
        <v>4.3499999999999996</v>
      </c>
      <c r="U383" s="45">
        <f t="shared" si="28"/>
        <v>4.3499999999999996</v>
      </c>
      <c r="V383" s="48">
        <f t="shared" si="29"/>
        <v>4.3499999999999996</v>
      </c>
      <c r="W383" t="s">
        <v>960</v>
      </c>
      <c r="X383" t="s">
        <v>951</v>
      </c>
    </row>
    <row r="384" spans="1:24" outlineLevel="2">
      <c r="A384" t="s">
        <v>1377</v>
      </c>
      <c r="B384" s="73" t="str">
        <f t="shared" si="25"/>
        <v>00-63</v>
      </c>
      <c r="D384">
        <v>2</v>
      </c>
      <c r="E384" t="s">
        <v>1550</v>
      </c>
      <c r="F384">
        <v>1.07</v>
      </c>
      <c r="H384" t="s">
        <v>586</v>
      </c>
      <c r="I384">
        <v>0.91</v>
      </c>
      <c r="J384">
        <v>1</v>
      </c>
      <c r="K384">
        <v>0.91</v>
      </c>
      <c r="L384" s="45">
        <f>VLOOKUP(H384,'[1]CALCUL AS et AN'!$A$2:$AU$889,24,FALSE)</f>
        <v>0.91400000000000003</v>
      </c>
      <c r="M384" s="48">
        <f>VLOOKUP(H384,'[1]CALCUL AS et AN'!$A$2:$AU$889,28,FALSE)</f>
        <v>1.0049999999999999</v>
      </c>
      <c r="N384">
        <v>1.82</v>
      </c>
      <c r="O384" s="45">
        <f t="shared" si="26"/>
        <v>1.8280000000000001</v>
      </c>
      <c r="P384" s="48">
        <f t="shared" si="27"/>
        <v>2.0099999999999998</v>
      </c>
      <c r="Q384">
        <v>1.07</v>
      </c>
      <c r="R384" s="45">
        <f>VLOOKUP(H384,'[1]CALCUL AS et AN'!$A$2:$AU$889,46,FALSE)</f>
        <v>1.1425000000000001</v>
      </c>
      <c r="S384" s="48">
        <f>VLOOKUP(H384,'[1]CALCUL AS et AN'!$A$2:$AU$889,47,FALSE)</f>
        <v>1.2562499999999999</v>
      </c>
      <c r="T384">
        <v>2.14</v>
      </c>
      <c r="U384" s="45">
        <f t="shared" si="28"/>
        <v>2.2850000000000001</v>
      </c>
      <c r="V384" s="48">
        <f t="shared" si="29"/>
        <v>2.5124999999999997</v>
      </c>
      <c r="W384" t="s">
        <v>960</v>
      </c>
      <c r="X384" t="s">
        <v>937</v>
      </c>
    </row>
    <row r="385" spans="1:24" outlineLevel="2">
      <c r="A385" t="s">
        <v>1377</v>
      </c>
      <c r="B385" s="73" t="str">
        <f t="shared" si="25"/>
        <v>00-63</v>
      </c>
      <c r="D385">
        <v>2</v>
      </c>
      <c r="E385" t="s">
        <v>1512</v>
      </c>
      <c r="F385">
        <v>0.96</v>
      </c>
      <c r="H385" t="s">
        <v>592</v>
      </c>
      <c r="I385">
        <v>0.77</v>
      </c>
      <c r="J385">
        <v>1</v>
      </c>
      <c r="K385">
        <v>0.77</v>
      </c>
      <c r="L385" s="45">
        <f>VLOOKUP(H385,'[1]CALCUL AS et AN'!$A$2:$AU$889,24,FALSE)</f>
        <v>0.76900000000000002</v>
      </c>
      <c r="M385" s="48">
        <f>VLOOKUP(H385,'[1]CALCUL AS et AN'!$A$2:$AU$889,28,FALSE)</f>
        <v>0.84599999999999997</v>
      </c>
      <c r="N385">
        <v>1.54</v>
      </c>
      <c r="O385" s="45">
        <f t="shared" si="26"/>
        <v>1.538</v>
      </c>
      <c r="P385" s="48">
        <f t="shared" si="27"/>
        <v>1.6919999999999999</v>
      </c>
      <c r="Q385">
        <v>0.96</v>
      </c>
      <c r="R385" s="45">
        <f>VLOOKUP(H385,'[1]CALCUL AS et AN'!$A$2:$AU$889,46,FALSE)</f>
        <v>0.96125000000000005</v>
      </c>
      <c r="S385" s="48">
        <f>VLOOKUP(H385,'[1]CALCUL AS et AN'!$A$2:$AU$889,47,FALSE)</f>
        <v>1.0574999999999999</v>
      </c>
      <c r="T385">
        <v>1.92</v>
      </c>
      <c r="U385" s="45">
        <f t="shared" si="28"/>
        <v>1.9225000000000001</v>
      </c>
      <c r="V385" s="48">
        <f t="shared" si="29"/>
        <v>2.1149999999999998</v>
      </c>
      <c r="W385" t="s">
        <v>960</v>
      </c>
      <c r="X385" t="s">
        <v>937</v>
      </c>
    </row>
    <row r="386" spans="1:24" outlineLevel="2">
      <c r="A386" t="s">
        <v>1377</v>
      </c>
      <c r="B386" s="73" t="str">
        <f t="shared" si="25"/>
        <v>00-63</v>
      </c>
      <c r="D386">
        <v>1</v>
      </c>
      <c r="E386" t="s">
        <v>1528</v>
      </c>
      <c r="F386">
        <v>0.77</v>
      </c>
      <c r="H386" t="s">
        <v>1527</v>
      </c>
      <c r="I386">
        <v>0.61</v>
      </c>
      <c r="J386">
        <v>1</v>
      </c>
      <c r="K386">
        <v>0.61</v>
      </c>
      <c r="L386" s="45">
        <f>VLOOKUP(H386,'[1]CALCUL AS et AN'!$A$2:$AU$889,24,FALSE)</f>
        <v>0.61299999999999999</v>
      </c>
      <c r="M386" s="48">
        <f>VLOOKUP(H386,'[1]CALCUL AS et AN'!$A$2:$AU$889,28,FALSE)</f>
        <v>0.67400000000000004</v>
      </c>
      <c r="N386">
        <v>0.61</v>
      </c>
      <c r="O386" s="45">
        <f t="shared" si="26"/>
        <v>0.61299999999999999</v>
      </c>
      <c r="P386" s="48">
        <f t="shared" si="27"/>
        <v>0.67400000000000004</v>
      </c>
      <c r="Q386">
        <v>0.77</v>
      </c>
      <c r="R386" s="45">
        <f>VLOOKUP(H386,'[1]CALCUL AS et AN'!$A$2:$AU$889,46,FALSE)</f>
        <v>0.81529000000000007</v>
      </c>
      <c r="S386" s="48">
        <f>VLOOKUP(H386,'[1]CALCUL AS et AN'!$A$2:$AU$889,47,FALSE)</f>
        <v>0.89642000000000011</v>
      </c>
      <c r="T386">
        <v>0.77</v>
      </c>
      <c r="U386" s="45">
        <f t="shared" si="28"/>
        <v>0.81529000000000007</v>
      </c>
      <c r="V386" s="48">
        <f t="shared" si="29"/>
        <v>0.89642000000000011</v>
      </c>
      <c r="W386" t="s">
        <v>960</v>
      </c>
      <c r="X386" t="s">
        <v>951</v>
      </c>
    </row>
    <row r="387" spans="1:24" outlineLevel="2">
      <c r="A387" t="s">
        <v>1377</v>
      </c>
      <c r="B387" s="73" t="str">
        <f t="shared" si="25"/>
        <v>00-63</v>
      </c>
      <c r="D387">
        <v>1</v>
      </c>
      <c r="E387" t="s">
        <v>415</v>
      </c>
      <c r="F387">
        <v>38.61</v>
      </c>
      <c r="H387" t="s">
        <v>414</v>
      </c>
      <c r="I387">
        <v>26.4</v>
      </c>
      <c r="J387">
        <v>1</v>
      </c>
      <c r="K387">
        <v>26.4</v>
      </c>
      <c r="L387" s="45">
        <f>VLOOKUP(H387,'[1]CALCUL AS et AN'!$A$2:$AU$889,24,FALSE)</f>
        <v>26.4</v>
      </c>
      <c r="M387" s="48">
        <f>VLOOKUP(H387,'[1]CALCUL AS et AN'!$A$2:$AU$889,28,FALSE)</f>
        <v>26.4</v>
      </c>
      <c r="N387">
        <v>26.4</v>
      </c>
      <c r="O387" s="45">
        <f t="shared" si="26"/>
        <v>26.4</v>
      </c>
      <c r="P387" s="48">
        <f t="shared" si="27"/>
        <v>26.4</v>
      </c>
      <c r="Q387">
        <v>38.61</v>
      </c>
      <c r="R387" s="45">
        <f>VLOOKUP(H387,'[1]CALCUL AS et AN'!$A$2:$AU$889,46,FALSE)</f>
        <v>39.599999999999994</v>
      </c>
      <c r="S387" s="48">
        <f>VLOOKUP(H387,'[1]CALCUL AS et AN'!$A$2:$AU$889,47,FALSE)</f>
        <v>39.599999999999994</v>
      </c>
      <c r="T387">
        <v>38.61</v>
      </c>
      <c r="U387" s="45">
        <f t="shared" si="28"/>
        <v>39.599999999999994</v>
      </c>
      <c r="V387" s="48">
        <f t="shared" si="29"/>
        <v>39.599999999999994</v>
      </c>
      <c r="W387" t="s">
        <v>960</v>
      </c>
      <c r="X387" t="s">
        <v>937</v>
      </c>
    </row>
    <row r="388" spans="1:24" outlineLevel="2">
      <c r="A388" t="s">
        <v>1377</v>
      </c>
      <c r="B388" s="73" t="str">
        <f t="shared" si="25"/>
        <v>00-63</v>
      </c>
      <c r="D388">
        <v>1</v>
      </c>
      <c r="E388" t="s">
        <v>1987</v>
      </c>
      <c r="F388">
        <v>4.1900000000000004</v>
      </c>
      <c r="H388" t="s">
        <v>1986</v>
      </c>
      <c r="I388">
        <v>2.99</v>
      </c>
      <c r="J388">
        <v>1</v>
      </c>
      <c r="K388">
        <v>2.99</v>
      </c>
      <c r="L388" s="45">
        <f>VLOOKUP(H388,'[1]CALCUL AS et AN'!$A$2:$AU$889,24,FALSE)</f>
        <v>2.99</v>
      </c>
      <c r="M388" s="48">
        <f>VLOOKUP(H388,'[1]CALCUL AS et AN'!$A$2:$AU$889,28,FALSE)</f>
        <v>2.99</v>
      </c>
      <c r="N388">
        <v>2.99</v>
      </c>
      <c r="O388" s="45">
        <f t="shared" si="26"/>
        <v>2.99</v>
      </c>
      <c r="P388" s="48">
        <f t="shared" si="27"/>
        <v>2.99</v>
      </c>
      <c r="Q388">
        <v>4.1900000000000004</v>
      </c>
      <c r="R388" s="45">
        <f>VLOOKUP(H388,'[1]CALCUL AS et AN'!$A$2:$AU$889,46,FALSE)</f>
        <v>4.4850000000000003</v>
      </c>
      <c r="S388" s="48">
        <f>VLOOKUP(H388,'[1]CALCUL AS et AN'!$A$2:$AU$889,47,FALSE)</f>
        <v>4.4850000000000003</v>
      </c>
      <c r="T388">
        <v>4.1900000000000004</v>
      </c>
      <c r="U388" s="45">
        <f t="shared" si="28"/>
        <v>4.4850000000000003</v>
      </c>
      <c r="V388" s="48">
        <f t="shared" si="29"/>
        <v>4.4850000000000003</v>
      </c>
      <c r="W388" t="s">
        <v>960</v>
      </c>
      <c r="X388" t="s">
        <v>951</v>
      </c>
    </row>
    <row r="389" spans="1:24" outlineLevel="2">
      <c r="A389" t="s">
        <v>1377</v>
      </c>
      <c r="B389" s="73" t="str">
        <f t="shared" si="25"/>
        <v>00-63</v>
      </c>
      <c r="D389">
        <v>1</v>
      </c>
      <c r="E389" t="s">
        <v>1383</v>
      </c>
      <c r="F389">
        <v>206.99</v>
      </c>
      <c r="H389" t="s">
        <v>1382</v>
      </c>
      <c r="I389">
        <v>138.58000000000001</v>
      </c>
      <c r="J389">
        <v>1</v>
      </c>
      <c r="K389">
        <v>138.58000000000001</v>
      </c>
      <c r="L389" s="45">
        <f>VLOOKUP(H389,'[1]CALCUL AS et AN'!$A$2:$AU$889,24,FALSE)</f>
        <v>138.58000000000001</v>
      </c>
      <c r="M389" s="48">
        <f>VLOOKUP(H389,'[1]CALCUL AS et AN'!$A$2:$AU$889,28,FALSE)</f>
        <v>138.58000000000001</v>
      </c>
      <c r="N389">
        <v>138.58000000000001</v>
      </c>
      <c r="O389" s="45">
        <f t="shared" si="26"/>
        <v>138.58000000000001</v>
      </c>
      <c r="P389" s="48">
        <f t="shared" si="27"/>
        <v>138.58000000000001</v>
      </c>
      <c r="Q389">
        <v>206.99</v>
      </c>
      <c r="R389" s="45">
        <f>VLOOKUP(H389,'[1]CALCUL AS et AN'!$A$2:$AU$889,46,FALSE)</f>
        <v>207.87</v>
      </c>
      <c r="S389" s="48">
        <f>VLOOKUP(H389,'[1]CALCUL AS et AN'!$A$2:$AU$889,47,FALSE)</f>
        <v>207.87</v>
      </c>
      <c r="T389">
        <v>206.99</v>
      </c>
      <c r="U389" s="45">
        <f t="shared" si="28"/>
        <v>207.87</v>
      </c>
      <c r="V389" s="48">
        <f t="shared" si="29"/>
        <v>207.87</v>
      </c>
      <c r="W389" t="s">
        <v>960</v>
      </c>
      <c r="X389" t="s">
        <v>951</v>
      </c>
    </row>
    <row r="390" spans="1:24" outlineLevel="2">
      <c r="A390" t="s">
        <v>1377</v>
      </c>
      <c r="B390" s="73" t="str">
        <f t="shared" si="25"/>
        <v>00-63</v>
      </c>
      <c r="D390">
        <v>1</v>
      </c>
      <c r="E390" t="s">
        <v>2030</v>
      </c>
      <c r="F390">
        <v>330.98</v>
      </c>
      <c r="H390" t="s">
        <v>2029</v>
      </c>
      <c r="I390">
        <v>247</v>
      </c>
      <c r="J390">
        <v>1</v>
      </c>
      <c r="K390">
        <v>247</v>
      </c>
      <c r="L390" s="45">
        <f>VLOOKUP(H390,'[1]CALCUL AS et AN'!$A$2:$AU$889,24,FALSE)</f>
        <v>247</v>
      </c>
      <c r="M390" s="48">
        <f>VLOOKUP(H390,'[1]CALCUL AS et AN'!$A$2:$AU$889,28,FALSE)</f>
        <v>285</v>
      </c>
      <c r="N390">
        <v>247</v>
      </c>
      <c r="O390" s="45">
        <f t="shared" si="26"/>
        <v>247</v>
      </c>
      <c r="P390" s="48">
        <f t="shared" si="27"/>
        <v>285</v>
      </c>
      <c r="Q390">
        <v>330.98</v>
      </c>
      <c r="R390" s="45">
        <f>VLOOKUP(H390,'[1]CALCUL AS et AN'!$A$2:$AU$889,46,FALSE)</f>
        <v>370.5</v>
      </c>
      <c r="S390" s="48">
        <f>VLOOKUP(H390,'[1]CALCUL AS et AN'!$A$2:$AU$889,47,FALSE)</f>
        <v>427.5</v>
      </c>
      <c r="T390">
        <v>330.98</v>
      </c>
      <c r="U390" s="45">
        <f t="shared" si="28"/>
        <v>370.5</v>
      </c>
      <c r="V390" s="48">
        <f t="shared" si="29"/>
        <v>427.5</v>
      </c>
      <c r="W390" t="s">
        <v>960</v>
      </c>
      <c r="X390" t="s">
        <v>951</v>
      </c>
    </row>
    <row r="391" spans="1:24" outlineLevel="2">
      <c r="A391" t="s">
        <v>1377</v>
      </c>
      <c r="B391" s="73" t="str">
        <f t="shared" si="25"/>
        <v>00-63</v>
      </c>
      <c r="D391">
        <v>1</v>
      </c>
      <c r="E391" t="s">
        <v>993</v>
      </c>
      <c r="F391">
        <v>4.87</v>
      </c>
      <c r="H391" t="s">
        <v>472</v>
      </c>
      <c r="I391">
        <v>0.94</v>
      </c>
      <c r="J391">
        <v>1</v>
      </c>
      <c r="K391">
        <v>0.94</v>
      </c>
      <c r="L391" s="45">
        <f>VLOOKUP(H391,'[1]CALCUL AS et AN'!$A$2:$AU$889,24,FALSE)</f>
        <v>2.1800000000000002</v>
      </c>
      <c r="M391" s="48">
        <f>VLOOKUP(H391,'[1]CALCUL AS et AN'!$A$2:$AU$889,28,FALSE)</f>
        <v>0.94</v>
      </c>
      <c r="N391">
        <v>0.94</v>
      </c>
      <c r="O391" s="45">
        <f t="shared" si="26"/>
        <v>2.1800000000000002</v>
      </c>
      <c r="P391" s="48">
        <f t="shared" si="27"/>
        <v>0.94</v>
      </c>
      <c r="Q391">
        <v>4.87</v>
      </c>
      <c r="R391" s="45">
        <f>VLOOKUP(H391,'[1]CALCUL AS et AN'!$A$2:$AU$889,46,FALSE)</f>
        <v>4.9050000000000002</v>
      </c>
      <c r="S391" s="48">
        <f>VLOOKUP(H391,'[1]CALCUL AS et AN'!$A$2:$AU$889,47,FALSE)</f>
        <v>2.1149999999999998</v>
      </c>
      <c r="T391">
        <v>4.87</v>
      </c>
      <c r="U391" s="45">
        <f t="shared" si="28"/>
        <v>4.9050000000000002</v>
      </c>
      <c r="V391" s="48">
        <f t="shared" si="29"/>
        <v>2.1149999999999998</v>
      </c>
      <c r="W391" t="s">
        <v>960</v>
      </c>
      <c r="X391" t="s">
        <v>937</v>
      </c>
    </row>
    <row r="392" spans="1:24" outlineLevel="2">
      <c r="A392" t="s">
        <v>1377</v>
      </c>
      <c r="B392" s="73" t="str">
        <f t="shared" si="25"/>
        <v>00-63</v>
      </c>
      <c r="D392">
        <v>1</v>
      </c>
      <c r="E392" t="s">
        <v>2940</v>
      </c>
      <c r="F392">
        <v>4.9400000000000004</v>
      </c>
      <c r="H392" t="s">
        <v>474</v>
      </c>
      <c r="I392">
        <v>2.57</v>
      </c>
      <c r="J392">
        <v>1</v>
      </c>
      <c r="K392">
        <v>2.57</v>
      </c>
      <c r="L392" s="45">
        <f>VLOOKUP(H392,'[1]CALCUL AS et AN'!$A$2:$AU$889,24,FALSE)</f>
        <v>2.57</v>
      </c>
      <c r="M392" s="48">
        <f>VLOOKUP(H392,'[1]CALCUL AS et AN'!$A$2:$AU$889,28,FALSE)</f>
        <v>0.92</v>
      </c>
      <c r="N392">
        <v>2.57</v>
      </c>
      <c r="O392" s="45">
        <f t="shared" si="26"/>
        <v>2.57</v>
      </c>
      <c r="P392" s="48">
        <f t="shared" si="27"/>
        <v>0.92</v>
      </c>
      <c r="Q392">
        <v>4.9400000000000004</v>
      </c>
      <c r="R392" s="45">
        <f>VLOOKUP(H392,'[1]CALCUL AS et AN'!$A$2:$AU$889,46,FALSE)</f>
        <v>5.7824999999999998</v>
      </c>
      <c r="S392" s="48">
        <f>VLOOKUP(H392,'[1]CALCUL AS et AN'!$A$2:$AU$889,47,FALSE)</f>
        <v>2.0700000000000003</v>
      </c>
      <c r="T392">
        <v>4.9400000000000004</v>
      </c>
      <c r="U392" s="45">
        <f t="shared" si="28"/>
        <v>5.7824999999999998</v>
      </c>
      <c r="V392" s="48">
        <f t="shared" si="29"/>
        <v>2.0700000000000003</v>
      </c>
      <c r="W392" t="s">
        <v>960</v>
      </c>
      <c r="X392" t="s">
        <v>937</v>
      </c>
    </row>
    <row r="393" spans="1:24" outlineLevel="2">
      <c r="A393" t="s">
        <v>1377</v>
      </c>
      <c r="B393" s="73" t="str">
        <f t="shared" si="25"/>
        <v>00-63</v>
      </c>
      <c r="D393">
        <v>1</v>
      </c>
      <c r="E393" t="s">
        <v>1514</v>
      </c>
      <c r="F393">
        <v>12.91</v>
      </c>
      <c r="H393" t="s">
        <v>632</v>
      </c>
      <c r="I393">
        <v>4.7300000000000004</v>
      </c>
      <c r="J393">
        <v>0.33</v>
      </c>
      <c r="K393">
        <v>14.333333333333334</v>
      </c>
      <c r="L393" s="45">
        <f>VLOOKUP(H393,'[1]CALCUL AS et AN'!$A$2:$AU$889,24,FALSE)</f>
        <v>4.7320000000000002</v>
      </c>
      <c r="M393" s="48">
        <f>VLOOKUP(H393,'[1]CALCUL AS et AN'!$A$2:$AU$889,28,FALSE)</f>
        <v>4.7779999999999996</v>
      </c>
      <c r="N393">
        <v>14.333333333333334</v>
      </c>
      <c r="O393" s="45">
        <f t="shared" si="26"/>
        <v>4.7320000000000002</v>
      </c>
      <c r="P393" s="48">
        <f t="shared" si="27"/>
        <v>4.7779999999999996</v>
      </c>
      <c r="Q393">
        <v>12.91</v>
      </c>
      <c r="R393" s="45">
        <f>VLOOKUP(H393,'[1]CALCUL AS et AN'!$A$2:$AU$889,46,FALSE)</f>
        <v>6.2935600000000003</v>
      </c>
      <c r="S393" s="48">
        <f>VLOOKUP(H393,'[1]CALCUL AS et AN'!$A$2:$AU$889,47,FALSE)</f>
        <v>6.3547399999999996</v>
      </c>
      <c r="T393">
        <v>12.91</v>
      </c>
      <c r="U393" s="45">
        <f t="shared" si="28"/>
        <v>6.2935600000000003</v>
      </c>
      <c r="V393" s="48">
        <f t="shared" si="29"/>
        <v>6.3547399999999996</v>
      </c>
      <c r="W393" t="s">
        <v>960</v>
      </c>
      <c r="X393" t="s">
        <v>937</v>
      </c>
    </row>
    <row r="394" spans="1:24" outlineLevel="2">
      <c r="A394" t="s">
        <v>1377</v>
      </c>
      <c r="B394" s="73" t="str">
        <f t="shared" si="25"/>
        <v>00-63</v>
      </c>
      <c r="D394">
        <v>1</v>
      </c>
      <c r="E394" t="s">
        <v>1511</v>
      </c>
      <c r="F394">
        <v>9.56</v>
      </c>
      <c r="H394" t="s">
        <v>1510</v>
      </c>
      <c r="I394">
        <v>8.09</v>
      </c>
      <c r="J394">
        <v>1</v>
      </c>
      <c r="K394">
        <v>8.09</v>
      </c>
      <c r="L394" s="45">
        <f>VLOOKUP(H394,'[1]CALCUL AS et AN'!$A$2:$AU$889,24,FALSE)</f>
        <v>8.0869999999999997</v>
      </c>
      <c r="M394" s="48">
        <f>VLOOKUP(H394,'[1]CALCUL AS et AN'!$A$2:$AU$889,28,FALSE)</f>
        <v>8.0869999999999997</v>
      </c>
      <c r="N394">
        <v>8.09</v>
      </c>
      <c r="O394" s="45">
        <f t="shared" si="26"/>
        <v>8.0869999999999997</v>
      </c>
      <c r="P394" s="48">
        <f t="shared" si="27"/>
        <v>8.0869999999999997</v>
      </c>
      <c r="Q394">
        <v>9.56</v>
      </c>
      <c r="R394" s="45">
        <f>VLOOKUP(H394,'[1]CALCUL AS et AN'!$A$2:$AU$889,46,FALSE)</f>
        <v>10.108750000000001</v>
      </c>
      <c r="S394" s="48">
        <f>VLOOKUP(H394,'[1]CALCUL AS et AN'!$A$2:$AU$889,47,FALSE)</f>
        <v>10.108750000000001</v>
      </c>
      <c r="T394">
        <v>9.56</v>
      </c>
      <c r="U394" s="45">
        <f t="shared" si="28"/>
        <v>10.108750000000001</v>
      </c>
      <c r="V394" s="48">
        <f t="shared" si="29"/>
        <v>10.108750000000001</v>
      </c>
      <c r="W394" t="s">
        <v>960</v>
      </c>
      <c r="X394" t="s">
        <v>951</v>
      </c>
    </row>
    <row r="395" spans="1:24" outlineLevel="2">
      <c r="A395" t="s">
        <v>1377</v>
      </c>
      <c r="B395" s="73" t="str">
        <f t="shared" si="25"/>
        <v>00-63</v>
      </c>
      <c r="D395">
        <v>1</v>
      </c>
      <c r="E395" t="s">
        <v>1520</v>
      </c>
      <c r="F395">
        <v>9.64</v>
      </c>
      <c r="H395" t="s">
        <v>1519</v>
      </c>
      <c r="I395">
        <v>7.94</v>
      </c>
      <c r="J395">
        <v>1</v>
      </c>
      <c r="K395">
        <v>7.94</v>
      </c>
      <c r="L395" s="45">
        <f>VLOOKUP(H395,'[1]CALCUL AS et AN'!$A$2:$AU$889,24,FALSE)</f>
        <v>7.9420000000000002</v>
      </c>
      <c r="M395" s="48">
        <f>VLOOKUP(H395,'[1]CALCUL AS et AN'!$A$2:$AU$889,28,FALSE)</f>
        <v>7.9420000000000002</v>
      </c>
      <c r="N395">
        <v>7.94</v>
      </c>
      <c r="O395" s="45">
        <f t="shared" si="26"/>
        <v>7.9420000000000002</v>
      </c>
      <c r="P395" s="48">
        <f t="shared" si="27"/>
        <v>7.9420000000000002</v>
      </c>
      <c r="Q395">
        <v>9.64</v>
      </c>
      <c r="R395" s="45">
        <f>VLOOKUP(H395,'[1]CALCUL AS et AN'!$A$2:$AU$889,46,FALSE)</f>
        <v>9.9275000000000002</v>
      </c>
      <c r="S395" s="48">
        <f>VLOOKUP(H395,'[1]CALCUL AS et AN'!$A$2:$AU$889,47,FALSE)</f>
        <v>9.9275000000000002</v>
      </c>
      <c r="T395">
        <v>9.64</v>
      </c>
      <c r="U395" s="45">
        <f t="shared" si="28"/>
        <v>9.9275000000000002</v>
      </c>
      <c r="V395" s="48">
        <f t="shared" si="29"/>
        <v>9.9275000000000002</v>
      </c>
      <c r="W395" t="s">
        <v>960</v>
      </c>
      <c r="X395" t="s">
        <v>951</v>
      </c>
    </row>
    <row r="396" spans="1:24" outlineLevel="2">
      <c r="A396" t="s">
        <v>1377</v>
      </c>
      <c r="B396" s="73" t="str">
        <f t="shared" si="25"/>
        <v>00-63</v>
      </c>
      <c r="D396">
        <v>1</v>
      </c>
      <c r="E396" t="s">
        <v>597</v>
      </c>
      <c r="F396">
        <v>11.02</v>
      </c>
      <c r="H396" t="s">
        <v>596</v>
      </c>
      <c r="I396">
        <v>6.11</v>
      </c>
      <c r="J396">
        <v>1</v>
      </c>
      <c r="K396">
        <v>6.11</v>
      </c>
      <c r="L396" s="45">
        <f>VLOOKUP(H396,'[1]CALCUL AS et AN'!$A$2:$AU$889,24,FALSE)</f>
        <v>6.1130000000000004</v>
      </c>
      <c r="M396" s="48">
        <f>VLOOKUP(H396,'[1]CALCUL AS et AN'!$A$2:$AU$889,28,FALSE)</f>
        <v>7.19</v>
      </c>
      <c r="N396">
        <v>6.11</v>
      </c>
      <c r="O396" s="45">
        <f t="shared" si="26"/>
        <v>6.1130000000000004</v>
      </c>
      <c r="P396" s="48">
        <f t="shared" si="27"/>
        <v>7.19</v>
      </c>
      <c r="Q396">
        <v>11.22</v>
      </c>
      <c r="R396" s="45">
        <f>VLOOKUP(H396,'[1]CALCUL AS et AN'!$A$2:$AU$889,46,FALSE)</f>
        <v>12.226000000000001</v>
      </c>
      <c r="S396" s="48">
        <f>VLOOKUP(H396,'[1]CALCUL AS et AN'!$A$2:$AU$889,47,FALSE)</f>
        <v>14.38</v>
      </c>
      <c r="T396">
        <v>11.22</v>
      </c>
      <c r="U396" s="45">
        <f t="shared" si="28"/>
        <v>12.226000000000001</v>
      </c>
      <c r="V396" s="48">
        <f t="shared" si="29"/>
        <v>14.38</v>
      </c>
      <c r="W396" t="s">
        <v>960</v>
      </c>
      <c r="X396" t="s">
        <v>937</v>
      </c>
    </row>
    <row r="397" spans="1:24" outlineLevel="2">
      <c r="A397" t="s">
        <v>1377</v>
      </c>
      <c r="B397" s="73" t="str">
        <f t="shared" si="25"/>
        <v>00-63</v>
      </c>
      <c r="D397">
        <v>1</v>
      </c>
      <c r="E397" t="s">
        <v>1653</v>
      </c>
      <c r="F397">
        <v>0.47</v>
      </c>
      <c r="H397" t="s">
        <v>590</v>
      </c>
      <c r="I397">
        <v>0.4</v>
      </c>
      <c r="J397">
        <v>1</v>
      </c>
      <c r="K397">
        <v>0.4</v>
      </c>
      <c r="L397" s="45">
        <f>VLOOKUP(H397,'[1]CALCUL AS et AN'!$A$2:$AU$889,24,FALSE)</f>
        <v>0.39700000000000002</v>
      </c>
      <c r="M397" s="48">
        <f>VLOOKUP(H397,'[1]CALCUL AS et AN'!$A$2:$AU$889,28,FALSE)</f>
        <v>0.437</v>
      </c>
      <c r="N397">
        <v>0.4</v>
      </c>
      <c r="O397" s="45">
        <f t="shared" si="26"/>
        <v>0.39700000000000002</v>
      </c>
      <c r="P397" s="48">
        <f t="shared" si="27"/>
        <v>0.437</v>
      </c>
      <c r="Q397">
        <v>0.47</v>
      </c>
      <c r="R397" s="45">
        <f>VLOOKUP(H397,'[1]CALCUL AS et AN'!$A$2:$AU$889,46,FALSE)</f>
        <v>0.49625000000000002</v>
      </c>
      <c r="S397" s="48">
        <f>VLOOKUP(H397,'[1]CALCUL AS et AN'!$A$2:$AU$889,47,FALSE)</f>
        <v>0.54625000000000001</v>
      </c>
      <c r="T397">
        <v>0.47</v>
      </c>
      <c r="U397" s="45">
        <f t="shared" si="28"/>
        <v>0.49625000000000002</v>
      </c>
      <c r="V397" s="48">
        <f t="shared" si="29"/>
        <v>0.54625000000000001</v>
      </c>
      <c r="W397" t="s">
        <v>960</v>
      </c>
      <c r="X397" t="s">
        <v>937</v>
      </c>
    </row>
    <row r="398" spans="1:24" outlineLevel="2">
      <c r="A398" t="s">
        <v>1377</v>
      </c>
      <c r="B398" s="73" t="str">
        <f t="shared" si="25"/>
        <v>00-63</v>
      </c>
      <c r="D398">
        <v>1</v>
      </c>
      <c r="E398" t="s">
        <v>1720</v>
      </c>
      <c r="F398">
        <v>0.44</v>
      </c>
      <c r="H398" t="s">
        <v>688</v>
      </c>
      <c r="I398">
        <v>0.34</v>
      </c>
      <c r="J398">
        <v>1</v>
      </c>
      <c r="K398">
        <v>0.34</v>
      </c>
      <c r="L398" s="45">
        <f>VLOOKUP(H398,'[1]CALCUL AS et AN'!$A$2:$AU$889,24,FALSE)</f>
        <v>0.33900000000000002</v>
      </c>
      <c r="M398" s="48">
        <f>VLOOKUP(H398,'[1]CALCUL AS et AN'!$A$2:$AU$889,28,FALSE)</f>
        <v>0.42199999999999999</v>
      </c>
      <c r="N398">
        <v>0.34</v>
      </c>
      <c r="O398" s="45">
        <f t="shared" si="26"/>
        <v>0.33900000000000002</v>
      </c>
      <c r="P398" s="48">
        <f t="shared" si="27"/>
        <v>0.42199999999999999</v>
      </c>
      <c r="Q398">
        <v>0.44</v>
      </c>
      <c r="R398" s="45">
        <f>VLOOKUP(H398,'[1]CALCUL AS et AN'!$A$2:$AU$889,46,FALSE)</f>
        <v>0.45087000000000005</v>
      </c>
      <c r="S398" s="48">
        <f>VLOOKUP(H398,'[1]CALCUL AS et AN'!$A$2:$AU$889,47,FALSE)</f>
        <v>0.56125999999999998</v>
      </c>
      <c r="T398">
        <v>0.44</v>
      </c>
      <c r="U398" s="45">
        <f t="shared" si="28"/>
        <v>0.45087000000000005</v>
      </c>
      <c r="V398" s="48">
        <f t="shared" si="29"/>
        <v>0.56125999999999998</v>
      </c>
      <c r="W398" t="s">
        <v>960</v>
      </c>
      <c r="X398" t="s">
        <v>951</v>
      </c>
    </row>
    <row r="399" spans="1:24" outlineLevel="2">
      <c r="A399" t="s">
        <v>1377</v>
      </c>
      <c r="B399" s="73" t="str">
        <f t="shared" si="25"/>
        <v>00-63</v>
      </c>
      <c r="D399">
        <v>1</v>
      </c>
      <c r="E399" t="s">
        <v>63</v>
      </c>
      <c r="F399">
        <v>139.16999999999999</v>
      </c>
      <c r="H399" t="s">
        <v>62</v>
      </c>
      <c r="I399">
        <v>88.935500000000005</v>
      </c>
      <c r="J399">
        <v>1</v>
      </c>
      <c r="K399">
        <v>88.935500000000005</v>
      </c>
      <c r="L399" s="45">
        <f>VLOOKUP(H399,'[1]CALCUL AS et AN'!$A$2:$AU$889,24,FALSE)</f>
        <v>88.936256</v>
      </c>
      <c r="M399" s="48">
        <f>VLOOKUP(H399,'[1]CALCUL AS et AN'!$A$2:$AU$889,28,FALSE)</f>
        <v>90.786255999999995</v>
      </c>
      <c r="N399">
        <v>88.935500000000005</v>
      </c>
      <c r="O399" s="45">
        <f t="shared" si="26"/>
        <v>88.936256</v>
      </c>
      <c r="P399" s="48">
        <f t="shared" si="27"/>
        <v>90.786255999999995</v>
      </c>
      <c r="Q399">
        <v>160.19999999999999</v>
      </c>
      <c r="R399" s="45">
        <f>VLOOKUP(H399,'[1]CALCUL AS et AN'!$A$2:$AU$889,46,FALSE)</f>
        <v>144.33635149999998</v>
      </c>
      <c r="S399" s="48">
        <f>VLOOKUP(H399,'[1]CALCUL AS et AN'!$A$2:$AU$889,47,FALSE)</f>
        <v>147.29635150000001</v>
      </c>
      <c r="T399">
        <v>160.19999999999999</v>
      </c>
      <c r="U399" s="45">
        <f t="shared" si="28"/>
        <v>144.33635149999998</v>
      </c>
      <c r="V399" s="48">
        <f t="shared" si="29"/>
        <v>147.29635150000001</v>
      </c>
      <c r="W399" t="s">
        <v>960</v>
      </c>
      <c r="X399" t="s">
        <v>1361</v>
      </c>
    </row>
    <row r="400" spans="1:24" outlineLevel="1">
      <c r="A400" s="73" t="s">
        <v>3032</v>
      </c>
      <c r="B400" s="73" t="str">
        <f t="shared" si="25"/>
        <v>SPR-1200-63</v>
      </c>
      <c r="N400">
        <f>SUBTOTAL(9,N380:N399)</f>
        <v>578.41883333333328</v>
      </c>
      <c r="O400" s="45">
        <f>SUBTOTAL(9,O380:O399)</f>
        <v>570.05933600000003</v>
      </c>
      <c r="P400" s="48">
        <f>SUBTOTAL(9,P380:P399)</f>
        <v>608.6623360000001</v>
      </c>
      <c r="T400">
        <f>SUBTOTAL(9,T380:T399)</f>
        <v>847.02</v>
      </c>
      <c r="U400" s="45">
        <f>SUBTOTAL(9,U380:U399)</f>
        <v>867.41431149999994</v>
      </c>
      <c r="V400" s="48">
        <f>SUBTOTAL(9,V380:V399)</f>
        <v>923.74851150000006</v>
      </c>
    </row>
    <row r="401" spans="1:24" outlineLevel="2">
      <c r="A401" t="s">
        <v>1037</v>
      </c>
      <c r="B401" s="73" t="str">
        <f t="shared" si="25"/>
        <v>L</v>
      </c>
      <c r="D401">
        <v>1</v>
      </c>
      <c r="E401" t="s">
        <v>1027</v>
      </c>
      <c r="F401">
        <v>1.19</v>
      </c>
      <c r="H401" t="s">
        <v>1026</v>
      </c>
      <c r="I401">
        <v>0.79</v>
      </c>
      <c r="J401">
        <v>1</v>
      </c>
      <c r="K401">
        <v>0.79</v>
      </c>
      <c r="L401" s="45">
        <f>VLOOKUP(H401,'[1]CALCUL AS et AN'!$A$2:$AU$889,24,FALSE)</f>
        <v>0.79</v>
      </c>
      <c r="M401" s="48">
        <f>VLOOKUP(H401,'[1]CALCUL AS et AN'!$A$2:$AU$889,28,FALSE)</f>
        <v>0.79</v>
      </c>
      <c r="N401">
        <v>0.79</v>
      </c>
      <c r="O401" s="45">
        <f t="shared" si="26"/>
        <v>0.79</v>
      </c>
      <c r="P401" s="48">
        <f t="shared" si="27"/>
        <v>0.79</v>
      </c>
      <c r="Q401">
        <v>1.19</v>
      </c>
      <c r="R401" s="45">
        <f>VLOOKUP(H401,'[1]CALCUL AS et AN'!$A$2:$AU$889,46,FALSE)</f>
        <v>1.1850000000000001</v>
      </c>
      <c r="S401" s="48">
        <f>VLOOKUP(H401,'[1]CALCUL AS et AN'!$A$2:$AU$889,47,FALSE)</f>
        <v>1.1850000000000001</v>
      </c>
      <c r="T401">
        <v>1.19</v>
      </c>
      <c r="U401" s="45">
        <f t="shared" si="28"/>
        <v>1.1850000000000001</v>
      </c>
      <c r="V401" s="48">
        <f t="shared" si="29"/>
        <v>1.1850000000000001</v>
      </c>
      <c r="W401" t="s">
        <v>960</v>
      </c>
      <c r="X401" t="s">
        <v>951</v>
      </c>
    </row>
    <row r="402" spans="1:24" outlineLevel="2">
      <c r="A402" t="s">
        <v>1037</v>
      </c>
      <c r="B402" s="73" t="str">
        <f t="shared" si="25"/>
        <v>L</v>
      </c>
      <c r="D402">
        <v>1</v>
      </c>
      <c r="E402" t="s">
        <v>988</v>
      </c>
      <c r="F402">
        <v>1.74</v>
      </c>
      <c r="H402" t="s">
        <v>987</v>
      </c>
      <c r="I402">
        <v>1.1599999999999999</v>
      </c>
      <c r="J402">
        <v>1</v>
      </c>
      <c r="K402">
        <v>1.1599999999999999</v>
      </c>
      <c r="L402" s="45">
        <f>VLOOKUP(H402,'[1]CALCUL AS et AN'!$A$2:$AU$889,24,FALSE)</f>
        <v>1.1599999999999999</v>
      </c>
      <c r="M402" s="48">
        <f>VLOOKUP(H402,'[1]CALCUL AS et AN'!$A$2:$AU$889,28,FALSE)</f>
        <v>1.1599999999999999</v>
      </c>
      <c r="N402">
        <v>1.1599999999999999</v>
      </c>
      <c r="O402" s="45">
        <f t="shared" si="26"/>
        <v>1.1599999999999999</v>
      </c>
      <c r="P402" s="48">
        <f t="shared" si="27"/>
        <v>1.1599999999999999</v>
      </c>
      <c r="Q402">
        <v>1.74</v>
      </c>
      <c r="R402" s="45">
        <f>VLOOKUP(H402,'[1]CALCUL AS et AN'!$A$2:$AU$889,46,FALSE)</f>
        <v>1.7399999999999998</v>
      </c>
      <c r="S402" s="48">
        <f>VLOOKUP(H402,'[1]CALCUL AS et AN'!$A$2:$AU$889,47,FALSE)</f>
        <v>1.7399999999999998</v>
      </c>
      <c r="T402">
        <v>1.74</v>
      </c>
      <c r="U402" s="45">
        <f t="shared" si="28"/>
        <v>1.7399999999999998</v>
      </c>
      <c r="V402" s="48">
        <f t="shared" si="29"/>
        <v>1.7399999999999998</v>
      </c>
      <c r="W402" t="s">
        <v>960</v>
      </c>
      <c r="X402" t="s">
        <v>951</v>
      </c>
    </row>
    <row r="403" spans="1:24" outlineLevel="2">
      <c r="A403" t="s">
        <v>1037</v>
      </c>
      <c r="B403" s="73" t="str">
        <f t="shared" ref="B403:B466" si="30">MID(A403,7,100)</f>
        <v>L</v>
      </c>
      <c r="D403">
        <v>1</v>
      </c>
      <c r="E403" t="s">
        <v>505</v>
      </c>
      <c r="F403">
        <v>5.28</v>
      </c>
      <c r="H403" t="s">
        <v>504</v>
      </c>
      <c r="I403">
        <v>4.0599999999999996</v>
      </c>
      <c r="J403">
        <v>1</v>
      </c>
      <c r="K403">
        <v>4.0599999999999996</v>
      </c>
      <c r="L403" s="45">
        <f>VLOOKUP(H403,'[1]CALCUL AS et AN'!$A$2:$AU$889,24,FALSE)</f>
        <v>4.0599999999999996</v>
      </c>
      <c r="M403" s="48">
        <f>VLOOKUP(H403,'[1]CALCUL AS et AN'!$A$2:$AU$889,28,FALSE)</f>
        <v>4.0599999999999996</v>
      </c>
      <c r="N403">
        <v>4.0599999999999996</v>
      </c>
      <c r="O403" s="45">
        <f t="shared" si="26"/>
        <v>4.0599999999999996</v>
      </c>
      <c r="P403" s="48">
        <f t="shared" si="27"/>
        <v>4.0599999999999996</v>
      </c>
      <c r="Q403">
        <v>5.28</v>
      </c>
      <c r="R403" s="45">
        <f>VLOOKUP(H403,'[1]CALCUL AS et AN'!$A$2:$AU$889,46,FALSE)</f>
        <v>5.3997999999999999</v>
      </c>
      <c r="S403" s="48">
        <f>VLOOKUP(H403,'[1]CALCUL AS et AN'!$A$2:$AU$889,47,FALSE)</f>
        <v>5.3997999999999999</v>
      </c>
      <c r="T403">
        <v>5.28</v>
      </c>
      <c r="U403" s="45">
        <f t="shared" si="28"/>
        <v>5.3997999999999999</v>
      </c>
      <c r="V403" s="48">
        <f t="shared" si="29"/>
        <v>5.3997999999999999</v>
      </c>
      <c r="W403" t="s">
        <v>960</v>
      </c>
      <c r="X403" t="s">
        <v>937</v>
      </c>
    </row>
    <row r="404" spans="1:24" outlineLevel="2">
      <c r="A404" t="s">
        <v>1037</v>
      </c>
      <c r="B404" s="73" t="str">
        <f t="shared" si="30"/>
        <v>L</v>
      </c>
      <c r="C404" t="s">
        <v>474</v>
      </c>
      <c r="D404">
        <v>1</v>
      </c>
      <c r="E404" t="s">
        <v>2940</v>
      </c>
      <c r="F404">
        <v>4.9400000000000004</v>
      </c>
      <c r="H404" t="s">
        <v>474</v>
      </c>
      <c r="I404">
        <v>2.57</v>
      </c>
      <c r="J404">
        <v>1</v>
      </c>
      <c r="K404">
        <v>2.57</v>
      </c>
      <c r="L404" s="45">
        <f>VLOOKUP(H404,'[1]CALCUL AS et AN'!$A$2:$AU$889,24,FALSE)</f>
        <v>2.57</v>
      </c>
      <c r="M404" s="48">
        <f>VLOOKUP(H404,'[1]CALCUL AS et AN'!$A$2:$AU$889,28,FALSE)</f>
        <v>0.92</v>
      </c>
      <c r="N404">
        <v>2.57</v>
      </c>
      <c r="O404" s="45">
        <f t="shared" si="26"/>
        <v>2.57</v>
      </c>
      <c r="P404" s="48">
        <f t="shared" si="27"/>
        <v>0.92</v>
      </c>
      <c r="Q404">
        <v>4.9400000000000004</v>
      </c>
      <c r="R404" s="45">
        <f>VLOOKUP(H404,'[1]CALCUL AS et AN'!$A$2:$AU$889,46,FALSE)</f>
        <v>5.7824999999999998</v>
      </c>
      <c r="S404" s="48">
        <f>VLOOKUP(H404,'[1]CALCUL AS et AN'!$A$2:$AU$889,47,FALSE)</f>
        <v>2.0700000000000003</v>
      </c>
      <c r="T404">
        <v>4.9400000000000004</v>
      </c>
      <c r="U404" s="45">
        <f t="shared" si="28"/>
        <v>5.7824999999999998</v>
      </c>
      <c r="V404" s="48">
        <f t="shared" si="29"/>
        <v>2.0700000000000003</v>
      </c>
      <c r="W404" t="s">
        <v>960</v>
      </c>
      <c r="X404" t="s">
        <v>937</v>
      </c>
    </row>
    <row r="405" spans="1:24" outlineLevel="2">
      <c r="A405" t="s">
        <v>1037</v>
      </c>
      <c r="B405" s="73" t="str">
        <f t="shared" si="30"/>
        <v>L</v>
      </c>
      <c r="C405" t="s">
        <v>1021</v>
      </c>
      <c r="D405">
        <v>1</v>
      </c>
      <c r="E405" t="s">
        <v>1022</v>
      </c>
      <c r="F405">
        <v>0</v>
      </c>
      <c r="H405" t="s">
        <v>1021</v>
      </c>
      <c r="I405">
        <v>0</v>
      </c>
      <c r="J405">
        <v>0</v>
      </c>
      <c r="K405" t="e">
        <v>#DIV/0!</v>
      </c>
      <c r="L405" s="45">
        <f>VLOOKUP(H405,'[1]CALCUL AS et AN'!$A$2:$AU$889,24,FALSE)</f>
        <v>2.2080000000000002</v>
      </c>
      <c r="M405" s="48">
        <f>VLOOKUP(H405,'[1]CALCUL AS et AN'!$A$2:$AU$889,28,FALSE)</f>
        <v>2.2080000000000002</v>
      </c>
      <c r="N405" t="e">
        <v>#DIV/0!</v>
      </c>
      <c r="O405" s="45">
        <f t="shared" si="26"/>
        <v>2.2080000000000002</v>
      </c>
      <c r="P405" s="48">
        <f t="shared" si="27"/>
        <v>2.2080000000000002</v>
      </c>
      <c r="Q405">
        <v>0</v>
      </c>
      <c r="R405" s="45">
        <f>VLOOKUP(H405,'[1]CALCUL AS et AN'!$A$2:$AU$889,46,FALSE)</f>
        <v>3.3120000000000003</v>
      </c>
      <c r="S405" s="48">
        <f>VLOOKUP(H405,'[1]CALCUL AS et AN'!$A$2:$AU$889,47,FALSE)</f>
        <v>3.3120000000000003</v>
      </c>
      <c r="T405">
        <v>0</v>
      </c>
      <c r="U405" s="45">
        <f t="shared" si="28"/>
        <v>3.3120000000000003</v>
      </c>
      <c r="V405" s="48">
        <f t="shared" si="29"/>
        <v>3.3120000000000003</v>
      </c>
      <c r="W405" t="s">
        <v>960</v>
      </c>
      <c r="X405">
        <v>0</v>
      </c>
    </row>
    <row r="406" spans="1:24" outlineLevel="2">
      <c r="A406" t="s">
        <v>1037</v>
      </c>
      <c r="B406" s="73" t="str">
        <f t="shared" si="30"/>
        <v>L</v>
      </c>
      <c r="C406" t="s">
        <v>426</v>
      </c>
      <c r="D406">
        <v>1</v>
      </c>
      <c r="E406" t="s">
        <v>1019</v>
      </c>
      <c r="F406">
        <v>24</v>
      </c>
      <c r="H406" t="s">
        <v>426</v>
      </c>
      <c r="I406">
        <v>17.39</v>
      </c>
      <c r="J406">
        <v>1</v>
      </c>
      <c r="K406">
        <v>17.39</v>
      </c>
      <c r="L406" s="45">
        <f>VLOOKUP(H406,'[1]CALCUL AS et AN'!$A$2:$AU$889,24,FALSE)</f>
        <v>17.39</v>
      </c>
      <c r="M406" s="48">
        <f>VLOOKUP(H406,'[1]CALCUL AS et AN'!$A$2:$AU$889,28,FALSE)</f>
        <v>17.39</v>
      </c>
      <c r="N406">
        <v>17.39</v>
      </c>
      <c r="O406" s="45">
        <f t="shared" si="26"/>
        <v>17.39</v>
      </c>
      <c r="P406" s="48">
        <f t="shared" si="27"/>
        <v>17.39</v>
      </c>
      <c r="Q406">
        <v>24</v>
      </c>
      <c r="R406" s="45">
        <f>VLOOKUP(H406,'[1]CALCUL AS et AN'!$A$2:$AU$889,46,FALSE)</f>
        <v>26.085000000000001</v>
      </c>
      <c r="S406" s="48">
        <f>VLOOKUP(H406,'[1]CALCUL AS et AN'!$A$2:$AU$889,47,FALSE)</f>
        <v>26.085000000000001</v>
      </c>
      <c r="T406">
        <v>24</v>
      </c>
      <c r="U406" s="45">
        <f t="shared" si="28"/>
        <v>26.085000000000001</v>
      </c>
      <c r="V406" s="48">
        <f t="shared" si="29"/>
        <v>26.085000000000001</v>
      </c>
      <c r="W406" t="s">
        <v>960</v>
      </c>
      <c r="X406" t="s">
        <v>937</v>
      </c>
    </row>
    <row r="407" spans="1:24" outlineLevel="2">
      <c r="A407" t="s">
        <v>1037</v>
      </c>
      <c r="B407" s="73" t="str">
        <f t="shared" si="30"/>
        <v>L</v>
      </c>
      <c r="D407">
        <v>1</v>
      </c>
      <c r="E407" t="s">
        <v>994</v>
      </c>
      <c r="F407">
        <v>4.18</v>
      </c>
      <c r="H407" t="s">
        <v>508</v>
      </c>
      <c r="I407">
        <v>1.64</v>
      </c>
      <c r="J407">
        <v>1</v>
      </c>
      <c r="K407">
        <v>1.64</v>
      </c>
      <c r="L407" s="45">
        <f>VLOOKUP(H407,'[1]CALCUL AS et AN'!$A$2:$AU$889,24,FALSE)</f>
        <v>1.64</v>
      </c>
      <c r="M407" s="48">
        <f>VLOOKUP(H407,'[1]CALCUL AS et AN'!$A$2:$AU$889,28,FALSE)</f>
        <v>1.64</v>
      </c>
      <c r="N407">
        <v>1.64</v>
      </c>
      <c r="O407" s="45">
        <f t="shared" si="26"/>
        <v>1.64</v>
      </c>
      <c r="P407" s="48">
        <f t="shared" si="27"/>
        <v>1.64</v>
      </c>
      <c r="Q407">
        <v>4.26</v>
      </c>
      <c r="R407" s="45">
        <f>VLOOKUP(H407,'[1]CALCUL AS et AN'!$A$2:$AU$889,46,FALSE)</f>
        <v>4.92</v>
      </c>
      <c r="S407" s="48">
        <f>VLOOKUP(H407,'[1]CALCUL AS et AN'!$A$2:$AU$889,47,FALSE)</f>
        <v>4.92</v>
      </c>
      <c r="T407">
        <v>4.26</v>
      </c>
      <c r="U407" s="45">
        <f t="shared" si="28"/>
        <v>4.92</v>
      </c>
      <c r="V407" s="48">
        <f t="shared" si="29"/>
        <v>4.92</v>
      </c>
      <c r="W407" t="s">
        <v>960</v>
      </c>
      <c r="X407" t="s">
        <v>937</v>
      </c>
    </row>
    <row r="408" spans="1:24" outlineLevel="2">
      <c r="A408" t="s">
        <v>1037</v>
      </c>
      <c r="B408" s="73" t="str">
        <f t="shared" si="30"/>
        <v>L</v>
      </c>
      <c r="D408">
        <v>1</v>
      </c>
      <c r="E408" t="s">
        <v>998</v>
      </c>
      <c r="F408">
        <v>6.34</v>
      </c>
      <c r="H408" t="s">
        <v>510</v>
      </c>
      <c r="I408">
        <v>2.4500000000000002</v>
      </c>
      <c r="J408">
        <v>1</v>
      </c>
      <c r="K408">
        <v>2.4500000000000002</v>
      </c>
      <c r="L408" s="45">
        <f>VLOOKUP(H408,'[1]CALCUL AS et AN'!$A$2:$AU$889,24,FALSE)</f>
        <v>2.4500000000000002</v>
      </c>
      <c r="M408" s="48">
        <f>VLOOKUP(H408,'[1]CALCUL AS et AN'!$A$2:$AU$889,28,FALSE)</f>
        <v>2.4500000000000002</v>
      </c>
      <c r="N408">
        <v>2.4500000000000002</v>
      </c>
      <c r="O408" s="45">
        <f t="shared" si="26"/>
        <v>2.4500000000000002</v>
      </c>
      <c r="P408" s="48">
        <f t="shared" si="27"/>
        <v>2.4500000000000002</v>
      </c>
      <c r="Q408">
        <v>6.37</v>
      </c>
      <c r="R408" s="45">
        <f>VLOOKUP(H408,'[1]CALCUL AS et AN'!$A$2:$AU$889,46,FALSE)</f>
        <v>7.3500000000000005</v>
      </c>
      <c r="S408" s="48">
        <f>VLOOKUP(H408,'[1]CALCUL AS et AN'!$A$2:$AU$889,47,FALSE)</f>
        <v>7.3500000000000005</v>
      </c>
      <c r="T408">
        <v>6.37</v>
      </c>
      <c r="U408" s="45">
        <f t="shared" si="28"/>
        <v>7.3500000000000005</v>
      </c>
      <c r="V408" s="48">
        <f t="shared" si="29"/>
        <v>7.3500000000000005</v>
      </c>
      <c r="W408" t="s">
        <v>960</v>
      </c>
      <c r="X408" t="s">
        <v>937</v>
      </c>
    </row>
    <row r="409" spans="1:24" outlineLevel="1">
      <c r="A409" s="73" t="s">
        <v>3033</v>
      </c>
      <c r="B409" s="73" t="str">
        <f t="shared" si="30"/>
        <v>PTUYCOL</v>
      </c>
      <c r="N409" t="e">
        <f>SUBTOTAL(9,N401:N408)</f>
        <v>#DIV/0!</v>
      </c>
      <c r="O409" s="45">
        <f>SUBTOTAL(9,O401:O408)</f>
        <v>32.268000000000001</v>
      </c>
      <c r="P409" s="48">
        <f>SUBTOTAL(9,P401:P408)</f>
        <v>30.617999999999999</v>
      </c>
      <c r="T409">
        <f>SUBTOTAL(9,T401:T408)</f>
        <v>47.78</v>
      </c>
      <c r="U409" s="45">
        <f>SUBTOTAL(9,U401:U408)</f>
        <v>55.774300000000004</v>
      </c>
      <c r="V409" s="48">
        <f>SUBTOTAL(9,V401:V408)</f>
        <v>52.061800000000005</v>
      </c>
    </row>
    <row r="410" spans="1:24" outlineLevel="2">
      <c r="A410" t="s">
        <v>1203</v>
      </c>
      <c r="B410" s="73" t="str">
        <f t="shared" si="30"/>
        <v>1</v>
      </c>
      <c r="C410" t="s">
        <v>472</v>
      </c>
      <c r="D410">
        <v>1</v>
      </c>
      <c r="E410" t="s">
        <v>993</v>
      </c>
      <c r="F410">
        <v>4.87</v>
      </c>
      <c r="H410" t="s">
        <v>472</v>
      </c>
      <c r="I410">
        <v>0.94</v>
      </c>
      <c r="J410">
        <v>1</v>
      </c>
      <c r="K410">
        <v>0.94</v>
      </c>
      <c r="L410" s="45">
        <f>VLOOKUP(H410,'[1]CALCUL AS et AN'!$A$2:$AU$889,24,FALSE)</f>
        <v>2.1800000000000002</v>
      </c>
      <c r="M410" s="48">
        <f>VLOOKUP(H410,'[1]CALCUL AS et AN'!$A$2:$AU$889,28,FALSE)</f>
        <v>0.94</v>
      </c>
      <c r="N410">
        <v>0.94</v>
      </c>
      <c r="O410" s="45">
        <f t="shared" si="26"/>
        <v>2.1800000000000002</v>
      </c>
      <c r="P410" s="48">
        <f t="shared" si="27"/>
        <v>0.94</v>
      </c>
      <c r="Q410">
        <v>4.87</v>
      </c>
      <c r="R410" s="45">
        <f>VLOOKUP(H410,'[1]CALCUL AS et AN'!$A$2:$AU$889,46,FALSE)</f>
        <v>4.9050000000000002</v>
      </c>
      <c r="S410" s="48">
        <f>VLOOKUP(H410,'[1]CALCUL AS et AN'!$A$2:$AU$889,47,FALSE)</f>
        <v>2.1149999999999998</v>
      </c>
      <c r="T410">
        <v>4.87</v>
      </c>
      <c r="U410" s="45">
        <f t="shared" si="28"/>
        <v>4.9050000000000002</v>
      </c>
      <c r="V410" s="48">
        <f t="shared" si="29"/>
        <v>2.1149999999999998</v>
      </c>
      <c r="W410" t="s">
        <v>960</v>
      </c>
      <c r="X410" t="s">
        <v>937</v>
      </c>
    </row>
    <row r="411" spans="1:24" outlineLevel="2">
      <c r="A411" t="s">
        <v>1203</v>
      </c>
      <c r="B411" s="73" t="str">
        <f t="shared" si="30"/>
        <v>1</v>
      </c>
      <c r="C411" t="s">
        <v>474</v>
      </c>
      <c r="D411">
        <v>1</v>
      </c>
      <c r="E411" t="s">
        <v>2940</v>
      </c>
      <c r="F411">
        <v>4.9400000000000004</v>
      </c>
      <c r="H411" t="s">
        <v>474</v>
      </c>
      <c r="I411">
        <v>2.57</v>
      </c>
      <c r="J411">
        <v>1</v>
      </c>
      <c r="K411">
        <v>2.57</v>
      </c>
      <c r="L411" s="45">
        <f>VLOOKUP(H411,'[1]CALCUL AS et AN'!$A$2:$AU$889,24,FALSE)</f>
        <v>2.57</v>
      </c>
      <c r="M411" s="48">
        <f>VLOOKUP(H411,'[1]CALCUL AS et AN'!$A$2:$AU$889,28,FALSE)</f>
        <v>0.92</v>
      </c>
      <c r="N411">
        <v>2.57</v>
      </c>
      <c r="O411" s="45">
        <f t="shared" si="26"/>
        <v>2.57</v>
      </c>
      <c r="P411" s="48">
        <f t="shared" si="27"/>
        <v>0.92</v>
      </c>
      <c r="Q411">
        <v>4.9400000000000004</v>
      </c>
      <c r="R411" s="45">
        <f>VLOOKUP(H411,'[1]CALCUL AS et AN'!$A$2:$AU$889,46,FALSE)</f>
        <v>5.7824999999999998</v>
      </c>
      <c r="S411" s="48">
        <f>VLOOKUP(H411,'[1]CALCUL AS et AN'!$A$2:$AU$889,47,FALSE)</f>
        <v>2.0700000000000003</v>
      </c>
      <c r="T411">
        <v>4.9400000000000004</v>
      </c>
      <c r="U411" s="45">
        <f t="shared" si="28"/>
        <v>5.7824999999999998</v>
      </c>
      <c r="V411" s="48">
        <f t="shared" si="29"/>
        <v>2.0700000000000003</v>
      </c>
      <c r="W411" t="s">
        <v>960</v>
      </c>
      <c r="X411" t="s">
        <v>937</v>
      </c>
    </row>
    <row r="412" spans="1:24" outlineLevel="2">
      <c r="A412" t="s">
        <v>1203</v>
      </c>
      <c r="B412" s="73" t="str">
        <f t="shared" si="30"/>
        <v>1</v>
      </c>
      <c r="C412" t="s">
        <v>476</v>
      </c>
      <c r="D412">
        <v>3</v>
      </c>
      <c r="E412" t="s">
        <v>2937</v>
      </c>
      <c r="F412">
        <v>4.9400000000000004</v>
      </c>
      <c r="H412" t="s">
        <v>476</v>
      </c>
      <c r="I412">
        <v>2.21</v>
      </c>
      <c r="J412">
        <v>1</v>
      </c>
      <c r="K412">
        <v>2.21</v>
      </c>
      <c r="L412" s="45">
        <f>VLOOKUP(H412,'[1]CALCUL AS et AN'!$A$2:$AU$889,24,FALSE)</f>
        <v>2.21</v>
      </c>
      <c r="M412" s="48">
        <f>VLOOKUP(H412,'[1]CALCUL AS et AN'!$A$2:$AU$889,28,FALSE)</f>
        <v>0.92</v>
      </c>
      <c r="N412">
        <v>6.63</v>
      </c>
      <c r="O412" s="45">
        <f t="shared" si="26"/>
        <v>6.63</v>
      </c>
      <c r="P412" s="48">
        <f t="shared" si="27"/>
        <v>2.7600000000000002</v>
      </c>
      <c r="Q412">
        <v>4.9400000000000004</v>
      </c>
      <c r="R412" s="45">
        <f>VLOOKUP(H412,'[1]CALCUL AS et AN'!$A$2:$AU$889,46,FALSE)</f>
        <v>4.9725000000000001</v>
      </c>
      <c r="S412" s="48">
        <f>VLOOKUP(H412,'[1]CALCUL AS et AN'!$A$2:$AU$889,47,FALSE)</f>
        <v>2.0700000000000003</v>
      </c>
      <c r="T412">
        <v>14.82</v>
      </c>
      <c r="U412" s="45">
        <f t="shared" si="28"/>
        <v>14.9175</v>
      </c>
      <c r="V412" s="48">
        <f t="shared" si="29"/>
        <v>6.2100000000000009</v>
      </c>
      <c r="W412" t="s">
        <v>960</v>
      </c>
      <c r="X412" t="s">
        <v>937</v>
      </c>
    </row>
    <row r="413" spans="1:24" outlineLevel="2">
      <c r="A413" t="s">
        <v>1203</v>
      </c>
      <c r="B413" s="73" t="str">
        <f t="shared" si="30"/>
        <v>1</v>
      </c>
      <c r="C413" t="s">
        <v>1021</v>
      </c>
      <c r="D413">
        <v>1</v>
      </c>
      <c r="E413" t="s">
        <v>1022</v>
      </c>
      <c r="F413">
        <v>0</v>
      </c>
      <c r="H413" t="s">
        <v>1021</v>
      </c>
      <c r="I413">
        <v>0</v>
      </c>
      <c r="J413">
        <v>0</v>
      </c>
      <c r="K413" t="e">
        <v>#DIV/0!</v>
      </c>
      <c r="L413" s="45">
        <f>VLOOKUP(H413,'[1]CALCUL AS et AN'!$A$2:$AU$889,24,FALSE)</f>
        <v>2.2080000000000002</v>
      </c>
      <c r="M413" s="48">
        <f>VLOOKUP(H413,'[1]CALCUL AS et AN'!$A$2:$AU$889,28,FALSE)</f>
        <v>2.2080000000000002</v>
      </c>
      <c r="N413" t="e">
        <v>#DIV/0!</v>
      </c>
      <c r="O413" s="45">
        <f t="shared" si="26"/>
        <v>2.2080000000000002</v>
      </c>
      <c r="P413" s="48">
        <f t="shared" si="27"/>
        <v>2.2080000000000002</v>
      </c>
      <c r="Q413">
        <v>0</v>
      </c>
      <c r="R413" s="45">
        <f>VLOOKUP(H413,'[1]CALCUL AS et AN'!$A$2:$AU$889,46,FALSE)</f>
        <v>3.3120000000000003</v>
      </c>
      <c r="S413" s="48">
        <f>VLOOKUP(H413,'[1]CALCUL AS et AN'!$A$2:$AU$889,47,FALSE)</f>
        <v>3.3120000000000003</v>
      </c>
      <c r="T413">
        <v>0</v>
      </c>
      <c r="U413" s="45">
        <f t="shared" si="28"/>
        <v>3.3120000000000003</v>
      </c>
      <c r="V413" s="48">
        <f t="shared" si="29"/>
        <v>3.3120000000000003</v>
      </c>
      <c r="W413" t="s">
        <v>960</v>
      </c>
      <c r="X413">
        <v>0</v>
      </c>
    </row>
    <row r="414" spans="1:24" outlineLevel="2">
      <c r="A414" t="s">
        <v>1203</v>
      </c>
      <c r="B414" s="73" t="str">
        <f t="shared" si="30"/>
        <v>1</v>
      </c>
      <c r="C414" t="s">
        <v>478</v>
      </c>
      <c r="D414">
        <v>1</v>
      </c>
      <c r="E414" t="s">
        <v>479</v>
      </c>
      <c r="F414">
        <v>32.479999999999997</v>
      </c>
      <c r="H414" t="s">
        <v>478</v>
      </c>
      <c r="I414">
        <v>16</v>
      </c>
      <c r="J414">
        <v>1</v>
      </c>
      <c r="K414">
        <v>16</v>
      </c>
      <c r="L414" s="45">
        <f>VLOOKUP(H414,'[1]CALCUL AS et AN'!$A$2:$AU$889,24,FALSE)</f>
        <v>16</v>
      </c>
      <c r="M414" s="48">
        <f>VLOOKUP(H414,'[1]CALCUL AS et AN'!$A$2:$AU$889,28,FALSE)</f>
        <v>16</v>
      </c>
      <c r="N414">
        <v>16</v>
      </c>
      <c r="O414" s="45">
        <f t="shared" si="26"/>
        <v>16</v>
      </c>
      <c r="P414" s="48">
        <f t="shared" si="27"/>
        <v>16</v>
      </c>
      <c r="Q414">
        <v>32.479999999999997</v>
      </c>
      <c r="R414" s="45">
        <f>VLOOKUP(H414,'[1]CALCUL AS et AN'!$A$2:$AU$889,46,FALSE)</f>
        <v>32</v>
      </c>
      <c r="S414" s="48">
        <f>VLOOKUP(H414,'[1]CALCUL AS et AN'!$A$2:$AU$889,47,FALSE)</f>
        <v>32</v>
      </c>
      <c r="T414">
        <v>32.479999999999997</v>
      </c>
      <c r="U414" s="45">
        <f t="shared" si="28"/>
        <v>32</v>
      </c>
      <c r="V414" s="48">
        <f t="shared" si="29"/>
        <v>32</v>
      </c>
      <c r="W414" t="s">
        <v>960</v>
      </c>
      <c r="X414" t="s">
        <v>937</v>
      </c>
    </row>
    <row r="415" spans="1:24" outlineLevel="2">
      <c r="A415" t="s">
        <v>1203</v>
      </c>
      <c r="B415" s="73" t="str">
        <f t="shared" si="30"/>
        <v>1</v>
      </c>
      <c r="C415" t="s">
        <v>478</v>
      </c>
      <c r="D415">
        <v>1</v>
      </c>
      <c r="E415" t="s">
        <v>479</v>
      </c>
      <c r="F415">
        <v>32.479999999999997</v>
      </c>
      <c r="H415" t="s">
        <v>478</v>
      </c>
      <c r="I415">
        <v>16</v>
      </c>
      <c r="J415">
        <v>1</v>
      </c>
      <c r="K415">
        <v>16</v>
      </c>
      <c r="L415" s="45">
        <f>VLOOKUP(H415,'[1]CALCUL AS et AN'!$A$2:$AU$889,24,FALSE)</f>
        <v>16</v>
      </c>
      <c r="M415" s="48">
        <f>VLOOKUP(H415,'[1]CALCUL AS et AN'!$A$2:$AU$889,28,FALSE)</f>
        <v>16</v>
      </c>
      <c r="N415">
        <v>16</v>
      </c>
      <c r="O415" s="45">
        <f t="shared" si="26"/>
        <v>16</v>
      </c>
      <c r="P415" s="48">
        <f t="shared" si="27"/>
        <v>16</v>
      </c>
      <c r="Q415">
        <v>32.479999999999997</v>
      </c>
      <c r="R415" s="45">
        <f>VLOOKUP(H415,'[1]CALCUL AS et AN'!$A$2:$AU$889,46,FALSE)</f>
        <v>32</v>
      </c>
      <c r="S415" s="48">
        <f>VLOOKUP(H415,'[1]CALCUL AS et AN'!$A$2:$AU$889,47,FALSE)</f>
        <v>32</v>
      </c>
      <c r="T415">
        <v>32.479999999999997</v>
      </c>
      <c r="U415" s="45">
        <f t="shared" si="28"/>
        <v>32</v>
      </c>
      <c r="V415" s="48">
        <f t="shared" si="29"/>
        <v>32</v>
      </c>
      <c r="W415" t="s">
        <v>960</v>
      </c>
      <c r="X415" t="s">
        <v>937</v>
      </c>
    </row>
    <row r="416" spans="1:24" outlineLevel="2">
      <c r="A416" t="s">
        <v>1203</v>
      </c>
      <c r="B416" s="73" t="str">
        <f t="shared" si="30"/>
        <v>1</v>
      </c>
      <c r="C416" t="s">
        <v>654</v>
      </c>
      <c r="D416">
        <v>2</v>
      </c>
      <c r="E416" t="s">
        <v>655</v>
      </c>
      <c r="F416">
        <v>6.17</v>
      </c>
      <c r="H416" t="s">
        <v>654</v>
      </c>
      <c r="I416">
        <v>2.12</v>
      </c>
      <c r="J416">
        <v>1</v>
      </c>
      <c r="K416">
        <v>2.12</v>
      </c>
      <c r="L416" s="45">
        <f>VLOOKUP(H416,'[1]CALCUL AS et AN'!$A$2:$AU$889,24,FALSE)</f>
        <v>2.12</v>
      </c>
      <c r="M416" s="48">
        <f>VLOOKUP(H416,'[1]CALCUL AS et AN'!$A$2:$AU$889,28,FALSE)</f>
        <v>2.12</v>
      </c>
      <c r="N416">
        <v>4.24</v>
      </c>
      <c r="O416" s="45">
        <f t="shared" si="26"/>
        <v>4.24</v>
      </c>
      <c r="P416" s="48">
        <f t="shared" si="27"/>
        <v>4.24</v>
      </c>
      <c r="Q416">
        <v>6.17</v>
      </c>
      <c r="R416" s="45">
        <f>VLOOKUP(H416,'[1]CALCUL AS et AN'!$A$2:$AU$889,46,FALSE)</f>
        <v>6.36</v>
      </c>
      <c r="S416" s="48">
        <f>VLOOKUP(H416,'[1]CALCUL AS et AN'!$A$2:$AU$889,47,FALSE)</f>
        <v>6.36</v>
      </c>
      <c r="T416">
        <v>12.34</v>
      </c>
      <c r="U416" s="45">
        <f t="shared" si="28"/>
        <v>12.72</v>
      </c>
      <c r="V416" s="48">
        <f t="shared" si="29"/>
        <v>12.72</v>
      </c>
      <c r="W416" t="s">
        <v>960</v>
      </c>
      <c r="X416" t="s">
        <v>937</v>
      </c>
    </row>
    <row r="417" spans="1:24" outlineLevel="2">
      <c r="A417" t="s">
        <v>1203</v>
      </c>
      <c r="B417" s="73" t="str">
        <f t="shared" si="30"/>
        <v>1</v>
      </c>
      <c r="C417" t="s">
        <v>426</v>
      </c>
      <c r="D417">
        <v>1</v>
      </c>
      <c r="E417" t="s">
        <v>1019</v>
      </c>
      <c r="F417">
        <v>24</v>
      </c>
      <c r="H417" t="s">
        <v>426</v>
      </c>
      <c r="I417">
        <v>17.39</v>
      </c>
      <c r="J417">
        <v>1</v>
      </c>
      <c r="K417">
        <v>17.39</v>
      </c>
      <c r="L417" s="45">
        <f>VLOOKUP(H417,'[1]CALCUL AS et AN'!$A$2:$AU$889,24,FALSE)</f>
        <v>17.39</v>
      </c>
      <c r="M417" s="48">
        <f>VLOOKUP(H417,'[1]CALCUL AS et AN'!$A$2:$AU$889,28,FALSE)</f>
        <v>17.39</v>
      </c>
      <c r="N417">
        <v>17.39</v>
      </c>
      <c r="O417" s="45">
        <f t="shared" si="26"/>
        <v>17.39</v>
      </c>
      <c r="P417" s="48">
        <f t="shared" si="27"/>
        <v>17.39</v>
      </c>
      <c r="Q417">
        <v>24</v>
      </c>
      <c r="R417" s="45">
        <f>VLOOKUP(H417,'[1]CALCUL AS et AN'!$A$2:$AU$889,46,FALSE)</f>
        <v>26.085000000000001</v>
      </c>
      <c r="S417" s="48">
        <f>VLOOKUP(H417,'[1]CALCUL AS et AN'!$A$2:$AU$889,47,FALSE)</f>
        <v>26.085000000000001</v>
      </c>
      <c r="T417">
        <v>24</v>
      </c>
      <c r="U417" s="45">
        <f t="shared" si="28"/>
        <v>26.085000000000001</v>
      </c>
      <c r="V417" s="48">
        <f t="shared" si="29"/>
        <v>26.085000000000001</v>
      </c>
      <c r="W417" t="s">
        <v>960</v>
      </c>
      <c r="X417" t="s">
        <v>937</v>
      </c>
    </row>
    <row r="418" spans="1:24" outlineLevel="2">
      <c r="A418" t="s">
        <v>1203</v>
      </c>
      <c r="B418" s="73" t="str">
        <f t="shared" si="30"/>
        <v>1</v>
      </c>
      <c r="C418" t="s">
        <v>428</v>
      </c>
      <c r="D418">
        <v>2</v>
      </c>
      <c r="E418" t="s">
        <v>1152</v>
      </c>
      <c r="F418">
        <v>35</v>
      </c>
      <c r="H418" t="s">
        <v>428</v>
      </c>
      <c r="I418">
        <v>23.42</v>
      </c>
      <c r="J418">
        <v>1</v>
      </c>
      <c r="K418">
        <v>23.42</v>
      </c>
      <c r="L418" s="45">
        <f>VLOOKUP(H418,'[1]CALCUL AS et AN'!$A$2:$AU$889,24,FALSE)</f>
        <v>23.42</v>
      </c>
      <c r="M418" s="48">
        <f>VLOOKUP(H418,'[1]CALCUL AS et AN'!$A$2:$AU$889,28,FALSE)</f>
        <v>23.42</v>
      </c>
      <c r="N418">
        <v>46.84</v>
      </c>
      <c r="O418" s="45">
        <f t="shared" si="26"/>
        <v>46.84</v>
      </c>
      <c r="P418" s="48">
        <f t="shared" si="27"/>
        <v>46.84</v>
      </c>
      <c r="Q418">
        <v>35</v>
      </c>
      <c r="R418" s="45">
        <f>VLOOKUP(H418,'[1]CALCUL AS et AN'!$A$2:$AU$889,46,FALSE)</f>
        <v>35.130000000000003</v>
      </c>
      <c r="S418" s="48">
        <f>VLOOKUP(H418,'[1]CALCUL AS et AN'!$A$2:$AU$889,47,FALSE)</f>
        <v>35.130000000000003</v>
      </c>
      <c r="T418">
        <v>70</v>
      </c>
      <c r="U418" s="45">
        <f t="shared" si="28"/>
        <v>70.260000000000005</v>
      </c>
      <c r="V418" s="48">
        <f t="shared" si="29"/>
        <v>70.260000000000005</v>
      </c>
      <c r="W418" t="s">
        <v>960</v>
      </c>
      <c r="X418" t="s">
        <v>937</v>
      </c>
    </row>
    <row r="419" spans="1:24" outlineLevel="1">
      <c r="A419" s="73" t="s">
        <v>3034</v>
      </c>
      <c r="B419" s="73" t="str">
        <f t="shared" si="30"/>
        <v>KITFVR1</v>
      </c>
      <c r="N419" t="e">
        <f>SUBTOTAL(9,N410:N418)</f>
        <v>#DIV/0!</v>
      </c>
      <c r="O419" s="45">
        <f>SUBTOTAL(9,O410:O418)</f>
        <v>114.05800000000001</v>
      </c>
      <c r="P419" s="48">
        <f>SUBTOTAL(9,P410:P418)</f>
        <v>107.298</v>
      </c>
      <c r="T419">
        <f>SUBTOTAL(9,T410:T418)</f>
        <v>195.93</v>
      </c>
      <c r="U419" s="45">
        <f>SUBTOTAL(9,U410:U418)</f>
        <v>201.98200000000003</v>
      </c>
      <c r="V419" s="48">
        <f>SUBTOTAL(9,V410:V418)</f>
        <v>186.77199999999999</v>
      </c>
    </row>
    <row r="420" spans="1:24" outlineLevel="2">
      <c r="A420" t="s">
        <v>1215</v>
      </c>
      <c r="B420" s="73" t="str">
        <f t="shared" si="30"/>
        <v>SG</v>
      </c>
      <c r="C420" t="s">
        <v>981</v>
      </c>
      <c r="D420">
        <v>1</v>
      </c>
      <c r="E420" t="s">
        <v>982</v>
      </c>
      <c r="F420">
        <v>1.07</v>
      </c>
      <c r="H420" t="s">
        <v>981</v>
      </c>
      <c r="I420">
        <v>0.9</v>
      </c>
      <c r="J420">
        <v>1</v>
      </c>
      <c r="K420">
        <v>0.9</v>
      </c>
      <c r="L420" s="45">
        <f>VLOOKUP(H420,'[1]CALCUL AS et AN'!$A$2:$AU$889,24,FALSE)</f>
        <v>0.9</v>
      </c>
      <c r="M420" s="48">
        <f>VLOOKUP(H420,'[1]CALCUL AS et AN'!$A$2:$AU$889,28,FALSE)</f>
        <v>0.9</v>
      </c>
      <c r="N420">
        <v>0.9</v>
      </c>
      <c r="O420" s="45">
        <f t="shared" ref="O420:O494" si="31">D420*L420</f>
        <v>0.9</v>
      </c>
      <c r="P420" s="48">
        <f t="shared" ref="P420:P494" si="32">D420*M420</f>
        <v>0.9</v>
      </c>
      <c r="Q420">
        <v>1.07</v>
      </c>
      <c r="R420" s="45">
        <f>VLOOKUP(H420,'[1]CALCUL AS et AN'!$A$2:$AU$889,46,FALSE)</f>
        <v>1.125</v>
      </c>
      <c r="S420" s="48">
        <f>VLOOKUP(H420,'[1]CALCUL AS et AN'!$A$2:$AU$889,47,FALSE)</f>
        <v>1.125</v>
      </c>
      <c r="T420">
        <v>1.07</v>
      </c>
      <c r="U420" s="45">
        <f t="shared" ref="U420:U494" si="33">R420*D420</f>
        <v>1.125</v>
      </c>
      <c r="V420" s="48">
        <f t="shared" ref="V420:V494" si="34">S420*D420</f>
        <v>1.125</v>
      </c>
      <c r="W420" t="s">
        <v>960</v>
      </c>
      <c r="X420" t="s">
        <v>951</v>
      </c>
    </row>
    <row r="421" spans="1:24" outlineLevel="2">
      <c r="A421" t="s">
        <v>1215</v>
      </c>
      <c r="B421" s="73" t="str">
        <f t="shared" si="30"/>
        <v>SG</v>
      </c>
      <c r="C421" t="s">
        <v>1211</v>
      </c>
      <c r="D421">
        <v>1</v>
      </c>
      <c r="E421" t="s">
        <v>1212</v>
      </c>
      <c r="F421">
        <v>0</v>
      </c>
      <c r="H421" t="s">
        <v>1211</v>
      </c>
      <c r="I421">
        <v>0</v>
      </c>
      <c r="J421">
        <v>0</v>
      </c>
      <c r="K421" t="e">
        <v>#DIV/0!</v>
      </c>
      <c r="L421" s="45" t="e">
        <f>VLOOKUP(H421,'[1]CALCUL AS et AN'!$A$2:$AU$889,24,FALSE)</f>
        <v>#N/A</v>
      </c>
      <c r="M421" s="48" t="e">
        <f>VLOOKUP(H421,'[1]CALCUL AS et AN'!$A$2:$AU$889,28,FALSE)</f>
        <v>#N/A</v>
      </c>
      <c r="N421" t="e">
        <v>#DIV/0!</v>
      </c>
      <c r="O421" s="45" t="e">
        <f t="shared" si="31"/>
        <v>#N/A</v>
      </c>
      <c r="P421" s="48" t="e">
        <f t="shared" si="32"/>
        <v>#N/A</v>
      </c>
      <c r="Q421">
        <v>0</v>
      </c>
      <c r="R421" s="45" t="e">
        <f>VLOOKUP(H421,'[1]CALCUL AS et AN'!$A$2:$AU$889,46,FALSE)</f>
        <v>#N/A</v>
      </c>
      <c r="S421" s="48" t="e">
        <f>VLOOKUP(H421,'[1]CALCUL AS et AN'!$A$2:$AU$889,47,FALSE)</f>
        <v>#N/A</v>
      </c>
      <c r="T421">
        <v>0</v>
      </c>
      <c r="U421" s="45" t="e">
        <f t="shared" si="33"/>
        <v>#N/A</v>
      </c>
      <c r="V421" s="48" t="e">
        <f t="shared" si="34"/>
        <v>#N/A</v>
      </c>
      <c r="W421" t="s">
        <v>960</v>
      </c>
      <c r="X421" t="s">
        <v>960</v>
      </c>
    </row>
    <row r="422" spans="1:24" outlineLevel="2">
      <c r="A422" t="s">
        <v>1215</v>
      </c>
      <c r="B422" s="73" t="str">
        <f t="shared" si="30"/>
        <v>SG</v>
      </c>
      <c r="C422" t="s">
        <v>1014</v>
      </c>
      <c r="D422">
        <v>1</v>
      </c>
      <c r="E422" t="s">
        <v>1015</v>
      </c>
      <c r="F422">
        <v>5.55</v>
      </c>
      <c r="H422" t="s">
        <v>1014</v>
      </c>
      <c r="I422">
        <v>2.85</v>
      </c>
      <c r="J422">
        <v>1</v>
      </c>
      <c r="K422">
        <v>2.85</v>
      </c>
      <c r="L422" s="45">
        <f>VLOOKUP(H422,'[1]CALCUL AS et AN'!$A$2:$AU$889,24,FALSE)</f>
        <v>2.85</v>
      </c>
      <c r="M422" s="48">
        <f>VLOOKUP(H422,'[1]CALCUL AS et AN'!$A$2:$AU$889,28,FALSE)</f>
        <v>2.85</v>
      </c>
      <c r="N422">
        <v>2.85</v>
      </c>
      <c r="O422" s="45">
        <f t="shared" si="31"/>
        <v>2.85</v>
      </c>
      <c r="P422" s="48">
        <f t="shared" si="32"/>
        <v>2.85</v>
      </c>
      <c r="Q422">
        <v>5.55</v>
      </c>
      <c r="R422" s="45">
        <f>VLOOKUP(H422,'[1]CALCUL AS et AN'!$A$2:$AU$889,46,FALSE)</f>
        <v>5.7</v>
      </c>
      <c r="S422" s="48">
        <f>VLOOKUP(H422,'[1]CALCUL AS et AN'!$A$2:$AU$889,47,FALSE)</f>
        <v>5.7</v>
      </c>
      <c r="T422">
        <v>5.55</v>
      </c>
      <c r="U422" s="45">
        <f t="shared" si="33"/>
        <v>5.7</v>
      </c>
      <c r="V422" s="48">
        <f t="shared" si="34"/>
        <v>5.7</v>
      </c>
      <c r="W422" t="s">
        <v>960</v>
      </c>
      <c r="X422" t="s">
        <v>960</v>
      </c>
    </row>
    <row r="423" spans="1:24" outlineLevel="1">
      <c r="A423" s="73" t="s">
        <v>3035</v>
      </c>
      <c r="B423" s="73" t="str">
        <f t="shared" si="30"/>
        <v>KITFVGSG</v>
      </c>
      <c r="N423" t="e">
        <f>SUBTOTAL(9,N420:N422)</f>
        <v>#DIV/0!</v>
      </c>
      <c r="O423" s="45" t="e">
        <f>SUBTOTAL(9,O420:O422)</f>
        <v>#N/A</v>
      </c>
      <c r="P423" s="48" t="e">
        <f>SUBTOTAL(9,P420:P422)</f>
        <v>#N/A</v>
      </c>
      <c r="T423">
        <f>SUBTOTAL(9,T420:T422)</f>
        <v>6.62</v>
      </c>
      <c r="U423" s="45" t="e">
        <f>SUBTOTAL(9,U420:U422)</f>
        <v>#N/A</v>
      </c>
      <c r="V423" s="48" t="e">
        <f>SUBTOTAL(9,V420:V422)</f>
        <v>#N/A</v>
      </c>
    </row>
    <row r="424" spans="1:24" outlineLevel="2">
      <c r="A424" t="s">
        <v>1814</v>
      </c>
      <c r="B424" s="73" t="str">
        <f t="shared" si="30"/>
        <v>STALL</v>
      </c>
      <c r="D424">
        <v>1</v>
      </c>
      <c r="E424" t="s">
        <v>753</v>
      </c>
      <c r="F424">
        <v>38.96</v>
      </c>
      <c r="H424" t="s">
        <v>752</v>
      </c>
      <c r="I424">
        <v>29.97</v>
      </c>
      <c r="J424">
        <v>1</v>
      </c>
      <c r="K424">
        <v>29.97</v>
      </c>
      <c r="L424" s="45">
        <f>VLOOKUP(H424,'[1]CALCUL AS et AN'!$A$2:$AU$889,24,FALSE)</f>
        <v>29.97</v>
      </c>
      <c r="M424" s="48">
        <f>VLOOKUP(H424,'[1]CALCUL AS et AN'!$A$2:$AU$889,28,FALSE)</f>
        <v>29.97</v>
      </c>
      <c r="N424">
        <v>29.97</v>
      </c>
      <c r="O424" s="45">
        <f t="shared" si="31"/>
        <v>29.97</v>
      </c>
      <c r="P424" s="48">
        <f t="shared" si="32"/>
        <v>29.97</v>
      </c>
      <c r="Q424">
        <v>38.96</v>
      </c>
      <c r="R424" s="45">
        <f>VLOOKUP(H424,'[1]CALCUL AS et AN'!$A$2:$AU$889,46,FALSE)</f>
        <v>39.860100000000003</v>
      </c>
      <c r="S424" s="48">
        <f>VLOOKUP(H424,'[1]CALCUL AS et AN'!$A$2:$AU$889,47,FALSE)</f>
        <v>39.860100000000003</v>
      </c>
      <c r="T424">
        <v>38.96</v>
      </c>
      <c r="U424" s="45">
        <f t="shared" si="33"/>
        <v>39.860100000000003</v>
      </c>
      <c r="V424" s="48">
        <f t="shared" si="34"/>
        <v>39.860100000000003</v>
      </c>
      <c r="W424" t="s">
        <v>960</v>
      </c>
      <c r="X424" t="s">
        <v>937</v>
      </c>
    </row>
    <row r="425" spans="1:24" outlineLevel="2">
      <c r="A425" t="s">
        <v>1814</v>
      </c>
      <c r="B425" s="73" t="str">
        <f t="shared" si="30"/>
        <v>STALL</v>
      </c>
      <c r="D425">
        <v>1</v>
      </c>
      <c r="E425" t="s">
        <v>1750</v>
      </c>
      <c r="F425">
        <v>3454.99</v>
      </c>
      <c r="H425" t="s">
        <v>1749</v>
      </c>
      <c r="I425">
        <v>0</v>
      </c>
      <c r="J425">
        <v>0</v>
      </c>
      <c r="K425" t="e">
        <v>#DIV/0!</v>
      </c>
      <c r="L425" s="45" t="e">
        <f>VLOOKUP(H425,'[1]CALCUL AS et AN'!$A$2:$AU$889,24,FALSE)</f>
        <v>#N/A</v>
      </c>
      <c r="M425" s="48" t="e">
        <f>VLOOKUP(H425,'[1]CALCUL AS et AN'!$A$2:$AU$889,28,FALSE)</f>
        <v>#N/A</v>
      </c>
      <c r="N425" t="e">
        <v>#DIV/0!</v>
      </c>
      <c r="O425" s="45" t="e">
        <f t="shared" si="31"/>
        <v>#N/A</v>
      </c>
      <c r="P425" s="48" t="e">
        <f t="shared" si="32"/>
        <v>#N/A</v>
      </c>
      <c r="Q425">
        <v>3454.99</v>
      </c>
      <c r="R425" s="45" t="e">
        <f>VLOOKUP(H425,'[1]CALCUL AS et AN'!$A$2:$AU$889,46,FALSE)</f>
        <v>#N/A</v>
      </c>
      <c r="S425" s="48" t="e">
        <f>VLOOKUP(H425,'[1]CALCUL AS et AN'!$A$2:$AU$889,47,FALSE)</f>
        <v>#N/A</v>
      </c>
      <c r="T425">
        <v>3454.99</v>
      </c>
      <c r="U425" s="45" t="e">
        <f t="shared" si="33"/>
        <v>#N/A</v>
      </c>
      <c r="V425" s="48" t="e">
        <f t="shared" si="34"/>
        <v>#N/A</v>
      </c>
      <c r="W425" t="s">
        <v>960</v>
      </c>
      <c r="X425" t="s">
        <v>960</v>
      </c>
    </row>
    <row r="426" spans="1:24" outlineLevel="2">
      <c r="A426" t="s">
        <v>1814</v>
      </c>
      <c r="B426" s="73" t="str">
        <f t="shared" si="30"/>
        <v>STALL</v>
      </c>
      <c r="D426">
        <v>1</v>
      </c>
      <c r="E426" t="s">
        <v>1761</v>
      </c>
      <c r="F426">
        <v>9.43</v>
      </c>
      <c r="H426" t="s">
        <v>762</v>
      </c>
      <c r="I426">
        <v>7.18</v>
      </c>
      <c r="J426">
        <v>1</v>
      </c>
      <c r="K426">
        <v>7.18</v>
      </c>
      <c r="L426" s="45">
        <f>VLOOKUP(H426,'[1]CALCUL AS et AN'!$A$2:$AU$889,24,FALSE)</f>
        <v>7.18</v>
      </c>
      <c r="M426" s="48">
        <f>VLOOKUP(H426,'[1]CALCUL AS et AN'!$A$2:$AU$889,28,FALSE)</f>
        <v>7.18</v>
      </c>
      <c r="N426">
        <v>7.18</v>
      </c>
      <c r="O426" s="45">
        <f t="shared" si="31"/>
        <v>7.18</v>
      </c>
      <c r="P426" s="48">
        <f t="shared" si="32"/>
        <v>7.18</v>
      </c>
      <c r="Q426">
        <v>9.43</v>
      </c>
      <c r="R426" s="45">
        <f>VLOOKUP(H426,'[1]CALCUL AS et AN'!$A$2:$AU$889,46,FALSE)</f>
        <v>9.5494000000000003</v>
      </c>
      <c r="S426" s="48">
        <f>VLOOKUP(H426,'[1]CALCUL AS et AN'!$A$2:$AU$889,47,FALSE)</f>
        <v>9.5494000000000003</v>
      </c>
      <c r="T426">
        <v>9.43</v>
      </c>
      <c r="U426" s="45">
        <f t="shared" si="33"/>
        <v>9.5494000000000003</v>
      </c>
      <c r="V426" s="48">
        <f t="shared" si="34"/>
        <v>9.5494000000000003</v>
      </c>
      <c r="W426" t="s">
        <v>960</v>
      </c>
      <c r="X426" t="s">
        <v>937</v>
      </c>
    </row>
    <row r="427" spans="1:24" outlineLevel="2">
      <c r="A427" t="s">
        <v>1814</v>
      </c>
      <c r="B427" s="73" t="str">
        <f t="shared" si="30"/>
        <v>STALL</v>
      </c>
      <c r="D427">
        <v>1</v>
      </c>
      <c r="E427" t="s">
        <v>1748</v>
      </c>
      <c r="F427">
        <v>0.46</v>
      </c>
      <c r="H427" t="s">
        <v>1747</v>
      </c>
      <c r="I427">
        <v>0</v>
      </c>
      <c r="J427">
        <v>0</v>
      </c>
      <c r="K427" t="e">
        <v>#DIV/0!</v>
      </c>
      <c r="L427" s="45" t="e">
        <f>VLOOKUP(H427,'[1]CALCUL AS et AN'!$A$2:$AU$889,24,FALSE)</f>
        <v>#N/A</v>
      </c>
      <c r="M427" s="48" t="e">
        <f>VLOOKUP(H427,'[1]CALCUL AS et AN'!$A$2:$AU$889,28,FALSE)</f>
        <v>#N/A</v>
      </c>
      <c r="N427" t="e">
        <v>#DIV/0!</v>
      </c>
      <c r="O427" s="45" t="e">
        <f t="shared" si="31"/>
        <v>#N/A</v>
      </c>
      <c r="P427" s="48" t="e">
        <f t="shared" si="32"/>
        <v>#N/A</v>
      </c>
      <c r="Q427">
        <v>0.46</v>
      </c>
      <c r="R427" s="45" t="e">
        <f>VLOOKUP(H427,'[1]CALCUL AS et AN'!$A$2:$AU$889,46,FALSE)</f>
        <v>#N/A</v>
      </c>
      <c r="S427" s="48" t="e">
        <f>VLOOKUP(H427,'[1]CALCUL AS et AN'!$A$2:$AU$889,47,FALSE)</f>
        <v>#N/A</v>
      </c>
      <c r="T427">
        <v>0.46</v>
      </c>
      <c r="U427" s="45" t="e">
        <f t="shared" si="33"/>
        <v>#N/A</v>
      </c>
      <c r="V427" s="48" t="e">
        <f t="shared" si="34"/>
        <v>#N/A</v>
      </c>
      <c r="W427" t="s">
        <v>960</v>
      </c>
      <c r="X427" t="s">
        <v>960</v>
      </c>
    </row>
    <row r="428" spans="1:24" outlineLevel="2">
      <c r="A428" t="s">
        <v>1814</v>
      </c>
      <c r="B428" s="73" t="str">
        <f t="shared" si="30"/>
        <v>STALL</v>
      </c>
      <c r="D428">
        <v>1</v>
      </c>
      <c r="E428" t="s">
        <v>1746</v>
      </c>
      <c r="F428">
        <v>5.1760000000000002</v>
      </c>
      <c r="H428" t="s">
        <v>1745</v>
      </c>
      <c r="I428">
        <v>0</v>
      </c>
      <c r="J428">
        <v>0</v>
      </c>
      <c r="K428" t="e">
        <v>#DIV/0!</v>
      </c>
      <c r="L428" s="45" t="e">
        <f>VLOOKUP(H428,'[1]CALCUL AS et AN'!$A$2:$AU$889,24,FALSE)</f>
        <v>#N/A</v>
      </c>
      <c r="M428" s="48" t="e">
        <f>VLOOKUP(H428,'[1]CALCUL AS et AN'!$A$2:$AU$889,28,FALSE)</f>
        <v>#N/A</v>
      </c>
      <c r="N428" t="e">
        <v>#DIV/0!</v>
      </c>
      <c r="O428" s="45" t="e">
        <f t="shared" si="31"/>
        <v>#N/A</v>
      </c>
      <c r="P428" s="48" t="e">
        <f t="shared" si="32"/>
        <v>#N/A</v>
      </c>
      <c r="Q428">
        <v>5.18</v>
      </c>
      <c r="R428" s="45" t="e">
        <f>VLOOKUP(H428,'[1]CALCUL AS et AN'!$A$2:$AU$889,46,FALSE)</f>
        <v>#N/A</v>
      </c>
      <c r="S428" s="48" t="e">
        <f>VLOOKUP(H428,'[1]CALCUL AS et AN'!$A$2:$AU$889,47,FALSE)</f>
        <v>#N/A</v>
      </c>
      <c r="T428">
        <v>5.18</v>
      </c>
      <c r="U428" s="45" t="e">
        <f t="shared" si="33"/>
        <v>#N/A</v>
      </c>
      <c r="V428" s="48" t="e">
        <f t="shared" si="34"/>
        <v>#N/A</v>
      </c>
      <c r="W428" t="s">
        <v>960</v>
      </c>
      <c r="X428" t="s">
        <v>960</v>
      </c>
    </row>
    <row r="429" spans="1:24" outlineLevel="2">
      <c r="A429" t="s">
        <v>1814</v>
      </c>
      <c r="B429" s="73" t="str">
        <f t="shared" si="30"/>
        <v>STALL</v>
      </c>
      <c r="D429">
        <v>1</v>
      </c>
      <c r="E429" t="s">
        <v>1744</v>
      </c>
      <c r="F429">
        <v>10.18</v>
      </c>
      <c r="H429" t="s">
        <v>799</v>
      </c>
      <c r="I429">
        <v>6.61</v>
      </c>
      <c r="J429">
        <v>1</v>
      </c>
      <c r="K429">
        <v>6.61</v>
      </c>
      <c r="L429" s="45">
        <f>VLOOKUP(H429,'[1]CALCUL AS et AN'!$A$2:$AU$889,24,FALSE)</f>
        <v>6.61</v>
      </c>
      <c r="M429" s="48">
        <f>VLOOKUP(H429,'[1]CALCUL AS et AN'!$A$2:$AU$889,28,FALSE)</f>
        <v>6.61</v>
      </c>
      <c r="N429">
        <v>6.61</v>
      </c>
      <c r="O429" s="45">
        <f t="shared" si="31"/>
        <v>6.61</v>
      </c>
      <c r="P429" s="48">
        <f t="shared" si="32"/>
        <v>6.61</v>
      </c>
      <c r="Q429">
        <v>10.18</v>
      </c>
      <c r="R429" s="45">
        <f>VLOOKUP(H429,'[1]CALCUL AS et AN'!$A$2:$AU$889,46,FALSE)</f>
        <v>8.7913000000000014</v>
      </c>
      <c r="S429" s="48">
        <f>VLOOKUP(H429,'[1]CALCUL AS et AN'!$A$2:$AU$889,47,FALSE)</f>
        <v>8.7913000000000014</v>
      </c>
      <c r="T429">
        <v>10.18</v>
      </c>
      <c r="U429" s="45">
        <f t="shared" si="33"/>
        <v>8.7913000000000014</v>
      </c>
      <c r="V429" s="48">
        <f t="shared" si="34"/>
        <v>8.7913000000000014</v>
      </c>
      <c r="W429" t="s">
        <v>960</v>
      </c>
      <c r="X429" t="s">
        <v>937</v>
      </c>
    </row>
    <row r="430" spans="1:24" outlineLevel="2">
      <c r="A430" t="s">
        <v>1814</v>
      </c>
      <c r="B430" s="73" t="str">
        <f t="shared" si="30"/>
        <v>STALL</v>
      </c>
      <c r="D430">
        <v>1</v>
      </c>
      <c r="E430" t="s">
        <v>814</v>
      </c>
      <c r="F430">
        <v>55.19</v>
      </c>
      <c r="H430" t="s">
        <v>813</v>
      </c>
      <c r="I430">
        <v>42.45</v>
      </c>
      <c r="J430">
        <v>1</v>
      </c>
      <c r="K430">
        <v>42.45</v>
      </c>
      <c r="L430" s="45">
        <f>VLOOKUP(H430,'[1]CALCUL AS et AN'!$A$2:$AU$889,24,FALSE)</f>
        <v>42.45</v>
      </c>
      <c r="M430" s="48">
        <f>VLOOKUP(H430,'[1]CALCUL AS et AN'!$A$2:$AU$889,28,FALSE)</f>
        <v>42.45</v>
      </c>
      <c r="N430">
        <v>42.45</v>
      </c>
      <c r="O430" s="45">
        <f t="shared" si="31"/>
        <v>42.45</v>
      </c>
      <c r="P430" s="48">
        <f t="shared" si="32"/>
        <v>42.45</v>
      </c>
      <c r="Q430">
        <v>55.19</v>
      </c>
      <c r="R430" s="45">
        <f>VLOOKUP(H430,'[1]CALCUL AS et AN'!$A$2:$AU$889,46,FALSE)</f>
        <v>56.458500000000008</v>
      </c>
      <c r="S430" s="48">
        <f>VLOOKUP(H430,'[1]CALCUL AS et AN'!$A$2:$AU$889,47,FALSE)</f>
        <v>56.458500000000008</v>
      </c>
      <c r="T430">
        <v>55.19</v>
      </c>
      <c r="U430" s="45">
        <f t="shared" si="33"/>
        <v>56.458500000000008</v>
      </c>
      <c r="V430" s="48">
        <f t="shared" si="34"/>
        <v>56.458500000000008</v>
      </c>
      <c r="W430" t="s">
        <v>960</v>
      </c>
      <c r="X430" t="s">
        <v>937</v>
      </c>
    </row>
    <row r="431" spans="1:24" outlineLevel="1">
      <c r="A431" s="73" t="s">
        <v>3036</v>
      </c>
      <c r="B431" s="73" t="str">
        <f t="shared" si="30"/>
        <v>PACKINSTALL</v>
      </c>
      <c r="N431" t="e">
        <f>SUBTOTAL(9,N424:N430)</f>
        <v>#DIV/0!</v>
      </c>
      <c r="O431" s="45" t="e">
        <f>SUBTOTAL(9,O424:O430)</f>
        <v>#N/A</v>
      </c>
      <c r="P431" s="48" t="e">
        <f>SUBTOTAL(9,P424:P430)</f>
        <v>#N/A</v>
      </c>
      <c r="T431">
        <f>SUBTOTAL(9,T424:T430)</f>
        <v>3574.3899999999994</v>
      </c>
      <c r="U431" s="45" t="e">
        <f>SUBTOTAL(9,U424:U430)</f>
        <v>#N/A</v>
      </c>
      <c r="V431" s="48" t="e">
        <f>SUBTOTAL(9,V424:V430)</f>
        <v>#N/A</v>
      </c>
    </row>
    <row r="432" spans="1:24" outlineLevel="2">
      <c r="A432" t="s">
        <v>246</v>
      </c>
      <c r="B432" s="73" t="str">
        <f t="shared" si="30"/>
        <v>CLAP2</v>
      </c>
      <c r="D432">
        <v>0.25</v>
      </c>
      <c r="E432" t="s">
        <v>1666</v>
      </c>
      <c r="F432">
        <v>2.85</v>
      </c>
      <c r="H432" t="s">
        <v>1665</v>
      </c>
      <c r="I432">
        <v>2.19</v>
      </c>
      <c r="J432">
        <v>1</v>
      </c>
      <c r="K432">
        <v>2.19</v>
      </c>
      <c r="L432" s="45">
        <f>VLOOKUP(H432,'[1]CALCUL AS et AN'!$A$2:$AU$889,24,FALSE)</f>
        <v>2.19</v>
      </c>
      <c r="M432" s="48">
        <f>VLOOKUP(H432,'[1]CALCUL AS et AN'!$A$2:$AU$889,28,FALSE)</f>
        <v>2.19</v>
      </c>
      <c r="N432">
        <v>0.54749999999999999</v>
      </c>
      <c r="O432" s="45">
        <f t="shared" si="31"/>
        <v>0.54749999999999999</v>
      </c>
      <c r="P432" s="48">
        <f t="shared" si="32"/>
        <v>0.54749999999999999</v>
      </c>
      <c r="Q432">
        <v>2.85</v>
      </c>
      <c r="R432" s="45">
        <f>VLOOKUP(H432,'[1]CALCUL AS et AN'!$A$2:$AU$889,46,FALSE)</f>
        <v>2.9127000000000001</v>
      </c>
      <c r="S432" s="48">
        <f>VLOOKUP(H432,'[1]CALCUL AS et AN'!$A$2:$AU$889,47,FALSE)</f>
        <v>2.9127000000000001</v>
      </c>
      <c r="T432">
        <v>0.71250000000000002</v>
      </c>
      <c r="U432" s="45">
        <f t="shared" si="33"/>
        <v>0.72817500000000002</v>
      </c>
      <c r="V432" s="48">
        <f t="shared" si="34"/>
        <v>0.72817500000000002</v>
      </c>
      <c r="W432" t="s">
        <v>1361</v>
      </c>
      <c r="X432" t="s">
        <v>951</v>
      </c>
    </row>
    <row r="433" spans="1:24" outlineLevel="2">
      <c r="A433" t="s">
        <v>246</v>
      </c>
      <c r="B433" s="73" t="str">
        <f t="shared" si="30"/>
        <v>CLAP2</v>
      </c>
      <c r="D433">
        <v>1</v>
      </c>
      <c r="E433" t="s">
        <v>2710</v>
      </c>
      <c r="F433">
        <v>136.5</v>
      </c>
      <c r="H433" t="s">
        <v>2709</v>
      </c>
      <c r="I433">
        <v>91</v>
      </c>
      <c r="J433">
        <v>1</v>
      </c>
      <c r="K433">
        <v>91</v>
      </c>
      <c r="L433" s="45" t="e">
        <f>VLOOKUP(H433,'[1]CALCUL AS et AN'!$A$2:$AU$889,24,FALSE)</f>
        <v>#N/A</v>
      </c>
      <c r="M433" s="48" t="e">
        <f>VLOOKUP(H433,'[1]CALCUL AS et AN'!$A$2:$AU$889,28,FALSE)</f>
        <v>#N/A</v>
      </c>
      <c r="N433">
        <v>91</v>
      </c>
      <c r="O433" s="45" t="e">
        <f t="shared" si="31"/>
        <v>#N/A</v>
      </c>
      <c r="P433" s="48" t="e">
        <f t="shared" si="32"/>
        <v>#N/A</v>
      </c>
      <c r="Q433">
        <v>136.5</v>
      </c>
      <c r="R433" s="45" t="e">
        <f>VLOOKUP(H433,'[1]CALCUL AS et AN'!$A$2:$AU$889,46,FALSE)</f>
        <v>#N/A</v>
      </c>
      <c r="S433" s="48" t="e">
        <f>VLOOKUP(H433,'[1]CALCUL AS et AN'!$A$2:$AU$889,47,FALSE)</f>
        <v>#N/A</v>
      </c>
      <c r="T433">
        <v>136.5</v>
      </c>
      <c r="U433" s="45" t="e">
        <f t="shared" si="33"/>
        <v>#N/A</v>
      </c>
      <c r="V433" s="48" t="e">
        <f t="shared" si="34"/>
        <v>#N/A</v>
      </c>
      <c r="W433" t="s">
        <v>1361</v>
      </c>
      <c r="X433" t="s">
        <v>951</v>
      </c>
    </row>
    <row r="434" spans="1:24" outlineLevel="2">
      <c r="A434" t="s">
        <v>246</v>
      </c>
      <c r="B434" s="73" t="str">
        <f t="shared" si="30"/>
        <v>CLAP2</v>
      </c>
      <c r="D434">
        <v>1</v>
      </c>
      <c r="E434" t="s">
        <v>2028</v>
      </c>
      <c r="F434">
        <v>630</v>
      </c>
      <c r="H434" t="s">
        <v>2027</v>
      </c>
      <c r="I434">
        <v>384</v>
      </c>
      <c r="J434">
        <v>1</v>
      </c>
      <c r="K434">
        <v>384</v>
      </c>
      <c r="L434" s="45">
        <f>VLOOKUP(H434,'[1]CALCUL AS et AN'!$A$2:$AU$889,24,FALSE)</f>
        <v>384</v>
      </c>
      <c r="M434" s="48">
        <f>VLOOKUP(H434,'[1]CALCUL AS et AN'!$A$2:$AU$889,28,FALSE)</f>
        <v>384</v>
      </c>
      <c r="N434">
        <v>384</v>
      </c>
      <c r="O434" s="45">
        <f t="shared" si="31"/>
        <v>384</v>
      </c>
      <c r="P434" s="48">
        <f t="shared" si="32"/>
        <v>384</v>
      </c>
      <c r="Q434">
        <v>630</v>
      </c>
      <c r="R434" s="45">
        <f>VLOOKUP(H434,'[1]CALCUL AS et AN'!$A$2:$AU$889,46,FALSE)</f>
        <v>672</v>
      </c>
      <c r="S434" s="48">
        <f>VLOOKUP(H434,'[1]CALCUL AS et AN'!$A$2:$AU$889,47,FALSE)</f>
        <v>672</v>
      </c>
      <c r="T434">
        <v>630</v>
      </c>
      <c r="U434" s="45">
        <f t="shared" si="33"/>
        <v>672</v>
      </c>
      <c r="V434" s="48">
        <f t="shared" si="34"/>
        <v>672</v>
      </c>
      <c r="W434" t="s">
        <v>1361</v>
      </c>
      <c r="X434" t="s">
        <v>951</v>
      </c>
    </row>
    <row r="435" spans="1:24" outlineLevel="2">
      <c r="A435" t="s">
        <v>246</v>
      </c>
      <c r="B435" s="73" t="str">
        <f t="shared" si="30"/>
        <v>CLAP2</v>
      </c>
      <c r="D435">
        <v>1</v>
      </c>
      <c r="E435" t="s">
        <v>455</v>
      </c>
      <c r="F435">
        <v>107.62</v>
      </c>
      <c r="H435" t="s">
        <v>454</v>
      </c>
      <c r="I435">
        <v>58.9</v>
      </c>
      <c r="J435">
        <v>1</v>
      </c>
      <c r="K435">
        <v>58.9</v>
      </c>
      <c r="L435" s="45">
        <f>VLOOKUP(H435,'[1]CALCUL AS et AN'!$A$2:$AU$889,24,FALSE)</f>
        <v>58.9</v>
      </c>
      <c r="M435" s="48">
        <f>VLOOKUP(H435,'[1]CALCUL AS et AN'!$A$2:$AU$889,28,FALSE)</f>
        <v>58.9</v>
      </c>
      <c r="N435">
        <v>58.9</v>
      </c>
      <c r="O435" s="45">
        <f t="shared" si="31"/>
        <v>58.9</v>
      </c>
      <c r="P435" s="48">
        <f t="shared" si="32"/>
        <v>58.9</v>
      </c>
      <c r="Q435">
        <v>107.62</v>
      </c>
      <c r="R435" s="45">
        <f>VLOOKUP(H435,'[1]CALCUL AS et AN'!$A$2:$AU$889,46,FALSE)</f>
        <v>117.8</v>
      </c>
      <c r="S435" s="48">
        <f>VLOOKUP(H435,'[1]CALCUL AS et AN'!$A$2:$AU$889,47,FALSE)</f>
        <v>117.8</v>
      </c>
      <c r="T435">
        <v>107.62</v>
      </c>
      <c r="U435" s="45">
        <f t="shared" si="33"/>
        <v>117.8</v>
      </c>
      <c r="V435" s="48">
        <f t="shared" si="34"/>
        <v>117.8</v>
      </c>
      <c r="W435" t="s">
        <v>1361</v>
      </c>
      <c r="X435" t="s">
        <v>937</v>
      </c>
    </row>
    <row r="436" spans="1:24" outlineLevel="2">
      <c r="A436" t="s">
        <v>246</v>
      </c>
      <c r="B436" s="73" t="str">
        <f t="shared" si="30"/>
        <v>CLAP2</v>
      </c>
      <c r="D436">
        <v>1</v>
      </c>
      <c r="E436" t="s">
        <v>1919</v>
      </c>
      <c r="F436">
        <v>1.87</v>
      </c>
      <c r="H436" t="s">
        <v>610</v>
      </c>
      <c r="I436">
        <v>1.1399999999999999</v>
      </c>
      <c r="J436">
        <v>1</v>
      </c>
      <c r="K436">
        <v>1.1399999999999999</v>
      </c>
      <c r="L436" s="45">
        <f>VLOOKUP(H436,'[1]CALCUL AS et AN'!$A$2:$AU$889,24,FALSE)</f>
        <v>1.141</v>
      </c>
      <c r="M436" s="48">
        <f>VLOOKUP(H436,'[1]CALCUL AS et AN'!$A$2:$AU$889,28,FALSE)</f>
        <v>1.141</v>
      </c>
      <c r="N436">
        <v>1.1399999999999999</v>
      </c>
      <c r="O436" s="45">
        <f t="shared" si="31"/>
        <v>1.141</v>
      </c>
      <c r="P436" s="48">
        <f t="shared" si="32"/>
        <v>1.141</v>
      </c>
      <c r="Q436">
        <v>2.06</v>
      </c>
      <c r="R436" s="45">
        <f>VLOOKUP(H436,'[1]CALCUL AS et AN'!$A$2:$AU$889,46,FALSE)</f>
        <v>2.282</v>
      </c>
      <c r="S436" s="48">
        <f>VLOOKUP(H436,'[1]CALCUL AS et AN'!$A$2:$AU$889,47,FALSE)</f>
        <v>2.282</v>
      </c>
      <c r="T436">
        <v>2.06</v>
      </c>
      <c r="U436" s="45">
        <f t="shared" si="33"/>
        <v>2.282</v>
      </c>
      <c r="V436" s="48">
        <f t="shared" si="34"/>
        <v>2.282</v>
      </c>
      <c r="W436" t="s">
        <v>1361</v>
      </c>
      <c r="X436" t="s">
        <v>937</v>
      </c>
    </row>
    <row r="437" spans="1:24" outlineLevel="2">
      <c r="A437" t="s">
        <v>246</v>
      </c>
      <c r="B437" s="73" t="str">
        <f t="shared" si="30"/>
        <v>CLAP2</v>
      </c>
      <c r="D437">
        <v>1</v>
      </c>
      <c r="E437" t="s">
        <v>1916</v>
      </c>
      <c r="F437">
        <v>2.91</v>
      </c>
      <c r="H437" t="s">
        <v>616</v>
      </c>
      <c r="I437">
        <v>2.38</v>
      </c>
      <c r="J437">
        <v>1</v>
      </c>
      <c r="K437">
        <v>2.38</v>
      </c>
      <c r="L437" s="45">
        <f>VLOOKUP(H437,'[1]CALCUL AS et AN'!$A$2:$AU$889,24,FALSE)</f>
        <v>2.3809999999999998</v>
      </c>
      <c r="M437" s="48">
        <f>VLOOKUP(H437,'[1]CALCUL AS et AN'!$A$2:$AU$889,28,FALSE)</f>
        <v>2.2839999999999998</v>
      </c>
      <c r="N437">
        <v>2.38</v>
      </c>
      <c r="O437" s="45">
        <f t="shared" si="31"/>
        <v>2.3809999999999998</v>
      </c>
      <c r="P437" s="48">
        <f t="shared" si="32"/>
        <v>2.2839999999999998</v>
      </c>
      <c r="Q437">
        <v>3.13</v>
      </c>
      <c r="R437" s="45">
        <f>VLOOKUP(H437,'[1]CALCUL AS et AN'!$A$2:$AU$889,46,FALSE)</f>
        <v>3.1667299999999998</v>
      </c>
      <c r="S437" s="48">
        <f>VLOOKUP(H437,'[1]CALCUL AS et AN'!$A$2:$AU$889,47,FALSE)</f>
        <v>3.0377199999999998</v>
      </c>
      <c r="T437">
        <v>3.13</v>
      </c>
      <c r="U437" s="45">
        <f t="shared" si="33"/>
        <v>3.1667299999999998</v>
      </c>
      <c r="V437" s="48">
        <f t="shared" si="34"/>
        <v>3.0377199999999998</v>
      </c>
      <c r="W437" t="s">
        <v>1361</v>
      </c>
      <c r="X437" t="s">
        <v>937</v>
      </c>
    </row>
    <row r="438" spans="1:24" outlineLevel="2">
      <c r="A438" t="s">
        <v>246</v>
      </c>
      <c r="B438" s="73" t="str">
        <f t="shared" si="30"/>
        <v>CLAP2</v>
      </c>
      <c r="D438">
        <v>1</v>
      </c>
      <c r="E438" t="s">
        <v>659</v>
      </c>
      <c r="F438">
        <v>75</v>
      </c>
      <c r="H438" t="s">
        <v>658</v>
      </c>
      <c r="I438">
        <v>50</v>
      </c>
      <c r="J438">
        <v>1</v>
      </c>
      <c r="K438">
        <v>50</v>
      </c>
      <c r="L438" s="45">
        <f>VLOOKUP(H438,'[1]CALCUL AS et AN'!$A$2:$AU$889,24,FALSE)</f>
        <v>50</v>
      </c>
      <c r="M438" s="48">
        <f>VLOOKUP(H438,'[1]CALCUL AS et AN'!$A$2:$AU$889,28,FALSE)</f>
        <v>50</v>
      </c>
      <c r="N438">
        <v>50</v>
      </c>
      <c r="O438" s="45">
        <f t="shared" si="31"/>
        <v>50</v>
      </c>
      <c r="P438" s="48">
        <f t="shared" si="32"/>
        <v>50</v>
      </c>
      <c r="Q438">
        <v>75</v>
      </c>
      <c r="R438" s="45">
        <f>VLOOKUP(H438,'[1]CALCUL AS et AN'!$A$2:$AU$889,46,FALSE)</f>
        <v>75</v>
      </c>
      <c r="S438" s="48">
        <f>VLOOKUP(H438,'[1]CALCUL AS et AN'!$A$2:$AU$889,47,FALSE)</f>
        <v>75</v>
      </c>
      <c r="T438">
        <v>75</v>
      </c>
      <c r="U438" s="45">
        <f t="shared" si="33"/>
        <v>75</v>
      </c>
      <c r="V438" s="48">
        <f t="shared" si="34"/>
        <v>75</v>
      </c>
      <c r="W438" t="s">
        <v>1361</v>
      </c>
      <c r="X438" t="s">
        <v>937</v>
      </c>
    </row>
    <row r="439" spans="1:24" outlineLevel="2">
      <c r="A439" t="s">
        <v>246</v>
      </c>
      <c r="B439" s="73" t="str">
        <f t="shared" si="30"/>
        <v>CLAP2</v>
      </c>
      <c r="D439">
        <v>2</v>
      </c>
      <c r="E439" t="s">
        <v>503</v>
      </c>
      <c r="F439">
        <v>7</v>
      </c>
      <c r="H439" t="s">
        <v>502</v>
      </c>
      <c r="I439">
        <v>3.22</v>
      </c>
      <c r="J439">
        <v>1</v>
      </c>
      <c r="K439">
        <v>3.22</v>
      </c>
      <c r="L439" s="45">
        <f>VLOOKUP(H439,'[1]CALCUL AS et AN'!$A$2:$AU$889,24,FALSE)</f>
        <v>3.22</v>
      </c>
      <c r="M439" s="48">
        <f>VLOOKUP(H439,'[1]CALCUL AS et AN'!$A$2:$AU$889,28,FALSE)</f>
        <v>3.22</v>
      </c>
      <c r="N439">
        <v>6.44</v>
      </c>
      <c r="O439" s="45">
        <f t="shared" si="31"/>
        <v>6.44</v>
      </c>
      <c r="P439" s="48">
        <f t="shared" si="32"/>
        <v>6.44</v>
      </c>
      <c r="Q439">
        <v>8.0500000000000007</v>
      </c>
      <c r="R439" s="45">
        <f>VLOOKUP(H439,'[1]CALCUL AS et AN'!$A$2:$AU$889,46,FALSE)</f>
        <v>8.0500000000000007</v>
      </c>
      <c r="S439" s="48">
        <f>VLOOKUP(H439,'[1]CALCUL AS et AN'!$A$2:$AU$889,47,FALSE)</f>
        <v>8.0500000000000007</v>
      </c>
      <c r="T439">
        <v>16.100000000000001</v>
      </c>
      <c r="U439" s="45">
        <f t="shared" si="33"/>
        <v>16.100000000000001</v>
      </c>
      <c r="V439" s="48">
        <f t="shared" si="34"/>
        <v>16.100000000000001</v>
      </c>
      <c r="W439" t="s">
        <v>1361</v>
      </c>
      <c r="X439" t="s">
        <v>937</v>
      </c>
    </row>
    <row r="440" spans="1:24" outlineLevel="2">
      <c r="A440" t="s">
        <v>246</v>
      </c>
      <c r="B440" s="73" t="str">
        <f t="shared" si="30"/>
        <v>CLAP2</v>
      </c>
      <c r="D440">
        <v>3</v>
      </c>
      <c r="E440" t="s">
        <v>993</v>
      </c>
      <c r="F440">
        <v>4.87</v>
      </c>
      <c r="H440" t="s">
        <v>472</v>
      </c>
      <c r="I440">
        <v>0.94</v>
      </c>
      <c r="J440">
        <v>1</v>
      </c>
      <c r="K440">
        <v>0.94</v>
      </c>
      <c r="L440" s="45">
        <f>VLOOKUP(H440,'[1]CALCUL AS et AN'!$A$2:$AU$889,24,FALSE)</f>
        <v>2.1800000000000002</v>
      </c>
      <c r="M440" s="48">
        <f>VLOOKUP(H440,'[1]CALCUL AS et AN'!$A$2:$AU$889,28,FALSE)</f>
        <v>0.94</v>
      </c>
      <c r="N440">
        <v>2.82</v>
      </c>
      <c r="O440" s="45">
        <f t="shared" si="31"/>
        <v>6.5400000000000009</v>
      </c>
      <c r="P440" s="48">
        <f t="shared" si="32"/>
        <v>2.82</v>
      </c>
      <c r="Q440">
        <v>4.87</v>
      </c>
      <c r="R440" s="45">
        <f>VLOOKUP(H440,'[1]CALCUL AS et AN'!$A$2:$AU$889,46,FALSE)</f>
        <v>4.9050000000000002</v>
      </c>
      <c r="S440" s="48">
        <f>VLOOKUP(H440,'[1]CALCUL AS et AN'!$A$2:$AU$889,47,FALSE)</f>
        <v>2.1149999999999998</v>
      </c>
      <c r="T440">
        <v>14.61</v>
      </c>
      <c r="U440" s="45">
        <f t="shared" si="33"/>
        <v>14.715</v>
      </c>
      <c r="V440" s="48">
        <f t="shared" si="34"/>
        <v>6.3449999999999989</v>
      </c>
      <c r="W440" t="s">
        <v>1361</v>
      </c>
      <c r="X440" t="s">
        <v>937</v>
      </c>
    </row>
    <row r="441" spans="1:24" outlineLevel="2">
      <c r="A441" t="s">
        <v>246</v>
      </c>
      <c r="B441" s="73" t="str">
        <f t="shared" si="30"/>
        <v>CLAP2</v>
      </c>
      <c r="D441">
        <v>1</v>
      </c>
      <c r="E441" t="s">
        <v>2937</v>
      </c>
      <c r="F441">
        <v>4.9400000000000004</v>
      </c>
      <c r="H441" t="s">
        <v>476</v>
      </c>
      <c r="I441">
        <v>2.21</v>
      </c>
      <c r="J441">
        <v>1</v>
      </c>
      <c r="K441">
        <v>2.21</v>
      </c>
      <c r="L441" s="45">
        <f>VLOOKUP(H441,'[1]CALCUL AS et AN'!$A$2:$AU$889,24,FALSE)</f>
        <v>2.21</v>
      </c>
      <c r="M441" s="48">
        <f>VLOOKUP(H441,'[1]CALCUL AS et AN'!$A$2:$AU$889,28,FALSE)</f>
        <v>0.92</v>
      </c>
      <c r="N441">
        <v>2.21</v>
      </c>
      <c r="O441" s="45">
        <f t="shared" si="31"/>
        <v>2.21</v>
      </c>
      <c r="P441" s="48">
        <f t="shared" si="32"/>
        <v>0.92</v>
      </c>
      <c r="Q441">
        <v>4.9400000000000004</v>
      </c>
      <c r="R441" s="45">
        <f>VLOOKUP(H441,'[1]CALCUL AS et AN'!$A$2:$AU$889,46,FALSE)</f>
        <v>4.9725000000000001</v>
      </c>
      <c r="S441" s="48">
        <f>VLOOKUP(H441,'[1]CALCUL AS et AN'!$A$2:$AU$889,47,FALSE)</f>
        <v>2.0700000000000003</v>
      </c>
      <c r="T441">
        <v>4.9400000000000004</v>
      </c>
      <c r="U441" s="45">
        <f t="shared" si="33"/>
        <v>4.9725000000000001</v>
      </c>
      <c r="V441" s="48">
        <f t="shared" si="34"/>
        <v>2.0700000000000003</v>
      </c>
      <c r="W441" t="s">
        <v>1361</v>
      </c>
      <c r="X441" t="s">
        <v>937</v>
      </c>
    </row>
    <row r="442" spans="1:24" outlineLevel="2">
      <c r="A442" t="s">
        <v>246</v>
      </c>
      <c r="B442" s="73" t="str">
        <f t="shared" si="30"/>
        <v>CLAP2</v>
      </c>
      <c r="D442">
        <v>1</v>
      </c>
      <c r="E442" t="s">
        <v>2312</v>
      </c>
      <c r="F442">
        <v>17.510000000000002</v>
      </c>
      <c r="H442" t="s">
        <v>2311</v>
      </c>
      <c r="I442">
        <v>11.67</v>
      </c>
      <c r="J442">
        <v>1</v>
      </c>
      <c r="K442">
        <v>11.67</v>
      </c>
      <c r="L442" s="45">
        <f>VLOOKUP(H442,'[1]CALCUL AS et AN'!$A$2:$AU$889,24,FALSE)</f>
        <v>11.67</v>
      </c>
      <c r="M442" s="48">
        <f>VLOOKUP(H442,'[1]CALCUL AS et AN'!$A$2:$AU$889,28,FALSE)</f>
        <v>11.67</v>
      </c>
      <c r="N442">
        <v>11.67</v>
      </c>
      <c r="O442" s="45">
        <f t="shared" si="31"/>
        <v>11.67</v>
      </c>
      <c r="P442" s="48">
        <f t="shared" si="32"/>
        <v>11.67</v>
      </c>
      <c r="Q442">
        <v>17.510000000000002</v>
      </c>
      <c r="R442" s="45">
        <f>VLOOKUP(H442,'[1]CALCUL AS et AN'!$A$2:$AU$889,46,FALSE)</f>
        <v>17.504999999999999</v>
      </c>
      <c r="S442" s="48">
        <f>VLOOKUP(H442,'[1]CALCUL AS et AN'!$A$2:$AU$889,47,FALSE)</f>
        <v>17.504999999999999</v>
      </c>
      <c r="T442">
        <v>17.510000000000002</v>
      </c>
      <c r="U442" s="45">
        <f t="shared" si="33"/>
        <v>17.504999999999999</v>
      </c>
      <c r="V442" s="48">
        <f t="shared" si="34"/>
        <v>17.504999999999999</v>
      </c>
      <c r="W442" t="s">
        <v>1361</v>
      </c>
      <c r="X442" t="s">
        <v>937</v>
      </c>
    </row>
    <row r="443" spans="1:24" outlineLevel="2">
      <c r="A443" t="s">
        <v>246</v>
      </c>
      <c r="B443" s="73" t="str">
        <f t="shared" si="30"/>
        <v>CLAP2</v>
      </c>
      <c r="D443">
        <v>0.45</v>
      </c>
      <c r="E443" t="s">
        <v>2411</v>
      </c>
      <c r="F443">
        <v>75</v>
      </c>
      <c r="H443" t="s">
        <v>2410</v>
      </c>
      <c r="I443">
        <v>50</v>
      </c>
      <c r="J443">
        <v>1</v>
      </c>
      <c r="K443">
        <v>50</v>
      </c>
      <c r="L443" s="45">
        <f>VLOOKUP(H443,'[1]CALCUL AS et AN'!$A$2:$AU$889,24,FALSE)</f>
        <v>50</v>
      </c>
      <c r="M443" s="48">
        <f>VLOOKUP(H443,'[1]CALCUL AS et AN'!$A$2:$AU$889,28,FALSE)</f>
        <v>50</v>
      </c>
      <c r="N443">
        <v>22.5</v>
      </c>
      <c r="O443" s="45">
        <f t="shared" si="31"/>
        <v>22.5</v>
      </c>
      <c r="P443" s="48">
        <f t="shared" si="32"/>
        <v>22.5</v>
      </c>
      <c r="Q443">
        <v>75</v>
      </c>
      <c r="R443" s="45">
        <f>VLOOKUP(H443,'[1]CALCUL AS et AN'!$A$2:$AU$889,46,FALSE)</f>
        <v>75</v>
      </c>
      <c r="S443" s="48">
        <f>VLOOKUP(H443,'[1]CALCUL AS et AN'!$A$2:$AU$889,47,FALSE)</f>
        <v>75</v>
      </c>
      <c r="T443">
        <v>33.75</v>
      </c>
      <c r="U443" s="45">
        <f t="shared" si="33"/>
        <v>33.75</v>
      </c>
      <c r="V443" s="48">
        <f t="shared" si="34"/>
        <v>33.75</v>
      </c>
      <c r="W443" t="s">
        <v>1361</v>
      </c>
      <c r="X443" t="s">
        <v>951</v>
      </c>
    </row>
    <row r="444" spans="1:24" outlineLevel="1">
      <c r="A444" s="73" t="s">
        <v>3037</v>
      </c>
      <c r="B444" s="73" t="str">
        <f t="shared" si="30"/>
        <v>CHASSECLAP2</v>
      </c>
      <c r="N444">
        <f>SUBTOTAL(9,N432:N443)</f>
        <v>633.60750000000007</v>
      </c>
      <c r="O444" s="45" t="e">
        <f>SUBTOTAL(9,O432:O443)</f>
        <v>#N/A</v>
      </c>
      <c r="P444" s="48" t="e">
        <f>SUBTOTAL(9,P432:P443)</f>
        <v>#N/A</v>
      </c>
      <c r="T444">
        <f>SUBTOTAL(9,T432:T443)</f>
        <v>1041.9324999999999</v>
      </c>
      <c r="U444" s="45" t="e">
        <f>SUBTOTAL(9,U432:U443)</f>
        <v>#N/A</v>
      </c>
      <c r="V444" s="48" t="e">
        <f>SUBTOTAL(9,V432:V443)</f>
        <v>#N/A</v>
      </c>
    </row>
    <row r="445" spans="1:24" outlineLevel="2">
      <c r="A445" t="s">
        <v>247</v>
      </c>
      <c r="B445" s="73" t="str">
        <f t="shared" si="30"/>
        <v>CLAP3</v>
      </c>
      <c r="D445">
        <v>0.25</v>
      </c>
      <c r="E445" t="s">
        <v>1666</v>
      </c>
      <c r="F445">
        <v>2.85</v>
      </c>
      <c r="H445" t="s">
        <v>1665</v>
      </c>
      <c r="I445">
        <v>2.19</v>
      </c>
      <c r="J445">
        <v>1</v>
      </c>
      <c r="K445">
        <v>2.19</v>
      </c>
      <c r="L445" s="45">
        <f>VLOOKUP(H445,'[1]CALCUL AS et AN'!$A$2:$AU$889,24,FALSE)</f>
        <v>2.19</v>
      </c>
      <c r="M445" s="48">
        <f>VLOOKUP(H445,'[1]CALCUL AS et AN'!$A$2:$AU$889,28,FALSE)</f>
        <v>2.19</v>
      </c>
      <c r="N445">
        <v>0.54749999999999999</v>
      </c>
      <c r="O445" s="45">
        <f t="shared" si="31"/>
        <v>0.54749999999999999</v>
      </c>
      <c r="P445" s="48">
        <f t="shared" si="32"/>
        <v>0.54749999999999999</v>
      </c>
      <c r="Q445">
        <v>2.85</v>
      </c>
      <c r="R445" s="45">
        <f>VLOOKUP(H445,'[1]CALCUL AS et AN'!$A$2:$AU$889,46,FALSE)</f>
        <v>2.9127000000000001</v>
      </c>
      <c r="S445" s="48">
        <f>VLOOKUP(H445,'[1]CALCUL AS et AN'!$A$2:$AU$889,47,FALSE)</f>
        <v>2.9127000000000001</v>
      </c>
      <c r="T445">
        <v>0.71250000000000002</v>
      </c>
      <c r="U445" s="45">
        <f t="shared" si="33"/>
        <v>0.72817500000000002</v>
      </c>
      <c r="V445" s="48">
        <f t="shared" si="34"/>
        <v>0.72817500000000002</v>
      </c>
      <c r="W445" t="s">
        <v>1361</v>
      </c>
      <c r="X445" t="s">
        <v>951</v>
      </c>
    </row>
    <row r="446" spans="1:24" outlineLevel="2">
      <c r="A446" t="s">
        <v>247</v>
      </c>
      <c r="B446" s="73" t="str">
        <f t="shared" si="30"/>
        <v>CLAP3</v>
      </c>
      <c r="D446">
        <v>1</v>
      </c>
      <c r="E446" t="s">
        <v>2712</v>
      </c>
      <c r="F446">
        <v>253.5</v>
      </c>
      <c r="H446" t="s">
        <v>2711</v>
      </c>
      <c r="I446">
        <v>169</v>
      </c>
      <c r="J446">
        <v>1</v>
      </c>
      <c r="K446">
        <v>169</v>
      </c>
      <c r="L446" s="45" t="e">
        <f>VLOOKUP(H446,'[1]CALCUL AS et AN'!$A$2:$AU$889,24,FALSE)</f>
        <v>#N/A</v>
      </c>
      <c r="M446" s="48" t="e">
        <f>VLOOKUP(H446,'[1]CALCUL AS et AN'!$A$2:$AU$889,28,FALSE)</f>
        <v>#N/A</v>
      </c>
      <c r="N446">
        <v>169</v>
      </c>
      <c r="O446" s="45" t="e">
        <f t="shared" si="31"/>
        <v>#N/A</v>
      </c>
      <c r="P446" s="48" t="e">
        <f t="shared" si="32"/>
        <v>#N/A</v>
      </c>
      <c r="Q446">
        <v>253.5</v>
      </c>
      <c r="R446" s="45" t="e">
        <f>VLOOKUP(H446,'[1]CALCUL AS et AN'!$A$2:$AU$889,46,FALSE)</f>
        <v>#N/A</v>
      </c>
      <c r="S446" s="48" t="e">
        <f>VLOOKUP(H446,'[1]CALCUL AS et AN'!$A$2:$AU$889,47,FALSE)</f>
        <v>#N/A</v>
      </c>
      <c r="T446">
        <v>253.5</v>
      </c>
      <c r="U446" s="45" t="e">
        <f t="shared" si="33"/>
        <v>#N/A</v>
      </c>
      <c r="V446" s="48" t="e">
        <f t="shared" si="34"/>
        <v>#N/A</v>
      </c>
      <c r="W446" t="s">
        <v>1361</v>
      </c>
      <c r="X446" t="s">
        <v>951</v>
      </c>
    </row>
    <row r="447" spans="1:24" outlineLevel="2">
      <c r="A447" t="s">
        <v>247</v>
      </c>
      <c r="B447" s="73" t="str">
        <f t="shared" si="30"/>
        <v>CLAP3</v>
      </c>
      <c r="D447">
        <v>1</v>
      </c>
      <c r="E447" t="s">
        <v>2028</v>
      </c>
      <c r="F447">
        <v>630</v>
      </c>
      <c r="H447" t="s">
        <v>2027</v>
      </c>
      <c r="I447">
        <v>384</v>
      </c>
      <c r="J447">
        <v>1</v>
      </c>
      <c r="K447">
        <v>384</v>
      </c>
      <c r="L447" s="45">
        <f>VLOOKUP(H447,'[1]CALCUL AS et AN'!$A$2:$AU$889,24,FALSE)</f>
        <v>384</v>
      </c>
      <c r="M447" s="48">
        <f>VLOOKUP(H447,'[1]CALCUL AS et AN'!$A$2:$AU$889,28,FALSE)</f>
        <v>384</v>
      </c>
      <c r="N447">
        <v>384</v>
      </c>
      <c r="O447" s="45">
        <f t="shared" si="31"/>
        <v>384</v>
      </c>
      <c r="P447" s="48">
        <f t="shared" si="32"/>
        <v>384</v>
      </c>
      <c r="Q447">
        <v>630</v>
      </c>
      <c r="R447" s="45">
        <f>VLOOKUP(H447,'[1]CALCUL AS et AN'!$A$2:$AU$889,46,FALSE)</f>
        <v>672</v>
      </c>
      <c r="S447" s="48">
        <f>VLOOKUP(H447,'[1]CALCUL AS et AN'!$A$2:$AU$889,47,FALSE)</f>
        <v>672</v>
      </c>
      <c r="T447">
        <v>630</v>
      </c>
      <c r="U447" s="45">
        <f t="shared" si="33"/>
        <v>672</v>
      </c>
      <c r="V447" s="48">
        <f t="shared" si="34"/>
        <v>672</v>
      </c>
      <c r="W447" t="s">
        <v>1361</v>
      </c>
      <c r="X447" t="s">
        <v>951</v>
      </c>
    </row>
    <row r="448" spans="1:24" outlineLevel="2">
      <c r="A448" t="s">
        <v>247</v>
      </c>
      <c r="B448" s="73" t="str">
        <f t="shared" si="30"/>
        <v>CLAP3</v>
      </c>
      <c r="D448">
        <v>1</v>
      </c>
      <c r="E448" t="s">
        <v>455</v>
      </c>
      <c r="F448">
        <v>107.62</v>
      </c>
      <c r="H448" t="s">
        <v>454</v>
      </c>
      <c r="I448">
        <v>58.9</v>
      </c>
      <c r="J448">
        <v>1</v>
      </c>
      <c r="K448">
        <v>58.9</v>
      </c>
      <c r="L448" s="45">
        <f>VLOOKUP(H448,'[1]CALCUL AS et AN'!$A$2:$AU$889,24,FALSE)</f>
        <v>58.9</v>
      </c>
      <c r="M448" s="48">
        <f>VLOOKUP(H448,'[1]CALCUL AS et AN'!$A$2:$AU$889,28,FALSE)</f>
        <v>58.9</v>
      </c>
      <c r="N448">
        <v>58.9</v>
      </c>
      <c r="O448" s="45">
        <f t="shared" si="31"/>
        <v>58.9</v>
      </c>
      <c r="P448" s="48">
        <f t="shared" si="32"/>
        <v>58.9</v>
      </c>
      <c r="Q448">
        <v>107.62</v>
      </c>
      <c r="R448" s="45">
        <f>VLOOKUP(H448,'[1]CALCUL AS et AN'!$A$2:$AU$889,46,FALSE)</f>
        <v>117.8</v>
      </c>
      <c r="S448" s="48">
        <f>VLOOKUP(H448,'[1]CALCUL AS et AN'!$A$2:$AU$889,47,FALSE)</f>
        <v>117.8</v>
      </c>
      <c r="T448">
        <v>107.62</v>
      </c>
      <c r="U448" s="45">
        <f t="shared" si="33"/>
        <v>117.8</v>
      </c>
      <c r="V448" s="48">
        <f t="shared" si="34"/>
        <v>117.8</v>
      </c>
      <c r="W448" t="s">
        <v>1361</v>
      </c>
      <c r="X448" t="s">
        <v>937</v>
      </c>
    </row>
    <row r="449" spans="1:24" outlineLevel="2">
      <c r="A449" t="s">
        <v>247</v>
      </c>
      <c r="B449" s="73" t="str">
        <f t="shared" si="30"/>
        <v>CLAP3</v>
      </c>
      <c r="D449">
        <v>1</v>
      </c>
      <c r="E449" t="s">
        <v>1919</v>
      </c>
      <c r="F449">
        <v>1.87</v>
      </c>
      <c r="H449" t="s">
        <v>610</v>
      </c>
      <c r="I449">
        <v>1.1399999999999999</v>
      </c>
      <c r="J449">
        <v>1</v>
      </c>
      <c r="K449">
        <v>1.1399999999999999</v>
      </c>
      <c r="L449" s="45">
        <f>VLOOKUP(H449,'[1]CALCUL AS et AN'!$A$2:$AU$889,24,FALSE)</f>
        <v>1.141</v>
      </c>
      <c r="M449" s="48">
        <f>VLOOKUP(H449,'[1]CALCUL AS et AN'!$A$2:$AU$889,28,FALSE)</f>
        <v>1.141</v>
      </c>
      <c r="N449">
        <v>1.1399999999999999</v>
      </c>
      <c r="O449" s="45">
        <f t="shared" si="31"/>
        <v>1.141</v>
      </c>
      <c r="P449" s="48">
        <f t="shared" si="32"/>
        <v>1.141</v>
      </c>
      <c r="Q449">
        <v>2.06</v>
      </c>
      <c r="R449" s="45">
        <f>VLOOKUP(H449,'[1]CALCUL AS et AN'!$A$2:$AU$889,46,FALSE)</f>
        <v>2.282</v>
      </c>
      <c r="S449" s="48">
        <f>VLOOKUP(H449,'[1]CALCUL AS et AN'!$A$2:$AU$889,47,FALSE)</f>
        <v>2.282</v>
      </c>
      <c r="T449">
        <v>2.06</v>
      </c>
      <c r="U449" s="45">
        <f t="shared" si="33"/>
        <v>2.282</v>
      </c>
      <c r="V449" s="48">
        <f t="shared" si="34"/>
        <v>2.282</v>
      </c>
      <c r="W449" t="s">
        <v>1361</v>
      </c>
      <c r="X449" t="s">
        <v>937</v>
      </c>
    </row>
    <row r="450" spans="1:24" outlineLevel="2">
      <c r="A450" t="s">
        <v>247</v>
      </c>
      <c r="B450" s="73" t="str">
        <f t="shared" si="30"/>
        <v>CLAP3</v>
      </c>
      <c r="D450">
        <v>1</v>
      </c>
      <c r="E450" t="s">
        <v>1916</v>
      </c>
      <c r="F450">
        <v>2.91</v>
      </c>
      <c r="H450" t="s">
        <v>616</v>
      </c>
      <c r="I450">
        <v>2.38</v>
      </c>
      <c r="J450">
        <v>1</v>
      </c>
      <c r="K450">
        <v>2.38</v>
      </c>
      <c r="L450" s="45">
        <f>VLOOKUP(H450,'[1]CALCUL AS et AN'!$A$2:$AU$889,24,FALSE)</f>
        <v>2.3809999999999998</v>
      </c>
      <c r="M450" s="48">
        <f>VLOOKUP(H450,'[1]CALCUL AS et AN'!$A$2:$AU$889,28,FALSE)</f>
        <v>2.2839999999999998</v>
      </c>
      <c r="N450">
        <v>2.38</v>
      </c>
      <c r="O450" s="45">
        <f t="shared" si="31"/>
        <v>2.3809999999999998</v>
      </c>
      <c r="P450" s="48">
        <f t="shared" si="32"/>
        <v>2.2839999999999998</v>
      </c>
      <c r="Q450">
        <v>3.13</v>
      </c>
      <c r="R450" s="45">
        <f>VLOOKUP(H450,'[1]CALCUL AS et AN'!$A$2:$AU$889,46,FALSE)</f>
        <v>3.1667299999999998</v>
      </c>
      <c r="S450" s="48">
        <f>VLOOKUP(H450,'[1]CALCUL AS et AN'!$A$2:$AU$889,47,FALSE)</f>
        <v>3.0377199999999998</v>
      </c>
      <c r="T450">
        <v>3.13</v>
      </c>
      <c r="U450" s="45">
        <f t="shared" si="33"/>
        <v>3.1667299999999998</v>
      </c>
      <c r="V450" s="48">
        <f t="shared" si="34"/>
        <v>3.0377199999999998</v>
      </c>
      <c r="W450" t="s">
        <v>1361</v>
      </c>
      <c r="X450" t="s">
        <v>937</v>
      </c>
    </row>
    <row r="451" spans="1:24" outlineLevel="2">
      <c r="A451" t="s">
        <v>247</v>
      </c>
      <c r="B451" s="73" t="str">
        <f t="shared" si="30"/>
        <v>CLAP3</v>
      </c>
      <c r="D451">
        <v>1</v>
      </c>
      <c r="E451" t="s">
        <v>659</v>
      </c>
      <c r="F451">
        <v>75</v>
      </c>
      <c r="H451" t="s">
        <v>658</v>
      </c>
      <c r="I451">
        <v>50</v>
      </c>
      <c r="J451">
        <v>1</v>
      </c>
      <c r="K451">
        <v>50</v>
      </c>
      <c r="L451" s="45">
        <f>VLOOKUP(H451,'[1]CALCUL AS et AN'!$A$2:$AU$889,24,FALSE)</f>
        <v>50</v>
      </c>
      <c r="M451" s="48">
        <f>VLOOKUP(H451,'[1]CALCUL AS et AN'!$A$2:$AU$889,28,FALSE)</f>
        <v>50</v>
      </c>
      <c r="N451">
        <v>50</v>
      </c>
      <c r="O451" s="45">
        <f t="shared" si="31"/>
        <v>50</v>
      </c>
      <c r="P451" s="48">
        <f t="shared" si="32"/>
        <v>50</v>
      </c>
      <c r="Q451">
        <v>75</v>
      </c>
      <c r="R451" s="45">
        <f>VLOOKUP(H451,'[1]CALCUL AS et AN'!$A$2:$AU$889,46,FALSE)</f>
        <v>75</v>
      </c>
      <c r="S451" s="48">
        <f>VLOOKUP(H451,'[1]CALCUL AS et AN'!$A$2:$AU$889,47,FALSE)</f>
        <v>75</v>
      </c>
      <c r="T451">
        <v>75</v>
      </c>
      <c r="U451" s="45">
        <f t="shared" si="33"/>
        <v>75</v>
      </c>
      <c r="V451" s="48">
        <f t="shared" si="34"/>
        <v>75</v>
      </c>
      <c r="W451" t="s">
        <v>1361</v>
      </c>
      <c r="X451" t="s">
        <v>937</v>
      </c>
    </row>
    <row r="452" spans="1:24" outlineLevel="2">
      <c r="A452" t="s">
        <v>247</v>
      </c>
      <c r="B452" s="73" t="str">
        <f t="shared" si="30"/>
        <v>CLAP3</v>
      </c>
      <c r="D452">
        <v>2</v>
      </c>
      <c r="E452" t="s">
        <v>503</v>
      </c>
      <c r="F452">
        <v>7</v>
      </c>
      <c r="H452" t="s">
        <v>502</v>
      </c>
      <c r="I452">
        <v>3.22</v>
      </c>
      <c r="J452">
        <v>1</v>
      </c>
      <c r="K452">
        <v>3.22</v>
      </c>
      <c r="L452" s="45">
        <f>VLOOKUP(H452,'[1]CALCUL AS et AN'!$A$2:$AU$889,24,FALSE)</f>
        <v>3.22</v>
      </c>
      <c r="M452" s="48">
        <f>VLOOKUP(H452,'[1]CALCUL AS et AN'!$A$2:$AU$889,28,FALSE)</f>
        <v>3.22</v>
      </c>
      <c r="N452">
        <v>6.44</v>
      </c>
      <c r="O452" s="45">
        <f t="shared" si="31"/>
        <v>6.44</v>
      </c>
      <c r="P452" s="48">
        <f t="shared" si="32"/>
        <v>6.44</v>
      </c>
      <c r="Q452">
        <v>8.0500000000000007</v>
      </c>
      <c r="R452" s="45">
        <f>VLOOKUP(H452,'[1]CALCUL AS et AN'!$A$2:$AU$889,46,FALSE)</f>
        <v>8.0500000000000007</v>
      </c>
      <c r="S452" s="48">
        <f>VLOOKUP(H452,'[1]CALCUL AS et AN'!$A$2:$AU$889,47,FALSE)</f>
        <v>8.0500000000000007</v>
      </c>
      <c r="T452">
        <v>16.100000000000001</v>
      </c>
      <c r="U452" s="45">
        <f t="shared" si="33"/>
        <v>16.100000000000001</v>
      </c>
      <c r="V452" s="48">
        <f t="shared" si="34"/>
        <v>16.100000000000001</v>
      </c>
      <c r="W452" t="s">
        <v>1361</v>
      </c>
      <c r="X452" t="s">
        <v>937</v>
      </c>
    </row>
    <row r="453" spans="1:24" outlineLevel="2">
      <c r="A453" t="s">
        <v>247</v>
      </c>
      <c r="B453" s="73" t="str">
        <f t="shared" si="30"/>
        <v>CLAP3</v>
      </c>
      <c r="D453">
        <v>3</v>
      </c>
      <c r="E453" t="s">
        <v>993</v>
      </c>
      <c r="F453">
        <v>4.87</v>
      </c>
      <c r="H453" t="s">
        <v>472</v>
      </c>
      <c r="I453">
        <v>0.94</v>
      </c>
      <c r="J453">
        <v>1</v>
      </c>
      <c r="K453">
        <v>0.94</v>
      </c>
      <c r="L453" s="45">
        <f>VLOOKUP(H453,'[1]CALCUL AS et AN'!$A$2:$AU$889,24,FALSE)</f>
        <v>2.1800000000000002</v>
      </c>
      <c r="M453" s="48">
        <f>VLOOKUP(H453,'[1]CALCUL AS et AN'!$A$2:$AU$889,28,FALSE)</f>
        <v>0.94</v>
      </c>
      <c r="N453">
        <v>2.82</v>
      </c>
      <c r="O453" s="45">
        <f t="shared" si="31"/>
        <v>6.5400000000000009</v>
      </c>
      <c r="P453" s="48">
        <f t="shared" si="32"/>
        <v>2.82</v>
      </c>
      <c r="Q453">
        <v>4.87</v>
      </c>
      <c r="R453" s="45">
        <f>VLOOKUP(H453,'[1]CALCUL AS et AN'!$A$2:$AU$889,46,FALSE)</f>
        <v>4.9050000000000002</v>
      </c>
      <c r="S453" s="48">
        <f>VLOOKUP(H453,'[1]CALCUL AS et AN'!$A$2:$AU$889,47,FALSE)</f>
        <v>2.1149999999999998</v>
      </c>
      <c r="T453">
        <v>14.61</v>
      </c>
      <c r="U453" s="45">
        <f t="shared" si="33"/>
        <v>14.715</v>
      </c>
      <c r="V453" s="48">
        <f t="shared" si="34"/>
        <v>6.3449999999999989</v>
      </c>
      <c r="W453" t="s">
        <v>1361</v>
      </c>
      <c r="X453" t="s">
        <v>937</v>
      </c>
    </row>
    <row r="454" spans="1:24" outlineLevel="2">
      <c r="A454" t="s">
        <v>247</v>
      </c>
      <c r="B454" s="73" t="str">
        <f t="shared" si="30"/>
        <v>CLAP3</v>
      </c>
      <c r="D454">
        <v>1</v>
      </c>
      <c r="E454" t="s">
        <v>2937</v>
      </c>
      <c r="F454">
        <v>4.9400000000000004</v>
      </c>
      <c r="H454" t="s">
        <v>476</v>
      </c>
      <c r="I454">
        <v>2.21</v>
      </c>
      <c r="J454">
        <v>1</v>
      </c>
      <c r="K454">
        <v>2.21</v>
      </c>
      <c r="L454" s="45">
        <f>VLOOKUP(H454,'[1]CALCUL AS et AN'!$A$2:$AU$889,24,FALSE)</f>
        <v>2.21</v>
      </c>
      <c r="M454" s="48">
        <f>VLOOKUP(H454,'[1]CALCUL AS et AN'!$A$2:$AU$889,28,FALSE)</f>
        <v>0.92</v>
      </c>
      <c r="N454">
        <v>2.21</v>
      </c>
      <c r="O454" s="45">
        <f t="shared" si="31"/>
        <v>2.21</v>
      </c>
      <c r="P454" s="48">
        <f t="shared" si="32"/>
        <v>0.92</v>
      </c>
      <c r="Q454">
        <v>4.9400000000000004</v>
      </c>
      <c r="R454" s="45">
        <f>VLOOKUP(H454,'[1]CALCUL AS et AN'!$A$2:$AU$889,46,FALSE)</f>
        <v>4.9725000000000001</v>
      </c>
      <c r="S454" s="48">
        <f>VLOOKUP(H454,'[1]CALCUL AS et AN'!$A$2:$AU$889,47,FALSE)</f>
        <v>2.0700000000000003</v>
      </c>
      <c r="T454">
        <v>4.9400000000000004</v>
      </c>
      <c r="U454" s="45">
        <f t="shared" si="33"/>
        <v>4.9725000000000001</v>
      </c>
      <c r="V454" s="48">
        <f t="shared" si="34"/>
        <v>2.0700000000000003</v>
      </c>
      <c r="W454" t="s">
        <v>1361</v>
      </c>
      <c r="X454" t="s">
        <v>937</v>
      </c>
    </row>
    <row r="455" spans="1:24" outlineLevel="2">
      <c r="A455" t="s">
        <v>247</v>
      </c>
      <c r="B455" s="73" t="str">
        <f t="shared" si="30"/>
        <v>CLAP3</v>
      </c>
      <c r="D455">
        <v>1</v>
      </c>
      <c r="E455" t="s">
        <v>2312</v>
      </c>
      <c r="F455">
        <v>17.510000000000002</v>
      </c>
      <c r="H455" t="s">
        <v>2311</v>
      </c>
      <c r="I455">
        <v>11.67</v>
      </c>
      <c r="J455">
        <v>1</v>
      </c>
      <c r="K455">
        <v>11.67</v>
      </c>
      <c r="L455" s="45">
        <f>VLOOKUP(H455,'[1]CALCUL AS et AN'!$A$2:$AU$889,24,FALSE)</f>
        <v>11.67</v>
      </c>
      <c r="M455" s="48">
        <f>VLOOKUP(H455,'[1]CALCUL AS et AN'!$A$2:$AU$889,28,FALSE)</f>
        <v>11.67</v>
      </c>
      <c r="N455">
        <v>11.67</v>
      </c>
      <c r="O455" s="45">
        <f t="shared" si="31"/>
        <v>11.67</v>
      </c>
      <c r="P455" s="48">
        <f t="shared" si="32"/>
        <v>11.67</v>
      </c>
      <c r="Q455">
        <v>17.510000000000002</v>
      </c>
      <c r="R455" s="45">
        <f>VLOOKUP(H455,'[1]CALCUL AS et AN'!$A$2:$AU$889,46,FALSE)</f>
        <v>17.504999999999999</v>
      </c>
      <c r="S455" s="48">
        <f>VLOOKUP(H455,'[1]CALCUL AS et AN'!$A$2:$AU$889,47,FALSE)</f>
        <v>17.504999999999999</v>
      </c>
      <c r="T455">
        <v>17.510000000000002</v>
      </c>
      <c r="U455" s="45">
        <f t="shared" si="33"/>
        <v>17.504999999999999</v>
      </c>
      <c r="V455" s="48">
        <f t="shared" si="34"/>
        <v>17.504999999999999</v>
      </c>
      <c r="W455" t="s">
        <v>1361</v>
      </c>
      <c r="X455" t="s">
        <v>937</v>
      </c>
    </row>
    <row r="456" spans="1:24" outlineLevel="2">
      <c r="A456" t="s">
        <v>247</v>
      </c>
      <c r="B456" s="73" t="str">
        <f t="shared" si="30"/>
        <v>CLAP3</v>
      </c>
      <c r="D456">
        <v>0.45</v>
      </c>
      <c r="E456" t="s">
        <v>2411</v>
      </c>
      <c r="F456">
        <v>75</v>
      </c>
      <c r="H456" t="s">
        <v>2410</v>
      </c>
      <c r="I456">
        <v>50</v>
      </c>
      <c r="J456">
        <v>1</v>
      </c>
      <c r="K456">
        <v>50</v>
      </c>
      <c r="L456" s="45">
        <f>VLOOKUP(H456,'[1]CALCUL AS et AN'!$A$2:$AU$889,24,FALSE)</f>
        <v>50</v>
      </c>
      <c r="M456" s="48">
        <f>VLOOKUP(H456,'[1]CALCUL AS et AN'!$A$2:$AU$889,28,FALSE)</f>
        <v>50</v>
      </c>
      <c r="N456">
        <v>22.5</v>
      </c>
      <c r="O456" s="45">
        <f t="shared" si="31"/>
        <v>22.5</v>
      </c>
      <c r="P456" s="48">
        <f t="shared" si="32"/>
        <v>22.5</v>
      </c>
      <c r="Q456">
        <v>75</v>
      </c>
      <c r="R456" s="45">
        <f>VLOOKUP(H456,'[1]CALCUL AS et AN'!$A$2:$AU$889,46,FALSE)</f>
        <v>75</v>
      </c>
      <c r="S456" s="48">
        <f>VLOOKUP(H456,'[1]CALCUL AS et AN'!$A$2:$AU$889,47,FALSE)</f>
        <v>75</v>
      </c>
      <c r="T456">
        <v>33.75</v>
      </c>
      <c r="U456" s="45">
        <f t="shared" si="33"/>
        <v>33.75</v>
      </c>
      <c r="V456" s="48">
        <f t="shared" si="34"/>
        <v>33.75</v>
      </c>
      <c r="W456" t="s">
        <v>1361</v>
      </c>
      <c r="X456" t="s">
        <v>951</v>
      </c>
    </row>
    <row r="457" spans="1:24" outlineLevel="1">
      <c r="A457" s="73" t="s">
        <v>3038</v>
      </c>
      <c r="B457" s="73" t="str">
        <f t="shared" si="30"/>
        <v>CHASSECLAP3</v>
      </c>
      <c r="N457">
        <f>SUBTOTAL(9,N445:N456)</f>
        <v>711.60750000000007</v>
      </c>
      <c r="O457" s="45" t="e">
        <f>SUBTOTAL(9,O445:O456)</f>
        <v>#N/A</v>
      </c>
      <c r="P457" s="48" t="e">
        <f>SUBTOTAL(9,P445:P456)</f>
        <v>#N/A</v>
      </c>
      <c r="T457">
        <f>SUBTOTAL(9,T445:T456)</f>
        <v>1158.9324999999999</v>
      </c>
      <c r="U457" s="45" t="e">
        <f>SUBTOTAL(9,U445:U456)</f>
        <v>#N/A</v>
      </c>
      <c r="V457" s="48" t="e">
        <f>SUBTOTAL(9,V445:V456)</f>
        <v>#N/A</v>
      </c>
    </row>
    <row r="458" spans="1:24" outlineLevel="2">
      <c r="A458" t="s">
        <v>78</v>
      </c>
      <c r="B458" s="73" t="str">
        <f t="shared" si="30"/>
        <v>HA</v>
      </c>
      <c r="C458" t="s">
        <v>2391</v>
      </c>
      <c r="D458">
        <v>4</v>
      </c>
      <c r="E458" t="s">
        <v>2392</v>
      </c>
      <c r="F458">
        <v>0.54900000000000004</v>
      </c>
      <c r="H458" t="s">
        <v>2391</v>
      </c>
      <c r="I458">
        <v>0.37</v>
      </c>
      <c r="J458">
        <v>1</v>
      </c>
      <c r="K458">
        <v>0.37</v>
      </c>
      <c r="L458" s="45">
        <f>VLOOKUP(H458,'[1]CALCUL AS et AN'!$A$2:$AU$889,24,FALSE)</f>
        <v>0.36599999999999999</v>
      </c>
      <c r="M458" s="48">
        <f>VLOOKUP(H458,'[1]CALCUL AS et AN'!$A$2:$AU$889,28,FALSE)</f>
        <v>0.36599999999999999</v>
      </c>
      <c r="N458">
        <v>1.48</v>
      </c>
      <c r="O458" s="45">
        <f t="shared" si="31"/>
        <v>1.464</v>
      </c>
      <c r="P458" s="48">
        <f t="shared" si="32"/>
        <v>1.464</v>
      </c>
      <c r="Q458">
        <v>0.54900000000000004</v>
      </c>
      <c r="R458" s="45">
        <f>VLOOKUP(H458,'[1]CALCUL AS et AN'!$A$2:$AU$889,46,FALSE)</f>
        <v>0.54899999999999993</v>
      </c>
      <c r="S458" s="48">
        <f>VLOOKUP(H458,'[1]CALCUL AS et AN'!$A$2:$AU$889,47,FALSE)</f>
        <v>0.54899999999999993</v>
      </c>
      <c r="T458">
        <v>2.1960000000000002</v>
      </c>
      <c r="U458" s="45">
        <f t="shared" si="33"/>
        <v>2.1959999999999997</v>
      </c>
      <c r="V458" s="48">
        <f t="shared" si="34"/>
        <v>2.1959999999999997</v>
      </c>
      <c r="W458" t="s">
        <v>1361</v>
      </c>
      <c r="X458" t="s">
        <v>937</v>
      </c>
    </row>
    <row r="459" spans="1:24" outlineLevel="2">
      <c r="A459" t="s">
        <v>78</v>
      </c>
      <c r="B459" s="73" t="str">
        <f t="shared" si="30"/>
        <v>HA</v>
      </c>
      <c r="C459">
        <v>8110608018</v>
      </c>
      <c r="D459">
        <v>12</v>
      </c>
      <c r="E459" t="s">
        <v>2084</v>
      </c>
      <c r="F459">
        <v>0.28199999999999997</v>
      </c>
      <c r="H459">
        <v>8110608018</v>
      </c>
      <c r="I459">
        <v>0.17</v>
      </c>
      <c r="J459">
        <v>1</v>
      </c>
      <c r="K459">
        <v>0.17</v>
      </c>
      <c r="L459" s="45">
        <f>VLOOKUP(H459,'[1]CALCUL AS et AN'!$A$2:$AU$889,24,FALSE)</f>
        <v>0.16700000000000001</v>
      </c>
      <c r="M459" s="48">
        <f>VLOOKUP(H459,'[1]CALCUL AS et AN'!$A$2:$AU$889,28,FALSE)</f>
        <v>0.16700000000000001</v>
      </c>
      <c r="N459">
        <v>2.04</v>
      </c>
      <c r="O459" s="45">
        <f t="shared" si="31"/>
        <v>2.004</v>
      </c>
      <c r="P459" s="48">
        <f t="shared" si="32"/>
        <v>2.004</v>
      </c>
      <c r="Q459">
        <v>0.28199999999999997</v>
      </c>
      <c r="R459" s="45">
        <f>VLOOKUP(H459,'[1]CALCUL AS et AN'!$A$2:$AU$889,46,FALSE)</f>
        <v>0.2505</v>
      </c>
      <c r="S459" s="48">
        <f>VLOOKUP(H459,'[1]CALCUL AS et AN'!$A$2:$AU$889,47,FALSE)</f>
        <v>0.2505</v>
      </c>
      <c r="T459">
        <v>3.3839999999999995</v>
      </c>
      <c r="U459" s="45">
        <f t="shared" si="33"/>
        <v>3.0060000000000002</v>
      </c>
      <c r="V459" s="48">
        <f t="shared" si="34"/>
        <v>3.0060000000000002</v>
      </c>
      <c r="W459" t="s">
        <v>1361</v>
      </c>
      <c r="X459" t="s">
        <v>951</v>
      </c>
    </row>
    <row r="460" spans="1:24" outlineLevel="2">
      <c r="A460" t="s">
        <v>78</v>
      </c>
      <c r="B460" s="73" t="str">
        <f t="shared" si="30"/>
        <v>HA</v>
      </c>
      <c r="C460" t="s">
        <v>648</v>
      </c>
      <c r="D460">
        <v>0.25</v>
      </c>
      <c r="E460" t="s">
        <v>2053</v>
      </c>
      <c r="F460">
        <v>13.19</v>
      </c>
      <c r="H460" t="s">
        <v>648</v>
      </c>
      <c r="I460">
        <v>14.87</v>
      </c>
      <c r="J460">
        <v>1.8</v>
      </c>
      <c r="K460">
        <v>8.2611111111111111</v>
      </c>
      <c r="L460" s="45">
        <f>VLOOKUP(H460,'[1]CALCUL AS et AN'!$A$2:$AU$889,24,FALSE)</f>
        <v>8.26</v>
      </c>
      <c r="M460" s="48">
        <f>VLOOKUP(H460,'[1]CALCUL AS et AN'!$A$2:$AU$889,28,FALSE)</f>
        <v>10.92</v>
      </c>
      <c r="N460">
        <v>2.0652777777777778</v>
      </c>
      <c r="O460" s="45">
        <f t="shared" si="31"/>
        <v>2.0649999999999999</v>
      </c>
      <c r="P460" s="48">
        <f t="shared" si="32"/>
        <v>2.73</v>
      </c>
      <c r="Q460">
        <v>13.19</v>
      </c>
      <c r="R460" s="45">
        <f>VLOOKUP(H460,'[1]CALCUL AS et AN'!$A$2:$AU$889,46,FALSE)</f>
        <v>12.39</v>
      </c>
      <c r="S460" s="48">
        <f>VLOOKUP(H460,'[1]CALCUL AS et AN'!$A$2:$AU$889,47,FALSE)</f>
        <v>16.38</v>
      </c>
      <c r="T460">
        <v>3.2974999999999999</v>
      </c>
      <c r="U460" s="45">
        <f t="shared" si="33"/>
        <v>3.0975000000000001</v>
      </c>
      <c r="V460" s="48">
        <f t="shared" si="34"/>
        <v>4.0949999999999998</v>
      </c>
      <c r="W460" t="s">
        <v>1361</v>
      </c>
      <c r="X460" t="s">
        <v>937</v>
      </c>
    </row>
    <row r="461" spans="1:24" outlineLevel="2">
      <c r="A461" t="s">
        <v>78</v>
      </c>
      <c r="B461" s="73" t="str">
        <f t="shared" si="30"/>
        <v>HA</v>
      </c>
      <c r="C461" t="s">
        <v>650</v>
      </c>
      <c r="D461">
        <v>1.44</v>
      </c>
      <c r="E461" t="s">
        <v>2047</v>
      </c>
      <c r="F461">
        <v>11.27</v>
      </c>
      <c r="H461" t="s">
        <v>650</v>
      </c>
      <c r="I461">
        <v>7.05</v>
      </c>
      <c r="J461">
        <v>1</v>
      </c>
      <c r="K461">
        <v>7.05</v>
      </c>
      <c r="L461" s="45">
        <f>VLOOKUP(H461,'[1]CALCUL AS et AN'!$A$2:$AU$889,24,FALSE)</f>
        <v>7.05</v>
      </c>
      <c r="M461" s="48">
        <f>VLOOKUP(H461,'[1]CALCUL AS et AN'!$A$2:$AU$889,28,FALSE)</f>
        <v>7.4</v>
      </c>
      <c r="N461">
        <v>10.151999999999999</v>
      </c>
      <c r="O461" s="45">
        <f t="shared" si="31"/>
        <v>10.151999999999999</v>
      </c>
      <c r="P461" s="48">
        <f t="shared" si="32"/>
        <v>10.656000000000001</v>
      </c>
      <c r="Q461">
        <v>11.27</v>
      </c>
      <c r="R461" s="45">
        <f>VLOOKUP(H461,'[1]CALCUL AS et AN'!$A$2:$AU$889,46,FALSE)</f>
        <v>8.8125</v>
      </c>
      <c r="S461" s="48">
        <f>VLOOKUP(H461,'[1]CALCUL AS et AN'!$A$2:$AU$889,47,FALSE)</f>
        <v>9.25</v>
      </c>
      <c r="T461">
        <v>16.2288</v>
      </c>
      <c r="U461" s="45">
        <f t="shared" si="33"/>
        <v>12.69</v>
      </c>
      <c r="V461" s="48">
        <f t="shared" si="34"/>
        <v>13.32</v>
      </c>
      <c r="W461" t="s">
        <v>1361</v>
      </c>
      <c r="X461" t="s">
        <v>937</v>
      </c>
    </row>
    <row r="462" spans="1:24" outlineLevel="2">
      <c r="A462" t="s">
        <v>78</v>
      </c>
      <c r="B462" s="73" t="str">
        <f t="shared" si="30"/>
        <v>HA</v>
      </c>
      <c r="C462" t="s">
        <v>572</v>
      </c>
      <c r="D462">
        <v>2</v>
      </c>
      <c r="E462" t="s">
        <v>573</v>
      </c>
      <c r="F462">
        <v>20.91</v>
      </c>
      <c r="H462" t="s">
        <v>572</v>
      </c>
      <c r="I462">
        <v>14.64</v>
      </c>
      <c r="J462">
        <v>1</v>
      </c>
      <c r="K462">
        <v>14.64</v>
      </c>
      <c r="L462" s="45">
        <f>VLOOKUP(H462,'[1]CALCUL AS et AN'!$A$2:$AU$889,24,FALSE)</f>
        <v>14.64</v>
      </c>
      <c r="M462" s="48">
        <f>VLOOKUP(H462,'[1]CALCUL AS et AN'!$A$2:$AU$889,28,FALSE)</f>
        <v>15.811200000000001</v>
      </c>
      <c r="N462">
        <v>29.28</v>
      </c>
      <c r="O462" s="45">
        <f t="shared" si="31"/>
        <v>29.28</v>
      </c>
      <c r="P462" s="48">
        <f t="shared" si="32"/>
        <v>31.622400000000003</v>
      </c>
      <c r="Q462">
        <v>20.91</v>
      </c>
      <c r="R462" s="45">
        <f>VLOOKUP(H462,'[1]CALCUL AS et AN'!$A$2:$AU$889,46,FALSE)</f>
        <v>21.96</v>
      </c>
      <c r="S462" s="48">
        <f>VLOOKUP(H462,'[1]CALCUL AS et AN'!$A$2:$AU$889,47,FALSE)</f>
        <v>23.716800000000003</v>
      </c>
      <c r="T462">
        <v>41.82</v>
      </c>
      <c r="U462" s="45">
        <f t="shared" si="33"/>
        <v>43.92</v>
      </c>
      <c r="V462" s="48">
        <f t="shared" si="34"/>
        <v>47.433600000000006</v>
      </c>
      <c r="W462" t="s">
        <v>1361</v>
      </c>
      <c r="X462" t="s">
        <v>937</v>
      </c>
    </row>
    <row r="463" spans="1:24" outlineLevel="1">
      <c r="A463" s="73" t="s">
        <v>3039</v>
      </c>
      <c r="B463" s="73" t="str">
        <f>MID(A463,7,100)</f>
        <v>PCLC8EHA</v>
      </c>
      <c r="N463">
        <f>SUBTOTAL(9,N458:N462)</f>
        <v>45.017277777777778</v>
      </c>
      <c r="O463" s="45">
        <f>SUBTOTAL(9,O458:O462)</f>
        <v>44.965000000000003</v>
      </c>
      <c r="P463" s="48">
        <f>SUBTOTAL(9,P458:P462)</f>
        <v>48.476399999999998</v>
      </c>
      <c r="T463">
        <f>SUBTOTAL(9,T458:T462)</f>
        <v>66.926299999999998</v>
      </c>
      <c r="U463" s="45">
        <f>SUBTOTAL(9,U458:U462)</f>
        <v>64.909500000000008</v>
      </c>
      <c r="V463" s="48">
        <f>SUBTOTAL(9,V458:V462)</f>
        <v>70.050600000000003</v>
      </c>
    </row>
    <row r="464" spans="1:24" outlineLevel="2">
      <c r="A464" t="s">
        <v>2123</v>
      </c>
      <c r="B464" s="73" t="str">
        <f t="shared" si="30"/>
        <v>HB</v>
      </c>
      <c r="C464" t="s">
        <v>2391</v>
      </c>
      <c r="D464">
        <v>4</v>
      </c>
      <c r="E464" t="s">
        <v>2392</v>
      </c>
      <c r="F464">
        <v>0.54900000000000004</v>
      </c>
      <c r="H464" t="s">
        <v>2391</v>
      </c>
      <c r="I464">
        <v>0.37</v>
      </c>
      <c r="J464">
        <v>1</v>
      </c>
      <c r="K464">
        <v>0.37</v>
      </c>
      <c r="L464" s="45">
        <f>VLOOKUP(H464,'[1]CALCUL AS et AN'!$A$2:$AU$889,24,FALSE)</f>
        <v>0.36599999999999999</v>
      </c>
      <c r="M464" s="48">
        <f>VLOOKUP(H464,'[1]CALCUL AS et AN'!$A$2:$AU$889,28,FALSE)</f>
        <v>0.36599999999999999</v>
      </c>
      <c r="N464">
        <v>1.48</v>
      </c>
      <c r="O464" s="45">
        <f t="shared" si="31"/>
        <v>1.464</v>
      </c>
      <c r="P464" s="48">
        <f t="shared" si="32"/>
        <v>1.464</v>
      </c>
      <c r="Q464">
        <v>0.54900000000000004</v>
      </c>
      <c r="R464" s="45">
        <f>VLOOKUP(H464,'[1]CALCUL AS et AN'!$A$2:$AU$889,46,FALSE)</f>
        <v>0.54899999999999993</v>
      </c>
      <c r="S464" s="48">
        <f>VLOOKUP(H464,'[1]CALCUL AS et AN'!$A$2:$AU$889,47,FALSE)</f>
        <v>0.54899999999999993</v>
      </c>
      <c r="T464">
        <v>2.1960000000000002</v>
      </c>
      <c r="U464" s="45">
        <f t="shared" si="33"/>
        <v>2.1959999999999997</v>
      </c>
      <c r="V464" s="48">
        <f t="shared" si="34"/>
        <v>2.1959999999999997</v>
      </c>
      <c r="W464" t="s">
        <v>1361</v>
      </c>
      <c r="X464" t="s">
        <v>937</v>
      </c>
    </row>
    <row r="465" spans="1:24" outlineLevel="2">
      <c r="A465" t="s">
        <v>2123</v>
      </c>
      <c r="B465" s="73" t="str">
        <f t="shared" si="30"/>
        <v>HB</v>
      </c>
      <c r="C465">
        <v>8110608018</v>
      </c>
      <c r="D465">
        <v>8</v>
      </c>
      <c r="E465" t="s">
        <v>2084</v>
      </c>
      <c r="F465">
        <v>0.28199999999999997</v>
      </c>
      <c r="H465">
        <v>8110608018</v>
      </c>
      <c r="I465">
        <v>0.17</v>
      </c>
      <c r="J465">
        <v>1</v>
      </c>
      <c r="K465">
        <v>0.17</v>
      </c>
      <c r="L465" s="45">
        <f>VLOOKUP(H465,'[1]CALCUL AS et AN'!$A$2:$AU$889,24,FALSE)</f>
        <v>0.16700000000000001</v>
      </c>
      <c r="M465" s="48">
        <f>VLOOKUP(H465,'[1]CALCUL AS et AN'!$A$2:$AU$889,28,FALSE)</f>
        <v>0.16700000000000001</v>
      </c>
      <c r="N465">
        <v>1.36</v>
      </c>
      <c r="O465" s="45">
        <f t="shared" si="31"/>
        <v>1.3360000000000001</v>
      </c>
      <c r="P465" s="48">
        <f t="shared" si="32"/>
        <v>1.3360000000000001</v>
      </c>
      <c r="Q465">
        <v>0.28199999999999997</v>
      </c>
      <c r="R465" s="45">
        <f>VLOOKUP(H465,'[1]CALCUL AS et AN'!$A$2:$AU$889,46,FALSE)</f>
        <v>0.2505</v>
      </c>
      <c r="S465" s="48">
        <f>VLOOKUP(H465,'[1]CALCUL AS et AN'!$A$2:$AU$889,47,FALSE)</f>
        <v>0.2505</v>
      </c>
      <c r="T465">
        <v>2.2559999999999998</v>
      </c>
      <c r="U465" s="45">
        <f t="shared" si="33"/>
        <v>2.004</v>
      </c>
      <c r="V465" s="48">
        <f t="shared" si="34"/>
        <v>2.004</v>
      </c>
      <c r="W465" t="s">
        <v>1361</v>
      </c>
      <c r="X465" t="s">
        <v>951</v>
      </c>
    </row>
    <row r="466" spans="1:24" outlineLevel="2">
      <c r="A466" t="s">
        <v>2123</v>
      </c>
      <c r="B466" s="73" t="str">
        <f t="shared" si="30"/>
        <v>HB</v>
      </c>
      <c r="C466" t="s">
        <v>650</v>
      </c>
      <c r="D466">
        <v>1.1100000000000001</v>
      </c>
      <c r="E466" t="s">
        <v>2047</v>
      </c>
      <c r="F466">
        <v>11.27</v>
      </c>
      <c r="H466" t="s">
        <v>650</v>
      </c>
      <c r="I466">
        <v>7.05</v>
      </c>
      <c r="J466">
        <v>1</v>
      </c>
      <c r="K466">
        <v>7.05</v>
      </c>
      <c r="L466" s="45">
        <f>VLOOKUP(H466,'[1]CALCUL AS et AN'!$A$2:$AU$889,24,FALSE)</f>
        <v>7.05</v>
      </c>
      <c r="M466" s="48">
        <f>VLOOKUP(H466,'[1]CALCUL AS et AN'!$A$2:$AU$889,28,FALSE)</f>
        <v>7.4</v>
      </c>
      <c r="N466">
        <v>7.8255000000000008</v>
      </c>
      <c r="O466" s="45">
        <f t="shared" si="31"/>
        <v>7.8255000000000008</v>
      </c>
      <c r="P466" s="48">
        <f t="shared" si="32"/>
        <v>8.2140000000000004</v>
      </c>
      <c r="Q466">
        <v>11.27</v>
      </c>
      <c r="R466" s="45">
        <f>VLOOKUP(H466,'[1]CALCUL AS et AN'!$A$2:$AU$889,46,FALSE)</f>
        <v>8.8125</v>
      </c>
      <c r="S466" s="48">
        <f>VLOOKUP(H466,'[1]CALCUL AS et AN'!$A$2:$AU$889,47,FALSE)</f>
        <v>9.25</v>
      </c>
      <c r="T466">
        <v>12.5097</v>
      </c>
      <c r="U466" s="45">
        <f t="shared" si="33"/>
        <v>9.7818750000000012</v>
      </c>
      <c r="V466" s="48">
        <f t="shared" si="34"/>
        <v>10.2675</v>
      </c>
      <c r="W466" t="s">
        <v>1361</v>
      </c>
      <c r="X466" t="s">
        <v>937</v>
      </c>
    </row>
    <row r="467" spans="1:24" outlineLevel="2">
      <c r="A467" t="s">
        <v>2123</v>
      </c>
      <c r="B467" s="73" t="str">
        <f t="shared" ref="B467:B530" si="35">MID(A467,7,100)</f>
        <v>HB</v>
      </c>
      <c r="C467" t="s">
        <v>572</v>
      </c>
      <c r="D467">
        <v>1</v>
      </c>
      <c r="E467" t="s">
        <v>573</v>
      </c>
      <c r="F467">
        <v>20.91</v>
      </c>
      <c r="H467" t="s">
        <v>572</v>
      </c>
      <c r="I467">
        <v>14.64</v>
      </c>
      <c r="J467">
        <v>1</v>
      </c>
      <c r="K467">
        <v>14.64</v>
      </c>
      <c r="L467" s="45">
        <f>VLOOKUP(H467,'[1]CALCUL AS et AN'!$A$2:$AU$889,24,FALSE)</f>
        <v>14.64</v>
      </c>
      <c r="M467" s="48">
        <f>VLOOKUP(H467,'[1]CALCUL AS et AN'!$A$2:$AU$889,28,FALSE)</f>
        <v>15.811200000000001</v>
      </c>
      <c r="N467">
        <v>14.64</v>
      </c>
      <c r="O467" s="45">
        <f t="shared" si="31"/>
        <v>14.64</v>
      </c>
      <c r="P467" s="48">
        <f t="shared" si="32"/>
        <v>15.811200000000001</v>
      </c>
      <c r="Q467">
        <v>20.91</v>
      </c>
      <c r="R467" s="45">
        <f>VLOOKUP(H467,'[1]CALCUL AS et AN'!$A$2:$AU$889,46,FALSE)</f>
        <v>21.96</v>
      </c>
      <c r="S467" s="48">
        <f>VLOOKUP(H467,'[1]CALCUL AS et AN'!$A$2:$AU$889,47,FALSE)</f>
        <v>23.716800000000003</v>
      </c>
      <c r="T467">
        <v>20.91</v>
      </c>
      <c r="U467" s="45">
        <f t="shared" si="33"/>
        <v>21.96</v>
      </c>
      <c r="V467" s="48">
        <f t="shared" si="34"/>
        <v>23.716800000000003</v>
      </c>
      <c r="W467" t="s">
        <v>1361</v>
      </c>
      <c r="X467" t="s">
        <v>937</v>
      </c>
    </row>
    <row r="468" spans="1:24" outlineLevel="1">
      <c r="A468" s="73" t="s">
        <v>3040</v>
      </c>
      <c r="B468" s="73" t="str">
        <f t="shared" si="35"/>
        <v>PCLC8EHB</v>
      </c>
      <c r="N468">
        <f>SUBTOTAL(9,N464:N467)</f>
        <v>25.305500000000002</v>
      </c>
      <c r="O468" s="45">
        <f>SUBTOTAL(9,O464:O467)</f>
        <v>25.265500000000003</v>
      </c>
      <c r="P468" s="48">
        <f>SUBTOTAL(9,P464:P467)</f>
        <v>26.825200000000002</v>
      </c>
      <c r="T468">
        <f>SUBTOTAL(9,T464:T467)</f>
        <v>37.871700000000004</v>
      </c>
      <c r="U468" s="45">
        <f>SUBTOTAL(9,U464:U467)</f>
        <v>35.941875000000003</v>
      </c>
      <c r="V468" s="48">
        <f>SUBTOTAL(9,V464:V467)</f>
        <v>38.1843</v>
      </c>
    </row>
    <row r="469" spans="1:24" outlineLevel="2">
      <c r="A469" t="s">
        <v>1199</v>
      </c>
      <c r="B469" s="73" t="str">
        <f t="shared" si="35"/>
        <v>HR1</v>
      </c>
      <c r="C469">
        <v>8412602518</v>
      </c>
      <c r="D469">
        <v>1</v>
      </c>
      <c r="E469" t="s">
        <v>2268</v>
      </c>
      <c r="F469">
        <v>0.05</v>
      </c>
      <c r="H469">
        <v>8412602518</v>
      </c>
      <c r="I469">
        <v>7.04</v>
      </c>
      <c r="J469">
        <v>200</v>
      </c>
      <c r="K469">
        <v>3.5200000000000002E-2</v>
      </c>
      <c r="L469" s="45">
        <f>VLOOKUP(H469,'[1]CALCUL AS et AN'!$A$2:$AU$889,24,FALSE)</f>
        <v>3.5200000000000002E-2</v>
      </c>
      <c r="M469" s="48">
        <f>VLOOKUP(H469,'[1]CALCUL AS et AN'!$A$2:$AU$889,28,FALSE)</f>
        <v>3.5200000000000002E-2</v>
      </c>
      <c r="N469">
        <v>3.5200000000000002E-2</v>
      </c>
      <c r="O469" s="45">
        <f t="shared" si="31"/>
        <v>3.5200000000000002E-2</v>
      </c>
      <c r="P469" s="48">
        <f t="shared" si="32"/>
        <v>3.5200000000000002E-2</v>
      </c>
      <c r="Q469">
        <v>0.05</v>
      </c>
      <c r="R469" s="45">
        <f>VLOOKUP(H469,'[1]CALCUL AS et AN'!$A$2:$AU$889,46,FALSE)</f>
        <v>5.28E-2</v>
      </c>
      <c r="S469" s="48">
        <f>VLOOKUP(H469,'[1]CALCUL AS et AN'!$A$2:$AU$889,47,FALSE)</f>
        <v>5.28E-2</v>
      </c>
      <c r="T469">
        <v>0.05</v>
      </c>
      <c r="U469" s="45">
        <f t="shared" si="33"/>
        <v>5.28E-2</v>
      </c>
      <c r="V469" s="48">
        <f t="shared" si="34"/>
        <v>5.28E-2</v>
      </c>
      <c r="W469" t="s">
        <v>960</v>
      </c>
      <c r="X469" t="s">
        <v>951</v>
      </c>
    </row>
    <row r="470" spans="1:24" outlineLevel="1">
      <c r="A470" s="73" t="s">
        <v>3041</v>
      </c>
      <c r="B470" s="73" t="str">
        <f t="shared" si="35"/>
        <v>KITFVFHR1</v>
      </c>
      <c r="N470">
        <f>SUBTOTAL(9,N469:N469)</f>
        <v>3.5200000000000002E-2</v>
      </c>
      <c r="O470" s="45">
        <f>SUBTOTAL(9,O469:O469)</f>
        <v>3.5200000000000002E-2</v>
      </c>
      <c r="P470" s="48">
        <f>SUBTOTAL(9,P469:P469)</f>
        <v>3.5200000000000002E-2</v>
      </c>
      <c r="T470">
        <f>SUBTOTAL(9,T469:T469)</f>
        <v>0.05</v>
      </c>
      <c r="U470" s="45">
        <f>SUBTOTAL(9,U469:U469)</f>
        <v>5.28E-2</v>
      </c>
      <c r="V470" s="48">
        <f>SUBTOTAL(9,V469:V469)</f>
        <v>5.28E-2</v>
      </c>
    </row>
    <row r="471" spans="1:24" outlineLevel="2">
      <c r="A471" t="s">
        <v>82</v>
      </c>
      <c r="B471" s="73" t="str">
        <f t="shared" si="35"/>
        <v>EHA</v>
      </c>
      <c r="C471">
        <v>8110608018</v>
      </c>
      <c r="D471">
        <v>14</v>
      </c>
      <c r="E471" t="s">
        <v>2084</v>
      </c>
      <c r="F471">
        <v>0.28199999999999997</v>
      </c>
      <c r="H471">
        <v>8110608018</v>
      </c>
      <c r="I471">
        <v>0.17</v>
      </c>
      <c r="J471">
        <v>1</v>
      </c>
      <c r="K471">
        <v>0.17</v>
      </c>
      <c r="L471" s="45">
        <f>VLOOKUP(H471,'[1]CALCUL AS et AN'!$A$2:$AU$889,24,FALSE)</f>
        <v>0.16700000000000001</v>
      </c>
      <c r="M471" s="48">
        <f>VLOOKUP(H471,'[1]CALCUL AS et AN'!$A$2:$AU$889,28,FALSE)</f>
        <v>0.16700000000000001</v>
      </c>
      <c r="N471">
        <v>2.3800000000000003</v>
      </c>
      <c r="O471" s="45">
        <f t="shared" si="31"/>
        <v>2.3380000000000001</v>
      </c>
      <c r="P471" s="48">
        <f t="shared" si="32"/>
        <v>2.3380000000000001</v>
      </c>
      <c r="Q471">
        <v>0.28199999999999997</v>
      </c>
      <c r="R471" s="45">
        <f>VLOOKUP(H471,'[1]CALCUL AS et AN'!$A$2:$AU$889,46,FALSE)</f>
        <v>0.2505</v>
      </c>
      <c r="S471" s="48">
        <f>VLOOKUP(H471,'[1]CALCUL AS et AN'!$A$2:$AU$889,47,FALSE)</f>
        <v>0.2505</v>
      </c>
      <c r="T471">
        <v>3.9479999999999995</v>
      </c>
      <c r="U471" s="45">
        <f t="shared" si="33"/>
        <v>3.5070000000000001</v>
      </c>
      <c r="V471" s="48">
        <f t="shared" si="34"/>
        <v>3.5070000000000001</v>
      </c>
      <c r="W471" t="s">
        <v>1361</v>
      </c>
      <c r="X471" t="s">
        <v>951</v>
      </c>
    </row>
    <row r="472" spans="1:24" outlineLevel="2">
      <c r="A472" t="s">
        <v>82</v>
      </c>
      <c r="B472" s="73" t="str">
        <f t="shared" si="35"/>
        <v>EHA</v>
      </c>
      <c r="C472" t="s">
        <v>2391</v>
      </c>
      <c r="D472">
        <v>4</v>
      </c>
      <c r="E472" t="s">
        <v>2392</v>
      </c>
      <c r="F472">
        <v>0.54900000000000004</v>
      </c>
      <c r="H472" t="s">
        <v>2391</v>
      </c>
      <c r="I472">
        <v>0.37</v>
      </c>
      <c r="J472">
        <v>1</v>
      </c>
      <c r="K472">
        <v>0.37</v>
      </c>
      <c r="L472" s="45">
        <f>VLOOKUP(H472,'[1]CALCUL AS et AN'!$A$2:$AU$889,24,FALSE)</f>
        <v>0.36599999999999999</v>
      </c>
      <c r="M472" s="48">
        <f>VLOOKUP(H472,'[1]CALCUL AS et AN'!$A$2:$AU$889,28,FALSE)</f>
        <v>0.36599999999999999</v>
      </c>
      <c r="N472">
        <v>1.48</v>
      </c>
      <c r="O472" s="45">
        <f t="shared" si="31"/>
        <v>1.464</v>
      </c>
      <c r="P472" s="48">
        <f t="shared" si="32"/>
        <v>1.464</v>
      </c>
      <c r="Q472">
        <v>0.54900000000000004</v>
      </c>
      <c r="R472" s="45">
        <f>VLOOKUP(H472,'[1]CALCUL AS et AN'!$A$2:$AU$889,46,FALSE)</f>
        <v>0.54899999999999993</v>
      </c>
      <c r="S472" s="48">
        <f>VLOOKUP(H472,'[1]CALCUL AS et AN'!$A$2:$AU$889,47,FALSE)</f>
        <v>0.54899999999999993</v>
      </c>
      <c r="T472">
        <v>2.1960000000000002</v>
      </c>
      <c r="U472" s="45">
        <f t="shared" si="33"/>
        <v>2.1959999999999997</v>
      </c>
      <c r="V472" s="48">
        <f t="shared" si="34"/>
        <v>2.1959999999999997</v>
      </c>
      <c r="W472" t="s">
        <v>1361</v>
      </c>
      <c r="X472" t="s">
        <v>937</v>
      </c>
    </row>
    <row r="473" spans="1:24" outlineLevel="2">
      <c r="A473" t="s">
        <v>82</v>
      </c>
      <c r="B473" s="73" t="str">
        <f t="shared" si="35"/>
        <v>EHA</v>
      </c>
      <c r="C473" t="s">
        <v>648</v>
      </c>
      <c r="D473">
        <v>0.25</v>
      </c>
      <c r="E473" t="s">
        <v>2053</v>
      </c>
      <c r="F473">
        <v>13.19</v>
      </c>
      <c r="H473" t="s">
        <v>648</v>
      </c>
      <c r="I473">
        <v>14.87</v>
      </c>
      <c r="J473">
        <v>1.8</v>
      </c>
      <c r="K473">
        <v>8.2611111111111111</v>
      </c>
      <c r="L473" s="45">
        <f>VLOOKUP(H473,'[1]CALCUL AS et AN'!$A$2:$AU$889,24,FALSE)</f>
        <v>8.26</v>
      </c>
      <c r="M473" s="48">
        <f>VLOOKUP(H473,'[1]CALCUL AS et AN'!$A$2:$AU$889,28,FALSE)</f>
        <v>10.92</v>
      </c>
      <c r="N473">
        <v>2.0652777777777778</v>
      </c>
      <c r="O473" s="45">
        <f t="shared" si="31"/>
        <v>2.0649999999999999</v>
      </c>
      <c r="P473" s="48">
        <f t="shared" si="32"/>
        <v>2.73</v>
      </c>
      <c r="Q473">
        <v>13.19</v>
      </c>
      <c r="R473" s="45">
        <f>VLOOKUP(H473,'[1]CALCUL AS et AN'!$A$2:$AU$889,46,FALSE)</f>
        <v>12.39</v>
      </c>
      <c r="S473" s="48">
        <f>VLOOKUP(H473,'[1]CALCUL AS et AN'!$A$2:$AU$889,47,FALSE)</f>
        <v>16.38</v>
      </c>
      <c r="T473">
        <v>3.2974999999999999</v>
      </c>
      <c r="U473" s="45">
        <f t="shared" si="33"/>
        <v>3.0975000000000001</v>
      </c>
      <c r="V473" s="48">
        <f t="shared" si="34"/>
        <v>4.0949999999999998</v>
      </c>
      <c r="W473" t="s">
        <v>1361</v>
      </c>
      <c r="X473" t="s">
        <v>937</v>
      </c>
    </row>
    <row r="474" spans="1:24" outlineLevel="2">
      <c r="A474" t="s">
        <v>82</v>
      </c>
      <c r="B474" s="73" t="str">
        <f t="shared" si="35"/>
        <v>EHA</v>
      </c>
      <c r="C474" t="s">
        <v>650</v>
      </c>
      <c r="D474">
        <v>1.78</v>
      </c>
      <c r="E474" t="s">
        <v>2047</v>
      </c>
      <c r="F474">
        <v>11.27</v>
      </c>
      <c r="H474" t="s">
        <v>650</v>
      </c>
      <c r="I474">
        <v>7.05</v>
      </c>
      <c r="J474">
        <v>1</v>
      </c>
      <c r="K474">
        <v>7.05</v>
      </c>
      <c r="L474" s="45">
        <f>VLOOKUP(H474,'[1]CALCUL AS et AN'!$A$2:$AU$889,24,FALSE)</f>
        <v>7.05</v>
      </c>
      <c r="M474" s="48">
        <f>VLOOKUP(H474,'[1]CALCUL AS et AN'!$A$2:$AU$889,28,FALSE)</f>
        <v>7.4</v>
      </c>
      <c r="N474">
        <v>12.548999999999999</v>
      </c>
      <c r="O474" s="45">
        <f t="shared" si="31"/>
        <v>12.548999999999999</v>
      </c>
      <c r="P474" s="48">
        <f t="shared" si="32"/>
        <v>13.172000000000001</v>
      </c>
      <c r="Q474">
        <v>11.27</v>
      </c>
      <c r="R474" s="45">
        <f>VLOOKUP(H474,'[1]CALCUL AS et AN'!$A$2:$AU$889,46,FALSE)</f>
        <v>8.8125</v>
      </c>
      <c r="S474" s="48">
        <f>VLOOKUP(H474,'[1]CALCUL AS et AN'!$A$2:$AU$889,47,FALSE)</f>
        <v>9.25</v>
      </c>
      <c r="T474">
        <v>20.060600000000001</v>
      </c>
      <c r="U474" s="45">
        <f t="shared" si="33"/>
        <v>15.686249999999999</v>
      </c>
      <c r="V474" s="48">
        <f t="shared" si="34"/>
        <v>16.465</v>
      </c>
      <c r="W474" t="s">
        <v>1361</v>
      </c>
      <c r="X474" t="s">
        <v>937</v>
      </c>
    </row>
    <row r="475" spans="1:24" outlineLevel="2">
      <c r="A475" t="s">
        <v>82</v>
      </c>
      <c r="B475" s="73" t="str">
        <f t="shared" si="35"/>
        <v>EHA</v>
      </c>
      <c r="C475" t="s">
        <v>574</v>
      </c>
      <c r="D475">
        <v>2</v>
      </c>
      <c r="E475" t="s">
        <v>575</v>
      </c>
      <c r="F475">
        <v>26.09</v>
      </c>
      <c r="H475" t="s">
        <v>574</v>
      </c>
      <c r="I475">
        <v>18.27</v>
      </c>
      <c r="J475">
        <v>1</v>
      </c>
      <c r="K475">
        <v>18.27</v>
      </c>
      <c r="L475" s="45">
        <f>VLOOKUP(H475,'[1]CALCUL AS et AN'!$A$2:$AU$889,24,FALSE)</f>
        <v>18.27</v>
      </c>
      <c r="M475" s="48">
        <f>VLOOKUP(H475,'[1]CALCUL AS et AN'!$A$2:$AU$889,28,FALSE)</f>
        <v>19.7316</v>
      </c>
      <c r="N475">
        <v>36.54</v>
      </c>
      <c r="O475" s="45">
        <f t="shared" si="31"/>
        <v>36.54</v>
      </c>
      <c r="P475" s="48">
        <f t="shared" si="32"/>
        <v>39.463200000000001</v>
      </c>
      <c r="Q475">
        <v>26.09</v>
      </c>
      <c r="R475" s="45">
        <f>VLOOKUP(H475,'[1]CALCUL AS et AN'!$A$2:$AU$889,46,FALSE)</f>
        <v>27.405000000000001</v>
      </c>
      <c r="S475" s="48">
        <f>VLOOKUP(H475,'[1]CALCUL AS et AN'!$A$2:$AU$889,47,FALSE)</f>
        <v>29.5974</v>
      </c>
      <c r="T475">
        <v>52.18</v>
      </c>
      <c r="U475" s="45">
        <f t="shared" si="33"/>
        <v>54.81</v>
      </c>
      <c r="V475" s="48">
        <f t="shared" si="34"/>
        <v>59.194800000000001</v>
      </c>
      <c r="W475" t="s">
        <v>1361</v>
      </c>
      <c r="X475" t="s">
        <v>937</v>
      </c>
    </row>
    <row r="476" spans="1:24" outlineLevel="1">
      <c r="A476" s="73" t="s">
        <v>3042</v>
      </c>
      <c r="B476" s="73" t="str">
        <f t="shared" si="35"/>
        <v>PCLC10EHA</v>
      </c>
      <c r="N476">
        <f>SUBTOTAL(9,N471:N475)</f>
        <v>55.014277777777778</v>
      </c>
      <c r="O476" s="45">
        <f>SUBTOTAL(9,O471:O475)</f>
        <v>54.956000000000003</v>
      </c>
      <c r="P476" s="48">
        <f>SUBTOTAL(9,P471:P475)</f>
        <v>59.167200000000001</v>
      </c>
      <c r="T476">
        <f>SUBTOTAL(9,T471:T475)</f>
        <v>81.682099999999991</v>
      </c>
      <c r="U476" s="45">
        <f>SUBTOTAL(9,U471:U475)</f>
        <v>79.296750000000003</v>
      </c>
      <c r="V476" s="48">
        <f>SUBTOTAL(9,V471:V475)</f>
        <v>85.457799999999992</v>
      </c>
    </row>
    <row r="477" spans="1:24" outlineLevel="2">
      <c r="A477" t="s">
        <v>2372</v>
      </c>
      <c r="B477" s="73" t="str">
        <f t="shared" si="35"/>
        <v>6</v>
      </c>
      <c r="C477" t="s">
        <v>2137</v>
      </c>
      <c r="D477">
        <v>1</v>
      </c>
      <c r="E477" t="s">
        <v>2138</v>
      </c>
      <c r="F477">
        <v>34.299999999999997</v>
      </c>
      <c r="H477" t="s">
        <v>2137</v>
      </c>
      <c r="I477">
        <v>39.5</v>
      </c>
      <c r="J477">
        <v>1</v>
      </c>
      <c r="K477">
        <v>39.5</v>
      </c>
      <c r="L477" s="45">
        <f>VLOOKUP(H477,'[1]CALCUL AS et AN'!$A$2:$AU$889,24,FALSE)</f>
        <v>39.5</v>
      </c>
      <c r="M477" s="48">
        <f>VLOOKUP(H477,'[1]CALCUL AS et AN'!$A$2:$AU$889,28,FALSE)</f>
        <v>39.5</v>
      </c>
      <c r="N477">
        <v>39.5</v>
      </c>
      <c r="O477" s="45">
        <f t="shared" si="31"/>
        <v>39.5</v>
      </c>
      <c r="P477" s="48">
        <f t="shared" si="32"/>
        <v>39.5</v>
      </c>
      <c r="Q477">
        <v>34.299999999999997</v>
      </c>
      <c r="R477" s="45">
        <f>VLOOKUP(H477,'[1]CALCUL AS et AN'!$A$2:$AU$889,46,FALSE)</f>
        <v>59.25</v>
      </c>
      <c r="S477" s="48">
        <f>VLOOKUP(H477,'[1]CALCUL AS et AN'!$A$2:$AU$889,47,FALSE)</f>
        <v>47.4</v>
      </c>
      <c r="T477">
        <v>34.299999999999997</v>
      </c>
      <c r="U477" s="45">
        <f t="shared" si="33"/>
        <v>59.25</v>
      </c>
      <c r="V477" s="48">
        <f t="shared" si="34"/>
        <v>47.4</v>
      </c>
      <c r="W477" t="s">
        <v>951</v>
      </c>
      <c r="X477" t="s">
        <v>951</v>
      </c>
    </row>
    <row r="478" spans="1:24" outlineLevel="1">
      <c r="A478" s="73" t="s">
        <v>3043</v>
      </c>
      <c r="B478" s="73" t="str">
        <f t="shared" si="35"/>
        <v>MBAR166</v>
      </c>
      <c r="N478">
        <f>SUBTOTAL(9,N477:N477)</f>
        <v>39.5</v>
      </c>
      <c r="O478" s="45">
        <f>SUBTOTAL(9,O477:O477)</f>
        <v>39.5</v>
      </c>
      <c r="P478" s="48">
        <f>SUBTOTAL(9,P477:P477)</f>
        <v>39.5</v>
      </c>
      <c r="T478">
        <f>SUBTOTAL(9,T477:T477)</f>
        <v>34.299999999999997</v>
      </c>
      <c r="U478" s="45">
        <f>SUBTOTAL(9,U477:U477)</f>
        <v>59.25</v>
      </c>
      <c r="V478" s="48">
        <f>SUBTOTAL(9,V477:V477)</f>
        <v>47.4</v>
      </c>
    </row>
    <row r="479" spans="1:24" outlineLevel="2">
      <c r="A479" t="s">
        <v>2386</v>
      </c>
      <c r="B479" s="73" t="str">
        <f t="shared" si="35"/>
        <v/>
      </c>
      <c r="C479" t="s">
        <v>1448</v>
      </c>
      <c r="D479">
        <v>3</v>
      </c>
      <c r="E479" t="s">
        <v>1449</v>
      </c>
      <c r="F479">
        <v>49.77</v>
      </c>
      <c r="H479" t="s">
        <v>1448</v>
      </c>
      <c r="I479">
        <v>35.299999999999997</v>
      </c>
      <c r="J479">
        <v>1</v>
      </c>
      <c r="K479">
        <v>35.299999999999997</v>
      </c>
      <c r="L479" s="45">
        <f>VLOOKUP(H479,'[1]CALCUL AS et AN'!$A$2:$AU$889,24,FALSE)</f>
        <v>35.299999999999997</v>
      </c>
      <c r="M479" s="48">
        <f>VLOOKUP(H479,'[1]CALCUL AS et AN'!$A$2:$AU$889,28,FALSE)</f>
        <v>35.299999999999997</v>
      </c>
      <c r="N479">
        <v>105.89999999999999</v>
      </c>
      <c r="O479" s="45">
        <f t="shared" si="31"/>
        <v>105.89999999999999</v>
      </c>
      <c r="P479" s="48">
        <f t="shared" si="32"/>
        <v>105.89999999999999</v>
      </c>
      <c r="Q479">
        <v>49.77</v>
      </c>
      <c r="R479" s="45">
        <f>VLOOKUP(H479,'[1]CALCUL AS et AN'!$A$2:$AU$889,46,FALSE)</f>
        <v>52.949999999999996</v>
      </c>
      <c r="S479" s="48">
        <f>VLOOKUP(H479,'[1]CALCUL AS et AN'!$A$2:$AU$889,47,FALSE)</f>
        <v>52.949999999999996</v>
      </c>
      <c r="T479">
        <v>149.31</v>
      </c>
      <c r="U479" s="45">
        <f t="shared" si="33"/>
        <v>158.85</v>
      </c>
      <c r="V479" s="48">
        <f t="shared" si="34"/>
        <v>158.85</v>
      </c>
      <c r="W479" t="s">
        <v>960</v>
      </c>
      <c r="X479" t="s">
        <v>951</v>
      </c>
    </row>
    <row r="480" spans="1:24" outlineLevel="2">
      <c r="A480" t="s">
        <v>2386</v>
      </c>
      <c r="B480" s="73" t="str">
        <f t="shared" si="35"/>
        <v/>
      </c>
      <c r="C480" t="s">
        <v>1445</v>
      </c>
      <c r="D480">
        <v>9</v>
      </c>
      <c r="E480" t="s">
        <v>1446</v>
      </c>
      <c r="F480">
        <v>40.47</v>
      </c>
      <c r="H480" t="s">
        <v>1445</v>
      </c>
      <c r="I480">
        <v>28.7</v>
      </c>
      <c r="J480">
        <v>1</v>
      </c>
      <c r="K480">
        <v>28.7</v>
      </c>
      <c r="L480" s="45">
        <f>VLOOKUP(H480,'[1]CALCUL AS et AN'!$A$2:$AU$889,24,FALSE)</f>
        <v>28.7</v>
      </c>
      <c r="M480" s="48">
        <f>VLOOKUP(H480,'[1]CALCUL AS et AN'!$A$2:$AU$889,28,FALSE)</f>
        <v>28.7</v>
      </c>
      <c r="N480">
        <v>258.3</v>
      </c>
      <c r="O480" s="45">
        <f t="shared" si="31"/>
        <v>258.3</v>
      </c>
      <c r="P480" s="48">
        <f t="shared" si="32"/>
        <v>258.3</v>
      </c>
      <c r="Q480">
        <v>40.47</v>
      </c>
      <c r="R480" s="45">
        <f>VLOOKUP(H480,'[1]CALCUL AS et AN'!$A$2:$AU$889,46,FALSE)</f>
        <v>43.05</v>
      </c>
      <c r="S480" s="48">
        <f>VLOOKUP(H480,'[1]CALCUL AS et AN'!$A$2:$AU$889,47,FALSE)</f>
        <v>43.05</v>
      </c>
      <c r="T480">
        <v>364.23</v>
      </c>
      <c r="U480" s="45">
        <f t="shared" si="33"/>
        <v>387.45</v>
      </c>
      <c r="V480" s="48">
        <f t="shared" si="34"/>
        <v>387.45</v>
      </c>
      <c r="W480" t="s">
        <v>960</v>
      </c>
      <c r="X480" t="s">
        <v>951</v>
      </c>
    </row>
    <row r="481" spans="1:24" outlineLevel="2">
      <c r="A481" t="s">
        <v>2386</v>
      </c>
      <c r="B481" s="73" t="str">
        <f t="shared" si="35"/>
        <v/>
      </c>
      <c r="C481" t="s">
        <v>1629</v>
      </c>
      <c r="D481">
        <v>3</v>
      </c>
      <c r="E481" t="s">
        <v>1630</v>
      </c>
      <c r="F481">
        <v>68.17</v>
      </c>
      <c r="H481" t="s">
        <v>1629</v>
      </c>
      <c r="I481">
        <v>48.69</v>
      </c>
      <c r="J481">
        <v>1</v>
      </c>
      <c r="K481">
        <v>48.69</v>
      </c>
      <c r="L481" s="45">
        <f>VLOOKUP(H481,'[1]CALCUL AS et AN'!$A$2:$AU$889,24,FALSE)</f>
        <v>48.69</v>
      </c>
      <c r="M481" s="48">
        <f>VLOOKUP(H481,'[1]CALCUL AS et AN'!$A$2:$AU$889,28,FALSE)</f>
        <v>48.69</v>
      </c>
      <c r="N481">
        <v>146.07</v>
      </c>
      <c r="O481" s="45">
        <f t="shared" si="31"/>
        <v>146.07</v>
      </c>
      <c r="P481" s="48">
        <f t="shared" si="32"/>
        <v>146.07</v>
      </c>
      <c r="Q481">
        <v>68.17</v>
      </c>
      <c r="R481" s="45">
        <f>VLOOKUP(H481,'[1]CALCUL AS et AN'!$A$2:$AU$889,46,FALSE)</f>
        <v>73.034999999999997</v>
      </c>
      <c r="S481" s="48">
        <f>VLOOKUP(H481,'[1]CALCUL AS et AN'!$A$2:$AU$889,47,FALSE)</f>
        <v>73.034999999999997</v>
      </c>
      <c r="T481">
        <v>204.51</v>
      </c>
      <c r="U481" s="45">
        <f t="shared" si="33"/>
        <v>219.10499999999999</v>
      </c>
      <c r="V481" s="48">
        <f t="shared" si="34"/>
        <v>219.10499999999999</v>
      </c>
      <c r="W481" t="s">
        <v>960</v>
      </c>
      <c r="X481" t="s">
        <v>960</v>
      </c>
    </row>
    <row r="482" spans="1:24" outlineLevel="1">
      <c r="A482" s="73" t="s">
        <v>3044</v>
      </c>
      <c r="B482" s="73" t="str">
        <f t="shared" si="35"/>
        <v>KGRSP</v>
      </c>
      <c r="N482">
        <f>SUBTOTAL(9,N479:N481)</f>
        <v>510.27</v>
      </c>
      <c r="O482" s="45">
        <f>SUBTOTAL(9,O479:O481)</f>
        <v>510.27</v>
      </c>
      <c r="P482" s="48">
        <f>SUBTOTAL(9,P479:P481)</f>
        <v>510.27</v>
      </c>
      <c r="T482">
        <f>SUBTOTAL(9,T479:T481)</f>
        <v>718.05</v>
      </c>
      <c r="U482" s="45">
        <f>SUBTOTAL(9,U479:U481)</f>
        <v>765.40499999999997</v>
      </c>
      <c r="V482" s="48">
        <f>SUBTOTAL(9,V479:V481)</f>
        <v>765.40499999999997</v>
      </c>
    </row>
    <row r="483" spans="1:24" outlineLevel="2">
      <c r="A483" t="s">
        <v>242</v>
      </c>
      <c r="B483" s="73" t="str">
        <f t="shared" si="35"/>
        <v>AQUA</v>
      </c>
      <c r="C483" t="s">
        <v>1669</v>
      </c>
      <c r="D483">
        <v>1</v>
      </c>
      <c r="E483" t="s">
        <v>1670</v>
      </c>
      <c r="F483">
        <v>213</v>
      </c>
      <c r="H483" t="s">
        <v>1669</v>
      </c>
      <c r="I483">
        <v>142</v>
      </c>
      <c r="J483">
        <v>1</v>
      </c>
      <c r="K483">
        <v>142</v>
      </c>
      <c r="L483" s="45">
        <f>VLOOKUP(H483,'[1]CALCUL AS et AN'!$A$2:$AU$889,24,FALSE)</f>
        <v>142</v>
      </c>
      <c r="M483" s="48">
        <f>VLOOKUP(H483,'[1]CALCUL AS et AN'!$A$2:$AU$889,28,FALSE)</f>
        <v>142</v>
      </c>
      <c r="N483">
        <v>142</v>
      </c>
      <c r="O483" s="45">
        <f t="shared" si="31"/>
        <v>142</v>
      </c>
      <c r="P483" s="48">
        <f t="shared" si="32"/>
        <v>142</v>
      </c>
      <c r="Q483">
        <v>213</v>
      </c>
      <c r="R483" s="45">
        <f>VLOOKUP(H483,'[1]CALCUL AS et AN'!$A$2:$AU$889,46,FALSE)</f>
        <v>213</v>
      </c>
      <c r="S483" s="48">
        <f>VLOOKUP(H483,'[1]CALCUL AS et AN'!$A$2:$AU$889,47,FALSE)</f>
        <v>213</v>
      </c>
      <c r="T483">
        <v>213</v>
      </c>
      <c r="U483" s="45">
        <f t="shared" si="33"/>
        <v>213</v>
      </c>
      <c r="V483" s="48">
        <f t="shared" si="34"/>
        <v>213</v>
      </c>
      <c r="W483" t="s">
        <v>1361</v>
      </c>
      <c r="X483" t="s">
        <v>951</v>
      </c>
    </row>
    <row r="484" spans="1:24" outlineLevel="2">
      <c r="A484" t="s">
        <v>242</v>
      </c>
      <c r="B484" s="73" t="str">
        <f t="shared" si="35"/>
        <v>AQUA</v>
      </c>
      <c r="C484" t="s">
        <v>2059</v>
      </c>
      <c r="D484">
        <v>1</v>
      </c>
      <c r="E484" t="s">
        <v>2060</v>
      </c>
      <c r="F484">
        <v>24</v>
      </c>
      <c r="H484" t="s">
        <v>2059</v>
      </c>
      <c r="I484">
        <v>16</v>
      </c>
      <c r="J484">
        <v>1</v>
      </c>
      <c r="K484">
        <v>16</v>
      </c>
      <c r="L484" s="45">
        <f>VLOOKUP(H484,'[1]CALCUL AS et AN'!$A$2:$AU$889,24,FALSE)</f>
        <v>16</v>
      </c>
      <c r="M484" s="48">
        <f>VLOOKUP(H484,'[1]CALCUL AS et AN'!$A$2:$AU$889,28,FALSE)</f>
        <v>16</v>
      </c>
      <c r="N484">
        <v>16</v>
      </c>
      <c r="O484" s="45">
        <f t="shared" si="31"/>
        <v>16</v>
      </c>
      <c r="P484" s="48">
        <f t="shared" si="32"/>
        <v>16</v>
      </c>
      <c r="Q484">
        <v>24</v>
      </c>
      <c r="R484" s="45">
        <f>VLOOKUP(H484,'[1]CALCUL AS et AN'!$A$2:$AU$889,46,FALSE)</f>
        <v>24</v>
      </c>
      <c r="S484" s="48">
        <f>VLOOKUP(H484,'[1]CALCUL AS et AN'!$A$2:$AU$889,47,FALSE)</f>
        <v>24</v>
      </c>
      <c r="T484">
        <v>24</v>
      </c>
      <c r="U484" s="45">
        <f t="shared" si="33"/>
        <v>24</v>
      </c>
      <c r="V484" s="48">
        <f t="shared" si="34"/>
        <v>24</v>
      </c>
      <c r="W484" t="s">
        <v>1361</v>
      </c>
      <c r="X484" t="s">
        <v>951</v>
      </c>
    </row>
    <row r="485" spans="1:24" outlineLevel="2">
      <c r="A485" t="s">
        <v>242</v>
      </c>
      <c r="B485" s="73" t="str">
        <f t="shared" si="35"/>
        <v>AQUA</v>
      </c>
      <c r="C485" t="s">
        <v>2063</v>
      </c>
      <c r="D485">
        <v>1</v>
      </c>
      <c r="E485" t="s">
        <v>2064</v>
      </c>
      <c r="F485">
        <v>90</v>
      </c>
      <c r="H485" t="s">
        <v>2063</v>
      </c>
      <c r="I485">
        <v>60</v>
      </c>
      <c r="J485">
        <v>1</v>
      </c>
      <c r="K485">
        <v>60</v>
      </c>
      <c r="L485" s="45">
        <f>VLOOKUP(H485,'[1]CALCUL AS et AN'!$A$2:$AU$889,24,FALSE)</f>
        <v>60</v>
      </c>
      <c r="M485" s="48">
        <f>VLOOKUP(H485,'[1]CALCUL AS et AN'!$A$2:$AU$889,28,FALSE)</f>
        <v>60</v>
      </c>
      <c r="N485">
        <v>60</v>
      </c>
      <c r="O485" s="45">
        <f t="shared" si="31"/>
        <v>60</v>
      </c>
      <c r="P485" s="48">
        <f t="shared" si="32"/>
        <v>60</v>
      </c>
      <c r="Q485">
        <v>90</v>
      </c>
      <c r="R485" s="45">
        <f>VLOOKUP(H485,'[1]CALCUL AS et AN'!$A$2:$AU$889,46,FALSE)</f>
        <v>90</v>
      </c>
      <c r="S485" s="48">
        <f>VLOOKUP(H485,'[1]CALCUL AS et AN'!$A$2:$AU$889,47,FALSE)</f>
        <v>90</v>
      </c>
      <c r="T485">
        <v>90</v>
      </c>
      <c r="U485" s="45">
        <f t="shared" si="33"/>
        <v>90</v>
      </c>
      <c r="V485" s="48">
        <f t="shared" si="34"/>
        <v>90</v>
      </c>
      <c r="W485" t="s">
        <v>1361</v>
      </c>
      <c r="X485" t="s">
        <v>951</v>
      </c>
    </row>
    <row r="486" spans="1:24" outlineLevel="2">
      <c r="A486" t="s">
        <v>242</v>
      </c>
      <c r="B486" s="73" t="str">
        <f t="shared" si="35"/>
        <v>AQUA</v>
      </c>
      <c r="C486" t="s">
        <v>472</v>
      </c>
      <c r="D486">
        <v>1</v>
      </c>
      <c r="E486" t="s">
        <v>993</v>
      </c>
      <c r="F486">
        <v>4.87</v>
      </c>
      <c r="H486" t="s">
        <v>472</v>
      </c>
      <c r="I486">
        <v>0.94</v>
      </c>
      <c r="J486">
        <v>1</v>
      </c>
      <c r="K486">
        <v>0.94</v>
      </c>
      <c r="L486" s="45">
        <f>VLOOKUP(H486,'[1]CALCUL AS et AN'!$A$2:$AU$889,24,FALSE)</f>
        <v>2.1800000000000002</v>
      </c>
      <c r="M486" s="48">
        <f>VLOOKUP(H486,'[1]CALCUL AS et AN'!$A$2:$AU$889,28,FALSE)</f>
        <v>0.94</v>
      </c>
      <c r="N486">
        <v>0.94</v>
      </c>
      <c r="O486" s="45">
        <f t="shared" si="31"/>
        <v>2.1800000000000002</v>
      </c>
      <c r="P486" s="48">
        <f t="shared" si="32"/>
        <v>0.94</v>
      </c>
      <c r="Q486">
        <v>4.87</v>
      </c>
      <c r="R486" s="45">
        <f>VLOOKUP(H486,'[1]CALCUL AS et AN'!$A$2:$AU$889,46,FALSE)</f>
        <v>4.9050000000000002</v>
      </c>
      <c r="S486" s="48">
        <f>VLOOKUP(H486,'[1]CALCUL AS et AN'!$A$2:$AU$889,47,FALSE)</f>
        <v>2.1149999999999998</v>
      </c>
      <c r="T486">
        <v>4.87</v>
      </c>
      <c r="U486" s="45">
        <f t="shared" si="33"/>
        <v>4.9050000000000002</v>
      </c>
      <c r="V486" s="48">
        <f t="shared" si="34"/>
        <v>2.1149999999999998</v>
      </c>
      <c r="W486" t="s">
        <v>1361</v>
      </c>
      <c r="X486" t="s">
        <v>937</v>
      </c>
    </row>
    <row r="487" spans="1:24" outlineLevel="2">
      <c r="A487" t="s">
        <v>242</v>
      </c>
      <c r="B487" s="73" t="str">
        <f t="shared" si="35"/>
        <v>AQUA</v>
      </c>
      <c r="C487" t="s">
        <v>502</v>
      </c>
      <c r="D487">
        <v>1</v>
      </c>
      <c r="E487" t="s">
        <v>503</v>
      </c>
      <c r="F487">
        <v>7</v>
      </c>
      <c r="H487" t="s">
        <v>502</v>
      </c>
      <c r="I487">
        <v>3.22</v>
      </c>
      <c r="J487">
        <v>1</v>
      </c>
      <c r="K487">
        <v>3.22</v>
      </c>
      <c r="L487" s="45">
        <f>VLOOKUP(H487,'[1]CALCUL AS et AN'!$A$2:$AU$889,24,FALSE)</f>
        <v>3.22</v>
      </c>
      <c r="M487" s="48">
        <f>VLOOKUP(H487,'[1]CALCUL AS et AN'!$A$2:$AU$889,28,FALSE)</f>
        <v>3.22</v>
      </c>
      <c r="N487">
        <v>3.22</v>
      </c>
      <c r="O487" s="45">
        <f t="shared" si="31"/>
        <v>3.22</v>
      </c>
      <c r="P487" s="48">
        <f t="shared" si="32"/>
        <v>3.22</v>
      </c>
      <c r="Q487">
        <v>8.0500000000000007</v>
      </c>
      <c r="R487" s="45">
        <f>VLOOKUP(H487,'[1]CALCUL AS et AN'!$A$2:$AU$889,46,FALSE)</f>
        <v>8.0500000000000007</v>
      </c>
      <c r="S487" s="48">
        <f>VLOOKUP(H487,'[1]CALCUL AS et AN'!$A$2:$AU$889,47,FALSE)</f>
        <v>8.0500000000000007</v>
      </c>
      <c r="T487">
        <v>8.0500000000000007</v>
      </c>
      <c r="U487" s="45">
        <f t="shared" si="33"/>
        <v>8.0500000000000007</v>
      </c>
      <c r="V487" s="48">
        <f t="shared" si="34"/>
        <v>8.0500000000000007</v>
      </c>
      <c r="W487" t="s">
        <v>1361</v>
      </c>
      <c r="X487" t="s">
        <v>937</v>
      </c>
    </row>
    <row r="488" spans="1:24" outlineLevel="2">
      <c r="A488" t="s">
        <v>242</v>
      </c>
      <c r="B488" s="73" t="str">
        <f t="shared" si="35"/>
        <v>AQUA</v>
      </c>
      <c r="C488" t="s">
        <v>2410</v>
      </c>
      <c r="D488">
        <v>2.54</v>
      </c>
      <c r="E488" t="s">
        <v>2411</v>
      </c>
      <c r="F488">
        <v>75</v>
      </c>
      <c r="H488" t="s">
        <v>2410</v>
      </c>
      <c r="I488">
        <v>50</v>
      </c>
      <c r="J488">
        <v>1</v>
      </c>
      <c r="K488">
        <v>50</v>
      </c>
      <c r="L488" s="45">
        <f>VLOOKUP(H488,'[1]CALCUL AS et AN'!$A$2:$AU$889,24,FALSE)</f>
        <v>50</v>
      </c>
      <c r="M488" s="48">
        <f>VLOOKUP(H488,'[1]CALCUL AS et AN'!$A$2:$AU$889,28,FALSE)</f>
        <v>50</v>
      </c>
      <c r="N488">
        <v>127</v>
      </c>
      <c r="O488" s="45">
        <f t="shared" si="31"/>
        <v>127</v>
      </c>
      <c r="P488" s="48">
        <f t="shared" si="32"/>
        <v>127</v>
      </c>
      <c r="Q488">
        <v>75</v>
      </c>
      <c r="R488" s="45">
        <f>VLOOKUP(H488,'[1]CALCUL AS et AN'!$A$2:$AU$889,46,FALSE)</f>
        <v>75</v>
      </c>
      <c r="S488" s="48">
        <f>VLOOKUP(H488,'[1]CALCUL AS et AN'!$A$2:$AU$889,47,FALSE)</f>
        <v>75</v>
      </c>
      <c r="T488">
        <v>190.5</v>
      </c>
      <c r="U488" s="45">
        <f t="shared" si="33"/>
        <v>190.5</v>
      </c>
      <c r="V488" s="48">
        <f t="shared" si="34"/>
        <v>190.5</v>
      </c>
      <c r="W488" t="s">
        <v>1361</v>
      </c>
      <c r="X488" t="s">
        <v>951</v>
      </c>
    </row>
    <row r="489" spans="1:24" outlineLevel="1">
      <c r="A489" s="73" t="s">
        <v>3045</v>
      </c>
      <c r="B489" s="73" t="str">
        <f t="shared" si="35"/>
        <v>CHASSEAQUA</v>
      </c>
      <c r="N489">
        <f>SUBTOTAL(9,N483:N488)</f>
        <v>349.15999999999997</v>
      </c>
      <c r="O489" s="45">
        <f>SUBTOTAL(9,O483:O488)</f>
        <v>350.4</v>
      </c>
      <c r="P489" s="48">
        <f>SUBTOTAL(9,P483:P488)</f>
        <v>349.15999999999997</v>
      </c>
      <c r="T489">
        <f>SUBTOTAL(9,T483:T488)</f>
        <v>530.42000000000007</v>
      </c>
      <c r="U489" s="45">
        <f>SUBTOTAL(9,U483:U488)</f>
        <v>530.45499999999993</v>
      </c>
      <c r="V489" s="48">
        <f>SUBTOTAL(9,V483:V488)</f>
        <v>527.66499999999996</v>
      </c>
    </row>
    <row r="490" spans="1:24" outlineLevel="2">
      <c r="A490" t="s">
        <v>244</v>
      </c>
      <c r="B490" s="73" t="str">
        <f t="shared" si="35"/>
        <v>CLAP</v>
      </c>
      <c r="C490" t="s">
        <v>1665</v>
      </c>
      <c r="D490">
        <v>0.25</v>
      </c>
      <c r="E490" t="s">
        <v>1666</v>
      </c>
      <c r="F490">
        <v>2.85</v>
      </c>
      <c r="H490" t="s">
        <v>1665</v>
      </c>
      <c r="I490">
        <v>2.19</v>
      </c>
      <c r="J490">
        <v>1</v>
      </c>
      <c r="K490">
        <v>2.19</v>
      </c>
      <c r="L490" s="45">
        <f>VLOOKUP(H490,'[1]CALCUL AS et AN'!$A$2:$AU$889,24,FALSE)</f>
        <v>2.19</v>
      </c>
      <c r="M490" s="48">
        <f>VLOOKUP(H490,'[1]CALCUL AS et AN'!$A$2:$AU$889,28,FALSE)</f>
        <v>2.19</v>
      </c>
      <c r="N490">
        <v>0.54749999999999999</v>
      </c>
      <c r="O490" s="45">
        <f t="shared" si="31"/>
        <v>0.54749999999999999</v>
      </c>
      <c r="P490" s="48">
        <f t="shared" si="32"/>
        <v>0.54749999999999999</v>
      </c>
      <c r="Q490">
        <v>2.85</v>
      </c>
      <c r="R490" s="45">
        <f>VLOOKUP(H490,'[1]CALCUL AS et AN'!$A$2:$AU$889,46,FALSE)</f>
        <v>2.9127000000000001</v>
      </c>
      <c r="S490" s="48">
        <f>VLOOKUP(H490,'[1]CALCUL AS et AN'!$A$2:$AU$889,47,FALSE)</f>
        <v>2.9127000000000001</v>
      </c>
      <c r="T490">
        <v>0.71250000000000002</v>
      </c>
      <c r="U490" s="45">
        <f t="shared" si="33"/>
        <v>0.72817500000000002</v>
      </c>
      <c r="V490" s="48">
        <f t="shared" si="34"/>
        <v>0.72817500000000002</v>
      </c>
      <c r="W490" t="s">
        <v>1361</v>
      </c>
      <c r="X490" t="s">
        <v>951</v>
      </c>
    </row>
    <row r="491" spans="1:24" outlineLevel="2">
      <c r="A491" t="s">
        <v>244</v>
      </c>
      <c r="B491" s="73" t="str">
        <f t="shared" si="35"/>
        <v>CLAP</v>
      </c>
      <c r="C491" t="s">
        <v>2027</v>
      </c>
      <c r="D491">
        <v>1</v>
      </c>
      <c r="E491" t="s">
        <v>2028</v>
      </c>
      <c r="F491">
        <v>630</v>
      </c>
      <c r="H491" t="s">
        <v>2027</v>
      </c>
      <c r="I491">
        <v>384</v>
      </c>
      <c r="J491">
        <v>1</v>
      </c>
      <c r="K491">
        <v>384</v>
      </c>
      <c r="L491" s="45">
        <f>VLOOKUP(H491,'[1]CALCUL AS et AN'!$A$2:$AU$889,24,FALSE)</f>
        <v>384</v>
      </c>
      <c r="M491" s="48">
        <f>VLOOKUP(H491,'[1]CALCUL AS et AN'!$A$2:$AU$889,28,FALSE)</f>
        <v>384</v>
      </c>
      <c r="N491">
        <v>384</v>
      </c>
      <c r="O491" s="45">
        <f t="shared" si="31"/>
        <v>384</v>
      </c>
      <c r="P491" s="48">
        <f t="shared" si="32"/>
        <v>384</v>
      </c>
      <c r="Q491">
        <v>630</v>
      </c>
      <c r="R491" s="45">
        <f>VLOOKUP(H491,'[1]CALCUL AS et AN'!$A$2:$AU$889,46,FALSE)</f>
        <v>672</v>
      </c>
      <c r="S491" s="48">
        <f>VLOOKUP(H491,'[1]CALCUL AS et AN'!$A$2:$AU$889,47,FALSE)</f>
        <v>672</v>
      </c>
      <c r="T491">
        <v>630</v>
      </c>
      <c r="U491" s="45">
        <f t="shared" si="33"/>
        <v>672</v>
      </c>
      <c r="V491" s="48">
        <f t="shared" si="34"/>
        <v>672</v>
      </c>
      <c r="W491" t="s">
        <v>1361</v>
      </c>
      <c r="X491" t="s">
        <v>951</v>
      </c>
    </row>
    <row r="492" spans="1:24" outlineLevel="2">
      <c r="A492" t="s">
        <v>244</v>
      </c>
      <c r="B492" s="73" t="str">
        <f t="shared" si="35"/>
        <v>CLAP</v>
      </c>
      <c r="C492" t="s">
        <v>454</v>
      </c>
      <c r="D492">
        <v>2</v>
      </c>
      <c r="E492" t="s">
        <v>455</v>
      </c>
      <c r="F492">
        <v>107.62</v>
      </c>
      <c r="H492" t="s">
        <v>454</v>
      </c>
      <c r="I492">
        <v>58.9</v>
      </c>
      <c r="J492">
        <v>1</v>
      </c>
      <c r="K492">
        <v>58.9</v>
      </c>
      <c r="L492" s="45">
        <f>VLOOKUP(H492,'[1]CALCUL AS et AN'!$A$2:$AU$889,24,FALSE)</f>
        <v>58.9</v>
      </c>
      <c r="M492" s="48">
        <f>VLOOKUP(H492,'[1]CALCUL AS et AN'!$A$2:$AU$889,28,FALSE)</f>
        <v>58.9</v>
      </c>
      <c r="N492">
        <v>117.8</v>
      </c>
      <c r="O492" s="45">
        <f t="shared" si="31"/>
        <v>117.8</v>
      </c>
      <c r="P492" s="48">
        <f t="shared" si="32"/>
        <v>117.8</v>
      </c>
      <c r="Q492">
        <v>107.62</v>
      </c>
      <c r="R492" s="45">
        <f>VLOOKUP(H492,'[1]CALCUL AS et AN'!$A$2:$AU$889,46,FALSE)</f>
        <v>117.8</v>
      </c>
      <c r="S492" s="48">
        <f>VLOOKUP(H492,'[1]CALCUL AS et AN'!$A$2:$AU$889,47,FALSE)</f>
        <v>117.8</v>
      </c>
      <c r="T492">
        <v>215.24</v>
      </c>
      <c r="U492" s="45">
        <f t="shared" si="33"/>
        <v>235.6</v>
      </c>
      <c r="V492" s="48">
        <f t="shared" si="34"/>
        <v>235.6</v>
      </c>
      <c r="W492" t="s">
        <v>1361</v>
      </c>
      <c r="X492" t="s">
        <v>937</v>
      </c>
    </row>
    <row r="493" spans="1:24" outlineLevel="2">
      <c r="A493" t="s">
        <v>244</v>
      </c>
      <c r="B493" s="73" t="str">
        <f t="shared" si="35"/>
        <v>CLAP</v>
      </c>
      <c r="C493" t="s">
        <v>610</v>
      </c>
      <c r="D493">
        <v>1</v>
      </c>
      <c r="E493" t="s">
        <v>1919</v>
      </c>
      <c r="F493">
        <v>1.87</v>
      </c>
      <c r="H493" t="s">
        <v>610</v>
      </c>
      <c r="I493">
        <v>1.1399999999999999</v>
      </c>
      <c r="J493">
        <v>1</v>
      </c>
      <c r="K493">
        <v>1.1399999999999999</v>
      </c>
      <c r="L493" s="45">
        <f>VLOOKUP(H493,'[1]CALCUL AS et AN'!$A$2:$AU$889,24,FALSE)</f>
        <v>1.141</v>
      </c>
      <c r="M493" s="48">
        <f>VLOOKUP(H493,'[1]CALCUL AS et AN'!$A$2:$AU$889,28,FALSE)</f>
        <v>1.141</v>
      </c>
      <c r="N493">
        <v>1.1399999999999999</v>
      </c>
      <c r="O493" s="45">
        <f t="shared" si="31"/>
        <v>1.141</v>
      </c>
      <c r="P493" s="48">
        <f t="shared" si="32"/>
        <v>1.141</v>
      </c>
      <c r="Q493">
        <v>2.06</v>
      </c>
      <c r="R493" s="45">
        <f>VLOOKUP(H493,'[1]CALCUL AS et AN'!$A$2:$AU$889,46,FALSE)</f>
        <v>2.282</v>
      </c>
      <c r="S493" s="48">
        <f>VLOOKUP(H493,'[1]CALCUL AS et AN'!$A$2:$AU$889,47,FALSE)</f>
        <v>2.282</v>
      </c>
      <c r="T493">
        <v>2.06</v>
      </c>
      <c r="U493" s="45">
        <f t="shared" si="33"/>
        <v>2.282</v>
      </c>
      <c r="V493" s="48">
        <f t="shared" si="34"/>
        <v>2.282</v>
      </c>
      <c r="W493" t="s">
        <v>1361</v>
      </c>
      <c r="X493" t="s">
        <v>937</v>
      </c>
    </row>
    <row r="494" spans="1:24" outlineLevel="2">
      <c r="A494" t="s">
        <v>244</v>
      </c>
      <c r="B494" s="73" t="str">
        <f t="shared" si="35"/>
        <v>CLAP</v>
      </c>
      <c r="C494" t="s">
        <v>616</v>
      </c>
      <c r="D494">
        <v>1</v>
      </c>
      <c r="E494" t="s">
        <v>1916</v>
      </c>
      <c r="F494">
        <v>2.91</v>
      </c>
      <c r="H494" t="s">
        <v>616</v>
      </c>
      <c r="I494">
        <v>2.38</v>
      </c>
      <c r="J494">
        <v>1</v>
      </c>
      <c r="K494">
        <v>2.38</v>
      </c>
      <c r="L494" s="45">
        <f>VLOOKUP(H494,'[1]CALCUL AS et AN'!$A$2:$AU$889,24,FALSE)</f>
        <v>2.3809999999999998</v>
      </c>
      <c r="M494" s="48">
        <f>VLOOKUP(H494,'[1]CALCUL AS et AN'!$A$2:$AU$889,28,FALSE)</f>
        <v>2.2839999999999998</v>
      </c>
      <c r="N494">
        <v>2.38</v>
      </c>
      <c r="O494" s="45">
        <f t="shared" si="31"/>
        <v>2.3809999999999998</v>
      </c>
      <c r="P494" s="48">
        <f t="shared" si="32"/>
        <v>2.2839999999999998</v>
      </c>
      <c r="Q494">
        <v>3.13</v>
      </c>
      <c r="R494" s="45">
        <f>VLOOKUP(H494,'[1]CALCUL AS et AN'!$A$2:$AU$889,46,FALSE)</f>
        <v>3.1667299999999998</v>
      </c>
      <c r="S494" s="48">
        <f>VLOOKUP(H494,'[1]CALCUL AS et AN'!$A$2:$AU$889,47,FALSE)</f>
        <v>3.0377199999999998</v>
      </c>
      <c r="T494">
        <v>3.13</v>
      </c>
      <c r="U494" s="45">
        <f t="shared" si="33"/>
        <v>3.1667299999999998</v>
      </c>
      <c r="V494" s="48">
        <f t="shared" si="34"/>
        <v>3.0377199999999998</v>
      </c>
      <c r="W494" t="s">
        <v>1361</v>
      </c>
      <c r="X494" t="s">
        <v>937</v>
      </c>
    </row>
    <row r="495" spans="1:24" outlineLevel="2">
      <c r="A495" t="s">
        <v>244</v>
      </c>
      <c r="B495" s="73" t="str">
        <f t="shared" si="35"/>
        <v>CLAP</v>
      </c>
      <c r="C495" t="s">
        <v>502</v>
      </c>
      <c r="D495">
        <v>3</v>
      </c>
      <c r="E495" t="s">
        <v>503</v>
      </c>
      <c r="F495">
        <v>7</v>
      </c>
      <c r="H495" t="s">
        <v>502</v>
      </c>
      <c r="I495">
        <v>3.22</v>
      </c>
      <c r="J495">
        <v>1</v>
      </c>
      <c r="K495">
        <v>3.22</v>
      </c>
      <c r="L495" s="45">
        <f>VLOOKUP(H495,'[1]CALCUL AS et AN'!$A$2:$AU$889,24,FALSE)</f>
        <v>3.22</v>
      </c>
      <c r="M495" s="48">
        <f>VLOOKUP(H495,'[1]CALCUL AS et AN'!$A$2:$AU$889,28,FALSE)</f>
        <v>3.22</v>
      </c>
      <c r="N495">
        <v>9.66</v>
      </c>
      <c r="O495" s="45">
        <f t="shared" ref="O495:O568" si="36">D495*L495</f>
        <v>9.66</v>
      </c>
      <c r="P495" s="48">
        <f t="shared" ref="P495:P568" si="37">D495*M495</f>
        <v>9.66</v>
      </c>
      <c r="Q495">
        <v>8.0500000000000007</v>
      </c>
      <c r="R495" s="45">
        <f>VLOOKUP(H495,'[1]CALCUL AS et AN'!$A$2:$AU$889,46,FALSE)</f>
        <v>8.0500000000000007</v>
      </c>
      <c r="S495" s="48">
        <f>VLOOKUP(H495,'[1]CALCUL AS et AN'!$A$2:$AU$889,47,FALSE)</f>
        <v>8.0500000000000007</v>
      </c>
      <c r="T495">
        <v>24.150000000000002</v>
      </c>
      <c r="U495" s="45">
        <f t="shared" ref="U495:U568" si="38">R495*D495</f>
        <v>24.150000000000002</v>
      </c>
      <c r="V495" s="48">
        <f t="shared" ref="V495:V568" si="39">S495*D495</f>
        <v>24.150000000000002</v>
      </c>
      <c r="W495" t="s">
        <v>1361</v>
      </c>
      <c r="X495" t="s">
        <v>937</v>
      </c>
    </row>
    <row r="496" spans="1:24" outlineLevel="2">
      <c r="A496" t="s">
        <v>244</v>
      </c>
      <c r="B496" s="73" t="str">
        <f t="shared" si="35"/>
        <v>CLAP</v>
      </c>
      <c r="C496" t="s">
        <v>472</v>
      </c>
      <c r="D496">
        <v>3</v>
      </c>
      <c r="E496" t="s">
        <v>993</v>
      </c>
      <c r="F496">
        <v>4.87</v>
      </c>
      <c r="H496" t="s">
        <v>472</v>
      </c>
      <c r="I496">
        <v>0.94</v>
      </c>
      <c r="J496">
        <v>1</v>
      </c>
      <c r="K496">
        <v>0.94</v>
      </c>
      <c r="L496" s="45">
        <f>VLOOKUP(H496,'[1]CALCUL AS et AN'!$A$2:$AU$889,24,FALSE)</f>
        <v>2.1800000000000002</v>
      </c>
      <c r="M496" s="48">
        <f>VLOOKUP(H496,'[1]CALCUL AS et AN'!$A$2:$AU$889,28,FALSE)</f>
        <v>0.94</v>
      </c>
      <c r="N496">
        <v>2.82</v>
      </c>
      <c r="O496" s="45">
        <f t="shared" si="36"/>
        <v>6.5400000000000009</v>
      </c>
      <c r="P496" s="48">
        <f t="shared" si="37"/>
        <v>2.82</v>
      </c>
      <c r="Q496">
        <v>4.87</v>
      </c>
      <c r="R496" s="45">
        <f>VLOOKUP(H496,'[1]CALCUL AS et AN'!$A$2:$AU$889,46,FALSE)</f>
        <v>4.9050000000000002</v>
      </c>
      <c r="S496" s="48">
        <f>VLOOKUP(H496,'[1]CALCUL AS et AN'!$A$2:$AU$889,47,FALSE)</f>
        <v>2.1149999999999998</v>
      </c>
      <c r="T496">
        <v>14.61</v>
      </c>
      <c r="U496" s="45">
        <f t="shared" si="38"/>
        <v>14.715</v>
      </c>
      <c r="V496" s="48">
        <f t="shared" si="39"/>
        <v>6.3449999999999989</v>
      </c>
      <c r="W496" t="s">
        <v>1361</v>
      </c>
      <c r="X496" t="s">
        <v>937</v>
      </c>
    </row>
    <row r="497" spans="1:24" outlineLevel="2">
      <c r="A497" t="s">
        <v>244</v>
      </c>
      <c r="B497" s="73" t="str">
        <f t="shared" si="35"/>
        <v>CLAP</v>
      </c>
      <c r="C497" t="s">
        <v>2410</v>
      </c>
      <c r="D497">
        <v>0.45</v>
      </c>
      <c r="E497" t="s">
        <v>2411</v>
      </c>
      <c r="F497">
        <v>75</v>
      </c>
      <c r="H497" t="s">
        <v>2410</v>
      </c>
      <c r="I497">
        <v>50</v>
      </c>
      <c r="J497">
        <v>1</v>
      </c>
      <c r="K497">
        <v>50</v>
      </c>
      <c r="L497" s="45">
        <f>VLOOKUP(H497,'[1]CALCUL AS et AN'!$A$2:$AU$889,24,FALSE)</f>
        <v>50</v>
      </c>
      <c r="M497" s="48">
        <f>VLOOKUP(H497,'[1]CALCUL AS et AN'!$A$2:$AU$889,28,FALSE)</f>
        <v>50</v>
      </c>
      <c r="N497">
        <v>22.5</v>
      </c>
      <c r="O497" s="45">
        <f t="shared" si="36"/>
        <v>22.5</v>
      </c>
      <c r="P497" s="48">
        <f t="shared" si="37"/>
        <v>22.5</v>
      </c>
      <c r="Q497">
        <v>75</v>
      </c>
      <c r="R497" s="45">
        <f>VLOOKUP(H497,'[1]CALCUL AS et AN'!$A$2:$AU$889,46,FALSE)</f>
        <v>75</v>
      </c>
      <c r="S497" s="48">
        <f>VLOOKUP(H497,'[1]CALCUL AS et AN'!$A$2:$AU$889,47,FALSE)</f>
        <v>75</v>
      </c>
      <c r="T497">
        <v>33.75</v>
      </c>
      <c r="U497" s="45">
        <f t="shared" si="38"/>
        <v>33.75</v>
      </c>
      <c r="V497" s="48">
        <f t="shared" si="39"/>
        <v>33.75</v>
      </c>
      <c r="W497" t="s">
        <v>1361</v>
      </c>
      <c r="X497" t="s">
        <v>951</v>
      </c>
    </row>
    <row r="498" spans="1:24" outlineLevel="1">
      <c r="A498" s="73" t="s">
        <v>3046</v>
      </c>
      <c r="B498" s="73" t="str">
        <f t="shared" si="35"/>
        <v>CHASSECLAP</v>
      </c>
      <c r="N498">
        <f>SUBTOTAL(9,N490:N497)</f>
        <v>540.84750000000008</v>
      </c>
      <c r="O498" s="45">
        <f>SUBTOTAL(9,O490:O497)</f>
        <v>544.56949999999995</v>
      </c>
      <c r="P498" s="48">
        <f>SUBTOTAL(9,P490:P497)</f>
        <v>540.75250000000005</v>
      </c>
      <c r="T498">
        <f>SUBTOTAL(9,T490:T497)</f>
        <v>923.65249999999992</v>
      </c>
      <c r="U498" s="45">
        <f>SUBTOTAL(9,U490:U497)</f>
        <v>986.39190500000007</v>
      </c>
      <c r="V498" s="48">
        <f>SUBTOTAL(9,V490:V497)</f>
        <v>977.89289500000007</v>
      </c>
    </row>
    <row r="499" spans="1:24" outlineLevel="2">
      <c r="A499" t="s">
        <v>2714</v>
      </c>
      <c r="B499" s="73" t="str">
        <f t="shared" si="35"/>
        <v>L20</v>
      </c>
      <c r="C499" t="s">
        <v>2410</v>
      </c>
      <c r="D499">
        <v>0.01</v>
      </c>
      <c r="E499" t="s">
        <v>2411</v>
      </c>
      <c r="F499">
        <v>75</v>
      </c>
      <c r="H499" t="s">
        <v>2410</v>
      </c>
      <c r="I499">
        <v>50</v>
      </c>
      <c r="J499">
        <v>1</v>
      </c>
      <c r="K499">
        <v>50</v>
      </c>
      <c r="L499" s="45">
        <f>VLOOKUP(H499,'[1]CALCUL AS et AN'!$A$2:$AU$889,24,FALSE)</f>
        <v>50</v>
      </c>
      <c r="M499" s="48">
        <f>VLOOKUP(H499,'[1]CALCUL AS et AN'!$A$2:$AU$889,28,FALSE)</f>
        <v>50</v>
      </c>
      <c r="N499">
        <v>0.5</v>
      </c>
      <c r="O499" s="45">
        <f t="shared" si="36"/>
        <v>0.5</v>
      </c>
      <c r="P499" s="48">
        <f t="shared" si="37"/>
        <v>0.5</v>
      </c>
      <c r="Q499">
        <v>75</v>
      </c>
      <c r="R499" s="45">
        <f>VLOOKUP(H499,'[1]CALCUL AS et AN'!$A$2:$AU$889,46,FALSE)</f>
        <v>75</v>
      </c>
      <c r="S499" s="48">
        <f>VLOOKUP(H499,'[1]CALCUL AS et AN'!$A$2:$AU$889,47,FALSE)</f>
        <v>75</v>
      </c>
      <c r="T499">
        <v>0.75</v>
      </c>
      <c r="U499" s="45">
        <f t="shared" si="38"/>
        <v>0.75</v>
      </c>
      <c r="V499" s="48">
        <f t="shared" si="39"/>
        <v>0.75</v>
      </c>
      <c r="W499" t="s">
        <v>1361</v>
      </c>
      <c r="X499" t="s">
        <v>951</v>
      </c>
    </row>
    <row r="500" spans="1:24" outlineLevel="1">
      <c r="A500" s="73" t="s">
        <v>3047</v>
      </c>
      <c r="B500" s="73" t="str">
        <f t="shared" si="35"/>
        <v>MPVC50L20</v>
      </c>
      <c r="N500">
        <f>SUBTOTAL(9,N499:N499)</f>
        <v>0.5</v>
      </c>
      <c r="O500" s="45">
        <f>SUBTOTAL(9,O499:O499)</f>
        <v>0.5</v>
      </c>
      <c r="P500" s="48">
        <f>SUBTOTAL(9,P499:P499)</f>
        <v>0.5</v>
      </c>
      <c r="T500">
        <f>SUBTOTAL(9,T499:T499)</f>
        <v>0.75</v>
      </c>
      <c r="U500" s="45">
        <f>SUBTOTAL(9,U499:U499)</f>
        <v>0.75</v>
      </c>
      <c r="V500" s="48">
        <f>SUBTOTAL(9,V499:V499)</f>
        <v>0.75</v>
      </c>
    </row>
    <row r="501" spans="1:24" outlineLevel="2">
      <c r="A501" t="s">
        <v>2716</v>
      </c>
      <c r="B501" s="73" t="str">
        <f t="shared" si="35"/>
        <v>L16</v>
      </c>
      <c r="C501" t="s">
        <v>2410</v>
      </c>
      <c r="D501">
        <v>0.01</v>
      </c>
      <c r="E501" t="s">
        <v>2411</v>
      </c>
      <c r="F501">
        <v>75</v>
      </c>
      <c r="H501" t="s">
        <v>2410</v>
      </c>
      <c r="I501">
        <v>50</v>
      </c>
      <c r="J501">
        <v>1</v>
      </c>
      <c r="K501">
        <v>50</v>
      </c>
      <c r="L501" s="45">
        <f>VLOOKUP(H501,'[1]CALCUL AS et AN'!$A$2:$AU$889,24,FALSE)</f>
        <v>50</v>
      </c>
      <c r="M501" s="48">
        <f>VLOOKUP(H501,'[1]CALCUL AS et AN'!$A$2:$AU$889,28,FALSE)</f>
        <v>50</v>
      </c>
      <c r="N501">
        <v>0.5</v>
      </c>
      <c r="O501" s="45">
        <f t="shared" si="36"/>
        <v>0.5</v>
      </c>
      <c r="P501" s="48">
        <f t="shared" si="37"/>
        <v>0.5</v>
      </c>
      <c r="Q501">
        <v>75</v>
      </c>
      <c r="R501" s="45">
        <f>VLOOKUP(H501,'[1]CALCUL AS et AN'!$A$2:$AU$889,46,FALSE)</f>
        <v>75</v>
      </c>
      <c r="S501" s="48">
        <f>VLOOKUP(H501,'[1]CALCUL AS et AN'!$A$2:$AU$889,47,FALSE)</f>
        <v>75</v>
      </c>
      <c r="T501">
        <v>0.75</v>
      </c>
      <c r="U501" s="45">
        <f t="shared" si="38"/>
        <v>0.75</v>
      </c>
      <c r="V501" s="48">
        <f t="shared" si="39"/>
        <v>0.75</v>
      </c>
      <c r="W501" t="s">
        <v>1361</v>
      </c>
      <c r="X501" t="s">
        <v>951</v>
      </c>
    </row>
    <row r="502" spans="1:24" outlineLevel="1">
      <c r="A502" s="73" t="s">
        <v>3048</v>
      </c>
      <c r="B502" s="73" t="str">
        <f t="shared" si="35"/>
        <v>MPVC50L16</v>
      </c>
      <c r="N502">
        <f>SUBTOTAL(9,N501:N501)</f>
        <v>0.5</v>
      </c>
      <c r="O502" s="45">
        <f>SUBTOTAL(9,O501:O501)</f>
        <v>0.5</v>
      </c>
      <c r="P502" s="48">
        <f>SUBTOTAL(9,P501:P501)</f>
        <v>0.5</v>
      </c>
      <c r="T502">
        <f>SUBTOTAL(9,T501:T501)</f>
        <v>0.75</v>
      </c>
      <c r="U502" s="45">
        <f>SUBTOTAL(9,U501:U501)</f>
        <v>0.75</v>
      </c>
      <c r="V502" s="48">
        <f>SUBTOTAL(9,V501:V501)</f>
        <v>0.75</v>
      </c>
    </row>
    <row r="503" spans="1:24" outlineLevel="2">
      <c r="A503" t="s">
        <v>2718</v>
      </c>
      <c r="B503" s="73" t="str">
        <f t="shared" si="35"/>
        <v>L10</v>
      </c>
      <c r="C503" t="s">
        <v>2410</v>
      </c>
      <c r="D503">
        <v>0.01</v>
      </c>
      <c r="E503" t="s">
        <v>2411</v>
      </c>
      <c r="F503">
        <v>75</v>
      </c>
      <c r="H503" t="s">
        <v>2410</v>
      </c>
      <c r="I503">
        <v>50</v>
      </c>
      <c r="J503">
        <v>1</v>
      </c>
      <c r="K503">
        <v>50</v>
      </c>
      <c r="L503" s="45">
        <f>VLOOKUP(H503,'[1]CALCUL AS et AN'!$A$2:$AU$889,24,FALSE)</f>
        <v>50</v>
      </c>
      <c r="M503" s="48">
        <f>VLOOKUP(H503,'[1]CALCUL AS et AN'!$A$2:$AU$889,28,FALSE)</f>
        <v>50</v>
      </c>
      <c r="N503">
        <v>0.5</v>
      </c>
      <c r="O503" s="45">
        <f t="shared" si="36"/>
        <v>0.5</v>
      </c>
      <c r="P503" s="48">
        <f t="shared" si="37"/>
        <v>0.5</v>
      </c>
      <c r="Q503">
        <v>75</v>
      </c>
      <c r="R503" s="45">
        <f>VLOOKUP(H503,'[1]CALCUL AS et AN'!$A$2:$AU$889,46,FALSE)</f>
        <v>75</v>
      </c>
      <c r="S503" s="48">
        <f>VLOOKUP(H503,'[1]CALCUL AS et AN'!$A$2:$AU$889,47,FALSE)</f>
        <v>75</v>
      </c>
      <c r="T503">
        <v>0.75</v>
      </c>
      <c r="U503" s="45">
        <f t="shared" si="38"/>
        <v>0.75</v>
      </c>
      <c r="V503" s="48">
        <f t="shared" si="39"/>
        <v>0.75</v>
      </c>
      <c r="W503" t="s">
        <v>1361</v>
      </c>
      <c r="X503" t="s">
        <v>951</v>
      </c>
    </row>
    <row r="504" spans="1:24" outlineLevel="1">
      <c r="A504" s="73" t="s">
        <v>3049</v>
      </c>
      <c r="B504" s="73" t="str">
        <f t="shared" si="35"/>
        <v>MPVC50L10</v>
      </c>
      <c r="N504">
        <f>SUBTOTAL(9,N503:N503)</f>
        <v>0.5</v>
      </c>
      <c r="O504" s="45">
        <f>SUBTOTAL(9,O503:O503)</f>
        <v>0.5</v>
      </c>
      <c r="P504" s="48">
        <f>SUBTOTAL(9,P503:P503)</f>
        <v>0.5</v>
      </c>
      <c r="T504">
        <f>SUBTOTAL(9,T503:T503)</f>
        <v>0.75</v>
      </c>
      <c r="U504" s="45">
        <f>SUBTOTAL(9,U503:U503)</f>
        <v>0.75</v>
      </c>
      <c r="V504" s="48">
        <f>SUBTOTAL(9,V503:V503)</f>
        <v>0.75</v>
      </c>
    </row>
    <row r="505" spans="1:24" outlineLevel="2">
      <c r="A505" t="s">
        <v>262</v>
      </c>
      <c r="B505" s="73" t="str">
        <f t="shared" si="35"/>
        <v>01</v>
      </c>
      <c r="C505">
        <v>490743</v>
      </c>
      <c r="D505">
        <v>0.18</v>
      </c>
      <c r="E505" t="s">
        <v>1792</v>
      </c>
      <c r="F505">
        <v>2.89</v>
      </c>
      <c r="H505">
        <v>490743</v>
      </c>
      <c r="I505">
        <v>1.93</v>
      </c>
      <c r="J505">
        <v>1</v>
      </c>
      <c r="K505">
        <v>1.93</v>
      </c>
      <c r="L505" s="45">
        <f>VLOOKUP(H505,'[1]CALCUL AS et AN'!$A$2:$AU$889,24,FALSE)</f>
        <v>1.9279999999999999</v>
      </c>
      <c r="M505" s="48">
        <f>VLOOKUP(H505,'[1]CALCUL AS et AN'!$A$2:$AU$889,28,FALSE)</f>
        <v>1.9279999999999999</v>
      </c>
      <c r="N505">
        <v>0.34739999999999999</v>
      </c>
      <c r="O505" s="45">
        <f t="shared" si="36"/>
        <v>0.34703999999999996</v>
      </c>
      <c r="P505" s="48">
        <f t="shared" si="37"/>
        <v>0.34703999999999996</v>
      </c>
      <c r="Q505">
        <v>2.89</v>
      </c>
      <c r="R505" s="45">
        <f>VLOOKUP(H505,'[1]CALCUL AS et AN'!$A$2:$AU$889,46,FALSE)</f>
        <v>2.8919999999999999</v>
      </c>
      <c r="S505" s="48">
        <f>VLOOKUP(H505,'[1]CALCUL AS et AN'!$A$2:$AU$889,47,FALSE)</f>
        <v>2.8919999999999999</v>
      </c>
      <c r="T505">
        <v>0.5202</v>
      </c>
      <c r="U505" s="45">
        <f t="shared" si="38"/>
        <v>0.52055999999999991</v>
      </c>
      <c r="V505" s="48">
        <f t="shared" si="39"/>
        <v>0.52055999999999991</v>
      </c>
      <c r="W505" t="s">
        <v>1361</v>
      </c>
      <c r="X505" t="s">
        <v>951</v>
      </c>
    </row>
    <row r="506" spans="1:24" outlineLevel="2">
      <c r="A506" t="s">
        <v>262</v>
      </c>
      <c r="B506" s="73" t="str">
        <f t="shared" si="35"/>
        <v>01</v>
      </c>
      <c r="C506">
        <v>490749</v>
      </c>
      <c r="D506">
        <v>0.43</v>
      </c>
      <c r="E506" t="s">
        <v>1790</v>
      </c>
      <c r="F506">
        <v>2.4500000000000002</v>
      </c>
      <c r="H506">
        <v>490749</v>
      </c>
      <c r="I506">
        <v>1.63</v>
      </c>
      <c r="J506">
        <v>1</v>
      </c>
      <c r="K506">
        <v>1.63</v>
      </c>
      <c r="L506" s="45">
        <f>VLOOKUP(H506,'[1]CALCUL AS et AN'!$A$2:$AU$889,24,FALSE)</f>
        <v>1.6319999999999999</v>
      </c>
      <c r="M506" s="48">
        <f>VLOOKUP(H506,'[1]CALCUL AS et AN'!$A$2:$AU$889,28,FALSE)</f>
        <v>1.6319999999999999</v>
      </c>
      <c r="N506">
        <v>0.70089999999999997</v>
      </c>
      <c r="O506" s="45">
        <f t="shared" si="36"/>
        <v>0.70175999999999994</v>
      </c>
      <c r="P506" s="48">
        <f t="shared" si="37"/>
        <v>0.70175999999999994</v>
      </c>
      <c r="Q506">
        <v>2.4500000000000002</v>
      </c>
      <c r="R506" s="45">
        <f>VLOOKUP(H506,'[1]CALCUL AS et AN'!$A$2:$AU$889,46,FALSE)</f>
        <v>2.448</v>
      </c>
      <c r="S506" s="48">
        <f>VLOOKUP(H506,'[1]CALCUL AS et AN'!$A$2:$AU$889,47,FALSE)</f>
        <v>2.448</v>
      </c>
      <c r="T506">
        <v>1.0535000000000001</v>
      </c>
      <c r="U506" s="45">
        <f t="shared" si="38"/>
        <v>1.05264</v>
      </c>
      <c r="V506" s="48">
        <f t="shared" si="39"/>
        <v>1.05264</v>
      </c>
      <c r="W506" t="s">
        <v>1361</v>
      </c>
      <c r="X506" t="s">
        <v>951</v>
      </c>
    </row>
    <row r="507" spans="1:24" outlineLevel="2">
      <c r="A507" t="s">
        <v>262</v>
      </c>
      <c r="B507" s="73" t="str">
        <f t="shared" si="35"/>
        <v>01</v>
      </c>
      <c r="C507" t="s">
        <v>1350</v>
      </c>
      <c r="D507">
        <v>1</v>
      </c>
      <c r="E507" t="s">
        <v>1351</v>
      </c>
      <c r="F507">
        <v>105.96</v>
      </c>
      <c r="H507" t="s">
        <v>1350</v>
      </c>
      <c r="I507">
        <v>58</v>
      </c>
      <c r="J507">
        <v>1</v>
      </c>
      <c r="K507">
        <v>58</v>
      </c>
      <c r="L507" s="45">
        <f>VLOOKUP(H507,'[1]CALCUL AS et AN'!$A$2:$AU$889,24,FALSE)</f>
        <v>58</v>
      </c>
      <c r="M507" s="48">
        <f>VLOOKUP(H507,'[1]CALCUL AS et AN'!$A$2:$AU$889,28,FALSE)</f>
        <v>58</v>
      </c>
      <c r="N507">
        <v>58</v>
      </c>
      <c r="O507" s="45">
        <f t="shared" si="36"/>
        <v>58</v>
      </c>
      <c r="P507" s="48">
        <f t="shared" si="37"/>
        <v>58</v>
      </c>
      <c r="Q507">
        <v>105.96</v>
      </c>
      <c r="R507" s="45">
        <f>VLOOKUP(H507,'[1]CALCUL AS et AN'!$A$2:$AU$889,46,FALSE)</f>
        <v>116</v>
      </c>
      <c r="S507" s="48">
        <f>VLOOKUP(H507,'[1]CALCUL AS et AN'!$A$2:$AU$889,47,FALSE)</f>
        <v>116</v>
      </c>
      <c r="T507">
        <v>105.96</v>
      </c>
      <c r="U507" s="45">
        <f t="shared" si="38"/>
        <v>116</v>
      </c>
      <c r="V507" s="48">
        <f t="shared" si="39"/>
        <v>116</v>
      </c>
      <c r="W507" t="s">
        <v>1361</v>
      </c>
      <c r="X507" t="s">
        <v>951</v>
      </c>
    </row>
    <row r="508" spans="1:24" outlineLevel="2">
      <c r="A508" t="s">
        <v>262</v>
      </c>
      <c r="B508" s="73" t="str">
        <f t="shared" si="35"/>
        <v>01</v>
      </c>
      <c r="C508" t="s">
        <v>502</v>
      </c>
      <c r="D508">
        <v>2</v>
      </c>
      <c r="E508" t="s">
        <v>503</v>
      </c>
      <c r="F508">
        <v>7</v>
      </c>
      <c r="H508" t="s">
        <v>502</v>
      </c>
      <c r="I508">
        <v>3.22</v>
      </c>
      <c r="J508">
        <v>1</v>
      </c>
      <c r="K508">
        <v>3.22</v>
      </c>
      <c r="L508" s="45">
        <f>VLOOKUP(H508,'[1]CALCUL AS et AN'!$A$2:$AU$889,24,FALSE)</f>
        <v>3.22</v>
      </c>
      <c r="M508" s="48">
        <f>VLOOKUP(H508,'[1]CALCUL AS et AN'!$A$2:$AU$889,28,FALSE)</f>
        <v>3.22</v>
      </c>
      <c r="N508">
        <v>6.44</v>
      </c>
      <c r="O508" s="45">
        <f t="shared" si="36"/>
        <v>6.44</v>
      </c>
      <c r="P508" s="48">
        <f t="shared" si="37"/>
        <v>6.44</v>
      </c>
      <c r="Q508">
        <v>8.0500000000000007</v>
      </c>
      <c r="R508" s="45">
        <f>VLOOKUP(H508,'[1]CALCUL AS et AN'!$A$2:$AU$889,46,FALSE)</f>
        <v>8.0500000000000007</v>
      </c>
      <c r="S508" s="48">
        <f>VLOOKUP(H508,'[1]CALCUL AS et AN'!$A$2:$AU$889,47,FALSE)</f>
        <v>8.0500000000000007</v>
      </c>
      <c r="T508">
        <v>16.100000000000001</v>
      </c>
      <c r="U508" s="45">
        <f t="shared" si="38"/>
        <v>16.100000000000001</v>
      </c>
      <c r="V508" s="48">
        <f t="shared" si="39"/>
        <v>16.100000000000001</v>
      </c>
      <c r="W508" t="s">
        <v>1361</v>
      </c>
      <c r="X508" t="s">
        <v>937</v>
      </c>
    </row>
    <row r="509" spans="1:24" outlineLevel="2">
      <c r="A509" t="s">
        <v>262</v>
      </c>
      <c r="B509" s="73" t="str">
        <f t="shared" si="35"/>
        <v>01</v>
      </c>
      <c r="C509" t="s">
        <v>472</v>
      </c>
      <c r="D509">
        <v>1</v>
      </c>
      <c r="E509" t="s">
        <v>993</v>
      </c>
      <c r="F509">
        <v>4.87</v>
      </c>
      <c r="H509" t="s">
        <v>472</v>
      </c>
      <c r="I509">
        <v>0.94</v>
      </c>
      <c r="J509">
        <v>1</v>
      </c>
      <c r="K509">
        <v>0.94</v>
      </c>
      <c r="L509" s="45">
        <f>VLOOKUP(H509,'[1]CALCUL AS et AN'!$A$2:$AU$889,24,FALSE)</f>
        <v>2.1800000000000002</v>
      </c>
      <c r="M509" s="48">
        <f>VLOOKUP(H509,'[1]CALCUL AS et AN'!$A$2:$AU$889,28,FALSE)</f>
        <v>0.94</v>
      </c>
      <c r="N509">
        <v>0.94</v>
      </c>
      <c r="O509" s="45">
        <f t="shared" si="36"/>
        <v>2.1800000000000002</v>
      </c>
      <c r="P509" s="48">
        <f t="shared" si="37"/>
        <v>0.94</v>
      </c>
      <c r="Q509">
        <v>4.87</v>
      </c>
      <c r="R509" s="45">
        <f>VLOOKUP(H509,'[1]CALCUL AS et AN'!$A$2:$AU$889,46,FALSE)</f>
        <v>4.9050000000000002</v>
      </c>
      <c r="S509" s="48">
        <f>VLOOKUP(H509,'[1]CALCUL AS et AN'!$A$2:$AU$889,47,FALSE)</f>
        <v>2.1149999999999998</v>
      </c>
      <c r="T509">
        <v>4.87</v>
      </c>
      <c r="U509" s="45">
        <f t="shared" si="38"/>
        <v>4.9050000000000002</v>
      </c>
      <c r="V509" s="48">
        <f t="shared" si="39"/>
        <v>2.1149999999999998</v>
      </c>
      <c r="W509" t="s">
        <v>1361</v>
      </c>
      <c r="X509" t="s">
        <v>937</v>
      </c>
    </row>
    <row r="510" spans="1:24" outlineLevel="2">
      <c r="A510" t="s">
        <v>262</v>
      </c>
      <c r="B510" s="73" t="str">
        <f t="shared" si="35"/>
        <v>01</v>
      </c>
      <c r="C510" t="s">
        <v>2410</v>
      </c>
      <c r="D510">
        <v>0.24</v>
      </c>
      <c r="E510" t="s">
        <v>2411</v>
      </c>
      <c r="F510">
        <v>75</v>
      </c>
      <c r="H510" t="s">
        <v>2410</v>
      </c>
      <c r="I510">
        <v>50</v>
      </c>
      <c r="J510">
        <v>1</v>
      </c>
      <c r="K510">
        <v>50</v>
      </c>
      <c r="L510" s="45">
        <f>VLOOKUP(H510,'[1]CALCUL AS et AN'!$A$2:$AU$889,24,FALSE)</f>
        <v>50</v>
      </c>
      <c r="M510" s="48">
        <f>VLOOKUP(H510,'[1]CALCUL AS et AN'!$A$2:$AU$889,28,FALSE)</f>
        <v>50</v>
      </c>
      <c r="N510">
        <v>12</v>
      </c>
      <c r="O510" s="45">
        <f t="shared" si="36"/>
        <v>12</v>
      </c>
      <c r="P510" s="48">
        <f t="shared" si="37"/>
        <v>12</v>
      </c>
      <c r="Q510">
        <v>75</v>
      </c>
      <c r="R510" s="45">
        <f>VLOOKUP(H510,'[1]CALCUL AS et AN'!$A$2:$AU$889,46,FALSE)</f>
        <v>75</v>
      </c>
      <c r="S510" s="48">
        <f>VLOOKUP(H510,'[1]CALCUL AS et AN'!$A$2:$AU$889,47,FALSE)</f>
        <v>75</v>
      </c>
      <c r="T510">
        <v>18</v>
      </c>
      <c r="U510" s="45">
        <f t="shared" si="38"/>
        <v>18</v>
      </c>
      <c r="V510" s="48">
        <f t="shared" si="39"/>
        <v>18</v>
      </c>
      <c r="W510" t="s">
        <v>1361</v>
      </c>
      <c r="X510" t="s">
        <v>951</v>
      </c>
    </row>
    <row r="511" spans="1:24" outlineLevel="2">
      <c r="A511" t="s">
        <v>262</v>
      </c>
      <c r="B511" s="73" t="str">
        <f t="shared" si="35"/>
        <v>01</v>
      </c>
      <c r="C511" t="s">
        <v>1356</v>
      </c>
      <c r="D511">
        <v>1</v>
      </c>
      <c r="E511" t="s">
        <v>1357</v>
      </c>
      <c r="F511">
        <v>38.549999999999997</v>
      </c>
      <c r="H511" t="s">
        <v>1356</v>
      </c>
      <c r="I511">
        <v>45.5</v>
      </c>
      <c r="J511">
        <v>1</v>
      </c>
      <c r="K511">
        <v>45.5</v>
      </c>
      <c r="L511" s="45">
        <f>VLOOKUP(H511,'[1]CALCUL AS et AN'!$A$2:$AU$889,24,FALSE)</f>
        <v>45.5</v>
      </c>
      <c r="M511" s="48">
        <f>VLOOKUP(H511,'[1]CALCUL AS et AN'!$A$2:$AU$889,28,FALSE)</f>
        <v>45.5</v>
      </c>
      <c r="N511">
        <v>45.5</v>
      </c>
      <c r="O511" s="45">
        <f t="shared" si="36"/>
        <v>45.5</v>
      </c>
      <c r="P511" s="48">
        <f t="shared" si="37"/>
        <v>45.5</v>
      </c>
      <c r="Q511">
        <v>38.549999999999997</v>
      </c>
      <c r="R511" s="45">
        <f>VLOOKUP(H511,'[1]CALCUL AS et AN'!$A$2:$AU$889,46,FALSE)</f>
        <v>56.875</v>
      </c>
      <c r="S511" s="48">
        <f>VLOOKUP(H511,'[1]CALCUL AS et AN'!$A$2:$AU$889,47,FALSE)</f>
        <v>56.875</v>
      </c>
      <c r="T511">
        <v>38.549999999999997</v>
      </c>
      <c r="U511" s="45">
        <f t="shared" si="38"/>
        <v>56.875</v>
      </c>
      <c r="V511" s="48">
        <f t="shared" si="39"/>
        <v>56.875</v>
      </c>
      <c r="W511" t="s">
        <v>1361</v>
      </c>
      <c r="X511" t="s">
        <v>951</v>
      </c>
    </row>
    <row r="512" spans="1:24" outlineLevel="1">
      <c r="A512" s="73" t="s">
        <v>3050</v>
      </c>
      <c r="B512" s="73" t="str">
        <f t="shared" si="35"/>
        <v>KITDIG01</v>
      </c>
      <c r="N512">
        <f>SUBTOTAL(9,N505:N511)</f>
        <v>123.92829999999999</v>
      </c>
      <c r="O512" s="45">
        <f>SUBTOTAL(9,O505:O511)</f>
        <v>125.1688</v>
      </c>
      <c r="P512" s="48">
        <f>SUBTOTAL(9,P505:P511)</f>
        <v>123.9288</v>
      </c>
      <c r="T512">
        <f>SUBTOTAL(9,T505:T511)</f>
        <v>185.05369999999999</v>
      </c>
      <c r="U512" s="45">
        <f>SUBTOTAL(9,U505:U511)</f>
        <v>213.45320000000001</v>
      </c>
      <c r="V512" s="48">
        <f>SUBTOTAL(9,V505:V511)</f>
        <v>210.66320000000002</v>
      </c>
    </row>
    <row r="513" spans="1:24" outlineLevel="2">
      <c r="A513" t="s">
        <v>394</v>
      </c>
      <c r="B513" s="73" t="str">
        <f t="shared" si="35"/>
        <v/>
      </c>
      <c r="C513" t="s">
        <v>1530</v>
      </c>
      <c r="D513">
        <v>1</v>
      </c>
      <c r="E513" t="s">
        <v>1531</v>
      </c>
      <c r="F513">
        <v>1.18</v>
      </c>
      <c r="H513" t="s">
        <v>1530</v>
      </c>
      <c r="I513">
        <v>1.03</v>
      </c>
      <c r="J513">
        <v>1</v>
      </c>
      <c r="K513">
        <v>1.03</v>
      </c>
      <c r="L513" s="45">
        <f>VLOOKUP(H513,'[1]CALCUL AS et AN'!$A$2:$AU$889,24,FALSE)</f>
        <v>1.0329999999999999</v>
      </c>
      <c r="M513" s="48">
        <f>VLOOKUP(H513,'[1]CALCUL AS et AN'!$A$2:$AU$889,28,FALSE)</f>
        <v>1.0329999999999999</v>
      </c>
      <c r="N513">
        <v>1.03</v>
      </c>
      <c r="O513" s="45">
        <f t="shared" si="36"/>
        <v>1.0329999999999999</v>
      </c>
      <c r="P513" s="48">
        <f t="shared" si="37"/>
        <v>1.0329999999999999</v>
      </c>
      <c r="Q513">
        <v>1.18</v>
      </c>
      <c r="R513" s="45">
        <f>VLOOKUP(H513,'[1]CALCUL AS et AN'!$A$2:$AU$889,46,FALSE)</f>
        <v>1.2912499999999998</v>
      </c>
      <c r="S513" s="48">
        <f>VLOOKUP(H513,'[1]CALCUL AS et AN'!$A$2:$AU$889,47,FALSE)</f>
        <v>1.2912499999999998</v>
      </c>
      <c r="T513">
        <v>1.18</v>
      </c>
      <c r="U513" s="45">
        <f t="shared" si="38"/>
        <v>1.2912499999999998</v>
      </c>
      <c r="V513" s="48">
        <f t="shared" si="39"/>
        <v>1.2912499999999998</v>
      </c>
      <c r="W513" t="s">
        <v>1361</v>
      </c>
      <c r="X513" t="s">
        <v>951</v>
      </c>
    </row>
    <row r="514" spans="1:24" outlineLevel="2">
      <c r="A514" t="s">
        <v>394</v>
      </c>
      <c r="B514" s="73" t="str">
        <f t="shared" si="35"/>
        <v/>
      </c>
      <c r="C514" t="s">
        <v>2410</v>
      </c>
      <c r="D514">
        <v>0.06</v>
      </c>
      <c r="E514" t="s">
        <v>2411</v>
      </c>
      <c r="F514">
        <v>75</v>
      </c>
      <c r="H514" t="s">
        <v>2410</v>
      </c>
      <c r="I514">
        <v>50</v>
      </c>
      <c r="J514">
        <v>1</v>
      </c>
      <c r="K514">
        <v>50</v>
      </c>
      <c r="L514" s="45">
        <f>VLOOKUP(H514,'[1]CALCUL AS et AN'!$A$2:$AU$889,24,FALSE)</f>
        <v>50</v>
      </c>
      <c r="M514" s="48">
        <f>VLOOKUP(H514,'[1]CALCUL AS et AN'!$A$2:$AU$889,28,FALSE)</f>
        <v>50</v>
      </c>
      <c r="N514">
        <v>3</v>
      </c>
      <c r="O514" s="45">
        <f t="shared" si="36"/>
        <v>3</v>
      </c>
      <c r="P514" s="48">
        <f t="shared" si="37"/>
        <v>3</v>
      </c>
      <c r="Q514">
        <v>75</v>
      </c>
      <c r="R514" s="45">
        <f>VLOOKUP(H514,'[1]CALCUL AS et AN'!$A$2:$AU$889,46,FALSE)</f>
        <v>75</v>
      </c>
      <c r="S514" s="48">
        <f>VLOOKUP(H514,'[1]CALCUL AS et AN'!$A$2:$AU$889,47,FALSE)</f>
        <v>75</v>
      </c>
      <c r="T514">
        <v>4.5</v>
      </c>
      <c r="U514" s="45">
        <f t="shared" si="38"/>
        <v>4.5</v>
      </c>
      <c r="V514" s="48">
        <f t="shared" si="39"/>
        <v>4.5</v>
      </c>
      <c r="W514" t="s">
        <v>1361</v>
      </c>
      <c r="X514" t="s">
        <v>951</v>
      </c>
    </row>
    <row r="515" spans="1:24" outlineLevel="2">
      <c r="A515" t="s">
        <v>394</v>
      </c>
      <c r="B515" s="73" t="str">
        <f t="shared" si="35"/>
        <v/>
      </c>
      <c r="C515" t="s">
        <v>1953</v>
      </c>
      <c r="D515">
        <v>1</v>
      </c>
      <c r="E515" t="s">
        <v>1954</v>
      </c>
      <c r="F515">
        <v>5.22</v>
      </c>
      <c r="H515" t="s">
        <v>1953</v>
      </c>
      <c r="I515">
        <v>3.68</v>
      </c>
      <c r="J515">
        <v>1</v>
      </c>
      <c r="K515">
        <v>3.68</v>
      </c>
      <c r="L515" s="45">
        <f>VLOOKUP(H515,'[1]CALCUL AS et AN'!$A$2:$AU$889,24,FALSE)</f>
        <v>3.6829999999999998</v>
      </c>
      <c r="M515" s="48">
        <f>VLOOKUP(H515,'[1]CALCUL AS et AN'!$A$2:$AU$889,28,FALSE)</f>
        <v>4.0880000000000001</v>
      </c>
      <c r="N515">
        <v>3.68</v>
      </c>
      <c r="O515" s="45">
        <f t="shared" si="36"/>
        <v>3.6829999999999998</v>
      </c>
      <c r="P515" s="48">
        <f t="shared" si="37"/>
        <v>4.0880000000000001</v>
      </c>
      <c r="Q515">
        <v>5.22</v>
      </c>
      <c r="R515" s="45">
        <f>VLOOKUP(H515,'[1]CALCUL AS et AN'!$A$2:$AU$889,46,FALSE)</f>
        <v>5.5244999999999997</v>
      </c>
      <c r="S515" s="48">
        <f>VLOOKUP(H515,'[1]CALCUL AS et AN'!$A$2:$AU$889,47,FALSE)</f>
        <v>6.1319999999999997</v>
      </c>
      <c r="T515">
        <v>5.22</v>
      </c>
      <c r="U515" s="45">
        <f t="shared" si="38"/>
        <v>5.5244999999999997</v>
      </c>
      <c r="V515" s="48">
        <f t="shared" si="39"/>
        <v>6.1319999999999997</v>
      </c>
      <c r="W515" t="s">
        <v>1361</v>
      </c>
      <c r="X515" t="s">
        <v>951</v>
      </c>
    </row>
    <row r="516" spans="1:24" outlineLevel="1">
      <c r="A516" s="73" t="s">
        <v>3051</v>
      </c>
      <c r="B516" s="73" t="str">
        <f t="shared" si="35"/>
        <v>MRAC63</v>
      </c>
      <c r="N516">
        <f>SUBTOTAL(9,N513:N515)</f>
        <v>7.7100000000000009</v>
      </c>
      <c r="O516" s="45">
        <f>SUBTOTAL(9,O513:O515)</f>
        <v>7.7159999999999993</v>
      </c>
      <c r="P516" s="48">
        <f>SUBTOTAL(9,P513:P515)</f>
        <v>8.1209999999999987</v>
      </c>
      <c r="T516">
        <f>SUBTOTAL(9,T513:T515)</f>
        <v>10.899999999999999</v>
      </c>
      <c r="U516" s="45">
        <f>SUBTOTAL(9,U513:U515)</f>
        <v>11.31575</v>
      </c>
      <c r="V516" s="48">
        <f>SUBTOTAL(9,V513:V515)</f>
        <v>11.923249999999999</v>
      </c>
    </row>
    <row r="517" spans="1:24" outlineLevel="2">
      <c r="A517" t="s">
        <v>392</v>
      </c>
      <c r="B517" s="73" t="str">
        <f t="shared" si="35"/>
        <v/>
      </c>
      <c r="C517" t="s">
        <v>1527</v>
      </c>
      <c r="D517">
        <v>1</v>
      </c>
      <c r="E517" t="s">
        <v>1528</v>
      </c>
      <c r="F517">
        <v>0.77</v>
      </c>
      <c r="H517" t="s">
        <v>1527</v>
      </c>
      <c r="I517">
        <v>0.61</v>
      </c>
      <c r="J517">
        <v>1</v>
      </c>
      <c r="K517">
        <v>0.61</v>
      </c>
      <c r="L517" s="45">
        <f>VLOOKUP(H517,'[1]CALCUL AS et AN'!$A$2:$AU$889,24,FALSE)</f>
        <v>0.61299999999999999</v>
      </c>
      <c r="M517" s="48">
        <f>VLOOKUP(H517,'[1]CALCUL AS et AN'!$A$2:$AU$889,28,FALSE)</f>
        <v>0.67400000000000004</v>
      </c>
      <c r="N517">
        <v>0.61</v>
      </c>
      <c r="O517" s="45">
        <f t="shared" si="36"/>
        <v>0.61299999999999999</v>
      </c>
      <c r="P517" s="48">
        <f t="shared" si="37"/>
        <v>0.67400000000000004</v>
      </c>
      <c r="Q517">
        <v>0.77</v>
      </c>
      <c r="R517" s="45">
        <f>VLOOKUP(H517,'[1]CALCUL AS et AN'!$A$2:$AU$889,46,FALSE)</f>
        <v>0.81529000000000007</v>
      </c>
      <c r="S517" s="48">
        <f>VLOOKUP(H517,'[1]CALCUL AS et AN'!$A$2:$AU$889,47,FALSE)</f>
        <v>0.89642000000000011</v>
      </c>
      <c r="T517">
        <v>0.77</v>
      </c>
      <c r="U517" s="45">
        <f t="shared" si="38"/>
        <v>0.81529000000000007</v>
      </c>
      <c r="V517" s="48">
        <f t="shared" si="39"/>
        <v>0.89642000000000011</v>
      </c>
      <c r="W517" t="s">
        <v>1361</v>
      </c>
      <c r="X517" t="s">
        <v>951</v>
      </c>
    </row>
    <row r="518" spans="1:24" outlineLevel="2">
      <c r="A518" t="s">
        <v>392</v>
      </c>
      <c r="B518" s="73" t="str">
        <f t="shared" si="35"/>
        <v/>
      </c>
      <c r="C518" t="s">
        <v>2410</v>
      </c>
      <c r="D518">
        <v>0.06</v>
      </c>
      <c r="E518" t="s">
        <v>2411</v>
      </c>
      <c r="F518">
        <v>75</v>
      </c>
      <c r="H518" t="s">
        <v>2410</v>
      </c>
      <c r="I518">
        <v>50</v>
      </c>
      <c r="J518">
        <v>1</v>
      </c>
      <c r="K518">
        <v>50</v>
      </c>
      <c r="L518" s="45">
        <f>VLOOKUP(H518,'[1]CALCUL AS et AN'!$A$2:$AU$889,24,FALSE)</f>
        <v>50</v>
      </c>
      <c r="M518" s="48">
        <f>VLOOKUP(H518,'[1]CALCUL AS et AN'!$A$2:$AU$889,28,FALSE)</f>
        <v>50</v>
      </c>
      <c r="N518">
        <v>3</v>
      </c>
      <c r="O518" s="45">
        <f t="shared" si="36"/>
        <v>3</v>
      </c>
      <c r="P518" s="48">
        <f t="shared" si="37"/>
        <v>3</v>
      </c>
      <c r="Q518">
        <v>75</v>
      </c>
      <c r="R518" s="45">
        <f>VLOOKUP(H518,'[1]CALCUL AS et AN'!$A$2:$AU$889,46,FALSE)</f>
        <v>75</v>
      </c>
      <c r="S518" s="48">
        <f>VLOOKUP(H518,'[1]CALCUL AS et AN'!$A$2:$AU$889,47,FALSE)</f>
        <v>75</v>
      </c>
      <c r="T518">
        <v>4.5</v>
      </c>
      <c r="U518" s="45">
        <f t="shared" si="38"/>
        <v>4.5</v>
      </c>
      <c r="V518" s="48">
        <f t="shared" si="39"/>
        <v>4.5</v>
      </c>
      <c r="W518" t="s">
        <v>1361</v>
      </c>
      <c r="X518" t="s">
        <v>951</v>
      </c>
    </row>
    <row r="519" spans="1:24" outlineLevel="2">
      <c r="A519" t="s">
        <v>392</v>
      </c>
      <c r="B519" s="73" t="str">
        <f t="shared" si="35"/>
        <v/>
      </c>
      <c r="C519" t="s">
        <v>1950</v>
      </c>
      <c r="D519">
        <v>1</v>
      </c>
      <c r="E519" t="s">
        <v>1951</v>
      </c>
      <c r="F519">
        <v>3.24</v>
      </c>
      <c r="H519" t="s">
        <v>1950</v>
      </c>
      <c r="I519">
        <v>2.35</v>
      </c>
      <c r="J519">
        <v>1</v>
      </c>
      <c r="K519">
        <v>2.35</v>
      </c>
      <c r="L519" s="45">
        <f>VLOOKUP(H519,'[1]CALCUL AS et AN'!$A$2:$AU$889,24,FALSE)</f>
        <v>2.351</v>
      </c>
      <c r="M519" s="48">
        <f>VLOOKUP(H519,'[1]CALCUL AS et AN'!$A$2:$AU$889,28,FALSE)</f>
        <v>2.61</v>
      </c>
      <c r="N519">
        <v>2.35</v>
      </c>
      <c r="O519" s="45">
        <f t="shared" si="36"/>
        <v>2.351</v>
      </c>
      <c r="P519" s="48">
        <f t="shared" si="37"/>
        <v>2.61</v>
      </c>
      <c r="Q519">
        <v>3.24</v>
      </c>
      <c r="R519" s="45">
        <f>VLOOKUP(H519,'[1]CALCUL AS et AN'!$A$2:$AU$889,46,FALSE)</f>
        <v>3.5265</v>
      </c>
      <c r="S519" s="48">
        <f>VLOOKUP(H519,'[1]CALCUL AS et AN'!$A$2:$AU$889,47,FALSE)</f>
        <v>3.915</v>
      </c>
      <c r="T519">
        <v>3.24</v>
      </c>
      <c r="U519" s="45">
        <f t="shared" si="38"/>
        <v>3.5265</v>
      </c>
      <c r="V519" s="48">
        <f t="shared" si="39"/>
        <v>3.915</v>
      </c>
      <c r="W519" t="s">
        <v>1361</v>
      </c>
      <c r="X519" t="s">
        <v>951</v>
      </c>
    </row>
    <row r="520" spans="1:24" outlineLevel="1">
      <c r="A520" s="73" t="s">
        <v>3052</v>
      </c>
      <c r="B520" s="73" t="str">
        <f t="shared" si="35"/>
        <v>MRAC50</v>
      </c>
      <c r="N520">
        <f>SUBTOTAL(9,N517:N519)</f>
        <v>5.96</v>
      </c>
      <c r="O520" s="45">
        <f>SUBTOTAL(9,O517:O519)</f>
        <v>5.9640000000000004</v>
      </c>
      <c r="P520" s="48">
        <f>SUBTOTAL(9,P517:P519)</f>
        <v>6.2839999999999998</v>
      </c>
      <c r="T520">
        <f>SUBTOTAL(9,T517:T519)</f>
        <v>8.51</v>
      </c>
      <c r="U520" s="45">
        <f>SUBTOTAL(9,U517:U519)</f>
        <v>8.8417899999999996</v>
      </c>
      <c r="V520" s="48">
        <f>SUBTOTAL(9,V517:V519)</f>
        <v>9.31142</v>
      </c>
    </row>
    <row r="521" spans="1:24" outlineLevel="2">
      <c r="A521" t="s">
        <v>398</v>
      </c>
      <c r="B521" s="73" t="str">
        <f t="shared" si="35"/>
        <v>HD63</v>
      </c>
      <c r="C521" t="s">
        <v>634</v>
      </c>
      <c r="D521">
        <v>0.6</v>
      </c>
      <c r="E521" t="s">
        <v>1821</v>
      </c>
      <c r="F521">
        <v>94.25</v>
      </c>
      <c r="H521" t="s">
        <v>634</v>
      </c>
      <c r="I521">
        <v>5.38</v>
      </c>
      <c r="J521">
        <v>0.04</v>
      </c>
      <c r="K521">
        <v>134.5</v>
      </c>
      <c r="L521" s="45">
        <f>VLOOKUP(H521,'[1]CALCUL AS et AN'!$A$2:$AU$889,24,FALSE)</f>
        <v>5.37</v>
      </c>
      <c r="M521" s="48">
        <f>VLOOKUP(H521,'[1]CALCUL AS et AN'!$A$2:$AU$889,28,FALSE)</f>
        <v>5.37</v>
      </c>
      <c r="N521">
        <v>80.7</v>
      </c>
      <c r="O521" s="45">
        <f t="shared" si="36"/>
        <v>3.222</v>
      </c>
      <c r="P521" s="48">
        <f t="shared" si="37"/>
        <v>3.222</v>
      </c>
      <c r="Q521">
        <v>94.25</v>
      </c>
      <c r="R521" s="45">
        <f>VLOOKUP(H521,'[1]CALCUL AS et AN'!$A$2:$AU$889,46,FALSE)</f>
        <v>7.1421000000000001</v>
      </c>
      <c r="S521" s="48">
        <f>VLOOKUP(H521,'[1]CALCUL AS et AN'!$A$2:$AU$889,47,FALSE)</f>
        <v>7.1421000000000001</v>
      </c>
      <c r="T521">
        <v>56.55</v>
      </c>
      <c r="U521" s="45">
        <f t="shared" si="38"/>
        <v>4.2852600000000001</v>
      </c>
      <c r="V521" s="48">
        <f t="shared" si="39"/>
        <v>4.2852600000000001</v>
      </c>
      <c r="W521" t="s">
        <v>1361</v>
      </c>
      <c r="X521" t="s">
        <v>937</v>
      </c>
    </row>
    <row r="522" spans="1:24" outlineLevel="2">
      <c r="A522" t="s">
        <v>398</v>
      </c>
      <c r="B522" s="73" t="str">
        <f t="shared" si="35"/>
        <v>HD63</v>
      </c>
      <c r="C522" t="s">
        <v>643</v>
      </c>
      <c r="D522">
        <v>1</v>
      </c>
      <c r="E522" t="s">
        <v>641</v>
      </c>
      <c r="F522">
        <v>12.04</v>
      </c>
      <c r="H522" t="s">
        <v>643</v>
      </c>
      <c r="I522">
        <v>5.05</v>
      </c>
      <c r="J522">
        <v>1</v>
      </c>
      <c r="K522">
        <v>5.05</v>
      </c>
      <c r="L522" s="45">
        <f>VLOOKUP(H522,'[1]CALCUL AS et AN'!$A$2:$AU$889,24,FALSE)</f>
        <v>5.0540000000000003</v>
      </c>
      <c r="M522" s="48">
        <f>VLOOKUP(H522,'[1]CALCUL AS et AN'!$A$2:$AU$889,28,FALSE)</f>
        <v>5.61</v>
      </c>
      <c r="N522">
        <v>5.05</v>
      </c>
      <c r="O522" s="45">
        <f t="shared" si="36"/>
        <v>5.0540000000000003</v>
      </c>
      <c r="P522" s="48">
        <f t="shared" si="37"/>
        <v>5.61</v>
      </c>
      <c r="Q522">
        <v>12.04</v>
      </c>
      <c r="R522" s="45">
        <f>VLOOKUP(H522,'[1]CALCUL AS et AN'!$A$2:$AU$889,46,FALSE)</f>
        <v>12.635000000000002</v>
      </c>
      <c r="S522" s="48">
        <f>VLOOKUP(H522,'[1]CALCUL AS et AN'!$A$2:$AU$889,47,FALSE)</f>
        <v>14.025</v>
      </c>
      <c r="T522">
        <v>12.04</v>
      </c>
      <c r="U522" s="45">
        <f t="shared" si="38"/>
        <v>12.635000000000002</v>
      </c>
      <c r="V522" s="48">
        <f t="shared" si="39"/>
        <v>14.025</v>
      </c>
      <c r="W522" t="s">
        <v>1361</v>
      </c>
      <c r="X522" t="s">
        <v>937</v>
      </c>
    </row>
    <row r="523" spans="1:24" outlineLevel="2">
      <c r="A523" t="s">
        <v>398</v>
      </c>
      <c r="B523" s="73" t="str">
        <f t="shared" si="35"/>
        <v>HD63</v>
      </c>
      <c r="C523" t="s">
        <v>2410</v>
      </c>
      <c r="D523">
        <v>0.1</v>
      </c>
      <c r="E523" t="s">
        <v>2411</v>
      </c>
      <c r="F523">
        <v>75</v>
      </c>
      <c r="H523" t="s">
        <v>2410</v>
      </c>
      <c r="I523">
        <v>50</v>
      </c>
      <c r="J523">
        <v>1</v>
      </c>
      <c r="K523">
        <v>50</v>
      </c>
      <c r="L523" s="45">
        <f>VLOOKUP(H523,'[1]CALCUL AS et AN'!$A$2:$AU$889,24,FALSE)</f>
        <v>50</v>
      </c>
      <c r="M523" s="48">
        <f>VLOOKUP(H523,'[1]CALCUL AS et AN'!$A$2:$AU$889,28,FALSE)</f>
        <v>50</v>
      </c>
      <c r="N523">
        <v>5</v>
      </c>
      <c r="O523" s="45">
        <f t="shared" si="36"/>
        <v>5</v>
      </c>
      <c r="P523" s="48">
        <f t="shared" si="37"/>
        <v>5</v>
      </c>
      <c r="Q523">
        <v>75</v>
      </c>
      <c r="R523" s="45">
        <f>VLOOKUP(H523,'[1]CALCUL AS et AN'!$A$2:$AU$889,46,FALSE)</f>
        <v>75</v>
      </c>
      <c r="S523" s="48">
        <f>VLOOKUP(H523,'[1]CALCUL AS et AN'!$A$2:$AU$889,47,FALSE)</f>
        <v>75</v>
      </c>
      <c r="T523">
        <v>7.5</v>
      </c>
      <c r="U523" s="45">
        <f t="shared" si="38"/>
        <v>7.5</v>
      </c>
      <c r="V523" s="48">
        <f t="shared" si="39"/>
        <v>7.5</v>
      </c>
      <c r="W523" t="s">
        <v>1361</v>
      </c>
      <c r="X523" t="s">
        <v>951</v>
      </c>
    </row>
    <row r="524" spans="1:24" outlineLevel="2">
      <c r="A524" t="s">
        <v>398</v>
      </c>
      <c r="B524" s="73" t="str">
        <f t="shared" si="35"/>
        <v>HD63</v>
      </c>
      <c r="C524" t="s">
        <v>1953</v>
      </c>
      <c r="D524">
        <v>1</v>
      </c>
      <c r="E524" t="s">
        <v>1954</v>
      </c>
      <c r="F524">
        <v>5.22</v>
      </c>
      <c r="H524" t="s">
        <v>1953</v>
      </c>
      <c r="I524">
        <v>3.68</v>
      </c>
      <c r="J524">
        <v>1</v>
      </c>
      <c r="K524">
        <v>3.68</v>
      </c>
      <c r="L524" s="45">
        <f>VLOOKUP(H524,'[1]CALCUL AS et AN'!$A$2:$AU$889,24,FALSE)</f>
        <v>3.6829999999999998</v>
      </c>
      <c r="M524" s="48">
        <f>VLOOKUP(H524,'[1]CALCUL AS et AN'!$A$2:$AU$889,28,FALSE)</f>
        <v>4.0880000000000001</v>
      </c>
      <c r="N524">
        <v>3.68</v>
      </c>
      <c r="O524" s="45">
        <f t="shared" si="36"/>
        <v>3.6829999999999998</v>
      </c>
      <c r="P524" s="48">
        <f t="shared" si="37"/>
        <v>4.0880000000000001</v>
      </c>
      <c r="Q524">
        <v>5.22</v>
      </c>
      <c r="R524" s="45">
        <f>VLOOKUP(H524,'[1]CALCUL AS et AN'!$A$2:$AU$889,46,FALSE)</f>
        <v>5.5244999999999997</v>
      </c>
      <c r="S524" s="48">
        <f>VLOOKUP(H524,'[1]CALCUL AS et AN'!$A$2:$AU$889,47,FALSE)</f>
        <v>6.1319999999999997</v>
      </c>
      <c r="T524">
        <v>5.22</v>
      </c>
      <c r="U524" s="45">
        <f t="shared" si="38"/>
        <v>5.5244999999999997</v>
      </c>
      <c r="V524" s="48">
        <f t="shared" si="39"/>
        <v>6.1319999999999997</v>
      </c>
      <c r="W524" t="s">
        <v>1361</v>
      </c>
      <c r="X524" t="s">
        <v>951</v>
      </c>
    </row>
    <row r="525" spans="1:24" outlineLevel="1">
      <c r="A525" s="73" t="s">
        <v>3053</v>
      </c>
      <c r="B525" s="73" t="str">
        <f t="shared" si="35"/>
        <v>MRACPEHD63</v>
      </c>
      <c r="N525">
        <f>SUBTOTAL(9,N521:N524)</f>
        <v>94.43</v>
      </c>
      <c r="O525" s="45">
        <f>SUBTOTAL(9,O521:O524)</f>
        <v>16.959</v>
      </c>
      <c r="P525" s="48">
        <f>SUBTOTAL(9,P521:P524)</f>
        <v>17.920000000000002</v>
      </c>
      <c r="T525">
        <f>SUBTOTAL(9,T521:T524)</f>
        <v>81.31</v>
      </c>
      <c r="U525" s="45">
        <f>SUBTOTAL(9,U521:U524)</f>
        <v>29.944760000000002</v>
      </c>
      <c r="V525" s="48">
        <f>SUBTOTAL(9,V521:V524)</f>
        <v>31.942259999999997</v>
      </c>
    </row>
    <row r="526" spans="1:24" outlineLevel="2">
      <c r="A526" t="s">
        <v>151</v>
      </c>
      <c r="B526" s="73" t="str">
        <f t="shared" si="35"/>
        <v>H</v>
      </c>
      <c r="C526">
        <v>8412602518</v>
      </c>
      <c r="D526">
        <v>10</v>
      </c>
      <c r="E526" t="s">
        <v>2268</v>
      </c>
      <c r="F526">
        <v>0.05</v>
      </c>
      <c r="H526">
        <v>8412602518</v>
      </c>
      <c r="I526">
        <v>7.04</v>
      </c>
      <c r="J526">
        <v>200</v>
      </c>
      <c r="K526">
        <v>3.5200000000000002E-2</v>
      </c>
      <c r="L526" s="45">
        <f>VLOOKUP(H526,'[1]CALCUL AS et AN'!$A$2:$AU$889,24,FALSE)</f>
        <v>3.5200000000000002E-2</v>
      </c>
      <c r="M526" s="48">
        <f>VLOOKUP(H526,'[1]CALCUL AS et AN'!$A$2:$AU$889,28,FALSE)</f>
        <v>3.5200000000000002E-2</v>
      </c>
      <c r="N526">
        <v>0.35200000000000004</v>
      </c>
      <c r="O526" s="45">
        <f t="shared" si="36"/>
        <v>0.35200000000000004</v>
      </c>
      <c r="P526" s="48">
        <f t="shared" si="37"/>
        <v>0.35200000000000004</v>
      </c>
      <c r="Q526">
        <v>0.05</v>
      </c>
      <c r="R526" s="45">
        <f>VLOOKUP(H526,'[1]CALCUL AS et AN'!$A$2:$AU$889,46,FALSE)</f>
        <v>5.28E-2</v>
      </c>
      <c r="S526" s="48">
        <f>VLOOKUP(H526,'[1]CALCUL AS et AN'!$A$2:$AU$889,47,FALSE)</f>
        <v>5.28E-2</v>
      </c>
      <c r="T526">
        <v>0.5</v>
      </c>
      <c r="U526" s="45">
        <f t="shared" si="38"/>
        <v>0.52800000000000002</v>
      </c>
      <c r="V526" s="48">
        <f t="shared" si="39"/>
        <v>0.52800000000000002</v>
      </c>
      <c r="W526" t="s">
        <v>1361</v>
      </c>
      <c r="X526" t="s">
        <v>951</v>
      </c>
    </row>
    <row r="527" spans="1:24" outlineLevel="2">
      <c r="A527" t="s">
        <v>151</v>
      </c>
      <c r="B527" s="73" t="str">
        <f t="shared" si="35"/>
        <v>H</v>
      </c>
      <c r="C527">
        <v>8434000618</v>
      </c>
      <c r="D527">
        <v>10</v>
      </c>
      <c r="E527" t="s">
        <v>2272</v>
      </c>
      <c r="F527">
        <v>0.02</v>
      </c>
      <c r="H527">
        <v>8434000618</v>
      </c>
      <c r="I527">
        <v>8.3000000000000007</v>
      </c>
      <c r="J527">
        <v>500</v>
      </c>
      <c r="K527">
        <v>1.66E-2</v>
      </c>
      <c r="L527" s="45">
        <f>VLOOKUP(H527,'[1]CALCUL AS et AN'!$A$2:$AU$889,24,FALSE)</f>
        <v>1.66E-2</v>
      </c>
      <c r="M527" s="48">
        <f>VLOOKUP(H527,'[1]CALCUL AS et AN'!$A$2:$AU$889,28,FALSE)</f>
        <v>1.66E-2</v>
      </c>
      <c r="N527">
        <v>0.16600000000000001</v>
      </c>
      <c r="O527" s="45">
        <f t="shared" si="36"/>
        <v>0.16600000000000001</v>
      </c>
      <c r="P527" s="48">
        <f t="shared" si="37"/>
        <v>0.16600000000000001</v>
      </c>
      <c r="Q527">
        <v>0.02</v>
      </c>
      <c r="R527" s="45">
        <f>VLOOKUP(H527,'[1]CALCUL AS et AN'!$A$2:$AU$889,46,FALSE)</f>
        <v>2.0750000000000001E-2</v>
      </c>
      <c r="S527" s="48">
        <f>VLOOKUP(H527,'[1]CALCUL AS et AN'!$A$2:$AU$889,47,FALSE)</f>
        <v>2.0750000000000001E-2</v>
      </c>
      <c r="T527">
        <v>0.2</v>
      </c>
      <c r="U527" s="45">
        <f t="shared" si="38"/>
        <v>0.20750000000000002</v>
      </c>
      <c r="V527" s="48">
        <f t="shared" si="39"/>
        <v>0.20750000000000002</v>
      </c>
      <c r="W527" t="s">
        <v>1361</v>
      </c>
      <c r="X527" t="s">
        <v>951</v>
      </c>
    </row>
    <row r="528" spans="1:24" outlineLevel="2">
      <c r="A528" t="s">
        <v>151</v>
      </c>
      <c r="B528" s="73" t="str">
        <f t="shared" si="35"/>
        <v>H</v>
      </c>
      <c r="C528">
        <v>8710605018</v>
      </c>
      <c r="D528">
        <v>10</v>
      </c>
      <c r="E528" t="s">
        <v>2707</v>
      </c>
      <c r="F528">
        <v>0.3</v>
      </c>
      <c r="H528">
        <v>8710605018</v>
      </c>
      <c r="I528">
        <v>0.11</v>
      </c>
      <c r="J528">
        <v>1</v>
      </c>
      <c r="K528">
        <v>0.11</v>
      </c>
      <c r="L528" s="45">
        <f>VLOOKUP(H528,'[1]CALCUL AS et AN'!$A$2:$AU$889,24,FALSE)</f>
        <v>0.108</v>
      </c>
      <c r="M528" s="48">
        <f>VLOOKUP(H528,'[1]CALCUL AS et AN'!$A$2:$AU$889,28,FALSE)</f>
        <v>0.108</v>
      </c>
      <c r="N528">
        <v>1.1000000000000001</v>
      </c>
      <c r="O528" s="45">
        <f t="shared" si="36"/>
        <v>1.08</v>
      </c>
      <c r="P528" s="48">
        <f t="shared" si="37"/>
        <v>1.08</v>
      </c>
      <c r="Q528">
        <v>0.3</v>
      </c>
      <c r="R528" s="45">
        <f>VLOOKUP(H528,'[1]CALCUL AS et AN'!$A$2:$AU$889,46,FALSE)</f>
        <v>0.16200000000000001</v>
      </c>
      <c r="S528" s="48">
        <f>VLOOKUP(H528,'[1]CALCUL AS et AN'!$A$2:$AU$889,47,FALSE)</f>
        <v>0.16200000000000001</v>
      </c>
      <c r="T528">
        <v>3</v>
      </c>
      <c r="U528" s="45">
        <f t="shared" si="38"/>
        <v>1.62</v>
      </c>
      <c r="V528" s="48">
        <f t="shared" si="39"/>
        <v>1.62</v>
      </c>
      <c r="W528" t="s">
        <v>1361</v>
      </c>
      <c r="X528" t="s">
        <v>951</v>
      </c>
    </row>
    <row r="529" spans="1:24" outlineLevel="2">
      <c r="A529" t="s">
        <v>151</v>
      </c>
      <c r="B529" s="73" t="str">
        <f t="shared" si="35"/>
        <v>H</v>
      </c>
      <c r="C529" t="s">
        <v>2133</v>
      </c>
      <c r="D529">
        <v>36</v>
      </c>
      <c r="E529" t="s">
        <v>2134</v>
      </c>
      <c r="F529">
        <v>0.8</v>
      </c>
      <c r="H529" t="s">
        <v>2133</v>
      </c>
      <c r="I529">
        <v>0.52</v>
      </c>
      <c r="J529">
        <v>1</v>
      </c>
      <c r="K529">
        <v>0.52</v>
      </c>
      <c r="L529" s="45">
        <f>VLOOKUP(H529,'[1]CALCUL AS et AN'!$A$2:$AU$889,24,FALSE)</f>
        <v>0.51800000000000002</v>
      </c>
      <c r="M529" s="48">
        <f>VLOOKUP(H529,'[1]CALCUL AS et AN'!$A$2:$AU$889,28,FALSE)</f>
        <v>0.51800000000000002</v>
      </c>
      <c r="N529">
        <v>18.72</v>
      </c>
      <c r="O529" s="45">
        <f t="shared" si="36"/>
        <v>18.648</v>
      </c>
      <c r="P529" s="48">
        <f t="shared" si="37"/>
        <v>18.648</v>
      </c>
      <c r="Q529">
        <v>0.8</v>
      </c>
      <c r="R529" s="45">
        <f>VLOOKUP(H529,'[1]CALCUL AS et AN'!$A$2:$AU$889,46,FALSE)</f>
        <v>0.77700000000000002</v>
      </c>
      <c r="S529" s="48">
        <f>VLOOKUP(H529,'[1]CALCUL AS et AN'!$A$2:$AU$889,47,FALSE)</f>
        <v>0.77700000000000002</v>
      </c>
      <c r="T529">
        <v>28.8</v>
      </c>
      <c r="U529" s="45">
        <f t="shared" si="38"/>
        <v>27.972000000000001</v>
      </c>
      <c r="V529" s="48">
        <f t="shared" si="39"/>
        <v>27.972000000000001</v>
      </c>
      <c r="W529" t="s">
        <v>1361</v>
      </c>
      <c r="X529" t="s">
        <v>951</v>
      </c>
    </row>
    <row r="530" spans="1:24" outlineLevel="2">
      <c r="A530" t="s">
        <v>151</v>
      </c>
      <c r="B530" s="73" t="str">
        <f t="shared" si="35"/>
        <v>H</v>
      </c>
      <c r="C530">
        <v>8210707018</v>
      </c>
      <c r="D530">
        <v>47</v>
      </c>
      <c r="E530" t="s">
        <v>2090</v>
      </c>
      <c r="F530">
        <v>0.158</v>
      </c>
      <c r="H530">
        <v>8210707018</v>
      </c>
      <c r="I530">
        <v>0.11</v>
      </c>
      <c r="J530">
        <v>1</v>
      </c>
      <c r="K530">
        <v>0.11</v>
      </c>
      <c r="L530" s="45">
        <f>VLOOKUP(H530,'[1]CALCUL AS et AN'!$A$2:$AU$889,24,FALSE)</f>
        <v>0.1056</v>
      </c>
      <c r="M530" s="48">
        <f>VLOOKUP(H530,'[1]CALCUL AS et AN'!$A$2:$AU$889,28,FALSE)</f>
        <v>0.1056</v>
      </c>
      <c r="N530">
        <v>5.17</v>
      </c>
      <c r="O530" s="45">
        <f t="shared" si="36"/>
        <v>4.9631999999999996</v>
      </c>
      <c r="P530" s="48">
        <f t="shared" si="37"/>
        <v>4.9631999999999996</v>
      </c>
      <c r="Q530">
        <v>0.12</v>
      </c>
      <c r="R530" s="45">
        <f>VLOOKUP(H530,'[1]CALCUL AS et AN'!$A$2:$AU$889,46,FALSE)</f>
        <v>0.15839999999999999</v>
      </c>
      <c r="S530" s="48">
        <f>VLOOKUP(H530,'[1]CALCUL AS et AN'!$A$2:$AU$889,47,FALSE)</f>
        <v>0.15839999999999999</v>
      </c>
      <c r="T530">
        <v>5.64</v>
      </c>
      <c r="U530" s="45">
        <f t="shared" si="38"/>
        <v>7.444799999999999</v>
      </c>
      <c r="V530" s="48">
        <f t="shared" si="39"/>
        <v>7.444799999999999</v>
      </c>
      <c r="W530" t="s">
        <v>1361</v>
      </c>
      <c r="X530" t="s">
        <v>951</v>
      </c>
    </row>
    <row r="531" spans="1:24" outlineLevel="2">
      <c r="A531" t="s">
        <v>151</v>
      </c>
      <c r="B531" s="73" t="str">
        <f t="shared" ref="B531:B594" si="40">MID(A531,7,100)</f>
        <v>H</v>
      </c>
      <c r="C531">
        <v>8110608018</v>
      </c>
      <c r="D531">
        <v>110</v>
      </c>
      <c r="E531" t="s">
        <v>2084</v>
      </c>
      <c r="F531">
        <v>0.28199999999999997</v>
      </c>
      <c r="H531">
        <v>8110608018</v>
      </c>
      <c r="I531">
        <v>0.17</v>
      </c>
      <c r="J531">
        <v>1</v>
      </c>
      <c r="K531">
        <v>0.17</v>
      </c>
      <c r="L531" s="45">
        <f>VLOOKUP(H531,'[1]CALCUL AS et AN'!$A$2:$AU$889,24,FALSE)</f>
        <v>0.16700000000000001</v>
      </c>
      <c r="M531" s="48">
        <f>VLOOKUP(H531,'[1]CALCUL AS et AN'!$A$2:$AU$889,28,FALSE)</f>
        <v>0.16700000000000001</v>
      </c>
      <c r="N531">
        <v>18.700000000000003</v>
      </c>
      <c r="O531" s="45">
        <f t="shared" si="36"/>
        <v>18.37</v>
      </c>
      <c r="P531" s="48">
        <f t="shared" si="37"/>
        <v>18.37</v>
      </c>
      <c r="Q531">
        <v>0.28199999999999997</v>
      </c>
      <c r="R531" s="45">
        <f>VLOOKUP(H531,'[1]CALCUL AS et AN'!$A$2:$AU$889,46,FALSE)</f>
        <v>0.2505</v>
      </c>
      <c r="S531" s="48">
        <f>VLOOKUP(H531,'[1]CALCUL AS et AN'!$A$2:$AU$889,47,FALSE)</f>
        <v>0.2505</v>
      </c>
      <c r="T531">
        <v>31.019999999999996</v>
      </c>
      <c r="U531" s="45">
        <f t="shared" si="38"/>
        <v>27.555</v>
      </c>
      <c r="V531" s="48">
        <f t="shared" si="39"/>
        <v>27.555</v>
      </c>
      <c r="W531" t="s">
        <v>1361</v>
      </c>
      <c r="X531" t="s">
        <v>951</v>
      </c>
    </row>
    <row r="532" spans="1:24" outlineLevel="2">
      <c r="A532" t="s">
        <v>151</v>
      </c>
      <c r="B532" s="73" t="str">
        <f t="shared" si="40"/>
        <v>H</v>
      </c>
      <c r="C532" t="s">
        <v>2391</v>
      </c>
      <c r="D532">
        <v>4</v>
      </c>
      <c r="E532" t="s">
        <v>2392</v>
      </c>
      <c r="F532">
        <v>0.54900000000000004</v>
      </c>
      <c r="H532" t="s">
        <v>2391</v>
      </c>
      <c r="I532">
        <v>0.37</v>
      </c>
      <c r="J532">
        <v>1</v>
      </c>
      <c r="K532">
        <v>0.37</v>
      </c>
      <c r="L532" s="45">
        <f>VLOOKUP(H532,'[1]CALCUL AS et AN'!$A$2:$AU$889,24,FALSE)</f>
        <v>0.36599999999999999</v>
      </c>
      <c r="M532" s="48">
        <f>VLOOKUP(H532,'[1]CALCUL AS et AN'!$A$2:$AU$889,28,FALSE)</f>
        <v>0.36599999999999999</v>
      </c>
      <c r="N532">
        <v>1.48</v>
      </c>
      <c r="O532" s="45">
        <f t="shared" si="36"/>
        <v>1.464</v>
      </c>
      <c r="P532" s="48">
        <f t="shared" si="37"/>
        <v>1.464</v>
      </c>
      <c r="Q532">
        <v>0.54900000000000004</v>
      </c>
      <c r="R532" s="45">
        <f>VLOOKUP(H532,'[1]CALCUL AS et AN'!$A$2:$AU$889,46,FALSE)</f>
        <v>0.54899999999999993</v>
      </c>
      <c r="S532" s="48">
        <f>VLOOKUP(H532,'[1]CALCUL AS et AN'!$A$2:$AU$889,47,FALSE)</f>
        <v>0.54899999999999993</v>
      </c>
      <c r="T532">
        <v>2.1960000000000002</v>
      </c>
      <c r="U532" s="45">
        <f t="shared" si="38"/>
        <v>2.1959999999999997</v>
      </c>
      <c r="V532" s="48">
        <f t="shared" si="39"/>
        <v>2.1959999999999997</v>
      </c>
      <c r="W532" t="s">
        <v>1361</v>
      </c>
      <c r="X532" t="s">
        <v>937</v>
      </c>
    </row>
    <row r="533" spans="1:24" outlineLevel="2">
      <c r="A533" t="s">
        <v>151</v>
      </c>
      <c r="B533" s="73" t="str">
        <f t="shared" si="40"/>
        <v>H</v>
      </c>
      <c r="C533" t="s">
        <v>2394</v>
      </c>
      <c r="D533">
        <v>4</v>
      </c>
      <c r="E533" t="s">
        <v>2395</v>
      </c>
      <c r="F533">
        <v>0.78</v>
      </c>
      <c r="H533" t="s">
        <v>2394</v>
      </c>
      <c r="I533">
        <v>1.05</v>
      </c>
      <c r="J533">
        <v>1</v>
      </c>
      <c r="K533">
        <v>1.05</v>
      </c>
      <c r="L533" s="45">
        <f>VLOOKUP(H533,'[1]CALCUL AS et AN'!$A$2:$AU$889,24,FALSE)</f>
        <v>1.0529999999999999</v>
      </c>
      <c r="M533" s="48">
        <f>VLOOKUP(H533,'[1]CALCUL AS et AN'!$A$2:$AU$889,28,FALSE)</f>
        <v>1.0529999999999999</v>
      </c>
      <c r="N533">
        <v>4.2</v>
      </c>
      <c r="O533" s="45">
        <f t="shared" si="36"/>
        <v>4.2119999999999997</v>
      </c>
      <c r="P533" s="48">
        <f t="shared" si="37"/>
        <v>4.2119999999999997</v>
      </c>
      <c r="Q533">
        <v>0.78</v>
      </c>
      <c r="R533" s="45">
        <f>VLOOKUP(H533,'[1]CALCUL AS et AN'!$A$2:$AU$889,46,FALSE)</f>
        <v>1.5794999999999999</v>
      </c>
      <c r="S533" s="48">
        <f>VLOOKUP(H533,'[1]CALCUL AS et AN'!$A$2:$AU$889,47,FALSE)</f>
        <v>1.5794999999999999</v>
      </c>
      <c r="T533">
        <v>3.12</v>
      </c>
      <c r="U533" s="45">
        <f t="shared" si="38"/>
        <v>6.3179999999999996</v>
      </c>
      <c r="V533" s="48">
        <f t="shared" si="39"/>
        <v>6.3179999999999996</v>
      </c>
      <c r="W533" t="s">
        <v>1361</v>
      </c>
      <c r="X533" t="s">
        <v>937</v>
      </c>
    </row>
    <row r="534" spans="1:24" outlineLevel="2">
      <c r="A534" t="s">
        <v>151</v>
      </c>
      <c r="B534" s="73" t="str">
        <f t="shared" si="40"/>
        <v>H</v>
      </c>
      <c r="C534" t="s">
        <v>648</v>
      </c>
      <c r="D534">
        <v>4</v>
      </c>
      <c r="E534" t="s">
        <v>2053</v>
      </c>
      <c r="F534">
        <v>13.19</v>
      </c>
      <c r="H534" t="s">
        <v>648</v>
      </c>
      <c r="I534">
        <v>14.87</v>
      </c>
      <c r="J534">
        <v>1.8</v>
      </c>
      <c r="K534">
        <v>8.2611111111111111</v>
      </c>
      <c r="L534" s="45">
        <f>VLOOKUP(H534,'[1]CALCUL AS et AN'!$A$2:$AU$889,24,FALSE)</f>
        <v>8.26</v>
      </c>
      <c r="M534" s="48">
        <f>VLOOKUP(H534,'[1]CALCUL AS et AN'!$A$2:$AU$889,28,FALSE)</f>
        <v>10.92</v>
      </c>
      <c r="N534">
        <v>33.044444444444444</v>
      </c>
      <c r="O534" s="45">
        <f t="shared" si="36"/>
        <v>33.04</v>
      </c>
      <c r="P534" s="48">
        <f t="shared" si="37"/>
        <v>43.68</v>
      </c>
      <c r="Q534">
        <v>13.19</v>
      </c>
      <c r="R534" s="45">
        <f>VLOOKUP(H534,'[1]CALCUL AS et AN'!$A$2:$AU$889,46,FALSE)</f>
        <v>12.39</v>
      </c>
      <c r="S534" s="48">
        <f>VLOOKUP(H534,'[1]CALCUL AS et AN'!$A$2:$AU$889,47,FALSE)</f>
        <v>16.38</v>
      </c>
      <c r="T534">
        <v>52.76</v>
      </c>
      <c r="U534" s="45">
        <f t="shared" si="38"/>
        <v>49.56</v>
      </c>
      <c r="V534" s="48">
        <f t="shared" si="39"/>
        <v>65.52</v>
      </c>
      <c r="W534" t="s">
        <v>1361</v>
      </c>
      <c r="X534" t="s">
        <v>937</v>
      </c>
    </row>
    <row r="535" spans="1:24" outlineLevel="2">
      <c r="A535" t="s">
        <v>151</v>
      </c>
      <c r="B535" s="73" t="str">
        <f t="shared" si="40"/>
        <v>H</v>
      </c>
      <c r="C535" t="s">
        <v>650</v>
      </c>
      <c r="D535">
        <v>14.44</v>
      </c>
      <c r="E535" t="s">
        <v>2047</v>
      </c>
      <c r="F535">
        <v>11.27</v>
      </c>
      <c r="H535" t="s">
        <v>650</v>
      </c>
      <c r="I535">
        <v>7.05</v>
      </c>
      <c r="J535">
        <v>1</v>
      </c>
      <c r="K535">
        <v>7.05</v>
      </c>
      <c r="L535" s="45">
        <f>VLOOKUP(H535,'[1]CALCUL AS et AN'!$A$2:$AU$889,24,FALSE)</f>
        <v>7.05</v>
      </c>
      <c r="M535" s="48">
        <f>VLOOKUP(H535,'[1]CALCUL AS et AN'!$A$2:$AU$889,28,FALSE)</f>
        <v>7.4</v>
      </c>
      <c r="N535">
        <v>101.80199999999999</v>
      </c>
      <c r="O535" s="45">
        <f t="shared" si="36"/>
        <v>101.80199999999999</v>
      </c>
      <c r="P535" s="48">
        <f t="shared" si="37"/>
        <v>106.85599999999999</v>
      </c>
      <c r="Q535">
        <v>11.27</v>
      </c>
      <c r="R535" s="45">
        <f>VLOOKUP(H535,'[1]CALCUL AS et AN'!$A$2:$AU$889,46,FALSE)</f>
        <v>8.8125</v>
      </c>
      <c r="S535" s="48">
        <f>VLOOKUP(H535,'[1]CALCUL AS et AN'!$A$2:$AU$889,47,FALSE)</f>
        <v>9.25</v>
      </c>
      <c r="T535">
        <v>162.7388</v>
      </c>
      <c r="U535" s="45">
        <f t="shared" si="38"/>
        <v>127.2525</v>
      </c>
      <c r="V535" s="48">
        <f t="shared" si="39"/>
        <v>133.57</v>
      </c>
      <c r="W535" t="s">
        <v>1361</v>
      </c>
      <c r="X535" t="s">
        <v>937</v>
      </c>
    </row>
    <row r="536" spans="1:24" outlineLevel="2">
      <c r="A536" t="s">
        <v>151</v>
      </c>
      <c r="B536" s="73" t="str">
        <f t="shared" si="40"/>
        <v>H</v>
      </c>
      <c r="C536" t="s">
        <v>574</v>
      </c>
      <c r="D536">
        <v>1</v>
      </c>
      <c r="E536" t="s">
        <v>575</v>
      </c>
      <c r="F536">
        <v>26.09</v>
      </c>
      <c r="H536" t="s">
        <v>574</v>
      </c>
      <c r="I536">
        <v>18.27</v>
      </c>
      <c r="J536">
        <v>1</v>
      </c>
      <c r="K536">
        <v>18.27</v>
      </c>
      <c r="L536" s="45">
        <f>VLOOKUP(H536,'[1]CALCUL AS et AN'!$A$2:$AU$889,24,FALSE)</f>
        <v>18.27</v>
      </c>
      <c r="M536" s="48">
        <f>VLOOKUP(H536,'[1]CALCUL AS et AN'!$A$2:$AU$889,28,FALSE)</f>
        <v>19.7316</v>
      </c>
      <c r="N536">
        <v>18.27</v>
      </c>
      <c r="O536" s="45">
        <f t="shared" si="36"/>
        <v>18.27</v>
      </c>
      <c r="P536" s="48">
        <f t="shared" si="37"/>
        <v>19.7316</v>
      </c>
      <c r="Q536">
        <v>26.09</v>
      </c>
      <c r="R536" s="45">
        <f>VLOOKUP(H536,'[1]CALCUL AS et AN'!$A$2:$AU$889,46,FALSE)</f>
        <v>27.405000000000001</v>
      </c>
      <c r="S536" s="48">
        <f>VLOOKUP(H536,'[1]CALCUL AS et AN'!$A$2:$AU$889,47,FALSE)</f>
        <v>29.5974</v>
      </c>
      <c r="T536">
        <v>26.09</v>
      </c>
      <c r="U536" s="45">
        <f t="shared" si="38"/>
        <v>27.405000000000001</v>
      </c>
      <c r="V536" s="48">
        <f t="shared" si="39"/>
        <v>29.5974</v>
      </c>
      <c r="W536" t="s">
        <v>1361</v>
      </c>
      <c r="X536" t="s">
        <v>937</v>
      </c>
    </row>
    <row r="537" spans="1:24" outlineLevel="2">
      <c r="A537" t="s">
        <v>151</v>
      </c>
      <c r="B537" s="73" t="str">
        <f t="shared" si="40"/>
        <v>H</v>
      </c>
      <c r="C537" t="s">
        <v>574</v>
      </c>
      <c r="D537">
        <v>1</v>
      </c>
      <c r="E537" t="s">
        <v>575</v>
      </c>
      <c r="F537">
        <v>26.09</v>
      </c>
      <c r="H537" t="s">
        <v>574</v>
      </c>
      <c r="I537">
        <v>18.27</v>
      </c>
      <c r="J537">
        <v>1</v>
      </c>
      <c r="K537">
        <v>18.27</v>
      </c>
      <c r="L537" s="45">
        <f>VLOOKUP(H537,'[1]CALCUL AS et AN'!$A$2:$AU$889,24,FALSE)</f>
        <v>18.27</v>
      </c>
      <c r="M537" s="48">
        <f>VLOOKUP(H537,'[1]CALCUL AS et AN'!$A$2:$AU$889,28,FALSE)</f>
        <v>19.7316</v>
      </c>
      <c r="N537">
        <v>18.27</v>
      </c>
      <c r="O537" s="45">
        <f t="shared" si="36"/>
        <v>18.27</v>
      </c>
      <c r="P537" s="48">
        <f t="shared" si="37"/>
        <v>19.7316</v>
      </c>
      <c r="Q537">
        <v>26.09</v>
      </c>
      <c r="R537" s="45">
        <f>VLOOKUP(H537,'[1]CALCUL AS et AN'!$A$2:$AU$889,46,FALSE)</f>
        <v>27.405000000000001</v>
      </c>
      <c r="S537" s="48">
        <f>VLOOKUP(H537,'[1]CALCUL AS et AN'!$A$2:$AU$889,47,FALSE)</f>
        <v>29.5974</v>
      </c>
      <c r="T537">
        <v>26.09</v>
      </c>
      <c r="U537" s="45">
        <f t="shared" si="38"/>
        <v>27.405000000000001</v>
      </c>
      <c r="V537" s="48">
        <f t="shared" si="39"/>
        <v>29.5974</v>
      </c>
      <c r="W537" t="s">
        <v>1361</v>
      </c>
      <c r="X537" t="s">
        <v>937</v>
      </c>
    </row>
    <row r="538" spans="1:24" outlineLevel="2">
      <c r="A538" t="s">
        <v>151</v>
      </c>
      <c r="B538" s="73" t="str">
        <f t="shared" si="40"/>
        <v>H</v>
      </c>
      <c r="C538" t="s">
        <v>2170</v>
      </c>
      <c r="D538">
        <v>4</v>
      </c>
      <c r="E538" t="s">
        <v>2171</v>
      </c>
      <c r="F538">
        <v>45.2</v>
      </c>
      <c r="H538" t="s">
        <v>2170</v>
      </c>
      <c r="I538">
        <v>33.590000000000003</v>
      </c>
      <c r="J538">
        <v>1</v>
      </c>
      <c r="K538">
        <v>33.590000000000003</v>
      </c>
      <c r="L538" s="45">
        <f>VLOOKUP(H538,'[1]CALCUL AS et AN'!$A$2:$AU$889,24,FALSE)</f>
        <v>33.594949999999997</v>
      </c>
      <c r="M538" s="48">
        <f>VLOOKUP(H538,'[1]CALCUL AS et AN'!$A$2:$AU$889,28,FALSE)</f>
        <v>33.594949999999997</v>
      </c>
      <c r="N538">
        <v>134.36000000000001</v>
      </c>
      <c r="O538" s="45">
        <f t="shared" si="36"/>
        <v>134.37979999999999</v>
      </c>
      <c r="P538" s="48">
        <f t="shared" si="37"/>
        <v>134.37979999999999</v>
      </c>
      <c r="Q538">
        <v>45.2</v>
      </c>
      <c r="R538" s="45">
        <f>VLOOKUP(H538,'[1]CALCUL AS et AN'!$A$2:$AU$889,46,FALSE)</f>
        <v>50.392424999999996</v>
      </c>
      <c r="S538" s="48">
        <f>VLOOKUP(H538,'[1]CALCUL AS et AN'!$A$2:$AU$889,47,FALSE)</f>
        <v>50.392424999999996</v>
      </c>
      <c r="T538">
        <v>180.8</v>
      </c>
      <c r="U538" s="45">
        <f t="shared" si="38"/>
        <v>201.56969999999998</v>
      </c>
      <c r="V538" s="48">
        <f t="shared" si="39"/>
        <v>201.56969999999998</v>
      </c>
      <c r="W538" t="s">
        <v>1361</v>
      </c>
      <c r="X538" t="s">
        <v>951</v>
      </c>
    </row>
    <row r="539" spans="1:24" outlineLevel="2">
      <c r="A539" t="s">
        <v>151</v>
      </c>
      <c r="B539" s="73" t="str">
        <f t="shared" si="40"/>
        <v>H</v>
      </c>
      <c r="C539" t="s">
        <v>2182</v>
      </c>
      <c r="D539">
        <v>4</v>
      </c>
      <c r="E539" t="s">
        <v>2183</v>
      </c>
      <c r="F539">
        <v>54.09</v>
      </c>
      <c r="H539" t="s">
        <v>2182</v>
      </c>
      <c r="I539">
        <v>40.21</v>
      </c>
      <c r="J539">
        <v>1</v>
      </c>
      <c r="K539">
        <v>40.21</v>
      </c>
      <c r="L539" s="45">
        <f>VLOOKUP(H539,'[1]CALCUL AS et AN'!$A$2:$AU$889,24,FALSE)</f>
        <v>40.206900000000005</v>
      </c>
      <c r="M539" s="48">
        <f>VLOOKUP(H539,'[1]CALCUL AS et AN'!$A$2:$AU$889,28,FALSE)</f>
        <v>40.206900000000005</v>
      </c>
      <c r="N539">
        <v>160.84</v>
      </c>
      <c r="O539" s="45">
        <f t="shared" si="36"/>
        <v>160.82760000000002</v>
      </c>
      <c r="P539" s="48">
        <f t="shared" si="37"/>
        <v>160.82760000000002</v>
      </c>
      <c r="Q539">
        <v>54.09</v>
      </c>
      <c r="R539" s="45">
        <f>VLOOKUP(H539,'[1]CALCUL AS et AN'!$A$2:$AU$889,46,FALSE)</f>
        <v>60.310350000000007</v>
      </c>
      <c r="S539" s="48">
        <f>VLOOKUP(H539,'[1]CALCUL AS et AN'!$A$2:$AU$889,47,FALSE)</f>
        <v>60.310350000000007</v>
      </c>
      <c r="T539">
        <v>216.36</v>
      </c>
      <c r="U539" s="45">
        <f t="shared" si="38"/>
        <v>241.24140000000003</v>
      </c>
      <c r="V539" s="48">
        <f t="shared" si="39"/>
        <v>241.24140000000003</v>
      </c>
      <c r="W539" t="s">
        <v>1361</v>
      </c>
      <c r="X539" t="s">
        <v>951</v>
      </c>
    </row>
    <row r="540" spans="1:24" outlineLevel="2">
      <c r="A540" t="s">
        <v>151</v>
      </c>
      <c r="B540" s="73" t="str">
        <f t="shared" si="40"/>
        <v>H</v>
      </c>
      <c r="C540" t="s">
        <v>2069</v>
      </c>
      <c r="D540">
        <v>8</v>
      </c>
      <c r="E540" t="s">
        <v>2070</v>
      </c>
      <c r="F540">
        <v>7.95</v>
      </c>
      <c r="H540" t="s">
        <v>2069</v>
      </c>
      <c r="I540">
        <v>3.29</v>
      </c>
      <c r="J540">
        <v>6.06</v>
      </c>
      <c r="K540">
        <v>0.54290429042904298</v>
      </c>
      <c r="L540" s="45">
        <f>VLOOKUP(H540,'[1]CALCUL AS et AN'!$A$2:$AU$889,24,FALSE)</f>
        <v>3.29</v>
      </c>
      <c r="M540" s="48">
        <f>VLOOKUP(H540,'[1]CALCUL AS et AN'!$A$2:$AU$889,28,FALSE)</f>
        <v>3.29</v>
      </c>
      <c r="N540">
        <v>4.3432343234323438</v>
      </c>
      <c r="O540" s="45">
        <f t="shared" si="36"/>
        <v>26.32</v>
      </c>
      <c r="P540" s="48">
        <f t="shared" si="37"/>
        <v>26.32</v>
      </c>
      <c r="Q540">
        <v>7.95</v>
      </c>
      <c r="R540" s="45">
        <f>VLOOKUP(H540,'[1]CALCUL AS et AN'!$A$2:$AU$889,46,FALSE)</f>
        <v>8.2249999999999996</v>
      </c>
      <c r="S540" s="48">
        <f>VLOOKUP(H540,'[1]CALCUL AS et AN'!$A$2:$AU$889,47,FALSE)</f>
        <v>8.2249999999999996</v>
      </c>
      <c r="T540">
        <v>63.6</v>
      </c>
      <c r="U540" s="45">
        <f t="shared" si="38"/>
        <v>65.8</v>
      </c>
      <c r="V540" s="48">
        <f t="shared" si="39"/>
        <v>65.8</v>
      </c>
      <c r="W540" t="s">
        <v>1361</v>
      </c>
      <c r="X540" t="s">
        <v>951</v>
      </c>
    </row>
    <row r="541" spans="1:24" outlineLevel="2">
      <c r="A541" t="s">
        <v>151</v>
      </c>
      <c r="B541" s="73" t="str">
        <f t="shared" si="40"/>
        <v>H</v>
      </c>
      <c r="C541" t="s">
        <v>2077</v>
      </c>
      <c r="D541">
        <v>10</v>
      </c>
      <c r="E541" t="s">
        <v>2078</v>
      </c>
      <c r="F541">
        <v>7.55</v>
      </c>
      <c r="H541" t="s">
        <v>2077</v>
      </c>
      <c r="I541">
        <v>3.32</v>
      </c>
      <c r="J541">
        <v>6.06</v>
      </c>
      <c r="K541">
        <v>0.54785478547854782</v>
      </c>
      <c r="L541" s="45">
        <f>VLOOKUP(H541,'[1]CALCUL AS et AN'!$A$2:$AU$889,24,FALSE)</f>
        <v>3.29</v>
      </c>
      <c r="M541" s="48">
        <f>VLOOKUP(H541,'[1]CALCUL AS et AN'!$A$2:$AU$889,28,FALSE)</f>
        <v>3.32</v>
      </c>
      <c r="N541">
        <v>5.4785478547854787</v>
      </c>
      <c r="O541" s="45">
        <f t="shared" si="36"/>
        <v>32.9</v>
      </c>
      <c r="P541" s="48">
        <f t="shared" si="37"/>
        <v>33.199999999999996</v>
      </c>
      <c r="Q541">
        <v>7.55</v>
      </c>
      <c r="R541" s="45">
        <f>VLOOKUP(H541,'[1]CALCUL AS et AN'!$A$2:$AU$889,46,FALSE)</f>
        <v>8.2249999999999996</v>
      </c>
      <c r="S541" s="48">
        <f>VLOOKUP(H541,'[1]CALCUL AS et AN'!$A$2:$AU$889,47,FALSE)</f>
        <v>8.2999999999999989</v>
      </c>
      <c r="T541">
        <v>75.5</v>
      </c>
      <c r="U541" s="45">
        <f t="shared" si="38"/>
        <v>82.25</v>
      </c>
      <c r="V541" s="48">
        <f t="shared" si="39"/>
        <v>82.999999999999986</v>
      </c>
      <c r="W541" t="s">
        <v>1361</v>
      </c>
      <c r="X541" t="s">
        <v>951</v>
      </c>
    </row>
    <row r="542" spans="1:24" outlineLevel="2">
      <c r="A542" t="s">
        <v>151</v>
      </c>
      <c r="B542" s="73" t="str">
        <f t="shared" si="40"/>
        <v>H</v>
      </c>
      <c r="C542" t="s">
        <v>2410</v>
      </c>
      <c r="D542">
        <v>7.61</v>
      </c>
      <c r="E542" t="s">
        <v>2411</v>
      </c>
      <c r="F542">
        <v>75</v>
      </c>
      <c r="H542" t="s">
        <v>2410</v>
      </c>
      <c r="I542">
        <v>50</v>
      </c>
      <c r="J542">
        <v>1</v>
      </c>
      <c r="K542">
        <v>50</v>
      </c>
      <c r="L542" s="45">
        <f>VLOOKUP(H542,'[1]CALCUL AS et AN'!$A$2:$AU$889,24,FALSE)</f>
        <v>50</v>
      </c>
      <c r="M542" s="48">
        <f>VLOOKUP(H542,'[1]CALCUL AS et AN'!$A$2:$AU$889,28,FALSE)</f>
        <v>50</v>
      </c>
      <c r="N542">
        <v>380.5</v>
      </c>
      <c r="O542" s="45">
        <f t="shared" si="36"/>
        <v>380.5</v>
      </c>
      <c r="P542" s="48">
        <f t="shared" si="37"/>
        <v>380.5</v>
      </c>
      <c r="Q542">
        <v>75</v>
      </c>
      <c r="R542" s="45">
        <f>VLOOKUP(H542,'[1]CALCUL AS et AN'!$A$2:$AU$889,46,FALSE)</f>
        <v>75</v>
      </c>
      <c r="S542" s="48">
        <f>VLOOKUP(H542,'[1]CALCUL AS et AN'!$A$2:$AU$889,47,FALSE)</f>
        <v>75</v>
      </c>
      <c r="T542">
        <v>570.75</v>
      </c>
      <c r="U542" s="45">
        <f t="shared" si="38"/>
        <v>570.75</v>
      </c>
      <c r="V542" s="48">
        <f t="shared" si="39"/>
        <v>570.75</v>
      </c>
      <c r="W542" t="s">
        <v>1361</v>
      </c>
      <c r="X542" t="s">
        <v>951</v>
      </c>
    </row>
    <row r="543" spans="1:24" outlineLevel="1">
      <c r="A543" s="73" t="s">
        <v>3054</v>
      </c>
      <c r="B543" s="73" t="str">
        <f t="shared" si="40"/>
        <v>PCR10EH</v>
      </c>
      <c r="N543">
        <f>SUBTOTAL(9,N526:N542)</f>
        <v>906.79622662266229</v>
      </c>
      <c r="O543" s="45">
        <f>SUBTOTAL(9,O526:O542)</f>
        <v>955.56460000000004</v>
      </c>
      <c r="P543" s="48">
        <f>SUBTOTAL(9,P526:P542)</f>
        <v>974.48180000000013</v>
      </c>
      <c r="T543">
        <f>SUBTOTAL(9,T526:T542)</f>
        <v>1449.1648</v>
      </c>
      <c r="U543" s="45">
        <f>SUBTOTAL(9,U526:U542)</f>
        <v>1467.0749000000001</v>
      </c>
      <c r="V543" s="48">
        <f>SUBTOTAL(9,V526:V542)</f>
        <v>1494.4872</v>
      </c>
    </row>
    <row r="544" spans="1:24" outlineLevel="2">
      <c r="A544" t="s">
        <v>119</v>
      </c>
      <c r="B544" s="73" t="str">
        <f t="shared" si="40"/>
        <v>H</v>
      </c>
      <c r="C544">
        <v>8412602518</v>
      </c>
      <c r="D544">
        <v>10</v>
      </c>
      <c r="E544" t="s">
        <v>2268</v>
      </c>
      <c r="F544">
        <v>0.05</v>
      </c>
      <c r="H544">
        <v>8412602518</v>
      </c>
      <c r="I544">
        <v>7.04</v>
      </c>
      <c r="J544">
        <v>200</v>
      </c>
      <c r="K544">
        <v>3.5200000000000002E-2</v>
      </c>
      <c r="L544" s="45">
        <f>VLOOKUP(H544,'[1]CALCUL AS et AN'!$A$2:$AU$889,24,FALSE)</f>
        <v>3.5200000000000002E-2</v>
      </c>
      <c r="M544" s="48">
        <f>VLOOKUP(H544,'[1]CALCUL AS et AN'!$A$2:$AU$889,28,FALSE)</f>
        <v>3.5200000000000002E-2</v>
      </c>
      <c r="N544">
        <v>0.35200000000000004</v>
      </c>
      <c r="O544" s="45">
        <f t="shared" si="36"/>
        <v>0.35200000000000004</v>
      </c>
      <c r="P544" s="48">
        <f t="shared" si="37"/>
        <v>0.35200000000000004</v>
      </c>
      <c r="Q544">
        <v>0.05</v>
      </c>
      <c r="R544" s="45">
        <f>VLOOKUP(H544,'[1]CALCUL AS et AN'!$A$2:$AU$889,46,FALSE)</f>
        <v>5.28E-2</v>
      </c>
      <c r="S544" s="48">
        <f>VLOOKUP(H544,'[1]CALCUL AS et AN'!$A$2:$AU$889,47,FALSE)</f>
        <v>5.28E-2</v>
      </c>
      <c r="T544">
        <v>0.5</v>
      </c>
      <c r="U544" s="45">
        <f t="shared" si="38"/>
        <v>0.52800000000000002</v>
      </c>
      <c r="V544" s="48">
        <f t="shared" si="39"/>
        <v>0.52800000000000002</v>
      </c>
      <c r="W544" t="s">
        <v>1361</v>
      </c>
      <c r="X544" t="s">
        <v>951</v>
      </c>
    </row>
    <row r="545" spans="1:24" outlineLevel="2">
      <c r="A545" t="s">
        <v>119</v>
      </c>
      <c r="B545" s="73" t="str">
        <f t="shared" si="40"/>
        <v>H</v>
      </c>
      <c r="C545">
        <v>8434000618</v>
      </c>
      <c r="D545">
        <v>10</v>
      </c>
      <c r="E545" t="s">
        <v>2272</v>
      </c>
      <c r="F545">
        <v>0.02</v>
      </c>
      <c r="H545">
        <v>8434000618</v>
      </c>
      <c r="I545">
        <v>8.3000000000000007</v>
      </c>
      <c r="J545">
        <v>500</v>
      </c>
      <c r="K545">
        <v>1.66E-2</v>
      </c>
      <c r="L545" s="45">
        <f>VLOOKUP(H545,'[1]CALCUL AS et AN'!$A$2:$AU$889,24,FALSE)</f>
        <v>1.66E-2</v>
      </c>
      <c r="M545" s="48">
        <f>VLOOKUP(H545,'[1]CALCUL AS et AN'!$A$2:$AU$889,28,FALSE)</f>
        <v>1.66E-2</v>
      </c>
      <c r="N545">
        <v>0.16600000000000001</v>
      </c>
      <c r="O545" s="45">
        <f t="shared" si="36"/>
        <v>0.16600000000000001</v>
      </c>
      <c r="P545" s="48">
        <f t="shared" si="37"/>
        <v>0.16600000000000001</v>
      </c>
      <c r="Q545">
        <v>0.02</v>
      </c>
      <c r="R545" s="45">
        <f>VLOOKUP(H545,'[1]CALCUL AS et AN'!$A$2:$AU$889,46,FALSE)</f>
        <v>2.0750000000000001E-2</v>
      </c>
      <c r="S545" s="48">
        <f>VLOOKUP(H545,'[1]CALCUL AS et AN'!$A$2:$AU$889,47,FALSE)</f>
        <v>2.0750000000000001E-2</v>
      </c>
      <c r="T545">
        <v>0.2</v>
      </c>
      <c r="U545" s="45">
        <f t="shared" si="38"/>
        <v>0.20750000000000002</v>
      </c>
      <c r="V545" s="48">
        <f t="shared" si="39"/>
        <v>0.20750000000000002</v>
      </c>
      <c r="W545" t="s">
        <v>1361</v>
      </c>
      <c r="X545" t="s">
        <v>951</v>
      </c>
    </row>
    <row r="546" spans="1:24" outlineLevel="2">
      <c r="A546" t="s">
        <v>119</v>
      </c>
      <c r="B546" s="73" t="str">
        <f t="shared" si="40"/>
        <v>H</v>
      </c>
      <c r="C546">
        <v>8710605018</v>
      </c>
      <c r="D546">
        <v>10</v>
      </c>
      <c r="E546" t="s">
        <v>2707</v>
      </c>
      <c r="F546">
        <v>0.3</v>
      </c>
      <c r="H546">
        <v>8710605018</v>
      </c>
      <c r="I546">
        <v>0.11</v>
      </c>
      <c r="J546">
        <v>1</v>
      </c>
      <c r="K546">
        <v>0.11</v>
      </c>
      <c r="L546" s="45">
        <f>VLOOKUP(H546,'[1]CALCUL AS et AN'!$A$2:$AU$889,24,FALSE)</f>
        <v>0.108</v>
      </c>
      <c r="M546" s="48">
        <f>VLOOKUP(H546,'[1]CALCUL AS et AN'!$A$2:$AU$889,28,FALSE)</f>
        <v>0.108</v>
      </c>
      <c r="N546">
        <v>1.1000000000000001</v>
      </c>
      <c r="O546" s="45">
        <f t="shared" si="36"/>
        <v>1.08</v>
      </c>
      <c r="P546" s="48">
        <f t="shared" si="37"/>
        <v>1.08</v>
      </c>
      <c r="Q546">
        <v>0.3</v>
      </c>
      <c r="R546" s="45">
        <f>VLOOKUP(H546,'[1]CALCUL AS et AN'!$A$2:$AU$889,46,FALSE)</f>
        <v>0.16200000000000001</v>
      </c>
      <c r="S546" s="48">
        <f>VLOOKUP(H546,'[1]CALCUL AS et AN'!$A$2:$AU$889,47,FALSE)</f>
        <v>0.16200000000000001</v>
      </c>
      <c r="T546">
        <v>3</v>
      </c>
      <c r="U546" s="45">
        <f t="shared" si="38"/>
        <v>1.62</v>
      </c>
      <c r="V546" s="48">
        <f t="shared" si="39"/>
        <v>1.62</v>
      </c>
      <c r="W546" t="s">
        <v>1361</v>
      </c>
      <c r="X546" t="s">
        <v>951</v>
      </c>
    </row>
    <row r="547" spans="1:24" outlineLevel="2">
      <c r="A547" t="s">
        <v>119</v>
      </c>
      <c r="B547" s="73" t="str">
        <f t="shared" si="40"/>
        <v>H</v>
      </c>
      <c r="C547" t="s">
        <v>2133</v>
      </c>
      <c r="D547">
        <v>36</v>
      </c>
      <c r="E547" t="s">
        <v>2134</v>
      </c>
      <c r="F547">
        <v>0.8</v>
      </c>
      <c r="H547" t="s">
        <v>2133</v>
      </c>
      <c r="I547">
        <v>0.52</v>
      </c>
      <c r="J547">
        <v>1</v>
      </c>
      <c r="K547">
        <v>0.52</v>
      </c>
      <c r="L547" s="45">
        <f>VLOOKUP(H547,'[1]CALCUL AS et AN'!$A$2:$AU$889,24,FALSE)</f>
        <v>0.51800000000000002</v>
      </c>
      <c r="M547" s="48">
        <f>VLOOKUP(H547,'[1]CALCUL AS et AN'!$A$2:$AU$889,28,FALSE)</f>
        <v>0.51800000000000002</v>
      </c>
      <c r="N547">
        <v>18.72</v>
      </c>
      <c r="O547" s="45">
        <f t="shared" si="36"/>
        <v>18.648</v>
      </c>
      <c r="P547" s="48">
        <f t="shared" si="37"/>
        <v>18.648</v>
      </c>
      <c r="Q547">
        <v>0.8</v>
      </c>
      <c r="R547" s="45">
        <f>VLOOKUP(H547,'[1]CALCUL AS et AN'!$A$2:$AU$889,46,FALSE)</f>
        <v>0.77700000000000002</v>
      </c>
      <c r="S547" s="48">
        <f>VLOOKUP(H547,'[1]CALCUL AS et AN'!$A$2:$AU$889,47,FALSE)</f>
        <v>0.77700000000000002</v>
      </c>
      <c r="T547">
        <v>28.8</v>
      </c>
      <c r="U547" s="45">
        <f t="shared" si="38"/>
        <v>27.972000000000001</v>
      </c>
      <c r="V547" s="48">
        <f t="shared" si="39"/>
        <v>27.972000000000001</v>
      </c>
      <c r="W547" t="s">
        <v>1361</v>
      </c>
      <c r="X547" t="s">
        <v>951</v>
      </c>
    </row>
    <row r="548" spans="1:24" outlineLevel="2">
      <c r="A548" t="s">
        <v>119</v>
      </c>
      <c r="B548" s="73" t="str">
        <f t="shared" si="40"/>
        <v>H</v>
      </c>
      <c r="C548">
        <v>8210707018</v>
      </c>
      <c r="D548">
        <v>47</v>
      </c>
      <c r="E548" t="s">
        <v>2090</v>
      </c>
      <c r="F548">
        <v>0.158</v>
      </c>
      <c r="H548">
        <v>8210707018</v>
      </c>
      <c r="I548">
        <v>0.11</v>
      </c>
      <c r="J548">
        <v>1</v>
      </c>
      <c r="K548">
        <v>0.11</v>
      </c>
      <c r="L548" s="45">
        <f>VLOOKUP(H548,'[1]CALCUL AS et AN'!$A$2:$AU$889,24,FALSE)</f>
        <v>0.1056</v>
      </c>
      <c r="M548" s="48">
        <f>VLOOKUP(H548,'[1]CALCUL AS et AN'!$A$2:$AU$889,28,FALSE)</f>
        <v>0.1056</v>
      </c>
      <c r="N548">
        <v>5.17</v>
      </c>
      <c r="O548" s="45">
        <f t="shared" si="36"/>
        <v>4.9631999999999996</v>
      </c>
      <c r="P548" s="48">
        <f t="shared" si="37"/>
        <v>4.9631999999999996</v>
      </c>
      <c r="Q548">
        <v>0.12</v>
      </c>
      <c r="R548" s="45">
        <f>VLOOKUP(H548,'[1]CALCUL AS et AN'!$A$2:$AU$889,46,FALSE)</f>
        <v>0.15839999999999999</v>
      </c>
      <c r="S548" s="48">
        <f>VLOOKUP(H548,'[1]CALCUL AS et AN'!$A$2:$AU$889,47,FALSE)</f>
        <v>0.15839999999999999</v>
      </c>
      <c r="T548">
        <v>5.64</v>
      </c>
      <c r="U548" s="45">
        <f t="shared" si="38"/>
        <v>7.444799999999999</v>
      </c>
      <c r="V548" s="48">
        <f t="shared" si="39"/>
        <v>7.444799999999999</v>
      </c>
      <c r="W548" t="s">
        <v>1361</v>
      </c>
      <c r="X548" t="s">
        <v>951</v>
      </c>
    </row>
    <row r="549" spans="1:24" outlineLevel="2">
      <c r="A549" t="s">
        <v>119</v>
      </c>
      <c r="B549" s="73" t="str">
        <f t="shared" si="40"/>
        <v>H</v>
      </c>
      <c r="C549">
        <v>8210603018</v>
      </c>
      <c r="D549">
        <v>16</v>
      </c>
      <c r="E549" t="s">
        <v>2088</v>
      </c>
      <c r="F549">
        <v>6.8000000000000005E-2</v>
      </c>
      <c r="H549">
        <v>8210603018</v>
      </c>
      <c r="I549">
        <v>0.11</v>
      </c>
      <c r="J549">
        <v>1</v>
      </c>
      <c r="K549">
        <v>0.11</v>
      </c>
      <c r="L549" s="45">
        <f>VLOOKUP(H549,'[1]CALCUL AS et AN'!$A$2:$AU$889,24,FALSE)</f>
        <v>0.108</v>
      </c>
      <c r="M549" s="48">
        <f>VLOOKUP(H549,'[1]CALCUL AS et AN'!$A$2:$AU$889,28,FALSE)</f>
        <v>0.108</v>
      </c>
      <c r="N549">
        <v>1.76</v>
      </c>
      <c r="O549" s="45">
        <f t="shared" si="36"/>
        <v>1.728</v>
      </c>
      <c r="P549" s="48">
        <f t="shared" si="37"/>
        <v>1.728</v>
      </c>
      <c r="Q549">
        <v>6.8000000000000005E-2</v>
      </c>
      <c r="R549" s="45">
        <f>VLOOKUP(H549,'[1]CALCUL AS et AN'!$A$2:$AU$889,46,FALSE)</f>
        <v>0.16200000000000001</v>
      </c>
      <c r="S549" s="48">
        <f>VLOOKUP(H549,'[1]CALCUL AS et AN'!$A$2:$AU$889,47,FALSE)</f>
        <v>0.16200000000000001</v>
      </c>
      <c r="T549">
        <v>1.0880000000000001</v>
      </c>
      <c r="U549" s="45">
        <f t="shared" si="38"/>
        <v>2.5920000000000001</v>
      </c>
      <c r="V549" s="48">
        <f t="shared" si="39"/>
        <v>2.5920000000000001</v>
      </c>
      <c r="W549" t="s">
        <v>1361</v>
      </c>
      <c r="X549" t="s">
        <v>951</v>
      </c>
    </row>
    <row r="550" spans="1:24" outlineLevel="2">
      <c r="A550" t="s">
        <v>119</v>
      </c>
      <c r="B550" s="73" t="str">
        <f t="shared" si="40"/>
        <v>H</v>
      </c>
      <c r="C550">
        <v>8110608018</v>
      </c>
      <c r="D550">
        <v>140</v>
      </c>
      <c r="E550" t="s">
        <v>2084</v>
      </c>
      <c r="F550">
        <v>0.28199999999999997</v>
      </c>
      <c r="H550">
        <v>8110608018</v>
      </c>
      <c r="I550">
        <v>0.17</v>
      </c>
      <c r="J550">
        <v>1</v>
      </c>
      <c r="K550">
        <v>0.17</v>
      </c>
      <c r="L550" s="45">
        <f>VLOOKUP(H550,'[1]CALCUL AS et AN'!$A$2:$AU$889,24,FALSE)</f>
        <v>0.16700000000000001</v>
      </c>
      <c r="M550" s="48">
        <f>VLOOKUP(H550,'[1]CALCUL AS et AN'!$A$2:$AU$889,28,FALSE)</f>
        <v>0.16700000000000001</v>
      </c>
      <c r="N550">
        <v>23.8</v>
      </c>
      <c r="O550" s="45">
        <f t="shared" si="36"/>
        <v>23.380000000000003</v>
      </c>
      <c r="P550" s="48">
        <f t="shared" si="37"/>
        <v>23.380000000000003</v>
      </c>
      <c r="Q550">
        <v>0.28199999999999997</v>
      </c>
      <c r="R550" s="45">
        <f>VLOOKUP(H550,'[1]CALCUL AS et AN'!$A$2:$AU$889,46,FALSE)</f>
        <v>0.2505</v>
      </c>
      <c r="S550" s="48">
        <f>VLOOKUP(H550,'[1]CALCUL AS et AN'!$A$2:$AU$889,47,FALSE)</f>
        <v>0.2505</v>
      </c>
      <c r="T550">
        <v>39.479999999999997</v>
      </c>
      <c r="U550" s="45">
        <f t="shared" si="38"/>
        <v>35.07</v>
      </c>
      <c r="V550" s="48">
        <f t="shared" si="39"/>
        <v>35.07</v>
      </c>
      <c r="W550" t="s">
        <v>1361</v>
      </c>
      <c r="X550" t="s">
        <v>951</v>
      </c>
    </row>
    <row r="551" spans="1:24" outlineLevel="2">
      <c r="A551" t="s">
        <v>119</v>
      </c>
      <c r="B551" s="73" t="str">
        <f t="shared" si="40"/>
        <v>H</v>
      </c>
      <c r="C551" t="s">
        <v>2391</v>
      </c>
      <c r="D551">
        <v>4</v>
      </c>
      <c r="E551" t="s">
        <v>2392</v>
      </c>
      <c r="F551">
        <v>0.54900000000000004</v>
      </c>
      <c r="H551" t="s">
        <v>2391</v>
      </c>
      <c r="I551">
        <v>0.37</v>
      </c>
      <c r="J551">
        <v>1</v>
      </c>
      <c r="K551">
        <v>0.37</v>
      </c>
      <c r="L551" s="45">
        <f>VLOOKUP(H551,'[1]CALCUL AS et AN'!$A$2:$AU$889,24,FALSE)</f>
        <v>0.36599999999999999</v>
      </c>
      <c r="M551" s="48">
        <f>VLOOKUP(H551,'[1]CALCUL AS et AN'!$A$2:$AU$889,28,FALSE)</f>
        <v>0.36599999999999999</v>
      </c>
      <c r="N551">
        <v>1.48</v>
      </c>
      <c r="O551" s="45">
        <f t="shared" si="36"/>
        <v>1.464</v>
      </c>
      <c r="P551" s="48">
        <f t="shared" si="37"/>
        <v>1.464</v>
      </c>
      <c r="Q551">
        <v>0.54900000000000004</v>
      </c>
      <c r="R551" s="45">
        <f>VLOOKUP(H551,'[1]CALCUL AS et AN'!$A$2:$AU$889,46,FALSE)</f>
        <v>0.54899999999999993</v>
      </c>
      <c r="S551" s="48">
        <f>VLOOKUP(H551,'[1]CALCUL AS et AN'!$A$2:$AU$889,47,FALSE)</f>
        <v>0.54899999999999993</v>
      </c>
      <c r="T551">
        <v>2.1960000000000002</v>
      </c>
      <c r="U551" s="45">
        <f t="shared" si="38"/>
        <v>2.1959999999999997</v>
      </c>
      <c r="V551" s="48">
        <f t="shared" si="39"/>
        <v>2.1959999999999997</v>
      </c>
      <c r="W551" t="s">
        <v>1361</v>
      </c>
      <c r="X551" t="s">
        <v>937</v>
      </c>
    </row>
    <row r="552" spans="1:24" outlineLevel="2">
      <c r="A552" t="s">
        <v>119</v>
      </c>
      <c r="B552" s="73" t="str">
        <f t="shared" si="40"/>
        <v>H</v>
      </c>
      <c r="C552" t="s">
        <v>2394</v>
      </c>
      <c r="D552">
        <v>4</v>
      </c>
      <c r="E552" t="s">
        <v>2395</v>
      </c>
      <c r="F552">
        <v>0.78</v>
      </c>
      <c r="H552" t="s">
        <v>2394</v>
      </c>
      <c r="I552">
        <v>1.05</v>
      </c>
      <c r="J552">
        <v>1</v>
      </c>
      <c r="K552">
        <v>1.05</v>
      </c>
      <c r="L552" s="45">
        <f>VLOOKUP(H552,'[1]CALCUL AS et AN'!$A$2:$AU$889,24,FALSE)</f>
        <v>1.0529999999999999</v>
      </c>
      <c r="M552" s="48">
        <f>VLOOKUP(H552,'[1]CALCUL AS et AN'!$A$2:$AU$889,28,FALSE)</f>
        <v>1.0529999999999999</v>
      </c>
      <c r="N552">
        <v>4.2</v>
      </c>
      <c r="O552" s="45">
        <f t="shared" si="36"/>
        <v>4.2119999999999997</v>
      </c>
      <c r="P552" s="48">
        <f t="shared" si="37"/>
        <v>4.2119999999999997</v>
      </c>
      <c r="Q552">
        <v>0.78</v>
      </c>
      <c r="R552" s="45">
        <f>VLOOKUP(H552,'[1]CALCUL AS et AN'!$A$2:$AU$889,46,FALSE)</f>
        <v>1.5794999999999999</v>
      </c>
      <c r="S552" s="48">
        <f>VLOOKUP(H552,'[1]CALCUL AS et AN'!$A$2:$AU$889,47,FALSE)</f>
        <v>1.5794999999999999</v>
      </c>
      <c r="T552">
        <v>3.12</v>
      </c>
      <c r="U552" s="45">
        <f t="shared" si="38"/>
        <v>6.3179999999999996</v>
      </c>
      <c r="V552" s="48">
        <f t="shared" si="39"/>
        <v>6.3179999999999996</v>
      </c>
      <c r="W552" t="s">
        <v>1361</v>
      </c>
      <c r="X552" t="s">
        <v>937</v>
      </c>
    </row>
    <row r="553" spans="1:24" outlineLevel="2">
      <c r="A553" t="s">
        <v>119</v>
      </c>
      <c r="B553" s="73" t="str">
        <f t="shared" si="40"/>
        <v>H</v>
      </c>
      <c r="C553" t="s">
        <v>648</v>
      </c>
      <c r="D553">
        <v>5</v>
      </c>
      <c r="E553" t="s">
        <v>2053</v>
      </c>
      <c r="F553">
        <v>13.19</v>
      </c>
      <c r="H553" t="s">
        <v>648</v>
      </c>
      <c r="I553">
        <v>14.87</v>
      </c>
      <c r="J553">
        <v>1.8</v>
      </c>
      <c r="K553">
        <v>8.2611111111111111</v>
      </c>
      <c r="L553" s="45">
        <f>VLOOKUP(H553,'[1]CALCUL AS et AN'!$A$2:$AU$889,24,FALSE)</f>
        <v>8.26</v>
      </c>
      <c r="M553" s="48">
        <f>VLOOKUP(H553,'[1]CALCUL AS et AN'!$A$2:$AU$889,28,FALSE)</f>
        <v>10.92</v>
      </c>
      <c r="N553">
        <v>41.305555555555557</v>
      </c>
      <c r="O553" s="45">
        <f t="shared" si="36"/>
        <v>41.3</v>
      </c>
      <c r="P553" s="48">
        <f t="shared" si="37"/>
        <v>54.6</v>
      </c>
      <c r="Q553">
        <v>13.19</v>
      </c>
      <c r="R553" s="45">
        <f>VLOOKUP(H553,'[1]CALCUL AS et AN'!$A$2:$AU$889,46,FALSE)</f>
        <v>12.39</v>
      </c>
      <c r="S553" s="48">
        <f>VLOOKUP(H553,'[1]CALCUL AS et AN'!$A$2:$AU$889,47,FALSE)</f>
        <v>16.38</v>
      </c>
      <c r="T553">
        <v>65.95</v>
      </c>
      <c r="U553" s="45">
        <f t="shared" si="38"/>
        <v>61.95</v>
      </c>
      <c r="V553" s="48">
        <f t="shared" si="39"/>
        <v>81.899999999999991</v>
      </c>
      <c r="W553" t="s">
        <v>1361</v>
      </c>
      <c r="X553" t="s">
        <v>937</v>
      </c>
    </row>
    <row r="554" spans="1:24" outlineLevel="2">
      <c r="A554" t="s">
        <v>119</v>
      </c>
      <c r="B554" s="73" t="str">
        <f t="shared" si="40"/>
        <v>H</v>
      </c>
      <c r="C554" t="s">
        <v>650</v>
      </c>
      <c r="D554">
        <v>16.11</v>
      </c>
      <c r="E554" t="s">
        <v>2047</v>
      </c>
      <c r="F554">
        <v>11.27</v>
      </c>
      <c r="H554" t="s">
        <v>650</v>
      </c>
      <c r="I554">
        <v>7.05</v>
      </c>
      <c r="J554">
        <v>1</v>
      </c>
      <c r="K554">
        <v>7.05</v>
      </c>
      <c r="L554" s="45">
        <f>VLOOKUP(H554,'[1]CALCUL AS et AN'!$A$2:$AU$889,24,FALSE)</f>
        <v>7.05</v>
      </c>
      <c r="M554" s="48">
        <f>VLOOKUP(H554,'[1]CALCUL AS et AN'!$A$2:$AU$889,28,FALSE)</f>
        <v>7.4</v>
      </c>
      <c r="N554">
        <v>113.57549999999999</v>
      </c>
      <c r="O554" s="45">
        <f t="shared" si="36"/>
        <v>113.57549999999999</v>
      </c>
      <c r="P554" s="48">
        <f t="shared" si="37"/>
        <v>119.214</v>
      </c>
      <c r="Q554">
        <v>11.27</v>
      </c>
      <c r="R554" s="45">
        <f>VLOOKUP(H554,'[1]CALCUL AS et AN'!$A$2:$AU$889,46,FALSE)</f>
        <v>8.8125</v>
      </c>
      <c r="S554" s="48">
        <f>VLOOKUP(H554,'[1]CALCUL AS et AN'!$A$2:$AU$889,47,FALSE)</f>
        <v>9.25</v>
      </c>
      <c r="T554">
        <v>181.55969999999999</v>
      </c>
      <c r="U554" s="45">
        <f t="shared" si="38"/>
        <v>141.96937499999999</v>
      </c>
      <c r="V554" s="48">
        <f t="shared" si="39"/>
        <v>149.01749999999998</v>
      </c>
      <c r="W554" t="s">
        <v>1361</v>
      </c>
      <c r="X554" t="s">
        <v>937</v>
      </c>
    </row>
    <row r="555" spans="1:24" outlineLevel="2">
      <c r="A555" t="s">
        <v>119</v>
      </c>
      <c r="B555" s="73" t="str">
        <f t="shared" si="40"/>
        <v>H</v>
      </c>
      <c r="C555" t="s">
        <v>574</v>
      </c>
      <c r="D555">
        <v>1</v>
      </c>
      <c r="E555" t="s">
        <v>575</v>
      </c>
      <c r="F555">
        <v>26.09</v>
      </c>
      <c r="H555" t="s">
        <v>574</v>
      </c>
      <c r="I555">
        <v>18.27</v>
      </c>
      <c r="J555">
        <v>1</v>
      </c>
      <c r="K555">
        <v>18.27</v>
      </c>
      <c r="L555" s="45">
        <f>VLOOKUP(H555,'[1]CALCUL AS et AN'!$A$2:$AU$889,24,FALSE)</f>
        <v>18.27</v>
      </c>
      <c r="M555" s="48">
        <f>VLOOKUP(H555,'[1]CALCUL AS et AN'!$A$2:$AU$889,28,FALSE)</f>
        <v>19.7316</v>
      </c>
      <c r="N555">
        <v>18.27</v>
      </c>
      <c r="O555" s="45">
        <f t="shared" si="36"/>
        <v>18.27</v>
      </c>
      <c r="P555" s="48">
        <f t="shared" si="37"/>
        <v>19.7316</v>
      </c>
      <c r="Q555">
        <v>26.09</v>
      </c>
      <c r="R555" s="45">
        <f>VLOOKUP(H555,'[1]CALCUL AS et AN'!$A$2:$AU$889,46,FALSE)</f>
        <v>27.405000000000001</v>
      </c>
      <c r="S555" s="48">
        <f>VLOOKUP(H555,'[1]CALCUL AS et AN'!$A$2:$AU$889,47,FALSE)</f>
        <v>29.5974</v>
      </c>
      <c r="T555">
        <v>26.09</v>
      </c>
      <c r="U555" s="45">
        <f t="shared" si="38"/>
        <v>27.405000000000001</v>
      </c>
      <c r="V555" s="48">
        <f t="shared" si="39"/>
        <v>29.5974</v>
      </c>
      <c r="W555" t="s">
        <v>1361</v>
      </c>
      <c r="X555" t="s">
        <v>937</v>
      </c>
    </row>
    <row r="556" spans="1:24" outlineLevel="2">
      <c r="A556" t="s">
        <v>119</v>
      </c>
      <c r="B556" s="73" t="str">
        <f t="shared" si="40"/>
        <v>H</v>
      </c>
      <c r="C556" t="s">
        <v>574</v>
      </c>
      <c r="D556">
        <v>1</v>
      </c>
      <c r="E556" t="s">
        <v>575</v>
      </c>
      <c r="F556">
        <v>26.09</v>
      </c>
      <c r="H556" t="s">
        <v>574</v>
      </c>
      <c r="I556">
        <v>18.27</v>
      </c>
      <c r="J556">
        <v>1</v>
      </c>
      <c r="K556">
        <v>18.27</v>
      </c>
      <c r="L556" s="45">
        <f>VLOOKUP(H556,'[1]CALCUL AS et AN'!$A$2:$AU$889,24,FALSE)</f>
        <v>18.27</v>
      </c>
      <c r="M556" s="48">
        <f>VLOOKUP(H556,'[1]CALCUL AS et AN'!$A$2:$AU$889,28,FALSE)</f>
        <v>19.7316</v>
      </c>
      <c r="N556">
        <v>18.27</v>
      </c>
      <c r="O556" s="45">
        <f t="shared" si="36"/>
        <v>18.27</v>
      </c>
      <c r="P556" s="48">
        <f t="shared" si="37"/>
        <v>19.7316</v>
      </c>
      <c r="Q556">
        <v>26.09</v>
      </c>
      <c r="R556" s="45">
        <f>VLOOKUP(H556,'[1]CALCUL AS et AN'!$A$2:$AU$889,46,FALSE)</f>
        <v>27.405000000000001</v>
      </c>
      <c r="S556" s="48">
        <f>VLOOKUP(H556,'[1]CALCUL AS et AN'!$A$2:$AU$889,47,FALSE)</f>
        <v>29.5974</v>
      </c>
      <c r="T556">
        <v>26.09</v>
      </c>
      <c r="U556" s="45">
        <f t="shared" si="38"/>
        <v>27.405000000000001</v>
      </c>
      <c r="V556" s="48">
        <f t="shared" si="39"/>
        <v>29.5974</v>
      </c>
      <c r="W556" t="s">
        <v>1361</v>
      </c>
      <c r="X556" t="s">
        <v>937</v>
      </c>
    </row>
    <row r="557" spans="1:24" outlineLevel="2">
      <c r="A557" t="s">
        <v>119</v>
      </c>
      <c r="B557" s="73" t="str">
        <f t="shared" si="40"/>
        <v>H</v>
      </c>
      <c r="C557" t="s">
        <v>2170</v>
      </c>
      <c r="D557">
        <v>4</v>
      </c>
      <c r="E557" t="s">
        <v>2171</v>
      </c>
      <c r="F557">
        <v>45.2</v>
      </c>
      <c r="H557" t="s">
        <v>2170</v>
      </c>
      <c r="I557">
        <v>33.590000000000003</v>
      </c>
      <c r="J557">
        <v>1</v>
      </c>
      <c r="K557">
        <v>33.590000000000003</v>
      </c>
      <c r="L557" s="45">
        <f>VLOOKUP(H557,'[1]CALCUL AS et AN'!$A$2:$AU$889,24,FALSE)</f>
        <v>33.594949999999997</v>
      </c>
      <c r="M557" s="48">
        <f>VLOOKUP(H557,'[1]CALCUL AS et AN'!$A$2:$AU$889,28,FALSE)</f>
        <v>33.594949999999997</v>
      </c>
      <c r="N557">
        <v>134.36000000000001</v>
      </c>
      <c r="O557" s="45">
        <f t="shared" si="36"/>
        <v>134.37979999999999</v>
      </c>
      <c r="P557" s="48">
        <f t="shared" si="37"/>
        <v>134.37979999999999</v>
      </c>
      <c r="Q557">
        <v>45.2</v>
      </c>
      <c r="R557" s="45">
        <f>VLOOKUP(H557,'[1]CALCUL AS et AN'!$A$2:$AU$889,46,FALSE)</f>
        <v>50.392424999999996</v>
      </c>
      <c r="S557" s="48">
        <f>VLOOKUP(H557,'[1]CALCUL AS et AN'!$A$2:$AU$889,47,FALSE)</f>
        <v>50.392424999999996</v>
      </c>
      <c r="T557">
        <v>180.8</v>
      </c>
      <c r="U557" s="45">
        <f t="shared" si="38"/>
        <v>201.56969999999998</v>
      </c>
      <c r="V557" s="48">
        <f t="shared" si="39"/>
        <v>201.56969999999998</v>
      </c>
      <c r="W557" t="s">
        <v>1361</v>
      </c>
      <c r="X557" t="s">
        <v>951</v>
      </c>
    </row>
    <row r="558" spans="1:24" outlineLevel="2">
      <c r="A558" t="s">
        <v>119</v>
      </c>
      <c r="B558" s="73" t="str">
        <f t="shared" si="40"/>
        <v>H</v>
      </c>
      <c r="C558" t="s">
        <v>2202</v>
      </c>
      <c r="D558">
        <v>4</v>
      </c>
      <c r="E558" t="s">
        <v>2203</v>
      </c>
      <c r="F558">
        <v>10.32</v>
      </c>
      <c r="H558" t="s">
        <v>2202</v>
      </c>
      <c r="I558">
        <v>7.67</v>
      </c>
      <c r="J558">
        <v>1</v>
      </c>
      <c r="K558">
        <v>7.67</v>
      </c>
      <c r="L558" s="45">
        <f>VLOOKUP(H558,'[1]CALCUL AS et AN'!$A$2:$AU$889,24,FALSE)</f>
        <v>7.6711999999999998</v>
      </c>
      <c r="M558" s="48">
        <f>VLOOKUP(H558,'[1]CALCUL AS et AN'!$A$2:$AU$889,28,FALSE)</f>
        <v>7.6711999999999998</v>
      </c>
      <c r="N558">
        <v>30.68</v>
      </c>
      <c r="O558" s="45">
        <f t="shared" si="36"/>
        <v>30.684799999999999</v>
      </c>
      <c r="P558" s="48">
        <f t="shared" si="37"/>
        <v>30.684799999999999</v>
      </c>
      <c r="Q558">
        <v>10.32</v>
      </c>
      <c r="R558" s="45">
        <f>VLOOKUP(H558,'[1]CALCUL AS et AN'!$A$2:$AU$889,46,FALSE)</f>
        <v>11.5068</v>
      </c>
      <c r="S558" s="48">
        <f>VLOOKUP(H558,'[1]CALCUL AS et AN'!$A$2:$AU$889,47,FALSE)</f>
        <v>11.5068</v>
      </c>
      <c r="T558">
        <v>41.28</v>
      </c>
      <c r="U558" s="45">
        <f t="shared" si="38"/>
        <v>46.027200000000001</v>
      </c>
      <c r="V558" s="48">
        <f t="shared" si="39"/>
        <v>46.027200000000001</v>
      </c>
      <c r="W558" t="s">
        <v>1361</v>
      </c>
      <c r="X558" t="s">
        <v>951</v>
      </c>
    </row>
    <row r="559" spans="1:24" outlineLevel="2">
      <c r="A559" t="s">
        <v>119</v>
      </c>
      <c r="B559" s="73" t="str">
        <f t="shared" si="40"/>
        <v>H</v>
      </c>
      <c r="C559" t="s">
        <v>2230</v>
      </c>
      <c r="D559">
        <v>4</v>
      </c>
      <c r="E559" t="s">
        <v>2231</v>
      </c>
      <c r="F559">
        <v>6.62</v>
      </c>
      <c r="H559" t="s">
        <v>2230</v>
      </c>
      <c r="I559">
        <v>4.92</v>
      </c>
      <c r="J559">
        <v>1</v>
      </c>
      <c r="K559">
        <v>4.92</v>
      </c>
      <c r="L559" s="45">
        <f>VLOOKUP(H559,'[1]CALCUL AS et AN'!$A$2:$AU$889,24,FALSE)</f>
        <v>4.9171500000000004</v>
      </c>
      <c r="M559" s="48">
        <f>VLOOKUP(H559,'[1]CALCUL AS et AN'!$A$2:$AU$889,28,FALSE)</f>
        <v>4.9171500000000004</v>
      </c>
      <c r="N559">
        <v>19.68</v>
      </c>
      <c r="O559" s="45">
        <f t="shared" si="36"/>
        <v>19.668600000000001</v>
      </c>
      <c r="P559" s="48">
        <f t="shared" si="37"/>
        <v>19.668600000000001</v>
      </c>
      <c r="Q559">
        <v>6.62</v>
      </c>
      <c r="R559" s="45">
        <f>VLOOKUP(H559,'[1]CALCUL AS et AN'!$A$2:$AU$889,46,FALSE)</f>
        <v>7.375725000000001</v>
      </c>
      <c r="S559" s="48">
        <f>VLOOKUP(H559,'[1]CALCUL AS et AN'!$A$2:$AU$889,47,FALSE)</f>
        <v>7.375725000000001</v>
      </c>
      <c r="T559">
        <v>26.48</v>
      </c>
      <c r="U559" s="45">
        <f t="shared" si="38"/>
        <v>29.502900000000004</v>
      </c>
      <c r="V559" s="48">
        <f t="shared" si="39"/>
        <v>29.502900000000004</v>
      </c>
      <c r="W559" t="s">
        <v>1361</v>
      </c>
      <c r="X559" t="s">
        <v>951</v>
      </c>
    </row>
    <row r="560" spans="1:24" outlineLevel="2">
      <c r="A560" t="s">
        <v>119</v>
      </c>
      <c r="B560" s="73" t="str">
        <f t="shared" si="40"/>
        <v>H</v>
      </c>
      <c r="C560" t="s">
        <v>2182</v>
      </c>
      <c r="D560">
        <v>4</v>
      </c>
      <c r="E560" t="s">
        <v>2183</v>
      </c>
      <c r="F560">
        <v>54.09</v>
      </c>
      <c r="H560" t="s">
        <v>2182</v>
      </c>
      <c r="I560">
        <v>40.21</v>
      </c>
      <c r="J560">
        <v>1</v>
      </c>
      <c r="K560">
        <v>40.21</v>
      </c>
      <c r="L560" s="45">
        <f>VLOOKUP(H560,'[1]CALCUL AS et AN'!$A$2:$AU$889,24,FALSE)</f>
        <v>40.206900000000005</v>
      </c>
      <c r="M560" s="48">
        <f>VLOOKUP(H560,'[1]CALCUL AS et AN'!$A$2:$AU$889,28,FALSE)</f>
        <v>40.206900000000005</v>
      </c>
      <c r="N560">
        <v>160.84</v>
      </c>
      <c r="O560" s="45">
        <f t="shared" si="36"/>
        <v>160.82760000000002</v>
      </c>
      <c r="P560" s="48">
        <f t="shared" si="37"/>
        <v>160.82760000000002</v>
      </c>
      <c r="Q560">
        <v>54.09</v>
      </c>
      <c r="R560" s="45">
        <f>VLOOKUP(H560,'[1]CALCUL AS et AN'!$A$2:$AU$889,46,FALSE)</f>
        <v>60.310350000000007</v>
      </c>
      <c r="S560" s="48">
        <f>VLOOKUP(H560,'[1]CALCUL AS et AN'!$A$2:$AU$889,47,FALSE)</f>
        <v>60.310350000000007</v>
      </c>
      <c r="T560">
        <v>216.36</v>
      </c>
      <c r="U560" s="45">
        <f t="shared" si="38"/>
        <v>241.24140000000003</v>
      </c>
      <c r="V560" s="48">
        <f t="shared" si="39"/>
        <v>241.24140000000003</v>
      </c>
      <c r="W560" t="s">
        <v>1361</v>
      </c>
      <c r="X560" t="s">
        <v>951</v>
      </c>
    </row>
    <row r="561" spans="1:24" outlineLevel="2">
      <c r="A561" t="s">
        <v>119</v>
      </c>
      <c r="B561" s="73" t="str">
        <f t="shared" si="40"/>
        <v>H</v>
      </c>
      <c r="C561" t="s">
        <v>2214</v>
      </c>
      <c r="D561">
        <v>4</v>
      </c>
      <c r="E561" t="s">
        <v>2215</v>
      </c>
      <c r="F561">
        <v>12.35</v>
      </c>
      <c r="H561" t="s">
        <v>2214</v>
      </c>
      <c r="I561">
        <v>9.18</v>
      </c>
      <c r="J561">
        <v>1</v>
      </c>
      <c r="K561">
        <v>9.18</v>
      </c>
      <c r="L561" s="45">
        <f>VLOOKUP(H561,'[1]CALCUL AS et AN'!$A$2:$AU$889,24,FALSE)</f>
        <v>9.1764500000000009</v>
      </c>
      <c r="M561" s="48">
        <f>VLOOKUP(H561,'[1]CALCUL AS et AN'!$A$2:$AU$889,28,FALSE)</f>
        <v>9.1764500000000009</v>
      </c>
      <c r="N561">
        <v>36.72</v>
      </c>
      <c r="O561" s="45">
        <f t="shared" si="36"/>
        <v>36.705800000000004</v>
      </c>
      <c r="P561" s="48">
        <f t="shared" si="37"/>
        <v>36.705800000000004</v>
      </c>
      <c r="Q561">
        <v>12.35</v>
      </c>
      <c r="R561" s="45">
        <f>VLOOKUP(H561,'[1]CALCUL AS et AN'!$A$2:$AU$889,46,FALSE)</f>
        <v>13.764675</v>
      </c>
      <c r="S561" s="48">
        <f>VLOOKUP(H561,'[1]CALCUL AS et AN'!$A$2:$AU$889,47,FALSE)</f>
        <v>13.764675</v>
      </c>
      <c r="T561">
        <v>49.4</v>
      </c>
      <c r="U561" s="45">
        <f t="shared" si="38"/>
        <v>55.058700000000002</v>
      </c>
      <c r="V561" s="48">
        <f t="shared" si="39"/>
        <v>55.058700000000002</v>
      </c>
      <c r="W561" t="s">
        <v>1361</v>
      </c>
      <c r="X561" t="s">
        <v>951</v>
      </c>
    </row>
    <row r="562" spans="1:24" outlineLevel="2">
      <c r="A562" t="s">
        <v>119</v>
      </c>
      <c r="B562" s="73" t="str">
        <f t="shared" si="40"/>
        <v>H</v>
      </c>
      <c r="C562" t="s">
        <v>2239</v>
      </c>
      <c r="D562">
        <v>4</v>
      </c>
      <c r="E562" t="s">
        <v>2240</v>
      </c>
      <c r="F562">
        <v>7.92</v>
      </c>
      <c r="H562" t="s">
        <v>2239</v>
      </c>
      <c r="I562">
        <v>5.89</v>
      </c>
      <c r="J562">
        <v>1</v>
      </c>
      <c r="K562">
        <v>5.89</v>
      </c>
      <c r="L562" s="45">
        <f>VLOOKUP(H562,'[1]CALCUL AS et AN'!$A$2:$AU$889,24,FALSE)</f>
        <v>5.8872</v>
      </c>
      <c r="M562" s="48">
        <f>VLOOKUP(H562,'[1]CALCUL AS et AN'!$A$2:$AU$889,28,FALSE)</f>
        <v>5.8872</v>
      </c>
      <c r="N562">
        <v>23.56</v>
      </c>
      <c r="O562" s="45">
        <f t="shared" si="36"/>
        <v>23.5488</v>
      </c>
      <c r="P562" s="48">
        <f t="shared" si="37"/>
        <v>23.5488</v>
      </c>
      <c r="Q562">
        <v>7.92</v>
      </c>
      <c r="R562" s="45">
        <f>VLOOKUP(H562,'[1]CALCUL AS et AN'!$A$2:$AU$889,46,FALSE)</f>
        <v>8.8308</v>
      </c>
      <c r="S562" s="48">
        <f>VLOOKUP(H562,'[1]CALCUL AS et AN'!$A$2:$AU$889,47,FALSE)</f>
        <v>8.8308</v>
      </c>
      <c r="T562">
        <v>31.68</v>
      </c>
      <c r="U562" s="45">
        <f t="shared" si="38"/>
        <v>35.3232</v>
      </c>
      <c r="V562" s="48">
        <f t="shared" si="39"/>
        <v>35.3232</v>
      </c>
      <c r="W562" t="s">
        <v>1361</v>
      </c>
      <c r="X562" t="s">
        <v>951</v>
      </c>
    </row>
    <row r="563" spans="1:24" outlineLevel="2">
      <c r="A563" t="s">
        <v>119</v>
      </c>
      <c r="B563" s="73" t="str">
        <f t="shared" si="40"/>
        <v>H</v>
      </c>
      <c r="C563" t="s">
        <v>2069</v>
      </c>
      <c r="D563">
        <v>8</v>
      </c>
      <c r="E563" t="s">
        <v>2070</v>
      </c>
      <c r="F563">
        <v>7.95</v>
      </c>
      <c r="H563" t="s">
        <v>2069</v>
      </c>
      <c r="I563">
        <v>3.29</v>
      </c>
      <c r="J563">
        <v>6.06</v>
      </c>
      <c r="K563">
        <v>0.54290429042904298</v>
      </c>
      <c r="L563" s="45">
        <f>VLOOKUP(H563,'[1]CALCUL AS et AN'!$A$2:$AU$889,24,FALSE)</f>
        <v>3.29</v>
      </c>
      <c r="M563" s="48">
        <f>VLOOKUP(H563,'[1]CALCUL AS et AN'!$A$2:$AU$889,28,FALSE)</f>
        <v>3.29</v>
      </c>
      <c r="N563">
        <v>4.3432343234323438</v>
      </c>
      <c r="O563" s="45">
        <f t="shared" si="36"/>
        <v>26.32</v>
      </c>
      <c r="P563" s="48">
        <f t="shared" si="37"/>
        <v>26.32</v>
      </c>
      <c r="Q563">
        <v>7.95</v>
      </c>
      <c r="R563" s="45">
        <f>VLOOKUP(H563,'[1]CALCUL AS et AN'!$A$2:$AU$889,46,FALSE)</f>
        <v>8.2249999999999996</v>
      </c>
      <c r="S563" s="48">
        <f>VLOOKUP(H563,'[1]CALCUL AS et AN'!$A$2:$AU$889,47,FALSE)</f>
        <v>8.2249999999999996</v>
      </c>
      <c r="T563">
        <v>63.6</v>
      </c>
      <c r="U563" s="45">
        <f t="shared" si="38"/>
        <v>65.8</v>
      </c>
      <c r="V563" s="48">
        <f t="shared" si="39"/>
        <v>65.8</v>
      </c>
      <c r="W563" t="s">
        <v>1361</v>
      </c>
      <c r="X563" t="s">
        <v>951</v>
      </c>
    </row>
    <row r="564" spans="1:24" outlineLevel="2">
      <c r="A564" t="s">
        <v>119</v>
      </c>
      <c r="B564" s="73" t="str">
        <f t="shared" si="40"/>
        <v>H</v>
      </c>
      <c r="C564" t="s">
        <v>2077</v>
      </c>
      <c r="D564">
        <v>10</v>
      </c>
      <c r="E564" t="s">
        <v>2078</v>
      </c>
      <c r="F564">
        <v>7.55</v>
      </c>
      <c r="H564" t="s">
        <v>2077</v>
      </c>
      <c r="I564">
        <v>3.32</v>
      </c>
      <c r="J564">
        <v>6.06</v>
      </c>
      <c r="K564">
        <v>0.54785478547854782</v>
      </c>
      <c r="L564" s="45">
        <f>VLOOKUP(H564,'[1]CALCUL AS et AN'!$A$2:$AU$889,24,FALSE)</f>
        <v>3.29</v>
      </c>
      <c r="M564" s="48">
        <f>VLOOKUP(H564,'[1]CALCUL AS et AN'!$A$2:$AU$889,28,FALSE)</f>
        <v>3.32</v>
      </c>
      <c r="N564">
        <v>5.4785478547854787</v>
      </c>
      <c r="O564" s="45">
        <f t="shared" si="36"/>
        <v>32.9</v>
      </c>
      <c r="P564" s="48">
        <f t="shared" si="37"/>
        <v>33.199999999999996</v>
      </c>
      <c r="Q564">
        <v>7.55</v>
      </c>
      <c r="R564" s="45">
        <f>VLOOKUP(H564,'[1]CALCUL AS et AN'!$A$2:$AU$889,46,FALSE)</f>
        <v>8.2249999999999996</v>
      </c>
      <c r="S564" s="48">
        <f>VLOOKUP(H564,'[1]CALCUL AS et AN'!$A$2:$AU$889,47,FALSE)</f>
        <v>8.2999999999999989</v>
      </c>
      <c r="T564">
        <v>75.5</v>
      </c>
      <c r="U564" s="45">
        <f t="shared" si="38"/>
        <v>82.25</v>
      </c>
      <c r="V564" s="48">
        <f t="shared" si="39"/>
        <v>82.999999999999986</v>
      </c>
      <c r="W564" t="s">
        <v>1361</v>
      </c>
      <c r="X564" t="s">
        <v>951</v>
      </c>
    </row>
    <row r="565" spans="1:24" outlineLevel="2">
      <c r="A565" t="s">
        <v>119</v>
      </c>
      <c r="B565" s="73" t="str">
        <f t="shared" si="40"/>
        <v>H</v>
      </c>
      <c r="C565" t="s">
        <v>2410</v>
      </c>
      <c r="D565">
        <v>7.61</v>
      </c>
      <c r="E565" t="s">
        <v>2411</v>
      </c>
      <c r="F565">
        <v>75</v>
      </c>
      <c r="H565" t="s">
        <v>2410</v>
      </c>
      <c r="I565">
        <v>50</v>
      </c>
      <c r="J565">
        <v>1</v>
      </c>
      <c r="K565">
        <v>50</v>
      </c>
      <c r="L565" s="45">
        <f>VLOOKUP(H565,'[1]CALCUL AS et AN'!$A$2:$AU$889,24,FALSE)</f>
        <v>50</v>
      </c>
      <c r="M565" s="48">
        <f>VLOOKUP(H565,'[1]CALCUL AS et AN'!$A$2:$AU$889,28,FALSE)</f>
        <v>50</v>
      </c>
      <c r="N565">
        <v>380.5</v>
      </c>
      <c r="O565" s="45">
        <f t="shared" si="36"/>
        <v>380.5</v>
      </c>
      <c r="P565" s="48">
        <f t="shared" si="37"/>
        <v>380.5</v>
      </c>
      <c r="Q565">
        <v>75</v>
      </c>
      <c r="R565" s="45">
        <f>VLOOKUP(H565,'[1]CALCUL AS et AN'!$A$2:$AU$889,46,FALSE)</f>
        <v>75</v>
      </c>
      <c r="S565" s="48">
        <f>VLOOKUP(H565,'[1]CALCUL AS et AN'!$A$2:$AU$889,47,FALSE)</f>
        <v>75</v>
      </c>
      <c r="T565">
        <v>570.75</v>
      </c>
      <c r="U565" s="45">
        <f t="shared" si="38"/>
        <v>570.75</v>
      </c>
      <c r="V565" s="48">
        <f t="shared" si="39"/>
        <v>570.75</v>
      </c>
      <c r="W565" t="s">
        <v>1361</v>
      </c>
      <c r="X565" t="s">
        <v>951</v>
      </c>
    </row>
    <row r="566" spans="1:24" outlineLevel="1">
      <c r="A566" s="73" t="s">
        <v>3055</v>
      </c>
      <c r="B566" s="73" t="str">
        <f t="shared" si="40"/>
        <v>PCG10EH</v>
      </c>
      <c r="N566">
        <f>SUBTOTAL(9,N544:N565)</f>
        <v>1044.3308377337735</v>
      </c>
      <c r="O566" s="45">
        <f>SUBTOTAL(9,O544:O565)</f>
        <v>1092.9441000000002</v>
      </c>
      <c r="P566" s="48">
        <f>SUBTOTAL(9,P544:P565)</f>
        <v>1115.1058000000003</v>
      </c>
      <c r="T566">
        <f>SUBTOTAL(9,T544:T565)</f>
        <v>1639.5636999999999</v>
      </c>
      <c r="U566" s="45">
        <f>SUBTOTAL(9,U544:U565)</f>
        <v>1670.2007749999998</v>
      </c>
      <c r="V566" s="48">
        <f>SUBTOTAL(9,V544:V565)</f>
        <v>1702.3336999999999</v>
      </c>
    </row>
    <row r="567" spans="1:24" outlineLevel="2">
      <c r="A567" t="s">
        <v>121</v>
      </c>
      <c r="B567" s="73" t="str">
        <f t="shared" si="40"/>
        <v>HA</v>
      </c>
      <c r="C567">
        <v>8412602518</v>
      </c>
      <c r="D567">
        <v>6</v>
      </c>
      <c r="E567" t="s">
        <v>2268</v>
      </c>
      <c r="F567">
        <v>0.05</v>
      </c>
      <c r="H567">
        <v>8412602518</v>
      </c>
      <c r="I567">
        <v>7.04</v>
      </c>
      <c r="J567">
        <v>200</v>
      </c>
      <c r="K567">
        <v>3.5200000000000002E-2</v>
      </c>
      <c r="L567" s="45">
        <f>VLOOKUP(H567,'[1]CALCUL AS et AN'!$A$2:$AU$889,24,FALSE)</f>
        <v>3.5200000000000002E-2</v>
      </c>
      <c r="M567" s="48">
        <f>VLOOKUP(H567,'[1]CALCUL AS et AN'!$A$2:$AU$889,28,FALSE)</f>
        <v>3.5200000000000002E-2</v>
      </c>
      <c r="N567">
        <v>0.2112</v>
      </c>
      <c r="O567" s="45">
        <f t="shared" si="36"/>
        <v>0.2112</v>
      </c>
      <c r="P567" s="48">
        <f t="shared" si="37"/>
        <v>0.2112</v>
      </c>
      <c r="Q567">
        <v>0.05</v>
      </c>
      <c r="R567" s="45">
        <f>VLOOKUP(H567,'[1]CALCUL AS et AN'!$A$2:$AU$889,46,FALSE)</f>
        <v>5.28E-2</v>
      </c>
      <c r="S567" s="48">
        <f>VLOOKUP(H567,'[1]CALCUL AS et AN'!$A$2:$AU$889,47,FALSE)</f>
        <v>5.28E-2</v>
      </c>
      <c r="T567">
        <v>0.30000000000000004</v>
      </c>
      <c r="U567" s="45">
        <f t="shared" si="38"/>
        <v>0.31679999999999997</v>
      </c>
      <c r="V567" s="48">
        <f t="shared" si="39"/>
        <v>0.31679999999999997</v>
      </c>
      <c r="W567" t="s">
        <v>1361</v>
      </c>
      <c r="X567" t="s">
        <v>951</v>
      </c>
    </row>
    <row r="568" spans="1:24" outlineLevel="2">
      <c r="A568" t="s">
        <v>121</v>
      </c>
      <c r="B568" s="73" t="str">
        <f t="shared" si="40"/>
        <v>HA</v>
      </c>
      <c r="C568">
        <v>8434000618</v>
      </c>
      <c r="D568">
        <v>6</v>
      </c>
      <c r="E568" t="s">
        <v>2272</v>
      </c>
      <c r="F568">
        <v>0.02</v>
      </c>
      <c r="H568">
        <v>8434000618</v>
      </c>
      <c r="I568">
        <v>8.3000000000000007</v>
      </c>
      <c r="J568">
        <v>500</v>
      </c>
      <c r="K568">
        <v>1.66E-2</v>
      </c>
      <c r="L568" s="45">
        <f>VLOOKUP(H568,'[1]CALCUL AS et AN'!$A$2:$AU$889,24,FALSE)</f>
        <v>1.66E-2</v>
      </c>
      <c r="M568" s="48">
        <f>VLOOKUP(H568,'[1]CALCUL AS et AN'!$A$2:$AU$889,28,FALSE)</f>
        <v>1.66E-2</v>
      </c>
      <c r="N568">
        <v>9.9599999999999994E-2</v>
      </c>
      <c r="O568" s="45">
        <f t="shared" si="36"/>
        <v>9.9599999999999994E-2</v>
      </c>
      <c r="P568" s="48">
        <f t="shared" si="37"/>
        <v>9.9599999999999994E-2</v>
      </c>
      <c r="Q568">
        <v>0.02</v>
      </c>
      <c r="R568" s="45">
        <f>VLOOKUP(H568,'[1]CALCUL AS et AN'!$A$2:$AU$889,46,FALSE)</f>
        <v>2.0750000000000001E-2</v>
      </c>
      <c r="S568" s="48">
        <f>VLOOKUP(H568,'[1]CALCUL AS et AN'!$A$2:$AU$889,47,FALSE)</f>
        <v>2.0750000000000001E-2</v>
      </c>
      <c r="T568">
        <v>0.12</v>
      </c>
      <c r="U568" s="45">
        <f t="shared" si="38"/>
        <v>0.1245</v>
      </c>
      <c r="V568" s="48">
        <f t="shared" si="39"/>
        <v>0.1245</v>
      </c>
      <c r="W568" t="s">
        <v>1361</v>
      </c>
      <c r="X568" t="s">
        <v>951</v>
      </c>
    </row>
    <row r="569" spans="1:24" outlineLevel="2">
      <c r="A569" t="s">
        <v>121</v>
      </c>
      <c r="B569" s="73" t="str">
        <f t="shared" si="40"/>
        <v>HA</v>
      </c>
      <c r="C569" t="s">
        <v>2133</v>
      </c>
      <c r="D569">
        <v>40</v>
      </c>
      <c r="E569" t="s">
        <v>2134</v>
      </c>
      <c r="F569">
        <v>0.8</v>
      </c>
      <c r="H569" t="s">
        <v>2133</v>
      </c>
      <c r="I569">
        <v>0.52</v>
      </c>
      <c r="J569">
        <v>1</v>
      </c>
      <c r="K569">
        <v>0.52</v>
      </c>
      <c r="L569" s="45">
        <f>VLOOKUP(H569,'[1]CALCUL AS et AN'!$A$2:$AU$889,24,FALSE)</f>
        <v>0.51800000000000002</v>
      </c>
      <c r="M569" s="48">
        <f>VLOOKUP(H569,'[1]CALCUL AS et AN'!$A$2:$AU$889,28,FALSE)</f>
        <v>0.51800000000000002</v>
      </c>
      <c r="N569">
        <v>20.8</v>
      </c>
      <c r="O569" s="45">
        <f t="shared" ref="O569:O634" si="41">D569*L569</f>
        <v>20.72</v>
      </c>
      <c r="P569" s="48">
        <f t="shared" ref="P569:P634" si="42">D569*M569</f>
        <v>20.72</v>
      </c>
      <c r="Q569">
        <v>0.8</v>
      </c>
      <c r="R569" s="45">
        <f>VLOOKUP(H569,'[1]CALCUL AS et AN'!$A$2:$AU$889,46,FALSE)</f>
        <v>0.77700000000000002</v>
      </c>
      <c r="S569" s="48">
        <f>VLOOKUP(H569,'[1]CALCUL AS et AN'!$A$2:$AU$889,47,FALSE)</f>
        <v>0.77700000000000002</v>
      </c>
      <c r="T569">
        <v>32</v>
      </c>
      <c r="U569" s="45">
        <f t="shared" ref="U569:U634" si="43">R569*D569</f>
        <v>31.080000000000002</v>
      </c>
      <c r="V569" s="48">
        <f t="shared" ref="V569:V634" si="44">S569*D569</f>
        <v>31.080000000000002</v>
      </c>
      <c r="W569" t="s">
        <v>1361</v>
      </c>
      <c r="X569" t="s">
        <v>951</v>
      </c>
    </row>
    <row r="570" spans="1:24" outlineLevel="2">
      <c r="A570" t="s">
        <v>121</v>
      </c>
      <c r="B570" s="73" t="str">
        <f t="shared" si="40"/>
        <v>HA</v>
      </c>
      <c r="C570">
        <v>8710605018</v>
      </c>
      <c r="D570">
        <v>6</v>
      </c>
      <c r="E570" t="s">
        <v>2707</v>
      </c>
      <c r="F570">
        <v>0.3</v>
      </c>
      <c r="H570">
        <v>8710605018</v>
      </c>
      <c r="I570">
        <v>0.11</v>
      </c>
      <c r="J570">
        <v>1</v>
      </c>
      <c r="K570">
        <v>0.11</v>
      </c>
      <c r="L570" s="45">
        <f>VLOOKUP(H570,'[1]CALCUL AS et AN'!$A$2:$AU$889,24,FALSE)</f>
        <v>0.108</v>
      </c>
      <c r="M570" s="48">
        <f>VLOOKUP(H570,'[1]CALCUL AS et AN'!$A$2:$AU$889,28,FALSE)</f>
        <v>0.108</v>
      </c>
      <c r="N570">
        <v>0.66</v>
      </c>
      <c r="O570" s="45">
        <f t="shared" si="41"/>
        <v>0.64800000000000002</v>
      </c>
      <c r="P570" s="48">
        <f t="shared" si="42"/>
        <v>0.64800000000000002</v>
      </c>
      <c r="Q570">
        <v>0.3</v>
      </c>
      <c r="R570" s="45">
        <f>VLOOKUP(H570,'[1]CALCUL AS et AN'!$A$2:$AU$889,46,FALSE)</f>
        <v>0.16200000000000001</v>
      </c>
      <c r="S570" s="48">
        <f>VLOOKUP(H570,'[1]CALCUL AS et AN'!$A$2:$AU$889,47,FALSE)</f>
        <v>0.16200000000000001</v>
      </c>
      <c r="T570">
        <v>1.7999999999999998</v>
      </c>
      <c r="U570" s="45">
        <f t="shared" si="43"/>
        <v>0.97199999999999998</v>
      </c>
      <c r="V570" s="48">
        <f t="shared" si="44"/>
        <v>0.97199999999999998</v>
      </c>
      <c r="W570" t="s">
        <v>1361</v>
      </c>
      <c r="X570" t="s">
        <v>951</v>
      </c>
    </row>
    <row r="571" spans="1:24" outlineLevel="2">
      <c r="A571" t="s">
        <v>121</v>
      </c>
      <c r="B571" s="73" t="str">
        <f t="shared" si="40"/>
        <v>HA</v>
      </c>
      <c r="C571">
        <v>8110608018</v>
      </c>
      <c r="D571">
        <v>175</v>
      </c>
      <c r="E571" t="s">
        <v>2084</v>
      </c>
      <c r="F571">
        <v>0.28199999999999997</v>
      </c>
      <c r="H571">
        <v>8110608018</v>
      </c>
      <c r="I571">
        <v>0.17</v>
      </c>
      <c r="J571">
        <v>1</v>
      </c>
      <c r="K571">
        <v>0.17</v>
      </c>
      <c r="L571" s="45">
        <f>VLOOKUP(H571,'[1]CALCUL AS et AN'!$A$2:$AU$889,24,FALSE)</f>
        <v>0.16700000000000001</v>
      </c>
      <c r="M571" s="48">
        <f>VLOOKUP(H571,'[1]CALCUL AS et AN'!$A$2:$AU$889,28,FALSE)</f>
        <v>0.16700000000000001</v>
      </c>
      <c r="N571">
        <v>29.750000000000004</v>
      </c>
      <c r="O571" s="45">
        <f t="shared" si="41"/>
        <v>29.225000000000001</v>
      </c>
      <c r="P571" s="48">
        <f t="shared" si="42"/>
        <v>29.225000000000001</v>
      </c>
      <c r="Q571">
        <v>0.28199999999999997</v>
      </c>
      <c r="R571" s="45">
        <f>VLOOKUP(H571,'[1]CALCUL AS et AN'!$A$2:$AU$889,46,FALSE)</f>
        <v>0.2505</v>
      </c>
      <c r="S571" s="48">
        <f>VLOOKUP(H571,'[1]CALCUL AS et AN'!$A$2:$AU$889,47,FALSE)</f>
        <v>0.2505</v>
      </c>
      <c r="T571">
        <v>49.349999999999994</v>
      </c>
      <c r="U571" s="45">
        <f t="shared" si="43"/>
        <v>43.837499999999999</v>
      </c>
      <c r="V571" s="48">
        <f t="shared" si="44"/>
        <v>43.837499999999999</v>
      </c>
      <c r="W571" t="s">
        <v>1361</v>
      </c>
      <c r="X571" t="s">
        <v>951</v>
      </c>
    </row>
    <row r="572" spans="1:24" outlineLevel="2">
      <c r="A572" t="s">
        <v>121</v>
      </c>
      <c r="B572" s="73" t="str">
        <f t="shared" si="40"/>
        <v>HA</v>
      </c>
      <c r="C572" t="s">
        <v>2391</v>
      </c>
      <c r="D572">
        <v>4</v>
      </c>
      <c r="E572" t="s">
        <v>2392</v>
      </c>
      <c r="F572">
        <v>0.54900000000000004</v>
      </c>
      <c r="H572" t="s">
        <v>2391</v>
      </c>
      <c r="I572">
        <v>0.37</v>
      </c>
      <c r="J572">
        <v>1</v>
      </c>
      <c r="K572">
        <v>0.37</v>
      </c>
      <c r="L572" s="45">
        <f>VLOOKUP(H572,'[1]CALCUL AS et AN'!$A$2:$AU$889,24,FALSE)</f>
        <v>0.36599999999999999</v>
      </c>
      <c r="M572" s="48">
        <f>VLOOKUP(H572,'[1]CALCUL AS et AN'!$A$2:$AU$889,28,FALSE)</f>
        <v>0.36599999999999999</v>
      </c>
      <c r="N572">
        <v>1.48</v>
      </c>
      <c r="O572" s="45">
        <f t="shared" si="41"/>
        <v>1.464</v>
      </c>
      <c r="P572" s="48">
        <f t="shared" si="42"/>
        <v>1.464</v>
      </c>
      <c r="Q572">
        <v>0.54900000000000004</v>
      </c>
      <c r="R572" s="45">
        <f>VLOOKUP(H572,'[1]CALCUL AS et AN'!$A$2:$AU$889,46,FALSE)</f>
        <v>0.54899999999999993</v>
      </c>
      <c r="S572" s="48">
        <f>VLOOKUP(H572,'[1]CALCUL AS et AN'!$A$2:$AU$889,47,FALSE)</f>
        <v>0.54899999999999993</v>
      </c>
      <c r="T572">
        <v>2.1960000000000002</v>
      </c>
      <c r="U572" s="45">
        <f t="shared" si="43"/>
        <v>2.1959999999999997</v>
      </c>
      <c r="V572" s="48">
        <f t="shared" si="44"/>
        <v>2.1959999999999997</v>
      </c>
      <c r="W572" t="s">
        <v>1361</v>
      </c>
      <c r="X572" t="s">
        <v>937</v>
      </c>
    </row>
    <row r="573" spans="1:24" outlineLevel="2">
      <c r="A573" t="s">
        <v>121</v>
      </c>
      <c r="B573" s="73" t="str">
        <f t="shared" si="40"/>
        <v>HA</v>
      </c>
      <c r="C573" t="s">
        <v>2394</v>
      </c>
      <c r="D573">
        <v>4</v>
      </c>
      <c r="E573" t="s">
        <v>2395</v>
      </c>
      <c r="F573">
        <v>0.78</v>
      </c>
      <c r="H573" t="s">
        <v>2394</v>
      </c>
      <c r="I573">
        <v>1.05</v>
      </c>
      <c r="J573">
        <v>1</v>
      </c>
      <c r="K573">
        <v>1.05</v>
      </c>
      <c r="L573" s="45">
        <f>VLOOKUP(H573,'[1]CALCUL AS et AN'!$A$2:$AU$889,24,FALSE)</f>
        <v>1.0529999999999999</v>
      </c>
      <c r="M573" s="48">
        <f>VLOOKUP(H573,'[1]CALCUL AS et AN'!$A$2:$AU$889,28,FALSE)</f>
        <v>1.0529999999999999</v>
      </c>
      <c r="N573">
        <v>4.2</v>
      </c>
      <c r="O573" s="45">
        <f t="shared" si="41"/>
        <v>4.2119999999999997</v>
      </c>
      <c r="P573" s="48">
        <f t="shared" si="42"/>
        <v>4.2119999999999997</v>
      </c>
      <c r="Q573">
        <v>0.78</v>
      </c>
      <c r="R573" s="45">
        <f>VLOOKUP(H573,'[1]CALCUL AS et AN'!$A$2:$AU$889,46,FALSE)</f>
        <v>1.5794999999999999</v>
      </c>
      <c r="S573" s="48">
        <f>VLOOKUP(H573,'[1]CALCUL AS et AN'!$A$2:$AU$889,47,FALSE)</f>
        <v>1.5794999999999999</v>
      </c>
      <c r="T573">
        <v>3.12</v>
      </c>
      <c r="U573" s="45">
        <f t="shared" si="43"/>
        <v>6.3179999999999996</v>
      </c>
      <c r="V573" s="48">
        <f t="shared" si="44"/>
        <v>6.3179999999999996</v>
      </c>
      <c r="W573" t="s">
        <v>1361</v>
      </c>
      <c r="X573" t="s">
        <v>937</v>
      </c>
    </row>
    <row r="574" spans="1:24" outlineLevel="2">
      <c r="A574" t="s">
        <v>121</v>
      </c>
      <c r="B574" s="73" t="str">
        <f t="shared" si="40"/>
        <v>HA</v>
      </c>
      <c r="C574">
        <v>8210603018</v>
      </c>
      <c r="D574">
        <v>32</v>
      </c>
      <c r="E574" t="s">
        <v>2088</v>
      </c>
      <c r="F574">
        <v>6.8000000000000005E-2</v>
      </c>
      <c r="H574">
        <v>8210603018</v>
      </c>
      <c r="I574">
        <v>0.11</v>
      </c>
      <c r="J574">
        <v>1</v>
      </c>
      <c r="K574">
        <v>0.11</v>
      </c>
      <c r="L574" s="45">
        <f>VLOOKUP(H574,'[1]CALCUL AS et AN'!$A$2:$AU$889,24,FALSE)</f>
        <v>0.108</v>
      </c>
      <c r="M574" s="48">
        <f>VLOOKUP(H574,'[1]CALCUL AS et AN'!$A$2:$AU$889,28,FALSE)</f>
        <v>0.108</v>
      </c>
      <c r="N574">
        <v>3.52</v>
      </c>
      <c r="O574" s="45">
        <f t="shared" si="41"/>
        <v>3.456</v>
      </c>
      <c r="P574" s="48">
        <f t="shared" si="42"/>
        <v>3.456</v>
      </c>
      <c r="Q574">
        <v>6.8000000000000005E-2</v>
      </c>
      <c r="R574" s="45">
        <f>VLOOKUP(H574,'[1]CALCUL AS et AN'!$A$2:$AU$889,46,FALSE)</f>
        <v>0.16200000000000001</v>
      </c>
      <c r="S574" s="48">
        <f>VLOOKUP(H574,'[1]CALCUL AS et AN'!$A$2:$AU$889,47,FALSE)</f>
        <v>0.16200000000000001</v>
      </c>
      <c r="T574">
        <v>2.1760000000000002</v>
      </c>
      <c r="U574" s="45">
        <f t="shared" si="43"/>
        <v>5.1840000000000002</v>
      </c>
      <c r="V574" s="48">
        <f t="shared" si="44"/>
        <v>5.1840000000000002</v>
      </c>
      <c r="W574" t="s">
        <v>1361</v>
      </c>
      <c r="X574" t="s">
        <v>951</v>
      </c>
    </row>
    <row r="575" spans="1:24" outlineLevel="2">
      <c r="A575" t="s">
        <v>121</v>
      </c>
      <c r="B575" s="73" t="str">
        <f t="shared" si="40"/>
        <v>HA</v>
      </c>
      <c r="C575">
        <v>8210707018</v>
      </c>
      <c r="D575">
        <v>44</v>
      </c>
      <c r="E575" t="s">
        <v>2090</v>
      </c>
      <c r="F575">
        <v>0.158</v>
      </c>
      <c r="H575">
        <v>8210707018</v>
      </c>
      <c r="I575">
        <v>0.11</v>
      </c>
      <c r="J575">
        <v>1</v>
      </c>
      <c r="K575">
        <v>0.11</v>
      </c>
      <c r="L575" s="45">
        <f>VLOOKUP(H575,'[1]CALCUL AS et AN'!$A$2:$AU$889,24,FALSE)</f>
        <v>0.1056</v>
      </c>
      <c r="M575" s="48">
        <f>VLOOKUP(H575,'[1]CALCUL AS et AN'!$A$2:$AU$889,28,FALSE)</f>
        <v>0.1056</v>
      </c>
      <c r="N575">
        <v>4.84</v>
      </c>
      <c r="O575" s="45">
        <f t="shared" si="41"/>
        <v>4.6463999999999999</v>
      </c>
      <c r="P575" s="48">
        <f t="shared" si="42"/>
        <v>4.6463999999999999</v>
      </c>
      <c r="Q575">
        <v>0.12</v>
      </c>
      <c r="R575" s="45">
        <f>VLOOKUP(H575,'[1]CALCUL AS et AN'!$A$2:$AU$889,46,FALSE)</f>
        <v>0.15839999999999999</v>
      </c>
      <c r="S575" s="48">
        <f>VLOOKUP(H575,'[1]CALCUL AS et AN'!$A$2:$AU$889,47,FALSE)</f>
        <v>0.15839999999999999</v>
      </c>
      <c r="T575">
        <v>5.2799999999999994</v>
      </c>
      <c r="U575" s="45">
        <f t="shared" si="43"/>
        <v>6.9695999999999998</v>
      </c>
      <c r="V575" s="48">
        <f t="shared" si="44"/>
        <v>6.9695999999999998</v>
      </c>
      <c r="W575" t="s">
        <v>1361</v>
      </c>
      <c r="X575" t="s">
        <v>951</v>
      </c>
    </row>
    <row r="576" spans="1:24" outlineLevel="2">
      <c r="A576" t="s">
        <v>121</v>
      </c>
      <c r="B576" s="73" t="str">
        <f t="shared" si="40"/>
        <v>HA</v>
      </c>
      <c r="C576" t="s">
        <v>648</v>
      </c>
      <c r="D576">
        <v>7.5</v>
      </c>
      <c r="E576" t="s">
        <v>2053</v>
      </c>
      <c r="F576">
        <v>13.19</v>
      </c>
      <c r="H576" t="s">
        <v>648</v>
      </c>
      <c r="I576">
        <v>14.87</v>
      </c>
      <c r="J576">
        <v>1.8</v>
      </c>
      <c r="K576">
        <v>8.2611111111111111</v>
      </c>
      <c r="L576" s="45">
        <f>VLOOKUP(H576,'[1]CALCUL AS et AN'!$A$2:$AU$889,24,FALSE)</f>
        <v>8.26</v>
      </c>
      <c r="M576" s="48">
        <f>VLOOKUP(H576,'[1]CALCUL AS et AN'!$A$2:$AU$889,28,FALSE)</f>
        <v>10.92</v>
      </c>
      <c r="N576">
        <v>61.958333333333336</v>
      </c>
      <c r="O576" s="45">
        <f t="shared" si="41"/>
        <v>61.949999999999996</v>
      </c>
      <c r="P576" s="48">
        <f t="shared" si="42"/>
        <v>81.900000000000006</v>
      </c>
      <c r="Q576">
        <v>13.19</v>
      </c>
      <c r="R576" s="45">
        <f>VLOOKUP(H576,'[1]CALCUL AS et AN'!$A$2:$AU$889,46,FALSE)</f>
        <v>12.39</v>
      </c>
      <c r="S576" s="48">
        <f>VLOOKUP(H576,'[1]CALCUL AS et AN'!$A$2:$AU$889,47,FALSE)</f>
        <v>16.38</v>
      </c>
      <c r="T576">
        <v>98.924999999999997</v>
      </c>
      <c r="U576" s="45">
        <f t="shared" si="43"/>
        <v>92.925000000000011</v>
      </c>
      <c r="V576" s="48">
        <f t="shared" si="44"/>
        <v>122.85</v>
      </c>
      <c r="W576" t="s">
        <v>1361</v>
      </c>
      <c r="X576" t="s">
        <v>937</v>
      </c>
    </row>
    <row r="577" spans="1:24" outlineLevel="2">
      <c r="A577" t="s">
        <v>121</v>
      </c>
      <c r="B577" s="73" t="str">
        <f t="shared" si="40"/>
        <v>HA</v>
      </c>
      <c r="C577" t="s">
        <v>650</v>
      </c>
      <c r="D577">
        <v>20</v>
      </c>
      <c r="E577" t="s">
        <v>2047</v>
      </c>
      <c r="F577">
        <v>11.27</v>
      </c>
      <c r="H577" t="s">
        <v>650</v>
      </c>
      <c r="I577">
        <v>7.05</v>
      </c>
      <c r="J577">
        <v>1</v>
      </c>
      <c r="K577">
        <v>7.05</v>
      </c>
      <c r="L577" s="45">
        <f>VLOOKUP(H577,'[1]CALCUL AS et AN'!$A$2:$AU$889,24,FALSE)</f>
        <v>7.05</v>
      </c>
      <c r="M577" s="48">
        <f>VLOOKUP(H577,'[1]CALCUL AS et AN'!$A$2:$AU$889,28,FALSE)</f>
        <v>7.4</v>
      </c>
      <c r="N577">
        <v>141</v>
      </c>
      <c r="O577" s="45">
        <f t="shared" si="41"/>
        <v>141</v>
      </c>
      <c r="P577" s="48">
        <f t="shared" si="42"/>
        <v>148</v>
      </c>
      <c r="Q577">
        <v>11.27</v>
      </c>
      <c r="R577" s="45">
        <f>VLOOKUP(H577,'[1]CALCUL AS et AN'!$A$2:$AU$889,46,FALSE)</f>
        <v>8.8125</v>
      </c>
      <c r="S577" s="48">
        <f>VLOOKUP(H577,'[1]CALCUL AS et AN'!$A$2:$AU$889,47,FALSE)</f>
        <v>9.25</v>
      </c>
      <c r="T577">
        <v>225.39999999999998</v>
      </c>
      <c r="U577" s="45">
        <f t="shared" si="43"/>
        <v>176.25</v>
      </c>
      <c r="V577" s="48">
        <f t="shared" si="44"/>
        <v>185</v>
      </c>
      <c r="W577" t="s">
        <v>1361</v>
      </c>
      <c r="X577" t="s">
        <v>937</v>
      </c>
    </row>
    <row r="578" spans="1:24" outlineLevel="2">
      <c r="A578" t="s">
        <v>121</v>
      </c>
      <c r="B578" s="73" t="str">
        <f t="shared" si="40"/>
        <v>HA</v>
      </c>
      <c r="C578" t="s">
        <v>2077</v>
      </c>
      <c r="D578">
        <v>4</v>
      </c>
      <c r="E578" t="s">
        <v>2078</v>
      </c>
      <c r="F578">
        <v>7.55</v>
      </c>
      <c r="H578" t="s">
        <v>2077</v>
      </c>
      <c r="I578">
        <v>3.32</v>
      </c>
      <c r="J578">
        <v>6.06</v>
      </c>
      <c r="K578">
        <v>0.54785478547854782</v>
      </c>
      <c r="L578" s="45">
        <f>VLOOKUP(H578,'[1]CALCUL AS et AN'!$A$2:$AU$889,24,FALSE)</f>
        <v>3.29</v>
      </c>
      <c r="M578" s="48">
        <f>VLOOKUP(H578,'[1]CALCUL AS et AN'!$A$2:$AU$889,28,FALSE)</f>
        <v>3.32</v>
      </c>
      <c r="N578">
        <v>2.1914191419141913</v>
      </c>
      <c r="O578" s="45">
        <f t="shared" si="41"/>
        <v>13.16</v>
      </c>
      <c r="P578" s="48">
        <f t="shared" si="42"/>
        <v>13.28</v>
      </c>
      <c r="Q578">
        <v>7.55</v>
      </c>
      <c r="R578" s="45">
        <f>VLOOKUP(H578,'[1]CALCUL AS et AN'!$A$2:$AU$889,46,FALSE)</f>
        <v>8.2249999999999996</v>
      </c>
      <c r="S578" s="48">
        <f>VLOOKUP(H578,'[1]CALCUL AS et AN'!$A$2:$AU$889,47,FALSE)</f>
        <v>8.2999999999999989</v>
      </c>
      <c r="T578">
        <v>30.2</v>
      </c>
      <c r="U578" s="45">
        <f t="shared" si="43"/>
        <v>32.9</v>
      </c>
      <c r="V578" s="48">
        <f t="shared" si="44"/>
        <v>33.199999999999996</v>
      </c>
      <c r="W578" t="s">
        <v>1361</v>
      </c>
      <c r="X578" t="s">
        <v>951</v>
      </c>
    </row>
    <row r="579" spans="1:24" outlineLevel="2">
      <c r="A579" t="s">
        <v>121</v>
      </c>
      <c r="B579" s="73" t="str">
        <f t="shared" si="40"/>
        <v>HA</v>
      </c>
      <c r="C579" t="s">
        <v>572</v>
      </c>
      <c r="D579">
        <v>2</v>
      </c>
      <c r="E579" t="s">
        <v>573</v>
      </c>
      <c r="F579">
        <v>20.91</v>
      </c>
      <c r="H579" t="s">
        <v>572</v>
      </c>
      <c r="I579">
        <v>14.64</v>
      </c>
      <c r="J579">
        <v>1</v>
      </c>
      <c r="K579">
        <v>14.64</v>
      </c>
      <c r="L579" s="45">
        <f>VLOOKUP(H579,'[1]CALCUL AS et AN'!$A$2:$AU$889,24,FALSE)</f>
        <v>14.64</v>
      </c>
      <c r="M579" s="48">
        <f>VLOOKUP(H579,'[1]CALCUL AS et AN'!$A$2:$AU$889,28,FALSE)</f>
        <v>15.811200000000001</v>
      </c>
      <c r="N579">
        <v>29.28</v>
      </c>
      <c r="O579" s="45">
        <f t="shared" si="41"/>
        <v>29.28</v>
      </c>
      <c r="P579" s="48">
        <f t="shared" si="42"/>
        <v>31.622400000000003</v>
      </c>
      <c r="Q579">
        <v>20.91</v>
      </c>
      <c r="R579" s="45">
        <f>VLOOKUP(H579,'[1]CALCUL AS et AN'!$A$2:$AU$889,46,FALSE)</f>
        <v>21.96</v>
      </c>
      <c r="S579" s="48">
        <f>VLOOKUP(H579,'[1]CALCUL AS et AN'!$A$2:$AU$889,47,FALSE)</f>
        <v>23.716800000000003</v>
      </c>
      <c r="T579">
        <v>41.82</v>
      </c>
      <c r="U579" s="45">
        <f t="shared" si="43"/>
        <v>43.92</v>
      </c>
      <c r="V579" s="48">
        <f t="shared" si="44"/>
        <v>47.433600000000006</v>
      </c>
      <c r="W579" t="s">
        <v>1361</v>
      </c>
      <c r="X579" t="s">
        <v>937</v>
      </c>
    </row>
    <row r="580" spans="1:24" outlineLevel="2">
      <c r="A580" t="s">
        <v>121</v>
      </c>
      <c r="B580" s="73" t="str">
        <f t="shared" si="40"/>
        <v>HA</v>
      </c>
      <c r="C580" t="s">
        <v>2194</v>
      </c>
      <c r="D580">
        <v>4</v>
      </c>
      <c r="E580" t="s">
        <v>2195</v>
      </c>
      <c r="F580">
        <v>9.81</v>
      </c>
      <c r="H580" t="s">
        <v>2194</v>
      </c>
      <c r="I580">
        <v>7.29</v>
      </c>
      <c r="J580">
        <v>1</v>
      </c>
      <c r="K580">
        <v>7.29</v>
      </c>
      <c r="L580" s="45">
        <f>VLOOKUP(H580,'[1]CALCUL AS et AN'!$A$2:$AU$889,24,FALSE)</f>
        <v>7.2920999999999996</v>
      </c>
      <c r="M580" s="48">
        <f>VLOOKUP(H580,'[1]CALCUL AS et AN'!$A$2:$AU$889,28,FALSE)</f>
        <v>7.2920999999999996</v>
      </c>
      <c r="N580">
        <v>29.16</v>
      </c>
      <c r="O580" s="45">
        <f t="shared" si="41"/>
        <v>29.168399999999998</v>
      </c>
      <c r="P580" s="48">
        <f t="shared" si="42"/>
        <v>29.168399999999998</v>
      </c>
      <c r="Q580">
        <v>9.81</v>
      </c>
      <c r="R580" s="45">
        <f>VLOOKUP(H580,'[1]CALCUL AS et AN'!$A$2:$AU$889,46,FALSE)</f>
        <v>10.93815</v>
      </c>
      <c r="S580" s="48">
        <f>VLOOKUP(H580,'[1]CALCUL AS et AN'!$A$2:$AU$889,47,FALSE)</f>
        <v>10.93815</v>
      </c>
      <c r="T580">
        <v>39.24</v>
      </c>
      <c r="U580" s="45">
        <f t="shared" si="43"/>
        <v>43.752600000000001</v>
      </c>
      <c r="V580" s="48">
        <f t="shared" si="44"/>
        <v>43.752600000000001</v>
      </c>
      <c r="W580" t="s">
        <v>1361</v>
      </c>
      <c r="X580" t="s">
        <v>951</v>
      </c>
    </row>
    <row r="581" spans="1:24" outlineLevel="2">
      <c r="A581" t="s">
        <v>121</v>
      </c>
      <c r="B581" s="73" t="str">
        <f t="shared" si="40"/>
        <v>HA</v>
      </c>
      <c r="C581" t="s">
        <v>2198</v>
      </c>
      <c r="D581">
        <v>2</v>
      </c>
      <c r="E581" t="s">
        <v>2199</v>
      </c>
      <c r="F581">
        <v>9.9</v>
      </c>
      <c r="H581" t="s">
        <v>2198</v>
      </c>
      <c r="I581">
        <v>7.36</v>
      </c>
      <c r="J581">
        <v>1</v>
      </c>
      <c r="K581">
        <v>7.36</v>
      </c>
      <c r="L581" s="45">
        <f>VLOOKUP(H581,'[1]CALCUL AS et AN'!$A$2:$AU$889,24,FALSE)</f>
        <v>7.359</v>
      </c>
      <c r="M581" s="48">
        <f>VLOOKUP(H581,'[1]CALCUL AS et AN'!$A$2:$AU$889,28,FALSE)</f>
        <v>7.359</v>
      </c>
      <c r="N581">
        <v>14.72</v>
      </c>
      <c r="O581" s="45">
        <f t="shared" si="41"/>
        <v>14.718</v>
      </c>
      <c r="P581" s="48">
        <f t="shared" si="42"/>
        <v>14.718</v>
      </c>
      <c r="Q581">
        <v>9.9</v>
      </c>
      <c r="R581" s="45">
        <f>VLOOKUP(H581,'[1]CALCUL AS et AN'!$A$2:$AU$889,46,FALSE)</f>
        <v>11.038499999999999</v>
      </c>
      <c r="S581" s="48">
        <f>VLOOKUP(H581,'[1]CALCUL AS et AN'!$A$2:$AU$889,47,FALSE)</f>
        <v>11.038499999999999</v>
      </c>
      <c r="T581">
        <v>19.8</v>
      </c>
      <c r="U581" s="45">
        <f t="shared" si="43"/>
        <v>22.076999999999998</v>
      </c>
      <c r="V581" s="48">
        <f t="shared" si="44"/>
        <v>22.076999999999998</v>
      </c>
      <c r="W581" t="s">
        <v>1361</v>
      </c>
      <c r="X581" t="s">
        <v>951</v>
      </c>
    </row>
    <row r="582" spans="1:24" outlineLevel="2">
      <c r="A582" t="s">
        <v>121</v>
      </c>
      <c r="B582" s="73" t="str">
        <f t="shared" si="40"/>
        <v>HA</v>
      </c>
      <c r="C582" t="s">
        <v>2202</v>
      </c>
      <c r="D582">
        <v>4</v>
      </c>
      <c r="E582" t="s">
        <v>2203</v>
      </c>
      <c r="F582">
        <v>10.32</v>
      </c>
      <c r="H582" t="s">
        <v>2202</v>
      </c>
      <c r="I582">
        <v>7.67</v>
      </c>
      <c r="J582">
        <v>1</v>
      </c>
      <c r="K582">
        <v>7.67</v>
      </c>
      <c r="L582" s="45">
        <f>VLOOKUP(H582,'[1]CALCUL AS et AN'!$A$2:$AU$889,24,FALSE)</f>
        <v>7.6711999999999998</v>
      </c>
      <c r="M582" s="48">
        <f>VLOOKUP(H582,'[1]CALCUL AS et AN'!$A$2:$AU$889,28,FALSE)</f>
        <v>7.6711999999999998</v>
      </c>
      <c r="N582">
        <v>30.68</v>
      </c>
      <c r="O582" s="45">
        <f t="shared" si="41"/>
        <v>30.684799999999999</v>
      </c>
      <c r="P582" s="48">
        <f t="shared" si="42"/>
        <v>30.684799999999999</v>
      </c>
      <c r="Q582">
        <v>10.32</v>
      </c>
      <c r="R582" s="45">
        <f>VLOOKUP(H582,'[1]CALCUL AS et AN'!$A$2:$AU$889,46,FALSE)</f>
        <v>11.5068</v>
      </c>
      <c r="S582" s="48">
        <f>VLOOKUP(H582,'[1]CALCUL AS et AN'!$A$2:$AU$889,47,FALSE)</f>
        <v>11.5068</v>
      </c>
      <c r="T582">
        <v>41.28</v>
      </c>
      <c r="U582" s="45">
        <f t="shared" si="43"/>
        <v>46.027200000000001</v>
      </c>
      <c r="V582" s="48">
        <f t="shared" si="44"/>
        <v>46.027200000000001</v>
      </c>
      <c r="W582" t="s">
        <v>1361</v>
      </c>
      <c r="X582" t="s">
        <v>951</v>
      </c>
    </row>
    <row r="583" spans="1:24" outlineLevel="2">
      <c r="A583" t="s">
        <v>121</v>
      </c>
      <c r="B583" s="73" t="str">
        <f t="shared" si="40"/>
        <v>HA</v>
      </c>
      <c r="C583" t="s">
        <v>2410</v>
      </c>
      <c r="D583">
        <v>8.7100000000000009</v>
      </c>
      <c r="E583" t="s">
        <v>2411</v>
      </c>
      <c r="F583">
        <v>75</v>
      </c>
      <c r="H583" t="s">
        <v>2410</v>
      </c>
      <c r="I583">
        <v>50</v>
      </c>
      <c r="J583">
        <v>1</v>
      </c>
      <c r="K583">
        <v>50</v>
      </c>
      <c r="L583" s="45">
        <f>VLOOKUP(H583,'[1]CALCUL AS et AN'!$A$2:$AU$889,24,FALSE)</f>
        <v>50</v>
      </c>
      <c r="M583" s="48">
        <f>VLOOKUP(H583,'[1]CALCUL AS et AN'!$A$2:$AU$889,28,FALSE)</f>
        <v>50</v>
      </c>
      <c r="N583">
        <v>435.50000000000006</v>
      </c>
      <c r="O583" s="45">
        <f t="shared" si="41"/>
        <v>435.50000000000006</v>
      </c>
      <c r="P583" s="48">
        <f t="shared" si="42"/>
        <v>435.50000000000006</v>
      </c>
      <c r="Q583">
        <v>75</v>
      </c>
      <c r="R583" s="45">
        <f>VLOOKUP(H583,'[1]CALCUL AS et AN'!$A$2:$AU$889,46,FALSE)</f>
        <v>75</v>
      </c>
      <c r="S583" s="48">
        <f>VLOOKUP(H583,'[1]CALCUL AS et AN'!$A$2:$AU$889,47,FALSE)</f>
        <v>75</v>
      </c>
      <c r="T583">
        <v>653.25000000000011</v>
      </c>
      <c r="U583" s="45">
        <f t="shared" si="43"/>
        <v>653.25000000000011</v>
      </c>
      <c r="V583" s="48">
        <f t="shared" si="44"/>
        <v>653.25000000000011</v>
      </c>
      <c r="W583" t="s">
        <v>1361</v>
      </c>
      <c r="X583" t="s">
        <v>951</v>
      </c>
    </row>
    <row r="584" spans="1:24" outlineLevel="2">
      <c r="A584" t="s">
        <v>121</v>
      </c>
      <c r="B584" s="73" t="str">
        <f t="shared" si="40"/>
        <v>HA</v>
      </c>
      <c r="C584" t="s">
        <v>2162</v>
      </c>
      <c r="D584">
        <v>4</v>
      </c>
      <c r="E584" t="s">
        <v>2163</v>
      </c>
      <c r="F584">
        <v>42.95</v>
      </c>
      <c r="H584" t="s">
        <v>2162</v>
      </c>
      <c r="I584">
        <v>31.92</v>
      </c>
      <c r="J584">
        <v>1</v>
      </c>
      <c r="K584">
        <v>31.92</v>
      </c>
      <c r="L584" s="45">
        <f>VLOOKUP(H584,'[1]CALCUL AS et AN'!$A$2:$AU$889,24,FALSE)</f>
        <v>31.922449999999998</v>
      </c>
      <c r="M584" s="48">
        <f>VLOOKUP(H584,'[1]CALCUL AS et AN'!$A$2:$AU$889,28,FALSE)</f>
        <v>31.922449999999998</v>
      </c>
      <c r="N584">
        <v>127.68</v>
      </c>
      <c r="O584" s="45">
        <f t="shared" si="41"/>
        <v>127.68979999999999</v>
      </c>
      <c r="P584" s="48">
        <f t="shared" si="42"/>
        <v>127.68979999999999</v>
      </c>
      <c r="Q584">
        <v>42.95</v>
      </c>
      <c r="R584" s="45">
        <f>VLOOKUP(H584,'[1]CALCUL AS et AN'!$A$2:$AU$889,46,FALSE)</f>
        <v>47.883674999999997</v>
      </c>
      <c r="S584" s="48">
        <f>VLOOKUP(H584,'[1]CALCUL AS et AN'!$A$2:$AU$889,47,FALSE)</f>
        <v>47.883674999999997</v>
      </c>
      <c r="T584">
        <v>171.8</v>
      </c>
      <c r="U584" s="45">
        <f t="shared" si="43"/>
        <v>191.53469999999999</v>
      </c>
      <c r="V584" s="48">
        <f t="shared" si="44"/>
        <v>191.53469999999999</v>
      </c>
      <c r="W584" t="s">
        <v>1361</v>
      </c>
      <c r="X584" t="s">
        <v>951</v>
      </c>
    </row>
    <row r="585" spans="1:24" outlineLevel="2">
      <c r="A585" t="s">
        <v>121</v>
      </c>
      <c r="B585" s="73" t="str">
        <f t="shared" si="40"/>
        <v>HA</v>
      </c>
      <c r="C585" t="s">
        <v>2166</v>
      </c>
      <c r="D585">
        <v>2</v>
      </c>
      <c r="E585" t="s">
        <v>2167</v>
      </c>
      <c r="F585">
        <v>43.38</v>
      </c>
      <c r="H585" t="s">
        <v>2166</v>
      </c>
      <c r="I585">
        <v>32.25</v>
      </c>
      <c r="J585">
        <v>1</v>
      </c>
      <c r="K585">
        <v>32.25</v>
      </c>
      <c r="L585" s="45">
        <f>VLOOKUP(H585,'[1]CALCUL AS et AN'!$A$2:$AU$889,24,FALSE)</f>
        <v>32.245800000000003</v>
      </c>
      <c r="M585" s="48">
        <f>VLOOKUP(H585,'[1]CALCUL AS et AN'!$A$2:$AU$889,28,FALSE)</f>
        <v>32.245800000000003</v>
      </c>
      <c r="N585">
        <v>64.5</v>
      </c>
      <c r="O585" s="45">
        <f t="shared" si="41"/>
        <v>64.491600000000005</v>
      </c>
      <c r="P585" s="48">
        <f t="shared" si="42"/>
        <v>64.491600000000005</v>
      </c>
      <c r="Q585">
        <v>43.38</v>
      </c>
      <c r="R585" s="45">
        <f>VLOOKUP(H585,'[1]CALCUL AS et AN'!$A$2:$AU$889,46,FALSE)</f>
        <v>48.368700000000004</v>
      </c>
      <c r="S585" s="48">
        <f>VLOOKUP(H585,'[1]CALCUL AS et AN'!$A$2:$AU$889,47,FALSE)</f>
        <v>48.368700000000004</v>
      </c>
      <c r="T585">
        <v>86.76</v>
      </c>
      <c r="U585" s="45">
        <f t="shared" si="43"/>
        <v>96.737400000000008</v>
      </c>
      <c r="V585" s="48">
        <f t="shared" si="44"/>
        <v>96.737400000000008</v>
      </c>
      <c r="W585" t="s">
        <v>1361</v>
      </c>
      <c r="X585" t="s">
        <v>951</v>
      </c>
    </row>
    <row r="586" spans="1:24" outlineLevel="2">
      <c r="A586" t="s">
        <v>121</v>
      </c>
      <c r="B586" s="73" t="str">
        <f t="shared" si="40"/>
        <v>HA</v>
      </c>
      <c r="C586" t="s">
        <v>2170</v>
      </c>
      <c r="D586">
        <v>4</v>
      </c>
      <c r="E586" t="s">
        <v>2171</v>
      </c>
      <c r="F586">
        <v>45.2</v>
      </c>
      <c r="H586" t="s">
        <v>2170</v>
      </c>
      <c r="I586">
        <v>33.590000000000003</v>
      </c>
      <c r="J586">
        <v>1</v>
      </c>
      <c r="K586">
        <v>33.590000000000003</v>
      </c>
      <c r="L586" s="45">
        <f>VLOOKUP(H586,'[1]CALCUL AS et AN'!$A$2:$AU$889,24,FALSE)</f>
        <v>33.594949999999997</v>
      </c>
      <c r="M586" s="48">
        <f>VLOOKUP(H586,'[1]CALCUL AS et AN'!$A$2:$AU$889,28,FALSE)</f>
        <v>33.594949999999997</v>
      </c>
      <c r="N586">
        <v>134.36000000000001</v>
      </c>
      <c r="O586" s="45">
        <f t="shared" si="41"/>
        <v>134.37979999999999</v>
      </c>
      <c r="P586" s="48">
        <f t="shared" si="42"/>
        <v>134.37979999999999</v>
      </c>
      <c r="Q586">
        <v>45.2</v>
      </c>
      <c r="R586" s="45">
        <f>VLOOKUP(H586,'[1]CALCUL AS et AN'!$A$2:$AU$889,46,FALSE)</f>
        <v>50.392424999999996</v>
      </c>
      <c r="S586" s="48">
        <f>VLOOKUP(H586,'[1]CALCUL AS et AN'!$A$2:$AU$889,47,FALSE)</f>
        <v>50.392424999999996</v>
      </c>
      <c r="T586">
        <v>180.8</v>
      </c>
      <c r="U586" s="45">
        <f t="shared" si="43"/>
        <v>201.56969999999998</v>
      </c>
      <c r="V586" s="48">
        <f t="shared" si="44"/>
        <v>201.56969999999998</v>
      </c>
      <c r="W586" t="s">
        <v>1361</v>
      </c>
      <c r="X586" t="s">
        <v>951</v>
      </c>
    </row>
    <row r="587" spans="1:24" outlineLevel="2">
      <c r="A587" t="s">
        <v>121</v>
      </c>
      <c r="B587" s="73" t="str">
        <f t="shared" si="40"/>
        <v>HA</v>
      </c>
      <c r="C587" t="s">
        <v>2224</v>
      </c>
      <c r="D587">
        <v>4</v>
      </c>
      <c r="E587" t="s">
        <v>2225</v>
      </c>
      <c r="F587">
        <v>6.29</v>
      </c>
      <c r="H587" t="s">
        <v>2224</v>
      </c>
      <c r="I587">
        <v>4.67</v>
      </c>
      <c r="J587">
        <v>1</v>
      </c>
      <c r="K587">
        <v>4.67</v>
      </c>
      <c r="L587" s="45">
        <f>VLOOKUP(H587,'[1]CALCUL AS et AN'!$A$2:$AU$889,24,FALSE)</f>
        <v>4.6718500000000001</v>
      </c>
      <c r="M587" s="48">
        <f>VLOOKUP(H587,'[1]CALCUL AS et AN'!$A$2:$AU$889,28,FALSE)</f>
        <v>4.6718500000000001</v>
      </c>
      <c r="N587">
        <v>18.68</v>
      </c>
      <c r="O587" s="45">
        <f t="shared" si="41"/>
        <v>18.6874</v>
      </c>
      <c r="P587" s="48">
        <f t="shared" si="42"/>
        <v>18.6874</v>
      </c>
      <c r="Q587">
        <v>6.29</v>
      </c>
      <c r="R587" s="45">
        <f>VLOOKUP(H587,'[1]CALCUL AS et AN'!$A$2:$AU$889,46,FALSE)</f>
        <v>7.0077750000000005</v>
      </c>
      <c r="S587" s="48">
        <f>VLOOKUP(H587,'[1]CALCUL AS et AN'!$A$2:$AU$889,47,FALSE)</f>
        <v>7.0077750000000005</v>
      </c>
      <c r="T587">
        <v>25.16</v>
      </c>
      <c r="U587" s="45">
        <f t="shared" si="43"/>
        <v>28.031100000000002</v>
      </c>
      <c r="V587" s="48">
        <f t="shared" si="44"/>
        <v>28.031100000000002</v>
      </c>
      <c r="W587" t="s">
        <v>1361</v>
      </c>
      <c r="X587" t="s">
        <v>951</v>
      </c>
    </row>
    <row r="588" spans="1:24" outlineLevel="2">
      <c r="A588" t="s">
        <v>121</v>
      </c>
      <c r="B588" s="73" t="str">
        <f t="shared" si="40"/>
        <v>HA</v>
      </c>
      <c r="C588" t="s">
        <v>2227</v>
      </c>
      <c r="D588">
        <v>2</v>
      </c>
      <c r="E588" t="s">
        <v>2228</v>
      </c>
      <c r="F588">
        <v>6.35</v>
      </c>
      <c r="H588" t="s">
        <v>2227</v>
      </c>
      <c r="I588">
        <v>4.72</v>
      </c>
      <c r="J588">
        <v>1</v>
      </c>
      <c r="K588">
        <v>4.72</v>
      </c>
      <c r="L588" s="45">
        <f>VLOOKUP(H588,'[1]CALCUL AS et AN'!$A$2:$AU$889,24,FALSE)</f>
        <v>4.71645</v>
      </c>
      <c r="M588" s="48">
        <f>VLOOKUP(H588,'[1]CALCUL AS et AN'!$A$2:$AU$889,28,FALSE)</f>
        <v>4.71645</v>
      </c>
      <c r="N588">
        <v>9.44</v>
      </c>
      <c r="O588" s="45">
        <f t="shared" si="41"/>
        <v>9.4329000000000001</v>
      </c>
      <c r="P588" s="48">
        <f t="shared" si="42"/>
        <v>9.4329000000000001</v>
      </c>
      <c r="Q588">
        <v>6.35</v>
      </c>
      <c r="R588" s="45">
        <f>VLOOKUP(H588,'[1]CALCUL AS et AN'!$A$2:$AU$889,46,FALSE)</f>
        <v>7.074675</v>
      </c>
      <c r="S588" s="48">
        <f>VLOOKUP(H588,'[1]CALCUL AS et AN'!$A$2:$AU$889,47,FALSE)</f>
        <v>7.074675</v>
      </c>
      <c r="T588">
        <v>12.7</v>
      </c>
      <c r="U588" s="45">
        <f t="shared" si="43"/>
        <v>14.14935</v>
      </c>
      <c r="V588" s="48">
        <f t="shared" si="44"/>
        <v>14.14935</v>
      </c>
      <c r="W588" t="s">
        <v>1361</v>
      </c>
      <c r="X588" t="s">
        <v>951</v>
      </c>
    </row>
    <row r="589" spans="1:24" outlineLevel="2">
      <c r="A589" t="s">
        <v>121</v>
      </c>
      <c r="B589" s="73" t="str">
        <f t="shared" si="40"/>
        <v>HA</v>
      </c>
      <c r="C589" t="s">
        <v>2230</v>
      </c>
      <c r="D589">
        <v>4</v>
      </c>
      <c r="E589" t="s">
        <v>2231</v>
      </c>
      <c r="F589">
        <v>6.62</v>
      </c>
      <c r="H589" t="s">
        <v>2230</v>
      </c>
      <c r="I589">
        <v>4.92</v>
      </c>
      <c r="J589">
        <v>1</v>
      </c>
      <c r="K589">
        <v>4.92</v>
      </c>
      <c r="L589" s="45">
        <f>VLOOKUP(H589,'[1]CALCUL AS et AN'!$A$2:$AU$889,24,FALSE)</f>
        <v>4.9171500000000004</v>
      </c>
      <c r="M589" s="48">
        <f>VLOOKUP(H589,'[1]CALCUL AS et AN'!$A$2:$AU$889,28,FALSE)</f>
        <v>4.9171500000000004</v>
      </c>
      <c r="N589">
        <v>19.68</v>
      </c>
      <c r="O589" s="45">
        <f t="shared" si="41"/>
        <v>19.668600000000001</v>
      </c>
      <c r="P589" s="48">
        <f t="shared" si="42"/>
        <v>19.668600000000001</v>
      </c>
      <c r="Q589">
        <v>6.62</v>
      </c>
      <c r="R589" s="45">
        <f>VLOOKUP(H589,'[1]CALCUL AS et AN'!$A$2:$AU$889,46,FALSE)</f>
        <v>7.375725000000001</v>
      </c>
      <c r="S589" s="48">
        <f>VLOOKUP(H589,'[1]CALCUL AS et AN'!$A$2:$AU$889,47,FALSE)</f>
        <v>7.375725000000001</v>
      </c>
      <c r="T589">
        <v>26.48</v>
      </c>
      <c r="U589" s="45">
        <f t="shared" si="43"/>
        <v>29.502900000000004</v>
      </c>
      <c r="V589" s="48">
        <f t="shared" si="44"/>
        <v>29.502900000000004</v>
      </c>
      <c r="W589" t="s">
        <v>1361</v>
      </c>
      <c r="X589" t="s">
        <v>951</v>
      </c>
    </row>
    <row r="590" spans="1:24" outlineLevel="2">
      <c r="A590" t="s">
        <v>121</v>
      </c>
      <c r="B590" s="73" t="str">
        <f t="shared" si="40"/>
        <v>HA</v>
      </c>
      <c r="C590" t="s">
        <v>2069</v>
      </c>
      <c r="D590">
        <v>12</v>
      </c>
      <c r="E590" t="s">
        <v>2070</v>
      </c>
      <c r="F590">
        <v>7.95</v>
      </c>
      <c r="H590" t="s">
        <v>2069</v>
      </c>
      <c r="I590">
        <v>3.29</v>
      </c>
      <c r="J590">
        <v>6.06</v>
      </c>
      <c r="K590">
        <v>0.54290429042904298</v>
      </c>
      <c r="L590" s="45">
        <f>VLOOKUP(H590,'[1]CALCUL AS et AN'!$A$2:$AU$889,24,FALSE)</f>
        <v>3.29</v>
      </c>
      <c r="M590" s="48">
        <f>VLOOKUP(H590,'[1]CALCUL AS et AN'!$A$2:$AU$889,28,FALSE)</f>
        <v>3.29</v>
      </c>
      <c r="N590">
        <v>6.5148514851485153</v>
      </c>
      <c r="O590" s="45">
        <f t="shared" si="41"/>
        <v>39.480000000000004</v>
      </c>
      <c r="P590" s="48">
        <f t="shared" si="42"/>
        <v>39.480000000000004</v>
      </c>
      <c r="Q590">
        <v>7.95</v>
      </c>
      <c r="R590" s="45">
        <f>VLOOKUP(H590,'[1]CALCUL AS et AN'!$A$2:$AU$889,46,FALSE)</f>
        <v>8.2249999999999996</v>
      </c>
      <c r="S590" s="48">
        <f>VLOOKUP(H590,'[1]CALCUL AS et AN'!$A$2:$AU$889,47,FALSE)</f>
        <v>8.2249999999999996</v>
      </c>
      <c r="T590">
        <v>95.4</v>
      </c>
      <c r="U590" s="45">
        <f t="shared" si="43"/>
        <v>98.699999999999989</v>
      </c>
      <c r="V590" s="48">
        <f t="shared" si="44"/>
        <v>98.699999999999989</v>
      </c>
      <c r="W590" t="s">
        <v>1361</v>
      </c>
      <c r="X590" t="s">
        <v>951</v>
      </c>
    </row>
    <row r="591" spans="1:24" outlineLevel="1">
      <c r="A591" s="73" t="s">
        <v>3056</v>
      </c>
      <c r="B591" s="73" t="str">
        <f t="shared" si="40"/>
        <v>PCG12EHA</v>
      </c>
      <c r="N591">
        <f>SUBTOTAL(9,N567:N590)</f>
        <v>1190.9054039603966</v>
      </c>
      <c r="O591" s="45">
        <f>SUBTOTAL(9,O567:O590)</f>
        <v>1233.9735000000001</v>
      </c>
      <c r="P591" s="48">
        <f>SUBTOTAL(9,P567:P590)</f>
        <v>1263.3859</v>
      </c>
      <c r="T591">
        <f>SUBTOTAL(9,T567:T590)</f>
        <v>1845.3570000000002</v>
      </c>
      <c r="U591" s="45">
        <f>SUBTOTAL(9,U567:U590)</f>
        <v>1868.3253499999998</v>
      </c>
      <c r="V591" s="48">
        <f>SUBTOTAL(9,V567:V590)</f>
        <v>1910.8139499999997</v>
      </c>
    </row>
    <row r="592" spans="1:24" outlineLevel="2">
      <c r="A592" t="s">
        <v>123</v>
      </c>
      <c r="B592" s="73" t="str">
        <f t="shared" si="40"/>
        <v>HB</v>
      </c>
      <c r="C592">
        <v>8412602518</v>
      </c>
      <c r="D592">
        <v>4</v>
      </c>
      <c r="E592" t="s">
        <v>2268</v>
      </c>
      <c r="F592">
        <v>0.05</v>
      </c>
      <c r="H592">
        <v>8412602518</v>
      </c>
      <c r="I592">
        <v>7.04</v>
      </c>
      <c r="J592">
        <v>200</v>
      </c>
      <c r="K592">
        <v>3.5200000000000002E-2</v>
      </c>
      <c r="L592" s="45">
        <f>VLOOKUP(H592,'[1]CALCUL AS et AN'!$A$2:$AU$889,24,FALSE)</f>
        <v>3.5200000000000002E-2</v>
      </c>
      <c r="M592" s="48">
        <f>VLOOKUP(H592,'[1]CALCUL AS et AN'!$A$2:$AU$889,28,FALSE)</f>
        <v>3.5200000000000002E-2</v>
      </c>
      <c r="N592">
        <v>0.14080000000000001</v>
      </c>
      <c r="O592" s="45">
        <f t="shared" si="41"/>
        <v>0.14080000000000001</v>
      </c>
      <c r="P592" s="48">
        <f t="shared" si="42"/>
        <v>0.14080000000000001</v>
      </c>
      <c r="Q592">
        <v>0.05</v>
      </c>
      <c r="R592" s="45">
        <f>VLOOKUP(H592,'[1]CALCUL AS et AN'!$A$2:$AU$889,46,FALSE)</f>
        <v>5.28E-2</v>
      </c>
      <c r="S592" s="48">
        <f>VLOOKUP(H592,'[1]CALCUL AS et AN'!$A$2:$AU$889,47,FALSE)</f>
        <v>5.28E-2</v>
      </c>
      <c r="T592">
        <v>0.2</v>
      </c>
      <c r="U592" s="45">
        <f t="shared" si="43"/>
        <v>0.2112</v>
      </c>
      <c r="V592" s="48">
        <f t="shared" si="44"/>
        <v>0.2112</v>
      </c>
      <c r="W592" t="s">
        <v>1361</v>
      </c>
      <c r="X592" t="s">
        <v>951</v>
      </c>
    </row>
    <row r="593" spans="1:24" outlineLevel="2">
      <c r="A593" t="s">
        <v>123</v>
      </c>
      <c r="B593" s="73" t="str">
        <f t="shared" si="40"/>
        <v>HB</v>
      </c>
      <c r="C593">
        <v>8434000618</v>
      </c>
      <c r="D593">
        <v>4</v>
      </c>
      <c r="E593" t="s">
        <v>2272</v>
      </c>
      <c r="F593">
        <v>0.02</v>
      </c>
      <c r="H593">
        <v>8434000618</v>
      </c>
      <c r="I593">
        <v>8.3000000000000007</v>
      </c>
      <c r="J593">
        <v>500</v>
      </c>
      <c r="K593">
        <v>1.66E-2</v>
      </c>
      <c r="L593" s="45">
        <f>VLOOKUP(H593,'[1]CALCUL AS et AN'!$A$2:$AU$889,24,FALSE)</f>
        <v>1.66E-2</v>
      </c>
      <c r="M593" s="48">
        <f>VLOOKUP(H593,'[1]CALCUL AS et AN'!$A$2:$AU$889,28,FALSE)</f>
        <v>1.66E-2</v>
      </c>
      <c r="N593">
        <v>6.6400000000000001E-2</v>
      </c>
      <c r="O593" s="45">
        <f t="shared" si="41"/>
        <v>6.6400000000000001E-2</v>
      </c>
      <c r="P593" s="48">
        <f t="shared" si="42"/>
        <v>6.6400000000000001E-2</v>
      </c>
      <c r="Q593">
        <v>0.02</v>
      </c>
      <c r="R593" s="45">
        <f>VLOOKUP(H593,'[1]CALCUL AS et AN'!$A$2:$AU$889,46,FALSE)</f>
        <v>2.0750000000000001E-2</v>
      </c>
      <c r="S593" s="48">
        <f>VLOOKUP(H593,'[1]CALCUL AS et AN'!$A$2:$AU$889,47,FALSE)</f>
        <v>2.0750000000000001E-2</v>
      </c>
      <c r="T593">
        <v>0.08</v>
      </c>
      <c r="U593" s="45">
        <f t="shared" si="43"/>
        <v>8.3000000000000004E-2</v>
      </c>
      <c r="V593" s="48">
        <f t="shared" si="44"/>
        <v>8.3000000000000004E-2</v>
      </c>
      <c r="W593" t="s">
        <v>1361</v>
      </c>
      <c r="X593" t="s">
        <v>951</v>
      </c>
    </row>
    <row r="594" spans="1:24" outlineLevel="2">
      <c r="A594" t="s">
        <v>123</v>
      </c>
      <c r="B594" s="73" t="str">
        <f t="shared" si="40"/>
        <v>HB</v>
      </c>
      <c r="C594" t="s">
        <v>2133</v>
      </c>
      <c r="D594">
        <v>44</v>
      </c>
      <c r="E594" t="s">
        <v>2134</v>
      </c>
      <c r="F594">
        <v>0.8</v>
      </c>
      <c r="H594" t="s">
        <v>2133</v>
      </c>
      <c r="I594">
        <v>0.52</v>
      </c>
      <c r="J594">
        <v>1</v>
      </c>
      <c r="K594">
        <v>0.52</v>
      </c>
      <c r="L594" s="45">
        <f>VLOOKUP(H594,'[1]CALCUL AS et AN'!$A$2:$AU$889,24,FALSE)</f>
        <v>0.51800000000000002</v>
      </c>
      <c r="M594" s="48">
        <f>VLOOKUP(H594,'[1]CALCUL AS et AN'!$A$2:$AU$889,28,FALSE)</f>
        <v>0.51800000000000002</v>
      </c>
      <c r="N594">
        <v>22.880000000000003</v>
      </c>
      <c r="O594" s="45">
        <f t="shared" si="41"/>
        <v>22.792000000000002</v>
      </c>
      <c r="P594" s="48">
        <f t="shared" si="42"/>
        <v>22.792000000000002</v>
      </c>
      <c r="Q594">
        <v>0.8</v>
      </c>
      <c r="R594" s="45">
        <f>VLOOKUP(H594,'[1]CALCUL AS et AN'!$A$2:$AU$889,46,FALSE)</f>
        <v>0.77700000000000002</v>
      </c>
      <c r="S594" s="48">
        <f>VLOOKUP(H594,'[1]CALCUL AS et AN'!$A$2:$AU$889,47,FALSE)</f>
        <v>0.77700000000000002</v>
      </c>
      <c r="T594">
        <v>35.200000000000003</v>
      </c>
      <c r="U594" s="45">
        <f t="shared" si="43"/>
        <v>34.188000000000002</v>
      </c>
      <c r="V594" s="48">
        <f t="shared" si="44"/>
        <v>34.188000000000002</v>
      </c>
      <c r="W594" t="s">
        <v>1361</v>
      </c>
      <c r="X594" t="s">
        <v>951</v>
      </c>
    </row>
    <row r="595" spans="1:24" outlineLevel="2">
      <c r="A595" t="s">
        <v>123</v>
      </c>
      <c r="B595" s="73" t="str">
        <f t="shared" ref="B595:B658" si="45">MID(A595,7,100)</f>
        <v>HB</v>
      </c>
      <c r="C595">
        <v>8710605018</v>
      </c>
      <c r="D595">
        <v>4</v>
      </c>
      <c r="E595" t="s">
        <v>2707</v>
      </c>
      <c r="F595">
        <v>0.3</v>
      </c>
      <c r="H595">
        <v>8710605018</v>
      </c>
      <c r="I595">
        <v>0.11</v>
      </c>
      <c r="J595">
        <v>1</v>
      </c>
      <c r="K595">
        <v>0.11</v>
      </c>
      <c r="L595" s="45">
        <f>VLOOKUP(H595,'[1]CALCUL AS et AN'!$A$2:$AU$889,24,FALSE)</f>
        <v>0.108</v>
      </c>
      <c r="M595" s="48">
        <f>VLOOKUP(H595,'[1]CALCUL AS et AN'!$A$2:$AU$889,28,FALSE)</f>
        <v>0.108</v>
      </c>
      <c r="N595">
        <v>0.44</v>
      </c>
      <c r="O595" s="45">
        <f t="shared" si="41"/>
        <v>0.432</v>
      </c>
      <c r="P595" s="48">
        <f t="shared" si="42"/>
        <v>0.432</v>
      </c>
      <c r="Q595">
        <v>0.3</v>
      </c>
      <c r="R595" s="45">
        <f>VLOOKUP(H595,'[1]CALCUL AS et AN'!$A$2:$AU$889,46,FALSE)</f>
        <v>0.16200000000000001</v>
      </c>
      <c r="S595" s="48">
        <f>VLOOKUP(H595,'[1]CALCUL AS et AN'!$A$2:$AU$889,47,FALSE)</f>
        <v>0.16200000000000001</v>
      </c>
      <c r="T595">
        <v>1.2</v>
      </c>
      <c r="U595" s="45">
        <f t="shared" si="43"/>
        <v>0.64800000000000002</v>
      </c>
      <c r="V595" s="48">
        <f t="shared" si="44"/>
        <v>0.64800000000000002</v>
      </c>
      <c r="W595" t="s">
        <v>1361</v>
      </c>
      <c r="X595" t="s">
        <v>951</v>
      </c>
    </row>
    <row r="596" spans="1:24" outlineLevel="2">
      <c r="A596" t="s">
        <v>123</v>
      </c>
      <c r="B596" s="73" t="str">
        <f t="shared" si="45"/>
        <v>HB</v>
      </c>
      <c r="C596">
        <v>8110608018</v>
      </c>
      <c r="D596">
        <v>200</v>
      </c>
      <c r="E596" t="s">
        <v>2084</v>
      </c>
      <c r="F596">
        <v>0.28199999999999997</v>
      </c>
      <c r="H596">
        <v>8110608018</v>
      </c>
      <c r="I596">
        <v>0.17</v>
      </c>
      <c r="J596">
        <v>1</v>
      </c>
      <c r="K596">
        <v>0.17</v>
      </c>
      <c r="L596" s="45">
        <f>VLOOKUP(H596,'[1]CALCUL AS et AN'!$A$2:$AU$889,24,FALSE)</f>
        <v>0.16700000000000001</v>
      </c>
      <c r="M596" s="48">
        <f>VLOOKUP(H596,'[1]CALCUL AS et AN'!$A$2:$AU$889,28,FALSE)</f>
        <v>0.16700000000000001</v>
      </c>
      <c r="N596">
        <v>34</v>
      </c>
      <c r="O596" s="45">
        <f t="shared" si="41"/>
        <v>33.4</v>
      </c>
      <c r="P596" s="48">
        <f t="shared" si="42"/>
        <v>33.4</v>
      </c>
      <c r="Q596">
        <v>0.28199999999999997</v>
      </c>
      <c r="R596" s="45">
        <f>VLOOKUP(H596,'[1]CALCUL AS et AN'!$A$2:$AU$889,46,FALSE)</f>
        <v>0.2505</v>
      </c>
      <c r="S596" s="48">
        <f>VLOOKUP(H596,'[1]CALCUL AS et AN'!$A$2:$AU$889,47,FALSE)</f>
        <v>0.2505</v>
      </c>
      <c r="T596">
        <v>56.399999999999991</v>
      </c>
      <c r="U596" s="45">
        <f t="shared" si="43"/>
        <v>50.1</v>
      </c>
      <c r="V596" s="48">
        <f t="shared" si="44"/>
        <v>50.1</v>
      </c>
      <c r="W596" t="s">
        <v>1361</v>
      </c>
      <c r="X596" t="s">
        <v>951</v>
      </c>
    </row>
    <row r="597" spans="1:24" outlineLevel="2">
      <c r="A597" t="s">
        <v>123</v>
      </c>
      <c r="B597" s="73" t="str">
        <f t="shared" si="45"/>
        <v>HB</v>
      </c>
      <c r="C597" t="s">
        <v>2391</v>
      </c>
      <c r="D597">
        <v>4</v>
      </c>
      <c r="E597" t="s">
        <v>2392</v>
      </c>
      <c r="F597">
        <v>0.54900000000000004</v>
      </c>
      <c r="H597" t="s">
        <v>2391</v>
      </c>
      <c r="I597">
        <v>0.37</v>
      </c>
      <c r="J597">
        <v>1</v>
      </c>
      <c r="K597">
        <v>0.37</v>
      </c>
      <c r="L597" s="45">
        <f>VLOOKUP(H597,'[1]CALCUL AS et AN'!$A$2:$AU$889,24,FALSE)</f>
        <v>0.36599999999999999</v>
      </c>
      <c r="M597" s="48">
        <f>VLOOKUP(H597,'[1]CALCUL AS et AN'!$A$2:$AU$889,28,FALSE)</f>
        <v>0.36599999999999999</v>
      </c>
      <c r="N597">
        <v>1.48</v>
      </c>
      <c r="O597" s="45">
        <f t="shared" si="41"/>
        <v>1.464</v>
      </c>
      <c r="P597" s="48">
        <f t="shared" si="42"/>
        <v>1.464</v>
      </c>
      <c r="Q597">
        <v>0.54900000000000004</v>
      </c>
      <c r="R597" s="45">
        <f>VLOOKUP(H597,'[1]CALCUL AS et AN'!$A$2:$AU$889,46,FALSE)</f>
        <v>0.54899999999999993</v>
      </c>
      <c r="S597" s="48">
        <f>VLOOKUP(H597,'[1]CALCUL AS et AN'!$A$2:$AU$889,47,FALSE)</f>
        <v>0.54899999999999993</v>
      </c>
      <c r="T597">
        <v>2.1960000000000002</v>
      </c>
      <c r="U597" s="45">
        <f t="shared" si="43"/>
        <v>2.1959999999999997</v>
      </c>
      <c r="V597" s="48">
        <f t="shared" si="44"/>
        <v>2.1959999999999997</v>
      </c>
      <c r="W597" t="s">
        <v>1361</v>
      </c>
      <c r="X597" t="s">
        <v>937</v>
      </c>
    </row>
    <row r="598" spans="1:24" outlineLevel="2">
      <c r="A598" t="s">
        <v>123</v>
      </c>
      <c r="B598" s="73" t="str">
        <f t="shared" si="45"/>
        <v>HB</v>
      </c>
      <c r="C598" t="s">
        <v>2394</v>
      </c>
      <c r="D598">
        <v>4</v>
      </c>
      <c r="E598" t="s">
        <v>2395</v>
      </c>
      <c r="F598">
        <v>0.78</v>
      </c>
      <c r="H598" t="s">
        <v>2394</v>
      </c>
      <c r="I598">
        <v>1.05</v>
      </c>
      <c r="J598">
        <v>1</v>
      </c>
      <c r="K598">
        <v>1.05</v>
      </c>
      <c r="L598" s="45">
        <f>VLOOKUP(H598,'[1]CALCUL AS et AN'!$A$2:$AU$889,24,FALSE)</f>
        <v>1.0529999999999999</v>
      </c>
      <c r="M598" s="48">
        <f>VLOOKUP(H598,'[1]CALCUL AS et AN'!$A$2:$AU$889,28,FALSE)</f>
        <v>1.0529999999999999</v>
      </c>
      <c r="N598">
        <v>4.2</v>
      </c>
      <c r="O598" s="45">
        <f t="shared" si="41"/>
        <v>4.2119999999999997</v>
      </c>
      <c r="P598" s="48">
        <f t="shared" si="42"/>
        <v>4.2119999999999997</v>
      </c>
      <c r="Q598">
        <v>0.78</v>
      </c>
      <c r="R598" s="45">
        <f>VLOOKUP(H598,'[1]CALCUL AS et AN'!$A$2:$AU$889,46,FALSE)</f>
        <v>1.5794999999999999</v>
      </c>
      <c r="S598" s="48">
        <f>VLOOKUP(H598,'[1]CALCUL AS et AN'!$A$2:$AU$889,47,FALSE)</f>
        <v>1.5794999999999999</v>
      </c>
      <c r="T598">
        <v>3.12</v>
      </c>
      <c r="U598" s="45">
        <f t="shared" si="43"/>
        <v>6.3179999999999996</v>
      </c>
      <c r="V598" s="48">
        <f t="shared" si="44"/>
        <v>6.3179999999999996</v>
      </c>
      <c r="W598" t="s">
        <v>1361</v>
      </c>
      <c r="X598" t="s">
        <v>937</v>
      </c>
    </row>
    <row r="599" spans="1:24" outlineLevel="2">
      <c r="A599" t="s">
        <v>123</v>
      </c>
      <c r="B599" s="73" t="str">
        <f t="shared" si="45"/>
        <v>HB</v>
      </c>
      <c r="C599">
        <v>8210603018</v>
      </c>
      <c r="D599">
        <v>16</v>
      </c>
      <c r="E599" t="s">
        <v>2088</v>
      </c>
      <c r="F599">
        <v>6.8000000000000005E-2</v>
      </c>
      <c r="H599">
        <v>8210603018</v>
      </c>
      <c r="I599">
        <v>0.11</v>
      </c>
      <c r="J599">
        <v>1</v>
      </c>
      <c r="K599">
        <v>0.11</v>
      </c>
      <c r="L599" s="45">
        <f>VLOOKUP(H599,'[1]CALCUL AS et AN'!$A$2:$AU$889,24,FALSE)</f>
        <v>0.108</v>
      </c>
      <c r="M599" s="48">
        <f>VLOOKUP(H599,'[1]CALCUL AS et AN'!$A$2:$AU$889,28,FALSE)</f>
        <v>0.108</v>
      </c>
      <c r="N599">
        <v>1.76</v>
      </c>
      <c r="O599" s="45">
        <f t="shared" si="41"/>
        <v>1.728</v>
      </c>
      <c r="P599" s="48">
        <f t="shared" si="42"/>
        <v>1.728</v>
      </c>
      <c r="Q599">
        <v>6.8000000000000005E-2</v>
      </c>
      <c r="R599" s="45">
        <f>VLOOKUP(H599,'[1]CALCUL AS et AN'!$A$2:$AU$889,46,FALSE)</f>
        <v>0.16200000000000001</v>
      </c>
      <c r="S599" s="48">
        <f>VLOOKUP(H599,'[1]CALCUL AS et AN'!$A$2:$AU$889,47,FALSE)</f>
        <v>0.16200000000000001</v>
      </c>
      <c r="T599">
        <v>1.0880000000000001</v>
      </c>
      <c r="U599" s="45">
        <f t="shared" si="43"/>
        <v>2.5920000000000001</v>
      </c>
      <c r="V599" s="48">
        <f t="shared" si="44"/>
        <v>2.5920000000000001</v>
      </c>
      <c r="W599" t="s">
        <v>1361</v>
      </c>
      <c r="X599" t="s">
        <v>951</v>
      </c>
    </row>
    <row r="600" spans="1:24" outlineLevel="2">
      <c r="A600" t="s">
        <v>123</v>
      </c>
      <c r="B600" s="73" t="str">
        <f t="shared" si="45"/>
        <v>HB</v>
      </c>
      <c r="C600">
        <v>8210707018</v>
      </c>
      <c r="D600">
        <v>41</v>
      </c>
      <c r="E600" t="s">
        <v>2090</v>
      </c>
      <c r="F600">
        <v>0.158</v>
      </c>
      <c r="H600">
        <v>8210707018</v>
      </c>
      <c r="I600">
        <v>0.11</v>
      </c>
      <c r="J600">
        <v>1</v>
      </c>
      <c r="K600">
        <v>0.11</v>
      </c>
      <c r="L600" s="45">
        <f>VLOOKUP(H600,'[1]CALCUL AS et AN'!$A$2:$AU$889,24,FALSE)</f>
        <v>0.1056</v>
      </c>
      <c r="M600" s="48">
        <f>VLOOKUP(H600,'[1]CALCUL AS et AN'!$A$2:$AU$889,28,FALSE)</f>
        <v>0.1056</v>
      </c>
      <c r="N600">
        <v>4.51</v>
      </c>
      <c r="O600" s="45">
        <f t="shared" si="41"/>
        <v>4.3296000000000001</v>
      </c>
      <c r="P600" s="48">
        <f t="shared" si="42"/>
        <v>4.3296000000000001</v>
      </c>
      <c r="Q600">
        <v>0.12</v>
      </c>
      <c r="R600" s="45">
        <f>VLOOKUP(H600,'[1]CALCUL AS et AN'!$A$2:$AU$889,46,FALSE)</f>
        <v>0.15839999999999999</v>
      </c>
      <c r="S600" s="48">
        <f>VLOOKUP(H600,'[1]CALCUL AS et AN'!$A$2:$AU$889,47,FALSE)</f>
        <v>0.15839999999999999</v>
      </c>
      <c r="T600">
        <v>4.92</v>
      </c>
      <c r="U600" s="45">
        <f t="shared" si="43"/>
        <v>6.4943999999999997</v>
      </c>
      <c r="V600" s="48">
        <f t="shared" si="44"/>
        <v>6.4943999999999997</v>
      </c>
      <c r="W600" t="s">
        <v>1361</v>
      </c>
      <c r="X600" t="s">
        <v>951</v>
      </c>
    </row>
    <row r="601" spans="1:24" outlineLevel="2">
      <c r="A601" t="s">
        <v>123</v>
      </c>
      <c r="B601" s="73" t="str">
        <f t="shared" si="45"/>
        <v>HB</v>
      </c>
      <c r="C601" t="s">
        <v>648</v>
      </c>
      <c r="D601">
        <v>10</v>
      </c>
      <c r="E601" t="s">
        <v>2053</v>
      </c>
      <c r="F601">
        <v>13.19</v>
      </c>
      <c r="H601" t="s">
        <v>648</v>
      </c>
      <c r="I601">
        <v>14.87</v>
      </c>
      <c r="J601">
        <v>1.8</v>
      </c>
      <c r="K601">
        <v>8.2611111111111111</v>
      </c>
      <c r="L601" s="45">
        <f>VLOOKUP(H601,'[1]CALCUL AS et AN'!$A$2:$AU$889,24,FALSE)</f>
        <v>8.26</v>
      </c>
      <c r="M601" s="48">
        <f>VLOOKUP(H601,'[1]CALCUL AS et AN'!$A$2:$AU$889,28,FALSE)</f>
        <v>10.92</v>
      </c>
      <c r="N601">
        <v>82.611111111111114</v>
      </c>
      <c r="O601" s="45">
        <f t="shared" si="41"/>
        <v>82.6</v>
      </c>
      <c r="P601" s="48">
        <f t="shared" si="42"/>
        <v>109.2</v>
      </c>
      <c r="Q601">
        <v>13.19</v>
      </c>
      <c r="R601" s="45">
        <f>VLOOKUP(H601,'[1]CALCUL AS et AN'!$A$2:$AU$889,46,FALSE)</f>
        <v>12.39</v>
      </c>
      <c r="S601" s="48">
        <f>VLOOKUP(H601,'[1]CALCUL AS et AN'!$A$2:$AU$889,47,FALSE)</f>
        <v>16.38</v>
      </c>
      <c r="T601">
        <v>131.9</v>
      </c>
      <c r="U601" s="45">
        <f t="shared" si="43"/>
        <v>123.9</v>
      </c>
      <c r="V601" s="48">
        <f t="shared" si="44"/>
        <v>163.79999999999998</v>
      </c>
      <c r="W601" t="s">
        <v>1361</v>
      </c>
      <c r="X601" t="s">
        <v>937</v>
      </c>
    </row>
    <row r="602" spans="1:24" outlineLevel="2">
      <c r="A602" t="s">
        <v>123</v>
      </c>
      <c r="B602" s="73" t="str">
        <f t="shared" si="45"/>
        <v>HB</v>
      </c>
      <c r="C602" t="s">
        <v>650</v>
      </c>
      <c r="D602">
        <v>19.440000000000001</v>
      </c>
      <c r="E602" t="s">
        <v>2047</v>
      </c>
      <c r="F602">
        <v>11.27</v>
      </c>
      <c r="H602" t="s">
        <v>650</v>
      </c>
      <c r="I602">
        <v>7.05</v>
      </c>
      <c r="J602">
        <v>1</v>
      </c>
      <c r="K602">
        <v>7.05</v>
      </c>
      <c r="L602" s="45">
        <f>VLOOKUP(H602,'[1]CALCUL AS et AN'!$A$2:$AU$889,24,FALSE)</f>
        <v>7.05</v>
      </c>
      <c r="M602" s="48">
        <f>VLOOKUP(H602,'[1]CALCUL AS et AN'!$A$2:$AU$889,28,FALSE)</f>
        <v>7.4</v>
      </c>
      <c r="N602">
        <v>137.05199999999999</v>
      </c>
      <c r="O602" s="45">
        <f t="shared" si="41"/>
        <v>137.05199999999999</v>
      </c>
      <c r="P602" s="48">
        <f t="shared" si="42"/>
        <v>143.85600000000002</v>
      </c>
      <c r="Q602">
        <v>11.27</v>
      </c>
      <c r="R602" s="45">
        <f>VLOOKUP(H602,'[1]CALCUL AS et AN'!$A$2:$AU$889,46,FALSE)</f>
        <v>8.8125</v>
      </c>
      <c r="S602" s="48">
        <f>VLOOKUP(H602,'[1]CALCUL AS et AN'!$A$2:$AU$889,47,FALSE)</f>
        <v>9.25</v>
      </c>
      <c r="T602">
        <v>219.08879999999999</v>
      </c>
      <c r="U602" s="45">
        <f t="shared" si="43"/>
        <v>171.315</v>
      </c>
      <c r="V602" s="48">
        <f t="shared" si="44"/>
        <v>179.82000000000002</v>
      </c>
      <c r="W602" t="s">
        <v>1361</v>
      </c>
      <c r="X602" t="s">
        <v>937</v>
      </c>
    </row>
    <row r="603" spans="1:24" outlineLevel="2">
      <c r="A603" t="s">
        <v>123</v>
      </c>
      <c r="B603" s="73" t="str">
        <f t="shared" si="45"/>
        <v>HB</v>
      </c>
      <c r="C603" t="s">
        <v>2077</v>
      </c>
      <c r="D603">
        <v>6</v>
      </c>
      <c r="E603" t="s">
        <v>2078</v>
      </c>
      <c r="F603">
        <v>7.55</v>
      </c>
      <c r="H603" t="s">
        <v>2077</v>
      </c>
      <c r="I603">
        <v>3.32</v>
      </c>
      <c r="J603">
        <v>6.06</v>
      </c>
      <c r="K603">
        <v>0.54785478547854782</v>
      </c>
      <c r="L603" s="45">
        <f>VLOOKUP(H603,'[1]CALCUL AS et AN'!$A$2:$AU$889,24,FALSE)</f>
        <v>3.29</v>
      </c>
      <c r="M603" s="48">
        <f>VLOOKUP(H603,'[1]CALCUL AS et AN'!$A$2:$AU$889,28,FALSE)</f>
        <v>3.32</v>
      </c>
      <c r="N603">
        <v>3.2871287128712869</v>
      </c>
      <c r="O603" s="45">
        <f t="shared" si="41"/>
        <v>19.740000000000002</v>
      </c>
      <c r="P603" s="48">
        <f t="shared" si="42"/>
        <v>19.919999999999998</v>
      </c>
      <c r="Q603">
        <v>7.55</v>
      </c>
      <c r="R603" s="45">
        <f>VLOOKUP(H603,'[1]CALCUL AS et AN'!$A$2:$AU$889,46,FALSE)</f>
        <v>8.2249999999999996</v>
      </c>
      <c r="S603" s="48">
        <f>VLOOKUP(H603,'[1]CALCUL AS et AN'!$A$2:$AU$889,47,FALSE)</f>
        <v>8.2999999999999989</v>
      </c>
      <c r="T603">
        <v>45.3</v>
      </c>
      <c r="U603" s="45">
        <f t="shared" si="43"/>
        <v>49.349999999999994</v>
      </c>
      <c r="V603" s="48">
        <f t="shared" si="44"/>
        <v>49.8</v>
      </c>
      <c r="W603" t="s">
        <v>1361</v>
      </c>
      <c r="X603" t="s">
        <v>951</v>
      </c>
    </row>
    <row r="604" spans="1:24" outlineLevel="2">
      <c r="A604" t="s">
        <v>123</v>
      </c>
      <c r="B604" s="73" t="str">
        <f t="shared" si="45"/>
        <v>HB</v>
      </c>
      <c r="C604" t="s">
        <v>2129</v>
      </c>
      <c r="D604">
        <v>3</v>
      </c>
      <c r="E604" t="s">
        <v>2130</v>
      </c>
      <c r="F604">
        <v>10.98</v>
      </c>
      <c r="H604" t="s">
        <v>2129</v>
      </c>
      <c r="I604">
        <v>7.32</v>
      </c>
      <c r="J604">
        <v>1</v>
      </c>
      <c r="K604">
        <v>7.32</v>
      </c>
      <c r="L604" s="45">
        <f>VLOOKUP(H604,'[1]CALCUL AS et AN'!$A$2:$AU$889,24,FALSE)</f>
        <v>7.32</v>
      </c>
      <c r="M604" s="48">
        <f>VLOOKUP(H604,'[1]CALCUL AS et AN'!$A$2:$AU$889,28,FALSE)</f>
        <v>7.9056000000000006</v>
      </c>
      <c r="N604">
        <v>21.96</v>
      </c>
      <c r="O604" s="45">
        <f t="shared" si="41"/>
        <v>21.96</v>
      </c>
      <c r="P604" s="48">
        <f t="shared" si="42"/>
        <v>23.716800000000003</v>
      </c>
      <c r="Q604">
        <v>10.98</v>
      </c>
      <c r="R604" s="45">
        <f>VLOOKUP(H604,'[1]CALCUL AS et AN'!$A$2:$AU$889,46,FALSE)</f>
        <v>10.98</v>
      </c>
      <c r="S604" s="48">
        <f>VLOOKUP(H604,'[1]CALCUL AS et AN'!$A$2:$AU$889,47,FALSE)</f>
        <v>11.858400000000001</v>
      </c>
      <c r="T604">
        <v>32.94</v>
      </c>
      <c r="U604" s="45">
        <f t="shared" si="43"/>
        <v>32.94</v>
      </c>
      <c r="V604" s="48">
        <f t="shared" si="44"/>
        <v>35.575200000000002</v>
      </c>
      <c r="W604" t="s">
        <v>1361</v>
      </c>
      <c r="X604" t="s">
        <v>951</v>
      </c>
    </row>
    <row r="605" spans="1:24" outlineLevel="2">
      <c r="A605" t="s">
        <v>123</v>
      </c>
      <c r="B605" s="73" t="str">
        <f t="shared" si="45"/>
        <v>HB</v>
      </c>
      <c r="C605" t="s">
        <v>2190</v>
      </c>
      <c r="D605">
        <v>4</v>
      </c>
      <c r="E605" t="s">
        <v>2191</v>
      </c>
      <c r="F605">
        <v>7.41</v>
      </c>
      <c r="H605" t="s">
        <v>2190</v>
      </c>
      <c r="I605">
        <v>5.51</v>
      </c>
      <c r="J605">
        <v>1</v>
      </c>
      <c r="K605">
        <v>5.51</v>
      </c>
      <c r="L605" s="45">
        <f>VLOOKUP(H605,'[1]CALCUL AS et AN'!$A$2:$AU$889,24,FALSE)</f>
        <v>5.5081000000000007</v>
      </c>
      <c r="M605" s="48">
        <f>VLOOKUP(H605,'[1]CALCUL AS et AN'!$A$2:$AU$889,28,FALSE)</f>
        <v>5.5081000000000007</v>
      </c>
      <c r="N605">
        <v>22.04</v>
      </c>
      <c r="O605" s="45">
        <f t="shared" si="41"/>
        <v>22.032400000000003</v>
      </c>
      <c r="P605" s="48">
        <f t="shared" si="42"/>
        <v>22.032400000000003</v>
      </c>
      <c r="Q605">
        <v>7.41</v>
      </c>
      <c r="R605" s="45">
        <f>VLOOKUP(H605,'[1]CALCUL AS et AN'!$A$2:$AU$889,46,FALSE)</f>
        <v>8.2621500000000019</v>
      </c>
      <c r="S605" s="48">
        <f>VLOOKUP(H605,'[1]CALCUL AS et AN'!$A$2:$AU$889,47,FALSE)</f>
        <v>8.2621500000000019</v>
      </c>
      <c r="T605">
        <v>29.64</v>
      </c>
      <c r="U605" s="45">
        <f t="shared" si="43"/>
        <v>33.048600000000008</v>
      </c>
      <c r="V605" s="48">
        <f t="shared" si="44"/>
        <v>33.048600000000008</v>
      </c>
      <c r="W605" t="s">
        <v>1361</v>
      </c>
      <c r="X605" t="s">
        <v>951</v>
      </c>
    </row>
    <row r="606" spans="1:24" outlineLevel="2">
      <c r="A606" t="s">
        <v>123</v>
      </c>
      <c r="B606" s="73" t="str">
        <f t="shared" si="45"/>
        <v>HB</v>
      </c>
      <c r="C606" t="s">
        <v>2194</v>
      </c>
      <c r="D606">
        <v>4</v>
      </c>
      <c r="E606" t="s">
        <v>2195</v>
      </c>
      <c r="F606">
        <v>9.81</v>
      </c>
      <c r="H606" t="s">
        <v>2194</v>
      </c>
      <c r="I606">
        <v>7.29</v>
      </c>
      <c r="J606">
        <v>1</v>
      </c>
      <c r="K606">
        <v>7.29</v>
      </c>
      <c r="L606" s="45">
        <f>VLOOKUP(H606,'[1]CALCUL AS et AN'!$A$2:$AU$889,24,FALSE)</f>
        <v>7.2920999999999996</v>
      </c>
      <c r="M606" s="48">
        <f>VLOOKUP(H606,'[1]CALCUL AS et AN'!$A$2:$AU$889,28,FALSE)</f>
        <v>7.2920999999999996</v>
      </c>
      <c r="N606">
        <v>29.16</v>
      </c>
      <c r="O606" s="45">
        <f t="shared" si="41"/>
        <v>29.168399999999998</v>
      </c>
      <c r="P606" s="48">
        <f t="shared" si="42"/>
        <v>29.168399999999998</v>
      </c>
      <c r="Q606">
        <v>9.81</v>
      </c>
      <c r="R606" s="45">
        <f>VLOOKUP(H606,'[1]CALCUL AS et AN'!$A$2:$AU$889,46,FALSE)</f>
        <v>10.93815</v>
      </c>
      <c r="S606" s="48">
        <f>VLOOKUP(H606,'[1]CALCUL AS et AN'!$A$2:$AU$889,47,FALSE)</f>
        <v>10.93815</v>
      </c>
      <c r="T606">
        <v>39.24</v>
      </c>
      <c r="U606" s="45">
        <f t="shared" si="43"/>
        <v>43.752600000000001</v>
      </c>
      <c r="V606" s="48">
        <f t="shared" si="44"/>
        <v>43.752600000000001</v>
      </c>
      <c r="W606" t="s">
        <v>1361</v>
      </c>
      <c r="X606" t="s">
        <v>951</v>
      </c>
    </row>
    <row r="607" spans="1:24" outlineLevel="2">
      <c r="A607" t="s">
        <v>123</v>
      </c>
      <c r="B607" s="73" t="str">
        <f t="shared" si="45"/>
        <v>HB</v>
      </c>
      <c r="C607" t="s">
        <v>2202</v>
      </c>
      <c r="D607">
        <v>4</v>
      </c>
      <c r="E607" t="s">
        <v>2203</v>
      </c>
      <c r="F607">
        <v>10.32</v>
      </c>
      <c r="H607" t="s">
        <v>2202</v>
      </c>
      <c r="I607">
        <v>7.67</v>
      </c>
      <c r="J607">
        <v>1</v>
      </c>
      <c r="K607">
        <v>7.67</v>
      </c>
      <c r="L607" s="45">
        <f>VLOOKUP(H607,'[1]CALCUL AS et AN'!$A$2:$AU$889,24,FALSE)</f>
        <v>7.6711999999999998</v>
      </c>
      <c r="M607" s="48">
        <f>VLOOKUP(H607,'[1]CALCUL AS et AN'!$A$2:$AU$889,28,FALSE)</f>
        <v>7.6711999999999998</v>
      </c>
      <c r="N607">
        <v>30.68</v>
      </c>
      <c r="O607" s="45">
        <f t="shared" si="41"/>
        <v>30.684799999999999</v>
      </c>
      <c r="P607" s="48">
        <f t="shared" si="42"/>
        <v>30.684799999999999</v>
      </c>
      <c r="Q607">
        <v>10.32</v>
      </c>
      <c r="R607" s="45">
        <f>VLOOKUP(H607,'[1]CALCUL AS et AN'!$A$2:$AU$889,46,FALSE)</f>
        <v>11.5068</v>
      </c>
      <c r="S607" s="48">
        <f>VLOOKUP(H607,'[1]CALCUL AS et AN'!$A$2:$AU$889,47,FALSE)</f>
        <v>11.5068</v>
      </c>
      <c r="T607">
        <v>41.28</v>
      </c>
      <c r="U607" s="45">
        <f t="shared" si="43"/>
        <v>46.027200000000001</v>
      </c>
      <c r="V607" s="48">
        <f t="shared" si="44"/>
        <v>46.027200000000001</v>
      </c>
      <c r="W607" t="s">
        <v>1361</v>
      </c>
      <c r="X607" t="s">
        <v>951</v>
      </c>
    </row>
    <row r="608" spans="1:24" outlineLevel="2">
      <c r="A608" t="s">
        <v>123</v>
      </c>
      <c r="B608" s="73" t="str">
        <f t="shared" si="45"/>
        <v>HB</v>
      </c>
      <c r="C608" t="s">
        <v>2410</v>
      </c>
      <c r="D608">
        <v>8.8800000000000008</v>
      </c>
      <c r="E608" t="s">
        <v>2411</v>
      </c>
      <c r="F608">
        <v>75</v>
      </c>
      <c r="H608" t="s">
        <v>2410</v>
      </c>
      <c r="I608">
        <v>50</v>
      </c>
      <c r="J608">
        <v>1</v>
      </c>
      <c r="K608">
        <v>50</v>
      </c>
      <c r="L608" s="45">
        <f>VLOOKUP(H608,'[1]CALCUL AS et AN'!$A$2:$AU$889,24,FALSE)</f>
        <v>50</v>
      </c>
      <c r="M608" s="48">
        <f>VLOOKUP(H608,'[1]CALCUL AS et AN'!$A$2:$AU$889,28,FALSE)</f>
        <v>50</v>
      </c>
      <c r="N608">
        <v>444.00000000000006</v>
      </c>
      <c r="O608" s="45">
        <f t="shared" si="41"/>
        <v>444.00000000000006</v>
      </c>
      <c r="P608" s="48">
        <f t="shared" si="42"/>
        <v>444.00000000000006</v>
      </c>
      <c r="Q608">
        <v>75</v>
      </c>
      <c r="R608" s="45">
        <f>VLOOKUP(H608,'[1]CALCUL AS et AN'!$A$2:$AU$889,46,FALSE)</f>
        <v>75</v>
      </c>
      <c r="S608" s="48">
        <f>VLOOKUP(H608,'[1]CALCUL AS et AN'!$A$2:$AU$889,47,FALSE)</f>
        <v>75</v>
      </c>
      <c r="T608">
        <v>666.00000000000011</v>
      </c>
      <c r="U608" s="45">
        <f t="shared" si="43"/>
        <v>666.00000000000011</v>
      </c>
      <c r="V608" s="48">
        <f t="shared" si="44"/>
        <v>666.00000000000011</v>
      </c>
      <c r="W608" t="s">
        <v>1361</v>
      </c>
      <c r="X608" t="s">
        <v>951</v>
      </c>
    </row>
    <row r="609" spans="1:24" outlineLevel="2">
      <c r="A609" t="s">
        <v>123</v>
      </c>
      <c r="B609" s="73" t="str">
        <f t="shared" si="45"/>
        <v>HB</v>
      </c>
      <c r="C609" t="s">
        <v>2158</v>
      </c>
      <c r="D609">
        <v>4</v>
      </c>
      <c r="E609" t="s">
        <v>2159</v>
      </c>
      <c r="F609">
        <v>32.450000000000003</v>
      </c>
      <c r="H609" t="s">
        <v>2158</v>
      </c>
      <c r="I609">
        <v>24.12</v>
      </c>
      <c r="J609">
        <v>1</v>
      </c>
      <c r="K609">
        <v>24.12</v>
      </c>
      <c r="L609" s="45">
        <f>VLOOKUP(H609,'[1]CALCUL AS et AN'!$A$2:$AU$889,24,FALSE)</f>
        <v>24.117449999999998</v>
      </c>
      <c r="M609" s="48">
        <f>VLOOKUP(H609,'[1]CALCUL AS et AN'!$A$2:$AU$889,28,FALSE)</f>
        <v>24.117449999999998</v>
      </c>
      <c r="N609">
        <v>96.48</v>
      </c>
      <c r="O609" s="45">
        <f t="shared" si="41"/>
        <v>96.469799999999992</v>
      </c>
      <c r="P609" s="48">
        <f t="shared" si="42"/>
        <v>96.469799999999992</v>
      </c>
      <c r="Q609">
        <v>32.450000000000003</v>
      </c>
      <c r="R609" s="45">
        <f>VLOOKUP(H609,'[1]CALCUL AS et AN'!$A$2:$AU$889,46,FALSE)</f>
        <v>36.176175000000001</v>
      </c>
      <c r="S609" s="48">
        <f>VLOOKUP(H609,'[1]CALCUL AS et AN'!$A$2:$AU$889,47,FALSE)</f>
        <v>36.176175000000001</v>
      </c>
      <c r="T609">
        <v>129.80000000000001</v>
      </c>
      <c r="U609" s="45">
        <f t="shared" si="43"/>
        <v>144.7047</v>
      </c>
      <c r="V609" s="48">
        <f t="shared" si="44"/>
        <v>144.7047</v>
      </c>
      <c r="W609" t="s">
        <v>1361</v>
      </c>
      <c r="X609" t="s">
        <v>951</v>
      </c>
    </row>
    <row r="610" spans="1:24" outlineLevel="2">
      <c r="A610" t="s">
        <v>123</v>
      </c>
      <c r="B610" s="73" t="str">
        <f t="shared" si="45"/>
        <v>HB</v>
      </c>
      <c r="C610" t="s">
        <v>2162</v>
      </c>
      <c r="D610">
        <v>4</v>
      </c>
      <c r="E610" t="s">
        <v>2163</v>
      </c>
      <c r="F610">
        <v>42.95</v>
      </c>
      <c r="H610" t="s">
        <v>2162</v>
      </c>
      <c r="I610">
        <v>31.92</v>
      </c>
      <c r="J610">
        <v>1</v>
      </c>
      <c r="K610">
        <v>31.92</v>
      </c>
      <c r="L610" s="45">
        <f>VLOOKUP(H610,'[1]CALCUL AS et AN'!$A$2:$AU$889,24,FALSE)</f>
        <v>31.922449999999998</v>
      </c>
      <c r="M610" s="48">
        <f>VLOOKUP(H610,'[1]CALCUL AS et AN'!$A$2:$AU$889,28,FALSE)</f>
        <v>31.922449999999998</v>
      </c>
      <c r="N610">
        <v>127.68</v>
      </c>
      <c r="O610" s="45">
        <f t="shared" si="41"/>
        <v>127.68979999999999</v>
      </c>
      <c r="P610" s="48">
        <f t="shared" si="42"/>
        <v>127.68979999999999</v>
      </c>
      <c r="Q610">
        <v>42.95</v>
      </c>
      <c r="R610" s="45">
        <f>VLOOKUP(H610,'[1]CALCUL AS et AN'!$A$2:$AU$889,46,FALSE)</f>
        <v>47.883674999999997</v>
      </c>
      <c r="S610" s="48">
        <f>VLOOKUP(H610,'[1]CALCUL AS et AN'!$A$2:$AU$889,47,FALSE)</f>
        <v>47.883674999999997</v>
      </c>
      <c r="T610">
        <v>171.8</v>
      </c>
      <c r="U610" s="45">
        <f t="shared" si="43"/>
        <v>191.53469999999999</v>
      </c>
      <c r="V610" s="48">
        <f t="shared" si="44"/>
        <v>191.53469999999999</v>
      </c>
      <c r="W610" t="s">
        <v>1361</v>
      </c>
      <c r="X610" t="s">
        <v>951</v>
      </c>
    </row>
    <row r="611" spans="1:24" outlineLevel="2">
      <c r="A611" t="s">
        <v>123</v>
      </c>
      <c r="B611" s="73" t="str">
        <f t="shared" si="45"/>
        <v>HB</v>
      </c>
      <c r="C611" t="s">
        <v>2170</v>
      </c>
      <c r="D611">
        <v>4</v>
      </c>
      <c r="E611" t="s">
        <v>2171</v>
      </c>
      <c r="F611">
        <v>45.2</v>
      </c>
      <c r="H611" t="s">
        <v>2170</v>
      </c>
      <c r="I611">
        <v>33.590000000000003</v>
      </c>
      <c r="J611">
        <v>1</v>
      </c>
      <c r="K611">
        <v>33.590000000000003</v>
      </c>
      <c r="L611" s="45">
        <f>VLOOKUP(H611,'[1]CALCUL AS et AN'!$A$2:$AU$889,24,FALSE)</f>
        <v>33.594949999999997</v>
      </c>
      <c r="M611" s="48">
        <f>VLOOKUP(H611,'[1]CALCUL AS et AN'!$A$2:$AU$889,28,FALSE)</f>
        <v>33.594949999999997</v>
      </c>
      <c r="N611">
        <v>134.36000000000001</v>
      </c>
      <c r="O611" s="45">
        <f t="shared" si="41"/>
        <v>134.37979999999999</v>
      </c>
      <c r="P611" s="48">
        <f t="shared" si="42"/>
        <v>134.37979999999999</v>
      </c>
      <c r="Q611">
        <v>45.2</v>
      </c>
      <c r="R611" s="45">
        <f>VLOOKUP(H611,'[1]CALCUL AS et AN'!$A$2:$AU$889,46,FALSE)</f>
        <v>50.392424999999996</v>
      </c>
      <c r="S611" s="48">
        <f>VLOOKUP(H611,'[1]CALCUL AS et AN'!$A$2:$AU$889,47,FALSE)</f>
        <v>50.392424999999996</v>
      </c>
      <c r="T611">
        <v>180.8</v>
      </c>
      <c r="U611" s="45">
        <f t="shared" si="43"/>
        <v>201.56969999999998</v>
      </c>
      <c r="V611" s="48">
        <f t="shared" si="44"/>
        <v>201.56969999999998</v>
      </c>
      <c r="W611" t="s">
        <v>1361</v>
      </c>
      <c r="X611" t="s">
        <v>951</v>
      </c>
    </row>
    <row r="612" spans="1:24" outlineLevel="2">
      <c r="A612" t="s">
        <v>123</v>
      </c>
      <c r="B612" s="73" t="str">
        <f t="shared" si="45"/>
        <v>HB</v>
      </c>
      <c r="C612" t="s">
        <v>2221</v>
      </c>
      <c r="D612">
        <v>4</v>
      </c>
      <c r="E612" t="s">
        <v>2222</v>
      </c>
      <c r="F612">
        <v>4.76</v>
      </c>
      <c r="H612" t="s">
        <v>2221</v>
      </c>
      <c r="I612">
        <v>3.54</v>
      </c>
      <c r="J612">
        <v>1</v>
      </c>
      <c r="K612">
        <v>3.54</v>
      </c>
      <c r="L612" s="45">
        <f>VLOOKUP(H612,'[1]CALCUL AS et AN'!$A$2:$AU$889,24,FALSE)</f>
        <v>3.5345499999999999</v>
      </c>
      <c r="M612" s="48">
        <f>VLOOKUP(H612,'[1]CALCUL AS et AN'!$A$2:$AU$889,28,FALSE)</f>
        <v>3.5345499999999999</v>
      </c>
      <c r="N612">
        <v>14.16</v>
      </c>
      <c r="O612" s="45">
        <f t="shared" si="41"/>
        <v>14.138199999999999</v>
      </c>
      <c r="P612" s="48">
        <f t="shared" si="42"/>
        <v>14.138199999999999</v>
      </c>
      <c r="Q612">
        <v>4.76</v>
      </c>
      <c r="R612" s="45">
        <f>VLOOKUP(H612,'[1]CALCUL AS et AN'!$A$2:$AU$889,46,FALSE)</f>
        <v>5.301825</v>
      </c>
      <c r="S612" s="48">
        <f>VLOOKUP(H612,'[1]CALCUL AS et AN'!$A$2:$AU$889,47,FALSE)</f>
        <v>5.301825</v>
      </c>
      <c r="T612">
        <v>19.04</v>
      </c>
      <c r="U612" s="45">
        <f t="shared" si="43"/>
        <v>21.2073</v>
      </c>
      <c r="V612" s="48">
        <f t="shared" si="44"/>
        <v>21.2073</v>
      </c>
      <c r="W612" t="s">
        <v>1361</v>
      </c>
      <c r="X612" t="s">
        <v>951</v>
      </c>
    </row>
    <row r="613" spans="1:24" outlineLevel="2">
      <c r="A613" t="s">
        <v>123</v>
      </c>
      <c r="B613" s="73" t="str">
        <f t="shared" si="45"/>
        <v>HB</v>
      </c>
      <c r="C613" t="s">
        <v>2224</v>
      </c>
      <c r="D613">
        <v>4</v>
      </c>
      <c r="E613" t="s">
        <v>2225</v>
      </c>
      <c r="F613">
        <v>6.29</v>
      </c>
      <c r="H613" t="s">
        <v>2224</v>
      </c>
      <c r="I613">
        <v>4.67</v>
      </c>
      <c r="J613">
        <v>1</v>
      </c>
      <c r="K613">
        <v>4.67</v>
      </c>
      <c r="L613" s="45">
        <f>VLOOKUP(H613,'[1]CALCUL AS et AN'!$A$2:$AU$889,24,FALSE)</f>
        <v>4.6718500000000001</v>
      </c>
      <c r="M613" s="48">
        <f>VLOOKUP(H613,'[1]CALCUL AS et AN'!$A$2:$AU$889,28,FALSE)</f>
        <v>4.6718500000000001</v>
      </c>
      <c r="N613">
        <v>18.68</v>
      </c>
      <c r="O613" s="45">
        <f t="shared" si="41"/>
        <v>18.6874</v>
      </c>
      <c r="P613" s="48">
        <f t="shared" si="42"/>
        <v>18.6874</v>
      </c>
      <c r="Q613">
        <v>6.29</v>
      </c>
      <c r="R613" s="45">
        <f>VLOOKUP(H613,'[1]CALCUL AS et AN'!$A$2:$AU$889,46,FALSE)</f>
        <v>7.0077750000000005</v>
      </c>
      <c r="S613" s="48">
        <f>VLOOKUP(H613,'[1]CALCUL AS et AN'!$A$2:$AU$889,47,FALSE)</f>
        <v>7.0077750000000005</v>
      </c>
      <c r="T613">
        <v>25.16</v>
      </c>
      <c r="U613" s="45">
        <f t="shared" si="43"/>
        <v>28.031100000000002</v>
      </c>
      <c r="V613" s="48">
        <f t="shared" si="44"/>
        <v>28.031100000000002</v>
      </c>
      <c r="W613" t="s">
        <v>1361</v>
      </c>
      <c r="X613" t="s">
        <v>951</v>
      </c>
    </row>
    <row r="614" spans="1:24" outlineLevel="2">
      <c r="A614" t="s">
        <v>123</v>
      </c>
      <c r="B614" s="73" t="str">
        <f t="shared" si="45"/>
        <v>HB</v>
      </c>
      <c r="C614" t="s">
        <v>2230</v>
      </c>
      <c r="D614">
        <v>4</v>
      </c>
      <c r="E614" t="s">
        <v>2231</v>
      </c>
      <c r="F614">
        <v>6.62</v>
      </c>
      <c r="H614" t="s">
        <v>2230</v>
      </c>
      <c r="I614">
        <v>4.92</v>
      </c>
      <c r="J614">
        <v>1</v>
      </c>
      <c r="K614">
        <v>4.92</v>
      </c>
      <c r="L614" s="45">
        <f>VLOOKUP(H614,'[1]CALCUL AS et AN'!$A$2:$AU$889,24,FALSE)</f>
        <v>4.9171500000000004</v>
      </c>
      <c r="M614" s="48">
        <f>VLOOKUP(H614,'[1]CALCUL AS et AN'!$A$2:$AU$889,28,FALSE)</f>
        <v>4.9171500000000004</v>
      </c>
      <c r="N614">
        <v>19.68</v>
      </c>
      <c r="O614" s="45">
        <f t="shared" si="41"/>
        <v>19.668600000000001</v>
      </c>
      <c r="P614" s="48">
        <f t="shared" si="42"/>
        <v>19.668600000000001</v>
      </c>
      <c r="Q614">
        <v>6.62</v>
      </c>
      <c r="R614" s="45">
        <f>VLOOKUP(H614,'[1]CALCUL AS et AN'!$A$2:$AU$889,46,FALSE)</f>
        <v>7.375725000000001</v>
      </c>
      <c r="S614" s="48">
        <f>VLOOKUP(H614,'[1]CALCUL AS et AN'!$A$2:$AU$889,47,FALSE)</f>
        <v>7.375725000000001</v>
      </c>
      <c r="T614">
        <v>26.48</v>
      </c>
      <c r="U614" s="45">
        <f t="shared" si="43"/>
        <v>29.502900000000004</v>
      </c>
      <c r="V614" s="48">
        <f t="shared" si="44"/>
        <v>29.502900000000004</v>
      </c>
      <c r="W614" t="s">
        <v>1361</v>
      </c>
      <c r="X614" t="s">
        <v>951</v>
      </c>
    </row>
    <row r="615" spans="1:24" outlineLevel="2">
      <c r="A615" t="s">
        <v>123</v>
      </c>
      <c r="B615" s="73" t="str">
        <f t="shared" si="45"/>
        <v>HB</v>
      </c>
      <c r="C615" t="s">
        <v>2069</v>
      </c>
      <c r="D615">
        <v>16</v>
      </c>
      <c r="E615" t="s">
        <v>2070</v>
      </c>
      <c r="F615">
        <v>7.95</v>
      </c>
      <c r="H615" t="s">
        <v>2069</v>
      </c>
      <c r="I615">
        <v>3.29</v>
      </c>
      <c r="J615">
        <v>6.06</v>
      </c>
      <c r="K615">
        <v>0.54290429042904298</v>
      </c>
      <c r="L615" s="45">
        <f>VLOOKUP(H615,'[1]CALCUL AS et AN'!$A$2:$AU$889,24,FALSE)</f>
        <v>3.29</v>
      </c>
      <c r="M615" s="48">
        <f>VLOOKUP(H615,'[1]CALCUL AS et AN'!$A$2:$AU$889,28,FALSE)</f>
        <v>3.29</v>
      </c>
      <c r="N615">
        <v>8.6864686468646877</v>
      </c>
      <c r="O615" s="45">
        <f t="shared" si="41"/>
        <v>52.64</v>
      </c>
      <c r="P615" s="48">
        <f t="shared" si="42"/>
        <v>52.64</v>
      </c>
      <c r="Q615">
        <v>7.95</v>
      </c>
      <c r="R615" s="45">
        <f>VLOOKUP(H615,'[1]CALCUL AS et AN'!$A$2:$AU$889,46,FALSE)</f>
        <v>8.2249999999999996</v>
      </c>
      <c r="S615" s="48">
        <f>VLOOKUP(H615,'[1]CALCUL AS et AN'!$A$2:$AU$889,47,FALSE)</f>
        <v>8.2249999999999996</v>
      </c>
      <c r="T615">
        <v>127.2</v>
      </c>
      <c r="U615" s="45">
        <f t="shared" si="43"/>
        <v>131.6</v>
      </c>
      <c r="V615" s="48">
        <f t="shared" si="44"/>
        <v>131.6</v>
      </c>
      <c r="W615" t="s">
        <v>1361</v>
      </c>
      <c r="X615" t="s">
        <v>951</v>
      </c>
    </row>
    <row r="616" spans="1:24" outlineLevel="1">
      <c r="A616" s="73" t="s">
        <v>3057</v>
      </c>
      <c r="B616" s="73" t="str">
        <f t="shared" si="45"/>
        <v>PCG12EHB</v>
      </c>
      <c r="N616">
        <f>SUBTOTAL(9,N592:N615)</f>
        <v>1259.9939084708474</v>
      </c>
      <c r="O616" s="45">
        <f>SUBTOTAL(9,O592:O615)</f>
        <v>1319.4760000000001</v>
      </c>
      <c r="P616" s="48">
        <f>SUBTOTAL(9,P592:P615)</f>
        <v>1354.8168000000001</v>
      </c>
      <c r="T616">
        <f>SUBTOTAL(9,T592:T615)</f>
        <v>1990.0728000000001</v>
      </c>
      <c r="U616" s="45">
        <f>SUBTOTAL(9,U592:U615)</f>
        <v>2017.3144</v>
      </c>
      <c r="V616" s="48">
        <f>SUBTOTAL(9,V592:V615)</f>
        <v>2068.8045999999999</v>
      </c>
    </row>
    <row r="617" spans="1:24" outlineLevel="2">
      <c r="A617" t="s">
        <v>127</v>
      </c>
      <c r="B617" s="73" t="str">
        <f t="shared" si="45"/>
        <v>HB</v>
      </c>
      <c r="C617">
        <v>8412602518</v>
      </c>
      <c r="D617">
        <v>6</v>
      </c>
      <c r="E617" t="s">
        <v>2268</v>
      </c>
      <c r="F617">
        <v>0.05</v>
      </c>
      <c r="H617">
        <v>8412602518</v>
      </c>
      <c r="I617">
        <v>7.04</v>
      </c>
      <c r="J617">
        <v>200</v>
      </c>
      <c r="K617">
        <v>3.5200000000000002E-2</v>
      </c>
      <c r="L617" s="45">
        <f>VLOOKUP(H617,'[1]CALCUL AS et AN'!$A$2:$AU$889,24,FALSE)</f>
        <v>3.5200000000000002E-2</v>
      </c>
      <c r="M617" s="48">
        <f>VLOOKUP(H617,'[1]CALCUL AS et AN'!$A$2:$AU$889,28,FALSE)</f>
        <v>3.5200000000000002E-2</v>
      </c>
      <c r="N617">
        <v>0.2112</v>
      </c>
      <c r="O617" s="45">
        <f t="shared" si="41"/>
        <v>0.2112</v>
      </c>
      <c r="P617" s="48">
        <f t="shared" si="42"/>
        <v>0.2112</v>
      </c>
      <c r="Q617">
        <v>0.05</v>
      </c>
      <c r="R617" s="45">
        <f>VLOOKUP(H617,'[1]CALCUL AS et AN'!$A$2:$AU$889,46,FALSE)</f>
        <v>5.28E-2</v>
      </c>
      <c r="S617" s="48">
        <f>VLOOKUP(H617,'[1]CALCUL AS et AN'!$A$2:$AU$889,47,FALSE)</f>
        <v>5.28E-2</v>
      </c>
      <c r="T617">
        <v>0.30000000000000004</v>
      </c>
      <c r="U617" s="45">
        <f t="shared" si="43"/>
        <v>0.31679999999999997</v>
      </c>
      <c r="V617" s="48">
        <f t="shared" si="44"/>
        <v>0.31679999999999997</v>
      </c>
      <c r="W617" t="s">
        <v>1361</v>
      </c>
      <c r="X617" t="s">
        <v>951</v>
      </c>
    </row>
    <row r="618" spans="1:24" outlineLevel="2">
      <c r="A618" t="s">
        <v>127</v>
      </c>
      <c r="B618" s="73" t="str">
        <f t="shared" si="45"/>
        <v>HB</v>
      </c>
      <c r="C618">
        <v>8434000618</v>
      </c>
      <c r="D618">
        <v>6</v>
      </c>
      <c r="E618" t="s">
        <v>2272</v>
      </c>
      <c r="F618">
        <v>0.02</v>
      </c>
      <c r="H618">
        <v>8434000618</v>
      </c>
      <c r="I618">
        <v>8.3000000000000007</v>
      </c>
      <c r="J618">
        <v>500</v>
      </c>
      <c r="K618">
        <v>1.66E-2</v>
      </c>
      <c r="L618" s="45">
        <f>VLOOKUP(H618,'[1]CALCUL AS et AN'!$A$2:$AU$889,24,FALSE)</f>
        <v>1.66E-2</v>
      </c>
      <c r="M618" s="48">
        <f>VLOOKUP(H618,'[1]CALCUL AS et AN'!$A$2:$AU$889,28,FALSE)</f>
        <v>1.66E-2</v>
      </c>
      <c r="N618">
        <v>9.9599999999999994E-2</v>
      </c>
      <c r="O618" s="45">
        <f t="shared" si="41"/>
        <v>9.9599999999999994E-2</v>
      </c>
      <c r="P618" s="48">
        <f t="shared" si="42"/>
        <v>9.9599999999999994E-2</v>
      </c>
      <c r="Q618">
        <v>0.02</v>
      </c>
      <c r="R618" s="45">
        <f>VLOOKUP(H618,'[1]CALCUL AS et AN'!$A$2:$AU$889,46,FALSE)</f>
        <v>2.0750000000000001E-2</v>
      </c>
      <c r="S618" s="48">
        <f>VLOOKUP(H618,'[1]CALCUL AS et AN'!$A$2:$AU$889,47,FALSE)</f>
        <v>2.0750000000000001E-2</v>
      </c>
      <c r="T618">
        <v>0.12</v>
      </c>
      <c r="U618" s="45">
        <f t="shared" si="43"/>
        <v>0.1245</v>
      </c>
      <c r="V618" s="48">
        <f t="shared" si="44"/>
        <v>0.1245</v>
      </c>
      <c r="W618" t="s">
        <v>1361</v>
      </c>
      <c r="X618" t="s">
        <v>951</v>
      </c>
    </row>
    <row r="619" spans="1:24" outlineLevel="2">
      <c r="A619" t="s">
        <v>127</v>
      </c>
      <c r="B619" s="73" t="str">
        <f t="shared" si="45"/>
        <v>HB</v>
      </c>
      <c r="C619" t="s">
        <v>2133</v>
      </c>
      <c r="D619">
        <v>44</v>
      </c>
      <c r="E619" t="s">
        <v>2134</v>
      </c>
      <c r="F619">
        <v>0.8</v>
      </c>
      <c r="H619" t="s">
        <v>2133</v>
      </c>
      <c r="I619">
        <v>0.52</v>
      </c>
      <c r="J619">
        <v>1</v>
      </c>
      <c r="K619">
        <v>0.52</v>
      </c>
      <c r="L619" s="45">
        <f>VLOOKUP(H619,'[1]CALCUL AS et AN'!$A$2:$AU$889,24,FALSE)</f>
        <v>0.51800000000000002</v>
      </c>
      <c r="M619" s="48">
        <f>VLOOKUP(H619,'[1]CALCUL AS et AN'!$A$2:$AU$889,28,FALSE)</f>
        <v>0.51800000000000002</v>
      </c>
      <c r="N619">
        <v>22.880000000000003</v>
      </c>
      <c r="O619" s="45">
        <f t="shared" si="41"/>
        <v>22.792000000000002</v>
      </c>
      <c r="P619" s="48">
        <f t="shared" si="42"/>
        <v>22.792000000000002</v>
      </c>
      <c r="Q619">
        <v>0.8</v>
      </c>
      <c r="R619" s="45">
        <f>VLOOKUP(H619,'[1]CALCUL AS et AN'!$A$2:$AU$889,46,FALSE)</f>
        <v>0.77700000000000002</v>
      </c>
      <c r="S619" s="48">
        <f>VLOOKUP(H619,'[1]CALCUL AS et AN'!$A$2:$AU$889,47,FALSE)</f>
        <v>0.77700000000000002</v>
      </c>
      <c r="T619">
        <v>35.200000000000003</v>
      </c>
      <c r="U619" s="45">
        <f t="shared" si="43"/>
        <v>34.188000000000002</v>
      </c>
      <c r="V619" s="48">
        <f t="shared" si="44"/>
        <v>34.188000000000002</v>
      </c>
      <c r="W619" t="s">
        <v>1361</v>
      </c>
      <c r="X619" t="s">
        <v>951</v>
      </c>
    </row>
    <row r="620" spans="1:24" outlineLevel="2">
      <c r="A620" t="s">
        <v>127</v>
      </c>
      <c r="B620" s="73" t="str">
        <f t="shared" si="45"/>
        <v>HB</v>
      </c>
      <c r="C620">
        <v>8710605018</v>
      </c>
      <c r="D620">
        <v>6</v>
      </c>
      <c r="E620" t="s">
        <v>2707</v>
      </c>
      <c r="F620">
        <v>0.3</v>
      </c>
      <c r="H620">
        <v>8710605018</v>
      </c>
      <c r="I620">
        <v>0.11</v>
      </c>
      <c r="J620">
        <v>1</v>
      </c>
      <c r="K620">
        <v>0.11</v>
      </c>
      <c r="L620" s="45">
        <f>VLOOKUP(H620,'[1]CALCUL AS et AN'!$A$2:$AU$889,24,FALSE)</f>
        <v>0.108</v>
      </c>
      <c r="M620" s="48">
        <f>VLOOKUP(H620,'[1]CALCUL AS et AN'!$A$2:$AU$889,28,FALSE)</f>
        <v>0.108</v>
      </c>
      <c r="N620">
        <v>0.66</v>
      </c>
      <c r="O620" s="45">
        <f t="shared" si="41"/>
        <v>0.64800000000000002</v>
      </c>
      <c r="P620" s="48">
        <f t="shared" si="42"/>
        <v>0.64800000000000002</v>
      </c>
      <c r="Q620">
        <v>0.3</v>
      </c>
      <c r="R620" s="45">
        <f>VLOOKUP(H620,'[1]CALCUL AS et AN'!$A$2:$AU$889,46,FALSE)</f>
        <v>0.16200000000000001</v>
      </c>
      <c r="S620" s="48">
        <f>VLOOKUP(H620,'[1]CALCUL AS et AN'!$A$2:$AU$889,47,FALSE)</f>
        <v>0.16200000000000001</v>
      </c>
      <c r="T620">
        <v>1.7999999999999998</v>
      </c>
      <c r="U620" s="45">
        <f t="shared" si="43"/>
        <v>0.97199999999999998</v>
      </c>
      <c r="V620" s="48">
        <f t="shared" si="44"/>
        <v>0.97199999999999998</v>
      </c>
      <c r="W620" t="s">
        <v>1361</v>
      </c>
      <c r="X620" t="s">
        <v>951</v>
      </c>
    </row>
    <row r="621" spans="1:24" outlineLevel="2">
      <c r="A621" t="s">
        <v>127</v>
      </c>
      <c r="B621" s="73" t="str">
        <f t="shared" si="45"/>
        <v>HB</v>
      </c>
      <c r="C621">
        <v>8110608018</v>
      </c>
      <c r="D621">
        <v>200</v>
      </c>
      <c r="E621" t="s">
        <v>2084</v>
      </c>
      <c r="F621">
        <v>0.28199999999999997</v>
      </c>
      <c r="H621">
        <v>8110608018</v>
      </c>
      <c r="I621">
        <v>0.17</v>
      </c>
      <c r="J621">
        <v>1</v>
      </c>
      <c r="K621">
        <v>0.17</v>
      </c>
      <c r="L621" s="45">
        <f>VLOOKUP(H621,'[1]CALCUL AS et AN'!$A$2:$AU$889,24,FALSE)</f>
        <v>0.16700000000000001</v>
      </c>
      <c r="M621" s="48">
        <f>VLOOKUP(H621,'[1]CALCUL AS et AN'!$A$2:$AU$889,28,FALSE)</f>
        <v>0.16700000000000001</v>
      </c>
      <c r="N621">
        <v>34</v>
      </c>
      <c r="O621" s="45">
        <f t="shared" si="41"/>
        <v>33.4</v>
      </c>
      <c r="P621" s="48">
        <f t="shared" si="42"/>
        <v>33.4</v>
      </c>
      <c r="Q621">
        <v>0.28199999999999997</v>
      </c>
      <c r="R621" s="45">
        <f>VLOOKUP(H621,'[1]CALCUL AS et AN'!$A$2:$AU$889,46,FALSE)</f>
        <v>0.2505</v>
      </c>
      <c r="S621" s="48">
        <f>VLOOKUP(H621,'[1]CALCUL AS et AN'!$A$2:$AU$889,47,FALSE)</f>
        <v>0.2505</v>
      </c>
      <c r="T621">
        <v>56.399999999999991</v>
      </c>
      <c r="U621" s="45">
        <f t="shared" si="43"/>
        <v>50.1</v>
      </c>
      <c r="V621" s="48">
        <f t="shared" si="44"/>
        <v>50.1</v>
      </c>
      <c r="W621" t="s">
        <v>1361</v>
      </c>
      <c r="X621" t="s">
        <v>951</v>
      </c>
    </row>
    <row r="622" spans="1:24" outlineLevel="2">
      <c r="A622" t="s">
        <v>127</v>
      </c>
      <c r="B622" s="73" t="str">
        <f t="shared" si="45"/>
        <v>HB</v>
      </c>
      <c r="C622" t="s">
        <v>2391</v>
      </c>
      <c r="D622">
        <v>4</v>
      </c>
      <c r="E622" t="s">
        <v>2392</v>
      </c>
      <c r="F622">
        <v>0.54900000000000004</v>
      </c>
      <c r="H622" t="s">
        <v>2391</v>
      </c>
      <c r="I622">
        <v>0.37</v>
      </c>
      <c r="J622">
        <v>1</v>
      </c>
      <c r="K622">
        <v>0.37</v>
      </c>
      <c r="L622" s="45">
        <f>VLOOKUP(H622,'[1]CALCUL AS et AN'!$A$2:$AU$889,24,FALSE)</f>
        <v>0.36599999999999999</v>
      </c>
      <c r="M622" s="48">
        <f>VLOOKUP(H622,'[1]CALCUL AS et AN'!$A$2:$AU$889,28,FALSE)</f>
        <v>0.36599999999999999</v>
      </c>
      <c r="N622">
        <v>1.48</v>
      </c>
      <c r="O622" s="45">
        <f t="shared" si="41"/>
        <v>1.464</v>
      </c>
      <c r="P622" s="48">
        <f t="shared" si="42"/>
        <v>1.464</v>
      </c>
      <c r="Q622">
        <v>0.54900000000000004</v>
      </c>
      <c r="R622" s="45">
        <f>VLOOKUP(H622,'[1]CALCUL AS et AN'!$A$2:$AU$889,46,FALSE)</f>
        <v>0.54899999999999993</v>
      </c>
      <c r="S622" s="48">
        <f>VLOOKUP(H622,'[1]CALCUL AS et AN'!$A$2:$AU$889,47,FALSE)</f>
        <v>0.54899999999999993</v>
      </c>
      <c r="T622">
        <v>2.1960000000000002</v>
      </c>
      <c r="U622" s="45">
        <f t="shared" si="43"/>
        <v>2.1959999999999997</v>
      </c>
      <c r="V622" s="48">
        <f t="shared" si="44"/>
        <v>2.1959999999999997</v>
      </c>
      <c r="W622" t="s">
        <v>1361</v>
      </c>
      <c r="X622" t="s">
        <v>937</v>
      </c>
    </row>
    <row r="623" spans="1:24" outlineLevel="2">
      <c r="A623" t="s">
        <v>127</v>
      </c>
      <c r="B623" s="73" t="str">
        <f t="shared" si="45"/>
        <v>HB</v>
      </c>
      <c r="C623" t="s">
        <v>2394</v>
      </c>
      <c r="D623">
        <v>4</v>
      </c>
      <c r="E623" t="s">
        <v>2395</v>
      </c>
      <c r="F623">
        <v>0.78</v>
      </c>
      <c r="H623" t="s">
        <v>2394</v>
      </c>
      <c r="I623">
        <v>1.05</v>
      </c>
      <c r="J623">
        <v>1</v>
      </c>
      <c r="K623">
        <v>1.05</v>
      </c>
      <c r="L623" s="45">
        <f>VLOOKUP(H623,'[1]CALCUL AS et AN'!$A$2:$AU$889,24,FALSE)</f>
        <v>1.0529999999999999</v>
      </c>
      <c r="M623" s="48">
        <f>VLOOKUP(H623,'[1]CALCUL AS et AN'!$A$2:$AU$889,28,FALSE)</f>
        <v>1.0529999999999999</v>
      </c>
      <c r="N623">
        <v>4.2</v>
      </c>
      <c r="O623" s="45">
        <f t="shared" si="41"/>
        <v>4.2119999999999997</v>
      </c>
      <c r="P623" s="48">
        <f t="shared" si="42"/>
        <v>4.2119999999999997</v>
      </c>
      <c r="Q623">
        <v>0.78</v>
      </c>
      <c r="R623" s="45">
        <f>VLOOKUP(H623,'[1]CALCUL AS et AN'!$A$2:$AU$889,46,FALSE)</f>
        <v>1.5794999999999999</v>
      </c>
      <c r="S623" s="48">
        <f>VLOOKUP(H623,'[1]CALCUL AS et AN'!$A$2:$AU$889,47,FALSE)</f>
        <v>1.5794999999999999</v>
      </c>
      <c r="T623">
        <v>3.12</v>
      </c>
      <c r="U623" s="45">
        <f t="shared" si="43"/>
        <v>6.3179999999999996</v>
      </c>
      <c r="V623" s="48">
        <f t="shared" si="44"/>
        <v>6.3179999999999996</v>
      </c>
      <c r="W623" t="s">
        <v>1361</v>
      </c>
      <c r="X623" t="s">
        <v>937</v>
      </c>
    </row>
    <row r="624" spans="1:24" outlineLevel="2">
      <c r="A624" t="s">
        <v>127</v>
      </c>
      <c r="B624" s="73" t="str">
        <f t="shared" si="45"/>
        <v>HB</v>
      </c>
      <c r="C624">
        <v>8210603018</v>
      </c>
      <c r="D624">
        <v>24</v>
      </c>
      <c r="E624" t="s">
        <v>2088</v>
      </c>
      <c r="F624">
        <v>6.8000000000000005E-2</v>
      </c>
      <c r="H624">
        <v>8210603018</v>
      </c>
      <c r="I624">
        <v>0.11</v>
      </c>
      <c r="J624">
        <v>1</v>
      </c>
      <c r="K624">
        <v>0.11</v>
      </c>
      <c r="L624" s="45">
        <f>VLOOKUP(H624,'[1]CALCUL AS et AN'!$A$2:$AU$889,24,FALSE)</f>
        <v>0.108</v>
      </c>
      <c r="M624" s="48">
        <f>VLOOKUP(H624,'[1]CALCUL AS et AN'!$A$2:$AU$889,28,FALSE)</f>
        <v>0.108</v>
      </c>
      <c r="N624">
        <v>2.64</v>
      </c>
      <c r="O624" s="45">
        <f t="shared" si="41"/>
        <v>2.5920000000000001</v>
      </c>
      <c r="P624" s="48">
        <f t="shared" si="42"/>
        <v>2.5920000000000001</v>
      </c>
      <c r="Q624">
        <v>6.8000000000000005E-2</v>
      </c>
      <c r="R624" s="45">
        <f>VLOOKUP(H624,'[1]CALCUL AS et AN'!$A$2:$AU$889,46,FALSE)</f>
        <v>0.16200000000000001</v>
      </c>
      <c r="S624" s="48">
        <f>VLOOKUP(H624,'[1]CALCUL AS et AN'!$A$2:$AU$889,47,FALSE)</f>
        <v>0.16200000000000001</v>
      </c>
      <c r="T624">
        <v>1.6320000000000001</v>
      </c>
      <c r="U624" s="45">
        <f t="shared" si="43"/>
        <v>3.8879999999999999</v>
      </c>
      <c r="V624" s="48">
        <f t="shared" si="44"/>
        <v>3.8879999999999999</v>
      </c>
      <c r="W624" t="s">
        <v>1361</v>
      </c>
      <c r="X624" t="s">
        <v>951</v>
      </c>
    </row>
    <row r="625" spans="1:24" outlineLevel="2">
      <c r="A625" t="s">
        <v>127</v>
      </c>
      <c r="B625" s="73" t="str">
        <f t="shared" si="45"/>
        <v>HB</v>
      </c>
      <c r="C625">
        <v>8210707018</v>
      </c>
      <c r="D625">
        <v>49</v>
      </c>
      <c r="E625" t="s">
        <v>2090</v>
      </c>
      <c r="F625">
        <v>0.158</v>
      </c>
      <c r="H625">
        <v>8210707018</v>
      </c>
      <c r="I625">
        <v>0.11</v>
      </c>
      <c r="J625">
        <v>1</v>
      </c>
      <c r="K625">
        <v>0.11</v>
      </c>
      <c r="L625" s="45">
        <f>VLOOKUP(H625,'[1]CALCUL AS et AN'!$A$2:$AU$889,24,FALSE)</f>
        <v>0.1056</v>
      </c>
      <c r="M625" s="48">
        <f>VLOOKUP(H625,'[1]CALCUL AS et AN'!$A$2:$AU$889,28,FALSE)</f>
        <v>0.1056</v>
      </c>
      <c r="N625">
        <v>5.39</v>
      </c>
      <c r="O625" s="45">
        <f t="shared" si="41"/>
        <v>5.1744000000000003</v>
      </c>
      <c r="P625" s="48">
        <f t="shared" si="42"/>
        <v>5.1744000000000003</v>
      </c>
      <c r="Q625">
        <v>0.12</v>
      </c>
      <c r="R625" s="45">
        <f>VLOOKUP(H625,'[1]CALCUL AS et AN'!$A$2:$AU$889,46,FALSE)</f>
        <v>0.15839999999999999</v>
      </c>
      <c r="S625" s="48">
        <f>VLOOKUP(H625,'[1]CALCUL AS et AN'!$A$2:$AU$889,47,FALSE)</f>
        <v>0.15839999999999999</v>
      </c>
      <c r="T625">
        <v>5.88</v>
      </c>
      <c r="U625" s="45">
        <f t="shared" si="43"/>
        <v>7.7615999999999996</v>
      </c>
      <c r="V625" s="48">
        <f t="shared" si="44"/>
        <v>7.7615999999999996</v>
      </c>
      <c r="W625" t="s">
        <v>1361</v>
      </c>
      <c r="X625" t="s">
        <v>951</v>
      </c>
    </row>
    <row r="626" spans="1:24" outlineLevel="2">
      <c r="A626" t="s">
        <v>127</v>
      </c>
      <c r="B626" s="73" t="str">
        <f t="shared" si="45"/>
        <v>HB</v>
      </c>
      <c r="C626" t="s">
        <v>648</v>
      </c>
      <c r="D626">
        <v>7.5</v>
      </c>
      <c r="E626" t="s">
        <v>2053</v>
      </c>
      <c r="F626">
        <v>13.19</v>
      </c>
      <c r="H626" t="s">
        <v>648</v>
      </c>
      <c r="I626">
        <v>14.87</v>
      </c>
      <c r="J626">
        <v>1.8</v>
      </c>
      <c r="K626">
        <v>8.2611111111111111</v>
      </c>
      <c r="L626" s="45">
        <f>VLOOKUP(H626,'[1]CALCUL AS et AN'!$A$2:$AU$889,24,FALSE)</f>
        <v>8.26</v>
      </c>
      <c r="M626" s="48">
        <f>VLOOKUP(H626,'[1]CALCUL AS et AN'!$A$2:$AU$889,28,FALSE)</f>
        <v>10.92</v>
      </c>
      <c r="N626">
        <v>61.958333333333336</v>
      </c>
      <c r="O626" s="45">
        <f t="shared" si="41"/>
        <v>61.949999999999996</v>
      </c>
      <c r="P626" s="48">
        <f t="shared" si="42"/>
        <v>81.900000000000006</v>
      </c>
      <c r="Q626">
        <v>13.19</v>
      </c>
      <c r="R626" s="45">
        <f>VLOOKUP(H626,'[1]CALCUL AS et AN'!$A$2:$AU$889,46,FALSE)</f>
        <v>12.39</v>
      </c>
      <c r="S626" s="48">
        <f>VLOOKUP(H626,'[1]CALCUL AS et AN'!$A$2:$AU$889,47,FALSE)</f>
        <v>16.38</v>
      </c>
      <c r="T626">
        <v>98.924999999999997</v>
      </c>
      <c r="U626" s="45">
        <f t="shared" si="43"/>
        <v>92.925000000000011</v>
      </c>
      <c r="V626" s="48">
        <f t="shared" si="44"/>
        <v>122.85</v>
      </c>
      <c r="W626" t="s">
        <v>1361</v>
      </c>
      <c r="X626" t="s">
        <v>937</v>
      </c>
    </row>
    <row r="627" spans="1:24" outlineLevel="2">
      <c r="A627" t="s">
        <v>127</v>
      </c>
      <c r="B627" s="73" t="str">
        <f t="shared" si="45"/>
        <v>HB</v>
      </c>
      <c r="C627" t="s">
        <v>650</v>
      </c>
      <c r="D627">
        <v>21.11</v>
      </c>
      <c r="E627" t="s">
        <v>2047</v>
      </c>
      <c r="F627">
        <v>11.27</v>
      </c>
      <c r="H627" t="s">
        <v>650</v>
      </c>
      <c r="I627">
        <v>7.05</v>
      </c>
      <c r="J627">
        <v>1</v>
      </c>
      <c r="K627">
        <v>7.05</v>
      </c>
      <c r="L627" s="45">
        <f>VLOOKUP(H627,'[1]CALCUL AS et AN'!$A$2:$AU$889,24,FALSE)</f>
        <v>7.05</v>
      </c>
      <c r="M627" s="48">
        <f>VLOOKUP(H627,'[1]CALCUL AS et AN'!$A$2:$AU$889,28,FALSE)</f>
        <v>7.4</v>
      </c>
      <c r="N627">
        <v>148.82550000000001</v>
      </c>
      <c r="O627" s="45">
        <f t="shared" si="41"/>
        <v>148.82550000000001</v>
      </c>
      <c r="P627" s="48">
        <f t="shared" si="42"/>
        <v>156.214</v>
      </c>
      <c r="Q627">
        <v>11.27</v>
      </c>
      <c r="R627" s="45">
        <f>VLOOKUP(H627,'[1]CALCUL AS et AN'!$A$2:$AU$889,46,FALSE)</f>
        <v>8.8125</v>
      </c>
      <c r="S627" s="48">
        <f>VLOOKUP(H627,'[1]CALCUL AS et AN'!$A$2:$AU$889,47,FALSE)</f>
        <v>9.25</v>
      </c>
      <c r="T627">
        <v>237.90969999999999</v>
      </c>
      <c r="U627" s="45">
        <f t="shared" si="43"/>
        <v>186.03187499999999</v>
      </c>
      <c r="V627" s="48">
        <f t="shared" si="44"/>
        <v>195.26749999999998</v>
      </c>
      <c r="W627" t="s">
        <v>1361</v>
      </c>
      <c r="X627" t="s">
        <v>937</v>
      </c>
    </row>
    <row r="628" spans="1:24" outlineLevel="2">
      <c r="A628" t="s">
        <v>127</v>
      </c>
      <c r="B628" s="73" t="str">
        <f t="shared" si="45"/>
        <v>HB</v>
      </c>
      <c r="C628" t="s">
        <v>2077</v>
      </c>
      <c r="D628">
        <v>7</v>
      </c>
      <c r="E628" t="s">
        <v>2078</v>
      </c>
      <c r="F628">
        <v>7.55</v>
      </c>
      <c r="H628" t="s">
        <v>2077</v>
      </c>
      <c r="I628">
        <v>3.32</v>
      </c>
      <c r="J628">
        <v>6.06</v>
      </c>
      <c r="K628">
        <v>0.54785478547854782</v>
      </c>
      <c r="L628" s="45">
        <f>VLOOKUP(H628,'[1]CALCUL AS et AN'!$A$2:$AU$889,24,FALSE)</f>
        <v>3.29</v>
      </c>
      <c r="M628" s="48">
        <f>VLOOKUP(H628,'[1]CALCUL AS et AN'!$A$2:$AU$889,28,FALSE)</f>
        <v>3.32</v>
      </c>
      <c r="N628">
        <v>3.8349834983498345</v>
      </c>
      <c r="O628" s="45">
        <f t="shared" si="41"/>
        <v>23.03</v>
      </c>
      <c r="P628" s="48">
        <f t="shared" si="42"/>
        <v>23.24</v>
      </c>
      <c r="Q628">
        <v>7.55</v>
      </c>
      <c r="R628" s="45">
        <f>VLOOKUP(H628,'[1]CALCUL AS et AN'!$A$2:$AU$889,46,FALSE)</f>
        <v>8.2249999999999996</v>
      </c>
      <c r="S628" s="48">
        <f>VLOOKUP(H628,'[1]CALCUL AS et AN'!$A$2:$AU$889,47,FALSE)</f>
        <v>8.2999999999999989</v>
      </c>
      <c r="T628">
        <v>52.85</v>
      </c>
      <c r="U628" s="45">
        <f t="shared" si="43"/>
        <v>57.574999999999996</v>
      </c>
      <c r="V628" s="48">
        <f t="shared" si="44"/>
        <v>58.099999999999994</v>
      </c>
      <c r="W628" t="s">
        <v>1361</v>
      </c>
      <c r="X628" t="s">
        <v>951</v>
      </c>
    </row>
    <row r="629" spans="1:24" outlineLevel="2">
      <c r="A629" t="s">
        <v>127</v>
      </c>
      <c r="B629" s="73" t="str">
        <f t="shared" si="45"/>
        <v>HB</v>
      </c>
      <c r="C629" t="s">
        <v>572</v>
      </c>
      <c r="D629">
        <v>2</v>
      </c>
      <c r="E629" t="s">
        <v>573</v>
      </c>
      <c r="F629">
        <v>20.91</v>
      </c>
      <c r="H629" t="s">
        <v>572</v>
      </c>
      <c r="I629">
        <v>14.64</v>
      </c>
      <c r="J629">
        <v>1</v>
      </c>
      <c r="K629">
        <v>14.64</v>
      </c>
      <c r="L629" s="45">
        <f>VLOOKUP(H629,'[1]CALCUL AS et AN'!$A$2:$AU$889,24,FALSE)</f>
        <v>14.64</v>
      </c>
      <c r="M629" s="48">
        <f>VLOOKUP(H629,'[1]CALCUL AS et AN'!$A$2:$AU$889,28,FALSE)</f>
        <v>15.811200000000001</v>
      </c>
      <c r="N629">
        <v>29.28</v>
      </c>
      <c r="O629" s="45">
        <f t="shared" si="41"/>
        <v>29.28</v>
      </c>
      <c r="P629" s="48">
        <f t="shared" si="42"/>
        <v>31.622400000000003</v>
      </c>
      <c r="Q629">
        <v>20.91</v>
      </c>
      <c r="R629" s="45">
        <f>VLOOKUP(H629,'[1]CALCUL AS et AN'!$A$2:$AU$889,46,FALSE)</f>
        <v>21.96</v>
      </c>
      <c r="S629" s="48">
        <f>VLOOKUP(H629,'[1]CALCUL AS et AN'!$A$2:$AU$889,47,FALSE)</f>
        <v>23.716800000000003</v>
      </c>
      <c r="T629">
        <v>41.82</v>
      </c>
      <c r="U629" s="45">
        <f t="shared" si="43"/>
        <v>43.92</v>
      </c>
      <c r="V629" s="48">
        <f t="shared" si="44"/>
        <v>47.433600000000006</v>
      </c>
      <c r="W629" t="s">
        <v>1361</v>
      </c>
      <c r="X629" t="s">
        <v>937</v>
      </c>
    </row>
    <row r="630" spans="1:24" outlineLevel="2">
      <c r="A630" t="s">
        <v>127</v>
      </c>
      <c r="B630" s="73" t="str">
        <f t="shared" si="45"/>
        <v>HB</v>
      </c>
      <c r="C630" t="s">
        <v>2194</v>
      </c>
      <c r="D630">
        <v>2</v>
      </c>
      <c r="E630" t="s">
        <v>2195</v>
      </c>
      <c r="F630">
        <v>9.81</v>
      </c>
      <c r="H630" t="s">
        <v>2194</v>
      </c>
      <c r="I630">
        <v>7.29</v>
      </c>
      <c r="J630">
        <v>1</v>
      </c>
      <c r="K630">
        <v>7.29</v>
      </c>
      <c r="L630" s="45">
        <f>VLOOKUP(H630,'[1]CALCUL AS et AN'!$A$2:$AU$889,24,FALSE)</f>
        <v>7.2920999999999996</v>
      </c>
      <c r="M630" s="48">
        <f>VLOOKUP(H630,'[1]CALCUL AS et AN'!$A$2:$AU$889,28,FALSE)</f>
        <v>7.2920999999999996</v>
      </c>
      <c r="N630">
        <v>14.58</v>
      </c>
      <c r="O630" s="45">
        <f t="shared" si="41"/>
        <v>14.584199999999999</v>
      </c>
      <c r="P630" s="48">
        <f t="shared" si="42"/>
        <v>14.584199999999999</v>
      </c>
      <c r="Q630">
        <v>9.81</v>
      </c>
      <c r="R630" s="45">
        <f>VLOOKUP(H630,'[1]CALCUL AS et AN'!$A$2:$AU$889,46,FALSE)</f>
        <v>10.93815</v>
      </c>
      <c r="S630" s="48">
        <f>VLOOKUP(H630,'[1]CALCUL AS et AN'!$A$2:$AU$889,47,FALSE)</f>
        <v>10.93815</v>
      </c>
      <c r="T630">
        <v>19.62</v>
      </c>
      <c r="U630" s="45">
        <f t="shared" si="43"/>
        <v>21.876300000000001</v>
      </c>
      <c r="V630" s="48">
        <f t="shared" si="44"/>
        <v>21.876300000000001</v>
      </c>
      <c r="W630" t="s">
        <v>1361</v>
      </c>
      <c r="X630" t="s">
        <v>951</v>
      </c>
    </row>
    <row r="631" spans="1:24" outlineLevel="2">
      <c r="A631" t="s">
        <v>127</v>
      </c>
      <c r="B631" s="73" t="str">
        <f t="shared" si="45"/>
        <v>HB</v>
      </c>
      <c r="C631" t="s">
        <v>2198</v>
      </c>
      <c r="D631">
        <v>4</v>
      </c>
      <c r="E631" t="s">
        <v>2199</v>
      </c>
      <c r="F631">
        <v>9.9</v>
      </c>
      <c r="H631" t="s">
        <v>2198</v>
      </c>
      <c r="I631">
        <v>7.36</v>
      </c>
      <c r="J631">
        <v>1</v>
      </c>
      <c r="K631">
        <v>7.36</v>
      </c>
      <c r="L631" s="45">
        <f>VLOOKUP(H631,'[1]CALCUL AS et AN'!$A$2:$AU$889,24,FALSE)</f>
        <v>7.359</v>
      </c>
      <c r="M631" s="48">
        <f>VLOOKUP(H631,'[1]CALCUL AS et AN'!$A$2:$AU$889,28,FALSE)</f>
        <v>7.359</v>
      </c>
      <c r="N631">
        <v>29.44</v>
      </c>
      <c r="O631" s="45">
        <f t="shared" si="41"/>
        <v>29.436</v>
      </c>
      <c r="P631" s="48">
        <f t="shared" si="42"/>
        <v>29.436</v>
      </c>
      <c r="Q631">
        <v>9.9</v>
      </c>
      <c r="R631" s="45">
        <f>VLOOKUP(H631,'[1]CALCUL AS et AN'!$A$2:$AU$889,46,FALSE)</f>
        <v>11.038499999999999</v>
      </c>
      <c r="S631" s="48">
        <f>VLOOKUP(H631,'[1]CALCUL AS et AN'!$A$2:$AU$889,47,FALSE)</f>
        <v>11.038499999999999</v>
      </c>
      <c r="T631">
        <v>39.6</v>
      </c>
      <c r="U631" s="45">
        <f t="shared" si="43"/>
        <v>44.153999999999996</v>
      </c>
      <c r="V631" s="48">
        <f t="shared" si="44"/>
        <v>44.153999999999996</v>
      </c>
      <c r="W631" t="s">
        <v>1361</v>
      </c>
      <c r="X631" t="s">
        <v>951</v>
      </c>
    </row>
    <row r="632" spans="1:24" outlineLevel="2">
      <c r="A632" t="s">
        <v>127</v>
      </c>
      <c r="B632" s="73" t="str">
        <f t="shared" si="45"/>
        <v>HB</v>
      </c>
      <c r="C632" t="s">
        <v>2206</v>
      </c>
      <c r="D632">
        <v>2</v>
      </c>
      <c r="E632" t="s">
        <v>2207</v>
      </c>
      <c r="F632">
        <v>10.86</v>
      </c>
      <c r="H632" t="s">
        <v>2206</v>
      </c>
      <c r="I632">
        <v>8.07</v>
      </c>
      <c r="J632">
        <v>1</v>
      </c>
      <c r="K632">
        <v>8.07</v>
      </c>
      <c r="L632" s="45">
        <f>VLOOKUP(H632,'[1]CALCUL AS et AN'!$A$2:$AU$889,24,FALSE)</f>
        <v>8.0725999999999996</v>
      </c>
      <c r="M632" s="48">
        <f>VLOOKUP(H632,'[1]CALCUL AS et AN'!$A$2:$AU$889,28,FALSE)</f>
        <v>8.0725999999999996</v>
      </c>
      <c r="N632">
        <v>16.14</v>
      </c>
      <c r="O632" s="45">
        <f t="shared" si="41"/>
        <v>16.145199999999999</v>
      </c>
      <c r="P632" s="48">
        <f t="shared" si="42"/>
        <v>16.145199999999999</v>
      </c>
      <c r="Q632">
        <v>10.86</v>
      </c>
      <c r="R632" s="45">
        <f>VLOOKUP(H632,'[1]CALCUL AS et AN'!$A$2:$AU$889,46,FALSE)</f>
        <v>12.108899999999998</v>
      </c>
      <c r="S632" s="48">
        <f>VLOOKUP(H632,'[1]CALCUL AS et AN'!$A$2:$AU$889,47,FALSE)</f>
        <v>12.108899999999998</v>
      </c>
      <c r="T632">
        <v>21.72</v>
      </c>
      <c r="U632" s="45">
        <f t="shared" si="43"/>
        <v>24.217799999999997</v>
      </c>
      <c r="V632" s="48">
        <f t="shared" si="44"/>
        <v>24.217799999999997</v>
      </c>
      <c r="W632" t="s">
        <v>1361</v>
      </c>
      <c r="X632" t="s">
        <v>951</v>
      </c>
    </row>
    <row r="633" spans="1:24" outlineLevel="2">
      <c r="A633" t="s">
        <v>127</v>
      </c>
      <c r="B633" s="73" t="str">
        <f t="shared" si="45"/>
        <v>HB</v>
      </c>
      <c r="C633" t="s">
        <v>2210</v>
      </c>
      <c r="D633">
        <v>4</v>
      </c>
      <c r="E633" t="s">
        <v>2211</v>
      </c>
      <c r="F633">
        <v>12.26</v>
      </c>
      <c r="H633" t="s">
        <v>2210</v>
      </c>
      <c r="I633">
        <v>9.11</v>
      </c>
      <c r="J633">
        <v>1</v>
      </c>
      <c r="K633">
        <v>9.11</v>
      </c>
      <c r="L633" s="45">
        <f>VLOOKUP(H633,'[1]CALCUL AS et AN'!$A$2:$AU$889,24,FALSE)</f>
        <v>9.1095500000000005</v>
      </c>
      <c r="M633" s="48">
        <f>VLOOKUP(H633,'[1]CALCUL AS et AN'!$A$2:$AU$889,28,FALSE)</f>
        <v>9.1095500000000005</v>
      </c>
      <c r="N633">
        <v>36.44</v>
      </c>
      <c r="O633" s="45">
        <f t="shared" si="41"/>
        <v>36.438200000000002</v>
      </c>
      <c r="P633" s="48">
        <f t="shared" si="42"/>
        <v>36.438200000000002</v>
      </c>
      <c r="Q633">
        <v>12.26</v>
      </c>
      <c r="R633" s="45">
        <f>VLOOKUP(H633,'[1]CALCUL AS et AN'!$A$2:$AU$889,46,FALSE)</f>
        <v>13.664325000000002</v>
      </c>
      <c r="S633" s="48">
        <f>VLOOKUP(H633,'[1]CALCUL AS et AN'!$A$2:$AU$889,47,FALSE)</f>
        <v>13.664325000000002</v>
      </c>
      <c r="T633">
        <v>49.04</v>
      </c>
      <c r="U633" s="45">
        <f t="shared" si="43"/>
        <v>54.657300000000006</v>
      </c>
      <c r="V633" s="48">
        <f t="shared" si="44"/>
        <v>54.657300000000006</v>
      </c>
      <c r="W633" t="s">
        <v>1361</v>
      </c>
      <c r="X633" t="s">
        <v>951</v>
      </c>
    </row>
    <row r="634" spans="1:24" outlineLevel="2">
      <c r="A634" t="s">
        <v>127</v>
      </c>
      <c r="B634" s="73" t="str">
        <f t="shared" si="45"/>
        <v>HB</v>
      </c>
      <c r="C634" t="s">
        <v>2410</v>
      </c>
      <c r="D634">
        <v>7.34</v>
      </c>
      <c r="E634" t="s">
        <v>2411</v>
      </c>
      <c r="F634">
        <v>75</v>
      </c>
      <c r="H634" t="s">
        <v>2410</v>
      </c>
      <c r="I634">
        <v>50</v>
      </c>
      <c r="J634">
        <v>1</v>
      </c>
      <c r="K634">
        <v>50</v>
      </c>
      <c r="L634" s="45">
        <f>VLOOKUP(H634,'[1]CALCUL AS et AN'!$A$2:$AU$889,24,FALSE)</f>
        <v>50</v>
      </c>
      <c r="M634" s="48">
        <f>VLOOKUP(H634,'[1]CALCUL AS et AN'!$A$2:$AU$889,28,FALSE)</f>
        <v>50</v>
      </c>
      <c r="N634">
        <v>367</v>
      </c>
      <c r="O634" s="45">
        <f t="shared" si="41"/>
        <v>367</v>
      </c>
      <c r="P634" s="48">
        <f t="shared" si="42"/>
        <v>367</v>
      </c>
      <c r="Q634">
        <v>75</v>
      </c>
      <c r="R634" s="45">
        <f>VLOOKUP(H634,'[1]CALCUL AS et AN'!$A$2:$AU$889,46,FALSE)</f>
        <v>75</v>
      </c>
      <c r="S634" s="48">
        <f>VLOOKUP(H634,'[1]CALCUL AS et AN'!$A$2:$AU$889,47,FALSE)</f>
        <v>75</v>
      </c>
      <c r="T634">
        <v>550.5</v>
      </c>
      <c r="U634" s="45">
        <f t="shared" si="43"/>
        <v>550.5</v>
      </c>
      <c r="V634" s="48">
        <f t="shared" si="44"/>
        <v>550.5</v>
      </c>
      <c r="W634" t="s">
        <v>1361</v>
      </c>
      <c r="X634" t="s">
        <v>951</v>
      </c>
    </row>
    <row r="635" spans="1:24" outlineLevel="2">
      <c r="A635" t="s">
        <v>127</v>
      </c>
      <c r="B635" s="73" t="str">
        <f t="shared" si="45"/>
        <v>HB</v>
      </c>
      <c r="C635" t="s">
        <v>2162</v>
      </c>
      <c r="D635">
        <v>2</v>
      </c>
      <c r="E635" t="s">
        <v>2163</v>
      </c>
      <c r="F635">
        <v>42.95</v>
      </c>
      <c r="H635" t="s">
        <v>2162</v>
      </c>
      <c r="I635">
        <v>31.92</v>
      </c>
      <c r="J635">
        <v>1</v>
      </c>
      <c r="K635">
        <v>31.92</v>
      </c>
      <c r="L635" s="45">
        <f>VLOOKUP(H635,'[1]CALCUL AS et AN'!$A$2:$AU$889,24,FALSE)</f>
        <v>31.922449999999998</v>
      </c>
      <c r="M635" s="48">
        <f>VLOOKUP(H635,'[1]CALCUL AS et AN'!$A$2:$AU$889,28,FALSE)</f>
        <v>31.922449999999998</v>
      </c>
      <c r="N635">
        <v>63.84</v>
      </c>
      <c r="O635" s="45">
        <f t="shared" ref="O635:O701" si="46">D635*L635</f>
        <v>63.844899999999996</v>
      </c>
      <c r="P635" s="48">
        <f t="shared" ref="P635:P701" si="47">D635*M635</f>
        <v>63.844899999999996</v>
      </c>
      <c r="Q635">
        <v>42.95</v>
      </c>
      <c r="R635" s="45">
        <f>VLOOKUP(H635,'[1]CALCUL AS et AN'!$A$2:$AU$889,46,FALSE)</f>
        <v>47.883674999999997</v>
      </c>
      <c r="S635" s="48">
        <f>VLOOKUP(H635,'[1]CALCUL AS et AN'!$A$2:$AU$889,47,FALSE)</f>
        <v>47.883674999999997</v>
      </c>
      <c r="T635">
        <v>85.9</v>
      </c>
      <c r="U635" s="45">
        <f t="shared" ref="U635:U701" si="48">R635*D635</f>
        <v>95.767349999999993</v>
      </c>
      <c r="V635" s="48">
        <f t="shared" ref="V635:V701" si="49">S635*D635</f>
        <v>95.767349999999993</v>
      </c>
      <c r="W635" t="s">
        <v>1361</v>
      </c>
      <c r="X635" t="s">
        <v>951</v>
      </c>
    </row>
    <row r="636" spans="1:24" outlineLevel="2">
      <c r="A636" t="s">
        <v>127</v>
      </c>
      <c r="B636" s="73" t="str">
        <f t="shared" si="45"/>
        <v>HB</v>
      </c>
      <c r="C636" t="s">
        <v>2166</v>
      </c>
      <c r="D636">
        <v>4</v>
      </c>
      <c r="E636" t="s">
        <v>2167</v>
      </c>
      <c r="F636">
        <v>43.38</v>
      </c>
      <c r="H636" t="s">
        <v>2166</v>
      </c>
      <c r="I636">
        <v>32.25</v>
      </c>
      <c r="J636">
        <v>1</v>
      </c>
      <c r="K636">
        <v>32.25</v>
      </c>
      <c r="L636" s="45">
        <f>VLOOKUP(H636,'[1]CALCUL AS et AN'!$A$2:$AU$889,24,FALSE)</f>
        <v>32.245800000000003</v>
      </c>
      <c r="M636" s="48">
        <f>VLOOKUP(H636,'[1]CALCUL AS et AN'!$A$2:$AU$889,28,FALSE)</f>
        <v>32.245800000000003</v>
      </c>
      <c r="N636">
        <v>129</v>
      </c>
      <c r="O636" s="45">
        <f t="shared" si="46"/>
        <v>128.98320000000001</v>
      </c>
      <c r="P636" s="48">
        <f t="shared" si="47"/>
        <v>128.98320000000001</v>
      </c>
      <c r="Q636">
        <v>43.38</v>
      </c>
      <c r="R636" s="45">
        <f>VLOOKUP(H636,'[1]CALCUL AS et AN'!$A$2:$AU$889,46,FALSE)</f>
        <v>48.368700000000004</v>
      </c>
      <c r="S636" s="48">
        <f>VLOOKUP(H636,'[1]CALCUL AS et AN'!$A$2:$AU$889,47,FALSE)</f>
        <v>48.368700000000004</v>
      </c>
      <c r="T636">
        <v>173.52</v>
      </c>
      <c r="U636" s="45">
        <f t="shared" si="48"/>
        <v>193.47480000000002</v>
      </c>
      <c r="V636" s="48">
        <f t="shared" si="49"/>
        <v>193.47480000000002</v>
      </c>
      <c r="W636" t="s">
        <v>1361</v>
      </c>
      <c r="X636" t="s">
        <v>951</v>
      </c>
    </row>
    <row r="637" spans="1:24" outlineLevel="2">
      <c r="A637" t="s">
        <v>127</v>
      </c>
      <c r="B637" s="73" t="str">
        <f t="shared" si="45"/>
        <v>HB</v>
      </c>
      <c r="C637" t="s">
        <v>2174</v>
      </c>
      <c r="D637">
        <v>2</v>
      </c>
      <c r="E637" t="s">
        <v>2175</v>
      </c>
      <c r="F637">
        <v>47.55</v>
      </c>
      <c r="H637" t="s">
        <v>2174</v>
      </c>
      <c r="I637">
        <v>35.35</v>
      </c>
      <c r="J637">
        <v>1</v>
      </c>
      <c r="K637">
        <v>35.35</v>
      </c>
      <c r="L637" s="45">
        <f>VLOOKUP(H637,'[1]CALCUL AS et AN'!$A$2:$AU$889,24,FALSE)</f>
        <v>35.345500000000001</v>
      </c>
      <c r="M637" s="48">
        <f>VLOOKUP(H637,'[1]CALCUL AS et AN'!$A$2:$AU$889,28,FALSE)</f>
        <v>35.345500000000001</v>
      </c>
      <c r="N637">
        <v>70.7</v>
      </c>
      <c r="O637" s="45">
        <f t="shared" si="46"/>
        <v>70.691000000000003</v>
      </c>
      <c r="P637" s="48">
        <f t="shared" si="47"/>
        <v>70.691000000000003</v>
      </c>
      <c r="Q637">
        <v>47.55</v>
      </c>
      <c r="R637" s="45">
        <f>VLOOKUP(H637,'[1]CALCUL AS et AN'!$A$2:$AU$889,46,FALSE)</f>
        <v>53.018250000000002</v>
      </c>
      <c r="S637" s="48">
        <f>VLOOKUP(H637,'[1]CALCUL AS et AN'!$A$2:$AU$889,47,FALSE)</f>
        <v>53.018250000000002</v>
      </c>
      <c r="T637">
        <v>95.1</v>
      </c>
      <c r="U637" s="45">
        <f t="shared" si="48"/>
        <v>106.0365</v>
      </c>
      <c r="V637" s="48">
        <f t="shared" si="49"/>
        <v>106.0365</v>
      </c>
      <c r="W637" t="s">
        <v>1361</v>
      </c>
      <c r="X637" t="s">
        <v>951</v>
      </c>
    </row>
    <row r="638" spans="1:24" outlineLevel="2">
      <c r="A638" t="s">
        <v>127</v>
      </c>
      <c r="B638" s="73" t="str">
        <f t="shared" si="45"/>
        <v>HB</v>
      </c>
      <c r="C638" t="s">
        <v>2178</v>
      </c>
      <c r="D638">
        <v>4</v>
      </c>
      <c r="E638" t="s">
        <v>2179</v>
      </c>
      <c r="F638">
        <v>53.66</v>
      </c>
      <c r="H638" t="s">
        <v>2178</v>
      </c>
      <c r="I638">
        <v>39.880000000000003</v>
      </c>
      <c r="J638">
        <v>1</v>
      </c>
      <c r="K638">
        <v>39.880000000000003</v>
      </c>
      <c r="L638" s="45">
        <f>VLOOKUP(H638,'[1]CALCUL AS et AN'!$A$2:$AU$889,24,FALSE)</f>
        <v>39.883550000000007</v>
      </c>
      <c r="M638" s="48">
        <f>VLOOKUP(H638,'[1]CALCUL AS et AN'!$A$2:$AU$889,28,FALSE)</f>
        <v>39.883550000000007</v>
      </c>
      <c r="N638">
        <v>159.52000000000001</v>
      </c>
      <c r="O638" s="45">
        <f t="shared" si="46"/>
        <v>159.53420000000003</v>
      </c>
      <c r="P638" s="48">
        <f t="shared" si="47"/>
        <v>159.53420000000003</v>
      </c>
      <c r="Q638">
        <v>53.66</v>
      </c>
      <c r="R638" s="45">
        <f>VLOOKUP(H638,'[1]CALCUL AS et AN'!$A$2:$AU$889,46,FALSE)</f>
        <v>59.825325000000007</v>
      </c>
      <c r="S638" s="48">
        <f>VLOOKUP(H638,'[1]CALCUL AS et AN'!$A$2:$AU$889,47,FALSE)</f>
        <v>59.825325000000007</v>
      </c>
      <c r="T638">
        <v>214.64</v>
      </c>
      <c r="U638" s="45">
        <f t="shared" si="48"/>
        <v>239.30130000000003</v>
      </c>
      <c r="V638" s="48">
        <f t="shared" si="49"/>
        <v>239.30130000000003</v>
      </c>
      <c r="W638" t="s">
        <v>1361</v>
      </c>
      <c r="X638" t="s">
        <v>951</v>
      </c>
    </row>
    <row r="639" spans="1:24" outlineLevel="2">
      <c r="A639" t="s">
        <v>127</v>
      </c>
      <c r="B639" s="73" t="str">
        <f t="shared" si="45"/>
        <v>HB</v>
      </c>
      <c r="C639" t="s">
        <v>2224</v>
      </c>
      <c r="D639">
        <v>2</v>
      </c>
      <c r="E639" t="s">
        <v>2225</v>
      </c>
      <c r="F639">
        <v>6.29</v>
      </c>
      <c r="H639" t="s">
        <v>2224</v>
      </c>
      <c r="I639">
        <v>4.67</v>
      </c>
      <c r="J639">
        <v>1</v>
      </c>
      <c r="K639">
        <v>4.67</v>
      </c>
      <c r="L639" s="45">
        <f>VLOOKUP(H639,'[1]CALCUL AS et AN'!$A$2:$AU$889,24,FALSE)</f>
        <v>4.6718500000000001</v>
      </c>
      <c r="M639" s="48">
        <f>VLOOKUP(H639,'[1]CALCUL AS et AN'!$A$2:$AU$889,28,FALSE)</f>
        <v>4.6718500000000001</v>
      </c>
      <c r="N639">
        <v>9.34</v>
      </c>
      <c r="O639" s="45">
        <f t="shared" si="46"/>
        <v>9.3437000000000001</v>
      </c>
      <c r="P639" s="48">
        <f t="shared" si="47"/>
        <v>9.3437000000000001</v>
      </c>
      <c r="Q639">
        <v>6.29</v>
      </c>
      <c r="R639" s="45">
        <f>VLOOKUP(H639,'[1]CALCUL AS et AN'!$A$2:$AU$889,46,FALSE)</f>
        <v>7.0077750000000005</v>
      </c>
      <c r="S639" s="48">
        <f>VLOOKUP(H639,'[1]CALCUL AS et AN'!$A$2:$AU$889,47,FALSE)</f>
        <v>7.0077750000000005</v>
      </c>
      <c r="T639">
        <v>12.58</v>
      </c>
      <c r="U639" s="45">
        <f t="shared" si="48"/>
        <v>14.015550000000001</v>
      </c>
      <c r="V639" s="48">
        <f t="shared" si="49"/>
        <v>14.015550000000001</v>
      </c>
      <c r="W639" t="s">
        <v>1361</v>
      </c>
      <c r="X639" t="s">
        <v>951</v>
      </c>
    </row>
    <row r="640" spans="1:24" outlineLevel="2">
      <c r="A640" t="s">
        <v>127</v>
      </c>
      <c r="B640" s="73" t="str">
        <f t="shared" si="45"/>
        <v>HB</v>
      </c>
      <c r="C640" t="s">
        <v>2227</v>
      </c>
      <c r="D640">
        <v>4</v>
      </c>
      <c r="E640" t="s">
        <v>2228</v>
      </c>
      <c r="F640">
        <v>6.35</v>
      </c>
      <c r="H640" t="s">
        <v>2227</v>
      </c>
      <c r="I640">
        <v>4.72</v>
      </c>
      <c r="J640">
        <v>1</v>
      </c>
      <c r="K640">
        <v>4.72</v>
      </c>
      <c r="L640" s="45">
        <f>VLOOKUP(H640,'[1]CALCUL AS et AN'!$A$2:$AU$889,24,FALSE)</f>
        <v>4.71645</v>
      </c>
      <c r="M640" s="48">
        <f>VLOOKUP(H640,'[1]CALCUL AS et AN'!$A$2:$AU$889,28,FALSE)</f>
        <v>4.71645</v>
      </c>
      <c r="N640">
        <v>18.88</v>
      </c>
      <c r="O640" s="45">
        <f t="shared" si="46"/>
        <v>18.8658</v>
      </c>
      <c r="P640" s="48">
        <f t="shared" si="47"/>
        <v>18.8658</v>
      </c>
      <c r="Q640">
        <v>6.35</v>
      </c>
      <c r="R640" s="45">
        <f>VLOOKUP(H640,'[1]CALCUL AS et AN'!$A$2:$AU$889,46,FALSE)</f>
        <v>7.074675</v>
      </c>
      <c r="S640" s="48">
        <f>VLOOKUP(H640,'[1]CALCUL AS et AN'!$A$2:$AU$889,47,FALSE)</f>
        <v>7.074675</v>
      </c>
      <c r="T640">
        <v>25.4</v>
      </c>
      <c r="U640" s="45">
        <f t="shared" si="48"/>
        <v>28.2987</v>
      </c>
      <c r="V640" s="48">
        <f t="shared" si="49"/>
        <v>28.2987</v>
      </c>
      <c r="W640" t="s">
        <v>1361</v>
      </c>
      <c r="X640" t="s">
        <v>951</v>
      </c>
    </row>
    <row r="641" spans="1:24" outlineLevel="2">
      <c r="A641" t="s">
        <v>127</v>
      </c>
      <c r="B641" s="73" t="str">
        <f t="shared" si="45"/>
        <v>HB</v>
      </c>
      <c r="C641" t="s">
        <v>2233</v>
      </c>
      <c r="D641">
        <v>2</v>
      </c>
      <c r="E641" t="s">
        <v>2234</v>
      </c>
      <c r="F641">
        <v>6.96</v>
      </c>
      <c r="H641" t="s">
        <v>2233</v>
      </c>
      <c r="I641">
        <v>5.17</v>
      </c>
      <c r="J641">
        <v>1</v>
      </c>
      <c r="K641">
        <v>5.17</v>
      </c>
      <c r="L641" s="45">
        <f>VLOOKUP(H641,'[1]CALCUL AS et AN'!$A$2:$AU$889,24,FALSE)</f>
        <v>5.1735999999999995</v>
      </c>
      <c r="M641" s="48">
        <f>VLOOKUP(H641,'[1]CALCUL AS et AN'!$A$2:$AU$889,28,FALSE)</f>
        <v>5.1735999999999995</v>
      </c>
      <c r="N641">
        <v>10.34</v>
      </c>
      <c r="O641" s="45">
        <f t="shared" si="46"/>
        <v>10.347199999999999</v>
      </c>
      <c r="P641" s="48">
        <f t="shared" si="47"/>
        <v>10.347199999999999</v>
      </c>
      <c r="Q641">
        <v>6.96</v>
      </c>
      <c r="R641" s="45">
        <f>VLOOKUP(H641,'[1]CALCUL AS et AN'!$A$2:$AU$889,46,FALSE)</f>
        <v>7.7603999999999989</v>
      </c>
      <c r="S641" s="48">
        <f>VLOOKUP(H641,'[1]CALCUL AS et AN'!$A$2:$AU$889,47,FALSE)</f>
        <v>7.7603999999999989</v>
      </c>
      <c r="T641">
        <v>13.92</v>
      </c>
      <c r="U641" s="45">
        <f t="shared" si="48"/>
        <v>15.520799999999998</v>
      </c>
      <c r="V641" s="48">
        <f t="shared" si="49"/>
        <v>15.520799999999998</v>
      </c>
      <c r="W641" t="s">
        <v>1361</v>
      </c>
      <c r="X641" t="s">
        <v>951</v>
      </c>
    </row>
    <row r="642" spans="1:24" outlineLevel="2">
      <c r="A642" t="s">
        <v>127</v>
      </c>
      <c r="B642" s="73" t="str">
        <f t="shared" si="45"/>
        <v>HB</v>
      </c>
      <c r="C642" t="s">
        <v>2236</v>
      </c>
      <c r="D642">
        <v>4</v>
      </c>
      <c r="E642" t="s">
        <v>2237</v>
      </c>
      <c r="F642">
        <v>7.85</v>
      </c>
      <c r="H642" t="s">
        <v>2236</v>
      </c>
      <c r="I642">
        <v>5.83</v>
      </c>
      <c r="J642">
        <v>1</v>
      </c>
      <c r="K642">
        <v>5.83</v>
      </c>
      <c r="L642" s="45">
        <f>VLOOKUP(H642,'[1]CALCUL AS et AN'!$A$2:$AU$889,24,FALSE)</f>
        <v>5.8314500000000002</v>
      </c>
      <c r="M642" s="48">
        <f>VLOOKUP(H642,'[1]CALCUL AS et AN'!$A$2:$AU$889,28,FALSE)</f>
        <v>5.8314500000000002</v>
      </c>
      <c r="N642">
        <v>23.32</v>
      </c>
      <c r="O642" s="45">
        <f t="shared" si="46"/>
        <v>23.325800000000001</v>
      </c>
      <c r="P642" s="48">
        <f t="shared" si="47"/>
        <v>23.325800000000001</v>
      </c>
      <c r="Q642">
        <v>7.85</v>
      </c>
      <c r="R642" s="45">
        <f>VLOOKUP(H642,'[1]CALCUL AS et AN'!$A$2:$AU$889,46,FALSE)</f>
        <v>8.7471750000000004</v>
      </c>
      <c r="S642" s="48">
        <f>VLOOKUP(H642,'[1]CALCUL AS et AN'!$A$2:$AU$889,47,FALSE)</f>
        <v>8.7471750000000004</v>
      </c>
      <c r="T642">
        <v>31.4</v>
      </c>
      <c r="U642" s="45">
        <f t="shared" si="48"/>
        <v>34.988700000000001</v>
      </c>
      <c r="V642" s="48">
        <f t="shared" si="49"/>
        <v>34.988700000000001</v>
      </c>
      <c r="W642" t="s">
        <v>1361</v>
      </c>
      <c r="X642" t="s">
        <v>951</v>
      </c>
    </row>
    <row r="643" spans="1:24" outlineLevel="2">
      <c r="A643" t="s">
        <v>127</v>
      </c>
      <c r="B643" s="73" t="str">
        <f t="shared" si="45"/>
        <v>HB</v>
      </c>
      <c r="C643" t="s">
        <v>2069</v>
      </c>
      <c r="D643">
        <v>14</v>
      </c>
      <c r="E643" t="s">
        <v>2070</v>
      </c>
      <c r="F643">
        <v>7.95</v>
      </c>
      <c r="H643" t="s">
        <v>2069</v>
      </c>
      <c r="I643">
        <v>3.29</v>
      </c>
      <c r="J643">
        <v>6.06</v>
      </c>
      <c r="K643">
        <v>0.54290429042904298</v>
      </c>
      <c r="L643" s="45">
        <f>VLOOKUP(H643,'[1]CALCUL AS et AN'!$A$2:$AU$889,24,FALSE)</f>
        <v>3.29</v>
      </c>
      <c r="M643" s="48">
        <f>VLOOKUP(H643,'[1]CALCUL AS et AN'!$A$2:$AU$889,28,FALSE)</f>
        <v>3.29</v>
      </c>
      <c r="N643">
        <v>7.6006600660066015</v>
      </c>
      <c r="O643" s="45">
        <f t="shared" si="46"/>
        <v>46.06</v>
      </c>
      <c r="P643" s="48">
        <f t="shared" si="47"/>
        <v>46.06</v>
      </c>
      <c r="Q643">
        <v>7.95</v>
      </c>
      <c r="R643" s="45">
        <f>VLOOKUP(H643,'[1]CALCUL AS et AN'!$A$2:$AU$889,46,FALSE)</f>
        <v>8.2249999999999996</v>
      </c>
      <c r="S643" s="48">
        <f>VLOOKUP(H643,'[1]CALCUL AS et AN'!$A$2:$AU$889,47,FALSE)</f>
        <v>8.2249999999999996</v>
      </c>
      <c r="T643">
        <v>111.3</v>
      </c>
      <c r="U643" s="45">
        <f t="shared" si="48"/>
        <v>115.14999999999999</v>
      </c>
      <c r="V643" s="48">
        <f t="shared" si="49"/>
        <v>115.14999999999999</v>
      </c>
      <c r="W643" t="s">
        <v>1361</v>
      </c>
      <c r="X643" t="s">
        <v>951</v>
      </c>
    </row>
    <row r="644" spans="1:24" outlineLevel="1">
      <c r="A644" s="73" t="s">
        <v>3058</v>
      </c>
      <c r="B644" s="73" t="str">
        <f t="shared" si="45"/>
        <v>PCG14EHB</v>
      </c>
      <c r="N644">
        <f>SUBTOTAL(9,N617:N643)</f>
        <v>1271.6002768976896</v>
      </c>
      <c r="O644" s="45">
        <f>SUBTOTAL(9,O617:O643)</f>
        <v>1328.2780999999998</v>
      </c>
      <c r="P644" s="48">
        <f>SUBTOTAL(9,P617:P643)</f>
        <v>1358.1689999999999</v>
      </c>
      <c r="T644">
        <f>SUBTOTAL(9,T617:T643)</f>
        <v>1982.3927000000001</v>
      </c>
      <c r="U644" s="45">
        <f>SUBTOTAL(9,U617:U643)</f>
        <v>2024.2758750000003</v>
      </c>
      <c r="V644" s="48">
        <f>SUBTOTAL(9,V617:V643)</f>
        <v>2067.4751000000001</v>
      </c>
    </row>
    <row r="645" spans="1:24" outlineLevel="2">
      <c r="A645" t="s">
        <v>129</v>
      </c>
      <c r="B645" s="73" t="str">
        <f t="shared" si="45"/>
        <v>H</v>
      </c>
      <c r="C645">
        <v>8412602518</v>
      </c>
      <c r="D645">
        <v>6</v>
      </c>
      <c r="E645" t="s">
        <v>2268</v>
      </c>
      <c r="F645">
        <v>0.05</v>
      </c>
      <c r="H645">
        <v>8412602518</v>
      </c>
      <c r="I645">
        <v>7.04</v>
      </c>
      <c r="J645">
        <v>200</v>
      </c>
      <c r="K645">
        <v>3.5200000000000002E-2</v>
      </c>
      <c r="L645" s="45">
        <f>VLOOKUP(H645,'[1]CALCUL AS et AN'!$A$2:$AU$889,24,FALSE)</f>
        <v>3.5200000000000002E-2</v>
      </c>
      <c r="M645" s="48">
        <f>VLOOKUP(H645,'[1]CALCUL AS et AN'!$A$2:$AU$889,28,FALSE)</f>
        <v>3.5200000000000002E-2</v>
      </c>
      <c r="N645">
        <v>0.2112</v>
      </c>
      <c r="O645" s="45">
        <f t="shared" si="46"/>
        <v>0.2112</v>
      </c>
      <c r="P645" s="48">
        <f t="shared" si="47"/>
        <v>0.2112</v>
      </c>
      <c r="Q645">
        <v>0.05</v>
      </c>
      <c r="R645" s="45">
        <f>VLOOKUP(H645,'[1]CALCUL AS et AN'!$A$2:$AU$889,46,FALSE)</f>
        <v>5.28E-2</v>
      </c>
      <c r="S645" s="48">
        <f>VLOOKUP(H645,'[1]CALCUL AS et AN'!$A$2:$AU$889,47,FALSE)</f>
        <v>5.28E-2</v>
      </c>
      <c r="T645">
        <v>0.30000000000000004</v>
      </c>
      <c r="U645" s="45">
        <f t="shared" si="48"/>
        <v>0.31679999999999997</v>
      </c>
      <c r="V645" s="48">
        <f t="shared" si="49"/>
        <v>0.31679999999999997</v>
      </c>
      <c r="W645" t="s">
        <v>1361</v>
      </c>
      <c r="X645" t="s">
        <v>951</v>
      </c>
    </row>
    <row r="646" spans="1:24" outlineLevel="2">
      <c r="A646" t="s">
        <v>129</v>
      </c>
      <c r="B646" s="73" t="str">
        <f t="shared" si="45"/>
        <v>H</v>
      </c>
      <c r="C646">
        <v>8434000618</v>
      </c>
      <c r="D646">
        <v>6</v>
      </c>
      <c r="E646" t="s">
        <v>2272</v>
      </c>
      <c r="F646">
        <v>0.02</v>
      </c>
      <c r="H646">
        <v>8434000618</v>
      </c>
      <c r="I646">
        <v>8.3000000000000007</v>
      </c>
      <c r="J646">
        <v>500</v>
      </c>
      <c r="K646">
        <v>1.66E-2</v>
      </c>
      <c r="L646" s="45">
        <f>VLOOKUP(H646,'[1]CALCUL AS et AN'!$A$2:$AU$889,24,FALSE)</f>
        <v>1.66E-2</v>
      </c>
      <c r="M646" s="48">
        <f>VLOOKUP(H646,'[1]CALCUL AS et AN'!$A$2:$AU$889,28,FALSE)</f>
        <v>1.66E-2</v>
      </c>
      <c r="N646">
        <v>9.9599999999999994E-2</v>
      </c>
      <c r="O646" s="45">
        <f t="shared" si="46"/>
        <v>9.9599999999999994E-2</v>
      </c>
      <c r="P646" s="48">
        <f t="shared" si="47"/>
        <v>9.9599999999999994E-2</v>
      </c>
      <c r="Q646">
        <v>0.02</v>
      </c>
      <c r="R646" s="45">
        <f>VLOOKUP(H646,'[1]CALCUL AS et AN'!$A$2:$AU$889,46,FALSE)</f>
        <v>2.0750000000000001E-2</v>
      </c>
      <c r="S646" s="48">
        <f>VLOOKUP(H646,'[1]CALCUL AS et AN'!$A$2:$AU$889,47,FALSE)</f>
        <v>2.0750000000000001E-2</v>
      </c>
      <c r="T646">
        <v>0.12</v>
      </c>
      <c r="U646" s="45">
        <f t="shared" si="48"/>
        <v>0.1245</v>
      </c>
      <c r="V646" s="48">
        <f t="shared" si="49"/>
        <v>0.1245</v>
      </c>
      <c r="W646" t="s">
        <v>1361</v>
      </c>
      <c r="X646" t="s">
        <v>951</v>
      </c>
    </row>
    <row r="647" spans="1:24" outlineLevel="2">
      <c r="A647" t="s">
        <v>129</v>
      </c>
      <c r="B647" s="73" t="str">
        <f t="shared" si="45"/>
        <v>H</v>
      </c>
      <c r="C647" t="s">
        <v>2133</v>
      </c>
      <c r="D647">
        <v>48</v>
      </c>
      <c r="E647" t="s">
        <v>2134</v>
      </c>
      <c r="F647">
        <v>0.8</v>
      </c>
      <c r="H647" t="s">
        <v>2133</v>
      </c>
      <c r="I647">
        <v>0.52</v>
      </c>
      <c r="J647">
        <v>1</v>
      </c>
      <c r="K647">
        <v>0.52</v>
      </c>
      <c r="L647" s="45">
        <f>VLOOKUP(H647,'[1]CALCUL AS et AN'!$A$2:$AU$889,24,FALSE)</f>
        <v>0.51800000000000002</v>
      </c>
      <c r="M647" s="48">
        <f>VLOOKUP(H647,'[1]CALCUL AS et AN'!$A$2:$AU$889,28,FALSE)</f>
        <v>0.51800000000000002</v>
      </c>
      <c r="N647">
        <v>24.96</v>
      </c>
      <c r="O647" s="45">
        <f t="shared" si="46"/>
        <v>24.864000000000001</v>
      </c>
      <c r="P647" s="48">
        <f t="shared" si="47"/>
        <v>24.864000000000001</v>
      </c>
      <c r="Q647">
        <v>0.8</v>
      </c>
      <c r="R647" s="45">
        <f>VLOOKUP(H647,'[1]CALCUL AS et AN'!$A$2:$AU$889,46,FALSE)</f>
        <v>0.77700000000000002</v>
      </c>
      <c r="S647" s="48">
        <f>VLOOKUP(H647,'[1]CALCUL AS et AN'!$A$2:$AU$889,47,FALSE)</f>
        <v>0.77700000000000002</v>
      </c>
      <c r="T647">
        <v>38.400000000000006</v>
      </c>
      <c r="U647" s="45">
        <f t="shared" si="48"/>
        <v>37.295999999999999</v>
      </c>
      <c r="V647" s="48">
        <f t="shared" si="49"/>
        <v>37.295999999999999</v>
      </c>
      <c r="W647" t="s">
        <v>1361</v>
      </c>
      <c r="X647" t="s">
        <v>951</v>
      </c>
    </row>
    <row r="648" spans="1:24" outlineLevel="2">
      <c r="A648" t="s">
        <v>129</v>
      </c>
      <c r="B648" s="73" t="str">
        <f t="shared" si="45"/>
        <v>H</v>
      </c>
      <c r="C648">
        <v>8710605018</v>
      </c>
      <c r="D648">
        <v>6</v>
      </c>
      <c r="E648" t="s">
        <v>2707</v>
      </c>
      <c r="F648">
        <v>0.3</v>
      </c>
      <c r="H648">
        <v>8710605018</v>
      </c>
      <c r="I648">
        <v>0.11</v>
      </c>
      <c r="J648">
        <v>1</v>
      </c>
      <c r="K648">
        <v>0.11</v>
      </c>
      <c r="L648" s="45">
        <f>VLOOKUP(H648,'[1]CALCUL AS et AN'!$A$2:$AU$889,24,FALSE)</f>
        <v>0.108</v>
      </c>
      <c r="M648" s="48">
        <f>VLOOKUP(H648,'[1]CALCUL AS et AN'!$A$2:$AU$889,28,FALSE)</f>
        <v>0.108</v>
      </c>
      <c r="N648">
        <v>0.66</v>
      </c>
      <c r="O648" s="45">
        <f t="shared" si="46"/>
        <v>0.64800000000000002</v>
      </c>
      <c r="P648" s="48">
        <f t="shared" si="47"/>
        <v>0.64800000000000002</v>
      </c>
      <c r="Q648">
        <v>0.3</v>
      </c>
      <c r="R648" s="45">
        <f>VLOOKUP(H648,'[1]CALCUL AS et AN'!$A$2:$AU$889,46,FALSE)</f>
        <v>0.16200000000000001</v>
      </c>
      <c r="S648" s="48">
        <f>VLOOKUP(H648,'[1]CALCUL AS et AN'!$A$2:$AU$889,47,FALSE)</f>
        <v>0.16200000000000001</v>
      </c>
      <c r="T648">
        <v>1.7999999999999998</v>
      </c>
      <c r="U648" s="45">
        <f t="shared" si="48"/>
        <v>0.97199999999999998</v>
      </c>
      <c r="V648" s="48">
        <f t="shared" si="49"/>
        <v>0.97199999999999998</v>
      </c>
      <c r="W648" t="s">
        <v>1361</v>
      </c>
      <c r="X648" t="s">
        <v>951</v>
      </c>
    </row>
    <row r="649" spans="1:24" outlineLevel="2">
      <c r="A649" t="s">
        <v>129</v>
      </c>
      <c r="B649" s="73" t="str">
        <f t="shared" si="45"/>
        <v>H</v>
      </c>
      <c r="C649">
        <v>8110608018</v>
      </c>
      <c r="D649">
        <v>200</v>
      </c>
      <c r="E649" t="s">
        <v>2084</v>
      </c>
      <c r="F649">
        <v>0.28199999999999997</v>
      </c>
      <c r="H649">
        <v>8110608018</v>
      </c>
      <c r="I649">
        <v>0.17</v>
      </c>
      <c r="J649">
        <v>1</v>
      </c>
      <c r="K649">
        <v>0.17</v>
      </c>
      <c r="L649" s="45">
        <f>VLOOKUP(H649,'[1]CALCUL AS et AN'!$A$2:$AU$889,24,FALSE)</f>
        <v>0.16700000000000001</v>
      </c>
      <c r="M649" s="48">
        <f>VLOOKUP(H649,'[1]CALCUL AS et AN'!$A$2:$AU$889,28,FALSE)</f>
        <v>0.16700000000000001</v>
      </c>
      <c r="N649">
        <v>34</v>
      </c>
      <c r="O649" s="45">
        <f t="shared" si="46"/>
        <v>33.4</v>
      </c>
      <c r="P649" s="48">
        <f t="shared" si="47"/>
        <v>33.4</v>
      </c>
      <c r="Q649">
        <v>0.28199999999999997</v>
      </c>
      <c r="R649" s="45">
        <f>VLOOKUP(H649,'[1]CALCUL AS et AN'!$A$2:$AU$889,46,FALSE)</f>
        <v>0.2505</v>
      </c>
      <c r="S649" s="48">
        <f>VLOOKUP(H649,'[1]CALCUL AS et AN'!$A$2:$AU$889,47,FALSE)</f>
        <v>0.2505</v>
      </c>
      <c r="T649">
        <v>56.399999999999991</v>
      </c>
      <c r="U649" s="45">
        <f t="shared" si="48"/>
        <v>50.1</v>
      </c>
      <c r="V649" s="48">
        <f t="shared" si="49"/>
        <v>50.1</v>
      </c>
      <c r="W649" t="s">
        <v>1361</v>
      </c>
      <c r="X649" t="s">
        <v>951</v>
      </c>
    </row>
    <row r="650" spans="1:24" outlineLevel="2">
      <c r="A650" t="s">
        <v>129</v>
      </c>
      <c r="B650" s="73" t="str">
        <f t="shared" si="45"/>
        <v>H</v>
      </c>
      <c r="C650" t="s">
        <v>2391</v>
      </c>
      <c r="D650">
        <v>4</v>
      </c>
      <c r="E650" t="s">
        <v>2392</v>
      </c>
      <c r="F650">
        <v>0.54900000000000004</v>
      </c>
      <c r="H650" t="s">
        <v>2391</v>
      </c>
      <c r="I650">
        <v>0.37</v>
      </c>
      <c r="J650">
        <v>1</v>
      </c>
      <c r="K650">
        <v>0.37</v>
      </c>
      <c r="L650" s="45">
        <f>VLOOKUP(H650,'[1]CALCUL AS et AN'!$A$2:$AU$889,24,FALSE)</f>
        <v>0.36599999999999999</v>
      </c>
      <c r="M650" s="48">
        <f>VLOOKUP(H650,'[1]CALCUL AS et AN'!$A$2:$AU$889,28,FALSE)</f>
        <v>0.36599999999999999</v>
      </c>
      <c r="N650">
        <v>1.48</v>
      </c>
      <c r="O650" s="45">
        <f t="shared" si="46"/>
        <v>1.464</v>
      </c>
      <c r="P650" s="48">
        <f t="shared" si="47"/>
        <v>1.464</v>
      </c>
      <c r="Q650">
        <v>0.54900000000000004</v>
      </c>
      <c r="R650" s="45">
        <f>VLOOKUP(H650,'[1]CALCUL AS et AN'!$A$2:$AU$889,46,FALSE)</f>
        <v>0.54899999999999993</v>
      </c>
      <c r="S650" s="48">
        <f>VLOOKUP(H650,'[1]CALCUL AS et AN'!$A$2:$AU$889,47,FALSE)</f>
        <v>0.54899999999999993</v>
      </c>
      <c r="T650">
        <v>2.1960000000000002</v>
      </c>
      <c r="U650" s="45">
        <f t="shared" si="48"/>
        <v>2.1959999999999997</v>
      </c>
      <c r="V650" s="48">
        <f t="shared" si="49"/>
        <v>2.1959999999999997</v>
      </c>
      <c r="W650" t="s">
        <v>1361</v>
      </c>
      <c r="X650" t="s">
        <v>937</v>
      </c>
    </row>
    <row r="651" spans="1:24" outlineLevel="2">
      <c r="A651" t="s">
        <v>129</v>
      </c>
      <c r="B651" s="73" t="str">
        <f t="shared" si="45"/>
        <v>H</v>
      </c>
      <c r="C651" t="s">
        <v>2394</v>
      </c>
      <c r="D651">
        <v>4</v>
      </c>
      <c r="E651" t="s">
        <v>2395</v>
      </c>
      <c r="F651">
        <v>0.78</v>
      </c>
      <c r="H651" t="s">
        <v>2394</v>
      </c>
      <c r="I651">
        <v>1.05</v>
      </c>
      <c r="J651">
        <v>1</v>
      </c>
      <c r="K651">
        <v>1.05</v>
      </c>
      <c r="L651" s="45">
        <f>VLOOKUP(H651,'[1]CALCUL AS et AN'!$A$2:$AU$889,24,FALSE)</f>
        <v>1.0529999999999999</v>
      </c>
      <c r="M651" s="48">
        <f>VLOOKUP(H651,'[1]CALCUL AS et AN'!$A$2:$AU$889,28,FALSE)</f>
        <v>1.0529999999999999</v>
      </c>
      <c r="N651">
        <v>4.2</v>
      </c>
      <c r="O651" s="45">
        <f t="shared" si="46"/>
        <v>4.2119999999999997</v>
      </c>
      <c r="P651" s="48">
        <f t="shared" si="47"/>
        <v>4.2119999999999997</v>
      </c>
      <c r="Q651">
        <v>0.78</v>
      </c>
      <c r="R651" s="45">
        <f>VLOOKUP(H651,'[1]CALCUL AS et AN'!$A$2:$AU$889,46,FALSE)</f>
        <v>1.5794999999999999</v>
      </c>
      <c r="S651" s="48">
        <f>VLOOKUP(H651,'[1]CALCUL AS et AN'!$A$2:$AU$889,47,FALSE)</f>
        <v>1.5794999999999999</v>
      </c>
      <c r="T651">
        <v>3.12</v>
      </c>
      <c r="U651" s="45">
        <f t="shared" si="48"/>
        <v>6.3179999999999996</v>
      </c>
      <c r="V651" s="48">
        <f t="shared" si="49"/>
        <v>6.3179999999999996</v>
      </c>
      <c r="W651" t="s">
        <v>1361</v>
      </c>
      <c r="X651" t="s">
        <v>937</v>
      </c>
    </row>
    <row r="652" spans="1:24" outlineLevel="2">
      <c r="A652" t="s">
        <v>129</v>
      </c>
      <c r="B652" s="73" t="str">
        <f t="shared" si="45"/>
        <v>H</v>
      </c>
      <c r="C652">
        <v>8210603018</v>
      </c>
      <c r="D652">
        <v>32</v>
      </c>
      <c r="E652" t="s">
        <v>2088</v>
      </c>
      <c r="F652">
        <v>6.8000000000000005E-2</v>
      </c>
      <c r="H652">
        <v>8210603018</v>
      </c>
      <c r="I652">
        <v>0.11</v>
      </c>
      <c r="J652">
        <v>1</v>
      </c>
      <c r="K652">
        <v>0.11</v>
      </c>
      <c r="L652" s="45">
        <f>VLOOKUP(H652,'[1]CALCUL AS et AN'!$A$2:$AU$889,24,FALSE)</f>
        <v>0.108</v>
      </c>
      <c r="M652" s="48">
        <f>VLOOKUP(H652,'[1]CALCUL AS et AN'!$A$2:$AU$889,28,FALSE)</f>
        <v>0.108</v>
      </c>
      <c r="N652">
        <v>3.52</v>
      </c>
      <c r="O652" s="45">
        <f t="shared" si="46"/>
        <v>3.456</v>
      </c>
      <c r="P652" s="48">
        <f t="shared" si="47"/>
        <v>3.456</v>
      </c>
      <c r="Q652">
        <v>6.8000000000000005E-2</v>
      </c>
      <c r="R652" s="45">
        <f>VLOOKUP(H652,'[1]CALCUL AS et AN'!$A$2:$AU$889,46,FALSE)</f>
        <v>0.16200000000000001</v>
      </c>
      <c r="S652" s="48">
        <f>VLOOKUP(H652,'[1]CALCUL AS et AN'!$A$2:$AU$889,47,FALSE)</f>
        <v>0.16200000000000001</v>
      </c>
      <c r="T652">
        <v>2.1760000000000002</v>
      </c>
      <c r="U652" s="45">
        <f t="shared" si="48"/>
        <v>5.1840000000000002</v>
      </c>
      <c r="V652" s="48">
        <f t="shared" si="49"/>
        <v>5.1840000000000002</v>
      </c>
      <c r="W652" t="s">
        <v>1361</v>
      </c>
      <c r="X652" t="s">
        <v>951</v>
      </c>
    </row>
    <row r="653" spans="1:24" outlineLevel="2">
      <c r="A653" t="s">
        <v>129</v>
      </c>
      <c r="B653" s="73" t="str">
        <f t="shared" si="45"/>
        <v>H</v>
      </c>
      <c r="C653">
        <v>8210707018</v>
      </c>
      <c r="D653">
        <v>46</v>
      </c>
      <c r="E653" t="s">
        <v>2090</v>
      </c>
      <c r="F653">
        <v>0.158</v>
      </c>
      <c r="H653">
        <v>8210707018</v>
      </c>
      <c r="I653">
        <v>0.11</v>
      </c>
      <c r="J653">
        <v>1</v>
      </c>
      <c r="K653">
        <v>0.11</v>
      </c>
      <c r="L653" s="45">
        <f>VLOOKUP(H653,'[1]CALCUL AS et AN'!$A$2:$AU$889,24,FALSE)</f>
        <v>0.1056</v>
      </c>
      <c r="M653" s="48">
        <f>VLOOKUP(H653,'[1]CALCUL AS et AN'!$A$2:$AU$889,28,FALSE)</f>
        <v>0.1056</v>
      </c>
      <c r="N653">
        <v>5.0599999999999996</v>
      </c>
      <c r="O653" s="45">
        <f t="shared" si="46"/>
        <v>4.8575999999999997</v>
      </c>
      <c r="P653" s="48">
        <f t="shared" si="47"/>
        <v>4.8575999999999997</v>
      </c>
      <c r="Q653">
        <v>0.12</v>
      </c>
      <c r="R653" s="45">
        <f>VLOOKUP(H653,'[1]CALCUL AS et AN'!$A$2:$AU$889,46,FALSE)</f>
        <v>0.15839999999999999</v>
      </c>
      <c r="S653" s="48">
        <f>VLOOKUP(H653,'[1]CALCUL AS et AN'!$A$2:$AU$889,47,FALSE)</f>
        <v>0.15839999999999999</v>
      </c>
      <c r="T653">
        <v>5.52</v>
      </c>
      <c r="U653" s="45">
        <f t="shared" si="48"/>
        <v>7.2863999999999995</v>
      </c>
      <c r="V653" s="48">
        <f t="shared" si="49"/>
        <v>7.2863999999999995</v>
      </c>
      <c r="W653" t="s">
        <v>1361</v>
      </c>
      <c r="X653" t="s">
        <v>951</v>
      </c>
    </row>
    <row r="654" spans="1:24" outlineLevel="2">
      <c r="A654" t="s">
        <v>129</v>
      </c>
      <c r="B654" s="73" t="str">
        <f t="shared" si="45"/>
        <v>H</v>
      </c>
      <c r="C654" t="s">
        <v>648</v>
      </c>
      <c r="D654">
        <v>10</v>
      </c>
      <c r="E654" t="s">
        <v>2053</v>
      </c>
      <c r="F654">
        <v>13.19</v>
      </c>
      <c r="H654" t="s">
        <v>648</v>
      </c>
      <c r="I654">
        <v>14.87</v>
      </c>
      <c r="J654">
        <v>1.8</v>
      </c>
      <c r="K654">
        <v>8.2611111111111111</v>
      </c>
      <c r="L654" s="45">
        <f>VLOOKUP(H654,'[1]CALCUL AS et AN'!$A$2:$AU$889,24,FALSE)</f>
        <v>8.26</v>
      </c>
      <c r="M654" s="48">
        <f>VLOOKUP(H654,'[1]CALCUL AS et AN'!$A$2:$AU$889,28,FALSE)</f>
        <v>10.92</v>
      </c>
      <c r="N654">
        <v>82.611111111111114</v>
      </c>
      <c r="O654" s="45">
        <f t="shared" si="46"/>
        <v>82.6</v>
      </c>
      <c r="P654" s="48">
        <f t="shared" si="47"/>
        <v>109.2</v>
      </c>
      <c r="Q654">
        <v>13.19</v>
      </c>
      <c r="R654" s="45">
        <f>VLOOKUP(H654,'[1]CALCUL AS et AN'!$A$2:$AU$889,46,FALSE)</f>
        <v>12.39</v>
      </c>
      <c r="S654" s="48">
        <f>VLOOKUP(H654,'[1]CALCUL AS et AN'!$A$2:$AU$889,47,FALSE)</f>
        <v>16.38</v>
      </c>
      <c r="T654">
        <v>131.9</v>
      </c>
      <c r="U654" s="45">
        <f t="shared" si="48"/>
        <v>123.9</v>
      </c>
      <c r="V654" s="48">
        <f t="shared" si="49"/>
        <v>163.79999999999998</v>
      </c>
      <c r="W654" t="s">
        <v>1361</v>
      </c>
      <c r="X654" t="s">
        <v>937</v>
      </c>
    </row>
    <row r="655" spans="1:24" outlineLevel="2">
      <c r="A655" t="s">
        <v>129</v>
      </c>
      <c r="B655" s="73" t="str">
        <f t="shared" si="45"/>
        <v>H</v>
      </c>
      <c r="C655" t="s">
        <v>650</v>
      </c>
      <c r="D655">
        <v>22.22</v>
      </c>
      <c r="E655" t="s">
        <v>2047</v>
      </c>
      <c r="F655">
        <v>11.27</v>
      </c>
      <c r="H655" t="s">
        <v>650</v>
      </c>
      <c r="I655">
        <v>7.05</v>
      </c>
      <c r="J655">
        <v>1</v>
      </c>
      <c r="K655">
        <v>7.05</v>
      </c>
      <c r="L655" s="45">
        <f>VLOOKUP(H655,'[1]CALCUL AS et AN'!$A$2:$AU$889,24,FALSE)</f>
        <v>7.05</v>
      </c>
      <c r="M655" s="48">
        <f>VLOOKUP(H655,'[1]CALCUL AS et AN'!$A$2:$AU$889,28,FALSE)</f>
        <v>7.4</v>
      </c>
      <c r="N655">
        <v>156.65099999999998</v>
      </c>
      <c r="O655" s="45">
        <f t="shared" si="46"/>
        <v>156.65099999999998</v>
      </c>
      <c r="P655" s="48">
        <f t="shared" si="47"/>
        <v>164.428</v>
      </c>
      <c r="Q655">
        <v>11.27</v>
      </c>
      <c r="R655" s="45">
        <f>VLOOKUP(H655,'[1]CALCUL AS et AN'!$A$2:$AU$889,46,FALSE)</f>
        <v>8.8125</v>
      </c>
      <c r="S655" s="48">
        <f>VLOOKUP(H655,'[1]CALCUL AS et AN'!$A$2:$AU$889,47,FALSE)</f>
        <v>9.25</v>
      </c>
      <c r="T655">
        <v>250.41939999999997</v>
      </c>
      <c r="U655" s="45">
        <f t="shared" si="48"/>
        <v>195.81375</v>
      </c>
      <c r="V655" s="48">
        <f t="shared" si="49"/>
        <v>205.535</v>
      </c>
      <c r="W655" t="s">
        <v>1361</v>
      </c>
      <c r="X655" t="s">
        <v>937</v>
      </c>
    </row>
    <row r="656" spans="1:24" outlineLevel="2">
      <c r="A656" t="s">
        <v>129</v>
      </c>
      <c r="B656" s="73" t="str">
        <f t="shared" si="45"/>
        <v>H</v>
      </c>
      <c r="C656" t="s">
        <v>2077</v>
      </c>
      <c r="D656">
        <v>16</v>
      </c>
      <c r="E656" t="s">
        <v>2078</v>
      </c>
      <c r="F656">
        <v>7.55</v>
      </c>
      <c r="H656" t="s">
        <v>2077</v>
      </c>
      <c r="I656">
        <v>3.32</v>
      </c>
      <c r="J656">
        <v>6.06</v>
      </c>
      <c r="K656">
        <v>0.54785478547854782</v>
      </c>
      <c r="L656" s="45">
        <f>VLOOKUP(H656,'[1]CALCUL AS et AN'!$A$2:$AU$889,24,FALSE)</f>
        <v>3.29</v>
      </c>
      <c r="M656" s="48">
        <f>VLOOKUP(H656,'[1]CALCUL AS et AN'!$A$2:$AU$889,28,FALSE)</f>
        <v>3.32</v>
      </c>
      <c r="N656">
        <v>8.7656765676567652</v>
      </c>
      <c r="O656" s="45">
        <f t="shared" si="46"/>
        <v>52.64</v>
      </c>
      <c r="P656" s="48">
        <f t="shared" si="47"/>
        <v>53.12</v>
      </c>
      <c r="Q656">
        <v>7.55</v>
      </c>
      <c r="R656" s="45">
        <f>VLOOKUP(H656,'[1]CALCUL AS et AN'!$A$2:$AU$889,46,FALSE)</f>
        <v>8.2249999999999996</v>
      </c>
      <c r="S656" s="48">
        <f>VLOOKUP(H656,'[1]CALCUL AS et AN'!$A$2:$AU$889,47,FALSE)</f>
        <v>8.2999999999999989</v>
      </c>
      <c r="T656">
        <v>120.8</v>
      </c>
      <c r="U656" s="45">
        <f t="shared" si="48"/>
        <v>131.6</v>
      </c>
      <c r="V656" s="48">
        <f t="shared" si="49"/>
        <v>132.79999999999998</v>
      </c>
      <c r="W656" t="s">
        <v>1361</v>
      </c>
      <c r="X656" t="s">
        <v>951</v>
      </c>
    </row>
    <row r="657" spans="1:24" outlineLevel="2">
      <c r="A657" t="s">
        <v>129</v>
      </c>
      <c r="B657" s="73" t="str">
        <f t="shared" si="45"/>
        <v>H</v>
      </c>
      <c r="C657" t="s">
        <v>572</v>
      </c>
      <c r="D657">
        <v>2</v>
      </c>
      <c r="E657" t="s">
        <v>573</v>
      </c>
      <c r="F657">
        <v>20.91</v>
      </c>
      <c r="H657" t="s">
        <v>572</v>
      </c>
      <c r="I657">
        <v>14.64</v>
      </c>
      <c r="J657">
        <v>1</v>
      </c>
      <c r="K657">
        <v>14.64</v>
      </c>
      <c r="L657" s="45">
        <f>VLOOKUP(H657,'[1]CALCUL AS et AN'!$A$2:$AU$889,24,FALSE)</f>
        <v>14.64</v>
      </c>
      <c r="M657" s="48">
        <f>VLOOKUP(H657,'[1]CALCUL AS et AN'!$A$2:$AU$889,28,FALSE)</f>
        <v>15.811200000000001</v>
      </c>
      <c r="N657">
        <v>29.28</v>
      </c>
      <c r="O657" s="45">
        <f t="shared" si="46"/>
        <v>29.28</v>
      </c>
      <c r="P657" s="48">
        <f t="shared" si="47"/>
        <v>31.622400000000003</v>
      </c>
      <c r="Q657">
        <v>20.91</v>
      </c>
      <c r="R657" s="45">
        <f>VLOOKUP(H657,'[1]CALCUL AS et AN'!$A$2:$AU$889,46,FALSE)</f>
        <v>21.96</v>
      </c>
      <c r="S657" s="48">
        <f>VLOOKUP(H657,'[1]CALCUL AS et AN'!$A$2:$AU$889,47,FALSE)</f>
        <v>23.716800000000003</v>
      </c>
      <c r="T657">
        <v>41.82</v>
      </c>
      <c r="U657" s="45">
        <f t="shared" si="48"/>
        <v>43.92</v>
      </c>
      <c r="V657" s="48">
        <f t="shared" si="49"/>
        <v>47.433600000000006</v>
      </c>
      <c r="W657" t="s">
        <v>1361</v>
      </c>
      <c r="X657" t="s">
        <v>937</v>
      </c>
    </row>
    <row r="658" spans="1:24" outlineLevel="2">
      <c r="A658" t="s">
        <v>129</v>
      </c>
      <c r="B658" s="73" t="str">
        <f t="shared" si="45"/>
        <v>H</v>
      </c>
      <c r="C658" t="s">
        <v>2194</v>
      </c>
      <c r="D658">
        <v>8</v>
      </c>
      <c r="E658" t="s">
        <v>2195</v>
      </c>
      <c r="F658">
        <v>9.81</v>
      </c>
      <c r="H658" t="s">
        <v>2194</v>
      </c>
      <c r="I658">
        <v>7.29</v>
      </c>
      <c r="J658">
        <v>1</v>
      </c>
      <c r="K658">
        <v>7.29</v>
      </c>
      <c r="L658" s="45">
        <f>VLOOKUP(H658,'[1]CALCUL AS et AN'!$A$2:$AU$889,24,FALSE)</f>
        <v>7.2920999999999996</v>
      </c>
      <c r="M658" s="48">
        <f>VLOOKUP(H658,'[1]CALCUL AS et AN'!$A$2:$AU$889,28,FALSE)</f>
        <v>7.2920999999999996</v>
      </c>
      <c r="N658">
        <v>58.32</v>
      </c>
      <c r="O658" s="45">
        <f t="shared" si="46"/>
        <v>58.336799999999997</v>
      </c>
      <c r="P658" s="48">
        <f t="shared" si="47"/>
        <v>58.336799999999997</v>
      </c>
      <c r="Q658">
        <v>9.81</v>
      </c>
      <c r="R658" s="45">
        <f>VLOOKUP(H658,'[1]CALCUL AS et AN'!$A$2:$AU$889,46,FALSE)</f>
        <v>10.93815</v>
      </c>
      <c r="S658" s="48">
        <f>VLOOKUP(H658,'[1]CALCUL AS et AN'!$A$2:$AU$889,47,FALSE)</f>
        <v>10.93815</v>
      </c>
      <c r="T658">
        <v>78.48</v>
      </c>
      <c r="U658" s="45">
        <f t="shared" si="48"/>
        <v>87.505200000000002</v>
      </c>
      <c r="V658" s="48">
        <f t="shared" si="49"/>
        <v>87.505200000000002</v>
      </c>
      <c r="W658" t="s">
        <v>1361</v>
      </c>
      <c r="X658" t="s">
        <v>951</v>
      </c>
    </row>
    <row r="659" spans="1:24" outlineLevel="2">
      <c r="A659" t="s">
        <v>129</v>
      </c>
      <c r="B659" s="73" t="str">
        <f t="shared" ref="B659:B722" si="50">MID(A659,7,100)</f>
        <v>H</v>
      </c>
      <c r="C659" t="s">
        <v>2198</v>
      </c>
      <c r="D659">
        <v>2</v>
      </c>
      <c r="E659" t="s">
        <v>2199</v>
      </c>
      <c r="F659">
        <v>9.9</v>
      </c>
      <c r="H659" t="s">
        <v>2198</v>
      </c>
      <c r="I659">
        <v>7.36</v>
      </c>
      <c r="J659">
        <v>1</v>
      </c>
      <c r="K659">
        <v>7.36</v>
      </c>
      <c r="L659" s="45">
        <f>VLOOKUP(H659,'[1]CALCUL AS et AN'!$A$2:$AU$889,24,FALSE)</f>
        <v>7.359</v>
      </c>
      <c r="M659" s="48">
        <f>VLOOKUP(H659,'[1]CALCUL AS et AN'!$A$2:$AU$889,28,FALSE)</f>
        <v>7.359</v>
      </c>
      <c r="N659">
        <v>14.72</v>
      </c>
      <c r="O659" s="45">
        <f t="shared" si="46"/>
        <v>14.718</v>
      </c>
      <c r="P659" s="48">
        <f t="shared" si="47"/>
        <v>14.718</v>
      </c>
      <c r="Q659">
        <v>9.9</v>
      </c>
      <c r="R659" s="45">
        <f>VLOOKUP(H659,'[1]CALCUL AS et AN'!$A$2:$AU$889,46,FALSE)</f>
        <v>11.038499999999999</v>
      </c>
      <c r="S659" s="48">
        <f>VLOOKUP(H659,'[1]CALCUL AS et AN'!$A$2:$AU$889,47,FALSE)</f>
        <v>11.038499999999999</v>
      </c>
      <c r="T659">
        <v>19.8</v>
      </c>
      <c r="U659" s="45">
        <f t="shared" si="48"/>
        <v>22.076999999999998</v>
      </c>
      <c r="V659" s="48">
        <f t="shared" si="49"/>
        <v>22.076999999999998</v>
      </c>
      <c r="W659" t="s">
        <v>1361</v>
      </c>
      <c r="X659" t="s">
        <v>951</v>
      </c>
    </row>
    <row r="660" spans="1:24" outlineLevel="2">
      <c r="A660" t="s">
        <v>129</v>
      </c>
      <c r="B660" s="73" t="str">
        <f t="shared" si="50"/>
        <v>H</v>
      </c>
      <c r="C660" t="s">
        <v>2206</v>
      </c>
      <c r="D660">
        <v>2</v>
      </c>
      <c r="E660" t="s">
        <v>2207</v>
      </c>
      <c r="F660">
        <v>10.86</v>
      </c>
      <c r="H660" t="s">
        <v>2206</v>
      </c>
      <c r="I660">
        <v>8.07</v>
      </c>
      <c r="J660">
        <v>1</v>
      </c>
      <c r="K660">
        <v>8.07</v>
      </c>
      <c r="L660" s="45">
        <f>VLOOKUP(H660,'[1]CALCUL AS et AN'!$A$2:$AU$889,24,FALSE)</f>
        <v>8.0725999999999996</v>
      </c>
      <c r="M660" s="48">
        <f>VLOOKUP(H660,'[1]CALCUL AS et AN'!$A$2:$AU$889,28,FALSE)</f>
        <v>8.0725999999999996</v>
      </c>
      <c r="N660">
        <v>16.14</v>
      </c>
      <c r="O660" s="45">
        <f t="shared" si="46"/>
        <v>16.145199999999999</v>
      </c>
      <c r="P660" s="48">
        <f t="shared" si="47"/>
        <v>16.145199999999999</v>
      </c>
      <c r="Q660">
        <v>10.86</v>
      </c>
      <c r="R660" s="45">
        <f>VLOOKUP(H660,'[1]CALCUL AS et AN'!$A$2:$AU$889,46,FALSE)</f>
        <v>12.108899999999998</v>
      </c>
      <c r="S660" s="48">
        <f>VLOOKUP(H660,'[1]CALCUL AS et AN'!$A$2:$AU$889,47,FALSE)</f>
        <v>12.108899999999998</v>
      </c>
      <c r="T660">
        <v>21.72</v>
      </c>
      <c r="U660" s="45">
        <f t="shared" si="48"/>
        <v>24.217799999999997</v>
      </c>
      <c r="V660" s="48">
        <f t="shared" si="49"/>
        <v>24.217799999999997</v>
      </c>
      <c r="W660" t="s">
        <v>1361</v>
      </c>
      <c r="X660" t="s">
        <v>951</v>
      </c>
    </row>
    <row r="661" spans="1:24" outlineLevel="2">
      <c r="A661" t="s">
        <v>129</v>
      </c>
      <c r="B661" s="73" t="str">
        <f t="shared" si="50"/>
        <v>H</v>
      </c>
      <c r="C661" t="s">
        <v>2410</v>
      </c>
      <c r="D661">
        <v>12.67</v>
      </c>
      <c r="E661" t="s">
        <v>2411</v>
      </c>
      <c r="F661">
        <v>75</v>
      </c>
      <c r="H661" t="s">
        <v>2410</v>
      </c>
      <c r="I661">
        <v>50</v>
      </c>
      <c r="J661">
        <v>1</v>
      </c>
      <c r="K661">
        <v>50</v>
      </c>
      <c r="L661" s="45">
        <f>VLOOKUP(H661,'[1]CALCUL AS et AN'!$A$2:$AU$889,24,FALSE)</f>
        <v>50</v>
      </c>
      <c r="M661" s="48">
        <f>VLOOKUP(H661,'[1]CALCUL AS et AN'!$A$2:$AU$889,28,FALSE)</f>
        <v>50</v>
      </c>
      <c r="N661">
        <v>633.5</v>
      </c>
      <c r="O661" s="45">
        <f t="shared" si="46"/>
        <v>633.5</v>
      </c>
      <c r="P661" s="48">
        <f t="shared" si="47"/>
        <v>633.5</v>
      </c>
      <c r="Q661">
        <v>75</v>
      </c>
      <c r="R661" s="45">
        <f>VLOOKUP(H661,'[1]CALCUL AS et AN'!$A$2:$AU$889,46,FALSE)</f>
        <v>75</v>
      </c>
      <c r="S661" s="48">
        <f>VLOOKUP(H661,'[1]CALCUL AS et AN'!$A$2:$AU$889,47,FALSE)</f>
        <v>75</v>
      </c>
      <c r="T661">
        <v>950.25</v>
      </c>
      <c r="U661" s="45">
        <f t="shared" si="48"/>
        <v>950.25</v>
      </c>
      <c r="V661" s="48">
        <f t="shared" si="49"/>
        <v>950.25</v>
      </c>
      <c r="W661" t="s">
        <v>1361</v>
      </c>
      <c r="X661" t="s">
        <v>951</v>
      </c>
    </row>
    <row r="662" spans="1:24" outlineLevel="2">
      <c r="A662" t="s">
        <v>129</v>
      </c>
      <c r="B662" s="73" t="str">
        <f t="shared" si="50"/>
        <v>H</v>
      </c>
      <c r="C662" t="s">
        <v>2162</v>
      </c>
      <c r="D662">
        <v>8</v>
      </c>
      <c r="E662" t="s">
        <v>2163</v>
      </c>
      <c r="F662">
        <v>42.95</v>
      </c>
      <c r="H662" t="s">
        <v>2162</v>
      </c>
      <c r="I662">
        <v>31.92</v>
      </c>
      <c r="J662">
        <v>1</v>
      </c>
      <c r="K662">
        <v>31.92</v>
      </c>
      <c r="L662" s="45">
        <f>VLOOKUP(H662,'[1]CALCUL AS et AN'!$A$2:$AU$889,24,FALSE)</f>
        <v>31.922449999999998</v>
      </c>
      <c r="M662" s="48">
        <f>VLOOKUP(H662,'[1]CALCUL AS et AN'!$A$2:$AU$889,28,FALSE)</f>
        <v>31.922449999999998</v>
      </c>
      <c r="N662">
        <v>255.36</v>
      </c>
      <c r="O662" s="45">
        <f t="shared" si="46"/>
        <v>255.37959999999998</v>
      </c>
      <c r="P662" s="48">
        <f t="shared" si="47"/>
        <v>255.37959999999998</v>
      </c>
      <c r="Q662">
        <v>42.95</v>
      </c>
      <c r="R662" s="45">
        <f>VLOOKUP(H662,'[1]CALCUL AS et AN'!$A$2:$AU$889,46,FALSE)</f>
        <v>47.883674999999997</v>
      </c>
      <c r="S662" s="48">
        <f>VLOOKUP(H662,'[1]CALCUL AS et AN'!$A$2:$AU$889,47,FALSE)</f>
        <v>47.883674999999997</v>
      </c>
      <c r="T662">
        <v>343.6</v>
      </c>
      <c r="U662" s="45">
        <f t="shared" si="48"/>
        <v>383.06939999999997</v>
      </c>
      <c r="V662" s="48">
        <f t="shared" si="49"/>
        <v>383.06939999999997</v>
      </c>
      <c r="W662" t="s">
        <v>1361</v>
      </c>
      <c r="X662" t="s">
        <v>951</v>
      </c>
    </row>
    <row r="663" spans="1:24" outlineLevel="2">
      <c r="A663" t="s">
        <v>129</v>
      </c>
      <c r="B663" s="73" t="str">
        <f t="shared" si="50"/>
        <v>H</v>
      </c>
      <c r="C663" t="s">
        <v>2166</v>
      </c>
      <c r="D663">
        <v>2</v>
      </c>
      <c r="E663" t="s">
        <v>2167</v>
      </c>
      <c r="F663">
        <v>43.38</v>
      </c>
      <c r="H663" t="s">
        <v>2166</v>
      </c>
      <c r="I663">
        <v>32.25</v>
      </c>
      <c r="J663">
        <v>1</v>
      </c>
      <c r="K663">
        <v>32.25</v>
      </c>
      <c r="L663" s="45">
        <f>VLOOKUP(H663,'[1]CALCUL AS et AN'!$A$2:$AU$889,24,FALSE)</f>
        <v>32.245800000000003</v>
      </c>
      <c r="M663" s="48">
        <f>VLOOKUP(H663,'[1]CALCUL AS et AN'!$A$2:$AU$889,28,FALSE)</f>
        <v>32.245800000000003</v>
      </c>
      <c r="N663">
        <v>64.5</v>
      </c>
      <c r="O663" s="45">
        <f t="shared" si="46"/>
        <v>64.491600000000005</v>
      </c>
      <c r="P663" s="48">
        <f t="shared" si="47"/>
        <v>64.491600000000005</v>
      </c>
      <c r="Q663">
        <v>43.38</v>
      </c>
      <c r="R663" s="45">
        <f>VLOOKUP(H663,'[1]CALCUL AS et AN'!$A$2:$AU$889,46,FALSE)</f>
        <v>48.368700000000004</v>
      </c>
      <c r="S663" s="48">
        <f>VLOOKUP(H663,'[1]CALCUL AS et AN'!$A$2:$AU$889,47,FALSE)</f>
        <v>48.368700000000004</v>
      </c>
      <c r="T663">
        <v>86.76</v>
      </c>
      <c r="U663" s="45">
        <f t="shared" si="48"/>
        <v>96.737400000000008</v>
      </c>
      <c r="V663" s="48">
        <f t="shared" si="49"/>
        <v>96.737400000000008</v>
      </c>
      <c r="W663" t="s">
        <v>1361</v>
      </c>
      <c r="X663" t="s">
        <v>951</v>
      </c>
    </row>
    <row r="664" spans="1:24" outlineLevel="2">
      <c r="A664" t="s">
        <v>129</v>
      </c>
      <c r="B664" s="73" t="str">
        <f t="shared" si="50"/>
        <v>H</v>
      </c>
      <c r="C664" t="s">
        <v>2174</v>
      </c>
      <c r="D664">
        <v>2</v>
      </c>
      <c r="E664" t="s">
        <v>2175</v>
      </c>
      <c r="F664">
        <v>47.55</v>
      </c>
      <c r="H664" t="s">
        <v>2174</v>
      </c>
      <c r="I664">
        <v>35.35</v>
      </c>
      <c r="J664">
        <v>1</v>
      </c>
      <c r="K664">
        <v>35.35</v>
      </c>
      <c r="L664" s="45">
        <f>VLOOKUP(H664,'[1]CALCUL AS et AN'!$A$2:$AU$889,24,FALSE)</f>
        <v>35.345500000000001</v>
      </c>
      <c r="M664" s="48">
        <f>VLOOKUP(H664,'[1]CALCUL AS et AN'!$A$2:$AU$889,28,FALSE)</f>
        <v>35.345500000000001</v>
      </c>
      <c r="N664">
        <v>70.7</v>
      </c>
      <c r="O664" s="45">
        <f t="shared" si="46"/>
        <v>70.691000000000003</v>
      </c>
      <c r="P664" s="48">
        <f t="shared" si="47"/>
        <v>70.691000000000003</v>
      </c>
      <c r="Q664">
        <v>47.55</v>
      </c>
      <c r="R664" s="45">
        <f>VLOOKUP(H664,'[1]CALCUL AS et AN'!$A$2:$AU$889,46,FALSE)</f>
        <v>53.018250000000002</v>
      </c>
      <c r="S664" s="48">
        <f>VLOOKUP(H664,'[1]CALCUL AS et AN'!$A$2:$AU$889,47,FALSE)</f>
        <v>53.018250000000002</v>
      </c>
      <c r="T664">
        <v>95.1</v>
      </c>
      <c r="U664" s="45">
        <f t="shared" si="48"/>
        <v>106.0365</v>
      </c>
      <c r="V664" s="48">
        <f t="shared" si="49"/>
        <v>106.0365</v>
      </c>
      <c r="W664" t="s">
        <v>1361</v>
      </c>
      <c r="X664" t="s">
        <v>951</v>
      </c>
    </row>
    <row r="665" spans="1:24" outlineLevel="2">
      <c r="A665" t="s">
        <v>129</v>
      </c>
      <c r="B665" s="73" t="str">
        <f t="shared" si="50"/>
        <v>H</v>
      </c>
      <c r="C665" t="s">
        <v>2224</v>
      </c>
      <c r="D665">
        <v>8</v>
      </c>
      <c r="E665" t="s">
        <v>2225</v>
      </c>
      <c r="F665">
        <v>6.29</v>
      </c>
      <c r="H665" t="s">
        <v>2224</v>
      </c>
      <c r="I665">
        <v>4.67</v>
      </c>
      <c r="J665">
        <v>1</v>
      </c>
      <c r="K665">
        <v>4.67</v>
      </c>
      <c r="L665" s="45">
        <f>VLOOKUP(H665,'[1]CALCUL AS et AN'!$A$2:$AU$889,24,FALSE)</f>
        <v>4.6718500000000001</v>
      </c>
      <c r="M665" s="48">
        <f>VLOOKUP(H665,'[1]CALCUL AS et AN'!$A$2:$AU$889,28,FALSE)</f>
        <v>4.6718500000000001</v>
      </c>
      <c r="N665">
        <v>37.36</v>
      </c>
      <c r="O665" s="45">
        <f t="shared" si="46"/>
        <v>37.3748</v>
      </c>
      <c r="P665" s="48">
        <f t="shared" si="47"/>
        <v>37.3748</v>
      </c>
      <c r="Q665">
        <v>6.29</v>
      </c>
      <c r="R665" s="45">
        <f>VLOOKUP(H665,'[1]CALCUL AS et AN'!$A$2:$AU$889,46,FALSE)</f>
        <v>7.0077750000000005</v>
      </c>
      <c r="S665" s="48">
        <f>VLOOKUP(H665,'[1]CALCUL AS et AN'!$A$2:$AU$889,47,FALSE)</f>
        <v>7.0077750000000005</v>
      </c>
      <c r="T665">
        <v>50.32</v>
      </c>
      <c r="U665" s="45">
        <f t="shared" si="48"/>
        <v>56.062200000000004</v>
      </c>
      <c r="V665" s="48">
        <f t="shared" si="49"/>
        <v>56.062200000000004</v>
      </c>
      <c r="W665" t="s">
        <v>1361</v>
      </c>
      <c r="X665" t="s">
        <v>951</v>
      </c>
    </row>
    <row r="666" spans="1:24" outlineLevel="2">
      <c r="A666" t="s">
        <v>129</v>
      </c>
      <c r="B666" s="73" t="str">
        <f t="shared" si="50"/>
        <v>H</v>
      </c>
      <c r="C666" t="s">
        <v>2227</v>
      </c>
      <c r="D666">
        <v>2</v>
      </c>
      <c r="E666" t="s">
        <v>2228</v>
      </c>
      <c r="F666">
        <v>6.35</v>
      </c>
      <c r="H666" t="s">
        <v>2227</v>
      </c>
      <c r="I666">
        <v>4.72</v>
      </c>
      <c r="J666">
        <v>1</v>
      </c>
      <c r="K666">
        <v>4.72</v>
      </c>
      <c r="L666" s="45">
        <f>VLOOKUP(H666,'[1]CALCUL AS et AN'!$A$2:$AU$889,24,FALSE)</f>
        <v>4.71645</v>
      </c>
      <c r="M666" s="48">
        <f>VLOOKUP(H666,'[1]CALCUL AS et AN'!$A$2:$AU$889,28,FALSE)</f>
        <v>4.71645</v>
      </c>
      <c r="N666">
        <v>9.44</v>
      </c>
      <c r="O666" s="45">
        <f t="shared" si="46"/>
        <v>9.4329000000000001</v>
      </c>
      <c r="P666" s="48">
        <f t="shared" si="47"/>
        <v>9.4329000000000001</v>
      </c>
      <c r="Q666">
        <v>6.35</v>
      </c>
      <c r="R666" s="45">
        <f>VLOOKUP(H666,'[1]CALCUL AS et AN'!$A$2:$AU$889,46,FALSE)</f>
        <v>7.074675</v>
      </c>
      <c r="S666" s="48">
        <f>VLOOKUP(H666,'[1]CALCUL AS et AN'!$A$2:$AU$889,47,FALSE)</f>
        <v>7.074675</v>
      </c>
      <c r="T666">
        <v>12.7</v>
      </c>
      <c r="U666" s="45">
        <f t="shared" si="48"/>
        <v>14.14935</v>
      </c>
      <c r="V666" s="48">
        <f t="shared" si="49"/>
        <v>14.14935</v>
      </c>
      <c r="W666" t="s">
        <v>1361</v>
      </c>
      <c r="X666" t="s">
        <v>951</v>
      </c>
    </row>
    <row r="667" spans="1:24" outlineLevel="2">
      <c r="A667" t="s">
        <v>129</v>
      </c>
      <c r="B667" s="73" t="str">
        <f t="shared" si="50"/>
        <v>H</v>
      </c>
      <c r="C667" t="s">
        <v>2233</v>
      </c>
      <c r="D667">
        <v>2</v>
      </c>
      <c r="E667" t="s">
        <v>2234</v>
      </c>
      <c r="F667">
        <v>6.96</v>
      </c>
      <c r="H667" t="s">
        <v>2233</v>
      </c>
      <c r="I667">
        <v>5.17</v>
      </c>
      <c r="J667">
        <v>1</v>
      </c>
      <c r="K667">
        <v>5.17</v>
      </c>
      <c r="L667" s="45">
        <f>VLOOKUP(H667,'[1]CALCUL AS et AN'!$A$2:$AU$889,24,FALSE)</f>
        <v>5.1735999999999995</v>
      </c>
      <c r="M667" s="48">
        <f>VLOOKUP(H667,'[1]CALCUL AS et AN'!$A$2:$AU$889,28,FALSE)</f>
        <v>5.1735999999999995</v>
      </c>
      <c r="N667">
        <v>10.34</v>
      </c>
      <c r="O667" s="45">
        <f t="shared" si="46"/>
        <v>10.347199999999999</v>
      </c>
      <c r="P667" s="48">
        <f t="shared" si="47"/>
        <v>10.347199999999999</v>
      </c>
      <c r="Q667">
        <v>6.96</v>
      </c>
      <c r="R667" s="45">
        <f>VLOOKUP(H667,'[1]CALCUL AS et AN'!$A$2:$AU$889,46,FALSE)</f>
        <v>7.7603999999999989</v>
      </c>
      <c r="S667" s="48">
        <f>VLOOKUP(H667,'[1]CALCUL AS et AN'!$A$2:$AU$889,47,FALSE)</f>
        <v>7.7603999999999989</v>
      </c>
      <c r="T667">
        <v>13.92</v>
      </c>
      <c r="U667" s="45">
        <f t="shared" si="48"/>
        <v>15.520799999999998</v>
      </c>
      <c r="V667" s="48">
        <f t="shared" si="49"/>
        <v>15.520799999999998</v>
      </c>
      <c r="W667" t="s">
        <v>1361</v>
      </c>
      <c r="X667" t="s">
        <v>951</v>
      </c>
    </row>
    <row r="668" spans="1:24" outlineLevel="2">
      <c r="A668" t="s">
        <v>129</v>
      </c>
      <c r="B668" s="73" t="str">
        <f t="shared" si="50"/>
        <v>H</v>
      </c>
      <c r="C668" t="s">
        <v>2069</v>
      </c>
      <c r="D668">
        <v>8</v>
      </c>
      <c r="E668" t="s">
        <v>2070</v>
      </c>
      <c r="F668">
        <v>7.95</v>
      </c>
      <c r="H668" t="s">
        <v>2069</v>
      </c>
      <c r="I668">
        <v>3.29</v>
      </c>
      <c r="J668">
        <v>6.06</v>
      </c>
      <c r="K668">
        <v>0.54290429042904298</v>
      </c>
      <c r="L668" s="45">
        <f>VLOOKUP(H668,'[1]CALCUL AS et AN'!$A$2:$AU$889,24,FALSE)</f>
        <v>3.29</v>
      </c>
      <c r="M668" s="48">
        <f>VLOOKUP(H668,'[1]CALCUL AS et AN'!$A$2:$AU$889,28,FALSE)</f>
        <v>3.29</v>
      </c>
      <c r="N668">
        <v>4.3432343234323438</v>
      </c>
      <c r="O668" s="45">
        <f t="shared" si="46"/>
        <v>26.32</v>
      </c>
      <c r="P668" s="48">
        <f t="shared" si="47"/>
        <v>26.32</v>
      </c>
      <c r="Q668">
        <v>7.95</v>
      </c>
      <c r="R668" s="45">
        <f>VLOOKUP(H668,'[1]CALCUL AS et AN'!$A$2:$AU$889,46,FALSE)</f>
        <v>8.2249999999999996</v>
      </c>
      <c r="S668" s="48">
        <f>VLOOKUP(H668,'[1]CALCUL AS et AN'!$A$2:$AU$889,47,FALSE)</f>
        <v>8.2249999999999996</v>
      </c>
      <c r="T668">
        <v>63.6</v>
      </c>
      <c r="U668" s="45">
        <f t="shared" si="48"/>
        <v>65.8</v>
      </c>
      <c r="V668" s="48">
        <f t="shared" si="49"/>
        <v>65.8</v>
      </c>
      <c r="W668" t="s">
        <v>1361</v>
      </c>
      <c r="X668" t="s">
        <v>951</v>
      </c>
    </row>
    <row r="669" spans="1:24" outlineLevel="1">
      <c r="A669" s="73" t="s">
        <v>3059</v>
      </c>
      <c r="B669" s="73" t="str">
        <f t="shared" si="50"/>
        <v>PCG16EH</v>
      </c>
      <c r="N669">
        <f>SUBTOTAL(9,N645:N668)</f>
        <v>1526.2218220022</v>
      </c>
      <c r="O669" s="45">
        <f>SUBTOTAL(9,O645:O668)</f>
        <v>1591.1205</v>
      </c>
      <c r="P669" s="48">
        <f>SUBTOTAL(9,P645:P668)</f>
        <v>1628.3199</v>
      </c>
      <c r="T669">
        <f>SUBTOTAL(9,T645:T668)</f>
        <v>2391.2213999999999</v>
      </c>
      <c r="U669" s="45">
        <f>SUBTOTAL(9,U645:U668)</f>
        <v>2426.4530999999997</v>
      </c>
      <c r="V669" s="48">
        <f>SUBTOTAL(9,V645:V668)</f>
        <v>2480.7879499999999</v>
      </c>
    </row>
    <row r="670" spans="1:24" outlineLevel="2">
      <c r="A670" t="s">
        <v>131</v>
      </c>
      <c r="B670" s="73" t="str">
        <f t="shared" si="50"/>
        <v>HA</v>
      </c>
      <c r="C670">
        <v>8412602518</v>
      </c>
      <c r="D670">
        <v>6</v>
      </c>
      <c r="E670" t="s">
        <v>2268</v>
      </c>
      <c r="F670">
        <v>0.05</v>
      </c>
      <c r="H670">
        <v>8412602518</v>
      </c>
      <c r="I670">
        <v>7.04</v>
      </c>
      <c r="J670">
        <v>200</v>
      </c>
      <c r="K670">
        <v>3.5200000000000002E-2</v>
      </c>
      <c r="L670" s="45">
        <f>VLOOKUP(H670,'[1]CALCUL AS et AN'!$A$2:$AU$889,24,FALSE)</f>
        <v>3.5200000000000002E-2</v>
      </c>
      <c r="M670" s="48">
        <f>VLOOKUP(H670,'[1]CALCUL AS et AN'!$A$2:$AU$889,28,FALSE)</f>
        <v>3.5200000000000002E-2</v>
      </c>
      <c r="N670">
        <v>0.2112</v>
      </c>
      <c r="O670" s="45">
        <f t="shared" si="46"/>
        <v>0.2112</v>
      </c>
      <c r="P670" s="48">
        <f t="shared" si="47"/>
        <v>0.2112</v>
      </c>
      <c r="Q670">
        <v>0.05</v>
      </c>
      <c r="R670" s="45">
        <f>VLOOKUP(H670,'[1]CALCUL AS et AN'!$A$2:$AU$889,46,FALSE)</f>
        <v>5.28E-2</v>
      </c>
      <c r="S670" s="48">
        <f>VLOOKUP(H670,'[1]CALCUL AS et AN'!$A$2:$AU$889,47,FALSE)</f>
        <v>5.28E-2</v>
      </c>
      <c r="T670">
        <v>0.30000000000000004</v>
      </c>
      <c r="U670" s="45">
        <f t="shared" si="48"/>
        <v>0.31679999999999997</v>
      </c>
      <c r="V670" s="48">
        <f t="shared" si="49"/>
        <v>0.31679999999999997</v>
      </c>
      <c r="W670" t="s">
        <v>1361</v>
      </c>
      <c r="X670" t="s">
        <v>951</v>
      </c>
    </row>
    <row r="671" spans="1:24" outlineLevel="2">
      <c r="A671" t="s">
        <v>131</v>
      </c>
      <c r="B671" s="73" t="str">
        <f t="shared" si="50"/>
        <v>HA</v>
      </c>
      <c r="C671">
        <v>8434000618</v>
      </c>
      <c r="D671">
        <v>6</v>
      </c>
      <c r="E671" t="s">
        <v>2272</v>
      </c>
      <c r="F671">
        <v>0.02</v>
      </c>
      <c r="H671">
        <v>8434000618</v>
      </c>
      <c r="I671">
        <v>8.3000000000000007</v>
      </c>
      <c r="J671">
        <v>500</v>
      </c>
      <c r="K671">
        <v>1.66E-2</v>
      </c>
      <c r="L671" s="45">
        <f>VLOOKUP(H671,'[1]CALCUL AS et AN'!$A$2:$AU$889,24,FALSE)</f>
        <v>1.66E-2</v>
      </c>
      <c r="M671" s="48">
        <f>VLOOKUP(H671,'[1]CALCUL AS et AN'!$A$2:$AU$889,28,FALSE)</f>
        <v>1.66E-2</v>
      </c>
      <c r="N671">
        <v>9.9599999999999994E-2</v>
      </c>
      <c r="O671" s="45">
        <f t="shared" si="46"/>
        <v>9.9599999999999994E-2</v>
      </c>
      <c r="P671" s="48">
        <f t="shared" si="47"/>
        <v>9.9599999999999994E-2</v>
      </c>
      <c r="Q671">
        <v>0.02</v>
      </c>
      <c r="R671" s="45">
        <f>VLOOKUP(H671,'[1]CALCUL AS et AN'!$A$2:$AU$889,46,FALSE)</f>
        <v>2.0750000000000001E-2</v>
      </c>
      <c r="S671" s="48">
        <f>VLOOKUP(H671,'[1]CALCUL AS et AN'!$A$2:$AU$889,47,FALSE)</f>
        <v>2.0750000000000001E-2</v>
      </c>
      <c r="T671">
        <v>0.12</v>
      </c>
      <c r="U671" s="45">
        <f t="shared" si="48"/>
        <v>0.1245</v>
      </c>
      <c r="V671" s="48">
        <f t="shared" si="49"/>
        <v>0.1245</v>
      </c>
      <c r="W671" t="s">
        <v>1361</v>
      </c>
      <c r="X671" t="s">
        <v>951</v>
      </c>
    </row>
    <row r="672" spans="1:24" outlineLevel="2">
      <c r="A672" t="s">
        <v>131</v>
      </c>
      <c r="B672" s="73" t="str">
        <f t="shared" si="50"/>
        <v>HA</v>
      </c>
      <c r="C672" t="s">
        <v>2133</v>
      </c>
      <c r="D672">
        <v>50</v>
      </c>
      <c r="E672" t="s">
        <v>2134</v>
      </c>
      <c r="F672">
        <v>0.8</v>
      </c>
      <c r="H672" t="s">
        <v>2133</v>
      </c>
      <c r="I672">
        <v>0.52</v>
      </c>
      <c r="J672">
        <v>1</v>
      </c>
      <c r="K672">
        <v>0.52</v>
      </c>
      <c r="L672" s="45">
        <f>VLOOKUP(H672,'[1]CALCUL AS et AN'!$A$2:$AU$889,24,FALSE)</f>
        <v>0.51800000000000002</v>
      </c>
      <c r="M672" s="48">
        <f>VLOOKUP(H672,'[1]CALCUL AS et AN'!$A$2:$AU$889,28,FALSE)</f>
        <v>0.51800000000000002</v>
      </c>
      <c r="N672">
        <v>26</v>
      </c>
      <c r="O672" s="45">
        <f t="shared" si="46"/>
        <v>25.900000000000002</v>
      </c>
      <c r="P672" s="48">
        <f t="shared" si="47"/>
        <v>25.900000000000002</v>
      </c>
      <c r="Q672">
        <v>0.8</v>
      </c>
      <c r="R672" s="45">
        <f>VLOOKUP(H672,'[1]CALCUL AS et AN'!$A$2:$AU$889,46,FALSE)</f>
        <v>0.77700000000000002</v>
      </c>
      <c r="S672" s="48">
        <f>VLOOKUP(H672,'[1]CALCUL AS et AN'!$A$2:$AU$889,47,FALSE)</f>
        <v>0.77700000000000002</v>
      </c>
      <c r="T672">
        <v>40</v>
      </c>
      <c r="U672" s="45">
        <f t="shared" si="48"/>
        <v>38.85</v>
      </c>
      <c r="V672" s="48">
        <f t="shared" si="49"/>
        <v>38.85</v>
      </c>
      <c r="W672" t="s">
        <v>1361</v>
      </c>
      <c r="X672" t="s">
        <v>951</v>
      </c>
    </row>
    <row r="673" spans="1:24" outlineLevel="2">
      <c r="A673" t="s">
        <v>131</v>
      </c>
      <c r="B673" s="73" t="str">
        <f t="shared" si="50"/>
        <v>HA</v>
      </c>
      <c r="C673">
        <v>8710605018</v>
      </c>
      <c r="D673">
        <v>6</v>
      </c>
      <c r="E673" t="s">
        <v>2707</v>
      </c>
      <c r="F673">
        <v>0.3</v>
      </c>
      <c r="H673">
        <v>8710605018</v>
      </c>
      <c r="I673">
        <v>0.11</v>
      </c>
      <c r="J673">
        <v>1</v>
      </c>
      <c r="K673">
        <v>0.11</v>
      </c>
      <c r="L673" s="45">
        <f>VLOOKUP(H673,'[1]CALCUL AS et AN'!$A$2:$AU$889,24,FALSE)</f>
        <v>0.108</v>
      </c>
      <c r="M673" s="48">
        <f>VLOOKUP(H673,'[1]CALCUL AS et AN'!$A$2:$AU$889,28,FALSE)</f>
        <v>0.108</v>
      </c>
      <c r="N673">
        <v>0.66</v>
      </c>
      <c r="O673" s="45">
        <f t="shared" si="46"/>
        <v>0.64800000000000002</v>
      </c>
      <c r="P673" s="48">
        <f t="shared" si="47"/>
        <v>0.64800000000000002</v>
      </c>
      <c r="Q673">
        <v>0.3</v>
      </c>
      <c r="R673" s="45">
        <f>VLOOKUP(H673,'[1]CALCUL AS et AN'!$A$2:$AU$889,46,FALSE)</f>
        <v>0.16200000000000001</v>
      </c>
      <c r="S673" s="48">
        <f>VLOOKUP(H673,'[1]CALCUL AS et AN'!$A$2:$AU$889,47,FALSE)</f>
        <v>0.16200000000000001</v>
      </c>
      <c r="T673">
        <v>1.7999999999999998</v>
      </c>
      <c r="U673" s="45">
        <f t="shared" si="48"/>
        <v>0.97199999999999998</v>
      </c>
      <c r="V673" s="48">
        <f t="shared" si="49"/>
        <v>0.97199999999999998</v>
      </c>
      <c r="W673" t="s">
        <v>1361</v>
      </c>
      <c r="X673" t="s">
        <v>951</v>
      </c>
    </row>
    <row r="674" spans="1:24" outlineLevel="2">
      <c r="A674" t="s">
        <v>131</v>
      </c>
      <c r="B674" s="73" t="str">
        <f t="shared" si="50"/>
        <v>HA</v>
      </c>
      <c r="C674">
        <v>8110608018</v>
      </c>
      <c r="D674">
        <v>200</v>
      </c>
      <c r="E674" t="s">
        <v>2084</v>
      </c>
      <c r="F674">
        <v>0.28199999999999997</v>
      </c>
      <c r="H674">
        <v>8110608018</v>
      </c>
      <c r="I674">
        <v>0.17</v>
      </c>
      <c r="J674">
        <v>1</v>
      </c>
      <c r="K674">
        <v>0.17</v>
      </c>
      <c r="L674" s="45">
        <f>VLOOKUP(H674,'[1]CALCUL AS et AN'!$A$2:$AU$889,24,FALSE)</f>
        <v>0.16700000000000001</v>
      </c>
      <c r="M674" s="48">
        <f>VLOOKUP(H674,'[1]CALCUL AS et AN'!$A$2:$AU$889,28,FALSE)</f>
        <v>0.16700000000000001</v>
      </c>
      <c r="N674">
        <v>34</v>
      </c>
      <c r="O674" s="45">
        <f t="shared" si="46"/>
        <v>33.4</v>
      </c>
      <c r="P674" s="48">
        <f t="shared" si="47"/>
        <v>33.4</v>
      </c>
      <c r="Q674">
        <v>0.28199999999999997</v>
      </c>
      <c r="R674" s="45">
        <f>VLOOKUP(H674,'[1]CALCUL AS et AN'!$A$2:$AU$889,46,FALSE)</f>
        <v>0.2505</v>
      </c>
      <c r="S674" s="48">
        <f>VLOOKUP(H674,'[1]CALCUL AS et AN'!$A$2:$AU$889,47,FALSE)</f>
        <v>0.2505</v>
      </c>
      <c r="T674">
        <v>56.399999999999991</v>
      </c>
      <c r="U674" s="45">
        <f t="shared" si="48"/>
        <v>50.1</v>
      </c>
      <c r="V674" s="48">
        <f t="shared" si="49"/>
        <v>50.1</v>
      </c>
      <c r="W674" t="s">
        <v>1361</v>
      </c>
      <c r="X674" t="s">
        <v>951</v>
      </c>
    </row>
    <row r="675" spans="1:24" outlineLevel="2">
      <c r="A675" t="s">
        <v>131</v>
      </c>
      <c r="B675" s="73" t="str">
        <f t="shared" si="50"/>
        <v>HA</v>
      </c>
      <c r="C675" t="s">
        <v>2391</v>
      </c>
      <c r="D675">
        <v>4</v>
      </c>
      <c r="E675" t="s">
        <v>2392</v>
      </c>
      <c r="F675">
        <v>0.54900000000000004</v>
      </c>
      <c r="H675" t="s">
        <v>2391</v>
      </c>
      <c r="I675">
        <v>0.37</v>
      </c>
      <c r="J675">
        <v>1</v>
      </c>
      <c r="K675">
        <v>0.37</v>
      </c>
      <c r="L675" s="45">
        <f>VLOOKUP(H675,'[1]CALCUL AS et AN'!$A$2:$AU$889,24,FALSE)</f>
        <v>0.36599999999999999</v>
      </c>
      <c r="M675" s="48">
        <f>VLOOKUP(H675,'[1]CALCUL AS et AN'!$A$2:$AU$889,28,FALSE)</f>
        <v>0.36599999999999999</v>
      </c>
      <c r="N675">
        <v>1.48</v>
      </c>
      <c r="O675" s="45">
        <f t="shared" si="46"/>
        <v>1.464</v>
      </c>
      <c r="P675" s="48">
        <f t="shared" si="47"/>
        <v>1.464</v>
      </c>
      <c r="Q675">
        <v>0.54900000000000004</v>
      </c>
      <c r="R675" s="45">
        <f>VLOOKUP(H675,'[1]CALCUL AS et AN'!$A$2:$AU$889,46,FALSE)</f>
        <v>0.54899999999999993</v>
      </c>
      <c r="S675" s="48">
        <f>VLOOKUP(H675,'[1]CALCUL AS et AN'!$A$2:$AU$889,47,FALSE)</f>
        <v>0.54899999999999993</v>
      </c>
      <c r="T675">
        <v>2.1960000000000002</v>
      </c>
      <c r="U675" s="45">
        <f t="shared" si="48"/>
        <v>2.1959999999999997</v>
      </c>
      <c r="V675" s="48">
        <f t="shared" si="49"/>
        <v>2.1959999999999997</v>
      </c>
      <c r="W675" t="s">
        <v>1361</v>
      </c>
      <c r="X675" t="s">
        <v>937</v>
      </c>
    </row>
    <row r="676" spans="1:24" outlineLevel="2">
      <c r="A676" t="s">
        <v>131</v>
      </c>
      <c r="B676" s="73" t="str">
        <f t="shared" si="50"/>
        <v>HA</v>
      </c>
      <c r="C676" t="s">
        <v>2394</v>
      </c>
      <c r="D676">
        <v>4</v>
      </c>
      <c r="E676" t="s">
        <v>2395</v>
      </c>
      <c r="F676">
        <v>0.78</v>
      </c>
      <c r="H676" t="s">
        <v>2394</v>
      </c>
      <c r="I676">
        <v>1.05</v>
      </c>
      <c r="J676">
        <v>1</v>
      </c>
      <c r="K676">
        <v>1.05</v>
      </c>
      <c r="L676" s="45">
        <f>VLOOKUP(H676,'[1]CALCUL AS et AN'!$A$2:$AU$889,24,FALSE)</f>
        <v>1.0529999999999999</v>
      </c>
      <c r="M676" s="48">
        <f>VLOOKUP(H676,'[1]CALCUL AS et AN'!$A$2:$AU$889,28,FALSE)</f>
        <v>1.0529999999999999</v>
      </c>
      <c r="N676">
        <v>4.2</v>
      </c>
      <c r="O676" s="45">
        <f t="shared" si="46"/>
        <v>4.2119999999999997</v>
      </c>
      <c r="P676" s="48">
        <f t="shared" si="47"/>
        <v>4.2119999999999997</v>
      </c>
      <c r="Q676">
        <v>0.78</v>
      </c>
      <c r="R676" s="45">
        <f>VLOOKUP(H676,'[1]CALCUL AS et AN'!$A$2:$AU$889,46,FALSE)</f>
        <v>1.5794999999999999</v>
      </c>
      <c r="S676" s="48">
        <f>VLOOKUP(H676,'[1]CALCUL AS et AN'!$A$2:$AU$889,47,FALSE)</f>
        <v>1.5794999999999999</v>
      </c>
      <c r="T676">
        <v>3.12</v>
      </c>
      <c r="U676" s="45">
        <f t="shared" si="48"/>
        <v>6.3179999999999996</v>
      </c>
      <c r="V676" s="48">
        <f t="shared" si="49"/>
        <v>6.3179999999999996</v>
      </c>
      <c r="W676" t="s">
        <v>1361</v>
      </c>
      <c r="X676" t="s">
        <v>937</v>
      </c>
    </row>
    <row r="677" spans="1:24" outlineLevel="2">
      <c r="A677" t="s">
        <v>131</v>
      </c>
      <c r="B677" s="73" t="str">
        <f t="shared" si="50"/>
        <v>HA</v>
      </c>
      <c r="C677">
        <v>8210603018</v>
      </c>
      <c r="D677">
        <v>20</v>
      </c>
      <c r="E677" t="s">
        <v>2088</v>
      </c>
      <c r="F677">
        <v>6.8000000000000005E-2</v>
      </c>
      <c r="H677">
        <v>8210603018</v>
      </c>
      <c r="I677">
        <v>0.11</v>
      </c>
      <c r="J677">
        <v>1</v>
      </c>
      <c r="K677">
        <v>0.11</v>
      </c>
      <c r="L677" s="45">
        <f>VLOOKUP(H677,'[1]CALCUL AS et AN'!$A$2:$AU$889,24,FALSE)</f>
        <v>0.108</v>
      </c>
      <c r="M677" s="48">
        <f>VLOOKUP(H677,'[1]CALCUL AS et AN'!$A$2:$AU$889,28,FALSE)</f>
        <v>0.108</v>
      </c>
      <c r="N677">
        <v>2.2000000000000002</v>
      </c>
      <c r="O677" s="45">
        <f t="shared" si="46"/>
        <v>2.16</v>
      </c>
      <c r="P677" s="48">
        <f t="shared" si="47"/>
        <v>2.16</v>
      </c>
      <c r="Q677">
        <v>6.8000000000000005E-2</v>
      </c>
      <c r="R677" s="45">
        <f>VLOOKUP(H677,'[1]CALCUL AS et AN'!$A$2:$AU$889,46,FALSE)</f>
        <v>0.16200000000000001</v>
      </c>
      <c r="S677" s="48">
        <f>VLOOKUP(H677,'[1]CALCUL AS et AN'!$A$2:$AU$889,47,FALSE)</f>
        <v>0.16200000000000001</v>
      </c>
      <c r="T677">
        <v>1.36</v>
      </c>
      <c r="U677" s="45">
        <f t="shared" si="48"/>
        <v>3.24</v>
      </c>
      <c r="V677" s="48">
        <f t="shared" si="49"/>
        <v>3.24</v>
      </c>
      <c r="W677" t="s">
        <v>1361</v>
      </c>
      <c r="X677" t="s">
        <v>951</v>
      </c>
    </row>
    <row r="678" spans="1:24" outlineLevel="2">
      <c r="A678" t="s">
        <v>131</v>
      </c>
      <c r="B678" s="73" t="str">
        <f t="shared" si="50"/>
        <v>HA</v>
      </c>
      <c r="C678">
        <v>8210707018</v>
      </c>
      <c r="D678">
        <v>48</v>
      </c>
      <c r="E678" t="s">
        <v>2090</v>
      </c>
      <c r="F678">
        <v>0.158</v>
      </c>
      <c r="H678">
        <v>8210707018</v>
      </c>
      <c r="I678">
        <v>0.11</v>
      </c>
      <c r="J678">
        <v>1</v>
      </c>
      <c r="K678">
        <v>0.11</v>
      </c>
      <c r="L678" s="45">
        <f>VLOOKUP(H678,'[1]CALCUL AS et AN'!$A$2:$AU$889,24,FALSE)</f>
        <v>0.1056</v>
      </c>
      <c r="M678" s="48">
        <f>VLOOKUP(H678,'[1]CALCUL AS et AN'!$A$2:$AU$889,28,FALSE)</f>
        <v>0.1056</v>
      </c>
      <c r="N678">
        <v>5.28</v>
      </c>
      <c r="O678" s="45">
        <f t="shared" si="46"/>
        <v>5.0687999999999995</v>
      </c>
      <c r="P678" s="48">
        <f t="shared" si="47"/>
        <v>5.0687999999999995</v>
      </c>
      <c r="Q678">
        <v>0.12</v>
      </c>
      <c r="R678" s="45">
        <f>VLOOKUP(H678,'[1]CALCUL AS et AN'!$A$2:$AU$889,46,FALSE)</f>
        <v>0.15839999999999999</v>
      </c>
      <c r="S678" s="48">
        <f>VLOOKUP(H678,'[1]CALCUL AS et AN'!$A$2:$AU$889,47,FALSE)</f>
        <v>0.15839999999999999</v>
      </c>
      <c r="T678">
        <v>5.76</v>
      </c>
      <c r="U678" s="45">
        <f t="shared" si="48"/>
        <v>7.6031999999999993</v>
      </c>
      <c r="V678" s="48">
        <f t="shared" si="49"/>
        <v>7.6031999999999993</v>
      </c>
      <c r="W678" t="s">
        <v>1361</v>
      </c>
      <c r="X678" t="s">
        <v>951</v>
      </c>
    </row>
    <row r="679" spans="1:24" outlineLevel="2">
      <c r="A679" t="s">
        <v>131</v>
      </c>
      <c r="B679" s="73" t="str">
        <f t="shared" si="50"/>
        <v>HA</v>
      </c>
      <c r="C679" t="s">
        <v>648</v>
      </c>
      <c r="D679">
        <v>10</v>
      </c>
      <c r="E679" t="s">
        <v>2053</v>
      </c>
      <c r="F679">
        <v>13.19</v>
      </c>
      <c r="H679" t="s">
        <v>648</v>
      </c>
      <c r="I679">
        <v>14.87</v>
      </c>
      <c r="J679">
        <v>1.8</v>
      </c>
      <c r="K679">
        <v>8.2611111111111111</v>
      </c>
      <c r="L679" s="45">
        <f>VLOOKUP(H679,'[1]CALCUL AS et AN'!$A$2:$AU$889,24,FALSE)</f>
        <v>8.26</v>
      </c>
      <c r="M679" s="48">
        <f>VLOOKUP(H679,'[1]CALCUL AS et AN'!$A$2:$AU$889,28,FALSE)</f>
        <v>10.92</v>
      </c>
      <c r="N679">
        <v>82.611111111111114</v>
      </c>
      <c r="O679" s="45">
        <f t="shared" si="46"/>
        <v>82.6</v>
      </c>
      <c r="P679" s="48">
        <f t="shared" si="47"/>
        <v>109.2</v>
      </c>
      <c r="Q679">
        <v>13.19</v>
      </c>
      <c r="R679" s="45">
        <f>VLOOKUP(H679,'[1]CALCUL AS et AN'!$A$2:$AU$889,46,FALSE)</f>
        <v>12.39</v>
      </c>
      <c r="S679" s="48">
        <f>VLOOKUP(H679,'[1]CALCUL AS et AN'!$A$2:$AU$889,47,FALSE)</f>
        <v>16.38</v>
      </c>
      <c r="T679">
        <v>131.9</v>
      </c>
      <c r="U679" s="45">
        <f t="shared" si="48"/>
        <v>123.9</v>
      </c>
      <c r="V679" s="48">
        <f t="shared" si="49"/>
        <v>163.79999999999998</v>
      </c>
      <c r="W679" t="s">
        <v>1361</v>
      </c>
      <c r="X679" t="s">
        <v>937</v>
      </c>
    </row>
    <row r="680" spans="1:24" outlineLevel="2">
      <c r="A680" t="s">
        <v>131</v>
      </c>
      <c r="B680" s="73" t="str">
        <f t="shared" si="50"/>
        <v>HA</v>
      </c>
      <c r="C680" t="s">
        <v>650</v>
      </c>
      <c r="D680">
        <v>22.78</v>
      </c>
      <c r="E680" t="s">
        <v>2047</v>
      </c>
      <c r="F680">
        <v>11.27</v>
      </c>
      <c r="H680" t="s">
        <v>650</v>
      </c>
      <c r="I680">
        <v>7.05</v>
      </c>
      <c r="J680">
        <v>1</v>
      </c>
      <c r="K680">
        <v>7.05</v>
      </c>
      <c r="L680" s="45">
        <f>VLOOKUP(H680,'[1]CALCUL AS et AN'!$A$2:$AU$889,24,FALSE)</f>
        <v>7.05</v>
      </c>
      <c r="M680" s="48">
        <f>VLOOKUP(H680,'[1]CALCUL AS et AN'!$A$2:$AU$889,28,FALSE)</f>
        <v>7.4</v>
      </c>
      <c r="N680">
        <v>160.59900000000002</v>
      </c>
      <c r="O680" s="45">
        <f t="shared" si="46"/>
        <v>160.59900000000002</v>
      </c>
      <c r="P680" s="48">
        <f t="shared" si="47"/>
        <v>168.572</v>
      </c>
      <c r="Q680">
        <v>11.27</v>
      </c>
      <c r="R680" s="45">
        <f>VLOOKUP(H680,'[1]CALCUL AS et AN'!$A$2:$AU$889,46,FALSE)</f>
        <v>8.8125</v>
      </c>
      <c r="S680" s="48">
        <f>VLOOKUP(H680,'[1]CALCUL AS et AN'!$A$2:$AU$889,47,FALSE)</f>
        <v>9.25</v>
      </c>
      <c r="T680">
        <v>256.73059999999998</v>
      </c>
      <c r="U680" s="45">
        <f t="shared" si="48"/>
        <v>200.74875</v>
      </c>
      <c r="V680" s="48">
        <f t="shared" si="49"/>
        <v>210.715</v>
      </c>
      <c r="W680" t="s">
        <v>1361</v>
      </c>
      <c r="X680" t="s">
        <v>937</v>
      </c>
    </row>
    <row r="681" spans="1:24" outlineLevel="2">
      <c r="A681" t="s">
        <v>131</v>
      </c>
      <c r="B681" s="73" t="str">
        <f t="shared" si="50"/>
        <v>HA</v>
      </c>
      <c r="C681" t="s">
        <v>2077</v>
      </c>
      <c r="D681">
        <v>9</v>
      </c>
      <c r="E681" t="s">
        <v>2078</v>
      </c>
      <c r="F681">
        <v>7.55</v>
      </c>
      <c r="H681" t="s">
        <v>2077</v>
      </c>
      <c r="I681">
        <v>3.32</v>
      </c>
      <c r="J681">
        <v>6.06</v>
      </c>
      <c r="K681">
        <v>0.54785478547854782</v>
      </c>
      <c r="L681" s="45">
        <f>VLOOKUP(H681,'[1]CALCUL AS et AN'!$A$2:$AU$889,24,FALSE)</f>
        <v>3.29</v>
      </c>
      <c r="M681" s="48">
        <f>VLOOKUP(H681,'[1]CALCUL AS et AN'!$A$2:$AU$889,28,FALSE)</f>
        <v>3.32</v>
      </c>
      <c r="N681">
        <v>4.9306930693069306</v>
      </c>
      <c r="O681" s="45">
        <f t="shared" si="46"/>
        <v>29.61</v>
      </c>
      <c r="P681" s="48">
        <f t="shared" si="47"/>
        <v>29.88</v>
      </c>
      <c r="Q681">
        <v>7.55</v>
      </c>
      <c r="R681" s="45">
        <f>VLOOKUP(H681,'[1]CALCUL AS et AN'!$A$2:$AU$889,46,FALSE)</f>
        <v>8.2249999999999996</v>
      </c>
      <c r="S681" s="48">
        <f>VLOOKUP(H681,'[1]CALCUL AS et AN'!$A$2:$AU$889,47,FALSE)</f>
        <v>8.2999999999999989</v>
      </c>
      <c r="T681">
        <v>67.95</v>
      </c>
      <c r="U681" s="45">
        <f t="shared" si="48"/>
        <v>74.024999999999991</v>
      </c>
      <c r="V681" s="48">
        <f t="shared" si="49"/>
        <v>74.699999999999989</v>
      </c>
      <c r="W681" t="s">
        <v>1361</v>
      </c>
      <c r="X681" t="s">
        <v>951</v>
      </c>
    </row>
    <row r="682" spans="1:24" outlineLevel="2">
      <c r="A682" t="s">
        <v>131</v>
      </c>
      <c r="B682" s="73" t="str">
        <f t="shared" si="50"/>
        <v>HA</v>
      </c>
      <c r="C682" t="s">
        <v>572</v>
      </c>
      <c r="D682">
        <v>1</v>
      </c>
      <c r="E682" t="s">
        <v>573</v>
      </c>
      <c r="F682">
        <v>20.91</v>
      </c>
      <c r="H682" t="s">
        <v>572</v>
      </c>
      <c r="I682">
        <v>14.64</v>
      </c>
      <c r="J682">
        <v>1</v>
      </c>
      <c r="K682">
        <v>14.64</v>
      </c>
      <c r="L682" s="45">
        <f>VLOOKUP(H682,'[1]CALCUL AS et AN'!$A$2:$AU$889,24,FALSE)</f>
        <v>14.64</v>
      </c>
      <c r="M682" s="48">
        <f>VLOOKUP(H682,'[1]CALCUL AS et AN'!$A$2:$AU$889,28,FALSE)</f>
        <v>15.811200000000001</v>
      </c>
      <c r="N682">
        <v>14.64</v>
      </c>
      <c r="O682" s="45">
        <f t="shared" si="46"/>
        <v>14.64</v>
      </c>
      <c r="P682" s="48">
        <f t="shared" si="47"/>
        <v>15.811200000000001</v>
      </c>
      <c r="Q682">
        <v>20.91</v>
      </c>
      <c r="R682" s="45">
        <f>VLOOKUP(H682,'[1]CALCUL AS et AN'!$A$2:$AU$889,46,FALSE)</f>
        <v>21.96</v>
      </c>
      <c r="S682" s="48">
        <f>VLOOKUP(H682,'[1]CALCUL AS et AN'!$A$2:$AU$889,47,FALSE)</f>
        <v>23.716800000000003</v>
      </c>
      <c r="T682">
        <v>20.91</v>
      </c>
      <c r="U682" s="45">
        <f t="shared" si="48"/>
        <v>21.96</v>
      </c>
      <c r="V682" s="48">
        <f t="shared" si="49"/>
        <v>23.716800000000003</v>
      </c>
      <c r="W682" t="s">
        <v>1361</v>
      </c>
      <c r="X682" t="s">
        <v>937</v>
      </c>
    </row>
    <row r="683" spans="1:24" outlineLevel="2">
      <c r="A683" t="s">
        <v>131</v>
      </c>
      <c r="B683" s="73" t="str">
        <f t="shared" si="50"/>
        <v>HA</v>
      </c>
      <c r="C683" t="s">
        <v>574</v>
      </c>
      <c r="D683">
        <v>1</v>
      </c>
      <c r="E683" t="s">
        <v>575</v>
      </c>
      <c r="F683">
        <v>26.09</v>
      </c>
      <c r="H683" t="s">
        <v>574</v>
      </c>
      <c r="I683">
        <v>18.27</v>
      </c>
      <c r="J683">
        <v>1</v>
      </c>
      <c r="K683">
        <v>18.27</v>
      </c>
      <c r="L683" s="45">
        <f>VLOOKUP(H683,'[1]CALCUL AS et AN'!$A$2:$AU$889,24,FALSE)</f>
        <v>18.27</v>
      </c>
      <c r="M683" s="48">
        <f>VLOOKUP(H683,'[1]CALCUL AS et AN'!$A$2:$AU$889,28,FALSE)</f>
        <v>19.7316</v>
      </c>
      <c r="N683">
        <v>18.27</v>
      </c>
      <c r="O683" s="45">
        <f t="shared" si="46"/>
        <v>18.27</v>
      </c>
      <c r="P683" s="48">
        <f t="shared" si="47"/>
        <v>19.7316</v>
      </c>
      <c r="Q683">
        <v>26.09</v>
      </c>
      <c r="R683" s="45">
        <f>VLOOKUP(H683,'[1]CALCUL AS et AN'!$A$2:$AU$889,46,FALSE)</f>
        <v>27.405000000000001</v>
      </c>
      <c r="S683" s="48">
        <f>VLOOKUP(H683,'[1]CALCUL AS et AN'!$A$2:$AU$889,47,FALSE)</f>
        <v>29.5974</v>
      </c>
      <c r="T683">
        <v>26.09</v>
      </c>
      <c r="U683" s="45">
        <f t="shared" si="48"/>
        <v>27.405000000000001</v>
      </c>
      <c r="V683" s="48">
        <f t="shared" si="49"/>
        <v>29.5974</v>
      </c>
      <c r="W683" t="s">
        <v>1361</v>
      </c>
      <c r="X683" t="s">
        <v>937</v>
      </c>
    </row>
    <row r="684" spans="1:24" outlineLevel="2">
      <c r="A684" t="s">
        <v>131</v>
      </c>
      <c r="B684" s="73" t="str">
        <f t="shared" si="50"/>
        <v>HA</v>
      </c>
      <c r="C684" t="s">
        <v>2194</v>
      </c>
      <c r="D684">
        <v>6</v>
      </c>
      <c r="E684" t="s">
        <v>2195</v>
      </c>
      <c r="F684">
        <v>9.81</v>
      </c>
      <c r="H684" t="s">
        <v>2194</v>
      </c>
      <c r="I684">
        <v>7.29</v>
      </c>
      <c r="J684">
        <v>1</v>
      </c>
      <c r="K684">
        <v>7.29</v>
      </c>
      <c r="L684" s="45">
        <f>VLOOKUP(H684,'[1]CALCUL AS et AN'!$A$2:$AU$889,24,FALSE)</f>
        <v>7.2920999999999996</v>
      </c>
      <c r="M684" s="48">
        <f>VLOOKUP(H684,'[1]CALCUL AS et AN'!$A$2:$AU$889,28,FALSE)</f>
        <v>7.2920999999999996</v>
      </c>
      <c r="N684">
        <v>43.74</v>
      </c>
      <c r="O684" s="45">
        <f t="shared" si="46"/>
        <v>43.752600000000001</v>
      </c>
      <c r="P684" s="48">
        <f t="shared" si="47"/>
        <v>43.752600000000001</v>
      </c>
      <c r="Q684">
        <v>9.81</v>
      </c>
      <c r="R684" s="45">
        <f>VLOOKUP(H684,'[1]CALCUL AS et AN'!$A$2:$AU$889,46,FALSE)</f>
        <v>10.93815</v>
      </c>
      <c r="S684" s="48">
        <f>VLOOKUP(H684,'[1]CALCUL AS et AN'!$A$2:$AU$889,47,FALSE)</f>
        <v>10.93815</v>
      </c>
      <c r="T684">
        <v>58.86</v>
      </c>
      <c r="U684" s="45">
        <f t="shared" si="48"/>
        <v>65.628900000000002</v>
      </c>
      <c r="V684" s="48">
        <f t="shared" si="49"/>
        <v>65.628900000000002</v>
      </c>
      <c r="W684" t="s">
        <v>1361</v>
      </c>
      <c r="X684" t="s">
        <v>951</v>
      </c>
    </row>
    <row r="685" spans="1:24" outlineLevel="2">
      <c r="A685" t="s">
        <v>131</v>
      </c>
      <c r="B685" s="73" t="str">
        <f t="shared" si="50"/>
        <v>HA</v>
      </c>
      <c r="C685" t="s">
        <v>2202</v>
      </c>
      <c r="D685">
        <v>2</v>
      </c>
      <c r="E685" t="s">
        <v>2203</v>
      </c>
      <c r="F685">
        <v>10.32</v>
      </c>
      <c r="H685" t="s">
        <v>2202</v>
      </c>
      <c r="I685">
        <v>7.67</v>
      </c>
      <c r="J685">
        <v>1</v>
      </c>
      <c r="K685">
        <v>7.67</v>
      </c>
      <c r="L685" s="45">
        <f>VLOOKUP(H685,'[1]CALCUL AS et AN'!$A$2:$AU$889,24,FALSE)</f>
        <v>7.6711999999999998</v>
      </c>
      <c r="M685" s="48">
        <f>VLOOKUP(H685,'[1]CALCUL AS et AN'!$A$2:$AU$889,28,FALSE)</f>
        <v>7.6711999999999998</v>
      </c>
      <c r="N685">
        <v>15.34</v>
      </c>
      <c r="O685" s="45">
        <f t="shared" si="46"/>
        <v>15.3424</v>
      </c>
      <c r="P685" s="48">
        <f t="shared" si="47"/>
        <v>15.3424</v>
      </c>
      <c r="Q685">
        <v>10.32</v>
      </c>
      <c r="R685" s="45">
        <f>VLOOKUP(H685,'[1]CALCUL AS et AN'!$A$2:$AU$889,46,FALSE)</f>
        <v>11.5068</v>
      </c>
      <c r="S685" s="48">
        <f>VLOOKUP(H685,'[1]CALCUL AS et AN'!$A$2:$AU$889,47,FALSE)</f>
        <v>11.5068</v>
      </c>
      <c r="T685">
        <v>20.64</v>
      </c>
      <c r="U685" s="45">
        <f t="shared" si="48"/>
        <v>23.0136</v>
      </c>
      <c r="V685" s="48">
        <f t="shared" si="49"/>
        <v>23.0136</v>
      </c>
      <c r="W685" t="s">
        <v>1361</v>
      </c>
      <c r="X685" t="s">
        <v>951</v>
      </c>
    </row>
    <row r="686" spans="1:24" outlineLevel="2">
      <c r="A686" t="s">
        <v>131</v>
      </c>
      <c r="B686" s="73" t="str">
        <f t="shared" si="50"/>
        <v>HA</v>
      </c>
      <c r="C686" t="s">
        <v>2214</v>
      </c>
      <c r="D686">
        <v>2</v>
      </c>
      <c r="E686" t="s">
        <v>2215</v>
      </c>
      <c r="F686">
        <v>12.35</v>
      </c>
      <c r="H686" t="s">
        <v>2214</v>
      </c>
      <c r="I686">
        <v>9.18</v>
      </c>
      <c r="J686">
        <v>1</v>
      </c>
      <c r="K686">
        <v>9.18</v>
      </c>
      <c r="L686" s="45">
        <f>VLOOKUP(H686,'[1]CALCUL AS et AN'!$A$2:$AU$889,24,FALSE)</f>
        <v>9.1764500000000009</v>
      </c>
      <c r="M686" s="48">
        <f>VLOOKUP(H686,'[1]CALCUL AS et AN'!$A$2:$AU$889,28,FALSE)</f>
        <v>9.1764500000000009</v>
      </c>
      <c r="N686">
        <v>18.36</v>
      </c>
      <c r="O686" s="45">
        <f t="shared" si="46"/>
        <v>18.352900000000002</v>
      </c>
      <c r="P686" s="48">
        <f t="shared" si="47"/>
        <v>18.352900000000002</v>
      </c>
      <c r="Q686">
        <v>12.35</v>
      </c>
      <c r="R686" s="45">
        <f>VLOOKUP(H686,'[1]CALCUL AS et AN'!$A$2:$AU$889,46,FALSE)</f>
        <v>13.764675</v>
      </c>
      <c r="S686" s="48">
        <f>VLOOKUP(H686,'[1]CALCUL AS et AN'!$A$2:$AU$889,47,FALSE)</f>
        <v>13.764675</v>
      </c>
      <c r="T686">
        <v>24.7</v>
      </c>
      <c r="U686" s="45">
        <f t="shared" si="48"/>
        <v>27.529350000000001</v>
      </c>
      <c r="V686" s="48">
        <f t="shared" si="49"/>
        <v>27.529350000000001</v>
      </c>
      <c r="W686" t="s">
        <v>1361</v>
      </c>
      <c r="X686" t="s">
        <v>951</v>
      </c>
    </row>
    <row r="687" spans="1:24" outlineLevel="2">
      <c r="A687" t="s">
        <v>131</v>
      </c>
      <c r="B687" s="73" t="str">
        <f t="shared" si="50"/>
        <v>HA</v>
      </c>
      <c r="C687" t="s">
        <v>2410</v>
      </c>
      <c r="D687">
        <v>14.86</v>
      </c>
      <c r="E687" t="s">
        <v>2411</v>
      </c>
      <c r="F687">
        <v>75</v>
      </c>
      <c r="H687" t="s">
        <v>2410</v>
      </c>
      <c r="I687">
        <v>50</v>
      </c>
      <c r="J687">
        <v>1</v>
      </c>
      <c r="K687">
        <v>50</v>
      </c>
      <c r="L687" s="45">
        <f>VLOOKUP(H687,'[1]CALCUL AS et AN'!$A$2:$AU$889,24,FALSE)</f>
        <v>50</v>
      </c>
      <c r="M687" s="48">
        <f>VLOOKUP(H687,'[1]CALCUL AS et AN'!$A$2:$AU$889,28,FALSE)</f>
        <v>50</v>
      </c>
      <c r="N687">
        <v>743</v>
      </c>
      <c r="O687" s="45">
        <f t="shared" si="46"/>
        <v>743</v>
      </c>
      <c r="P687" s="48">
        <f t="shared" si="47"/>
        <v>743</v>
      </c>
      <c r="Q687">
        <v>75</v>
      </c>
      <c r="R687" s="45">
        <f>VLOOKUP(H687,'[1]CALCUL AS et AN'!$A$2:$AU$889,46,FALSE)</f>
        <v>75</v>
      </c>
      <c r="S687" s="48">
        <f>VLOOKUP(H687,'[1]CALCUL AS et AN'!$A$2:$AU$889,47,FALSE)</f>
        <v>75</v>
      </c>
      <c r="T687">
        <v>1114.5</v>
      </c>
      <c r="U687" s="45">
        <f t="shared" si="48"/>
        <v>1114.5</v>
      </c>
      <c r="V687" s="48">
        <f t="shared" si="49"/>
        <v>1114.5</v>
      </c>
      <c r="W687" t="s">
        <v>1361</v>
      </c>
      <c r="X687" t="s">
        <v>951</v>
      </c>
    </row>
    <row r="688" spans="1:24" outlineLevel="2">
      <c r="A688" t="s">
        <v>131</v>
      </c>
      <c r="B688" s="73" t="str">
        <f t="shared" si="50"/>
        <v>HA</v>
      </c>
      <c r="C688" t="s">
        <v>2162</v>
      </c>
      <c r="D688">
        <v>6</v>
      </c>
      <c r="E688" t="s">
        <v>2163</v>
      </c>
      <c r="F688">
        <v>42.95</v>
      </c>
      <c r="H688" t="s">
        <v>2162</v>
      </c>
      <c r="I688">
        <v>31.92</v>
      </c>
      <c r="J688">
        <v>1</v>
      </c>
      <c r="K688">
        <v>31.92</v>
      </c>
      <c r="L688" s="45">
        <f>VLOOKUP(H688,'[1]CALCUL AS et AN'!$A$2:$AU$889,24,FALSE)</f>
        <v>31.922449999999998</v>
      </c>
      <c r="M688" s="48">
        <f>VLOOKUP(H688,'[1]CALCUL AS et AN'!$A$2:$AU$889,28,FALSE)</f>
        <v>31.922449999999998</v>
      </c>
      <c r="N688">
        <v>191.52</v>
      </c>
      <c r="O688" s="45">
        <f t="shared" si="46"/>
        <v>191.53469999999999</v>
      </c>
      <c r="P688" s="48">
        <f t="shared" si="47"/>
        <v>191.53469999999999</v>
      </c>
      <c r="Q688">
        <v>42.95</v>
      </c>
      <c r="R688" s="45">
        <f>VLOOKUP(H688,'[1]CALCUL AS et AN'!$A$2:$AU$889,46,FALSE)</f>
        <v>47.883674999999997</v>
      </c>
      <c r="S688" s="48">
        <f>VLOOKUP(H688,'[1]CALCUL AS et AN'!$A$2:$AU$889,47,FALSE)</f>
        <v>47.883674999999997</v>
      </c>
      <c r="T688">
        <v>257.70000000000005</v>
      </c>
      <c r="U688" s="45">
        <f t="shared" si="48"/>
        <v>287.30205000000001</v>
      </c>
      <c r="V688" s="48">
        <f t="shared" si="49"/>
        <v>287.30205000000001</v>
      </c>
      <c r="W688" t="s">
        <v>1361</v>
      </c>
      <c r="X688" t="s">
        <v>951</v>
      </c>
    </row>
    <row r="689" spans="1:24" outlineLevel="2">
      <c r="A689" t="s">
        <v>131</v>
      </c>
      <c r="B689" s="73" t="str">
        <f t="shared" si="50"/>
        <v>HA</v>
      </c>
      <c r="C689" t="s">
        <v>2170</v>
      </c>
      <c r="D689">
        <v>2</v>
      </c>
      <c r="E689" t="s">
        <v>2171</v>
      </c>
      <c r="F689">
        <v>45.2</v>
      </c>
      <c r="H689" t="s">
        <v>2170</v>
      </c>
      <c r="I689">
        <v>33.590000000000003</v>
      </c>
      <c r="J689">
        <v>1</v>
      </c>
      <c r="K689">
        <v>33.590000000000003</v>
      </c>
      <c r="L689" s="45">
        <f>VLOOKUP(H689,'[1]CALCUL AS et AN'!$A$2:$AU$889,24,FALSE)</f>
        <v>33.594949999999997</v>
      </c>
      <c r="M689" s="48">
        <f>VLOOKUP(H689,'[1]CALCUL AS et AN'!$A$2:$AU$889,28,FALSE)</f>
        <v>33.594949999999997</v>
      </c>
      <c r="N689">
        <v>67.180000000000007</v>
      </c>
      <c r="O689" s="45">
        <f t="shared" si="46"/>
        <v>67.189899999999994</v>
      </c>
      <c r="P689" s="48">
        <f t="shared" si="47"/>
        <v>67.189899999999994</v>
      </c>
      <c r="Q689">
        <v>45.2</v>
      </c>
      <c r="R689" s="45">
        <f>VLOOKUP(H689,'[1]CALCUL AS et AN'!$A$2:$AU$889,46,FALSE)</f>
        <v>50.392424999999996</v>
      </c>
      <c r="S689" s="48">
        <f>VLOOKUP(H689,'[1]CALCUL AS et AN'!$A$2:$AU$889,47,FALSE)</f>
        <v>50.392424999999996</v>
      </c>
      <c r="T689">
        <v>90.4</v>
      </c>
      <c r="U689" s="45">
        <f t="shared" si="48"/>
        <v>100.78484999999999</v>
      </c>
      <c r="V689" s="48">
        <f t="shared" si="49"/>
        <v>100.78484999999999</v>
      </c>
      <c r="W689" t="s">
        <v>1361</v>
      </c>
      <c r="X689" t="s">
        <v>951</v>
      </c>
    </row>
    <row r="690" spans="1:24" outlineLevel="2">
      <c r="A690" t="s">
        <v>131</v>
      </c>
      <c r="B690" s="73" t="str">
        <f t="shared" si="50"/>
        <v>HA</v>
      </c>
      <c r="C690" t="s">
        <v>2182</v>
      </c>
      <c r="D690">
        <v>2</v>
      </c>
      <c r="E690" t="s">
        <v>2183</v>
      </c>
      <c r="F690">
        <v>54.09</v>
      </c>
      <c r="H690" t="s">
        <v>2182</v>
      </c>
      <c r="I690">
        <v>40.21</v>
      </c>
      <c r="J690">
        <v>1</v>
      </c>
      <c r="K690">
        <v>40.21</v>
      </c>
      <c r="L690" s="45">
        <f>VLOOKUP(H690,'[1]CALCUL AS et AN'!$A$2:$AU$889,24,FALSE)</f>
        <v>40.206900000000005</v>
      </c>
      <c r="M690" s="48">
        <f>VLOOKUP(H690,'[1]CALCUL AS et AN'!$A$2:$AU$889,28,FALSE)</f>
        <v>40.206900000000005</v>
      </c>
      <c r="N690">
        <v>80.42</v>
      </c>
      <c r="O690" s="45">
        <f t="shared" si="46"/>
        <v>80.413800000000009</v>
      </c>
      <c r="P690" s="48">
        <f t="shared" si="47"/>
        <v>80.413800000000009</v>
      </c>
      <c r="Q690">
        <v>54.09</v>
      </c>
      <c r="R690" s="45">
        <f>VLOOKUP(H690,'[1]CALCUL AS et AN'!$A$2:$AU$889,46,FALSE)</f>
        <v>60.310350000000007</v>
      </c>
      <c r="S690" s="48">
        <f>VLOOKUP(H690,'[1]CALCUL AS et AN'!$A$2:$AU$889,47,FALSE)</f>
        <v>60.310350000000007</v>
      </c>
      <c r="T690">
        <v>108.18</v>
      </c>
      <c r="U690" s="45">
        <f t="shared" si="48"/>
        <v>120.62070000000001</v>
      </c>
      <c r="V690" s="48">
        <f t="shared" si="49"/>
        <v>120.62070000000001</v>
      </c>
      <c r="W690" t="s">
        <v>1361</v>
      </c>
      <c r="X690" t="s">
        <v>951</v>
      </c>
    </row>
    <row r="691" spans="1:24" outlineLevel="2">
      <c r="A691" t="s">
        <v>131</v>
      </c>
      <c r="B691" s="73" t="str">
        <f t="shared" si="50"/>
        <v>HA</v>
      </c>
      <c r="C691" t="s">
        <v>2224</v>
      </c>
      <c r="D691">
        <v>6</v>
      </c>
      <c r="E691" t="s">
        <v>2225</v>
      </c>
      <c r="F691">
        <v>6.29</v>
      </c>
      <c r="H691" t="s">
        <v>2224</v>
      </c>
      <c r="I691">
        <v>4.67</v>
      </c>
      <c r="J691">
        <v>1</v>
      </c>
      <c r="K691">
        <v>4.67</v>
      </c>
      <c r="L691" s="45">
        <f>VLOOKUP(H691,'[1]CALCUL AS et AN'!$A$2:$AU$889,24,FALSE)</f>
        <v>4.6718500000000001</v>
      </c>
      <c r="M691" s="48">
        <f>VLOOKUP(H691,'[1]CALCUL AS et AN'!$A$2:$AU$889,28,FALSE)</f>
        <v>4.6718500000000001</v>
      </c>
      <c r="N691">
        <v>28.02</v>
      </c>
      <c r="O691" s="45">
        <f t="shared" si="46"/>
        <v>28.031100000000002</v>
      </c>
      <c r="P691" s="48">
        <f t="shared" si="47"/>
        <v>28.031100000000002</v>
      </c>
      <c r="Q691">
        <v>6.29</v>
      </c>
      <c r="R691" s="45">
        <f>VLOOKUP(H691,'[1]CALCUL AS et AN'!$A$2:$AU$889,46,FALSE)</f>
        <v>7.0077750000000005</v>
      </c>
      <c r="S691" s="48">
        <f>VLOOKUP(H691,'[1]CALCUL AS et AN'!$A$2:$AU$889,47,FALSE)</f>
        <v>7.0077750000000005</v>
      </c>
      <c r="T691">
        <v>37.74</v>
      </c>
      <c r="U691" s="45">
        <f t="shared" si="48"/>
        <v>42.04665</v>
      </c>
      <c r="V691" s="48">
        <f t="shared" si="49"/>
        <v>42.04665</v>
      </c>
      <c r="W691" t="s">
        <v>1361</v>
      </c>
      <c r="X691" t="s">
        <v>951</v>
      </c>
    </row>
    <row r="692" spans="1:24" outlineLevel="2">
      <c r="A692" t="s">
        <v>131</v>
      </c>
      <c r="B692" s="73" t="str">
        <f t="shared" si="50"/>
        <v>HA</v>
      </c>
      <c r="C692" t="s">
        <v>2230</v>
      </c>
      <c r="D692">
        <v>2</v>
      </c>
      <c r="E692" t="s">
        <v>2231</v>
      </c>
      <c r="F692">
        <v>6.62</v>
      </c>
      <c r="H692" t="s">
        <v>2230</v>
      </c>
      <c r="I692">
        <v>4.92</v>
      </c>
      <c r="J692">
        <v>1</v>
      </c>
      <c r="K692">
        <v>4.92</v>
      </c>
      <c r="L692" s="45">
        <f>VLOOKUP(H692,'[1]CALCUL AS et AN'!$A$2:$AU$889,24,FALSE)</f>
        <v>4.9171500000000004</v>
      </c>
      <c r="M692" s="48">
        <f>VLOOKUP(H692,'[1]CALCUL AS et AN'!$A$2:$AU$889,28,FALSE)</f>
        <v>4.9171500000000004</v>
      </c>
      <c r="N692">
        <v>9.84</v>
      </c>
      <c r="O692" s="45">
        <f t="shared" si="46"/>
        <v>9.8343000000000007</v>
      </c>
      <c r="P692" s="48">
        <f t="shared" si="47"/>
        <v>9.8343000000000007</v>
      </c>
      <c r="Q692">
        <v>6.62</v>
      </c>
      <c r="R692" s="45">
        <f>VLOOKUP(H692,'[1]CALCUL AS et AN'!$A$2:$AU$889,46,FALSE)</f>
        <v>7.375725000000001</v>
      </c>
      <c r="S692" s="48">
        <f>VLOOKUP(H692,'[1]CALCUL AS et AN'!$A$2:$AU$889,47,FALSE)</f>
        <v>7.375725000000001</v>
      </c>
      <c r="T692">
        <v>13.24</v>
      </c>
      <c r="U692" s="45">
        <f t="shared" si="48"/>
        <v>14.751450000000002</v>
      </c>
      <c r="V692" s="48">
        <f t="shared" si="49"/>
        <v>14.751450000000002</v>
      </c>
      <c r="W692" t="s">
        <v>1361</v>
      </c>
      <c r="X692" t="s">
        <v>951</v>
      </c>
    </row>
    <row r="693" spans="1:24" outlineLevel="2">
      <c r="A693" t="s">
        <v>131</v>
      </c>
      <c r="B693" s="73" t="str">
        <f t="shared" si="50"/>
        <v>HA</v>
      </c>
      <c r="C693" t="s">
        <v>2239</v>
      </c>
      <c r="D693">
        <v>2</v>
      </c>
      <c r="E693" t="s">
        <v>2240</v>
      </c>
      <c r="F693">
        <v>7.92</v>
      </c>
      <c r="H693" t="s">
        <v>2239</v>
      </c>
      <c r="I693">
        <v>5.89</v>
      </c>
      <c r="J693">
        <v>1</v>
      </c>
      <c r="K693">
        <v>5.89</v>
      </c>
      <c r="L693" s="45">
        <f>VLOOKUP(H693,'[1]CALCUL AS et AN'!$A$2:$AU$889,24,FALSE)</f>
        <v>5.8872</v>
      </c>
      <c r="M693" s="48">
        <f>VLOOKUP(H693,'[1]CALCUL AS et AN'!$A$2:$AU$889,28,FALSE)</f>
        <v>5.8872</v>
      </c>
      <c r="N693">
        <v>11.78</v>
      </c>
      <c r="O693" s="45">
        <f t="shared" si="46"/>
        <v>11.7744</v>
      </c>
      <c r="P693" s="48">
        <f t="shared" si="47"/>
        <v>11.7744</v>
      </c>
      <c r="Q693">
        <v>7.92</v>
      </c>
      <c r="R693" s="45">
        <f>VLOOKUP(H693,'[1]CALCUL AS et AN'!$A$2:$AU$889,46,FALSE)</f>
        <v>8.8308</v>
      </c>
      <c r="S693" s="48">
        <f>VLOOKUP(H693,'[1]CALCUL AS et AN'!$A$2:$AU$889,47,FALSE)</f>
        <v>8.8308</v>
      </c>
      <c r="T693">
        <v>15.84</v>
      </c>
      <c r="U693" s="45">
        <f t="shared" si="48"/>
        <v>17.6616</v>
      </c>
      <c r="V693" s="48">
        <f t="shared" si="49"/>
        <v>17.6616</v>
      </c>
      <c r="W693" t="s">
        <v>1361</v>
      </c>
      <c r="X693" t="s">
        <v>951</v>
      </c>
    </row>
    <row r="694" spans="1:24" outlineLevel="2">
      <c r="A694" t="s">
        <v>131</v>
      </c>
      <c r="B694" s="73" t="str">
        <f t="shared" si="50"/>
        <v>HA</v>
      </c>
      <c r="C694" t="s">
        <v>2069</v>
      </c>
      <c r="D694">
        <v>16</v>
      </c>
      <c r="E694" t="s">
        <v>2070</v>
      </c>
      <c r="F694">
        <v>7.95</v>
      </c>
      <c r="H694" t="s">
        <v>2069</v>
      </c>
      <c r="I694">
        <v>3.29</v>
      </c>
      <c r="J694">
        <v>6.06</v>
      </c>
      <c r="K694">
        <v>0.54290429042904298</v>
      </c>
      <c r="L694" s="45">
        <f>VLOOKUP(H694,'[1]CALCUL AS et AN'!$A$2:$AU$889,24,FALSE)</f>
        <v>3.29</v>
      </c>
      <c r="M694" s="48">
        <f>VLOOKUP(H694,'[1]CALCUL AS et AN'!$A$2:$AU$889,28,FALSE)</f>
        <v>3.29</v>
      </c>
      <c r="N694">
        <v>8.6864686468646877</v>
      </c>
      <c r="O694" s="45">
        <f t="shared" si="46"/>
        <v>52.64</v>
      </c>
      <c r="P694" s="48">
        <f t="shared" si="47"/>
        <v>52.64</v>
      </c>
      <c r="Q694">
        <v>7.95</v>
      </c>
      <c r="R694" s="45">
        <f>VLOOKUP(H694,'[1]CALCUL AS et AN'!$A$2:$AU$889,46,FALSE)</f>
        <v>8.2249999999999996</v>
      </c>
      <c r="S694" s="48">
        <f>VLOOKUP(H694,'[1]CALCUL AS et AN'!$A$2:$AU$889,47,FALSE)</f>
        <v>8.2249999999999996</v>
      </c>
      <c r="T694">
        <v>127.2</v>
      </c>
      <c r="U694" s="45">
        <f t="shared" si="48"/>
        <v>131.6</v>
      </c>
      <c r="V694" s="48">
        <f t="shared" si="49"/>
        <v>131.6</v>
      </c>
      <c r="W694" t="s">
        <v>1361</v>
      </c>
      <c r="X694" t="s">
        <v>951</v>
      </c>
    </row>
    <row r="695" spans="1:24" outlineLevel="1">
      <c r="A695" s="73" t="s">
        <v>3060</v>
      </c>
      <c r="B695" s="73" t="str">
        <f t="shared" si="50"/>
        <v>PCG18EHA</v>
      </c>
      <c r="N695">
        <f>SUBTOTAL(9,N670:N694)</f>
        <v>1573.0680728272828</v>
      </c>
      <c r="O695" s="45">
        <f>SUBTOTAL(9,O670:O694)</f>
        <v>1640.7487000000001</v>
      </c>
      <c r="P695" s="48">
        <f>SUBTOTAL(9,P670:P694)</f>
        <v>1678.2245</v>
      </c>
      <c r="T695">
        <f>SUBTOTAL(9,T670:T694)</f>
        <v>2483.6365999999998</v>
      </c>
      <c r="U695" s="45">
        <f>SUBTOTAL(9,U670:U694)</f>
        <v>2503.1983999999998</v>
      </c>
      <c r="V695" s="48">
        <f>SUBTOTAL(9,V670:V694)</f>
        <v>2557.68885</v>
      </c>
    </row>
    <row r="696" spans="1:24" outlineLevel="2">
      <c r="A696" t="s">
        <v>133</v>
      </c>
      <c r="B696" s="73" t="str">
        <f t="shared" si="50"/>
        <v>HB</v>
      </c>
      <c r="C696">
        <v>8412602518</v>
      </c>
      <c r="D696">
        <v>8</v>
      </c>
      <c r="E696" t="s">
        <v>2268</v>
      </c>
      <c r="F696">
        <v>0.05</v>
      </c>
      <c r="H696">
        <v>8412602518</v>
      </c>
      <c r="I696">
        <v>7.04</v>
      </c>
      <c r="J696">
        <v>200</v>
      </c>
      <c r="K696">
        <v>3.5200000000000002E-2</v>
      </c>
      <c r="L696" s="45">
        <f>VLOOKUP(H696,'[1]CALCUL AS et AN'!$A$2:$AU$889,24,FALSE)</f>
        <v>3.5200000000000002E-2</v>
      </c>
      <c r="M696" s="48">
        <f>VLOOKUP(H696,'[1]CALCUL AS et AN'!$A$2:$AU$889,28,FALSE)</f>
        <v>3.5200000000000002E-2</v>
      </c>
      <c r="N696">
        <v>0.28160000000000002</v>
      </c>
      <c r="O696" s="45">
        <f t="shared" si="46"/>
        <v>0.28160000000000002</v>
      </c>
      <c r="P696" s="48">
        <f t="shared" si="47"/>
        <v>0.28160000000000002</v>
      </c>
      <c r="Q696">
        <v>0.05</v>
      </c>
      <c r="R696" s="45">
        <f>VLOOKUP(H696,'[1]CALCUL AS et AN'!$A$2:$AU$889,46,FALSE)</f>
        <v>5.28E-2</v>
      </c>
      <c r="S696" s="48">
        <f>VLOOKUP(H696,'[1]CALCUL AS et AN'!$A$2:$AU$889,47,FALSE)</f>
        <v>5.28E-2</v>
      </c>
      <c r="T696">
        <v>0.4</v>
      </c>
      <c r="U696" s="45">
        <f t="shared" si="48"/>
        <v>0.4224</v>
      </c>
      <c r="V696" s="48">
        <f t="shared" si="49"/>
        <v>0.4224</v>
      </c>
      <c r="W696" t="s">
        <v>1361</v>
      </c>
      <c r="X696" t="s">
        <v>951</v>
      </c>
    </row>
    <row r="697" spans="1:24" outlineLevel="2">
      <c r="A697" t="s">
        <v>133</v>
      </c>
      <c r="B697" s="73" t="str">
        <f t="shared" si="50"/>
        <v>HB</v>
      </c>
      <c r="C697">
        <v>8434000618</v>
      </c>
      <c r="D697">
        <v>8</v>
      </c>
      <c r="E697" t="s">
        <v>2272</v>
      </c>
      <c r="F697">
        <v>0.02</v>
      </c>
      <c r="H697">
        <v>8434000618</v>
      </c>
      <c r="I697">
        <v>8.3000000000000007</v>
      </c>
      <c r="J697">
        <v>500</v>
      </c>
      <c r="K697">
        <v>1.66E-2</v>
      </c>
      <c r="L697" s="45">
        <f>VLOOKUP(H697,'[1]CALCUL AS et AN'!$A$2:$AU$889,24,FALSE)</f>
        <v>1.66E-2</v>
      </c>
      <c r="M697" s="48">
        <f>VLOOKUP(H697,'[1]CALCUL AS et AN'!$A$2:$AU$889,28,FALSE)</f>
        <v>1.66E-2</v>
      </c>
      <c r="N697">
        <v>0.1328</v>
      </c>
      <c r="O697" s="45">
        <f t="shared" si="46"/>
        <v>0.1328</v>
      </c>
      <c r="P697" s="48">
        <f t="shared" si="47"/>
        <v>0.1328</v>
      </c>
      <c r="Q697">
        <v>0.02</v>
      </c>
      <c r="R697" s="45">
        <f>VLOOKUP(H697,'[1]CALCUL AS et AN'!$A$2:$AU$889,46,FALSE)</f>
        <v>2.0750000000000001E-2</v>
      </c>
      <c r="S697" s="48">
        <f>VLOOKUP(H697,'[1]CALCUL AS et AN'!$A$2:$AU$889,47,FALSE)</f>
        <v>2.0750000000000001E-2</v>
      </c>
      <c r="T697">
        <v>0.16</v>
      </c>
      <c r="U697" s="45">
        <f t="shared" si="48"/>
        <v>0.16600000000000001</v>
      </c>
      <c r="V697" s="48">
        <f t="shared" si="49"/>
        <v>0.16600000000000001</v>
      </c>
      <c r="W697" t="s">
        <v>1361</v>
      </c>
      <c r="X697" t="s">
        <v>951</v>
      </c>
    </row>
    <row r="698" spans="1:24" outlineLevel="2">
      <c r="A698" t="s">
        <v>133</v>
      </c>
      <c r="B698" s="73" t="str">
        <f t="shared" si="50"/>
        <v>HB</v>
      </c>
      <c r="C698" t="s">
        <v>2133</v>
      </c>
      <c r="D698">
        <v>52</v>
      </c>
      <c r="E698" t="s">
        <v>2134</v>
      </c>
      <c r="F698">
        <v>0.8</v>
      </c>
      <c r="H698" t="s">
        <v>2133</v>
      </c>
      <c r="I698">
        <v>0.52</v>
      </c>
      <c r="J698">
        <v>1</v>
      </c>
      <c r="K698">
        <v>0.52</v>
      </c>
      <c r="L698" s="45">
        <f>VLOOKUP(H698,'[1]CALCUL AS et AN'!$A$2:$AU$889,24,FALSE)</f>
        <v>0.51800000000000002</v>
      </c>
      <c r="M698" s="48">
        <f>VLOOKUP(H698,'[1]CALCUL AS et AN'!$A$2:$AU$889,28,FALSE)</f>
        <v>0.51800000000000002</v>
      </c>
      <c r="N698">
        <v>27.04</v>
      </c>
      <c r="O698" s="45">
        <f t="shared" si="46"/>
        <v>26.936</v>
      </c>
      <c r="P698" s="48">
        <f t="shared" si="47"/>
        <v>26.936</v>
      </c>
      <c r="Q698">
        <v>0.8</v>
      </c>
      <c r="R698" s="45">
        <f>VLOOKUP(H698,'[1]CALCUL AS et AN'!$A$2:$AU$889,46,FALSE)</f>
        <v>0.77700000000000002</v>
      </c>
      <c r="S698" s="48">
        <f>VLOOKUP(H698,'[1]CALCUL AS et AN'!$A$2:$AU$889,47,FALSE)</f>
        <v>0.77700000000000002</v>
      </c>
      <c r="T698">
        <v>41.6</v>
      </c>
      <c r="U698" s="45">
        <f t="shared" si="48"/>
        <v>40.404000000000003</v>
      </c>
      <c r="V698" s="48">
        <f t="shared" si="49"/>
        <v>40.404000000000003</v>
      </c>
      <c r="W698" t="s">
        <v>1361</v>
      </c>
      <c r="X698" t="s">
        <v>951</v>
      </c>
    </row>
    <row r="699" spans="1:24" outlineLevel="2">
      <c r="A699" t="s">
        <v>133</v>
      </c>
      <c r="B699" s="73" t="str">
        <f t="shared" si="50"/>
        <v>HB</v>
      </c>
      <c r="C699">
        <v>8710605018</v>
      </c>
      <c r="D699">
        <v>8</v>
      </c>
      <c r="E699" t="s">
        <v>2707</v>
      </c>
      <c r="F699">
        <v>0.3</v>
      </c>
      <c r="H699">
        <v>8710605018</v>
      </c>
      <c r="I699">
        <v>0.11</v>
      </c>
      <c r="J699">
        <v>1</v>
      </c>
      <c r="K699">
        <v>0.11</v>
      </c>
      <c r="L699" s="45">
        <f>VLOOKUP(H699,'[1]CALCUL AS et AN'!$A$2:$AU$889,24,FALSE)</f>
        <v>0.108</v>
      </c>
      <c r="M699" s="48">
        <f>VLOOKUP(H699,'[1]CALCUL AS et AN'!$A$2:$AU$889,28,FALSE)</f>
        <v>0.108</v>
      </c>
      <c r="N699">
        <v>0.88</v>
      </c>
      <c r="O699" s="45">
        <f t="shared" si="46"/>
        <v>0.86399999999999999</v>
      </c>
      <c r="P699" s="48">
        <f t="shared" si="47"/>
        <v>0.86399999999999999</v>
      </c>
      <c r="Q699">
        <v>0.3</v>
      </c>
      <c r="R699" s="45">
        <f>VLOOKUP(H699,'[1]CALCUL AS et AN'!$A$2:$AU$889,46,FALSE)</f>
        <v>0.16200000000000001</v>
      </c>
      <c r="S699" s="48">
        <f>VLOOKUP(H699,'[1]CALCUL AS et AN'!$A$2:$AU$889,47,FALSE)</f>
        <v>0.16200000000000001</v>
      </c>
      <c r="T699">
        <v>2.4</v>
      </c>
      <c r="U699" s="45">
        <f t="shared" si="48"/>
        <v>1.296</v>
      </c>
      <c r="V699" s="48">
        <f t="shared" si="49"/>
        <v>1.296</v>
      </c>
      <c r="W699" t="s">
        <v>1361</v>
      </c>
      <c r="X699" t="s">
        <v>951</v>
      </c>
    </row>
    <row r="700" spans="1:24" outlineLevel="2">
      <c r="A700" t="s">
        <v>133</v>
      </c>
      <c r="B700" s="73" t="str">
        <f t="shared" si="50"/>
        <v>HB</v>
      </c>
      <c r="C700">
        <v>8110608018</v>
      </c>
      <c r="D700">
        <v>200</v>
      </c>
      <c r="E700" t="s">
        <v>2084</v>
      </c>
      <c r="F700">
        <v>0.28199999999999997</v>
      </c>
      <c r="H700">
        <v>8110608018</v>
      </c>
      <c r="I700">
        <v>0.17</v>
      </c>
      <c r="J700">
        <v>1</v>
      </c>
      <c r="K700">
        <v>0.17</v>
      </c>
      <c r="L700" s="45">
        <f>VLOOKUP(H700,'[1]CALCUL AS et AN'!$A$2:$AU$889,24,FALSE)</f>
        <v>0.16700000000000001</v>
      </c>
      <c r="M700" s="48">
        <f>VLOOKUP(H700,'[1]CALCUL AS et AN'!$A$2:$AU$889,28,FALSE)</f>
        <v>0.16700000000000001</v>
      </c>
      <c r="N700">
        <v>34</v>
      </c>
      <c r="O700" s="45">
        <f t="shared" si="46"/>
        <v>33.4</v>
      </c>
      <c r="P700" s="48">
        <f t="shared" si="47"/>
        <v>33.4</v>
      </c>
      <c r="Q700">
        <v>0.28199999999999997</v>
      </c>
      <c r="R700" s="45">
        <f>VLOOKUP(H700,'[1]CALCUL AS et AN'!$A$2:$AU$889,46,FALSE)</f>
        <v>0.2505</v>
      </c>
      <c r="S700" s="48">
        <f>VLOOKUP(H700,'[1]CALCUL AS et AN'!$A$2:$AU$889,47,FALSE)</f>
        <v>0.2505</v>
      </c>
      <c r="T700">
        <v>56.399999999999991</v>
      </c>
      <c r="U700" s="45">
        <f t="shared" si="48"/>
        <v>50.1</v>
      </c>
      <c r="V700" s="48">
        <f t="shared" si="49"/>
        <v>50.1</v>
      </c>
      <c r="W700" t="s">
        <v>1361</v>
      </c>
      <c r="X700" t="s">
        <v>951</v>
      </c>
    </row>
    <row r="701" spans="1:24" outlineLevel="2">
      <c r="A701" t="s">
        <v>133</v>
      </c>
      <c r="B701" s="73" t="str">
        <f t="shared" si="50"/>
        <v>HB</v>
      </c>
      <c r="C701" t="s">
        <v>2391</v>
      </c>
      <c r="D701">
        <v>4</v>
      </c>
      <c r="E701" t="s">
        <v>2392</v>
      </c>
      <c r="F701">
        <v>0.54900000000000004</v>
      </c>
      <c r="H701" t="s">
        <v>2391</v>
      </c>
      <c r="I701">
        <v>0.37</v>
      </c>
      <c r="J701">
        <v>1</v>
      </c>
      <c r="K701">
        <v>0.37</v>
      </c>
      <c r="L701" s="45">
        <f>VLOOKUP(H701,'[1]CALCUL AS et AN'!$A$2:$AU$889,24,FALSE)</f>
        <v>0.36599999999999999</v>
      </c>
      <c r="M701" s="48">
        <f>VLOOKUP(H701,'[1]CALCUL AS et AN'!$A$2:$AU$889,28,FALSE)</f>
        <v>0.36599999999999999</v>
      </c>
      <c r="N701">
        <v>1.48</v>
      </c>
      <c r="O701" s="45">
        <f t="shared" si="46"/>
        <v>1.464</v>
      </c>
      <c r="P701" s="48">
        <f t="shared" si="47"/>
        <v>1.464</v>
      </c>
      <c r="Q701">
        <v>0.54900000000000004</v>
      </c>
      <c r="R701" s="45">
        <f>VLOOKUP(H701,'[1]CALCUL AS et AN'!$A$2:$AU$889,46,FALSE)</f>
        <v>0.54899999999999993</v>
      </c>
      <c r="S701" s="48">
        <f>VLOOKUP(H701,'[1]CALCUL AS et AN'!$A$2:$AU$889,47,FALSE)</f>
        <v>0.54899999999999993</v>
      </c>
      <c r="T701">
        <v>2.1960000000000002</v>
      </c>
      <c r="U701" s="45">
        <f t="shared" si="48"/>
        <v>2.1959999999999997</v>
      </c>
      <c r="V701" s="48">
        <f t="shared" si="49"/>
        <v>2.1959999999999997</v>
      </c>
      <c r="W701" t="s">
        <v>1361</v>
      </c>
      <c r="X701" t="s">
        <v>937</v>
      </c>
    </row>
    <row r="702" spans="1:24" outlineLevel="2">
      <c r="A702" t="s">
        <v>133</v>
      </c>
      <c r="B702" s="73" t="str">
        <f t="shared" si="50"/>
        <v>HB</v>
      </c>
      <c r="C702" t="s">
        <v>2394</v>
      </c>
      <c r="D702">
        <v>4</v>
      </c>
      <c r="E702" t="s">
        <v>2395</v>
      </c>
      <c r="F702">
        <v>0.78</v>
      </c>
      <c r="H702" t="s">
        <v>2394</v>
      </c>
      <c r="I702">
        <v>1.05</v>
      </c>
      <c r="J702">
        <v>1</v>
      </c>
      <c r="K702">
        <v>1.05</v>
      </c>
      <c r="L702" s="45">
        <f>VLOOKUP(H702,'[1]CALCUL AS et AN'!$A$2:$AU$889,24,FALSE)</f>
        <v>1.0529999999999999</v>
      </c>
      <c r="M702" s="48">
        <f>VLOOKUP(H702,'[1]CALCUL AS et AN'!$A$2:$AU$889,28,FALSE)</f>
        <v>1.0529999999999999</v>
      </c>
      <c r="N702">
        <v>4.2</v>
      </c>
      <c r="O702" s="45">
        <f t="shared" ref="O702:O768" si="51">D702*L702</f>
        <v>4.2119999999999997</v>
      </c>
      <c r="P702" s="48">
        <f t="shared" ref="P702:P768" si="52">D702*M702</f>
        <v>4.2119999999999997</v>
      </c>
      <c r="Q702">
        <v>0.78</v>
      </c>
      <c r="R702" s="45">
        <f>VLOOKUP(H702,'[1]CALCUL AS et AN'!$A$2:$AU$889,46,FALSE)</f>
        <v>1.5794999999999999</v>
      </c>
      <c r="S702" s="48">
        <f>VLOOKUP(H702,'[1]CALCUL AS et AN'!$A$2:$AU$889,47,FALSE)</f>
        <v>1.5794999999999999</v>
      </c>
      <c r="T702">
        <v>3.12</v>
      </c>
      <c r="U702" s="45">
        <f t="shared" ref="U702:U768" si="53">R702*D702</f>
        <v>6.3179999999999996</v>
      </c>
      <c r="V702" s="48">
        <f t="shared" ref="V702:V768" si="54">S702*D702</f>
        <v>6.3179999999999996</v>
      </c>
      <c r="W702" t="s">
        <v>1361</v>
      </c>
      <c r="X702" t="s">
        <v>937</v>
      </c>
    </row>
    <row r="703" spans="1:24" outlineLevel="2">
      <c r="A703" t="s">
        <v>133</v>
      </c>
      <c r="B703" s="73" t="str">
        <f t="shared" si="50"/>
        <v>HB</v>
      </c>
      <c r="C703">
        <v>8210603018</v>
      </c>
      <c r="D703">
        <v>24</v>
      </c>
      <c r="E703" t="s">
        <v>2088</v>
      </c>
      <c r="F703">
        <v>6.8000000000000005E-2</v>
      </c>
      <c r="H703">
        <v>8210603018</v>
      </c>
      <c r="I703">
        <v>0.11</v>
      </c>
      <c r="J703">
        <v>1</v>
      </c>
      <c r="K703">
        <v>0.11</v>
      </c>
      <c r="L703" s="45">
        <f>VLOOKUP(H703,'[1]CALCUL AS et AN'!$A$2:$AU$889,24,FALSE)</f>
        <v>0.108</v>
      </c>
      <c r="M703" s="48">
        <f>VLOOKUP(H703,'[1]CALCUL AS et AN'!$A$2:$AU$889,28,FALSE)</f>
        <v>0.108</v>
      </c>
      <c r="N703">
        <v>2.64</v>
      </c>
      <c r="O703" s="45">
        <f t="shared" si="51"/>
        <v>2.5920000000000001</v>
      </c>
      <c r="P703" s="48">
        <f t="shared" si="52"/>
        <v>2.5920000000000001</v>
      </c>
      <c r="Q703">
        <v>6.8000000000000005E-2</v>
      </c>
      <c r="R703" s="45">
        <f>VLOOKUP(H703,'[1]CALCUL AS et AN'!$A$2:$AU$889,46,FALSE)</f>
        <v>0.16200000000000001</v>
      </c>
      <c r="S703" s="48">
        <f>VLOOKUP(H703,'[1]CALCUL AS et AN'!$A$2:$AU$889,47,FALSE)</f>
        <v>0.16200000000000001</v>
      </c>
      <c r="T703">
        <v>1.6320000000000001</v>
      </c>
      <c r="U703" s="45">
        <f t="shared" si="53"/>
        <v>3.8879999999999999</v>
      </c>
      <c r="V703" s="48">
        <f t="shared" si="54"/>
        <v>3.8879999999999999</v>
      </c>
      <c r="W703" t="s">
        <v>1361</v>
      </c>
      <c r="X703" t="s">
        <v>951</v>
      </c>
    </row>
    <row r="704" spans="1:24" outlineLevel="2">
      <c r="A704" t="s">
        <v>133</v>
      </c>
      <c r="B704" s="73" t="str">
        <f t="shared" si="50"/>
        <v>HB</v>
      </c>
      <c r="C704">
        <v>8210707018</v>
      </c>
      <c r="D704">
        <v>51</v>
      </c>
      <c r="E704" t="s">
        <v>2090</v>
      </c>
      <c r="F704">
        <v>0.158</v>
      </c>
      <c r="H704">
        <v>8210707018</v>
      </c>
      <c r="I704">
        <v>0.11</v>
      </c>
      <c r="J704">
        <v>1</v>
      </c>
      <c r="K704">
        <v>0.11</v>
      </c>
      <c r="L704" s="45">
        <f>VLOOKUP(H704,'[1]CALCUL AS et AN'!$A$2:$AU$889,24,FALSE)</f>
        <v>0.1056</v>
      </c>
      <c r="M704" s="48">
        <f>VLOOKUP(H704,'[1]CALCUL AS et AN'!$A$2:$AU$889,28,FALSE)</f>
        <v>0.1056</v>
      </c>
      <c r="N704">
        <v>5.61</v>
      </c>
      <c r="O704" s="45">
        <f t="shared" si="51"/>
        <v>5.3856000000000002</v>
      </c>
      <c r="P704" s="48">
        <f t="shared" si="52"/>
        <v>5.3856000000000002</v>
      </c>
      <c r="Q704">
        <v>0.12</v>
      </c>
      <c r="R704" s="45">
        <f>VLOOKUP(H704,'[1]CALCUL AS et AN'!$A$2:$AU$889,46,FALSE)</f>
        <v>0.15839999999999999</v>
      </c>
      <c r="S704" s="48">
        <f>VLOOKUP(H704,'[1]CALCUL AS et AN'!$A$2:$AU$889,47,FALSE)</f>
        <v>0.15839999999999999</v>
      </c>
      <c r="T704">
        <v>6.12</v>
      </c>
      <c r="U704" s="45">
        <f t="shared" si="53"/>
        <v>8.0783999999999985</v>
      </c>
      <c r="V704" s="48">
        <f t="shared" si="54"/>
        <v>8.0783999999999985</v>
      </c>
      <c r="W704" t="s">
        <v>1361</v>
      </c>
      <c r="X704" t="s">
        <v>951</v>
      </c>
    </row>
    <row r="705" spans="1:24" outlineLevel="2">
      <c r="A705" t="s">
        <v>133</v>
      </c>
      <c r="B705" s="73" t="str">
        <f t="shared" si="50"/>
        <v>HB</v>
      </c>
      <c r="C705" t="s">
        <v>648</v>
      </c>
      <c r="D705">
        <v>10</v>
      </c>
      <c r="E705" t="s">
        <v>2053</v>
      </c>
      <c r="F705">
        <v>13.19</v>
      </c>
      <c r="H705" t="s">
        <v>648</v>
      </c>
      <c r="I705">
        <v>14.87</v>
      </c>
      <c r="J705">
        <v>1.8</v>
      </c>
      <c r="K705">
        <v>8.2611111111111111</v>
      </c>
      <c r="L705" s="45">
        <f>VLOOKUP(H705,'[1]CALCUL AS et AN'!$A$2:$AU$889,24,FALSE)</f>
        <v>8.26</v>
      </c>
      <c r="M705" s="48">
        <f>VLOOKUP(H705,'[1]CALCUL AS et AN'!$A$2:$AU$889,28,FALSE)</f>
        <v>10.92</v>
      </c>
      <c r="N705">
        <v>82.611111111111114</v>
      </c>
      <c r="O705" s="45">
        <f t="shared" si="51"/>
        <v>82.6</v>
      </c>
      <c r="P705" s="48">
        <f t="shared" si="52"/>
        <v>109.2</v>
      </c>
      <c r="Q705">
        <v>13.19</v>
      </c>
      <c r="R705" s="45">
        <f>VLOOKUP(H705,'[1]CALCUL AS et AN'!$A$2:$AU$889,46,FALSE)</f>
        <v>12.39</v>
      </c>
      <c r="S705" s="48">
        <f>VLOOKUP(H705,'[1]CALCUL AS et AN'!$A$2:$AU$889,47,FALSE)</f>
        <v>16.38</v>
      </c>
      <c r="T705">
        <v>131.9</v>
      </c>
      <c r="U705" s="45">
        <f t="shared" si="53"/>
        <v>123.9</v>
      </c>
      <c r="V705" s="48">
        <f t="shared" si="54"/>
        <v>163.79999999999998</v>
      </c>
      <c r="W705" t="s">
        <v>1361</v>
      </c>
      <c r="X705" t="s">
        <v>937</v>
      </c>
    </row>
    <row r="706" spans="1:24" outlineLevel="2">
      <c r="A706" t="s">
        <v>133</v>
      </c>
      <c r="B706" s="73" t="str">
        <f t="shared" si="50"/>
        <v>HB</v>
      </c>
      <c r="C706" t="s">
        <v>650</v>
      </c>
      <c r="D706">
        <v>23.89</v>
      </c>
      <c r="E706" t="s">
        <v>2047</v>
      </c>
      <c r="F706">
        <v>11.27</v>
      </c>
      <c r="H706" t="s">
        <v>650</v>
      </c>
      <c r="I706">
        <v>7.05</v>
      </c>
      <c r="J706">
        <v>1</v>
      </c>
      <c r="K706">
        <v>7.05</v>
      </c>
      <c r="L706" s="45">
        <f>VLOOKUP(H706,'[1]CALCUL AS et AN'!$A$2:$AU$889,24,FALSE)</f>
        <v>7.05</v>
      </c>
      <c r="M706" s="48">
        <f>VLOOKUP(H706,'[1]CALCUL AS et AN'!$A$2:$AU$889,28,FALSE)</f>
        <v>7.4</v>
      </c>
      <c r="N706">
        <v>168.42449999999999</v>
      </c>
      <c r="O706" s="45">
        <f t="shared" si="51"/>
        <v>168.42449999999999</v>
      </c>
      <c r="P706" s="48">
        <f t="shared" si="52"/>
        <v>176.786</v>
      </c>
      <c r="Q706">
        <v>11.27</v>
      </c>
      <c r="R706" s="45">
        <f>VLOOKUP(H706,'[1]CALCUL AS et AN'!$A$2:$AU$889,46,FALSE)</f>
        <v>8.8125</v>
      </c>
      <c r="S706" s="48">
        <f>VLOOKUP(H706,'[1]CALCUL AS et AN'!$A$2:$AU$889,47,FALSE)</f>
        <v>9.25</v>
      </c>
      <c r="T706">
        <v>269.24029999999999</v>
      </c>
      <c r="U706" s="45">
        <f t="shared" si="53"/>
        <v>210.53062500000001</v>
      </c>
      <c r="V706" s="48">
        <f t="shared" si="54"/>
        <v>220.98250000000002</v>
      </c>
      <c r="W706" t="s">
        <v>1361</v>
      </c>
      <c r="X706" t="s">
        <v>937</v>
      </c>
    </row>
    <row r="707" spans="1:24" outlineLevel="2">
      <c r="A707" t="s">
        <v>133</v>
      </c>
      <c r="B707" s="73" t="str">
        <f t="shared" si="50"/>
        <v>HB</v>
      </c>
      <c r="C707" t="s">
        <v>2077</v>
      </c>
      <c r="D707">
        <v>10</v>
      </c>
      <c r="E707" t="s">
        <v>2078</v>
      </c>
      <c r="F707">
        <v>7.55</v>
      </c>
      <c r="H707" t="s">
        <v>2077</v>
      </c>
      <c r="I707">
        <v>3.32</v>
      </c>
      <c r="J707">
        <v>6.06</v>
      </c>
      <c r="K707">
        <v>0.54785478547854782</v>
      </c>
      <c r="L707" s="45">
        <f>VLOOKUP(H707,'[1]CALCUL AS et AN'!$A$2:$AU$889,24,FALSE)</f>
        <v>3.29</v>
      </c>
      <c r="M707" s="48">
        <f>VLOOKUP(H707,'[1]CALCUL AS et AN'!$A$2:$AU$889,28,FALSE)</f>
        <v>3.32</v>
      </c>
      <c r="N707">
        <v>5.4785478547854787</v>
      </c>
      <c r="O707" s="45">
        <f t="shared" si="51"/>
        <v>32.9</v>
      </c>
      <c r="P707" s="48">
        <f t="shared" si="52"/>
        <v>33.199999999999996</v>
      </c>
      <c r="Q707">
        <v>7.55</v>
      </c>
      <c r="R707" s="45">
        <f>VLOOKUP(H707,'[1]CALCUL AS et AN'!$A$2:$AU$889,46,FALSE)</f>
        <v>8.2249999999999996</v>
      </c>
      <c r="S707" s="48">
        <f>VLOOKUP(H707,'[1]CALCUL AS et AN'!$A$2:$AU$889,47,FALSE)</f>
        <v>8.2999999999999989</v>
      </c>
      <c r="T707">
        <v>75.5</v>
      </c>
      <c r="U707" s="45">
        <f t="shared" si="53"/>
        <v>82.25</v>
      </c>
      <c r="V707" s="48">
        <f t="shared" si="54"/>
        <v>82.999999999999986</v>
      </c>
      <c r="W707" t="s">
        <v>1361</v>
      </c>
      <c r="X707" t="s">
        <v>951</v>
      </c>
    </row>
    <row r="708" spans="1:24" outlineLevel="2">
      <c r="A708" t="s">
        <v>133</v>
      </c>
      <c r="B708" s="73" t="str">
        <f t="shared" si="50"/>
        <v>HB</v>
      </c>
      <c r="C708" t="s">
        <v>574</v>
      </c>
      <c r="D708">
        <v>2</v>
      </c>
      <c r="E708" t="s">
        <v>575</v>
      </c>
      <c r="F708">
        <v>26.09</v>
      </c>
      <c r="H708" t="s">
        <v>574</v>
      </c>
      <c r="I708">
        <v>18.27</v>
      </c>
      <c r="J708">
        <v>1</v>
      </c>
      <c r="K708">
        <v>18.27</v>
      </c>
      <c r="L708" s="45">
        <f>VLOOKUP(H708,'[1]CALCUL AS et AN'!$A$2:$AU$889,24,FALSE)</f>
        <v>18.27</v>
      </c>
      <c r="M708" s="48">
        <f>VLOOKUP(H708,'[1]CALCUL AS et AN'!$A$2:$AU$889,28,FALSE)</f>
        <v>19.7316</v>
      </c>
      <c r="N708">
        <v>36.54</v>
      </c>
      <c r="O708" s="45">
        <f t="shared" si="51"/>
        <v>36.54</v>
      </c>
      <c r="P708" s="48">
        <f t="shared" si="52"/>
        <v>39.463200000000001</v>
      </c>
      <c r="Q708">
        <v>26.09</v>
      </c>
      <c r="R708" s="45">
        <f>VLOOKUP(H708,'[1]CALCUL AS et AN'!$A$2:$AU$889,46,FALSE)</f>
        <v>27.405000000000001</v>
      </c>
      <c r="S708" s="48">
        <f>VLOOKUP(H708,'[1]CALCUL AS et AN'!$A$2:$AU$889,47,FALSE)</f>
        <v>29.5974</v>
      </c>
      <c r="T708">
        <v>52.18</v>
      </c>
      <c r="U708" s="45">
        <f t="shared" si="53"/>
        <v>54.81</v>
      </c>
      <c r="V708" s="48">
        <f t="shared" si="54"/>
        <v>59.194800000000001</v>
      </c>
      <c r="W708" t="s">
        <v>1361</v>
      </c>
      <c r="X708" t="s">
        <v>937</v>
      </c>
    </row>
    <row r="709" spans="1:24" outlineLevel="2">
      <c r="A709" t="s">
        <v>133</v>
      </c>
      <c r="B709" s="73" t="str">
        <f t="shared" si="50"/>
        <v>HB</v>
      </c>
      <c r="C709" t="s">
        <v>2194</v>
      </c>
      <c r="D709">
        <v>4</v>
      </c>
      <c r="E709" t="s">
        <v>2195</v>
      </c>
      <c r="F709">
        <v>9.81</v>
      </c>
      <c r="H709" t="s">
        <v>2194</v>
      </c>
      <c r="I709">
        <v>7.29</v>
      </c>
      <c r="J709">
        <v>1</v>
      </c>
      <c r="K709">
        <v>7.29</v>
      </c>
      <c r="L709" s="45">
        <f>VLOOKUP(H709,'[1]CALCUL AS et AN'!$A$2:$AU$889,24,FALSE)</f>
        <v>7.2920999999999996</v>
      </c>
      <c r="M709" s="48">
        <f>VLOOKUP(H709,'[1]CALCUL AS et AN'!$A$2:$AU$889,28,FALSE)</f>
        <v>7.2920999999999996</v>
      </c>
      <c r="N709">
        <v>29.16</v>
      </c>
      <c r="O709" s="45">
        <f t="shared" si="51"/>
        <v>29.168399999999998</v>
      </c>
      <c r="P709" s="48">
        <f t="shared" si="52"/>
        <v>29.168399999999998</v>
      </c>
      <c r="Q709">
        <v>9.81</v>
      </c>
      <c r="R709" s="45">
        <f>VLOOKUP(H709,'[1]CALCUL AS et AN'!$A$2:$AU$889,46,FALSE)</f>
        <v>10.93815</v>
      </c>
      <c r="S709" s="48">
        <f>VLOOKUP(H709,'[1]CALCUL AS et AN'!$A$2:$AU$889,47,FALSE)</f>
        <v>10.93815</v>
      </c>
      <c r="T709">
        <v>39.24</v>
      </c>
      <c r="U709" s="45">
        <f t="shared" si="53"/>
        <v>43.752600000000001</v>
      </c>
      <c r="V709" s="48">
        <f t="shared" si="54"/>
        <v>43.752600000000001</v>
      </c>
      <c r="W709" t="s">
        <v>1361</v>
      </c>
      <c r="X709" t="s">
        <v>951</v>
      </c>
    </row>
    <row r="710" spans="1:24" outlineLevel="2">
      <c r="A710" t="s">
        <v>133</v>
      </c>
      <c r="B710" s="73" t="str">
        <f t="shared" si="50"/>
        <v>HB</v>
      </c>
      <c r="C710" t="s">
        <v>2202</v>
      </c>
      <c r="D710">
        <v>4</v>
      </c>
      <c r="E710" t="s">
        <v>2203</v>
      </c>
      <c r="F710">
        <v>10.32</v>
      </c>
      <c r="H710" t="s">
        <v>2202</v>
      </c>
      <c r="I710">
        <v>7.67</v>
      </c>
      <c r="J710">
        <v>1</v>
      </c>
      <c r="K710">
        <v>7.67</v>
      </c>
      <c r="L710" s="45">
        <f>VLOOKUP(H710,'[1]CALCUL AS et AN'!$A$2:$AU$889,24,FALSE)</f>
        <v>7.6711999999999998</v>
      </c>
      <c r="M710" s="48">
        <f>VLOOKUP(H710,'[1]CALCUL AS et AN'!$A$2:$AU$889,28,FALSE)</f>
        <v>7.6711999999999998</v>
      </c>
      <c r="N710">
        <v>30.68</v>
      </c>
      <c r="O710" s="45">
        <f t="shared" si="51"/>
        <v>30.684799999999999</v>
      </c>
      <c r="P710" s="48">
        <f t="shared" si="52"/>
        <v>30.684799999999999</v>
      </c>
      <c r="Q710">
        <v>10.32</v>
      </c>
      <c r="R710" s="45">
        <f>VLOOKUP(H710,'[1]CALCUL AS et AN'!$A$2:$AU$889,46,FALSE)</f>
        <v>11.5068</v>
      </c>
      <c r="S710" s="48">
        <f>VLOOKUP(H710,'[1]CALCUL AS et AN'!$A$2:$AU$889,47,FALSE)</f>
        <v>11.5068</v>
      </c>
      <c r="T710">
        <v>41.28</v>
      </c>
      <c r="U710" s="45">
        <f t="shared" si="53"/>
        <v>46.027200000000001</v>
      </c>
      <c r="V710" s="48">
        <f t="shared" si="54"/>
        <v>46.027200000000001</v>
      </c>
      <c r="W710" t="s">
        <v>1361</v>
      </c>
      <c r="X710" t="s">
        <v>951</v>
      </c>
    </row>
    <row r="711" spans="1:24" outlineLevel="2">
      <c r="A711" t="s">
        <v>133</v>
      </c>
      <c r="B711" s="73" t="str">
        <f t="shared" si="50"/>
        <v>HB</v>
      </c>
      <c r="C711" t="s">
        <v>2214</v>
      </c>
      <c r="D711">
        <v>4</v>
      </c>
      <c r="E711" t="s">
        <v>2215</v>
      </c>
      <c r="F711">
        <v>12.35</v>
      </c>
      <c r="H711" t="s">
        <v>2214</v>
      </c>
      <c r="I711">
        <v>9.18</v>
      </c>
      <c r="J711">
        <v>1</v>
      </c>
      <c r="K711">
        <v>9.18</v>
      </c>
      <c r="L711" s="45">
        <f>VLOOKUP(H711,'[1]CALCUL AS et AN'!$A$2:$AU$889,24,FALSE)</f>
        <v>9.1764500000000009</v>
      </c>
      <c r="M711" s="48">
        <f>VLOOKUP(H711,'[1]CALCUL AS et AN'!$A$2:$AU$889,28,FALSE)</f>
        <v>9.1764500000000009</v>
      </c>
      <c r="N711">
        <v>36.72</v>
      </c>
      <c r="O711" s="45">
        <f t="shared" si="51"/>
        <v>36.705800000000004</v>
      </c>
      <c r="P711" s="48">
        <f t="shared" si="52"/>
        <v>36.705800000000004</v>
      </c>
      <c r="Q711">
        <v>12.35</v>
      </c>
      <c r="R711" s="45">
        <f>VLOOKUP(H711,'[1]CALCUL AS et AN'!$A$2:$AU$889,46,FALSE)</f>
        <v>13.764675</v>
      </c>
      <c r="S711" s="48">
        <f>VLOOKUP(H711,'[1]CALCUL AS et AN'!$A$2:$AU$889,47,FALSE)</f>
        <v>13.764675</v>
      </c>
      <c r="T711">
        <v>49.4</v>
      </c>
      <c r="U711" s="45">
        <f t="shared" si="53"/>
        <v>55.058700000000002</v>
      </c>
      <c r="V711" s="48">
        <f t="shared" si="54"/>
        <v>55.058700000000002</v>
      </c>
      <c r="W711" t="s">
        <v>1361</v>
      </c>
      <c r="X711" t="s">
        <v>951</v>
      </c>
    </row>
    <row r="712" spans="1:24" outlineLevel="2">
      <c r="A712" t="s">
        <v>133</v>
      </c>
      <c r="B712" s="73" t="str">
        <f t="shared" si="50"/>
        <v>HB</v>
      </c>
      <c r="C712" t="s">
        <v>2410</v>
      </c>
      <c r="D712">
        <v>13.89</v>
      </c>
      <c r="E712" t="s">
        <v>2411</v>
      </c>
      <c r="F712">
        <v>75</v>
      </c>
      <c r="H712" t="s">
        <v>2410</v>
      </c>
      <c r="I712">
        <v>50</v>
      </c>
      <c r="J712">
        <v>1</v>
      </c>
      <c r="K712">
        <v>50</v>
      </c>
      <c r="L712" s="45">
        <f>VLOOKUP(H712,'[1]CALCUL AS et AN'!$A$2:$AU$889,24,FALSE)</f>
        <v>50</v>
      </c>
      <c r="M712" s="48">
        <f>VLOOKUP(H712,'[1]CALCUL AS et AN'!$A$2:$AU$889,28,FALSE)</f>
        <v>50</v>
      </c>
      <c r="N712">
        <v>694.5</v>
      </c>
      <c r="O712" s="45">
        <f t="shared" si="51"/>
        <v>694.5</v>
      </c>
      <c r="P712" s="48">
        <f t="shared" si="52"/>
        <v>694.5</v>
      </c>
      <c r="Q712">
        <v>75</v>
      </c>
      <c r="R712" s="45">
        <f>VLOOKUP(H712,'[1]CALCUL AS et AN'!$A$2:$AU$889,46,FALSE)</f>
        <v>75</v>
      </c>
      <c r="S712" s="48">
        <f>VLOOKUP(H712,'[1]CALCUL AS et AN'!$A$2:$AU$889,47,FALSE)</f>
        <v>75</v>
      </c>
      <c r="T712">
        <v>1041.75</v>
      </c>
      <c r="U712" s="45">
        <f t="shared" si="53"/>
        <v>1041.75</v>
      </c>
      <c r="V712" s="48">
        <f t="shared" si="54"/>
        <v>1041.75</v>
      </c>
      <c r="W712" t="s">
        <v>1361</v>
      </c>
      <c r="X712" t="s">
        <v>951</v>
      </c>
    </row>
    <row r="713" spans="1:24" outlineLevel="2">
      <c r="A713" t="s">
        <v>133</v>
      </c>
      <c r="B713" s="73" t="str">
        <f t="shared" si="50"/>
        <v>HB</v>
      </c>
      <c r="C713" t="s">
        <v>2162</v>
      </c>
      <c r="D713">
        <v>4</v>
      </c>
      <c r="E713" t="s">
        <v>2163</v>
      </c>
      <c r="F713">
        <v>42.95</v>
      </c>
      <c r="H713" t="s">
        <v>2162</v>
      </c>
      <c r="I713">
        <v>31.92</v>
      </c>
      <c r="J713">
        <v>1</v>
      </c>
      <c r="K713">
        <v>31.92</v>
      </c>
      <c r="L713" s="45">
        <f>VLOOKUP(H713,'[1]CALCUL AS et AN'!$A$2:$AU$889,24,FALSE)</f>
        <v>31.922449999999998</v>
      </c>
      <c r="M713" s="48">
        <f>VLOOKUP(H713,'[1]CALCUL AS et AN'!$A$2:$AU$889,28,FALSE)</f>
        <v>31.922449999999998</v>
      </c>
      <c r="N713">
        <v>127.68</v>
      </c>
      <c r="O713" s="45">
        <f t="shared" si="51"/>
        <v>127.68979999999999</v>
      </c>
      <c r="P713" s="48">
        <f t="shared" si="52"/>
        <v>127.68979999999999</v>
      </c>
      <c r="Q713">
        <v>42.95</v>
      </c>
      <c r="R713" s="45">
        <f>VLOOKUP(H713,'[1]CALCUL AS et AN'!$A$2:$AU$889,46,FALSE)</f>
        <v>47.883674999999997</v>
      </c>
      <c r="S713" s="48">
        <f>VLOOKUP(H713,'[1]CALCUL AS et AN'!$A$2:$AU$889,47,FALSE)</f>
        <v>47.883674999999997</v>
      </c>
      <c r="T713">
        <v>171.8</v>
      </c>
      <c r="U713" s="45">
        <f t="shared" si="53"/>
        <v>191.53469999999999</v>
      </c>
      <c r="V713" s="48">
        <f t="shared" si="54"/>
        <v>191.53469999999999</v>
      </c>
      <c r="W713" t="s">
        <v>1361</v>
      </c>
      <c r="X713" t="s">
        <v>951</v>
      </c>
    </row>
    <row r="714" spans="1:24" outlineLevel="2">
      <c r="A714" t="s">
        <v>133</v>
      </c>
      <c r="B714" s="73" t="str">
        <f t="shared" si="50"/>
        <v>HB</v>
      </c>
      <c r="C714" t="s">
        <v>2170</v>
      </c>
      <c r="D714">
        <v>4</v>
      </c>
      <c r="E714" t="s">
        <v>2171</v>
      </c>
      <c r="F714">
        <v>45.2</v>
      </c>
      <c r="H714" t="s">
        <v>2170</v>
      </c>
      <c r="I714">
        <v>33.590000000000003</v>
      </c>
      <c r="J714">
        <v>1</v>
      </c>
      <c r="K714">
        <v>33.590000000000003</v>
      </c>
      <c r="L714" s="45">
        <f>VLOOKUP(H714,'[1]CALCUL AS et AN'!$A$2:$AU$889,24,FALSE)</f>
        <v>33.594949999999997</v>
      </c>
      <c r="M714" s="48">
        <f>VLOOKUP(H714,'[1]CALCUL AS et AN'!$A$2:$AU$889,28,FALSE)</f>
        <v>33.594949999999997</v>
      </c>
      <c r="N714">
        <v>134.36000000000001</v>
      </c>
      <c r="O714" s="45">
        <f t="shared" si="51"/>
        <v>134.37979999999999</v>
      </c>
      <c r="P714" s="48">
        <f t="shared" si="52"/>
        <v>134.37979999999999</v>
      </c>
      <c r="Q714">
        <v>45.2</v>
      </c>
      <c r="R714" s="45">
        <f>VLOOKUP(H714,'[1]CALCUL AS et AN'!$A$2:$AU$889,46,FALSE)</f>
        <v>50.392424999999996</v>
      </c>
      <c r="S714" s="48">
        <f>VLOOKUP(H714,'[1]CALCUL AS et AN'!$A$2:$AU$889,47,FALSE)</f>
        <v>50.392424999999996</v>
      </c>
      <c r="T714">
        <v>180.8</v>
      </c>
      <c r="U714" s="45">
        <f t="shared" si="53"/>
        <v>201.56969999999998</v>
      </c>
      <c r="V714" s="48">
        <f t="shared" si="54"/>
        <v>201.56969999999998</v>
      </c>
      <c r="W714" t="s">
        <v>1361</v>
      </c>
      <c r="X714" t="s">
        <v>951</v>
      </c>
    </row>
    <row r="715" spans="1:24" outlineLevel="2">
      <c r="A715" t="s">
        <v>133</v>
      </c>
      <c r="B715" s="73" t="str">
        <f t="shared" si="50"/>
        <v>HB</v>
      </c>
      <c r="C715" t="s">
        <v>2182</v>
      </c>
      <c r="D715">
        <v>4</v>
      </c>
      <c r="E715" t="s">
        <v>2183</v>
      </c>
      <c r="F715">
        <v>54.09</v>
      </c>
      <c r="H715" t="s">
        <v>2182</v>
      </c>
      <c r="I715">
        <v>40.21</v>
      </c>
      <c r="J715">
        <v>1</v>
      </c>
      <c r="K715">
        <v>40.21</v>
      </c>
      <c r="L715" s="45">
        <f>VLOOKUP(H715,'[1]CALCUL AS et AN'!$A$2:$AU$889,24,FALSE)</f>
        <v>40.206900000000005</v>
      </c>
      <c r="M715" s="48">
        <f>VLOOKUP(H715,'[1]CALCUL AS et AN'!$A$2:$AU$889,28,FALSE)</f>
        <v>40.206900000000005</v>
      </c>
      <c r="N715">
        <v>160.84</v>
      </c>
      <c r="O715" s="45">
        <f t="shared" si="51"/>
        <v>160.82760000000002</v>
      </c>
      <c r="P715" s="48">
        <f t="shared" si="52"/>
        <v>160.82760000000002</v>
      </c>
      <c r="Q715">
        <v>54.09</v>
      </c>
      <c r="R715" s="45">
        <f>VLOOKUP(H715,'[1]CALCUL AS et AN'!$A$2:$AU$889,46,FALSE)</f>
        <v>60.310350000000007</v>
      </c>
      <c r="S715" s="48">
        <f>VLOOKUP(H715,'[1]CALCUL AS et AN'!$A$2:$AU$889,47,FALSE)</f>
        <v>60.310350000000007</v>
      </c>
      <c r="T715">
        <v>216.36</v>
      </c>
      <c r="U715" s="45">
        <f t="shared" si="53"/>
        <v>241.24140000000003</v>
      </c>
      <c r="V715" s="48">
        <f t="shared" si="54"/>
        <v>241.24140000000003</v>
      </c>
      <c r="W715" t="s">
        <v>1361</v>
      </c>
      <c r="X715" t="s">
        <v>951</v>
      </c>
    </row>
    <row r="716" spans="1:24" outlineLevel="2">
      <c r="A716" t="s">
        <v>133</v>
      </c>
      <c r="B716" s="73" t="str">
        <f t="shared" si="50"/>
        <v>HB</v>
      </c>
      <c r="C716" t="s">
        <v>2224</v>
      </c>
      <c r="D716">
        <v>4</v>
      </c>
      <c r="E716" t="s">
        <v>2225</v>
      </c>
      <c r="F716">
        <v>6.29</v>
      </c>
      <c r="H716" t="s">
        <v>2224</v>
      </c>
      <c r="I716">
        <v>4.67</v>
      </c>
      <c r="J716">
        <v>1</v>
      </c>
      <c r="K716">
        <v>4.67</v>
      </c>
      <c r="L716" s="45">
        <f>VLOOKUP(H716,'[1]CALCUL AS et AN'!$A$2:$AU$889,24,FALSE)</f>
        <v>4.6718500000000001</v>
      </c>
      <c r="M716" s="48">
        <f>VLOOKUP(H716,'[1]CALCUL AS et AN'!$A$2:$AU$889,28,FALSE)</f>
        <v>4.6718500000000001</v>
      </c>
      <c r="N716">
        <v>18.68</v>
      </c>
      <c r="O716" s="45">
        <f t="shared" si="51"/>
        <v>18.6874</v>
      </c>
      <c r="P716" s="48">
        <f t="shared" si="52"/>
        <v>18.6874</v>
      </c>
      <c r="Q716">
        <v>6.29</v>
      </c>
      <c r="R716" s="45">
        <f>VLOOKUP(H716,'[1]CALCUL AS et AN'!$A$2:$AU$889,46,FALSE)</f>
        <v>7.0077750000000005</v>
      </c>
      <c r="S716" s="48">
        <f>VLOOKUP(H716,'[1]CALCUL AS et AN'!$A$2:$AU$889,47,FALSE)</f>
        <v>7.0077750000000005</v>
      </c>
      <c r="T716">
        <v>25.16</v>
      </c>
      <c r="U716" s="45">
        <f t="shared" si="53"/>
        <v>28.031100000000002</v>
      </c>
      <c r="V716" s="48">
        <f t="shared" si="54"/>
        <v>28.031100000000002</v>
      </c>
      <c r="W716" t="s">
        <v>1361</v>
      </c>
      <c r="X716" t="s">
        <v>951</v>
      </c>
    </row>
    <row r="717" spans="1:24" outlineLevel="2">
      <c r="A717" t="s">
        <v>133</v>
      </c>
      <c r="B717" s="73" t="str">
        <f t="shared" si="50"/>
        <v>HB</v>
      </c>
      <c r="C717" t="s">
        <v>2230</v>
      </c>
      <c r="D717">
        <v>4</v>
      </c>
      <c r="E717" t="s">
        <v>2231</v>
      </c>
      <c r="F717">
        <v>6.62</v>
      </c>
      <c r="H717" t="s">
        <v>2230</v>
      </c>
      <c r="I717">
        <v>4.92</v>
      </c>
      <c r="J717">
        <v>1</v>
      </c>
      <c r="K717">
        <v>4.92</v>
      </c>
      <c r="L717" s="45">
        <f>VLOOKUP(H717,'[1]CALCUL AS et AN'!$A$2:$AU$889,24,FALSE)</f>
        <v>4.9171500000000004</v>
      </c>
      <c r="M717" s="48">
        <f>VLOOKUP(H717,'[1]CALCUL AS et AN'!$A$2:$AU$889,28,FALSE)</f>
        <v>4.9171500000000004</v>
      </c>
      <c r="N717">
        <v>19.68</v>
      </c>
      <c r="O717" s="45">
        <f t="shared" si="51"/>
        <v>19.668600000000001</v>
      </c>
      <c r="P717" s="48">
        <f t="shared" si="52"/>
        <v>19.668600000000001</v>
      </c>
      <c r="Q717">
        <v>6.62</v>
      </c>
      <c r="R717" s="45">
        <f>VLOOKUP(H717,'[1]CALCUL AS et AN'!$A$2:$AU$889,46,FALSE)</f>
        <v>7.375725000000001</v>
      </c>
      <c r="S717" s="48">
        <f>VLOOKUP(H717,'[1]CALCUL AS et AN'!$A$2:$AU$889,47,FALSE)</f>
        <v>7.375725000000001</v>
      </c>
      <c r="T717">
        <v>26.48</v>
      </c>
      <c r="U717" s="45">
        <f t="shared" si="53"/>
        <v>29.502900000000004</v>
      </c>
      <c r="V717" s="48">
        <f t="shared" si="54"/>
        <v>29.502900000000004</v>
      </c>
      <c r="W717" t="s">
        <v>1361</v>
      </c>
      <c r="X717" t="s">
        <v>951</v>
      </c>
    </row>
    <row r="718" spans="1:24" outlineLevel="2">
      <c r="A718" t="s">
        <v>133</v>
      </c>
      <c r="B718" s="73" t="str">
        <f t="shared" si="50"/>
        <v>HB</v>
      </c>
      <c r="C718" t="s">
        <v>2239</v>
      </c>
      <c r="D718">
        <v>4</v>
      </c>
      <c r="E718" t="s">
        <v>2240</v>
      </c>
      <c r="F718">
        <v>7.92</v>
      </c>
      <c r="H718" t="s">
        <v>2239</v>
      </c>
      <c r="I718">
        <v>5.89</v>
      </c>
      <c r="J718">
        <v>1</v>
      </c>
      <c r="K718">
        <v>5.89</v>
      </c>
      <c r="L718" s="45">
        <f>VLOOKUP(H718,'[1]CALCUL AS et AN'!$A$2:$AU$889,24,FALSE)</f>
        <v>5.8872</v>
      </c>
      <c r="M718" s="48">
        <f>VLOOKUP(H718,'[1]CALCUL AS et AN'!$A$2:$AU$889,28,FALSE)</f>
        <v>5.8872</v>
      </c>
      <c r="N718">
        <v>23.56</v>
      </c>
      <c r="O718" s="45">
        <f t="shared" si="51"/>
        <v>23.5488</v>
      </c>
      <c r="P718" s="48">
        <f t="shared" si="52"/>
        <v>23.5488</v>
      </c>
      <c r="Q718">
        <v>7.92</v>
      </c>
      <c r="R718" s="45">
        <f>VLOOKUP(H718,'[1]CALCUL AS et AN'!$A$2:$AU$889,46,FALSE)</f>
        <v>8.8308</v>
      </c>
      <c r="S718" s="48">
        <f>VLOOKUP(H718,'[1]CALCUL AS et AN'!$A$2:$AU$889,47,FALSE)</f>
        <v>8.8308</v>
      </c>
      <c r="T718">
        <v>31.68</v>
      </c>
      <c r="U718" s="45">
        <f t="shared" si="53"/>
        <v>35.3232</v>
      </c>
      <c r="V718" s="48">
        <f t="shared" si="54"/>
        <v>35.3232</v>
      </c>
      <c r="W718" t="s">
        <v>1361</v>
      </c>
      <c r="X718" t="s">
        <v>951</v>
      </c>
    </row>
    <row r="719" spans="1:24" outlineLevel="2">
      <c r="A719" t="s">
        <v>133</v>
      </c>
      <c r="B719" s="73" t="str">
        <f t="shared" si="50"/>
        <v>HB</v>
      </c>
      <c r="C719" t="s">
        <v>2069</v>
      </c>
      <c r="D719">
        <v>16</v>
      </c>
      <c r="E719" t="s">
        <v>2070</v>
      </c>
      <c r="F719">
        <v>7.95</v>
      </c>
      <c r="H719" t="s">
        <v>2069</v>
      </c>
      <c r="I719">
        <v>3.29</v>
      </c>
      <c r="J719">
        <v>6.06</v>
      </c>
      <c r="K719">
        <v>0.54290429042904298</v>
      </c>
      <c r="L719" s="45">
        <f>VLOOKUP(H719,'[1]CALCUL AS et AN'!$A$2:$AU$889,24,FALSE)</f>
        <v>3.29</v>
      </c>
      <c r="M719" s="48">
        <f>VLOOKUP(H719,'[1]CALCUL AS et AN'!$A$2:$AU$889,28,FALSE)</f>
        <v>3.29</v>
      </c>
      <c r="N719">
        <v>8.6864686468646877</v>
      </c>
      <c r="O719" s="45">
        <f t="shared" si="51"/>
        <v>52.64</v>
      </c>
      <c r="P719" s="48">
        <f t="shared" si="52"/>
        <v>52.64</v>
      </c>
      <c r="Q719">
        <v>7.95</v>
      </c>
      <c r="R719" s="45">
        <f>VLOOKUP(H719,'[1]CALCUL AS et AN'!$A$2:$AU$889,46,FALSE)</f>
        <v>8.2249999999999996</v>
      </c>
      <c r="S719" s="48">
        <f>VLOOKUP(H719,'[1]CALCUL AS et AN'!$A$2:$AU$889,47,FALSE)</f>
        <v>8.2249999999999996</v>
      </c>
      <c r="T719">
        <v>127.2</v>
      </c>
      <c r="U719" s="45">
        <f t="shared" si="53"/>
        <v>131.6</v>
      </c>
      <c r="V719" s="48">
        <f t="shared" si="54"/>
        <v>131.6</v>
      </c>
      <c r="W719" t="s">
        <v>1361</v>
      </c>
      <c r="X719" t="s">
        <v>951</v>
      </c>
    </row>
    <row r="720" spans="1:24" outlineLevel="1">
      <c r="A720" s="73" t="s">
        <v>3061</v>
      </c>
      <c r="B720" s="73" t="str">
        <f t="shared" si="50"/>
        <v>PCG20EHB</v>
      </c>
      <c r="N720">
        <f>SUBTOTAL(9,N696:N719)</f>
        <v>1653.8650276127612</v>
      </c>
      <c r="O720" s="45">
        <f>SUBTOTAL(9,O696:O719)</f>
        <v>1724.2335</v>
      </c>
      <c r="P720" s="48">
        <f>SUBTOTAL(9,P696:P719)</f>
        <v>1762.4182000000003</v>
      </c>
      <c r="T720">
        <f>SUBTOTAL(9,T696:T719)</f>
        <v>2593.9982999999997</v>
      </c>
      <c r="U720" s="45">
        <f>SUBTOTAL(9,U696:U719)</f>
        <v>2629.7509249999998</v>
      </c>
      <c r="V720" s="48">
        <f>SUBTOTAL(9,V696:V719)</f>
        <v>2685.2375999999995</v>
      </c>
    </row>
    <row r="721" spans="1:24" outlineLevel="2">
      <c r="A721" t="s">
        <v>111</v>
      </c>
      <c r="B721" s="73" t="str">
        <f t="shared" si="50"/>
        <v>B</v>
      </c>
      <c r="C721">
        <v>8412602518</v>
      </c>
      <c r="D721">
        <v>10</v>
      </c>
      <c r="E721" t="s">
        <v>2268</v>
      </c>
      <c r="F721">
        <v>0.05</v>
      </c>
      <c r="H721">
        <v>8412602518</v>
      </c>
      <c r="I721">
        <v>7.04</v>
      </c>
      <c r="J721">
        <v>200</v>
      </c>
      <c r="K721">
        <v>3.5200000000000002E-2</v>
      </c>
      <c r="L721" s="45">
        <f>VLOOKUP(H721,'[1]CALCUL AS et AN'!$A$2:$AU$889,24,FALSE)</f>
        <v>3.5200000000000002E-2</v>
      </c>
      <c r="M721" s="48">
        <f>VLOOKUP(H721,'[1]CALCUL AS et AN'!$A$2:$AU$889,28,FALSE)</f>
        <v>3.5200000000000002E-2</v>
      </c>
      <c r="N721">
        <v>0.35200000000000004</v>
      </c>
      <c r="O721" s="45">
        <f t="shared" si="51"/>
        <v>0.35200000000000004</v>
      </c>
      <c r="P721" s="48">
        <f t="shared" si="52"/>
        <v>0.35200000000000004</v>
      </c>
      <c r="Q721">
        <v>0.05</v>
      </c>
      <c r="R721" s="45">
        <f>VLOOKUP(H721,'[1]CALCUL AS et AN'!$A$2:$AU$889,46,FALSE)</f>
        <v>5.28E-2</v>
      </c>
      <c r="S721" s="48">
        <f>VLOOKUP(H721,'[1]CALCUL AS et AN'!$A$2:$AU$889,47,FALSE)</f>
        <v>5.28E-2</v>
      </c>
      <c r="T721">
        <v>0.5</v>
      </c>
      <c r="U721" s="45">
        <f t="shared" si="53"/>
        <v>0.52800000000000002</v>
      </c>
      <c r="V721" s="48">
        <f t="shared" si="54"/>
        <v>0.52800000000000002</v>
      </c>
      <c r="W721" t="s">
        <v>1361</v>
      </c>
      <c r="X721" t="s">
        <v>951</v>
      </c>
    </row>
    <row r="722" spans="1:24" outlineLevel="2">
      <c r="A722" t="s">
        <v>111</v>
      </c>
      <c r="B722" s="73" t="str">
        <f t="shared" si="50"/>
        <v>B</v>
      </c>
      <c r="C722">
        <v>8434000618</v>
      </c>
      <c r="D722">
        <v>10</v>
      </c>
      <c r="E722" t="s">
        <v>2272</v>
      </c>
      <c r="F722">
        <v>0.02</v>
      </c>
      <c r="H722">
        <v>8434000618</v>
      </c>
      <c r="I722">
        <v>8.3000000000000007</v>
      </c>
      <c r="J722">
        <v>500</v>
      </c>
      <c r="K722">
        <v>1.66E-2</v>
      </c>
      <c r="L722" s="45">
        <f>VLOOKUP(H722,'[1]CALCUL AS et AN'!$A$2:$AU$889,24,FALSE)</f>
        <v>1.66E-2</v>
      </c>
      <c r="M722" s="48">
        <f>VLOOKUP(H722,'[1]CALCUL AS et AN'!$A$2:$AU$889,28,FALSE)</f>
        <v>1.66E-2</v>
      </c>
      <c r="N722">
        <v>0.16600000000000001</v>
      </c>
      <c r="O722" s="45">
        <f t="shared" si="51"/>
        <v>0.16600000000000001</v>
      </c>
      <c r="P722" s="48">
        <f t="shared" si="52"/>
        <v>0.16600000000000001</v>
      </c>
      <c r="Q722">
        <v>0.02</v>
      </c>
      <c r="R722" s="45">
        <f>VLOOKUP(H722,'[1]CALCUL AS et AN'!$A$2:$AU$889,46,FALSE)</f>
        <v>2.0750000000000001E-2</v>
      </c>
      <c r="S722" s="48">
        <f>VLOOKUP(H722,'[1]CALCUL AS et AN'!$A$2:$AU$889,47,FALSE)</f>
        <v>2.0750000000000001E-2</v>
      </c>
      <c r="T722">
        <v>0.2</v>
      </c>
      <c r="U722" s="45">
        <f t="shared" si="53"/>
        <v>0.20750000000000002</v>
      </c>
      <c r="V722" s="48">
        <f t="shared" si="54"/>
        <v>0.20750000000000002</v>
      </c>
      <c r="W722" t="s">
        <v>1361</v>
      </c>
      <c r="X722" t="s">
        <v>951</v>
      </c>
    </row>
    <row r="723" spans="1:24" outlineLevel="2">
      <c r="A723" t="s">
        <v>111</v>
      </c>
      <c r="B723" s="73" t="str">
        <f t="shared" ref="B723:B786" si="55">MID(A723,7,100)</f>
        <v>B</v>
      </c>
      <c r="C723" t="s">
        <v>2133</v>
      </c>
      <c r="D723">
        <v>32</v>
      </c>
      <c r="E723" t="s">
        <v>2134</v>
      </c>
      <c r="F723">
        <v>0.8</v>
      </c>
      <c r="H723" t="s">
        <v>2133</v>
      </c>
      <c r="I723">
        <v>0.52</v>
      </c>
      <c r="J723">
        <v>1</v>
      </c>
      <c r="K723">
        <v>0.52</v>
      </c>
      <c r="L723" s="45">
        <f>VLOOKUP(H723,'[1]CALCUL AS et AN'!$A$2:$AU$889,24,FALSE)</f>
        <v>0.51800000000000002</v>
      </c>
      <c r="M723" s="48">
        <f>VLOOKUP(H723,'[1]CALCUL AS et AN'!$A$2:$AU$889,28,FALSE)</f>
        <v>0.51800000000000002</v>
      </c>
      <c r="N723">
        <v>16.64</v>
      </c>
      <c r="O723" s="45">
        <f t="shared" si="51"/>
        <v>16.576000000000001</v>
      </c>
      <c r="P723" s="48">
        <f t="shared" si="52"/>
        <v>16.576000000000001</v>
      </c>
      <c r="Q723">
        <v>0.8</v>
      </c>
      <c r="R723" s="45">
        <f>VLOOKUP(H723,'[1]CALCUL AS et AN'!$A$2:$AU$889,46,FALSE)</f>
        <v>0.77700000000000002</v>
      </c>
      <c r="S723" s="48">
        <f>VLOOKUP(H723,'[1]CALCUL AS et AN'!$A$2:$AU$889,47,FALSE)</f>
        <v>0.77700000000000002</v>
      </c>
      <c r="T723">
        <v>25.6</v>
      </c>
      <c r="U723" s="45">
        <f t="shared" si="53"/>
        <v>24.864000000000001</v>
      </c>
      <c r="V723" s="48">
        <f t="shared" si="54"/>
        <v>24.864000000000001</v>
      </c>
      <c r="W723" t="s">
        <v>1361</v>
      </c>
      <c r="X723" t="s">
        <v>951</v>
      </c>
    </row>
    <row r="724" spans="1:24" outlineLevel="2">
      <c r="A724" t="s">
        <v>111</v>
      </c>
      <c r="B724" s="73" t="str">
        <f t="shared" si="55"/>
        <v>B</v>
      </c>
      <c r="C724">
        <v>8710605018</v>
      </c>
      <c r="D724">
        <v>10</v>
      </c>
      <c r="E724" t="s">
        <v>2707</v>
      </c>
      <c r="F724">
        <v>0.3</v>
      </c>
      <c r="H724">
        <v>8710605018</v>
      </c>
      <c r="I724">
        <v>0.11</v>
      </c>
      <c r="J724">
        <v>1</v>
      </c>
      <c r="K724">
        <v>0.11</v>
      </c>
      <c r="L724" s="45">
        <f>VLOOKUP(H724,'[1]CALCUL AS et AN'!$A$2:$AU$889,24,FALSE)</f>
        <v>0.108</v>
      </c>
      <c r="M724" s="48">
        <f>VLOOKUP(H724,'[1]CALCUL AS et AN'!$A$2:$AU$889,28,FALSE)</f>
        <v>0.108</v>
      </c>
      <c r="N724">
        <v>1.1000000000000001</v>
      </c>
      <c r="O724" s="45">
        <f t="shared" si="51"/>
        <v>1.08</v>
      </c>
      <c r="P724" s="48">
        <f t="shared" si="52"/>
        <v>1.08</v>
      </c>
      <c r="Q724">
        <v>0.3</v>
      </c>
      <c r="R724" s="45">
        <f>VLOOKUP(H724,'[1]CALCUL AS et AN'!$A$2:$AU$889,46,FALSE)</f>
        <v>0.16200000000000001</v>
      </c>
      <c r="S724" s="48">
        <f>VLOOKUP(H724,'[1]CALCUL AS et AN'!$A$2:$AU$889,47,FALSE)</f>
        <v>0.16200000000000001</v>
      </c>
      <c r="T724">
        <v>3</v>
      </c>
      <c r="U724" s="45">
        <f t="shared" si="53"/>
        <v>1.62</v>
      </c>
      <c r="V724" s="48">
        <f t="shared" si="54"/>
        <v>1.62</v>
      </c>
      <c r="W724" t="s">
        <v>1361</v>
      </c>
      <c r="X724" t="s">
        <v>951</v>
      </c>
    </row>
    <row r="725" spans="1:24" outlineLevel="2">
      <c r="A725" t="s">
        <v>111</v>
      </c>
      <c r="B725" s="73" t="str">
        <f t="shared" si="55"/>
        <v>B</v>
      </c>
      <c r="C725">
        <v>8110608018</v>
      </c>
      <c r="D725">
        <v>128</v>
      </c>
      <c r="E725" t="s">
        <v>2084</v>
      </c>
      <c r="F725">
        <v>0.28199999999999997</v>
      </c>
      <c r="H725">
        <v>8110608018</v>
      </c>
      <c r="I725">
        <v>0.17</v>
      </c>
      <c r="J725">
        <v>1</v>
      </c>
      <c r="K725">
        <v>0.17</v>
      </c>
      <c r="L725" s="45">
        <f>VLOOKUP(H725,'[1]CALCUL AS et AN'!$A$2:$AU$889,24,FALSE)</f>
        <v>0.16700000000000001</v>
      </c>
      <c r="M725" s="48">
        <f>VLOOKUP(H725,'[1]CALCUL AS et AN'!$A$2:$AU$889,28,FALSE)</f>
        <v>0.16700000000000001</v>
      </c>
      <c r="N725">
        <v>21.76</v>
      </c>
      <c r="O725" s="45">
        <f t="shared" si="51"/>
        <v>21.376000000000001</v>
      </c>
      <c r="P725" s="48">
        <f t="shared" si="52"/>
        <v>21.376000000000001</v>
      </c>
      <c r="Q725">
        <v>0.28199999999999997</v>
      </c>
      <c r="R725" s="45">
        <f>VLOOKUP(H725,'[1]CALCUL AS et AN'!$A$2:$AU$889,46,FALSE)</f>
        <v>0.2505</v>
      </c>
      <c r="S725" s="48">
        <f>VLOOKUP(H725,'[1]CALCUL AS et AN'!$A$2:$AU$889,47,FALSE)</f>
        <v>0.2505</v>
      </c>
      <c r="T725">
        <v>36.095999999999997</v>
      </c>
      <c r="U725" s="45">
        <f t="shared" si="53"/>
        <v>32.064</v>
      </c>
      <c r="V725" s="48">
        <f t="shared" si="54"/>
        <v>32.064</v>
      </c>
      <c r="W725" t="s">
        <v>1361</v>
      </c>
      <c r="X725" t="s">
        <v>951</v>
      </c>
    </row>
    <row r="726" spans="1:24" outlineLevel="2">
      <c r="A726" t="s">
        <v>111</v>
      </c>
      <c r="B726" s="73" t="str">
        <f t="shared" si="55"/>
        <v>B</v>
      </c>
      <c r="C726" t="s">
        <v>2391</v>
      </c>
      <c r="D726">
        <v>4</v>
      </c>
      <c r="E726" t="s">
        <v>2392</v>
      </c>
      <c r="F726">
        <v>0.54900000000000004</v>
      </c>
      <c r="H726" t="s">
        <v>2391</v>
      </c>
      <c r="I726">
        <v>0.37</v>
      </c>
      <c r="J726">
        <v>1</v>
      </c>
      <c r="K726">
        <v>0.37</v>
      </c>
      <c r="L726" s="45">
        <f>VLOOKUP(H726,'[1]CALCUL AS et AN'!$A$2:$AU$889,24,FALSE)</f>
        <v>0.36599999999999999</v>
      </c>
      <c r="M726" s="48">
        <f>VLOOKUP(H726,'[1]CALCUL AS et AN'!$A$2:$AU$889,28,FALSE)</f>
        <v>0.36599999999999999</v>
      </c>
      <c r="N726">
        <v>1.48</v>
      </c>
      <c r="O726" s="45">
        <f t="shared" si="51"/>
        <v>1.464</v>
      </c>
      <c r="P726" s="48">
        <f t="shared" si="52"/>
        <v>1.464</v>
      </c>
      <c r="Q726">
        <v>0.54900000000000004</v>
      </c>
      <c r="R726" s="45">
        <f>VLOOKUP(H726,'[1]CALCUL AS et AN'!$A$2:$AU$889,46,FALSE)</f>
        <v>0.54899999999999993</v>
      </c>
      <c r="S726" s="48">
        <f>VLOOKUP(H726,'[1]CALCUL AS et AN'!$A$2:$AU$889,47,FALSE)</f>
        <v>0.54899999999999993</v>
      </c>
      <c r="T726">
        <v>2.1960000000000002</v>
      </c>
      <c r="U726" s="45">
        <f t="shared" si="53"/>
        <v>2.1959999999999997</v>
      </c>
      <c r="V726" s="48">
        <f t="shared" si="54"/>
        <v>2.1959999999999997</v>
      </c>
      <c r="W726" t="s">
        <v>1361</v>
      </c>
      <c r="X726" t="s">
        <v>937</v>
      </c>
    </row>
    <row r="727" spans="1:24" outlineLevel="2">
      <c r="A727" t="s">
        <v>111</v>
      </c>
      <c r="B727" s="73" t="str">
        <f t="shared" si="55"/>
        <v>B</v>
      </c>
      <c r="C727" t="s">
        <v>2394</v>
      </c>
      <c r="D727">
        <v>4</v>
      </c>
      <c r="E727" t="s">
        <v>2395</v>
      </c>
      <c r="F727">
        <v>0.78</v>
      </c>
      <c r="H727" t="s">
        <v>2394</v>
      </c>
      <c r="I727">
        <v>1.05</v>
      </c>
      <c r="J727">
        <v>1</v>
      </c>
      <c r="K727">
        <v>1.05</v>
      </c>
      <c r="L727" s="45">
        <f>VLOOKUP(H727,'[1]CALCUL AS et AN'!$A$2:$AU$889,24,FALSE)</f>
        <v>1.0529999999999999</v>
      </c>
      <c r="M727" s="48">
        <f>VLOOKUP(H727,'[1]CALCUL AS et AN'!$A$2:$AU$889,28,FALSE)</f>
        <v>1.0529999999999999</v>
      </c>
      <c r="N727">
        <v>4.2</v>
      </c>
      <c r="O727" s="45">
        <f t="shared" si="51"/>
        <v>4.2119999999999997</v>
      </c>
      <c r="P727" s="48">
        <f t="shared" si="52"/>
        <v>4.2119999999999997</v>
      </c>
      <c r="Q727">
        <v>0.78</v>
      </c>
      <c r="R727" s="45">
        <f>VLOOKUP(H727,'[1]CALCUL AS et AN'!$A$2:$AU$889,46,FALSE)</f>
        <v>1.5794999999999999</v>
      </c>
      <c r="S727" s="48">
        <f>VLOOKUP(H727,'[1]CALCUL AS et AN'!$A$2:$AU$889,47,FALSE)</f>
        <v>1.5794999999999999</v>
      </c>
      <c r="T727">
        <v>3.12</v>
      </c>
      <c r="U727" s="45">
        <f t="shared" si="53"/>
        <v>6.3179999999999996</v>
      </c>
      <c r="V727" s="48">
        <f t="shared" si="54"/>
        <v>6.3179999999999996</v>
      </c>
      <c r="W727" t="s">
        <v>1361</v>
      </c>
      <c r="X727" t="s">
        <v>937</v>
      </c>
    </row>
    <row r="728" spans="1:24" outlineLevel="2">
      <c r="A728" t="s">
        <v>111</v>
      </c>
      <c r="B728" s="73" t="str">
        <f t="shared" si="55"/>
        <v>B</v>
      </c>
      <c r="C728">
        <v>8210707018</v>
      </c>
      <c r="D728">
        <v>42</v>
      </c>
      <c r="E728" t="s">
        <v>2090</v>
      </c>
      <c r="F728">
        <v>0.158</v>
      </c>
      <c r="H728">
        <v>8210707018</v>
      </c>
      <c r="I728">
        <v>0.11</v>
      </c>
      <c r="J728">
        <v>1</v>
      </c>
      <c r="K728">
        <v>0.11</v>
      </c>
      <c r="L728" s="45">
        <f>VLOOKUP(H728,'[1]CALCUL AS et AN'!$A$2:$AU$889,24,FALSE)</f>
        <v>0.1056</v>
      </c>
      <c r="M728" s="48">
        <f>VLOOKUP(H728,'[1]CALCUL AS et AN'!$A$2:$AU$889,28,FALSE)</f>
        <v>0.1056</v>
      </c>
      <c r="N728">
        <v>4.62</v>
      </c>
      <c r="O728" s="45">
        <f t="shared" si="51"/>
        <v>4.4352</v>
      </c>
      <c r="P728" s="48">
        <f t="shared" si="52"/>
        <v>4.4352</v>
      </c>
      <c r="Q728">
        <v>0.12</v>
      </c>
      <c r="R728" s="45">
        <f>VLOOKUP(H728,'[1]CALCUL AS et AN'!$A$2:$AU$889,46,FALSE)</f>
        <v>0.15839999999999999</v>
      </c>
      <c r="S728" s="48">
        <f>VLOOKUP(H728,'[1]CALCUL AS et AN'!$A$2:$AU$889,47,FALSE)</f>
        <v>0.15839999999999999</v>
      </c>
      <c r="T728">
        <v>5.04</v>
      </c>
      <c r="U728" s="45">
        <f t="shared" si="53"/>
        <v>6.6527999999999992</v>
      </c>
      <c r="V728" s="48">
        <f t="shared" si="54"/>
        <v>6.6527999999999992</v>
      </c>
      <c r="W728" t="s">
        <v>1361</v>
      </c>
      <c r="X728" t="s">
        <v>951</v>
      </c>
    </row>
    <row r="729" spans="1:24" outlineLevel="2">
      <c r="A729" t="s">
        <v>111</v>
      </c>
      <c r="B729" s="73" t="str">
        <f t="shared" si="55"/>
        <v>B</v>
      </c>
      <c r="C729" t="s">
        <v>648</v>
      </c>
      <c r="D729">
        <v>5</v>
      </c>
      <c r="E729" t="s">
        <v>2053</v>
      </c>
      <c r="F729">
        <v>13.19</v>
      </c>
      <c r="H729" t="s">
        <v>648</v>
      </c>
      <c r="I729">
        <v>14.87</v>
      </c>
      <c r="J729">
        <v>1.8</v>
      </c>
      <c r="K729">
        <v>8.2611111111111111</v>
      </c>
      <c r="L729" s="45">
        <f>VLOOKUP(H729,'[1]CALCUL AS et AN'!$A$2:$AU$889,24,FALSE)</f>
        <v>8.26</v>
      </c>
      <c r="M729" s="48">
        <f>VLOOKUP(H729,'[1]CALCUL AS et AN'!$A$2:$AU$889,28,FALSE)</f>
        <v>10.92</v>
      </c>
      <c r="N729">
        <v>41.305555555555557</v>
      </c>
      <c r="O729" s="45">
        <f t="shared" si="51"/>
        <v>41.3</v>
      </c>
      <c r="P729" s="48">
        <f t="shared" si="52"/>
        <v>54.6</v>
      </c>
      <c r="Q729">
        <v>13.19</v>
      </c>
      <c r="R729" s="45">
        <f>VLOOKUP(H729,'[1]CALCUL AS et AN'!$A$2:$AU$889,46,FALSE)</f>
        <v>12.39</v>
      </c>
      <c r="S729" s="48">
        <f>VLOOKUP(H729,'[1]CALCUL AS et AN'!$A$2:$AU$889,47,FALSE)</f>
        <v>16.38</v>
      </c>
      <c r="T729">
        <v>65.95</v>
      </c>
      <c r="U729" s="45">
        <f t="shared" si="53"/>
        <v>61.95</v>
      </c>
      <c r="V729" s="48">
        <f t="shared" si="54"/>
        <v>81.899999999999991</v>
      </c>
      <c r="W729" t="s">
        <v>1361</v>
      </c>
      <c r="X729" t="s">
        <v>937</v>
      </c>
    </row>
    <row r="730" spans="1:24" outlineLevel="2">
      <c r="A730" t="s">
        <v>111</v>
      </c>
      <c r="B730" s="73" t="str">
        <f t="shared" si="55"/>
        <v>B</v>
      </c>
      <c r="C730" t="s">
        <v>650</v>
      </c>
      <c r="D730">
        <v>14.44</v>
      </c>
      <c r="E730" t="s">
        <v>2047</v>
      </c>
      <c r="F730">
        <v>11.27</v>
      </c>
      <c r="H730" t="s">
        <v>650</v>
      </c>
      <c r="I730">
        <v>7.05</v>
      </c>
      <c r="J730">
        <v>1</v>
      </c>
      <c r="K730">
        <v>7.05</v>
      </c>
      <c r="L730" s="45">
        <f>VLOOKUP(H730,'[1]CALCUL AS et AN'!$A$2:$AU$889,24,FALSE)</f>
        <v>7.05</v>
      </c>
      <c r="M730" s="48">
        <f>VLOOKUP(H730,'[1]CALCUL AS et AN'!$A$2:$AU$889,28,FALSE)</f>
        <v>7.4</v>
      </c>
      <c r="N730">
        <v>101.80199999999999</v>
      </c>
      <c r="O730" s="45">
        <f t="shared" si="51"/>
        <v>101.80199999999999</v>
      </c>
      <c r="P730" s="48">
        <f t="shared" si="52"/>
        <v>106.85599999999999</v>
      </c>
      <c r="Q730">
        <v>11.27</v>
      </c>
      <c r="R730" s="45">
        <f>VLOOKUP(H730,'[1]CALCUL AS et AN'!$A$2:$AU$889,46,FALSE)</f>
        <v>8.8125</v>
      </c>
      <c r="S730" s="48">
        <f>VLOOKUP(H730,'[1]CALCUL AS et AN'!$A$2:$AU$889,47,FALSE)</f>
        <v>9.25</v>
      </c>
      <c r="T730">
        <v>162.7388</v>
      </c>
      <c r="U730" s="45">
        <f t="shared" si="53"/>
        <v>127.2525</v>
      </c>
      <c r="V730" s="48">
        <f t="shared" si="54"/>
        <v>133.57</v>
      </c>
      <c r="W730" t="s">
        <v>1361</v>
      </c>
      <c r="X730" t="s">
        <v>937</v>
      </c>
    </row>
    <row r="731" spans="1:24" outlineLevel="2">
      <c r="A731" t="s">
        <v>111</v>
      </c>
      <c r="B731" s="73" t="str">
        <f t="shared" si="55"/>
        <v>B</v>
      </c>
      <c r="C731" t="s">
        <v>2077</v>
      </c>
      <c r="D731">
        <v>12</v>
      </c>
      <c r="E731" t="s">
        <v>2078</v>
      </c>
      <c r="F731">
        <v>7.55</v>
      </c>
      <c r="H731" t="s">
        <v>2077</v>
      </c>
      <c r="I731">
        <v>3.32</v>
      </c>
      <c r="J731">
        <v>6.06</v>
      </c>
      <c r="K731">
        <v>0.54785478547854782</v>
      </c>
      <c r="L731" s="45">
        <f>VLOOKUP(H731,'[1]CALCUL AS et AN'!$A$2:$AU$889,24,FALSE)</f>
        <v>3.29</v>
      </c>
      <c r="M731" s="48">
        <f>VLOOKUP(H731,'[1]CALCUL AS et AN'!$A$2:$AU$889,28,FALSE)</f>
        <v>3.32</v>
      </c>
      <c r="N731">
        <v>6.5742574257425739</v>
      </c>
      <c r="O731" s="45">
        <f t="shared" si="51"/>
        <v>39.480000000000004</v>
      </c>
      <c r="P731" s="48">
        <f t="shared" si="52"/>
        <v>39.839999999999996</v>
      </c>
      <c r="Q731">
        <v>7.55</v>
      </c>
      <c r="R731" s="45">
        <f>VLOOKUP(H731,'[1]CALCUL AS et AN'!$A$2:$AU$889,46,FALSE)</f>
        <v>8.2249999999999996</v>
      </c>
      <c r="S731" s="48">
        <f>VLOOKUP(H731,'[1]CALCUL AS et AN'!$A$2:$AU$889,47,FALSE)</f>
        <v>8.2999999999999989</v>
      </c>
      <c r="T731">
        <v>90.6</v>
      </c>
      <c r="U731" s="45">
        <f t="shared" si="53"/>
        <v>98.699999999999989</v>
      </c>
      <c r="V731" s="48">
        <f t="shared" si="54"/>
        <v>99.6</v>
      </c>
      <c r="W731" t="s">
        <v>1361</v>
      </c>
      <c r="X731" t="s">
        <v>951</v>
      </c>
    </row>
    <row r="732" spans="1:24" outlineLevel="2">
      <c r="A732" t="s">
        <v>111</v>
      </c>
      <c r="B732" s="73" t="str">
        <f t="shared" si="55"/>
        <v>B</v>
      </c>
      <c r="C732" t="s">
        <v>572</v>
      </c>
      <c r="D732">
        <v>1</v>
      </c>
      <c r="E732" t="s">
        <v>573</v>
      </c>
      <c r="F732">
        <v>20.91</v>
      </c>
      <c r="H732" t="s">
        <v>572</v>
      </c>
      <c r="I732">
        <v>14.64</v>
      </c>
      <c r="J732">
        <v>1</v>
      </c>
      <c r="K732">
        <v>14.64</v>
      </c>
      <c r="L732" s="45">
        <f>VLOOKUP(H732,'[1]CALCUL AS et AN'!$A$2:$AU$889,24,FALSE)</f>
        <v>14.64</v>
      </c>
      <c r="M732" s="48">
        <f>VLOOKUP(H732,'[1]CALCUL AS et AN'!$A$2:$AU$889,28,FALSE)</f>
        <v>15.811200000000001</v>
      </c>
      <c r="N732">
        <v>14.64</v>
      </c>
      <c r="O732" s="45">
        <f t="shared" si="51"/>
        <v>14.64</v>
      </c>
      <c r="P732" s="48">
        <f t="shared" si="52"/>
        <v>15.811200000000001</v>
      </c>
      <c r="Q732">
        <v>20.91</v>
      </c>
      <c r="R732" s="45">
        <f>VLOOKUP(H732,'[1]CALCUL AS et AN'!$A$2:$AU$889,46,FALSE)</f>
        <v>21.96</v>
      </c>
      <c r="S732" s="48">
        <f>VLOOKUP(H732,'[1]CALCUL AS et AN'!$A$2:$AU$889,47,FALSE)</f>
        <v>23.716800000000003</v>
      </c>
      <c r="T732">
        <v>20.91</v>
      </c>
      <c r="U732" s="45">
        <f t="shared" si="53"/>
        <v>21.96</v>
      </c>
      <c r="V732" s="48">
        <f t="shared" si="54"/>
        <v>23.716800000000003</v>
      </c>
      <c r="W732" t="s">
        <v>1361</v>
      </c>
      <c r="X732" t="s">
        <v>937</v>
      </c>
    </row>
    <row r="733" spans="1:24" outlineLevel="2">
      <c r="A733" t="s">
        <v>111</v>
      </c>
      <c r="B733" s="73" t="str">
        <f t="shared" si="55"/>
        <v>B</v>
      </c>
      <c r="C733" t="s">
        <v>2194</v>
      </c>
      <c r="D733">
        <v>2</v>
      </c>
      <c r="E733" t="s">
        <v>2195</v>
      </c>
      <c r="F733">
        <v>9.81</v>
      </c>
      <c r="H733" t="s">
        <v>2194</v>
      </c>
      <c r="I733">
        <v>7.29</v>
      </c>
      <c r="J733">
        <v>1</v>
      </c>
      <c r="K733">
        <v>7.29</v>
      </c>
      <c r="L733" s="45">
        <f>VLOOKUP(H733,'[1]CALCUL AS et AN'!$A$2:$AU$889,24,FALSE)</f>
        <v>7.2920999999999996</v>
      </c>
      <c r="M733" s="48">
        <f>VLOOKUP(H733,'[1]CALCUL AS et AN'!$A$2:$AU$889,28,FALSE)</f>
        <v>7.2920999999999996</v>
      </c>
      <c r="N733">
        <v>14.58</v>
      </c>
      <c r="O733" s="45">
        <f t="shared" si="51"/>
        <v>14.584199999999999</v>
      </c>
      <c r="P733" s="48">
        <f t="shared" si="52"/>
        <v>14.584199999999999</v>
      </c>
      <c r="Q733">
        <v>9.81</v>
      </c>
      <c r="R733" s="45">
        <f>VLOOKUP(H733,'[1]CALCUL AS et AN'!$A$2:$AU$889,46,FALSE)</f>
        <v>10.93815</v>
      </c>
      <c r="S733" s="48">
        <f>VLOOKUP(H733,'[1]CALCUL AS et AN'!$A$2:$AU$889,47,FALSE)</f>
        <v>10.93815</v>
      </c>
      <c r="T733">
        <v>19.62</v>
      </c>
      <c r="U733" s="45">
        <f t="shared" si="53"/>
        <v>21.876300000000001</v>
      </c>
      <c r="V733" s="48">
        <f t="shared" si="54"/>
        <v>21.876300000000001</v>
      </c>
      <c r="W733" t="s">
        <v>1361</v>
      </c>
      <c r="X733" t="s">
        <v>951</v>
      </c>
    </row>
    <row r="734" spans="1:24" outlineLevel="2">
      <c r="A734" t="s">
        <v>111</v>
      </c>
      <c r="B734" s="73" t="str">
        <f t="shared" si="55"/>
        <v>B</v>
      </c>
      <c r="C734" t="s">
        <v>2198</v>
      </c>
      <c r="D734">
        <v>4</v>
      </c>
      <c r="E734" t="s">
        <v>2199</v>
      </c>
      <c r="F734">
        <v>9.9</v>
      </c>
      <c r="H734" t="s">
        <v>2198</v>
      </c>
      <c r="I734">
        <v>7.36</v>
      </c>
      <c r="J734">
        <v>1</v>
      </c>
      <c r="K734">
        <v>7.36</v>
      </c>
      <c r="L734" s="45">
        <f>VLOOKUP(H734,'[1]CALCUL AS et AN'!$A$2:$AU$889,24,FALSE)</f>
        <v>7.359</v>
      </c>
      <c r="M734" s="48">
        <f>VLOOKUP(H734,'[1]CALCUL AS et AN'!$A$2:$AU$889,28,FALSE)</f>
        <v>7.359</v>
      </c>
      <c r="N734">
        <v>29.44</v>
      </c>
      <c r="O734" s="45">
        <f t="shared" si="51"/>
        <v>29.436</v>
      </c>
      <c r="P734" s="48">
        <f t="shared" si="52"/>
        <v>29.436</v>
      </c>
      <c r="Q734">
        <v>9.9</v>
      </c>
      <c r="R734" s="45">
        <f>VLOOKUP(H734,'[1]CALCUL AS et AN'!$A$2:$AU$889,46,FALSE)</f>
        <v>11.038499999999999</v>
      </c>
      <c r="S734" s="48">
        <f>VLOOKUP(H734,'[1]CALCUL AS et AN'!$A$2:$AU$889,47,FALSE)</f>
        <v>11.038499999999999</v>
      </c>
      <c r="T734">
        <v>39.6</v>
      </c>
      <c r="U734" s="45">
        <f t="shared" si="53"/>
        <v>44.153999999999996</v>
      </c>
      <c r="V734" s="48">
        <f t="shared" si="54"/>
        <v>44.153999999999996</v>
      </c>
      <c r="W734" t="s">
        <v>1361</v>
      </c>
      <c r="X734" t="s">
        <v>951</v>
      </c>
    </row>
    <row r="735" spans="1:24" outlineLevel="2">
      <c r="A735" t="s">
        <v>111</v>
      </c>
      <c r="B735" s="73" t="str">
        <f t="shared" si="55"/>
        <v>B</v>
      </c>
      <c r="C735" t="s">
        <v>2206</v>
      </c>
      <c r="D735">
        <v>2</v>
      </c>
      <c r="E735" t="s">
        <v>2207</v>
      </c>
      <c r="F735">
        <v>10.86</v>
      </c>
      <c r="H735" t="s">
        <v>2206</v>
      </c>
      <c r="I735">
        <v>8.07</v>
      </c>
      <c r="J735">
        <v>1</v>
      </c>
      <c r="K735">
        <v>8.07</v>
      </c>
      <c r="L735" s="45">
        <f>VLOOKUP(H735,'[1]CALCUL AS et AN'!$A$2:$AU$889,24,FALSE)</f>
        <v>8.0725999999999996</v>
      </c>
      <c r="M735" s="48">
        <f>VLOOKUP(H735,'[1]CALCUL AS et AN'!$A$2:$AU$889,28,FALSE)</f>
        <v>8.0725999999999996</v>
      </c>
      <c r="N735">
        <v>16.14</v>
      </c>
      <c r="O735" s="45">
        <f t="shared" si="51"/>
        <v>16.145199999999999</v>
      </c>
      <c r="P735" s="48">
        <f t="shared" si="52"/>
        <v>16.145199999999999</v>
      </c>
      <c r="Q735">
        <v>10.86</v>
      </c>
      <c r="R735" s="45">
        <f>VLOOKUP(H735,'[1]CALCUL AS et AN'!$A$2:$AU$889,46,FALSE)</f>
        <v>12.108899999999998</v>
      </c>
      <c r="S735" s="48">
        <f>VLOOKUP(H735,'[1]CALCUL AS et AN'!$A$2:$AU$889,47,FALSE)</f>
        <v>12.108899999999998</v>
      </c>
      <c r="T735">
        <v>21.72</v>
      </c>
      <c r="U735" s="45">
        <f t="shared" si="53"/>
        <v>24.217799999999997</v>
      </c>
      <c r="V735" s="48">
        <f t="shared" si="54"/>
        <v>24.217799999999997</v>
      </c>
      <c r="W735" t="s">
        <v>1361</v>
      </c>
      <c r="X735" t="s">
        <v>951</v>
      </c>
    </row>
    <row r="736" spans="1:24" outlineLevel="2">
      <c r="A736" t="s">
        <v>111</v>
      </c>
      <c r="B736" s="73" t="str">
        <f t="shared" si="55"/>
        <v>B</v>
      </c>
      <c r="C736" t="s">
        <v>2410</v>
      </c>
      <c r="D736">
        <v>5.1100000000000003</v>
      </c>
      <c r="E736" t="s">
        <v>2411</v>
      </c>
      <c r="F736">
        <v>75</v>
      </c>
      <c r="H736" t="s">
        <v>2410</v>
      </c>
      <c r="I736">
        <v>50</v>
      </c>
      <c r="J736">
        <v>1</v>
      </c>
      <c r="K736">
        <v>50</v>
      </c>
      <c r="L736" s="45">
        <f>VLOOKUP(H736,'[1]CALCUL AS et AN'!$A$2:$AU$889,24,FALSE)</f>
        <v>50</v>
      </c>
      <c r="M736" s="48">
        <f>VLOOKUP(H736,'[1]CALCUL AS et AN'!$A$2:$AU$889,28,FALSE)</f>
        <v>50</v>
      </c>
      <c r="N736">
        <v>255.50000000000003</v>
      </c>
      <c r="O736" s="45">
        <f t="shared" si="51"/>
        <v>255.50000000000003</v>
      </c>
      <c r="P736" s="48">
        <f t="shared" si="52"/>
        <v>255.50000000000003</v>
      </c>
      <c r="Q736">
        <v>75</v>
      </c>
      <c r="R736" s="45">
        <f>VLOOKUP(H736,'[1]CALCUL AS et AN'!$A$2:$AU$889,46,FALSE)</f>
        <v>75</v>
      </c>
      <c r="S736" s="48">
        <f>VLOOKUP(H736,'[1]CALCUL AS et AN'!$A$2:$AU$889,47,FALSE)</f>
        <v>75</v>
      </c>
      <c r="T736">
        <v>383.25</v>
      </c>
      <c r="U736" s="45">
        <f t="shared" si="53"/>
        <v>383.25</v>
      </c>
      <c r="V736" s="48">
        <f t="shared" si="54"/>
        <v>383.25</v>
      </c>
      <c r="W736" t="s">
        <v>1361</v>
      </c>
      <c r="X736" t="s">
        <v>951</v>
      </c>
    </row>
    <row r="737" spans="1:24" outlineLevel="2">
      <c r="A737" t="s">
        <v>111</v>
      </c>
      <c r="B737" s="73" t="str">
        <f t="shared" si="55"/>
        <v>B</v>
      </c>
      <c r="C737" t="s">
        <v>2162</v>
      </c>
      <c r="D737">
        <v>2</v>
      </c>
      <c r="E737" t="s">
        <v>2163</v>
      </c>
      <c r="F737">
        <v>42.95</v>
      </c>
      <c r="H737" t="s">
        <v>2162</v>
      </c>
      <c r="I737">
        <v>31.92</v>
      </c>
      <c r="J737">
        <v>1</v>
      </c>
      <c r="K737">
        <v>31.92</v>
      </c>
      <c r="L737" s="45">
        <f>VLOOKUP(H737,'[1]CALCUL AS et AN'!$A$2:$AU$889,24,FALSE)</f>
        <v>31.922449999999998</v>
      </c>
      <c r="M737" s="48">
        <f>VLOOKUP(H737,'[1]CALCUL AS et AN'!$A$2:$AU$889,28,FALSE)</f>
        <v>31.922449999999998</v>
      </c>
      <c r="N737">
        <v>63.84</v>
      </c>
      <c r="O737" s="45">
        <f t="shared" si="51"/>
        <v>63.844899999999996</v>
      </c>
      <c r="P737" s="48">
        <f t="shared" si="52"/>
        <v>63.844899999999996</v>
      </c>
      <c r="Q737">
        <v>42.95</v>
      </c>
      <c r="R737" s="45">
        <f>VLOOKUP(H737,'[1]CALCUL AS et AN'!$A$2:$AU$889,46,FALSE)</f>
        <v>47.883674999999997</v>
      </c>
      <c r="S737" s="48">
        <f>VLOOKUP(H737,'[1]CALCUL AS et AN'!$A$2:$AU$889,47,FALSE)</f>
        <v>47.883674999999997</v>
      </c>
      <c r="T737">
        <v>85.9</v>
      </c>
      <c r="U737" s="45">
        <f t="shared" si="53"/>
        <v>95.767349999999993</v>
      </c>
      <c r="V737" s="48">
        <f t="shared" si="54"/>
        <v>95.767349999999993</v>
      </c>
      <c r="W737" t="s">
        <v>1361</v>
      </c>
      <c r="X737" t="s">
        <v>951</v>
      </c>
    </row>
    <row r="738" spans="1:24" outlineLevel="2">
      <c r="A738" t="s">
        <v>111</v>
      </c>
      <c r="B738" s="73" t="str">
        <f t="shared" si="55"/>
        <v>B</v>
      </c>
      <c r="C738" t="s">
        <v>2166</v>
      </c>
      <c r="D738">
        <v>4</v>
      </c>
      <c r="E738" t="s">
        <v>2167</v>
      </c>
      <c r="F738">
        <v>43.38</v>
      </c>
      <c r="H738" t="s">
        <v>2166</v>
      </c>
      <c r="I738">
        <v>32.25</v>
      </c>
      <c r="J738">
        <v>1</v>
      </c>
      <c r="K738">
        <v>32.25</v>
      </c>
      <c r="L738" s="45">
        <f>VLOOKUP(H738,'[1]CALCUL AS et AN'!$A$2:$AU$889,24,FALSE)</f>
        <v>32.245800000000003</v>
      </c>
      <c r="M738" s="48">
        <f>VLOOKUP(H738,'[1]CALCUL AS et AN'!$A$2:$AU$889,28,FALSE)</f>
        <v>32.245800000000003</v>
      </c>
      <c r="N738">
        <v>129</v>
      </c>
      <c r="O738" s="45">
        <f t="shared" si="51"/>
        <v>128.98320000000001</v>
      </c>
      <c r="P738" s="48">
        <f t="shared" si="52"/>
        <v>128.98320000000001</v>
      </c>
      <c r="Q738">
        <v>43.38</v>
      </c>
      <c r="R738" s="45">
        <f>VLOOKUP(H738,'[1]CALCUL AS et AN'!$A$2:$AU$889,46,FALSE)</f>
        <v>48.368700000000004</v>
      </c>
      <c r="S738" s="48">
        <f>VLOOKUP(H738,'[1]CALCUL AS et AN'!$A$2:$AU$889,47,FALSE)</f>
        <v>48.368700000000004</v>
      </c>
      <c r="T738">
        <v>173.52</v>
      </c>
      <c r="U738" s="45">
        <f t="shared" si="53"/>
        <v>193.47480000000002</v>
      </c>
      <c r="V738" s="48">
        <f t="shared" si="54"/>
        <v>193.47480000000002</v>
      </c>
      <c r="W738" t="s">
        <v>1361</v>
      </c>
      <c r="X738" t="s">
        <v>951</v>
      </c>
    </row>
    <row r="739" spans="1:24" outlineLevel="2">
      <c r="A739" t="s">
        <v>111</v>
      </c>
      <c r="B739" s="73" t="str">
        <f t="shared" si="55"/>
        <v>B</v>
      </c>
      <c r="C739" t="s">
        <v>2174</v>
      </c>
      <c r="D739">
        <v>2</v>
      </c>
      <c r="E739" t="s">
        <v>2175</v>
      </c>
      <c r="F739">
        <v>47.55</v>
      </c>
      <c r="H739" t="s">
        <v>2174</v>
      </c>
      <c r="I739">
        <v>35.35</v>
      </c>
      <c r="J739">
        <v>1</v>
      </c>
      <c r="K739">
        <v>35.35</v>
      </c>
      <c r="L739" s="45">
        <f>VLOOKUP(H739,'[1]CALCUL AS et AN'!$A$2:$AU$889,24,FALSE)</f>
        <v>35.345500000000001</v>
      </c>
      <c r="M739" s="48">
        <f>VLOOKUP(H739,'[1]CALCUL AS et AN'!$A$2:$AU$889,28,FALSE)</f>
        <v>35.345500000000001</v>
      </c>
      <c r="N739">
        <v>70.7</v>
      </c>
      <c r="O739" s="45">
        <f t="shared" si="51"/>
        <v>70.691000000000003</v>
      </c>
      <c r="P739" s="48">
        <f t="shared" si="52"/>
        <v>70.691000000000003</v>
      </c>
      <c r="Q739">
        <v>47.55</v>
      </c>
      <c r="R739" s="45">
        <f>VLOOKUP(H739,'[1]CALCUL AS et AN'!$A$2:$AU$889,46,FALSE)</f>
        <v>53.018250000000002</v>
      </c>
      <c r="S739" s="48">
        <f>VLOOKUP(H739,'[1]CALCUL AS et AN'!$A$2:$AU$889,47,FALSE)</f>
        <v>53.018250000000002</v>
      </c>
      <c r="T739">
        <v>95.1</v>
      </c>
      <c r="U739" s="45">
        <f t="shared" si="53"/>
        <v>106.0365</v>
      </c>
      <c r="V739" s="48">
        <f t="shared" si="54"/>
        <v>106.0365</v>
      </c>
      <c r="W739" t="s">
        <v>1361</v>
      </c>
      <c r="X739" t="s">
        <v>951</v>
      </c>
    </row>
    <row r="740" spans="1:24" outlineLevel="2">
      <c r="A740" t="s">
        <v>111</v>
      </c>
      <c r="B740" s="73" t="str">
        <f t="shared" si="55"/>
        <v>B</v>
      </c>
      <c r="C740" t="s">
        <v>2224</v>
      </c>
      <c r="D740">
        <v>2</v>
      </c>
      <c r="E740" t="s">
        <v>2225</v>
      </c>
      <c r="F740">
        <v>6.29</v>
      </c>
      <c r="H740" t="s">
        <v>2224</v>
      </c>
      <c r="I740">
        <v>4.67</v>
      </c>
      <c r="J740">
        <v>1</v>
      </c>
      <c r="K740">
        <v>4.67</v>
      </c>
      <c r="L740" s="45">
        <f>VLOOKUP(H740,'[1]CALCUL AS et AN'!$A$2:$AU$889,24,FALSE)</f>
        <v>4.6718500000000001</v>
      </c>
      <c r="M740" s="48">
        <f>VLOOKUP(H740,'[1]CALCUL AS et AN'!$A$2:$AU$889,28,FALSE)</f>
        <v>4.6718500000000001</v>
      </c>
      <c r="N740">
        <v>9.34</v>
      </c>
      <c r="O740" s="45">
        <f t="shared" si="51"/>
        <v>9.3437000000000001</v>
      </c>
      <c r="P740" s="48">
        <f t="shared" si="52"/>
        <v>9.3437000000000001</v>
      </c>
      <c r="Q740">
        <v>6.29</v>
      </c>
      <c r="R740" s="45">
        <f>VLOOKUP(H740,'[1]CALCUL AS et AN'!$A$2:$AU$889,46,FALSE)</f>
        <v>7.0077750000000005</v>
      </c>
      <c r="S740" s="48">
        <f>VLOOKUP(H740,'[1]CALCUL AS et AN'!$A$2:$AU$889,47,FALSE)</f>
        <v>7.0077750000000005</v>
      </c>
      <c r="T740">
        <v>12.58</v>
      </c>
      <c r="U740" s="45">
        <f t="shared" si="53"/>
        <v>14.015550000000001</v>
      </c>
      <c r="V740" s="48">
        <f t="shared" si="54"/>
        <v>14.015550000000001</v>
      </c>
      <c r="W740" t="s">
        <v>1361</v>
      </c>
      <c r="X740" t="s">
        <v>951</v>
      </c>
    </row>
    <row r="741" spans="1:24" outlineLevel="2">
      <c r="A741" t="s">
        <v>111</v>
      </c>
      <c r="B741" s="73" t="str">
        <f t="shared" si="55"/>
        <v>B</v>
      </c>
      <c r="C741" t="s">
        <v>2227</v>
      </c>
      <c r="D741">
        <v>4</v>
      </c>
      <c r="E741" t="s">
        <v>2228</v>
      </c>
      <c r="F741">
        <v>6.35</v>
      </c>
      <c r="H741" t="s">
        <v>2227</v>
      </c>
      <c r="I741">
        <v>4.72</v>
      </c>
      <c r="J741">
        <v>1</v>
      </c>
      <c r="K741">
        <v>4.72</v>
      </c>
      <c r="L741" s="45">
        <f>VLOOKUP(H741,'[1]CALCUL AS et AN'!$A$2:$AU$889,24,FALSE)</f>
        <v>4.71645</v>
      </c>
      <c r="M741" s="48">
        <f>VLOOKUP(H741,'[1]CALCUL AS et AN'!$A$2:$AU$889,28,FALSE)</f>
        <v>4.71645</v>
      </c>
      <c r="N741">
        <v>18.88</v>
      </c>
      <c r="O741" s="45">
        <f t="shared" si="51"/>
        <v>18.8658</v>
      </c>
      <c r="P741" s="48">
        <f t="shared" si="52"/>
        <v>18.8658</v>
      </c>
      <c r="Q741">
        <v>6.35</v>
      </c>
      <c r="R741" s="45">
        <f>VLOOKUP(H741,'[1]CALCUL AS et AN'!$A$2:$AU$889,46,FALSE)</f>
        <v>7.074675</v>
      </c>
      <c r="S741" s="48">
        <f>VLOOKUP(H741,'[1]CALCUL AS et AN'!$A$2:$AU$889,47,FALSE)</f>
        <v>7.074675</v>
      </c>
      <c r="T741">
        <v>25.4</v>
      </c>
      <c r="U741" s="45">
        <f t="shared" si="53"/>
        <v>28.2987</v>
      </c>
      <c r="V741" s="48">
        <f t="shared" si="54"/>
        <v>28.2987</v>
      </c>
      <c r="W741" t="s">
        <v>1361</v>
      </c>
      <c r="X741" t="s">
        <v>951</v>
      </c>
    </row>
    <row r="742" spans="1:24" outlineLevel="2">
      <c r="A742" t="s">
        <v>111</v>
      </c>
      <c r="B742" s="73" t="str">
        <f t="shared" si="55"/>
        <v>B</v>
      </c>
      <c r="C742" t="s">
        <v>2233</v>
      </c>
      <c r="D742">
        <v>2</v>
      </c>
      <c r="E742" t="s">
        <v>2234</v>
      </c>
      <c r="F742">
        <v>6.96</v>
      </c>
      <c r="H742" t="s">
        <v>2233</v>
      </c>
      <c r="I742">
        <v>5.17</v>
      </c>
      <c r="J742">
        <v>1</v>
      </c>
      <c r="K742">
        <v>5.17</v>
      </c>
      <c r="L742" s="45">
        <f>VLOOKUP(H742,'[1]CALCUL AS et AN'!$A$2:$AU$889,24,FALSE)</f>
        <v>5.1735999999999995</v>
      </c>
      <c r="M742" s="48">
        <f>VLOOKUP(H742,'[1]CALCUL AS et AN'!$A$2:$AU$889,28,FALSE)</f>
        <v>5.1735999999999995</v>
      </c>
      <c r="N742">
        <v>10.34</v>
      </c>
      <c r="O742" s="45">
        <f t="shared" si="51"/>
        <v>10.347199999999999</v>
      </c>
      <c r="P742" s="48">
        <f t="shared" si="52"/>
        <v>10.347199999999999</v>
      </c>
      <c r="Q742">
        <v>6.96</v>
      </c>
      <c r="R742" s="45">
        <f>VLOOKUP(H742,'[1]CALCUL AS et AN'!$A$2:$AU$889,46,FALSE)</f>
        <v>7.7603999999999989</v>
      </c>
      <c r="S742" s="48">
        <f>VLOOKUP(H742,'[1]CALCUL AS et AN'!$A$2:$AU$889,47,FALSE)</f>
        <v>7.7603999999999989</v>
      </c>
      <c r="T742">
        <v>13.92</v>
      </c>
      <c r="U742" s="45">
        <f t="shared" si="53"/>
        <v>15.520799999999998</v>
      </c>
      <c r="V742" s="48">
        <f t="shared" si="54"/>
        <v>15.520799999999998</v>
      </c>
      <c r="W742" t="s">
        <v>1361</v>
      </c>
      <c r="X742" t="s">
        <v>951</v>
      </c>
    </row>
    <row r="743" spans="1:24" outlineLevel="2">
      <c r="A743" t="s">
        <v>111</v>
      </c>
      <c r="B743" s="73" t="str">
        <f t="shared" si="55"/>
        <v>B</v>
      </c>
      <c r="C743" t="s">
        <v>2069</v>
      </c>
      <c r="D743">
        <v>4</v>
      </c>
      <c r="E743" t="s">
        <v>2070</v>
      </c>
      <c r="F743">
        <v>7.95</v>
      </c>
      <c r="H743" t="s">
        <v>2069</v>
      </c>
      <c r="I743">
        <v>3.29</v>
      </c>
      <c r="J743">
        <v>6.06</v>
      </c>
      <c r="K743">
        <v>0.54290429042904298</v>
      </c>
      <c r="L743" s="45">
        <f>VLOOKUP(H743,'[1]CALCUL AS et AN'!$A$2:$AU$889,24,FALSE)</f>
        <v>3.29</v>
      </c>
      <c r="M743" s="48">
        <f>VLOOKUP(H743,'[1]CALCUL AS et AN'!$A$2:$AU$889,28,FALSE)</f>
        <v>3.29</v>
      </c>
      <c r="N743">
        <v>2.1716171617161719</v>
      </c>
      <c r="O743" s="45">
        <f t="shared" si="51"/>
        <v>13.16</v>
      </c>
      <c r="P743" s="48">
        <f t="shared" si="52"/>
        <v>13.16</v>
      </c>
      <c r="Q743">
        <v>7.95</v>
      </c>
      <c r="R743" s="45">
        <f>VLOOKUP(H743,'[1]CALCUL AS et AN'!$A$2:$AU$889,46,FALSE)</f>
        <v>8.2249999999999996</v>
      </c>
      <c r="S743" s="48">
        <f>VLOOKUP(H743,'[1]CALCUL AS et AN'!$A$2:$AU$889,47,FALSE)</f>
        <v>8.2249999999999996</v>
      </c>
      <c r="T743">
        <v>31.8</v>
      </c>
      <c r="U743" s="45">
        <f t="shared" si="53"/>
        <v>32.9</v>
      </c>
      <c r="V743" s="48">
        <f t="shared" si="54"/>
        <v>32.9</v>
      </c>
      <c r="W743" t="s">
        <v>1361</v>
      </c>
      <c r="X743" t="s">
        <v>951</v>
      </c>
    </row>
    <row r="744" spans="1:24" outlineLevel="1">
      <c r="A744" s="73" t="s">
        <v>3062</v>
      </c>
      <c r="B744" s="73" t="str">
        <f t="shared" si="55"/>
        <v>PCG6EHB</v>
      </c>
      <c r="N744">
        <f>SUBTOTAL(9,N721:N743)</f>
        <v>834.57143014301448</v>
      </c>
      <c r="O744" s="45">
        <f>SUBTOTAL(9,O721:O743)</f>
        <v>877.78440000000001</v>
      </c>
      <c r="P744" s="48">
        <f>SUBTOTAL(9,P721:P743)</f>
        <v>897.66960000000017</v>
      </c>
      <c r="T744">
        <f>SUBTOTAL(9,T721:T743)</f>
        <v>1318.3607999999999</v>
      </c>
      <c r="U744" s="45">
        <f>SUBTOTAL(9,U721:U743)</f>
        <v>1343.8246000000001</v>
      </c>
      <c r="V744" s="48">
        <f>SUBTOTAL(9,V721:V743)</f>
        <v>1372.7489000000003</v>
      </c>
    </row>
    <row r="745" spans="1:24" outlineLevel="2">
      <c r="A745" t="s">
        <v>109</v>
      </c>
      <c r="B745" s="73" t="str">
        <f t="shared" si="55"/>
        <v>A</v>
      </c>
      <c r="C745">
        <v>8412602518</v>
      </c>
      <c r="D745">
        <v>4</v>
      </c>
      <c r="E745" t="s">
        <v>2268</v>
      </c>
      <c r="F745">
        <v>0.05</v>
      </c>
      <c r="H745">
        <v>8412602518</v>
      </c>
      <c r="I745">
        <v>7.04</v>
      </c>
      <c r="J745">
        <v>200</v>
      </c>
      <c r="K745">
        <v>3.5200000000000002E-2</v>
      </c>
      <c r="L745" s="45">
        <f>VLOOKUP(H745,'[1]CALCUL AS et AN'!$A$2:$AU$889,24,FALSE)</f>
        <v>3.5200000000000002E-2</v>
      </c>
      <c r="M745" s="48">
        <f>VLOOKUP(H745,'[1]CALCUL AS et AN'!$A$2:$AU$889,28,FALSE)</f>
        <v>3.5200000000000002E-2</v>
      </c>
      <c r="N745">
        <v>0.14080000000000001</v>
      </c>
      <c r="O745" s="45">
        <f t="shared" si="51"/>
        <v>0.14080000000000001</v>
      </c>
      <c r="P745" s="48">
        <f t="shared" si="52"/>
        <v>0.14080000000000001</v>
      </c>
      <c r="Q745">
        <v>0.05</v>
      </c>
      <c r="R745" s="45">
        <f>VLOOKUP(H745,'[1]CALCUL AS et AN'!$A$2:$AU$889,46,FALSE)</f>
        <v>5.28E-2</v>
      </c>
      <c r="S745" s="48">
        <f>VLOOKUP(H745,'[1]CALCUL AS et AN'!$A$2:$AU$889,47,FALSE)</f>
        <v>5.28E-2</v>
      </c>
      <c r="T745">
        <v>0.2</v>
      </c>
      <c r="U745" s="45">
        <f t="shared" si="53"/>
        <v>0.2112</v>
      </c>
      <c r="V745" s="48">
        <f t="shared" si="54"/>
        <v>0.2112</v>
      </c>
      <c r="W745" t="s">
        <v>1361</v>
      </c>
      <c r="X745" t="s">
        <v>951</v>
      </c>
    </row>
    <row r="746" spans="1:24" outlineLevel="2">
      <c r="A746" t="s">
        <v>109</v>
      </c>
      <c r="B746" s="73" t="str">
        <f t="shared" si="55"/>
        <v>A</v>
      </c>
      <c r="C746">
        <v>8434000618</v>
      </c>
      <c r="D746">
        <v>4</v>
      </c>
      <c r="E746" t="s">
        <v>2272</v>
      </c>
      <c r="F746">
        <v>0.02</v>
      </c>
      <c r="H746">
        <v>8434000618</v>
      </c>
      <c r="I746">
        <v>8.3000000000000007</v>
      </c>
      <c r="J746">
        <v>500</v>
      </c>
      <c r="K746">
        <v>1.66E-2</v>
      </c>
      <c r="L746" s="45">
        <f>VLOOKUP(H746,'[1]CALCUL AS et AN'!$A$2:$AU$889,24,FALSE)</f>
        <v>1.66E-2</v>
      </c>
      <c r="M746" s="48">
        <f>VLOOKUP(H746,'[1]CALCUL AS et AN'!$A$2:$AU$889,28,FALSE)</f>
        <v>1.66E-2</v>
      </c>
      <c r="N746">
        <v>6.6400000000000001E-2</v>
      </c>
      <c r="O746" s="45">
        <f t="shared" si="51"/>
        <v>6.6400000000000001E-2</v>
      </c>
      <c r="P746" s="48">
        <f t="shared" si="52"/>
        <v>6.6400000000000001E-2</v>
      </c>
      <c r="Q746">
        <v>0.02</v>
      </c>
      <c r="R746" s="45">
        <f>VLOOKUP(H746,'[1]CALCUL AS et AN'!$A$2:$AU$889,46,FALSE)</f>
        <v>2.0750000000000001E-2</v>
      </c>
      <c r="S746" s="48">
        <f>VLOOKUP(H746,'[1]CALCUL AS et AN'!$A$2:$AU$889,47,FALSE)</f>
        <v>2.0750000000000001E-2</v>
      </c>
      <c r="T746">
        <v>0.08</v>
      </c>
      <c r="U746" s="45">
        <f t="shared" si="53"/>
        <v>8.3000000000000004E-2</v>
      </c>
      <c r="V746" s="48">
        <f t="shared" si="54"/>
        <v>8.3000000000000004E-2</v>
      </c>
      <c r="W746" t="s">
        <v>1361</v>
      </c>
      <c r="X746" t="s">
        <v>951</v>
      </c>
    </row>
    <row r="747" spans="1:24" outlineLevel="2">
      <c r="A747" t="s">
        <v>109</v>
      </c>
      <c r="B747" s="73" t="str">
        <f t="shared" si="55"/>
        <v>A</v>
      </c>
      <c r="C747" t="s">
        <v>2133</v>
      </c>
      <c r="D747">
        <v>28</v>
      </c>
      <c r="E747" t="s">
        <v>2134</v>
      </c>
      <c r="F747">
        <v>0.8</v>
      </c>
      <c r="H747" t="s">
        <v>2133</v>
      </c>
      <c r="I747">
        <v>0.52</v>
      </c>
      <c r="J747">
        <v>1</v>
      </c>
      <c r="K747">
        <v>0.52</v>
      </c>
      <c r="L747" s="45">
        <f>VLOOKUP(H747,'[1]CALCUL AS et AN'!$A$2:$AU$889,24,FALSE)</f>
        <v>0.51800000000000002</v>
      </c>
      <c r="M747" s="48">
        <f>VLOOKUP(H747,'[1]CALCUL AS et AN'!$A$2:$AU$889,28,FALSE)</f>
        <v>0.51800000000000002</v>
      </c>
      <c r="N747">
        <v>14.56</v>
      </c>
      <c r="O747" s="45">
        <f t="shared" si="51"/>
        <v>14.504000000000001</v>
      </c>
      <c r="P747" s="48">
        <f t="shared" si="52"/>
        <v>14.504000000000001</v>
      </c>
      <c r="Q747">
        <v>0.8</v>
      </c>
      <c r="R747" s="45">
        <f>VLOOKUP(H747,'[1]CALCUL AS et AN'!$A$2:$AU$889,46,FALSE)</f>
        <v>0.77700000000000002</v>
      </c>
      <c r="S747" s="48">
        <f>VLOOKUP(H747,'[1]CALCUL AS et AN'!$A$2:$AU$889,47,FALSE)</f>
        <v>0.77700000000000002</v>
      </c>
      <c r="T747">
        <v>22.400000000000002</v>
      </c>
      <c r="U747" s="45">
        <f t="shared" si="53"/>
        <v>21.756</v>
      </c>
      <c r="V747" s="48">
        <f t="shared" si="54"/>
        <v>21.756</v>
      </c>
      <c r="W747" t="s">
        <v>1361</v>
      </c>
      <c r="X747" t="s">
        <v>951</v>
      </c>
    </row>
    <row r="748" spans="1:24" outlineLevel="2">
      <c r="A748" t="s">
        <v>109</v>
      </c>
      <c r="B748" s="73" t="str">
        <f t="shared" si="55"/>
        <v>A</v>
      </c>
      <c r="C748">
        <v>8710605018</v>
      </c>
      <c r="D748">
        <v>4</v>
      </c>
      <c r="E748" t="s">
        <v>2707</v>
      </c>
      <c r="F748">
        <v>0.3</v>
      </c>
      <c r="H748">
        <v>8710605018</v>
      </c>
      <c r="I748">
        <v>0.11</v>
      </c>
      <c r="J748">
        <v>1</v>
      </c>
      <c r="K748">
        <v>0.11</v>
      </c>
      <c r="L748" s="45">
        <f>VLOOKUP(H748,'[1]CALCUL AS et AN'!$A$2:$AU$889,24,FALSE)</f>
        <v>0.108</v>
      </c>
      <c r="M748" s="48">
        <f>VLOOKUP(H748,'[1]CALCUL AS et AN'!$A$2:$AU$889,28,FALSE)</f>
        <v>0.108</v>
      </c>
      <c r="N748">
        <v>0.44</v>
      </c>
      <c r="O748" s="45">
        <f t="shared" si="51"/>
        <v>0.432</v>
      </c>
      <c r="P748" s="48">
        <f t="shared" si="52"/>
        <v>0.432</v>
      </c>
      <c r="Q748">
        <v>0.3</v>
      </c>
      <c r="R748" s="45">
        <f>VLOOKUP(H748,'[1]CALCUL AS et AN'!$A$2:$AU$889,46,FALSE)</f>
        <v>0.16200000000000001</v>
      </c>
      <c r="S748" s="48">
        <f>VLOOKUP(H748,'[1]CALCUL AS et AN'!$A$2:$AU$889,47,FALSE)</f>
        <v>0.16200000000000001</v>
      </c>
      <c r="T748">
        <v>1.2</v>
      </c>
      <c r="U748" s="45">
        <f t="shared" si="53"/>
        <v>0.64800000000000002</v>
      </c>
      <c r="V748" s="48">
        <f t="shared" si="54"/>
        <v>0.64800000000000002</v>
      </c>
      <c r="W748" t="s">
        <v>1361</v>
      </c>
      <c r="X748" t="s">
        <v>951</v>
      </c>
    </row>
    <row r="749" spans="1:24" outlineLevel="2">
      <c r="A749" t="s">
        <v>109</v>
      </c>
      <c r="B749" s="73" t="str">
        <f t="shared" si="55"/>
        <v>A</v>
      </c>
      <c r="C749">
        <v>8110608018</v>
      </c>
      <c r="D749">
        <v>115</v>
      </c>
      <c r="E749" t="s">
        <v>2084</v>
      </c>
      <c r="F749">
        <v>0.28199999999999997</v>
      </c>
      <c r="H749">
        <v>8110608018</v>
      </c>
      <c r="I749">
        <v>0.17</v>
      </c>
      <c r="J749">
        <v>1</v>
      </c>
      <c r="K749">
        <v>0.17</v>
      </c>
      <c r="L749" s="45">
        <f>VLOOKUP(H749,'[1]CALCUL AS et AN'!$A$2:$AU$889,24,FALSE)</f>
        <v>0.16700000000000001</v>
      </c>
      <c r="M749" s="48">
        <f>VLOOKUP(H749,'[1]CALCUL AS et AN'!$A$2:$AU$889,28,FALSE)</f>
        <v>0.16700000000000001</v>
      </c>
      <c r="N749">
        <v>19.55</v>
      </c>
      <c r="O749" s="45">
        <f t="shared" si="51"/>
        <v>19.205000000000002</v>
      </c>
      <c r="P749" s="48">
        <f t="shared" si="52"/>
        <v>19.205000000000002</v>
      </c>
      <c r="Q749">
        <v>0.28199999999999997</v>
      </c>
      <c r="R749" s="45">
        <f>VLOOKUP(H749,'[1]CALCUL AS et AN'!$A$2:$AU$889,46,FALSE)</f>
        <v>0.2505</v>
      </c>
      <c r="S749" s="48">
        <f>VLOOKUP(H749,'[1]CALCUL AS et AN'!$A$2:$AU$889,47,FALSE)</f>
        <v>0.2505</v>
      </c>
      <c r="T749">
        <v>32.43</v>
      </c>
      <c r="U749" s="45">
        <f t="shared" si="53"/>
        <v>28.807500000000001</v>
      </c>
      <c r="V749" s="48">
        <f t="shared" si="54"/>
        <v>28.807500000000001</v>
      </c>
      <c r="W749" t="s">
        <v>1361</v>
      </c>
      <c r="X749" t="s">
        <v>951</v>
      </c>
    </row>
    <row r="750" spans="1:24" outlineLevel="2">
      <c r="A750" t="s">
        <v>109</v>
      </c>
      <c r="B750" s="73" t="str">
        <f t="shared" si="55"/>
        <v>A</v>
      </c>
      <c r="C750" t="s">
        <v>2391</v>
      </c>
      <c r="D750">
        <v>4</v>
      </c>
      <c r="E750" t="s">
        <v>2392</v>
      </c>
      <c r="F750">
        <v>0.54900000000000004</v>
      </c>
      <c r="H750" t="s">
        <v>2391</v>
      </c>
      <c r="I750">
        <v>0.37</v>
      </c>
      <c r="J750">
        <v>1</v>
      </c>
      <c r="K750">
        <v>0.37</v>
      </c>
      <c r="L750" s="45">
        <f>VLOOKUP(H750,'[1]CALCUL AS et AN'!$A$2:$AU$889,24,FALSE)</f>
        <v>0.36599999999999999</v>
      </c>
      <c r="M750" s="48">
        <f>VLOOKUP(H750,'[1]CALCUL AS et AN'!$A$2:$AU$889,28,FALSE)</f>
        <v>0.36599999999999999</v>
      </c>
      <c r="N750">
        <v>1.48</v>
      </c>
      <c r="O750" s="45">
        <f t="shared" si="51"/>
        <v>1.464</v>
      </c>
      <c r="P750" s="48">
        <f t="shared" si="52"/>
        <v>1.464</v>
      </c>
      <c r="Q750">
        <v>0.54900000000000004</v>
      </c>
      <c r="R750" s="45">
        <f>VLOOKUP(H750,'[1]CALCUL AS et AN'!$A$2:$AU$889,46,FALSE)</f>
        <v>0.54899999999999993</v>
      </c>
      <c r="S750" s="48">
        <f>VLOOKUP(H750,'[1]CALCUL AS et AN'!$A$2:$AU$889,47,FALSE)</f>
        <v>0.54899999999999993</v>
      </c>
      <c r="T750">
        <v>2.1960000000000002</v>
      </c>
      <c r="U750" s="45">
        <f t="shared" si="53"/>
        <v>2.1959999999999997</v>
      </c>
      <c r="V750" s="48">
        <f t="shared" si="54"/>
        <v>2.1959999999999997</v>
      </c>
      <c r="W750" t="s">
        <v>1361</v>
      </c>
      <c r="X750" t="s">
        <v>937</v>
      </c>
    </row>
    <row r="751" spans="1:24" outlineLevel="2">
      <c r="A751" t="s">
        <v>109</v>
      </c>
      <c r="B751" s="73" t="str">
        <f t="shared" si="55"/>
        <v>A</v>
      </c>
      <c r="C751" t="s">
        <v>2394</v>
      </c>
      <c r="D751">
        <v>4</v>
      </c>
      <c r="E751" t="s">
        <v>2395</v>
      </c>
      <c r="F751">
        <v>0.78</v>
      </c>
      <c r="H751" t="s">
        <v>2394</v>
      </c>
      <c r="I751">
        <v>1.05</v>
      </c>
      <c r="J751">
        <v>1</v>
      </c>
      <c r="K751">
        <v>1.05</v>
      </c>
      <c r="L751" s="45">
        <f>VLOOKUP(H751,'[1]CALCUL AS et AN'!$A$2:$AU$889,24,FALSE)</f>
        <v>1.0529999999999999</v>
      </c>
      <c r="M751" s="48">
        <f>VLOOKUP(H751,'[1]CALCUL AS et AN'!$A$2:$AU$889,28,FALSE)</f>
        <v>1.0529999999999999</v>
      </c>
      <c r="N751">
        <v>4.2</v>
      </c>
      <c r="O751" s="45">
        <f t="shared" si="51"/>
        <v>4.2119999999999997</v>
      </c>
      <c r="P751" s="48">
        <f t="shared" si="52"/>
        <v>4.2119999999999997</v>
      </c>
      <c r="Q751">
        <v>0.78</v>
      </c>
      <c r="R751" s="45">
        <f>VLOOKUP(H751,'[1]CALCUL AS et AN'!$A$2:$AU$889,46,FALSE)</f>
        <v>1.5794999999999999</v>
      </c>
      <c r="S751" s="48">
        <f>VLOOKUP(H751,'[1]CALCUL AS et AN'!$A$2:$AU$889,47,FALSE)</f>
        <v>1.5794999999999999</v>
      </c>
      <c r="T751">
        <v>3.12</v>
      </c>
      <c r="U751" s="45">
        <f t="shared" si="53"/>
        <v>6.3179999999999996</v>
      </c>
      <c r="V751" s="48">
        <f t="shared" si="54"/>
        <v>6.3179999999999996</v>
      </c>
      <c r="W751" t="s">
        <v>1361</v>
      </c>
      <c r="X751" t="s">
        <v>937</v>
      </c>
    </row>
    <row r="752" spans="1:24" outlineLevel="2">
      <c r="A752" t="s">
        <v>109</v>
      </c>
      <c r="B752" s="73" t="str">
        <f t="shared" si="55"/>
        <v>A</v>
      </c>
      <c r="C752">
        <v>8210603018</v>
      </c>
      <c r="D752">
        <v>16</v>
      </c>
      <c r="E752" t="s">
        <v>2088</v>
      </c>
      <c r="F752">
        <v>6.8000000000000005E-2</v>
      </c>
      <c r="H752">
        <v>8210603018</v>
      </c>
      <c r="I752">
        <v>0.11</v>
      </c>
      <c r="J752">
        <v>1</v>
      </c>
      <c r="K752">
        <v>0.11</v>
      </c>
      <c r="L752" s="45">
        <f>VLOOKUP(H752,'[1]CALCUL AS et AN'!$A$2:$AU$889,24,FALSE)</f>
        <v>0.108</v>
      </c>
      <c r="M752" s="48">
        <f>VLOOKUP(H752,'[1]CALCUL AS et AN'!$A$2:$AU$889,28,FALSE)</f>
        <v>0.108</v>
      </c>
      <c r="N752">
        <v>1.76</v>
      </c>
      <c r="O752" s="45">
        <f t="shared" si="51"/>
        <v>1.728</v>
      </c>
      <c r="P752" s="48">
        <f t="shared" si="52"/>
        <v>1.728</v>
      </c>
      <c r="Q752">
        <v>6.8000000000000005E-2</v>
      </c>
      <c r="R752" s="45">
        <f>VLOOKUP(H752,'[1]CALCUL AS et AN'!$A$2:$AU$889,46,FALSE)</f>
        <v>0.16200000000000001</v>
      </c>
      <c r="S752" s="48">
        <f>VLOOKUP(H752,'[1]CALCUL AS et AN'!$A$2:$AU$889,47,FALSE)</f>
        <v>0.16200000000000001</v>
      </c>
      <c r="T752">
        <v>1.0880000000000001</v>
      </c>
      <c r="U752" s="45">
        <f t="shared" si="53"/>
        <v>2.5920000000000001</v>
      </c>
      <c r="V752" s="48">
        <f t="shared" si="54"/>
        <v>2.5920000000000001</v>
      </c>
      <c r="W752" t="s">
        <v>1361</v>
      </c>
      <c r="X752" t="s">
        <v>951</v>
      </c>
    </row>
    <row r="753" spans="1:24" outlineLevel="2">
      <c r="A753" t="s">
        <v>109</v>
      </c>
      <c r="B753" s="73" t="str">
        <f t="shared" si="55"/>
        <v>A</v>
      </c>
      <c r="C753">
        <v>8210707018</v>
      </c>
      <c r="D753">
        <v>37</v>
      </c>
      <c r="E753" t="s">
        <v>2090</v>
      </c>
      <c r="F753">
        <v>0.158</v>
      </c>
      <c r="H753">
        <v>8210707018</v>
      </c>
      <c r="I753">
        <v>0.11</v>
      </c>
      <c r="J753">
        <v>1</v>
      </c>
      <c r="K753">
        <v>0.11</v>
      </c>
      <c r="L753" s="45">
        <f>VLOOKUP(H753,'[1]CALCUL AS et AN'!$A$2:$AU$889,24,FALSE)</f>
        <v>0.1056</v>
      </c>
      <c r="M753" s="48">
        <f>VLOOKUP(H753,'[1]CALCUL AS et AN'!$A$2:$AU$889,28,FALSE)</f>
        <v>0.1056</v>
      </c>
      <c r="N753">
        <v>4.07</v>
      </c>
      <c r="O753" s="45">
        <f t="shared" si="51"/>
        <v>3.9072</v>
      </c>
      <c r="P753" s="48">
        <f t="shared" si="52"/>
        <v>3.9072</v>
      </c>
      <c r="Q753">
        <v>0.12</v>
      </c>
      <c r="R753" s="45">
        <f>VLOOKUP(H753,'[1]CALCUL AS et AN'!$A$2:$AU$889,46,FALSE)</f>
        <v>0.15839999999999999</v>
      </c>
      <c r="S753" s="48">
        <f>VLOOKUP(H753,'[1]CALCUL AS et AN'!$A$2:$AU$889,47,FALSE)</f>
        <v>0.15839999999999999</v>
      </c>
      <c r="T753">
        <v>4.4399999999999995</v>
      </c>
      <c r="U753" s="45">
        <f t="shared" si="53"/>
        <v>5.8607999999999993</v>
      </c>
      <c r="V753" s="48">
        <f t="shared" si="54"/>
        <v>5.8607999999999993</v>
      </c>
      <c r="W753" t="s">
        <v>1361</v>
      </c>
      <c r="X753" t="s">
        <v>951</v>
      </c>
    </row>
    <row r="754" spans="1:24" outlineLevel="2">
      <c r="A754" t="s">
        <v>109</v>
      </c>
      <c r="B754" s="73" t="str">
        <f t="shared" si="55"/>
        <v>A</v>
      </c>
      <c r="C754" t="s">
        <v>648</v>
      </c>
      <c r="D754">
        <v>5.5</v>
      </c>
      <c r="E754" t="s">
        <v>2053</v>
      </c>
      <c r="F754">
        <v>13.19</v>
      </c>
      <c r="H754" t="s">
        <v>648</v>
      </c>
      <c r="I754">
        <v>14.87</v>
      </c>
      <c r="J754">
        <v>1.8</v>
      </c>
      <c r="K754">
        <v>8.2611111111111111</v>
      </c>
      <c r="L754" s="45">
        <f>VLOOKUP(H754,'[1]CALCUL AS et AN'!$A$2:$AU$889,24,FALSE)</f>
        <v>8.26</v>
      </c>
      <c r="M754" s="48">
        <f>VLOOKUP(H754,'[1]CALCUL AS et AN'!$A$2:$AU$889,28,FALSE)</f>
        <v>10.92</v>
      </c>
      <c r="N754">
        <v>45.43611111111111</v>
      </c>
      <c r="O754" s="45">
        <f t="shared" si="51"/>
        <v>45.43</v>
      </c>
      <c r="P754" s="48">
        <f t="shared" si="52"/>
        <v>60.06</v>
      </c>
      <c r="Q754">
        <v>13.19</v>
      </c>
      <c r="R754" s="45">
        <f>VLOOKUP(H754,'[1]CALCUL AS et AN'!$A$2:$AU$889,46,FALSE)</f>
        <v>12.39</v>
      </c>
      <c r="S754" s="48">
        <f>VLOOKUP(H754,'[1]CALCUL AS et AN'!$A$2:$AU$889,47,FALSE)</f>
        <v>16.38</v>
      </c>
      <c r="T754">
        <v>72.545000000000002</v>
      </c>
      <c r="U754" s="45">
        <f t="shared" si="53"/>
        <v>68.14500000000001</v>
      </c>
      <c r="V754" s="48">
        <f t="shared" si="54"/>
        <v>90.089999999999989</v>
      </c>
      <c r="W754" t="s">
        <v>1361</v>
      </c>
      <c r="X754" t="s">
        <v>937</v>
      </c>
    </row>
    <row r="755" spans="1:24" outlineLevel="2">
      <c r="A755" t="s">
        <v>109</v>
      </c>
      <c r="B755" s="73" t="str">
        <f t="shared" si="55"/>
        <v>A</v>
      </c>
      <c r="C755" t="s">
        <v>650</v>
      </c>
      <c r="D755">
        <v>13.89</v>
      </c>
      <c r="E755" t="s">
        <v>2047</v>
      </c>
      <c r="F755">
        <v>11.27</v>
      </c>
      <c r="H755" t="s">
        <v>650</v>
      </c>
      <c r="I755">
        <v>7.05</v>
      </c>
      <c r="J755">
        <v>1</v>
      </c>
      <c r="K755">
        <v>7.05</v>
      </c>
      <c r="L755" s="45">
        <f>VLOOKUP(H755,'[1]CALCUL AS et AN'!$A$2:$AU$889,24,FALSE)</f>
        <v>7.05</v>
      </c>
      <c r="M755" s="48">
        <f>VLOOKUP(H755,'[1]CALCUL AS et AN'!$A$2:$AU$889,28,FALSE)</f>
        <v>7.4</v>
      </c>
      <c r="N755">
        <v>97.924499999999995</v>
      </c>
      <c r="O755" s="45">
        <f t="shared" si="51"/>
        <v>97.924499999999995</v>
      </c>
      <c r="P755" s="48">
        <f t="shared" si="52"/>
        <v>102.78600000000002</v>
      </c>
      <c r="Q755">
        <v>11.27</v>
      </c>
      <c r="R755" s="45">
        <f>VLOOKUP(H755,'[1]CALCUL AS et AN'!$A$2:$AU$889,46,FALSE)</f>
        <v>8.8125</v>
      </c>
      <c r="S755" s="48">
        <f>VLOOKUP(H755,'[1]CALCUL AS et AN'!$A$2:$AU$889,47,FALSE)</f>
        <v>9.25</v>
      </c>
      <c r="T755">
        <v>156.5403</v>
      </c>
      <c r="U755" s="45">
        <f t="shared" si="53"/>
        <v>122.405625</v>
      </c>
      <c r="V755" s="48">
        <f t="shared" si="54"/>
        <v>128.48250000000002</v>
      </c>
      <c r="W755" t="s">
        <v>1361</v>
      </c>
      <c r="X755" t="s">
        <v>937</v>
      </c>
    </row>
    <row r="756" spans="1:24" outlineLevel="2">
      <c r="A756" t="s">
        <v>109</v>
      </c>
      <c r="B756" s="73" t="str">
        <f t="shared" si="55"/>
        <v>A</v>
      </c>
      <c r="C756" t="s">
        <v>2077</v>
      </c>
      <c r="D756">
        <v>6</v>
      </c>
      <c r="E756" t="s">
        <v>2078</v>
      </c>
      <c r="F756">
        <v>7.55</v>
      </c>
      <c r="H756" t="s">
        <v>2077</v>
      </c>
      <c r="I756">
        <v>3.32</v>
      </c>
      <c r="J756">
        <v>6.06</v>
      </c>
      <c r="K756">
        <v>0.54785478547854782</v>
      </c>
      <c r="L756" s="45">
        <f>VLOOKUP(H756,'[1]CALCUL AS et AN'!$A$2:$AU$889,24,FALSE)</f>
        <v>3.29</v>
      </c>
      <c r="M756" s="48">
        <f>VLOOKUP(H756,'[1]CALCUL AS et AN'!$A$2:$AU$889,28,FALSE)</f>
        <v>3.32</v>
      </c>
      <c r="N756">
        <v>3.2871287128712869</v>
      </c>
      <c r="O756" s="45">
        <f t="shared" si="51"/>
        <v>19.740000000000002</v>
      </c>
      <c r="P756" s="48">
        <f t="shared" si="52"/>
        <v>19.919999999999998</v>
      </c>
      <c r="Q756">
        <v>7.55</v>
      </c>
      <c r="R756" s="45">
        <f>VLOOKUP(H756,'[1]CALCUL AS et AN'!$A$2:$AU$889,46,FALSE)</f>
        <v>8.2249999999999996</v>
      </c>
      <c r="S756" s="48">
        <f>VLOOKUP(H756,'[1]CALCUL AS et AN'!$A$2:$AU$889,47,FALSE)</f>
        <v>8.2999999999999989</v>
      </c>
      <c r="T756">
        <v>45.3</v>
      </c>
      <c r="U756" s="45">
        <f t="shared" si="53"/>
        <v>49.349999999999994</v>
      </c>
      <c r="V756" s="48">
        <f t="shared" si="54"/>
        <v>49.8</v>
      </c>
      <c r="W756" t="s">
        <v>1361</v>
      </c>
      <c r="X756" t="s">
        <v>951</v>
      </c>
    </row>
    <row r="757" spans="1:24" outlineLevel="2">
      <c r="A757" t="s">
        <v>109</v>
      </c>
      <c r="B757" s="73" t="str">
        <f t="shared" si="55"/>
        <v>A</v>
      </c>
      <c r="C757" t="s">
        <v>2129</v>
      </c>
      <c r="D757">
        <v>3</v>
      </c>
      <c r="E757" t="s">
        <v>2130</v>
      </c>
      <c r="F757">
        <v>10.98</v>
      </c>
      <c r="H757" t="s">
        <v>2129</v>
      </c>
      <c r="I757">
        <v>7.32</v>
      </c>
      <c r="J757">
        <v>1</v>
      </c>
      <c r="K757">
        <v>7.32</v>
      </c>
      <c r="L757" s="45">
        <f>VLOOKUP(H757,'[1]CALCUL AS et AN'!$A$2:$AU$889,24,FALSE)</f>
        <v>7.32</v>
      </c>
      <c r="M757" s="48">
        <f>VLOOKUP(H757,'[1]CALCUL AS et AN'!$A$2:$AU$889,28,FALSE)</f>
        <v>7.9056000000000006</v>
      </c>
      <c r="N757">
        <v>21.96</v>
      </c>
      <c r="O757" s="45">
        <f t="shared" si="51"/>
        <v>21.96</v>
      </c>
      <c r="P757" s="48">
        <f t="shared" si="52"/>
        <v>23.716800000000003</v>
      </c>
      <c r="Q757">
        <v>10.98</v>
      </c>
      <c r="R757" s="45">
        <f>VLOOKUP(H757,'[1]CALCUL AS et AN'!$A$2:$AU$889,46,FALSE)</f>
        <v>10.98</v>
      </c>
      <c r="S757" s="48">
        <f>VLOOKUP(H757,'[1]CALCUL AS et AN'!$A$2:$AU$889,47,FALSE)</f>
        <v>11.858400000000001</v>
      </c>
      <c r="T757">
        <v>32.94</v>
      </c>
      <c r="U757" s="45">
        <f t="shared" si="53"/>
        <v>32.94</v>
      </c>
      <c r="V757" s="48">
        <f t="shared" si="54"/>
        <v>35.575200000000002</v>
      </c>
      <c r="W757" t="s">
        <v>1361</v>
      </c>
      <c r="X757" t="s">
        <v>951</v>
      </c>
    </row>
    <row r="758" spans="1:24" outlineLevel="2">
      <c r="A758" t="s">
        <v>109</v>
      </c>
      <c r="B758" s="73" t="str">
        <f t="shared" si="55"/>
        <v>A</v>
      </c>
      <c r="C758" t="s">
        <v>2190</v>
      </c>
      <c r="D758">
        <v>2</v>
      </c>
      <c r="E758" t="s">
        <v>2191</v>
      </c>
      <c r="F758">
        <v>7.41</v>
      </c>
      <c r="H758" t="s">
        <v>2190</v>
      </c>
      <c r="I758">
        <v>5.51</v>
      </c>
      <c r="J758">
        <v>1</v>
      </c>
      <c r="K758">
        <v>5.51</v>
      </c>
      <c r="L758" s="45">
        <f>VLOOKUP(H758,'[1]CALCUL AS et AN'!$A$2:$AU$889,24,FALSE)</f>
        <v>5.5081000000000007</v>
      </c>
      <c r="M758" s="48">
        <f>VLOOKUP(H758,'[1]CALCUL AS et AN'!$A$2:$AU$889,28,FALSE)</f>
        <v>5.5081000000000007</v>
      </c>
      <c r="N758">
        <v>11.02</v>
      </c>
      <c r="O758" s="45">
        <f t="shared" si="51"/>
        <v>11.016200000000001</v>
      </c>
      <c r="P758" s="48">
        <f t="shared" si="52"/>
        <v>11.016200000000001</v>
      </c>
      <c r="Q758">
        <v>7.41</v>
      </c>
      <c r="R758" s="45">
        <f>VLOOKUP(H758,'[1]CALCUL AS et AN'!$A$2:$AU$889,46,FALSE)</f>
        <v>8.2621500000000019</v>
      </c>
      <c r="S758" s="48">
        <f>VLOOKUP(H758,'[1]CALCUL AS et AN'!$A$2:$AU$889,47,FALSE)</f>
        <v>8.2621500000000019</v>
      </c>
      <c r="T758">
        <v>14.82</v>
      </c>
      <c r="U758" s="45">
        <f t="shared" si="53"/>
        <v>16.524300000000004</v>
      </c>
      <c r="V758" s="48">
        <f t="shared" si="54"/>
        <v>16.524300000000004</v>
      </c>
      <c r="W758" t="s">
        <v>1361</v>
      </c>
      <c r="X758" t="s">
        <v>951</v>
      </c>
    </row>
    <row r="759" spans="1:24" outlineLevel="2">
      <c r="A759" t="s">
        <v>109</v>
      </c>
      <c r="B759" s="73" t="str">
        <f t="shared" si="55"/>
        <v>A</v>
      </c>
      <c r="C759" t="s">
        <v>2202</v>
      </c>
      <c r="D759">
        <v>4</v>
      </c>
      <c r="E759" t="s">
        <v>2203</v>
      </c>
      <c r="F759">
        <v>10.32</v>
      </c>
      <c r="H759" t="s">
        <v>2202</v>
      </c>
      <c r="I759">
        <v>7.67</v>
      </c>
      <c r="J759">
        <v>1</v>
      </c>
      <c r="K759">
        <v>7.67</v>
      </c>
      <c r="L759" s="45">
        <f>VLOOKUP(H759,'[1]CALCUL AS et AN'!$A$2:$AU$889,24,FALSE)</f>
        <v>7.6711999999999998</v>
      </c>
      <c r="M759" s="48">
        <f>VLOOKUP(H759,'[1]CALCUL AS et AN'!$A$2:$AU$889,28,FALSE)</f>
        <v>7.6711999999999998</v>
      </c>
      <c r="N759">
        <v>30.68</v>
      </c>
      <c r="O759" s="45">
        <f t="shared" si="51"/>
        <v>30.684799999999999</v>
      </c>
      <c r="P759" s="48">
        <f t="shared" si="52"/>
        <v>30.684799999999999</v>
      </c>
      <c r="Q759">
        <v>10.32</v>
      </c>
      <c r="R759" s="45">
        <f>VLOOKUP(H759,'[1]CALCUL AS et AN'!$A$2:$AU$889,46,FALSE)</f>
        <v>11.5068</v>
      </c>
      <c r="S759" s="48">
        <f>VLOOKUP(H759,'[1]CALCUL AS et AN'!$A$2:$AU$889,47,FALSE)</f>
        <v>11.5068</v>
      </c>
      <c r="T759">
        <v>41.28</v>
      </c>
      <c r="U759" s="45">
        <f t="shared" si="53"/>
        <v>46.027200000000001</v>
      </c>
      <c r="V759" s="48">
        <f t="shared" si="54"/>
        <v>46.027200000000001</v>
      </c>
      <c r="W759" t="s">
        <v>1361</v>
      </c>
      <c r="X759" t="s">
        <v>951</v>
      </c>
    </row>
    <row r="760" spans="1:24" outlineLevel="2">
      <c r="A760" t="s">
        <v>109</v>
      </c>
      <c r="B760" s="73" t="str">
        <f t="shared" si="55"/>
        <v>A</v>
      </c>
      <c r="C760" t="s">
        <v>2410</v>
      </c>
      <c r="D760">
        <v>5.8</v>
      </c>
      <c r="E760" t="s">
        <v>2411</v>
      </c>
      <c r="F760">
        <v>75</v>
      </c>
      <c r="H760" t="s">
        <v>2410</v>
      </c>
      <c r="I760">
        <v>50</v>
      </c>
      <c r="J760">
        <v>1</v>
      </c>
      <c r="K760">
        <v>50</v>
      </c>
      <c r="L760" s="45">
        <f>VLOOKUP(H760,'[1]CALCUL AS et AN'!$A$2:$AU$889,24,FALSE)</f>
        <v>50</v>
      </c>
      <c r="M760" s="48">
        <f>VLOOKUP(H760,'[1]CALCUL AS et AN'!$A$2:$AU$889,28,FALSE)</f>
        <v>50</v>
      </c>
      <c r="N760">
        <v>290</v>
      </c>
      <c r="O760" s="45">
        <f t="shared" si="51"/>
        <v>290</v>
      </c>
      <c r="P760" s="48">
        <f t="shared" si="52"/>
        <v>290</v>
      </c>
      <c r="Q760">
        <v>75</v>
      </c>
      <c r="R760" s="45">
        <f>VLOOKUP(H760,'[1]CALCUL AS et AN'!$A$2:$AU$889,46,FALSE)</f>
        <v>75</v>
      </c>
      <c r="S760" s="48">
        <f>VLOOKUP(H760,'[1]CALCUL AS et AN'!$A$2:$AU$889,47,FALSE)</f>
        <v>75</v>
      </c>
      <c r="T760">
        <v>435</v>
      </c>
      <c r="U760" s="45">
        <f t="shared" si="53"/>
        <v>435</v>
      </c>
      <c r="V760" s="48">
        <f t="shared" si="54"/>
        <v>435</v>
      </c>
      <c r="W760" t="s">
        <v>1361</v>
      </c>
      <c r="X760" t="s">
        <v>951</v>
      </c>
    </row>
    <row r="761" spans="1:24" outlineLevel="2">
      <c r="A761" t="s">
        <v>109</v>
      </c>
      <c r="B761" s="73" t="str">
        <f t="shared" si="55"/>
        <v>A</v>
      </c>
      <c r="C761" t="s">
        <v>2158</v>
      </c>
      <c r="D761">
        <v>2</v>
      </c>
      <c r="E761" t="s">
        <v>2159</v>
      </c>
      <c r="F761">
        <v>32.450000000000003</v>
      </c>
      <c r="H761" t="s">
        <v>2158</v>
      </c>
      <c r="I761">
        <v>24.12</v>
      </c>
      <c r="J761">
        <v>1</v>
      </c>
      <c r="K761">
        <v>24.12</v>
      </c>
      <c r="L761" s="45">
        <f>VLOOKUP(H761,'[1]CALCUL AS et AN'!$A$2:$AU$889,24,FALSE)</f>
        <v>24.117449999999998</v>
      </c>
      <c r="M761" s="48">
        <f>VLOOKUP(H761,'[1]CALCUL AS et AN'!$A$2:$AU$889,28,FALSE)</f>
        <v>24.117449999999998</v>
      </c>
      <c r="N761">
        <v>48.24</v>
      </c>
      <c r="O761" s="45">
        <f t="shared" si="51"/>
        <v>48.234899999999996</v>
      </c>
      <c r="P761" s="48">
        <f t="shared" si="52"/>
        <v>48.234899999999996</v>
      </c>
      <c r="Q761">
        <v>32.450000000000003</v>
      </c>
      <c r="R761" s="45">
        <f>VLOOKUP(H761,'[1]CALCUL AS et AN'!$A$2:$AU$889,46,FALSE)</f>
        <v>36.176175000000001</v>
      </c>
      <c r="S761" s="48">
        <f>VLOOKUP(H761,'[1]CALCUL AS et AN'!$A$2:$AU$889,47,FALSE)</f>
        <v>36.176175000000001</v>
      </c>
      <c r="T761">
        <v>64.900000000000006</v>
      </c>
      <c r="U761" s="45">
        <f t="shared" si="53"/>
        <v>72.352350000000001</v>
      </c>
      <c r="V761" s="48">
        <f t="shared" si="54"/>
        <v>72.352350000000001</v>
      </c>
      <c r="W761" t="s">
        <v>1361</v>
      </c>
      <c r="X761" t="s">
        <v>951</v>
      </c>
    </row>
    <row r="762" spans="1:24" outlineLevel="2">
      <c r="A762" t="s">
        <v>109</v>
      </c>
      <c r="B762" s="73" t="str">
        <f t="shared" si="55"/>
        <v>A</v>
      </c>
      <c r="C762" t="s">
        <v>2170</v>
      </c>
      <c r="D762">
        <v>4</v>
      </c>
      <c r="E762" t="s">
        <v>2171</v>
      </c>
      <c r="F762">
        <v>45.2</v>
      </c>
      <c r="H762" t="s">
        <v>2170</v>
      </c>
      <c r="I762">
        <v>33.590000000000003</v>
      </c>
      <c r="J762">
        <v>1</v>
      </c>
      <c r="K762">
        <v>33.590000000000003</v>
      </c>
      <c r="L762" s="45">
        <f>VLOOKUP(H762,'[1]CALCUL AS et AN'!$A$2:$AU$889,24,FALSE)</f>
        <v>33.594949999999997</v>
      </c>
      <c r="M762" s="48">
        <f>VLOOKUP(H762,'[1]CALCUL AS et AN'!$A$2:$AU$889,28,FALSE)</f>
        <v>33.594949999999997</v>
      </c>
      <c r="N762">
        <v>134.36000000000001</v>
      </c>
      <c r="O762" s="45">
        <f t="shared" si="51"/>
        <v>134.37979999999999</v>
      </c>
      <c r="P762" s="48">
        <f t="shared" si="52"/>
        <v>134.37979999999999</v>
      </c>
      <c r="Q762">
        <v>45.2</v>
      </c>
      <c r="R762" s="45">
        <f>VLOOKUP(H762,'[1]CALCUL AS et AN'!$A$2:$AU$889,46,FALSE)</f>
        <v>50.392424999999996</v>
      </c>
      <c r="S762" s="48">
        <f>VLOOKUP(H762,'[1]CALCUL AS et AN'!$A$2:$AU$889,47,FALSE)</f>
        <v>50.392424999999996</v>
      </c>
      <c r="T762">
        <v>180.8</v>
      </c>
      <c r="U762" s="45">
        <f t="shared" si="53"/>
        <v>201.56969999999998</v>
      </c>
      <c r="V762" s="48">
        <f t="shared" si="54"/>
        <v>201.56969999999998</v>
      </c>
      <c r="W762" t="s">
        <v>1361</v>
      </c>
      <c r="X762" t="s">
        <v>951</v>
      </c>
    </row>
    <row r="763" spans="1:24" outlineLevel="2">
      <c r="A763" t="s">
        <v>109</v>
      </c>
      <c r="B763" s="73" t="str">
        <f t="shared" si="55"/>
        <v>A</v>
      </c>
      <c r="C763" t="s">
        <v>2221</v>
      </c>
      <c r="D763">
        <v>2</v>
      </c>
      <c r="E763" t="s">
        <v>2222</v>
      </c>
      <c r="F763">
        <v>4.76</v>
      </c>
      <c r="H763" t="s">
        <v>2221</v>
      </c>
      <c r="I763">
        <v>3.54</v>
      </c>
      <c r="J763">
        <v>1</v>
      </c>
      <c r="K763">
        <v>3.54</v>
      </c>
      <c r="L763" s="45">
        <f>VLOOKUP(H763,'[1]CALCUL AS et AN'!$A$2:$AU$889,24,FALSE)</f>
        <v>3.5345499999999999</v>
      </c>
      <c r="M763" s="48">
        <f>VLOOKUP(H763,'[1]CALCUL AS et AN'!$A$2:$AU$889,28,FALSE)</f>
        <v>3.5345499999999999</v>
      </c>
      <c r="N763">
        <v>7.08</v>
      </c>
      <c r="O763" s="45">
        <f t="shared" si="51"/>
        <v>7.0690999999999997</v>
      </c>
      <c r="P763" s="48">
        <f t="shared" si="52"/>
        <v>7.0690999999999997</v>
      </c>
      <c r="Q763">
        <v>4.76</v>
      </c>
      <c r="R763" s="45">
        <f>VLOOKUP(H763,'[1]CALCUL AS et AN'!$A$2:$AU$889,46,FALSE)</f>
        <v>5.301825</v>
      </c>
      <c r="S763" s="48">
        <f>VLOOKUP(H763,'[1]CALCUL AS et AN'!$A$2:$AU$889,47,FALSE)</f>
        <v>5.301825</v>
      </c>
      <c r="T763">
        <v>9.52</v>
      </c>
      <c r="U763" s="45">
        <f t="shared" si="53"/>
        <v>10.60365</v>
      </c>
      <c r="V763" s="48">
        <f t="shared" si="54"/>
        <v>10.60365</v>
      </c>
      <c r="W763" t="s">
        <v>1361</v>
      </c>
      <c r="X763" t="s">
        <v>951</v>
      </c>
    </row>
    <row r="764" spans="1:24" outlineLevel="2">
      <c r="A764" t="s">
        <v>109</v>
      </c>
      <c r="B764" s="73" t="str">
        <f t="shared" si="55"/>
        <v>A</v>
      </c>
      <c r="C764" t="s">
        <v>2230</v>
      </c>
      <c r="D764">
        <v>4</v>
      </c>
      <c r="E764" t="s">
        <v>2231</v>
      </c>
      <c r="F764">
        <v>6.62</v>
      </c>
      <c r="H764" t="s">
        <v>2230</v>
      </c>
      <c r="I764">
        <v>4.92</v>
      </c>
      <c r="J764">
        <v>1</v>
      </c>
      <c r="K764">
        <v>4.92</v>
      </c>
      <c r="L764" s="45">
        <f>VLOOKUP(H764,'[1]CALCUL AS et AN'!$A$2:$AU$889,24,FALSE)</f>
        <v>4.9171500000000004</v>
      </c>
      <c r="M764" s="48">
        <f>VLOOKUP(H764,'[1]CALCUL AS et AN'!$A$2:$AU$889,28,FALSE)</f>
        <v>4.9171500000000004</v>
      </c>
      <c r="N764">
        <v>19.68</v>
      </c>
      <c r="O764" s="45">
        <f t="shared" si="51"/>
        <v>19.668600000000001</v>
      </c>
      <c r="P764" s="48">
        <f t="shared" si="52"/>
        <v>19.668600000000001</v>
      </c>
      <c r="Q764">
        <v>6.62</v>
      </c>
      <c r="R764" s="45">
        <f>VLOOKUP(H764,'[1]CALCUL AS et AN'!$A$2:$AU$889,46,FALSE)</f>
        <v>7.375725000000001</v>
      </c>
      <c r="S764" s="48">
        <f>VLOOKUP(H764,'[1]CALCUL AS et AN'!$A$2:$AU$889,47,FALSE)</f>
        <v>7.375725000000001</v>
      </c>
      <c r="T764">
        <v>26.48</v>
      </c>
      <c r="U764" s="45">
        <f t="shared" si="53"/>
        <v>29.502900000000004</v>
      </c>
      <c r="V764" s="48">
        <f t="shared" si="54"/>
        <v>29.502900000000004</v>
      </c>
      <c r="W764" t="s">
        <v>1361</v>
      </c>
      <c r="X764" t="s">
        <v>951</v>
      </c>
    </row>
    <row r="765" spans="1:24" outlineLevel="2">
      <c r="A765" t="s">
        <v>109</v>
      </c>
      <c r="B765" s="73" t="str">
        <f t="shared" si="55"/>
        <v>A</v>
      </c>
      <c r="C765" t="s">
        <v>2069</v>
      </c>
      <c r="D765">
        <v>8</v>
      </c>
      <c r="E765" t="s">
        <v>2070</v>
      </c>
      <c r="F765">
        <v>7.95</v>
      </c>
      <c r="H765" t="s">
        <v>2069</v>
      </c>
      <c r="I765">
        <v>3.29</v>
      </c>
      <c r="J765">
        <v>6.06</v>
      </c>
      <c r="K765">
        <v>0.54290429042904298</v>
      </c>
      <c r="L765" s="45">
        <f>VLOOKUP(H765,'[1]CALCUL AS et AN'!$A$2:$AU$889,24,FALSE)</f>
        <v>3.29</v>
      </c>
      <c r="M765" s="48">
        <f>VLOOKUP(H765,'[1]CALCUL AS et AN'!$A$2:$AU$889,28,FALSE)</f>
        <v>3.29</v>
      </c>
      <c r="N765">
        <v>4.3432343234323438</v>
      </c>
      <c r="O765" s="45">
        <f t="shared" si="51"/>
        <v>26.32</v>
      </c>
      <c r="P765" s="48">
        <f t="shared" si="52"/>
        <v>26.32</v>
      </c>
      <c r="Q765">
        <v>7.95</v>
      </c>
      <c r="R765" s="45">
        <f>VLOOKUP(H765,'[1]CALCUL AS et AN'!$A$2:$AU$889,46,FALSE)</f>
        <v>8.2249999999999996</v>
      </c>
      <c r="S765" s="48">
        <f>VLOOKUP(H765,'[1]CALCUL AS et AN'!$A$2:$AU$889,47,FALSE)</f>
        <v>8.2249999999999996</v>
      </c>
      <c r="T765">
        <v>63.6</v>
      </c>
      <c r="U765" s="45">
        <f t="shared" si="53"/>
        <v>65.8</v>
      </c>
      <c r="V765" s="48">
        <f t="shared" si="54"/>
        <v>65.8</v>
      </c>
      <c r="W765" t="s">
        <v>1361</v>
      </c>
      <c r="X765" t="s">
        <v>951</v>
      </c>
    </row>
    <row r="766" spans="1:24" outlineLevel="1">
      <c r="A766" s="73" t="s">
        <v>3063</v>
      </c>
      <c r="B766" s="73" t="str">
        <f t="shared" si="55"/>
        <v>PCG6EHA</v>
      </c>
      <c r="N766">
        <f>SUBTOTAL(9,N745:N765)</f>
        <v>760.2781741474148</v>
      </c>
      <c r="O766" s="45">
        <f>SUBTOTAL(9,O745:O765)</f>
        <v>798.08730000000014</v>
      </c>
      <c r="P766" s="48">
        <f>SUBTOTAL(9,P745:P765)</f>
        <v>819.51560000000018</v>
      </c>
      <c r="T766">
        <f>SUBTOTAL(9,T745:T765)</f>
        <v>1210.8792999999998</v>
      </c>
      <c r="U766" s="45">
        <f>SUBTOTAL(9,U745:U765)</f>
        <v>1218.6932249999998</v>
      </c>
      <c r="V766" s="48">
        <f>SUBTOTAL(9,V745:V765)</f>
        <v>1249.8002999999999</v>
      </c>
    </row>
    <row r="767" spans="1:24" outlineLevel="2">
      <c r="A767" t="s">
        <v>2720</v>
      </c>
      <c r="B767" s="73" t="str">
        <f t="shared" si="55"/>
        <v>B36</v>
      </c>
      <c r="C767" t="s">
        <v>650</v>
      </c>
      <c r="D767">
        <v>0.2</v>
      </c>
      <c r="E767" t="s">
        <v>2047</v>
      </c>
      <c r="F767">
        <v>11.27</v>
      </c>
      <c r="H767" t="s">
        <v>650</v>
      </c>
      <c r="I767">
        <v>7.05</v>
      </c>
      <c r="J767">
        <v>1</v>
      </c>
      <c r="K767">
        <v>7.05</v>
      </c>
      <c r="L767" s="45">
        <f>VLOOKUP(H767,'[1]CALCUL AS et AN'!$A$2:$AU$889,24,FALSE)</f>
        <v>7.05</v>
      </c>
      <c r="M767" s="48">
        <f>VLOOKUP(H767,'[1]CALCUL AS et AN'!$A$2:$AU$889,28,FALSE)</f>
        <v>7.4</v>
      </c>
      <c r="N767">
        <v>1.4100000000000001</v>
      </c>
      <c r="O767" s="45">
        <f t="shared" si="51"/>
        <v>1.4100000000000001</v>
      </c>
      <c r="P767" s="48">
        <f t="shared" si="52"/>
        <v>1.4800000000000002</v>
      </c>
      <c r="Q767">
        <v>11.27</v>
      </c>
      <c r="R767" s="45">
        <f>VLOOKUP(H767,'[1]CALCUL AS et AN'!$A$2:$AU$889,46,FALSE)</f>
        <v>8.8125</v>
      </c>
      <c r="S767" s="48">
        <f>VLOOKUP(H767,'[1]CALCUL AS et AN'!$A$2:$AU$889,47,FALSE)</f>
        <v>9.25</v>
      </c>
      <c r="T767">
        <v>2.254</v>
      </c>
      <c r="U767" s="45">
        <f t="shared" si="53"/>
        <v>1.7625000000000002</v>
      </c>
      <c r="V767" s="48">
        <f t="shared" si="54"/>
        <v>1.85</v>
      </c>
      <c r="W767" t="s">
        <v>1361</v>
      </c>
      <c r="X767" t="s">
        <v>937</v>
      </c>
    </row>
    <row r="768" spans="1:24" outlineLevel="2">
      <c r="A768" t="s">
        <v>2720</v>
      </c>
      <c r="B768" s="73" t="str">
        <f t="shared" si="55"/>
        <v>B36</v>
      </c>
      <c r="C768" t="s">
        <v>2410</v>
      </c>
      <c r="D768">
        <v>0.03</v>
      </c>
      <c r="E768" t="s">
        <v>2411</v>
      </c>
      <c r="F768">
        <v>75</v>
      </c>
      <c r="H768" t="s">
        <v>2410</v>
      </c>
      <c r="I768">
        <v>50</v>
      </c>
      <c r="J768">
        <v>1</v>
      </c>
      <c r="K768">
        <v>50</v>
      </c>
      <c r="L768" s="45">
        <f>VLOOKUP(H768,'[1]CALCUL AS et AN'!$A$2:$AU$889,24,FALSE)</f>
        <v>50</v>
      </c>
      <c r="M768" s="48">
        <f>VLOOKUP(H768,'[1]CALCUL AS et AN'!$A$2:$AU$889,28,FALSE)</f>
        <v>50</v>
      </c>
      <c r="N768">
        <v>1.5</v>
      </c>
      <c r="O768" s="45">
        <f t="shared" si="51"/>
        <v>1.5</v>
      </c>
      <c r="P768" s="48">
        <f t="shared" si="52"/>
        <v>1.5</v>
      </c>
      <c r="Q768">
        <v>75</v>
      </c>
      <c r="R768" s="45">
        <f>VLOOKUP(H768,'[1]CALCUL AS et AN'!$A$2:$AU$889,46,FALSE)</f>
        <v>75</v>
      </c>
      <c r="S768" s="48">
        <f>VLOOKUP(H768,'[1]CALCUL AS et AN'!$A$2:$AU$889,47,FALSE)</f>
        <v>75</v>
      </c>
      <c r="T768">
        <v>2.25</v>
      </c>
      <c r="U768" s="45">
        <f t="shared" si="53"/>
        <v>2.25</v>
      </c>
      <c r="V768" s="48">
        <f t="shared" si="54"/>
        <v>2.25</v>
      </c>
      <c r="W768" t="s">
        <v>1361</v>
      </c>
      <c r="X768" t="s">
        <v>951</v>
      </c>
    </row>
    <row r="769" spans="1:24" outlineLevel="1">
      <c r="A769" s="73" t="s">
        <v>3064</v>
      </c>
      <c r="B769" s="73" t="str">
        <f t="shared" si="55"/>
        <v>C7070LB36</v>
      </c>
      <c r="N769">
        <f>SUBTOTAL(9,N767:N768)</f>
        <v>2.91</v>
      </c>
      <c r="O769" s="45">
        <f>SUBTOTAL(9,O767:O768)</f>
        <v>2.91</v>
      </c>
      <c r="P769" s="48">
        <f>SUBTOTAL(9,P767:P768)</f>
        <v>2.9800000000000004</v>
      </c>
      <c r="T769">
        <f>SUBTOTAL(9,T767:T768)</f>
        <v>4.5039999999999996</v>
      </c>
      <c r="U769" s="45">
        <f>SUBTOTAL(9,U767:U768)</f>
        <v>4.0125000000000002</v>
      </c>
      <c r="V769" s="48">
        <f>SUBTOTAL(9,V767:V768)</f>
        <v>4.0999999999999996</v>
      </c>
    </row>
    <row r="770" spans="1:24" outlineLevel="2">
      <c r="A770" t="s">
        <v>107</v>
      </c>
      <c r="B770" s="73" t="str">
        <f t="shared" si="55"/>
        <v/>
      </c>
      <c r="C770">
        <v>8412602518</v>
      </c>
      <c r="D770">
        <v>2</v>
      </c>
      <c r="E770" t="s">
        <v>2268</v>
      </c>
      <c r="F770">
        <v>0.05</v>
      </c>
      <c r="H770">
        <v>8412602518</v>
      </c>
      <c r="I770">
        <v>7.04</v>
      </c>
      <c r="J770">
        <v>200</v>
      </c>
      <c r="K770">
        <v>3.5200000000000002E-2</v>
      </c>
      <c r="L770" s="45">
        <f>VLOOKUP(H770,'[1]CALCUL AS et AN'!$A$2:$AU$889,24,FALSE)</f>
        <v>3.5200000000000002E-2</v>
      </c>
      <c r="M770" s="48">
        <f>VLOOKUP(H770,'[1]CALCUL AS et AN'!$A$2:$AU$889,28,FALSE)</f>
        <v>3.5200000000000002E-2</v>
      </c>
      <c r="N770">
        <v>7.0400000000000004E-2</v>
      </c>
      <c r="O770" s="45">
        <f t="shared" ref="O770:O835" si="56">D770*L770</f>
        <v>7.0400000000000004E-2</v>
      </c>
      <c r="P770" s="48">
        <f t="shared" ref="P770:P835" si="57">D770*M770</f>
        <v>7.0400000000000004E-2</v>
      </c>
      <c r="Q770">
        <v>0.05</v>
      </c>
      <c r="R770" s="45">
        <f>VLOOKUP(H770,'[1]CALCUL AS et AN'!$A$2:$AU$889,46,FALSE)</f>
        <v>5.28E-2</v>
      </c>
      <c r="S770" s="48">
        <f>VLOOKUP(H770,'[1]CALCUL AS et AN'!$A$2:$AU$889,47,FALSE)</f>
        <v>5.28E-2</v>
      </c>
      <c r="T770">
        <v>0.1</v>
      </c>
      <c r="U770" s="45">
        <f t="shared" ref="U770:U835" si="58">R770*D770</f>
        <v>0.1056</v>
      </c>
      <c r="V770" s="48">
        <f t="shared" ref="V770:V835" si="59">S770*D770</f>
        <v>0.1056</v>
      </c>
      <c r="W770" t="s">
        <v>1361</v>
      </c>
      <c r="X770" t="s">
        <v>951</v>
      </c>
    </row>
    <row r="771" spans="1:24" outlineLevel="2">
      <c r="A771" t="s">
        <v>107</v>
      </c>
      <c r="B771" s="73" t="str">
        <f t="shared" si="55"/>
        <v/>
      </c>
      <c r="C771">
        <v>8434000618</v>
      </c>
      <c r="D771">
        <v>2</v>
      </c>
      <c r="E771" t="s">
        <v>2272</v>
      </c>
      <c r="F771">
        <v>0.02</v>
      </c>
      <c r="H771">
        <v>8434000618</v>
      </c>
      <c r="I771">
        <v>8.3000000000000007</v>
      </c>
      <c r="J771">
        <v>500</v>
      </c>
      <c r="K771">
        <v>1.66E-2</v>
      </c>
      <c r="L771" s="45">
        <f>VLOOKUP(H771,'[1]CALCUL AS et AN'!$A$2:$AU$889,24,FALSE)</f>
        <v>1.66E-2</v>
      </c>
      <c r="M771" s="48">
        <f>VLOOKUP(H771,'[1]CALCUL AS et AN'!$A$2:$AU$889,28,FALSE)</f>
        <v>1.66E-2</v>
      </c>
      <c r="N771">
        <v>3.32E-2</v>
      </c>
      <c r="O771" s="45">
        <f t="shared" si="56"/>
        <v>3.32E-2</v>
      </c>
      <c r="P771" s="48">
        <f t="shared" si="57"/>
        <v>3.32E-2</v>
      </c>
      <c r="Q771">
        <v>0.02</v>
      </c>
      <c r="R771" s="45">
        <f>VLOOKUP(H771,'[1]CALCUL AS et AN'!$A$2:$AU$889,46,FALSE)</f>
        <v>2.0750000000000001E-2</v>
      </c>
      <c r="S771" s="48">
        <f>VLOOKUP(H771,'[1]CALCUL AS et AN'!$A$2:$AU$889,47,FALSE)</f>
        <v>2.0750000000000001E-2</v>
      </c>
      <c r="T771">
        <v>0.04</v>
      </c>
      <c r="U771" s="45">
        <f t="shared" si="58"/>
        <v>4.1500000000000002E-2</v>
      </c>
      <c r="V771" s="48">
        <f t="shared" si="59"/>
        <v>4.1500000000000002E-2</v>
      </c>
      <c r="W771" t="s">
        <v>1361</v>
      </c>
      <c r="X771" t="s">
        <v>951</v>
      </c>
    </row>
    <row r="772" spans="1:24" outlineLevel="2">
      <c r="A772" t="s">
        <v>107</v>
      </c>
      <c r="B772" s="73" t="str">
        <f t="shared" si="55"/>
        <v/>
      </c>
      <c r="C772" t="s">
        <v>2133</v>
      </c>
      <c r="D772">
        <v>29</v>
      </c>
      <c r="E772" t="s">
        <v>2134</v>
      </c>
      <c r="F772">
        <v>0.8</v>
      </c>
      <c r="H772" t="s">
        <v>2133</v>
      </c>
      <c r="I772">
        <v>0.52</v>
      </c>
      <c r="J772">
        <v>1</v>
      </c>
      <c r="K772">
        <v>0.52</v>
      </c>
      <c r="L772" s="45">
        <f>VLOOKUP(H772,'[1]CALCUL AS et AN'!$A$2:$AU$889,24,FALSE)</f>
        <v>0.51800000000000002</v>
      </c>
      <c r="M772" s="48">
        <f>VLOOKUP(H772,'[1]CALCUL AS et AN'!$A$2:$AU$889,28,FALSE)</f>
        <v>0.51800000000000002</v>
      </c>
      <c r="N772">
        <v>15.08</v>
      </c>
      <c r="O772" s="45">
        <f t="shared" si="56"/>
        <v>15.022</v>
      </c>
      <c r="P772" s="48">
        <f t="shared" si="57"/>
        <v>15.022</v>
      </c>
      <c r="Q772">
        <v>0.8</v>
      </c>
      <c r="R772" s="45">
        <f>VLOOKUP(H772,'[1]CALCUL AS et AN'!$A$2:$AU$889,46,FALSE)</f>
        <v>0.77700000000000002</v>
      </c>
      <c r="S772" s="48">
        <f>VLOOKUP(H772,'[1]CALCUL AS et AN'!$A$2:$AU$889,47,FALSE)</f>
        <v>0.77700000000000002</v>
      </c>
      <c r="T772">
        <v>23.200000000000003</v>
      </c>
      <c r="U772" s="45">
        <f t="shared" si="58"/>
        <v>22.533000000000001</v>
      </c>
      <c r="V772" s="48">
        <f t="shared" si="59"/>
        <v>22.533000000000001</v>
      </c>
      <c r="W772" t="s">
        <v>1361</v>
      </c>
      <c r="X772" t="s">
        <v>951</v>
      </c>
    </row>
    <row r="773" spans="1:24" outlineLevel="2">
      <c r="A773" t="s">
        <v>107</v>
      </c>
      <c r="B773" s="73" t="str">
        <f t="shared" si="55"/>
        <v/>
      </c>
      <c r="C773">
        <v>8710605018</v>
      </c>
      <c r="D773">
        <v>2</v>
      </c>
      <c r="E773" t="s">
        <v>2707</v>
      </c>
      <c r="F773">
        <v>0.3</v>
      </c>
      <c r="H773">
        <v>8710605018</v>
      </c>
      <c r="I773">
        <v>0.11</v>
      </c>
      <c r="J773">
        <v>1</v>
      </c>
      <c r="K773">
        <v>0.11</v>
      </c>
      <c r="L773" s="45">
        <f>VLOOKUP(H773,'[1]CALCUL AS et AN'!$A$2:$AU$889,24,FALSE)</f>
        <v>0.108</v>
      </c>
      <c r="M773" s="48">
        <f>VLOOKUP(H773,'[1]CALCUL AS et AN'!$A$2:$AU$889,28,FALSE)</f>
        <v>0.108</v>
      </c>
      <c r="N773">
        <v>0.22</v>
      </c>
      <c r="O773" s="45">
        <f t="shared" si="56"/>
        <v>0.216</v>
      </c>
      <c r="P773" s="48">
        <f t="shared" si="57"/>
        <v>0.216</v>
      </c>
      <c r="Q773">
        <v>0.3</v>
      </c>
      <c r="R773" s="45">
        <f>VLOOKUP(H773,'[1]CALCUL AS et AN'!$A$2:$AU$889,46,FALSE)</f>
        <v>0.16200000000000001</v>
      </c>
      <c r="S773" s="48">
        <f>VLOOKUP(H773,'[1]CALCUL AS et AN'!$A$2:$AU$889,47,FALSE)</f>
        <v>0.16200000000000001</v>
      </c>
      <c r="T773">
        <v>0.6</v>
      </c>
      <c r="U773" s="45">
        <f t="shared" si="58"/>
        <v>0.32400000000000001</v>
      </c>
      <c r="V773" s="48">
        <f t="shared" si="59"/>
        <v>0.32400000000000001</v>
      </c>
      <c r="W773" t="s">
        <v>1361</v>
      </c>
      <c r="X773" t="s">
        <v>951</v>
      </c>
    </row>
    <row r="774" spans="1:24" outlineLevel="2">
      <c r="A774" t="s">
        <v>107</v>
      </c>
      <c r="B774" s="73" t="str">
        <f t="shared" si="55"/>
        <v/>
      </c>
      <c r="C774">
        <v>8110608018</v>
      </c>
      <c r="D774">
        <v>100</v>
      </c>
      <c r="E774" t="s">
        <v>2084</v>
      </c>
      <c r="F774">
        <v>0.28199999999999997</v>
      </c>
      <c r="H774">
        <v>8110608018</v>
      </c>
      <c r="I774">
        <v>0.17</v>
      </c>
      <c r="J774">
        <v>1</v>
      </c>
      <c r="K774">
        <v>0.17</v>
      </c>
      <c r="L774" s="45">
        <f>VLOOKUP(H774,'[1]CALCUL AS et AN'!$A$2:$AU$889,24,FALSE)</f>
        <v>0.16700000000000001</v>
      </c>
      <c r="M774" s="48">
        <f>VLOOKUP(H774,'[1]CALCUL AS et AN'!$A$2:$AU$889,28,FALSE)</f>
        <v>0.16700000000000001</v>
      </c>
      <c r="N774">
        <v>17</v>
      </c>
      <c r="O774" s="45">
        <f t="shared" si="56"/>
        <v>16.7</v>
      </c>
      <c r="P774" s="48">
        <f t="shared" si="57"/>
        <v>16.7</v>
      </c>
      <c r="Q774">
        <v>0.28199999999999997</v>
      </c>
      <c r="R774" s="45">
        <f>VLOOKUP(H774,'[1]CALCUL AS et AN'!$A$2:$AU$889,46,FALSE)</f>
        <v>0.2505</v>
      </c>
      <c r="S774" s="48">
        <f>VLOOKUP(H774,'[1]CALCUL AS et AN'!$A$2:$AU$889,47,FALSE)</f>
        <v>0.2505</v>
      </c>
      <c r="T774">
        <v>28.199999999999996</v>
      </c>
      <c r="U774" s="45">
        <f t="shared" si="58"/>
        <v>25.05</v>
      </c>
      <c r="V774" s="48">
        <f t="shared" si="59"/>
        <v>25.05</v>
      </c>
      <c r="W774" t="s">
        <v>1361</v>
      </c>
      <c r="X774" t="s">
        <v>951</v>
      </c>
    </row>
    <row r="775" spans="1:24" outlineLevel="2">
      <c r="A775" t="s">
        <v>107</v>
      </c>
      <c r="B775" s="73" t="str">
        <f t="shared" si="55"/>
        <v/>
      </c>
      <c r="C775" t="s">
        <v>2391</v>
      </c>
      <c r="D775">
        <v>4</v>
      </c>
      <c r="E775" t="s">
        <v>2392</v>
      </c>
      <c r="F775">
        <v>0.54900000000000004</v>
      </c>
      <c r="H775" t="s">
        <v>2391</v>
      </c>
      <c r="I775">
        <v>0.37</v>
      </c>
      <c r="J775">
        <v>1</v>
      </c>
      <c r="K775">
        <v>0.37</v>
      </c>
      <c r="L775" s="45">
        <f>VLOOKUP(H775,'[1]CALCUL AS et AN'!$A$2:$AU$889,24,FALSE)</f>
        <v>0.36599999999999999</v>
      </c>
      <c r="M775" s="48">
        <f>VLOOKUP(H775,'[1]CALCUL AS et AN'!$A$2:$AU$889,28,FALSE)</f>
        <v>0.36599999999999999</v>
      </c>
      <c r="N775">
        <v>1.48</v>
      </c>
      <c r="O775" s="45">
        <f t="shared" si="56"/>
        <v>1.464</v>
      </c>
      <c r="P775" s="48">
        <f t="shared" si="57"/>
        <v>1.464</v>
      </c>
      <c r="Q775">
        <v>0.54900000000000004</v>
      </c>
      <c r="R775" s="45">
        <f>VLOOKUP(H775,'[1]CALCUL AS et AN'!$A$2:$AU$889,46,FALSE)</f>
        <v>0.54899999999999993</v>
      </c>
      <c r="S775" s="48">
        <f>VLOOKUP(H775,'[1]CALCUL AS et AN'!$A$2:$AU$889,47,FALSE)</f>
        <v>0.54899999999999993</v>
      </c>
      <c r="T775">
        <v>2.1960000000000002</v>
      </c>
      <c r="U775" s="45">
        <f t="shared" si="58"/>
        <v>2.1959999999999997</v>
      </c>
      <c r="V775" s="48">
        <f t="shared" si="59"/>
        <v>2.1959999999999997</v>
      </c>
      <c r="W775" t="s">
        <v>1361</v>
      </c>
      <c r="X775" t="s">
        <v>937</v>
      </c>
    </row>
    <row r="776" spans="1:24" outlineLevel="2">
      <c r="A776" t="s">
        <v>107</v>
      </c>
      <c r="B776" s="73" t="str">
        <f t="shared" si="55"/>
        <v/>
      </c>
      <c r="C776" t="s">
        <v>2394</v>
      </c>
      <c r="D776">
        <v>4</v>
      </c>
      <c r="E776" t="s">
        <v>2395</v>
      </c>
      <c r="F776">
        <v>0.78</v>
      </c>
      <c r="H776" t="s">
        <v>2394</v>
      </c>
      <c r="I776">
        <v>1.05</v>
      </c>
      <c r="J776">
        <v>1</v>
      </c>
      <c r="K776">
        <v>1.05</v>
      </c>
      <c r="L776" s="45">
        <f>VLOOKUP(H776,'[1]CALCUL AS et AN'!$A$2:$AU$889,24,FALSE)</f>
        <v>1.0529999999999999</v>
      </c>
      <c r="M776" s="48">
        <f>VLOOKUP(H776,'[1]CALCUL AS et AN'!$A$2:$AU$889,28,FALSE)</f>
        <v>1.0529999999999999</v>
      </c>
      <c r="N776">
        <v>4.2</v>
      </c>
      <c r="O776" s="45">
        <f t="shared" si="56"/>
        <v>4.2119999999999997</v>
      </c>
      <c r="P776" s="48">
        <f t="shared" si="57"/>
        <v>4.2119999999999997</v>
      </c>
      <c r="Q776">
        <v>0.78</v>
      </c>
      <c r="R776" s="45">
        <f>VLOOKUP(H776,'[1]CALCUL AS et AN'!$A$2:$AU$889,46,FALSE)</f>
        <v>1.5794999999999999</v>
      </c>
      <c r="S776" s="48">
        <f>VLOOKUP(H776,'[1]CALCUL AS et AN'!$A$2:$AU$889,47,FALSE)</f>
        <v>1.5794999999999999</v>
      </c>
      <c r="T776">
        <v>3.12</v>
      </c>
      <c r="U776" s="45">
        <f t="shared" si="58"/>
        <v>6.3179999999999996</v>
      </c>
      <c r="V776" s="48">
        <f t="shared" si="59"/>
        <v>6.3179999999999996</v>
      </c>
      <c r="W776" t="s">
        <v>1361</v>
      </c>
      <c r="X776" t="s">
        <v>937</v>
      </c>
    </row>
    <row r="777" spans="1:24" outlineLevel="2">
      <c r="A777" t="s">
        <v>107</v>
      </c>
      <c r="B777" s="73" t="str">
        <f t="shared" si="55"/>
        <v/>
      </c>
      <c r="C777" t="s">
        <v>648</v>
      </c>
      <c r="D777">
        <v>2.34</v>
      </c>
      <c r="E777" t="s">
        <v>2053</v>
      </c>
      <c r="F777">
        <v>13.19</v>
      </c>
      <c r="H777" t="s">
        <v>648</v>
      </c>
      <c r="I777">
        <v>14.87</v>
      </c>
      <c r="J777">
        <v>1.8</v>
      </c>
      <c r="K777">
        <v>8.2611111111111111</v>
      </c>
      <c r="L777" s="45">
        <f>VLOOKUP(H777,'[1]CALCUL AS et AN'!$A$2:$AU$889,24,FALSE)</f>
        <v>8.26</v>
      </c>
      <c r="M777" s="48">
        <f>VLOOKUP(H777,'[1]CALCUL AS et AN'!$A$2:$AU$889,28,FALSE)</f>
        <v>10.92</v>
      </c>
      <c r="N777">
        <v>19.331</v>
      </c>
      <c r="O777" s="45">
        <f t="shared" si="56"/>
        <v>19.328399999999998</v>
      </c>
      <c r="P777" s="48">
        <f t="shared" si="57"/>
        <v>25.552799999999998</v>
      </c>
      <c r="Q777">
        <v>13.19</v>
      </c>
      <c r="R777" s="45">
        <f>VLOOKUP(H777,'[1]CALCUL AS et AN'!$A$2:$AU$889,46,FALSE)</f>
        <v>12.39</v>
      </c>
      <c r="S777" s="48">
        <f>VLOOKUP(H777,'[1]CALCUL AS et AN'!$A$2:$AU$889,47,FALSE)</f>
        <v>16.38</v>
      </c>
      <c r="T777">
        <v>30.864599999999996</v>
      </c>
      <c r="U777" s="45">
        <f t="shared" si="58"/>
        <v>28.992599999999999</v>
      </c>
      <c r="V777" s="48">
        <f t="shared" si="59"/>
        <v>38.329199999999993</v>
      </c>
      <c r="W777" t="s">
        <v>1361</v>
      </c>
      <c r="X777" t="s">
        <v>937</v>
      </c>
    </row>
    <row r="778" spans="1:24" outlineLevel="2">
      <c r="A778" t="s">
        <v>107</v>
      </c>
      <c r="B778" s="73" t="str">
        <f t="shared" si="55"/>
        <v/>
      </c>
      <c r="C778" t="s">
        <v>650</v>
      </c>
      <c r="D778">
        <v>11.6</v>
      </c>
      <c r="E778" t="s">
        <v>2047</v>
      </c>
      <c r="F778">
        <v>11.27</v>
      </c>
      <c r="H778" t="s">
        <v>650</v>
      </c>
      <c r="I778">
        <v>7.05</v>
      </c>
      <c r="J778">
        <v>1</v>
      </c>
      <c r="K778">
        <v>7.05</v>
      </c>
      <c r="L778" s="45">
        <f>VLOOKUP(H778,'[1]CALCUL AS et AN'!$A$2:$AU$889,24,FALSE)</f>
        <v>7.05</v>
      </c>
      <c r="M778" s="48">
        <f>VLOOKUP(H778,'[1]CALCUL AS et AN'!$A$2:$AU$889,28,FALSE)</f>
        <v>7.4</v>
      </c>
      <c r="N778">
        <v>81.78</v>
      </c>
      <c r="O778" s="45">
        <f t="shared" si="56"/>
        <v>81.78</v>
      </c>
      <c r="P778" s="48">
        <f t="shared" si="57"/>
        <v>85.84</v>
      </c>
      <c r="Q778">
        <v>11.27</v>
      </c>
      <c r="R778" s="45">
        <f>VLOOKUP(H778,'[1]CALCUL AS et AN'!$A$2:$AU$889,46,FALSE)</f>
        <v>8.8125</v>
      </c>
      <c r="S778" s="48">
        <f>VLOOKUP(H778,'[1]CALCUL AS et AN'!$A$2:$AU$889,47,FALSE)</f>
        <v>9.25</v>
      </c>
      <c r="T778">
        <v>130.732</v>
      </c>
      <c r="U778" s="45">
        <f t="shared" si="58"/>
        <v>102.22499999999999</v>
      </c>
      <c r="V778" s="48">
        <f t="shared" si="59"/>
        <v>107.3</v>
      </c>
      <c r="W778" t="s">
        <v>1361</v>
      </c>
      <c r="X778" t="s">
        <v>937</v>
      </c>
    </row>
    <row r="779" spans="1:24" outlineLevel="2">
      <c r="A779" t="s">
        <v>107</v>
      </c>
      <c r="B779" s="73" t="str">
        <f t="shared" si="55"/>
        <v/>
      </c>
      <c r="C779" t="s">
        <v>2077</v>
      </c>
      <c r="D779">
        <v>4.9800000000000004</v>
      </c>
      <c r="E779" t="s">
        <v>2078</v>
      </c>
      <c r="F779">
        <v>7.55</v>
      </c>
      <c r="H779" t="s">
        <v>2077</v>
      </c>
      <c r="I779">
        <v>3.32</v>
      </c>
      <c r="J779">
        <v>6.06</v>
      </c>
      <c r="K779">
        <v>0.54785478547854782</v>
      </c>
      <c r="L779" s="45">
        <f>VLOOKUP(H779,'[1]CALCUL AS et AN'!$A$2:$AU$889,24,FALSE)</f>
        <v>3.29</v>
      </c>
      <c r="M779" s="48">
        <f>VLOOKUP(H779,'[1]CALCUL AS et AN'!$A$2:$AU$889,28,FALSE)</f>
        <v>3.32</v>
      </c>
      <c r="N779">
        <v>2.7283168316831685</v>
      </c>
      <c r="O779" s="45">
        <f t="shared" si="56"/>
        <v>16.3842</v>
      </c>
      <c r="P779" s="48">
        <f t="shared" si="57"/>
        <v>16.5336</v>
      </c>
      <c r="Q779">
        <v>7.55</v>
      </c>
      <c r="R779" s="45">
        <f>VLOOKUP(H779,'[1]CALCUL AS et AN'!$A$2:$AU$889,46,FALSE)</f>
        <v>8.2249999999999996</v>
      </c>
      <c r="S779" s="48">
        <f>VLOOKUP(H779,'[1]CALCUL AS et AN'!$A$2:$AU$889,47,FALSE)</f>
        <v>8.2999999999999989</v>
      </c>
      <c r="T779">
        <v>37.599000000000004</v>
      </c>
      <c r="U779" s="45">
        <f t="shared" si="58"/>
        <v>40.960500000000003</v>
      </c>
      <c r="V779" s="48">
        <f t="shared" si="59"/>
        <v>41.333999999999996</v>
      </c>
      <c r="W779" t="s">
        <v>1361</v>
      </c>
      <c r="X779" t="s">
        <v>951</v>
      </c>
    </row>
    <row r="780" spans="1:24" outlineLevel="2">
      <c r="A780" t="s">
        <v>107</v>
      </c>
      <c r="B780" s="73" t="str">
        <f t="shared" si="55"/>
        <v/>
      </c>
      <c r="C780" t="s">
        <v>574</v>
      </c>
      <c r="D780">
        <v>1</v>
      </c>
      <c r="E780" t="s">
        <v>575</v>
      </c>
      <c r="F780">
        <v>26.09</v>
      </c>
      <c r="H780" t="s">
        <v>574</v>
      </c>
      <c r="I780">
        <v>18.27</v>
      </c>
      <c r="J780">
        <v>1</v>
      </c>
      <c r="K780">
        <v>18.27</v>
      </c>
      <c r="L780" s="45">
        <f>VLOOKUP(H780,'[1]CALCUL AS et AN'!$A$2:$AU$889,24,FALSE)</f>
        <v>18.27</v>
      </c>
      <c r="M780" s="48">
        <f>VLOOKUP(H780,'[1]CALCUL AS et AN'!$A$2:$AU$889,28,FALSE)</f>
        <v>19.7316</v>
      </c>
      <c r="N780">
        <v>18.27</v>
      </c>
      <c r="O780" s="45">
        <f t="shared" si="56"/>
        <v>18.27</v>
      </c>
      <c r="P780" s="48">
        <f t="shared" si="57"/>
        <v>19.7316</v>
      </c>
      <c r="Q780">
        <v>26.09</v>
      </c>
      <c r="R780" s="45">
        <f>VLOOKUP(H780,'[1]CALCUL AS et AN'!$A$2:$AU$889,46,FALSE)</f>
        <v>27.405000000000001</v>
      </c>
      <c r="S780" s="48">
        <f>VLOOKUP(H780,'[1]CALCUL AS et AN'!$A$2:$AU$889,47,FALSE)</f>
        <v>29.5974</v>
      </c>
      <c r="T780">
        <v>26.09</v>
      </c>
      <c r="U780" s="45">
        <f t="shared" si="58"/>
        <v>27.405000000000001</v>
      </c>
      <c r="V780" s="48">
        <f t="shared" si="59"/>
        <v>29.5974</v>
      </c>
      <c r="W780" t="s">
        <v>1361</v>
      </c>
      <c r="X780" t="s">
        <v>937</v>
      </c>
    </row>
    <row r="781" spans="1:24" outlineLevel="2">
      <c r="A781" t="s">
        <v>107</v>
      </c>
      <c r="B781" s="73" t="str">
        <f t="shared" si="55"/>
        <v/>
      </c>
      <c r="C781" t="s">
        <v>2410</v>
      </c>
      <c r="D781">
        <v>5.94</v>
      </c>
      <c r="E781" t="s">
        <v>2411</v>
      </c>
      <c r="F781">
        <v>75</v>
      </c>
      <c r="H781" t="s">
        <v>2410</v>
      </c>
      <c r="I781">
        <v>50</v>
      </c>
      <c r="J781">
        <v>1</v>
      </c>
      <c r="K781">
        <v>50</v>
      </c>
      <c r="L781" s="45">
        <f>VLOOKUP(H781,'[1]CALCUL AS et AN'!$A$2:$AU$889,24,FALSE)</f>
        <v>50</v>
      </c>
      <c r="M781" s="48">
        <f>VLOOKUP(H781,'[1]CALCUL AS et AN'!$A$2:$AU$889,28,FALSE)</f>
        <v>50</v>
      </c>
      <c r="N781">
        <v>297</v>
      </c>
      <c r="O781" s="45">
        <f t="shared" si="56"/>
        <v>297</v>
      </c>
      <c r="P781" s="48">
        <f t="shared" si="57"/>
        <v>297</v>
      </c>
      <c r="Q781">
        <v>75</v>
      </c>
      <c r="R781" s="45">
        <f>VLOOKUP(H781,'[1]CALCUL AS et AN'!$A$2:$AU$889,46,FALSE)</f>
        <v>75</v>
      </c>
      <c r="S781" s="48">
        <f>VLOOKUP(H781,'[1]CALCUL AS et AN'!$A$2:$AU$889,47,FALSE)</f>
        <v>75</v>
      </c>
      <c r="T781">
        <v>445.50000000000006</v>
      </c>
      <c r="U781" s="45">
        <f t="shared" si="58"/>
        <v>445.50000000000006</v>
      </c>
      <c r="V781" s="48">
        <f t="shared" si="59"/>
        <v>445.50000000000006</v>
      </c>
      <c r="W781" t="s">
        <v>1361</v>
      </c>
      <c r="X781" t="s">
        <v>951</v>
      </c>
    </row>
    <row r="782" spans="1:24" outlineLevel="2">
      <c r="A782" t="s">
        <v>107</v>
      </c>
      <c r="B782" s="73" t="str">
        <f t="shared" si="55"/>
        <v/>
      </c>
      <c r="C782" t="s">
        <v>2170</v>
      </c>
      <c r="D782">
        <v>4</v>
      </c>
      <c r="E782" t="s">
        <v>2171</v>
      </c>
      <c r="F782">
        <v>45.2</v>
      </c>
      <c r="H782" t="s">
        <v>2170</v>
      </c>
      <c r="I782">
        <v>33.590000000000003</v>
      </c>
      <c r="J782">
        <v>1</v>
      </c>
      <c r="K782">
        <v>33.590000000000003</v>
      </c>
      <c r="L782" s="45">
        <f>VLOOKUP(H782,'[1]CALCUL AS et AN'!$A$2:$AU$889,24,FALSE)</f>
        <v>33.594949999999997</v>
      </c>
      <c r="M782" s="48">
        <f>VLOOKUP(H782,'[1]CALCUL AS et AN'!$A$2:$AU$889,28,FALSE)</f>
        <v>33.594949999999997</v>
      </c>
      <c r="N782">
        <v>134.36000000000001</v>
      </c>
      <c r="O782" s="45">
        <f t="shared" si="56"/>
        <v>134.37979999999999</v>
      </c>
      <c r="P782" s="48">
        <f t="shared" si="57"/>
        <v>134.37979999999999</v>
      </c>
      <c r="Q782">
        <v>45.2</v>
      </c>
      <c r="R782" s="45">
        <f>VLOOKUP(H782,'[1]CALCUL AS et AN'!$A$2:$AU$889,46,FALSE)</f>
        <v>50.392424999999996</v>
      </c>
      <c r="S782" s="48">
        <f>VLOOKUP(H782,'[1]CALCUL AS et AN'!$A$2:$AU$889,47,FALSE)</f>
        <v>50.392424999999996</v>
      </c>
      <c r="T782">
        <v>180.8</v>
      </c>
      <c r="U782" s="45">
        <f t="shared" si="58"/>
        <v>201.56969999999998</v>
      </c>
      <c r="V782" s="48">
        <f t="shared" si="59"/>
        <v>201.56969999999998</v>
      </c>
      <c r="W782" t="s">
        <v>1361</v>
      </c>
      <c r="X782" t="s">
        <v>951</v>
      </c>
    </row>
    <row r="783" spans="1:24" outlineLevel="2">
      <c r="A783" t="s">
        <v>107</v>
      </c>
      <c r="B783" s="73" t="str">
        <f t="shared" si="55"/>
        <v/>
      </c>
      <c r="C783" t="s">
        <v>2178</v>
      </c>
      <c r="D783">
        <v>2</v>
      </c>
      <c r="E783" t="s">
        <v>2179</v>
      </c>
      <c r="F783">
        <v>53.66</v>
      </c>
      <c r="H783" t="s">
        <v>2178</v>
      </c>
      <c r="I783">
        <v>39.880000000000003</v>
      </c>
      <c r="J783">
        <v>1</v>
      </c>
      <c r="K783">
        <v>39.880000000000003</v>
      </c>
      <c r="L783" s="45">
        <f>VLOOKUP(H783,'[1]CALCUL AS et AN'!$A$2:$AU$889,24,FALSE)</f>
        <v>39.883550000000007</v>
      </c>
      <c r="M783" s="48">
        <f>VLOOKUP(H783,'[1]CALCUL AS et AN'!$A$2:$AU$889,28,FALSE)</f>
        <v>39.883550000000007</v>
      </c>
      <c r="N783">
        <v>79.760000000000005</v>
      </c>
      <c r="O783" s="45">
        <f t="shared" si="56"/>
        <v>79.767100000000013</v>
      </c>
      <c r="P783" s="48">
        <f t="shared" si="57"/>
        <v>79.767100000000013</v>
      </c>
      <c r="Q783">
        <v>53.66</v>
      </c>
      <c r="R783" s="45">
        <f>VLOOKUP(H783,'[1]CALCUL AS et AN'!$A$2:$AU$889,46,FALSE)</f>
        <v>59.825325000000007</v>
      </c>
      <c r="S783" s="48">
        <f>VLOOKUP(H783,'[1]CALCUL AS et AN'!$A$2:$AU$889,47,FALSE)</f>
        <v>59.825325000000007</v>
      </c>
      <c r="T783">
        <v>107.32</v>
      </c>
      <c r="U783" s="45">
        <f t="shared" si="58"/>
        <v>119.65065000000001</v>
      </c>
      <c r="V783" s="48">
        <f t="shared" si="59"/>
        <v>119.65065000000001</v>
      </c>
      <c r="W783" t="s">
        <v>1361</v>
      </c>
      <c r="X783" t="s">
        <v>951</v>
      </c>
    </row>
    <row r="784" spans="1:24" outlineLevel="2">
      <c r="A784" t="s">
        <v>107</v>
      </c>
      <c r="B784" s="73" t="str">
        <f t="shared" si="55"/>
        <v/>
      </c>
      <c r="C784" t="s">
        <v>2069</v>
      </c>
      <c r="D784">
        <v>7.96</v>
      </c>
      <c r="E784" t="s">
        <v>2070</v>
      </c>
      <c r="F784">
        <v>7.95</v>
      </c>
      <c r="H784" t="s">
        <v>2069</v>
      </c>
      <c r="I784">
        <v>3.29</v>
      </c>
      <c r="J784">
        <v>6.06</v>
      </c>
      <c r="K784">
        <v>0.54290429042904298</v>
      </c>
      <c r="L784" s="45">
        <f>VLOOKUP(H784,'[1]CALCUL AS et AN'!$A$2:$AU$889,24,FALSE)</f>
        <v>3.29</v>
      </c>
      <c r="M784" s="48">
        <f>VLOOKUP(H784,'[1]CALCUL AS et AN'!$A$2:$AU$889,28,FALSE)</f>
        <v>3.29</v>
      </c>
      <c r="N784">
        <v>4.321518151815182</v>
      </c>
      <c r="O784" s="45">
        <f t="shared" si="56"/>
        <v>26.188400000000001</v>
      </c>
      <c r="P784" s="48">
        <f t="shared" si="57"/>
        <v>26.188400000000001</v>
      </c>
      <c r="Q784">
        <v>7.95</v>
      </c>
      <c r="R784" s="45">
        <f>VLOOKUP(H784,'[1]CALCUL AS et AN'!$A$2:$AU$889,46,FALSE)</f>
        <v>8.2249999999999996</v>
      </c>
      <c r="S784" s="48">
        <f>VLOOKUP(H784,'[1]CALCUL AS et AN'!$A$2:$AU$889,47,FALSE)</f>
        <v>8.2249999999999996</v>
      </c>
      <c r="T784">
        <v>63.282000000000004</v>
      </c>
      <c r="U784" s="45">
        <f t="shared" si="58"/>
        <v>65.471000000000004</v>
      </c>
      <c r="V784" s="48">
        <f t="shared" si="59"/>
        <v>65.471000000000004</v>
      </c>
      <c r="W784" t="s">
        <v>1361</v>
      </c>
      <c r="X784" t="s">
        <v>951</v>
      </c>
    </row>
    <row r="785" spans="1:24" outlineLevel="1">
      <c r="A785" s="73" t="s">
        <v>3065</v>
      </c>
      <c r="B785" s="73" t="str">
        <f t="shared" si="55"/>
        <v>PCG5EH</v>
      </c>
      <c r="N785">
        <f>SUBTOTAL(9,N770:N784)</f>
        <v>675.63443498349841</v>
      </c>
      <c r="O785" s="45">
        <f>SUBTOTAL(9,O770:O784)</f>
        <v>710.81550000000004</v>
      </c>
      <c r="P785" s="48">
        <f>SUBTOTAL(9,P770:P784)</f>
        <v>722.71090000000004</v>
      </c>
      <c r="T785">
        <f>SUBTOTAL(9,T770:T784)</f>
        <v>1079.6435999999999</v>
      </c>
      <c r="U785" s="45">
        <f>SUBTOTAL(9,U770:U784)</f>
        <v>1088.3425500000001</v>
      </c>
      <c r="V785" s="48">
        <f>SUBTOTAL(9,V770:V784)</f>
        <v>1105.32005</v>
      </c>
    </row>
    <row r="786" spans="1:24" outlineLevel="2">
      <c r="A786" t="s">
        <v>113</v>
      </c>
      <c r="B786" s="73" t="str">
        <f t="shared" si="55"/>
        <v/>
      </c>
      <c r="C786">
        <v>8412602518</v>
      </c>
      <c r="D786">
        <v>4</v>
      </c>
      <c r="E786" t="s">
        <v>2268</v>
      </c>
      <c r="F786">
        <v>0.05</v>
      </c>
      <c r="H786">
        <v>8412602518</v>
      </c>
      <c r="I786">
        <v>7.04</v>
      </c>
      <c r="J786">
        <v>200</v>
      </c>
      <c r="K786">
        <v>3.5200000000000002E-2</v>
      </c>
      <c r="L786" s="45">
        <f>VLOOKUP(H786,'[1]CALCUL AS et AN'!$A$2:$AU$889,24,FALSE)</f>
        <v>3.5200000000000002E-2</v>
      </c>
      <c r="M786" s="48">
        <f>VLOOKUP(H786,'[1]CALCUL AS et AN'!$A$2:$AU$889,28,FALSE)</f>
        <v>3.5200000000000002E-2</v>
      </c>
      <c r="N786">
        <v>0.14080000000000001</v>
      </c>
      <c r="O786" s="45">
        <f t="shared" si="56"/>
        <v>0.14080000000000001</v>
      </c>
      <c r="P786" s="48">
        <f t="shared" si="57"/>
        <v>0.14080000000000001</v>
      </c>
      <c r="Q786">
        <v>0.05</v>
      </c>
      <c r="R786" s="45">
        <f>VLOOKUP(H786,'[1]CALCUL AS et AN'!$A$2:$AU$889,46,FALSE)</f>
        <v>5.28E-2</v>
      </c>
      <c r="S786" s="48">
        <f>VLOOKUP(H786,'[1]CALCUL AS et AN'!$A$2:$AU$889,47,FALSE)</f>
        <v>5.28E-2</v>
      </c>
      <c r="T786">
        <v>0.2</v>
      </c>
      <c r="U786" s="45">
        <f t="shared" si="58"/>
        <v>0.2112</v>
      </c>
      <c r="V786" s="48">
        <f t="shared" si="59"/>
        <v>0.2112</v>
      </c>
      <c r="W786" t="s">
        <v>1361</v>
      </c>
      <c r="X786" t="s">
        <v>951</v>
      </c>
    </row>
    <row r="787" spans="1:24" outlineLevel="2">
      <c r="A787" t="s">
        <v>113</v>
      </c>
      <c r="B787" s="73" t="str">
        <f t="shared" ref="B787:B850" si="60">MID(A787,7,100)</f>
        <v/>
      </c>
      <c r="C787">
        <v>8434000618</v>
      </c>
      <c r="D787">
        <v>4</v>
      </c>
      <c r="E787" t="s">
        <v>2272</v>
      </c>
      <c r="F787">
        <v>0.02</v>
      </c>
      <c r="H787">
        <v>8434000618</v>
      </c>
      <c r="I787">
        <v>8.3000000000000007</v>
      </c>
      <c r="J787">
        <v>500</v>
      </c>
      <c r="K787">
        <v>1.66E-2</v>
      </c>
      <c r="L787" s="45">
        <f>VLOOKUP(H787,'[1]CALCUL AS et AN'!$A$2:$AU$889,24,FALSE)</f>
        <v>1.66E-2</v>
      </c>
      <c r="M787" s="48">
        <f>VLOOKUP(H787,'[1]CALCUL AS et AN'!$A$2:$AU$889,28,FALSE)</f>
        <v>1.66E-2</v>
      </c>
      <c r="N787">
        <v>6.6400000000000001E-2</v>
      </c>
      <c r="O787" s="45">
        <f t="shared" si="56"/>
        <v>6.6400000000000001E-2</v>
      </c>
      <c r="P787" s="48">
        <f t="shared" si="57"/>
        <v>6.6400000000000001E-2</v>
      </c>
      <c r="Q787">
        <v>0.02</v>
      </c>
      <c r="R787" s="45">
        <f>VLOOKUP(H787,'[1]CALCUL AS et AN'!$A$2:$AU$889,46,FALSE)</f>
        <v>2.0750000000000001E-2</v>
      </c>
      <c r="S787" s="48">
        <f>VLOOKUP(H787,'[1]CALCUL AS et AN'!$A$2:$AU$889,47,FALSE)</f>
        <v>2.0750000000000001E-2</v>
      </c>
      <c r="T787">
        <v>0.08</v>
      </c>
      <c r="U787" s="45">
        <f t="shared" si="58"/>
        <v>8.3000000000000004E-2</v>
      </c>
      <c r="V787" s="48">
        <f t="shared" si="59"/>
        <v>8.3000000000000004E-2</v>
      </c>
      <c r="W787" t="s">
        <v>1361</v>
      </c>
      <c r="X787" t="s">
        <v>951</v>
      </c>
    </row>
    <row r="788" spans="1:24" outlineLevel="2">
      <c r="A788" t="s">
        <v>113</v>
      </c>
      <c r="B788" s="73" t="str">
        <f t="shared" si="60"/>
        <v/>
      </c>
      <c r="C788" t="s">
        <v>2133</v>
      </c>
      <c r="D788">
        <v>30</v>
      </c>
      <c r="E788" t="s">
        <v>2134</v>
      </c>
      <c r="F788">
        <v>0.8</v>
      </c>
      <c r="H788" t="s">
        <v>2133</v>
      </c>
      <c r="I788">
        <v>0.52</v>
      </c>
      <c r="J788">
        <v>1</v>
      </c>
      <c r="K788">
        <v>0.52</v>
      </c>
      <c r="L788" s="45">
        <f>VLOOKUP(H788,'[1]CALCUL AS et AN'!$A$2:$AU$889,24,FALSE)</f>
        <v>0.51800000000000002</v>
      </c>
      <c r="M788" s="48">
        <f>VLOOKUP(H788,'[1]CALCUL AS et AN'!$A$2:$AU$889,28,FALSE)</f>
        <v>0.51800000000000002</v>
      </c>
      <c r="N788">
        <v>15.600000000000001</v>
      </c>
      <c r="O788" s="45">
        <f t="shared" si="56"/>
        <v>15.540000000000001</v>
      </c>
      <c r="P788" s="48">
        <f t="shared" si="57"/>
        <v>15.540000000000001</v>
      </c>
      <c r="Q788">
        <v>0.8</v>
      </c>
      <c r="R788" s="45">
        <f>VLOOKUP(H788,'[1]CALCUL AS et AN'!$A$2:$AU$889,46,FALSE)</f>
        <v>0.77700000000000002</v>
      </c>
      <c r="S788" s="48">
        <f>VLOOKUP(H788,'[1]CALCUL AS et AN'!$A$2:$AU$889,47,FALSE)</f>
        <v>0.77700000000000002</v>
      </c>
      <c r="T788">
        <v>24</v>
      </c>
      <c r="U788" s="45">
        <f t="shared" si="58"/>
        <v>23.310000000000002</v>
      </c>
      <c r="V788" s="48">
        <f t="shared" si="59"/>
        <v>23.310000000000002</v>
      </c>
      <c r="W788" t="s">
        <v>1361</v>
      </c>
      <c r="X788" t="s">
        <v>951</v>
      </c>
    </row>
    <row r="789" spans="1:24" outlineLevel="2">
      <c r="A789" t="s">
        <v>113</v>
      </c>
      <c r="B789" s="73" t="str">
        <f t="shared" si="60"/>
        <v/>
      </c>
      <c r="C789">
        <v>8710605018</v>
      </c>
      <c r="D789">
        <v>4</v>
      </c>
      <c r="E789" t="s">
        <v>2707</v>
      </c>
      <c r="F789">
        <v>0.3</v>
      </c>
      <c r="H789">
        <v>8710605018</v>
      </c>
      <c r="I789">
        <v>0.11</v>
      </c>
      <c r="J789">
        <v>1</v>
      </c>
      <c r="K789">
        <v>0.11</v>
      </c>
      <c r="L789" s="45">
        <f>VLOOKUP(H789,'[1]CALCUL AS et AN'!$A$2:$AU$889,24,FALSE)</f>
        <v>0.108</v>
      </c>
      <c r="M789" s="48">
        <f>VLOOKUP(H789,'[1]CALCUL AS et AN'!$A$2:$AU$889,28,FALSE)</f>
        <v>0.108</v>
      </c>
      <c r="N789">
        <v>0.44</v>
      </c>
      <c r="O789" s="45">
        <f t="shared" si="56"/>
        <v>0.432</v>
      </c>
      <c r="P789" s="48">
        <f t="shared" si="57"/>
        <v>0.432</v>
      </c>
      <c r="Q789">
        <v>0.3</v>
      </c>
      <c r="R789" s="45">
        <f>VLOOKUP(H789,'[1]CALCUL AS et AN'!$A$2:$AU$889,46,FALSE)</f>
        <v>0.16200000000000001</v>
      </c>
      <c r="S789" s="48">
        <f>VLOOKUP(H789,'[1]CALCUL AS et AN'!$A$2:$AU$889,47,FALSE)</f>
        <v>0.16200000000000001</v>
      </c>
      <c r="T789">
        <v>1.2</v>
      </c>
      <c r="U789" s="45">
        <f t="shared" si="58"/>
        <v>0.64800000000000002</v>
      </c>
      <c r="V789" s="48">
        <f t="shared" si="59"/>
        <v>0.64800000000000002</v>
      </c>
      <c r="W789" t="s">
        <v>1361</v>
      </c>
      <c r="X789" t="s">
        <v>951</v>
      </c>
    </row>
    <row r="790" spans="1:24" outlineLevel="2">
      <c r="A790" t="s">
        <v>113</v>
      </c>
      <c r="B790" s="73" t="str">
        <f t="shared" si="60"/>
        <v/>
      </c>
      <c r="C790">
        <v>8110608018</v>
      </c>
      <c r="D790">
        <v>130</v>
      </c>
      <c r="E790" t="s">
        <v>2084</v>
      </c>
      <c r="F790">
        <v>0.28199999999999997</v>
      </c>
      <c r="H790">
        <v>8110608018</v>
      </c>
      <c r="I790">
        <v>0.17</v>
      </c>
      <c r="J790">
        <v>1</v>
      </c>
      <c r="K790">
        <v>0.17</v>
      </c>
      <c r="L790" s="45">
        <f>VLOOKUP(H790,'[1]CALCUL AS et AN'!$A$2:$AU$889,24,FALSE)</f>
        <v>0.16700000000000001</v>
      </c>
      <c r="M790" s="48">
        <f>VLOOKUP(H790,'[1]CALCUL AS et AN'!$A$2:$AU$889,28,FALSE)</f>
        <v>0.16700000000000001</v>
      </c>
      <c r="N790">
        <v>22.1</v>
      </c>
      <c r="O790" s="45">
        <f t="shared" si="56"/>
        <v>21.71</v>
      </c>
      <c r="P790" s="48">
        <f t="shared" si="57"/>
        <v>21.71</v>
      </c>
      <c r="Q790">
        <v>0.28199999999999997</v>
      </c>
      <c r="R790" s="45">
        <f>VLOOKUP(H790,'[1]CALCUL AS et AN'!$A$2:$AU$889,46,FALSE)</f>
        <v>0.2505</v>
      </c>
      <c r="S790" s="48">
        <f>VLOOKUP(H790,'[1]CALCUL AS et AN'!$A$2:$AU$889,47,FALSE)</f>
        <v>0.2505</v>
      </c>
      <c r="T790">
        <v>36.659999999999997</v>
      </c>
      <c r="U790" s="45">
        <f t="shared" si="58"/>
        <v>32.564999999999998</v>
      </c>
      <c r="V790" s="48">
        <f t="shared" si="59"/>
        <v>32.564999999999998</v>
      </c>
      <c r="W790" t="s">
        <v>1361</v>
      </c>
      <c r="X790" t="s">
        <v>951</v>
      </c>
    </row>
    <row r="791" spans="1:24" outlineLevel="2">
      <c r="A791" t="s">
        <v>113</v>
      </c>
      <c r="B791" s="73" t="str">
        <f t="shared" si="60"/>
        <v/>
      </c>
      <c r="C791" t="s">
        <v>2391</v>
      </c>
      <c r="D791">
        <v>4</v>
      </c>
      <c r="E791" t="s">
        <v>2392</v>
      </c>
      <c r="F791">
        <v>0.54900000000000004</v>
      </c>
      <c r="H791" t="s">
        <v>2391</v>
      </c>
      <c r="I791">
        <v>0.37</v>
      </c>
      <c r="J791">
        <v>1</v>
      </c>
      <c r="K791">
        <v>0.37</v>
      </c>
      <c r="L791" s="45">
        <f>VLOOKUP(H791,'[1]CALCUL AS et AN'!$A$2:$AU$889,24,FALSE)</f>
        <v>0.36599999999999999</v>
      </c>
      <c r="M791" s="48">
        <f>VLOOKUP(H791,'[1]CALCUL AS et AN'!$A$2:$AU$889,28,FALSE)</f>
        <v>0.36599999999999999</v>
      </c>
      <c r="N791">
        <v>1.48</v>
      </c>
      <c r="O791" s="45">
        <f t="shared" si="56"/>
        <v>1.464</v>
      </c>
      <c r="P791" s="48">
        <f t="shared" si="57"/>
        <v>1.464</v>
      </c>
      <c r="Q791">
        <v>0.54900000000000004</v>
      </c>
      <c r="R791" s="45">
        <f>VLOOKUP(H791,'[1]CALCUL AS et AN'!$A$2:$AU$889,46,FALSE)</f>
        <v>0.54899999999999993</v>
      </c>
      <c r="S791" s="48">
        <f>VLOOKUP(H791,'[1]CALCUL AS et AN'!$A$2:$AU$889,47,FALSE)</f>
        <v>0.54899999999999993</v>
      </c>
      <c r="T791">
        <v>2.1960000000000002</v>
      </c>
      <c r="U791" s="45">
        <f t="shared" si="58"/>
        <v>2.1959999999999997</v>
      </c>
      <c r="V791" s="48">
        <f t="shared" si="59"/>
        <v>2.1959999999999997</v>
      </c>
      <c r="W791" t="s">
        <v>1361</v>
      </c>
      <c r="X791" t="s">
        <v>937</v>
      </c>
    </row>
    <row r="792" spans="1:24" outlineLevel="2">
      <c r="A792" t="s">
        <v>113</v>
      </c>
      <c r="B792" s="73" t="str">
        <f t="shared" si="60"/>
        <v/>
      </c>
      <c r="C792" t="s">
        <v>2394</v>
      </c>
      <c r="D792">
        <v>4</v>
      </c>
      <c r="E792" t="s">
        <v>2395</v>
      </c>
      <c r="F792">
        <v>0.78</v>
      </c>
      <c r="H792" t="s">
        <v>2394</v>
      </c>
      <c r="I792">
        <v>1.05</v>
      </c>
      <c r="J792">
        <v>1</v>
      </c>
      <c r="K792">
        <v>1.05</v>
      </c>
      <c r="L792" s="45">
        <f>VLOOKUP(H792,'[1]CALCUL AS et AN'!$A$2:$AU$889,24,FALSE)</f>
        <v>1.0529999999999999</v>
      </c>
      <c r="M792" s="48">
        <f>VLOOKUP(H792,'[1]CALCUL AS et AN'!$A$2:$AU$889,28,FALSE)</f>
        <v>1.0529999999999999</v>
      </c>
      <c r="N792">
        <v>4.2</v>
      </c>
      <c r="O792" s="45">
        <f t="shared" si="56"/>
        <v>4.2119999999999997</v>
      </c>
      <c r="P792" s="48">
        <f t="shared" si="57"/>
        <v>4.2119999999999997</v>
      </c>
      <c r="Q792">
        <v>0.78</v>
      </c>
      <c r="R792" s="45">
        <f>VLOOKUP(H792,'[1]CALCUL AS et AN'!$A$2:$AU$889,46,FALSE)</f>
        <v>1.5794999999999999</v>
      </c>
      <c r="S792" s="48">
        <f>VLOOKUP(H792,'[1]CALCUL AS et AN'!$A$2:$AU$889,47,FALSE)</f>
        <v>1.5794999999999999</v>
      </c>
      <c r="T792">
        <v>3.12</v>
      </c>
      <c r="U792" s="45">
        <f t="shared" si="58"/>
        <v>6.3179999999999996</v>
      </c>
      <c r="V792" s="48">
        <f t="shared" si="59"/>
        <v>6.3179999999999996</v>
      </c>
      <c r="W792" t="s">
        <v>1361</v>
      </c>
      <c r="X792" t="s">
        <v>937</v>
      </c>
    </row>
    <row r="793" spans="1:24" outlineLevel="2">
      <c r="A793" t="s">
        <v>113</v>
      </c>
      <c r="B793" s="73" t="str">
        <f t="shared" si="60"/>
        <v/>
      </c>
      <c r="C793">
        <v>8210603018</v>
      </c>
      <c r="D793">
        <v>16</v>
      </c>
      <c r="E793" t="s">
        <v>2088</v>
      </c>
      <c r="F793">
        <v>6.8000000000000005E-2</v>
      </c>
      <c r="H793">
        <v>8210603018</v>
      </c>
      <c r="I793">
        <v>0.11</v>
      </c>
      <c r="J793">
        <v>1</v>
      </c>
      <c r="K793">
        <v>0.11</v>
      </c>
      <c r="L793" s="45">
        <f>VLOOKUP(H793,'[1]CALCUL AS et AN'!$A$2:$AU$889,24,FALSE)</f>
        <v>0.108</v>
      </c>
      <c r="M793" s="48">
        <f>VLOOKUP(H793,'[1]CALCUL AS et AN'!$A$2:$AU$889,28,FALSE)</f>
        <v>0.108</v>
      </c>
      <c r="N793">
        <v>1.76</v>
      </c>
      <c r="O793" s="45">
        <f t="shared" si="56"/>
        <v>1.728</v>
      </c>
      <c r="P793" s="48">
        <f t="shared" si="57"/>
        <v>1.728</v>
      </c>
      <c r="Q793">
        <v>6.8000000000000005E-2</v>
      </c>
      <c r="R793" s="45">
        <f>VLOOKUP(H793,'[1]CALCUL AS et AN'!$A$2:$AU$889,46,FALSE)</f>
        <v>0.16200000000000001</v>
      </c>
      <c r="S793" s="48">
        <f>VLOOKUP(H793,'[1]CALCUL AS et AN'!$A$2:$AU$889,47,FALSE)</f>
        <v>0.16200000000000001</v>
      </c>
      <c r="T793">
        <v>1.0880000000000001</v>
      </c>
      <c r="U793" s="45">
        <f t="shared" si="58"/>
        <v>2.5920000000000001</v>
      </c>
      <c r="V793" s="48">
        <f t="shared" si="59"/>
        <v>2.5920000000000001</v>
      </c>
      <c r="W793" t="s">
        <v>1361</v>
      </c>
      <c r="X793" t="s">
        <v>951</v>
      </c>
    </row>
    <row r="794" spans="1:24" outlineLevel="2">
      <c r="A794" t="s">
        <v>113</v>
      </c>
      <c r="B794" s="73" t="str">
        <f t="shared" si="60"/>
        <v/>
      </c>
      <c r="C794">
        <v>8210707018</v>
      </c>
      <c r="D794">
        <v>39</v>
      </c>
      <c r="E794" t="s">
        <v>2090</v>
      </c>
      <c r="F794">
        <v>0.158</v>
      </c>
      <c r="H794">
        <v>8210707018</v>
      </c>
      <c r="I794">
        <v>0.11</v>
      </c>
      <c r="J794">
        <v>1</v>
      </c>
      <c r="K794">
        <v>0.11</v>
      </c>
      <c r="L794" s="45">
        <f>VLOOKUP(H794,'[1]CALCUL AS et AN'!$A$2:$AU$889,24,FALSE)</f>
        <v>0.1056</v>
      </c>
      <c r="M794" s="48">
        <f>VLOOKUP(H794,'[1]CALCUL AS et AN'!$A$2:$AU$889,28,FALSE)</f>
        <v>0.1056</v>
      </c>
      <c r="N794">
        <v>4.29</v>
      </c>
      <c r="O794" s="45">
        <f t="shared" si="56"/>
        <v>4.1184000000000003</v>
      </c>
      <c r="P794" s="48">
        <f t="shared" si="57"/>
        <v>4.1184000000000003</v>
      </c>
      <c r="Q794">
        <v>0.12</v>
      </c>
      <c r="R794" s="45">
        <f>VLOOKUP(H794,'[1]CALCUL AS et AN'!$A$2:$AU$889,46,FALSE)</f>
        <v>0.15839999999999999</v>
      </c>
      <c r="S794" s="48">
        <f>VLOOKUP(H794,'[1]CALCUL AS et AN'!$A$2:$AU$889,47,FALSE)</f>
        <v>0.15839999999999999</v>
      </c>
      <c r="T794">
        <v>4.68</v>
      </c>
      <c r="U794" s="45">
        <f t="shared" si="58"/>
        <v>6.1775999999999991</v>
      </c>
      <c r="V794" s="48">
        <f t="shared" si="59"/>
        <v>6.1775999999999991</v>
      </c>
      <c r="W794" t="s">
        <v>1361</v>
      </c>
      <c r="X794" t="s">
        <v>951</v>
      </c>
    </row>
    <row r="795" spans="1:24" outlineLevel="2">
      <c r="A795" t="s">
        <v>113</v>
      </c>
      <c r="B795" s="73" t="str">
        <f t="shared" si="60"/>
        <v/>
      </c>
      <c r="C795" t="s">
        <v>648</v>
      </c>
      <c r="D795">
        <v>5</v>
      </c>
      <c r="E795" t="s">
        <v>2053</v>
      </c>
      <c r="F795">
        <v>13.19</v>
      </c>
      <c r="H795" t="s">
        <v>648</v>
      </c>
      <c r="I795">
        <v>14.87</v>
      </c>
      <c r="J795">
        <v>1.8</v>
      </c>
      <c r="K795">
        <v>8.2611111111111111</v>
      </c>
      <c r="L795" s="45">
        <f>VLOOKUP(H795,'[1]CALCUL AS et AN'!$A$2:$AU$889,24,FALSE)</f>
        <v>8.26</v>
      </c>
      <c r="M795" s="48">
        <f>VLOOKUP(H795,'[1]CALCUL AS et AN'!$A$2:$AU$889,28,FALSE)</f>
        <v>10.92</v>
      </c>
      <c r="N795">
        <v>41.305555555555557</v>
      </c>
      <c r="O795" s="45">
        <f t="shared" si="56"/>
        <v>41.3</v>
      </c>
      <c r="P795" s="48">
        <f t="shared" si="57"/>
        <v>54.6</v>
      </c>
      <c r="Q795">
        <v>13.19</v>
      </c>
      <c r="R795" s="45">
        <f>VLOOKUP(H795,'[1]CALCUL AS et AN'!$A$2:$AU$889,46,FALSE)</f>
        <v>12.39</v>
      </c>
      <c r="S795" s="48">
        <f>VLOOKUP(H795,'[1]CALCUL AS et AN'!$A$2:$AU$889,47,FALSE)</f>
        <v>16.38</v>
      </c>
      <c r="T795">
        <v>65.95</v>
      </c>
      <c r="U795" s="45">
        <f t="shared" si="58"/>
        <v>61.95</v>
      </c>
      <c r="V795" s="48">
        <f t="shared" si="59"/>
        <v>81.899999999999991</v>
      </c>
      <c r="W795" t="s">
        <v>1361</v>
      </c>
      <c r="X795" t="s">
        <v>937</v>
      </c>
    </row>
    <row r="796" spans="1:24" outlineLevel="2">
      <c r="A796" t="s">
        <v>113</v>
      </c>
      <c r="B796" s="73" t="str">
        <f t="shared" si="60"/>
        <v/>
      </c>
      <c r="C796" t="s">
        <v>650</v>
      </c>
      <c r="D796">
        <v>14.44</v>
      </c>
      <c r="E796" t="s">
        <v>2047</v>
      </c>
      <c r="F796">
        <v>11.27</v>
      </c>
      <c r="H796" t="s">
        <v>650</v>
      </c>
      <c r="I796">
        <v>7.05</v>
      </c>
      <c r="J796">
        <v>1</v>
      </c>
      <c r="K796">
        <v>7.05</v>
      </c>
      <c r="L796" s="45">
        <f>VLOOKUP(H796,'[1]CALCUL AS et AN'!$A$2:$AU$889,24,FALSE)</f>
        <v>7.05</v>
      </c>
      <c r="M796" s="48">
        <f>VLOOKUP(H796,'[1]CALCUL AS et AN'!$A$2:$AU$889,28,FALSE)</f>
        <v>7.4</v>
      </c>
      <c r="N796">
        <v>101.80199999999999</v>
      </c>
      <c r="O796" s="45">
        <f t="shared" si="56"/>
        <v>101.80199999999999</v>
      </c>
      <c r="P796" s="48">
        <f t="shared" si="57"/>
        <v>106.85599999999999</v>
      </c>
      <c r="Q796">
        <v>11.27</v>
      </c>
      <c r="R796" s="45">
        <f>VLOOKUP(H796,'[1]CALCUL AS et AN'!$A$2:$AU$889,46,FALSE)</f>
        <v>8.8125</v>
      </c>
      <c r="S796" s="48">
        <f>VLOOKUP(H796,'[1]CALCUL AS et AN'!$A$2:$AU$889,47,FALSE)</f>
        <v>9.25</v>
      </c>
      <c r="T796">
        <v>162.7388</v>
      </c>
      <c r="U796" s="45">
        <f t="shared" si="58"/>
        <v>127.2525</v>
      </c>
      <c r="V796" s="48">
        <f t="shared" si="59"/>
        <v>133.57</v>
      </c>
      <c r="W796" t="s">
        <v>1361</v>
      </c>
      <c r="X796" t="s">
        <v>937</v>
      </c>
    </row>
    <row r="797" spans="1:24" outlineLevel="2">
      <c r="A797" t="s">
        <v>113</v>
      </c>
      <c r="B797" s="73" t="str">
        <f t="shared" si="60"/>
        <v/>
      </c>
      <c r="C797" t="s">
        <v>2077</v>
      </c>
      <c r="D797">
        <v>7</v>
      </c>
      <c r="E797" t="s">
        <v>2078</v>
      </c>
      <c r="F797">
        <v>7.55</v>
      </c>
      <c r="H797" t="s">
        <v>2077</v>
      </c>
      <c r="I797">
        <v>3.32</v>
      </c>
      <c r="J797">
        <v>6.06</v>
      </c>
      <c r="K797">
        <v>0.54785478547854782</v>
      </c>
      <c r="L797" s="45">
        <f>VLOOKUP(H797,'[1]CALCUL AS et AN'!$A$2:$AU$889,24,FALSE)</f>
        <v>3.29</v>
      </c>
      <c r="M797" s="48">
        <f>VLOOKUP(H797,'[1]CALCUL AS et AN'!$A$2:$AU$889,28,FALSE)</f>
        <v>3.32</v>
      </c>
      <c r="N797">
        <v>3.8349834983498345</v>
      </c>
      <c r="O797" s="45">
        <f t="shared" si="56"/>
        <v>23.03</v>
      </c>
      <c r="P797" s="48">
        <f t="shared" si="57"/>
        <v>23.24</v>
      </c>
      <c r="Q797">
        <v>7.55</v>
      </c>
      <c r="R797" s="45">
        <f>VLOOKUP(H797,'[1]CALCUL AS et AN'!$A$2:$AU$889,46,FALSE)</f>
        <v>8.2249999999999996</v>
      </c>
      <c r="S797" s="48">
        <f>VLOOKUP(H797,'[1]CALCUL AS et AN'!$A$2:$AU$889,47,FALSE)</f>
        <v>8.2999999999999989</v>
      </c>
      <c r="T797">
        <v>52.85</v>
      </c>
      <c r="U797" s="45">
        <f t="shared" si="58"/>
        <v>57.574999999999996</v>
      </c>
      <c r="V797" s="48">
        <f t="shared" si="59"/>
        <v>58.099999999999994</v>
      </c>
      <c r="W797" t="s">
        <v>1361</v>
      </c>
      <c r="X797" t="s">
        <v>951</v>
      </c>
    </row>
    <row r="798" spans="1:24" outlineLevel="2">
      <c r="A798" t="s">
        <v>113</v>
      </c>
      <c r="B798" s="73" t="str">
        <f t="shared" si="60"/>
        <v/>
      </c>
      <c r="C798" t="s">
        <v>572</v>
      </c>
      <c r="D798">
        <v>1</v>
      </c>
      <c r="E798" t="s">
        <v>573</v>
      </c>
      <c r="F798">
        <v>20.91</v>
      </c>
      <c r="H798" t="s">
        <v>572</v>
      </c>
      <c r="I798">
        <v>14.64</v>
      </c>
      <c r="J798">
        <v>1</v>
      </c>
      <c r="K798">
        <v>14.64</v>
      </c>
      <c r="L798" s="45">
        <f>VLOOKUP(H798,'[1]CALCUL AS et AN'!$A$2:$AU$889,24,FALSE)</f>
        <v>14.64</v>
      </c>
      <c r="M798" s="48">
        <f>VLOOKUP(H798,'[1]CALCUL AS et AN'!$A$2:$AU$889,28,FALSE)</f>
        <v>15.811200000000001</v>
      </c>
      <c r="N798">
        <v>14.64</v>
      </c>
      <c r="O798" s="45">
        <f t="shared" si="56"/>
        <v>14.64</v>
      </c>
      <c r="P798" s="48">
        <f t="shared" si="57"/>
        <v>15.811200000000001</v>
      </c>
      <c r="Q798">
        <v>20.91</v>
      </c>
      <c r="R798" s="45">
        <f>VLOOKUP(H798,'[1]CALCUL AS et AN'!$A$2:$AU$889,46,FALSE)</f>
        <v>21.96</v>
      </c>
      <c r="S798" s="48">
        <f>VLOOKUP(H798,'[1]CALCUL AS et AN'!$A$2:$AU$889,47,FALSE)</f>
        <v>23.716800000000003</v>
      </c>
      <c r="T798">
        <v>20.91</v>
      </c>
      <c r="U798" s="45">
        <f t="shared" si="58"/>
        <v>21.96</v>
      </c>
      <c r="V798" s="48">
        <f t="shared" si="59"/>
        <v>23.716800000000003</v>
      </c>
      <c r="W798" t="s">
        <v>1361</v>
      </c>
      <c r="X798" t="s">
        <v>937</v>
      </c>
    </row>
    <row r="799" spans="1:24" outlineLevel="2">
      <c r="A799" t="s">
        <v>113</v>
      </c>
      <c r="B799" s="73" t="str">
        <f t="shared" si="60"/>
        <v/>
      </c>
      <c r="C799" t="s">
        <v>574</v>
      </c>
      <c r="D799">
        <v>1</v>
      </c>
      <c r="E799" t="s">
        <v>575</v>
      </c>
      <c r="F799">
        <v>26.09</v>
      </c>
      <c r="H799" t="s">
        <v>574</v>
      </c>
      <c r="I799">
        <v>18.27</v>
      </c>
      <c r="J799">
        <v>1</v>
      </c>
      <c r="K799">
        <v>18.27</v>
      </c>
      <c r="L799" s="45">
        <f>VLOOKUP(H799,'[1]CALCUL AS et AN'!$A$2:$AU$889,24,FALSE)</f>
        <v>18.27</v>
      </c>
      <c r="M799" s="48">
        <f>VLOOKUP(H799,'[1]CALCUL AS et AN'!$A$2:$AU$889,28,FALSE)</f>
        <v>19.7316</v>
      </c>
      <c r="N799">
        <v>18.27</v>
      </c>
      <c r="O799" s="45">
        <f t="shared" si="56"/>
        <v>18.27</v>
      </c>
      <c r="P799" s="48">
        <f t="shared" si="57"/>
        <v>19.7316</v>
      </c>
      <c r="Q799">
        <v>26.09</v>
      </c>
      <c r="R799" s="45">
        <f>VLOOKUP(H799,'[1]CALCUL AS et AN'!$A$2:$AU$889,46,FALSE)</f>
        <v>27.405000000000001</v>
      </c>
      <c r="S799" s="48">
        <f>VLOOKUP(H799,'[1]CALCUL AS et AN'!$A$2:$AU$889,47,FALSE)</f>
        <v>29.5974</v>
      </c>
      <c r="T799">
        <v>26.09</v>
      </c>
      <c r="U799" s="45">
        <f t="shared" si="58"/>
        <v>27.405000000000001</v>
      </c>
      <c r="V799" s="48">
        <f t="shared" si="59"/>
        <v>29.5974</v>
      </c>
      <c r="W799" t="s">
        <v>1361</v>
      </c>
      <c r="X799" t="s">
        <v>937</v>
      </c>
    </row>
    <row r="800" spans="1:24" outlineLevel="2">
      <c r="A800" t="s">
        <v>113</v>
      </c>
      <c r="B800" s="73" t="str">
        <f t="shared" si="60"/>
        <v/>
      </c>
      <c r="C800" t="s">
        <v>2190</v>
      </c>
      <c r="D800">
        <v>2</v>
      </c>
      <c r="E800" t="s">
        <v>2191</v>
      </c>
      <c r="F800">
        <v>7.41</v>
      </c>
      <c r="H800" t="s">
        <v>2190</v>
      </c>
      <c r="I800">
        <v>5.51</v>
      </c>
      <c r="J800">
        <v>1</v>
      </c>
      <c r="K800">
        <v>5.51</v>
      </c>
      <c r="L800" s="45">
        <f>VLOOKUP(H800,'[1]CALCUL AS et AN'!$A$2:$AU$889,24,FALSE)</f>
        <v>5.5081000000000007</v>
      </c>
      <c r="M800" s="48">
        <f>VLOOKUP(H800,'[1]CALCUL AS et AN'!$A$2:$AU$889,28,FALSE)</f>
        <v>5.5081000000000007</v>
      </c>
      <c r="N800">
        <v>11.02</v>
      </c>
      <c r="O800" s="45">
        <f t="shared" si="56"/>
        <v>11.016200000000001</v>
      </c>
      <c r="P800" s="48">
        <f t="shared" si="57"/>
        <v>11.016200000000001</v>
      </c>
      <c r="Q800">
        <v>7.41</v>
      </c>
      <c r="R800" s="45">
        <f>VLOOKUP(H800,'[1]CALCUL AS et AN'!$A$2:$AU$889,46,FALSE)</f>
        <v>8.2621500000000019</v>
      </c>
      <c r="S800" s="48">
        <f>VLOOKUP(H800,'[1]CALCUL AS et AN'!$A$2:$AU$889,47,FALSE)</f>
        <v>8.2621500000000019</v>
      </c>
      <c r="T800">
        <v>14.82</v>
      </c>
      <c r="U800" s="45">
        <f t="shared" si="58"/>
        <v>16.524300000000004</v>
      </c>
      <c r="V800" s="48">
        <f t="shared" si="59"/>
        <v>16.524300000000004</v>
      </c>
      <c r="W800" t="s">
        <v>1361</v>
      </c>
      <c r="X800" t="s">
        <v>951</v>
      </c>
    </row>
    <row r="801" spans="1:24" outlineLevel="2">
      <c r="A801" t="s">
        <v>113</v>
      </c>
      <c r="B801" s="73" t="str">
        <f t="shared" si="60"/>
        <v/>
      </c>
      <c r="C801" t="s">
        <v>2194</v>
      </c>
      <c r="D801">
        <v>2</v>
      </c>
      <c r="E801" t="s">
        <v>2195</v>
      </c>
      <c r="F801">
        <v>9.81</v>
      </c>
      <c r="H801" t="s">
        <v>2194</v>
      </c>
      <c r="I801">
        <v>7.29</v>
      </c>
      <c r="J801">
        <v>1</v>
      </c>
      <c r="K801">
        <v>7.29</v>
      </c>
      <c r="L801" s="45">
        <f>VLOOKUP(H801,'[1]CALCUL AS et AN'!$A$2:$AU$889,24,FALSE)</f>
        <v>7.2920999999999996</v>
      </c>
      <c r="M801" s="48">
        <f>VLOOKUP(H801,'[1]CALCUL AS et AN'!$A$2:$AU$889,28,FALSE)</f>
        <v>7.2920999999999996</v>
      </c>
      <c r="N801">
        <v>14.58</v>
      </c>
      <c r="O801" s="45">
        <f t="shared" si="56"/>
        <v>14.584199999999999</v>
      </c>
      <c r="P801" s="48">
        <f t="shared" si="57"/>
        <v>14.584199999999999</v>
      </c>
      <c r="Q801">
        <v>9.81</v>
      </c>
      <c r="R801" s="45">
        <f>VLOOKUP(H801,'[1]CALCUL AS et AN'!$A$2:$AU$889,46,FALSE)</f>
        <v>10.93815</v>
      </c>
      <c r="S801" s="48">
        <f>VLOOKUP(H801,'[1]CALCUL AS et AN'!$A$2:$AU$889,47,FALSE)</f>
        <v>10.93815</v>
      </c>
      <c r="T801">
        <v>19.62</v>
      </c>
      <c r="U801" s="45">
        <f t="shared" si="58"/>
        <v>21.876300000000001</v>
      </c>
      <c r="V801" s="48">
        <f t="shared" si="59"/>
        <v>21.876300000000001</v>
      </c>
      <c r="W801" t="s">
        <v>1361</v>
      </c>
      <c r="X801" t="s">
        <v>951</v>
      </c>
    </row>
    <row r="802" spans="1:24" outlineLevel="2">
      <c r="A802" t="s">
        <v>113</v>
      </c>
      <c r="B802" s="73" t="str">
        <f t="shared" si="60"/>
        <v/>
      </c>
      <c r="C802" t="s">
        <v>2202</v>
      </c>
      <c r="D802">
        <v>4</v>
      </c>
      <c r="E802" t="s">
        <v>2203</v>
      </c>
      <c r="F802">
        <v>10.32</v>
      </c>
      <c r="H802" t="s">
        <v>2202</v>
      </c>
      <c r="I802">
        <v>7.67</v>
      </c>
      <c r="J802">
        <v>1</v>
      </c>
      <c r="K802">
        <v>7.67</v>
      </c>
      <c r="L802" s="45">
        <f>VLOOKUP(H802,'[1]CALCUL AS et AN'!$A$2:$AU$889,24,FALSE)</f>
        <v>7.6711999999999998</v>
      </c>
      <c r="M802" s="48">
        <f>VLOOKUP(H802,'[1]CALCUL AS et AN'!$A$2:$AU$889,28,FALSE)</f>
        <v>7.6711999999999998</v>
      </c>
      <c r="N802">
        <v>30.68</v>
      </c>
      <c r="O802" s="45">
        <f t="shared" si="56"/>
        <v>30.684799999999999</v>
      </c>
      <c r="P802" s="48">
        <f t="shared" si="57"/>
        <v>30.684799999999999</v>
      </c>
      <c r="Q802">
        <v>10.32</v>
      </c>
      <c r="R802" s="45">
        <f>VLOOKUP(H802,'[1]CALCUL AS et AN'!$A$2:$AU$889,46,FALSE)</f>
        <v>11.5068</v>
      </c>
      <c r="S802" s="48">
        <f>VLOOKUP(H802,'[1]CALCUL AS et AN'!$A$2:$AU$889,47,FALSE)</f>
        <v>11.5068</v>
      </c>
      <c r="T802">
        <v>41.28</v>
      </c>
      <c r="U802" s="45">
        <f t="shared" si="58"/>
        <v>46.027200000000001</v>
      </c>
      <c r="V802" s="48">
        <f t="shared" si="59"/>
        <v>46.027200000000001</v>
      </c>
      <c r="W802" t="s">
        <v>1361</v>
      </c>
      <c r="X802" t="s">
        <v>951</v>
      </c>
    </row>
    <row r="803" spans="1:24" outlineLevel="2">
      <c r="A803" t="s">
        <v>113</v>
      </c>
      <c r="B803" s="73" t="str">
        <f t="shared" si="60"/>
        <v/>
      </c>
      <c r="C803" t="s">
        <v>2410</v>
      </c>
      <c r="D803">
        <v>5.75</v>
      </c>
      <c r="E803" t="s">
        <v>2411</v>
      </c>
      <c r="F803">
        <v>75</v>
      </c>
      <c r="H803" t="s">
        <v>2410</v>
      </c>
      <c r="I803">
        <v>50</v>
      </c>
      <c r="J803">
        <v>1</v>
      </c>
      <c r="K803">
        <v>50</v>
      </c>
      <c r="L803" s="45">
        <f>VLOOKUP(H803,'[1]CALCUL AS et AN'!$A$2:$AU$889,24,FALSE)</f>
        <v>50</v>
      </c>
      <c r="M803" s="48">
        <f>VLOOKUP(H803,'[1]CALCUL AS et AN'!$A$2:$AU$889,28,FALSE)</f>
        <v>50</v>
      </c>
      <c r="N803">
        <v>287.5</v>
      </c>
      <c r="O803" s="45">
        <f t="shared" si="56"/>
        <v>287.5</v>
      </c>
      <c r="P803" s="48">
        <f t="shared" si="57"/>
        <v>287.5</v>
      </c>
      <c r="Q803">
        <v>75</v>
      </c>
      <c r="R803" s="45">
        <f>VLOOKUP(H803,'[1]CALCUL AS et AN'!$A$2:$AU$889,46,FALSE)</f>
        <v>75</v>
      </c>
      <c r="S803" s="48">
        <f>VLOOKUP(H803,'[1]CALCUL AS et AN'!$A$2:$AU$889,47,FALSE)</f>
        <v>75</v>
      </c>
      <c r="T803">
        <v>431.25</v>
      </c>
      <c r="U803" s="45">
        <f t="shared" si="58"/>
        <v>431.25</v>
      </c>
      <c r="V803" s="48">
        <f t="shared" si="59"/>
        <v>431.25</v>
      </c>
      <c r="W803" t="s">
        <v>1361</v>
      </c>
      <c r="X803" t="s">
        <v>951</v>
      </c>
    </row>
    <row r="804" spans="1:24" outlineLevel="2">
      <c r="A804" t="s">
        <v>113</v>
      </c>
      <c r="B804" s="73" t="str">
        <f t="shared" si="60"/>
        <v/>
      </c>
      <c r="C804" t="s">
        <v>2158</v>
      </c>
      <c r="D804">
        <v>2</v>
      </c>
      <c r="E804" t="s">
        <v>2159</v>
      </c>
      <c r="F804">
        <v>32.450000000000003</v>
      </c>
      <c r="H804" t="s">
        <v>2158</v>
      </c>
      <c r="I804">
        <v>24.12</v>
      </c>
      <c r="J804">
        <v>1</v>
      </c>
      <c r="K804">
        <v>24.12</v>
      </c>
      <c r="L804" s="45">
        <f>VLOOKUP(H804,'[1]CALCUL AS et AN'!$A$2:$AU$889,24,FALSE)</f>
        <v>24.117449999999998</v>
      </c>
      <c r="M804" s="48">
        <f>VLOOKUP(H804,'[1]CALCUL AS et AN'!$A$2:$AU$889,28,FALSE)</f>
        <v>24.117449999999998</v>
      </c>
      <c r="N804">
        <v>48.24</v>
      </c>
      <c r="O804" s="45">
        <f t="shared" si="56"/>
        <v>48.234899999999996</v>
      </c>
      <c r="P804" s="48">
        <f t="shared" si="57"/>
        <v>48.234899999999996</v>
      </c>
      <c r="Q804">
        <v>32.450000000000003</v>
      </c>
      <c r="R804" s="45">
        <f>VLOOKUP(H804,'[1]CALCUL AS et AN'!$A$2:$AU$889,46,FALSE)</f>
        <v>36.176175000000001</v>
      </c>
      <c r="S804" s="48">
        <f>VLOOKUP(H804,'[1]CALCUL AS et AN'!$A$2:$AU$889,47,FALSE)</f>
        <v>36.176175000000001</v>
      </c>
      <c r="T804">
        <v>64.900000000000006</v>
      </c>
      <c r="U804" s="45">
        <f t="shared" si="58"/>
        <v>72.352350000000001</v>
      </c>
      <c r="V804" s="48">
        <f t="shared" si="59"/>
        <v>72.352350000000001</v>
      </c>
      <c r="W804" t="s">
        <v>1361</v>
      </c>
      <c r="X804" t="s">
        <v>951</v>
      </c>
    </row>
    <row r="805" spans="1:24" outlineLevel="2">
      <c r="A805" t="s">
        <v>113</v>
      </c>
      <c r="B805" s="73" t="str">
        <f t="shared" si="60"/>
        <v/>
      </c>
      <c r="C805" t="s">
        <v>2162</v>
      </c>
      <c r="D805">
        <v>2</v>
      </c>
      <c r="E805" t="s">
        <v>2163</v>
      </c>
      <c r="F805">
        <v>42.95</v>
      </c>
      <c r="H805" t="s">
        <v>2162</v>
      </c>
      <c r="I805">
        <v>31.92</v>
      </c>
      <c r="J805">
        <v>1</v>
      </c>
      <c r="K805">
        <v>31.92</v>
      </c>
      <c r="L805" s="45">
        <f>VLOOKUP(H805,'[1]CALCUL AS et AN'!$A$2:$AU$889,24,FALSE)</f>
        <v>31.922449999999998</v>
      </c>
      <c r="M805" s="48">
        <f>VLOOKUP(H805,'[1]CALCUL AS et AN'!$A$2:$AU$889,28,FALSE)</f>
        <v>31.922449999999998</v>
      </c>
      <c r="N805">
        <v>63.84</v>
      </c>
      <c r="O805" s="45">
        <f t="shared" si="56"/>
        <v>63.844899999999996</v>
      </c>
      <c r="P805" s="48">
        <f t="shared" si="57"/>
        <v>63.844899999999996</v>
      </c>
      <c r="Q805">
        <v>42.95</v>
      </c>
      <c r="R805" s="45">
        <f>VLOOKUP(H805,'[1]CALCUL AS et AN'!$A$2:$AU$889,46,FALSE)</f>
        <v>47.883674999999997</v>
      </c>
      <c r="S805" s="48">
        <f>VLOOKUP(H805,'[1]CALCUL AS et AN'!$A$2:$AU$889,47,FALSE)</f>
        <v>47.883674999999997</v>
      </c>
      <c r="T805">
        <v>85.9</v>
      </c>
      <c r="U805" s="45">
        <f t="shared" si="58"/>
        <v>95.767349999999993</v>
      </c>
      <c r="V805" s="48">
        <f t="shared" si="59"/>
        <v>95.767349999999993</v>
      </c>
      <c r="W805" t="s">
        <v>1361</v>
      </c>
      <c r="X805" t="s">
        <v>951</v>
      </c>
    </row>
    <row r="806" spans="1:24" outlineLevel="2">
      <c r="A806" t="s">
        <v>113</v>
      </c>
      <c r="B806" s="73" t="str">
        <f t="shared" si="60"/>
        <v/>
      </c>
      <c r="C806" t="s">
        <v>2170</v>
      </c>
      <c r="D806">
        <v>4</v>
      </c>
      <c r="E806" t="s">
        <v>2171</v>
      </c>
      <c r="F806">
        <v>45.2</v>
      </c>
      <c r="H806" t="s">
        <v>2170</v>
      </c>
      <c r="I806">
        <v>33.590000000000003</v>
      </c>
      <c r="J806">
        <v>1</v>
      </c>
      <c r="K806">
        <v>33.590000000000003</v>
      </c>
      <c r="L806" s="45">
        <f>VLOOKUP(H806,'[1]CALCUL AS et AN'!$A$2:$AU$889,24,FALSE)</f>
        <v>33.594949999999997</v>
      </c>
      <c r="M806" s="48">
        <f>VLOOKUP(H806,'[1]CALCUL AS et AN'!$A$2:$AU$889,28,FALSE)</f>
        <v>33.594949999999997</v>
      </c>
      <c r="N806">
        <v>134.36000000000001</v>
      </c>
      <c r="O806" s="45">
        <f t="shared" si="56"/>
        <v>134.37979999999999</v>
      </c>
      <c r="P806" s="48">
        <f t="shared" si="57"/>
        <v>134.37979999999999</v>
      </c>
      <c r="Q806">
        <v>45.2</v>
      </c>
      <c r="R806" s="45">
        <f>VLOOKUP(H806,'[1]CALCUL AS et AN'!$A$2:$AU$889,46,FALSE)</f>
        <v>50.392424999999996</v>
      </c>
      <c r="S806" s="48">
        <f>VLOOKUP(H806,'[1]CALCUL AS et AN'!$A$2:$AU$889,47,FALSE)</f>
        <v>50.392424999999996</v>
      </c>
      <c r="T806">
        <v>180.8</v>
      </c>
      <c r="U806" s="45">
        <f t="shared" si="58"/>
        <v>201.56969999999998</v>
      </c>
      <c r="V806" s="48">
        <f t="shared" si="59"/>
        <v>201.56969999999998</v>
      </c>
      <c r="W806" t="s">
        <v>1361</v>
      </c>
      <c r="X806" t="s">
        <v>951</v>
      </c>
    </row>
    <row r="807" spans="1:24" outlineLevel="2">
      <c r="A807" t="s">
        <v>113</v>
      </c>
      <c r="B807" s="73" t="str">
        <f t="shared" si="60"/>
        <v/>
      </c>
      <c r="C807" t="s">
        <v>2221</v>
      </c>
      <c r="D807">
        <v>2</v>
      </c>
      <c r="E807" t="s">
        <v>2222</v>
      </c>
      <c r="F807">
        <v>4.76</v>
      </c>
      <c r="H807" t="s">
        <v>2221</v>
      </c>
      <c r="I807">
        <v>3.54</v>
      </c>
      <c r="J807">
        <v>1</v>
      </c>
      <c r="K807">
        <v>3.54</v>
      </c>
      <c r="L807" s="45">
        <f>VLOOKUP(H807,'[1]CALCUL AS et AN'!$A$2:$AU$889,24,FALSE)</f>
        <v>3.5345499999999999</v>
      </c>
      <c r="M807" s="48">
        <f>VLOOKUP(H807,'[1]CALCUL AS et AN'!$A$2:$AU$889,28,FALSE)</f>
        <v>3.5345499999999999</v>
      </c>
      <c r="N807">
        <v>7.08</v>
      </c>
      <c r="O807" s="45">
        <f t="shared" si="56"/>
        <v>7.0690999999999997</v>
      </c>
      <c r="P807" s="48">
        <f t="shared" si="57"/>
        <v>7.0690999999999997</v>
      </c>
      <c r="Q807">
        <v>4.76</v>
      </c>
      <c r="R807" s="45">
        <f>VLOOKUP(H807,'[1]CALCUL AS et AN'!$A$2:$AU$889,46,FALSE)</f>
        <v>5.301825</v>
      </c>
      <c r="S807" s="48">
        <f>VLOOKUP(H807,'[1]CALCUL AS et AN'!$A$2:$AU$889,47,FALSE)</f>
        <v>5.301825</v>
      </c>
      <c r="T807">
        <v>9.52</v>
      </c>
      <c r="U807" s="45">
        <f t="shared" si="58"/>
        <v>10.60365</v>
      </c>
      <c r="V807" s="48">
        <f t="shared" si="59"/>
        <v>10.60365</v>
      </c>
      <c r="W807" t="s">
        <v>1361</v>
      </c>
      <c r="X807" t="s">
        <v>951</v>
      </c>
    </row>
    <row r="808" spans="1:24" outlineLevel="2">
      <c r="A808" t="s">
        <v>113</v>
      </c>
      <c r="B808" s="73" t="str">
        <f t="shared" si="60"/>
        <v/>
      </c>
      <c r="C808" t="s">
        <v>2224</v>
      </c>
      <c r="D808">
        <v>2</v>
      </c>
      <c r="E808" t="s">
        <v>2225</v>
      </c>
      <c r="F808">
        <v>6.29</v>
      </c>
      <c r="H808" t="s">
        <v>2224</v>
      </c>
      <c r="I808">
        <v>4.67</v>
      </c>
      <c r="J808">
        <v>1</v>
      </c>
      <c r="K808">
        <v>4.67</v>
      </c>
      <c r="L808" s="45">
        <f>VLOOKUP(H808,'[1]CALCUL AS et AN'!$A$2:$AU$889,24,FALSE)</f>
        <v>4.6718500000000001</v>
      </c>
      <c r="M808" s="48">
        <f>VLOOKUP(H808,'[1]CALCUL AS et AN'!$A$2:$AU$889,28,FALSE)</f>
        <v>4.6718500000000001</v>
      </c>
      <c r="N808">
        <v>9.34</v>
      </c>
      <c r="O808" s="45">
        <f t="shared" si="56"/>
        <v>9.3437000000000001</v>
      </c>
      <c r="P808" s="48">
        <f t="shared" si="57"/>
        <v>9.3437000000000001</v>
      </c>
      <c r="Q808">
        <v>6.29</v>
      </c>
      <c r="R808" s="45">
        <f>VLOOKUP(H808,'[1]CALCUL AS et AN'!$A$2:$AU$889,46,FALSE)</f>
        <v>7.0077750000000005</v>
      </c>
      <c r="S808" s="48">
        <f>VLOOKUP(H808,'[1]CALCUL AS et AN'!$A$2:$AU$889,47,FALSE)</f>
        <v>7.0077750000000005</v>
      </c>
      <c r="T808">
        <v>12.58</v>
      </c>
      <c r="U808" s="45">
        <f t="shared" si="58"/>
        <v>14.015550000000001</v>
      </c>
      <c r="V808" s="48">
        <f t="shared" si="59"/>
        <v>14.015550000000001</v>
      </c>
      <c r="W808" t="s">
        <v>1361</v>
      </c>
      <c r="X808" t="s">
        <v>951</v>
      </c>
    </row>
    <row r="809" spans="1:24" outlineLevel="2">
      <c r="A809" t="s">
        <v>113</v>
      </c>
      <c r="B809" s="73" t="str">
        <f t="shared" si="60"/>
        <v/>
      </c>
      <c r="C809" t="s">
        <v>2230</v>
      </c>
      <c r="D809">
        <v>4</v>
      </c>
      <c r="E809" t="s">
        <v>2231</v>
      </c>
      <c r="F809">
        <v>6.62</v>
      </c>
      <c r="H809" t="s">
        <v>2230</v>
      </c>
      <c r="I809">
        <v>4.92</v>
      </c>
      <c r="J809">
        <v>1</v>
      </c>
      <c r="K809">
        <v>4.92</v>
      </c>
      <c r="L809" s="45">
        <f>VLOOKUP(H809,'[1]CALCUL AS et AN'!$A$2:$AU$889,24,FALSE)</f>
        <v>4.9171500000000004</v>
      </c>
      <c r="M809" s="48">
        <f>VLOOKUP(H809,'[1]CALCUL AS et AN'!$A$2:$AU$889,28,FALSE)</f>
        <v>4.9171500000000004</v>
      </c>
      <c r="N809">
        <v>19.68</v>
      </c>
      <c r="O809" s="45">
        <f t="shared" si="56"/>
        <v>19.668600000000001</v>
      </c>
      <c r="P809" s="48">
        <f t="shared" si="57"/>
        <v>19.668600000000001</v>
      </c>
      <c r="Q809">
        <v>6.62</v>
      </c>
      <c r="R809" s="45">
        <f>VLOOKUP(H809,'[1]CALCUL AS et AN'!$A$2:$AU$889,46,FALSE)</f>
        <v>7.375725000000001</v>
      </c>
      <c r="S809" s="48">
        <f>VLOOKUP(H809,'[1]CALCUL AS et AN'!$A$2:$AU$889,47,FALSE)</f>
        <v>7.375725000000001</v>
      </c>
      <c r="T809">
        <v>26.48</v>
      </c>
      <c r="U809" s="45">
        <f t="shared" si="58"/>
        <v>29.502900000000004</v>
      </c>
      <c r="V809" s="48">
        <f t="shared" si="59"/>
        <v>29.502900000000004</v>
      </c>
      <c r="W809" t="s">
        <v>1361</v>
      </c>
      <c r="X809" t="s">
        <v>951</v>
      </c>
    </row>
    <row r="810" spans="1:24" outlineLevel="2">
      <c r="A810" t="s">
        <v>113</v>
      </c>
      <c r="B810" s="73" t="str">
        <f t="shared" si="60"/>
        <v/>
      </c>
      <c r="C810" t="s">
        <v>2069</v>
      </c>
      <c r="D810">
        <v>8</v>
      </c>
      <c r="E810" t="s">
        <v>2070</v>
      </c>
      <c r="F810">
        <v>7.95</v>
      </c>
      <c r="H810" t="s">
        <v>2069</v>
      </c>
      <c r="I810">
        <v>3.29</v>
      </c>
      <c r="J810">
        <v>6.06</v>
      </c>
      <c r="K810">
        <v>0.54290429042904298</v>
      </c>
      <c r="L810" s="45">
        <f>VLOOKUP(H810,'[1]CALCUL AS et AN'!$A$2:$AU$889,24,FALSE)</f>
        <v>3.29</v>
      </c>
      <c r="M810" s="48">
        <f>VLOOKUP(H810,'[1]CALCUL AS et AN'!$A$2:$AU$889,28,FALSE)</f>
        <v>3.29</v>
      </c>
      <c r="N810">
        <v>4.3432343234323438</v>
      </c>
      <c r="O810" s="45">
        <f t="shared" si="56"/>
        <v>26.32</v>
      </c>
      <c r="P810" s="48">
        <f t="shared" si="57"/>
        <v>26.32</v>
      </c>
      <c r="Q810">
        <v>7.95</v>
      </c>
      <c r="R810" s="45">
        <f>VLOOKUP(H810,'[1]CALCUL AS et AN'!$A$2:$AU$889,46,FALSE)</f>
        <v>8.2249999999999996</v>
      </c>
      <c r="S810" s="48">
        <f>VLOOKUP(H810,'[1]CALCUL AS et AN'!$A$2:$AU$889,47,FALSE)</f>
        <v>8.2249999999999996</v>
      </c>
      <c r="T810">
        <v>63.6</v>
      </c>
      <c r="U810" s="45">
        <f t="shared" si="58"/>
        <v>65.8</v>
      </c>
      <c r="V810" s="48">
        <f t="shared" si="59"/>
        <v>65.8</v>
      </c>
      <c r="W810" t="s">
        <v>1361</v>
      </c>
      <c r="X810" t="s">
        <v>951</v>
      </c>
    </row>
    <row r="811" spans="1:24" outlineLevel="1">
      <c r="A811" s="73" t="s">
        <v>3066</v>
      </c>
      <c r="B811" s="73" t="str">
        <f t="shared" si="60"/>
        <v>PCG7EH</v>
      </c>
      <c r="N811">
        <f>SUBTOTAL(9,N786:N810)</f>
        <v>860.5929733773379</v>
      </c>
      <c r="O811" s="45">
        <f>SUBTOTAL(9,O786:O810)</f>
        <v>901.09980000000007</v>
      </c>
      <c r="P811" s="48">
        <f>SUBTOTAL(9,P786:P810)</f>
        <v>922.29660000000001</v>
      </c>
      <c r="T811">
        <f>SUBTOTAL(9,T786:T810)</f>
        <v>1352.5127999999997</v>
      </c>
      <c r="U811" s="45">
        <f>SUBTOTAL(9,U786:U810)</f>
        <v>1375.5326</v>
      </c>
      <c r="V811" s="48">
        <f>SUBTOTAL(9,V786:V810)</f>
        <v>1406.2743</v>
      </c>
    </row>
    <row r="812" spans="1:24" outlineLevel="2">
      <c r="A812" t="s">
        <v>115</v>
      </c>
      <c r="B812" s="73" t="str">
        <f t="shared" si="60"/>
        <v/>
      </c>
      <c r="C812">
        <v>8412602518</v>
      </c>
      <c r="D812">
        <v>6</v>
      </c>
      <c r="E812" t="s">
        <v>2268</v>
      </c>
      <c r="F812">
        <v>0.05</v>
      </c>
      <c r="H812">
        <v>8412602518</v>
      </c>
      <c r="I812">
        <v>7.04</v>
      </c>
      <c r="J812">
        <v>200</v>
      </c>
      <c r="K812">
        <v>3.5200000000000002E-2</v>
      </c>
      <c r="L812" s="45">
        <f>VLOOKUP(H812,'[1]CALCUL AS et AN'!$A$2:$AU$889,24,FALSE)</f>
        <v>3.5200000000000002E-2</v>
      </c>
      <c r="M812" s="48">
        <f>VLOOKUP(H812,'[1]CALCUL AS et AN'!$A$2:$AU$889,28,FALSE)</f>
        <v>3.5200000000000002E-2</v>
      </c>
      <c r="N812">
        <v>0.2112</v>
      </c>
      <c r="O812" s="45">
        <f t="shared" si="56"/>
        <v>0.2112</v>
      </c>
      <c r="P812" s="48">
        <f t="shared" si="57"/>
        <v>0.2112</v>
      </c>
      <c r="Q812">
        <v>0.05</v>
      </c>
      <c r="R812" s="45">
        <f>VLOOKUP(H812,'[1]CALCUL AS et AN'!$A$2:$AU$889,46,FALSE)</f>
        <v>5.28E-2</v>
      </c>
      <c r="S812" s="48">
        <f>VLOOKUP(H812,'[1]CALCUL AS et AN'!$A$2:$AU$889,47,FALSE)</f>
        <v>5.28E-2</v>
      </c>
      <c r="T812">
        <v>0.30000000000000004</v>
      </c>
      <c r="U812" s="45">
        <f t="shared" si="58"/>
        <v>0.31679999999999997</v>
      </c>
      <c r="V812" s="48">
        <f t="shared" si="59"/>
        <v>0.31679999999999997</v>
      </c>
      <c r="W812" t="s">
        <v>1361</v>
      </c>
      <c r="X812" t="s">
        <v>951</v>
      </c>
    </row>
    <row r="813" spans="1:24" outlineLevel="2">
      <c r="A813" t="s">
        <v>115</v>
      </c>
      <c r="B813" s="73" t="str">
        <f t="shared" si="60"/>
        <v/>
      </c>
      <c r="C813">
        <v>8434000618</v>
      </c>
      <c r="D813">
        <v>6</v>
      </c>
      <c r="E813" t="s">
        <v>2272</v>
      </c>
      <c r="F813">
        <v>0.02</v>
      </c>
      <c r="H813">
        <v>8434000618</v>
      </c>
      <c r="I813">
        <v>8.3000000000000007</v>
      </c>
      <c r="J813">
        <v>500</v>
      </c>
      <c r="K813">
        <v>1.66E-2</v>
      </c>
      <c r="L813" s="45">
        <f>VLOOKUP(H813,'[1]CALCUL AS et AN'!$A$2:$AU$889,24,FALSE)</f>
        <v>1.66E-2</v>
      </c>
      <c r="M813" s="48">
        <f>VLOOKUP(H813,'[1]CALCUL AS et AN'!$A$2:$AU$889,28,FALSE)</f>
        <v>1.66E-2</v>
      </c>
      <c r="N813">
        <v>9.9599999999999994E-2</v>
      </c>
      <c r="O813" s="45">
        <f t="shared" si="56"/>
        <v>9.9599999999999994E-2</v>
      </c>
      <c r="P813" s="48">
        <f t="shared" si="57"/>
        <v>9.9599999999999994E-2</v>
      </c>
      <c r="Q813">
        <v>0.02</v>
      </c>
      <c r="R813" s="45">
        <f>VLOOKUP(H813,'[1]CALCUL AS et AN'!$A$2:$AU$889,46,FALSE)</f>
        <v>2.0750000000000001E-2</v>
      </c>
      <c r="S813" s="48">
        <f>VLOOKUP(H813,'[1]CALCUL AS et AN'!$A$2:$AU$889,47,FALSE)</f>
        <v>2.0750000000000001E-2</v>
      </c>
      <c r="T813">
        <v>0.12</v>
      </c>
      <c r="U813" s="45">
        <f t="shared" si="58"/>
        <v>0.1245</v>
      </c>
      <c r="V813" s="48">
        <f t="shared" si="59"/>
        <v>0.1245</v>
      </c>
      <c r="W813" t="s">
        <v>1361</v>
      </c>
      <c r="X813" t="s">
        <v>951</v>
      </c>
    </row>
    <row r="814" spans="1:24" outlineLevel="2">
      <c r="A814" t="s">
        <v>115</v>
      </c>
      <c r="B814" s="73" t="str">
        <f t="shared" si="60"/>
        <v/>
      </c>
      <c r="C814">
        <v>8710605018</v>
      </c>
      <c r="D814">
        <v>6</v>
      </c>
      <c r="E814" t="s">
        <v>2707</v>
      </c>
      <c r="F814">
        <v>0.3</v>
      </c>
      <c r="H814">
        <v>8710605018</v>
      </c>
      <c r="I814">
        <v>0.11</v>
      </c>
      <c r="J814">
        <v>1</v>
      </c>
      <c r="K814">
        <v>0.11</v>
      </c>
      <c r="L814" s="45">
        <f>VLOOKUP(H814,'[1]CALCUL AS et AN'!$A$2:$AU$889,24,FALSE)</f>
        <v>0.108</v>
      </c>
      <c r="M814" s="48">
        <f>VLOOKUP(H814,'[1]CALCUL AS et AN'!$A$2:$AU$889,28,FALSE)</f>
        <v>0.108</v>
      </c>
      <c r="N814">
        <v>0.66</v>
      </c>
      <c r="O814" s="45">
        <f t="shared" si="56"/>
        <v>0.64800000000000002</v>
      </c>
      <c r="P814" s="48">
        <f t="shared" si="57"/>
        <v>0.64800000000000002</v>
      </c>
      <c r="Q814">
        <v>0.3</v>
      </c>
      <c r="R814" s="45">
        <f>VLOOKUP(H814,'[1]CALCUL AS et AN'!$A$2:$AU$889,46,FALSE)</f>
        <v>0.16200000000000001</v>
      </c>
      <c r="S814" s="48">
        <f>VLOOKUP(H814,'[1]CALCUL AS et AN'!$A$2:$AU$889,47,FALSE)</f>
        <v>0.16200000000000001</v>
      </c>
      <c r="T814">
        <v>1.7999999999999998</v>
      </c>
      <c r="U814" s="45">
        <f t="shared" si="58"/>
        <v>0.97199999999999998</v>
      </c>
      <c r="V814" s="48">
        <f t="shared" si="59"/>
        <v>0.97199999999999998</v>
      </c>
      <c r="W814" t="s">
        <v>1361</v>
      </c>
      <c r="X814" t="s">
        <v>951</v>
      </c>
    </row>
    <row r="815" spans="1:24" outlineLevel="2">
      <c r="A815" t="s">
        <v>115</v>
      </c>
      <c r="B815" s="73" t="str">
        <f t="shared" si="60"/>
        <v/>
      </c>
      <c r="C815" t="s">
        <v>2133</v>
      </c>
      <c r="D815">
        <v>32</v>
      </c>
      <c r="E815" t="s">
        <v>2134</v>
      </c>
      <c r="F815">
        <v>0.8</v>
      </c>
      <c r="H815" t="s">
        <v>2133</v>
      </c>
      <c r="I815">
        <v>0.52</v>
      </c>
      <c r="J815">
        <v>1</v>
      </c>
      <c r="K815">
        <v>0.52</v>
      </c>
      <c r="L815" s="45">
        <f>VLOOKUP(H815,'[1]CALCUL AS et AN'!$A$2:$AU$889,24,FALSE)</f>
        <v>0.51800000000000002</v>
      </c>
      <c r="M815" s="48">
        <f>VLOOKUP(H815,'[1]CALCUL AS et AN'!$A$2:$AU$889,28,FALSE)</f>
        <v>0.51800000000000002</v>
      </c>
      <c r="N815">
        <v>16.64</v>
      </c>
      <c r="O815" s="45">
        <f t="shared" si="56"/>
        <v>16.576000000000001</v>
      </c>
      <c r="P815" s="48">
        <f t="shared" si="57"/>
        <v>16.576000000000001</v>
      </c>
      <c r="Q815">
        <v>0.8</v>
      </c>
      <c r="R815" s="45">
        <f>VLOOKUP(H815,'[1]CALCUL AS et AN'!$A$2:$AU$889,46,FALSE)</f>
        <v>0.77700000000000002</v>
      </c>
      <c r="S815" s="48">
        <f>VLOOKUP(H815,'[1]CALCUL AS et AN'!$A$2:$AU$889,47,FALSE)</f>
        <v>0.77700000000000002</v>
      </c>
      <c r="T815">
        <v>25.6</v>
      </c>
      <c r="U815" s="45">
        <f t="shared" si="58"/>
        <v>24.864000000000001</v>
      </c>
      <c r="V815" s="48">
        <f t="shared" si="59"/>
        <v>24.864000000000001</v>
      </c>
      <c r="W815" t="s">
        <v>1361</v>
      </c>
      <c r="X815" t="s">
        <v>951</v>
      </c>
    </row>
    <row r="816" spans="1:24" outlineLevel="2">
      <c r="A816" t="s">
        <v>115</v>
      </c>
      <c r="B816" s="73" t="str">
        <f t="shared" si="60"/>
        <v/>
      </c>
      <c r="C816">
        <v>8210707018</v>
      </c>
      <c r="D816">
        <v>42</v>
      </c>
      <c r="E816" t="s">
        <v>2090</v>
      </c>
      <c r="F816">
        <v>0.158</v>
      </c>
      <c r="H816">
        <v>8210707018</v>
      </c>
      <c r="I816">
        <v>0.11</v>
      </c>
      <c r="J816">
        <v>1</v>
      </c>
      <c r="K816">
        <v>0.11</v>
      </c>
      <c r="L816" s="45">
        <f>VLOOKUP(H816,'[1]CALCUL AS et AN'!$A$2:$AU$889,24,FALSE)</f>
        <v>0.1056</v>
      </c>
      <c r="M816" s="48">
        <f>VLOOKUP(H816,'[1]CALCUL AS et AN'!$A$2:$AU$889,28,FALSE)</f>
        <v>0.1056</v>
      </c>
      <c r="N816">
        <v>4.62</v>
      </c>
      <c r="O816" s="45">
        <f t="shared" si="56"/>
        <v>4.4352</v>
      </c>
      <c r="P816" s="48">
        <f t="shared" si="57"/>
        <v>4.4352</v>
      </c>
      <c r="Q816">
        <v>0.12</v>
      </c>
      <c r="R816" s="45">
        <f>VLOOKUP(H816,'[1]CALCUL AS et AN'!$A$2:$AU$889,46,FALSE)</f>
        <v>0.15839999999999999</v>
      </c>
      <c r="S816" s="48">
        <f>VLOOKUP(H816,'[1]CALCUL AS et AN'!$A$2:$AU$889,47,FALSE)</f>
        <v>0.15839999999999999</v>
      </c>
      <c r="T816">
        <v>5.04</v>
      </c>
      <c r="U816" s="45">
        <f t="shared" si="58"/>
        <v>6.6527999999999992</v>
      </c>
      <c r="V816" s="48">
        <f t="shared" si="59"/>
        <v>6.6527999999999992</v>
      </c>
      <c r="W816" t="s">
        <v>1361</v>
      </c>
      <c r="X816" t="s">
        <v>951</v>
      </c>
    </row>
    <row r="817" spans="1:24" outlineLevel="2">
      <c r="A817" t="s">
        <v>115</v>
      </c>
      <c r="B817" s="73" t="str">
        <f t="shared" si="60"/>
        <v/>
      </c>
      <c r="C817">
        <v>8210603018</v>
      </c>
      <c r="D817">
        <v>16</v>
      </c>
      <c r="E817" t="s">
        <v>2088</v>
      </c>
      <c r="F817">
        <v>6.8000000000000005E-2</v>
      </c>
      <c r="H817">
        <v>8210603018</v>
      </c>
      <c r="I817">
        <v>0.11</v>
      </c>
      <c r="J817">
        <v>1</v>
      </c>
      <c r="K817">
        <v>0.11</v>
      </c>
      <c r="L817" s="45">
        <f>VLOOKUP(H817,'[1]CALCUL AS et AN'!$A$2:$AU$889,24,FALSE)</f>
        <v>0.108</v>
      </c>
      <c r="M817" s="48">
        <f>VLOOKUP(H817,'[1]CALCUL AS et AN'!$A$2:$AU$889,28,FALSE)</f>
        <v>0.108</v>
      </c>
      <c r="N817">
        <v>1.76</v>
      </c>
      <c r="O817" s="45">
        <f t="shared" si="56"/>
        <v>1.728</v>
      </c>
      <c r="P817" s="48">
        <f t="shared" si="57"/>
        <v>1.728</v>
      </c>
      <c r="Q817">
        <v>6.8000000000000005E-2</v>
      </c>
      <c r="R817" s="45">
        <f>VLOOKUP(H817,'[1]CALCUL AS et AN'!$A$2:$AU$889,46,FALSE)</f>
        <v>0.16200000000000001</v>
      </c>
      <c r="S817" s="48">
        <f>VLOOKUP(H817,'[1]CALCUL AS et AN'!$A$2:$AU$889,47,FALSE)</f>
        <v>0.16200000000000001</v>
      </c>
      <c r="T817">
        <v>1.0880000000000001</v>
      </c>
      <c r="U817" s="45">
        <f t="shared" si="58"/>
        <v>2.5920000000000001</v>
      </c>
      <c r="V817" s="48">
        <f t="shared" si="59"/>
        <v>2.5920000000000001</v>
      </c>
      <c r="W817" t="s">
        <v>1361</v>
      </c>
      <c r="X817" t="s">
        <v>951</v>
      </c>
    </row>
    <row r="818" spans="1:24" outlineLevel="2">
      <c r="A818" t="s">
        <v>115</v>
      </c>
      <c r="B818" s="73" t="str">
        <f t="shared" si="60"/>
        <v/>
      </c>
      <c r="C818">
        <v>8110608018</v>
      </c>
      <c r="D818">
        <v>130</v>
      </c>
      <c r="E818" t="s">
        <v>2084</v>
      </c>
      <c r="F818">
        <v>0.28199999999999997</v>
      </c>
      <c r="H818">
        <v>8110608018</v>
      </c>
      <c r="I818">
        <v>0.17</v>
      </c>
      <c r="J818">
        <v>1</v>
      </c>
      <c r="K818">
        <v>0.17</v>
      </c>
      <c r="L818" s="45">
        <f>VLOOKUP(H818,'[1]CALCUL AS et AN'!$A$2:$AU$889,24,FALSE)</f>
        <v>0.16700000000000001</v>
      </c>
      <c r="M818" s="48">
        <f>VLOOKUP(H818,'[1]CALCUL AS et AN'!$A$2:$AU$889,28,FALSE)</f>
        <v>0.16700000000000001</v>
      </c>
      <c r="N818">
        <v>22.1</v>
      </c>
      <c r="O818" s="45">
        <f t="shared" si="56"/>
        <v>21.71</v>
      </c>
      <c r="P818" s="48">
        <f t="shared" si="57"/>
        <v>21.71</v>
      </c>
      <c r="Q818">
        <v>0.28199999999999997</v>
      </c>
      <c r="R818" s="45">
        <f>VLOOKUP(H818,'[1]CALCUL AS et AN'!$A$2:$AU$889,46,FALSE)</f>
        <v>0.2505</v>
      </c>
      <c r="S818" s="48">
        <f>VLOOKUP(H818,'[1]CALCUL AS et AN'!$A$2:$AU$889,47,FALSE)</f>
        <v>0.2505</v>
      </c>
      <c r="T818">
        <v>36.659999999999997</v>
      </c>
      <c r="U818" s="45">
        <f t="shared" si="58"/>
        <v>32.564999999999998</v>
      </c>
      <c r="V818" s="48">
        <f t="shared" si="59"/>
        <v>32.564999999999998</v>
      </c>
      <c r="W818" t="s">
        <v>1361</v>
      </c>
      <c r="X818" t="s">
        <v>951</v>
      </c>
    </row>
    <row r="819" spans="1:24" outlineLevel="2">
      <c r="A819" t="s">
        <v>115</v>
      </c>
      <c r="B819" s="73" t="str">
        <f t="shared" si="60"/>
        <v/>
      </c>
      <c r="C819" t="s">
        <v>2391</v>
      </c>
      <c r="D819">
        <v>4</v>
      </c>
      <c r="E819" t="s">
        <v>2392</v>
      </c>
      <c r="F819">
        <v>0.54900000000000004</v>
      </c>
      <c r="H819" t="s">
        <v>2391</v>
      </c>
      <c r="I819">
        <v>0.37</v>
      </c>
      <c r="J819">
        <v>1</v>
      </c>
      <c r="K819">
        <v>0.37</v>
      </c>
      <c r="L819" s="45">
        <f>VLOOKUP(H819,'[1]CALCUL AS et AN'!$A$2:$AU$889,24,FALSE)</f>
        <v>0.36599999999999999</v>
      </c>
      <c r="M819" s="48">
        <f>VLOOKUP(H819,'[1]CALCUL AS et AN'!$A$2:$AU$889,28,FALSE)</f>
        <v>0.36599999999999999</v>
      </c>
      <c r="N819">
        <v>1.48</v>
      </c>
      <c r="O819" s="45">
        <f t="shared" si="56"/>
        <v>1.464</v>
      </c>
      <c r="P819" s="48">
        <f t="shared" si="57"/>
        <v>1.464</v>
      </c>
      <c r="Q819">
        <v>0.54900000000000004</v>
      </c>
      <c r="R819" s="45">
        <f>VLOOKUP(H819,'[1]CALCUL AS et AN'!$A$2:$AU$889,46,FALSE)</f>
        <v>0.54899999999999993</v>
      </c>
      <c r="S819" s="48">
        <f>VLOOKUP(H819,'[1]CALCUL AS et AN'!$A$2:$AU$889,47,FALSE)</f>
        <v>0.54899999999999993</v>
      </c>
      <c r="T819">
        <v>2.1960000000000002</v>
      </c>
      <c r="U819" s="45">
        <f t="shared" si="58"/>
        <v>2.1959999999999997</v>
      </c>
      <c r="V819" s="48">
        <f t="shared" si="59"/>
        <v>2.1959999999999997</v>
      </c>
      <c r="W819" t="s">
        <v>1361</v>
      </c>
      <c r="X819" t="s">
        <v>937</v>
      </c>
    </row>
    <row r="820" spans="1:24" outlineLevel="2">
      <c r="A820" t="s">
        <v>115</v>
      </c>
      <c r="B820" s="73" t="str">
        <f t="shared" si="60"/>
        <v/>
      </c>
      <c r="C820" t="s">
        <v>2394</v>
      </c>
      <c r="D820">
        <v>4</v>
      </c>
      <c r="E820" t="s">
        <v>2395</v>
      </c>
      <c r="F820">
        <v>0.78</v>
      </c>
      <c r="H820" t="s">
        <v>2394</v>
      </c>
      <c r="I820">
        <v>1.05</v>
      </c>
      <c r="J820">
        <v>1</v>
      </c>
      <c r="K820">
        <v>1.05</v>
      </c>
      <c r="L820" s="45">
        <f>VLOOKUP(H820,'[1]CALCUL AS et AN'!$A$2:$AU$889,24,FALSE)</f>
        <v>1.0529999999999999</v>
      </c>
      <c r="M820" s="48">
        <f>VLOOKUP(H820,'[1]CALCUL AS et AN'!$A$2:$AU$889,28,FALSE)</f>
        <v>1.0529999999999999</v>
      </c>
      <c r="N820">
        <v>4.2</v>
      </c>
      <c r="O820" s="45">
        <f t="shared" si="56"/>
        <v>4.2119999999999997</v>
      </c>
      <c r="P820" s="48">
        <f t="shared" si="57"/>
        <v>4.2119999999999997</v>
      </c>
      <c r="Q820">
        <v>0.78</v>
      </c>
      <c r="R820" s="45">
        <f>VLOOKUP(H820,'[1]CALCUL AS et AN'!$A$2:$AU$889,46,FALSE)</f>
        <v>1.5794999999999999</v>
      </c>
      <c r="S820" s="48">
        <f>VLOOKUP(H820,'[1]CALCUL AS et AN'!$A$2:$AU$889,47,FALSE)</f>
        <v>1.5794999999999999</v>
      </c>
      <c r="T820">
        <v>3.12</v>
      </c>
      <c r="U820" s="45">
        <f t="shared" si="58"/>
        <v>6.3179999999999996</v>
      </c>
      <c r="V820" s="48">
        <f t="shared" si="59"/>
        <v>6.3179999999999996</v>
      </c>
      <c r="W820" t="s">
        <v>1361</v>
      </c>
      <c r="X820" t="s">
        <v>937</v>
      </c>
    </row>
    <row r="821" spans="1:24" outlineLevel="2">
      <c r="A821" t="s">
        <v>115</v>
      </c>
      <c r="B821" s="73" t="str">
        <f t="shared" si="60"/>
        <v/>
      </c>
      <c r="C821" t="s">
        <v>648</v>
      </c>
      <c r="D821">
        <v>5</v>
      </c>
      <c r="E821" t="s">
        <v>2053</v>
      </c>
      <c r="F821">
        <v>13.19</v>
      </c>
      <c r="H821" t="s">
        <v>648</v>
      </c>
      <c r="I821">
        <v>14.87</v>
      </c>
      <c r="J821">
        <v>1.8</v>
      </c>
      <c r="K821">
        <v>8.2611111111111111</v>
      </c>
      <c r="L821" s="45">
        <f>VLOOKUP(H821,'[1]CALCUL AS et AN'!$A$2:$AU$889,24,FALSE)</f>
        <v>8.26</v>
      </c>
      <c r="M821" s="48">
        <f>VLOOKUP(H821,'[1]CALCUL AS et AN'!$A$2:$AU$889,28,FALSE)</f>
        <v>10.92</v>
      </c>
      <c r="N821">
        <v>41.305555555555557</v>
      </c>
      <c r="O821" s="45">
        <f t="shared" si="56"/>
        <v>41.3</v>
      </c>
      <c r="P821" s="48">
        <f t="shared" si="57"/>
        <v>54.6</v>
      </c>
      <c r="Q821">
        <v>13.19</v>
      </c>
      <c r="R821" s="45">
        <f>VLOOKUP(H821,'[1]CALCUL AS et AN'!$A$2:$AU$889,46,FALSE)</f>
        <v>12.39</v>
      </c>
      <c r="S821" s="48">
        <f>VLOOKUP(H821,'[1]CALCUL AS et AN'!$A$2:$AU$889,47,FALSE)</f>
        <v>16.38</v>
      </c>
      <c r="T821">
        <v>65.95</v>
      </c>
      <c r="U821" s="45">
        <f t="shared" si="58"/>
        <v>61.95</v>
      </c>
      <c r="V821" s="48">
        <f t="shared" si="59"/>
        <v>81.899999999999991</v>
      </c>
      <c r="W821" t="s">
        <v>1361</v>
      </c>
      <c r="X821" t="s">
        <v>937</v>
      </c>
    </row>
    <row r="822" spans="1:24" outlineLevel="2">
      <c r="A822" t="s">
        <v>115</v>
      </c>
      <c r="B822" s="73" t="str">
        <f t="shared" si="60"/>
        <v/>
      </c>
      <c r="C822" t="s">
        <v>650</v>
      </c>
      <c r="D822">
        <v>15</v>
      </c>
      <c r="E822" t="s">
        <v>2047</v>
      </c>
      <c r="F822">
        <v>11.27</v>
      </c>
      <c r="H822" t="s">
        <v>650</v>
      </c>
      <c r="I822">
        <v>7.05</v>
      </c>
      <c r="J822">
        <v>1</v>
      </c>
      <c r="K822">
        <v>7.05</v>
      </c>
      <c r="L822" s="45">
        <f>VLOOKUP(H822,'[1]CALCUL AS et AN'!$A$2:$AU$889,24,FALSE)</f>
        <v>7.05</v>
      </c>
      <c r="M822" s="48">
        <f>VLOOKUP(H822,'[1]CALCUL AS et AN'!$A$2:$AU$889,28,FALSE)</f>
        <v>7.4</v>
      </c>
      <c r="N822">
        <v>105.75</v>
      </c>
      <c r="O822" s="45">
        <f t="shared" si="56"/>
        <v>105.75</v>
      </c>
      <c r="P822" s="48">
        <f t="shared" si="57"/>
        <v>111</v>
      </c>
      <c r="Q822">
        <v>11.27</v>
      </c>
      <c r="R822" s="45">
        <f>VLOOKUP(H822,'[1]CALCUL AS et AN'!$A$2:$AU$889,46,FALSE)</f>
        <v>8.8125</v>
      </c>
      <c r="S822" s="48">
        <f>VLOOKUP(H822,'[1]CALCUL AS et AN'!$A$2:$AU$889,47,FALSE)</f>
        <v>9.25</v>
      </c>
      <c r="T822">
        <v>169.04999999999998</v>
      </c>
      <c r="U822" s="45">
        <f t="shared" si="58"/>
        <v>132.1875</v>
      </c>
      <c r="V822" s="48">
        <f t="shared" si="59"/>
        <v>138.75</v>
      </c>
      <c r="W822" t="s">
        <v>1361</v>
      </c>
      <c r="X822" t="s">
        <v>937</v>
      </c>
    </row>
    <row r="823" spans="1:24" outlineLevel="2">
      <c r="A823" t="s">
        <v>115</v>
      </c>
      <c r="B823" s="73" t="str">
        <f t="shared" si="60"/>
        <v/>
      </c>
      <c r="C823" t="s">
        <v>574</v>
      </c>
      <c r="D823">
        <v>1</v>
      </c>
      <c r="E823" t="s">
        <v>575</v>
      </c>
      <c r="F823">
        <v>26.09</v>
      </c>
      <c r="H823" t="s">
        <v>574</v>
      </c>
      <c r="I823">
        <v>18.27</v>
      </c>
      <c r="J823">
        <v>1</v>
      </c>
      <c r="K823">
        <v>18.27</v>
      </c>
      <c r="L823" s="45">
        <f>VLOOKUP(H823,'[1]CALCUL AS et AN'!$A$2:$AU$889,24,FALSE)</f>
        <v>18.27</v>
      </c>
      <c r="M823" s="48">
        <f>VLOOKUP(H823,'[1]CALCUL AS et AN'!$A$2:$AU$889,28,FALSE)</f>
        <v>19.7316</v>
      </c>
      <c r="N823">
        <v>18.27</v>
      </c>
      <c r="O823" s="45">
        <f t="shared" si="56"/>
        <v>18.27</v>
      </c>
      <c r="P823" s="48">
        <f t="shared" si="57"/>
        <v>19.7316</v>
      </c>
      <c r="Q823">
        <v>26.09</v>
      </c>
      <c r="R823" s="45">
        <f>VLOOKUP(H823,'[1]CALCUL AS et AN'!$A$2:$AU$889,46,FALSE)</f>
        <v>27.405000000000001</v>
      </c>
      <c r="S823" s="48">
        <f>VLOOKUP(H823,'[1]CALCUL AS et AN'!$A$2:$AU$889,47,FALSE)</f>
        <v>29.5974</v>
      </c>
      <c r="T823">
        <v>26.09</v>
      </c>
      <c r="U823" s="45">
        <f t="shared" si="58"/>
        <v>27.405000000000001</v>
      </c>
      <c r="V823" s="48">
        <f t="shared" si="59"/>
        <v>29.5974</v>
      </c>
      <c r="W823" t="s">
        <v>1361</v>
      </c>
      <c r="X823" t="s">
        <v>937</v>
      </c>
    </row>
    <row r="824" spans="1:24" outlineLevel="2">
      <c r="A824" t="s">
        <v>115</v>
      </c>
      <c r="B824" s="73" t="str">
        <f t="shared" si="60"/>
        <v/>
      </c>
      <c r="C824" t="s">
        <v>572</v>
      </c>
      <c r="D824">
        <v>1</v>
      </c>
      <c r="E824" t="s">
        <v>573</v>
      </c>
      <c r="F824">
        <v>20.91</v>
      </c>
      <c r="H824" t="s">
        <v>572</v>
      </c>
      <c r="I824">
        <v>14.64</v>
      </c>
      <c r="J824">
        <v>1</v>
      </c>
      <c r="K824">
        <v>14.64</v>
      </c>
      <c r="L824" s="45">
        <f>VLOOKUP(H824,'[1]CALCUL AS et AN'!$A$2:$AU$889,24,FALSE)</f>
        <v>14.64</v>
      </c>
      <c r="M824" s="48">
        <f>VLOOKUP(H824,'[1]CALCUL AS et AN'!$A$2:$AU$889,28,FALSE)</f>
        <v>15.811200000000001</v>
      </c>
      <c r="N824">
        <v>14.64</v>
      </c>
      <c r="O824" s="45">
        <f t="shared" si="56"/>
        <v>14.64</v>
      </c>
      <c r="P824" s="48">
        <f t="shared" si="57"/>
        <v>15.811200000000001</v>
      </c>
      <c r="Q824">
        <v>20.91</v>
      </c>
      <c r="R824" s="45">
        <f>VLOOKUP(H824,'[1]CALCUL AS et AN'!$A$2:$AU$889,46,FALSE)</f>
        <v>21.96</v>
      </c>
      <c r="S824" s="48">
        <f>VLOOKUP(H824,'[1]CALCUL AS et AN'!$A$2:$AU$889,47,FALSE)</f>
        <v>23.716800000000003</v>
      </c>
      <c r="T824">
        <v>20.91</v>
      </c>
      <c r="U824" s="45">
        <f t="shared" si="58"/>
        <v>21.96</v>
      </c>
      <c r="V824" s="48">
        <f t="shared" si="59"/>
        <v>23.716800000000003</v>
      </c>
      <c r="W824" t="s">
        <v>1361</v>
      </c>
      <c r="X824" t="s">
        <v>937</v>
      </c>
    </row>
    <row r="825" spans="1:24" outlineLevel="2">
      <c r="A825" t="s">
        <v>115</v>
      </c>
      <c r="B825" s="73" t="str">
        <f t="shared" si="60"/>
        <v/>
      </c>
      <c r="C825" t="s">
        <v>2170</v>
      </c>
      <c r="D825">
        <v>4</v>
      </c>
      <c r="E825" t="s">
        <v>2171</v>
      </c>
      <c r="F825">
        <v>45.2</v>
      </c>
      <c r="H825" t="s">
        <v>2170</v>
      </c>
      <c r="I825">
        <v>33.590000000000003</v>
      </c>
      <c r="J825">
        <v>1</v>
      </c>
      <c r="K825">
        <v>33.590000000000003</v>
      </c>
      <c r="L825" s="45">
        <f>VLOOKUP(H825,'[1]CALCUL AS et AN'!$A$2:$AU$889,24,FALSE)</f>
        <v>33.594949999999997</v>
      </c>
      <c r="M825" s="48">
        <f>VLOOKUP(H825,'[1]CALCUL AS et AN'!$A$2:$AU$889,28,FALSE)</f>
        <v>33.594949999999997</v>
      </c>
      <c r="N825">
        <v>134.36000000000001</v>
      </c>
      <c r="O825" s="45">
        <f t="shared" si="56"/>
        <v>134.37979999999999</v>
      </c>
      <c r="P825" s="48">
        <f t="shared" si="57"/>
        <v>134.37979999999999</v>
      </c>
      <c r="Q825">
        <v>45.2</v>
      </c>
      <c r="R825" s="45">
        <f>VLOOKUP(H825,'[1]CALCUL AS et AN'!$A$2:$AU$889,46,FALSE)</f>
        <v>50.392424999999996</v>
      </c>
      <c r="S825" s="48">
        <f>VLOOKUP(H825,'[1]CALCUL AS et AN'!$A$2:$AU$889,47,FALSE)</f>
        <v>50.392424999999996</v>
      </c>
      <c r="T825">
        <v>180.8</v>
      </c>
      <c r="U825" s="45">
        <f t="shared" si="58"/>
        <v>201.56969999999998</v>
      </c>
      <c r="V825" s="48">
        <f t="shared" si="59"/>
        <v>201.56969999999998</v>
      </c>
      <c r="W825" t="s">
        <v>1361</v>
      </c>
      <c r="X825" t="s">
        <v>951</v>
      </c>
    </row>
    <row r="826" spans="1:24" outlineLevel="2">
      <c r="A826" t="s">
        <v>115</v>
      </c>
      <c r="B826" s="73" t="str">
        <f t="shared" si="60"/>
        <v/>
      </c>
      <c r="C826" t="s">
        <v>2202</v>
      </c>
      <c r="D826">
        <v>4</v>
      </c>
      <c r="E826" t="s">
        <v>2203</v>
      </c>
      <c r="F826">
        <v>10.32</v>
      </c>
      <c r="H826" t="s">
        <v>2202</v>
      </c>
      <c r="I826">
        <v>7.67</v>
      </c>
      <c r="J826">
        <v>1</v>
      </c>
      <c r="K826">
        <v>7.67</v>
      </c>
      <c r="L826" s="45">
        <f>VLOOKUP(H826,'[1]CALCUL AS et AN'!$A$2:$AU$889,24,FALSE)</f>
        <v>7.6711999999999998</v>
      </c>
      <c r="M826" s="48">
        <f>VLOOKUP(H826,'[1]CALCUL AS et AN'!$A$2:$AU$889,28,FALSE)</f>
        <v>7.6711999999999998</v>
      </c>
      <c r="N826">
        <v>30.68</v>
      </c>
      <c r="O826" s="45">
        <f t="shared" si="56"/>
        <v>30.684799999999999</v>
      </c>
      <c r="P826" s="48">
        <f t="shared" si="57"/>
        <v>30.684799999999999</v>
      </c>
      <c r="Q826">
        <v>10.32</v>
      </c>
      <c r="R826" s="45">
        <f>VLOOKUP(H826,'[1]CALCUL AS et AN'!$A$2:$AU$889,46,FALSE)</f>
        <v>11.5068</v>
      </c>
      <c r="S826" s="48">
        <f>VLOOKUP(H826,'[1]CALCUL AS et AN'!$A$2:$AU$889,47,FALSE)</f>
        <v>11.5068</v>
      </c>
      <c r="T826">
        <v>41.28</v>
      </c>
      <c r="U826" s="45">
        <f t="shared" si="58"/>
        <v>46.027200000000001</v>
      </c>
      <c r="V826" s="48">
        <f t="shared" si="59"/>
        <v>46.027200000000001</v>
      </c>
      <c r="W826" t="s">
        <v>1361</v>
      </c>
      <c r="X826" t="s">
        <v>951</v>
      </c>
    </row>
    <row r="827" spans="1:24" outlineLevel="2">
      <c r="A827" t="s">
        <v>115</v>
      </c>
      <c r="B827" s="73" t="str">
        <f t="shared" si="60"/>
        <v/>
      </c>
      <c r="C827" t="s">
        <v>2230</v>
      </c>
      <c r="D827">
        <v>4</v>
      </c>
      <c r="E827" t="s">
        <v>2231</v>
      </c>
      <c r="F827">
        <v>6.62</v>
      </c>
      <c r="H827" t="s">
        <v>2230</v>
      </c>
      <c r="I827">
        <v>4.92</v>
      </c>
      <c r="J827">
        <v>1</v>
      </c>
      <c r="K827">
        <v>4.92</v>
      </c>
      <c r="L827" s="45">
        <f>VLOOKUP(H827,'[1]CALCUL AS et AN'!$A$2:$AU$889,24,FALSE)</f>
        <v>4.9171500000000004</v>
      </c>
      <c r="M827" s="48">
        <f>VLOOKUP(H827,'[1]CALCUL AS et AN'!$A$2:$AU$889,28,FALSE)</f>
        <v>4.9171500000000004</v>
      </c>
      <c r="N827">
        <v>19.68</v>
      </c>
      <c r="O827" s="45">
        <f t="shared" si="56"/>
        <v>19.668600000000001</v>
      </c>
      <c r="P827" s="48">
        <f t="shared" si="57"/>
        <v>19.668600000000001</v>
      </c>
      <c r="Q827">
        <v>6.62</v>
      </c>
      <c r="R827" s="45">
        <f>VLOOKUP(H827,'[1]CALCUL AS et AN'!$A$2:$AU$889,46,FALSE)</f>
        <v>7.375725000000001</v>
      </c>
      <c r="S827" s="48">
        <f>VLOOKUP(H827,'[1]CALCUL AS et AN'!$A$2:$AU$889,47,FALSE)</f>
        <v>7.375725000000001</v>
      </c>
      <c r="T827">
        <v>26.48</v>
      </c>
      <c r="U827" s="45">
        <f t="shared" si="58"/>
        <v>29.502900000000004</v>
      </c>
      <c r="V827" s="48">
        <f t="shared" si="59"/>
        <v>29.502900000000004</v>
      </c>
      <c r="W827" t="s">
        <v>1361</v>
      </c>
      <c r="X827" t="s">
        <v>951</v>
      </c>
    </row>
    <row r="828" spans="1:24" outlineLevel="2">
      <c r="A828" t="s">
        <v>115</v>
      </c>
      <c r="B828" s="73" t="str">
        <f t="shared" si="60"/>
        <v/>
      </c>
      <c r="C828" t="s">
        <v>2162</v>
      </c>
      <c r="D828">
        <v>2</v>
      </c>
      <c r="E828" t="s">
        <v>2163</v>
      </c>
      <c r="F828">
        <v>42.95</v>
      </c>
      <c r="H828" t="s">
        <v>2162</v>
      </c>
      <c r="I828">
        <v>31.92</v>
      </c>
      <c r="J828">
        <v>1</v>
      </c>
      <c r="K828">
        <v>31.92</v>
      </c>
      <c r="L828" s="45">
        <f>VLOOKUP(H828,'[1]CALCUL AS et AN'!$A$2:$AU$889,24,FALSE)</f>
        <v>31.922449999999998</v>
      </c>
      <c r="M828" s="48">
        <f>VLOOKUP(H828,'[1]CALCUL AS et AN'!$A$2:$AU$889,28,FALSE)</f>
        <v>31.922449999999998</v>
      </c>
      <c r="N828">
        <v>63.84</v>
      </c>
      <c r="O828" s="45">
        <f t="shared" si="56"/>
        <v>63.844899999999996</v>
      </c>
      <c r="P828" s="48">
        <f t="shared" si="57"/>
        <v>63.844899999999996</v>
      </c>
      <c r="Q828">
        <v>42.95</v>
      </c>
      <c r="R828" s="45">
        <f>VLOOKUP(H828,'[1]CALCUL AS et AN'!$A$2:$AU$889,46,FALSE)</f>
        <v>47.883674999999997</v>
      </c>
      <c r="S828" s="48">
        <f>VLOOKUP(H828,'[1]CALCUL AS et AN'!$A$2:$AU$889,47,FALSE)</f>
        <v>47.883674999999997</v>
      </c>
      <c r="T828">
        <v>85.9</v>
      </c>
      <c r="U828" s="45">
        <f t="shared" si="58"/>
        <v>95.767349999999993</v>
      </c>
      <c r="V828" s="48">
        <f t="shared" si="59"/>
        <v>95.767349999999993</v>
      </c>
      <c r="W828" t="s">
        <v>1361</v>
      </c>
      <c r="X828" t="s">
        <v>951</v>
      </c>
    </row>
    <row r="829" spans="1:24" outlineLevel="2">
      <c r="A829" t="s">
        <v>115</v>
      </c>
      <c r="B829" s="73" t="str">
        <f t="shared" si="60"/>
        <v/>
      </c>
      <c r="C829" t="s">
        <v>2194</v>
      </c>
      <c r="D829">
        <v>2</v>
      </c>
      <c r="E829" t="s">
        <v>2195</v>
      </c>
      <c r="F829">
        <v>9.81</v>
      </c>
      <c r="H829" t="s">
        <v>2194</v>
      </c>
      <c r="I829">
        <v>7.29</v>
      </c>
      <c r="J829">
        <v>1</v>
      </c>
      <c r="K829">
        <v>7.29</v>
      </c>
      <c r="L829" s="45">
        <f>VLOOKUP(H829,'[1]CALCUL AS et AN'!$A$2:$AU$889,24,FALSE)</f>
        <v>7.2920999999999996</v>
      </c>
      <c r="M829" s="48">
        <f>VLOOKUP(H829,'[1]CALCUL AS et AN'!$A$2:$AU$889,28,FALSE)</f>
        <v>7.2920999999999996</v>
      </c>
      <c r="N829">
        <v>14.58</v>
      </c>
      <c r="O829" s="45">
        <f t="shared" si="56"/>
        <v>14.584199999999999</v>
      </c>
      <c r="P829" s="48">
        <f t="shared" si="57"/>
        <v>14.584199999999999</v>
      </c>
      <c r="Q829">
        <v>9.81</v>
      </c>
      <c r="R829" s="45">
        <f>VLOOKUP(H829,'[1]CALCUL AS et AN'!$A$2:$AU$889,46,FALSE)</f>
        <v>10.93815</v>
      </c>
      <c r="S829" s="48">
        <f>VLOOKUP(H829,'[1]CALCUL AS et AN'!$A$2:$AU$889,47,FALSE)</f>
        <v>10.93815</v>
      </c>
      <c r="T829">
        <v>19.62</v>
      </c>
      <c r="U829" s="45">
        <f t="shared" si="58"/>
        <v>21.876300000000001</v>
      </c>
      <c r="V829" s="48">
        <f t="shared" si="59"/>
        <v>21.876300000000001</v>
      </c>
      <c r="W829" t="s">
        <v>1361</v>
      </c>
      <c r="X829" t="s">
        <v>951</v>
      </c>
    </row>
    <row r="830" spans="1:24" outlineLevel="2">
      <c r="A830" t="s">
        <v>115</v>
      </c>
      <c r="B830" s="73" t="str">
        <f t="shared" si="60"/>
        <v/>
      </c>
      <c r="C830" t="s">
        <v>2224</v>
      </c>
      <c r="D830">
        <v>2</v>
      </c>
      <c r="E830" t="s">
        <v>2225</v>
      </c>
      <c r="F830">
        <v>6.29</v>
      </c>
      <c r="H830" t="s">
        <v>2224</v>
      </c>
      <c r="I830">
        <v>4.67</v>
      </c>
      <c r="J830">
        <v>1</v>
      </c>
      <c r="K830">
        <v>4.67</v>
      </c>
      <c r="L830" s="45">
        <f>VLOOKUP(H830,'[1]CALCUL AS et AN'!$A$2:$AU$889,24,FALSE)</f>
        <v>4.6718500000000001</v>
      </c>
      <c r="M830" s="48">
        <f>VLOOKUP(H830,'[1]CALCUL AS et AN'!$A$2:$AU$889,28,FALSE)</f>
        <v>4.6718500000000001</v>
      </c>
      <c r="N830">
        <v>9.34</v>
      </c>
      <c r="O830" s="45">
        <f t="shared" si="56"/>
        <v>9.3437000000000001</v>
      </c>
      <c r="P830" s="48">
        <f t="shared" si="57"/>
        <v>9.3437000000000001</v>
      </c>
      <c r="Q830">
        <v>6.29</v>
      </c>
      <c r="R830" s="45">
        <f>VLOOKUP(H830,'[1]CALCUL AS et AN'!$A$2:$AU$889,46,FALSE)</f>
        <v>7.0077750000000005</v>
      </c>
      <c r="S830" s="48">
        <f>VLOOKUP(H830,'[1]CALCUL AS et AN'!$A$2:$AU$889,47,FALSE)</f>
        <v>7.0077750000000005</v>
      </c>
      <c r="T830">
        <v>12.58</v>
      </c>
      <c r="U830" s="45">
        <f t="shared" si="58"/>
        <v>14.015550000000001</v>
      </c>
      <c r="V830" s="48">
        <f t="shared" si="59"/>
        <v>14.015550000000001</v>
      </c>
      <c r="W830" t="s">
        <v>1361</v>
      </c>
      <c r="X830" t="s">
        <v>951</v>
      </c>
    </row>
    <row r="831" spans="1:24" outlineLevel="2">
      <c r="A831" t="s">
        <v>115</v>
      </c>
      <c r="B831" s="73" t="str">
        <f t="shared" si="60"/>
        <v/>
      </c>
      <c r="C831" t="s">
        <v>2166</v>
      </c>
      <c r="D831">
        <v>2</v>
      </c>
      <c r="E831" t="s">
        <v>2167</v>
      </c>
      <c r="F831">
        <v>43.38</v>
      </c>
      <c r="H831" t="s">
        <v>2166</v>
      </c>
      <c r="I831">
        <v>32.25</v>
      </c>
      <c r="J831">
        <v>1</v>
      </c>
      <c r="K831">
        <v>32.25</v>
      </c>
      <c r="L831" s="45">
        <f>VLOOKUP(H831,'[1]CALCUL AS et AN'!$A$2:$AU$889,24,FALSE)</f>
        <v>32.245800000000003</v>
      </c>
      <c r="M831" s="48">
        <f>VLOOKUP(H831,'[1]CALCUL AS et AN'!$A$2:$AU$889,28,FALSE)</f>
        <v>32.245800000000003</v>
      </c>
      <c r="N831">
        <v>64.5</v>
      </c>
      <c r="O831" s="45">
        <f t="shared" si="56"/>
        <v>64.491600000000005</v>
      </c>
      <c r="P831" s="48">
        <f t="shared" si="57"/>
        <v>64.491600000000005</v>
      </c>
      <c r="Q831">
        <v>43.38</v>
      </c>
      <c r="R831" s="45">
        <f>VLOOKUP(H831,'[1]CALCUL AS et AN'!$A$2:$AU$889,46,FALSE)</f>
        <v>48.368700000000004</v>
      </c>
      <c r="S831" s="48">
        <f>VLOOKUP(H831,'[1]CALCUL AS et AN'!$A$2:$AU$889,47,FALSE)</f>
        <v>48.368700000000004</v>
      </c>
      <c r="T831">
        <v>86.76</v>
      </c>
      <c r="U831" s="45">
        <f t="shared" si="58"/>
        <v>96.737400000000008</v>
      </c>
      <c r="V831" s="48">
        <f t="shared" si="59"/>
        <v>96.737400000000008</v>
      </c>
      <c r="W831" t="s">
        <v>1361</v>
      </c>
      <c r="X831" t="s">
        <v>951</v>
      </c>
    </row>
    <row r="832" spans="1:24" outlineLevel="2">
      <c r="A832" t="s">
        <v>115</v>
      </c>
      <c r="B832" s="73" t="str">
        <f t="shared" si="60"/>
        <v/>
      </c>
      <c r="C832" t="s">
        <v>2198</v>
      </c>
      <c r="D832">
        <v>2</v>
      </c>
      <c r="E832" t="s">
        <v>2199</v>
      </c>
      <c r="F832">
        <v>9.9</v>
      </c>
      <c r="H832" t="s">
        <v>2198</v>
      </c>
      <c r="I832">
        <v>7.36</v>
      </c>
      <c r="J832">
        <v>1</v>
      </c>
      <c r="K832">
        <v>7.36</v>
      </c>
      <c r="L832" s="45">
        <f>VLOOKUP(H832,'[1]CALCUL AS et AN'!$A$2:$AU$889,24,FALSE)</f>
        <v>7.359</v>
      </c>
      <c r="M832" s="48">
        <f>VLOOKUP(H832,'[1]CALCUL AS et AN'!$A$2:$AU$889,28,FALSE)</f>
        <v>7.359</v>
      </c>
      <c r="N832">
        <v>14.72</v>
      </c>
      <c r="O832" s="45">
        <f t="shared" si="56"/>
        <v>14.718</v>
      </c>
      <c r="P832" s="48">
        <f t="shared" si="57"/>
        <v>14.718</v>
      </c>
      <c r="Q832">
        <v>9.9</v>
      </c>
      <c r="R832" s="45">
        <f>VLOOKUP(H832,'[1]CALCUL AS et AN'!$A$2:$AU$889,46,FALSE)</f>
        <v>11.038499999999999</v>
      </c>
      <c r="S832" s="48">
        <f>VLOOKUP(H832,'[1]CALCUL AS et AN'!$A$2:$AU$889,47,FALSE)</f>
        <v>11.038499999999999</v>
      </c>
      <c r="T832">
        <v>19.8</v>
      </c>
      <c r="U832" s="45">
        <f t="shared" si="58"/>
        <v>22.076999999999998</v>
      </c>
      <c r="V832" s="48">
        <f t="shared" si="59"/>
        <v>22.076999999999998</v>
      </c>
      <c r="W832" t="s">
        <v>1361</v>
      </c>
      <c r="X832" t="s">
        <v>951</v>
      </c>
    </row>
    <row r="833" spans="1:24" outlineLevel="2">
      <c r="A833" t="s">
        <v>115</v>
      </c>
      <c r="B833" s="73" t="str">
        <f t="shared" si="60"/>
        <v/>
      </c>
      <c r="C833" t="s">
        <v>2227</v>
      </c>
      <c r="D833">
        <v>2</v>
      </c>
      <c r="E833" t="s">
        <v>2228</v>
      </c>
      <c r="F833">
        <v>6.35</v>
      </c>
      <c r="H833" t="s">
        <v>2227</v>
      </c>
      <c r="I833">
        <v>4.72</v>
      </c>
      <c r="J833">
        <v>1</v>
      </c>
      <c r="K833">
        <v>4.72</v>
      </c>
      <c r="L833" s="45">
        <f>VLOOKUP(H833,'[1]CALCUL AS et AN'!$A$2:$AU$889,24,FALSE)</f>
        <v>4.71645</v>
      </c>
      <c r="M833" s="48">
        <f>VLOOKUP(H833,'[1]CALCUL AS et AN'!$A$2:$AU$889,28,FALSE)</f>
        <v>4.71645</v>
      </c>
      <c r="N833">
        <v>9.44</v>
      </c>
      <c r="O833" s="45">
        <f t="shared" si="56"/>
        <v>9.4329000000000001</v>
      </c>
      <c r="P833" s="48">
        <f t="shared" si="57"/>
        <v>9.4329000000000001</v>
      </c>
      <c r="Q833">
        <v>6.35</v>
      </c>
      <c r="R833" s="45">
        <f>VLOOKUP(H833,'[1]CALCUL AS et AN'!$A$2:$AU$889,46,FALSE)</f>
        <v>7.074675</v>
      </c>
      <c r="S833" s="48">
        <f>VLOOKUP(H833,'[1]CALCUL AS et AN'!$A$2:$AU$889,47,FALSE)</f>
        <v>7.074675</v>
      </c>
      <c r="T833">
        <v>12.7</v>
      </c>
      <c r="U833" s="45">
        <f t="shared" si="58"/>
        <v>14.14935</v>
      </c>
      <c r="V833" s="48">
        <f t="shared" si="59"/>
        <v>14.14935</v>
      </c>
      <c r="W833" t="s">
        <v>1361</v>
      </c>
      <c r="X833" t="s">
        <v>951</v>
      </c>
    </row>
    <row r="834" spans="1:24" outlineLevel="2">
      <c r="A834" t="s">
        <v>115</v>
      </c>
      <c r="B834" s="73" t="str">
        <f t="shared" si="60"/>
        <v/>
      </c>
      <c r="C834" t="s">
        <v>2069</v>
      </c>
      <c r="D834">
        <v>8</v>
      </c>
      <c r="E834" t="s">
        <v>2070</v>
      </c>
      <c r="F834">
        <v>7.95</v>
      </c>
      <c r="H834" t="s">
        <v>2069</v>
      </c>
      <c r="I834">
        <v>3.29</v>
      </c>
      <c r="J834">
        <v>6.06</v>
      </c>
      <c r="K834">
        <v>0.54290429042904298</v>
      </c>
      <c r="L834" s="45">
        <f>VLOOKUP(H834,'[1]CALCUL AS et AN'!$A$2:$AU$889,24,FALSE)</f>
        <v>3.29</v>
      </c>
      <c r="M834" s="48">
        <f>VLOOKUP(H834,'[1]CALCUL AS et AN'!$A$2:$AU$889,28,FALSE)</f>
        <v>3.29</v>
      </c>
      <c r="N834">
        <v>4.3432343234323438</v>
      </c>
      <c r="O834" s="45">
        <f t="shared" si="56"/>
        <v>26.32</v>
      </c>
      <c r="P834" s="48">
        <f t="shared" si="57"/>
        <v>26.32</v>
      </c>
      <c r="Q834">
        <v>7.95</v>
      </c>
      <c r="R834" s="45">
        <f>VLOOKUP(H834,'[1]CALCUL AS et AN'!$A$2:$AU$889,46,FALSE)</f>
        <v>8.2249999999999996</v>
      </c>
      <c r="S834" s="48">
        <f>VLOOKUP(H834,'[1]CALCUL AS et AN'!$A$2:$AU$889,47,FALSE)</f>
        <v>8.2249999999999996</v>
      </c>
      <c r="T834">
        <v>63.6</v>
      </c>
      <c r="U834" s="45">
        <f t="shared" si="58"/>
        <v>65.8</v>
      </c>
      <c r="V834" s="48">
        <f t="shared" si="59"/>
        <v>65.8</v>
      </c>
      <c r="W834" t="s">
        <v>1361</v>
      </c>
      <c r="X834" t="s">
        <v>951</v>
      </c>
    </row>
    <row r="835" spans="1:24" outlineLevel="2">
      <c r="A835" t="s">
        <v>115</v>
      </c>
      <c r="B835" s="73" t="str">
        <f t="shared" si="60"/>
        <v/>
      </c>
      <c r="C835" t="s">
        <v>2077</v>
      </c>
      <c r="D835">
        <v>8</v>
      </c>
      <c r="E835" t="s">
        <v>2078</v>
      </c>
      <c r="F835">
        <v>7.55</v>
      </c>
      <c r="H835" t="s">
        <v>2077</v>
      </c>
      <c r="I835">
        <v>3.32</v>
      </c>
      <c r="J835">
        <v>6.06</v>
      </c>
      <c r="K835">
        <v>0.54785478547854782</v>
      </c>
      <c r="L835" s="45">
        <f>VLOOKUP(H835,'[1]CALCUL AS et AN'!$A$2:$AU$889,24,FALSE)</f>
        <v>3.29</v>
      </c>
      <c r="M835" s="48">
        <f>VLOOKUP(H835,'[1]CALCUL AS et AN'!$A$2:$AU$889,28,FALSE)</f>
        <v>3.32</v>
      </c>
      <c r="N835">
        <v>4.3828382838283826</v>
      </c>
      <c r="O835" s="45">
        <f t="shared" si="56"/>
        <v>26.32</v>
      </c>
      <c r="P835" s="48">
        <f t="shared" si="57"/>
        <v>26.56</v>
      </c>
      <c r="Q835">
        <v>7.55</v>
      </c>
      <c r="R835" s="45">
        <f>VLOOKUP(H835,'[1]CALCUL AS et AN'!$A$2:$AU$889,46,FALSE)</f>
        <v>8.2249999999999996</v>
      </c>
      <c r="S835" s="48">
        <f>VLOOKUP(H835,'[1]CALCUL AS et AN'!$A$2:$AU$889,47,FALSE)</f>
        <v>8.2999999999999989</v>
      </c>
      <c r="T835">
        <v>60.4</v>
      </c>
      <c r="U835" s="45">
        <f t="shared" si="58"/>
        <v>65.8</v>
      </c>
      <c r="V835" s="48">
        <f t="shared" si="59"/>
        <v>66.399999999999991</v>
      </c>
      <c r="W835" t="s">
        <v>1361</v>
      </c>
      <c r="X835" t="s">
        <v>951</v>
      </c>
    </row>
    <row r="836" spans="1:24" outlineLevel="2">
      <c r="A836" t="s">
        <v>115</v>
      </c>
      <c r="B836" s="73" t="str">
        <f t="shared" si="60"/>
        <v/>
      </c>
      <c r="C836" t="s">
        <v>2410</v>
      </c>
      <c r="D836">
        <v>6.22</v>
      </c>
      <c r="E836" t="s">
        <v>2411</v>
      </c>
      <c r="F836">
        <v>75</v>
      </c>
      <c r="H836" t="s">
        <v>2410</v>
      </c>
      <c r="I836">
        <v>50</v>
      </c>
      <c r="J836">
        <v>1</v>
      </c>
      <c r="K836">
        <v>50</v>
      </c>
      <c r="L836" s="45">
        <f>VLOOKUP(H836,'[1]CALCUL AS et AN'!$A$2:$AU$889,24,FALSE)</f>
        <v>50</v>
      </c>
      <c r="M836" s="48">
        <f>VLOOKUP(H836,'[1]CALCUL AS et AN'!$A$2:$AU$889,28,FALSE)</f>
        <v>50</v>
      </c>
      <c r="N836">
        <v>311</v>
      </c>
      <c r="O836" s="45">
        <f t="shared" ref="O836:O906" si="61">D836*L836</f>
        <v>311</v>
      </c>
      <c r="P836" s="48">
        <f t="shared" ref="P836:P906" si="62">D836*M836</f>
        <v>311</v>
      </c>
      <c r="Q836">
        <v>75</v>
      </c>
      <c r="R836" s="45">
        <f>VLOOKUP(H836,'[1]CALCUL AS et AN'!$A$2:$AU$889,46,FALSE)</f>
        <v>75</v>
      </c>
      <c r="S836" s="48">
        <f>VLOOKUP(H836,'[1]CALCUL AS et AN'!$A$2:$AU$889,47,FALSE)</f>
        <v>75</v>
      </c>
      <c r="T836">
        <v>466.5</v>
      </c>
      <c r="U836" s="45">
        <f t="shared" ref="U836:U906" si="63">R836*D836</f>
        <v>466.5</v>
      </c>
      <c r="V836" s="48">
        <f t="shared" ref="V836:V906" si="64">S836*D836</f>
        <v>466.5</v>
      </c>
      <c r="W836" t="s">
        <v>1361</v>
      </c>
      <c r="X836" t="s">
        <v>951</v>
      </c>
    </row>
    <row r="837" spans="1:24" outlineLevel="1">
      <c r="A837" s="73" t="s">
        <v>3067</v>
      </c>
      <c r="B837" s="73" t="str">
        <f t="shared" si="60"/>
        <v>PCG8EH</v>
      </c>
      <c r="N837">
        <f>SUBTOTAL(9,N812:N836)</f>
        <v>912.60242816281641</v>
      </c>
      <c r="O837" s="45">
        <f>SUBTOTAL(9,O812:O836)</f>
        <v>955.8325000000001</v>
      </c>
      <c r="P837" s="48">
        <f>SUBTOTAL(9,P812:P836)</f>
        <v>977.25530000000003</v>
      </c>
      <c r="T837">
        <f>SUBTOTAL(9,T812:T836)</f>
        <v>1434.3440000000001</v>
      </c>
      <c r="U837" s="45">
        <f>SUBTOTAL(9,U812:U836)</f>
        <v>1459.9263499999997</v>
      </c>
      <c r="V837" s="48">
        <f>SUBTOTAL(9,V812:V836)</f>
        <v>1490.9880499999997</v>
      </c>
    </row>
    <row r="838" spans="1:24" outlineLevel="2">
      <c r="A838" t="s">
        <v>117</v>
      </c>
      <c r="B838" s="73" t="str">
        <f t="shared" si="60"/>
        <v/>
      </c>
      <c r="C838">
        <v>8412602518</v>
      </c>
      <c r="D838">
        <v>8</v>
      </c>
      <c r="E838" t="s">
        <v>2268</v>
      </c>
      <c r="F838">
        <v>0.05</v>
      </c>
      <c r="H838">
        <v>8412602518</v>
      </c>
      <c r="I838">
        <v>7.04</v>
      </c>
      <c r="J838">
        <v>200</v>
      </c>
      <c r="K838">
        <v>3.5200000000000002E-2</v>
      </c>
      <c r="L838" s="45">
        <f>VLOOKUP(H838,'[1]CALCUL AS et AN'!$A$2:$AU$889,24,FALSE)</f>
        <v>3.5200000000000002E-2</v>
      </c>
      <c r="M838" s="48">
        <f>VLOOKUP(H838,'[1]CALCUL AS et AN'!$A$2:$AU$889,28,FALSE)</f>
        <v>3.5200000000000002E-2</v>
      </c>
      <c r="N838">
        <v>0.28160000000000002</v>
      </c>
      <c r="O838" s="45">
        <f t="shared" si="61"/>
        <v>0.28160000000000002</v>
      </c>
      <c r="P838" s="48">
        <f t="shared" si="62"/>
        <v>0.28160000000000002</v>
      </c>
      <c r="Q838">
        <v>0.05</v>
      </c>
      <c r="R838" s="45">
        <f>VLOOKUP(H838,'[1]CALCUL AS et AN'!$A$2:$AU$889,46,FALSE)</f>
        <v>5.28E-2</v>
      </c>
      <c r="S838" s="48">
        <f>VLOOKUP(H838,'[1]CALCUL AS et AN'!$A$2:$AU$889,47,FALSE)</f>
        <v>5.28E-2</v>
      </c>
      <c r="T838">
        <v>0.4</v>
      </c>
      <c r="U838" s="45">
        <f t="shared" si="63"/>
        <v>0.4224</v>
      </c>
      <c r="V838" s="48">
        <f t="shared" si="64"/>
        <v>0.4224</v>
      </c>
      <c r="W838" t="s">
        <v>1361</v>
      </c>
      <c r="X838" t="s">
        <v>951</v>
      </c>
    </row>
    <row r="839" spans="1:24" outlineLevel="2">
      <c r="A839" t="s">
        <v>117</v>
      </c>
      <c r="B839" s="73" t="str">
        <f t="shared" si="60"/>
        <v/>
      </c>
      <c r="C839">
        <v>8434000618</v>
      </c>
      <c r="D839">
        <v>8</v>
      </c>
      <c r="E839" t="s">
        <v>2272</v>
      </c>
      <c r="F839">
        <v>0.02</v>
      </c>
      <c r="H839">
        <v>8434000618</v>
      </c>
      <c r="I839">
        <v>8.3000000000000007</v>
      </c>
      <c r="J839">
        <v>500</v>
      </c>
      <c r="K839">
        <v>1.66E-2</v>
      </c>
      <c r="L839" s="45">
        <f>VLOOKUP(H839,'[1]CALCUL AS et AN'!$A$2:$AU$889,24,FALSE)</f>
        <v>1.66E-2</v>
      </c>
      <c r="M839" s="48">
        <f>VLOOKUP(H839,'[1]CALCUL AS et AN'!$A$2:$AU$889,28,FALSE)</f>
        <v>1.66E-2</v>
      </c>
      <c r="N839">
        <v>0.1328</v>
      </c>
      <c r="O839" s="45">
        <f t="shared" si="61"/>
        <v>0.1328</v>
      </c>
      <c r="P839" s="48">
        <f t="shared" si="62"/>
        <v>0.1328</v>
      </c>
      <c r="Q839">
        <v>0.02</v>
      </c>
      <c r="R839" s="45">
        <f>VLOOKUP(H839,'[1]CALCUL AS et AN'!$A$2:$AU$889,46,FALSE)</f>
        <v>2.0750000000000001E-2</v>
      </c>
      <c r="S839" s="48">
        <f>VLOOKUP(H839,'[1]CALCUL AS et AN'!$A$2:$AU$889,47,FALSE)</f>
        <v>2.0750000000000001E-2</v>
      </c>
      <c r="T839">
        <v>0.16</v>
      </c>
      <c r="U839" s="45">
        <f t="shared" si="63"/>
        <v>0.16600000000000001</v>
      </c>
      <c r="V839" s="48">
        <f t="shared" si="64"/>
        <v>0.16600000000000001</v>
      </c>
      <c r="W839" t="s">
        <v>1361</v>
      </c>
      <c r="X839" t="s">
        <v>951</v>
      </c>
    </row>
    <row r="840" spans="1:24" outlineLevel="2">
      <c r="A840" t="s">
        <v>117</v>
      </c>
      <c r="B840" s="73" t="str">
        <f t="shared" si="60"/>
        <v/>
      </c>
      <c r="C840" t="s">
        <v>2133</v>
      </c>
      <c r="D840">
        <v>34</v>
      </c>
      <c r="E840" t="s">
        <v>2134</v>
      </c>
      <c r="F840">
        <v>0.8</v>
      </c>
      <c r="H840" t="s">
        <v>2133</v>
      </c>
      <c r="I840">
        <v>0.52</v>
      </c>
      <c r="J840">
        <v>1</v>
      </c>
      <c r="K840">
        <v>0.52</v>
      </c>
      <c r="L840" s="45">
        <f>VLOOKUP(H840,'[1]CALCUL AS et AN'!$A$2:$AU$889,24,FALSE)</f>
        <v>0.51800000000000002</v>
      </c>
      <c r="M840" s="48">
        <f>VLOOKUP(H840,'[1]CALCUL AS et AN'!$A$2:$AU$889,28,FALSE)</f>
        <v>0.51800000000000002</v>
      </c>
      <c r="N840">
        <v>17.68</v>
      </c>
      <c r="O840" s="45">
        <f t="shared" si="61"/>
        <v>17.612000000000002</v>
      </c>
      <c r="P840" s="48">
        <f t="shared" si="62"/>
        <v>17.612000000000002</v>
      </c>
      <c r="Q840">
        <v>0.8</v>
      </c>
      <c r="R840" s="45">
        <f>VLOOKUP(H840,'[1]CALCUL AS et AN'!$A$2:$AU$889,46,FALSE)</f>
        <v>0.77700000000000002</v>
      </c>
      <c r="S840" s="48">
        <f>VLOOKUP(H840,'[1]CALCUL AS et AN'!$A$2:$AU$889,47,FALSE)</f>
        <v>0.77700000000000002</v>
      </c>
      <c r="T840">
        <v>27.200000000000003</v>
      </c>
      <c r="U840" s="45">
        <f t="shared" si="63"/>
        <v>26.417999999999999</v>
      </c>
      <c r="V840" s="48">
        <f t="shared" si="64"/>
        <v>26.417999999999999</v>
      </c>
      <c r="W840" t="s">
        <v>1361</v>
      </c>
      <c r="X840" t="s">
        <v>951</v>
      </c>
    </row>
    <row r="841" spans="1:24" outlineLevel="2">
      <c r="A841" t="s">
        <v>117</v>
      </c>
      <c r="B841" s="73" t="str">
        <f t="shared" si="60"/>
        <v/>
      </c>
      <c r="C841">
        <v>8710605018</v>
      </c>
      <c r="D841">
        <v>8</v>
      </c>
      <c r="E841" t="s">
        <v>2707</v>
      </c>
      <c r="F841">
        <v>0.3</v>
      </c>
      <c r="H841">
        <v>8710605018</v>
      </c>
      <c r="I841">
        <v>0.11</v>
      </c>
      <c r="J841">
        <v>1</v>
      </c>
      <c r="K841">
        <v>0.11</v>
      </c>
      <c r="L841" s="45">
        <f>VLOOKUP(H841,'[1]CALCUL AS et AN'!$A$2:$AU$889,24,FALSE)</f>
        <v>0.108</v>
      </c>
      <c r="M841" s="48">
        <f>VLOOKUP(H841,'[1]CALCUL AS et AN'!$A$2:$AU$889,28,FALSE)</f>
        <v>0.108</v>
      </c>
      <c r="N841">
        <v>0.88</v>
      </c>
      <c r="O841" s="45">
        <f t="shared" si="61"/>
        <v>0.86399999999999999</v>
      </c>
      <c r="P841" s="48">
        <f t="shared" si="62"/>
        <v>0.86399999999999999</v>
      </c>
      <c r="Q841">
        <v>0.3</v>
      </c>
      <c r="R841" s="45">
        <f>VLOOKUP(H841,'[1]CALCUL AS et AN'!$A$2:$AU$889,46,FALSE)</f>
        <v>0.16200000000000001</v>
      </c>
      <c r="S841" s="48">
        <f>VLOOKUP(H841,'[1]CALCUL AS et AN'!$A$2:$AU$889,47,FALSE)</f>
        <v>0.16200000000000001</v>
      </c>
      <c r="T841">
        <v>2.4</v>
      </c>
      <c r="U841" s="45">
        <f t="shared" si="63"/>
        <v>1.296</v>
      </c>
      <c r="V841" s="48">
        <f t="shared" si="64"/>
        <v>1.296</v>
      </c>
      <c r="W841" t="s">
        <v>1361</v>
      </c>
      <c r="X841" t="s">
        <v>951</v>
      </c>
    </row>
    <row r="842" spans="1:24" outlineLevel="2">
      <c r="A842" t="s">
        <v>117</v>
      </c>
      <c r="B842" s="73" t="str">
        <f t="shared" si="60"/>
        <v/>
      </c>
      <c r="C842">
        <v>8110608018</v>
      </c>
      <c r="D842">
        <v>130</v>
      </c>
      <c r="E842" t="s">
        <v>2084</v>
      </c>
      <c r="F842">
        <v>0.28199999999999997</v>
      </c>
      <c r="H842">
        <v>8110608018</v>
      </c>
      <c r="I842">
        <v>0.17</v>
      </c>
      <c r="J842">
        <v>1</v>
      </c>
      <c r="K842">
        <v>0.17</v>
      </c>
      <c r="L842" s="45">
        <f>VLOOKUP(H842,'[1]CALCUL AS et AN'!$A$2:$AU$889,24,FALSE)</f>
        <v>0.16700000000000001</v>
      </c>
      <c r="M842" s="48">
        <f>VLOOKUP(H842,'[1]CALCUL AS et AN'!$A$2:$AU$889,28,FALSE)</f>
        <v>0.16700000000000001</v>
      </c>
      <c r="N842">
        <v>22.1</v>
      </c>
      <c r="O842" s="45">
        <f t="shared" si="61"/>
        <v>21.71</v>
      </c>
      <c r="P842" s="48">
        <f t="shared" si="62"/>
        <v>21.71</v>
      </c>
      <c r="Q842">
        <v>0.28199999999999997</v>
      </c>
      <c r="R842" s="45">
        <f>VLOOKUP(H842,'[1]CALCUL AS et AN'!$A$2:$AU$889,46,FALSE)</f>
        <v>0.2505</v>
      </c>
      <c r="S842" s="48">
        <f>VLOOKUP(H842,'[1]CALCUL AS et AN'!$A$2:$AU$889,47,FALSE)</f>
        <v>0.2505</v>
      </c>
      <c r="T842">
        <v>36.659999999999997</v>
      </c>
      <c r="U842" s="45">
        <f t="shared" si="63"/>
        <v>32.564999999999998</v>
      </c>
      <c r="V842" s="48">
        <f t="shared" si="64"/>
        <v>32.564999999999998</v>
      </c>
      <c r="W842" t="s">
        <v>1361</v>
      </c>
      <c r="X842" t="s">
        <v>951</v>
      </c>
    </row>
    <row r="843" spans="1:24" outlineLevel="2">
      <c r="A843" t="s">
        <v>117</v>
      </c>
      <c r="B843" s="73" t="str">
        <f t="shared" si="60"/>
        <v/>
      </c>
      <c r="C843" t="s">
        <v>2391</v>
      </c>
      <c r="D843">
        <v>4</v>
      </c>
      <c r="E843" t="s">
        <v>2392</v>
      </c>
      <c r="F843">
        <v>0.54900000000000004</v>
      </c>
      <c r="H843" t="s">
        <v>2391</v>
      </c>
      <c r="I843">
        <v>0.37</v>
      </c>
      <c r="J843">
        <v>1</v>
      </c>
      <c r="K843">
        <v>0.37</v>
      </c>
      <c r="L843" s="45">
        <f>VLOOKUP(H843,'[1]CALCUL AS et AN'!$A$2:$AU$889,24,FALSE)</f>
        <v>0.36599999999999999</v>
      </c>
      <c r="M843" s="48">
        <f>VLOOKUP(H843,'[1]CALCUL AS et AN'!$A$2:$AU$889,28,FALSE)</f>
        <v>0.36599999999999999</v>
      </c>
      <c r="N843">
        <v>1.48</v>
      </c>
      <c r="O843" s="45">
        <f t="shared" si="61"/>
        <v>1.464</v>
      </c>
      <c r="P843" s="48">
        <f t="shared" si="62"/>
        <v>1.464</v>
      </c>
      <c r="Q843">
        <v>0.54900000000000004</v>
      </c>
      <c r="R843" s="45">
        <f>VLOOKUP(H843,'[1]CALCUL AS et AN'!$A$2:$AU$889,46,FALSE)</f>
        <v>0.54899999999999993</v>
      </c>
      <c r="S843" s="48">
        <f>VLOOKUP(H843,'[1]CALCUL AS et AN'!$A$2:$AU$889,47,FALSE)</f>
        <v>0.54899999999999993</v>
      </c>
      <c r="T843">
        <v>2.1960000000000002</v>
      </c>
      <c r="U843" s="45">
        <f t="shared" si="63"/>
        <v>2.1959999999999997</v>
      </c>
      <c r="V843" s="48">
        <f t="shared" si="64"/>
        <v>2.1959999999999997</v>
      </c>
      <c r="W843" t="s">
        <v>1361</v>
      </c>
      <c r="X843" t="s">
        <v>937</v>
      </c>
    </row>
    <row r="844" spans="1:24" outlineLevel="2">
      <c r="A844" t="s">
        <v>117</v>
      </c>
      <c r="B844" s="73" t="str">
        <f t="shared" si="60"/>
        <v/>
      </c>
      <c r="C844" t="s">
        <v>2394</v>
      </c>
      <c r="D844">
        <v>4</v>
      </c>
      <c r="E844" t="s">
        <v>2395</v>
      </c>
      <c r="F844">
        <v>0.78</v>
      </c>
      <c r="H844" t="s">
        <v>2394</v>
      </c>
      <c r="I844">
        <v>1.05</v>
      </c>
      <c r="J844">
        <v>1</v>
      </c>
      <c r="K844">
        <v>1.05</v>
      </c>
      <c r="L844" s="45">
        <f>VLOOKUP(H844,'[1]CALCUL AS et AN'!$A$2:$AU$889,24,FALSE)</f>
        <v>1.0529999999999999</v>
      </c>
      <c r="M844" s="48">
        <f>VLOOKUP(H844,'[1]CALCUL AS et AN'!$A$2:$AU$889,28,FALSE)</f>
        <v>1.0529999999999999</v>
      </c>
      <c r="N844">
        <v>4.2</v>
      </c>
      <c r="O844" s="45">
        <f t="shared" si="61"/>
        <v>4.2119999999999997</v>
      </c>
      <c r="P844" s="48">
        <f t="shared" si="62"/>
        <v>4.2119999999999997</v>
      </c>
      <c r="Q844">
        <v>0.78</v>
      </c>
      <c r="R844" s="45">
        <f>VLOOKUP(H844,'[1]CALCUL AS et AN'!$A$2:$AU$889,46,FALSE)</f>
        <v>1.5794999999999999</v>
      </c>
      <c r="S844" s="48">
        <f>VLOOKUP(H844,'[1]CALCUL AS et AN'!$A$2:$AU$889,47,FALSE)</f>
        <v>1.5794999999999999</v>
      </c>
      <c r="T844">
        <v>3.12</v>
      </c>
      <c r="U844" s="45">
        <f t="shared" si="63"/>
        <v>6.3179999999999996</v>
      </c>
      <c r="V844" s="48">
        <f t="shared" si="64"/>
        <v>6.3179999999999996</v>
      </c>
      <c r="W844" t="s">
        <v>1361</v>
      </c>
      <c r="X844" t="s">
        <v>937</v>
      </c>
    </row>
    <row r="845" spans="1:24" outlineLevel="2">
      <c r="A845" t="s">
        <v>117</v>
      </c>
      <c r="B845" s="73" t="str">
        <f t="shared" si="60"/>
        <v/>
      </c>
      <c r="C845">
        <v>8210603018</v>
      </c>
      <c r="D845">
        <v>16</v>
      </c>
      <c r="E845" t="s">
        <v>2088</v>
      </c>
      <c r="F845">
        <v>6.8000000000000005E-2</v>
      </c>
      <c r="H845">
        <v>8210603018</v>
      </c>
      <c r="I845">
        <v>0.11</v>
      </c>
      <c r="J845">
        <v>1</v>
      </c>
      <c r="K845">
        <v>0.11</v>
      </c>
      <c r="L845" s="45">
        <f>VLOOKUP(H845,'[1]CALCUL AS et AN'!$A$2:$AU$889,24,FALSE)</f>
        <v>0.108</v>
      </c>
      <c r="M845" s="48">
        <f>VLOOKUP(H845,'[1]CALCUL AS et AN'!$A$2:$AU$889,28,FALSE)</f>
        <v>0.108</v>
      </c>
      <c r="N845">
        <v>1.76</v>
      </c>
      <c r="O845" s="45">
        <f t="shared" si="61"/>
        <v>1.728</v>
      </c>
      <c r="P845" s="48">
        <f t="shared" si="62"/>
        <v>1.728</v>
      </c>
      <c r="Q845">
        <v>6.8000000000000005E-2</v>
      </c>
      <c r="R845" s="45">
        <f>VLOOKUP(H845,'[1]CALCUL AS et AN'!$A$2:$AU$889,46,FALSE)</f>
        <v>0.16200000000000001</v>
      </c>
      <c r="S845" s="48">
        <f>VLOOKUP(H845,'[1]CALCUL AS et AN'!$A$2:$AU$889,47,FALSE)</f>
        <v>0.16200000000000001</v>
      </c>
      <c r="T845">
        <v>1.0880000000000001</v>
      </c>
      <c r="U845" s="45">
        <f t="shared" si="63"/>
        <v>2.5920000000000001</v>
      </c>
      <c r="V845" s="48">
        <f t="shared" si="64"/>
        <v>2.5920000000000001</v>
      </c>
      <c r="W845" t="s">
        <v>1361</v>
      </c>
      <c r="X845" t="s">
        <v>951</v>
      </c>
    </row>
    <row r="846" spans="1:24" outlineLevel="2">
      <c r="A846" t="s">
        <v>117</v>
      </c>
      <c r="B846" s="73" t="str">
        <f t="shared" si="60"/>
        <v/>
      </c>
      <c r="C846">
        <v>8210707018</v>
      </c>
      <c r="D846">
        <v>44</v>
      </c>
      <c r="E846" t="s">
        <v>2090</v>
      </c>
      <c r="F846">
        <v>0.158</v>
      </c>
      <c r="H846">
        <v>8210707018</v>
      </c>
      <c r="I846">
        <v>0.11</v>
      </c>
      <c r="J846">
        <v>1</v>
      </c>
      <c r="K846">
        <v>0.11</v>
      </c>
      <c r="L846" s="45">
        <f>VLOOKUP(H846,'[1]CALCUL AS et AN'!$A$2:$AU$889,24,FALSE)</f>
        <v>0.1056</v>
      </c>
      <c r="M846" s="48">
        <f>VLOOKUP(H846,'[1]CALCUL AS et AN'!$A$2:$AU$889,28,FALSE)</f>
        <v>0.1056</v>
      </c>
      <c r="N846">
        <v>4.84</v>
      </c>
      <c r="O846" s="45">
        <f t="shared" si="61"/>
        <v>4.6463999999999999</v>
      </c>
      <c r="P846" s="48">
        <f t="shared" si="62"/>
        <v>4.6463999999999999</v>
      </c>
      <c r="Q846">
        <v>0.12</v>
      </c>
      <c r="R846" s="45">
        <f>VLOOKUP(H846,'[1]CALCUL AS et AN'!$A$2:$AU$889,46,FALSE)</f>
        <v>0.15839999999999999</v>
      </c>
      <c r="S846" s="48">
        <f>VLOOKUP(H846,'[1]CALCUL AS et AN'!$A$2:$AU$889,47,FALSE)</f>
        <v>0.15839999999999999</v>
      </c>
      <c r="T846">
        <v>5.2799999999999994</v>
      </c>
      <c r="U846" s="45">
        <f t="shared" si="63"/>
        <v>6.9695999999999998</v>
      </c>
      <c r="V846" s="48">
        <f t="shared" si="64"/>
        <v>6.9695999999999998</v>
      </c>
      <c r="W846" t="s">
        <v>1361</v>
      </c>
      <c r="X846" t="s">
        <v>951</v>
      </c>
    </row>
    <row r="847" spans="1:24" outlineLevel="2">
      <c r="A847" t="s">
        <v>117</v>
      </c>
      <c r="B847" s="73" t="str">
        <f t="shared" si="60"/>
        <v/>
      </c>
      <c r="C847" t="s">
        <v>648</v>
      </c>
      <c r="D847">
        <v>5</v>
      </c>
      <c r="E847" t="s">
        <v>2053</v>
      </c>
      <c r="F847">
        <v>13.19</v>
      </c>
      <c r="H847" t="s">
        <v>648</v>
      </c>
      <c r="I847">
        <v>14.87</v>
      </c>
      <c r="J847">
        <v>1.8</v>
      </c>
      <c r="K847">
        <v>8.2611111111111111</v>
      </c>
      <c r="L847" s="45">
        <f>VLOOKUP(H847,'[1]CALCUL AS et AN'!$A$2:$AU$889,24,FALSE)</f>
        <v>8.26</v>
      </c>
      <c r="M847" s="48">
        <f>VLOOKUP(H847,'[1]CALCUL AS et AN'!$A$2:$AU$889,28,FALSE)</f>
        <v>10.92</v>
      </c>
      <c r="N847">
        <v>41.305555555555557</v>
      </c>
      <c r="O847" s="45">
        <f t="shared" si="61"/>
        <v>41.3</v>
      </c>
      <c r="P847" s="48">
        <f t="shared" si="62"/>
        <v>54.6</v>
      </c>
      <c r="Q847">
        <v>13.19</v>
      </c>
      <c r="R847" s="45">
        <f>VLOOKUP(H847,'[1]CALCUL AS et AN'!$A$2:$AU$889,46,FALSE)</f>
        <v>12.39</v>
      </c>
      <c r="S847" s="48">
        <f>VLOOKUP(H847,'[1]CALCUL AS et AN'!$A$2:$AU$889,47,FALSE)</f>
        <v>16.38</v>
      </c>
      <c r="T847">
        <v>65.95</v>
      </c>
      <c r="U847" s="45">
        <f t="shared" si="63"/>
        <v>61.95</v>
      </c>
      <c r="V847" s="48">
        <f t="shared" si="64"/>
        <v>81.899999999999991</v>
      </c>
      <c r="W847" t="s">
        <v>1361</v>
      </c>
      <c r="X847" t="s">
        <v>937</v>
      </c>
    </row>
    <row r="848" spans="1:24" outlineLevel="2">
      <c r="A848" t="s">
        <v>117</v>
      </c>
      <c r="B848" s="73" t="str">
        <f t="shared" si="60"/>
        <v/>
      </c>
      <c r="C848" t="s">
        <v>650</v>
      </c>
      <c r="D848">
        <v>15.56</v>
      </c>
      <c r="E848" t="s">
        <v>2047</v>
      </c>
      <c r="F848">
        <v>11.27</v>
      </c>
      <c r="H848" t="s">
        <v>650</v>
      </c>
      <c r="I848">
        <v>7.05</v>
      </c>
      <c r="J848">
        <v>1</v>
      </c>
      <c r="K848">
        <v>7.05</v>
      </c>
      <c r="L848" s="45">
        <f>VLOOKUP(H848,'[1]CALCUL AS et AN'!$A$2:$AU$889,24,FALSE)</f>
        <v>7.05</v>
      </c>
      <c r="M848" s="48">
        <f>VLOOKUP(H848,'[1]CALCUL AS et AN'!$A$2:$AU$889,28,FALSE)</f>
        <v>7.4</v>
      </c>
      <c r="N848">
        <v>109.69800000000001</v>
      </c>
      <c r="O848" s="45">
        <f t="shared" si="61"/>
        <v>109.69800000000001</v>
      </c>
      <c r="P848" s="48">
        <f t="shared" si="62"/>
        <v>115.14400000000001</v>
      </c>
      <c r="Q848">
        <v>11.27</v>
      </c>
      <c r="R848" s="45">
        <f>VLOOKUP(H848,'[1]CALCUL AS et AN'!$A$2:$AU$889,46,FALSE)</f>
        <v>8.8125</v>
      </c>
      <c r="S848" s="48">
        <f>VLOOKUP(H848,'[1]CALCUL AS et AN'!$A$2:$AU$889,47,FALSE)</f>
        <v>9.25</v>
      </c>
      <c r="T848">
        <v>175.3612</v>
      </c>
      <c r="U848" s="45">
        <f t="shared" si="63"/>
        <v>137.1225</v>
      </c>
      <c r="V848" s="48">
        <f t="shared" si="64"/>
        <v>143.93</v>
      </c>
      <c r="W848" t="s">
        <v>1361</v>
      </c>
      <c r="X848" t="s">
        <v>937</v>
      </c>
    </row>
    <row r="849" spans="1:24" outlineLevel="2">
      <c r="A849" t="s">
        <v>117</v>
      </c>
      <c r="B849" s="73" t="str">
        <f t="shared" si="60"/>
        <v/>
      </c>
      <c r="C849" t="s">
        <v>2077</v>
      </c>
      <c r="D849">
        <v>9</v>
      </c>
      <c r="E849" t="s">
        <v>2078</v>
      </c>
      <c r="F849">
        <v>7.55</v>
      </c>
      <c r="H849" t="s">
        <v>2077</v>
      </c>
      <c r="I849">
        <v>3.32</v>
      </c>
      <c r="J849">
        <v>6.06</v>
      </c>
      <c r="K849">
        <v>0.54785478547854782</v>
      </c>
      <c r="L849" s="45">
        <f>VLOOKUP(H849,'[1]CALCUL AS et AN'!$A$2:$AU$889,24,FALSE)</f>
        <v>3.29</v>
      </c>
      <c r="M849" s="48">
        <f>VLOOKUP(H849,'[1]CALCUL AS et AN'!$A$2:$AU$889,28,FALSE)</f>
        <v>3.32</v>
      </c>
      <c r="N849">
        <v>4.9306930693069306</v>
      </c>
      <c r="O849" s="45">
        <f t="shared" si="61"/>
        <v>29.61</v>
      </c>
      <c r="P849" s="48">
        <f t="shared" si="62"/>
        <v>29.88</v>
      </c>
      <c r="Q849">
        <v>7.55</v>
      </c>
      <c r="R849" s="45">
        <f>VLOOKUP(H849,'[1]CALCUL AS et AN'!$A$2:$AU$889,46,FALSE)</f>
        <v>8.2249999999999996</v>
      </c>
      <c r="S849" s="48">
        <f>VLOOKUP(H849,'[1]CALCUL AS et AN'!$A$2:$AU$889,47,FALSE)</f>
        <v>8.2999999999999989</v>
      </c>
      <c r="T849">
        <v>67.95</v>
      </c>
      <c r="U849" s="45">
        <f t="shared" si="63"/>
        <v>74.024999999999991</v>
      </c>
      <c r="V849" s="48">
        <f t="shared" si="64"/>
        <v>74.699999999999989</v>
      </c>
      <c r="W849" t="s">
        <v>1361</v>
      </c>
      <c r="X849" t="s">
        <v>951</v>
      </c>
    </row>
    <row r="850" spans="1:24" outlineLevel="2">
      <c r="A850" t="s">
        <v>117</v>
      </c>
      <c r="B850" s="73" t="str">
        <f t="shared" si="60"/>
        <v/>
      </c>
      <c r="C850" t="s">
        <v>572</v>
      </c>
      <c r="D850">
        <v>1</v>
      </c>
      <c r="E850" t="s">
        <v>573</v>
      </c>
      <c r="F850">
        <v>20.91</v>
      </c>
      <c r="H850" t="s">
        <v>572</v>
      </c>
      <c r="I850">
        <v>14.64</v>
      </c>
      <c r="J850">
        <v>1</v>
      </c>
      <c r="K850">
        <v>14.64</v>
      </c>
      <c r="L850" s="45">
        <f>VLOOKUP(H850,'[1]CALCUL AS et AN'!$A$2:$AU$889,24,FALSE)</f>
        <v>14.64</v>
      </c>
      <c r="M850" s="48">
        <f>VLOOKUP(H850,'[1]CALCUL AS et AN'!$A$2:$AU$889,28,FALSE)</f>
        <v>15.811200000000001</v>
      </c>
      <c r="N850">
        <v>14.64</v>
      </c>
      <c r="O850" s="45">
        <f t="shared" si="61"/>
        <v>14.64</v>
      </c>
      <c r="P850" s="48">
        <f t="shared" si="62"/>
        <v>15.811200000000001</v>
      </c>
      <c r="Q850">
        <v>20.91</v>
      </c>
      <c r="R850" s="45">
        <f>VLOOKUP(H850,'[1]CALCUL AS et AN'!$A$2:$AU$889,46,FALSE)</f>
        <v>21.96</v>
      </c>
      <c r="S850" s="48">
        <f>VLOOKUP(H850,'[1]CALCUL AS et AN'!$A$2:$AU$889,47,FALSE)</f>
        <v>23.716800000000003</v>
      </c>
      <c r="T850">
        <v>20.91</v>
      </c>
      <c r="U850" s="45">
        <f t="shared" si="63"/>
        <v>21.96</v>
      </c>
      <c r="V850" s="48">
        <f t="shared" si="64"/>
        <v>23.716800000000003</v>
      </c>
      <c r="W850" t="s">
        <v>1361</v>
      </c>
      <c r="X850" t="s">
        <v>937</v>
      </c>
    </row>
    <row r="851" spans="1:24" outlineLevel="2">
      <c r="A851" t="s">
        <v>117</v>
      </c>
      <c r="B851" s="73" t="str">
        <f t="shared" ref="B851:B914" si="65">MID(A851,7,100)</f>
        <v/>
      </c>
      <c r="C851" t="s">
        <v>574</v>
      </c>
      <c r="D851">
        <v>1</v>
      </c>
      <c r="E851" t="s">
        <v>575</v>
      </c>
      <c r="F851">
        <v>26.09</v>
      </c>
      <c r="H851" t="s">
        <v>574</v>
      </c>
      <c r="I851">
        <v>18.27</v>
      </c>
      <c r="J851">
        <v>1</v>
      </c>
      <c r="K851">
        <v>18.27</v>
      </c>
      <c r="L851" s="45">
        <f>VLOOKUP(H851,'[1]CALCUL AS et AN'!$A$2:$AU$889,24,FALSE)</f>
        <v>18.27</v>
      </c>
      <c r="M851" s="48">
        <f>VLOOKUP(H851,'[1]CALCUL AS et AN'!$A$2:$AU$889,28,FALSE)</f>
        <v>19.7316</v>
      </c>
      <c r="N851">
        <v>18.27</v>
      </c>
      <c r="O851" s="45">
        <f t="shared" si="61"/>
        <v>18.27</v>
      </c>
      <c r="P851" s="48">
        <f t="shared" si="62"/>
        <v>19.7316</v>
      </c>
      <c r="Q851">
        <v>26.09</v>
      </c>
      <c r="R851" s="45">
        <f>VLOOKUP(H851,'[1]CALCUL AS et AN'!$A$2:$AU$889,46,FALSE)</f>
        <v>27.405000000000001</v>
      </c>
      <c r="S851" s="48">
        <f>VLOOKUP(H851,'[1]CALCUL AS et AN'!$A$2:$AU$889,47,FALSE)</f>
        <v>29.5974</v>
      </c>
      <c r="T851">
        <v>26.09</v>
      </c>
      <c r="U851" s="45">
        <f t="shared" si="63"/>
        <v>27.405000000000001</v>
      </c>
      <c r="V851" s="48">
        <f t="shared" si="64"/>
        <v>29.5974</v>
      </c>
      <c r="W851" t="s">
        <v>1361</v>
      </c>
      <c r="X851" t="s">
        <v>937</v>
      </c>
    </row>
    <row r="852" spans="1:24" outlineLevel="2">
      <c r="A852" t="s">
        <v>117</v>
      </c>
      <c r="B852" s="73" t="str">
        <f t="shared" si="65"/>
        <v/>
      </c>
      <c r="C852" t="s">
        <v>2194</v>
      </c>
      <c r="D852">
        <v>2</v>
      </c>
      <c r="E852" t="s">
        <v>2195</v>
      </c>
      <c r="F852">
        <v>9.81</v>
      </c>
      <c r="H852" t="s">
        <v>2194</v>
      </c>
      <c r="I852">
        <v>7.29</v>
      </c>
      <c r="J852">
        <v>1</v>
      </c>
      <c r="K852">
        <v>7.29</v>
      </c>
      <c r="L852" s="45">
        <f>VLOOKUP(H852,'[1]CALCUL AS et AN'!$A$2:$AU$889,24,FALSE)</f>
        <v>7.2920999999999996</v>
      </c>
      <c r="M852" s="48">
        <f>VLOOKUP(H852,'[1]CALCUL AS et AN'!$A$2:$AU$889,28,FALSE)</f>
        <v>7.2920999999999996</v>
      </c>
      <c r="N852">
        <v>14.58</v>
      </c>
      <c r="O852" s="45">
        <f t="shared" si="61"/>
        <v>14.584199999999999</v>
      </c>
      <c r="P852" s="48">
        <f t="shared" si="62"/>
        <v>14.584199999999999</v>
      </c>
      <c r="Q852">
        <v>9.81</v>
      </c>
      <c r="R852" s="45">
        <f>VLOOKUP(H852,'[1]CALCUL AS et AN'!$A$2:$AU$889,46,FALSE)</f>
        <v>10.93815</v>
      </c>
      <c r="S852" s="48">
        <f>VLOOKUP(H852,'[1]CALCUL AS et AN'!$A$2:$AU$889,47,FALSE)</f>
        <v>10.93815</v>
      </c>
      <c r="T852">
        <v>19.62</v>
      </c>
      <c r="U852" s="45">
        <f t="shared" si="63"/>
        <v>21.876300000000001</v>
      </c>
      <c r="V852" s="48">
        <f t="shared" si="64"/>
        <v>21.876300000000001</v>
      </c>
      <c r="W852" t="s">
        <v>1361</v>
      </c>
      <c r="X852" t="s">
        <v>951</v>
      </c>
    </row>
    <row r="853" spans="1:24" outlineLevel="2">
      <c r="A853" t="s">
        <v>117</v>
      </c>
      <c r="B853" s="73" t="str">
        <f t="shared" si="65"/>
        <v/>
      </c>
      <c r="C853" t="s">
        <v>2202</v>
      </c>
      <c r="D853">
        <v>4</v>
      </c>
      <c r="E853" t="s">
        <v>2203</v>
      </c>
      <c r="F853">
        <v>10.32</v>
      </c>
      <c r="H853" t="s">
        <v>2202</v>
      </c>
      <c r="I853">
        <v>7.67</v>
      </c>
      <c r="J853">
        <v>1</v>
      </c>
      <c r="K853">
        <v>7.67</v>
      </c>
      <c r="L853" s="45">
        <f>VLOOKUP(H853,'[1]CALCUL AS et AN'!$A$2:$AU$889,24,FALSE)</f>
        <v>7.6711999999999998</v>
      </c>
      <c r="M853" s="48">
        <f>VLOOKUP(H853,'[1]CALCUL AS et AN'!$A$2:$AU$889,28,FALSE)</f>
        <v>7.6711999999999998</v>
      </c>
      <c r="N853">
        <v>30.68</v>
      </c>
      <c r="O853" s="45">
        <f t="shared" si="61"/>
        <v>30.684799999999999</v>
      </c>
      <c r="P853" s="48">
        <f t="shared" si="62"/>
        <v>30.684799999999999</v>
      </c>
      <c r="Q853">
        <v>10.32</v>
      </c>
      <c r="R853" s="45">
        <f>VLOOKUP(H853,'[1]CALCUL AS et AN'!$A$2:$AU$889,46,FALSE)</f>
        <v>11.5068</v>
      </c>
      <c r="S853" s="48">
        <f>VLOOKUP(H853,'[1]CALCUL AS et AN'!$A$2:$AU$889,47,FALSE)</f>
        <v>11.5068</v>
      </c>
      <c r="T853">
        <v>41.28</v>
      </c>
      <c r="U853" s="45">
        <f t="shared" si="63"/>
        <v>46.027200000000001</v>
      </c>
      <c r="V853" s="48">
        <f t="shared" si="64"/>
        <v>46.027200000000001</v>
      </c>
      <c r="W853" t="s">
        <v>1361</v>
      </c>
      <c r="X853" t="s">
        <v>951</v>
      </c>
    </row>
    <row r="854" spans="1:24" outlineLevel="2">
      <c r="A854" t="s">
        <v>117</v>
      </c>
      <c r="B854" s="73" t="str">
        <f t="shared" si="65"/>
        <v/>
      </c>
      <c r="C854" t="s">
        <v>2214</v>
      </c>
      <c r="D854">
        <v>2</v>
      </c>
      <c r="E854" t="s">
        <v>2215</v>
      </c>
      <c r="F854">
        <v>12.35</v>
      </c>
      <c r="H854" t="s">
        <v>2214</v>
      </c>
      <c r="I854">
        <v>9.18</v>
      </c>
      <c r="J854">
        <v>1</v>
      </c>
      <c r="K854">
        <v>9.18</v>
      </c>
      <c r="L854" s="45">
        <f>VLOOKUP(H854,'[1]CALCUL AS et AN'!$A$2:$AU$889,24,FALSE)</f>
        <v>9.1764500000000009</v>
      </c>
      <c r="M854" s="48">
        <f>VLOOKUP(H854,'[1]CALCUL AS et AN'!$A$2:$AU$889,28,FALSE)</f>
        <v>9.1764500000000009</v>
      </c>
      <c r="N854">
        <v>18.36</v>
      </c>
      <c r="O854" s="45">
        <f t="shared" si="61"/>
        <v>18.352900000000002</v>
      </c>
      <c r="P854" s="48">
        <f t="shared" si="62"/>
        <v>18.352900000000002</v>
      </c>
      <c r="Q854">
        <v>12.35</v>
      </c>
      <c r="R854" s="45">
        <f>VLOOKUP(H854,'[1]CALCUL AS et AN'!$A$2:$AU$889,46,FALSE)</f>
        <v>13.764675</v>
      </c>
      <c r="S854" s="48">
        <f>VLOOKUP(H854,'[1]CALCUL AS et AN'!$A$2:$AU$889,47,FALSE)</f>
        <v>13.764675</v>
      </c>
      <c r="T854">
        <v>24.7</v>
      </c>
      <c r="U854" s="45">
        <f t="shared" si="63"/>
        <v>27.529350000000001</v>
      </c>
      <c r="V854" s="48">
        <f t="shared" si="64"/>
        <v>27.529350000000001</v>
      </c>
      <c r="W854" t="s">
        <v>1361</v>
      </c>
      <c r="X854" t="s">
        <v>951</v>
      </c>
    </row>
    <row r="855" spans="1:24" outlineLevel="2">
      <c r="A855" t="s">
        <v>117</v>
      </c>
      <c r="B855" s="73" t="str">
        <f t="shared" si="65"/>
        <v/>
      </c>
      <c r="C855" t="s">
        <v>2410</v>
      </c>
      <c r="D855">
        <v>6.43</v>
      </c>
      <c r="E855" t="s">
        <v>2411</v>
      </c>
      <c r="F855">
        <v>75</v>
      </c>
      <c r="H855" t="s">
        <v>2410</v>
      </c>
      <c r="I855">
        <v>50</v>
      </c>
      <c r="J855">
        <v>1</v>
      </c>
      <c r="K855">
        <v>50</v>
      </c>
      <c r="L855" s="45">
        <f>VLOOKUP(H855,'[1]CALCUL AS et AN'!$A$2:$AU$889,24,FALSE)</f>
        <v>50</v>
      </c>
      <c r="M855" s="48">
        <f>VLOOKUP(H855,'[1]CALCUL AS et AN'!$A$2:$AU$889,28,FALSE)</f>
        <v>50</v>
      </c>
      <c r="N855">
        <v>321.5</v>
      </c>
      <c r="O855" s="45">
        <f t="shared" si="61"/>
        <v>321.5</v>
      </c>
      <c r="P855" s="48">
        <f t="shared" si="62"/>
        <v>321.5</v>
      </c>
      <c r="Q855">
        <v>75</v>
      </c>
      <c r="R855" s="45">
        <f>VLOOKUP(H855,'[1]CALCUL AS et AN'!$A$2:$AU$889,46,FALSE)</f>
        <v>75</v>
      </c>
      <c r="S855" s="48">
        <f>VLOOKUP(H855,'[1]CALCUL AS et AN'!$A$2:$AU$889,47,FALSE)</f>
        <v>75</v>
      </c>
      <c r="T855">
        <v>482.25</v>
      </c>
      <c r="U855" s="45">
        <f t="shared" si="63"/>
        <v>482.25</v>
      </c>
      <c r="V855" s="48">
        <f t="shared" si="64"/>
        <v>482.25</v>
      </c>
      <c r="W855" t="s">
        <v>1361</v>
      </c>
      <c r="X855" t="s">
        <v>951</v>
      </c>
    </row>
    <row r="856" spans="1:24" outlineLevel="2">
      <c r="A856" t="s">
        <v>117</v>
      </c>
      <c r="B856" s="73" t="str">
        <f t="shared" si="65"/>
        <v/>
      </c>
      <c r="C856" t="s">
        <v>2162</v>
      </c>
      <c r="D856">
        <v>2</v>
      </c>
      <c r="E856" t="s">
        <v>2163</v>
      </c>
      <c r="F856">
        <v>42.95</v>
      </c>
      <c r="H856" t="s">
        <v>2162</v>
      </c>
      <c r="I856">
        <v>31.92</v>
      </c>
      <c r="J856">
        <v>1</v>
      </c>
      <c r="K856">
        <v>31.92</v>
      </c>
      <c r="L856" s="45">
        <f>VLOOKUP(H856,'[1]CALCUL AS et AN'!$A$2:$AU$889,24,FALSE)</f>
        <v>31.922449999999998</v>
      </c>
      <c r="M856" s="48">
        <f>VLOOKUP(H856,'[1]CALCUL AS et AN'!$A$2:$AU$889,28,FALSE)</f>
        <v>31.922449999999998</v>
      </c>
      <c r="N856">
        <v>63.84</v>
      </c>
      <c r="O856" s="45">
        <f t="shared" si="61"/>
        <v>63.844899999999996</v>
      </c>
      <c r="P856" s="48">
        <f t="shared" si="62"/>
        <v>63.844899999999996</v>
      </c>
      <c r="Q856">
        <v>42.95</v>
      </c>
      <c r="R856" s="45">
        <f>VLOOKUP(H856,'[1]CALCUL AS et AN'!$A$2:$AU$889,46,FALSE)</f>
        <v>47.883674999999997</v>
      </c>
      <c r="S856" s="48">
        <f>VLOOKUP(H856,'[1]CALCUL AS et AN'!$A$2:$AU$889,47,FALSE)</f>
        <v>47.883674999999997</v>
      </c>
      <c r="T856">
        <v>85.9</v>
      </c>
      <c r="U856" s="45">
        <f t="shared" si="63"/>
        <v>95.767349999999993</v>
      </c>
      <c r="V856" s="48">
        <f t="shared" si="64"/>
        <v>95.767349999999993</v>
      </c>
      <c r="W856" t="s">
        <v>1361</v>
      </c>
      <c r="X856" t="s">
        <v>951</v>
      </c>
    </row>
    <row r="857" spans="1:24" outlineLevel="2">
      <c r="A857" t="s">
        <v>117</v>
      </c>
      <c r="B857" s="73" t="str">
        <f t="shared" si="65"/>
        <v/>
      </c>
      <c r="C857" t="s">
        <v>2170</v>
      </c>
      <c r="D857">
        <v>4</v>
      </c>
      <c r="E857" t="s">
        <v>2171</v>
      </c>
      <c r="F857">
        <v>45.2</v>
      </c>
      <c r="H857" t="s">
        <v>2170</v>
      </c>
      <c r="I857">
        <v>33.590000000000003</v>
      </c>
      <c r="J857">
        <v>1</v>
      </c>
      <c r="K857">
        <v>33.590000000000003</v>
      </c>
      <c r="L857" s="45">
        <f>VLOOKUP(H857,'[1]CALCUL AS et AN'!$A$2:$AU$889,24,FALSE)</f>
        <v>33.594949999999997</v>
      </c>
      <c r="M857" s="48">
        <f>VLOOKUP(H857,'[1]CALCUL AS et AN'!$A$2:$AU$889,28,FALSE)</f>
        <v>33.594949999999997</v>
      </c>
      <c r="N857">
        <v>134.36000000000001</v>
      </c>
      <c r="O857" s="45">
        <f t="shared" si="61"/>
        <v>134.37979999999999</v>
      </c>
      <c r="P857" s="48">
        <f t="shared" si="62"/>
        <v>134.37979999999999</v>
      </c>
      <c r="Q857">
        <v>45.2</v>
      </c>
      <c r="R857" s="45">
        <f>VLOOKUP(H857,'[1]CALCUL AS et AN'!$A$2:$AU$889,46,FALSE)</f>
        <v>50.392424999999996</v>
      </c>
      <c r="S857" s="48">
        <f>VLOOKUP(H857,'[1]CALCUL AS et AN'!$A$2:$AU$889,47,FALSE)</f>
        <v>50.392424999999996</v>
      </c>
      <c r="T857">
        <v>180.8</v>
      </c>
      <c r="U857" s="45">
        <f t="shared" si="63"/>
        <v>201.56969999999998</v>
      </c>
      <c r="V857" s="48">
        <f t="shared" si="64"/>
        <v>201.56969999999998</v>
      </c>
      <c r="W857" t="s">
        <v>1361</v>
      </c>
      <c r="X857" t="s">
        <v>951</v>
      </c>
    </row>
    <row r="858" spans="1:24" outlineLevel="2">
      <c r="A858" t="s">
        <v>117</v>
      </c>
      <c r="B858" s="73" t="str">
        <f t="shared" si="65"/>
        <v/>
      </c>
      <c r="C858" t="s">
        <v>2182</v>
      </c>
      <c r="D858">
        <v>2</v>
      </c>
      <c r="E858" t="s">
        <v>2183</v>
      </c>
      <c r="F858">
        <v>54.09</v>
      </c>
      <c r="H858" t="s">
        <v>2182</v>
      </c>
      <c r="I858">
        <v>40.21</v>
      </c>
      <c r="J858">
        <v>1</v>
      </c>
      <c r="K858">
        <v>40.21</v>
      </c>
      <c r="L858" s="45">
        <f>VLOOKUP(H858,'[1]CALCUL AS et AN'!$A$2:$AU$889,24,FALSE)</f>
        <v>40.206900000000005</v>
      </c>
      <c r="M858" s="48">
        <f>VLOOKUP(H858,'[1]CALCUL AS et AN'!$A$2:$AU$889,28,FALSE)</f>
        <v>40.206900000000005</v>
      </c>
      <c r="N858">
        <v>80.42</v>
      </c>
      <c r="O858" s="45">
        <f t="shared" si="61"/>
        <v>80.413800000000009</v>
      </c>
      <c r="P858" s="48">
        <f t="shared" si="62"/>
        <v>80.413800000000009</v>
      </c>
      <c r="Q858">
        <v>54.09</v>
      </c>
      <c r="R858" s="45">
        <f>VLOOKUP(H858,'[1]CALCUL AS et AN'!$A$2:$AU$889,46,FALSE)</f>
        <v>60.310350000000007</v>
      </c>
      <c r="S858" s="48">
        <f>VLOOKUP(H858,'[1]CALCUL AS et AN'!$A$2:$AU$889,47,FALSE)</f>
        <v>60.310350000000007</v>
      </c>
      <c r="T858">
        <v>108.18</v>
      </c>
      <c r="U858" s="45">
        <f t="shared" si="63"/>
        <v>120.62070000000001</v>
      </c>
      <c r="V858" s="48">
        <f t="shared" si="64"/>
        <v>120.62070000000001</v>
      </c>
      <c r="W858" t="s">
        <v>1361</v>
      </c>
      <c r="X858" t="s">
        <v>951</v>
      </c>
    </row>
    <row r="859" spans="1:24" outlineLevel="2">
      <c r="A859" t="s">
        <v>117</v>
      </c>
      <c r="B859" s="73" t="str">
        <f t="shared" si="65"/>
        <v/>
      </c>
      <c r="C859" t="s">
        <v>2224</v>
      </c>
      <c r="D859">
        <v>2</v>
      </c>
      <c r="E859" t="s">
        <v>2225</v>
      </c>
      <c r="F859">
        <v>6.29</v>
      </c>
      <c r="H859" t="s">
        <v>2224</v>
      </c>
      <c r="I859">
        <v>4.67</v>
      </c>
      <c r="J859">
        <v>1</v>
      </c>
      <c r="K859">
        <v>4.67</v>
      </c>
      <c r="L859" s="45">
        <f>VLOOKUP(H859,'[1]CALCUL AS et AN'!$A$2:$AU$889,24,FALSE)</f>
        <v>4.6718500000000001</v>
      </c>
      <c r="M859" s="48">
        <f>VLOOKUP(H859,'[1]CALCUL AS et AN'!$A$2:$AU$889,28,FALSE)</f>
        <v>4.6718500000000001</v>
      </c>
      <c r="N859">
        <v>9.34</v>
      </c>
      <c r="O859" s="45">
        <f t="shared" si="61"/>
        <v>9.3437000000000001</v>
      </c>
      <c r="P859" s="48">
        <f t="shared" si="62"/>
        <v>9.3437000000000001</v>
      </c>
      <c r="Q859">
        <v>6.29</v>
      </c>
      <c r="R859" s="45">
        <f>VLOOKUP(H859,'[1]CALCUL AS et AN'!$A$2:$AU$889,46,FALSE)</f>
        <v>7.0077750000000005</v>
      </c>
      <c r="S859" s="48">
        <f>VLOOKUP(H859,'[1]CALCUL AS et AN'!$A$2:$AU$889,47,FALSE)</f>
        <v>7.0077750000000005</v>
      </c>
      <c r="T859">
        <v>12.58</v>
      </c>
      <c r="U859" s="45">
        <f t="shared" si="63"/>
        <v>14.015550000000001</v>
      </c>
      <c r="V859" s="48">
        <f t="shared" si="64"/>
        <v>14.015550000000001</v>
      </c>
      <c r="W859" t="s">
        <v>1361</v>
      </c>
      <c r="X859" t="s">
        <v>951</v>
      </c>
    </row>
    <row r="860" spans="1:24" outlineLevel="2">
      <c r="A860" t="s">
        <v>117</v>
      </c>
      <c r="B860" s="73" t="str">
        <f t="shared" si="65"/>
        <v/>
      </c>
      <c r="C860" t="s">
        <v>2230</v>
      </c>
      <c r="D860">
        <v>4</v>
      </c>
      <c r="E860" t="s">
        <v>2231</v>
      </c>
      <c r="F860">
        <v>6.62</v>
      </c>
      <c r="H860" t="s">
        <v>2230</v>
      </c>
      <c r="I860">
        <v>4.92</v>
      </c>
      <c r="J860">
        <v>1</v>
      </c>
      <c r="K860">
        <v>4.92</v>
      </c>
      <c r="L860" s="45">
        <f>VLOOKUP(H860,'[1]CALCUL AS et AN'!$A$2:$AU$889,24,FALSE)</f>
        <v>4.9171500000000004</v>
      </c>
      <c r="M860" s="48">
        <f>VLOOKUP(H860,'[1]CALCUL AS et AN'!$A$2:$AU$889,28,FALSE)</f>
        <v>4.9171500000000004</v>
      </c>
      <c r="N860">
        <v>19.68</v>
      </c>
      <c r="O860" s="45">
        <f t="shared" si="61"/>
        <v>19.668600000000001</v>
      </c>
      <c r="P860" s="48">
        <f t="shared" si="62"/>
        <v>19.668600000000001</v>
      </c>
      <c r="Q860">
        <v>6.62</v>
      </c>
      <c r="R860" s="45">
        <f>VLOOKUP(H860,'[1]CALCUL AS et AN'!$A$2:$AU$889,46,FALSE)</f>
        <v>7.375725000000001</v>
      </c>
      <c r="S860" s="48">
        <f>VLOOKUP(H860,'[1]CALCUL AS et AN'!$A$2:$AU$889,47,FALSE)</f>
        <v>7.375725000000001</v>
      </c>
      <c r="T860">
        <v>26.48</v>
      </c>
      <c r="U860" s="45">
        <f t="shared" si="63"/>
        <v>29.502900000000004</v>
      </c>
      <c r="V860" s="48">
        <f t="shared" si="64"/>
        <v>29.502900000000004</v>
      </c>
      <c r="W860" t="s">
        <v>1361</v>
      </c>
      <c r="X860" t="s">
        <v>951</v>
      </c>
    </row>
    <row r="861" spans="1:24" outlineLevel="2">
      <c r="A861" t="s">
        <v>117</v>
      </c>
      <c r="B861" s="73" t="str">
        <f t="shared" si="65"/>
        <v/>
      </c>
      <c r="C861" t="s">
        <v>2239</v>
      </c>
      <c r="D861">
        <v>2</v>
      </c>
      <c r="E861" t="s">
        <v>2240</v>
      </c>
      <c r="F861">
        <v>7.92</v>
      </c>
      <c r="H861" t="s">
        <v>2239</v>
      </c>
      <c r="I861">
        <v>5.89</v>
      </c>
      <c r="J861">
        <v>1</v>
      </c>
      <c r="K861">
        <v>5.89</v>
      </c>
      <c r="L861" s="45">
        <f>VLOOKUP(H861,'[1]CALCUL AS et AN'!$A$2:$AU$889,24,FALSE)</f>
        <v>5.8872</v>
      </c>
      <c r="M861" s="48">
        <f>VLOOKUP(H861,'[1]CALCUL AS et AN'!$A$2:$AU$889,28,FALSE)</f>
        <v>5.8872</v>
      </c>
      <c r="N861">
        <v>11.78</v>
      </c>
      <c r="O861" s="45">
        <f t="shared" si="61"/>
        <v>11.7744</v>
      </c>
      <c r="P861" s="48">
        <f t="shared" si="62"/>
        <v>11.7744</v>
      </c>
      <c r="Q861">
        <v>7.92</v>
      </c>
      <c r="R861" s="45">
        <f>VLOOKUP(H861,'[1]CALCUL AS et AN'!$A$2:$AU$889,46,FALSE)</f>
        <v>8.8308</v>
      </c>
      <c r="S861" s="48">
        <f>VLOOKUP(H861,'[1]CALCUL AS et AN'!$A$2:$AU$889,47,FALSE)</f>
        <v>8.8308</v>
      </c>
      <c r="T861">
        <v>15.84</v>
      </c>
      <c r="U861" s="45">
        <f t="shared" si="63"/>
        <v>17.6616</v>
      </c>
      <c r="V861" s="48">
        <f t="shared" si="64"/>
        <v>17.6616</v>
      </c>
      <c r="W861" t="s">
        <v>1361</v>
      </c>
      <c r="X861" t="s">
        <v>951</v>
      </c>
    </row>
    <row r="862" spans="1:24" outlineLevel="2">
      <c r="A862" t="s">
        <v>117</v>
      </c>
      <c r="B862" s="73" t="str">
        <f t="shared" si="65"/>
        <v/>
      </c>
      <c r="C862" t="s">
        <v>2069</v>
      </c>
      <c r="D862">
        <v>8</v>
      </c>
      <c r="E862" t="s">
        <v>2070</v>
      </c>
      <c r="F862">
        <v>7.95</v>
      </c>
      <c r="H862" t="s">
        <v>2069</v>
      </c>
      <c r="I862">
        <v>3.29</v>
      </c>
      <c r="J862">
        <v>6.06</v>
      </c>
      <c r="K862">
        <v>0.54290429042904298</v>
      </c>
      <c r="L862" s="45">
        <f>VLOOKUP(H862,'[1]CALCUL AS et AN'!$A$2:$AU$889,24,FALSE)</f>
        <v>3.29</v>
      </c>
      <c r="M862" s="48">
        <f>VLOOKUP(H862,'[1]CALCUL AS et AN'!$A$2:$AU$889,28,FALSE)</f>
        <v>3.29</v>
      </c>
      <c r="N862">
        <v>4.3432343234323438</v>
      </c>
      <c r="O862" s="45">
        <f t="shared" si="61"/>
        <v>26.32</v>
      </c>
      <c r="P862" s="48">
        <f t="shared" si="62"/>
        <v>26.32</v>
      </c>
      <c r="Q862">
        <v>7.95</v>
      </c>
      <c r="R862" s="45">
        <f>VLOOKUP(H862,'[1]CALCUL AS et AN'!$A$2:$AU$889,46,FALSE)</f>
        <v>8.2249999999999996</v>
      </c>
      <c r="S862" s="48">
        <f>VLOOKUP(H862,'[1]CALCUL AS et AN'!$A$2:$AU$889,47,FALSE)</f>
        <v>8.2249999999999996</v>
      </c>
      <c r="T862">
        <v>63.6</v>
      </c>
      <c r="U862" s="45">
        <f t="shared" si="63"/>
        <v>65.8</v>
      </c>
      <c r="V862" s="48">
        <f t="shared" si="64"/>
        <v>65.8</v>
      </c>
      <c r="W862" t="s">
        <v>1361</v>
      </c>
      <c r="X862" t="s">
        <v>951</v>
      </c>
    </row>
    <row r="863" spans="1:24" outlineLevel="1">
      <c r="A863" s="73" t="s">
        <v>3068</v>
      </c>
      <c r="B863" s="73" t="str">
        <f t="shared" si="65"/>
        <v>PCG9EH</v>
      </c>
      <c r="N863">
        <f>SUBTOTAL(9,N838:N862)</f>
        <v>951.08188294829495</v>
      </c>
      <c r="O863" s="45">
        <f>SUBTOTAL(9,O838:O862)</f>
        <v>997.03590000000008</v>
      </c>
      <c r="P863" s="48">
        <f>SUBTOTAL(9,P838:P862)</f>
        <v>1018.6847</v>
      </c>
      <c r="T863">
        <f>SUBTOTAL(9,T838:T862)</f>
        <v>1495.9951999999998</v>
      </c>
      <c r="U863" s="45">
        <f>SUBTOTAL(9,U838:U862)</f>
        <v>1524.0261499999999</v>
      </c>
      <c r="V863" s="48">
        <f>SUBTOTAL(9,V838:V862)</f>
        <v>1555.4078499999998</v>
      </c>
    </row>
    <row r="864" spans="1:24" outlineLevel="2">
      <c r="A864" t="s">
        <v>2140</v>
      </c>
      <c r="B864" s="73" t="str">
        <f t="shared" si="65"/>
        <v/>
      </c>
      <c r="C864" t="s">
        <v>498</v>
      </c>
      <c r="D864">
        <v>1</v>
      </c>
      <c r="E864" t="s">
        <v>1942</v>
      </c>
      <c r="F864">
        <v>24.03</v>
      </c>
      <c r="H864" t="s">
        <v>498</v>
      </c>
      <c r="I864">
        <v>15.6</v>
      </c>
      <c r="J864">
        <v>1</v>
      </c>
      <c r="K864">
        <v>15.6</v>
      </c>
      <c r="L864" s="45">
        <f>VLOOKUP(H864,'[1]CALCUL AS et AN'!$A$2:$AU$889,24,FALSE)</f>
        <v>15.6</v>
      </c>
      <c r="M864" s="48">
        <f>VLOOKUP(H864,'[1]CALCUL AS et AN'!$A$2:$AU$889,28,FALSE)</f>
        <v>15.6</v>
      </c>
      <c r="N864">
        <v>15.6</v>
      </c>
      <c r="O864" s="45">
        <f t="shared" si="61"/>
        <v>15.6</v>
      </c>
      <c r="P864" s="48">
        <f t="shared" si="62"/>
        <v>15.6</v>
      </c>
      <c r="Q864">
        <v>24.03</v>
      </c>
      <c r="R864" s="45">
        <f>VLOOKUP(H864,'[1]CALCUL AS et AN'!$A$2:$AU$889,46,FALSE)</f>
        <v>23.4</v>
      </c>
      <c r="S864" s="48">
        <f>VLOOKUP(H864,'[1]CALCUL AS et AN'!$A$2:$AU$889,47,FALSE)</f>
        <v>23.4</v>
      </c>
      <c r="T864">
        <v>24.03</v>
      </c>
      <c r="U864" s="45">
        <f t="shared" si="63"/>
        <v>23.4</v>
      </c>
      <c r="V864" s="48">
        <f t="shared" si="64"/>
        <v>23.4</v>
      </c>
      <c r="W864" t="s">
        <v>1361</v>
      </c>
      <c r="X864" t="s">
        <v>937</v>
      </c>
    </row>
    <row r="865" spans="1:24" outlineLevel="2">
      <c r="A865" t="s">
        <v>2140</v>
      </c>
      <c r="B865" s="73" t="str">
        <f t="shared" si="65"/>
        <v/>
      </c>
      <c r="C865" t="s">
        <v>1981</v>
      </c>
      <c r="D865">
        <v>1.7</v>
      </c>
      <c r="E865" t="s">
        <v>1982</v>
      </c>
      <c r="F865">
        <v>4.01</v>
      </c>
      <c r="H865" t="s">
        <v>1981</v>
      </c>
      <c r="I865">
        <v>2.67</v>
      </c>
      <c r="J865">
        <v>1</v>
      </c>
      <c r="K865">
        <v>2.67</v>
      </c>
      <c r="L865" s="45">
        <f>VLOOKUP(H865,'[1]CALCUL AS et AN'!$A$2:$AU$889,24,FALSE)</f>
        <v>2.67</v>
      </c>
      <c r="M865" s="48">
        <f>VLOOKUP(H865,'[1]CALCUL AS et AN'!$A$2:$AU$889,28,FALSE)</f>
        <v>2.67</v>
      </c>
      <c r="N865">
        <v>4.5389999999999997</v>
      </c>
      <c r="O865" s="45">
        <f t="shared" si="61"/>
        <v>4.5389999999999997</v>
      </c>
      <c r="P865" s="48">
        <f t="shared" si="62"/>
        <v>4.5389999999999997</v>
      </c>
      <c r="Q865">
        <v>4.01</v>
      </c>
      <c r="R865" s="45">
        <f>VLOOKUP(H865,'[1]CALCUL AS et AN'!$A$2:$AU$889,46,FALSE)</f>
        <v>4.0049999999999999</v>
      </c>
      <c r="S865" s="48">
        <f>VLOOKUP(H865,'[1]CALCUL AS et AN'!$A$2:$AU$889,47,FALSE)</f>
        <v>4.0049999999999999</v>
      </c>
      <c r="T865">
        <v>6.8169999999999993</v>
      </c>
      <c r="U865" s="45">
        <f t="shared" si="63"/>
        <v>6.8084999999999996</v>
      </c>
      <c r="V865" s="48">
        <f t="shared" si="64"/>
        <v>6.8084999999999996</v>
      </c>
      <c r="W865" t="s">
        <v>1361</v>
      </c>
      <c r="X865" t="s">
        <v>951</v>
      </c>
    </row>
    <row r="866" spans="1:24" outlineLevel="2">
      <c r="A866" t="s">
        <v>2140</v>
      </c>
      <c r="B866" s="73" t="str">
        <f t="shared" si="65"/>
        <v/>
      </c>
      <c r="C866" t="s">
        <v>1665</v>
      </c>
      <c r="D866">
        <v>0.6</v>
      </c>
      <c r="E866" t="s">
        <v>1666</v>
      </c>
      <c r="F866">
        <v>2.85</v>
      </c>
      <c r="H866" t="s">
        <v>1665</v>
      </c>
      <c r="I866">
        <v>2.19</v>
      </c>
      <c r="J866">
        <v>1</v>
      </c>
      <c r="K866">
        <v>2.19</v>
      </c>
      <c r="L866" s="45">
        <f>VLOOKUP(H866,'[1]CALCUL AS et AN'!$A$2:$AU$889,24,FALSE)</f>
        <v>2.19</v>
      </c>
      <c r="M866" s="48">
        <f>VLOOKUP(H866,'[1]CALCUL AS et AN'!$A$2:$AU$889,28,FALSE)</f>
        <v>2.19</v>
      </c>
      <c r="N866">
        <v>1.3139999999999998</v>
      </c>
      <c r="O866" s="45">
        <f t="shared" si="61"/>
        <v>1.3139999999999998</v>
      </c>
      <c r="P866" s="48">
        <f t="shared" si="62"/>
        <v>1.3139999999999998</v>
      </c>
      <c r="Q866">
        <v>2.85</v>
      </c>
      <c r="R866" s="45">
        <f>VLOOKUP(H866,'[1]CALCUL AS et AN'!$A$2:$AU$889,46,FALSE)</f>
        <v>2.9127000000000001</v>
      </c>
      <c r="S866" s="48">
        <f>VLOOKUP(H866,'[1]CALCUL AS et AN'!$A$2:$AU$889,47,FALSE)</f>
        <v>2.9127000000000001</v>
      </c>
      <c r="T866">
        <v>1.71</v>
      </c>
      <c r="U866" s="45">
        <f t="shared" si="63"/>
        <v>1.74762</v>
      </c>
      <c r="V866" s="48">
        <f t="shared" si="64"/>
        <v>1.74762</v>
      </c>
      <c r="W866" t="s">
        <v>1361</v>
      </c>
      <c r="X866" t="s">
        <v>951</v>
      </c>
    </row>
    <row r="867" spans="1:24" outlineLevel="2">
      <c r="A867" t="s">
        <v>2140</v>
      </c>
      <c r="B867" s="73" t="str">
        <f t="shared" si="65"/>
        <v/>
      </c>
      <c r="C867" t="s">
        <v>610</v>
      </c>
      <c r="D867">
        <v>1</v>
      </c>
      <c r="E867" t="s">
        <v>1919</v>
      </c>
      <c r="F867">
        <v>1.87</v>
      </c>
      <c r="H867" t="s">
        <v>610</v>
      </c>
      <c r="I867">
        <v>1.1399999999999999</v>
      </c>
      <c r="J867">
        <v>1</v>
      </c>
      <c r="K867">
        <v>1.1399999999999999</v>
      </c>
      <c r="L867" s="45">
        <f>VLOOKUP(H867,'[1]CALCUL AS et AN'!$A$2:$AU$889,24,FALSE)</f>
        <v>1.141</v>
      </c>
      <c r="M867" s="48">
        <f>VLOOKUP(H867,'[1]CALCUL AS et AN'!$A$2:$AU$889,28,FALSE)</f>
        <v>1.141</v>
      </c>
      <c r="N867">
        <v>1.1399999999999999</v>
      </c>
      <c r="O867" s="45">
        <f t="shared" si="61"/>
        <v>1.141</v>
      </c>
      <c r="P867" s="48">
        <f t="shared" si="62"/>
        <v>1.141</v>
      </c>
      <c r="Q867">
        <v>2.06</v>
      </c>
      <c r="R867" s="45">
        <f>VLOOKUP(H867,'[1]CALCUL AS et AN'!$A$2:$AU$889,46,FALSE)</f>
        <v>2.282</v>
      </c>
      <c r="S867" s="48">
        <f>VLOOKUP(H867,'[1]CALCUL AS et AN'!$A$2:$AU$889,47,FALSE)</f>
        <v>2.282</v>
      </c>
      <c r="T867">
        <v>2.06</v>
      </c>
      <c r="U867" s="45">
        <f t="shared" si="63"/>
        <v>2.282</v>
      </c>
      <c r="V867" s="48">
        <f t="shared" si="64"/>
        <v>2.282</v>
      </c>
      <c r="W867" t="s">
        <v>1361</v>
      </c>
      <c r="X867" t="s">
        <v>937</v>
      </c>
    </row>
    <row r="868" spans="1:24" outlineLevel="2">
      <c r="A868" t="s">
        <v>2140</v>
      </c>
      <c r="B868" s="73" t="str">
        <f t="shared" si="65"/>
        <v/>
      </c>
      <c r="C868" t="s">
        <v>608</v>
      </c>
      <c r="D868">
        <v>1</v>
      </c>
      <c r="E868" t="s">
        <v>1914</v>
      </c>
      <c r="F868">
        <v>1.87</v>
      </c>
      <c r="H868" t="s">
        <v>608</v>
      </c>
      <c r="I868">
        <v>1.48</v>
      </c>
      <c r="J868">
        <v>1</v>
      </c>
      <c r="K868">
        <v>1.48</v>
      </c>
      <c r="L868" s="45">
        <f>VLOOKUP(H868,'[1]CALCUL AS et AN'!$A$2:$AU$889,24,FALSE)</f>
        <v>1.4830000000000001</v>
      </c>
      <c r="M868" s="48">
        <f>VLOOKUP(H868,'[1]CALCUL AS et AN'!$A$2:$AU$889,28,FALSE)</f>
        <v>1.492</v>
      </c>
      <c r="N868">
        <v>1.48</v>
      </c>
      <c r="O868" s="45">
        <f t="shared" si="61"/>
        <v>1.4830000000000001</v>
      </c>
      <c r="P868" s="48">
        <f t="shared" si="62"/>
        <v>1.492</v>
      </c>
      <c r="Q868">
        <v>2.0099999999999998</v>
      </c>
      <c r="R868" s="45">
        <f>VLOOKUP(H868,'[1]CALCUL AS et AN'!$A$2:$AU$889,46,FALSE)</f>
        <v>2.2244999999999999</v>
      </c>
      <c r="S868" s="48">
        <f>VLOOKUP(H868,'[1]CALCUL AS et AN'!$A$2:$AU$889,47,FALSE)</f>
        <v>2.238</v>
      </c>
      <c r="T868">
        <v>2.0099999999999998</v>
      </c>
      <c r="U868" s="45">
        <f t="shared" si="63"/>
        <v>2.2244999999999999</v>
      </c>
      <c r="V868" s="48">
        <f t="shared" si="64"/>
        <v>2.238</v>
      </c>
      <c r="W868" t="s">
        <v>1361</v>
      </c>
      <c r="X868" t="s">
        <v>937</v>
      </c>
    </row>
    <row r="869" spans="1:24" outlineLevel="2">
      <c r="A869" t="s">
        <v>2140</v>
      </c>
      <c r="B869" s="73" t="str">
        <f t="shared" si="65"/>
        <v/>
      </c>
      <c r="C869" t="s">
        <v>624</v>
      </c>
      <c r="D869">
        <v>1</v>
      </c>
      <c r="E869" t="s">
        <v>625</v>
      </c>
      <c r="F869">
        <v>1.34</v>
      </c>
      <c r="H869" t="s">
        <v>624</v>
      </c>
      <c r="I869">
        <v>0.65</v>
      </c>
      <c r="J869">
        <v>1</v>
      </c>
      <c r="K869">
        <v>0.65</v>
      </c>
      <c r="L869" s="45">
        <f>VLOOKUP(H869,'[1]CALCUL AS et AN'!$A$2:$AU$889,24,FALSE)</f>
        <v>0.64500000000000002</v>
      </c>
      <c r="M869" s="48">
        <f>VLOOKUP(H869,'[1]CALCUL AS et AN'!$A$2:$AU$889,28,FALSE)</f>
        <v>0.63700000000000001</v>
      </c>
      <c r="N869">
        <v>0.65</v>
      </c>
      <c r="O869" s="45">
        <f t="shared" si="61"/>
        <v>0.64500000000000002</v>
      </c>
      <c r="P869" s="48">
        <f t="shared" si="62"/>
        <v>0.63700000000000001</v>
      </c>
      <c r="Q869">
        <v>1.43</v>
      </c>
      <c r="R869" s="45">
        <f>VLOOKUP(H869,'[1]CALCUL AS et AN'!$A$2:$AU$889,46,FALSE)</f>
        <v>1.29</v>
      </c>
      <c r="S869" s="48">
        <f>VLOOKUP(H869,'[1]CALCUL AS et AN'!$A$2:$AU$889,47,FALSE)</f>
        <v>1.274</v>
      </c>
      <c r="T869">
        <v>1.43</v>
      </c>
      <c r="U869" s="45">
        <f t="shared" si="63"/>
        <v>1.29</v>
      </c>
      <c r="V869" s="48">
        <f t="shared" si="64"/>
        <v>1.274</v>
      </c>
      <c r="W869" t="s">
        <v>1361</v>
      </c>
      <c r="X869" t="s">
        <v>937</v>
      </c>
    </row>
    <row r="870" spans="1:24" outlineLevel="2">
      <c r="A870" t="s">
        <v>2140</v>
      </c>
      <c r="B870" s="73" t="str">
        <f t="shared" si="65"/>
        <v/>
      </c>
      <c r="C870">
        <v>2146332</v>
      </c>
      <c r="D870">
        <v>8</v>
      </c>
      <c r="E870" t="s">
        <v>1659</v>
      </c>
      <c r="F870">
        <v>0.33</v>
      </c>
      <c r="H870">
        <v>2146332</v>
      </c>
      <c r="I870">
        <v>0.17</v>
      </c>
      <c r="J870">
        <v>1</v>
      </c>
      <c r="K870">
        <v>0.17</v>
      </c>
      <c r="L870" s="45">
        <f>VLOOKUP(H870,'[1]CALCUL AS et AN'!$A$2:$AU$889,24,FALSE)</f>
        <v>0.16500000000000001</v>
      </c>
      <c r="M870" s="48">
        <f>VLOOKUP(H870,'[1]CALCUL AS et AN'!$A$2:$AU$889,28,FALSE)</f>
        <v>0.16500000000000001</v>
      </c>
      <c r="N870">
        <v>1.36</v>
      </c>
      <c r="O870" s="45">
        <f t="shared" si="61"/>
        <v>1.32</v>
      </c>
      <c r="P870" s="48">
        <f t="shared" si="62"/>
        <v>1.32</v>
      </c>
      <c r="Q870">
        <v>0.33</v>
      </c>
      <c r="R870" s="45">
        <f>VLOOKUP(H870,'[1]CALCUL AS et AN'!$A$2:$AU$889,46,FALSE)</f>
        <v>0.33</v>
      </c>
      <c r="S870" s="48">
        <f>VLOOKUP(H870,'[1]CALCUL AS et AN'!$A$2:$AU$889,47,FALSE)</f>
        <v>0.33</v>
      </c>
      <c r="T870">
        <v>2.64</v>
      </c>
      <c r="U870" s="45">
        <f t="shared" si="63"/>
        <v>2.64</v>
      </c>
      <c r="V870" s="48">
        <f t="shared" si="64"/>
        <v>2.64</v>
      </c>
      <c r="W870" t="s">
        <v>1361</v>
      </c>
      <c r="X870" t="s">
        <v>951</v>
      </c>
    </row>
    <row r="871" spans="1:24" outlineLevel="2">
      <c r="A871" t="s">
        <v>2140</v>
      </c>
      <c r="B871" s="73" t="str">
        <f t="shared" si="65"/>
        <v/>
      </c>
      <c r="C871" t="s">
        <v>472</v>
      </c>
      <c r="D871">
        <v>1</v>
      </c>
      <c r="E871" t="s">
        <v>993</v>
      </c>
      <c r="F871">
        <v>4.87</v>
      </c>
      <c r="H871" t="s">
        <v>472</v>
      </c>
      <c r="I871">
        <v>0.94</v>
      </c>
      <c r="J871">
        <v>1</v>
      </c>
      <c r="K871">
        <v>0.94</v>
      </c>
      <c r="L871" s="45">
        <f>VLOOKUP(H871,'[1]CALCUL AS et AN'!$A$2:$AU$889,24,FALSE)</f>
        <v>2.1800000000000002</v>
      </c>
      <c r="M871" s="48">
        <f>VLOOKUP(H871,'[1]CALCUL AS et AN'!$A$2:$AU$889,28,FALSE)</f>
        <v>0.94</v>
      </c>
      <c r="N871">
        <v>0.94</v>
      </c>
      <c r="O871" s="45">
        <f t="shared" si="61"/>
        <v>2.1800000000000002</v>
      </c>
      <c r="P871" s="48">
        <f t="shared" si="62"/>
        <v>0.94</v>
      </c>
      <c r="Q871">
        <v>4.87</v>
      </c>
      <c r="R871" s="45">
        <f>VLOOKUP(H871,'[1]CALCUL AS et AN'!$A$2:$AU$889,46,FALSE)</f>
        <v>4.9050000000000002</v>
      </c>
      <c r="S871" s="48">
        <f>VLOOKUP(H871,'[1]CALCUL AS et AN'!$A$2:$AU$889,47,FALSE)</f>
        <v>2.1149999999999998</v>
      </c>
      <c r="T871">
        <v>4.87</v>
      </c>
      <c r="U871" s="45">
        <f t="shared" si="63"/>
        <v>4.9050000000000002</v>
      </c>
      <c r="V871" s="48">
        <f t="shared" si="64"/>
        <v>2.1149999999999998</v>
      </c>
      <c r="W871" t="s">
        <v>1361</v>
      </c>
      <c r="X871" t="s">
        <v>937</v>
      </c>
    </row>
    <row r="872" spans="1:24" outlineLevel="2">
      <c r="A872" t="s">
        <v>2140</v>
      </c>
      <c r="B872" s="73" t="str">
        <f t="shared" si="65"/>
        <v/>
      </c>
      <c r="C872" t="s">
        <v>2410</v>
      </c>
      <c r="D872">
        <v>0.15</v>
      </c>
      <c r="E872" t="s">
        <v>2411</v>
      </c>
      <c r="F872">
        <v>75</v>
      </c>
      <c r="H872" t="s">
        <v>2410</v>
      </c>
      <c r="I872">
        <v>50</v>
      </c>
      <c r="J872">
        <v>1</v>
      </c>
      <c r="K872">
        <v>50</v>
      </c>
      <c r="L872" s="45">
        <f>VLOOKUP(H872,'[1]CALCUL AS et AN'!$A$2:$AU$889,24,FALSE)</f>
        <v>50</v>
      </c>
      <c r="M872" s="48">
        <f>VLOOKUP(H872,'[1]CALCUL AS et AN'!$A$2:$AU$889,28,FALSE)</f>
        <v>50</v>
      </c>
      <c r="N872">
        <v>7.5</v>
      </c>
      <c r="O872" s="45">
        <f t="shared" si="61"/>
        <v>7.5</v>
      </c>
      <c r="P872" s="48">
        <f t="shared" si="62"/>
        <v>7.5</v>
      </c>
      <c r="Q872">
        <v>75</v>
      </c>
      <c r="R872" s="45">
        <f>VLOOKUP(H872,'[1]CALCUL AS et AN'!$A$2:$AU$889,46,FALSE)</f>
        <v>75</v>
      </c>
      <c r="S872" s="48">
        <f>VLOOKUP(H872,'[1]CALCUL AS et AN'!$A$2:$AU$889,47,FALSE)</f>
        <v>75</v>
      </c>
      <c r="T872">
        <v>11.25</v>
      </c>
      <c r="U872" s="45">
        <f t="shared" si="63"/>
        <v>11.25</v>
      </c>
      <c r="V872" s="48">
        <f t="shared" si="64"/>
        <v>11.25</v>
      </c>
      <c r="W872" t="s">
        <v>1361</v>
      </c>
      <c r="X872" t="s">
        <v>951</v>
      </c>
    </row>
    <row r="873" spans="1:24" outlineLevel="1">
      <c r="A873" s="73" t="s">
        <v>3069</v>
      </c>
      <c r="B873" s="73" t="str">
        <f t="shared" si="65"/>
        <v>ZDR1</v>
      </c>
      <c r="N873">
        <f>SUBTOTAL(9,N864:N872)</f>
        <v>34.522999999999996</v>
      </c>
      <c r="O873" s="45">
        <f>SUBTOTAL(9,O864:O872)</f>
        <v>35.722000000000001</v>
      </c>
      <c r="P873" s="48">
        <f>SUBTOTAL(9,P864:P872)</f>
        <v>34.483000000000004</v>
      </c>
      <c r="T873">
        <f>SUBTOTAL(9,T864:T872)</f>
        <v>56.817</v>
      </c>
      <c r="U873" s="45">
        <f>SUBTOTAL(9,U864:U872)</f>
        <v>56.547619999999995</v>
      </c>
      <c r="V873" s="48">
        <f>SUBTOTAL(9,V864:V872)</f>
        <v>53.755119999999998</v>
      </c>
    </row>
    <row r="874" spans="1:24" outlineLevel="2">
      <c r="A874" t="s">
        <v>2142</v>
      </c>
      <c r="B874" s="73" t="str">
        <f t="shared" si="65"/>
        <v/>
      </c>
      <c r="C874">
        <v>2146332</v>
      </c>
      <c r="D874">
        <v>16</v>
      </c>
      <c r="E874" t="s">
        <v>1659</v>
      </c>
      <c r="F874">
        <v>0.33</v>
      </c>
      <c r="H874">
        <v>2146332</v>
      </c>
      <c r="I874">
        <v>0.17</v>
      </c>
      <c r="J874">
        <v>1</v>
      </c>
      <c r="K874">
        <v>0.17</v>
      </c>
      <c r="L874" s="45">
        <f>VLOOKUP(H874,'[1]CALCUL AS et AN'!$A$2:$AU$889,24,FALSE)</f>
        <v>0.16500000000000001</v>
      </c>
      <c r="M874" s="48">
        <f>VLOOKUP(H874,'[1]CALCUL AS et AN'!$A$2:$AU$889,28,FALSE)</f>
        <v>0.16500000000000001</v>
      </c>
      <c r="N874">
        <v>2.72</v>
      </c>
      <c r="O874" s="45">
        <f t="shared" si="61"/>
        <v>2.64</v>
      </c>
      <c r="P874" s="48">
        <f t="shared" si="62"/>
        <v>2.64</v>
      </c>
      <c r="Q874">
        <v>0.33</v>
      </c>
      <c r="R874" s="45">
        <f>VLOOKUP(H874,'[1]CALCUL AS et AN'!$A$2:$AU$889,46,FALSE)</f>
        <v>0.33</v>
      </c>
      <c r="S874" s="48">
        <f>VLOOKUP(H874,'[1]CALCUL AS et AN'!$A$2:$AU$889,47,FALSE)</f>
        <v>0.33</v>
      </c>
      <c r="T874">
        <v>5.28</v>
      </c>
      <c r="U874" s="45">
        <f t="shared" si="63"/>
        <v>5.28</v>
      </c>
      <c r="V874" s="48">
        <f t="shared" si="64"/>
        <v>5.28</v>
      </c>
      <c r="W874" t="s">
        <v>1361</v>
      </c>
      <c r="X874" t="s">
        <v>951</v>
      </c>
    </row>
    <row r="875" spans="1:24" outlineLevel="2">
      <c r="A875" t="s">
        <v>2142</v>
      </c>
      <c r="B875" s="73" t="str">
        <f t="shared" si="65"/>
        <v/>
      </c>
      <c r="C875" t="s">
        <v>1665</v>
      </c>
      <c r="D875">
        <v>1.2</v>
      </c>
      <c r="E875" t="s">
        <v>1666</v>
      </c>
      <c r="F875">
        <v>2.85</v>
      </c>
      <c r="H875" t="s">
        <v>1665</v>
      </c>
      <c r="I875">
        <v>2.19</v>
      </c>
      <c r="J875">
        <v>1</v>
      </c>
      <c r="K875">
        <v>2.19</v>
      </c>
      <c r="L875" s="45">
        <f>VLOOKUP(H875,'[1]CALCUL AS et AN'!$A$2:$AU$889,24,FALSE)</f>
        <v>2.19</v>
      </c>
      <c r="M875" s="48">
        <f>VLOOKUP(H875,'[1]CALCUL AS et AN'!$A$2:$AU$889,28,FALSE)</f>
        <v>2.19</v>
      </c>
      <c r="N875">
        <v>2.6279999999999997</v>
      </c>
      <c r="O875" s="45">
        <f t="shared" si="61"/>
        <v>2.6279999999999997</v>
      </c>
      <c r="P875" s="48">
        <f t="shared" si="62"/>
        <v>2.6279999999999997</v>
      </c>
      <c r="Q875">
        <v>2.85</v>
      </c>
      <c r="R875" s="45">
        <f>VLOOKUP(H875,'[1]CALCUL AS et AN'!$A$2:$AU$889,46,FALSE)</f>
        <v>2.9127000000000001</v>
      </c>
      <c r="S875" s="48">
        <f>VLOOKUP(H875,'[1]CALCUL AS et AN'!$A$2:$AU$889,47,FALSE)</f>
        <v>2.9127000000000001</v>
      </c>
      <c r="T875">
        <v>3.42</v>
      </c>
      <c r="U875" s="45">
        <f t="shared" si="63"/>
        <v>3.4952399999999999</v>
      </c>
      <c r="V875" s="48">
        <f t="shared" si="64"/>
        <v>3.4952399999999999</v>
      </c>
      <c r="W875" t="s">
        <v>1361</v>
      </c>
      <c r="X875" t="s">
        <v>951</v>
      </c>
    </row>
    <row r="876" spans="1:24" outlineLevel="2">
      <c r="A876" t="s">
        <v>2142</v>
      </c>
      <c r="B876" s="73" t="str">
        <f t="shared" si="65"/>
        <v/>
      </c>
      <c r="C876" t="s">
        <v>498</v>
      </c>
      <c r="D876">
        <v>2</v>
      </c>
      <c r="E876" t="s">
        <v>1942</v>
      </c>
      <c r="F876">
        <v>24.03</v>
      </c>
      <c r="H876" t="s">
        <v>498</v>
      </c>
      <c r="I876">
        <v>15.6</v>
      </c>
      <c r="J876">
        <v>1</v>
      </c>
      <c r="K876">
        <v>15.6</v>
      </c>
      <c r="L876" s="45">
        <f>VLOOKUP(H876,'[1]CALCUL AS et AN'!$A$2:$AU$889,24,FALSE)</f>
        <v>15.6</v>
      </c>
      <c r="M876" s="48">
        <f>VLOOKUP(H876,'[1]CALCUL AS et AN'!$A$2:$AU$889,28,FALSE)</f>
        <v>15.6</v>
      </c>
      <c r="N876">
        <v>31.2</v>
      </c>
      <c r="O876" s="45">
        <f t="shared" si="61"/>
        <v>31.2</v>
      </c>
      <c r="P876" s="48">
        <f t="shared" si="62"/>
        <v>31.2</v>
      </c>
      <c r="Q876">
        <v>24.03</v>
      </c>
      <c r="R876" s="45">
        <f>VLOOKUP(H876,'[1]CALCUL AS et AN'!$A$2:$AU$889,46,FALSE)</f>
        <v>23.4</v>
      </c>
      <c r="S876" s="48">
        <f>VLOOKUP(H876,'[1]CALCUL AS et AN'!$A$2:$AU$889,47,FALSE)</f>
        <v>23.4</v>
      </c>
      <c r="T876">
        <v>48.06</v>
      </c>
      <c r="U876" s="45">
        <f t="shared" si="63"/>
        <v>46.8</v>
      </c>
      <c r="V876" s="48">
        <f t="shared" si="64"/>
        <v>46.8</v>
      </c>
      <c r="W876" t="s">
        <v>1361</v>
      </c>
      <c r="X876" t="s">
        <v>937</v>
      </c>
    </row>
    <row r="877" spans="1:24" outlineLevel="2">
      <c r="A877" t="s">
        <v>2142</v>
      </c>
      <c r="B877" s="73" t="str">
        <f t="shared" si="65"/>
        <v/>
      </c>
      <c r="C877" t="s">
        <v>608</v>
      </c>
      <c r="D877">
        <v>2</v>
      </c>
      <c r="E877" t="s">
        <v>1914</v>
      </c>
      <c r="F877">
        <v>1.87</v>
      </c>
      <c r="H877" t="s">
        <v>608</v>
      </c>
      <c r="I877">
        <v>1.48</v>
      </c>
      <c r="J877">
        <v>1</v>
      </c>
      <c r="K877">
        <v>1.48</v>
      </c>
      <c r="L877" s="45">
        <f>VLOOKUP(H877,'[1]CALCUL AS et AN'!$A$2:$AU$889,24,FALSE)</f>
        <v>1.4830000000000001</v>
      </c>
      <c r="M877" s="48">
        <f>VLOOKUP(H877,'[1]CALCUL AS et AN'!$A$2:$AU$889,28,FALSE)</f>
        <v>1.492</v>
      </c>
      <c r="N877">
        <v>2.96</v>
      </c>
      <c r="O877" s="45">
        <f t="shared" si="61"/>
        <v>2.9660000000000002</v>
      </c>
      <c r="P877" s="48">
        <f t="shared" si="62"/>
        <v>2.984</v>
      </c>
      <c r="Q877">
        <v>2.0099999999999998</v>
      </c>
      <c r="R877" s="45">
        <f>VLOOKUP(H877,'[1]CALCUL AS et AN'!$A$2:$AU$889,46,FALSE)</f>
        <v>2.2244999999999999</v>
      </c>
      <c r="S877" s="48">
        <f>VLOOKUP(H877,'[1]CALCUL AS et AN'!$A$2:$AU$889,47,FALSE)</f>
        <v>2.238</v>
      </c>
      <c r="T877">
        <v>4.0199999999999996</v>
      </c>
      <c r="U877" s="45">
        <f t="shared" si="63"/>
        <v>4.4489999999999998</v>
      </c>
      <c r="V877" s="48">
        <f t="shared" si="64"/>
        <v>4.476</v>
      </c>
      <c r="W877" t="s">
        <v>1361</v>
      </c>
      <c r="X877" t="s">
        <v>937</v>
      </c>
    </row>
    <row r="878" spans="1:24" outlineLevel="2">
      <c r="A878" t="s">
        <v>2142</v>
      </c>
      <c r="B878" s="73" t="str">
        <f t="shared" si="65"/>
        <v/>
      </c>
      <c r="C878" t="s">
        <v>610</v>
      </c>
      <c r="D878">
        <v>2</v>
      </c>
      <c r="E878" t="s">
        <v>1919</v>
      </c>
      <c r="F878">
        <v>1.87</v>
      </c>
      <c r="H878" t="s">
        <v>610</v>
      </c>
      <c r="I878">
        <v>1.1399999999999999</v>
      </c>
      <c r="J878">
        <v>1</v>
      </c>
      <c r="K878">
        <v>1.1399999999999999</v>
      </c>
      <c r="L878" s="45">
        <f>VLOOKUP(H878,'[1]CALCUL AS et AN'!$A$2:$AU$889,24,FALSE)</f>
        <v>1.141</v>
      </c>
      <c r="M878" s="48">
        <f>VLOOKUP(H878,'[1]CALCUL AS et AN'!$A$2:$AU$889,28,FALSE)</f>
        <v>1.141</v>
      </c>
      <c r="N878">
        <v>2.2799999999999998</v>
      </c>
      <c r="O878" s="45">
        <f t="shared" si="61"/>
        <v>2.282</v>
      </c>
      <c r="P878" s="48">
        <f t="shared" si="62"/>
        <v>2.282</v>
      </c>
      <c r="Q878">
        <v>2.06</v>
      </c>
      <c r="R878" s="45">
        <f>VLOOKUP(H878,'[1]CALCUL AS et AN'!$A$2:$AU$889,46,FALSE)</f>
        <v>2.282</v>
      </c>
      <c r="S878" s="48">
        <f>VLOOKUP(H878,'[1]CALCUL AS et AN'!$A$2:$AU$889,47,FALSE)</f>
        <v>2.282</v>
      </c>
      <c r="T878">
        <v>4.12</v>
      </c>
      <c r="U878" s="45">
        <f t="shared" si="63"/>
        <v>4.5640000000000001</v>
      </c>
      <c r="V878" s="48">
        <f t="shared" si="64"/>
        <v>4.5640000000000001</v>
      </c>
      <c r="W878" t="s">
        <v>1361</v>
      </c>
      <c r="X878" t="s">
        <v>937</v>
      </c>
    </row>
    <row r="879" spans="1:24" outlineLevel="2">
      <c r="A879" t="s">
        <v>2142</v>
      </c>
      <c r="B879" s="73" t="str">
        <f t="shared" si="65"/>
        <v/>
      </c>
      <c r="C879" t="s">
        <v>624</v>
      </c>
      <c r="D879">
        <v>2</v>
      </c>
      <c r="E879" t="s">
        <v>625</v>
      </c>
      <c r="F879">
        <v>1.34</v>
      </c>
      <c r="H879" t="s">
        <v>624</v>
      </c>
      <c r="I879">
        <v>0.65</v>
      </c>
      <c r="J879">
        <v>1</v>
      </c>
      <c r="K879">
        <v>0.65</v>
      </c>
      <c r="L879" s="45">
        <f>VLOOKUP(H879,'[1]CALCUL AS et AN'!$A$2:$AU$889,24,FALSE)</f>
        <v>0.64500000000000002</v>
      </c>
      <c r="M879" s="48">
        <f>VLOOKUP(H879,'[1]CALCUL AS et AN'!$A$2:$AU$889,28,FALSE)</f>
        <v>0.63700000000000001</v>
      </c>
      <c r="N879">
        <v>1.3</v>
      </c>
      <c r="O879" s="45">
        <f t="shared" si="61"/>
        <v>1.29</v>
      </c>
      <c r="P879" s="48">
        <f t="shared" si="62"/>
        <v>1.274</v>
      </c>
      <c r="Q879">
        <v>1.43</v>
      </c>
      <c r="R879" s="45">
        <f>VLOOKUP(H879,'[1]CALCUL AS et AN'!$A$2:$AU$889,46,FALSE)</f>
        <v>1.29</v>
      </c>
      <c r="S879" s="48">
        <f>VLOOKUP(H879,'[1]CALCUL AS et AN'!$A$2:$AU$889,47,FALSE)</f>
        <v>1.274</v>
      </c>
      <c r="T879">
        <v>2.86</v>
      </c>
      <c r="U879" s="45">
        <f t="shared" si="63"/>
        <v>2.58</v>
      </c>
      <c r="V879" s="48">
        <f t="shared" si="64"/>
        <v>2.548</v>
      </c>
      <c r="W879" t="s">
        <v>1361</v>
      </c>
      <c r="X879" t="s">
        <v>937</v>
      </c>
    </row>
    <row r="880" spans="1:24" outlineLevel="2">
      <c r="A880" t="s">
        <v>2142</v>
      </c>
      <c r="B880" s="73" t="str">
        <f t="shared" si="65"/>
        <v/>
      </c>
      <c r="C880" t="s">
        <v>472</v>
      </c>
      <c r="D880">
        <v>2</v>
      </c>
      <c r="E880" t="s">
        <v>993</v>
      </c>
      <c r="F880">
        <v>4.87</v>
      </c>
      <c r="H880" t="s">
        <v>472</v>
      </c>
      <c r="I880">
        <v>0.94</v>
      </c>
      <c r="J880">
        <v>1</v>
      </c>
      <c r="K880">
        <v>0.94</v>
      </c>
      <c r="L880" s="45">
        <f>VLOOKUP(H880,'[1]CALCUL AS et AN'!$A$2:$AU$889,24,FALSE)</f>
        <v>2.1800000000000002</v>
      </c>
      <c r="M880" s="48">
        <f>VLOOKUP(H880,'[1]CALCUL AS et AN'!$A$2:$AU$889,28,FALSE)</f>
        <v>0.94</v>
      </c>
      <c r="N880">
        <v>1.88</v>
      </c>
      <c r="O880" s="45">
        <f t="shared" si="61"/>
        <v>4.3600000000000003</v>
      </c>
      <c r="P880" s="48">
        <f t="shared" si="62"/>
        <v>1.88</v>
      </c>
      <c r="Q880">
        <v>4.87</v>
      </c>
      <c r="R880" s="45">
        <f>VLOOKUP(H880,'[1]CALCUL AS et AN'!$A$2:$AU$889,46,FALSE)</f>
        <v>4.9050000000000002</v>
      </c>
      <c r="S880" s="48">
        <f>VLOOKUP(H880,'[1]CALCUL AS et AN'!$A$2:$AU$889,47,FALSE)</f>
        <v>2.1149999999999998</v>
      </c>
      <c r="T880">
        <v>9.74</v>
      </c>
      <c r="U880" s="45">
        <f t="shared" si="63"/>
        <v>9.81</v>
      </c>
      <c r="V880" s="48">
        <f t="shared" si="64"/>
        <v>4.2299999999999995</v>
      </c>
      <c r="W880" t="s">
        <v>1361</v>
      </c>
      <c r="X880" t="s">
        <v>937</v>
      </c>
    </row>
    <row r="881" spans="1:24" outlineLevel="2">
      <c r="A881" t="s">
        <v>2142</v>
      </c>
      <c r="B881" s="73" t="str">
        <f t="shared" si="65"/>
        <v/>
      </c>
      <c r="C881" t="s">
        <v>2410</v>
      </c>
      <c r="D881">
        <v>0.3</v>
      </c>
      <c r="E881" t="s">
        <v>2411</v>
      </c>
      <c r="F881">
        <v>75</v>
      </c>
      <c r="H881" t="s">
        <v>2410</v>
      </c>
      <c r="I881">
        <v>50</v>
      </c>
      <c r="J881">
        <v>1</v>
      </c>
      <c r="K881">
        <v>50</v>
      </c>
      <c r="L881" s="45">
        <f>VLOOKUP(H881,'[1]CALCUL AS et AN'!$A$2:$AU$889,24,FALSE)</f>
        <v>50</v>
      </c>
      <c r="M881" s="48">
        <f>VLOOKUP(H881,'[1]CALCUL AS et AN'!$A$2:$AU$889,28,FALSE)</f>
        <v>50</v>
      </c>
      <c r="N881">
        <v>15</v>
      </c>
      <c r="O881" s="45">
        <f t="shared" si="61"/>
        <v>15</v>
      </c>
      <c r="P881" s="48">
        <f t="shared" si="62"/>
        <v>15</v>
      </c>
      <c r="Q881">
        <v>75</v>
      </c>
      <c r="R881" s="45">
        <f>VLOOKUP(H881,'[1]CALCUL AS et AN'!$A$2:$AU$889,46,FALSE)</f>
        <v>75</v>
      </c>
      <c r="S881" s="48">
        <f>VLOOKUP(H881,'[1]CALCUL AS et AN'!$A$2:$AU$889,47,FALSE)</f>
        <v>75</v>
      </c>
      <c r="T881">
        <v>22.5</v>
      </c>
      <c r="U881" s="45">
        <f t="shared" si="63"/>
        <v>22.5</v>
      </c>
      <c r="V881" s="48">
        <f t="shared" si="64"/>
        <v>22.5</v>
      </c>
      <c r="W881" t="s">
        <v>1361</v>
      </c>
      <c r="X881" t="s">
        <v>951</v>
      </c>
    </row>
    <row r="882" spans="1:24" outlineLevel="2">
      <c r="A882" t="s">
        <v>2142</v>
      </c>
      <c r="B882" s="73" t="str">
        <f t="shared" si="65"/>
        <v/>
      </c>
      <c r="C882" t="s">
        <v>1981</v>
      </c>
      <c r="D882">
        <v>3.4</v>
      </c>
      <c r="E882" t="s">
        <v>1982</v>
      </c>
      <c r="F882">
        <v>4.01</v>
      </c>
      <c r="H882" t="s">
        <v>1981</v>
      </c>
      <c r="I882">
        <v>2.67</v>
      </c>
      <c r="J882">
        <v>1</v>
      </c>
      <c r="K882">
        <v>2.67</v>
      </c>
      <c r="L882" s="45">
        <f>VLOOKUP(H882,'[1]CALCUL AS et AN'!$A$2:$AU$889,24,FALSE)</f>
        <v>2.67</v>
      </c>
      <c r="M882" s="48">
        <f>VLOOKUP(H882,'[1]CALCUL AS et AN'!$A$2:$AU$889,28,FALSE)</f>
        <v>2.67</v>
      </c>
      <c r="N882">
        <v>9.0779999999999994</v>
      </c>
      <c r="O882" s="45">
        <f t="shared" si="61"/>
        <v>9.0779999999999994</v>
      </c>
      <c r="P882" s="48">
        <f t="shared" si="62"/>
        <v>9.0779999999999994</v>
      </c>
      <c r="Q882">
        <v>4.01</v>
      </c>
      <c r="R882" s="45">
        <f>VLOOKUP(H882,'[1]CALCUL AS et AN'!$A$2:$AU$889,46,FALSE)</f>
        <v>4.0049999999999999</v>
      </c>
      <c r="S882" s="48">
        <f>VLOOKUP(H882,'[1]CALCUL AS et AN'!$A$2:$AU$889,47,FALSE)</f>
        <v>4.0049999999999999</v>
      </c>
      <c r="T882">
        <v>13.633999999999999</v>
      </c>
      <c r="U882" s="45">
        <f t="shared" si="63"/>
        <v>13.616999999999999</v>
      </c>
      <c r="V882" s="48">
        <f t="shared" si="64"/>
        <v>13.616999999999999</v>
      </c>
      <c r="W882" t="s">
        <v>1361</v>
      </c>
      <c r="X882" t="s">
        <v>951</v>
      </c>
    </row>
    <row r="883" spans="1:24" outlineLevel="1">
      <c r="A883" s="73" t="s">
        <v>3070</v>
      </c>
      <c r="B883" s="73" t="str">
        <f t="shared" si="65"/>
        <v>ZDR2</v>
      </c>
      <c r="N883">
        <f>SUBTOTAL(9,N874:N882)</f>
        <v>69.046000000000006</v>
      </c>
      <c r="O883" s="45">
        <f>SUBTOTAL(9,O874:O882)</f>
        <v>71.443999999999988</v>
      </c>
      <c r="P883" s="48">
        <f>SUBTOTAL(9,P874:P882)</f>
        <v>68.965999999999994</v>
      </c>
      <c r="T883">
        <f>SUBTOTAL(9,T874:T882)</f>
        <v>113.634</v>
      </c>
      <c r="U883" s="45">
        <f>SUBTOTAL(9,U874:U882)</f>
        <v>113.09523999999999</v>
      </c>
      <c r="V883" s="48">
        <f>SUBTOTAL(9,V874:V882)</f>
        <v>107.51024000000001</v>
      </c>
    </row>
    <row r="884" spans="1:24" outlineLevel="2">
      <c r="A884" t="s">
        <v>2282</v>
      </c>
      <c r="B884" s="73" t="str">
        <f t="shared" si="65"/>
        <v>EH</v>
      </c>
      <c r="C884">
        <v>8110608018</v>
      </c>
      <c r="D884">
        <v>14</v>
      </c>
      <c r="E884" t="s">
        <v>2084</v>
      </c>
      <c r="F884">
        <v>0.28199999999999997</v>
      </c>
      <c r="H884">
        <v>8110608018</v>
      </c>
      <c r="I884">
        <v>0.17</v>
      </c>
      <c r="J884">
        <v>1</v>
      </c>
      <c r="K884">
        <v>0.17</v>
      </c>
      <c r="L884" s="45">
        <f>VLOOKUP(H884,'[1]CALCUL AS et AN'!$A$2:$AU$889,24,FALSE)</f>
        <v>0.16700000000000001</v>
      </c>
      <c r="M884" s="48">
        <f>VLOOKUP(H884,'[1]CALCUL AS et AN'!$A$2:$AU$889,28,FALSE)</f>
        <v>0.16700000000000001</v>
      </c>
      <c r="N884">
        <v>2.3800000000000003</v>
      </c>
      <c r="O884" s="45">
        <f t="shared" si="61"/>
        <v>2.3380000000000001</v>
      </c>
      <c r="P884" s="48">
        <f t="shared" si="62"/>
        <v>2.3380000000000001</v>
      </c>
      <c r="Q884">
        <v>0.28199999999999997</v>
      </c>
      <c r="R884" s="45">
        <f>VLOOKUP(H884,'[1]CALCUL AS et AN'!$A$2:$AU$889,46,FALSE)</f>
        <v>0.2505</v>
      </c>
      <c r="S884" s="48">
        <f>VLOOKUP(H884,'[1]CALCUL AS et AN'!$A$2:$AU$889,47,FALSE)</f>
        <v>0.2505</v>
      </c>
      <c r="T884">
        <v>3.9479999999999995</v>
      </c>
      <c r="U884" s="45">
        <f t="shared" si="63"/>
        <v>3.5070000000000001</v>
      </c>
      <c r="V884" s="48">
        <f t="shared" si="64"/>
        <v>3.5070000000000001</v>
      </c>
      <c r="W884" t="s">
        <v>1361</v>
      </c>
      <c r="X884" t="s">
        <v>951</v>
      </c>
    </row>
    <row r="885" spans="1:24" outlineLevel="2">
      <c r="A885" t="s">
        <v>2282</v>
      </c>
      <c r="B885" s="73" t="str">
        <f t="shared" si="65"/>
        <v>EH</v>
      </c>
      <c r="C885" t="s">
        <v>2391</v>
      </c>
      <c r="D885">
        <v>4</v>
      </c>
      <c r="E885" t="s">
        <v>2392</v>
      </c>
      <c r="F885">
        <v>0.54900000000000004</v>
      </c>
      <c r="H885" t="s">
        <v>2391</v>
      </c>
      <c r="I885">
        <v>0.37</v>
      </c>
      <c r="J885">
        <v>1</v>
      </c>
      <c r="K885">
        <v>0.37</v>
      </c>
      <c r="L885" s="45">
        <f>VLOOKUP(H885,'[1]CALCUL AS et AN'!$A$2:$AU$889,24,FALSE)</f>
        <v>0.36599999999999999</v>
      </c>
      <c r="M885" s="48">
        <f>VLOOKUP(H885,'[1]CALCUL AS et AN'!$A$2:$AU$889,28,FALSE)</f>
        <v>0.36599999999999999</v>
      </c>
      <c r="N885">
        <v>1.48</v>
      </c>
      <c r="O885" s="45">
        <f t="shared" si="61"/>
        <v>1.464</v>
      </c>
      <c r="P885" s="48">
        <f t="shared" si="62"/>
        <v>1.464</v>
      </c>
      <c r="Q885">
        <v>0.54900000000000004</v>
      </c>
      <c r="R885" s="45">
        <f>VLOOKUP(H885,'[1]CALCUL AS et AN'!$A$2:$AU$889,46,FALSE)</f>
        <v>0.54899999999999993</v>
      </c>
      <c r="S885" s="48">
        <f>VLOOKUP(H885,'[1]CALCUL AS et AN'!$A$2:$AU$889,47,FALSE)</f>
        <v>0.54899999999999993</v>
      </c>
      <c r="T885">
        <v>2.1960000000000002</v>
      </c>
      <c r="U885" s="45">
        <f t="shared" si="63"/>
        <v>2.1959999999999997</v>
      </c>
      <c r="V885" s="48">
        <f t="shared" si="64"/>
        <v>2.1959999999999997</v>
      </c>
      <c r="W885" t="s">
        <v>1361</v>
      </c>
      <c r="X885" t="s">
        <v>937</v>
      </c>
    </row>
    <row r="886" spans="1:24" outlineLevel="2">
      <c r="A886" t="s">
        <v>2282</v>
      </c>
      <c r="B886" s="73" t="str">
        <f t="shared" si="65"/>
        <v>EH</v>
      </c>
      <c r="C886" t="s">
        <v>648</v>
      </c>
      <c r="D886">
        <v>0.25</v>
      </c>
      <c r="E886" t="s">
        <v>2053</v>
      </c>
      <c r="F886">
        <v>13.19</v>
      </c>
      <c r="H886" t="s">
        <v>648</v>
      </c>
      <c r="I886">
        <v>14.87</v>
      </c>
      <c r="J886">
        <v>1.8</v>
      </c>
      <c r="K886">
        <v>8.2611111111111111</v>
      </c>
      <c r="L886" s="45">
        <f>VLOOKUP(H886,'[1]CALCUL AS et AN'!$A$2:$AU$889,24,FALSE)</f>
        <v>8.26</v>
      </c>
      <c r="M886" s="48">
        <f>VLOOKUP(H886,'[1]CALCUL AS et AN'!$A$2:$AU$889,28,FALSE)</f>
        <v>10.92</v>
      </c>
      <c r="N886">
        <v>2.0652777777777778</v>
      </c>
      <c r="O886" s="45">
        <f t="shared" si="61"/>
        <v>2.0649999999999999</v>
      </c>
      <c r="P886" s="48">
        <f t="shared" si="62"/>
        <v>2.73</v>
      </c>
      <c r="Q886">
        <v>13.19</v>
      </c>
      <c r="R886" s="45">
        <f>VLOOKUP(H886,'[1]CALCUL AS et AN'!$A$2:$AU$889,46,FALSE)</f>
        <v>12.39</v>
      </c>
      <c r="S886" s="48">
        <f>VLOOKUP(H886,'[1]CALCUL AS et AN'!$A$2:$AU$889,47,FALSE)</f>
        <v>16.38</v>
      </c>
      <c r="T886">
        <v>3.2974999999999999</v>
      </c>
      <c r="U886" s="45">
        <f t="shared" si="63"/>
        <v>3.0975000000000001</v>
      </c>
      <c r="V886" s="48">
        <f t="shared" si="64"/>
        <v>4.0949999999999998</v>
      </c>
      <c r="W886" t="s">
        <v>1361</v>
      </c>
      <c r="X886" t="s">
        <v>937</v>
      </c>
    </row>
    <row r="887" spans="1:24" outlineLevel="2">
      <c r="A887" t="s">
        <v>2282</v>
      </c>
      <c r="B887" s="73" t="str">
        <f t="shared" si="65"/>
        <v>EH</v>
      </c>
      <c r="C887" t="s">
        <v>650</v>
      </c>
      <c r="D887">
        <v>1.78</v>
      </c>
      <c r="E887" t="s">
        <v>2047</v>
      </c>
      <c r="F887">
        <v>11.27</v>
      </c>
      <c r="H887" t="s">
        <v>650</v>
      </c>
      <c r="I887">
        <v>7.05</v>
      </c>
      <c r="J887">
        <v>1</v>
      </c>
      <c r="K887">
        <v>7.05</v>
      </c>
      <c r="L887" s="45">
        <f>VLOOKUP(H887,'[1]CALCUL AS et AN'!$A$2:$AU$889,24,FALSE)</f>
        <v>7.05</v>
      </c>
      <c r="M887" s="48">
        <f>VLOOKUP(H887,'[1]CALCUL AS et AN'!$A$2:$AU$889,28,FALSE)</f>
        <v>7.4</v>
      </c>
      <c r="N887">
        <v>12.548999999999999</v>
      </c>
      <c r="O887" s="45">
        <f t="shared" si="61"/>
        <v>12.548999999999999</v>
      </c>
      <c r="P887" s="48">
        <f t="shared" si="62"/>
        <v>13.172000000000001</v>
      </c>
      <c r="Q887">
        <v>11.27</v>
      </c>
      <c r="R887" s="45">
        <f>VLOOKUP(H887,'[1]CALCUL AS et AN'!$A$2:$AU$889,46,FALSE)</f>
        <v>8.8125</v>
      </c>
      <c r="S887" s="48">
        <f>VLOOKUP(H887,'[1]CALCUL AS et AN'!$A$2:$AU$889,47,FALSE)</f>
        <v>9.25</v>
      </c>
      <c r="T887">
        <v>20.060600000000001</v>
      </c>
      <c r="U887" s="45">
        <f t="shared" si="63"/>
        <v>15.686249999999999</v>
      </c>
      <c r="V887" s="48">
        <f t="shared" si="64"/>
        <v>16.465</v>
      </c>
      <c r="W887" t="s">
        <v>1361</v>
      </c>
      <c r="X887" t="s">
        <v>937</v>
      </c>
    </row>
    <row r="888" spans="1:24" outlineLevel="2">
      <c r="A888" t="s">
        <v>2282</v>
      </c>
      <c r="B888" s="73" t="str">
        <f t="shared" si="65"/>
        <v>EH</v>
      </c>
      <c r="C888" t="s">
        <v>574</v>
      </c>
      <c r="D888">
        <v>2</v>
      </c>
      <c r="E888" t="s">
        <v>575</v>
      </c>
      <c r="F888">
        <v>26.09</v>
      </c>
      <c r="H888" t="s">
        <v>574</v>
      </c>
      <c r="I888">
        <v>18.27</v>
      </c>
      <c r="J888">
        <v>1</v>
      </c>
      <c r="K888">
        <v>18.27</v>
      </c>
      <c r="L888" s="45">
        <f>VLOOKUP(H888,'[1]CALCUL AS et AN'!$A$2:$AU$889,24,FALSE)</f>
        <v>18.27</v>
      </c>
      <c r="M888" s="48">
        <f>VLOOKUP(H888,'[1]CALCUL AS et AN'!$A$2:$AU$889,28,FALSE)</f>
        <v>19.7316</v>
      </c>
      <c r="N888">
        <v>36.54</v>
      </c>
      <c r="O888" s="45">
        <f t="shared" si="61"/>
        <v>36.54</v>
      </c>
      <c r="P888" s="48">
        <f t="shared" si="62"/>
        <v>39.463200000000001</v>
      </c>
      <c r="Q888">
        <v>26.09</v>
      </c>
      <c r="R888" s="45">
        <f>VLOOKUP(H888,'[1]CALCUL AS et AN'!$A$2:$AU$889,46,FALSE)</f>
        <v>27.405000000000001</v>
      </c>
      <c r="S888" s="48">
        <f>VLOOKUP(H888,'[1]CALCUL AS et AN'!$A$2:$AU$889,47,FALSE)</f>
        <v>29.5974</v>
      </c>
      <c r="T888">
        <v>52.18</v>
      </c>
      <c r="U888" s="45">
        <f t="shared" si="63"/>
        <v>54.81</v>
      </c>
      <c r="V888" s="48">
        <f t="shared" si="64"/>
        <v>59.194800000000001</v>
      </c>
      <c r="W888" t="s">
        <v>1361</v>
      </c>
      <c r="X888" t="s">
        <v>937</v>
      </c>
    </row>
    <row r="889" spans="1:24" outlineLevel="2">
      <c r="A889" t="s">
        <v>2282</v>
      </c>
      <c r="B889" s="73" t="str">
        <f t="shared" si="65"/>
        <v>EH</v>
      </c>
      <c r="C889" t="s">
        <v>2410</v>
      </c>
      <c r="D889">
        <v>7.0000000000000007E-2</v>
      </c>
      <c r="E889" t="s">
        <v>2411</v>
      </c>
      <c r="F889">
        <v>75</v>
      </c>
      <c r="H889" t="s">
        <v>2410</v>
      </c>
      <c r="I889">
        <v>50</v>
      </c>
      <c r="J889">
        <v>1</v>
      </c>
      <c r="K889">
        <v>50</v>
      </c>
      <c r="L889" s="45">
        <f>VLOOKUP(H889,'[1]CALCUL AS et AN'!$A$2:$AU$889,24,FALSE)</f>
        <v>50</v>
      </c>
      <c r="M889" s="48">
        <f>VLOOKUP(H889,'[1]CALCUL AS et AN'!$A$2:$AU$889,28,FALSE)</f>
        <v>50</v>
      </c>
      <c r="N889">
        <v>3.5000000000000004</v>
      </c>
      <c r="O889" s="45">
        <f t="shared" si="61"/>
        <v>3.5000000000000004</v>
      </c>
      <c r="P889" s="48">
        <f t="shared" si="62"/>
        <v>3.5000000000000004</v>
      </c>
      <c r="Q889">
        <v>75</v>
      </c>
      <c r="R889" s="45">
        <f>VLOOKUP(H889,'[1]CALCUL AS et AN'!$A$2:$AU$889,46,FALSE)</f>
        <v>75</v>
      </c>
      <c r="S889" s="48">
        <f>VLOOKUP(H889,'[1]CALCUL AS et AN'!$A$2:$AU$889,47,FALSE)</f>
        <v>75</v>
      </c>
      <c r="T889">
        <v>5.2500000000000009</v>
      </c>
      <c r="U889" s="45">
        <f t="shared" si="63"/>
        <v>5.2500000000000009</v>
      </c>
      <c r="V889" s="48">
        <f t="shared" si="64"/>
        <v>5.2500000000000009</v>
      </c>
      <c r="W889" t="s">
        <v>1361</v>
      </c>
      <c r="X889" t="s">
        <v>951</v>
      </c>
    </row>
    <row r="890" spans="1:24" outlineLevel="1">
      <c r="A890" s="73" t="s">
        <v>3071</v>
      </c>
      <c r="B890" s="73" t="str">
        <f t="shared" si="65"/>
        <v>PCLC10EH</v>
      </c>
      <c r="N890">
        <f>SUBTOTAL(9,N884:N889)</f>
        <v>58.514277777777778</v>
      </c>
      <c r="O890" s="45">
        <f>SUBTOTAL(9,O884:O889)</f>
        <v>58.456000000000003</v>
      </c>
      <c r="P890" s="48">
        <f>SUBTOTAL(9,P884:P889)</f>
        <v>62.667200000000001</v>
      </c>
      <c r="T890">
        <f>SUBTOTAL(9,T884:T889)</f>
        <v>86.932099999999991</v>
      </c>
      <c r="U890" s="45">
        <f>SUBTOTAL(9,U884:U889)</f>
        <v>84.546750000000003</v>
      </c>
      <c r="V890" s="48">
        <f>SUBTOTAL(9,V884:V889)</f>
        <v>90.707799999999992</v>
      </c>
    </row>
    <row r="891" spans="1:24" outlineLevel="2">
      <c r="A891" t="s">
        <v>84</v>
      </c>
      <c r="B891" s="73" t="str">
        <f t="shared" si="65"/>
        <v>EHB</v>
      </c>
      <c r="C891">
        <v>8110608018</v>
      </c>
      <c r="D891">
        <v>8</v>
      </c>
      <c r="E891" t="s">
        <v>2084</v>
      </c>
      <c r="F891">
        <v>0.28199999999999997</v>
      </c>
      <c r="H891">
        <v>8110608018</v>
      </c>
      <c r="I891">
        <v>0.17</v>
      </c>
      <c r="J891">
        <v>1</v>
      </c>
      <c r="K891">
        <v>0.17</v>
      </c>
      <c r="L891" s="45">
        <f>VLOOKUP(H891,'[1]CALCUL AS et AN'!$A$2:$AU$889,24,FALSE)</f>
        <v>0.16700000000000001</v>
      </c>
      <c r="M891" s="48">
        <f>VLOOKUP(H891,'[1]CALCUL AS et AN'!$A$2:$AU$889,28,FALSE)</f>
        <v>0.16700000000000001</v>
      </c>
      <c r="N891">
        <v>1.36</v>
      </c>
      <c r="O891" s="45">
        <f t="shared" si="61"/>
        <v>1.3360000000000001</v>
      </c>
      <c r="P891" s="48">
        <f t="shared" si="62"/>
        <v>1.3360000000000001</v>
      </c>
      <c r="Q891">
        <v>0.28199999999999997</v>
      </c>
      <c r="R891" s="45">
        <f>VLOOKUP(H891,'[1]CALCUL AS et AN'!$A$2:$AU$889,46,FALSE)</f>
        <v>0.2505</v>
      </c>
      <c r="S891" s="48">
        <f>VLOOKUP(H891,'[1]CALCUL AS et AN'!$A$2:$AU$889,47,FALSE)</f>
        <v>0.2505</v>
      </c>
      <c r="T891">
        <v>2.2559999999999998</v>
      </c>
      <c r="U891" s="45">
        <f t="shared" si="63"/>
        <v>2.004</v>
      </c>
      <c r="V891" s="48">
        <f t="shared" si="64"/>
        <v>2.004</v>
      </c>
      <c r="W891" t="s">
        <v>1361</v>
      </c>
      <c r="X891" t="s">
        <v>951</v>
      </c>
    </row>
    <row r="892" spans="1:24" outlineLevel="2">
      <c r="A892" t="s">
        <v>84</v>
      </c>
      <c r="B892" s="73" t="str">
        <f t="shared" si="65"/>
        <v>EHB</v>
      </c>
      <c r="C892" t="s">
        <v>2391</v>
      </c>
      <c r="D892">
        <v>4</v>
      </c>
      <c r="E892" t="s">
        <v>2392</v>
      </c>
      <c r="F892">
        <v>0.54900000000000004</v>
      </c>
      <c r="H892" t="s">
        <v>2391</v>
      </c>
      <c r="I892">
        <v>0.37</v>
      </c>
      <c r="J892">
        <v>1</v>
      </c>
      <c r="K892">
        <v>0.37</v>
      </c>
      <c r="L892" s="45">
        <f>VLOOKUP(H892,'[1]CALCUL AS et AN'!$A$2:$AU$889,24,FALSE)</f>
        <v>0.36599999999999999</v>
      </c>
      <c r="M892" s="48">
        <f>VLOOKUP(H892,'[1]CALCUL AS et AN'!$A$2:$AU$889,28,FALSE)</f>
        <v>0.36599999999999999</v>
      </c>
      <c r="N892">
        <v>1.48</v>
      </c>
      <c r="O892" s="45">
        <f t="shared" si="61"/>
        <v>1.464</v>
      </c>
      <c r="P892" s="48">
        <f t="shared" si="62"/>
        <v>1.464</v>
      </c>
      <c r="Q892">
        <v>0.54900000000000004</v>
      </c>
      <c r="R892" s="45">
        <f>VLOOKUP(H892,'[1]CALCUL AS et AN'!$A$2:$AU$889,46,FALSE)</f>
        <v>0.54899999999999993</v>
      </c>
      <c r="S892" s="48">
        <f>VLOOKUP(H892,'[1]CALCUL AS et AN'!$A$2:$AU$889,47,FALSE)</f>
        <v>0.54899999999999993</v>
      </c>
      <c r="T892">
        <v>2.1960000000000002</v>
      </c>
      <c r="U892" s="45">
        <f t="shared" si="63"/>
        <v>2.1959999999999997</v>
      </c>
      <c r="V892" s="48">
        <f t="shared" si="64"/>
        <v>2.1959999999999997</v>
      </c>
      <c r="W892" t="s">
        <v>1361</v>
      </c>
      <c r="X892" t="s">
        <v>937</v>
      </c>
    </row>
    <row r="893" spans="1:24" outlineLevel="2">
      <c r="A893" t="s">
        <v>84</v>
      </c>
      <c r="B893" s="73" t="str">
        <f t="shared" si="65"/>
        <v>EHB</v>
      </c>
      <c r="C893" t="s">
        <v>650</v>
      </c>
      <c r="D893">
        <v>1.1100000000000001</v>
      </c>
      <c r="E893" t="s">
        <v>2047</v>
      </c>
      <c r="F893">
        <v>11.27</v>
      </c>
      <c r="H893" t="s">
        <v>650</v>
      </c>
      <c r="I893">
        <v>7.05</v>
      </c>
      <c r="J893">
        <v>1</v>
      </c>
      <c r="K893">
        <v>7.05</v>
      </c>
      <c r="L893" s="45">
        <f>VLOOKUP(H893,'[1]CALCUL AS et AN'!$A$2:$AU$889,24,FALSE)</f>
        <v>7.05</v>
      </c>
      <c r="M893" s="48">
        <f>VLOOKUP(H893,'[1]CALCUL AS et AN'!$A$2:$AU$889,28,FALSE)</f>
        <v>7.4</v>
      </c>
      <c r="N893">
        <v>7.8255000000000008</v>
      </c>
      <c r="O893" s="45">
        <f t="shared" si="61"/>
        <v>7.8255000000000008</v>
      </c>
      <c r="P893" s="48">
        <f t="shared" si="62"/>
        <v>8.2140000000000004</v>
      </c>
      <c r="Q893">
        <v>11.27</v>
      </c>
      <c r="R893" s="45">
        <f>VLOOKUP(H893,'[1]CALCUL AS et AN'!$A$2:$AU$889,46,FALSE)</f>
        <v>8.8125</v>
      </c>
      <c r="S893" s="48">
        <f>VLOOKUP(H893,'[1]CALCUL AS et AN'!$A$2:$AU$889,47,FALSE)</f>
        <v>9.25</v>
      </c>
      <c r="T893">
        <v>12.5097</v>
      </c>
      <c r="U893" s="45">
        <f t="shared" si="63"/>
        <v>9.7818750000000012</v>
      </c>
      <c r="V893" s="48">
        <f t="shared" si="64"/>
        <v>10.2675</v>
      </c>
      <c r="W893" t="s">
        <v>1361</v>
      </c>
      <c r="X893" t="s">
        <v>937</v>
      </c>
    </row>
    <row r="894" spans="1:24" outlineLevel="2">
      <c r="A894" t="s">
        <v>84</v>
      </c>
      <c r="B894" s="73" t="str">
        <f t="shared" si="65"/>
        <v>EHB</v>
      </c>
      <c r="C894" t="s">
        <v>572</v>
      </c>
      <c r="D894">
        <v>1</v>
      </c>
      <c r="E894" t="s">
        <v>573</v>
      </c>
      <c r="F894">
        <v>20.91</v>
      </c>
      <c r="H894" t="s">
        <v>572</v>
      </c>
      <c r="I894">
        <v>14.64</v>
      </c>
      <c r="J894">
        <v>1</v>
      </c>
      <c r="K894">
        <v>14.64</v>
      </c>
      <c r="L894" s="45">
        <f>VLOOKUP(H894,'[1]CALCUL AS et AN'!$A$2:$AU$889,24,FALSE)</f>
        <v>14.64</v>
      </c>
      <c r="M894" s="48">
        <f>VLOOKUP(H894,'[1]CALCUL AS et AN'!$A$2:$AU$889,28,FALSE)</f>
        <v>15.811200000000001</v>
      </c>
      <c r="N894">
        <v>14.64</v>
      </c>
      <c r="O894" s="45">
        <f t="shared" si="61"/>
        <v>14.64</v>
      </c>
      <c r="P894" s="48">
        <f t="shared" si="62"/>
        <v>15.811200000000001</v>
      </c>
      <c r="Q894">
        <v>20.91</v>
      </c>
      <c r="R894" s="45">
        <f>VLOOKUP(H894,'[1]CALCUL AS et AN'!$A$2:$AU$889,46,FALSE)</f>
        <v>21.96</v>
      </c>
      <c r="S894" s="48">
        <f>VLOOKUP(H894,'[1]CALCUL AS et AN'!$A$2:$AU$889,47,FALSE)</f>
        <v>23.716800000000003</v>
      </c>
      <c r="T894">
        <v>20.91</v>
      </c>
      <c r="U894" s="45">
        <f t="shared" si="63"/>
        <v>21.96</v>
      </c>
      <c r="V894" s="48">
        <f t="shared" si="64"/>
        <v>23.716800000000003</v>
      </c>
      <c r="W894" t="s">
        <v>1361</v>
      </c>
      <c r="X894" t="s">
        <v>937</v>
      </c>
    </row>
    <row r="895" spans="1:24" outlineLevel="2">
      <c r="A895" t="s">
        <v>84</v>
      </c>
      <c r="B895" s="73" t="str">
        <f t="shared" si="65"/>
        <v>EHB</v>
      </c>
      <c r="C895" t="s">
        <v>2410</v>
      </c>
      <c r="D895">
        <v>0.02</v>
      </c>
      <c r="E895" t="s">
        <v>2411</v>
      </c>
      <c r="F895">
        <v>75</v>
      </c>
      <c r="H895" t="s">
        <v>2410</v>
      </c>
      <c r="I895">
        <v>50</v>
      </c>
      <c r="J895">
        <v>1</v>
      </c>
      <c r="K895">
        <v>50</v>
      </c>
      <c r="L895" s="45">
        <f>VLOOKUP(H895,'[1]CALCUL AS et AN'!$A$2:$AU$889,24,FALSE)</f>
        <v>50</v>
      </c>
      <c r="M895" s="48">
        <f>VLOOKUP(H895,'[1]CALCUL AS et AN'!$A$2:$AU$889,28,FALSE)</f>
        <v>50</v>
      </c>
      <c r="N895">
        <v>1</v>
      </c>
      <c r="O895" s="45">
        <f t="shared" si="61"/>
        <v>1</v>
      </c>
      <c r="P895" s="48">
        <f t="shared" si="62"/>
        <v>1</v>
      </c>
      <c r="Q895">
        <v>75</v>
      </c>
      <c r="R895" s="45">
        <f>VLOOKUP(H895,'[1]CALCUL AS et AN'!$A$2:$AU$889,46,FALSE)</f>
        <v>75</v>
      </c>
      <c r="S895" s="48">
        <f>VLOOKUP(H895,'[1]CALCUL AS et AN'!$A$2:$AU$889,47,FALSE)</f>
        <v>75</v>
      </c>
      <c r="T895">
        <v>1.5</v>
      </c>
      <c r="U895" s="45">
        <f t="shared" si="63"/>
        <v>1.5</v>
      </c>
      <c r="V895" s="48">
        <f t="shared" si="64"/>
        <v>1.5</v>
      </c>
      <c r="W895" t="s">
        <v>1361</v>
      </c>
      <c r="X895" t="s">
        <v>951</v>
      </c>
    </row>
    <row r="896" spans="1:24" outlineLevel="1">
      <c r="A896" s="73" t="s">
        <v>3072</v>
      </c>
      <c r="B896" s="73" t="str">
        <f t="shared" si="65"/>
        <v>PCLC10EHB</v>
      </c>
      <c r="N896">
        <f>SUBTOTAL(9,N891:N895)</f>
        <v>26.305500000000002</v>
      </c>
      <c r="O896" s="45">
        <f>SUBTOTAL(9,O891:O895)</f>
        <v>26.265500000000003</v>
      </c>
      <c r="P896" s="48">
        <f>SUBTOTAL(9,P891:P895)</f>
        <v>27.825200000000002</v>
      </c>
      <c r="T896">
        <f>SUBTOTAL(9,T891:T895)</f>
        <v>39.371700000000004</v>
      </c>
      <c r="U896" s="45">
        <f>SUBTOTAL(9,U891:U895)</f>
        <v>37.441875000000003</v>
      </c>
      <c r="V896" s="48">
        <f>SUBTOTAL(9,V891:V895)</f>
        <v>39.6843</v>
      </c>
    </row>
    <row r="897" spans="1:24" outlineLevel="2">
      <c r="A897" t="s">
        <v>86</v>
      </c>
      <c r="B897" s="73" t="str">
        <f t="shared" si="65"/>
        <v>EHA</v>
      </c>
      <c r="C897">
        <v>8110608018</v>
      </c>
      <c r="D897">
        <v>12</v>
      </c>
      <c r="E897" t="s">
        <v>2084</v>
      </c>
      <c r="F897">
        <v>0.28199999999999997</v>
      </c>
      <c r="H897">
        <v>8110608018</v>
      </c>
      <c r="I897">
        <v>0.17</v>
      </c>
      <c r="J897">
        <v>1</v>
      </c>
      <c r="K897">
        <v>0.17</v>
      </c>
      <c r="L897" s="45">
        <f>VLOOKUP(H897,'[1]CALCUL AS et AN'!$A$2:$AU$889,24,FALSE)</f>
        <v>0.16700000000000001</v>
      </c>
      <c r="M897" s="48">
        <f>VLOOKUP(H897,'[1]CALCUL AS et AN'!$A$2:$AU$889,28,FALSE)</f>
        <v>0.16700000000000001</v>
      </c>
      <c r="N897">
        <v>2.04</v>
      </c>
      <c r="O897" s="45">
        <f t="shared" si="61"/>
        <v>2.004</v>
      </c>
      <c r="P897" s="48">
        <f t="shared" si="62"/>
        <v>2.004</v>
      </c>
      <c r="Q897">
        <v>0.28199999999999997</v>
      </c>
      <c r="R897" s="45">
        <f>VLOOKUP(H897,'[1]CALCUL AS et AN'!$A$2:$AU$889,46,FALSE)</f>
        <v>0.2505</v>
      </c>
      <c r="S897" s="48">
        <f>VLOOKUP(H897,'[1]CALCUL AS et AN'!$A$2:$AU$889,47,FALSE)</f>
        <v>0.2505</v>
      </c>
      <c r="T897">
        <v>3.3839999999999995</v>
      </c>
      <c r="U897" s="45">
        <f t="shared" si="63"/>
        <v>3.0060000000000002</v>
      </c>
      <c r="V897" s="48">
        <f t="shared" si="64"/>
        <v>3.0060000000000002</v>
      </c>
      <c r="W897" t="s">
        <v>1361</v>
      </c>
      <c r="X897" t="s">
        <v>951</v>
      </c>
    </row>
    <row r="898" spans="1:24" outlineLevel="2">
      <c r="A898" t="s">
        <v>86</v>
      </c>
      <c r="B898" s="73" t="str">
        <f t="shared" si="65"/>
        <v>EHA</v>
      </c>
      <c r="C898" t="s">
        <v>2391</v>
      </c>
      <c r="D898">
        <v>4</v>
      </c>
      <c r="E898" t="s">
        <v>2392</v>
      </c>
      <c r="F898">
        <v>0.54900000000000004</v>
      </c>
      <c r="H898" t="s">
        <v>2391</v>
      </c>
      <c r="I898">
        <v>0.37</v>
      </c>
      <c r="J898">
        <v>1</v>
      </c>
      <c r="K898">
        <v>0.37</v>
      </c>
      <c r="L898" s="45">
        <f>VLOOKUP(H898,'[1]CALCUL AS et AN'!$A$2:$AU$889,24,FALSE)</f>
        <v>0.36599999999999999</v>
      </c>
      <c r="M898" s="48">
        <f>VLOOKUP(H898,'[1]CALCUL AS et AN'!$A$2:$AU$889,28,FALSE)</f>
        <v>0.36599999999999999</v>
      </c>
      <c r="N898">
        <v>1.48</v>
      </c>
      <c r="O898" s="45">
        <f t="shared" si="61"/>
        <v>1.464</v>
      </c>
      <c r="P898" s="48">
        <f t="shared" si="62"/>
        <v>1.464</v>
      </c>
      <c r="Q898">
        <v>0.54900000000000004</v>
      </c>
      <c r="R898" s="45">
        <f>VLOOKUP(H898,'[1]CALCUL AS et AN'!$A$2:$AU$889,46,FALSE)</f>
        <v>0.54899999999999993</v>
      </c>
      <c r="S898" s="48">
        <f>VLOOKUP(H898,'[1]CALCUL AS et AN'!$A$2:$AU$889,47,FALSE)</f>
        <v>0.54899999999999993</v>
      </c>
      <c r="T898">
        <v>2.1960000000000002</v>
      </c>
      <c r="U898" s="45">
        <f t="shared" si="63"/>
        <v>2.1959999999999997</v>
      </c>
      <c r="V898" s="48">
        <f t="shared" si="64"/>
        <v>2.1959999999999997</v>
      </c>
      <c r="W898" t="s">
        <v>1361</v>
      </c>
      <c r="X898" t="s">
        <v>937</v>
      </c>
    </row>
    <row r="899" spans="1:24" outlineLevel="2">
      <c r="A899" t="s">
        <v>86</v>
      </c>
      <c r="B899" s="73" t="str">
        <f t="shared" si="65"/>
        <v>EHA</v>
      </c>
      <c r="C899" t="s">
        <v>648</v>
      </c>
      <c r="D899">
        <v>0.25</v>
      </c>
      <c r="E899" t="s">
        <v>2053</v>
      </c>
      <c r="F899">
        <v>13.19</v>
      </c>
      <c r="H899" t="s">
        <v>648</v>
      </c>
      <c r="I899">
        <v>14.87</v>
      </c>
      <c r="J899">
        <v>1.8</v>
      </c>
      <c r="K899">
        <v>8.2611111111111111</v>
      </c>
      <c r="L899" s="45">
        <f>VLOOKUP(H899,'[1]CALCUL AS et AN'!$A$2:$AU$889,24,FALSE)</f>
        <v>8.26</v>
      </c>
      <c r="M899" s="48">
        <f>VLOOKUP(H899,'[1]CALCUL AS et AN'!$A$2:$AU$889,28,FALSE)</f>
        <v>10.92</v>
      </c>
      <c r="N899">
        <v>2.0652777777777778</v>
      </c>
      <c r="O899" s="45">
        <f t="shared" si="61"/>
        <v>2.0649999999999999</v>
      </c>
      <c r="P899" s="48">
        <f t="shared" si="62"/>
        <v>2.73</v>
      </c>
      <c r="Q899">
        <v>13.19</v>
      </c>
      <c r="R899" s="45">
        <f>VLOOKUP(H899,'[1]CALCUL AS et AN'!$A$2:$AU$889,46,FALSE)</f>
        <v>12.39</v>
      </c>
      <c r="S899" s="48">
        <f>VLOOKUP(H899,'[1]CALCUL AS et AN'!$A$2:$AU$889,47,FALSE)</f>
        <v>16.38</v>
      </c>
      <c r="T899">
        <v>3.2974999999999999</v>
      </c>
      <c r="U899" s="45">
        <f t="shared" si="63"/>
        <v>3.0975000000000001</v>
      </c>
      <c r="V899" s="48">
        <f t="shared" si="64"/>
        <v>4.0949999999999998</v>
      </c>
      <c r="W899" t="s">
        <v>1361</v>
      </c>
      <c r="X899" t="s">
        <v>937</v>
      </c>
    </row>
    <row r="900" spans="1:24" outlineLevel="2">
      <c r="A900" t="s">
        <v>86</v>
      </c>
      <c r="B900" s="73" t="str">
        <f t="shared" si="65"/>
        <v>EHA</v>
      </c>
      <c r="C900" t="s">
        <v>650</v>
      </c>
      <c r="D900">
        <v>3.94</v>
      </c>
      <c r="E900" t="s">
        <v>2047</v>
      </c>
      <c r="F900">
        <v>11.27</v>
      </c>
      <c r="H900" t="s">
        <v>650</v>
      </c>
      <c r="I900">
        <v>7.05</v>
      </c>
      <c r="J900">
        <v>1</v>
      </c>
      <c r="K900">
        <v>7.05</v>
      </c>
      <c r="L900" s="45">
        <f>VLOOKUP(H900,'[1]CALCUL AS et AN'!$A$2:$AU$889,24,FALSE)</f>
        <v>7.05</v>
      </c>
      <c r="M900" s="48">
        <f>VLOOKUP(H900,'[1]CALCUL AS et AN'!$A$2:$AU$889,28,FALSE)</f>
        <v>7.4</v>
      </c>
      <c r="N900">
        <v>27.776999999999997</v>
      </c>
      <c r="O900" s="45">
        <f t="shared" si="61"/>
        <v>27.776999999999997</v>
      </c>
      <c r="P900" s="48">
        <f t="shared" si="62"/>
        <v>29.156000000000002</v>
      </c>
      <c r="Q900">
        <v>11.27</v>
      </c>
      <c r="R900" s="45">
        <f>VLOOKUP(H900,'[1]CALCUL AS et AN'!$A$2:$AU$889,46,FALSE)</f>
        <v>8.8125</v>
      </c>
      <c r="S900" s="48">
        <f>VLOOKUP(H900,'[1]CALCUL AS et AN'!$A$2:$AU$889,47,FALSE)</f>
        <v>9.25</v>
      </c>
      <c r="T900">
        <v>44.403799999999997</v>
      </c>
      <c r="U900" s="45">
        <f t="shared" si="63"/>
        <v>34.721249999999998</v>
      </c>
      <c r="V900" s="48">
        <f t="shared" si="64"/>
        <v>36.445</v>
      </c>
      <c r="W900" t="s">
        <v>1361</v>
      </c>
      <c r="X900" t="s">
        <v>937</v>
      </c>
    </row>
    <row r="901" spans="1:24" outlineLevel="2">
      <c r="A901" t="s">
        <v>86</v>
      </c>
      <c r="B901" s="73" t="str">
        <f t="shared" si="65"/>
        <v>EHA</v>
      </c>
      <c r="C901" t="s">
        <v>572</v>
      </c>
      <c r="D901">
        <v>2</v>
      </c>
      <c r="E901" t="s">
        <v>573</v>
      </c>
      <c r="F901">
        <v>20.91</v>
      </c>
      <c r="H901" t="s">
        <v>572</v>
      </c>
      <c r="I901">
        <v>14.64</v>
      </c>
      <c r="J901">
        <v>1</v>
      </c>
      <c r="K901">
        <v>14.64</v>
      </c>
      <c r="L901" s="45">
        <f>VLOOKUP(H901,'[1]CALCUL AS et AN'!$A$2:$AU$889,24,FALSE)</f>
        <v>14.64</v>
      </c>
      <c r="M901" s="48">
        <f>VLOOKUP(H901,'[1]CALCUL AS et AN'!$A$2:$AU$889,28,FALSE)</f>
        <v>15.811200000000001</v>
      </c>
      <c r="N901">
        <v>29.28</v>
      </c>
      <c r="O901" s="45">
        <f t="shared" si="61"/>
        <v>29.28</v>
      </c>
      <c r="P901" s="48">
        <f t="shared" si="62"/>
        <v>31.622400000000003</v>
      </c>
      <c r="Q901">
        <v>20.91</v>
      </c>
      <c r="R901" s="45">
        <f>VLOOKUP(H901,'[1]CALCUL AS et AN'!$A$2:$AU$889,46,FALSE)</f>
        <v>21.96</v>
      </c>
      <c r="S901" s="48">
        <f>VLOOKUP(H901,'[1]CALCUL AS et AN'!$A$2:$AU$889,47,FALSE)</f>
        <v>23.716800000000003</v>
      </c>
      <c r="T901">
        <v>41.82</v>
      </c>
      <c r="U901" s="45">
        <f t="shared" si="63"/>
        <v>43.92</v>
      </c>
      <c r="V901" s="48">
        <f t="shared" si="64"/>
        <v>47.433600000000006</v>
      </c>
      <c r="W901" t="s">
        <v>1361</v>
      </c>
      <c r="X901" t="s">
        <v>937</v>
      </c>
    </row>
    <row r="902" spans="1:24" outlineLevel="2">
      <c r="A902" t="s">
        <v>86</v>
      </c>
      <c r="B902" s="73" t="str">
        <f t="shared" si="65"/>
        <v>EHA</v>
      </c>
      <c r="C902" t="s">
        <v>2410</v>
      </c>
      <c r="D902">
        <v>7.0000000000000007E-2</v>
      </c>
      <c r="E902" t="s">
        <v>2411</v>
      </c>
      <c r="F902">
        <v>75</v>
      </c>
      <c r="H902" t="s">
        <v>2410</v>
      </c>
      <c r="I902">
        <v>50</v>
      </c>
      <c r="J902">
        <v>1</v>
      </c>
      <c r="K902">
        <v>50</v>
      </c>
      <c r="L902" s="45">
        <f>VLOOKUP(H902,'[1]CALCUL AS et AN'!$A$2:$AU$889,24,FALSE)</f>
        <v>50</v>
      </c>
      <c r="M902" s="48">
        <f>VLOOKUP(H902,'[1]CALCUL AS et AN'!$A$2:$AU$889,28,FALSE)</f>
        <v>50</v>
      </c>
      <c r="N902">
        <v>3.5000000000000004</v>
      </c>
      <c r="O902" s="45">
        <f t="shared" si="61"/>
        <v>3.5000000000000004</v>
      </c>
      <c r="P902" s="48">
        <f t="shared" si="62"/>
        <v>3.5000000000000004</v>
      </c>
      <c r="Q902">
        <v>75</v>
      </c>
      <c r="R902" s="45">
        <f>VLOOKUP(H902,'[1]CALCUL AS et AN'!$A$2:$AU$889,46,FALSE)</f>
        <v>75</v>
      </c>
      <c r="S902" s="48">
        <f>VLOOKUP(H902,'[1]CALCUL AS et AN'!$A$2:$AU$889,47,FALSE)</f>
        <v>75</v>
      </c>
      <c r="T902">
        <v>5.2500000000000009</v>
      </c>
      <c r="U902" s="45">
        <f t="shared" si="63"/>
        <v>5.2500000000000009</v>
      </c>
      <c r="V902" s="48">
        <f t="shared" si="64"/>
        <v>5.2500000000000009</v>
      </c>
      <c r="W902" t="s">
        <v>1361</v>
      </c>
      <c r="X902" t="s">
        <v>951</v>
      </c>
    </row>
    <row r="903" spans="1:24" outlineLevel="1">
      <c r="A903" s="73" t="s">
        <v>3073</v>
      </c>
      <c r="B903" s="73" t="str">
        <f t="shared" si="65"/>
        <v>PCLC12EHA</v>
      </c>
      <c r="N903">
        <f>SUBTOTAL(9,N897:N902)</f>
        <v>66.142277777777778</v>
      </c>
      <c r="O903" s="45">
        <f>SUBTOTAL(9,O897:O902)</f>
        <v>66.09</v>
      </c>
      <c r="P903" s="48">
        <f>SUBTOTAL(9,P897:P902)</f>
        <v>70.476399999999998</v>
      </c>
      <c r="T903">
        <f>SUBTOTAL(9,T897:T902)</f>
        <v>100.35129999999999</v>
      </c>
      <c r="U903" s="45">
        <f>SUBTOTAL(9,U897:U902)</f>
        <v>92.190750000000008</v>
      </c>
      <c r="V903" s="48">
        <f>SUBTOTAL(9,V897:V902)</f>
        <v>98.425600000000003</v>
      </c>
    </row>
    <row r="904" spans="1:24" outlineLevel="2">
      <c r="A904" t="s">
        <v>88</v>
      </c>
      <c r="B904" s="73" t="str">
        <f t="shared" si="65"/>
        <v>EHB</v>
      </c>
      <c r="C904">
        <v>8110608018</v>
      </c>
      <c r="D904">
        <v>10</v>
      </c>
      <c r="E904" t="s">
        <v>2084</v>
      </c>
      <c r="F904">
        <v>0.28199999999999997</v>
      </c>
      <c r="H904">
        <v>8110608018</v>
      </c>
      <c r="I904">
        <v>0.17</v>
      </c>
      <c r="J904">
        <v>1</v>
      </c>
      <c r="K904">
        <v>0.17</v>
      </c>
      <c r="L904" s="45">
        <f>VLOOKUP(H904,'[1]CALCUL AS et AN'!$A$2:$AU$889,24,FALSE)</f>
        <v>0.16700000000000001</v>
      </c>
      <c r="M904" s="48">
        <f>VLOOKUP(H904,'[1]CALCUL AS et AN'!$A$2:$AU$889,28,FALSE)</f>
        <v>0.16700000000000001</v>
      </c>
      <c r="N904">
        <v>1.7000000000000002</v>
      </c>
      <c r="O904" s="45">
        <f t="shared" si="61"/>
        <v>1.6700000000000002</v>
      </c>
      <c r="P904" s="48">
        <f t="shared" si="62"/>
        <v>1.6700000000000002</v>
      </c>
      <c r="Q904">
        <v>0.28199999999999997</v>
      </c>
      <c r="R904" s="45">
        <f>VLOOKUP(H904,'[1]CALCUL AS et AN'!$A$2:$AU$889,46,FALSE)</f>
        <v>0.2505</v>
      </c>
      <c r="S904" s="48">
        <f>VLOOKUP(H904,'[1]CALCUL AS et AN'!$A$2:$AU$889,47,FALSE)</f>
        <v>0.2505</v>
      </c>
      <c r="T904">
        <v>2.82</v>
      </c>
      <c r="U904" s="45">
        <f t="shared" si="63"/>
        <v>2.5049999999999999</v>
      </c>
      <c r="V904" s="48">
        <f t="shared" si="64"/>
        <v>2.5049999999999999</v>
      </c>
      <c r="W904" t="s">
        <v>1361</v>
      </c>
      <c r="X904" t="s">
        <v>951</v>
      </c>
    </row>
    <row r="905" spans="1:24" outlineLevel="2">
      <c r="A905" t="s">
        <v>88</v>
      </c>
      <c r="B905" s="73" t="str">
        <f t="shared" si="65"/>
        <v>EHB</v>
      </c>
      <c r="C905" t="s">
        <v>2391</v>
      </c>
      <c r="D905">
        <v>4</v>
      </c>
      <c r="E905" t="s">
        <v>2392</v>
      </c>
      <c r="F905">
        <v>0.54900000000000004</v>
      </c>
      <c r="H905" t="s">
        <v>2391</v>
      </c>
      <c r="I905">
        <v>0.37</v>
      </c>
      <c r="J905">
        <v>1</v>
      </c>
      <c r="K905">
        <v>0.37</v>
      </c>
      <c r="L905" s="45">
        <f>VLOOKUP(H905,'[1]CALCUL AS et AN'!$A$2:$AU$889,24,FALSE)</f>
        <v>0.36599999999999999</v>
      </c>
      <c r="M905" s="48">
        <f>VLOOKUP(H905,'[1]CALCUL AS et AN'!$A$2:$AU$889,28,FALSE)</f>
        <v>0.36599999999999999</v>
      </c>
      <c r="N905">
        <v>1.48</v>
      </c>
      <c r="O905" s="45">
        <f t="shared" si="61"/>
        <v>1.464</v>
      </c>
      <c r="P905" s="48">
        <f t="shared" si="62"/>
        <v>1.464</v>
      </c>
      <c r="Q905">
        <v>0.54900000000000004</v>
      </c>
      <c r="R905" s="45">
        <f>VLOOKUP(H905,'[1]CALCUL AS et AN'!$A$2:$AU$889,46,FALSE)</f>
        <v>0.54899999999999993</v>
      </c>
      <c r="S905" s="48">
        <f>VLOOKUP(H905,'[1]CALCUL AS et AN'!$A$2:$AU$889,47,FALSE)</f>
        <v>0.54899999999999993</v>
      </c>
      <c r="T905">
        <v>2.1960000000000002</v>
      </c>
      <c r="U905" s="45">
        <f t="shared" si="63"/>
        <v>2.1959999999999997</v>
      </c>
      <c r="V905" s="48">
        <f t="shared" si="64"/>
        <v>2.1959999999999997</v>
      </c>
      <c r="W905" t="s">
        <v>1361</v>
      </c>
      <c r="X905" t="s">
        <v>937</v>
      </c>
    </row>
    <row r="906" spans="1:24" outlineLevel="2">
      <c r="A906" t="s">
        <v>88</v>
      </c>
      <c r="B906" s="73" t="str">
        <f t="shared" si="65"/>
        <v>EHB</v>
      </c>
      <c r="C906" t="s">
        <v>648</v>
      </c>
      <c r="D906">
        <v>0.25</v>
      </c>
      <c r="E906" t="s">
        <v>2053</v>
      </c>
      <c r="F906">
        <v>13.19</v>
      </c>
      <c r="H906" t="s">
        <v>648</v>
      </c>
      <c r="I906">
        <v>14.87</v>
      </c>
      <c r="J906">
        <v>1.8</v>
      </c>
      <c r="K906">
        <v>8.2611111111111111</v>
      </c>
      <c r="L906" s="45">
        <f>VLOOKUP(H906,'[1]CALCUL AS et AN'!$A$2:$AU$889,24,FALSE)</f>
        <v>8.26</v>
      </c>
      <c r="M906" s="48">
        <f>VLOOKUP(H906,'[1]CALCUL AS et AN'!$A$2:$AU$889,28,FALSE)</f>
        <v>10.92</v>
      </c>
      <c r="N906">
        <v>2.0652777777777778</v>
      </c>
      <c r="O906" s="45">
        <f t="shared" si="61"/>
        <v>2.0649999999999999</v>
      </c>
      <c r="P906" s="48">
        <f t="shared" si="62"/>
        <v>2.73</v>
      </c>
      <c r="Q906">
        <v>13.19</v>
      </c>
      <c r="R906" s="45">
        <f>VLOOKUP(H906,'[1]CALCUL AS et AN'!$A$2:$AU$889,46,FALSE)</f>
        <v>12.39</v>
      </c>
      <c r="S906" s="48">
        <f>VLOOKUP(H906,'[1]CALCUL AS et AN'!$A$2:$AU$889,47,FALSE)</f>
        <v>16.38</v>
      </c>
      <c r="T906">
        <v>3.2974999999999999</v>
      </c>
      <c r="U906" s="45">
        <f t="shared" si="63"/>
        <v>3.0975000000000001</v>
      </c>
      <c r="V906" s="48">
        <f t="shared" si="64"/>
        <v>4.0949999999999998</v>
      </c>
      <c r="W906" t="s">
        <v>1361</v>
      </c>
      <c r="X906" t="s">
        <v>937</v>
      </c>
    </row>
    <row r="907" spans="1:24" outlineLevel="2">
      <c r="A907" t="s">
        <v>88</v>
      </c>
      <c r="B907" s="73" t="str">
        <f t="shared" si="65"/>
        <v>EHB</v>
      </c>
      <c r="C907" t="s">
        <v>650</v>
      </c>
      <c r="D907">
        <v>1.1100000000000001</v>
      </c>
      <c r="E907" t="s">
        <v>2047</v>
      </c>
      <c r="F907">
        <v>11.27</v>
      </c>
      <c r="H907" t="s">
        <v>650</v>
      </c>
      <c r="I907">
        <v>7.05</v>
      </c>
      <c r="J907">
        <v>1</v>
      </c>
      <c r="K907">
        <v>7.05</v>
      </c>
      <c r="L907" s="45">
        <f>VLOOKUP(H907,'[1]CALCUL AS et AN'!$A$2:$AU$889,24,FALSE)</f>
        <v>7.05</v>
      </c>
      <c r="M907" s="48">
        <f>VLOOKUP(H907,'[1]CALCUL AS et AN'!$A$2:$AU$889,28,FALSE)</f>
        <v>7.4</v>
      </c>
      <c r="N907">
        <v>7.8255000000000008</v>
      </c>
      <c r="O907" s="45">
        <f t="shared" ref="O907:O981" si="66">D907*L907</f>
        <v>7.8255000000000008</v>
      </c>
      <c r="P907" s="48">
        <f t="shared" ref="P907:P981" si="67">D907*M907</f>
        <v>8.2140000000000004</v>
      </c>
      <c r="Q907">
        <v>11.27</v>
      </c>
      <c r="R907" s="45">
        <f>VLOOKUP(H907,'[1]CALCUL AS et AN'!$A$2:$AU$889,46,FALSE)</f>
        <v>8.8125</v>
      </c>
      <c r="S907" s="48">
        <f>VLOOKUP(H907,'[1]CALCUL AS et AN'!$A$2:$AU$889,47,FALSE)</f>
        <v>9.25</v>
      </c>
      <c r="T907">
        <v>12.5097</v>
      </c>
      <c r="U907" s="45">
        <f t="shared" ref="U907:U981" si="68">R907*D907</f>
        <v>9.7818750000000012</v>
      </c>
      <c r="V907" s="48">
        <f t="shared" ref="V907:V981" si="69">S907*D907</f>
        <v>10.2675</v>
      </c>
      <c r="W907" t="s">
        <v>1361</v>
      </c>
      <c r="X907" t="s">
        <v>937</v>
      </c>
    </row>
    <row r="908" spans="1:24" outlineLevel="2">
      <c r="A908" t="s">
        <v>88</v>
      </c>
      <c r="B908" s="73" t="str">
        <f t="shared" si="65"/>
        <v>EHB</v>
      </c>
      <c r="C908" t="s">
        <v>2129</v>
      </c>
      <c r="D908">
        <v>3</v>
      </c>
      <c r="E908" t="s">
        <v>2130</v>
      </c>
      <c r="F908">
        <v>10.98</v>
      </c>
      <c r="H908" t="s">
        <v>2129</v>
      </c>
      <c r="I908">
        <v>7.32</v>
      </c>
      <c r="J908">
        <v>1</v>
      </c>
      <c r="K908">
        <v>7.32</v>
      </c>
      <c r="L908" s="45">
        <f>VLOOKUP(H908,'[1]CALCUL AS et AN'!$A$2:$AU$889,24,FALSE)</f>
        <v>7.32</v>
      </c>
      <c r="M908" s="48">
        <f>VLOOKUP(H908,'[1]CALCUL AS et AN'!$A$2:$AU$889,28,FALSE)</f>
        <v>7.9056000000000006</v>
      </c>
      <c r="N908">
        <v>21.96</v>
      </c>
      <c r="O908" s="45">
        <f t="shared" si="66"/>
        <v>21.96</v>
      </c>
      <c r="P908" s="48">
        <f t="shared" si="67"/>
        <v>23.716800000000003</v>
      </c>
      <c r="Q908">
        <v>10.98</v>
      </c>
      <c r="R908" s="45">
        <f>VLOOKUP(H908,'[1]CALCUL AS et AN'!$A$2:$AU$889,46,FALSE)</f>
        <v>10.98</v>
      </c>
      <c r="S908" s="48">
        <f>VLOOKUP(H908,'[1]CALCUL AS et AN'!$A$2:$AU$889,47,FALSE)</f>
        <v>11.858400000000001</v>
      </c>
      <c r="T908">
        <v>32.94</v>
      </c>
      <c r="U908" s="45">
        <f t="shared" si="68"/>
        <v>32.94</v>
      </c>
      <c r="V908" s="48">
        <f t="shared" si="69"/>
        <v>35.575200000000002</v>
      </c>
      <c r="W908" t="s">
        <v>1361</v>
      </c>
      <c r="X908" t="s">
        <v>951</v>
      </c>
    </row>
    <row r="909" spans="1:24" outlineLevel="1">
      <c r="A909" s="73" t="s">
        <v>3074</v>
      </c>
      <c r="B909" s="73" t="str">
        <f t="shared" si="65"/>
        <v>PCLC12EHB</v>
      </c>
      <c r="N909">
        <f>SUBTOTAL(9,N904:N908)</f>
        <v>35.030777777777779</v>
      </c>
      <c r="O909" s="45">
        <f>SUBTOTAL(9,O904:O908)</f>
        <v>34.984499999999997</v>
      </c>
      <c r="P909" s="48">
        <f>SUBTOTAL(9,P904:P908)</f>
        <v>37.794800000000002</v>
      </c>
      <c r="T909">
        <f>SUBTOTAL(9,T904:T908)</f>
        <v>53.763199999999998</v>
      </c>
      <c r="U909" s="45">
        <f>SUBTOTAL(9,U904:U908)</f>
        <v>50.520375000000001</v>
      </c>
      <c r="V909" s="48">
        <f>SUBTOTAL(9,V904:V908)</f>
        <v>54.6387</v>
      </c>
    </row>
    <row r="910" spans="1:24" outlineLevel="2">
      <c r="A910" t="s">
        <v>90</v>
      </c>
      <c r="B910" s="73" t="str">
        <f t="shared" si="65"/>
        <v>EHA</v>
      </c>
      <c r="C910">
        <v>8110608018</v>
      </c>
      <c r="D910">
        <v>12</v>
      </c>
      <c r="E910" t="s">
        <v>2084</v>
      </c>
      <c r="F910">
        <v>0.28199999999999997</v>
      </c>
      <c r="H910">
        <v>8110608018</v>
      </c>
      <c r="I910">
        <v>0.17</v>
      </c>
      <c r="J910">
        <v>1</v>
      </c>
      <c r="K910">
        <v>0.17</v>
      </c>
      <c r="L910" s="45">
        <f>VLOOKUP(H910,'[1]CALCUL AS et AN'!$A$2:$AU$889,24,FALSE)</f>
        <v>0.16700000000000001</v>
      </c>
      <c r="M910" s="48">
        <f>VLOOKUP(H910,'[1]CALCUL AS et AN'!$A$2:$AU$889,28,FALSE)</f>
        <v>0.16700000000000001</v>
      </c>
      <c r="N910">
        <v>2.04</v>
      </c>
      <c r="O910" s="45">
        <f t="shared" si="66"/>
        <v>2.004</v>
      </c>
      <c r="P910" s="48">
        <f t="shared" si="67"/>
        <v>2.004</v>
      </c>
      <c r="Q910">
        <v>0.28199999999999997</v>
      </c>
      <c r="R910" s="45">
        <f>VLOOKUP(H910,'[1]CALCUL AS et AN'!$A$2:$AU$889,46,FALSE)</f>
        <v>0.2505</v>
      </c>
      <c r="S910" s="48">
        <f>VLOOKUP(H910,'[1]CALCUL AS et AN'!$A$2:$AU$889,47,FALSE)</f>
        <v>0.2505</v>
      </c>
      <c r="T910">
        <v>3.3839999999999995</v>
      </c>
      <c r="U910" s="45">
        <f t="shared" si="68"/>
        <v>3.0060000000000002</v>
      </c>
      <c r="V910" s="48">
        <f t="shared" si="69"/>
        <v>3.0060000000000002</v>
      </c>
      <c r="W910" t="s">
        <v>1361</v>
      </c>
      <c r="X910" t="s">
        <v>951</v>
      </c>
    </row>
    <row r="911" spans="1:24" outlineLevel="2">
      <c r="A911" t="s">
        <v>90</v>
      </c>
      <c r="B911" s="73" t="str">
        <f t="shared" si="65"/>
        <v>EHA</v>
      </c>
      <c r="C911" t="s">
        <v>2391</v>
      </c>
      <c r="D911">
        <v>4</v>
      </c>
      <c r="E911" t="s">
        <v>2392</v>
      </c>
      <c r="F911">
        <v>0.54900000000000004</v>
      </c>
      <c r="H911" t="s">
        <v>2391</v>
      </c>
      <c r="I911">
        <v>0.37</v>
      </c>
      <c r="J911">
        <v>1</v>
      </c>
      <c r="K911">
        <v>0.37</v>
      </c>
      <c r="L911" s="45">
        <f>VLOOKUP(H911,'[1]CALCUL AS et AN'!$A$2:$AU$889,24,FALSE)</f>
        <v>0.36599999999999999</v>
      </c>
      <c r="M911" s="48">
        <f>VLOOKUP(H911,'[1]CALCUL AS et AN'!$A$2:$AU$889,28,FALSE)</f>
        <v>0.36599999999999999</v>
      </c>
      <c r="N911">
        <v>1.48</v>
      </c>
      <c r="O911" s="45">
        <f t="shared" si="66"/>
        <v>1.464</v>
      </c>
      <c r="P911" s="48">
        <f t="shared" si="67"/>
        <v>1.464</v>
      </c>
      <c r="Q911">
        <v>0.54900000000000004</v>
      </c>
      <c r="R911" s="45">
        <f>VLOOKUP(H911,'[1]CALCUL AS et AN'!$A$2:$AU$889,46,FALSE)</f>
        <v>0.54899999999999993</v>
      </c>
      <c r="S911" s="48">
        <f>VLOOKUP(H911,'[1]CALCUL AS et AN'!$A$2:$AU$889,47,FALSE)</f>
        <v>0.54899999999999993</v>
      </c>
      <c r="T911">
        <v>2.1960000000000002</v>
      </c>
      <c r="U911" s="45">
        <f t="shared" si="68"/>
        <v>2.1959999999999997</v>
      </c>
      <c r="V911" s="48">
        <f t="shared" si="69"/>
        <v>2.1959999999999997</v>
      </c>
      <c r="W911" t="s">
        <v>1361</v>
      </c>
      <c r="X911" t="s">
        <v>937</v>
      </c>
    </row>
    <row r="912" spans="1:24" outlineLevel="2">
      <c r="A912" t="s">
        <v>90</v>
      </c>
      <c r="B912" s="73" t="str">
        <f t="shared" si="65"/>
        <v>EHA</v>
      </c>
      <c r="C912" t="s">
        <v>648</v>
      </c>
      <c r="D912">
        <v>0.25</v>
      </c>
      <c r="E912" t="s">
        <v>2053</v>
      </c>
      <c r="F912">
        <v>13.19</v>
      </c>
      <c r="H912" t="s">
        <v>648</v>
      </c>
      <c r="I912">
        <v>14.87</v>
      </c>
      <c r="J912">
        <v>1.8</v>
      </c>
      <c r="K912">
        <v>8.2611111111111111</v>
      </c>
      <c r="L912" s="45">
        <f>VLOOKUP(H912,'[1]CALCUL AS et AN'!$A$2:$AU$889,24,FALSE)</f>
        <v>8.26</v>
      </c>
      <c r="M912" s="48">
        <f>VLOOKUP(H912,'[1]CALCUL AS et AN'!$A$2:$AU$889,28,FALSE)</f>
        <v>10.92</v>
      </c>
      <c r="N912">
        <v>2.0652777777777778</v>
      </c>
      <c r="O912" s="45">
        <f t="shared" si="66"/>
        <v>2.0649999999999999</v>
      </c>
      <c r="P912" s="48">
        <f t="shared" si="67"/>
        <v>2.73</v>
      </c>
      <c r="Q912">
        <v>13.19</v>
      </c>
      <c r="R912" s="45">
        <f>VLOOKUP(H912,'[1]CALCUL AS et AN'!$A$2:$AU$889,46,FALSE)</f>
        <v>12.39</v>
      </c>
      <c r="S912" s="48">
        <f>VLOOKUP(H912,'[1]CALCUL AS et AN'!$A$2:$AU$889,47,FALSE)</f>
        <v>16.38</v>
      </c>
      <c r="T912">
        <v>3.2974999999999999</v>
      </c>
      <c r="U912" s="45">
        <f t="shared" si="68"/>
        <v>3.0975000000000001</v>
      </c>
      <c r="V912" s="48">
        <f t="shared" si="69"/>
        <v>4.0949999999999998</v>
      </c>
      <c r="W912" t="s">
        <v>1361</v>
      </c>
      <c r="X912" t="s">
        <v>937</v>
      </c>
    </row>
    <row r="913" spans="1:24" outlineLevel="2">
      <c r="A913" t="s">
        <v>90</v>
      </c>
      <c r="B913" s="73" t="str">
        <f t="shared" si="65"/>
        <v>EHA</v>
      </c>
      <c r="C913" t="s">
        <v>650</v>
      </c>
      <c r="D913">
        <v>4.0599999999999996</v>
      </c>
      <c r="E913" t="s">
        <v>2047</v>
      </c>
      <c r="F913">
        <v>11.27</v>
      </c>
      <c r="H913" t="s">
        <v>650</v>
      </c>
      <c r="I913">
        <v>7.05</v>
      </c>
      <c r="J913">
        <v>1</v>
      </c>
      <c r="K913">
        <v>7.05</v>
      </c>
      <c r="L913" s="45">
        <f>VLOOKUP(H913,'[1]CALCUL AS et AN'!$A$2:$AU$889,24,FALSE)</f>
        <v>7.05</v>
      </c>
      <c r="M913" s="48">
        <f>VLOOKUP(H913,'[1]CALCUL AS et AN'!$A$2:$AU$889,28,FALSE)</f>
        <v>7.4</v>
      </c>
      <c r="N913">
        <v>28.622999999999998</v>
      </c>
      <c r="O913" s="45">
        <f t="shared" si="66"/>
        <v>28.622999999999998</v>
      </c>
      <c r="P913" s="48">
        <f t="shared" si="67"/>
        <v>30.043999999999997</v>
      </c>
      <c r="Q913">
        <v>11.27</v>
      </c>
      <c r="R913" s="45">
        <f>VLOOKUP(H913,'[1]CALCUL AS et AN'!$A$2:$AU$889,46,FALSE)</f>
        <v>8.8125</v>
      </c>
      <c r="S913" s="48">
        <f>VLOOKUP(H913,'[1]CALCUL AS et AN'!$A$2:$AU$889,47,FALSE)</f>
        <v>9.25</v>
      </c>
      <c r="T913">
        <v>45.756199999999993</v>
      </c>
      <c r="U913" s="45">
        <f t="shared" si="68"/>
        <v>35.778749999999995</v>
      </c>
      <c r="V913" s="48">
        <f t="shared" si="69"/>
        <v>37.555</v>
      </c>
      <c r="W913" t="s">
        <v>1361</v>
      </c>
      <c r="X913" t="s">
        <v>937</v>
      </c>
    </row>
    <row r="914" spans="1:24" outlineLevel="2">
      <c r="A914" t="s">
        <v>90</v>
      </c>
      <c r="B914" s="73" t="str">
        <f t="shared" si="65"/>
        <v>EHA</v>
      </c>
      <c r="C914" t="s">
        <v>572</v>
      </c>
      <c r="D914">
        <v>1</v>
      </c>
      <c r="E914" t="s">
        <v>573</v>
      </c>
      <c r="F914">
        <v>20.91</v>
      </c>
      <c r="H914" t="s">
        <v>572</v>
      </c>
      <c r="I914">
        <v>14.64</v>
      </c>
      <c r="J914">
        <v>1</v>
      </c>
      <c r="K914">
        <v>14.64</v>
      </c>
      <c r="L914" s="45">
        <f>VLOOKUP(H914,'[1]CALCUL AS et AN'!$A$2:$AU$889,24,FALSE)</f>
        <v>14.64</v>
      </c>
      <c r="M914" s="48">
        <f>VLOOKUP(H914,'[1]CALCUL AS et AN'!$A$2:$AU$889,28,FALSE)</f>
        <v>15.811200000000001</v>
      </c>
      <c r="N914">
        <v>14.64</v>
      </c>
      <c r="O914" s="45">
        <f t="shared" si="66"/>
        <v>14.64</v>
      </c>
      <c r="P914" s="48">
        <f t="shared" si="67"/>
        <v>15.811200000000001</v>
      </c>
      <c r="Q914">
        <v>20.91</v>
      </c>
      <c r="R914" s="45">
        <f>VLOOKUP(H914,'[1]CALCUL AS et AN'!$A$2:$AU$889,46,FALSE)</f>
        <v>21.96</v>
      </c>
      <c r="S914" s="48">
        <f>VLOOKUP(H914,'[1]CALCUL AS et AN'!$A$2:$AU$889,47,FALSE)</f>
        <v>23.716800000000003</v>
      </c>
      <c r="T914">
        <v>20.91</v>
      </c>
      <c r="U914" s="45">
        <f t="shared" si="68"/>
        <v>21.96</v>
      </c>
      <c r="V914" s="48">
        <f t="shared" si="69"/>
        <v>23.716800000000003</v>
      </c>
      <c r="W914" t="s">
        <v>1361</v>
      </c>
      <c r="X914" t="s">
        <v>937</v>
      </c>
    </row>
    <row r="915" spans="1:24" outlineLevel="2">
      <c r="A915" t="s">
        <v>90</v>
      </c>
      <c r="B915" s="73" t="str">
        <f t="shared" ref="B915:B978" si="70">MID(A915,7,100)</f>
        <v>EHA</v>
      </c>
      <c r="C915" t="s">
        <v>2129</v>
      </c>
      <c r="D915">
        <v>1.5</v>
      </c>
      <c r="E915" t="s">
        <v>2130</v>
      </c>
      <c r="F915">
        <v>10.98</v>
      </c>
      <c r="H915" t="s">
        <v>2129</v>
      </c>
      <c r="I915">
        <v>7.32</v>
      </c>
      <c r="J915">
        <v>1</v>
      </c>
      <c r="K915">
        <v>7.32</v>
      </c>
      <c r="L915" s="45">
        <f>VLOOKUP(H915,'[1]CALCUL AS et AN'!$A$2:$AU$889,24,FALSE)</f>
        <v>7.32</v>
      </c>
      <c r="M915" s="48">
        <f>VLOOKUP(H915,'[1]CALCUL AS et AN'!$A$2:$AU$889,28,FALSE)</f>
        <v>7.9056000000000006</v>
      </c>
      <c r="N915">
        <v>10.98</v>
      </c>
      <c r="O915" s="45">
        <f t="shared" si="66"/>
        <v>10.98</v>
      </c>
      <c r="P915" s="48">
        <f t="shared" si="67"/>
        <v>11.858400000000001</v>
      </c>
      <c r="Q915">
        <v>10.98</v>
      </c>
      <c r="R915" s="45">
        <f>VLOOKUP(H915,'[1]CALCUL AS et AN'!$A$2:$AU$889,46,FALSE)</f>
        <v>10.98</v>
      </c>
      <c r="S915" s="48">
        <f>VLOOKUP(H915,'[1]CALCUL AS et AN'!$A$2:$AU$889,47,FALSE)</f>
        <v>11.858400000000001</v>
      </c>
      <c r="T915">
        <v>16.47</v>
      </c>
      <c r="U915" s="45">
        <f t="shared" si="68"/>
        <v>16.47</v>
      </c>
      <c r="V915" s="48">
        <f t="shared" si="69"/>
        <v>17.787600000000001</v>
      </c>
      <c r="W915" t="s">
        <v>1361</v>
      </c>
      <c r="X915" t="s">
        <v>951</v>
      </c>
    </row>
    <row r="916" spans="1:24" outlineLevel="2">
      <c r="A916" t="s">
        <v>90</v>
      </c>
      <c r="B916" s="73" t="str">
        <f t="shared" si="70"/>
        <v>EHA</v>
      </c>
      <c r="C916" t="s">
        <v>2410</v>
      </c>
      <c r="D916">
        <v>0.04</v>
      </c>
      <c r="E916" t="s">
        <v>2411</v>
      </c>
      <c r="F916">
        <v>75</v>
      </c>
      <c r="H916" t="s">
        <v>2410</v>
      </c>
      <c r="I916">
        <v>50</v>
      </c>
      <c r="J916">
        <v>1</v>
      </c>
      <c r="K916">
        <v>50</v>
      </c>
      <c r="L916" s="45">
        <f>VLOOKUP(H916,'[1]CALCUL AS et AN'!$A$2:$AU$889,24,FALSE)</f>
        <v>50</v>
      </c>
      <c r="M916" s="48">
        <f>VLOOKUP(H916,'[1]CALCUL AS et AN'!$A$2:$AU$889,28,FALSE)</f>
        <v>50</v>
      </c>
      <c r="N916">
        <v>2</v>
      </c>
      <c r="O916" s="45">
        <f t="shared" si="66"/>
        <v>2</v>
      </c>
      <c r="P916" s="48">
        <f t="shared" si="67"/>
        <v>2</v>
      </c>
      <c r="Q916">
        <v>75</v>
      </c>
      <c r="R916" s="45">
        <f>VLOOKUP(H916,'[1]CALCUL AS et AN'!$A$2:$AU$889,46,FALSE)</f>
        <v>75</v>
      </c>
      <c r="S916" s="48">
        <f>VLOOKUP(H916,'[1]CALCUL AS et AN'!$A$2:$AU$889,47,FALSE)</f>
        <v>75</v>
      </c>
      <c r="T916">
        <v>3</v>
      </c>
      <c r="U916" s="45">
        <f t="shared" si="68"/>
        <v>3</v>
      </c>
      <c r="V916" s="48">
        <f t="shared" si="69"/>
        <v>3</v>
      </c>
      <c r="W916" t="s">
        <v>1361</v>
      </c>
      <c r="X916" t="s">
        <v>951</v>
      </c>
    </row>
    <row r="917" spans="1:24" outlineLevel="1">
      <c r="A917" s="73" t="s">
        <v>3075</v>
      </c>
      <c r="B917" s="73" t="str">
        <f t="shared" si="70"/>
        <v>PCLC14EHA</v>
      </c>
      <c r="N917">
        <f>SUBTOTAL(9,N910:N916)</f>
        <v>61.828277777777771</v>
      </c>
      <c r="O917" s="45">
        <f>SUBTOTAL(9,O910:O916)</f>
        <v>61.775999999999996</v>
      </c>
      <c r="P917" s="48">
        <f>SUBTOTAL(9,P910:P916)</f>
        <v>65.911599999999993</v>
      </c>
      <c r="T917">
        <f>SUBTOTAL(9,T910:T916)</f>
        <v>95.013699999999986</v>
      </c>
      <c r="U917" s="45">
        <f>SUBTOTAL(9,U910:U916)</f>
        <v>85.508250000000004</v>
      </c>
      <c r="V917" s="48">
        <f>SUBTOTAL(9,V910:V916)</f>
        <v>91.356400000000008</v>
      </c>
    </row>
    <row r="918" spans="1:24" outlineLevel="2">
      <c r="A918" t="s">
        <v>92</v>
      </c>
      <c r="B918" s="73" t="str">
        <f t="shared" si="70"/>
        <v>EHB</v>
      </c>
      <c r="C918">
        <v>8110608018</v>
      </c>
      <c r="D918">
        <v>12</v>
      </c>
      <c r="E918" t="s">
        <v>2084</v>
      </c>
      <c r="F918">
        <v>0.28199999999999997</v>
      </c>
      <c r="H918">
        <v>8110608018</v>
      </c>
      <c r="I918">
        <v>0.17</v>
      </c>
      <c r="J918">
        <v>1</v>
      </c>
      <c r="K918">
        <v>0.17</v>
      </c>
      <c r="L918" s="45">
        <f>VLOOKUP(H918,'[1]CALCUL AS et AN'!$A$2:$AU$889,24,FALSE)</f>
        <v>0.16700000000000001</v>
      </c>
      <c r="M918" s="48">
        <f>VLOOKUP(H918,'[1]CALCUL AS et AN'!$A$2:$AU$889,28,FALSE)</f>
        <v>0.16700000000000001</v>
      </c>
      <c r="N918">
        <v>2.04</v>
      </c>
      <c r="O918" s="45">
        <f t="shared" si="66"/>
        <v>2.004</v>
      </c>
      <c r="P918" s="48">
        <f t="shared" si="67"/>
        <v>2.004</v>
      </c>
      <c r="Q918">
        <v>0.28199999999999997</v>
      </c>
      <c r="R918" s="45">
        <f>VLOOKUP(H918,'[1]CALCUL AS et AN'!$A$2:$AU$889,46,FALSE)</f>
        <v>0.2505</v>
      </c>
      <c r="S918" s="48">
        <f>VLOOKUP(H918,'[1]CALCUL AS et AN'!$A$2:$AU$889,47,FALSE)</f>
        <v>0.2505</v>
      </c>
      <c r="T918">
        <v>3.3839999999999995</v>
      </c>
      <c r="U918" s="45">
        <f t="shared" si="68"/>
        <v>3.0060000000000002</v>
      </c>
      <c r="V918" s="48">
        <f t="shared" si="69"/>
        <v>3.0060000000000002</v>
      </c>
      <c r="W918" t="s">
        <v>1361</v>
      </c>
      <c r="X918" t="s">
        <v>951</v>
      </c>
    </row>
    <row r="919" spans="1:24" outlineLevel="2">
      <c r="A919" t="s">
        <v>92</v>
      </c>
      <c r="B919" s="73" t="str">
        <f t="shared" si="70"/>
        <v>EHB</v>
      </c>
      <c r="C919" t="s">
        <v>2391</v>
      </c>
      <c r="D919">
        <v>4</v>
      </c>
      <c r="E919" t="s">
        <v>2392</v>
      </c>
      <c r="F919">
        <v>0.54900000000000004</v>
      </c>
      <c r="H919" t="s">
        <v>2391</v>
      </c>
      <c r="I919">
        <v>0.37</v>
      </c>
      <c r="J919">
        <v>1</v>
      </c>
      <c r="K919">
        <v>0.37</v>
      </c>
      <c r="L919" s="45">
        <f>VLOOKUP(H919,'[1]CALCUL AS et AN'!$A$2:$AU$889,24,FALSE)</f>
        <v>0.36599999999999999</v>
      </c>
      <c r="M919" s="48">
        <f>VLOOKUP(H919,'[1]CALCUL AS et AN'!$A$2:$AU$889,28,FALSE)</f>
        <v>0.36599999999999999</v>
      </c>
      <c r="N919">
        <v>1.48</v>
      </c>
      <c r="O919" s="45">
        <f t="shared" si="66"/>
        <v>1.464</v>
      </c>
      <c r="P919" s="48">
        <f t="shared" si="67"/>
        <v>1.464</v>
      </c>
      <c r="Q919">
        <v>0.54900000000000004</v>
      </c>
      <c r="R919" s="45">
        <f>VLOOKUP(H919,'[1]CALCUL AS et AN'!$A$2:$AU$889,46,FALSE)</f>
        <v>0.54899999999999993</v>
      </c>
      <c r="S919" s="48">
        <f>VLOOKUP(H919,'[1]CALCUL AS et AN'!$A$2:$AU$889,47,FALSE)</f>
        <v>0.54899999999999993</v>
      </c>
      <c r="T919">
        <v>2.1960000000000002</v>
      </c>
      <c r="U919" s="45">
        <f t="shared" si="68"/>
        <v>2.1959999999999997</v>
      </c>
      <c r="V919" s="48">
        <f t="shared" si="69"/>
        <v>2.1959999999999997</v>
      </c>
      <c r="W919" t="s">
        <v>1361</v>
      </c>
      <c r="X919" t="s">
        <v>937</v>
      </c>
    </row>
    <row r="920" spans="1:24" outlineLevel="2">
      <c r="A920" t="s">
        <v>92</v>
      </c>
      <c r="B920" s="73" t="str">
        <f t="shared" si="70"/>
        <v>EHB</v>
      </c>
      <c r="C920" t="s">
        <v>648</v>
      </c>
      <c r="D920">
        <v>0.25</v>
      </c>
      <c r="E920" t="s">
        <v>2053</v>
      </c>
      <c r="F920">
        <v>13.19</v>
      </c>
      <c r="H920" t="s">
        <v>648</v>
      </c>
      <c r="I920">
        <v>14.87</v>
      </c>
      <c r="J920">
        <v>1.8</v>
      </c>
      <c r="K920">
        <v>8.2611111111111111</v>
      </c>
      <c r="L920" s="45">
        <f>VLOOKUP(H920,'[1]CALCUL AS et AN'!$A$2:$AU$889,24,FALSE)</f>
        <v>8.26</v>
      </c>
      <c r="M920" s="48">
        <f>VLOOKUP(H920,'[1]CALCUL AS et AN'!$A$2:$AU$889,28,FALSE)</f>
        <v>10.92</v>
      </c>
      <c r="N920">
        <v>2.0652777777777778</v>
      </c>
      <c r="O920" s="45">
        <f t="shared" si="66"/>
        <v>2.0649999999999999</v>
      </c>
      <c r="P920" s="48">
        <f t="shared" si="67"/>
        <v>2.73</v>
      </c>
      <c r="Q920">
        <v>13.19</v>
      </c>
      <c r="R920" s="45">
        <f>VLOOKUP(H920,'[1]CALCUL AS et AN'!$A$2:$AU$889,46,FALSE)</f>
        <v>12.39</v>
      </c>
      <c r="S920" s="48">
        <f>VLOOKUP(H920,'[1]CALCUL AS et AN'!$A$2:$AU$889,47,FALSE)</f>
        <v>16.38</v>
      </c>
      <c r="T920">
        <v>3.2974999999999999</v>
      </c>
      <c r="U920" s="45">
        <f t="shared" si="68"/>
        <v>3.0975000000000001</v>
      </c>
      <c r="V920" s="48">
        <f t="shared" si="69"/>
        <v>4.0949999999999998</v>
      </c>
      <c r="W920" t="s">
        <v>1361</v>
      </c>
      <c r="X920" t="s">
        <v>937</v>
      </c>
    </row>
    <row r="921" spans="1:24" outlineLevel="2">
      <c r="A921" t="s">
        <v>92</v>
      </c>
      <c r="B921" s="73" t="str">
        <f t="shared" si="70"/>
        <v>EHB</v>
      </c>
      <c r="C921" t="s">
        <v>650</v>
      </c>
      <c r="D921">
        <v>4.0599999999999996</v>
      </c>
      <c r="E921" t="s">
        <v>2047</v>
      </c>
      <c r="F921">
        <v>11.27</v>
      </c>
      <c r="H921" t="s">
        <v>650</v>
      </c>
      <c r="I921">
        <v>7.05</v>
      </c>
      <c r="J921">
        <v>1</v>
      </c>
      <c r="K921">
        <v>7.05</v>
      </c>
      <c r="L921" s="45">
        <f>VLOOKUP(H921,'[1]CALCUL AS et AN'!$A$2:$AU$889,24,FALSE)</f>
        <v>7.05</v>
      </c>
      <c r="M921" s="48">
        <f>VLOOKUP(H921,'[1]CALCUL AS et AN'!$A$2:$AU$889,28,FALSE)</f>
        <v>7.4</v>
      </c>
      <c r="N921">
        <v>28.622999999999998</v>
      </c>
      <c r="O921" s="45">
        <f t="shared" si="66"/>
        <v>28.622999999999998</v>
      </c>
      <c r="P921" s="48">
        <f t="shared" si="67"/>
        <v>30.043999999999997</v>
      </c>
      <c r="Q921">
        <v>11.27</v>
      </c>
      <c r="R921" s="45">
        <f>VLOOKUP(H921,'[1]CALCUL AS et AN'!$A$2:$AU$889,46,FALSE)</f>
        <v>8.8125</v>
      </c>
      <c r="S921" s="48">
        <f>VLOOKUP(H921,'[1]CALCUL AS et AN'!$A$2:$AU$889,47,FALSE)</f>
        <v>9.25</v>
      </c>
      <c r="T921">
        <v>45.756199999999993</v>
      </c>
      <c r="U921" s="45">
        <f t="shared" si="68"/>
        <v>35.778749999999995</v>
      </c>
      <c r="V921" s="48">
        <f t="shared" si="69"/>
        <v>37.555</v>
      </c>
      <c r="W921" t="s">
        <v>1361</v>
      </c>
      <c r="X921" t="s">
        <v>937</v>
      </c>
    </row>
    <row r="922" spans="1:24" outlineLevel="2">
      <c r="A922" t="s">
        <v>92</v>
      </c>
      <c r="B922" s="73" t="str">
        <f t="shared" si="70"/>
        <v>EHB</v>
      </c>
      <c r="C922" t="s">
        <v>572</v>
      </c>
      <c r="D922">
        <v>2</v>
      </c>
      <c r="E922" t="s">
        <v>573</v>
      </c>
      <c r="F922">
        <v>20.91</v>
      </c>
      <c r="H922" t="s">
        <v>572</v>
      </c>
      <c r="I922">
        <v>14.64</v>
      </c>
      <c r="J922">
        <v>1</v>
      </c>
      <c r="K922">
        <v>14.64</v>
      </c>
      <c r="L922" s="45">
        <f>VLOOKUP(H922,'[1]CALCUL AS et AN'!$A$2:$AU$889,24,FALSE)</f>
        <v>14.64</v>
      </c>
      <c r="M922" s="48">
        <f>VLOOKUP(H922,'[1]CALCUL AS et AN'!$A$2:$AU$889,28,FALSE)</f>
        <v>15.811200000000001</v>
      </c>
      <c r="N922">
        <v>29.28</v>
      </c>
      <c r="O922" s="45">
        <f t="shared" si="66"/>
        <v>29.28</v>
      </c>
      <c r="P922" s="48">
        <f t="shared" si="67"/>
        <v>31.622400000000003</v>
      </c>
      <c r="Q922">
        <v>20.91</v>
      </c>
      <c r="R922" s="45">
        <f>VLOOKUP(H922,'[1]CALCUL AS et AN'!$A$2:$AU$889,46,FALSE)</f>
        <v>21.96</v>
      </c>
      <c r="S922" s="48">
        <f>VLOOKUP(H922,'[1]CALCUL AS et AN'!$A$2:$AU$889,47,FALSE)</f>
        <v>23.716800000000003</v>
      </c>
      <c r="T922">
        <v>41.82</v>
      </c>
      <c r="U922" s="45">
        <f t="shared" si="68"/>
        <v>43.92</v>
      </c>
      <c r="V922" s="48">
        <f t="shared" si="69"/>
        <v>47.433600000000006</v>
      </c>
      <c r="W922" t="s">
        <v>1361</v>
      </c>
      <c r="X922" t="s">
        <v>937</v>
      </c>
    </row>
    <row r="923" spans="1:24" outlineLevel="2">
      <c r="A923" t="s">
        <v>92</v>
      </c>
      <c r="B923" s="73" t="str">
        <f t="shared" si="70"/>
        <v>EHB</v>
      </c>
      <c r="C923" t="s">
        <v>2410</v>
      </c>
      <c r="D923">
        <v>0.06</v>
      </c>
      <c r="E923" t="s">
        <v>2411</v>
      </c>
      <c r="F923">
        <v>75</v>
      </c>
      <c r="H923" t="s">
        <v>2410</v>
      </c>
      <c r="I923">
        <v>50</v>
      </c>
      <c r="J923">
        <v>1</v>
      </c>
      <c r="K923">
        <v>50</v>
      </c>
      <c r="L923" s="45">
        <f>VLOOKUP(H923,'[1]CALCUL AS et AN'!$A$2:$AU$889,24,FALSE)</f>
        <v>50</v>
      </c>
      <c r="M923" s="48">
        <f>VLOOKUP(H923,'[1]CALCUL AS et AN'!$A$2:$AU$889,28,FALSE)</f>
        <v>50</v>
      </c>
      <c r="N923">
        <v>3</v>
      </c>
      <c r="O923" s="45">
        <f t="shared" si="66"/>
        <v>3</v>
      </c>
      <c r="P923" s="48">
        <f t="shared" si="67"/>
        <v>3</v>
      </c>
      <c r="Q923">
        <v>75</v>
      </c>
      <c r="R923" s="45">
        <f>VLOOKUP(H923,'[1]CALCUL AS et AN'!$A$2:$AU$889,46,FALSE)</f>
        <v>75</v>
      </c>
      <c r="S923" s="48">
        <f>VLOOKUP(H923,'[1]CALCUL AS et AN'!$A$2:$AU$889,47,FALSE)</f>
        <v>75</v>
      </c>
      <c r="T923">
        <v>4.5</v>
      </c>
      <c r="U923" s="45">
        <f t="shared" si="68"/>
        <v>4.5</v>
      </c>
      <c r="V923" s="48">
        <f t="shared" si="69"/>
        <v>4.5</v>
      </c>
      <c r="W923" t="s">
        <v>1361</v>
      </c>
      <c r="X923" t="s">
        <v>951</v>
      </c>
    </row>
    <row r="924" spans="1:24" outlineLevel="1">
      <c r="A924" s="73" t="s">
        <v>3076</v>
      </c>
      <c r="B924" s="73" t="str">
        <f t="shared" si="70"/>
        <v>PCLC14EHB</v>
      </c>
      <c r="N924">
        <f>SUBTOTAL(9,N918:N923)</f>
        <v>66.488277777777768</v>
      </c>
      <c r="O924" s="45">
        <f>SUBTOTAL(9,O918:O923)</f>
        <v>66.436000000000007</v>
      </c>
      <c r="P924" s="48">
        <f>SUBTOTAL(9,P918:P923)</f>
        <v>70.864400000000003</v>
      </c>
      <c r="T924">
        <f>SUBTOTAL(9,T918:T923)</f>
        <v>100.9537</v>
      </c>
      <c r="U924" s="45">
        <f>SUBTOTAL(9,U918:U923)</f>
        <v>92.498249999999999</v>
      </c>
      <c r="V924" s="48">
        <f>SUBTOTAL(9,V918:V923)</f>
        <v>98.785600000000017</v>
      </c>
    </row>
    <row r="925" spans="1:24" outlineLevel="2">
      <c r="A925" t="s">
        <v>94</v>
      </c>
      <c r="B925" s="73" t="str">
        <f t="shared" si="70"/>
        <v>EH</v>
      </c>
      <c r="C925">
        <v>8110608018</v>
      </c>
      <c r="D925">
        <v>12</v>
      </c>
      <c r="E925" t="s">
        <v>2084</v>
      </c>
      <c r="F925">
        <v>0.28199999999999997</v>
      </c>
      <c r="H925">
        <v>8110608018</v>
      </c>
      <c r="I925">
        <v>0.17</v>
      </c>
      <c r="J925">
        <v>1</v>
      </c>
      <c r="K925">
        <v>0.17</v>
      </c>
      <c r="L925" s="45">
        <f>VLOOKUP(H925,'[1]CALCUL AS et AN'!$A$2:$AU$889,24,FALSE)</f>
        <v>0.16700000000000001</v>
      </c>
      <c r="M925" s="48">
        <f>VLOOKUP(H925,'[1]CALCUL AS et AN'!$A$2:$AU$889,28,FALSE)</f>
        <v>0.16700000000000001</v>
      </c>
      <c r="N925">
        <v>2.04</v>
      </c>
      <c r="O925" s="45">
        <f t="shared" si="66"/>
        <v>2.004</v>
      </c>
      <c r="P925" s="48">
        <f t="shared" si="67"/>
        <v>2.004</v>
      </c>
      <c r="Q925">
        <v>0.28199999999999997</v>
      </c>
      <c r="R925" s="45">
        <f>VLOOKUP(H925,'[1]CALCUL AS et AN'!$A$2:$AU$889,46,FALSE)</f>
        <v>0.2505</v>
      </c>
      <c r="S925" s="48">
        <f>VLOOKUP(H925,'[1]CALCUL AS et AN'!$A$2:$AU$889,47,FALSE)</f>
        <v>0.2505</v>
      </c>
      <c r="T925">
        <v>3.3839999999999995</v>
      </c>
      <c r="U925" s="45">
        <f t="shared" si="68"/>
        <v>3.0060000000000002</v>
      </c>
      <c r="V925" s="48">
        <f t="shared" si="69"/>
        <v>3.0060000000000002</v>
      </c>
      <c r="W925" t="s">
        <v>1361</v>
      </c>
      <c r="X925" t="s">
        <v>951</v>
      </c>
    </row>
    <row r="926" spans="1:24" outlineLevel="2">
      <c r="A926" t="s">
        <v>94</v>
      </c>
      <c r="B926" s="73" t="str">
        <f t="shared" si="70"/>
        <v>EH</v>
      </c>
      <c r="C926" t="s">
        <v>2391</v>
      </c>
      <c r="D926">
        <v>4</v>
      </c>
      <c r="E926" t="s">
        <v>2392</v>
      </c>
      <c r="F926">
        <v>0.54900000000000004</v>
      </c>
      <c r="H926" t="s">
        <v>2391</v>
      </c>
      <c r="I926">
        <v>0.37</v>
      </c>
      <c r="J926">
        <v>1</v>
      </c>
      <c r="K926">
        <v>0.37</v>
      </c>
      <c r="L926" s="45">
        <f>VLOOKUP(H926,'[1]CALCUL AS et AN'!$A$2:$AU$889,24,FALSE)</f>
        <v>0.36599999999999999</v>
      </c>
      <c r="M926" s="48">
        <f>VLOOKUP(H926,'[1]CALCUL AS et AN'!$A$2:$AU$889,28,FALSE)</f>
        <v>0.36599999999999999</v>
      </c>
      <c r="N926">
        <v>1.48</v>
      </c>
      <c r="O926" s="45">
        <f t="shared" si="66"/>
        <v>1.464</v>
      </c>
      <c r="P926" s="48">
        <f t="shared" si="67"/>
        <v>1.464</v>
      </c>
      <c r="Q926">
        <v>0.54900000000000004</v>
      </c>
      <c r="R926" s="45">
        <f>VLOOKUP(H926,'[1]CALCUL AS et AN'!$A$2:$AU$889,46,FALSE)</f>
        <v>0.54899999999999993</v>
      </c>
      <c r="S926" s="48">
        <f>VLOOKUP(H926,'[1]CALCUL AS et AN'!$A$2:$AU$889,47,FALSE)</f>
        <v>0.54899999999999993</v>
      </c>
      <c r="T926">
        <v>2.1960000000000002</v>
      </c>
      <c r="U926" s="45">
        <f t="shared" si="68"/>
        <v>2.1959999999999997</v>
      </c>
      <c r="V926" s="48">
        <f t="shared" si="69"/>
        <v>2.1959999999999997</v>
      </c>
      <c r="W926" t="s">
        <v>1361</v>
      </c>
      <c r="X926" t="s">
        <v>937</v>
      </c>
    </row>
    <row r="927" spans="1:24" outlineLevel="2">
      <c r="A927" t="s">
        <v>94</v>
      </c>
      <c r="B927" s="73" t="str">
        <f t="shared" si="70"/>
        <v>EH</v>
      </c>
      <c r="C927" t="s">
        <v>648</v>
      </c>
      <c r="D927">
        <v>0.25</v>
      </c>
      <c r="E927" t="s">
        <v>2053</v>
      </c>
      <c r="F927">
        <v>13.19</v>
      </c>
      <c r="H927" t="s">
        <v>648</v>
      </c>
      <c r="I927">
        <v>14.87</v>
      </c>
      <c r="J927">
        <v>1.8</v>
      </c>
      <c r="K927">
        <v>8.2611111111111111</v>
      </c>
      <c r="L927" s="45">
        <f>VLOOKUP(H927,'[1]CALCUL AS et AN'!$A$2:$AU$889,24,FALSE)</f>
        <v>8.26</v>
      </c>
      <c r="M927" s="48">
        <f>VLOOKUP(H927,'[1]CALCUL AS et AN'!$A$2:$AU$889,28,FALSE)</f>
        <v>10.92</v>
      </c>
      <c r="N927">
        <v>2.0652777777777778</v>
      </c>
      <c r="O927" s="45">
        <f t="shared" si="66"/>
        <v>2.0649999999999999</v>
      </c>
      <c r="P927" s="48">
        <f t="shared" si="67"/>
        <v>2.73</v>
      </c>
      <c r="Q927">
        <v>13.19</v>
      </c>
      <c r="R927" s="45">
        <f>VLOOKUP(H927,'[1]CALCUL AS et AN'!$A$2:$AU$889,46,FALSE)</f>
        <v>12.39</v>
      </c>
      <c r="S927" s="48">
        <f>VLOOKUP(H927,'[1]CALCUL AS et AN'!$A$2:$AU$889,47,FALSE)</f>
        <v>16.38</v>
      </c>
      <c r="T927">
        <v>3.2974999999999999</v>
      </c>
      <c r="U927" s="45">
        <f t="shared" si="68"/>
        <v>3.0975000000000001</v>
      </c>
      <c r="V927" s="48">
        <f t="shared" si="69"/>
        <v>4.0949999999999998</v>
      </c>
      <c r="W927" t="s">
        <v>1361</v>
      </c>
      <c r="X927" t="s">
        <v>937</v>
      </c>
    </row>
    <row r="928" spans="1:24" outlineLevel="2">
      <c r="A928" t="s">
        <v>94</v>
      </c>
      <c r="B928" s="73" t="str">
        <f t="shared" si="70"/>
        <v>EH</v>
      </c>
      <c r="C928" t="s">
        <v>650</v>
      </c>
      <c r="D928">
        <v>4.0599999999999996</v>
      </c>
      <c r="E928" t="s">
        <v>2047</v>
      </c>
      <c r="F928">
        <v>11.27</v>
      </c>
      <c r="H928" t="s">
        <v>650</v>
      </c>
      <c r="I928">
        <v>7.05</v>
      </c>
      <c r="J928">
        <v>1</v>
      </c>
      <c r="K928">
        <v>7.05</v>
      </c>
      <c r="L928" s="45">
        <f>VLOOKUP(H928,'[1]CALCUL AS et AN'!$A$2:$AU$889,24,FALSE)</f>
        <v>7.05</v>
      </c>
      <c r="M928" s="48">
        <f>VLOOKUP(H928,'[1]CALCUL AS et AN'!$A$2:$AU$889,28,FALSE)</f>
        <v>7.4</v>
      </c>
      <c r="N928">
        <v>28.622999999999998</v>
      </c>
      <c r="O928" s="45">
        <f t="shared" si="66"/>
        <v>28.622999999999998</v>
      </c>
      <c r="P928" s="48">
        <f t="shared" si="67"/>
        <v>30.043999999999997</v>
      </c>
      <c r="Q928">
        <v>11.27</v>
      </c>
      <c r="R928" s="45">
        <f>VLOOKUP(H928,'[1]CALCUL AS et AN'!$A$2:$AU$889,46,FALSE)</f>
        <v>8.8125</v>
      </c>
      <c r="S928" s="48">
        <f>VLOOKUP(H928,'[1]CALCUL AS et AN'!$A$2:$AU$889,47,FALSE)</f>
        <v>9.25</v>
      </c>
      <c r="T928">
        <v>45.756199999999993</v>
      </c>
      <c r="U928" s="45">
        <f t="shared" si="68"/>
        <v>35.778749999999995</v>
      </c>
      <c r="V928" s="48">
        <f t="shared" si="69"/>
        <v>37.555</v>
      </c>
      <c r="W928" t="s">
        <v>1361</v>
      </c>
      <c r="X928" t="s">
        <v>937</v>
      </c>
    </row>
    <row r="929" spans="1:24" outlineLevel="2">
      <c r="A929" t="s">
        <v>94</v>
      </c>
      <c r="B929" s="73" t="str">
        <f t="shared" si="70"/>
        <v>EH</v>
      </c>
      <c r="C929" t="s">
        <v>572</v>
      </c>
      <c r="D929">
        <v>2</v>
      </c>
      <c r="E929" t="s">
        <v>573</v>
      </c>
      <c r="F929">
        <v>20.91</v>
      </c>
      <c r="H929" t="s">
        <v>572</v>
      </c>
      <c r="I929">
        <v>14.64</v>
      </c>
      <c r="J929">
        <v>1</v>
      </c>
      <c r="K929">
        <v>14.64</v>
      </c>
      <c r="L929" s="45">
        <f>VLOOKUP(H929,'[1]CALCUL AS et AN'!$A$2:$AU$889,24,FALSE)</f>
        <v>14.64</v>
      </c>
      <c r="M929" s="48">
        <f>VLOOKUP(H929,'[1]CALCUL AS et AN'!$A$2:$AU$889,28,FALSE)</f>
        <v>15.811200000000001</v>
      </c>
      <c r="N929">
        <v>29.28</v>
      </c>
      <c r="O929" s="45">
        <f t="shared" si="66"/>
        <v>29.28</v>
      </c>
      <c r="P929" s="48">
        <f t="shared" si="67"/>
        <v>31.622400000000003</v>
      </c>
      <c r="Q929">
        <v>20.91</v>
      </c>
      <c r="R929" s="45">
        <f>VLOOKUP(H929,'[1]CALCUL AS et AN'!$A$2:$AU$889,46,FALSE)</f>
        <v>21.96</v>
      </c>
      <c r="S929" s="48">
        <f>VLOOKUP(H929,'[1]CALCUL AS et AN'!$A$2:$AU$889,47,FALSE)</f>
        <v>23.716800000000003</v>
      </c>
      <c r="T929">
        <v>41.82</v>
      </c>
      <c r="U929" s="45">
        <f t="shared" si="68"/>
        <v>43.92</v>
      </c>
      <c r="V929" s="48">
        <f t="shared" si="69"/>
        <v>47.433600000000006</v>
      </c>
      <c r="W929" t="s">
        <v>1361</v>
      </c>
      <c r="X929" t="s">
        <v>937</v>
      </c>
    </row>
    <row r="930" spans="1:24" outlineLevel="2">
      <c r="A930" t="s">
        <v>94</v>
      </c>
      <c r="B930" s="73" t="str">
        <f t="shared" si="70"/>
        <v>EH</v>
      </c>
      <c r="C930" t="s">
        <v>2410</v>
      </c>
      <c r="D930">
        <v>0.06</v>
      </c>
      <c r="E930" t="s">
        <v>2411</v>
      </c>
      <c r="F930">
        <v>75</v>
      </c>
      <c r="H930" t="s">
        <v>2410</v>
      </c>
      <c r="I930">
        <v>50</v>
      </c>
      <c r="J930">
        <v>1</v>
      </c>
      <c r="K930">
        <v>50</v>
      </c>
      <c r="L930" s="45">
        <f>VLOOKUP(H930,'[1]CALCUL AS et AN'!$A$2:$AU$889,24,FALSE)</f>
        <v>50</v>
      </c>
      <c r="M930" s="48">
        <f>VLOOKUP(H930,'[1]CALCUL AS et AN'!$A$2:$AU$889,28,FALSE)</f>
        <v>50</v>
      </c>
      <c r="N930">
        <v>3</v>
      </c>
      <c r="O930" s="45">
        <f t="shared" si="66"/>
        <v>3</v>
      </c>
      <c r="P930" s="48">
        <f t="shared" si="67"/>
        <v>3</v>
      </c>
      <c r="Q930">
        <v>75</v>
      </c>
      <c r="R930" s="45">
        <f>VLOOKUP(H930,'[1]CALCUL AS et AN'!$A$2:$AU$889,46,FALSE)</f>
        <v>75</v>
      </c>
      <c r="S930" s="48">
        <f>VLOOKUP(H930,'[1]CALCUL AS et AN'!$A$2:$AU$889,47,FALSE)</f>
        <v>75</v>
      </c>
      <c r="T930">
        <v>4.5</v>
      </c>
      <c r="U930" s="45">
        <f t="shared" si="68"/>
        <v>4.5</v>
      </c>
      <c r="V930" s="48">
        <f t="shared" si="69"/>
        <v>4.5</v>
      </c>
      <c r="W930" t="s">
        <v>1361</v>
      </c>
      <c r="X930" t="s">
        <v>951</v>
      </c>
    </row>
    <row r="931" spans="1:24" outlineLevel="1">
      <c r="A931" s="73" t="s">
        <v>3077</v>
      </c>
      <c r="B931" s="73" t="str">
        <f t="shared" si="70"/>
        <v>PCLC16EH</v>
      </c>
      <c r="N931">
        <f>SUBTOTAL(9,N925:N930)</f>
        <v>66.488277777777768</v>
      </c>
      <c r="O931" s="45">
        <f>SUBTOTAL(9,O925:O930)</f>
        <v>66.436000000000007</v>
      </c>
      <c r="P931" s="48">
        <f>SUBTOTAL(9,P925:P930)</f>
        <v>70.864400000000003</v>
      </c>
      <c r="T931">
        <f>SUBTOTAL(9,T925:T930)</f>
        <v>100.9537</v>
      </c>
      <c r="U931" s="45">
        <f>SUBTOTAL(9,U925:U930)</f>
        <v>92.498249999999999</v>
      </c>
      <c r="V931" s="48">
        <f>SUBTOTAL(9,V925:V930)</f>
        <v>98.785600000000017</v>
      </c>
    </row>
    <row r="932" spans="1:24" outlineLevel="2">
      <c r="A932" t="s">
        <v>96</v>
      </c>
      <c r="B932" s="73" t="str">
        <f t="shared" si="70"/>
        <v>EHA</v>
      </c>
      <c r="C932">
        <v>8110608018</v>
      </c>
      <c r="D932">
        <v>12</v>
      </c>
      <c r="E932" t="s">
        <v>2084</v>
      </c>
      <c r="F932">
        <v>0.28199999999999997</v>
      </c>
      <c r="H932">
        <v>8110608018</v>
      </c>
      <c r="I932">
        <v>0.17</v>
      </c>
      <c r="J932">
        <v>1</v>
      </c>
      <c r="K932">
        <v>0.17</v>
      </c>
      <c r="L932" s="45">
        <f>VLOOKUP(H932,'[1]CALCUL AS et AN'!$A$2:$AU$889,24,FALSE)</f>
        <v>0.16700000000000001</v>
      </c>
      <c r="M932" s="48">
        <f>VLOOKUP(H932,'[1]CALCUL AS et AN'!$A$2:$AU$889,28,FALSE)</f>
        <v>0.16700000000000001</v>
      </c>
      <c r="N932">
        <v>2.04</v>
      </c>
      <c r="O932" s="45">
        <f t="shared" si="66"/>
        <v>2.004</v>
      </c>
      <c r="P932" s="48">
        <f t="shared" si="67"/>
        <v>2.004</v>
      </c>
      <c r="Q932">
        <v>0.28199999999999997</v>
      </c>
      <c r="R932" s="45">
        <f>VLOOKUP(H932,'[1]CALCUL AS et AN'!$A$2:$AU$889,46,FALSE)</f>
        <v>0.2505</v>
      </c>
      <c r="S932" s="48">
        <f>VLOOKUP(H932,'[1]CALCUL AS et AN'!$A$2:$AU$889,47,FALSE)</f>
        <v>0.2505</v>
      </c>
      <c r="T932">
        <v>3.3839999999999995</v>
      </c>
      <c r="U932" s="45">
        <f t="shared" si="68"/>
        <v>3.0060000000000002</v>
      </c>
      <c r="V932" s="48">
        <f t="shared" si="69"/>
        <v>3.0060000000000002</v>
      </c>
      <c r="W932" t="s">
        <v>1361</v>
      </c>
      <c r="X932" t="s">
        <v>951</v>
      </c>
    </row>
    <row r="933" spans="1:24" outlineLevel="2">
      <c r="A933" t="s">
        <v>96</v>
      </c>
      <c r="B933" s="73" t="str">
        <f t="shared" si="70"/>
        <v>EHA</v>
      </c>
      <c r="C933" t="s">
        <v>2391</v>
      </c>
      <c r="D933">
        <v>4</v>
      </c>
      <c r="E933" t="s">
        <v>2392</v>
      </c>
      <c r="F933">
        <v>0.54900000000000004</v>
      </c>
      <c r="H933" t="s">
        <v>2391</v>
      </c>
      <c r="I933">
        <v>0.37</v>
      </c>
      <c r="J933">
        <v>1</v>
      </c>
      <c r="K933">
        <v>0.37</v>
      </c>
      <c r="L933" s="45">
        <f>VLOOKUP(H933,'[1]CALCUL AS et AN'!$A$2:$AU$889,24,FALSE)</f>
        <v>0.36599999999999999</v>
      </c>
      <c r="M933" s="48">
        <f>VLOOKUP(H933,'[1]CALCUL AS et AN'!$A$2:$AU$889,28,FALSE)</f>
        <v>0.36599999999999999</v>
      </c>
      <c r="N933">
        <v>1.48</v>
      </c>
      <c r="O933" s="45">
        <f t="shared" si="66"/>
        <v>1.464</v>
      </c>
      <c r="P933" s="48">
        <f t="shared" si="67"/>
        <v>1.464</v>
      </c>
      <c r="Q933">
        <v>0.54900000000000004</v>
      </c>
      <c r="R933" s="45">
        <f>VLOOKUP(H933,'[1]CALCUL AS et AN'!$A$2:$AU$889,46,FALSE)</f>
        <v>0.54899999999999993</v>
      </c>
      <c r="S933" s="48">
        <f>VLOOKUP(H933,'[1]CALCUL AS et AN'!$A$2:$AU$889,47,FALSE)</f>
        <v>0.54899999999999993</v>
      </c>
      <c r="T933">
        <v>2.1960000000000002</v>
      </c>
      <c r="U933" s="45">
        <f t="shared" si="68"/>
        <v>2.1959999999999997</v>
      </c>
      <c r="V933" s="48">
        <f t="shared" si="69"/>
        <v>2.1959999999999997</v>
      </c>
      <c r="W933" t="s">
        <v>1361</v>
      </c>
      <c r="X933" t="s">
        <v>937</v>
      </c>
    </row>
    <row r="934" spans="1:24" outlineLevel="2">
      <c r="A934" t="s">
        <v>96</v>
      </c>
      <c r="B934" s="73" t="str">
        <f t="shared" si="70"/>
        <v>EHA</v>
      </c>
      <c r="C934" t="s">
        <v>648</v>
      </c>
      <c r="D934">
        <v>0.25</v>
      </c>
      <c r="E934" t="s">
        <v>2053</v>
      </c>
      <c r="F934">
        <v>13.19</v>
      </c>
      <c r="H934" t="s">
        <v>648</v>
      </c>
      <c r="I934">
        <v>14.87</v>
      </c>
      <c r="J934">
        <v>1.8</v>
      </c>
      <c r="K934">
        <v>8.2611111111111111</v>
      </c>
      <c r="L934" s="45">
        <f>VLOOKUP(H934,'[1]CALCUL AS et AN'!$A$2:$AU$889,24,FALSE)</f>
        <v>8.26</v>
      </c>
      <c r="M934" s="48">
        <f>VLOOKUP(H934,'[1]CALCUL AS et AN'!$A$2:$AU$889,28,FALSE)</f>
        <v>10.92</v>
      </c>
      <c r="N934">
        <v>2.0652777777777778</v>
      </c>
      <c r="O934" s="45">
        <f t="shared" si="66"/>
        <v>2.0649999999999999</v>
      </c>
      <c r="P934" s="48">
        <f t="shared" si="67"/>
        <v>2.73</v>
      </c>
      <c r="Q934">
        <v>13.19</v>
      </c>
      <c r="R934" s="45">
        <f>VLOOKUP(H934,'[1]CALCUL AS et AN'!$A$2:$AU$889,46,FALSE)</f>
        <v>12.39</v>
      </c>
      <c r="S934" s="48">
        <f>VLOOKUP(H934,'[1]CALCUL AS et AN'!$A$2:$AU$889,47,FALSE)</f>
        <v>16.38</v>
      </c>
      <c r="T934">
        <v>3.2974999999999999</v>
      </c>
      <c r="U934" s="45">
        <f t="shared" si="68"/>
        <v>3.0975000000000001</v>
      </c>
      <c r="V934" s="48">
        <f t="shared" si="69"/>
        <v>4.0949999999999998</v>
      </c>
      <c r="W934" t="s">
        <v>1361</v>
      </c>
      <c r="X934" t="s">
        <v>937</v>
      </c>
    </row>
    <row r="935" spans="1:24" outlineLevel="2">
      <c r="A935" t="s">
        <v>96</v>
      </c>
      <c r="B935" s="73" t="str">
        <f t="shared" si="70"/>
        <v>EHA</v>
      </c>
      <c r="C935" t="s">
        <v>650</v>
      </c>
      <c r="D935">
        <v>4.0599999999999996</v>
      </c>
      <c r="E935" t="s">
        <v>2047</v>
      </c>
      <c r="F935">
        <v>11.27</v>
      </c>
      <c r="H935" t="s">
        <v>650</v>
      </c>
      <c r="I935">
        <v>7.05</v>
      </c>
      <c r="J935">
        <v>1</v>
      </c>
      <c r="K935">
        <v>7.05</v>
      </c>
      <c r="L935" s="45">
        <f>VLOOKUP(H935,'[1]CALCUL AS et AN'!$A$2:$AU$889,24,FALSE)</f>
        <v>7.05</v>
      </c>
      <c r="M935" s="48">
        <f>VLOOKUP(H935,'[1]CALCUL AS et AN'!$A$2:$AU$889,28,FALSE)</f>
        <v>7.4</v>
      </c>
      <c r="N935">
        <v>28.622999999999998</v>
      </c>
      <c r="O935" s="45">
        <f t="shared" si="66"/>
        <v>28.622999999999998</v>
      </c>
      <c r="P935" s="48">
        <f t="shared" si="67"/>
        <v>30.043999999999997</v>
      </c>
      <c r="Q935">
        <v>11.27</v>
      </c>
      <c r="R935" s="45">
        <f>VLOOKUP(H935,'[1]CALCUL AS et AN'!$A$2:$AU$889,46,FALSE)</f>
        <v>8.8125</v>
      </c>
      <c r="S935" s="48">
        <f>VLOOKUP(H935,'[1]CALCUL AS et AN'!$A$2:$AU$889,47,FALSE)</f>
        <v>9.25</v>
      </c>
      <c r="T935">
        <v>45.756199999999993</v>
      </c>
      <c r="U935" s="45">
        <f t="shared" si="68"/>
        <v>35.778749999999995</v>
      </c>
      <c r="V935" s="48">
        <f t="shared" si="69"/>
        <v>37.555</v>
      </c>
      <c r="W935" t="s">
        <v>1361</v>
      </c>
      <c r="X935" t="s">
        <v>937</v>
      </c>
    </row>
    <row r="936" spans="1:24" outlineLevel="2">
      <c r="A936" t="s">
        <v>96</v>
      </c>
      <c r="B936" s="73" t="str">
        <f t="shared" si="70"/>
        <v>EHA</v>
      </c>
      <c r="C936" t="s">
        <v>572</v>
      </c>
      <c r="D936">
        <v>1</v>
      </c>
      <c r="E936" t="s">
        <v>573</v>
      </c>
      <c r="F936">
        <v>20.91</v>
      </c>
      <c r="H936" t="s">
        <v>572</v>
      </c>
      <c r="I936">
        <v>14.64</v>
      </c>
      <c r="J936">
        <v>1</v>
      </c>
      <c r="K936">
        <v>14.64</v>
      </c>
      <c r="L936" s="45">
        <f>VLOOKUP(H936,'[1]CALCUL AS et AN'!$A$2:$AU$889,24,FALSE)</f>
        <v>14.64</v>
      </c>
      <c r="M936" s="48">
        <f>VLOOKUP(H936,'[1]CALCUL AS et AN'!$A$2:$AU$889,28,FALSE)</f>
        <v>15.811200000000001</v>
      </c>
      <c r="N936">
        <v>14.64</v>
      </c>
      <c r="O936" s="45">
        <f t="shared" si="66"/>
        <v>14.64</v>
      </c>
      <c r="P936" s="48">
        <f t="shared" si="67"/>
        <v>15.811200000000001</v>
      </c>
      <c r="Q936">
        <v>20.91</v>
      </c>
      <c r="R936" s="45">
        <f>VLOOKUP(H936,'[1]CALCUL AS et AN'!$A$2:$AU$889,46,FALSE)</f>
        <v>21.96</v>
      </c>
      <c r="S936" s="48">
        <f>VLOOKUP(H936,'[1]CALCUL AS et AN'!$A$2:$AU$889,47,FALSE)</f>
        <v>23.716800000000003</v>
      </c>
      <c r="T936">
        <v>20.91</v>
      </c>
      <c r="U936" s="45">
        <f t="shared" si="68"/>
        <v>21.96</v>
      </c>
      <c r="V936" s="48">
        <f t="shared" si="69"/>
        <v>23.716800000000003</v>
      </c>
      <c r="W936" t="s">
        <v>1361</v>
      </c>
      <c r="X936" t="s">
        <v>937</v>
      </c>
    </row>
    <row r="937" spans="1:24" outlineLevel="2">
      <c r="A937" t="s">
        <v>96</v>
      </c>
      <c r="B937" s="73" t="str">
        <f t="shared" si="70"/>
        <v>EHA</v>
      </c>
      <c r="C937" t="s">
        <v>574</v>
      </c>
      <c r="D937">
        <v>1</v>
      </c>
      <c r="E937" t="s">
        <v>575</v>
      </c>
      <c r="F937">
        <v>26.09</v>
      </c>
      <c r="H937" t="s">
        <v>574</v>
      </c>
      <c r="I937">
        <v>18.27</v>
      </c>
      <c r="J937">
        <v>1</v>
      </c>
      <c r="K937">
        <v>18.27</v>
      </c>
      <c r="L937" s="45">
        <f>VLOOKUP(H937,'[1]CALCUL AS et AN'!$A$2:$AU$889,24,FALSE)</f>
        <v>18.27</v>
      </c>
      <c r="M937" s="48">
        <f>VLOOKUP(H937,'[1]CALCUL AS et AN'!$A$2:$AU$889,28,FALSE)</f>
        <v>19.7316</v>
      </c>
      <c r="N937">
        <v>18.27</v>
      </c>
      <c r="O937" s="45">
        <f t="shared" si="66"/>
        <v>18.27</v>
      </c>
      <c r="P937" s="48">
        <f t="shared" si="67"/>
        <v>19.7316</v>
      </c>
      <c r="Q937">
        <v>26.09</v>
      </c>
      <c r="R937" s="45">
        <f>VLOOKUP(H937,'[1]CALCUL AS et AN'!$A$2:$AU$889,46,FALSE)</f>
        <v>27.405000000000001</v>
      </c>
      <c r="S937" s="48">
        <f>VLOOKUP(H937,'[1]CALCUL AS et AN'!$A$2:$AU$889,47,FALSE)</f>
        <v>29.5974</v>
      </c>
      <c r="T937">
        <v>26.09</v>
      </c>
      <c r="U937" s="45">
        <f t="shared" si="68"/>
        <v>27.405000000000001</v>
      </c>
      <c r="V937" s="48">
        <f t="shared" si="69"/>
        <v>29.5974</v>
      </c>
      <c r="W937" t="s">
        <v>1361</v>
      </c>
      <c r="X937" t="s">
        <v>937</v>
      </c>
    </row>
    <row r="938" spans="1:24" outlineLevel="2">
      <c r="A938" t="s">
        <v>96</v>
      </c>
      <c r="B938" s="73" t="str">
        <f t="shared" si="70"/>
        <v>EHA</v>
      </c>
      <c r="C938" t="s">
        <v>2410</v>
      </c>
      <c r="D938">
        <v>0.06</v>
      </c>
      <c r="E938" t="s">
        <v>2411</v>
      </c>
      <c r="F938">
        <v>75</v>
      </c>
      <c r="H938" t="s">
        <v>2410</v>
      </c>
      <c r="I938">
        <v>50</v>
      </c>
      <c r="J938">
        <v>1</v>
      </c>
      <c r="K938">
        <v>50</v>
      </c>
      <c r="L938" s="45">
        <f>VLOOKUP(H938,'[1]CALCUL AS et AN'!$A$2:$AU$889,24,FALSE)</f>
        <v>50</v>
      </c>
      <c r="M938" s="48">
        <f>VLOOKUP(H938,'[1]CALCUL AS et AN'!$A$2:$AU$889,28,FALSE)</f>
        <v>50</v>
      </c>
      <c r="N938">
        <v>3</v>
      </c>
      <c r="O938" s="45">
        <f t="shared" si="66"/>
        <v>3</v>
      </c>
      <c r="P938" s="48">
        <f t="shared" si="67"/>
        <v>3</v>
      </c>
      <c r="Q938">
        <v>75</v>
      </c>
      <c r="R938" s="45">
        <f>VLOOKUP(H938,'[1]CALCUL AS et AN'!$A$2:$AU$889,46,FALSE)</f>
        <v>75</v>
      </c>
      <c r="S938" s="48">
        <f>VLOOKUP(H938,'[1]CALCUL AS et AN'!$A$2:$AU$889,47,FALSE)</f>
        <v>75</v>
      </c>
      <c r="T938">
        <v>4.5</v>
      </c>
      <c r="U938" s="45">
        <f t="shared" si="68"/>
        <v>4.5</v>
      </c>
      <c r="V938" s="48">
        <f t="shared" si="69"/>
        <v>4.5</v>
      </c>
      <c r="W938" t="s">
        <v>1361</v>
      </c>
      <c r="X938" t="s">
        <v>951</v>
      </c>
    </row>
    <row r="939" spans="1:24" outlineLevel="1">
      <c r="A939" s="73" t="s">
        <v>3078</v>
      </c>
      <c r="B939" s="73" t="str">
        <f t="shared" si="70"/>
        <v>PCLC18EHA</v>
      </c>
      <c r="N939">
        <f>SUBTOTAL(9,N932:N938)</f>
        <v>70.118277777777777</v>
      </c>
      <c r="O939" s="45">
        <f>SUBTOTAL(9,O932:O938)</f>
        <v>70.066000000000003</v>
      </c>
      <c r="P939" s="48">
        <f>SUBTOTAL(9,P932:P938)</f>
        <v>74.78479999999999</v>
      </c>
      <c r="T939">
        <f>SUBTOTAL(9,T932:T938)</f>
        <v>106.13369999999999</v>
      </c>
      <c r="U939" s="45">
        <f>SUBTOTAL(9,U932:U938)</f>
        <v>97.943250000000006</v>
      </c>
      <c r="V939" s="48">
        <f>SUBTOTAL(9,V932:V938)</f>
        <v>104.6662</v>
      </c>
    </row>
    <row r="940" spans="1:24" outlineLevel="2">
      <c r="A940" t="s">
        <v>98</v>
      </c>
      <c r="B940" s="73" t="str">
        <f t="shared" si="70"/>
        <v>EHB</v>
      </c>
      <c r="C940">
        <v>8110608018</v>
      </c>
      <c r="D940">
        <v>14</v>
      </c>
      <c r="E940" t="s">
        <v>2084</v>
      </c>
      <c r="F940">
        <v>0.28199999999999997</v>
      </c>
      <c r="H940">
        <v>8110608018</v>
      </c>
      <c r="I940">
        <v>0.17</v>
      </c>
      <c r="J940">
        <v>1</v>
      </c>
      <c r="K940">
        <v>0.17</v>
      </c>
      <c r="L940" s="45">
        <f>VLOOKUP(H940,'[1]CALCUL AS et AN'!$A$2:$AU$889,24,FALSE)</f>
        <v>0.16700000000000001</v>
      </c>
      <c r="M940" s="48">
        <f>VLOOKUP(H940,'[1]CALCUL AS et AN'!$A$2:$AU$889,28,FALSE)</f>
        <v>0.16700000000000001</v>
      </c>
      <c r="N940">
        <v>2.3800000000000003</v>
      </c>
      <c r="O940" s="45">
        <f t="shared" si="66"/>
        <v>2.3380000000000001</v>
      </c>
      <c r="P940" s="48">
        <f t="shared" si="67"/>
        <v>2.3380000000000001</v>
      </c>
      <c r="Q940">
        <v>0.28199999999999997</v>
      </c>
      <c r="R940" s="45">
        <f>VLOOKUP(H940,'[1]CALCUL AS et AN'!$A$2:$AU$889,46,FALSE)</f>
        <v>0.2505</v>
      </c>
      <c r="S940" s="48">
        <f>VLOOKUP(H940,'[1]CALCUL AS et AN'!$A$2:$AU$889,47,FALSE)</f>
        <v>0.2505</v>
      </c>
      <c r="T940">
        <v>3.9479999999999995</v>
      </c>
      <c r="U940" s="45">
        <f t="shared" si="68"/>
        <v>3.5070000000000001</v>
      </c>
      <c r="V940" s="48">
        <f t="shared" si="69"/>
        <v>3.5070000000000001</v>
      </c>
      <c r="W940" t="s">
        <v>1361</v>
      </c>
      <c r="X940" t="s">
        <v>951</v>
      </c>
    </row>
    <row r="941" spans="1:24" outlineLevel="2">
      <c r="A941" t="s">
        <v>98</v>
      </c>
      <c r="B941" s="73" t="str">
        <f t="shared" si="70"/>
        <v>EHB</v>
      </c>
      <c r="C941" t="s">
        <v>2391</v>
      </c>
      <c r="D941">
        <v>4</v>
      </c>
      <c r="E941" t="s">
        <v>2392</v>
      </c>
      <c r="F941">
        <v>0.54900000000000004</v>
      </c>
      <c r="H941" t="s">
        <v>2391</v>
      </c>
      <c r="I941">
        <v>0.37</v>
      </c>
      <c r="J941">
        <v>1</v>
      </c>
      <c r="K941">
        <v>0.37</v>
      </c>
      <c r="L941" s="45">
        <f>VLOOKUP(H941,'[1]CALCUL AS et AN'!$A$2:$AU$889,24,FALSE)</f>
        <v>0.36599999999999999</v>
      </c>
      <c r="M941" s="48">
        <f>VLOOKUP(H941,'[1]CALCUL AS et AN'!$A$2:$AU$889,28,FALSE)</f>
        <v>0.36599999999999999</v>
      </c>
      <c r="N941">
        <v>1.48</v>
      </c>
      <c r="O941" s="45">
        <f t="shared" si="66"/>
        <v>1.464</v>
      </c>
      <c r="P941" s="48">
        <f t="shared" si="67"/>
        <v>1.464</v>
      </c>
      <c r="Q941">
        <v>0.54900000000000004</v>
      </c>
      <c r="R941" s="45">
        <f>VLOOKUP(H941,'[1]CALCUL AS et AN'!$A$2:$AU$889,46,FALSE)</f>
        <v>0.54899999999999993</v>
      </c>
      <c r="S941" s="48">
        <f>VLOOKUP(H941,'[1]CALCUL AS et AN'!$A$2:$AU$889,47,FALSE)</f>
        <v>0.54899999999999993</v>
      </c>
      <c r="T941">
        <v>2.1960000000000002</v>
      </c>
      <c r="U941" s="45">
        <f t="shared" si="68"/>
        <v>2.1959999999999997</v>
      </c>
      <c r="V941" s="48">
        <f t="shared" si="69"/>
        <v>2.1959999999999997</v>
      </c>
      <c r="W941" t="s">
        <v>1361</v>
      </c>
      <c r="X941" t="s">
        <v>937</v>
      </c>
    </row>
    <row r="942" spans="1:24" outlineLevel="2">
      <c r="A942" t="s">
        <v>98</v>
      </c>
      <c r="B942" s="73" t="str">
        <f t="shared" si="70"/>
        <v>EHB</v>
      </c>
      <c r="C942" t="s">
        <v>648</v>
      </c>
      <c r="D942">
        <v>0.25</v>
      </c>
      <c r="E942" t="s">
        <v>2053</v>
      </c>
      <c r="F942">
        <v>13.19</v>
      </c>
      <c r="H942" t="s">
        <v>648</v>
      </c>
      <c r="I942">
        <v>14.87</v>
      </c>
      <c r="J942">
        <v>1.8</v>
      </c>
      <c r="K942">
        <v>8.2611111111111111</v>
      </c>
      <c r="L942" s="45">
        <f>VLOOKUP(H942,'[1]CALCUL AS et AN'!$A$2:$AU$889,24,FALSE)</f>
        <v>8.26</v>
      </c>
      <c r="M942" s="48">
        <f>VLOOKUP(H942,'[1]CALCUL AS et AN'!$A$2:$AU$889,28,FALSE)</f>
        <v>10.92</v>
      </c>
      <c r="N942">
        <v>2.0652777777777778</v>
      </c>
      <c r="O942" s="45">
        <f t="shared" si="66"/>
        <v>2.0649999999999999</v>
      </c>
      <c r="P942" s="48">
        <f t="shared" si="67"/>
        <v>2.73</v>
      </c>
      <c r="Q942">
        <v>13.19</v>
      </c>
      <c r="R942" s="45">
        <f>VLOOKUP(H942,'[1]CALCUL AS et AN'!$A$2:$AU$889,46,FALSE)</f>
        <v>12.39</v>
      </c>
      <c r="S942" s="48">
        <f>VLOOKUP(H942,'[1]CALCUL AS et AN'!$A$2:$AU$889,47,FALSE)</f>
        <v>16.38</v>
      </c>
      <c r="T942">
        <v>3.2974999999999999</v>
      </c>
      <c r="U942" s="45">
        <f t="shared" si="68"/>
        <v>3.0975000000000001</v>
      </c>
      <c r="V942" s="48">
        <f t="shared" si="69"/>
        <v>4.0949999999999998</v>
      </c>
      <c r="W942" t="s">
        <v>1361</v>
      </c>
      <c r="X942" t="s">
        <v>937</v>
      </c>
    </row>
    <row r="943" spans="1:24" outlineLevel="2">
      <c r="A943" t="s">
        <v>98</v>
      </c>
      <c r="B943" s="73" t="str">
        <f t="shared" si="70"/>
        <v>EHB</v>
      </c>
      <c r="C943" t="s">
        <v>650</v>
      </c>
      <c r="D943">
        <v>4.4400000000000004</v>
      </c>
      <c r="E943" t="s">
        <v>2047</v>
      </c>
      <c r="F943">
        <v>11.27</v>
      </c>
      <c r="H943" t="s">
        <v>650</v>
      </c>
      <c r="I943">
        <v>7.05</v>
      </c>
      <c r="J943">
        <v>1</v>
      </c>
      <c r="K943">
        <v>7.05</v>
      </c>
      <c r="L943" s="45">
        <f>VLOOKUP(H943,'[1]CALCUL AS et AN'!$A$2:$AU$889,24,FALSE)</f>
        <v>7.05</v>
      </c>
      <c r="M943" s="48">
        <f>VLOOKUP(H943,'[1]CALCUL AS et AN'!$A$2:$AU$889,28,FALSE)</f>
        <v>7.4</v>
      </c>
      <c r="N943">
        <v>31.302000000000003</v>
      </c>
      <c r="O943" s="45">
        <f t="shared" si="66"/>
        <v>31.302000000000003</v>
      </c>
      <c r="P943" s="48">
        <f t="shared" si="67"/>
        <v>32.856000000000002</v>
      </c>
      <c r="Q943">
        <v>11.27</v>
      </c>
      <c r="R943" s="45">
        <f>VLOOKUP(H943,'[1]CALCUL AS et AN'!$A$2:$AU$889,46,FALSE)</f>
        <v>8.8125</v>
      </c>
      <c r="S943" s="48">
        <f>VLOOKUP(H943,'[1]CALCUL AS et AN'!$A$2:$AU$889,47,FALSE)</f>
        <v>9.25</v>
      </c>
      <c r="T943">
        <v>50.038800000000002</v>
      </c>
      <c r="U943" s="45">
        <f t="shared" si="68"/>
        <v>39.127500000000005</v>
      </c>
      <c r="V943" s="48">
        <f t="shared" si="69"/>
        <v>41.07</v>
      </c>
      <c r="W943" t="s">
        <v>1361</v>
      </c>
      <c r="X943" t="s">
        <v>937</v>
      </c>
    </row>
    <row r="944" spans="1:24" outlineLevel="2">
      <c r="A944" t="s">
        <v>98</v>
      </c>
      <c r="B944" s="73" t="str">
        <f t="shared" si="70"/>
        <v>EHB</v>
      </c>
      <c r="C944" t="s">
        <v>574</v>
      </c>
      <c r="D944">
        <v>2</v>
      </c>
      <c r="E944" t="s">
        <v>575</v>
      </c>
      <c r="F944">
        <v>26.09</v>
      </c>
      <c r="H944" t="s">
        <v>574</v>
      </c>
      <c r="I944">
        <v>18.27</v>
      </c>
      <c r="J944">
        <v>1</v>
      </c>
      <c r="K944">
        <v>18.27</v>
      </c>
      <c r="L944" s="45">
        <f>VLOOKUP(H944,'[1]CALCUL AS et AN'!$A$2:$AU$889,24,FALSE)</f>
        <v>18.27</v>
      </c>
      <c r="M944" s="48">
        <f>VLOOKUP(H944,'[1]CALCUL AS et AN'!$A$2:$AU$889,28,FALSE)</f>
        <v>19.7316</v>
      </c>
      <c r="N944">
        <v>36.54</v>
      </c>
      <c r="O944" s="45">
        <f t="shared" si="66"/>
        <v>36.54</v>
      </c>
      <c r="P944" s="48">
        <f t="shared" si="67"/>
        <v>39.463200000000001</v>
      </c>
      <c r="Q944">
        <v>26.09</v>
      </c>
      <c r="R944" s="45">
        <f>VLOOKUP(H944,'[1]CALCUL AS et AN'!$A$2:$AU$889,46,FALSE)</f>
        <v>27.405000000000001</v>
      </c>
      <c r="S944" s="48">
        <f>VLOOKUP(H944,'[1]CALCUL AS et AN'!$A$2:$AU$889,47,FALSE)</f>
        <v>29.5974</v>
      </c>
      <c r="T944">
        <v>52.18</v>
      </c>
      <c r="U944" s="45">
        <f t="shared" si="68"/>
        <v>54.81</v>
      </c>
      <c r="V944" s="48">
        <f t="shared" si="69"/>
        <v>59.194800000000001</v>
      </c>
      <c r="W944" t="s">
        <v>1361</v>
      </c>
      <c r="X944" t="s">
        <v>937</v>
      </c>
    </row>
    <row r="945" spans="1:24" outlineLevel="2">
      <c r="A945" t="s">
        <v>98</v>
      </c>
      <c r="B945" s="73" t="str">
        <f t="shared" si="70"/>
        <v>EHB</v>
      </c>
      <c r="C945" t="s">
        <v>2410</v>
      </c>
      <c r="D945">
        <v>0.06</v>
      </c>
      <c r="E945" t="s">
        <v>2411</v>
      </c>
      <c r="F945">
        <v>75</v>
      </c>
      <c r="H945" t="s">
        <v>2410</v>
      </c>
      <c r="I945">
        <v>50</v>
      </c>
      <c r="J945">
        <v>1</v>
      </c>
      <c r="K945">
        <v>50</v>
      </c>
      <c r="L945" s="45">
        <f>VLOOKUP(H945,'[1]CALCUL AS et AN'!$A$2:$AU$889,24,FALSE)</f>
        <v>50</v>
      </c>
      <c r="M945" s="48">
        <f>VLOOKUP(H945,'[1]CALCUL AS et AN'!$A$2:$AU$889,28,FALSE)</f>
        <v>50</v>
      </c>
      <c r="N945">
        <v>3</v>
      </c>
      <c r="O945" s="45">
        <f t="shared" si="66"/>
        <v>3</v>
      </c>
      <c r="P945" s="48">
        <f t="shared" si="67"/>
        <v>3</v>
      </c>
      <c r="Q945">
        <v>75</v>
      </c>
      <c r="R945" s="45">
        <f>VLOOKUP(H945,'[1]CALCUL AS et AN'!$A$2:$AU$889,46,FALSE)</f>
        <v>75</v>
      </c>
      <c r="S945" s="48">
        <f>VLOOKUP(H945,'[1]CALCUL AS et AN'!$A$2:$AU$889,47,FALSE)</f>
        <v>75</v>
      </c>
      <c r="T945">
        <v>4.5</v>
      </c>
      <c r="U945" s="45">
        <f t="shared" si="68"/>
        <v>4.5</v>
      </c>
      <c r="V945" s="48">
        <f t="shared" si="69"/>
        <v>4.5</v>
      </c>
      <c r="W945" t="s">
        <v>1361</v>
      </c>
      <c r="X945" t="s">
        <v>951</v>
      </c>
    </row>
    <row r="946" spans="1:24" outlineLevel="1">
      <c r="A946" s="73" t="s">
        <v>3079</v>
      </c>
      <c r="B946" s="73" t="str">
        <f t="shared" si="70"/>
        <v>PCLC20EHB</v>
      </c>
      <c r="N946">
        <f>SUBTOTAL(9,N940:N945)</f>
        <v>76.767277777777778</v>
      </c>
      <c r="O946" s="45">
        <f>SUBTOTAL(9,O940:O945)</f>
        <v>76.709000000000003</v>
      </c>
      <c r="P946" s="48">
        <f>SUBTOTAL(9,P940:P945)</f>
        <v>81.851200000000006</v>
      </c>
      <c r="T946">
        <f>SUBTOTAL(9,T940:T945)</f>
        <v>116.16030000000001</v>
      </c>
      <c r="U946" s="45">
        <f>SUBTOTAL(9,U940:U945)</f>
        <v>107.238</v>
      </c>
      <c r="V946" s="48">
        <f>SUBTOTAL(9,V940:V945)</f>
        <v>114.5628</v>
      </c>
    </row>
    <row r="947" spans="1:24" outlineLevel="2">
      <c r="A947" t="s">
        <v>66</v>
      </c>
      <c r="B947" s="73" t="str">
        <f t="shared" si="70"/>
        <v>H</v>
      </c>
      <c r="C947">
        <v>8110608018</v>
      </c>
      <c r="D947">
        <v>6</v>
      </c>
      <c r="E947" t="s">
        <v>2084</v>
      </c>
      <c r="F947">
        <v>0.28199999999999997</v>
      </c>
      <c r="H947">
        <v>8110608018</v>
      </c>
      <c r="I947">
        <v>0.17</v>
      </c>
      <c r="J947">
        <v>1</v>
      </c>
      <c r="K947">
        <v>0.17</v>
      </c>
      <c r="L947" s="45">
        <f>VLOOKUP(H947,'[1]CALCUL AS et AN'!$A$2:$AU$889,24,FALSE)</f>
        <v>0.16700000000000001</v>
      </c>
      <c r="M947" s="48">
        <f>VLOOKUP(H947,'[1]CALCUL AS et AN'!$A$2:$AU$889,28,FALSE)</f>
        <v>0.16700000000000001</v>
      </c>
      <c r="N947">
        <v>1.02</v>
      </c>
      <c r="O947" s="45">
        <f t="shared" si="66"/>
        <v>1.002</v>
      </c>
      <c r="P947" s="48">
        <f t="shared" si="67"/>
        <v>1.002</v>
      </c>
      <c r="Q947">
        <v>0.28199999999999997</v>
      </c>
      <c r="R947" s="45">
        <f>VLOOKUP(H947,'[1]CALCUL AS et AN'!$A$2:$AU$889,46,FALSE)</f>
        <v>0.2505</v>
      </c>
      <c r="S947" s="48">
        <f>VLOOKUP(H947,'[1]CALCUL AS et AN'!$A$2:$AU$889,47,FALSE)</f>
        <v>0.2505</v>
      </c>
      <c r="T947">
        <v>1.6919999999999997</v>
      </c>
      <c r="U947" s="45">
        <f t="shared" si="68"/>
        <v>1.5030000000000001</v>
      </c>
      <c r="V947" s="48">
        <f t="shared" si="69"/>
        <v>1.5030000000000001</v>
      </c>
      <c r="W947" t="s">
        <v>1361</v>
      </c>
      <c r="X947" t="s">
        <v>951</v>
      </c>
    </row>
    <row r="948" spans="1:24" outlineLevel="2">
      <c r="A948" t="s">
        <v>66</v>
      </c>
      <c r="B948" s="73" t="str">
        <f t="shared" si="70"/>
        <v>H</v>
      </c>
      <c r="C948" t="s">
        <v>2391</v>
      </c>
      <c r="D948">
        <v>4</v>
      </c>
      <c r="E948" t="s">
        <v>2392</v>
      </c>
      <c r="F948">
        <v>0.54900000000000004</v>
      </c>
      <c r="H948" t="s">
        <v>2391</v>
      </c>
      <c r="I948">
        <v>0.37</v>
      </c>
      <c r="J948">
        <v>1</v>
      </c>
      <c r="K948">
        <v>0.37</v>
      </c>
      <c r="L948" s="45">
        <f>VLOOKUP(H948,'[1]CALCUL AS et AN'!$A$2:$AU$889,24,FALSE)</f>
        <v>0.36599999999999999</v>
      </c>
      <c r="M948" s="48">
        <f>VLOOKUP(H948,'[1]CALCUL AS et AN'!$A$2:$AU$889,28,FALSE)</f>
        <v>0.36599999999999999</v>
      </c>
      <c r="N948">
        <v>1.48</v>
      </c>
      <c r="O948" s="45">
        <f t="shared" si="66"/>
        <v>1.464</v>
      </c>
      <c r="P948" s="48">
        <f t="shared" si="67"/>
        <v>1.464</v>
      </c>
      <c r="Q948">
        <v>0.54900000000000004</v>
      </c>
      <c r="R948" s="45">
        <f>VLOOKUP(H948,'[1]CALCUL AS et AN'!$A$2:$AU$889,46,FALSE)</f>
        <v>0.54899999999999993</v>
      </c>
      <c r="S948" s="48">
        <f>VLOOKUP(H948,'[1]CALCUL AS et AN'!$A$2:$AU$889,47,FALSE)</f>
        <v>0.54899999999999993</v>
      </c>
      <c r="T948">
        <v>2.1960000000000002</v>
      </c>
      <c r="U948" s="45">
        <f t="shared" si="68"/>
        <v>2.1959999999999997</v>
      </c>
      <c r="V948" s="48">
        <f t="shared" si="69"/>
        <v>2.1959999999999997</v>
      </c>
      <c r="W948" t="s">
        <v>1361</v>
      </c>
      <c r="X948" t="s">
        <v>937</v>
      </c>
    </row>
    <row r="949" spans="1:24" outlineLevel="2">
      <c r="A949" t="s">
        <v>66</v>
      </c>
      <c r="B949" s="73" t="str">
        <f t="shared" si="70"/>
        <v>H</v>
      </c>
      <c r="C949" t="s">
        <v>650</v>
      </c>
      <c r="D949">
        <v>0.78</v>
      </c>
      <c r="E949" t="s">
        <v>2047</v>
      </c>
      <c r="F949">
        <v>11.27</v>
      </c>
      <c r="H949" t="s">
        <v>650</v>
      </c>
      <c r="I949">
        <v>7.05</v>
      </c>
      <c r="J949">
        <v>1</v>
      </c>
      <c r="K949">
        <v>7.05</v>
      </c>
      <c r="L949" s="45">
        <f>VLOOKUP(H949,'[1]CALCUL AS et AN'!$A$2:$AU$889,24,FALSE)</f>
        <v>7.05</v>
      </c>
      <c r="M949" s="48">
        <f>VLOOKUP(H949,'[1]CALCUL AS et AN'!$A$2:$AU$889,28,FALSE)</f>
        <v>7.4</v>
      </c>
      <c r="N949">
        <v>5.4989999999999997</v>
      </c>
      <c r="O949" s="45">
        <f t="shared" si="66"/>
        <v>5.4989999999999997</v>
      </c>
      <c r="P949" s="48">
        <f t="shared" si="67"/>
        <v>5.7720000000000002</v>
      </c>
      <c r="Q949">
        <v>11.27</v>
      </c>
      <c r="R949" s="45">
        <f>VLOOKUP(H949,'[1]CALCUL AS et AN'!$A$2:$AU$889,46,FALSE)</f>
        <v>8.8125</v>
      </c>
      <c r="S949" s="48">
        <f>VLOOKUP(H949,'[1]CALCUL AS et AN'!$A$2:$AU$889,47,FALSE)</f>
        <v>9.25</v>
      </c>
      <c r="T949">
        <v>8.7905999999999995</v>
      </c>
      <c r="U949" s="45">
        <f t="shared" si="68"/>
        <v>6.8737500000000002</v>
      </c>
      <c r="V949" s="48">
        <f t="shared" si="69"/>
        <v>7.2149999999999999</v>
      </c>
      <c r="W949" t="s">
        <v>1361</v>
      </c>
      <c r="X949" t="s">
        <v>937</v>
      </c>
    </row>
    <row r="950" spans="1:24" outlineLevel="2">
      <c r="A950" t="s">
        <v>66</v>
      </c>
      <c r="B950" s="73" t="str">
        <f t="shared" si="70"/>
        <v>H</v>
      </c>
      <c r="C950" t="s">
        <v>572</v>
      </c>
      <c r="D950">
        <v>1</v>
      </c>
      <c r="E950" t="s">
        <v>573</v>
      </c>
      <c r="F950">
        <v>20.91</v>
      </c>
      <c r="H950" t="s">
        <v>572</v>
      </c>
      <c r="I950">
        <v>14.64</v>
      </c>
      <c r="J950">
        <v>1</v>
      </c>
      <c r="K950">
        <v>14.64</v>
      </c>
      <c r="L950" s="45">
        <f>VLOOKUP(H950,'[1]CALCUL AS et AN'!$A$2:$AU$889,24,FALSE)</f>
        <v>14.64</v>
      </c>
      <c r="M950" s="48">
        <f>VLOOKUP(H950,'[1]CALCUL AS et AN'!$A$2:$AU$889,28,FALSE)</f>
        <v>15.811200000000001</v>
      </c>
      <c r="N950">
        <v>14.64</v>
      </c>
      <c r="O950" s="45">
        <f t="shared" si="66"/>
        <v>14.64</v>
      </c>
      <c r="P950" s="48">
        <f t="shared" si="67"/>
        <v>15.811200000000001</v>
      </c>
      <c r="Q950">
        <v>20.91</v>
      </c>
      <c r="R950" s="45">
        <f>VLOOKUP(H950,'[1]CALCUL AS et AN'!$A$2:$AU$889,46,FALSE)</f>
        <v>21.96</v>
      </c>
      <c r="S950" s="48">
        <f>VLOOKUP(H950,'[1]CALCUL AS et AN'!$A$2:$AU$889,47,FALSE)</f>
        <v>23.716800000000003</v>
      </c>
      <c r="T950">
        <v>20.91</v>
      </c>
      <c r="U950" s="45">
        <f t="shared" si="68"/>
        <v>21.96</v>
      </c>
      <c r="V950" s="48">
        <f t="shared" si="69"/>
        <v>23.716800000000003</v>
      </c>
      <c r="W950" t="s">
        <v>1361</v>
      </c>
      <c r="X950" t="s">
        <v>937</v>
      </c>
    </row>
    <row r="951" spans="1:24" outlineLevel="2">
      <c r="A951" t="s">
        <v>66</v>
      </c>
      <c r="B951" s="73" t="str">
        <f t="shared" si="70"/>
        <v>H</v>
      </c>
      <c r="C951" t="s">
        <v>2410</v>
      </c>
      <c r="D951">
        <v>0.02</v>
      </c>
      <c r="E951" t="s">
        <v>2411</v>
      </c>
      <c r="F951">
        <v>75</v>
      </c>
      <c r="H951" t="s">
        <v>2410</v>
      </c>
      <c r="I951">
        <v>50</v>
      </c>
      <c r="J951">
        <v>1</v>
      </c>
      <c r="K951">
        <v>50</v>
      </c>
      <c r="L951" s="45">
        <f>VLOOKUP(H951,'[1]CALCUL AS et AN'!$A$2:$AU$889,24,FALSE)</f>
        <v>50</v>
      </c>
      <c r="M951" s="48">
        <f>VLOOKUP(H951,'[1]CALCUL AS et AN'!$A$2:$AU$889,28,FALSE)</f>
        <v>50</v>
      </c>
      <c r="N951">
        <v>1</v>
      </c>
      <c r="O951" s="45">
        <f t="shared" si="66"/>
        <v>1</v>
      </c>
      <c r="P951" s="48">
        <f t="shared" si="67"/>
        <v>1</v>
      </c>
      <c r="Q951">
        <v>75</v>
      </c>
      <c r="R951" s="45">
        <f>VLOOKUP(H951,'[1]CALCUL AS et AN'!$A$2:$AU$889,46,FALSE)</f>
        <v>75</v>
      </c>
      <c r="S951" s="48">
        <f>VLOOKUP(H951,'[1]CALCUL AS et AN'!$A$2:$AU$889,47,FALSE)</f>
        <v>75</v>
      </c>
      <c r="T951">
        <v>1.5</v>
      </c>
      <c r="U951" s="45">
        <f t="shared" si="68"/>
        <v>1.5</v>
      </c>
      <c r="V951" s="48">
        <f t="shared" si="69"/>
        <v>1.5</v>
      </c>
      <c r="W951" t="s">
        <v>1361</v>
      </c>
      <c r="X951" t="s">
        <v>951</v>
      </c>
    </row>
    <row r="952" spans="1:24" outlineLevel="1">
      <c r="A952" s="73" t="s">
        <v>3080</v>
      </c>
      <c r="B952" s="73" t="str">
        <f t="shared" si="70"/>
        <v>PCLC3EH</v>
      </c>
      <c r="N952">
        <f>SUBTOTAL(9,N947:N951)</f>
        <v>23.638999999999999</v>
      </c>
      <c r="O952" s="45">
        <f>SUBTOTAL(9,O947:O951)</f>
        <v>23.605</v>
      </c>
      <c r="P952" s="48">
        <f>SUBTOTAL(9,P947:P951)</f>
        <v>25.049199999999999</v>
      </c>
      <c r="T952">
        <f>SUBTOTAL(9,T947:T951)</f>
        <v>35.0886</v>
      </c>
      <c r="U952" s="45">
        <f>SUBTOTAL(9,U947:U951)</f>
        <v>34.03275</v>
      </c>
      <c r="V952" s="48">
        <f>SUBTOTAL(9,V947:V951)</f>
        <v>36.130800000000001</v>
      </c>
    </row>
    <row r="953" spans="1:24" outlineLevel="2">
      <c r="A953" t="s">
        <v>68</v>
      </c>
      <c r="B953" s="73" t="str">
        <f t="shared" si="70"/>
        <v>H</v>
      </c>
      <c r="C953">
        <v>8110608018</v>
      </c>
      <c r="D953">
        <v>6</v>
      </c>
      <c r="E953" t="s">
        <v>2084</v>
      </c>
      <c r="F953">
        <v>0.28199999999999997</v>
      </c>
      <c r="H953">
        <v>8110608018</v>
      </c>
      <c r="I953">
        <v>0.17</v>
      </c>
      <c r="J953">
        <v>1</v>
      </c>
      <c r="K953">
        <v>0.17</v>
      </c>
      <c r="L953" s="45">
        <f>VLOOKUP(H953,'[1]CALCUL AS et AN'!$A$2:$AU$889,24,FALSE)</f>
        <v>0.16700000000000001</v>
      </c>
      <c r="M953" s="48">
        <f>VLOOKUP(H953,'[1]CALCUL AS et AN'!$A$2:$AU$889,28,FALSE)</f>
        <v>0.16700000000000001</v>
      </c>
      <c r="N953">
        <v>1.02</v>
      </c>
      <c r="O953" s="45">
        <f t="shared" si="66"/>
        <v>1.002</v>
      </c>
      <c r="P953" s="48">
        <f t="shared" si="67"/>
        <v>1.002</v>
      </c>
      <c r="Q953">
        <v>0.28199999999999997</v>
      </c>
      <c r="R953" s="45">
        <f>VLOOKUP(H953,'[1]CALCUL AS et AN'!$A$2:$AU$889,46,FALSE)</f>
        <v>0.2505</v>
      </c>
      <c r="S953" s="48">
        <f>VLOOKUP(H953,'[1]CALCUL AS et AN'!$A$2:$AU$889,47,FALSE)</f>
        <v>0.2505</v>
      </c>
      <c r="T953">
        <v>1.6919999999999997</v>
      </c>
      <c r="U953" s="45">
        <f t="shared" si="68"/>
        <v>1.5030000000000001</v>
      </c>
      <c r="V953" s="48">
        <f t="shared" si="69"/>
        <v>1.5030000000000001</v>
      </c>
      <c r="W953" t="s">
        <v>1361</v>
      </c>
      <c r="X953" t="s">
        <v>951</v>
      </c>
    </row>
    <row r="954" spans="1:24" outlineLevel="2">
      <c r="A954" t="s">
        <v>68</v>
      </c>
      <c r="B954" s="73" t="str">
        <f t="shared" si="70"/>
        <v>H</v>
      </c>
      <c r="C954" t="s">
        <v>2391</v>
      </c>
      <c r="D954">
        <v>4</v>
      </c>
      <c r="E954" t="s">
        <v>2392</v>
      </c>
      <c r="F954">
        <v>0.54900000000000004</v>
      </c>
      <c r="H954" t="s">
        <v>2391</v>
      </c>
      <c r="I954">
        <v>0.37</v>
      </c>
      <c r="J954">
        <v>1</v>
      </c>
      <c r="K954">
        <v>0.37</v>
      </c>
      <c r="L954" s="45">
        <f>VLOOKUP(H954,'[1]CALCUL AS et AN'!$A$2:$AU$889,24,FALSE)</f>
        <v>0.36599999999999999</v>
      </c>
      <c r="M954" s="48">
        <f>VLOOKUP(H954,'[1]CALCUL AS et AN'!$A$2:$AU$889,28,FALSE)</f>
        <v>0.36599999999999999</v>
      </c>
      <c r="N954">
        <v>1.48</v>
      </c>
      <c r="O954" s="45">
        <f t="shared" si="66"/>
        <v>1.464</v>
      </c>
      <c r="P954" s="48">
        <f t="shared" si="67"/>
        <v>1.464</v>
      </c>
      <c r="Q954">
        <v>0.54900000000000004</v>
      </c>
      <c r="R954" s="45">
        <f>VLOOKUP(H954,'[1]CALCUL AS et AN'!$A$2:$AU$889,46,FALSE)</f>
        <v>0.54899999999999993</v>
      </c>
      <c r="S954" s="48">
        <f>VLOOKUP(H954,'[1]CALCUL AS et AN'!$A$2:$AU$889,47,FALSE)</f>
        <v>0.54899999999999993</v>
      </c>
      <c r="T954">
        <v>2.1960000000000002</v>
      </c>
      <c r="U954" s="45">
        <f t="shared" si="68"/>
        <v>2.1959999999999997</v>
      </c>
      <c r="V954" s="48">
        <f t="shared" si="69"/>
        <v>2.1959999999999997</v>
      </c>
      <c r="W954" t="s">
        <v>1361</v>
      </c>
      <c r="X954" t="s">
        <v>937</v>
      </c>
    </row>
    <row r="955" spans="1:24" outlineLevel="2">
      <c r="A955" t="s">
        <v>68</v>
      </c>
      <c r="B955" s="73" t="str">
        <f t="shared" si="70"/>
        <v>H</v>
      </c>
      <c r="C955" t="s">
        <v>650</v>
      </c>
      <c r="D955">
        <v>0.78</v>
      </c>
      <c r="E955" t="s">
        <v>2047</v>
      </c>
      <c r="F955">
        <v>11.27</v>
      </c>
      <c r="H955" t="s">
        <v>650</v>
      </c>
      <c r="I955">
        <v>7.05</v>
      </c>
      <c r="J955">
        <v>1</v>
      </c>
      <c r="K955">
        <v>7.05</v>
      </c>
      <c r="L955" s="45">
        <f>VLOOKUP(H955,'[1]CALCUL AS et AN'!$A$2:$AU$889,24,FALSE)</f>
        <v>7.05</v>
      </c>
      <c r="M955" s="48">
        <f>VLOOKUP(H955,'[1]CALCUL AS et AN'!$A$2:$AU$889,28,FALSE)</f>
        <v>7.4</v>
      </c>
      <c r="N955">
        <v>5.4989999999999997</v>
      </c>
      <c r="O955" s="45">
        <f t="shared" si="66"/>
        <v>5.4989999999999997</v>
      </c>
      <c r="P955" s="48">
        <f t="shared" si="67"/>
        <v>5.7720000000000002</v>
      </c>
      <c r="Q955">
        <v>11.27</v>
      </c>
      <c r="R955" s="45">
        <f>VLOOKUP(H955,'[1]CALCUL AS et AN'!$A$2:$AU$889,46,FALSE)</f>
        <v>8.8125</v>
      </c>
      <c r="S955" s="48">
        <f>VLOOKUP(H955,'[1]CALCUL AS et AN'!$A$2:$AU$889,47,FALSE)</f>
        <v>9.25</v>
      </c>
      <c r="T955">
        <v>8.7905999999999995</v>
      </c>
      <c r="U955" s="45">
        <f t="shared" si="68"/>
        <v>6.8737500000000002</v>
      </c>
      <c r="V955" s="48">
        <f t="shared" si="69"/>
        <v>7.2149999999999999</v>
      </c>
      <c r="W955" t="s">
        <v>1361</v>
      </c>
      <c r="X955" t="s">
        <v>937</v>
      </c>
    </row>
    <row r="956" spans="1:24" outlineLevel="2">
      <c r="A956" t="s">
        <v>68</v>
      </c>
      <c r="B956" s="73" t="str">
        <f t="shared" si="70"/>
        <v>H</v>
      </c>
      <c r="C956" t="s">
        <v>572</v>
      </c>
      <c r="D956">
        <v>1</v>
      </c>
      <c r="E956" t="s">
        <v>573</v>
      </c>
      <c r="F956">
        <v>20.91</v>
      </c>
      <c r="H956" t="s">
        <v>572</v>
      </c>
      <c r="I956">
        <v>14.64</v>
      </c>
      <c r="J956">
        <v>1</v>
      </c>
      <c r="K956">
        <v>14.64</v>
      </c>
      <c r="L956" s="45">
        <f>VLOOKUP(H956,'[1]CALCUL AS et AN'!$A$2:$AU$889,24,FALSE)</f>
        <v>14.64</v>
      </c>
      <c r="M956" s="48">
        <f>VLOOKUP(H956,'[1]CALCUL AS et AN'!$A$2:$AU$889,28,FALSE)</f>
        <v>15.811200000000001</v>
      </c>
      <c r="N956">
        <v>14.64</v>
      </c>
      <c r="O956" s="45">
        <f t="shared" si="66"/>
        <v>14.64</v>
      </c>
      <c r="P956" s="48">
        <f t="shared" si="67"/>
        <v>15.811200000000001</v>
      </c>
      <c r="Q956">
        <v>20.91</v>
      </c>
      <c r="R956" s="45">
        <f>VLOOKUP(H956,'[1]CALCUL AS et AN'!$A$2:$AU$889,46,FALSE)</f>
        <v>21.96</v>
      </c>
      <c r="S956" s="48">
        <f>VLOOKUP(H956,'[1]CALCUL AS et AN'!$A$2:$AU$889,47,FALSE)</f>
        <v>23.716800000000003</v>
      </c>
      <c r="T956">
        <v>20.91</v>
      </c>
      <c r="U956" s="45">
        <f t="shared" si="68"/>
        <v>21.96</v>
      </c>
      <c r="V956" s="48">
        <f t="shared" si="69"/>
        <v>23.716800000000003</v>
      </c>
      <c r="W956" t="s">
        <v>1361</v>
      </c>
      <c r="X956" t="s">
        <v>937</v>
      </c>
    </row>
    <row r="957" spans="1:24" outlineLevel="2">
      <c r="A957" t="s">
        <v>68</v>
      </c>
      <c r="B957" s="73" t="str">
        <f t="shared" si="70"/>
        <v>H</v>
      </c>
      <c r="C957" t="s">
        <v>2410</v>
      </c>
      <c r="D957">
        <v>0.02</v>
      </c>
      <c r="E957" t="s">
        <v>2411</v>
      </c>
      <c r="F957">
        <v>75</v>
      </c>
      <c r="H957" t="s">
        <v>2410</v>
      </c>
      <c r="I957">
        <v>50</v>
      </c>
      <c r="J957">
        <v>1</v>
      </c>
      <c r="K957">
        <v>50</v>
      </c>
      <c r="L957" s="45">
        <f>VLOOKUP(H957,'[1]CALCUL AS et AN'!$A$2:$AU$889,24,FALSE)</f>
        <v>50</v>
      </c>
      <c r="M957" s="48">
        <f>VLOOKUP(H957,'[1]CALCUL AS et AN'!$A$2:$AU$889,28,FALSE)</f>
        <v>50</v>
      </c>
      <c r="N957">
        <v>1</v>
      </c>
      <c r="O957" s="45">
        <f t="shared" si="66"/>
        <v>1</v>
      </c>
      <c r="P957" s="48">
        <f t="shared" si="67"/>
        <v>1</v>
      </c>
      <c r="Q957">
        <v>75</v>
      </c>
      <c r="R957" s="45">
        <f>VLOOKUP(H957,'[1]CALCUL AS et AN'!$A$2:$AU$889,46,FALSE)</f>
        <v>75</v>
      </c>
      <c r="S957" s="48">
        <f>VLOOKUP(H957,'[1]CALCUL AS et AN'!$A$2:$AU$889,47,FALSE)</f>
        <v>75</v>
      </c>
      <c r="T957">
        <v>1.5</v>
      </c>
      <c r="U957" s="45">
        <f t="shared" si="68"/>
        <v>1.5</v>
      </c>
      <c r="V957" s="48">
        <f t="shared" si="69"/>
        <v>1.5</v>
      </c>
      <c r="W957" t="s">
        <v>1361</v>
      </c>
      <c r="X957" t="s">
        <v>951</v>
      </c>
    </row>
    <row r="958" spans="1:24" outlineLevel="1">
      <c r="A958" s="73" t="s">
        <v>3081</v>
      </c>
      <c r="B958" s="73" t="str">
        <f t="shared" si="70"/>
        <v>PCLC4EH</v>
      </c>
      <c r="N958">
        <f>SUBTOTAL(9,N953:N957)</f>
        <v>23.638999999999999</v>
      </c>
      <c r="O958" s="45">
        <f>SUBTOTAL(9,O953:O957)</f>
        <v>23.605</v>
      </c>
      <c r="P958" s="48">
        <f>SUBTOTAL(9,P953:P957)</f>
        <v>25.049199999999999</v>
      </c>
      <c r="T958">
        <f>SUBTOTAL(9,T953:T957)</f>
        <v>35.0886</v>
      </c>
      <c r="U958" s="45">
        <f>SUBTOTAL(9,U953:U957)</f>
        <v>34.03275</v>
      </c>
      <c r="V958" s="48">
        <f>SUBTOTAL(9,V953:V957)</f>
        <v>36.130800000000001</v>
      </c>
    </row>
    <row r="959" spans="1:24" outlineLevel="2">
      <c r="A959" t="s">
        <v>70</v>
      </c>
      <c r="B959" s="73" t="str">
        <f t="shared" si="70"/>
        <v>H</v>
      </c>
      <c r="C959">
        <v>8110608018</v>
      </c>
      <c r="D959">
        <v>6</v>
      </c>
      <c r="E959" t="s">
        <v>2084</v>
      </c>
      <c r="F959">
        <v>0.28199999999999997</v>
      </c>
      <c r="H959">
        <v>8110608018</v>
      </c>
      <c r="I959">
        <v>0.17</v>
      </c>
      <c r="J959">
        <v>1</v>
      </c>
      <c r="K959">
        <v>0.17</v>
      </c>
      <c r="L959" s="45">
        <f>VLOOKUP(H959,'[1]CALCUL AS et AN'!$A$2:$AU$889,24,FALSE)</f>
        <v>0.16700000000000001</v>
      </c>
      <c r="M959" s="48">
        <f>VLOOKUP(H959,'[1]CALCUL AS et AN'!$A$2:$AU$889,28,FALSE)</f>
        <v>0.16700000000000001</v>
      </c>
      <c r="N959">
        <v>1.02</v>
      </c>
      <c r="O959" s="45">
        <f t="shared" si="66"/>
        <v>1.002</v>
      </c>
      <c r="P959" s="48">
        <f t="shared" si="67"/>
        <v>1.002</v>
      </c>
      <c r="Q959">
        <v>0.28199999999999997</v>
      </c>
      <c r="R959" s="45">
        <f>VLOOKUP(H959,'[1]CALCUL AS et AN'!$A$2:$AU$889,46,FALSE)</f>
        <v>0.2505</v>
      </c>
      <c r="S959" s="48">
        <f>VLOOKUP(H959,'[1]CALCUL AS et AN'!$A$2:$AU$889,47,FALSE)</f>
        <v>0.2505</v>
      </c>
      <c r="T959">
        <v>1.6919999999999997</v>
      </c>
      <c r="U959" s="45">
        <f t="shared" si="68"/>
        <v>1.5030000000000001</v>
      </c>
      <c r="V959" s="48">
        <f t="shared" si="69"/>
        <v>1.5030000000000001</v>
      </c>
      <c r="W959" t="s">
        <v>1361</v>
      </c>
      <c r="X959" t="s">
        <v>951</v>
      </c>
    </row>
    <row r="960" spans="1:24" outlineLevel="2">
      <c r="A960" t="s">
        <v>70</v>
      </c>
      <c r="B960" s="73" t="str">
        <f t="shared" si="70"/>
        <v>H</v>
      </c>
      <c r="C960" t="s">
        <v>2391</v>
      </c>
      <c r="D960">
        <v>4</v>
      </c>
      <c r="E960" t="s">
        <v>2392</v>
      </c>
      <c r="F960">
        <v>0.54900000000000004</v>
      </c>
      <c r="H960" t="s">
        <v>2391</v>
      </c>
      <c r="I960">
        <v>0.37</v>
      </c>
      <c r="J960">
        <v>1</v>
      </c>
      <c r="K960">
        <v>0.37</v>
      </c>
      <c r="L960" s="45">
        <f>VLOOKUP(H960,'[1]CALCUL AS et AN'!$A$2:$AU$889,24,FALSE)</f>
        <v>0.36599999999999999</v>
      </c>
      <c r="M960" s="48">
        <f>VLOOKUP(H960,'[1]CALCUL AS et AN'!$A$2:$AU$889,28,FALSE)</f>
        <v>0.36599999999999999</v>
      </c>
      <c r="N960">
        <v>1.48</v>
      </c>
      <c r="O960" s="45">
        <f t="shared" si="66"/>
        <v>1.464</v>
      </c>
      <c r="P960" s="48">
        <f t="shared" si="67"/>
        <v>1.464</v>
      </c>
      <c r="Q960">
        <v>0.54900000000000004</v>
      </c>
      <c r="R960" s="45">
        <f>VLOOKUP(H960,'[1]CALCUL AS et AN'!$A$2:$AU$889,46,FALSE)</f>
        <v>0.54899999999999993</v>
      </c>
      <c r="S960" s="48">
        <f>VLOOKUP(H960,'[1]CALCUL AS et AN'!$A$2:$AU$889,47,FALSE)</f>
        <v>0.54899999999999993</v>
      </c>
      <c r="T960">
        <v>2.1960000000000002</v>
      </c>
      <c r="U960" s="45">
        <f t="shared" si="68"/>
        <v>2.1959999999999997</v>
      </c>
      <c r="V960" s="48">
        <f t="shared" si="69"/>
        <v>2.1959999999999997</v>
      </c>
      <c r="W960" t="s">
        <v>1361</v>
      </c>
      <c r="X960" t="s">
        <v>937</v>
      </c>
    </row>
    <row r="961" spans="1:24" outlineLevel="2">
      <c r="A961" t="s">
        <v>70</v>
      </c>
      <c r="B961" s="73" t="str">
        <f t="shared" si="70"/>
        <v>H</v>
      </c>
      <c r="C961" t="s">
        <v>650</v>
      </c>
      <c r="D961">
        <v>0.78</v>
      </c>
      <c r="E961" t="s">
        <v>2047</v>
      </c>
      <c r="F961">
        <v>11.27</v>
      </c>
      <c r="H961" t="s">
        <v>650</v>
      </c>
      <c r="I961">
        <v>7.05</v>
      </c>
      <c r="J961">
        <v>1</v>
      </c>
      <c r="K961">
        <v>7.05</v>
      </c>
      <c r="L961" s="45">
        <f>VLOOKUP(H961,'[1]CALCUL AS et AN'!$A$2:$AU$889,24,FALSE)</f>
        <v>7.05</v>
      </c>
      <c r="M961" s="48">
        <f>VLOOKUP(H961,'[1]CALCUL AS et AN'!$A$2:$AU$889,28,FALSE)</f>
        <v>7.4</v>
      </c>
      <c r="N961">
        <v>5.4989999999999997</v>
      </c>
      <c r="O961" s="45">
        <f t="shared" si="66"/>
        <v>5.4989999999999997</v>
      </c>
      <c r="P961" s="48">
        <f t="shared" si="67"/>
        <v>5.7720000000000002</v>
      </c>
      <c r="Q961">
        <v>11.27</v>
      </c>
      <c r="R961" s="45">
        <f>VLOOKUP(H961,'[1]CALCUL AS et AN'!$A$2:$AU$889,46,FALSE)</f>
        <v>8.8125</v>
      </c>
      <c r="S961" s="48">
        <f>VLOOKUP(H961,'[1]CALCUL AS et AN'!$A$2:$AU$889,47,FALSE)</f>
        <v>9.25</v>
      </c>
      <c r="T961">
        <v>8.7905999999999995</v>
      </c>
      <c r="U961" s="45">
        <f t="shared" si="68"/>
        <v>6.8737500000000002</v>
      </c>
      <c r="V961" s="48">
        <f t="shared" si="69"/>
        <v>7.2149999999999999</v>
      </c>
      <c r="W961" t="s">
        <v>1361</v>
      </c>
      <c r="X961" t="s">
        <v>937</v>
      </c>
    </row>
    <row r="962" spans="1:24" outlineLevel="2">
      <c r="A962" t="s">
        <v>70</v>
      </c>
      <c r="B962" s="73" t="str">
        <f t="shared" si="70"/>
        <v>H</v>
      </c>
      <c r="C962" t="s">
        <v>574</v>
      </c>
      <c r="D962">
        <v>1</v>
      </c>
      <c r="E962" t="s">
        <v>575</v>
      </c>
      <c r="F962">
        <v>26.09</v>
      </c>
      <c r="H962" t="s">
        <v>574</v>
      </c>
      <c r="I962">
        <v>18.27</v>
      </c>
      <c r="J962">
        <v>1</v>
      </c>
      <c r="K962">
        <v>18.27</v>
      </c>
      <c r="L962" s="45">
        <f>VLOOKUP(H962,'[1]CALCUL AS et AN'!$A$2:$AU$889,24,FALSE)</f>
        <v>18.27</v>
      </c>
      <c r="M962" s="48">
        <f>VLOOKUP(H962,'[1]CALCUL AS et AN'!$A$2:$AU$889,28,FALSE)</f>
        <v>19.7316</v>
      </c>
      <c r="N962">
        <v>18.27</v>
      </c>
      <c r="O962" s="45">
        <f t="shared" si="66"/>
        <v>18.27</v>
      </c>
      <c r="P962" s="48">
        <f t="shared" si="67"/>
        <v>19.7316</v>
      </c>
      <c r="Q962">
        <v>26.09</v>
      </c>
      <c r="R962" s="45">
        <f>VLOOKUP(H962,'[1]CALCUL AS et AN'!$A$2:$AU$889,46,FALSE)</f>
        <v>27.405000000000001</v>
      </c>
      <c r="S962" s="48">
        <f>VLOOKUP(H962,'[1]CALCUL AS et AN'!$A$2:$AU$889,47,FALSE)</f>
        <v>29.5974</v>
      </c>
      <c r="T962">
        <v>26.09</v>
      </c>
      <c r="U962" s="45">
        <f t="shared" si="68"/>
        <v>27.405000000000001</v>
      </c>
      <c r="V962" s="48">
        <f t="shared" si="69"/>
        <v>29.5974</v>
      </c>
      <c r="W962" t="s">
        <v>1361</v>
      </c>
      <c r="X962" t="s">
        <v>937</v>
      </c>
    </row>
    <row r="963" spans="1:24" outlineLevel="2">
      <c r="A963" t="s">
        <v>70</v>
      </c>
      <c r="B963" s="73" t="str">
        <f t="shared" si="70"/>
        <v>H</v>
      </c>
      <c r="C963" t="s">
        <v>2410</v>
      </c>
      <c r="D963">
        <v>0.01</v>
      </c>
      <c r="E963" t="s">
        <v>2411</v>
      </c>
      <c r="F963">
        <v>75</v>
      </c>
      <c r="H963" t="s">
        <v>2410</v>
      </c>
      <c r="I963">
        <v>50</v>
      </c>
      <c r="J963">
        <v>1</v>
      </c>
      <c r="K963">
        <v>50</v>
      </c>
      <c r="L963" s="45">
        <f>VLOOKUP(H963,'[1]CALCUL AS et AN'!$A$2:$AU$889,24,FALSE)</f>
        <v>50</v>
      </c>
      <c r="M963" s="48">
        <f>VLOOKUP(H963,'[1]CALCUL AS et AN'!$A$2:$AU$889,28,FALSE)</f>
        <v>50</v>
      </c>
      <c r="N963">
        <v>0.5</v>
      </c>
      <c r="O963" s="45">
        <f t="shared" si="66"/>
        <v>0.5</v>
      </c>
      <c r="P963" s="48">
        <f t="shared" si="67"/>
        <v>0.5</v>
      </c>
      <c r="Q963">
        <v>75</v>
      </c>
      <c r="R963" s="45">
        <f>VLOOKUP(H963,'[1]CALCUL AS et AN'!$A$2:$AU$889,46,FALSE)</f>
        <v>75</v>
      </c>
      <c r="S963" s="48">
        <f>VLOOKUP(H963,'[1]CALCUL AS et AN'!$A$2:$AU$889,47,FALSE)</f>
        <v>75</v>
      </c>
      <c r="T963">
        <v>0.75</v>
      </c>
      <c r="U963" s="45">
        <f t="shared" si="68"/>
        <v>0.75</v>
      </c>
      <c r="V963" s="48">
        <f t="shared" si="69"/>
        <v>0.75</v>
      </c>
      <c r="W963" t="s">
        <v>1361</v>
      </c>
      <c r="X963" t="s">
        <v>951</v>
      </c>
    </row>
    <row r="964" spans="1:24" outlineLevel="1">
      <c r="A964" s="73" t="s">
        <v>3082</v>
      </c>
      <c r="B964" s="73" t="str">
        <f t="shared" si="70"/>
        <v>PCLC5EH</v>
      </c>
      <c r="N964">
        <f>SUBTOTAL(9,N959:N963)</f>
        <v>26.768999999999998</v>
      </c>
      <c r="O964" s="45">
        <f>SUBTOTAL(9,O959:O963)</f>
        <v>26.734999999999999</v>
      </c>
      <c r="P964" s="48">
        <f>SUBTOTAL(9,P959:P963)</f>
        <v>28.4696</v>
      </c>
      <c r="T964">
        <f>SUBTOTAL(9,T959:T963)</f>
        <v>39.518599999999999</v>
      </c>
      <c r="U964" s="45">
        <f>SUBTOTAL(9,U959:U963)</f>
        <v>38.72775</v>
      </c>
      <c r="V964" s="48">
        <f>SUBTOTAL(9,V959:V963)</f>
        <v>41.261400000000002</v>
      </c>
    </row>
    <row r="965" spans="1:24" outlineLevel="2">
      <c r="A965" t="s">
        <v>72</v>
      </c>
      <c r="B965" s="73" t="str">
        <f t="shared" si="70"/>
        <v>HA</v>
      </c>
      <c r="C965">
        <v>8110608018</v>
      </c>
      <c r="D965">
        <v>10</v>
      </c>
      <c r="E965" t="s">
        <v>2084</v>
      </c>
      <c r="F965">
        <v>0.28199999999999997</v>
      </c>
      <c r="H965">
        <v>8110608018</v>
      </c>
      <c r="I965">
        <v>0.17</v>
      </c>
      <c r="J965">
        <v>1</v>
      </c>
      <c r="K965">
        <v>0.17</v>
      </c>
      <c r="L965" s="45">
        <f>VLOOKUP(H965,'[1]CALCUL AS et AN'!$A$2:$AU$889,24,FALSE)</f>
        <v>0.16700000000000001</v>
      </c>
      <c r="M965" s="48">
        <f>VLOOKUP(H965,'[1]CALCUL AS et AN'!$A$2:$AU$889,28,FALSE)</f>
        <v>0.16700000000000001</v>
      </c>
      <c r="N965">
        <v>1.7000000000000002</v>
      </c>
      <c r="O965" s="45">
        <f t="shared" si="66"/>
        <v>1.6700000000000002</v>
      </c>
      <c r="P965" s="48">
        <f t="shared" si="67"/>
        <v>1.6700000000000002</v>
      </c>
      <c r="Q965">
        <v>0.28199999999999997</v>
      </c>
      <c r="R965" s="45">
        <f>VLOOKUP(H965,'[1]CALCUL AS et AN'!$A$2:$AU$889,46,FALSE)</f>
        <v>0.2505</v>
      </c>
      <c r="S965" s="48">
        <f>VLOOKUP(H965,'[1]CALCUL AS et AN'!$A$2:$AU$889,47,FALSE)</f>
        <v>0.2505</v>
      </c>
      <c r="T965">
        <v>2.82</v>
      </c>
      <c r="U965" s="45">
        <f t="shared" si="68"/>
        <v>2.5049999999999999</v>
      </c>
      <c r="V965" s="48">
        <f t="shared" si="69"/>
        <v>2.5049999999999999</v>
      </c>
      <c r="W965" t="s">
        <v>1361</v>
      </c>
      <c r="X965" t="s">
        <v>951</v>
      </c>
    </row>
    <row r="966" spans="1:24" outlineLevel="2">
      <c r="A966" t="s">
        <v>72</v>
      </c>
      <c r="B966" s="73" t="str">
        <f t="shared" si="70"/>
        <v>HA</v>
      </c>
      <c r="C966" t="s">
        <v>2391</v>
      </c>
      <c r="D966">
        <v>4</v>
      </c>
      <c r="E966" t="s">
        <v>2392</v>
      </c>
      <c r="F966">
        <v>0.54900000000000004</v>
      </c>
      <c r="H966" t="s">
        <v>2391</v>
      </c>
      <c r="I966">
        <v>0.37</v>
      </c>
      <c r="J966">
        <v>1</v>
      </c>
      <c r="K966">
        <v>0.37</v>
      </c>
      <c r="L966" s="45">
        <f>VLOOKUP(H966,'[1]CALCUL AS et AN'!$A$2:$AU$889,24,FALSE)</f>
        <v>0.36599999999999999</v>
      </c>
      <c r="M966" s="48">
        <f>VLOOKUP(H966,'[1]CALCUL AS et AN'!$A$2:$AU$889,28,FALSE)</f>
        <v>0.36599999999999999</v>
      </c>
      <c r="N966">
        <v>1.48</v>
      </c>
      <c r="O966" s="45">
        <f t="shared" si="66"/>
        <v>1.464</v>
      </c>
      <c r="P966" s="48">
        <f t="shared" si="67"/>
        <v>1.464</v>
      </c>
      <c r="Q966">
        <v>0.54900000000000004</v>
      </c>
      <c r="R966" s="45">
        <f>VLOOKUP(H966,'[1]CALCUL AS et AN'!$A$2:$AU$889,46,FALSE)</f>
        <v>0.54899999999999993</v>
      </c>
      <c r="S966" s="48">
        <f>VLOOKUP(H966,'[1]CALCUL AS et AN'!$A$2:$AU$889,47,FALSE)</f>
        <v>0.54899999999999993</v>
      </c>
      <c r="T966">
        <v>2.1960000000000002</v>
      </c>
      <c r="U966" s="45">
        <f t="shared" si="68"/>
        <v>2.1959999999999997</v>
      </c>
      <c r="V966" s="48">
        <f t="shared" si="69"/>
        <v>2.1959999999999997</v>
      </c>
      <c r="W966" t="s">
        <v>1361</v>
      </c>
      <c r="X966" t="s">
        <v>937</v>
      </c>
    </row>
    <row r="967" spans="1:24" outlineLevel="2">
      <c r="A967" t="s">
        <v>72</v>
      </c>
      <c r="B967" s="73" t="str">
        <f t="shared" si="70"/>
        <v>HA</v>
      </c>
      <c r="C967" t="s">
        <v>648</v>
      </c>
      <c r="D967">
        <v>0.25</v>
      </c>
      <c r="E967" t="s">
        <v>2053</v>
      </c>
      <c r="F967">
        <v>13.19</v>
      </c>
      <c r="H967" t="s">
        <v>648</v>
      </c>
      <c r="I967">
        <v>14.87</v>
      </c>
      <c r="J967">
        <v>1.8</v>
      </c>
      <c r="K967">
        <v>8.2611111111111111</v>
      </c>
      <c r="L967" s="45">
        <f>VLOOKUP(H967,'[1]CALCUL AS et AN'!$A$2:$AU$889,24,FALSE)</f>
        <v>8.26</v>
      </c>
      <c r="M967" s="48">
        <f>VLOOKUP(H967,'[1]CALCUL AS et AN'!$A$2:$AU$889,28,FALSE)</f>
        <v>10.92</v>
      </c>
      <c r="N967">
        <v>2.0652777777777778</v>
      </c>
      <c r="O967" s="45">
        <f t="shared" si="66"/>
        <v>2.0649999999999999</v>
      </c>
      <c r="P967" s="48">
        <f t="shared" si="67"/>
        <v>2.73</v>
      </c>
      <c r="Q967">
        <v>13.19</v>
      </c>
      <c r="R967" s="45">
        <f>VLOOKUP(H967,'[1]CALCUL AS et AN'!$A$2:$AU$889,46,FALSE)</f>
        <v>12.39</v>
      </c>
      <c r="S967" s="48">
        <f>VLOOKUP(H967,'[1]CALCUL AS et AN'!$A$2:$AU$889,47,FALSE)</f>
        <v>16.38</v>
      </c>
      <c r="T967">
        <v>3.2974999999999999</v>
      </c>
      <c r="U967" s="45">
        <f t="shared" si="68"/>
        <v>3.0975000000000001</v>
      </c>
      <c r="V967" s="48">
        <f t="shared" si="69"/>
        <v>4.0949999999999998</v>
      </c>
      <c r="W967" t="s">
        <v>1361</v>
      </c>
      <c r="X967" t="s">
        <v>937</v>
      </c>
    </row>
    <row r="968" spans="1:24" outlineLevel="2">
      <c r="A968" t="s">
        <v>72</v>
      </c>
      <c r="B968" s="73" t="str">
        <f t="shared" si="70"/>
        <v>HA</v>
      </c>
      <c r="C968" t="s">
        <v>650</v>
      </c>
      <c r="D968">
        <v>1.1100000000000001</v>
      </c>
      <c r="E968" t="s">
        <v>2047</v>
      </c>
      <c r="F968">
        <v>11.27</v>
      </c>
      <c r="H968" t="s">
        <v>650</v>
      </c>
      <c r="I968">
        <v>7.05</v>
      </c>
      <c r="J968">
        <v>1</v>
      </c>
      <c r="K968">
        <v>7.05</v>
      </c>
      <c r="L968" s="45">
        <f>VLOOKUP(H968,'[1]CALCUL AS et AN'!$A$2:$AU$889,24,FALSE)</f>
        <v>7.05</v>
      </c>
      <c r="M968" s="48">
        <f>VLOOKUP(H968,'[1]CALCUL AS et AN'!$A$2:$AU$889,28,FALSE)</f>
        <v>7.4</v>
      </c>
      <c r="N968">
        <v>7.8255000000000008</v>
      </c>
      <c r="O968" s="45">
        <f t="shared" si="66"/>
        <v>7.8255000000000008</v>
      </c>
      <c r="P968" s="48">
        <f t="shared" si="67"/>
        <v>8.2140000000000004</v>
      </c>
      <c r="Q968">
        <v>11.27</v>
      </c>
      <c r="R968" s="45">
        <f>VLOOKUP(H968,'[1]CALCUL AS et AN'!$A$2:$AU$889,46,FALSE)</f>
        <v>8.8125</v>
      </c>
      <c r="S968" s="48">
        <f>VLOOKUP(H968,'[1]CALCUL AS et AN'!$A$2:$AU$889,47,FALSE)</f>
        <v>9.25</v>
      </c>
      <c r="T968">
        <v>12.5097</v>
      </c>
      <c r="U968" s="45">
        <f t="shared" si="68"/>
        <v>9.7818750000000012</v>
      </c>
      <c r="V968" s="48">
        <f t="shared" si="69"/>
        <v>10.2675</v>
      </c>
      <c r="W968" t="s">
        <v>1361</v>
      </c>
      <c r="X968" t="s">
        <v>937</v>
      </c>
    </row>
    <row r="969" spans="1:24" outlineLevel="2">
      <c r="A969" t="s">
        <v>72</v>
      </c>
      <c r="B969" s="73" t="str">
        <f t="shared" si="70"/>
        <v>HA</v>
      </c>
      <c r="C969" t="s">
        <v>2129</v>
      </c>
      <c r="D969">
        <v>3</v>
      </c>
      <c r="E969" t="s">
        <v>2130</v>
      </c>
      <c r="F969">
        <v>10.98</v>
      </c>
      <c r="H969" t="s">
        <v>2129</v>
      </c>
      <c r="I969">
        <v>7.32</v>
      </c>
      <c r="J969">
        <v>1</v>
      </c>
      <c r="K969">
        <v>7.32</v>
      </c>
      <c r="L969" s="45">
        <f>VLOOKUP(H969,'[1]CALCUL AS et AN'!$A$2:$AU$889,24,FALSE)</f>
        <v>7.32</v>
      </c>
      <c r="M969" s="48">
        <f>VLOOKUP(H969,'[1]CALCUL AS et AN'!$A$2:$AU$889,28,FALSE)</f>
        <v>7.9056000000000006</v>
      </c>
      <c r="N969">
        <v>21.96</v>
      </c>
      <c r="O969" s="45">
        <f t="shared" si="66"/>
        <v>21.96</v>
      </c>
      <c r="P969" s="48">
        <f t="shared" si="67"/>
        <v>23.716800000000003</v>
      </c>
      <c r="Q969">
        <v>10.98</v>
      </c>
      <c r="R969" s="45">
        <f>VLOOKUP(H969,'[1]CALCUL AS et AN'!$A$2:$AU$889,46,FALSE)</f>
        <v>10.98</v>
      </c>
      <c r="S969" s="48">
        <f>VLOOKUP(H969,'[1]CALCUL AS et AN'!$A$2:$AU$889,47,FALSE)</f>
        <v>11.858400000000001</v>
      </c>
      <c r="T969">
        <v>32.94</v>
      </c>
      <c r="U969" s="45">
        <f t="shared" si="68"/>
        <v>32.94</v>
      </c>
      <c r="V969" s="48">
        <f t="shared" si="69"/>
        <v>35.575200000000002</v>
      </c>
      <c r="W969" t="s">
        <v>1361</v>
      </c>
      <c r="X969" t="s">
        <v>951</v>
      </c>
    </row>
    <row r="970" spans="1:24" outlineLevel="1">
      <c r="A970" s="73" t="s">
        <v>3083</v>
      </c>
      <c r="B970" s="73" t="str">
        <f t="shared" si="70"/>
        <v>PCLC6EHA</v>
      </c>
      <c r="N970">
        <f>SUBTOTAL(9,N965:N969)</f>
        <v>35.030777777777779</v>
      </c>
      <c r="O970" s="45">
        <f>SUBTOTAL(9,O965:O969)</f>
        <v>34.984499999999997</v>
      </c>
      <c r="P970" s="48">
        <f>SUBTOTAL(9,P965:P969)</f>
        <v>37.794800000000002</v>
      </c>
      <c r="T970">
        <f>SUBTOTAL(9,T965:T969)</f>
        <v>53.763199999999998</v>
      </c>
      <c r="U970" s="45">
        <f>SUBTOTAL(9,U965:U969)</f>
        <v>50.520375000000001</v>
      </c>
      <c r="V970" s="48">
        <f>SUBTOTAL(9,V965:V969)</f>
        <v>54.6387</v>
      </c>
    </row>
    <row r="971" spans="1:24" outlineLevel="2">
      <c r="A971" t="s">
        <v>74</v>
      </c>
      <c r="B971" s="73" t="str">
        <f t="shared" si="70"/>
        <v>HB</v>
      </c>
      <c r="C971">
        <v>8110608018</v>
      </c>
      <c r="D971">
        <v>8</v>
      </c>
      <c r="E971" t="s">
        <v>2084</v>
      </c>
      <c r="F971">
        <v>0.28199999999999997</v>
      </c>
      <c r="H971">
        <v>8110608018</v>
      </c>
      <c r="I971">
        <v>0.17</v>
      </c>
      <c r="J971">
        <v>1</v>
      </c>
      <c r="K971">
        <v>0.17</v>
      </c>
      <c r="L971" s="45">
        <f>VLOOKUP(H971,'[1]CALCUL AS et AN'!$A$2:$AU$889,24,FALSE)</f>
        <v>0.16700000000000001</v>
      </c>
      <c r="M971" s="48">
        <f>VLOOKUP(H971,'[1]CALCUL AS et AN'!$A$2:$AU$889,28,FALSE)</f>
        <v>0.16700000000000001</v>
      </c>
      <c r="N971">
        <v>1.36</v>
      </c>
      <c r="O971" s="45">
        <f t="shared" si="66"/>
        <v>1.3360000000000001</v>
      </c>
      <c r="P971" s="48">
        <f t="shared" si="67"/>
        <v>1.3360000000000001</v>
      </c>
      <c r="Q971">
        <v>0.28199999999999997</v>
      </c>
      <c r="R971" s="45">
        <f>VLOOKUP(H971,'[1]CALCUL AS et AN'!$A$2:$AU$889,46,FALSE)</f>
        <v>0.2505</v>
      </c>
      <c r="S971" s="48">
        <f>VLOOKUP(H971,'[1]CALCUL AS et AN'!$A$2:$AU$889,47,FALSE)</f>
        <v>0.2505</v>
      </c>
      <c r="T971">
        <v>2.2559999999999998</v>
      </c>
      <c r="U971" s="45">
        <f t="shared" si="68"/>
        <v>2.004</v>
      </c>
      <c r="V971" s="48">
        <f t="shared" si="69"/>
        <v>2.004</v>
      </c>
      <c r="W971" t="s">
        <v>1361</v>
      </c>
      <c r="X971" t="s">
        <v>951</v>
      </c>
    </row>
    <row r="972" spans="1:24" outlineLevel="2">
      <c r="A972" t="s">
        <v>74</v>
      </c>
      <c r="B972" s="73" t="str">
        <f t="shared" si="70"/>
        <v>HB</v>
      </c>
      <c r="C972" t="s">
        <v>2391</v>
      </c>
      <c r="D972">
        <v>4</v>
      </c>
      <c r="E972" t="s">
        <v>2392</v>
      </c>
      <c r="F972">
        <v>0.54900000000000004</v>
      </c>
      <c r="H972" t="s">
        <v>2391</v>
      </c>
      <c r="I972">
        <v>0.37</v>
      </c>
      <c r="J972">
        <v>1</v>
      </c>
      <c r="K972">
        <v>0.37</v>
      </c>
      <c r="L972" s="45">
        <f>VLOOKUP(H972,'[1]CALCUL AS et AN'!$A$2:$AU$889,24,FALSE)</f>
        <v>0.36599999999999999</v>
      </c>
      <c r="M972" s="48">
        <f>VLOOKUP(H972,'[1]CALCUL AS et AN'!$A$2:$AU$889,28,FALSE)</f>
        <v>0.36599999999999999</v>
      </c>
      <c r="N972">
        <v>1.48</v>
      </c>
      <c r="O972" s="45">
        <f t="shared" si="66"/>
        <v>1.464</v>
      </c>
      <c r="P972" s="48">
        <f t="shared" si="67"/>
        <v>1.464</v>
      </c>
      <c r="Q972">
        <v>0.54900000000000004</v>
      </c>
      <c r="R972" s="45">
        <f>VLOOKUP(H972,'[1]CALCUL AS et AN'!$A$2:$AU$889,46,FALSE)</f>
        <v>0.54899999999999993</v>
      </c>
      <c r="S972" s="48">
        <f>VLOOKUP(H972,'[1]CALCUL AS et AN'!$A$2:$AU$889,47,FALSE)</f>
        <v>0.54899999999999993</v>
      </c>
      <c r="T972">
        <v>2.1960000000000002</v>
      </c>
      <c r="U972" s="45">
        <f t="shared" si="68"/>
        <v>2.1959999999999997</v>
      </c>
      <c r="V972" s="48">
        <f t="shared" si="69"/>
        <v>2.1959999999999997</v>
      </c>
      <c r="W972" t="s">
        <v>1361</v>
      </c>
      <c r="X972" t="s">
        <v>937</v>
      </c>
    </row>
    <row r="973" spans="1:24" outlineLevel="2">
      <c r="A973" t="s">
        <v>74</v>
      </c>
      <c r="B973" s="73" t="str">
        <f t="shared" si="70"/>
        <v>HB</v>
      </c>
      <c r="C973" t="s">
        <v>650</v>
      </c>
      <c r="D973">
        <v>1.1100000000000001</v>
      </c>
      <c r="E973" t="s">
        <v>2047</v>
      </c>
      <c r="F973">
        <v>11.27</v>
      </c>
      <c r="H973" t="s">
        <v>650</v>
      </c>
      <c r="I973">
        <v>7.05</v>
      </c>
      <c r="J973">
        <v>1</v>
      </c>
      <c r="K973">
        <v>7.05</v>
      </c>
      <c r="L973" s="45">
        <f>VLOOKUP(H973,'[1]CALCUL AS et AN'!$A$2:$AU$889,24,FALSE)</f>
        <v>7.05</v>
      </c>
      <c r="M973" s="48">
        <f>VLOOKUP(H973,'[1]CALCUL AS et AN'!$A$2:$AU$889,28,FALSE)</f>
        <v>7.4</v>
      </c>
      <c r="N973">
        <v>7.8255000000000008</v>
      </c>
      <c r="O973" s="45">
        <f t="shared" si="66"/>
        <v>7.8255000000000008</v>
      </c>
      <c r="P973" s="48">
        <f t="shared" si="67"/>
        <v>8.2140000000000004</v>
      </c>
      <c r="Q973">
        <v>11.27</v>
      </c>
      <c r="R973" s="45">
        <f>VLOOKUP(H973,'[1]CALCUL AS et AN'!$A$2:$AU$889,46,FALSE)</f>
        <v>8.8125</v>
      </c>
      <c r="S973" s="48">
        <f>VLOOKUP(H973,'[1]CALCUL AS et AN'!$A$2:$AU$889,47,FALSE)</f>
        <v>9.25</v>
      </c>
      <c r="T973">
        <v>12.5097</v>
      </c>
      <c r="U973" s="45">
        <f t="shared" si="68"/>
        <v>9.7818750000000012</v>
      </c>
      <c r="V973" s="48">
        <f t="shared" si="69"/>
        <v>10.2675</v>
      </c>
      <c r="W973" t="s">
        <v>1361</v>
      </c>
      <c r="X973" t="s">
        <v>937</v>
      </c>
    </row>
    <row r="974" spans="1:24" outlineLevel="2">
      <c r="A974" t="s">
        <v>74</v>
      </c>
      <c r="B974" s="73" t="str">
        <f t="shared" si="70"/>
        <v>HB</v>
      </c>
      <c r="C974" t="s">
        <v>572</v>
      </c>
      <c r="D974">
        <v>1</v>
      </c>
      <c r="E974" t="s">
        <v>573</v>
      </c>
      <c r="F974">
        <v>20.91</v>
      </c>
      <c r="H974" t="s">
        <v>572</v>
      </c>
      <c r="I974">
        <v>14.64</v>
      </c>
      <c r="J974">
        <v>1</v>
      </c>
      <c r="K974">
        <v>14.64</v>
      </c>
      <c r="L974" s="45">
        <f>VLOOKUP(H974,'[1]CALCUL AS et AN'!$A$2:$AU$889,24,FALSE)</f>
        <v>14.64</v>
      </c>
      <c r="M974" s="48">
        <f>VLOOKUP(H974,'[1]CALCUL AS et AN'!$A$2:$AU$889,28,FALSE)</f>
        <v>15.811200000000001</v>
      </c>
      <c r="N974">
        <v>14.64</v>
      </c>
      <c r="O974" s="45">
        <f t="shared" si="66"/>
        <v>14.64</v>
      </c>
      <c r="P974" s="48">
        <f t="shared" si="67"/>
        <v>15.811200000000001</v>
      </c>
      <c r="Q974">
        <v>20.91</v>
      </c>
      <c r="R974" s="45">
        <f>VLOOKUP(H974,'[1]CALCUL AS et AN'!$A$2:$AU$889,46,FALSE)</f>
        <v>21.96</v>
      </c>
      <c r="S974" s="48">
        <f>VLOOKUP(H974,'[1]CALCUL AS et AN'!$A$2:$AU$889,47,FALSE)</f>
        <v>23.716800000000003</v>
      </c>
      <c r="T974">
        <v>20.91</v>
      </c>
      <c r="U974" s="45">
        <f t="shared" si="68"/>
        <v>21.96</v>
      </c>
      <c r="V974" s="48">
        <f t="shared" si="69"/>
        <v>23.716800000000003</v>
      </c>
      <c r="W974" t="s">
        <v>1361</v>
      </c>
      <c r="X974" t="s">
        <v>937</v>
      </c>
    </row>
    <row r="975" spans="1:24" outlineLevel="2">
      <c r="A975" t="s">
        <v>74</v>
      </c>
      <c r="B975" s="73" t="str">
        <f t="shared" si="70"/>
        <v>HB</v>
      </c>
      <c r="C975" t="s">
        <v>2410</v>
      </c>
      <c r="D975">
        <v>0.02</v>
      </c>
      <c r="E975" t="s">
        <v>2411</v>
      </c>
      <c r="F975">
        <v>75</v>
      </c>
      <c r="H975" t="s">
        <v>2410</v>
      </c>
      <c r="I975">
        <v>50</v>
      </c>
      <c r="J975">
        <v>1</v>
      </c>
      <c r="K975">
        <v>50</v>
      </c>
      <c r="L975" s="45">
        <f>VLOOKUP(H975,'[1]CALCUL AS et AN'!$A$2:$AU$889,24,FALSE)</f>
        <v>50</v>
      </c>
      <c r="M975" s="48">
        <f>VLOOKUP(H975,'[1]CALCUL AS et AN'!$A$2:$AU$889,28,FALSE)</f>
        <v>50</v>
      </c>
      <c r="N975">
        <v>1</v>
      </c>
      <c r="O975" s="45">
        <f t="shared" si="66"/>
        <v>1</v>
      </c>
      <c r="P975" s="48">
        <f t="shared" si="67"/>
        <v>1</v>
      </c>
      <c r="Q975">
        <v>75</v>
      </c>
      <c r="R975" s="45">
        <f>VLOOKUP(H975,'[1]CALCUL AS et AN'!$A$2:$AU$889,46,FALSE)</f>
        <v>75</v>
      </c>
      <c r="S975" s="48">
        <f>VLOOKUP(H975,'[1]CALCUL AS et AN'!$A$2:$AU$889,47,FALSE)</f>
        <v>75</v>
      </c>
      <c r="T975">
        <v>1.5</v>
      </c>
      <c r="U975" s="45">
        <f t="shared" si="68"/>
        <v>1.5</v>
      </c>
      <c r="V975" s="48">
        <f t="shared" si="69"/>
        <v>1.5</v>
      </c>
      <c r="W975" t="s">
        <v>1361</v>
      </c>
      <c r="X975" t="s">
        <v>951</v>
      </c>
    </row>
    <row r="976" spans="1:24" outlineLevel="1">
      <c r="A976" s="73" t="s">
        <v>3084</v>
      </c>
      <c r="B976" s="73" t="str">
        <f t="shared" si="70"/>
        <v>PCLC6EHB</v>
      </c>
      <c r="N976">
        <f>SUBTOTAL(9,N971:N975)</f>
        <v>26.305500000000002</v>
      </c>
      <c r="O976" s="45">
        <f>SUBTOTAL(9,O971:O975)</f>
        <v>26.265500000000003</v>
      </c>
      <c r="P976" s="48">
        <f>SUBTOTAL(9,P971:P975)</f>
        <v>27.825200000000002</v>
      </c>
      <c r="T976">
        <f>SUBTOTAL(9,T971:T975)</f>
        <v>39.371700000000004</v>
      </c>
      <c r="U976" s="45">
        <f>SUBTOTAL(9,U971:U975)</f>
        <v>37.441875000000003</v>
      </c>
      <c r="V976" s="48">
        <f>SUBTOTAL(9,V971:V975)</f>
        <v>39.6843</v>
      </c>
    </row>
    <row r="977" spans="1:24" outlineLevel="2">
      <c r="A977" t="s">
        <v>76</v>
      </c>
      <c r="B977" s="73" t="str">
        <f t="shared" si="70"/>
        <v>H</v>
      </c>
      <c r="C977">
        <v>8110608018</v>
      </c>
      <c r="D977">
        <v>12</v>
      </c>
      <c r="E977" t="s">
        <v>2084</v>
      </c>
      <c r="F977">
        <v>0.28199999999999997</v>
      </c>
      <c r="H977">
        <v>8110608018</v>
      </c>
      <c r="I977">
        <v>0.17</v>
      </c>
      <c r="J977">
        <v>1</v>
      </c>
      <c r="K977">
        <v>0.17</v>
      </c>
      <c r="L977" s="45">
        <f>VLOOKUP(H977,'[1]CALCUL AS et AN'!$A$2:$AU$889,24,FALSE)</f>
        <v>0.16700000000000001</v>
      </c>
      <c r="M977" s="48">
        <f>VLOOKUP(H977,'[1]CALCUL AS et AN'!$A$2:$AU$889,28,FALSE)</f>
        <v>0.16700000000000001</v>
      </c>
      <c r="N977">
        <v>2.04</v>
      </c>
      <c r="O977" s="45">
        <f t="shared" si="66"/>
        <v>2.004</v>
      </c>
      <c r="P977" s="48">
        <f t="shared" si="67"/>
        <v>2.004</v>
      </c>
      <c r="Q977">
        <v>0.28199999999999997</v>
      </c>
      <c r="R977" s="45">
        <f>VLOOKUP(H977,'[1]CALCUL AS et AN'!$A$2:$AU$889,46,FALSE)</f>
        <v>0.2505</v>
      </c>
      <c r="S977" s="48">
        <f>VLOOKUP(H977,'[1]CALCUL AS et AN'!$A$2:$AU$889,47,FALSE)</f>
        <v>0.2505</v>
      </c>
      <c r="T977">
        <v>3.3839999999999995</v>
      </c>
      <c r="U977" s="45">
        <f t="shared" si="68"/>
        <v>3.0060000000000002</v>
      </c>
      <c r="V977" s="48">
        <f t="shared" si="69"/>
        <v>3.0060000000000002</v>
      </c>
      <c r="W977" t="s">
        <v>1361</v>
      </c>
      <c r="X977" t="s">
        <v>951</v>
      </c>
    </row>
    <row r="978" spans="1:24" outlineLevel="2">
      <c r="A978" t="s">
        <v>76</v>
      </c>
      <c r="B978" s="73" t="str">
        <f t="shared" si="70"/>
        <v>H</v>
      </c>
      <c r="C978" t="s">
        <v>2391</v>
      </c>
      <c r="D978">
        <v>4</v>
      </c>
      <c r="E978" t="s">
        <v>2392</v>
      </c>
      <c r="F978">
        <v>0.54900000000000004</v>
      </c>
      <c r="H978" t="s">
        <v>2391</v>
      </c>
      <c r="I978">
        <v>0.37</v>
      </c>
      <c r="J978">
        <v>1</v>
      </c>
      <c r="K978">
        <v>0.37</v>
      </c>
      <c r="L978" s="45">
        <f>VLOOKUP(H978,'[1]CALCUL AS et AN'!$A$2:$AU$889,24,FALSE)</f>
        <v>0.36599999999999999</v>
      </c>
      <c r="M978" s="48">
        <f>VLOOKUP(H978,'[1]CALCUL AS et AN'!$A$2:$AU$889,28,FALSE)</f>
        <v>0.36599999999999999</v>
      </c>
      <c r="N978">
        <v>1.48</v>
      </c>
      <c r="O978" s="45">
        <f t="shared" si="66"/>
        <v>1.464</v>
      </c>
      <c r="P978" s="48">
        <f t="shared" si="67"/>
        <v>1.464</v>
      </c>
      <c r="Q978">
        <v>0.54900000000000004</v>
      </c>
      <c r="R978" s="45">
        <f>VLOOKUP(H978,'[1]CALCUL AS et AN'!$A$2:$AU$889,46,FALSE)</f>
        <v>0.54899999999999993</v>
      </c>
      <c r="S978" s="48">
        <f>VLOOKUP(H978,'[1]CALCUL AS et AN'!$A$2:$AU$889,47,FALSE)</f>
        <v>0.54899999999999993</v>
      </c>
      <c r="T978">
        <v>2.1960000000000002</v>
      </c>
      <c r="U978" s="45">
        <f t="shared" si="68"/>
        <v>2.1959999999999997</v>
      </c>
      <c r="V978" s="48">
        <f t="shared" si="69"/>
        <v>2.1959999999999997</v>
      </c>
      <c r="W978" t="s">
        <v>1361</v>
      </c>
      <c r="X978" t="s">
        <v>937</v>
      </c>
    </row>
    <row r="979" spans="1:24" outlineLevel="2">
      <c r="A979" t="s">
        <v>76</v>
      </c>
      <c r="B979" s="73" t="str">
        <f t="shared" ref="B979:B1042" si="71">MID(A979,7,100)</f>
        <v>H</v>
      </c>
      <c r="C979" t="s">
        <v>648</v>
      </c>
      <c r="D979">
        <v>0.25</v>
      </c>
      <c r="E979" t="s">
        <v>2053</v>
      </c>
      <c r="F979">
        <v>13.19</v>
      </c>
      <c r="H979" t="s">
        <v>648</v>
      </c>
      <c r="I979">
        <v>14.87</v>
      </c>
      <c r="J979">
        <v>1.8</v>
      </c>
      <c r="K979">
        <v>8.2611111111111111</v>
      </c>
      <c r="L979" s="45">
        <f>VLOOKUP(H979,'[1]CALCUL AS et AN'!$A$2:$AU$889,24,FALSE)</f>
        <v>8.26</v>
      </c>
      <c r="M979" s="48">
        <f>VLOOKUP(H979,'[1]CALCUL AS et AN'!$A$2:$AU$889,28,FALSE)</f>
        <v>10.92</v>
      </c>
      <c r="N979">
        <v>2.0652777777777778</v>
      </c>
      <c r="O979" s="45">
        <f t="shared" si="66"/>
        <v>2.0649999999999999</v>
      </c>
      <c r="P979" s="48">
        <f t="shared" si="67"/>
        <v>2.73</v>
      </c>
      <c r="Q979">
        <v>13.19</v>
      </c>
      <c r="R979" s="45">
        <f>VLOOKUP(H979,'[1]CALCUL AS et AN'!$A$2:$AU$889,46,FALSE)</f>
        <v>12.39</v>
      </c>
      <c r="S979" s="48">
        <f>VLOOKUP(H979,'[1]CALCUL AS et AN'!$A$2:$AU$889,47,FALSE)</f>
        <v>16.38</v>
      </c>
      <c r="T979">
        <v>3.2974999999999999</v>
      </c>
      <c r="U979" s="45">
        <f t="shared" si="68"/>
        <v>3.0975000000000001</v>
      </c>
      <c r="V979" s="48">
        <f t="shared" si="69"/>
        <v>4.0949999999999998</v>
      </c>
      <c r="W979" t="s">
        <v>1361</v>
      </c>
      <c r="X979" t="s">
        <v>937</v>
      </c>
    </row>
    <row r="980" spans="1:24" outlineLevel="2">
      <c r="A980" t="s">
        <v>76</v>
      </c>
      <c r="B980" s="73" t="str">
        <f t="shared" si="71"/>
        <v>H</v>
      </c>
      <c r="C980" t="s">
        <v>650</v>
      </c>
      <c r="D980">
        <v>1.44</v>
      </c>
      <c r="E980" t="s">
        <v>2047</v>
      </c>
      <c r="F980">
        <v>11.27</v>
      </c>
      <c r="H980" t="s">
        <v>650</v>
      </c>
      <c r="I980">
        <v>7.05</v>
      </c>
      <c r="J980">
        <v>1</v>
      </c>
      <c r="K980">
        <v>7.05</v>
      </c>
      <c r="L980" s="45">
        <f>VLOOKUP(H980,'[1]CALCUL AS et AN'!$A$2:$AU$889,24,FALSE)</f>
        <v>7.05</v>
      </c>
      <c r="M980" s="48">
        <f>VLOOKUP(H980,'[1]CALCUL AS et AN'!$A$2:$AU$889,28,FALSE)</f>
        <v>7.4</v>
      </c>
      <c r="N980">
        <v>10.151999999999999</v>
      </c>
      <c r="O980" s="45">
        <f t="shared" si="66"/>
        <v>10.151999999999999</v>
      </c>
      <c r="P980" s="48">
        <f t="shared" si="67"/>
        <v>10.656000000000001</v>
      </c>
      <c r="Q980">
        <v>11.27</v>
      </c>
      <c r="R980" s="45">
        <f>VLOOKUP(H980,'[1]CALCUL AS et AN'!$A$2:$AU$889,46,FALSE)</f>
        <v>8.8125</v>
      </c>
      <c r="S980" s="48">
        <f>VLOOKUP(H980,'[1]CALCUL AS et AN'!$A$2:$AU$889,47,FALSE)</f>
        <v>9.25</v>
      </c>
      <c r="T980">
        <v>16.2288</v>
      </c>
      <c r="U980" s="45">
        <f t="shared" si="68"/>
        <v>12.69</v>
      </c>
      <c r="V980" s="48">
        <f t="shared" si="69"/>
        <v>13.32</v>
      </c>
      <c r="W980" t="s">
        <v>1361</v>
      </c>
      <c r="X980" t="s">
        <v>937</v>
      </c>
    </row>
    <row r="981" spans="1:24" outlineLevel="2">
      <c r="A981" t="s">
        <v>76</v>
      </c>
      <c r="B981" s="73" t="str">
        <f t="shared" si="71"/>
        <v>H</v>
      </c>
      <c r="C981" t="s">
        <v>572</v>
      </c>
      <c r="D981">
        <v>1</v>
      </c>
      <c r="E981" t="s">
        <v>573</v>
      </c>
      <c r="F981">
        <v>20.91</v>
      </c>
      <c r="H981" t="s">
        <v>572</v>
      </c>
      <c r="I981">
        <v>14.64</v>
      </c>
      <c r="J981">
        <v>1</v>
      </c>
      <c r="K981">
        <v>14.64</v>
      </c>
      <c r="L981" s="45">
        <f>VLOOKUP(H981,'[1]CALCUL AS et AN'!$A$2:$AU$889,24,FALSE)</f>
        <v>14.64</v>
      </c>
      <c r="M981" s="48">
        <f>VLOOKUP(H981,'[1]CALCUL AS et AN'!$A$2:$AU$889,28,FALSE)</f>
        <v>15.811200000000001</v>
      </c>
      <c r="N981">
        <v>14.64</v>
      </c>
      <c r="O981" s="45">
        <f t="shared" si="66"/>
        <v>14.64</v>
      </c>
      <c r="P981" s="48">
        <f t="shared" si="67"/>
        <v>15.811200000000001</v>
      </c>
      <c r="Q981">
        <v>20.91</v>
      </c>
      <c r="R981" s="45">
        <f>VLOOKUP(H981,'[1]CALCUL AS et AN'!$A$2:$AU$889,46,FALSE)</f>
        <v>21.96</v>
      </c>
      <c r="S981" s="48">
        <f>VLOOKUP(H981,'[1]CALCUL AS et AN'!$A$2:$AU$889,47,FALSE)</f>
        <v>23.716800000000003</v>
      </c>
      <c r="T981">
        <v>20.91</v>
      </c>
      <c r="U981" s="45">
        <f t="shared" si="68"/>
        <v>21.96</v>
      </c>
      <c r="V981" s="48">
        <f t="shared" si="69"/>
        <v>23.716800000000003</v>
      </c>
      <c r="W981" t="s">
        <v>1361</v>
      </c>
      <c r="X981" t="s">
        <v>937</v>
      </c>
    </row>
    <row r="982" spans="1:24" outlineLevel="2">
      <c r="A982" t="s">
        <v>76</v>
      </c>
      <c r="B982" s="73" t="str">
        <f t="shared" si="71"/>
        <v>H</v>
      </c>
      <c r="C982" t="s">
        <v>2129</v>
      </c>
      <c r="D982">
        <v>1.5</v>
      </c>
      <c r="E982" t="s">
        <v>2130</v>
      </c>
      <c r="F982">
        <v>10.98</v>
      </c>
      <c r="H982" t="s">
        <v>2129</v>
      </c>
      <c r="I982">
        <v>7.32</v>
      </c>
      <c r="J982">
        <v>1</v>
      </c>
      <c r="K982">
        <v>7.32</v>
      </c>
      <c r="L982" s="45">
        <f>VLOOKUP(H982,'[1]CALCUL AS et AN'!$A$2:$AU$889,24,FALSE)</f>
        <v>7.32</v>
      </c>
      <c r="M982" s="48">
        <f>VLOOKUP(H982,'[1]CALCUL AS et AN'!$A$2:$AU$889,28,FALSE)</f>
        <v>7.9056000000000006</v>
      </c>
      <c r="N982">
        <v>10.98</v>
      </c>
      <c r="O982" s="45">
        <f t="shared" ref="O982:O1051" si="72">D982*L982</f>
        <v>10.98</v>
      </c>
      <c r="P982" s="48">
        <f t="shared" ref="P982:P1051" si="73">D982*M982</f>
        <v>11.858400000000001</v>
      </c>
      <c r="Q982">
        <v>10.98</v>
      </c>
      <c r="R982" s="45">
        <f>VLOOKUP(H982,'[1]CALCUL AS et AN'!$A$2:$AU$889,46,FALSE)</f>
        <v>10.98</v>
      </c>
      <c r="S982" s="48">
        <f>VLOOKUP(H982,'[1]CALCUL AS et AN'!$A$2:$AU$889,47,FALSE)</f>
        <v>11.858400000000001</v>
      </c>
      <c r="T982">
        <v>16.47</v>
      </c>
      <c r="U982" s="45">
        <f t="shared" ref="U982:U1051" si="74">R982*D982</f>
        <v>16.47</v>
      </c>
      <c r="V982" s="48">
        <f t="shared" ref="V982:V1051" si="75">S982*D982</f>
        <v>17.787600000000001</v>
      </c>
      <c r="W982" t="s">
        <v>1361</v>
      </c>
      <c r="X982" t="s">
        <v>951</v>
      </c>
    </row>
    <row r="983" spans="1:24" outlineLevel="1">
      <c r="A983" s="73" t="s">
        <v>3085</v>
      </c>
      <c r="B983" s="73" t="str">
        <f t="shared" si="71"/>
        <v>PCLC7EH</v>
      </c>
      <c r="N983">
        <f>SUBTOTAL(9,N977:N982)</f>
        <v>41.357277777777782</v>
      </c>
      <c r="O983" s="45">
        <f>SUBTOTAL(9,O977:O982)</f>
        <v>41.305</v>
      </c>
      <c r="P983" s="48">
        <f>SUBTOTAL(9,P977:P982)</f>
        <v>44.523600000000002</v>
      </c>
      <c r="T983">
        <f>SUBTOTAL(9,T977:T982)</f>
        <v>62.4863</v>
      </c>
      <c r="U983" s="45">
        <f>SUBTOTAL(9,U977:U982)</f>
        <v>59.419499999999999</v>
      </c>
      <c r="V983" s="48">
        <f>SUBTOTAL(9,V977:V982)</f>
        <v>64.121400000000008</v>
      </c>
    </row>
    <row r="984" spans="1:24" outlineLevel="2">
      <c r="A984" t="s">
        <v>2281</v>
      </c>
      <c r="B984" s="73" t="str">
        <f t="shared" si="71"/>
        <v>H</v>
      </c>
      <c r="C984" t="s">
        <v>2391</v>
      </c>
      <c r="D984">
        <v>4</v>
      </c>
      <c r="E984" t="s">
        <v>2392</v>
      </c>
      <c r="F984">
        <v>0.54900000000000004</v>
      </c>
      <c r="H984" t="s">
        <v>2391</v>
      </c>
      <c r="I984">
        <v>0.37</v>
      </c>
      <c r="J984">
        <v>1</v>
      </c>
      <c r="K984">
        <v>0.37</v>
      </c>
      <c r="L984" s="45">
        <f>VLOOKUP(H984,'[1]CALCUL AS et AN'!$A$2:$AU$889,24,FALSE)</f>
        <v>0.36599999999999999</v>
      </c>
      <c r="M984" s="48">
        <f>VLOOKUP(H984,'[1]CALCUL AS et AN'!$A$2:$AU$889,28,FALSE)</f>
        <v>0.36599999999999999</v>
      </c>
      <c r="N984">
        <v>1.48</v>
      </c>
      <c r="O984" s="45">
        <f t="shared" si="72"/>
        <v>1.464</v>
      </c>
      <c r="P984" s="48">
        <f t="shared" si="73"/>
        <v>1.464</v>
      </c>
      <c r="Q984">
        <v>0.54900000000000004</v>
      </c>
      <c r="R984" s="45">
        <f>VLOOKUP(H984,'[1]CALCUL AS et AN'!$A$2:$AU$889,46,FALSE)</f>
        <v>0.54899999999999993</v>
      </c>
      <c r="S984" s="48">
        <f>VLOOKUP(H984,'[1]CALCUL AS et AN'!$A$2:$AU$889,47,FALSE)</f>
        <v>0.54899999999999993</v>
      </c>
      <c r="T984">
        <v>2.1960000000000002</v>
      </c>
      <c r="U984" s="45">
        <f t="shared" si="74"/>
        <v>2.1959999999999997</v>
      </c>
      <c r="V984" s="48">
        <f t="shared" si="75"/>
        <v>2.1959999999999997</v>
      </c>
      <c r="W984" t="s">
        <v>1361</v>
      </c>
      <c r="X984" t="s">
        <v>937</v>
      </c>
    </row>
    <row r="985" spans="1:24" outlineLevel="2">
      <c r="A985" t="s">
        <v>2281</v>
      </c>
      <c r="B985" s="73" t="str">
        <f t="shared" si="71"/>
        <v>H</v>
      </c>
      <c r="C985">
        <v>8110608018</v>
      </c>
      <c r="D985">
        <v>12</v>
      </c>
      <c r="E985" t="s">
        <v>2084</v>
      </c>
      <c r="F985">
        <v>0.28199999999999997</v>
      </c>
      <c r="H985">
        <v>8110608018</v>
      </c>
      <c r="I985">
        <v>0.17</v>
      </c>
      <c r="J985">
        <v>1</v>
      </c>
      <c r="K985">
        <v>0.17</v>
      </c>
      <c r="L985" s="45">
        <f>VLOOKUP(H985,'[1]CALCUL AS et AN'!$A$2:$AU$889,24,FALSE)</f>
        <v>0.16700000000000001</v>
      </c>
      <c r="M985" s="48">
        <f>VLOOKUP(H985,'[1]CALCUL AS et AN'!$A$2:$AU$889,28,FALSE)</f>
        <v>0.16700000000000001</v>
      </c>
      <c r="N985">
        <v>2.04</v>
      </c>
      <c r="O985" s="45">
        <f t="shared" si="72"/>
        <v>2.004</v>
      </c>
      <c r="P985" s="48">
        <f t="shared" si="73"/>
        <v>2.004</v>
      </c>
      <c r="Q985">
        <v>0.28199999999999997</v>
      </c>
      <c r="R985" s="45">
        <f>VLOOKUP(H985,'[1]CALCUL AS et AN'!$A$2:$AU$889,46,FALSE)</f>
        <v>0.2505</v>
      </c>
      <c r="S985" s="48">
        <f>VLOOKUP(H985,'[1]CALCUL AS et AN'!$A$2:$AU$889,47,FALSE)</f>
        <v>0.2505</v>
      </c>
      <c r="T985">
        <v>3.3839999999999995</v>
      </c>
      <c r="U985" s="45">
        <f t="shared" si="74"/>
        <v>3.0060000000000002</v>
      </c>
      <c r="V985" s="48">
        <f t="shared" si="75"/>
        <v>3.0060000000000002</v>
      </c>
      <c r="W985" t="s">
        <v>1361</v>
      </c>
      <c r="X985" t="s">
        <v>951</v>
      </c>
    </row>
    <row r="986" spans="1:24" outlineLevel="2">
      <c r="A986" t="s">
        <v>2281</v>
      </c>
      <c r="B986" s="73" t="str">
        <f t="shared" si="71"/>
        <v>H</v>
      </c>
      <c r="C986" t="s">
        <v>648</v>
      </c>
      <c r="D986">
        <v>0.25</v>
      </c>
      <c r="E986" t="s">
        <v>2053</v>
      </c>
      <c r="F986">
        <v>13.19</v>
      </c>
      <c r="H986" t="s">
        <v>648</v>
      </c>
      <c r="I986">
        <v>14.87</v>
      </c>
      <c r="J986">
        <v>1.8</v>
      </c>
      <c r="K986">
        <v>8.2611111111111111</v>
      </c>
      <c r="L986" s="45">
        <f>VLOOKUP(H986,'[1]CALCUL AS et AN'!$A$2:$AU$889,24,FALSE)</f>
        <v>8.26</v>
      </c>
      <c r="M986" s="48">
        <f>VLOOKUP(H986,'[1]CALCUL AS et AN'!$A$2:$AU$889,28,FALSE)</f>
        <v>10.92</v>
      </c>
      <c r="N986">
        <v>2.0652777777777778</v>
      </c>
      <c r="O986" s="45">
        <f t="shared" si="72"/>
        <v>2.0649999999999999</v>
      </c>
      <c r="P986" s="48">
        <f t="shared" si="73"/>
        <v>2.73</v>
      </c>
      <c r="Q986">
        <v>13.19</v>
      </c>
      <c r="R986" s="45">
        <f>VLOOKUP(H986,'[1]CALCUL AS et AN'!$A$2:$AU$889,46,FALSE)</f>
        <v>12.39</v>
      </c>
      <c r="S986" s="48">
        <f>VLOOKUP(H986,'[1]CALCUL AS et AN'!$A$2:$AU$889,47,FALSE)</f>
        <v>16.38</v>
      </c>
      <c r="T986">
        <v>3.2974999999999999</v>
      </c>
      <c r="U986" s="45">
        <f t="shared" si="74"/>
        <v>3.0975000000000001</v>
      </c>
      <c r="V986" s="48">
        <f t="shared" si="75"/>
        <v>4.0949999999999998</v>
      </c>
      <c r="W986" t="s">
        <v>1361</v>
      </c>
      <c r="X986" t="s">
        <v>937</v>
      </c>
    </row>
    <row r="987" spans="1:24" outlineLevel="2">
      <c r="A987" t="s">
        <v>2281</v>
      </c>
      <c r="B987" s="73" t="str">
        <f t="shared" si="71"/>
        <v>H</v>
      </c>
      <c r="C987" t="s">
        <v>650</v>
      </c>
      <c r="D987">
        <v>1.44</v>
      </c>
      <c r="E987" t="s">
        <v>2047</v>
      </c>
      <c r="F987">
        <v>11.27</v>
      </c>
      <c r="H987" t="s">
        <v>650</v>
      </c>
      <c r="I987">
        <v>7.05</v>
      </c>
      <c r="J987">
        <v>1</v>
      </c>
      <c r="K987">
        <v>7.05</v>
      </c>
      <c r="L987" s="45">
        <f>VLOOKUP(H987,'[1]CALCUL AS et AN'!$A$2:$AU$889,24,FALSE)</f>
        <v>7.05</v>
      </c>
      <c r="M987" s="48">
        <f>VLOOKUP(H987,'[1]CALCUL AS et AN'!$A$2:$AU$889,28,FALSE)</f>
        <v>7.4</v>
      </c>
      <c r="N987">
        <v>10.151999999999999</v>
      </c>
      <c r="O987" s="45">
        <f t="shared" si="72"/>
        <v>10.151999999999999</v>
      </c>
      <c r="P987" s="48">
        <f t="shared" si="73"/>
        <v>10.656000000000001</v>
      </c>
      <c r="Q987">
        <v>11.27</v>
      </c>
      <c r="R987" s="45">
        <f>VLOOKUP(H987,'[1]CALCUL AS et AN'!$A$2:$AU$889,46,FALSE)</f>
        <v>8.8125</v>
      </c>
      <c r="S987" s="48">
        <f>VLOOKUP(H987,'[1]CALCUL AS et AN'!$A$2:$AU$889,47,FALSE)</f>
        <v>9.25</v>
      </c>
      <c r="T987">
        <v>16.2288</v>
      </c>
      <c r="U987" s="45">
        <f t="shared" si="74"/>
        <v>12.69</v>
      </c>
      <c r="V987" s="48">
        <f t="shared" si="75"/>
        <v>13.32</v>
      </c>
      <c r="W987" t="s">
        <v>1361</v>
      </c>
      <c r="X987" t="s">
        <v>937</v>
      </c>
    </row>
    <row r="988" spans="1:24" outlineLevel="2">
      <c r="A988" t="s">
        <v>2281</v>
      </c>
      <c r="B988" s="73" t="str">
        <f t="shared" si="71"/>
        <v>H</v>
      </c>
      <c r="C988" t="s">
        <v>572</v>
      </c>
      <c r="D988">
        <v>2</v>
      </c>
      <c r="E988" t="s">
        <v>573</v>
      </c>
      <c r="F988">
        <v>20.91</v>
      </c>
      <c r="H988" t="s">
        <v>572</v>
      </c>
      <c r="I988">
        <v>14.64</v>
      </c>
      <c r="J988">
        <v>1</v>
      </c>
      <c r="K988">
        <v>14.64</v>
      </c>
      <c r="L988" s="45">
        <f>VLOOKUP(H988,'[1]CALCUL AS et AN'!$A$2:$AU$889,24,FALSE)</f>
        <v>14.64</v>
      </c>
      <c r="M988" s="48">
        <f>VLOOKUP(H988,'[1]CALCUL AS et AN'!$A$2:$AU$889,28,FALSE)</f>
        <v>15.811200000000001</v>
      </c>
      <c r="N988">
        <v>29.28</v>
      </c>
      <c r="O988" s="45">
        <f t="shared" si="72"/>
        <v>29.28</v>
      </c>
      <c r="P988" s="48">
        <f t="shared" si="73"/>
        <v>31.622400000000003</v>
      </c>
      <c r="Q988">
        <v>20.91</v>
      </c>
      <c r="R988" s="45">
        <f>VLOOKUP(H988,'[1]CALCUL AS et AN'!$A$2:$AU$889,46,FALSE)</f>
        <v>21.96</v>
      </c>
      <c r="S988" s="48">
        <f>VLOOKUP(H988,'[1]CALCUL AS et AN'!$A$2:$AU$889,47,FALSE)</f>
        <v>23.716800000000003</v>
      </c>
      <c r="T988">
        <v>41.82</v>
      </c>
      <c r="U988" s="45">
        <f t="shared" si="74"/>
        <v>43.92</v>
      </c>
      <c r="V988" s="48">
        <f t="shared" si="75"/>
        <v>47.433600000000006</v>
      </c>
      <c r="W988" t="s">
        <v>1361</v>
      </c>
      <c r="X988" t="s">
        <v>937</v>
      </c>
    </row>
    <row r="989" spans="1:24" outlineLevel="2">
      <c r="A989" t="s">
        <v>2281</v>
      </c>
      <c r="B989" s="73" t="str">
        <f t="shared" si="71"/>
        <v>H</v>
      </c>
      <c r="C989" t="s">
        <v>2410</v>
      </c>
      <c r="D989">
        <v>0.05</v>
      </c>
      <c r="E989" t="s">
        <v>2411</v>
      </c>
      <c r="F989">
        <v>75</v>
      </c>
      <c r="H989" t="s">
        <v>2410</v>
      </c>
      <c r="I989">
        <v>50</v>
      </c>
      <c r="J989">
        <v>1</v>
      </c>
      <c r="K989">
        <v>50</v>
      </c>
      <c r="L989" s="45">
        <f>VLOOKUP(H989,'[1]CALCUL AS et AN'!$A$2:$AU$889,24,FALSE)</f>
        <v>50</v>
      </c>
      <c r="M989" s="48">
        <f>VLOOKUP(H989,'[1]CALCUL AS et AN'!$A$2:$AU$889,28,FALSE)</f>
        <v>50</v>
      </c>
      <c r="N989">
        <v>2.5</v>
      </c>
      <c r="O989" s="45">
        <f t="shared" si="72"/>
        <v>2.5</v>
      </c>
      <c r="P989" s="48">
        <f t="shared" si="73"/>
        <v>2.5</v>
      </c>
      <c r="Q989">
        <v>75</v>
      </c>
      <c r="R989" s="45">
        <f>VLOOKUP(H989,'[1]CALCUL AS et AN'!$A$2:$AU$889,46,FALSE)</f>
        <v>75</v>
      </c>
      <c r="S989" s="48">
        <f>VLOOKUP(H989,'[1]CALCUL AS et AN'!$A$2:$AU$889,47,FALSE)</f>
        <v>75</v>
      </c>
      <c r="T989">
        <v>3.75</v>
      </c>
      <c r="U989" s="45">
        <f t="shared" si="74"/>
        <v>3.75</v>
      </c>
      <c r="V989" s="48">
        <f t="shared" si="75"/>
        <v>3.75</v>
      </c>
      <c r="W989" t="s">
        <v>1361</v>
      </c>
      <c r="X989" t="s">
        <v>951</v>
      </c>
    </row>
    <row r="990" spans="1:24" outlineLevel="1">
      <c r="A990" s="73" t="s">
        <v>3086</v>
      </c>
      <c r="B990" s="73" t="str">
        <f t="shared" si="71"/>
        <v>PCLC8EH</v>
      </c>
      <c r="N990">
        <f>SUBTOTAL(9,N984:N989)</f>
        <v>47.517277777777778</v>
      </c>
      <c r="O990" s="45">
        <f>SUBTOTAL(9,O984:O989)</f>
        <v>47.465000000000003</v>
      </c>
      <c r="P990" s="48">
        <f>SUBTOTAL(9,P984:P989)</f>
        <v>50.976399999999998</v>
      </c>
      <c r="T990">
        <f>SUBTOTAL(9,T984:T989)</f>
        <v>70.676299999999998</v>
      </c>
      <c r="U990" s="45">
        <f>SUBTOTAL(9,U984:U989)</f>
        <v>68.659500000000008</v>
      </c>
      <c r="V990" s="48">
        <f>SUBTOTAL(9,V984:V989)</f>
        <v>73.800600000000003</v>
      </c>
    </row>
    <row r="991" spans="1:24" outlineLevel="2">
      <c r="A991" t="s">
        <v>80</v>
      </c>
      <c r="B991" s="73" t="str">
        <f t="shared" si="71"/>
        <v>H</v>
      </c>
      <c r="C991">
        <v>8110608018</v>
      </c>
      <c r="D991">
        <v>12</v>
      </c>
      <c r="E991" t="s">
        <v>2084</v>
      </c>
      <c r="F991">
        <v>0.28199999999999997</v>
      </c>
      <c r="H991">
        <v>8110608018</v>
      </c>
      <c r="I991">
        <v>0.17</v>
      </c>
      <c r="J991">
        <v>1</v>
      </c>
      <c r="K991">
        <v>0.17</v>
      </c>
      <c r="L991" s="45">
        <f>VLOOKUP(H991,'[1]CALCUL AS et AN'!$A$2:$AU$889,24,FALSE)</f>
        <v>0.16700000000000001</v>
      </c>
      <c r="M991" s="48">
        <f>VLOOKUP(H991,'[1]CALCUL AS et AN'!$A$2:$AU$889,28,FALSE)</f>
        <v>0.16700000000000001</v>
      </c>
      <c r="N991">
        <v>2.04</v>
      </c>
      <c r="O991" s="45">
        <f t="shared" si="72"/>
        <v>2.004</v>
      </c>
      <c r="P991" s="48">
        <f t="shared" si="73"/>
        <v>2.004</v>
      </c>
      <c r="Q991">
        <v>0.28199999999999997</v>
      </c>
      <c r="R991" s="45">
        <f>VLOOKUP(H991,'[1]CALCUL AS et AN'!$A$2:$AU$889,46,FALSE)</f>
        <v>0.2505</v>
      </c>
      <c r="S991" s="48">
        <f>VLOOKUP(H991,'[1]CALCUL AS et AN'!$A$2:$AU$889,47,FALSE)</f>
        <v>0.2505</v>
      </c>
      <c r="T991">
        <v>3.3839999999999995</v>
      </c>
      <c r="U991" s="45">
        <f t="shared" si="74"/>
        <v>3.0060000000000002</v>
      </c>
      <c r="V991" s="48">
        <f t="shared" si="75"/>
        <v>3.0060000000000002</v>
      </c>
      <c r="W991" t="s">
        <v>1361</v>
      </c>
      <c r="X991" t="s">
        <v>951</v>
      </c>
    </row>
    <row r="992" spans="1:24" outlineLevel="2">
      <c r="A992" t="s">
        <v>80</v>
      </c>
      <c r="B992" s="73" t="str">
        <f t="shared" si="71"/>
        <v>H</v>
      </c>
      <c r="C992" t="s">
        <v>2391</v>
      </c>
      <c r="D992">
        <v>4</v>
      </c>
      <c r="E992" t="s">
        <v>2392</v>
      </c>
      <c r="F992">
        <v>0.54900000000000004</v>
      </c>
      <c r="H992" t="s">
        <v>2391</v>
      </c>
      <c r="I992">
        <v>0.37</v>
      </c>
      <c r="J992">
        <v>1</v>
      </c>
      <c r="K992">
        <v>0.37</v>
      </c>
      <c r="L992" s="45">
        <f>VLOOKUP(H992,'[1]CALCUL AS et AN'!$A$2:$AU$889,24,FALSE)</f>
        <v>0.36599999999999999</v>
      </c>
      <c r="M992" s="48">
        <f>VLOOKUP(H992,'[1]CALCUL AS et AN'!$A$2:$AU$889,28,FALSE)</f>
        <v>0.36599999999999999</v>
      </c>
      <c r="N992">
        <v>1.48</v>
      </c>
      <c r="O992" s="45">
        <f t="shared" si="72"/>
        <v>1.464</v>
      </c>
      <c r="P992" s="48">
        <f t="shared" si="73"/>
        <v>1.464</v>
      </c>
      <c r="Q992">
        <v>0.54900000000000004</v>
      </c>
      <c r="R992" s="45">
        <f>VLOOKUP(H992,'[1]CALCUL AS et AN'!$A$2:$AU$889,46,FALSE)</f>
        <v>0.54899999999999993</v>
      </c>
      <c r="S992" s="48">
        <f>VLOOKUP(H992,'[1]CALCUL AS et AN'!$A$2:$AU$889,47,FALSE)</f>
        <v>0.54899999999999993</v>
      </c>
      <c r="T992">
        <v>2.1960000000000002</v>
      </c>
      <c r="U992" s="45">
        <f t="shared" si="74"/>
        <v>2.1959999999999997</v>
      </c>
      <c r="V992" s="48">
        <f t="shared" si="75"/>
        <v>2.1959999999999997</v>
      </c>
      <c r="W992" t="s">
        <v>1361</v>
      </c>
      <c r="X992" t="s">
        <v>937</v>
      </c>
    </row>
    <row r="993" spans="1:24" outlineLevel="2">
      <c r="A993" t="s">
        <v>80</v>
      </c>
      <c r="B993" s="73" t="str">
        <f t="shared" si="71"/>
        <v>H</v>
      </c>
      <c r="C993" t="s">
        <v>648</v>
      </c>
      <c r="D993">
        <v>0.25</v>
      </c>
      <c r="E993" t="s">
        <v>2053</v>
      </c>
      <c r="F993">
        <v>13.19</v>
      </c>
      <c r="H993" t="s">
        <v>648</v>
      </c>
      <c r="I993">
        <v>14.87</v>
      </c>
      <c r="J993">
        <v>1.8</v>
      </c>
      <c r="K993">
        <v>8.2611111111111111</v>
      </c>
      <c r="L993" s="45">
        <f>VLOOKUP(H993,'[1]CALCUL AS et AN'!$A$2:$AU$889,24,FALSE)</f>
        <v>8.26</v>
      </c>
      <c r="M993" s="48">
        <f>VLOOKUP(H993,'[1]CALCUL AS et AN'!$A$2:$AU$889,28,FALSE)</f>
        <v>10.92</v>
      </c>
      <c r="N993">
        <v>2.0652777777777778</v>
      </c>
      <c r="O993" s="45">
        <f t="shared" si="72"/>
        <v>2.0649999999999999</v>
      </c>
      <c r="P993" s="48">
        <f t="shared" si="73"/>
        <v>2.73</v>
      </c>
      <c r="Q993">
        <v>13.19</v>
      </c>
      <c r="R993" s="45">
        <f>VLOOKUP(H993,'[1]CALCUL AS et AN'!$A$2:$AU$889,46,FALSE)</f>
        <v>12.39</v>
      </c>
      <c r="S993" s="48">
        <f>VLOOKUP(H993,'[1]CALCUL AS et AN'!$A$2:$AU$889,47,FALSE)</f>
        <v>16.38</v>
      </c>
      <c r="T993">
        <v>3.2974999999999999</v>
      </c>
      <c r="U993" s="45">
        <f t="shared" si="74"/>
        <v>3.0975000000000001</v>
      </c>
      <c r="V993" s="48">
        <f t="shared" si="75"/>
        <v>4.0949999999999998</v>
      </c>
      <c r="W993" t="s">
        <v>1361</v>
      </c>
      <c r="X993" t="s">
        <v>937</v>
      </c>
    </row>
    <row r="994" spans="1:24" outlineLevel="2">
      <c r="A994" t="s">
        <v>80</v>
      </c>
      <c r="B994" s="73" t="str">
        <f t="shared" si="71"/>
        <v>H</v>
      </c>
      <c r="C994" t="s">
        <v>650</v>
      </c>
      <c r="D994">
        <v>1.44</v>
      </c>
      <c r="E994" t="s">
        <v>2047</v>
      </c>
      <c r="F994">
        <v>11.27</v>
      </c>
      <c r="H994" t="s">
        <v>650</v>
      </c>
      <c r="I994">
        <v>7.05</v>
      </c>
      <c r="J994">
        <v>1</v>
      </c>
      <c r="K994">
        <v>7.05</v>
      </c>
      <c r="L994" s="45">
        <f>VLOOKUP(H994,'[1]CALCUL AS et AN'!$A$2:$AU$889,24,FALSE)</f>
        <v>7.05</v>
      </c>
      <c r="M994" s="48">
        <f>VLOOKUP(H994,'[1]CALCUL AS et AN'!$A$2:$AU$889,28,FALSE)</f>
        <v>7.4</v>
      </c>
      <c r="N994">
        <v>10.151999999999999</v>
      </c>
      <c r="O994" s="45">
        <f t="shared" si="72"/>
        <v>10.151999999999999</v>
      </c>
      <c r="P994" s="48">
        <f t="shared" si="73"/>
        <v>10.656000000000001</v>
      </c>
      <c r="Q994">
        <v>11.27</v>
      </c>
      <c r="R994" s="45">
        <f>VLOOKUP(H994,'[1]CALCUL AS et AN'!$A$2:$AU$889,46,FALSE)</f>
        <v>8.8125</v>
      </c>
      <c r="S994" s="48">
        <f>VLOOKUP(H994,'[1]CALCUL AS et AN'!$A$2:$AU$889,47,FALSE)</f>
        <v>9.25</v>
      </c>
      <c r="T994">
        <v>16.2288</v>
      </c>
      <c r="U994" s="45">
        <f t="shared" si="74"/>
        <v>12.69</v>
      </c>
      <c r="V994" s="48">
        <f t="shared" si="75"/>
        <v>13.32</v>
      </c>
      <c r="W994" t="s">
        <v>1361</v>
      </c>
      <c r="X994" t="s">
        <v>937</v>
      </c>
    </row>
    <row r="995" spans="1:24" outlineLevel="2">
      <c r="A995" t="s">
        <v>80</v>
      </c>
      <c r="B995" s="73" t="str">
        <f t="shared" si="71"/>
        <v>H</v>
      </c>
      <c r="C995" t="s">
        <v>572</v>
      </c>
      <c r="D995">
        <v>1</v>
      </c>
      <c r="E995" t="s">
        <v>573</v>
      </c>
      <c r="F995">
        <v>20.91</v>
      </c>
      <c r="H995" t="s">
        <v>572</v>
      </c>
      <c r="I995">
        <v>14.64</v>
      </c>
      <c r="J995">
        <v>1</v>
      </c>
      <c r="K995">
        <v>14.64</v>
      </c>
      <c r="L995" s="45">
        <f>VLOOKUP(H995,'[1]CALCUL AS et AN'!$A$2:$AU$889,24,FALSE)</f>
        <v>14.64</v>
      </c>
      <c r="M995" s="48">
        <f>VLOOKUP(H995,'[1]CALCUL AS et AN'!$A$2:$AU$889,28,FALSE)</f>
        <v>15.811200000000001</v>
      </c>
      <c r="N995">
        <v>14.64</v>
      </c>
      <c r="O995" s="45">
        <f t="shared" si="72"/>
        <v>14.64</v>
      </c>
      <c r="P995" s="48">
        <f t="shared" si="73"/>
        <v>15.811200000000001</v>
      </c>
      <c r="Q995">
        <v>20.91</v>
      </c>
      <c r="R995" s="45">
        <f>VLOOKUP(H995,'[1]CALCUL AS et AN'!$A$2:$AU$889,46,FALSE)</f>
        <v>21.96</v>
      </c>
      <c r="S995" s="48">
        <f>VLOOKUP(H995,'[1]CALCUL AS et AN'!$A$2:$AU$889,47,FALSE)</f>
        <v>23.716800000000003</v>
      </c>
      <c r="T995">
        <v>20.91</v>
      </c>
      <c r="U995" s="45">
        <f t="shared" si="74"/>
        <v>21.96</v>
      </c>
      <c r="V995" s="48">
        <f t="shared" si="75"/>
        <v>23.716800000000003</v>
      </c>
      <c r="W995" t="s">
        <v>1361</v>
      </c>
      <c r="X995" t="s">
        <v>937</v>
      </c>
    </row>
    <row r="996" spans="1:24" outlineLevel="2">
      <c r="A996" t="s">
        <v>80</v>
      </c>
      <c r="B996" s="73" t="str">
        <f t="shared" si="71"/>
        <v>H</v>
      </c>
      <c r="C996" t="s">
        <v>574</v>
      </c>
      <c r="D996">
        <v>1</v>
      </c>
      <c r="E996" t="s">
        <v>575</v>
      </c>
      <c r="F996">
        <v>26.09</v>
      </c>
      <c r="H996" t="s">
        <v>574</v>
      </c>
      <c r="I996">
        <v>18.27</v>
      </c>
      <c r="J996">
        <v>1</v>
      </c>
      <c r="K996">
        <v>18.27</v>
      </c>
      <c r="L996" s="45">
        <f>VLOOKUP(H996,'[1]CALCUL AS et AN'!$A$2:$AU$889,24,FALSE)</f>
        <v>18.27</v>
      </c>
      <c r="M996" s="48">
        <f>VLOOKUP(H996,'[1]CALCUL AS et AN'!$A$2:$AU$889,28,FALSE)</f>
        <v>19.7316</v>
      </c>
      <c r="N996">
        <v>18.27</v>
      </c>
      <c r="O996" s="45">
        <f t="shared" si="72"/>
        <v>18.27</v>
      </c>
      <c r="P996" s="48">
        <f t="shared" si="73"/>
        <v>19.7316</v>
      </c>
      <c r="Q996">
        <v>26.09</v>
      </c>
      <c r="R996" s="45">
        <f>VLOOKUP(H996,'[1]CALCUL AS et AN'!$A$2:$AU$889,46,FALSE)</f>
        <v>27.405000000000001</v>
      </c>
      <c r="S996" s="48">
        <f>VLOOKUP(H996,'[1]CALCUL AS et AN'!$A$2:$AU$889,47,FALSE)</f>
        <v>29.5974</v>
      </c>
      <c r="T996">
        <v>26.09</v>
      </c>
      <c r="U996" s="45">
        <f t="shared" si="74"/>
        <v>27.405000000000001</v>
      </c>
      <c r="V996" s="48">
        <f t="shared" si="75"/>
        <v>29.5974</v>
      </c>
      <c r="W996" t="s">
        <v>1361</v>
      </c>
      <c r="X996" t="s">
        <v>937</v>
      </c>
    </row>
    <row r="997" spans="1:24" outlineLevel="1">
      <c r="A997" s="73" t="s">
        <v>3087</v>
      </c>
      <c r="B997" s="73" t="str">
        <f t="shared" si="71"/>
        <v>PCLC9EH</v>
      </c>
      <c r="N997">
        <f>SUBTOTAL(9,N991:N996)</f>
        <v>48.647277777777774</v>
      </c>
      <c r="O997" s="45">
        <f>SUBTOTAL(9,O991:O996)</f>
        <v>48.594999999999999</v>
      </c>
      <c r="P997" s="48">
        <f>SUBTOTAL(9,P991:P996)</f>
        <v>52.396799999999999</v>
      </c>
      <c r="T997">
        <f>SUBTOTAL(9,T991:T996)</f>
        <v>72.106300000000005</v>
      </c>
      <c r="U997" s="45">
        <f>SUBTOTAL(9,U991:U996)</f>
        <v>70.354500000000002</v>
      </c>
      <c r="V997" s="48">
        <f>SUBTOTAL(9,V991:V996)</f>
        <v>75.931200000000004</v>
      </c>
    </row>
    <row r="998" spans="1:24" outlineLevel="2">
      <c r="A998" t="s">
        <v>100</v>
      </c>
      <c r="B998" s="73" t="str">
        <f t="shared" si="71"/>
        <v>EH</v>
      </c>
      <c r="C998">
        <v>8110608018</v>
      </c>
      <c r="D998">
        <v>5</v>
      </c>
      <c r="E998" t="s">
        <v>2084</v>
      </c>
      <c r="F998">
        <v>0.28199999999999997</v>
      </c>
      <c r="H998">
        <v>8110608018</v>
      </c>
      <c r="I998">
        <v>0.17</v>
      </c>
      <c r="J998">
        <v>1</v>
      </c>
      <c r="K998">
        <v>0.17</v>
      </c>
      <c r="L998" s="45">
        <f>VLOOKUP(H998,'[1]CALCUL AS et AN'!$A$2:$AU$889,24,FALSE)</f>
        <v>0.16700000000000001</v>
      </c>
      <c r="M998" s="48">
        <f>VLOOKUP(H998,'[1]CALCUL AS et AN'!$A$2:$AU$889,28,FALSE)</f>
        <v>0.16700000000000001</v>
      </c>
      <c r="N998">
        <v>0.85000000000000009</v>
      </c>
      <c r="O998" s="45">
        <f t="shared" si="72"/>
        <v>0.83500000000000008</v>
      </c>
      <c r="P998" s="48">
        <f t="shared" si="73"/>
        <v>0.83500000000000008</v>
      </c>
      <c r="Q998">
        <v>0.28199999999999997</v>
      </c>
      <c r="R998" s="45">
        <f>VLOOKUP(H998,'[1]CALCUL AS et AN'!$A$2:$AU$889,46,FALSE)</f>
        <v>0.2505</v>
      </c>
      <c r="S998" s="48">
        <f>VLOOKUP(H998,'[1]CALCUL AS et AN'!$A$2:$AU$889,47,FALSE)</f>
        <v>0.2505</v>
      </c>
      <c r="T998">
        <v>1.41</v>
      </c>
      <c r="U998" s="45">
        <f t="shared" si="74"/>
        <v>1.2524999999999999</v>
      </c>
      <c r="V998" s="48">
        <f t="shared" si="75"/>
        <v>1.2524999999999999</v>
      </c>
      <c r="W998" t="s">
        <v>1361</v>
      </c>
      <c r="X998" t="s">
        <v>951</v>
      </c>
    </row>
    <row r="999" spans="1:24" outlineLevel="2">
      <c r="A999" t="s">
        <v>100</v>
      </c>
      <c r="B999" s="73" t="str">
        <f t="shared" si="71"/>
        <v>EH</v>
      </c>
      <c r="C999" t="s">
        <v>650</v>
      </c>
      <c r="D999">
        <v>0.44</v>
      </c>
      <c r="E999" t="s">
        <v>2047</v>
      </c>
      <c r="F999">
        <v>11.27</v>
      </c>
      <c r="H999" t="s">
        <v>650</v>
      </c>
      <c r="I999">
        <v>7.05</v>
      </c>
      <c r="J999">
        <v>1</v>
      </c>
      <c r="K999">
        <v>7.05</v>
      </c>
      <c r="L999" s="45">
        <f>VLOOKUP(H999,'[1]CALCUL AS et AN'!$A$2:$AU$889,24,FALSE)</f>
        <v>7.05</v>
      </c>
      <c r="M999" s="48">
        <f>VLOOKUP(H999,'[1]CALCUL AS et AN'!$A$2:$AU$889,28,FALSE)</f>
        <v>7.4</v>
      </c>
      <c r="N999">
        <v>3.1019999999999999</v>
      </c>
      <c r="O999" s="45">
        <f t="shared" si="72"/>
        <v>3.1019999999999999</v>
      </c>
      <c r="P999" s="48">
        <f t="shared" si="73"/>
        <v>3.2560000000000002</v>
      </c>
      <c r="Q999">
        <v>11.27</v>
      </c>
      <c r="R999" s="45">
        <f>VLOOKUP(H999,'[1]CALCUL AS et AN'!$A$2:$AU$889,46,FALSE)</f>
        <v>8.8125</v>
      </c>
      <c r="S999" s="48">
        <f>VLOOKUP(H999,'[1]CALCUL AS et AN'!$A$2:$AU$889,47,FALSE)</f>
        <v>9.25</v>
      </c>
      <c r="T999">
        <v>4.9588000000000001</v>
      </c>
      <c r="U999" s="45">
        <f t="shared" si="74"/>
        <v>3.8774999999999999</v>
      </c>
      <c r="V999" s="48">
        <f t="shared" si="75"/>
        <v>4.07</v>
      </c>
      <c r="W999" t="s">
        <v>1361</v>
      </c>
      <c r="X999" t="s">
        <v>937</v>
      </c>
    </row>
    <row r="1000" spans="1:24" outlineLevel="2">
      <c r="A1000" t="s">
        <v>100</v>
      </c>
      <c r="B1000" s="73" t="str">
        <f t="shared" si="71"/>
        <v>EH</v>
      </c>
      <c r="C1000" t="s">
        <v>574</v>
      </c>
      <c r="D1000">
        <v>1</v>
      </c>
      <c r="E1000" t="s">
        <v>575</v>
      </c>
      <c r="F1000">
        <v>26.09</v>
      </c>
      <c r="H1000" t="s">
        <v>574</v>
      </c>
      <c r="I1000">
        <v>18.27</v>
      </c>
      <c r="J1000">
        <v>1</v>
      </c>
      <c r="K1000">
        <v>18.27</v>
      </c>
      <c r="L1000" s="45">
        <f>VLOOKUP(H1000,'[1]CALCUL AS et AN'!$A$2:$AU$889,24,FALSE)</f>
        <v>18.27</v>
      </c>
      <c r="M1000" s="48">
        <f>VLOOKUP(H1000,'[1]CALCUL AS et AN'!$A$2:$AU$889,28,FALSE)</f>
        <v>19.7316</v>
      </c>
      <c r="N1000">
        <v>18.27</v>
      </c>
      <c r="O1000" s="45">
        <f t="shared" si="72"/>
        <v>18.27</v>
      </c>
      <c r="P1000" s="48">
        <f t="shared" si="73"/>
        <v>19.7316</v>
      </c>
      <c r="Q1000">
        <v>26.09</v>
      </c>
      <c r="R1000" s="45">
        <f>VLOOKUP(H1000,'[1]CALCUL AS et AN'!$A$2:$AU$889,46,FALSE)</f>
        <v>27.405000000000001</v>
      </c>
      <c r="S1000" s="48">
        <f>VLOOKUP(H1000,'[1]CALCUL AS et AN'!$A$2:$AU$889,47,FALSE)</f>
        <v>29.5974</v>
      </c>
      <c r="T1000">
        <v>26.09</v>
      </c>
      <c r="U1000" s="45">
        <f t="shared" si="74"/>
        <v>27.405000000000001</v>
      </c>
      <c r="V1000" s="48">
        <f t="shared" si="75"/>
        <v>29.5974</v>
      </c>
      <c r="W1000" t="s">
        <v>1361</v>
      </c>
      <c r="X1000" t="s">
        <v>937</v>
      </c>
    </row>
    <row r="1001" spans="1:24" outlineLevel="2">
      <c r="A1001" t="s">
        <v>100</v>
      </c>
      <c r="B1001" s="73" t="str">
        <f t="shared" si="71"/>
        <v>EH</v>
      </c>
      <c r="C1001" t="s">
        <v>2410</v>
      </c>
      <c r="D1001">
        <v>0.03</v>
      </c>
      <c r="E1001" t="s">
        <v>2411</v>
      </c>
      <c r="F1001">
        <v>75</v>
      </c>
      <c r="H1001" t="s">
        <v>2410</v>
      </c>
      <c r="I1001">
        <v>50</v>
      </c>
      <c r="J1001">
        <v>1</v>
      </c>
      <c r="K1001">
        <v>50</v>
      </c>
      <c r="L1001" s="45">
        <f>VLOOKUP(H1001,'[1]CALCUL AS et AN'!$A$2:$AU$889,24,FALSE)</f>
        <v>50</v>
      </c>
      <c r="M1001" s="48">
        <f>VLOOKUP(H1001,'[1]CALCUL AS et AN'!$A$2:$AU$889,28,FALSE)</f>
        <v>50</v>
      </c>
      <c r="N1001">
        <v>1.5</v>
      </c>
      <c r="O1001" s="45">
        <f t="shared" si="72"/>
        <v>1.5</v>
      </c>
      <c r="P1001" s="48">
        <f t="shared" si="73"/>
        <v>1.5</v>
      </c>
      <c r="Q1001">
        <v>75</v>
      </c>
      <c r="R1001" s="45">
        <f>VLOOKUP(H1001,'[1]CALCUL AS et AN'!$A$2:$AU$889,46,FALSE)</f>
        <v>75</v>
      </c>
      <c r="S1001" s="48">
        <f>VLOOKUP(H1001,'[1]CALCUL AS et AN'!$A$2:$AU$889,47,FALSE)</f>
        <v>75</v>
      </c>
      <c r="T1001">
        <v>2.25</v>
      </c>
      <c r="U1001" s="45">
        <f t="shared" si="74"/>
        <v>2.25</v>
      </c>
      <c r="V1001" s="48">
        <f t="shared" si="75"/>
        <v>2.25</v>
      </c>
      <c r="W1001" t="s">
        <v>1361</v>
      </c>
      <c r="X1001" t="s">
        <v>951</v>
      </c>
    </row>
    <row r="1002" spans="1:24" outlineLevel="1">
      <c r="A1002" s="73" t="s">
        <v>3088</v>
      </c>
      <c r="B1002" s="73" t="str">
        <f t="shared" si="71"/>
        <v>PCLCB3EH</v>
      </c>
      <c r="N1002">
        <f>SUBTOTAL(9,N998:N1001)</f>
        <v>23.722000000000001</v>
      </c>
      <c r="O1002" s="45">
        <f>SUBTOTAL(9,O998:O1001)</f>
        <v>23.707000000000001</v>
      </c>
      <c r="P1002" s="48">
        <f>SUBTOTAL(9,P998:P1001)</f>
        <v>25.322600000000001</v>
      </c>
      <c r="T1002">
        <f>SUBTOTAL(9,T998:T1001)</f>
        <v>34.708799999999997</v>
      </c>
      <c r="U1002" s="45">
        <f>SUBTOTAL(9,U998:U1001)</f>
        <v>34.785000000000004</v>
      </c>
      <c r="V1002" s="48">
        <f>SUBTOTAL(9,V998:V1001)</f>
        <v>37.169899999999998</v>
      </c>
    </row>
    <row r="1003" spans="1:24" outlineLevel="2">
      <c r="A1003" t="s">
        <v>153</v>
      </c>
      <c r="B1003" s="73" t="str">
        <f t="shared" si="71"/>
        <v>HA</v>
      </c>
      <c r="C1003">
        <v>8412602518</v>
      </c>
      <c r="D1003">
        <v>6</v>
      </c>
      <c r="E1003" t="s">
        <v>2268</v>
      </c>
      <c r="F1003">
        <v>0.05</v>
      </c>
      <c r="H1003">
        <v>8412602518</v>
      </c>
      <c r="I1003">
        <v>7.04</v>
      </c>
      <c r="J1003">
        <v>200</v>
      </c>
      <c r="K1003">
        <v>3.5200000000000002E-2</v>
      </c>
      <c r="L1003" s="45">
        <f>VLOOKUP(H1003,'[1]CALCUL AS et AN'!$A$2:$AU$889,24,FALSE)</f>
        <v>3.5200000000000002E-2</v>
      </c>
      <c r="M1003" s="48">
        <f>VLOOKUP(H1003,'[1]CALCUL AS et AN'!$A$2:$AU$889,28,FALSE)</f>
        <v>3.5200000000000002E-2</v>
      </c>
      <c r="N1003">
        <v>0.2112</v>
      </c>
      <c r="O1003" s="45">
        <f t="shared" si="72"/>
        <v>0.2112</v>
      </c>
      <c r="P1003" s="48">
        <f t="shared" si="73"/>
        <v>0.2112</v>
      </c>
      <c r="Q1003">
        <v>0.05</v>
      </c>
      <c r="R1003" s="45">
        <f>VLOOKUP(H1003,'[1]CALCUL AS et AN'!$A$2:$AU$889,46,FALSE)</f>
        <v>5.28E-2</v>
      </c>
      <c r="S1003" s="48">
        <f>VLOOKUP(H1003,'[1]CALCUL AS et AN'!$A$2:$AU$889,47,FALSE)</f>
        <v>5.28E-2</v>
      </c>
      <c r="T1003">
        <v>0.30000000000000004</v>
      </c>
      <c r="U1003" s="45">
        <f t="shared" si="74"/>
        <v>0.31679999999999997</v>
      </c>
      <c r="V1003" s="48">
        <f t="shared" si="75"/>
        <v>0.31679999999999997</v>
      </c>
      <c r="W1003" t="s">
        <v>1361</v>
      </c>
      <c r="X1003" t="s">
        <v>951</v>
      </c>
    </row>
    <row r="1004" spans="1:24" outlineLevel="2">
      <c r="A1004" t="s">
        <v>153</v>
      </c>
      <c r="B1004" s="73" t="str">
        <f t="shared" si="71"/>
        <v>HA</v>
      </c>
      <c r="C1004">
        <v>8434000618</v>
      </c>
      <c r="D1004">
        <v>6</v>
      </c>
      <c r="E1004" t="s">
        <v>2272</v>
      </c>
      <c r="F1004">
        <v>0.02</v>
      </c>
      <c r="H1004">
        <v>8434000618</v>
      </c>
      <c r="I1004">
        <v>8.3000000000000007</v>
      </c>
      <c r="J1004">
        <v>500</v>
      </c>
      <c r="K1004">
        <v>1.66E-2</v>
      </c>
      <c r="L1004" s="45">
        <f>VLOOKUP(H1004,'[1]CALCUL AS et AN'!$A$2:$AU$889,24,FALSE)</f>
        <v>1.66E-2</v>
      </c>
      <c r="M1004" s="48">
        <f>VLOOKUP(H1004,'[1]CALCUL AS et AN'!$A$2:$AU$889,28,FALSE)</f>
        <v>1.66E-2</v>
      </c>
      <c r="N1004">
        <v>9.9599999999999994E-2</v>
      </c>
      <c r="O1004" s="45">
        <f t="shared" si="72"/>
        <v>9.9599999999999994E-2</v>
      </c>
      <c r="P1004" s="48">
        <f t="shared" si="73"/>
        <v>9.9599999999999994E-2</v>
      </c>
      <c r="Q1004">
        <v>0.02</v>
      </c>
      <c r="R1004" s="45">
        <f>VLOOKUP(H1004,'[1]CALCUL AS et AN'!$A$2:$AU$889,46,FALSE)</f>
        <v>2.0750000000000001E-2</v>
      </c>
      <c r="S1004" s="48">
        <f>VLOOKUP(H1004,'[1]CALCUL AS et AN'!$A$2:$AU$889,47,FALSE)</f>
        <v>2.0750000000000001E-2</v>
      </c>
      <c r="T1004">
        <v>0.12</v>
      </c>
      <c r="U1004" s="45">
        <f t="shared" si="74"/>
        <v>0.1245</v>
      </c>
      <c r="V1004" s="48">
        <f t="shared" si="75"/>
        <v>0.1245</v>
      </c>
      <c r="W1004" t="s">
        <v>1361</v>
      </c>
      <c r="X1004" t="s">
        <v>951</v>
      </c>
    </row>
    <row r="1005" spans="1:24" outlineLevel="2">
      <c r="A1005" t="s">
        <v>153</v>
      </c>
      <c r="B1005" s="73" t="str">
        <f t="shared" si="71"/>
        <v>HA</v>
      </c>
      <c r="C1005" t="s">
        <v>2133</v>
      </c>
      <c r="D1005">
        <v>40</v>
      </c>
      <c r="E1005" t="s">
        <v>2134</v>
      </c>
      <c r="F1005">
        <v>0.8</v>
      </c>
      <c r="H1005" t="s">
        <v>2133</v>
      </c>
      <c r="I1005">
        <v>0.52</v>
      </c>
      <c r="J1005">
        <v>1</v>
      </c>
      <c r="K1005">
        <v>0.52</v>
      </c>
      <c r="L1005" s="45">
        <f>VLOOKUP(H1005,'[1]CALCUL AS et AN'!$A$2:$AU$889,24,FALSE)</f>
        <v>0.51800000000000002</v>
      </c>
      <c r="M1005" s="48">
        <f>VLOOKUP(H1005,'[1]CALCUL AS et AN'!$A$2:$AU$889,28,FALSE)</f>
        <v>0.51800000000000002</v>
      </c>
      <c r="N1005">
        <v>20.8</v>
      </c>
      <c r="O1005" s="45">
        <f t="shared" si="72"/>
        <v>20.72</v>
      </c>
      <c r="P1005" s="48">
        <f t="shared" si="73"/>
        <v>20.72</v>
      </c>
      <c r="Q1005">
        <v>0.8</v>
      </c>
      <c r="R1005" s="45">
        <f>VLOOKUP(H1005,'[1]CALCUL AS et AN'!$A$2:$AU$889,46,FALSE)</f>
        <v>0.77700000000000002</v>
      </c>
      <c r="S1005" s="48">
        <f>VLOOKUP(H1005,'[1]CALCUL AS et AN'!$A$2:$AU$889,47,FALSE)</f>
        <v>0.77700000000000002</v>
      </c>
      <c r="T1005">
        <v>32</v>
      </c>
      <c r="U1005" s="45">
        <f t="shared" si="74"/>
        <v>31.080000000000002</v>
      </c>
      <c r="V1005" s="48">
        <f t="shared" si="75"/>
        <v>31.080000000000002</v>
      </c>
      <c r="W1005" t="s">
        <v>1361</v>
      </c>
      <c r="X1005" t="s">
        <v>951</v>
      </c>
    </row>
    <row r="1006" spans="1:24" outlineLevel="2">
      <c r="A1006" t="s">
        <v>153</v>
      </c>
      <c r="B1006" s="73" t="str">
        <f t="shared" si="71"/>
        <v>HA</v>
      </c>
      <c r="C1006">
        <v>8710605018</v>
      </c>
      <c r="D1006">
        <v>6</v>
      </c>
      <c r="E1006" t="s">
        <v>2707</v>
      </c>
      <c r="F1006">
        <v>0.3</v>
      </c>
      <c r="H1006">
        <v>8710605018</v>
      </c>
      <c r="I1006">
        <v>0.11</v>
      </c>
      <c r="J1006">
        <v>1</v>
      </c>
      <c r="K1006">
        <v>0.11</v>
      </c>
      <c r="L1006" s="45">
        <f>VLOOKUP(H1006,'[1]CALCUL AS et AN'!$A$2:$AU$889,24,FALSE)</f>
        <v>0.108</v>
      </c>
      <c r="M1006" s="48">
        <f>VLOOKUP(H1006,'[1]CALCUL AS et AN'!$A$2:$AU$889,28,FALSE)</f>
        <v>0.108</v>
      </c>
      <c r="N1006">
        <v>0.66</v>
      </c>
      <c r="O1006" s="45">
        <f t="shared" si="72"/>
        <v>0.64800000000000002</v>
      </c>
      <c r="P1006" s="48">
        <f t="shared" si="73"/>
        <v>0.64800000000000002</v>
      </c>
      <c r="Q1006">
        <v>0.3</v>
      </c>
      <c r="R1006" s="45">
        <f>VLOOKUP(H1006,'[1]CALCUL AS et AN'!$A$2:$AU$889,46,FALSE)</f>
        <v>0.16200000000000001</v>
      </c>
      <c r="S1006" s="48">
        <f>VLOOKUP(H1006,'[1]CALCUL AS et AN'!$A$2:$AU$889,47,FALSE)</f>
        <v>0.16200000000000001</v>
      </c>
      <c r="T1006">
        <v>1.7999999999999998</v>
      </c>
      <c r="U1006" s="45">
        <f t="shared" si="74"/>
        <v>0.97199999999999998</v>
      </c>
      <c r="V1006" s="48">
        <f t="shared" si="75"/>
        <v>0.97199999999999998</v>
      </c>
      <c r="W1006" t="s">
        <v>1361</v>
      </c>
      <c r="X1006" t="s">
        <v>951</v>
      </c>
    </row>
    <row r="1007" spans="1:24" outlineLevel="2">
      <c r="A1007" t="s">
        <v>153</v>
      </c>
      <c r="B1007" s="73" t="str">
        <f t="shared" si="71"/>
        <v>HA</v>
      </c>
      <c r="C1007">
        <v>8110608018</v>
      </c>
      <c r="D1007">
        <v>145</v>
      </c>
      <c r="E1007" t="s">
        <v>2084</v>
      </c>
      <c r="F1007">
        <v>0.28199999999999997</v>
      </c>
      <c r="H1007">
        <v>8110608018</v>
      </c>
      <c r="I1007">
        <v>0.17</v>
      </c>
      <c r="J1007">
        <v>1</v>
      </c>
      <c r="K1007">
        <v>0.17</v>
      </c>
      <c r="L1007" s="45">
        <f>VLOOKUP(H1007,'[1]CALCUL AS et AN'!$A$2:$AU$889,24,FALSE)</f>
        <v>0.16700000000000001</v>
      </c>
      <c r="M1007" s="48">
        <f>VLOOKUP(H1007,'[1]CALCUL AS et AN'!$A$2:$AU$889,28,FALSE)</f>
        <v>0.16700000000000001</v>
      </c>
      <c r="N1007">
        <v>24.650000000000002</v>
      </c>
      <c r="O1007" s="45">
        <f t="shared" si="72"/>
        <v>24.215</v>
      </c>
      <c r="P1007" s="48">
        <f t="shared" si="73"/>
        <v>24.215</v>
      </c>
      <c r="Q1007">
        <v>0.28199999999999997</v>
      </c>
      <c r="R1007" s="45">
        <f>VLOOKUP(H1007,'[1]CALCUL AS et AN'!$A$2:$AU$889,46,FALSE)</f>
        <v>0.2505</v>
      </c>
      <c r="S1007" s="48">
        <f>VLOOKUP(H1007,'[1]CALCUL AS et AN'!$A$2:$AU$889,47,FALSE)</f>
        <v>0.2505</v>
      </c>
      <c r="T1007">
        <v>40.889999999999993</v>
      </c>
      <c r="U1007" s="45">
        <f t="shared" si="74"/>
        <v>36.322499999999998</v>
      </c>
      <c r="V1007" s="48">
        <f t="shared" si="75"/>
        <v>36.322499999999998</v>
      </c>
      <c r="W1007" t="s">
        <v>1361</v>
      </c>
      <c r="X1007" t="s">
        <v>951</v>
      </c>
    </row>
    <row r="1008" spans="1:24" outlineLevel="2">
      <c r="A1008" t="s">
        <v>153</v>
      </c>
      <c r="B1008" s="73" t="str">
        <f t="shared" si="71"/>
        <v>HA</v>
      </c>
      <c r="C1008" t="s">
        <v>2391</v>
      </c>
      <c r="D1008">
        <v>4</v>
      </c>
      <c r="E1008" t="s">
        <v>2392</v>
      </c>
      <c r="F1008">
        <v>0.54900000000000004</v>
      </c>
      <c r="H1008" t="s">
        <v>2391</v>
      </c>
      <c r="I1008">
        <v>0.37</v>
      </c>
      <c r="J1008">
        <v>1</v>
      </c>
      <c r="K1008">
        <v>0.37</v>
      </c>
      <c r="L1008" s="45">
        <f>VLOOKUP(H1008,'[1]CALCUL AS et AN'!$A$2:$AU$889,24,FALSE)</f>
        <v>0.36599999999999999</v>
      </c>
      <c r="M1008" s="48">
        <f>VLOOKUP(H1008,'[1]CALCUL AS et AN'!$A$2:$AU$889,28,FALSE)</f>
        <v>0.36599999999999999</v>
      </c>
      <c r="N1008">
        <v>1.48</v>
      </c>
      <c r="O1008" s="45">
        <f t="shared" si="72"/>
        <v>1.464</v>
      </c>
      <c r="P1008" s="48">
        <f t="shared" si="73"/>
        <v>1.464</v>
      </c>
      <c r="Q1008">
        <v>0.54900000000000004</v>
      </c>
      <c r="R1008" s="45">
        <f>VLOOKUP(H1008,'[1]CALCUL AS et AN'!$A$2:$AU$889,46,FALSE)</f>
        <v>0.54899999999999993</v>
      </c>
      <c r="S1008" s="48">
        <f>VLOOKUP(H1008,'[1]CALCUL AS et AN'!$A$2:$AU$889,47,FALSE)</f>
        <v>0.54899999999999993</v>
      </c>
      <c r="T1008">
        <v>2.1960000000000002</v>
      </c>
      <c r="U1008" s="45">
        <f t="shared" si="74"/>
        <v>2.1959999999999997</v>
      </c>
      <c r="V1008" s="48">
        <f t="shared" si="75"/>
        <v>2.1959999999999997</v>
      </c>
      <c r="W1008" t="s">
        <v>1361</v>
      </c>
      <c r="X1008" t="s">
        <v>937</v>
      </c>
    </row>
    <row r="1009" spans="1:24" outlineLevel="2">
      <c r="A1009" t="s">
        <v>153</v>
      </c>
      <c r="B1009" s="73" t="str">
        <f t="shared" si="71"/>
        <v>HA</v>
      </c>
      <c r="C1009" t="s">
        <v>2394</v>
      </c>
      <c r="D1009">
        <v>4</v>
      </c>
      <c r="E1009" t="s">
        <v>2395</v>
      </c>
      <c r="F1009">
        <v>0.78</v>
      </c>
      <c r="H1009" t="s">
        <v>2394</v>
      </c>
      <c r="I1009">
        <v>1.05</v>
      </c>
      <c r="J1009">
        <v>1</v>
      </c>
      <c r="K1009">
        <v>1.05</v>
      </c>
      <c r="L1009" s="45">
        <f>VLOOKUP(H1009,'[1]CALCUL AS et AN'!$A$2:$AU$889,24,FALSE)</f>
        <v>1.0529999999999999</v>
      </c>
      <c r="M1009" s="48">
        <f>VLOOKUP(H1009,'[1]CALCUL AS et AN'!$A$2:$AU$889,28,FALSE)</f>
        <v>1.0529999999999999</v>
      </c>
      <c r="N1009">
        <v>4.2</v>
      </c>
      <c r="O1009" s="45">
        <f t="shared" si="72"/>
        <v>4.2119999999999997</v>
      </c>
      <c r="P1009" s="48">
        <f t="shared" si="73"/>
        <v>4.2119999999999997</v>
      </c>
      <c r="Q1009">
        <v>0.78</v>
      </c>
      <c r="R1009" s="45">
        <f>VLOOKUP(H1009,'[1]CALCUL AS et AN'!$A$2:$AU$889,46,FALSE)</f>
        <v>1.5794999999999999</v>
      </c>
      <c r="S1009" s="48">
        <f>VLOOKUP(H1009,'[1]CALCUL AS et AN'!$A$2:$AU$889,47,FALSE)</f>
        <v>1.5794999999999999</v>
      </c>
      <c r="T1009">
        <v>3.12</v>
      </c>
      <c r="U1009" s="45">
        <f t="shared" si="74"/>
        <v>6.3179999999999996</v>
      </c>
      <c r="V1009" s="48">
        <f t="shared" si="75"/>
        <v>6.3179999999999996</v>
      </c>
      <c r="W1009" t="s">
        <v>1361</v>
      </c>
      <c r="X1009" t="s">
        <v>937</v>
      </c>
    </row>
    <row r="1010" spans="1:24" outlineLevel="2">
      <c r="A1010" t="s">
        <v>153</v>
      </c>
      <c r="B1010" s="73" t="str">
        <f t="shared" si="71"/>
        <v>HA</v>
      </c>
      <c r="C1010">
        <v>8210707018</v>
      </c>
      <c r="D1010">
        <v>40</v>
      </c>
      <c r="E1010" t="s">
        <v>2090</v>
      </c>
      <c r="F1010">
        <v>0.158</v>
      </c>
      <c r="H1010">
        <v>8210707018</v>
      </c>
      <c r="I1010">
        <v>0.11</v>
      </c>
      <c r="J1010">
        <v>1</v>
      </c>
      <c r="K1010">
        <v>0.11</v>
      </c>
      <c r="L1010" s="45">
        <f>VLOOKUP(H1010,'[1]CALCUL AS et AN'!$A$2:$AU$889,24,FALSE)</f>
        <v>0.1056</v>
      </c>
      <c r="M1010" s="48">
        <f>VLOOKUP(H1010,'[1]CALCUL AS et AN'!$A$2:$AU$889,28,FALSE)</f>
        <v>0.1056</v>
      </c>
      <c r="N1010">
        <v>4.4000000000000004</v>
      </c>
      <c r="O1010" s="45">
        <f t="shared" si="72"/>
        <v>4.2240000000000002</v>
      </c>
      <c r="P1010" s="48">
        <f t="shared" si="73"/>
        <v>4.2240000000000002</v>
      </c>
      <c r="Q1010">
        <v>0.12</v>
      </c>
      <c r="R1010" s="45">
        <f>VLOOKUP(H1010,'[1]CALCUL AS et AN'!$A$2:$AU$889,46,FALSE)</f>
        <v>0.15839999999999999</v>
      </c>
      <c r="S1010" s="48">
        <f>VLOOKUP(H1010,'[1]CALCUL AS et AN'!$A$2:$AU$889,47,FALSE)</f>
        <v>0.15839999999999999</v>
      </c>
      <c r="T1010">
        <v>4.8</v>
      </c>
      <c r="U1010" s="45">
        <f t="shared" si="74"/>
        <v>6.3359999999999994</v>
      </c>
      <c r="V1010" s="48">
        <f t="shared" si="75"/>
        <v>6.3359999999999994</v>
      </c>
      <c r="W1010" t="s">
        <v>1361</v>
      </c>
      <c r="X1010" t="s">
        <v>951</v>
      </c>
    </row>
    <row r="1011" spans="1:24" outlineLevel="2">
      <c r="A1011" t="s">
        <v>153</v>
      </c>
      <c r="B1011" s="73" t="str">
        <f t="shared" si="71"/>
        <v>HA</v>
      </c>
      <c r="C1011" t="s">
        <v>648</v>
      </c>
      <c r="D1011">
        <v>6</v>
      </c>
      <c r="E1011" t="s">
        <v>2053</v>
      </c>
      <c r="F1011">
        <v>13.19</v>
      </c>
      <c r="H1011" t="s">
        <v>648</v>
      </c>
      <c r="I1011">
        <v>14.87</v>
      </c>
      <c r="J1011">
        <v>1.8</v>
      </c>
      <c r="K1011">
        <v>8.2611111111111111</v>
      </c>
      <c r="L1011" s="45">
        <f>VLOOKUP(H1011,'[1]CALCUL AS et AN'!$A$2:$AU$889,24,FALSE)</f>
        <v>8.26</v>
      </c>
      <c r="M1011" s="48">
        <f>VLOOKUP(H1011,'[1]CALCUL AS et AN'!$A$2:$AU$889,28,FALSE)</f>
        <v>10.92</v>
      </c>
      <c r="N1011">
        <v>49.566666666666663</v>
      </c>
      <c r="O1011" s="45">
        <f t="shared" si="72"/>
        <v>49.56</v>
      </c>
      <c r="P1011" s="48">
        <f t="shared" si="73"/>
        <v>65.52</v>
      </c>
      <c r="Q1011">
        <v>13.19</v>
      </c>
      <c r="R1011" s="45">
        <f>VLOOKUP(H1011,'[1]CALCUL AS et AN'!$A$2:$AU$889,46,FALSE)</f>
        <v>12.39</v>
      </c>
      <c r="S1011" s="48">
        <f>VLOOKUP(H1011,'[1]CALCUL AS et AN'!$A$2:$AU$889,47,FALSE)</f>
        <v>16.38</v>
      </c>
      <c r="T1011">
        <v>79.14</v>
      </c>
      <c r="U1011" s="45">
        <f t="shared" si="74"/>
        <v>74.34</v>
      </c>
      <c r="V1011" s="48">
        <f t="shared" si="75"/>
        <v>98.28</v>
      </c>
      <c r="W1011" t="s">
        <v>1361</v>
      </c>
      <c r="X1011" t="s">
        <v>937</v>
      </c>
    </row>
    <row r="1012" spans="1:24" outlineLevel="2">
      <c r="A1012" t="s">
        <v>153</v>
      </c>
      <c r="B1012" s="73" t="str">
        <f t="shared" si="71"/>
        <v>HA</v>
      </c>
      <c r="C1012" t="s">
        <v>650</v>
      </c>
      <c r="D1012">
        <v>18.89</v>
      </c>
      <c r="E1012" t="s">
        <v>2047</v>
      </c>
      <c r="F1012">
        <v>11.27</v>
      </c>
      <c r="H1012" t="s">
        <v>650</v>
      </c>
      <c r="I1012">
        <v>7.05</v>
      </c>
      <c r="J1012">
        <v>1</v>
      </c>
      <c r="K1012">
        <v>7.05</v>
      </c>
      <c r="L1012" s="45">
        <f>VLOOKUP(H1012,'[1]CALCUL AS et AN'!$A$2:$AU$889,24,FALSE)</f>
        <v>7.05</v>
      </c>
      <c r="M1012" s="48">
        <f>VLOOKUP(H1012,'[1]CALCUL AS et AN'!$A$2:$AU$889,28,FALSE)</f>
        <v>7.4</v>
      </c>
      <c r="N1012">
        <v>133.17449999999999</v>
      </c>
      <c r="O1012" s="45">
        <f t="shared" si="72"/>
        <v>133.17449999999999</v>
      </c>
      <c r="P1012" s="48">
        <f t="shared" si="73"/>
        <v>139.786</v>
      </c>
      <c r="Q1012">
        <v>11.27</v>
      </c>
      <c r="R1012" s="45">
        <f>VLOOKUP(H1012,'[1]CALCUL AS et AN'!$A$2:$AU$889,46,FALSE)</f>
        <v>8.8125</v>
      </c>
      <c r="S1012" s="48">
        <f>VLOOKUP(H1012,'[1]CALCUL AS et AN'!$A$2:$AU$889,47,FALSE)</f>
        <v>9.25</v>
      </c>
      <c r="T1012">
        <v>212.8903</v>
      </c>
      <c r="U1012" s="45">
        <f t="shared" si="74"/>
        <v>166.46812500000001</v>
      </c>
      <c r="V1012" s="48">
        <f t="shared" si="75"/>
        <v>174.73250000000002</v>
      </c>
      <c r="W1012" t="s">
        <v>1361</v>
      </c>
      <c r="X1012" t="s">
        <v>937</v>
      </c>
    </row>
    <row r="1013" spans="1:24" outlineLevel="2">
      <c r="A1013" t="s">
        <v>153</v>
      </c>
      <c r="B1013" s="73" t="str">
        <f t="shared" si="71"/>
        <v>HA</v>
      </c>
      <c r="C1013" t="s">
        <v>2077</v>
      </c>
      <c r="D1013">
        <v>4</v>
      </c>
      <c r="E1013" t="s">
        <v>2078</v>
      </c>
      <c r="F1013">
        <v>7.55</v>
      </c>
      <c r="H1013" t="s">
        <v>2077</v>
      </c>
      <c r="I1013">
        <v>3.32</v>
      </c>
      <c r="J1013">
        <v>6.06</v>
      </c>
      <c r="K1013">
        <v>0.54785478547854782</v>
      </c>
      <c r="L1013" s="45">
        <f>VLOOKUP(H1013,'[1]CALCUL AS et AN'!$A$2:$AU$889,24,FALSE)</f>
        <v>3.29</v>
      </c>
      <c r="M1013" s="48">
        <f>VLOOKUP(H1013,'[1]CALCUL AS et AN'!$A$2:$AU$889,28,FALSE)</f>
        <v>3.32</v>
      </c>
      <c r="N1013">
        <v>2.1914191419141913</v>
      </c>
      <c r="O1013" s="45">
        <f t="shared" si="72"/>
        <v>13.16</v>
      </c>
      <c r="P1013" s="48">
        <f t="shared" si="73"/>
        <v>13.28</v>
      </c>
      <c r="Q1013">
        <v>7.55</v>
      </c>
      <c r="R1013" s="45">
        <f>VLOOKUP(H1013,'[1]CALCUL AS et AN'!$A$2:$AU$889,46,FALSE)</f>
        <v>8.2249999999999996</v>
      </c>
      <c r="S1013" s="48">
        <f>VLOOKUP(H1013,'[1]CALCUL AS et AN'!$A$2:$AU$889,47,FALSE)</f>
        <v>8.2999999999999989</v>
      </c>
      <c r="T1013">
        <v>30.2</v>
      </c>
      <c r="U1013" s="45">
        <f t="shared" si="74"/>
        <v>32.9</v>
      </c>
      <c r="V1013" s="48">
        <f t="shared" si="75"/>
        <v>33.199999999999996</v>
      </c>
      <c r="W1013" t="s">
        <v>1361</v>
      </c>
      <c r="X1013" t="s">
        <v>951</v>
      </c>
    </row>
    <row r="1014" spans="1:24" outlineLevel="2">
      <c r="A1014" t="s">
        <v>153</v>
      </c>
      <c r="B1014" s="73" t="str">
        <f t="shared" si="71"/>
        <v>HA</v>
      </c>
      <c r="C1014" t="s">
        <v>572</v>
      </c>
      <c r="D1014">
        <v>2</v>
      </c>
      <c r="E1014" t="s">
        <v>573</v>
      </c>
      <c r="F1014">
        <v>20.91</v>
      </c>
      <c r="H1014" t="s">
        <v>572</v>
      </c>
      <c r="I1014">
        <v>14.64</v>
      </c>
      <c r="J1014">
        <v>1</v>
      </c>
      <c r="K1014">
        <v>14.64</v>
      </c>
      <c r="L1014" s="45">
        <f>VLOOKUP(H1014,'[1]CALCUL AS et AN'!$A$2:$AU$889,24,FALSE)</f>
        <v>14.64</v>
      </c>
      <c r="M1014" s="48">
        <f>VLOOKUP(H1014,'[1]CALCUL AS et AN'!$A$2:$AU$889,28,FALSE)</f>
        <v>15.811200000000001</v>
      </c>
      <c r="N1014">
        <v>29.28</v>
      </c>
      <c r="O1014" s="45">
        <f t="shared" si="72"/>
        <v>29.28</v>
      </c>
      <c r="P1014" s="48">
        <f t="shared" si="73"/>
        <v>31.622400000000003</v>
      </c>
      <c r="Q1014">
        <v>20.91</v>
      </c>
      <c r="R1014" s="45">
        <f>VLOOKUP(H1014,'[1]CALCUL AS et AN'!$A$2:$AU$889,46,FALSE)</f>
        <v>21.96</v>
      </c>
      <c r="S1014" s="48">
        <f>VLOOKUP(H1014,'[1]CALCUL AS et AN'!$A$2:$AU$889,47,FALSE)</f>
        <v>23.716800000000003</v>
      </c>
      <c r="T1014">
        <v>41.82</v>
      </c>
      <c r="U1014" s="45">
        <f t="shared" si="74"/>
        <v>43.92</v>
      </c>
      <c r="V1014" s="48">
        <f t="shared" si="75"/>
        <v>47.433600000000006</v>
      </c>
      <c r="W1014" t="s">
        <v>1361</v>
      </c>
      <c r="X1014" t="s">
        <v>937</v>
      </c>
    </row>
    <row r="1015" spans="1:24" outlineLevel="2">
      <c r="A1015" t="s">
        <v>153</v>
      </c>
      <c r="B1015" s="73" t="str">
        <f t="shared" si="71"/>
        <v>HA</v>
      </c>
      <c r="C1015" t="s">
        <v>2410</v>
      </c>
      <c r="D1015">
        <v>10.199999999999999</v>
      </c>
      <c r="E1015" t="s">
        <v>2411</v>
      </c>
      <c r="F1015">
        <v>75</v>
      </c>
      <c r="H1015" t="s">
        <v>2410</v>
      </c>
      <c r="I1015">
        <v>50</v>
      </c>
      <c r="J1015">
        <v>1</v>
      </c>
      <c r="K1015">
        <v>50</v>
      </c>
      <c r="L1015" s="45">
        <f>VLOOKUP(H1015,'[1]CALCUL AS et AN'!$A$2:$AU$889,24,FALSE)</f>
        <v>50</v>
      </c>
      <c r="M1015" s="48">
        <f>VLOOKUP(H1015,'[1]CALCUL AS et AN'!$A$2:$AU$889,28,FALSE)</f>
        <v>50</v>
      </c>
      <c r="N1015">
        <v>509.99999999999994</v>
      </c>
      <c r="O1015" s="45">
        <f t="shared" si="72"/>
        <v>509.99999999999994</v>
      </c>
      <c r="P1015" s="48">
        <f t="shared" si="73"/>
        <v>509.99999999999994</v>
      </c>
      <c r="Q1015">
        <v>75</v>
      </c>
      <c r="R1015" s="45">
        <f>VLOOKUP(H1015,'[1]CALCUL AS et AN'!$A$2:$AU$889,46,FALSE)</f>
        <v>75</v>
      </c>
      <c r="S1015" s="48">
        <f>VLOOKUP(H1015,'[1]CALCUL AS et AN'!$A$2:$AU$889,47,FALSE)</f>
        <v>75</v>
      </c>
      <c r="T1015">
        <v>765</v>
      </c>
      <c r="U1015" s="45">
        <f t="shared" si="74"/>
        <v>765</v>
      </c>
      <c r="V1015" s="48">
        <f t="shared" si="75"/>
        <v>765</v>
      </c>
      <c r="W1015" t="s">
        <v>1361</v>
      </c>
      <c r="X1015" t="s">
        <v>951</v>
      </c>
    </row>
    <row r="1016" spans="1:24" outlineLevel="2">
      <c r="A1016" t="s">
        <v>153</v>
      </c>
      <c r="B1016" s="73" t="str">
        <f t="shared" si="71"/>
        <v>HA</v>
      </c>
      <c r="C1016" t="s">
        <v>2162</v>
      </c>
      <c r="D1016">
        <v>4</v>
      </c>
      <c r="E1016" t="s">
        <v>2163</v>
      </c>
      <c r="F1016">
        <v>42.95</v>
      </c>
      <c r="H1016" t="s">
        <v>2162</v>
      </c>
      <c r="I1016">
        <v>31.92</v>
      </c>
      <c r="J1016">
        <v>1</v>
      </c>
      <c r="K1016">
        <v>31.92</v>
      </c>
      <c r="L1016" s="45">
        <f>VLOOKUP(H1016,'[1]CALCUL AS et AN'!$A$2:$AU$889,24,FALSE)</f>
        <v>31.922449999999998</v>
      </c>
      <c r="M1016" s="48">
        <f>VLOOKUP(H1016,'[1]CALCUL AS et AN'!$A$2:$AU$889,28,FALSE)</f>
        <v>31.922449999999998</v>
      </c>
      <c r="N1016">
        <v>127.68</v>
      </c>
      <c r="O1016" s="45">
        <f t="shared" si="72"/>
        <v>127.68979999999999</v>
      </c>
      <c r="P1016" s="48">
        <f t="shared" si="73"/>
        <v>127.68979999999999</v>
      </c>
      <c r="Q1016">
        <v>42.95</v>
      </c>
      <c r="R1016" s="45">
        <f>VLOOKUP(H1016,'[1]CALCUL AS et AN'!$A$2:$AU$889,46,FALSE)</f>
        <v>47.883674999999997</v>
      </c>
      <c r="S1016" s="48">
        <f>VLOOKUP(H1016,'[1]CALCUL AS et AN'!$A$2:$AU$889,47,FALSE)</f>
        <v>47.883674999999997</v>
      </c>
      <c r="T1016">
        <v>171.8</v>
      </c>
      <c r="U1016" s="45">
        <f t="shared" si="74"/>
        <v>191.53469999999999</v>
      </c>
      <c r="V1016" s="48">
        <f t="shared" si="75"/>
        <v>191.53469999999999</v>
      </c>
      <c r="W1016" t="s">
        <v>1361</v>
      </c>
      <c r="X1016" t="s">
        <v>951</v>
      </c>
    </row>
    <row r="1017" spans="1:24" outlineLevel="2">
      <c r="A1017" t="s">
        <v>153</v>
      </c>
      <c r="B1017" s="73" t="str">
        <f t="shared" si="71"/>
        <v>HA</v>
      </c>
      <c r="C1017" t="s">
        <v>2166</v>
      </c>
      <c r="D1017">
        <v>2</v>
      </c>
      <c r="E1017" t="s">
        <v>2167</v>
      </c>
      <c r="F1017">
        <v>43.38</v>
      </c>
      <c r="H1017" t="s">
        <v>2166</v>
      </c>
      <c r="I1017">
        <v>32.25</v>
      </c>
      <c r="J1017">
        <v>1</v>
      </c>
      <c r="K1017">
        <v>32.25</v>
      </c>
      <c r="L1017" s="45">
        <f>VLOOKUP(H1017,'[1]CALCUL AS et AN'!$A$2:$AU$889,24,FALSE)</f>
        <v>32.245800000000003</v>
      </c>
      <c r="M1017" s="48">
        <f>VLOOKUP(H1017,'[1]CALCUL AS et AN'!$A$2:$AU$889,28,FALSE)</f>
        <v>32.245800000000003</v>
      </c>
      <c r="N1017">
        <v>64.5</v>
      </c>
      <c r="O1017" s="45">
        <f t="shared" si="72"/>
        <v>64.491600000000005</v>
      </c>
      <c r="P1017" s="48">
        <f t="shared" si="73"/>
        <v>64.491600000000005</v>
      </c>
      <c r="Q1017">
        <v>43.38</v>
      </c>
      <c r="R1017" s="45">
        <f>VLOOKUP(H1017,'[1]CALCUL AS et AN'!$A$2:$AU$889,46,FALSE)</f>
        <v>48.368700000000004</v>
      </c>
      <c r="S1017" s="48">
        <f>VLOOKUP(H1017,'[1]CALCUL AS et AN'!$A$2:$AU$889,47,FALSE)</f>
        <v>48.368700000000004</v>
      </c>
      <c r="T1017">
        <v>86.76</v>
      </c>
      <c r="U1017" s="45">
        <f t="shared" si="74"/>
        <v>96.737400000000008</v>
      </c>
      <c r="V1017" s="48">
        <f t="shared" si="75"/>
        <v>96.737400000000008</v>
      </c>
      <c r="W1017" t="s">
        <v>1361</v>
      </c>
      <c r="X1017" t="s">
        <v>951</v>
      </c>
    </row>
    <row r="1018" spans="1:24" outlineLevel="2">
      <c r="A1018" t="s">
        <v>153</v>
      </c>
      <c r="B1018" s="73" t="str">
        <f t="shared" si="71"/>
        <v>HA</v>
      </c>
      <c r="C1018" t="s">
        <v>2170</v>
      </c>
      <c r="D1018">
        <v>4</v>
      </c>
      <c r="E1018" t="s">
        <v>2171</v>
      </c>
      <c r="F1018">
        <v>45.2</v>
      </c>
      <c r="H1018" t="s">
        <v>2170</v>
      </c>
      <c r="I1018">
        <v>33.590000000000003</v>
      </c>
      <c r="J1018">
        <v>1</v>
      </c>
      <c r="K1018">
        <v>33.590000000000003</v>
      </c>
      <c r="L1018" s="45">
        <f>VLOOKUP(H1018,'[1]CALCUL AS et AN'!$A$2:$AU$889,24,FALSE)</f>
        <v>33.594949999999997</v>
      </c>
      <c r="M1018" s="48">
        <f>VLOOKUP(H1018,'[1]CALCUL AS et AN'!$A$2:$AU$889,28,FALSE)</f>
        <v>33.594949999999997</v>
      </c>
      <c r="N1018">
        <v>134.36000000000001</v>
      </c>
      <c r="O1018" s="45">
        <f t="shared" si="72"/>
        <v>134.37979999999999</v>
      </c>
      <c r="P1018" s="48">
        <f t="shared" si="73"/>
        <v>134.37979999999999</v>
      </c>
      <c r="Q1018">
        <v>45.2</v>
      </c>
      <c r="R1018" s="45">
        <f>VLOOKUP(H1018,'[1]CALCUL AS et AN'!$A$2:$AU$889,46,FALSE)</f>
        <v>50.392424999999996</v>
      </c>
      <c r="S1018" s="48">
        <f>VLOOKUP(H1018,'[1]CALCUL AS et AN'!$A$2:$AU$889,47,FALSE)</f>
        <v>50.392424999999996</v>
      </c>
      <c r="T1018">
        <v>180.8</v>
      </c>
      <c r="U1018" s="45">
        <f t="shared" si="74"/>
        <v>201.56969999999998</v>
      </c>
      <c r="V1018" s="48">
        <f t="shared" si="75"/>
        <v>201.56969999999998</v>
      </c>
      <c r="W1018" t="s">
        <v>1361</v>
      </c>
      <c r="X1018" t="s">
        <v>951</v>
      </c>
    </row>
    <row r="1019" spans="1:24" outlineLevel="2">
      <c r="A1019" t="s">
        <v>153</v>
      </c>
      <c r="B1019" s="73" t="str">
        <f t="shared" si="71"/>
        <v>HA</v>
      </c>
      <c r="C1019" t="s">
        <v>2069</v>
      </c>
      <c r="D1019">
        <v>12</v>
      </c>
      <c r="E1019" t="s">
        <v>2070</v>
      </c>
      <c r="F1019">
        <v>7.95</v>
      </c>
      <c r="H1019" t="s">
        <v>2069</v>
      </c>
      <c r="I1019">
        <v>3.29</v>
      </c>
      <c r="J1019">
        <v>6.06</v>
      </c>
      <c r="K1019">
        <v>0.54290429042904298</v>
      </c>
      <c r="L1019" s="45">
        <f>VLOOKUP(H1019,'[1]CALCUL AS et AN'!$A$2:$AU$889,24,FALSE)</f>
        <v>3.29</v>
      </c>
      <c r="M1019" s="48">
        <f>VLOOKUP(H1019,'[1]CALCUL AS et AN'!$A$2:$AU$889,28,FALSE)</f>
        <v>3.29</v>
      </c>
      <c r="N1019">
        <v>6.5148514851485153</v>
      </c>
      <c r="O1019" s="45">
        <f t="shared" si="72"/>
        <v>39.480000000000004</v>
      </c>
      <c r="P1019" s="48">
        <f t="shared" si="73"/>
        <v>39.480000000000004</v>
      </c>
      <c r="Q1019">
        <v>7.95</v>
      </c>
      <c r="R1019" s="45">
        <f>VLOOKUP(H1019,'[1]CALCUL AS et AN'!$A$2:$AU$889,46,FALSE)</f>
        <v>8.2249999999999996</v>
      </c>
      <c r="S1019" s="48">
        <f>VLOOKUP(H1019,'[1]CALCUL AS et AN'!$A$2:$AU$889,47,FALSE)</f>
        <v>8.2249999999999996</v>
      </c>
      <c r="T1019">
        <v>95.4</v>
      </c>
      <c r="U1019" s="45">
        <f t="shared" si="74"/>
        <v>98.699999999999989</v>
      </c>
      <c r="V1019" s="48">
        <f t="shared" si="75"/>
        <v>98.699999999999989</v>
      </c>
      <c r="W1019" t="s">
        <v>1361</v>
      </c>
      <c r="X1019" t="s">
        <v>951</v>
      </c>
    </row>
    <row r="1020" spans="1:24" outlineLevel="1">
      <c r="A1020" s="73" t="s">
        <v>3089</v>
      </c>
      <c r="B1020" s="73" t="str">
        <f t="shared" si="71"/>
        <v>PCR12EHA</v>
      </c>
      <c r="N1020">
        <f>SUBTOTAL(9,N1003:N1019)</f>
        <v>1113.7682372937293</v>
      </c>
      <c r="O1020" s="45">
        <f>SUBTOTAL(9,O1003:O1019)</f>
        <v>1157.0094999999999</v>
      </c>
      <c r="P1020" s="48">
        <f>SUBTOTAL(9,P1003:P1019)</f>
        <v>1182.0433999999998</v>
      </c>
      <c r="T1020">
        <f>SUBTOTAL(9,T1003:T1019)</f>
        <v>1749.0363</v>
      </c>
      <c r="U1020" s="45">
        <f>SUBTOTAL(9,U1003:U1019)</f>
        <v>1754.8357249999999</v>
      </c>
      <c r="V1020" s="48">
        <f>SUBTOTAL(9,V1003:V1019)</f>
        <v>1790.8537000000001</v>
      </c>
    </row>
    <row r="1021" spans="1:24" outlineLevel="2">
      <c r="A1021" t="s">
        <v>155</v>
      </c>
      <c r="B1021" s="73" t="str">
        <f t="shared" si="71"/>
        <v>HB</v>
      </c>
      <c r="C1021">
        <v>8412602518</v>
      </c>
      <c r="D1021">
        <v>4</v>
      </c>
      <c r="E1021" t="s">
        <v>2268</v>
      </c>
      <c r="F1021">
        <v>0.05</v>
      </c>
      <c r="H1021">
        <v>8412602518</v>
      </c>
      <c r="I1021">
        <v>7.04</v>
      </c>
      <c r="J1021">
        <v>200</v>
      </c>
      <c r="K1021">
        <v>3.5200000000000002E-2</v>
      </c>
      <c r="L1021" s="45">
        <f>VLOOKUP(H1021,'[1]CALCUL AS et AN'!$A$2:$AU$889,24,FALSE)</f>
        <v>3.5200000000000002E-2</v>
      </c>
      <c r="M1021" s="48">
        <f>VLOOKUP(H1021,'[1]CALCUL AS et AN'!$A$2:$AU$889,28,FALSE)</f>
        <v>3.5200000000000002E-2</v>
      </c>
      <c r="N1021">
        <v>0.14080000000000001</v>
      </c>
      <c r="O1021" s="45">
        <f t="shared" si="72"/>
        <v>0.14080000000000001</v>
      </c>
      <c r="P1021" s="48">
        <f t="shared" si="73"/>
        <v>0.14080000000000001</v>
      </c>
      <c r="Q1021">
        <v>0.05</v>
      </c>
      <c r="R1021" s="45">
        <f>VLOOKUP(H1021,'[1]CALCUL AS et AN'!$A$2:$AU$889,46,FALSE)</f>
        <v>5.28E-2</v>
      </c>
      <c r="S1021" s="48">
        <f>VLOOKUP(H1021,'[1]CALCUL AS et AN'!$A$2:$AU$889,47,FALSE)</f>
        <v>5.28E-2</v>
      </c>
      <c r="T1021">
        <v>0.2</v>
      </c>
      <c r="U1021" s="45">
        <f t="shared" si="74"/>
        <v>0.2112</v>
      </c>
      <c r="V1021" s="48">
        <f t="shared" si="75"/>
        <v>0.2112</v>
      </c>
      <c r="W1021" t="s">
        <v>1361</v>
      </c>
      <c r="X1021" t="s">
        <v>951</v>
      </c>
    </row>
    <row r="1022" spans="1:24" outlineLevel="2">
      <c r="A1022" t="s">
        <v>155</v>
      </c>
      <c r="B1022" s="73" t="str">
        <f t="shared" si="71"/>
        <v>HB</v>
      </c>
      <c r="C1022">
        <v>8434000618</v>
      </c>
      <c r="D1022">
        <v>4</v>
      </c>
      <c r="E1022" t="s">
        <v>2272</v>
      </c>
      <c r="F1022">
        <v>0.02</v>
      </c>
      <c r="H1022">
        <v>8434000618</v>
      </c>
      <c r="I1022">
        <v>8.3000000000000007</v>
      </c>
      <c r="J1022">
        <v>500</v>
      </c>
      <c r="K1022">
        <v>1.66E-2</v>
      </c>
      <c r="L1022" s="45">
        <f>VLOOKUP(H1022,'[1]CALCUL AS et AN'!$A$2:$AU$889,24,FALSE)</f>
        <v>1.66E-2</v>
      </c>
      <c r="M1022" s="48">
        <f>VLOOKUP(H1022,'[1]CALCUL AS et AN'!$A$2:$AU$889,28,FALSE)</f>
        <v>1.66E-2</v>
      </c>
      <c r="N1022">
        <v>6.6400000000000001E-2</v>
      </c>
      <c r="O1022" s="45">
        <f t="shared" si="72"/>
        <v>6.6400000000000001E-2</v>
      </c>
      <c r="P1022" s="48">
        <f t="shared" si="73"/>
        <v>6.6400000000000001E-2</v>
      </c>
      <c r="Q1022">
        <v>0.02</v>
      </c>
      <c r="R1022" s="45">
        <f>VLOOKUP(H1022,'[1]CALCUL AS et AN'!$A$2:$AU$889,46,FALSE)</f>
        <v>2.0750000000000001E-2</v>
      </c>
      <c r="S1022" s="48">
        <f>VLOOKUP(H1022,'[1]CALCUL AS et AN'!$A$2:$AU$889,47,FALSE)</f>
        <v>2.0750000000000001E-2</v>
      </c>
      <c r="T1022">
        <v>0.08</v>
      </c>
      <c r="U1022" s="45">
        <f t="shared" si="74"/>
        <v>8.3000000000000004E-2</v>
      </c>
      <c r="V1022" s="48">
        <f t="shared" si="75"/>
        <v>8.3000000000000004E-2</v>
      </c>
      <c r="W1022" t="s">
        <v>1361</v>
      </c>
      <c r="X1022" t="s">
        <v>951</v>
      </c>
    </row>
    <row r="1023" spans="1:24" outlineLevel="2">
      <c r="A1023" t="s">
        <v>155</v>
      </c>
      <c r="B1023" s="73" t="str">
        <f t="shared" si="71"/>
        <v>HB</v>
      </c>
      <c r="C1023" t="s">
        <v>2133</v>
      </c>
      <c r="D1023">
        <v>44</v>
      </c>
      <c r="E1023" t="s">
        <v>2134</v>
      </c>
      <c r="F1023">
        <v>0.8</v>
      </c>
      <c r="H1023" t="s">
        <v>2133</v>
      </c>
      <c r="I1023">
        <v>0.52</v>
      </c>
      <c r="J1023">
        <v>1</v>
      </c>
      <c r="K1023">
        <v>0.52</v>
      </c>
      <c r="L1023" s="45">
        <f>VLOOKUP(H1023,'[1]CALCUL AS et AN'!$A$2:$AU$889,24,FALSE)</f>
        <v>0.51800000000000002</v>
      </c>
      <c r="M1023" s="48">
        <f>VLOOKUP(H1023,'[1]CALCUL AS et AN'!$A$2:$AU$889,28,FALSE)</f>
        <v>0.51800000000000002</v>
      </c>
      <c r="N1023">
        <v>22.880000000000003</v>
      </c>
      <c r="O1023" s="45">
        <f t="shared" si="72"/>
        <v>22.792000000000002</v>
      </c>
      <c r="P1023" s="48">
        <f t="shared" si="73"/>
        <v>22.792000000000002</v>
      </c>
      <c r="Q1023">
        <v>0.8</v>
      </c>
      <c r="R1023" s="45">
        <f>VLOOKUP(H1023,'[1]CALCUL AS et AN'!$A$2:$AU$889,46,FALSE)</f>
        <v>0.77700000000000002</v>
      </c>
      <c r="S1023" s="48">
        <f>VLOOKUP(H1023,'[1]CALCUL AS et AN'!$A$2:$AU$889,47,FALSE)</f>
        <v>0.77700000000000002</v>
      </c>
      <c r="T1023">
        <v>35.200000000000003</v>
      </c>
      <c r="U1023" s="45">
        <f t="shared" si="74"/>
        <v>34.188000000000002</v>
      </c>
      <c r="V1023" s="48">
        <f t="shared" si="75"/>
        <v>34.188000000000002</v>
      </c>
      <c r="W1023" t="s">
        <v>1361</v>
      </c>
      <c r="X1023" t="s">
        <v>951</v>
      </c>
    </row>
    <row r="1024" spans="1:24" outlineLevel="2">
      <c r="A1024" t="s">
        <v>155</v>
      </c>
      <c r="B1024" s="73" t="str">
        <f t="shared" si="71"/>
        <v>HB</v>
      </c>
      <c r="C1024">
        <v>8710605018</v>
      </c>
      <c r="D1024">
        <v>4</v>
      </c>
      <c r="E1024" t="s">
        <v>2707</v>
      </c>
      <c r="F1024">
        <v>0.3</v>
      </c>
      <c r="H1024">
        <v>8710605018</v>
      </c>
      <c r="I1024">
        <v>0.11</v>
      </c>
      <c r="J1024">
        <v>1</v>
      </c>
      <c r="K1024">
        <v>0.11</v>
      </c>
      <c r="L1024" s="45">
        <f>VLOOKUP(H1024,'[1]CALCUL AS et AN'!$A$2:$AU$889,24,FALSE)</f>
        <v>0.108</v>
      </c>
      <c r="M1024" s="48">
        <f>VLOOKUP(H1024,'[1]CALCUL AS et AN'!$A$2:$AU$889,28,FALSE)</f>
        <v>0.108</v>
      </c>
      <c r="N1024">
        <v>0.44</v>
      </c>
      <c r="O1024" s="45">
        <f t="shared" si="72"/>
        <v>0.432</v>
      </c>
      <c r="P1024" s="48">
        <f t="shared" si="73"/>
        <v>0.432</v>
      </c>
      <c r="Q1024">
        <v>0.3</v>
      </c>
      <c r="R1024" s="45">
        <f>VLOOKUP(H1024,'[1]CALCUL AS et AN'!$A$2:$AU$889,46,FALSE)</f>
        <v>0.16200000000000001</v>
      </c>
      <c r="S1024" s="48">
        <f>VLOOKUP(H1024,'[1]CALCUL AS et AN'!$A$2:$AU$889,47,FALSE)</f>
        <v>0.16200000000000001</v>
      </c>
      <c r="T1024">
        <v>1.2</v>
      </c>
      <c r="U1024" s="45">
        <f t="shared" si="74"/>
        <v>0.64800000000000002</v>
      </c>
      <c r="V1024" s="48">
        <f t="shared" si="75"/>
        <v>0.64800000000000002</v>
      </c>
      <c r="W1024" t="s">
        <v>1361</v>
      </c>
      <c r="X1024" t="s">
        <v>951</v>
      </c>
    </row>
    <row r="1025" spans="1:24" outlineLevel="2">
      <c r="A1025" t="s">
        <v>155</v>
      </c>
      <c r="B1025" s="73" t="str">
        <f t="shared" si="71"/>
        <v>HB</v>
      </c>
      <c r="C1025">
        <v>8110608018</v>
      </c>
      <c r="D1025">
        <v>170</v>
      </c>
      <c r="E1025" t="s">
        <v>2084</v>
      </c>
      <c r="F1025">
        <v>0.28199999999999997</v>
      </c>
      <c r="H1025">
        <v>8110608018</v>
      </c>
      <c r="I1025">
        <v>0.17</v>
      </c>
      <c r="J1025">
        <v>1</v>
      </c>
      <c r="K1025">
        <v>0.17</v>
      </c>
      <c r="L1025" s="45">
        <f>VLOOKUP(H1025,'[1]CALCUL AS et AN'!$A$2:$AU$889,24,FALSE)</f>
        <v>0.16700000000000001</v>
      </c>
      <c r="M1025" s="48">
        <f>VLOOKUP(H1025,'[1]CALCUL AS et AN'!$A$2:$AU$889,28,FALSE)</f>
        <v>0.16700000000000001</v>
      </c>
      <c r="N1025">
        <v>28.900000000000002</v>
      </c>
      <c r="O1025" s="45">
        <f t="shared" si="72"/>
        <v>28.39</v>
      </c>
      <c r="P1025" s="48">
        <f t="shared" si="73"/>
        <v>28.39</v>
      </c>
      <c r="Q1025">
        <v>0.28199999999999997</v>
      </c>
      <c r="R1025" s="45">
        <f>VLOOKUP(H1025,'[1]CALCUL AS et AN'!$A$2:$AU$889,46,FALSE)</f>
        <v>0.2505</v>
      </c>
      <c r="S1025" s="48">
        <f>VLOOKUP(H1025,'[1]CALCUL AS et AN'!$A$2:$AU$889,47,FALSE)</f>
        <v>0.2505</v>
      </c>
      <c r="T1025">
        <v>47.94</v>
      </c>
      <c r="U1025" s="45">
        <f t="shared" si="74"/>
        <v>42.585000000000001</v>
      </c>
      <c r="V1025" s="48">
        <f t="shared" si="75"/>
        <v>42.585000000000001</v>
      </c>
      <c r="W1025" t="s">
        <v>1361</v>
      </c>
      <c r="X1025" t="s">
        <v>951</v>
      </c>
    </row>
    <row r="1026" spans="1:24" outlineLevel="2">
      <c r="A1026" t="s">
        <v>155</v>
      </c>
      <c r="B1026" s="73" t="str">
        <f t="shared" si="71"/>
        <v>HB</v>
      </c>
      <c r="C1026" t="s">
        <v>2391</v>
      </c>
      <c r="D1026">
        <v>4</v>
      </c>
      <c r="E1026" t="s">
        <v>2392</v>
      </c>
      <c r="F1026">
        <v>0.54900000000000004</v>
      </c>
      <c r="H1026" t="s">
        <v>2391</v>
      </c>
      <c r="I1026">
        <v>0.37</v>
      </c>
      <c r="J1026">
        <v>1</v>
      </c>
      <c r="K1026">
        <v>0.37</v>
      </c>
      <c r="L1026" s="45">
        <f>VLOOKUP(H1026,'[1]CALCUL AS et AN'!$A$2:$AU$889,24,FALSE)</f>
        <v>0.36599999999999999</v>
      </c>
      <c r="M1026" s="48">
        <f>VLOOKUP(H1026,'[1]CALCUL AS et AN'!$A$2:$AU$889,28,FALSE)</f>
        <v>0.36599999999999999</v>
      </c>
      <c r="N1026">
        <v>1.48</v>
      </c>
      <c r="O1026" s="45">
        <f t="shared" si="72"/>
        <v>1.464</v>
      </c>
      <c r="P1026" s="48">
        <f t="shared" si="73"/>
        <v>1.464</v>
      </c>
      <c r="Q1026">
        <v>0.54900000000000004</v>
      </c>
      <c r="R1026" s="45">
        <f>VLOOKUP(H1026,'[1]CALCUL AS et AN'!$A$2:$AU$889,46,FALSE)</f>
        <v>0.54899999999999993</v>
      </c>
      <c r="S1026" s="48">
        <f>VLOOKUP(H1026,'[1]CALCUL AS et AN'!$A$2:$AU$889,47,FALSE)</f>
        <v>0.54899999999999993</v>
      </c>
      <c r="T1026">
        <v>2.1960000000000002</v>
      </c>
      <c r="U1026" s="45">
        <f t="shared" si="74"/>
        <v>2.1959999999999997</v>
      </c>
      <c r="V1026" s="48">
        <f t="shared" si="75"/>
        <v>2.1959999999999997</v>
      </c>
      <c r="W1026" t="s">
        <v>1361</v>
      </c>
      <c r="X1026" t="s">
        <v>937</v>
      </c>
    </row>
    <row r="1027" spans="1:24" outlineLevel="2">
      <c r="A1027" t="s">
        <v>155</v>
      </c>
      <c r="B1027" s="73" t="str">
        <f t="shared" si="71"/>
        <v>HB</v>
      </c>
      <c r="C1027" t="s">
        <v>2394</v>
      </c>
      <c r="D1027">
        <v>4</v>
      </c>
      <c r="E1027" t="s">
        <v>2395</v>
      </c>
      <c r="F1027">
        <v>0.78</v>
      </c>
      <c r="H1027" t="s">
        <v>2394</v>
      </c>
      <c r="I1027">
        <v>1.05</v>
      </c>
      <c r="J1027">
        <v>1</v>
      </c>
      <c r="K1027">
        <v>1.05</v>
      </c>
      <c r="L1027" s="45">
        <f>VLOOKUP(H1027,'[1]CALCUL AS et AN'!$A$2:$AU$889,24,FALSE)</f>
        <v>1.0529999999999999</v>
      </c>
      <c r="M1027" s="48">
        <f>VLOOKUP(H1027,'[1]CALCUL AS et AN'!$A$2:$AU$889,28,FALSE)</f>
        <v>1.0529999999999999</v>
      </c>
      <c r="N1027">
        <v>4.2</v>
      </c>
      <c r="O1027" s="45">
        <f t="shared" si="72"/>
        <v>4.2119999999999997</v>
      </c>
      <c r="P1027" s="48">
        <f t="shared" si="73"/>
        <v>4.2119999999999997</v>
      </c>
      <c r="Q1027">
        <v>0.78</v>
      </c>
      <c r="R1027" s="45">
        <f>VLOOKUP(H1027,'[1]CALCUL AS et AN'!$A$2:$AU$889,46,FALSE)</f>
        <v>1.5794999999999999</v>
      </c>
      <c r="S1027" s="48">
        <f>VLOOKUP(H1027,'[1]CALCUL AS et AN'!$A$2:$AU$889,47,FALSE)</f>
        <v>1.5794999999999999</v>
      </c>
      <c r="T1027">
        <v>3.12</v>
      </c>
      <c r="U1027" s="45">
        <f t="shared" si="74"/>
        <v>6.3179999999999996</v>
      </c>
      <c r="V1027" s="48">
        <f t="shared" si="75"/>
        <v>6.3179999999999996</v>
      </c>
      <c r="W1027" t="s">
        <v>1361</v>
      </c>
      <c r="X1027" t="s">
        <v>937</v>
      </c>
    </row>
    <row r="1028" spans="1:24" outlineLevel="2">
      <c r="A1028" t="s">
        <v>155</v>
      </c>
      <c r="B1028" s="73" t="str">
        <f t="shared" si="71"/>
        <v>HB</v>
      </c>
      <c r="C1028">
        <v>8210707018</v>
      </c>
      <c r="D1028">
        <v>37</v>
      </c>
      <c r="E1028" t="s">
        <v>2090</v>
      </c>
      <c r="F1028">
        <v>0.158</v>
      </c>
      <c r="H1028">
        <v>8210707018</v>
      </c>
      <c r="I1028">
        <v>0.11</v>
      </c>
      <c r="J1028">
        <v>1</v>
      </c>
      <c r="K1028">
        <v>0.11</v>
      </c>
      <c r="L1028" s="45">
        <f>VLOOKUP(H1028,'[1]CALCUL AS et AN'!$A$2:$AU$889,24,FALSE)</f>
        <v>0.1056</v>
      </c>
      <c r="M1028" s="48">
        <f>VLOOKUP(H1028,'[1]CALCUL AS et AN'!$A$2:$AU$889,28,FALSE)</f>
        <v>0.1056</v>
      </c>
      <c r="N1028">
        <v>4.07</v>
      </c>
      <c r="O1028" s="45">
        <f t="shared" si="72"/>
        <v>3.9072</v>
      </c>
      <c r="P1028" s="48">
        <f t="shared" si="73"/>
        <v>3.9072</v>
      </c>
      <c r="Q1028">
        <v>0.12</v>
      </c>
      <c r="R1028" s="45">
        <f>VLOOKUP(H1028,'[1]CALCUL AS et AN'!$A$2:$AU$889,46,FALSE)</f>
        <v>0.15839999999999999</v>
      </c>
      <c r="S1028" s="48">
        <f>VLOOKUP(H1028,'[1]CALCUL AS et AN'!$A$2:$AU$889,47,FALSE)</f>
        <v>0.15839999999999999</v>
      </c>
      <c r="T1028">
        <v>4.4399999999999995</v>
      </c>
      <c r="U1028" s="45">
        <f t="shared" si="74"/>
        <v>5.8607999999999993</v>
      </c>
      <c r="V1028" s="48">
        <f t="shared" si="75"/>
        <v>5.8607999999999993</v>
      </c>
      <c r="W1028" t="s">
        <v>1361</v>
      </c>
      <c r="X1028" t="s">
        <v>951</v>
      </c>
    </row>
    <row r="1029" spans="1:24" outlineLevel="2">
      <c r="A1029" t="s">
        <v>155</v>
      </c>
      <c r="B1029" s="73" t="str">
        <f t="shared" si="71"/>
        <v>HB</v>
      </c>
      <c r="C1029" t="s">
        <v>648</v>
      </c>
      <c r="D1029">
        <v>8</v>
      </c>
      <c r="E1029" t="s">
        <v>2053</v>
      </c>
      <c r="F1029">
        <v>13.19</v>
      </c>
      <c r="H1029" t="s">
        <v>648</v>
      </c>
      <c r="I1029">
        <v>14.87</v>
      </c>
      <c r="J1029">
        <v>1.8</v>
      </c>
      <c r="K1029">
        <v>8.2611111111111111</v>
      </c>
      <c r="L1029" s="45">
        <f>VLOOKUP(H1029,'[1]CALCUL AS et AN'!$A$2:$AU$889,24,FALSE)</f>
        <v>8.26</v>
      </c>
      <c r="M1029" s="48">
        <f>VLOOKUP(H1029,'[1]CALCUL AS et AN'!$A$2:$AU$889,28,FALSE)</f>
        <v>10.92</v>
      </c>
      <c r="N1029">
        <v>66.088888888888889</v>
      </c>
      <c r="O1029" s="45">
        <f t="shared" si="72"/>
        <v>66.08</v>
      </c>
      <c r="P1029" s="48">
        <f t="shared" si="73"/>
        <v>87.36</v>
      </c>
      <c r="Q1029">
        <v>13.19</v>
      </c>
      <c r="R1029" s="45">
        <f>VLOOKUP(H1029,'[1]CALCUL AS et AN'!$A$2:$AU$889,46,FALSE)</f>
        <v>12.39</v>
      </c>
      <c r="S1029" s="48">
        <f>VLOOKUP(H1029,'[1]CALCUL AS et AN'!$A$2:$AU$889,47,FALSE)</f>
        <v>16.38</v>
      </c>
      <c r="T1029">
        <v>105.52</v>
      </c>
      <c r="U1029" s="45">
        <f t="shared" si="74"/>
        <v>99.12</v>
      </c>
      <c r="V1029" s="48">
        <f t="shared" si="75"/>
        <v>131.04</v>
      </c>
      <c r="W1029" t="s">
        <v>1361</v>
      </c>
      <c r="X1029" t="s">
        <v>937</v>
      </c>
    </row>
    <row r="1030" spans="1:24" outlineLevel="2">
      <c r="A1030" t="s">
        <v>155</v>
      </c>
      <c r="B1030" s="73" t="str">
        <f t="shared" si="71"/>
        <v>HB</v>
      </c>
      <c r="C1030" t="s">
        <v>650</v>
      </c>
      <c r="D1030">
        <v>17.22</v>
      </c>
      <c r="E1030" t="s">
        <v>2047</v>
      </c>
      <c r="F1030">
        <v>11.27</v>
      </c>
      <c r="H1030" t="s">
        <v>650</v>
      </c>
      <c r="I1030">
        <v>7.05</v>
      </c>
      <c r="J1030">
        <v>1</v>
      </c>
      <c r="K1030">
        <v>7.05</v>
      </c>
      <c r="L1030" s="45">
        <f>VLOOKUP(H1030,'[1]CALCUL AS et AN'!$A$2:$AU$889,24,FALSE)</f>
        <v>7.05</v>
      </c>
      <c r="M1030" s="48">
        <f>VLOOKUP(H1030,'[1]CALCUL AS et AN'!$A$2:$AU$889,28,FALSE)</f>
        <v>7.4</v>
      </c>
      <c r="N1030">
        <v>121.40099999999998</v>
      </c>
      <c r="O1030" s="45">
        <f t="shared" si="72"/>
        <v>121.40099999999998</v>
      </c>
      <c r="P1030" s="48">
        <f t="shared" si="73"/>
        <v>127.428</v>
      </c>
      <c r="Q1030">
        <v>11.27</v>
      </c>
      <c r="R1030" s="45">
        <f>VLOOKUP(H1030,'[1]CALCUL AS et AN'!$A$2:$AU$889,46,FALSE)</f>
        <v>8.8125</v>
      </c>
      <c r="S1030" s="48">
        <f>VLOOKUP(H1030,'[1]CALCUL AS et AN'!$A$2:$AU$889,47,FALSE)</f>
        <v>9.25</v>
      </c>
      <c r="T1030">
        <v>194.06939999999997</v>
      </c>
      <c r="U1030" s="45">
        <f t="shared" si="74"/>
        <v>151.75125</v>
      </c>
      <c r="V1030" s="48">
        <f t="shared" si="75"/>
        <v>159.285</v>
      </c>
      <c r="W1030" t="s">
        <v>1361</v>
      </c>
      <c r="X1030" t="s">
        <v>937</v>
      </c>
    </row>
    <row r="1031" spans="1:24" outlineLevel="2">
      <c r="A1031" t="s">
        <v>155</v>
      </c>
      <c r="B1031" s="73" t="str">
        <f t="shared" si="71"/>
        <v>HB</v>
      </c>
      <c r="C1031" t="s">
        <v>2077</v>
      </c>
      <c r="D1031">
        <v>6</v>
      </c>
      <c r="E1031" t="s">
        <v>2078</v>
      </c>
      <c r="F1031">
        <v>7.55</v>
      </c>
      <c r="H1031" t="s">
        <v>2077</v>
      </c>
      <c r="I1031">
        <v>3.32</v>
      </c>
      <c r="J1031">
        <v>6.06</v>
      </c>
      <c r="K1031">
        <v>0.54785478547854782</v>
      </c>
      <c r="L1031" s="45">
        <f>VLOOKUP(H1031,'[1]CALCUL AS et AN'!$A$2:$AU$889,24,FALSE)</f>
        <v>3.29</v>
      </c>
      <c r="M1031" s="48">
        <f>VLOOKUP(H1031,'[1]CALCUL AS et AN'!$A$2:$AU$889,28,FALSE)</f>
        <v>3.32</v>
      </c>
      <c r="N1031">
        <v>3.2871287128712869</v>
      </c>
      <c r="O1031" s="45">
        <f t="shared" si="72"/>
        <v>19.740000000000002</v>
      </c>
      <c r="P1031" s="48">
        <f t="shared" si="73"/>
        <v>19.919999999999998</v>
      </c>
      <c r="Q1031">
        <v>7.55</v>
      </c>
      <c r="R1031" s="45">
        <f>VLOOKUP(H1031,'[1]CALCUL AS et AN'!$A$2:$AU$889,46,FALSE)</f>
        <v>8.2249999999999996</v>
      </c>
      <c r="S1031" s="48">
        <f>VLOOKUP(H1031,'[1]CALCUL AS et AN'!$A$2:$AU$889,47,FALSE)</f>
        <v>8.2999999999999989</v>
      </c>
      <c r="T1031">
        <v>45.3</v>
      </c>
      <c r="U1031" s="45">
        <f t="shared" si="74"/>
        <v>49.349999999999994</v>
      </c>
      <c r="V1031" s="48">
        <f t="shared" si="75"/>
        <v>49.8</v>
      </c>
      <c r="W1031" t="s">
        <v>1361</v>
      </c>
      <c r="X1031" t="s">
        <v>951</v>
      </c>
    </row>
    <row r="1032" spans="1:24" outlineLevel="2">
      <c r="A1032" t="s">
        <v>155</v>
      </c>
      <c r="B1032" s="73" t="str">
        <f t="shared" si="71"/>
        <v>HB</v>
      </c>
      <c r="C1032" t="s">
        <v>2129</v>
      </c>
      <c r="D1032">
        <v>3</v>
      </c>
      <c r="E1032" t="s">
        <v>2130</v>
      </c>
      <c r="F1032">
        <v>10.98</v>
      </c>
      <c r="H1032" t="s">
        <v>2129</v>
      </c>
      <c r="I1032">
        <v>7.32</v>
      </c>
      <c r="J1032">
        <v>1</v>
      </c>
      <c r="K1032">
        <v>7.32</v>
      </c>
      <c r="L1032" s="45">
        <f>VLOOKUP(H1032,'[1]CALCUL AS et AN'!$A$2:$AU$889,24,FALSE)</f>
        <v>7.32</v>
      </c>
      <c r="M1032" s="48">
        <f>VLOOKUP(H1032,'[1]CALCUL AS et AN'!$A$2:$AU$889,28,FALSE)</f>
        <v>7.9056000000000006</v>
      </c>
      <c r="N1032">
        <v>21.96</v>
      </c>
      <c r="O1032" s="45">
        <f t="shared" si="72"/>
        <v>21.96</v>
      </c>
      <c r="P1032" s="48">
        <f t="shared" si="73"/>
        <v>23.716800000000003</v>
      </c>
      <c r="Q1032">
        <v>10.98</v>
      </c>
      <c r="R1032" s="45">
        <f>VLOOKUP(H1032,'[1]CALCUL AS et AN'!$A$2:$AU$889,46,FALSE)</f>
        <v>10.98</v>
      </c>
      <c r="S1032" s="48">
        <f>VLOOKUP(H1032,'[1]CALCUL AS et AN'!$A$2:$AU$889,47,FALSE)</f>
        <v>11.858400000000001</v>
      </c>
      <c r="T1032">
        <v>32.94</v>
      </c>
      <c r="U1032" s="45">
        <f t="shared" si="74"/>
        <v>32.94</v>
      </c>
      <c r="V1032" s="48">
        <f t="shared" si="75"/>
        <v>35.575200000000002</v>
      </c>
      <c r="W1032" t="s">
        <v>1361</v>
      </c>
      <c r="X1032" t="s">
        <v>951</v>
      </c>
    </row>
    <row r="1033" spans="1:24" outlineLevel="2">
      <c r="A1033" t="s">
        <v>155</v>
      </c>
      <c r="B1033" s="73" t="str">
        <f t="shared" si="71"/>
        <v>HB</v>
      </c>
      <c r="C1033" t="s">
        <v>2410</v>
      </c>
      <c r="D1033">
        <v>11.06</v>
      </c>
      <c r="E1033" t="s">
        <v>2411</v>
      </c>
      <c r="F1033">
        <v>75</v>
      </c>
      <c r="H1033" t="s">
        <v>2410</v>
      </c>
      <c r="I1033">
        <v>50</v>
      </c>
      <c r="J1033">
        <v>1</v>
      </c>
      <c r="K1033">
        <v>50</v>
      </c>
      <c r="L1033" s="45">
        <f>VLOOKUP(H1033,'[1]CALCUL AS et AN'!$A$2:$AU$889,24,FALSE)</f>
        <v>50</v>
      </c>
      <c r="M1033" s="48">
        <f>VLOOKUP(H1033,'[1]CALCUL AS et AN'!$A$2:$AU$889,28,FALSE)</f>
        <v>50</v>
      </c>
      <c r="N1033">
        <v>553</v>
      </c>
      <c r="O1033" s="45">
        <f t="shared" si="72"/>
        <v>553</v>
      </c>
      <c r="P1033" s="48">
        <f t="shared" si="73"/>
        <v>553</v>
      </c>
      <c r="Q1033">
        <v>75</v>
      </c>
      <c r="R1033" s="45">
        <f>VLOOKUP(H1033,'[1]CALCUL AS et AN'!$A$2:$AU$889,46,FALSE)</f>
        <v>75</v>
      </c>
      <c r="S1033" s="48">
        <f>VLOOKUP(H1033,'[1]CALCUL AS et AN'!$A$2:$AU$889,47,FALSE)</f>
        <v>75</v>
      </c>
      <c r="T1033">
        <v>829.5</v>
      </c>
      <c r="U1033" s="45">
        <f t="shared" si="74"/>
        <v>829.5</v>
      </c>
      <c r="V1033" s="48">
        <f t="shared" si="75"/>
        <v>829.5</v>
      </c>
      <c r="W1033" t="s">
        <v>1361</v>
      </c>
      <c r="X1033" t="s">
        <v>951</v>
      </c>
    </row>
    <row r="1034" spans="1:24" outlineLevel="2">
      <c r="A1034" t="s">
        <v>155</v>
      </c>
      <c r="B1034" s="73" t="str">
        <f t="shared" si="71"/>
        <v>HB</v>
      </c>
      <c r="C1034" t="s">
        <v>2158</v>
      </c>
      <c r="D1034">
        <v>4</v>
      </c>
      <c r="E1034" t="s">
        <v>2159</v>
      </c>
      <c r="F1034">
        <v>32.450000000000003</v>
      </c>
      <c r="H1034" t="s">
        <v>2158</v>
      </c>
      <c r="I1034">
        <v>24.12</v>
      </c>
      <c r="J1034">
        <v>1</v>
      </c>
      <c r="K1034">
        <v>24.12</v>
      </c>
      <c r="L1034" s="45">
        <f>VLOOKUP(H1034,'[1]CALCUL AS et AN'!$A$2:$AU$889,24,FALSE)</f>
        <v>24.117449999999998</v>
      </c>
      <c r="M1034" s="48">
        <f>VLOOKUP(H1034,'[1]CALCUL AS et AN'!$A$2:$AU$889,28,FALSE)</f>
        <v>24.117449999999998</v>
      </c>
      <c r="N1034">
        <v>96.48</v>
      </c>
      <c r="O1034" s="45">
        <f t="shared" si="72"/>
        <v>96.469799999999992</v>
      </c>
      <c r="P1034" s="48">
        <f t="shared" si="73"/>
        <v>96.469799999999992</v>
      </c>
      <c r="Q1034">
        <v>32.450000000000003</v>
      </c>
      <c r="R1034" s="45">
        <f>VLOOKUP(H1034,'[1]CALCUL AS et AN'!$A$2:$AU$889,46,FALSE)</f>
        <v>36.176175000000001</v>
      </c>
      <c r="S1034" s="48">
        <f>VLOOKUP(H1034,'[1]CALCUL AS et AN'!$A$2:$AU$889,47,FALSE)</f>
        <v>36.176175000000001</v>
      </c>
      <c r="T1034">
        <v>129.80000000000001</v>
      </c>
      <c r="U1034" s="45">
        <f t="shared" si="74"/>
        <v>144.7047</v>
      </c>
      <c r="V1034" s="48">
        <f t="shared" si="75"/>
        <v>144.7047</v>
      </c>
      <c r="W1034" t="s">
        <v>1361</v>
      </c>
      <c r="X1034" t="s">
        <v>951</v>
      </c>
    </row>
    <row r="1035" spans="1:24" outlineLevel="2">
      <c r="A1035" t="s">
        <v>155</v>
      </c>
      <c r="B1035" s="73" t="str">
        <f t="shared" si="71"/>
        <v>HB</v>
      </c>
      <c r="C1035" t="s">
        <v>2162</v>
      </c>
      <c r="D1035">
        <v>4</v>
      </c>
      <c r="E1035" t="s">
        <v>2163</v>
      </c>
      <c r="F1035">
        <v>42.95</v>
      </c>
      <c r="H1035" t="s">
        <v>2162</v>
      </c>
      <c r="I1035">
        <v>31.92</v>
      </c>
      <c r="J1035">
        <v>1</v>
      </c>
      <c r="K1035">
        <v>31.92</v>
      </c>
      <c r="L1035" s="45">
        <f>VLOOKUP(H1035,'[1]CALCUL AS et AN'!$A$2:$AU$889,24,FALSE)</f>
        <v>31.922449999999998</v>
      </c>
      <c r="M1035" s="48">
        <f>VLOOKUP(H1035,'[1]CALCUL AS et AN'!$A$2:$AU$889,28,FALSE)</f>
        <v>31.922449999999998</v>
      </c>
      <c r="N1035">
        <v>127.68</v>
      </c>
      <c r="O1035" s="45">
        <f t="shared" si="72"/>
        <v>127.68979999999999</v>
      </c>
      <c r="P1035" s="48">
        <f t="shared" si="73"/>
        <v>127.68979999999999</v>
      </c>
      <c r="Q1035">
        <v>42.95</v>
      </c>
      <c r="R1035" s="45">
        <f>VLOOKUP(H1035,'[1]CALCUL AS et AN'!$A$2:$AU$889,46,FALSE)</f>
        <v>47.883674999999997</v>
      </c>
      <c r="S1035" s="48">
        <f>VLOOKUP(H1035,'[1]CALCUL AS et AN'!$A$2:$AU$889,47,FALSE)</f>
        <v>47.883674999999997</v>
      </c>
      <c r="T1035">
        <v>171.8</v>
      </c>
      <c r="U1035" s="45">
        <f t="shared" si="74"/>
        <v>191.53469999999999</v>
      </c>
      <c r="V1035" s="48">
        <f t="shared" si="75"/>
        <v>191.53469999999999</v>
      </c>
      <c r="W1035" t="s">
        <v>1361</v>
      </c>
      <c r="X1035" t="s">
        <v>951</v>
      </c>
    </row>
    <row r="1036" spans="1:24" outlineLevel="2">
      <c r="A1036" t="s">
        <v>155</v>
      </c>
      <c r="B1036" s="73" t="str">
        <f t="shared" si="71"/>
        <v>HB</v>
      </c>
      <c r="C1036" t="s">
        <v>2170</v>
      </c>
      <c r="D1036">
        <v>4</v>
      </c>
      <c r="E1036" t="s">
        <v>2171</v>
      </c>
      <c r="F1036">
        <v>45.2</v>
      </c>
      <c r="H1036" t="s">
        <v>2170</v>
      </c>
      <c r="I1036">
        <v>33.590000000000003</v>
      </c>
      <c r="J1036">
        <v>1</v>
      </c>
      <c r="K1036">
        <v>33.590000000000003</v>
      </c>
      <c r="L1036" s="45">
        <f>VLOOKUP(H1036,'[1]CALCUL AS et AN'!$A$2:$AU$889,24,FALSE)</f>
        <v>33.594949999999997</v>
      </c>
      <c r="M1036" s="48">
        <f>VLOOKUP(H1036,'[1]CALCUL AS et AN'!$A$2:$AU$889,28,FALSE)</f>
        <v>33.594949999999997</v>
      </c>
      <c r="N1036">
        <v>134.36000000000001</v>
      </c>
      <c r="O1036" s="45">
        <f t="shared" si="72"/>
        <v>134.37979999999999</v>
      </c>
      <c r="P1036" s="48">
        <f t="shared" si="73"/>
        <v>134.37979999999999</v>
      </c>
      <c r="Q1036">
        <v>45.2</v>
      </c>
      <c r="R1036" s="45">
        <f>VLOOKUP(H1036,'[1]CALCUL AS et AN'!$A$2:$AU$889,46,FALSE)</f>
        <v>50.392424999999996</v>
      </c>
      <c r="S1036" s="48">
        <f>VLOOKUP(H1036,'[1]CALCUL AS et AN'!$A$2:$AU$889,47,FALSE)</f>
        <v>50.392424999999996</v>
      </c>
      <c r="T1036">
        <v>180.8</v>
      </c>
      <c r="U1036" s="45">
        <f t="shared" si="74"/>
        <v>201.56969999999998</v>
      </c>
      <c r="V1036" s="48">
        <f t="shared" si="75"/>
        <v>201.56969999999998</v>
      </c>
      <c r="W1036" t="s">
        <v>1361</v>
      </c>
      <c r="X1036" t="s">
        <v>951</v>
      </c>
    </row>
    <row r="1037" spans="1:24" outlineLevel="2">
      <c r="A1037" t="s">
        <v>155</v>
      </c>
      <c r="B1037" s="73" t="str">
        <f t="shared" si="71"/>
        <v>HB</v>
      </c>
      <c r="C1037" t="s">
        <v>2069</v>
      </c>
      <c r="D1037">
        <v>16</v>
      </c>
      <c r="E1037" t="s">
        <v>2070</v>
      </c>
      <c r="F1037">
        <v>7.95</v>
      </c>
      <c r="H1037" t="s">
        <v>2069</v>
      </c>
      <c r="I1037">
        <v>3.29</v>
      </c>
      <c r="J1037">
        <v>6.06</v>
      </c>
      <c r="K1037">
        <v>0.54290429042904298</v>
      </c>
      <c r="L1037" s="45">
        <f>VLOOKUP(H1037,'[1]CALCUL AS et AN'!$A$2:$AU$889,24,FALSE)</f>
        <v>3.29</v>
      </c>
      <c r="M1037" s="48">
        <f>VLOOKUP(H1037,'[1]CALCUL AS et AN'!$A$2:$AU$889,28,FALSE)</f>
        <v>3.29</v>
      </c>
      <c r="N1037">
        <v>8.6864686468646877</v>
      </c>
      <c r="O1037" s="45">
        <f t="shared" si="72"/>
        <v>52.64</v>
      </c>
      <c r="P1037" s="48">
        <f t="shared" si="73"/>
        <v>52.64</v>
      </c>
      <c r="Q1037">
        <v>7.95</v>
      </c>
      <c r="R1037" s="45">
        <f>VLOOKUP(H1037,'[1]CALCUL AS et AN'!$A$2:$AU$889,46,FALSE)</f>
        <v>8.2249999999999996</v>
      </c>
      <c r="S1037" s="48">
        <f>VLOOKUP(H1037,'[1]CALCUL AS et AN'!$A$2:$AU$889,47,FALSE)</f>
        <v>8.2249999999999996</v>
      </c>
      <c r="T1037">
        <v>127.2</v>
      </c>
      <c r="U1037" s="45">
        <f t="shared" si="74"/>
        <v>131.6</v>
      </c>
      <c r="V1037" s="48">
        <f t="shared" si="75"/>
        <v>131.6</v>
      </c>
      <c r="W1037" t="s">
        <v>1361</v>
      </c>
      <c r="X1037" t="s">
        <v>951</v>
      </c>
    </row>
    <row r="1038" spans="1:24" outlineLevel="1">
      <c r="A1038" s="73" t="s">
        <v>3090</v>
      </c>
      <c r="B1038" s="73" t="str">
        <f t="shared" si="71"/>
        <v>PCR12EHB</v>
      </c>
      <c r="N1038">
        <f>SUBTOTAL(9,N1021:N1037)</f>
        <v>1195.1206862486251</v>
      </c>
      <c r="O1038" s="45">
        <f>SUBTOTAL(9,O1021:O1037)</f>
        <v>1254.7647999999999</v>
      </c>
      <c r="P1038" s="48">
        <f>SUBTOTAL(9,P1021:P1037)</f>
        <v>1284.0086000000001</v>
      </c>
      <c r="T1038">
        <f>SUBTOTAL(9,T1021:T1037)</f>
        <v>1911.3054</v>
      </c>
      <c r="U1038" s="45">
        <f>SUBTOTAL(9,U1021:U1037)</f>
        <v>1924.1603499999999</v>
      </c>
      <c r="V1038" s="48">
        <f>SUBTOTAL(9,V1021:V1037)</f>
        <v>1966.6992999999998</v>
      </c>
    </row>
    <row r="1039" spans="1:24" outlineLevel="2">
      <c r="A1039" t="s">
        <v>159</v>
      </c>
      <c r="B1039" s="73" t="str">
        <f t="shared" si="71"/>
        <v>HB</v>
      </c>
      <c r="C1039">
        <v>8412602518</v>
      </c>
      <c r="D1039">
        <v>6</v>
      </c>
      <c r="E1039" t="s">
        <v>2268</v>
      </c>
      <c r="F1039">
        <v>0.05</v>
      </c>
      <c r="H1039">
        <v>8412602518</v>
      </c>
      <c r="I1039">
        <v>7.04</v>
      </c>
      <c r="J1039">
        <v>200</v>
      </c>
      <c r="K1039">
        <v>3.5200000000000002E-2</v>
      </c>
      <c r="L1039" s="45">
        <f>VLOOKUP(H1039,'[1]CALCUL AS et AN'!$A$2:$AU$889,24,FALSE)</f>
        <v>3.5200000000000002E-2</v>
      </c>
      <c r="M1039" s="48">
        <f>VLOOKUP(H1039,'[1]CALCUL AS et AN'!$A$2:$AU$889,28,FALSE)</f>
        <v>3.5200000000000002E-2</v>
      </c>
      <c r="N1039">
        <v>0.2112</v>
      </c>
      <c r="O1039" s="45">
        <f t="shared" si="72"/>
        <v>0.2112</v>
      </c>
      <c r="P1039" s="48">
        <f t="shared" si="73"/>
        <v>0.2112</v>
      </c>
      <c r="Q1039">
        <v>0.05</v>
      </c>
      <c r="R1039" s="45">
        <f>VLOOKUP(H1039,'[1]CALCUL AS et AN'!$A$2:$AU$889,46,FALSE)</f>
        <v>5.28E-2</v>
      </c>
      <c r="S1039" s="48">
        <f>VLOOKUP(H1039,'[1]CALCUL AS et AN'!$A$2:$AU$889,47,FALSE)</f>
        <v>5.28E-2</v>
      </c>
      <c r="T1039">
        <v>0.30000000000000004</v>
      </c>
      <c r="U1039" s="45">
        <f t="shared" si="74"/>
        <v>0.31679999999999997</v>
      </c>
      <c r="V1039" s="48">
        <f t="shared" si="75"/>
        <v>0.31679999999999997</v>
      </c>
      <c r="W1039" t="s">
        <v>1361</v>
      </c>
      <c r="X1039" t="s">
        <v>951</v>
      </c>
    </row>
    <row r="1040" spans="1:24" outlineLevel="2">
      <c r="A1040" t="s">
        <v>159</v>
      </c>
      <c r="B1040" s="73" t="str">
        <f t="shared" si="71"/>
        <v>HB</v>
      </c>
      <c r="C1040">
        <v>8434000618</v>
      </c>
      <c r="D1040">
        <v>6</v>
      </c>
      <c r="E1040" t="s">
        <v>2272</v>
      </c>
      <c r="F1040">
        <v>0.02</v>
      </c>
      <c r="H1040">
        <v>8434000618</v>
      </c>
      <c r="I1040">
        <v>8.3000000000000007</v>
      </c>
      <c r="J1040">
        <v>500</v>
      </c>
      <c r="K1040">
        <v>1.66E-2</v>
      </c>
      <c r="L1040" s="45">
        <f>VLOOKUP(H1040,'[1]CALCUL AS et AN'!$A$2:$AU$889,24,FALSE)</f>
        <v>1.66E-2</v>
      </c>
      <c r="M1040" s="48">
        <f>VLOOKUP(H1040,'[1]CALCUL AS et AN'!$A$2:$AU$889,28,FALSE)</f>
        <v>1.66E-2</v>
      </c>
      <c r="N1040">
        <v>9.9599999999999994E-2</v>
      </c>
      <c r="O1040" s="45">
        <f t="shared" si="72"/>
        <v>9.9599999999999994E-2</v>
      </c>
      <c r="P1040" s="48">
        <f t="shared" si="73"/>
        <v>9.9599999999999994E-2</v>
      </c>
      <c r="Q1040">
        <v>0.02</v>
      </c>
      <c r="R1040" s="45">
        <f>VLOOKUP(H1040,'[1]CALCUL AS et AN'!$A$2:$AU$889,46,FALSE)</f>
        <v>2.0750000000000001E-2</v>
      </c>
      <c r="S1040" s="48">
        <f>VLOOKUP(H1040,'[1]CALCUL AS et AN'!$A$2:$AU$889,47,FALSE)</f>
        <v>2.0750000000000001E-2</v>
      </c>
      <c r="T1040">
        <v>0.12</v>
      </c>
      <c r="U1040" s="45">
        <f t="shared" si="74"/>
        <v>0.1245</v>
      </c>
      <c r="V1040" s="48">
        <f t="shared" si="75"/>
        <v>0.1245</v>
      </c>
      <c r="W1040" t="s">
        <v>1361</v>
      </c>
      <c r="X1040" t="s">
        <v>951</v>
      </c>
    </row>
    <row r="1041" spans="1:24" outlineLevel="2">
      <c r="A1041" t="s">
        <v>159</v>
      </c>
      <c r="B1041" s="73" t="str">
        <f t="shared" si="71"/>
        <v>HB</v>
      </c>
      <c r="C1041" t="s">
        <v>2133</v>
      </c>
      <c r="D1041">
        <v>44</v>
      </c>
      <c r="E1041" t="s">
        <v>2134</v>
      </c>
      <c r="F1041">
        <v>0.8</v>
      </c>
      <c r="H1041" t="s">
        <v>2133</v>
      </c>
      <c r="I1041">
        <v>0.52</v>
      </c>
      <c r="J1041">
        <v>1</v>
      </c>
      <c r="K1041">
        <v>0.52</v>
      </c>
      <c r="L1041" s="45">
        <f>VLOOKUP(H1041,'[1]CALCUL AS et AN'!$A$2:$AU$889,24,FALSE)</f>
        <v>0.51800000000000002</v>
      </c>
      <c r="M1041" s="48">
        <f>VLOOKUP(H1041,'[1]CALCUL AS et AN'!$A$2:$AU$889,28,FALSE)</f>
        <v>0.51800000000000002</v>
      </c>
      <c r="N1041">
        <v>22.880000000000003</v>
      </c>
      <c r="O1041" s="45">
        <f t="shared" si="72"/>
        <v>22.792000000000002</v>
      </c>
      <c r="P1041" s="48">
        <f t="shared" si="73"/>
        <v>22.792000000000002</v>
      </c>
      <c r="Q1041">
        <v>0.8</v>
      </c>
      <c r="R1041" s="45">
        <f>VLOOKUP(H1041,'[1]CALCUL AS et AN'!$A$2:$AU$889,46,FALSE)</f>
        <v>0.77700000000000002</v>
      </c>
      <c r="S1041" s="48">
        <f>VLOOKUP(H1041,'[1]CALCUL AS et AN'!$A$2:$AU$889,47,FALSE)</f>
        <v>0.77700000000000002</v>
      </c>
      <c r="T1041">
        <v>35.200000000000003</v>
      </c>
      <c r="U1041" s="45">
        <f t="shared" si="74"/>
        <v>34.188000000000002</v>
      </c>
      <c r="V1041" s="48">
        <f t="shared" si="75"/>
        <v>34.188000000000002</v>
      </c>
      <c r="W1041" t="s">
        <v>1361</v>
      </c>
      <c r="X1041" t="s">
        <v>951</v>
      </c>
    </row>
    <row r="1042" spans="1:24" outlineLevel="2">
      <c r="A1042" t="s">
        <v>159</v>
      </c>
      <c r="B1042" s="73" t="str">
        <f t="shared" si="71"/>
        <v>HB</v>
      </c>
      <c r="C1042">
        <v>8710605018</v>
      </c>
      <c r="D1042">
        <v>6</v>
      </c>
      <c r="E1042" t="s">
        <v>2707</v>
      </c>
      <c r="F1042">
        <v>0.3</v>
      </c>
      <c r="H1042">
        <v>8710605018</v>
      </c>
      <c r="I1042">
        <v>0.11</v>
      </c>
      <c r="J1042">
        <v>1</v>
      </c>
      <c r="K1042">
        <v>0.11</v>
      </c>
      <c r="L1042" s="45">
        <f>VLOOKUP(H1042,'[1]CALCUL AS et AN'!$A$2:$AU$889,24,FALSE)</f>
        <v>0.108</v>
      </c>
      <c r="M1042" s="48">
        <f>VLOOKUP(H1042,'[1]CALCUL AS et AN'!$A$2:$AU$889,28,FALSE)</f>
        <v>0.108</v>
      </c>
      <c r="N1042">
        <v>0.66</v>
      </c>
      <c r="O1042" s="45">
        <f t="shared" si="72"/>
        <v>0.64800000000000002</v>
      </c>
      <c r="P1042" s="48">
        <f t="shared" si="73"/>
        <v>0.64800000000000002</v>
      </c>
      <c r="Q1042">
        <v>0.3</v>
      </c>
      <c r="R1042" s="45">
        <f>VLOOKUP(H1042,'[1]CALCUL AS et AN'!$A$2:$AU$889,46,FALSE)</f>
        <v>0.16200000000000001</v>
      </c>
      <c r="S1042" s="48">
        <f>VLOOKUP(H1042,'[1]CALCUL AS et AN'!$A$2:$AU$889,47,FALSE)</f>
        <v>0.16200000000000001</v>
      </c>
      <c r="T1042">
        <v>1.7999999999999998</v>
      </c>
      <c r="U1042" s="45">
        <f t="shared" si="74"/>
        <v>0.97199999999999998</v>
      </c>
      <c r="V1042" s="48">
        <f t="shared" si="75"/>
        <v>0.97199999999999998</v>
      </c>
      <c r="W1042" t="s">
        <v>1361</v>
      </c>
      <c r="X1042" t="s">
        <v>951</v>
      </c>
    </row>
    <row r="1043" spans="1:24" outlineLevel="2">
      <c r="A1043" t="s">
        <v>159</v>
      </c>
      <c r="B1043" s="73" t="str">
        <f t="shared" ref="B1043:B1106" si="76">MID(A1043,7,100)</f>
        <v>HB</v>
      </c>
      <c r="C1043">
        <v>8110608018</v>
      </c>
      <c r="D1043">
        <v>150</v>
      </c>
      <c r="E1043" t="s">
        <v>2084</v>
      </c>
      <c r="F1043">
        <v>0.28199999999999997</v>
      </c>
      <c r="H1043">
        <v>8110608018</v>
      </c>
      <c r="I1043">
        <v>0.17</v>
      </c>
      <c r="J1043">
        <v>1</v>
      </c>
      <c r="K1043">
        <v>0.17</v>
      </c>
      <c r="L1043" s="45">
        <f>VLOOKUP(H1043,'[1]CALCUL AS et AN'!$A$2:$AU$889,24,FALSE)</f>
        <v>0.16700000000000001</v>
      </c>
      <c r="M1043" s="48">
        <f>VLOOKUP(H1043,'[1]CALCUL AS et AN'!$A$2:$AU$889,28,FALSE)</f>
        <v>0.16700000000000001</v>
      </c>
      <c r="N1043">
        <v>25.500000000000004</v>
      </c>
      <c r="O1043" s="45">
        <f t="shared" si="72"/>
        <v>25.05</v>
      </c>
      <c r="P1043" s="48">
        <f t="shared" si="73"/>
        <v>25.05</v>
      </c>
      <c r="Q1043">
        <v>0.28199999999999997</v>
      </c>
      <c r="R1043" s="45">
        <f>VLOOKUP(H1043,'[1]CALCUL AS et AN'!$A$2:$AU$889,46,FALSE)</f>
        <v>0.2505</v>
      </c>
      <c r="S1043" s="48">
        <f>VLOOKUP(H1043,'[1]CALCUL AS et AN'!$A$2:$AU$889,47,FALSE)</f>
        <v>0.2505</v>
      </c>
      <c r="T1043">
        <v>42.3</v>
      </c>
      <c r="U1043" s="45">
        <f t="shared" si="74"/>
        <v>37.575000000000003</v>
      </c>
      <c r="V1043" s="48">
        <f t="shared" si="75"/>
        <v>37.575000000000003</v>
      </c>
      <c r="W1043" t="s">
        <v>1361</v>
      </c>
      <c r="X1043" t="s">
        <v>951</v>
      </c>
    </row>
    <row r="1044" spans="1:24" outlineLevel="2">
      <c r="A1044" t="s">
        <v>159</v>
      </c>
      <c r="B1044" s="73" t="str">
        <f t="shared" si="76"/>
        <v>HB</v>
      </c>
      <c r="C1044" t="s">
        <v>2391</v>
      </c>
      <c r="D1044">
        <v>4</v>
      </c>
      <c r="E1044" t="s">
        <v>2392</v>
      </c>
      <c r="F1044">
        <v>0.54900000000000004</v>
      </c>
      <c r="H1044" t="s">
        <v>2391</v>
      </c>
      <c r="I1044">
        <v>0.37</v>
      </c>
      <c r="J1044">
        <v>1</v>
      </c>
      <c r="K1044">
        <v>0.37</v>
      </c>
      <c r="L1044" s="45">
        <f>VLOOKUP(H1044,'[1]CALCUL AS et AN'!$A$2:$AU$889,24,FALSE)</f>
        <v>0.36599999999999999</v>
      </c>
      <c r="M1044" s="48">
        <f>VLOOKUP(H1044,'[1]CALCUL AS et AN'!$A$2:$AU$889,28,FALSE)</f>
        <v>0.36599999999999999</v>
      </c>
      <c r="N1044">
        <v>1.48</v>
      </c>
      <c r="O1044" s="45">
        <f t="shared" si="72"/>
        <v>1.464</v>
      </c>
      <c r="P1044" s="48">
        <f t="shared" si="73"/>
        <v>1.464</v>
      </c>
      <c r="Q1044">
        <v>0.54900000000000004</v>
      </c>
      <c r="R1044" s="45">
        <f>VLOOKUP(H1044,'[1]CALCUL AS et AN'!$A$2:$AU$889,46,FALSE)</f>
        <v>0.54899999999999993</v>
      </c>
      <c r="S1044" s="48">
        <f>VLOOKUP(H1044,'[1]CALCUL AS et AN'!$A$2:$AU$889,47,FALSE)</f>
        <v>0.54899999999999993</v>
      </c>
      <c r="T1044">
        <v>2.1960000000000002</v>
      </c>
      <c r="U1044" s="45">
        <f t="shared" si="74"/>
        <v>2.1959999999999997</v>
      </c>
      <c r="V1044" s="48">
        <f t="shared" si="75"/>
        <v>2.1959999999999997</v>
      </c>
      <c r="W1044" t="s">
        <v>1361</v>
      </c>
      <c r="X1044" t="s">
        <v>937</v>
      </c>
    </row>
    <row r="1045" spans="1:24" outlineLevel="2">
      <c r="A1045" t="s">
        <v>159</v>
      </c>
      <c r="B1045" s="73" t="str">
        <f t="shared" si="76"/>
        <v>HB</v>
      </c>
      <c r="C1045" t="s">
        <v>2394</v>
      </c>
      <c r="D1045">
        <v>4</v>
      </c>
      <c r="E1045" t="s">
        <v>2395</v>
      </c>
      <c r="F1045">
        <v>0.78</v>
      </c>
      <c r="H1045" t="s">
        <v>2394</v>
      </c>
      <c r="I1045">
        <v>1.05</v>
      </c>
      <c r="J1045">
        <v>1</v>
      </c>
      <c r="K1045">
        <v>1.05</v>
      </c>
      <c r="L1045" s="45">
        <f>VLOOKUP(H1045,'[1]CALCUL AS et AN'!$A$2:$AU$889,24,FALSE)</f>
        <v>1.0529999999999999</v>
      </c>
      <c r="M1045" s="48">
        <f>VLOOKUP(H1045,'[1]CALCUL AS et AN'!$A$2:$AU$889,28,FALSE)</f>
        <v>1.0529999999999999</v>
      </c>
      <c r="N1045">
        <v>4.2</v>
      </c>
      <c r="O1045" s="45">
        <f t="shared" si="72"/>
        <v>4.2119999999999997</v>
      </c>
      <c r="P1045" s="48">
        <f t="shared" si="73"/>
        <v>4.2119999999999997</v>
      </c>
      <c r="Q1045">
        <v>0.78</v>
      </c>
      <c r="R1045" s="45">
        <f>VLOOKUP(H1045,'[1]CALCUL AS et AN'!$A$2:$AU$889,46,FALSE)</f>
        <v>1.5794999999999999</v>
      </c>
      <c r="S1045" s="48">
        <f>VLOOKUP(H1045,'[1]CALCUL AS et AN'!$A$2:$AU$889,47,FALSE)</f>
        <v>1.5794999999999999</v>
      </c>
      <c r="T1045">
        <v>3.12</v>
      </c>
      <c r="U1045" s="45">
        <f t="shared" si="74"/>
        <v>6.3179999999999996</v>
      </c>
      <c r="V1045" s="48">
        <f t="shared" si="75"/>
        <v>6.3179999999999996</v>
      </c>
      <c r="W1045" t="s">
        <v>1361</v>
      </c>
      <c r="X1045" t="s">
        <v>937</v>
      </c>
    </row>
    <row r="1046" spans="1:24" outlineLevel="2">
      <c r="A1046" t="s">
        <v>159</v>
      </c>
      <c r="B1046" s="73" t="str">
        <f t="shared" si="76"/>
        <v>HB</v>
      </c>
      <c r="C1046">
        <v>8210707018</v>
      </c>
      <c r="D1046">
        <v>45</v>
      </c>
      <c r="E1046" t="s">
        <v>2090</v>
      </c>
      <c r="F1046">
        <v>0.158</v>
      </c>
      <c r="H1046">
        <v>8210707018</v>
      </c>
      <c r="I1046">
        <v>0.11</v>
      </c>
      <c r="J1046">
        <v>1</v>
      </c>
      <c r="K1046">
        <v>0.11</v>
      </c>
      <c r="L1046" s="45">
        <f>VLOOKUP(H1046,'[1]CALCUL AS et AN'!$A$2:$AU$889,24,FALSE)</f>
        <v>0.1056</v>
      </c>
      <c r="M1046" s="48">
        <f>VLOOKUP(H1046,'[1]CALCUL AS et AN'!$A$2:$AU$889,28,FALSE)</f>
        <v>0.1056</v>
      </c>
      <c r="N1046">
        <v>4.95</v>
      </c>
      <c r="O1046" s="45">
        <f t="shared" si="72"/>
        <v>4.7519999999999998</v>
      </c>
      <c r="P1046" s="48">
        <f t="shared" si="73"/>
        <v>4.7519999999999998</v>
      </c>
      <c r="Q1046">
        <v>0.12</v>
      </c>
      <c r="R1046" s="45">
        <f>VLOOKUP(H1046,'[1]CALCUL AS et AN'!$A$2:$AU$889,46,FALSE)</f>
        <v>0.15839999999999999</v>
      </c>
      <c r="S1046" s="48">
        <f>VLOOKUP(H1046,'[1]CALCUL AS et AN'!$A$2:$AU$889,47,FALSE)</f>
        <v>0.15839999999999999</v>
      </c>
      <c r="T1046">
        <v>5.3999999999999995</v>
      </c>
      <c r="U1046" s="45">
        <f t="shared" si="74"/>
        <v>7.1279999999999992</v>
      </c>
      <c r="V1046" s="48">
        <f t="shared" si="75"/>
        <v>7.1279999999999992</v>
      </c>
      <c r="W1046" t="s">
        <v>1361</v>
      </c>
      <c r="X1046" t="s">
        <v>951</v>
      </c>
    </row>
    <row r="1047" spans="1:24" outlineLevel="2">
      <c r="A1047" t="s">
        <v>159</v>
      </c>
      <c r="B1047" s="73" t="str">
        <f t="shared" si="76"/>
        <v>HB</v>
      </c>
      <c r="C1047" t="s">
        <v>648</v>
      </c>
      <c r="D1047">
        <v>6</v>
      </c>
      <c r="E1047" t="s">
        <v>2053</v>
      </c>
      <c r="F1047">
        <v>13.19</v>
      </c>
      <c r="H1047" t="s">
        <v>648</v>
      </c>
      <c r="I1047">
        <v>14.87</v>
      </c>
      <c r="J1047">
        <v>1.8</v>
      </c>
      <c r="K1047">
        <v>8.2611111111111111</v>
      </c>
      <c r="L1047" s="45">
        <f>VLOOKUP(H1047,'[1]CALCUL AS et AN'!$A$2:$AU$889,24,FALSE)</f>
        <v>8.26</v>
      </c>
      <c r="M1047" s="48">
        <f>VLOOKUP(H1047,'[1]CALCUL AS et AN'!$A$2:$AU$889,28,FALSE)</f>
        <v>10.92</v>
      </c>
      <c r="N1047">
        <v>49.566666666666663</v>
      </c>
      <c r="O1047" s="45">
        <f t="shared" si="72"/>
        <v>49.56</v>
      </c>
      <c r="P1047" s="48">
        <f t="shared" si="73"/>
        <v>65.52</v>
      </c>
      <c r="Q1047">
        <v>13.19</v>
      </c>
      <c r="R1047" s="45">
        <f>VLOOKUP(H1047,'[1]CALCUL AS et AN'!$A$2:$AU$889,46,FALSE)</f>
        <v>12.39</v>
      </c>
      <c r="S1047" s="48">
        <f>VLOOKUP(H1047,'[1]CALCUL AS et AN'!$A$2:$AU$889,47,FALSE)</f>
        <v>16.38</v>
      </c>
      <c r="T1047">
        <v>79.14</v>
      </c>
      <c r="U1047" s="45">
        <f t="shared" si="74"/>
        <v>74.34</v>
      </c>
      <c r="V1047" s="48">
        <f t="shared" si="75"/>
        <v>98.28</v>
      </c>
      <c r="W1047" t="s">
        <v>1361</v>
      </c>
      <c r="X1047" t="s">
        <v>937</v>
      </c>
    </row>
    <row r="1048" spans="1:24" outlineLevel="2">
      <c r="A1048" t="s">
        <v>159</v>
      </c>
      <c r="B1048" s="73" t="str">
        <f t="shared" si="76"/>
        <v>HB</v>
      </c>
      <c r="C1048" t="s">
        <v>650</v>
      </c>
      <c r="D1048">
        <v>20</v>
      </c>
      <c r="E1048" t="s">
        <v>2047</v>
      </c>
      <c r="F1048">
        <v>11.27</v>
      </c>
      <c r="H1048" t="s">
        <v>650</v>
      </c>
      <c r="I1048">
        <v>7.05</v>
      </c>
      <c r="J1048">
        <v>1</v>
      </c>
      <c r="K1048">
        <v>7.05</v>
      </c>
      <c r="L1048" s="45">
        <f>VLOOKUP(H1048,'[1]CALCUL AS et AN'!$A$2:$AU$889,24,FALSE)</f>
        <v>7.05</v>
      </c>
      <c r="M1048" s="48">
        <f>VLOOKUP(H1048,'[1]CALCUL AS et AN'!$A$2:$AU$889,28,FALSE)</f>
        <v>7.4</v>
      </c>
      <c r="N1048">
        <v>141</v>
      </c>
      <c r="O1048" s="45">
        <f t="shared" si="72"/>
        <v>141</v>
      </c>
      <c r="P1048" s="48">
        <f t="shared" si="73"/>
        <v>148</v>
      </c>
      <c r="Q1048">
        <v>11.27</v>
      </c>
      <c r="R1048" s="45">
        <f>VLOOKUP(H1048,'[1]CALCUL AS et AN'!$A$2:$AU$889,46,FALSE)</f>
        <v>8.8125</v>
      </c>
      <c r="S1048" s="48">
        <f>VLOOKUP(H1048,'[1]CALCUL AS et AN'!$A$2:$AU$889,47,FALSE)</f>
        <v>9.25</v>
      </c>
      <c r="T1048">
        <v>225.39999999999998</v>
      </c>
      <c r="U1048" s="45">
        <f t="shared" si="74"/>
        <v>176.25</v>
      </c>
      <c r="V1048" s="48">
        <f t="shared" si="75"/>
        <v>185</v>
      </c>
      <c r="W1048" t="s">
        <v>1361</v>
      </c>
      <c r="X1048" t="s">
        <v>937</v>
      </c>
    </row>
    <row r="1049" spans="1:24" outlineLevel="2">
      <c r="A1049" t="s">
        <v>159</v>
      </c>
      <c r="B1049" s="73" t="str">
        <f t="shared" si="76"/>
        <v>HB</v>
      </c>
      <c r="C1049" t="s">
        <v>2077</v>
      </c>
      <c r="D1049">
        <v>7</v>
      </c>
      <c r="E1049" t="s">
        <v>2078</v>
      </c>
      <c r="F1049">
        <v>7.55</v>
      </c>
      <c r="H1049" t="s">
        <v>2077</v>
      </c>
      <c r="I1049">
        <v>3.32</v>
      </c>
      <c r="J1049">
        <v>6.06</v>
      </c>
      <c r="K1049">
        <v>0.54785478547854782</v>
      </c>
      <c r="L1049" s="45">
        <f>VLOOKUP(H1049,'[1]CALCUL AS et AN'!$A$2:$AU$889,24,FALSE)</f>
        <v>3.29</v>
      </c>
      <c r="M1049" s="48">
        <f>VLOOKUP(H1049,'[1]CALCUL AS et AN'!$A$2:$AU$889,28,FALSE)</f>
        <v>3.32</v>
      </c>
      <c r="N1049">
        <v>3.8349834983498345</v>
      </c>
      <c r="O1049" s="45">
        <f t="shared" si="72"/>
        <v>23.03</v>
      </c>
      <c r="P1049" s="48">
        <f t="shared" si="73"/>
        <v>23.24</v>
      </c>
      <c r="Q1049">
        <v>7.55</v>
      </c>
      <c r="R1049" s="45">
        <f>VLOOKUP(H1049,'[1]CALCUL AS et AN'!$A$2:$AU$889,46,FALSE)</f>
        <v>8.2249999999999996</v>
      </c>
      <c r="S1049" s="48">
        <f>VLOOKUP(H1049,'[1]CALCUL AS et AN'!$A$2:$AU$889,47,FALSE)</f>
        <v>8.2999999999999989</v>
      </c>
      <c r="T1049">
        <v>52.85</v>
      </c>
      <c r="U1049" s="45">
        <f t="shared" si="74"/>
        <v>57.574999999999996</v>
      </c>
      <c r="V1049" s="48">
        <f t="shared" si="75"/>
        <v>58.099999999999994</v>
      </c>
      <c r="W1049" t="s">
        <v>1361</v>
      </c>
      <c r="X1049" t="s">
        <v>951</v>
      </c>
    </row>
    <row r="1050" spans="1:24" outlineLevel="2">
      <c r="A1050" t="s">
        <v>159</v>
      </c>
      <c r="B1050" s="73" t="str">
        <f t="shared" si="76"/>
        <v>HB</v>
      </c>
      <c r="C1050" t="s">
        <v>572</v>
      </c>
      <c r="D1050">
        <v>2</v>
      </c>
      <c r="E1050" t="s">
        <v>573</v>
      </c>
      <c r="F1050">
        <v>20.91</v>
      </c>
      <c r="H1050" t="s">
        <v>572</v>
      </c>
      <c r="I1050">
        <v>14.64</v>
      </c>
      <c r="J1050">
        <v>1</v>
      </c>
      <c r="K1050">
        <v>14.64</v>
      </c>
      <c r="L1050" s="45">
        <f>VLOOKUP(H1050,'[1]CALCUL AS et AN'!$A$2:$AU$889,24,FALSE)</f>
        <v>14.64</v>
      </c>
      <c r="M1050" s="48">
        <f>VLOOKUP(H1050,'[1]CALCUL AS et AN'!$A$2:$AU$889,28,FALSE)</f>
        <v>15.811200000000001</v>
      </c>
      <c r="N1050">
        <v>29.28</v>
      </c>
      <c r="O1050" s="45">
        <f t="shared" si="72"/>
        <v>29.28</v>
      </c>
      <c r="P1050" s="48">
        <f t="shared" si="73"/>
        <v>31.622400000000003</v>
      </c>
      <c r="Q1050">
        <v>20.91</v>
      </c>
      <c r="R1050" s="45">
        <f>VLOOKUP(H1050,'[1]CALCUL AS et AN'!$A$2:$AU$889,46,FALSE)</f>
        <v>21.96</v>
      </c>
      <c r="S1050" s="48">
        <f>VLOOKUP(H1050,'[1]CALCUL AS et AN'!$A$2:$AU$889,47,FALSE)</f>
        <v>23.716800000000003</v>
      </c>
      <c r="T1050">
        <v>41.82</v>
      </c>
      <c r="U1050" s="45">
        <f t="shared" si="74"/>
        <v>43.92</v>
      </c>
      <c r="V1050" s="48">
        <f t="shared" si="75"/>
        <v>47.433600000000006</v>
      </c>
      <c r="W1050" t="s">
        <v>1361</v>
      </c>
      <c r="X1050" t="s">
        <v>937</v>
      </c>
    </row>
    <row r="1051" spans="1:24" outlineLevel="2">
      <c r="A1051" t="s">
        <v>159</v>
      </c>
      <c r="B1051" s="73" t="str">
        <f t="shared" si="76"/>
        <v>HB</v>
      </c>
      <c r="C1051" t="s">
        <v>2410</v>
      </c>
      <c r="D1051">
        <v>9.41</v>
      </c>
      <c r="E1051" t="s">
        <v>2411</v>
      </c>
      <c r="F1051">
        <v>75</v>
      </c>
      <c r="H1051" t="s">
        <v>2410</v>
      </c>
      <c r="I1051">
        <v>50</v>
      </c>
      <c r="J1051">
        <v>1</v>
      </c>
      <c r="K1051">
        <v>50</v>
      </c>
      <c r="L1051" s="45">
        <f>VLOOKUP(H1051,'[1]CALCUL AS et AN'!$A$2:$AU$889,24,FALSE)</f>
        <v>50</v>
      </c>
      <c r="M1051" s="48">
        <f>VLOOKUP(H1051,'[1]CALCUL AS et AN'!$A$2:$AU$889,28,FALSE)</f>
        <v>50</v>
      </c>
      <c r="N1051">
        <v>470.5</v>
      </c>
      <c r="O1051" s="45">
        <f t="shared" si="72"/>
        <v>470.5</v>
      </c>
      <c r="P1051" s="48">
        <f t="shared" si="73"/>
        <v>470.5</v>
      </c>
      <c r="Q1051">
        <v>75</v>
      </c>
      <c r="R1051" s="45">
        <f>VLOOKUP(H1051,'[1]CALCUL AS et AN'!$A$2:$AU$889,46,FALSE)</f>
        <v>75</v>
      </c>
      <c r="S1051" s="48">
        <f>VLOOKUP(H1051,'[1]CALCUL AS et AN'!$A$2:$AU$889,47,FALSE)</f>
        <v>75</v>
      </c>
      <c r="T1051">
        <v>705.75</v>
      </c>
      <c r="U1051" s="45">
        <f t="shared" si="74"/>
        <v>705.75</v>
      </c>
      <c r="V1051" s="48">
        <f t="shared" si="75"/>
        <v>705.75</v>
      </c>
      <c r="W1051" t="s">
        <v>1361</v>
      </c>
      <c r="X1051" t="s">
        <v>951</v>
      </c>
    </row>
    <row r="1052" spans="1:24" outlineLevel="2">
      <c r="A1052" t="s">
        <v>159</v>
      </c>
      <c r="B1052" s="73" t="str">
        <f t="shared" si="76"/>
        <v>HB</v>
      </c>
      <c r="C1052" t="s">
        <v>2162</v>
      </c>
      <c r="D1052">
        <v>2</v>
      </c>
      <c r="E1052" t="s">
        <v>2163</v>
      </c>
      <c r="F1052">
        <v>42.95</v>
      </c>
      <c r="H1052" t="s">
        <v>2162</v>
      </c>
      <c r="I1052">
        <v>31.92</v>
      </c>
      <c r="J1052">
        <v>1</v>
      </c>
      <c r="K1052">
        <v>31.92</v>
      </c>
      <c r="L1052" s="45">
        <f>VLOOKUP(H1052,'[1]CALCUL AS et AN'!$A$2:$AU$889,24,FALSE)</f>
        <v>31.922449999999998</v>
      </c>
      <c r="M1052" s="48">
        <f>VLOOKUP(H1052,'[1]CALCUL AS et AN'!$A$2:$AU$889,28,FALSE)</f>
        <v>31.922449999999998</v>
      </c>
      <c r="N1052">
        <v>63.84</v>
      </c>
      <c r="O1052" s="45">
        <f t="shared" ref="O1052:O1119" si="77">D1052*L1052</f>
        <v>63.844899999999996</v>
      </c>
      <c r="P1052" s="48">
        <f t="shared" ref="P1052:P1119" si="78">D1052*M1052</f>
        <v>63.844899999999996</v>
      </c>
      <c r="Q1052">
        <v>42.95</v>
      </c>
      <c r="R1052" s="45">
        <f>VLOOKUP(H1052,'[1]CALCUL AS et AN'!$A$2:$AU$889,46,FALSE)</f>
        <v>47.883674999999997</v>
      </c>
      <c r="S1052" s="48">
        <f>VLOOKUP(H1052,'[1]CALCUL AS et AN'!$A$2:$AU$889,47,FALSE)</f>
        <v>47.883674999999997</v>
      </c>
      <c r="T1052">
        <v>85.9</v>
      </c>
      <c r="U1052" s="45">
        <f t="shared" ref="U1052:U1119" si="79">R1052*D1052</f>
        <v>95.767349999999993</v>
      </c>
      <c r="V1052" s="48">
        <f t="shared" ref="V1052:V1119" si="80">S1052*D1052</f>
        <v>95.767349999999993</v>
      </c>
      <c r="W1052" t="s">
        <v>1361</v>
      </c>
      <c r="X1052" t="s">
        <v>951</v>
      </c>
    </row>
    <row r="1053" spans="1:24" outlineLevel="2">
      <c r="A1053" t="s">
        <v>159</v>
      </c>
      <c r="B1053" s="73" t="str">
        <f t="shared" si="76"/>
        <v>HB</v>
      </c>
      <c r="C1053" t="s">
        <v>2166</v>
      </c>
      <c r="D1053">
        <v>4</v>
      </c>
      <c r="E1053" t="s">
        <v>2167</v>
      </c>
      <c r="F1053">
        <v>43.38</v>
      </c>
      <c r="H1053" t="s">
        <v>2166</v>
      </c>
      <c r="I1053">
        <v>32.25</v>
      </c>
      <c r="J1053">
        <v>1</v>
      </c>
      <c r="K1053">
        <v>32.25</v>
      </c>
      <c r="L1053" s="45">
        <f>VLOOKUP(H1053,'[1]CALCUL AS et AN'!$A$2:$AU$889,24,FALSE)</f>
        <v>32.245800000000003</v>
      </c>
      <c r="M1053" s="48">
        <f>VLOOKUP(H1053,'[1]CALCUL AS et AN'!$A$2:$AU$889,28,FALSE)</f>
        <v>32.245800000000003</v>
      </c>
      <c r="N1053">
        <v>129</v>
      </c>
      <c r="O1053" s="45">
        <f t="shared" si="77"/>
        <v>128.98320000000001</v>
      </c>
      <c r="P1053" s="48">
        <f t="shared" si="78"/>
        <v>128.98320000000001</v>
      </c>
      <c r="Q1053">
        <v>43.38</v>
      </c>
      <c r="R1053" s="45">
        <f>VLOOKUP(H1053,'[1]CALCUL AS et AN'!$A$2:$AU$889,46,FALSE)</f>
        <v>48.368700000000004</v>
      </c>
      <c r="S1053" s="48">
        <f>VLOOKUP(H1053,'[1]CALCUL AS et AN'!$A$2:$AU$889,47,FALSE)</f>
        <v>48.368700000000004</v>
      </c>
      <c r="T1053">
        <v>173.52</v>
      </c>
      <c r="U1053" s="45">
        <f t="shared" si="79"/>
        <v>193.47480000000002</v>
      </c>
      <c r="V1053" s="48">
        <f t="shared" si="80"/>
        <v>193.47480000000002</v>
      </c>
      <c r="W1053" t="s">
        <v>1361</v>
      </c>
      <c r="X1053" t="s">
        <v>951</v>
      </c>
    </row>
    <row r="1054" spans="1:24" outlineLevel="2">
      <c r="A1054" t="s">
        <v>159</v>
      </c>
      <c r="B1054" s="73" t="str">
        <f t="shared" si="76"/>
        <v>HB</v>
      </c>
      <c r="C1054" t="s">
        <v>2174</v>
      </c>
      <c r="D1054">
        <v>2</v>
      </c>
      <c r="E1054" t="s">
        <v>2175</v>
      </c>
      <c r="F1054">
        <v>47.55</v>
      </c>
      <c r="H1054" t="s">
        <v>2174</v>
      </c>
      <c r="I1054">
        <v>35.35</v>
      </c>
      <c r="J1054">
        <v>1</v>
      </c>
      <c r="K1054">
        <v>35.35</v>
      </c>
      <c r="L1054" s="45">
        <f>VLOOKUP(H1054,'[1]CALCUL AS et AN'!$A$2:$AU$889,24,FALSE)</f>
        <v>35.345500000000001</v>
      </c>
      <c r="M1054" s="48">
        <f>VLOOKUP(H1054,'[1]CALCUL AS et AN'!$A$2:$AU$889,28,FALSE)</f>
        <v>35.345500000000001</v>
      </c>
      <c r="N1054">
        <v>70.7</v>
      </c>
      <c r="O1054" s="45">
        <f t="shared" si="77"/>
        <v>70.691000000000003</v>
      </c>
      <c r="P1054" s="48">
        <f t="shared" si="78"/>
        <v>70.691000000000003</v>
      </c>
      <c r="Q1054">
        <v>47.55</v>
      </c>
      <c r="R1054" s="45">
        <f>VLOOKUP(H1054,'[1]CALCUL AS et AN'!$A$2:$AU$889,46,FALSE)</f>
        <v>53.018250000000002</v>
      </c>
      <c r="S1054" s="48">
        <f>VLOOKUP(H1054,'[1]CALCUL AS et AN'!$A$2:$AU$889,47,FALSE)</f>
        <v>53.018250000000002</v>
      </c>
      <c r="T1054">
        <v>95.1</v>
      </c>
      <c r="U1054" s="45">
        <f t="shared" si="79"/>
        <v>106.0365</v>
      </c>
      <c r="V1054" s="48">
        <f t="shared" si="80"/>
        <v>106.0365</v>
      </c>
      <c r="W1054" t="s">
        <v>1361</v>
      </c>
      <c r="X1054" t="s">
        <v>951</v>
      </c>
    </row>
    <row r="1055" spans="1:24" outlineLevel="2">
      <c r="A1055" t="s">
        <v>159</v>
      </c>
      <c r="B1055" s="73" t="str">
        <f t="shared" si="76"/>
        <v>HB</v>
      </c>
      <c r="C1055" t="s">
        <v>2178</v>
      </c>
      <c r="D1055">
        <v>4</v>
      </c>
      <c r="E1055" t="s">
        <v>2179</v>
      </c>
      <c r="F1055">
        <v>53.66</v>
      </c>
      <c r="H1055" t="s">
        <v>2178</v>
      </c>
      <c r="I1055">
        <v>39.880000000000003</v>
      </c>
      <c r="J1055">
        <v>1</v>
      </c>
      <c r="K1055">
        <v>39.880000000000003</v>
      </c>
      <c r="L1055" s="45">
        <f>VLOOKUP(H1055,'[1]CALCUL AS et AN'!$A$2:$AU$889,24,FALSE)</f>
        <v>39.883550000000007</v>
      </c>
      <c r="M1055" s="48">
        <f>VLOOKUP(H1055,'[1]CALCUL AS et AN'!$A$2:$AU$889,28,FALSE)</f>
        <v>39.883550000000007</v>
      </c>
      <c r="N1055">
        <v>159.52000000000001</v>
      </c>
      <c r="O1055" s="45">
        <f t="shared" si="77"/>
        <v>159.53420000000003</v>
      </c>
      <c r="P1055" s="48">
        <f t="shared" si="78"/>
        <v>159.53420000000003</v>
      </c>
      <c r="Q1055">
        <v>53.66</v>
      </c>
      <c r="R1055" s="45">
        <f>VLOOKUP(H1055,'[1]CALCUL AS et AN'!$A$2:$AU$889,46,FALSE)</f>
        <v>59.825325000000007</v>
      </c>
      <c r="S1055" s="48">
        <f>VLOOKUP(H1055,'[1]CALCUL AS et AN'!$A$2:$AU$889,47,FALSE)</f>
        <v>59.825325000000007</v>
      </c>
      <c r="T1055">
        <v>214.64</v>
      </c>
      <c r="U1055" s="45">
        <f t="shared" si="79"/>
        <v>239.30130000000003</v>
      </c>
      <c r="V1055" s="48">
        <f t="shared" si="80"/>
        <v>239.30130000000003</v>
      </c>
      <c r="W1055" t="s">
        <v>1361</v>
      </c>
      <c r="X1055" t="s">
        <v>951</v>
      </c>
    </row>
    <row r="1056" spans="1:24" outlineLevel="2">
      <c r="A1056" t="s">
        <v>159</v>
      </c>
      <c r="B1056" s="73" t="str">
        <f t="shared" si="76"/>
        <v>HB</v>
      </c>
      <c r="C1056" t="s">
        <v>2069</v>
      </c>
      <c r="D1056">
        <v>14</v>
      </c>
      <c r="E1056" t="s">
        <v>2070</v>
      </c>
      <c r="F1056">
        <v>7.95</v>
      </c>
      <c r="H1056" t="s">
        <v>2069</v>
      </c>
      <c r="I1056">
        <v>3.29</v>
      </c>
      <c r="J1056">
        <v>6.06</v>
      </c>
      <c r="K1056">
        <v>0.54290429042904298</v>
      </c>
      <c r="L1056" s="45">
        <f>VLOOKUP(H1056,'[1]CALCUL AS et AN'!$A$2:$AU$889,24,FALSE)</f>
        <v>3.29</v>
      </c>
      <c r="M1056" s="48">
        <f>VLOOKUP(H1056,'[1]CALCUL AS et AN'!$A$2:$AU$889,28,FALSE)</f>
        <v>3.29</v>
      </c>
      <c r="N1056">
        <v>7.6006600660066015</v>
      </c>
      <c r="O1056" s="45">
        <f t="shared" si="77"/>
        <v>46.06</v>
      </c>
      <c r="P1056" s="48">
        <f t="shared" si="78"/>
        <v>46.06</v>
      </c>
      <c r="Q1056">
        <v>7.95</v>
      </c>
      <c r="R1056" s="45">
        <f>VLOOKUP(H1056,'[1]CALCUL AS et AN'!$A$2:$AU$889,46,FALSE)</f>
        <v>8.2249999999999996</v>
      </c>
      <c r="S1056" s="48">
        <f>VLOOKUP(H1056,'[1]CALCUL AS et AN'!$A$2:$AU$889,47,FALSE)</f>
        <v>8.2249999999999996</v>
      </c>
      <c r="T1056">
        <v>111.3</v>
      </c>
      <c r="U1056" s="45">
        <f t="shared" si="79"/>
        <v>115.14999999999999</v>
      </c>
      <c r="V1056" s="48">
        <f t="shared" si="80"/>
        <v>115.14999999999999</v>
      </c>
      <c r="W1056" t="s">
        <v>1361</v>
      </c>
      <c r="X1056" t="s">
        <v>951</v>
      </c>
    </row>
    <row r="1057" spans="1:24" outlineLevel="1">
      <c r="A1057" s="73" t="s">
        <v>3091</v>
      </c>
      <c r="B1057" s="73" t="str">
        <f t="shared" si="76"/>
        <v>PCR14EHB</v>
      </c>
      <c r="N1057">
        <f>SUBTOTAL(9,N1039:N1056)</f>
        <v>1184.8231102310233</v>
      </c>
      <c r="O1057" s="45">
        <f>SUBTOTAL(9,O1039:O1056)</f>
        <v>1241.7121</v>
      </c>
      <c r="P1057" s="48">
        <f>SUBTOTAL(9,P1039:P1056)</f>
        <v>1267.2245</v>
      </c>
      <c r="T1057">
        <f>SUBTOTAL(9,T1039:T1056)</f>
        <v>1875.856</v>
      </c>
      <c r="U1057" s="45">
        <f>SUBTOTAL(9,U1039:U1056)</f>
        <v>1896.3832500000001</v>
      </c>
      <c r="V1057" s="48">
        <f>SUBTOTAL(9,V1039:V1056)</f>
        <v>1933.1118500000002</v>
      </c>
    </row>
    <row r="1058" spans="1:24" outlineLevel="2">
      <c r="A1058" t="s">
        <v>161</v>
      </c>
      <c r="B1058" s="73" t="str">
        <f t="shared" si="76"/>
        <v>H</v>
      </c>
      <c r="C1058">
        <v>8412602518</v>
      </c>
      <c r="D1058">
        <v>6</v>
      </c>
      <c r="E1058" t="s">
        <v>2268</v>
      </c>
      <c r="F1058">
        <v>0.05</v>
      </c>
      <c r="H1058">
        <v>8412602518</v>
      </c>
      <c r="I1058">
        <v>7.04</v>
      </c>
      <c r="J1058">
        <v>200</v>
      </c>
      <c r="K1058">
        <v>3.5200000000000002E-2</v>
      </c>
      <c r="L1058" s="45">
        <f>VLOOKUP(H1058,'[1]CALCUL AS et AN'!$A$2:$AU$889,24,FALSE)</f>
        <v>3.5200000000000002E-2</v>
      </c>
      <c r="M1058" s="48">
        <f>VLOOKUP(H1058,'[1]CALCUL AS et AN'!$A$2:$AU$889,28,FALSE)</f>
        <v>3.5200000000000002E-2</v>
      </c>
      <c r="N1058">
        <v>0.2112</v>
      </c>
      <c r="O1058" s="45">
        <f t="shared" si="77"/>
        <v>0.2112</v>
      </c>
      <c r="P1058" s="48">
        <f t="shared" si="78"/>
        <v>0.2112</v>
      </c>
      <c r="Q1058">
        <v>0.05</v>
      </c>
      <c r="R1058" s="45">
        <f>VLOOKUP(H1058,'[1]CALCUL AS et AN'!$A$2:$AU$889,46,FALSE)</f>
        <v>5.28E-2</v>
      </c>
      <c r="S1058" s="48">
        <f>VLOOKUP(H1058,'[1]CALCUL AS et AN'!$A$2:$AU$889,47,FALSE)</f>
        <v>5.28E-2</v>
      </c>
      <c r="T1058">
        <v>0.30000000000000004</v>
      </c>
      <c r="U1058" s="45">
        <f t="shared" si="79"/>
        <v>0.31679999999999997</v>
      </c>
      <c r="V1058" s="48">
        <f t="shared" si="80"/>
        <v>0.31679999999999997</v>
      </c>
      <c r="W1058" t="s">
        <v>1361</v>
      </c>
      <c r="X1058" t="s">
        <v>951</v>
      </c>
    </row>
    <row r="1059" spans="1:24" outlineLevel="2">
      <c r="A1059" t="s">
        <v>161</v>
      </c>
      <c r="B1059" s="73" t="str">
        <f t="shared" si="76"/>
        <v>H</v>
      </c>
      <c r="C1059">
        <v>8434000618</v>
      </c>
      <c r="D1059">
        <v>6</v>
      </c>
      <c r="E1059" t="s">
        <v>2272</v>
      </c>
      <c r="F1059">
        <v>0.02</v>
      </c>
      <c r="H1059">
        <v>8434000618</v>
      </c>
      <c r="I1059">
        <v>8.3000000000000007</v>
      </c>
      <c r="J1059">
        <v>500</v>
      </c>
      <c r="K1059">
        <v>1.66E-2</v>
      </c>
      <c r="L1059" s="45">
        <f>VLOOKUP(H1059,'[1]CALCUL AS et AN'!$A$2:$AU$889,24,FALSE)</f>
        <v>1.66E-2</v>
      </c>
      <c r="M1059" s="48">
        <f>VLOOKUP(H1059,'[1]CALCUL AS et AN'!$A$2:$AU$889,28,FALSE)</f>
        <v>1.66E-2</v>
      </c>
      <c r="N1059">
        <v>9.9599999999999994E-2</v>
      </c>
      <c r="O1059" s="45">
        <f t="shared" si="77"/>
        <v>9.9599999999999994E-2</v>
      </c>
      <c r="P1059" s="48">
        <f t="shared" si="78"/>
        <v>9.9599999999999994E-2</v>
      </c>
      <c r="Q1059">
        <v>0.02</v>
      </c>
      <c r="R1059" s="45">
        <f>VLOOKUP(H1059,'[1]CALCUL AS et AN'!$A$2:$AU$889,46,FALSE)</f>
        <v>2.0750000000000001E-2</v>
      </c>
      <c r="S1059" s="48">
        <f>VLOOKUP(H1059,'[1]CALCUL AS et AN'!$A$2:$AU$889,47,FALSE)</f>
        <v>2.0750000000000001E-2</v>
      </c>
      <c r="T1059">
        <v>0.12</v>
      </c>
      <c r="U1059" s="45">
        <f t="shared" si="79"/>
        <v>0.1245</v>
      </c>
      <c r="V1059" s="48">
        <f t="shared" si="80"/>
        <v>0.1245</v>
      </c>
      <c r="W1059" t="s">
        <v>1361</v>
      </c>
      <c r="X1059" t="s">
        <v>951</v>
      </c>
    </row>
    <row r="1060" spans="1:24" outlineLevel="2">
      <c r="A1060" t="s">
        <v>161</v>
      </c>
      <c r="B1060" s="73" t="str">
        <f t="shared" si="76"/>
        <v>H</v>
      </c>
      <c r="C1060" t="s">
        <v>2133</v>
      </c>
      <c r="D1060">
        <v>48</v>
      </c>
      <c r="E1060" t="s">
        <v>2134</v>
      </c>
      <c r="F1060">
        <v>0.8</v>
      </c>
      <c r="H1060" t="s">
        <v>2133</v>
      </c>
      <c r="I1060">
        <v>0.52</v>
      </c>
      <c r="J1060">
        <v>1</v>
      </c>
      <c r="K1060">
        <v>0.52</v>
      </c>
      <c r="L1060" s="45">
        <f>VLOOKUP(H1060,'[1]CALCUL AS et AN'!$A$2:$AU$889,24,FALSE)</f>
        <v>0.51800000000000002</v>
      </c>
      <c r="M1060" s="48">
        <f>VLOOKUP(H1060,'[1]CALCUL AS et AN'!$A$2:$AU$889,28,FALSE)</f>
        <v>0.51800000000000002</v>
      </c>
      <c r="N1060">
        <v>24.96</v>
      </c>
      <c r="O1060" s="45">
        <f t="shared" si="77"/>
        <v>24.864000000000001</v>
      </c>
      <c r="P1060" s="48">
        <f t="shared" si="78"/>
        <v>24.864000000000001</v>
      </c>
      <c r="Q1060">
        <v>0.8</v>
      </c>
      <c r="R1060" s="45">
        <f>VLOOKUP(H1060,'[1]CALCUL AS et AN'!$A$2:$AU$889,46,FALSE)</f>
        <v>0.77700000000000002</v>
      </c>
      <c r="S1060" s="48">
        <f>VLOOKUP(H1060,'[1]CALCUL AS et AN'!$A$2:$AU$889,47,FALSE)</f>
        <v>0.77700000000000002</v>
      </c>
      <c r="T1060">
        <v>38.400000000000006</v>
      </c>
      <c r="U1060" s="45">
        <f t="shared" si="79"/>
        <v>37.295999999999999</v>
      </c>
      <c r="V1060" s="48">
        <f t="shared" si="80"/>
        <v>37.295999999999999</v>
      </c>
      <c r="W1060" t="s">
        <v>1361</v>
      </c>
      <c r="X1060" t="s">
        <v>951</v>
      </c>
    </row>
    <row r="1061" spans="1:24" outlineLevel="2">
      <c r="A1061" t="s">
        <v>161</v>
      </c>
      <c r="B1061" s="73" t="str">
        <f t="shared" si="76"/>
        <v>H</v>
      </c>
      <c r="C1061">
        <v>8710605018</v>
      </c>
      <c r="D1061">
        <v>6</v>
      </c>
      <c r="E1061" t="s">
        <v>2707</v>
      </c>
      <c r="F1061">
        <v>0.3</v>
      </c>
      <c r="H1061">
        <v>8710605018</v>
      </c>
      <c r="I1061">
        <v>0.11</v>
      </c>
      <c r="J1061">
        <v>1</v>
      </c>
      <c r="K1061">
        <v>0.11</v>
      </c>
      <c r="L1061" s="45">
        <f>VLOOKUP(H1061,'[1]CALCUL AS et AN'!$A$2:$AU$889,24,FALSE)</f>
        <v>0.108</v>
      </c>
      <c r="M1061" s="48">
        <f>VLOOKUP(H1061,'[1]CALCUL AS et AN'!$A$2:$AU$889,28,FALSE)</f>
        <v>0.108</v>
      </c>
      <c r="N1061">
        <v>0.66</v>
      </c>
      <c r="O1061" s="45">
        <f t="shared" si="77"/>
        <v>0.64800000000000002</v>
      </c>
      <c r="P1061" s="48">
        <f t="shared" si="78"/>
        <v>0.64800000000000002</v>
      </c>
      <c r="Q1061">
        <v>0.3</v>
      </c>
      <c r="R1061" s="45">
        <f>VLOOKUP(H1061,'[1]CALCUL AS et AN'!$A$2:$AU$889,46,FALSE)</f>
        <v>0.16200000000000001</v>
      </c>
      <c r="S1061" s="48">
        <f>VLOOKUP(H1061,'[1]CALCUL AS et AN'!$A$2:$AU$889,47,FALSE)</f>
        <v>0.16200000000000001</v>
      </c>
      <c r="T1061">
        <v>1.7999999999999998</v>
      </c>
      <c r="U1061" s="45">
        <f t="shared" si="79"/>
        <v>0.97199999999999998</v>
      </c>
      <c r="V1061" s="48">
        <f t="shared" si="80"/>
        <v>0.97199999999999998</v>
      </c>
      <c r="W1061" t="s">
        <v>1361</v>
      </c>
      <c r="X1061" t="s">
        <v>951</v>
      </c>
    </row>
    <row r="1062" spans="1:24" outlineLevel="2">
      <c r="A1062" t="s">
        <v>161</v>
      </c>
      <c r="B1062" s="73" t="str">
        <f t="shared" si="76"/>
        <v>H</v>
      </c>
      <c r="C1062">
        <v>8110608018</v>
      </c>
      <c r="D1062">
        <v>175</v>
      </c>
      <c r="E1062" t="s">
        <v>2084</v>
      </c>
      <c r="F1062">
        <v>0.28199999999999997</v>
      </c>
      <c r="H1062">
        <v>8110608018</v>
      </c>
      <c r="I1062">
        <v>0.17</v>
      </c>
      <c r="J1062">
        <v>1</v>
      </c>
      <c r="K1062">
        <v>0.17</v>
      </c>
      <c r="L1062" s="45">
        <f>VLOOKUP(H1062,'[1]CALCUL AS et AN'!$A$2:$AU$889,24,FALSE)</f>
        <v>0.16700000000000001</v>
      </c>
      <c r="M1062" s="48">
        <f>VLOOKUP(H1062,'[1]CALCUL AS et AN'!$A$2:$AU$889,28,FALSE)</f>
        <v>0.16700000000000001</v>
      </c>
      <c r="N1062">
        <v>29.750000000000004</v>
      </c>
      <c r="O1062" s="45">
        <f t="shared" si="77"/>
        <v>29.225000000000001</v>
      </c>
      <c r="P1062" s="48">
        <f t="shared" si="78"/>
        <v>29.225000000000001</v>
      </c>
      <c r="Q1062">
        <v>0.28199999999999997</v>
      </c>
      <c r="R1062" s="45">
        <f>VLOOKUP(H1062,'[1]CALCUL AS et AN'!$A$2:$AU$889,46,FALSE)</f>
        <v>0.2505</v>
      </c>
      <c r="S1062" s="48">
        <f>VLOOKUP(H1062,'[1]CALCUL AS et AN'!$A$2:$AU$889,47,FALSE)</f>
        <v>0.2505</v>
      </c>
      <c r="T1062">
        <v>49.349999999999994</v>
      </c>
      <c r="U1062" s="45">
        <f t="shared" si="79"/>
        <v>43.837499999999999</v>
      </c>
      <c r="V1062" s="48">
        <f t="shared" si="80"/>
        <v>43.837499999999999</v>
      </c>
      <c r="W1062" t="s">
        <v>1361</v>
      </c>
      <c r="X1062" t="s">
        <v>951</v>
      </c>
    </row>
    <row r="1063" spans="1:24" outlineLevel="2">
      <c r="A1063" t="s">
        <v>161</v>
      </c>
      <c r="B1063" s="73" t="str">
        <f t="shared" si="76"/>
        <v>H</v>
      </c>
      <c r="C1063" t="s">
        <v>2391</v>
      </c>
      <c r="D1063">
        <v>4</v>
      </c>
      <c r="E1063" t="s">
        <v>2392</v>
      </c>
      <c r="F1063">
        <v>0.54900000000000004</v>
      </c>
      <c r="H1063" t="s">
        <v>2391</v>
      </c>
      <c r="I1063">
        <v>0.37</v>
      </c>
      <c r="J1063">
        <v>1</v>
      </c>
      <c r="K1063">
        <v>0.37</v>
      </c>
      <c r="L1063" s="45">
        <f>VLOOKUP(H1063,'[1]CALCUL AS et AN'!$A$2:$AU$889,24,FALSE)</f>
        <v>0.36599999999999999</v>
      </c>
      <c r="M1063" s="48">
        <f>VLOOKUP(H1063,'[1]CALCUL AS et AN'!$A$2:$AU$889,28,FALSE)</f>
        <v>0.36599999999999999</v>
      </c>
      <c r="N1063">
        <v>1.48</v>
      </c>
      <c r="O1063" s="45">
        <f t="shared" si="77"/>
        <v>1.464</v>
      </c>
      <c r="P1063" s="48">
        <f t="shared" si="78"/>
        <v>1.464</v>
      </c>
      <c r="Q1063">
        <v>0.54900000000000004</v>
      </c>
      <c r="R1063" s="45">
        <f>VLOOKUP(H1063,'[1]CALCUL AS et AN'!$A$2:$AU$889,46,FALSE)</f>
        <v>0.54899999999999993</v>
      </c>
      <c r="S1063" s="48">
        <f>VLOOKUP(H1063,'[1]CALCUL AS et AN'!$A$2:$AU$889,47,FALSE)</f>
        <v>0.54899999999999993</v>
      </c>
      <c r="T1063">
        <v>2.1960000000000002</v>
      </c>
      <c r="U1063" s="45">
        <f t="shared" si="79"/>
        <v>2.1959999999999997</v>
      </c>
      <c r="V1063" s="48">
        <f t="shared" si="80"/>
        <v>2.1959999999999997</v>
      </c>
      <c r="W1063" t="s">
        <v>1361</v>
      </c>
      <c r="X1063" t="s">
        <v>937</v>
      </c>
    </row>
    <row r="1064" spans="1:24" outlineLevel="2">
      <c r="A1064" t="s">
        <v>161</v>
      </c>
      <c r="B1064" s="73" t="str">
        <f t="shared" si="76"/>
        <v>H</v>
      </c>
      <c r="C1064" t="s">
        <v>2394</v>
      </c>
      <c r="D1064">
        <v>4</v>
      </c>
      <c r="E1064" t="s">
        <v>2395</v>
      </c>
      <c r="F1064">
        <v>0.78</v>
      </c>
      <c r="H1064" t="s">
        <v>2394</v>
      </c>
      <c r="I1064">
        <v>1.05</v>
      </c>
      <c r="J1064">
        <v>1</v>
      </c>
      <c r="K1064">
        <v>1.05</v>
      </c>
      <c r="L1064" s="45">
        <f>VLOOKUP(H1064,'[1]CALCUL AS et AN'!$A$2:$AU$889,24,FALSE)</f>
        <v>1.0529999999999999</v>
      </c>
      <c r="M1064" s="48">
        <f>VLOOKUP(H1064,'[1]CALCUL AS et AN'!$A$2:$AU$889,28,FALSE)</f>
        <v>1.0529999999999999</v>
      </c>
      <c r="N1064">
        <v>4.2</v>
      </c>
      <c r="O1064" s="45">
        <f t="shared" si="77"/>
        <v>4.2119999999999997</v>
      </c>
      <c r="P1064" s="48">
        <f t="shared" si="78"/>
        <v>4.2119999999999997</v>
      </c>
      <c r="Q1064">
        <v>0.78</v>
      </c>
      <c r="R1064" s="45">
        <f>VLOOKUP(H1064,'[1]CALCUL AS et AN'!$A$2:$AU$889,46,FALSE)</f>
        <v>1.5794999999999999</v>
      </c>
      <c r="S1064" s="48">
        <f>VLOOKUP(H1064,'[1]CALCUL AS et AN'!$A$2:$AU$889,47,FALSE)</f>
        <v>1.5794999999999999</v>
      </c>
      <c r="T1064">
        <v>3.12</v>
      </c>
      <c r="U1064" s="45">
        <f t="shared" si="79"/>
        <v>6.3179999999999996</v>
      </c>
      <c r="V1064" s="48">
        <f t="shared" si="80"/>
        <v>6.3179999999999996</v>
      </c>
      <c r="W1064" t="s">
        <v>1361</v>
      </c>
      <c r="X1064" t="s">
        <v>937</v>
      </c>
    </row>
    <row r="1065" spans="1:24" outlineLevel="2">
      <c r="A1065" t="s">
        <v>161</v>
      </c>
      <c r="B1065" s="73" t="str">
        <f t="shared" si="76"/>
        <v>H</v>
      </c>
      <c r="C1065">
        <v>8210707018</v>
      </c>
      <c r="D1065">
        <v>42</v>
      </c>
      <c r="E1065" t="s">
        <v>2090</v>
      </c>
      <c r="F1065">
        <v>0.158</v>
      </c>
      <c r="H1065">
        <v>8210707018</v>
      </c>
      <c r="I1065">
        <v>0.11</v>
      </c>
      <c r="J1065">
        <v>1</v>
      </c>
      <c r="K1065">
        <v>0.11</v>
      </c>
      <c r="L1065" s="45">
        <f>VLOOKUP(H1065,'[1]CALCUL AS et AN'!$A$2:$AU$889,24,FALSE)</f>
        <v>0.1056</v>
      </c>
      <c r="M1065" s="48">
        <f>VLOOKUP(H1065,'[1]CALCUL AS et AN'!$A$2:$AU$889,28,FALSE)</f>
        <v>0.1056</v>
      </c>
      <c r="N1065">
        <v>4.62</v>
      </c>
      <c r="O1065" s="45">
        <f t="shared" si="77"/>
        <v>4.4352</v>
      </c>
      <c r="P1065" s="48">
        <f t="shared" si="78"/>
        <v>4.4352</v>
      </c>
      <c r="Q1065">
        <v>0.12</v>
      </c>
      <c r="R1065" s="45">
        <f>VLOOKUP(H1065,'[1]CALCUL AS et AN'!$A$2:$AU$889,46,FALSE)</f>
        <v>0.15839999999999999</v>
      </c>
      <c r="S1065" s="48">
        <f>VLOOKUP(H1065,'[1]CALCUL AS et AN'!$A$2:$AU$889,47,FALSE)</f>
        <v>0.15839999999999999</v>
      </c>
      <c r="T1065">
        <v>5.04</v>
      </c>
      <c r="U1065" s="45">
        <f t="shared" si="79"/>
        <v>6.6527999999999992</v>
      </c>
      <c r="V1065" s="48">
        <f t="shared" si="80"/>
        <v>6.6527999999999992</v>
      </c>
      <c r="W1065" t="s">
        <v>1361</v>
      </c>
      <c r="X1065" t="s">
        <v>951</v>
      </c>
    </row>
    <row r="1066" spans="1:24" outlineLevel="2">
      <c r="A1066" t="s">
        <v>161</v>
      </c>
      <c r="B1066" s="73" t="str">
        <f t="shared" si="76"/>
        <v>H</v>
      </c>
      <c r="C1066" t="s">
        <v>648</v>
      </c>
      <c r="D1066">
        <v>8</v>
      </c>
      <c r="E1066" t="s">
        <v>2053</v>
      </c>
      <c r="F1066">
        <v>13.19</v>
      </c>
      <c r="H1066" t="s">
        <v>648</v>
      </c>
      <c r="I1066">
        <v>14.87</v>
      </c>
      <c r="J1066">
        <v>1.8</v>
      </c>
      <c r="K1066">
        <v>8.2611111111111111</v>
      </c>
      <c r="L1066" s="45">
        <f>VLOOKUP(H1066,'[1]CALCUL AS et AN'!$A$2:$AU$889,24,FALSE)</f>
        <v>8.26</v>
      </c>
      <c r="M1066" s="48">
        <f>VLOOKUP(H1066,'[1]CALCUL AS et AN'!$A$2:$AU$889,28,FALSE)</f>
        <v>10.92</v>
      </c>
      <c r="N1066">
        <v>66.088888888888889</v>
      </c>
      <c r="O1066" s="45">
        <f t="shared" si="77"/>
        <v>66.08</v>
      </c>
      <c r="P1066" s="48">
        <f t="shared" si="78"/>
        <v>87.36</v>
      </c>
      <c r="Q1066">
        <v>13.19</v>
      </c>
      <c r="R1066" s="45">
        <f>VLOOKUP(H1066,'[1]CALCUL AS et AN'!$A$2:$AU$889,46,FALSE)</f>
        <v>12.39</v>
      </c>
      <c r="S1066" s="48">
        <f>VLOOKUP(H1066,'[1]CALCUL AS et AN'!$A$2:$AU$889,47,FALSE)</f>
        <v>16.38</v>
      </c>
      <c r="T1066">
        <v>105.52</v>
      </c>
      <c r="U1066" s="45">
        <f t="shared" si="79"/>
        <v>99.12</v>
      </c>
      <c r="V1066" s="48">
        <f t="shared" si="80"/>
        <v>131.04</v>
      </c>
      <c r="W1066" t="s">
        <v>1361</v>
      </c>
      <c r="X1066" t="s">
        <v>937</v>
      </c>
    </row>
    <row r="1067" spans="1:24" outlineLevel="2">
      <c r="A1067" t="s">
        <v>161</v>
      </c>
      <c r="B1067" s="73" t="str">
        <f t="shared" si="76"/>
        <v>H</v>
      </c>
      <c r="C1067" t="s">
        <v>650</v>
      </c>
      <c r="D1067">
        <v>21.11</v>
      </c>
      <c r="E1067" t="s">
        <v>2047</v>
      </c>
      <c r="F1067">
        <v>11.27</v>
      </c>
      <c r="H1067" t="s">
        <v>650</v>
      </c>
      <c r="I1067">
        <v>7.05</v>
      </c>
      <c r="J1067">
        <v>1</v>
      </c>
      <c r="K1067">
        <v>7.05</v>
      </c>
      <c r="L1067" s="45">
        <f>VLOOKUP(H1067,'[1]CALCUL AS et AN'!$A$2:$AU$889,24,FALSE)</f>
        <v>7.05</v>
      </c>
      <c r="M1067" s="48">
        <f>VLOOKUP(H1067,'[1]CALCUL AS et AN'!$A$2:$AU$889,28,FALSE)</f>
        <v>7.4</v>
      </c>
      <c r="N1067">
        <v>148.82550000000001</v>
      </c>
      <c r="O1067" s="45">
        <f t="shared" si="77"/>
        <v>148.82550000000001</v>
      </c>
      <c r="P1067" s="48">
        <f t="shared" si="78"/>
        <v>156.214</v>
      </c>
      <c r="Q1067">
        <v>11.27</v>
      </c>
      <c r="R1067" s="45">
        <f>VLOOKUP(H1067,'[1]CALCUL AS et AN'!$A$2:$AU$889,46,FALSE)</f>
        <v>8.8125</v>
      </c>
      <c r="S1067" s="48">
        <f>VLOOKUP(H1067,'[1]CALCUL AS et AN'!$A$2:$AU$889,47,FALSE)</f>
        <v>9.25</v>
      </c>
      <c r="T1067">
        <v>237.90969999999999</v>
      </c>
      <c r="U1067" s="45">
        <f t="shared" si="79"/>
        <v>186.03187499999999</v>
      </c>
      <c r="V1067" s="48">
        <f t="shared" si="80"/>
        <v>195.26749999999998</v>
      </c>
      <c r="W1067" t="s">
        <v>1361</v>
      </c>
      <c r="X1067" t="s">
        <v>937</v>
      </c>
    </row>
    <row r="1068" spans="1:24" outlineLevel="2">
      <c r="A1068" t="s">
        <v>161</v>
      </c>
      <c r="B1068" s="73" t="str">
        <f t="shared" si="76"/>
        <v>H</v>
      </c>
      <c r="C1068" t="s">
        <v>2077</v>
      </c>
      <c r="D1068">
        <v>16</v>
      </c>
      <c r="E1068" t="s">
        <v>2078</v>
      </c>
      <c r="F1068">
        <v>7.55</v>
      </c>
      <c r="H1068" t="s">
        <v>2077</v>
      </c>
      <c r="I1068">
        <v>3.32</v>
      </c>
      <c r="J1068">
        <v>6.06</v>
      </c>
      <c r="K1068">
        <v>0.54785478547854782</v>
      </c>
      <c r="L1068" s="45">
        <f>VLOOKUP(H1068,'[1]CALCUL AS et AN'!$A$2:$AU$889,24,FALSE)</f>
        <v>3.29</v>
      </c>
      <c r="M1068" s="48">
        <f>VLOOKUP(H1068,'[1]CALCUL AS et AN'!$A$2:$AU$889,28,FALSE)</f>
        <v>3.32</v>
      </c>
      <c r="N1068">
        <v>8.7656765676567652</v>
      </c>
      <c r="O1068" s="45">
        <f t="shared" si="77"/>
        <v>52.64</v>
      </c>
      <c r="P1068" s="48">
        <f t="shared" si="78"/>
        <v>53.12</v>
      </c>
      <c r="Q1068">
        <v>7.55</v>
      </c>
      <c r="R1068" s="45">
        <f>VLOOKUP(H1068,'[1]CALCUL AS et AN'!$A$2:$AU$889,46,FALSE)</f>
        <v>8.2249999999999996</v>
      </c>
      <c r="S1068" s="48">
        <f>VLOOKUP(H1068,'[1]CALCUL AS et AN'!$A$2:$AU$889,47,FALSE)</f>
        <v>8.2999999999999989</v>
      </c>
      <c r="T1068">
        <v>120.8</v>
      </c>
      <c r="U1068" s="45">
        <f t="shared" si="79"/>
        <v>131.6</v>
      </c>
      <c r="V1068" s="48">
        <f t="shared" si="80"/>
        <v>132.79999999999998</v>
      </c>
      <c r="W1068" t="s">
        <v>1361</v>
      </c>
      <c r="X1068" t="s">
        <v>951</v>
      </c>
    </row>
    <row r="1069" spans="1:24" outlineLevel="2">
      <c r="A1069" t="s">
        <v>161</v>
      </c>
      <c r="B1069" s="73" t="str">
        <f t="shared" si="76"/>
        <v>H</v>
      </c>
      <c r="C1069" t="s">
        <v>572</v>
      </c>
      <c r="D1069">
        <v>2</v>
      </c>
      <c r="E1069" t="s">
        <v>573</v>
      </c>
      <c r="F1069">
        <v>20.91</v>
      </c>
      <c r="H1069" t="s">
        <v>572</v>
      </c>
      <c r="I1069">
        <v>14.64</v>
      </c>
      <c r="J1069">
        <v>1</v>
      </c>
      <c r="K1069">
        <v>14.64</v>
      </c>
      <c r="L1069" s="45">
        <f>VLOOKUP(H1069,'[1]CALCUL AS et AN'!$A$2:$AU$889,24,FALSE)</f>
        <v>14.64</v>
      </c>
      <c r="M1069" s="48">
        <f>VLOOKUP(H1069,'[1]CALCUL AS et AN'!$A$2:$AU$889,28,FALSE)</f>
        <v>15.811200000000001</v>
      </c>
      <c r="N1069">
        <v>29.28</v>
      </c>
      <c r="O1069" s="45">
        <f t="shared" si="77"/>
        <v>29.28</v>
      </c>
      <c r="P1069" s="48">
        <f t="shared" si="78"/>
        <v>31.622400000000003</v>
      </c>
      <c r="Q1069">
        <v>20.91</v>
      </c>
      <c r="R1069" s="45">
        <f>VLOOKUP(H1069,'[1]CALCUL AS et AN'!$A$2:$AU$889,46,FALSE)</f>
        <v>21.96</v>
      </c>
      <c r="S1069" s="48">
        <f>VLOOKUP(H1069,'[1]CALCUL AS et AN'!$A$2:$AU$889,47,FALSE)</f>
        <v>23.716800000000003</v>
      </c>
      <c r="T1069">
        <v>41.82</v>
      </c>
      <c r="U1069" s="45">
        <f t="shared" si="79"/>
        <v>43.92</v>
      </c>
      <c r="V1069" s="48">
        <f t="shared" si="80"/>
        <v>47.433600000000006</v>
      </c>
      <c r="W1069" t="s">
        <v>1361</v>
      </c>
      <c r="X1069" t="s">
        <v>937</v>
      </c>
    </row>
    <row r="1070" spans="1:24" outlineLevel="2">
      <c r="A1070" t="s">
        <v>161</v>
      </c>
      <c r="B1070" s="73" t="str">
        <f t="shared" si="76"/>
        <v>H</v>
      </c>
      <c r="C1070" t="s">
        <v>2410</v>
      </c>
      <c r="D1070">
        <v>14.71</v>
      </c>
      <c r="E1070" t="s">
        <v>2411</v>
      </c>
      <c r="F1070">
        <v>75</v>
      </c>
      <c r="H1070" t="s">
        <v>2410</v>
      </c>
      <c r="I1070">
        <v>50</v>
      </c>
      <c r="J1070">
        <v>1</v>
      </c>
      <c r="K1070">
        <v>50</v>
      </c>
      <c r="L1070" s="45">
        <f>VLOOKUP(H1070,'[1]CALCUL AS et AN'!$A$2:$AU$889,24,FALSE)</f>
        <v>50</v>
      </c>
      <c r="M1070" s="48">
        <f>VLOOKUP(H1070,'[1]CALCUL AS et AN'!$A$2:$AU$889,28,FALSE)</f>
        <v>50</v>
      </c>
      <c r="N1070">
        <v>735.5</v>
      </c>
      <c r="O1070" s="45">
        <f t="shared" si="77"/>
        <v>735.5</v>
      </c>
      <c r="P1070" s="48">
        <f t="shared" si="78"/>
        <v>735.5</v>
      </c>
      <c r="Q1070">
        <v>75</v>
      </c>
      <c r="R1070" s="45">
        <f>VLOOKUP(H1070,'[1]CALCUL AS et AN'!$A$2:$AU$889,46,FALSE)</f>
        <v>75</v>
      </c>
      <c r="S1070" s="48">
        <f>VLOOKUP(H1070,'[1]CALCUL AS et AN'!$A$2:$AU$889,47,FALSE)</f>
        <v>75</v>
      </c>
      <c r="T1070">
        <v>1103.25</v>
      </c>
      <c r="U1070" s="45">
        <f t="shared" si="79"/>
        <v>1103.25</v>
      </c>
      <c r="V1070" s="48">
        <f t="shared" si="80"/>
        <v>1103.25</v>
      </c>
      <c r="W1070" t="s">
        <v>1361</v>
      </c>
      <c r="X1070" t="s">
        <v>951</v>
      </c>
    </row>
    <row r="1071" spans="1:24" outlineLevel="2">
      <c r="A1071" t="s">
        <v>161</v>
      </c>
      <c r="B1071" s="73" t="str">
        <f t="shared" si="76"/>
        <v>H</v>
      </c>
      <c r="C1071" t="s">
        <v>2162</v>
      </c>
      <c r="D1071">
        <v>8</v>
      </c>
      <c r="E1071" t="s">
        <v>2163</v>
      </c>
      <c r="F1071">
        <v>42.95</v>
      </c>
      <c r="H1071" t="s">
        <v>2162</v>
      </c>
      <c r="I1071">
        <v>31.92</v>
      </c>
      <c r="J1071">
        <v>1</v>
      </c>
      <c r="K1071">
        <v>31.92</v>
      </c>
      <c r="L1071" s="45">
        <f>VLOOKUP(H1071,'[1]CALCUL AS et AN'!$A$2:$AU$889,24,FALSE)</f>
        <v>31.922449999999998</v>
      </c>
      <c r="M1071" s="48">
        <f>VLOOKUP(H1071,'[1]CALCUL AS et AN'!$A$2:$AU$889,28,FALSE)</f>
        <v>31.922449999999998</v>
      </c>
      <c r="N1071">
        <v>255.36</v>
      </c>
      <c r="O1071" s="45">
        <f t="shared" si="77"/>
        <v>255.37959999999998</v>
      </c>
      <c r="P1071" s="48">
        <f t="shared" si="78"/>
        <v>255.37959999999998</v>
      </c>
      <c r="Q1071">
        <v>42.95</v>
      </c>
      <c r="R1071" s="45">
        <f>VLOOKUP(H1071,'[1]CALCUL AS et AN'!$A$2:$AU$889,46,FALSE)</f>
        <v>47.883674999999997</v>
      </c>
      <c r="S1071" s="48">
        <f>VLOOKUP(H1071,'[1]CALCUL AS et AN'!$A$2:$AU$889,47,FALSE)</f>
        <v>47.883674999999997</v>
      </c>
      <c r="T1071">
        <v>343.6</v>
      </c>
      <c r="U1071" s="45">
        <f t="shared" si="79"/>
        <v>383.06939999999997</v>
      </c>
      <c r="V1071" s="48">
        <f t="shared" si="80"/>
        <v>383.06939999999997</v>
      </c>
      <c r="W1071" t="s">
        <v>1361</v>
      </c>
      <c r="X1071" t="s">
        <v>951</v>
      </c>
    </row>
    <row r="1072" spans="1:24" outlineLevel="2">
      <c r="A1072" t="s">
        <v>161</v>
      </c>
      <c r="B1072" s="73" t="str">
        <f t="shared" si="76"/>
        <v>H</v>
      </c>
      <c r="C1072" t="s">
        <v>2166</v>
      </c>
      <c r="D1072">
        <v>2</v>
      </c>
      <c r="E1072" t="s">
        <v>2167</v>
      </c>
      <c r="F1072">
        <v>43.38</v>
      </c>
      <c r="H1072" t="s">
        <v>2166</v>
      </c>
      <c r="I1072">
        <v>32.25</v>
      </c>
      <c r="J1072">
        <v>1</v>
      </c>
      <c r="K1072">
        <v>32.25</v>
      </c>
      <c r="L1072" s="45">
        <f>VLOOKUP(H1072,'[1]CALCUL AS et AN'!$A$2:$AU$889,24,FALSE)</f>
        <v>32.245800000000003</v>
      </c>
      <c r="M1072" s="48">
        <f>VLOOKUP(H1072,'[1]CALCUL AS et AN'!$A$2:$AU$889,28,FALSE)</f>
        <v>32.245800000000003</v>
      </c>
      <c r="N1072">
        <v>64.5</v>
      </c>
      <c r="O1072" s="45">
        <f t="shared" si="77"/>
        <v>64.491600000000005</v>
      </c>
      <c r="P1072" s="48">
        <f t="shared" si="78"/>
        <v>64.491600000000005</v>
      </c>
      <c r="Q1072">
        <v>43.38</v>
      </c>
      <c r="R1072" s="45">
        <f>VLOOKUP(H1072,'[1]CALCUL AS et AN'!$A$2:$AU$889,46,FALSE)</f>
        <v>48.368700000000004</v>
      </c>
      <c r="S1072" s="48">
        <f>VLOOKUP(H1072,'[1]CALCUL AS et AN'!$A$2:$AU$889,47,FALSE)</f>
        <v>48.368700000000004</v>
      </c>
      <c r="T1072">
        <v>86.76</v>
      </c>
      <c r="U1072" s="45">
        <f t="shared" si="79"/>
        <v>96.737400000000008</v>
      </c>
      <c r="V1072" s="48">
        <f t="shared" si="80"/>
        <v>96.737400000000008</v>
      </c>
      <c r="W1072" t="s">
        <v>1361</v>
      </c>
      <c r="X1072" t="s">
        <v>951</v>
      </c>
    </row>
    <row r="1073" spans="1:24" outlineLevel="2">
      <c r="A1073" t="s">
        <v>161</v>
      </c>
      <c r="B1073" s="73" t="str">
        <f t="shared" si="76"/>
        <v>H</v>
      </c>
      <c r="C1073" t="s">
        <v>2174</v>
      </c>
      <c r="D1073">
        <v>2</v>
      </c>
      <c r="E1073" t="s">
        <v>2175</v>
      </c>
      <c r="F1073">
        <v>47.55</v>
      </c>
      <c r="H1073" t="s">
        <v>2174</v>
      </c>
      <c r="I1073">
        <v>35.35</v>
      </c>
      <c r="J1073">
        <v>1</v>
      </c>
      <c r="K1073">
        <v>35.35</v>
      </c>
      <c r="L1073" s="45">
        <f>VLOOKUP(H1073,'[1]CALCUL AS et AN'!$A$2:$AU$889,24,FALSE)</f>
        <v>35.345500000000001</v>
      </c>
      <c r="M1073" s="48">
        <f>VLOOKUP(H1073,'[1]CALCUL AS et AN'!$A$2:$AU$889,28,FALSE)</f>
        <v>35.345500000000001</v>
      </c>
      <c r="N1073">
        <v>70.7</v>
      </c>
      <c r="O1073" s="45">
        <f t="shared" si="77"/>
        <v>70.691000000000003</v>
      </c>
      <c r="P1073" s="48">
        <f t="shared" si="78"/>
        <v>70.691000000000003</v>
      </c>
      <c r="Q1073">
        <v>47.55</v>
      </c>
      <c r="R1073" s="45">
        <f>VLOOKUP(H1073,'[1]CALCUL AS et AN'!$A$2:$AU$889,46,FALSE)</f>
        <v>53.018250000000002</v>
      </c>
      <c r="S1073" s="48">
        <f>VLOOKUP(H1073,'[1]CALCUL AS et AN'!$A$2:$AU$889,47,FALSE)</f>
        <v>53.018250000000002</v>
      </c>
      <c r="T1073">
        <v>95.1</v>
      </c>
      <c r="U1073" s="45">
        <f t="shared" si="79"/>
        <v>106.0365</v>
      </c>
      <c r="V1073" s="48">
        <f t="shared" si="80"/>
        <v>106.0365</v>
      </c>
      <c r="W1073" t="s">
        <v>1361</v>
      </c>
      <c r="X1073" t="s">
        <v>951</v>
      </c>
    </row>
    <row r="1074" spans="1:24" outlineLevel="2">
      <c r="A1074" t="s">
        <v>161</v>
      </c>
      <c r="B1074" s="73" t="str">
        <f t="shared" si="76"/>
        <v>H</v>
      </c>
      <c r="C1074" t="s">
        <v>2069</v>
      </c>
      <c r="D1074">
        <v>8</v>
      </c>
      <c r="E1074" t="s">
        <v>2070</v>
      </c>
      <c r="F1074">
        <v>7.95</v>
      </c>
      <c r="H1074" t="s">
        <v>2069</v>
      </c>
      <c r="I1074">
        <v>3.29</v>
      </c>
      <c r="J1074">
        <v>6.06</v>
      </c>
      <c r="K1074">
        <v>0.54290429042904298</v>
      </c>
      <c r="L1074" s="45">
        <f>VLOOKUP(H1074,'[1]CALCUL AS et AN'!$A$2:$AU$889,24,FALSE)</f>
        <v>3.29</v>
      </c>
      <c r="M1074" s="48">
        <f>VLOOKUP(H1074,'[1]CALCUL AS et AN'!$A$2:$AU$889,28,FALSE)</f>
        <v>3.29</v>
      </c>
      <c r="N1074">
        <v>4.3432343234323438</v>
      </c>
      <c r="O1074" s="45">
        <f t="shared" si="77"/>
        <v>26.32</v>
      </c>
      <c r="P1074" s="48">
        <f t="shared" si="78"/>
        <v>26.32</v>
      </c>
      <c r="Q1074">
        <v>7.95</v>
      </c>
      <c r="R1074" s="45">
        <f>VLOOKUP(H1074,'[1]CALCUL AS et AN'!$A$2:$AU$889,46,FALSE)</f>
        <v>8.2249999999999996</v>
      </c>
      <c r="S1074" s="48">
        <f>VLOOKUP(H1074,'[1]CALCUL AS et AN'!$A$2:$AU$889,47,FALSE)</f>
        <v>8.2249999999999996</v>
      </c>
      <c r="T1074">
        <v>63.6</v>
      </c>
      <c r="U1074" s="45">
        <f t="shared" si="79"/>
        <v>65.8</v>
      </c>
      <c r="V1074" s="48">
        <f t="shared" si="80"/>
        <v>65.8</v>
      </c>
      <c r="W1074" t="s">
        <v>1361</v>
      </c>
      <c r="X1074" t="s">
        <v>951</v>
      </c>
    </row>
    <row r="1075" spans="1:24" outlineLevel="1">
      <c r="A1075" s="73" t="s">
        <v>3092</v>
      </c>
      <c r="B1075" s="73" t="str">
        <f t="shared" si="76"/>
        <v>PCR16EH</v>
      </c>
      <c r="N1075">
        <f>SUBTOTAL(9,N1058:N1074)</f>
        <v>1449.344099779978</v>
      </c>
      <c r="O1075" s="45">
        <f>SUBTOTAL(9,O1058:O1074)</f>
        <v>1514.3667</v>
      </c>
      <c r="P1075" s="48">
        <f>SUBTOTAL(9,P1058:P1074)</f>
        <v>1545.8576</v>
      </c>
      <c r="T1075">
        <f>SUBTOTAL(9,T1058:T1074)</f>
        <v>2298.6857</v>
      </c>
      <c r="U1075" s="45">
        <f>SUBTOTAL(9,U1058:U1074)</f>
        <v>2313.2787750000002</v>
      </c>
      <c r="V1075" s="48">
        <f>SUBTOTAL(9,V1058:V1074)</f>
        <v>2359.1480000000001</v>
      </c>
    </row>
    <row r="1076" spans="1:24" outlineLevel="2">
      <c r="A1076" t="s">
        <v>163</v>
      </c>
      <c r="B1076" s="73" t="str">
        <f t="shared" si="76"/>
        <v>HA</v>
      </c>
      <c r="C1076">
        <v>8412602518</v>
      </c>
      <c r="D1076">
        <v>6</v>
      </c>
      <c r="E1076" t="s">
        <v>2268</v>
      </c>
      <c r="F1076">
        <v>0.05</v>
      </c>
      <c r="H1076">
        <v>8412602518</v>
      </c>
      <c r="I1076">
        <v>7.04</v>
      </c>
      <c r="J1076">
        <v>200</v>
      </c>
      <c r="K1076">
        <v>3.5200000000000002E-2</v>
      </c>
      <c r="L1076" s="45">
        <f>VLOOKUP(H1076,'[1]CALCUL AS et AN'!$A$2:$AU$889,24,FALSE)</f>
        <v>3.5200000000000002E-2</v>
      </c>
      <c r="M1076" s="48">
        <f>VLOOKUP(H1076,'[1]CALCUL AS et AN'!$A$2:$AU$889,28,FALSE)</f>
        <v>3.5200000000000002E-2</v>
      </c>
      <c r="N1076">
        <v>0.2112</v>
      </c>
      <c r="O1076" s="45">
        <f t="shared" si="77"/>
        <v>0.2112</v>
      </c>
      <c r="P1076" s="48">
        <f t="shared" si="78"/>
        <v>0.2112</v>
      </c>
      <c r="Q1076">
        <v>0.05</v>
      </c>
      <c r="R1076" s="45">
        <f>VLOOKUP(H1076,'[1]CALCUL AS et AN'!$A$2:$AU$889,46,FALSE)</f>
        <v>5.28E-2</v>
      </c>
      <c r="S1076" s="48">
        <f>VLOOKUP(H1076,'[1]CALCUL AS et AN'!$A$2:$AU$889,47,FALSE)</f>
        <v>5.28E-2</v>
      </c>
      <c r="T1076">
        <v>0.30000000000000004</v>
      </c>
      <c r="U1076" s="45">
        <f t="shared" si="79"/>
        <v>0.31679999999999997</v>
      </c>
      <c r="V1076" s="48">
        <f t="shared" si="80"/>
        <v>0.31679999999999997</v>
      </c>
      <c r="W1076" t="s">
        <v>1361</v>
      </c>
      <c r="X1076" t="s">
        <v>951</v>
      </c>
    </row>
    <row r="1077" spans="1:24" outlineLevel="2">
      <c r="A1077" t="s">
        <v>163</v>
      </c>
      <c r="B1077" s="73" t="str">
        <f t="shared" si="76"/>
        <v>HA</v>
      </c>
      <c r="C1077">
        <v>8434000618</v>
      </c>
      <c r="D1077">
        <v>6</v>
      </c>
      <c r="E1077" t="s">
        <v>2272</v>
      </c>
      <c r="F1077">
        <v>0.02</v>
      </c>
      <c r="H1077">
        <v>8434000618</v>
      </c>
      <c r="I1077">
        <v>8.3000000000000007</v>
      </c>
      <c r="J1077">
        <v>500</v>
      </c>
      <c r="K1077">
        <v>1.66E-2</v>
      </c>
      <c r="L1077" s="45">
        <f>VLOOKUP(H1077,'[1]CALCUL AS et AN'!$A$2:$AU$889,24,FALSE)</f>
        <v>1.66E-2</v>
      </c>
      <c r="M1077" s="48">
        <f>VLOOKUP(H1077,'[1]CALCUL AS et AN'!$A$2:$AU$889,28,FALSE)</f>
        <v>1.66E-2</v>
      </c>
      <c r="N1077">
        <v>9.9599999999999994E-2</v>
      </c>
      <c r="O1077" s="45">
        <f t="shared" si="77"/>
        <v>9.9599999999999994E-2</v>
      </c>
      <c r="P1077" s="48">
        <f t="shared" si="78"/>
        <v>9.9599999999999994E-2</v>
      </c>
      <c r="Q1077">
        <v>0.02</v>
      </c>
      <c r="R1077" s="45">
        <f>VLOOKUP(H1077,'[1]CALCUL AS et AN'!$A$2:$AU$889,46,FALSE)</f>
        <v>2.0750000000000001E-2</v>
      </c>
      <c r="S1077" s="48">
        <f>VLOOKUP(H1077,'[1]CALCUL AS et AN'!$A$2:$AU$889,47,FALSE)</f>
        <v>2.0750000000000001E-2</v>
      </c>
      <c r="T1077">
        <v>0.12</v>
      </c>
      <c r="U1077" s="45">
        <f t="shared" si="79"/>
        <v>0.1245</v>
      </c>
      <c r="V1077" s="48">
        <f t="shared" si="80"/>
        <v>0.1245</v>
      </c>
      <c r="W1077" t="s">
        <v>1361</v>
      </c>
      <c r="X1077" t="s">
        <v>951</v>
      </c>
    </row>
    <row r="1078" spans="1:24" outlineLevel="2">
      <c r="A1078" t="s">
        <v>163</v>
      </c>
      <c r="B1078" s="73" t="str">
        <f t="shared" si="76"/>
        <v>HA</v>
      </c>
      <c r="C1078" t="s">
        <v>2133</v>
      </c>
      <c r="D1078">
        <v>50</v>
      </c>
      <c r="E1078" t="s">
        <v>2134</v>
      </c>
      <c r="F1078">
        <v>0.8</v>
      </c>
      <c r="H1078" t="s">
        <v>2133</v>
      </c>
      <c r="I1078">
        <v>0.52</v>
      </c>
      <c r="J1078">
        <v>1</v>
      </c>
      <c r="K1078">
        <v>0.52</v>
      </c>
      <c r="L1078" s="45">
        <f>VLOOKUP(H1078,'[1]CALCUL AS et AN'!$A$2:$AU$889,24,FALSE)</f>
        <v>0.51800000000000002</v>
      </c>
      <c r="M1078" s="48">
        <f>VLOOKUP(H1078,'[1]CALCUL AS et AN'!$A$2:$AU$889,28,FALSE)</f>
        <v>0.51800000000000002</v>
      </c>
      <c r="N1078">
        <v>26</v>
      </c>
      <c r="O1078" s="45">
        <f t="shared" si="77"/>
        <v>25.900000000000002</v>
      </c>
      <c r="P1078" s="48">
        <f t="shared" si="78"/>
        <v>25.900000000000002</v>
      </c>
      <c r="Q1078">
        <v>0.8</v>
      </c>
      <c r="R1078" s="45">
        <f>VLOOKUP(H1078,'[1]CALCUL AS et AN'!$A$2:$AU$889,46,FALSE)</f>
        <v>0.77700000000000002</v>
      </c>
      <c r="S1078" s="48">
        <f>VLOOKUP(H1078,'[1]CALCUL AS et AN'!$A$2:$AU$889,47,FALSE)</f>
        <v>0.77700000000000002</v>
      </c>
      <c r="T1078">
        <v>40</v>
      </c>
      <c r="U1078" s="45">
        <f t="shared" si="79"/>
        <v>38.85</v>
      </c>
      <c r="V1078" s="48">
        <f t="shared" si="80"/>
        <v>38.85</v>
      </c>
      <c r="W1078" t="s">
        <v>1361</v>
      </c>
      <c r="X1078" t="s">
        <v>951</v>
      </c>
    </row>
    <row r="1079" spans="1:24" outlineLevel="2">
      <c r="A1079" t="s">
        <v>163</v>
      </c>
      <c r="B1079" s="73" t="str">
        <f t="shared" si="76"/>
        <v>HA</v>
      </c>
      <c r="C1079">
        <v>8710605018</v>
      </c>
      <c r="D1079">
        <v>6</v>
      </c>
      <c r="E1079" t="s">
        <v>2707</v>
      </c>
      <c r="F1079">
        <v>0.3</v>
      </c>
      <c r="H1079">
        <v>8710605018</v>
      </c>
      <c r="I1079">
        <v>0.11</v>
      </c>
      <c r="J1079">
        <v>1</v>
      </c>
      <c r="K1079">
        <v>0.11</v>
      </c>
      <c r="L1079" s="45">
        <f>VLOOKUP(H1079,'[1]CALCUL AS et AN'!$A$2:$AU$889,24,FALSE)</f>
        <v>0.108</v>
      </c>
      <c r="M1079" s="48">
        <f>VLOOKUP(H1079,'[1]CALCUL AS et AN'!$A$2:$AU$889,28,FALSE)</f>
        <v>0.108</v>
      </c>
      <c r="N1079">
        <v>0.66</v>
      </c>
      <c r="O1079" s="45">
        <f t="shared" si="77"/>
        <v>0.64800000000000002</v>
      </c>
      <c r="P1079" s="48">
        <f t="shared" si="78"/>
        <v>0.64800000000000002</v>
      </c>
      <c r="Q1079">
        <v>0.3</v>
      </c>
      <c r="R1079" s="45">
        <f>VLOOKUP(H1079,'[1]CALCUL AS et AN'!$A$2:$AU$889,46,FALSE)</f>
        <v>0.16200000000000001</v>
      </c>
      <c r="S1079" s="48">
        <f>VLOOKUP(H1079,'[1]CALCUL AS et AN'!$A$2:$AU$889,47,FALSE)</f>
        <v>0.16200000000000001</v>
      </c>
      <c r="T1079">
        <v>1.7999999999999998</v>
      </c>
      <c r="U1079" s="45">
        <f t="shared" si="79"/>
        <v>0.97199999999999998</v>
      </c>
      <c r="V1079" s="48">
        <f t="shared" si="80"/>
        <v>0.97199999999999998</v>
      </c>
      <c r="W1079" t="s">
        <v>1361</v>
      </c>
      <c r="X1079" t="s">
        <v>951</v>
      </c>
    </row>
    <row r="1080" spans="1:24" outlineLevel="2">
      <c r="A1080" t="s">
        <v>163</v>
      </c>
      <c r="B1080" s="73" t="str">
        <f t="shared" si="76"/>
        <v>HA</v>
      </c>
      <c r="C1080">
        <v>8110608018</v>
      </c>
      <c r="D1080">
        <v>178</v>
      </c>
      <c r="E1080" t="s">
        <v>2084</v>
      </c>
      <c r="F1080">
        <v>0.28199999999999997</v>
      </c>
      <c r="H1080">
        <v>8110608018</v>
      </c>
      <c r="I1080">
        <v>0.17</v>
      </c>
      <c r="J1080">
        <v>1</v>
      </c>
      <c r="K1080">
        <v>0.17</v>
      </c>
      <c r="L1080" s="45">
        <f>VLOOKUP(H1080,'[1]CALCUL AS et AN'!$A$2:$AU$889,24,FALSE)</f>
        <v>0.16700000000000001</v>
      </c>
      <c r="M1080" s="48">
        <f>VLOOKUP(H1080,'[1]CALCUL AS et AN'!$A$2:$AU$889,28,FALSE)</f>
        <v>0.16700000000000001</v>
      </c>
      <c r="N1080">
        <v>30.26</v>
      </c>
      <c r="O1080" s="45">
        <f t="shared" si="77"/>
        <v>29.726000000000003</v>
      </c>
      <c r="P1080" s="48">
        <f t="shared" si="78"/>
        <v>29.726000000000003</v>
      </c>
      <c r="Q1080">
        <v>0.28199999999999997</v>
      </c>
      <c r="R1080" s="45">
        <f>VLOOKUP(H1080,'[1]CALCUL AS et AN'!$A$2:$AU$889,46,FALSE)</f>
        <v>0.2505</v>
      </c>
      <c r="S1080" s="48">
        <f>VLOOKUP(H1080,'[1]CALCUL AS et AN'!$A$2:$AU$889,47,FALSE)</f>
        <v>0.2505</v>
      </c>
      <c r="T1080">
        <v>50.195999999999998</v>
      </c>
      <c r="U1080" s="45">
        <f t="shared" si="79"/>
        <v>44.588999999999999</v>
      </c>
      <c r="V1080" s="48">
        <f t="shared" si="80"/>
        <v>44.588999999999999</v>
      </c>
      <c r="W1080" t="s">
        <v>1361</v>
      </c>
      <c r="X1080" t="s">
        <v>951</v>
      </c>
    </row>
    <row r="1081" spans="1:24" outlineLevel="2">
      <c r="A1081" t="s">
        <v>163</v>
      </c>
      <c r="B1081" s="73" t="str">
        <f t="shared" si="76"/>
        <v>HA</v>
      </c>
      <c r="C1081" t="s">
        <v>2391</v>
      </c>
      <c r="D1081">
        <v>4</v>
      </c>
      <c r="E1081" t="s">
        <v>2392</v>
      </c>
      <c r="F1081">
        <v>0.54900000000000004</v>
      </c>
      <c r="H1081" t="s">
        <v>2391</v>
      </c>
      <c r="I1081">
        <v>0.37</v>
      </c>
      <c r="J1081">
        <v>1</v>
      </c>
      <c r="K1081">
        <v>0.37</v>
      </c>
      <c r="L1081" s="45">
        <f>VLOOKUP(H1081,'[1]CALCUL AS et AN'!$A$2:$AU$889,24,FALSE)</f>
        <v>0.36599999999999999</v>
      </c>
      <c r="M1081" s="48">
        <f>VLOOKUP(H1081,'[1]CALCUL AS et AN'!$A$2:$AU$889,28,FALSE)</f>
        <v>0.36599999999999999</v>
      </c>
      <c r="N1081">
        <v>1.48</v>
      </c>
      <c r="O1081" s="45">
        <f t="shared" si="77"/>
        <v>1.464</v>
      </c>
      <c r="P1081" s="48">
        <f t="shared" si="78"/>
        <v>1.464</v>
      </c>
      <c r="Q1081">
        <v>0.54900000000000004</v>
      </c>
      <c r="R1081" s="45">
        <f>VLOOKUP(H1081,'[1]CALCUL AS et AN'!$A$2:$AU$889,46,FALSE)</f>
        <v>0.54899999999999993</v>
      </c>
      <c r="S1081" s="48">
        <f>VLOOKUP(H1081,'[1]CALCUL AS et AN'!$A$2:$AU$889,47,FALSE)</f>
        <v>0.54899999999999993</v>
      </c>
      <c r="T1081">
        <v>2.1960000000000002</v>
      </c>
      <c r="U1081" s="45">
        <f t="shared" si="79"/>
        <v>2.1959999999999997</v>
      </c>
      <c r="V1081" s="48">
        <f t="shared" si="80"/>
        <v>2.1959999999999997</v>
      </c>
      <c r="W1081" t="s">
        <v>1361</v>
      </c>
      <c r="X1081" t="s">
        <v>937</v>
      </c>
    </row>
    <row r="1082" spans="1:24" outlineLevel="2">
      <c r="A1082" t="s">
        <v>163</v>
      </c>
      <c r="B1082" s="73" t="str">
        <f t="shared" si="76"/>
        <v>HA</v>
      </c>
      <c r="C1082" t="s">
        <v>2394</v>
      </c>
      <c r="D1082">
        <v>4</v>
      </c>
      <c r="E1082" t="s">
        <v>2395</v>
      </c>
      <c r="F1082">
        <v>0.78</v>
      </c>
      <c r="H1082" t="s">
        <v>2394</v>
      </c>
      <c r="I1082">
        <v>1.05</v>
      </c>
      <c r="J1082">
        <v>1</v>
      </c>
      <c r="K1082">
        <v>1.05</v>
      </c>
      <c r="L1082" s="45">
        <f>VLOOKUP(H1082,'[1]CALCUL AS et AN'!$A$2:$AU$889,24,FALSE)</f>
        <v>1.0529999999999999</v>
      </c>
      <c r="M1082" s="48">
        <f>VLOOKUP(H1082,'[1]CALCUL AS et AN'!$A$2:$AU$889,28,FALSE)</f>
        <v>1.0529999999999999</v>
      </c>
      <c r="N1082">
        <v>4.2</v>
      </c>
      <c r="O1082" s="45">
        <f t="shared" si="77"/>
        <v>4.2119999999999997</v>
      </c>
      <c r="P1082" s="48">
        <f t="shared" si="78"/>
        <v>4.2119999999999997</v>
      </c>
      <c r="Q1082">
        <v>0.78</v>
      </c>
      <c r="R1082" s="45">
        <f>VLOOKUP(H1082,'[1]CALCUL AS et AN'!$A$2:$AU$889,46,FALSE)</f>
        <v>1.5794999999999999</v>
      </c>
      <c r="S1082" s="48">
        <f>VLOOKUP(H1082,'[1]CALCUL AS et AN'!$A$2:$AU$889,47,FALSE)</f>
        <v>1.5794999999999999</v>
      </c>
      <c r="T1082">
        <v>3.12</v>
      </c>
      <c r="U1082" s="45">
        <f t="shared" si="79"/>
        <v>6.3179999999999996</v>
      </c>
      <c r="V1082" s="48">
        <f t="shared" si="80"/>
        <v>6.3179999999999996</v>
      </c>
      <c r="W1082" t="s">
        <v>1361</v>
      </c>
      <c r="X1082" t="s">
        <v>937</v>
      </c>
    </row>
    <row r="1083" spans="1:24" outlineLevel="2">
      <c r="A1083" t="s">
        <v>163</v>
      </c>
      <c r="B1083" s="73" t="str">
        <f t="shared" si="76"/>
        <v>HA</v>
      </c>
      <c r="C1083">
        <v>8210707018</v>
      </c>
      <c r="D1083">
        <v>44</v>
      </c>
      <c r="E1083" t="s">
        <v>2090</v>
      </c>
      <c r="F1083">
        <v>0.158</v>
      </c>
      <c r="H1083">
        <v>8210707018</v>
      </c>
      <c r="I1083">
        <v>0.11</v>
      </c>
      <c r="J1083">
        <v>1</v>
      </c>
      <c r="K1083">
        <v>0.11</v>
      </c>
      <c r="L1083" s="45">
        <f>VLOOKUP(H1083,'[1]CALCUL AS et AN'!$A$2:$AU$889,24,FALSE)</f>
        <v>0.1056</v>
      </c>
      <c r="M1083" s="48">
        <f>VLOOKUP(H1083,'[1]CALCUL AS et AN'!$A$2:$AU$889,28,FALSE)</f>
        <v>0.1056</v>
      </c>
      <c r="N1083">
        <v>4.84</v>
      </c>
      <c r="O1083" s="45">
        <f t="shared" si="77"/>
        <v>4.6463999999999999</v>
      </c>
      <c r="P1083" s="48">
        <f t="shared" si="78"/>
        <v>4.6463999999999999</v>
      </c>
      <c r="Q1083">
        <v>0.12</v>
      </c>
      <c r="R1083" s="45">
        <f>VLOOKUP(H1083,'[1]CALCUL AS et AN'!$A$2:$AU$889,46,FALSE)</f>
        <v>0.15839999999999999</v>
      </c>
      <c r="S1083" s="48">
        <f>VLOOKUP(H1083,'[1]CALCUL AS et AN'!$A$2:$AU$889,47,FALSE)</f>
        <v>0.15839999999999999</v>
      </c>
      <c r="T1083">
        <v>5.2799999999999994</v>
      </c>
      <c r="U1083" s="45">
        <f t="shared" si="79"/>
        <v>6.9695999999999998</v>
      </c>
      <c r="V1083" s="48">
        <f t="shared" si="80"/>
        <v>6.9695999999999998</v>
      </c>
      <c r="W1083" t="s">
        <v>1361</v>
      </c>
      <c r="X1083" t="s">
        <v>951</v>
      </c>
    </row>
    <row r="1084" spans="1:24" outlineLevel="2">
      <c r="A1084" t="s">
        <v>163</v>
      </c>
      <c r="B1084" s="73" t="str">
        <f t="shared" si="76"/>
        <v>HA</v>
      </c>
      <c r="C1084" t="s">
        <v>648</v>
      </c>
      <c r="D1084">
        <v>8</v>
      </c>
      <c r="E1084" t="s">
        <v>2053</v>
      </c>
      <c r="F1084">
        <v>13.19</v>
      </c>
      <c r="H1084" t="s">
        <v>648</v>
      </c>
      <c r="I1084">
        <v>14.87</v>
      </c>
      <c r="J1084">
        <v>1.8</v>
      </c>
      <c r="K1084">
        <v>8.2611111111111111</v>
      </c>
      <c r="L1084" s="45">
        <f>VLOOKUP(H1084,'[1]CALCUL AS et AN'!$A$2:$AU$889,24,FALSE)</f>
        <v>8.26</v>
      </c>
      <c r="M1084" s="48">
        <f>VLOOKUP(H1084,'[1]CALCUL AS et AN'!$A$2:$AU$889,28,FALSE)</f>
        <v>10.92</v>
      </c>
      <c r="N1084">
        <v>66.088888888888889</v>
      </c>
      <c r="O1084" s="45">
        <f t="shared" si="77"/>
        <v>66.08</v>
      </c>
      <c r="P1084" s="48">
        <f t="shared" si="78"/>
        <v>87.36</v>
      </c>
      <c r="Q1084">
        <v>13.19</v>
      </c>
      <c r="R1084" s="45">
        <f>VLOOKUP(H1084,'[1]CALCUL AS et AN'!$A$2:$AU$889,46,FALSE)</f>
        <v>12.39</v>
      </c>
      <c r="S1084" s="48">
        <f>VLOOKUP(H1084,'[1]CALCUL AS et AN'!$A$2:$AU$889,47,FALSE)</f>
        <v>16.38</v>
      </c>
      <c r="T1084">
        <v>105.52</v>
      </c>
      <c r="U1084" s="45">
        <f t="shared" si="79"/>
        <v>99.12</v>
      </c>
      <c r="V1084" s="48">
        <f t="shared" si="80"/>
        <v>131.04</v>
      </c>
      <c r="W1084" t="s">
        <v>1361</v>
      </c>
      <c r="X1084" t="s">
        <v>937</v>
      </c>
    </row>
    <row r="1085" spans="1:24" outlineLevel="2">
      <c r="A1085" t="s">
        <v>163</v>
      </c>
      <c r="B1085" s="73" t="str">
        <f t="shared" si="76"/>
        <v>HA</v>
      </c>
      <c r="C1085" t="s">
        <v>650</v>
      </c>
      <c r="D1085">
        <v>21.67</v>
      </c>
      <c r="E1085" t="s">
        <v>2047</v>
      </c>
      <c r="F1085">
        <v>11.27</v>
      </c>
      <c r="H1085" t="s">
        <v>650</v>
      </c>
      <c r="I1085">
        <v>7.05</v>
      </c>
      <c r="J1085">
        <v>1</v>
      </c>
      <c r="K1085">
        <v>7.05</v>
      </c>
      <c r="L1085" s="45">
        <f>VLOOKUP(H1085,'[1]CALCUL AS et AN'!$A$2:$AU$889,24,FALSE)</f>
        <v>7.05</v>
      </c>
      <c r="M1085" s="48">
        <f>VLOOKUP(H1085,'[1]CALCUL AS et AN'!$A$2:$AU$889,28,FALSE)</f>
        <v>7.4</v>
      </c>
      <c r="N1085">
        <v>152.77350000000001</v>
      </c>
      <c r="O1085" s="45">
        <f t="shared" si="77"/>
        <v>152.77350000000001</v>
      </c>
      <c r="P1085" s="48">
        <f t="shared" si="78"/>
        <v>160.35800000000003</v>
      </c>
      <c r="Q1085">
        <v>11.27</v>
      </c>
      <c r="R1085" s="45">
        <f>VLOOKUP(H1085,'[1]CALCUL AS et AN'!$A$2:$AU$889,46,FALSE)</f>
        <v>8.8125</v>
      </c>
      <c r="S1085" s="48">
        <f>VLOOKUP(H1085,'[1]CALCUL AS et AN'!$A$2:$AU$889,47,FALSE)</f>
        <v>9.25</v>
      </c>
      <c r="T1085">
        <v>244.2209</v>
      </c>
      <c r="U1085" s="45">
        <f t="shared" si="79"/>
        <v>190.96687500000002</v>
      </c>
      <c r="V1085" s="48">
        <f t="shared" si="80"/>
        <v>200.44750000000002</v>
      </c>
      <c r="W1085" t="s">
        <v>1361</v>
      </c>
      <c r="X1085" t="s">
        <v>937</v>
      </c>
    </row>
    <row r="1086" spans="1:24" outlineLevel="2">
      <c r="A1086" t="s">
        <v>163</v>
      </c>
      <c r="B1086" s="73" t="str">
        <f t="shared" si="76"/>
        <v>HA</v>
      </c>
      <c r="C1086" t="s">
        <v>2077</v>
      </c>
      <c r="D1086">
        <v>9</v>
      </c>
      <c r="E1086" t="s">
        <v>2078</v>
      </c>
      <c r="F1086">
        <v>7.55</v>
      </c>
      <c r="H1086" t="s">
        <v>2077</v>
      </c>
      <c r="I1086">
        <v>3.32</v>
      </c>
      <c r="J1086">
        <v>6.06</v>
      </c>
      <c r="K1086">
        <v>0.54785478547854782</v>
      </c>
      <c r="L1086" s="45">
        <f>VLOOKUP(H1086,'[1]CALCUL AS et AN'!$A$2:$AU$889,24,FALSE)</f>
        <v>3.29</v>
      </c>
      <c r="M1086" s="48">
        <f>VLOOKUP(H1086,'[1]CALCUL AS et AN'!$A$2:$AU$889,28,FALSE)</f>
        <v>3.32</v>
      </c>
      <c r="N1086">
        <v>4.9306930693069306</v>
      </c>
      <c r="O1086" s="45">
        <f t="shared" si="77"/>
        <v>29.61</v>
      </c>
      <c r="P1086" s="48">
        <f t="shared" si="78"/>
        <v>29.88</v>
      </c>
      <c r="Q1086">
        <v>7.55</v>
      </c>
      <c r="R1086" s="45">
        <f>VLOOKUP(H1086,'[1]CALCUL AS et AN'!$A$2:$AU$889,46,FALSE)</f>
        <v>8.2249999999999996</v>
      </c>
      <c r="S1086" s="48">
        <f>VLOOKUP(H1086,'[1]CALCUL AS et AN'!$A$2:$AU$889,47,FALSE)</f>
        <v>8.2999999999999989</v>
      </c>
      <c r="T1086">
        <v>67.95</v>
      </c>
      <c r="U1086" s="45">
        <f t="shared" si="79"/>
        <v>74.024999999999991</v>
      </c>
      <c r="V1086" s="48">
        <f t="shared" si="80"/>
        <v>74.699999999999989</v>
      </c>
      <c r="W1086" t="s">
        <v>1361</v>
      </c>
      <c r="X1086" t="s">
        <v>951</v>
      </c>
    </row>
    <row r="1087" spans="1:24" outlineLevel="2">
      <c r="A1087" t="s">
        <v>163</v>
      </c>
      <c r="B1087" s="73" t="str">
        <f t="shared" si="76"/>
        <v>HA</v>
      </c>
      <c r="C1087" t="s">
        <v>572</v>
      </c>
      <c r="D1087">
        <v>1</v>
      </c>
      <c r="E1087" t="s">
        <v>573</v>
      </c>
      <c r="F1087">
        <v>20.91</v>
      </c>
      <c r="H1087" t="s">
        <v>572</v>
      </c>
      <c r="I1087">
        <v>14.64</v>
      </c>
      <c r="J1087">
        <v>1</v>
      </c>
      <c r="K1087">
        <v>14.64</v>
      </c>
      <c r="L1087" s="45">
        <f>VLOOKUP(H1087,'[1]CALCUL AS et AN'!$A$2:$AU$889,24,FALSE)</f>
        <v>14.64</v>
      </c>
      <c r="M1087" s="48">
        <f>VLOOKUP(H1087,'[1]CALCUL AS et AN'!$A$2:$AU$889,28,FALSE)</f>
        <v>15.811200000000001</v>
      </c>
      <c r="N1087">
        <v>14.64</v>
      </c>
      <c r="O1087" s="45">
        <f t="shared" si="77"/>
        <v>14.64</v>
      </c>
      <c r="P1087" s="48">
        <f t="shared" si="78"/>
        <v>15.811200000000001</v>
      </c>
      <c r="Q1087">
        <v>20.91</v>
      </c>
      <c r="R1087" s="45">
        <f>VLOOKUP(H1087,'[1]CALCUL AS et AN'!$A$2:$AU$889,46,FALSE)</f>
        <v>21.96</v>
      </c>
      <c r="S1087" s="48">
        <f>VLOOKUP(H1087,'[1]CALCUL AS et AN'!$A$2:$AU$889,47,FALSE)</f>
        <v>23.716800000000003</v>
      </c>
      <c r="T1087">
        <v>20.91</v>
      </c>
      <c r="U1087" s="45">
        <f t="shared" si="79"/>
        <v>21.96</v>
      </c>
      <c r="V1087" s="48">
        <f t="shared" si="80"/>
        <v>23.716800000000003</v>
      </c>
      <c r="W1087" t="s">
        <v>1361</v>
      </c>
      <c r="X1087" t="s">
        <v>937</v>
      </c>
    </row>
    <row r="1088" spans="1:24" outlineLevel="2">
      <c r="A1088" t="s">
        <v>163</v>
      </c>
      <c r="B1088" s="73" t="str">
        <f t="shared" si="76"/>
        <v>HA</v>
      </c>
      <c r="C1088" t="s">
        <v>574</v>
      </c>
      <c r="D1088">
        <v>1</v>
      </c>
      <c r="E1088" t="s">
        <v>575</v>
      </c>
      <c r="F1088">
        <v>26.09</v>
      </c>
      <c r="H1088" t="s">
        <v>574</v>
      </c>
      <c r="I1088">
        <v>18.27</v>
      </c>
      <c r="J1088">
        <v>1</v>
      </c>
      <c r="K1088">
        <v>18.27</v>
      </c>
      <c r="L1088" s="45">
        <f>VLOOKUP(H1088,'[1]CALCUL AS et AN'!$A$2:$AU$889,24,FALSE)</f>
        <v>18.27</v>
      </c>
      <c r="M1088" s="48">
        <f>VLOOKUP(H1088,'[1]CALCUL AS et AN'!$A$2:$AU$889,28,FALSE)</f>
        <v>19.7316</v>
      </c>
      <c r="N1088">
        <v>18.27</v>
      </c>
      <c r="O1088" s="45">
        <f t="shared" si="77"/>
        <v>18.27</v>
      </c>
      <c r="P1088" s="48">
        <f t="shared" si="78"/>
        <v>19.7316</v>
      </c>
      <c r="Q1088">
        <v>26.09</v>
      </c>
      <c r="R1088" s="45">
        <f>VLOOKUP(H1088,'[1]CALCUL AS et AN'!$A$2:$AU$889,46,FALSE)</f>
        <v>27.405000000000001</v>
      </c>
      <c r="S1088" s="48">
        <f>VLOOKUP(H1088,'[1]CALCUL AS et AN'!$A$2:$AU$889,47,FALSE)</f>
        <v>29.5974</v>
      </c>
      <c r="T1088">
        <v>26.09</v>
      </c>
      <c r="U1088" s="45">
        <f t="shared" si="79"/>
        <v>27.405000000000001</v>
      </c>
      <c r="V1088" s="48">
        <f t="shared" si="80"/>
        <v>29.5974</v>
      </c>
      <c r="W1088" t="s">
        <v>1361</v>
      </c>
      <c r="X1088" t="s">
        <v>937</v>
      </c>
    </row>
    <row r="1089" spans="1:24" outlineLevel="2">
      <c r="A1089" t="s">
        <v>163</v>
      </c>
      <c r="B1089" s="73" t="str">
        <f t="shared" si="76"/>
        <v>HA</v>
      </c>
      <c r="C1089" t="s">
        <v>2410</v>
      </c>
      <c r="D1089">
        <v>16.34</v>
      </c>
      <c r="E1089" t="s">
        <v>2411</v>
      </c>
      <c r="F1089">
        <v>75</v>
      </c>
      <c r="H1089" t="s">
        <v>2410</v>
      </c>
      <c r="I1089">
        <v>50</v>
      </c>
      <c r="J1089">
        <v>1</v>
      </c>
      <c r="K1089">
        <v>50</v>
      </c>
      <c r="L1089" s="45">
        <f>VLOOKUP(H1089,'[1]CALCUL AS et AN'!$A$2:$AU$889,24,FALSE)</f>
        <v>50</v>
      </c>
      <c r="M1089" s="48">
        <f>VLOOKUP(H1089,'[1]CALCUL AS et AN'!$A$2:$AU$889,28,FALSE)</f>
        <v>50</v>
      </c>
      <c r="N1089">
        <v>817</v>
      </c>
      <c r="O1089" s="45">
        <f t="shared" si="77"/>
        <v>817</v>
      </c>
      <c r="P1089" s="48">
        <f t="shared" si="78"/>
        <v>817</v>
      </c>
      <c r="Q1089">
        <v>75</v>
      </c>
      <c r="R1089" s="45">
        <f>VLOOKUP(H1089,'[1]CALCUL AS et AN'!$A$2:$AU$889,46,FALSE)</f>
        <v>75</v>
      </c>
      <c r="S1089" s="48">
        <f>VLOOKUP(H1089,'[1]CALCUL AS et AN'!$A$2:$AU$889,47,FALSE)</f>
        <v>75</v>
      </c>
      <c r="T1089">
        <v>1225.5</v>
      </c>
      <c r="U1089" s="45">
        <f t="shared" si="79"/>
        <v>1225.5</v>
      </c>
      <c r="V1089" s="48">
        <f t="shared" si="80"/>
        <v>1225.5</v>
      </c>
      <c r="W1089" t="s">
        <v>1361</v>
      </c>
      <c r="X1089" t="s">
        <v>951</v>
      </c>
    </row>
    <row r="1090" spans="1:24" outlineLevel="2">
      <c r="A1090" t="s">
        <v>163</v>
      </c>
      <c r="B1090" s="73" t="str">
        <f t="shared" si="76"/>
        <v>HA</v>
      </c>
      <c r="C1090" t="s">
        <v>2162</v>
      </c>
      <c r="D1090">
        <v>6</v>
      </c>
      <c r="E1090" t="s">
        <v>2163</v>
      </c>
      <c r="F1090">
        <v>42.95</v>
      </c>
      <c r="H1090" t="s">
        <v>2162</v>
      </c>
      <c r="I1090">
        <v>31.92</v>
      </c>
      <c r="J1090">
        <v>1</v>
      </c>
      <c r="K1090">
        <v>31.92</v>
      </c>
      <c r="L1090" s="45">
        <f>VLOOKUP(H1090,'[1]CALCUL AS et AN'!$A$2:$AU$889,24,FALSE)</f>
        <v>31.922449999999998</v>
      </c>
      <c r="M1090" s="48">
        <f>VLOOKUP(H1090,'[1]CALCUL AS et AN'!$A$2:$AU$889,28,FALSE)</f>
        <v>31.922449999999998</v>
      </c>
      <c r="N1090">
        <v>191.52</v>
      </c>
      <c r="O1090" s="45">
        <f t="shared" si="77"/>
        <v>191.53469999999999</v>
      </c>
      <c r="P1090" s="48">
        <f t="shared" si="78"/>
        <v>191.53469999999999</v>
      </c>
      <c r="Q1090">
        <v>42.95</v>
      </c>
      <c r="R1090" s="45">
        <f>VLOOKUP(H1090,'[1]CALCUL AS et AN'!$A$2:$AU$889,46,FALSE)</f>
        <v>47.883674999999997</v>
      </c>
      <c r="S1090" s="48">
        <f>VLOOKUP(H1090,'[1]CALCUL AS et AN'!$A$2:$AU$889,47,FALSE)</f>
        <v>47.883674999999997</v>
      </c>
      <c r="T1090">
        <v>257.70000000000005</v>
      </c>
      <c r="U1090" s="45">
        <f t="shared" si="79"/>
        <v>287.30205000000001</v>
      </c>
      <c r="V1090" s="48">
        <f t="shared" si="80"/>
        <v>287.30205000000001</v>
      </c>
      <c r="W1090" t="s">
        <v>1361</v>
      </c>
      <c r="X1090" t="s">
        <v>951</v>
      </c>
    </row>
    <row r="1091" spans="1:24" outlineLevel="2">
      <c r="A1091" t="s">
        <v>163</v>
      </c>
      <c r="B1091" s="73" t="str">
        <f t="shared" si="76"/>
        <v>HA</v>
      </c>
      <c r="C1091" t="s">
        <v>2170</v>
      </c>
      <c r="D1091">
        <v>2</v>
      </c>
      <c r="E1091" t="s">
        <v>2171</v>
      </c>
      <c r="F1091">
        <v>45.2</v>
      </c>
      <c r="H1091" t="s">
        <v>2170</v>
      </c>
      <c r="I1091">
        <v>33.590000000000003</v>
      </c>
      <c r="J1091">
        <v>1</v>
      </c>
      <c r="K1091">
        <v>33.590000000000003</v>
      </c>
      <c r="L1091" s="45">
        <f>VLOOKUP(H1091,'[1]CALCUL AS et AN'!$A$2:$AU$889,24,FALSE)</f>
        <v>33.594949999999997</v>
      </c>
      <c r="M1091" s="48">
        <f>VLOOKUP(H1091,'[1]CALCUL AS et AN'!$A$2:$AU$889,28,FALSE)</f>
        <v>33.594949999999997</v>
      </c>
      <c r="N1091">
        <v>67.180000000000007</v>
      </c>
      <c r="O1091" s="45">
        <f t="shared" si="77"/>
        <v>67.189899999999994</v>
      </c>
      <c r="P1091" s="48">
        <f t="shared" si="78"/>
        <v>67.189899999999994</v>
      </c>
      <c r="Q1091">
        <v>45.2</v>
      </c>
      <c r="R1091" s="45">
        <f>VLOOKUP(H1091,'[1]CALCUL AS et AN'!$A$2:$AU$889,46,FALSE)</f>
        <v>50.392424999999996</v>
      </c>
      <c r="S1091" s="48">
        <f>VLOOKUP(H1091,'[1]CALCUL AS et AN'!$A$2:$AU$889,47,FALSE)</f>
        <v>50.392424999999996</v>
      </c>
      <c r="T1091">
        <v>90.4</v>
      </c>
      <c r="U1091" s="45">
        <f t="shared" si="79"/>
        <v>100.78484999999999</v>
      </c>
      <c r="V1091" s="48">
        <f t="shared" si="80"/>
        <v>100.78484999999999</v>
      </c>
      <c r="W1091" t="s">
        <v>1361</v>
      </c>
      <c r="X1091" t="s">
        <v>951</v>
      </c>
    </row>
    <row r="1092" spans="1:24" outlineLevel="2">
      <c r="A1092" t="s">
        <v>163</v>
      </c>
      <c r="B1092" s="73" t="str">
        <f t="shared" si="76"/>
        <v>HA</v>
      </c>
      <c r="C1092" t="s">
        <v>2182</v>
      </c>
      <c r="D1092">
        <v>2</v>
      </c>
      <c r="E1092" t="s">
        <v>2183</v>
      </c>
      <c r="F1092">
        <v>54.09</v>
      </c>
      <c r="H1092" t="s">
        <v>2182</v>
      </c>
      <c r="I1092">
        <v>40.21</v>
      </c>
      <c r="J1092">
        <v>1</v>
      </c>
      <c r="K1092">
        <v>40.21</v>
      </c>
      <c r="L1092" s="45">
        <f>VLOOKUP(H1092,'[1]CALCUL AS et AN'!$A$2:$AU$889,24,FALSE)</f>
        <v>40.206900000000005</v>
      </c>
      <c r="M1092" s="48">
        <f>VLOOKUP(H1092,'[1]CALCUL AS et AN'!$A$2:$AU$889,28,FALSE)</f>
        <v>40.206900000000005</v>
      </c>
      <c r="N1092">
        <v>80.42</v>
      </c>
      <c r="O1092" s="45">
        <f t="shared" si="77"/>
        <v>80.413800000000009</v>
      </c>
      <c r="P1092" s="48">
        <f t="shared" si="78"/>
        <v>80.413800000000009</v>
      </c>
      <c r="Q1092">
        <v>54.09</v>
      </c>
      <c r="R1092" s="45">
        <f>VLOOKUP(H1092,'[1]CALCUL AS et AN'!$A$2:$AU$889,46,FALSE)</f>
        <v>60.310350000000007</v>
      </c>
      <c r="S1092" s="48">
        <f>VLOOKUP(H1092,'[1]CALCUL AS et AN'!$A$2:$AU$889,47,FALSE)</f>
        <v>60.310350000000007</v>
      </c>
      <c r="T1092">
        <v>108.18</v>
      </c>
      <c r="U1092" s="45">
        <f t="shared" si="79"/>
        <v>120.62070000000001</v>
      </c>
      <c r="V1092" s="48">
        <f t="shared" si="80"/>
        <v>120.62070000000001</v>
      </c>
      <c r="W1092" t="s">
        <v>1361</v>
      </c>
      <c r="X1092" t="s">
        <v>951</v>
      </c>
    </row>
    <row r="1093" spans="1:24" outlineLevel="2">
      <c r="A1093" t="s">
        <v>163</v>
      </c>
      <c r="B1093" s="73" t="str">
        <f t="shared" si="76"/>
        <v>HA</v>
      </c>
      <c r="C1093" t="s">
        <v>2069</v>
      </c>
      <c r="D1093">
        <v>16</v>
      </c>
      <c r="E1093" t="s">
        <v>2070</v>
      </c>
      <c r="F1093">
        <v>7.95</v>
      </c>
      <c r="H1093" t="s">
        <v>2069</v>
      </c>
      <c r="I1093">
        <v>3.29</v>
      </c>
      <c r="J1093">
        <v>6.06</v>
      </c>
      <c r="K1093">
        <v>0.54290429042904298</v>
      </c>
      <c r="L1093" s="45">
        <f>VLOOKUP(H1093,'[1]CALCUL AS et AN'!$A$2:$AU$889,24,FALSE)</f>
        <v>3.29</v>
      </c>
      <c r="M1093" s="48">
        <f>VLOOKUP(H1093,'[1]CALCUL AS et AN'!$A$2:$AU$889,28,FALSE)</f>
        <v>3.29</v>
      </c>
      <c r="N1093">
        <v>8.6864686468646877</v>
      </c>
      <c r="O1093" s="45">
        <f t="shared" si="77"/>
        <v>52.64</v>
      </c>
      <c r="P1093" s="48">
        <f t="shared" si="78"/>
        <v>52.64</v>
      </c>
      <c r="Q1093">
        <v>7.95</v>
      </c>
      <c r="R1093" s="45">
        <f>VLOOKUP(H1093,'[1]CALCUL AS et AN'!$A$2:$AU$889,46,FALSE)</f>
        <v>8.2249999999999996</v>
      </c>
      <c r="S1093" s="48">
        <f>VLOOKUP(H1093,'[1]CALCUL AS et AN'!$A$2:$AU$889,47,FALSE)</f>
        <v>8.2249999999999996</v>
      </c>
      <c r="T1093">
        <v>127.2</v>
      </c>
      <c r="U1093" s="45">
        <f t="shared" si="79"/>
        <v>131.6</v>
      </c>
      <c r="V1093" s="48">
        <f t="shared" si="80"/>
        <v>131.6</v>
      </c>
      <c r="W1093" t="s">
        <v>1361</v>
      </c>
      <c r="X1093" t="s">
        <v>951</v>
      </c>
    </row>
    <row r="1094" spans="1:24" outlineLevel="1">
      <c r="A1094" s="73" t="s">
        <v>3093</v>
      </c>
      <c r="B1094" s="73" t="str">
        <f t="shared" si="76"/>
        <v>PCR18EHA</v>
      </c>
      <c r="N1094">
        <f>SUBTOTAL(9,N1076:N1093)</f>
        <v>1489.2603506050607</v>
      </c>
      <c r="O1094" s="45">
        <f>SUBTOTAL(9,O1076:O1093)</f>
        <v>1557.0591000000002</v>
      </c>
      <c r="P1094" s="48">
        <f>SUBTOTAL(9,P1076:P1093)</f>
        <v>1588.8264000000001</v>
      </c>
      <c r="T1094">
        <f>SUBTOTAL(9,T1076:T1093)</f>
        <v>2376.6828999999998</v>
      </c>
      <c r="U1094" s="45">
        <f>SUBTOTAL(9,U1076:U1093)</f>
        <v>2379.6203749999995</v>
      </c>
      <c r="V1094" s="48">
        <f>SUBTOTAL(9,V1076:V1093)</f>
        <v>2425.6451999999999</v>
      </c>
    </row>
    <row r="1095" spans="1:24" outlineLevel="2">
      <c r="A1095" t="s">
        <v>165</v>
      </c>
      <c r="B1095" s="73" t="str">
        <f t="shared" si="76"/>
        <v>HB</v>
      </c>
      <c r="C1095">
        <v>8412602518</v>
      </c>
      <c r="D1095">
        <v>8</v>
      </c>
      <c r="E1095" t="s">
        <v>2268</v>
      </c>
      <c r="F1095">
        <v>0.05</v>
      </c>
      <c r="H1095">
        <v>8412602518</v>
      </c>
      <c r="I1095">
        <v>7.04</v>
      </c>
      <c r="J1095">
        <v>200</v>
      </c>
      <c r="K1095">
        <v>3.5200000000000002E-2</v>
      </c>
      <c r="L1095" s="45">
        <f>VLOOKUP(H1095,'[1]CALCUL AS et AN'!$A$2:$AU$889,24,FALSE)</f>
        <v>3.5200000000000002E-2</v>
      </c>
      <c r="M1095" s="48">
        <f>VLOOKUP(H1095,'[1]CALCUL AS et AN'!$A$2:$AU$889,28,FALSE)</f>
        <v>3.5200000000000002E-2</v>
      </c>
      <c r="N1095">
        <v>0.28160000000000002</v>
      </c>
      <c r="O1095" s="45">
        <f t="shared" si="77"/>
        <v>0.28160000000000002</v>
      </c>
      <c r="P1095" s="48">
        <f t="shared" si="78"/>
        <v>0.28160000000000002</v>
      </c>
      <c r="Q1095">
        <v>0.05</v>
      </c>
      <c r="R1095" s="45">
        <f>VLOOKUP(H1095,'[1]CALCUL AS et AN'!$A$2:$AU$889,46,FALSE)</f>
        <v>5.28E-2</v>
      </c>
      <c r="S1095" s="48">
        <f>VLOOKUP(H1095,'[1]CALCUL AS et AN'!$A$2:$AU$889,47,FALSE)</f>
        <v>5.28E-2</v>
      </c>
      <c r="T1095">
        <v>0.4</v>
      </c>
      <c r="U1095" s="45">
        <f t="shared" si="79"/>
        <v>0.4224</v>
      </c>
      <c r="V1095" s="48">
        <f t="shared" si="80"/>
        <v>0.4224</v>
      </c>
      <c r="W1095" t="s">
        <v>1361</v>
      </c>
      <c r="X1095" t="s">
        <v>951</v>
      </c>
    </row>
    <row r="1096" spans="1:24" outlineLevel="2">
      <c r="A1096" t="s">
        <v>165</v>
      </c>
      <c r="B1096" s="73" t="str">
        <f t="shared" si="76"/>
        <v>HB</v>
      </c>
      <c r="C1096">
        <v>8434000618</v>
      </c>
      <c r="D1096">
        <v>8</v>
      </c>
      <c r="E1096" t="s">
        <v>2272</v>
      </c>
      <c r="F1096">
        <v>0.02</v>
      </c>
      <c r="H1096">
        <v>8434000618</v>
      </c>
      <c r="I1096">
        <v>8.3000000000000007</v>
      </c>
      <c r="J1096">
        <v>500</v>
      </c>
      <c r="K1096">
        <v>1.66E-2</v>
      </c>
      <c r="L1096" s="45">
        <f>VLOOKUP(H1096,'[1]CALCUL AS et AN'!$A$2:$AU$889,24,FALSE)</f>
        <v>1.66E-2</v>
      </c>
      <c r="M1096" s="48">
        <f>VLOOKUP(H1096,'[1]CALCUL AS et AN'!$A$2:$AU$889,28,FALSE)</f>
        <v>1.66E-2</v>
      </c>
      <c r="N1096">
        <v>0.1328</v>
      </c>
      <c r="O1096" s="45">
        <f t="shared" si="77"/>
        <v>0.1328</v>
      </c>
      <c r="P1096" s="48">
        <f t="shared" si="78"/>
        <v>0.1328</v>
      </c>
      <c r="Q1096">
        <v>0.02</v>
      </c>
      <c r="R1096" s="45">
        <f>VLOOKUP(H1096,'[1]CALCUL AS et AN'!$A$2:$AU$889,46,FALSE)</f>
        <v>2.0750000000000001E-2</v>
      </c>
      <c r="S1096" s="48">
        <f>VLOOKUP(H1096,'[1]CALCUL AS et AN'!$A$2:$AU$889,47,FALSE)</f>
        <v>2.0750000000000001E-2</v>
      </c>
      <c r="T1096">
        <v>0.16</v>
      </c>
      <c r="U1096" s="45">
        <f t="shared" si="79"/>
        <v>0.16600000000000001</v>
      </c>
      <c r="V1096" s="48">
        <f t="shared" si="80"/>
        <v>0.16600000000000001</v>
      </c>
      <c r="W1096" t="s">
        <v>1361</v>
      </c>
      <c r="X1096" t="s">
        <v>951</v>
      </c>
    </row>
    <row r="1097" spans="1:24" outlineLevel="2">
      <c r="A1097" t="s">
        <v>165</v>
      </c>
      <c r="B1097" s="73" t="str">
        <f t="shared" si="76"/>
        <v>HB</v>
      </c>
      <c r="C1097" t="s">
        <v>2133</v>
      </c>
      <c r="D1097">
        <v>52</v>
      </c>
      <c r="E1097" t="s">
        <v>2134</v>
      </c>
      <c r="F1097">
        <v>0.8</v>
      </c>
      <c r="H1097" t="s">
        <v>2133</v>
      </c>
      <c r="I1097">
        <v>0.52</v>
      </c>
      <c r="J1097">
        <v>1</v>
      </c>
      <c r="K1097">
        <v>0.52</v>
      </c>
      <c r="L1097" s="45">
        <f>VLOOKUP(H1097,'[1]CALCUL AS et AN'!$A$2:$AU$889,24,FALSE)</f>
        <v>0.51800000000000002</v>
      </c>
      <c r="M1097" s="48">
        <f>VLOOKUP(H1097,'[1]CALCUL AS et AN'!$A$2:$AU$889,28,FALSE)</f>
        <v>0.51800000000000002</v>
      </c>
      <c r="N1097">
        <v>27.04</v>
      </c>
      <c r="O1097" s="45">
        <f t="shared" si="77"/>
        <v>26.936</v>
      </c>
      <c r="P1097" s="48">
        <f t="shared" si="78"/>
        <v>26.936</v>
      </c>
      <c r="Q1097">
        <v>0.8</v>
      </c>
      <c r="R1097" s="45">
        <f>VLOOKUP(H1097,'[1]CALCUL AS et AN'!$A$2:$AU$889,46,FALSE)</f>
        <v>0.77700000000000002</v>
      </c>
      <c r="S1097" s="48">
        <f>VLOOKUP(H1097,'[1]CALCUL AS et AN'!$A$2:$AU$889,47,FALSE)</f>
        <v>0.77700000000000002</v>
      </c>
      <c r="T1097">
        <v>41.6</v>
      </c>
      <c r="U1097" s="45">
        <f t="shared" si="79"/>
        <v>40.404000000000003</v>
      </c>
      <c r="V1097" s="48">
        <f t="shared" si="80"/>
        <v>40.404000000000003</v>
      </c>
      <c r="W1097" t="s">
        <v>1361</v>
      </c>
      <c r="X1097" t="s">
        <v>951</v>
      </c>
    </row>
    <row r="1098" spans="1:24" outlineLevel="2">
      <c r="A1098" t="s">
        <v>165</v>
      </c>
      <c r="B1098" s="73" t="str">
        <f t="shared" si="76"/>
        <v>HB</v>
      </c>
      <c r="C1098">
        <v>8710605018</v>
      </c>
      <c r="D1098">
        <v>8</v>
      </c>
      <c r="E1098" t="s">
        <v>2707</v>
      </c>
      <c r="F1098">
        <v>0.3</v>
      </c>
      <c r="H1098">
        <v>8710605018</v>
      </c>
      <c r="I1098">
        <v>0.11</v>
      </c>
      <c r="J1098">
        <v>1</v>
      </c>
      <c r="K1098">
        <v>0.11</v>
      </c>
      <c r="L1098" s="45">
        <f>VLOOKUP(H1098,'[1]CALCUL AS et AN'!$A$2:$AU$889,24,FALSE)</f>
        <v>0.108</v>
      </c>
      <c r="M1098" s="48">
        <f>VLOOKUP(H1098,'[1]CALCUL AS et AN'!$A$2:$AU$889,28,FALSE)</f>
        <v>0.108</v>
      </c>
      <c r="N1098">
        <v>0.88</v>
      </c>
      <c r="O1098" s="45">
        <f t="shared" si="77"/>
        <v>0.86399999999999999</v>
      </c>
      <c r="P1098" s="48">
        <f t="shared" si="78"/>
        <v>0.86399999999999999</v>
      </c>
      <c r="Q1098">
        <v>0.3</v>
      </c>
      <c r="R1098" s="45">
        <f>VLOOKUP(H1098,'[1]CALCUL AS et AN'!$A$2:$AU$889,46,FALSE)</f>
        <v>0.16200000000000001</v>
      </c>
      <c r="S1098" s="48">
        <f>VLOOKUP(H1098,'[1]CALCUL AS et AN'!$A$2:$AU$889,47,FALSE)</f>
        <v>0.16200000000000001</v>
      </c>
      <c r="T1098">
        <v>2.4</v>
      </c>
      <c r="U1098" s="45">
        <f t="shared" si="79"/>
        <v>1.296</v>
      </c>
      <c r="V1098" s="48">
        <f t="shared" si="80"/>
        <v>1.296</v>
      </c>
      <c r="W1098" t="s">
        <v>1361</v>
      </c>
      <c r="X1098" t="s">
        <v>951</v>
      </c>
    </row>
    <row r="1099" spans="1:24" outlineLevel="2">
      <c r="A1099" t="s">
        <v>165</v>
      </c>
      <c r="B1099" s="73" t="str">
        <f t="shared" si="76"/>
        <v>HB</v>
      </c>
      <c r="C1099">
        <v>8110608018</v>
      </c>
      <c r="D1099">
        <v>183</v>
      </c>
      <c r="E1099" t="s">
        <v>2084</v>
      </c>
      <c r="F1099">
        <v>0.28199999999999997</v>
      </c>
      <c r="H1099">
        <v>8110608018</v>
      </c>
      <c r="I1099">
        <v>0.17</v>
      </c>
      <c r="J1099">
        <v>1</v>
      </c>
      <c r="K1099">
        <v>0.17</v>
      </c>
      <c r="L1099" s="45">
        <f>VLOOKUP(H1099,'[1]CALCUL AS et AN'!$A$2:$AU$889,24,FALSE)</f>
        <v>0.16700000000000001</v>
      </c>
      <c r="M1099" s="48">
        <f>VLOOKUP(H1099,'[1]CALCUL AS et AN'!$A$2:$AU$889,28,FALSE)</f>
        <v>0.16700000000000001</v>
      </c>
      <c r="N1099">
        <v>31.110000000000003</v>
      </c>
      <c r="O1099" s="45">
        <f t="shared" si="77"/>
        <v>30.561000000000003</v>
      </c>
      <c r="P1099" s="48">
        <f t="shared" si="78"/>
        <v>30.561000000000003</v>
      </c>
      <c r="Q1099">
        <v>0.28199999999999997</v>
      </c>
      <c r="R1099" s="45">
        <f>VLOOKUP(H1099,'[1]CALCUL AS et AN'!$A$2:$AU$889,46,FALSE)</f>
        <v>0.2505</v>
      </c>
      <c r="S1099" s="48">
        <f>VLOOKUP(H1099,'[1]CALCUL AS et AN'!$A$2:$AU$889,47,FALSE)</f>
        <v>0.2505</v>
      </c>
      <c r="T1099">
        <v>51.605999999999995</v>
      </c>
      <c r="U1099" s="45">
        <f t="shared" si="79"/>
        <v>45.841500000000003</v>
      </c>
      <c r="V1099" s="48">
        <f t="shared" si="80"/>
        <v>45.841500000000003</v>
      </c>
      <c r="W1099" t="s">
        <v>1361</v>
      </c>
      <c r="X1099" t="s">
        <v>951</v>
      </c>
    </row>
    <row r="1100" spans="1:24" outlineLevel="2">
      <c r="A1100" t="s">
        <v>165</v>
      </c>
      <c r="B1100" s="73" t="str">
        <f t="shared" si="76"/>
        <v>HB</v>
      </c>
      <c r="C1100" t="s">
        <v>2391</v>
      </c>
      <c r="D1100">
        <v>4</v>
      </c>
      <c r="E1100" t="s">
        <v>2392</v>
      </c>
      <c r="F1100">
        <v>0.54900000000000004</v>
      </c>
      <c r="H1100" t="s">
        <v>2391</v>
      </c>
      <c r="I1100">
        <v>0.37</v>
      </c>
      <c r="J1100">
        <v>1</v>
      </c>
      <c r="K1100">
        <v>0.37</v>
      </c>
      <c r="L1100" s="45">
        <f>VLOOKUP(H1100,'[1]CALCUL AS et AN'!$A$2:$AU$889,24,FALSE)</f>
        <v>0.36599999999999999</v>
      </c>
      <c r="M1100" s="48">
        <f>VLOOKUP(H1100,'[1]CALCUL AS et AN'!$A$2:$AU$889,28,FALSE)</f>
        <v>0.36599999999999999</v>
      </c>
      <c r="N1100">
        <v>1.48</v>
      </c>
      <c r="O1100" s="45">
        <f t="shared" si="77"/>
        <v>1.464</v>
      </c>
      <c r="P1100" s="48">
        <f t="shared" si="78"/>
        <v>1.464</v>
      </c>
      <c r="Q1100">
        <v>0.54900000000000004</v>
      </c>
      <c r="R1100" s="45">
        <f>VLOOKUP(H1100,'[1]CALCUL AS et AN'!$A$2:$AU$889,46,FALSE)</f>
        <v>0.54899999999999993</v>
      </c>
      <c r="S1100" s="48">
        <f>VLOOKUP(H1100,'[1]CALCUL AS et AN'!$A$2:$AU$889,47,FALSE)</f>
        <v>0.54899999999999993</v>
      </c>
      <c r="T1100">
        <v>2.1960000000000002</v>
      </c>
      <c r="U1100" s="45">
        <f t="shared" si="79"/>
        <v>2.1959999999999997</v>
      </c>
      <c r="V1100" s="48">
        <f t="shared" si="80"/>
        <v>2.1959999999999997</v>
      </c>
      <c r="W1100" t="s">
        <v>1361</v>
      </c>
      <c r="X1100" t="s">
        <v>937</v>
      </c>
    </row>
    <row r="1101" spans="1:24" outlineLevel="2">
      <c r="A1101" t="s">
        <v>165</v>
      </c>
      <c r="B1101" s="73" t="str">
        <f t="shared" si="76"/>
        <v>HB</v>
      </c>
      <c r="C1101" t="s">
        <v>2394</v>
      </c>
      <c r="D1101">
        <v>4</v>
      </c>
      <c r="E1101" t="s">
        <v>2395</v>
      </c>
      <c r="F1101">
        <v>0.78</v>
      </c>
      <c r="H1101" t="s">
        <v>2394</v>
      </c>
      <c r="I1101">
        <v>1.05</v>
      </c>
      <c r="J1101">
        <v>1</v>
      </c>
      <c r="K1101">
        <v>1.05</v>
      </c>
      <c r="L1101" s="45">
        <f>VLOOKUP(H1101,'[1]CALCUL AS et AN'!$A$2:$AU$889,24,FALSE)</f>
        <v>1.0529999999999999</v>
      </c>
      <c r="M1101" s="48">
        <f>VLOOKUP(H1101,'[1]CALCUL AS et AN'!$A$2:$AU$889,28,FALSE)</f>
        <v>1.0529999999999999</v>
      </c>
      <c r="N1101">
        <v>4.2</v>
      </c>
      <c r="O1101" s="45">
        <f t="shared" si="77"/>
        <v>4.2119999999999997</v>
      </c>
      <c r="P1101" s="48">
        <f t="shared" si="78"/>
        <v>4.2119999999999997</v>
      </c>
      <c r="Q1101">
        <v>0.78</v>
      </c>
      <c r="R1101" s="45">
        <f>VLOOKUP(H1101,'[1]CALCUL AS et AN'!$A$2:$AU$889,46,FALSE)</f>
        <v>1.5794999999999999</v>
      </c>
      <c r="S1101" s="48">
        <f>VLOOKUP(H1101,'[1]CALCUL AS et AN'!$A$2:$AU$889,47,FALSE)</f>
        <v>1.5794999999999999</v>
      </c>
      <c r="T1101">
        <v>3.12</v>
      </c>
      <c r="U1101" s="45">
        <f t="shared" si="79"/>
        <v>6.3179999999999996</v>
      </c>
      <c r="V1101" s="48">
        <f t="shared" si="80"/>
        <v>6.3179999999999996</v>
      </c>
      <c r="W1101" t="s">
        <v>1361</v>
      </c>
      <c r="X1101" t="s">
        <v>937</v>
      </c>
    </row>
    <row r="1102" spans="1:24" outlineLevel="2">
      <c r="A1102" t="s">
        <v>165</v>
      </c>
      <c r="B1102" s="73" t="str">
        <f t="shared" si="76"/>
        <v>HB</v>
      </c>
      <c r="C1102">
        <v>8210707018</v>
      </c>
      <c r="D1102">
        <v>47</v>
      </c>
      <c r="E1102" t="s">
        <v>2090</v>
      </c>
      <c r="F1102">
        <v>0.158</v>
      </c>
      <c r="H1102">
        <v>8210707018</v>
      </c>
      <c r="I1102">
        <v>0.11</v>
      </c>
      <c r="J1102">
        <v>1</v>
      </c>
      <c r="K1102">
        <v>0.11</v>
      </c>
      <c r="L1102" s="45">
        <f>VLOOKUP(H1102,'[1]CALCUL AS et AN'!$A$2:$AU$889,24,FALSE)</f>
        <v>0.1056</v>
      </c>
      <c r="M1102" s="48">
        <f>VLOOKUP(H1102,'[1]CALCUL AS et AN'!$A$2:$AU$889,28,FALSE)</f>
        <v>0.1056</v>
      </c>
      <c r="N1102">
        <v>5.17</v>
      </c>
      <c r="O1102" s="45">
        <f t="shared" si="77"/>
        <v>4.9631999999999996</v>
      </c>
      <c r="P1102" s="48">
        <f t="shared" si="78"/>
        <v>4.9631999999999996</v>
      </c>
      <c r="Q1102">
        <v>0.12</v>
      </c>
      <c r="R1102" s="45">
        <f>VLOOKUP(H1102,'[1]CALCUL AS et AN'!$A$2:$AU$889,46,FALSE)</f>
        <v>0.15839999999999999</v>
      </c>
      <c r="S1102" s="48">
        <f>VLOOKUP(H1102,'[1]CALCUL AS et AN'!$A$2:$AU$889,47,FALSE)</f>
        <v>0.15839999999999999</v>
      </c>
      <c r="T1102">
        <v>5.64</v>
      </c>
      <c r="U1102" s="45">
        <f t="shared" si="79"/>
        <v>7.444799999999999</v>
      </c>
      <c r="V1102" s="48">
        <f t="shared" si="80"/>
        <v>7.444799999999999</v>
      </c>
      <c r="W1102" t="s">
        <v>1361</v>
      </c>
      <c r="X1102" t="s">
        <v>951</v>
      </c>
    </row>
    <row r="1103" spans="1:24" outlineLevel="2">
      <c r="A1103" t="s">
        <v>165</v>
      </c>
      <c r="B1103" s="73" t="str">
        <f t="shared" si="76"/>
        <v>HB</v>
      </c>
      <c r="C1103" t="s">
        <v>648</v>
      </c>
      <c r="D1103">
        <v>8</v>
      </c>
      <c r="E1103" t="s">
        <v>2053</v>
      </c>
      <c r="F1103">
        <v>13.19</v>
      </c>
      <c r="H1103" t="s">
        <v>648</v>
      </c>
      <c r="I1103">
        <v>14.87</v>
      </c>
      <c r="J1103">
        <v>1.8</v>
      </c>
      <c r="K1103">
        <v>8.2611111111111111</v>
      </c>
      <c r="L1103" s="45">
        <f>VLOOKUP(H1103,'[1]CALCUL AS et AN'!$A$2:$AU$889,24,FALSE)</f>
        <v>8.26</v>
      </c>
      <c r="M1103" s="48">
        <f>VLOOKUP(H1103,'[1]CALCUL AS et AN'!$A$2:$AU$889,28,FALSE)</f>
        <v>10.92</v>
      </c>
      <c r="N1103">
        <v>66.088888888888889</v>
      </c>
      <c r="O1103" s="45">
        <f t="shared" si="77"/>
        <v>66.08</v>
      </c>
      <c r="P1103" s="48">
        <f t="shared" si="78"/>
        <v>87.36</v>
      </c>
      <c r="Q1103">
        <v>13.19</v>
      </c>
      <c r="R1103" s="45">
        <f>VLOOKUP(H1103,'[1]CALCUL AS et AN'!$A$2:$AU$889,46,FALSE)</f>
        <v>12.39</v>
      </c>
      <c r="S1103" s="48">
        <f>VLOOKUP(H1103,'[1]CALCUL AS et AN'!$A$2:$AU$889,47,FALSE)</f>
        <v>16.38</v>
      </c>
      <c r="T1103">
        <v>105.52</v>
      </c>
      <c r="U1103" s="45">
        <f t="shared" si="79"/>
        <v>99.12</v>
      </c>
      <c r="V1103" s="48">
        <f t="shared" si="80"/>
        <v>131.04</v>
      </c>
      <c r="W1103" t="s">
        <v>1361</v>
      </c>
      <c r="X1103" t="s">
        <v>937</v>
      </c>
    </row>
    <row r="1104" spans="1:24" outlineLevel="2">
      <c r="A1104" t="s">
        <v>165</v>
      </c>
      <c r="B1104" s="73" t="str">
        <f t="shared" si="76"/>
        <v>HB</v>
      </c>
      <c r="C1104" t="s">
        <v>650</v>
      </c>
      <c r="D1104">
        <v>22.78</v>
      </c>
      <c r="E1104" t="s">
        <v>2047</v>
      </c>
      <c r="F1104">
        <v>11.27</v>
      </c>
      <c r="H1104" t="s">
        <v>650</v>
      </c>
      <c r="I1104">
        <v>7.05</v>
      </c>
      <c r="J1104">
        <v>1</v>
      </c>
      <c r="K1104">
        <v>7.05</v>
      </c>
      <c r="L1104" s="45">
        <f>VLOOKUP(H1104,'[1]CALCUL AS et AN'!$A$2:$AU$889,24,FALSE)</f>
        <v>7.05</v>
      </c>
      <c r="M1104" s="48">
        <f>VLOOKUP(H1104,'[1]CALCUL AS et AN'!$A$2:$AU$889,28,FALSE)</f>
        <v>7.4</v>
      </c>
      <c r="N1104">
        <v>160.59900000000002</v>
      </c>
      <c r="O1104" s="45">
        <f t="shared" si="77"/>
        <v>160.59900000000002</v>
      </c>
      <c r="P1104" s="48">
        <f t="shared" si="78"/>
        <v>168.572</v>
      </c>
      <c r="Q1104">
        <v>11.27</v>
      </c>
      <c r="R1104" s="45">
        <f>VLOOKUP(H1104,'[1]CALCUL AS et AN'!$A$2:$AU$889,46,FALSE)</f>
        <v>8.8125</v>
      </c>
      <c r="S1104" s="48">
        <f>VLOOKUP(H1104,'[1]CALCUL AS et AN'!$A$2:$AU$889,47,FALSE)</f>
        <v>9.25</v>
      </c>
      <c r="T1104">
        <v>256.73059999999998</v>
      </c>
      <c r="U1104" s="45">
        <f t="shared" si="79"/>
        <v>200.74875</v>
      </c>
      <c r="V1104" s="48">
        <f t="shared" si="80"/>
        <v>210.715</v>
      </c>
      <c r="W1104" t="s">
        <v>1361</v>
      </c>
      <c r="X1104" t="s">
        <v>937</v>
      </c>
    </row>
    <row r="1105" spans="1:24" outlineLevel="2">
      <c r="A1105" t="s">
        <v>165</v>
      </c>
      <c r="B1105" s="73" t="str">
        <f t="shared" si="76"/>
        <v>HB</v>
      </c>
      <c r="C1105" t="s">
        <v>2077</v>
      </c>
      <c r="D1105">
        <v>10</v>
      </c>
      <c r="E1105" t="s">
        <v>2078</v>
      </c>
      <c r="F1105">
        <v>7.55</v>
      </c>
      <c r="H1105" t="s">
        <v>2077</v>
      </c>
      <c r="I1105">
        <v>3.32</v>
      </c>
      <c r="J1105">
        <v>6.06</v>
      </c>
      <c r="K1105">
        <v>0.54785478547854782</v>
      </c>
      <c r="L1105" s="45">
        <f>VLOOKUP(H1105,'[1]CALCUL AS et AN'!$A$2:$AU$889,24,FALSE)</f>
        <v>3.29</v>
      </c>
      <c r="M1105" s="48">
        <f>VLOOKUP(H1105,'[1]CALCUL AS et AN'!$A$2:$AU$889,28,FALSE)</f>
        <v>3.32</v>
      </c>
      <c r="N1105">
        <v>5.4785478547854787</v>
      </c>
      <c r="O1105" s="45">
        <f t="shared" si="77"/>
        <v>32.9</v>
      </c>
      <c r="P1105" s="48">
        <f t="shared" si="78"/>
        <v>33.199999999999996</v>
      </c>
      <c r="Q1105">
        <v>7.55</v>
      </c>
      <c r="R1105" s="45">
        <f>VLOOKUP(H1105,'[1]CALCUL AS et AN'!$A$2:$AU$889,46,FALSE)</f>
        <v>8.2249999999999996</v>
      </c>
      <c r="S1105" s="48">
        <f>VLOOKUP(H1105,'[1]CALCUL AS et AN'!$A$2:$AU$889,47,FALSE)</f>
        <v>8.2999999999999989</v>
      </c>
      <c r="T1105">
        <v>75.5</v>
      </c>
      <c r="U1105" s="45">
        <f t="shared" si="79"/>
        <v>82.25</v>
      </c>
      <c r="V1105" s="48">
        <f t="shared" si="80"/>
        <v>82.999999999999986</v>
      </c>
      <c r="W1105" t="s">
        <v>1361</v>
      </c>
      <c r="X1105" t="s">
        <v>951</v>
      </c>
    </row>
    <row r="1106" spans="1:24" outlineLevel="2">
      <c r="A1106" t="s">
        <v>165</v>
      </c>
      <c r="B1106" s="73" t="str">
        <f t="shared" si="76"/>
        <v>HB</v>
      </c>
      <c r="C1106" t="s">
        <v>574</v>
      </c>
      <c r="D1106">
        <v>2</v>
      </c>
      <c r="E1106" t="s">
        <v>575</v>
      </c>
      <c r="F1106">
        <v>26.09</v>
      </c>
      <c r="H1106" t="s">
        <v>574</v>
      </c>
      <c r="I1106">
        <v>18.27</v>
      </c>
      <c r="J1106">
        <v>1</v>
      </c>
      <c r="K1106">
        <v>18.27</v>
      </c>
      <c r="L1106" s="45">
        <f>VLOOKUP(H1106,'[1]CALCUL AS et AN'!$A$2:$AU$889,24,FALSE)</f>
        <v>18.27</v>
      </c>
      <c r="M1106" s="48">
        <f>VLOOKUP(H1106,'[1]CALCUL AS et AN'!$A$2:$AU$889,28,FALSE)</f>
        <v>19.7316</v>
      </c>
      <c r="N1106">
        <v>36.54</v>
      </c>
      <c r="O1106" s="45">
        <f t="shared" si="77"/>
        <v>36.54</v>
      </c>
      <c r="P1106" s="48">
        <f t="shared" si="78"/>
        <v>39.463200000000001</v>
      </c>
      <c r="Q1106">
        <v>26.09</v>
      </c>
      <c r="R1106" s="45">
        <f>VLOOKUP(H1106,'[1]CALCUL AS et AN'!$A$2:$AU$889,46,FALSE)</f>
        <v>27.405000000000001</v>
      </c>
      <c r="S1106" s="48">
        <f>VLOOKUP(H1106,'[1]CALCUL AS et AN'!$A$2:$AU$889,47,FALSE)</f>
        <v>29.5974</v>
      </c>
      <c r="T1106">
        <v>52.18</v>
      </c>
      <c r="U1106" s="45">
        <f t="shared" si="79"/>
        <v>54.81</v>
      </c>
      <c r="V1106" s="48">
        <f t="shared" si="80"/>
        <v>59.194800000000001</v>
      </c>
      <c r="W1106" t="s">
        <v>1361</v>
      </c>
      <c r="X1106" t="s">
        <v>937</v>
      </c>
    </row>
    <row r="1107" spans="1:24" outlineLevel="2">
      <c r="A1107" t="s">
        <v>165</v>
      </c>
      <c r="B1107" s="73" t="str">
        <f t="shared" ref="B1107:B1170" si="81">MID(A1107,7,100)</f>
        <v>HB</v>
      </c>
      <c r="C1107" t="s">
        <v>2410</v>
      </c>
      <c r="D1107">
        <v>15.71</v>
      </c>
      <c r="E1107" t="s">
        <v>2411</v>
      </c>
      <c r="F1107">
        <v>75</v>
      </c>
      <c r="H1107" t="s">
        <v>2410</v>
      </c>
      <c r="I1107">
        <v>50</v>
      </c>
      <c r="J1107">
        <v>1</v>
      </c>
      <c r="K1107">
        <v>50</v>
      </c>
      <c r="L1107" s="45">
        <f>VLOOKUP(H1107,'[1]CALCUL AS et AN'!$A$2:$AU$889,24,FALSE)</f>
        <v>50</v>
      </c>
      <c r="M1107" s="48">
        <f>VLOOKUP(H1107,'[1]CALCUL AS et AN'!$A$2:$AU$889,28,FALSE)</f>
        <v>50</v>
      </c>
      <c r="N1107">
        <v>785.5</v>
      </c>
      <c r="O1107" s="45">
        <f t="shared" si="77"/>
        <v>785.5</v>
      </c>
      <c r="P1107" s="48">
        <f t="shared" si="78"/>
        <v>785.5</v>
      </c>
      <c r="Q1107">
        <v>75</v>
      </c>
      <c r="R1107" s="45">
        <f>VLOOKUP(H1107,'[1]CALCUL AS et AN'!$A$2:$AU$889,46,FALSE)</f>
        <v>75</v>
      </c>
      <c r="S1107" s="48">
        <f>VLOOKUP(H1107,'[1]CALCUL AS et AN'!$A$2:$AU$889,47,FALSE)</f>
        <v>75</v>
      </c>
      <c r="T1107">
        <v>1178.25</v>
      </c>
      <c r="U1107" s="45">
        <f t="shared" si="79"/>
        <v>1178.25</v>
      </c>
      <c r="V1107" s="48">
        <f t="shared" si="80"/>
        <v>1178.25</v>
      </c>
      <c r="W1107" t="s">
        <v>1361</v>
      </c>
      <c r="X1107" t="s">
        <v>951</v>
      </c>
    </row>
    <row r="1108" spans="1:24" outlineLevel="2">
      <c r="A1108" t="s">
        <v>165</v>
      </c>
      <c r="B1108" s="73" t="str">
        <f t="shared" si="81"/>
        <v>HB</v>
      </c>
      <c r="C1108" t="s">
        <v>2162</v>
      </c>
      <c r="D1108">
        <v>4</v>
      </c>
      <c r="E1108" t="s">
        <v>2163</v>
      </c>
      <c r="F1108">
        <v>42.95</v>
      </c>
      <c r="H1108" t="s">
        <v>2162</v>
      </c>
      <c r="I1108">
        <v>31.92</v>
      </c>
      <c r="J1108">
        <v>1</v>
      </c>
      <c r="K1108">
        <v>31.92</v>
      </c>
      <c r="L1108" s="45">
        <f>VLOOKUP(H1108,'[1]CALCUL AS et AN'!$A$2:$AU$889,24,FALSE)</f>
        <v>31.922449999999998</v>
      </c>
      <c r="M1108" s="48">
        <f>VLOOKUP(H1108,'[1]CALCUL AS et AN'!$A$2:$AU$889,28,FALSE)</f>
        <v>31.922449999999998</v>
      </c>
      <c r="N1108">
        <v>127.68</v>
      </c>
      <c r="O1108" s="45">
        <f t="shared" si="77"/>
        <v>127.68979999999999</v>
      </c>
      <c r="P1108" s="48">
        <f t="shared" si="78"/>
        <v>127.68979999999999</v>
      </c>
      <c r="Q1108">
        <v>42.95</v>
      </c>
      <c r="R1108" s="45">
        <f>VLOOKUP(H1108,'[1]CALCUL AS et AN'!$A$2:$AU$889,46,FALSE)</f>
        <v>47.883674999999997</v>
      </c>
      <c r="S1108" s="48">
        <f>VLOOKUP(H1108,'[1]CALCUL AS et AN'!$A$2:$AU$889,47,FALSE)</f>
        <v>47.883674999999997</v>
      </c>
      <c r="T1108">
        <v>171.8</v>
      </c>
      <c r="U1108" s="45">
        <f t="shared" si="79"/>
        <v>191.53469999999999</v>
      </c>
      <c r="V1108" s="48">
        <f t="shared" si="80"/>
        <v>191.53469999999999</v>
      </c>
      <c r="W1108" t="s">
        <v>1361</v>
      </c>
      <c r="X1108" t="s">
        <v>951</v>
      </c>
    </row>
    <row r="1109" spans="1:24" outlineLevel="2">
      <c r="A1109" t="s">
        <v>165</v>
      </c>
      <c r="B1109" s="73" t="str">
        <f t="shared" si="81"/>
        <v>HB</v>
      </c>
      <c r="C1109" t="s">
        <v>2170</v>
      </c>
      <c r="D1109">
        <v>4</v>
      </c>
      <c r="E1109" t="s">
        <v>2171</v>
      </c>
      <c r="F1109">
        <v>45.2</v>
      </c>
      <c r="H1109" t="s">
        <v>2170</v>
      </c>
      <c r="I1109">
        <v>33.590000000000003</v>
      </c>
      <c r="J1109">
        <v>1</v>
      </c>
      <c r="K1109">
        <v>33.590000000000003</v>
      </c>
      <c r="L1109" s="45">
        <f>VLOOKUP(H1109,'[1]CALCUL AS et AN'!$A$2:$AU$889,24,FALSE)</f>
        <v>33.594949999999997</v>
      </c>
      <c r="M1109" s="48">
        <f>VLOOKUP(H1109,'[1]CALCUL AS et AN'!$A$2:$AU$889,28,FALSE)</f>
        <v>33.594949999999997</v>
      </c>
      <c r="N1109">
        <v>134.36000000000001</v>
      </c>
      <c r="O1109" s="45">
        <f t="shared" si="77"/>
        <v>134.37979999999999</v>
      </c>
      <c r="P1109" s="48">
        <f t="shared" si="78"/>
        <v>134.37979999999999</v>
      </c>
      <c r="Q1109">
        <v>45.2</v>
      </c>
      <c r="R1109" s="45">
        <f>VLOOKUP(H1109,'[1]CALCUL AS et AN'!$A$2:$AU$889,46,FALSE)</f>
        <v>50.392424999999996</v>
      </c>
      <c r="S1109" s="48">
        <f>VLOOKUP(H1109,'[1]CALCUL AS et AN'!$A$2:$AU$889,47,FALSE)</f>
        <v>50.392424999999996</v>
      </c>
      <c r="T1109">
        <v>180.8</v>
      </c>
      <c r="U1109" s="45">
        <f t="shared" si="79"/>
        <v>201.56969999999998</v>
      </c>
      <c r="V1109" s="48">
        <f t="shared" si="80"/>
        <v>201.56969999999998</v>
      </c>
      <c r="W1109" t="s">
        <v>1361</v>
      </c>
      <c r="X1109" t="s">
        <v>951</v>
      </c>
    </row>
    <row r="1110" spans="1:24" outlineLevel="2">
      <c r="A1110" t="s">
        <v>165</v>
      </c>
      <c r="B1110" s="73" t="str">
        <f t="shared" si="81"/>
        <v>HB</v>
      </c>
      <c r="C1110" t="s">
        <v>2182</v>
      </c>
      <c r="D1110">
        <v>4</v>
      </c>
      <c r="E1110" t="s">
        <v>2183</v>
      </c>
      <c r="F1110">
        <v>54.09</v>
      </c>
      <c r="H1110" t="s">
        <v>2182</v>
      </c>
      <c r="I1110">
        <v>40.21</v>
      </c>
      <c r="J1110">
        <v>1</v>
      </c>
      <c r="K1110">
        <v>40.21</v>
      </c>
      <c r="L1110" s="45">
        <f>VLOOKUP(H1110,'[1]CALCUL AS et AN'!$A$2:$AU$889,24,FALSE)</f>
        <v>40.206900000000005</v>
      </c>
      <c r="M1110" s="48">
        <f>VLOOKUP(H1110,'[1]CALCUL AS et AN'!$A$2:$AU$889,28,FALSE)</f>
        <v>40.206900000000005</v>
      </c>
      <c r="N1110">
        <v>160.84</v>
      </c>
      <c r="O1110" s="45">
        <f t="shared" si="77"/>
        <v>160.82760000000002</v>
      </c>
      <c r="P1110" s="48">
        <f t="shared" si="78"/>
        <v>160.82760000000002</v>
      </c>
      <c r="Q1110">
        <v>54.09</v>
      </c>
      <c r="R1110" s="45">
        <f>VLOOKUP(H1110,'[1]CALCUL AS et AN'!$A$2:$AU$889,46,FALSE)</f>
        <v>60.310350000000007</v>
      </c>
      <c r="S1110" s="48">
        <f>VLOOKUP(H1110,'[1]CALCUL AS et AN'!$A$2:$AU$889,47,FALSE)</f>
        <v>60.310350000000007</v>
      </c>
      <c r="T1110">
        <v>216.36</v>
      </c>
      <c r="U1110" s="45">
        <f t="shared" si="79"/>
        <v>241.24140000000003</v>
      </c>
      <c r="V1110" s="48">
        <f t="shared" si="80"/>
        <v>241.24140000000003</v>
      </c>
      <c r="W1110" t="s">
        <v>1361</v>
      </c>
      <c r="X1110" t="s">
        <v>951</v>
      </c>
    </row>
    <row r="1111" spans="1:24" outlineLevel="2">
      <c r="A1111" t="s">
        <v>165</v>
      </c>
      <c r="B1111" s="73" t="str">
        <f t="shared" si="81"/>
        <v>HB</v>
      </c>
      <c r="C1111" t="s">
        <v>2069</v>
      </c>
      <c r="D1111">
        <v>16</v>
      </c>
      <c r="E1111" t="s">
        <v>2070</v>
      </c>
      <c r="F1111">
        <v>7.95</v>
      </c>
      <c r="H1111" t="s">
        <v>2069</v>
      </c>
      <c r="I1111">
        <v>3.29</v>
      </c>
      <c r="J1111">
        <v>6.06</v>
      </c>
      <c r="K1111">
        <v>0.54290429042904298</v>
      </c>
      <c r="L1111" s="45">
        <f>VLOOKUP(H1111,'[1]CALCUL AS et AN'!$A$2:$AU$889,24,FALSE)</f>
        <v>3.29</v>
      </c>
      <c r="M1111" s="48">
        <f>VLOOKUP(H1111,'[1]CALCUL AS et AN'!$A$2:$AU$889,28,FALSE)</f>
        <v>3.29</v>
      </c>
      <c r="N1111">
        <v>8.6864686468646877</v>
      </c>
      <c r="O1111" s="45">
        <f t="shared" si="77"/>
        <v>52.64</v>
      </c>
      <c r="P1111" s="48">
        <f t="shared" si="78"/>
        <v>52.64</v>
      </c>
      <c r="Q1111">
        <v>7.95</v>
      </c>
      <c r="R1111" s="45">
        <f>VLOOKUP(H1111,'[1]CALCUL AS et AN'!$A$2:$AU$889,46,FALSE)</f>
        <v>8.2249999999999996</v>
      </c>
      <c r="S1111" s="48">
        <f>VLOOKUP(H1111,'[1]CALCUL AS et AN'!$A$2:$AU$889,47,FALSE)</f>
        <v>8.2249999999999996</v>
      </c>
      <c r="T1111">
        <v>127.2</v>
      </c>
      <c r="U1111" s="45">
        <f t="shared" si="79"/>
        <v>131.6</v>
      </c>
      <c r="V1111" s="48">
        <f t="shared" si="80"/>
        <v>131.6</v>
      </c>
      <c r="W1111" t="s">
        <v>1361</v>
      </c>
      <c r="X1111" t="s">
        <v>951</v>
      </c>
    </row>
    <row r="1112" spans="1:24" outlineLevel="1">
      <c r="A1112" s="73" t="s">
        <v>3094</v>
      </c>
      <c r="B1112" s="73" t="str">
        <f t="shared" si="81"/>
        <v>PCR20EHB</v>
      </c>
      <c r="N1112">
        <f>SUBTOTAL(9,N1095:N1111)</f>
        <v>1556.0673053905391</v>
      </c>
      <c r="O1112" s="45">
        <f>SUBTOTAL(9,O1095:O1111)</f>
        <v>1626.5708</v>
      </c>
      <c r="P1112" s="48">
        <f>SUBTOTAL(9,P1095:P1111)</f>
        <v>1659.047</v>
      </c>
      <c r="T1112">
        <f>SUBTOTAL(9,T1095:T1111)</f>
        <v>2471.4625999999998</v>
      </c>
      <c r="U1112" s="45">
        <f>SUBTOTAL(9,U1095:U1111)</f>
        <v>2485.2132499999998</v>
      </c>
      <c r="V1112" s="48">
        <f>SUBTOTAL(9,V1095:V1111)</f>
        <v>2532.2342999999996</v>
      </c>
    </row>
    <row r="1113" spans="1:24" outlineLevel="2">
      <c r="A1113" t="s">
        <v>103</v>
      </c>
      <c r="B1113" s="73" t="str">
        <f t="shared" si="81"/>
        <v/>
      </c>
      <c r="C1113">
        <v>8412602518</v>
      </c>
      <c r="D1113">
        <v>2</v>
      </c>
      <c r="E1113" t="s">
        <v>2268</v>
      </c>
      <c r="F1113">
        <v>0.05</v>
      </c>
      <c r="H1113">
        <v>8412602518</v>
      </c>
      <c r="I1113">
        <v>7.04</v>
      </c>
      <c r="J1113">
        <v>200</v>
      </c>
      <c r="K1113">
        <v>3.5200000000000002E-2</v>
      </c>
      <c r="L1113" s="45">
        <f>VLOOKUP(H1113,'[1]CALCUL AS et AN'!$A$2:$AU$889,24,FALSE)</f>
        <v>3.5200000000000002E-2</v>
      </c>
      <c r="M1113" s="48">
        <f>VLOOKUP(H1113,'[1]CALCUL AS et AN'!$A$2:$AU$889,28,FALSE)</f>
        <v>3.5200000000000002E-2</v>
      </c>
      <c r="N1113">
        <v>7.0400000000000004E-2</v>
      </c>
      <c r="O1113" s="45">
        <f t="shared" si="77"/>
        <v>7.0400000000000004E-2</v>
      </c>
      <c r="P1113" s="48">
        <f t="shared" si="78"/>
        <v>7.0400000000000004E-2</v>
      </c>
      <c r="Q1113">
        <v>0.05</v>
      </c>
      <c r="R1113" s="45">
        <f>VLOOKUP(H1113,'[1]CALCUL AS et AN'!$A$2:$AU$889,46,FALSE)</f>
        <v>5.28E-2</v>
      </c>
      <c r="S1113" s="48">
        <f>VLOOKUP(H1113,'[1]CALCUL AS et AN'!$A$2:$AU$889,47,FALSE)</f>
        <v>5.28E-2</v>
      </c>
      <c r="T1113">
        <v>0.1</v>
      </c>
      <c r="U1113" s="45">
        <f t="shared" si="79"/>
        <v>0.1056</v>
      </c>
      <c r="V1113" s="48">
        <f t="shared" si="80"/>
        <v>0.1056</v>
      </c>
      <c r="W1113" t="s">
        <v>1361</v>
      </c>
      <c r="X1113" t="s">
        <v>951</v>
      </c>
    </row>
    <row r="1114" spans="1:24" outlineLevel="2">
      <c r="A1114" t="s">
        <v>103</v>
      </c>
      <c r="B1114" s="73" t="str">
        <f t="shared" si="81"/>
        <v/>
      </c>
      <c r="C1114">
        <v>8434000618</v>
      </c>
      <c r="D1114">
        <v>2</v>
      </c>
      <c r="E1114" t="s">
        <v>2272</v>
      </c>
      <c r="F1114">
        <v>0.02</v>
      </c>
      <c r="H1114">
        <v>8434000618</v>
      </c>
      <c r="I1114">
        <v>8.3000000000000007</v>
      </c>
      <c r="J1114">
        <v>500</v>
      </c>
      <c r="K1114">
        <v>1.66E-2</v>
      </c>
      <c r="L1114" s="45">
        <f>VLOOKUP(H1114,'[1]CALCUL AS et AN'!$A$2:$AU$889,24,FALSE)</f>
        <v>1.66E-2</v>
      </c>
      <c r="M1114" s="48">
        <f>VLOOKUP(H1114,'[1]CALCUL AS et AN'!$A$2:$AU$889,28,FALSE)</f>
        <v>1.66E-2</v>
      </c>
      <c r="N1114">
        <v>3.32E-2</v>
      </c>
      <c r="O1114" s="45">
        <f t="shared" si="77"/>
        <v>3.32E-2</v>
      </c>
      <c r="P1114" s="48">
        <f t="shared" si="78"/>
        <v>3.32E-2</v>
      </c>
      <c r="Q1114">
        <v>0.02</v>
      </c>
      <c r="R1114" s="45">
        <f>VLOOKUP(H1114,'[1]CALCUL AS et AN'!$A$2:$AU$889,46,FALSE)</f>
        <v>2.0750000000000001E-2</v>
      </c>
      <c r="S1114" s="48">
        <f>VLOOKUP(H1114,'[1]CALCUL AS et AN'!$A$2:$AU$889,47,FALSE)</f>
        <v>2.0750000000000001E-2</v>
      </c>
      <c r="T1114">
        <v>0.04</v>
      </c>
      <c r="U1114" s="45">
        <f t="shared" si="79"/>
        <v>4.1500000000000002E-2</v>
      </c>
      <c r="V1114" s="48">
        <f t="shared" si="80"/>
        <v>4.1500000000000002E-2</v>
      </c>
      <c r="W1114" t="s">
        <v>1361</v>
      </c>
      <c r="X1114" t="s">
        <v>951</v>
      </c>
    </row>
    <row r="1115" spans="1:24" outlineLevel="2">
      <c r="A1115" t="s">
        <v>103</v>
      </c>
      <c r="B1115" s="73" t="str">
        <f t="shared" si="81"/>
        <v/>
      </c>
      <c r="C1115" t="s">
        <v>2133</v>
      </c>
      <c r="D1115">
        <v>22</v>
      </c>
      <c r="E1115" t="s">
        <v>2134</v>
      </c>
      <c r="F1115">
        <v>0.8</v>
      </c>
      <c r="H1115" t="s">
        <v>2133</v>
      </c>
      <c r="I1115">
        <v>0.52</v>
      </c>
      <c r="J1115">
        <v>1</v>
      </c>
      <c r="K1115">
        <v>0.52</v>
      </c>
      <c r="L1115" s="45">
        <f>VLOOKUP(H1115,'[1]CALCUL AS et AN'!$A$2:$AU$889,24,FALSE)</f>
        <v>0.51800000000000002</v>
      </c>
      <c r="M1115" s="48">
        <f>VLOOKUP(H1115,'[1]CALCUL AS et AN'!$A$2:$AU$889,28,FALSE)</f>
        <v>0.51800000000000002</v>
      </c>
      <c r="N1115">
        <v>11.440000000000001</v>
      </c>
      <c r="O1115" s="45">
        <f t="shared" si="77"/>
        <v>11.396000000000001</v>
      </c>
      <c r="P1115" s="48">
        <f t="shared" si="78"/>
        <v>11.396000000000001</v>
      </c>
      <c r="Q1115">
        <v>0.8</v>
      </c>
      <c r="R1115" s="45">
        <f>VLOOKUP(H1115,'[1]CALCUL AS et AN'!$A$2:$AU$889,46,FALSE)</f>
        <v>0.77700000000000002</v>
      </c>
      <c r="S1115" s="48">
        <f>VLOOKUP(H1115,'[1]CALCUL AS et AN'!$A$2:$AU$889,47,FALSE)</f>
        <v>0.77700000000000002</v>
      </c>
      <c r="T1115">
        <v>17.600000000000001</v>
      </c>
      <c r="U1115" s="45">
        <f t="shared" si="79"/>
        <v>17.094000000000001</v>
      </c>
      <c r="V1115" s="48">
        <f t="shared" si="80"/>
        <v>17.094000000000001</v>
      </c>
      <c r="W1115" t="s">
        <v>1361</v>
      </c>
      <c r="X1115" t="s">
        <v>951</v>
      </c>
    </row>
    <row r="1116" spans="1:24" outlineLevel="2">
      <c r="A1116" t="s">
        <v>103</v>
      </c>
      <c r="B1116" s="73" t="str">
        <f t="shared" si="81"/>
        <v/>
      </c>
      <c r="C1116">
        <v>8710605018</v>
      </c>
      <c r="D1116">
        <v>1</v>
      </c>
      <c r="E1116" t="s">
        <v>2707</v>
      </c>
      <c r="F1116">
        <v>0.3</v>
      </c>
      <c r="H1116">
        <v>8710605018</v>
      </c>
      <c r="I1116">
        <v>0.11</v>
      </c>
      <c r="J1116">
        <v>1</v>
      </c>
      <c r="K1116">
        <v>0.11</v>
      </c>
      <c r="L1116" s="45">
        <f>VLOOKUP(H1116,'[1]CALCUL AS et AN'!$A$2:$AU$889,24,FALSE)</f>
        <v>0.108</v>
      </c>
      <c r="M1116" s="48">
        <f>VLOOKUP(H1116,'[1]CALCUL AS et AN'!$A$2:$AU$889,28,FALSE)</f>
        <v>0.108</v>
      </c>
      <c r="N1116">
        <v>0.11</v>
      </c>
      <c r="O1116" s="45">
        <f t="shared" si="77"/>
        <v>0.108</v>
      </c>
      <c r="P1116" s="48">
        <f t="shared" si="78"/>
        <v>0.108</v>
      </c>
      <c r="Q1116">
        <v>0.3</v>
      </c>
      <c r="R1116" s="45">
        <f>VLOOKUP(H1116,'[1]CALCUL AS et AN'!$A$2:$AU$889,46,FALSE)</f>
        <v>0.16200000000000001</v>
      </c>
      <c r="S1116" s="48">
        <f>VLOOKUP(H1116,'[1]CALCUL AS et AN'!$A$2:$AU$889,47,FALSE)</f>
        <v>0.16200000000000001</v>
      </c>
      <c r="T1116">
        <v>0.3</v>
      </c>
      <c r="U1116" s="45">
        <f t="shared" si="79"/>
        <v>0.16200000000000001</v>
      </c>
      <c r="V1116" s="48">
        <f t="shared" si="80"/>
        <v>0.16200000000000001</v>
      </c>
      <c r="W1116" t="s">
        <v>1361</v>
      </c>
      <c r="X1116" t="s">
        <v>951</v>
      </c>
    </row>
    <row r="1117" spans="1:24" outlineLevel="2">
      <c r="A1117" t="s">
        <v>103</v>
      </c>
      <c r="B1117" s="73" t="str">
        <f t="shared" si="81"/>
        <v/>
      </c>
      <c r="C1117">
        <v>8110608018</v>
      </c>
      <c r="D1117">
        <v>80</v>
      </c>
      <c r="E1117" t="s">
        <v>2084</v>
      </c>
      <c r="F1117">
        <v>0.28199999999999997</v>
      </c>
      <c r="H1117">
        <v>8110608018</v>
      </c>
      <c r="I1117">
        <v>0.17</v>
      </c>
      <c r="J1117">
        <v>1</v>
      </c>
      <c r="K1117">
        <v>0.17</v>
      </c>
      <c r="L1117" s="45">
        <f>VLOOKUP(H1117,'[1]CALCUL AS et AN'!$A$2:$AU$889,24,FALSE)</f>
        <v>0.16700000000000001</v>
      </c>
      <c r="M1117" s="48">
        <f>VLOOKUP(H1117,'[1]CALCUL AS et AN'!$A$2:$AU$889,28,FALSE)</f>
        <v>0.16700000000000001</v>
      </c>
      <c r="N1117">
        <v>13.600000000000001</v>
      </c>
      <c r="O1117" s="45">
        <f t="shared" si="77"/>
        <v>13.360000000000001</v>
      </c>
      <c r="P1117" s="48">
        <f t="shared" si="78"/>
        <v>13.360000000000001</v>
      </c>
      <c r="Q1117">
        <v>0.28199999999999997</v>
      </c>
      <c r="R1117" s="45">
        <f>VLOOKUP(H1117,'[1]CALCUL AS et AN'!$A$2:$AU$889,46,FALSE)</f>
        <v>0.2505</v>
      </c>
      <c r="S1117" s="48">
        <f>VLOOKUP(H1117,'[1]CALCUL AS et AN'!$A$2:$AU$889,47,FALSE)</f>
        <v>0.2505</v>
      </c>
      <c r="T1117">
        <v>22.56</v>
      </c>
      <c r="U1117" s="45">
        <f t="shared" si="79"/>
        <v>20.04</v>
      </c>
      <c r="V1117" s="48">
        <f t="shared" si="80"/>
        <v>20.04</v>
      </c>
      <c r="W1117" t="s">
        <v>1361</v>
      </c>
      <c r="X1117" t="s">
        <v>951</v>
      </c>
    </row>
    <row r="1118" spans="1:24" outlineLevel="2">
      <c r="A1118" t="s">
        <v>103</v>
      </c>
      <c r="B1118" s="73" t="str">
        <f t="shared" si="81"/>
        <v/>
      </c>
      <c r="C1118" t="s">
        <v>2391</v>
      </c>
      <c r="D1118">
        <v>4</v>
      </c>
      <c r="E1118" t="s">
        <v>2392</v>
      </c>
      <c r="F1118">
        <v>0.54900000000000004</v>
      </c>
      <c r="H1118" t="s">
        <v>2391</v>
      </c>
      <c r="I1118">
        <v>0.37</v>
      </c>
      <c r="J1118">
        <v>1</v>
      </c>
      <c r="K1118">
        <v>0.37</v>
      </c>
      <c r="L1118" s="45">
        <f>VLOOKUP(H1118,'[1]CALCUL AS et AN'!$A$2:$AU$889,24,FALSE)</f>
        <v>0.36599999999999999</v>
      </c>
      <c r="M1118" s="48">
        <f>VLOOKUP(H1118,'[1]CALCUL AS et AN'!$A$2:$AU$889,28,FALSE)</f>
        <v>0.36599999999999999</v>
      </c>
      <c r="N1118">
        <v>1.48</v>
      </c>
      <c r="O1118" s="45">
        <f t="shared" si="77"/>
        <v>1.464</v>
      </c>
      <c r="P1118" s="48">
        <f t="shared" si="78"/>
        <v>1.464</v>
      </c>
      <c r="Q1118">
        <v>0.54900000000000004</v>
      </c>
      <c r="R1118" s="45">
        <f>VLOOKUP(H1118,'[1]CALCUL AS et AN'!$A$2:$AU$889,46,FALSE)</f>
        <v>0.54899999999999993</v>
      </c>
      <c r="S1118" s="48">
        <f>VLOOKUP(H1118,'[1]CALCUL AS et AN'!$A$2:$AU$889,47,FALSE)</f>
        <v>0.54899999999999993</v>
      </c>
      <c r="T1118">
        <v>2.1960000000000002</v>
      </c>
      <c r="U1118" s="45">
        <f t="shared" si="79"/>
        <v>2.1959999999999997</v>
      </c>
      <c r="V1118" s="48">
        <f t="shared" si="80"/>
        <v>2.1959999999999997</v>
      </c>
      <c r="W1118" t="s">
        <v>1361</v>
      </c>
      <c r="X1118" t="s">
        <v>937</v>
      </c>
    </row>
    <row r="1119" spans="1:24" outlineLevel="2">
      <c r="A1119" t="s">
        <v>103</v>
      </c>
      <c r="B1119" s="73" t="str">
        <f t="shared" si="81"/>
        <v/>
      </c>
      <c r="C1119" t="s">
        <v>2394</v>
      </c>
      <c r="D1119">
        <v>4</v>
      </c>
      <c r="E1119" t="s">
        <v>2395</v>
      </c>
      <c r="F1119">
        <v>0.78</v>
      </c>
      <c r="H1119" t="s">
        <v>2394</v>
      </c>
      <c r="I1119">
        <v>1.05</v>
      </c>
      <c r="J1119">
        <v>1</v>
      </c>
      <c r="K1119">
        <v>1.05</v>
      </c>
      <c r="L1119" s="45">
        <f>VLOOKUP(H1119,'[1]CALCUL AS et AN'!$A$2:$AU$889,24,FALSE)</f>
        <v>1.0529999999999999</v>
      </c>
      <c r="M1119" s="48">
        <f>VLOOKUP(H1119,'[1]CALCUL AS et AN'!$A$2:$AU$889,28,FALSE)</f>
        <v>1.0529999999999999</v>
      </c>
      <c r="N1119">
        <v>4.2</v>
      </c>
      <c r="O1119" s="45">
        <f t="shared" si="77"/>
        <v>4.2119999999999997</v>
      </c>
      <c r="P1119" s="48">
        <f t="shared" si="78"/>
        <v>4.2119999999999997</v>
      </c>
      <c r="Q1119">
        <v>0.78</v>
      </c>
      <c r="R1119" s="45">
        <f>VLOOKUP(H1119,'[1]CALCUL AS et AN'!$A$2:$AU$889,46,FALSE)</f>
        <v>1.5794999999999999</v>
      </c>
      <c r="S1119" s="48">
        <f>VLOOKUP(H1119,'[1]CALCUL AS et AN'!$A$2:$AU$889,47,FALSE)</f>
        <v>1.5794999999999999</v>
      </c>
      <c r="T1119">
        <v>3.12</v>
      </c>
      <c r="U1119" s="45">
        <f t="shared" si="79"/>
        <v>6.3179999999999996</v>
      </c>
      <c r="V1119" s="48">
        <f t="shared" si="80"/>
        <v>6.3179999999999996</v>
      </c>
      <c r="W1119" t="s">
        <v>1361</v>
      </c>
      <c r="X1119" t="s">
        <v>937</v>
      </c>
    </row>
    <row r="1120" spans="1:24" outlineLevel="2">
      <c r="A1120" t="s">
        <v>103</v>
      </c>
      <c r="B1120" s="73" t="str">
        <f t="shared" si="81"/>
        <v/>
      </c>
      <c r="C1120">
        <v>8210707018</v>
      </c>
      <c r="D1120">
        <v>36</v>
      </c>
      <c r="E1120" t="s">
        <v>2090</v>
      </c>
      <c r="F1120">
        <v>0.158</v>
      </c>
      <c r="H1120">
        <v>8210707018</v>
      </c>
      <c r="I1120">
        <v>0.11</v>
      </c>
      <c r="J1120">
        <v>1</v>
      </c>
      <c r="K1120">
        <v>0.11</v>
      </c>
      <c r="L1120" s="45">
        <f>VLOOKUP(H1120,'[1]CALCUL AS et AN'!$A$2:$AU$889,24,FALSE)</f>
        <v>0.1056</v>
      </c>
      <c r="M1120" s="48">
        <f>VLOOKUP(H1120,'[1]CALCUL AS et AN'!$A$2:$AU$889,28,FALSE)</f>
        <v>0.1056</v>
      </c>
      <c r="N1120">
        <v>3.96</v>
      </c>
      <c r="O1120" s="45">
        <f t="shared" ref="O1120:O1187" si="82">D1120*L1120</f>
        <v>3.8016000000000001</v>
      </c>
      <c r="P1120" s="48">
        <f t="shared" ref="P1120:P1187" si="83">D1120*M1120</f>
        <v>3.8016000000000001</v>
      </c>
      <c r="Q1120">
        <v>0.12</v>
      </c>
      <c r="R1120" s="45">
        <f>VLOOKUP(H1120,'[1]CALCUL AS et AN'!$A$2:$AU$889,46,FALSE)</f>
        <v>0.15839999999999999</v>
      </c>
      <c r="S1120" s="48">
        <f>VLOOKUP(H1120,'[1]CALCUL AS et AN'!$A$2:$AU$889,47,FALSE)</f>
        <v>0.15839999999999999</v>
      </c>
      <c r="T1120">
        <v>4.32</v>
      </c>
      <c r="U1120" s="45">
        <f t="shared" ref="U1120:U1187" si="84">R1120*D1120</f>
        <v>5.702399999999999</v>
      </c>
      <c r="V1120" s="48">
        <f t="shared" ref="V1120:V1187" si="85">S1120*D1120</f>
        <v>5.702399999999999</v>
      </c>
      <c r="W1120" t="s">
        <v>1361</v>
      </c>
      <c r="X1120" t="s">
        <v>951</v>
      </c>
    </row>
    <row r="1121" spans="1:24" outlineLevel="2">
      <c r="A1121" t="s">
        <v>103</v>
      </c>
      <c r="B1121" s="73" t="str">
        <f t="shared" si="81"/>
        <v/>
      </c>
      <c r="C1121" t="s">
        <v>648</v>
      </c>
      <c r="D1121">
        <v>2</v>
      </c>
      <c r="E1121" t="s">
        <v>2053</v>
      </c>
      <c r="F1121">
        <v>13.19</v>
      </c>
      <c r="H1121" t="s">
        <v>648</v>
      </c>
      <c r="I1121">
        <v>14.87</v>
      </c>
      <c r="J1121">
        <v>1.8</v>
      </c>
      <c r="K1121">
        <v>8.2611111111111111</v>
      </c>
      <c r="L1121" s="45">
        <f>VLOOKUP(H1121,'[1]CALCUL AS et AN'!$A$2:$AU$889,24,FALSE)</f>
        <v>8.26</v>
      </c>
      <c r="M1121" s="48">
        <f>VLOOKUP(H1121,'[1]CALCUL AS et AN'!$A$2:$AU$889,28,FALSE)</f>
        <v>10.92</v>
      </c>
      <c r="N1121">
        <v>16.522222222222222</v>
      </c>
      <c r="O1121" s="45">
        <f t="shared" si="82"/>
        <v>16.52</v>
      </c>
      <c r="P1121" s="48">
        <f t="shared" si="83"/>
        <v>21.84</v>
      </c>
      <c r="Q1121">
        <v>13.19</v>
      </c>
      <c r="R1121" s="45">
        <f>VLOOKUP(H1121,'[1]CALCUL AS et AN'!$A$2:$AU$889,46,FALSE)</f>
        <v>12.39</v>
      </c>
      <c r="S1121" s="48">
        <f>VLOOKUP(H1121,'[1]CALCUL AS et AN'!$A$2:$AU$889,47,FALSE)</f>
        <v>16.38</v>
      </c>
      <c r="T1121">
        <v>26.38</v>
      </c>
      <c r="U1121" s="45">
        <f t="shared" si="84"/>
        <v>24.78</v>
      </c>
      <c r="V1121" s="48">
        <f t="shared" si="85"/>
        <v>32.76</v>
      </c>
      <c r="W1121" t="s">
        <v>1361</v>
      </c>
      <c r="X1121" t="s">
        <v>937</v>
      </c>
    </row>
    <row r="1122" spans="1:24" outlineLevel="2">
      <c r="A1122" t="s">
        <v>103</v>
      </c>
      <c r="B1122" s="73" t="str">
        <f t="shared" si="81"/>
        <v/>
      </c>
      <c r="C1122" t="s">
        <v>650</v>
      </c>
      <c r="D1122">
        <v>9.44</v>
      </c>
      <c r="E1122" t="s">
        <v>2047</v>
      </c>
      <c r="F1122">
        <v>11.27</v>
      </c>
      <c r="H1122" t="s">
        <v>650</v>
      </c>
      <c r="I1122">
        <v>7.05</v>
      </c>
      <c r="J1122">
        <v>1</v>
      </c>
      <c r="K1122">
        <v>7.05</v>
      </c>
      <c r="L1122" s="45">
        <f>VLOOKUP(H1122,'[1]CALCUL AS et AN'!$A$2:$AU$889,24,FALSE)</f>
        <v>7.05</v>
      </c>
      <c r="M1122" s="48">
        <f>VLOOKUP(H1122,'[1]CALCUL AS et AN'!$A$2:$AU$889,28,FALSE)</f>
        <v>7.4</v>
      </c>
      <c r="N1122">
        <v>66.551999999999992</v>
      </c>
      <c r="O1122" s="45">
        <f t="shared" si="82"/>
        <v>66.551999999999992</v>
      </c>
      <c r="P1122" s="48">
        <f t="shared" si="83"/>
        <v>69.855999999999995</v>
      </c>
      <c r="Q1122">
        <v>11.27</v>
      </c>
      <c r="R1122" s="45">
        <f>VLOOKUP(H1122,'[1]CALCUL AS et AN'!$A$2:$AU$889,46,FALSE)</f>
        <v>8.8125</v>
      </c>
      <c r="S1122" s="48">
        <f>VLOOKUP(H1122,'[1]CALCUL AS et AN'!$A$2:$AU$889,47,FALSE)</f>
        <v>9.25</v>
      </c>
      <c r="T1122">
        <v>106.38879999999999</v>
      </c>
      <c r="U1122" s="45">
        <f t="shared" si="84"/>
        <v>83.19</v>
      </c>
      <c r="V1122" s="48">
        <f t="shared" si="85"/>
        <v>87.32</v>
      </c>
      <c r="W1122" t="s">
        <v>1361</v>
      </c>
      <c r="X1122" t="s">
        <v>937</v>
      </c>
    </row>
    <row r="1123" spans="1:24" outlineLevel="2">
      <c r="A1123" t="s">
        <v>103</v>
      </c>
      <c r="B1123" s="73" t="str">
        <f t="shared" si="81"/>
        <v/>
      </c>
      <c r="C1123" t="s">
        <v>2077</v>
      </c>
      <c r="D1123">
        <v>4</v>
      </c>
      <c r="E1123" t="s">
        <v>2078</v>
      </c>
      <c r="F1123">
        <v>7.55</v>
      </c>
      <c r="H1123" t="s">
        <v>2077</v>
      </c>
      <c r="I1123">
        <v>3.32</v>
      </c>
      <c r="J1123">
        <v>6.06</v>
      </c>
      <c r="K1123">
        <v>0.54785478547854782</v>
      </c>
      <c r="L1123" s="45">
        <f>VLOOKUP(H1123,'[1]CALCUL AS et AN'!$A$2:$AU$889,24,FALSE)</f>
        <v>3.29</v>
      </c>
      <c r="M1123" s="48">
        <f>VLOOKUP(H1123,'[1]CALCUL AS et AN'!$A$2:$AU$889,28,FALSE)</f>
        <v>3.32</v>
      </c>
      <c r="N1123">
        <v>2.1914191419141913</v>
      </c>
      <c r="O1123" s="45">
        <f t="shared" si="82"/>
        <v>13.16</v>
      </c>
      <c r="P1123" s="48">
        <f t="shared" si="83"/>
        <v>13.28</v>
      </c>
      <c r="Q1123">
        <v>7.55</v>
      </c>
      <c r="R1123" s="45">
        <f>VLOOKUP(H1123,'[1]CALCUL AS et AN'!$A$2:$AU$889,46,FALSE)</f>
        <v>8.2249999999999996</v>
      </c>
      <c r="S1123" s="48">
        <f>VLOOKUP(H1123,'[1]CALCUL AS et AN'!$A$2:$AU$889,47,FALSE)</f>
        <v>8.2999999999999989</v>
      </c>
      <c r="T1123">
        <v>30.2</v>
      </c>
      <c r="U1123" s="45">
        <f t="shared" si="84"/>
        <v>32.9</v>
      </c>
      <c r="V1123" s="48">
        <f t="shared" si="85"/>
        <v>33.199999999999996</v>
      </c>
      <c r="W1123" t="s">
        <v>1361</v>
      </c>
      <c r="X1123" t="s">
        <v>951</v>
      </c>
    </row>
    <row r="1124" spans="1:24" outlineLevel="2">
      <c r="A1124" t="s">
        <v>103</v>
      </c>
      <c r="B1124" s="73" t="str">
        <f t="shared" si="81"/>
        <v/>
      </c>
      <c r="C1124" t="s">
        <v>572</v>
      </c>
      <c r="D1124">
        <v>1</v>
      </c>
      <c r="E1124" t="s">
        <v>573</v>
      </c>
      <c r="F1124">
        <v>20.91</v>
      </c>
      <c r="H1124" t="s">
        <v>572</v>
      </c>
      <c r="I1124">
        <v>14.64</v>
      </c>
      <c r="J1124">
        <v>1</v>
      </c>
      <c r="K1124">
        <v>14.64</v>
      </c>
      <c r="L1124" s="45">
        <f>VLOOKUP(H1124,'[1]CALCUL AS et AN'!$A$2:$AU$889,24,FALSE)</f>
        <v>14.64</v>
      </c>
      <c r="M1124" s="48">
        <f>VLOOKUP(H1124,'[1]CALCUL AS et AN'!$A$2:$AU$889,28,FALSE)</f>
        <v>15.811200000000001</v>
      </c>
      <c r="N1124">
        <v>14.64</v>
      </c>
      <c r="O1124" s="45">
        <f t="shared" si="82"/>
        <v>14.64</v>
      </c>
      <c r="P1124" s="48">
        <f t="shared" si="83"/>
        <v>15.811200000000001</v>
      </c>
      <c r="Q1124">
        <v>20.91</v>
      </c>
      <c r="R1124" s="45">
        <f>VLOOKUP(H1124,'[1]CALCUL AS et AN'!$A$2:$AU$889,46,FALSE)</f>
        <v>21.96</v>
      </c>
      <c r="S1124" s="48">
        <f>VLOOKUP(H1124,'[1]CALCUL AS et AN'!$A$2:$AU$889,47,FALSE)</f>
        <v>23.716800000000003</v>
      </c>
      <c r="T1124">
        <v>20.91</v>
      </c>
      <c r="U1124" s="45">
        <f t="shared" si="84"/>
        <v>21.96</v>
      </c>
      <c r="V1124" s="48">
        <f t="shared" si="85"/>
        <v>23.716800000000003</v>
      </c>
      <c r="W1124" t="s">
        <v>1361</v>
      </c>
      <c r="X1124" t="s">
        <v>937</v>
      </c>
    </row>
    <row r="1125" spans="1:24" outlineLevel="2">
      <c r="A1125" t="s">
        <v>103</v>
      </c>
      <c r="B1125" s="73" t="str">
        <f t="shared" si="81"/>
        <v/>
      </c>
      <c r="C1125" t="s">
        <v>2410</v>
      </c>
      <c r="D1125">
        <v>2.76</v>
      </c>
      <c r="E1125" t="s">
        <v>2411</v>
      </c>
      <c r="F1125">
        <v>75</v>
      </c>
      <c r="H1125" t="s">
        <v>2410</v>
      </c>
      <c r="I1125">
        <v>50</v>
      </c>
      <c r="J1125">
        <v>1</v>
      </c>
      <c r="K1125">
        <v>50</v>
      </c>
      <c r="L1125" s="45">
        <f>VLOOKUP(H1125,'[1]CALCUL AS et AN'!$A$2:$AU$889,24,FALSE)</f>
        <v>50</v>
      </c>
      <c r="M1125" s="48">
        <f>VLOOKUP(H1125,'[1]CALCUL AS et AN'!$A$2:$AU$889,28,FALSE)</f>
        <v>50</v>
      </c>
      <c r="N1125">
        <v>138</v>
      </c>
      <c r="O1125" s="45">
        <f t="shared" si="82"/>
        <v>138</v>
      </c>
      <c r="P1125" s="48">
        <f t="shared" si="83"/>
        <v>138</v>
      </c>
      <c r="Q1125">
        <v>75</v>
      </c>
      <c r="R1125" s="45">
        <f>VLOOKUP(H1125,'[1]CALCUL AS et AN'!$A$2:$AU$889,46,FALSE)</f>
        <v>75</v>
      </c>
      <c r="S1125" s="48">
        <f>VLOOKUP(H1125,'[1]CALCUL AS et AN'!$A$2:$AU$889,47,FALSE)</f>
        <v>75</v>
      </c>
      <c r="T1125">
        <v>206.99999999999997</v>
      </c>
      <c r="U1125" s="45">
        <f t="shared" si="84"/>
        <v>206.99999999999997</v>
      </c>
      <c r="V1125" s="48">
        <f t="shared" si="85"/>
        <v>206.99999999999997</v>
      </c>
      <c r="W1125" t="s">
        <v>1361</v>
      </c>
      <c r="X1125" t="s">
        <v>951</v>
      </c>
    </row>
    <row r="1126" spans="1:24" outlineLevel="2">
      <c r="A1126" t="s">
        <v>103</v>
      </c>
      <c r="B1126" s="73" t="str">
        <f t="shared" si="81"/>
        <v/>
      </c>
      <c r="C1126" t="s">
        <v>2190</v>
      </c>
      <c r="D1126">
        <v>4</v>
      </c>
      <c r="E1126" t="s">
        <v>2191</v>
      </c>
      <c r="F1126">
        <v>7.41</v>
      </c>
      <c r="H1126" t="s">
        <v>2190</v>
      </c>
      <c r="I1126">
        <v>5.51</v>
      </c>
      <c r="J1126">
        <v>1</v>
      </c>
      <c r="K1126">
        <v>5.51</v>
      </c>
      <c r="L1126" s="45">
        <f>VLOOKUP(H1126,'[1]CALCUL AS et AN'!$A$2:$AU$889,24,FALSE)</f>
        <v>5.5081000000000007</v>
      </c>
      <c r="M1126" s="48">
        <f>VLOOKUP(H1126,'[1]CALCUL AS et AN'!$A$2:$AU$889,28,FALSE)</f>
        <v>5.5081000000000007</v>
      </c>
      <c r="N1126">
        <v>22.04</v>
      </c>
      <c r="O1126" s="45">
        <f t="shared" si="82"/>
        <v>22.032400000000003</v>
      </c>
      <c r="P1126" s="48">
        <f t="shared" si="83"/>
        <v>22.032400000000003</v>
      </c>
      <c r="Q1126">
        <v>7.41</v>
      </c>
      <c r="R1126" s="45">
        <f>VLOOKUP(H1126,'[1]CALCUL AS et AN'!$A$2:$AU$889,46,FALSE)</f>
        <v>8.2621500000000019</v>
      </c>
      <c r="S1126" s="48">
        <f>VLOOKUP(H1126,'[1]CALCUL AS et AN'!$A$2:$AU$889,47,FALSE)</f>
        <v>8.2621500000000019</v>
      </c>
      <c r="T1126">
        <v>29.64</v>
      </c>
      <c r="U1126" s="45">
        <f t="shared" si="84"/>
        <v>33.048600000000008</v>
      </c>
      <c r="V1126" s="48">
        <f t="shared" si="85"/>
        <v>33.048600000000008</v>
      </c>
      <c r="W1126" t="s">
        <v>1361</v>
      </c>
      <c r="X1126" t="s">
        <v>951</v>
      </c>
    </row>
    <row r="1127" spans="1:24" outlineLevel="2">
      <c r="A1127" t="s">
        <v>103</v>
      </c>
      <c r="B1127" s="73" t="str">
        <f t="shared" si="81"/>
        <v/>
      </c>
      <c r="C1127" t="s">
        <v>2221</v>
      </c>
      <c r="D1127">
        <v>4</v>
      </c>
      <c r="E1127" t="s">
        <v>2222</v>
      </c>
      <c r="F1127">
        <v>4.76</v>
      </c>
      <c r="H1127" t="s">
        <v>2221</v>
      </c>
      <c r="I1127">
        <v>3.54</v>
      </c>
      <c r="J1127">
        <v>1</v>
      </c>
      <c r="K1127">
        <v>3.54</v>
      </c>
      <c r="L1127" s="45">
        <f>VLOOKUP(H1127,'[1]CALCUL AS et AN'!$A$2:$AU$889,24,FALSE)</f>
        <v>3.5345499999999999</v>
      </c>
      <c r="M1127" s="48">
        <f>VLOOKUP(H1127,'[1]CALCUL AS et AN'!$A$2:$AU$889,28,FALSE)</f>
        <v>3.5345499999999999</v>
      </c>
      <c r="N1127">
        <v>14.16</v>
      </c>
      <c r="O1127" s="45">
        <f t="shared" si="82"/>
        <v>14.138199999999999</v>
      </c>
      <c r="P1127" s="48">
        <f t="shared" si="83"/>
        <v>14.138199999999999</v>
      </c>
      <c r="Q1127">
        <v>4.76</v>
      </c>
      <c r="R1127" s="45">
        <f>VLOOKUP(H1127,'[1]CALCUL AS et AN'!$A$2:$AU$889,46,FALSE)</f>
        <v>5.301825</v>
      </c>
      <c r="S1127" s="48">
        <f>VLOOKUP(H1127,'[1]CALCUL AS et AN'!$A$2:$AU$889,47,FALSE)</f>
        <v>5.301825</v>
      </c>
      <c r="T1127">
        <v>19.04</v>
      </c>
      <c r="U1127" s="45">
        <f t="shared" si="84"/>
        <v>21.2073</v>
      </c>
      <c r="V1127" s="48">
        <f t="shared" si="85"/>
        <v>21.2073</v>
      </c>
      <c r="W1127" t="s">
        <v>1361</v>
      </c>
      <c r="X1127" t="s">
        <v>951</v>
      </c>
    </row>
    <row r="1128" spans="1:24" outlineLevel="2">
      <c r="A1128" t="s">
        <v>103</v>
      </c>
      <c r="B1128" s="73" t="str">
        <f t="shared" si="81"/>
        <v/>
      </c>
      <c r="C1128" t="s">
        <v>2158</v>
      </c>
      <c r="D1128">
        <v>4</v>
      </c>
      <c r="E1128" t="s">
        <v>2159</v>
      </c>
      <c r="F1128">
        <v>32.450000000000003</v>
      </c>
      <c r="H1128" t="s">
        <v>2158</v>
      </c>
      <c r="I1128">
        <v>24.12</v>
      </c>
      <c r="J1128">
        <v>1</v>
      </c>
      <c r="K1128">
        <v>24.12</v>
      </c>
      <c r="L1128" s="45">
        <f>VLOOKUP(H1128,'[1]CALCUL AS et AN'!$A$2:$AU$889,24,FALSE)</f>
        <v>24.117449999999998</v>
      </c>
      <c r="M1128" s="48">
        <f>VLOOKUP(H1128,'[1]CALCUL AS et AN'!$A$2:$AU$889,28,FALSE)</f>
        <v>24.117449999999998</v>
      </c>
      <c r="N1128">
        <v>96.48</v>
      </c>
      <c r="O1128" s="45">
        <f t="shared" si="82"/>
        <v>96.469799999999992</v>
      </c>
      <c r="P1128" s="48">
        <f t="shared" si="83"/>
        <v>96.469799999999992</v>
      </c>
      <c r="Q1128">
        <v>32.450000000000003</v>
      </c>
      <c r="R1128" s="45">
        <f>VLOOKUP(H1128,'[1]CALCUL AS et AN'!$A$2:$AU$889,46,FALSE)</f>
        <v>36.176175000000001</v>
      </c>
      <c r="S1128" s="48">
        <f>VLOOKUP(H1128,'[1]CALCUL AS et AN'!$A$2:$AU$889,47,FALSE)</f>
        <v>36.176175000000001</v>
      </c>
      <c r="T1128">
        <v>129.80000000000001</v>
      </c>
      <c r="U1128" s="45">
        <f t="shared" si="84"/>
        <v>144.7047</v>
      </c>
      <c r="V1128" s="48">
        <f t="shared" si="85"/>
        <v>144.7047</v>
      </c>
      <c r="W1128" t="s">
        <v>1361</v>
      </c>
      <c r="X1128" t="s">
        <v>951</v>
      </c>
    </row>
    <row r="1129" spans="1:24" outlineLevel="2">
      <c r="A1129" t="s">
        <v>103</v>
      </c>
      <c r="B1129" s="73" t="str">
        <f t="shared" si="81"/>
        <v/>
      </c>
      <c r="C1129" t="s">
        <v>2206</v>
      </c>
      <c r="D1129">
        <v>2</v>
      </c>
      <c r="E1129" t="s">
        <v>2207</v>
      </c>
      <c r="F1129">
        <v>10.86</v>
      </c>
      <c r="H1129" t="s">
        <v>2206</v>
      </c>
      <c r="I1129">
        <v>8.07</v>
      </c>
      <c r="J1129">
        <v>1</v>
      </c>
      <c r="K1129">
        <v>8.07</v>
      </c>
      <c r="L1129" s="45">
        <f>VLOOKUP(H1129,'[1]CALCUL AS et AN'!$A$2:$AU$889,24,FALSE)</f>
        <v>8.0725999999999996</v>
      </c>
      <c r="M1129" s="48">
        <f>VLOOKUP(H1129,'[1]CALCUL AS et AN'!$A$2:$AU$889,28,FALSE)</f>
        <v>8.0725999999999996</v>
      </c>
      <c r="N1129">
        <v>16.14</v>
      </c>
      <c r="O1129" s="45">
        <f t="shared" si="82"/>
        <v>16.145199999999999</v>
      </c>
      <c r="P1129" s="48">
        <f t="shared" si="83"/>
        <v>16.145199999999999</v>
      </c>
      <c r="Q1129">
        <v>10.86</v>
      </c>
      <c r="R1129" s="45">
        <f>VLOOKUP(H1129,'[1]CALCUL AS et AN'!$A$2:$AU$889,46,FALSE)</f>
        <v>12.108899999999998</v>
      </c>
      <c r="S1129" s="48">
        <f>VLOOKUP(H1129,'[1]CALCUL AS et AN'!$A$2:$AU$889,47,FALSE)</f>
        <v>12.108899999999998</v>
      </c>
      <c r="T1129">
        <v>21.72</v>
      </c>
      <c r="U1129" s="45">
        <f t="shared" si="84"/>
        <v>24.217799999999997</v>
      </c>
      <c r="V1129" s="48">
        <f t="shared" si="85"/>
        <v>24.217799999999997</v>
      </c>
      <c r="W1129" t="s">
        <v>1361</v>
      </c>
      <c r="X1129" t="s">
        <v>951</v>
      </c>
    </row>
    <row r="1130" spans="1:24" outlineLevel="2">
      <c r="A1130" t="s">
        <v>103</v>
      </c>
      <c r="B1130" s="73" t="str">
        <f t="shared" si="81"/>
        <v/>
      </c>
      <c r="C1130" t="s">
        <v>2233</v>
      </c>
      <c r="D1130">
        <v>2</v>
      </c>
      <c r="E1130" t="s">
        <v>2234</v>
      </c>
      <c r="F1130">
        <v>6.96</v>
      </c>
      <c r="H1130" t="s">
        <v>2233</v>
      </c>
      <c r="I1130">
        <v>5.17</v>
      </c>
      <c r="J1130">
        <v>1</v>
      </c>
      <c r="K1130">
        <v>5.17</v>
      </c>
      <c r="L1130" s="45">
        <f>VLOOKUP(H1130,'[1]CALCUL AS et AN'!$A$2:$AU$889,24,FALSE)</f>
        <v>5.1735999999999995</v>
      </c>
      <c r="M1130" s="48">
        <f>VLOOKUP(H1130,'[1]CALCUL AS et AN'!$A$2:$AU$889,28,FALSE)</f>
        <v>5.1735999999999995</v>
      </c>
      <c r="N1130">
        <v>10.34</v>
      </c>
      <c r="O1130" s="45">
        <f t="shared" si="82"/>
        <v>10.347199999999999</v>
      </c>
      <c r="P1130" s="48">
        <f t="shared" si="83"/>
        <v>10.347199999999999</v>
      </c>
      <c r="Q1130">
        <v>6.96</v>
      </c>
      <c r="R1130" s="45">
        <f>VLOOKUP(H1130,'[1]CALCUL AS et AN'!$A$2:$AU$889,46,FALSE)</f>
        <v>7.7603999999999989</v>
      </c>
      <c r="S1130" s="48">
        <f>VLOOKUP(H1130,'[1]CALCUL AS et AN'!$A$2:$AU$889,47,FALSE)</f>
        <v>7.7603999999999989</v>
      </c>
      <c r="T1130">
        <v>13.92</v>
      </c>
      <c r="U1130" s="45">
        <f t="shared" si="84"/>
        <v>15.520799999999998</v>
      </c>
      <c r="V1130" s="48">
        <f t="shared" si="85"/>
        <v>15.520799999999998</v>
      </c>
      <c r="W1130" t="s">
        <v>1361</v>
      </c>
      <c r="X1130" t="s">
        <v>951</v>
      </c>
    </row>
    <row r="1131" spans="1:24" outlineLevel="2">
      <c r="A1131" t="s">
        <v>103</v>
      </c>
      <c r="B1131" s="73" t="str">
        <f t="shared" si="81"/>
        <v/>
      </c>
      <c r="C1131" t="s">
        <v>2174</v>
      </c>
      <c r="D1131">
        <v>2</v>
      </c>
      <c r="E1131" t="s">
        <v>2175</v>
      </c>
      <c r="F1131">
        <v>47.55</v>
      </c>
      <c r="H1131" t="s">
        <v>2174</v>
      </c>
      <c r="I1131">
        <v>35.35</v>
      </c>
      <c r="J1131">
        <v>1</v>
      </c>
      <c r="K1131">
        <v>35.35</v>
      </c>
      <c r="L1131" s="45">
        <f>VLOOKUP(H1131,'[1]CALCUL AS et AN'!$A$2:$AU$889,24,FALSE)</f>
        <v>35.345500000000001</v>
      </c>
      <c r="M1131" s="48">
        <f>VLOOKUP(H1131,'[1]CALCUL AS et AN'!$A$2:$AU$889,28,FALSE)</f>
        <v>35.345500000000001</v>
      </c>
      <c r="N1131">
        <v>70.7</v>
      </c>
      <c r="O1131" s="45">
        <f t="shared" si="82"/>
        <v>70.691000000000003</v>
      </c>
      <c r="P1131" s="48">
        <f t="shared" si="83"/>
        <v>70.691000000000003</v>
      </c>
      <c r="Q1131">
        <v>47.55</v>
      </c>
      <c r="R1131" s="45">
        <f>VLOOKUP(H1131,'[1]CALCUL AS et AN'!$A$2:$AU$889,46,FALSE)</f>
        <v>53.018250000000002</v>
      </c>
      <c r="S1131" s="48">
        <f>VLOOKUP(H1131,'[1]CALCUL AS et AN'!$A$2:$AU$889,47,FALSE)</f>
        <v>53.018250000000002</v>
      </c>
      <c r="T1131">
        <v>95.1</v>
      </c>
      <c r="U1131" s="45">
        <f t="shared" si="84"/>
        <v>106.0365</v>
      </c>
      <c r="V1131" s="48">
        <f t="shared" si="85"/>
        <v>106.0365</v>
      </c>
      <c r="W1131" t="s">
        <v>1361</v>
      </c>
      <c r="X1131" t="s">
        <v>951</v>
      </c>
    </row>
    <row r="1132" spans="1:24" outlineLevel="2">
      <c r="A1132" t="s">
        <v>103</v>
      </c>
      <c r="B1132" s="73" t="str">
        <f t="shared" si="81"/>
        <v/>
      </c>
      <c r="C1132" t="s">
        <v>2069</v>
      </c>
      <c r="D1132">
        <v>6</v>
      </c>
      <c r="E1132" t="s">
        <v>2070</v>
      </c>
      <c r="F1132">
        <v>7.95</v>
      </c>
      <c r="H1132" t="s">
        <v>2069</v>
      </c>
      <c r="I1132">
        <v>3.29</v>
      </c>
      <c r="J1132">
        <v>6.06</v>
      </c>
      <c r="K1132">
        <v>0.54290429042904298</v>
      </c>
      <c r="L1132" s="45">
        <f>VLOOKUP(H1132,'[1]CALCUL AS et AN'!$A$2:$AU$889,24,FALSE)</f>
        <v>3.29</v>
      </c>
      <c r="M1132" s="48">
        <f>VLOOKUP(H1132,'[1]CALCUL AS et AN'!$A$2:$AU$889,28,FALSE)</f>
        <v>3.29</v>
      </c>
      <c r="N1132">
        <v>3.2574257425742577</v>
      </c>
      <c r="O1132" s="45">
        <f t="shared" si="82"/>
        <v>19.740000000000002</v>
      </c>
      <c r="P1132" s="48">
        <f t="shared" si="83"/>
        <v>19.740000000000002</v>
      </c>
      <c r="Q1132">
        <v>7.95</v>
      </c>
      <c r="R1132" s="45">
        <f>VLOOKUP(H1132,'[1]CALCUL AS et AN'!$A$2:$AU$889,46,FALSE)</f>
        <v>8.2249999999999996</v>
      </c>
      <c r="S1132" s="48">
        <f>VLOOKUP(H1132,'[1]CALCUL AS et AN'!$A$2:$AU$889,47,FALSE)</f>
        <v>8.2249999999999996</v>
      </c>
      <c r="T1132">
        <v>47.7</v>
      </c>
      <c r="U1132" s="45">
        <f t="shared" si="84"/>
        <v>49.349999999999994</v>
      </c>
      <c r="V1132" s="48">
        <f t="shared" si="85"/>
        <v>49.349999999999994</v>
      </c>
      <c r="W1132" t="s">
        <v>1361</v>
      </c>
      <c r="X1132" t="s">
        <v>951</v>
      </c>
    </row>
    <row r="1133" spans="1:24" outlineLevel="1">
      <c r="A1133" s="73" t="s">
        <v>3095</v>
      </c>
      <c r="B1133" s="73" t="str">
        <f t="shared" si="81"/>
        <v>PCG3EH</v>
      </c>
      <c r="N1133">
        <f>SUBTOTAL(9,N1113:N1132)</f>
        <v>505.91666710671063</v>
      </c>
      <c r="O1133" s="45">
        <f>SUBTOTAL(9,O1113:O1132)</f>
        <v>532.88099999999997</v>
      </c>
      <c r="P1133" s="48">
        <f>SUBTOTAL(9,P1113:P1132)</f>
        <v>542.7962</v>
      </c>
      <c r="T1133">
        <f>SUBTOTAL(9,T1113:T1132)</f>
        <v>798.03480000000002</v>
      </c>
      <c r="U1133" s="45">
        <f>SUBTOTAL(9,U1113:U1132)</f>
        <v>815.57520000000011</v>
      </c>
      <c r="V1133" s="48">
        <f>SUBTOTAL(9,V1113:V1132)</f>
        <v>829.74200000000008</v>
      </c>
    </row>
    <row r="1134" spans="1:24" outlineLevel="2">
      <c r="A1134" t="s">
        <v>135</v>
      </c>
      <c r="B1134" s="73" t="str">
        <f t="shared" si="81"/>
        <v/>
      </c>
      <c r="C1134">
        <v>8412602518</v>
      </c>
      <c r="D1134">
        <v>2</v>
      </c>
      <c r="E1134" t="s">
        <v>2268</v>
      </c>
      <c r="F1134">
        <v>0.05</v>
      </c>
      <c r="H1134">
        <v>8412602518</v>
      </c>
      <c r="I1134">
        <v>7.04</v>
      </c>
      <c r="J1134">
        <v>200</v>
      </c>
      <c r="K1134">
        <v>3.5200000000000002E-2</v>
      </c>
      <c r="L1134" s="45">
        <f>VLOOKUP(H1134,'[1]CALCUL AS et AN'!$A$2:$AU$889,24,FALSE)</f>
        <v>3.5200000000000002E-2</v>
      </c>
      <c r="M1134" s="48">
        <f>VLOOKUP(H1134,'[1]CALCUL AS et AN'!$A$2:$AU$889,28,FALSE)</f>
        <v>3.5200000000000002E-2</v>
      </c>
      <c r="N1134">
        <v>7.0400000000000004E-2</v>
      </c>
      <c r="O1134" s="45">
        <f t="shared" si="82"/>
        <v>7.0400000000000004E-2</v>
      </c>
      <c r="P1134" s="48">
        <f t="shared" si="83"/>
        <v>7.0400000000000004E-2</v>
      </c>
      <c r="Q1134">
        <v>0.05</v>
      </c>
      <c r="R1134" s="45">
        <f>VLOOKUP(H1134,'[1]CALCUL AS et AN'!$A$2:$AU$889,46,FALSE)</f>
        <v>5.28E-2</v>
      </c>
      <c r="S1134" s="48">
        <f>VLOOKUP(H1134,'[1]CALCUL AS et AN'!$A$2:$AU$889,47,FALSE)</f>
        <v>5.28E-2</v>
      </c>
      <c r="T1134">
        <v>0.1</v>
      </c>
      <c r="U1134" s="45">
        <f t="shared" si="84"/>
        <v>0.1056</v>
      </c>
      <c r="V1134" s="48">
        <f t="shared" si="85"/>
        <v>0.1056</v>
      </c>
      <c r="W1134" t="s">
        <v>1361</v>
      </c>
      <c r="X1134" t="s">
        <v>951</v>
      </c>
    </row>
    <row r="1135" spans="1:24" outlineLevel="2">
      <c r="A1135" t="s">
        <v>135</v>
      </c>
      <c r="B1135" s="73" t="str">
        <f t="shared" si="81"/>
        <v/>
      </c>
      <c r="C1135">
        <v>8434000618</v>
      </c>
      <c r="D1135">
        <v>2</v>
      </c>
      <c r="E1135" t="s">
        <v>2272</v>
      </c>
      <c r="F1135">
        <v>0.02</v>
      </c>
      <c r="H1135">
        <v>8434000618</v>
      </c>
      <c r="I1135">
        <v>8.3000000000000007</v>
      </c>
      <c r="J1135">
        <v>500</v>
      </c>
      <c r="K1135">
        <v>1.66E-2</v>
      </c>
      <c r="L1135" s="45">
        <f>VLOOKUP(H1135,'[1]CALCUL AS et AN'!$A$2:$AU$889,24,FALSE)</f>
        <v>1.66E-2</v>
      </c>
      <c r="M1135" s="48">
        <f>VLOOKUP(H1135,'[1]CALCUL AS et AN'!$A$2:$AU$889,28,FALSE)</f>
        <v>1.66E-2</v>
      </c>
      <c r="N1135">
        <v>3.32E-2</v>
      </c>
      <c r="O1135" s="45">
        <f t="shared" si="82"/>
        <v>3.32E-2</v>
      </c>
      <c r="P1135" s="48">
        <f t="shared" si="83"/>
        <v>3.32E-2</v>
      </c>
      <c r="Q1135">
        <v>0.02</v>
      </c>
      <c r="R1135" s="45">
        <f>VLOOKUP(H1135,'[1]CALCUL AS et AN'!$A$2:$AU$889,46,FALSE)</f>
        <v>2.0750000000000001E-2</v>
      </c>
      <c r="S1135" s="48">
        <f>VLOOKUP(H1135,'[1]CALCUL AS et AN'!$A$2:$AU$889,47,FALSE)</f>
        <v>2.0750000000000001E-2</v>
      </c>
      <c r="T1135">
        <v>0.04</v>
      </c>
      <c r="U1135" s="45">
        <f t="shared" si="84"/>
        <v>4.1500000000000002E-2</v>
      </c>
      <c r="V1135" s="48">
        <f t="shared" si="85"/>
        <v>4.1500000000000002E-2</v>
      </c>
      <c r="W1135" t="s">
        <v>1361</v>
      </c>
      <c r="X1135" t="s">
        <v>951</v>
      </c>
    </row>
    <row r="1136" spans="1:24" outlineLevel="2">
      <c r="A1136" t="s">
        <v>135</v>
      </c>
      <c r="B1136" s="73" t="str">
        <f t="shared" si="81"/>
        <v/>
      </c>
      <c r="C1136" t="s">
        <v>2133</v>
      </c>
      <c r="D1136">
        <v>22</v>
      </c>
      <c r="E1136" t="s">
        <v>2134</v>
      </c>
      <c r="F1136">
        <v>0.8</v>
      </c>
      <c r="H1136" t="s">
        <v>2133</v>
      </c>
      <c r="I1136">
        <v>0.52</v>
      </c>
      <c r="J1136">
        <v>1</v>
      </c>
      <c r="K1136">
        <v>0.52</v>
      </c>
      <c r="L1136" s="45">
        <f>VLOOKUP(H1136,'[1]CALCUL AS et AN'!$A$2:$AU$889,24,FALSE)</f>
        <v>0.51800000000000002</v>
      </c>
      <c r="M1136" s="48">
        <f>VLOOKUP(H1136,'[1]CALCUL AS et AN'!$A$2:$AU$889,28,FALSE)</f>
        <v>0.51800000000000002</v>
      </c>
      <c r="N1136">
        <v>11.440000000000001</v>
      </c>
      <c r="O1136" s="45">
        <f t="shared" si="82"/>
        <v>11.396000000000001</v>
      </c>
      <c r="P1136" s="48">
        <f t="shared" si="83"/>
        <v>11.396000000000001</v>
      </c>
      <c r="Q1136">
        <v>0.8</v>
      </c>
      <c r="R1136" s="45">
        <f>VLOOKUP(H1136,'[1]CALCUL AS et AN'!$A$2:$AU$889,46,FALSE)</f>
        <v>0.77700000000000002</v>
      </c>
      <c r="S1136" s="48">
        <f>VLOOKUP(H1136,'[1]CALCUL AS et AN'!$A$2:$AU$889,47,FALSE)</f>
        <v>0.77700000000000002</v>
      </c>
      <c r="T1136">
        <v>17.600000000000001</v>
      </c>
      <c r="U1136" s="45">
        <f t="shared" si="84"/>
        <v>17.094000000000001</v>
      </c>
      <c r="V1136" s="48">
        <f t="shared" si="85"/>
        <v>17.094000000000001</v>
      </c>
      <c r="W1136" t="s">
        <v>1361</v>
      </c>
      <c r="X1136" t="s">
        <v>951</v>
      </c>
    </row>
    <row r="1137" spans="1:24" outlineLevel="2">
      <c r="A1137" t="s">
        <v>135</v>
      </c>
      <c r="B1137" s="73" t="str">
        <f t="shared" si="81"/>
        <v/>
      </c>
      <c r="C1137">
        <v>8710605018</v>
      </c>
      <c r="D1137">
        <v>1</v>
      </c>
      <c r="E1137" t="s">
        <v>2707</v>
      </c>
      <c r="F1137">
        <v>0.3</v>
      </c>
      <c r="H1137">
        <v>8710605018</v>
      </c>
      <c r="I1137">
        <v>0.11</v>
      </c>
      <c r="J1137">
        <v>1</v>
      </c>
      <c r="K1137">
        <v>0.11</v>
      </c>
      <c r="L1137" s="45">
        <f>VLOOKUP(H1137,'[1]CALCUL AS et AN'!$A$2:$AU$889,24,FALSE)</f>
        <v>0.108</v>
      </c>
      <c r="M1137" s="48">
        <f>VLOOKUP(H1137,'[1]CALCUL AS et AN'!$A$2:$AU$889,28,FALSE)</f>
        <v>0.108</v>
      </c>
      <c r="N1137">
        <v>0.11</v>
      </c>
      <c r="O1137" s="45">
        <f t="shared" si="82"/>
        <v>0.108</v>
      </c>
      <c r="P1137" s="48">
        <f t="shared" si="83"/>
        <v>0.108</v>
      </c>
      <c r="Q1137">
        <v>0.3</v>
      </c>
      <c r="R1137" s="45">
        <f>VLOOKUP(H1137,'[1]CALCUL AS et AN'!$A$2:$AU$889,46,FALSE)</f>
        <v>0.16200000000000001</v>
      </c>
      <c r="S1137" s="48">
        <f>VLOOKUP(H1137,'[1]CALCUL AS et AN'!$A$2:$AU$889,47,FALSE)</f>
        <v>0.16200000000000001</v>
      </c>
      <c r="T1137">
        <v>0.3</v>
      </c>
      <c r="U1137" s="45">
        <f t="shared" si="84"/>
        <v>0.16200000000000001</v>
      </c>
      <c r="V1137" s="48">
        <f t="shared" si="85"/>
        <v>0.16200000000000001</v>
      </c>
      <c r="W1137" t="s">
        <v>1361</v>
      </c>
      <c r="X1137" t="s">
        <v>951</v>
      </c>
    </row>
    <row r="1138" spans="1:24" outlineLevel="2">
      <c r="A1138" t="s">
        <v>135</v>
      </c>
      <c r="B1138" s="73" t="str">
        <f t="shared" si="81"/>
        <v/>
      </c>
      <c r="C1138">
        <v>8110608018</v>
      </c>
      <c r="D1138">
        <v>70</v>
      </c>
      <c r="E1138" t="s">
        <v>2084</v>
      </c>
      <c r="F1138">
        <v>0.28199999999999997</v>
      </c>
      <c r="H1138">
        <v>8110608018</v>
      </c>
      <c r="I1138">
        <v>0.17</v>
      </c>
      <c r="J1138">
        <v>1</v>
      </c>
      <c r="K1138">
        <v>0.17</v>
      </c>
      <c r="L1138" s="45">
        <f>VLOOKUP(H1138,'[1]CALCUL AS et AN'!$A$2:$AU$889,24,FALSE)</f>
        <v>0.16700000000000001</v>
      </c>
      <c r="M1138" s="48">
        <f>VLOOKUP(H1138,'[1]CALCUL AS et AN'!$A$2:$AU$889,28,FALSE)</f>
        <v>0.16700000000000001</v>
      </c>
      <c r="N1138">
        <v>11.9</v>
      </c>
      <c r="O1138" s="45">
        <f t="shared" si="82"/>
        <v>11.690000000000001</v>
      </c>
      <c r="P1138" s="48">
        <f t="shared" si="83"/>
        <v>11.690000000000001</v>
      </c>
      <c r="Q1138">
        <v>0.28199999999999997</v>
      </c>
      <c r="R1138" s="45">
        <f>VLOOKUP(H1138,'[1]CALCUL AS et AN'!$A$2:$AU$889,46,FALSE)</f>
        <v>0.2505</v>
      </c>
      <c r="S1138" s="48">
        <f>VLOOKUP(H1138,'[1]CALCUL AS et AN'!$A$2:$AU$889,47,FALSE)</f>
        <v>0.2505</v>
      </c>
      <c r="T1138">
        <v>19.739999999999998</v>
      </c>
      <c r="U1138" s="45">
        <f t="shared" si="84"/>
        <v>17.535</v>
      </c>
      <c r="V1138" s="48">
        <f t="shared" si="85"/>
        <v>17.535</v>
      </c>
      <c r="W1138" t="s">
        <v>1361</v>
      </c>
      <c r="X1138" t="s">
        <v>951</v>
      </c>
    </row>
    <row r="1139" spans="1:24" outlineLevel="2">
      <c r="A1139" t="s">
        <v>135</v>
      </c>
      <c r="B1139" s="73" t="str">
        <f t="shared" si="81"/>
        <v/>
      </c>
      <c r="C1139" t="s">
        <v>2391</v>
      </c>
      <c r="D1139">
        <v>4</v>
      </c>
      <c r="E1139" t="s">
        <v>2392</v>
      </c>
      <c r="F1139">
        <v>0.54900000000000004</v>
      </c>
      <c r="H1139" t="s">
        <v>2391</v>
      </c>
      <c r="I1139">
        <v>0.37</v>
      </c>
      <c r="J1139">
        <v>1</v>
      </c>
      <c r="K1139">
        <v>0.37</v>
      </c>
      <c r="L1139" s="45">
        <f>VLOOKUP(H1139,'[1]CALCUL AS et AN'!$A$2:$AU$889,24,FALSE)</f>
        <v>0.36599999999999999</v>
      </c>
      <c r="M1139" s="48">
        <f>VLOOKUP(H1139,'[1]CALCUL AS et AN'!$A$2:$AU$889,28,FALSE)</f>
        <v>0.36599999999999999</v>
      </c>
      <c r="N1139">
        <v>1.48</v>
      </c>
      <c r="O1139" s="45">
        <f t="shared" si="82"/>
        <v>1.464</v>
      </c>
      <c r="P1139" s="48">
        <f t="shared" si="83"/>
        <v>1.464</v>
      </c>
      <c r="Q1139">
        <v>0.54900000000000004</v>
      </c>
      <c r="R1139" s="45">
        <f>VLOOKUP(H1139,'[1]CALCUL AS et AN'!$A$2:$AU$889,46,FALSE)</f>
        <v>0.54899999999999993</v>
      </c>
      <c r="S1139" s="48">
        <f>VLOOKUP(H1139,'[1]CALCUL AS et AN'!$A$2:$AU$889,47,FALSE)</f>
        <v>0.54899999999999993</v>
      </c>
      <c r="T1139">
        <v>2.1960000000000002</v>
      </c>
      <c r="U1139" s="45">
        <f t="shared" si="84"/>
        <v>2.1959999999999997</v>
      </c>
      <c r="V1139" s="48">
        <f t="shared" si="85"/>
        <v>2.1959999999999997</v>
      </c>
      <c r="W1139" t="s">
        <v>1361</v>
      </c>
      <c r="X1139" t="s">
        <v>937</v>
      </c>
    </row>
    <row r="1140" spans="1:24" outlineLevel="2">
      <c r="A1140" t="s">
        <v>135</v>
      </c>
      <c r="B1140" s="73" t="str">
        <f t="shared" si="81"/>
        <v/>
      </c>
      <c r="C1140" t="s">
        <v>2394</v>
      </c>
      <c r="D1140">
        <v>4</v>
      </c>
      <c r="E1140" t="s">
        <v>2395</v>
      </c>
      <c r="F1140">
        <v>0.78</v>
      </c>
      <c r="H1140" t="s">
        <v>2394</v>
      </c>
      <c r="I1140">
        <v>1.05</v>
      </c>
      <c r="J1140">
        <v>1</v>
      </c>
      <c r="K1140">
        <v>1.05</v>
      </c>
      <c r="L1140" s="45">
        <f>VLOOKUP(H1140,'[1]CALCUL AS et AN'!$A$2:$AU$889,24,FALSE)</f>
        <v>1.0529999999999999</v>
      </c>
      <c r="M1140" s="48">
        <f>VLOOKUP(H1140,'[1]CALCUL AS et AN'!$A$2:$AU$889,28,FALSE)</f>
        <v>1.0529999999999999</v>
      </c>
      <c r="N1140">
        <v>4.2</v>
      </c>
      <c r="O1140" s="45">
        <f t="shared" si="82"/>
        <v>4.2119999999999997</v>
      </c>
      <c r="P1140" s="48">
        <f t="shared" si="83"/>
        <v>4.2119999999999997</v>
      </c>
      <c r="Q1140">
        <v>0.78</v>
      </c>
      <c r="R1140" s="45">
        <f>VLOOKUP(H1140,'[1]CALCUL AS et AN'!$A$2:$AU$889,46,FALSE)</f>
        <v>1.5794999999999999</v>
      </c>
      <c r="S1140" s="48">
        <f>VLOOKUP(H1140,'[1]CALCUL AS et AN'!$A$2:$AU$889,47,FALSE)</f>
        <v>1.5794999999999999</v>
      </c>
      <c r="T1140">
        <v>3.12</v>
      </c>
      <c r="U1140" s="45">
        <f t="shared" si="84"/>
        <v>6.3179999999999996</v>
      </c>
      <c r="V1140" s="48">
        <f t="shared" si="85"/>
        <v>6.3179999999999996</v>
      </c>
      <c r="W1140" t="s">
        <v>1361</v>
      </c>
      <c r="X1140" t="s">
        <v>937</v>
      </c>
    </row>
    <row r="1141" spans="1:24" outlineLevel="2">
      <c r="A1141" t="s">
        <v>135</v>
      </c>
      <c r="B1141" s="73" t="str">
        <f t="shared" si="81"/>
        <v/>
      </c>
      <c r="C1141">
        <v>8210707018</v>
      </c>
      <c r="D1141">
        <v>36</v>
      </c>
      <c r="E1141" t="s">
        <v>2090</v>
      </c>
      <c r="F1141">
        <v>0.158</v>
      </c>
      <c r="H1141">
        <v>8210707018</v>
      </c>
      <c r="I1141">
        <v>0.11</v>
      </c>
      <c r="J1141">
        <v>1</v>
      </c>
      <c r="K1141">
        <v>0.11</v>
      </c>
      <c r="L1141" s="45">
        <f>VLOOKUP(H1141,'[1]CALCUL AS et AN'!$A$2:$AU$889,24,FALSE)</f>
        <v>0.1056</v>
      </c>
      <c r="M1141" s="48">
        <f>VLOOKUP(H1141,'[1]CALCUL AS et AN'!$A$2:$AU$889,28,FALSE)</f>
        <v>0.1056</v>
      </c>
      <c r="N1141">
        <v>3.96</v>
      </c>
      <c r="O1141" s="45">
        <f t="shared" si="82"/>
        <v>3.8016000000000001</v>
      </c>
      <c r="P1141" s="48">
        <f t="shared" si="83"/>
        <v>3.8016000000000001</v>
      </c>
      <c r="Q1141">
        <v>0.12</v>
      </c>
      <c r="R1141" s="45">
        <f>VLOOKUP(H1141,'[1]CALCUL AS et AN'!$A$2:$AU$889,46,FALSE)</f>
        <v>0.15839999999999999</v>
      </c>
      <c r="S1141" s="48">
        <f>VLOOKUP(H1141,'[1]CALCUL AS et AN'!$A$2:$AU$889,47,FALSE)</f>
        <v>0.15839999999999999</v>
      </c>
      <c r="T1141">
        <v>4.32</v>
      </c>
      <c r="U1141" s="45">
        <f t="shared" si="84"/>
        <v>5.702399999999999</v>
      </c>
      <c r="V1141" s="48">
        <f t="shared" si="85"/>
        <v>5.702399999999999</v>
      </c>
      <c r="W1141" t="s">
        <v>1361</v>
      </c>
      <c r="X1141" t="s">
        <v>951</v>
      </c>
    </row>
    <row r="1142" spans="1:24" outlineLevel="2">
      <c r="A1142" t="s">
        <v>135</v>
      </c>
      <c r="B1142" s="73" t="str">
        <f t="shared" si="81"/>
        <v/>
      </c>
      <c r="C1142" t="s">
        <v>648</v>
      </c>
      <c r="D1142">
        <v>2</v>
      </c>
      <c r="E1142" t="s">
        <v>2053</v>
      </c>
      <c r="F1142">
        <v>13.19</v>
      </c>
      <c r="H1142" t="s">
        <v>648</v>
      </c>
      <c r="I1142">
        <v>14.87</v>
      </c>
      <c r="J1142">
        <v>1.8</v>
      </c>
      <c r="K1142">
        <v>8.2611111111111111</v>
      </c>
      <c r="L1142" s="45">
        <f>VLOOKUP(H1142,'[1]CALCUL AS et AN'!$A$2:$AU$889,24,FALSE)</f>
        <v>8.26</v>
      </c>
      <c r="M1142" s="48">
        <f>VLOOKUP(H1142,'[1]CALCUL AS et AN'!$A$2:$AU$889,28,FALSE)</f>
        <v>10.92</v>
      </c>
      <c r="N1142">
        <v>16.522222222222222</v>
      </c>
      <c r="O1142" s="45">
        <f t="shared" si="82"/>
        <v>16.52</v>
      </c>
      <c r="P1142" s="48">
        <f t="shared" si="83"/>
        <v>21.84</v>
      </c>
      <c r="Q1142">
        <v>13.19</v>
      </c>
      <c r="R1142" s="45">
        <f>VLOOKUP(H1142,'[1]CALCUL AS et AN'!$A$2:$AU$889,46,FALSE)</f>
        <v>12.39</v>
      </c>
      <c r="S1142" s="48">
        <f>VLOOKUP(H1142,'[1]CALCUL AS et AN'!$A$2:$AU$889,47,FALSE)</f>
        <v>16.38</v>
      </c>
      <c r="T1142">
        <v>26.38</v>
      </c>
      <c r="U1142" s="45">
        <f t="shared" si="84"/>
        <v>24.78</v>
      </c>
      <c r="V1142" s="48">
        <f t="shared" si="85"/>
        <v>32.76</v>
      </c>
      <c r="W1142" t="s">
        <v>1361</v>
      </c>
      <c r="X1142" t="s">
        <v>937</v>
      </c>
    </row>
    <row r="1143" spans="1:24" outlineLevel="2">
      <c r="A1143" t="s">
        <v>135</v>
      </c>
      <c r="B1143" s="73" t="str">
        <f t="shared" si="81"/>
        <v/>
      </c>
      <c r="C1143" t="s">
        <v>650</v>
      </c>
      <c r="D1143">
        <v>9.44</v>
      </c>
      <c r="E1143" t="s">
        <v>2047</v>
      </c>
      <c r="F1143">
        <v>11.27</v>
      </c>
      <c r="H1143" t="s">
        <v>650</v>
      </c>
      <c r="I1143">
        <v>7.05</v>
      </c>
      <c r="J1143">
        <v>1</v>
      </c>
      <c r="K1143">
        <v>7.05</v>
      </c>
      <c r="L1143" s="45">
        <f>VLOOKUP(H1143,'[1]CALCUL AS et AN'!$A$2:$AU$889,24,FALSE)</f>
        <v>7.05</v>
      </c>
      <c r="M1143" s="48">
        <f>VLOOKUP(H1143,'[1]CALCUL AS et AN'!$A$2:$AU$889,28,FALSE)</f>
        <v>7.4</v>
      </c>
      <c r="N1143">
        <v>66.551999999999992</v>
      </c>
      <c r="O1143" s="45">
        <f t="shared" si="82"/>
        <v>66.551999999999992</v>
      </c>
      <c r="P1143" s="48">
        <f t="shared" si="83"/>
        <v>69.855999999999995</v>
      </c>
      <c r="Q1143">
        <v>11.27</v>
      </c>
      <c r="R1143" s="45">
        <f>VLOOKUP(H1143,'[1]CALCUL AS et AN'!$A$2:$AU$889,46,FALSE)</f>
        <v>8.8125</v>
      </c>
      <c r="S1143" s="48">
        <f>VLOOKUP(H1143,'[1]CALCUL AS et AN'!$A$2:$AU$889,47,FALSE)</f>
        <v>9.25</v>
      </c>
      <c r="T1143">
        <v>106.38879999999999</v>
      </c>
      <c r="U1143" s="45">
        <f t="shared" si="84"/>
        <v>83.19</v>
      </c>
      <c r="V1143" s="48">
        <f t="shared" si="85"/>
        <v>87.32</v>
      </c>
      <c r="W1143" t="s">
        <v>1361</v>
      </c>
      <c r="X1143" t="s">
        <v>937</v>
      </c>
    </row>
    <row r="1144" spans="1:24" outlineLevel="2">
      <c r="A1144" t="s">
        <v>135</v>
      </c>
      <c r="B1144" s="73" t="str">
        <f t="shared" si="81"/>
        <v/>
      </c>
      <c r="C1144" t="s">
        <v>2077</v>
      </c>
      <c r="D1144">
        <v>4</v>
      </c>
      <c r="E1144" t="s">
        <v>2078</v>
      </c>
      <c r="F1144">
        <v>7.55</v>
      </c>
      <c r="H1144" t="s">
        <v>2077</v>
      </c>
      <c r="I1144">
        <v>3.32</v>
      </c>
      <c r="J1144">
        <v>6.06</v>
      </c>
      <c r="K1144">
        <v>0.54785478547854782</v>
      </c>
      <c r="L1144" s="45">
        <f>VLOOKUP(H1144,'[1]CALCUL AS et AN'!$A$2:$AU$889,24,FALSE)</f>
        <v>3.29</v>
      </c>
      <c r="M1144" s="48">
        <f>VLOOKUP(H1144,'[1]CALCUL AS et AN'!$A$2:$AU$889,28,FALSE)</f>
        <v>3.32</v>
      </c>
      <c r="N1144">
        <v>2.1914191419141913</v>
      </c>
      <c r="O1144" s="45">
        <f t="shared" si="82"/>
        <v>13.16</v>
      </c>
      <c r="P1144" s="48">
        <f t="shared" si="83"/>
        <v>13.28</v>
      </c>
      <c r="Q1144">
        <v>7.55</v>
      </c>
      <c r="R1144" s="45">
        <f>VLOOKUP(H1144,'[1]CALCUL AS et AN'!$A$2:$AU$889,46,FALSE)</f>
        <v>8.2249999999999996</v>
      </c>
      <c r="S1144" s="48">
        <f>VLOOKUP(H1144,'[1]CALCUL AS et AN'!$A$2:$AU$889,47,FALSE)</f>
        <v>8.2999999999999989</v>
      </c>
      <c r="T1144">
        <v>30.2</v>
      </c>
      <c r="U1144" s="45">
        <f t="shared" si="84"/>
        <v>32.9</v>
      </c>
      <c r="V1144" s="48">
        <f t="shared" si="85"/>
        <v>33.199999999999996</v>
      </c>
      <c r="W1144" t="s">
        <v>1361</v>
      </c>
      <c r="X1144" t="s">
        <v>951</v>
      </c>
    </row>
    <row r="1145" spans="1:24" outlineLevel="2">
      <c r="A1145" t="s">
        <v>135</v>
      </c>
      <c r="B1145" s="73" t="str">
        <f t="shared" si="81"/>
        <v/>
      </c>
      <c r="C1145" t="s">
        <v>572</v>
      </c>
      <c r="D1145">
        <v>1</v>
      </c>
      <c r="E1145" t="s">
        <v>573</v>
      </c>
      <c r="F1145">
        <v>20.91</v>
      </c>
      <c r="H1145" t="s">
        <v>572</v>
      </c>
      <c r="I1145">
        <v>14.64</v>
      </c>
      <c r="J1145">
        <v>1</v>
      </c>
      <c r="K1145">
        <v>14.64</v>
      </c>
      <c r="L1145" s="45">
        <f>VLOOKUP(H1145,'[1]CALCUL AS et AN'!$A$2:$AU$889,24,FALSE)</f>
        <v>14.64</v>
      </c>
      <c r="M1145" s="48">
        <f>VLOOKUP(H1145,'[1]CALCUL AS et AN'!$A$2:$AU$889,28,FALSE)</f>
        <v>15.811200000000001</v>
      </c>
      <c r="N1145">
        <v>14.64</v>
      </c>
      <c r="O1145" s="45">
        <f t="shared" si="82"/>
        <v>14.64</v>
      </c>
      <c r="P1145" s="48">
        <f t="shared" si="83"/>
        <v>15.811200000000001</v>
      </c>
      <c r="Q1145">
        <v>20.91</v>
      </c>
      <c r="R1145" s="45">
        <f>VLOOKUP(H1145,'[1]CALCUL AS et AN'!$A$2:$AU$889,46,FALSE)</f>
        <v>21.96</v>
      </c>
      <c r="S1145" s="48">
        <f>VLOOKUP(H1145,'[1]CALCUL AS et AN'!$A$2:$AU$889,47,FALSE)</f>
        <v>23.716800000000003</v>
      </c>
      <c r="T1145">
        <v>20.91</v>
      </c>
      <c r="U1145" s="45">
        <f t="shared" si="84"/>
        <v>21.96</v>
      </c>
      <c r="V1145" s="48">
        <f t="shared" si="85"/>
        <v>23.716800000000003</v>
      </c>
      <c r="W1145" t="s">
        <v>1361</v>
      </c>
      <c r="X1145" t="s">
        <v>937</v>
      </c>
    </row>
    <row r="1146" spans="1:24" outlineLevel="2">
      <c r="A1146" t="s">
        <v>135</v>
      </c>
      <c r="B1146" s="73" t="str">
        <f t="shared" si="81"/>
        <v/>
      </c>
      <c r="C1146" t="s">
        <v>2410</v>
      </c>
      <c r="D1146">
        <v>2.76</v>
      </c>
      <c r="E1146" t="s">
        <v>2411</v>
      </c>
      <c r="F1146">
        <v>75</v>
      </c>
      <c r="H1146" t="s">
        <v>2410</v>
      </c>
      <c r="I1146">
        <v>50</v>
      </c>
      <c r="J1146">
        <v>1</v>
      </c>
      <c r="K1146">
        <v>50</v>
      </c>
      <c r="L1146" s="45">
        <f>VLOOKUP(H1146,'[1]CALCUL AS et AN'!$A$2:$AU$889,24,FALSE)</f>
        <v>50</v>
      </c>
      <c r="M1146" s="48">
        <f>VLOOKUP(H1146,'[1]CALCUL AS et AN'!$A$2:$AU$889,28,FALSE)</f>
        <v>50</v>
      </c>
      <c r="N1146">
        <v>138</v>
      </c>
      <c r="O1146" s="45">
        <f t="shared" si="82"/>
        <v>138</v>
      </c>
      <c r="P1146" s="48">
        <f t="shared" si="83"/>
        <v>138</v>
      </c>
      <c r="Q1146">
        <v>75</v>
      </c>
      <c r="R1146" s="45">
        <f>VLOOKUP(H1146,'[1]CALCUL AS et AN'!$A$2:$AU$889,46,FALSE)</f>
        <v>75</v>
      </c>
      <c r="S1146" s="48">
        <f>VLOOKUP(H1146,'[1]CALCUL AS et AN'!$A$2:$AU$889,47,FALSE)</f>
        <v>75</v>
      </c>
      <c r="T1146">
        <v>206.99999999999997</v>
      </c>
      <c r="U1146" s="45">
        <f t="shared" si="84"/>
        <v>206.99999999999997</v>
      </c>
      <c r="V1146" s="48">
        <f t="shared" si="85"/>
        <v>206.99999999999997</v>
      </c>
      <c r="W1146" t="s">
        <v>1361</v>
      </c>
      <c r="X1146" t="s">
        <v>951</v>
      </c>
    </row>
    <row r="1147" spans="1:24" outlineLevel="2">
      <c r="A1147" t="s">
        <v>135</v>
      </c>
      <c r="B1147" s="73" t="str">
        <f t="shared" si="81"/>
        <v/>
      </c>
      <c r="C1147" t="s">
        <v>2158</v>
      </c>
      <c r="D1147">
        <v>4</v>
      </c>
      <c r="E1147" t="s">
        <v>2159</v>
      </c>
      <c r="F1147">
        <v>32.450000000000003</v>
      </c>
      <c r="H1147" t="s">
        <v>2158</v>
      </c>
      <c r="I1147">
        <v>24.12</v>
      </c>
      <c r="J1147">
        <v>1</v>
      </c>
      <c r="K1147">
        <v>24.12</v>
      </c>
      <c r="L1147" s="45">
        <f>VLOOKUP(H1147,'[1]CALCUL AS et AN'!$A$2:$AU$889,24,FALSE)</f>
        <v>24.117449999999998</v>
      </c>
      <c r="M1147" s="48">
        <f>VLOOKUP(H1147,'[1]CALCUL AS et AN'!$A$2:$AU$889,28,FALSE)</f>
        <v>24.117449999999998</v>
      </c>
      <c r="N1147">
        <v>96.48</v>
      </c>
      <c r="O1147" s="45">
        <f t="shared" si="82"/>
        <v>96.469799999999992</v>
      </c>
      <c r="P1147" s="48">
        <f t="shared" si="83"/>
        <v>96.469799999999992</v>
      </c>
      <c r="Q1147">
        <v>32.450000000000003</v>
      </c>
      <c r="R1147" s="45">
        <f>VLOOKUP(H1147,'[1]CALCUL AS et AN'!$A$2:$AU$889,46,FALSE)</f>
        <v>36.176175000000001</v>
      </c>
      <c r="S1147" s="48">
        <f>VLOOKUP(H1147,'[1]CALCUL AS et AN'!$A$2:$AU$889,47,FALSE)</f>
        <v>36.176175000000001</v>
      </c>
      <c r="T1147">
        <v>129.80000000000001</v>
      </c>
      <c r="U1147" s="45">
        <f t="shared" si="84"/>
        <v>144.7047</v>
      </c>
      <c r="V1147" s="48">
        <f t="shared" si="85"/>
        <v>144.7047</v>
      </c>
      <c r="W1147" t="s">
        <v>1361</v>
      </c>
      <c r="X1147" t="s">
        <v>951</v>
      </c>
    </row>
    <row r="1148" spans="1:24" outlineLevel="2">
      <c r="A1148" t="s">
        <v>135</v>
      </c>
      <c r="B1148" s="73" t="str">
        <f t="shared" si="81"/>
        <v/>
      </c>
      <c r="C1148" t="s">
        <v>2174</v>
      </c>
      <c r="D1148">
        <v>2</v>
      </c>
      <c r="E1148" t="s">
        <v>2175</v>
      </c>
      <c r="F1148">
        <v>47.55</v>
      </c>
      <c r="H1148" t="s">
        <v>2174</v>
      </c>
      <c r="I1148">
        <v>35.35</v>
      </c>
      <c r="J1148">
        <v>1</v>
      </c>
      <c r="K1148">
        <v>35.35</v>
      </c>
      <c r="L1148" s="45">
        <f>VLOOKUP(H1148,'[1]CALCUL AS et AN'!$A$2:$AU$889,24,FALSE)</f>
        <v>35.345500000000001</v>
      </c>
      <c r="M1148" s="48">
        <f>VLOOKUP(H1148,'[1]CALCUL AS et AN'!$A$2:$AU$889,28,FALSE)</f>
        <v>35.345500000000001</v>
      </c>
      <c r="N1148">
        <v>70.7</v>
      </c>
      <c r="O1148" s="45">
        <f t="shared" si="82"/>
        <v>70.691000000000003</v>
      </c>
      <c r="P1148" s="48">
        <f t="shared" si="83"/>
        <v>70.691000000000003</v>
      </c>
      <c r="Q1148">
        <v>47.55</v>
      </c>
      <c r="R1148" s="45">
        <f>VLOOKUP(H1148,'[1]CALCUL AS et AN'!$A$2:$AU$889,46,FALSE)</f>
        <v>53.018250000000002</v>
      </c>
      <c r="S1148" s="48">
        <f>VLOOKUP(H1148,'[1]CALCUL AS et AN'!$A$2:$AU$889,47,FALSE)</f>
        <v>53.018250000000002</v>
      </c>
      <c r="T1148">
        <v>95.1</v>
      </c>
      <c r="U1148" s="45">
        <f t="shared" si="84"/>
        <v>106.0365</v>
      </c>
      <c r="V1148" s="48">
        <f t="shared" si="85"/>
        <v>106.0365</v>
      </c>
      <c r="W1148" t="s">
        <v>1361</v>
      </c>
      <c r="X1148" t="s">
        <v>951</v>
      </c>
    </row>
    <row r="1149" spans="1:24" outlineLevel="2">
      <c r="A1149" t="s">
        <v>135</v>
      </c>
      <c r="B1149" s="73" t="str">
        <f t="shared" si="81"/>
        <v/>
      </c>
      <c r="C1149" t="s">
        <v>2069</v>
      </c>
      <c r="D1149">
        <v>6</v>
      </c>
      <c r="E1149" t="s">
        <v>2070</v>
      </c>
      <c r="F1149">
        <v>7.95</v>
      </c>
      <c r="H1149" t="s">
        <v>2069</v>
      </c>
      <c r="I1149">
        <v>3.29</v>
      </c>
      <c r="J1149">
        <v>6.06</v>
      </c>
      <c r="K1149">
        <v>0.54290429042904298</v>
      </c>
      <c r="L1149" s="45">
        <f>VLOOKUP(H1149,'[1]CALCUL AS et AN'!$A$2:$AU$889,24,FALSE)</f>
        <v>3.29</v>
      </c>
      <c r="M1149" s="48">
        <f>VLOOKUP(H1149,'[1]CALCUL AS et AN'!$A$2:$AU$889,28,FALSE)</f>
        <v>3.29</v>
      </c>
      <c r="N1149">
        <v>3.2574257425742577</v>
      </c>
      <c r="O1149" s="45">
        <f t="shared" si="82"/>
        <v>19.740000000000002</v>
      </c>
      <c r="P1149" s="48">
        <f t="shared" si="83"/>
        <v>19.740000000000002</v>
      </c>
      <c r="Q1149">
        <v>7.95</v>
      </c>
      <c r="R1149" s="45">
        <f>VLOOKUP(H1149,'[1]CALCUL AS et AN'!$A$2:$AU$889,46,FALSE)</f>
        <v>8.2249999999999996</v>
      </c>
      <c r="S1149" s="48">
        <f>VLOOKUP(H1149,'[1]CALCUL AS et AN'!$A$2:$AU$889,47,FALSE)</f>
        <v>8.2249999999999996</v>
      </c>
      <c r="T1149">
        <v>47.7</v>
      </c>
      <c r="U1149" s="45">
        <f t="shared" si="84"/>
        <v>49.349999999999994</v>
      </c>
      <c r="V1149" s="48">
        <f t="shared" si="85"/>
        <v>49.349999999999994</v>
      </c>
      <c r="W1149" t="s">
        <v>1361</v>
      </c>
      <c r="X1149" t="s">
        <v>951</v>
      </c>
    </row>
    <row r="1150" spans="1:24" outlineLevel="1">
      <c r="A1150" s="73" t="s">
        <v>3096</v>
      </c>
      <c r="B1150" s="73" t="str">
        <f t="shared" si="81"/>
        <v>PCR3EH</v>
      </c>
      <c r="N1150">
        <f>SUBTOTAL(9,N1134:N1149)</f>
        <v>441.53666710671069</v>
      </c>
      <c r="O1150" s="45">
        <f>SUBTOTAL(9,O1134:O1149)</f>
        <v>468.548</v>
      </c>
      <c r="P1150" s="48">
        <f>SUBTOTAL(9,P1134:P1149)</f>
        <v>478.46320000000003</v>
      </c>
      <c r="T1150">
        <f>SUBTOTAL(9,T1134:T1149)</f>
        <v>710.89480000000003</v>
      </c>
      <c r="U1150" s="45">
        <f>SUBTOTAL(9,U1134:U1149)</f>
        <v>719.0757000000001</v>
      </c>
      <c r="V1150" s="48">
        <f>SUBTOTAL(9,V1134:V1149)</f>
        <v>733.24250000000006</v>
      </c>
    </row>
    <row r="1151" spans="1:24" outlineLevel="2">
      <c r="A1151" t="s">
        <v>139</v>
      </c>
      <c r="B1151" s="73" t="str">
        <f t="shared" si="81"/>
        <v/>
      </c>
      <c r="C1151">
        <v>8412602518</v>
      </c>
      <c r="D1151">
        <v>2</v>
      </c>
      <c r="E1151" t="s">
        <v>2268</v>
      </c>
      <c r="F1151">
        <v>0.05</v>
      </c>
      <c r="H1151">
        <v>8412602518</v>
      </c>
      <c r="I1151">
        <v>7.04</v>
      </c>
      <c r="J1151">
        <v>200</v>
      </c>
      <c r="K1151">
        <v>3.5200000000000002E-2</v>
      </c>
      <c r="L1151" s="45">
        <f>VLOOKUP(H1151,'[1]CALCUL AS et AN'!$A$2:$AU$889,24,FALSE)</f>
        <v>3.5200000000000002E-2</v>
      </c>
      <c r="M1151" s="48">
        <f>VLOOKUP(H1151,'[1]CALCUL AS et AN'!$A$2:$AU$889,28,FALSE)</f>
        <v>3.5200000000000002E-2</v>
      </c>
      <c r="N1151">
        <v>7.0400000000000004E-2</v>
      </c>
      <c r="O1151" s="45">
        <f t="shared" si="82"/>
        <v>7.0400000000000004E-2</v>
      </c>
      <c r="P1151" s="48">
        <f t="shared" si="83"/>
        <v>7.0400000000000004E-2</v>
      </c>
      <c r="Q1151">
        <v>0.05</v>
      </c>
      <c r="R1151" s="45">
        <f>VLOOKUP(H1151,'[1]CALCUL AS et AN'!$A$2:$AU$889,46,FALSE)</f>
        <v>5.28E-2</v>
      </c>
      <c r="S1151" s="48">
        <f>VLOOKUP(H1151,'[1]CALCUL AS et AN'!$A$2:$AU$889,47,FALSE)</f>
        <v>5.28E-2</v>
      </c>
      <c r="T1151">
        <v>0.1</v>
      </c>
      <c r="U1151" s="45">
        <f t="shared" si="84"/>
        <v>0.1056</v>
      </c>
      <c r="V1151" s="48">
        <f t="shared" si="85"/>
        <v>0.1056</v>
      </c>
      <c r="W1151" t="s">
        <v>1361</v>
      </c>
      <c r="X1151" t="s">
        <v>951</v>
      </c>
    </row>
    <row r="1152" spans="1:24" outlineLevel="2">
      <c r="A1152" t="s">
        <v>139</v>
      </c>
      <c r="B1152" s="73" t="str">
        <f t="shared" si="81"/>
        <v/>
      </c>
      <c r="C1152">
        <v>8434000618</v>
      </c>
      <c r="D1152">
        <v>2</v>
      </c>
      <c r="E1152" t="s">
        <v>2272</v>
      </c>
      <c r="F1152">
        <v>0.02</v>
      </c>
      <c r="H1152">
        <v>8434000618</v>
      </c>
      <c r="I1152">
        <v>8.3000000000000007</v>
      </c>
      <c r="J1152">
        <v>500</v>
      </c>
      <c r="K1152">
        <v>1.66E-2</v>
      </c>
      <c r="L1152" s="45">
        <f>VLOOKUP(H1152,'[1]CALCUL AS et AN'!$A$2:$AU$889,24,FALSE)</f>
        <v>1.66E-2</v>
      </c>
      <c r="M1152" s="48">
        <f>VLOOKUP(H1152,'[1]CALCUL AS et AN'!$A$2:$AU$889,28,FALSE)</f>
        <v>1.66E-2</v>
      </c>
      <c r="N1152">
        <v>3.32E-2</v>
      </c>
      <c r="O1152" s="45">
        <f t="shared" si="82"/>
        <v>3.32E-2</v>
      </c>
      <c r="P1152" s="48">
        <f t="shared" si="83"/>
        <v>3.32E-2</v>
      </c>
      <c r="Q1152">
        <v>0.02</v>
      </c>
      <c r="R1152" s="45">
        <f>VLOOKUP(H1152,'[1]CALCUL AS et AN'!$A$2:$AU$889,46,FALSE)</f>
        <v>2.0750000000000001E-2</v>
      </c>
      <c r="S1152" s="48">
        <f>VLOOKUP(H1152,'[1]CALCUL AS et AN'!$A$2:$AU$889,47,FALSE)</f>
        <v>2.0750000000000001E-2</v>
      </c>
      <c r="T1152">
        <v>0.04</v>
      </c>
      <c r="U1152" s="45">
        <f t="shared" si="84"/>
        <v>4.1500000000000002E-2</v>
      </c>
      <c r="V1152" s="48">
        <f t="shared" si="85"/>
        <v>4.1500000000000002E-2</v>
      </c>
      <c r="W1152" t="s">
        <v>1361</v>
      </c>
      <c r="X1152" t="s">
        <v>951</v>
      </c>
    </row>
    <row r="1153" spans="1:24" outlineLevel="2">
      <c r="A1153" t="s">
        <v>139</v>
      </c>
      <c r="B1153" s="73" t="str">
        <f t="shared" si="81"/>
        <v/>
      </c>
      <c r="C1153" t="s">
        <v>2133</v>
      </c>
      <c r="D1153">
        <v>26</v>
      </c>
      <c r="E1153" t="s">
        <v>2134</v>
      </c>
      <c r="F1153">
        <v>0.8</v>
      </c>
      <c r="H1153" t="s">
        <v>2133</v>
      </c>
      <c r="I1153">
        <v>0.52</v>
      </c>
      <c r="J1153">
        <v>1</v>
      </c>
      <c r="K1153">
        <v>0.52</v>
      </c>
      <c r="L1153" s="45">
        <f>VLOOKUP(H1153,'[1]CALCUL AS et AN'!$A$2:$AU$889,24,FALSE)</f>
        <v>0.51800000000000002</v>
      </c>
      <c r="M1153" s="48">
        <f>VLOOKUP(H1153,'[1]CALCUL AS et AN'!$A$2:$AU$889,28,FALSE)</f>
        <v>0.51800000000000002</v>
      </c>
      <c r="N1153">
        <v>13.52</v>
      </c>
      <c r="O1153" s="45">
        <f t="shared" si="82"/>
        <v>13.468</v>
      </c>
      <c r="P1153" s="48">
        <f t="shared" si="83"/>
        <v>13.468</v>
      </c>
      <c r="Q1153">
        <v>0.8</v>
      </c>
      <c r="R1153" s="45">
        <f>VLOOKUP(H1153,'[1]CALCUL AS et AN'!$A$2:$AU$889,46,FALSE)</f>
        <v>0.77700000000000002</v>
      </c>
      <c r="S1153" s="48">
        <f>VLOOKUP(H1153,'[1]CALCUL AS et AN'!$A$2:$AU$889,47,FALSE)</f>
        <v>0.77700000000000002</v>
      </c>
      <c r="T1153">
        <v>20.8</v>
      </c>
      <c r="U1153" s="45">
        <f t="shared" si="84"/>
        <v>20.202000000000002</v>
      </c>
      <c r="V1153" s="48">
        <f t="shared" si="85"/>
        <v>20.202000000000002</v>
      </c>
      <c r="W1153" t="s">
        <v>1361</v>
      </c>
      <c r="X1153" t="s">
        <v>951</v>
      </c>
    </row>
    <row r="1154" spans="1:24" outlineLevel="2">
      <c r="A1154" t="s">
        <v>139</v>
      </c>
      <c r="B1154" s="73" t="str">
        <f t="shared" si="81"/>
        <v/>
      </c>
      <c r="C1154">
        <v>8710605018</v>
      </c>
      <c r="D1154">
        <v>2</v>
      </c>
      <c r="E1154" t="s">
        <v>2707</v>
      </c>
      <c r="F1154">
        <v>0.3</v>
      </c>
      <c r="H1154">
        <v>8710605018</v>
      </c>
      <c r="I1154">
        <v>0.11</v>
      </c>
      <c r="J1154">
        <v>1</v>
      </c>
      <c r="K1154">
        <v>0.11</v>
      </c>
      <c r="L1154" s="45">
        <f>VLOOKUP(H1154,'[1]CALCUL AS et AN'!$A$2:$AU$889,24,FALSE)</f>
        <v>0.108</v>
      </c>
      <c r="M1154" s="48">
        <f>VLOOKUP(H1154,'[1]CALCUL AS et AN'!$A$2:$AU$889,28,FALSE)</f>
        <v>0.108</v>
      </c>
      <c r="N1154">
        <v>0.22</v>
      </c>
      <c r="O1154" s="45">
        <f t="shared" si="82"/>
        <v>0.216</v>
      </c>
      <c r="P1154" s="48">
        <f t="shared" si="83"/>
        <v>0.216</v>
      </c>
      <c r="Q1154">
        <v>0.3</v>
      </c>
      <c r="R1154" s="45">
        <f>VLOOKUP(H1154,'[1]CALCUL AS et AN'!$A$2:$AU$889,46,FALSE)</f>
        <v>0.16200000000000001</v>
      </c>
      <c r="S1154" s="48">
        <f>VLOOKUP(H1154,'[1]CALCUL AS et AN'!$A$2:$AU$889,47,FALSE)</f>
        <v>0.16200000000000001</v>
      </c>
      <c r="T1154">
        <v>0.6</v>
      </c>
      <c r="U1154" s="45">
        <f t="shared" si="84"/>
        <v>0.32400000000000001</v>
      </c>
      <c r="V1154" s="48">
        <f t="shared" si="85"/>
        <v>0.32400000000000001</v>
      </c>
      <c r="W1154" t="s">
        <v>1361</v>
      </c>
      <c r="X1154" t="s">
        <v>951</v>
      </c>
    </row>
    <row r="1155" spans="1:24" outlineLevel="2">
      <c r="A1155" t="s">
        <v>139</v>
      </c>
      <c r="B1155" s="73" t="str">
        <f t="shared" si="81"/>
        <v/>
      </c>
      <c r="C1155">
        <v>8110608018</v>
      </c>
      <c r="D1155">
        <v>100</v>
      </c>
      <c r="E1155" t="s">
        <v>2084</v>
      </c>
      <c r="F1155">
        <v>0.28199999999999997</v>
      </c>
      <c r="H1155">
        <v>8110608018</v>
      </c>
      <c r="I1155">
        <v>0.17</v>
      </c>
      <c r="J1155">
        <v>1</v>
      </c>
      <c r="K1155">
        <v>0.17</v>
      </c>
      <c r="L1155" s="45">
        <f>VLOOKUP(H1155,'[1]CALCUL AS et AN'!$A$2:$AU$889,24,FALSE)</f>
        <v>0.16700000000000001</v>
      </c>
      <c r="M1155" s="48">
        <f>VLOOKUP(H1155,'[1]CALCUL AS et AN'!$A$2:$AU$889,28,FALSE)</f>
        <v>0.16700000000000001</v>
      </c>
      <c r="N1155">
        <v>17</v>
      </c>
      <c r="O1155" s="45">
        <f t="shared" si="82"/>
        <v>16.7</v>
      </c>
      <c r="P1155" s="48">
        <f t="shared" si="83"/>
        <v>16.7</v>
      </c>
      <c r="Q1155">
        <v>0.28199999999999997</v>
      </c>
      <c r="R1155" s="45">
        <f>VLOOKUP(H1155,'[1]CALCUL AS et AN'!$A$2:$AU$889,46,FALSE)</f>
        <v>0.2505</v>
      </c>
      <c r="S1155" s="48">
        <f>VLOOKUP(H1155,'[1]CALCUL AS et AN'!$A$2:$AU$889,47,FALSE)</f>
        <v>0.2505</v>
      </c>
      <c r="T1155">
        <v>28.199999999999996</v>
      </c>
      <c r="U1155" s="45">
        <f t="shared" si="84"/>
        <v>25.05</v>
      </c>
      <c r="V1155" s="48">
        <f t="shared" si="85"/>
        <v>25.05</v>
      </c>
      <c r="W1155" t="s">
        <v>1361</v>
      </c>
      <c r="X1155" t="s">
        <v>951</v>
      </c>
    </row>
    <row r="1156" spans="1:24" outlineLevel="2">
      <c r="A1156" t="s">
        <v>139</v>
      </c>
      <c r="B1156" s="73" t="str">
        <f t="shared" si="81"/>
        <v/>
      </c>
      <c r="C1156" t="s">
        <v>2391</v>
      </c>
      <c r="D1156">
        <v>4</v>
      </c>
      <c r="E1156" t="s">
        <v>2392</v>
      </c>
      <c r="F1156">
        <v>0.54900000000000004</v>
      </c>
      <c r="H1156" t="s">
        <v>2391</v>
      </c>
      <c r="I1156">
        <v>0.37</v>
      </c>
      <c r="J1156">
        <v>1</v>
      </c>
      <c r="K1156">
        <v>0.37</v>
      </c>
      <c r="L1156" s="45">
        <f>VLOOKUP(H1156,'[1]CALCUL AS et AN'!$A$2:$AU$889,24,FALSE)</f>
        <v>0.36599999999999999</v>
      </c>
      <c r="M1156" s="48">
        <f>VLOOKUP(H1156,'[1]CALCUL AS et AN'!$A$2:$AU$889,28,FALSE)</f>
        <v>0.36599999999999999</v>
      </c>
      <c r="N1156">
        <v>1.48</v>
      </c>
      <c r="O1156" s="45">
        <f t="shared" si="82"/>
        <v>1.464</v>
      </c>
      <c r="P1156" s="48">
        <f t="shared" si="83"/>
        <v>1.464</v>
      </c>
      <c r="Q1156">
        <v>0.54900000000000004</v>
      </c>
      <c r="R1156" s="45">
        <f>VLOOKUP(H1156,'[1]CALCUL AS et AN'!$A$2:$AU$889,46,FALSE)</f>
        <v>0.54899999999999993</v>
      </c>
      <c r="S1156" s="48">
        <f>VLOOKUP(H1156,'[1]CALCUL AS et AN'!$A$2:$AU$889,47,FALSE)</f>
        <v>0.54899999999999993</v>
      </c>
      <c r="T1156">
        <v>2.1960000000000002</v>
      </c>
      <c r="U1156" s="45">
        <f t="shared" si="84"/>
        <v>2.1959999999999997</v>
      </c>
      <c r="V1156" s="48">
        <f t="shared" si="85"/>
        <v>2.1959999999999997</v>
      </c>
      <c r="W1156" t="s">
        <v>1361</v>
      </c>
      <c r="X1156" t="s">
        <v>937</v>
      </c>
    </row>
    <row r="1157" spans="1:24" outlineLevel="2">
      <c r="A1157" t="s">
        <v>139</v>
      </c>
      <c r="B1157" s="73" t="str">
        <f t="shared" si="81"/>
        <v/>
      </c>
      <c r="C1157" t="s">
        <v>2394</v>
      </c>
      <c r="D1157">
        <v>4</v>
      </c>
      <c r="E1157" t="s">
        <v>2395</v>
      </c>
      <c r="F1157">
        <v>0.78</v>
      </c>
      <c r="H1157" t="s">
        <v>2394</v>
      </c>
      <c r="I1157">
        <v>1.05</v>
      </c>
      <c r="J1157">
        <v>1</v>
      </c>
      <c r="K1157">
        <v>1.05</v>
      </c>
      <c r="L1157" s="45">
        <f>VLOOKUP(H1157,'[1]CALCUL AS et AN'!$A$2:$AU$889,24,FALSE)</f>
        <v>1.0529999999999999</v>
      </c>
      <c r="M1157" s="48">
        <f>VLOOKUP(H1157,'[1]CALCUL AS et AN'!$A$2:$AU$889,28,FALSE)</f>
        <v>1.0529999999999999</v>
      </c>
      <c r="N1157">
        <v>4.2</v>
      </c>
      <c r="O1157" s="45">
        <f t="shared" si="82"/>
        <v>4.2119999999999997</v>
      </c>
      <c r="P1157" s="48">
        <f t="shared" si="83"/>
        <v>4.2119999999999997</v>
      </c>
      <c r="Q1157">
        <v>0.78</v>
      </c>
      <c r="R1157" s="45">
        <f>VLOOKUP(H1157,'[1]CALCUL AS et AN'!$A$2:$AU$889,46,FALSE)</f>
        <v>1.5794999999999999</v>
      </c>
      <c r="S1157" s="48">
        <f>VLOOKUP(H1157,'[1]CALCUL AS et AN'!$A$2:$AU$889,47,FALSE)</f>
        <v>1.5794999999999999</v>
      </c>
      <c r="T1157">
        <v>3.12</v>
      </c>
      <c r="U1157" s="45">
        <f t="shared" si="84"/>
        <v>6.3179999999999996</v>
      </c>
      <c r="V1157" s="48">
        <f t="shared" si="85"/>
        <v>6.3179999999999996</v>
      </c>
      <c r="W1157" t="s">
        <v>1361</v>
      </c>
      <c r="X1157" t="s">
        <v>937</v>
      </c>
    </row>
    <row r="1158" spans="1:24" outlineLevel="2">
      <c r="A1158" t="s">
        <v>139</v>
      </c>
      <c r="B1158" s="73" t="str">
        <f t="shared" si="81"/>
        <v/>
      </c>
      <c r="C1158">
        <v>8210707018</v>
      </c>
      <c r="D1158">
        <v>33</v>
      </c>
      <c r="E1158" t="s">
        <v>2090</v>
      </c>
      <c r="F1158">
        <v>0.158</v>
      </c>
      <c r="H1158">
        <v>8210707018</v>
      </c>
      <c r="I1158">
        <v>0.11</v>
      </c>
      <c r="J1158">
        <v>1</v>
      </c>
      <c r="K1158">
        <v>0.11</v>
      </c>
      <c r="L1158" s="45">
        <f>VLOOKUP(H1158,'[1]CALCUL AS et AN'!$A$2:$AU$889,24,FALSE)</f>
        <v>0.1056</v>
      </c>
      <c r="M1158" s="48">
        <f>VLOOKUP(H1158,'[1]CALCUL AS et AN'!$A$2:$AU$889,28,FALSE)</f>
        <v>0.1056</v>
      </c>
      <c r="N1158">
        <v>3.63</v>
      </c>
      <c r="O1158" s="45">
        <f t="shared" si="82"/>
        <v>3.4847999999999999</v>
      </c>
      <c r="P1158" s="48">
        <f t="shared" si="83"/>
        <v>3.4847999999999999</v>
      </c>
      <c r="Q1158">
        <v>0.12</v>
      </c>
      <c r="R1158" s="45">
        <f>VLOOKUP(H1158,'[1]CALCUL AS et AN'!$A$2:$AU$889,46,FALSE)</f>
        <v>0.15839999999999999</v>
      </c>
      <c r="S1158" s="48">
        <f>VLOOKUP(H1158,'[1]CALCUL AS et AN'!$A$2:$AU$889,47,FALSE)</f>
        <v>0.15839999999999999</v>
      </c>
      <c r="T1158">
        <v>3.96</v>
      </c>
      <c r="U1158" s="45">
        <f t="shared" si="84"/>
        <v>5.2271999999999998</v>
      </c>
      <c r="V1158" s="48">
        <f t="shared" si="85"/>
        <v>5.2271999999999998</v>
      </c>
      <c r="W1158" t="s">
        <v>1361</v>
      </c>
      <c r="X1158" t="s">
        <v>951</v>
      </c>
    </row>
    <row r="1159" spans="1:24" outlineLevel="2">
      <c r="A1159" t="s">
        <v>139</v>
      </c>
      <c r="B1159" s="73" t="str">
        <f t="shared" si="81"/>
        <v/>
      </c>
      <c r="C1159" t="s">
        <v>648</v>
      </c>
      <c r="D1159">
        <v>2</v>
      </c>
      <c r="E1159" t="s">
        <v>2053</v>
      </c>
      <c r="F1159">
        <v>13.19</v>
      </c>
      <c r="H1159" t="s">
        <v>648</v>
      </c>
      <c r="I1159">
        <v>14.87</v>
      </c>
      <c r="J1159">
        <v>1.8</v>
      </c>
      <c r="K1159">
        <v>8.2611111111111111</v>
      </c>
      <c r="L1159" s="45">
        <f>VLOOKUP(H1159,'[1]CALCUL AS et AN'!$A$2:$AU$889,24,FALSE)</f>
        <v>8.26</v>
      </c>
      <c r="M1159" s="48">
        <f>VLOOKUP(H1159,'[1]CALCUL AS et AN'!$A$2:$AU$889,28,FALSE)</f>
        <v>10.92</v>
      </c>
      <c r="N1159">
        <v>16.522222222222222</v>
      </c>
      <c r="O1159" s="45">
        <f t="shared" si="82"/>
        <v>16.52</v>
      </c>
      <c r="P1159" s="48">
        <f t="shared" si="83"/>
        <v>21.84</v>
      </c>
      <c r="Q1159">
        <v>13.19</v>
      </c>
      <c r="R1159" s="45">
        <f>VLOOKUP(H1159,'[1]CALCUL AS et AN'!$A$2:$AU$889,46,FALSE)</f>
        <v>12.39</v>
      </c>
      <c r="S1159" s="48">
        <f>VLOOKUP(H1159,'[1]CALCUL AS et AN'!$A$2:$AU$889,47,FALSE)</f>
        <v>16.38</v>
      </c>
      <c r="T1159">
        <v>26.38</v>
      </c>
      <c r="U1159" s="45">
        <f t="shared" si="84"/>
        <v>24.78</v>
      </c>
      <c r="V1159" s="48">
        <f t="shared" si="85"/>
        <v>32.76</v>
      </c>
      <c r="W1159" t="s">
        <v>1361</v>
      </c>
      <c r="X1159" t="s">
        <v>937</v>
      </c>
    </row>
    <row r="1160" spans="1:24" outlineLevel="2">
      <c r="A1160" t="s">
        <v>139</v>
      </c>
      <c r="B1160" s="73" t="str">
        <f t="shared" si="81"/>
        <v/>
      </c>
      <c r="C1160" t="s">
        <v>650</v>
      </c>
      <c r="D1160">
        <v>11.39</v>
      </c>
      <c r="E1160" t="s">
        <v>2047</v>
      </c>
      <c r="F1160">
        <v>11.27</v>
      </c>
      <c r="H1160" t="s">
        <v>650</v>
      </c>
      <c r="I1160">
        <v>7.05</v>
      </c>
      <c r="J1160">
        <v>1</v>
      </c>
      <c r="K1160">
        <v>7.05</v>
      </c>
      <c r="L1160" s="45">
        <f>VLOOKUP(H1160,'[1]CALCUL AS et AN'!$A$2:$AU$889,24,FALSE)</f>
        <v>7.05</v>
      </c>
      <c r="M1160" s="48">
        <f>VLOOKUP(H1160,'[1]CALCUL AS et AN'!$A$2:$AU$889,28,FALSE)</f>
        <v>7.4</v>
      </c>
      <c r="N1160">
        <v>80.299500000000009</v>
      </c>
      <c r="O1160" s="45">
        <f t="shared" si="82"/>
        <v>80.299500000000009</v>
      </c>
      <c r="P1160" s="48">
        <f t="shared" si="83"/>
        <v>84.286000000000001</v>
      </c>
      <c r="Q1160">
        <v>11.27</v>
      </c>
      <c r="R1160" s="45">
        <f>VLOOKUP(H1160,'[1]CALCUL AS et AN'!$A$2:$AU$889,46,FALSE)</f>
        <v>8.8125</v>
      </c>
      <c r="S1160" s="48">
        <f>VLOOKUP(H1160,'[1]CALCUL AS et AN'!$A$2:$AU$889,47,FALSE)</f>
        <v>9.25</v>
      </c>
      <c r="T1160">
        <v>128.36529999999999</v>
      </c>
      <c r="U1160" s="45">
        <f t="shared" si="84"/>
        <v>100.374375</v>
      </c>
      <c r="V1160" s="48">
        <f t="shared" si="85"/>
        <v>105.3575</v>
      </c>
      <c r="W1160" t="s">
        <v>1361</v>
      </c>
      <c r="X1160" t="s">
        <v>937</v>
      </c>
    </row>
    <row r="1161" spans="1:24" outlineLevel="2">
      <c r="A1161" t="s">
        <v>139</v>
      </c>
      <c r="B1161" s="73" t="str">
        <f t="shared" si="81"/>
        <v/>
      </c>
      <c r="C1161" t="s">
        <v>2077</v>
      </c>
      <c r="D1161">
        <v>5</v>
      </c>
      <c r="E1161" t="s">
        <v>2078</v>
      </c>
      <c r="F1161">
        <v>7.55</v>
      </c>
      <c r="H1161" t="s">
        <v>2077</v>
      </c>
      <c r="I1161">
        <v>3.32</v>
      </c>
      <c r="J1161">
        <v>6.06</v>
      </c>
      <c r="K1161">
        <v>0.54785478547854782</v>
      </c>
      <c r="L1161" s="45">
        <f>VLOOKUP(H1161,'[1]CALCUL AS et AN'!$A$2:$AU$889,24,FALSE)</f>
        <v>3.29</v>
      </c>
      <c r="M1161" s="48">
        <f>VLOOKUP(H1161,'[1]CALCUL AS et AN'!$A$2:$AU$889,28,FALSE)</f>
        <v>3.32</v>
      </c>
      <c r="N1161">
        <v>2.7392739273927393</v>
      </c>
      <c r="O1161" s="45">
        <f t="shared" si="82"/>
        <v>16.45</v>
      </c>
      <c r="P1161" s="48">
        <f t="shared" si="83"/>
        <v>16.599999999999998</v>
      </c>
      <c r="Q1161">
        <v>7.55</v>
      </c>
      <c r="R1161" s="45">
        <f>VLOOKUP(H1161,'[1]CALCUL AS et AN'!$A$2:$AU$889,46,FALSE)</f>
        <v>8.2249999999999996</v>
      </c>
      <c r="S1161" s="48">
        <f>VLOOKUP(H1161,'[1]CALCUL AS et AN'!$A$2:$AU$889,47,FALSE)</f>
        <v>8.2999999999999989</v>
      </c>
      <c r="T1161">
        <v>37.75</v>
      </c>
      <c r="U1161" s="45">
        <f t="shared" si="84"/>
        <v>41.125</v>
      </c>
      <c r="V1161" s="48">
        <f t="shared" si="85"/>
        <v>41.499999999999993</v>
      </c>
      <c r="W1161" t="s">
        <v>1361</v>
      </c>
      <c r="X1161" t="s">
        <v>951</v>
      </c>
    </row>
    <row r="1162" spans="1:24" outlineLevel="2">
      <c r="A1162" t="s">
        <v>139</v>
      </c>
      <c r="B1162" s="73" t="str">
        <f t="shared" si="81"/>
        <v/>
      </c>
      <c r="C1162" t="s">
        <v>574</v>
      </c>
      <c r="D1162">
        <v>1</v>
      </c>
      <c r="E1162" t="s">
        <v>575</v>
      </c>
      <c r="F1162">
        <v>26.09</v>
      </c>
      <c r="H1162" t="s">
        <v>574</v>
      </c>
      <c r="I1162">
        <v>18.27</v>
      </c>
      <c r="J1162">
        <v>1</v>
      </c>
      <c r="K1162">
        <v>18.27</v>
      </c>
      <c r="L1162" s="45">
        <f>VLOOKUP(H1162,'[1]CALCUL AS et AN'!$A$2:$AU$889,24,FALSE)</f>
        <v>18.27</v>
      </c>
      <c r="M1162" s="48">
        <f>VLOOKUP(H1162,'[1]CALCUL AS et AN'!$A$2:$AU$889,28,FALSE)</f>
        <v>19.7316</v>
      </c>
      <c r="N1162">
        <v>18.27</v>
      </c>
      <c r="O1162" s="45">
        <f t="shared" si="82"/>
        <v>18.27</v>
      </c>
      <c r="P1162" s="48">
        <f t="shared" si="83"/>
        <v>19.7316</v>
      </c>
      <c r="Q1162">
        <v>26.09</v>
      </c>
      <c r="R1162" s="45">
        <f>VLOOKUP(H1162,'[1]CALCUL AS et AN'!$A$2:$AU$889,46,FALSE)</f>
        <v>27.405000000000001</v>
      </c>
      <c r="S1162" s="48">
        <f>VLOOKUP(H1162,'[1]CALCUL AS et AN'!$A$2:$AU$889,47,FALSE)</f>
        <v>29.5974</v>
      </c>
      <c r="T1162">
        <v>26.09</v>
      </c>
      <c r="U1162" s="45">
        <f t="shared" si="84"/>
        <v>27.405000000000001</v>
      </c>
      <c r="V1162" s="48">
        <f t="shared" si="85"/>
        <v>29.5974</v>
      </c>
      <c r="W1162" t="s">
        <v>1361</v>
      </c>
      <c r="X1162" t="s">
        <v>937</v>
      </c>
    </row>
    <row r="1163" spans="1:24" outlineLevel="2">
      <c r="A1163" t="s">
        <v>139</v>
      </c>
      <c r="B1163" s="73" t="str">
        <f t="shared" si="81"/>
        <v/>
      </c>
      <c r="C1163" t="s">
        <v>2410</v>
      </c>
      <c r="D1163">
        <v>4.58</v>
      </c>
      <c r="E1163" t="s">
        <v>2411</v>
      </c>
      <c r="F1163">
        <v>75</v>
      </c>
      <c r="H1163" t="s">
        <v>2410</v>
      </c>
      <c r="I1163">
        <v>50</v>
      </c>
      <c r="J1163">
        <v>1</v>
      </c>
      <c r="K1163">
        <v>50</v>
      </c>
      <c r="L1163" s="45">
        <f>VLOOKUP(H1163,'[1]CALCUL AS et AN'!$A$2:$AU$889,24,FALSE)</f>
        <v>50</v>
      </c>
      <c r="M1163" s="48">
        <f>VLOOKUP(H1163,'[1]CALCUL AS et AN'!$A$2:$AU$889,28,FALSE)</f>
        <v>50</v>
      </c>
      <c r="N1163">
        <v>229</v>
      </c>
      <c r="O1163" s="45">
        <f t="shared" si="82"/>
        <v>229</v>
      </c>
      <c r="P1163" s="48">
        <f t="shared" si="83"/>
        <v>229</v>
      </c>
      <c r="Q1163">
        <v>75</v>
      </c>
      <c r="R1163" s="45">
        <f>VLOOKUP(H1163,'[1]CALCUL AS et AN'!$A$2:$AU$889,46,FALSE)</f>
        <v>75</v>
      </c>
      <c r="S1163" s="48">
        <f>VLOOKUP(H1163,'[1]CALCUL AS et AN'!$A$2:$AU$889,47,FALSE)</f>
        <v>75</v>
      </c>
      <c r="T1163">
        <v>343.5</v>
      </c>
      <c r="U1163" s="45">
        <f t="shared" si="84"/>
        <v>343.5</v>
      </c>
      <c r="V1163" s="48">
        <f t="shared" si="85"/>
        <v>343.5</v>
      </c>
      <c r="W1163" t="s">
        <v>1361</v>
      </c>
      <c r="X1163" t="s">
        <v>951</v>
      </c>
    </row>
    <row r="1164" spans="1:24" outlineLevel="2">
      <c r="A1164" t="s">
        <v>139</v>
      </c>
      <c r="B1164" s="73" t="str">
        <f t="shared" si="81"/>
        <v/>
      </c>
      <c r="C1164" t="s">
        <v>2170</v>
      </c>
      <c r="D1164">
        <v>4</v>
      </c>
      <c r="E1164" t="s">
        <v>2171</v>
      </c>
      <c r="F1164">
        <v>45.2</v>
      </c>
      <c r="H1164" t="s">
        <v>2170</v>
      </c>
      <c r="I1164">
        <v>33.590000000000003</v>
      </c>
      <c r="J1164">
        <v>1</v>
      </c>
      <c r="K1164">
        <v>33.590000000000003</v>
      </c>
      <c r="L1164" s="45">
        <f>VLOOKUP(H1164,'[1]CALCUL AS et AN'!$A$2:$AU$889,24,FALSE)</f>
        <v>33.594949999999997</v>
      </c>
      <c r="M1164" s="48">
        <f>VLOOKUP(H1164,'[1]CALCUL AS et AN'!$A$2:$AU$889,28,FALSE)</f>
        <v>33.594949999999997</v>
      </c>
      <c r="N1164">
        <v>134.36000000000001</v>
      </c>
      <c r="O1164" s="45">
        <f t="shared" si="82"/>
        <v>134.37979999999999</v>
      </c>
      <c r="P1164" s="48">
        <f t="shared" si="83"/>
        <v>134.37979999999999</v>
      </c>
      <c r="Q1164">
        <v>45.2</v>
      </c>
      <c r="R1164" s="45">
        <f>VLOOKUP(H1164,'[1]CALCUL AS et AN'!$A$2:$AU$889,46,FALSE)</f>
        <v>50.392424999999996</v>
      </c>
      <c r="S1164" s="48">
        <f>VLOOKUP(H1164,'[1]CALCUL AS et AN'!$A$2:$AU$889,47,FALSE)</f>
        <v>50.392424999999996</v>
      </c>
      <c r="T1164">
        <v>180.8</v>
      </c>
      <c r="U1164" s="45">
        <f t="shared" si="84"/>
        <v>201.56969999999998</v>
      </c>
      <c r="V1164" s="48">
        <f t="shared" si="85"/>
        <v>201.56969999999998</v>
      </c>
      <c r="W1164" t="s">
        <v>1361</v>
      </c>
      <c r="X1164" t="s">
        <v>951</v>
      </c>
    </row>
    <row r="1165" spans="1:24" outlineLevel="2">
      <c r="A1165" t="s">
        <v>139</v>
      </c>
      <c r="B1165" s="73" t="str">
        <f t="shared" si="81"/>
        <v/>
      </c>
      <c r="C1165" t="s">
        <v>2182</v>
      </c>
      <c r="D1165">
        <v>2</v>
      </c>
      <c r="E1165" t="s">
        <v>2183</v>
      </c>
      <c r="F1165">
        <v>54.09</v>
      </c>
      <c r="H1165" t="s">
        <v>2182</v>
      </c>
      <c r="I1165">
        <v>40.21</v>
      </c>
      <c r="J1165">
        <v>1</v>
      </c>
      <c r="K1165">
        <v>40.21</v>
      </c>
      <c r="L1165" s="45">
        <f>VLOOKUP(H1165,'[1]CALCUL AS et AN'!$A$2:$AU$889,24,FALSE)</f>
        <v>40.206900000000005</v>
      </c>
      <c r="M1165" s="48">
        <f>VLOOKUP(H1165,'[1]CALCUL AS et AN'!$A$2:$AU$889,28,FALSE)</f>
        <v>40.206900000000005</v>
      </c>
      <c r="N1165">
        <v>80.42</v>
      </c>
      <c r="O1165" s="45">
        <f t="shared" si="82"/>
        <v>80.413800000000009</v>
      </c>
      <c r="P1165" s="48">
        <f t="shared" si="83"/>
        <v>80.413800000000009</v>
      </c>
      <c r="Q1165">
        <v>54.09</v>
      </c>
      <c r="R1165" s="45">
        <f>VLOOKUP(H1165,'[1]CALCUL AS et AN'!$A$2:$AU$889,46,FALSE)</f>
        <v>60.310350000000007</v>
      </c>
      <c r="S1165" s="48">
        <f>VLOOKUP(H1165,'[1]CALCUL AS et AN'!$A$2:$AU$889,47,FALSE)</f>
        <v>60.310350000000007</v>
      </c>
      <c r="T1165">
        <v>108.18</v>
      </c>
      <c r="U1165" s="45">
        <f t="shared" si="84"/>
        <v>120.62070000000001</v>
      </c>
      <c r="V1165" s="48">
        <f t="shared" si="85"/>
        <v>120.62070000000001</v>
      </c>
      <c r="W1165" t="s">
        <v>1361</v>
      </c>
      <c r="X1165" t="s">
        <v>951</v>
      </c>
    </row>
    <row r="1166" spans="1:24" outlineLevel="2">
      <c r="A1166" t="s">
        <v>139</v>
      </c>
      <c r="B1166" s="73" t="str">
        <f t="shared" si="81"/>
        <v/>
      </c>
      <c r="C1166" t="s">
        <v>2069</v>
      </c>
      <c r="D1166">
        <v>8</v>
      </c>
      <c r="E1166" t="s">
        <v>2070</v>
      </c>
      <c r="F1166">
        <v>7.95</v>
      </c>
      <c r="H1166" t="s">
        <v>2069</v>
      </c>
      <c r="I1166">
        <v>3.29</v>
      </c>
      <c r="J1166">
        <v>6.06</v>
      </c>
      <c r="K1166">
        <v>0.54290429042904298</v>
      </c>
      <c r="L1166" s="45">
        <f>VLOOKUP(H1166,'[1]CALCUL AS et AN'!$A$2:$AU$889,24,FALSE)</f>
        <v>3.29</v>
      </c>
      <c r="M1166" s="48">
        <f>VLOOKUP(H1166,'[1]CALCUL AS et AN'!$A$2:$AU$889,28,FALSE)</f>
        <v>3.29</v>
      </c>
      <c r="N1166">
        <v>4.3432343234323438</v>
      </c>
      <c r="O1166" s="45">
        <f t="shared" si="82"/>
        <v>26.32</v>
      </c>
      <c r="P1166" s="48">
        <f t="shared" si="83"/>
        <v>26.32</v>
      </c>
      <c r="Q1166">
        <v>7.95</v>
      </c>
      <c r="R1166" s="45">
        <f>VLOOKUP(H1166,'[1]CALCUL AS et AN'!$A$2:$AU$889,46,FALSE)</f>
        <v>8.2249999999999996</v>
      </c>
      <c r="S1166" s="48">
        <f>VLOOKUP(H1166,'[1]CALCUL AS et AN'!$A$2:$AU$889,47,FALSE)</f>
        <v>8.2249999999999996</v>
      </c>
      <c r="T1166">
        <v>63.6</v>
      </c>
      <c r="U1166" s="45">
        <f t="shared" si="84"/>
        <v>65.8</v>
      </c>
      <c r="V1166" s="48">
        <f t="shared" si="85"/>
        <v>65.8</v>
      </c>
      <c r="W1166" t="s">
        <v>1361</v>
      </c>
      <c r="X1166" t="s">
        <v>951</v>
      </c>
    </row>
    <row r="1167" spans="1:24" outlineLevel="1">
      <c r="A1167" s="73" t="s">
        <v>3097</v>
      </c>
      <c r="B1167" s="73" t="str">
        <f t="shared" si="81"/>
        <v>PCR5EH</v>
      </c>
      <c r="N1167">
        <f>SUBTOTAL(9,N1151:N1166)</f>
        <v>606.10783047304733</v>
      </c>
      <c r="O1167" s="45">
        <f>SUBTOTAL(9,O1151:O1166)</f>
        <v>641.30150000000015</v>
      </c>
      <c r="P1167" s="48">
        <f>SUBTOTAL(9,P1151:P1166)</f>
        <v>652.21960000000001</v>
      </c>
      <c r="T1167">
        <f>SUBTOTAL(9,T1151:T1166)</f>
        <v>973.68130000000008</v>
      </c>
      <c r="U1167" s="45">
        <f>SUBTOTAL(9,U1151:U1166)</f>
        <v>984.63907500000005</v>
      </c>
      <c r="V1167" s="48">
        <f>SUBTOTAL(9,V1151:V1166)</f>
        <v>1000.1696000000001</v>
      </c>
    </row>
    <row r="1168" spans="1:24" outlineLevel="2">
      <c r="A1168" t="s">
        <v>141</v>
      </c>
      <c r="B1168" s="73" t="str">
        <f t="shared" si="81"/>
        <v>A</v>
      </c>
      <c r="C1168">
        <v>8412602518</v>
      </c>
      <c r="D1168">
        <v>4</v>
      </c>
      <c r="E1168" t="s">
        <v>2268</v>
      </c>
      <c r="F1168">
        <v>0.05</v>
      </c>
      <c r="H1168">
        <v>8412602518</v>
      </c>
      <c r="I1168">
        <v>7.04</v>
      </c>
      <c r="J1168">
        <v>200</v>
      </c>
      <c r="K1168">
        <v>3.5200000000000002E-2</v>
      </c>
      <c r="L1168" s="45">
        <f>VLOOKUP(H1168,'[1]CALCUL AS et AN'!$A$2:$AU$889,24,FALSE)</f>
        <v>3.5200000000000002E-2</v>
      </c>
      <c r="M1168" s="48">
        <f>VLOOKUP(H1168,'[1]CALCUL AS et AN'!$A$2:$AU$889,28,FALSE)</f>
        <v>3.5200000000000002E-2</v>
      </c>
      <c r="N1168">
        <v>0.14080000000000001</v>
      </c>
      <c r="O1168" s="45">
        <f t="shared" si="82"/>
        <v>0.14080000000000001</v>
      </c>
      <c r="P1168" s="48">
        <f t="shared" si="83"/>
        <v>0.14080000000000001</v>
      </c>
      <c r="Q1168">
        <v>0.05</v>
      </c>
      <c r="R1168" s="45">
        <f>VLOOKUP(H1168,'[1]CALCUL AS et AN'!$A$2:$AU$889,46,FALSE)</f>
        <v>5.28E-2</v>
      </c>
      <c r="S1168" s="48">
        <f>VLOOKUP(H1168,'[1]CALCUL AS et AN'!$A$2:$AU$889,47,FALSE)</f>
        <v>5.28E-2</v>
      </c>
      <c r="T1168">
        <v>0.2</v>
      </c>
      <c r="U1168" s="45">
        <f t="shared" si="84"/>
        <v>0.2112</v>
      </c>
      <c r="V1168" s="48">
        <f t="shared" si="85"/>
        <v>0.2112</v>
      </c>
      <c r="W1168" t="s">
        <v>1361</v>
      </c>
      <c r="X1168" t="s">
        <v>951</v>
      </c>
    </row>
    <row r="1169" spans="1:24" outlineLevel="2">
      <c r="A1169" t="s">
        <v>141</v>
      </c>
      <c r="B1169" s="73" t="str">
        <f t="shared" si="81"/>
        <v>A</v>
      </c>
      <c r="C1169">
        <v>8434000618</v>
      </c>
      <c r="D1169">
        <v>4</v>
      </c>
      <c r="E1169" t="s">
        <v>2272</v>
      </c>
      <c r="F1169">
        <v>0.02</v>
      </c>
      <c r="H1169">
        <v>8434000618</v>
      </c>
      <c r="I1169">
        <v>8.3000000000000007</v>
      </c>
      <c r="J1169">
        <v>500</v>
      </c>
      <c r="K1169">
        <v>1.66E-2</v>
      </c>
      <c r="L1169" s="45">
        <f>VLOOKUP(H1169,'[1]CALCUL AS et AN'!$A$2:$AU$889,24,FALSE)</f>
        <v>1.66E-2</v>
      </c>
      <c r="M1169" s="48">
        <f>VLOOKUP(H1169,'[1]CALCUL AS et AN'!$A$2:$AU$889,28,FALSE)</f>
        <v>1.66E-2</v>
      </c>
      <c r="N1169">
        <v>6.6400000000000001E-2</v>
      </c>
      <c r="O1169" s="45">
        <f t="shared" si="82"/>
        <v>6.6400000000000001E-2</v>
      </c>
      <c r="P1169" s="48">
        <f t="shared" si="83"/>
        <v>6.6400000000000001E-2</v>
      </c>
      <c r="Q1169">
        <v>0.02</v>
      </c>
      <c r="R1169" s="45">
        <f>VLOOKUP(H1169,'[1]CALCUL AS et AN'!$A$2:$AU$889,46,FALSE)</f>
        <v>2.0750000000000001E-2</v>
      </c>
      <c r="S1169" s="48">
        <f>VLOOKUP(H1169,'[1]CALCUL AS et AN'!$A$2:$AU$889,47,FALSE)</f>
        <v>2.0750000000000001E-2</v>
      </c>
      <c r="T1169">
        <v>0.08</v>
      </c>
      <c r="U1169" s="45">
        <f t="shared" si="84"/>
        <v>8.3000000000000004E-2</v>
      </c>
      <c r="V1169" s="48">
        <f t="shared" si="85"/>
        <v>8.3000000000000004E-2</v>
      </c>
      <c r="W1169" t="s">
        <v>1361</v>
      </c>
      <c r="X1169" t="s">
        <v>951</v>
      </c>
    </row>
    <row r="1170" spans="1:24" outlineLevel="2">
      <c r="A1170" t="s">
        <v>141</v>
      </c>
      <c r="B1170" s="73" t="str">
        <f t="shared" si="81"/>
        <v>A</v>
      </c>
      <c r="C1170" t="s">
        <v>2133</v>
      </c>
      <c r="D1170">
        <v>28</v>
      </c>
      <c r="E1170" t="s">
        <v>2134</v>
      </c>
      <c r="F1170">
        <v>0.8</v>
      </c>
      <c r="H1170" t="s">
        <v>2133</v>
      </c>
      <c r="I1170">
        <v>0.52</v>
      </c>
      <c r="J1170">
        <v>1</v>
      </c>
      <c r="K1170">
        <v>0.52</v>
      </c>
      <c r="L1170" s="45">
        <f>VLOOKUP(H1170,'[1]CALCUL AS et AN'!$A$2:$AU$889,24,FALSE)</f>
        <v>0.51800000000000002</v>
      </c>
      <c r="M1170" s="48">
        <f>VLOOKUP(H1170,'[1]CALCUL AS et AN'!$A$2:$AU$889,28,FALSE)</f>
        <v>0.51800000000000002</v>
      </c>
      <c r="N1170">
        <v>14.56</v>
      </c>
      <c r="O1170" s="45">
        <f t="shared" si="82"/>
        <v>14.504000000000001</v>
      </c>
      <c r="P1170" s="48">
        <f t="shared" si="83"/>
        <v>14.504000000000001</v>
      </c>
      <c r="Q1170">
        <v>0.8</v>
      </c>
      <c r="R1170" s="45">
        <f>VLOOKUP(H1170,'[1]CALCUL AS et AN'!$A$2:$AU$889,46,FALSE)</f>
        <v>0.77700000000000002</v>
      </c>
      <c r="S1170" s="48">
        <f>VLOOKUP(H1170,'[1]CALCUL AS et AN'!$A$2:$AU$889,47,FALSE)</f>
        <v>0.77700000000000002</v>
      </c>
      <c r="T1170">
        <v>22.400000000000002</v>
      </c>
      <c r="U1170" s="45">
        <f t="shared" si="84"/>
        <v>21.756</v>
      </c>
      <c r="V1170" s="48">
        <f t="shared" si="85"/>
        <v>21.756</v>
      </c>
      <c r="W1170" t="s">
        <v>1361</v>
      </c>
      <c r="X1170" t="s">
        <v>951</v>
      </c>
    </row>
    <row r="1171" spans="1:24" outlineLevel="2">
      <c r="A1171" t="s">
        <v>141</v>
      </c>
      <c r="B1171" s="73" t="str">
        <f t="shared" ref="B1171:B1234" si="86">MID(A1171,7,100)</f>
        <v>A</v>
      </c>
      <c r="C1171">
        <v>8710605018</v>
      </c>
      <c r="D1171">
        <v>4</v>
      </c>
      <c r="E1171" t="s">
        <v>2707</v>
      </c>
      <c r="F1171">
        <v>0.3</v>
      </c>
      <c r="H1171">
        <v>8710605018</v>
      </c>
      <c r="I1171">
        <v>0.11</v>
      </c>
      <c r="J1171">
        <v>1</v>
      </c>
      <c r="K1171">
        <v>0.11</v>
      </c>
      <c r="L1171" s="45">
        <f>VLOOKUP(H1171,'[1]CALCUL AS et AN'!$A$2:$AU$889,24,FALSE)</f>
        <v>0.108</v>
      </c>
      <c r="M1171" s="48">
        <f>VLOOKUP(H1171,'[1]CALCUL AS et AN'!$A$2:$AU$889,28,FALSE)</f>
        <v>0.108</v>
      </c>
      <c r="N1171">
        <v>0.44</v>
      </c>
      <c r="O1171" s="45">
        <f t="shared" si="82"/>
        <v>0.432</v>
      </c>
      <c r="P1171" s="48">
        <f t="shared" si="83"/>
        <v>0.432</v>
      </c>
      <c r="Q1171">
        <v>0.3</v>
      </c>
      <c r="R1171" s="45">
        <f>VLOOKUP(H1171,'[1]CALCUL AS et AN'!$A$2:$AU$889,46,FALSE)</f>
        <v>0.16200000000000001</v>
      </c>
      <c r="S1171" s="48">
        <f>VLOOKUP(H1171,'[1]CALCUL AS et AN'!$A$2:$AU$889,47,FALSE)</f>
        <v>0.16200000000000001</v>
      </c>
      <c r="T1171">
        <v>1.2</v>
      </c>
      <c r="U1171" s="45">
        <f t="shared" si="84"/>
        <v>0.64800000000000002</v>
      </c>
      <c r="V1171" s="48">
        <f t="shared" si="85"/>
        <v>0.64800000000000002</v>
      </c>
      <c r="W1171" t="s">
        <v>1361</v>
      </c>
      <c r="X1171" t="s">
        <v>951</v>
      </c>
    </row>
    <row r="1172" spans="1:24" outlineLevel="2">
      <c r="A1172" t="s">
        <v>141</v>
      </c>
      <c r="B1172" s="73" t="str">
        <f t="shared" si="86"/>
        <v>A</v>
      </c>
      <c r="C1172">
        <v>8110608018</v>
      </c>
      <c r="D1172">
        <v>103</v>
      </c>
      <c r="E1172" t="s">
        <v>2084</v>
      </c>
      <c r="F1172">
        <v>0.28199999999999997</v>
      </c>
      <c r="H1172">
        <v>8110608018</v>
      </c>
      <c r="I1172">
        <v>0.17</v>
      </c>
      <c r="J1172">
        <v>1</v>
      </c>
      <c r="K1172">
        <v>0.17</v>
      </c>
      <c r="L1172" s="45">
        <f>VLOOKUP(H1172,'[1]CALCUL AS et AN'!$A$2:$AU$889,24,FALSE)</f>
        <v>0.16700000000000001</v>
      </c>
      <c r="M1172" s="48">
        <f>VLOOKUP(H1172,'[1]CALCUL AS et AN'!$A$2:$AU$889,28,FALSE)</f>
        <v>0.16700000000000001</v>
      </c>
      <c r="N1172">
        <v>17.510000000000002</v>
      </c>
      <c r="O1172" s="45">
        <f t="shared" si="82"/>
        <v>17.201000000000001</v>
      </c>
      <c r="P1172" s="48">
        <f t="shared" si="83"/>
        <v>17.201000000000001</v>
      </c>
      <c r="Q1172">
        <v>0.28199999999999997</v>
      </c>
      <c r="R1172" s="45">
        <f>VLOOKUP(H1172,'[1]CALCUL AS et AN'!$A$2:$AU$889,46,FALSE)</f>
        <v>0.2505</v>
      </c>
      <c r="S1172" s="48">
        <f>VLOOKUP(H1172,'[1]CALCUL AS et AN'!$A$2:$AU$889,47,FALSE)</f>
        <v>0.2505</v>
      </c>
      <c r="T1172">
        <v>29.045999999999996</v>
      </c>
      <c r="U1172" s="45">
        <f t="shared" si="84"/>
        <v>25.801500000000001</v>
      </c>
      <c r="V1172" s="48">
        <f t="shared" si="85"/>
        <v>25.801500000000001</v>
      </c>
      <c r="W1172" t="s">
        <v>1361</v>
      </c>
      <c r="X1172" t="s">
        <v>951</v>
      </c>
    </row>
    <row r="1173" spans="1:24" outlineLevel="2">
      <c r="A1173" t="s">
        <v>141</v>
      </c>
      <c r="B1173" s="73" t="str">
        <f t="shared" si="86"/>
        <v>A</v>
      </c>
      <c r="C1173" t="s">
        <v>2391</v>
      </c>
      <c r="D1173">
        <v>4</v>
      </c>
      <c r="E1173" t="s">
        <v>2392</v>
      </c>
      <c r="F1173">
        <v>0.54900000000000004</v>
      </c>
      <c r="H1173" t="s">
        <v>2391</v>
      </c>
      <c r="I1173">
        <v>0.37</v>
      </c>
      <c r="J1173">
        <v>1</v>
      </c>
      <c r="K1173">
        <v>0.37</v>
      </c>
      <c r="L1173" s="45">
        <f>VLOOKUP(H1173,'[1]CALCUL AS et AN'!$A$2:$AU$889,24,FALSE)</f>
        <v>0.36599999999999999</v>
      </c>
      <c r="M1173" s="48">
        <f>VLOOKUP(H1173,'[1]CALCUL AS et AN'!$A$2:$AU$889,28,FALSE)</f>
        <v>0.36599999999999999</v>
      </c>
      <c r="N1173">
        <v>1.48</v>
      </c>
      <c r="O1173" s="45">
        <f t="shared" si="82"/>
        <v>1.464</v>
      </c>
      <c r="P1173" s="48">
        <f t="shared" si="83"/>
        <v>1.464</v>
      </c>
      <c r="Q1173">
        <v>0.54900000000000004</v>
      </c>
      <c r="R1173" s="45">
        <f>VLOOKUP(H1173,'[1]CALCUL AS et AN'!$A$2:$AU$889,46,FALSE)</f>
        <v>0.54899999999999993</v>
      </c>
      <c r="S1173" s="48">
        <f>VLOOKUP(H1173,'[1]CALCUL AS et AN'!$A$2:$AU$889,47,FALSE)</f>
        <v>0.54899999999999993</v>
      </c>
      <c r="T1173">
        <v>2.1960000000000002</v>
      </c>
      <c r="U1173" s="45">
        <f t="shared" si="84"/>
        <v>2.1959999999999997</v>
      </c>
      <c r="V1173" s="48">
        <f t="shared" si="85"/>
        <v>2.1959999999999997</v>
      </c>
      <c r="W1173" t="s">
        <v>1361</v>
      </c>
      <c r="X1173" t="s">
        <v>937</v>
      </c>
    </row>
    <row r="1174" spans="1:24" outlineLevel="2">
      <c r="A1174" t="s">
        <v>141</v>
      </c>
      <c r="B1174" s="73" t="str">
        <f t="shared" si="86"/>
        <v>A</v>
      </c>
      <c r="C1174" t="s">
        <v>2394</v>
      </c>
      <c r="D1174">
        <v>4</v>
      </c>
      <c r="E1174" t="s">
        <v>2395</v>
      </c>
      <c r="F1174">
        <v>0.78</v>
      </c>
      <c r="H1174" t="s">
        <v>2394</v>
      </c>
      <c r="I1174">
        <v>1.05</v>
      </c>
      <c r="J1174">
        <v>1</v>
      </c>
      <c r="K1174">
        <v>1.05</v>
      </c>
      <c r="L1174" s="45">
        <f>VLOOKUP(H1174,'[1]CALCUL AS et AN'!$A$2:$AU$889,24,FALSE)</f>
        <v>1.0529999999999999</v>
      </c>
      <c r="M1174" s="48">
        <f>VLOOKUP(H1174,'[1]CALCUL AS et AN'!$A$2:$AU$889,28,FALSE)</f>
        <v>1.0529999999999999</v>
      </c>
      <c r="N1174">
        <v>4.2</v>
      </c>
      <c r="O1174" s="45">
        <f t="shared" si="82"/>
        <v>4.2119999999999997</v>
      </c>
      <c r="P1174" s="48">
        <f t="shared" si="83"/>
        <v>4.2119999999999997</v>
      </c>
      <c r="Q1174">
        <v>0.78</v>
      </c>
      <c r="R1174" s="45">
        <f>VLOOKUP(H1174,'[1]CALCUL AS et AN'!$A$2:$AU$889,46,FALSE)</f>
        <v>1.5794999999999999</v>
      </c>
      <c r="S1174" s="48">
        <f>VLOOKUP(H1174,'[1]CALCUL AS et AN'!$A$2:$AU$889,47,FALSE)</f>
        <v>1.5794999999999999</v>
      </c>
      <c r="T1174">
        <v>3.12</v>
      </c>
      <c r="U1174" s="45">
        <f t="shared" si="84"/>
        <v>6.3179999999999996</v>
      </c>
      <c r="V1174" s="48">
        <f t="shared" si="85"/>
        <v>6.3179999999999996</v>
      </c>
      <c r="W1174" t="s">
        <v>1361</v>
      </c>
      <c r="X1174" t="s">
        <v>937</v>
      </c>
    </row>
    <row r="1175" spans="1:24" outlineLevel="2">
      <c r="A1175" t="s">
        <v>141</v>
      </c>
      <c r="B1175" s="73" t="str">
        <f t="shared" si="86"/>
        <v>A</v>
      </c>
      <c r="C1175">
        <v>8210707018</v>
      </c>
      <c r="D1175">
        <v>38</v>
      </c>
      <c r="E1175" t="s">
        <v>2090</v>
      </c>
      <c r="F1175">
        <v>0.158</v>
      </c>
      <c r="H1175">
        <v>8210707018</v>
      </c>
      <c r="I1175">
        <v>0.11</v>
      </c>
      <c r="J1175">
        <v>1</v>
      </c>
      <c r="K1175">
        <v>0.11</v>
      </c>
      <c r="L1175" s="45">
        <f>VLOOKUP(H1175,'[1]CALCUL AS et AN'!$A$2:$AU$889,24,FALSE)</f>
        <v>0.1056</v>
      </c>
      <c r="M1175" s="48">
        <f>VLOOKUP(H1175,'[1]CALCUL AS et AN'!$A$2:$AU$889,28,FALSE)</f>
        <v>0.1056</v>
      </c>
      <c r="N1175">
        <v>4.18</v>
      </c>
      <c r="O1175" s="45">
        <f t="shared" si="82"/>
        <v>4.0128000000000004</v>
      </c>
      <c r="P1175" s="48">
        <f t="shared" si="83"/>
        <v>4.0128000000000004</v>
      </c>
      <c r="Q1175">
        <v>0.12</v>
      </c>
      <c r="R1175" s="45">
        <f>VLOOKUP(H1175,'[1]CALCUL AS et AN'!$A$2:$AU$889,46,FALSE)</f>
        <v>0.15839999999999999</v>
      </c>
      <c r="S1175" s="48">
        <f>VLOOKUP(H1175,'[1]CALCUL AS et AN'!$A$2:$AU$889,47,FALSE)</f>
        <v>0.15839999999999999</v>
      </c>
      <c r="T1175">
        <v>4.5599999999999996</v>
      </c>
      <c r="U1175" s="45">
        <f t="shared" si="84"/>
        <v>6.0191999999999997</v>
      </c>
      <c r="V1175" s="48">
        <f t="shared" si="85"/>
        <v>6.0191999999999997</v>
      </c>
      <c r="W1175" t="s">
        <v>1361</v>
      </c>
      <c r="X1175" t="s">
        <v>951</v>
      </c>
    </row>
    <row r="1176" spans="1:24" outlineLevel="2">
      <c r="A1176" t="s">
        <v>141</v>
      </c>
      <c r="B1176" s="73" t="str">
        <f t="shared" si="86"/>
        <v>A</v>
      </c>
      <c r="C1176" t="s">
        <v>648</v>
      </c>
      <c r="D1176">
        <v>4</v>
      </c>
      <c r="E1176" t="s">
        <v>2053</v>
      </c>
      <c r="F1176">
        <v>13.19</v>
      </c>
      <c r="H1176" t="s">
        <v>648</v>
      </c>
      <c r="I1176">
        <v>14.87</v>
      </c>
      <c r="J1176">
        <v>1.8</v>
      </c>
      <c r="K1176">
        <v>8.2611111111111111</v>
      </c>
      <c r="L1176" s="45">
        <f>VLOOKUP(H1176,'[1]CALCUL AS et AN'!$A$2:$AU$889,24,FALSE)</f>
        <v>8.26</v>
      </c>
      <c r="M1176" s="48">
        <f>VLOOKUP(H1176,'[1]CALCUL AS et AN'!$A$2:$AU$889,28,FALSE)</f>
        <v>10.92</v>
      </c>
      <c r="N1176">
        <v>33.044444444444444</v>
      </c>
      <c r="O1176" s="45">
        <f t="shared" si="82"/>
        <v>33.04</v>
      </c>
      <c r="P1176" s="48">
        <f t="shared" si="83"/>
        <v>43.68</v>
      </c>
      <c r="Q1176">
        <v>13.19</v>
      </c>
      <c r="R1176" s="45">
        <f>VLOOKUP(H1176,'[1]CALCUL AS et AN'!$A$2:$AU$889,46,FALSE)</f>
        <v>12.39</v>
      </c>
      <c r="S1176" s="48">
        <f>VLOOKUP(H1176,'[1]CALCUL AS et AN'!$A$2:$AU$889,47,FALSE)</f>
        <v>16.38</v>
      </c>
      <c r="T1176">
        <v>52.76</v>
      </c>
      <c r="U1176" s="45">
        <f t="shared" si="84"/>
        <v>49.56</v>
      </c>
      <c r="V1176" s="48">
        <f t="shared" si="85"/>
        <v>65.52</v>
      </c>
      <c r="W1176" t="s">
        <v>1361</v>
      </c>
      <c r="X1176" t="s">
        <v>937</v>
      </c>
    </row>
    <row r="1177" spans="1:24" outlineLevel="2">
      <c r="A1177" t="s">
        <v>141</v>
      </c>
      <c r="B1177" s="73" t="str">
        <f t="shared" si="86"/>
        <v>A</v>
      </c>
      <c r="C1177" t="s">
        <v>650</v>
      </c>
      <c r="D1177">
        <v>12.22</v>
      </c>
      <c r="E1177" t="s">
        <v>2047</v>
      </c>
      <c r="F1177">
        <v>11.27</v>
      </c>
      <c r="H1177" t="s">
        <v>650</v>
      </c>
      <c r="I1177">
        <v>7.05</v>
      </c>
      <c r="J1177">
        <v>1</v>
      </c>
      <c r="K1177">
        <v>7.05</v>
      </c>
      <c r="L1177" s="45">
        <f>VLOOKUP(H1177,'[1]CALCUL AS et AN'!$A$2:$AU$889,24,FALSE)</f>
        <v>7.05</v>
      </c>
      <c r="M1177" s="48">
        <f>VLOOKUP(H1177,'[1]CALCUL AS et AN'!$A$2:$AU$889,28,FALSE)</f>
        <v>7.4</v>
      </c>
      <c r="N1177">
        <v>86.150999999999996</v>
      </c>
      <c r="O1177" s="45">
        <f t="shared" si="82"/>
        <v>86.150999999999996</v>
      </c>
      <c r="P1177" s="48">
        <f t="shared" si="83"/>
        <v>90.428000000000011</v>
      </c>
      <c r="Q1177">
        <v>11.27</v>
      </c>
      <c r="R1177" s="45">
        <f>VLOOKUP(H1177,'[1]CALCUL AS et AN'!$A$2:$AU$889,46,FALSE)</f>
        <v>8.8125</v>
      </c>
      <c r="S1177" s="48">
        <f>VLOOKUP(H1177,'[1]CALCUL AS et AN'!$A$2:$AU$889,47,FALSE)</f>
        <v>9.25</v>
      </c>
      <c r="T1177">
        <v>137.71940000000001</v>
      </c>
      <c r="U1177" s="45">
        <f t="shared" si="84"/>
        <v>107.68875</v>
      </c>
      <c r="V1177" s="48">
        <f t="shared" si="85"/>
        <v>113.03500000000001</v>
      </c>
      <c r="W1177" t="s">
        <v>1361</v>
      </c>
      <c r="X1177" t="s">
        <v>937</v>
      </c>
    </row>
    <row r="1178" spans="1:24" outlineLevel="2">
      <c r="A1178" t="s">
        <v>141</v>
      </c>
      <c r="B1178" s="73" t="str">
        <f t="shared" si="86"/>
        <v>A</v>
      </c>
      <c r="C1178" t="s">
        <v>2077</v>
      </c>
      <c r="D1178">
        <v>6</v>
      </c>
      <c r="E1178" t="s">
        <v>2078</v>
      </c>
      <c r="F1178">
        <v>7.55</v>
      </c>
      <c r="H1178" t="s">
        <v>2077</v>
      </c>
      <c r="I1178">
        <v>3.32</v>
      </c>
      <c r="J1178">
        <v>6.06</v>
      </c>
      <c r="K1178">
        <v>0.54785478547854782</v>
      </c>
      <c r="L1178" s="45">
        <f>VLOOKUP(H1178,'[1]CALCUL AS et AN'!$A$2:$AU$889,24,FALSE)</f>
        <v>3.29</v>
      </c>
      <c r="M1178" s="48">
        <f>VLOOKUP(H1178,'[1]CALCUL AS et AN'!$A$2:$AU$889,28,FALSE)</f>
        <v>3.32</v>
      </c>
      <c r="N1178">
        <v>3.2871287128712869</v>
      </c>
      <c r="O1178" s="45">
        <f t="shared" si="82"/>
        <v>19.740000000000002</v>
      </c>
      <c r="P1178" s="48">
        <f t="shared" si="83"/>
        <v>19.919999999999998</v>
      </c>
      <c r="Q1178">
        <v>7.55</v>
      </c>
      <c r="R1178" s="45">
        <f>VLOOKUP(H1178,'[1]CALCUL AS et AN'!$A$2:$AU$889,46,FALSE)</f>
        <v>8.2249999999999996</v>
      </c>
      <c r="S1178" s="48">
        <f>VLOOKUP(H1178,'[1]CALCUL AS et AN'!$A$2:$AU$889,47,FALSE)</f>
        <v>8.2999999999999989</v>
      </c>
      <c r="T1178">
        <v>45.3</v>
      </c>
      <c r="U1178" s="45">
        <f t="shared" si="84"/>
        <v>49.349999999999994</v>
      </c>
      <c r="V1178" s="48">
        <f t="shared" si="85"/>
        <v>49.8</v>
      </c>
      <c r="W1178" t="s">
        <v>1361</v>
      </c>
      <c r="X1178" t="s">
        <v>951</v>
      </c>
    </row>
    <row r="1179" spans="1:24" outlineLevel="2">
      <c r="A1179" t="s">
        <v>141</v>
      </c>
      <c r="B1179" s="73" t="str">
        <f t="shared" si="86"/>
        <v>A</v>
      </c>
      <c r="C1179" t="s">
        <v>2129</v>
      </c>
      <c r="D1179">
        <v>3</v>
      </c>
      <c r="E1179" t="s">
        <v>2130</v>
      </c>
      <c r="F1179">
        <v>10.98</v>
      </c>
      <c r="H1179" t="s">
        <v>2129</v>
      </c>
      <c r="I1179">
        <v>7.32</v>
      </c>
      <c r="J1179">
        <v>1</v>
      </c>
      <c r="K1179">
        <v>7.32</v>
      </c>
      <c r="L1179" s="45">
        <f>VLOOKUP(H1179,'[1]CALCUL AS et AN'!$A$2:$AU$889,24,FALSE)</f>
        <v>7.32</v>
      </c>
      <c r="M1179" s="48">
        <f>VLOOKUP(H1179,'[1]CALCUL AS et AN'!$A$2:$AU$889,28,FALSE)</f>
        <v>7.9056000000000006</v>
      </c>
      <c r="N1179">
        <v>21.96</v>
      </c>
      <c r="O1179" s="45">
        <f t="shared" si="82"/>
        <v>21.96</v>
      </c>
      <c r="P1179" s="48">
        <f t="shared" si="83"/>
        <v>23.716800000000003</v>
      </c>
      <c r="Q1179">
        <v>10.98</v>
      </c>
      <c r="R1179" s="45">
        <f>VLOOKUP(H1179,'[1]CALCUL AS et AN'!$A$2:$AU$889,46,FALSE)</f>
        <v>10.98</v>
      </c>
      <c r="S1179" s="48">
        <f>VLOOKUP(H1179,'[1]CALCUL AS et AN'!$A$2:$AU$889,47,FALSE)</f>
        <v>11.858400000000001</v>
      </c>
      <c r="T1179">
        <v>32.94</v>
      </c>
      <c r="U1179" s="45">
        <f t="shared" si="84"/>
        <v>32.94</v>
      </c>
      <c r="V1179" s="48">
        <f t="shared" si="85"/>
        <v>35.575200000000002</v>
      </c>
      <c r="W1179" t="s">
        <v>1361</v>
      </c>
      <c r="X1179" t="s">
        <v>951</v>
      </c>
    </row>
    <row r="1180" spans="1:24" outlineLevel="2">
      <c r="A1180" t="s">
        <v>141</v>
      </c>
      <c r="B1180" s="73" t="str">
        <f t="shared" si="86"/>
        <v>A</v>
      </c>
      <c r="C1180" t="s">
        <v>2410</v>
      </c>
      <c r="D1180">
        <v>6.55</v>
      </c>
      <c r="E1180" t="s">
        <v>2411</v>
      </c>
      <c r="F1180">
        <v>75</v>
      </c>
      <c r="H1180" t="s">
        <v>2410</v>
      </c>
      <c r="I1180">
        <v>50</v>
      </c>
      <c r="J1180">
        <v>1</v>
      </c>
      <c r="K1180">
        <v>50</v>
      </c>
      <c r="L1180" s="45">
        <f>VLOOKUP(H1180,'[1]CALCUL AS et AN'!$A$2:$AU$889,24,FALSE)</f>
        <v>50</v>
      </c>
      <c r="M1180" s="48">
        <f>VLOOKUP(H1180,'[1]CALCUL AS et AN'!$A$2:$AU$889,28,FALSE)</f>
        <v>50</v>
      </c>
      <c r="N1180">
        <v>327.5</v>
      </c>
      <c r="O1180" s="45">
        <f t="shared" si="82"/>
        <v>327.5</v>
      </c>
      <c r="P1180" s="48">
        <f t="shared" si="83"/>
        <v>327.5</v>
      </c>
      <c r="Q1180">
        <v>75</v>
      </c>
      <c r="R1180" s="45">
        <f>VLOOKUP(H1180,'[1]CALCUL AS et AN'!$A$2:$AU$889,46,FALSE)</f>
        <v>75</v>
      </c>
      <c r="S1180" s="48">
        <f>VLOOKUP(H1180,'[1]CALCUL AS et AN'!$A$2:$AU$889,47,FALSE)</f>
        <v>75</v>
      </c>
      <c r="T1180">
        <v>491.25</v>
      </c>
      <c r="U1180" s="45">
        <f t="shared" si="84"/>
        <v>491.25</v>
      </c>
      <c r="V1180" s="48">
        <f t="shared" si="85"/>
        <v>491.25</v>
      </c>
      <c r="W1180" t="s">
        <v>1361</v>
      </c>
      <c r="X1180" t="s">
        <v>951</v>
      </c>
    </row>
    <row r="1181" spans="1:24" outlineLevel="2">
      <c r="A1181" t="s">
        <v>141</v>
      </c>
      <c r="B1181" s="73" t="str">
        <f t="shared" si="86"/>
        <v>A</v>
      </c>
      <c r="C1181" t="s">
        <v>2158</v>
      </c>
      <c r="D1181">
        <v>2</v>
      </c>
      <c r="E1181" t="s">
        <v>2159</v>
      </c>
      <c r="F1181">
        <v>32.450000000000003</v>
      </c>
      <c r="H1181" t="s">
        <v>2158</v>
      </c>
      <c r="I1181">
        <v>24.12</v>
      </c>
      <c r="J1181">
        <v>1</v>
      </c>
      <c r="K1181">
        <v>24.12</v>
      </c>
      <c r="L1181" s="45">
        <f>VLOOKUP(H1181,'[1]CALCUL AS et AN'!$A$2:$AU$889,24,FALSE)</f>
        <v>24.117449999999998</v>
      </c>
      <c r="M1181" s="48">
        <f>VLOOKUP(H1181,'[1]CALCUL AS et AN'!$A$2:$AU$889,28,FALSE)</f>
        <v>24.117449999999998</v>
      </c>
      <c r="N1181">
        <v>48.24</v>
      </c>
      <c r="O1181" s="45">
        <f t="shared" si="82"/>
        <v>48.234899999999996</v>
      </c>
      <c r="P1181" s="48">
        <f t="shared" si="83"/>
        <v>48.234899999999996</v>
      </c>
      <c r="Q1181">
        <v>32.450000000000003</v>
      </c>
      <c r="R1181" s="45">
        <f>VLOOKUP(H1181,'[1]CALCUL AS et AN'!$A$2:$AU$889,46,FALSE)</f>
        <v>36.176175000000001</v>
      </c>
      <c r="S1181" s="48">
        <f>VLOOKUP(H1181,'[1]CALCUL AS et AN'!$A$2:$AU$889,47,FALSE)</f>
        <v>36.176175000000001</v>
      </c>
      <c r="T1181">
        <v>64.900000000000006</v>
      </c>
      <c r="U1181" s="45">
        <f t="shared" si="84"/>
        <v>72.352350000000001</v>
      </c>
      <c r="V1181" s="48">
        <f t="shared" si="85"/>
        <v>72.352350000000001</v>
      </c>
      <c r="W1181" t="s">
        <v>1361</v>
      </c>
      <c r="X1181" t="s">
        <v>951</v>
      </c>
    </row>
    <row r="1182" spans="1:24" outlineLevel="2">
      <c r="A1182" t="s">
        <v>141</v>
      </c>
      <c r="B1182" s="73" t="str">
        <f t="shared" si="86"/>
        <v>A</v>
      </c>
      <c r="C1182" t="s">
        <v>2170</v>
      </c>
      <c r="D1182">
        <v>4</v>
      </c>
      <c r="E1182" t="s">
        <v>2171</v>
      </c>
      <c r="F1182">
        <v>45.2</v>
      </c>
      <c r="H1182" t="s">
        <v>2170</v>
      </c>
      <c r="I1182">
        <v>33.590000000000003</v>
      </c>
      <c r="J1182">
        <v>1</v>
      </c>
      <c r="K1182">
        <v>33.590000000000003</v>
      </c>
      <c r="L1182" s="45">
        <f>VLOOKUP(H1182,'[1]CALCUL AS et AN'!$A$2:$AU$889,24,FALSE)</f>
        <v>33.594949999999997</v>
      </c>
      <c r="M1182" s="48">
        <f>VLOOKUP(H1182,'[1]CALCUL AS et AN'!$A$2:$AU$889,28,FALSE)</f>
        <v>33.594949999999997</v>
      </c>
      <c r="N1182">
        <v>134.36000000000001</v>
      </c>
      <c r="O1182" s="45">
        <f t="shared" si="82"/>
        <v>134.37979999999999</v>
      </c>
      <c r="P1182" s="48">
        <f t="shared" si="83"/>
        <v>134.37979999999999</v>
      </c>
      <c r="Q1182">
        <v>45.2</v>
      </c>
      <c r="R1182" s="45">
        <f>VLOOKUP(H1182,'[1]CALCUL AS et AN'!$A$2:$AU$889,46,FALSE)</f>
        <v>50.392424999999996</v>
      </c>
      <c r="S1182" s="48">
        <f>VLOOKUP(H1182,'[1]CALCUL AS et AN'!$A$2:$AU$889,47,FALSE)</f>
        <v>50.392424999999996</v>
      </c>
      <c r="T1182">
        <v>180.8</v>
      </c>
      <c r="U1182" s="45">
        <f t="shared" si="84"/>
        <v>201.56969999999998</v>
      </c>
      <c r="V1182" s="48">
        <f t="shared" si="85"/>
        <v>201.56969999999998</v>
      </c>
      <c r="W1182" t="s">
        <v>1361</v>
      </c>
      <c r="X1182" t="s">
        <v>951</v>
      </c>
    </row>
    <row r="1183" spans="1:24" outlineLevel="2">
      <c r="A1183" t="s">
        <v>141</v>
      </c>
      <c r="B1183" s="73" t="str">
        <f t="shared" si="86"/>
        <v>A</v>
      </c>
      <c r="C1183" t="s">
        <v>2069</v>
      </c>
      <c r="D1183">
        <v>8</v>
      </c>
      <c r="E1183" t="s">
        <v>2070</v>
      </c>
      <c r="F1183">
        <v>7.95</v>
      </c>
      <c r="H1183" t="s">
        <v>2069</v>
      </c>
      <c r="I1183">
        <v>3.29</v>
      </c>
      <c r="J1183">
        <v>6.06</v>
      </c>
      <c r="K1183">
        <v>0.54290429042904298</v>
      </c>
      <c r="L1183" s="45">
        <f>VLOOKUP(H1183,'[1]CALCUL AS et AN'!$A$2:$AU$889,24,FALSE)</f>
        <v>3.29</v>
      </c>
      <c r="M1183" s="48">
        <f>VLOOKUP(H1183,'[1]CALCUL AS et AN'!$A$2:$AU$889,28,FALSE)</f>
        <v>3.29</v>
      </c>
      <c r="N1183">
        <v>4.3432343234323438</v>
      </c>
      <c r="O1183" s="45">
        <f t="shared" si="82"/>
        <v>26.32</v>
      </c>
      <c r="P1183" s="48">
        <f t="shared" si="83"/>
        <v>26.32</v>
      </c>
      <c r="Q1183">
        <v>7.95</v>
      </c>
      <c r="R1183" s="45">
        <f>VLOOKUP(H1183,'[1]CALCUL AS et AN'!$A$2:$AU$889,46,FALSE)</f>
        <v>8.2249999999999996</v>
      </c>
      <c r="S1183" s="48">
        <f>VLOOKUP(H1183,'[1]CALCUL AS et AN'!$A$2:$AU$889,47,FALSE)</f>
        <v>8.2249999999999996</v>
      </c>
      <c r="T1183">
        <v>63.6</v>
      </c>
      <c r="U1183" s="45">
        <f t="shared" si="84"/>
        <v>65.8</v>
      </c>
      <c r="V1183" s="48">
        <f t="shared" si="85"/>
        <v>65.8</v>
      </c>
      <c r="W1183" t="s">
        <v>1361</v>
      </c>
      <c r="X1183" t="s">
        <v>951</v>
      </c>
    </row>
    <row r="1184" spans="1:24" outlineLevel="1">
      <c r="A1184" s="73" t="s">
        <v>3098</v>
      </c>
      <c r="B1184" s="73" t="str">
        <f t="shared" si="86"/>
        <v>PCR6EHA</v>
      </c>
      <c r="N1184">
        <f>SUBTOTAL(9,N1168:N1183)</f>
        <v>701.46300748074816</v>
      </c>
      <c r="O1184" s="45">
        <f>SUBTOTAL(9,O1168:O1183)</f>
        <v>739.35870000000011</v>
      </c>
      <c r="P1184" s="48">
        <f>SUBTOTAL(9,P1168:P1183)</f>
        <v>756.2125000000002</v>
      </c>
      <c r="T1184">
        <f>SUBTOTAL(9,T1168:T1183)</f>
        <v>1132.0714</v>
      </c>
      <c r="U1184" s="45">
        <f>SUBTOTAL(9,U1168:U1183)</f>
        <v>1133.5436999999999</v>
      </c>
      <c r="V1184" s="48">
        <f>SUBTOTAL(9,V1168:V1183)</f>
        <v>1157.9351499999998</v>
      </c>
    </row>
    <row r="1185" spans="1:24" outlineLevel="2">
      <c r="A1185" t="s">
        <v>143</v>
      </c>
      <c r="B1185" s="73" t="str">
        <f t="shared" si="86"/>
        <v>B</v>
      </c>
      <c r="C1185">
        <v>8412602518</v>
      </c>
      <c r="D1185">
        <v>10</v>
      </c>
      <c r="E1185" t="s">
        <v>2268</v>
      </c>
      <c r="F1185">
        <v>0.05</v>
      </c>
      <c r="H1185">
        <v>8412602518</v>
      </c>
      <c r="I1185">
        <v>7.04</v>
      </c>
      <c r="J1185">
        <v>200</v>
      </c>
      <c r="K1185">
        <v>3.5200000000000002E-2</v>
      </c>
      <c r="L1185" s="45">
        <f>VLOOKUP(H1185,'[1]CALCUL AS et AN'!$A$2:$AU$889,24,FALSE)</f>
        <v>3.5200000000000002E-2</v>
      </c>
      <c r="M1185" s="48">
        <f>VLOOKUP(H1185,'[1]CALCUL AS et AN'!$A$2:$AU$889,28,FALSE)</f>
        <v>3.5200000000000002E-2</v>
      </c>
      <c r="N1185">
        <v>0.35200000000000004</v>
      </c>
      <c r="O1185" s="45">
        <f t="shared" si="82"/>
        <v>0.35200000000000004</v>
      </c>
      <c r="P1185" s="48">
        <f t="shared" si="83"/>
        <v>0.35200000000000004</v>
      </c>
      <c r="Q1185">
        <v>0.05</v>
      </c>
      <c r="R1185" s="45">
        <f>VLOOKUP(H1185,'[1]CALCUL AS et AN'!$A$2:$AU$889,46,FALSE)</f>
        <v>5.28E-2</v>
      </c>
      <c r="S1185" s="48">
        <f>VLOOKUP(H1185,'[1]CALCUL AS et AN'!$A$2:$AU$889,47,FALSE)</f>
        <v>5.28E-2</v>
      </c>
      <c r="T1185">
        <v>0.5</v>
      </c>
      <c r="U1185" s="45">
        <f t="shared" si="84"/>
        <v>0.52800000000000002</v>
      </c>
      <c r="V1185" s="48">
        <f t="shared" si="85"/>
        <v>0.52800000000000002</v>
      </c>
      <c r="W1185" t="s">
        <v>1361</v>
      </c>
      <c r="X1185" t="s">
        <v>951</v>
      </c>
    </row>
    <row r="1186" spans="1:24" outlineLevel="2">
      <c r="A1186" t="s">
        <v>143</v>
      </c>
      <c r="B1186" s="73" t="str">
        <f t="shared" si="86"/>
        <v>B</v>
      </c>
      <c r="C1186">
        <v>8434000618</v>
      </c>
      <c r="D1186">
        <v>10</v>
      </c>
      <c r="E1186" t="s">
        <v>2272</v>
      </c>
      <c r="F1186">
        <v>0.02</v>
      </c>
      <c r="H1186">
        <v>8434000618</v>
      </c>
      <c r="I1186">
        <v>8.3000000000000007</v>
      </c>
      <c r="J1186">
        <v>500</v>
      </c>
      <c r="K1186">
        <v>1.66E-2</v>
      </c>
      <c r="L1186" s="45">
        <f>VLOOKUP(H1186,'[1]CALCUL AS et AN'!$A$2:$AU$889,24,FALSE)</f>
        <v>1.66E-2</v>
      </c>
      <c r="M1186" s="48">
        <f>VLOOKUP(H1186,'[1]CALCUL AS et AN'!$A$2:$AU$889,28,FALSE)</f>
        <v>1.66E-2</v>
      </c>
      <c r="N1186">
        <v>0.16600000000000001</v>
      </c>
      <c r="O1186" s="45">
        <f t="shared" si="82"/>
        <v>0.16600000000000001</v>
      </c>
      <c r="P1186" s="48">
        <f t="shared" si="83"/>
        <v>0.16600000000000001</v>
      </c>
      <c r="Q1186">
        <v>0.02</v>
      </c>
      <c r="R1186" s="45">
        <f>VLOOKUP(H1186,'[1]CALCUL AS et AN'!$A$2:$AU$889,46,FALSE)</f>
        <v>2.0750000000000001E-2</v>
      </c>
      <c r="S1186" s="48">
        <f>VLOOKUP(H1186,'[1]CALCUL AS et AN'!$A$2:$AU$889,47,FALSE)</f>
        <v>2.0750000000000001E-2</v>
      </c>
      <c r="T1186">
        <v>0.2</v>
      </c>
      <c r="U1186" s="45">
        <f t="shared" si="84"/>
        <v>0.20750000000000002</v>
      </c>
      <c r="V1186" s="48">
        <f t="shared" si="85"/>
        <v>0.20750000000000002</v>
      </c>
      <c r="W1186" t="s">
        <v>1361</v>
      </c>
      <c r="X1186" t="s">
        <v>951</v>
      </c>
    </row>
    <row r="1187" spans="1:24" outlineLevel="2">
      <c r="A1187" t="s">
        <v>143</v>
      </c>
      <c r="B1187" s="73" t="str">
        <f t="shared" si="86"/>
        <v>B</v>
      </c>
      <c r="C1187" t="s">
        <v>2133</v>
      </c>
      <c r="D1187">
        <v>32</v>
      </c>
      <c r="E1187" t="s">
        <v>2134</v>
      </c>
      <c r="F1187">
        <v>0.8</v>
      </c>
      <c r="H1187" t="s">
        <v>2133</v>
      </c>
      <c r="I1187">
        <v>0.52</v>
      </c>
      <c r="J1187">
        <v>1</v>
      </c>
      <c r="K1187">
        <v>0.52</v>
      </c>
      <c r="L1187" s="45">
        <f>VLOOKUP(H1187,'[1]CALCUL AS et AN'!$A$2:$AU$889,24,FALSE)</f>
        <v>0.51800000000000002</v>
      </c>
      <c r="M1187" s="48">
        <f>VLOOKUP(H1187,'[1]CALCUL AS et AN'!$A$2:$AU$889,28,FALSE)</f>
        <v>0.51800000000000002</v>
      </c>
      <c r="N1187">
        <v>16.64</v>
      </c>
      <c r="O1187" s="45">
        <f t="shared" si="82"/>
        <v>16.576000000000001</v>
      </c>
      <c r="P1187" s="48">
        <f t="shared" si="83"/>
        <v>16.576000000000001</v>
      </c>
      <c r="Q1187">
        <v>0.8</v>
      </c>
      <c r="R1187" s="45">
        <f>VLOOKUP(H1187,'[1]CALCUL AS et AN'!$A$2:$AU$889,46,FALSE)</f>
        <v>0.77700000000000002</v>
      </c>
      <c r="S1187" s="48">
        <f>VLOOKUP(H1187,'[1]CALCUL AS et AN'!$A$2:$AU$889,47,FALSE)</f>
        <v>0.77700000000000002</v>
      </c>
      <c r="T1187">
        <v>25.6</v>
      </c>
      <c r="U1187" s="45">
        <f t="shared" si="84"/>
        <v>24.864000000000001</v>
      </c>
      <c r="V1187" s="48">
        <f t="shared" si="85"/>
        <v>24.864000000000001</v>
      </c>
      <c r="W1187" t="s">
        <v>1361</v>
      </c>
      <c r="X1187" t="s">
        <v>951</v>
      </c>
    </row>
    <row r="1188" spans="1:24" outlineLevel="2">
      <c r="A1188" t="s">
        <v>143</v>
      </c>
      <c r="B1188" s="73" t="str">
        <f t="shared" si="86"/>
        <v>B</v>
      </c>
      <c r="C1188">
        <v>8710605018</v>
      </c>
      <c r="D1188">
        <v>10</v>
      </c>
      <c r="E1188" t="s">
        <v>2707</v>
      </c>
      <c r="F1188">
        <v>0.3</v>
      </c>
      <c r="H1188">
        <v>8710605018</v>
      </c>
      <c r="I1188">
        <v>0.11</v>
      </c>
      <c r="J1188">
        <v>1</v>
      </c>
      <c r="K1188">
        <v>0.11</v>
      </c>
      <c r="L1188" s="45">
        <f>VLOOKUP(H1188,'[1]CALCUL AS et AN'!$A$2:$AU$889,24,FALSE)</f>
        <v>0.108</v>
      </c>
      <c r="M1188" s="48">
        <f>VLOOKUP(H1188,'[1]CALCUL AS et AN'!$A$2:$AU$889,28,FALSE)</f>
        <v>0.108</v>
      </c>
      <c r="N1188">
        <v>1.1000000000000001</v>
      </c>
      <c r="O1188" s="45">
        <f t="shared" ref="O1188:O1254" si="87">D1188*L1188</f>
        <v>1.08</v>
      </c>
      <c r="P1188" s="48">
        <f t="shared" ref="P1188:P1254" si="88">D1188*M1188</f>
        <v>1.08</v>
      </c>
      <c r="Q1188">
        <v>0.3</v>
      </c>
      <c r="R1188" s="45">
        <f>VLOOKUP(H1188,'[1]CALCUL AS et AN'!$A$2:$AU$889,46,FALSE)</f>
        <v>0.16200000000000001</v>
      </c>
      <c r="S1188" s="48">
        <f>VLOOKUP(H1188,'[1]CALCUL AS et AN'!$A$2:$AU$889,47,FALSE)</f>
        <v>0.16200000000000001</v>
      </c>
      <c r="T1188">
        <v>3</v>
      </c>
      <c r="U1188" s="45">
        <f t="shared" ref="U1188:U1254" si="89">R1188*D1188</f>
        <v>1.62</v>
      </c>
      <c r="V1188" s="48">
        <f t="shared" ref="V1188:V1254" si="90">S1188*D1188</f>
        <v>1.62</v>
      </c>
      <c r="W1188" t="s">
        <v>1361</v>
      </c>
      <c r="X1188" t="s">
        <v>951</v>
      </c>
    </row>
    <row r="1189" spans="1:24" outlineLevel="2">
      <c r="A1189" t="s">
        <v>143</v>
      </c>
      <c r="B1189" s="73" t="str">
        <f t="shared" si="86"/>
        <v>B</v>
      </c>
      <c r="C1189">
        <v>8110608018</v>
      </c>
      <c r="D1189">
        <v>105</v>
      </c>
      <c r="E1189" t="s">
        <v>2084</v>
      </c>
      <c r="F1189">
        <v>0.28199999999999997</v>
      </c>
      <c r="H1189">
        <v>8110608018</v>
      </c>
      <c r="I1189">
        <v>0.17</v>
      </c>
      <c r="J1189">
        <v>1</v>
      </c>
      <c r="K1189">
        <v>0.17</v>
      </c>
      <c r="L1189" s="45">
        <f>VLOOKUP(H1189,'[1]CALCUL AS et AN'!$A$2:$AU$889,24,FALSE)</f>
        <v>0.16700000000000001</v>
      </c>
      <c r="M1189" s="48">
        <f>VLOOKUP(H1189,'[1]CALCUL AS et AN'!$A$2:$AU$889,28,FALSE)</f>
        <v>0.16700000000000001</v>
      </c>
      <c r="N1189">
        <v>17.850000000000001</v>
      </c>
      <c r="O1189" s="45">
        <f t="shared" si="87"/>
        <v>17.535</v>
      </c>
      <c r="P1189" s="48">
        <f t="shared" si="88"/>
        <v>17.535</v>
      </c>
      <c r="Q1189">
        <v>0.28199999999999997</v>
      </c>
      <c r="R1189" s="45">
        <f>VLOOKUP(H1189,'[1]CALCUL AS et AN'!$A$2:$AU$889,46,FALSE)</f>
        <v>0.2505</v>
      </c>
      <c r="S1189" s="48">
        <f>VLOOKUP(H1189,'[1]CALCUL AS et AN'!$A$2:$AU$889,47,FALSE)</f>
        <v>0.2505</v>
      </c>
      <c r="T1189">
        <v>29.609999999999996</v>
      </c>
      <c r="U1189" s="45">
        <f t="shared" si="89"/>
        <v>26.302499999999998</v>
      </c>
      <c r="V1189" s="48">
        <f t="shared" si="90"/>
        <v>26.302499999999998</v>
      </c>
      <c r="W1189" t="s">
        <v>1361</v>
      </c>
      <c r="X1189" t="s">
        <v>951</v>
      </c>
    </row>
    <row r="1190" spans="1:24" outlineLevel="2">
      <c r="A1190" t="s">
        <v>143</v>
      </c>
      <c r="B1190" s="73" t="str">
        <f t="shared" si="86"/>
        <v>B</v>
      </c>
      <c r="C1190" t="s">
        <v>2391</v>
      </c>
      <c r="D1190">
        <v>4</v>
      </c>
      <c r="E1190" t="s">
        <v>2392</v>
      </c>
      <c r="F1190">
        <v>0.54900000000000004</v>
      </c>
      <c r="H1190" t="s">
        <v>2391</v>
      </c>
      <c r="I1190">
        <v>0.37</v>
      </c>
      <c r="J1190">
        <v>1</v>
      </c>
      <c r="K1190">
        <v>0.37</v>
      </c>
      <c r="L1190" s="45">
        <f>VLOOKUP(H1190,'[1]CALCUL AS et AN'!$A$2:$AU$889,24,FALSE)</f>
        <v>0.36599999999999999</v>
      </c>
      <c r="M1190" s="48">
        <f>VLOOKUP(H1190,'[1]CALCUL AS et AN'!$A$2:$AU$889,28,FALSE)</f>
        <v>0.36599999999999999</v>
      </c>
      <c r="N1190">
        <v>1.48</v>
      </c>
      <c r="O1190" s="45">
        <f t="shared" si="87"/>
        <v>1.464</v>
      </c>
      <c r="P1190" s="48">
        <f t="shared" si="88"/>
        <v>1.464</v>
      </c>
      <c r="Q1190">
        <v>0.54900000000000004</v>
      </c>
      <c r="R1190" s="45">
        <f>VLOOKUP(H1190,'[1]CALCUL AS et AN'!$A$2:$AU$889,46,FALSE)</f>
        <v>0.54899999999999993</v>
      </c>
      <c r="S1190" s="48">
        <f>VLOOKUP(H1190,'[1]CALCUL AS et AN'!$A$2:$AU$889,47,FALSE)</f>
        <v>0.54899999999999993</v>
      </c>
      <c r="T1190">
        <v>2.1960000000000002</v>
      </c>
      <c r="U1190" s="45">
        <f t="shared" si="89"/>
        <v>2.1959999999999997</v>
      </c>
      <c r="V1190" s="48">
        <f t="shared" si="90"/>
        <v>2.1959999999999997</v>
      </c>
      <c r="W1190" t="s">
        <v>1361</v>
      </c>
      <c r="X1190" t="s">
        <v>937</v>
      </c>
    </row>
    <row r="1191" spans="1:24" outlineLevel="2">
      <c r="A1191" t="s">
        <v>143</v>
      </c>
      <c r="B1191" s="73" t="str">
        <f t="shared" si="86"/>
        <v>B</v>
      </c>
      <c r="C1191" t="s">
        <v>2394</v>
      </c>
      <c r="D1191">
        <v>4</v>
      </c>
      <c r="E1191" t="s">
        <v>2395</v>
      </c>
      <c r="F1191">
        <v>0.78</v>
      </c>
      <c r="H1191" t="s">
        <v>2394</v>
      </c>
      <c r="I1191">
        <v>1.05</v>
      </c>
      <c r="J1191">
        <v>1</v>
      </c>
      <c r="K1191">
        <v>1.05</v>
      </c>
      <c r="L1191" s="45">
        <f>VLOOKUP(H1191,'[1]CALCUL AS et AN'!$A$2:$AU$889,24,FALSE)</f>
        <v>1.0529999999999999</v>
      </c>
      <c r="M1191" s="48">
        <f>VLOOKUP(H1191,'[1]CALCUL AS et AN'!$A$2:$AU$889,28,FALSE)</f>
        <v>1.0529999999999999</v>
      </c>
      <c r="N1191">
        <v>4.2</v>
      </c>
      <c r="O1191" s="45">
        <f t="shared" si="87"/>
        <v>4.2119999999999997</v>
      </c>
      <c r="P1191" s="48">
        <f t="shared" si="88"/>
        <v>4.2119999999999997</v>
      </c>
      <c r="Q1191">
        <v>0.78</v>
      </c>
      <c r="R1191" s="45">
        <f>VLOOKUP(H1191,'[1]CALCUL AS et AN'!$A$2:$AU$889,46,FALSE)</f>
        <v>1.5794999999999999</v>
      </c>
      <c r="S1191" s="48">
        <f>VLOOKUP(H1191,'[1]CALCUL AS et AN'!$A$2:$AU$889,47,FALSE)</f>
        <v>1.5794999999999999</v>
      </c>
      <c r="T1191">
        <v>3.12</v>
      </c>
      <c r="U1191" s="45">
        <f t="shared" si="89"/>
        <v>6.3179999999999996</v>
      </c>
      <c r="V1191" s="48">
        <f t="shared" si="90"/>
        <v>6.3179999999999996</v>
      </c>
      <c r="W1191" t="s">
        <v>1361</v>
      </c>
      <c r="X1191" t="s">
        <v>937</v>
      </c>
    </row>
    <row r="1192" spans="1:24" outlineLevel="2">
      <c r="A1192" t="s">
        <v>143</v>
      </c>
      <c r="B1192" s="73" t="str">
        <f t="shared" si="86"/>
        <v>B</v>
      </c>
      <c r="C1192">
        <v>8210707018</v>
      </c>
      <c r="D1192">
        <v>40</v>
      </c>
      <c r="E1192" t="s">
        <v>2090</v>
      </c>
      <c r="F1192">
        <v>0.158</v>
      </c>
      <c r="H1192">
        <v>8210707018</v>
      </c>
      <c r="I1192">
        <v>0.11</v>
      </c>
      <c r="J1192">
        <v>1</v>
      </c>
      <c r="K1192">
        <v>0.11</v>
      </c>
      <c r="L1192" s="45">
        <f>VLOOKUP(H1192,'[1]CALCUL AS et AN'!$A$2:$AU$889,24,FALSE)</f>
        <v>0.1056</v>
      </c>
      <c r="M1192" s="48">
        <f>VLOOKUP(H1192,'[1]CALCUL AS et AN'!$A$2:$AU$889,28,FALSE)</f>
        <v>0.1056</v>
      </c>
      <c r="N1192">
        <v>4.4000000000000004</v>
      </c>
      <c r="O1192" s="45">
        <f t="shared" si="87"/>
        <v>4.2240000000000002</v>
      </c>
      <c r="P1192" s="48">
        <f t="shared" si="88"/>
        <v>4.2240000000000002</v>
      </c>
      <c r="Q1192">
        <v>0.12</v>
      </c>
      <c r="R1192" s="45">
        <f>VLOOKUP(H1192,'[1]CALCUL AS et AN'!$A$2:$AU$889,46,FALSE)</f>
        <v>0.15839999999999999</v>
      </c>
      <c r="S1192" s="48">
        <f>VLOOKUP(H1192,'[1]CALCUL AS et AN'!$A$2:$AU$889,47,FALSE)</f>
        <v>0.15839999999999999</v>
      </c>
      <c r="T1192">
        <v>4.8</v>
      </c>
      <c r="U1192" s="45">
        <f t="shared" si="89"/>
        <v>6.3359999999999994</v>
      </c>
      <c r="V1192" s="48">
        <f t="shared" si="90"/>
        <v>6.3359999999999994</v>
      </c>
      <c r="W1192" t="s">
        <v>1361</v>
      </c>
      <c r="X1192" t="s">
        <v>951</v>
      </c>
    </row>
    <row r="1193" spans="1:24" outlineLevel="2">
      <c r="A1193" t="s">
        <v>143</v>
      </c>
      <c r="B1193" s="73" t="str">
        <f t="shared" si="86"/>
        <v>B</v>
      </c>
      <c r="C1193" t="s">
        <v>648</v>
      </c>
      <c r="D1193">
        <v>4</v>
      </c>
      <c r="E1193" t="s">
        <v>2053</v>
      </c>
      <c r="F1193">
        <v>13.19</v>
      </c>
      <c r="H1193" t="s">
        <v>648</v>
      </c>
      <c r="I1193">
        <v>14.87</v>
      </c>
      <c r="J1193">
        <v>1.8</v>
      </c>
      <c r="K1193">
        <v>8.2611111111111111</v>
      </c>
      <c r="L1193" s="45">
        <f>VLOOKUP(H1193,'[1]CALCUL AS et AN'!$A$2:$AU$889,24,FALSE)</f>
        <v>8.26</v>
      </c>
      <c r="M1193" s="48">
        <f>VLOOKUP(H1193,'[1]CALCUL AS et AN'!$A$2:$AU$889,28,FALSE)</f>
        <v>10.92</v>
      </c>
      <c r="N1193">
        <v>33.044444444444444</v>
      </c>
      <c r="O1193" s="45">
        <f t="shared" si="87"/>
        <v>33.04</v>
      </c>
      <c r="P1193" s="48">
        <f t="shared" si="88"/>
        <v>43.68</v>
      </c>
      <c r="Q1193">
        <v>13.19</v>
      </c>
      <c r="R1193" s="45">
        <f>VLOOKUP(H1193,'[1]CALCUL AS et AN'!$A$2:$AU$889,46,FALSE)</f>
        <v>12.39</v>
      </c>
      <c r="S1193" s="48">
        <f>VLOOKUP(H1193,'[1]CALCUL AS et AN'!$A$2:$AU$889,47,FALSE)</f>
        <v>16.38</v>
      </c>
      <c r="T1193">
        <v>52.76</v>
      </c>
      <c r="U1193" s="45">
        <f t="shared" si="89"/>
        <v>49.56</v>
      </c>
      <c r="V1193" s="48">
        <f t="shared" si="90"/>
        <v>65.52</v>
      </c>
      <c r="W1193" t="s">
        <v>1361</v>
      </c>
      <c r="X1193" t="s">
        <v>937</v>
      </c>
    </row>
    <row r="1194" spans="1:24" outlineLevel="2">
      <c r="A1194" t="s">
        <v>143</v>
      </c>
      <c r="B1194" s="73" t="str">
        <f t="shared" si="86"/>
        <v>B</v>
      </c>
      <c r="C1194" t="s">
        <v>650</v>
      </c>
      <c r="D1194">
        <v>13.33</v>
      </c>
      <c r="E1194" t="s">
        <v>2047</v>
      </c>
      <c r="F1194">
        <v>11.27</v>
      </c>
      <c r="H1194" t="s">
        <v>650</v>
      </c>
      <c r="I1194">
        <v>7.05</v>
      </c>
      <c r="J1194">
        <v>1</v>
      </c>
      <c r="K1194">
        <v>7.05</v>
      </c>
      <c r="L1194" s="45">
        <f>VLOOKUP(H1194,'[1]CALCUL AS et AN'!$A$2:$AU$889,24,FALSE)</f>
        <v>7.05</v>
      </c>
      <c r="M1194" s="48">
        <f>VLOOKUP(H1194,'[1]CALCUL AS et AN'!$A$2:$AU$889,28,FALSE)</f>
        <v>7.4</v>
      </c>
      <c r="N1194">
        <v>93.976500000000001</v>
      </c>
      <c r="O1194" s="45">
        <f t="shared" si="87"/>
        <v>93.976500000000001</v>
      </c>
      <c r="P1194" s="48">
        <f t="shared" si="88"/>
        <v>98.64200000000001</v>
      </c>
      <c r="Q1194">
        <v>11.27</v>
      </c>
      <c r="R1194" s="45">
        <f>VLOOKUP(H1194,'[1]CALCUL AS et AN'!$A$2:$AU$889,46,FALSE)</f>
        <v>8.8125</v>
      </c>
      <c r="S1194" s="48">
        <f>VLOOKUP(H1194,'[1]CALCUL AS et AN'!$A$2:$AU$889,47,FALSE)</f>
        <v>9.25</v>
      </c>
      <c r="T1194">
        <v>150.22909999999999</v>
      </c>
      <c r="U1194" s="45">
        <f t="shared" si="89"/>
        <v>117.470625</v>
      </c>
      <c r="V1194" s="48">
        <f t="shared" si="90"/>
        <v>123.30249999999999</v>
      </c>
      <c r="W1194" t="s">
        <v>1361</v>
      </c>
      <c r="X1194" t="s">
        <v>937</v>
      </c>
    </row>
    <row r="1195" spans="1:24" outlineLevel="2">
      <c r="A1195" t="s">
        <v>143</v>
      </c>
      <c r="B1195" s="73" t="str">
        <f t="shared" si="86"/>
        <v>B</v>
      </c>
      <c r="C1195" t="s">
        <v>2077</v>
      </c>
      <c r="D1195">
        <v>12</v>
      </c>
      <c r="E1195" t="s">
        <v>2078</v>
      </c>
      <c r="F1195">
        <v>7.55</v>
      </c>
      <c r="H1195" t="s">
        <v>2077</v>
      </c>
      <c r="I1195">
        <v>3.32</v>
      </c>
      <c r="J1195">
        <v>6.06</v>
      </c>
      <c r="K1195">
        <v>0.54785478547854782</v>
      </c>
      <c r="L1195" s="45">
        <f>VLOOKUP(H1195,'[1]CALCUL AS et AN'!$A$2:$AU$889,24,FALSE)</f>
        <v>3.29</v>
      </c>
      <c r="M1195" s="48">
        <f>VLOOKUP(H1195,'[1]CALCUL AS et AN'!$A$2:$AU$889,28,FALSE)</f>
        <v>3.32</v>
      </c>
      <c r="N1195">
        <v>6.5742574257425739</v>
      </c>
      <c r="O1195" s="45">
        <f t="shared" si="87"/>
        <v>39.480000000000004</v>
      </c>
      <c r="P1195" s="48">
        <f t="shared" si="88"/>
        <v>39.839999999999996</v>
      </c>
      <c r="Q1195">
        <v>7.55</v>
      </c>
      <c r="R1195" s="45">
        <f>VLOOKUP(H1195,'[1]CALCUL AS et AN'!$A$2:$AU$889,46,FALSE)</f>
        <v>8.2249999999999996</v>
      </c>
      <c r="S1195" s="48">
        <f>VLOOKUP(H1195,'[1]CALCUL AS et AN'!$A$2:$AU$889,47,FALSE)</f>
        <v>8.2999999999999989</v>
      </c>
      <c r="T1195">
        <v>90.6</v>
      </c>
      <c r="U1195" s="45">
        <f t="shared" si="89"/>
        <v>98.699999999999989</v>
      </c>
      <c r="V1195" s="48">
        <f t="shared" si="90"/>
        <v>99.6</v>
      </c>
      <c r="W1195" t="s">
        <v>1361</v>
      </c>
      <c r="X1195" t="s">
        <v>951</v>
      </c>
    </row>
    <row r="1196" spans="1:24" outlineLevel="2">
      <c r="A1196" t="s">
        <v>143</v>
      </c>
      <c r="B1196" s="73" t="str">
        <f t="shared" si="86"/>
        <v>B</v>
      </c>
      <c r="C1196" t="s">
        <v>572</v>
      </c>
      <c r="D1196">
        <v>1</v>
      </c>
      <c r="E1196" t="s">
        <v>573</v>
      </c>
      <c r="F1196">
        <v>20.91</v>
      </c>
      <c r="H1196" t="s">
        <v>572</v>
      </c>
      <c r="I1196">
        <v>14.64</v>
      </c>
      <c r="J1196">
        <v>1</v>
      </c>
      <c r="K1196">
        <v>14.64</v>
      </c>
      <c r="L1196" s="45">
        <f>VLOOKUP(H1196,'[1]CALCUL AS et AN'!$A$2:$AU$889,24,FALSE)</f>
        <v>14.64</v>
      </c>
      <c r="M1196" s="48">
        <f>VLOOKUP(H1196,'[1]CALCUL AS et AN'!$A$2:$AU$889,28,FALSE)</f>
        <v>15.811200000000001</v>
      </c>
      <c r="N1196">
        <v>14.64</v>
      </c>
      <c r="O1196" s="45">
        <f t="shared" si="87"/>
        <v>14.64</v>
      </c>
      <c r="P1196" s="48">
        <f t="shared" si="88"/>
        <v>15.811200000000001</v>
      </c>
      <c r="Q1196">
        <v>20.91</v>
      </c>
      <c r="R1196" s="45">
        <f>VLOOKUP(H1196,'[1]CALCUL AS et AN'!$A$2:$AU$889,46,FALSE)</f>
        <v>21.96</v>
      </c>
      <c r="S1196" s="48">
        <f>VLOOKUP(H1196,'[1]CALCUL AS et AN'!$A$2:$AU$889,47,FALSE)</f>
        <v>23.716800000000003</v>
      </c>
      <c r="T1196">
        <v>20.91</v>
      </c>
      <c r="U1196" s="45">
        <f t="shared" si="89"/>
        <v>21.96</v>
      </c>
      <c r="V1196" s="48">
        <f t="shared" si="90"/>
        <v>23.716800000000003</v>
      </c>
      <c r="W1196" t="s">
        <v>1361</v>
      </c>
      <c r="X1196" t="s">
        <v>937</v>
      </c>
    </row>
    <row r="1197" spans="1:24" outlineLevel="2">
      <c r="A1197" t="s">
        <v>143</v>
      </c>
      <c r="B1197" s="73" t="str">
        <f t="shared" si="86"/>
        <v>B</v>
      </c>
      <c r="C1197" t="s">
        <v>2410</v>
      </c>
      <c r="D1197">
        <v>5.98</v>
      </c>
      <c r="E1197" t="s">
        <v>2411</v>
      </c>
      <c r="F1197">
        <v>75</v>
      </c>
      <c r="H1197" t="s">
        <v>2410</v>
      </c>
      <c r="I1197">
        <v>50</v>
      </c>
      <c r="J1197">
        <v>1</v>
      </c>
      <c r="K1197">
        <v>50</v>
      </c>
      <c r="L1197" s="45">
        <f>VLOOKUP(H1197,'[1]CALCUL AS et AN'!$A$2:$AU$889,24,FALSE)</f>
        <v>50</v>
      </c>
      <c r="M1197" s="48">
        <f>VLOOKUP(H1197,'[1]CALCUL AS et AN'!$A$2:$AU$889,28,FALSE)</f>
        <v>50</v>
      </c>
      <c r="N1197">
        <v>299</v>
      </c>
      <c r="O1197" s="45">
        <f t="shared" si="87"/>
        <v>299</v>
      </c>
      <c r="P1197" s="48">
        <f t="shared" si="88"/>
        <v>299</v>
      </c>
      <c r="Q1197">
        <v>75</v>
      </c>
      <c r="R1197" s="45">
        <f>VLOOKUP(H1197,'[1]CALCUL AS et AN'!$A$2:$AU$889,46,FALSE)</f>
        <v>75</v>
      </c>
      <c r="S1197" s="48">
        <f>VLOOKUP(H1197,'[1]CALCUL AS et AN'!$A$2:$AU$889,47,FALSE)</f>
        <v>75</v>
      </c>
      <c r="T1197">
        <v>448.50000000000006</v>
      </c>
      <c r="U1197" s="45">
        <f t="shared" si="89"/>
        <v>448.50000000000006</v>
      </c>
      <c r="V1197" s="48">
        <f t="shared" si="90"/>
        <v>448.50000000000006</v>
      </c>
      <c r="W1197" t="s">
        <v>1361</v>
      </c>
      <c r="X1197" t="s">
        <v>951</v>
      </c>
    </row>
    <row r="1198" spans="1:24" outlineLevel="2">
      <c r="A1198" t="s">
        <v>143</v>
      </c>
      <c r="B1198" s="73" t="str">
        <f t="shared" si="86"/>
        <v>B</v>
      </c>
      <c r="C1198" t="s">
        <v>2162</v>
      </c>
      <c r="D1198">
        <v>2</v>
      </c>
      <c r="E1198" t="s">
        <v>2163</v>
      </c>
      <c r="F1198">
        <v>42.95</v>
      </c>
      <c r="H1198" t="s">
        <v>2162</v>
      </c>
      <c r="I1198">
        <v>31.92</v>
      </c>
      <c r="J1198">
        <v>1</v>
      </c>
      <c r="K1198">
        <v>31.92</v>
      </c>
      <c r="L1198" s="45">
        <f>VLOOKUP(H1198,'[1]CALCUL AS et AN'!$A$2:$AU$889,24,FALSE)</f>
        <v>31.922449999999998</v>
      </c>
      <c r="M1198" s="48">
        <f>VLOOKUP(H1198,'[1]CALCUL AS et AN'!$A$2:$AU$889,28,FALSE)</f>
        <v>31.922449999999998</v>
      </c>
      <c r="N1198">
        <v>63.84</v>
      </c>
      <c r="O1198" s="45">
        <f t="shared" si="87"/>
        <v>63.844899999999996</v>
      </c>
      <c r="P1198" s="48">
        <f t="shared" si="88"/>
        <v>63.844899999999996</v>
      </c>
      <c r="Q1198">
        <v>42.95</v>
      </c>
      <c r="R1198" s="45">
        <f>VLOOKUP(H1198,'[1]CALCUL AS et AN'!$A$2:$AU$889,46,FALSE)</f>
        <v>47.883674999999997</v>
      </c>
      <c r="S1198" s="48">
        <f>VLOOKUP(H1198,'[1]CALCUL AS et AN'!$A$2:$AU$889,47,FALSE)</f>
        <v>47.883674999999997</v>
      </c>
      <c r="T1198">
        <v>85.9</v>
      </c>
      <c r="U1198" s="45">
        <f t="shared" si="89"/>
        <v>95.767349999999993</v>
      </c>
      <c r="V1198" s="48">
        <f t="shared" si="90"/>
        <v>95.767349999999993</v>
      </c>
      <c r="W1198" t="s">
        <v>1361</v>
      </c>
      <c r="X1198" t="s">
        <v>951</v>
      </c>
    </row>
    <row r="1199" spans="1:24" outlineLevel="2">
      <c r="A1199" t="s">
        <v>143</v>
      </c>
      <c r="B1199" s="73" t="str">
        <f t="shared" si="86"/>
        <v>B</v>
      </c>
      <c r="C1199" t="s">
        <v>2166</v>
      </c>
      <c r="D1199">
        <v>4</v>
      </c>
      <c r="E1199" t="s">
        <v>2167</v>
      </c>
      <c r="F1199">
        <v>43.38</v>
      </c>
      <c r="H1199" t="s">
        <v>2166</v>
      </c>
      <c r="I1199">
        <v>32.25</v>
      </c>
      <c r="J1199">
        <v>1</v>
      </c>
      <c r="K1199">
        <v>32.25</v>
      </c>
      <c r="L1199" s="45">
        <f>VLOOKUP(H1199,'[1]CALCUL AS et AN'!$A$2:$AU$889,24,FALSE)</f>
        <v>32.245800000000003</v>
      </c>
      <c r="M1199" s="48">
        <f>VLOOKUP(H1199,'[1]CALCUL AS et AN'!$A$2:$AU$889,28,FALSE)</f>
        <v>32.245800000000003</v>
      </c>
      <c r="N1199">
        <v>129</v>
      </c>
      <c r="O1199" s="45">
        <f t="shared" si="87"/>
        <v>128.98320000000001</v>
      </c>
      <c r="P1199" s="48">
        <f t="shared" si="88"/>
        <v>128.98320000000001</v>
      </c>
      <c r="Q1199">
        <v>43.38</v>
      </c>
      <c r="R1199" s="45">
        <f>VLOOKUP(H1199,'[1]CALCUL AS et AN'!$A$2:$AU$889,46,FALSE)</f>
        <v>48.368700000000004</v>
      </c>
      <c r="S1199" s="48">
        <f>VLOOKUP(H1199,'[1]CALCUL AS et AN'!$A$2:$AU$889,47,FALSE)</f>
        <v>48.368700000000004</v>
      </c>
      <c r="T1199">
        <v>173.52</v>
      </c>
      <c r="U1199" s="45">
        <f t="shared" si="89"/>
        <v>193.47480000000002</v>
      </c>
      <c r="V1199" s="48">
        <f t="shared" si="90"/>
        <v>193.47480000000002</v>
      </c>
      <c r="W1199" t="s">
        <v>1361</v>
      </c>
      <c r="X1199" t="s">
        <v>951</v>
      </c>
    </row>
    <row r="1200" spans="1:24" outlineLevel="2">
      <c r="A1200" t="s">
        <v>143</v>
      </c>
      <c r="B1200" s="73" t="str">
        <f t="shared" si="86"/>
        <v>B</v>
      </c>
      <c r="C1200" t="s">
        <v>2174</v>
      </c>
      <c r="D1200">
        <v>2</v>
      </c>
      <c r="E1200" t="s">
        <v>2175</v>
      </c>
      <c r="F1200">
        <v>47.55</v>
      </c>
      <c r="H1200" t="s">
        <v>2174</v>
      </c>
      <c r="I1200">
        <v>35.35</v>
      </c>
      <c r="J1200">
        <v>1</v>
      </c>
      <c r="K1200">
        <v>35.35</v>
      </c>
      <c r="L1200" s="45">
        <f>VLOOKUP(H1200,'[1]CALCUL AS et AN'!$A$2:$AU$889,24,FALSE)</f>
        <v>35.345500000000001</v>
      </c>
      <c r="M1200" s="48">
        <f>VLOOKUP(H1200,'[1]CALCUL AS et AN'!$A$2:$AU$889,28,FALSE)</f>
        <v>35.345500000000001</v>
      </c>
      <c r="N1200">
        <v>70.7</v>
      </c>
      <c r="O1200" s="45">
        <f t="shared" si="87"/>
        <v>70.691000000000003</v>
      </c>
      <c r="P1200" s="48">
        <f t="shared" si="88"/>
        <v>70.691000000000003</v>
      </c>
      <c r="Q1200">
        <v>47.55</v>
      </c>
      <c r="R1200" s="45">
        <f>VLOOKUP(H1200,'[1]CALCUL AS et AN'!$A$2:$AU$889,46,FALSE)</f>
        <v>53.018250000000002</v>
      </c>
      <c r="S1200" s="48">
        <f>VLOOKUP(H1200,'[1]CALCUL AS et AN'!$A$2:$AU$889,47,FALSE)</f>
        <v>53.018250000000002</v>
      </c>
      <c r="T1200">
        <v>95.1</v>
      </c>
      <c r="U1200" s="45">
        <f t="shared" si="89"/>
        <v>106.0365</v>
      </c>
      <c r="V1200" s="48">
        <f t="shared" si="90"/>
        <v>106.0365</v>
      </c>
      <c r="W1200" t="s">
        <v>1361</v>
      </c>
      <c r="X1200" t="s">
        <v>951</v>
      </c>
    </row>
    <row r="1201" spans="1:24" outlineLevel="2">
      <c r="A1201" t="s">
        <v>143</v>
      </c>
      <c r="B1201" s="73" t="str">
        <f t="shared" si="86"/>
        <v>B</v>
      </c>
      <c r="C1201" t="s">
        <v>2069</v>
      </c>
      <c r="D1201">
        <v>4</v>
      </c>
      <c r="E1201" t="s">
        <v>2070</v>
      </c>
      <c r="F1201">
        <v>7.95</v>
      </c>
      <c r="H1201" t="s">
        <v>2069</v>
      </c>
      <c r="I1201">
        <v>3.29</v>
      </c>
      <c r="J1201">
        <v>6.06</v>
      </c>
      <c r="K1201">
        <v>0.54290429042904298</v>
      </c>
      <c r="L1201" s="45">
        <f>VLOOKUP(H1201,'[1]CALCUL AS et AN'!$A$2:$AU$889,24,FALSE)</f>
        <v>3.29</v>
      </c>
      <c r="M1201" s="48">
        <f>VLOOKUP(H1201,'[1]CALCUL AS et AN'!$A$2:$AU$889,28,FALSE)</f>
        <v>3.29</v>
      </c>
      <c r="N1201">
        <v>2.1716171617161719</v>
      </c>
      <c r="O1201" s="45">
        <f t="shared" si="87"/>
        <v>13.16</v>
      </c>
      <c r="P1201" s="48">
        <f t="shared" si="88"/>
        <v>13.16</v>
      </c>
      <c r="Q1201">
        <v>7.95</v>
      </c>
      <c r="R1201" s="45">
        <f>VLOOKUP(H1201,'[1]CALCUL AS et AN'!$A$2:$AU$889,46,FALSE)</f>
        <v>8.2249999999999996</v>
      </c>
      <c r="S1201" s="48">
        <f>VLOOKUP(H1201,'[1]CALCUL AS et AN'!$A$2:$AU$889,47,FALSE)</f>
        <v>8.2249999999999996</v>
      </c>
      <c r="T1201">
        <v>31.8</v>
      </c>
      <c r="U1201" s="45">
        <f t="shared" si="89"/>
        <v>32.9</v>
      </c>
      <c r="V1201" s="48">
        <f t="shared" si="90"/>
        <v>32.9</v>
      </c>
      <c r="W1201" t="s">
        <v>1361</v>
      </c>
      <c r="X1201" t="s">
        <v>951</v>
      </c>
    </row>
    <row r="1202" spans="1:24" outlineLevel="1">
      <c r="A1202" s="73" t="s">
        <v>3099</v>
      </c>
      <c r="B1202" s="73" t="str">
        <f t="shared" si="86"/>
        <v>PCR6EHB</v>
      </c>
      <c r="N1202">
        <f>SUBTOTAL(9,N1185:N1201)</f>
        <v>759.13481903190325</v>
      </c>
      <c r="O1202" s="45">
        <f>SUBTOTAL(9,O1185:O1201)</f>
        <v>802.42460000000005</v>
      </c>
      <c r="P1202" s="48">
        <f>SUBTOTAL(9,P1185:P1201)</f>
        <v>819.26130000000012</v>
      </c>
      <c r="T1202">
        <f>SUBTOTAL(9,T1185:T1201)</f>
        <v>1218.3451</v>
      </c>
      <c r="U1202" s="45">
        <f>SUBTOTAL(9,U1185:U1201)</f>
        <v>1232.7412750000001</v>
      </c>
      <c r="V1202" s="48">
        <f>SUBTOTAL(9,V1185:V1201)</f>
        <v>1257.18995</v>
      </c>
    </row>
    <row r="1203" spans="1:24" outlineLevel="2">
      <c r="A1203" t="s">
        <v>145</v>
      </c>
      <c r="B1203" s="73" t="str">
        <f t="shared" si="86"/>
        <v/>
      </c>
      <c r="C1203">
        <v>8412602518</v>
      </c>
      <c r="D1203">
        <v>4</v>
      </c>
      <c r="E1203" t="s">
        <v>2268</v>
      </c>
      <c r="F1203">
        <v>0.05</v>
      </c>
      <c r="H1203">
        <v>8412602518</v>
      </c>
      <c r="I1203">
        <v>7.04</v>
      </c>
      <c r="J1203">
        <v>200</v>
      </c>
      <c r="K1203">
        <v>3.5200000000000002E-2</v>
      </c>
      <c r="L1203" s="45">
        <f>VLOOKUP(H1203,'[1]CALCUL AS et AN'!$A$2:$AU$889,24,FALSE)</f>
        <v>3.5200000000000002E-2</v>
      </c>
      <c r="M1203" s="48">
        <f>VLOOKUP(H1203,'[1]CALCUL AS et AN'!$A$2:$AU$889,28,FALSE)</f>
        <v>3.5200000000000002E-2</v>
      </c>
      <c r="N1203">
        <v>0.14080000000000001</v>
      </c>
      <c r="O1203" s="45">
        <f t="shared" si="87"/>
        <v>0.14080000000000001</v>
      </c>
      <c r="P1203" s="48">
        <f t="shared" si="88"/>
        <v>0.14080000000000001</v>
      </c>
      <c r="Q1203">
        <v>0.05</v>
      </c>
      <c r="R1203" s="45">
        <f>VLOOKUP(H1203,'[1]CALCUL AS et AN'!$A$2:$AU$889,46,FALSE)</f>
        <v>5.28E-2</v>
      </c>
      <c r="S1203" s="48">
        <f>VLOOKUP(H1203,'[1]CALCUL AS et AN'!$A$2:$AU$889,47,FALSE)</f>
        <v>5.28E-2</v>
      </c>
      <c r="T1203">
        <v>0.2</v>
      </c>
      <c r="U1203" s="45">
        <f t="shared" si="89"/>
        <v>0.2112</v>
      </c>
      <c r="V1203" s="48">
        <f t="shared" si="90"/>
        <v>0.2112</v>
      </c>
      <c r="W1203" t="s">
        <v>1361</v>
      </c>
      <c r="X1203" t="s">
        <v>951</v>
      </c>
    </row>
    <row r="1204" spans="1:24" outlineLevel="2">
      <c r="A1204" t="s">
        <v>145</v>
      </c>
      <c r="B1204" s="73" t="str">
        <f t="shared" si="86"/>
        <v/>
      </c>
      <c r="C1204">
        <v>8434000618</v>
      </c>
      <c r="D1204">
        <v>4</v>
      </c>
      <c r="E1204" t="s">
        <v>2272</v>
      </c>
      <c r="F1204">
        <v>0.02</v>
      </c>
      <c r="H1204">
        <v>8434000618</v>
      </c>
      <c r="I1204">
        <v>8.3000000000000007</v>
      </c>
      <c r="J1204">
        <v>500</v>
      </c>
      <c r="K1204">
        <v>1.66E-2</v>
      </c>
      <c r="L1204" s="45">
        <f>VLOOKUP(H1204,'[1]CALCUL AS et AN'!$A$2:$AU$889,24,FALSE)</f>
        <v>1.66E-2</v>
      </c>
      <c r="M1204" s="48">
        <f>VLOOKUP(H1204,'[1]CALCUL AS et AN'!$A$2:$AU$889,28,FALSE)</f>
        <v>1.66E-2</v>
      </c>
      <c r="N1204">
        <v>6.6400000000000001E-2</v>
      </c>
      <c r="O1204" s="45">
        <f t="shared" si="87"/>
        <v>6.6400000000000001E-2</v>
      </c>
      <c r="P1204" s="48">
        <f t="shared" si="88"/>
        <v>6.6400000000000001E-2</v>
      </c>
      <c r="Q1204">
        <v>0.02</v>
      </c>
      <c r="R1204" s="45">
        <f>VLOOKUP(H1204,'[1]CALCUL AS et AN'!$A$2:$AU$889,46,FALSE)</f>
        <v>2.0750000000000001E-2</v>
      </c>
      <c r="S1204" s="48">
        <f>VLOOKUP(H1204,'[1]CALCUL AS et AN'!$A$2:$AU$889,47,FALSE)</f>
        <v>2.0750000000000001E-2</v>
      </c>
      <c r="T1204">
        <v>0.08</v>
      </c>
      <c r="U1204" s="45">
        <f t="shared" si="89"/>
        <v>8.3000000000000004E-2</v>
      </c>
      <c r="V1204" s="48">
        <f t="shared" si="90"/>
        <v>8.3000000000000004E-2</v>
      </c>
      <c r="W1204" t="s">
        <v>1361</v>
      </c>
      <c r="X1204" t="s">
        <v>951</v>
      </c>
    </row>
    <row r="1205" spans="1:24" outlineLevel="2">
      <c r="A1205" t="s">
        <v>145</v>
      </c>
      <c r="B1205" s="73" t="str">
        <f t="shared" si="86"/>
        <v/>
      </c>
      <c r="C1205" t="s">
        <v>2133</v>
      </c>
      <c r="D1205">
        <v>30</v>
      </c>
      <c r="E1205" t="s">
        <v>2134</v>
      </c>
      <c r="F1205">
        <v>0.8</v>
      </c>
      <c r="H1205" t="s">
        <v>2133</v>
      </c>
      <c r="I1205">
        <v>0.52</v>
      </c>
      <c r="J1205">
        <v>1</v>
      </c>
      <c r="K1205">
        <v>0.52</v>
      </c>
      <c r="L1205" s="45">
        <f>VLOOKUP(H1205,'[1]CALCUL AS et AN'!$A$2:$AU$889,24,FALSE)</f>
        <v>0.51800000000000002</v>
      </c>
      <c r="M1205" s="48">
        <f>VLOOKUP(H1205,'[1]CALCUL AS et AN'!$A$2:$AU$889,28,FALSE)</f>
        <v>0.51800000000000002</v>
      </c>
      <c r="N1205">
        <v>15.600000000000001</v>
      </c>
      <c r="O1205" s="45">
        <f t="shared" si="87"/>
        <v>15.540000000000001</v>
      </c>
      <c r="P1205" s="48">
        <f t="shared" si="88"/>
        <v>15.540000000000001</v>
      </c>
      <c r="Q1205">
        <v>0.8</v>
      </c>
      <c r="R1205" s="45">
        <f>VLOOKUP(H1205,'[1]CALCUL AS et AN'!$A$2:$AU$889,46,FALSE)</f>
        <v>0.77700000000000002</v>
      </c>
      <c r="S1205" s="48">
        <f>VLOOKUP(H1205,'[1]CALCUL AS et AN'!$A$2:$AU$889,47,FALSE)</f>
        <v>0.77700000000000002</v>
      </c>
      <c r="T1205">
        <v>24</v>
      </c>
      <c r="U1205" s="45">
        <f t="shared" si="89"/>
        <v>23.310000000000002</v>
      </c>
      <c r="V1205" s="48">
        <f t="shared" si="90"/>
        <v>23.310000000000002</v>
      </c>
      <c r="W1205" t="s">
        <v>1361</v>
      </c>
      <c r="X1205" t="s">
        <v>951</v>
      </c>
    </row>
    <row r="1206" spans="1:24" outlineLevel="2">
      <c r="A1206" t="s">
        <v>145</v>
      </c>
      <c r="B1206" s="73" t="str">
        <f t="shared" si="86"/>
        <v/>
      </c>
      <c r="C1206">
        <v>8710605018</v>
      </c>
      <c r="D1206">
        <v>4</v>
      </c>
      <c r="E1206" t="s">
        <v>2707</v>
      </c>
      <c r="F1206">
        <v>0.3</v>
      </c>
      <c r="H1206">
        <v>8710605018</v>
      </c>
      <c r="I1206">
        <v>0.11</v>
      </c>
      <c r="J1206">
        <v>1</v>
      </c>
      <c r="K1206">
        <v>0.11</v>
      </c>
      <c r="L1206" s="45">
        <f>VLOOKUP(H1206,'[1]CALCUL AS et AN'!$A$2:$AU$889,24,FALSE)</f>
        <v>0.108</v>
      </c>
      <c r="M1206" s="48">
        <f>VLOOKUP(H1206,'[1]CALCUL AS et AN'!$A$2:$AU$889,28,FALSE)</f>
        <v>0.108</v>
      </c>
      <c r="N1206">
        <v>0.44</v>
      </c>
      <c r="O1206" s="45">
        <f t="shared" si="87"/>
        <v>0.432</v>
      </c>
      <c r="P1206" s="48">
        <f t="shared" si="88"/>
        <v>0.432</v>
      </c>
      <c r="Q1206">
        <v>0.3</v>
      </c>
      <c r="R1206" s="45">
        <f>VLOOKUP(H1206,'[1]CALCUL AS et AN'!$A$2:$AU$889,46,FALSE)</f>
        <v>0.16200000000000001</v>
      </c>
      <c r="S1206" s="48">
        <f>VLOOKUP(H1206,'[1]CALCUL AS et AN'!$A$2:$AU$889,47,FALSE)</f>
        <v>0.16200000000000001</v>
      </c>
      <c r="T1206">
        <v>1.2</v>
      </c>
      <c r="U1206" s="45">
        <f t="shared" si="89"/>
        <v>0.64800000000000002</v>
      </c>
      <c r="V1206" s="48">
        <f t="shared" si="90"/>
        <v>0.64800000000000002</v>
      </c>
      <c r="W1206" t="s">
        <v>1361</v>
      </c>
      <c r="X1206" t="s">
        <v>951</v>
      </c>
    </row>
    <row r="1207" spans="1:24" outlineLevel="2">
      <c r="A1207" t="s">
        <v>145</v>
      </c>
      <c r="B1207" s="73" t="str">
        <f t="shared" si="86"/>
        <v/>
      </c>
      <c r="C1207">
        <v>8110608018</v>
      </c>
      <c r="D1207">
        <v>110</v>
      </c>
      <c r="E1207" t="s">
        <v>2084</v>
      </c>
      <c r="F1207">
        <v>0.28199999999999997</v>
      </c>
      <c r="H1207">
        <v>8110608018</v>
      </c>
      <c r="I1207">
        <v>0.17</v>
      </c>
      <c r="J1207">
        <v>1</v>
      </c>
      <c r="K1207">
        <v>0.17</v>
      </c>
      <c r="L1207" s="45">
        <f>VLOOKUP(H1207,'[1]CALCUL AS et AN'!$A$2:$AU$889,24,FALSE)</f>
        <v>0.16700000000000001</v>
      </c>
      <c r="M1207" s="48">
        <f>VLOOKUP(H1207,'[1]CALCUL AS et AN'!$A$2:$AU$889,28,FALSE)</f>
        <v>0.16700000000000001</v>
      </c>
      <c r="N1207">
        <v>18.700000000000003</v>
      </c>
      <c r="O1207" s="45">
        <f t="shared" si="87"/>
        <v>18.37</v>
      </c>
      <c r="P1207" s="48">
        <f t="shared" si="88"/>
        <v>18.37</v>
      </c>
      <c r="Q1207">
        <v>0.28199999999999997</v>
      </c>
      <c r="R1207" s="45">
        <f>VLOOKUP(H1207,'[1]CALCUL AS et AN'!$A$2:$AU$889,46,FALSE)</f>
        <v>0.2505</v>
      </c>
      <c r="S1207" s="48">
        <f>VLOOKUP(H1207,'[1]CALCUL AS et AN'!$A$2:$AU$889,47,FALSE)</f>
        <v>0.2505</v>
      </c>
      <c r="T1207">
        <v>31.019999999999996</v>
      </c>
      <c r="U1207" s="45">
        <f t="shared" si="89"/>
        <v>27.555</v>
      </c>
      <c r="V1207" s="48">
        <f t="shared" si="90"/>
        <v>27.555</v>
      </c>
      <c r="W1207" t="s">
        <v>1361</v>
      </c>
      <c r="X1207" t="s">
        <v>951</v>
      </c>
    </row>
    <row r="1208" spans="1:24" outlineLevel="2">
      <c r="A1208" t="s">
        <v>145</v>
      </c>
      <c r="B1208" s="73" t="str">
        <f t="shared" si="86"/>
        <v/>
      </c>
      <c r="C1208" t="s">
        <v>2391</v>
      </c>
      <c r="D1208">
        <v>4</v>
      </c>
      <c r="E1208" t="s">
        <v>2392</v>
      </c>
      <c r="F1208">
        <v>0.54900000000000004</v>
      </c>
      <c r="H1208" t="s">
        <v>2391</v>
      </c>
      <c r="I1208">
        <v>0.37</v>
      </c>
      <c r="J1208">
        <v>1</v>
      </c>
      <c r="K1208">
        <v>0.37</v>
      </c>
      <c r="L1208" s="45">
        <f>VLOOKUP(H1208,'[1]CALCUL AS et AN'!$A$2:$AU$889,24,FALSE)</f>
        <v>0.36599999999999999</v>
      </c>
      <c r="M1208" s="48">
        <f>VLOOKUP(H1208,'[1]CALCUL AS et AN'!$A$2:$AU$889,28,FALSE)</f>
        <v>0.36599999999999999</v>
      </c>
      <c r="N1208">
        <v>1.48</v>
      </c>
      <c r="O1208" s="45">
        <f t="shared" si="87"/>
        <v>1.464</v>
      </c>
      <c r="P1208" s="48">
        <f t="shared" si="88"/>
        <v>1.464</v>
      </c>
      <c r="Q1208">
        <v>0.54900000000000004</v>
      </c>
      <c r="R1208" s="45">
        <f>VLOOKUP(H1208,'[1]CALCUL AS et AN'!$A$2:$AU$889,46,FALSE)</f>
        <v>0.54899999999999993</v>
      </c>
      <c r="S1208" s="48">
        <f>VLOOKUP(H1208,'[1]CALCUL AS et AN'!$A$2:$AU$889,47,FALSE)</f>
        <v>0.54899999999999993</v>
      </c>
      <c r="T1208">
        <v>2.1960000000000002</v>
      </c>
      <c r="U1208" s="45">
        <f t="shared" si="89"/>
        <v>2.1959999999999997</v>
      </c>
      <c r="V1208" s="48">
        <f t="shared" si="90"/>
        <v>2.1959999999999997</v>
      </c>
      <c r="W1208" t="s">
        <v>1361</v>
      </c>
      <c r="X1208" t="s">
        <v>937</v>
      </c>
    </row>
    <row r="1209" spans="1:24" outlineLevel="2">
      <c r="A1209" t="s">
        <v>145</v>
      </c>
      <c r="B1209" s="73" t="str">
        <f t="shared" si="86"/>
        <v/>
      </c>
      <c r="C1209" t="s">
        <v>2394</v>
      </c>
      <c r="D1209">
        <v>4</v>
      </c>
      <c r="E1209" t="s">
        <v>2395</v>
      </c>
      <c r="F1209">
        <v>0.78</v>
      </c>
      <c r="H1209" t="s">
        <v>2394</v>
      </c>
      <c r="I1209">
        <v>1.05</v>
      </c>
      <c r="J1209">
        <v>1</v>
      </c>
      <c r="K1209">
        <v>1.05</v>
      </c>
      <c r="L1209" s="45">
        <f>VLOOKUP(H1209,'[1]CALCUL AS et AN'!$A$2:$AU$889,24,FALSE)</f>
        <v>1.0529999999999999</v>
      </c>
      <c r="M1209" s="48">
        <f>VLOOKUP(H1209,'[1]CALCUL AS et AN'!$A$2:$AU$889,28,FALSE)</f>
        <v>1.0529999999999999</v>
      </c>
      <c r="N1209">
        <v>4.2</v>
      </c>
      <c r="O1209" s="45">
        <f t="shared" si="87"/>
        <v>4.2119999999999997</v>
      </c>
      <c r="P1209" s="48">
        <f t="shared" si="88"/>
        <v>4.2119999999999997</v>
      </c>
      <c r="Q1209">
        <v>0.78</v>
      </c>
      <c r="R1209" s="45">
        <f>VLOOKUP(H1209,'[1]CALCUL AS et AN'!$A$2:$AU$889,46,FALSE)</f>
        <v>1.5794999999999999</v>
      </c>
      <c r="S1209" s="48">
        <f>VLOOKUP(H1209,'[1]CALCUL AS et AN'!$A$2:$AU$889,47,FALSE)</f>
        <v>1.5794999999999999</v>
      </c>
      <c r="T1209">
        <v>3.12</v>
      </c>
      <c r="U1209" s="45">
        <f t="shared" si="89"/>
        <v>6.3179999999999996</v>
      </c>
      <c r="V1209" s="48">
        <f t="shared" si="90"/>
        <v>6.3179999999999996</v>
      </c>
      <c r="W1209" t="s">
        <v>1361</v>
      </c>
      <c r="X1209" t="s">
        <v>937</v>
      </c>
    </row>
    <row r="1210" spans="1:24" outlineLevel="2">
      <c r="A1210" t="s">
        <v>145</v>
      </c>
      <c r="B1210" s="73" t="str">
        <f t="shared" si="86"/>
        <v/>
      </c>
      <c r="C1210">
        <v>8210707018</v>
      </c>
      <c r="D1210">
        <v>43</v>
      </c>
      <c r="E1210" t="s">
        <v>2090</v>
      </c>
      <c r="F1210">
        <v>0.158</v>
      </c>
      <c r="H1210">
        <v>8210707018</v>
      </c>
      <c r="I1210">
        <v>0.11</v>
      </c>
      <c r="J1210">
        <v>1</v>
      </c>
      <c r="K1210">
        <v>0.11</v>
      </c>
      <c r="L1210" s="45">
        <f>VLOOKUP(H1210,'[1]CALCUL AS et AN'!$A$2:$AU$889,24,FALSE)</f>
        <v>0.1056</v>
      </c>
      <c r="M1210" s="48">
        <f>VLOOKUP(H1210,'[1]CALCUL AS et AN'!$A$2:$AU$889,28,FALSE)</f>
        <v>0.1056</v>
      </c>
      <c r="N1210">
        <v>4.7300000000000004</v>
      </c>
      <c r="O1210" s="45">
        <f t="shared" si="87"/>
        <v>4.5407999999999999</v>
      </c>
      <c r="P1210" s="48">
        <f t="shared" si="88"/>
        <v>4.5407999999999999</v>
      </c>
      <c r="Q1210">
        <v>0.12</v>
      </c>
      <c r="R1210" s="45">
        <f>VLOOKUP(H1210,'[1]CALCUL AS et AN'!$A$2:$AU$889,46,FALSE)</f>
        <v>0.15839999999999999</v>
      </c>
      <c r="S1210" s="48">
        <f>VLOOKUP(H1210,'[1]CALCUL AS et AN'!$A$2:$AU$889,47,FALSE)</f>
        <v>0.15839999999999999</v>
      </c>
      <c r="T1210">
        <v>5.16</v>
      </c>
      <c r="U1210" s="45">
        <f t="shared" si="89"/>
        <v>6.8111999999999995</v>
      </c>
      <c r="V1210" s="48">
        <f t="shared" si="90"/>
        <v>6.8111999999999995</v>
      </c>
      <c r="W1210" t="s">
        <v>1361</v>
      </c>
      <c r="X1210" t="s">
        <v>951</v>
      </c>
    </row>
    <row r="1211" spans="1:24" outlineLevel="2">
      <c r="A1211" t="s">
        <v>145</v>
      </c>
      <c r="B1211" s="73" t="str">
        <f t="shared" si="86"/>
        <v/>
      </c>
      <c r="C1211" t="s">
        <v>648</v>
      </c>
      <c r="D1211">
        <v>4</v>
      </c>
      <c r="E1211" t="s">
        <v>2053</v>
      </c>
      <c r="F1211">
        <v>13.19</v>
      </c>
      <c r="H1211" t="s">
        <v>648</v>
      </c>
      <c r="I1211">
        <v>14.87</v>
      </c>
      <c r="J1211">
        <v>1.8</v>
      </c>
      <c r="K1211">
        <v>8.2611111111111111</v>
      </c>
      <c r="L1211" s="45">
        <f>VLOOKUP(H1211,'[1]CALCUL AS et AN'!$A$2:$AU$889,24,FALSE)</f>
        <v>8.26</v>
      </c>
      <c r="M1211" s="48">
        <f>VLOOKUP(H1211,'[1]CALCUL AS et AN'!$A$2:$AU$889,28,FALSE)</f>
        <v>10.92</v>
      </c>
      <c r="N1211">
        <v>33.044444444444444</v>
      </c>
      <c r="O1211" s="45">
        <f t="shared" si="87"/>
        <v>33.04</v>
      </c>
      <c r="P1211" s="48">
        <f t="shared" si="88"/>
        <v>43.68</v>
      </c>
      <c r="Q1211">
        <v>13.19</v>
      </c>
      <c r="R1211" s="45">
        <f>VLOOKUP(H1211,'[1]CALCUL AS et AN'!$A$2:$AU$889,46,FALSE)</f>
        <v>12.39</v>
      </c>
      <c r="S1211" s="48">
        <f>VLOOKUP(H1211,'[1]CALCUL AS et AN'!$A$2:$AU$889,47,FALSE)</f>
        <v>16.38</v>
      </c>
      <c r="T1211">
        <v>52.76</v>
      </c>
      <c r="U1211" s="45">
        <f t="shared" si="89"/>
        <v>49.56</v>
      </c>
      <c r="V1211" s="48">
        <f t="shared" si="90"/>
        <v>65.52</v>
      </c>
      <c r="W1211" t="s">
        <v>1361</v>
      </c>
      <c r="X1211" t="s">
        <v>937</v>
      </c>
    </row>
    <row r="1212" spans="1:24" outlineLevel="2">
      <c r="A1212" t="s">
        <v>145</v>
      </c>
      <c r="B1212" s="73" t="str">
        <f t="shared" si="86"/>
        <v/>
      </c>
      <c r="C1212" t="s">
        <v>650</v>
      </c>
      <c r="D1212">
        <v>13.06</v>
      </c>
      <c r="E1212" t="s">
        <v>2047</v>
      </c>
      <c r="F1212">
        <v>11.27</v>
      </c>
      <c r="H1212" t="s">
        <v>650</v>
      </c>
      <c r="I1212">
        <v>7.05</v>
      </c>
      <c r="J1212">
        <v>1</v>
      </c>
      <c r="K1212">
        <v>7.05</v>
      </c>
      <c r="L1212" s="45">
        <f>VLOOKUP(H1212,'[1]CALCUL AS et AN'!$A$2:$AU$889,24,FALSE)</f>
        <v>7.05</v>
      </c>
      <c r="M1212" s="48">
        <f>VLOOKUP(H1212,'[1]CALCUL AS et AN'!$A$2:$AU$889,28,FALSE)</f>
        <v>7.4</v>
      </c>
      <c r="N1212">
        <v>92.073000000000008</v>
      </c>
      <c r="O1212" s="45">
        <f t="shared" si="87"/>
        <v>92.073000000000008</v>
      </c>
      <c r="P1212" s="48">
        <f t="shared" si="88"/>
        <v>96.644000000000005</v>
      </c>
      <c r="Q1212">
        <v>11.27</v>
      </c>
      <c r="R1212" s="45">
        <f>VLOOKUP(H1212,'[1]CALCUL AS et AN'!$A$2:$AU$889,46,FALSE)</f>
        <v>8.8125</v>
      </c>
      <c r="S1212" s="48">
        <f>VLOOKUP(H1212,'[1]CALCUL AS et AN'!$A$2:$AU$889,47,FALSE)</f>
        <v>9.25</v>
      </c>
      <c r="T1212">
        <v>147.18620000000001</v>
      </c>
      <c r="U1212" s="45">
        <f t="shared" si="89"/>
        <v>115.09125</v>
      </c>
      <c r="V1212" s="48">
        <f t="shared" si="90"/>
        <v>120.80500000000001</v>
      </c>
      <c r="W1212" t="s">
        <v>1361</v>
      </c>
      <c r="X1212" t="s">
        <v>937</v>
      </c>
    </row>
    <row r="1213" spans="1:24" outlineLevel="2">
      <c r="A1213" t="s">
        <v>145</v>
      </c>
      <c r="B1213" s="73" t="str">
        <f t="shared" si="86"/>
        <v/>
      </c>
      <c r="C1213" t="s">
        <v>2077</v>
      </c>
      <c r="D1213">
        <v>7</v>
      </c>
      <c r="E1213" t="s">
        <v>2078</v>
      </c>
      <c r="F1213">
        <v>7.55</v>
      </c>
      <c r="H1213" t="s">
        <v>2077</v>
      </c>
      <c r="I1213">
        <v>3.32</v>
      </c>
      <c r="J1213">
        <v>6.06</v>
      </c>
      <c r="K1213">
        <v>0.54785478547854782</v>
      </c>
      <c r="L1213" s="45">
        <f>VLOOKUP(H1213,'[1]CALCUL AS et AN'!$A$2:$AU$889,24,FALSE)</f>
        <v>3.29</v>
      </c>
      <c r="M1213" s="48">
        <f>VLOOKUP(H1213,'[1]CALCUL AS et AN'!$A$2:$AU$889,28,FALSE)</f>
        <v>3.32</v>
      </c>
      <c r="N1213">
        <v>3.8349834983498345</v>
      </c>
      <c r="O1213" s="45">
        <f t="shared" si="87"/>
        <v>23.03</v>
      </c>
      <c r="P1213" s="48">
        <f t="shared" si="88"/>
        <v>23.24</v>
      </c>
      <c r="Q1213">
        <v>7.55</v>
      </c>
      <c r="R1213" s="45">
        <f>VLOOKUP(H1213,'[1]CALCUL AS et AN'!$A$2:$AU$889,46,FALSE)</f>
        <v>8.2249999999999996</v>
      </c>
      <c r="S1213" s="48">
        <f>VLOOKUP(H1213,'[1]CALCUL AS et AN'!$A$2:$AU$889,47,FALSE)</f>
        <v>8.2999999999999989</v>
      </c>
      <c r="T1213">
        <v>52.85</v>
      </c>
      <c r="U1213" s="45">
        <f t="shared" si="89"/>
        <v>57.574999999999996</v>
      </c>
      <c r="V1213" s="48">
        <f t="shared" si="90"/>
        <v>58.099999999999994</v>
      </c>
      <c r="W1213" t="s">
        <v>1361</v>
      </c>
      <c r="X1213" t="s">
        <v>951</v>
      </c>
    </row>
    <row r="1214" spans="1:24" outlineLevel="2">
      <c r="A1214" t="s">
        <v>145</v>
      </c>
      <c r="B1214" s="73" t="str">
        <f t="shared" si="86"/>
        <v/>
      </c>
      <c r="C1214" t="s">
        <v>572</v>
      </c>
      <c r="D1214">
        <v>1</v>
      </c>
      <c r="E1214" t="s">
        <v>573</v>
      </c>
      <c r="F1214">
        <v>20.91</v>
      </c>
      <c r="H1214" t="s">
        <v>572</v>
      </c>
      <c r="I1214">
        <v>14.64</v>
      </c>
      <c r="J1214">
        <v>1</v>
      </c>
      <c r="K1214">
        <v>14.64</v>
      </c>
      <c r="L1214" s="45">
        <f>VLOOKUP(H1214,'[1]CALCUL AS et AN'!$A$2:$AU$889,24,FALSE)</f>
        <v>14.64</v>
      </c>
      <c r="M1214" s="48">
        <f>VLOOKUP(H1214,'[1]CALCUL AS et AN'!$A$2:$AU$889,28,FALSE)</f>
        <v>15.811200000000001</v>
      </c>
      <c r="N1214">
        <v>14.64</v>
      </c>
      <c r="O1214" s="45">
        <f t="shared" si="87"/>
        <v>14.64</v>
      </c>
      <c r="P1214" s="48">
        <f t="shared" si="88"/>
        <v>15.811200000000001</v>
      </c>
      <c r="Q1214">
        <v>20.91</v>
      </c>
      <c r="R1214" s="45">
        <f>VLOOKUP(H1214,'[1]CALCUL AS et AN'!$A$2:$AU$889,46,FALSE)</f>
        <v>21.96</v>
      </c>
      <c r="S1214" s="48">
        <f>VLOOKUP(H1214,'[1]CALCUL AS et AN'!$A$2:$AU$889,47,FALSE)</f>
        <v>23.716800000000003</v>
      </c>
      <c r="T1214">
        <v>20.91</v>
      </c>
      <c r="U1214" s="45">
        <f t="shared" si="89"/>
        <v>21.96</v>
      </c>
      <c r="V1214" s="48">
        <f t="shared" si="90"/>
        <v>23.716800000000003</v>
      </c>
      <c r="W1214" t="s">
        <v>1361</v>
      </c>
      <c r="X1214" t="s">
        <v>937</v>
      </c>
    </row>
    <row r="1215" spans="1:24" outlineLevel="2">
      <c r="A1215" t="s">
        <v>145</v>
      </c>
      <c r="B1215" s="73" t="str">
        <f t="shared" si="86"/>
        <v/>
      </c>
      <c r="C1215" t="s">
        <v>574</v>
      </c>
      <c r="D1215">
        <v>1</v>
      </c>
      <c r="E1215" t="s">
        <v>575</v>
      </c>
      <c r="F1215">
        <v>26.09</v>
      </c>
      <c r="H1215" t="s">
        <v>574</v>
      </c>
      <c r="I1215">
        <v>18.27</v>
      </c>
      <c r="J1215">
        <v>1</v>
      </c>
      <c r="K1215">
        <v>18.27</v>
      </c>
      <c r="L1215" s="45">
        <f>VLOOKUP(H1215,'[1]CALCUL AS et AN'!$A$2:$AU$889,24,FALSE)</f>
        <v>18.27</v>
      </c>
      <c r="M1215" s="48">
        <f>VLOOKUP(H1215,'[1]CALCUL AS et AN'!$A$2:$AU$889,28,FALSE)</f>
        <v>19.7316</v>
      </c>
      <c r="N1215">
        <v>18.27</v>
      </c>
      <c r="O1215" s="45">
        <f t="shared" si="87"/>
        <v>18.27</v>
      </c>
      <c r="P1215" s="48">
        <f t="shared" si="88"/>
        <v>19.7316</v>
      </c>
      <c r="Q1215">
        <v>26.09</v>
      </c>
      <c r="R1215" s="45">
        <f>VLOOKUP(H1215,'[1]CALCUL AS et AN'!$A$2:$AU$889,46,FALSE)</f>
        <v>27.405000000000001</v>
      </c>
      <c r="S1215" s="48">
        <f>VLOOKUP(H1215,'[1]CALCUL AS et AN'!$A$2:$AU$889,47,FALSE)</f>
        <v>29.5974</v>
      </c>
      <c r="T1215">
        <v>26.09</v>
      </c>
      <c r="U1215" s="45">
        <f t="shared" si="89"/>
        <v>27.405000000000001</v>
      </c>
      <c r="V1215" s="48">
        <f t="shared" si="90"/>
        <v>29.5974</v>
      </c>
      <c r="W1215" t="s">
        <v>1361</v>
      </c>
      <c r="X1215" t="s">
        <v>937</v>
      </c>
    </row>
    <row r="1216" spans="1:24" outlineLevel="2">
      <c r="A1216" t="s">
        <v>145</v>
      </c>
      <c r="B1216" s="73" t="str">
        <f t="shared" si="86"/>
        <v/>
      </c>
      <c r="C1216" t="s">
        <v>2410</v>
      </c>
      <c r="D1216">
        <v>6.7</v>
      </c>
      <c r="E1216" t="s">
        <v>2411</v>
      </c>
      <c r="F1216">
        <v>75</v>
      </c>
      <c r="H1216" t="s">
        <v>2410</v>
      </c>
      <c r="I1216">
        <v>50</v>
      </c>
      <c r="J1216">
        <v>1</v>
      </c>
      <c r="K1216">
        <v>50</v>
      </c>
      <c r="L1216" s="45">
        <f>VLOOKUP(H1216,'[1]CALCUL AS et AN'!$A$2:$AU$889,24,FALSE)</f>
        <v>50</v>
      </c>
      <c r="M1216" s="48">
        <f>VLOOKUP(H1216,'[1]CALCUL AS et AN'!$A$2:$AU$889,28,FALSE)</f>
        <v>50</v>
      </c>
      <c r="N1216">
        <v>335</v>
      </c>
      <c r="O1216" s="45">
        <f t="shared" si="87"/>
        <v>335</v>
      </c>
      <c r="P1216" s="48">
        <f t="shared" si="88"/>
        <v>335</v>
      </c>
      <c r="Q1216">
        <v>75</v>
      </c>
      <c r="R1216" s="45">
        <f>VLOOKUP(H1216,'[1]CALCUL AS et AN'!$A$2:$AU$889,46,FALSE)</f>
        <v>75</v>
      </c>
      <c r="S1216" s="48">
        <f>VLOOKUP(H1216,'[1]CALCUL AS et AN'!$A$2:$AU$889,47,FALSE)</f>
        <v>75</v>
      </c>
      <c r="T1216">
        <v>502.5</v>
      </c>
      <c r="U1216" s="45">
        <f t="shared" si="89"/>
        <v>502.5</v>
      </c>
      <c r="V1216" s="48">
        <f t="shared" si="90"/>
        <v>502.5</v>
      </c>
      <c r="W1216" t="s">
        <v>1361</v>
      </c>
      <c r="X1216" t="s">
        <v>951</v>
      </c>
    </row>
    <row r="1217" spans="1:24" outlineLevel="2">
      <c r="A1217" t="s">
        <v>145</v>
      </c>
      <c r="B1217" s="73" t="str">
        <f t="shared" si="86"/>
        <v/>
      </c>
      <c r="C1217" t="s">
        <v>2158</v>
      </c>
      <c r="D1217">
        <v>2</v>
      </c>
      <c r="E1217" t="s">
        <v>2159</v>
      </c>
      <c r="F1217">
        <v>32.450000000000003</v>
      </c>
      <c r="H1217" t="s">
        <v>2158</v>
      </c>
      <c r="I1217">
        <v>24.12</v>
      </c>
      <c r="J1217">
        <v>1</v>
      </c>
      <c r="K1217">
        <v>24.12</v>
      </c>
      <c r="L1217" s="45">
        <f>VLOOKUP(H1217,'[1]CALCUL AS et AN'!$A$2:$AU$889,24,FALSE)</f>
        <v>24.117449999999998</v>
      </c>
      <c r="M1217" s="48">
        <f>VLOOKUP(H1217,'[1]CALCUL AS et AN'!$A$2:$AU$889,28,FALSE)</f>
        <v>24.117449999999998</v>
      </c>
      <c r="N1217">
        <v>48.24</v>
      </c>
      <c r="O1217" s="45">
        <f t="shared" si="87"/>
        <v>48.234899999999996</v>
      </c>
      <c r="P1217" s="48">
        <f t="shared" si="88"/>
        <v>48.234899999999996</v>
      </c>
      <c r="Q1217">
        <v>32.450000000000003</v>
      </c>
      <c r="R1217" s="45">
        <f>VLOOKUP(H1217,'[1]CALCUL AS et AN'!$A$2:$AU$889,46,FALSE)</f>
        <v>36.176175000000001</v>
      </c>
      <c r="S1217" s="48">
        <f>VLOOKUP(H1217,'[1]CALCUL AS et AN'!$A$2:$AU$889,47,FALSE)</f>
        <v>36.176175000000001</v>
      </c>
      <c r="T1217">
        <v>64.900000000000006</v>
      </c>
      <c r="U1217" s="45">
        <f t="shared" si="89"/>
        <v>72.352350000000001</v>
      </c>
      <c r="V1217" s="48">
        <f t="shared" si="90"/>
        <v>72.352350000000001</v>
      </c>
      <c r="W1217" t="s">
        <v>1361</v>
      </c>
      <c r="X1217" t="s">
        <v>951</v>
      </c>
    </row>
    <row r="1218" spans="1:24" outlineLevel="2">
      <c r="A1218" t="s">
        <v>145</v>
      </c>
      <c r="B1218" s="73" t="str">
        <f t="shared" si="86"/>
        <v/>
      </c>
      <c r="C1218" t="s">
        <v>2162</v>
      </c>
      <c r="D1218">
        <v>2</v>
      </c>
      <c r="E1218" t="s">
        <v>2163</v>
      </c>
      <c r="F1218">
        <v>42.95</v>
      </c>
      <c r="H1218" t="s">
        <v>2162</v>
      </c>
      <c r="I1218">
        <v>31.92</v>
      </c>
      <c r="J1218">
        <v>1</v>
      </c>
      <c r="K1218">
        <v>31.92</v>
      </c>
      <c r="L1218" s="45">
        <f>VLOOKUP(H1218,'[1]CALCUL AS et AN'!$A$2:$AU$889,24,FALSE)</f>
        <v>31.922449999999998</v>
      </c>
      <c r="M1218" s="48">
        <f>VLOOKUP(H1218,'[1]CALCUL AS et AN'!$A$2:$AU$889,28,FALSE)</f>
        <v>31.922449999999998</v>
      </c>
      <c r="N1218">
        <v>63.84</v>
      </c>
      <c r="O1218" s="45">
        <f t="shared" si="87"/>
        <v>63.844899999999996</v>
      </c>
      <c r="P1218" s="48">
        <f t="shared" si="88"/>
        <v>63.844899999999996</v>
      </c>
      <c r="Q1218">
        <v>42.95</v>
      </c>
      <c r="R1218" s="45">
        <f>VLOOKUP(H1218,'[1]CALCUL AS et AN'!$A$2:$AU$889,46,FALSE)</f>
        <v>47.883674999999997</v>
      </c>
      <c r="S1218" s="48">
        <f>VLOOKUP(H1218,'[1]CALCUL AS et AN'!$A$2:$AU$889,47,FALSE)</f>
        <v>47.883674999999997</v>
      </c>
      <c r="T1218">
        <v>85.9</v>
      </c>
      <c r="U1218" s="45">
        <f t="shared" si="89"/>
        <v>95.767349999999993</v>
      </c>
      <c r="V1218" s="48">
        <f t="shared" si="90"/>
        <v>95.767349999999993</v>
      </c>
      <c r="W1218" t="s">
        <v>1361</v>
      </c>
      <c r="X1218" t="s">
        <v>951</v>
      </c>
    </row>
    <row r="1219" spans="1:24" outlineLevel="2">
      <c r="A1219" t="s">
        <v>145</v>
      </c>
      <c r="B1219" s="73" t="str">
        <f t="shared" si="86"/>
        <v/>
      </c>
      <c r="C1219" t="s">
        <v>2170</v>
      </c>
      <c r="D1219">
        <v>4</v>
      </c>
      <c r="E1219" t="s">
        <v>2171</v>
      </c>
      <c r="F1219">
        <v>45.2</v>
      </c>
      <c r="H1219" t="s">
        <v>2170</v>
      </c>
      <c r="I1219">
        <v>33.590000000000003</v>
      </c>
      <c r="J1219">
        <v>1</v>
      </c>
      <c r="K1219">
        <v>33.590000000000003</v>
      </c>
      <c r="L1219" s="45">
        <f>VLOOKUP(H1219,'[1]CALCUL AS et AN'!$A$2:$AU$889,24,FALSE)</f>
        <v>33.594949999999997</v>
      </c>
      <c r="M1219" s="48">
        <f>VLOOKUP(H1219,'[1]CALCUL AS et AN'!$A$2:$AU$889,28,FALSE)</f>
        <v>33.594949999999997</v>
      </c>
      <c r="N1219">
        <v>134.36000000000001</v>
      </c>
      <c r="O1219" s="45">
        <f t="shared" si="87"/>
        <v>134.37979999999999</v>
      </c>
      <c r="P1219" s="48">
        <f t="shared" si="88"/>
        <v>134.37979999999999</v>
      </c>
      <c r="Q1219">
        <v>45.2</v>
      </c>
      <c r="R1219" s="45">
        <f>VLOOKUP(H1219,'[1]CALCUL AS et AN'!$A$2:$AU$889,46,FALSE)</f>
        <v>50.392424999999996</v>
      </c>
      <c r="S1219" s="48">
        <f>VLOOKUP(H1219,'[1]CALCUL AS et AN'!$A$2:$AU$889,47,FALSE)</f>
        <v>50.392424999999996</v>
      </c>
      <c r="T1219">
        <v>180.8</v>
      </c>
      <c r="U1219" s="45">
        <f t="shared" si="89"/>
        <v>201.56969999999998</v>
      </c>
      <c r="V1219" s="48">
        <f t="shared" si="90"/>
        <v>201.56969999999998</v>
      </c>
      <c r="W1219" t="s">
        <v>1361</v>
      </c>
      <c r="X1219" t="s">
        <v>951</v>
      </c>
    </row>
    <row r="1220" spans="1:24" outlineLevel="2">
      <c r="A1220" t="s">
        <v>145</v>
      </c>
      <c r="B1220" s="73" t="str">
        <f t="shared" si="86"/>
        <v/>
      </c>
      <c r="C1220" t="s">
        <v>2069</v>
      </c>
      <c r="D1220">
        <v>8</v>
      </c>
      <c r="E1220" t="s">
        <v>2070</v>
      </c>
      <c r="F1220">
        <v>7.95</v>
      </c>
      <c r="H1220" t="s">
        <v>2069</v>
      </c>
      <c r="I1220">
        <v>3.29</v>
      </c>
      <c r="J1220">
        <v>6.06</v>
      </c>
      <c r="K1220">
        <v>0.54290429042904298</v>
      </c>
      <c r="L1220" s="45">
        <f>VLOOKUP(H1220,'[1]CALCUL AS et AN'!$A$2:$AU$889,24,FALSE)</f>
        <v>3.29</v>
      </c>
      <c r="M1220" s="48">
        <f>VLOOKUP(H1220,'[1]CALCUL AS et AN'!$A$2:$AU$889,28,FALSE)</f>
        <v>3.29</v>
      </c>
      <c r="N1220">
        <v>4.3432343234323438</v>
      </c>
      <c r="O1220" s="45">
        <f t="shared" si="87"/>
        <v>26.32</v>
      </c>
      <c r="P1220" s="48">
        <f t="shared" si="88"/>
        <v>26.32</v>
      </c>
      <c r="Q1220">
        <v>7.95</v>
      </c>
      <c r="R1220" s="45">
        <f>VLOOKUP(H1220,'[1]CALCUL AS et AN'!$A$2:$AU$889,46,FALSE)</f>
        <v>8.2249999999999996</v>
      </c>
      <c r="S1220" s="48">
        <f>VLOOKUP(H1220,'[1]CALCUL AS et AN'!$A$2:$AU$889,47,FALSE)</f>
        <v>8.2249999999999996</v>
      </c>
      <c r="T1220">
        <v>63.6</v>
      </c>
      <c r="U1220" s="45">
        <f t="shared" si="89"/>
        <v>65.8</v>
      </c>
      <c r="V1220" s="48">
        <f t="shared" si="90"/>
        <v>65.8</v>
      </c>
      <c r="W1220" t="s">
        <v>1361</v>
      </c>
      <c r="X1220" t="s">
        <v>951</v>
      </c>
    </row>
    <row r="1221" spans="1:24" outlineLevel="1">
      <c r="A1221" s="73" t="s">
        <v>3100</v>
      </c>
      <c r="B1221" s="73" t="str">
        <f t="shared" si="86"/>
        <v>PCR7EH</v>
      </c>
      <c r="N1221">
        <f>SUBTOTAL(9,N1203:N1220)</f>
        <v>793.00286226622677</v>
      </c>
      <c r="O1221" s="45">
        <f>SUBTOTAL(9,O1203:O1220)</f>
        <v>833.59860000000015</v>
      </c>
      <c r="P1221" s="48">
        <f>SUBTOTAL(9,P1203:P1220)</f>
        <v>851.65240000000006</v>
      </c>
      <c r="T1221">
        <f>SUBTOTAL(9,T1203:T1220)</f>
        <v>1264.4721999999999</v>
      </c>
      <c r="U1221" s="45">
        <f>SUBTOTAL(9,U1203:U1220)</f>
        <v>1276.7130499999998</v>
      </c>
      <c r="V1221" s="48">
        <f>SUBTOTAL(9,V1203:V1220)</f>
        <v>1302.8609999999999</v>
      </c>
    </row>
    <row r="1222" spans="1:24" outlineLevel="2">
      <c r="A1222" t="s">
        <v>147</v>
      </c>
      <c r="B1222" s="73" t="str">
        <f t="shared" si="86"/>
        <v/>
      </c>
      <c r="C1222">
        <v>8412602518</v>
      </c>
      <c r="D1222">
        <v>6</v>
      </c>
      <c r="E1222" t="s">
        <v>2268</v>
      </c>
      <c r="F1222">
        <v>0.05</v>
      </c>
      <c r="H1222">
        <v>8412602518</v>
      </c>
      <c r="I1222">
        <v>7.04</v>
      </c>
      <c r="J1222">
        <v>200</v>
      </c>
      <c r="K1222">
        <v>3.5200000000000002E-2</v>
      </c>
      <c r="L1222" s="45">
        <f>VLOOKUP(H1222,'[1]CALCUL AS et AN'!$A$2:$AU$889,24,FALSE)</f>
        <v>3.5200000000000002E-2</v>
      </c>
      <c r="M1222" s="48">
        <f>VLOOKUP(H1222,'[1]CALCUL AS et AN'!$A$2:$AU$889,28,FALSE)</f>
        <v>3.5200000000000002E-2</v>
      </c>
      <c r="N1222">
        <v>0.2112</v>
      </c>
      <c r="O1222" s="45">
        <f t="shared" si="87"/>
        <v>0.2112</v>
      </c>
      <c r="P1222" s="48">
        <f t="shared" si="88"/>
        <v>0.2112</v>
      </c>
      <c r="Q1222">
        <v>0.05</v>
      </c>
      <c r="R1222" s="45">
        <f>VLOOKUP(H1222,'[1]CALCUL AS et AN'!$A$2:$AU$889,46,FALSE)</f>
        <v>5.28E-2</v>
      </c>
      <c r="S1222" s="48">
        <f>VLOOKUP(H1222,'[1]CALCUL AS et AN'!$A$2:$AU$889,47,FALSE)</f>
        <v>5.28E-2</v>
      </c>
      <c r="T1222">
        <v>0.30000000000000004</v>
      </c>
      <c r="U1222" s="45">
        <f t="shared" si="89"/>
        <v>0.31679999999999997</v>
      </c>
      <c r="V1222" s="48">
        <f t="shared" si="90"/>
        <v>0.31679999999999997</v>
      </c>
      <c r="W1222" t="s">
        <v>1361</v>
      </c>
      <c r="X1222" t="s">
        <v>951</v>
      </c>
    </row>
    <row r="1223" spans="1:24" outlineLevel="2">
      <c r="A1223" t="s">
        <v>147</v>
      </c>
      <c r="B1223" s="73" t="str">
        <f t="shared" si="86"/>
        <v/>
      </c>
      <c r="C1223">
        <v>8434000618</v>
      </c>
      <c r="D1223">
        <v>6</v>
      </c>
      <c r="E1223" t="s">
        <v>2272</v>
      </c>
      <c r="F1223">
        <v>0.02</v>
      </c>
      <c r="H1223">
        <v>8434000618</v>
      </c>
      <c r="I1223">
        <v>8.3000000000000007</v>
      </c>
      <c r="J1223">
        <v>500</v>
      </c>
      <c r="K1223">
        <v>1.66E-2</v>
      </c>
      <c r="L1223" s="45">
        <f>VLOOKUP(H1223,'[1]CALCUL AS et AN'!$A$2:$AU$889,24,FALSE)</f>
        <v>1.66E-2</v>
      </c>
      <c r="M1223" s="48">
        <f>VLOOKUP(H1223,'[1]CALCUL AS et AN'!$A$2:$AU$889,28,FALSE)</f>
        <v>1.66E-2</v>
      </c>
      <c r="N1223">
        <v>9.9599999999999994E-2</v>
      </c>
      <c r="O1223" s="45">
        <f t="shared" si="87"/>
        <v>9.9599999999999994E-2</v>
      </c>
      <c r="P1223" s="48">
        <f t="shared" si="88"/>
        <v>9.9599999999999994E-2</v>
      </c>
      <c r="Q1223">
        <v>0.02</v>
      </c>
      <c r="R1223" s="45">
        <f>VLOOKUP(H1223,'[1]CALCUL AS et AN'!$A$2:$AU$889,46,FALSE)</f>
        <v>2.0750000000000001E-2</v>
      </c>
      <c r="S1223" s="48">
        <f>VLOOKUP(H1223,'[1]CALCUL AS et AN'!$A$2:$AU$889,47,FALSE)</f>
        <v>2.0750000000000001E-2</v>
      </c>
      <c r="T1223">
        <v>0.12</v>
      </c>
      <c r="U1223" s="45">
        <f t="shared" si="89"/>
        <v>0.1245</v>
      </c>
      <c r="V1223" s="48">
        <f t="shared" si="90"/>
        <v>0.1245</v>
      </c>
      <c r="W1223" t="s">
        <v>1361</v>
      </c>
      <c r="X1223" t="s">
        <v>951</v>
      </c>
    </row>
    <row r="1224" spans="1:24" outlineLevel="2">
      <c r="A1224" t="s">
        <v>147</v>
      </c>
      <c r="B1224" s="73" t="str">
        <f t="shared" si="86"/>
        <v/>
      </c>
      <c r="C1224">
        <v>8710605018</v>
      </c>
      <c r="D1224">
        <v>6</v>
      </c>
      <c r="E1224" t="s">
        <v>2707</v>
      </c>
      <c r="F1224">
        <v>0.3</v>
      </c>
      <c r="H1224">
        <v>8710605018</v>
      </c>
      <c r="I1224">
        <v>0.11</v>
      </c>
      <c r="J1224">
        <v>1</v>
      </c>
      <c r="K1224">
        <v>0.11</v>
      </c>
      <c r="L1224" s="45">
        <f>VLOOKUP(H1224,'[1]CALCUL AS et AN'!$A$2:$AU$889,24,FALSE)</f>
        <v>0.108</v>
      </c>
      <c r="M1224" s="48">
        <f>VLOOKUP(H1224,'[1]CALCUL AS et AN'!$A$2:$AU$889,28,FALSE)</f>
        <v>0.108</v>
      </c>
      <c r="N1224">
        <v>0.66</v>
      </c>
      <c r="O1224" s="45">
        <f t="shared" si="87"/>
        <v>0.64800000000000002</v>
      </c>
      <c r="P1224" s="48">
        <f t="shared" si="88"/>
        <v>0.64800000000000002</v>
      </c>
      <c r="Q1224">
        <v>0.3</v>
      </c>
      <c r="R1224" s="45">
        <f>VLOOKUP(H1224,'[1]CALCUL AS et AN'!$A$2:$AU$889,46,FALSE)</f>
        <v>0.16200000000000001</v>
      </c>
      <c r="S1224" s="48">
        <f>VLOOKUP(H1224,'[1]CALCUL AS et AN'!$A$2:$AU$889,47,FALSE)</f>
        <v>0.16200000000000001</v>
      </c>
      <c r="T1224">
        <v>1.7999999999999998</v>
      </c>
      <c r="U1224" s="45">
        <f t="shared" si="89"/>
        <v>0.97199999999999998</v>
      </c>
      <c r="V1224" s="48">
        <f t="shared" si="90"/>
        <v>0.97199999999999998</v>
      </c>
      <c r="W1224" t="s">
        <v>1361</v>
      </c>
      <c r="X1224" t="s">
        <v>951</v>
      </c>
    </row>
    <row r="1225" spans="1:24" outlineLevel="2">
      <c r="A1225" t="s">
        <v>147</v>
      </c>
      <c r="B1225" s="73" t="str">
        <f t="shared" si="86"/>
        <v/>
      </c>
      <c r="C1225" t="s">
        <v>2133</v>
      </c>
      <c r="D1225">
        <v>32</v>
      </c>
      <c r="E1225" t="s">
        <v>2134</v>
      </c>
      <c r="F1225">
        <v>0.8</v>
      </c>
      <c r="H1225" t="s">
        <v>2133</v>
      </c>
      <c r="I1225">
        <v>0.52</v>
      </c>
      <c r="J1225">
        <v>1</v>
      </c>
      <c r="K1225">
        <v>0.52</v>
      </c>
      <c r="L1225" s="45">
        <f>VLOOKUP(H1225,'[1]CALCUL AS et AN'!$A$2:$AU$889,24,FALSE)</f>
        <v>0.51800000000000002</v>
      </c>
      <c r="M1225" s="48">
        <f>VLOOKUP(H1225,'[1]CALCUL AS et AN'!$A$2:$AU$889,28,FALSE)</f>
        <v>0.51800000000000002</v>
      </c>
      <c r="N1225">
        <v>16.64</v>
      </c>
      <c r="O1225" s="45">
        <f t="shared" si="87"/>
        <v>16.576000000000001</v>
      </c>
      <c r="P1225" s="48">
        <f t="shared" si="88"/>
        <v>16.576000000000001</v>
      </c>
      <c r="Q1225">
        <v>0.8</v>
      </c>
      <c r="R1225" s="45">
        <f>VLOOKUP(H1225,'[1]CALCUL AS et AN'!$A$2:$AU$889,46,FALSE)</f>
        <v>0.77700000000000002</v>
      </c>
      <c r="S1225" s="48">
        <f>VLOOKUP(H1225,'[1]CALCUL AS et AN'!$A$2:$AU$889,47,FALSE)</f>
        <v>0.77700000000000002</v>
      </c>
      <c r="T1225">
        <v>25.6</v>
      </c>
      <c r="U1225" s="45">
        <f t="shared" si="89"/>
        <v>24.864000000000001</v>
      </c>
      <c r="V1225" s="48">
        <f t="shared" si="90"/>
        <v>24.864000000000001</v>
      </c>
      <c r="W1225" t="s">
        <v>1361</v>
      </c>
      <c r="X1225" t="s">
        <v>951</v>
      </c>
    </row>
    <row r="1226" spans="1:24" outlineLevel="2">
      <c r="A1226" t="s">
        <v>147</v>
      </c>
      <c r="B1226" s="73" t="str">
        <f t="shared" si="86"/>
        <v/>
      </c>
      <c r="C1226">
        <v>8210707018</v>
      </c>
      <c r="D1226">
        <v>38</v>
      </c>
      <c r="E1226" t="s">
        <v>2090</v>
      </c>
      <c r="F1226">
        <v>0.158</v>
      </c>
      <c r="H1226">
        <v>8210707018</v>
      </c>
      <c r="I1226">
        <v>0.11</v>
      </c>
      <c r="J1226">
        <v>1</v>
      </c>
      <c r="K1226">
        <v>0.11</v>
      </c>
      <c r="L1226" s="45">
        <f>VLOOKUP(H1226,'[1]CALCUL AS et AN'!$A$2:$AU$889,24,FALSE)</f>
        <v>0.1056</v>
      </c>
      <c r="M1226" s="48">
        <f>VLOOKUP(H1226,'[1]CALCUL AS et AN'!$A$2:$AU$889,28,FALSE)</f>
        <v>0.1056</v>
      </c>
      <c r="N1226">
        <v>4.18</v>
      </c>
      <c r="O1226" s="45">
        <f t="shared" si="87"/>
        <v>4.0128000000000004</v>
      </c>
      <c r="P1226" s="48">
        <f t="shared" si="88"/>
        <v>4.0128000000000004</v>
      </c>
      <c r="Q1226">
        <v>0.12</v>
      </c>
      <c r="R1226" s="45">
        <f>VLOOKUP(H1226,'[1]CALCUL AS et AN'!$A$2:$AU$889,46,FALSE)</f>
        <v>0.15839999999999999</v>
      </c>
      <c r="S1226" s="48">
        <f>VLOOKUP(H1226,'[1]CALCUL AS et AN'!$A$2:$AU$889,47,FALSE)</f>
        <v>0.15839999999999999</v>
      </c>
      <c r="T1226">
        <v>4.5599999999999996</v>
      </c>
      <c r="U1226" s="45">
        <f t="shared" si="89"/>
        <v>6.0191999999999997</v>
      </c>
      <c r="V1226" s="48">
        <f t="shared" si="90"/>
        <v>6.0191999999999997</v>
      </c>
      <c r="W1226" t="s">
        <v>1361</v>
      </c>
      <c r="X1226" t="s">
        <v>951</v>
      </c>
    </row>
    <row r="1227" spans="1:24" outlineLevel="2">
      <c r="A1227" t="s">
        <v>147</v>
      </c>
      <c r="B1227" s="73" t="str">
        <f t="shared" si="86"/>
        <v/>
      </c>
      <c r="C1227">
        <v>8110608018</v>
      </c>
      <c r="D1227">
        <v>115</v>
      </c>
      <c r="E1227" t="s">
        <v>2084</v>
      </c>
      <c r="F1227">
        <v>0.28199999999999997</v>
      </c>
      <c r="H1227">
        <v>8110608018</v>
      </c>
      <c r="I1227">
        <v>0.17</v>
      </c>
      <c r="J1227">
        <v>1</v>
      </c>
      <c r="K1227">
        <v>0.17</v>
      </c>
      <c r="L1227" s="45">
        <f>VLOOKUP(H1227,'[1]CALCUL AS et AN'!$A$2:$AU$889,24,FALSE)</f>
        <v>0.16700000000000001</v>
      </c>
      <c r="M1227" s="48">
        <f>VLOOKUP(H1227,'[1]CALCUL AS et AN'!$A$2:$AU$889,28,FALSE)</f>
        <v>0.16700000000000001</v>
      </c>
      <c r="N1227">
        <v>19.55</v>
      </c>
      <c r="O1227" s="45">
        <f t="shared" si="87"/>
        <v>19.205000000000002</v>
      </c>
      <c r="P1227" s="48">
        <f t="shared" si="88"/>
        <v>19.205000000000002</v>
      </c>
      <c r="Q1227">
        <v>0.28199999999999997</v>
      </c>
      <c r="R1227" s="45">
        <f>VLOOKUP(H1227,'[1]CALCUL AS et AN'!$A$2:$AU$889,46,FALSE)</f>
        <v>0.2505</v>
      </c>
      <c r="S1227" s="48">
        <f>VLOOKUP(H1227,'[1]CALCUL AS et AN'!$A$2:$AU$889,47,FALSE)</f>
        <v>0.2505</v>
      </c>
      <c r="T1227">
        <v>32.43</v>
      </c>
      <c r="U1227" s="45">
        <f t="shared" si="89"/>
        <v>28.807500000000001</v>
      </c>
      <c r="V1227" s="48">
        <f t="shared" si="90"/>
        <v>28.807500000000001</v>
      </c>
      <c r="W1227" t="s">
        <v>1361</v>
      </c>
      <c r="X1227" t="s">
        <v>951</v>
      </c>
    </row>
    <row r="1228" spans="1:24" outlineLevel="2">
      <c r="A1228" t="s">
        <v>147</v>
      </c>
      <c r="B1228" s="73" t="str">
        <f t="shared" si="86"/>
        <v/>
      </c>
      <c r="C1228" t="s">
        <v>2391</v>
      </c>
      <c r="D1228">
        <v>4</v>
      </c>
      <c r="E1228" t="s">
        <v>2392</v>
      </c>
      <c r="F1228">
        <v>0.54900000000000004</v>
      </c>
      <c r="H1228" t="s">
        <v>2391</v>
      </c>
      <c r="I1228">
        <v>0.37</v>
      </c>
      <c r="J1228">
        <v>1</v>
      </c>
      <c r="K1228">
        <v>0.37</v>
      </c>
      <c r="L1228" s="45">
        <f>VLOOKUP(H1228,'[1]CALCUL AS et AN'!$A$2:$AU$889,24,FALSE)</f>
        <v>0.36599999999999999</v>
      </c>
      <c r="M1228" s="48">
        <f>VLOOKUP(H1228,'[1]CALCUL AS et AN'!$A$2:$AU$889,28,FALSE)</f>
        <v>0.36599999999999999</v>
      </c>
      <c r="N1228">
        <v>1.48</v>
      </c>
      <c r="O1228" s="45">
        <f t="shared" si="87"/>
        <v>1.464</v>
      </c>
      <c r="P1228" s="48">
        <f t="shared" si="88"/>
        <v>1.464</v>
      </c>
      <c r="Q1228">
        <v>0.54900000000000004</v>
      </c>
      <c r="R1228" s="45">
        <f>VLOOKUP(H1228,'[1]CALCUL AS et AN'!$A$2:$AU$889,46,FALSE)</f>
        <v>0.54899999999999993</v>
      </c>
      <c r="S1228" s="48">
        <f>VLOOKUP(H1228,'[1]CALCUL AS et AN'!$A$2:$AU$889,47,FALSE)</f>
        <v>0.54899999999999993</v>
      </c>
      <c r="T1228">
        <v>2.1960000000000002</v>
      </c>
      <c r="U1228" s="45">
        <f t="shared" si="89"/>
        <v>2.1959999999999997</v>
      </c>
      <c r="V1228" s="48">
        <f t="shared" si="90"/>
        <v>2.1959999999999997</v>
      </c>
      <c r="W1228" t="s">
        <v>1361</v>
      </c>
      <c r="X1228" t="s">
        <v>937</v>
      </c>
    </row>
    <row r="1229" spans="1:24" outlineLevel="2">
      <c r="A1229" t="s">
        <v>147</v>
      </c>
      <c r="B1229" s="73" t="str">
        <f t="shared" si="86"/>
        <v/>
      </c>
      <c r="C1229" t="s">
        <v>2394</v>
      </c>
      <c r="D1229">
        <v>4</v>
      </c>
      <c r="E1229" t="s">
        <v>2395</v>
      </c>
      <c r="F1229">
        <v>0.78</v>
      </c>
      <c r="H1229" t="s">
        <v>2394</v>
      </c>
      <c r="I1229">
        <v>1.05</v>
      </c>
      <c r="J1229">
        <v>1</v>
      </c>
      <c r="K1229">
        <v>1.05</v>
      </c>
      <c r="L1229" s="45">
        <f>VLOOKUP(H1229,'[1]CALCUL AS et AN'!$A$2:$AU$889,24,FALSE)</f>
        <v>1.0529999999999999</v>
      </c>
      <c r="M1229" s="48">
        <f>VLOOKUP(H1229,'[1]CALCUL AS et AN'!$A$2:$AU$889,28,FALSE)</f>
        <v>1.0529999999999999</v>
      </c>
      <c r="N1229">
        <v>4.2</v>
      </c>
      <c r="O1229" s="45">
        <f t="shared" si="87"/>
        <v>4.2119999999999997</v>
      </c>
      <c r="P1229" s="48">
        <f t="shared" si="88"/>
        <v>4.2119999999999997</v>
      </c>
      <c r="Q1229">
        <v>0.78</v>
      </c>
      <c r="R1229" s="45">
        <f>VLOOKUP(H1229,'[1]CALCUL AS et AN'!$A$2:$AU$889,46,FALSE)</f>
        <v>1.5794999999999999</v>
      </c>
      <c r="S1229" s="48">
        <f>VLOOKUP(H1229,'[1]CALCUL AS et AN'!$A$2:$AU$889,47,FALSE)</f>
        <v>1.5794999999999999</v>
      </c>
      <c r="T1229">
        <v>3.12</v>
      </c>
      <c r="U1229" s="45">
        <f t="shared" si="89"/>
        <v>6.3179999999999996</v>
      </c>
      <c r="V1229" s="48">
        <f t="shared" si="90"/>
        <v>6.3179999999999996</v>
      </c>
      <c r="W1229" t="s">
        <v>1361</v>
      </c>
      <c r="X1229" t="s">
        <v>937</v>
      </c>
    </row>
    <row r="1230" spans="1:24" outlineLevel="2">
      <c r="A1230" t="s">
        <v>147</v>
      </c>
      <c r="B1230" s="73" t="str">
        <f t="shared" si="86"/>
        <v/>
      </c>
      <c r="C1230" t="s">
        <v>648</v>
      </c>
      <c r="D1230">
        <v>4</v>
      </c>
      <c r="E1230" t="s">
        <v>2053</v>
      </c>
      <c r="F1230">
        <v>13.19</v>
      </c>
      <c r="H1230" t="s">
        <v>648</v>
      </c>
      <c r="I1230">
        <v>14.87</v>
      </c>
      <c r="J1230">
        <v>1.8</v>
      </c>
      <c r="K1230">
        <v>8.2611111111111111</v>
      </c>
      <c r="L1230" s="45">
        <f>VLOOKUP(H1230,'[1]CALCUL AS et AN'!$A$2:$AU$889,24,FALSE)</f>
        <v>8.26</v>
      </c>
      <c r="M1230" s="48">
        <f>VLOOKUP(H1230,'[1]CALCUL AS et AN'!$A$2:$AU$889,28,FALSE)</f>
        <v>10.92</v>
      </c>
      <c r="N1230">
        <v>33.044444444444444</v>
      </c>
      <c r="O1230" s="45">
        <f t="shared" si="87"/>
        <v>33.04</v>
      </c>
      <c r="P1230" s="48">
        <f t="shared" si="88"/>
        <v>43.68</v>
      </c>
      <c r="Q1230">
        <v>13.19</v>
      </c>
      <c r="R1230" s="45">
        <f>VLOOKUP(H1230,'[1]CALCUL AS et AN'!$A$2:$AU$889,46,FALSE)</f>
        <v>12.39</v>
      </c>
      <c r="S1230" s="48">
        <f>VLOOKUP(H1230,'[1]CALCUL AS et AN'!$A$2:$AU$889,47,FALSE)</f>
        <v>16.38</v>
      </c>
      <c r="T1230">
        <v>52.76</v>
      </c>
      <c r="U1230" s="45">
        <f t="shared" si="89"/>
        <v>49.56</v>
      </c>
      <c r="V1230" s="48">
        <f t="shared" si="90"/>
        <v>65.52</v>
      </c>
      <c r="W1230" t="s">
        <v>1361</v>
      </c>
      <c r="X1230" t="s">
        <v>937</v>
      </c>
    </row>
    <row r="1231" spans="1:24" outlineLevel="2">
      <c r="A1231" t="s">
        <v>147</v>
      </c>
      <c r="B1231" s="73" t="str">
        <f t="shared" si="86"/>
        <v/>
      </c>
      <c r="C1231" t="s">
        <v>650</v>
      </c>
      <c r="D1231">
        <v>13.89</v>
      </c>
      <c r="E1231" t="s">
        <v>2047</v>
      </c>
      <c r="F1231">
        <v>11.27</v>
      </c>
      <c r="H1231" t="s">
        <v>650</v>
      </c>
      <c r="I1231">
        <v>7.05</v>
      </c>
      <c r="J1231">
        <v>1</v>
      </c>
      <c r="K1231">
        <v>7.05</v>
      </c>
      <c r="L1231" s="45">
        <f>VLOOKUP(H1231,'[1]CALCUL AS et AN'!$A$2:$AU$889,24,FALSE)</f>
        <v>7.05</v>
      </c>
      <c r="M1231" s="48">
        <f>VLOOKUP(H1231,'[1]CALCUL AS et AN'!$A$2:$AU$889,28,FALSE)</f>
        <v>7.4</v>
      </c>
      <c r="N1231">
        <v>97.924499999999995</v>
      </c>
      <c r="O1231" s="45">
        <f t="shared" si="87"/>
        <v>97.924499999999995</v>
      </c>
      <c r="P1231" s="48">
        <f t="shared" si="88"/>
        <v>102.78600000000002</v>
      </c>
      <c r="Q1231">
        <v>11.27</v>
      </c>
      <c r="R1231" s="45">
        <f>VLOOKUP(H1231,'[1]CALCUL AS et AN'!$A$2:$AU$889,46,FALSE)</f>
        <v>8.8125</v>
      </c>
      <c r="S1231" s="48">
        <f>VLOOKUP(H1231,'[1]CALCUL AS et AN'!$A$2:$AU$889,47,FALSE)</f>
        <v>9.25</v>
      </c>
      <c r="T1231">
        <v>156.5403</v>
      </c>
      <c r="U1231" s="45">
        <f t="shared" si="89"/>
        <v>122.405625</v>
      </c>
      <c r="V1231" s="48">
        <f t="shared" si="90"/>
        <v>128.48250000000002</v>
      </c>
      <c r="W1231" t="s">
        <v>1361</v>
      </c>
      <c r="X1231" t="s">
        <v>937</v>
      </c>
    </row>
    <row r="1232" spans="1:24" outlineLevel="2">
      <c r="A1232" t="s">
        <v>147</v>
      </c>
      <c r="B1232" s="73" t="str">
        <f t="shared" si="86"/>
        <v/>
      </c>
      <c r="C1232" t="s">
        <v>574</v>
      </c>
      <c r="D1232">
        <v>1</v>
      </c>
      <c r="E1232" t="s">
        <v>575</v>
      </c>
      <c r="F1232">
        <v>26.09</v>
      </c>
      <c r="H1232" t="s">
        <v>574</v>
      </c>
      <c r="I1232">
        <v>18.27</v>
      </c>
      <c r="J1232">
        <v>1</v>
      </c>
      <c r="K1232">
        <v>18.27</v>
      </c>
      <c r="L1232" s="45">
        <f>VLOOKUP(H1232,'[1]CALCUL AS et AN'!$A$2:$AU$889,24,FALSE)</f>
        <v>18.27</v>
      </c>
      <c r="M1232" s="48">
        <f>VLOOKUP(H1232,'[1]CALCUL AS et AN'!$A$2:$AU$889,28,FALSE)</f>
        <v>19.7316</v>
      </c>
      <c r="N1232">
        <v>18.27</v>
      </c>
      <c r="O1232" s="45">
        <f t="shared" si="87"/>
        <v>18.27</v>
      </c>
      <c r="P1232" s="48">
        <f t="shared" si="88"/>
        <v>19.7316</v>
      </c>
      <c r="Q1232">
        <v>26.09</v>
      </c>
      <c r="R1232" s="45">
        <f>VLOOKUP(H1232,'[1]CALCUL AS et AN'!$A$2:$AU$889,46,FALSE)</f>
        <v>27.405000000000001</v>
      </c>
      <c r="S1232" s="48">
        <f>VLOOKUP(H1232,'[1]CALCUL AS et AN'!$A$2:$AU$889,47,FALSE)</f>
        <v>29.5974</v>
      </c>
      <c r="T1232">
        <v>26.09</v>
      </c>
      <c r="U1232" s="45">
        <f t="shared" si="89"/>
        <v>27.405000000000001</v>
      </c>
      <c r="V1232" s="48">
        <f t="shared" si="90"/>
        <v>29.5974</v>
      </c>
      <c r="W1232" t="s">
        <v>1361</v>
      </c>
      <c r="X1232" t="s">
        <v>937</v>
      </c>
    </row>
    <row r="1233" spans="1:24" outlineLevel="2">
      <c r="A1233" t="s">
        <v>147</v>
      </c>
      <c r="B1233" s="73" t="str">
        <f t="shared" si="86"/>
        <v/>
      </c>
      <c r="C1233" t="s">
        <v>572</v>
      </c>
      <c r="D1233">
        <v>1</v>
      </c>
      <c r="E1233" t="s">
        <v>573</v>
      </c>
      <c r="F1233">
        <v>20.91</v>
      </c>
      <c r="H1233" t="s">
        <v>572</v>
      </c>
      <c r="I1233">
        <v>14.64</v>
      </c>
      <c r="J1233">
        <v>1</v>
      </c>
      <c r="K1233">
        <v>14.64</v>
      </c>
      <c r="L1233" s="45">
        <f>VLOOKUP(H1233,'[1]CALCUL AS et AN'!$A$2:$AU$889,24,FALSE)</f>
        <v>14.64</v>
      </c>
      <c r="M1233" s="48">
        <f>VLOOKUP(H1233,'[1]CALCUL AS et AN'!$A$2:$AU$889,28,FALSE)</f>
        <v>15.811200000000001</v>
      </c>
      <c r="N1233">
        <v>14.64</v>
      </c>
      <c r="O1233" s="45">
        <f t="shared" si="87"/>
        <v>14.64</v>
      </c>
      <c r="P1233" s="48">
        <f t="shared" si="88"/>
        <v>15.811200000000001</v>
      </c>
      <c r="Q1233">
        <v>20.91</v>
      </c>
      <c r="R1233" s="45">
        <f>VLOOKUP(H1233,'[1]CALCUL AS et AN'!$A$2:$AU$889,46,FALSE)</f>
        <v>21.96</v>
      </c>
      <c r="S1233" s="48">
        <f>VLOOKUP(H1233,'[1]CALCUL AS et AN'!$A$2:$AU$889,47,FALSE)</f>
        <v>23.716800000000003</v>
      </c>
      <c r="T1233">
        <v>20.91</v>
      </c>
      <c r="U1233" s="45">
        <f t="shared" si="89"/>
        <v>21.96</v>
      </c>
      <c r="V1233" s="48">
        <f t="shared" si="90"/>
        <v>23.716800000000003</v>
      </c>
      <c r="W1233" t="s">
        <v>1361</v>
      </c>
      <c r="X1233" t="s">
        <v>937</v>
      </c>
    </row>
    <row r="1234" spans="1:24" outlineLevel="2">
      <c r="A1234" t="s">
        <v>147</v>
      </c>
      <c r="B1234" s="73" t="str">
        <f t="shared" si="86"/>
        <v/>
      </c>
      <c r="C1234" t="s">
        <v>2170</v>
      </c>
      <c r="D1234">
        <v>4</v>
      </c>
      <c r="E1234" t="s">
        <v>2171</v>
      </c>
      <c r="F1234">
        <v>45.2</v>
      </c>
      <c r="H1234" t="s">
        <v>2170</v>
      </c>
      <c r="I1234">
        <v>33.590000000000003</v>
      </c>
      <c r="J1234">
        <v>1</v>
      </c>
      <c r="K1234">
        <v>33.590000000000003</v>
      </c>
      <c r="L1234" s="45">
        <f>VLOOKUP(H1234,'[1]CALCUL AS et AN'!$A$2:$AU$889,24,FALSE)</f>
        <v>33.594949999999997</v>
      </c>
      <c r="M1234" s="48">
        <f>VLOOKUP(H1234,'[1]CALCUL AS et AN'!$A$2:$AU$889,28,FALSE)</f>
        <v>33.594949999999997</v>
      </c>
      <c r="N1234">
        <v>134.36000000000001</v>
      </c>
      <c r="O1234" s="45">
        <f t="shared" si="87"/>
        <v>134.37979999999999</v>
      </c>
      <c r="P1234" s="48">
        <f t="shared" si="88"/>
        <v>134.37979999999999</v>
      </c>
      <c r="Q1234">
        <v>45.2</v>
      </c>
      <c r="R1234" s="45">
        <f>VLOOKUP(H1234,'[1]CALCUL AS et AN'!$A$2:$AU$889,46,FALSE)</f>
        <v>50.392424999999996</v>
      </c>
      <c r="S1234" s="48">
        <f>VLOOKUP(H1234,'[1]CALCUL AS et AN'!$A$2:$AU$889,47,FALSE)</f>
        <v>50.392424999999996</v>
      </c>
      <c r="T1234">
        <v>180.8</v>
      </c>
      <c r="U1234" s="45">
        <f t="shared" si="89"/>
        <v>201.56969999999998</v>
      </c>
      <c r="V1234" s="48">
        <f t="shared" si="90"/>
        <v>201.56969999999998</v>
      </c>
      <c r="W1234" t="s">
        <v>1361</v>
      </c>
      <c r="X1234" t="s">
        <v>951</v>
      </c>
    </row>
    <row r="1235" spans="1:24" outlineLevel="2">
      <c r="A1235" t="s">
        <v>147</v>
      </c>
      <c r="B1235" s="73" t="str">
        <f t="shared" ref="B1235:B1298" si="91">MID(A1235,7,100)</f>
        <v/>
      </c>
      <c r="C1235" t="s">
        <v>2162</v>
      </c>
      <c r="D1235">
        <v>2</v>
      </c>
      <c r="E1235" t="s">
        <v>2163</v>
      </c>
      <c r="F1235">
        <v>42.95</v>
      </c>
      <c r="H1235" t="s">
        <v>2162</v>
      </c>
      <c r="I1235">
        <v>31.92</v>
      </c>
      <c r="J1235">
        <v>1</v>
      </c>
      <c r="K1235">
        <v>31.92</v>
      </c>
      <c r="L1235" s="45">
        <f>VLOOKUP(H1235,'[1]CALCUL AS et AN'!$A$2:$AU$889,24,FALSE)</f>
        <v>31.922449999999998</v>
      </c>
      <c r="M1235" s="48">
        <f>VLOOKUP(H1235,'[1]CALCUL AS et AN'!$A$2:$AU$889,28,FALSE)</f>
        <v>31.922449999999998</v>
      </c>
      <c r="N1235">
        <v>63.84</v>
      </c>
      <c r="O1235" s="45">
        <f t="shared" si="87"/>
        <v>63.844899999999996</v>
      </c>
      <c r="P1235" s="48">
        <f t="shared" si="88"/>
        <v>63.844899999999996</v>
      </c>
      <c r="Q1235">
        <v>42.95</v>
      </c>
      <c r="R1235" s="45">
        <f>VLOOKUP(H1235,'[1]CALCUL AS et AN'!$A$2:$AU$889,46,FALSE)</f>
        <v>47.883674999999997</v>
      </c>
      <c r="S1235" s="48">
        <f>VLOOKUP(H1235,'[1]CALCUL AS et AN'!$A$2:$AU$889,47,FALSE)</f>
        <v>47.883674999999997</v>
      </c>
      <c r="T1235">
        <v>85.9</v>
      </c>
      <c r="U1235" s="45">
        <f t="shared" si="89"/>
        <v>95.767349999999993</v>
      </c>
      <c r="V1235" s="48">
        <f t="shared" si="90"/>
        <v>95.767349999999993</v>
      </c>
      <c r="W1235" t="s">
        <v>1361</v>
      </c>
      <c r="X1235" t="s">
        <v>951</v>
      </c>
    </row>
    <row r="1236" spans="1:24" outlineLevel="2">
      <c r="A1236" t="s">
        <v>147</v>
      </c>
      <c r="B1236" s="73" t="str">
        <f t="shared" si="91"/>
        <v/>
      </c>
      <c r="C1236" t="s">
        <v>2166</v>
      </c>
      <c r="D1236">
        <v>2</v>
      </c>
      <c r="E1236" t="s">
        <v>2167</v>
      </c>
      <c r="F1236">
        <v>43.38</v>
      </c>
      <c r="H1236" t="s">
        <v>2166</v>
      </c>
      <c r="I1236">
        <v>32.25</v>
      </c>
      <c r="J1236">
        <v>1</v>
      </c>
      <c r="K1236">
        <v>32.25</v>
      </c>
      <c r="L1236" s="45">
        <f>VLOOKUP(H1236,'[1]CALCUL AS et AN'!$A$2:$AU$889,24,FALSE)</f>
        <v>32.245800000000003</v>
      </c>
      <c r="M1236" s="48">
        <f>VLOOKUP(H1236,'[1]CALCUL AS et AN'!$A$2:$AU$889,28,FALSE)</f>
        <v>32.245800000000003</v>
      </c>
      <c r="N1236">
        <v>64.5</v>
      </c>
      <c r="O1236" s="45">
        <f t="shared" si="87"/>
        <v>64.491600000000005</v>
      </c>
      <c r="P1236" s="48">
        <f t="shared" si="88"/>
        <v>64.491600000000005</v>
      </c>
      <c r="Q1236">
        <v>43.38</v>
      </c>
      <c r="R1236" s="45">
        <f>VLOOKUP(H1236,'[1]CALCUL AS et AN'!$A$2:$AU$889,46,FALSE)</f>
        <v>48.368700000000004</v>
      </c>
      <c r="S1236" s="48">
        <f>VLOOKUP(H1236,'[1]CALCUL AS et AN'!$A$2:$AU$889,47,FALSE)</f>
        <v>48.368700000000004</v>
      </c>
      <c r="T1236">
        <v>86.76</v>
      </c>
      <c r="U1236" s="45">
        <f t="shared" si="89"/>
        <v>96.737400000000008</v>
      </c>
      <c r="V1236" s="48">
        <f t="shared" si="90"/>
        <v>96.737400000000008</v>
      </c>
      <c r="W1236" t="s">
        <v>1361</v>
      </c>
      <c r="X1236" t="s">
        <v>951</v>
      </c>
    </row>
    <row r="1237" spans="1:24" outlineLevel="2">
      <c r="A1237" t="s">
        <v>147</v>
      </c>
      <c r="B1237" s="73" t="str">
        <f t="shared" si="91"/>
        <v/>
      </c>
      <c r="C1237" t="s">
        <v>2069</v>
      </c>
      <c r="D1237">
        <v>8</v>
      </c>
      <c r="E1237" t="s">
        <v>2070</v>
      </c>
      <c r="F1237">
        <v>7.95</v>
      </c>
      <c r="H1237" t="s">
        <v>2069</v>
      </c>
      <c r="I1237">
        <v>3.29</v>
      </c>
      <c r="J1237">
        <v>6.06</v>
      </c>
      <c r="K1237">
        <v>0.54290429042904298</v>
      </c>
      <c r="L1237" s="45">
        <f>VLOOKUP(H1237,'[1]CALCUL AS et AN'!$A$2:$AU$889,24,FALSE)</f>
        <v>3.29</v>
      </c>
      <c r="M1237" s="48">
        <f>VLOOKUP(H1237,'[1]CALCUL AS et AN'!$A$2:$AU$889,28,FALSE)</f>
        <v>3.29</v>
      </c>
      <c r="N1237">
        <v>4.3432343234323438</v>
      </c>
      <c r="O1237" s="45">
        <f t="shared" si="87"/>
        <v>26.32</v>
      </c>
      <c r="P1237" s="48">
        <f t="shared" si="88"/>
        <v>26.32</v>
      </c>
      <c r="Q1237">
        <v>7.95</v>
      </c>
      <c r="R1237" s="45">
        <f>VLOOKUP(H1237,'[1]CALCUL AS et AN'!$A$2:$AU$889,46,FALSE)</f>
        <v>8.2249999999999996</v>
      </c>
      <c r="S1237" s="48">
        <f>VLOOKUP(H1237,'[1]CALCUL AS et AN'!$A$2:$AU$889,47,FALSE)</f>
        <v>8.2249999999999996</v>
      </c>
      <c r="T1237">
        <v>63.6</v>
      </c>
      <c r="U1237" s="45">
        <f t="shared" si="89"/>
        <v>65.8</v>
      </c>
      <c r="V1237" s="48">
        <f t="shared" si="90"/>
        <v>65.8</v>
      </c>
      <c r="W1237" t="s">
        <v>1361</v>
      </c>
      <c r="X1237" t="s">
        <v>951</v>
      </c>
    </row>
    <row r="1238" spans="1:24" outlineLevel="2">
      <c r="A1238" t="s">
        <v>147</v>
      </c>
      <c r="B1238" s="73" t="str">
        <f t="shared" si="91"/>
        <v/>
      </c>
      <c r="C1238" t="s">
        <v>2077</v>
      </c>
      <c r="D1238">
        <v>8</v>
      </c>
      <c r="E1238" t="s">
        <v>2078</v>
      </c>
      <c r="F1238">
        <v>7.55</v>
      </c>
      <c r="H1238" t="s">
        <v>2077</v>
      </c>
      <c r="I1238">
        <v>3.32</v>
      </c>
      <c r="J1238">
        <v>6.06</v>
      </c>
      <c r="K1238">
        <v>0.54785478547854782</v>
      </c>
      <c r="L1238" s="45">
        <f>VLOOKUP(H1238,'[1]CALCUL AS et AN'!$A$2:$AU$889,24,FALSE)</f>
        <v>3.29</v>
      </c>
      <c r="M1238" s="48">
        <f>VLOOKUP(H1238,'[1]CALCUL AS et AN'!$A$2:$AU$889,28,FALSE)</f>
        <v>3.32</v>
      </c>
      <c r="N1238">
        <v>4.3828382838283826</v>
      </c>
      <c r="O1238" s="45">
        <f t="shared" si="87"/>
        <v>26.32</v>
      </c>
      <c r="P1238" s="48">
        <f t="shared" si="88"/>
        <v>26.56</v>
      </c>
      <c r="Q1238">
        <v>7.55</v>
      </c>
      <c r="R1238" s="45">
        <f>VLOOKUP(H1238,'[1]CALCUL AS et AN'!$A$2:$AU$889,46,FALSE)</f>
        <v>8.2249999999999996</v>
      </c>
      <c r="S1238" s="48">
        <f>VLOOKUP(H1238,'[1]CALCUL AS et AN'!$A$2:$AU$889,47,FALSE)</f>
        <v>8.2999999999999989</v>
      </c>
      <c r="T1238">
        <v>60.4</v>
      </c>
      <c r="U1238" s="45">
        <f t="shared" si="89"/>
        <v>65.8</v>
      </c>
      <c r="V1238" s="48">
        <f t="shared" si="90"/>
        <v>66.399999999999991</v>
      </c>
      <c r="W1238" t="s">
        <v>1361</v>
      </c>
      <c r="X1238" t="s">
        <v>951</v>
      </c>
    </row>
    <row r="1239" spans="1:24" outlineLevel="2">
      <c r="A1239" t="s">
        <v>147</v>
      </c>
      <c r="B1239" s="73" t="str">
        <f t="shared" si="91"/>
        <v/>
      </c>
      <c r="C1239" t="s">
        <v>2410</v>
      </c>
      <c r="D1239">
        <v>7.06</v>
      </c>
      <c r="E1239" t="s">
        <v>2411</v>
      </c>
      <c r="F1239">
        <v>75</v>
      </c>
      <c r="H1239" t="s">
        <v>2410</v>
      </c>
      <c r="I1239">
        <v>50</v>
      </c>
      <c r="J1239">
        <v>1</v>
      </c>
      <c r="K1239">
        <v>50</v>
      </c>
      <c r="L1239" s="45">
        <f>VLOOKUP(H1239,'[1]CALCUL AS et AN'!$A$2:$AU$889,24,FALSE)</f>
        <v>50</v>
      </c>
      <c r="M1239" s="48">
        <f>VLOOKUP(H1239,'[1]CALCUL AS et AN'!$A$2:$AU$889,28,FALSE)</f>
        <v>50</v>
      </c>
      <c r="N1239">
        <v>353</v>
      </c>
      <c r="O1239" s="45">
        <f t="shared" si="87"/>
        <v>353</v>
      </c>
      <c r="P1239" s="48">
        <f t="shared" si="88"/>
        <v>353</v>
      </c>
      <c r="Q1239">
        <v>75</v>
      </c>
      <c r="R1239" s="45">
        <f>VLOOKUP(H1239,'[1]CALCUL AS et AN'!$A$2:$AU$889,46,FALSE)</f>
        <v>75</v>
      </c>
      <c r="S1239" s="48">
        <f>VLOOKUP(H1239,'[1]CALCUL AS et AN'!$A$2:$AU$889,47,FALSE)</f>
        <v>75</v>
      </c>
      <c r="T1239">
        <v>529.5</v>
      </c>
      <c r="U1239" s="45">
        <f t="shared" si="89"/>
        <v>529.5</v>
      </c>
      <c r="V1239" s="48">
        <f t="shared" si="90"/>
        <v>529.5</v>
      </c>
      <c r="W1239" t="s">
        <v>1361</v>
      </c>
      <c r="X1239" t="s">
        <v>951</v>
      </c>
    </row>
    <row r="1240" spans="1:24" outlineLevel="1">
      <c r="A1240" s="73" t="s">
        <v>3101</v>
      </c>
      <c r="B1240" s="73" t="str">
        <f t="shared" si="91"/>
        <v>PCR8EH</v>
      </c>
      <c r="N1240">
        <f>SUBTOTAL(9,N1222:N1239)</f>
        <v>835.32581705170514</v>
      </c>
      <c r="O1240" s="45">
        <f>SUBTOTAL(9,O1222:O1239)</f>
        <v>878.65940000000001</v>
      </c>
      <c r="P1240" s="48">
        <f>SUBTOTAL(9,P1222:P1239)</f>
        <v>897.03370000000007</v>
      </c>
      <c r="T1240">
        <f>SUBTOTAL(9,T1222:T1239)</f>
        <v>1333.3863000000001</v>
      </c>
      <c r="U1240" s="45">
        <f>SUBTOTAL(9,U1222:U1239)</f>
        <v>1346.1230749999997</v>
      </c>
      <c r="V1240" s="48">
        <f>SUBTOTAL(9,V1222:V1239)</f>
        <v>1372.7091499999997</v>
      </c>
    </row>
    <row r="1241" spans="1:24" outlineLevel="2">
      <c r="A1241" t="s">
        <v>149</v>
      </c>
      <c r="B1241" s="73" t="str">
        <f t="shared" si="91"/>
        <v/>
      </c>
      <c r="C1241">
        <v>8412602518</v>
      </c>
      <c r="D1241">
        <v>8</v>
      </c>
      <c r="E1241" t="s">
        <v>2268</v>
      </c>
      <c r="F1241">
        <v>0.05</v>
      </c>
      <c r="H1241">
        <v>8412602518</v>
      </c>
      <c r="I1241">
        <v>7.04</v>
      </c>
      <c r="J1241">
        <v>200</v>
      </c>
      <c r="K1241">
        <v>3.5200000000000002E-2</v>
      </c>
      <c r="L1241" s="45">
        <f>VLOOKUP(H1241,'[1]CALCUL AS et AN'!$A$2:$AU$889,24,FALSE)</f>
        <v>3.5200000000000002E-2</v>
      </c>
      <c r="M1241" s="48">
        <f>VLOOKUP(H1241,'[1]CALCUL AS et AN'!$A$2:$AU$889,28,FALSE)</f>
        <v>3.5200000000000002E-2</v>
      </c>
      <c r="N1241">
        <v>0.28160000000000002</v>
      </c>
      <c r="O1241" s="45">
        <f t="shared" si="87"/>
        <v>0.28160000000000002</v>
      </c>
      <c r="P1241" s="48">
        <f t="shared" si="88"/>
        <v>0.28160000000000002</v>
      </c>
      <c r="Q1241">
        <v>0.05</v>
      </c>
      <c r="R1241" s="45">
        <f>VLOOKUP(H1241,'[1]CALCUL AS et AN'!$A$2:$AU$889,46,FALSE)</f>
        <v>5.28E-2</v>
      </c>
      <c r="S1241" s="48">
        <f>VLOOKUP(H1241,'[1]CALCUL AS et AN'!$A$2:$AU$889,47,FALSE)</f>
        <v>5.28E-2</v>
      </c>
      <c r="T1241">
        <v>0.4</v>
      </c>
      <c r="U1241" s="45">
        <f t="shared" si="89"/>
        <v>0.4224</v>
      </c>
      <c r="V1241" s="48">
        <f t="shared" si="90"/>
        <v>0.4224</v>
      </c>
      <c r="W1241" t="s">
        <v>1361</v>
      </c>
      <c r="X1241" t="s">
        <v>951</v>
      </c>
    </row>
    <row r="1242" spans="1:24" outlineLevel="2">
      <c r="A1242" t="s">
        <v>149</v>
      </c>
      <c r="B1242" s="73" t="str">
        <f t="shared" si="91"/>
        <v/>
      </c>
      <c r="C1242">
        <v>8434000618</v>
      </c>
      <c r="D1242">
        <v>8</v>
      </c>
      <c r="E1242" t="s">
        <v>2272</v>
      </c>
      <c r="F1242">
        <v>0.02</v>
      </c>
      <c r="H1242">
        <v>8434000618</v>
      </c>
      <c r="I1242">
        <v>8.3000000000000007</v>
      </c>
      <c r="J1242">
        <v>500</v>
      </c>
      <c r="K1242">
        <v>1.66E-2</v>
      </c>
      <c r="L1242" s="45">
        <f>VLOOKUP(H1242,'[1]CALCUL AS et AN'!$A$2:$AU$889,24,FALSE)</f>
        <v>1.66E-2</v>
      </c>
      <c r="M1242" s="48">
        <f>VLOOKUP(H1242,'[1]CALCUL AS et AN'!$A$2:$AU$889,28,FALSE)</f>
        <v>1.66E-2</v>
      </c>
      <c r="N1242">
        <v>0.1328</v>
      </c>
      <c r="O1242" s="45">
        <f t="shared" si="87"/>
        <v>0.1328</v>
      </c>
      <c r="P1242" s="48">
        <f t="shared" si="88"/>
        <v>0.1328</v>
      </c>
      <c r="Q1242">
        <v>0.02</v>
      </c>
      <c r="R1242" s="45">
        <f>VLOOKUP(H1242,'[1]CALCUL AS et AN'!$A$2:$AU$889,46,FALSE)</f>
        <v>2.0750000000000001E-2</v>
      </c>
      <c r="S1242" s="48">
        <f>VLOOKUP(H1242,'[1]CALCUL AS et AN'!$A$2:$AU$889,47,FALSE)</f>
        <v>2.0750000000000001E-2</v>
      </c>
      <c r="T1242">
        <v>0.16</v>
      </c>
      <c r="U1242" s="45">
        <f t="shared" si="89"/>
        <v>0.16600000000000001</v>
      </c>
      <c r="V1242" s="48">
        <f t="shared" si="90"/>
        <v>0.16600000000000001</v>
      </c>
      <c r="W1242" t="s">
        <v>1361</v>
      </c>
      <c r="X1242" t="s">
        <v>951</v>
      </c>
    </row>
    <row r="1243" spans="1:24" outlineLevel="2">
      <c r="A1243" t="s">
        <v>149</v>
      </c>
      <c r="B1243" s="73" t="str">
        <f t="shared" si="91"/>
        <v/>
      </c>
      <c r="C1243" t="s">
        <v>2133</v>
      </c>
      <c r="D1243">
        <v>34</v>
      </c>
      <c r="E1243" t="s">
        <v>2134</v>
      </c>
      <c r="F1243">
        <v>0.8</v>
      </c>
      <c r="H1243" t="s">
        <v>2133</v>
      </c>
      <c r="I1243">
        <v>0.52</v>
      </c>
      <c r="J1243">
        <v>1</v>
      </c>
      <c r="K1243">
        <v>0.52</v>
      </c>
      <c r="L1243" s="45">
        <f>VLOOKUP(H1243,'[1]CALCUL AS et AN'!$A$2:$AU$889,24,FALSE)</f>
        <v>0.51800000000000002</v>
      </c>
      <c r="M1243" s="48">
        <f>VLOOKUP(H1243,'[1]CALCUL AS et AN'!$A$2:$AU$889,28,FALSE)</f>
        <v>0.51800000000000002</v>
      </c>
      <c r="N1243">
        <v>17.68</v>
      </c>
      <c r="O1243" s="45">
        <f t="shared" si="87"/>
        <v>17.612000000000002</v>
      </c>
      <c r="P1243" s="48">
        <f t="shared" si="88"/>
        <v>17.612000000000002</v>
      </c>
      <c r="Q1243">
        <v>0.8</v>
      </c>
      <c r="R1243" s="45">
        <f>VLOOKUP(H1243,'[1]CALCUL AS et AN'!$A$2:$AU$889,46,FALSE)</f>
        <v>0.77700000000000002</v>
      </c>
      <c r="S1243" s="48">
        <f>VLOOKUP(H1243,'[1]CALCUL AS et AN'!$A$2:$AU$889,47,FALSE)</f>
        <v>0.77700000000000002</v>
      </c>
      <c r="T1243">
        <v>27.200000000000003</v>
      </c>
      <c r="U1243" s="45">
        <f t="shared" si="89"/>
        <v>26.417999999999999</v>
      </c>
      <c r="V1243" s="48">
        <f t="shared" si="90"/>
        <v>26.417999999999999</v>
      </c>
      <c r="W1243" t="s">
        <v>1361</v>
      </c>
      <c r="X1243" t="s">
        <v>951</v>
      </c>
    </row>
    <row r="1244" spans="1:24" outlineLevel="2">
      <c r="A1244" t="s">
        <v>149</v>
      </c>
      <c r="B1244" s="73" t="str">
        <f t="shared" si="91"/>
        <v/>
      </c>
      <c r="C1244">
        <v>8710605018</v>
      </c>
      <c r="D1244">
        <v>8</v>
      </c>
      <c r="E1244" t="s">
        <v>2707</v>
      </c>
      <c r="F1244">
        <v>0.3</v>
      </c>
      <c r="H1244">
        <v>8710605018</v>
      </c>
      <c r="I1244">
        <v>0.11</v>
      </c>
      <c r="J1244">
        <v>1</v>
      </c>
      <c r="K1244">
        <v>0.11</v>
      </c>
      <c r="L1244" s="45">
        <f>VLOOKUP(H1244,'[1]CALCUL AS et AN'!$A$2:$AU$889,24,FALSE)</f>
        <v>0.108</v>
      </c>
      <c r="M1244" s="48">
        <f>VLOOKUP(H1244,'[1]CALCUL AS et AN'!$A$2:$AU$889,28,FALSE)</f>
        <v>0.108</v>
      </c>
      <c r="N1244">
        <v>0.88</v>
      </c>
      <c r="O1244" s="45">
        <f t="shared" si="87"/>
        <v>0.86399999999999999</v>
      </c>
      <c r="P1244" s="48">
        <f t="shared" si="88"/>
        <v>0.86399999999999999</v>
      </c>
      <c r="Q1244">
        <v>0.3</v>
      </c>
      <c r="R1244" s="45">
        <f>VLOOKUP(H1244,'[1]CALCUL AS et AN'!$A$2:$AU$889,46,FALSE)</f>
        <v>0.16200000000000001</v>
      </c>
      <c r="S1244" s="48">
        <f>VLOOKUP(H1244,'[1]CALCUL AS et AN'!$A$2:$AU$889,47,FALSE)</f>
        <v>0.16200000000000001</v>
      </c>
      <c r="T1244">
        <v>2.4</v>
      </c>
      <c r="U1244" s="45">
        <f t="shared" si="89"/>
        <v>1.296</v>
      </c>
      <c r="V1244" s="48">
        <f t="shared" si="90"/>
        <v>1.296</v>
      </c>
      <c r="W1244" t="s">
        <v>1361</v>
      </c>
      <c r="X1244" t="s">
        <v>951</v>
      </c>
    </row>
    <row r="1245" spans="1:24" outlineLevel="2">
      <c r="A1245" t="s">
        <v>149</v>
      </c>
      <c r="B1245" s="73" t="str">
        <f t="shared" si="91"/>
        <v/>
      </c>
      <c r="C1245">
        <v>8110608018</v>
      </c>
      <c r="D1245">
        <v>115</v>
      </c>
      <c r="E1245" t="s">
        <v>2084</v>
      </c>
      <c r="F1245">
        <v>0.28199999999999997</v>
      </c>
      <c r="H1245">
        <v>8110608018</v>
      </c>
      <c r="I1245">
        <v>0.17</v>
      </c>
      <c r="J1245">
        <v>1</v>
      </c>
      <c r="K1245">
        <v>0.17</v>
      </c>
      <c r="L1245" s="45">
        <f>VLOOKUP(H1245,'[1]CALCUL AS et AN'!$A$2:$AU$889,24,FALSE)</f>
        <v>0.16700000000000001</v>
      </c>
      <c r="M1245" s="48">
        <f>VLOOKUP(H1245,'[1]CALCUL AS et AN'!$A$2:$AU$889,28,FALSE)</f>
        <v>0.16700000000000001</v>
      </c>
      <c r="N1245">
        <v>19.55</v>
      </c>
      <c r="O1245" s="45">
        <f t="shared" si="87"/>
        <v>19.205000000000002</v>
      </c>
      <c r="P1245" s="48">
        <f t="shared" si="88"/>
        <v>19.205000000000002</v>
      </c>
      <c r="Q1245">
        <v>0.28199999999999997</v>
      </c>
      <c r="R1245" s="45">
        <f>VLOOKUP(H1245,'[1]CALCUL AS et AN'!$A$2:$AU$889,46,FALSE)</f>
        <v>0.2505</v>
      </c>
      <c r="S1245" s="48">
        <f>VLOOKUP(H1245,'[1]CALCUL AS et AN'!$A$2:$AU$889,47,FALSE)</f>
        <v>0.2505</v>
      </c>
      <c r="T1245">
        <v>32.43</v>
      </c>
      <c r="U1245" s="45">
        <f t="shared" si="89"/>
        <v>28.807500000000001</v>
      </c>
      <c r="V1245" s="48">
        <f t="shared" si="90"/>
        <v>28.807500000000001</v>
      </c>
      <c r="W1245" t="s">
        <v>1361</v>
      </c>
      <c r="X1245" t="s">
        <v>951</v>
      </c>
    </row>
    <row r="1246" spans="1:24" outlineLevel="2">
      <c r="A1246" t="s">
        <v>149</v>
      </c>
      <c r="B1246" s="73" t="str">
        <f t="shared" si="91"/>
        <v/>
      </c>
      <c r="C1246" t="s">
        <v>2391</v>
      </c>
      <c r="D1246">
        <v>4</v>
      </c>
      <c r="E1246" t="s">
        <v>2392</v>
      </c>
      <c r="F1246">
        <v>0.54900000000000004</v>
      </c>
      <c r="H1246" t="s">
        <v>2391</v>
      </c>
      <c r="I1246">
        <v>0.37</v>
      </c>
      <c r="J1246">
        <v>1</v>
      </c>
      <c r="K1246">
        <v>0.37</v>
      </c>
      <c r="L1246" s="45">
        <f>VLOOKUP(H1246,'[1]CALCUL AS et AN'!$A$2:$AU$889,24,FALSE)</f>
        <v>0.36599999999999999</v>
      </c>
      <c r="M1246" s="48">
        <f>VLOOKUP(H1246,'[1]CALCUL AS et AN'!$A$2:$AU$889,28,FALSE)</f>
        <v>0.36599999999999999</v>
      </c>
      <c r="N1246">
        <v>1.48</v>
      </c>
      <c r="O1246" s="45">
        <f t="shared" si="87"/>
        <v>1.464</v>
      </c>
      <c r="P1246" s="48">
        <f t="shared" si="88"/>
        <v>1.464</v>
      </c>
      <c r="Q1246">
        <v>0.54900000000000004</v>
      </c>
      <c r="R1246" s="45">
        <f>VLOOKUP(H1246,'[1]CALCUL AS et AN'!$A$2:$AU$889,46,FALSE)</f>
        <v>0.54899999999999993</v>
      </c>
      <c r="S1246" s="48">
        <f>VLOOKUP(H1246,'[1]CALCUL AS et AN'!$A$2:$AU$889,47,FALSE)</f>
        <v>0.54899999999999993</v>
      </c>
      <c r="T1246">
        <v>2.1960000000000002</v>
      </c>
      <c r="U1246" s="45">
        <f t="shared" si="89"/>
        <v>2.1959999999999997</v>
      </c>
      <c r="V1246" s="48">
        <f t="shared" si="90"/>
        <v>2.1959999999999997</v>
      </c>
      <c r="W1246" t="s">
        <v>1361</v>
      </c>
      <c r="X1246" t="s">
        <v>937</v>
      </c>
    </row>
    <row r="1247" spans="1:24" outlineLevel="2">
      <c r="A1247" t="s">
        <v>149</v>
      </c>
      <c r="B1247" s="73" t="str">
        <f t="shared" si="91"/>
        <v/>
      </c>
      <c r="C1247" t="s">
        <v>2394</v>
      </c>
      <c r="D1247">
        <v>4</v>
      </c>
      <c r="E1247" t="s">
        <v>2395</v>
      </c>
      <c r="F1247">
        <v>0.78</v>
      </c>
      <c r="H1247" t="s">
        <v>2394</v>
      </c>
      <c r="I1247">
        <v>1.05</v>
      </c>
      <c r="J1247">
        <v>1</v>
      </c>
      <c r="K1247">
        <v>1.05</v>
      </c>
      <c r="L1247" s="45">
        <f>VLOOKUP(H1247,'[1]CALCUL AS et AN'!$A$2:$AU$889,24,FALSE)</f>
        <v>1.0529999999999999</v>
      </c>
      <c r="M1247" s="48">
        <f>VLOOKUP(H1247,'[1]CALCUL AS et AN'!$A$2:$AU$889,28,FALSE)</f>
        <v>1.0529999999999999</v>
      </c>
      <c r="N1247">
        <v>4.2</v>
      </c>
      <c r="O1247" s="45">
        <f t="shared" si="87"/>
        <v>4.2119999999999997</v>
      </c>
      <c r="P1247" s="48">
        <f t="shared" si="88"/>
        <v>4.2119999999999997</v>
      </c>
      <c r="Q1247">
        <v>0.78</v>
      </c>
      <c r="R1247" s="45">
        <f>VLOOKUP(H1247,'[1]CALCUL AS et AN'!$A$2:$AU$889,46,FALSE)</f>
        <v>1.5794999999999999</v>
      </c>
      <c r="S1247" s="48">
        <f>VLOOKUP(H1247,'[1]CALCUL AS et AN'!$A$2:$AU$889,47,FALSE)</f>
        <v>1.5794999999999999</v>
      </c>
      <c r="T1247">
        <v>3.12</v>
      </c>
      <c r="U1247" s="45">
        <f t="shared" si="89"/>
        <v>6.3179999999999996</v>
      </c>
      <c r="V1247" s="48">
        <f t="shared" si="90"/>
        <v>6.3179999999999996</v>
      </c>
      <c r="W1247" t="s">
        <v>1361</v>
      </c>
      <c r="X1247" t="s">
        <v>937</v>
      </c>
    </row>
    <row r="1248" spans="1:24" outlineLevel="2">
      <c r="A1248" t="s">
        <v>149</v>
      </c>
      <c r="B1248" s="73" t="str">
        <f t="shared" si="91"/>
        <v/>
      </c>
      <c r="C1248">
        <v>8210707018</v>
      </c>
      <c r="D1248">
        <v>40</v>
      </c>
      <c r="E1248" t="s">
        <v>2090</v>
      </c>
      <c r="F1248">
        <v>0.158</v>
      </c>
      <c r="H1248">
        <v>8210707018</v>
      </c>
      <c r="I1248">
        <v>0.11</v>
      </c>
      <c r="J1248">
        <v>1</v>
      </c>
      <c r="K1248">
        <v>0.11</v>
      </c>
      <c r="L1248" s="45">
        <f>VLOOKUP(H1248,'[1]CALCUL AS et AN'!$A$2:$AU$889,24,FALSE)</f>
        <v>0.1056</v>
      </c>
      <c r="M1248" s="48">
        <f>VLOOKUP(H1248,'[1]CALCUL AS et AN'!$A$2:$AU$889,28,FALSE)</f>
        <v>0.1056</v>
      </c>
      <c r="N1248">
        <v>4.4000000000000004</v>
      </c>
      <c r="O1248" s="45">
        <f t="shared" si="87"/>
        <v>4.2240000000000002</v>
      </c>
      <c r="P1248" s="48">
        <f t="shared" si="88"/>
        <v>4.2240000000000002</v>
      </c>
      <c r="Q1248">
        <v>0.12</v>
      </c>
      <c r="R1248" s="45">
        <f>VLOOKUP(H1248,'[1]CALCUL AS et AN'!$A$2:$AU$889,46,FALSE)</f>
        <v>0.15839999999999999</v>
      </c>
      <c r="S1248" s="48">
        <f>VLOOKUP(H1248,'[1]CALCUL AS et AN'!$A$2:$AU$889,47,FALSE)</f>
        <v>0.15839999999999999</v>
      </c>
      <c r="T1248">
        <v>4.8</v>
      </c>
      <c r="U1248" s="45">
        <f t="shared" si="89"/>
        <v>6.3359999999999994</v>
      </c>
      <c r="V1248" s="48">
        <f t="shared" si="90"/>
        <v>6.3359999999999994</v>
      </c>
      <c r="W1248" t="s">
        <v>1361</v>
      </c>
      <c r="X1248" t="s">
        <v>951</v>
      </c>
    </row>
    <row r="1249" spans="1:24" outlineLevel="2">
      <c r="A1249" t="s">
        <v>149</v>
      </c>
      <c r="B1249" s="73" t="str">
        <f t="shared" si="91"/>
        <v/>
      </c>
      <c r="C1249" t="s">
        <v>648</v>
      </c>
      <c r="D1249">
        <v>4</v>
      </c>
      <c r="E1249" t="s">
        <v>2053</v>
      </c>
      <c r="F1249">
        <v>13.19</v>
      </c>
      <c r="H1249" t="s">
        <v>648</v>
      </c>
      <c r="I1249">
        <v>14.87</v>
      </c>
      <c r="J1249">
        <v>1.8</v>
      </c>
      <c r="K1249">
        <v>8.2611111111111111</v>
      </c>
      <c r="L1249" s="45">
        <f>VLOOKUP(H1249,'[1]CALCUL AS et AN'!$A$2:$AU$889,24,FALSE)</f>
        <v>8.26</v>
      </c>
      <c r="M1249" s="48">
        <f>VLOOKUP(H1249,'[1]CALCUL AS et AN'!$A$2:$AU$889,28,FALSE)</f>
        <v>10.92</v>
      </c>
      <c r="N1249">
        <v>33.044444444444444</v>
      </c>
      <c r="O1249" s="45">
        <f t="shared" si="87"/>
        <v>33.04</v>
      </c>
      <c r="P1249" s="48">
        <f t="shared" si="88"/>
        <v>43.68</v>
      </c>
      <c r="Q1249">
        <v>13.19</v>
      </c>
      <c r="R1249" s="45">
        <f>VLOOKUP(H1249,'[1]CALCUL AS et AN'!$A$2:$AU$889,46,FALSE)</f>
        <v>12.39</v>
      </c>
      <c r="S1249" s="48">
        <f>VLOOKUP(H1249,'[1]CALCUL AS et AN'!$A$2:$AU$889,47,FALSE)</f>
        <v>16.38</v>
      </c>
      <c r="T1249">
        <v>52.76</v>
      </c>
      <c r="U1249" s="45">
        <f t="shared" si="89"/>
        <v>49.56</v>
      </c>
      <c r="V1249" s="48">
        <f t="shared" si="90"/>
        <v>65.52</v>
      </c>
      <c r="W1249" t="s">
        <v>1361</v>
      </c>
      <c r="X1249" t="s">
        <v>937</v>
      </c>
    </row>
    <row r="1250" spans="1:24" outlineLevel="2">
      <c r="A1250" t="s">
        <v>149</v>
      </c>
      <c r="B1250" s="73" t="str">
        <f t="shared" si="91"/>
        <v/>
      </c>
      <c r="C1250" t="s">
        <v>650</v>
      </c>
      <c r="D1250">
        <v>14.44</v>
      </c>
      <c r="E1250" t="s">
        <v>2047</v>
      </c>
      <c r="F1250">
        <v>11.27</v>
      </c>
      <c r="H1250" t="s">
        <v>650</v>
      </c>
      <c r="I1250">
        <v>7.05</v>
      </c>
      <c r="J1250">
        <v>1</v>
      </c>
      <c r="K1250">
        <v>7.05</v>
      </c>
      <c r="L1250" s="45">
        <f>VLOOKUP(H1250,'[1]CALCUL AS et AN'!$A$2:$AU$889,24,FALSE)</f>
        <v>7.05</v>
      </c>
      <c r="M1250" s="48">
        <f>VLOOKUP(H1250,'[1]CALCUL AS et AN'!$A$2:$AU$889,28,FALSE)</f>
        <v>7.4</v>
      </c>
      <c r="N1250">
        <v>101.80199999999999</v>
      </c>
      <c r="O1250" s="45">
        <f t="shared" si="87"/>
        <v>101.80199999999999</v>
      </c>
      <c r="P1250" s="48">
        <f t="shared" si="88"/>
        <v>106.85599999999999</v>
      </c>
      <c r="Q1250">
        <v>11.27</v>
      </c>
      <c r="R1250" s="45">
        <f>VLOOKUP(H1250,'[1]CALCUL AS et AN'!$A$2:$AU$889,46,FALSE)</f>
        <v>8.8125</v>
      </c>
      <c r="S1250" s="48">
        <f>VLOOKUP(H1250,'[1]CALCUL AS et AN'!$A$2:$AU$889,47,FALSE)</f>
        <v>9.25</v>
      </c>
      <c r="T1250">
        <v>162.7388</v>
      </c>
      <c r="U1250" s="45">
        <f t="shared" si="89"/>
        <v>127.2525</v>
      </c>
      <c r="V1250" s="48">
        <f t="shared" si="90"/>
        <v>133.57</v>
      </c>
      <c r="W1250" t="s">
        <v>1361</v>
      </c>
      <c r="X1250" t="s">
        <v>937</v>
      </c>
    </row>
    <row r="1251" spans="1:24" outlineLevel="2">
      <c r="A1251" t="s">
        <v>149</v>
      </c>
      <c r="B1251" s="73" t="str">
        <f t="shared" si="91"/>
        <v/>
      </c>
      <c r="C1251" t="s">
        <v>2077</v>
      </c>
      <c r="D1251">
        <v>9</v>
      </c>
      <c r="E1251" t="s">
        <v>2078</v>
      </c>
      <c r="F1251">
        <v>7.55</v>
      </c>
      <c r="H1251" t="s">
        <v>2077</v>
      </c>
      <c r="I1251">
        <v>3.32</v>
      </c>
      <c r="J1251">
        <v>6.06</v>
      </c>
      <c r="K1251">
        <v>0.54785478547854782</v>
      </c>
      <c r="L1251" s="45">
        <f>VLOOKUP(H1251,'[1]CALCUL AS et AN'!$A$2:$AU$889,24,FALSE)</f>
        <v>3.29</v>
      </c>
      <c r="M1251" s="48">
        <f>VLOOKUP(H1251,'[1]CALCUL AS et AN'!$A$2:$AU$889,28,FALSE)</f>
        <v>3.32</v>
      </c>
      <c r="N1251">
        <v>4.9306930693069306</v>
      </c>
      <c r="O1251" s="45">
        <f t="shared" si="87"/>
        <v>29.61</v>
      </c>
      <c r="P1251" s="48">
        <f t="shared" si="88"/>
        <v>29.88</v>
      </c>
      <c r="Q1251">
        <v>7.55</v>
      </c>
      <c r="R1251" s="45">
        <f>VLOOKUP(H1251,'[1]CALCUL AS et AN'!$A$2:$AU$889,46,FALSE)</f>
        <v>8.2249999999999996</v>
      </c>
      <c r="S1251" s="48">
        <f>VLOOKUP(H1251,'[1]CALCUL AS et AN'!$A$2:$AU$889,47,FALSE)</f>
        <v>8.2999999999999989</v>
      </c>
      <c r="T1251">
        <v>67.95</v>
      </c>
      <c r="U1251" s="45">
        <f t="shared" si="89"/>
        <v>74.024999999999991</v>
      </c>
      <c r="V1251" s="48">
        <f t="shared" si="90"/>
        <v>74.699999999999989</v>
      </c>
      <c r="W1251" t="s">
        <v>1361</v>
      </c>
      <c r="X1251" t="s">
        <v>951</v>
      </c>
    </row>
    <row r="1252" spans="1:24" outlineLevel="2">
      <c r="A1252" t="s">
        <v>149</v>
      </c>
      <c r="B1252" s="73" t="str">
        <f t="shared" si="91"/>
        <v/>
      </c>
      <c r="C1252" t="s">
        <v>572</v>
      </c>
      <c r="D1252">
        <v>1</v>
      </c>
      <c r="E1252" t="s">
        <v>573</v>
      </c>
      <c r="F1252">
        <v>20.91</v>
      </c>
      <c r="H1252" t="s">
        <v>572</v>
      </c>
      <c r="I1252">
        <v>14.64</v>
      </c>
      <c r="J1252">
        <v>1</v>
      </c>
      <c r="K1252">
        <v>14.64</v>
      </c>
      <c r="L1252" s="45">
        <f>VLOOKUP(H1252,'[1]CALCUL AS et AN'!$A$2:$AU$889,24,FALSE)</f>
        <v>14.64</v>
      </c>
      <c r="M1252" s="48">
        <f>VLOOKUP(H1252,'[1]CALCUL AS et AN'!$A$2:$AU$889,28,FALSE)</f>
        <v>15.811200000000001</v>
      </c>
      <c r="N1252">
        <v>14.64</v>
      </c>
      <c r="O1252" s="45">
        <f t="shared" si="87"/>
        <v>14.64</v>
      </c>
      <c r="P1252" s="48">
        <f t="shared" si="88"/>
        <v>15.811200000000001</v>
      </c>
      <c r="Q1252">
        <v>20.91</v>
      </c>
      <c r="R1252" s="45">
        <f>VLOOKUP(H1252,'[1]CALCUL AS et AN'!$A$2:$AU$889,46,FALSE)</f>
        <v>21.96</v>
      </c>
      <c r="S1252" s="48">
        <f>VLOOKUP(H1252,'[1]CALCUL AS et AN'!$A$2:$AU$889,47,FALSE)</f>
        <v>23.716800000000003</v>
      </c>
      <c r="T1252">
        <v>20.91</v>
      </c>
      <c r="U1252" s="45">
        <f t="shared" si="89"/>
        <v>21.96</v>
      </c>
      <c r="V1252" s="48">
        <f t="shared" si="90"/>
        <v>23.716800000000003</v>
      </c>
      <c r="W1252" t="s">
        <v>1361</v>
      </c>
      <c r="X1252" t="s">
        <v>937</v>
      </c>
    </row>
    <row r="1253" spans="1:24" outlineLevel="2">
      <c r="A1253" t="s">
        <v>149</v>
      </c>
      <c r="B1253" s="73" t="str">
        <f t="shared" si="91"/>
        <v/>
      </c>
      <c r="C1253" t="s">
        <v>574</v>
      </c>
      <c r="D1253">
        <v>1</v>
      </c>
      <c r="E1253" t="s">
        <v>575</v>
      </c>
      <c r="F1253">
        <v>26.09</v>
      </c>
      <c r="H1253" t="s">
        <v>574</v>
      </c>
      <c r="I1253">
        <v>18.27</v>
      </c>
      <c r="J1253">
        <v>1</v>
      </c>
      <c r="K1253">
        <v>18.27</v>
      </c>
      <c r="L1253" s="45">
        <f>VLOOKUP(H1253,'[1]CALCUL AS et AN'!$A$2:$AU$889,24,FALSE)</f>
        <v>18.27</v>
      </c>
      <c r="M1253" s="48">
        <f>VLOOKUP(H1253,'[1]CALCUL AS et AN'!$A$2:$AU$889,28,FALSE)</f>
        <v>19.7316</v>
      </c>
      <c r="N1253">
        <v>18.27</v>
      </c>
      <c r="O1253" s="45">
        <f t="shared" si="87"/>
        <v>18.27</v>
      </c>
      <c r="P1253" s="48">
        <f t="shared" si="88"/>
        <v>19.7316</v>
      </c>
      <c r="Q1253">
        <v>26.09</v>
      </c>
      <c r="R1253" s="45">
        <f>VLOOKUP(H1253,'[1]CALCUL AS et AN'!$A$2:$AU$889,46,FALSE)</f>
        <v>27.405000000000001</v>
      </c>
      <c r="S1253" s="48">
        <f>VLOOKUP(H1253,'[1]CALCUL AS et AN'!$A$2:$AU$889,47,FALSE)</f>
        <v>29.5974</v>
      </c>
      <c r="T1253">
        <v>26.09</v>
      </c>
      <c r="U1253" s="45">
        <f t="shared" si="89"/>
        <v>27.405000000000001</v>
      </c>
      <c r="V1253" s="48">
        <f t="shared" si="90"/>
        <v>29.5974</v>
      </c>
      <c r="W1253" t="s">
        <v>1361</v>
      </c>
      <c r="X1253" t="s">
        <v>937</v>
      </c>
    </row>
    <row r="1254" spans="1:24" outlineLevel="2">
      <c r="A1254" t="s">
        <v>149</v>
      </c>
      <c r="B1254" s="73" t="str">
        <f t="shared" si="91"/>
        <v/>
      </c>
      <c r="C1254" t="s">
        <v>2410</v>
      </c>
      <c r="D1254">
        <v>7.37</v>
      </c>
      <c r="E1254" t="s">
        <v>2411</v>
      </c>
      <c r="F1254">
        <v>75</v>
      </c>
      <c r="H1254" t="s">
        <v>2410</v>
      </c>
      <c r="I1254">
        <v>50</v>
      </c>
      <c r="J1254">
        <v>1</v>
      </c>
      <c r="K1254">
        <v>50</v>
      </c>
      <c r="L1254" s="45">
        <f>VLOOKUP(H1254,'[1]CALCUL AS et AN'!$A$2:$AU$889,24,FALSE)</f>
        <v>50</v>
      </c>
      <c r="M1254" s="48">
        <f>VLOOKUP(H1254,'[1]CALCUL AS et AN'!$A$2:$AU$889,28,FALSE)</f>
        <v>50</v>
      </c>
      <c r="N1254">
        <v>368.5</v>
      </c>
      <c r="O1254" s="45">
        <f t="shared" si="87"/>
        <v>368.5</v>
      </c>
      <c r="P1254" s="48">
        <f t="shared" si="88"/>
        <v>368.5</v>
      </c>
      <c r="Q1254">
        <v>75</v>
      </c>
      <c r="R1254" s="45">
        <f>VLOOKUP(H1254,'[1]CALCUL AS et AN'!$A$2:$AU$889,46,FALSE)</f>
        <v>75</v>
      </c>
      <c r="S1254" s="48">
        <f>VLOOKUP(H1254,'[1]CALCUL AS et AN'!$A$2:$AU$889,47,FALSE)</f>
        <v>75</v>
      </c>
      <c r="T1254">
        <v>552.75</v>
      </c>
      <c r="U1254" s="45">
        <f t="shared" si="89"/>
        <v>552.75</v>
      </c>
      <c r="V1254" s="48">
        <f t="shared" si="90"/>
        <v>552.75</v>
      </c>
      <c r="W1254" t="s">
        <v>1361</v>
      </c>
      <c r="X1254" t="s">
        <v>951</v>
      </c>
    </row>
    <row r="1255" spans="1:24" outlineLevel="2">
      <c r="A1255" t="s">
        <v>149</v>
      </c>
      <c r="B1255" s="73" t="str">
        <f t="shared" si="91"/>
        <v/>
      </c>
      <c r="C1255" t="s">
        <v>2162</v>
      </c>
      <c r="D1255">
        <v>2</v>
      </c>
      <c r="E1255" t="s">
        <v>2163</v>
      </c>
      <c r="F1255">
        <v>42.95</v>
      </c>
      <c r="H1255" t="s">
        <v>2162</v>
      </c>
      <c r="I1255">
        <v>31.92</v>
      </c>
      <c r="J1255">
        <v>1</v>
      </c>
      <c r="K1255">
        <v>31.92</v>
      </c>
      <c r="L1255" s="45">
        <f>VLOOKUP(H1255,'[1]CALCUL AS et AN'!$A$2:$AU$889,24,FALSE)</f>
        <v>31.922449999999998</v>
      </c>
      <c r="M1255" s="48">
        <f>VLOOKUP(H1255,'[1]CALCUL AS et AN'!$A$2:$AU$889,28,FALSE)</f>
        <v>31.922449999999998</v>
      </c>
      <c r="N1255">
        <v>63.84</v>
      </c>
      <c r="O1255" s="45">
        <f t="shared" ref="O1255:O1321" si="92">D1255*L1255</f>
        <v>63.844899999999996</v>
      </c>
      <c r="P1255" s="48">
        <f t="shared" ref="P1255:P1321" si="93">D1255*M1255</f>
        <v>63.844899999999996</v>
      </c>
      <c r="Q1255">
        <v>42.95</v>
      </c>
      <c r="R1255" s="45">
        <f>VLOOKUP(H1255,'[1]CALCUL AS et AN'!$A$2:$AU$889,46,FALSE)</f>
        <v>47.883674999999997</v>
      </c>
      <c r="S1255" s="48">
        <f>VLOOKUP(H1255,'[1]CALCUL AS et AN'!$A$2:$AU$889,47,FALSE)</f>
        <v>47.883674999999997</v>
      </c>
      <c r="T1255">
        <v>85.9</v>
      </c>
      <c r="U1255" s="45">
        <f t="shared" ref="U1255:U1321" si="94">R1255*D1255</f>
        <v>95.767349999999993</v>
      </c>
      <c r="V1255" s="48">
        <f t="shared" ref="V1255:V1321" si="95">S1255*D1255</f>
        <v>95.767349999999993</v>
      </c>
      <c r="W1255" t="s">
        <v>1361</v>
      </c>
      <c r="X1255" t="s">
        <v>951</v>
      </c>
    </row>
    <row r="1256" spans="1:24" outlineLevel="2">
      <c r="A1256" t="s">
        <v>149</v>
      </c>
      <c r="B1256" s="73" t="str">
        <f t="shared" si="91"/>
        <v/>
      </c>
      <c r="C1256" t="s">
        <v>2170</v>
      </c>
      <c r="D1256">
        <v>4</v>
      </c>
      <c r="E1256" t="s">
        <v>2171</v>
      </c>
      <c r="F1256">
        <v>45.2</v>
      </c>
      <c r="H1256" t="s">
        <v>2170</v>
      </c>
      <c r="I1256">
        <v>33.590000000000003</v>
      </c>
      <c r="J1256">
        <v>1</v>
      </c>
      <c r="K1256">
        <v>33.590000000000003</v>
      </c>
      <c r="L1256" s="45">
        <f>VLOOKUP(H1256,'[1]CALCUL AS et AN'!$A$2:$AU$889,24,FALSE)</f>
        <v>33.594949999999997</v>
      </c>
      <c r="M1256" s="48">
        <f>VLOOKUP(H1256,'[1]CALCUL AS et AN'!$A$2:$AU$889,28,FALSE)</f>
        <v>33.594949999999997</v>
      </c>
      <c r="N1256">
        <v>134.36000000000001</v>
      </c>
      <c r="O1256" s="45">
        <f t="shared" si="92"/>
        <v>134.37979999999999</v>
      </c>
      <c r="P1256" s="48">
        <f t="shared" si="93"/>
        <v>134.37979999999999</v>
      </c>
      <c r="Q1256">
        <v>45.2</v>
      </c>
      <c r="R1256" s="45">
        <f>VLOOKUP(H1256,'[1]CALCUL AS et AN'!$A$2:$AU$889,46,FALSE)</f>
        <v>50.392424999999996</v>
      </c>
      <c r="S1256" s="48">
        <f>VLOOKUP(H1256,'[1]CALCUL AS et AN'!$A$2:$AU$889,47,FALSE)</f>
        <v>50.392424999999996</v>
      </c>
      <c r="T1256">
        <v>180.8</v>
      </c>
      <c r="U1256" s="45">
        <f t="shared" si="94"/>
        <v>201.56969999999998</v>
      </c>
      <c r="V1256" s="48">
        <f t="shared" si="95"/>
        <v>201.56969999999998</v>
      </c>
      <c r="W1256" t="s">
        <v>1361</v>
      </c>
      <c r="X1256" t="s">
        <v>951</v>
      </c>
    </row>
    <row r="1257" spans="1:24" outlineLevel="2">
      <c r="A1257" t="s">
        <v>149</v>
      </c>
      <c r="B1257" s="73" t="str">
        <f t="shared" si="91"/>
        <v/>
      </c>
      <c r="C1257" t="s">
        <v>2182</v>
      </c>
      <c r="D1257">
        <v>2</v>
      </c>
      <c r="E1257" t="s">
        <v>2183</v>
      </c>
      <c r="F1257">
        <v>54.09</v>
      </c>
      <c r="H1257" t="s">
        <v>2182</v>
      </c>
      <c r="I1257">
        <v>40.21</v>
      </c>
      <c r="J1257">
        <v>1</v>
      </c>
      <c r="K1257">
        <v>40.21</v>
      </c>
      <c r="L1257" s="45">
        <f>VLOOKUP(H1257,'[1]CALCUL AS et AN'!$A$2:$AU$889,24,FALSE)</f>
        <v>40.206900000000005</v>
      </c>
      <c r="M1257" s="48">
        <f>VLOOKUP(H1257,'[1]CALCUL AS et AN'!$A$2:$AU$889,28,FALSE)</f>
        <v>40.206900000000005</v>
      </c>
      <c r="N1257">
        <v>80.42</v>
      </c>
      <c r="O1257" s="45">
        <f t="shared" si="92"/>
        <v>80.413800000000009</v>
      </c>
      <c r="P1257" s="48">
        <f t="shared" si="93"/>
        <v>80.413800000000009</v>
      </c>
      <c r="Q1257">
        <v>54.09</v>
      </c>
      <c r="R1257" s="45">
        <f>VLOOKUP(H1257,'[1]CALCUL AS et AN'!$A$2:$AU$889,46,FALSE)</f>
        <v>60.310350000000007</v>
      </c>
      <c r="S1257" s="48">
        <f>VLOOKUP(H1257,'[1]CALCUL AS et AN'!$A$2:$AU$889,47,FALSE)</f>
        <v>60.310350000000007</v>
      </c>
      <c r="T1257">
        <v>108.18</v>
      </c>
      <c r="U1257" s="45">
        <f t="shared" si="94"/>
        <v>120.62070000000001</v>
      </c>
      <c r="V1257" s="48">
        <f t="shared" si="95"/>
        <v>120.62070000000001</v>
      </c>
      <c r="W1257" t="s">
        <v>1361</v>
      </c>
      <c r="X1257" t="s">
        <v>951</v>
      </c>
    </row>
    <row r="1258" spans="1:24" outlineLevel="2">
      <c r="A1258" t="s">
        <v>149</v>
      </c>
      <c r="B1258" s="73" t="str">
        <f t="shared" si="91"/>
        <v/>
      </c>
      <c r="C1258" t="s">
        <v>2069</v>
      </c>
      <c r="D1258">
        <v>8</v>
      </c>
      <c r="E1258" t="s">
        <v>2070</v>
      </c>
      <c r="F1258">
        <v>7.95</v>
      </c>
      <c r="H1258" t="s">
        <v>2069</v>
      </c>
      <c r="I1258">
        <v>3.29</v>
      </c>
      <c r="J1258">
        <v>6.06</v>
      </c>
      <c r="K1258">
        <v>0.54290429042904298</v>
      </c>
      <c r="L1258" s="45">
        <f>VLOOKUP(H1258,'[1]CALCUL AS et AN'!$A$2:$AU$889,24,FALSE)</f>
        <v>3.29</v>
      </c>
      <c r="M1258" s="48">
        <f>VLOOKUP(H1258,'[1]CALCUL AS et AN'!$A$2:$AU$889,28,FALSE)</f>
        <v>3.29</v>
      </c>
      <c r="N1258">
        <v>4.3432343234323438</v>
      </c>
      <c r="O1258" s="45">
        <f t="shared" si="92"/>
        <v>26.32</v>
      </c>
      <c r="P1258" s="48">
        <f t="shared" si="93"/>
        <v>26.32</v>
      </c>
      <c r="Q1258">
        <v>7.95</v>
      </c>
      <c r="R1258" s="45">
        <f>VLOOKUP(H1258,'[1]CALCUL AS et AN'!$A$2:$AU$889,46,FALSE)</f>
        <v>8.2249999999999996</v>
      </c>
      <c r="S1258" s="48">
        <f>VLOOKUP(H1258,'[1]CALCUL AS et AN'!$A$2:$AU$889,47,FALSE)</f>
        <v>8.2249999999999996</v>
      </c>
      <c r="T1258">
        <v>63.6</v>
      </c>
      <c r="U1258" s="45">
        <f t="shared" si="94"/>
        <v>65.8</v>
      </c>
      <c r="V1258" s="48">
        <f t="shared" si="95"/>
        <v>65.8</v>
      </c>
      <c r="W1258" t="s">
        <v>1361</v>
      </c>
      <c r="X1258" t="s">
        <v>951</v>
      </c>
    </row>
    <row r="1259" spans="1:24" outlineLevel="1">
      <c r="A1259" s="73" t="s">
        <v>3102</v>
      </c>
      <c r="B1259" s="73" t="str">
        <f t="shared" si="91"/>
        <v>PCR9EH</v>
      </c>
      <c r="N1259">
        <f>SUBTOTAL(9,N1241:N1258)</f>
        <v>872.75477183718374</v>
      </c>
      <c r="O1259" s="45">
        <f>SUBTOTAL(9,O1241:O1258)</f>
        <v>918.81589999999994</v>
      </c>
      <c r="P1259" s="48">
        <f>SUBTOTAL(9,P1241:P1258)</f>
        <v>937.41269999999997</v>
      </c>
      <c r="T1259">
        <f>SUBTOTAL(9,T1241:T1258)</f>
        <v>1394.3848</v>
      </c>
      <c r="U1259" s="45">
        <f>SUBTOTAL(9,U1241:U1258)</f>
        <v>1408.6701499999997</v>
      </c>
      <c r="V1259" s="48">
        <f>SUBTOTAL(9,V1241:V1258)</f>
        <v>1435.5718499999998</v>
      </c>
    </row>
    <row r="1260" spans="1:24" outlineLevel="2">
      <c r="A1260" t="s">
        <v>1578</v>
      </c>
      <c r="B1260" s="73" t="str">
        <f t="shared" si="91"/>
        <v>2100</v>
      </c>
      <c r="C1260">
        <v>8434000618</v>
      </c>
      <c r="D1260">
        <v>1</v>
      </c>
      <c r="E1260" t="s">
        <v>2272</v>
      </c>
      <c r="F1260">
        <v>0.02</v>
      </c>
      <c r="H1260">
        <v>8434000618</v>
      </c>
      <c r="I1260">
        <v>8.3000000000000007</v>
      </c>
      <c r="J1260">
        <v>500</v>
      </c>
      <c r="K1260">
        <v>1.66E-2</v>
      </c>
      <c r="L1260" s="45">
        <f>VLOOKUP(H1260,'[1]CALCUL AS et AN'!$A$2:$AU$889,24,FALSE)</f>
        <v>1.66E-2</v>
      </c>
      <c r="M1260" s="48">
        <f>VLOOKUP(H1260,'[1]CALCUL AS et AN'!$A$2:$AU$889,28,FALSE)</f>
        <v>1.66E-2</v>
      </c>
      <c r="N1260">
        <v>1.66E-2</v>
      </c>
      <c r="O1260" s="45">
        <f t="shared" si="92"/>
        <v>1.66E-2</v>
      </c>
      <c r="P1260" s="48">
        <f t="shared" si="93"/>
        <v>1.66E-2</v>
      </c>
      <c r="Q1260">
        <v>0.02</v>
      </c>
      <c r="R1260" s="45">
        <f>VLOOKUP(H1260,'[1]CALCUL AS et AN'!$A$2:$AU$889,46,FALSE)</f>
        <v>2.0750000000000001E-2</v>
      </c>
      <c r="S1260" s="48">
        <f>VLOOKUP(H1260,'[1]CALCUL AS et AN'!$A$2:$AU$889,47,FALSE)</f>
        <v>2.0750000000000001E-2</v>
      </c>
      <c r="T1260">
        <v>0.02</v>
      </c>
      <c r="U1260" s="45">
        <f t="shared" si="94"/>
        <v>2.0750000000000001E-2</v>
      </c>
      <c r="V1260" s="48">
        <f t="shared" si="95"/>
        <v>2.0750000000000001E-2</v>
      </c>
      <c r="W1260" t="s">
        <v>1361</v>
      </c>
      <c r="X1260" t="s">
        <v>951</v>
      </c>
    </row>
    <row r="1261" spans="1:24" outlineLevel="2">
      <c r="A1261" t="s">
        <v>1578</v>
      </c>
      <c r="B1261" s="73" t="str">
        <f t="shared" si="91"/>
        <v>2100</v>
      </c>
      <c r="C1261" t="s">
        <v>2362</v>
      </c>
      <c r="D1261">
        <v>1</v>
      </c>
      <c r="E1261" t="s">
        <v>2363</v>
      </c>
      <c r="F1261">
        <v>1.9E-2</v>
      </c>
      <c r="H1261" t="s">
        <v>2362</v>
      </c>
      <c r="I1261">
        <v>0.13</v>
      </c>
      <c r="J1261">
        <v>1</v>
      </c>
      <c r="K1261">
        <v>0.13</v>
      </c>
      <c r="L1261" s="45">
        <f>VLOOKUP(H1261,'[1]CALCUL AS et AN'!$A$2:$AU$889,24,FALSE)</f>
        <v>0.12720000000000001</v>
      </c>
      <c r="M1261" s="48">
        <f>VLOOKUP(H1261,'[1]CALCUL AS et AN'!$A$2:$AU$889,28,FALSE)</f>
        <v>0.12720000000000001</v>
      </c>
      <c r="N1261">
        <v>0.13</v>
      </c>
      <c r="O1261" s="45">
        <f t="shared" si="92"/>
        <v>0.12720000000000001</v>
      </c>
      <c r="P1261" s="48">
        <f t="shared" si="93"/>
        <v>0.12720000000000001</v>
      </c>
      <c r="Q1261">
        <v>1.9E-2</v>
      </c>
      <c r="R1261" s="45">
        <f>VLOOKUP(H1261,'[1]CALCUL AS et AN'!$A$2:$AU$889,46,FALSE)</f>
        <v>0.19080000000000003</v>
      </c>
      <c r="S1261" s="48">
        <f>VLOOKUP(H1261,'[1]CALCUL AS et AN'!$A$2:$AU$889,47,FALSE)</f>
        <v>0.19080000000000003</v>
      </c>
      <c r="T1261">
        <v>1.9E-2</v>
      </c>
      <c r="U1261" s="45">
        <f t="shared" si="94"/>
        <v>0.19080000000000003</v>
      </c>
      <c r="V1261" s="48">
        <f t="shared" si="95"/>
        <v>0.19080000000000003</v>
      </c>
      <c r="W1261" t="s">
        <v>1361</v>
      </c>
      <c r="X1261" t="s">
        <v>951</v>
      </c>
    </row>
    <row r="1262" spans="1:24" outlineLevel="2">
      <c r="A1262" t="s">
        <v>1578</v>
      </c>
      <c r="B1262" s="73" t="str">
        <f t="shared" si="91"/>
        <v>2100</v>
      </c>
      <c r="C1262" t="s">
        <v>1537</v>
      </c>
      <c r="D1262">
        <v>1.8</v>
      </c>
      <c r="E1262" t="s">
        <v>1538</v>
      </c>
      <c r="F1262">
        <v>4.3499999999999996</v>
      </c>
      <c r="H1262" t="s">
        <v>1537</v>
      </c>
      <c r="I1262">
        <v>2.9</v>
      </c>
      <c r="J1262">
        <v>1</v>
      </c>
      <c r="K1262">
        <v>2.9</v>
      </c>
      <c r="L1262" s="45">
        <f>VLOOKUP(H1262,'[1]CALCUL AS et AN'!$A$2:$AU$889,24,FALSE)</f>
        <v>2.9</v>
      </c>
      <c r="M1262" s="48">
        <f>VLOOKUP(H1262,'[1]CALCUL AS et AN'!$A$2:$AU$889,28,FALSE)</f>
        <v>2.9</v>
      </c>
      <c r="N1262">
        <v>5.22</v>
      </c>
      <c r="O1262" s="45">
        <f t="shared" si="92"/>
        <v>5.22</v>
      </c>
      <c r="P1262" s="48">
        <f t="shared" si="93"/>
        <v>5.22</v>
      </c>
      <c r="Q1262">
        <v>4.3499999999999996</v>
      </c>
      <c r="R1262" s="45">
        <f>VLOOKUP(H1262,'[1]CALCUL AS et AN'!$A$2:$AU$889,46,FALSE)</f>
        <v>4.3499999999999996</v>
      </c>
      <c r="S1262" s="48">
        <f>VLOOKUP(H1262,'[1]CALCUL AS et AN'!$A$2:$AU$889,47,FALSE)</f>
        <v>4.3499999999999996</v>
      </c>
      <c r="T1262">
        <v>7.8299999999999992</v>
      </c>
      <c r="U1262" s="45">
        <f t="shared" si="94"/>
        <v>7.8299999999999992</v>
      </c>
      <c r="V1262" s="48">
        <f t="shared" si="95"/>
        <v>7.8299999999999992</v>
      </c>
      <c r="W1262" t="s">
        <v>1361</v>
      </c>
      <c r="X1262" t="s">
        <v>951</v>
      </c>
    </row>
    <row r="1263" spans="1:24" outlineLevel="2">
      <c r="A1263" t="s">
        <v>1578</v>
      </c>
      <c r="B1263" s="73" t="str">
        <f t="shared" si="91"/>
        <v>2100</v>
      </c>
      <c r="C1263">
        <v>8535000618</v>
      </c>
      <c r="D1263">
        <v>1</v>
      </c>
      <c r="E1263" t="s">
        <v>2275</v>
      </c>
      <c r="F1263">
        <v>0.05</v>
      </c>
      <c r="H1263">
        <v>8535000618</v>
      </c>
      <c r="I1263">
        <v>3.0000000000000001E-3</v>
      </c>
      <c r="J1263">
        <v>1</v>
      </c>
      <c r="K1263">
        <v>3.0000000000000001E-3</v>
      </c>
      <c r="L1263" s="45">
        <f>VLOOKUP(H1263,'[1]CALCUL AS et AN'!$A$2:$AU$889,24,FALSE)</f>
        <v>3.04E-2</v>
      </c>
      <c r="M1263" s="48">
        <f>VLOOKUP(H1263,'[1]CALCUL AS et AN'!$A$2:$AU$889,28,FALSE)</f>
        <v>3.04E-2</v>
      </c>
      <c r="N1263">
        <v>3.0000000000000001E-3</v>
      </c>
      <c r="O1263" s="45">
        <f t="shared" si="92"/>
        <v>3.04E-2</v>
      </c>
      <c r="P1263" s="48">
        <f t="shared" si="93"/>
        <v>3.04E-2</v>
      </c>
      <c r="Q1263">
        <v>0.05</v>
      </c>
      <c r="R1263" s="45">
        <f>VLOOKUP(H1263,'[1]CALCUL AS et AN'!$A$2:$AU$889,46,FALSE)</f>
        <v>5.3199999999999997E-2</v>
      </c>
      <c r="S1263" s="48">
        <f>VLOOKUP(H1263,'[1]CALCUL AS et AN'!$A$2:$AU$889,47,FALSE)</f>
        <v>5.3199999999999997E-2</v>
      </c>
      <c r="T1263">
        <v>0.05</v>
      </c>
      <c r="U1263" s="45">
        <f t="shared" si="94"/>
        <v>5.3199999999999997E-2</v>
      </c>
      <c r="V1263" s="48">
        <f t="shared" si="95"/>
        <v>5.3199999999999997E-2</v>
      </c>
      <c r="W1263" t="s">
        <v>1361</v>
      </c>
      <c r="X1263" t="s">
        <v>951</v>
      </c>
    </row>
    <row r="1264" spans="1:24" outlineLevel="2">
      <c r="A1264" t="s">
        <v>1578</v>
      </c>
      <c r="B1264" s="73" t="str">
        <f t="shared" si="91"/>
        <v>2100</v>
      </c>
      <c r="C1264">
        <v>101007</v>
      </c>
      <c r="D1264">
        <v>1</v>
      </c>
      <c r="E1264" t="s">
        <v>1544</v>
      </c>
      <c r="F1264">
        <v>2.2400000000000002</v>
      </c>
      <c r="H1264">
        <v>101007</v>
      </c>
      <c r="I1264">
        <v>1.5</v>
      </c>
      <c r="J1264">
        <v>1</v>
      </c>
      <c r="K1264">
        <v>1.5</v>
      </c>
      <c r="L1264" s="45">
        <f>VLOOKUP(H1264,'[1]CALCUL AS et AN'!$A$2:$AU$889,24,FALSE)</f>
        <v>1.5</v>
      </c>
      <c r="M1264" s="48">
        <f>VLOOKUP(H1264,'[1]CALCUL AS et AN'!$A$2:$AU$889,28,FALSE)</f>
        <v>1.5</v>
      </c>
      <c r="N1264">
        <v>1.5</v>
      </c>
      <c r="O1264" s="45">
        <f t="shared" si="92"/>
        <v>1.5</v>
      </c>
      <c r="P1264" s="48">
        <f t="shared" si="93"/>
        <v>1.5</v>
      </c>
      <c r="Q1264">
        <v>2.2400000000000002</v>
      </c>
      <c r="R1264" s="45">
        <f>VLOOKUP(H1264,'[1]CALCUL AS et AN'!$A$2:$AU$889,46,FALSE)</f>
        <v>2.25</v>
      </c>
      <c r="S1264" s="48">
        <f>VLOOKUP(H1264,'[1]CALCUL AS et AN'!$A$2:$AU$889,47,FALSE)</f>
        <v>2.25</v>
      </c>
      <c r="T1264">
        <v>2.2400000000000002</v>
      </c>
      <c r="U1264" s="45">
        <f t="shared" si="94"/>
        <v>2.25</v>
      </c>
      <c r="V1264" s="48">
        <f t="shared" si="95"/>
        <v>2.25</v>
      </c>
      <c r="W1264" t="s">
        <v>1361</v>
      </c>
      <c r="X1264" t="s">
        <v>951</v>
      </c>
    </row>
    <row r="1265" spans="1:24" outlineLevel="2">
      <c r="A1265" t="s">
        <v>1578</v>
      </c>
      <c r="B1265" s="73" t="str">
        <f t="shared" si="91"/>
        <v>2100</v>
      </c>
      <c r="C1265">
        <v>101006</v>
      </c>
      <c r="D1265">
        <v>1</v>
      </c>
      <c r="E1265" t="s">
        <v>1546</v>
      </c>
      <c r="F1265">
        <v>0.68</v>
      </c>
      <c r="H1265">
        <v>101006</v>
      </c>
      <c r="I1265">
        <v>0.23</v>
      </c>
      <c r="J1265">
        <v>1</v>
      </c>
      <c r="K1265">
        <v>0.23</v>
      </c>
      <c r="L1265" s="45">
        <f>VLOOKUP(H1265,'[1]CALCUL AS et AN'!$A$2:$AU$889,24,FALSE)</f>
        <v>0.22953999999999999</v>
      </c>
      <c r="M1265" s="48">
        <f>VLOOKUP(H1265,'[1]CALCUL AS et AN'!$A$2:$AU$889,28,FALSE)</f>
        <v>0.22953999999999999</v>
      </c>
      <c r="N1265">
        <v>0.23</v>
      </c>
      <c r="O1265" s="45">
        <f t="shared" si="92"/>
        <v>0.22953999999999999</v>
      </c>
      <c r="P1265" s="48">
        <f t="shared" si="93"/>
        <v>0.22953999999999999</v>
      </c>
      <c r="Q1265">
        <v>0.68</v>
      </c>
      <c r="R1265" s="45">
        <f>VLOOKUP(H1265,'[1]CALCUL AS et AN'!$A$2:$AU$889,46,FALSE)</f>
        <v>0.68862000000000001</v>
      </c>
      <c r="S1265" s="48">
        <f>VLOOKUP(H1265,'[1]CALCUL AS et AN'!$A$2:$AU$889,47,FALSE)</f>
        <v>0.68862000000000001</v>
      </c>
      <c r="T1265">
        <v>0.68</v>
      </c>
      <c r="U1265" s="45">
        <f t="shared" si="94"/>
        <v>0.68862000000000001</v>
      </c>
      <c r="V1265" s="48">
        <f t="shared" si="95"/>
        <v>0.68862000000000001</v>
      </c>
      <c r="W1265" t="s">
        <v>1361</v>
      </c>
      <c r="X1265" t="s">
        <v>951</v>
      </c>
    </row>
    <row r="1266" spans="1:24" outlineLevel="2">
      <c r="A1266" t="s">
        <v>1578</v>
      </c>
      <c r="B1266" s="73" t="str">
        <f t="shared" si="91"/>
        <v>2100</v>
      </c>
      <c r="C1266">
        <v>1510041</v>
      </c>
      <c r="D1266">
        <v>1</v>
      </c>
      <c r="E1266" t="s">
        <v>1421</v>
      </c>
      <c r="F1266">
        <v>20.309999999999999</v>
      </c>
      <c r="H1266">
        <v>1510041</v>
      </c>
      <c r="I1266">
        <v>12.92</v>
      </c>
      <c r="J1266">
        <v>1</v>
      </c>
      <c r="K1266">
        <v>12.92</v>
      </c>
      <c r="L1266" s="45">
        <f>VLOOKUP(H1266,'[1]CALCUL AS et AN'!$A$2:$AU$889,24,FALSE)</f>
        <v>12.923999999999999</v>
      </c>
      <c r="M1266" s="48">
        <f>VLOOKUP(H1266,'[1]CALCUL AS et AN'!$A$2:$AU$889,28,FALSE)</f>
        <v>12.923999999999999</v>
      </c>
      <c r="N1266">
        <v>12.92</v>
      </c>
      <c r="O1266" s="45">
        <f t="shared" si="92"/>
        <v>12.923999999999999</v>
      </c>
      <c r="P1266" s="48">
        <f t="shared" si="93"/>
        <v>12.923999999999999</v>
      </c>
      <c r="Q1266">
        <v>20.309999999999999</v>
      </c>
      <c r="R1266" s="45">
        <f>VLOOKUP(H1266,'[1]CALCUL AS et AN'!$A$2:$AU$889,46,FALSE)</f>
        <v>19.385999999999999</v>
      </c>
      <c r="S1266" s="48">
        <f>VLOOKUP(H1266,'[1]CALCUL AS et AN'!$A$2:$AU$889,47,FALSE)</f>
        <v>19.385999999999999</v>
      </c>
      <c r="T1266">
        <v>20.309999999999999</v>
      </c>
      <c r="U1266" s="45">
        <f t="shared" si="94"/>
        <v>19.385999999999999</v>
      </c>
      <c r="V1266" s="48">
        <f t="shared" si="95"/>
        <v>19.385999999999999</v>
      </c>
      <c r="W1266" t="s">
        <v>1361</v>
      </c>
      <c r="X1266" t="s">
        <v>951</v>
      </c>
    </row>
    <row r="1267" spans="1:24" outlineLevel="2">
      <c r="A1267" t="s">
        <v>1578</v>
      </c>
      <c r="B1267" s="73" t="str">
        <f t="shared" si="91"/>
        <v>2100</v>
      </c>
      <c r="C1267" t="s">
        <v>588</v>
      </c>
      <c r="D1267">
        <v>1</v>
      </c>
      <c r="E1267" t="s">
        <v>1572</v>
      </c>
      <c r="F1267">
        <v>0.6</v>
      </c>
      <c r="H1267" t="s">
        <v>588</v>
      </c>
      <c r="I1267">
        <v>0.49</v>
      </c>
      <c r="J1267">
        <v>1</v>
      </c>
      <c r="K1267">
        <v>0.49</v>
      </c>
      <c r="L1267" s="45">
        <f>VLOOKUP(H1267,'[1]CALCUL AS et AN'!$A$2:$AU$889,24,FALSE)</f>
        <v>0.49299999999999999</v>
      </c>
      <c r="M1267" s="48">
        <f>VLOOKUP(H1267,'[1]CALCUL AS et AN'!$A$2:$AU$889,28,FALSE)</f>
        <v>0.54200000000000004</v>
      </c>
      <c r="N1267">
        <v>0.49</v>
      </c>
      <c r="O1267" s="45">
        <f t="shared" si="92"/>
        <v>0.49299999999999999</v>
      </c>
      <c r="P1267" s="48">
        <f t="shared" si="93"/>
        <v>0.54200000000000004</v>
      </c>
      <c r="Q1267">
        <v>0.6</v>
      </c>
      <c r="R1267" s="45">
        <f>VLOOKUP(H1267,'[1]CALCUL AS et AN'!$A$2:$AU$889,46,FALSE)</f>
        <v>0.61624999999999996</v>
      </c>
      <c r="S1267" s="48">
        <f>VLOOKUP(H1267,'[1]CALCUL AS et AN'!$A$2:$AU$889,47,FALSE)</f>
        <v>0.67749999999999999</v>
      </c>
      <c r="T1267">
        <v>0.6</v>
      </c>
      <c r="U1267" s="45">
        <f t="shared" si="94"/>
        <v>0.61624999999999996</v>
      </c>
      <c r="V1267" s="48">
        <f t="shared" si="95"/>
        <v>0.67749999999999999</v>
      </c>
      <c r="W1267" t="s">
        <v>1361</v>
      </c>
      <c r="X1267" t="s">
        <v>937</v>
      </c>
    </row>
    <row r="1268" spans="1:24" outlineLevel="2">
      <c r="A1268" t="s">
        <v>1578</v>
      </c>
      <c r="B1268" s="73" t="str">
        <f t="shared" si="91"/>
        <v>2100</v>
      </c>
      <c r="C1268" t="s">
        <v>1580</v>
      </c>
      <c r="D1268">
        <v>1</v>
      </c>
      <c r="E1268" t="s">
        <v>1581</v>
      </c>
      <c r="F1268">
        <v>1.19</v>
      </c>
      <c r="H1268" t="s">
        <v>1580</v>
      </c>
      <c r="I1268">
        <v>0.79</v>
      </c>
      <c r="J1268">
        <v>1</v>
      </c>
      <c r="K1268">
        <v>0.79</v>
      </c>
      <c r="L1268" s="45">
        <v>0.79</v>
      </c>
      <c r="M1268" s="74">
        <v>0.79</v>
      </c>
      <c r="N1268">
        <v>0.79</v>
      </c>
      <c r="O1268" s="45">
        <f t="shared" si="92"/>
        <v>0.79</v>
      </c>
      <c r="P1268" s="48">
        <f t="shared" si="93"/>
        <v>0.79</v>
      </c>
      <c r="Q1268">
        <v>1.19</v>
      </c>
      <c r="R1268" s="47">
        <v>1.1850000000000001</v>
      </c>
      <c r="S1268" s="48">
        <v>1.1850000000000001</v>
      </c>
      <c r="T1268">
        <v>1.19</v>
      </c>
      <c r="U1268" s="45">
        <f t="shared" si="94"/>
        <v>1.1850000000000001</v>
      </c>
      <c r="V1268" s="48">
        <f t="shared" si="95"/>
        <v>1.1850000000000001</v>
      </c>
      <c r="W1268" t="s">
        <v>1361</v>
      </c>
      <c r="X1268" t="s">
        <v>937</v>
      </c>
    </row>
    <row r="1269" spans="1:24" outlineLevel="2">
      <c r="A1269" t="s">
        <v>1578</v>
      </c>
      <c r="B1269" s="73" t="str">
        <f t="shared" si="91"/>
        <v>2100</v>
      </c>
      <c r="C1269" t="s">
        <v>1382</v>
      </c>
      <c r="D1269">
        <v>1</v>
      </c>
      <c r="E1269" t="s">
        <v>1383</v>
      </c>
      <c r="F1269">
        <v>206.99</v>
      </c>
      <c r="H1269" t="s">
        <v>1382</v>
      </c>
      <c r="I1269">
        <v>138.58000000000001</v>
      </c>
      <c r="J1269">
        <v>1</v>
      </c>
      <c r="K1269">
        <v>138.58000000000001</v>
      </c>
      <c r="L1269" s="45">
        <f>VLOOKUP(H1269,'[1]CALCUL AS et AN'!$A$2:$AU$889,24,FALSE)</f>
        <v>138.58000000000001</v>
      </c>
      <c r="M1269" s="48">
        <f>VLOOKUP(H1269,'[1]CALCUL AS et AN'!$A$2:$AU$889,28,FALSE)</f>
        <v>138.58000000000001</v>
      </c>
      <c r="N1269">
        <v>138.58000000000001</v>
      </c>
      <c r="O1269" s="45">
        <f t="shared" si="92"/>
        <v>138.58000000000001</v>
      </c>
      <c r="P1269" s="48">
        <f t="shared" si="93"/>
        <v>138.58000000000001</v>
      </c>
      <c r="Q1269">
        <v>206.99</v>
      </c>
      <c r="R1269" s="45">
        <f>VLOOKUP(H1269,'[1]CALCUL AS et AN'!$A$2:$AU$889,46,FALSE)</f>
        <v>207.87</v>
      </c>
      <c r="S1269" s="48">
        <f>VLOOKUP(H1269,'[1]CALCUL AS et AN'!$A$2:$AU$889,47,FALSE)</f>
        <v>207.87</v>
      </c>
      <c r="T1269">
        <v>206.99</v>
      </c>
      <c r="U1269" s="45">
        <f t="shared" si="94"/>
        <v>207.87</v>
      </c>
      <c r="V1269" s="48">
        <f t="shared" si="95"/>
        <v>207.87</v>
      </c>
      <c r="W1269" t="s">
        <v>1361</v>
      </c>
      <c r="X1269" t="s">
        <v>951</v>
      </c>
    </row>
    <row r="1270" spans="1:24" outlineLevel="2">
      <c r="A1270" t="s">
        <v>1578</v>
      </c>
      <c r="B1270" s="73" t="str">
        <f t="shared" si="91"/>
        <v>2100</v>
      </c>
      <c r="C1270" t="s">
        <v>472</v>
      </c>
      <c r="D1270">
        <v>1</v>
      </c>
      <c r="E1270" t="s">
        <v>993</v>
      </c>
      <c r="F1270">
        <v>4.87</v>
      </c>
      <c r="H1270" t="s">
        <v>472</v>
      </c>
      <c r="I1270">
        <v>0.94</v>
      </c>
      <c r="J1270">
        <v>1</v>
      </c>
      <c r="K1270">
        <v>0.94</v>
      </c>
      <c r="L1270" s="45">
        <f>VLOOKUP(H1270,'[1]CALCUL AS et AN'!$A$2:$AU$889,24,FALSE)</f>
        <v>2.1800000000000002</v>
      </c>
      <c r="M1270" s="48">
        <f>VLOOKUP(H1270,'[1]CALCUL AS et AN'!$A$2:$AU$889,28,FALSE)</f>
        <v>0.94</v>
      </c>
      <c r="N1270">
        <v>0.94</v>
      </c>
      <c r="O1270" s="45">
        <f t="shared" si="92"/>
        <v>2.1800000000000002</v>
      </c>
      <c r="P1270" s="48">
        <f t="shared" si="93"/>
        <v>0.94</v>
      </c>
      <c r="Q1270">
        <v>4.87</v>
      </c>
      <c r="R1270" s="45">
        <f>VLOOKUP(H1270,'[1]CALCUL AS et AN'!$A$2:$AU$889,46,FALSE)</f>
        <v>4.9050000000000002</v>
      </c>
      <c r="S1270" s="48">
        <f>VLOOKUP(H1270,'[1]CALCUL AS et AN'!$A$2:$AU$889,47,FALSE)</f>
        <v>2.1149999999999998</v>
      </c>
      <c r="T1270">
        <v>4.87</v>
      </c>
      <c r="U1270" s="45">
        <f t="shared" si="94"/>
        <v>4.9050000000000002</v>
      </c>
      <c r="V1270" s="48">
        <f t="shared" si="95"/>
        <v>2.1149999999999998</v>
      </c>
      <c r="W1270" t="s">
        <v>1361</v>
      </c>
      <c r="X1270" t="s">
        <v>937</v>
      </c>
    </row>
    <row r="1271" spans="1:24" outlineLevel="2">
      <c r="A1271" t="s">
        <v>1578</v>
      </c>
      <c r="B1271" s="73" t="str">
        <f t="shared" si="91"/>
        <v>2100</v>
      </c>
      <c r="C1271" t="s">
        <v>2410</v>
      </c>
      <c r="D1271">
        <v>1.33</v>
      </c>
      <c r="E1271" t="s">
        <v>2411</v>
      </c>
      <c r="F1271">
        <v>75</v>
      </c>
      <c r="H1271" t="s">
        <v>2410</v>
      </c>
      <c r="I1271">
        <v>50</v>
      </c>
      <c r="J1271">
        <v>1</v>
      </c>
      <c r="K1271">
        <v>50</v>
      </c>
      <c r="L1271" s="45">
        <f>VLOOKUP(H1271,'[1]CALCUL AS et AN'!$A$2:$AU$889,24,FALSE)</f>
        <v>50</v>
      </c>
      <c r="M1271" s="48">
        <f>VLOOKUP(H1271,'[1]CALCUL AS et AN'!$A$2:$AU$889,28,FALSE)</f>
        <v>50</v>
      </c>
      <c r="N1271">
        <v>66.5</v>
      </c>
      <c r="O1271" s="45">
        <f t="shared" si="92"/>
        <v>66.5</v>
      </c>
      <c r="P1271" s="48">
        <f t="shared" si="93"/>
        <v>66.5</v>
      </c>
      <c r="Q1271">
        <v>75</v>
      </c>
      <c r="R1271" s="45">
        <f>VLOOKUP(H1271,'[1]CALCUL AS et AN'!$A$2:$AU$889,46,FALSE)</f>
        <v>75</v>
      </c>
      <c r="S1271" s="48">
        <f>VLOOKUP(H1271,'[1]CALCUL AS et AN'!$A$2:$AU$889,47,FALSE)</f>
        <v>75</v>
      </c>
      <c r="T1271">
        <v>99.75</v>
      </c>
      <c r="U1271" s="45">
        <f t="shared" si="94"/>
        <v>99.75</v>
      </c>
      <c r="V1271" s="48">
        <f t="shared" si="95"/>
        <v>99.75</v>
      </c>
      <c r="W1271" t="s">
        <v>1361</v>
      </c>
      <c r="X1271" t="s">
        <v>951</v>
      </c>
    </row>
    <row r="1272" spans="1:24" outlineLevel="2">
      <c r="A1272" t="s">
        <v>1578</v>
      </c>
      <c r="B1272" s="73" t="str">
        <f t="shared" si="91"/>
        <v>2100</v>
      </c>
      <c r="C1272" t="s">
        <v>448</v>
      </c>
      <c r="D1272">
        <v>1</v>
      </c>
      <c r="E1272" t="s">
        <v>449</v>
      </c>
      <c r="F1272">
        <v>119.89</v>
      </c>
      <c r="H1272" t="s">
        <v>448</v>
      </c>
      <c r="I1272">
        <v>83</v>
      </c>
      <c r="J1272">
        <v>1</v>
      </c>
      <c r="K1272">
        <v>83</v>
      </c>
      <c r="L1272" s="45">
        <f>VLOOKUP(H1272,'[1]CALCUL AS et AN'!$A$2:$AU$889,24,FALSE)</f>
        <v>83</v>
      </c>
      <c r="M1272" s="48">
        <f>VLOOKUP(H1272,'[1]CALCUL AS et AN'!$A$2:$AU$889,28,FALSE)</f>
        <v>88</v>
      </c>
      <c r="N1272">
        <v>83</v>
      </c>
      <c r="O1272" s="45">
        <f t="shared" si="92"/>
        <v>83</v>
      </c>
      <c r="P1272" s="48">
        <f t="shared" si="93"/>
        <v>88</v>
      </c>
      <c r="Q1272">
        <v>119.89</v>
      </c>
      <c r="R1272" s="45">
        <f>VLOOKUP(H1272,'[1]CALCUL AS et AN'!$A$2:$AU$889,46,FALSE)</f>
        <v>124.5</v>
      </c>
      <c r="S1272" s="48">
        <f>VLOOKUP(H1272,'[1]CALCUL AS et AN'!$A$2:$AU$889,47,FALSE)</f>
        <v>132</v>
      </c>
      <c r="T1272">
        <v>119.89</v>
      </c>
      <c r="U1272" s="45">
        <f t="shared" si="94"/>
        <v>124.5</v>
      </c>
      <c r="V1272" s="48">
        <f t="shared" si="95"/>
        <v>132</v>
      </c>
      <c r="W1272" t="s">
        <v>1361</v>
      </c>
      <c r="X1272" t="s">
        <v>937</v>
      </c>
    </row>
    <row r="1273" spans="1:24" outlineLevel="2">
      <c r="A1273" t="s">
        <v>1578</v>
      </c>
      <c r="B1273" s="73" t="str">
        <f t="shared" si="91"/>
        <v>2100</v>
      </c>
      <c r="C1273" t="s">
        <v>518</v>
      </c>
      <c r="D1273">
        <v>3</v>
      </c>
      <c r="E1273" t="s">
        <v>519</v>
      </c>
      <c r="F1273">
        <v>59.85</v>
      </c>
      <c r="H1273" t="s">
        <v>518</v>
      </c>
      <c r="I1273">
        <v>39.9</v>
      </c>
      <c r="J1273">
        <v>1</v>
      </c>
      <c r="K1273">
        <v>39.9</v>
      </c>
      <c r="L1273" s="45">
        <f>VLOOKUP(H1273,'[1]CALCUL AS et AN'!$A$2:$AU$889,24,FALSE)</f>
        <v>39.9</v>
      </c>
      <c r="M1273" s="48">
        <f>VLOOKUP(H1273,'[1]CALCUL AS et AN'!$A$2:$AU$889,28,FALSE)</f>
        <v>39.9</v>
      </c>
      <c r="N1273">
        <v>119.69999999999999</v>
      </c>
      <c r="O1273" s="45">
        <f t="shared" si="92"/>
        <v>119.69999999999999</v>
      </c>
      <c r="P1273" s="48">
        <f t="shared" si="93"/>
        <v>119.69999999999999</v>
      </c>
      <c r="Q1273">
        <v>59.85</v>
      </c>
      <c r="R1273" s="45">
        <f>VLOOKUP(H1273,'[1]CALCUL AS et AN'!$A$2:$AU$889,46,FALSE)</f>
        <v>59.849999999999994</v>
      </c>
      <c r="S1273" s="48">
        <f>VLOOKUP(H1273,'[1]CALCUL AS et AN'!$A$2:$AU$889,47,FALSE)</f>
        <v>59.849999999999994</v>
      </c>
      <c r="T1273">
        <v>179.55</v>
      </c>
      <c r="U1273" s="45">
        <f t="shared" si="94"/>
        <v>179.54999999999998</v>
      </c>
      <c r="V1273" s="48">
        <f t="shared" si="95"/>
        <v>179.54999999999998</v>
      </c>
      <c r="W1273" t="s">
        <v>1361</v>
      </c>
      <c r="X1273" t="s">
        <v>937</v>
      </c>
    </row>
    <row r="1274" spans="1:24" outlineLevel="2">
      <c r="A1274" t="s">
        <v>1578</v>
      </c>
      <c r="B1274" s="73" t="str">
        <f t="shared" si="91"/>
        <v>2100</v>
      </c>
      <c r="C1274" t="s">
        <v>1516</v>
      </c>
      <c r="D1274">
        <v>1.6</v>
      </c>
      <c r="E1274" t="s">
        <v>1517</v>
      </c>
      <c r="F1274">
        <v>5.59</v>
      </c>
      <c r="H1274" t="s">
        <v>1516</v>
      </c>
      <c r="I1274">
        <v>1.99</v>
      </c>
      <c r="J1274">
        <v>0.33</v>
      </c>
      <c r="K1274">
        <v>6.0303030303030303</v>
      </c>
      <c r="L1274" s="45">
        <f>VLOOKUP(H1274,'[1]CALCUL AS et AN'!$A$2:$AU$889,24,FALSE)</f>
        <v>1.9910000000000001</v>
      </c>
      <c r="M1274" s="48">
        <f>VLOOKUP(H1274,'[1]CALCUL AS et AN'!$A$2:$AU$889,28,FALSE)</f>
        <v>2.1579999999999999</v>
      </c>
      <c r="N1274">
        <v>9.6484848484848484</v>
      </c>
      <c r="O1274" s="45">
        <f t="shared" si="92"/>
        <v>3.1856000000000004</v>
      </c>
      <c r="P1274" s="48">
        <f t="shared" si="93"/>
        <v>3.4527999999999999</v>
      </c>
      <c r="Q1274">
        <v>5.59</v>
      </c>
      <c r="R1274" s="45">
        <f>VLOOKUP(H1274,'[1]CALCUL AS et AN'!$A$2:$AU$889,46,FALSE)</f>
        <v>2.6480300000000003</v>
      </c>
      <c r="S1274" s="48">
        <f>VLOOKUP(H1274,'[1]CALCUL AS et AN'!$A$2:$AU$889,47,FALSE)</f>
        <v>2.8701400000000001</v>
      </c>
      <c r="T1274">
        <v>8.9440000000000008</v>
      </c>
      <c r="U1274" s="45">
        <f t="shared" si="94"/>
        <v>4.2368480000000011</v>
      </c>
      <c r="V1274" s="48">
        <f t="shared" si="95"/>
        <v>4.5922240000000007</v>
      </c>
      <c r="W1274" t="s">
        <v>1361</v>
      </c>
      <c r="X1274" t="s">
        <v>951</v>
      </c>
    </row>
    <row r="1275" spans="1:24" outlineLevel="2">
      <c r="A1275" t="s">
        <v>1578</v>
      </c>
      <c r="B1275" s="73" t="str">
        <f t="shared" si="91"/>
        <v>2100</v>
      </c>
      <c r="C1275" t="s">
        <v>1825</v>
      </c>
      <c r="D1275">
        <v>1</v>
      </c>
      <c r="E1275" t="s">
        <v>1826</v>
      </c>
      <c r="F1275">
        <v>6.93</v>
      </c>
      <c r="H1275" t="s">
        <v>1825</v>
      </c>
      <c r="I1275">
        <v>5.89</v>
      </c>
      <c r="J1275">
        <v>1</v>
      </c>
      <c r="K1275">
        <v>5.89</v>
      </c>
      <c r="L1275" s="45">
        <f>VLOOKUP(H1275,'[1]CALCUL AS et AN'!$A$2:$AU$889,24,FALSE)</f>
        <v>5.5890000000000004</v>
      </c>
      <c r="M1275" s="48">
        <f>VLOOKUP(H1275,'[1]CALCUL AS et AN'!$A$2:$AU$889,28,FALSE)</f>
        <v>5.79</v>
      </c>
      <c r="N1275">
        <v>5.89</v>
      </c>
      <c r="O1275" s="45">
        <f t="shared" si="92"/>
        <v>5.5890000000000004</v>
      </c>
      <c r="P1275" s="48">
        <f t="shared" si="93"/>
        <v>5.79</v>
      </c>
      <c r="Q1275">
        <v>8.84</v>
      </c>
      <c r="R1275" s="45">
        <f>VLOOKUP(H1275,'[1]CALCUL AS et AN'!$A$2:$AU$889,46,FALSE)</f>
        <v>6.9862500000000001</v>
      </c>
      <c r="S1275" s="48">
        <f>VLOOKUP(H1275,'[1]CALCUL AS et AN'!$A$2:$AU$889,47,FALSE)</f>
        <v>7.2374999999999998</v>
      </c>
      <c r="T1275">
        <v>8.84</v>
      </c>
      <c r="U1275" s="45">
        <f t="shared" si="94"/>
        <v>6.9862500000000001</v>
      </c>
      <c r="V1275" s="48">
        <f t="shared" si="95"/>
        <v>7.2374999999999998</v>
      </c>
      <c r="W1275" t="s">
        <v>1361</v>
      </c>
      <c r="X1275" t="s">
        <v>951</v>
      </c>
    </row>
    <row r="1276" spans="1:24" outlineLevel="2">
      <c r="A1276" t="s">
        <v>1578</v>
      </c>
      <c r="B1276" s="73" t="str">
        <f t="shared" si="91"/>
        <v>2100</v>
      </c>
      <c r="C1276" t="s">
        <v>1523</v>
      </c>
      <c r="D1276">
        <v>1</v>
      </c>
      <c r="E1276" t="s">
        <v>1524</v>
      </c>
      <c r="F1276">
        <v>8.51</v>
      </c>
      <c r="H1276" t="s">
        <v>1523</v>
      </c>
      <c r="I1276">
        <v>7.02</v>
      </c>
      <c r="J1276">
        <v>1</v>
      </c>
      <c r="K1276">
        <v>7.02</v>
      </c>
      <c r="L1276" s="45">
        <f>VLOOKUP(H1276,'[1]CALCUL AS et AN'!$A$2:$AU$889,24,FALSE)</f>
        <v>7.0179999999999998</v>
      </c>
      <c r="M1276" s="48">
        <f>VLOOKUP(H1276,'[1]CALCUL AS et AN'!$A$2:$AU$889,28,FALSE)</f>
        <v>7.0179999999999998</v>
      </c>
      <c r="N1276">
        <v>7.02</v>
      </c>
      <c r="O1276" s="45">
        <f t="shared" si="92"/>
        <v>7.0179999999999998</v>
      </c>
      <c r="P1276" s="48">
        <f t="shared" si="93"/>
        <v>7.0179999999999998</v>
      </c>
      <c r="Q1276">
        <v>8.51</v>
      </c>
      <c r="R1276" s="45">
        <f>VLOOKUP(H1276,'[1]CALCUL AS et AN'!$A$2:$AU$889,46,FALSE)</f>
        <v>8.7724999999999991</v>
      </c>
      <c r="S1276" s="48">
        <f>VLOOKUP(H1276,'[1]CALCUL AS et AN'!$A$2:$AU$889,47,FALSE)</f>
        <v>8.7724999999999991</v>
      </c>
      <c r="T1276">
        <v>8.51</v>
      </c>
      <c r="U1276" s="45">
        <f t="shared" si="94"/>
        <v>8.7724999999999991</v>
      </c>
      <c r="V1276" s="48">
        <f t="shared" si="95"/>
        <v>8.7724999999999991</v>
      </c>
      <c r="W1276" t="s">
        <v>1361</v>
      </c>
      <c r="X1276" t="s">
        <v>951</v>
      </c>
    </row>
    <row r="1277" spans="1:24" outlineLevel="1">
      <c r="A1277" s="73" t="s">
        <v>3103</v>
      </c>
      <c r="B1277" s="73" t="str">
        <f t="shared" si="91"/>
        <v>ECSPR-2100</v>
      </c>
      <c r="N1277">
        <f>SUBTOTAL(9,N1260:N1276)</f>
        <v>452.57808484848482</v>
      </c>
      <c r="O1277" s="45">
        <f>SUBTOTAL(9,O1260:O1276)</f>
        <v>447.08333999999996</v>
      </c>
      <c r="P1277" s="48">
        <f>SUBTOTAL(9,P1260:P1276)</f>
        <v>451.36054000000001</v>
      </c>
      <c r="T1277">
        <f>SUBTOTAL(9,T1260:T1276)</f>
        <v>670.28300000000002</v>
      </c>
      <c r="U1277" s="45">
        <f>SUBTOTAL(9,U1260:U1276)</f>
        <v>668.79121800000007</v>
      </c>
      <c r="V1277" s="48">
        <f>SUBTOTAL(9,V1260:V1276)</f>
        <v>674.16909399999997</v>
      </c>
    </row>
    <row r="1278" spans="1:24" outlineLevel="2">
      <c r="A1278" t="s">
        <v>24</v>
      </c>
      <c r="B1278" s="73" t="str">
        <f t="shared" si="91"/>
        <v>0V100BG</v>
      </c>
      <c r="C1278">
        <v>101006</v>
      </c>
      <c r="D1278">
        <v>1</v>
      </c>
      <c r="E1278" t="s">
        <v>1546</v>
      </c>
      <c r="F1278">
        <v>0.68</v>
      </c>
      <c r="H1278">
        <v>101006</v>
      </c>
      <c r="I1278">
        <v>0.23</v>
      </c>
      <c r="J1278">
        <v>1</v>
      </c>
      <c r="K1278">
        <v>0.23</v>
      </c>
      <c r="L1278" s="45">
        <f>VLOOKUP(H1278,'[1]CALCUL AS et AN'!$A$2:$AU$889,24,FALSE)</f>
        <v>0.22953999999999999</v>
      </c>
      <c r="M1278" s="48">
        <f>VLOOKUP(H1278,'[1]CALCUL AS et AN'!$A$2:$AU$889,28,FALSE)</f>
        <v>0.22953999999999999</v>
      </c>
      <c r="N1278">
        <v>0.23</v>
      </c>
      <c r="O1278" s="45">
        <f t="shared" si="92"/>
        <v>0.22953999999999999</v>
      </c>
      <c r="P1278" s="48">
        <f t="shared" si="93"/>
        <v>0.22953999999999999</v>
      </c>
      <c r="Q1278">
        <v>0.68</v>
      </c>
      <c r="R1278" s="45">
        <f>VLOOKUP(H1278,'[1]CALCUL AS et AN'!$A$2:$AU$889,46,FALSE)</f>
        <v>0.68862000000000001</v>
      </c>
      <c r="S1278" s="48">
        <f>VLOOKUP(H1278,'[1]CALCUL AS et AN'!$A$2:$AU$889,47,FALSE)</f>
        <v>0.68862000000000001</v>
      </c>
      <c r="T1278">
        <v>0.68</v>
      </c>
      <c r="U1278" s="45">
        <f t="shared" si="94"/>
        <v>0.68862000000000001</v>
      </c>
      <c r="V1278" s="48">
        <f t="shared" si="95"/>
        <v>0.68862000000000001</v>
      </c>
      <c r="W1278" t="s">
        <v>1361</v>
      </c>
      <c r="X1278" t="s">
        <v>951</v>
      </c>
    </row>
    <row r="1279" spans="1:24" outlineLevel="2">
      <c r="A1279" t="s">
        <v>24</v>
      </c>
      <c r="B1279" s="73" t="str">
        <f t="shared" si="91"/>
        <v>0V100BG</v>
      </c>
      <c r="C1279" t="s">
        <v>2466</v>
      </c>
      <c r="D1279">
        <v>2</v>
      </c>
      <c r="E1279" t="s">
        <v>2467</v>
      </c>
      <c r="F1279">
        <v>0.90200000000000002</v>
      </c>
      <c r="H1279" t="s">
        <v>2466</v>
      </c>
      <c r="I1279">
        <v>0.6</v>
      </c>
      <c r="J1279">
        <v>1</v>
      </c>
      <c r="K1279">
        <v>0.6</v>
      </c>
      <c r="L1279" s="45">
        <f>VLOOKUP(H1279,'[1]CALCUL AS et AN'!$A$2:$AU$889,24,FALSE)</f>
        <v>0.60099999999999998</v>
      </c>
      <c r="M1279" s="48">
        <f>VLOOKUP(H1279,'[1]CALCUL AS et AN'!$A$2:$AU$889,28,FALSE)</f>
        <v>0.60099999999999998</v>
      </c>
      <c r="N1279">
        <v>1.2</v>
      </c>
      <c r="O1279" s="45">
        <f t="shared" si="92"/>
        <v>1.202</v>
      </c>
      <c r="P1279" s="48">
        <f t="shared" si="93"/>
        <v>1.202</v>
      </c>
      <c r="Q1279">
        <v>0.90200000000000002</v>
      </c>
      <c r="R1279" s="45">
        <f>VLOOKUP(H1279,'[1]CALCUL AS et AN'!$A$2:$AU$889,46,FALSE)</f>
        <v>0.90149999999999997</v>
      </c>
      <c r="S1279" s="48">
        <f>VLOOKUP(H1279,'[1]CALCUL AS et AN'!$A$2:$AU$889,47,FALSE)</f>
        <v>0.90149999999999997</v>
      </c>
      <c r="T1279">
        <v>1.804</v>
      </c>
      <c r="U1279" s="45">
        <f t="shared" si="94"/>
        <v>1.8029999999999999</v>
      </c>
      <c r="V1279" s="48">
        <f t="shared" si="95"/>
        <v>1.8029999999999999</v>
      </c>
      <c r="W1279" t="s">
        <v>1361</v>
      </c>
      <c r="X1279" t="s">
        <v>951</v>
      </c>
    </row>
    <row r="1280" spans="1:24" outlineLevel="2">
      <c r="A1280" t="s">
        <v>24</v>
      </c>
      <c r="B1280" s="73" t="str">
        <f t="shared" si="91"/>
        <v>0V100BG</v>
      </c>
      <c r="C1280" t="s">
        <v>2470</v>
      </c>
      <c r="D1280">
        <v>2</v>
      </c>
      <c r="E1280" t="s">
        <v>2471</v>
      </c>
      <c r="F1280">
        <v>0.08</v>
      </c>
      <c r="H1280" t="s">
        <v>2470</v>
      </c>
      <c r="I1280">
        <v>7.0000000000000007E-2</v>
      </c>
      <c r="J1280">
        <v>1</v>
      </c>
      <c r="K1280">
        <v>7.0000000000000007E-2</v>
      </c>
      <c r="L1280" s="45">
        <f>VLOOKUP(H1280,'[1]CALCUL AS et AN'!$A$2:$AU$889,24,FALSE)</f>
        <v>7.1999999999999995E-2</v>
      </c>
      <c r="M1280" s="48">
        <f>VLOOKUP(H1280,'[1]CALCUL AS et AN'!$A$2:$AU$889,28,FALSE)</f>
        <v>7.1999999999999995E-2</v>
      </c>
      <c r="N1280">
        <v>0.14000000000000001</v>
      </c>
      <c r="O1280" s="45">
        <f t="shared" si="92"/>
        <v>0.14399999999999999</v>
      </c>
      <c r="P1280" s="48">
        <f t="shared" si="93"/>
        <v>0.14399999999999999</v>
      </c>
      <c r="Q1280">
        <v>0.08</v>
      </c>
      <c r="R1280" s="45">
        <f>VLOOKUP(H1280,'[1]CALCUL AS et AN'!$A$2:$AU$889,46,FALSE)</f>
        <v>0.10799999999999998</v>
      </c>
      <c r="S1280" s="48">
        <f>VLOOKUP(H1280,'[1]CALCUL AS et AN'!$A$2:$AU$889,47,FALSE)</f>
        <v>0.10799999999999998</v>
      </c>
      <c r="T1280">
        <v>0.16</v>
      </c>
      <c r="U1280" s="45">
        <f t="shared" si="94"/>
        <v>0.21599999999999997</v>
      </c>
      <c r="V1280" s="48">
        <f t="shared" si="95"/>
        <v>0.21599999999999997</v>
      </c>
      <c r="W1280" t="s">
        <v>1361</v>
      </c>
      <c r="X1280" t="s">
        <v>951</v>
      </c>
    </row>
    <row r="1281" spans="1:24" outlineLevel="2">
      <c r="A1281" t="s">
        <v>24</v>
      </c>
      <c r="B1281" s="73" t="str">
        <f t="shared" si="91"/>
        <v>0V100BG</v>
      </c>
      <c r="C1281">
        <v>1510064</v>
      </c>
      <c r="D1281">
        <v>1</v>
      </c>
      <c r="E1281" t="s">
        <v>1673</v>
      </c>
      <c r="F1281">
        <v>39.22</v>
      </c>
      <c r="H1281">
        <v>1510064</v>
      </c>
      <c r="I1281">
        <v>24.96</v>
      </c>
      <c r="J1281">
        <v>1</v>
      </c>
      <c r="K1281">
        <v>24.96</v>
      </c>
      <c r="L1281" s="45">
        <f>VLOOKUP(H1281,'[1]CALCUL AS et AN'!$A$2:$AU$889,24,FALSE)</f>
        <v>24.954999999999998</v>
      </c>
      <c r="M1281" s="48">
        <f>VLOOKUP(H1281,'[1]CALCUL AS et AN'!$A$2:$AU$889,28,FALSE)</f>
        <v>24.954999999999998</v>
      </c>
      <c r="N1281">
        <v>24.96</v>
      </c>
      <c r="O1281" s="45">
        <f t="shared" si="92"/>
        <v>24.954999999999998</v>
      </c>
      <c r="P1281" s="48">
        <f t="shared" si="93"/>
        <v>24.954999999999998</v>
      </c>
      <c r="Q1281">
        <v>39.22</v>
      </c>
      <c r="R1281" s="45">
        <f>VLOOKUP(H1281,'[1]CALCUL AS et AN'!$A$2:$AU$889,46,FALSE)</f>
        <v>37.432499999999997</v>
      </c>
      <c r="S1281" s="48">
        <f>VLOOKUP(H1281,'[1]CALCUL AS et AN'!$A$2:$AU$889,47,FALSE)</f>
        <v>37.432499999999997</v>
      </c>
      <c r="T1281">
        <v>39.22</v>
      </c>
      <c r="U1281" s="45">
        <f t="shared" si="94"/>
        <v>37.432499999999997</v>
      </c>
      <c r="V1281" s="48">
        <f t="shared" si="95"/>
        <v>37.432499999999997</v>
      </c>
      <c r="W1281" t="s">
        <v>1361</v>
      </c>
      <c r="X1281" t="s">
        <v>951</v>
      </c>
    </row>
    <row r="1282" spans="1:24" outlineLevel="2">
      <c r="A1282" t="s">
        <v>24</v>
      </c>
      <c r="B1282" s="73" t="str">
        <f t="shared" si="91"/>
        <v>0V100BG</v>
      </c>
      <c r="C1282" t="s">
        <v>1533</v>
      </c>
      <c r="D1282">
        <v>1</v>
      </c>
      <c r="E1282" t="s">
        <v>1534</v>
      </c>
      <c r="F1282">
        <v>7.41</v>
      </c>
      <c r="H1282" t="s">
        <v>1533</v>
      </c>
      <c r="I1282">
        <v>5.99</v>
      </c>
      <c r="J1282">
        <v>1</v>
      </c>
      <c r="K1282">
        <v>5.99</v>
      </c>
      <c r="L1282" s="45">
        <f>VLOOKUP(H1282,'[1]CALCUL AS et AN'!$A$2:$AU$889,24,FALSE)</f>
        <v>5.99</v>
      </c>
      <c r="M1282" s="48">
        <f>VLOOKUP(H1282,'[1]CALCUL AS et AN'!$A$2:$AU$889,28,FALSE)</f>
        <v>5.99</v>
      </c>
      <c r="N1282">
        <v>5.99</v>
      </c>
      <c r="O1282" s="45">
        <f t="shared" si="92"/>
        <v>5.99</v>
      </c>
      <c r="P1282" s="48">
        <f t="shared" si="93"/>
        <v>5.99</v>
      </c>
      <c r="Q1282">
        <v>7.41</v>
      </c>
      <c r="R1282" s="45">
        <f>VLOOKUP(H1282,'[1]CALCUL AS et AN'!$A$2:$AU$889,46,FALSE)</f>
        <v>7.4875000000000007</v>
      </c>
      <c r="S1282" s="48">
        <f>VLOOKUP(H1282,'[1]CALCUL AS et AN'!$A$2:$AU$889,47,FALSE)</f>
        <v>7.4875000000000007</v>
      </c>
      <c r="T1282">
        <v>7.41</v>
      </c>
      <c r="U1282" s="45">
        <f t="shared" si="94"/>
        <v>7.4875000000000007</v>
      </c>
      <c r="V1282" s="48">
        <f t="shared" si="95"/>
        <v>7.4875000000000007</v>
      </c>
      <c r="W1282" t="s">
        <v>1361</v>
      </c>
      <c r="X1282" t="s">
        <v>951</v>
      </c>
    </row>
    <row r="1283" spans="1:24" outlineLevel="2">
      <c r="A1283" t="s">
        <v>24</v>
      </c>
      <c r="B1283" s="73" t="str">
        <f t="shared" si="91"/>
        <v>0V100BG</v>
      </c>
      <c r="C1283" t="s">
        <v>414</v>
      </c>
      <c r="D1283">
        <v>1</v>
      </c>
      <c r="E1283" t="s">
        <v>415</v>
      </c>
      <c r="F1283">
        <v>38.61</v>
      </c>
      <c r="H1283" t="s">
        <v>414</v>
      </c>
      <c r="I1283">
        <v>26.4</v>
      </c>
      <c r="J1283">
        <v>1</v>
      </c>
      <c r="K1283">
        <v>26.4</v>
      </c>
      <c r="L1283" s="45">
        <f>VLOOKUP(H1283,'[1]CALCUL AS et AN'!$A$2:$AU$889,24,FALSE)</f>
        <v>26.4</v>
      </c>
      <c r="M1283" s="48">
        <f>VLOOKUP(H1283,'[1]CALCUL AS et AN'!$A$2:$AU$889,28,FALSE)</f>
        <v>26.4</v>
      </c>
      <c r="N1283">
        <v>26.4</v>
      </c>
      <c r="O1283" s="45">
        <f t="shared" si="92"/>
        <v>26.4</v>
      </c>
      <c r="P1283" s="48">
        <f t="shared" si="93"/>
        <v>26.4</v>
      </c>
      <c r="Q1283">
        <v>38.61</v>
      </c>
      <c r="R1283" s="45">
        <f>VLOOKUP(H1283,'[1]CALCUL AS et AN'!$A$2:$AU$889,46,FALSE)</f>
        <v>39.599999999999994</v>
      </c>
      <c r="S1283" s="48">
        <f>VLOOKUP(H1283,'[1]CALCUL AS et AN'!$A$2:$AU$889,47,FALSE)</f>
        <v>39.599999999999994</v>
      </c>
      <c r="T1283">
        <v>38.61</v>
      </c>
      <c r="U1283" s="45">
        <f t="shared" si="94"/>
        <v>39.599999999999994</v>
      </c>
      <c r="V1283" s="48">
        <f t="shared" si="95"/>
        <v>39.599999999999994</v>
      </c>
      <c r="W1283" t="s">
        <v>1361</v>
      </c>
      <c r="X1283" t="s">
        <v>937</v>
      </c>
    </row>
    <row r="1284" spans="1:24" outlineLevel="2">
      <c r="A1284" t="s">
        <v>24</v>
      </c>
      <c r="B1284" s="73" t="str">
        <f t="shared" si="91"/>
        <v>0V100BG</v>
      </c>
      <c r="C1284" t="s">
        <v>592</v>
      </c>
      <c r="D1284">
        <v>2</v>
      </c>
      <c r="E1284" t="s">
        <v>1512</v>
      </c>
      <c r="F1284">
        <v>0.96</v>
      </c>
      <c r="H1284" t="s">
        <v>592</v>
      </c>
      <c r="I1284">
        <v>0.77</v>
      </c>
      <c r="J1284">
        <v>1</v>
      </c>
      <c r="K1284">
        <v>0.77</v>
      </c>
      <c r="L1284" s="45">
        <f>VLOOKUP(H1284,'[1]CALCUL AS et AN'!$A$2:$AU$889,24,FALSE)</f>
        <v>0.76900000000000002</v>
      </c>
      <c r="M1284" s="48">
        <f>VLOOKUP(H1284,'[1]CALCUL AS et AN'!$A$2:$AU$889,28,FALSE)</f>
        <v>0.84599999999999997</v>
      </c>
      <c r="N1284">
        <v>1.54</v>
      </c>
      <c r="O1284" s="45">
        <f t="shared" si="92"/>
        <v>1.538</v>
      </c>
      <c r="P1284" s="48">
        <f t="shared" si="93"/>
        <v>1.6919999999999999</v>
      </c>
      <c r="Q1284">
        <v>0.96</v>
      </c>
      <c r="R1284" s="45">
        <f>VLOOKUP(H1284,'[1]CALCUL AS et AN'!$A$2:$AU$889,46,FALSE)</f>
        <v>0.96125000000000005</v>
      </c>
      <c r="S1284" s="48">
        <f>VLOOKUP(H1284,'[1]CALCUL AS et AN'!$A$2:$AU$889,47,FALSE)</f>
        <v>1.0574999999999999</v>
      </c>
      <c r="T1284">
        <v>1.92</v>
      </c>
      <c r="U1284" s="45">
        <f t="shared" si="94"/>
        <v>1.9225000000000001</v>
      </c>
      <c r="V1284" s="48">
        <f t="shared" si="95"/>
        <v>2.1149999999999998</v>
      </c>
      <c r="W1284" t="s">
        <v>1361</v>
      </c>
      <c r="X1284" t="s">
        <v>937</v>
      </c>
    </row>
    <row r="1285" spans="1:24" outlineLevel="2">
      <c r="A1285" t="s">
        <v>24</v>
      </c>
      <c r="B1285" s="73" t="str">
        <f t="shared" si="91"/>
        <v>0V100BG</v>
      </c>
      <c r="C1285" t="s">
        <v>963</v>
      </c>
      <c r="D1285">
        <v>1</v>
      </c>
      <c r="E1285" t="s">
        <v>964</v>
      </c>
      <c r="F1285">
        <v>3.76</v>
      </c>
      <c r="H1285" t="s">
        <v>963</v>
      </c>
      <c r="I1285">
        <v>2.13</v>
      </c>
      <c r="J1285">
        <v>1</v>
      </c>
      <c r="K1285">
        <v>2.13</v>
      </c>
      <c r="L1285" s="45">
        <f>VLOOKUP(H1285,'[1]CALCUL AS et AN'!$A$2:$AU$889,24,FALSE)</f>
        <v>2.13</v>
      </c>
      <c r="M1285" s="48">
        <f>VLOOKUP(H1285,'[1]CALCUL AS et AN'!$A$2:$AU$889,28,FALSE)</f>
        <v>2.5049999999999999</v>
      </c>
      <c r="N1285">
        <v>2.13</v>
      </c>
      <c r="O1285" s="45">
        <f t="shared" si="92"/>
        <v>2.13</v>
      </c>
      <c r="P1285" s="48">
        <f t="shared" si="93"/>
        <v>2.5049999999999999</v>
      </c>
      <c r="Q1285">
        <v>3.76</v>
      </c>
      <c r="R1285" s="45">
        <f>VLOOKUP(H1285,'[1]CALCUL AS et AN'!$A$2:$AU$889,46,FALSE)</f>
        <v>4.26</v>
      </c>
      <c r="S1285" s="48">
        <f>VLOOKUP(H1285,'[1]CALCUL AS et AN'!$A$2:$AU$889,47,FALSE)</f>
        <v>5.01</v>
      </c>
      <c r="T1285">
        <v>3.76</v>
      </c>
      <c r="U1285" s="45">
        <f t="shared" si="94"/>
        <v>4.26</v>
      </c>
      <c r="V1285" s="48">
        <f t="shared" si="95"/>
        <v>5.01</v>
      </c>
      <c r="W1285" t="s">
        <v>1361</v>
      </c>
      <c r="X1285" t="s">
        <v>951</v>
      </c>
    </row>
    <row r="1286" spans="1:24" outlineLevel="2">
      <c r="A1286" t="s">
        <v>24</v>
      </c>
      <c r="B1286" s="73" t="str">
        <f t="shared" si="91"/>
        <v>0V100BG</v>
      </c>
      <c r="C1286" t="s">
        <v>2000</v>
      </c>
      <c r="D1286">
        <v>1</v>
      </c>
      <c r="E1286" t="s">
        <v>2001</v>
      </c>
      <c r="F1286">
        <v>226.44</v>
      </c>
      <c r="H1286" t="s">
        <v>2000</v>
      </c>
      <c r="I1286">
        <v>148</v>
      </c>
      <c r="J1286">
        <v>1</v>
      </c>
      <c r="K1286">
        <v>148</v>
      </c>
      <c r="L1286" s="45">
        <f>VLOOKUP(H1286,'[1]CALCUL AS et AN'!$A$2:$AU$889,24,FALSE)</f>
        <v>148</v>
      </c>
      <c r="M1286" s="48">
        <f>VLOOKUP(H1286,'[1]CALCUL AS et AN'!$A$2:$AU$889,28,FALSE)</f>
        <v>148</v>
      </c>
      <c r="N1286">
        <v>148</v>
      </c>
      <c r="O1286" s="45">
        <f t="shared" si="92"/>
        <v>148</v>
      </c>
      <c r="P1286" s="48">
        <f t="shared" si="93"/>
        <v>148</v>
      </c>
      <c r="Q1286">
        <v>226.44</v>
      </c>
      <c r="R1286" s="45">
        <f>VLOOKUP(H1286,'[1]CALCUL AS et AN'!$A$2:$AU$889,46,FALSE)</f>
        <v>222</v>
      </c>
      <c r="S1286" s="48">
        <f>VLOOKUP(H1286,'[1]CALCUL AS et AN'!$A$2:$AU$889,47,FALSE)</f>
        <v>222</v>
      </c>
      <c r="T1286">
        <v>226.44</v>
      </c>
      <c r="U1286" s="45">
        <f t="shared" si="94"/>
        <v>222</v>
      </c>
      <c r="V1286" s="48">
        <f t="shared" si="95"/>
        <v>222</v>
      </c>
      <c r="W1286" t="s">
        <v>1361</v>
      </c>
      <c r="X1286" t="s">
        <v>951</v>
      </c>
    </row>
    <row r="1287" spans="1:24" outlineLevel="2">
      <c r="A1287" t="s">
        <v>24</v>
      </c>
      <c r="B1287" s="73" t="str">
        <f t="shared" si="91"/>
        <v>0V100BG</v>
      </c>
      <c r="C1287" t="s">
        <v>1527</v>
      </c>
      <c r="D1287">
        <v>1</v>
      </c>
      <c r="E1287" t="s">
        <v>1528</v>
      </c>
      <c r="F1287">
        <v>0.77</v>
      </c>
      <c r="H1287" t="s">
        <v>1527</v>
      </c>
      <c r="I1287">
        <v>0.61</v>
      </c>
      <c r="J1287">
        <v>1</v>
      </c>
      <c r="K1287">
        <v>0.61</v>
      </c>
      <c r="L1287" s="45">
        <f>VLOOKUP(H1287,'[1]CALCUL AS et AN'!$A$2:$AU$889,24,FALSE)</f>
        <v>0.61299999999999999</v>
      </c>
      <c r="M1287" s="48">
        <f>VLOOKUP(H1287,'[1]CALCUL AS et AN'!$A$2:$AU$889,28,FALSE)</f>
        <v>0.67400000000000004</v>
      </c>
      <c r="N1287">
        <v>0.61</v>
      </c>
      <c r="O1287" s="45">
        <f t="shared" si="92"/>
        <v>0.61299999999999999</v>
      </c>
      <c r="P1287" s="48">
        <f t="shared" si="93"/>
        <v>0.67400000000000004</v>
      </c>
      <c r="Q1287">
        <v>0.77</v>
      </c>
      <c r="R1287" s="45">
        <f>VLOOKUP(H1287,'[1]CALCUL AS et AN'!$A$2:$AU$889,46,FALSE)</f>
        <v>0.81529000000000007</v>
      </c>
      <c r="S1287" s="48">
        <f>VLOOKUP(H1287,'[1]CALCUL AS et AN'!$A$2:$AU$889,47,FALSE)</f>
        <v>0.89642000000000011</v>
      </c>
      <c r="T1287">
        <v>0.77</v>
      </c>
      <c r="U1287" s="45">
        <f t="shared" si="94"/>
        <v>0.81529000000000007</v>
      </c>
      <c r="V1287" s="48">
        <f t="shared" si="95"/>
        <v>0.89642000000000011</v>
      </c>
      <c r="W1287" t="s">
        <v>1361</v>
      </c>
      <c r="X1287" t="s">
        <v>951</v>
      </c>
    </row>
    <row r="1288" spans="1:24" outlineLevel="2">
      <c r="A1288" t="s">
        <v>24</v>
      </c>
      <c r="B1288" s="73" t="str">
        <f t="shared" si="91"/>
        <v>0V100BG</v>
      </c>
      <c r="C1288">
        <v>7214321415</v>
      </c>
      <c r="D1288">
        <v>1</v>
      </c>
      <c r="E1288" t="s">
        <v>2402</v>
      </c>
      <c r="F1288">
        <v>0.1</v>
      </c>
      <c r="H1288">
        <v>7214321415</v>
      </c>
      <c r="I1288">
        <v>0</v>
      </c>
      <c r="J1288">
        <v>100</v>
      </c>
      <c r="K1288">
        <v>0</v>
      </c>
      <c r="L1288" s="45">
        <f>VLOOKUP(H1288,'[1]CALCUL AS et AN'!$A$2:$AU$889,24,FALSE)</f>
        <v>1.9300000000000001E-2</v>
      </c>
      <c r="M1288" s="48">
        <f>VLOOKUP(H1288,'[1]CALCUL AS et AN'!$A$2:$AU$889,28,FALSE)</f>
        <v>1.7100000000000001E-2</v>
      </c>
      <c r="N1288">
        <v>0</v>
      </c>
      <c r="O1288" s="45">
        <f t="shared" si="92"/>
        <v>1.9300000000000001E-2</v>
      </c>
      <c r="P1288" s="48">
        <f t="shared" si="93"/>
        <v>1.7100000000000001E-2</v>
      </c>
      <c r="Q1288">
        <v>0.1</v>
      </c>
      <c r="R1288" s="45">
        <f>VLOOKUP(H1288,'[1]CALCUL AS et AN'!$A$2:$AU$889,46,FALSE)</f>
        <v>2.8950000000000004E-2</v>
      </c>
      <c r="S1288" s="48">
        <f>VLOOKUP(H1288,'[1]CALCUL AS et AN'!$A$2:$AU$889,47,FALSE)</f>
        <v>2.5649999999999999E-2</v>
      </c>
      <c r="T1288">
        <v>0.1</v>
      </c>
      <c r="U1288" s="45">
        <f t="shared" si="94"/>
        <v>2.8950000000000004E-2</v>
      </c>
      <c r="V1288" s="48">
        <f t="shared" si="95"/>
        <v>2.5649999999999999E-2</v>
      </c>
      <c r="W1288" t="s">
        <v>1361</v>
      </c>
      <c r="X1288" t="s">
        <v>951</v>
      </c>
    </row>
    <row r="1289" spans="1:24" outlineLevel="2">
      <c r="A1289" t="s">
        <v>24</v>
      </c>
      <c r="B1289" s="73" t="str">
        <f t="shared" si="91"/>
        <v>0V100BG</v>
      </c>
      <c r="C1289" t="s">
        <v>442</v>
      </c>
      <c r="D1289">
        <v>1</v>
      </c>
      <c r="E1289" t="s">
        <v>1496</v>
      </c>
      <c r="F1289">
        <v>431.65</v>
      </c>
      <c r="H1289" t="s">
        <v>442</v>
      </c>
      <c r="I1289">
        <v>313</v>
      </c>
      <c r="J1289">
        <v>1</v>
      </c>
      <c r="K1289">
        <v>313</v>
      </c>
      <c r="L1289" s="45">
        <f>VLOOKUP(H1289,'[1]CALCUL AS et AN'!$A$2:$AU$889,24,FALSE)</f>
        <v>313</v>
      </c>
      <c r="M1289" s="48">
        <f>VLOOKUP(H1289,'[1]CALCUL AS et AN'!$A$2:$AU$889,28,FALSE)</f>
        <v>313</v>
      </c>
      <c r="N1289">
        <v>313</v>
      </c>
      <c r="O1289" s="45">
        <f t="shared" si="92"/>
        <v>313</v>
      </c>
      <c r="P1289" s="48">
        <f t="shared" si="93"/>
        <v>313</v>
      </c>
      <c r="Q1289">
        <v>431.65</v>
      </c>
      <c r="R1289" s="45">
        <f>VLOOKUP(H1289,'[1]CALCUL AS et AN'!$A$2:$AU$889,46,FALSE)</f>
        <v>469.5</v>
      </c>
      <c r="S1289" s="48">
        <f>VLOOKUP(H1289,'[1]CALCUL AS et AN'!$A$2:$AU$889,47,FALSE)</f>
        <v>469.5</v>
      </c>
      <c r="T1289">
        <v>431.65</v>
      </c>
      <c r="U1289" s="45">
        <f t="shared" si="94"/>
        <v>469.5</v>
      </c>
      <c r="V1289" s="48">
        <f t="shared" si="95"/>
        <v>469.5</v>
      </c>
      <c r="W1289" t="s">
        <v>1361</v>
      </c>
      <c r="X1289" t="s">
        <v>937</v>
      </c>
    </row>
    <row r="1290" spans="1:24" outlineLevel="2">
      <c r="A1290" t="s">
        <v>24</v>
      </c>
      <c r="B1290" s="73" t="str">
        <f t="shared" si="91"/>
        <v>0V100BG</v>
      </c>
      <c r="C1290" t="s">
        <v>472</v>
      </c>
      <c r="D1290">
        <v>1</v>
      </c>
      <c r="E1290" t="s">
        <v>993</v>
      </c>
      <c r="F1290">
        <v>4.87</v>
      </c>
      <c r="H1290" t="s">
        <v>472</v>
      </c>
      <c r="I1290">
        <v>0.94</v>
      </c>
      <c r="J1290">
        <v>1</v>
      </c>
      <c r="K1290">
        <v>0.94</v>
      </c>
      <c r="L1290" s="45">
        <f>VLOOKUP(H1290,'[1]CALCUL AS et AN'!$A$2:$AU$889,24,FALSE)</f>
        <v>2.1800000000000002</v>
      </c>
      <c r="M1290" s="48">
        <f>VLOOKUP(H1290,'[1]CALCUL AS et AN'!$A$2:$AU$889,28,FALSE)</f>
        <v>0.94</v>
      </c>
      <c r="N1290">
        <v>0.94</v>
      </c>
      <c r="O1290" s="45">
        <f t="shared" si="92"/>
        <v>2.1800000000000002</v>
      </c>
      <c r="P1290" s="48">
        <f t="shared" si="93"/>
        <v>0.94</v>
      </c>
      <c r="Q1290">
        <v>4.87</v>
      </c>
      <c r="R1290" s="45">
        <f>VLOOKUP(H1290,'[1]CALCUL AS et AN'!$A$2:$AU$889,46,FALSE)</f>
        <v>4.9050000000000002</v>
      </c>
      <c r="S1290" s="48">
        <f>VLOOKUP(H1290,'[1]CALCUL AS et AN'!$A$2:$AU$889,47,FALSE)</f>
        <v>2.1149999999999998</v>
      </c>
      <c r="T1290">
        <v>4.87</v>
      </c>
      <c r="U1290" s="45">
        <f t="shared" si="94"/>
        <v>4.9050000000000002</v>
      </c>
      <c r="V1290" s="48">
        <f t="shared" si="95"/>
        <v>2.1149999999999998</v>
      </c>
      <c r="W1290" t="s">
        <v>1361</v>
      </c>
      <c r="X1290" t="s">
        <v>937</v>
      </c>
    </row>
    <row r="1291" spans="1:24" outlineLevel="2">
      <c r="A1291" t="s">
        <v>24</v>
      </c>
      <c r="B1291" s="73" t="str">
        <f t="shared" si="91"/>
        <v>0V100BG</v>
      </c>
      <c r="C1291" t="s">
        <v>476</v>
      </c>
      <c r="D1291">
        <v>1</v>
      </c>
      <c r="E1291" t="s">
        <v>2937</v>
      </c>
      <c r="F1291">
        <v>4.9400000000000004</v>
      </c>
      <c r="H1291" t="s">
        <v>476</v>
      </c>
      <c r="I1291">
        <v>2.21</v>
      </c>
      <c r="J1291">
        <v>1</v>
      </c>
      <c r="K1291">
        <v>2.21</v>
      </c>
      <c r="L1291" s="45">
        <f>VLOOKUP(H1291,'[1]CALCUL AS et AN'!$A$2:$AU$889,24,FALSE)</f>
        <v>2.21</v>
      </c>
      <c r="M1291" s="48">
        <f>VLOOKUP(H1291,'[1]CALCUL AS et AN'!$A$2:$AU$889,28,FALSE)</f>
        <v>0.92</v>
      </c>
      <c r="N1291">
        <v>2.21</v>
      </c>
      <c r="O1291" s="45">
        <f t="shared" si="92"/>
        <v>2.21</v>
      </c>
      <c r="P1291" s="48">
        <f t="shared" si="93"/>
        <v>0.92</v>
      </c>
      <c r="Q1291">
        <v>4.9400000000000004</v>
      </c>
      <c r="R1291" s="45">
        <f>VLOOKUP(H1291,'[1]CALCUL AS et AN'!$A$2:$AU$889,46,FALSE)</f>
        <v>4.9725000000000001</v>
      </c>
      <c r="S1291" s="48">
        <f>VLOOKUP(H1291,'[1]CALCUL AS et AN'!$A$2:$AU$889,47,FALSE)</f>
        <v>2.0700000000000003</v>
      </c>
      <c r="T1291">
        <v>4.9400000000000004</v>
      </c>
      <c r="U1291" s="45">
        <f t="shared" si="94"/>
        <v>4.9725000000000001</v>
      </c>
      <c r="V1291" s="48">
        <f t="shared" si="95"/>
        <v>2.0700000000000003</v>
      </c>
      <c r="W1291" t="s">
        <v>1361</v>
      </c>
      <c r="X1291" t="s">
        <v>937</v>
      </c>
    </row>
    <row r="1292" spans="1:24" outlineLevel="2">
      <c r="A1292" t="s">
        <v>24</v>
      </c>
      <c r="B1292" s="73" t="str">
        <f t="shared" si="91"/>
        <v>0V100BG</v>
      </c>
      <c r="C1292" t="s">
        <v>626</v>
      </c>
      <c r="D1292">
        <v>1</v>
      </c>
      <c r="E1292" t="s">
        <v>627</v>
      </c>
      <c r="F1292">
        <v>1.1000000000000001</v>
      </c>
      <c r="H1292" t="s">
        <v>626</v>
      </c>
      <c r="I1292">
        <v>1.1100000000000001</v>
      </c>
      <c r="J1292">
        <v>1</v>
      </c>
      <c r="K1292">
        <v>1.1100000000000001</v>
      </c>
      <c r="L1292" s="45">
        <f>VLOOKUP(H1292,'[1]CALCUL AS et AN'!$A$2:$AU$889,24,FALSE)</f>
        <v>1.1060000000000001</v>
      </c>
      <c r="M1292" s="48">
        <f>VLOOKUP(H1292,'[1]CALCUL AS et AN'!$A$2:$AU$889,28,FALSE)</f>
        <v>1.2170000000000001</v>
      </c>
      <c r="N1292">
        <v>1.1100000000000001</v>
      </c>
      <c r="O1292" s="45">
        <f t="shared" si="92"/>
        <v>1.1060000000000001</v>
      </c>
      <c r="P1292" s="48">
        <f t="shared" si="93"/>
        <v>1.2170000000000001</v>
      </c>
      <c r="Q1292">
        <v>1.27</v>
      </c>
      <c r="R1292" s="45">
        <f>VLOOKUP(H1292,'[1]CALCUL AS et AN'!$A$2:$AU$889,46,FALSE)</f>
        <v>1.3825000000000001</v>
      </c>
      <c r="S1292" s="48">
        <f>VLOOKUP(H1292,'[1]CALCUL AS et AN'!$A$2:$AU$889,47,FALSE)</f>
        <v>1.5212500000000002</v>
      </c>
      <c r="T1292">
        <v>1.27</v>
      </c>
      <c r="U1292" s="45">
        <f t="shared" si="94"/>
        <v>1.3825000000000001</v>
      </c>
      <c r="V1292" s="48">
        <f t="shared" si="95"/>
        <v>1.5212500000000002</v>
      </c>
      <c r="W1292" t="s">
        <v>1361</v>
      </c>
      <c r="X1292" t="s">
        <v>937</v>
      </c>
    </row>
    <row r="1293" spans="1:24" outlineLevel="2">
      <c r="A1293" t="s">
        <v>24</v>
      </c>
      <c r="B1293" s="73" t="str">
        <f t="shared" si="91"/>
        <v>0V100BG</v>
      </c>
      <c r="C1293" t="s">
        <v>2410</v>
      </c>
      <c r="D1293">
        <v>0.89</v>
      </c>
      <c r="E1293" t="s">
        <v>2411</v>
      </c>
      <c r="F1293">
        <v>75</v>
      </c>
      <c r="H1293" t="s">
        <v>2410</v>
      </c>
      <c r="I1293">
        <v>50</v>
      </c>
      <c r="J1293">
        <v>1</v>
      </c>
      <c r="K1293">
        <v>50</v>
      </c>
      <c r="L1293" s="45">
        <f>VLOOKUP(H1293,'[1]CALCUL AS et AN'!$A$2:$AU$889,24,FALSE)</f>
        <v>50</v>
      </c>
      <c r="M1293" s="48">
        <f>VLOOKUP(H1293,'[1]CALCUL AS et AN'!$A$2:$AU$889,28,FALSE)</f>
        <v>50</v>
      </c>
      <c r="N1293">
        <v>44.5</v>
      </c>
      <c r="O1293" s="45">
        <f t="shared" si="92"/>
        <v>44.5</v>
      </c>
      <c r="P1293" s="48">
        <f t="shared" si="93"/>
        <v>44.5</v>
      </c>
      <c r="Q1293">
        <v>75</v>
      </c>
      <c r="R1293" s="45">
        <f>VLOOKUP(H1293,'[1]CALCUL AS et AN'!$A$2:$AU$889,46,FALSE)</f>
        <v>75</v>
      </c>
      <c r="S1293" s="48">
        <f>VLOOKUP(H1293,'[1]CALCUL AS et AN'!$A$2:$AU$889,47,FALSE)</f>
        <v>75</v>
      </c>
      <c r="T1293">
        <v>66.75</v>
      </c>
      <c r="U1293" s="45">
        <f t="shared" si="94"/>
        <v>66.75</v>
      </c>
      <c r="V1293" s="48">
        <f t="shared" si="95"/>
        <v>66.75</v>
      </c>
      <c r="W1293" t="s">
        <v>1361</v>
      </c>
      <c r="X1293" t="s">
        <v>951</v>
      </c>
    </row>
    <row r="1294" spans="1:24" outlineLevel="2">
      <c r="A1294" t="s">
        <v>24</v>
      </c>
      <c r="B1294" s="73" t="str">
        <f t="shared" si="91"/>
        <v>0V100BG</v>
      </c>
      <c r="C1294" t="s">
        <v>1501</v>
      </c>
      <c r="D1294">
        <v>1</v>
      </c>
      <c r="E1294" t="s">
        <v>1502</v>
      </c>
      <c r="F1294">
        <v>83.19</v>
      </c>
      <c r="H1294" t="s">
        <v>1501</v>
      </c>
      <c r="I1294">
        <v>63.5</v>
      </c>
      <c r="J1294">
        <v>1</v>
      </c>
      <c r="K1294">
        <v>63.5</v>
      </c>
      <c r="L1294" s="45">
        <f>VLOOKUP(H1294,'[1]CALCUL AS et AN'!$A$2:$AU$889,24,FALSE)</f>
        <v>63.5</v>
      </c>
      <c r="M1294" s="48">
        <f>VLOOKUP(H1294,'[1]CALCUL AS et AN'!$A$2:$AU$889,28,FALSE)</f>
        <v>71</v>
      </c>
      <c r="N1294">
        <v>63.5</v>
      </c>
      <c r="O1294" s="45">
        <f t="shared" si="92"/>
        <v>63.5</v>
      </c>
      <c r="P1294" s="48">
        <f t="shared" si="93"/>
        <v>71</v>
      </c>
      <c r="Q1294">
        <v>83.19</v>
      </c>
      <c r="R1294" s="45">
        <f>VLOOKUP(H1294,'[1]CALCUL AS et AN'!$A$2:$AU$889,46,FALSE)</f>
        <v>84.454999999999998</v>
      </c>
      <c r="S1294" s="48">
        <f>VLOOKUP(H1294,'[1]CALCUL AS et AN'!$A$2:$AU$889,47,FALSE)</f>
        <v>94.43</v>
      </c>
      <c r="T1294">
        <v>83.19</v>
      </c>
      <c r="U1294" s="45">
        <f t="shared" si="94"/>
        <v>84.454999999999998</v>
      </c>
      <c r="V1294" s="48">
        <f t="shared" si="95"/>
        <v>94.43</v>
      </c>
      <c r="W1294" t="s">
        <v>1361</v>
      </c>
      <c r="X1294" t="s">
        <v>951</v>
      </c>
    </row>
    <row r="1295" spans="1:24" outlineLevel="2">
      <c r="A1295" t="s">
        <v>24</v>
      </c>
      <c r="B1295" s="73" t="str">
        <f t="shared" si="91"/>
        <v>0V100BG</v>
      </c>
      <c r="C1295" t="s">
        <v>1542</v>
      </c>
      <c r="D1295">
        <v>1</v>
      </c>
      <c r="E1295" t="s">
        <v>1543</v>
      </c>
      <c r="F1295">
        <v>21.71</v>
      </c>
      <c r="H1295" t="s">
        <v>1542</v>
      </c>
      <c r="I1295">
        <v>17.73</v>
      </c>
      <c r="J1295">
        <v>1</v>
      </c>
      <c r="K1295">
        <v>17.73</v>
      </c>
      <c r="L1295" s="45">
        <f>VLOOKUP(H1295,'[1]CALCUL AS et AN'!$A$2:$AU$889,24,FALSE)</f>
        <v>17.73</v>
      </c>
      <c r="M1295" s="48">
        <f>VLOOKUP(H1295,'[1]CALCUL AS et AN'!$A$2:$AU$889,28,FALSE)</f>
        <v>17.73</v>
      </c>
      <c r="N1295">
        <v>17.73</v>
      </c>
      <c r="O1295" s="45">
        <f t="shared" si="92"/>
        <v>17.73</v>
      </c>
      <c r="P1295" s="48">
        <f t="shared" si="93"/>
        <v>17.73</v>
      </c>
      <c r="Q1295">
        <v>21.71</v>
      </c>
      <c r="R1295" s="45">
        <f>VLOOKUP(H1295,'[1]CALCUL AS et AN'!$A$2:$AU$889,46,FALSE)</f>
        <v>22.162500000000001</v>
      </c>
      <c r="S1295" s="48">
        <f>VLOOKUP(H1295,'[1]CALCUL AS et AN'!$A$2:$AU$889,47,FALSE)</f>
        <v>22.162500000000001</v>
      </c>
      <c r="T1295">
        <v>21.71</v>
      </c>
      <c r="U1295" s="45">
        <f t="shared" si="94"/>
        <v>22.162500000000001</v>
      </c>
      <c r="V1295" s="48">
        <f t="shared" si="95"/>
        <v>22.162500000000001</v>
      </c>
      <c r="W1295" t="s">
        <v>1361</v>
      </c>
      <c r="X1295" t="s">
        <v>951</v>
      </c>
    </row>
    <row r="1296" spans="1:24" outlineLevel="2">
      <c r="A1296" t="s">
        <v>24</v>
      </c>
      <c r="B1296" s="73" t="str">
        <f t="shared" si="91"/>
        <v>0V100BG</v>
      </c>
      <c r="C1296" t="s">
        <v>1983</v>
      </c>
      <c r="D1296">
        <v>1</v>
      </c>
      <c r="E1296" t="s">
        <v>1984</v>
      </c>
      <c r="F1296">
        <v>19.91</v>
      </c>
      <c r="H1296" t="s">
        <v>1983</v>
      </c>
      <c r="I1296">
        <v>12.16</v>
      </c>
      <c r="J1296">
        <v>1</v>
      </c>
      <c r="K1296">
        <v>12.16</v>
      </c>
      <c r="L1296" s="45">
        <f>VLOOKUP(H1296,'[1]CALCUL AS et AN'!$A$2:$AU$889,24,FALSE)</f>
        <v>12.16</v>
      </c>
      <c r="M1296" s="48">
        <f>VLOOKUP(H1296,'[1]CALCUL AS et AN'!$A$2:$AU$889,28,FALSE)</f>
        <v>12.16</v>
      </c>
      <c r="N1296">
        <v>12.16</v>
      </c>
      <c r="O1296" s="45">
        <f t="shared" si="92"/>
        <v>12.16</v>
      </c>
      <c r="P1296" s="48">
        <f t="shared" si="93"/>
        <v>12.16</v>
      </c>
      <c r="Q1296">
        <v>19.91</v>
      </c>
      <c r="R1296" s="45">
        <f>VLOOKUP(H1296,'[1]CALCUL AS et AN'!$A$2:$AU$889,46,FALSE)</f>
        <v>21.28</v>
      </c>
      <c r="S1296" s="48">
        <f>VLOOKUP(H1296,'[1]CALCUL AS et AN'!$A$2:$AU$889,47,FALSE)</f>
        <v>21.28</v>
      </c>
      <c r="T1296">
        <v>19.91</v>
      </c>
      <c r="U1296" s="45">
        <f t="shared" si="94"/>
        <v>21.28</v>
      </c>
      <c r="V1296" s="48">
        <f t="shared" si="95"/>
        <v>21.28</v>
      </c>
      <c r="W1296" t="s">
        <v>1361</v>
      </c>
      <c r="X1296" t="s">
        <v>951</v>
      </c>
    </row>
    <row r="1297" spans="1:24" outlineLevel="2">
      <c r="A1297" t="s">
        <v>24</v>
      </c>
      <c r="B1297" s="73" t="str">
        <f t="shared" si="91"/>
        <v>0V100BG</v>
      </c>
      <c r="C1297" t="s">
        <v>1986</v>
      </c>
      <c r="D1297">
        <v>1</v>
      </c>
      <c r="E1297" t="s">
        <v>1987</v>
      </c>
      <c r="F1297">
        <v>4.1900000000000004</v>
      </c>
      <c r="H1297" t="s">
        <v>1986</v>
      </c>
      <c r="I1297">
        <v>2.99</v>
      </c>
      <c r="J1297">
        <v>1</v>
      </c>
      <c r="K1297">
        <v>2.99</v>
      </c>
      <c r="L1297" s="45">
        <f>VLOOKUP(H1297,'[1]CALCUL AS et AN'!$A$2:$AU$889,24,FALSE)</f>
        <v>2.99</v>
      </c>
      <c r="M1297" s="48">
        <f>VLOOKUP(H1297,'[1]CALCUL AS et AN'!$A$2:$AU$889,28,FALSE)</f>
        <v>2.99</v>
      </c>
      <c r="N1297">
        <v>2.99</v>
      </c>
      <c r="O1297" s="45">
        <f t="shared" si="92"/>
        <v>2.99</v>
      </c>
      <c r="P1297" s="48">
        <f t="shared" si="93"/>
        <v>2.99</v>
      </c>
      <c r="Q1297">
        <v>4.1900000000000004</v>
      </c>
      <c r="R1297" s="45">
        <f>VLOOKUP(H1297,'[1]CALCUL AS et AN'!$A$2:$AU$889,46,FALSE)</f>
        <v>4.4850000000000003</v>
      </c>
      <c r="S1297" s="48">
        <f>VLOOKUP(H1297,'[1]CALCUL AS et AN'!$A$2:$AU$889,47,FALSE)</f>
        <v>4.4850000000000003</v>
      </c>
      <c r="T1297">
        <v>4.1900000000000004</v>
      </c>
      <c r="U1297" s="45">
        <f t="shared" si="94"/>
        <v>4.4850000000000003</v>
      </c>
      <c r="V1297" s="48">
        <f t="shared" si="95"/>
        <v>4.4850000000000003</v>
      </c>
      <c r="W1297" t="s">
        <v>1361</v>
      </c>
      <c r="X1297" t="s">
        <v>951</v>
      </c>
    </row>
    <row r="1298" spans="1:24" outlineLevel="2">
      <c r="A1298" t="s">
        <v>24</v>
      </c>
      <c r="B1298" s="73" t="str">
        <f t="shared" si="91"/>
        <v>0V100BG</v>
      </c>
      <c r="C1298" t="s">
        <v>632</v>
      </c>
      <c r="D1298">
        <v>1</v>
      </c>
      <c r="E1298" t="s">
        <v>1514</v>
      </c>
      <c r="F1298">
        <v>12.91</v>
      </c>
      <c r="H1298" t="s">
        <v>632</v>
      </c>
      <c r="I1298">
        <v>4.7300000000000004</v>
      </c>
      <c r="J1298">
        <v>0.33</v>
      </c>
      <c r="K1298">
        <v>14.333333333333334</v>
      </c>
      <c r="L1298" s="45">
        <f>VLOOKUP(H1298,'[1]CALCUL AS et AN'!$A$2:$AU$889,24,FALSE)</f>
        <v>4.7320000000000002</v>
      </c>
      <c r="M1298" s="48">
        <f>VLOOKUP(H1298,'[1]CALCUL AS et AN'!$A$2:$AU$889,28,FALSE)</f>
        <v>4.7779999999999996</v>
      </c>
      <c r="N1298">
        <v>14.333333333333334</v>
      </c>
      <c r="O1298" s="45">
        <f t="shared" si="92"/>
        <v>4.7320000000000002</v>
      </c>
      <c r="P1298" s="48">
        <f t="shared" si="93"/>
        <v>4.7779999999999996</v>
      </c>
      <c r="Q1298">
        <v>12.91</v>
      </c>
      <c r="R1298" s="45">
        <f>VLOOKUP(H1298,'[1]CALCUL AS et AN'!$A$2:$AU$889,46,FALSE)</f>
        <v>6.2935600000000003</v>
      </c>
      <c r="S1298" s="48">
        <f>VLOOKUP(H1298,'[1]CALCUL AS et AN'!$A$2:$AU$889,47,FALSE)</f>
        <v>6.3547399999999996</v>
      </c>
      <c r="T1298">
        <v>12.91</v>
      </c>
      <c r="U1298" s="45">
        <f t="shared" si="94"/>
        <v>6.2935600000000003</v>
      </c>
      <c r="V1298" s="48">
        <f t="shared" si="95"/>
        <v>6.3547399999999996</v>
      </c>
      <c r="W1298" t="s">
        <v>1361</v>
      </c>
      <c r="X1298" t="s">
        <v>937</v>
      </c>
    </row>
    <row r="1299" spans="1:24" outlineLevel="2">
      <c r="A1299" t="s">
        <v>24</v>
      </c>
      <c r="B1299" s="73" t="str">
        <f t="shared" ref="B1299:B1362" si="96">MID(A1299,7,100)</f>
        <v>0V100BG</v>
      </c>
      <c r="C1299" t="s">
        <v>1510</v>
      </c>
      <c r="D1299">
        <v>1</v>
      </c>
      <c r="E1299" t="s">
        <v>1511</v>
      </c>
      <c r="F1299">
        <v>9.56</v>
      </c>
      <c r="H1299" t="s">
        <v>1510</v>
      </c>
      <c r="I1299">
        <v>8.09</v>
      </c>
      <c r="J1299">
        <v>1</v>
      </c>
      <c r="K1299">
        <v>8.09</v>
      </c>
      <c r="L1299" s="45">
        <f>VLOOKUP(H1299,'[1]CALCUL AS et AN'!$A$2:$AU$889,24,FALSE)</f>
        <v>8.0869999999999997</v>
      </c>
      <c r="M1299" s="48">
        <f>VLOOKUP(H1299,'[1]CALCUL AS et AN'!$A$2:$AU$889,28,FALSE)</f>
        <v>8.0869999999999997</v>
      </c>
      <c r="N1299">
        <v>8.09</v>
      </c>
      <c r="O1299" s="45">
        <f t="shared" si="92"/>
        <v>8.0869999999999997</v>
      </c>
      <c r="P1299" s="48">
        <f t="shared" si="93"/>
        <v>8.0869999999999997</v>
      </c>
      <c r="Q1299">
        <v>9.56</v>
      </c>
      <c r="R1299" s="45">
        <f>VLOOKUP(H1299,'[1]CALCUL AS et AN'!$A$2:$AU$889,46,FALSE)</f>
        <v>10.108750000000001</v>
      </c>
      <c r="S1299" s="48">
        <f>VLOOKUP(H1299,'[1]CALCUL AS et AN'!$A$2:$AU$889,47,FALSE)</f>
        <v>10.108750000000001</v>
      </c>
      <c r="T1299">
        <v>9.56</v>
      </c>
      <c r="U1299" s="45">
        <f t="shared" si="94"/>
        <v>10.108750000000001</v>
      </c>
      <c r="V1299" s="48">
        <f t="shared" si="95"/>
        <v>10.108750000000001</v>
      </c>
      <c r="W1299" t="s">
        <v>1361</v>
      </c>
      <c r="X1299" t="s">
        <v>951</v>
      </c>
    </row>
    <row r="1300" spans="1:24" outlineLevel="2">
      <c r="A1300" t="s">
        <v>24</v>
      </c>
      <c r="B1300" s="73" t="str">
        <f t="shared" si="96"/>
        <v>0V100BG</v>
      </c>
      <c r="C1300" t="s">
        <v>1519</v>
      </c>
      <c r="D1300">
        <v>1</v>
      </c>
      <c r="E1300" t="s">
        <v>1520</v>
      </c>
      <c r="F1300">
        <v>9.64</v>
      </c>
      <c r="H1300" t="s">
        <v>1519</v>
      </c>
      <c r="I1300">
        <v>7.94</v>
      </c>
      <c r="J1300">
        <v>1</v>
      </c>
      <c r="K1300">
        <v>7.94</v>
      </c>
      <c r="L1300" s="45">
        <f>VLOOKUP(H1300,'[1]CALCUL AS et AN'!$A$2:$AU$889,24,FALSE)</f>
        <v>7.9420000000000002</v>
      </c>
      <c r="M1300" s="48">
        <f>VLOOKUP(H1300,'[1]CALCUL AS et AN'!$A$2:$AU$889,28,FALSE)</f>
        <v>7.9420000000000002</v>
      </c>
      <c r="N1300">
        <v>7.94</v>
      </c>
      <c r="O1300" s="45">
        <f t="shared" si="92"/>
        <v>7.9420000000000002</v>
      </c>
      <c r="P1300" s="48">
        <f t="shared" si="93"/>
        <v>7.9420000000000002</v>
      </c>
      <c r="Q1300">
        <v>9.64</v>
      </c>
      <c r="R1300" s="45">
        <f>VLOOKUP(H1300,'[1]CALCUL AS et AN'!$A$2:$AU$889,46,FALSE)</f>
        <v>9.9275000000000002</v>
      </c>
      <c r="S1300" s="48">
        <f>VLOOKUP(H1300,'[1]CALCUL AS et AN'!$A$2:$AU$889,47,FALSE)</f>
        <v>9.9275000000000002</v>
      </c>
      <c r="T1300">
        <v>9.64</v>
      </c>
      <c r="U1300" s="45">
        <f t="shared" si="94"/>
        <v>9.9275000000000002</v>
      </c>
      <c r="V1300" s="48">
        <f t="shared" si="95"/>
        <v>9.9275000000000002</v>
      </c>
      <c r="W1300" t="s">
        <v>1361</v>
      </c>
      <c r="X1300" t="s">
        <v>951</v>
      </c>
    </row>
    <row r="1301" spans="1:24" outlineLevel="2">
      <c r="A1301" t="s">
        <v>24</v>
      </c>
      <c r="B1301" s="73" t="str">
        <f t="shared" si="96"/>
        <v>0V100BG</v>
      </c>
      <c r="C1301">
        <v>8412802518</v>
      </c>
      <c r="D1301">
        <v>6</v>
      </c>
      <c r="E1301" t="s">
        <v>2270</v>
      </c>
      <c r="F1301">
        <v>7.0000000000000007E-2</v>
      </c>
      <c r="H1301">
        <v>8412802518</v>
      </c>
      <c r="I1301">
        <v>7.08</v>
      </c>
      <c r="J1301">
        <v>100</v>
      </c>
      <c r="K1301">
        <v>7.0800000000000002E-2</v>
      </c>
      <c r="L1301" s="45">
        <f>VLOOKUP(H1301,'[1]CALCUL AS et AN'!$A$2:$AU$889,24,FALSE)</f>
        <v>7.0800000000000002E-2</v>
      </c>
      <c r="M1301" s="48">
        <f>VLOOKUP(H1301,'[1]CALCUL AS et AN'!$A$2:$AU$889,28,FALSE)</f>
        <v>7.0800000000000002E-2</v>
      </c>
      <c r="N1301">
        <v>0.42480000000000001</v>
      </c>
      <c r="O1301" s="45">
        <f t="shared" si="92"/>
        <v>0.42480000000000001</v>
      </c>
      <c r="P1301" s="48">
        <f t="shared" si="93"/>
        <v>0.42480000000000001</v>
      </c>
      <c r="Q1301">
        <v>7.0000000000000007E-2</v>
      </c>
      <c r="R1301" s="45">
        <f>VLOOKUP(H1301,'[1]CALCUL AS et AN'!$A$2:$AU$889,46,FALSE)</f>
        <v>8.8499999999999995E-2</v>
      </c>
      <c r="S1301" s="48">
        <f>VLOOKUP(H1301,'[1]CALCUL AS et AN'!$A$2:$AU$889,47,FALSE)</f>
        <v>8.8499999999999995E-2</v>
      </c>
      <c r="T1301">
        <v>0.42000000000000004</v>
      </c>
      <c r="U1301" s="45">
        <f t="shared" si="94"/>
        <v>0.53099999999999992</v>
      </c>
      <c r="V1301" s="48">
        <f t="shared" si="95"/>
        <v>0.53099999999999992</v>
      </c>
      <c r="W1301" t="s">
        <v>1361</v>
      </c>
      <c r="X1301" t="s">
        <v>951</v>
      </c>
    </row>
    <row r="1302" spans="1:24" outlineLevel="2">
      <c r="A1302" t="s">
        <v>24</v>
      </c>
      <c r="B1302" s="73" t="str">
        <f t="shared" si="96"/>
        <v>0V100BG</v>
      </c>
      <c r="C1302" t="s">
        <v>2454</v>
      </c>
      <c r="D1302">
        <v>2</v>
      </c>
      <c r="E1302" t="s">
        <v>2455</v>
      </c>
      <c r="F1302">
        <v>0.27400000000000002</v>
      </c>
      <c r="H1302" t="s">
        <v>2454</v>
      </c>
      <c r="I1302">
        <v>0.09</v>
      </c>
      <c r="J1302">
        <v>1</v>
      </c>
      <c r="K1302">
        <v>0.09</v>
      </c>
      <c r="L1302" s="45">
        <f>VLOOKUP(H1302,'[1]CALCUL AS et AN'!$A$2:$AU$889,24,FALSE)</f>
        <v>8.6599999999999996E-2</v>
      </c>
      <c r="M1302" s="48">
        <f>VLOOKUP(H1302,'[1]CALCUL AS et AN'!$A$2:$AU$889,28,FALSE)</f>
        <v>8.6599999999999996E-2</v>
      </c>
      <c r="N1302">
        <v>0.18</v>
      </c>
      <c r="O1302" s="45">
        <f t="shared" si="92"/>
        <v>0.17319999999999999</v>
      </c>
      <c r="P1302" s="48">
        <f t="shared" si="93"/>
        <v>0.17319999999999999</v>
      </c>
      <c r="Q1302">
        <v>0.27400000000000002</v>
      </c>
      <c r="R1302" s="45">
        <f>VLOOKUP(H1302,'[1]CALCUL AS et AN'!$A$2:$AU$889,46,FALSE)</f>
        <v>0.12989999999999999</v>
      </c>
      <c r="S1302" s="48">
        <f>VLOOKUP(H1302,'[1]CALCUL AS et AN'!$A$2:$AU$889,47,FALSE)</f>
        <v>0.12989999999999999</v>
      </c>
      <c r="T1302">
        <v>0.54800000000000004</v>
      </c>
      <c r="U1302" s="45">
        <f t="shared" si="94"/>
        <v>0.25979999999999998</v>
      </c>
      <c r="V1302" s="48">
        <f t="shared" si="95"/>
        <v>0.25979999999999998</v>
      </c>
      <c r="W1302" t="s">
        <v>1361</v>
      </c>
      <c r="X1302" t="s">
        <v>951</v>
      </c>
    </row>
    <row r="1303" spans="1:24" outlineLevel="2">
      <c r="A1303" t="s">
        <v>24</v>
      </c>
      <c r="B1303" s="73" t="str">
        <f t="shared" si="96"/>
        <v>0V100BG</v>
      </c>
      <c r="C1303">
        <v>8534000818</v>
      </c>
      <c r="D1303">
        <v>8</v>
      </c>
      <c r="E1303" t="s">
        <v>2274</v>
      </c>
      <c r="F1303">
        <v>0.05</v>
      </c>
      <c r="H1303">
        <v>8534000818</v>
      </c>
      <c r="I1303">
        <v>2.9000000000000001E-2</v>
      </c>
      <c r="J1303">
        <v>1</v>
      </c>
      <c r="K1303">
        <v>2.9000000000000001E-2</v>
      </c>
      <c r="L1303" s="45">
        <f>VLOOKUP(H1303,'[1]CALCUL AS et AN'!$A$2:$AU$889,24,FALSE)</f>
        <v>2.9399999999999999E-2</v>
      </c>
      <c r="M1303" s="48">
        <f>VLOOKUP(H1303,'[1]CALCUL AS et AN'!$A$2:$AU$889,28,FALSE)</f>
        <v>2.9399999999999999E-2</v>
      </c>
      <c r="N1303">
        <v>0.23200000000000001</v>
      </c>
      <c r="O1303" s="45">
        <f t="shared" si="92"/>
        <v>0.23519999999999999</v>
      </c>
      <c r="P1303" s="48">
        <f t="shared" si="93"/>
        <v>0.23519999999999999</v>
      </c>
      <c r="Q1303">
        <v>0.05</v>
      </c>
      <c r="R1303" s="45">
        <f>VLOOKUP(H1303,'[1]CALCUL AS et AN'!$A$2:$AU$889,46,FALSE)</f>
        <v>5.1449999999999996E-2</v>
      </c>
      <c r="S1303" s="48">
        <f>VLOOKUP(H1303,'[1]CALCUL AS et AN'!$A$2:$AU$889,47,FALSE)</f>
        <v>5.1449999999999996E-2</v>
      </c>
      <c r="T1303">
        <v>0.4</v>
      </c>
      <c r="U1303" s="45">
        <f t="shared" si="94"/>
        <v>0.41159999999999997</v>
      </c>
      <c r="V1303" s="48">
        <f t="shared" si="95"/>
        <v>0.41159999999999997</v>
      </c>
      <c r="W1303" t="s">
        <v>1361</v>
      </c>
      <c r="X1303" t="s">
        <v>951</v>
      </c>
    </row>
    <row r="1304" spans="1:24" outlineLevel="2">
      <c r="A1304" t="s">
        <v>24</v>
      </c>
      <c r="B1304" s="73" t="str">
        <f t="shared" si="96"/>
        <v>0V100BG</v>
      </c>
      <c r="C1304" t="s">
        <v>2524</v>
      </c>
      <c r="D1304">
        <v>1</v>
      </c>
      <c r="E1304" t="s">
        <v>2525</v>
      </c>
      <c r="F1304">
        <v>6.1349999999999998</v>
      </c>
      <c r="H1304" t="s">
        <v>2524</v>
      </c>
      <c r="I1304">
        <v>4.09</v>
      </c>
      <c r="J1304">
        <v>1</v>
      </c>
      <c r="K1304">
        <v>4.09</v>
      </c>
      <c r="L1304" s="45">
        <f>VLOOKUP(H1304,'[1]CALCUL AS et AN'!$A$2:$AU$889,24,FALSE)</f>
        <v>4.09</v>
      </c>
      <c r="M1304" s="48">
        <f>VLOOKUP(H1304,'[1]CALCUL AS et AN'!$A$2:$AU$889,28,FALSE)</f>
        <v>4.09</v>
      </c>
      <c r="N1304">
        <v>4.09</v>
      </c>
      <c r="O1304" s="45">
        <f t="shared" si="92"/>
        <v>4.09</v>
      </c>
      <c r="P1304" s="48">
        <f t="shared" si="93"/>
        <v>4.09</v>
      </c>
      <c r="Q1304">
        <v>6.1349999999999998</v>
      </c>
      <c r="R1304" s="45">
        <f>VLOOKUP(H1304,'[1]CALCUL AS et AN'!$A$2:$AU$889,46,FALSE)</f>
        <v>6.1349999999999998</v>
      </c>
      <c r="S1304" s="48">
        <f>VLOOKUP(H1304,'[1]CALCUL AS et AN'!$A$2:$AU$889,47,FALSE)</f>
        <v>6.1349999999999998</v>
      </c>
      <c r="T1304">
        <v>6.1349999999999998</v>
      </c>
      <c r="U1304" s="45">
        <f t="shared" si="94"/>
        <v>6.1349999999999998</v>
      </c>
      <c r="V1304" s="48">
        <f t="shared" si="95"/>
        <v>6.1349999999999998</v>
      </c>
      <c r="W1304" t="s">
        <v>1361</v>
      </c>
      <c r="X1304" t="s">
        <v>951</v>
      </c>
    </row>
    <row r="1305" spans="1:24" outlineLevel="2">
      <c r="A1305" t="s">
        <v>24</v>
      </c>
      <c r="B1305" s="73" t="str">
        <f t="shared" si="96"/>
        <v>0V100BG</v>
      </c>
      <c r="C1305" t="s">
        <v>2449</v>
      </c>
      <c r="D1305">
        <v>2</v>
      </c>
      <c r="E1305" t="s">
        <v>2450</v>
      </c>
      <c r="F1305">
        <v>0.1</v>
      </c>
      <c r="H1305" t="s">
        <v>2449</v>
      </c>
      <c r="I1305">
        <v>0.05</v>
      </c>
      <c r="J1305">
        <v>1</v>
      </c>
      <c r="K1305">
        <v>0.05</v>
      </c>
      <c r="L1305" s="45">
        <f>VLOOKUP(H1305,'[1]CALCUL AS et AN'!$A$2:$AU$889,24,FALSE)</f>
        <v>5.0999999999999997E-2</v>
      </c>
      <c r="M1305" s="48">
        <f>VLOOKUP(H1305,'[1]CALCUL AS et AN'!$A$2:$AU$889,28,FALSE)</f>
        <v>5.0999999999999997E-2</v>
      </c>
      <c r="N1305">
        <v>0.1</v>
      </c>
      <c r="O1305" s="45">
        <f t="shared" si="92"/>
        <v>0.10199999999999999</v>
      </c>
      <c r="P1305" s="48">
        <f t="shared" si="93"/>
        <v>0.10199999999999999</v>
      </c>
      <c r="Q1305">
        <v>0.2</v>
      </c>
      <c r="R1305" s="45">
        <f>VLOOKUP(H1305,'[1]CALCUL AS et AN'!$A$2:$AU$889,46,FALSE)</f>
        <v>0.10199999999999999</v>
      </c>
      <c r="S1305" s="48">
        <f>VLOOKUP(H1305,'[1]CALCUL AS et AN'!$A$2:$AU$889,47,FALSE)</f>
        <v>0.10199999999999999</v>
      </c>
      <c r="T1305">
        <v>0.4</v>
      </c>
      <c r="U1305" s="45">
        <f t="shared" si="94"/>
        <v>0.20399999999999999</v>
      </c>
      <c r="V1305" s="48">
        <f t="shared" si="95"/>
        <v>0.20399999999999999</v>
      </c>
      <c r="W1305" t="s">
        <v>1361</v>
      </c>
      <c r="X1305" t="s">
        <v>951</v>
      </c>
    </row>
    <row r="1306" spans="1:24" outlineLevel="2">
      <c r="A1306" t="s">
        <v>24</v>
      </c>
      <c r="B1306" s="73" t="str">
        <f t="shared" si="96"/>
        <v>0V100BG</v>
      </c>
      <c r="C1306">
        <v>101007</v>
      </c>
      <c r="D1306">
        <v>1</v>
      </c>
      <c r="E1306" t="s">
        <v>1544</v>
      </c>
      <c r="F1306">
        <v>2.2400000000000002</v>
      </c>
      <c r="H1306">
        <v>101007</v>
      </c>
      <c r="I1306">
        <v>1.5</v>
      </c>
      <c r="J1306">
        <v>1</v>
      </c>
      <c r="K1306">
        <v>1.5</v>
      </c>
      <c r="L1306" s="45">
        <f>VLOOKUP(H1306,'[1]CALCUL AS et AN'!$A$2:$AU$889,24,FALSE)</f>
        <v>1.5</v>
      </c>
      <c r="M1306" s="48">
        <f>VLOOKUP(H1306,'[1]CALCUL AS et AN'!$A$2:$AU$889,28,FALSE)</f>
        <v>1.5</v>
      </c>
      <c r="N1306">
        <v>1.5</v>
      </c>
      <c r="O1306" s="45">
        <f t="shared" si="92"/>
        <v>1.5</v>
      </c>
      <c r="P1306" s="48">
        <f t="shared" si="93"/>
        <v>1.5</v>
      </c>
      <c r="Q1306">
        <v>2.2400000000000002</v>
      </c>
      <c r="R1306" s="45">
        <f>VLOOKUP(H1306,'[1]CALCUL AS et AN'!$A$2:$AU$889,46,FALSE)</f>
        <v>2.25</v>
      </c>
      <c r="S1306" s="48">
        <f>VLOOKUP(H1306,'[1]CALCUL AS et AN'!$A$2:$AU$889,47,FALSE)</f>
        <v>2.25</v>
      </c>
      <c r="T1306">
        <v>2.2400000000000002</v>
      </c>
      <c r="U1306" s="45">
        <f t="shared" si="94"/>
        <v>2.25</v>
      </c>
      <c r="V1306" s="48">
        <f t="shared" si="95"/>
        <v>2.25</v>
      </c>
      <c r="W1306" t="s">
        <v>1361</v>
      </c>
      <c r="X1306" t="s">
        <v>951</v>
      </c>
    </row>
    <row r="1307" spans="1:24" outlineLevel="2">
      <c r="A1307" t="s">
        <v>24</v>
      </c>
      <c r="B1307" s="73" t="str">
        <f t="shared" si="96"/>
        <v>0V100BG</v>
      </c>
      <c r="C1307" t="s">
        <v>62</v>
      </c>
      <c r="D1307">
        <v>1</v>
      </c>
      <c r="E1307" t="s">
        <v>63</v>
      </c>
      <c r="F1307">
        <v>139.16999999999999</v>
      </c>
      <c r="H1307" t="s">
        <v>62</v>
      </c>
      <c r="I1307">
        <v>88.935500000000005</v>
      </c>
      <c r="J1307">
        <v>1</v>
      </c>
      <c r="K1307">
        <v>88.935500000000005</v>
      </c>
      <c r="L1307" s="45">
        <f>VLOOKUP(H1307,'[1]CALCUL AS et AN'!$A$2:$AU$889,24,FALSE)</f>
        <v>88.936256</v>
      </c>
      <c r="M1307" s="48">
        <f>VLOOKUP(H1307,'[1]CALCUL AS et AN'!$A$2:$AU$889,28,FALSE)</f>
        <v>90.786255999999995</v>
      </c>
      <c r="N1307">
        <v>88.935500000000005</v>
      </c>
      <c r="O1307" s="45">
        <f t="shared" si="92"/>
        <v>88.936256</v>
      </c>
      <c r="P1307" s="48">
        <f t="shared" si="93"/>
        <v>90.786255999999995</v>
      </c>
      <c r="Q1307">
        <v>160.19999999999999</v>
      </c>
      <c r="R1307" s="45">
        <f>VLOOKUP(H1307,'[1]CALCUL AS et AN'!$A$2:$AU$889,46,FALSE)</f>
        <v>144.33635149999998</v>
      </c>
      <c r="S1307" s="48">
        <f>VLOOKUP(H1307,'[1]CALCUL AS et AN'!$A$2:$AU$889,47,FALSE)</f>
        <v>147.29635150000001</v>
      </c>
      <c r="T1307">
        <v>160.19999999999999</v>
      </c>
      <c r="U1307" s="45">
        <f t="shared" si="94"/>
        <v>144.33635149999998</v>
      </c>
      <c r="V1307" s="48">
        <f t="shared" si="95"/>
        <v>147.29635150000001</v>
      </c>
      <c r="W1307" t="s">
        <v>1361</v>
      </c>
      <c r="X1307" t="s">
        <v>1361</v>
      </c>
    </row>
    <row r="1308" spans="1:24" outlineLevel="2">
      <c r="A1308" t="s">
        <v>24</v>
      </c>
      <c r="B1308" s="73" t="str">
        <f t="shared" si="96"/>
        <v>0V100BG</v>
      </c>
      <c r="C1308" t="s">
        <v>1537</v>
      </c>
      <c r="D1308">
        <v>0.75</v>
      </c>
      <c r="E1308" t="s">
        <v>1538</v>
      </c>
      <c r="F1308">
        <v>4.3499999999999996</v>
      </c>
      <c r="H1308" t="s">
        <v>1537</v>
      </c>
      <c r="I1308">
        <v>2.9</v>
      </c>
      <c r="J1308">
        <v>1</v>
      </c>
      <c r="K1308">
        <v>2.9</v>
      </c>
      <c r="L1308" s="45">
        <f>VLOOKUP(H1308,'[1]CALCUL AS et AN'!$A$2:$AU$889,24,FALSE)</f>
        <v>2.9</v>
      </c>
      <c r="M1308" s="48">
        <f>VLOOKUP(H1308,'[1]CALCUL AS et AN'!$A$2:$AU$889,28,FALSE)</f>
        <v>2.9</v>
      </c>
      <c r="N1308">
        <v>2.1749999999999998</v>
      </c>
      <c r="O1308" s="45">
        <f t="shared" si="92"/>
        <v>2.1749999999999998</v>
      </c>
      <c r="P1308" s="48">
        <f t="shared" si="93"/>
        <v>2.1749999999999998</v>
      </c>
      <c r="Q1308">
        <v>4.3499999999999996</v>
      </c>
      <c r="R1308" s="45">
        <f>VLOOKUP(H1308,'[1]CALCUL AS et AN'!$A$2:$AU$889,46,FALSE)</f>
        <v>4.3499999999999996</v>
      </c>
      <c r="S1308" s="48">
        <f>VLOOKUP(H1308,'[1]CALCUL AS et AN'!$A$2:$AU$889,47,FALSE)</f>
        <v>4.3499999999999996</v>
      </c>
      <c r="T1308">
        <v>3.2624999999999997</v>
      </c>
      <c r="U1308" s="45">
        <f t="shared" si="94"/>
        <v>3.2624999999999997</v>
      </c>
      <c r="V1308" s="48">
        <f t="shared" si="95"/>
        <v>3.2624999999999997</v>
      </c>
      <c r="W1308" t="s">
        <v>1361</v>
      </c>
      <c r="X1308" t="s">
        <v>951</v>
      </c>
    </row>
    <row r="1309" spans="1:24" outlineLevel="2">
      <c r="A1309" t="s">
        <v>24</v>
      </c>
      <c r="B1309" s="73" t="str">
        <f t="shared" si="96"/>
        <v>0V100BG</v>
      </c>
      <c r="C1309" t="s">
        <v>2626</v>
      </c>
      <c r="D1309">
        <v>1</v>
      </c>
      <c r="E1309" t="s">
        <v>2627</v>
      </c>
      <c r="F1309">
        <v>0.4</v>
      </c>
      <c r="H1309" t="s">
        <v>2626</v>
      </c>
      <c r="I1309">
        <v>0.2</v>
      </c>
      <c r="J1309">
        <v>1</v>
      </c>
      <c r="K1309">
        <v>0.2</v>
      </c>
      <c r="L1309" s="45">
        <f>VLOOKUP(H1309,'[1]CALCUL AS et AN'!$A$2:$AU$889,24,FALSE)</f>
        <v>0.2</v>
      </c>
      <c r="M1309" s="48">
        <f>VLOOKUP(H1309,'[1]CALCUL AS et AN'!$A$2:$AU$889,28,FALSE)</f>
        <v>0.2</v>
      </c>
      <c r="N1309">
        <v>0.2</v>
      </c>
      <c r="O1309" s="45">
        <f t="shared" si="92"/>
        <v>0.2</v>
      </c>
      <c r="P1309" s="48">
        <f t="shared" si="93"/>
        <v>0.2</v>
      </c>
      <c r="Q1309">
        <v>0.4</v>
      </c>
      <c r="R1309" s="45">
        <f>VLOOKUP(H1309,'[1]CALCUL AS et AN'!$A$2:$AU$889,46,FALSE)</f>
        <v>0</v>
      </c>
      <c r="S1309" s="48">
        <f>VLOOKUP(H1309,'[1]CALCUL AS et AN'!$A$2:$AU$889,47,FALSE)</f>
        <v>0.4</v>
      </c>
      <c r="T1309">
        <v>0.4</v>
      </c>
      <c r="U1309" s="45">
        <f t="shared" si="94"/>
        <v>0</v>
      </c>
      <c r="V1309" s="48">
        <f t="shared" si="95"/>
        <v>0.4</v>
      </c>
      <c r="W1309" t="s">
        <v>1361</v>
      </c>
      <c r="X1309" t="s">
        <v>951</v>
      </c>
    </row>
    <row r="1310" spans="1:24" outlineLevel="2">
      <c r="A1310" t="s">
        <v>24</v>
      </c>
      <c r="B1310" s="73" t="str">
        <f t="shared" si="96"/>
        <v>0V100BG</v>
      </c>
      <c r="C1310">
        <v>9600000618</v>
      </c>
      <c r="D1310">
        <v>1</v>
      </c>
      <c r="E1310" t="s">
        <v>2044</v>
      </c>
      <c r="F1310">
        <v>1.57</v>
      </c>
      <c r="H1310">
        <v>9600000618</v>
      </c>
      <c r="I1310">
        <v>0.8</v>
      </c>
      <c r="J1310">
        <v>1</v>
      </c>
      <c r="K1310">
        <v>0.8</v>
      </c>
      <c r="L1310" s="45">
        <f>VLOOKUP(H1310,'[1]CALCUL AS et AN'!$A$2:$AU$889,24,FALSE)</f>
        <v>0.80289999999999995</v>
      </c>
      <c r="M1310" s="48">
        <f>VLOOKUP(H1310,'[1]CALCUL AS et AN'!$A$2:$AU$889,28,FALSE)</f>
        <v>0.80289999999999995</v>
      </c>
      <c r="N1310">
        <v>0.8</v>
      </c>
      <c r="O1310" s="45">
        <f t="shared" si="92"/>
        <v>0.80289999999999995</v>
      </c>
      <c r="P1310" s="48">
        <f t="shared" si="93"/>
        <v>0.80289999999999995</v>
      </c>
      <c r="Q1310">
        <v>1.57</v>
      </c>
      <c r="R1310" s="45">
        <f>VLOOKUP(H1310,'[1]CALCUL AS et AN'!$A$2:$AU$889,46,FALSE)</f>
        <v>1.6057999999999999</v>
      </c>
      <c r="S1310" s="48">
        <f>VLOOKUP(H1310,'[1]CALCUL AS et AN'!$A$2:$AU$889,47,FALSE)</f>
        <v>1.6057999999999999</v>
      </c>
      <c r="T1310">
        <v>1.57</v>
      </c>
      <c r="U1310" s="45">
        <f t="shared" si="94"/>
        <v>1.6057999999999999</v>
      </c>
      <c r="V1310" s="48">
        <f t="shared" si="95"/>
        <v>1.6057999999999999</v>
      </c>
      <c r="W1310" t="s">
        <v>1361</v>
      </c>
      <c r="X1310" t="s">
        <v>951</v>
      </c>
    </row>
    <row r="1311" spans="1:24" outlineLevel="2">
      <c r="A1311" t="s">
        <v>24</v>
      </c>
      <c r="B1311" s="73" t="str">
        <f t="shared" si="96"/>
        <v>0V100BG</v>
      </c>
      <c r="C1311" t="s">
        <v>2311</v>
      </c>
      <c r="D1311">
        <v>1</v>
      </c>
      <c r="E1311" t="s">
        <v>2312</v>
      </c>
      <c r="F1311">
        <v>17.510000000000002</v>
      </c>
      <c r="H1311" t="s">
        <v>2311</v>
      </c>
      <c r="I1311">
        <v>11.67</v>
      </c>
      <c r="J1311">
        <v>1</v>
      </c>
      <c r="K1311">
        <v>11.67</v>
      </c>
      <c r="L1311" s="45">
        <f>VLOOKUP(H1311,'[1]CALCUL AS et AN'!$A$2:$AU$889,24,FALSE)</f>
        <v>11.67</v>
      </c>
      <c r="M1311" s="48">
        <f>VLOOKUP(H1311,'[1]CALCUL AS et AN'!$A$2:$AU$889,28,FALSE)</f>
        <v>11.67</v>
      </c>
      <c r="N1311">
        <v>11.67</v>
      </c>
      <c r="O1311" s="45">
        <f t="shared" si="92"/>
        <v>11.67</v>
      </c>
      <c r="P1311" s="48">
        <f t="shared" si="93"/>
        <v>11.67</v>
      </c>
      <c r="Q1311">
        <v>17.510000000000002</v>
      </c>
      <c r="R1311" s="45">
        <f>VLOOKUP(H1311,'[1]CALCUL AS et AN'!$A$2:$AU$889,46,FALSE)</f>
        <v>17.504999999999999</v>
      </c>
      <c r="S1311" s="48">
        <f>VLOOKUP(H1311,'[1]CALCUL AS et AN'!$A$2:$AU$889,47,FALSE)</f>
        <v>17.504999999999999</v>
      </c>
      <c r="T1311">
        <v>17.510000000000002</v>
      </c>
      <c r="U1311" s="45">
        <f t="shared" si="94"/>
        <v>17.504999999999999</v>
      </c>
      <c r="V1311" s="48">
        <f t="shared" si="95"/>
        <v>17.504999999999999</v>
      </c>
      <c r="W1311" t="s">
        <v>1361</v>
      </c>
      <c r="X1311" t="s">
        <v>937</v>
      </c>
    </row>
    <row r="1312" spans="1:24" outlineLevel="2">
      <c r="A1312" t="s">
        <v>24</v>
      </c>
      <c r="B1312" s="73" t="str">
        <f t="shared" si="96"/>
        <v>0V100BG</v>
      </c>
      <c r="C1312" t="s">
        <v>606</v>
      </c>
      <c r="D1312">
        <v>1</v>
      </c>
      <c r="E1312" t="s">
        <v>1848</v>
      </c>
      <c r="F1312">
        <v>2.31</v>
      </c>
      <c r="H1312" t="s">
        <v>606</v>
      </c>
      <c r="I1312">
        <v>1.72</v>
      </c>
      <c r="J1312">
        <v>1</v>
      </c>
      <c r="K1312">
        <v>1.72</v>
      </c>
      <c r="L1312" s="45">
        <f>VLOOKUP(H1312,'[1]CALCUL AS et AN'!$A$2:$AU$889,24,FALSE)</f>
        <v>1.7150000000000001</v>
      </c>
      <c r="M1312" s="48">
        <f>VLOOKUP(H1312,'[1]CALCUL AS et AN'!$A$2:$AU$889,28,FALSE)</f>
        <v>1.635</v>
      </c>
      <c r="N1312">
        <v>1.72</v>
      </c>
      <c r="O1312" s="45">
        <f t="shared" si="92"/>
        <v>1.7150000000000001</v>
      </c>
      <c r="P1312" s="48">
        <f t="shared" si="93"/>
        <v>1.635</v>
      </c>
      <c r="Q1312">
        <v>2.31</v>
      </c>
      <c r="R1312" s="45">
        <f>VLOOKUP(H1312,'[1]CALCUL AS et AN'!$A$2:$AU$889,46,FALSE)</f>
        <v>2.5725000000000002</v>
      </c>
      <c r="S1312" s="48">
        <f>VLOOKUP(H1312,'[1]CALCUL AS et AN'!$A$2:$AU$889,47,FALSE)</f>
        <v>2.4525000000000001</v>
      </c>
      <c r="T1312">
        <v>2.31</v>
      </c>
      <c r="U1312" s="45">
        <f t="shared" si="94"/>
        <v>2.5725000000000002</v>
      </c>
      <c r="V1312" s="48">
        <f t="shared" si="95"/>
        <v>2.4525000000000001</v>
      </c>
      <c r="W1312" t="s">
        <v>1361</v>
      </c>
      <c r="X1312" t="s">
        <v>937</v>
      </c>
    </row>
    <row r="1313" spans="1:24" outlineLevel="2">
      <c r="A1313" t="s">
        <v>24</v>
      </c>
      <c r="B1313" s="73" t="str">
        <f t="shared" si="96"/>
        <v>0V100BG</v>
      </c>
      <c r="C1313">
        <v>8434000818</v>
      </c>
      <c r="D1313">
        <v>8</v>
      </c>
      <c r="E1313" t="s">
        <v>2273</v>
      </c>
      <c r="F1313">
        <v>0.04</v>
      </c>
      <c r="H1313">
        <v>8434000818</v>
      </c>
      <c r="I1313">
        <v>8.34</v>
      </c>
      <c r="J1313">
        <v>200</v>
      </c>
      <c r="K1313">
        <v>4.1700000000000001E-2</v>
      </c>
      <c r="L1313" s="45">
        <f>VLOOKUP(H1313,'[1]CALCUL AS et AN'!$A$2:$AU$889,24,FALSE)</f>
        <v>4.1700000000000001E-2</v>
      </c>
      <c r="M1313" s="48">
        <f>VLOOKUP(H1313,'[1]CALCUL AS et AN'!$A$2:$AU$889,28,FALSE)</f>
        <v>4.1700000000000001E-2</v>
      </c>
      <c r="N1313">
        <v>0.33360000000000001</v>
      </c>
      <c r="O1313" s="45">
        <f t="shared" si="92"/>
        <v>0.33360000000000001</v>
      </c>
      <c r="P1313" s="48">
        <f t="shared" si="93"/>
        <v>0.33360000000000001</v>
      </c>
      <c r="Q1313">
        <v>0.04</v>
      </c>
      <c r="R1313" s="45">
        <f>VLOOKUP(H1313,'[1]CALCUL AS et AN'!$A$2:$AU$889,46,FALSE)</f>
        <v>5.2125000000000005E-2</v>
      </c>
      <c r="S1313" s="48">
        <f>VLOOKUP(H1313,'[1]CALCUL AS et AN'!$A$2:$AU$889,47,FALSE)</f>
        <v>5.2125000000000005E-2</v>
      </c>
      <c r="T1313">
        <v>0.32</v>
      </c>
      <c r="U1313" s="45">
        <f t="shared" si="94"/>
        <v>0.41700000000000004</v>
      </c>
      <c r="V1313" s="48">
        <f t="shared" si="95"/>
        <v>0.41700000000000004</v>
      </c>
      <c r="W1313" t="s">
        <v>1361</v>
      </c>
      <c r="X1313" t="s">
        <v>951</v>
      </c>
    </row>
    <row r="1314" spans="1:24" outlineLevel="2">
      <c r="A1314" t="s">
        <v>24</v>
      </c>
      <c r="B1314" s="73" t="str">
        <f t="shared" si="96"/>
        <v>0V100BG</v>
      </c>
      <c r="C1314">
        <v>8434000618</v>
      </c>
      <c r="D1314">
        <v>1</v>
      </c>
      <c r="E1314" t="s">
        <v>2272</v>
      </c>
      <c r="F1314">
        <v>0.02</v>
      </c>
      <c r="H1314">
        <v>8434000618</v>
      </c>
      <c r="I1314">
        <v>8.3000000000000007</v>
      </c>
      <c r="J1314">
        <v>500</v>
      </c>
      <c r="K1314">
        <v>1.66E-2</v>
      </c>
      <c r="L1314" s="45">
        <f>VLOOKUP(H1314,'[1]CALCUL AS et AN'!$A$2:$AU$889,24,FALSE)</f>
        <v>1.66E-2</v>
      </c>
      <c r="M1314" s="48">
        <f>VLOOKUP(H1314,'[1]CALCUL AS et AN'!$A$2:$AU$889,28,FALSE)</f>
        <v>1.66E-2</v>
      </c>
      <c r="N1314">
        <v>1.66E-2</v>
      </c>
      <c r="O1314" s="45">
        <f t="shared" si="92"/>
        <v>1.66E-2</v>
      </c>
      <c r="P1314" s="48">
        <f t="shared" si="93"/>
        <v>1.66E-2</v>
      </c>
      <c r="Q1314">
        <v>0.02</v>
      </c>
      <c r="R1314" s="45">
        <f>VLOOKUP(H1314,'[1]CALCUL AS et AN'!$A$2:$AU$889,46,FALSE)</f>
        <v>2.0750000000000001E-2</v>
      </c>
      <c r="S1314" s="48">
        <f>VLOOKUP(H1314,'[1]CALCUL AS et AN'!$A$2:$AU$889,47,FALSE)</f>
        <v>2.0750000000000001E-2</v>
      </c>
      <c r="T1314">
        <v>0.02</v>
      </c>
      <c r="U1314" s="45">
        <f t="shared" si="94"/>
        <v>2.0750000000000001E-2</v>
      </c>
      <c r="V1314" s="48">
        <f t="shared" si="95"/>
        <v>2.0750000000000001E-2</v>
      </c>
      <c r="W1314" t="s">
        <v>1361</v>
      </c>
      <c r="X1314" t="s">
        <v>951</v>
      </c>
    </row>
    <row r="1315" spans="1:24" outlineLevel="2">
      <c r="A1315" t="s">
        <v>24</v>
      </c>
      <c r="B1315" s="73" t="str">
        <f t="shared" si="96"/>
        <v>0V100BG</v>
      </c>
      <c r="C1315" t="s">
        <v>2362</v>
      </c>
      <c r="D1315">
        <v>1</v>
      </c>
      <c r="E1315" t="s">
        <v>2363</v>
      </c>
      <c r="F1315">
        <v>1.9E-2</v>
      </c>
      <c r="H1315" t="s">
        <v>2362</v>
      </c>
      <c r="I1315">
        <v>0.13</v>
      </c>
      <c r="J1315">
        <v>1</v>
      </c>
      <c r="K1315">
        <v>0.13</v>
      </c>
      <c r="L1315" s="45">
        <f>VLOOKUP(H1315,'[1]CALCUL AS et AN'!$A$2:$AU$889,24,FALSE)</f>
        <v>0.12720000000000001</v>
      </c>
      <c r="M1315" s="48">
        <f>VLOOKUP(H1315,'[1]CALCUL AS et AN'!$A$2:$AU$889,28,FALSE)</f>
        <v>0.12720000000000001</v>
      </c>
      <c r="N1315">
        <v>0.13</v>
      </c>
      <c r="O1315" s="45">
        <f t="shared" si="92"/>
        <v>0.12720000000000001</v>
      </c>
      <c r="P1315" s="48">
        <f t="shared" si="93"/>
        <v>0.12720000000000001</v>
      </c>
      <c r="Q1315">
        <v>1.9E-2</v>
      </c>
      <c r="R1315" s="45">
        <f>VLOOKUP(H1315,'[1]CALCUL AS et AN'!$A$2:$AU$889,46,FALSE)</f>
        <v>0.19080000000000003</v>
      </c>
      <c r="S1315" s="48">
        <f>VLOOKUP(H1315,'[1]CALCUL AS et AN'!$A$2:$AU$889,47,FALSE)</f>
        <v>0.19080000000000003</v>
      </c>
      <c r="T1315">
        <v>1.9E-2</v>
      </c>
      <c r="U1315" s="45">
        <f t="shared" si="94"/>
        <v>0.19080000000000003</v>
      </c>
      <c r="V1315" s="48">
        <f t="shared" si="95"/>
        <v>0.19080000000000003</v>
      </c>
      <c r="W1315" t="s">
        <v>1361</v>
      </c>
      <c r="X1315" t="s">
        <v>951</v>
      </c>
    </row>
    <row r="1316" spans="1:24" outlineLevel="2">
      <c r="A1316" t="s">
        <v>24</v>
      </c>
      <c r="B1316" s="73" t="str">
        <f t="shared" si="96"/>
        <v>0V100BG</v>
      </c>
      <c r="C1316">
        <v>8535000618</v>
      </c>
      <c r="D1316">
        <v>1</v>
      </c>
      <c r="E1316" t="s">
        <v>2275</v>
      </c>
      <c r="F1316">
        <v>0.05</v>
      </c>
      <c r="H1316">
        <v>8535000618</v>
      </c>
      <c r="I1316">
        <v>3.0000000000000001E-3</v>
      </c>
      <c r="J1316">
        <v>1</v>
      </c>
      <c r="K1316">
        <v>3.0000000000000001E-3</v>
      </c>
      <c r="L1316" s="45">
        <f>VLOOKUP(H1316,'[1]CALCUL AS et AN'!$A$2:$AU$889,24,FALSE)</f>
        <v>3.04E-2</v>
      </c>
      <c r="M1316" s="48">
        <f>VLOOKUP(H1316,'[1]CALCUL AS et AN'!$A$2:$AU$889,28,FALSE)</f>
        <v>3.04E-2</v>
      </c>
      <c r="N1316">
        <v>3.0000000000000001E-3</v>
      </c>
      <c r="O1316" s="45">
        <f t="shared" si="92"/>
        <v>3.04E-2</v>
      </c>
      <c r="P1316" s="48">
        <f t="shared" si="93"/>
        <v>3.04E-2</v>
      </c>
      <c r="Q1316">
        <v>0.05</v>
      </c>
      <c r="R1316" s="45">
        <f>VLOOKUP(H1316,'[1]CALCUL AS et AN'!$A$2:$AU$889,46,FALSE)</f>
        <v>5.3199999999999997E-2</v>
      </c>
      <c r="S1316" s="48">
        <f>VLOOKUP(H1316,'[1]CALCUL AS et AN'!$A$2:$AU$889,47,FALSE)</f>
        <v>5.3199999999999997E-2</v>
      </c>
      <c r="T1316">
        <v>0.05</v>
      </c>
      <c r="U1316" s="45">
        <f t="shared" si="94"/>
        <v>5.3199999999999997E-2</v>
      </c>
      <c r="V1316" s="48">
        <f t="shared" si="95"/>
        <v>5.3199999999999997E-2</v>
      </c>
      <c r="W1316" t="s">
        <v>1361</v>
      </c>
      <c r="X1316" t="s">
        <v>951</v>
      </c>
    </row>
    <row r="1317" spans="1:24" outlineLevel="2">
      <c r="A1317" t="s">
        <v>24</v>
      </c>
      <c r="B1317" s="73" t="str">
        <f t="shared" si="96"/>
        <v>0V100BG</v>
      </c>
      <c r="C1317" t="s">
        <v>3104</v>
      </c>
      <c r="D1317">
        <v>2</v>
      </c>
      <c r="E1317" t="s">
        <v>2452</v>
      </c>
      <c r="F1317">
        <v>0.128</v>
      </c>
      <c r="H1317" t="s">
        <v>3104</v>
      </c>
      <c r="I1317">
        <v>0.21</v>
      </c>
      <c r="J1317">
        <v>1</v>
      </c>
      <c r="K1317">
        <v>0.21</v>
      </c>
      <c r="L1317" s="45">
        <f>VLOOKUP(H1317,'[1]CALCUL AS et AN'!$A$2:$AU$889,24,FALSE)</f>
        <v>0.2054</v>
      </c>
      <c r="M1317" s="48">
        <f>VLOOKUP(H1317,'[1]CALCUL AS et AN'!$A$2:$AU$889,28,FALSE)</f>
        <v>0.2054</v>
      </c>
      <c r="N1317">
        <v>0.42</v>
      </c>
      <c r="O1317" s="45">
        <f t="shared" si="92"/>
        <v>0.4108</v>
      </c>
      <c r="P1317" s="48">
        <f t="shared" si="93"/>
        <v>0.4108</v>
      </c>
      <c r="Q1317">
        <v>0.128</v>
      </c>
      <c r="R1317" s="45">
        <f>VLOOKUP(H1317,'[1]CALCUL AS et AN'!$A$2:$AU$889,46,FALSE)</f>
        <v>0</v>
      </c>
      <c r="S1317" s="48">
        <f>VLOOKUP(H1317,'[1]CALCUL AS et AN'!$A$2:$AU$889,47,FALSE)</f>
        <v>0</v>
      </c>
      <c r="T1317">
        <v>0.25600000000000001</v>
      </c>
      <c r="U1317" s="45">
        <f t="shared" si="94"/>
        <v>0</v>
      </c>
      <c r="V1317" s="48">
        <f t="shared" si="95"/>
        <v>0</v>
      </c>
      <c r="W1317" t="s">
        <v>1361</v>
      </c>
      <c r="X1317" t="s">
        <v>951</v>
      </c>
    </row>
    <row r="1318" spans="1:24" outlineLevel="1">
      <c r="A1318" s="73" t="s">
        <v>3105</v>
      </c>
      <c r="B1318" s="73" t="str">
        <f t="shared" si="96"/>
        <v>SPR1200V100BG</v>
      </c>
      <c r="N1318">
        <f>SUBTOTAL(9,N1278:N1317)</f>
        <v>812.63383333333365</v>
      </c>
      <c r="O1318" s="45">
        <f>SUBTOTAL(9,O1278:O1317)</f>
        <v>804.30079599999988</v>
      </c>
      <c r="P1318" s="48">
        <f>SUBTOTAL(9,P1278:P1317)</f>
        <v>811.78559599999994</v>
      </c>
      <c r="T1318">
        <f>SUBTOTAL(9,T1278:T1317)</f>
        <v>1187.5245</v>
      </c>
      <c r="U1318" s="45">
        <f>SUBTOTAL(9,U1278:U1317)</f>
        <v>1202.2319715000003</v>
      </c>
      <c r="V1318" s="48">
        <f>SUBTOTAL(9,V1278:V1317)</f>
        <v>1210.9747315</v>
      </c>
    </row>
    <row r="1319" spans="1:24" outlineLevel="2">
      <c r="A1319" t="s">
        <v>26</v>
      </c>
      <c r="B1319" s="73" t="str">
        <f t="shared" si="96"/>
        <v>0V150</v>
      </c>
      <c r="C1319">
        <v>101006</v>
      </c>
      <c r="D1319">
        <v>1</v>
      </c>
      <c r="E1319" t="s">
        <v>1546</v>
      </c>
      <c r="F1319">
        <v>0.68</v>
      </c>
      <c r="H1319">
        <v>101006</v>
      </c>
      <c r="I1319">
        <v>0.23</v>
      </c>
      <c r="J1319">
        <v>1</v>
      </c>
      <c r="K1319">
        <v>0.23</v>
      </c>
      <c r="L1319" s="45">
        <f>VLOOKUP(H1319,'[1]CALCUL AS et AN'!$A$2:$AU$889,24,FALSE)</f>
        <v>0.22953999999999999</v>
      </c>
      <c r="M1319" s="48">
        <f>VLOOKUP(H1319,'[1]CALCUL AS et AN'!$A$2:$AU$889,28,FALSE)</f>
        <v>0.22953999999999999</v>
      </c>
      <c r="N1319">
        <v>0.23</v>
      </c>
      <c r="O1319" s="45">
        <f t="shared" si="92"/>
        <v>0.22953999999999999</v>
      </c>
      <c r="P1319" s="48">
        <f t="shared" si="93"/>
        <v>0.22953999999999999</v>
      </c>
      <c r="Q1319">
        <v>0.68</v>
      </c>
      <c r="R1319" s="45">
        <f>VLOOKUP(H1319,'[1]CALCUL AS et AN'!$A$2:$AU$889,46,FALSE)</f>
        <v>0.68862000000000001</v>
      </c>
      <c r="S1319" s="48">
        <f>VLOOKUP(H1319,'[1]CALCUL AS et AN'!$A$2:$AU$889,47,FALSE)</f>
        <v>0.68862000000000001</v>
      </c>
      <c r="T1319">
        <v>0.68</v>
      </c>
      <c r="U1319" s="45">
        <f t="shared" si="94"/>
        <v>0.68862000000000001</v>
      </c>
      <c r="V1319" s="48">
        <f t="shared" si="95"/>
        <v>0.68862000000000001</v>
      </c>
      <c r="W1319" t="s">
        <v>1361</v>
      </c>
      <c r="X1319" t="s">
        <v>951</v>
      </c>
    </row>
    <row r="1320" spans="1:24" outlineLevel="2">
      <c r="A1320" t="s">
        <v>26</v>
      </c>
      <c r="B1320" s="73" t="str">
        <f t="shared" si="96"/>
        <v>0V150</v>
      </c>
      <c r="C1320" t="s">
        <v>2466</v>
      </c>
      <c r="D1320">
        <v>2</v>
      </c>
      <c r="E1320" t="s">
        <v>2467</v>
      </c>
      <c r="F1320">
        <v>0.90200000000000002</v>
      </c>
      <c r="H1320" t="s">
        <v>2466</v>
      </c>
      <c r="I1320">
        <v>0.6</v>
      </c>
      <c r="J1320">
        <v>1</v>
      </c>
      <c r="K1320">
        <v>0.6</v>
      </c>
      <c r="L1320" s="45">
        <f>VLOOKUP(H1320,'[1]CALCUL AS et AN'!$A$2:$AU$889,24,FALSE)</f>
        <v>0.60099999999999998</v>
      </c>
      <c r="M1320" s="48">
        <f>VLOOKUP(H1320,'[1]CALCUL AS et AN'!$A$2:$AU$889,28,FALSE)</f>
        <v>0.60099999999999998</v>
      </c>
      <c r="N1320">
        <v>1.2</v>
      </c>
      <c r="O1320" s="45">
        <f t="shared" si="92"/>
        <v>1.202</v>
      </c>
      <c r="P1320" s="48">
        <f t="shared" si="93"/>
        <v>1.202</v>
      </c>
      <c r="Q1320">
        <v>0.90200000000000002</v>
      </c>
      <c r="R1320" s="45">
        <f>VLOOKUP(H1320,'[1]CALCUL AS et AN'!$A$2:$AU$889,46,FALSE)</f>
        <v>0.90149999999999997</v>
      </c>
      <c r="S1320" s="48">
        <f>VLOOKUP(H1320,'[1]CALCUL AS et AN'!$A$2:$AU$889,47,FALSE)</f>
        <v>0.90149999999999997</v>
      </c>
      <c r="T1320">
        <v>1.804</v>
      </c>
      <c r="U1320" s="45">
        <f t="shared" si="94"/>
        <v>1.8029999999999999</v>
      </c>
      <c r="V1320" s="48">
        <f t="shared" si="95"/>
        <v>1.8029999999999999</v>
      </c>
      <c r="W1320" t="s">
        <v>1361</v>
      </c>
      <c r="X1320" t="s">
        <v>951</v>
      </c>
    </row>
    <row r="1321" spans="1:24" outlineLevel="2">
      <c r="A1321" t="s">
        <v>26</v>
      </c>
      <c r="B1321" s="73" t="str">
        <f t="shared" si="96"/>
        <v>0V150</v>
      </c>
      <c r="C1321" t="s">
        <v>2470</v>
      </c>
      <c r="D1321">
        <v>2</v>
      </c>
      <c r="E1321" t="s">
        <v>2471</v>
      </c>
      <c r="F1321">
        <v>0.08</v>
      </c>
      <c r="H1321" t="s">
        <v>2470</v>
      </c>
      <c r="I1321">
        <v>7.0000000000000007E-2</v>
      </c>
      <c r="J1321">
        <v>1</v>
      </c>
      <c r="K1321">
        <v>7.0000000000000007E-2</v>
      </c>
      <c r="L1321" s="45">
        <f>VLOOKUP(H1321,'[1]CALCUL AS et AN'!$A$2:$AU$889,24,FALSE)</f>
        <v>7.1999999999999995E-2</v>
      </c>
      <c r="M1321" s="48">
        <f>VLOOKUP(H1321,'[1]CALCUL AS et AN'!$A$2:$AU$889,28,FALSE)</f>
        <v>7.1999999999999995E-2</v>
      </c>
      <c r="N1321">
        <v>0.14000000000000001</v>
      </c>
      <c r="O1321" s="45">
        <f t="shared" si="92"/>
        <v>0.14399999999999999</v>
      </c>
      <c r="P1321" s="48">
        <f t="shared" si="93"/>
        <v>0.14399999999999999</v>
      </c>
      <c r="Q1321">
        <v>0.08</v>
      </c>
      <c r="R1321" s="45">
        <f>VLOOKUP(H1321,'[1]CALCUL AS et AN'!$A$2:$AU$889,46,FALSE)</f>
        <v>0.10799999999999998</v>
      </c>
      <c r="S1321" s="48">
        <f>VLOOKUP(H1321,'[1]CALCUL AS et AN'!$A$2:$AU$889,47,FALSE)</f>
        <v>0.10799999999999998</v>
      </c>
      <c r="T1321">
        <v>0.16</v>
      </c>
      <c r="U1321" s="45">
        <f t="shared" si="94"/>
        <v>0.21599999999999997</v>
      </c>
      <c r="V1321" s="48">
        <f t="shared" si="95"/>
        <v>0.21599999999999997</v>
      </c>
      <c r="W1321" t="s">
        <v>1361</v>
      </c>
      <c r="X1321" t="s">
        <v>951</v>
      </c>
    </row>
    <row r="1322" spans="1:24" outlineLevel="2">
      <c r="A1322" t="s">
        <v>26</v>
      </c>
      <c r="B1322" s="73" t="str">
        <f t="shared" si="96"/>
        <v>0V150</v>
      </c>
      <c r="C1322">
        <v>1510064</v>
      </c>
      <c r="D1322">
        <v>1</v>
      </c>
      <c r="E1322" t="s">
        <v>1673</v>
      </c>
      <c r="F1322">
        <v>39.22</v>
      </c>
      <c r="H1322">
        <v>1510064</v>
      </c>
      <c r="I1322">
        <v>24.96</v>
      </c>
      <c r="J1322">
        <v>1</v>
      </c>
      <c r="K1322">
        <v>24.96</v>
      </c>
      <c r="L1322" s="45">
        <f>VLOOKUP(H1322,'[1]CALCUL AS et AN'!$A$2:$AU$889,24,FALSE)</f>
        <v>24.954999999999998</v>
      </c>
      <c r="M1322" s="48">
        <f>VLOOKUP(H1322,'[1]CALCUL AS et AN'!$A$2:$AU$889,28,FALSE)</f>
        <v>24.954999999999998</v>
      </c>
      <c r="N1322">
        <v>24.96</v>
      </c>
      <c r="O1322" s="45">
        <f t="shared" ref="O1322:O1386" si="97">D1322*L1322</f>
        <v>24.954999999999998</v>
      </c>
      <c r="P1322" s="48">
        <f t="shared" ref="P1322:P1386" si="98">D1322*M1322</f>
        <v>24.954999999999998</v>
      </c>
      <c r="Q1322">
        <v>39.22</v>
      </c>
      <c r="R1322" s="45">
        <f>VLOOKUP(H1322,'[1]CALCUL AS et AN'!$A$2:$AU$889,46,FALSE)</f>
        <v>37.432499999999997</v>
      </c>
      <c r="S1322" s="48">
        <f>VLOOKUP(H1322,'[1]CALCUL AS et AN'!$A$2:$AU$889,47,FALSE)</f>
        <v>37.432499999999997</v>
      </c>
      <c r="T1322">
        <v>39.22</v>
      </c>
      <c r="U1322" s="45">
        <f t="shared" ref="U1322:U1386" si="99">R1322*D1322</f>
        <v>37.432499999999997</v>
      </c>
      <c r="V1322" s="48">
        <f t="shared" ref="V1322:V1386" si="100">S1322*D1322</f>
        <v>37.432499999999997</v>
      </c>
      <c r="W1322" t="s">
        <v>1361</v>
      </c>
      <c r="X1322" t="s">
        <v>951</v>
      </c>
    </row>
    <row r="1323" spans="1:24" outlineLevel="2">
      <c r="A1323" t="s">
        <v>26</v>
      </c>
      <c r="B1323" s="73" t="str">
        <f t="shared" si="96"/>
        <v>0V150</v>
      </c>
      <c r="C1323" t="s">
        <v>414</v>
      </c>
      <c r="D1323">
        <v>1</v>
      </c>
      <c r="E1323" t="s">
        <v>415</v>
      </c>
      <c r="F1323">
        <v>38.61</v>
      </c>
      <c r="H1323" t="s">
        <v>414</v>
      </c>
      <c r="I1323">
        <v>26.4</v>
      </c>
      <c r="J1323">
        <v>1</v>
      </c>
      <c r="K1323">
        <v>26.4</v>
      </c>
      <c r="L1323" s="45">
        <f>VLOOKUP(H1323,'[1]CALCUL AS et AN'!$A$2:$AU$889,24,FALSE)</f>
        <v>26.4</v>
      </c>
      <c r="M1323" s="48">
        <f>VLOOKUP(H1323,'[1]CALCUL AS et AN'!$A$2:$AU$889,28,FALSE)</f>
        <v>26.4</v>
      </c>
      <c r="N1323">
        <v>26.4</v>
      </c>
      <c r="O1323" s="45">
        <f t="shared" si="97"/>
        <v>26.4</v>
      </c>
      <c r="P1323" s="48">
        <f t="shared" si="98"/>
        <v>26.4</v>
      </c>
      <c r="Q1323">
        <v>38.61</v>
      </c>
      <c r="R1323" s="45">
        <f>VLOOKUP(H1323,'[1]CALCUL AS et AN'!$A$2:$AU$889,46,FALSE)</f>
        <v>39.599999999999994</v>
      </c>
      <c r="S1323" s="48">
        <f>VLOOKUP(H1323,'[1]CALCUL AS et AN'!$A$2:$AU$889,47,FALSE)</f>
        <v>39.599999999999994</v>
      </c>
      <c r="T1323">
        <v>38.61</v>
      </c>
      <c r="U1323" s="45">
        <f t="shared" si="99"/>
        <v>39.599999999999994</v>
      </c>
      <c r="V1323" s="48">
        <f t="shared" si="100"/>
        <v>39.599999999999994</v>
      </c>
      <c r="W1323" t="s">
        <v>1361</v>
      </c>
      <c r="X1323" t="s">
        <v>937</v>
      </c>
    </row>
    <row r="1324" spans="1:24" outlineLevel="2">
      <c r="A1324" t="s">
        <v>26</v>
      </c>
      <c r="B1324" s="73" t="str">
        <f t="shared" si="96"/>
        <v>0V150</v>
      </c>
      <c r="C1324" t="s">
        <v>592</v>
      </c>
      <c r="D1324">
        <v>2</v>
      </c>
      <c r="E1324" t="s">
        <v>1512</v>
      </c>
      <c r="F1324">
        <v>0.96</v>
      </c>
      <c r="H1324" t="s">
        <v>592</v>
      </c>
      <c r="I1324">
        <v>0.77</v>
      </c>
      <c r="J1324">
        <v>1</v>
      </c>
      <c r="K1324">
        <v>0.77</v>
      </c>
      <c r="L1324" s="45">
        <f>VLOOKUP(H1324,'[1]CALCUL AS et AN'!$A$2:$AU$889,24,FALSE)</f>
        <v>0.76900000000000002</v>
      </c>
      <c r="M1324" s="48">
        <f>VLOOKUP(H1324,'[1]CALCUL AS et AN'!$A$2:$AU$889,28,FALSE)</f>
        <v>0.84599999999999997</v>
      </c>
      <c r="N1324">
        <v>1.54</v>
      </c>
      <c r="O1324" s="45">
        <f t="shared" si="97"/>
        <v>1.538</v>
      </c>
      <c r="P1324" s="48">
        <f t="shared" si="98"/>
        <v>1.6919999999999999</v>
      </c>
      <c r="Q1324">
        <v>0.96</v>
      </c>
      <c r="R1324" s="45">
        <f>VLOOKUP(H1324,'[1]CALCUL AS et AN'!$A$2:$AU$889,46,FALSE)</f>
        <v>0.96125000000000005</v>
      </c>
      <c r="S1324" s="48">
        <f>VLOOKUP(H1324,'[1]CALCUL AS et AN'!$A$2:$AU$889,47,FALSE)</f>
        <v>1.0574999999999999</v>
      </c>
      <c r="T1324">
        <v>1.92</v>
      </c>
      <c r="U1324" s="45">
        <f t="shared" si="99"/>
        <v>1.9225000000000001</v>
      </c>
      <c r="V1324" s="48">
        <f t="shared" si="100"/>
        <v>2.1149999999999998</v>
      </c>
      <c r="W1324" t="s">
        <v>1361</v>
      </c>
      <c r="X1324" t="s">
        <v>937</v>
      </c>
    </row>
    <row r="1325" spans="1:24" outlineLevel="2">
      <c r="A1325" t="s">
        <v>26</v>
      </c>
      <c r="B1325" s="73" t="str">
        <f t="shared" si="96"/>
        <v>0V150</v>
      </c>
      <c r="C1325" t="s">
        <v>963</v>
      </c>
      <c r="D1325">
        <v>1</v>
      </c>
      <c r="E1325" t="s">
        <v>964</v>
      </c>
      <c r="F1325">
        <v>3.76</v>
      </c>
      <c r="H1325" t="s">
        <v>963</v>
      </c>
      <c r="I1325">
        <v>2.13</v>
      </c>
      <c r="J1325">
        <v>1</v>
      </c>
      <c r="K1325">
        <v>2.13</v>
      </c>
      <c r="L1325" s="45">
        <f>VLOOKUP(H1325,'[1]CALCUL AS et AN'!$A$2:$AU$889,24,FALSE)</f>
        <v>2.13</v>
      </c>
      <c r="M1325" s="48">
        <f>VLOOKUP(H1325,'[1]CALCUL AS et AN'!$A$2:$AU$889,28,FALSE)</f>
        <v>2.5049999999999999</v>
      </c>
      <c r="N1325">
        <v>2.13</v>
      </c>
      <c r="O1325" s="45">
        <f t="shared" si="97"/>
        <v>2.13</v>
      </c>
      <c r="P1325" s="48">
        <f t="shared" si="98"/>
        <v>2.5049999999999999</v>
      </c>
      <c r="Q1325">
        <v>3.76</v>
      </c>
      <c r="R1325" s="45">
        <f>VLOOKUP(H1325,'[1]CALCUL AS et AN'!$A$2:$AU$889,46,FALSE)</f>
        <v>4.26</v>
      </c>
      <c r="S1325" s="48">
        <f>VLOOKUP(H1325,'[1]CALCUL AS et AN'!$A$2:$AU$889,47,FALSE)</f>
        <v>5.01</v>
      </c>
      <c r="T1325">
        <v>3.76</v>
      </c>
      <c r="U1325" s="45">
        <f t="shared" si="99"/>
        <v>4.26</v>
      </c>
      <c r="V1325" s="48">
        <f t="shared" si="100"/>
        <v>5.01</v>
      </c>
      <c r="W1325" t="s">
        <v>1361</v>
      </c>
      <c r="X1325" t="s">
        <v>951</v>
      </c>
    </row>
    <row r="1326" spans="1:24" outlineLevel="2">
      <c r="A1326" t="s">
        <v>26</v>
      </c>
      <c r="B1326" s="73" t="str">
        <f t="shared" si="96"/>
        <v>0V150</v>
      </c>
      <c r="C1326" t="s">
        <v>2000</v>
      </c>
      <c r="D1326">
        <v>1</v>
      </c>
      <c r="E1326" t="s">
        <v>2001</v>
      </c>
      <c r="F1326">
        <v>226.44</v>
      </c>
      <c r="H1326" t="s">
        <v>2000</v>
      </c>
      <c r="I1326">
        <v>148</v>
      </c>
      <c r="J1326">
        <v>1</v>
      </c>
      <c r="K1326">
        <v>148</v>
      </c>
      <c r="L1326" s="45">
        <f>VLOOKUP(H1326,'[1]CALCUL AS et AN'!$A$2:$AU$889,24,FALSE)</f>
        <v>148</v>
      </c>
      <c r="M1326" s="48">
        <f>VLOOKUP(H1326,'[1]CALCUL AS et AN'!$A$2:$AU$889,28,FALSE)</f>
        <v>148</v>
      </c>
      <c r="N1326">
        <v>148</v>
      </c>
      <c r="O1326" s="45">
        <f t="shared" si="97"/>
        <v>148</v>
      </c>
      <c r="P1326" s="48">
        <f t="shared" si="98"/>
        <v>148</v>
      </c>
      <c r="Q1326">
        <v>226.44</v>
      </c>
      <c r="R1326" s="45">
        <f>VLOOKUP(H1326,'[1]CALCUL AS et AN'!$A$2:$AU$889,46,FALSE)</f>
        <v>222</v>
      </c>
      <c r="S1326" s="48">
        <f>VLOOKUP(H1326,'[1]CALCUL AS et AN'!$A$2:$AU$889,47,FALSE)</f>
        <v>222</v>
      </c>
      <c r="T1326">
        <v>226.44</v>
      </c>
      <c r="U1326" s="45">
        <f t="shared" si="99"/>
        <v>222</v>
      </c>
      <c r="V1326" s="48">
        <f t="shared" si="100"/>
        <v>222</v>
      </c>
      <c r="W1326" t="s">
        <v>1361</v>
      </c>
      <c r="X1326" t="s">
        <v>951</v>
      </c>
    </row>
    <row r="1327" spans="1:24" outlineLevel="2">
      <c r="A1327" t="s">
        <v>26</v>
      </c>
      <c r="B1327" s="73" t="str">
        <f t="shared" si="96"/>
        <v>0V150</v>
      </c>
      <c r="C1327" t="s">
        <v>1527</v>
      </c>
      <c r="D1327">
        <v>1</v>
      </c>
      <c r="E1327" t="s">
        <v>1528</v>
      </c>
      <c r="F1327">
        <v>0.77</v>
      </c>
      <c r="H1327" t="s">
        <v>1527</v>
      </c>
      <c r="I1327">
        <v>0.61</v>
      </c>
      <c r="J1327">
        <v>1</v>
      </c>
      <c r="K1327">
        <v>0.61</v>
      </c>
      <c r="L1327" s="45">
        <f>VLOOKUP(H1327,'[1]CALCUL AS et AN'!$A$2:$AU$889,24,FALSE)</f>
        <v>0.61299999999999999</v>
      </c>
      <c r="M1327" s="48">
        <f>VLOOKUP(H1327,'[1]CALCUL AS et AN'!$A$2:$AU$889,28,FALSE)</f>
        <v>0.67400000000000004</v>
      </c>
      <c r="N1327">
        <v>0.61</v>
      </c>
      <c r="O1327" s="45">
        <f t="shared" si="97"/>
        <v>0.61299999999999999</v>
      </c>
      <c r="P1327" s="48">
        <f t="shared" si="98"/>
        <v>0.67400000000000004</v>
      </c>
      <c r="Q1327">
        <v>0.77</v>
      </c>
      <c r="R1327" s="45">
        <f>VLOOKUP(H1327,'[1]CALCUL AS et AN'!$A$2:$AU$889,46,FALSE)</f>
        <v>0.81529000000000007</v>
      </c>
      <c r="S1327" s="48">
        <f>VLOOKUP(H1327,'[1]CALCUL AS et AN'!$A$2:$AU$889,47,FALSE)</f>
        <v>0.89642000000000011</v>
      </c>
      <c r="T1327">
        <v>0.77</v>
      </c>
      <c r="U1327" s="45">
        <f t="shared" si="99"/>
        <v>0.81529000000000007</v>
      </c>
      <c r="V1327" s="48">
        <f t="shared" si="100"/>
        <v>0.89642000000000011</v>
      </c>
      <c r="W1327" t="s">
        <v>1361</v>
      </c>
      <c r="X1327" t="s">
        <v>951</v>
      </c>
    </row>
    <row r="1328" spans="1:24" outlineLevel="2">
      <c r="A1328" t="s">
        <v>26</v>
      </c>
      <c r="B1328" s="73" t="str">
        <f t="shared" si="96"/>
        <v>0V150</v>
      </c>
      <c r="C1328">
        <v>7214321415</v>
      </c>
      <c r="D1328">
        <v>1</v>
      </c>
      <c r="E1328" t="s">
        <v>2402</v>
      </c>
      <c r="F1328">
        <v>0.1</v>
      </c>
      <c r="H1328">
        <v>7214321415</v>
      </c>
      <c r="I1328">
        <v>0</v>
      </c>
      <c r="J1328">
        <v>100</v>
      </c>
      <c r="K1328">
        <v>0</v>
      </c>
      <c r="L1328" s="45">
        <f>VLOOKUP(H1328,'[1]CALCUL AS et AN'!$A$2:$AU$889,24,FALSE)</f>
        <v>1.9300000000000001E-2</v>
      </c>
      <c r="M1328" s="48">
        <f>VLOOKUP(H1328,'[1]CALCUL AS et AN'!$A$2:$AU$889,28,FALSE)</f>
        <v>1.7100000000000001E-2</v>
      </c>
      <c r="N1328">
        <v>0</v>
      </c>
      <c r="O1328" s="45">
        <f t="shared" si="97"/>
        <v>1.9300000000000001E-2</v>
      </c>
      <c r="P1328" s="48">
        <f t="shared" si="98"/>
        <v>1.7100000000000001E-2</v>
      </c>
      <c r="Q1328">
        <v>0.1</v>
      </c>
      <c r="R1328" s="45">
        <f>VLOOKUP(H1328,'[1]CALCUL AS et AN'!$A$2:$AU$889,46,FALSE)</f>
        <v>2.8950000000000004E-2</v>
      </c>
      <c r="S1328" s="48">
        <f>VLOOKUP(H1328,'[1]CALCUL AS et AN'!$A$2:$AU$889,47,FALSE)</f>
        <v>2.5649999999999999E-2</v>
      </c>
      <c r="T1328">
        <v>0.1</v>
      </c>
      <c r="U1328" s="45">
        <f t="shared" si="99"/>
        <v>2.8950000000000004E-2</v>
      </c>
      <c r="V1328" s="48">
        <f t="shared" si="100"/>
        <v>2.5649999999999999E-2</v>
      </c>
      <c r="W1328" t="s">
        <v>1361</v>
      </c>
      <c r="X1328" t="s">
        <v>951</v>
      </c>
    </row>
    <row r="1329" spans="1:24" outlineLevel="2">
      <c r="A1329" t="s">
        <v>26</v>
      </c>
      <c r="B1329" s="73" t="str">
        <f t="shared" si="96"/>
        <v>0V150</v>
      </c>
      <c r="C1329" t="s">
        <v>444</v>
      </c>
      <c r="D1329">
        <v>1</v>
      </c>
      <c r="E1329" t="s">
        <v>1498</v>
      </c>
      <c r="F1329">
        <v>441.73</v>
      </c>
      <c r="H1329" t="s">
        <v>444</v>
      </c>
      <c r="I1329">
        <v>320</v>
      </c>
      <c r="J1329">
        <v>1</v>
      </c>
      <c r="K1329">
        <v>320</v>
      </c>
      <c r="L1329" s="45">
        <f>VLOOKUP(H1329,'[1]CALCUL AS et AN'!$A$2:$AU$889,24,FALSE)</f>
        <v>320</v>
      </c>
      <c r="M1329" s="48">
        <f>VLOOKUP(H1329,'[1]CALCUL AS et AN'!$A$2:$AU$889,28,FALSE)</f>
        <v>333</v>
      </c>
      <c r="N1329">
        <v>320</v>
      </c>
      <c r="O1329" s="45">
        <f t="shared" si="97"/>
        <v>320</v>
      </c>
      <c r="P1329" s="48">
        <f t="shared" si="98"/>
        <v>333</v>
      </c>
      <c r="Q1329">
        <v>441.73</v>
      </c>
      <c r="R1329" s="45">
        <f>VLOOKUP(H1329,'[1]CALCUL AS et AN'!$A$2:$AU$889,46,FALSE)</f>
        <v>480</v>
      </c>
      <c r="S1329" s="48">
        <f>VLOOKUP(H1329,'[1]CALCUL AS et AN'!$A$2:$AU$889,47,FALSE)</f>
        <v>499.5</v>
      </c>
      <c r="T1329">
        <v>441.73</v>
      </c>
      <c r="U1329" s="45">
        <f t="shared" si="99"/>
        <v>480</v>
      </c>
      <c r="V1329" s="48">
        <f t="shared" si="100"/>
        <v>499.5</v>
      </c>
      <c r="W1329" t="s">
        <v>1361</v>
      </c>
      <c r="X1329" t="s">
        <v>937</v>
      </c>
    </row>
    <row r="1330" spans="1:24" outlineLevel="2">
      <c r="A1330" t="s">
        <v>26</v>
      </c>
      <c r="B1330" s="73" t="str">
        <f t="shared" si="96"/>
        <v>0V150</v>
      </c>
      <c r="C1330" t="s">
        <v>472</v>
      </c>
      <c r="D1330">
        <v>1</v>
      </c>
      <c r="E1330" t="s">
        <v>993</v>
      </c>
      <c r="F1330">
        <v>4.87</v>
      </c>
      <c r="H1330" t="s">
        <v>472</v>
      </c>
      <c r="I1330">
        <v>0.94</v>
      </c>
      <c r="J1330">
        <v>1</v>
      </c>
      <c r="K1330">
        <v>0.94</v>
      </c>
      <c r="L1330" s="45">
        <f>VLOOKUP(H1330,'[1]CALCUL AS et AN'!$A$2:$AU$889,24,FALSE)</f>
        <v>2.1800000000000002</v>
      </c>
      <c r="M1330" s="48">
        <f>VLOOKUP(H1330,'[1]CALCUL AS et AN'!$A$2:$AU$889,28,FALSE)</f>
        <v>0.94</v>
      </c>
      <c r="N1330">
        <v>0.94</v>
      </c>
      <c r="O1330" s="45">
        <f t="shared" si="97"/>
        <v>2.1800000000000002</v>
      </c>
      <c r="P1330" s="48">
        <f t="shared" si="98"/>
        <v>0.94</v>
      </c>
      <c r="Q1330">
        <v>4.87</v>
      </c>
      <c r="R1330" s="45">
        <f>VLOOKUP(H1330,'[1]CALCUL AS et AN'!$A$2:$AU$889,46,FALSE)</f>
        <v>4.9050000000000002</v>
      </c>
      <c r="S1330" s="48">
        <f>VLOOKUP(H1330,'[1]CALCUL AS et AN'!$A$2:$AU$889,47,FALSE)</f>
        <v>2.1149999999999998</v>
      </c>
      <c r="T1330">
        <v>4.87</v>
      </c>
      <c r="U1330" s="45">
        <f t="shared" si="99"/>
        <v>4.9050000000000002</v>
      </c>
      <c r="V1330" s="48">
        <f t="shared" si="100"/>
        <v>2.1149999999999998</v>
      </c>
      <c r="W1330" t="s">
        <v>1361</v>
      </c>
      <c r="X1330" t="s">
        <v>937</v>
      </c>
    </row>
    <row r="1331" spans="1:24" outlineLevel="2">
      <c r="A1331" t="s">
        <v>26</v>
      </c>
      <c r="B1331" s="73" t="str">
        <f t="shared" si="96"/>
        <v>0V150</v>
      </c>
      <c r="C1331" t="s">
        <v>476</v>
      </c>
      <c r="D1331">
        <v>1</v>
      </c>
      <c r="E1331" t="s">
        <v>2937</v>
      </c>
      <c r="F1331">
        <v>4.9400000000000004</v>
      </c>
      <c r="H1331" t="s">
        <v>476</v>
      </c>
      <c r="I1331">
        <v>2.21</v>
      </c>
      <c r="J1331">
        <v>1</v>
      </c>
      <c r="K1331">
        <v>2.21</v>
      </c>
      <c r="L1331" s="45">
        <f>VLOOKUP(H1331,'[1]CALCUL AS et AN'!$A$2:$AU$889,24,FALSE)</f>
        <v>2.21</v>
      </c>
      <c r="M1331" s="48">
        <f>VLOOKUP(H1331,'[1]CALCUL AS et AN'!$A$2:$AU$889,28,FALSE)</f>
        <v>0.92</v>
      </c>
      <c r="N1331">
        <v>2.21</v>
      </c>
      <c r="O1331" s="45">
        <f t="shared" si="97"/>
        <v>2.21</v>
      </c>
      <c r="P1331" s="48">
        <f t="shared" si="98"/>
        <v>0.92</v>
      </c>
      <c r="Q1331">
        <v>4.9400000000000004</v>
      </c>
      <c r="R1331" s="45">
        <f>VLOOKUP(H1331,'[1]CALCUL AS et AN'!$A$2:$AU$889,46,FALSE)</f>
        <v>4.9725000000000001</v>
      </c>
      <c r="S1331" s="48">
        <f>VLOOKUP(H1331,'[1]CALCUL AS et AN'!$A$2:$AU$889,47,FALSE)</f>
        <v>2.0700000000000003</v>
      </c>
      <c r="T1331">
        <v>4.9400000000000004</v>
      </c>
      <c r="U1331" s="45">
        <f t="shared" si="99"/>
        <v>4.9725000000000001</v>
      </c>
      <c r="V1331" s="48">
        <f t="shared" si="100"/>
        <v>2.0700000000000003</v>
      </c>
      <c r="W1331" t="s">
        <v>1361</v>
      </c>
      <c r="X1331" t="s">
        <v>937</v>
      </c>
    </row>
    <row r="1332" spans="1:24" outlineLevel="2">
      <c r="A1332" t="s">
        <v>26</v>
      </c>
      <c r="B1332" s="73" t="str">
        <f t="shared" si="96"/>
        <v>0V150</v>
      </c>
      <c r="C1332" t="s">
        <v>626</v>
      </c>
      <c r="D1332">
        <v>1</v>
      </c>
      <c r="E1332" t="s">
        <v>627</v>
      </c>
      <c r="F1332">
        <v>1.1000000000000001</v>
      </c>
      <c r="H1332" t="s">
        <v>626</v>
      </c>
      <c r="I1332">
        <v>1.1100000000000001</v>
      </c>
      <c r="J1332">
        <v>1</v>
      </c>
      <c r="K1332">
        <v>1.1100000000000001</v>
      </c>
      <c r="L1332" s="45">
        <f>VLOOKUP(H1332,'[1]CALCUL AS et AN'!$A$2:$AU$889,24,FALSE)</f>
        <v>1.1060000000000001</v>
      </c>
      <c r="M1332" s="48">
        <f>VLOOKUP(H1332,'[1]CALCUL AS et AN'!$A$2:$AU$889,28,FALSE)</f>
        <v>1.2170000000000001</v>
      </c>
      <c r="N1332">
        <v>1.1100000000000001</v>
      </c>
      <c r="O1332" s="45">
        <f t="shared" si="97"/>
        <v>1.1060000000000001</v>
      </c>
      <c r="P1332" s="48">
        <f t="shared" si="98"/>
        <v>1.2170000000000001</v>
      </c>
      <c r="Q1332">
        <v>1.27</v>
      </c>
      <c r="R1332" s="45">
        <f>VLOOKUP(H1332,'[1]CALCUL AS et AN'!$A$2:$AU$889,46,FALSE)</f>
        <v>1.3825000000000001</v>
      </c>
      <c r="S1332" s="48">
        <f>VLOOKUP(H1332,'[1]CALCUL AS et AN'!$A$2:$AU$889,47,FALSE)</f>
        <v>1.5212500000000002</v>
      </c>
      <c r="T1332">
        <v>1.27</v>
      </c>
      <c r="U1332" s="45">
        <f t="shared" si="99"/>
        <v>1.3825000000000001</v>
      </c>
      <c r="V1332" s="48">
        <f t="shared" si="100"/>
        <v>1.5212500000000002</v>
      </c>
      <c r="W1332" t="s">
        <v>1361</v>
      </c>
      <c r="X1332" t="s">
        <v>937</v>
      </c>
    </row>
    <row r="1333" spans="1:24" outlineLevel="2">
      <c r="A1333" t="s">
        <v>26</v>
      </c>
      <c r="B1333" s="73" t="str">
        <f t="shared" si="96"/>
        <v>0V150</v>
      </c>
      <c r="C1333" t="s">
        <v>2410</v>
      </c>
      <c r="D1333">
        <v>1.17</v>
      </c>
      <c r="E1333" t="s">
        <v>2411</v>
      </c>
      <c r="F1333">
        <v>75</v>
      </c>
      <c r="H1333" t="s">
        <v>2410</v>
      </c>
      <c r="I1333">
        <v>50</v>
      </c>
      <c r="J1333">
        <v>1</v>
      </c>
      <c r="K1333">
        <v>50</v>
      </c>
      <c r="L1333" s="45">
        <f>VLOOKUP(H1333,'[1]CALCUL AS et AN'!$A$2:$AU$889,24,FALSE)</f>
        <v>50</v>
      </c>
      <c r="M1333" s="48">
        <f>VLOOKUP(H1333,'[1]CALCUL AS et AN'!$A$2:$AU$889,28,FALSE)</f>
        <v>50</v>
      </c>
      <c r="N1333">
        <v>58.5</v>
      </c>
      <c r="O1333" s="45">
        <f t="shared" si="97"/>
        <v>58.5</v>
      </c>
      <c r="P1333" s="48">
        <f t="shared" si="98"/>
        <v>58.5</v>
      </c>
      <c r="Q1333">
        <v>75</v>
      </c>
      <c r="R1333" s="45">
        <f>VLOOKUP(H1333,'[1]CALCUL AS et AN'!$A$2:$AU$889,46,FALSE)</f>
        <v>75</v>
      </c>
      <c r="S1333" s="48">
        <f>VLOOKUP(H1333,'[1]CALCUL AS et AN'!$A$2:$AU$889,47,FALSE)</f>
        <v>75</v>
      </c>
      <c r="T1333">
        <v>87.75</v>
      </c>
      <c r="U1333" s="45">
        <f t="shared" si="99"/>
        <v>87.75</v>
      </c>
      <c r="V1333" s="48">
        <f t="shared" si="100"/>
        <v>87.75</v>
      </c>
      <c r="W1333" t="s">
        <v>1361</v>
      </c>
      <c r="X1333" t="s">
        <v>951</v>
      </c>
    </row>
    <row r="1334" spans="1:24" outlineLevel="2">
      <c r="A1334" t="s">
        <v>26</v>
      </c>
      <c r="B1334" s="73" t="str">
        <f t="shared" si="96"/>
        <v>0V150</v>
      </c>
      <c r="C1334" t="s">
        <v>1986</v>
      </c>
      <c r="D1334">
        <v>1</v>
      </c>
      <c r="E1334" t="s">
        <v>1987</v>
      </c>
      <c r="F1334">
        <v>4.1900000000000004</v>
      </c>
      <c r="H1334" t="s">
        <v>1986</v>
      </c>
      <c r="I1334">
        <v>2.99</v>
      </c>
      <c r="J1334">
        <v>1</v>
      </c>
      <c r="K1334">
        <v>2.99</v>
      </c>
      <c r="L1334" s="45">
        <f>VLOOKUP(H1334,'[1]CALCUL AS et AN'!$A$2:$AU$889,24,FALSE)</f>
        <v>2.99</v>
      </c>
      <c r="M1334" s="48">
        <f>VLOOKUP(H1334,'[1]CALCUL AS et AN'!$A$2:$AU$889,28,FALSE)</f>
        <v>2.99</v>
      </c>
      <c r="N1334">
        <v>2.99</v>
      </c>
      <c r="O1334" s="45">
        <f t="shared" si="97"/>
        <v>2.99</v>
      </c>
      <c r="P1334" s="48">
        <f t="shared" si="98"/>
        <v>2.99</v>
      </c>
      <c r="Q1334">
        <v>4.1900000000000004</v>
      </c>
      <c r="R1334" s="45">
        <f>VLOOKUP(H1334,'[1]CALCUL AS et AN'!$A$2:$AU$889,46,FALSE)</f>
        <v>4.4850000000000003</v>
      </c>
      <c r="S1334" s="48">
        <f>VLOOKUP(H1334,'[1]CALCUL AS et AN'!$A$2:$AU$889,47,FALSE)</f>
        <v>4.4850000000000003</v>
      </c>
      <c r="T1334">
        <v>4.1900000000000004</v>
      </c>
      <c r="U1334" s="45">
        <f t="shared" si="99"/>
        <v>4.4850000000000003</v>
      </c>
      <c r="V1334" s="48">
        <f t="shared" si="100"/>
        <v>4.4850000000000003</v>
      </c>
      <c r="W1334" t="s">
        <v>1361</v>
      </c>
      <c r="X1334" t="s">
        <v>951</v>
      </c>
    </row>
    <row r="1335" spans="1:24" outlineLevel="2">
      <c r="A1335" t="s">
        <v>26</v>
      </c>
      <c r="B1335" s="73" t="str">
        <f t="shared" si="96"/>
        <v>0V150</v>
      </c>
      <c r="C1335" t="s">
        <v>632</v>
      </c>
      <c r="D1335">
        <v>1</v>
      </c>
      <c r="E1335" t="s">
        <v>1514</v>
      </c>
      <c r="F1335">
        <v>12.91</v>
      </c>
      <c r="H1335" t="s">
        <v>632</v>
      </c>
      <c r="I1335">
        <v>4.7300000000000004</v>
      </c>
      <c r="J1335">
        <v>0.33</v>
      </c>
      <c r="K1335">
        <v>14.333333333333334</v>
      </c>
      <c r="L1335" s="45">
        <f>VLOOKUP(H1335,'[1]CALCUL AS et AN'!$A$2:$AU$889,24,FALSE)</f>
        <v>4.7320000000000002</v>
      </c>
      <c r="M1335" s="48">
        <f>VLOOKUP(H1335,'[1]CALCUL AS et AN'!$A$2:$AU$889,28,FALSE)</f>
        <v>4.7779999999999996</v>
      </c>
      <c r="N1335">
        <v>14.333333333333334</v>
      </c>
      <c r="O1335" s="45">
        <f t="shared" si="97"/>
        <v>4.7320000000000002</v>
      </c>
      <c r="P1335" s="48">
        <f t="shared" si="98"/>
        <v>4.7779999999999996</v>
      </c>
      <c r="Q1335">
        <v>12.91</v>
      </c>
      <c r="R1335" s="45">
        <f>VLOOKUP(H1335,'[1]CALCUL AS et AN'!$A$2:$AU$889,46,FALSE)</f>
        <v>6.2935600000000003</v>
      </c>
      <c r="S1335" s="48">
        <f>VLOOKUP(H1335,'[1]CALCUL AS et AN'!$A$2:$AU$889,47,FALSE)</f>
        <v>6.3547399999999996</v>
      </c>
      <c r="T1335">
        <v>12.91</v>
      </c>
      <c r="U1335" s="45">
        <f t="shared" si="99"/>
        <v>6.2935600000000003</v>
      </c>
      <c r="V1335" s="48">
        <f t="shared" si="100"/>
        <v>6.3547399999999996</v>
      </c>
      <c r="W1335" t="s">
        <v>1361</v>
      </c>
      <c r="X1335" t="s">
        <v>937</v>
      </c>
    </row>
    <row r="1336" spans="1:24" outlineLevel="2">
      <c r="A1336" t="s">
        <v>26</v>
      </c>
      <c r="B1336" s="73" t="str">
        <f t="shared" si="96"/>
        <v>0V150</v>
      </c>
      <c r="C1336" t="s">
        <v>1510</v>
      </c>
      <c r="D1336">
        <v>1</v>
      </c>
      <c r="E1336" t="s">
        <v>1511</v>
      </c>
      <c r="F1336">
        <v>9.56</v>
      </c>
      <c r="H1336" t="s">
        <v>1510</v>
      </c>
      <c r="I1336">
        <v>8.09</v>
      </c>
      <c r="J1336">
        <v>1</v>
      </c>
      <c r="K1336">
        <v>8.09</v>
      </c>
      <c r="L1336" s="45">
        <f>VLOOKUP(H1336,'[1]CALCUL AS et AN'!$A$2:$AU$889,24,FALSE)</f>
        <v>8.0869999999999997</v>
      </c>
      <c r="M1336" s="48">
        <f>VLOOKUP(H1336,'[1]CALCUL AS et AN'!$A$2:$AU$889,28,FALSE)</f>
        <v>8.0869999999999997</v>
      </c>
      <c r="N1336">
        <v>8.09</v>
      </c>
      <c r="O1336" s="45">
        <f t="shared" si="97"/>
        <v>8.0869999999999997</v>
      </c>
      <c r="P1336" s="48">
        <f t="shared" si="98"/>
        <v>8.0869999999999997</v>
      </c>
      <c r="Q1336">
        <v>9.56</v>
      </c>
      <c r="R1336" s="45">
        <f>VLOOKUP(H1336,'[1]CALCUL AS et AN'!$A$2:$AU$889,46,FALSE)</f>
        <v>10.108750000000001</v>
      </c>
      <c r="S1336" s="48">
        <f>VLOOKUP(H1336,'[1]CALCUL AS et AN'!$A$2:$AU$889,47,FALSE)</f>
        <v>10.108750000000001</v>
      </c>
      <c r="T1336">
        <v>9.56</v>
      </c>
      <c r="U1336" s="45">
        <f t="shared" si="99"/>
        <v>10.108750000000001</v>
      </c>
      <c r="V1336" s="48">
        <f t="shared" si="100"/>
        <v>10.108750000000001</v>
      </c>
      <c r="W1336" t="s">
        <v>1361</v>
      </c>
      <c r="X1336" t="s">
        <v>951</v>
      </c>
    </row>
    <row r="1337" spans="1:24" outlineLevel="2">
      <c r="A1337" t="s">
        <v>26</v>
      </c>
      <c r="B1337" s="73" t="str">
        <f t="shared" si="96"/>
        <v>0V150</v>
      </c>
      <c r="C1337" t="s">
        <v>1519</v>
      </c>
      <c r="D1337">
        <v>1</v>
      </c>
      <c r="E1337" t="s">
        <v>1520</v>
      </c>
      <c r="F1337">
        <v>9.64</v>
      </c>
      <c r="H1337" t="s">
        <v>1519</v>
      </c>
      <c r="I1337">
        <v>7.94</v>
      </c>
      <c r="J1337">
        <v>1</v>
      </c>
      <c r="K1337">
        <v>7.94</v>
      </c>
      <c r="L1337" s="45">
        <f>VLOOKUP(H1337,'[1]CALCUL AS et AN'!$A$2:$AU$889,24,FALSE)</f>
        <v>7.9420000000000002</v>
      </c>
      <c r="M1337" s="48">
        <f>VLOOKUP(H1337,'[1]CALCUL AS et AN'!$A$2:$AU$889,28,FALSE)</f>
        <v>7.9420000000000002</v>
      </c>
      <c r="N1337">
        <v>7.94</v>
      </c>
      <c r="O1337" s="45">
        <f t="shared" si="97"/>
        <v>7.9420000000000002</v>
      </c>
      <c r="P1337" s="48">
        <f t="shared" si="98"/>
        <v>7.9420000000000002</v>
      </c>
      <c r="Q1337">
        <v>9.64</v>
      </c>
      <c r="R1337" s="45">
        <f>VLOOKUP(H1337,'[1]CALCUL AS et AN'!$A$2:$AU$889,46,FALSE)</f>
        <v>9.9275000000000002</v>
      </c>
      <c r="S1337" s="48">
        <f>VLOOKUP(H1337,'[1]CALCUL AS et AN'!$A$2:$AU$889,47,FALSE)</f>
        <v>9.9275000000000002</v>
      </c>
      <c r="T1337">
        <v>9.64</v>
      </c>
      <c r="U1337" s="45">
        <f t="shared" si="99"/>
        <v>9.9275000000000002</v>
      </c>
      <c r="V1337" s="48">
        <f t="shared" si="100"/>
        <v>9.9275000000000002</v>
      </c>
      <c r="W1337" t="s">
        <v>1361</v>
      </c>
      <c r="X1337" t="s">
        <v>951</v>
      </c>
    </row>
    <row r="1338" spans="1:24" outlineLevel="2">
      <c r="A1338" t="s">
        <v>26</v>
      </c>
      <c r="B1338" s="73" t="str">
        <f t="shared" si="96"/>
        <v>0V150</v>
      </c>
      <c r="C1338">
        <v>101007</v>
      </c>
      <c r="D1338">
        <v>1</v>
      </c>
      <c r="E1338" t="s">
        <v>1544</v>
      </c>
      <c r="F1338">
        <v>2.2400000000000002</v>
      </c>
      <c r="H1338">
        <v>101007</v>
      </c>
      <c r="I1338">
        <v>1.5</v>
      </c>
      <c r="J1338">
        <v>1</v>
      </c>
      <c r="K1338">
        <v>1.5</v>
      </c>
      <c r="L1338" s="45">
        <f>VLOOKUP(H1338,'[1]CALCUL AS et AN'!$A$2:$AU$889,24,FALSE)</f>
        <v>1.5</v>
      </c>
      <c r="M1338" s="48">
        <f>VLOOKUP(H1338,'[1]CALCUL AS et AN'!$A$2:$AU$889,28,FALSE)</f>
        <v>1.5</v>
      </c>
      <c r="N1338">
        <v>1.5</v>
      </c>
      <c r="O1338" s="45">
        <f t="shared" si="97"/>
        <v>1.5</v>
      </c>
      <c r="P1338" s="48">
        <f t="shared" si="98"/>
        <v>1.5</v>
      </c>
      <c r="Q1338">
        <v>2.2400000000000002</v>
      </c>
      <c r="R1338" s="45">
        <f>VLOOKUP(H1338,'[1]CALCUL AS et AN'!$A$2:$AU$889,46,FALSE)</f>
        <v>2.25</v>
      </c>
      <c r="S1338" s="48">
        <f>VLOOKUP(H1338,'[1]CALCUL AS et AN'!$A$2:$AU$889,47,FALSE)</f>
        <v>2.25</v>
      </c>
      <c r="T1338">
        <v>2.2400000000000002</v>
      </c>
      <c r="U1338" s="45">
        <f t="shared" si="99"/>
        <v>2.25</v>
      </c>
      <c r="V1338" s="48">
        <f t="shared" si="100"/>
        <v>2.25</v>
      </c>
      <c r="W1338" t="s">
        <v>1361</v>
      </c>
      <c r="X1338" t="s">
        <v>951</v>
      </c>
    </row>
    <row r="1339" spans="1:24" outlineLevel="2">
      <c r="A1339" t="s">
        <v>26</v>
      </c>
      <c r="B1339" s="73" t="str">
        <f t="shared" si="96"/>
        <v>0V150</v>
      </c>
      <c r="C1339" t="s">
        <v>62</v>
      </c>
      <c r="D1339">
        <v>1</v>
      </c>
      <c r="E1339" t="s">
        <v>63</v>
      </c>
      <c r="F1339">
        <v>139.16999999999999</v>
      </c>
      <c r="H1339" t="s">
        <v>62</v>
      </c>
      <c r="I1339">
        <v>88.935500000000005</v>
      </c>
      <c r="J1339">
        <v>1</v>
      </c>
      <c r="K1339">
        <v>88.935500000000005</v>
      </c>
      <c r="L1339" s="45">
        <f>VLOOKUP(H1339,'[1]CALCUL AS et AN'!$A$2:$AU$889,24,FALSE)</f>
        <v>88.936256</v>
      </c>
      <c r="M1339" s="48">
        <f>VLOOKUP(H1339,'[1]CALCUL AS et AN'!$A$2:$AU$889,28,FALSE)</f>
        <v>90.786255999999995</v>
      </c>
      <c r="N1339">
        <v>88.935500000000005</v>
      </c>
      <c r="O1339" s="45">
        <f t="shared" si="97"/>
        <v>88.936256</v>
      </c>
      <c r="P1339" s="48">
        <f t="shared" si="98"/>
        <v>90.786255999999995</v>
      </c>
      <c r="Q1339">
        <v>160.19999999999999</v>
      </c>
      <c r="R1339" s="45">
        <f>VLOOKUP(H1339,'[1]CALCUL AS et AN'!$A$2:$AU$889,46,FALSE)</f>
        <v>144.33635149999998</v>
      </c>
      <c r="S1339" s="48">
        <f>VLOOKUP(H1339,'[1]CALCUL AS et AN'!$A$2:$AU$889,47,FALSE)</f>
        <v>147.29635150000001</v>
      </c>
      <c r="T1339">
        <v>160.19999999999999</v>
      </c>
      <c r="U1339" s="45">
        <f t="shared" si="99"/>
        <v>144.33635149999998</v>
      </c>
      <c r="V1339" s="48">
        <f t="shared" si="100"/>
        <v>147.29635150000001</v>
      </c>
      <c r="W1339" t="s">
        <v>1361</v>
      </c>
      <c r="X1339" t="s">
        <v>1361</v>
      </c>
    </row>
    <row r="1340" spans="1:24" outlineLevel="2">
      <c r="A1340" t="s">
        <v>26</v>
      </c>
      <c r="B1340" s="73" t="str">
        <f t="shared" si="96"/>
        <v>0V150</v>
      </c>
      <c r="C1340">
        <v>9600000618</v>
      </c>
      <c r="D1340">
        <v>1</v>
      </c>
      <c r="E1340" t="s">
        <v>2044</v>
      </c>
      <c r="F1340">
        <v>1.57</v>
      </c>
      <c r="H1340">
        <v>9600000618</v>
      </c>
      <c r="I1340">
        <v>0.8</v>
      </c>
      <c r="J1340">
        <v>1</v>
      </c>
      <c r="K1340">
        <v>0.8</v>
      </c>
      <c r="L1340" s="45">
        <f>VLOOKUP(H1340,'[1]CALCUL AS et AN'!$A$2:$AU$889,24,FALSE)</f>
        <v>0.80289999999999995</v>
      </c>
      <c r="M1340" s="48">
        <f>VLOOKUP(H1340,'[1]CALCUL AS et AN'!$A$2:$AU$889,28,FALSE)</f>
        <v>0.80289999999999995</v>
      </c>
      <c r="N1340">
        <v>0.8</v>
      </c>
      <c r="O1340" s="45">
        <f t="shared" si="97"/>
        <v>0.80289999999999995</v>
      </c>
      <c r="P1340" s="48">
        <f t="shared" si="98"/>
        <v>0.80289999999999995</v>
      </c>
      <c r="Q1340">
        <v>1.57</v>
      </c>
      <c r="R1340" s="45">
        <f>VLOOKUP(H1340,'[1]CALCUL AS et AN'!$A$2:$AU$889,46,FALSE)</f>
        <v>1.6057999999999999</v>
      </c>
      <c r="S1340" s="48">
        <f>VLOOKUP(H1340,'[1]CALCUL AS et AN'!$A$2:$AU$889,47,FALSE)</f>
        <v>1.6057999999999999</v>
      </c>
      <c r="T1340">
        <v>1.57</v>
      </c>
      <c r="U1340" s="45">
        <f t="shared" si="99"/>
        <v>1.6057999999999999</v>
      </c>
      <c r="V1340" s="48">
        <f t="shared" si="100"/>
        <v>1.6057999999999999</v>
      </c>
      <c r="W1340" t="s">
        <v>1361</v>
      </c>
      <c r="X1340" t="s">
        <v>951</v>
      </c>
    </row>
    <row r="1341" spans="1:24" outlineLevel="2">
      <c r="A1341" t="s">
        <v>26</v>
      </c>
      <c r="B1341" s="73" t="str">
        <f t="shared" si="96"/>
        <v>0V150</v>
      </c>
      <c r="C1341" t="s">
        <v>1537</v>
      </c>
      <c r="D1341">
        <v>0.75</v>
      </c>
      <c r="E1341" t="s">
        <v>1538</v>
      </c>
      <c r="F1341">
        <v>4.3499999999999996</v>
      </c>
      <c r="H1341" t="s">
        <v>1537</v>
      </c>
      <c r="I1341">
        <v>2.9</v>
      </c>
      <c r="J1341">
        <v>1</v>
      </c>
      <c r="K1341">
        <v>2.9</v>
      </c>
      <c r="L1341" s="45">
        <f>VLOOKUP(H1341,'[1]CALCUL AS et AN'!$A$2:$AU$889,24,FALSE)</f>
        <v>2.9</v>
      </c>
      <c r="M1341" s="48">
        <f>VLOOKUP(H1341,'[1]CALCUL AS et AN'!$A$2:$AU$889,28,FALSE)</f>
        <v>2.9</v>
      </c>
      <c r="N1341">
        <v>2.1749999999999998</v>
      </c>
      <c r="O1341" s="45">
        <f t="shared" si="97"/>
        <v>2.1749999999999998</v>
      </c>
      <c r="P1341" s="48">
        <f t="shared" si="98"/>
        <v>2.1749999999999998</v>
      </c>
      <c r="Q1341">
        <v>4.3499999999999996</v>
      </c>
      <c r="R1341" s="45">
        <f>VLOOKUP(H1341,'[1]CALCUL AS et AN'!$A$2:$AU$889,46,FALSE)</f>
        <v>4.3499999999999996</v>
      </c>
      <c r="S1341" s="48">
        <f>VLOOKUP(H1341,'[1]CALCUL AS et AN'!$A$2:$AU$889,47,FALSE)</f>
        <v>4.3499999999999996</v>
      </c>
      <c r="T1341">
        <v>3.2624999999999997</v>
      </c>
      <c r="U1341" s="45">
        <f t="shared" si="99"/>
        <v>3.2624999999999997</v>
      </c>
      <c r="V1341" s="48">
        <f t="shared" si="100"/>
        <v>3.2624999999999997</v>
      </c>
      <c r="W1341" t="s">
        <v>1361</v>
      </c>
      <c r="X1341" t="s">
        <v>951</v>
      </c>
    </row>
    <row r="1342" spans="1:24" outlineLevel="2">
      <c r="A1342" t="s">
        <v>26</v>
      </c>
      <c r="B1342" s="73" t="str">
        <f t="shared" si="96"/>
        <v>0V150</v>
      </c>
      <c r="C1342" t="s">
        <v>2626</v>
      </c>
      <c r="D1342">
        <v>1</v>
      </c>
      <c r="E1342" t="s">
        <v>2627</v>
      </c>
      <c r="F1342">
        <v>0.4</v>
      </c>
      <c r="H1342" t="s">
        <v>2626</v>
      </c>
      <c r="I1342">
        <v>0.2</v>
      </c>
      <c r="J1342">
        <v>1</v>
      </c>
      <c r="K1342">
        <v>0.2</v>
      </c>
      <c r="L1342" s="45">
        <f>VLOOKUP(H1342,'[1]CALCUL AS et AN'!$A$2:$AU$889,24,FALSE)</f>
        <v>0.2</v>
      </c>
      <c r="M1342" s="48">
        <f>VLOOKUP(H1342,'[1]CALCUL AS et AN'!$A$2:$AU$889,28,FALSE)</f>
        <v>0.2</v>
      </c>
      <c r="N1342">
        <v>0.2</v>
      </c>
      <c r="O1342" s="45">
        <f t="shared" si="97"/>
        <v>0.2</v>
      </c>
      <c r="P1342" s="48">
        <f t="shared" si="98"/>
        <v>0.2</v>
      </c>
      <c r="Q1342">
        <v>0.4</v>
      </c>
      <c r="R1342" s="45">
        <f>VLOOKUP(H1342,'[1]CALCUL AS et AN'!$A$2:$AU$889,46,FALSE)</f>
        <v>0</v>
      </c>
      <c r="S1342" s="48">
        <f>VLOOKUP(H1342,'[1]CALCUL AS et AN'!$A$2:$AU$889,47,FALSE)</f>
        <v>0.4</v>
      </c>
      <c r="T1342">
        <v>0.4</v>
      </c>
      <c r="U1342" s="45">
        <f t="shared" si="99"/>
        <v>0</v>
      </c>
      <c r="V1342" s="48">
        <f t="shared" si="100"/>
        <v>0.4</v>
      </c>
      <c r="W1342" t="s">
        <v>1361</v>
      </c>
      <c r="X1342" t="s">
        <v>951</v>
      </c>
    </row>
    <row r="1343" spans="1:24" outlineLevel="2">
      <c r="A1343" t="s">
        <v>26</v>
      </c>
      <c r="B1343" s="73" t="str">
        <f t="shared" si="96"/>
        <v>0V150</v>
      </c>
      <c r="C1343" t="s">
        <v>2311</v>
      </c>
      <c r="D1343">
        <v>1</v>
      </c>
      <c r="E1343" t="s">
        <v>2312</v>
      </c>
      <c r="F1343">
        <v>17.510000000000002</v>
      </c>
      <c r="H1343" t="s">
        <v>2311</v>
      </c>
      <c r="I1343">
        <v>11.67</v>
      </c>
      <c r="J1343">
        <v>1</v>
      </c>
      <c r="K1343">
        <v>11.67</v>
      </c>
      <c r="L1343" s="45">
        <f>VLOOKUP(H1343,'[1]CALCUL AS et AN'!$A$2:$AU$889,24,FALSE)</f>
        <v>11.67</v>
      </c>
      <c r="M1343" s="48">
        <f>VLOOKUP(H1343,'[1]CALCUL AS et AN'!$A$2:$AU$889,28,FALSE)</f>
        <v>11.67</v>
      </c>
      <c r="N1343">
        <v>11.67</v>
      </c>
      <c r="O1343" s="45">
        <f t="shared" si="97"/>
        <v>11.67</v>
      </c>
      <c r="P1343" s="48">
        <f t="shared" si="98"/>
        <v>11.67</v>
      </c>
      <c r="Q1343">
        <v>17.510000000000002</v>
      </c>
      <c r="R1343" s="45">
        <f>VLOOKUP(H1343,'[1]CALCUL AS et AN'!$A$2:$AU$889,46,FALSE)</f>
        <v>17.504999999999999</v>
      </c>
      <c r="S1343" s="48">
        <f>VLOOKUP(H1343,'[1]CALCUL AS et AN'!$A$2:$AU$889,47,FALSE)</f>
        <v>17.504999999999999</v>
      </c>
      <c r="T1343">
        <v>17.510000000000002</v>
      </c>
      <c r="U1343" s="45">
        <f t="shared" si="99"/>
        <v>17.504999999999999</v>
      </c>
      <c r="V1343" s="48">
        <f t="shared" si="100"/>
        <v>17.504999999999999</v>
      </c>
      <c r="W1343" t="s">
        <v>1361</v>
      </c>
      <c r="X1343" t="s">
        <v>937</v>
      </c>
    </row>
    <row r="1344" spans="1:24" outlineLevel="2">
      <c r="A1344" t="s">
        <v>26</v>
      </c>
      <c r="B1344" s="73" t="str">
        <f t="shared" si="96"/>
        <v>0V150</v>
      </c>
      <c r="C1344" t="s">
        <v>606</v>
      </c>
      <c r="D1344">
        <v>1</v>
      </c>
      <c r="E1344" t="s">
        <v>1848</v>
      </c>
      <c r="F1344">
        <v>2.31</v>
      </c>
      <c r="H1344" t="s">
        <v>606</v>
      </c>
      <c r="I1344">
        <v>1.72</v>
      </c>
      <c r="J1344">
        <v>1</v>
      </c>
      <c r="K1344">
        <v>1.72</v>
      </c>
      <c r="L1344" s="45">
        <f>VLOOKUP(H1344,'[1]CALCUL AS et AN'!$A$2:$AU$889,24,FALSE)</f>
        <v>1.7150000000000001</v>
      </c>
      <c r="M1344" s="48">
        <f>VLOOKUP(H1344,'[1]CALCUL AS et AN'!$A$2:$AU$889,28,FALSE)</f>
        <v>1.635</v>
      </c>
      <c r="N1344">
        <v>1.72</v>
      </c>
      <c r="O1344" s="45">
        <f t="shared" si="97"/>
        <v>1.7150000000000001</v>
      </c>
      <c r="P1344" s="48">
        <f t="shared" si="98"/>
        <v>1.635</v>
      </c>
      <c r="Q1344">
        <v>2.31</v>
      </c>
      <c r="R1344" s="45">
        <f>VLOOKUP(H1344,'[1]CALCUL AS et AN'!$A$2:$AU$889,46,FALSE)</f>
        <v>2.5725000000000002</v>
      </c>
      <c r="S1344" s="48">
        <f>VLOOKUP(H1344,'[1]CALCUL AS et AN'!$A$2:$AU$889,47,FALSE)</f>
        <v>2.4525000000000001</v>
      </c>
      <c r="T1344">
        <v>2.31</v>
      </c>
      <c r="U1344" s="45">
        <f t="shared" si="99"/>
        <v>2.5725000000000002</v>
      </c>
      <c r="V1344" s="48">
        <f t="shared" si="100"/>
        <v>2.4525000000000001</v>
      </c>
      <c r="W1344" t="s">
        <v>1361</v>
      </c>
      <c r="X1344" t="s">
        <v>937</v>
      </c>
    </row>
    <row r="1345" spans="1:24" outlineLevel="2">
      <c r="A1345" t="s">
        <v>26</v>
      </c>
      <c r="B1345" s="73" t="str">
        <f t="shared" si="96"/>
        <v>0V150</v>
      </c>
      <c r="C1345">
        <v>8434000618</v>
      </c>
      <c r="D1345">
        <v>1</v>
      </c>
      <c r="E1345" t="s">
        <v>2272</v>
      </c>
      <c r="F1345">
        <v>0.02</v>
      </c>
      <c r="H1345">
        <v>8434000618</v>
      </c>
      <c r="I1345">
        <v>8.3000000000000007</v>
      </c>
      <c r="J1345">
        <v>500</v>
      </c>
      <c r="K1345">
        <v>1.66E-2</v>
      </c>
      <c r="L1345" s="45">
        <f>VLOOKUP(H1345,'[1]CALCUL AS et AN'!$A$2:$AU$889,24,FALSE)</f>
        <v>1.66E-2</v>
      </c>
      <c r="M1345" s="48">
        <f>VLOOKUP(H1345,'[1]CALCUL AS et AN'!$A$2:$AU$889,28,FALSE)</f>
        <v>1.66E-2</v>
      </c>
      <c r="N1345">
        <v>1.66E-2</v>
      </c>
      <c r="O1345" s="45">
        <f t="shared" si="97"/>
        <v>1.66E-2</v>
      </c>
      <c r="P1345" s="48">
        <f t="shared" si="98"/>
        <v>1.66E-2</v>
      </c>
      <c r="Q1345">
        <v>0.02</v>
      </c>
      <c r="R1345" s="45">
        <f>VLOOKUP(H1345,'[1]CALCUL AS et AN'!$A$2:$AU$889,46,FALSE)</f>
        <v>2.0750000000000001E-2</v>
      </c>
      <c r="S1345" s="48">
        <f>VLOOKUP(H1345,'[1]CALCUL AS et AN'!$A$2:$AU$889,47,FALSE)</f>
        <v>2.0750000000000001E-2</v>
      </c>
      <c r="T1345">
        <v>0.02</v>
      </c>
      <c r="U1345" s="45">
        <f t="shared" si="99"/>
        <v>2.0750000000000001E-2</v>
      </c>
      <c r="V1345" s="48">
        <f t="shared" si="100"/>
        <v>2.0750000000000001E-2</v>
      </c>
      <c r="W1345" t="s">
        <v>1361</v>
      </c>
      <c r="X1345" t="s">
        <v>951</v>
      </c>
    </row>
    <row r="1346" spans="1:24" outlineLevel="2">
      <c r="A1346" t="s">
        <v>26</v>
      </c>
      <c r="B1346" s="73" t="str">
        <f t="shared" si="96"/>
        <v>0V150</v>
      </c>
      <c r="C1346" t="s">
        <v>2362</v>
      </c>
      <c r="D1346">
        <v>2</v>
      </c>
      <c r="E1346" t="s">
        <v>2363</v>
      </c>
      <c r="F1346">
        <v>1.9E-2</v>
      </c>
      <c r="H1346" t="s">
        <v>2362</v>
      </c>
      <c r="I1346">
        <v>0.13</v>
      </c>
      <c r="J1346">
        <v>1</v>
      </c>
      <c r="K1346">
        <v>0.13</v>
      </c>
      <c r="L1346" s="45">
        <f>VLOOKUP(H1346,'[1]CALCUL AS et AN'!$A$2:$AU$889,24,FALSE)</f>
        <v>0.12720000000000001</v>
      </c>
      <c r="M1346" s="48">
        <f>VLOOKUP(H1346,'[1]CALCUL AS et AN'!$A$2:$AU$889,28,FALSE)</f>
        <v>0.12720000000000001</v>
      </c>
      <c r="N1346">
        <v>0.26</v>
      </c>
      <c r="O1346" s="45">
        <f t="shared" si="97"/>
        <v>0.25440000000000002</v>
      </c>
      <c r="P1346" s="48">
        <f t="shared" si="98"/>
        <v>0.25440000000000002</v>
      </c>
      <c r="Q1346">
        <v>1.9E-2</v>
      </c>
      <c r="R1346" s="45">
        <f>VLOOKUP(H1346,'[1]CALCUL AS et AN'!$A$2:$AU$889,46,FALSE)</f>
        <v>0.19080000000000003</v>
      </c>
      <c r="S1346" s="48">
        <f>VLOOKUP(H1346,'[1]CALCUL AS et AN'!$A$2:$AU$889,47,FALSE)</f>
        <v>0.19080000000000003</v>
      </c>
      <c r="T1346">
        <v>3.7999999999999999E-2</v>
      </c>
      <c r="U1346" s="45">
        <f t="shared" si="99"/>
        <v>0.38160000000000005</v>
      </c>
      <c r="V1346" s="48">
        <f t="shared" si="100"/>
        <v>0.38160000000000005</v>
      </c>
      <c r="W1346" t="s">
        <v>1361</v>
      </c>
      <c r="X1346" t="s">
        <v>951</v>
      </c>
    </row>
    <row r="1347" spans="1:24" outlineLevel="2">
      <c r="A1347" t="s">
        <v>26</v>
      </c>
      <c r="B1347" s="73" t="str">
        <f t="shared" si="96"/>
        <v>0V150</v>
      </c>
      <c r="C1347">
        <v>8535000618</v>
      </c>
      <c r="D1347">
        <v>1</v>
      </c>
      <c r="E1347" t="s">
        <v>2275</v>
      </c>
      <c r="F1347">
        <v>0.05</v>
      </c>
      <c r="H1347">
        <v>8535000618</v>
      </c>
      <c r="I1347">
        <v>3.0000000000000001E-3</v>
      </c>
      <c r="J1347">
        <v>1</v>
      </c>
      <c r="K1347">
        <v>3.0000000000000001E-3</v>
      </c>
      <c r="L1347" s="45">
        <f>VLOOKUP(H1347,'[1]CALCUL AS et AN'!$A$2:$AU$889,24,FALSE)</f>
        <v>3.04E-2</v>
      </c>
      <c r="M1347" s="48">
        <f>VLOOKUP(H1347,'[1]CALCUL AS et AN'!$A$2:$AU$889,28,FALSE)</f>
        <v>3.04E-2</v>
      </c>
      <c r="N1347">
        <v>3.0000000000000001E-3</v>
      </c>
      <c r="O1347" s="45">
        <f t="shared" si="97"/>
        <v>3.04E-2</v>
      </c>
      <c r="P1347" s="48">
        <f t="shared" si="98"/>
        <v>3.04E-2</v>
      </c>
      <c r="Q1347">
        <v>0.05</v>
      </c>
      <c r="R1347" s="45">
        <f>VLOOKUP(H1347,'[1]CALCUL AS et AN'!$A$2:$AU$889,46,FALSE)</f>
        <v>5.3199999999999997E-2</v>
      </c>
      <c r="S1347" s="48">
        <f>VLOOKUP(H1347,'[1]CALCUL AS et AN'!$A$2:$AU$889,47,FALSE)</f>
        <v>5.3199999999999997E-2</v>
      </c>
      <c r="T1347">
        <v>0.05</v>
      </c>
      <c r="U1347" s="45">
        <f t="shared" si="99"/>
        <v>5.3199999999999997E-2</v>
      </c>
      <c r="V1347" s="48">
        <f t="shared" si="100"/>
        <v>5.3199999999999997E-2</v>
      </c>
      <c r="W1347" t="s">
        <v>1361</v>
      </c>
      <c r="X1347" t="s">
        <v>951</v>
      </c>
    </row>
    <row r="1348" spans="1:24" outlineLevel="1">
      <c r="A1348" s="73" t="s">
        <v>3106</v>
      </c>
      <c r="B1348" s="73" t="str">
        <f t="shared" si="96"/>
        <v>SPR1200V150</v>
      </c>
      <c r="N1348">
        <f>SUBTOTAL(9,N1319:N1347)</f>
        <v>728.60343333333367</v>
      </c>
      <c r="O1348" s="45">
        <f>SUBTOTAL(9,O1319:O1347)</f>
        <v>720.27839599999993</v>
      </c>
      <c r="P1348" s="48">
        <f>SUBTOTAL(9,P1319:P1347)</f>
        <v>733.26319599999999</v>
      </c>
      <c r="T1348">
        <f>SUBTOTAL(9,T1319:T1347)</f>
        <v>1077.9244999999999</v>
      </c>
      <c r="U1348" s="45">
        <f>SUBTOTAL(9,U1319:U1347)</f>
        <v>1090.5793715</v>
      </c>
      <c r="V1348" s="48">
        <f>SUBTOTAL(9,V1319:V1347)</f>
        <v>1108.8471315000004</v>
      </c>
    </row>
    <row r="1349" spans="1:24" outlineLevel="2">
      <c r="A1349" t="s">
        <v>28</v>
      </c>
      <c r="B1349" s="73" t="str">
        <f t="shared" si="96"/>
        <v>0V150BG</v>
      </c>
      <c r="C1349">
        <v>101006</v>
      </c>
      <c r="D1349">
        <v>1</v>
      </c>
      <c r="E1349" t="s">
        <v>1546</v>
      </c>
      <c r="F1349">
        <v>0.68</v>
      </c>
      <c r="H1349">
        <v>101006</v>
      </c>
      <c r="I1349">
        <v>0.23</v>
      </c>
      <c r="J1349">
        <v>1</v>
      </c>
      <c r="K1349">
        <v>0.23</v>
      </c>
      <c r="L1349" s="45">
        <f>VLOOKUP(H1349,'[1]CALCUL AS et AN'!$A$2:$AU$889,24,FALSE)</f>
        <v>0.22953999999999999</v>
      </c>
      <c r="M1349" s="48">
        <f>VLOOKUP(H1349,'[1]CALCUL AS et AN'!$A$2:$AU$889,28,FALSE)</f>
        <v>0.22953999999999999</v>
      </c>
      <c r="N1349">
        <v>0.23</v>
      </c>
      <c r="O1349" s="45">
        <f t="shared" si="97"/>
        <v>0.22953999999999999</v>
      </c>
      <c r="P1349" s="48">
        <f t="shared" si="98"/>
        <v>0.22953999999999999</v>
      </c>
      <c r="Q1349">
        <v>0.68</v>
      </c>
      <c r="R1349" s="45">
        <f>VLOOKUP(H1349,'[1]CALCUL AS et AN'!$A$2:$AU$889,46,FALSE)</f>
        <v>0.68862000000000001</v>
      </c>
      <c r="S1349" s="48">
        <f>VLOOKUP(H1349,'[1]CALCUL AS et AN'!$A$2:$AU$889,47,FALSE)</f>
        <v>0.68862000000000001</v>
      </c>
      <c r="T1349">
        <v>0.68</v>
      </c>
      <c r="U1349" s="45">
        <f t="shared" si="99"/>
        <v>0.68862000000000001</v>
      </c>
      <c r="V1349" s="48">
        <f t="shared" si="100"/>
        <v>0.68862000000000001</v>
      </c>
      <c r="W1349" t="s">
        <v>1361</v>
      </c>
      <c r="X1349" t="s">
        <v>951</v>
      </c>
    </row>
    <row r="1350" spans="1:24" outlineLevel="2">
      <c r="A1350" t="s">
        <v>28</v>
      </c>
      <c r="B1350" s="73" t="str">
        <f t="shared" si="96"/>
        <v>0V150BG</v>
      </c>
      <c r="C1350" t="s">
        <v>2466</v>
      </c>
      <c r="D1350">
        <v>2</v>
      </c>
      <c r="E1350" t="s">
        <v>2467</v>
      </c>
      <c r="F1350">
        <v>0.90200000000000002</v>
      </c>
      <c r="H1350" t="s">
        <v>2466</v>
      </c>
      <c r="I1350">
        <v>0.6</v>
      </c>
      <c r="J1350">
        <v>1</v>
      </c>
      <c r="K1350">
        <v>0.6</v>
      </c>
      <c r="L1350" s="45">
        <f>VLOOKUP(H1350,'[1]CALCUL AS et AN'!$A$2:$AU$889,24,FALSE)</f>
        <v>0.60099999999999998</v>
      </c>
      <c r="M1350" s="48">
        <f>VLOOKUP(H1350,'[1]CALCUL AS et AN'!$A$2:$AU$889,28,FALSE)</f>
        <v>0.60099999999999998</v>
      </c>
      <c r="N1350">
        <v>1.2</v>
      </c>
      <c r="O1350" s="45">
        <f t="shared" si="97"/>
        <v>1.202</v>
      </c>
      <c r="P1350" s="48">
        <f t="shared" si="98"/>
        <v>1.202</v>
      </c>
      <c r="Q1350">
        <v>0.90200000000000002</v>
      </c>
      <c r="R1350" s="45">
        <f>VLOOKUP(H1350,'[1]CALCUL AS et AN'!$A$2:$AU$889,46,FALSE)</f>
        <v>0.90149999999999997</v>
      </c>
      <c r="S1350" s="48">
        <f>VLOOKUP(H1350,'[1]CALCUL AS et AN'!$A$2:$AU$889,47,FALSE)</f>
        <v>0.90149999999999997</v>
      </c>
      <c r="T1350">
        <v>1.804</v>
      </c>
      <c r="U1350" s="45">
        <f t="shared" si="99"/>
        <v>1.8029999999999999</v>
      </c>
      <c r="V1350" s="48">
        <f t="shared" si="100"/>
        <v>1.8029999999999999</v>
      </c>
      <c r="W1350" t="s">
        <v>1361</v>
      </c>
      <c r="X1350" t="s">
        <v>951</v>
      </c>
    </row>
    <row r="1351" spans="1:24" outlineLevel="2">
      <c r="A1351" t="s">
        <v>28</v>
      </c>
      <c r="B1351" s="73" t="str">
        <f t="shared" si="96"/>
        <v>0V150BG</v>
      </c>
      <c r="C1351" t="s">
        <v>2470</v>
      </c>
      <c r="D1351">
        <v>2</v>
      </c>
      <c r="E1351" t="s">
        <v>2471</v>
      </c>
      <c r="F1351">
        <v>0.08</v>
      </c>
      <c r="H1351" t="s">
        <v>2470</v>
      </c>
      <c r="I1351">
        <v>7.0000000000000007E-2</v>
      </c>
      <c r="J1351">
        <v>1</v>
      </c>
      <c r="K1351">
        <v>7.0000000000000007E-2</v>
      </c>
      <c r="L1351" s="45">
        <f>VLOOKUP(H1351,'[1]CALCUL AS et AN'!$A$2:$AU$889,24,FALSE)</f>
        <v>7.1999999999999995E-2</v>
      </c>
      <c r="M1351" s="48">
        <f>VLOOKUP(H1351,'[1]CALCUL AS et AN'!$A$2:$AU$889,28,FALSE)</f>
        <v>7.1999999999999995E-2</v>
      </c>
      <c r="N1351">
        <v>0.14000000000000001</v>
      </c>
      <c r="O1351" s="45">
        <f t="shared" si="97"/>
        <v>0.14399999999999999</v>
      </c>
      <c r="P1351" s="48">
        <f t="shared" si="98"/>
        <v>0.14399999999999999</v>
      </c>
      <c r="Q1351">
        <v>0.08</v>
      </c>
      <c r="R1351" s="45">
        <f>VLOOKUP(H1351,'[1]CALCUL AS et AN'!$A$2:$AU$889,46,FALSE)</f>
        <v>0.10799999999999998</v>
      </c>
      <c r="S1351" s="48">
        <f>VLOOKUP(H1351,'[1]CALCUL AS et AN'!$A$2:$AU$889,47,FALSE)</f>
        <v>0.10799999999999998</v>
      </c>
      <c r="T1351">
        <v>0.16</v>
      </c>
      <c r="U1351" s="45">
        <f t="shared" si="99"/>
        <v>0.21599999999999997</v>
      </c>
      <c r="V1351" s="48">
        <f t="shared" si="100"/>
        <v>0.21599999999999997</v>
      </c>
      <c r="W1351" t="s">
        <v>1361</v>
      </c>
      <c r="X1351" t="s">
        <v>951</v>
      </c>
    </row>
    <row r="1352" spans="1:24" outlineLevel="2">
      <c r="A1352" t="s">
        <v>28</v>
      </c>
      <c r="B1352" s="73" t="str">
        <f t="shared" si="96"/>
        <v>0V150BG</v>
      </c>
      <c r="C1352">
        <v>1510064</v>
      </c>
      <c r="D1352">
        <v>1</v>
      </c>
      <c r="E1352" t="s">
        <v>1673</v>
      </c>
      <c r="F1352">
        <v>39.22</v>
      </c>
      <c r="H1352">
        <v>1510064</v>
      </c>
      <c r="I1352">
        <v>24.96</v>
      </c>
      <c r="J1352">
        <v>1</v>
      </c>
      <c r="K1352">
        <v>24.96</v>
      </c>
      <c r="L1352" s="45">
        <f>VLOOKUP(H1352,'[1]CALCUL AS et AN'!$A$2:$AU$889,24,FALSE)</f>
        <v>24.954999999999998</v>
      </c>
      <c r="M1352" s="48">
        <f>VLOOKUP(H1352,'[1]CALCUL AS et AN'!$A$2:$AU$889,28,FALSE)</f>
        <v>24.954999999999998</v>
      </c>
      <c r="N1352">
        <v>24.96</v>
      </c>
      <c r="O1352" s="45">
        <f t="shared" si="97"/>
        <v>24.954999999999998</v>
      </c>
      <c r="P1352" s="48">
        <f t="shared" si="98"/>
        <v>24.954999999999998</v>
      </c>
      <c r="Q1352">
        <v>39.22</v>
      </c>
      <c r="R1352" s="45">
        <f>VLOOKUP(H1352,'[1]CALCUL AS et AN'!$A$2:$AU$889,46,FALSE)</f>
        <v>37.432499999999997</v>
      </c>
      <c r="S1352" s="48">
        <f>VLOOKUP(H1352,'[1]CALCUL AS et AN'!$A$2:$AU$889,47,FALSE)</f>
        <v>37.432499999999997</v>
      </c>
      <c r="T1352">
        <v>39.22</v>
      </c>
      <c r="U1352" s="45">
        <f t="shared" si="99"/>
        <v>37.432499999999997</v>
      </c>
      <c r="V1352" s="48">
        <f t="shared" si="100"/>
        <v>37.432499999999997</v>
      </c>
      <c r="W1352" t="s">
        <v>1361</v>
      </c>
      <c r="X1352" t="s">
        <v>951</v>
      </c>
    </row>
    <row r="1353" spans="1:24" outlineLevel="2">
      <c r="A1353" t="s">
        <v>28</v>
      </c>
      <c r="B1353" s="73" t="str">
        <f t="shared" si="96"/>
        <v>0V150BG</v>
      </c>
      <c r="C1353" t="s">
        <v>1533</v>
      </c>
      <c r="D1353">
        <v>1.6</v>
      </c>
      <c r="E1353" t="s">
        <v>1534</v>
      </c>
      <c r="F1353">
        <v>7.41</v>
      </c>
      <c r="H1353" t="s">
        <v>1533</v>
      </c>
      <c r="I1353">
        <v>5.99</v>
      </c>
      <c r="J1353">
        <v>1</v>
      </c>
      <c r="K1353">
        <v>5.99</v>
      </c>
      <c r="L1353" s="45">
        <f>VLOOKUP(H1353,'[1]CALCUL AS et AN'!$A$2:$AU$889,24,FALSE)</f>
        <v>5.99</v>
      </c>
      <c r="M1353" s="48">
        <f>VLOOKUP(H1353,'[1]CALCUL AS et AN'!$A$2:$AU$889,28,FALSE)</f>
        <v>5.99</v>
      </c>
      <c r="N1353">
        <v>9.5840000000000014</v>
      </c>
      <c r="O1353" s="45">
        <f t="shared" si="97"/>
        <v>9.5840000000000014</v>
      </c>
      <c r="P1353" s="48">
        <f t="shared" si="98"/>
        <v>9.5840000000000014</v>
      </c>
      <c r="Q1353">
        <v>7.41</v>
      </c>
      <c r="R1353" s="45">
        <f>VLOOKUP(H1353,'[1]CALCUL AS et AN'!$A$2:$AU$889,46,FALSE)</f>
        <v>7.4875000000000007</v>
      </c>
      <c r="S1353" s="48">
        <f>VLOOKUP(H1353,'[1]CALCUL AS et AN'!$A$2:$AU$889,47,FALSE)</f>
        <v>7.4875000000000007</v>
      </c>
      <c r="T1353">
        <v>11.856000000000002</v>
      </c>
      <c r="U1353" s="45">
        <f t="shared" si="99"/>
        <v>11.980000000000002</v>
      </c>
      <c r="V1353" s="48">
        <f t="shared" si="100"/>
        <v>11.980000000000002</v>
      </c>
      <c r="W1353" t="s">
        <v>1361</v>
      </c>
      <c r="X1353" t="s">
        <v>951</v>
      </c>
    </row>
    <row r="1354" spans="1:24" outlineLevel="2">
      <c r="A1354" t="s">
        <v>28</v>
      </c>
      <c r="B1354" s="73" t="str">
        <f t="shared" si="96"/>
        <v>0V150BG</v>
      </c>
      <c r="C1354">
        <v>9600000618</v>
      </c>
      <c r="D1354">
        <v>1</v>
      </c>
      <c r="E1354" t="s">
        <v>2044</v>
      </c>
      <c r="F1354">
        <v>1.57</v>
      </c>
      <c r="H1354">
        <v>9600000618</v>
      </c>
      <c r="I1354">
        <v>0.8</v>
      </c>
      <c r="J1354">
        <v>1</v>
      </c>
      <c r="K1354">
        <v>0.8</v>
      </c>
      <c r="L1354" s="45">
        <f>VLOOKUP(H1354,'[1]CALCUL AS et AN'!$A$2:$AU$889,24,FALSE)</f>
        <v>0.80289999999999995</v>
      </c>
      <c r="M1354" s="48">
        <f>VLOOKUP(H1354,'[1]CALCUL AS et AN'!$A$2:$AU$889,28,FALSE)</f>
        <v>0.80289999999999995</v>
      </c>
      <c r="N1354">
        <v>0.8</v>
      </c>
      <c r="O1354" s="45">
        <f t="shared" si="97"/>
        <v>0.80289999999999995</v>
      </c>
      <c r="P1354" s="48">
        <f t="shared" si="98"/>
        <v>0.80289999999999995</v>
      </c>
      <c r="Q1354">
        <v>1.57</v>
      </c>
      <c r="R1354" s="45">
        <f>VLOOKUP(H1354,'[1]CALCUL AS et AN'!$A$2:$AU$889,46,FALSE)</f>
        <v>1.6057999999999999</v>
      </c>
      <c r="S1354" s="48">
        <f>VLOOKUP(H1354,'[1]CALCUL AS et AN'!$A$2:$AU$889,47,FALSE)</f>
        <v>1.6057999999999999</v>
      </c>
      <c r="T1354">
        <v>1.57</v>
      </c>
      <c r="U1354" s="45">
        <f t="shared" si="99"/>
        <v>1.6057999999999999</v>
      </c>
      <c r="V1354" s="48">
        <f t="shared" si="100"/>
        <v>1.6057999999999999</v>
      </c>
      <c r="W1354" t="s">
        <v>1361</v>
      </c>
      <c r="X1354" t="s">
        <v>951</v>
      </c>
    </row>
    <row r="1355" spans="1:24" outlineLevel="2">
      <c r="A1355" t="s">
        <v>28</v>
      </c>
      <c r="B1355" s="73" t="str">
        <f t="shared" si="96"/>
        <v>0V150BG</v>
      </c>
      <c r="C1355" t="s">
        <v>414</v>
      </c>
      <c r="D1355">
        <v>1</v>
      </c>
      <c r="E1355" t="s">
        <v>415</v>
      </c>
      <c r="F1355">
        <v>38.61</v>
      </c>
      <c r="H1355" t="s">
        <v>414</v>
      </c>
      <c r="I1355">
        <v>26.4</v>
      </c>
      <c r="J1355">
        <v>1</v>
      </c>
      <c r="K1355">
        <v>26.4</v>
      </c>
      <c r="L1355" s="45">
        <f>VLOOKUP(H1355,'[1]CALCUL AS et AN'!$A$2:$AU$889,24,FALSE)</f>
        <v>26.4</v>
      </c>
      <c r="M1355" s="48">
        <f>VLOOKUP(H1355,'[1]CALCUL AS et AN'!$A$2:$AU$889,28,FALSE)</f>
        <v>26.4</v>
      </c>
      <c r="N1355">
        <v>26.4</v>
      </c>
      <c r="O1355" s="45">
        <f t="shared" si="97"/>
        <v>26.4</v>
      </c>
      <c r="P1355" s="48">
        <f t="shared" si="98"/>
        <v>26.4</v>
      </c>
      <c r="Q1355">
        <v>38.61</v>
      </c>
      <c r="R1355" s="45">
        <f>VLOOKUP(H1355,'[1]CALCUL AS et AN'!$A$2:$AU$889,46,FALSE)</f>
        <v>39.599999999999994</v>
      </c>
      <c r="S1355" s="48">
        <f>VLOOKUP(H1355,'[1]CALCUL AS et AN'!$A$2:$AU$889,47,FALSE)</f>
        <v>39.599999999999994</v>
      </c>
      <c r="T1355">
        <v>38.61</v>
      </c>
      <c r="U1355" s="45">
        <f t="shared" si="99"/>
        <v>39.599999999999994</v>
      </c>
      <c r="V1355" s="48">
        <f t="shared" si="100"/>
        <v>39.599999999999994</v>
      </c>
      <c r="W1355" t="s">
        <v>1361</v>
      </c>
      <c r="X1355" t="s">
        <v>937</v>
      </c>
    </row>
    <row r="1356" spans="1:24" outlineLevel="2">
      <c r="A1356" t="s">
        <v>28</v>
      </c>
      <c r="B1356" s="73" t="str">
        <f t="shared" si="96"/>
        <v>0V150BG</v>
      </c>
      <c r="C1356" t="s">
        <v>592</v>
      </c>
      <c r="D1356">
        <v>2</v>
      </c>
      <c r="E1356" t="s">
        <v>1512</v>
      </c>
      <c r="F1356">
        <v>0.96</v>
      </c>
      <c r="H1356" t="s">
        <v>592</v>
      </c>
      <c r="I1356">
        <v>0.77</v>
      </c>
      <c r="J1356">
        <v>1</v>
      </c>
      <c r="K1356">
        <v>0.77</v>
      </c>
      <c r="L1356" s="45">
        <f>VLOOKUP(H1356,'[1]CALCUL AS et AN'!$A$2:$AU$889,24,FALSE)</f>
        <v>0.76900000000000002</v>
      </c>
      <c r="M1356" s="48">
        <f>VLOOKUP(H1356,'[1]CALCUL AS et AN'!$A$2:$AU$889,28,FALSE)</f>
        <v>0.84599999999999997</v>
      </c>
      <c r="N1356">
        <v>1.54</v>
      </c>
      <c r="O1356" s="45">
        <f t="shared" si="97"/>
        <v>1.538</v>
      </c>
      <c r="P1356" s="48">
        <f t="shared" si="98"/>
        <v>1.6919999999999999</v>
      </c>
      <c r="Q1356">
        <v>0.96</v>
      </c>
      <c r="R1356" s="45">
        <f>VLOOKUP(H1356,'[1]CALCUL AS et AN'!$A$2:$AU$889,46,FALSE)</f>
        <v>0.96125000000000005</v>
      </c>
      <c r="S1356" s="48">
        <f>VLOOKUP(H1356,'[1]CALCUL AS et AN'!$A$2:$AU$889,47,FALSE)</f>
        <v>1.0574999999999999</v>
      </c>
      <c r="T1356">
        <v>1.92</v>
      </c>
      <c r="U1356" s="45">
        <f t="shared" si="99"/>
        <v>1.9225000000000001</v>
      </c>
      <c r="V1356" s="48">
        <f t="shared" si="100"/>
        <v>2.1149999999999998</v>
      </c>
      <c r="W1356" t="s">
        <v>1361</v>
      </c>
      <c r="X1356" t="s">
        <v>937</v>
      </c>
    </row>
    <row r="1357" spans="1:24" outlineLevel="2">
      <c r="A1357" t="s">
        <v>28</v>
      </c>
      <c r="B1357" s="73" t="str">
        <f t="shared" si="96"/>
        <v>0V150BG</v>
      </c>
      <c r="C1357" t="s">
        <v>963</v>
      </c>
      <c r="D1357">
        <v>1</v>
      </c>
      <c r="E1357" t="s">
        <v>964</v>
      </c>
      <c r="F1357">
        <v>3.76</v>
      </c>
      <c r="H1357" t="s">
        <v>963</v>
      </c>
      <c r="I1357">
        <v>2.13</v>
      </c>
      <c r="J1357">
        <v>1</v>
      </c>
      <c r="K1357">
        <v>2.13</v>
      </c>
      <c r="L1357" s="45">
        <f>VLOOKUP(H1357,'[1]CALCUL AS et AN'!$A$2:$AU$889,24,FALSE)</f>
        <v>2.13</v>
      </c>
      <c r="M1357" s="48">
        <f>VLOOKUP(H1357,'[1]CALCUL AS et AN'!$A$2:$AU$889,28,FALSE)</f>
        <v>2.5049999999999999</v>
      </c>
      <c r="N1357">
        <v>2.13</v>
      </c>
      <c r="O1357" s="45">
        <f t="shared" si="97"/>
        <v>2.13</v>
      </c>
      <c r="P1357" s="48">
        <f t="shared" si="98"/>
        <v>2.5049999999999999</v>
      </c>
      <c r="Q1357">
        <v>3.76</v>
      </c>
      <c r="R1357" s="45">
        <f>VLOOKUP(H1357,'[1]CALCUL AS et AN'!$A$2:$AU$889,46,FALSE)</f>
        <v>4.26</v>
      </c>
      <c r="S1357" s="48">
        <f>VLOOKUP(H1357,'[1]CALCUL AS et AN'!$A$2:$AU$889,47,FALSE)</f>
        <v>5.01</v>
      </c>
      <c r="T1357">
        <v>3.76</v>
      </c>
      <c r="U1357" s="45">
        <f t="shared" si="99"/>
        <v>4.26</v>
      </c>
      <c r="V1357" s="48">
        <f t="shared" si="100"/>
        <v>5.01</v>
      </c>
      <c r="W1357" t="s">
        <v>1361</v>
      </c>
      <c r="X1357" t="s">
        <v>951</v>
      </c>
    </row>
    <row r="1358" spans="1:24" outlineLevel="2">
      <c r="A1358" t="s">
        <v>28</v>
      </c>
      <c r="B1358" s="73" t="str">
        <f t="shared" si="96"/>
        <v>0V150BG</v>
      </c>
      <c r="C1358" t="s">
        <v>2000</v>
      </c>
      <c r="D1358">
        <v>1</v>
      </c>
      <c r="E1358" t="s">
        <v>2001</v>
      </c>
      <c r="F1358">
        <v>226.44</v>
      </c>
      <c r="H1358" t="s">
        <v>2000</v>
      </c>
      <c r="I1358">
        <v>148</v>
      </c>
      <c r="J1358">
        <v>1</v>
      </c>
      <c r="K1358">
        <v>148</v>
      </c>
      <c r="L1358" s="45">
        <f>VLOOKUP(H1358,'[1]CALCUL AS et AN'!$A$2:$AU$889,24,FALSE)</f>
        <v>148</v>
      </c>
      <c r="M1358" s="48">
        <f>VLOOKUP(H1358,'[1]CALCUL AS et AN'!$A$2:$AU$889,28,FALSE)</f>
        <v>148</v>
      </c>
      <c r="N1358">
        <v>148</v>
      </c>
      <c r="O1358" s="45">
        <f t="shared" si="97"/>
        <v>148</v>
      </c>
      <c r="P1358" s="48">
        <f t="shared" si="98"/>
        <v>148</v>
      </c>
      <c r="Q1358">
        <v>226.44</v>
      </c>
      <c r="R1358" s="45">
        <f>VLOOKUP(H1358,'[1]CALCUL AS et AN'!$A$2:$AU$889,46,FALSE)</f>
        <v>222</v>
      </c>
      <c r="S1358" s="48">
        <f>VLOOKUP(H1358,'[1]CALCUL AS et AN'!$A$2:$AU$889,47,FALSE)</f>
        <v>222</v>
      </c>
      <c r="T1358">
        <v>226.44</v>
      </c>
      <c r="U1358" s="45">
        <f t="shared" si="99"/>
        <v>222</v>
      </c>
      <c r="V1358" s="48">
        <f t="shared" si="100"/>
        <v>222</v>
      </c>
      <c r="W1358" t="s">
        <v>1361</v>
      </c>
      <c r="X1358" t="s">
        <v>951</v>
      </c>
    </row>
    <row r="1359" spans="1:24" outlineLevel="2">
      <c r="A1359" t="s">
        <v>28</v>
      </c>
      <c r="B1359" s="73" t="str">
        <f t="shared" si="96"/>
        <v>0V150BG</v>
      </c>
      <c r="C1359" t="s">
        <v>1527</v>
      </c>
      <c r="D1359">
        <v>1</v>
      </c>
      <c r="E1359" t="s">
        <v>1528</v>
      </c>
      <c r="F1359">
        <v>0.77</v>
      </c>
      <c r="H1359" t="s">
        <v>1527</v>
      </c>
      <c r="I1359">
        <v>0.61</v>
      </c>
      <c r="J1359">
        <v>1</v>
      </c>
      <c r="K1359">
        <v>0.61</v>
      </c>
      <c r="L1359" s="45">
        <f>VLOOKUP(H1359,'[1]CALCUL AS et AN'!$A$2:$AU$889,24,FALSE)</f>
        <v>0.61299999999999999</v>
      </c>
      <c r="M1359" s="48">
        <f>VLOOKUP(H1359,'[1]CALCUL AS et AN'!$A$2:$AU$889,28,FALSE)</f>
        <v>0.67400000000000004</v>
      </c>
      <c r="N1359">
        <v>0.61</v>
      </c>
      <c r="O1359" s="45">
        <f t="shared" si="97"/>
        <v>0.61299999999999999</v>
      </c>
      <c r="P1359" s="48">
        <f t="shared" si="98"/>
        <v>0.67400000000000004</v>
      </c>
      <c r="Q1359">
        <v>0.77</v>
      </c>
      <c r="R1359" s="45">
        <f>VLOOKUP(H1359,'[1]CALCUL AS et AN'!$A$2:$AU$889,46,FALSE)</f>
        <v>0.81529000000000007</v>
      </c>
      <c r="S1359" s="48">
        <f>VLOOKUP(H1359,'[1]CALCUL AS et AN'!$A$2:$AU$889,47,FALSE)</f>
        <v>0.89642000000000011</v>
      </c>
      <c r="T1359">
        <v>0.77</v>
      </c>
      <c r="U1359" s="45">
        <f t="shared" si="99"/>
        <v>0.81529000000000007</v>
      </c>
      <c r="V1359" s="48">
        <f t="shared" si="100"/>
        <v>0.89642000000000011</v>
      </c>
      <c r="W1359" t="s">
        <v>1361</v>
      </c>
      <c r="X1359" t="s">
        <v>951</v>
      </c>
    </row>
    <row r="1360" spans="1:24" outlineLevel="2">
      <c r="A1360" t="s">
        <v>28</v>
      </c>
      <c r="B1360" s="73" t="str">
        <f t="shared" si="96"/>
        <v>0V150BG</v>
      </c>
      <c r="C1360">
        <v>7214321415</v>
      </c>
      <c r="D1360">
        <v>1</v>
      </c>
      <c r="E1360" t="s">
        <v>2402</v>
      </c>
      <c r="F1360">
        <v>0.1</v>
      </c>
      <c r="H1360">
        <v>7214321415</v>
      </c>
      <c r="I1360">
        <v>0</v>
      </c>
      <c r="J1360">
        <v>100</v>
      </c>
      <c r="K1360">
        <v>0</v>
      </c>
      <c r="L1360" s="45">
        <f>VLOOKUP(H1360,'[1]CALCUL AS et AN'!$A$2:$AU$889,24,FALSE)</f>
        <v>1.9300000000000001E-2</v>
      </c>
      <c r="M1360" s="48">
        <f>VLOOKUP(H1360,'[1]CALCUL AS et AN'!$A$2:$AU$889,28,FALSE)</f>
        <v>1.7100000000000001E-2</v>
      </c>
      <c r="N1360">
        <v>0</v>
      </c>
      <c r="O1360" s="45">
        <f t="shared" si="97"/>
        <v>1.9300000000000001E-2</v>
      </c>
      <c r="P1360" s="48">
        <f t="shared" si="98"/>
        <v>1.7100000000000001E-2</v>
      </c>
      <c r="Q1360">
        <v>0.1</v>
      </c>
      <c r="R1360" s="45">
        <f>VLOOKUP(H1360,'[1]CALCUL AS et AN'!$A$2:$AU$889,46,FALSE)</f>
        <v>2.8950000000000004E-2</v>
      </c>
      <c r="S1360" s="48">
        <f>VLOOKUP(H1360,'[1]CALCUL AS et AN'!$A$2:$AU$889,47,FALSE)</f>
        <v>2.5649999999999999E-2</v>
      </c>
      <c r="T1360">
        <v>0.1</v>
      </c>
      <c r="U1360" s="45">
        <f t="shared" si="99"/>
        <v>2.8950000000000004E-2</v>
      </c>
      <c r="V1360" s="48">
        <f t="shared" si="100"/>
        <v>2.5649999999999999E-2</v>
      </c>
      <c r="W1360" t="s">
        <v>1361</v>
      </c>
      <c r="X1360" t="s">
        <v>951</v>
      </c>
    </row>
    <row r="1361" spans="1:24" outlineLevel="2">
      <c r="A1361" t="s">
        <v>28</v>
      </c>
      <c r="B1361" s="73" t="str">
        <f t="shared" si="96"/>
        <v>0V150BG</v>
      </c>
      <c r="C1361" t="s">
        <v>444</v>
      </c>
      <c r="D1361">
        <v>1</v>
      </c>
      <c r="E1361" t="s">
        <v>1498</v>
      </c>
      <c r="F1361">
        <v>441.73</v>
      </c>
      <c r="H1361" t="s">
        <v>444</v>
      </c>
      <c r="I1361">
        <v>320</v>
      </c>
      <c r="J1361">
        <v>1</v>
      </c>
      <c r="K1361">
        <v>320</v>
      </c>
      <c r="L1361" s="45">
        <f>VLOOKUP(H1361,'[1]CALCUL AS et AN'!$A$2:$AU$889,24,FALSE)</f>
        <v>320</v>
      </c>
      <c r="M1361" s="48">
        <f>VLOOKUP(H1361,'[1]CALCUL AS et AN'!$A$2:$AU$889,28,FALSE)</f>
        <v>333</v>
      </c>
      <c r="N1361">
        <v>320</v>
      </c>
      <c r="O1361" s="45">
        <f t="shared" si="97"/>
        <v>320</v>
      </c>
      <c r="P1361" s="48">
        <f t="shared" si="98"/>
        <v>333</v>
      </c>
      <c r="Q1361">
        <v>441.73</v>
      </c>
      <c r="R1361" s="45">
        <f>VLOOKUP(H1361,'[1]CALCUL AS et AN'!$A$2:$AU$889,46,FALSE)</f>
        <v>480</v>
      </c>
      <c r="S1361" s="48">
        <f>VLOOKUP(H1361,'[1]CALCUL AS et AN'!$A$2:$AU$889,47,FALSE)</f>
        <v>499.5</v>
      </c>
      <c r="T1361">
        <v>441.73</v>
      </c>
      <c r="U1361" s="45">
        <f t="shared" si="99"/>
        <v>480</v>
      </c>
      <c r="V1361" s="48">
        <f t="shared" si="100"/>
        <v>499.5</v>
      </c>
      <c r="W1361" t="s">
        <v>1361</v>
      </c>
      <c r="X1361" t="s">
        <v>937</v>
      </c>
    </row>
    <row r="1362" spans="1:24" outlineLevel="2">
      <c r="A1362" t="s">
        <v>28</v>
      </c>
      <c r="B1362" s="73" t="str">
        <f t="shared" si="96"/>
        <v>0V150BG</v>
      </c>
      <c r="C1362" t="s">
        <v>472</v>
      </c>
      <c r="D1362">
        <v>1</v>
      </c>
      <c r="E1362" t="s">
        <v>993</v>
      </c>
      <c r="F1362">
        <v>4.87</v>
      </c>
      <c r="H1362" t="s">
        <v>472</v>
      </c>
      <c r="I1362">
        <v>0.94</v>
      </c>
      <c r="J1362">
        <v>1</v>
      </c>
      <c r="K1362">
        <v>0.94</v>
      </c>
      <c r="L1362" s="45">
        <f>VLOOKUP(H1362,'[1]CALCUL AS et AN'!$A$2:$AU$889,24,FALSE)</f>
        <v>2.1800000000000002</v>
      </c>
      <c r="M1362" s="48">
        <f>VLOOKUP(H1362,'[1]CALCUL AS et AN'!$A$2:$AU$889,28,FALSE)</f>
        <v>0.94</v>
      </c>
      <c r="N1362">
        <v>0.94</v>
      </c>
      <c r="O1362" s="45">
        <f t="shared" si="97"/>
        <v>2.1800000000000002</v>
      </c>
      <c r="P1362" s="48">
        <f t="shared" si="98"/>
        <v>0.94</v>
      </c>
      <c r="Q1362">
        <v>4.87</v>
      </c>
      <c r="R1362" s="45">
        <f>VLOOKUP(H1362,'[1]CALCUL AS et AN'!$A$2:$AU$889,46,FALSE)</f>
        <v>4.9050000000000002</v>
      </c>
      <c r="S1362" s="48">
        <f>VLOOKUP(H1362,'[1]CALCUL AS et AN'!$A$2:$AU$889,47,FALSE)</f>
        <v>2.1149999999999998</v>
      </c>
      <c r="T1362">
        <v>4.87</v>
      </c>
      <c r="U1362" s="45">
        <f t="shared" si="99"/>
        <v>4.9050000000000002</v>
      </c>
      <c r="V1362" s="48">
        <f t="shared" si="100"/>
        <v>2.1149999999999998</v>
      </c>
      <c r="W1362" t="s">
        <v>1361</v>
      </c>
      <c r="X1362" t="s">
        <v>937</v>
      </c>
    </row>
    <row r="1363" spans="1:24" outlineLevel="2">
      <c r="A1363" t="s">
        <v>28</v>
      </c>
      <c r="B1363" s="73" t="str">
        <f t="shared" ref="B1363:B1426" si="101">MID(A1363,7,100)</f>
        <v>0V150BG</v>
      </c>
      <c r="C1363" t="s">
        <v>476</v>
      </c>
      <c r="D1363">
        <v>1</v>
      </c>
      <c r="E1363" t="s">
        <v>2937</v>
      </c>
      <c r="F1363">
        <v>4.9400000000000004</v>
      </c>
      <c r="H1363" t="s">
        <v>476</v>
      </c>
      <c r="I1363">
        <v>2.21</v>
      </c>
      <c r="J1363">
        <v>1</v>
      </c>
      <c r="K1363">
        <v>2.21</v>
      </c>
      <c r="L1363" s="45">
        <f>VLOOKUP(H1363,'[1]CALCUL AS et AN'!$A$2:$AU$889,24,FALSE)</f>
        <v>2.21</v>
      </c>
      <c r="M1363" s="48">
        <f>VLOOKUP(H1363,'[1]CALCUL AS et AN'!$A$2:$AU$889,28,FALSE)</f>
        <v>0.92</v>
      </c>
      <c r="N1363">
        <v>2.21</v>
      </c>
      <c r="O1363" s="45">
        <f t="shared" si="97"/>
        <v>2.21</v>
      </c>
      <c r="P1363" s="48">
        <f t="shared" si="98"/>
        <v>0.92</v>
      </c>
      <c r="Q1363">
        <v>4.9400000000000004</v>
      </c>
      <c r="R1363" s="45">
        <f>VLOOKUP(H1363,'[1]CALCUL AS et AN'!$A$2:$AU$889,46,FALSE)</f>
        <v>4.9725000000000001</v>
      </c>
      <c r="S1363" s="48">
        <f>VLOOKUP(H1363,'[1]CALCUL AS et AN'!$A$2:$AU$889,47,FALSE)</f>
        <v>2.0700000000000003</v>
      </c>
      <c r="T1363">
        <v>4.9400000000000004</v>
      </c>
      <c r="U1363" s="45">
        <f t="shared" si="99"/>
        <v>4.9725000000000001</v>
      </c>
      <c r="V1363" s="48">
        <f t="shared" si="100"/>
        <v>2.0700000000000003</v>
      </c>
      <c r="W1363" t="s">
        <v>1361</v>
      </c>
      <c r="X1363" t="s">
        <v>937</v>
      </c>
    </row>
    <row r="1364" spans="1:24" outlineLevel="2">
      <c r="A1364" t="s">
        <v>28</v>
      </c>
      <c r="B1364" s="73" t="str">
        <f t="shared" si="101"/>
        <v>0V150BG</v>
      </c>
      <c r="C1364" t="s">
        <v>626</v>
      </c>
      <c r="D1364">
        <v>1</v>
      </c>
      <c r="E1364" t="s">
        <v>627</v>
      </c>
      <c r="F1364">
        <v>1.1000000000000001</v>
      </c>
      <c r="H1364" t="s">
        <v>626</v>
      </c>
      <c r="I1364">
        <v>1.1100000000000001</v>
      </c>
      <c r="J1364">
        <v>1</v>
      </c>
      <c r="K1364">
        <v>1.1100000000000001</v>
      </c>
      <c r="L1364" s="45">
        <f>VLOOKUP(H1364,'[1]CALCUL AS et AN'!$A$2:$AU$889,24,FALSE)</f>
        <v>1.1060000000000001</v>
      </c>
      <c r="M1364" s="48">
        <f>VLOOKUP(H1364,'[1]CALCUL AS et AN'!$A$2:$AU$889,28,FALSE)</f>
        <v>1.2170000000000001</v>
      </c>
      <c r="N1364">
        <v>1.1100000000000001</v>
      </c>
      <c r="O1364" s="45">
        <f t="shared" si="97"/>
        <v>1.1060000000000001</v>
      </c>
      <c r="P1364" s="48">
        <f t="shared" si="98"/>
        <v>1.2170000000000001</v>
      </c>
      <c r="Q1364">
        <v>1.27</v>
      </c>
      <c r="R1364" s="45">
        <f>VLOOKUP(H1364,'[1]CALCUL AS et AN'!$A$2:$AU$889,46,FALSE)</f>
        <v>1.3825000000000001</v>
      </c>
      <c r="S1364" s="48">
        <f>VLOOKUP(H1364,'[1]CALCUL AS et AN'!$A$2:$AU$889,47,FALSE)</f>
        <v>1.5212500000000002</v>
      </c>
      <c r="T1364">
        <v>1.27</v>
      </c>
      <c r="U1364" s="45">
        <f t="shared" si="99"/>
        <v>1.3825000000000001</v>
      </c>
      <c r="V1364" s="48">
        <f t="shared" si="100"/>
        <v>1.5212500000000002</v>
      </c>
      <c r="W1364" t="s">
        <v>1361</v>
      </c>
      <c r="X1364" t="s">
        <v>937</v>
      </c>
    </row>
    <row r="1365" spans="1:24" outlineLevel="2">
      <c r="A1365" t="s">
        <v>28</v>
      </c>
      <c r="B1365" s="73" t="str">
        <f t="shared" si="101"/>
        <v>0V150BG</v>
      </c>
      <c r="C1365" t="s">
        <v>2410</v>
      </c>
      <c r="D1365">
        <v>0.82</v>
      </c>
      <c r="E1365" t="s">
        <v>2411</v>
      </c>
      <c r="F1365">
        <v>75</v>
      </c>
      <c r="H1365" t="s">
        <v>2410</v>
      </c>
      <c r="I1365">
        <v>50</v>
      </c>
      <c r="J1365">
        <v>1</v>
      </c>
      <c r="K1365">
        <v>50</v>
      </c>
      <c r="L1365" s="45">
        <f>VLOOKUP(H1365,'[1]CALCUL AS et AN'!$A$2:$AU$889,24,FALSE)</f>
        <v>50</v>
      </c>
      <c r="M1365" s="48">
        <f>VLOOKUP(H1365,'[1]CALCUL AS et AN'!$A$2:$AU$889,28,FALSE)</f>
        <v>50</v>
      </c>
      <c r="N1365">
        <v>41</v>
      </c>
      <c r="O1365" s="45">
        <f t="shared" si="97"/>
        <v>41</v>
      </c>
      <c r="P1365" s="48">
        <f t="shared" si="98"/>
        <v>41</v>
      </c>
      <c r="Q1365">
        <v>75</v>
      </c>
      <c r="R1365" s="45">
        <f>VLOOKUP(H1365,'[1]CALCUL AS et AN'!$A$2:$AU$889,46,FALSE)</f>
        <v>75</v>
      </c>
      <c r="S1365" s="48">
        <f>VLOOKUP(H1365,'[1]CALCUL AS et AN'!$A$2:$AU$889,47,FALSE)</f>
        <v>75</v>
      </c>
      <c r="T1365">
        <v>61.499999999999993</v>
      </c>
      <c r="U1365" s="45">
        <f t="shared" si="99"/>
        <v>61.499999999999993</v>
      </c>
      <c r="V1365" s="48">
        <f t="shared" si="100"/>
        <v>61.499999999999993</v>
      </c>
      <c r="W1365" t="s">
        <v>1361</v>
      </c>
      <c r="X1365" t="s">
        <v>951</v>
      </c>
    </row>
    <row r="1366" spans="1:24" outlineLevel="2">
      <c r="A1366" t="s">
        <v>28</v>
      </c>
      <c r="B1366" s="73" t="str">
        <f t="shared" si="101"/>
        <v>0V150BG</v>
      </c>
      <c r="C1366" t="s">
        <v>1501</v>
      </c>
      <c r="D1366">
        <v>1</v>
      </c>
      <c r="E1366" t="s">
        <v>1502</v>
      </c>
      <c r="F1366">
        <v>83.19</v>
      </c>
      <c r="H1366" t="s">
        <v>1501</v>
      </c>
      <c r="I1366">
        <v>63.5</v>
      </c>
      <c r="J1366">
        <v>1</v>
      </c>
      <c r="K1366">
        <v>63.5</v>
      </c>
      <c r="L1366" s="45">
        <f>VLOOKUP(H1366,'[1]CALCUL AS et AN'!$A$2:$AU$889,24,FALSE)</f>
        <v>63.5</v>
      </c>
      <c r="M1366" s="48">
        <f>VLOOKUP(H1366,'[1]CALCUL AS et AN'!$A$2:$AU$889,28,FALSE)</f>
        <v>71</v>
      </c>
      <c r="N1366">
        <v>63.5</v>
      </c>
      <c r="O1366" s="45">
        <f t="shared" si="97"/>
        <v>63.5</v>
      </c>
      <c r="P1366" s="48">
        <f t="shared" si="98"/>
        <v>71</v>
      </c>
      <c r="Q1366">
        <v>83.19</v>
      </c>
      <c r="R1366" s="45">
        <f>VLOOKUP(H1366,'[1]CALCUL AS et AN'!$A$2:$AU$889,46,FALSE)</f>
        <v>84.454999999999998</v>
      </c>
      <c r="S1366" s="48">
        <f>VLOOKUP(H1366,'[1]CALCUL AS et AN'!$A$2:$AU$889,47,FALSE)</f>
        <v>94.43</v>
      </c>
      <c r="T1366">
        <v>83.19</v>
      </c>
      <c r="U1366" s="45">
        <f t="shared" si="99"/>
        <v>84.454999999999998</v>
      </c>
      <c r="V1366" s="48">
        <f t="shared" si="100"/>
        <v>94.43</v>
      </c>
      <c r="W1366" t="s">
        <v>1361</v>
      </c>
      <c r="X1366" t="s">
        <v>951</v>
      </c>
    </row>
    <row r="1367" spans="1:24" outlineLevel="2">
      <c r="A1367" t="s">
        <v>28</v>
      </c>
      <c r="B1367" s="73" t="str">
        <f t="shared" si="101"/>
        <v>0V150BG</v>
      </c>
      <c r="C1367" t="s">
        <v>1542</v>
      </c>
      <c r="D1367">
        <v>1</v>
      </c>
      <c r="E1367" t="s">
        <v>1543</v>
      </c>
      <c r="F1367">
        <v>21.71</v>
      </c>
      <c r="H1367" t="s">
        <v>1542</v>
      </c>
      <c r="I1367">
        <v>17.73</v>
      </c>
      <c r="J1367">
        <v>1</v>
      </c>
      <c r="K1367">
        <v>17.73</v>
      </c>
      <c r="L1367" s="45">
        <f>VLOOKUP(H1367,'[1]CALCUL AS et AN'!$A$2:$AU$889,24,FALSE)</f>
        <v>17.73</v>
      </c>
      <c r="M1367" s="48">
        <f>VLOOKUP(H1367,'[1]CALCUL AS et AN'!$A$2:$AU$889,28,FALSE)</f>
        <v>17.73</v>
      </c>
      <c r="N1367">
        <v>17.73</v>
      </c>
      <c r="O1367" s="45">
        <f t="shared" si="97"/>
        <v>17.73</v>
      </c>
      <c r="P1367" s="48">
        <f t="shared" si="98"/>
        <v>17.73</v>
      </c>
      <c r="Q1367">
        <v>21.71</v>
      </c>
      <c r="R1367" s="45">
        <f>VLOOKUP(H1367,'[1]CALCUL AS et AN'!$A$2:$AU$889,46,FALSE)</f>
        <v>22.162500000000001</v>
      </c>
      <c r="S1367" s="48">
        <f>VLOOKUP(H1367,'[1]CALCUL AS et AN'!$A$2:$AU$889,47,FALSE)</f>
        <v>22.162500000000001</v>
      </c>
      <c r="T1367">
        <v>21.71</v>
      </c>
      <c r="U1367" s="45">
        <f t="shared" si="99"/>
        <v>22.162500000000001</v>
      </c>
      <c r="V1367" s="48">
        <f t="shared" si="100"/>
        <v>22.162500000000001</v>
      </c>
      <c r="W1367" t="s">
        <v>1361</v>
      </c>
      <c r="X1367" t="s">
        <v>951</v>
      </c>
    </row>
    <row r="1368" spans="1:24" outlineLevel="2">
      <c r="A1368" t="s">
        <v>28</v>
      </c>
      <c r="B1368" s="73" t="str">
        <f t="shared" si="101"/>
        <v>0V150BG</v>
      </c>
      <c r="C1368" t="s">
        <v>1983</v>
      </c>
      <c r="D1368">
        <v>1</v>
      </c>
      <c r="E1368" t="s">
        <v>1984</v>
      </c>
      <c r="F1368">
        <v>19.91</v>
      </c>
      <c r="H1368" t="s">
        <v>1983</v>
      </c>
      <c r="I1368">
        <v>12.16</v>
      </c>
      <c r="J1368">
        <v>1</v>
      </c>
      <c r="K1368">
        <v>12.16</v>
      </c>
      <c r="L1368" s="45">
        <f>VLOOKUP(H1368,'[1]CALCUL AS et AN'!$A$2:$AU$889,24,FALSE)</f>
        <v>12.16</v>
      </c>
      <c r="M1368" s="48">
        <f>VLOOKUP(H1368,'[1]CALCUL AS et AN'!$A$2:$AU$889,28,FALSE)</f>
        <v>12.16</v>
      </c>
      <c r="N1368">
        <v>12.16</v>
      </c>
      <c r="O1368" s="45">
        <f t="shared" si="97"/>
        <v>12.16</v>
      </c>
      <c r="P1368" s="48">
        <f t="shared" si="98"/>
        <v>12.16</v>
      </c>
      <c r="Q1368">
        <v>19.91</v>
      </c>
      <c r="R1368" s="45">
        <f>VLOOKUP(H1368,'[1]CALCUL AS et AN'!$A$2:$AU$889,46,FALSE)</f>
        <v>21.28</v>
      </c>
      <c r="S1368" s="48">
        <f>VLOOKUP(H1368,'[1]CALCUL AS et AN'!$A$2:$AU$889,47,FALSE)</f>
        <v>21.28</v>
      </c>
      <c r="T1368">
        <v>19.91</v>
      </c>
      <c r="U1368" s="45">
        <f t="shared" si="99"/>
        <v>21.28</v>
      </c>
      <c r="V1368" s="48">
        <f t="shared" si="100"/>
        <v>21.28</v>
      </c>
      <c r="W1368" t="s">
        <v>1361</v>
      </c>
      <c r="X1368" t="s">
        <v>951</v>
      </c>
    </row>
    <row r="1369" spans="1:24" outlineLevel="2">
      <c r="A1369" t="s">
        <v>28</v>
      </c>
      <c r="B1369" s="73" t="str">
        <f t="shared" si="101"/>
        <v>0V150BG</v>
      </c>
      <c r="C1369" t="s">
        <v>1986</v>
      </c>
      <c r="D1369">
        <v>1</v>
      </c>
      <c r="E1369" t="s">
        <v>1987</v>
      </c>
      <c r="F1369">
        <v>4.1900000000000004</v>
      </c>
      <c r="H1369" t="s">
        <v>1986</v>
      </c>
      <c r="I1369">
        <v>2.99</v>
      </c>
      <c r="J1369">
        <v>1</v>
      </c>
      <c r="K1369">
        <v>2.99</v>
      </c>
      <c r="L1369" s="45">
        <f>VLOOKUP(H1369,'[1]CALCUL AS et AN'!$A$2:$AU$889,24,FALSE)</f>
        <v>2.99</v>
      </c>
      <c r="M1369" s="48">
        <f>VLOOKUP(H1369,'[1]CALCUL AS et AN'!$A$2:$AU$889,28,FALSE)</f>
        <v>2.99</v>
      </c>
      <c r="N1369">
        <v>2.99</v>
      </c>
      <c r="O1369" s="45">
        <f t="shared" si="97"/>
        <v>2.99</v>
      </c>
      <c r="P1369" s="48">
        <f t="shared" si="98"/>
        <v>2.99</v>
      </c>
      <c r="Q1369">
        <v>4.1900000000000004</v>
      </c>
      <c r="R1369" s="45">
        <f>VLOOKUP(H1369,'[1]CALCUL AS et AN'!$A$2:$AU$889,46,FALSE)</f>
        <v>4.4850000000000003</v>
      </c>
      <c r="S1369" s="48">
        <f>VLOOKUP(H1369,'[1]CALCUL AS et AN'!$A$2:$AU$889,47,FALSE)</f>
        <v>4.4850000000000003</v>
      </c>
      <c r="T1369">
        <v>4.1900000000000004</v>
      </c>
      <c r="U1369" s="45">
        <f t="shared" si="99"/>
        <v>4.4850000000000003</v>
      </c>
      <c r="V1369" s="48">
        <f t="shared" si="100"/>
        <v>4.4850000000000003</v>
      </c>
      <c r="W1369" t="s">
        <v>1361</v>
      </c>
      <c r="X1369" t="s">
        <v>951</v>
      </c>
    </row>
    <row r="1370" spans="1:24" outlineLevel="2">
      <c r="A1370" t="s">
        <v>28</v>
      </c>
      <c r="B1370" s="73" t="str">
        <f t="shared" si="101"/>
        <v>0V150BG</v>
      </c>
      <c r="C1370" t="s">
        <v>632</v>
      </c>
      <c r="D1370">
        <v>1</v>
      </c>
      <c r="E1370" t="s">
        <v>1514</v>
      </c>
      <c r="F1370">
        <v>12.91</v>
      </c>
      <c r="H1370" t="s">
        <v>632</v>
      </c>
      <c r="I1370">
        <v>4.7300000000000004</v>
      </c>
      <c r="J1370">
        <v>0.33</v>
      </c>
      <c r="K1370">
        <v>14.333333333333334</v>
      </c>
      <c r="L1370" s="45">
        <f>VLOOKUP(H1370,'[1]CALCUL AS et AN'!$A$2:$AU$889,24,FALSE)</f>
        <v>4.7320000000000002</v>
      </c>
      <c r="M1370" s="48">
        <f>VLOOKUP(H1370,'[1]CALCUL AS et AN'!$A$2:$AU$889,28,FALSE)</f>
        <v>4.7779999999999996</v>
      </c>
      <c r="N1370">
        <v>14.333333333333334</v>
      </c>
      <c r="O1370" s="45">
        <f t="shared" si="97"/>
        <v>4.7320000000000002</v>
      </c>
      <c r="P1370" s="48">
        <f t="shared" si="98"/>
        <v>4.7779999999999996</v>
      </c>
      <c r="Q1370">
        <v>12.91</v>
      </c>
      <c r="R1370" s="45">
        <f>VLOOKUP(H1370,'[1]CALCUL AS et AN'!$A$2:$AU$889,46,FALSE)</f>
        <v>6.2935600000000003</v>
      </c>
      <c r="S1370" s="48">
        <f>VLOOKUP(H1370,'[1]CALCUL AS et AN'!$A$2:$AU$889,47,FALSE)</f>
        <v>6.3547399999999996</v>
      </c>
      <c r="T1370">
        <v>12.91</v>
      </c>
      <c r="U1370" s="45">
        <f t="shared" si="99"/>
        <v>6.2935600000000003</v>
      </c>
      <c r="V1370" s="48">
        <f t="shared" si="100"/>
        <v>6.3547399999999996</v>
      </c>
      <c r="W1370" t="s">
        <v>1361</v>
      </c>
      <c r="X1370" t="s">
        <v>937</v>
      </c>
    </row>
    <row r="1371" spans="1:24" outlineLevel="2">
      <c r="A1371" t="s">
        <v>28</v>
      </c>
      <c r="B1371" s="73" t="str">
        <f t="shared" si="101"/>
        <v>0V150BG</v>
      </c>
      <c r="C1371" t="s">
        <v>1510</v>
      </c>
      <c r="D1371">
        <v>1</v>
      </c>
      <c r="E1371" t="s">
        <v>1511</v>
      </c>
      <c r="F1371">
        <v>9.56</v>
      </c>
      <c r="H1371" t="s">
        <v>1510</v>
      </c>
      <c r="I1371">
        <v>8.09</v>
      </c>
      <c r="J1371">
        <v>1</v>
      </c>
      <c r="K1371">
        <v>8.09</v>
      </c>
      <c r="L1371" s="45">
        <f>VLOOKUP(H1371,'[1]CALCUL AS et AN'!$A$2:$AU$889,24,FALSE)</f>
        <v>8.0869999999999997</v>
      </c>
      <c r="M1371" s="48">
        <f>VLOOKUP(H1371,'[1]CALCUL AS et AN'!$A$2:$AU$889,28,FALSE)</f>
        <v>8.0869999999999997</v>
      </c>
      <c r="N1371">
        <v>8.09</v>
      </c>
      <c r="O1371" s="45">
        <f t="shared" si="97"/>
        <v>8.0869999999999997</v>
      </c>
      <c r="P1371" s="48">
        <f t="shared" si="98"/>
        <v>8.0869999999999997</v>
      </c>
      <c r="Q1371">
        <v>9.56</v>
      </c>
      <c r="R1371" s="45">
        <f>VLOOKUP(H1371,'[1]CALCUL AS et AN'!$A$2:$AU$889,46,FALSE)</f>
        <v>10.108750000000001</v>
      </c>
      <c r="S1371" s="48">
        <f>VLOOKUP(H1371,'[1]CALCUL AS et AN'!$A$2:$AU$889,47,FALSE)</f>
        <v>10.108750000000001</v>
      </c>
      <c r="T1371">
        <v>9.56</v>
      </c>
      <c r="U1371" s="45">
        <f t="shared" si="99"/>
        <v>10.108750000000001</v>
      </c>
      <c r="V1371" s="48">
        <f t="shared" si="100"/>
        <v>10.108750000000001</v>
      </c>
      <c r="W1371" t="s">
        <v>1361</v>
      </c>
      <c r="X1371" t="s">
        <v>951</v>
      </c>
    </row>
    <row r="1372" spans="1:24" outlineLevel="2">
      <c r="A1372" t="s">
        <v>28</v>
      </c>
      <c r="B1372" s="73" t="str">
        <f t="shared" si="101"/>
        <v>0V150BG</v>
      </c>
      <c r="C1372" t="s">
        <v>1519</v>
      </c>
      <c r="D1372">
        <v>1</v>
      </c>
      <c r="E1372" t="s">
        <v>1520</v>
      </c>
      <c r="F1372">
        <v>9.64</v>
      </c>
      <c r="H1372" t="s">
        <v>1519</v>
      </c>
      <c r="I1372">
        <v>7.94</v>
      </c>
      <c r="J1372">
        <v>1</v>
      </c>
      <c r="K1372">
        <v>7.94</v>
      </c>
      <c r="L1372" s="45">
        <f>VLOOKUP(H1372,'[1]CALCUL AS et AN'!$A$2:$AU$889,24,FALSE)</f>
        <v>7.9420000000000002</v>
      </c>
      <c r="M1372" s="48">
        <f>VLOOKUP(H1372,'[1]CALCUL AS et AN'!$A$2:$AU$889,28,FALSE)</f>
        <v>7.9420000000000002</v>
      </c>
      <c r="N1372">
        <v>7.94</v>
      </c>
      <c r="O1372" s="45">
        <f t="shared" si="97"/>
        <v>7.9420000000000002</v>
      </c>
      <c r="P1372" s="48">
        <f t="shared" si="98"/>
        <v>7.9420000000000002</v>
      </c>
      <c r="Q1372">
        <v>9.64</v>
      </c>
      <c r="R1372" s="45">
        <f>VLOOKUP(H1372,'[1]CALCUL AS et AN'!$A$2:$AU$889,46,FALSE)</f>
        <v>9.9275000000000002</v>
      </c>
      <c r="S1372" s="48">
        <f>VLOOKUP(H1372,'[1]CALCUL AS et AN'!$A$2:$AU$889,47,FALSE)</f>
        <v>9.9275000000000002</v>
      </c>
      <c r="T1372">
        <v>9.64</v>
      </c>
      <c r="U1372" s="45">
        <f t="shared" si="99"/>
        <v>9.9275000000000002</v>
      </c>
      <c r="V1372" s="48">
        <f t="shared" si="100"/>
        <v>9.9275000000000002</v>
      </c>
      <c r="W1372" t="s">
        <v>1361</v>
      </c>
      <c r="X1372" t="s">
        <v>951</v>
      </c>
    </row>
    <row r="1373" spans="1:24" outlineLevel="2">
      <c r="A1373" t="s">
        <v>28</v>
      </c>
      <c r="B1373" s="73" t="str">
        <f t="shared" si="101"/>
        <v>0V150BG</v>
      </c>
      <c r="C1373">
        <v>8412802518</v>
      </c>
      <c r="D1373">
        <v>6</v>
      </c>
      <c r="E1373" t="s">
        <v>2270</v>
      </c>
      <c r="F1373">
        <v>7.0000000000000007E-2</v>
      </c>
      <c r="H1373">
        <v>8412802518</v>
      </c>
      <c r="I1373">
        <v>7.08</v>
      </c>
      <c r="J1373">
        <v>100</v>
      </c>
      <c r="K1373">
        <v>7.0800000000000002E-2</v>
      </c>
      <c r="L1373" s="45">
        <f>VLOOKUP(H1373,'[1]CALCUL AS et AN'!$A$2:$AU$889,24,FALSE)</f>
        <v>7.0800000000000002E-2</v>
      </c>
      <c r="M1373" s="48">
        <f>VLOOKUP(H1373,'[1]CALCUL AS et AN'!$A$2:$AU$889,28,FALSE)</f>
        <v>7.0800000000000002E-2</v>
      </c>
      <c r="N1373">
        <v>0.42480000000000001</v>
      </c>
      <c r="O1373" s="45">
        <f t="shared" si="97"/>
        <v>0.42480000000000001</v>
      </c>
      <c r="P1373" s="48">
        <f t="shared" si="98"/>
        <v>0.42480000000000001</v>
      </c>
      <c r="Q1373">
        <v>7.0000000000000007E-2</v>
      </c>
      <c r="R1373" s="45">
        <f>VLOOKUP(H1373,'[1]CALCUL AS et AN'!$A$2:$AU$889,46,FALSE)</f>
        <v>8.8499999999999995E-2</v>
      </c>
      <c r="S1373" s="48">
        <f>VLOOKUP(H1373,'[1]CALCUL AS et AN'!$A$2:$AU$889,47,FALSE)</f>
        <v>8.8499999999999995E-2</v>
      </c>
      <c r="T1373">
        <v>0.42000000000000004</v>
      </c>
      <c r="U1373" s="45">
        <f t="shared" si="99"/>
        <v>0.53099999999999992</v>
      </c>
      <c r="V1373" s="48">
        <f t="shared" si="100"/>
        <v>0.53099999999999992</v>
      </c>
      <c r="W1373" t="s">
        <v>1361</v>
      </c>
      <c r="X1373" t="s">
        <v>951</v>
      </c>
    </row>
    <row r="1374" spans="1:24" outlineLevel="2">
      <c r="A1374" t="s">
        <v>28</v>
      </c>
      <c r="B1374" s="73" t="str">
        <f t="shared" si="101"/>
        <v>0V150BG</v>
      </c>
      <c r="C1374" t="s">
        <v>2454</v>
      </c>
      <c r="D1374">
        <v>2</v>
      </c>
      <c r="E1374" t="s">
        <v>2455</v>
      </c>
      <c r="F1374">
        <v>0.27400000000000002</v>
      </c>
      <c r="H1374" t="s">
        <v>2454</v>
      </c>
      <c r="I1374">
        <v>0.09</v>
      </c>
      <c r="J1374">
        <v>1</v>
      </c>
      <c r="K1374">
        <v>0.09</v>
      </c>
      <c r="L1374" s="45">
        <f>VLOOKUP(H1374,'[1]CALCUL AS et AN'!$A$2:$AU$889,24,FALSE)</f>
        <v>8.6599999999999996E-2</v>
      </c>
      <c r="M1374" s="48">
        <f>VLOOKUP(H1374,'[1]CALCUL AS et AN'!$A$2:$AU$889,28,FALSE)</f>
        <v>8.6599999999999996E-2</v>
      </c>
      <c r="N1374">
        <v>0.18</v>
      </c>
      <c r="O1374" s="45">
        <f t="shared" si="97"/>
        <v>0.17319999999999999</v>
      </c>
      <c r="P1374" s="48">
        <f t="shared" si="98"/>
        <v>0.17319999999999999</v>
      </c>
      <c r="Q1374">
        <v>0.27400000000000002</v>
      </c>
      <c r="R1374" s="45">
        <f>VLOOKUP(H1374,'[1]CALCUL AS et AN'!$A$2:$AU$889,46,FALSE)</f>
        <v>0.12989999999999999</v>
      </c>
      <c r="S1374" s="48">
        <f>VLOOKUP(H1374,'[1]CALCUL AS et AN'!$A$2:$AU$889,47,FALSE)</f>
        <v>0.12989999999999999</v>
      </c>
      <c r="T1374">
        <v>0.54800000000000004</v>
      </c>
      <c r="U1374" s="45">
        <f t="shared" si="99"/>
        <v>0.25979999999999998</v>
      </c>
      <c r="V1374" s="48">
        <f t="shared" si="100"/>
        <v>0.25979999999999998</v>
      </c>
      <c r="W1374" t="s">
        <v>1361</v>
      </c>
      <c r="X1374" t="s">
        <v>951</v>
      </c>
    </row>
    <row r="1375" spans="1:24" outlineLevel="2">
      <c r="A1375" t="s">
        <v>28</v>
      </c>
      <c r="B1375" s="73" t="str">
        <f t="shared" si="101"/>
        <v>0V150BG</v>
      </c>
      <c r="C1375">
        <v>8534000818</v>
      </c>
      <c r="D1375">
        <v>8</v>
      </c>
      <c r="E1375" t="s">
        <v>2274</v>
      </c>
      <c r="F1375">
        <v>0.05</v>
      </c>
      <c r="H1375">
        <v>8534000818</v>
      </c>
      <c r="I1375">
        <v>2.9000000000000001E-2</v>
      </c>
      <c r="J1375">
        <v>1</v>
      </c>
      <c r="K1375">
        <v>2.9000000000000001E-2</v>
      </c>
      <c r="L1375" s="45">
        <f>VLOOKUP(H1375,'[1]CALCUL AS et AN'!$A$2:$AU$889,24,FALSE)</f>
        <v>2.9399999999999999E-2</v>
      </c>
      <c r="M1375" s="48">
        <f>VLOOKUP(H1375,'[1]CALCUL AS et AN'!$A$2:$AU$889,28,FALSE)</f>
        <v>2.9399999999999999E-2</v>
      </c>
      <c r="N1375">
        <v>0.23200000000000001</v>
      </c>
      <c r="O1375" s="45">
        <f t="shared" si="97"/>
        <v>0.23519999999999999</v>
      </c>
      <c r="P1375" s="48">
        <f t="shared" si="98"/>
        <v>0.23519999999999999</v>
      </c>
      <c r="Q1375">
        <v>0.05</v>
      </c>
      <c r="R1375" s="45">
        <f>VLOOKUP(H1375,'[1]CALCUL AS et AN'!$A$2:$AU$889,46,FALSE)</f>
        <v>5.1449999999999996E-2</v>
      </c>
      <c r="S1375" s="48">
        <f>VLOOKUP(H1375,'[1]CALCUL AS et AN'!$A$2:$AU$889,47,FALSE)</f>
        <v>5.1449999999999996E-2</v>
      </c>
      <c r="T1375">
        <v>0.4</v>
      </c>
      <c r="U1375" s="45">
        <f t="shared" si="99"/>
        <v>0.41159999999999997</v>
      </c>
      <c r="V1375" s="48">
        <f t="shared" si="100"/>
        <v>0.41159999999999997</v>
      </c>
      <c r="W1375" t="s">
        <v>1361</v>
      </c>
      <c r="X1375" t="s">
        <v>951</v>
      </c>
    </row>
    <row r="1376" spans="1:24" outlineLevel="2">
      <c r="A1376" t="s">
        <v>28</v>
      </c>
      <c r="B1376" s="73" t="str">
        <f t="shared" si="101"/>
        <v>0V150BG</v>
      </c>
      <c r="C1376" t="s">
        <v>2524</v>
      </c>
      <c r="D1376">
        <v>1</v>
      </c>
      <c r="E1376" t="s">
        <v>2525</v>
      </c>
      <c r="F1376">
        <v>6.1349999999999998</v>
      </c>
      <c r="H1376" t="s">
        <v>2524</v>
      </c>
      <c r="I1376">
        <v>4.09</v>
      </c>
      <c r="J1376">
        <v>1</v>
      </c>
      <c r="K1376">
        <v>4.09</v>
      </c>
      <c r="L1376" s="45">
        <f>VLOOKUP(H1376,'[1]CALCUL AS et AN'!$A$2:$AU$889,24,FALSE)</f>
        <v>4.09</v>
      </c>
      <c r="M1376" s="48">
        <f>VLOOKUP(H1376,'[1]CALCUL AS et AN'!$A$2:$AU$889,28,FALSE)</f>
        <v>4.09</v>
      </c>
      <c r="N1376">
        <v>4.09</v>
      </c>
      <c r="O1376" s="45">
        <f t="shared" si="97"/>
        <v>4.09</v>
      </c>
      <c r="P1376" s="48">
        <f t="shared" si="98"/>
        <v>4.09</v>
      </c>
      <c r="Q1376">
        <v>6.1349999999999998</v>
      </c>
      <c r="R1376" s="45">
        <f>VLOOKUP(H1376,'[1]CALCUL AS et AN'!$A$2:$AU$889,46,FALSE)</f>
        <v>6.1349999999999998</v>
      </c>
      <c r="S1376" s="48">
        <f>VLOOKUP(H1376,'[1]CALCUL AS et AN'!$A$2:$AU$889,47,FALSE)</f>
        <v>6.1349999999999998</v>
      </c>
      <c r="T1376">
        <v>6.1349999999999998</v>
      </c>
      <c r="U1376" s="45">
        <f t="shared" si="99"/>
        <v>6.1349999999999998</v>
      </c>
      <c r="V1376" s="48">
        <f t="shared" si="100"/>
        <v>6.1349999999999998</v>
      </c>
      <c r="W1376" t="s">
        <v>1361</v>
      </c>
      <c r="X1376" t="s">
        <v>951</v>
      </c>
    </row>
    <row r="1377" spans="1:24" outlineLevel="2">
      <c r="A1377" t="s">
        <v>28</v>
      </c>
      <c r="B1377" s="73" t="str">
        <f t="shared" si="101"/>
        <v>0V150BG</v>
      </c>
      <c r="C1377" t="s">
        <v>2449</v>
      </c>
      <c r="D1377">
        <v>2</v>
      </c>
      <c r="E1377" t="s">
        <v>2450</v>
      </c>
      <c r="F1377">
        <v>0.1</v>
      </c>
      <c r="H1377" t="s">
        <v>2449</v>
      </c>
      <c r="I1377">
        <v>0.05</v>
      </c>
      <c r="J1377">
        <v>1</v>
      </c>
      <c r="K1377">
        <v>0.05</v>
      </c>
      <c r="L1377" s="45">
        <f>VLOOKUP(H1377,'[1]CALCUL AS et AN'!$A$2:$AU$889,24,FALSE)</f>
        <v>5.0999999999999997E-2</v>
      </c>
      <c r="M1377" s="48">
        <f>VLOOKUP(H1377,'[1]CALCUL AS et AN'!$A$2:$AU$889,28,FALSE)</f>
        <v>5.0999999999999997E-2</v>
      </c>
      <c r="N1377">
        <v>0.1</v>
      </c>
      <c r="O1377" s="45">
        <f t="shared" si="97"/>
        <v>0.10199999999999999</v>
      </c>
      <c r="P1377" s="48">
        <f t="shared" si="98"/>
        <v>0.10199999999999999</v>
      </c>
      <c r="Q1377">
        <v>0.2</v>
      </c>
      <c r="R1377" s="45">
        <f>VLOOKUP(H1377,'[1]CALCUL AS et AN'!$A$2:$AU$889,46,FALSE)</f>
        <v>0.10199999999999999</v>
      </c>
      <c r="S1377" s="48">
        <f>VLOOKUP(H1377,'[1]CALCUL AS et AN'!$A$2:$AU$889,47,FALSE)</f>
        <v>0.10199999999999999</v>
      </c>
      <c r="T1377">
        <v>0.4</v>
      </c>
      <c r="U1377" s="45">
        <f t="shared" si="99"/>
        <v>0.20399999999999999</v>
      </c>
      <c r="V1377" s="48">
        <f t="shared" si="100"/>
        <v>0.20399999999999999</v>
      </c>
      <c r="W1377" t="s">
        <v>1361</v>
      </c>
      <c r="X1377" t="s">
        <v>951</v>
      </c>
    </row>
    <row r="1378" spans="1:24" outlineLevel="2">
      <c r="A1378" t="s">
        <v>28</v>
      </c>
      <c r="B1378" s="73" t="str">
        <f t="shared" si="101"/>
        <v>0V150BG</v>
      </c>
      <c r="C1378">
        <v>101007</v>
      </c>
      <c r="D1378">
        <v>1</v>
      </c>
      <c r="E1378" t="s">
        <v>1544</v>
      </c>
      <c r="F1378">
        <v>2.2400000000000002</v>
      </c>
      <c r="H1378">
        <v>101007</v>
      </c>
      <c r="I1378">
        <v>1.5</v>
      </c>
      <c r="J1378">
        <v>1</v>
      </c>
      <c r="K1378">
        <v>1.5</v>
      </c>
      <c r="L1378" s="45">
        <f>VLOOKUP(H1378,'[1]CALCUL AS et AN'!$A$2:$AU$889,24,FALSE)</f>
        <v>1.5</v>
      </c>
      <c r="M1378" s="48">
        <f>VLOOKUP(H1378,'[1]CALCUL AS et AN'!$A$2:$AU$889,28,FALSE)</f>
        <v>1.5</v>
      </c>
      <c r="N1378">
        <v>1.5</v>
      </c>
      <c r="O1378" s="45">
        <f t="shared" si="97"/>
        <v>1.5</v>
      </c>
      <c r="P1378" s="48">
        <f t="shared" si="98"/>
        <v>1.5</v>
      </c>
      <c r="Q1378">
        <v>2.2400000000000002</v>
      </c>
      <c r="R1378" s="45">
        <f>VLOOKUP(H1378,'[1]CALCUL AS et AN'!$A$2:$AU$889,46,FALSE)</f>
        <v>2.25</v>
      </c>
      <c r="S1378" s="48">
        <f>VLOOKUP(H1378,'[1]CALCUL AS et AN'!$A$2:$AU$889,47,FALSE)</f>
        <v>2.25</v>
      </c>
      <c r="T1378">
        <v>2.2400000000000002</v>
      </c>
      <c r="U1378" s="45">
        <f t="shared" si="99"/>
        <v>2.25</v>
      </c>
      <c r="V1378" s="48">
        <f t="shared" si="100"/>
        <v>2.25</v>
      </c>
      <c r="W1378" t="s">
        <v>1361</v>
      </c>
      <c r="X1378" t="s">
        <v>951</v>
      </c>
    </row>
    <row r="1379" spans="1:24" outlineLevel="2">
      <c r="A1379" t="s">
        <v>28</v>
      </c>
      <c r="B1379" s="73" t="str">
        <f t="shared" si="101"/>
        <v>0V150BG</v>
      </c>
      <c r="C1379" t="s">
        <v>62</v>
      </c>
      <c r="D1379">
        <v>1</v>
      </c>
      <c r="E1379" t="s">
        <v>63</v>
      </c>
      <c r="F1379">
        <v>139.16999999999999</v>
      </c>
      <c r="H1379" t="s">
        <v>62</v>
      </c>
      <c r="I1379">
        <v>88.935500000000005</v>
      </c>
      <c r="J1379">
        <v>1</v>
      </c>
      <c r="K1379">
        <v>88.935500000000005</v>
      </c>
      <c r="L1379" s="45">
        <f>VLOOKUP(H1379,'[1]CALCUL AS et AN'!$A$2:$AU$889,24,FALSE)</f>
        <v>88.936256</v>
      </c>
      <c r="M1379" s="48">
        <f>VLOOKUP(H1379,'[1]CALCUL AS et AN'!$A$2:$AU$889,28,FALSE)</f>
        <v>90.786255999999995</v>
      </c>
      <c r="N1379">
        <v>88.935500000000005</v>
      </c>
      <c r="O1379" s="45">
        <f t="shared" si="97"/>
        <v>88.936256</v>
      </c>
      <c r="P1379" s="48">
        <f t="shared" si="98"/>
        <v>90.786255999999995</v>
      </c>
      <c r="Q1379">
        <v>160.19999999999999</v>
      </c>
      <c r="R1379" s="45">
        <f>VLOOKUP(H1379,'[1]CALCUL AS et AN'!$A$2:$AU$889,46,FALSE)</f>
        <v>144.33635149999998</v>
      </c>
      <c r="S1379" s="48">
        <f>VLOOKUP(H1379,'[1]CALCUL AS et AN'!$A$2:$AU$889,47,FALSE)</f>
        <v>147.29635150000001</v>
      </c>
      <c r="T1379">
        <v>160.19999999999999</v>
      </c>
      <c r="U1379" s="45">
        <f t="shared" si="99"/>
        <v>144.33635149999998</v>
      </c>
      <c r="V1379" s="48">
        <f t="shared" si="100"/>
        <v>147.29635150000001</v>
      </c>
      <c r="W1379" t="s">
        <v>1361</v>
      </c>
      <c r="X1379" t="s">
        <v>1361</v>
      </c>
    </row>
    <row r="1380" spans="1:24" outlineLevel="2">
      <c r="A1380" t="s">
        <v>28</v>
      </c>
      <c r="B1380" s="73" t="str">
        <f t="shared" si="101"/>
        <v>0V150BG</v>
      </c>
      <c r="C1380" t="s">
        <v>1537</v>
      </c>
      <c r="D1380">
        <v>0.75</v>
      </c>
      <c r="E1380" t="s">
        <v>1538</v>
      </c>
      <c r="F1380">
        <v>4.3499999999999996</v>
      </c>
      <c r="H1380" t="s">
        <v>1537</v>
      </c>
      <c r="I1380">
        <v>2.9</v>
      </c>
      <c r="J1380">
        <v>1</v>
      </c>
      <c r="K1380">
        <v>2.9</v>
      </c>
      <c r="L1380" s="45">
        <f>VLOOKUP(H1380,'[1]CALCUL AS et AN'!$A$2:$AU$889,24,FALSE)</f>
        <v>2.9</v>
      </c>
      <c r="M1380" s="48">
        <f>VLOOKUP(H1380,'[1]CALCUL AS et AN'!$A$2:$AU$889,28,FALSE)</f>
        <v>2.9</v>
      </c>
      <c r="N1380">
        <v>2.1749999999999998</v>
      </c>
      <c r="O1380" s="45">
        <f t="shared" si="97"/>
        <v>2.1749999999999998</v>
      </c>
      <c r="P1380" s="48">
        <f t="shared" si="98"/>
        <v>2.1749999999999998</v>
      </c>
      <c r="Q1380">
        <v>4.3499999999999996</v>
      </c>
      <c r="R1380" s="45">
        <f>VLOOKUP(H1380,'[1]CALCUL AS et AN'!$A$2:$AU$889,46,FALSE)</f>
        <v>4.3499999999999996</v>
      </c>
      <c r="S1380" s="48">
        <f>VLOOKUP(H1380,'[1]CALCUL AS et AN'!$A$2:$AU$889,47,FALSE)</f>
        <v>4.3499999999999996</v>
      </c>
      <c r="T1380">
        <v>3.2624999999999997</v>
      </c>
      <c r="U1380" s="45">
        <f t="shared" si="99"/>
        <v>3.2624999999999997</v>
      </c>
      <c r="V1380" s="48">
        <f t="shared" si="100"/>
        <v>3.2624999999999997</v>
      </c>
      <c r="W1380" t="s">
        <v>1361</v>
      </c>
      <c r="X1380" t="s">
        <v>951</v>
      </c>
    </row>
    <row r="1381" spans="1:24" outlineLevel="2">
      <c r="A1381" t="s">
        <v>28</v>
      </c>
      <c r="B1381" s="73" t="str">
        <f t="shared" si="101"/>
        <v>0V150BG</v>
      </c>
      <c r="C1381" t="s">
        <v>2626</v>
      </c>
      <c r="D1381">
        <v>1</v>
      </c>
      <c r="E1381" t="s">
        <v>2627</v>
      </c>
      <c r="F1381">
        <v>0.4</v>
      </c>
      <c r="H1381" t="s">
        <v>2626</v>
      </c>
      <c r="I1381">
        <v>0.2</v>
      </c>
      <c r="J1381">
        <v>1</v>
      </c>
      <c r="K1381">
        <v>0.2</v>
      </c>
      <c r="L1381" s="45">
        <f>VLOOKUP(H1381,'[1]CALCUL AS et AN'!$A$2:$AU$889,24,FALSE)</f>
        <v>0.2</v>
      </c>
      <c r="M1381" s="48">
        <f>VLOOKUP(H1381,'[1]CALCUL AS et AN'!$A$2:$AU$889,28,FALSE)</f>
        <v>0.2</v>
      </c>
      <c r="N1381">
        <v>0.2</v>
      </c>
      <c r="O1381" s="45">
        <f t="shared" si="97"/>
        <v>0.2</v>
      </c>
      <c r="P1381" s="48">
        <f t="shared" si="98"/>
        <v>0.2</v>
      </c>
      <c r="Q1381">
        <v>0.4</v>
      </c>
      <c r="R1381" s="45">
        <f>VLOOKUP(H1381,'[1]CALCUL AS et AN'!$A$2:$AU$889,46,FALSE)</f>
        <v>0</v>
      </c>
      <c r="S1381" s="48">
        <f>VLOOKUP(H1381,'[1]CALCUL AS et AN'!$A$2:$AU$889,47,FALSE)</f>
        <v>0.4</v>
      </c>
      <c r="T1381">
        <v>0.4</v>
      </c>
      <c r="U1381" s="45">
        <f t="shared" si="99"/>
        <v>0</v>
      </c>
      <c r="V1381" s="48">
        <f t="shared" si="100"/>
        <v>0.4</v>
      </c>
      <c r="W1381" t="s">
        <v>1361</v>
      </c>
      <c r="X1381" t="s">
        <v>951</v>
      </c>
    </row>
    <row r="1382" spans="1:24" outlineLevel="2">
      <c r="A1382" t="s">
        <v>28</v>
      </c>
      <c r="B1382" s="73" t="str">
        <f t="shared" si="101"/>
        <v>0V150BG</v>
      </c>
      <c r="C1382" t="s">
        <v>2311</v>
      </c>
      <c r="D1382">
        <v>1</v>
      </c>
      <c r="E1382" t="s">
        <v>2312</v>
      </c>
      <c r="F1382">
        <v>17.510000000000002</v>
      </c>
      <c r="H1382" t="s">
        <v>2311</v>
      </c>
      <c r="I1382">
        <v>11.67</v>
      </c>
      <c r="J1382">
        <v>1</v>
      </c>
      <c r="K1382">
        <v>11.67</v>
      </c>
      <c r="L1382" s="45">
        <f>VLOOKUP(H1382,'[1]CALCUL AS et AN'!$A$2:$AU$889,24,FALSE)</f>
        <v>11.67</v>
      </c>
      <c r="M1382" s="48">
        <f>VLOOKUP(H1382,'[1]CALCUL AS et AN'!$A$2:$AU$889,28,FALSE)</f>
        <v>11.67</v>
      </c>
      <c r="N1382">
        <v>11.67</v>
      </c>
      <c r="O1382" s="45">
        <f t="shared" si="97"/>
        <v>11.67</v>
      </c>
      <c r="P1382" s="48">
        <f t="shared" si="98"/>
        <v>11.67</v>
      </c>
      <c r="Q1382">
        <v>17.510000000000002</v>
      </c>
      <c r="R1382" s="45">
        <f>VLOOKUP(H1382,'[1]CALCUL AS et AN'!$A$2:$AU$889,46,FALSE)</f>
        <v>17.504999999999999</v>
      </c>
      <c r="S1382" s="48">
        <f>VLOOKUP(H1382,'[1]CALCUL AS et AN'!$A$2:$AU$889,47,FALSE)</f>
        <v>17.504999999999999</v>
      </c>
      <c r="T1382">
        <v>17.510000000000002</v>
      </c>
      <c r="U1382" s="45">
        <f t="shared" si="99"/>
        <v>17.504999999999999</v>
      </c>
      <c r="V1382" s="48">
        <f t="shared" si="100"/>
        <v>17.504999999999999</v>
      </c>
      <c r="W1382" t="s">
        <v>1361</v>
      </c>
      <c r="X1382" t="s">
        <v>937</v>
      </c>
    </row>
    <row r="1383" spans="1:24" outlineLevel="2">
      <c r="A1383" t="s">
        <v>28</v>
      </c>
      <c r="B1383" s="73" t="str">
        <f t="shared" si="101"/>
        <v>0V150BG</v>
      </c>
      <c r="C1383" t="s">
        <v>606</v>
      </c>
      <c r="D1383">
        <v>1</v>
      </c>
      <c r="E1383" t="s">
        <v>1848</v>
      </c>
      <c r="F1383">
        <v>2.31</v>
      </c>
      <c r="H1383" t="s">
        <v>606</v>
      </c>
      <c r="I1383">
        <v>1.72</v>
      </c>
      <c r="J1383">
        <v>1</v>
      </c>
      <c r="K1383">
        <v>1.72</v>
      </c>
      <c r="L1383" s="45">
        <f>VLOOKUP(H1383,'[1]CALCUL AS et AN'!$A$2:$AU$889,24,FALSE)</f>
        <v>1.7150000000000001</v>
      </c>
      <c r="M1383" s="48">
        <f>VLOOKUP(H1383,'[1]CALCUL AS et AN'!$A$2:$AU$889,28,FALSE)</f>
        <v>1.635</v>
      </c>
      <c r="N1383">
        <v>1.72</v>
      </c>
      <c r="O1383" s="45">
        <f t="shared" si="97"/>
        <v>1.7150000000000001</v>
      </c>
      <c r="P1383" s="48">
        <f t="shared" si="98"/>
        <v>1.635</v>
      </c>
      <c r="Q1383">
        <v>2.31</v>
      </c>
      <c r="R1383" s="45">
        <f>VLOOKUP(H1383,'[1]CALCUL AS et AN'!$A$2:$AU$889,46,FALSE)</f>
        <v>2.5725000000000002</v>
      </c>
      <c r="S1383" s="48">
        <f>VLOOKUP(H1383,'[1]CALCUL AS et AN'!$A$2:$AU$889,47,FALSE)</f>
        <v>2.4525000000000001</v>
      </c>
      <c r="T1383">
        <v>2.31</v>
      </c>
      <c r="U1383" s="45">
        <f t="shared" si="99"/>
        <v>2.5725000000000002</v>
      </c>
      <c r="V1383" s="48">
        <f t="shared" si="100"/>
        <v>2.4525000000000001</v>
      </c>
      <c r="W1383" t="s">
        <v>1361</v>
      </c>
      <c r="X1383" t="s">
        <v>937</v>
      </c>
    </row>
    <row r="1384" spans="1:24" outlineLevel="2">
      <c r="A1384" t="s">
        <v>28</v>
      </c>
      <c r="B1384" s="73" t="str">
        <f t="shared" si="101"/>
        <v>0V150BG</v>
      </c>
      <c r="C1384">
        <v>8434000818</v>
      </c>
      <c r="D1384">
        <v>8</v>
      </c>
      <c r="E1384" t="s">
        <v>2273</v>
      </c>
      <c r="F1384">
        <v>0.04</v>
      </c>
      <c r="H1384">
        <v>8434000818</v>
      </c>
      <c r="I1384">
        <v>8.34</v>
      </c>
      <c r="J1384">
        <v>200</v>
      </c>
      <c r="K1384">
        <v>4.1700000000000001E-2</v>
      </c>
      <c r="L1384" s="45">
        <f>VLOOKUP(H1384,'[1]CALCUL AS et AN'!$A$2:$AU$889,24,FALSE)</f>
        <v>4.1700000000000001E-2</v>
      </c>
      <c r="M1384" s="48">
        <f>VLOOKUP(H1384,'[1]CALCUL AS et AN'!$A$2:$AU$889,28,FALSE)</f>
        <v>4.1700000000000001E-2</v>
      </c>
      <c r="N1384">
        <v>0.33360000000000001</v>
      </c>
      <c r="O1384" s="45">
        <f t="shared" si="97"/>
        <v>0.33360000000000001</v>
      </c>
      <c r="P1384" s="48">
        <f t="shared" si="98"/>
        <v>0.33360000000000001</v>
      </c>
      <c r="Q1384">
        <v>0.04</v>
      </c>
      <c r="R1384" s="45">
        <f>VLOOKUP(H1384,'[1]CALCUL AS et AN'!$A$2:$AU$889,46,FALSE)</f>
        <v>5.2125000000000005E-2</v>
      </c>
      <c r="S1384" s="48">
        <f>VLOOKUP(H1384,'[1]CALCUL AS et AN'!$A$2:$AU$889,47,FALSE)</f>
        <v>5.2125000000000005E-2</v>
      </c>
      <c r="T1384">
        <v>0.32</v>
      </c>
      <c r="U1384" s="45">
        <f t="shared" si="99"/>
        <v>0.41700000000000004</v>
      </c>
      <c r="V1384" s="48">
        <f t="shared" si="100"/>
        <v>0.41700000000000004</v>
      </c>
      <c r="W1384" t="s">
        <v>1361</v>
      </c>
      <c r="X1384" t="s">
        <v>951</v>
      </c>
    </row>
    <row r="1385" spans="1:24" outlineLevel="2">
      <c r="A1385" t="s">
        <v>28</v>
      </c>
      <c r="B1385" s="73" t="str">
        <f t="shared" si="101"/>
        <v>0V150BG</v>
      </c>
      <c r="C1385">
        <v>8434000618</v>
      </c>
      <c r="D1385">
        <v>1</v>
      </c>
      <c r="E1385" t="s">
        <v>2272</v>
      </c>
      <c r="F1385">
        <v>0.02</v>
      </c>
      <c r="H1385">
        <v>8434000618</v>
      </c>
      <c r="I1385">
        <v>8.3000000000000007</v>
      </c>
      <c r="J1385">
        <v>500</v>
      </c>
      <c r="K1385">
        <v>1.66E-2</v>
      </c>
      <c r="L1385" s="45">
        <f>VLOOKUP(H1385,'[1]CALCUL AS et AN'!$A$2:$AU$889,24,FALSE)</f>
        <v>1.66E-2</v>
      </c>
      <c r="M1385" s="48">
        <f>VLOOKUP(H1385,'[1]CALCUL AS et AN'!$A$2:$AU$889,28,FALSE)</f>
        <v>1.66E-2</v>
      </c>
      <c r="N1385">
        <v>1.66E-2</v>
      </c>
      <c r="O1385" s="45">
        <f t="shared" si="97"/>
        <v>1.66E-2</v>
      </c>
      <c r="P1385" s="48">
        <f t="shared" si="98"/>
        <v>1.66E-2</v>
      </c>
      <c r="Q1385">
        <v>0.02</v>
      </c>
      <c r="R1385" s="45">
        <f>VLOOKUP(H1385,'[1]CALCUL AS et AN'!$A$2:$AU$889,46,FALSE)</f>
        <v>2.0750000000000001E-2</v>
      </c>
      <c r="S1385" s="48">
        <f>VLOOKUP(H1385,'[1]CALCUL AS et AN'!$A$2:$AU$889,47,FALSE)</f>
        <v>2.0750000000000001E-2</v>
      </c>
      <c r="T1385">
        <v>0.02</v>
      </c>
      <c r="U1385" s="45">
        <f t="shared" si="99"/>
        <v>2.0750000000000001E-2</v>
      </c>
      <c r="V1385" s="48">
        <f t="shared" si="100"/>
        <v>2.0750000000000001E-2</v>
      </c>
      <c r="W1385" t="s">
        <v>1361</v>
      </c>
      <c r="X1385" t="s">
        <v>951</v>
      </c>
    </row>
    <row r="1386" spans="1:24" outlineLevel="2">
      <c r="A1386" t="s">
        <v>28</v>
      </c>
      <c r="B1386" s="73" t="str">
        <f t="shared" si="101"/>
        <v>0V150BG</v>
      </c>
      <c r="C1386" t="s">
        <v>2362</v>
      </c>
      <c r="D1386">
        <v>1</v>
      </c>
      <c r="E1386" t="s">
        <v>2363</v>
      </c>
      <c r="F1386">
        <v>1.9E-2</v>
      </c>
      <c r="H1386" t="s">
        <v>2362</v>
      </c>
      <c r="I1386">
        <v>0.13</v>
      </c>
      <c r="J1386">
        <v>1</v>
      </c>
      <c r="K1386">
        <v>0.13</v>
      </c>
      <c r="L1386" s="45">
        <f>VLOOKUP(H1386,'[1]CALCUL AS et AN'!$A$2:$AU$889,24,FALSE)</f>
        <v>0.12720000000000001</v>
      </c>
      <c r="M1386" s="48">
        <f>VLOOKUP(H1386,'[1]CALCUL AS et AN'!$A$2:$AU$889,28,FALSE)</f>
        <v>0.12720000000000001</v>
      </c>
      <c r="N1386">
        <v>0.13</v>
      </c>
      <c r="O1386" s="45">
        <f t="shared" si="97"/>
        <v>0.12720000000000001</v>
      </c>
      <c r="P1386" s="48">
        <f t="shared" si="98"/>
        <v>0.12720000000000001</v>
      </c>
      <c r="Q1386">
        <v>1.9E-2</v>
      </c>
      <c r="R1386" s="45">
        <f>VLOOKUP(H1386,'[1]CALCUL AS et AN'!$A$2:$AU$889,46,FALSE)</f>
        <v>0.19080000000000003</v>
      </c>
      <c r="S1386" s="48">
        <f>VLOOKUP(H1386,'[1]CALCUL AS et AN'!$A$2:$AU$889,47,FALSE)</f>
        <v>0.19080000000000003</v>
      </c>
      <c r="T1386">
        <v>1.9E-2</v>
      </c>
      <c r="U1386" s="45">
        <f t="shared" si="99"/>
        <v>0.19080000000000003</v>
      </c>
      <c r="V1386" s="48">
        <f t="shared" si="100"/>
        <v>0.19080000000000003</v>
      </c>
      <c r="W1386" t="s">
        <v>1361</v>
      </c>
      <c r="X1386" t="s">
        <v>951</v>
      </c>
    </row>
    <row r="1387" spans="1:24" outlineLevel="2">
      <c r="A1387" t="s">
        <v>28</v>
      </c>
      <c r="B1387" s="73" t="str">
        <f t="shared" si="101"/>
        <v>0V150BG</v>
      </c>
      <c r="C1387">
        <v>8535000618</v>
      </c>
      <c r="D1387">
        <v>1</v>
      </c>
      <c r="E1387" t="s">
        <v>2275</v>
      </c>
      <c r="F1387">
        <v>0.05</v>
      </c>
      <c r="H1387">
        <v>8535000618</v>
      </c>
      <c r="I1387">
        <v>3.0000000000000001E-3</v>
      </c>
      <c r="J1387">
        <v>1</v>
      </c>
      <c r="K1387">
        <v>3.0000000000000001E-3</v>
      </c>
      <c r="L1387" s="45">
        <f>VLOOKUP(H1387,'[1]CALCUL AS et AN'!$A$2:$AU$889,24,FALSE)</f>
        <v>3.04E-2</v>
      </c>
      <c r="M1387" s="48">
        <f>VLOOKUP(H1387,'[1]CALCUL AS et AN'!$A$2:$AU$889,28,FALSE)</f>
        <v>3.04E-2</v>
      </c>
      <c r="N1387">
        <v>3.0000000000000001E-3</v>
      </c>
      <c r="O1387" s="45">
        <f t="shared" ref="O1387:O1452" si="102">D1387*L1387</f>
        <v>3.04E-2</v>
      </c>
      <c r="P1387" s="48">
        <f t="shared" ref="P1387:P1452" si="103">D1387*M1387</f>
        <v>3.04E-2</v>
      </c>
      <c r="Q1387">
        <v>0.05</v>
      </c>
      <c r="R1387" s="45">
        <f>VLOOKUP(H1387,'[1]CALCUL AS et AN'!$A$2:$AU$889,46,FALSE)</f>
        <v>5.3199999999999997E-2</v>
      </c>
      <c r="S1387" s="48">
        <f>VLOOKUP(H1387,'[1]CALCUL AS et AN'!$A$2:$AU$889,47,FALSE)</f>
        <v>5.3199999999999997E-2</v>
      </c>
      <c r="T1387">
        <v>0.05</v>
      </c>
      <c r="U1387" s="45">
        <f t="shared" ref="U1387:U1452" si="104">R1387*D1387</f>
        <v>5.3199999999999997E-2</v>
      </c>
      <c r="V1387" s="48">
        <f t="shared" ref="V1387:V1452" si="105">S1387*D1387</f>
        <v>5.3199999999999997E-2</v>
      </c>
      <c r="W1387" t="s">
        <v>1361</v>
      </c>
      <c r="X1387" t="s">
        <v>951</v>
      </c>
    </row>
    <row r="1388" spans="1:24" outlineLevel="2">
      <c r="A1388" t="s">
        <v>28</v>
      </c>
      <c r="B1388" s="73" t="str">
        <f t="shared" si="101"/>
        <v>0V150BG</v>
      </c>
      <c r="C1388" t="s">
        <v>3104</v>
      </c>
      <c r="D1388">
        <v>2</v>
      </c>
      <c r="E1388" t="s">
        <v>2452</v>
      </c>
      <c r="F1388">
        <v>0.128</v>
      </c>
      <c r="H1388" t="s">
        <v>3104</v>
      </c>
      <c r="I1388">
        <v>0.21</v>
      </c>
      <c r="J1388">
        <v>1</v>
      </c>
      <c r="K1388">
        <v>0.21</v>
      </c>
      <c r="L1388" s="45">
        <f>VLOOKUP(H1388,'[1]CALCUL AS et AN'!$A$2:$AU$889,24,FALSE)</f>
        <v>0.2054</v>
      </c>
      <c r="M1388" s="48">
        <f>VLOOKUP(H1388,'[1]CALCUL AS et AN'!$A$2:$AU$889,28,FALSE)</f>
        <v>0.2054</v>
      </c>
      <c r="N1388">
        <v>0.42</v>
      </c>
      <c r="O1388" s="45">
        <f t="shared" si="102"/>
        <v>0.4108</v>
      </c>
      <c r="P1388" s="48">
        <f t="shared" si="103"/>
        <v>0.4108</v>
      </c>
      <c r="Q1388">
        <v>0.128</v>
      </c>
      <c r="R1388" s="45">
        <f>VLOOKUP(H1388,'[1]CALCUL AS et AN'!$A$2:$AU$889,46,FALSE)</f>
        <v>0</v>
      </c>
      <c r="S1388" s="48">
        <f>VLOOKUP(H1388,'[1]CALCUL AS et AN'!$A$2:$AU$889,47,FALSE)</f>
        <v>0</v>
      </c>
      <c r="T1388">
        <v>0.25600000000000001</v>
      </c>
      <c r="U1388" s="45">
        <f t="shared" si="104"/>
        <v>0</v>
      </c>
      <c r="V1388" s="48">
        <f t="shared" si="105"/>
        <v>0</v>
      </c>
      <c r="W1388" t="s">
        <v>1361</v>
      </c>
      <c r="X1388" t="s">
        <v>951</v>
      </c>
    </row>
    <row r="1389" spans="1:24" outlineLevel="1">
      <c r="A1389" s="73" t="s">
        <v>3107</v>
      </c>
      <c r="B1389" s="73" t="str">
        <f t="shared" si="101"/>
        <v>SPR1200V150BG</v>
      </c>
      <c r="N1389">
        <f>SUBTOTAL(9,N1349:N1388)</f>
        <v>819.72783333333371</v>
      </c>
      <c r="O1389" s="45">
        <f>SUBTOTAL(9,O1349:O1388)</f>
        <v>811.39479599999981</v>
      </c>
      <c r="P1389" s="48">
        <f>SUBTOTAL(9,P1349:P1388)</f>
        <v>831.87959599999988</v>
      </c>
      <c r="T1389">
        <f>SUBTOTAL(9,T1349:T1388)</f>
        <v>1196.8005000000001</v>
      </c>
      <c r="U1389" s="45">
        <f>SUBTOTAL(9,U1349:U1388)</f>
        <v>1211.9744714999999</v>
      </c>
      <c r="V1389" s="48">
        <f>SUBTOTAL(9,V1349:V1388)</f>
        <v>1240.2172315000005</v>
      </c>
    </row>
    <row r="1390" spans="1:24" outlineLevel="2">
      <c r="A1390" t="s">
        <v>18</v>
      </c>
      <c r="B1390" s="73" t="str">
        <f t="shared" si="101"/>
        <v>0V75</v>
      </c>
      <c r="C1390">
        <v>101006</v>
      </c>
      <c r="D1390">
        <v>1</v>
      </c>
      <c r="E1390" t="s">
        <v>1546</v>
      </c>
      <c r="F1390">
        <v>0.68</v>
      </c>
      <c r="H1390">
        <v>101006</v>
      </c>
      <c r="I1390">
        <v>0.23</v>
      </c>
      <c r="J1390">
        <v>1</v>
      </c>
      <c r="K1390">
        <v>0.23</v>
      </c>
      <c r="L1390" s="45">
        <f>VLOOKUP(H1390,'[1]CALCUL AS et AN'!$A$2:$AU$889,24,FALSE)</f>
        <v>0.22953999999999999</v>
      </c>
      <c r="M1390" s="48">
        <f>VLOOKUP(H1390,'[1]CALCUL AS et AN'!$A$2:$AU$889,28,FALSE)</f>
        <v>0.22953999999999999</v>
      </c>
      <c r="N1390">
        <v>0.23</v>
      </c>
      <c r="O1390" s="45">
        <f t="shared" si="102"/>
        <v>0.22953999999999999</v>
      </c>
      <c r="P1390" s="48">
        <f t="shared" si="103"/>
        <v>0.22953999999999999</v>
      </c>
      <c r="Q1390">
        <v>0.68</v>
      </c>
      <c r="R1390" s="45">
        <f>VLOOKUP(H1390,'[1]CALCUL AS et AN'!$A$2:$AU$889,46,FALSE)</f>
        <v>0.68862000000000001</v>
      </c>
      <c r="S1390" s="48">
        <f>VLOOKUP(H1390,'[1]CALCUL AS et AN'!$A$2:$AU$889,47,FALSE)</f>
        <v>0.68862000000000001</v>
      </c>
      <c r="T1390">
        <v>0.68</v>
      </c>
      <c r="U1390" s="45">
        <f t="shared" si="104"/>
        <v>0.68862000000000001</v>
      </c>
      <c r="V1390" s="48">
        <f t="shared" si="105"/>
        <v>0.68862000000000001</v>
      </c>
      <c r="W1390" t="s">
        <v>1361</v>
      </c>
      <c r="X1390" t="s">
        <v>951</v>
      </c>
    </row>
    <row r="1391" spans="1:24" outlineLevel="2">
      <c r="A1391" t="s">
        <v>18</v>
      </c>
      <c r="B1391" s="73" t="str">
        <f t="shared" si="101"/>
        <v>0V75</v>
      </c>
      <c r="C1391" t="s">
        <v>2466</v>
      </c>
      <c r="D1391">
        <v>2</v>
      </c>
      <c r="E1391" t="s">
        <v>2467</v>
      </c>
      <c r="F1391">
        <v>0.90200000000000002</v>
      </c>
      <c r="H1391" t="s">
        <v>2466</v>
      </c>
      <c r="I1391">
        <v>0.6</v>
      </c>
      <c r="J1391">
        <v>1</v>
      </c>
      <c r="K1391">
        <v>0.6</v>
      </c>
      <c r="L1391" s="45">
        <f>VLOOKUP(H1391,'[1]CALCUL AS et AN'!$A$2:$AU$889,24,FALSE)</f>
        <v>0.60099999999999998</v>
      </c>
      <c r="M1391" s="48">
        <f>VLOOKUP(H1391,'[1]CALCUL AS et AN'!$A$2:$AU$889,28,FALSE)</f>
        <v>0.60099999999999998</v>
      </c>
      <c r="N1391">
        <v>1.2</v>
      </c>
      <c r="O1391" s="45">
        <f t="shared" si="102"/>
        <v>1.202</v>
      </c>
      <c r="P1391" s="48">
        <f t="shared" si="103"/>
        <v>1.202</v>
      </c>
      <c r="Q1391">
        <v>0.90200000000000002</v>
      </c>
      <c r="R1391" s="45">
        <f>VLOOKUP(H1391,'[1]CALCUL AS et AN'!$A$2:$AU$889,46,FALSE)</f>
        <v>0.90149999999999997</v>
      </c>
      <c r="S1391" s="48">
        <f>VLOOKUP(H1391,'[1]CALCUL AS et AN'!$A$2:$AU$889,47,FALSE)</f>
        <v>0.90149999999999997</v>
      </c>
      <c r="T1391">
        <v>1.804</v>
      </c>
      <c r="U1391" s="45">
        <f t="shared" si="104"/>
        <v>1.8029999999999999</v>
      </c>
      <c r="V1391" s="48">
        <f t="shared" si="105"/>
        <v>1.8029999999999999</v>
      </c>
      <c r="W1391" t="s">
        <v>1361</v>
      </c>
      <c r="X1391" t="s">
        <v>951</v>
      </c>
    </row>
    <row r="1392" spans="1:24" outlineLevel="2">
      <c r="A1392" t="s">
        <v>18</v>
      </c>
      <c r="B1392" s="73" t="str">
        <f t="shared" si="101"/>
        <v>0V75</v>
      </c>
      <c r="C1392" t="s">
        <v>2470</v>
      </c>
      <c r="D1392">
        <v>2</v>
      </c>
      <c r="E1392" t="s">
        <v>2471</v>
      </c>
      <c r="F1392">
        <v>0.08</v>
      </c>
      <c r="H1392" t="s">
        <v>2470</v>
      </c>
      <c r="I1392">
        <v>7.0000000000000007E-2</v>
      </c>
      <c r="J1392">
        <v>1</v>
      </c>
      <c r="K1392">
        <v>7.0000000000000007E-2</v>
      </c>
      <c r="L1392" s="45">
        <f>VLOOKUP(H1392,'[1]CALCUL AS et AN'!$A$2:$AU$889,24,FALSE)</f>
        <v>7.1999999999999995E-2</v>
      </c>
      <c r="M1392" s="48">
        <f>VLOOKUP(H1392,'[1]CALCUL AS et AN'!$A$2:$AU$889,28,FALSE)</f>
        <v>7.1999999999999995E-2</v>
      </c>
      <c r="N1392">
        <v>0.14000000000000001</v>
      </c>
      <c r="O1392" s="45">
        <f t="shared" si="102"/>
        <v>0.14399999999999999</v>
      </c>
      <c r="P1392" s="48">
        <f t="shared" si="103"/>
        <v>0.14399999999999999</v>
      </c>
      <c r="Q1392">
        <v>0.08</v>
      </c>
      <c r="R1392" s="45">
        <f>VLOOKUP(H1392,'[1]CALCUL AS et AN'!$A$2:$AU$889,46,FALSE)</f>
        <v>0.10799999999999998</v>
      </c>
      <c r="S1392" s="48">
        <f>VLOOKUP(H1392,'[1]CALCUL AS et AN'!$A$2:$AU$889,47,FALSE)</f>
        <v>0.10799999999999998</v>
      </c>
      <c r="T1392">
        <v>0.16</v>
      </c>
      <c r="U1392" s="45">
        <f t="shared" si="104"/>
        <v>0.21599999999999997</v>
      </c>
      <c r="V1392" s="48">
        <f t="shared" si="105"/>
        <v>0.21599999999999997</v>
      </c>
      <c r="W1392" t="s">
        <v>1361</v>
      </c>
      <c r="X1392" t="s">
        <v>951</v>
      </c>
    </row>
    <row r="1393" spans="1:24" outlineLevel="2">
      <c r="A1393" t="s">
        <v>18</v>
      </c>
      <c r="B1393" s="73" t="str">
        <f t="shared" si="101"/>
        <v>0V75</v>
      </c>
      <c r="C1393">
        <v>1510064</v>
      </c>
      <c r="D1393">
        <v>1</v>
      </c>
      <c r="E1393" t="s">
        <v>1673</v>
      </c>
      <c r="F1393">
        <v>39.22</v>
      </c>
      <c r="H1393">
        <v>1510064</v>
      </c>
      <c r="I1393">
        <v>24.96</v>
      </c>
      <c r="J1393">
        <v>1</v>
      </c>
      <c r="K1393">
        <v>24.96</v>
      </c>
      <c r="L1393" s="45">
        <f>VLOOKUP(H1393,'[1]CALCUL AS et AN'!$A$2:$AU$889,24,FALSE)</f>
        <v>24.954999999999998</v>
      </c>
      <c r="M1393" s="48">
        <f>VLOOKUP(H1393,'[1]CALCUL AS et AN'!$A$2:$AU$889,28,FALSE)</f>
        <v>24.954999999999998</v>
      </c>
      <c r="N1393">
        <v>24.96</v>
      </c>
      <c r="O1393" s="45">
        <f t="shared" si="102"/>
        <v>24.954999999999998</v>
      </c>
      <c r="P1393" s="48">
        <f t="shared" si="103"/>
        <v>24.954999999999998</v>
      </c>
      <c r="Q1393">
        <v>39.22</v>
      </c>
      <c r="R1393" s="45">
        <f>VLOOKUP(H1393,'[1]CALCUL AS et AN'!$A$2:$AU$889,46,FALSE)</f>
        <v>37.432499999999997</v>
      </c>
      <c r="S1393" s="48">
        <f>VLOOKUP(H1393,'[1]CALCUL AS et AN'!$A$2:$AU$889,47,FALSE)</f>
        <v>37.432499999999997</v>
      </c>
      <c r="T1393">
        <v>39.22</v>
      </c>
      <c r="U1393" s="45">
        <f t="shared" si="104"/>
        <v>37.432499999999997</v>
      </c>
      <c r="V1393" s="48">
        <f t="shared" si="105"/>
        <v>37.432499999999997</v>
      </c>
      <c r="W1393" t="s">
        <v>1361</v>
      </c>
      <c r="X1393" t="s">
        <v>951</v>
      </c>
    </row>
    <row r="1394" spans="1:24" outlineLevel="2">
      <c r="A1394" t="s">
        <v>18</v>
      </c>
      <c r="B1394" s="73" t="str">
        <f t="shared" si="101"/>
        <v>0V75</v>
      </c>
      <c r="C1394" t="s">
        <v>2029</v>
      </c>
      <c r="D1394">
        <v>1</v>
      </c>
      <c r="E1394" t="s">
        <v>2030</v>
      </c>
      <c r="F1394">
        <v>330.98</v>
      </c>
      <c r="H1394" t="s">
        <v>2029</v>
      </c>
      <c r="I1394">
        <v>247</v>
      </c>
      <c r="J1394">
        <v>1</v>
      </c>
      <c r="K1394">
        <v>247</v>
      </c>
      <c r="L1394" s="45">
        <f>VLOOKUP(H1394,'[1]CALCUL AS et AN'!$A$2:$AU$889,24,FALSE)</f>
        <v>247</v>
      </c>
      <c r="M1394" s="48">
        <f>VLOOKUP(H1394,'[1]CALCUL AS et AN'!$A$2:$AU$889,28,FALSE)</f>
        <v>285</v>
      </c>
      <c r="N1394">
        <v>247</v>
      </c>
      <c r="O1394" s="45">
        <f t="shared" si="102"/>
        <v>247</v>
      </c>
      <c r="P1394" s="48">
        <f t="shared" si="103"/>
        <v>285</v>
      </c>
      <c r="Q1394">
        <v>330.98</v>
      </c>
      <c r="R1394" s="45">
        <f>VLOOKUP(H1394,'[1]CALCUL AS et AN'!$A$2:$AU$889,46,FALSE)</f>
        <v>370.5</v>
      </c>
      <c r="S1394" s="48">
        <f>VLOOKUP(H1394,'[1]CALCUL AS et AN'!$A$2:$AU$889,47,FALSE)</f>
        <v>427.5</v>
      </c>
      <c r="T1394">
        <v>330.98</v>
      </c>
      <c r="U1394" s="45">
        <f t="shared" si="104"/>
        <v>370.5</v>
      </c>
      <c r="V1394" s="48">
        <f t="shared" si="105"/>
        <v>427.5</v>
      </c>
      <c r="W1394" t="s">
        <v>1361</v>
      </c>
      <c r="X1394" t="s">
        <v>951</v>
      </c>
    </row>
    <row r="1395" spans="1:24" outlineLevel="2">
      <c r="A1395" t="s">
        <v>18</v>
      </c>
      <c r="B1395" s="73" t="str">
        <f t="shared" si="101"/>
        <v>0V75</v>
      </c>
      <c r="C1395">
        <v>9600000618</v>
      </c>
      <c r="D1395">
        <v>1</v>
      </c>
      <c r="E1395" t="s">
        <v>2044</v>
      </c>
      <c r="F1395">
        <v>1.57</v>
      </c>
      <c r="H1395">
        <v>9600000618</v>
      </c>
      <c r="I1395">
        <v>0.8</v>
      </c>
      <c r="J1395">
        <v>1</v>
      </c>
      <c r="K1395">
        <v>0.8</v>
      </c>
      <c r="L1395" s="45">
        <f>VLOOKUP(H1395,'[1]CALCUL AS et AN'!$A$2:$AU$889,24,FALSE)</f>
        <v>0.80289999999999995</v>
      </c>
      <c r="M1395" s="48">
        <f>VLOOKUP(H1395,'[1]CALCUL AS et AN'!$A$2:$AU$889,28,FALSE)</f>
        <v>0.80289999999999995</v>
      </c>
      <c r="N1395">
        <v>0.8</v>
      </c>
      <c r="O1395" s="45">
        <f t="shared" si="102"/>
        <v>0.80289999999999995</v>
      </c>
      <c r="P1395" s="48">
        <f t="shared" si="103"/>
        <v>0.80289999999999995</v>
      </c>
      <c r="Q1395">
        <v>1.57</v>
      </c>
      <c r="R1395" s="45">
        <f>VLOOKUP(H1395,'[1]CALCUL AS et AN'!$A$2:$AU$889,46,FALSE)</f>
        <v>1.6057999999999999</v>
      </c>
      <c r="S1395" s="48">
        <f>VLOOKUP(H1395,'[1]CALCUL AS et AN'!$A$2:$AU$889,47,FALSE)</f>
        <v>1.6057999999999999</v>
      </c>
      <c r="T1395">
        <v>1.57</v>
      </c>
      <c r="U1395" s="45">
        <f t="shared" si="104"/>
        <v>1.6057999999999999</v>
      </c>
      <c r="V1395" s="48">
        <f t="shared" si="105"/>
        <v>1.6057999999999999</v>
      </c>
      <c r="W1395" t="s">
        <v>1361</v>
      </c>
      <c r="X1395" t="s">
        <v>951</v>
      </c>
    </row>
    <row r="1396" spans="1:24" outlineLevel="2">
      <c r="A1396" t="s">
        <v>18</v>
      </c>
      <c r="B1396" s="73" t="str">
        <f t="shared" si="101"/>
        <v>0V75</v>
      </c>
      <c r="C1396" t="s">
        <v>414</v>
      </c>
      <c r="D1396">
        <v>1</v>
      </c>
      <c r="E1396" t="s">
        <v>415</v>
      </c>
      <c r="F1396">
        <v>38.61</v>
      </c>
      <c r="H1396" t="s">
        <v>414</v>
      </c>
      <c r="I1396">
        <v>26.4</v>
      </c>
      <c r="J1396">
        <v>1</v>
      </c>
      <c r="K1396">
        <v>26.4</v>
      </c>
      <c r="L1396" s="45">
        <f>VLOOKUP(H1396,'[1]CALCUL AS et AN'!$A$2:$AU$889,24,FALSE)</f>
        <v>26.4</v>
      </c>
      <c r="M1396" s="48">
        <f>VLOOKUP(H1396,'[1]CALCUL AS et AN'!$A$2:$AU$889,28,FALSE)</f>
        <v>26.4</v>
      </c>
      <c r="N1396">
        <v>26.4</v>
      </c>
      <c r="O1396" s="45">
        <f t="shared" si="102"/>
        <v>26.4</v>
      </c>
      <c r="P1396" s="48">
        <f t="shared" si="103"/>
        <v>26.4</v>
      </c>
      <c r="Q1396">
        <v>38.61</v>
      </c>
      <c r="R1396" s="45">
        <f>VLOOKUP(H1396,'[1]CALCUL AS et AN'!$A$2:$AU$889,46,FALSE)</f>
        <v>39.599999999999994</v>
      </c>
      <c r="S1396" s="48">
        <f>VLOOKUP(H1396,'[1]CALCUL AS et AN'!$A$2:$AU$889,47,FALSE)</f>
        <v>39.599999999999994</v>
      </c>
      <c r="T1396">
        <v>38.61</v>
      </c>
      <c r="U1396" s="45">
        <f t="shared" si="104"/>
        <v>39.599999999999994</v>
      </c>
      <c r="V1396" s="48">
        <f t="shared" si="105"/>
        <v>39.599999999999994</v>
      </c>
      <c r="W1396" t="s">
        <v>1361</v>
      </c>
      <c r="X1396" t="s">
        <v>937</v>
      </c>
    </row>
    <row r="1397" spans="1:24" outlineLevel="2">
      <c r="A1397" t="s">
        <v>18</v>
      </c>
      <c r="B1397" s="73" t="str">
        <f t="shared" si="101"/>
        <v>0V75</v>
      </c>
      <c r="C1397" t="s">
        <v>592</v>
      </c>
      <c r="D1397">
        <v>2</v>
      </c>
      <c r="E1397" t="s">
        <v>1512</v>
      </c>
      <c r="F1397">
        <v>0.96</v>
      </c>
      <c r="H1397" t="s">
        <v>592</v>
      </c>
      <c r="I1397">
        <v>0.77</v>
      </c>
      <c r="J1397">
        <v>1</v>
      </c>
      <c r="K1397">
        <v>0.77</v>
      </c>
      <c r="L1397" s="45">
        <f>VLOOKUP(H1397,'[1]CALCUL AS et AN'!$A$2:$AU$889,24,FALSE)</f>
        <v>0.76900000000000002</v>
      </c>
      <c r="M1397" s="48">
        <f>VLOOKUP(H1397,'[1]CALCUL AS et AN'!$A$2:$AU$889,28,FALSE)</f>
        <v>0.84599999999999997</v>
      </c>
      <c r="N1397">
        <v>1.54</v>
      </c>
      <c r="O1397" s="45">
        <f t="shared" si="102"/>
        <v>1.538</v>
      </c>
      <c r="P1397" s="48">
        <f t="shared" si="103"/>
        <v>1.6919999999999999</v>
      </c>
      <c r="Q1397">
        <v>0.96</v>
      </c>
      <c r="R1397" s="45">
        <f>VLOOKUP(H1397,'[1]CALCUL AS et AN'!$A$2:$AU$889,46,FALSE)</f>
        <v>0.96125000000000005</v>
      </c>
      <c r="S1397" s="48">
        <f>VLOOKUP(H1397,'[1]CALCUL AS et AN'!$A$2:$AU$889,47,FALSE)</f>
        <v>1.0574999999999999</v>
      </c>
      <c r="T1397">
        <v>1.92</v>
      </c>
      <c r="U1397" s="45">
        <f t="shared" si="104"/>
        <v>1.9225000000000001</v>
      </c>
      <c r="V1397" s="48">
        <f t="shared" si="105"/>
        <v>2.1149999999999998</v>
      </c>
      <c r="W1397" t="s">
        <v>1361</v>
      </c>
      <c r="X1397" t="s">
        <v>937</v>
      </c>
    </row>
    <row r="1398" spans="1:24" outlineLevel="2">
      <c r="A1398" t="s">
        <v>18</v>
      </c>
      <c r="B1398" s="73" t="str">
        <f t="shared" si="101"/>
        <v>0V75</v>
      </c>
      <c r="C1398" t="s">
        <v>963</v>
      </c>
      <c r="D1398">
        <v>1</v>
      </c>
      <c r="E1398" t="s">
        <v>964</v>
      </c>
      <c r="F1398">
        <v>3.76</v>
      </c>
      <c r="H1398" t="s">
        <v>963</v>
      </c>
      <c r="I1398">
        <v>2.13</v>
      </c>
      <c r="J1398">
        <v>1</v>
      </c>
      <c r="K1398">
        <v>2.13</v>
      </c>
      <c r="L1398" s="45">
        <f>VLOOKUP(H1398,'[1]CALCUL AS et AN'!$A$2:$AU$889,24,FALSE)</f>
        <v>2.13</v>
      </c>
      <c r="M1398" s="48">
        <f>VLOOKUP(H1398,'[1]CALCUL AS et AN'!$A$2:$AU$889,28,FALSE)</f>
        <v>2.5049999999999999</v>
      </c>
      <c r="N1398">
        <v>2.13</v>
      </c>
      <c r="O1398" s="45">
        <f t="shared" si="102"/>
        <v>2.13</v>
      </c>
      <c r="P1398" s="48">
        <f t="shared" si="103"/>
        <v>2.5049999999999999</v>
      </c>
      <c r="Q1398">
        <v>3.76</v>
      </c>
      <c r="R1398" s="45">
        <f>VLOOKUP(H1398,'[1]CALCUL AS et AN'!$A$2:$AU$889,46,FALSE)</f>
        <v>4.26</v>
      </c>
      <c r="S1398" s="48">
        <f>VLOOKUP(H1398,'[1]CALCUL AS et AN'!$A$2:$AU$889,47,FALSE)</f>
        <v>5.01</v>
      </c>
      <c r="T1398">
        <v>3.76</v>
      </c>
      <c r="U1398" s="45">
        <f t="shared" si="104"/>
        <v>4.26</v>
      </c>
      <c r="V1398" s="48">
        <f t="shared" si="105"/>
        <v>5.01</v>
      </c>
      <c r="W1398" t="s">
        <v>1361</v>
      </c>
      <c r="X1398" t="s">
        <v>951</v>
      </c>
    </row>
    <row r="1399" spans="1:24" outlineLevel="2">
      <c r="A1399" t="s">
        <v>18</v>
      </c>
      <c r="B1399" s="73" t="str">
        <f t="shared" si="101"/>
        <v>0V75</v>
      </c>
      <c r="C1399" t="s">
        <v>2000</v>
      </c>
      <c r="D1399">
        <v>1</v>
      </c>
      <c r="E1399" t="s">
        <v>2001</v>
      </c>
      <c r="F1399">
        <v>226.44</v>
      </c>
      <c r="H1399" t="s">
        <v>2000</v>
      </c>
      <c r="I1399">
        <v>148</v>
      </c>
      <c r="J1399">
        <v>1</v>
      </c>
      <c r="K1399">
        <v>148</v>
      </c>
      <c r="L1399" s="45">
        <f>VLOOKUP(H1399,'[1]CALCUL AS et AN'!$A$2:$AU$889,24,FALSE)</f>
        <v>148</v>
      </c>
      <c r="M1399" s="48">
        <f>VLOOKUP(H1399,'[1]CALCUL AS et AN'!$A$2:$AU$889,28,FALSE)</f>
        <v>148</v>
      </c>
      <c r="N1399">
        <v>148</v>
      </c>
      <c r="O1399" s="45">
        <f t="shared" si="102"/>
        <v>148</v>
      </c>
      <c r="P1399" s="48">
        <f t="shared" si="103"/>
        <v>148</v>
      </c>
      <c r="Q1399">
        <v>226.44</v>
      </c>
      <c r="R1399" s="45">
        <f>VLOOKUP(H1399,'[1]CALCUL AS et AN'!$A$2:$AU$889,46,FALSE)</f>
        <v>222</v>
      </c>
      <c r="S1399" s="48">
        <f>VLOOKUP(H1399,'[1]CALCUL AS et AN'!$A$2:$AU$889,47,FALSE)</f>
        <v>222</v>
      </c>
      <c r="T1399">
        <v>226.44</v>
      </c>
      <c r="U1399" s="45">
        <f t="shared" si="104"/>
        <v>222</v>
      </c>
      <c r="V1399" s="48">
        <f t="shared" si="105"/>
        <v>222</v>
      </c>
      <c r="W1399" t="s">
        <v>1361</v>
      </c>
      <c r="X1399" t="s">
        <v>951</v>
      </c>
    </row>
    <row r="1400" spans="1:24" outlineLevel="2">
      <c r="A1400" t="s">
        <v>18</v>
      </c>
      <c r="B1400" s="73" t="str">
        <f t="shared" si="101"/>
        <v>0V75</v>
      </c>
      <c r="C1400" t="s">
        <v>1527</v>
      </c>
      <c r="D1400">
        <v>1</v>
      </c>
      <c r="E1400" t="s">
        <v>1528</v>
      </c>
      <c r="F1400">
        <v>0.77</v>
      </c>
      <c r="H1400" t="s">
        <v>1527</v>
      </c>
      <c r="I1400">
        <v>0.61</v>
      </c>
      <c r="J1400">
        <v>1</v>
      </c>
      <c r="K1400">
        <v>0.61</v>
      </c>
      <c r="L1400" s="45">
        <f>VLOOKUP(H1400,'[1]CALCUL AS et AN'!$A$2:$AU$889,24,FALSE)</f>
        <v>0.61299999999999999</v>
      </c>
      <c r="M1400" s="48">
        <f>VLOOKUP(H1400,'[1]CALCUL AS et AN'!$A$2:$AU$889,28,FALSE)</f>
        <v>0.67400000000000004</v>
      </c>
      <c r="N1400">
        <v>0.61</v>
      </c>
      <c r="O1400" s="45">
        <f t="shared" si="102"/>
        <v>0.61299999999999999</v>
      </c>
      <c r="P1400" s="48">
        <f t="shared" si="103"/>
        <v>0.67400000000000004</v>
      </c>
      <c r="Q1400">
        <v>0.77</v>
      </c>
      <c r="R1400" s="45">
        <f>VLOOKUP(H1400,'[1]CALCUL AS et AN'!$A$2:$AU$889,46,FALSE)</f>
        <v>0.81529000000000007</v>
      </c>
      <c r="S1400" s="48">
        <f>VLOOKUP(H1400,'[1]CALCUL AS et AN'!$A$2:$AU$889,47,FALSE)</f>
        <v>0.89642000000000011</v>
      </c>
      <c r="T1400">
        <v>0.77</v>
      </c>
      <c r="U1400" s="45">
        <f t="shared" si="104"/>
        <v>0.81529000000000007</v>
      </c>
      <c r="V1400" s="48">
        <f t="shared" si="105"/>
        <v>0.89642000000000011</v>
      </c>
      <c r="W1400" t="s">
        <v>1361</v>
      </c>
      <c r="X1400" t="s">
        <v>951</v>
      </c>
    </row>
    <row r="1401" spans="1:24" outlineLevel="2">
      <c r="A1401" t="s">
        <v>18</v>
      </c>
      <c r="B1401" s="73" t="str">
        <f t="shared" si="101"/>
        <v>0V75</v>
      </c>
      <c r="C1401">
        <v>7214321415</v>
      </c>
      <c r="D1401">
        <v>1</v>
      </c>
      <c r="E1401" t="s">
        <v>2402</v>
      </c>
      <c r="F1401">
        <v>0.1</v>
      </c>
      <c r="H1401">
        <v>7214321415</v>
      </c>
      <c r="I1401">
        <v>0</v>
      </c>
      <c r="J1401">
        <v>100</v>
      </c>
      <c r="K1401">
        <v>0</v>
      </c>
      <c r="L1401" s="45">
        <f>VLOOKUP(H1401,'[1]CALCUL AS et AN'!$A$2:$AU$889,24,FALSE)</f>
        <v>1.9300000000000001E-2</v>
      </c>
      <c r="M1401" s="48">
        <f>VLOOKUP(H1401,'[1]CALCUL AS et AN'!$A$2:$AU$889,28,FALSE)</f>
        <v>1.7100000000000001E-2</v>
      </c>
      <c r="N1401">
        <v>0</v>
      </c>
      <c r="O1401" s="45">
        <f t="shared" si="102"/>
        <v>1.9300000000000001E-2</v>
      </c>
      <c r="P1401" s="48">
        <f t="shared" si="103"/>
        <v>1.7100000000000001E-2</v>
      </c>
      <c r="Q1401">
        <v>0.1</v>
      </c>
      <c r="R1401" s="45">
        <f>VLOOKUP(H1401,'[1]CALCUL AS et AN'!$A$2:$AU$889,46,FALSE)</f>
        <v>2.8950000000000004E-2</v>
      </c>
      <c r="S1401" s="48">
        <f>VLOOKUP(H1401,'[1]CALCUL AS et AN'!$A$2:$AU$889,47,FALSE)</f>
        <v>2.5649999999999999E-2</v>
      </c>
      <c r="T1401">
        <v>0.1</v>
      </c>
      <c r="U1401" s="45">
        <f t="shared" si="104"/>
        <v>2.8950000000000004E-2</v>
      </c>
      <c r="V1401" s="48">
        <f t="shared" si="105"/>
        <v>2.5649999999999999E-2</v>
      </c>
      <c r="W1401" t="s">
        <v>1361</v>
      </c>
      <c r="X1401" t="s">
        <v>951</v>
      </c>
    </row>
    <row r="1402" spans="1:24" outlineLevel="2">
      <c r="A1402" t="s">
        <v>18</v>
      </c>
      <c r="B1402" s="73" t="str">
        <f t="shared" si="101"/>
        <v>0V75</v>
      </c>
      <c r="C1402" t="s">
        <v>472</v>
      </c>
      <c r="D1402">
        <v>1</v>
      </c>
      <c r="E1402" t="s">
        <v>993</v>
      </c>
      <c r="F1402">
        <v>4.87</v>
      </c>
      <c r="H1402" t="s">
        <v>472</v>
      </c>
      <c r="I1402">
        <v>0.94</v>
      </c>
      <c r="J1402">
        <v>1</v>
      </c>
      <c r="K1402">
        <v>0.94</v>
      </c>
      <c r="L1402" s="45">
        <f>VLOOKUP(H1402,'[1]CALCUL AS et AN'!$A$2:$AU$889,24,FALSE)</f>
        <v>2.1800000000000002</v>
      </c>
      <c r="M1402" s="48">
        <f>VLOOKUP(H1402,'[1]CALCUL AS et AN'!$A$2:$AU$889,28,FALSE)</f>
        <v>0.94</v>
      </c>
      <c r="N1402">
        <v>0.94</v>
      </c>
      <c r="O1402" s="45">
        <f t="shared" si="102"/>
        <v>2.1800000000000002</v>
      </c>
      <c r="P1402" s="48">
        <f t="shared" si="103"/>
        <v>0.94</v>
      </c>
      <c r="Q1402">
        <v>4.87</v>
      </c>
      <c r="R1402" s="45">
        <f>VLOOKUP(H1402,'[1]CALCUL AS et AN'!$A$2:$AU$889,46,FALSE)</f>
        <v>4.9050000000000002</v>
      </c>
      <c r="S1402" s="48">
        <f>VLOOKUP(H1402,'[1]CALCUL AS et AN'!$A$2:$AU$889,47,FALSE)</f>
        <v>2.1149999999999998</v>
      </c>
      <c r="T1402">
        <v>4.87</v>
      </c>
      <c r="U1402" s="45">
        <f t="shared" si="104"/>
        <v>4.9050000000000002</v>
      </c>
      <c r="V1402" s="48">
        <f t="shared" si="105"/>
        <v>2.1149999999999998</v>
      </c>
      <c r="W1402" t="s">
        <v>1361</v>
      </c>
      <c r="X1402" t="s">
        <v>937</v>
      </c>
    </row>
    <row r="1403" spans="1:24" outlineLevel="2">
      <c r="A1403" t="s">
        <v>18</v>
      </c>
      <c r="B1403" s="73" t="str">
        <f t="shared" si="101"/>
        <v>0V75</v>
      </c>
      <c r="C1403" t="s">
        <v>476</v>
      </c>
      <c r="D1403">
        <v>1</v>
      </c>
      <c r="E1403" t="s">
        <v>2937</v>
      </c>
      <c r="F1403">
        <v>4.9400000000000004</v>
      </c>
      <c r="H1403" t="s">
        <v>476</v>
      </c>
      <c r="I1403">
        <v>2.21</v>
      </c>
      <c r="J1403">
        <v>1</v>
      </c>
      <c r="K1403">
        <v>2.21</v>
      </c>
      <c r="L1403" s="45">
        <f>VLOOKUP(H1403,'[1]CALCUL AS et AN'!$A$2:$AU$889,24,FALSE)</f>
        <v>2.21</v>
      </c>
      <c r="M1403" s="48">
        <f>VLOOKUP(H1403,'[1]CALCUL AS et AN'!$A$2:$AU$889,28,FALSE)</f>
        <v>0.92</v>
      </c>
      <c r="N1403">
        <v>2.21</v>
      </c>
      <c r="O1403" s="45">
        <f t="shared" si="102"/>
        <v>2.21</v>
      </c>
      <c r="P1403" s="48">
        <f t="shared" si="103"/>
        <v>0.92</v>
      </c>
      <c r="Q1403">
        <v>4.9400000000000004</v>
      </c>
      <c r="R1403" s="45">
        <f>VLOOKUP(H1403,'[1]CALCUL AS et AN'!$A$2:$AU$889,46,FALSE)</f>
        <v>4.9725000000000001</v>
      </c>
      <c r="S1403" s="48">
        <f>VLOOKUP(H1403,'[1]CALCUL AS et AN'!$A$2:$AU$889,47,FALSE)</f>
        <v>2.0700000000000003</v>
      </c>
      <c r="T1403">
        <v>4.9400000000000004</v>
      </c>
      <c r="U1403" s="45">
        <f t="shared" si="104"/>
        <v>4.9725000000000001</v>
      </c>
      <c r="V1403" s="48">
        <f t="shared" si="105"/>
        <v>2.0700000000000003</v>
      </c>
      <c r="W1403" t="s">
        <v>1361</v>
      </c>
      <c r="X1403" t="s">
        <v>937</v>
      </c>
    </row>
    <row r="1404" spans="1:24" outlineLevel="2">
      <c r="A1404" t="s">
        <v>18</v>
      </c>
      <c r="B1404" s="73" t="str">
        <f t="shared" si="101"/>
        <v>0V75</v>
      </c>
      <c r="C1404" t="s">
        <v>626</v>
      </c>
      <c r="D1404">
        <v>1</v>
      </c>
      <c r="E1404" t="s">
        <v>627</v>
      </c>
      <c r="F1404">
        <v>1.1000000000000001</v>
      </c>
      <c r="H1404" t="s">
        <v>626</v>
      </c>
      <c r="I1404">
        <v>1.1100000000000001</v>
      </c>
      <c r="J1404">
        <v>1</v>
      </c>
      <c r="K1404">
        <v>1.1100000000000001</v>
      </c>
      <c r="L1404" s="45">
        <f>VLOOKUP(H1404,'[1]CALCUL AS et AN'!$A$2:$AU$889,24,FALSE)</f>
        <v>1.1060000000000001</v>
      </c>
      <c r="M1404" s="48">
        <f>VLOOKUP(H1404,'[1]CALCUL AS et AN'!$A$2:$AU$889,28,FALSE)</f>
        <v>1.2170000000000001</v>
      </c>
      <c r="N1404">
        <v>1.1100000000000001</v>
      </c>
      <c r="O1404" s="45">
        <f t="shared" si="102"/>
        <v>1.1060000000000001</v>
      </c>
      <c r="P1404" s="48">
        <f t="shared" si="103"/>
        <v>1.2170000000000001</v>
      </c>
      <c r="Q1404">
        <v>1.27</v>
      </c>
      <c r="R1404" s="45">
        <f>VLOOKUP(H1404,'[1]CALCUL AS et AN'!$A$2:$AU$889,46,FALSE)</f>
        <v>1.3825000000000001</v>
      </c>
      <c r="S1404" s="48">
        <f>VLOOKUP(H1404,'[1]CALCUL AS et AN'!$A$2:$AU$889,47,FALSE)</f>
        <v>1.5212500000000002</v>
      </c>
      <c r="T1404">
        <v>1.27</v>
      </c>
      <c r="U1404" s="45">
        <f t="shared" si="104"/>
        <v>1.3825000000000001</v>
      </c>
      <c r="V1404" s="48">
        <f t="shared" si="105"/>
        <v>1.5212500000000002</v>
      </c>
      <c r="W1404" t="s">
        <v>1361</v>
      </c>
      <c r="X1404" t="s">
        <v>937</v>
      </c>
    </row>
    <row r="1405" spans="1:24" outlineLevel="2">
      <c r="A1405" t="s">
        <v>18</v>
      </c>
      <c r="B1405" s="73" t="str">
        <f t="shared" si="101"/>
        <v>0V75</v>
      </c>
      <c r="C1405" t="s">
        <v>2410</v>
      </c>
      <c r="D1405">
        <v>1.22</v>
      </c>
      <c r="E1405" t="s">
        <v>2411</v>
      </c>
      <c r="F1405">
        <v>75</v>
      </c>
      <c r="H1405" t="s">
        <v>2410</v>
      </c>
      <c r="I1405">
        <v>50</v>
      </c>
      <c r="J1405">
        <v>1</v>
      </c>
      <c r="K1405">
        <v>50</v>
      </c>
      <c r="L1405" s="45">
        <f>VLOOKUP(H1405,'[1]CALCUL AS et AN'!$A$2:$AU$889,24,FALSE)</f>
        <v>50</v>
      </c>
      <c r="M1405" s="48">
        <f>VLOOKUP(H1405,'[1]CALCUL AS et AN'!$A$2:$AU$889,28,FALSE)</f>
        <v>50</v>
      </c>
      <c r="N1405">
        <v>61</v>
      </c>
      <c r="O1405" s="45">
        <f t="shared" si="102"/>
        <v>61</v>
      </c>
      <c r="P1405" s="48">
        <f t="shared" si="103"/>
        <v>61</v>
      </c>
      <c r="Q1405">
        <v>75</v>
      </c>
      <c r="R1405" s="45">
        <f>VLOOKUP(H1405,'[1]CALCUL AS et AN'!$A$2:$AU$889,46,FALSE)</f>
        <v>75</v>
      </c>
      <c r="S1405" s="48">
        <f>VLOOKUP(H1405,'[1]CALCUL AS et AN'!$A$2:$AU$889,47,FALSE)</f>
        <v>75</v>
      </c>
      <c r="T1405">
        <v>91.5</v>
      </c>
      <c r="U1405" s="45">
        <f t="shared" si="104"/>
        <v>91.5</v>
      </c>
      <c r="V1405" s="48">
        <f t="shared" si="105"/>
        <v>91.5</v>
      </c>
      <c r="W1405" t="s">
        <v>1361</v>
      </c>
      <c r="X1405" t="s">
        <v>951</v>
      </c>
    </row>
    <row r="1406" spans="1:24" outlineLevel="2">
      <c r="A1406" t="s">
        <v>18</v>
      </c>
      <c r="B1406" s="73" t="str">
        <f t="shared" si="101"/>
        <v>0V75</v>
      </c>
      <c r="C1406" t="s">
        <v>1986</v>
      </c>
      <c r="D1406">
        <v>1</v>
      </c>
      <c r="E1406" t="s">
        <v>1987</v>
      </c>
      <c r="F1406">
        <v>4.1900000000000004</v>
      </c>
      <c r="H1406" t="s">
        <v>1986</v>
      </c>
      <c r="I1406">
        <v>2.99</v>
      </c>
      <c r="J1406">
        <v>1</v>
      </c>
      <c r="K1406">
        <v>2.99</v>
      </c>
      <c r="L1406" s="45">
        <f>VLOOKUP(H1406,'[1]CALCUL AS et AN'!$A$2:$AU$889,24,FALSE)</f>
        <v>2.99</v>
      </c>
      <c r="M1406" s="48">
        <f>VLOOKUP(H1406,'[1]CALCUL AS et AN'!$A$2:$AU$889,28,FALSE)</f>
        <v>2.99</v>
      </c>
      <c r="N1406">
        <v>2.99</v>
      </c>
      <c r="O1406" s="45">
        <f t="shared" si="102"/>
        <v>2.99</v>
      </c>
      <c r="P1406" s="48">
        <f t="shared" si="103"/>
        <v>2.99</v>
      </c>
      <c r="Q1406">
        <v>4.1900000000000004</v>
      </c>
      <c r="R1406" s="45">
        <f>VLOOKUP(H1406,'[1]CALCUL AS et AN'!$A$2:$AU$889,46,FALSE)</f>
        <v>4.4850000000000003</v>
      </c>
      <c r="S1406" s="48">
        <f>VLOOKUP(H1406,'[1]CALCUL AS et AN'!$A$2:$AU$889,47,FALSE)</f>
        <v>4.4850000000000003</v>
      </c>
      <c r="T1406">
        <v>4.1900000000000004</v>
      </c>
      <c r="U1406" s="45">
        <f t="shared" si="104"/>
        <v>4.4850000000000003</v>
      </c>
      <c r="V1406" s="48">
        <f t="shared" si="105"/>
        <v>4.4850000000000003</v>
      </c>
      <c r="W1406" t="s">
        <v>1361</v>
      </c>
      <c r="X1406" t="s">
        <v>951</v>
      </c>
    </row>
    <row r="1407" spans="1:24" outlineLevel="2">
      <c r="A1407" t="s">
        <v>18</v>
      </c>
      <c r="B1407" s="73" t="str">
        <f t="shared" si="101"/>
        <v>0V75</v>
      </c>
      <c r="C1407" t="s">
        <v>632</v>
      </c>
      <c r="D1407">
        <v>1</v>
      </c>
      <c r="E1407" t="s">
        <v>1514</v>
      </c>
      <c r="F1407">
        <v>12.91</v>
      </c>
      <c r="H1407" t="s">
        <v>632</v>
      </c>
      <c r="I1407">
        <v>4.7300000000000004</v>
      </c>
      <c r="J1407">
        <v>0.33</v>
      </c>
      <c r="K1407">
        <v>14.333333333333334</v>
      </c>
      <c r="L1407" s="45">
        <f>VLOOKUP(H1407,'[1]CALCUL AS et AN'!$A$2:$AU$889,24,FALSE)</f>
        <v>4.7320000000000002</v>
      </c>
      <c r="M1407" s="48">
        <f>VLOOKUP(H1407,'[1]CALCUL AS et AN'!$A$2:$AU$889,28,FALSE)</f>
        <v>4.7779999999999996</v>
      </c>
      <c r="N1407">
        <v>14.333333333333334</v>
      </c>
      <c r="O1407" s="45">
        <f t="shared" si="102"/>
        <v>4.7320000000000002</v>
      </c>
      <c r="P1407" s="48">
        <f t="shared" si="103"/>
        <v>4.7779999999999996</v>
      </c>
      <c r="Q1407">
        <v>12.91</v>
      </c>
      <c r="R1407" s="45">
        <f>VLOOKUP(H1407,'[1]CALCUL AS et AN'!$A$2:$AU$889,46,FALSE)</f>
        <v>6.2935600000000003</v>
      </c>
      <c r="S1407" s="48">
        <f>VLOOKUP(H1407,'[1]CALCUL AS et AN'!$A$2:$AU$889,47,FALSE)</f>
        <v>6.3547399999999996</v>
      </c>
      <c r="T1407">
        <v>12.91</v>
      </c>
      <c r="U1407" s="45">
        <f t="shared" si="104"/>
        <v>6.2935600000000003</v>
      </c>
      <c r="V1407" s="48">
        <f t="shared" si="105"/>
        <v>6.3547399999999996</v>
      </c>
      <c r="W1407" t="s">
        <v>1361</v>
      </c>
      <c r="X1407" t="s">
        <v>937</v>
      </c>
    </row>
    <row r="1408" spans="1:24" outlineLevel="2">
      <c r="A1408" t="s">
        <v>18</v>
      </c>
      <c r="B1408" s="73" t="str">
        <f t="shared" si="101"/>
        <v>0V75</v>
      </c>
      <c r="C1408" t="s">
        <v>1510</v>
      </c>
      <c r="D1408">
        <v>1</v>
      </c>
      <c r="E1408" t="s">
        <v>1511</v>
      </c>
      <c r="F1408">
        <v>9.56</v>
      </c>
      <c r="H1408" t="s">
        <v>1510</v>
      </c>
      <c r="I1408">
        <v>8.09</v>
      </c>
      <c r="J1408">
        <v>1</v>
      </c>
      <c r="K1408">
        <v>8.09</v>
      </c>
      <c r="L1408" s="45">
        <f>VLOOKUP(H1408,'[1]CALCUL AS et AN'!$A$2:$AU$889,24,FALSE)</f>
        <v>8.0869999999999997</v>
      </c>
      <c r="M1408" s="48">
        <f>VLOOKUP(H1408,'[1]CALCUL AS et AN'!$A$2:$AU$889,28,FALSE)</f>
        <v>8.0869999999999997</v>
      </c>
      <c r="N1408">
        <v>8.09</v>
      </c>
      <c r="O1408" s="45">
        <f t="shared" si="102"/>
        <v>8.0869999999999997</v>
      </c>
      <c r="P1408" s="48">
        <f t="shared" si="103"/>
        <v>8.0869999999999997</v>
      </c>
      <c r="Q1408">
        <v>9.56</v>
      </c>
      <c r="R1408" s="45">
        <f>VLOOKUP(H1408,'[1]CALCUL AS et AN'!$A$2:$AU$889,46,FALSE)</f>
        <v>10.108750000000001</v>
      </c>
      <c r="S1408" s="48">
        <f>VLOOKUP(H1408,'[1]CALCUL AS et AN'!$A$2:$AU$889,47,FALSE)</f>
        <v>10.108750000000001</v>
      </c>
      <c r="T1408">
        <v>9.56</v>
      </c>
      <c r="U1408" s="45">
        <f t="shared" si="104"/>
        <v>10.108750000000001</v>
      </c>
      <c r="V1408" s="48">
        <f t="shared" si="105"/>
        <v>10.108750000000001</v>
      </c>
      <c r="W1408" t="s">
        <v>1361</v>
      </c>
      <c r="X1408" t="s">
        <v>951</v>
      </c>
    </row>
    <row r="1409" spans="1:24" outlineLevel="2">
      <c r="A1409" t="s">
        <v>18</v>
      </c>
      <c r="B1409" s="73" t="str">
        <f t="shared" si="101"/>
        <v>0V75</v>
      </c>
      <c r="C1409" t="s">
        <v>1519</v>
      </c>
      <c r="D1409">
        <v>1</v>
      </c>
      <c r="E1409" t="s">
        <v>1520</v>
      </c>
      <c r="F1409">
        <v>9.64</v>
      </c>
      <c r="H1409" t="s">
        <v>1519</v>
      </c>
      <c r="I1409">
        <v>7.94</v>
      </c>
      <c r="J1409">
        <v>1</v>
      </c>
      <c r="K1409">
        <v>7.94</v>
      </c>
      <c r="L1409" s="45">
        <f>VLOOKUP(H1409,'[1]CALCUL AS et AN'!$A$2:$AU$889,24,FALSE)</f>
        <v>7.9420000000000002</v>
      </c>
      <c r="M1409" s="48">
        <f>VLOOKUP(H1409,'[1]CALCUL AS et AN'!$A$2:$AU$889,28,FALSE)</f>
        <v>7.9420000000000002</v>
      </c>
      <c r="N1409">
        <v>7.94</v>
      </c>
      <c r="O1409" s="45">
        <f t="shared" si="102"/>
        <v>7.9420000000000002</v>
      </c>
      <c r="P1409" s="48">
        <f t="shared" si="103"/>
        <v>7.9420000000000002</v>
      </c>
      <c r="Q1409">
        <v>9.64</v>
      </c>
      <c r="R1409" s="45">
        <f>VLOOKUP(H1409,'[1]CALCUL AS et AN'!$A$2:$AU$889,46,FALSE)</f>
        <v>9.9275000000000002</v>
      </c>
      <c r="S1409" s="48">
        <f>VLOOKUP(H1409,'[1]CALCUL AS et AN'!$A$2:$AU$889,47,FALSE)</f>
        <v>9.9275000000000002</v>
      </c>
      <c r="T1409">
        <v>9.64</v>
      </c>
      <c r="U1409" s="45">
        <f t="shared" si="104"/>
        <v>9.9275000000000002</v>
      </c>
      <c r="V1409" s="48">
        <f t="shared" si="105"/>
        <v>9.9275000000000002</v>
      </c>
      <c r="W1409" t="s">
        <v>1361</v>
      </c>
      <c r="X1409" t="s">
        <v>951</v>
      </c>
    </row>
    <row r="1410" spans="1:24" outlineLevel="2">
      <c r="A1410" t="s">
        <v>18</v>
      </c>
      <c r="B1410" s="73" t="str">
        <f t="shared" si="101"/>
        <v>0V75</v>
      </c>
      <c r="C1410" t="s">
        <v>2311</v>
      </c>
      <c r="D1410">
        <v>1</v>
      </c>
      <c r="E1410" t="s">
        <v>2312</v>
      </c>
      <c r="F1410">
        <v>17.510000000000002</v>
      </c>
      <c r="H1410" t="s">
        <v>2311</v>
      </c>
      <c r="I1410">
        <v>11.67</v>
      </c>
      <c r="J1410">
        <v>1</v>
      </c>
      <c r="K1410">
        <v>11.67</v>
      </c>
      <c r="L1410" s="45">
        <f>VLOOKUP(H1410,'[1]CALCUL AS et AN'!$A$2:$AU$889,24,FALSE)</f>
        <v>11.67</v>
      </c>
      <c r="M1410" s="48">
        <f>VLOOKUP(H1410,'[1]CALCUL AS et AN'!$A$2:$AU$889,28,FALSE)</f>
        <v>11.67</v>
      </c>
      <c r="N1410">
        <v>11.67</v>
      </c>
      <c r="O1410" s="45">
        <f t="shared" si="102"/>
        <v>11.67</v>
      </c>
      <c r="P1410" s="48">
        <f t="shared" si="103"/>
        <v>11.67</v>
      </c>
      <c r="Q1410">
        <v>17.510000000000002</v>
      </c>
      <c r="R1410" s="45">
        <f>VLOOKUP(H1410,'[1]CALCUL AS et AN'!$A$2:$AU$889,46,FALSE)</f>
        <v>17.504999999999999</v>
      </c>
      <c r="S1410" s="48">
        <f>VLOOKUP(H1410,'[1]CALCUL AS et AN'!$A$2:$AU$889,47,FALSE)</f>
        <v>17.504999999999999</v>
      </c>
      <c r="T1410">
        <v>17.510000000000002</v>
      </c>
      <c r="U1410" s="45">
        <f t="shared" si="104"/>
        <v>17.504999999999999</v>
      </c>
      <c r="V1410" s="48">
        <f t="shared" si="105"/>
        <v>17.504999999999999</v>
      </c>
      <c r="W1410" t="s">
        <v>1361</v>
      </c>
      <c r="X1410" t="s">
        <v>937</v>
      </c>
    </row>
    <row r="1411" spans="1:24" outlineLevel="2">
      <c r="A1411" t="s">
        <v>18</v>
      </c>
      <c r="B1411" s="73" t="str">
        <f t="shared" si="101"/>
        <v>0V75</v>
      </c>
      <c r="C1411">
        <v>101007</v>
      </c>
      <c r="D1411">
        <v>1</v>
      </c>
      <c r="E1411" t="s">
        <v>1544</v>
      </c>
      <c r="F1411">
        <v>2.2400000000000002</v>
      </c>
      <c r="H1411">
        <v>101007</v>
      </c>
      <c r="I1411">
        <v>1.5</v>
      </c>
      <c r="J1411">
        <v>1</v>
      </c>
      <c r="K1411">
        <v>1.5</v>
      </c>
      <c r="L1411" s="45">
        <f>VLOOKUP(H1411,'[1]CALCUL AS et AN'!$A$2:$AU$889,24,FALSE)</f>
        <v>1.5</v>
      </c>
      <c r="M1411" s="48">
        <f>VLOOKUP(H1411,'[1]CALCUL AS et AN'!$A$2:$AU$889,28,FALSE)</f>
        <v>1.5</v>
      </c>
      <c r="N1411">
        <v>1.5</v>
      </c>
      <c r="O1411" s="45">
        <f t="shared" si="102"/>
        <v>1.5</v>
      </c>
      <c r="P1411" s="48">
        <f t="shared" si="103"/>
        <v>1.5</v>
      </c>
      <c r="Q1411">
        <v>2.2400000000000002</v>
      </c>
      <c r="R1411" s="45">
        <f>VLOOKUP(H1411,'[1]CALCUL AS et AN'!$A$2:$AU$889,46,FALSE)</f>
        <v>2.25</v>
      </c>
      <c r="S1411" s="48">
        <f>VLOOKUP(H1411,'[1]CALCUL AS et AN'!$A$2:$AU$889,47,FALSE)</f>
        <v>2.25</v>
      </c>
      <c r="T1411">
        <v>2.2400000000000002</v>
      </c>
      <c r="U1411" s="45">
        <f t="shared" si="104"/>
        <v>2.25</v>
      </c>
      <c r="V1411" s="48">
        <f t="shared" si="105"/>
        <v>2.25</v>
      </c>
      <c r="W1411" t="s">
        <v>1361</v>
      </c>
      <c r="X1411" t="s">
        <v>951</v>
      </c>
    </row>
    <row r="1412" spans="1:24" outlineLevel="2">
      <c r="A1412" t="s">
        <v>18</v>
      </c>
      <c r="B1412" s="73" t="str">
        <f t="shared" si="101"/>
        <v>0V75</v>
      </c>
      <c r="C1412" t="s">
        <v>62</v>
      </c>
      <c r="D1412">
        <v>1</v>
      </c>
      <c r="E1412" t="s">
        <v>63</v>
      </c>
      <c r="F1412">
        <v>139.16999999999999</v>
      </c>
      <c r="H1412" t="s">
        <v>62</v>
      </c>
      <c r="I1412">
        <v>88.935500000000005</v>
      </c>
      <c r="J1412">
        <v>1</v>
      </c>
      <c r="K1412">
        <v>88.935500000000005</v>
      </c>
      <c r="L1412" s="45">
        <f>VLOOKUP(H1412,'[1]CALCUL AS et AN'!$A$2:$AU$889,24,FALSE)</f>
        <v>88.936256</v>
      </c>
      <c r="M1412" s="48">
        <f>VLOOKUP(H1412,'[1]CALCUL AS et AN'!$A$2:$AU$889,28,FALSE)</f>
        <v>90.786255999999995</v>
      </c>
      <c r="N1412">
        <v>88.935500000000005</v>
      </c>
      <c r="O1412" s="45">
        <f t="shared" si="102"/>
        <v>88.936256</v>
      </c>
      <c r="P1412" s="48">
        <f t="shared" si="103"/>
        <v>90.786255999999995</v>
      </c>
      <c r="Q1412">
        <v>160.19999999999999</v>
      </c>
      <c r="R1412" s="45">
        <f>VLOOKUP(H1412,'[1]CALCUL AS et AN'!$A$2:$AU$889,46,FALSE)</f>
        <v>144.33635149999998</v>
      </c>
      <c r="S1412" s="48">
        <f>VLOOKUP(H1412,'[1]CALCUL AS et AN'!$A$2:$AU$889,47,FALSE)</f>
        <v>147.29635150000001</v>
      </c>
      <c r="T1412">
        <v>160.19999999999999</v>
      </c>
      <c r="U1412" s="45">
        <f t="shared" si="104"/>
        <v>144.33635149999998</v>
      </c>
      <c r="V1412" s="48">
        <f t="shared" si="105"/>
        <v>147.29635150000001</v>
      </c>
      <c r="W1412" t="s">
        <v>1361</v>
      </c>
      <c r="X1412" t="s">
        <v>1361</v>
      </c>
    </row>
    <row r="1413" spans="1:24" outlineLevel="2">
      <c r="A1413" t="s">
        <v>18</v>
      </c>
      <c r="B1413" s="73" t="str">
        <f t="shared" si="101"/>
        <v>0V75</v>
      </c>
      <c r="C1413" t="s">
        <v>1537</v>
      </c>
      <c r="D1413">
        <v>0.75</v>
      </c>
      <c r="E1413" t="s">
        <v>1538</v>
      </c>
      <c r="F1413">
        <v>4.3499999999999996</v>
      </c>
      <c r="H1413" t="s">
        <v>1537</v>
      </c>
      <c r="I1413">
        <v>2.9</v>
      </c>
      <c r="J1413">
        <v>1</v>
      </c>
      <c r="K1413">
        <v>2.9</v>
      </c>
      <c r="L1413" s="45">
        <f>VLOOKUP(H1413,'[1]CALCUL AS et AN'!$A$2:$AU$889,24,FALSE)</f>
        <v>2.9</v>
      </c>
      <c r="M1413" s="48">
        <f>VLOOKUP(H1413,'[1]CALCUL AS et AN'!$A$2:$AU$889,28,FALSE)</f>
        <v>2.9</v>
      </c>
      <c r="N1413">
        <v>2.1749999999999998</v>
      </c>
      <c r="O1413" s="45">
        <f t="shared" si="102"/>
        <v>2.1749999999999998</v>
      </c>
      <c r="P1413" s="48">
        <f t="shared" si="103"/>
        <v>2.1749999999999998</v>
      </c>
      <c r="Q1413">
        <v>4.3499999999999996</v>
      </c>
      <c r="R1413" s="45">
        <f>VLOOKUP(H1413,'[1]CALCUL AS et AN'!$A$2:$AU$889,46,FALSE)</f>
        <v>4.3499999999999996</v>
      </c>
      <c r="S1413" s="48">
        <f>VLOOKUP(H1413,'[1]CALCUL AS et AN'!$A$2:$AU$889,47,FALSE)</f>
        <v>4.3499999999999996</v>
      </c>
      <c r="T1413">
        <v>3.2624999999999997</v>
      </c>
      <c r="U1413" s="45">
        <f t="shared" si="104"/>
        <v>3.2624999999999997</v>
      </c>
      <c r="V1413" s="48">
        <f t="shared" si="105"/>
        <v>3.2624999999999997</v>
      </c>
      <c r="W1413" t="s">
        <v>1361</v>
      </c>
      <c r="X1413" t="s">
        <v>951</v>
      </c>
    </row>
    <row r="1414" spans="1:24" outlineLevel="2">
      <c r="A1414" t="s">
        <v>18</v>
      </c>
      <c r="B1414" s="73" t="str">
        <f t="shared" si="101"/>
        <v>0V75</v>
      </c>
      <c r="C1414" t="s">
        <v>2626</v>
      </c>
      <c r="D1414">
        <v>1</v>
      </c>
      <c r="E1414" t="s">
        <v>2627</v>
      </c>
      <c r="F1414">
        <v>0.4</v>
      </c>
      <c r="H1414" t="s">
        <v>2626</v>
      </c>
      <c r="I1414">
        <v>0.2</v>
      </c>
      <c r="J1414">
        <v>1</v>
      </c>
      <c r="K1414">
        <v>0.2</v>
      </c>
      <c r="L1414" s="45">
        <f>VLOOKUP(H1414,'[1]CALCUL AS et AN'!$A$2:$AU$889,24,FALSE)</f>
        <v>0.2</v>
      </c>
      <c r="M1414" s="48">
        <f>VLOOKUP(H1414,'[1]CALCUL AS et AN'!$A$2:$AU$889,28,FALSE)</f>
        <v>0.2</v>
      </c>
      <c r="N1414">
        <v>0.2</v>
      </c>
      <c r="O1414" s="45">
        <f t="shared" si="102"/>
        <v>0.2</v>
      </c>
      <c r="P1414" s="48">
        <f t="shared" si="103"/>
        <v>0.2</v>
      </c>
      <c r="Q1414">
        <v>0.4</v>
      </c>
      <c r="R1414" s="45">
        <f>VLOOKUP(H1414,'[1]CALCUL AS et AN'!$A$2:$AU$889,46,FALSE)</f>
        <v>0</v>
      </c>
      <c r="S1414" s="48">
        <f>VLOOKUP(H1414,'[1]CALCUL AS et AN'!$A$2:$AU$889,47,FALSE)</f>
        <v>0.4</v>
      </c>
      <c r="T1414">
        <v>0.4</v>
      </c>
      <c r="U1414" s="45">
        <f t="shared" si="104"/>
        <v>0</v>
      </c>
      <c r="V1414" s="48">
        <f t="shared" si="105"/>
        <v>0.4</v>
      </c>
      <c r="W1414" t="s">
        <v>1361</v>
      </c>
      <c r="X1414" t="s">
        <v>951</v>
      </c>
    </row>
    <row r="1415" spans="1:24" outlineLevel="2">
      <c r="A1415" t="s">
        <v>18</v>
      </c>
      <c r="B1415" s="73" t="str">
        <f t="shared" si="101"/>
        <v>0V75</v>
      </c>
      <c r="C1415" t="s">
        <v>606</v>
      </c>
      <c r="D1415">
        <v>1</v>
      </c>
      <c r="E1415" t="s">
        <v>1848</v>
      </c>
      <c r="F1415">
        <v>2.31</v>
      </c>
      <c r="H1415" t="s">
        <v>606</v>
      </c>
      <c r="I1415">
        <v>1.72</v>
      </c>
      <c r="J1415">
        <v>1</v>
      </c>
      <c r="K1415">
        <v>1.72</v>
      </c>
      <c r="L1415" s="45">
        <f>VLOOKUP(H1415,'[1]CALCUL AS et AN'!$A$2:$AU$889,24,FALSE)</f>
        <v>1.7150000000000001</v>
      </c>
      <c r="M1415" s="48">
        <f>VLOOKUP(H1415,'[1]CALCUL AS et AN'!$A$2:$AU$889,28,FALSE)</f>
        <v>1.635</v>
      </c>
      <c r="N1415">
        <v>1.72</v>
      </c>
      <c r="O1415" s="45">
        <f t="shared" si="102"/>
        <v>1.7150000000000001</v>
      </c>
      <c r="P1415" s="48">
        <f t="shared" si="103"/>
        <v>1.635</v>
      </c>
      <c r="Q1415">
        <v>2.31</v>
      </c>
      <c r="R1415" s="45">
        <f>VLOOKUP(H1415,'[1]CALCUL AS et AN'!$A$2:$AU$889,46,FALSE)</f>
        <v>2.5725000000000002</v>
      </c>
      <c r="S1415" s="48">
        <f>VLOOKUP(H1415,'[1]CALCUL AS et AN'!$A$2:$AU$889,47,FALSE)</f>
        <v>2.4525000000000001</v>
      </c>
      <c r="T1415">
        <v>2.31</v>
      </c>
      <c r="U1415" s="45">
        <f t="shared" si="104"/>
        <v>2.5725000000000002</v>
      </c>
      <c r="V1415" s="48">
        <f t="shared" si="105"/>
        <v>2.4525000000000001</v>
      </c>
      <c r="W1415" t="s">
        <v>1361</v>
      </c>
      <c r="X1415" t="s">
        <v>937</v>
      </c>
    </row>
    <row r="1416" spans="1:24" outlineLevel="2">
      <c r="A1416" t="s">
        <v>18</v>
      </c>
      <c r="B1416" s="73" t="str">
        <f t="shared" si="101"/>
        <v>0V75</v>
      </c>
      <c r="C1416">
        <v>8434000618</v>
      </c>
      <c r="D1416">
        <v>1</v>
      </c>
      <c r="E1416" t="s">
        <v>2272</v>
      </c>
      <c r="F1416">
        <v>0.02</v>
      </c>
      <c r="H1416">
        <v>8434000618</v>
      </c>
      <c r="I1416">
        <v>8.3000000000000007</v>
      </c>
      <c r="J1416">
        <v>500</v>
      </c>
      <c r="K1416">
        <v>1.66E-2</v>
      </c>
      <c r="L1416" s="45">
        <f>VLOOKUP(H1416,'[1]CALCUL AS et AN'!$A$2:$AU$889,24,FALSE)</f>
        <v>1.66E-2</v>
      </c>
      <c r="M1416" s="48">
        <f>VLOOKUP(H1416,'[1]CALCUL AS et AN'!$A$2:$AU$889,28,FALSE)</f>
        <v>1.66E-2</v>
      </c>
      <c r="N1416">
        <v>1.66E-2</v>
      </c>
      <c r="O1416" s="45">
        <f t="shared" si="102"/>
        <v>1.66E-2</v>
      </c>
      <c r="P1416" s="48">
        <f t="shared" si="103"/>
        <v>1.66E-2</v>
      </c>
      <c r="Q1416">
        <v>0.02</v>
      </c>
      <c r="R1416" s="45">
        <f>VLOOKUP(H1416,'[1]CALCUL AS et AN'!$A$2:$AU$889,46,FALSE)</f>
        <v>2.0750000000000001E-2</v>
      </c>
      <c r="S1416" s="48">
        <f>VLOOKUP(H1416,'[1]CALCUL AS et AN'!$A$2:$AU$889,47,FALSE)</f>
        <v>2.0750000000000001E-2</v>
      </c>
      <c r="T1416">
        <v>0.02</v>
      </c>
      <c r="U1416" s="45">
        <f t="shared" si="104"/>
        <v>2.0750000000000001E-2</v>
      </c>
      <c r="V1416" s="48">
        <f t="shared" si="105"/>
        <v>2.0750000000000001E-2</v>
      </c>
      <c r="W1416" t="s">
        <v>1361</v>
      </c>
      <c r="X1416" t="s">
        <v>951</v>
      </c>
    </row>
    <row r="1417" spans="1:24" outlineLevel="2">
      <c r="A1417" t="s">
        <v>18</v>
      </c>
      <c r="B1417" s="73" t="str">
        <f t="shared" si="101"/>
        <v>0V75</v>
      </c>
      <c r="C1417" t="s">
        <v>2362</v>
      </c>
      <c r="D1417">
        <v>2</v>
      </c>
      <c r="E1417" t="s">
        <v>2363</v>
      </c>
      <c r="F1417">
        <v>1.9E-2</v>
      </c>
      <c r="H1417" t="s">
        <v>2362</v>
      </c>
      <c r="I1417">
        <v>0.13</v>
      </c>
      <c r="J1417">
        <v>1</v>
      </c>
      <c r="K1417">
        <v>0.13</v>
      </c>
      <c r="L1417" s="45">
        <f>VLOOKUP(H1417,'[1]CALCUL AS et AN'!$A$2:$AU$889,24,FALSE)</f>
        <v>0.12720000000000001</v>
      </c>
      <c r="M1417" s="48">
        <f>VLOOKUP(H1417,'[1]CALCUL AS et AN'!$A$2:$AU$889,28,FALSE)</f>
        <v>0.12720000000000001</v>
      </c>
      <c r="N1417">
        <v>0.26</v>
      </c>
      <c r="O1417" s="45">
        <f t="shared" si="102"/>
        <v>0.25440000000000002</v>
      </c>
      <c r="P1417" s="48">
        <f t="shared" si="103"/>
        <v>0.25440000000000002</v>
      </c>
      <c r="Q1417">
        <v>1.9E-2</v>
      </c>
      <c r="R1417" s="45">
        <f>VLOOKUP(H1417,'[1]CALCUL AS et AN'!$A$2:$AU$889,46,FALSE)</f>
        <v>0.19080000000000003</v>
      </c>
      <c r="S1417" s="48">
        <f>VLOOKUP(H1417,'[1]CALCUL AS et AN'!$A$2:$AU$889,47,FALSE)</f>
        <v>0.19080000000000003</v>
      </c>
      <c r="T1417">
        <v>3.7999999999999999E-2</v>
      </c>
      <c r="U1417" s="45">
        <f t="shared" si="104"/>
        <v>0.38160000000000005</v>
      </c>
      <c r="V1417" s="48">
        <f t="shared" si="105"/>
        <v>0.38160000000000005</v>
      </c>
      <c r="W1417" t="s">
        <v>1361</v>
      </c>
      <c r="X1417" t="s">
        <v>951</v>
      </c>
    </row>
    <row r="1418" spans="1:24" outlineLevel="2">
      <c r="A1418" t="s">
        <v>18</v>
      </c>
      <c r="B1418" s="73" t="str">
        <f t="shared" si="101"/>
        <v>0V75</v>
      </c>
      <c r="C1418">
        <v>8535000618</v>
      </c>
      <c r="D1418">
        <v>1</v>
      </c>
      <c r="E1418" t="s">
        <v>2275</v>
      </c>
      <c r="F1418">
        <v>0.05</v>
      </c>
      <c r="H1418">
        <v>8535000618</v>
      </c>
      <c r="I1418">
        <v>3.0000000000000001E-3</v>
      </c>
      <c r="J1418">
        <v>1</v>
      </c>
      <c r="K1418">
        <v>3.0000000000000001E-3</v>
      </c>
      <c r="L1418" s="45">
        <f>VLOOKUP(H1418,'[1]CALCUL AS et AN'!$A$2:$AU$889,24,FALSE)</f>
        <v>3.04E-2</v>
      </c>
      <c r="M1418" s="48">
        <f>VLOOKUP(H1418,'[1]CALCUL AS et AN'!$A$2:$AU$889,28,FALSE)</f>
        <v>3.04E-2</v>
      </c>
      <c r="N1418">
        <v>3.0000000000000001E-3</v>
      </c>
      <c r="O1418" s="45">
        <f t="shared" si="102"/>
        <v>3.04E-2</v>
      </c>
      <c r="P1418" s="48">
        <f t="shared" si="103"/>
        <v>3.04E-2</v>
      </c>
      <c r="Q1418">
        <v>0.05</v>
      </c>
      <c r="R1418" s="45">
        <f>VLOOKUP(H1418,'[1]CALCUL AS et AN'!$A$2:$AU$889,46,FALSE)</f>
        <v>5.3199999999999997E-2</v>
      </c>
      <c r="S1418" s="48">
        <f>VLOOKUP(H1418,'[1]CALCUL AS et AN'!$A$2:$AU$889,47,FALSE)</f>
        <v>5.3199999999999997E-2</v>
      </c>
      <c r="T1418">
        <v>0.05</v>
      </c>
      <c r="U1418" s="45">
        <f t="shared" si="104"/>
        <v>5.3199999999999997E-2</v>
      </c>
      <c r="V1418" s="48">
        <f t="shared" si="105"/>
        <v>5.3199999999999997E-2</v>
      </c>
      <c r="W1418" t="s">
        <v>1361</v>
      </c>
      <c r="X1418" t="s">
        <v>951</v>
      </c>
    </row>
    <row r="1419" spans="1:24" outlineLevel="1">
      <c r="A1419" s="73" t="s">
        <v>3108</v>
      </c>
      <c r="B1419" s="73" t="str">
        <f t="shared" si="101"/>
        <v>SPR1200V75</v>
      </c>
      <c r="N1419">
        <f>SUBTOTAL(9,N1390:N1418)</f>
        <v>658.10343333333356</v>
      </c>
      <c r="O1419" s="45">
        <f>SUBTOTAL(9,O1390:O1418)</f>
        <v>649.77839599999993</v>
      </c>
      <c r="P1419" s="48">
        <f>SUBTOTAL(9,P1390:P1418)</f>
        <v>687.76319599999999</v>
      </c>
      <c r="T1419">
        <f>SUBTOTAL(9,T1390:T1418)</f>
        <v>970.92449999999997</v>
      </c>
      <c r="U1419" s="45">
        <f>SUBTOTAL(9,U1390:U1418)</f>
        <v>984.82937149999998</v>
      </c>
      <c r="V1419" s="48">
        <f>SUBTOTAL(9,V1390:V1418)</f>
        <v>1040.5971315000004</v>
      </c>
    </row>
    <row r="1420" spans="1:24" outlineLevel="2">
      <c r="A1420" t="s">
        <v>20</v>
      </c>
      <c r="B1420" s="73" t="str">
        <f t="shared" si="101"/>
        <v>0V75BG</v>
      </c>
      <c r="C1420">
        <v>101006</v>
      </c>
      <c r="D1420">
        <v>1</v>
      </c>
      <c r="E1420" t="s">
        <v>1546</v>
      </c>
      <c r="F1420">
        <v>0.68</v>
      </c>
      <c r="H1420">
        <v>101006</v>
      </c>
      <c r="I1420">
        <v>0.23</v>
      </c>
      <c r="J1420">
        <v>1</v>
      </c>
      <c r="K1420">
        <v>0.23</v>
      </c>
      <c r="L1420" s="45">
        <f>VLOOKUP(H1420,'[1]CALCUL AS et AN'!$A$2:$AU$889,24,FALSE)</f>
        <v>0.22953999999999999</v>
      </c>
      <c r="M1420" s="48">
        <f>VLOOKUP(H1420,'[1]CALCUL AS et AN'!$A$2:$AU$889,28,FALSE)</f>
        <v>0.22953999999999999</v>
      </c>
      <c r="N1420">
        <v>0.23</v>
      </c>
      <c r="O1420" s="45">
        <f t="shared" si="102"/>
        <v>0.22953999999999999</v>
      </c>
      <c r="P1420" s="48">
        <f t="shared" si="103"/>
        <v>0.22953999999999999</v>
      </c>
      <c r="Q1420">
        <v>0.68</v>
      </c>
      <c r="R1420" s="45">
        <f>VLOOKUP(H1420,'[1]CALCUL AS et AN'!$A$2:$AU$889,46,FALSE)</f>
        <v>0.68862000000000001</v>
      </c>
      <c r="S1420" s="48">
        <f>VLOOKUP(H1420,'[1]CALCUL AS et AN'!$A$2:$AU$889,47,FALSE)</f>
        <v>0.68862000000000001</v>
      </c>
      <c r="T1420">
        <v>0.68</v>
      </c>
      <c r="U1420" s="45">
        <f t="shared" si="104"/>
        <v>0.68862000000000001</v>
      </c>
      <c r="V1420" s="48">
        <f t="shared" si="105"/>
        <v>0.68862000000000001</v>
      </c>
      <c r="W1420" t="s">
        <v>1361</v>
      </c>
      <c r="X1420" t="s">
        <v>951</v>
      </c>
    </row>
    <row r="1421" spans="1:24" outlineLevel="2">
      <c r="A1421" t="s">
        <v>20</v>
      </c>
      <c r="B1421" s="73" t="str">
        <f t="shared" si="101"/>
        <v>0V75BG</v>
      </c>
      <c r="C1421" t="s">
        <v>2466</v>
      </c>
      <c r="D1421">
        <v>2</v>
      </c>
      <c r="E1421" t="s">
        <v>2467</v>
      </c>
      <c r="F1421">
        <v>0.90200000000000002</v>
      </c>
      <c r="H1421" t="s">
        <v>2466</v>
      </c>
      <c r="I1421">
        <v>0.6</v>
      </c>
      <c r="J1421">
        <v>1</v>
      </c>
      <c r="K1421">
        <v>0.6</v>
      </c>
      <c r="L1421" s="45">
        <f>VLOOKUP(H1421,'[1]CALCUL AS et AN'!$A$2:$AU$889,24,FALSE)</f>
        <v>0.60099999999999998</v>
      </c>
      <c r="M1421" s="48">
        <f>VLOOKUP(H1421,'[1]CALCUL AS et AN'!$A$2:$AU$889,28,FALSE)</f>
        <v>0.60099999999999998</v>
      </c>
      <c r="N1421">
        <v>1.2</v>
      </c>
      <c r="O1421" s="45">
        <f t="shared" si="102"/>
        <v>1.202</v>
      </c>
      <c r="P1421" s="48">
        <f t="shared" si="103"/>
        <v>1.202</v>
      </c>
      <c r="Q1421">
        <v>0.90200000000000002</v>
      </c>
      <c r="R1421" s="45">
        <f>VLOOKUP(H1421,'[1]CALCUL AS et AN'!$A$2:$AU$889,46,FALSE)</f>
        <v>0.90149999999999997</v>
      </c>
      <c r="S1421" s="48">
        <f>VLOOKUP(H1421,'[1]CALCUL AS et AN'!$A$2:$AU$889,47,FALSE)</f>
        <v>0.90149999999999997</v>
      </c>
      <c r="T1421">
        <v>1.804</v>
      </c>
      <c r="U1421" s="45">
        <f t="shared" si="104"/>
        <v>1.8029999999999999</v>
      </c>
      <c r="V1421" s="48">
        <f t="shared" si="105"/>
        <v>1.8029999999999999</v>
      </c>
      <c r="W1421" t="s">
        <v>1361</v>
      </c>
      <c r="X1421" t="s">
        <v>951</v>
      </c>
    </row>
    <row r="1422" spans="1:24" outlineLevel="2">
      <c r="A1422" t="s">
        <v>20</v>
      </c>
      <c r="B1422" s="73" t="str">
        <f t="shared" si="101"/>
        <v>0V75BG</v>
      </c>
      <c r="C1422" t="s">
        <v>2470</v>
      </c>
      <c r="D1422">
        <v>2</v>
      </c>
      <c r="E1422" t="s">
        <v>2471</v>
      </c>
      <c r="F1422">
        <v>0.08</v>
      </c>
      <c r="H1422" t="s">
        <v>2470</v>
      </c>
      <c r="I1422">
        <v>7.0000000000000007E-2</v>
      </c>
      <c r="J1422">
        <v>1</v>
      </c>
      <c r="K1422">
        <v>7.0000000000000007E-2</v>
      </c>
      <c r="L1422" s="45">
        <f>VLOOKUP(H1422,'[1]CALCUL AS et AN'!$A$2:$AU$889,24,FALSE)</f>
        <v>7.1999999999999995E-2</v>
      </c>
      <c r="M1422" s="48">
        <f>VLOOKUP(H1422,'[1]CALCUL AS et AN'!$A$2:$AU$889,28,FALSE)</f>
        <v>7.1999999999999995E-2</v>
      </c>
      <c r="N1422">
        <v>0.14000000000000001</v>
      </c>
      <c r="O1422" s="45">
        <f t="shared" si="102"/>
        <v>0.14399999999999999</v>
      </c>
      <c r="P1422" s="48">
        <f t="shared" si="103"/>
        <v>0.14399999999999999</v>
      </c>
      <c r="Q1422">
        <v>0.08</v>
      </c>
      <c r="R1422" s="45">
        <f>VLOOKUP(H1422,'[1]CALCUL AS et AN'!$A$2:$AU$889,46,FALSE)</f>
        <v>0.10799999999999998</v>
      </c>
      <c r="S1422" s="48">
        <f>VLOOKUP(H1422,'[1]CALCUL AS et AN'!$A$2:$AU$889,47,FALSE)</f>
        <v>0.10799999999999998</v>
      </c>
      <c r="T1422">
        <v>0.16</v>
      </c>
      <c r="U1422" s="45">
        <f t="shared" si="104"/>
        <v>0.21599999999999997</v>
      </c>
      <c r="V1422" s="48">
        <f t="shared" si="105"/>
        <v>0.21599999999999997</v>
      </c>
      <c r="W1422" t="s">
        <v>1361</v>
      </c>
      <c r="X1422" t="s">
        <v>951</v>
      </c>
    </row>
    <row r="1423" spans="1:24" outlineLevel="2">
      <c r="A1423" t="s">
        <v>20</v>
      </c>
      <c r="B1423" s="73" t="str">
        <f t="shared" si="101"/>
        <v>0V75BG</v>
      </c>
      <c r="C1423">
        <v>1510064</v>
      </c>
      <c r="D1423">
        <v>1</v>
      </c>
      <c r="E1423" t="s">
        <v>1673</v>
      </c>
      <c r="F1423">
        <v>39.22</v>
      </c>
      <c r="H1423">
        <v>1510064</v>
      </c>
      <c r="I1423">
        <v>24.96</v>
      </c>
      <c r="J1423">
        <v>1</v>
      </c>
      <c r="K1423">
        <v>24.96</v>
      </c>
      <c r="L1423" s="45">
        <f>VLOOKUP(H1423,'[1]CALCUL AS et AN'!$A$2:$AU$889,24,FALSE)</f>
        <v>24.954999999999998</v>
      </c>
      <c r="M1423" s="48">
        <f>VLOOKUP(H1423,'[1]CALCUL AS et AN'!$A$2:$AU$889,28,FALSE)</f>
        <v>24.954999999999998</v>
      </c>
      <c r="N1423">
        <v>24.96</v>
      </c>
      <c r="O1423" s="45">
        <f t="shared" si="102"/>
        <v>24.954999999999998</v>
      </c>
      <c r="P1423" s="48">
        <f t="shared" si="103"/>
        <v>24.954999999999998</v>
      </c>
      <c r="Q1423">
        <v>39.22</v>
      </c>
      <c r="R1423" s="45">
        <f>VLOOKUP(H1423,'[1]CALCUL AS et AN'!$A$2:$AU$889,46,FALSE)</f>
        <v>37.432499999999997</v>
      </c>
      <c r="S1423" s="48">
        <f>VLOOKUP(H1423,'[1]CALCUL AS et AN'!$A$2:$AU$889,47,FALSE)</f>
        <v>37.432499999999997</v>
      </c>
      <c r="T1423">
        <v>39.22</v>
      </c>
      <c r="U1423" s="45">
        <f t="shared" si="104"/>
        <v>37.432499999999997</v>
      </c>
      <c r="V1423" s="48">
        <f t="shared" si="105"/>
        <v>37.432499999999997</v>
      </c>
      <c r="W1423" t="s">
        <v>1361</v>
      </c>
      <c r="X1423" t="s">
        <v>951</v>
      </c>
    </row>
    <row r="1424" spans="1:24" outlineLevel="2">
      <c r="A1424" t="s">
        <v>20</v>
      </c>
      <c r="B1424" s="73" t="str">
        <f t="shared" si="101"/>
        <v>0V75BG</v>
      </c>
      <c r="C1424" t="s">
        <v>1533</v>
      </c>
      <c r="D1424">
        <v>1.6</v>
      </c>
      <c r="E1424" t="s">
        <v>1534</v>
      </c>
      <c r="F1424">
        <v>7.41</v>
      </c>
      <c r="H1424" t="s">
        <v>1533</v>
      </c>
      <c r="I1424">
        <v>5.99</v>
      </c>
      <c r="J1424">
        <v>1</v>
      </c>
      <c r="K1424">
        <v>5.99</v>
      </c>
      <c r="L1424" s="45">
        <f>VLOOKUP(H1424,'[1]CALCUL AS et AN'!$A$2:$AU$889,24,FALSE)</f>
        <v>5.99</v>
      </c>
      <c r="M1424" s="48">
        <f>VLOOKUP(H1424,'[1]CALCUL AS et AN'!$A$2:$AU$889,28,FALSE)</f>
        <v>5.99</v>
      </c>
      <c r="N1424">
        <v>9.5840000000000014</v>
      </c>
      <c r="O1424" s="45">
        <f t="shared" si="102"/>
        <v>9.5840000000000014</v>
      </c>
      <c r="P1424" s="48">
        <f t="shared" si="103"/>
        <v>9.5840000000000014</v>
      </c>
      <c r="Q1424">
        <v>7.41</v>
      </c>
      <c r="R1424" s="45">
        <f>VLOOKUP(H1424,'[1]CALCUL AS et AN'!$A$2:$AU$889,46,FALSE)</f>
        <v>7.4875000000000007</v>
      </c>
      <c r="S1424" s="48">
        <f>VLOOKUP(H1424,'[1]CALCUL AS et AN'!$A$2:$AU$889,47,FALSE)</f>
        <v>7.4875000000000007</v>
      </c>
      <c r="T1424">
        <v>11.856000000000002</v>
      </c>
      <c r="U1424" s="45">
        <f t="shared" si="104"/>
        <v>11.980000000000002</v>
      </c>
      <c r="V1424" s="48">
        <f t="shared" si="105"/>
        <v>11.980000000000002</v>
      </c>
      <c r="W1424" t="s">
        <v>1361</v>
      </c>
      <c r="X1424" t="s">
        <v>951</v>
      </c>
    </row>
    <row r="1425" spans="1:24" outlineLevel="2">
      <c r="A1425" t="s">
        <v>20</v>
      </c>
      <c r="B1425" s="73" t="str">
        <f t="shared" si="101"/>
        <v>0V75BG</v>
      </c>
      <c r="C1425" t="s">
        <v>2029</v>
      </c>
      <c r="D1425">
        <v>1</v>
      </c>
      <c r="E1425" t="s">
        <v>2030</v>
      </c>
      <c r="F1425">
        <v>330.98</v>
      </c>
      <c r="H1425" t="s">
        <v>2029</v>
      </c>
      <c r="I1425">
        <v>247</v>
      </c>
      <c r="J1425">
        <v>1</v>
      </c>
      <c r="K1425">
        <v>247</v>
      </c>
      <c r="L1425" s="45">
        <f>VLOOKUP(H1425,'[1]CALCUL AS et AN'!$A$2:$AU$889,24,FALSE)</f>
        <v>247</v>
      </c>
      <c r="M1425" s="48">
        <f>VLOOKUP(H1425,'[1]CALCUL AS et AN'!$A$2:$AU$889,28,FALSE)</f>
        <v>285</v>
      </c>
      <c r="N1425">
        <v>247</v>
      </c>
      <c r="O1425" s="45">
        <f t="shared" si="102"/>
        <v>247</v>
      </c>
      <c r="P1425" s="48">
        <f t="shared" si="103"/>
        <v>285</v>
      </c>
      <c r="Q1425">
        <v>330.98</v>
      </c>
      <c r="R1425" s="45">
        <f>VLOOKUP(H1425,'[1]CALCUL AS et AN'!$A$2:$AU$889,46,FALSE)</f>
        <v>370.5</v>
      </c>
      <c r="S1425" s="48">
        <f>VLOOKUP(H1425,'[1]CALCUL AS et AN'!$A$2:$AU$889,47,FALSE)</f>
        <v>427.5</v>
      </c>
      <c r="T1425">
        <v>330.98</v>
      </c>
      <c r="U1425" s="45">
        <f t="shared" si="104"/>
        <v>370.5</v>
      </c>
      <c r="V1425" s="48">
        <f t="shared" si="105"/>
        <v>427.5</v>
      </c>
      <c r="W1425" t="s">
        <v>1361</v>
      </c>
      <c r="X1425" t="s">
        <v>951</v>
      </c>
    </row>
    <row r="1426" spans="1:24" outlineLevel="2">
      <c r="A1426" t="s">
        <v>20</v>
      </c>
      <c r="B1426" s="73" t="str">
        <f t="shared" si="101"/>
        <v>0V75BG</v>
      </c>
      <c r="C1426">
        <v>9600000618</v>
      </c>
      <c r="D1426">
        <v>1</v>
      </c>
      <c r="E1426" t="s">
        <v>2044</v>
      </c>
      <c r="F1426">
        <v>1.57</v>
      </c>
      <c r="H1426">
        <v>9600000618</v>
      </c>
      <c r="I1426">
        <v>0.8</v>
      </c>
      <c r="J1426">
        <v>1</v>
      </c>
      <c r="K1426">
        <v>0.8</v>
      </c>
      <c r="L1426" s="45">
        <f>VLOOKUP(H1426,'[1]CALCUL AS et AN'!$A$2:$AU$889,24,FALSE)</f>
        <v>0.80289999999999995</v>
      </c>
      <c r="M1426" s="48">
        <f>VLOOKUP(H1426,'[1]CALCUL AS et AN'!$A$2:$AU$889,28,FALSE)</f>
        <v>0.80289999999999995</v>
      </c>
      <c r="N1426">
        <v>0.8</v>
      </c>
      <c r="O1426" s="45">
        <f t="shared" si="102"/>
        <v>0.80289999999999995</v>
      </c>
      <c r="P1426" s="48">
        <f t="shared" si="103"/>
        <v>0.80289999999999995</v>
      </c>
      <c r="Q1426">
        <v>1.57</v>
      </c>
      <c r="R1426" s="45">
        <f>VLOOKUP(H1426,'[1]CALCUL AS et AN'!$A$2:$AU$889,46,FALSE)</f>
        <v>1.6057999999999999</v>
      </c>
      <c r="S1426" s="48">
        <f>VLOOKUP(H1426,'[1]CALCUL AS et AN'!$A$2:$AU$889,47,FALSE)</f>
        <v>1.6057999999999999</v>
      </c>
      <c r="T1426">
        <v>1.57</v>
      </c>
      <c r="U1426" s="45">
        <f t="shared" si="104"/>
        <v>1.6057999999999999</v>
      </c>
      <c r="V1426" s="48">
        <f t="shared" si="105"/>
        <v>1.6057999999999999</v>
      </c>
      <c r="W1426" t="s">
        <v>1361</v>
      </c>
      <c r="X1426" t="s">
        <v>951</v>
      </c>
    </row>
    <row r="1427" spans="1:24" outlineLevel="2">
      <c r="A1427" t="s">
        <v>20</v>
      </c>
      <c r="B1427" s="73" t="str">
        <f t="shared" ref="B1427:B1490" si="106">MID(A1427,7,100)</f>
        <v>0V75BG</v>
      </c>
      <c r="C1427" t="s">
        <v>414</v>
      </c>
      <c r="D1427">
        <v>1</v>
      </c>
      <c r="E1427" t="s">
        <v>415</v>
      </c>
      <c r="F1427">
        <v>38.61</v>
      </c>
      <c r="H1427" t="s">
        <v>414</v>
      </c>
      <c r="I1427">
        <v>26.4</v>
      </c>
      <c r="J1427">
        <v>1</v>
      </c>
      <c r="K1427">
        <v>26.4</v>
      </c>
      <c r="L1427" s="45">
        <f>VLOOKUP(H1427,'[1]CALCUL AS et AN'!$A$2:$AU$889,24,FALSE)</f>
        <v>26.4</v>
      </c>
      <c r="M1427" s="48">
        <f>VLOOKUP(H1427,'[1]CALCUL AS et AN'!$A$2:$AU$889,28,FALSE)</f>
        <v>26.4</v>
      </c>
      <c r="N1427">
        <v>26.4</v>
      </c>
      <c r="O1427" s="45">
        <f t="shared" si="102"/>
        <v>26.4</v>
      </c>
      <c r="P1427" s="48">
        <f t="shared" si="103"/>
        <v>26.4</v>
      </c>
      <c r="Q1427">
        <v>38.61</v>
      </c>
      <c r="R1427" s="45">
        <f>VLOOKUP(H1427,'[1]CALCUL AS et AN'!$A$2:$AU$889,46,FALSE)</f>
        <v>39.599999999999994</v>
      </c>
      <c r="S1427" s="48">
        <f>VLOOKUP(H1427,'[1]CALCUL AS et AN'!$A$2:$AU$889,47,FALSE)</f>
        <v>39.599999999999994</v>
      </c>
      <c r="T1427">
        <v>38.61</v>
      </c>
      <c r="U1427" s="45">
        <f t="shared" si="104"/>
        <v>39.599999999999994</v>
      </c>
      <c r="V1427" s="48">
        <f t="shared" si="105"/>
        <v>39.599999999999994</v>
      </c>
      <c r="W1427" t="s">
        <v>1361</v>
      </c>
      <c r="X1427" t="s">
        <v>937</v>
      </c>
    </row>
    <row r="1428" spans="1:24" outlineLevel="2">
      <c r="A1428" t="s">
        <v>20</v>
      </c>
      <c r="B1428" s="73" t="str">
        <f t="shared" si="106"/>
        <v>0V75BG</v>
      </c>
      <c r="C1428" t="s">
        <v>592</v>
      </c>
      <c r="D1428">
        <v>2</v>
      </c>
      <c r="E1428" t="s">
        <v>1512</v>
      </c>
      <c r="F1428">
        <v>0.96</v>
      </c>
      <c r="H1428" t="s">
        <v>592</v>
      </c>
      <c r="I1428">
        <v>0.77</v>
      </c>
      <c r="J1428">
        <v>1</v>
      </c>
      <c r="K1428">
        <v>0.77</v>
      </c>
      <c r="L1428" s="45">
        <f>VLOOKUP(H1428,'[1]CALCUL AS et AN'!$A$2:$AU$889,24,FALSE)</f>
        <v>0.76900000000000002</v>
      </c>
      <c r="M1428" s="48">
        <f>VLOOKUP(H1428,'[1]CALCUL AS et AN'!$A$2:$AU$889,28,FALSE)</f>
        <v>0.84599999999999997</v>
      </c>
      <c r="N1428">
        <v>1.54</v>
      </c>
      <c r="O1428" s="45">
        <f t="shared" si="102"/>
        <v>1.538</v>
      </c>
      <c r="P1428" s="48">
        <f t="shared" si="103"/>
        <v>1.6919999999999999</v>
      </c>
      <c r="Q1428">
        <v>0.96</v>
      </c>
      <c r="R1428" s="45">
        <f>VLOOKUP(H1428,'[1]CALCUL AS et AN'!$A$2:$AU$889,46,FALSE)</f>
        <v>0.96125000000000005</v>
      </c>
      <c r="S1428" s="48">
        <f>VLOOKUP(H1428,'[1]CALCUL AS et AN'!$A$2:$AU$889,47,FALSE)</f>
        <v>1.0574999999999999</v>
      </c>
      <c r="T1428">
        <v>1.92</v>
      </c>
      <c r="U1428" s="45">
        <f t="shared" si="104"/>
        <v>1.9225000000000001</v>
      </c>
      <c r="V1428" s="48">
        <f t="shared" si="105"/>
        <v>2.1149999999999998</v>
      </c>
      <c r="W1428" t="s">
        <v>1361</v>
      </c>
      <c r="X1428" t="s">
        <v>937</v>
      </c>
    </row>
    <row r="1429" spans="1:24" outlineLevel="2">
      <c r="A1429" t="s">
        <v>20</v>
      </c>
      <c r="B1429" s="73" t="str">
        <f t="shared" si="106"/>
        <v>0V75BG</v>
      </c>
      <c r="C1429" t="s">
        <v>963</v>
      </c>
      <c r="D1429">
        <v>1</v>
      </c>
      <c r="E1429" t="s">
        <v>964</v>
      </c>
      <c r="F1429">
        <v>3.76</v>
      </c>
      <c r="H1429" t="s">
        <v>963</v>
      </c>
      <c r="I1429">
        <v>2.13</v>
      </c>
      <c r="J1429">
        <v>1</v>
      </c>
      <c r="K1429">
        <v>2.13</v>
      </c>
      <c r="L1429" s="45">
        <f>VLOOKUP(H1429,'[1]CALCUL AS et AN'!$A$2:$AU$889,24,FALSE)</f>
        <v>2.13</v>
      </c>
      <c r="M1429" s="48">
        <f>VLOOKUP(H1429,'[1]CALCUL AS et AN'!$A$2:$AU$889,28,FALSE)</f>
        <v>2.5049999999999999</v>
      </c>
      <c r="N1429">
        <v>2.13</v>
      </c>
      <c r="O1429" s="45">
        <f t="shared" si="102"/>
        <v>2.13</v>
      </c>
      <c r="P1429" s="48">
        <f t="shared" si="103"/>
        <v>2.5049999999999999</v>
      </c>
      <c r="Q1429">
        <v>3.76</v>
      </c>
      <c r="R1429" s="45">
        <f>VLOOKUP(H1429,'[1]CALCUL AS et AN'!$A$2:$AU$889,46,FALSE)</f>
        <v>4.26</v>
      </c>
      <c r="S1429" s="48">
        <f>VLOOKUP(H1429,'[1]CALCUL AS et AN'!$A$2:$AU$889,47,FALSE)</f>
        <v>5.01</v>
      </c>
      <c r="T1429">
        <v>3.76</v>
      </c>
      <c r="U1429" s="45">
        <f t="shared" si="104"/>
        <v>4.26</v>
      </c>
      <c r="V1429" s="48">
        <f t="shared" si="105"/>
        <v>5.01</v>
      </c>
      <c r="W1429" t="s">
        <v>1361</v>
      </c>
      <c r="X1429" t="s">
        <v>951</v>
      </c>
    </row>
    <row r="1430" spans="1:24" outlineLevel="2">
      <c r="A1430" t="s">
        <v>20</v>
      </c>
      <c r="B1430" s="73" t="str">
        <f t="shared" si="106"/>
        <v>0V75BG</v>
      </c>
      <c r="C1430" t="s">
        <v>2000</v>
      </c>
      <c r="D1430">
        <v>1</v>
      </c>
      <c r="E1430" t="s">
        <v>2001</v>
      </c>
      <c r="F1430">
        <v>226.44</v>
      </c>
      <c r="H1430" t="s">
        <v>2000</v>
      </c>
      <c r="I1430">
        <v>148</v>
      </c>
      <c r="J1430">
        <v>1</v>
      </c>
      <c r="K1430">
        <v>148</v>
      </c>
      <c r="L1430" s="45">
        <f>VLOOKUP(H1430,'[1]CALCUL AS et AN'!$A$2:$AU$889,24,FALSE)</f>
        <v>148</v>
      </c>
      <c r="M1430" s="48">
        <f>VLOOKUP(H1430,'[1]CALCUL AS et AN'!$A$2:$AU$889,28,FALSE)</f>
        <v>148</v>
      </c>
      <c r="N1430">
        <v>148</v>
      </c>
      <c r="O1430" s="45">
        <f t="shared" si="102"/>
        <v>148</v>
      </c>
      <c r="P1430" s="48">
        <f t="shared" si="103"/>
        <v>148</v>
      </c>
      <c r="Q1430">
        <v>226.44</v>
      </c>
      <c r="R1430" s="45">
        <f>VLOOKUP(H1430,'[1]CALCUL AS et AN'!$A$2:$AU$889,46,FALSE)</f>
        <v>222</v>
      </c>
      <c r="S1430" s="48">
        <f>VLOOKUP(H1430,'[1]CALCUL AS et AN'!$A$2:$AU$889,47,FALSE)</f>
        <v>222</v>
      </c>
      <c r="T1430">
        <v>226.44</v>
      </c>
      <c r="U1430" s="45">
        <f t="shared" si="104"/>
        <v>222</v>
      </c>
      <c r="V1430" s="48">
        <f t="shared" si="105"/>
        <v>222</v>
      </c>
      <c r="W1430" t="s">
        <v>1361</v>
      </c>
      <c r="X1430" t="s">
        <v>951</v>
      </c>
    </row>
    <row r="1431" spans="1:24" outlineLevel="2">
      <c r="A1431" t="s">
        <v>20</v>
      </c>
      <c r="B1431" s="73" t="str">
        <f t="shared" si="106"/>
        <v>0V75BG</v>
      </c>
      <c r="C1431" t="s">
        <v>1527</v>
      </c>
      <c r="D1431">
        <v>1</v>
      </c>
      <c r="E1431" t="s">
        <v>1528</v>
      </c>
      <c r="F1431">
        <v>0.77</v>
      </c>
      <c r="H1431" t="s">
        <v>1527</v>
      </c>
      <c r="I1431">
        <v>0.61</v>
      </c>
      <c r="J1431">
        <v>1</v>
      </c>
      <c r="K1431">
        <v>0.61</v>
      </c>
      <c r="L1431" s="45">
        <f>VLOOKUP(H1431,'[1]CALCUL AS et AN'!$A$2:$AU$889,24,FALSE)</f>
        <v>0.61299999999999999</v>
      </c>
      <c r="M1431" s="48">
        <f>VLOOKUP(H1431,'[1]CALCUL AS et AN'!$A$2:$AU$889,28,FALSE)</f>
        <v>0.67400000000000004</v>
      </c>
      <c r="N1431">
        <v>0.61</v>
      </c>
      <c r="O1431" s="45">
        <f t="shared" si="102"/>
        <v>0.61299999999999999</v>
      </c>
      <c r="P1431" s="48">
        <f t="shared" si="103"/>
        <v>0.67400000000000004</v>
      </c>
      <c r="Q1431">
        <v>0.77</v>
      </c>
      <c r="R1431" s="45">
        <f>VLOOKUP(H1431,'[1]CALCUL AS et AN'!$A$2:$AU$889,46,FALSE)</f>
        <v>0.81529000000000007</v>
      </c>
      <c r="S1431" s="48">
        <f>VLOOKUP(H1431,'[1]CALCUL AS et AN'!$A$2:$AU$889,47,FALSE)</f>
        <v>0.89642000000000011</v>
      </c>
      <c r="T1431">
        <v>0.77</v>
      </c>
      <c r="U1431" s="45">
        <f t="shared" si="104"/>
        <v>0.81529000000000007</v>
      </c>
      <c r="V1431" s="48">
        <f t="shared" si="105"/>
        <v>0.89642000000000011</v>
      </c>
      <c r="W1431" t="s">
        <v>1361</v>
      </c>
      <c r="X1431" t="s">
        <v>951</v>
      </c>
    </row>
    <row r="1432" spans="1:24" outlineLevel="2">
      <c r="A1432" t="s">
        <v>20</v>
      </c>
      <c r="B1432" s="73" t="str">
        <f t="shared" si="106"/>
        <v>0V75BG</v>
      </c>
      <c r="C1432">
        <v>7214321415</v>
      </c>
      <c r="D1432">
        <v>1</v>
      </c>
      <c r="E1432" t="s">
        <v>2402</v>
      </c>
      <c r="F1432">
        <v>0.1</v>
      </c>
      <c r="H1432">
        <v>7214321415</v>
      </c>
      <c r="I1432">
        <v>0</v>
      </c>
      <c r="J1432">
        <v>100</v>
      </c>
      <c r="K1432">
        <v>0</v>
      </c>
      <c r="L1432" s="45">
        <f>VLOOKUP(H1432,'[1]CALCUL AS et AN'!$A$2:$AU$889,24,FALSE)</f>
        <v>1.9300000000000001E-2</v>
      </c>
      <c r="M1432" s="48">
        <f>VLOOKUP(H1432,'[1]CALCUL AS et AN'!$A$2:$AU$889,28,FALSE)</f>
        <v>1.7100000000000001E-2</v>
      </c>
      <c r="N1432">
        <v>0</v>
      </c>
      <c r="O1432" s="45">
        <f t="shared" si="102"/>
        <v>1.9300000000000001E-2</v>
      </c>
      <c r="P1432" s="48">
        <f t="shared" si="103"/>
        <v>1.7100000000000001E-2</v>
      </c>
      <c r="Q1432">
        <v>0.1</v>
      </c>
      <c r="R1432" s="45">
        <f>VLOOKUP(H1432,'[1]CALCUL AS et AN'!$A$2:$AU$889,46,FALSE)</f>
        <v>2.8950000000000004E-2</v>
      </c>
      <c r="S1432" s="48">
        <f>VLOOKUP(H1432,'[1]CALCUL AS et AN'!$A$2:$AU$889,47,FALSE)</f>
        <v>2.5649999999999999E-2</v>
      </c>
      <c r="T1432">
        <v>0.1</v>
      </c>
      <c r="U1432" s="45">
        <f t="shared" si="104"/>
        <v>2.8950000000000004E-2</v>
      </c>
      <c r="V1432" s="48">
        <f t="shared" si="105"/>
        <v>2.5649999999999999E-2</v>
      </c>
      <c r="W1432" t="s">
        <v>1361</v>
      </c>
      <c r="X1432" t="s">
        <v>951</v>
      </c>
    </row>
    <row r="1433" spans="1:24" outlineLevel="2">
      <c r="A1433" t="s">
        <v>20</v>
      </c>
      <c r="B1433" s="73" t="str">
        <f t="shared" si="106"/>
        <v>0V75BG</v>
      </c>
      <c r="C1433" t="s">
        <v>472</v>
      </c>
      <c r="D1433">
        <v>1</v>
      </c>
      <c r="E1433" t="s">
        <v>993</v>
      </c>
      <c r="F1433">
        <v>4.87</v>
      </c>
      <c r="H1433" t="s">
        <v>472</v>
      </c>
      <c r="I1433">
        <v>0.94</v>
      </c>
      <c r="J1433">
        <v>1</v>
      </c>
      <c r="K1433">
        <v>0.94</v>
      </c>
      <c r="L1433" s="45">
        <f>VLOOKUP(H1433,'[1]CALCUL AS et AN'!$A$2:$AU$889,24,FALSE)</f>
        <v>2.1800000000000002</v>
      </c>
      <c r="M1433" s="48">
        <f>VLOOKUP(H1433,'[1]CALCUL AS et AN'!$A$2:$AU$889,28,FALSE)</f>
        <v>0.94</v>
      </c>
      <c r="N1433">
        <v>0.94</v>
      </c>
      <c r="O1433" s="45">
        <f t="shared" si="102"/>
        <v>2.1800000000000002</v>
      </c>
      <c r="P1433" s="48">
        <f t="shared" si="103"/>
        <v>0.94</v>
      </c>
      <c r="Q1433">
        <v>4.87</v>
      </c>
      <c r="R1433" s="45">
        <f>VLOOKUP(H1433,'[1]CALCUL AS et AN'!$A$2:$AU$889,46,FALSE)</f>
        <v>4.9050000000000002</v>
      </c>
      <c r="S1433" s="48">
        <f>VLOOKUP(H1433,'[1]CALCUL AS et AN'!$A$2:$AU$889,47,FALSE)</f>
        <v>2.1149999999999998</v>
      </c>
      <c r="T1433">
        <v>4.87</v>
      </c>
      <c r="U1433" s="45">
        <f t="shared" si="104"/>
        <v>4.9050000000000002</v>
      </c>
      <c r="V1433" s="48">
        <f t="shared" si="105"/>
        <v>2.1149999999999998</v>
      </c>
      <c r="W1433" t="s">
        <v>1361</v>
      </c>
      <c r="X1433" t="s">
        <v>937</v>
      </c>
    </row>
    <row r="1434" spans="1:24" outlineLevel="2">
      <c r="A1434" t="s">
        <v>20</v>
      </c>
      <c r="B1434" s="73" t="str">
        <f t="shared" si="106"/>
        <v>0V75BG</v>
      </c>
      <c r="C1434" t="s">
        <v>476</v>
      </c>
      <c r="D1434">
        <v>1</v>
      </c>
      <c r="E1434" t="s">
        <v>2937</v>
      </c>
      <c r="F1434">
        <v>4.9400000000000004</v>
      </c>
      <c r="H1434" t="s">
        <v>476</v>
      </c>
      <c r="I1434">
        <v>2.21</v>
      </c>
      <c r="J1434">
        <v>1</v>
      </c>
      <c r="K1434">
        <v>2.21</v>
      </c>
      <c r="L1434" s="45">
        <f>VLOOKUP(H1434,'[1]CALCUL AS et AN'!$A$2:$AU$889,24,FALSE)</f>
        <v>2.21</v>
      </c>
      <c r="M1434" s="48">
        <f>VLOOKUP(H1434,'[1]CALCUL AS et AN'!$A$2:$AU$889,28,FALSE)</f>
        <v>0.92</v>
      </c>
      <c r="N1434">
        <v>2.21</v>
      </c>
      <c r="O1434" s="45">
        <f t="shared" si="102"/>
        <v>2.21</v>
      </c>
      <c r="P1434" s="48">
        <f t="shared" si="103"/>
        <v>0.92</v>
      </c>
      <c r="Q1434">
        <v>4.9400000000000004</v>
      </c>
      <c r="R1434" s="45">
        <f>VLOOKUP(H1434,'[1]CALCUL AS et AN'!$A$2:$AU$889,46,FALSE)</f>
        <v>4.9725000000000001</v>
      </c>
      <c r="S1434" s="48">
        <f>VLOOKUP(H1434,'[1]CALCUL AS et AN'!$A$2:$AU$889,47,FALSE)</f>
        <v>2.0700000000000003</v>
      </c>
      <c r="T1434">
        <v>4.9400000000000004</v>
      </c>
      <c r="U1434" s="45">
        <f t="shared" si="104"/>
        <v>4.9725000000000001</v>
      </c>
      <c r="V1434" s="48">
        <f t="shared" si="105"/>
        <v>2.0700000000000003</v>
      </c>
      <c r="W1434" t="s">
        <v>1361</v>
      </c>
      <c r="X1434" t="s">
        <v>937</v>
      </c>
    </row>
    <row r="1435" spans="1:24" outlineLevel="2">
      <c r="A1435" t="s">
        <v>20</v>
      </c>
      <c r="B1435" s="73" t="str">
        <f t="shared" si="106"/>
        <v>0V75BG</v>
      </c>
      <c r="C1435" t="s">
        <v>626</v>
      </c>
      <c r="D1435">
        <v>1</v>
      </c>
      <c r="E1435" t="s">
        <v>627</v>
      </c>
      <c r="F1435">
        <v>1.1000000000000001</v>
      </c>
      <c r="H1435" t="s">
        <v>626</v>
      </c>
      <c r="I1435">
        <v>1.1100000000000001</v>
      </c>
      <c r="J1435">
        <v>1</v>
      </c>
      <c r="K1435">
        <v>1.1100000000000001</v>
      </c>
      <c r="L1435" s="45">
        <f>VLOOKUP(H1435,'[1]CALCUL AS et AN'!$A$2:$AU$889,24,FALSE)</f>
        <v>1.1060000000000001</v>
      </c>
      <c r="M1435" s="48">
        <f>VLOOKUP(H1435,'[1]CALCUL AS et AN'!$A$2:$AU$889,28,FALSE)</f>
        <v>1.2170000000000001</v>
      </c>
      <c r="N1435">
        <v>1.1100000000000001</v>
      </c>
      <c r="O1435" s="45">
        <f t="shared" si="102"/>
        <v>1.1060000000000001</v>
      </c>
      <c r="P1435" s="48">
        <f t="shared" si="103"/>
        <v>1.2170000000000001</v>
      </c>
      <c r="Q1435">
        <v>1.27</v>
      </c>
      <c r="R1435" s="45">
        <f>VLOOKUP(H1435,'[1]CALCUL AS et AN'!$A$2:$AU$889,46,FALSE)</f>
        <v>1.3825000000000001</v>
      </c>
      <c r="S1435" s="48">
        <f>VLOOKUP(H1435,'[1]CALCUL AS et AN'!$A$2:$AU$889,47,FALSE)</f>
        <v>1.5212500000000002</v>
      </c>
      <c r="T1435">
        <v>1.27</v>
      </c>
      <c r="U1435" s="45">
        <f t="shared" si="104"/>
        <v>1.3825000000000001</v>
      </c>
      <c r="V1435" s="48">
        <f t="shared" si="105"/>
        <v>1.5212500000000002</v>
      </c>
      <c r="W1435" t="s">
        <v>1361</v>
      </c>
      <c r="X1435" t="s">
        <v>937</v>
      </c>
    </row>
    <row r="1436" spans="1:24" outlineLevel="2">
      <c r="A1436" t="s">
        <v>20</v>
      </c>
      <c r="B1436" s="73" t="str">
        <f t="shared" si="106"/>
        <v>0V75BG</v>
      </c>
      <c r="C1436" t="s">
        <v>2410</v>
      </c>
      <c r="D1436">
        <v>0.83</v>
      </c>
      <c r="E1436" t="s">
        <v>2411</v>
      </c>
      <c r="F1436">
        <v>75</v>
      </c>
      <c r="H1436" t="s">
        <v>2410</v>
      </c>
      <c r="I1436">
        <v>50</v>
      </c>
      <c r="J1436">
        <v>1</v>
      </c>
      <c r="K1436">
        <v>50</v>
      </c>
      <c r="L1436" s="45">
        <f>VLOOKUP(H1436,'[1]CALCUL AS et AN'!$A$2:$AU$889,24,FALSE)</f>
        <v>50</v>
      </c>
      <c r="M1436" s="48">
        <f>VLOOKUP(H1436,'[1]CALCUL AS et AN'!$A$2:$AU$889,28,FALSE)</f>
        <v>50</v>
      </c>
      <c r="N1436">
        <v>41.5</v>
      </c>
      <c r="O1436" s="45">
        <f t="shared" si="102"/>
        <v>41.5</v>
      </c>
      <c r="P1436" s="48">
        <f t="shared" si="103"/>
        <v>41.5</v>
      </c>
      <c r="Q1436">
        <v>75</v>
      </c>
      <c r="R1436" s="45">
        <f>VLOOKUP(H1436,'[1]CALCUL AS et AN'!$A$2:$AU$889,46,FALSE)</f>
        <v>75</v>
      </c>
      <c r="S1436" s="48">
        <f>VLOOKUP(H1436,'[1]CALCUL AS et AN'!$A$2:$AU$889,47,FALSE)</f>
        <v>75</v>
      </c>
      <c r="T1436">
        <v>62.25</v>
      </c>
      <c r="U1436" s="45">
        <f t="shared" si="104"/>
        <v>62.25</v>
      </c>
      <c r="V1436" s="48">
        <f t="shared" si="105"/>
        <v>62.25</v>
      </c>
      <c r="W1436" t="s">
        <v>1361</v>
      </c>
      <c r="X1436" t="s">
        <v>951</v>
      </c>
    </row>
    <row r="1437" spans="1:24" outlineLevel="2">
      <c r="A1437" t="s">
        <v>20</v>
      </c>
      <c r="B1437" s="73" t="str">
        <f t="shared" si="106"/>
        <v>0V75BG</v>
      </c>
      <c r="C1437" t="s">
        <v>1501</v>
      </c>
      <c r="D1437">
        <v>1</v>
      </c>
      <c r="E1437" t="s">
        <v>1502</v>
      </c>
      <c r="F1437">
        <v>83.19</v>
      </c>
      <c r="H1437" t="s">
        <v>1501</v>
      </c>
      <c r="I1437">
        <v>63.5</v>
      </c>
      <c r="J1437">
        <v>1</v>
      </c>
      <c r="K1437">
        <v>63.5</v>
      </c>
      <c r="L1437" s="45">
        <f>VLOOKUP(H1437,'[1]CALCUL AS et AN'!$A$2:$AU$889,24,FALSE)</f>
        <v>63.5</v>
      </c>
      <c r="M1437" s="48">
        <f>VLOOKUP(H1437,'[1]CALCUL AS et AN'!$A$2:$AU$889,28,FALSE)</f>
        <v>71</v>
      </c>
      <c r="N1437">
        <v>63.5</v>
      </c>
      <c r="O1437" s="45">
        <f t="shared" si="102"/>
        <v>63.5</v>
      </c>
      <c r="P1437" s="48">
        <f t="shared" si="103"/>
        <v>71</v>
      </c>
      <c r="Q1437">
        <v>83.19</v>
      </c>
      <c r="R1437" s="45">
        <f>VLOOKUP(H1437,'[1]CALCUL AS et AN'!$A$2:$AU$889,46,FALSE)</f>
        <v>84.454999999999998</v>
      </c>
      <c r="S1437" s="48">
        <f>VLOOKUP(H1437,'[1]CALCUL AS et AN'!$A$2:$AU$889,47,FALSE)</f>
        <v>94.43</v>
      </c>
      <c r="T1437">
        <v>83.19</v>
      </c>
      <c r="U1437" s="45">
        <f t="shared" si="104"/>
        <v>84.454999999999998</v>
      </c>
      <c r="V1437" s="48">
        <f t="shared" si="105"/>
        <v>94.43</v>
      </c>
      <c r="W1437" t="s">
        <v>1361</v>
      </c>
      <c r="X1437" t="s">
        <v>951</v>
      </c>
    </row>
    <row r="1438" spans="1:24" outlineLevel="2">
      <c r="A1438" t="s">
        <v>20</v>
      </c>
      <c r="B1438" s="73" t="str">
        <f t="shared" si="106"/>
        <v>0V75BG</v>
      </c>
      <c r="C1438" t="s">
        <v>1542</v>
      </c>
      <c r="D1438">
        <v>1</v>
      </c>
      <c r="E1438" t="s">
        <v>1543</v>
      </c>
      <c r="F1438">
        <v>21.71</v>
      </c>
      <c r="H1438" t="s">
        <v>1542</v>
      </c>
      <c r="I1438">
        <v>17.73</v>
      </c>
      <c r="J1438">
        <v>1</v>
      </c>
      <c r="K1438">
        <v>17.73</v>
      </c>
      <c r="L1438" s="45">
        <f>VLOOKUP(H1438,'[1]CALCUL AS et AN'!$A$2:$AU$889,24,FALSE)</f>
        <v>17.73</v>
      </c>
      <c r="M1438" s="48">
        <f>VLOOKUP(H1438,'[1]CALCUL AS et AN'!$A$2:$AU$889,28,FALSE)</f>
        <v>17.73</v>
      </c>
      <c r="N1438">
        <v>17.73</v>
      </c>
      <c r="O1438" s="45">
        <f t="shared" si="102"/>
        <v>17.73</v>
      </c>
      <c r="P1438" s="48">
        <f t="shared" si="103"/>
        <v>17.73</v>
      </c>
      <c r="Q1438">
        <v>21.71</v>
      </c>
      <c r="R1438" s="45">
        <f>VLOOKUP(H1438,'[1]CALCUL AS et AN'!$A$2:$AU$889,46,FALSE)</f>
        <v>22.162500000000001</v>
      </c>
      <c r="S1438" s="48">
        <f>VLOOKUP(H1438,'[1]CALCUL AS et AN'!$A$2:$AU$889,47,FALSE)</f>
        <v>22.162500000000001</v>
      </c>
      <c r="T1438">
        <v>21.71</v>
      </c>
      <c r="U1438" s="45">
        <f t="shared" si="104"/>
        <v>22.162500000000001</v>
      </c>
      <c r="V1438" s="48">
        <f t="shared" si="105"/>
        <v>22.162500000000001</v>
      </c>
      <c r="W1438" t="s">
        <v>1361</v>
      </c>
      <c r="X1438" t="s">
        <v>951</v>
      </c>
    </row>
    <row r="1439" spans="1:24" outlineLevel="2">
      <c r="A1439" t="s">
        <v>20</v>
      </c>
      <c r="B1439" s="73" t="str">
        <f t="shared" si="106"/>
        <v>0V75BG</v>
      </c>
      <c r="C1439" t="s">
        <v>1983</v>
      </c>
      <c r="D1439">
        <v>1</v>
      </c>
      <c r="E1439" t="s">
        <v>1984</v>
      </c>
      <c r="F1439">
        <v>19.91</v>
      </c>
      <c r="H1439" t="s">
        <v>1983</v>
      </c>
      <c r="I1439">
        <v>12.16</v>
      </c>
      <c r="J1439">
        <v>1</v>
      </c>
      <c r="K1439">
        <v>12.16</v>
      </c>
      <c r="L1439" s="45">
        <f>VLOOKUP(H1439,'[1]CALCUL AS et AN'!$A$2:$AU$889,24,FALSE)</f>
        <v>12.16</v>
      </c>
      <c r="M1439" s="48">
        <f>VLOOKUP(H1439,'[1]CALCUL AS et AN'!$A$2:$AU$889,28,FALSE)</f>
        <v>12.16</v>
      </c>
      <c r="N1439">
        <v>12.16</v>
      </c>
      <c r="O1439" s="45">
        <f t="shared" si="102"/>
        <v>12.16</v>
      </c>
      <c r="P1439" s="48">
        <f t="shared" si="103"/>
        <v>12.16</v>
      </c>
      <c r="Q1439">
        <v>19.91</v>
      </c>
      <c r="R1439" s="45">
        <f>VLOOKUP(H1439,'[1]CALCUL AS et AN'!$A$2:$AU$889,46,FALSE)</f>
        <v>21.28</v>
      </c>
      <c r="S1439" s="48">
        <f>VLOOKUP(H1439,'[1]CALCUL AS et AN'!$A$2:$AU$889,47,FALSE)</f>
        <v>21.28</v>
      </c>
      <c r="T1439">
        <v>19.91</v>
      </c>
      <c r="U1439" s="45">
        <f t="shared" si="104"/>
        <v>21.28</v>
      </c>
      <c r="V1439" s="48">
        <f t="shared" si="105"/>
        <v>21.28</v>
      </c>
      <c r="W1439" t="s">
        <v>1361</v>
      </c>
      <c r="X1439" t="s">
        <v>951</v>
      </c>
    </row>
    <row r="1440" spans="1:24" outlineLevel="2">
      <c r="A1440" t="s">
        <v>20</v>
      </c>
      <c r="B1440" s="73" t="str">
        <f t="shared" si="106"/>
        <v>0V75BG</v>
      </c>
      <c r="C1440" t="s">
        <v>1986</v>
      </c>
      <c r="D1440">
        <v>1</v>
      </c>
      <c r="E1440" t="s">
        <v>1987</v>
      </c>
      <c r="F1440">
        <v>4.1900000000000004</v>
      </c>
      <c r="H1440" t="s">
        <v>1986</v>
      </c>
      <c r="I1440">
        <v>2.99</v>
      </c>
      <c r="J1440">
        <v>1</v>
      </c>
      <c r="K1440">
        <v>2.99</v>
      </c>
      <c r="L1440" s="45">
        <f>VLOOKUP(H1440,'[1]CALCUL AS et AN'!$A$2:$AU$889,24,FALSE)</f>
        <v>2.99</v>
      </c>
      <c r="M1440" s="48">
        <f>VLOOKUP(H1440,'[1]CALCUL AS et AN'!$A$2:$AU$889,28,FALSE)</f>
        <v>2.99</v>
      </c>
      <c r="N1440">
        <v>2.99</v>
      </c>
      <c r="O1440" s="45">
        <f t="shared" si="102"/>
        <v>2.99</v>
      </c>
      <c r="P1440" s="48">
        <f t="shared" si="103"/>
        <v>2.99</v>
      </c>
      <c r="Q1440">
        <v>4.1900000000000004</v>
      </c>
      <c r="R1440" s="45">
        <f>VLOOKUP(H1440,'[1]CALCUL AS et AN'!$A$2:$AU$889,46,FALSE)</f>
        <v>4.4850000000000003</v>
      </c>
      <c r="S1440" s="48">
        <f>VLOOKUP(H1440,'[1]CALCUL AS et AN'!$A$2:$AU$889,47,FALSE)</f>
        <v>4.4850000000000003</v>
      </c>
      <c r="T1440">
        <v>4.1900000000000004</v>
      </c>
      <c r="U1440" s="45">
        <f t="shared" si="104"/>
        <v>4.4850000000000003</v>
      </c>
      <c r="V1440" s="48">
        <f t="shared" si="105"/>
        <v>4.4850000000000003</v>
      </c>
      <c r="W1440" t="s">
        <v>1361</v>
      </c>
      <c r="X1440" t="s">
        <v>951</v>
      </c>
    </row>
    <row r="1441" spans="1:24" outlineLevel="2">
      <c r="A1441" t="s">
        <v>20</v>
      </c>
      <c r="B1441" s="73" t="str">
        <f t="shared" si="106"/>
        <v>0V75BG</v>
      </c>
      <c r="C1441" t="s">
        <v>632</v>
      </c>
      <c r="D1441">
        <v>1</v>
      </c>
      <c r="E1441" t="s">
        <v>1514</v>
      </c>
      <c r="F1441">
        <v>12.91</v>
      </c>
      <c r="H1441" t="s">
        <v>632</v>
      </c>
      <c r="I1441">
        <v>4.7300000000000004</v>
      </c>
      <c r="J1441">
        <v>0.33</v>
      </c>
      <c r="K1441">
        <v>14.333333333333334</v>
      </c>
      <c r="L1441" s="45">
        <f>VLOOKUP(H1441,'[1]CALCUL AS et AN'!$A$2:$AU$889,24,FALSE)</f>
        <v>4.7320000000000002</v>
      </c>
      <c r="M1441" s="48">
        <f>VLOOKUP(H1441,'[1]CALCUL AS et AN'!$A$2:$AU$889,28,FALSE)</f>
        <v>4.7779999999999996</v>
      </c>
      <c r="N1441">
        <v>14.333333333333334</v>
      </c>
      <c r="O1441" s="45">
        <f t="shared" si="102"/>
        <v>4.7320000000000002</v>
      </c>
      <c r="P1441" s="48">
        <f t="shared" si="103"/>
        <v>4.7779999999999996</v>
      </c>
      <c r="Q1441">
        <v>12.91</v>
      </c>
      <c r="R1441" s="45">
        <f>VLOOKUP(H1441,'[1]CALCUL AS et AN'!$A$2:$AU$889,46,FALSE)</f>
        <v>6.2935600000000003</v>
      </c>
      <c r="S1441" s="48">
        <f>VLOOKUP(H1441,'[1]CALCUL AS et AN'!$A$2:$AU$889,47,FALSE)</f>
        <v>6.3547399999999996</v>
      </c>
      <c r="T1441">
        <v>12.91</v>
      </c>
      <c r="U1441" s="45">
        <f t="shared" si="104"/>
        <v>6.2935600000000003</v>
      </c>
      <c r="V1441" s="48">
        <f t="shared" si="105"/>
        <v>6.3547399999999996</v>
      </c>
      <c r="W1441" t="s">
        <v>1361</v>
      </c>
      <c r="X1441" t="s">
        <v>937</v>
      </c>
    </row>
    <row r="1442" spans="1:24" outlineLevel="2">
      <c r="A1442" t="s">
        <v>20</v>
      </c>
      <c r="B1442" s="73" t="str">
        <f t="shared" si="106"/>
        <v>0V75BG</v>
      </c>
      <c r="C1442" t="s">
        <v>1510</v>
      </c>
      <c r="D1442">
        <v>1</v>
      </c>
      <c r="E1442" t="s">
        <v>1511</v>
      </c>
      <c r="F1442">
        <v>9.56</v>
      </c>
      <c r="H1442" t="s">
        <v>1510</v>
      </c>
      <c r="I1442">
        <v>8.09</v>
      </c>
      <c r="J1442">
        <v>1</v>
      </c>
      <c r="K1442">
        <v>8.09</v>
      </c>
      <c r="L1442" s="45">
        <f>VLOOKUP(H1442,'[1]CALCUL AS et AN'!$A$2:$AU$889,24,FALSE)</f>
        <v>8.0869999999999997</v>
      </c>
      <c r="M1442" s="48">
        <f>VLOOKUP(H1442,'[1]CALCUL AS et AN'!$A$2:$AU$889,28,FALSE)</f>
        <v>8.0869999999999997</v>
      </c>
      <c r="N1442">
        <v>8.09</v>
      </c>
      <c r="O1442" s="45">
        <f t="shared" si="102"/>
        <v>8.0869999999999997</v>
      </c>
      <c r="P1442" s="48">
        <f t="shared" si="103"/>
        <v>8.0869999999999997</v>
      </c>
      <c r="Q1442">
        <v>9.56</v>
      </c>
      <c r="R1442" s="45">
        <f>VLOOKUP(H1442,'[1]CALCUL AS et AN'!$A$2:$AU$889,46,FALSE)</f>
        <v>10.108750000000001</v>
      </c>
      <c r="S1442" s="48">
        <f>VLOOKUP(H1442,'[1]CALCUL AS et AN'!$A$2:$AU$889,47,FALSE)</f>
        <v>10.108750000000001</v>
      </c>
      <c r="T1442">
        <v>9.56</v>
      </c>
      <c r="U1442" s="45">
        <f t="shared" si="104"/>
        <v>10.108750000000001</v>
      </c>
      <c r="V1442" s="48">
        <f t="shared" si="105"/>
        <v>10.108750000000001</v>
      </c>
      <c r="W1442" t="s">
        <v>1361</v>
      </c>
      <c r="X1442" t="s">
        <v>951</v>
      </c>
    </row>
    <row r="1443" spans="1:24" outlineLevel="2">
      <c r="A1443" t="s">
        <v>20</v>
      </c>
      <c r="B1443" s="73" t="str">
        <f t="shared" si="106"/>
        <v>0V75BG</v>
      </c>
      <c r="C1443" t="s">
        <v>1519</v>
      </c>
      <c r="D1443">
        <v>1</v>
      </c>
      <c r="E1443" t="s">
        <v>1520</v>
      </c>
      <c r="F1443">
        <v>9.64</v>
      </c>
      <c r="H1443" t="s">
        <v>1519</v>
      </c>
      <c r="I1443">
        <v>7.94</v>
      </c>
      <c r="J1443">
        <v>1</v>
      </c>
      <c r="K1443">
        <v>7.94</v>
      </c>
      <c r="L1443" s="45">
        <f>VLOOKUP(H1443,'[1]CALCUL AS et AN'!$A$2:$AU$889,24,FALSE)</f>
        <v>7.9420000000000002</v>
      </c>
      <c r="M1443" s="48">
        <f>VLOOKUP(H1443,'[1]CALCUL AS et AN'!$A$2:$AU$889,28,FALSE)</f>
        <v>7.9420000000000002</v>
      </c>
      <c r="N1443">
        <v>7.94</v>
      </c>
      <c r="O1443" s="45">
        <f t="shared" si="102"/>
        <v>7.9420000000000002</v>
      </c>
      <c r="P1443" s="48">
        <f t="shared" si="103"/>
        <v>7.9420000000000002</v>
      </c>
      <c r="Q1443">
        <v>9.64</v>
      </c>
      <c r="R1443" s="45">
        <f>VLOOKUP(H1443,'[1]CALCUL AS et AN'!$A$2:$AU$889,46,FALSE)</f>
        <v>9.9275000000000002</v>
      </c>
      <c r="S1443" s="48">
        <f>VLOOKUP(H1443,'[1]CALCUL AS et AN'!$A$2:$AU$889,47,FALSE)</f>
        <v>9.9275000000000002</v>
      </c>
      <c r="T1443">
        <v>9.64</v>
      </c>
      <c r="U1443" s="45">
        <f t="shared" si="104"/>
        <v>9.9275000000000002</v>
      </c>
      <c r="V1443" s="48">
        <f t="shared" si="105"/>
        <v>9.9275000000000002</v>
      </c>
      <c r="W1443" t="s">
        <v>1361</v>
      </c>
      <c r="X1443" t="s">
        <v>951</v>
      </c>
    </row>
    <row r="1444" spans="1:24" outlineLevel="2">
      <c r="A1444" t="s">
        <v>20</v>
      </c>
      <c r="B1444" s="73" t="str">
        <f t="shared" si="106"/>
        <v>0V75BG</v>
      </c>
      <c r="C1444">
        <v>8412802518</v>
      </c>
      <c r="D1444">
        <v>6</v>
      </c>
      <c r="E1444" t="s">
        <v>2270</v>
      </c>
      <c r="F1444">
        <v>7.0000000000000007E-2</v>
      </c>
      <c r="H1444">
        <v>8412802518</v>
      </c>
      <c r="I1444">
        <v>7.08</v>
      </c>
      <c r="J1444">
        <v>100</v>
      </c>
      <c r="K1444">
        <v>7.0800000000000002E-2</v>
      </c>
      <c r="L1444" s="45">
        <f>VLOOKUP(H1444,'[1]CALCUL AS et AN'!$A$2:$AU$889,24,FALSE)</f>
        <v>7.0800000000000002E-2</v>
      </c>
      <c r="M1444" s="48">
        <f>VLOOKUP(H1444,'[1]CALCUL AS et AN'!$A$2:$AU$889,28,FALSE)</f>
        <v>7.0800000000000002E-2</v>
      </c>
      <c r="N1444">
        <v>0.42480000000000001</v>
      </c>
      <c r="O1444" s="45">
        <f t="shared" si="102"/>
        <v>0.42480000000000001</v>
      </c>
      <c r="P1444" s="48">
        <f t="shared" si="103"/>
        <v>0.42480000000000001</v>
      </c>
      <c r="Q1444">
        <v>7.0000000000000007E-2</v>
      </c>
      <c r="R1444" s="45">
        <f>VLOOKUP(H1444,'[1]CALCUL AS et AN'!$A$2:$AU$889,46,FALSE)</f>
        <v>8.8499999999999995E-2</v>
      </c>
      <c r="S1444" s="48">
        <f>VLOOKUP(H1444,'[1]CALCUL AS et AN'!$A$2:$AU$889,47,FALSE)</f>
        <v>8.8499999999999995E-2</v>
      </c>
      <c r="T1444">
        <v>0.42000000000000004</v>
      </c>
      <c r="U1444" s="45">
        <f t="shared" si="104"/>
        <v>0.53099999999999992</v>
      </c>
      <c r="V1444" s="48">
        <f t="shared" si="105"/>
        <v>0.53099999999999992</v>
      </c>
      <c r="W1444" t="s">
        <v>1361</v>
      </c>
      <c r="X1444" t="s">
        <v>951</v>
      </c>
    </row>
    <row r="1445" spans="1:24" outlineLevel="2">
      <c r="A1445" t="s">
        <v>20</v>
      </c>
      <c r="B1445" s="73" t="str">
        <f t="shared" si="106"/>
        <v>0V75BG</v>
      </c>
      <c r="C1445" t="s">
        <v>2454</v>
      </c>
      <c r="D1445">
        <v>2</v>
      </c>
      <c r="E1445" t="s">
        <v>2455</v>
      </c>
      <c r="F1445">
        <v>0.27400000000000002</v>
      </c>
      <c r="H1445" t="s">
        <v>2454</v>
      </c>
      <c r="I1445">
        <v>0.09</v>
      </c>
      <c r="J1445">
        <v>1</v>
      </c>
      <c r="K1445">
        <v>0.09</v>
      </c>
      <c r="L1445" s="45">
        <f>VLOOKUP(H1445,'[1]CALCUL AS et AN'!$A$2:$AU$889,24,FALSE)</f>
        <v>8.6599999999999996E-2</v>
      </c>
      <c r="M1445" s="48">
        <f>VLOOKUP(H1445,'[1]CALCUL AS et AN'!$A$2:$AU$889,28,FALSE)</f>
        <v>8.6599999999999996E-2</v>
      </c>
      <c r="N1445">
        <v>0.18</v>
      </c>
      <c r="O1445" s="45">
        <f t="shared" si="102"/>
        <v>0.17319999999999999</v>
      </c>
      <c r="P1445" s="48">
        <f t="shared" si="103"/>
        <v>0.17319999999999999</v>
      </c>
      <c r="Q1445">
        <v>0.27400000000000002</v>
      </c>
      <c r="R1445" s="45">
        <f>VLOOKUP(H1445,'[1]CALCUL AS et AN'!$A$2:$AU$889,46,FALSE)</f>
        <v>0.12989999999999999</v>
      </c>
      <c r="S1445" s="48">
        <f>VLOOKUP(H1445,'[1]CALCUL AS et AN'!$A$2:$AU$889,47,FALSE)</f>
        <v>0.12989999999999999</v>
      </c>
      <c r="T1445">
        <v>0.54800000000000004</v>
      </c>
      <c r="U1445" s="45">
        <f t="shared" si="104"/>
        <v>0.25979999999999998</v>
      </c>
      <c r="V1445" s="48">
        <f t="shared" si="105"/>
        <v>0.25979999999999998</v>
      </c>
      <c r="W1445" t="s">
        <v>1361</v>
      </c>
      <c r="X1445" t="s">
        <v>951</v>
      </c>
    </row>
    <row r="1446" spans="1:24" outlineLevel="2">
      <c r="A1446" t="s">
        <v>20</v>
      </c>
      <c r="B1446" s="73" t="str">
        <f t="shared" si="106"/>
        <v>0V75BG</v>
      </c>
      <c r="C1446">
        <v>8534000818</v>
      </c>
      <c r="D1446">
        <v>8</v>
      </c>
      <c r="E1446" t="s">
        <v>2274</v>
      </c>
      <c r="F1446">
        <v>0.05</v>
      </c>
      <c r="H1446">
        <v>8534000818</v>
      </c>
      <c r="I1446">
        <v>2.9000000000000001E-2</v>
      </c>
      <c r="J1446">
        <v>1</v>
      </c>
      <c r="K1446">
        <v>2.9000000000000001E-2</v>
      </c>
      <c r="L1446" s="45">
        <f>VLOOKUP(H1446,'[1]CALCUL AS et AN'!$A$2:$AU$889,24,FALSE)</f>
        <v>2.9399999999999999E-2</v>
      </c>
      <c r="M1446" s="48">
        <f>VLOOKUP(H1446,'[1]CALCUL AS et AN'!$A$2:$AU$889,28,FALSE)</f>
        <v>2.9399999999999999E-2</v>
      </c>
      <c r="N1446">
        <v>0.23200000000000001</v>
      </c>
      <c r="O1446" s="45">
        <f t="shared" si="102"/>
        <v>0.23519999999999999</v>
      </c>
      <c r="P1446" s="48">
        <f t="shared" si="103"/>
        <v>0.23519999999999999</v>
      </c>
      <c r="Q1446">
        <v>0.05</v>
      </c>
      <c r="R1446" s="45">
        <f>VLOOKUP(H1446,'[1]CALCUL AS et AN'!$A$2:$AU$889,46,FALSE)</f>
        <v>5.1449999999999996E-2</v>
      </c>
      <c r="S1446" s="48">
        <f>VLOOKUP(H1446,'[1]CALCUL AS et AN'!$A$2:$AU$889,47,FALSE)</f>
        <v>5.1449999999999996E-2</v>
      </c>
      <c r="T1446">
        <v>0.4</v>
      </c>
      <c r="U1446" s="45">
        <f t="shared" si="104"/>
        <v>0.41159999999999997</v>
      </c>
      <c r="V1446" s="48">
        <f t="shared" si="105"/>
        <v>0.41159999999999997</v>
      </c>
      <c r="W1446" t="s">
        <v>1361</v>
      </c>
      <c r="X1446" t="s">
        <v>951</v>
      </c>
    </row>
    <row r="1447" spans="1:24" outlineLevel="2">
      <c r="A1447" t="s">
        <v>20</v>
      </c>
      <c r="B1447" s="73" t="str">
        <f t="shared" si="106"/>
        <v>0V75BG</v>
      </c>
      <c r="C1447" t="s">
        <v>2524</v>
      </c>
      <c r="D1447">
        <v>1</v>
      </c>
      <c r="E1447" t="s">
        <v>2525</v>
      </c>
      <c r="F1447">
        <v>6.1349999999999998</v>
      </c>
      <c r="H1447" t="s">
        <v>2524</v>
      </c>
      <c r="I1447">
        <v>4.09</v>
      </c>
      <c r="J1447">
        <v>1</v>
      </c>
      <c r="K1447">
        <v>4.09</v>
      </c>
      <c r="L1447" s="45">
        <f>VLOOKUP(H1447,'[1]CALCUL AS et AN'!$A$2:$AU$889,24,FALSE)</f>
        <v>4.09</v>
      </c>
      <c r="M1447" s="48">
        <f>VLOOKUP(H1447,'[1]CALCUL AS et AN'!$A$2:$AU$889,28,FALSE)</f>
        <v>4.09</v>
      </c>
      <c r="N1447">
        <v>4.09</v>
      </c>
      <c r="O1447" s="45">
        <f t="shared" si="102"/>
        <v>4.09</v>
      </c>
      <c r="P1447" s="48">
        <f t="shared" si="103"/>
        <v>4.09</v>
      </c>
      <c r="Q1447">
        <v>6.1349999999999998</v>
      </c>
      <c r="R1447" s="45">
        <f>VLOOKUP(H1447,'[1]CALCUL AS et AN'!$A$2:$AU$889,46,FALSE)</f>
        <v>6.1349999999999998</v>
      </c>
      <c r="S1447" s="48">
        <f>VLOOKUP(H1447,'[1]CALCUL AS et AN'!$A$2:$AU$889,47,FALSE)</f>
        <v>6.1349999999999998</v>
      </c>
      <c r="T1447">
        <v>6.1349999999999998</v>
      </c>
      <c r="U1447" s="45">
        <f t="shared" si="104"/>
        <v>6.1349999999999998</v>
      </c>
      <c r="V1447" s="48">
        <f t="shared" si="105"/>
        <v>6.1349999999999998</v>
      </c>
      <c r="W1447" t="s">
        <v>1361</v>
      </c>
      <c r="X1447" t="s">
        <v>951</v>
      </c>
    </row>
    <row r="1448" spans="1:24" outlineLevel="2">
      <c r="A1448" t="s">
        <v>20</v>
      </c>
      <c r="B1448" s="73" t="str">
        <f t="shared" si="106"/>
        <v>0V75BG</v>
      </c>
      <c r="C1448" t="s">
        <v>2449</v>
      </c>
      <c r="D1448">
        <v>2</v>
      </c>
      <c r="E1448" t="s">
        <v>2450</v>
      </c>
      <c r="F1448">
        <v>0.1</v>
      </c>
      <c r="H1448" t="s">
        <v>2449</v>
      </c>
      <c r="I1448">
        <v>0.05</v>
      </c>
      <c r="J1448">
        <v>1</v>
      </c>
      <c r="K1448">
        <v>0.05</v>
      </c>
      <c r="L1448" s="45">
        <f>VLOOKUP(H1448,'[1]CALCUL AS et AN'!$A$2:$AU$889,24,FALSE)</f>
        <v>5.0999999999999997E-2</v>
      </c>
      <c r="M1448" s="48">
        <f>VLOOKUP(H1448,'[1]CALCUL AS et AN'!$A$2:$AU$889,28,FALSE)</f>
        <v>5.0999999999999997E-2</v>
      </c>
      <c r="N1448">
        <v>0.1</v>
      </c>
      <c r="O1448" s="45">
        <f t="shared" si="102"/>
        <v>0.10199999999999999</v>
      </c>
      <c r="P1448" s="48">
        <f t="shared" si="103"/>
        <v>0.10199999999999999</v>
      </c>
      <c r="Q1448">
        <v>0.2</v>
      </c>
      <c r="R1448" s="45">
        <f>VLOOKUP(H1448,'[1]CALCUL AS et AN'!$A$2:$AU$889,46,FALSE)</f>
        <v>0.10199999999999999</v>
      </c>
      <c r="S1448" s="48">
        <f>VLOOKUP(H1448,'[1]CALCUL AS et AN'!$A$2:$AU$889,47,FALSE)</f>
        <v>0.10199999999999999</v>
      </c>
      <c r="T1448">
        <v>0.4</v>
      </c>
      <c r="U1448" s="45">
        <f t="shared" si="104"/>
        <v>0.20399999999999999</v>
      </c>
      <c r="V1448" s="48">
        <f t="shared" si="105"/>
        <v>0.20399999999999999</v>
      </c>
      <c r="W1448" t="s">
        <v>1361</v>
      </c>
      <c r="X1448" t="s">
        <v>951</v>
      </c>
    </row>
    <row r="1449" spans="1:24" outlineLevel="2">
      <c r="A1449" t="s">
        <v>20</v>
      </c>
      <c r="B1449" s="73" t="str">
        <f t="shared" si="106"/>
        <v>0V75BG</v>
      </c>
      <c r="C1449" t="s">
        <v>2311</v>
      </c>
      <c r="D1449">
        <v>1</v>
      </c>
      <c r="E1449" t="s">
        <v>2312</v>
      </c>
      <c r="F1449">
        <v>17.510000000000002</v>
      </c>
      <c r="H1449" t="s">
        <v>2311</v>
      </c>
      <c r="I1449">
        <v>11.67</v>
      </c>
      <c r="J1449">
        <v>1</v>
      </c>
      <c r="K1449">
        <v>11.67</v>
      </c>
      <c r="L1449" s="45">
        <f>VLOOKUP(H1449,'[1]CALCUL AS et AN'!$A$2:$AU$889,24,FALSE)</f>
        <v>11.67</v>
      </c>
      <c r="M1449" s="48">
        <f>VLOOKUP(H1449,'[1]CALCUL AS et AN'!$A$2:$AU$889,28,FALSE)</f>
        <v>11.67</v>
      </c>
      <c r="N1449">
        <v>11.67</v>
      </c>
      <c r="O1449" s="45">
        <f t="shared" si="102"/>
        <v>11.67</v>
      </c>
      <c r="P1449" s="48">
        <f t="shared" si="103"/>
        <v>11.67</v>
      </c>
      <c r="Q1449">
        <v>17.510000000000002</v>
      </c>
      <c r="R1449" s="45">
        <f>VLOOKUP(H1449,'[1]CALCUL AS et AN'!$A$2:$AU$889,46,FALSE)</f>
        <v>17.504999999999999</v>
      </c>
      <c r="S1449" s="48">
        <f>VLOOKUP(H1449,'[1]CALCUL AS et AN'!$A$2:$AU$889,47,FALSE)</f>
        <v>17.504999999999999</v>
      </c>
      <c r="T1449">
        <v>17.510000000000002</v>
      </c>
      <c r="U1449" s="45">
        <f t="shared" si="104"/>
        <v>17.504999999999999</v>
      </c>
      <c r="V1449" s="48">
        <f t="shared" si="105"/>
        <v>17.504999999999999</v>
      </c>
      <c r="W1449" t="s">
        <v>1361</v>
      </c>
      <c r="X1449" t="s">
        <v>937</v>
      </c>
    </row>
    <row r="1450" spans="1:24" outlineLevel="2">
      <c r="A1450" t="s">
        <v>20</v>
      </c>
      <c r="B1450" s="73" t="str">
        <f t="shared" si="106"/>
        <v>0V75BG</v>
      </c>
      <c r="C1450">
        <v>101007</v>
      </c>
      <c r="D1450">
        <v>1</v>
      </c>
      <c r="E1450" t="s">
        <v>1544</v>
      </c>
      <c r="F1450">
        <v>2.2400000000000002</v>
      </c>
      <c r="H1450">
        <v>101007</v>
      </c>
      <c r="I1450">
        <v>1.5</v>
      </c>
      <c r="J1450">
        <v>1</v>
      </c>
      <c r="K1450">
        <v>1.5</v>
      </c>
      <c r="L1450" s="45">
        <f>VLOOKUP(H1450,'[1]CALCUL AS et AN'!$A$2:$AU$889,24,FALSE)</f>
        <v>1.5</v>
      </c>
      <c r="M1450" s="48">
        <f>VLOOKUP(H1450,'[1]CALCUL AS et AN'!$A$2:$AU$889,28,FALSE)</f>
        <v>1.5</v>
      </c>
      <c r="N1450">
        <v>1.5</v>
      </c>
      <c r="O1450" s="45">
        <f t="shared" si="102"/>
        <v>1.5</v>
      </c>
      <c r="P1450" s="48">
        <f t="shared" si="103"/>
        <v>1.5</v>
      </c>
      <c r="Q1450">
        <v>2.2400000000000002</v>
      </c>
      <c r="R1450" s="45">
        <f>VLOOKUP(H1450,'[1]CALCUL AS et AN'!$A$2:$AU$889,46,FALSE)</f>
        <v>2.25</v>
      </c>
      <c r="S1450" s="48">
        <f>VLOOKUP(H1450,'[1]CALCUL AS et AN'!$A$2:$AU$889,47,FALSE)</f>
        <v>2.25</v>
      </c>
      <c r="T1450">
        <v>2.2400000000000002</v>
      </c>
      <c r="U1450" s="45">
        <f t="shared" si="104"/>
        <v>2.25</v>
      </c>
      <c r="V1450" s="48">
        <f t="shared" si="105"/>
        <v>2.25</v>
      </c>
      <c r="W1450" t="s">
        <v>1361</v>
      </c>
      <c r="X1450" t="s">
        <v>951</v>
      </c>
    </row>
    <row r="1451" spans="1:24" outlineLevel="2">
      <c r="A1451" t="s">
        <v>20</v>
      </c>
      <c r="B1451" s="73" t="str">
        <f t="shared" si="106"/>
        <v>0V75BG</v>
      </c>
      <c r="C1451" t="s">
        <v>62</v>
      </c>
      <c r="D1451">
        <v>1</v>
      </c>
      <c r="E1451" t="s">
        <v>63</v>
      </c>
      <c r="F1451">
        <v>139.16999999999999</v>
      </c>
      <c r="H1451" t="s">
        <v>62</v>
      </c>
      <c r="I1451">
        <v>88.935500000000005</v>
      </c>
      <c r="J1451">
        <v>1</v>
      </c>
      <c r="K1451">
        <v>88.935500000000005</v>
      </c>
      <c r="L1451" s="45">
        <f>VLOOKUP(H1451,'[1]CALCUL AS et AN'!$A$2:$AU$889,24,FALSE)</f>
        <v>88.936256</v>
      </c>
      <c r="M1451" s="48">
        <f>VLOOKUP(H1451,'[1]CALCUL AS et AN'!$A$2:$AU$889,28,FALSE)</f>
        <v>90.786255999999995</v>
      </c>
      <c r="N1451">
        <v>88.935500000000005</v>
      </c>
      <c r="O1451" s="45">
        <f t="shared" si="102"/>
        <v>88.936256</v>
      </c>
      <c r="P1451" s="48">
        <f t="shared" si="103"/>
        <v>90.786255999999995</v>
      </c>
      <c r="Q1451">
        <v>160.19999999999999</v>
      </c>
      <c r="R1451" s="45">
        <f>VLOOKUP(H1451,'[1]CALCUL AS et AN'!$A$2:$AU$889,46,FALSE)</f>
        <v>144.33635149999998</v>
      </c>
      <c r="S1451" s="48">
        <f>VLOOKUP(H1451,'[1]CALCUL AS et AN'!$A$2:$AU$889,47,FALSE)</f>
        <v>147.29635150000001</v>
      </c>
      <c r="T1451">
        <v>160.19999999999999</v>
      </c>
      <c r="U1451" s="45">
        <f t="shared" si="104"/>
        <v>144.33635149999998</v>
      </c>
      <c r="V1451" s="48">
        <f t="shared" si="105"/>
        <v>147.29635150000001</v>
      </c>
      <c r="W1451" t="s">
        <v>1361</v>
      </c>
      <c r="X1451" t="s">
        <v>1361</v>
      </c>
    </row>
    <row r="1452" spans="1:24" outlineLevel="2">
      <c r="A1452" t="s">
        <v>20</v>
      </c>
      <c r="B1452" s="73" t="str">
        <f t="shared" si="106"/>
        <v>0V75BG</v>
      </c>
      <c r="C1452" t="s">
        <v>1537</v>
      </c>
      <c r="D1452">
        <v>1</v>
      </c>
      <c r="E1452" t="s">
        <v>1538</v>
      </c>
      <c r="F1452">
        <v>4.3499999999999996</v>
      </c>
      <c r="H1452" t="s">
        <v>1537</v>
      </c>
      <c r="I1452">
        <v>2.9</v>
      </c>
      <c r="J1452">
        <v>1</v>
      </c>
      <c r="K1452">
        <v>2.9</v>
      </c>
      <c r="L1452" s="45">
        <f>VLOOKUP(H1452,'[1]CALCUL AS et AN'!$A$2:$AU$889,24,FALSE)</f>
        <v>2.9</v>
      </c>
      <c r="M1452" s="48">
        <f>VLOOKUP(H1452,'[1]CALCUL AS et AN'!$A$2:$AU$889,28,FALSE)</f>
        <v>2.9</v>
      </c>
      <c r="N1452">
        <v>2.9</v>
      </c>
      <c r="O1452" s="45">
        <f t="shared" si="102"/>
        <v>2.9</v>
      </c>
      <c r="P1452" s="48">
        <f t="shared" si="103"/>
        <v>2.9</v>
      </c>
      <c r="Q1452">
        <v>4.3499999999999996</v>
      </c>
      <c r="R1452" s="45">
        <f>VLOOKUP(H1452,'[1]CALCUL AS et AN'!$A$2:$AU$889,46,FALSE)</f>
        <v>4.3499999999999996</v>
      </c>
      <c r="S1452" s="48">
        <f>VLOOKUP(H1452,'[1]CALCUL AS et AN'!$A$2:$AU$889,47,FALSE)</f>
        <v>4.3499999999999996</v>
      </c>
      <c r="T1452">
        <v>4.3499999999999996</v>
      </c>
      <c r="U1452" s="45">
        <f t="shared" si="104"/>
        <v>4.3499999999999996</v>
      </c>
      <c r="V1452" s="48">
        <f t="shared" si="105"/>
        <v>4.3499999999999996</v>
      </c>
      <c r="W1452" t="s">
        <v>1361</v>
      </c>
      <c r="X1452" t="s">
        <v>951</v>
      </c>
    </row>
    <row r="1453" spans="1:24" outlineLevel="2">
      <c r="A1453" t="s">
        <v>20</v>
      </c>
      <c r="B1453" s="73" t="str">
        <f t="shared" si="106"/>
        <v>0V75BG</v>
      </c>
      <c r="C1453" t="s">
        <v>2626</v>
      </c>
      <c r="D1453">
        <v>1</v>
      </c>
      <c r="E1453" t="s">
        <v>2627</v>
      </c>
      <c r="F1453">
        <v>0.4</v>
      </c>
      <c r="H1453" t="s">
        <v>2626</v>
      </c>
      <c r="I1453">
        <v>0.2</v>
      </c>
      <c r="J1453">
        <v>1</v>
      </c>
      <c r="K1453">
        <v>0.2</v>
      </c>
      <c r="L1453" s="45">
        <f>VLOOKUP(H1453,'[1]CALCUL AS et AN'!$A$2:$AU$889,24,FALSE)</f>
        <v>0.2</v>
      </c>
      <c r="M1453" s="48">
        <f>VLOOKUP(H1453,'[1]CALCUL AS et AN'!$A$2:$AU$889,28,FALSE)</f>
        <v>0.2</v>
      </c>
      <c r="N1453">
        <v>0.2</v>
      </c>
      <c r="O1453" s="45">
        <f t="shared" ref="O1453:O1518" si="107">D1453*L1453</f>
        <v>0.2</v>
      </c>
      <c r="P1453" s="48">
        <f t="shared" ref="P1453:P1518" si="108">D1453*M1453</f>
        <v>0.2</v>
      </c>
      <c r="Q1453">
        <v>0.4</v>
      </c>
      <c r="R1453" s="45">
        <f>VLOOKUP(H1453,'[1]CALCUL AS et AN'!$A$2:$AU$889,46,FALSE)</f>
        <v>0</v>
      </c>
      <c r="S1453" s="48">
        <f>VLOOKUP(H1453,'[1]CALCUL AS et AN'!$A$2:$AU$889,47,FALSE)</f>
        <v>0.4</v>
      </c>
      <c r="T1453">
        <v>0.4</v>
      </c>
      <c r="U1453" s="45">
        <f t="shared" ref="U1453:U1518" si="109">R1453*D1453</f>
        <v>0</v>
      </c>
      <c r="V1453" s="48">
        <f t="shared" ref="V1453:V1518" si="110">S1453*D1453</f>
        <v>0.4</v>
      </c>
      <c r="W1453" t="s">
        <v>1361</v>
      </c>
      <c r="X1453" t="s">
        <v>951</v>
      </c>
    </row>
    <row r="1454" spans="1:24" outlineLevel="2">
      <c r="A1454" t="s">
        <v>20</v>
      </c>
      <c r="B1454" s="73" t="str">
        <f t="shared" si="106"/>
        <v>0V75BG</v>
      </c>
      <c r="C1454" t="s">
        <v>606</v>
      </c>
      <c r="D1454">
        <v>1</v>
      </c>
      <c r="E1454" t="s">
        <v>1848</v>
      </c>
      <c r="F1454">
        <v>2.31</v>
      </c>
      <c r="H1454" t="s">
        <v>606</v>
      </c>
      <c r="I1454">
        <v>1.72</v>
      </c>
      <c r="J1454">
        <v>1</v>
      </c>
      <c r="K1454">
        <v>1.72</v>
      </c>
      <c r="L1454" s="45">
        <f>VLOOKUP(H1454,'[1]CALCUL AS et AN'!$A$2:$AU$889,24,FALSE)</f>
        <v>1.7150000000000001</v>
      </c>
      <c r="M1454" s="48">
        <f>VLOOKUP(H1454,'[1]CALCUL AS et AN'!$A$2:$AU$889,28,FALSE)</f>
        <v>1.635</v>
      </c>
      <c r="N1454">
        <v>1.72</v>
      </c>
      <c r="O1454" s="45">
        <f t="shared" si="107"/>
        <v>1.7150000000000001</v>
      </c>
      <c r="P1454" s="48">
        <f t="shared" si="108"/>
        <v>1.635</v>
      </c>
      <c r="Q1454">
        <v>2.31</v>
      </c>
      <c r="R1454" s="45">
        <f>VLOOKUP(H1454,'[1]CALCUL AS et AN'!$A$2:$AU$889,46,FALSE)</f>
        <v>2.5725000000000002</v>
      </c>
      <c r="S1454" s="48">
        <f>VLOOKUP(H1454,'[1]CALCUL AS et AN'!$A$2:$AU$889,47,FALSE)</f>
        <v>2.4525000000000001</v>
      </c>
      <c r="T1454">
        <v>2.31</v>
      </c>
      <c r="U1454" s="45">
        <f t="shared" si="109"/>
        <v>2.5725000000000002</v>
      </c>
      <c r="V1454" s="48">
        <f t="shared" si="110"/>
        <v>2.4525000000000001</v>
      </c>
      <c r="W1454" t="s">
        <v>1361</v>
      </c>
      <c r="X1454" t="s">
        <v>937</v>
      </c>
    </row>
    <row r="1455" spans="1:24" outlineLevel="2">
      <c r="A1455" t="s">
        <v>20</v>
      </c>
      <c r="B1455" s="73" t="str">
        <f t="shared" si="106"/>
        <v>0V75BG</v>
      </c>
      <c r="C1455">
        <v>8434000818</v>
      </c>
      <c r="D1455">
        <v>8</v>
      </c>
      <c r="E1455" t="s">
        <v>2273</v>
      </c>
      <c r="F1455">
        <v>0.04</v>
      </c>
      <c r="H1455">
        <v>8434000818</v>
      </c>
      <c r="I1455">
        <v>8.34</v>
      </c>
      <c r="J1455">
        <v>200</v>
      </c>
      <c r="K1455">
        <v>4.1700000000000001E-2</v>
      </c>
      <c r="L1455" s="45">
        <f>VLOOKUP(H1455,'[1]CALCUL AS et AN'!$A$2:$AU$889,24,FALSE)</f>
        <v>4.1700000000000001E-2</v>
      </c>
      <c r="M1455" s="48">
        <f>VLOOKUP(H1455,'[1]CALCUL AS et AN'!$A$2:$AU$889,28,FALSE)</f>
        <v>4.1700000000000001E-2</v>
      </c>
      <c r="N1455">
        <v>0.33360000000000001</v>
      </c>
      <c r="O1455" s="45">
        <f t="shared" si="107"/>
        <v>0.33360000000000001</v>
      </c>
      <c r="P1455" s="48">
        <f t="shared" si="108"/>
        <v>0.33360000000000001</v>
      </c>
      <c r="Q1455">
        <v>0.04</v>
      </c>
      <c r="R1455" s="45">
        <f>VLOOKUP(H1455,'[1]CALCUL AS et AN'!$A$2:$AU$889,46,FALSE)</f>
        <v>5.2125000000000005E-2</v>
      </c>
      <c r="S1455" s="48">
        <f>VLOOKUP(H1455,'[1]CALCUL AS et AN'!$A$2:$AU$889,47,FALSE)</f>
        <v>5.2125000000000005E-2</v>
      </c>
      <c r="T1455">
        <v>0.32</v>
      </c>
      <c r="U1455" s="45">
        <f t="shared" si="109"/>
        <v>0.41700000000000004</v>
      </c>
      <c r="V1455" s="48">
        <f t="shared" si="110"/>
        <v>0.41700000000000004</v>
      </c>
      <c r="W1455" t="s">
        <v>1361</v>
      </c>
      <c r="X1455" t="s">
        <v>951</v>
      </c>
    </row>
    <row r="1456" spans="1:24" outlineLevel="2">
      <c r="A1456" t="s">
        <v>20</v>
      </c>
      <c r="B1456" s="73" t="str">
        <f t="shared" si="106"/>
        <v>0V75BG</v>
      </c>
      <c r="C1456">
        <v>8434000618</v>
      </c>
      <c r="D1456">
        <v>1</v>
      </c>
      <c r="E1456" t="s">
        <v>2272</v>
      </c>
      <c r="F1456">
        <v>0.02</v>
      </c>
      <c r="H1456">
        <v>8434000618</v>
      </c>
      <c r="I1456">
        <v>8.3000000000000007</v>
      </c>
      <c r="J1456">
        <v>500</v>
      </c>
      <c r="K1456">
        <v>1.66E-2</v>
      </c>
      <c r="L1456" s="45">
        <f>VLOOKUP(H1456,'[1]CALCUL AS et AN'!$A$2:$AU$889,24,FALSE)</f>
        <v>1.66E-2</v>
      </c>
      <c r="M1456" s="48">
        <f>VLOOKUP(H1456,'[1]CALCUL AS et AN'!$A$2:$AU$889,28,FALSE)</f>
        <v>1.66E-2</v>
      </c>
      <c r="N1456">
        <v>1.66E-2</v>
      </c>
      <c r="O1456" s="45">
        <f t="shared" si="107"/>
        <v>1.66E-2</v>
      </c>
      <c r="P1456" s="48">
        <f t="shared" si="108"/>
        <v>1.66E-2</v>
      </c>
      <c r="Q1456">
        <v>0.02</v>
      </c>
      <c r="R1456" s="45">
        <f>VLOOKUP(H1456,'[1]CALCUL AS et AN'!$A$2:$AU$889,46,FALSE)</f>
        <v>2.0750000000000001E-2</v>
      </c>
      <c r="S1456" s="48">
        <f>VLOOKUP(H1456,'[1]CALCUL AS et AN'!$A$2:$AU$889,47,FALSE)</f>
        <v>2.0750000000000001E-2</v>
      </c>
      <c r="T1456">
        <v>0.02</v>
      </c>
      <c r="U1456" s="45">
        <f t="shared" si="109"/>
        <v>2.0750000000000001E-2</v>
      </c>
      <c r="V1456" s="48">
        <f t="shared" si="110"/>
        <v>2.0750000000000001E-2</v>
      </c>
      <c r="W1456" t="s">
        <v>1361</v>
      </c>
      <c r="X1456" t="s">
        <v>951</v>
      </c>
    </row>
    <row r="1457" spans="1:24" outlineLevel="2">
      <c r="A1457" t="s">
        <v>20</v>
      </c>
      <c r="B1457" s="73" t="str">
        <f t="shared" si="106"/>
        <v>0V75BG</v>
      </c>
      <c r="C1457" t="s">
        <v>2362</v>
      </c>
      <c r="D1457">
        <v>1</v>
      </c>
      <c r="E1457" t="s">
        <v>2363</v>
      </c>
      <c r="F1457">
        <v>1.9E-2</v>
      </c>
      <c r="H1457" t="s">
        <v>2362</v>
      </c>
      <c r="I1457">
        <v>0.13</v>
      </c>
      <c r="J1457">
        <v>1</v>
      </c>
      <c r="K1457">
        <v>0.13</v>
      </c>
      <c r="L1457" s="45">
        <f>VLOOKUP(H1457,'[1]CALCUL AS et AN'!$A$2:$AU$889,24,FALSE)</f>
        <v>0.12720000000000001</v>
      </c>
      <c r="M1457" s="48">
        <f>VLOOKUP(H1457,'[1]CALCUL AS et AN'!$A$2:$AU$889,28,FALSE)</f>
        <v>0.12720000000000001</v>
      </c>
      <c r="N1457">
        <v>0.13</v>
      </c>
      <c r="O1457" s="45">
        <f t="shared" si="107"/>
        <v>0.12720000000000001</v>
      </c>
      <c r="P1457" s="48">
        <f t="shared" si="108"/>
        <v>0.12720000000000001</v>
      </c>
      <c r="Q1457">
        <v>1.9E-2</v>
      </c>
      <c r="R1457" s="45">
        <f>VLOOKUP(H1457,'[1]CALCUL AS et AN'!$A$2:$AU$889,46,FALSE)</f>
        <v>0.19080000000000003</v>
      </c>
      <c r="S1457" s="48">
        <f>VLOOKUP(H1457,'[1]CALCUL AS et AN'!$A$2:$AU$889,47,FALSE)</f>
        <v>0.19080000000000003</v>
      </c>
      <c r="T1457">
        <v>1.9E-2</v>
      </c>
      <c r="U1457" s="45">
        <f t="shared" si="109"/>
        <v>0.19080000000000003</v>
      </c>
      <c r="V1457" s="48">
        <f t="shared" si="110"/>
        <v>0.19080000000000003</v>
      </c>
      <c r="W1457" t="s">
        <v>1361</v>
      </c>
      <c r="X1457" t="s">
        <v>951</v>
      </c>
    </row>
    <row r="1458" spans="1:24" outlineLevel="2">
      <c r="A1458" t="s">
        <v>20</v>
      </c>
      <c r="B1458" s="73" t="str">
        <f t="shared" si="106"/>
        <v>0V75BG</v>
      </c>
      <c r="C1458">
        <v>8535000618</v>
      </c>
      <c r="D1458">
        <v>1</v>
      </c>
      <c r="E1458" t="s">
        <v>2275</v>
      </c>
      <c r="F1458">
        <v>0.05</v>
      </c>
      <c r="H1458">
        <v>8535000618</v>
      </c>
      <c r="I1458">
        <v>3.0000000000000001E-3</v>
      </c>
      <c r="J1458">
        <v>1</v>
      </c>
      <c r="K1458">
        <v>3.0000000000000001E-3</v>
      </c>
      <c r="L1458" s="45">
        <f>VLOOKUP(H1458,'[1]CALCUL AS et AN'!$A$2:$AU$889,24,FALSE)</f>
        <v>3.04E-2</v>
      </c>
      <c r="M1458" s="48">
        <f>VLOOKUP(H1458,'[1]CALCUL AS et AN'!$A$2:$AU$889,28,FALSE)</f>
        <v>3.04E-2</v>
      </c>
      <c r="N1458">
        <v>3.0000000000000001E-3</v>
      </c>
      <c r="O1458" s="45">
        <f t="shared" si="107"/>
        <v>3.04E-2</v>
      </c>
      <c r="P1458" s="48">
        <f t="shared" si="108"/>
        <v>3.04E-2</v>
      </c>
      <c r="Q1458">
        <v>0.05</v>
      </c>
      <c r="R1458" s="45">
        <f>VLOOKUP(H1458,'[1]CALCUL AS et AN'!$A$2:$AU$889,46,FALSE)</f>
        <v>5.3199999999999997E-2</v>
      </c>
      <c r="S1458" s="48">
        <f>VLOOKUP(H1458,'[1]CALCUL AS et AN'!$A$2:$AU$889,47,FALSE)</f>
        <v>5.3199999999999997E-2</v>
      </c>
      <c r="T1458">
        <v>0.05</v>
      </c>
      <c r="U1458" s="45">
        <f t="shared" si="109"/>
        <v>5.3199999999999997E-2</v>
      </c>
      <c r="V1458" s="48">
        <f t="shared" si="110"/>
        <v>5.3199999999999997E-2</v>
      </c>
      <c r="W1458" t="s">
        <v>1361</v>
      </c>
      <c r="X1458" t="s">
        <v>951</v>
      </c>
    </row>
    <row r="1459" spans="1:24" outlineLevel="2">
      <c r="A1459" t="s">
        <v>20</v>
      </c>
      <c r="B1459" s="73" t="str">
        <f t="shared" si="106"/>
        <v>0V75BG</v>
      </c>
      <c r="C1459" t="s">
        <v>3104</v>
      </c>
      <c r="D1459">
        <v>2</v>
      </c>
      <c r="E1459" t="s">
        <v>2452</v>
      </c>
      <c r="F1459">
        <v>0.128</v>
      </c>
      <c r="H1459" t="s">
        <v>3104</v>
      </c>
      <c r="I1459">
        <v>0.21</v>
      </c>
      <c r="J1459">
        <v>1</v>
      </c>
      <c r="K1459">
        <v>0.21</v>
      </c>
      <c r="L1459" s="45">
        <f>VLOOKUP(H1459,'[1]CALCUL AS et AN'!$A$2:$AU$889,24,FALSE)</f>
        <v>0.2054</v>
      </c>
      <c r="M1459" s="48">
        <f>VLOOKUP(H1459,'[1]CALCUL AS et AN'!$A$2:$AU$889,28,FALSE)</f>
        <v>0.2054</v>
      </c>
      <c r="N1459">
        <v>0.42</v>
      </c>
      <c r="O1459" s="45">
        <f t="shared" si="107"/>
        <v>0.4108</v>
      </c>
      <c r="P1459" s="48">
        <f t="shared" si="108"/>
        <v>0.4108</v>
      </c>
      <c r="Q1459">
        <v>0.128</v>
      </c>
      <c r="R1459" s="45">
        <f>VLOOKUP(H1459,'[1]CALCUL AS et AN'!$A$2:$AU$889,46,FALSE)</f>
        <v>0</v>
      </c>
      <c r="S1459" s="48">
        <f>VLOOKUP(H1459,'[1]CALCUL AS et AN'!$A$2:$AU$889,47,FALSE)</f>
        <v>0</v>
      </c>
      <c r="T1459">
        <v>0.25600000000000001</v>
      </c>
      <c r="U1459" s="45">
        <f t="shared" si="109"/>
        <v>0</v>
      </c>
      <c r="V1459" s="48">
        <f t="shared" si="110"/>
        <v>0</v>
      </c>
      <c r="W1459" t="s">
        <v>1361</v>
      </c>
      <c r="X1459" t="s">
        <v>951</v>
      </c>
    </row>
    <row r="1460" spans="1:24" outlineLevel="1">
      <c r="A1460" s="73" t="s">
        <v>3109</v>
      </c>
      <c r="B1460" s="73" t="str">
        <f t="shared" si="106"/>
        <v>SPR1200V75BG</v>
      </c>
      <c r="N1460">
        <f>SUBTOTAL(9,N1420:N1459)</f>
        <v>747.95283333333361</v>
      </c>
      <c r="O1460" s="45">
        <f>SUBTOTAL(9,O1420:O1459)</f>
        <v>739.61979599999995</v>
      </c>
      <c r="P1460" s="48">
        <f>SUBTOTAL(9,P1420:P1459)</f>
        <v>785.1045959999999</v>
      </c>
      <c r="T1460">
        <f>SUBTOTAL(9,T1420:T1459)</f>
        <v>1087.8879999999999</v>
      </c>
      <c r="U1460" s="45">
        <f>SUBTOTAL(9,U1420:U1459)</f>
        <v>1104.3119714999998</v>
      </c>
      <c r="V1460" s="48">
        <f>SUBTOTAL(9,V1420:V1459)</f>
        <v>1170.0547315000001</v>
      </c>
    </row>
    <row r="1461" spans="1:24" outlineLevel="2">
      <c r="A1461" t="s">
        <v>34</v>
      </c>
      <c r="B1461" s="73" t="str">
        <f t="shared" si="106"/>
        <v>0V100</v>
      </c>
      <c r="C1461">
        <v>101006</v>
      </c>
      <c r="D1461">
        <v>1</v>
      </c>
      <c r="E1461" t="s">
        <v>1546</v>
      </c>
      <c r="F1461">
        <v>0.68</v>
      </c>
      <c r="H1461">
        <v>101006</v>
      </c>
      <c r="I1461">
        <v>0.23</v>
      </c>
      <c r="J1461">
        <v>1</v>
      </c>
      <c r="K1461">
        <v>0.23</v>
      </c>
      <c r="L1461" s="45">
        <f>VLOOKUP(H1461,'[1]CALCUL AS et AN'!$A$2:$AU$889,24,FALSE)</f>
        <v>0.22953999999999999</v>
      </c>
      <c r="M1461" s="48">
        <f>VLOOKUP(H1461,'[1]CALCUL AS et AN'!$A$2:$AU$889,28,FALSE)</f>
        <v>0.22953999999999999</v>
      </c>
      <c r="N1461">
        <v>0.23</v>
      </c>
      <c r="O1461" s="45">
        <f t="shared" si="107"/>
        <v>0.22953999999999999</v>
      </c>
      <c r="P1461" s="48">
        <f t="shared" si="108"/>
        <v>0.22953999999999999</v>
      </c>
      <c r="Q1461">
        <v>0.68</v>
      </c>
      <c r="R1461" s="45">
        <f>VLOOKUP(H1461,'[1]CALCUL AS et AN'!$A$2:$AU$889,46,FALSE)</f>
        <v>0.68862000000000001</v>
      </c>
      <c r="S1461" s="48">
        <f>VLOOKUP(H1461,'[1]CALCUL AS et AN'!$A$2:$AU$889,47,FALSE)</f>
        <v>0.68862000000000001</v>
      </c>
      <c r="T1461">
        <v>0.68</v>
      </c>
      <c r="U1461" s="45">
        <f t="shared" si="109"/>
        <v>0.68862000000000001</v>
      </c>
      <c r="V1461" s="48">
        <f t="shared" si="110"/>
        <v>0.68862000000000001</v>
      </c>
      <c r="W1461" t="s">
        <v>1361</v>
      </c>
      <c r="X1461" t="s">
        <v>951</v>
      </c>
    </row>
    <row r="1462" spans="1:24" outlineLevel="2">
      <c r="A1462" t="s">
        <v>34</v>
      </c>
      <c r="B1462" s="73" t="str">
        <f t="shared" si="106"/>
        <v>0V100</v>
      </c>
      <c r="C1462" t="s">
        <v>2466</v>
      </c>
      <c r="D1462">
        <v>2</v>
      </c>
      <c r="E1462" t="s">
        <v>2467</v>
      </c>
      <c r="F1462">
        <v>0.90200000000000002</v>
      </c>
      <c r="H1462" t="s">
        <v>2466</v>
      </c>
      <c r="I1462">
        <v>0.6</v>
      </c>
      <c r="J1462">
        <v>1</v>
      </c>
      <c r="K1462">
        <v>0.6</v>
      </c>
      <c r="L1462" s="45">
        <f>VLOOKUP(H1462,'[1]CALCUL AS et AN'!$A$2:$AU$889,24,FALSE)</f>
        <v>0.60099999999999998</v>
      </c>
      <c r="M1462" s="48">
        <f>VLOOKUP(H1462,'[1]CALCUL AS et AN'!$A$2:$AU$889,28,FALSE)</f>
        <v>0.60099999999999998</v>
      </c>
      <c r="N1462">
        <v>1.2</v>
      </c>
      <c r="O1462" s="45">
        <f t="shared" si="107"/>
        <v>1.202</v>
      </c>
      <c r="P1462" s="48">
        <f t="shared" si="108"/>
        <v>1.202</v>
      </c>
      <c r="Q1462">
        <v>0.90200000000000002</v>
      </c>
      <c r="R1462" s="45">
        <f>VLOOKUP(H1462,'[1]CALCUL AS et AN'!$A$2:$AU$889,46,FALSE)</f>
        <v>0.90149999999999997</v>
      </c>
      <c r="S1462" s="48">
        <f>VLOOKUP(H1462,'[1]CALCUL AS et AN'!$A$2:$AU$889,47,FALSE)</f>
        <v>0.90149999999999997</v>
      </c>
      <c r="T1462">
        <v>1.804</v>
      </c>
      <c r="U1462" s="45">
        <f t="shared" si="109"/>
        <v>1.8029999999999999</v>
      </c>
      <c r="V1462" s="48">
        <f t="shared" si="110"/>
        <v>1.8029999999999999</v>
      </c>
      <c r="W1462" t="s">
        <v>1361</v>
      </c>
      <c r="X1462" t="s">
        <v>951</v>
      </c>
    </row>
    <row r="1463" spans="1:24" outlineLevel="2">
      <c r="A1463" t="s">
        <v>34</v>
      </c>
      <c r="B1463" s="73" t="str">
        <f t="shared" si="106"/>
        <v>0V100</v>
      </c>
      <c r="C1463" t="s">
        <v>2470</v>
      </c>
      <c r="D1463">
        <v>2</v>
      </c>
      <c r="E1463" t="s">
        <v>2471</v>
      </c>
      <c r="F1463">
        <v>0.08</v>
      </c>
      <c r="H1463" t="s">
        <v>2470</v>
      </c>
      <c r="I1463">
        <v>7.0000000000000007E-2</v>
      </c>
      <c r="J1463">
        <v>1</v>
      </c>
      <c r="K1463">
        <v>7.0000000000000007E-2</v>
      </c>
      <c r="L1463" s="45">
        <f>VLOOKUP(H1463,'[1]CALCUL AS et AN'!$A$2:$AU$889,24,FALSE)</f>
        <v>7.1999999999999995E-2</v>
      </c>
      <c r="M1463" s="48">
        <f>VLOOKUP(H1463,'[1]CALCUL AS et AN'!$A$2:$AU$889,28,FALSE)</f>
        <v>7.1999999999999995E-2</v>
      </c>
      <c r="N1463">
        <v>0.14000000000000001</v>
      </c>
      <c r="O1463" s="45">
        <f t="shared" si="107"/>
        <v>0.14399999999999999</v>
      </c>
      <c r="P1463" s="48">
        <f t="shared" si="108"/>
        <v>0.14399999999999999</v>
      </c>
      <c r="Q1463">
        <v>0.08</v>
      </c>
      <c r="R1463" s="45">
        <f>VLOOKUP(H1463,'[1]CALCUL AS et AN'!$A$2:$AU$889,46,FALSE)</f>
        <v>0.10799999999999998</v>
      </c>
      <c r="S1463" s="48">
        <f>VLOOKUP(H1463,'[1]CALCUL AS et AN'!$A$2:$AU$889,47,FALSE)</f>
        <v>0.10799999999999998</v>
      </c>
      <c r="T1463">
        <v>0.16</v>
      </c>
      <c r="U1463" s="45">
        <f t="shared" si="109"/>
        <v>0.21599999999999997</v>
      </c>
      <c r="V1463" s="48">
        <f t="shared" si="110"/>
        <v>0.21599999999999997</v>
      </c>
      <c r="W1463" t="s">
        <v>1361</v>
      </c>
      <c r="X1463" t="s">
        <v>951</v>
      </c>
    </row>
    <row r="1464" spans="1:24" outlineLevel="2">
      <c r="A1464" t="s">
        <v>34</v>
      </c>
      <c r="B1464" s="73" t="str">
        <f t="shared" si="106"/>
        <v>0V100</v>
      </c>
      <c r="C1464">
        <v>1510064</v>
      </c>
      <c r="D1464">
        <v>1</v>
      </c>
      <c r="E1464" t="s">
        <v>1673</v>
      </c>
      <c r="F1464">
        <v>39.22</v>
      </c>
      <c r="H1464">
        <v>1510064</v>
      </c>
      <c r="I1464">
        <v>24.96</v>
      </c>
      <c r="J1464">
        <v>1</v>
      </c>
      <c r="K1464">
        <v>24.96</v>
      </c>
      <c r="L1464" s="45">
        <f>VLOOKUP(H1464,'[1]CALCUL AS et AN'!$A$2:$AU$889,24,FALSE)</f>
        <v>24.954999999999998</v>
      </c>
      <c r="M1464" s="48">
        <f>VLOOKUP(H1464,'[1]CALCUL AS et AN'!$A$2:$AU$889,28,FALSE)</f>
        <v>24.954999999999998</v>
      </c>
      <c r="N1464">
        <v>24.96</v>
      </c>
      <c r="O1464" s="45">
        <f t="shared" si="107"/>
        <v>24.954999999999998</v>
      </c>
      <c r="P1464" s="48">
        <f t="shared" si="108"/>
        <v>24.954999999999998</v>
      </c>
      <c r="Q1464">
        <v>39.22</v>
      </c>
      <c r="R1464" s="45">
        <f>VLOOKUP(H1464,'[1]CALCUL AS et AN'!$A$2:$AU$889,46,FALSE)</f>
        <v>37.432499999999997</v>
      </c>
      <c r="S1464" s="48">
        <f>VLOOKUP(H1464,'[1]CALCUL AS et AN'!$A$2:$AU$889,47,FALSE)</f>
        <v>37.432499999999997</v>
      </c>
      <c r="T1464">
        <v>39.22</v>
      </c>
      <c r="U1464" s="45">
        <f t="shared" si="109"/>
        <v>37.432499999999997</v>
      </c>
      <c r="V1464" s="48">
        <f t="shared" si="110"/>
        <v>37.432499999999997</v>
      </c>
      <c r="W1464" t="s">
        <v>1361</v>
      </c>
      <c r="X1464" t="s">
        <v>951</v>
      </c>
    </row>
    <row r="1465" spans="1:24" outlineLevel="2">
      <c r="A1465" t="s">
        <v>34</v>
      </c>
      <c r="B1465" s="73" t="str">
        <f t="shared" si="106"/>
        <v>0V100</v>
      </c>
      <c r="C1465" t="s">
        <v>414</v>
      </c>
      <c r="D1465">
        <v>1</v>
      </c>
      <c r="E1465" t="s">
        <v>415</v>
      </c>
      <c r="F1465">
        <v>38.61</v>
      </c>
      <c r="H1465" t="s">
        <v>414</v>
      </c>
      <c r="I1465">
        <v>26.4</v>
      </c>
      <c r="J1465">
        <v>1</v>
      </c>
      <c r="K1465">
        <v>26.4</v>
      </c>
      <c r="L1465" s="45">
        <f>VLOOKUP(H1465,'[1]CALCUL AS et AN'!$A$2:$AU$889,24,FALSE)</f>
        <v>26.4</v>
      </c>
      <c r="M1465" s="48">
        <f>VLOOKUP(H1465,'[1]CALCUL AS et AN'!$A$2:$AU$889,28,FALSE)</f>
        <v>26.4</v>
      </c>
      <c r="N1465">
        <v>26.4</v>
      </c>
      <c r="O1465" s="45">
        <f t="shared" si="107"/>
        <v>26.4</v>
      </c>
      <c r="P1465" s="48">
        <f t="shared" si="108"/>
        <v>26.4</v>
      </c>
      <c r="Q1465">
        <v>38.61</v>
      </c>
      <c r="R1465" s="45">
        <f>VLOOKUP(H1465,'[1]CALCUL AS et AN'!$A$2:$AU$889,46,FALSE)</f>
        <v>39.599999999999994</v>
      </c>
      <c r="S1465" s="48">
        <f>VLOOKUP(H1465,'[1]CALCUL AS et AN'!$A$2:$AU$889,47,FALSE)</f>
        <v>39.599999999999994</v>
      </c>
      <c r="T1465">
        <v>38.61</v>
      </c>
      <c r="U1465" s="45">
        <f t="shared" si="109"/>
        <v>39.599999999999994</v>
      </c>
      <c r="V1465" s="48">
        <f t="shared" si="110"/>
        <v>39.599999999999994</v>
      </c>
      <c r="W1465" t="s">
        <v>1361</v>
      </c>
      <c r="X1465" t="s">
        <v>937</v>
      </c>
    </row>
    <row r="1466" spans="1:24" outlineLevel="2">
      <c r="A1466" t="s">
        <v>34</v>
      </c>
      <c r="B1466" s="73" t="str">
        <f t="shared" si="106"/>
        <v>0V100</v>
      </c>
      <c r="C1466" t="s">
        <v>592</v>
      </c>
      <c r="D1466">
        <v>2</v>
      </c>
      <c r="E1466" t="s">
        <v>1512</v>
      </c>
      <c r="F1466">
        <v>0.96</v>
      </c>
      <c r="H1466" t="s">
        <v>592</v>
      </c>
      <c r="I1466">
        <v>0.77</v>
      </c>
      <c r="J1466">
        <v>1</v>
      </c>
      <c r="K1466">
        <v>0.77</v>
      </c>
      <c r="L1466" s="45">
        <f>VLOOKUP(H1466,'[1]CALCUL AS et AN'!$A$2:$AU$889,24,FALSE)</f>
        <v>0.76900000000000002</v>
      </c>
      <c r="M1466" s="48">
        <f>VLOOKUP(H1466,'[1]CALCUL AS et AN'!$A$2:$AU$889,28,FALSE)</f>
        <v>0.84599999999999997</v>
      </c>
      <c r="N1466">
        <v>1.54</v>
      </c>
      <c r="O1466" s="45">
        <f t="shared" si="107"/>
        <v>1.538</v>
      </c>
      <c r="P1466" s="48">
        <f t="shared" si="108"/>
        <v>1.6919999999999999</v>
      </c>
      <c r="Q1466">
        <v>0.96</v>
      </c>
      <c r="R1466" s="45">
        <f>VLOOKUP(H1466,'[1]CALCUL AS et AN'!$A$2:$AU$889,46,FALSE)</f>
        <v>0.96125000000000005</v>
      </c>
      <c r="S1466" s="48">
        <f>VLOOKUP(H1466,'[1]CALCUL AS et AN'!$A$2:$AU$889,47,FALSE)</f>
        <v>1.0574999999999999</v>
      </c>
      <c r="T1466">
        <v>1.92</v>
      </c>
      <c r="U1466" s="45">
        <f t="shared" si="109"/>
        <v>1.9225000000000001</v>
      </c>
      <c r="V1466" s="48">
        <f t="shared" si="110"/>
        <v>2.1149999999999998</v>
      </c>
      <c r="W1466" t="s">
        <v>1361</v>
      </c>
      <c r="X1466" t="s">
        <v>937</v>
      </c>
    </row>
    <row r="1467" spans="1:24" outlineLevel="2">
      <c r="A1467" t="s">
        <v>34</v>
      </c>
      <c r="B1467" s="73" t="str">
        <f t="shared" si="106"/>
        <v>0V100</v>
      </c>
      <c r="C1467" t="s">
        <v>963</v>
      </c>
      <c r="D1467">
        <v>1</v>
      </c>
      <c r="E1467" t="s">
        <v>964</v>
      </c>
      <c r="F1467">
        <v>3.76</v>
      </c>
      <c r="H1467" t="s">
        <v>963</v>
      </c>
      <c r="I1467">
        <v>2.13</v>
      </c>
      <c r="J1467">
        <v>1</v>
      </c>
      <c r="K1467">
        <v>2.13</v>
      </c>
      <c r="L1467" s="45">
        <f>VLOOKUP(H1467,'[1]CALCUL AS et AN'!$A$2:$AU$889,24,FALSE)</f>
        <v>2.13</v>
      </c>
      <c r="M1467" s="48">
        <f>VLOOKUP(H1467,'[1]CALCUL AS et AN'!$A$2:$AU$889,28,FALSE)</f>
        <v>2.5049999999999999</v>
      </c>
      <c r="N1467">
        <v>2.13</v>
      </c>
      <c r="O1467" s="45">
        <f t="shared" si="107"/>
        <v>2.13</v>
      </c>
      <c r="P1467" s="48">
        <f t="shared" si="108"/>
        <v>2.5049999999999999</v>
      </c>
      <c r="Q1467">
        <v>3.76</v>
      </c>
      <c r="R1467" s="45">
        <f>VLOOKUP(H1467,'[1]CALCUL AS et AN'!$A$2:$AU$889,46,FALSE)</f>
        <v>4.26</v>
      </c>
      <c r="S1467" s="48">
        <f>VLOOKUP(H1467,'[1]CALCUL AS et AN'!$A$2:$AU$889,47,FALSE)</f>
        <v>5.01</v>
      </c>
      <c r="T1467">
        <v>3.76</v>
      </c>
      <c r="U1467" s="45">
        <f t="shared" si="109"/>
        <v>4.26</v>
      </c>
      <c r="V1467" s="48">
        <f t="shared" si="110"/>
        <v>5.01</v>
      </c>
      <c r="W1467" t="s">
        <v>1361</v>
      </c>
      <c r="X1467" t="s">
        <v>951</v>
      </c>
    </row>
    <row r="1468" spans="1:24" outlineLevel="2">
      <c r="A1468" t="s">
        <v>34</v>
      </c>
      <c r="B1468" s="73" t="str">
        <f t="shared" si="106"/>
        <v>0V100</v>
      </c>
      <c r="C1468" t="s">
        <v>2003</v>
      </c>
      <c r="D1468">
        <v>1</v>
      </c>
      <c r="E1468" t="s">
        <v>2004</v>
      </c>
      <c r="F1468">
        <v>277.7</v>
      </c>
      <c r="H1468" t="s">
        <v>2003</v>
      </c>
      <c r="I1468">
        <v>181.5</v>
      </c>
      <c r="J1468">
        <v>1</v>
      </c>
      <c r="K1468">
        <v>181.5</v>
      </c>
      <c r="L1468" s="45">
        <f>VLOOKUP(H1468,'[1]CALCUL AS et AN'!$A$2:$AU$889,24,FALSE)</f>
        <v>181.5</v>
      </c>
      <c r="M1468" s="48">
        <f>VLOOKUP(H1468,'[1]CALCUL AS et AN'!$A$2:$AU$889,28,FALSE)</f>
        <v>181.5</v>
      </c>
      <c r="N1468">
        <v>181.5</v>
      </c>
      <c r="O1468" s="45">
        <f t="shared" si="107"/>
        <v>181.5</v>
      </c>
      <c r="P1468" s="48">
        <f t="shared" si="108"/>
        <v>181.5</v>
      </c>
      <c r="Q1468">
        <v>277.7</v>
      </c>
      <c r="R1468" s="45">
        <f>VLOOKUP(H1468,'[1]CALCUL AS et AN'!$A$2:$AU$889,46,FALSE)</f>
        <v>272.25</v>
      </c>
      <c r="S1468" s="48">
        <f>VLOOKUP(H1468,'[1]CALCUL AS et AN'!$A$2:$AU$889,47,FALSE)</f>
        <v>272.25</v>
      </c>
      <c r="T1468">
        <v>277.7</v>
      </c>
      <c r="U1468" s="45">
        <f t="shared" si="109"/>
        <v>272.25</v>
      </c>
      <c r="V1468" s="48">
        <f t="shared" si="110"/>
        <v>272.25</v>
      </c>
      <c r="W1468" t="s">
        <v>1361</v>
      </c>
      <c r="X1468" t="s">
        <v>951</v>
      </c>
    </row>
    <row r="1469" spans="1:24" outlineLevel="2">
      <c r="A1469" t="s">
        <v>34</v>
      </c>
      <c r="B1469" s="73" t="str">
        <f t="shared" si="106"/>
        <v>0V100</v>
      </c>
      <c r="C1469" t="s">
        <v>1527</v>
      </c>
      <c r="D1469">
        <v>1</v>
      </c>
      <c r="E1469" t="s">
        <v>1528</v>
      </c>
      <c r="F1469">
        <v>0.77</v>
      </c>
      <c r="H1469" t="s">
        <v>1527</v>
      </c>
      <c r="I1469">
        <v>0.61</v>
      </c>
      <c r="J1469">
        <v>1</v>
      </c>
      <c r="K1469">
        <v>0.61</v>
      </c>
      <c r="L1469" s="45">
        <f>VLOOKUP(H1469,'[1]CALCUL AS et AN'!$A$2:$AU$889,24,FALSE)</f>
        <v>0.61299999999999999</v>
      </c>
      <c r="M1469" s="48">
        <f>VLOOKUP(H1469,'[1]CALCUL AS et AN'!$A$2:$AU$889,28,FALSE)</f>
        <v>0.67400000000000004</v>
      </c>
      <c r="N1469">
        <v>0.61</v>
      </c>
      <c r="O1469" s="45">
        <f t="shared" si="107"/>
        <v>0.61299999999999999</v>
      </c>
      <c r="P1469" s="48">
        <f t="shared" si="108"/>
        <v>0.67400000000000004</v>
      </c>
      <c r="Q1469">
        <v>0.77</v>
      </c>
      <c r="R1469" s="45">
        <f>VLOOKUP(H1469,'[1]CALCUL AS et AN'!$A$2:$AU$889,46,FALSE)</f>
        <v>0.81529000000000007</v>
      </c>
      <c r="S1469" s="48">
        <f>VLOOKUP(H1469,'[1]CALCUL AS et AN'!$A$2:$AU$889,47,FALSE)</f>
        <v>0.89642000000000011</v>
      </c>
      <c r="T1469">
        <v>0.77</v>
      </c>
      <c r="U1469" s="45">
        <f t="shared" si="109"/>
        <v>0.81529000000000007</v>
      </c>
      <c r="V1469" s="48">
        <f t="shared" si="110"/>
        <v>0.89642000000000011</v>
      </c>
      <c r="W1469" t="s">
        <v>1361</v>
      </c>
      <c r="X1469" t="s">
        <v>951</v>
      </c>
    </row>
    <row r="1470" spans="1:24" outlineLevel="2">
      <c r="A1470" t="s">
        <v>34</v>
      </c>
      <c r="B1470" s="73" t="str">
        <f t="shared" si="106"/>
        <v>0V100</v>
      </c>
      <c r="C1470">
        <v>7214321415</v>
      </c>
      <c r="D1470">
        <v>1</v>
      </c>
      <c r="E1470" t="s">
        <v>2402</v>
      </c>
      <c r="F1470">
        <v>0.1</v>
      </c>
      <c r="H1470">
        <v>7214321415</v>
      </c>
      <c r="I1470">
        <v>0</v>
      </c>
      <c r="J1470">
        <v>100</v>
      </c>
      <c r="K1470">
        <v>0</v>
      </c>
      <c r="L1470" s="45">
        <f>VLOOKUP(H1470,'[1]CALCUL AS et AN'!$A$2:$AU$889,24,FALSE)</f>
        <v>1.9300000000000001E-2</v>
      </c>
      <c r="M1470" s="48">
        <f>VLOOKUP(H1470,'[1]CALCUL AS et AN'!$A$2:$AU$889,28,FALSE)</f>
        <v>1.7100000000000001E-2</v>
      </c>
      <c r="N1470">
        <v>0</v>
      </c>
      <c r="O1470" s="45">
        <f t="shared" si="107"/>
        <v>1.9300000000000001E-2</v>
      </c>
      <c r="P1470" s="48">
        <f t="shared" si="108"/>
        <v>1.7100000000000001E-2</v>
      </c>
      <c r="Q1470">
        <v>0.1</v>
      </c>
      <c r="R1470" s="45">
        <f>VLOOKUP(H1470,'[1]CALCUL AS et AN'!$A$2:$AU$889,46,FALSE)</f>
        <v>2.8950000000000004E-2</v>
      </c>
      <c r="S1470" s="48">
        <f>VLOOKUP(H1470,'[1]CALCUL AS et AN'!$A$2:$AU$889,47,FALSE)</f>
        <v>2.5649999999999999E-2</v>
      </c>
      <c r="T1470">
        <v>0.1</v>
      </c>
      <c r="U1470" s="45">
        <f t="shared" si="109"/>
        <v>2.8950000000000004E-2</v>
      </c>
      <c r="V1470" s="48">
        <f t="shared" si="110"/>
        <v>2.5649999999999999E-2</v>
      </c>
      <c r="W1470" t="s">
        <v>1361</v>
      </c>
      <c r="X1470" t="s">
        <v>951</v>
      </c>
    </row>
    <row r="1471" spans="1:24" outlineLevel="2">
      <c r="A1471" t="s">
        <v>34</v>
      </c>
      <c r="B1471" s="73" t="str">
        <f t="shared" si="106"/>
        <v>0V100</v>
      </c>
      <c r="C1471" t="s">
        <v>442</v>
      </c>
      <c r="D1471">
        <v>1</v>
      </c>
      <c r="E1471" t="s">
        <v>1496</v>
      </c>
      <c r="F1471">
        <v>431.65</v>
      </c>
      <c r="H1471" t="s">
        <v>442</v>
      </c>
      <c r="I1471">
        <v>313</v>
      </c>
      <c r="J1471">
        <v>1</v>
      </c>
      <c r="K1471">
        <v>313</v>
      </c>
      <c r="L1471" s="45">
        <f>VLOOKUP(H1471,'[1]CALCUL AS et AN'!$A$2:$AU$889,24,FALSE)</f>
        <v>313</v>
      </c>
      <c r="M1471" s="48">
        <f>VLOOKUP(H1471,'[1]CALCUL AS et AN'!$A$2:$AU$889,28,FALSE)</f>
        <v>313</v>
      </c>
      <c r="N1471">
        <v>313</v>
      </c>
      <c r="O1471" s="45">
        <f t="shared" si="107"/>
        <v>313</v>
      </c>
      <c r="P1471" s="48">
        <f t="shared" si="108"/>
        <v>313</v>
      </c>
      <c r="Q1471">
        <v>431.65</v>
      </c>
      <c r="R1471" s="45">
        <f>VLOOKUP(H1471,'[1]CALCUL AS et AN'!$A$2:$AU$889,46,FALSE)</f>
        <v>469.5</v>
      </c>
      <c r="S1471" s="48">
        <f>VLOOKUP(H1471,'[1]CALCUL AS et AN'!$A$2:$AU$889,47,FALSE)</f>
        <v>469.5</v>
      </c>
      <c r="T1471">
        <v>431.65</v>
      </c>
      <c r="U1471" s="45">
        <f t="shared" si="109"/>
        <v>469.5</v>
      </c>
      <c r="V1471" s="48">
        <f t="shared" si="110"/>
        <v>469.5</v>
      </c>
      <c r="W1471" t="s">
        <v>1361</v>
      </c>
      <c r="X1471" t="s">
        <v>937</v>
      </c>
    </row>
    <row r="1472" spans="1:24" outlineLevel="2">
      <c r="A1472" t="s">
        <v>34</v>
      </c>
      <c r="B1472" s="73" t="str">
        <f t="shared" si="106"/>
        <v>0V100</v>
      </c>
      <c r="C1472" t="s">
        <v>472</v>
      </c>
      <c r="D1472">
        <v>1</v>
      </c>
      <c r="E1472" t="s">
        <v>993</v>
      </c>
      <c r="F1472">
        <v>4.87</v>
      </c>
      <c r="H1472" t="s">
        <v>472</v>
      </c>
      <c r="I1472">
        <v>0.94</v>
      </c>
      <c r="J1472">
        <v>1</v>
      </c>
      <c r="K1472">
        <v>0.94</v>
      </c>
      <c r="L1472" s="45">
        <f>VLOOKUP(H1472,'[1]CALCUL AS et AN'!$A$2:$AU$889,24,FALSE)</f>
        <v>2.1800000000000002</v>
      </c>
      <c r="M1472" s="48">
        <f>VLOOKUP(H1472,'[1]CALCUL AS et AN'!$A$2:$AU$889,28,FALSE)</f>
        <v>0.94</v>
      </c>
      <c r="N1472">
        <v>0.94</v>
      </c>
      <c r="O1472" s="45">
        <f t="shared" si="107"/>
        <v>2.1800000000000002</v>
      </c>
      <c r="P1472" s="48">
        <f t="shared" si="108"/>
        <v>0.94</v>
      </c>
      <c r="Q1472">
        <v>4.87</v>
      </c>
      <c r="R1472" s="45">
        <f>VLOOKUP(H1472,'[1]CALCUL AS et AN'!$A$2:$AU$889,46,FALSE)</f>
        <v>4.9050000000000002</v>
      </c>
      <c r="S1472" s="48">
        <f>VLOOKUP(H1472,'[1]CALCUL AS et AN'!$A$2:$AU$889,47,FALSE)</f>
        <v>2.1149999999999998</v>
      </c>
      <c r="T1472">
        <v>4.87</v>
      </c>
      <c r="U1472" s="45">
        <f t="shared" si="109"/>
        <v>4.9050000000000002</v>
      </c>
      <c r="V1472" s="48">
        <f t="shared" si="110"/>
        <v>2.1149999999999998</v>
      </c>
      <c r="W1472" t="s">
        <v>1361</v>
      </c>
      <c r="X1472" t="s">
        <v>937</v>
      </c>
    </row>
    <row r="1473" spans="1:24" outlineLevel="2">
      <c r="A1473" t="s">
        <v>34</v>
      </c>
      <c r="B1473" s="73" t="str">
        <f t="shared" si="106"/>
        <v>0V100</v>
      </c>
      <c r="C1473" t="s">
        <v>476</v>
      </c>
      <c r="D1473">
        <v>1</v>
      </c>
      <c r="E1473" t="s">
        <v>2937</v>
      </c>
      <c r="F1473">
        <v>4.9400000000000004</v>
      </c>
      <c r="H1473" t="s">
        <v>476</v>
      </c>
      <c r="I1473">
        <v>2.21</v>
      </c>
      <c r="J1473">
        <v>1</v>
      </c>
      <c r="K1473">
        <v>2.21</v>
      </c>
      <c r="L1473" s="45">
        <f>VLOOKUP(H1473,'[1]CALCUL AS et AN'!$A$2:$AU$889,24,FALSE)</f>
        <v>2.21</v>
      </c>
      <c r="M1473" s="48">
        <f>VLOOKUP(H1473,'[1]CALCUL AS et AN'!$A$2:$AU$889,28,FALSE)</f>
        <v>0.92</v>
      </c>
      <c r="N1473">
        <v>2.21</v>
      </c>
      <c r="O1473" s="45">
        <f t="shared" si="107"/>
        <v>2.21</v>
      </c>
      <c r="P1473" s="48">
        <f t="shared" si="108"/>
        <v>0.92</v>
      </c>
      <c r="Q1473">
        <v>4.9400000000000004</v>
      </c>
      <c r="R1473" s="45">
        <f>VLOOKUP(H1473,'[1]CALCUL AS et AN'!$A$2:$AU$889,46,FALSE)</f>
        <v>4.9725000000000001</v>
      </c>
      <c r="S1473" s="48">
        <f>VLOOKUP(H1473,'[1]CALCUL AS et AN'!$A$2:$AU$889,47,FALSE)</f>
        <v>2.0700000000000003</v>
      </c>
      <c r="T1473">
        <v>4.9400000000000004</v>
      </c>
      <c r="U1473" s="45">
        <f t="shared" si="109"/>
        <v>4.9725000000000001</v>
      </c>
      <c r="V1473" s="48">
        <f t="shared" si="110"/>
        <v>2.0700000000000003</v>
      </c>
      <c r="W1473" t="s">
        <v>1361</v>
      </c>
      <c r="X1473" t="s">
        <v>937</v>
      </c>
    </row>
    <row r="1474" spans="1:24" outlineLevel="2">
      <c r="A1474" t="s">
        <v>34</v>
      </c>
      <c r="B1474" s="73" t="str">
        <f t="shared" si="106"/>
        <v>0V100</v>
      </c>
      <c r="C1474" t="s">
        <v>626</v>
      </c>
      <c r="D1474">
        <v>1</v>
      </c>
      <c r="E1474" t="s">
        <v>627</v>
      </c>
      <c r="F1474">
        <v>1.1000000000000001</v>
      </c>
      <c r="H1474" t="s">
        <v>626</v>
      </c>
      <c r="I1474">
        <v>1.1100000000000001</v>
      </c>
      <c r="J1474">
        <v>1</v>
      </c>
      <c r="K1474">
        <v>1.1100000000000001</v>
      </c>
      <c r="L1474" s="45">
        <f>VLOOKUP(H1474,'[1]CALCUL AS et AN'!$A$2:$AU$889,24,FALSE)</f>
        <v>1.1060000000000001</v>
      </c>
      <c r="M1474" s="48">
        <f>VLOOKUP(H1474,'[1]CALCUL AS et AN'!$A$2:$AU$889,28,FALSE)</f>
        <v>1.2170000000000001</v>
      </c>
      <c r="N1474">
        <v>1.1100000000000001</v>
      </c>
      <c r="O1474" s="45">
        <f t="shared" si="107"/>
        <v>1.1060000000000001</v>
      </c>
      <c r="P1474" s="48">
        <f t="shared" si="108"/>
        <v>1.2170000000000001</v>
      </c>
      <c r="Q1474">
        <v>1.27</v>
      </c>
      <c r="R1474" s="45">
        <f>VLOOKUP(H1474,'[1]CALCUL AS et AN'!$A$2:$AU$889,46,FALSE)</f>
        <v>1.3825000000000001</v>
      </c>
      <c r="S1474" s="48">
        <f>VLOOKUP(H1474,'[1]CALCUL AS et AN'!$A$2:$AU$889,47,FALSE)</f>
        <v>1.5212500000000002</v>
      </c>
      <c r="T1474">
        <v>1.27</v>
      </c>
      <c r="U1474" s="45">
        <f t="shared" si="109"/>
        <v>1.3825000000000001</v>
      </c>
      <c r="V1474" s="48">
        <f t="shared" si="110"/>
        <v>1.5212500000000002</v>
      </c>
      <c r="W1474" t="s">
        <v>1361</v>
      </c>
      <c r="X1474" t="s">
        <v>937</v>
      </c>
    </row>
    <row r="1475" spans="1:24" outlineLevel="2">
      <c r="A1475" t="s">
        <v>34</v>
      </c>
      <c r="B1475" s="73" t="str">
        <f t="shared" si="106"/>
        <v>0V100</v>
      </c>
      <c r="C1475" t="s">
        <v>2410</v>
      </c>
      <c r="D1475">
        <v>1.17</v>
      </c>
      <c r="E1475" t="s">
        <v>2411</v>
      </c>
      <c r="F1475">
        <v>75</v>
      </c>
      <c r="H1475" t="s">
        <v>2410</v>
      </c>
      <c r="I1475">
        <v>50</v>
      </c>
      <c r="J1475">
        <v>1</v>
      </c>
      <c r="K1475">
        <v>50</v>
      </c>
      <c r="L1475" s="45">
        <f>VLOOKUP(H1475,'[1]CALCUL AS et AN'!$A$2:$AU$889,24,FALSE)</f>
        <v>50</v>
      </c>
      <c r="M1475" s="48">
        <f>VLOOKUP(H1475,'[1]CALCUL AS et AN'!$A$2:$AU$889,28,FALSE)</f>
        <v>50</v>
      </c>
      <c r="N1475">
        <v>58.5</v>
      </c>
      <c r="O1475" s="45">
        <f t="shared" si="107"/>
        <v>58.5</v>
      </c>
      <c r="P1475" s="48">
        <f t="shared" si="108"/>
        <v>58.5</v>
      </c>
      <c r="Q1475">
        <v>75</v>
      </c>
      <c r="R1475" s="45">
        <f>VLOOKUP(H1475,'[1]CALCUL AS et AN'!$A$2:$AU$889,46,FALSE)</f>
        <v>75</v>
      </c>
      <c r="S1475" s="48">
        <f>VLOOKUP(H1475,'[1]CALCUL AS et AN'!$A$2:$AU$889,47,FALSE)</f>
        <v>75</v>
      </c>
      <c r="T1475">
        <v>87.75</v>
      </c>
      <c r="U1475" s="45">
        <f t="shared" si="109"/>
        <v>87.75</v>
      </c>
      <c r="V1475" s="48">
        <f t="shared" si="110"/>
        <v>87.75</v>
      </c>
      <c r="W1475" t="s">
        <v>1361</v>
      </c>
      <c r="X1475" t="s">
        <v>951</v>
      </c>
    </row>
    <row r="1476" spans="1:24" outlineLevel="2">
      <c r="A1476" t="s">
        <v>34</v>
      </c>
      <c r="B1476" s="73" t="str">
        <f t="shared" si="106"/>
        <v>0V100</v>
      </c>
      <c r="C1476" t="s">
        <v>1986</v>
      </c>
      <c r="D1476">
        <v>1</v>
      </c>
      <c r="E1476" t="s">
        <v>1987</v>
      </c>
      <c r="F1476">
        <v>4.1900000000000004</v>
      </c>
      <c r="H1476" t="s">
        <v>1986</v>
      </c>
      <c r="I1476">
        <v>2.99</v>
      </c>
      <c r="J1476">
        <v>1</v>
      </c>
      <c r="K1476">
        <v>2.99</v>
      </c>
      <c r="L1476" s="45">
        <f>VLOOKUP(H1476,'[1]CALCUL AS et AN'!$A$2:$AU$889,24,FALSE)</f>
        <v>2.99</v>
      </c>
      <c r="M1476" s="48">
        <f>VLOOKUP(H1476,'[1]CALCUL AS et AN'!$A$2:$AU$889,28,FALSE)</f>
        <v>2.99</v>
      </c>
      <c r="N1476">
        <v>2.99</v>
      </c>
      <c r="O1476" s="45">
        <f t="shared" si="107"/>
        <v>2.99</v>
      </c>
      <c r="P1476" s="48">
        <f t="shared" si="108"/>
        <v>2.99</v>
      </c>
      <c r="Q1476">
        <v>4.1900000000000004</v>
      </c>
      <c r="R1476" s="45">
        <f>VLOOKUP(H1476,'[1]CALCUL AS et AN'!$A$2:$AU$889,46,FALSE)</f>
        <v>4.4850000000000003</v>
      </c>
      <c r="S1476" s="48">
        <f>VLOOKUP(H1476,'[1]CALCUL AS et AN'!$A$2:$AU$889,47,FALSE)</f>
        <v>4.4850000000000003</v>
      </c>
      <c r="T1476">
        <v>4.1900000000000004</v>
      </c>
      <c r="U1476" s="45">
        <f t="shared" si="109"/>
        <v>4.4850000000000003</v>
      </c>
      <c r="V1476" s="48">
        <f t="shared" si="110"/>
        <v>4.4850000000000003</v>
      </c>
      <c r="W1476" t="s">
        <v>1361</v>
      </c>
      <c r="X1476" t="s">
        <v>951</v>
      </c>
    </row>
    <row r="1477" spans="1:24" outlineLevel="2">
      <c r="A1477" t="s">
        <v>34</v>
      </c>
      <c r="B1477" s="73" t="str">
        <f t="shared" si="106"/>
        <v>0V100</v>
      </c>
      <c r="C1477" t="s">
        <v>632</v>
      </c>
      <c r="D1477">
        <v>1.1399999999999999</v>
      </c>
      <c r="E1477" t="s">
        <v>1514</v>
      </c>
      <c r="F1477">
        <v>12.91</v>
      </c>
      <c r="H1477" t="s">
        <v>632</v>
      </c>
      <c r="I1477">
        <v>4.7300000000000004</v>
      </c>
      <c r="J1477">
        <v>0.33</v>
      </c>
      <c r="K1477">
        <v>14.333333333333334</v>
      </c>
      <c r="L1477" s="45">
        <f>VLOOKUP(H1477,'[1]CALCUL AS et AN'!$A$2:$AU$889,24,FALSE)</f>
        <v>4.7320000000000002</v>
      </c>
      <c r="M1477" s="48">
        <f>VLOOKUP(H1477,'[1]CALCUL AS et AN'!$A$2:$AU$889,28,FALSE)</f>
        <v>4.7779999999999996</v>
      </c>
      <c r="N1477">
        <v>16.34</v>
      </c>
      <c r="O1477" s="45">
        <f t="shared" si="107"/>
        <v>5.3944799999999997</v>
      </c>
      <c r="P1477" s="48">
        <f t="shared" si="108"/>
        <v>5.4469199999999987</v>
      </c>
      <c r="Q1477">
        <v>12.91</v>
      </c>
      <c r="R1477" s="45">
        <f>VLOOKUP(H1477,'[1]CALCUL AS et AN'!$A$2:$AU$889,46,FALSE)</f>
        <v>6.2935600000000003</v>
      </c>
      <c r="S1477" s="48">
        <f>VLOOKUP(H1477,'[1]CALCUL AS et AN'!$A$2:$AU$889,47,FALSE)</f>
        <v>6.3547399999999996</v>
      </c>
      <c r="T1477">
        <v>14.7174</v>
      </c>
      <c r="U1477" s="45">
        <f t="shared" si="109"/>
        <v>7.1746583999999993</v>
      </c>
      <c r="V1477" s="48">
        <f t="shared" si="110"/>
        <v>7.2444035999999992</v>
      </c>
      <c r="W1477" t="s">
        <v>1361</v>
      </c>
      <c r="X1477" t="s">
        <v>937</v>
      </c>
    </row>
    <row r="1478" spans="1:24" outlineLevel="2">
      <c r="A1478" t="s">
        <v>34</v>
      </c>
      <c r="B1478" s="73" t="str">
        <f t="shared" si="106"/>
        <v>0V100</v>
      </c>
      <c r="C1478" t="s">
        <v>1510</v>
      </c>
      <c r="D1478">
        <v>1</v>
      </c>
      <c r="E1478" t="s">
        <v>1511</v>
      </c>
      <c r="F1478">
        <v>9.56</v>
      </c>
      <c r="H1478" t="s">
        <v>1510</v>
      </c>
      <c r="I1478">
        <v>8.09</v>
      </c>
      <c r="J1478">
        <v>1</v>
      </c>
      <c r="K1478">
        <v>8.09</v>
      </c>
      <c r="L1478" s="45">
        <f>VLOOKUP(H1478,'[1]CALCUL AS et AN'!$A$2:$AU$889,24,FALSE)</f>
        <v>8.0869999999999997</v>
      </c>
      <c r="M1478" s="48">
        <f>VLOOKUP(H1478,'[1]CALCUL AS et AN'!$A$2:$AU$889,28,FALSE)</f>
        <v>8.0869999999999997</v>
      </c>
      <c r="N1478">
        <v>8.09</v>
      </c>
      <c r="O1478" s="45">
        <f t="shared" si="107"/>
        <v>8.0869999999999997</v>
      </c>
      <c r="P1478" s="48">
        <f t="shared" si="108"/>
        <v>8.0869999999999997</v>
      </c>
      <c r="Q1478">
        <v>9.56</v>
      </c>
      <c r="R1478" s="45">
        <f>VLOOKUP(H1478,'[1]CALCUL AS et AN'!$A$2:$AU$889,46,FALSE)</f>
        <v>10.108750000000001</v>
      </c>
      <c r="S1478" s="48">
        <f>VLOOKUP(H1478,'[1]CALCUL AS et AN'!$A$2:$AU$889,47,FALSE)</f>
        <v>10.108750000000001</v>
      </c>
      <c r="T1478">
        <v>9.56</v>
      </c>
      <c r="U1478" s="45">
        <f t="shared" si="109"/>
        <v>10.108750000000001</v>
      </c>
      <c r="V1478" s="48">
        <f t="shared" si="110"/>
        <v>10.108750000000001</v>
      </c>
      <c r="W1478" t="s">
        <v>1361</v>
      </c>
      <c r="X1478" t="s">
        <v>951</v>
      </c>
    </row>
    <row r="1479" spans="1:24" outlineLevel="2">
      <c r="A1479" t="s">
        <v>34</v>
      </c>
      <c r="B1479" s="73" t="str">
        <f t="shared" si="106"/>
        <v>0V100</v>
      </c>
      <c r="C1479" t="s">
        <v>1519</v>
      </c>
      <c r="D1479">
        <v>1</v>
      </c>
      <c r="E1479" t="s">
        <v>1520</v>
      </c>
      <c r="F1479">
        <v>9.64</v>
      </c>
      <c r="H1479" t="s">
        <v>1519</v>
      </c>
      <c r="I1479">
        <v>7.94</v>
      </c>
      <c r="J1479">
        <v>1</v>
      </c>
      <c r="K1479">
        <v>7.94</v>
      </c>
      <c r="L1479" s="45">
        <f>VLOOKUP(H1479,'[1]CALCUL AS et AN'!$A$2:$AU$889,24,FALSE)</f>
        <v>7.9420000000000002</v>
      </c>
      <c r="M1479" s="48">
        <f>VLOOKUP(H1479,'[1]CALCUL AS et AN'!$A$2:$AU$889,28,FALSE)</f>
        <v>7.9420000000000002</v>
      </c>
      <c r="N1479">
        <v>7.94</v>
      </c>
      <c r="O1479" s="45">
        <f t="shared" si="107"/>
        <v>7.9420000000000002</v>
      </c>
      <c r="P1479" s="48">
        <f t="shared" si="108"/>
        <v>7.9420000000000002</v>
      </c>
      <c r="Q1479">
        <v>9.64</v>
      </c>
      <c r="R1479" s="45">
        <f>VLOOKUP(H1479,'[1]CALCUL AS et AN'!$A$2:$AU$889,46,FALSE)</f>
        <v>9.9275000000000002</v>
      </c>
      <c r="S1479" s="48">
        <f>VLOOKUP(H1479,'[1]CALCUL AS et AN'!$A$2:$AU$889,47,FALSE)</f>
        <v>9.9275000000000002</v>
      </c>
      <c r="T1479">
        <v>9.64</v>
      </c>
      <c r="U1479" s="45">
        <f t="shared" si="109"/>
        <v>9.9275000000000002</v>
      </c>
      <c r="V1479" s="48">
        <f t="shared" si="110"/>
        <v>9.9275000000000002</v>
      </c>
      <c r="W1479" t="s">
        <v>1361</v>
      </c>
      <c r="X1479" t="s">
        <v>951</v>
      </c>
    </row>
    <row r="1480" spans="1:24" outlineLevel="2">
      <c r="A1480" t="s">
        <v>34</v>
      </c>
      <c r="B1480" s="73" t="str">
        <f t="shared" si="106"/>
        <v>0V100</v>
      </c>
      <c r="C1480">
        <v>101007</v>
      </c>
      <c r="D1480">
        <v>1</v>
      </c>
      <c r="E1480" t="s">
        <v>1544</v>
      </c>
      <c r="F1480">
        <v>2.2400000000000002</v>
      </c>
      <c r="H1480">
        <v>101007</v>
      </c>
      <c r="I1480">
        <v>1.5</v>
      </c>
      <c r="J1480">
        <v>1</v>
      </c>
      <c r="K1480">
        <v>1.5</v>
      </c>
      <c r="L1480" s="45">
        <f>VLOOKUP(H1480,'[1]CALCUL AS et AN'!$A$2:$AU$889,24,FALSE)</f>
        <v>1.5</v>
      </c>
      <c r="M1480" s="48">
        <f>VLOOKUP(H1480,'[1]CALCUL AS et AN'!$A$2:$AU$889,28,FALSE)</f>
        <v>1.5</v>
      </c>
      <c r="N1480">
        <v>1.5</v>
      </c>
      <c r="O1480" s="45">
        <f t="shared" si="107"/>
        <v>1.5</v>
      </c>
      <c r="P1480" s="48">
        <f t="shared" si="108"/>
        <v>1.5</v>
      </c>
      <c r="Q1480">
        <v>2.2400000000000002</v>
      </c>
      <c r="R1480" s="45">
        <f>VLOOKUP(H1480,'[1]CALCUL AS et AN'!$A$2:$AU$889,46,FALSE)</f>
        <v>2.25</v>
      </c>
      <c r="S1480" s="48">
        <f>VLOOKUP(H1480,'[1]CALCUL AS et AN'!$A$2:$AU$889,47,FALSE)</f>
        <v>2.25</v>
      </c>
      <c r="T1480">
        <v>2.2400000000000002</v>
      </c>
      <c r="U1480" s="45">
        <f t="shared" si="109"/>
        <v>2.25</v>
      </c>
      <c r="V1480" s="48">
        <f t="shared" si="110"/>
        <v>2.25</v>
      </c>
      <c r="W1480" t="s">
        <v>1361</v>
      </c>
      <c r="X1480" t="s">
        <v>951</v>
      </c>
    </row>
    <row r="1481" spans="1:24" outlineLevel="2">
      <c r="A1481" t="s">
        <v>34</v>
      </c>
      <c r="B1481" s="73" t="str">
        <f t="shared" si="106"/>
        <v>0V100</v>
      </c>
      <c r="C1481" t="s">
        <v>62</v>
      </c>
      <c r="D1481">
        <v>1</v>
      </c>
      <c r="E1481" t="s">
        <v>63</v>
      </c>
      <c r="F1481">
        <v>139.16999999999999</v>
      </c>
      <c r="H1481" t="s">
        <v>62</v>
      </c>
      <c r="I1481">
        <v>88.935500000000005</v>
      </c>
      <c r="J1481">
        <v>1</v>
      </c>
      <c r="K1481">
        <v>88.935500000000005</v>
      </c>
      <c r="L1481" s="45">
        <f>VLOOKUP(H1481,'[1]CALCUL AS et AN'!$A$2:$AU$889,24,FALSE)</f>
        <v>88.936256</v>
      </c>
      <c r="M1481" s="48">
        <f>VLOOKUP(H1481,'[1]CALCUL AS et AN'!$A$2:$AU$889,28,FALSE)</f>
        <v>90.786255999999995</v>
      </c>
      <c r="N1481">
        <v>88.935500000000005</v>
      </c>
      <c r="O1481" s="45">
        <f t="shared" si="107"/>
        <v>88.936256</v>
      </c>
      <c r="P1481" s="48">
        <f t="shared" si="108"/>
        <v>90.786255999999995</v>
      </c>
      <c r="Q1481">
        <v>160.19999999999999</v>
      </c>
      <c r="R1481" s="45">
        <f>VLOOKUP(H1481,'[1]CALCUL AS et AN'!$A$2:$AU$889,46,FALSE)</f>
        <v>144.33635149999998</v>
      </c>
      <c r="S1481" s="48">
        <f>VLOOKUP(H1481,'[1]CALCUL AS et AN'!$A$2:$AU$889,47,FALSE)</f>
        <v>147.29635150000001</v>
      </c>
      <c r="T1481">
        <v>160.19999999999999</v>
      </c>
      <c r="U1481" s="45">
        <f t="shared" si="109"/>
        <v>144.33635149999998</v>
      </c>
      <c r="V1481" s="48">
        <f t="shared" si="110"/>
        <v>147.29635150000001</v>
      </c>
      <c r="W1481" t="s">
        <v>1361</v>
      </c>
      <c r="X1481" t="s">
        <v>1361</v>
      </c>
    </row>
    <row r="1482" spans="1:24" outlineLevel="2">
      <c r="A1482" t="s">
        <v>34</v>
      </c>
      <c r="B1482" s="73" t="str">
        <f t="shared" si="106"/>
        <v>0V100</v>
      </c>
      <c r="C1482">
        <v>9600000618</v>
      </c>
      <c r="D1482">
        <v>1</v>
      </c>
      <c r="E1482" t="s">
        <v>2044</v>
      </c>
      <c r="F1482">
        <v>1.57</v>
      </c>
      <c r="H1482">
        <v>9600000618</v>
      </c>
      <c r="I1482">
        <v>0.8</v>
      </c>
      <c r="J1482">
        <v>1</v>
      </c>
      <c r="K1482">
        <v>0.8</v>
      </c>
      <c r="L1482" s="45">
        <f>VLOOKUP(H1482,'[1]CALCUL AS et AN'!$A$2:$AU$889,24,FALSE)</f>
        <v>0.80289999999999995</v>
      </c>
      <c r="M1482" s="48">
        <f>VLOOKUP(H1482,'[1]CALCUL AS et AN'!$A$2:$AU$889,28,FALSE)</f>
        <v>0.80289999999999995</v>
      </c>
      <c r="N1482">
        <v>0.8</v>
      </c>
      <c r="O1482" s="45">
        <f t="shared" si="107"/>
        <v>0.80289999999999995</v>
      </c>
      <c r="P1482" s="48">
        <f t="shared" si="108"/>
        <v>0.80289999999999995</v>
      </c>
      <c r="Q1482">
        <v>1.57</v>
      </c>
      <c r="R1482" s="45">
        <f>VLOOKUP(H1482,'[1]CALCUL AS et AN'!$A$2:$AU$889,46,FALSE)</f>
        <v>1.6057999999999999</v>
      </c>
      <c r="S1482" s="48">
        <f>VLOOKUP(H1482,'[1]CALCUL AS et AN'!$A$2:$AU$889,47,FALSE)</f>
        <v>1.6057999999999999</v>
      </c>
      <c r="T1482">
        <v>1.57</v>
      </c>
      <c r="U1482" s="45">
        <f t="shared" si="109"/>
        <v>1.6057999999999999</v>
      </c>
      <c r="V1482" s="48">
        <f t="shared" si="110"/>
        <v>1.6057999999999999</v>
      </c>
      <c r="W1482" t="s">
        <v>1361</v>
      </c>
      <c r="X1482" t="s">
        <v>951</v>
      </c>
    </row>
    <row r="1483" spans="1:24" outlineLevel="2">
      <c r="A1483" t="s">
        <v>34</v>
      </c>
      <c r="B1483" s="73" t="str">
        <f t="shared" si="106"/>
        <v>0V100</v>
      </c>
      <c r="C1483" t="s">
        <v>1537</v>
      </c>
      <c r="D1483">
        <v>1.2</v>
      </c>
      <c r="E1483" t="s">
        <v>1538</v>
      </c>
      <c r="F1483">
        <v>4.3499999999999996</v>
      </c>
      <c r="H1483" t="s">
        <v>1537</v>
      </c>
      <c r="I1483">
        <v>2.9</v>
      </c>
      <c r="J1483">
        <v>1</v>
      </c>
      <c r="K1483">
        <v>2.9</v>
      </c>
      <c r="L1483" s="45">
        <f>VLOOKUP(H1483,'[1]CALCUL AS et AN'!$A$2:$AU$889,24,FALSE)</f>
        <v>2.9</v>
      </c>
      <c r="M1483" s="48">
        <f>VLOOKUP(H1483,'[1]CALCUL AS et AN'!$A$2:$AU$889,28,FALSE)</f>
        <v>2.9</v>
      </c>
      <c r="N1483">
        <v>3.48</v>
      </c>
      <c r="O1483" s="45">
        <f t="shared" si="107"/>
        <v>3.48</v>
      </c>
      <c r="P1483" s="48">
        <f t="shared" si="108"/>
        <v>3.48</v>
      </c>
      <c r="Q1483">
        <v>4.3499999999999996</v>
      </c>
      <c r="R1483" s="45">
        <f>VLOOKUP(H1483,'[1]CALCUL AS et AN'!$A$2:$AU$889,46,FALSE)</f>
        <v>4.3499999999999996</v>
      </c>
      <c r="S1483" s="48">
        <f>VLOOKUP(H1483,'[1]CALCUL AS et AN'!$A$2:$AU$889,47,FALSE)</f>
        <v>4.3499999999999996</v>
      </c>
      <c r="T1483">
        <v>5.22</v>
      </c>
      <c r="U1483" s="45">
        <f t="shared" si="109"/>
        <v>5.22</v>
      </c>
      <c r="V1483" s="48">
        <f t="shared" si="110"/>
        <v>5.22</v>
      </c>
      <c r="W1483" t="s">
        <v>1361</v>
      </c>
      <c r="X1483" t="s">
        <v>951</v>
      </c>
    </row>
    <row r="1484" spans="1:24" outlineLevel="2">
      <c r="A1484" t="s">
        <v>34</v>
      </c>
      <c r="B1484" s="73" t="str">
        <f t="shared" si="106"/>
        <v>0V100</v>
      </c>
      <c r="C1484" t="s">
        <v>2626</v>
      </c>
      <c r="D1484">
        <v>1</v>
      </c>
      <c r="E1484" t="s">
        <v>2627</v>
      </c>
      <c r="F1484">
        <v>0.4</v>
      </c>
      <c r="H1484" t="s">
        <v>2626</v>
      </c>
      <c r="I1484">
        <v>0.2</v>
      </c>
      <c r="J1484">
        <v>1</v>
      </c>
      <c r="K1484">
        <v>0.2</v>
      </c>
      <c r="L1484" s="45">
        <f>VLOOKUP(H1484,'[1]CALCUL AS et AN'!$A$2:$AU$889,24,FALSE)</f>
        <v>0.2</v>
      </c>
      <c r="M1484" s="48">
        <f>VLOOKUP(H1484,'[1]CALCUL AS et AN'!$A$2:$AU$889,28,FALSE)</f>
        <v>0.2</v>
      </c>
      <c r="N1484">
        <v>0.2</v>
      </c>
      <c r="O1484" s="45">
        <f t="shared" si="107"/>
        <v>0.2</v>
      </c>
      <c r="P1484" s="48">
        <f t="shared" si="108"/>
        <v>0.2</v>
      </c>
      <c r="Q1484">
        <v>0.4</v>
      </c>
      <c r="R1484" s="45">
        <f>VLOOKUP(H1484,'[1]CALCUL AS et AN'!$A$2:$AU$889,46,FALSE)</f>
        <v>0</v>
      </c>
      <c r="S1484" s="48">
        <f>VLOOKUP(H1484,'[1]CALCUL AS et AN'!$A$2:$AU$889,47,FALSE)</f>
        <v>0.4</v>
      </c>
      <c r="T1484">
        <v>0.4</v>
      </c>
      <c r="U1484" s="45">
        <f t="shared" si="109"/>
        <v>0</v>
      </c>
      <c r="V1484" s="48">
        <f t="shared" si="110"/>
        <v>0.4</v>
      </c>
      <c r="W1484" t="s">
        <v>1361</v>
      </c>
      <c r="X1484" t="s">
        <v>951</v>
      </c>
    </row>
    <row r="1485" spans="1:24" outlineLevel="2">
      <c r="A1485" t="s">
        <v>34</v>
      </c>
      <c r="B1485" s="73" t="str">
        <f t="shared" si="106"/>
        <v>0V100</v>
      </c>
      <c r="C1485" t="s">
        <v>2311</v>
      </c>
      <c r="D1485">
        <v>1</v>
      </c>
      <c r="E1485" t="s">
        <v>2312</v>
      </c>
      <c r="F1485">
        <v>17.510000000000002</v>
      </c>
      <c r="H1485" t="s">
        <v>2311</v>
      </c>
      <c r="I1485">
        <v>11.67</v>
      </c>
      <c r="J1485">
        <v>1</v>
      </c>
      <c r="K1485">
        <v>11.67</v>
      </c>
      <c r="L1485" s="45">
        <f>VLOOKUP(H1485,'[1]CALCUL AS et AN'!$A$2:$AU$889,24,FALSE)</f>
        <v>11.67</v>
      </c>
      <c r="M1485" s="48">
        <f>VLOOKUP(H1485,'[1]CALCUL AS et AN'!$A$2:$AU$889,28,FALSE)</f>
        <v>11.67</v>
      </c>
      <c r="N1485">
        <v>11.67</v>
      </c>
      <c r="O1485" s="45">
        <f t="shared" si="107"/>
        <v>11.67</v>
      </c>
      <c r="P1485" s="48">
        <f t="shared" si="108"/>
        <v>11.67</v>
      </c>
      <c r="Q1485">
        <v>17.510000000000002</v>
      </c>
      <c r="R1485" s="45">
        <f>VLOOKUP(H1485,'[1]CALCUL AS et AN'!$A$2:$AU$889,46,FALSE)</f>
        <v>17.504999999999999</v>
      </c>
      <c r="S1485" s="48">
        <f>VLOOKUP(H1485,'[1]CALCUL AS et AN'!$A$2:$AU$889,47,FALSE)</f>
        <v>17.504999999999999</v>
      </c>
      <c r="T1485">
        <v>17.510000000000002</v>
      </c>
      <c r="U1485" s="45">
        <f t="shared" si="109"/>
        <v>17.504999999999999</v>
      </c>
      <c r="V1485" s="48">
        <f t="shared" si="110"/>
        <v>17.504999999999999</v>
      </c>
      <c r="W1485" t="s">
        <v>1361</v>
      </c>
      <c r="X1485" t="s">
        <v>937</v>
      </c>
    </row>
    <row r="1486" spans="1:24" outlineLevel="2">
      <c r="A1486" t="s">
        <v>34</v>
      </c>
      <c r="B1486" s="73" t="str">
        <f t="shared" si="106"/>
        <v>0V100</v>
      </c>
      <c r="C1486" t="s">
        <v>606</v>
      </c>
      <c r="D1486">
        <v>1</v>
      </c>
      <c r="E1486" t="s">
        <v>1848</v>
      </c>
      <c r="F1486">
        <v>2.31</v>
      </c>
      <c r="H1486" t="s">
        <v>606</v>
      </c>
      <c r="I1486">
        <v>1.72</v>
      </c>
      <c r="J1486">
        <v>1</v>
      </c>
      <c r="K1486">
        <v>1.72</v>
      </c>
      <c r="L1486" s="45">
        <f>VLOOKUP(H1486,'[1]CALCUL AS et AN'!$A$2:$AU$889,24,FALSE)</f>
        <v>1.7150000000000001</v>
      </c>
      <c r="M1486" s="48">
        <f>VLOOKUP(H1486,'[1]CALCUL AS et AN'!$A$2:$AU$889,28,FALSE)</f>
        <v>1.635</v>
      </c>
      <c r="N1486">
        <v>1.72</v>
      </c>
      <c r="O1486" s="45">
        <f t="shared" si="107"/>
        <v>1.7150000000000001</v>
      </c>
      <c r="P1486" s="48">
        <f t="shared" si="108"/>
        <v>1.635</v>
      </c>
      <c r="Q1486">
        <v>2.31</v>
      </c>
      <c r="R1486" s="45">
        <f>VLOOKUP(H1486,'[1]CALCUL AS et AN'!$A$2:$AU$889,46,FALSE)</f>
        <v>2.5725000000000002</v>
      </c>
      <c r="S1486" s="48">
        <f>VLOOKUP(H1486,'[1]CALCUL AS et AN'!$A$2:$AU$889,47,FALSE)</f>
        <v>2.4525000000000001</v>
      </c>
      <c r="T1486">
        <v>2.31</v>
      </c>
      <c r="U1486" s="45">
        <f t="shared" si="109"/>
        <v>2.5725000000000002</v>
      </c>
      <c r="V1486" s="48">
        <f t="shared" si="110"/>
        <v>2.4525000000000001</v>
      </c>
      <c r="W1486" t="s">
        <v>1361</v>
      </c>
      <c r="X1486" t="s">
        <v>937</v>
      </c>
    </row>
    <row r="1487" spans="1:24" outlineLevel="2">
      <c r="A1487" t="s">
        <v>34</v>
      </c>
      <c r="B1487" s="73" t="str">
        <f t="shared" si="106"/>
        <v>0V100</v>
      </c>
      <c r="C1487">
        <v>8434000618</v>
      </c>
      <c r="D1487">
        <v>1</v>
      </c>
      <c r="E1487" t="s">
        <v>2272</v>
      </c>
      <c r="F1487">
        <v>0.02</v>
      </c>
      <c r="H1487">
        <v>8434000618</v>
      </c>
      <c r="I1487">
        <v>8.3000000000000007</v>
      </c>
      <c r="J1487">
        <v>500</v>
      </c>
      <c r="K1487">
        <v>1.66E-2</v>
      </c>
      <c r="L1487" s="45">
        <f>VLOOKUP(H1487,'[1]CALCUL AS et AN'!$A$2:$AU$889,24,FALSE)</f>
        <v>1.66E-2</v>
      </c>
      <c r="M1487" s="48">
        <f>VLOOKUP(H1487,'[1]CALCUL AS et AN'!$A$2:$AU$889,28,FALSE)</f>
        <v>1.66E-2</v>
      </c>
      <c r="N1487">
        <v>1.66E-2</v>
      </c>
      <c r="O1487" s="45">
        <f t="shared" si="107"/>
        <v>1.66E-2</v>
      </c>
      <c r="P1487" s="48">
        <f t="shared" si="108"/>
        <v>1.66E-2</v>
      </c>
      <c r="Q1487">
        <v>0.02</v>
      </c>
      <c r="R1487" s="45">
        <f>VLOOKUP(H1487,'[1]CALCUL AS et AN'!$A$2:$AU$889,46,FALSE)</f>
        <v>2.0750000000000001E-2</v>
      </c>
      <c r="S1487" s="48">
        <f>VLOOKUP(H1487,'[1]CALCUL AS et AN'!$A$2:$AU$889,47,FALSE)</f>
        <v>2.0750000000000001E-2</v>
      </c>
      <c r="T1487">
        <v>0.02</v>
      </c>
      <c r="U1487" s="45">
        <f t="shared" si="109"/>
        <v>2.0750000000000001E-2</v>
      </c>
      <c r="V1487" s="48">
        <f t="shared" si="110"/>
        <v>2.0750000000000001E-2</v>
      </c>
      <c r="W1487" t="s">
        <v>1361</v>
      </c>
      <c r="X1487" t="s">
        <v>951</v>
      </c>
    </row>
    <row r="1488" spans="1:24" outlineLevel="2">
      <c r="A1488" t="s">
        <v>34</v>
      </c>
      <c r="B1488" s="73" t="str">
        <f t="shared" si="106"/>
        <v>0V100</v>
      </c>
      <c r="C1488" t="s">
        <v>2362</v>
      </c>
      <c r="D1488">
        <v>2</v>
      </c>
      <c r="E1488" t="s">
        <v>2363</v>
      </c>
      <c r="F1488">
        <v>1.9E-2</v>
      </c>
      <c r="H1488" t="s">
        <v>2362</v>
      </c>
      <c r="I1488">
        <v>0.13</v>
      </c>
      <c r="J1488">
        <v>1</v>
      </c>
      <c r="K1488">
        <v>0.13</v>
      </c>
      <c r="L1488" s="45">
        <f>VLOOKUP(H1488,'[1]CALCUL AS et AN'!$A$2:$AU$889,24,FALSE)</f>
        <v>0.12720000000000001</v>
      </c>
      <c r="M1488" s="48">
        <f>VLOOKUP(H1488,'[1]CALCUL AS et AN'!$A$2:$AU$889,28,FALSE)</f>
        <v>0.12720000000000001</v>
      </c>
      <c r="N1488">
        <v>0.26</v>
      </c>
      <c r="O1488" s="45">
        <f t="shared" si="107"/>
        <v>0.25440000000000002</v>
      </c>
      <c r="P1488" s="48">
        <f t="shared" si="108"/>
        <v>0.25440000000000002</v>
      </c>
      <c r="Q1488">
        <v>1.9E-2</v>
      </c>
      <c r="R1488" s="45">
        <f>VLOOKUP(H1488,'[1]CALCUL AS et AN'!$A$2:$AU$889,46,FALSE)</f>
        <v>0.19080000000000003</v>
      </c>
      <c r="S1488" s="48">
        <f>VLOOKUP(H1488,'[1]CALCUL AS et AN'!$A$2:$AU$889,47,FALSE)</f>
        <v>0.19080000000000003</v>
      </c>
      <c r="T1488">
        <v>3.7999999999999999E-2</v>
      </c>
      <c r="U1488" s="45">
        <f t="shared" si="109"/>
        <v>0.38160000000000005</v>
      </c>
      <c r="V1488" s="48">
        <f t="shared" si="110"/>
        <v>0.38160000000000005</v>
      </c>
      <c r="W1488" t="s">
        <v>1361</v>
      </c>
      <c r="X1488" t="s">
        <v>951</v>
      </c>
    </row>
    <row r="1489" spans="1:24" outlineLevel="2">
      <c r="A1489" t="s">
        <v>34</v>
      </c>
      <c r="B1489" s="73" t="str">
        <f t="shared" si="106"/>
        <v>0V100</v>
      </c>
      <c r="C1489">
        <v>8535000618</v>
      </c>
      <c r="D1489">
        <v>1</v>
      </c>
      <c r="E1489" t="s">
        <v>2275</v>
      </c>
      <c r="F1489">
        <v>0.05</v>
      </c>
      <c r="H1489">
        <v>8535000618</v>
      </c>
      <c r="I1489">
        <v>3.0000000000000001E-3</v>
      </c>
      <c r="J1489">
        <v>1</v>
      </c>
      <c r="K1489">
        <v>3.0000000000000001E-3</v>
      </c>
      <c r="L1489" s="45">
        <f>VLOOKUP(H1489,'[1]CALCUL AS et AN'!$A$2:$AU$889,24,FALSE)</f>
        <v>3.04E-2</v>
      </c>
      <c r="M1489" s="48">
        <f>VLOOKUP(H1489,'[1]CALCUL AS et AN'!$A$2:$AU$889,28,FALSE)</f>
        <v>3.04E-2</v>
      </c>
      <c r="N1489">
        <v>3.0000000000000001E-3</v>
      </c>
      <c r="O1489" s="45">
        <f t="shared" si="107"/>
        <v>3.04E-2</v>
      </c>
      <c r="P1489" s="48">
        <f t="shared" si="108"/>
        <v>3.04E-2</v>
      </c>
      <c r="Q1489">
        <v>0.05</v>
      </c>
      <c r="R1489" s="45">
        <f>VLOOKUP(H1489,'[1]CALCUL AS et AN'!$A$2:$AU$889,46,FALSE)</f>
        <v>5.3199999999999997E-2</v>
      </c>
      <c r="S1489" s="48">
        <f>VLOOKUP(H1489,'[1]CALCUL AS et AN'!$A$2:$AU$889,47,FALSE)</f>
        <v>5.3199999999999997E-2</v>
      </c>
      <c r="T1489">
        <v>0.05</v>
      </c>
      <c r="U1489" s="45">
        <f t="shared" si="109"/>
        <v>5.3199999999999997E-2</v>
      </c>
      <c r="V1489" s="48">
        <f t="shared" si="110"/>
        <v>5.3199999999999997E-2</v>
      </c>
      <c r="W1489" t="s">
        <v>1361</v>
      </c>
      <c r="X1489" t="s">
        <v>951</v>
      </c>
    </row>
    <row r="1490" spans="1:24" outlineLevel="1">
      <c r="A1490" s="73" t="s">
        <v>3110</v>
      </c>
      <c r="B1490" s="73" t="str">
        <f t="shared" si="106"/>
        <v>SPR1500V100</v>
      </c>
      <c r="N1490">
        <f>SUBTOTAL(9,N1461:N1489)</f>
        <v>758.41510000000039</v>
      </c>
      <c r="O1490" s="45">
        <f>SUBTOTAL(9,O1461:O1489)</f>
        <v>748.74587600000007</v>
      </c>
      <c r="P1490" s="48">
        <f>SUBTOTAL(9,P1461:P1489)</f>
        <v>748.73711600000001</v>
      </c>
      <c r="T1490">
        <f>SUBTOTAL(9,T1461:T1489)</f>
        <v>1122.8694</v>
      </c>
      <c r="U1490" s="45">
        <f>SUBTOTAL(9,U1461:U1489)</f>
        <v>1133.1679699000001</v>
      </c>
      <c r="V1490" s="48">
        <f>SUBTOTAL(9,V1461:V1489)</f>
        <v>1131.9442951000005</v>
      </c>
    </row>
    <row r="1491" spans="1:24" outlineLevel="2">
      <c r="A1491" t="s">
        <v>36</v>
      </c>
      <c r="B1491" s="73" t="str">
        <f t="shared" ref="B1491:B1554" si="111">MID(A1491,7,100)</f>
        <v>0V100BG</v>
      </c>
      <c r="C1491">
        <v>101006</v>
      </c>
      <c r="D1491">
        <v>1</v>
      </c>
      <c r="E1491" t="s">
        <v>1546</v>
      </c>
      <c r="F1491">
        <v>0.68</v>
      </c>
      <c r="H1491">
        <v>101006</v>
      </c>
      <c r="I1491">
        <v>0.23</v>
      </c>
      <c r="J1491">
        <v>1</v>
      </c>
      <c r="K1491">
        <v>0.23</v>
      </c>
      <c r="L1491" s="45">
        <f>VLOOKUP(H1491,'[1]CALCUL AS et AN'!$A$2:$AU$889,24,FALSE)</f>
        <v>0.22953999999999999</v>
      </c>
      <c r="M1491" s="48">
        <f>VLOOKUP(H1491,'[1]CALCUL AS et AN'!$A$2:$AU$889,28,FALSE)</f>
        <v>0.22953999999999999</v>
      </c>
      <c r="N1491">
        <v>0.23</v>
      </c>
      <c r="O1491" s="45">
        <f t="shared" si="107"/>
        <v>0.22953999999999999</v>
      </c>
      <c r="P1491" s="48">
        <f t="shared" si="108"/>
        <v>0.22953999999999999</v>
      </c>
      <c r="Q1491">
        <v>0.68</v>
      </c>
      <c r="R1491" s="45">
        <f>VLOOKUP(H1491,'[1]CALCUL AS et AN'!$A$2:$AU$889,46,FALSE)</f>
        <v>0.68862000000000001</v>
      </c>
      <c r="S1491" s="48">
        <f>VLOOKUP(H1491,'[1]CALCUL AS et AN'!$A$2:$AU$889,47,FALSE)</f>
        <v>0.68862000000000001</v>
      </c>
      <c r="T1491">
        <v>0.68</v>
      </c>
      <c r="U1491" s="45">
        <f t="shared" si="109"/>
        <v>0.68862000000000001</v>
      </c>
      <c r="V1491" s="48">
        <f t="shared" si="110"/>
        <v>0.68862000000000001</v>
      </c>
      <c r="W1491" t="s">
        <v>1361</v>
      </c>
      <c r="X1491" t="s">
        <v>951</v>
      </c>
    </row>
    <row r="1492" spans="1:24" outlineLevel="2">
      <c r="A1492" t="s">
        <v>36</v>
      </c>
      <c r="B1492" s="73" t="str">
        <f t="shared" si="111"/>
        <v>0V100BG</v>
      </c>
      <c r="C1492" t="s">
        <v>2466</v>
      </c>
      <c r="D1492">
        <v>2</v>
      </c>
      <c r="E1492" t="s">
        <v>2467</v>
      </c>
      <c r="F1492">
        <v>0.90200000000000002</v>
      </c>
      <c r="H1492" t="s">
        <v>2466</v>
      </c>
      <c r="I1492">
        <v>0.6</v>
      </c>
      <c r="J1492">
        <v>1</v>
      </c>
      <c r="K1492">
        <v>0.6</v>
      </c>
      <c r="L1492" s="45">
        <f>VLOOKUP(H1492,'[1]CALCUL AS et AN'!$A$2:$AU$889,24,FALSE)</f>
        <v>0.60099999999999998</v>
      </c>
      <c r="M1492" s="48">
        <f>VLOOKUP(H1492,'[1]CALCUL AS et AN'!$A$2:$AU$889,28,FALSE)</f>
        <v>0.60099999999999998</v>
      </c>
      <c r="N1492">
        <v>1.2</v>
      </c>
      <c r="O1492" s="45">
        <f t="shared" si="107"/>
        <v>1.202</v>
      </c>
      <c r="P1492" s="48">
        <f t="shared" si="108"/>
        <v>1.202</v>
      </c>
      <c r="Q1492">
        <v>0.90200000000000002</v>
      </c>
      <c r="R1492" s="45">
        <f>VLOOKUP(H1492,'[1]CALCUL AS et AN'!$A$2:$AU$889,46,FALSE)</f>
        <v>0.90149999999999997</v>
      </c>
      <c r="S1492" s="48">
        <f>VLOOKUP(H1492,'[1]CALCUL AS et AN'!$A$2:$AU$889,47,FALSE)</f>
        <v>0.90149999999999997</v>
      </c>
      <c r="T1492">
        <v>1.804</v>
      </c>
      <c r="U1492" s="45">
        <f t="shared" si="109"/>
        <v>1.8029999999999999</v>
      </c>
      <c r="V1492" s="48">
        <f t="shared" si="110"/>
        <v>1.8029999999999999</v>
      </c>
      <c r="W1492" t="s">
        <v>1361</v>
      </c>
      <c r="X1492" t="s">
        <v>951</v>
      </c>
    </row>
    <row r="1493" spans="1:24" outlineLevel="2">
      <c r="A1493" t="s">
        <v>36</v>
      </c>
      <c r="B1493" s="73" t="str">
        <f t="shared" si="111"/>
        <v>0V100BG</v>
      </c>
      <c r="C1493" t="s">
        <v>2470</v>
      </c>
      <c r="D1493">
        <v>2</v>
      </c>
      <c r="E1493" t="s">
        <v>2471</v>
      </c>
      <c r="F1493">
        <v>0.08</v>
      </c>
      <c r="H1493" t="s">
        <v>2470</v>
      </c>
      <c r="I1493">
        <v>7.0000000000000007E-2</v>
      </c>
      <c r="J1493">
        <v>1</v>
      </c>
      <c r="K1493">
        <v>7.0000000000000007E-2</v>
      </c>
      <c r="L1493" s="45">
        <f>VLOOKUP(H1493,'[1]CALCUL AS et AN'!$A$2:$AU$889,24,FALSE)</f>
        <v>7.1999999999999995E-2</v>
      </c>
      <c r="M1493" s="48">
        <f>VLOOKUP(H1493,'[1]CALCUL AS et AN'!$A$2:$AU$889,28,FALSE)</f>
        <v>7.1999999999999995E-2</v>
      </c>
      <c r="N1493">
        <v>0.14000000000000001</v>
      </c>
      <c r="O1493" s="45">
        <f t="shared" si="107"/>
        <v>0.14399999999999999</v>
      </c>
      <c r="P1493" s="48">
        <f t="shared" si="108"/>
        <v>0.14399999999999999</v>
      </c>
      <c r="Q1493">
        <v>0.08</v>
      </c>
      <c r="R1493" s="45">
        <f>VLOOKUP(H1493,'[1]CALCUL AS et AN'!$A$2:$AU$889,46,FALSE)</f>
        <v>0.10799999999999998</v>
      </c>
      <c r="S1493" s="48">
        <f>VLOOKUP(H1493,'[1]CALCUL AS et AN'!$A$2:$AU$889,47,FALSE)</f>
        <v>0.10799999999999998</v>
      </c>
      <c r="T1493">
        <v>0.16</v>
      </c>
      <c r="U1493" s="45">
        <f t="shared" si="109"/>
        <v>0.21599999999999997</v>
      </c>
      <c r="V1493" s="48">
        <f t="shared" si="110"/>
        <v>0.21599999999999997</v>
      </c>
      <c r="W1493" t="s">
        <v>1361</v>
      </c>
      <c r="X1493" t="s">
        <v>951</v>
      </c>
    </row>
    <row r="1494" spans="1:24" outlineLevel="2">
      <c r="A1494" t="s">
        <v>36</v>
      </c>
      <c r="B1494" s="73" t="str">
        <f t="shared" si="111"/>
        <v>0V100BG</v>
      </c>
      <c r="C1494">
        <v>8412802518</v>
      </c>
      <c r="D1494">
        <v>6</v>
      </c>
      <c r="E1494" t="s">
        <v>2270</v>
      </c>
      <c r="F1494">
        <v>7.0000000000000007E-2</v>
      </c>
      <c r="H1494">
        <v>8412802518</v>
      </c>
      <c r="I1494">
        <v>7.08</v>
      </c>
      <c r="J1494">
        <v>100</v>
      </c>
      <c r="K1494">
        <v>7.0800000000000002E-2</v>
      </c>
      <c r="L1494" s="45">
        <f>VLOOKUP(H1494,'[1]CALCUL AS et AN'!$A$2:$AU$889,24,FALSE)</f>
        <v>7.0800000000000002E-2</v>
      </c>
      <c r="M1494" s="48">
        <f>VLOOKUP(H1494,'[1]CALCUL AS et AN'!$A$2:$AU$889,28,FALSE)</f>
        <v>7.0800000000000002E-2</v>
      </c>
      <c r="N1494">
        <v>0.42480000000000001</v>
      </c>
      <c r="O1494" s="45">
        <f t="shared" si="107"/>
        <v>0.42480000000000001</v>
      </c>
      <c r="P1494" s="48">
        <f t="shared" si="108"/>
        <v>0.42480000000000001</v>
      </c>
      <c r="Q1494">
        <v>7.0000000000000007E-2</v>
      </c>
      <c r="R1494" s="45">
        <f>VLOOKUP(H1494,'[1]CALCUL AS et AN'!$A$2:$AU$889,46,FALSE)</f>
        <v>8.8499999999999995E-2</v>
      </c>
      <c r="S1494" s="48">
        <f>VLOOKUP(H1494,'[1]CALCUL AS et AN'!$A$2:$AU$889,47,FALSE)</f>
        <v>8.8499999999999995E-2</v>
      </c>
      <c r="T1494">
        <v>0.42000000000000004</v>
      </c>
      <c r="U1494" s="45">
        <f t="shared" si="109"/>
        <v>0.53099999999999992</v>
      </c>
      <c r="V1494" s="48">
        <f t="shared" si="110"/>
        <v>0.53099999999999992</v>
      </c>
      <c r="W1494" t="s">
        <v>1361</v>
      </c>
      <c r="X1494" t="s">
        <v>951</v>
      </c>
    </row>
    <row r="1495" spans="1:24" outlineLevel="2">
      <c r="A1495" t="s">
        <v>36</v>
      </c>
      <c r="B1495" s="73" t="str">
        <f t="shared" si="111"/>
        <v>0V100BG</v>
      </c>
      <c r="C1495" t="s">
        <v>2454</v>
      </c>
      <c r="D1495">
        <v>2</v>
      </c>
      <c r="E1495" t="s">
        <v>2455</v>
      </c>
      <c r="F1495">
        <v>0.27400000000000002</v>
      </c>
      <c r="H1495" t="s">
        <v>2454</v>
      </c>
      <c r="I1495">
        <v>0.09</v>
      </c>
      <c r="J1495">
        <v>1</v>
      </c>
      <c r="K1495">
        <v>0.09</v>
      </c>
      <c r="L1495" s="45">
        <f>VLOOKUP(H1495,'[1]CALCUL AS et AN'!$A$2:$AU$889,24,FALSE)</f>
        <v>8.6599999999999996E-2</v>
      </c>
      <c r="M1495" s="48">
        <f>VLOOKUP(H1495,'[1]CALCUL AS et AN'!$A$2:$AU$889,28,FALSE)</f>
        <v>8.6599999999999996E-2</v>
      </c>
      <c r="N1495">
        <v>0.18</v>
      </c>
      <c r="O1495" s="45">
        <f t="shared" si="107"/>
        <v>0.17319999999999999</v>
      </c>
      <c r="P1495" s="48">
        <f t="shared" si="108"/>
        <v>0.17319999999999999</v>
      </c>
      <c r="Q1495">
        <v>0.27400000000000002</v>
      </c>
      <c r="R1495" s="45">
        <f>VLOOKUP(H1495,'[1]CALCUL AS et AN'!$A$2:$AU$889,46,FALSE)</f>
        <v>0.12989999999999999</v>
      </c>
      <c r="S1495" s="48">
        <f>VLOOKUP(H1495,'[1]CALCUL AS et AN'!$A$2:$AU$889,47,FALSE)</f>
        <v>0.12989999999999999</v>
      </c>
      <c r="T1495">
        <v>0.54800000000000004</v>
      </c>
      <c r="U1495" s="45">
        <f t="shared" si="109"/>
        <v>0.25979999999999998</v>
      </c>
      <c r="V1495" s="48">
        <f t="shared" si="110"/>
        <v>0.25979999999999998</v>
      </c>
      <c r="W1495" t="s">
        <v>1361</v>
      </c>
      <c r="X1495" t="s">
        <v>951</v>
      </c>
    </row>
    <row r="1496" spans="1:24" outlineLevel="2">
      <c r="A1496" t="s">
        <v>36</v>
      </c>
      <c r="B1496" s="73" t="str">
        <f t="shared" si="111"/>
        <v>0V100BG</v>
      </c>
      <c r="C1496">
        <v>8534000818</v>
      </c>
      <c r="D1496">
        <v>8</v>
      </c>
      <c r="E1496" t="s">
        <v>2274</v>
      </c>
      <c r="F1496">
        <v>0.05</v>
      </c>
      <c r="H1496">
        <v>8534000818</v>
      </c>
      <c r="I1496">
        <v>2.9000000000000001E-2</v>
      </c>
      <c r="J1496">
        <v>1</v>
      </c>
      <c r="K1496">
        <v>2.9000000000000001E-2</v>
      </c>
      <c r="L1496" s="45">
        <f>VLOOKUP(H1496,'[1]CALCUL AS et AN'!$A$2:$AU$889,24,FALSE)</f>
        <v>2.9399999999999999E-2</v>
      </c>
      <c r="M1496" s="48">
        <f>VLOOKUP(H1496,'[1]CALCUL AS et AN'!$A$2:$AU$889,28,FALSE)</f>
        <v>2.9399999999999999E-2</v>
      </c>
      <c r="N1496">
        <v>0.23200000000000001</v>
      </c>
      <c r="O1496" s="45">
        <f t="shared" si="107"/>
        <v>0.23519999999999999</v>
      </c>
      <c r="P1496" s="48">
        <f t="shared" si="108"/>
        <v>0.23519999999999999</v>
      </c>
      <c r="Q1496">
        <v>0.05</v>
      </c>
      <c r="R1496" s="45">
        <f>VLOOKUP(H1496,'[1]CALCUL AS et AN'!$A$2:$AU$889,46,FALSE)</f>
        <v>5.1449999999999996E-2</v>
      </c>
      <c r="S1496" s="48">
        <f>VLOOKUP(H1496,'[1]CALCUL AS et AN'!$A$2:$AU$889,47,FALSE)</f>
        <v>5.1449999999999996E-2</v>
      </c>
      <c r="T1496">
        <v>0.4</v>
      </c>
      <c r="U1496" s="45">
        <f t="shared" si="109"/>
        <v>0.41159999999999997</v>
      </c>
      <c r="V1496" s="48">
        <f t="shared" si="110"/>
        <v>0.41159999999999997</v>
      </c>
      <c r="W1496" t="s">
        <v>1361</v>
      </c>
      <c r="X1496" t="s">
        <v>951</v>
      </c>
    </row>
    <row r="1497" spans="1:24" outlineLevel="2">
      <c r="A1497" t="s">
        <v>36</v>
      </c>
      <c r="B1497" s="73" t="str">
        <f t="shared" si="111"/>
        <v>0V100BG</v>
      </c>
      <c r="C1497" t="s">
        <v>2524</v>
      </c>
      <c r="D1497">
        <v>1</v>
      </c>
      <c r="E1497" t="s">
        <v>2525</v>
      </c>
      <c r="F1497">
        <v>6.1349999999999998</v>
      </c>
      <c r="H1497" t="s">
        <v>2524</v>
      </c>
      <c r="I1497">
        <v>4.09</v>
      </c>
      <c r="J1497">
        <v>1</v>
      </c>
      <c r="K1497">
        <v>4.09</v>
      </c>
      <c r="L1497" s="45">
        <f>VLOOKUP(H1497,'[1]CALCUL AS et AN'!$A$2:$AU$889,24,FALSE)</f>
        <v>4.09</v>
      </c>
      <c r="M1497" s="48">
        <f>VLOOKUP(H1497,'[1]CALCUL AS et AN'!$A$2:$AU$889,28,FALSE)</f>
        <v>4.09</v>
      </c>
      <c r="N1497">
        <v>4.09</v>
      </c>
      <c r="O1497" s="45">
        <f t="shared" si="107"/>
        <v>4.09</v>
      </c>
      <c r="P1497" s="48">
        <f t="shared" si="108"/>
        <v>4.09</v>
      </c>
      <c r="Q1497">
        <v>6.1349999999999998</v>
      </c>
      <c r="R1497" s="45">
        <f>VLOOKUP(H1497,'[1]CALCUL AS et AN'!$A$2:$AU$889,46,FALSE)</f>
        <v>6.1349999999999998</v>
      </c>
      <c r="S1497" s="48">
        <f>VLOOKUP(H1497,'[1]CALCUL AS et AN'!$A$2:$AU$889,47,FALSE)</f>
        <v>6.1349999999999998</v>
      </c>
      <c r="T1497">
        <v>6.1349999999999998</v>
      </c>
      <c r="U1497" s="45">
        <f t="shared" si="109"/>
        <v>6.1349999999999998</v>
      </c>
      <c r="V1497" s="48">
        <f t="shared" si="110"/>
        <v>6.1349999999999998</v>
      </c>
      <c r="W1497" t="s">
        <v>1361</v>
      </c>
      <c r="X1497" t="s">
        <v>951</v>
      </c>
    </row>
    <row r="1498" spans="1:24" outlineLevel="2">
      <c r="A1498" t="s">
        <v>36</v>
      </c>
      <c r="B1498" s="73" t="str">
        <f t="shared" si="111"/>
        <v>0V100BG</v>
      </c>
      <c r="C1498" t="s">
        <v>2449</v>
      </c>
      <c r="D1498">
        <v>2</v>
      </c>
      <c r="E1498" t="s">
        <v>2450</v>
      </c>
      <c r="F1498">
        <v>0.1</v>
      </c>
      <c r="H1498" t="s">
        <v>2449</v>
      </c>
      <c r="I1498">
        <v>0.05</v>
      </c>
      <c r="J1498">
        <v>1</v>
      </c>
      <c r="K1498">
        <v>0.05</v>
      </c>
      <c r="L1498" s="45">
        <f>VLOOKUP(H1498,'[1]CALCUL AS et AN'!$A$2:$AU$889,24,FALSE)</f>
        <v>5.0999999999999997E-2</v>
      </c>
      <c r="M1498" s="48">
        <f>VLOOKUP(H1498,'[1]CALCUL AS et AN'!$A$2:$AU$889,28,FALSE)</f>
        <v>5.0999999999999997E-2</v>
      </c>
      <c r="N1498">
        <v>0.1</v>
      </c>
      <c r="O1498" s="45">
        <f t="shared" si="107"/>
        <v>0.10199999999999999</v>
      </c>
      <c r="P1498" s="48">
        <f t="shared" si="108"/>
        <v>0.10199999999999999</v>
      </c>
      <c r="Q1498">
        <v>0.2</v>
      </c>
      <c r="R1498" s="45">
        <f>VLOOKUP(H1498,'[1]CALCUL AS et AN'!$A$2:$AU$889,46,FALSE)</f>
        <v>0.10199999999999999</v>
      </c>
      <c r="S1498" s="48">
        <f>VLOOKUP(H1498,'[1]CALCUL AS et AN'!$A$2:$AU$889,47,FALSE)</f>
        <v>0.10199999999999999</v>
      </c>
      <c r="T1498">
        <v>0.4</v>
      </c>
      <c r="U1498" s="45">
        <f t="shared" si="109"/>
        <v>0.20399999999999999</v>
      </c>
      <c r="V1498" s="48">
        <f t="shared" si="110"/>
        <v>0.20399999999999999</v>
      </c>
      <c r="W1498" t="s">
        <v>1361</v>
      </c>
      <c r="X1498" t="s">
        <v>951</v>
      </c>
    </row>
    <row r="1499" spans="1:24" outlineLevel="2">
      <c r="A1499" t="s">
        <v>36</v>
      </c>
      <c r="B1499" s="73" t="str">
        <f t="shared" si="111"/>
        <v>0V100BG</v>
      </c>
      <c r="C1499">
        <v>1510064</v>
      </c>
      <c r="D1499">
        <v>1</v>
      </c>
      <c r="E1499" t="s">
        <v>1673</v>
      </c>
      <c r="F1499">
        <v>39.22</v>
      </c>
      <c r="H1499">
        <v>1510064</v>
      </c>
      <c r="I1499">
        <v>24.96</v>
      </c>
      <c r="J1499">
        <v>1</v>
      </c>
      <c r="K1499">
        <v>24.96</v>
      </c>
      <c r="L1499" s="45">
        <f>VLOOKUP(H1499,'[1]CALCUL AS et AN'!$A$2:$AU$889,24,FALSE)</f>
        <v>24.954999999999998</v>
      </c>
      <c r="M1499" s="48">
        <f>VLOOKUP(H1499,'[1]CALCUL AS et AN'!$A$2:$AU$889,28,FALSE)</f>
        <v>24.954999999999998</v>
      </c>
      <c r="N1499">
        <v>24.96</v>
      </c>
      <c r="O1499" s="45">
        <f t="shared" si="107"/>
        <v>24.954999999999998</v>
      </c>
      <c r="P1499" s="48">
        <f t="shared" si="108"/>
        <v>24.954999999999998</v>
      </c>
      <c r="Q1499">
        <v>39.22</v>
      </c>
      <c r="R1499" s="45">
        <f>VLOOKUP(H1499,'[1]CALCUL AS et AN'!$A$2:$AU$889,46,FALSE)</f>
        <v>37.432499999999997</v>
      </c>
      <c r="S1499" s="48">
        <f>VLOOKUP(H1499,'[1]CALCUL AS et AN'!$A$2:$AU$889,47,FALSE)</f>
        <v>37.432499999999997</v>
      </c>
      <c r="T1499">
        <v>39.22</v>
      </c>
      <c r="U1499" s="45">
        <f t="shared" si="109"/>
        <v>37.432499999999997</v>
      </c>
      <c r="V1499" s="48">
        <f t="shared" si="110"/>
        <v>37.432499999999997</v>
      </c>
      <c r="W1499" t="s">
        <v>1361</v>
      </c>
      <c r="X1499" t="s">
        <v>951</v>
      </c>
    </row>
    <row r="1500" spans="1:24" outlineLevel="2">
      <c r="A1500" t="s">
        <v>36</v>
      </c>
      <c r="B1500" s="73" t="str">
        <f t="shared" si="111"/>
        <v>0V100BG</v>
      </c>
      <c r="C1500" t="s">
        <v>1533</v>
      </c>
      <c r="D1500">
        <v>1</v>
      </c>
      <c r="E1500" t="s">
        <v>1534</v>
      </c>
      <c r="F1500">
        <v>7.41</v>
      </c>
      <c r="H1500" t="s">
        <v>1533</v>
      </c>
      <c r="I1500">
        <v>5.99</v>
      </c>
      <c r="J1500">
        <v>1</v>
      </c>
      <c r="K1500">
        <v>5.99</v>
      </c>
      <c r="L1500" s="45">
        <f>VLOOKUP(H1500,'[1]CALCUL AS et AN'!$A$2:$AU$889,24,FALSE)</f>
        <v>5.99</v>
      </c>
      <c r="M1500" s="48">
        <f>VLOOKUP(H1500,'[1]CALCUL AS et AN'!$A$2:$AU$889,28,FALSE)</f>
        <v>5.99</v>
      </c>
      <c r="N1500">
        <v>5.99</v>
      </c>
      <c r="O1500" s="45">
        <f t="shared" si="107"/>
        <v>5.99</v>
      </c>
      <c r="P1500" s="48">
        <f t="shared" si="108"/>
        <v>5.99</v>
      </c>
      <c r="Q1500">
        <v>7.41</v>
      </c>
      <c r="R1500" s="45">
        <f>VLOOKUP(H1500,'[1]CALCUL AS et AN'!$A$2:$AU$889,46,FALSE)</f>
        <v>7.4875000000000007</v>
      </c>
      <c r="S1500" s="48">
        <f>VLOOKUP(H1500,'[1]CALCUL AS et AN'!$A$2:$AU$889,47,FALSE)</f>
        <v>7.4875000000000007</v>
      </c>
      <c r="T1500">
        <v>7.41</v>
      </c>
      <c r="U1500" s="45">
        <f t="shared" si="109"/>
        <v>7.4875000000000007</v>
      </c>
      <c r="V1500" s="48">
        <f t="shared" si="110"/>
        <v>7.4875000000000007</v>
      </c>
      <c r="W1500" t="s">
        <v>1361</v>
      </c>
      <c r="X1500" t="s">
        <v>951</v>
      </c>
    </row>
    <row r="1501" spans="1:24" outlineLevel="2">
      <c r="A1501" t="s">
        <v>36</v>
      </c>
      <c r="B1501" s="73" t="str">
        <f t="shared" si="111"/>
        <v>0V100BG</v>
      </c>
      <c r="C1501" t="s">
        <v>414</v>
      </c>
      <c r="D1501">
        <v>1</v>
      </c>
      <c r="E1501" t="s">
        <v>415</v>
      </c>
      <c r="F1501">
        <v>38.61</v>
      </c>
      <c r="H1501" t="s">
        <v>414</v>
      </c>
      <c r="I1501">
        <v>26.4</v>
      </c>
      <c r="J1501">
        <v>1</v>
      </c>
      <c r="K1501">
        <v>26.4</v>
      </c>
      <c r="L1501" s="45">
        <f>VLOOKUP(H1501,'[1]CALCUL AS et AN'!$A$2:$AU$889,24,FALSE)</f>
        <v>26.4</v>
      </c>
      <c r="M1501" s="48">
        <f>VLOOKUP(H1501,'[1]CALCUL AS et AN'!$A$2:$AU$889,28,FALSE)</f>
        <v>26.4</v>
      </c>
      <c r="N1501">
        <v>26.4</v>
      </c>
      <c r="O1501" s="45">
        <f t="shared" si="107"/>
        <v>26.4</v>
      </c>
      <c r="P1501" s="48">
        <f t="shared" si="108"/>
        <v>26.4</v>
      </c>
      <c r="Q1501">
        <v>38.61</v>
      </c>
      <c r="R1501" s="45">
        <f>VLOOKUP(H1501,'[1]CALCUL AS et AN'!$A$2:$AU$889,46,FALSE)</f>
        <v>39.599999999999994</v>
      </c>
      <c r="S1501" s="48">
        <f>VLOOKUP(H1501,'[1]CALCUL AS et AN'!$A$2:$AU$889,47,FALSE)</f>
        <v>39.599999999999994</v>
      </c>
      <c r="T1501">
        <v>38.61</v>
      </c>
      <c r="U1501" s="45">
        <f t="shared" si="109"/>
        <v>39.599999999999994</v>
      </c>
      <c r="V1501" s="48">
        <f t="shared" si="110"/>
        <v>39.599999999999994</v>
      </c>
      <c r="W1501" t="s">
        <v>1361</v>
      </c>
      <c r="X1501" t="s">
        <v>937</v>
      </c>
    </row>
    <row r="1502" spans="1:24" outlineLevel="2">
      <c r="A1502" t="s">
        <v>36</v>
      </c>
      <c r="B1502" s="73" t="str">
        <f t="shared" si="111"/>
        <v>0V100BG</v>
      </c>
      <c r="C1502" t="s">
        <v>592</v>
      </c>
      <c r="D1502">
        <v>2</v>
      </c>
      <c r="E1502" t="s">
        <v>1512</v>
      </c>
      <c r="F1502">
        <v>0.96</v>
      </c>
      <c r="H1502" t="s">
        <v>592</v>
      </c>
      <c r="I1502">
        <v>0.77</v>
      </c>
      <c r="J1502">
        <v>1</v>
      </c>
      <c r="K1502">
        <v>0.77</v>
      </c>
      <c r="L1502" s="45">
        <f>VLOOKUP(H1502,'[1]CALCUL AS et AN'!$A$2:$AU$889,24,FALSE)</f>
        <v>0.76900000000000002</v>
      </c>
      <c r="M1502" s="48">
        <f>VLOOKUP(H1502,'[1]CALCUL AS et AN'!$A$2:$AU$889,28,FALSE)</f>
        <v>0.84599999999999997</v>
      </c>
      <c r="N1502">
        <v>1.54</v>
      </c>
      <c r="O1502" s="45">
        <f t="shared" si="107"/>
        <v>1.538</v>
      </c>
      <c r="P1502" s="48">
        <f t="shared" si="108"/>
        <v>1.6919999999999999</v>
      </c>
      <c r="Q1502">
        <v>0.96</v>
      </c>
      <c r="R1502" s="45">
        <f>VLOOKUP(H1502,'[1]CALCUL AS et AN'!$A$2:$AU$889,46,FALSE)</f>
        <v>0.96125000000000005</v>
      </c>
      <c r="S1502" s="48">
        <f>VLOOKUP(H1502,'[1]CALCUL AS et AN'!$A$2:$AU$889,47,FALSE)</f>
        <v>1.0574999999999999</v>
      </c>
      <c r="T1502">
        <v>1.92</v>
      </c>
      <c r="U1502" s="45">
        <f t="shared" si="109"/>
        <v>1.9225000000000001</v>
      </c>
      <c r="V1502" s="48">
        <f t="shared" si="110"/>
        <v>2.1149999999999998</v>
      </c>
      <c r="W1502" t="s">
        <v>1361</v>
      </c>
      <c r="X1502" t="s">
        <v>937</v>
      </c>
    </row>
    <row r="1503" spans="1:24" outlineLevel="2">
      <c r="A1503" t="s">
        <v>36</v>
      </c>
      <c r="B1503" s="73" t="str">
        <f t="shared" si="111"/>
        <v>0V100BG</v>
      </c>
      <c r="C1503" t="s">
        <v>963</v>
      </c>
      <c r="D1503">
        <v>1</v>
      </c>
      <c r="E1503" t="s">
        <v>964</v>
      </c>
      <c r="F1503">
        <v>3.76</v>
      </c>
      <c r="H1503" t="s">
        <v>963</v>
      </c>
      <c r="I1503">
        <v>2.13</v>
      </c>
      <c r="J1503">
        <v>1</v>
      </c>
      <c r="K1503">
        <v>2.13</v>
      </c>
      <c r="L1503" s="45">
        <f>VLOOKUP(H1503,'[1]CALCUL AS et AN'!$A$2:$AU$889,24,FALSE)</f>
        <v>2.13</v>
      </c>
      <c r="M1503" s="48">
        <f>VLOOKUP(H1503,'[1]CALCUL AS et AN'!$A$2:$AU$889,28,FALSE)</f>
        <v>2.5049999999999999</v>
      </c>
      <c r="N1503">
        <v>2.13</v>
      </c>
      <c r="O1503" s="45">
        <f t="shared" si="107"/>
        <v>2.13</v>
      </c>
      <c r="P1503" s="48">
        <f t="shared" si="108"/>
        <v>2.5049999999999999</v>
      </c>
      <c r="Q1503">
        <v>3.76</v>
      </c>
      <c r="R1503" s="45">
        <f>VLOOKUP(H1503,'[1]CALCUL AS et AN'!$A$2:$AU$889,46,FALSE)</f>
        <v>4.26</v>
      </c>
      <c r="S1503" s="48">
        <f>VLOOKUP(H1503,'[1]CALCUL AS et AN'!$A$2:$AU$889,47,FALSE)</f>
        <v>5.01</v>
      </c>
      <c r="T1503">
        <v>3.76</v>
      </c>
      <c r="U1503" s="45">
        <f t="shared" si="109"/>
        <v>4.26</v>
      </c>
      <c r="V1503" s="48">
        <f t="shared" si="110"/>
        <v>5.01</v>
      </c>
      <c r="W1503" t="s">
        <v>1361</v>
      </c>
      <c r="X1503" t="s">
        <v>951</v>
      </c>
    </row>
    <row r="1504" spans="1:24" outlineLevel="2">
      <c r="A1504" t="s">
        <v>36</v>
      </c>
      <c r="B1504" s="73" t="str">
        <f t="shared" si="111"/>
        <v>0V100BG</v>
      </c>
      <c r="C1504" t="s">
        <v>2003</v>
      </c>
      <c r="D1504">
        <v>1</v>
      </c>
      <c r="E1504" t="s">
        <v>2004</v>
      </c>
      <c r="F1504">
        <v>277.7</v>
      </c>
      <c r="H1504" t="s">
        <v>2003</v>
      </c>
      <c r="I1504">
        <v>181.5</v>
      </c>
      <c r="J1504">
        <v>1</v>
      </c>
      <c r="K1504">
        <v>181.5</v>
      </c>
      <c r="L1504" s="45">
        <f>VLOOKUP(H1504,'[1]CALCUL AS et AN'!$A$2:$AU$889,24,FALSE)</f>
        <v>181.5</v>
      </c>
      <c r="M1504" s="48">
        <f>VLOOKUP(H1504,'[1]CALCUL AS et AN'!$A$2:$AU$889,28,FALSE)</f>
        <v>181.5</v>
      </c>
      <c r="N1504">
        <v>181.5</v>
      </c>
      <c r="O1504" s="45">
        <f t="shared" si="107"/>
        <v>181.5</v>
      </c>
      <c r="P1504" s="48">
        <f t="shared" si="108"/>
        <v>181.5</v>
      </c>
      <c r="Q1504">
        <v>277.7</v>
      </c>
      <c r="R1504" s="45">
        <f>VLOOKUP(H1504,'[1]CALCUL AS et AN'!$A$2:$AU$889,46,FALSE)</f>
        <v>272.25</v>
      </c>
      <c r="S1504" s="48">
        <f>VLOOKUP(H1504,'[1]CALCUL AS et AN'!$A$2:$AU$889,47,FALSE)</f>
        <v>272.25</v>
      </c>
      <c r="T1504">
        <v>277.7</v>
      </c>
      <c r="U1504" s="45">
        <f t="shared" si="109"/>
        <v>272.25</v>
      </c>
      <c r="V1504" s="48">
        <f t="shared" si="110"/>
        <v>272.25</v>
      </c>
      <c r="W1504" t="s">
        <v>1361</v>
      </c>
      <c r="X1504" t="s">
        <v>951</v>
      </c>
    </row>
    <row r="1505" spans="1:24" outlineLevel="2">
      <c r="A1505" t="s">
        <v>36</v>
      </c>
      <c r="B1505" s="73" t="str">
        <f t="shared" si="111"/>
        <v>0V100BG</v>
      </c>
      <c r="C1505" t="s">
        <v>1527</v>
      </c>
      <c r="D1505">
        <v>1</v>
      </c>
      <c r="E1505" t="s">
        <v>1528</v>
      </c>
      <c r="F1505">
        <v>0.77</v>
      </c>
      <c r="H1505" t="s">
        <v>1527</v>
      </c>
      <c r="I1505">
        <v>0.61</v>
      </c>
      <c r="J1505">
        <v>1</v>
      </c>
      <c r="K1505">
        <v>0.61</v>
      </c>
      <c r="L1505" s="45">
        <f>VLOOKUP(H1505,'[1]CALCUL AS et AN'!$A$2:$AU$889,24,FALSE)</f>
        <v>0.61299999999999999</v>
      </c>
      <c r="M1505" s="48">
        <f>VLOOKUP(H1505,'[1]CALCUL AS et AN'!$A$2:$AU$889,28,FALSE)</f>
        <v>0.67400000000000004</v>
      </c>
      <c r="N1505">
        <v>0.61</v>
      </c>
      <c r="O1505" s="45">
        <f t="shared" si="107"/>
        <v>0.61299999999999999</v>
      </c>
      <c r="P1505" s="48">
        <f t="shared" si="108"/>
        <v>0.67400000000000004</v>
      </c>
      <c r="Q1505">
        <v>0.77</v>
      </c>
      <c r="R1505" s="45">
        <f>VLOOKUP(H1505,'[1]CALCUL AS et AN'!$A$2:$AU$889,46,FALSE)</f>
        <v>0.81529000000000007</v>
      </c>
      <c r="S1505" s="48">
        <f>VLOOKUP(H1505,'[1]CALCUL AS et AN'!$A$2:$AU$889,47,FALSE)</f>
        <v>0.89642000000000011</v>
      </c>
      <c r="T1505">
        <v>0.77</v>
      </c>
      <c r="U1505" s="45">
        <f t="shared" si="109"/>
        <v>0.81529000000000007</v>
      </c>
      <c r="V1505" s="48">
        <f t="shared" si="110"/>
        <v>0.89642000000000011</v>
      </c>
      <c r="W1505" t="s">
        <v>1361</v>
      </c>
      <c r="X1505" t="s">
        <v>951</v>
      </c>
    </row>
    <row r="1506" spans="1:24" outlineLevel="2">
      <c r="A1506" t="s">
        <v>36</v>
      </c>
      <c r="B1506" s="73" t="str">
        <f t="shared" si="111"/>
        <v>0V100BG</v>
      </c>
      <c r="C1506">
        <v>7214321415</v>
      </c>
      <c r="D1506">
        <v>1</v>
      </c>
      <c r="E1506" t="s">
        <v>2402</v>
      </c>
      <c r="F1506">
        <v>0.1</v>
      </c>
      <c r="H1506">
        <v>7214321415</v>
      </c>
      <c r="I1506">
        <v>0</v>
      </c>
      <c r="J1506">
        <v>100</v>
      </c>
      <c r="K1506">
        <v>0</v>
      </c>
      <c r="L1506" s="45">
        <f>VLOOKUP(H1506,'[1]CALCUL AS et AN'!$A$2:$AU$889,24,FALSE)</f>
        <v>1.9300000000000001E-2</v>
      </c>
      <c r="M1506" s="48">
        <f>VLOOKUP(H1506,'[1]CALCUL AS et AN'!$A$2:$AU$889,28,FALSE)</f>
        <v>1.7100000000000001E-2</v>
      </c>
      <c r="N1506">
        <v>0</v>
      </c>
      <c r="O1506" s="45">
        <f t="shared" si="107"/>
        <v>1.9300000000000001E-2</v>
      </c>
      <c r="P1506" s="48">
        <f t="shared" si="108"/>
        <v>1.7100000000000001E-2</v>
      </c>
      <c r="Q1506">
        <v>0.1</v>
      </c>
      <c r="R1506" s="45">
        <f>VLOOKUP(H1506,'[1]CALCUL AS et AN'!$A$2:$AU$889,46,FALSE)</f>
        <v>2.8950000000000004E-2</v>
      </c>
      <c r="S1506" s="48">
        <f>VLOOKUP(H1506,'[1]CALCUL AS et AN'!$A$2:$AU$889,47,FALSE)</f>
        <v>2.5649999999999999E-2</v>
      </c>
      <c r="T1506">
        <v>0.1</v>
      </c>
      <c r="U1506" s="45">
        <f t="shared" si="109"/>
        <v>2.8950000000000004E-2</v>
      </c>
      <c r="V1506" s="48">
        <f t="shared" si="110"/>
        <v>2.5649999999999999E-2</v>
      </c>
      <c r="W1506" t="s">
        <v>1361</v>
      </c>
      <c r="X1506" t="s">
        <v>951</v>
      </c>
    </row>
    <row r="1507" spans="1:24" outlineLevel="2">
      <c r="A1507" t="s">
        <v>36</v>
      </c>
      <c r="B1507" s="73" t="str">
        <f t="shared" si="111"/>
        <v>0V100BG</v>
      </c>
      <c r="C1507" t="s">
        <v>472</v>
      </c>
      <c r="D1507">
        <v>1</v>
      </c>
      <c r="E1507" t="s">
        <v>993</v>
      </c>
      <c r="F1507">
        <v>4.87</v>
      </c>
      <c r="H1507" t="s">
        <v>472</v>
      </c>
      <c r="I1507">
        <v>0.94</v>
      </c>
      <c r="J1507">
        <v>1</v>
      </c>
      <c r="K1507">
        <v>0.94</v>
      </c>
      <c r="L1507" s="45">
        <f>VLOOKUP(H1507,'[1]CALCUL AS et AN'!$A$2:$AU$889,24,FALSE)</f>
        <v>2.1800000000000002</v>
      </c>
      <c r="M1507" s="48">
        <f>VLOOKUP(H1507,'[1]CALCUL AS et AN'!$A$2:$AU$889,28,FALSE)</f>
        <v>0.94</v>
      </c>
      <c r="N1507">
        <v>0.94</v>
      </c>
      <c r="O1507" s="45">
        <f t="shared" si="107"/>
        <v>2.1800000000000002</v>
      </c>
      <c r="P1507" s="48">
        <f t="shared" si="108"/>
        <v>0.94</v>
      </c>
      <c r="Q1507">
        <v>4.87</v>
      </c>
      <c r="R1507" s="45">
        <f>VLOOKUP(H1507,'[1]CALCUL AS et AN'!$A$2:$AU$889,46,FALSE)</f>
        <v>4.9050000000000002</v>
      </c>
      <c r="S1507" s="48">
        <f>VLOOKUP(H1507,'[1]CALCUL AS et AN'!$A$2:$AU$889,47,FALSE)</f>
        <v>2.1149999999999998</v>
      </c>
      <c r="T1507">
        <v>4.87</v>
      </c>
      <c r="U1507" s="45">
        <f t="shared" si="109"/>
        <v>4.9050000000000002</v>
      </c>
      <c r="V1507" s="48">
        <f t="shared" si="110"/>
        <v>2.1149999999999998</v>
      </c>
      <c r="W1507" t="s">
        <v>1361</v>
      </c>
      <c r="X1507" t="s">
        <v>937</v>
      </c>
    </row>
    <row r="1508" spans="1:24" outlineLevel="2">
      <c r="A1508" t="s">
        <v>36</v>
      </c>
      <c r="B1508" s="73" t="str">
        <f t="shared" si="111"/>
        <v>0V100BG</v>
      </c>
      <c r="C1508" t="s">
        <v>476</v>
      </c>
      <c r="D1508">
        <v>1</v>
      </c>
      <c r="E1508" t="s">
        <v>2937</v>
      </c>
      <c r="F1508">
        <v>4.9400000000000004</v>
      </c>
      <c r="H1508" t="s">
        <v>476</v>
      </c>
      <c r="I1508">
        <v>2.21</v>
      </c>
      <c r="J1508">
        <v>1</v>
      </c>
      <c r="K1508">
        <v>2.21</v>
      </c>
      <c r="L1508" s="45">
        <f>VLOOKUP(H1508,'[1]CALCUL AS et AN'!$A$2:$AU$889,24,FALSE)</f>
        <v>2.21</v>
      </c>
      <c r="M1508" s="48">
        <f>VLOOKUP(H1508,'[1]CALCUL AS et AN'!$A$2:$AU$889,28,FALSE)</f>
        <v>0.92</v>
      </c>
      <c r="N1508">
        <v>2.21</v>
      </c>
      <c r="O1508" s="45">
        <f t="shared" si="107"/>
        <v>2.21</v>
      </c>
      <c r="P1508" s="48">
        <f t="shared" si="108"/>
        <v>0.92</v>
      </c>
      <c r="Q1508">
        <v>4.9400000000000004</v>
      </c>
      <c r="R1508" s="45">
        <f>VLOOKUP(H1508,'[1]CALCUL AS et AN'!$A$2:$AU$889,46,FALSE)</f>
        <v>4.9725000000000001</v>
      </c>
      <c r="S1508" s="48">
        <f>VLOOKUP(H1508,'[1]CALCUL AS et AN'!$A$2:$AU$889,47,FALSE)</f>
        <v>2.0700000000000003</v>
      </c>
      <c r="T1508">
        <v>4.9400000000000004</v>
      </c>
      <c r="U1508" s="45">
        <f t="shared" si="109"/>
        <v>4.9725000000000001</v>
      </c>
      <c r="V1508" s="48">
        <f t="shared" si="110"/>
        <v>2.0700000000000003</v>
      </c>
      <c r="W1508" t="s">
        <v>1361</v>
      </c>
      <c r="X1508" t="s">
        <v>937</v>
      </c>
    </row>
    <row r="1509" spans="1:24" outlineLevel="2">
      <c r="A1509" t="s">
        <v>36</v>
      </c>
      <c r="B1509" s="73" t="str">
        <f t="shared" si="111"/>
        <v>0V100BG</v>
      </c>
      <c r="C1509" t="s">
        <v>626</v>
      </c>
      <c r="D1509">
        <v>1</v>
      </c>
      <c r="E1509" t="s">
        <v>627</v>
      </c>
      <c r="F1509">
        <v>1.1000000000000001</v>
      </c>
      <c r="H1509" t="s">
        <v>626</v>
      </c>
      <c r="I1509">
        <v>1.1100000000000001</v>
      </c>
      <c r="J1509">
        <v>1</v>
      </c>
      <c r="K1509">
        <v>1.1100000000000001</v>
      </c>
      <c r="L1509" s="45">
        <f>VLOOKUP(H1509,'[1]CALCUL AS et AN'!$A$2:$AU$889,24,FALSE)</f>
        <v>1.1060000000000001</v>
      </c>
      <c r="M1509" s="48">
        <f>VLOOKUP(H1509,'[1]CALCUL AS et AN'!$A$2:$AU$889,28,FALSE)</f>
        <v>1.2170000000000001</v>
      </c>
      <c r="N1509">
        <v>1.1100000000000001</v>
      </c>
      <c r="O1509" s="45">
        <f t="shared" si="107"/>
        <v>1.1060000000000001</v>
      </c>
      <c r="P1509" s="48">
        <f t="shared" si="108"/>
        <v>1.2170000000000001</v>
      </c>
      <c r="Q1509">
        <v>1.27</v>
      </c>
      <c r="R1509" s="45">
        <f>VLOOKUP(H1509,'[1]CALCUL AS et AN'!$A$2:$AU$889,46,FALSE)</f>
        <v>1.3825000000000001</v>
      </c>
      <c r="S1509" s="48">
        <f>VLOOKUP(H1509,'[1]CALCUL AS et AN'!$A$2:$AU$889,47,FALSE)</f>
        <v>1.5212500000000002</v>
      </c>
      <c r="T1509">
        <v>1.27</v>
      </c>
      <c r="U1509" s="45">
        <f t="shared" si="109"/>
        <v>1.3825000000000001</v>
      </c>
      <c r="V1509" s="48">
        <f t="shared" si="110"/>
        <v>1.5212500000000002</v>
      </c>
      <c r="W1509" t="s">
        <v>1361</v>
      </c>
      <c r="X1509" t="s">
        <v>937</v>
      </c>
    </row>
    <row r="1510" spans="1:24" outlineLevel="2">
      <c r="A1510" t="s">
        <v>36</v>
      </c>
      <c r="B1510" s="73" t="str">
        <f t="shared" si="111"/>
        <v>0V100BG</v>
      </c>
      <c r="C1510" t="s">
        <v>2410</v>
      </c>
      <c r="D1510">
        <v>0.72</v>
      </c>
      <c r="E1510" t="s">
        <v>2411</v>
      </c>
      <c r="F1510">
        <v>75</v>
      </c>
      <c r="H1510" t="s">
        <v>2410</v>
      </c>
      <c r="I1510">
        <v>50</v>
      </c>
      <c r="J1510">
        <v>1</v>
      </c>
      <c r="K1510">
        <v>50</v>
      </c>
      <c r="L1510" s="45">
        <f>VLOOKUP(H1510,'[1]CALCUL AS et AN'!$A$2:$AU$889,24,FALSE)</f>
        <v>50</v>
      </c>
      <c r="M1510" s="48">
        <f>VLOOKUP(H1510,'[1]CALCUL AS et AN'!$A$2:$AU$889,28,FALSE)</f>
        <v>50</v>
      </c>
      <c r="N1510">
        <v>36</v>
      </c>
      <c r="O1510" s="45">
        <f t="shared" si="107"/>
        <v>36</v>
      </c>
      <c r="P1510" s="48">
        <f t="shared" si="108"/>
        <v>36</v>
      </c>
      <c r="Q1510">
        <v>75</v>
      </c>
      <c r="R1510" s="45">
        <f>VLOOKUP(H1510,'[1]CALCUL AS et AN'!$A$2:$AU$889,46,FALSE)</f>
        <v>75</v>
      </c>
      <c r="S1510" s="48">
        <f>VLOOKUP(H1510,'[1]CALCUL AS et AN'!$A$2:$AU$889,47,FALSE)</f>
        <v>75</v>
      </c>
      <c r="T1510">
        <v>54</v>
      </c>
      <c r="U1510" s="45">
        <f t="shared" si="109"/>
        <v>54</v>
      </c>
      <c r="V1510" s="48">
        <f t="shared" si="110"/>
        <v>54</v>
      </c>
      <c r="W1510" t="s">
        <v>1361</v>
      </c>
      <c r="X1510" t="s">
        <v>951</v>
      </c>
    </row>
    <row r="1511" spans="1:24" outlineLevel="2">
      <c r="A1511" t="s">
        <v>36</v>
      </c>
      <c r="B1511" s="73" t="str">
        <f t="shared" si="111"/>
        <v>0V100BG</v>
      </c>
      <c r="C1511" t="s">
        <v>1501</v>
      </c>
      <c r="D1511">
        <v>1</v>
      </c>
      <c r="E1511" t="s">
        <v>1502</v>
      </c>
      <c r="F1511">
        <v>83.19</v>
      </c>
      <c r="H1511" t="s">
        <v>1501</v>
      </c>
      <c r="I1511">
        <v>63.5</v>
      </c>
      <c r="J1511">
        <v>1</v>
      </c>
      <c r="K1511">
        <v>63.5</v>
      </c>
      <c r="L1511" s="45">
        <f>VLOOKUP(H1511,'[1]CALCUL AS et AN'!$A$2:$AU$889,24,FALSE)</f>
        <v>63.5</v>
      </c>
      <c r="M1511" s="48">
        <f>VLOOKUP(H1511,'[1]CALCUL AS et AN'!$A$2:$AU$889,28,FALSE)</f>
        <v>71</v>
      </c>
      <c r="N1511">
        <v>63.5</v>
      </c>
      <c r="O1511" s="45">
        <f t="shared" si="107"/>
        <v>63.5</v>
      </c>
      <c r="P1511" s="48">
        <f t="shared" si="108"/>
        <v>71</v>
      </c>
      <c r="Q1511">
        <v>83.19</v>
      </c>
      <c r="R1511" s="45">
        <f>VLOOKUP(H1511,'[1]CALCUL AS et AN'!$A$2:$AU$889,46,FALSE)</f>
        <v>84.454999999999998</v>
      </c>
      <c r="S1511" s="48">
        <f>VLOOKUP(H1511,'[1]CALCUL AS et AN'!$A$2:$AU$889,47,FALSE)</f>
        <v>94.43</v>
      </c>
      <c r="T1511">
        <v>83.19</v>
      </c>
      <c r="U1511" s="45">
        <f t="shared" si="109"/>
        <v>84.454999999999998</v>
      </c>
      <c r="V1511" s="48">
        <f t="shared" si="110"/>
        <v>94.43</v>
      </c>
      <c r="W1511" t="s">
        <v>1361</v>
      </c>
      <c r="X1511" t="s">
        <v>951</v>
      </c>
    </row>
    <row r="1512" spans="1:24" outlineLevel="2">
      <c r="A1512" t="s">
        <v>36</v>
      </c>
      <c r="B1512" s="73" t="str">
        <f t="shared" si="111"/>
        <v>0V100BG</v>
      </c>
      <c r="C1512" t="s">
        <v>1542</v>
      </c>
      <c r="D1512">
        <v>1</v>
      </c>
      <c r="E1512" t="s">
        <v>1543</v>
      </c>
      <c r="F1512">
        <v>21.71</v>
      </c>
      <c r="H1512" t="s">
        <v>1542</v>
      </c>
      <c r="I1512">
        <v>17.73</v>
      </c>
      <c r="J1512">
        <v>1</v>
      </c>
      <c r="K1512">
        <v>17.73</v>
      </c>
      <c r="L1512" s="45">
        <f>VLOOKUP(H1512,'[1]CALCUL AS et AN'!$A$2:$AU$889,24,FALSE)</f>
        <v>17.73</v>
      </c>
      <c r="M1512" s="48">
        <f>VLOOKUP(H1512,'[1]CALCUL AS et AN'!$A$2:$AU$889,28,FALSE)</f>
        <v>17.73</v>
      </c>
      <c r="N1512">
        <v>17.73</v>
      </c>
      <c r="O1512" s="45">
        <f t="shared" si="107"/>
        <v>17.73</v>
      </c>
      <c r="P1512" s="48">
        <f t="shared" si="108"/>
        <v>17.73</v>
      </c>
      <c r="Q1512">
        <v>21.71</v>
      </c>
      <c r="R1512" s="45">
        <f>VLOOKUP(H1512,'[1]CALCUL AS et AN'!$A$2:$AU$889,46,FALSE)</f>
        <v>22.162500000000001</v>
      </c>
      <c r="S1512" s="48">
        <f>VLOOKUP(H1512,'[1]CALCUL AS et AN'!$A$2:$AU$889,47,FALSE)</f>
        <v>22.162500000000001</v>
      </c>
      <c r="T1512">
        <v>21.71</v>
      </c>
      <c r="U1512" s="45">
        <f t="shared" si="109"/>
        <v>22.162500000000001</v>
      </c>
      <c r="V1512" s="48">
        <f t="shared" si="110"/>
        <v>22.162500000000001</v>
      </c>
      <c r="W1512" t="s">
        <v>1361</v>
      </c>
      <c r="X1512" t="s">
        <v>951</v>
      </c>
    </row>
    <row r="1513" spans="1:24" outlineLevel="2">
      <c r="A1513" t="s">
        <v>36</v>
      </c>
      <c r="B1513" s="73" t="str">
        <f t="shared" si="111"/>
        <v>0V100BG</v>
      </c>
      <c r="C1513" t="s">
        <v>1983</v>
      </c>
      <c r="D1513">
        <v>1</v>
      </c>
      <c r="E1513" t="s">
        <v>1984</v>
      </c>
      <c r="F1513">
        <v>19.91</v>
      </c>
      <c r="H1513" t="s">
        <v>1983</v>
      </c>
      <c r="I1513">
        <v>12.16</v>
      </c>
      <c r="J1513">
        <v>1</v>
      </c>
      <c r="K1513">
        <v>12.16</v>
      </c>
      <c r="L1513" s="45">
        <f>VLOOKUP(H1513,'[1]CALCUL AS et AN'!$A$2:$AU$889,24,FALSE)</f>
        <v>12.16</v>
      </c>
      <c r="M1513" s="48">
        <f>VLOOKUP(H1513,'[1]CALCUL AS et AN'!$A$2:$AU$889,28,FALSE)</f>
        <v>12.16</v>
      </c>
      <c r="N1513">
        <v>12.16</v>
      </c>
      <c r="O1513" s="45">
        <f t="shared" si="107"/>
        <v>12.16</v>
      </c>
      <c r="P1513" s="48">
        <f t="shared" si="108"/>
        <v>12.16</v>
      </c>
      <c r="Q1513">
        <v>19.91</v>
      </c>
      <c r="R1513" s="45">
        <f>VLOOKUP(H1513,'[1]CALCUL AS et AN'!$A$2:$AU$889,46,FALSE)</f>
        <v>21.28</v>
      </c>
      <c r="S1513" s="48">
        <f>VLOOKUP(H1513,'[1]CALCUL AS et AN'!$A$2:$AU$889,47,FALSE)</f>
        <v>21.28</v>
      </c>
      <c r="T1513">
        <v>19.91</v>
      </c>
      <c r="U1513" s="45">
        <f t="shared" si="109"/>
        <v>21.28</v>
      </c>
      <c r="V1513" s="48">
        <f t="shared" si="110"/>
        <v>21.28</v>
      </c>
      <c r="W1513" t="s">
        <v>1361</v>
      </c>
      <c r="X1513" t="s">
        <v>951</v>
      </c>
    </row>
    <row r="1514" spans="1:24" outlineLevel="2">
      <c r="A1514" t="s">
        <v>36</v>
      </c>
      <c r="B1514" s="73" t="str">
        <f t="shared" si="111"/>
        <v>0V100BG</v>
      </c>
      <c r="C1514" t="s">
        <v>1986</v>
      </c>
      <c r="D1514">
        <v>1</v>
      </c>
      <c r="E1514" t="s">
        <v>1987</v>
      </c>
      <c r="F1514">
        <v>4.1900000000000004</v>
      </c>
      <c r="H1514" t="s">
        <v>1986</v>
      </c>
      <c r="I1514">
        <v>2.99</v>
      </c>
      <c r="J1514">
        <v>1</v>
      </c>
      <c r="K1514">
        <v>2.99</v>
      </c>
      <c r="L1514" s="45">
        <f>VLOOKUP(H1514,'[1]CALCUL AS et AN'!$A$2:$AU$889,24,FALSE)</f>
        <v>2.99</v>
      </c>
      <c r="M1514" s="48">
        <f>VLOOKUP(H1514,'[1]CALCUL AS et AN'!$A$2:$AU$889,28,FALSE)</f>
        <v>2.99</v>
      </c>
      <c r="N1514">
        <v>2.99</v>
      </c>
      <c r="O1514" s="45">
        <f t="shared" si="107"/>
        <v>2.99</v>
      </c>
      <c r="P1514" s="48">
        <f t="shared" si="108"/>
        <v>2.99</v>
      </c>
      <c r="Q1514">
        <v>4.1900000000000004</v>
      </c>
      <c r="R1514" s="45">
        <f>VLOOKUP(H1514,'[1]CALCUL AS et AN'!$A$2:$AU$889,46,FALSE)</f>
        <v>4.4850000000000003</v>
      </c>
      <c r="S1514" s="48">
        <f>VLOOKUP(H1514,'[1]CALCUL AS et AN'!$A$2:$AU$889,47,FALSE)</f>
        <v>4.4850000000000003</v>
      </c>
      <c r="T1514">
        <v>4.1900000000000004</v>
      </c>
      <c r="U1514" s="45">
        <f t="shared" si="109"/>
        <v>4.4850000000000003</v>
      </c>
      <c r="V1514" s="48">
        <f t="shared" si="110"/>
        <v>4.4850000000000003</v>
      </c>
      <c r="W1514" t="s">
        <v>1361</v>
      </c>
      <c r="X1514" t="s">
        <v>951</v>
      </c>
    </row>
    <row r="1515" spans="1:24" outlineLevel="2">
      <c r="A1515" t="s">
        <v>36</v>
      </c>
      <c r="B1515" s="73" t="str">
        <f t="shared" si="111"/>
        <v>0V100BG</v>
      </c>
      <c r="C1515" t="s">
        <v>632</v>
      </c>
      <c r="D1515">
        <v>1</v>
      </c>
      <c r="E1515" t="s">
        <v>1514</v>
      </c>
      <c r="F1515">
        <v>12.91</v>
      </c>
      <c r="H1515" t="s">
        <v>632</v>
      </c>
      <c r="I1515">
        <v>4.7300000000000004</v>
      </c>
      <c r="J1515">
        <v>0.33</v>
      </c>
      <c r="K1515">
        <v>14.333333333333334</v>
      </c>
      <c r="L1515" s="45">
        <f>VLOOKUP(H1515,'[1]CALCUL AS et AN'!$A$2:$AU$889,24,FALSE)</f>
        <v>4.7320000000000002</v>
      </c>
      <c r="M1515" s="48">
        <f>VLOOKUP(H1515,'[1]CALCUL AS et AN'!$A$2:$AU$889,28,FALSE)</f>
        <v>4.7779999999999996</v>
      </c>
      <c r="N1515">
        <v>14.333333333333334</v>
      </c>
      <c r="O1515" s="45">
        <f t="shared" si="107"/>
        <v>4.7320000000000002</v>
      </c>
      <c r="P1515" s="48">
        <f t="shared" si="108"/>
        <v>4.7779999999999996</v>
      </c>
      <c r="Q1515">
        <v>12.91</v>
      </c>
      <c r="R1515" s="45">
        <f>VLOOKUP(H1515,'[1]CALCUL AS et AN'!$A$2:$AU$889,46,FALSE)</f>
        <v>6.2935600000000003</v>
      </c>
      <c r="S1515" s="48">
        <f>VLOOKUP(H1515,'[1]CALCUL AS et AN'!$A$2:$AU$889,47,FALSE)</f>
        <v>6.3547399999999996</v>
      </c>
      <c r="T1515">
        <v>12.91</v>
      </c>
      <c r="U1515" s="45">
        <f t="shared" si="109"/>
        <v>6.2935600000000003</v>
      </c>
      <c r="V1515" s="48">
        <f t="shared" si="110"/>
        <v>6.3547399999999996</v>
      </c>
      <c r="W1515" t="s">
        <v>1361</v>
      </c>
      <c r="X1515" t="s">
        <v>937</v>
      </c>
    </row>
    <row r="1516" spans="1:24" outlineLevel="2">
      <c r="A1516" t="s">
        <v>36</v>
      </c>
      <c r="B1516" s="73" t="str">
        <f t="shared" si="111"/>
        <v>0V100BG</v>
      </c>
      <c r="C1516" t="s">
        <v>1510</v>
      </c>
      <c r="D1516">
        <v>1</v>
      </c>
      <c r="E1516" t="s">
        <v>1511</v>
      </c>
      <c r="F1516">
        <v>9.56</v>
      </c>
      <c r="H1516" t="s">
        <v>1510</v>
      </c>
      <c r="I1516">
        <v>8.09</v>
      </c>
      <c r="J1516">
        <v>1</v>
      </c>
      <c r="K1516">
        <v>8.09</v>
      </c>
      <c r="L1516" s="45">
        <f>VLOOKUP(H1516,'[1]CALCUL AS et AN'!$A$2:$AU$889,24,FALSE)</f>
        <v>8.0869999999999997</v>
      </c>
      <c r="M1516" s="48">
        <f>VLOOKUP(H1516,'[1]CALCUL AS et AN'!$A$2:$AU$889,28,FALSE)</f>
        <v>8.0869999999999997</v>
      </c>
      <c r="N1516">
        <v>8.09</v>
      </c>
      <c r="O1516" s="45">
        <f t="shared" si="107"/>
        <v>8.0869999999999997</v>
      </c>
      <c r="P1516" s="48">
        <f t="shared" si="108"/>
        <v>8.0869999999999997</v>
      </c>
      <c r="Q1516">
        <v>9.56</v>
      </c>
      <c r="R1516" s="45">
        <f>VLOOKUP(H1516,'[1]CALCUL AS et AN'!$A$2:$AU$889,46,FALSE)</f>
        <v>10.108750000000001</v>
      </c>
      <c r="S1516" s="48">
        <f>VLOOKUP(H1516,'[1]CALCUL AS et AN'!$A$2:$AU$889,47,FALSE)</f>
        <v>10.108750000000001</v>
      </c>
      <c r="T1516">
        <v>9.56</v>
      </c>
      <c r="U1516" s="45">
        <f t="shared" si="109"/>
        <v>10.108750000000001</v>
      </c>
      <c r="V1516" s="48">
        <f t="shared" si="110"/>
        <v>10.108750000000001</v>
      </c>
      <c r="W1516" t="s">
        <v>1361</v>
      </c>
      <c r="X1516" t="s">
        <v>951</v>
      </c>
    </row>
    <row r="1517" spans="1:24" outlineLevel="2">
      <c r="A1517" t="s">
        <v>36</v>
      </c>
      <c r="B1517" s="73" t="str">
        <f t="shared" si="111"/>
        <v>0V100BG</v>
      </c>
      <c r="C1517" t="s">
        <v>1519</v>
      </c>
      <c r="D1517">
        <v>1</v>
      </c>
      <c r="E1517" t="s">
        <v>1520</v>
      </c>
      <c r="F1517">
        <v>9.64</v>
      </c>
      <c r="H1517" t="s">
        <v>1519</v>
      </c>
      <c r="I1517">
        <v>7.94</v>
      </c>
      <c r="J1517">
        <v>1</v>
      </c>
      <c r="K1517">
        <v>7.94</v>
      </c>
      <c r="L1517" s="45">
        <f>VLOOKUP(H1517,'[1]CALCUL AS et AN'!$A$2:$AU$889,24,FALSE)</f>
        <v>7.9420000000000002</v>
      </c>
      <c r="M1517" s="48">
        <f>VLOOKUP(H1517,'[1]CALCUL AS et AN'!$A$2:$AU$889,28,FALSE)</f>
        <v>7.9420000000000002</v>
      </c>
      <c r="N1517">
        <v>7.94</v>
      </c>
      <c r="O1517" s="45">
        <f t="shared" si="107"/>
        <v>7.9420000000000002</v>
      </c>
      <c r="P1517" s="48">
        <f t="shared" si="108"/>
        <v>7.9420000000000002</v>
      </c>
      <c r="Q1517">
        <v>9.64</v>
      </c>
      <c r="R1517" s="45">
        <f>VLOOKUP(H1517,'[1]CALCUL AS et AN'!$A$2:$AU$889,46,FALSE)</f>
        <v>9.9275000000000002</v>
      </c>
      <c r="S1517" s="48">
        <f>VLOOKUP(H1517,'[1]CALCUL AS et AN'!$A$2:$AU$889,47,FALSE)</f>
        <v>9.9275000000000002</v>
      </c>
      <c r="T1517">
        <v>9.64</v>
      </c>
      <c r="U1517" s="45">
        <f t="shared" si="109"/>
        <v>9.9275000000000002</v>
      </c>
      <c r="V1517" s="48">
        <f t="shared" si="110"/>
        <v>9.9275000000000002</v>
      </c>
      <c r="W1517" t="s">
        <v>1361</v>
      </c>
      <c r="X1517" t="s">
        <v>951</v>
      </c>
    </row>
    <row r="1518" spans="1:24" outlineLevel="2">
      <c r="A1518" t="s">
        <v>36</v>
      </c>
      <c r="B1518" s="73" t="str">
        <f t="shared" si="111"/>
        <v>0V100BG</v>
      </c>
      <c r="C1518" t="s">
        <v>62</v>
      </c>
      <c r="D1518">
        <v>1</v>
      </c>
      <c r="E1518" t="s">
        <v>63</v>
      </c>
      <c r="F1518">
        <v>139.16999999999999</v>
      </c>
      <c r="H1518" t="s">
        <v>62</v>
      </c>
      <c r="I1518">
        <v>88.935500000000005</v>
      </c>
      <c r="J1518">
        <v>1</v>
      </c>
      <c r="K1518">
        <v>88.935500000000005</v>
      </c>
      <c r="L1518" s="45">
        <f>VLOOKUP(H1518,'[1]CALCUL AS et AN'!$A$2:$AU$889,24,FALSE)</f>
        <v>88.936256</v>
      </c>
      <c r="M1518" s="48">
        <f>VLOOKUP(H1518,'[1]CALCUL AS et AN'!$A$2:$AU$889,28,FALSE)</f>
        <v>90.786255999999995</v>
      </c>
      <c r="N1518">
        <v>88.935500000000005</v>
      </c>
      <c r="O1518" s="45">
        <f t="shared" si="107"/>
        <v>88.936256</v>
      </c>
      <c r="P1518" s="48">
        <f t="shared" si="108"/>
        <v>90.786255999999995</v>
      </c>
      <c r="Q1518">
        <v>160.19999999999999</v>
      </c>
      <c r="R1518" s="45">
        <f>VLOOKUP(H1518,'[1]CALCUL AS et AN'!$A$2:$AU$889,46,FALSE)</f>
        <v>144.33635149999998</v>
      </c>
      <c r="S1518" s="48">
        <f>VLOOKUP(H1518,'[1]CALCUL AS et AN'!$A$2:$AU$889,47,FALSE)</f>
        <v>147.29635150000001</v>
      </c>
      <c r="T1518">
        <v>160.19999999999999</v>
      </c>
      <c r="U1518" s="45">
        <f t="shared" si="109"/>
        <v>144.33635149999998</v>
      </c>
      <c r="V1518" s="48">
        <f t="shared" si="110"/>
        <v>147.29635150000001</v>
      </c>
      <c r="W1518" t="s">
        <v>1361</v>
      </c>
      <c r="X1518" t="s">
        <v>1361</v>
      </c>
    </row>
    <row r="1519" spans="1:24" outlineLevel="2">
      <c r="A1519" t="s">
        <v>36</v>
      </c>
      <c r="B1519" s="73" t="str">
        <f t="shared" si="111"/>
        <v>0V100BG</v>
      </c>
      <c r="C1519">
        <v>8434000818</v>
      </c>
      <c r="D1519">
        <v>8</v>
      </c>
      <c r="E1519" t="s">
        <v>2273</v>
      </c>
      <c r="F1519">
        <v>0.04</v>
      </c>
      <c r="H1519">
        <v>8434000818</v>
      </c>
      <c r="I1519">
        <v>8.34</v>
      </c>
      <c r="J1519">
        <v>200</v>
      </c>
      <c r="K1519">
        <v>4.1700000000000001E-2</v>
      </c>
      <c r="L1519" s="45">
        <f>VLOOKUP(H1519,'[1]CALCUL AS et AN'!$A$2:$AU$889,24,FALSE)</f>
        <v>4.1700000000000001E-2</v>
      </c>
      <c r="M1519" s="48">
        <f>VLOOKUP(H1519,'[1]CALCUL AS et AN'!$A$2:$AU$889,28,FALSE)</f>
        <v>4.1700000000000001E-2</v>
      </c>
      <c r="N1519">
        <v>0.33360000000000001</v>
      </c>
      <c r="O1519" s="45">
        <f t="shared" ref="O1519:O1584" si="112">D1519*L1519</f>
        <v>0.33360000000000001</v>
      </c>
      <c r="P1519" s="48">
        <f t="shared" ref="P1519:P1584" si="113">D1519*M1519</f>
        <v>0.33360000000000001</v>
      </c>
      <c r="Q1519">
        <v>0.04</v>
      </c>
      <c r="R1519" s="45">
        <f>VLOOKUP(H1519,'[1]CALCUL AS et AN'!$A$2:$AU$889,46,FALSE)</f>
        <v>5.2125000000000005E-2</v>
      </c>
      <c r="S1519" s="48">
        <f>VLOOKUP(H1519,'[1]CALCUL AS et AN'!$A$2:$AU$889,47,FALSE)</f>
        <v>5.2125000000000005E-2</v>
      </c>
      <c r="T1519">
        <v>0.32</v>
      </c>
      <c r="U1519" s="45">
        <f t="shared" ref="U1519:U1584" si="114">R1519*D1519</f>
        <v>0.41700000000000004</v>
      </c>
      <c r="V1519" s="48">
        <f t="shared" ref="V1519:V1584" si="115">S1519*D1519</f>
        <v>0.41700000000000004</v>
      </c>
      <c r="W1519" t="s">
        <v>1361</v>
      </c>
      <c r="X1519" t="s">
        <v>951</v>
      </c>
    </row>
    <row r="1520" spans="1:24" outlineLevel="2">
      <c r="A1520" t="s">
        <v>36</v>
      </c>
      <c r="B1520" s="73" t="str">
        <f t="shared" si="111"/>
        <v>0V100BG</v>
      </c>
      <c r="C1520">
        <v>8434000618</v>
      </c>
      <c r="D1520">
        <v>1</v>
      </c>
      <c r="E1520" t="s">
        <v>2272</v>
      </c>
      <c r="F1520">
        <v>0.02</v>
      </c>
      <c r="H1520">
        <v>8434000618</v>
      </c>
      <c r="I1520">
        <v>8.3000000000000007</v>
      </c>
      <c r="J1520">
        <v>500</v>
      </c>
      <c r="K1520">
        <v>1.66E-2</v>
      </c>
      <c r="L1520" s="45">
        <f>VLOOKUP(H1520,'[1]CALCUL AS et AN'!$A$2:$AU$889,24,FALSE)</f>
        <v>1.66E-2</v>
      </c>
      <c r="M1520" s="48">
        <f>VLOOKUP(H1520,'[1]CALCUL AS et AN'!$A$2:$AU$889,28,FALSE)</f>
        <v>1.66E-2</v>
      </c>
      <c r="N1520">
        <v>1.66E-2</v>
      </c>
      <c r="O1520" s="45">
        <f t="shared" si="112"/>
        <v>1.66E-2</v>
      </c>
      <c r="P1520" s="48">
        <f t="shared" si="113"/>
        <v>1.66E-2</v>
      </c>
      <c r="Q1520">
        <v>0.02</v>
      </c>
      <c r="R1520" s="45">
        <f>VLOOKUP(H1520,'[1]CALCUL AS et AN'!$A$2:$AU$889,46,FALSE)</f>
        <v>2.0750000000000001E-2</v>
      </c>
      <c r="S1520" s="48">
        <f>VLOOKUP(H1520,'[1]CALCUL AS et AN'!$A$2:$AU$889,47,FALSE)</f>
        <v>2.0750000000000001E-2</v>
      </c>
      <c r="T1520">
        <v>0.02</v>
      </c>
      <c r="U1520" s="45">
        <f t="shared" si="114"/>
        <v>2.0750000000000001E-2</v>
      </c>
      <c r="V1520" s="48">
        <f t="shared" si="115"/>
        <v>2.0750000000000001E-2</v>
      </c>
      <c r="W1520" t="s">
        <v>1361</v>
      </c>
      <c r="X1520" t="s">
        <v>951</v>
      </c>
    </row>
    <row r="1521" spans="1:24" outlineLevel="2">
      <c r="A1521" t="s">
        <v>36</v>
      </c>
      <c r="B1521" s="73" t="str">
        <f t="shared" si="111"/>
        <v>0V100BG</v>
      </c>
      <c r="C1521" t="s">
        <v>2362</v>
      </c>
      <c r="D1521">
        <v>1</v>
      </c>
      <c r="E1521" t="s">
        <v>2363</v>
      </c>
      <c r="F1521">
        <v>1.9E-2</v>
      </c>
      <c r="H1521" t="s">
        <v>2362</v>
      </c>
      <c r="I1521">
        <v>0.13</v>
      </c>
      <c r="J1521">
        <v>1</v>
      </c>
      <c r="K1521">
        <v>0.13</v>
      </c>
      <c r="L1521" s="45">
        <f>VLOOKUP(H1521,'[1]CALCUL AS et AN'!$A$2:$AU$889,24,FALSE)</f>
        <v>0.12720000000000001</v>
      </c>
      <c r="M1521" s="48">
        <f>VLOOKUP(H1521,'[1]CALCUL AS et AN'!$A$2:$AU$889,28,FALSE)</f>
        <v>0.12720000000000001</v>
      </c>
      <c r="N1521">
        <v>0.13</v>
      </c>
      <c r="O1521" s="45">
        <f t="shared" si="112"/>
        <v>0.12720000000000001</v>
      </c>
      <c r="P1521" s="48">
        <f t="shared" si="113"/>
        <v>0.12720000000000001</v>
      </c>
      <c r="Q1521">
        <v>1.9E-2</v>
      </c>
      <c r="R1521" s="45">
        <f>VLOOKUP(H1521,'[1]CALCUL AS et AN'!$A$2:$AU$889,46,FALSE)</f>
        <v>0.19080000000000003</v>
      </c>
      <c r="S1521" s="48">
        <f>VLOOKUP(H1521,'[1]CALCUL AS et AN'!$A$2:$AU$889,47,FALSE)</f>
        <v>0.19080000000000003</v>
      </c>
      <c r="T1521">
        <v>1.9E-2</v>
      </c>
      <c r="U1521" s="45">
        <f t="shared" si="114"/>
        <v>0.19080000000000003</v>
      </c>
      <c r="V1521" s="48">
        <f t="shared" si="115"/>
        <v>0.19080000000000003</v>
      </c>
      <c r="W1521" t="s">
        <v>1361</v>
      </c>
      <c r="X1521" t="s">
        <v>951</v>
      </c>
    </row>
    <row r="1522" spans="1:24" outlineLevel="2">
      <c r="A1522" t="s">
        <v>36</v>
      </c>
      <c r="B1522" s="73" t="str">
        <f t="shared" si="111"/>
        <v>0V100BG</v>
      </c>
      <c r="C1522">
        <v>8535000618</v>
      </c>
      <c r="D1522">
        <v>1</v>
      </c>
      <c r="E1522" t="s">
        <v>2275</v>
      </c>
      <c r="F1522">
        <v>0.05</v>
      </c>
      <c r="H1522">
        <v>8535000618</v>
      </c>
      <c r="I1522">
        <v>3.0000000000000001E-3</v>
      </c>
      <c r="J1522">
        <v>1</v>
      </c>
      <c r="K1522">
        <v>3.0000000000000001E-3</v>
      </c>
      <c r="L1522" s="45">
        <f>VLOOKUP(H1522,'[1]CALCUL AS et AN'!$A$2:$AU$889,24,FALSE)</f>
        <v>3.04E-2</v>
      </c>
      <c r="M1522" s="48">
        <f>VLOOKUP(H1522,'[1]CALCUL AS et AN'!$A$2:$AU$889,28,FALSE)</f>
        <v>3.04E-2</v>
      </c>
      <c r="N1522">
        <v>3.0000000000000001E-3</v>
      </c>
      <c r="O1522" s="45">
        <f t="shared" si="112"/>
        <v>3.04E-2</v>
      </c>
      <c r="P1522" s="48">
        <f t="shared" si="113"/>
        <v>3.04E-2</v>
      </c>
      <c r="Q1522">
        <v>0.05</v>
      </c>
      <c r="R1522" s="45">
        <f>VLOOKUP(H1522,'[1]CALCUL AS et AN'!$A$2:$AU$889,46,FALSE)</f>
        <v>5.3199999999999997E-2</v>
      </c>
      <c r="S1522" s="48">
        <f>VLOOKUP(H1522,'[1]CALCUL AS et AN'!$A$2:$AU$889,47,FALSE)</f>
        <v>5.3199999999999997E-2</v>
      </c>
      <c r="T1522">
        <v>0.05</v>
      </c>
      <c r="U1522" s="45">
        <f t="shared" si="114"/>
        <v>5.3199999999999997E-2</v>
      </c>
      <c r="V1522" s="48">
        <f t="shared" si="115"/>
        <v>5.3199999999999997E-2</v>
      </c>
      <c r="W1522" t="s">
        <v>1361</v>
      </c>
      <c r="X1522" t="s">
        <v>951</v>
      </c>
    </row>
    <row r="1523" spans="1:24" outlineLevel="2">
      <c r="A1523" t="s">
        <v>36</v>
      </c>
      <c r="B1523" s="73" t="str">
        <f t="shared" si="111"/>
        <v>0V100BG</v>
      </c>
      <c r="C1523" t="s">
        <v>3104</v>
      </c>
      <c r="D1523">
        <v>2</v>
      </c>
      <c r="E1523" t="s">
        <v>2452</v>
      </c>
      <c r="F1523">
        <v>0.128</v>
      </c>
      <c r="H1523" t="s">
        <v>3104</v>
      </c>
      <c r="I1523">
        <v>0.21</v>
      </c>
      <c r="J1523">
        <v>1</v>
      </c>
      <c r="K1523">
        <v>0.21</v>
      </c>
      <c r="L1523" s="45">
        <f>VLOOKUP(H1523,'[1]CALCUL AS et AN'!$A$2:$AU$889,24,FALSE)</f>
        <v>0.2054</v>
      </c>
      <c r="M1523" s="48">
        <f>VLOOKUP(H1523,'[1]CALCUL AS et AN'!$A$2:$AU$889,28,FALSE)</f>
        <v>0.2054</v>
      </c>
      <c r="N1523">
        <v>0.42</v>
      </c>
      <c r="O1523" s="45">
        <f t="shared" si="112"/>
        <v>0.4108</v>
      </c>
      <c r="P1523" s="48">
        <f t="shared" si="113"/>
        <v>0.4108</v>
      </c>
      <c r="Q1523">
        <v>0.128</v>
      </c>
      <c r="R1523" s="45">
        <f>VLOOKUP(H1523,'[1]CALCUL AS et AN'!$A$2:$AU$889,46,FALSE)</f>
        <v>0</v>
      </c>
      <c r="S1523" s="48">
        <f>VLOOKUP(H1523,'[1]CALCUL AS et AN'!$A$2:$AU$889,47,FALSE)</f>
        <v>0</v>
      </c>
      <c r="T1523">
        <v>0.25600000000000001</v>
      </c>
      <c r="U1523" s="45">
        <f t="shared" si="114"/>
        <v>0</v>
      </c>
      <c r="V1523" s="48">
        <f t="shared" si="115"/>
        <v>0</v>
      </c>
      <c r="W1523" t="s">
        <v>1361</v>
      </c>
      <c r="X1523" t="s">
        <v>951</v>
      </c>
    </row>
    <row r="1524" spans="1:24" outlineLevel="2">
      <c r="A1524" t="s">
        <v>36</v>
      </c>
      <c r="B1524" s="73" t="str">
        <f t="shared" si="111"/>
        <v>0V100BG</v>
      </c>
      <c r="C1524">
        <v>101007</v>
      </c>
      <c r="D1524">
        <v>1</v>
      </c>
      <c r="E1524" t="s">
        <v>1544</v>
      </c>
      <c r="F1524">
        <v>2.2400000000000002</v>
      </c>
      <c r="H1524">
        <v>101007</v>
      </c>
      <c r="I1524">
        <v>1.5</v>
      </c>
      <c r="J1524">
        <v>1</v>
      </c>
      <c r="K1524">
        <v>1.5</v>
      </c>
      <c r="L1524" s="45">
        <f>VLOOKUP(H1524,'[1]CALCUL AS et AN'!$A$2:$AU$889,24,FALSE)</f>
        <v>1.5</v>
      </c>
      <c r="M1524" s="48">
        <f>VLOOKUP(H1524,'[1]CALCUL AS et AN'!$A$2:$AU$889,28,FALSE)</f>
        <v>1.5</v>
      </c>
      <c r="N1524">
        <v>1.5</v>
      </c>
      <c r="O1524" s="45">
        <f t="shared" si="112"/>
        <v>1.5</v>
      </c>
      <c r="P1524" s="48">
        <f t="shared" si="113"/>
        <v>1.5</v>
      </c>
      <c r="Q1524">
        <v>2.2400000000000002</v>
      </c>
      <c r="R1524" s="45">
        <f>VLOOKUP(H1524,'[1]CALCUL AS et AN'!$A$2:$AU$889,46,FALSE)</f>
        <v>2.25</v>
      </c>
      <c r="S1524" s="48">
        <f>VLOOKUP(H1524,'[1]CALCUL AS et AN'!$A$2:$AU$889,47,FALSE)</f>
        <v>2.25</v>
      </c>
      <c r="T1524">
        <v>2.2400000000000002</v>
      </c>
      <c r="U1524" s="45">
        <f t="shared" si="114"/>
        <v>2.25</v>
      </c>
      <c r="V1524" s="48">
        <f t="shared" si="115"/>
        <v>2.25</v>
      </c>
      <c r="W1524" t="s">
        <v>1361</v>
      </c>
      <c r="X1524" t="s">
        <v>951</v>
      </c>
    </row>
    <row r="1525" spans="1:24" outlineLevel="2">
      <c r="A1525" t="s">
        <v>36</v>
      </c>
      <c r="B1525" s="73" t="str">
        <f t="shared" si="111"/>
        <v>0V100BG</v>
      </c>
      <c r="C1525" t="s">
        <v>1537</v>
      </c>
      <c r="D1525">
        <v>1</v>
      </c>
      <c r="E1525" t="s">
        <v>1538</v>
      </c>
      <c r="F1525">
        <v>4.3499999999999996</v>
      </c>
      <c r="H1525" t="s">
        <v>1537</v>
      </c>
      <c r="I1525">
        <v>2.9</v>
      </c>
      <c r="J1525">
        <v>1</v>
      </c>
      <c r="K1525">
        <v>2.9</v>
      </c>
      <c r="L1525" s="45">
        <f>VLOOKUP(H1525,'[1]CALCUL AS et AN'!$A$2:$AU$889,24,FALSE)</f>
        <v>2.9</v>
      </c>
      <c r="M1525" s="48">
        <f>VLOOKUP(H1525,'[1]CALCUL AS et AN'!$A$2:$AU$889,28,FALSE)</f>
        <v>2.9</v>
      </c>
      <c r="N1525">
        <v>2.9</v>
      </c>
      <c r="O1525" s="45">
        <f t="shared" si="112"/>
        <v>2.9</v>
      </c>
      <c r="P1525" s="48">
        <f t="shared" si="113"/>
        <v>2.9</v>
      </c>
      <c r="Q1525">
        <v>4.3499999999999996</v>
      </c>
      <c r="R1525" s="45">
        <f>VLOOKUP(H1525,'[1]CALCUL AS et AN'!$A$2:$AU$889,46,FALSE)</f>
        <v>4.3499999999999996</v>
      </c>
      <c r="S1525" s="48">
        <f>VLOOKUP(H1525,'[1]CALCUL AS et AN'!$A$2:$AU$889,47,FALSE)</f>
        <v>4.3499999999999996</v>
      </c>
      <c r="T1525">
        <v>4.3499999999999996</v>
      </c>
      <c r="U1525" s="45">
        <f t="shared" si="114"/>
        <v>4.3499999999999996</v>
      </c>
      <c r="V1525" s="48">
        <f t="shared" si="115"/>
        <v>4.3499999999999996</v>
      </c>
      <c r="W1525" t="s">
        <v>1361</v>
      </c>
      <c r="X1525" t="s">
        <v>951</v>
      </c>
    </row>
    <row r="1526" spans="1:24" outlineLevel="2">
      <c r="A1526" t="s">
        <v>36</v>
      </c>
      <c r="B1526" s="73" t="str">
        <f t="shared" si="111"/>
        <v>0V100BG</v>
      </c>
      <c r="C1526" t="s">
        <v>2626</v>
      </c>
      <c r="D1526">
        <v>1</v>
      </c>
      <c r="E1526" t="s">
        <v>2627</v>
      </c>
      <c r="F1526">
        <v>0.4</v>
      </c>
      <c r="H1526" t="s">
        <v>2626</v>
      </c>
      <c r="I1526">
        <v>0.2</v>
      </c>
      <c r="J1526">
        <v>1</v>
      </c>
      <c r="K1526">
        <v>0.2</v>
      </c>
      <c r="L1526" s="45">
        <f>VLOOKUP(H1526,'[1]CALCUL AS et AN'!$A$2:$AU$889,24,FALSE)</f>
        <v>0.2</v>
      </c>
      <c r="M1526" s="48">
        <f>VLOOKUP(H1526,'[1]CALCUL AS et AN'!$A$2:$AU$889,28,FALSE)</f>
        <v>0.2</v>
      </c>
      <c r="N1526">
        <v>0.2</v>
      </c>
      <c r="O1526" s="45">
        <f t="shared" si="112"/>
        <v>0.2</v>
      </c>
      <c r="P1526" s="48">
        <f t="shared" si="113"/>
        <v>0.2</v>
      </c>
      <c r="Q1526">
        <v>0.4</v>
      </c>
      <c r="R1526" s="45">
        <f>VLOOKUP(H1526,'[1]CALCUL AS et AN'!$A$2:$AU$889,46,FALSE)</f>
        <v>0</v>
      </c>
      <c r="S1526" s="48">
        <f>VLOOKUP(H1526,'[1]CALCUL AS et AN'!$A$2:$AU$889,47,FALSE)</f>
        <v>0.4</v>
      </c>
      <c r="T1526">
        <v>0.4</v>
      </c>
      <c r="U1526" s="45">
        <f t="shared" si="114"/>
        <v>0</v>
      </c>
      <c r="V1526" s="48">
        <f t="shared" si="115"/>
        <v>0.4</v>
      </c>
      <c r="W1526" t="s">
        <v>1361</v>
      </c>
      <c r="X1526" t="s">
        <v>951</v>
      </c>
    </row>
    <row r="1527" spans="1:24" outlineLevel="2">
      <c r="A1527" t="s">
        <v>36</v>
      </c>
      <c r="B1527" s="73" t="str">
        <f t="shared" si="111"/>
        <v>0V100BG</v>
      </c>
      <c r="C1527">
        <v>9600000618</v>
      </c>
      <c r="D1527">
        <v>1</v>
      </c>
      <c r="E1527" t="s">
        <v>2044</v>
      </c>
      <c r="F1527">
        <v>1.57</v>
      </c>
      <c r="H1527">
        <v>9600000618</v>
      </c>
      <c r="I1527">
        <v>0.8</v>
      </c>
      <c r="J1527">
        <v>1</v>
      </c>
      <c r="K1527">
        <v>0.8</v>
      </c>
      <c r="L1527" s="45">
        <f>VLOOKUP(H1527,'[1]CALCUL AS et AN'!$A$2:$AU$889,24,FALSE)</f>
        <v>0.80289999999999995</v>
      </c>
      <c r="M1527" s="48">
        <f>VLOOKUP(H1527,'[1]CALCUL AS et AN'!$A$2:$AU$889,28,FALSE)</f>
        <v>0.80289999999999995</v>
      </c>
      <c r="N1527">
        <v>0.8</v>
      </c>
      <c r="O1527" s="45">
        <f t="shared" si="112"/>
        <v>0.80289999999999995</v>
      </c>
      <c r="P1527" s="48">
        <f t="shared" si="113"/>
        <v>0.80289999999999995</v>
      </c>
      <c r="Q1527">
        <v>1.57</v>
      </c>
      <c r="R1527" s="45">
        <f>VLOOKUP(H1527,'[1]CALCUL AS et AN'!$A$2:$AU$889,46,FALSE)</f>
        <v>1.6057999999999999</v>
      </c>
      <c r="S1527" s="48">
        <f>VLOOKUP(H1527,'[1]CALCUL AS et AN'!$A$2:$AU$889,47,FALSE)</f>
        <v>1.6057999999999999</v>
      </c>
      <c r="T1527">
        <v>1.57</v>
      </c>
      <c r="U1527" s="45">
        <f t="shared" si="114"/>
        <v>1.6057999999999999</v>
      </c>
      <c r="V1527" s="48">
        <f t="shared" si="115"/>
        <v>1.6057999999999999</v>
      </c>
      <c r="W1527" t="s">
        <v>1361</v>
      </c>
      <c r="X1527" t="s">
        <v>951</v>
      </c>
    </row>
    <row r="1528" spans="1:24" outlineLevel="2">
      <c r="A1528" t="s">
        <v>36</v>
      </c>
      <c r="B1528" s="73" t="str">
        <f t="shared" si="111"/>
        <v>0V100BG</v>
      </c>
      <c r="C1528" t="s">
        <v>2311</v>
      </c>
      <c r="D1528">
        <v>1</v>
      </c>
      <c r="E1528" t="s">
        <v>2312</v>
      </c>
      <c r="F1528">
        <v>17.510000000000002</v>
      </c>
      <c r="H1528" t="s">
        <v>2311</v>
      </c>
      <c r="I1528">
        <v>11.67</v>
      </c>
      <c r="J1528">
        <v>1</v>
      </c>
      <c r="K1528">
        <v>11.67</v>
      </c>
      <c r="L1528" s="45">
        <f>VLOOKUP(H1528,'[1]CALCUL AS et AN'!$A$2:$AU$889,24,FALSE)</f>
        <v>11.67</v>
      </c>
      <c r="M1528" s="48">
        <f>VLOOKUP(H1528,'[1]CALCUL AS et AN'!$A$2:$AU$889,28,FALSE)</f>
        <v>11.67</v>
      </c>
      <c r="N1528">
        <v>11.67</v>
      </c>
      <c r="O1528" s="45">
        <f t="shared" si="112"/>
        <v>11.67</v>
      </c>
      <c r="P1528" s="48">
        <f t="shared" si="113"/>
        <v>11.67</v>
      </c>
      <c r="Q1528">
        <v>17.510000000000002</v>
      </c>
      <c r="R1528" s="45">
        <f>VLOOKUP(H1528,'[1]CALCUL AS et AN'!$A$2:$AU$889,46,FALSE)</f>
        <v>17.504999999999999</v>
      </c>
      <c r="S1528" s="48">
        <f>VLOOKUP(H1528,'[1]CALCUL AS et AN'!$A$2:$AU$889,47,FALSE)</f>
        <v>17.504999999999999</v>
      </c>
      <c r="T1528">
        <v>17.510000000000002</v>
      </c>
      <c r="U1528" s="45">
        <f t="shared" si="114"/>
        <v>17.504999999999999</v>
      </c>
      <c r="V1528" s="48">
        <f t="shared" si="115"/>
        <v>17.504999999999999</v>
      </c>
      <c r="W1528" t="s">
        <v>1361</v>
      </c>
      <c r="X1528" t="s">
        <v>937</v>
      </c>
    </row>
    <row r="1529" spans="1:24" outlineLevel="2">
      <c r="A1529" t="s">
        <v>36</v>
      </c>
      <c r="B1529" s="73" t="str">
        <f t="shared" si="111"/>
        <v>0V100BG</v>
      </c>
      <c r="C1529" t="s">
        <v>606</v>
      </c>
      <c r="D1529">
        <v>1</v>
      </c>
      <c r="E1529" t="s">
        <v>1848</v>
      </c>
      <c r="F1529">
        <v>2.31</v>
      </c>
      <c r="H1529" t="s">
        <v>606</v>
      </c>
      <c r="I1529">
        <v>1.72</v>
      </c>
      <c r="J1529">
        <v>1</v>
      </c>
      <c r="K1529">
        <v>1.72</v>
      </c>
      <c r="L1529" s="45">
        <f>VLOOKUP(H1529,'[1]CALCUL AS et AN'!$A$2:$AU$889,24,FALSE)</f>
        <v>1.7150000000000001</v>
      </c>
      <c r="M1529" s="48">
        <f>VLOOKUP(H1529,'[1]CALCUL AS et AN'!$A$2:$AU$889,28,FALSE)</f>
        <v>1.635</v>
      </c>
      <c r="N1529">
        <v>1.72</v>
      </c>
      <c r="O1529" s="45">
        <f t="shared" si="112"/>
        <v>1.7150000000000001</v>
      </c>
      <c r="P1529" s="48">
        <f t="shared" si="113"/>
        <v>1.635</v>
      </c>
      <c r="Q1529">
        <v>2.31</v>
      </c>
      <c r="R1529" s="45">
        <f>VLOOKUP(H1529,'[1]CALCUL AS et AN'!$A$2:$AU$889,46,FALSE)</f>
        <v>2.5725000000000002</v>
      </c>
      <c r="S1529" s="48">
        <f>VLOOKUP(H1529,'[1]CALCUL AS et AN'!$A$2:$AU$889,47,FALSE)</f>
        <v>2.4525000000000001</v>
      </c>
      <c r="T1529">
        <v>2.31</v>
      </c>
      <c r="U1529" s="45">
        <f t="shared" si="114"/>
        <v>2.5725000000000002</v>
      </c>
      <c r="V1529" s="48">
        <f t="shared" si="115"/>
        <v>2.4525000000000001</v>
      </c>
      <c r="W1529" t="s">
        <v>1361</v>
      </c>
      <c r="X1529" t="s">
        <v>937</v>
      </c>
    </row>
    <row r="1530" spans="1:24" outlineLevel="2">
      <c r="A1530" t="s">
        <v>36</v>
      </c>
      <c r="B1530" s="73" t="str">
        <f t="shared" si="111"/>
        <v>0V100BG</v>
      </c>
      <c r="C1530" t="s">
        <v>442</v>
      </c>
      <c r="D1530">
        <v>1</v>
      </c>
      <c r="E1530" t="s">
        <v>1496</v>
      </c>
      <c r="F1530">
        <v>431.65</v>
      </c>
      <c r="H1530" t="s">
        <v>442</v>
      </c>
      <c r="I1530">
        <v>313</v>
      </c>
      <c r="J1530">
        <v>1</v>
      </c>
      <c r="K1530">
        <v>313</v>
      </c>
      <c r="L1530" s="45">
        <f>VLOOKUP(H1530,'[1]CALCUL AS et AN'!$A$2:$AU$889,24,FALSE)</f>
        <v>313</v>
      </c>
      <c r="M1530" s="48">
        <f>VLOOKUP(H1530,'[1]CALCUL AS et AN'!$A$2:$AU$889,28,FALSE)</f>
        <v>313</v>
      </c>
      <c r="N1530">
        <v>313</v>
      </c>
      <c r="O1530" s="45">
        <f t="shared" si="112"/>
        <v>313</v>
      </c>
      <c r="P1530" s="48">
        <f t="shared" si="113"/>
        <v>313</v>
      </c>
      <c r="Q1530">
        <v>431.65</v>
      </c>
      <c r="R1530" s="45">
        <f>VLOOKUP(H1530,'[1]CALCUL AS et AN'!$A$2:$AU$889,46,FALSE)</f>
        <v>469.5</v>
      </c>
      <c r="S1530" s="48">
        <f>VLOOKUP(H1530,'[1]CALCUL AS et AN'!$A$2:$AU$889,47,FALSE)</f>
        <v>469.5</v>
      </c>
      <c r="T1530">
        <v>431.65</v>
      </c>
      <c r="U1530" s="45">
        <f t="shared" si="114"/>
        <v>469.5</v>
      </c>
      <c r="V1530" s="48">
        <f t="shared" si="115"/>
        <v>469.5</v>
      </c>
      <c r="W1530" t="s">
        <v>1361</v>
      </c>
      <c r="X1530" t="s">
        <v>937</v>
      </c>
    </row>
    <row r="1531" spans="1:24" outlineLevel="1">
      <c r="A1531" s="73" t="s">
        <v>3111</v>
      </c>
      <c r="B1531" s="73" t="str">
        <f t="shared" si="111"/>
        <v>SPR1500V100BG</v>
      </c>
      <c r="N1531">
        <f>SUBTOTAL(9,N1491:N1530)</f>
        <v>838.35883333333334</v>
      </c>
      <c r="O1531" s="45">
        <f>SUBTOTAL(9,O1491:O1530)</f>
        <v>830.02579600000001</v>
      </c>
      <c r="P1531" s="48">
        <f>SUBTOTAL(9,P1491:P1530)</f>
        <v>837.51059599999996</v>
      </c>
      <c r="T1531">
        <f>SUBTOTAL(9,T1491:T1530)</f>
        <v>1227.1219999999998</v>
      </c>
      <c r="U1531" s="45">
        <f>SUBTOTAL(9,U1491:U1530)</f>
        <v>1240.8194715</v>
      </c>
      <c r="V1531" s="48">
        <f>SUBTOTAL(9,V1491:V1530)</f>
        <v>1249.5622315000001</v>
      </c>
    </row>
    <row r="1532" spans="1:24" outlineLevel="2">
      <c r="A1532" t="s">
        <v>38</v>
      </c>
      <c r="B1532" s="73" t="str">
        <f t="shared" si="111"/>
        <v>0V150</v>
      </c>
      <c r="C1532">
        <v>101006</v>
      </c>
      <c r="D1532">
        <v>1</v>
      </c>
      <c r="E1532" t="s">
        <v>1546</v>
      </c>
      <c r="F1532">
        <v>0.68</v>
      </c>
      <c r="H1532">
        <v>101006</v>
      </c>
      <c r="I1532">
        <v>0.23</v>
      </c>
      <c r="J1532">
        <v>1</v>
      </c>
      <c r="K1532">
        <v>0.23</v>
      </c>
      <c r="L1532" s="45">
        <f>VLOOKUP(H1532,'[1]CALCUL AS et AN'!$A$2:$AU$889,24,FALSE)</f>
        <v>0.22953999999999999</v>
      </c>
      <c r="M1532" s="48">
        <f>VLOOKUP(H1532,'[1]CALCUL AS et AN'!$A$2:$AU$889,28,FALSE)</f>
        <v>0.22953999999999999</v>
      </c>
      <c r="N1532">
        <v>0.23</v>
      </c>
      <c r="O1532" s="45">
        <f t="shared" si="112"/>
        <v>0.22953999999999999</v>
      </c>
      <c r="P1532" s="48">
        <f t="shared" si="113"/>
        <v>0.22953999999999999</v>
      </c>
      <c r="Q1532">
        <v>0.68</v>
      </c>
      <c r="R1532" s="45">
        <f>VLOOKUP(H1532,'[1]CALCUL AS et AN'!$A$2:$AU$889,46,FALSE)</f>
        <v>0.68862000000000001</v>
      </c>
      <c r="S1532" s="48">
        <f>VLOOKUP(H1532,'[1]CALCUL AS et AN'!$A$2:$AU$889,47,FALSE)</f>
        <v>0.68862000000000001</v>
      </c>
      <c r="T1532">
        <v>0.68</v>
      </c>
      <c r="U1532" s="45">
        <f t="shared" si="114"/>
        <v>0.68862000000000001</v>
      </c>
      <c r="V1532" s="48">
        <f t="shared" si="115"/>
        <v>0.68862000000000001</v>
      </c>
      <c r="W1532" t="s">
        <v>1361</v>
      </c>
      <c r="X1532" t="s">
        <v>951</v>
      </c>
    </row>
    <row r="1533" spans="1:24" outlineLevel="2">
      <c r="A1533" t="s">
        <v>38</v>
      </c>
      <c r="B1533" s="73" t="str">
        <f t="shared" si="111"/>
        <v>0V150</v>
      </c>
      <c r="C1533" t="s">
        <v>2466</v>
      </c>
      <c r="D1533">
        <v>2</v>
      </c>
      <c r="E1533" t="s">
        <v>2467</v>
      </c>
      <c r="F1533">
        <v>0.90200000000000002</v>
      </c>
      <c r="H1533" t="s">
        <v>2466</v>
      </c>
      <c r="I1533">
        <v>0.6</v>
      </c>
      <c r="J1533">
        <v>1</v>
      </c>
      <c r="K1533">
        <v>0.6</v>
      </c>
      <c r="L1533" s="45">
        <f>VLOOKUP(H1533,'[1]CALCUL AS et AN'!$A$2:$AU$889,24,FALSE)</f>
        <v>0.60099999999999998</v>
      </c>
      <c r="M1533" s="48">
        <f>VLOOKUP(H1533,'[1]CALCUL AS et AN'!$A$2:$AU$889,28,FALSE)</f>
        <v>0.60099999999999998</v>
      </c>
      <c r="N1533">
        <v>1.2</v>
      </c>
      <c r="O1533" s="45">
        <f t="shared" si="112"/>
        <v>1.202</v>
      </c>
      <c r="P1533" s="48">
        <f t="shared" si="113"/>
        <v>1.202</v>
      </c>
      <c r="Q1533">
        <v>0.90200000000000002</v>
      </c>
      <c r="R1533" s="45">
        <f>VLOOKUP(H1533,'[1]CALCUL AS et AN'!$A$2:$AU$889,46,FALSE)</f>
        <v>0.90149999999999997</v>
      </c>
      <c r="S1533" s="48">
        <f>VLOOKUP(H1533,'[1]CALCUL AS et AN'!$A$2:$AU$889,47,FALSE)</f>
        <v>0.90149999999999997</v>
      </c>
      <c r="T1533">
        <v>1.804</v>
      </c>
      <c r="U1533" s="45">
        <f t="shared" si="114"/>
        <v>1.8029999999999999</v>
      </c>
      <c r="V1533" s="48">
        <f t="shared" si="115"/>
        <v>1.8029999999999999</v>
      </c>
      <c r="W1533" t="s">
        <v>1361</v>
      </c>
      <c r="X1533" t="s">
        <v>951</v>
      </c>
    </row>
    <row r="1534" spans="1:24" outlineLevel="2">
      <c r="A1534" t="s">
        <v>38</v>
      </c>
      <c r="B1534" s="73" t="str">
        <f t="shared" si="111"/>
        <v>0V150</v>
      </c>
      <c r="C1534" t="s">
        <v>2470</v>
      </c>
      <c r="D1534">
        <v>2</v>
      </c>
      <c r="E1534" t="s">
        <v>2471</v>
      </c>
      <c r="F1534">
        <v>0.08</v>
      </c>
      <c r="H1534" t="s">
        <v>2470</v>
      </c>
      <c r="I1534">
        <v>7.0000000000000007E-2</v>
      </c>
      <c r="J1534">
        <v>1</v>
      </c>
      <c r="K1534">
        <v>7.0000000000000007E-2</v>
      </c>
      <c r="L1534" s="45">
        <f>VLOOKUP(H1534,'[1]CALCUL AS et AN'!$A$2:$AU$889,24,FALSE)</f>
        <v>7.1999999999999995E-2</v>
      </c>
      <c r="M1534" s="48">
        <f>VLOOKUP(H1534,'[1]CALCUL AS et AN'!$A$2:$AU$889,28,FALSE)</f>
        <v>7.1999999999999995E-2</v>
      </c>
      <c r="N1534">
        <v>0.14000000000000001</v>
      </c>
      <c r="O1534" s="45">
        <f t="shared" si="112"/>
        <v>0.14399999999999999</v>
      </c>
      <c r="P1534" s="48">
        <f t="shared" si="113"/>
        <v>0.14399999999999999</v>
      </c>
      <c r="Q1534">
        <v>0.08</v>
      </c>
      <c r="R1534" s="45">
        <f>VLOOKUP(H1534,'[1]CALCUL AS et AN'!$A$2:$AU$889,46,FALSE)</f>
        <v>0.10799999999999998</v>
      </c>
      <c r="S1534" s="48">
        <f>VLOOKUP(H1534,'[1]CALCUL AS et AN'!$A$2:$AU$889,47,FALSE)</f>
        <v>0.10799999999999998</v>
      </c>
      <c r="T1534">
        <v>0.16</v>
      </c>
      <c r="U1534" s="45">
        <f t="shared" si="114"/>
        <v>0.21599999999999997</v>
      </c>
      <c r="V1534" s="48">
        <f t="shared" si="115"/>
        <v>0.21599999999999997</v>
      </c>
      <c r="W1534" t="s">
        <v>1361</v>
      </c>
      <c r="X1534" t="s">
        <v>951</v>
      </c>
    </row>
    <row r="1535" spans="1:24" outlineLevel="2">
      <c r="A1535" t="s">
        <v>38</v>
      </c>
      <c r="B1535" s="73" t="str">
        <f t="shared" si="111"/>
        <v>0V150</v>
      </c>
      <c r="C1535">
        <v>1510064</v>
      </c>
      <c r="D1535">
        <v>1</v>
      </c>
      <c r="E1535" t="s">
        <v>1673</v>
      </c>
      <c r="F1535">
        <v>39.22</v>
      </c>
      <c r="H1535">
        <v>1510064</v>
      </c>
      <c r="I1535">
        <v>24.96</v>
      </c>
      <c r="J1535">
        <v>1</v>
      </c>
      <c r="K1535">
        <v>24.96</v>
      </c>
      <c r="L1535" s="45">
        <f>VLOOKUP(H1535,'[1]CALCUL AS et AN'!$A$2:$AU$889,24,FALSE)</f>
        <v>24.954999999999998</v>
      </c>
      <c r="M1535" s="48">
        <f>VLOOKUP(H1535,'[1]CALCUL AS et AN'!$A$2:$AU$889,28,FALSE)</f>
        <v>24.954999999999998</v>
      </c>
      <c r="N1535">
        <v>24.96</v>
      </c>
      <c r="O1535" s="45">
        <f t="shared" si="112"/>
        <v>24.954999999999998</v>
      </c>
      <c r="P1535" s="48">
        <f t="shared" si="113"/>
        <v>24.954999999999998</v>
      </c>
      <c r="Q1535">
        <v>39.22</v>
      </c>
      <c r="R1535" s="45">
        <f>VLOOKUP(H1535,'[1]CALCUL AS et AN'!$A$2:$AU$889,46,FALSE)</f>
        <v>37.432499999999997</v>
      </c>
      <c r="S1535" s="48">
        <f>VLOOKUP(H1535,'[1]CALCUL AS et AN'!$A$2:$AU$889,47,FALSE)</f>
        <v>37.432499999999997</v>
      </c>
      <c r="T1535">
        <v>39.22</v>
      </c>
      <c r="U1535" s="45">
        <f t="shared" si="114"/>
        <v>37.432499999999997</v>
      </c>
      <c r="V1535" s="48">
        <f t="shared" si="115"/>
        <v>37.432499999999997</v>
      </c>
      <c r="W1535" t="s">
        <v>1361</v>
      </c>
      <c r="X1535" t="s">
        <v>951</v>
      </c>
    </row>
    <row r="1536" spans="1:24" outlineLevel="2">
      <c r="A1536" t="s">
        <v>38</v>
      </c>
      <c r="B1536" s="73" t="str">
        <f t="shared" si="111"/>
        <v>0V150</v>
      </c>
      <c r="C1536" t="s">
        <v>414</v>
      </c>
      <c r="D1536">
        <v>1</v>
      </c>
      <c r="E1536" t="s">
        <v>415</v>
      </c>
      <c r="F1536">
        <v>38.61</v>
      </c>
      <c r="H1536" t="s">
        <v>414</v>
      </c>
      <c r="I1536">
        <v>26.4</v>
      </c>
      <c r="J1536">
        <v>1</v>
      </c>
      <c r="K1536">
        <v>26.4</v>
      </c>
      <c r="L1536" s="45">
        <f>VLOOKUP(H1536,'[1]CALCUL AS et AN'!$A$2:$AU$889,24,FALSE)</f>
        <v>26.4</v>
      </c>
      <c r="M1536" s="48">
        <f>VLOOKUP(H1536,'[1]CALCUL AS et AN'!$A$2:$AU$889,28,FALSE)</f>
        <v>26.4</v>
      </c>
      <c r="N1536">
        <v>26.4</v>
      </c>
      <c r="O1536" s="45">
        <f t="shared" si="112"/>
        <v>26.4</v>
      </c>
      <c r="P1536" s="48">
        <f t="shared" si="113"/>
        <v>26.4</v>
      </c>
      <c r="Q1536">
        <v>38.61</v>
      </c>
      <c r="R1536" s="45">
        <f>VLOOKUP(H1536,'[1]CALCUL AS et AN'!$A$2:$AU$889,46,FALSE)</f>
        <v>39.599999999999994</v>
      </c>
      <c r="S1536" s="48">
        <f>VLOOKUP(H1536,'[1]CALCUL AS et AN'!$A$2:$AU$889,47,FALSE)</f>
        <v>39.599999999999994</v>
      </c>
      <c r="T1536">
        <v>38.61</v>
      </c>
      <c r="U1536" s="45">
        <f t="shared" si="114"/>
        <v>39.599999999999994</v>
      </c>
      <c r="V1536" s="48">
        <f t="shared" si="115"/>
        <v>39.599999999999994</v>
      </c>
      <c r="W1536" t="s">
        <v>1361</v>
      </c>
      <c r="X1536" t="s">
        <v>937</v>
      </c>
    </row>
    <row r="1537" spans="1:24" outlineLevel="2">
      <c r="A1537" t="s">
        <v>38</v>
      </c>
      <c r="B1537" s="73" t="str">
        <f t="shared" si="111"/>
        <v>0V150</v>
      </c>
      <c r="C1537" t="s">
        <v>592</v>
      </c>
      <c r="D1537">
        <v>2</v>
      </c>
      <c r="E1537" t="s">
        <v>1512</v>
      </c>
      <c r="F1537">
        <v>0.96</v>
      </c>
      <c r="H1537" t="s">
        <v>592</v>
      </c>
      <c r="I1537">
        <v>0.77</v>
      </c>
      <c r="J1537">
        <v>1</v>
      </c>
      <c r="K1537">
        <v>0.77</v>
      </c>
      <c r="L1537" s="45">
        <f>VLOOKUP(H1537,'[1]CALCUL AS et AN'!$A$2:$AU$889,24,FALSE)</f>
        <v>0.76900000000000002</v>
      </c>
      <c r="M1537" s="48">
        <f>VLOOKUP(H1537,'[1]CALCUL AS et AN'!$A$2:$AU$889,28,FALSE)</f>
        <v>0.84599999999999997</v>
      </c>
      <c r="N1537">
        <v>1.54</v>
      </c>
      <c r="O1537" s="45">
        <f t="shared" si="112"/>
        <v>1.538</v>
      </c>
      <c r="P1537" s="48">
        <f t="shared" si="113"/>
        <v>1.6919999999999999</v>
      </c>
      <c r="Q1537">
        <v>0.96</v>
      </c>
      <c r="R1537" s="45">
        <f>VLOOKUP(H1537,'[1]CALCUL AS et AN'!$A$2:$AU$889,46,FALSE)</f>
        <v>0.96125000000000005</v>
      </c>
      <c r="S1537" s="48">
        <f>VLOOKUP(H1537,'[1]CALCUL AS et AN'!$A$2:$AU$889,47,FALSE)</f>
        <v>1.0574999999999999</v>
      </c>
      <c r="T1537">
        <v>1.92</v>
      </c>
      <c r="U1537" s="45">
        <f t="shared" si="114"/>
        <v>1.9225000000000001</v>
      </c>
      <c r="V1537" s="48">
        <f t="shared" si="115"/>
        <v>2.1149999999999998</v>
      </c>
      <c r="W1537" t="s">
        <v>1361</v>
      </c>
      <c r="X1537" t="s">
        <v>937</v>
      </c>
    </row>
    <row r="1538" spans="1:24" outlineLevel="2">
      <c r="A1538" t="s">
        <v>38</v>
      </c>
      <c r="B1538" s="73" t="str">
        <f t="shared" si="111"/>
        <v>0V150</v>
      </c>
      <c r="C1538" t="s">
        <v>963</v>
      </c>
      <c r="D1538">
        <v>1</v>
      </c>
      <c r="E1538" t="s">
        <v>964</v>
      </c>
      <c r="F1538">
        <v>3.76</v>
      </c>
      <c r="H1538" t="s">
        <v>963</v>
      </c>
      <c r="I1538">
        <v>2.13</v>
      </c>
      <c r="J1538">
        <v>1</v>
      </c>
      <c r="K1538">
        <v>2.13</v>
      </c>
      <c r="L1538" s="45">
        <f>VLOOKUP(H1538,'[1]CALCUL AS et AN'!$A$2:$AU$889,24,FALSE)</f>
        <v>2.13</v>
      </c>
      <c r="M1538" s="48">
        <f>VLOOKUP(H1538,'[1]CALCUL AS et AN'!$A$2:$AU$889,28,FALSE)</f>
        <v>2.5049999999999999</v>
      </c>
      <c r="N1538">
        <v>2.13</v>
      </c>
      <c r="O1538" s="45">
        <f t="shared" si="112"/>
        <v>2.13</v>
      </c>
      <c r="P1538" s="48">
        <f t="shared" si="113"/>
        <v>2.5049999999999999</v>
      </c>
      <c r="Q1538">
        <v>3.76</v>
      </c>
      <c r="R1538" s="45">
        <f>VLOOKUP(H1538,'[1]CALCUL AS et AN'!$A$2:$AU$889,46,FALSE)</f>
        <v>4.26</v>
      </c>
      <c r="S1538" s="48">
        <f>VLOOKUP(H1538,'[1]CALCUL AS et AN'!$A$2:$AU$889,47,FALSE)</f>
        <v>5.01</v>
      </c>
      <c r="T1538">
        <v>3.76</v>
      </c>
      <c r="U1538" s="45">
        <f t="shared" si="114"/>
        <v>4.26</v>
      </c>
      <c r="V1538" s="48">
        <f t="shared" si="115"/>
        <v>5.01</v>
      </c>
      <c r="W1538" t="s">
        <v>1361</v>
      </c>
      <c r="X1538" t="s">
        <v>951</v>
      </c>
    </row>
    <row r="1539" spans="1:24" outlineLevel="2">
      <c r="A1539" t="s">
        <v>38</v>
      </c>
      <c r="B1539" s="73" t="str">
        <f t="shared" si="111"/>
        <v>0V150</v>
      </c>
      <c r="C1539" t="s">
        <v>2003</v>
      </c>
      <c r="D1539">
        <v>1</v>
      </c>
      <c r="E1539" t="s">
        <v>2004</v>
      </c>
      <c r="F1539">
        <v>277.7</v>
      </c>
      <c r="H1539" t="s">
        <v>2003</v>
      </c>
      <c r="I1539">
        <v>181.5</v>
      </c>
      <c r="J1539">
        <v>1</v>
      </c>
      <c r="K1539">
        <v>181.5</v>
      </c>
      <c r="L1539" s="45">
        <f>VLOOKUP(H1539,'[1]CALCUL AS et AN'!$A$2:$AU$889,24,FALSE)</f>
        <v>181.5</v>
      </c>
      <c r="M1539" s="48">
        <f>VLOOKUP(H1539,'[1]CALCUL AS et AN'!$A$2:$AU$889,28,FALSE)</f>
        <v>181.5</v>
      </c>
      <c r="N1539">
        <v>181.5</v>
      </c>
      <c r="O1539" s="45">
        <f t="shared" si="112"/>
        <v>181.5</v>
      </c>
      <c r="P1539" s="48">
        <f t="shared" si="113"/>
        <v>181.5</v>
      </c>
      <c r="Q1539">
        <v>277.7</v>
      </c>
      <c r="R1539" s="45">
        <f>VLOOKUP(H1539,'[1]CALCUL AS et AN'!$A$2:$AU$889,46,FALSE)</f>
        <v>272.25</v>
      </c>
      <c r="S1539" s="48">
        <f>VLOOKUP(H1539,'[1]CALCUL AS et AN'!$A$2:$AU$889,47,FALSE)</f>
        <v>272.25</v>
      </c>
      <c r="T1539">
        <v>277.7</v>
      </c>
      <c r="U1539" s="45">
        <f t="shared" si="114"/>
        <v>272.25</v>
      </c>
      <c r="V1539" s="48">
        <f t="shared" si="115"/>
        <v>272.25</v>
      </c>
      <c r="W1539" t="s">
        <v>1361</v>
      </c>
      <c r="X1539" t="s">
        <v>951</v>
      </c>
    </row>
    <row r="1540" spans="1:24" outlineLevel="2">
      <c r="A1540" t="s">
        <v>38</v>
      </c>
      <c r="B1540" s="73" t="str">
        <f t="shared" si="111"/>
        <v>0V150</v>
      </c>
      <c r="C1540" t="s">
        <v>1527</v>
      </c>
      <c r="D1540">
        <v>1</v>
      </c>
      <c r="E1540" t="s">
        <v>1528</v>
      </c>
      <c r="F1540">
        <v>0.77</v>
      </c>
      <c r="H1540" t="s">
        <v>1527</v>
      </c>
      <c r="I1540">
        <v>0.61</v>
      </c>
      <c r="J1540">
        <v>1</v>
      </c>
      <c r="K1540">
        <v>0.61</v>
      </c>
      <c r="L1540" s="45">
        <f>VLOOKUP(H1540,'[1]CALCUL AS et AN'!$A$2:$AU$889,24,FALSE)</f>
        <v>0.61299999999999999</v>
      </c>
      <c r="M1540" s="48">
        <f>VLOOKUP(H1540,'[1]CALCUL AS et AN'!$A$2:$AU$889,28,FALSE)</f>
        <v>0.67400000000000004</v>
      </c>
      <c r="N1540">
        <v>0.61</v>
      </c>
      <c r="O1540" s="45">
        <f t="shared" si="112"/>
        <v>0.61299999999999999</v>
      </c>
      <c r="P1540" s="48">
        <f t="shared" si="113"/>
        <v>0.67400000000000004</v>
      </c>
      <c r="Q1540">
        <v>0.77</v>
      </c>
      <c r="R1540" s="45">
        <f>VLOOKUP(H1540,'[1]CALCUL AS et AN'!$A$2:$AU$889,46,FALSE)</f>
        <v>0.81529000000000007</v>
      </c>
      <c r="S1540" s="48">
        <f>VLOOKUP(H1540,'[1]CALCUL AS et AN'!$A$2:$AU$889,47,FALSE)</f>
        <v>0.89642000000000011</v>
      </c>
      <c r="T1540">
        <v>0.77</v>
      </c>
      <c r="U1540" s="45">
        <f t="shared" si="114"/>
        <v>0.81529000000000007</v>
      </c>
      <c r="V1540" s="48">
        <f t="shared" si="115"/>
        <v>0.89642000000000011</v>
      </c>
      <c r="W1540" t="s">
        <v>1361</v>
      </c>
      <c r="X1540" t="s">
        <v>951</v>
      </c>
    </row>
    <row r="1541" spans="1:24" outlineLevel="2">
      <c r="A1541" t="s">
        <v>38</v>
      </c>
      <c r="B1541" s="73" t="str">
        <f t="shared" si="111"/>
        <v>0V150</v>
      </c>
      <c r="C1541">
        <v>7214321415</v>
      </c>
      <c r="D1541">
        <v>1</v>
      </c>
      <c r="E1541" t="s">
        <v>2402</v>
      </c>
      <c r="F1541">
        <v>0.1</v>
      </c>
      <c r="H1541">
        <v>7214321415</v>
      </c>
      <c r="I1541">
        <v>0</v>
      </c>
      <c r="J1541">
        <v>100</v>
      </c>
      <c r="K1541">
        <v>0</v>
      </c>
      <c r="L1541" s="45">
        <f>VLOOKUP(H1541,'[1]CALCUL AS et AN'!$A$2:$AU$889,24,FALSE)</f>
        <v>1.9300000000000001E-2</v>
      </c>
      <c r="M1541" s="48">
        <f>VLOOKUP(H1541,'[1]CALCUL AS et AN'!$A$2:$AU$889,28,FALSE)</f>
        <v>1.7100000000000001E-2</v>
      </c>
      <c r="N1541">
        <v>0</v>
      </c>
      <c r="O1541" s="45">
        <f t="shared" si="112"/>
        <v>1.9300000000000001E-2</v>
      </c>
      <c r="P1541" s="48">
        <f t="shared" si="113"/>
        <v>1.7100000000000001E-2</v>
      </c>
      <c r="Q1541">
        <v>0.1</v>
      </c>
      <c r="R1541" s="45">
        <f>VLOOKUP(H1541,'[1]CALCUL AS et AN'!$A$2:$AU$889,46,FALSE)</f>
        <v>2.8950000000000004E-2</v>
      </c>
      <c r="S1541" s="48">
        <f>VLOOKUP(H1541,'[1]CALCUL AS et AN'!$A$2:$AU$889,47,FALSE)</f>
        <v>2.5649999999999999E-2</v>
      </c>
      <c r="T1541">
        <v>0.1</v>
      </c>
      <c r="U1541" s="45">
        <f t="shared" si="114"/>
        <v>2.8950000000000004E-2</v>
      </c>
      <c r="V1541" s="48">
        <f t="shared" si="115"/>
        <v>2.5649999999999999E-2</v>
      </c>
      <c r="W1541" t="s">
        <v>1361</v>
      </c>
      <c r="X1541" t="s">
        <v>951</v>
      </c>
    </row>
    <row r="1542" spans="1:24" outlineLevel="2">
      <c r="A1542" t="s">
        <v>38</v>
      </c>
      <c r="B1542" s="73" t="str">
        <f t="shared" si="111"/>
        <v>0V150</v>
      </c>
      <c r="C1542" t="s">
        <v>444</v>
      </c>
      <c r="D1542">
        <v>1</v>
      </c>
      <c r="E1542" t="s">
        <v>1498</v>
      </c>
      <c r="F1542">
        <v>441.73</v>
      </c>
      <c r="H1542" t="s">
        <v>444</v>
      </c>
      <c r="I1542">
        <v>320</v>
      </c>
      <c r="J1542">
        <v>1</v>
      </c>
      <c r="K1542">
        <v>320</v>
      </c>
      <c r="L1542" s="45">
        <f>VLOOKUP(H1542,'[1]CALCUL AS et AN'!$A$2:$AU$889,24,FALSE)</f>
        <v>320</v>
      </c>
      <c r="M1542" s="48">
        <f>VLOOKUP(H1542,'[1]CALCUL AS et AN'!$A$2:$AU$889,28,FALSE)</f>
        <v>333</v>
      </c>
      <c r="N1542">
        <v>320</v>
      </c>
      <c r="O1542" s="45">
        <f t="shared" si="112"/>
        <v>320</v>
      </c>
      <c r="P1542" s="48">
        <f t="shared" si="113"/>
        <v>333</v>
      </c>
      <c r="Q1542">
        <v>441.73</v>
      </c>
      <c r="R1542" s="45">
        <f>VLOOKUP(H1542,'[1]CALCUL AS et AN'!$A$2:$AU$889,46,FALSE)</f>
        <v>480</v>
      </c>
      <c r="S1542" s="48">
        <f>VLOOKUP(H1542,'[1]CALCUL AS et AN'!$A$2:$AU$889,47,FALSE)</f>
        <v>499.5</v>
      </c>
      <c r="T1542">
        <v>441.73</v>
      </c>
      <c r="U1542" s="45">
        <f t="shared" si="114"/>
        <v>480</v>
      </c>
      <c r="V1542" s="48">
        <f t="shared" si="115"/>
        <v>499.5</v>
      </c>
      <c r="W1542" t="s">
        <v>1361</v>
      </c>
      <c r="X1542" t="s">
        <v>937</v>
      </c>
    </row>
    <row r="1543" spans="1:24" outlineLevel="2">
      <c r="A1543" t="s">
        <v>38</v>
      </c>
      <c r="B1543" s="73" t="str">
        <f t="shared" si="111"/>
        <v>0V150</v>
      </c>
      <c r="C1543" t="s">
        <v>472</v>
      </c>
      <c r="D1543">
        <v>1</v>
      </c>
      <c r="E1543" t="s">
        <v>993</v>
      </c>
      <c r="F1543">
        <v>4.87</v>
      </c>
      <c r="H1543" t="s">
        <v>472</v>
      </c>
      <c r="I1543">
        <v>0.94</v>
      </c>
      <c r="J1543">
        <v>1</v>
      </c>
      <c r="K1543">
        <v>0.94</v>
      </c>
      <c r="L1543" s="45">
        <f>VLOOKUP(H1543,'[1]CALCUL AS et AN'!$A$2:$AU$889,24,FALSE)</f>
        <v>2.1800000000000002</v>
      </c>
      <c r="M1543" s="48">
        <f>VLOOKUP(H1543,'[1]CALCUL AS et AN'!$A$2:$AU$889,28,FALSE)</f>
        <v>0.94</v>
      </c>
      <c r="N1543">
        <v>0.94</v>
      </c>
      <c r="O1543" s="45">
        <f t="shared" si="112"/>
        <v>2.1800000000000002</v>
      </c>
      <c r="P1543" s="48">
        <f t="shared" si="113"/>
        <v>0.94</v>
      </c>
      <c r="Q1543">
        <v>4.87</v>
      </c>
      <c r="R1543" s="45">
        <f>VLOOKUP(H1543,'[1]CALCUL AS et AN'!$A$2:$AU$889,46,FALSE)</f>
        <v>4.9050000000000002</v>
      </c>
      <c r="S1543" s="48">
        <f>VLOOKUP(H1543,'[1]CALCUL AS et AN'!$A$2:$AU$889,47,FALSE)</f>
        <v>2.1149999999999998</v>
      </c>
      <c r="T1543">
        <v>4.87</v>
      </c>
      <c r="U1543" s="45">
        <f t="shared" si="114"/>
        <v>4.9050000000000002</v>
      </c>
      <c r="V1543" s="48">
        <f t="shared" si="115"/>
        <v>2.1149999999999998</v>
      </c>
      <c r="W1543" t="s">
        <v>1361</v>
      </c>
      <c r="X1543" t="s">
        <v>937</v>
      </c>
    </row>
    <row r="1544" spans="1:24" outlineLevel="2">
      <c r="A1544" t="s">
        <v>38</v>
      </c>
      <c r="B1544" s="73" t="str">
        <f t="shared" si="111"/>
        <v>0V150</v>
      </c>
      <c r="C1544" t="s">
        <v>476</v>
      </c>
      <c r="D1544">
        <v>1</v>
      </c>
      <c r="E1544" t="s">
        <v>2937</v>
      </c>
      <c r="F1544">
        <v>4.9400000000000004</v>
      </c>
      <c r="H1544" t="s">
        <v>476</v>
      </c>
      <c r="I1544">
        <v>2.21</v>
      </c>
      <c r="J1544">
        <v>1</v>
      </c>
      <c r="K1544">
        <v>2.21</v>
      </c>
      <c r="L1544" s="45">
        <f>VLOOKUP(H1544,'[1]CALCUL AS et AN'!$A$2:$AU$889,24,FALSE)</f>
        <v>2.21</v>
      </c>
      <c r="M1544" s="48">
        <f>VLOOKUP(H1544,'[1]CALCUL AS et AN'!$A$2:$AU$889,28,FALSE)</f>
        <v>0.92</v>
      </c>
      <c r="N1544">
        <v>2.21</v>
      </c>
      <c r="O1544" s="45">
        <f t="shared" si="112"/>
        <v>2.21</v>
      </c>
      <c r="P1544" s="48">
        <f t="shared" si="113"/>
        <v>0.92</v>
      </c>
      <c r="Q1544">
        <v>4.9400000000000004</v>
      </c>
      <c r="R1544" s="45">
        <f>VLOOKUP(H1544,'[1]CALCUL AS et AN'!$A$2:$AU$889,46,FALSE)</f>
        <v>4.9725000000000001</v>
      </c>
      <c r="S1544" s="48">
        <f>VLOOKUP(H1544,'[1]CALCUL AS et AN'!$A$2:$AU$889,47,FALSE)</f>
        <v>2.0700000000000003</v>
      </c>
      <c r="T1544">
        <v>4.9400000000000004</v>
      </c>
      <c r="U1544" s="45">
        <f t="shared" si="114"/>
        <v>4.9725000000000001</v>
      </c>
      <c r="V1544" s="48">
        <f t="shared" si="115"/>
        <v>2.0700000000000003</v>
      </c>
      <c r="W1544" t="s">
        <v>1361</v>
      </c>
      <c r="X1544" t="s">
        <v>937</v>
      </c>
    </row>
    <row r="1545" spans="1:24" outlineLevel="2">
      <c r="A1545" t="s">
        <v>38</v>
      </c>
      <c r="B1545" s="73" t="str">
        <f t="shared" si="111"/>
        <v>0V150</v>
      </c>
      <c r="C1545" t="s">
        <v>626</v>
      </c>
      <c r="D1545">
        <v>1</v>
      </c>
      <c r="E1545" t="s">
        <v>627</v>
      </c>
      <c r="F1545">
        <v>1.1000000000000001</v>
      </c>
      <c r="H1545" t="s">
        <v>626</v>
      </c>
      <c r="I1545">
        <v>1.1100000000000001</v>
      </c>
      <c r="J1545">
        <v>1</v>
      </c>
      <c r="K1545">
        <v>1.1100000000000001</v>
      </c>
      <c r="L1545" s="45">
        <f>VLOOKUP(H1545,'[1]CALCUL AS et AN'!$A$2:$AU$889,24,FALSE)</f>
        <v>1.1060000000000001</v>
      </c>
      <c r="M1545" s="48">
        <f>VLOOKUP(H1545,'[1]CALCUL AS et AN'!$A$2:$AU$889,28,FALSE)</f>
        <v>1.2170000000000001</v>
      </c>
      <c r="N1545">
        <v>1.1100000000000001</v>
      </c>
      <c r="O1545" s="45">
        <f t="shared" si="112"/>
        <v>1.1060000000000001</v>
      </c>
      <c r="P1545" s="48">
        <f t="shared" si="113"/>
        <v>1.2170000000000001</v>
      </c>
      <c r="Q1545">
        <v>1.27</v>
      </c>
      <c r="R1545" s="45">
        <f>VLOOKUP(H1545,'[1]CALCUL AS et AN'!$A$2:$AU$889,46,FALSE)</f>
        <v>1.3825000000000001</v>
      </c>
      <c r="S1545" s="48">
        <f>VLOOKUP(H1545,'[1]CALCUL AS et AN'!$A$2:$AU$889,47,FALSE)</f>
        <v>1.5212500000000002</v>
      </c>
      <c r="T1545">
        <v>1.27</v>
      </c>
      <c r="U1545" s="45">
        <f t="shared" si="114"/>
        <v>1.3825000000000001</v>
      </c>
      <c r="V1545" s="48">
        <f t="shared" si="115"/>
        <v>1.5212500000000002</v>
      </c>
      <c r="W1545" t="s">
        <v>1361</v>
      </c>
      <c r="X1545" t="s">
        <v>937</v>
      </c>
    </row>
    <row r="1546" spans="1:24" outlineLevel="2">
      <c r="A1546" t="s">
        <v>38</v>
      </c>
      <c r="B1546" s="73" t="str">
        <f t="shared" si="111"/>
        <v>0V150</v>
      </c>
      <c r="C1546" t="s">
        <v>2410</v>
      </c>
      <c r="D1546">
        <v>1.17</v>
      </c>
      <c r="E1546" t="s">
        <v>2411</v>
      </c>
      <c r="F1546">
        <v>75</v>
      </c>
      <c r="H1546" t="s">
        <v>2410</v>
      </c>
      <c r="I1546">
        <v>50</v>
      </c>
      <c r="J1546">
        <v>1</v>
      </c>
      <c r="K1546">
        <v>50</v>
      </c>
      <c r="L1546" s="45">
        <f>VLOOKUP(H1546,'[1]CALCUL AS et AN'!$A$2:$AU$889,24,FALSE)</f>
        <v>50</v>
      </c>
      <c r="M1546" s="48">
        <f>VLOOKUP(H1546,'[1]CALCUL AS et AN'!$A$2:$AU$889,28,FALSE)</f>
        <v>50</v>
      </c>
      <c r="N1546">
        <v>58.5</v>
      </c>
      <c r="O1546" s="45">
        <f t="shared" si="112"/>
        <v>58.5</v>
      </c>
      <c r="P1546" s="48">
        <f t="shared" si="113"/>
        <v>58.5</v>
      </c>
      <c r="Q1546">
        <v>75</v>
      </c>
      <c r="R1546" s="45">
        <f>VLOOKUP(H1546,'[1]CALCUL AS et AN'!$A$2:$AU$889,46,FALSE)</f>
        <v>75</v>
      </c>
      <c r="S1546" s="48">
        <f>VLOOKUP(H1546,'[1]CALCUL AS et AN'!$A$2:$AU$889,47,FALSE)</f>
        <v>75</v>
      </c>
      <c r="T1546">
        <v>87.75</v>
      </c>
      <c r="U1546" s="45">
        <f t="shared" si="114"/>
        <v>87.75</v>
      </c>
      <c r="V1546" s="48">
        <f t="shared" si="115"/>
        <v>87.75</v>
      </c>
      <c r="W1546" t="s">
        <v>1361</v>
      </c>
      <c r="X1546" t="s">
        <v>951</v>
      </c>
    </row>
    <row r="1547" spans="1:24" outlineLevel="2">
      <c r="A1547" t="s">
        <v>38</v>
      </c>
      <c r="B1547" s="73" t="str">
        <f t="shared" si="111"/>
        <v>0V150</v>
      </c>
      <c r="C1547" t="s">
        <v>1986</v>
      </c>
      <c r="D1547">
        <v>1</v>
      </c>
      <c r="E1547" t="s">
        <v>1987</v>
      </c>
      <c r="F1547">
        <v>4.1900000000000004</v>
      </c>
      <c r="H1547" t="s">
        <v>1986</v>
      </c>
      <c r="I1547">
        <v>2.99</v>
      </c>
      <c r="J1547">
        <v>1</v>
      </c>
      <c r="K1547">
        <v>2.99</v>
      </c>
      <c r="L1547" s="45">
        <f>VLOOKUP(H1547,'[1]CALCUL AS et AN'!$A$2:$AU$889,24,FALSE)</f>
        <v>2.99</v>
      </c>
      <c r="M1547" s="48">
        <f>VLOOKUP(H1547,'[1]CALCUL AS et AN'!$A$2:$AU$889,28,FALSE)</f>
        <v>2.99</v>
      </c>
      <c r="N1547">
        <v>2.99</v>
      </c>
      <c r="O1547" s="45">
        <f t="shared" si="112"/>
        <v>2.99</v>
      </c>
      <c r="P1547" s="48">
        <f t="shared" si="113"/>
        <v>2.99</v>
      </c>
      <c r="Q1547">
        <v>4.1900000000000004</v>
      </c>
      <c r="R1547" s="45">
        <f>VLOOKUP(H1547,'[1]CALCUL AS et AN'!$A$2:$AU$889,46,FALSE)</f>
        <v>4.4850000000000003</v>
      </c>
      <c r="S1547" s="48">
        <f>VLOOKUP(H1547,'[1]CALCUL AS et AN'!$A$2:$AU$889,47,FALSE)</f>
        <v>4.4850000000000003</v>
      </c>
      <c r="T1547">
        <v>4.1900000000000004</v>
      </c>
      <c r="U1547" s="45">
        <f t="shared" si="114"/>
        <v>4.4850000000000003</v>
      </c>
      <c r="V1547" s="48">
        <f t="shared" si="115"/>
        <v>4.4850000000000003</v>
      </c>
      <c r="W1547" t="s">
        <v>1361</v>
      </c>
      <c r="X1547" t="s">
        <v>951</v>
      </c>
    </row>
    <row r="1548" spans="1:24" outlineLevel="2">
      <c r="A1548" t="s">
        <v>38</v>
      </c>
      <c r="B1548" s="73" t="str">
        <f t="shared" si="111"/>
        <v>0V150</v>
      </c>
      <c r="C1548" t="s">
        <v>632</v>
      </c>
      <c r="D1548">
        <v>1.1399999999999999</v>
      </c>
      <c r="E1548" t="s">
        <v>1514</v>
      </c>
      <c r="F1548">
        <v>12.91</v>
      </c>
      <c r="H1548" t="s">
        <v>632</v>
      </c>
      <c r="I1548">
        <v>4.7300000000000004</v>
      </c>
      <c r="J1548">
        <v>0.33</v>
      </c>
      <c r="K1548">
        <v>14.333333333333334</v>
      </c>
      <c r="L1548" s="45">
        <f>VLOOKUP(H1548,'[1]CALCUL AS et AN'!$A$2:$AU$889,24,FALSE)</f>
        <v>4.7320000000000002</v>
      </c>
      <c r="M1548" s="48">
        <f>VLOOKUP(H1548,'[1]CALCUL AS et AN'!$A$2:$AU$889,28,FALSE)</f>
        <v>4.7779999999999996</v>
      </c>
      <c r="N1548">
        <v>16.34</v>
      </c>
      <c r="O1548" s="45">
        <f t="shared" si="112"/>
        <v>5.3944799999999997</v>
      </c>
      <c r="P1548" s="48">
        <f t="shared" si="113"/>
        <v>5.4469199999999987</v>
      </c>
      <c r="Q1548">
        <v>12.91</v>
      </c>
      <c r="R1548" s="45">
        <f>VLOOKUP(H1548,'[1]CALCUL AS et AN'!$A$2:$AU$889,46,FALSE)</f>
        <v>6.2935600000000003</v>
      </c>
      <c r="S1548" s="48">
        <f>VLOOKUP(H1548,'[1]CALCUL AS et AN'!$A$2:$AU$889,47,FALSE)</f>
        <v>6.3547399999999996</v>
      </c>
      <c r="T1548">
        <v>14.7174</v>
      </c>
      <c r="U1548" s="45">
        <f t="shared" si="114"/>
        <v>7.1746583999999993</v>
      </c>
      <c r="V1548" s="48">
        <f t="shared" si="115"/>
        <v>7.2444035999999992</v>
      </c>
      <c r="W1548" t="s">
        <v>1361</v>
      </c>
      <c r="X1548" t="s">
        <v>937</v>
      </c>
    </row>
    <row r="1549" spans="1:24" outlineLevel="2">
      <c r="A1549" t="s">
        <v>38</v>
      </c>
      <c r="B1549" s="73" t="str">
        <f t="shared" si="111"/>
        <v>0V150</v>
      </c>
      <c r="C1549" t="s">
        <v>1510</v>
      </c>
      <c r="D1549">
        <v>1</v>
      </c>
      <c r="E1549" t="s">
        <v>1511</v>
      </c>
      <c r="F1549">
        <v>9.56</v>
      </c>
      <c r="H1549" t="s">
        <v>1510</v>
      </c>
      <c r="I1549">
        <v>8.09</v>
      </c>
      <c r="J1549">
        <v>1</v>
      </c>
      <c r="K1549">
        <v>8.09</v>
      </c>
      <c r="L1549" s="45">
        <f>VLOOKUP(H1549,'[1]CALCUL AS et AN'!$A$2:$AU$889,24,FALSE)</f>
        <v>8.0869999999999997</v>
      </c>
      <c r="M1549" s="48">
        <f>VLOOKUP(H1549,'[1]CALCUL AS et AN'!$A$2:$AU$889,28,FALSE)</f>
        <v>8.0869999999999997</v>
      </c>
      <c r="N1549">
        <v>8.09</v>
      </c>
      <c r="O1549" s="45">
        <f t="shared" si="112"/>
        <v>8.0869999999999997</v>
      </c>
      <c r="P1549" s="48">
        <f t="shared" si="113"/>
        <v>8.0869999999999997</v>
      </c>
      <c r="Q1549">
        <v>9.56</v>
      </c>
      <c r="R1549" s="45">
        <f>VLOOKUP(H1549,'[1]CALCUL AS et AN'!$A$2:$AU$889,46,FALSE)</f>
        <v>10.108750000000001</v>
      </c>
      <c r="S1549" s="48">
        <f>VLOOKUP(H1549,'[1]CALCUL AS et AN'!$A$2:$AU$889,47,FALSE)</f>
        <v>10.108750000000001</v>
      </c>
      <c r="T1549">
        <v>9.56</v>
      </c>
      <c r="U1549" s="45">
        <f t="shared" si="114"/>
        <v>10.108750000000001</v>
      </c>
      <c r="V1549" s="48">
        <f t="shared" si="115"/>
        <v>10.108750000000001</v>
      </c>
      <c r="W1549" t="s">
        <v>1361</v>
      </c>
      <c r="X1549" t="s">
        <v>951</v>
      </c>
    </row>
    <row r="1550" spans="1:24" outlineLevel="2">
      <c r="A1550" t="s">
        <v>38</v>
      </c>
      <c r="B1550" s="73" t="str">
        <f t="shared" si="111"/>
        <v>0V150</v>
      </c>
      <c r="C1550" t="s">
        <v>1519</v>
      </c>
      <c r="D1550">
        <v>1</v>
      </c>
      <c r="E1550" t="s">
        <v>1520</v>
      </c>
      <c r="F1550">
        <v>9.64</v>
      </c>
      <c r="H1550" t="s">
        <v>1519</v>
      </c>
      <c r="I1550">
        <v>7.94</v>
      </c>
      <c r="J1550">
        <v>1</v>
      </c>
      <c r="K1550">
        <v>7.94</v>
      </c>
      <c r="L1550" s="45">
        <f>VLOOKUP(H1550,'[1]CALCUL AS et AN'!$A$2:$AU$889,24,FALSE)</f>
        <v>7.9420000000000002</v>
      </c>
      <c r="M1550" s="48">
        <f>VLOOKUP(H1550,'[1]CALCUL AS et AN'!$A$2:$AU$889,28,FALSE)</f>
        <v>7.9420000000000002</v>
      </c>
      <c r="N1550">
        <v>7.94</v>
      </c>
      <c r="O1550" s="45">
        <f t="shared" si="112"/>
        <v>7.9420000000000002</v>
      </c>
      <c r="P1550" s="48">
        <f t="shared" si="113"/>
        <v>7.9420000000000002</v>
      </c>
      <c r="Q1550">
        <v>9.64</v>
      </c>
      <c r="R1550" s="45">
        <f>VLOOKUP(H1550,'[1]CALCUL AS et AN'!$A$2:$AU$889,46,FALSE)</f>
        <v>9.9275000000000002</v>
      </c>
      <c r="S1550" s="48">
        <f>VLOOKUP(H1550,'[1]CALCUL AS et AN'!$A$2:$AU$889,47,FALSE)</f>
        <v>9.9275000000000002</v>
      </c>
      <c r="T1550">
        <v>9.64</v>
      </c>
      <c r="U1550" s="45">
        <f t="shared" si="114"/>
        <v>9.9275000000000002</v>
      </c>
      <c r="V1550" s="48">
        <f t="shared" si="115"/>
        <v>9.9275000000000002</v>
      </c>
      <c r="W1550" t="s">
        <v>1361</v>
      </c>
      <c r="X1550" t="s">
        <v>951</v>
      </c>
    </row>
    <row r="1551" spans="1:24" outlineLevel="2">
      <c r="A1551" t="s">
        <v>38</v>
      </c>
      <c r="B1551" s="73" t="str">
        <f t="shared" si="111"/>
        <v>0V150</v>
      </c>
      <c r="C1551">
        <v>8434000618</v>
      </c>
      <c r="D1551">
        <v>1</v>
      </c>
      <c r="E1551" t="s">
        <v>2272</v>
      </c>
      <c r="F1551">
        <v>0.02</v>
      </c>
      <c r="H1551">
        <v>8434000618</v>
      </c>
      <c r="I1551">
        <v>8.3000000000000007</v>
      </c>
      <c r="J1551">
        <v>500</v>
      </c>
      <c r="K1551">
        <v>1.66E-2</v>
      </c>
      <c r="L1551" s="45">
        <f>VLOOKUP(H1551,'[1]CALCUL AS et AN'!$A$2:$AU$889,24,FALSE)</f>
        <v>1.66E-2</v>
      </c>
      <c r="M1551" s="48">
        <f>VLOOKUP(H1551,'[1]CALCUL AS et AN'!$A$2:$AU$889,28,FALSE)</f>
        <v>1.66E-2</v>
      </c>
      <c r="N1551">
        <v>1.66E-2</v>
      </c>
      <c r="O1551" s="45">
        <f t="shared" si="112"/>
        <v>1.66E-2</v>
      </c>
      <c r="P1551" s="48">
        <f t="shared" si="113"/>
        <v>1.66E-2</v>
      </c>
      <c r="Q1551">
        <v>0.02</v>
      </c>
      <c r="R1551" s="45">
        <f>VLOOKUP(H1551,'[1]CALCUL AS et AN'!$A$2:$AU$889,46,FALSE)</f>
        <v>2.0750000000000001E-2</v>
      </c>
      <c r="S1551" s="48">
        <f>VLOOKUP(H1551,'[1]CALCUL AS et AN'!$A$2:$AU$889,47,FALSE)</f>
        <v>2.0750000000000001E-2</v>
      </c>
      <c r="T1551">
        <v>0.02</v>
      </c>
      <c r="U1551" s="45">
        <f t="shared" si="114"/>
        <v>2.0750000000000001E-2</v>
      </c>
      <c r="V1551" s="48">
        <f t="shared" si="115"/>
        <v>2.0750000000000001E-2</v>
      </c>
      <c r="W1551" t="s">
        <v>1361</v>
      </c>
      <c r="X1551" t="s">
        <v>951</v>
      </c>
    </row>
    <row r="1552" spans="1:24" outlineLevel="2">
      <c r="A1552" t="s">
        <v>38</v>
      </c>
      <c r="B1552" s="73" t="str">
        <f t="shared" si="111"/>
        <v>0V150</v>
      </c>
      <c r="C1552" t="s">
        <v>2362</v>
      </c>
      <c r="D1552">
        <v>2</v>
      </c>
      <c r="E1552" t="s">
        <v>2363</v>
      </c>
      <c r="F1552">
        <v>1.9E-2</v>
      </c>
      <c r="H1552" t="s">
        <v>2362</v>
      </c>
      <c r="I1552">
        <v>0.13</v>
      </c>
      <c r="J1552">
        <v>1</v>
      </c>
      <c r="K1552">
        <v>0.13</v>
      </c>
      <c r="L1552" s="45">
        <f>VLOOKUP(H1552,'[1]CALCUL AS et AN'!$A$2:$AU$889,24,FALSE)</f>
        <v>0.12720000000000001</v>
      </c>
      <c r="M1552" s="48">
        <f>VLOOKUP(H1552,'[1]CALCUL AS et AN'!$A$2:$AU$889,28,FALSE)</f>
        <v>0.12720000000000001</v>
      </c>
      <c r="N1552">
        <v>0.26</v>
      </c>
      <c r="O1552" s="45">
        <f t="shared" si="112"/>
        <v>0.25440000000000002</v>
      </c>
      <c r="P1552" s="48">
        <f t="shared" si="113"/>
        <v>0.25440000000000002</v>
      </c>
      <c r="Q1552">
        <v>1.9E-2</v>
      </c>
      <c r="R1552" s="45">
        <f>VLOOKUP(H1552,'[1]CALCUL AS et AN'!$A$2:$AU$889,46,FALSE)</f>
        <v>0.19080000000000003</v>
      </c>
      <c r="S1552" s="48">
        <f>VLOOKUP(H1552,'[1]CALCUL AS et AN'!$A$2:$AU$889,47,FALSE)</f>
        <v>0.19080000000000003</v>
      </c>
      <c r="T1552">
        <v>3.7999999999999999E-2</v>
      </c>
      <c r="U1552" s="45">
        <f t="shared" si="114"/>
        <v>0.38160000000000005</v>
      </c>
      <c r="V1552" s="48">
        <f t="shared" si="115"/>
        <v>0.38160000000000005</v>
      </c>
      <c r="W1552" t="s">
        <v>1361</v>
      </c>
      <c r="X1552" t="s">
        <v>951</v>
      </c>
    </row>
    <row r="1553" spans="1:24" outlineLevel="2">
      <c r="A1553" t="s">
        <v>38</v>
      </c>
      <c r="B1553" s="73" t="str">
        <f t="shared" si="111"/>
        <v>0V150</v>
      </c>
      <c r="C1553">
        <v>8535000618</v>
      </c>
      <c r="D1553">
        <v>1</v>
      </c>
      <c r="E1553" t="s">
        <v>2275</v>
      </c>
      <c r="F1553">
        <v>0.05</v>
      </c>
      <c r="H1553">
        <v>8535000618</v>
      </c>
      <c r="I1553">
        <v>3.0000000000000001E-3</v>
      </c>
      <c r="J1553">
        <v>1</v>
      </c>
      <c r="K1553">
        <v>3.0000000000000001E-3</v>
      </c>
      <c r="L1553" s="45">
        <f>VLOOKUP(H1553,'[1]CALCUL AS et AN'!$A$2:$AU$889,24,FALSE)</f>
        <v>3.04E-2</v>
      </c>
      <c r="M1553" s="48">
        <f>VLOOKUP(H1553,'[1]CALCUL AS et AN'!$A$2:$AU$889,28,FALSE)</f>
        <v>3.04E-2</v>
      </c>
      <c r="N1553">
        <v>3.0000000000000001E-3</v>
      </c>
      <c r="O1553" s="45">
        <f t="shared" si="112"/>
        <v>3.04E-2</v>
      </c>
      <c r="P1553" s="48">
        <f t="shared" si="113"/>
        <v>3.04E-2</v>
      </c>
      <c r="Q1553">
        <v>0.05</v>
      </c>
      <c r="R1553" s="45">
        <f>VLOOKUP(H1553,'[1]CALCUL AS et AN'!$A$2:$AU$889,46,FALSE)</f>
        <v>5.3199999999999997E-2</v>
      </c>
      <c r="S1553" s="48">
        <f>VLOOKUP(H1553,'[1]CALCUL AS et AN'!$A$2:$AU$889,47,FALSE)</f>
        <v>5.3199999999999997E-2</v>
      </c>
      <c r="T1553">
        <v>0.05</v>
      </c>
      <c r="U1553" s="45">
        <f t="shared" si="114"/>
        <v>5.3199999999999997E-2</v>
      </c>
      <c r="V1553" s="48">
        <f t="shared" si="115"/>
        <v>5.3199999999999997E-2</v>
      </c>
      <c r="W1553" t="s">
        <v>1361</v>
      </c>
      <c r="X1553" t="s">
        <v>951</v>
      </c>
    </row>
    <row r="1554" spans="1:24" outlineLevel="2">
      <c r="A1554" t="s">
        <v>38</v>
      </c>
      <c r="B1554" s="73" t="str">
        <f t="shared" si="111"/>
        <v>0V150</v>
      </c>
      <c r="C1554">
        <v>101007</v>
      </c>
      <c r="D1554">
        <v>1</v>
      </c>
      <c r="E1554" t="s">
        <v>1544</v>
      </c>
      <c r="F1554">
        <v>2.2400000000000002</v>
      </c>
      <c r="H1554">
        <v>101007</v>
      </c>
      <c r="I1554">
        <v>1.5</v>
      </c>
      <c r="J1554">
        <v>1</v>
      </c>
      <c r="K1554">
        <v>1.5</v>
      </c>
      <c r="L1554" s="45">
        <f>VLOOKUP(H1554,'[1]CALCUL AS et AN'!$A$2:$AU$889,24,FALSE)</f>
        <v>1.5</v>
      </c>
      <c r="M1554" s="48">
        <f>VLOOKUP(H1554,'[1]CALCUL AS et AN'!$A$2:$AU$889,28,FALSE)</f>
        <v>1.5</v>
      </c>
      <c r="N1554">
        <v>1.5</v>
      </c>
      <c r="O1554" s="45">
        <f t="shared" si="112"/>
        <v>1.5</v>
      </c>
      <c r="P1554" s="48">
        <f t="shared" si="113"/>
        <v>1.5</v>
      </c>
      <c r="Q1554">
        <v>2.2400000000000002</v>
      </c>
      <c r="R1554" s="45">
        <f>VLOOKUP(H1554,'[1]CALCUL AS et AN'!$A$2:$AU$889,46,FALSE)</f>
        <v>2.25</v>
      </c>
      <c r="S1554" s="48">
        <f>VLOOKUP(H1554,'[1]CALCUL AS et AN'!$A$2:$AU$889,47,FALSE)</f>
        <v>2.25</v>
      </c>
      <c r="T1554">
        <v>2.2400000000000002</v>
      </c>
      <c r="U1554" s="45">
        <f t="shared" si="114"/>
        <v>2.25</v>
      </c>
      <c r="V1554" s="48">
        <f t="shared" si="115"/>
        <v>2.25</v>
      </c>
      <c r="W1554" t="s">
        <v>1361</v>
      </c>
      <c r="X1554" t="s">
        <v>951</v>
      </c>
    </row>
    <row r="1555" spans="1:24" outlineLevel="2">
      <c r="A1555" t="s">
        <v>38</v>
      </c>
      <c r="B1555" s="73" t="str">
        <f t="shared" ref="B1555:B1618" si="116">MID(A1555,7,100)</f>
        <v>0V150</v>
      </c>
      <c r="C1555" t="s">
        <v>62</v>
      </c>
      <c r="D1555">
        <v>1</v>
      </c>
      <c r="E1555" t="s">
        <v>63</v>
      </c>
      <c r="F1555">
        <v>139.16999999999999</v>
      </c>
      <c r="H1555" t="s">
        <v>62</v>
      </c>
      <c r="I1555">
        <v>88.935500000000005</v>
      </c>
      <c r="J1555">
        <v>1</v>
      </c>
      <c r="K1555">
        <v>88.935500000000005</v>
      </c>
      <c r="L1555" s="45">
        <f>VLOOKUP(H1555,'[1]CALCUL AS et AN'!$A$2:$AU$889,24,FALSE)</f>
        <v>88.936256</v>
      </c>
      <c r="M1555" s="48">
        <f>VLOOKUP(H1555,'[1]CALCUL AS et AN'!$A$2:$AU$889,28,FALSE)</f>
        <v>90.786255999999995</v>
      </c>
      <c r="N1555">
        <v>88.935500000000005</v>
      </c>
      <c r="O1555" s="45">
        <f t="shared" si="112"/>
        <v>88.936256</v>
      </c>
      <c r="P1555" s="48">
        <f t="shared" si="113"/>
        <v>90.786255999999995</v>
      </c>
      <c r="Q1555">
        <v>160.19999999999999</v>
      </c>
      <c r="R1555" s="45">
        <f>VLOOKUP(H1555,'[1]CALCUL AS et AN'!$A$2:$AU$889,46,FALSE)</f>
        <v>144.33635149999998</v>
      </c>
      <c r="S1555" s="48">
        <f>VLOOKUP(H1555,'[1]CALCUL AS et AN'!$A$2:$AU$889,47,FALSE)</f>
        <v>147.29635150000001</v>
      </c>
      <c r="T1555">
        <v>160.19999999999999</v>
      </c>
      <c r="U1555" s="45">
        <f t="shared" si="114"/>
        <v>144.33635149999998</v>
      </c>
      <c r="V1555" s="48">
        <f t="shared" si="115"/>
        <v>147.29635150000001</v>
      </c>
      <c r="W1555" t="s">
        <v>1361</v>
      </c>
      <c r="X1555" t="s">
        <v>1361</v>
      </c>
    </row>
    <row r="1556" spans="1:24" outlineLevel="2">
      <c r="A1556" t="s">
        <v>38</v>
      </c>
      <c r="B1556" s="73" t="str">
        <f t="shared" si="116"/>
        <v>0V150</v>
      </c>
      <c r="C1556">
        <v>9600000618</v>
      </c>
      <c r="D1556">
        <v>1</v>
      </c>
      <c r="E1556" t="s">
        <v>2044</v>
      </c>
      <c r="F1556">
        <v>1.57</v>
      </c>
      <c r="H1556">
        <v>9600000618</v>
      </c>
      <c r="I1556">
        <v>0.8</v>
      </c>
      <c r="J1556">
        <v>1</v>
      </c>
      <c r="K1556">
        <v>0.8</v>
      </c>
      <c r="L1556" s="45">
        <f>VLOOKUP(H1556,'[1]CALCUL AS et AN'!$A$2:$AU$889,24,FALSE)</f>
        <v>0.80289999999999995</v>
      </c>
      <c r="M1556" s="48">
        <f>VLOOKUP(H1556,'[1]CALCUL AS et AN'!$A$2:$AU$889,28,FALSE)</f>
        <v>0.80289999999999995</v>
      </c>
      <c r="N1556">
        <v>0.8</v>
      </c>
      <c r="O1556" s="45">
        <f t="shared" si="112"/>
        <v>0.80289999999999995</v>
      </c>
      <c r="P1556" s="48">
        <f t="shared" si="113"/>
        <v>0.80289999999999995</v>
      </c>
      <c r="Q1556">
        <v>1.57</v>
      </c>
      <c r="R1556" s="45">
        <f>VLOOKUP(H1556,'[1]CALCUL AS et AN'!$A$2:$AU$889,46,FALSE)</f>
        <v>1.6057999999999999</v>
      </c>
      <c r="S1556" s="48">
        <f>VLOOKUP(H1556,'[1]CALCUL AS et AN'!$A$2:$AU$889,47,FALSE)</f>
        <v>1.6057999999999999</v>
      </c>
      <c r="T1556">
        <v>1.57</v>
      </c>
      <c r="U1556" s="45">
        <f t="shared" si="114"/>
        <v>1.6057999999999999</v>
      </c>
      <c r="V1556" s="48">
        <f t="shared" si="115"/>
        <v>1.6057999999999999</v>
      </c>
      <c r="W1556" t="s">
        <v>1361</v>
      </c>
      <c r="X1556" t="s">
        <v>951</v>
      </c>
    </row>
    <row r="1557" spans="1:24" outlineLevel="2">
      <c r="A1557" t="s">
        <v>38</v>
      </c>
      <c r="B1557" s="73" t="str">
        <f t="shared" si="116"/>
        <v>0V150</v>
      </c>
      <c r="C1557" t="s">
        <v>1537</v>
      </c>
      <c r="D1557">
        <v>1.2</v>
      </c>
      <c r="E1557" t="s">
        <v>1538</v>
      </c>
      <c r="F1557">
        <v>4.3499999999999996</v>
      </c>
      <c r="H1557" t="s">
        <v>1537</v>
      </c>
      <c r="I1557">
        <v>2.9</v>
      </c>
      <c r="J1557">
        <v>1</v>
      </c>
      <c r="K1557">
        <v>2.9</v>
      </c>
      <c r="L1557" s="45">
        <f>VLOOKUP(H1557,'[1]CALCUL AS et AN'!$A$2:$AU$889,24,FALSE)</f>
        <v>2.9</v>
      </c>
      <c r="M1557" s="48">
        <f>VLOOKUP(H1557,'[1]CALCUL AS et AN'!$A$2:$AU$889,28,FALSE)</f>
        <v>2.9</v>
      </c>
      <c r="N1557">
        <v>3.48</v>
      </c>
      <c r="O1557" s="45">
        <f t="shared" si="112"/>
        <v>3.48</v>
      </c>
      <c r="P1557" s="48">
        <f t="shared" si="113"/>
        <v>3.48</v>
      </c>
      <c r="Q1557">
        <v>4.3499999999999996</v>
      </c>
      <c r="R1557" s="45">
        <f>VLOOKUP(H1557,'[1]CALCUL AS et AN'!$A$2:$AU$889,46,FALSE)</f>
        <v>4.3499999999999996</v>
      </c>
      <c r="S1557" s="48">
        <f>VLOOKUP(H1557,'[1]CALCUL AS et AN'!$A$2:$AU$889,47,FALSE)</f>
        <v>4.3499999999999996</v>
      </c>
      <c r="T1557">
        <v>5.22</v>
      </c>
      <c r="U1557" s="45">
        <f t="shared" si="114"/>
        <v>5.22</v>
      </c>
      <c r="V1557" s="48">
        <f t="shared" si="115"/>
        <v>5.22</v>
      </c>
      <c r="W1557" t="s">
        <v>1361</v>
      </c>
      <c r="X1557" t="s">
        <v>951</v>
      </c>
    </row>
    <row r="1558" spans="1:24" outlineLevel="2">
      <c r="A1558" t="s">
        <v>38</v>
      </c>
      <c r="B1558" s="73" t="str">
        <f t="shared" si="116"/>
        <v>0V150</v>
      </c>
      <c r="C1558" t="s">
        <v>2626</v>
      </c>
      <c r="D1558">
        <v>1</v>
      </c>
      <c r="E1558" t="s">
        <v>2627</v>
      </c>
      <c r="F1558">
        <v>0.4</v>
      </c>
      <c r="H1558" t="s">
        <v>2626</v>
      </c>
      <c r="I1558">
        <v>0.2</v>
      </c>
      <c r="J1558">
        <v>1</v>
      </c>
      <c r="K1558">
        <v>0.2</v>
      </c>
      <c r="L1558" s="45">
        <f>VLOOKUP(H1558,'[1]CALCUL AS et AN'!$A$2:$AU$889,24,FALSE)</f>
        <v>0.2</v>
      </c>
      <c r="M1558" s="48">
        <f>VLOOKUP(H1558,'[1]CALCUL AS et AN'!$A$2:$AU$889,28,FALSE)</f>
        <v>0.2</v>
      </c>
      <c r="N1558">
        <v>0.2</v>
      </c>
      <c r="O1558" s="45">
        <f t="shared" si="112"/>
        <v>0.2</v>
      </c>
      <c r="P1558" s="48">
        <f t="shared" si="113"/>
        <v>0.2</v>
      </c>
      <c r="Q1558">
        <v>0.4</v>
      </c>
      <c r="R1558" s="45">
        <f>VLOOKUP(H1558,'[1]CALCUL AS et AN'!$A$2:$AU$889,46,FALSE)</f>
        <v>0</v>
      </c>
      <c r="S1558" s="48">
        <f>VLOOKUP(H1558,'[1]CALCUL AS et AN'!$A$2:$AU$889,47,FALSE)</f>
        <v>0.4</v>
      </c>
      <c r="T1558">
        <v>0.4</v>
      </c>
      <c r="U1558" s="45">
        <f t="shared" si="114"/>
        <v>0</v>
      </c>
      <c r="V1558" s="48">
        <f t="shared" si="115"/>
        <v>0.4</v>
      </c>
      <c r="W1558" t="s">
        <v>1361</v>
      </c>
      <c r="X1558" t="s">
        <v>951</v>
      </c>
    </row>
    <row r="1559" spans="1:24" outlineLevel="2">
      <c r="A1559" t="s">
        <v>38</v>
      </c>
      <c r="B1559" s="73" t="str">
        <f t="shared" si="116"/>
        <v>0V150</v>
      </c>
      <c r="C1559" t="s">
        <v>2311</v>
      </c>
      <c r="D1559">
        <v>1</v>
      </c>
      <c r="E1559" t="s">
        <v>2312</v>
      </c>
      <c r="F1559">
        <v>17.510000000000002</v>
      </c>
      <c r="H1559" t="s">
        <v>2311</v>
      </c>
      <c r="I1559">
        <v>11.67</v>
      </c>
      <c r="J1559">
        <v>1</v>
      </c>
      <c r="K1559">
        <v>11.67</v>
      </c>
      <c r="L1559" s="45">
        <f>VLOOKUP(H1559,'[1]CALCUL AS et AN'!$A$2:$AU$889,24,FALSE)</f>
        <v>11.67</v>
      </c>
      <c r="M1559" s="48">
        <f>VLOOKUP(H1559,'[1]CALCUL AS et AN'!$A$2:$AU$889,28,FALSE)</f>
        <v>11.67</v>
      </c>
      <c r="N1559">
        <v>11.67</v>
      </c>
      <c r="O1559" s="45">
        <f t="shared" si="112"/>
        <v>11.67</v>
      </c>
      <c r="P1559" s="48">
        <f t="shared" si="113"/>
        <v>11.67</v>
      </c>
      <c r="Q1559">
        <v>17.510000000000002</v>
      </c>
      <c r="R1559" s="45">
        <f>VLOOKUP(H1559,'[1]CALCUL AS et AN'!$A$2:$AU$889,46,FALSE)</f>
        <v>17.504999999999999</v>
      </c>
      <c r="S1559" s="48">
        <f>VLOOKUP(H1559,'[1]CALCUL AS et AN'!$A$2:$AU$889,47,FALSE)</f>
        <v>17.504999999999999</v>
      </c>
      <c r="T1559">
        <v>17.510000000000002</v>
      </c>
      <c r="U1559" s="45">
        <f t="shared" si="114"/>
        <v>17.504999999999999</v>
      </c>
      <c r="V1559" s="48">
        <f t="shared" si="115"/>
        <v>17.504999999999999</v>
      </c>
      <c r="W1559" t="s">
        <v>1361</v>
      </c>
      <c r="X1559" t="s">
        <v>937</v>
      </c>
    </row>
    <row r="1560" spans="1:24" outlineLevel="2">
      <c r="A1560" t="s">
        <v>38</v>
      </c>
      <c r="B1560" s="73" t="str">
        <f t="shared" si="116"/>
        <v>0V150</v>
      </c>
      <c r="C1560" t="s">
        <v>606</v>
      </c>
      <c r="D1560">
        <v>1</v>
      </c>
      <c r="E1560" t="s">
        <v>1848</v>
      </c>
      <c r="F1560">
        <v>2.31</v>
      </c>
      <c r="H1560" t="s">
        <v>606</v>
      </c>
      <c r="I1560">
        <v>1.72</v>
      </c>
      <c r="J1560">
        <v>1</v>
      </c>
      <c r="K1560">
        <v>1.72</v>
      </c>
      <c r="L1560" s="45">
        <f>VLOOKUP(H1560,'[1]CALCUL AS et AN'!$A$2:$AU$889,24,FALSE)</f>
        <v>1.7150000000000001</v>
      </c>
      <c r="M1560" s="48">
        <f>VLOOKUP(H1560,'[1]CALCUL AS et AN'!$A$2:$AU$889,28,FALSE)</f>
        <v>1.635</v>
      </c>
      <c r="N1560">
        <v>1.72</v>
      </c>
      <c r="O1560" s="45">
        <f t="shared" si="112"/>
        <v>1.7150000000000001</v>
      </c>
      <c r="P1560" s="48">
        <f t="shared" si="113"/>
        <v>1.635</v>
      </c>
      <c r="Q1560">
        <v>2.31</v>
      </c>
      <c r="R1560" s="45">
        <f>VLOOKUP(H1560,'[1]CALCUL AS et AN'!$A$2:$AU$889,46,FALSE)</f>
        <v>2.5725000000000002</v>
      </c>
      <c r="S1560" s="48">
        <f>VLOOKUP(H1560,'[1]CALCUL AS et AN'!$A$2:$AU$889,47,FALSE)</f>
        <v>2.4525000000000001</v>
      </c>
      <c r="T1560">
        <v>2.31</v>
      </c>
      <c r="U1560" s="45">
        <f t="shared" si="114"/>
        <v>2.5725000000000002</v>
      </c>
      <c r="V1560" s="48">
        <f t="shared" si="115"/>
        <v>2.4525000000000001</v>
      </c>
      <c r="W1560" t="s">
        <v>1361</v>
      </c>
      <c r="X1560" t="s">
        <v>937</v>
      </c>
    </row>
    <row r="1561" spans="1:24" outlineLevel="1">
      <c r="A1561" s="73" t="s">
        <v>3112</v>
      </c>
      <c r="B1561" s="73" t="str">
        <f t="shared" si="116"/>
        <v>SPR1500V150</v>
      </c>
      <c r="N1561">
        <f>SUBTOTAL(9,N1532:N1560)</f>
        <v>765.41510000000039</v>
      </c>
      <c r="O1561" s="45">
        <f>SUBTOTAL(9,O1532:O1560)</f>
        <v>755.74587600000007</v>
      </c>
      <c r="P1561" s="48">
        <f>SUBTOTAL(9,P1532:P1560)</f>
        <v>768.73711600000001</v>
      </c>
      <c r="T1561">
        <f>SUBTOTAL(9,T1532:T1560)</f>
        <v>1132.9494</v>
      </c>
      <c r="U1561" s="45">
        <f>SUBTOTAL(9,U1532:U1560)</f>
        <v>1143.6679699000001</v>
      </c>
      <c r="V1561" s="48">
        <f>SUBTOTAL(9,V1532:V1560)</f>
        <v>1161.9442951000005</v>
      </c>
    </row>
    <row r="1562" spans="1:24" outlineLevel="2">
      <c r="A1562" t="s">
        <v>40</v>
      </c>
      <c r="B1562" s="73" t="str">
        <f t="shared" si="116"/>
        <v>0V150BG</v>
      </c>
      <c r="C1562">
        <v>101006</v>
      </c>
      <c r="D1562">
        <v>1</v>
      </c>
      <c r="E1562" t="s">
        <v>1546</v>
      </c>
      <c r="F1562">
        <v>0.68</v>
      </c>
      <c r="H1562">
        <v>101006</v>
      </c>
      <c r="I1562">
        <v>0.23</v>
      </c>
      <c r="J1562">
        <v>1</v>
      </c>
      <c r="K1562">
        <v>0.23</v>
      </c>
      <c r="L1562" s="45">
        <f>VLOOKUP(H1562,'[1]CALCUL AS et AN'!$A$2:$AU$889,24,FALSE)</f>
        <v>0.22953999999999999</v>
      </c>
      <c r="M1562" s="48">
        <f>VLOOKUP(H1562,'[1]CALCUL AS et AN'!$A$2:$AU$889,28,FALSE)</f>
        <v>0.22953999999999999</v>
      </c>
      <c r="N1562">
        <v>0.23</v>
      </c>
      <c r="O1562" s="45">
        <f t="shared" si="112"/>
        <v>0.22953999999999999</v>
      </c>
      <c r="P1562" s="48">
        <f t="shared" si="113"/>
        <v>0.22953999999999999</v>
      </c>
      <c r="Q1562">
        <v>0.68</v>
      </c>
      <c r="R1562" s="45">
        <f>VLOOKUP(H1562,'[1]CALCUL AS et AN'!$A$2:$AU$889,46,FALSE)</f>
        <v>0.68862000000000001</v>
      </c>
      <c r="S1562" s="48">
        <f>VLOOKUP(H1562,'[1]CALCUL AS et AN'!$A$2:$AU$889,47,FALSE)</f>
        <v>0.68862000000000001</v>
      </c>
      <c r="T1562">
        <v>0.68</v>
      </c>
      <c r="U1562" s="45">
        <f t="shared" si="114"/>
        <v>0.68862000000000001</v>
      </c>
      <c r="V1562" s="48">
        <f t="shared" si="115"/>
        <v>0.68862000000000001</v>
      </c>
      <c r="W1562" t="s">
        <v>1361</v>
      </c>
      <c r="X1562" t="s">
        <v>951</v>
      </c>
    </row>
    <row r="1563" spans="1:24" outlineLevel="2">
      <c r="A1563" t="s">
        <v>40</v>
      </c>
      <c r="B1563" s="73" t="str">
        <f t="shared" si="116"/>
        <v>0V150BG</v>
      </c>
      <c r="C1563" t="s">
        <v>2466</v>
      </c>
      <c r="D1563">
        <v>2</v>
      </c>
      <c r="E1563" t="s">
        <v>2467</v>
      </c>
      <c r="F1563">
        <v>0.90200000000000002</v>
      </c>
      <c r="H1563" t="s">
        <v>2466</v>
      </c>
      <c r="I1563">
        <v>0.6</v>
      </c>
      <c r="J1563">
        <v>1</v>
      </c>
      <c r="K1563">
        <v>0.6</v>
      </c>
      <c r="L1563" s="45">
        <f>VLOOKUP(H1563,'[1]CALCUL AS et AN'!$A$2:$AU$889,24,FALSE)</f>
        <v>0.60099999999999998</v>
      </c>
      <c r="M1563" s="48">
        <f>VLOOKUP(H1563,'[1]CALCUL AS et AN'!$A$2:$AU$889,28,FALSE)</f>
        <v>0.60099999999999998</v>
      </c>
      <c r="N1563">
        <v>1.2</v>
      </c>
      <c r="O1563" s="45">
        <f t="shared" si="112"/>
        <v>1.202</v>
      </c>
      <c r="P1563" s="48">
        <f t="shared" si="113"/>
        <v>1.202</v>
      </c>
      <c r="Q1563">
        <v>0.90200000000000002</v>
      </c>
      <c r="R1563" s="45">
        <f>VLOOKUP(H1563,'[1]CALCUL AS et AN'!$A$2:$AU$889,46,FALSE)</f>
        <v>0.90149999999999997</v>
      </c>
      <c r="S1563" s="48">
        <f>VLOOKUP(H1563,'[1]CALCUL AS et AN'!$A$2:$AU$889,47,FALSE)</f>
        <v>0.90149999999999997</v>
      </c>
      <c r="T1563">
        <v>1.804</v>
      </c>
      <c r="U1563" s="45">
        <f t="shared" si="114"/>
        <v>1.8029999999999999</v>
      </c>
      <c r="V1563" s="48">
        <f t="shared" si="115"/>
        <v>1.8029999999999999</v>
      </c>
      <c r="W1563" t="s">
        <v>1361</v>
      </c>
      <c r="X1563" t="s">
        <v>951</v>
      </c>
    </row>
    <row r="1564" spans="1:24" outlineLevel="2">
      <c r="A1564" t="s">
        <v>40</v>
      </c>
      <c r="B1564" s="73" t="str">
        <f t="shared" si="116"/>
        <v>0V150BG</v>
      </c>
      <c r="C1564" t="s">
        <v>2470</v>
      </c>
      <c r="D1564">
        <v>2</v>
      </c>
      <c r="E1564" t="s">
        <v>2471</v>
      </c>
      <c r="F1564">
        <v>0.08</v>
      </c>
      <c r="H1564" t="s">
        <v>2470</v>
      </c>
      <c r="I1564">
        <v>7.0000000000000007E-2</v>
      </c>
      <c r="J1564">
        <v>1</v>
      </c>
      <c r="K1564">
        <v>7.0000000000000007E-2</v>
      </c>
      <c r="L1564" s="45">
        <f>VLOOKUP(H1564,'[1]CALCUL AS et AN'!$A$2:$AU$889,24,FALSE)</f>
        <v>7.1999999999999995E-2</v>
      </c>
      <c r="M1564" s="48">
        <f>VLOOKUP(H1564,'[1]CALCUL AS et AN'!$A$2:$AU$889,28,FALSE)</f>
        <v>7.1999999999999995E-2</v>
      </c>
      <c r="N1564">
        <v>0.14000000000000001</v>
      </c>
      <c r="O1564" s="45">
        <f t="shared" si="112"/>
        <v>0.14399999999999999</v>
      </c>
      <c r="P1564" s="48">
        <f t="shared" si="113"/>
        <v>0.14399999999999999</v>
      </c>
      <c r="Q1564">
        <v>0.08</v>
      </c>
      <c r="R1564" s="45">
        <f>VLOOKUP(H1564,'[1]CALCUL AS et AN'!$A$2:$AU$889,46,FALSE)</f>
        <v>0.10799999999999998</v>
      </c>
      <c r="S1564" s="48">
        <f>VLOOKUP(H1564,'[1]CALCUL AS et AN'!$A$2:$AU$889,47,FALSE)</f>
        <v>0.10799999999999998</v>
      </c>
      <c r="T1564">
        <v>0.16</v>
      </c>
      <c r="U1564" s="45">
        <f t="shared" si="114"/>
        <v>0.21599999999999997</v>
      </c>
      <c r="V1564" s="48">
        <f t="shared" si="115"/>
        <v>0.21599999999999997</v>
      </c>
      <c r="W1564" t="s">
        <v>1361</v>
      </c>
      <c r="X1564" t="s">
        <v>951</v>
      </c>
    </row>
    <row r="1565" spans="1:24" outlineLevel="2">
      <c r="A1565" t="s">
        <v>40</v>
      </c>
      <c r="B1565" s="73" t="str">
        <f t="shared" si="116"/>
        <v>0V150BG</v>
      </c>
      <c r="C1565">
        <v>8412802518</v>
      </c>
      <c r="D1565">
        <v>6</v>
      </c>
      <c r="E1565" t="s">
        <v>2270</v>
      </c>
      <c r="F1565">
        <v>7.0000000000000007E-2</v>
      </c>
      <c r="H1565">
        <v>8412802518</v>
      </c>
      <c r="I1565">
        <v>7.08</v>
      </c>
      <c r="J1565">
        <v>100</v>
      </c>
      <c r="K1565">
        <v>7.0800000000000002E-2</v>
      </c>
      <c r="L1565" s="45">
        <f>VLOOKUP(H1565,'[1]CALCUL AS et AN'!$A$2:$AU$889,24,FALSE)</f>
        <v>7.0800000000000002E-2</v>
      </c>
      <c r="M1565" s="48">
        <f>VLOOKUP(H1565,'[1]CALCUL AS et AN'!$A$2:$AU$889,28,FALSE)</f>
        <v>7.0800000000000002E-2</v>
      </c>
      <c r="N1565">
        <v>0.42480000000000001</v>
      </c>
      <c r="O1565" s="45">
        <f t="shared" si="112"/>
        <v>0.42480000000000001</v>
      </c>
      <c r="P1565" s="48">
        <f t="shared" si="113"/>
        <v>0.42480000000000001</v>
      </c>
      <c r="Q1565">
        <v>7.0000000000000007E-2</v>
      </c>
      <c r="R1565" s="45">
        <f>VLOOKUP(H1565,'[1]CALCUL AS et AN'!$A$2:$AU$889,46,FALSE)</f>
        <v>8.8499999999999995E-2</v>
      </c>
      <c r="S1565" s="48">
        <f>VLOOKUP(H1565,'[1]CALCUL AS et AN'!$A$2:$AU$889,47,FALSE)</f>
        <v>8.8499999999999995E-2</v>
      </c>
      <c r="T1565">
        <v>0.42000000000000004</v>
      </c>
      <c r="U1565" s="45">
        <f t="shared" si="114"/>
        <v>0.53099999999999992</v>
      </c>
      <c r="V1565" s="48">
        <f t="shared" si="115"/>
        <v>0.53099999999999992</v>
      </c>
      <c r="W1565" t="s">
        <v>1361</v>
      </c>
      <c r="X1565" t="s">
        <v>951</v>
      </c>
    </row>
    <row r="1566" spans="1:24" outlineLevel="2">
      <c r="A1566" t="s">
        <v>40</v>
      </c>
      <c r="B1566" s="73" t="str">
        <f t="shared" si="116"/>
        <v>0V150BG</v>
      </c>
      <c r="C1566" t="s">
        <v>2454</v>
      </c>
      <c r="D1566">
        <v>2</v>
      </c>
      <c r="E1566" t="s">
        <v>2455</v>
      </c>
      <c r="F1566">
        <v>0.27400000000000002</v>
      </c>
      <c r="H1566" t="s">
        <v>2454</v>
      </c>
      <c r="I1566">
        <v>0.09</v>
      </c>
      <c r="J1566">
        <v>1</v>
      </c>
      <c r="K1566">
        <v>0.09</v>
      </c>
      <c r="L1566" s="45">
        <f>VLOOKUP(H1566,'[1]CALCUL AS et AN'!$A$2:$AU$889,24,FALSE)</f>
        <v>8.6599999999999996E-2</v>
      </c>
      <c r="M1566" s="48">
        <f>VLOOKUP(H1566,'[1]CALCUL AS et AN'!$A$2:$AU$889,28,FALSE)</f>
        <v>8.6599999999999996E-2</v>
      </c>
      <c r="N1566">
        <v>0.18</v>
      </c>
      <c r="O1566" s="45">
        <f t="shared" si="112"/>
        <v>0.17319999999999999</v>
      </c>
      <c r="P1566" s="48">
        <f t="shared" si="113"/>
        <v>0.17319999999999999</v>
      </c>
      <c r="Q1566">
        <v>0.27400000000000002</v>
      </c>
      <c r="R1566" s="45">
        <f>VLOOKUP(H1566,'[1]CALCUL AS et AN'!$A$2:$AU$889,46,FALSE)</f>
        <v>0.12989999999999999</v>
      </c>
      <c r="S1566" s="48">
        <f>VLOOKUP(H1566,'[1]CALCUL AS et AN'!$A$2:$AU$889,47,FALSE)</f>
        <v>0.12989999999999999</v>
      </c>
      <c r="T1566">
        <v>0.54800000000000004</v>
      </c>
      <c r="U1566" s="45">
        <f t="shared" si="114"/>
        <v>0.25979999999999998</v>
      </c>
      <c r="V1566" s="48">
        <f t="shared" si="115"/>
        <v>0.25979999999999998</v>
      </c>
      <c r="W1566" t="s">
        <v>1361</v>
      </c>
      <c r="X1566" t="s">
        <v>951</v>
      </c>
    </row>
    <row r="1567" spans="1:24" outlineLevel="2">
      <c r="A1567" t="s">
        <v>40</v>
      </c>
      <c r="B1567" s="73" t="str">
        <f t="shared" si="116"/>
        <v>0V150BG</v>
      </c>
      <c r="C1567">
        <v>8534000818</v>
      </c>
      <c r="D1567">
        <v>8</v>
      </c>
      <c r="E1567" t="s">
        <v>2274</v>
      </c>
      <c r="F1567">
        <v>0.05</v>
      </c>
      <c r="H1567">
        <v>8534000818</v>
      </c>
      <c r="I1567">
        <v>2.9000000000000001E-2</v>
      </c>
      <c r="J1567">
        <v>1</v>
      </c>
      <c r="K1567">
        <v>2.9000000000000001E-2</v>
      </c>
      <c r="L1567" s="45">
        <f>VLOOKUP(H1567,'[1]CALCUL AS et AN'!$A$2:$AU$889,24,FALSE)</f>
        <v>2.9399999999999999E-2</v>
      </c>
      <c r="M1567" s="48">
        <f>VLOOKUP(H1567,'[1]CALCUL AS et AN'!$A$2:$AU$889,28,FALSE)</f>
        <v>2.9399999999999999E-2</v>
      </c>
      <c r="N1567">
        <v>0.23200000000000001</v>
      </c>
      <c r="O1567" s="45">
        <f t="shared" si="112"/>
        <v>0.23519999999999999</v>
      </c>
      <c r="P1567" s="48">
        <f t="shared" si="113"/>
        <v>0.23519999999999999</v>
      </c>
      <c r="Q1567">
        <v>0.05</v>
      </c>
      <c r="R1567" s="45">
        <f>VLOOKUP(H1567,'[1]CALCUL AS et AN'!$A$2:$AU$889,46,FALSE)</f>
        <v>5.1449999999999996E-2</v>
      </c>
      <c r="S1567" s="48">
        <f>VLOOKUP(H1567,'[1]CALCUL AS et AN'!$A$2:$AU$889,47,FALSE)</f>
        <v>5.1449999999999996E-2</v>
      </c>
      <c r="T1567">
        <v>0.4</v>
      </c>
      <c r="U1567" s="45">
        <f t="shared" si="114"/>
        <v>0.41159999999999997</v>
      </c>
      <c r="V1567" s="48">
        <f t="shared" si="115"/>
        <v>0.41159999999999997</v>
      </c>
      <c r="W1567" t="s">
        <v>1361</v>
      </c>
      <c r="X1567" t="s">
        <v>951</v>
      </c>
    </row>
    <row r="1568" spans="1:24" outlineLevel="2">
      <c r="A1568" t="s">
        <v>40</v>
      </c>
      <c r="B1568" s="73" t="str">
        <f t="shared" si="116"/>
        <v>0V150BG</v>
      </c>
      <c r="C1568" t="s">
        <v>2524</v>
      </c>
      <c r="D1568">
        <v>1</v>
      </c>
      <c r="E1568" t="s">
        <v>2525</v>
      </c>
      <c r="F1568">
        <v>6.1349999999999998</v>
      </c>
      <c r="H1568" t="s">
        <v>2524</v>
      </c>
      <c r="I1568">
        <v>4.09</v>
      </c>
      <c r="J1568">
        <v>1</v>
      </c>
      <c r="K1568">
        <v>4.09</v>
      </c>
      <c r="L1568" s="45">
        <f>VLOOKUP(H1568,'[1]CALCUL AS et AN'!$A$2:$AU$889,24,FALSE)</f>
        <v>4.09</v>
      </c>
      <c r="M1568" s="48">
        <f>VLOOKUP(H1568,'[1]CALCUL AS et AN'!$A$2:$AU$889,28,FALSE)</f>
        <v>4.09</v>
      </c>
      <c r="N1568">
        <v>4.09</v>
      </c>
      <c r="O1568" s="45">
        <f t="shared" si="112"/>
        <v>4.09</v>
      </c>
      <c r="P1568" s="48">
        <f t="shared" si="113"/>
        <v>4.09</v>
      </c>
      <c r="Q1568">
        <v>6.1349999999999998</v>
      </c>
      <c r="R1568" s="45">
        <f>VLOOKUP(H1568,'[1]CALCUL AS et AN'!$A$2:$AU$889,46,FALSE)</f>
        <v>6.1349999999999998</v>
      </c>
      <c r="S1568" s="48">
        <f>VLOOKUP(H1568,'[1]CALCUL AS et AN'!$A$2:$AU$889,47,FALSE)</f>
        <v>6.1349999999999998</v>
      </c>
      <c r="T1568">
        <v>6.1349999999999998</v>
      </c>
      <c r="U1568" s="45">
        <f t="shared" si="114"/>
        <v>6.1349999999999998</v>
      </c>
      <c r="V1568" s="48">
        <f t="shared" si="115"/>
        <v>6.1349999999999998</v>
      </c>
      <c r="W1568" t="s">
        <v>1361</v>
      </c>
      <c r="X1568" t="s">
        <v>951</v>
      </c>
    </row>
    <row r="1569" spans="1:24" outlineLevel="2">
      <c r="A1569" t="s">
        <v>40</v>
      </c>
      <c r="B1569" s="73" t="str">
        <f t="shared" si="116"/>
        <v>0V150BG</v>
      </c>
      <c r="C1569" t="s">
        <v>2449</v>
      </c>
      <c r="D1569">
        <v>2</v>
      </c>
      <c r="E1569" t="s">
        <v>2450</v>
      </c>
      <c r="F1569">
        <v>0.1</v>
      </c>
      <c r="H1569" t="s">
        <v>2449</v>
      </c>
      <c r="I1569">
        <v>0.05</v>
      </c>
      <c r="J1569">
        <v>1</v>
      </c>
      <c r="K1569">
        <v>0.05</v>
      </c>
      <c r="L1569" s="45">
        <f>VLOOKUP(H1569,'[1]CALCUL AS et AN'!$A$2:$AU$889,24,FALSE)</f>
        <v>5.0999999999999997E-2</v>
      </c>
      <c r="M1569" s="48">
        <f>VLOOKUP(H1569,'[1]CALCUL AS et AN'!$A$2:$AU$889,28,FALSE)</f>
        <v>5.0999999999999997E-2</v>
      </c>
      <c r="N1569">
        <v>0.1</v>
      </c>
      <c r="O1569" s="45">
        <f t="shared" si="112"/>
        <v>0.10199999999999999</v>
      </c>
      <c r="P1569" s="48">
        <f t="shared" si="113"/>
        <v>0.10199999999999999</v>
      </c>
      <c r="Q1569">
        <v>0.2</v>
      </c>
      <c r="R1569" s="45">
        <f>VLOOKUP(H1569,'[1]CALCUL AS et AN'!$A$2:$AU$889,46,FALSE)</f>
        <v>0.10199999999999999</v>
      </c>
      <c r="S1569" s="48">
        <f>VLOOKUP(H1569,'[1]CALCUL AS et AN'!$A$2:$AU$889,47,FALSE)</f>
        <v>0.10199999999999999</v>
      </c>
      <c r="T1569">
        <v>0.4</v>
      </c>
      <c r="U1569" s="45">
        <f t="shared" si="114"/>
        <v>0.20399999999999999</v>
      </c>
      <c r="V1569" s="48">
        <f t="shared" si="115"/>
        <v>0.20399999999999999</v>
      </c>
      <c r="W1569" t="s">
        <v>1361</v>
      </c>
      <c r="X1569" t="s">
        <v>951</v>
      </c>
    </row>
    <row r="1570" spans="1:24" outlineLevel="2">
      <c r="A1570" t="s">
        <v>40</v>
      </c>
      <c r="B1570" s="73" t="str">
        <f t="shared" si="116"/>
        <v>0V150BG</v>
      </c>
      <c r="C1570">
        <v>1510064</v>
      </c>
      <c r="D1570">
        <v>1</v>
      </c>
      <c r="E1570" t="s">
        <v>1673</v>
      </c>
      <c r="F1570">
        <v>39.22</v>
      </c>
      <c r="H1570">
        <v>1510064</v>
      </c>
      <c r="I1570">
        <v>24.96</v>
      </c>
      <c r="J1570">
        <v>1</v>
      </c>
      <c r="K1570">
        <v>24.96</v>
      </c>
      <c r="L1570" s="45">
        <f>VLOOKUP(H1570,'[1]CALCUL AS et AN'!$A$2:$AU$889,24,FALSE)</f>
        <v>24.954999999999998</v>
      </c>
      <c r="M1570" s="48">
        <f>VLOOKUP(H1570,'[1]CALCUL AS et AN'!$A$2:$AU$889,28,FALSE)</f>
        <v>24.954999999999998</v>
      </c>
      <c r="N1570">
        <v>24.96</v>
      </c>
      <c r="O1570" s="45">
        <f t="shared" si="112"/>
        <v>24.954999999999998</v>
      </c>
      <c r="P1570" s="48">
        <f t="shared" si="113"/>
        <v>24.954999999999998</v>
      </c>
      <c r="Q1570">
        <v>39.22</v>
      </c>
      <c r="R1570" s="45">
        <f>VLOOKUP(H1570,'[1]CALCUL AS et AN'!$A$2:$AU$889,46,FALSE)</f>
        <v>37.432499999999997</v>
      </c>
      <c r="S1570" s="48">
        <f>VLOOKUP(H1570,'[1]CALCUL AS et AN'!$A$2:$AU$889,47,FALSE)</f>
        <v>37.432499999999997</v>
      </c>
      <c r="T1570">
        <v>39.22</v>
      </c>
      <c r="U1570" s="45">
        <f t="shared" si="114"/>
        <v>37.432499999999997</v>
      </c>
      <c r="V1570" s="48">
        <f t="shared" si="115"/>
        <v>37.432499999999997</v>
      </c>
      <c r="W1570" t="s">
        <v>1361</v>
      </c>
      <c r="X1570" t="s">
        <v>951</v>
      </c>
    </row>
    <row r="1571" spans="1:24" outlineLevel="2">
      <c r="A1571" t="s">
        <v>40</v>
      </c>
      <c r="B1571" s="73" t="str">
        <f t="shared" si="116"/>
        <v>0V150BG</v>
      </c>
      <c r="C1571" t="s">
        <v>1533</v>
      </c>
      <c r="D1571">
        <v>1</v>
      </c>
      <c r="E1571" t="s">
        <v>1534</v>
      </c>
      <c r="F1571">
        <v>7.41</v>
      </c>
      <c r="H1571" t="s">
        <v>1533</v>
      </c>
      <c r="I1571">
        <v>5.99</v>
      </c>
      <c r="J1571">
        <v>1</v>
      </c>
      <c r="K1571">
        <v>5.99</v>
      </c>
      <c r="L1571" s="45">
        <f>VLOOKUP(H1571,'[1]CALCUL AS et AN'!$A$2:$AU$889,24,FALSE)</f>
        <v>5.99</v>
      </c>
      <c r="M1571" s="48">
        <f>VLOOKUP(H1571,'[1]CALCUL AS et AN'!$A$2:$AU$889,28,FALSE)</f>
        <v>5.99</v>
      </c>
      <c r="N1571">
        <v>5.99</v>
      </c>
      <c r="O1571" s="45">
        <f t="shared" si="112"/>
        <v>5.99</v>
      </c>
      <c r="P1571" s="48">
        <f t="shared" si="113"/>
        <v>5.99</v>
      </c>
      <c r="Q1571">
        <v>7.41</v>
      </c>
      <c r="R1571" s="45">
        <f>VLOOKUP(H1571,'[1]CALCUL AS et AN'!$A$2:$AU$889,46,FALSE)</f>
        <v>7.4875000000000007</v>
      </c>
      <c r="S1571" s="48">
        <f>VLOOKUP(H1571,'[1]CALCUL AS et AN'!$A$2:$AU$889,47,FALSE)</f>
        <v>7.4875000000000007</v>
      </c>
      <c r="T1571">
        <v>7.41</v>
      </c>
      <c r="U1571" s="45">
        <f t="shared" si="114"/>
        <v>7.4875000000000007</v>
      </c>
      <c r="V1571" s="48">
        <f t="shared" si="115"/>
        <v>7.4875000000000007</v>
      </c>
      <c r="W1571" t="s">
        <v>1361</v>
      </c>
      <c r="X1571" t="s">
        <v>951</v>
      </c>
    </row>
    <row r="1572" spans="1:24" outlineLevel="2">
      <c r="A1572" t="s">
        <v>40</v>
      </c>
      <c r="B1572" s="73" t="str">
        <f t="shared" si="116"/>
        <v>0V150BG</v>
      </c>
      <c r="C1572" t="s">
        <v>414</v>
      </c>
      <c r="D1572">
        <v>1</v>
      </c>
      <c r="E1572" t="s">
        <v>415</v>
      </c>
      <c r="F1572">
        <v>38.61</v>
      </c>
      <c r="H1572" t="s">
        <v>414</v>
      </c>
      <c r="I1572">
        <v>26.4</v>
      </c>
      <c r="J1572">
        <v>1</v>
      </c>
      <c r="K1572">
        <v>26.4</v>
      </c>
      <c r="L1572" s="45">
        <f>VLOOKUP(H1572,'[1]CALCUL AS et AN'!$A$2:$AU$889,24,FALSE)</f>
        <v>26.4</v>
      </c>
      <c r="M1572" s="48">
        <f>VLOOKUP(H1572,'[1]CALCUL AS et AN'!$A$2:$AU$889,28,FALSE)</f>
        <v>26.4</v>
      </c>
      <c r="N1572">
        <v>26.4</v>
      </c>
      <c r="O1572" s="45">
        <f t="shared" si="112"/>
        <v>26.4</v>
      </c>
      <c r="P1572" s="48">
        <f t="shared" si="113"/>
        <v>26.4</v>
      </c>
      <c r="Q1572">
        <v>38.61</v>
      </c>
      <c r="R1572" s="45">
        <f>VLOOKUP(H1572,'[1]CALCUL AS et AN'!$A$2:$AU$889,46,FALSE)</f>
        <v>39.599999999999994</v>
      </c>
      <c r="S1572" s="48">
        <f>VLOOKUP(H1572,'[1]CALCUL AS et AN'!$A$2:$AU$889,47,FALSE)</f>
        <v>39.599999999999994</v>
      </c>
      <c r="T1572">
        <v>38.61</v>
      </c>
      <c r="U1572" s="45">
        <f t="shared" si="114"/>
        <v>39.599999999999994</v>
      </c>
      <c r="V1572" s="48">
        <f t="shared" si="115"/>
        <v>39.599999999999994</v>
      </c>
      <c r="W1572" t="s">
        <v>1361</v>
      </c>
      <c r="X1572" t="s">
        <v>937</v>
      </c>
    </row>
    <row r="1573" spans="1:24" outlineLevel="2">
      <c r="A1573" t="s">
        <v>40</v>
      </c>
      <c r="B1573" s="73" t="str">
        <f t="shared" si="116"/>
        <v>0V150BG</v>
      </c>
      <c r="C1573" t="s">
        <v>592</v>
      </c>
      <c r="D1573">
        <v>2</v>
      </c>
      <c r="E1573" t="s">
        <v>1512</v>
      </c>
      <c r="F1573">
        <v>0.96</v>
      </c>
      <c r="H1573" t="s">
        <v>592</v>
      </c>
      <c r="I1573">
        <v>0.77</v>
      </c>
      <c r="J1573">
        <v>1</v>
      </c>
      <c r="K1573">
        <v>0.77</v>
      </c>
      <c r="L1573" s="45">
        <f>VLOOKUP(H1573,'[1]CALCUL AS et AN'!$A$2:$AU$889,24,FALSE)</f>
        <v>0.76900000000000002</v>
      </c>
      <c r="M1573" s="48">
        <f>VLOOKUP(H1573,'[1]CALCUL AS et AN'!$A$2:$AU$889,28,FALSE)</f>
        <v>0.84599999999999997</v>
      </c>
      <c r="N1573">
        <v>1.54</v>
      </c>
      <c r="O1573" s="45">
        <f t="shared" si="112"/>
        <v>1.538</v>
      </c>
      <c r="P1573" s="48">
        <f t="shared" si="113"/>
        <v>1.6919999999999999</v>
      </c>
      <c r="Q1573">
        <v>0.96</v>
      </c>
      <c r="R1573" s="45">
        <f>VLOOKUP(H1573,'[1]CALCUL AS et AN'!$A$2:$AU$889,46,FALSE)</f>
        <v>0.96125000000000005</v>
      </c>
      <c r="S1573" s="48">
        <f>VLOOKUP(H1573,'[1]CALCUL AS et AN'!$A$2:$AU$889,47,FALSE)</f>
        <v>1.0574999999999999</v>
      </c>
      <c r="T1573">
        <v>1.92</v>
      </c>
      <c r="U1573" s="45">
        <f t="shared" si="114"/>
        <v>1.9225000000000001</v>
      </c>
      <c r="V1573" s="48">
        <f t="shared" si="115"/>
        <v>2.1149999999999998</v>
      </c>
      <c r="W1573" t="s">
        <v>1361</v>
      </c>
      <c r="X1573" t="s">
        <v>937</v>
      </c>
    </row>
    <row r="1574" spans="1:24" outlineLevel="2">
      <c r="A1574" t="s">
        <v>40</v>
      </c>
      <c r="B1574" s="73" t="str">
        <f t="shared" si="116"/>
        <v>0V150BG</v>
      </c>
      <c r="C1574" t="s">
        <v>963</v>
      </c>
      <c r="D1574">
        <v>1</v>
      </c>
      <c r="E1574" t="s">
        <v>964</v>
      </c>
      <c r="F1574">
        <v>3.76</v>
      </c>
      <c r="H1574" t="s">
        <v>963</v>
      </c>
      <c r="I1574">
        <v>2.13</v>
      </c>
      <c r="J1574">
        <v>1</v>
      </c>
      <c r="K1574">
        <v>2.13</v>
      </c>
      <c r="L1574" s="45">
        <f>VLOOKUP(H1574,'[1]CALCUL AS et AN'!$A$2:$AU$889,24,FALSE)</f>
        <v>2.13</v>
      </c>
      <c r="M1574" s="48">
        <f>VLOOKUP(H1574,'[1]CALCUL AS et AN'!$A$2:$AU$889,28,FALSE)</f>
        <v>2.5049999999999999</v>
      </c>
      <c r="N1574">
        <v>2.13</v>
      </c>
      <c r="O1574" s="45">
        <f t="shared" si="112"/>
        <v>2.13</v>
      </c>
      <c r="P1574" s="48">
        <f t="shared" si="113"/>
        <v>2.5049999999999999</v>
      </c>
      <c r="Q1574">
        <v>3.76</v>
      </c>
      <c r="R1574" s="45">
        <f>VLOOKUP(H1574,'[1]CALCUL AS et AN'!$A$2:$AU$889,46,FALSE)</f>
        <v>4.26</v>
      </c>
      <c r="S1574" s="48">
        <f>VLOOKUP(H1574,'[1]CALCUL AS et AN'!$A$2:$AU$889,47,FALSE)</f>
        <v>5.01</v>
      </c>
      <c r="T1574">
        <v>3.76</v>
      </c>
      <c r="U1574" s="45">
        <f t="shared" si="114"/>
        <v>4.26</v>
      </c>
      <c r="V1574" s="48">
        <f t="shared" si="115"/>
        <v>5.01</v>
      </c>
      <c r="W1574" t="s">
        <v>1361</v>
      </c>
      <c r="X1574" t="s">
        <v>951</v>
      </c>
    </row>
    <row r="1575" spans="1:24" outlineLevel="2">
      <c r="A1575" t="s">
        <v>40</v>
      </c>
      <c r="B1575" s="73" t="str">
        <f t="shared" si="116"/>
        <v>0V150BG</v>
      </c>
      <c r="C1575" t="s">
        <v>2003</v>
      </c>
      <c r="D1575">
        <v>1</v>
      </c>
      <c r="E1575" t="s">
        <v>2004</v>
      </c>
      <c r="F1575">
        <v>277.7</v>
      </c>
      <c r="H1575" t="s">
        <v>2003</v>
      </c>
      <c r="I1575">
        <v>181.5</v>
      </c>
      <c r="J1575">
        <v>1</v>
      </c>
      <c r="K1575">
        <v>181.5</v>
      </c>
      <c r="L1575" s="45">
        <f>VLOOKUP(H1575,'[1]CALCUL AS et AN'!$A$2:$AU$889,24,FALSE)</f>
        <v>181.5</v>
      </c>
      <c r="M1575" s="48">
        <f>VLOOKUP(H1575,'[1]CALCUL AS et AN'!$A$2:$AU$889,28,FALSE)</f>
        <v>181.5</v>
      </c>
      <c r="N1575">
        <v>181.5</v>
      </c>
      <c r="O1575" s="45">
        <f t="shared" si="112"/>
        <v>181.5</v>
      </c>
      <c r="P1575" s="48">
        <f t="shared" si="113"/>
        <v>181.5</v>
      </c>
      <c r="Q1575">
        <v>277.7</v>
      </c>
      <c r="R1575" s="45">
        <f>VLOOKUP(H1575,'[1]CALCUL AS et AN'!$A$2:$AU$889,46,FALSE)</f>
        <v>272.25</v>
      </c>
      <c r="S1575" s="48">
        <f>VLOOKUP(H1575,'[1]CALCUL AS et AN'!$A$2:$AU$889,47,FALSE)</f>
        <v>272.25</v>
      </c>
      <c r="T1575">
        <v>277.7</v>
      </c>
      <c r="U1575" s="45">
        <f t="shared" si="114"/>
        <v>272.25</v>
      </c>
      <c r="V1575" s="48">
        <f t="shared" si="115"/>
        <v>272.25</v>
      </c>
      <c r="W1575" t="s">
        <v>1361</v>
      </c>
      <c r="X1575" t="s">
        <v>951</v>
      </c>
    </row>
    <row r="1576" spans="1:24" outlineLevel="2">
      <c r="A1576" t="s">
        <v>40</v>
      </c>
      <c r="B1576" s="73" t="str">
        <f t="shared" si="116"/>
        <v>0V150BG</v>
      </c>
      <c r="C1576" t="s">
        <v>1527</v>
      </c>
      <c r="D1576">
        <v>1</v>
      </c>
      <c r="E1576" t="s">
        <v>1528</v>
      </c>
      <c r="F1576">
        <v>0.77</v>
      </c>
      <c r="H1576" t="s">
        <v>1527</v>
      </c>
      <c r="I1576">
        <v>0.61</v>
      </c>
      <c r="J1576">
        <v>1</v>
      </c>
      <c r="K1576">
        <v>0.61</v>
      </c>
      <c r="L1576" s="45">
        <f>VLOOKUP(H1576,'[1]CALCUL AS et AN'!$A$2:$AU$889,24,FALSE)</f>
        <v>0.61299999999999999</v>
      </c>
      <c r="M1576" s="48">
        <f>VLOOKUP(H1576,'[1]CALCUL AS et AN'!$A$2:$AU$889,28,FALSE)</f>
        <v>0.67400000000000004</v>
      </c>
      <c r="N1576">
        <v>0.61</v>
      </c>
      <c r="O1576" s="45">
        <f t="shared" si="112"/>
        <v>0.61299999999999999</v>
      </c>
      <c r="P1576" s="48">
        <f t="shared" si="113"/>
        <v>0.67400000000000004</v>
      </c>
      <c r="Q1576">
        <v>0.77</v>
      </c>
      <c r="R1576" s="45">
        <f>VLOOKUP(H1576,'[1]CALCUL AS et AN'!$A$2:$AU$889,46,FALSE)</f>
        <v>0.81529000000000007</v>
      </c>
      <c r="S1576" s="48">
        <f>VLOOKUP(H1576,'[1]CALCUL AS et AN'!$A$2:$AU$889,47,FALSE)</f>
        <v>0.89642000000000011</v>
      </c>
      <c r="T1576">
        <v>0.77</v>
      </c>
      <c r="U1576" s="45">
        <f t="shared" si="114"/>
        <v>0.81529000000000007</v>
      </c>
      <c r="V1576" s="48">
        <f t="shared" si="115"/>
        <v>0.89642000000000011</v>
      </c>
      <c r="W1576" t="s">
        <v>1361</v>
      </c>
      <c r="X1576" t="s">
        <v>951</v>
      </c>
    </row>
    <row r="1577" spans="1:24" outlineLevel="2">
      <c r="A1577" t="s">
        <v>40</v>
      </c>
      <c r="B1577" s="73" t="str">
        <f t="shared" si="116"/>
        <v>0V150BG</v>
      </c>
      <c r="C1577">
        <v>7214321415</v>
      </c>
      <c r="D1577">
        <v>1</v>
      </c>
      <c r="E1577" t="s">
        <v>2402</v>
      </c>
      <c r="F1577">
        <v>0.1</v>
      </c>
      <c r="H1577">
        <v>7214321415</v>
      </c>
      <c r="I1577">
        <v>0</v>
      </c>
      <c r="J1577">
        <v>100</v>
      </c>
      <c r="K1577">
        <v>0</v>
      </c>
      <c r="L1577" s="45">
        <f>VLOOKUP(H1577,'[1]CALCUL AS et AN'!$A$2:$AU$889,24,FALSE)</f>
        <v>1.9300000000000001E-2</v>
      </c>
      <c r="M1577" s="48">
        <f>VLOOKUP(H1577,'[1]CALCUL AS et AN'!$A$2:$AU$889,28,FALSE)</f>
        <v>1.7100000000000001E-2</v>
      </c>
      <c r="N1577">
        <v>0</v>
      </c>
      <c r="O1577" s="45">
        <f t="shared" si="112"/>
        <v>1.9300000000000001E-2</v>
      </c>
      <c r="P1577" s="48">
        <f t="shared" si="113"/>
        <v>1.7100000000000001E-2</v>
      </c>
      <c r="Q1577">
        <v>0.1</v>
      </c>
      <c r="R1577" s="45">
        <f>VLOOKUP(H1577,'[1]CALCUL AS et AN'!$A$2:$AU$889,46,FALSE)</f>
        <v>2.8950000000000004E-2</v>
      </c>
      <c r="S1577" s="48">
        <f>VLOOKUP(H1577,'[1]CALCUL AS et AN'!$A$2:$AU$889,47,FALSE)</f>
        <v>2.5649999999999999E-2</v>
      </c>
      <c r="T1577">
        <v>0.1</v>
      </c>
      <c r="U1577" s="45">
        <f t="shared" si="114"/>
        <v>2.8950000000000004E-2</v>
      </c>
      <c r="V1577" s="48">
        <f t="shared" si="115"/>
        <v>2.5649999999999999E-2</v>
      </c>
      <c r="W1577" t="s">
        <v>1361</v>
      </c>
      <c r="X1577" t="s">
        <v>951</v>
      </c>
    </row>
    <row r="1578" spans="1:24" outlineLevel="2">
      <c r="A1578" t="s">
        <v>40</v>
      </c>
      <c r="B1578" s="73" t="str">
        <f t="shared" si="116"/>
        <v>0V150BG</v>
      </c>
      <c r="C1578" t="s">
        <v>444</v>
      </c>
      <c r="D1578">
        <v>1</v>
      </c>
      <c r="E1578" t="s">
        <v>1498</v>
      </c>
      <c r="F1578">
        <v>441.73</v>
      </c>
      <c r="H1578" t="s">
        <v>444</v>
      </c>
      <c r="I1578">
        <v>320</v>
      </c>
      <c r="J1578">
        <v>1</v>
      </c>
      <c r="K1578">
        <v>320</v>
      </c>
      <c r="L1578" s="45">
        <f>VLOOKUP(H1578,'[1]CALCUL AS et AN'!$A$2:$AU$889,24,FALSE)</f>
        <v>320</v>
      </c>
      <c r="M1578" s="48">
        <f>VLOOKUP(H1578,'[1]CALCUL AS et AN'!$A$2:$AU$889,28,FALSE)</f>
        <v>333</v>
      </c>
      <c r="N1578">
        <v>320</v>
      </c>
      <c r="O1578" s="45">
        <f t="shared" si="112"/>
        <v>320</v>
      </c>
      <c r="P1578" s="48">
        <f t="shared" si="113"/>
        <v>333</v>
      </c>
      <c r="Q1578">
        <v>441.73</v>
      </c>
      <c r="R1578" s="45">
        <f>VLOOKUP(H1578,'[1]CALCUL AS et AN'!$A$2:$AU$889,46,FALSE)</f>
        <v>480</v>
      </c>
      <c r="S1578" s="48">
        <f>VLOOKUP(H1578,'[1]CALCUL AS et AN'!$A$2:$AU$889,47,FALSE)</f>
        <v>499.5</v>
      </c>
      <c r="T1578">
        <v>441.73</v>
      </c>
      <c r="U1578" s="45">
        <f t="shared" si="114"/>
        <v>480</v>
      </c>
      <c r="V1578" s="48">
        <f t="shared" si="115"/>
        <v>499.5</v>
      </c>
      <c r="W1578" t="s">
        <v>1361</v>
      </c>
      <c r="X1578" t="s">
        <v>937</v>
      </c>
    </row>
    <row r="1579" spans="1:24" outlineLevel="2">
      <c r="A1579" t="s">
        <v>40</v>
      </c>
      <c r="B1579" s="73" t="str">
        <f t="shared" si="116"/>
        <v>0V150BG</v>
      </c>
      <c r="C1579" t="s">
        <v>472</v>
      </c>
      <c r="D1579">
        <v>1</v>
      </c>
      <c r="E1579" t="s">
        <v>993</v>
      </c>
      <c r="F1579">
        <v>4.87</v>
      </c>
      <c r="H1579" t="s">
        <v>472</v>
      </c>
      <c r="I1579">
        <v>0.94</v>
      </c>
      <c r="J1579">
        <v>1</v>
      </c>
      <c r="K1579">
        <v>0.94</v>
      </c>
      <c r="L1579" s="45">
        <f>VLOOKUP(H1579,'[1]CALCUL AS et AN'!$A$2:$AU$889,24,FALSE)</f>
        <v>2.1800000000000002</v>
      </c>
      <c r="M1579" s="48">
        <f>VLOOKUP(H1579,'[1]CALCUL AS et AN'!$A$2:$AU$889,28,FALSE)</f>
        <v>0.94</v>
      </c>
      <c r="N1579">
        <v>0.94</v>
      </c>
      <c r="O1579" s="45">
        <f t="shared" si="112"/>
        <v>2.1800000000000002</v>
      </c>
      <c r="P1579" s="48">
        <f t="shared" si="113"/>
        <v>0.94</v>
      </c>
      <c r="Q1579">
        <v>4.87</v>
      </c>
      <c r="R1579" s="45">
        <f>VLOOKUP(H1579,'[1]CALCUL AS et AN'!$A$2:$AU$889,46,FALSE)</f>
        <v>4.9050000000000002</v>
      </c>
      <c r="S1579" s="48">
        <f>VLOOKUP(H1579,'[1]CALCUL AS et AN'!$A$2:$AU$889,47,FALSE)</f>
        <v>2.1149999999999998</v>
      </c>
      <c r="T1579">
        <v>4.87</v>
      </c>
      <c r="U1579" s="45">
        <f t="shared" si="114"/>
        <v>4.9050000000000002</v>
      </c>
      <c r="V1579" s="48">
        <f t="shared" si="115"/>
        <v>2.1149999999999998</v>
      </c>
      <c r="W1579" t="s">
        <v>1361</v>
      </c>
      <c r="X1579" t="s">
        <v>937</v>
      </c>
    </row>
    <row r="1580" spans="1:24" outlineLevel="2">
      <c r="A1580" t="s">
        <v>40</v>
      </c>
      <c r="B1580" s="73" t="str">
        <f t="shared" si="116"/>
        <v>0V150BG</v>
      </c>
      <c r="C1580" t="s">
        <v>476</v>
      </c>
      <c r="D1580">
        <v>1</v>
      </c>
      <c r="E1580" t="s">
        <v>2937</v>
      </c>
      <c r="F1580">
        <v>4.9400000000000004</v>
      </c>
      <c r="H1580" t="s">
        <v>476</v>
      </c>
      <c r="I1580">
        <v>2.21</v>
      </c>
      <c r="J1580">
        <v>1</v>
      </c>
      <c r="K1580">
        <v>2.21</v>
      </c>
      <c r="L1580" s="45">
        <f>VLOOKUP(H1580,'[1]CALCUL AS et AN'!$A$2:$AU$889,24,FALSE)</f>
        <v>2.21</v>
      </c>
      <c r="M1580" s="48">
        <f>VLOOKUP(H1580,'[1]CALCUL AS et AN'!$A$2:$AU$889,28,FALSE)</f>
        <v>0.92</v>
      </c>
      <c r="N1580">
        <v>2.21</v>
      </c>
      <c r="O1580" s="45">
        <f t="shared" si="112"/>
        <v>2.21</v>
      </c>
      <c r="P1580" s="48">
        <f t="shared" si="113"/>
        <v>0.92</v>
      </c>
      <c r="Q1580">
        <v>4.9400000000000004</v>
      </c>
      <c r="R1580" s="45">
        <f>VLOOKUP(H1580,'[1]CALCUL AS et AN'!$A$2:$AU$889,46,FALSE)</f>
        <v>4.9725000000000001</v>
      </c>
      <c r="S1580" s="48">
        <f>VLOOKUP(H1580,'[1]CALCUL AS et AN'!$A$2:$AU$889,47,FALSE)</f>
        <v>2.0700000000000003</v>
      </c>
      <c r="T1580">
        <v>4.9400000000000004</v>
      </c>
      <c r="U1580" s="45">
        <f t="shared" si="114"/>
        <v>4.9725000000000001</v>
      </c>
      <c r="V1580" s="48">
        <f t="shared" si="115"/>
        <v>2.0700000000000003</v>
      </c>
      <c r="W1580" t="s">
        <v>1361</v>
      </c>
      <c r="X1580" t="s">
        <v>937</v>
      </c>
    </row>
    <row r="1581" spans="1:24" outlineLevel="2">
      <c r="A1581" t="s">
        <v>40</v>
      </c>
      <c r="B1581" s="73" t="str">
        <f t="shared" si="116"/>
        <v>0V150BG</v>
      </c>
      <c r="C1581" t="s">
        <v>626</v>
      </c>
      <c r="D1581">
        <v>1</v>
      </c>
      <c r="E1581" t="s">
        <v>627</v>
      </c>
      <c r="F1581">
        <v>1.1000000000000001</v>
      </c>
      <c r="H1581" t="s">
        <v>626</v>
      </c>
      <c r="I1581">
        <v>1.1100000000000001</v>
      </c>
      <c r="J1581">
        <v>1</v>
      </c>
      <c r="K1581">
        <v>1.1100000000000001</v>
      </c>
      <c r="L1581" s="45">
        <f>VLOOKUP(H1581,'[1]CALCUL AS et AN'!$A$2:$AU$889,24,FALSE)</f>
        <v>1.1060000000000001</v>
      </c>
      <c r="M1581" s="48">
        <f>VLOOKUP(H1581,'[1]CALCUL AS et AN'!$A$2:$AU$889,28,FALSE)</f>
        <v>1.2170000000000001</v>
      </c>
      <c r="N1581">
        <v>1.1100000000000001</v>
      </c>
      <c r="O1581" s="45">
        <f t="shared" si="112"/>
        <v>1.1060000000000001</v>
      </c>
      <c r="P1581" s="48">
        <f t="shared" si="113"/>
        <v>1.2170000000000001</v>
      </c>
      <c r="Q1581">
        <v>1.27</v>
      </c>
      <c r="R1581" s="45">
        <f>VLOOKUP(H1581,'[1]CALCUL AS et AN'!$A$2:$AU$889,46,FALSE)</f>
        <v>1.3825000000000001</v>
      </c>
      <c r="S1581" s="48">
        <f>VLOOKUP(H1581,'[1]CALCUL AS et AN'!$A$2:$AU$889,47,FALSE)</f>
        <v>1.5212500000000002</v>
      </c>
      <c r="T1581">
        <v>1.27</v>
      </c>
      <c r="U1581" s="45">
        <f t="shared" si="114"/>
        <v>1.3825000000000001</v>
      </c>
      <c r="V1581" s="48">
        <f t="shared" si="115"/>
        <v>1.5212500000000002</v>
      </c>
      <c r="W1581" t="s">
        <v>1361</v>
      </c>
      <c r="X1581" t="s">
        <v>937</v>
      </c>
    </row>
    <row r="1582" spans="1:24" outlineLevel="2">
      <c r="A1582" t="s">
        <v>40</v>
      </c>
      <c r="B1582" s="73" t="str">
        <f t="shared" si="116"/>
        <v>0V150BG</v>
      </c>
      <c r="C1582" t="s">
        <v>2410</v>
      </c>
      <c r="D1582">
        <v>0.72</v>
      </c>
      <c r="E1582" t="s">
        <v>2411</v>
      </c>
      <c r="F1582">
        <v>75</v>
      </c>
      <c r="H1582" t="s">
        <v>2410</v>
      </c>
      <c r="I1582">
        <v>50</v>
      </c>
      <c r="J1582">
        <v>1</v>
      </c>
      <c r="K1582">
        <v>50</v>
      </c>
      <c r="L1582" s="45">
        <f>VLOOKUP(H1582,'[1]CALCUL AS et AN'!$A$2:$AU$889,24,FALSE)</f>
        <v>50</v>
      </c>
      <c r="M1582" s="48">
        <f>VLOOKUP(H1582,'[1]CALCUL AS et AN'!$A$2:$AU$889,28,FALSE)</f>
        <v>50</v>
      </c>
      <c r="N1582">
        <v>36</v>
      </c>
      <c r="O1582" s="45">
        <f t="shared" si="112"/>
        <v>36</v>
      </c>
      <c r="P1582" s="48">
        <f t="shared" si="113"/>
        <v>36</v>
      </c>
      <c r="Q1582">
        <v>75</v>
      </c>
      <c r="R1582" s="45">
        <f>VLOOKUP(H1582,'[1]CALCUL AS et AN'!$A$2:$AU$889,46,FALSE)</f>
        <v>75</v>
      </c>
      <c r="S1582" s="48">
        <f>VLOOKUP(H1582,'[1]CALCUL AS et AN'!$A$2:$AU$889,47,FALSE)</f>
        <v>75</v>
      </c>
      <c r="T1582">
        <v>54</v>
      </c>
      <c r="U1582" s="45">
        <f t="shared" si="114"/>
        <v>54</v>
      </c>
      <c r="V1582" s="48">
        <f t="shared" si="115"/>
        <v>54</v>
      </c>
      <c r="W1582" t="s">
        <v>1361</v>
      </c>
      <c r="X1582" t="s">
        <v>951</v>
      </c>
    </row>
    <row r="1583" spans="1:24" outlineLevel="2">
      <c r="A1583" t="s">
        <v>40</v>
      </c>
      <c r="B1583" s="73" t="str">
        <f t="shared" si="116"/>
        <v>0V150BG</v>
      </c>
      <c r="C1583" t="s">
        <v>1501</v>
      </c>
      <c r="D1583">
        <v>1</v>
      </c>
      <c r="E1583" t="s">
        <v>1502</v>
      </c>
      <c r="F1583">
        <v>83.19</v>
      </c>
      <c r="H1583" t="s">
        <v>1501</v>
      </c>
      <c r="I1583">
        <v>63.5</v>
      </c>
      <c r="J1583">
        <v>1</v>
      </c>
      <c r="K1583">
        <v>63.5</v>
      </c>
      <c r="L1583" s="45">
        <f>VLOOKUP(H1583,'[1]CALCUL AS et AN'!$A$2:$AU$889,24,FALSE)</f>
        <v>63.5</v>
      </c>
      <c r="M1583" s="48">
        <f>VLOOKUP(H1583,'[1]CALCUL AS et AN'!$A$2:$AU$889,28,FALSE)</f>
        <v>71</v>
      </c>
      <c r="N1583">
        <v>63.5</v>
      </c>
      <c r="O1583" s="45">
        <f t="shared" si="112"/>
        <v>63.5</v>
      </c>
      <c r="P1583" s="48">
        <f t="shared" si="113"/>
        <v>71</v>
      </c>
      <c r="Q1583">
        <v>83.19</v>
      </c>
      <c r="R1583" s="45">
        <f>VLOOKUP(H1583,'[1]CALCUL AS et AN'!$A$2:$AU$889,46,FALSE)</f>
        <v>84.454999999999998</v>
      </c>
      <c r="S1583" s="48">
        <f>VLOOKUP(H1583,'[1]CALCUL AS et AN'!$A$2:$AU$889,47,FALSE)</f>
        <v>94.43</v>
      </c>
      <c r="T1583">
        <v>83.19</v>
      </c>
      <c r="U1583" s="45">
        <f t="shared" si="114"/>
        <v>84.454999999999998</v>
      </c>
      <c r="V1583" s="48">
        <f t="shared" si="115"/>
        <v>94.43</v>
      </c>
      <c r="W1583" t="s">
        <v>1361</v>
      </c>
      <c r="X1583" t="s">
        <v>951</v>
      </c>
    </row>
    <row r="1584" spans="1:24" outlineLevel="2">
      <c r="A1584" t="s">
        <v>40</v>
      </c>
      <c r="B1584" s="73" t="str">
        <f t="shared" si="116"/>
        <v>0V150BG</v>
      </c>
      <c r="C1584" t="s">
        <v>1542</v>
      </c>
      <c r="D1584">
        <v>1</v>
      </c>
      <c r="E1584" t="s">
        <v>1543</v>
      </c>
      <c r="F1584">
        <v>21.71</v>
      </c>
      <c r="H1584" t="s">
        <v>1542</v>
      </c>
      <c r="I1584">
        <v>17.73</v>
      </c>
      <c r="J1584">
        <v>1</v>
      </c>
      <c r="K1584">
        <v>17.73</v>
      </c>
      <c r="L1584" s="45">
        <f>VLOOKUP(H1584,'[1]CALCUL AS et AN'!$A$2:$AU$889,24,FALSE)</f>
        <v>17.73</v>
      </c>
      <c r="M1584" s="48">
        <f>VLOOKUP(H1584,'[1]CALCUL AS et AN'!$A$2:$AU$889,28,FALSE)</f>
        <v>17.73</v>
      </c>
      <c r="N1584">
        <v>17.73</v>
      </c>
      <c r="O1584" s="45">
        <f t="shared" si="112"/>
        <v>17.73</v>
      </c>
      <c r="P1584" s="48">
        <f t="shared" si="113"/>
        <v>17.73</v>
      </c>
      <c r="Q1584">
        <v>21.71</v>
      </c>
      <c r="R1584" s="45">
        <f>VLOOKUP(H1584,'[1]CALCUL AS et AN'!$A$2:$AU$889,46,FALSE)</f>
        <v>22.162500000000001</v>
      </c>
      <c r="S1584" s="48">
        <f>VLOOKUP(H1584,'[1]CALCUL AS et AN'!$A$2:$AU$889,47,FALSE)</f>
        <v>22.162500000000001</v>
      </c>
      <c r="T1584">
        <v>21.71</v>
      </c>
      <c r="U1584" s="45">
        <f t="shared" si="114"/>
        <v>22.162500000000001</v>
      </c>
      <c r="V1584" s="48">
        <f t="shared" si="115"/>
        <v>22.162500000000001</v>
      </c>
      <c r="W1584" t="s">
        <v>1361</v>
      </c>
      <c r="X1584" t="s">
        <v>951</v>
      </c>
    </row>
    <row r="1585" spans="1:24" outlineLevel="2">
      <c r="A1585" t="s">
        <v>40</v>
      </c>
      <c r="B1585" s="73" t="str">
        <f t="shared" si="116"/>
        <v>0V150BG</v>
      </c>
      <c r="C1585" t="s">
        <v>1983</v>
      </c>
      <c r="D1585">
        <v>1</v>
      </c>
      <c r="E1585" t="s">
        <v>1984</v>
      </c>
      <c r="F1585">
        <v>19.91</v>
      </c>
      <c r="H1585" t="s">
        <v>1983</v>
      </c>
      <c r="I1585">
        <v>12.16</v>
      </c>
      <c r="J1585">
        <v>1</v>
      </c>
      <c r="K1585">
        <v>12.16</v>
      </c>
      <c r="L1585" s="45">
        <f>VLOOKUP(H1585,'[1]CALCUL AS et AN'!$A$2:$AU$889,24,FALSE)</f>
        <v>12.16</v>
      </c>
      <c r="M1585" s="48">
        <f>VLOOKUP(H1585,'[1]CALCUL AS et AN'!$A$2:$AU$889,28,FALSE)</f>
        <v>12.16</v>
      </c>
      <c r="N1585">
        <v>12.16</v>
      </c>
      <c r="O1585" s="45">
        <f t="shared" ref="O1585:O1650" si="117">D1585*L1585</f>
        <v>12.16</v>
      </c>
      <c r="P1585" s="48">
        <f t="shared" ref="P1585:P1650" si="118">D1585*M1585</f>
        <v>12.16</v>
      </c>
      <c r="Q1585">
        <v>19.91</v>
      </c>
      <c r="R1585" s="45">
        <f>VLOOKUP(H1585,'[1]CALCUL AS et AN'!$A$2:$AU$889,46,FALSE)</f>
        <v>21.28</v>
      </c>
      <c r="S1585" s="48">
        <f>VLOOKUP(H1585,'[1]CALCUL AS et AN'!$A$2:$AU$889,47,FALSE)</f>
        <v>21.28</v>
      </c>
      <c r="T1585">
        <v>19.91</v>
      </c>
      <c r="U1585" s="45">
        <f t="shared" ref="U1585:U1650" si="119">R1585*D1585</f>
        <v>21.28</v>
      </c>
      <c r="V1585" s="48">
        <f t="shared" ref="V1585:V1650" si="120">S1585*D1585</f>
        <v>21.28</v>
      </c>
      <c r="W1585" t="s">
        <v>1361</v>
      </c>
      <c r="X1585" t="s">
        <v>951</v>
      </c>
    </row>
    <row r="1586" spans="1:24" outlineLevel="2">
      <c r="A1586" t="s">
        <v>40</v>
      </c>
      <c r="B1586" s="73" t="str">
        <f t="shared" si="116"/>
        <v>0V150BG</v>
      </c>
      <c r="C1586" t="s">
        <v>1986</v>
      </c>
      <c r="D1586">
        <v>1</v>
      </c>
      <c r="E1586" t="s">
        <v>1987</v>
      </c>
      <c r="F1586">
        <v>4.1900000000000004</v>
      </c>
      <c r="H1586" t="s">
        <v>1986</v>
      </c>
      <c r="I1586">
        <v>2.99</v>
      </c>
      <c r="J1586">
        <v>1</v>
      </c>
      <c r="K1586">
        <v>2.99</v>
      </c>
      <c r="L1586" s="45">
        <f>VLOOKUP(H1586,'[1]CALCUL AS et AN'!$A$2:$AU$889,24,FALSE)</f>
        <v>2.99</v>
      </c>
      <c r="M1586" s="48">
        <f>VLOOKUP(H1586,'[1]CALCUL AS et AN'!$A$2:$AU$889,28,FALSE)</f>
        <v>2.99</v>
      </c>
      <c r="N1586">
        <v>2.99</v>
      </c>
      <c r="O1586" s="45">
        <f t="shared" si="117"/>
        <v>2.99</v>
      </c>
      <c r="P1586" s="48">
        <f t="shared" si="118"/>
        <v>2.99</v>
      </c>
      <c r="Q1586">
        <v>4.1900000000000004</v>
      </c>
      <c r="R1586" s="45">
        <f>VLOOKUP(H1586,'[1]CALCUL AS et AN'!$A$2:$AU$889,46,FALSE)</f>
        <v>4.4850000000000003</v>
      </c>
      <c r="S1586" s="48">
        <f>VLOOKUP(H1586,'[1]CALCUL AS et AN'!$A$2:$AU$889,47,FALSE)</f>
        <v>4.4850000000000003</v>
      </c>
      <c r="T1586">
        <v>4.1900000000000004</v>
      </c>
      <c r="U1586" s="45">
        <f t="shared" si="119"/>
        <v>4.4850000000000003</v>
      </c>
      <c r="V1586" s="48">
        <f t="shared" si="120"/>
        <v>4.4850000000000003</v>
      </c>
      <c r="W1586" t="s">
        <v>1361</v>
      </c>
      <c r="X1586" t="s">
        <v>951</v>
      </c>
    </row>
    <row r="1587" spans="1:24" outlineLevel="2">
      <c r="A1587" t="s">
        <v>40</v>
      </c>
      <c r="B1587" s="73" t="str">
        <f t="shared" si="116"/>
        <v>0V150BG</v>
      </c>
      <c r="C1587" t="s">
        <v>632</v>
      </c>
      <c r="D1587">
        <v>1</v>
      </c>
      <c r="E1587" t="s">
        <v>1514</v>
      </c>
      <c r="F1587">
        <v>12.91</v>
      </c>
      <c r="H1587" t="s">
        <v>632</v>
      </c>
      <c r="I1587">
        <v>4.7300000000000004</v>
      </c>
      <c r="J1587">
        <v>0.33</v>
      </c>
      <c r="K1587">
        <v>14.333333333333334</v>
      </c>
      <c r="L1587" s="45">
        <f>VLOOKUP(H1587,'[1]CALCUL AS et AN'!$A$2:$AU$889,24,FALSE)</f>
        <v>4.7320000000000002</v>
      </c>
      <c r="M1587" s="48">
        <f>VLOOKUP(H1587,'[1]CALCUL AS et AN'!$A$2:$AU$889,28,FALSE)</f>
        <v>4.7779999999999996</v>
      </c>
      <c r="N1587">
        <v>14.333333333333334</v>
      </c>
      <c r="O1587" s="45">
        <f t="shared" si="117"/>
        <v>4.7320000000000002</v>
      </c>
      <c r="P1587" s="48">
        <f t="shared" si="118"/>
        <v>4.7779999999999996</v>
      </c>
      <c r="Q1587">
        <v>12.91</v>
      </c>
      <c r="R1587" s="45">
        <f>VLOOKUP(H1587,'[1]CALCUL AS et AN'!$A$2:$AU$889,46,FALSE)</f>
        <v>6.2935600000000003</v>
      </c>
      <c r="S1587" s="48">
        <f>VLOOKUP(H1587,'[1]CALCUL AS et AN'!$A$2:$AU$889,47,FALSE)</f>
        <v>6.3547399999999996</v>
      </c>
      <c r="T1587">
        <v>12.91</v>
      </c>
      <c r="U1587" s="45">
        <f t="shared" si="119"/>
        <v>6.2935600000000003</v>
      </c>
      <c r="V1587" s="48">
        <f t="shared" si="120"/>
        <v>6.3547399999999996</v>
      </c>
      <c r="W1587" t="s">
        <v>1361</v>
      </c>
      <c r="X1587" t="s">
        <v>937</v>
      </c>
    </row>
    <row r="1588" spans="1:24" outlineLevel="2">
      <c r="A1588" t="s">
        <v>40</v>
      </c>
      <c r="B1588" s="73" t="str">
        <f t="shared" si="116"/>
        <v>0V150BG</v>
      </c>
      <c r="C1588" t="s">
        <v>1510</v>
      </c>
      <c r="D1588">
        <v>1</v>
      </c>
      <c r="E1588" t="s">
        <v>1511</v>
      </c>
      <c r="F1588">
        <v>9.56</v>
      </c>
      <c r="H1588" t="s">
        <v>1510</v>
      </c>
      <c r="I1588">
        <v>8.09</v>
      </c>
      <c r="J1588">
        <v>1</v>
      </c>
      <c r="K1588">
        <v>8.09</v>
      </c>
      <c r="L1588" s="45">
        <f>VLOOKUP(H1588,'[1]CALCUL AS et AN'!$A$2:$AU$889,24,FALSE)</f>
        <v>8.0869999999999997</v>
      </c>
      <c r="M1588" s="48">
        <f>VLOOKUP(H1588,'[1]CALCUL AS et AN'!$A$2:$AU$889,28,FALSE)</f>
        <v>8.0869999999999997</v>
      </c>
      <c r="N1588">
        <v>8.09</v>
      </c>
      <c r="O1588" s="45">
        <f t="shared" si="117"/>
        <v>8.0869999999999997</v>
      </c>
      <c r="P1588" s="48">
        <f t="shared" si="118"/>
        <v>8.0869999999999997</v>
      </c>
      <c r="Q1588">
        <v>9.56</v>
      </c>
      <c r="R1588" s="45">
        <f>VLOOKUP(H1588,'[1]CALCUL AS et AN'!$A$2:$AU$889,46,FALSE)</f>
        <v>10.108750000000001</v>
      </c>
      <c r="S1588" s="48">
        <f>VLOOKUP(H1588,'[1]CALCUL AS et AN'!$A$2:$AU$889,47,FALSE)</f>
        <v>10.108750000000001</v>
      </c>
      <c r="T1588">
        <v>9.56</v>
      </c>
      <c r="U1588" s="45">
        <f t="shared" si="119"/>
        <v>10.108750000000001</v>
      </c>
      <c r="V1588" s="48">
        <f t="shared" si="120"/>
        <v>10.108750000000001</v>
      </c>
      <c r="W1588" t="s">
        <v>1361</v>
      </c>
      <c r="X1588" t="s">
        <v>951</v>
      </c>
    </row>
    <row r="1589" spans="1:24" outlineLevel="2">
      <c r="A1589" t="s">
        <v>40</v>
      </c>
      <c r="B1589" s="73" t="str">
        <f t="shared" si="116"/>
        <v>0V150BG</v>
      </c>
      <c r="C1589" t="s">
        <v>1519</v>
      </c>
      <c r="D1589">
        <v>1</v>
      </c>
      <c r="E1589" t="s">
        <v>1520</v>
      </c>
      <c r="F1589">
        <v>9.64</v>
      </c>
      <c r="H1589" t="s">
        <v>1519</v>
      </c>
      <c r="I1589">
        <v>7.94</v>
      </c>
      <c r="J1589">
        <v>1</v>
      </c>
      <c r="K1589">
        <v>7.94</v>
      </c>
      <c r="L1589" s="45">
        <f>VLOOKUP(H1589,'[1]CALCUL AS et AN'!$A$2:$AU$889,24,FALSE)</f>
        <v>7.9420000000000002</v>
      </c>
      <c r="M1589" s="48">
        <f>VLOOKUP(H1589,'[1]CALCUL AS et AN'!$A$2:$AU$889,28,FALSE)</f>
        <v>7.9420000000000002</v>
      </c>
      <c r="N1589">
        <v>7.94</v>
      </c>
      <c r="O1589" s="45">
        <f t="shared" si="117"/>
        <v>7.9420000000000002</v>
      </c>
      <c r="P1589" s="48">
        <f t="shared" si="118"/>
        <v>7.9420000000000002</v>
      </c>
      <c r="Q1589">
        <v>9.64</v>
      </c>
      <c r="R1589" s="45">
        <f>VLOOKUP(H1589,'[1]CALCUL AS et AN'!$A$2:$AU$889,46,FALSE)</f>
        <v>9.9275000000000002</v>
      </c>
      <c r="S1589" s="48">
        <f>VLOOKUP(H1589,'[1]CALCUL AS et AN'!$A$2:$AU$889,47,FALSE)</f>
        <v>9.9275000000000002</v>
      </c>
      <c r="T1589">
        <v>9.64</v>
      </c>
      <c r="U1589" s="45">
        <f t="shared" si="119"/>
        <v>9.9275000000000002</v>
      </c>
      <c r="V1589" s="48">
        <f t="shared" si="120"/>
        <v>9.9275000000000002</v>
      </c>
      <c r="W1589" t="s">
        <v>1361</v>
      </c>
      <c r="X1589" t="s">
        <v>951</v>
      </c>
    </row>
    <row r="1590" spans="1:24" outlineLevel="2">
      <c r="A1590" t="s">
        <v>40</v>
      </c>
      <c r="B1590" s="73" t="str">
        <f t="shared" si="116"/>
        <v>0V150BG</v>
      </c>
      <c r="C1590" t="s">
        <v>62</v>
      </c>
      <c r="D1590">
        <v>1</v>
      </c>
      <c r="E1590" t="s">
        <v>63</v>
      </c>
      <c r="F1590">
        <v>139.16999999999999</v>
      </c>
      <c r="H1590" t="s">
        <v>62</v>
      </c>
      <c r="I1590">
        <v>88.935500000000005</v>
      </c>
      <c r="J1590">
        <v>1</v>
      </c>
      <c r="K1590">
        <v>88.935500000000005</v>
      </c>
      <c r="L1590" s="45">
        <f>VLOOKUP(H1590,'[1]CALCUL AS et AN'!$A$2:$AU$889,24,FALSE)</f>
        <v>88.936256</v>
      </c>
      <c r="M1590" s="48">
        <f>VLOOKUP(H1590,'[1]CALCUL AS et AN'!$A$2:$AU$889,28,FALSE)</f>
        <v>90.786255999999995</v>
      </c>
      <c r="N1590">
        <v>88.935500000000005</v>
      </c>
      <c r="O1590" s="45">
        <f t="shared" si="117"/>
        <v>88.936256</v>
      </c>
      <c r="P1590" s="48">
        <f t="shared" si="118"/>
        <v>90.786255999999995</v>
      </c>
      <c r="Q1590">
        <v>160.19999999999999</v>
      </c>
      <c r="R1590" s="45">
        <f>VLOOKUP(H1590,'[1]CALCUL AS et AN'!$A$2:$AU$889,46,FALSE)</f>
        <v>144.33635149999998</v>
      </c>
      <c r="S1590" s="48">
        <f>VLOOKUP(H1590,'[1]CALCUL AS et AN'!$A$2:$AU$889,47,FALSE)</f>
        <v>147.29635150000001</v>
      </c>
      <c r="T1590">
        <v>160.19999999999999</v>
      </c>
      <c r="U1590" s="45">
        <f t="shared" si="119"/>
        <v>144.33635149999998</v>
      </c>
      <c r="V1590" s="48">
        <f t="shared" si="120"/>
        <v>147.29635150000001</v>
      </c>
      <c r="W1590" t="s">
        <v>1361</v>
      </c>
      <c r="X1590" t="s">
        <v>1361</v>
      </c>
    </row>
    <row r="1591" spans="1:24" outlineLevel="2">
      <c r="A1591" t="s">
        <v>40</v>
      </c>
      <c r="B1591" s="73" t="str">
        <f t="shared" si="116"/>
        <v>0V150BG</v>
      </c>
      <c r="C1591">
        <v>8434000818</v>
      </c>
      <c r="D1591">
        <v>8</v>
      </c>
      <c r="E1591" t="s">
        <v>2273</v>
      </c>
      <c r="F1591">
        <v>0.04</v>
      </c>
      <c r="H1591">
        <v>8434000818</v>
      </c>
      <c r="I1591">
        <v>8.34</v>
      </c>
      <c r="J1591">
        <v>200</v>
      </c>
      <c r="K1591">
        <v>4.1700000000000001E-2</v>
      </c>
      <c r="L1591" s="45">
        <f>VLOOKUP(H1591,'[1]CALCUL AS et AN'!$A$2:$AU$889,24,FALSE)</f>
        <v>4.1700000000000001E-2</v>
      </c>
      <c r="M1591" s="48">
        <f>VLOOKUP(H1591,'[1]CALCUL AS et AN'!$A$2:$AU$889,28,FALSE)</f>
        <v>4.1700000000000001E-2</v>
      </c>
      <c r="N1591">
        <v>0.33360000000000001</v>
      </c>
      <c r="O1591" s="45">
        <f t="shared" si="117"/>
        <v>0.33360000000000001</v>
      </c>
      <c r="P1591" s="48">
        <f t="shared" si="118"/>
        <v>0.33360000000000001</v>
      </c>
      <c r="Q1591">
        <v>0.04</v>
      </c>
      <c r="R1591" s="45">
        <f>VLOOKUP(H1591,'[1]CALCUL AS et AN'!$A$2:$AU$889,46,FALSE)</f>
        <v>5.2125000000000005E-2</v>
      </c>
      <c r="S1591" s="48">
        <f>VLOOKUP(H1591,'[1]CALCUL AS et AN'!$A$2:$AU$889,47,FALSE)</f>
        <v>5.2125000000000005E-2</v>
      </c>
      <c r="T1591">
        <v>0.32</v>
      </c>
      <c r="U1591" s="45">
        <f t="shared" si="119"/>
        <v>0.41700000000000004</v>
      </c>
      <c r="V1591" s="48">
        <f t="shared" si="120"/>
        <v>0.41700000000000004</v>
      </c>
      <c r="W1591" t="s">
        <v>1361</v>
      </c>
      <c r="X1591" t="s">
        <v>951</v>
      </c>
    </row>
    <row r="1592" spans="1:24" outlineLevel="2">
      <c r="A1592" t="s">
        <v>40</v>
      </c>
      <c r="B1592" s="73" t="str">
        <f t="shared" si="116"/>
        <v>0V150BG</v>
      </c>
      <c r="C1592">
        <v>8434000618</v>
      </c>
      <c r="D1592">
        <v>1</v>
      </c>
      <c r="E1592" t="s">
        <v>2272</v>
      </c>
      <c r="F1592">
        <v>0.02</v>
      </c>
      <c r="H1592">
        <v>8434000618</v>
      </c>
      <c r="I1592">
        <v>8.3000000000000007</v>
      </c>
      <c r="J1592">
        <v>500</v>
      </c>
      <c r="K1592">
        <v>1.66E-2</v>
      </c>
      <c r="L1592" s="45">
        <f>VLOOKUP(H1592,'[1]CALCUL AS et AN'!$A$2:$AU$889,24,FALSE)</f>
        <v>1.66E-2</v>
      </c>
      <c r="M1592" s="48">
        <f>VLOOKUP(H1592,'[1]CALCUL AS et AN'!$A$2:$AU$889,28,FALSE)</f>
        <v>1.66E-2</v>
      </c>
      <c r="N1592">
        <v>1.66E-2</v>
      </c>
      <c r="O1592" s="45">
        <f t="shared" si="117"/>
        <v>1.66E-2</v>
      </c>
      <c r="P1592" s="48">
        <f t="shared" si="118"/>
        <v>1.66E-2</v>
      </c>
      <c r="Q1592">
        <v>0.02</v>
      </c>
      <c r="R1592" s="45">
        <f>VLOOKUP(H1592,'[1]CALCUL AS et AN'!$A$2:$AU$889,46,FALSE)</f>
        <v>2.0750000000000001E-2</v>
      </c>
      <c r="S1592" s="48">
        <f>VLOOKUP(H1592,'[1]CALCUL AS et AN'!$A$2:$AU$889,47,FALSE)</f>
        <v>2.0750000000000001E-2</v>
      </c>
      <c r="T1592">
        <v>0.02</v>
      </c>
      <c r="U1592" s="45">
        <f t="shared" si="119"/>
        <v>2.0750000000000001E-2</v>
      </c>
      <c r="V1592" s="48">
        <f t="shared" si="120"/>
        <v>2.0750000000000001E-2</v>
      </c>
      <c r="W1592" t="s">
        <v>1361</v>
      </c>
      <c r="X1592" t="s">
        <v>951</v>
      </c>
    </row>
    <row r="1593" spans="1:24" outlineLevel="2">
      <c r="A1593" t="s">
        <v>40</v>
      </c>
      <c r="B1593" s="73" t="str">
        <f t="shared" si="116"/>
        <v>0V150BG</v>
      </c>
      <c r="C1593" t="s">
        <v>2362</v>
      </c>
      <c r="D1593">
        <v>1</v>
      </c>
      <c r="E1593" t="s">
        <v>2363</v>
      </c>
      <c r="F1593">
        <v>1.9E-2</v>
      </c>
      <c r="H1593" t="s">
        <v>2362</v>
      </c>
      <c r="I1593">
        <v>0.13</v>
      </c>
      <c r="J1593">
        <v>1</v>
      </c>
      <c r="K1593">
        <v>0.13</v>
      </c>
      <c r="L1593" s="45">
        <f>VLOOKUP(H1593,'[1]CALCUL AS et AN'!$A$2:$AU$889,24,FALSE)</f>
        <v>0.12720000000000001</v>
      </c>
      <c r="M1593" s="48">
        <f>VLOOKUP(H1593,'[1]CALCUL AS et AN'!$A$2:$AU$889,28,FALSE)</f>
        <v>0.12720000000000001</v>
      </c>
      <c r="N1593">
        <v>0.13</v>
      </c>
      <c r="O1593" s="45">
        <f t="shared" si="117"/>
        <v>0.12720000000000001</v>
      </c>
      <c r="P1593" s="48">
        <f t="shared" si="118"/>
        <v>0.12720000000000001</v>
      </c>
      <c r="Q1593">
        <v>1.9E-2</v>
      </c>
      <c r="R1593" s="45">
        <f>VLOOKUP(H1593,'[1]CALCUL AS et AN'!$A$2:$AU$889,46,FALSE)</f>
        <v>0.19080000000000003</v>
      </c>
      <c r="S1593" s="48">
        <f>VLOOKUP(H1593,'[1]CALCUL AS et AN'!$A$2:$AU$889,47,FALSE)</f>
        <v>0.19080000000000003</v>
      </c>
      <c r="T1593">
        <v>1.9E-2</v>
      </c>
      <c r="U1593" s="45">
        <f t="shared" si="119"/>
        <v>0.19080000000000003</v>
      </c>
      <c r="V1593" s="48">
        <f t="shared" si="120"/>
        <v>0.19080000000000003</v>
      </c>
      <c r="W1593" t="s">
        <v>1361</v>
      </c>
      <c r="X1593" t="s">
        <v>951</v>
      </c>
    </row>
    <row r="1594" spans="1:24" outlineLevel="2">
      <c r="A1594" t="s">
        <v>40</v>
      </c>
      <c r="B1594" s="73" t="str">
        <f t="shared" si="116"/>
        <v>0V150BG</v>
      </c>
      <c r="C1594">
        <v>8535000618</v>
      </c>
      <c r="D1594">
        <v>1</v>
      </c>
      <c r="E1594" t="s">
        <v>2275</v>
      </c>
      <c r="F1594">
        <v>0.05</v>
      </c>
      <c r="H1594">
        <v>8535000618</v>
      </c>
      <c r="I1594">
        <v>3.0000000000000001E-3</v>
      </c>
      <c r="J1594">
        <v>1</v>
      </c>
      <c r="K1594">
        <v>3.0000000000000001E-3</v>
      </c>
      <c r="L1594" s="45">
        <f>VLOOKUP(H1594,'[1]CALCUL AS et AN'!$A$2:$AU$889,24,FALSE)</f>
        <v>3.04E-2</v>
      </c>
      <c r="M1594" s="48">
        <f>VLOOKUP(H1594,'[1]CALCUL AS et AN'!$A$2:$AU$889,28,FALSE)</f>
        <v>3.04E-2</v>
      </c>
      <c r="N1594">
        <v>3.0000000000000001E-3</v>
      </c>
      <c r="O1594" s="45">
        <f t="shared" si="117"/>
        <v>3.04E-2</v>
      </c>
      <c r="P1594" s="48">
        <f t="shared" si="118"/>
        <v>3.04E-2</v>
      </c>
      <c r="Q1594">
        <v>0.05</v>
      </c>
      <c r="R1594" s="45">
        <f>VLOOKUP(H1594,'[1]CALCUL AS et AN'!$A$2:$AU$889,46,FALSE)</f>
        <v>5.3199999999999997E-2</v>
      </c>
      <c r="S1594" s="48">
        <f>VLOOKUP(H1594,'[1]CALCUL AS et AN'!$A$2:$AU$889,47,FALSE)</f>
        <v>5.3199999999999997E-2</v>
      </c>
      <c r="T1594">
        <v>0.05</v>
      </c>
      <c r="U1594" s="45">
        <f t="shared" si="119"/>
        <v>5.3199999999999997E-2</v>
      </c>
      <c r="V1594" s="48">
        <f t="shared" si="120"/>
        <v>5.3199999999999997E-2</v>
      </c>
      <c r="W1594" t="s">
        <v>1361</v>
      </c>
      <c r="X1594" t="s">
        <v>951</v>
      </c>
    </row>
    <row r="1595" spans="1:24" outlineLevel="2">
      <c r="A1595" t="s">
        <v>40</v>
      </c>
      <c r="B1595" s="73" t="str">
        <f t="shared" si="116"/>
        <v>0V150BG</v>
      </c>
      <c r="C1595" t="s">
        <v>3104</v>
      </c>
      <c r="D1595">
        <v>2</v>
      </c>
      <c r="E1595" t="s">
        <v>2452</v>
      </c>
      <c r="F1595">
        <v>0.128</v>
      </c>
      <c r="H1595" t="s">
        <v>3104</v>
      </c>
      <c r="I1595">
        <v>0.21</v>
      </c>
      <c r="J1595">
        <v>1</v>
      </c>
      <c r="K1595">
        <v>0.21</v>
      </c>
      <c r="L1595" s="45">
        <f>VLOOKUP(H1595,'[1]CALCUL AS et AN'!$A$2:$AU$889,24,FALSE)</f>
        <v>0.2054</v>
      </c>
      <c r="M1595" s="48">
        <f>VLOOKUP(H1595,'[1]CALCUL AS et AN'!$A$2:$AU$889,28,FALSE)</f>
        <v>0.2054</v>
      </c>
      <c r="N1595">
        <v>0.42</v>
      </c>
      <c r="O1595" s="45">
        <f t="shared" si="117"/>
        <v>0.4108</v>
      </c>
      <c r="P1595" s="48">
        <f t="shared" si="118"/>
        <v>0.4108</v>
      </c>
      <c r="Q1595">
        <v>0.128</v>
      </c>
      <c r="R1595" s="45">
        <f>VLOOKUP(H1595,'[1]CALCUL AS et AN'!$A$2:$AU$889,46,FALSE)</f>
        <v>0</v>
      </c>
      <c r="S1595" s="48">
        <f>VLOOKUP(H1595,'[1]CALCUL AS et AN'!$A$2:$AU$889,47,FALSE)</f>
        <v>0</v>
      </c>
      <c r="T1595">
        <v>0.25600000000000001</v>
      </c>
      <c r="U1595" s="45">
        <f t="shared" si="119"/>
        <v>0</v>
      </c>
      <c r="V1595" s="48">
        <f t="shared" si="120"/>
        <v>0</v>
      </c>
      <c r="W1595" t="s">
        <v>1361</v>
      </c>
      <c r="X1595" t="s">
        <v>951</v>
      </c>
    </row>
    <row r="1596" spans="1:24" outlineLevel="2">
      <c r="A1596" t="s">
        <v>40</v>
      </c>
      <c r="B1596" s="73" t="str">
        <f t="shared" si="116"/>
        <v>0V150BG</v>
      </c>
      <c r="C1596">
        <v>101007</v>
      </c>
      <c r="D1596">
        <v>1</v>
      </c>
      <c r="E1596" t="s">
        <v>1544</v>
      </c>
      <c r="F1596">
        <v>2.2400000000000002</v>
      </c>
      <c r="H1596">
        <v>101007</v>
      </c>
      <c r="I1596">
        <v>1.5</v>
      </c>
      <c r="J1596">
        <v>1</v>
      </c>
      <c r="K1596">
        <v>1.5</v>
      </c>
      <c r="L1596" s="45">
        <f>VLOOKUP(H1596,'[1]CALCUL AS et AN'!$A$2:$AU$889,24,FALSE)</f>
        <v>1.5</v>
      </c>
      <c r="M1596" s="48">
        <f>VLOOKUP(H1596,'[1]CALCUL AS et AN'!$A$2:$AU$889,28,FALSE)</f>
        <v>1.5</v>
      </c>
      <c r="N1596">
        <v>1.5</v>
      </c>
      <c r="O1596" s="45">
        <f t="shared" si="117"/>
        <v>1.5</v>
      </c>
      <c r="P1596" s="48">
        <f t="shared" si="118"/>
        <v>1.5</v>
      </c>
      <c r="Q1596">
        <v>2.2400000000000002</v>
      </c>
      <c r="R1596" s="45">
        <f>VLOOKUP(H1596,'[1]CALCUL AS et AN'!$A$2:$AU$889,46,FALSE)</f>
        <v>2.25</v>
      </c>
      <c r="S1596" s="48">
        <f>VLOOKUP(H1596,'[1]CALCUL AS et AN'!$A$2:$AU$889,47,FALSE)</f>
        <v>2.25</v>
      </c>
      <c r="T1596">
        <v>2.2400000000000002</v>
      </c>
      <c r="U1596" s="45">
        <f t="shared" si="119"/>
        <v>2.25</v>
      </c>
      <c r="V1596" s="48">
        <f t="shared" si="120"/>
        <v>2.25</v>
      </c>
      <c r="W1596" t="s">
        <v>1361</v>
      </c>
      <c r="X1596" t="s">
        <v>951</v>
      </c>
    </row>
    <row r="1597" spans="1:24" outlineLevel="2">
      <c r="A1597" t="s">
        <v>40</v>
      </c>
      <c r="B1597" s="73" t="str">
        <f t="shared" si="116"/>
        <v>0V150BG</v>
      </c>
      <c r="C1597" t="s">
        <v>1537</v>
      </c>
      <c r="D1597">
        <v>1</v>
      </c>
      <c r="E1597" t="s">
        <v>1538</v>
      </c>
      <c r="F1597">
        <v>4.3499999999999996</v>
      </c>
      <c r="H1597" t="s">
        <v>1537</v>
      </c>
      <c r="I1597">
        <v>2.9</v>
      </c>
      <c r="J1597">
        <v>1</v>
      </c>
      <c r="K1597">
        <v>2.9</v>
      </c>
      <c r="L1597" s="45">
        <f>VLOOKUP(H1597,'[1]CALCUL AS et AN'!$A$2:$AU$889,24,FALSE)</f>
        <v>2.9</v>
      </c>
      <c r="M1597" s="48">
        <f>VLOOKUP(H1597,'[1]CALCUL AS et AN'!$A$2:$AU$889,28,FALSE)</f>
        <v>2.9</v>
      </c>
      <c r="N1597">
        <v>2.9</v>
      </c>
      <c r="O1597" s="45">
        <f t="shared" si="117"/>
        <v>2.9</v>
      </c>
      <c r="P1597" s="48">
        <f t="shared" si="118"/>
        <v>2.9</v>
      </c>
      <c r="Q1597">
        <v>4.3499999999999996</v>
      </c>
      <c r="R1597" s="45">
        <f>VLOOKUP(H1597,'[1]CALCUL AS et AN'!$A$2:$AU$889,46,FALSE)</f>
        <v>4.3499999999999996</v>
      </c>
      <c r="S1597" s="48">
        <f>VLOOKUP(H1597,'[1]CALCUL AS et AN'!$A$2:$AU$889,47,FALSE)</f>
        <v>4.3499999999999996</v>
      </c>
      <c r="T1597">
        <v>4.3499999999999996</v>
      </c>
      <c r="U1597" s="45">
        <f t="shared" si="119"/>
        <v>4.3499999999999996</v>
      </c>
      <c r="V1597" s="48">
        <f t="shared" si="120"/>
        <v>4.3499999999999996</v>
      </c>
      <c r="W1597" t="s">
        <v>1361</v>
      </c>
      <c r="X1597" t="s">
        <v>951</v>
      </c>
    </row>
    <row r="1598" spans="1:24" outlineLevel="2">
      <c r="A1598" t="s">
        <v>40</v>
      </c>
      <c r="B1598" s="73" t="str">
        <f t="shared" si="116"/>
        <v>0V150BG</v>
      </c>
      <c r="C1598" t="s">
        <v>2626</v>
      </c>
      <c r="D1598">
        <v>1</v>
      </c>
      <c r="E1598" t="s">
        <v>2627</v>
      </c>
      <c r="F1598">
        <v>0.4</v>
      </c>
      <c r="H1598" t="s">
        <v>2626</v>
      </c>
      <c r="I1598">
        <v>0.2</v>
      </c>
      <c r="J1598">
        <v>1</v>
      </c>
      <c r="K1598">
        <v>0.2</v>
      </c>
      <c r="L1598" s="45">
        <f>VLOOKUP(H1598,'[1]CALCUL AS et AN'!$A$2:$AU$889,24,FALSE)</f>
        <v>0.2</v>
      </c>
      <c r="M1598" s="48">
        <f>VLOOKUP(H1598,'[1]CALCUL AS et AN'!$A$2:$AU$889,28,FALSE)</f>
        <v>0.2</v>
      </c>
      <c r="N1598">
        <v>0.2</v>
      </c>
      <c r="O1598" s="45">
        <f t="shared" si="117"/>
        <v>0.2</v>
      </c>
      <c r="P1598" s="48">
        <f t="shared" si="118"/>
        <v>0.2</v>
      </c>
      <c r="Q1598">
        <v>0.4</v>
      </c>
      <c r="R1598" s="45">
        <f>VLOOKUP(H1598,'[1]CALCUL AS et AN'!$A$2:$AU$889,46,FALSE)</f>
        <v>0</v>
      </c>
      <c r="S1598" s="48">
        <f>VLOOKUP(H1598,'[1]CALCUL AS et AN'!$A$2:$AU$889,47,FALSE)</f>
        <v>0.4</v>
      </c>
      <c r="T1598">
        <v>0.4</v>
      </c>
      <c r="U1598" s="45">
        <f t="shared" si="119"/>
        <v>0</v>
      </c>
      <c r="V1598" s="48">
        <f t="shared" si="120"/>
        <v>0.4</v>
      </c>
      <c r="W1598" t="s">
        <v>1361</v>
      </c>
      <c r="X1598" t="s">
        <v>951</v>
      </c>
    </row>
    <row r="1599" spans="1:24" outlineLevel="2">
      <c r="A1599" t="s">
        <v>40</v>
      </c>
      <c r="B1599" s="73" t="str">
        <f t="shared" si="116"/>
        <v>0V150BG</v>
      </c>
      <c r="C1599">
        <v>9600000618</v>
      </c>
      <c r="D1599">
        <v>1</v>
      </c>
      <c r="E1599" t="s">
        <v>2044</v>
      </c>
      <c r="F1599">
        <v>1.57</v>
      </c>
      <c r="H1599">
        <v>9600000618</v>
      </c>
      <c r="I1599">
        <v>0.8</v>
      </c>
      <c r="J1599">
        <v>1</v>
      </c>
      <c r="K1599">
        <v>0.8</v>
      </c>
      <c r="L1599" s="45">
        <f>VLOOKUP(H1599,'[1]CALCUL AS et AN'!$A$2:$AU$889,24,FALSE)</f>
        <v>0.80289999999999995</v>
      </c>
      <c r="M1599" s="48">
        <f>VLOOKUP(H1599,'[1]CALCUL AS et AN'!$A$2:$AU$889,28,FALSE)</f>
        <v>0.80289999999999995</v>
      </c>
      <c r="N1599">
        <v>0.8</v>
      </c>
      <c r="O1599" s="45">
        <f t="shared" si="117"/>
        <v>0.80289999999999995</v>
      </c>
      <c r="P1599" s="48">
        <f t="shared" si="118"/>
        <v>0.80289999999999995</v>
      </c>
      <c r="Q1599">
        <v>1.57</v>
      </c>
      <c r="R1599" s="45">
        <f>VLOOKUP(H1599,'[1]CALCUL AS et AN'!$A$2:$AU$889,46,FALSE)</f>
        <v>1.6057999999999999</v>
      </c>
      <c r="S1599" s="48">
        <f>VLOOKUP(H1599,'[1]CALCUL AS et AN'!$A$2:$AU$889,47,FALSE)</f>
        <v>1.6057999999999999</v>
      </c>
      <c r="T1599">
        <v>1.57</v>
      </c>
      <c r="U1599" s="45">
        <f t="shared" si="119"/>
        <v>1.6057999999999999</v>
      </c>
      <c r="V1599" s="48">
        <f t="shared" si="120"/>
        <v>1.6057999999999999</v>
      </c>
      <c r="W1599" t="s">
        <v>1361</v>
      </c>
      <c r="X1599" t="s">
        <v>951</v>
      </c>
    </row>
    <row r="1600" spans="1:24" outlineLevel="2">
      <c r="A1600" t="s">
        <v>40</v>
      </c>
      <c r="B1600" s="73" t="str">
        <f t="shared" si="116"/>
        <v>0V150BG</v>
      </c>
      <c r="C1600" t="s">
        <v>2311</v>
      </c>
      <c r="D1600">
        <v>1</v>
      </c>
      <c r="E1600" t="s">
        <v>2312</v>
      </c>
      <c r="F1600">
        <v>17.510000000000002</v>
      </c>
      <c r="H1600" t="s">
        <v>2311</v>
      </c>
      <c r="I1600">
        <v>11.67</v>
      </c>
      <c r="J1600">
        <v>1</v>
      </c>
      <c r="K1600">
        <v>11.67</v>
      </c>
      <c r="L1600" s="45">
        <f>VLOOKUP(H1600,'[1]CALCUL AS et AN'!$A$2:$AU$889,24,FALSE)</f>
        <v>11.67</v>
      </c>
      <c r="M1600" s="48">
        <f>VLOOKUP(H1600,'[1]CALCUL AS et AN'!$A$2:$AU$889,28,FALSE)</f>
        <v>11.67</v>
      </c>
      <c r="N1600">
        <v>11.67</v>
      </c>
      <c r="O1600" s="45">
        <f t="shared" si="117"/>
        <v>11.67</v>
      </c>
      <c r="P1600" s="48">
        <f t="shared" si="118"/>
        <v>11.67</v>
      </c>
      <c r="Q1600">
        <v>17.510000000000002</v>
      </c>
      <c r="R1600" s="45">
        <f>VLOOKUP(H1600,'[1]CALCUL AS et AN'!$A$2:$AU$889,46,FALSE)</f>
        <v>17.504999999999999</v>
      </c>
      <c r="S1600" s="48">
        <f>VLOOKUP(H1600,'[1]CALCUL AS et AN'!$A$2:$AU$889,47,FALSE)</f>
        <v>17.504999999999999</v>
      </c>
      <c r="T1600">
        <v>17.510000000000002</v>
      </c>
      <c r="U1600" s="45">
        <f t="shared" si="119"/>
        <v>17.504999999999999</v>
      </c>
      <c r="V1600" s="48">
        <f t="shared" si="120"/>
        <v>17.504999999999999</v>
      </c>
      <c r="W1600" t="s">
        <v>1361</v>
      </c>
      <c r="X1600" t="s">
        <v>937</v>
      </c>
    </row>
    <row r="1601" spans="1:24" outlineLevel="2">
      <c r="A1601" t="s">
        <v>40</v>
      </c>
      <c r="B1601" s="73" t="str">
        <f t="shared" si="116"/>
        <v>0V150BG</v>
      </c>
      <c r="C1601" t="s">
        <v>606</v>
      </c>
      <c r="D1601">
        <v>1</v>
      </c>
      <c r="E1601" t="s">
        <v>1848</v>
      </c>
      <c r="F1601">
        <v>2.31</v>
      </c>
      <c r="H1601" t="s">
        <v>606</v>
      </c>
      <c r="I1601">
        <v>1.72</v>
      </c>
      <c r="J1601">
        <v>1</v>
      </c>
      <c r="K1601">
        <v>1.72</v>
      </c>
      <c r="L1601" s="45">
        <f>VLOOKUP(H1601,'[1]CALCUL AS et AN'!$A$2:$AU$889,24,FALSE)</f>
        <v>1.7150000000000001</v>
      </c>
      <c r="M1601" s="48">
        <f>VLOOKUP(H1601,'[1]CALCUL AS et AN'!$A$2:$AU$889,28,FALSE)</f>
        <v>1.635</v>
      </c>
      <c r="N1601">
        <v>1.72</v>
      </c>
      <c r="O1601" s="45">
        <f t="shared" si="117"/>
        <v>1.7150000000000001</v>
      </c>
      <c r="P1601" s="48">
        <f t="shared" si="118"/>
        <v>1.635</v>
      </c>
      <c r="Q1601">
        <v>2.31</v>
      </c>
      <c r="R1601" s="45">
        <f>VLOOKUP(H1601,'[1]CALCUL AS et AN'!$A$2:$AU$889,46,FALSE)</f>
        <v>2.5725000000000002</v>
      </c>
      <c r="S1601" s="48">
        <f>VLOOKUP(H1601,'[1]CALCUL AS et AN'!$A$2:$AU$889,47,FALSE)</f>
        <v>2.4525000000000001</v>
      </c>
      <c r="T1601">
        <v>2.31</v>
      </c>
      <c r="U1601" s="45">
        <f t="shared" si="119"/>
        <v>2.5725000000000002</v>
      </c>
      <c r="V1601" s="48">
        <f t="shared" si="120"/>
        <v>2.4525000000000001</v>
      </c>
      <c r="W1601" t="s">
        <v>1361</v>
      </c>
      <c r="X1601" t="s">
        <v>937</v>
      </c>
    </row>
    <row r="1602" spans="1:24" outlineLevel="1">
      <c r="A1602" s="73" t="s">
        <v>3113</v>
      </c>
      <c r="B1602" s="73" t="str">
        <f t="shared" si="116"/>
        <v>SPR1500V150BG</v>
      </c>
      <c r="N1602">
        <f>SUBTOTAL(9,N1562:N1601)</f>
        <v>845.35883333333368</v>
      </c>
      <c r="O1602" s="45">
        <f>SUBTOTAL(9,O1562:O1601)</f>
        <v>837.02579600000001</v>
      </c>
      <c r="P1602" s="48">
        <f>SUBTOTAL(9,P1562:P1601)</f>
        <v>857.51059600000008</v>
      </c>
      <c r="T1602">
        <f>SUBTOTAL(9,T1562:T1601)</f>
        <v>1237.202</v>
      </c>
      <c r="U1602" s="45">
        <f>SUBTOTAL(9,U1562:U1601)</f>
        <v>1251.3194715000002</v>
      </c>
      <c r="V1602" s="48">
        <f>SUBTOTAL(9,V1562:V1601)</f>
        <v>1279.5622315000003</v>
      </c>
    </row>
    <row r="1603" spans="1:24" outlineLevel="2">
      <c r="A1603" t="s">
        <v>30</v>
      </c>
      <c r="B1603" s="73" t="str">
        <f t="shared" si="116"/>
        <v>0V75</v>
      </c>
      <c r="C1603">
        <v>101006</v>
      </c>
      <c r="D1603">
        <v>1</v>
      </c>
      <c r="E1603" t="s">
        <v>1546</v>
      </c>
      <c r="F1603">
        <v>0.68</v>
      </c>
      <c r="H1603">
        <v>101006</v>
      </c>
      <c r="I1603">
        <v>0.23</v>
      </c>
      <c r="J1603">
        <v>1</v>
      </c>
      <c r="K1603">
        <v>0.23</v>
      </c>
      <c r="L1603" s="45">
        <f>VLOOKUP(H1603,'[1]CALCUL AS et AN'!$A$2:$AU$889,24,FALSE)</f>
        <v>0.22953999999999999</v>
      </c>
      <c r="M1603" s="48">
        <f>VLOOKUP(H1603,'[1]CALCUL AS et AN'!$A$2:$AU$889,28,FALSE)</f>
        <v>0.22953999999999999</v>
      </c>
      <c r="N1603">
        <v>0.23</v>
      </c>
      <c r="O1603" s="45">
        <f t="shared" si="117"/>
        <v>0.22953999999999999</v>
      </c>
      <c r="P1603" s="48">
        <f t="shared" si="118"/>
        <v>0.22953999999999999</v>
      </c>
      <c r="Q1603">
        <v>0.68</v>
      </c>
      <c r="R1603" s="45">
        <f>VLOOKUP(H1603,'[1]CALCUL AS et AN'!$A$2:$AU$889,46,FALSE)</f>
        <v>0.68862000000000001</v>
      </c>
      <c r="S1603" s="48">
        <f>VLOOKUP(H1603,'[1]CALCUL AS et AN'!$A$2:$AU$889,47,FALSE)</f>
        <v>0.68862000000000001</v>
      </c>
      <c r="T1603">
        <v>0.68</v>
      </c>
      <c r="U1603" s="45">
        <f t="shared" si="119"/>
        <v>0.68862000000000001</v>
      </c>
      <c r="V1603" s="48">
        <f t="shared" si="120"/>
        <v>0.68862000000000001</v>
      </c>
      <c r="W1603" t="s">
        <v>1361</v>
      </c>
      <c r="X1603" t="s">
        <v>951</v>
      </c>
    </row>
    <row r="1604" spans="1:24" outlineLevel="2">
      <c r="A1604" t="s">
        <v>30</v>
      </c>
      <c r="B1604" s="73" t="str">
        <f t="shared" si="116"/>
        <v>0V75</v>
      </c>
      <c r="C1604" t="s">
        <v>2466</v>
      </c>
      <c r="D1604">
        <v>2</v>
      </c>
      <c r="E1604" t="s">
        <v>2467</v>
      </c>
      <c r="F1604">
        <v>0.90200000000000002</v>
      </c>
      <c r="H1604" t="s">
        <v>2466</v>
      </c>
      <c r="I1604">
        <v>0.6</v>
      </c>
      <c r="J1604">
        <v>1</v>
      </c>
      <c r="K1604">
        <v>0.6</v>
      </c>
      <c r="L1604" s="45">
        <f>VLOOKUP(H1604,'[1]CALCUL AS et AN'!$A$2:$AU$889,24,FALSE)</f>
        <v>0.60099999999999998</v>
      </c>
      <c r="M1604" s="48">
        <f>VLOOKUP(H1604,'[1]CALCUL AS et AN'!$A$2:$AU$889,28,FALSE)</f>
        <v>0.60099999999999998</v>
      </c>
      <c r="N1604">
        <v>1.2</v>
      </c>
      <c r="O1604" s="45">
        <f t="shared" si="117"/>
        <v>1.202</v>
      </c>
      <c r="P1604" s="48">
        <f t="shared" si="118"/>
        <v>1.202</v>
      </c>
      <c r="Q1604">
        <v>0.90200000000000002</v>
      </c>
      <c r="R1604" s="45">
        <f>VLOOKUP(H1604,'[1]CALCUL AS et AN'!$A$2:$AU$889,46,FALSE)</f>
        <v>0.90149999999999997</v>
      </c>
      <c r="S1604" s="48">
        <f>VLOOKUP(H1604,'[1]CALCUL AS et AN'!$A$2:$AU$889,47,FALSE)</f>
        <v>0.90149999999999997</v>
      </c>
      <c r="T1604">
        <v>1.804</v>
      </c>
      <c r="U1604" s="45">
        <f t="shared" si="119"/>
        <v>1.8029999999999999</v>
      </c>
      <c r="V1604" s="48">
        <f t="shared" si="120"/>
        <v>1.8029999999999999</v>
      </c>
      <c r="W1604" t="s">
        <v>1361</v>
      </c>
      <c r="X1604" t="s">
        <v>951</v>
      </c>
    </row>
    <row r="1605" spans="1:24" outlineLevel="2">
      <c r="A1605" t="s">
        <v>30</v>
      </c>
      <c r="B1605" s="73" t="str">
        <f t="shared" si="116"/>
        <v>0V75</v>
      </c>
      <c r="C1605" t="s">
        <v>2470</v>
      </c>
      <c r="D1605">
        <v>2</v>
      </c>
      <c r="E1605" t="s">
        <v>2471</v>
      </c>
      <c r="F1605">
        <v>0.08</v>
      </c>
      <c r="H1605" t="s">
        <v>2470</v>
      </c>
      <c r="I1605">
        <v>7.0000000000000007E-2</v>
      </c>
      <c r="J1605">
        <v>1</v>
      </c>
      <c r="K1605">
        <v>7.0000000000000007E-2</v>
      </c>
      <c r="L1605" s="45">
        <f>VLOOKUP(H1605,'[1]CALCUL AS et AN'!$A$2:$AU$889,24,FALSE)</f>
        <v>7.1999999999999995E-2</v>
      </c>
      <c r="M1605" s="48">
        <f>VLOOKUP(H1605,'[1]CALCUL AS et AN'!$A$2:$AU$889,28,FALSE)</f>
        <v>7.1999999999999995E-2</v>
      </c>
      <c r="N1605">
        <v>0.14000000000000001</v>
      </c>
      <c r="O1605" s="45">
        <f t="shared" si="117"/>
        <v>0.14399999999999999</v>
      </c>
      <c r="P1605" s="48">
        <f t="shared" si="118"/>
        <v>0.14399999999999999</v>
      </c>
      <c r="Q1605">
        <v>0.08</v>
      </c>
      <c r="R1605" s="45">
        <f>VLOOKUP(H1605,'[1]CALCUL AS et AN'!$A$2:$AU$889,46,FALSE)</f>
        <v>0.10799999999999998</v>
      </c>
      <c r="S1605" s="48">
        <f>VLOOKUP(H1605,'[1]CALCUL AS et AN'!$A$2:$AU$889,47,FALSE)</f>
        <v>0.10799999999999998</v>
      </c>
      <c r="T1605">
        <v>0.16</v>
      </c>
      <c r="U1605" s="45">
        <f t="shared" si="119"/>
        <v>0.21599999999999997</v>
      </c>
      <c r="V1605" s="48">
        <f t="shared" si="120"/>
        <v>0.21599999999999997</v>
      </c>
      <c r="W1605" t="s">
        <v>1361</v>
      </c>
      <c r="X1605" t="s">
        <v>951</v>
      </c>
    </row>
    <row r="1606" spans="1:24" outlineLevel="2">
      <c r="A1606" t="s">
        <v>30</v>
      </c>
      <c r="B1606" s="73" t="str">
        <f t="shared" si="116"/>
        <v>0V75</v>
      </c>
      <c r="C1606">
        <v>1510064</v>
      </c>
      <c r="D1606">
        <v>1</v>
      </c>
      <c r="E1606" t="s">
        <v>1673</v>
      </c>
      <c r="F1606">
        <v>39.22</v>
      </c>
      <c r="H1606">
        <v>1510064</v>
      </c>
      <c r="I1606">
        <v>24.96</v>
      </c>
      <c r="J1606">
        <v>1</v>
      </c>
      <c r="K1606">
        <v>24.96</v>
      </c>
      <c r="L1606" s="45">
        <f>VLOOKUP(H1606,'[1]CALCUL AS et AN'!$A$2:$AU$889,24,FALSE)</f>
        <v>24.954999999999998</v>
      </c>
      <c r="M1606" s="48">
        <f>VLOOKUP(H1606,'[1]CALCUL AS et AN'!$A$2:$AU$889,28,FALSE)</f>
        <v>24.954999999999998</v>
      </c>
      <c r="N1606">
        <v>24.96</v>
      </c>
      <c r="O1606" s="45">
        <f t="shared" si="117"/>
        <v>24.954999999999998</v>
      </c>
      <c r="P1606" s="48">
        <f t="shared" si="118"/>
        <v>24.954999999999998</v>
      </c>
      <c r="Q1606">
        <v>39.22</v>
      </c>
      <c r="R1606" s="45">
        <f>VLOOKUP(H1606,'[1]CALCUL AS et AN'!$A$2:$AU$889,46,FALSE)</f>
        <v>37.432499999999997</v>
      </c>
      <c r="S1606" s="48">
        <f>VLOOKUP(H1606,'[1]CALCUL AS et AN'!$A$2:$AU$889,47,FALSE)</f>
        <v>37.432499999999997</v>
      </c>
      <c r="T1606">
        <v>39.22</v>
      </c>
      <c r="U1606" s="45">
        <f t="shared" si="119"/>
        <v>37.432499999999997</v>
      </c>
      <c r="V1606" s="48">
        <f t="shared" si="120"/>
        <v>37.432499999999997</v>
      </c>
      <c r="W1606" t="s">
        <v>1361</v>
      </c>
      <c r="X1606" t="s">
        <v>951</v>
      </c>
    </row>
    <row r="1607" spans="1:24" outlineLevel="2">
      <c r="A1607" t="s">
        <v>30</v>
      </c>
      <c r="B1607" s="73" t="str">
        <f t="shared" si="116"/>
        <v>0V75</v>
      </c>
      <c r="C1607" t="s">
        <v>2029</v>
      </c>
      <c r="D1607">
        <v>1</v>
      </c>
      <c r="E1607" t="s">
        <v>2030</v>
      </c>
      <c r="F1607">
        <v>330.98</v>
      </c>
      <c r="H1607" t="s">
        <v>2029</v>
      </c>
      <c r="I1607">
        <v>247</v>
      </c>
      <c r="J1607">
        <v>1</v>
      </c>
      <c r="K1607">
        <v>247</v>
      </c>
      <c r="L1607" s="45">
        <f>VLOOKUP(H1607,'[1]CALCUL AS et AN'!$A$2:$AU$889,24,FALSE)</f>
        <v>247</v>
      </c>
      <c r="M1607" s="48">
        <f>VLOOKUP(H1607,'[1]CALCUL AS et AN'!$A$2:$AU$889,28,FALSE)</f>
        <v>285</v>
      </c>
      <c r="N1607">
        <v>247</v>
      </c>
      <c r="O1607" s="45">
        <f t="shared" si="117"/>
        <v>247</v>
      </c>
      <c r="P1607" s="48">
        <f t="shared" si="118"/>
        <v>285</v>
      </c>
      <c r="Q1607">
        <v>330.98</v>
      </c>
      <c r="R1607" s="45">
        <f>VLOOKUP(H1607,'[1]CALCUL AS et AN'!$A$2:$AU$889,46,FALSE)</f>
        <v>370.5</v>
      </c>
      <c r="S1607" s="48">
        <f>VLOOKUP(H1607,'[1]CALCUL AS et AN'!$A$2:$AU$889,47,FALSE)</f>
        <v>427.5</v>
      </c>
      <c r="T1607">
        <v>330.98</v>
      </c>
      <c r="U1607" s="45">
        <f t="shared" si="119"/>
        <v>370.5</v>
      </c>
      <c r="V1607" s="48">
        <f t="shared" si="120"/>
        <v>427.5</v>
      </c>
      <c r="W1607" t="s">
        <v>1361</v>
      </c>
      <c r="X1607" t="s">
        <v>951</v>
      </c>
    </row>
    <row r="1608" spans="1:24" outlineLevel="2">
      <c r="A1608" t="s">
        <v>30</v>
      </c>
      <c r="B1608" s="73" t="str">
        <f t="shared" si="116"/>
        <v>0V75</v>
      </c>
      <c r="C1608">
        <v>9600000618</v>
      </c>
      <c r="D1608">
        <v>1</v>
      </c>
      <c r="E1608" t="s">
        <v>2044</v>
      </c>
      <c r="F1608">
        <v>1.57</v>
      </c>
      <c r="H1608">
        <v>9600000618</v>
      </c>
      <c r="I1608">
        <v>0.8</v>
      </c>
      <c r="J1608">
        <v>1</v>
      </c>
      <c r="K1608">
        <v>0.8</v>
      </c>
      <c r="L1608" s="45">
        <f>VLOOKUP(H1608,'[1]CALCUL AS et AN'!$A$2:$AU$889,24,FALSE)</f>
        <v>0.80289999999999995</v>
      </c>
      <c r="M1608" s="48">
        <f>VLOOKUP(H1608,'[1]CALCUL AS et AN'!$A$2:$AU$889,28,FALSE)</f>
        <v>0.80289999999999995</v>
      </c>
      <c r="N1608">
        <v>0.8</v>
      </c>
      <c r="O1608" s="45">
        <f t="shared" si="117"/>
        <v>0.80289999999999995</v>
      </c>
      <c r="P1608" s="48">
        <f t="shared" si="118"/>
        <v>0.80289999999999995</v>
      </c>
      <c r="Q1608">
        <v>1.57</v>
      </c>
      <c r="R1608" s="45">
        <f>VLOOKUP(H1608,'[1]CALCUL AS et AN'!$A$2:$AU$889,46,FALSE)</f>
        <v>1.6057999999999999</v>
      </c>
      <c r="S1608" s="48">
        <f>VLOOKUP(H1608,'[1]CALCUL AS et AN'!$A$2:$AU$889,47,FALSE)</f>
        <v>1.6057999999999999</v>
      </c>
      <c r="T1608">
        <v>1.57</v>
      </c>
      <c r="U1608" s="45">
        <f t="shared" si="119"/>
        <v>1.6057999999999999</v>
      </c>
      <c r="V1608" s="48">
        <f t="shared" si="120"/>
        <v>1.6057999999999999</v>
      </c>
      <c r="W1608" t="s">
        <v>1361</v>
      </c>
      <c r="X1608" t="s">
        <v>951</v>
      </c>
    </row>
    <row r="1609" spans="1:24" outlineLevel="2">
      <c r="A1609" t="s">
        <v>30</v>
      </c>
      <c r="B1609" s="73" t="str">
        <f t="shared" si="116"/>
        <v>0V75</v>
      </c>
      <c r="C1609" t="s">
        <v>414</v>
      </c>
      <c r="D1609">
        <v>1</v>
      </c>
      <c r="E1609" t="s">
        <v>415</v>
      </c>
      <c r="F1609">
        <v>38.61</v>
      </c>
      <c r="H1609" t="s">
        <v>414</v>
      </c>
      <c r="I1609">
        <v>26.4</v>
      </c>
      <c r="J1609">
        <v>1</v>
      </c>
      <c r="K1609">
        <v>26.4</v>
      </c>
      <c r="L1609" s="45">
        <f>VLOOKUP(H1609,'[1]CALCUL AS et AN'!$A$2:$AU$889,24,FALSE)</f>
        <v>26.4</v>
      </c>
      <c r="M1609" s="48">
        <f>VLOOKUP(H1609,'[1]CALCUL AS et AN'!$A$2:$AU$889,28,FALSE)</f>
        <v>26.4</v>
      </c>
      <c r="N1609">
        <v>26.4</v>
      </c>
      <c r="O1609" s="45">
        <f t="shared" si="117"/>
        <v>26.4</v>
      </c>
      <c r="P1609" s="48">
        <f t="shared" si="118"/>
        <v>26.4</v>
      </c>
      <c r="Q1609">
        <v>38.61</v>
      </c>
      <c r="R1609" s="45">
        <f>VLOOKUP(H1609,'[1]CALCUL AS et AN'!$A$2:$AU$889,46,FALSE)</f>
        <v>39.599999999999994</v>
      </c>
      <c r="S1609" s="48">
        <f>VLOOKUP(H1609,'[1]CALCUL AS et AN'!$A$2:$AU$889,47,FALSE)</f>
        <v>39.599999999999994</v>
      </c>
      <c r="T1609">
        <v>38.61</v>
      </c>
      <c r="U1609" s="45">
        <f t="shared" si="119"/>
        <v>39.599999999999994</v>
      </c>
      <c r="V1609" s="48">
        <f t="shared" si="120"/>
        <v>39.599999999999994</v>
      </c>
      <c r="W1609" t="s">
        <v>1361</v>
      </c>
      <c r="X1609" t="s">
        <v>937</v>
      </c>
    </row>
    <row r="1610" spans="1:24" outlineLevel="2">
      <c r="A1610" t="s">
        <v>30</v>
      </c>
      <c r="B1610" s="73" t="str">
        <f t="shared" si="116"/>
        <v>0V75</v>
      </c>
      <c r="C1610" t="s">
        <v>592</v>
      </c>
      <c r="D1610">
        <v>2</v>
      </c>
      <c r="E1610" t="s">
        <v>1512</v>
      </c>
      <c r="F1610">
        <v>0.96</v>
      </c>
      <c r="H1610" t="s">
        <v>592</v>
      </c>
      <c r="I1610">
        <v>0.77</v>
      </c>
      <c r="J1610">
        <v>1</v>
      </c>
      <c r="K1610">
        <v>0.77</v>
      </c>
      <c r="L1610" s="45">
        <f>VLOOKUP(H1610,'[1]CALCUL AS et AN'!$A$2:$AU$889,24,FALSE)</f>
        <v>0.76900000000000002</v>
      </c>
      <c r="M1610" s="48">
        <f>VLOOKUP(H1610,'[1]CALCUL AS et AN'!$A$2:$AU$889,28,FALSE)</f>
        <v>0.84599999999999997</v>
      </c>
      <c r="N1610">
        <v>1.54</v>
      </c>
      <c r="O1610" s="45">
        <f t="shared" si="117"/>
        <v>1.538</v>
      </c>
      <c r="P1610" s="48">
        <f t="shared" si="118"/>
        <v>1.6919999999999999</v>
      </c>
      <c r="Q1610">
        <v>0.96</v>
      </c>
      <c r="R1610" s="45">
        <f>VLOOKUP(H1610,'[1]CALCUL AS et AN'!$A$2:$AU$889,46,FALSE)</f>
        <v>0.96125000000000005</v>
      </c>
      <c r="S1610" s="48">
        <f>VLOOKUP(H1610,'[1]CALCUL AS et AN'!$A$2:$AU$889,47,FALSE)</f>
        <v>1.0574999999999999</v>
      </c>
      <c r="T1610">
        <v>1.92</v>
      </c>
      <c r="U1610" s="45">
        <f t="shared" si="119"/>
        <v>1.9225000000000001</v>
      </c>
      <c r="V1610" s="48">
        <f t="shared" si="120"/>
        <v>2.1149999999999998</v>
      </c>
      <c r="W1610" t="s">
        <v>1361</v>
      </c>
      <c r="X1610" t="s">
        <v>937</v>
      </c>
    </row>
    <row r="1611" spans="1:24" outlineLevel="2">
      <c r="A1611" t="s">
        <v>30</v>
      </c>
      <c r="B1611" s="73" t="str">
        <f t="shared" si="116"/>
        <v>0V75</v>
      </c>
      <c r="C1611" t="s">
        <v>963</v>
      </c>
      <c r="D1611">
        <v>1</v>
      </c>
      <c r="E1611" t="s">
        <v>964</v>
      </c>
      <c r="F1611">
        <v>3.76</v>
      </c>
      <c r="H1611" t="s">
        <v>963</v>
      </c>
      <c r="I1611">
        <v>2.13</v>
      </c>
      <c r="J1611">
        <v>1</v>
      </c>
      <c r="K1611">
        <v>2.13</v>
      </c>
      <c r="L1611" s="45">
        <f>VLOOKUP(H1611,'[1]CALCUL AS et AN'!$A$2:$AU$889,24,FALSE)</f>
        <v>2.13</v>
      </c>
      <c r="M1611" s="48">
        <f>VLOOKUP(H1611,'[1]CALCUL AS et AN'!$A$2:$AU$889,28,FALSE)</f>
        <v>2.5049999999999999</v>
      </c>
      <c r="N1611">
        <v>2.13</v>
      </c>
      <c r="O1611" s="45">
        <f t="shared" si="117"/>
        <v>2.13</v>
      </c>
      <c r="P1611" s="48">
        <f t="shared" si="118"/>
        <v>2.5049999999999999</v>
      </c>
      <c r="Q1611">
        <v>3.76</v>
      </c>
      <c r="R1611" s="45">
        <f>VLOOKUP(H1611,'[1]CALCUL AS et AN'!$A$2:$AU$889,46,FALSE)</f>
        <v>4.26</v>
      </c>
      <c r="S1611" s="48">
        <f>VLOOKUP(H1611,'[1]CALCUL AS et AN'!$A$2:$AU$889,47,FALSE)</f>
        <v>5.01</v>
      </c>
      <c r="T1611">
        <v>3.76</v>
      </c>
      <c r="U1611" s="45">
        <f t="shared" si="119"/>
        <v>4.26</v>
      </c>
      <c r="V1611" s="48">
        <f t="shared" si="120"/>
        <v>5.01</v>
      </c>
      <c r="W1611" t="s">
        <v>1361</v>
      </c>
      <c r="X1611" t="s">
        <v>951</v>
      </c>
    </row>
    <row r="1612" spans="1:24" outlineLevel="2">
      <c r="A1612" t="s">
        <v>30</v>
      </c>
      <c r="B1612" s="73" t="str">
        <f t="shared" si="116"/>
        <v>0V75</v>
      </c>
      <c r="C1612" t="s">
        <v>2003</v>
      </c>
      <c r="D1612">
        <v>1</v>
      </c>
      <c r="E1612" t="s">
        <v>2004</v>
      </c>
      <c r="F1612">
        <v>277.7</v>
      </c>
      <c r="H1612" t="s">
        <v>2003</v>
      </c>
      <c r="I1612">
        <v>181.5</v>
      </c>
      <c r="J1612">
        <v>1</v>
      </c>
      <c r="K1612">
        <v>181.5</v>
      </c>
      <c r="L1612" s="45">
        <f>VLOOKUP(H1612,'[1]CALCUL AS et AN'!$A$2:$AU$889,24,FALSE)</f>
        <v>181.5</v>
      </c>
      <c r="M1612" s="48">
        <f>VLOOKUP(H1612,'[1]CALCUL AS et AN'!$A$2:$AU$889,28,FALSE)</f>
        <v>181.5</v>
      </c>
      <c r="N1612">
        <v>181.5</v>
      </c>
      <c r="O1612" s="45">
        <f t="shared" si="117"/>
        <v>181.5</v>
      </c>
      <c r="P1612" s="48">
        <f t="shared" si="118"/>
        <v>181.5</v>
      </c>
      <c r="Q1612">
        <v>277.7</v>
      </c>
      <c r="R1612" s="45">
        <f>VLOOKUP(H1612,'[1]CALCUL AS et AN'!$A$2:$AU$889,46,FALSE)</f>
        <v>272.25</v>
      </c>
      <c r="S1612" s="48">
        <f>VLOOKUP(H1612,'[1]CALCUL AS et AN'!$A$2:$AU$889,47,FALSE)</f>
        <v>272.25</v>
      </c>
      <c r="T1612">
        <v>277.7</v>
      </c>
      <c r="U1612" s="45">
        <f t="shared" si="119"/>
        <v>272.25</v>
      </c>
      <c r="V1612" s="48">
        <f t="shared" si="120"/>
        <v>272.25</v>
      </c>
      <c r="W1612" t="s">
        <v>1361</v>
      </c>
      <c r="X1612" t="s">
        <v>951</v>
      </c>
    </row>
    <row r="1613" spans="1:24" outlineLevel="2">
      <c r="A1613" t="s">
        <v>30</v>
      </c>
      <c r="B1613" s="73" t="str">
        <f t="shared" si="116"/>
        <v>0V75</v>
      </c>
      <c r="C1613" t="s">
        <v>1527</v>
      </c>
      <c r="D1613">
        <v>1</v>
      </c>
      <c r="E1613" t="s">
        <v>1528</v>
      </c>
      <c r="F1613">
        <v>0.77</v>
      </c>
      <c r="H1613" t="s">
        <v>1527</v>
      </c>
      <c r="I1613">
        <v>0.61</v>
      </c>
      <c r="J1613">
        <v>1</v>
      </c>
      <c r="K1613">
        <v>0.61</v>
      </c>
      <c r="L1613" s="45">
        <f>VLOOKUP(H1613,'[1]CALCUL AS et AN'!$A$2:$AU$889,24,FALSE)</f>
        <v>0.61299999999999999</v>
      </c>
      <c r="M1613" s="48">
        <f>VLOOKUP(H1613,'[1]CALCUL AS et AN'!$A$2:$AU$889,28,FALSE)</f>
        <v>0.67400000000000004</v>
      </c>
      <c r="N1613">
        <v>0.61</v>
      </c>
      <c r="O1613" s="45">
        <f t="shared" si="117"/>
        <v>0.61299999999999999</v>
      </c>
      <c r="P1613" s="48">
        <f t="shared" si="118"/>
        <v>0.67400000000000004</v>
      </c>
      <c r="Q1613">
        <v>0.77</v>
      </c>
      <c r="R1613" s="45">
        <f>VLOOKUP(H1613,'[1]CALCUL AS et AN'!$A$2:$AU$889,46,FALSE)</f>
        <v>0.81529000000000007</v>
      </c>
      <c r="S1613" s="48">
        <f>VLOOKUP(H1613,'[1]CALCUL AS et AN'!$A$2:$AU$889,47,FALSE)</f>
        <v>0.89642000000000011</v>
      </c>
      <c r="T1613">
        <v>0.77</v>
      </c>
      <c r="U1613" s="45">
        <f t="shared" si="119"/>
        <v>0.81529000000000007</v>
      </c>
      <c r="V1613" s="48">
        <f t="shared" si="120"/>
        <v>0.89642000000000011</v>
      </c>
      <c r="W1613" t="s">
        <v>1361</v>
      </c>
      <c r="X1613" t="s">
        <v>951</v>
      </c>
    </row>
    <row r="1614" spans="1:24" outlineLevel="2">
      <c r="A1614" t="s">
        <v>30</v>
      </c>
      <c r="B1614" s="73" t="str">
        <f t="shared" si="116"/>
        <v>0V75</v>
      </c>
      <c r="C1614">
        <v>7214321415</v>
      </c>
      <c r="D1614">
        <v>1</v>
      </c>
      <c r="E1614" t="s">
        <v>2402</v>
      </c>
      <c r="F1614">
        <v>0.1</v>
      </c>
      <c r="H1614">
        <v>7214321415</v>
      </c>
      <c r="I1614">
        <v>0</v>
      </c>
      <c r="J1614">
        <v>100</v>
      </c>
      <c r="K1614">
        <v>0</v>
      </c>
      <c r="L1614" s="45">
        <f>VLOOKUP(H1614,'[1]CALCUL AS et AN'!$A$2:$AU$889,24,FALSE)</f>
        <v>1.9300000000000001E-2</v>
      </c>
      <c r="M1614" s="48">
        <f>VLOOKUP(H1614,'[1]CALCUL AS et AN'!$A$2:$AU$889,28,FALSE)</f>
        <v>1.7100000000000001E-2</v>
      </c>
      <c r="N1614">
        <v>0</v>
      </c>
      <c r="O1614" s="45">
        <f t="shared" si="117"/>
        <v>1.9300000000000001E-2</v>
      </c>
      <c r="P1614" s="48">
        <f t="shared" si="118"/>
        <v>1.7100000000000001E-2</v>
      </c>
      <c r="Q1614">
        <v>0.1</v>
      </c>
      <c r="R1614" s="45">
        <f>VLOOKUP(H1614,'[1]CALCUL AS et AN'!$A$2:$AU$889,46,FALSE)</f>
        <v>2.8950000000000004E-2</v>
      </c>
      <c r="S1614" s="48">
        <f>VLOOKUP(H1614,'[1]CALCUL AS et AN'!$A$2:$AU$889,47,FALSE)</f>
        <v>2.5649999999999999E-2</v>
      </c>
      <c r="T1614">
        <v>0.1</v>
      </c>
      <c r="U1614" s="45">
        <f t="shared" si="119"/>
        <v>2.8950000000000004E-2</v>
      </c>
      <c r="V1614" s="48">
        <f t="shared" si="120"/>
        <v>2.5649999999999999E-2</v>
      </c>
      <c r="W1614" t="s">
        <v>1361</v>
      </c>
      <c r="X1614" t="s">
        <v>951</v>
      </c>
    </row>
    <row r="1615" spans="1:24" outlineLevel="2">
      <c r="A1615" t="s">
        <v>30</v>
      </c>
      <c r="B1615" s="73" t="str">
        <f t="shared" si="116"/>
        <v>0V75</v>
      </c>
      <c r="C1615" t="s">
        <v>472</v>
      </c>
      <c r="D1615">
        <v>1</v>
      </c>
      <c r="E1615" t="s">
        <v>993</v>
      </c>
      <c r="F1615">
        <v>4.87</v>
      </c>
      <c r="H1615" t="s">
        <v>472</v>
      </c>
      <c r="I1615">
        <v>0.94</v>
      </c>
      <c r="J1615">
        <v>1</v>
      </c>
      <c r="K1615">
        <v>0.94</v>
      </c>
      <c r="L1615" s="45">
        <f>VLOOKUP(H1615,'[1]CALCUL AS et AN'!$A$2:$AU$889,24,FALSE)</f>
        <v>2.1800000000000002</v>
      </c>
      <c r="M1615" s="48">
        <f>VLOOKUP(H1615,'[1]CALCUL AS et AN'!$A$2:$AU$889,28,FALSE)</f>
        <v>0.94</v>
      </c>
      <c r="N1615">
        <v>0.94</v>
      </c>
      <c r="O1615" s="45">
        <f t="shared" si="117"/>
        <v>2.1800000000000002</v>
      </c>
      <c r="P1615" s="48">
        <f t="shared" si="118"/>
        <v>0.94</v>
      </c>
      <c r="Q1615">
        <v>4.87</v>
      </c>
      <c r="R1615" s="45">
        <f>VLOOKUP(H1615,'[1]CALCUL AS et AN'!$A$2:$AU$889,46,FALSE)</f>
        <v>4.9050000000000002</v>
      </c>
      <c r="S1615" s="48">
        <f>VLOOKUP(H1615,'[1]CALCUL AS et AN'!$A$2:$AU$889,47,FALSE)</f>
        <v>2.1149999999999998</v>
      </c>
      <c r="T1615">
        <v>4.87</v>
      </c>
      <c r="U1615" s="45">
        <f t="shared" si="119"/>
        <v>4.9050000000000002</v>
      </c>
      <c r="V1615" s="48">
        <f t="shared" si="120"/>
        <v>2.1149999999999998</v>
      </c>
      <c r="W1615" t="s">
        <v>1361</v>
      </c>
      <c r="X1615" t="s">
        <v>937</v>
      </c>
    </row>
    <row r="1616" spans="1:24" outlineLevel="2">
      <c r="A1616" t="s">
        <v>30</v>
      </c>
      <c r="B1616" s="73" t="str">
        <f t="shared" si="116"/>
        <v>0V75</v>
      </c>
      <c r="C1616" t="s">
        <v>476</v>
      </c>
      <c r="D1616">
        <v>1</v>
      </c>
      <c r="E1616" t="s">
        <v>2937</v>
      </c>
      <c r="F1616">
        <v>4.9400000000000004</v>
      </c>
      <c r="H1616" t="s">
        <v>476</v>
      </c>
      <c r="I1616">
        <v>2.21</v>
      </c>
      <c r="J1616">
        <v>1</v>
      </c>
      <c r="K1616">
        <v>2.21</v>
      </c>
      <c r="L1616" s="45">
        <f>VLOOKUP(H1616,'[1]CALCUL AS et AN'!$A$2:$AU$889,24,FALSE)</f>
        <v>2.21</v>
      </c>
      <c r="M1616" s="48">
        <f>VLOOKUP(H1616,'[1]CALCUL AS et AN'!$A$2:$AU$889,28,FALSE)</f>
        <v>0.92</v>
      </c>
      <c r="N1616">
        <v>2.21</v>
      </c>
      <c r="O1616" s="45">
        <f t="shared" si="117"/>
        <v>2.21</v>
      </c>
      <c r="P1616" s="48">
        <f t="shared" si="118"/>
        <v>0.92</v>
      </c>
      <c r="Q1616">
        <v>4.9400000000000004</v>
      </c>
      <c r="R1616" s="45">
        <f>VLOOKUP(H1616,'[1]CALCUL AS et AN'!$A$2:$AU$889,46,FALSE)</f>
        <v>4.9725000000000001</v>
      </c>
      <c r="S1616" s="48">
        <f>VLOOKUP(H1616,'[1]CALCUL AS et AN'!$A$2:$AU$889,47,FALSE)</f>
        <v>2.0700000000000003</v>
      </c>
      <c r="T1616">
        <v>4.9400000000000004</v>
      </c>
      <c r="U1616" s="45">
        <f t="shared" si="119"/>
        <v>4.9725000000000001</v>
      </c>
      <c r="V1616" s="48">
        <f t="shared" si="120"/>
        <v>2.0700000000000003</v>
      </c>
      <c r="W1616" t="s">
        <v>1361</v>
      </c>
      <c r="X1616" t="s">
        <v>937</v>
      </c>
    </row>
    <row r="1617" spans="1:24" outlineLevel="2">
      <c r="A1617" t="s">
        <v>30</v>
      </c>
      <c r="B1617" s="73" t="str">
        <f t="shared" si="116"/>
        <v>0V75</v>
      </c>
      <c r="C1617" t="s">
        <v>626</v>
      </c>
      <c r="D1617">
        <v>1</v>
      </c>
      <c r="E1617" t="s">
        <v>627</v>
      </c>
      <c r="F1617">
        <v>1.1000000000000001</v>
      </c>
      <c r="H1617" t="s">
        <v>626</v>
      </c>
      <c r="I1617">
        <v>1.1100000000000001</v>
      </c>
      <c r="J1617">
        <v>1</v>
      </c>
      <c r="K1617">
        <v>1.1100000000000001</v>
      </c>
      <c r="L1617" s="45">
        <f>VLOOKUP(H1617,'[1]CALCUL AS et AN'!$A$2:$AU$889,24,FALSE)</f>
        <v>1.1060000000000001</v>
      </c>
      <c r="M1617" s="48">
        <f>VLOOKUP(H1617,'[1]CALCUL AS et AN'!$A$2:$AU$889,28,FALSE)</f>
        <v>1.2170000000000001</v>
      </c>
      <c r="N1617">
        <v>1.1100000000000001</v>
      </c>
      <c r="O1617" s="45">
        <f t="shared" si="117"/>
        <v>1.1060000000000001</v>
      </c>
      <c r="P1617" s="48">
        <f t="shared" si="118"/>
        <v>1.2170000000000001</v>
      </c>
      <c r="Q1617">
        <v>1.27</v>
      </c>
      <c r="R1617" s="45">
        <f>VLOOKUP(H1617,'[1]CALCUL AS et AN'!$A$2:$AU$889,46,FALSE)</f>
        <v>1.3825000000000001</v>
      </c>
      <c r="S1617" s="48">
        <f>VLOOKUP(H1617,'[1]CALCUL AS et AN'!$A$2:$AU$889,47,FALSE)</f>
        <v>1.5212500000000002</v>
      </c>
      <c r="T1617">
        <v>1.27</v>
      </c>
      <c r="U1617" s="45">
        <f t="shared" si="119"/>
        <v>1.3825000000000001</v>
      </c>
      <c r="V1617" s="48">
        <f t="shared" si="120"/>
        <v>1.5212500000000002</v>
      </c>
      <c r="W1617" t="s">
        <v>1361</v>
      </c>
      <c r="X1617" t="s">
        <v>937</v>
      </c>
    </row>
    <row r="1618" spans="1:24" outlineLevel="2">
      <c r="A1618" t="s">
        <v>30</v>
      </c>
      <c r="B1618" s="73" t="str">
        <f t="shared" si="116"/>
        <v>0V75</v>
      </c>
      <c r="C1618" t="s">
        <v>2410</v>
      </c>
      <c r="D1618">
        <v>1.1599999999999999</v>
      </c>
      <c r="E1618" t="s">
        <v>2411</v>
      </c>
      <c r="F1618">
        <v>75</v>
      </c>
      <c r="H1618" t="s">
        <v>2410</v>
      </c>
      <c r="I1618">
        <v>50</v>
      </c>
      <c r="J1618">
        <v>1</v>
      </c>
      <c r="K1618">
        <v>50</v>
      </c>
      <c r="L1618" s="45">
        <f>VLOOKUP(H1618,'[1]CALCUL AS et AN'!$A$2:$AU$889,24,FALSE)</f>
        <v>50</v>
      </c>
      <c r="M1618" s="48">
        <f>VLOOKUP(H1618,'[1]CALCUL AS et AN'!$A$2:$AU$889,28,FALSE)</f>
        <v>50</v>
      </c>
      <c r="N1618">
        <v>57.999999999999993</v>
      </c>
      <c r="O1618" s="45">
        <f t="shared" si="117"/>
        <v>57.999999999999993</v>
      </c>
      <c r="P1618" s="48">
        <f t="shared" si="118"/>
        <v>57.999999999999993</v>
      </c>
      <c r="Q1618">
        <v>75</v>
      </c>
      <c r="R1618" s="45">
        <f>VLOOKUP(H1618,'[1]CALCUL AS et AN'!$A$2:$AU$889,46,FALSE)</f>
        <v>75</v>
      </c>
      <c r="S1618" s="48">
        <f>VLOOKUP(H1618,'[1]CALCUL AS et AN'!$A$2:$AU$889,47,FALSE)</f>
        <v>75</v>
      </c>
      <c r="T1618">
        <v>87</v>
      </c>
      <c r="U1618" s="45">
        <f t="shared" si="119"/>
        <v>87</v>
      </c>
      <c r="V1618" s="48">
        <f t="shared" si="120"/>
        <v>87</v>
      </c>
      <c r="W1618" t="s">
        <v>1361</v>
      </c>
      <c r="X1618" t="s">
        <v>951</v>
      </c>
    </row>
    <row r="1619" spans="1:24" outlineLevel="2">
      <c r="A1619" t="s">
        <v>30</v>
      </c>
      <c r="B1619" s="73" t="str">
        <f t="shared" ref="B1619:B1682" si="121">MID(A1619,7,100)</f>
        <v>0V75</v>
      </c>
      <c r="C1619" t="s">
        <v>1986</v>
      </c>
      <c r="D1619">
        <v>1</v>
      </c>
      <c r="E1619" t="s">
        <v>1987</v>
      </c>
      <c r="F1619">
        <v>4.1900000000000004</v>
      </c>
      <c r="H1619" t="s">
        <v>1986</v>
      </c>
      <c r="I1619">
        <v>2.99</v>
      </c>
      <c r="J1619">
        <v>1</v>
      </c>
      <c r="K1619">
        <v>2.99</v>
      </c>
      <c r="L1619" s="45">
        <f>VLOOKUP(H1619,'[1]CALCUL AS et AN'!$A$2:$AU$889,24,FALSE)</f>
        <v>2.99</v>
      </c>
      <c r="M1619" s="48">
        <f>VLOOKUP(H1619,'[1]CALCUL AS et AN'!$A$2:$AU$889,28,FALSE)</f>
        <v>2.99</v>
      </c>
      <c r="N1619">
        <v>2.99</v>
      </c>
      <c r="O1619" s="45">
        <f t="shared" si="117"/>
        <v>2.99</v>
      </c>
      <c r="P1619" s="48">
        <f t="shared" si="118"/>
        <v>2.99</v>
      </c>
      <c r="Q1619">
        <v>4.1900000000000004</v>
      </c>
      <c r="R1619" s="45">
        <f>VLOOKUP(H1619,'[1]CALCUL AS et AN'!$A$2:$AU$889,46,FALSE)</f>
        <v>4.4850000000000003</v>
      </c>
      <c r="S1619" s="48">
        <f>VLOOKUP(H1619,'[1]CALCUL AS et AN'!$A$2:$AU$889,47,FALSE)</f>
        <v>4.4850000000000003</v>
      </c>
      <c r="T1619">
        <v>4.1900000000000004</v>
      </c>
      <c r="U1619" s="45">
        <f t="shared" si="119"/>
        <v>4.4850000000000003</v>
      </c>
      <c r="V1619" s="48">
        <f t="shared" si="120"/>
        <v>4.4850000000000003</v>
      </c>
      <c r="W1619" t="s">
        <v>1361</v>
      </c>
      <c r="X1619" t="s">
        <v>951</v>
      </c>
    </row>
    <row r="1620" spans="1:24" outlineLevel="2">
      <c r="A1620" t="s">
        <v>30</v>
      </c>
      <c r="B1620" s="73" t="str">
        <f t="shared" si="121"/>
        <v>0V75</v>
      </c>
      <c r="C1620" t="s">
        <v>632</v>
      </c>
      <c r="D1620">
        <v>1.1399999999999999</v>
      </c>
      <c r="E1620" t="s">
        <v>1514</v>
      </c>
      <c r="F1620">
        <v>12.91</v>
      </c>
      <c r="H1620" t="s">
        <v>632</v>
      </c>
      <c r="I1620">
        <v>4.7300000000000004</v>
      </c>
      <c r="J1620">
        <v>0.33</v>
      </c>
      <c r="K1620">
        <v>14.333333333333334</v>
      </c>
      <c r="L1620" s="45">
        <f>VLOOKUP(H1620,'[1]CALCUL AS et AN'!$A$2:$AU$889,24,FALSE)</f>
        <v>4.7320000000000002</v>
      </c>
      <c r="M1620" s="48">
        <f>VLOOKUP(H1620,'[1]CALCUL AS et AN'!$A$2:$AU$889,28,FALSE)</f>
        <v>4.7779999999999996</v>
      </c>
      <c r="N1620">
        <v>16.34</v>
      </c>
      <c r="O1620" s="45">
        <f t="shared" si="117"/>
        <v>5.3944799999999997</v>
      </c>
      <c r="P1620" s="48">
        <f t="shared" si="118"/>
        <v>5.4469199999999987</v>
      </c>
      <c r="Q1620">
        <v>12.91</v>
      </c>
      <c r="R1620" s="45">
        <f>VLOOKUP(H1620,'[1]CALCUL AS et AN'!$A$2:$AU$889,46,FALSE)</f>
        <v>6.2935600000000003</v>
      </c>
      <c r="S1620" s="48">
        <f>VLOOKUP(H1620,'[1]CALCUL AS et AN'!$A$2:$AU$889,47,FALSE)</f>
        <v>6.3547399999999996</v>
      </c>
      <c r="T1620">
        <v>14.7174</v>
      </c>
      <c r="U1620" s="45">
        <f t="shared" si="119"/>
        <v>7.1746583999999993</v>
      </c>
      <c r="V1620" s="48">
        <f t="shared" si="120"/>
        <v>7.2444035999999992</v>
      </c>
      <c r="W1620" t="s">
        <v>1361</v>
      </c>
      <c r="X1620" t="s">
        <v>937</v>
      </c>
    </row>
    <row r="1621" spans="1:24" outlineLevel="2">
      <c r="A1621" t="s">
        <v>30</v>
      </c>
      <c r="B1621" s="73" t="str">
        <f t="shared" si="121"/>
        <v>0V75</v>
      </c>
      <c r="C1621" t="s">
        <v>1510</v>
      </c>
      <c r="D1621">
        <v>1</v>
      </c>
      <c r="E1621" t="s">
        <v>1511</v>
      </c>
      <c r="F1621">
        <v>9.56</v>
      </c>
      <c r="H1621" t="s">
        <v>1510</v>
      </c>
      <c r="I1621">
        <v>8.09</v>
      </c>
      <c r="J1621">
        <v>1</v>
      </c>
      <c r="K1621">
        <v>8.09</v>
      </c>
      <c r="L1621" s="45">
        <f>VLOOKUP(H1621,'[1]CALCUL AS et AN'!$A$2:$AU$889,24,FALSE)</f>
        <v>8.0869999999999997</v>
      </c>
      <c r="M1621" s="48">
        <f>VLOOKUP(H1621,'[1]CALCUL AS et AN'!$A$2:$AU$889,28,FALSE)</f>
        <v>8.0869999999999997</v>
      </c>
      <c r="N1621">
        <v>8.09</v>
      </c>
      <c r="O1621" s="45">
        <f t="shared" si="117"/>
        <v>8.0869999999999997</v>
      </c>
      <c r="P1621" s="48">
        <f t="shared" si="118"/>
        <v>8.0869999999999997</v>
      </c>
      <c r="Q1621">
        <v>9.56</v>
      </c>
      <c r="R1621" s="45">
        <f>VLOOKUP(H1621,'[1]CALCUL AS et AN'!$A$2:$AU$889,46,FALSE)</f>
        <v>10.108750000000001</v>
      </c>
      <c r="S1621" s="48">
        <f>VLOOKUP(H1621,'[1]CALCUL AS et AN'!$A$2:$AU$889,47,FALSE)</f>
        <v>10.108750000000001</v>
      </c>
      <c r="T1621">
        <v>9.56</v>
      </c>
      <c r="U1621" s="45">
        <f t="shared" si="119"/>
        <v>10.108750000000001</v>
      </c>
      <c r="V1621" s="48">
        <f t="shared" si="120"/>
        <v>10.108750000000001</v>
      </c>
      <c r="W1621" t="s">
        <v>1361</v>
      </c>
      <c r="X1621" t="s">
        <v>951</v>
      </c>
    </row>
    <row r="1622" spans="1:24" outlineLevel="2">
      <c r="A1622" t="s">
        <v>30</v>
      </c>
      <c r="B1622" s="73" t="str">
        <f t="shared" si="121"/>
        <v>0V75</v>
      </c>
      <c r="C1622" t="s">
        <v>1519</v>
      </c>
      <c r="D1622">
        <v>1</v>
      </c>
      <c r="E1622" t="s">
        <v>1520</v>
      </c>
      <c r="F1622">
        <v>9.64</v>
      </c>
      <c r="H1622" t="s">
        <v>1519</v>
      </c>
      <c r="I1622">
        <v>7.94</v>
      </c>
      <c r="J1622">
        <v>1</v>
      </c>
      <c r="K1622">
        <v>7.94</v>
      </c>
      <c r="L1622" s="45">
        <f>VLOOKUP(H1622,'[1]CALCUL AS et AN'!$A$2:$AU$889,24,FALSE)</f>
        <v>7.9420000000000002</v>
      </c>
      <c r="M1622" s="48">
        <f>VLOOKUP(H1622,'[1]CALCUL AS et AN'!$A$2:$AU$889,28,FALSE)</f>
        <v>7.9420000000000002</v>
      </c>
      <c r="N1622">
        <v>7.94</v>
      </c>
      <c r="O1622" s="45">
        <f t="shared" si="117"/>
        <v>7.9420000000000002</v>
      </c>
      <c r="P1622" s="48">
        <f t="shared" si="118"/>
        <v>7.9420000000000002</v>
      </c>
      <c r="Q1622">
        <v>9.64</v>
      </c>
      <c r="R1622" s="45">
        <f>VLOOKUP(H1622,'[1]CALCUL AS et AN'!$A$2:$AU$889,46,FALSE)</f>
        <v>9.9275000000000002</v>
      </c>
      <c r="S1622" s="48">
        <f>VLOOKUP(H1622,'[1]CALCUL AS et AN'!$A$2:$AU$889,47,FALSE)</f>
        <v>9.9275000000000002</v>
      </c>
      <c r="T1622">
        <v>9.64</v>
      </c>
      <c r="U1622" s="45">
        <f t="shared" si="119"/>
        <v>9.9275000000000002</v>
      </c>
      <c r="V1622" s="48">
        <f t="shared" si="120"/>
        <v>9.9275000000000002</v>
      </c>
      <c r="W1622" t="s">
        <v>1361</v>
      </c>
      <c r="X1622" t="s">
        <v>951</v>
      </c>
    </row>
    <row r="1623" spans="1:24" outlineLevel="2">
      <c r="A1623" t="s">
        <v>30</v>
      </c>
      <c r="B1623" s="73" t="str">
        <f t="shared" si="121"/>
        <v>0V75</v>
      </c>
      <c r="C1623">
        <v>8434000618</v>
      </c>
      <c r="D1623">
        <v>1</v>
      </c>
      <c r="E1623" t="s">
        <v>2272</v>
      </c>
      <c r="F1623">
        <v>0.02</v>
      </c>
      <c r="H1623">
        <v>8434000618</v>
      </c>
      <c r="I1623">
        <v>8.3000000000000007</v>
      </c>
      <c r="J1623">
        <v>500</v>
      </c>
      <c r="K1623">
        <v>1.66E-2</v>
      </c>
      <c r="L1623" s="45">
        <f>VLOOKUP(H1623,'[1]CALCUL AS et AN'!$A$2:$AU$889,24,FALSE)</f>
        <v>1.66E-2</v>
      </c>
      <c r="M1623" s="48">
        <f>VLOOKUP(H1623,'[1]CALCUL AS et AN'!$A$2:$AU$889,28,FALSE)</f>
        <v>1.66E-2</v>
      </c>
      <c r="N1623">
        <v>1.66E-2</v>
      </c>
      <c r="O1623" s="45">
        <f t="shared" si="117"/>
        <v>1.66E-2</v>
      </c>
      <c r="P1623" s="48">
        <f t="shared" si="118"/>
        <v>1.66E-2</v>
      </c>
      <c r="Q1623">
        <v>0.02</v>
      </c>
      <c r="R1623" s="45">
        <f>VLOOKUP(H1623,'[1]CALCUL AS et AN'!$A$2:$AU$889,46,FALSE)</f>
        <v>2.0750000000000001E-2</v>
      </c>
      <c r="S1623" s="48">
        <f>VLOOKUP(H1623,'[1]CALCUL AS et AN'!$A$2:$AU$889,47,FALSE)</f>
        <v>2.0750000000000001E-2</v>
      </c>
      <c r="T1623">
        <v>0.02</v>
      </c>
      <c r="U1623" s="45">
        <f t="shared" si="119"/>
        <v>2.0750000000000001E-2</v>
      </c>
      <c r="V1623" s="48">
        <f t="shared" si="120"/>
        <v>2.0750000000000001E-2</v>
      </c>
      <c r="W1623" t="s">
        <v>1361</v>
      </c>
      <c r="X1623" t="s">
        <v>951</v>
      </c>
    </row>
    <row r="1624" spans="1:24" outlineLevel="2">
      <c r="A1624" t="s">
        <v>30</v>
      </c>
      <c r="B1624" s="73" t="str">
        <f t="shared" si="121"/>
        <v>0V75</v>
      </c>
      <c r="C1624" t="s">
        <v>2362</v>
      </c>
      <c r="D1624">
        <v>2</v>
      </c>
      <c r="E1624" t="s">
        <v>2363</v>
      </c>
      <c r="F1624">
        <v>1.9E-2</v>
      </c>
      <c r="H1624" t="s">
        <v>2362</v>
      </c>
      <c r="I1624">
        <v>0.13</v>
      </c>
      <c r="J1624">
        <v>1</v>
      </c>
      <c r="K1624">
        <v>0.13</v>
      </c>
      <c r="L1624" s="45">
        <f>VLOOKUP(H1624,'[1]CALCUL AS et AN'!$A$2:$AU$889,24,FALSE)</f>
        <v>0.12720000000000001</v>
      </c>
      <c r="M1624" s="48">
        <f>VLOOKUP(H1624,'[1]CALCUL AS et AN'!$A$2:$AU$889,28,FALSE)</f>
        <v>0.12720000000000001</v>
      </c>
      <c r="N1624">
        <v>0.26</v>
      </c>
      <c r="O1624" s="45">
        <f t="shared" si="117"/>
        <v>0.25440000000000002</v>
      </c>
      <c r="P1624" s="48">
        <f t="shared" si="118"/>
        <v>0.25440000000000002</v>
      </c>
      <c r="Q1624">
        <v>1.9E-2</v>
      </c>
      <c r="R1624" s="45">
        <f>VLOOKUP(H1624,'[1]CALCUL AS et AN'!$A$2:$AU$889,46,FALSE)</f>
        <v>0.19080000000000003</v>
      </c>
      <c r="S1624" s="48">
        <f>VLOOKUP(H1624,'[1]CALCUL AS et AN'!$A$2:$AU$889,47,FALSE)</f>
        <v>0.19080000000000003</v>
      </c>
      <c r="T1624">
        <v>3.7999999999999999E-2</v>
      </c>
      <c r="U1624" s="45">
        <f t="shared" si="119"/>
        <v>0.38160000000000005</v>
      </c>
      <c r="V1624" s="48">
        <f t="shared" si="120"/>
        <v>0.38160000000000005</v>
      </c>
      <c r="W1624" t="s">
        <v>1361</v>
      </c>
      <c r="X1624" t="s">
        <v>951</v>
      </c>
    </row>
    <row r="1625" spans="1:24" outlineLevel="2">
      <c r="A1625" t="s">
        <v>30</v>
      </c>
      <c r="B1625" s="73" t="str">
        <f t="shared" si="121"/>
        <v>0V75</v>
      </c>
      <c r="C1625">
        <v>8535000618</v>
      </c>
      <c r="D1625">
        <v>1</v>
      </c>
      <c r="E1625" t="s">
        <v>2275</v>
      </c>
      <c r="F1625">
        <v>0.05</v>
      </c>
      <c r="H1625">
        <v>8535000618</v>
      </c>
      <c r="I1625">
        <v>3.0000000000000001E-3</v>
      </c>
      <c r="J1625">
        <v>1</v>
      </c>
      <c r="K1625">
        <v>3.0000000000000001E-3</v>
      </c>
      <c r="L1625" s="45">
        <f>VLOOKUP(H1625,'[1]CALCUL AS et AN'!$A$2:$AU$889,24,FALSE)</f>
        <v>3.04E-2</v>
      </c>
      <c r="M1625" s="48">
        <f>VLOOKUP(H1625,'[1]CALCUL AS et AN'!$A$2:$AU$889,28,FALSE)</f>
        <v>3.04E-2</v>
      </c>
      <c r="N1625">
        <v>3.0000000000000001E-3</v>
      </c>
      <c r="O1625" s="45">
        <f t="shared" si="117"/>
        <v>3.04E-2</v>
      </c>
      <c r="P1625" s="48">
        <f t="shared" si="118"/>
        <v>3.04E-2</v>
      </c>
      <c r="Q1625">
        <v>0.05</v>
      </c>
      <c r="R1625" s="45">
        <f>VLOOKUP(H1625,'[1]CALCUL AS et AN'!$A$2:$AU$889,46,FALSE)</f>
        <v>5.3199999999999997E-2</v>
      </c>
      <c r="S1625" s="48">
        <f>VLOOKUP(H1625,'[1]CALCUL AS et AN'!$A$2:$AU$889,47,FALSE)</f>
        <v>5.3199999999999997E-2</v>
      </c>
      <c r="T1625">
        <v>0.05</v>
      </c>
      <c r="U1625" s="45">
        <f t="shared" si="119"/>
        <v>5.3199999999999997E-2</v>
      </c>
      <c r="V1625" s="48">
        <f t="shared" si="120"/>
        <v>5.3199999999999997E-2</v>
      </c>
      <c r="W1625" t="s">
        <v>1361</v>
      </c>
      <c r="X1625" t="s">
        <v>951</v>
      </c>
    </row>
    <row r="1626" spans="1:24" outlineLevel="2">
      <c r="A1626" t="s">
        <v>30</v>
      </c>
      <c r="B1626" s="73" t="str">
        <f t="shared" si="121"/>
        <v>0V75</v>
      </c>
      <c r="C1626" t="s">
        <v>2311</v>
      </c>
      <c r="D1626">
        <v>1</v>
      </c>
      <c r="E1626" t="s">
        <v>2312</v>
      </c>
      <c r="F1626">
        <v>17.510000000000002</v>
      </c>
      <c r="H1626" t="s">
        <v>2311</v>
      </c>
      <c r="I1626">
        <v>11.67</v>
      </c>
      <c r="J1626">
        <v>1</v>
      </c>
      <c r="K1626">
        <v>11.67</v>
      </c>
      <c r="L1626" s="45">
        <f>VLOOKUP(H1626,'[1]CALCUL AS et AN'!$A$2:$AU$889,24,FALSE)</f>
        <v>11.67</v>
      </c>
      <c r="M1626" s="48">
        <f>VLOOKUP(H1626,'[1]CALCUL AS et AN'!$A$2:$AU$889,28,FALSE)</f>
        <v>11.67</v>
      </c>
      <c r="N1626">
        <v>11.67</v>
      </c>
      <c r="O1626" s="45">
        <f t="shared" si="117"/>
        <v>11.67</v>
      </c>
      <c r="P1626" s="48">
        <f t="shared" si="118"/>
        <v>11.67</v>
      </c>
      <c r="Q1626">
        <v>17.510000000000002</v>
      </c>
      <c r="R1626" s="45">
        <f>VLOOKUP(H1626,'[1]CALCUL AS et AN'!$A$2:$AU$889,46,FALSE)</f>
        <v>17.504999999999999</v>
      </c>
      <c r="S1626" s="48">
        <f>VLOOKUP(H1626,'[1]CALCUL AS et AN'!$A$2:$AU$889,47,FALSE)</f>
        <v>17.504999999999999</v>
      </c>
      <c r="T1626">
        <v>17.510000000000002</v>
      </c>
      <c r="U1626" s="45">
        <f t="shared" si="119"/>
        <v>17.504999999999999</v>
      </c>
      <c r="V1626" s="48">
        <f t="shared" si="120"/>
        <v>17.504999999999999</v>
      </c>
      <c r="W1626" t="s">
        <v>1361</v>
      </c>
      <c r="X1626" t="s">
        <v>937</v>
      </c>
    </row>
    <row r="1627" spans="1:24" outlineLevel="2">
      <c r="A1627" t="s">
        <v>30</v>
      </c>
      <c r="B1627" s="73" t="str">
        <f t="shared" si="121"/>
        <v>0V75</v>
      </c>
      <c r="C1627">
        <v>101007</v>
      </c>
      <c r="D1627">
        <v>1</v>
      </c>
      <c r="E1627" t="s">
        <v>1544</v>
      </c>
      <c r="F1627">
        <v>2.2400000000000002</v>
      </c>
      <c r="H1627">
        <v>101007</v>
      </c>
      <c r="I1627">
        <v>1.5</v>
      </c>
      <c r="J1627">
        <v>1</v>
      </c>
      <c r="K1627">
        <v>1.5</v>
      </c>
      <c r="L1627" s="45">
        <f>VLOOKUP(H1627,'[1]CALCUL AS et AN'!$A$2:$AU$889,24,FALSE)</f>
        <v>1.5</v>
      </c>
      <c r="M1627" s="48">
        <f>VLOOKUP(H1627,'[1]CALCUL AS et AN'!$A$2:$AU$889,28,FALSE)</f>
        <v>1.5</v>
      </c>
      <c r="N1627">
        <v>1.5</v>
      </c>
      <c r="O1627" s="45">
        <f t="shared" si="117"/>
        <v>1.5</v>
      </c>
      <c r="P1627" s="48">
        <f t="shared" si="118"/>
        <v>1.5</v>
      </c>
      <c r="Q1627">
        <v>2.2400000000000002</v>
      </c>
      <c r="R1627" s="45">
        <f>VLOOKUP(H1627,'[1]CALCUL AS et AN'!$A$2:$AU$889,46,FALSE)</f>
        <v>2.25</v>
      </c>
      <c r="S1627" s="48">
        <f>VLOOKUP(H1627,'[1]CALCUL AS et AN'!$A$2:$AU$889,47,FALSE)</f>
        <v>2.25</v>
      </c>
      <c r="T1627">
        <v>2.2400000000000002</v>
      </c>
      <c r="U1627" s="45">
        <f t="shared" si="119"/>
        <v>2.25</v>
      </c>
      <c r="V1627" s="48">
        <f t="shared" si="120"/>
        <v>2.25</v>
      </c>
      <c r="W1627" t="s">
        <v>1361</v>
      </c>
      <c r="X1627" t="s">
        <v>951</v>
      </c>
    </row>
    <row r="1628" spans="1:24" outlineLevel="2">
      <c r="A1628" t="s">
        <v>30</v>
      </c>
      <c r="B1628" s="73" t="str">
        <f t="shared" si="121"/>
        <v>0V75</v>
      </c>
      <c r="C1628" t="s">
        <v>62</v>
      </c>
      <c r="D1628">
        <v>1</v>
      </c>
      <c r="E1628" t="s">
        <v>63</v>
      </c>
      <c r="F1628">
        <v>139.16999999999999</v>
      </c>
      <c r="H1628" t="s">
        <v>62</v>
      </c>
      <c r="I1628">
        <v>88.935500000000005</v>
      </c>
      <c r="J1628">
        <v>1</v>
      </c>
      <c r="K1628">
        <v>88.935500000000005</v>
      </c>
      <c r="L1628" s="45">
        <f>VLOOKUP(H1628,'[1]CALCUL AS et AN'!$A$2:$AU$889,24,FALSE)</f>
        <v>88.936256</v>
      </c>
      <c r="M1628" s="48">
        <f>VLOOKUP(H1628,'[1]CALCUL AS et AN'!$A$2:$AU$889,28,FALSE)</f>
        <v>90.786255999999995</v>
      </c>
      <c r="N1628">
        <v>88.935500000000005</v>
      </c>
      <c r="O1628" s="45">
        <f t="shared" si="117"/>
        <v>88.936256</v>
      </c>
      <c r="P1628" s="48">
        <f t="shared" si="118"/>
        <v>90.786255999999995</v>
      </c>
      <c r="Q1628">
        <v>160.19999999999999</v>
      </c>
      <c r="R1628" s="45">
        <f>VLOOKUP(H1628,'[1]CALCUL AS et AN'!$A$2:$AU$889,46,FALSE)</f>
        <v>144.33635149999998</v>
      </c>
      <c r="S1628" s="48">
        <f>VLOOKUP(H1628,'[1]CALCUL AS et AN'!$A$2:$AU$889,47,FALSE)</f>
        <v>147.29635150000001</v>
      </c>
      <c r="T1628">
        <v>160.19999999999999</v>
      </c>
      <c r="U1628" s="45">
        <f t="shared" si="119"/>
        <v>144.33635149999998</v>
      </c>
      <c r="V1628" s="48">
        <f t="shared" si="120"/>
        <v>147.29635150000001</v>
      </c>
      <c r="W1628" t="s">
        <v>1361</v>
      </c>
      <c r="X1628" t="s">
        <v>1361</v>
      </c>
    </row>
    <row r="1629" spans="1:24" outlineLevel="2">
      <c r="A1629" t="s">
        <v>30</v>
      </c>
      <c r="B1629" s="73" t="str">
        <f t="shared" si="121"/>
        <v>0V75</v>
      </c>
      <c r="C1629" t="s">
        <v>1537</v>
      </c>
      <c r="D1629">
        <v>1.2</v>
      </c>
      <c r="E1629" t="s">
        <v>1538</v>
      </c>
      <c r="F1629">
        <v>4.3499999999999996</v>
      </c>
      <c r="H1629" t="s">
        <v>1537</v>
      </c>
      <c r="I1629">
        <v>2.9</v>
      </c>
      <c r="J1629">
        <v>1</v>
      </c>
      <c r="K1629">
        <v>2.9</v>
      </c>
      <c r="L1629" s="45">
        <f>VLOOKUP(H1629,'[1]CALCUL AS et AN'!$A$2:$AU$889,24,FALSE)</f>
        <v>2.9</v>
      </c>
      <c r="M1629" s="48">
        <f>VLOOKUP(H1629,'[1]CALCUL AS et AN'!$A$2:$AU$889,28,FALSE)</f>
        <v>2.9</v>
      </c>
      <c r="N1629">
        <v>3.48</v>
      </c>
      <c r="O1629" s="45">
        <f t="shared" si="117"/>
        <v>3.48</v>
      </c>
      <c r="P1629" s="48">
        <f t="shared" si="118"/>
        <v>3.48</v>
      </c>
      <c r="Q1629">
        <v>4.3499999999999996</v>
      </c>
      <c r="R1629" s="45">
        <f>VLOOKUP(H1629,'[1]CALCUL AS et AN'!$A$2:$AU$889,46,FALSE)</f>
        <v>4.3499999999999996</v>
      </c>
      <c r="S1629" s="48">
        <f>VLOOKUP(H1629,'[1]CALCUL AS et AN'!$A$2:$AU$889,47,FALSE)</f>
        <v>4.3499999999999996</v>
      </c>
      <c r="T1629">
        <v>5.22</v>
      </c>
      <c r="U1629" s="45">
        <f t="shared" si="119"/>
        <v>5.22</v>
      </c>
      <c r="V1629" s="48">
        <f t="shared" si="120"/>
        <v>5.22</v>
      </c>
      <c r="W1629" t="s">
        <v>1361</v>
      </c>
      <c r="X1629" t="s">
        <v>951</v>
      </c>
    </row>
    <row r="1630" spans="1:24" outlineLevel="2">
      <c r="A1630" t="s">
        <v>30</v>
      </c>
      <c r="B1630" s="73" t="str">
        <f t="shared" si="121"/>
        <v>0V75</v>
      </c>
      <c r="C1630" t="s">
        <v>2626</v>
      </c>
      <c r="D1630">
        <v>1</v>
      </c>
      <c r="E1630" t="s">
        <v>2627</v>
      </c>
      <c r="F1630">
        <v>0.4</v>
      </c>
      <c r="H1630" t="s">
        <v>2626</v>
      </c>
      <c r="I1630">
        <v>0.2</v>
      </c>
      <c r="J1630">
        <v>1</v>
      </c>
      <c r="K1630">
        <v>0.2</v>
      </c>
      <c r="L1630" s="45">
        <f>VLOOKUP(H1630,'[1]CALCUL AS et AN'!$A$2:$AU$889,24,FALSE)</f>
        <v>0.2</v>
      </c>
      <c r="M1630" s="48">
        <f>VLOOKUP(H1630,'[1]CALCUL AS et AN'!$A$2:$AU$889,28,FALSE)</f>
        <v>0.2</v>
      </c>
      <c r="N1630">
        <v>0.2</v>
      </c>
      <c r="O1630" s="45">
        <f t="shared" si="117"/>
        <v>0.2</v>
      </c>
      <c r="P1630" s="48">
        <f t="shared" si="118"/>
        <v>0.2</v>
      </c>
      <c r="Q1630">
        <v>0.4</v>
      </c>
      <c r="R1630" s="45">
        <f>VLOOKUP(H1630,'[1]CALCUL AS et AN'!$A$2:$AU$889,46,FALSE)</f>
        <v>0</v>
      </c>
      <c r="S1630" s="48">
        <f>VLOOKUP(H1630,'[1]CALCUL AS et AN'!$A$2:$AU$889,47,FALSE)</f>
        <v>0.4</v>
      </c>
      <c r="T1630">
        <v>0.4</v>
      </c>
      <c r="U1630" s="45">
        <f t="shared" si="119"/>
        <v>0</v>
      </c>
      <c r="V1630" s="48">
        <f t="shared" si="120"/>
        <v>0.4</v>
      </c>
      <c r="W1630" t="s">
        <v>1361</v>
      </c>
      <c r="X1630" t="s">
        <v>951</v>
      </c>
    </row>
    <row r="1631" spans="1:24" outlineLevel="2">
      <c r="A1631" t="s">
        <v>30</v>
      </c>
      <c r="B1631" s="73" t="str">
        <f t="shared" si="121"/>
        <v>0V75</v>
      </c>
      <c r="C1631" t="s">
        <v>606</v>
      </c>
      <c r="D1631">
        <v>1</v>
      </c>
      <c r="E1631" t="s">
        <v>1848</v>
      </c>
      <c r="F1631">
        <v>2.31</v>
      </c>
      <c r="H1631" t="s">
        <v>606</v>
      </c>
      <c r="I1631">
        <v>1.72</v>
      </c>
      <c r="J1631">
        <v>1</v>
      </c>
      <c r="K1631">
        <v>1.72</v>
      </c>
      <c r="L1631" s="45">
        <f>VLOOKUP(H1631,'[1]CALCUL AS et AN'!$A$2:$AU$889,24,FALSE)</f>
        <v>1.7150000000000001</v>
      </c>
      <c r="M1631" s="48">
        <f>VLOOKUP(H1631,'[1]CALCUL AS et AN'!$A$2:$AU$889,28,FALSE)</f>
        <v>1.635</v>
      </c>
      <c r="N1631">
        <v>1.72</v>
      </c>
      <c r="O1631" s="45">
        <f t="shared" si="117"/>
        <v>1.7150000000000001</v>
      </c>
      <c r="P1631" s="48">
        <f t="shared" si="118"/>
        <v>1.635</v>
      </c>
      <c r="Q1631">
        <v>2.31</v>
      </c>
      <c r="R1631" s="45">
        <f>VLOOKUP(H1631,'[1]CALCUL AS et AN'!$A$2:$AU$889,46,FALSE)</f>
        <v>2.5725000000000002</v>
      </c>
      <c r="S1631" s="48">
        <f>VLOOKUP(H1631,'[1]CALCUL AS et AN'!$A$2:$AU$889,47,FALSE)</f>
        <v>2.4525000000000001</v>
      </c>
      <c r="T1631">
        <v>2.31</v>
      </c>
      <c r="U1631" s="45">
        <f t="shared" si="119"/>
        <v>2.5725000000000002</v>
      </c>
      <c r="V1631" s="48">
        <f t="shared" si="120"/>
        <v>2.4525000000000001</v>
      </c>
      <c r="W1631" t="s">
        <v>1361</v>
      </c>
      <c r="X1631" t="s">
        <v>937</v>
      </c>
    </row>
    <row r="1632" spans="1:24" outlineLevel="1">
      <c r="A1632" s="73" t="s">
        <v>3114</v>
      </c>
      <c r="B1632" s="73" t="str">
        <f t="shared" si="121"/>
        <v>SPR1500V75</v>
      </c>
      <c r="N1632">
        <f>SUBTOTAL(9,N1603:N1631)</f>
        <v>691.91510000000028</v>
      </c>
      <c r="O1632" s="45">
        <f>SUBTOTAL(9,O1603:O1631)</f>
        <v>682.24587600000007</v>
      </c>
      <c r="P1632" s="48">
        <f>SUBTOTAL(9,P1603:P1631)</f>
        <v>720.23711600000001</v>
      </c>
      <c r="T1632">
        <f>SUBTOTAL(9,T1603:T1631)</f>
        <v>1021.4493999999999</v>
      </c>
      <c r="U1632" s="45">
        <f>SUBTOTAL(9,U1603:U1631)</f>
        <v>1033.4179699000001</v>
      </c>
      <c r="V1632" s="48">
        <f>SUBTOTAL(9,V1603:V1631)</f>
        <v>1089.1942951000005</v>
      </c>
    </row>
    <row r="1633" spans="1:24" outlineLevel="2">
      <c r="A1633" t="s">
        <v>32</v>
      </c>
      <c r="B1633" s="73" t="str">
        <f t="shared" si="121"/>
        <v>0V75BG</v>
      </c>
      <c r="C1633">
        <v>101006</v>
      </c>
      <c r="D1633">
        <v>1</v>
      </c>
      <c r="E1633" t="s">
        <v>1546</v>
      </c>
      <c r="F1633">
        <v>0.68</v>
      </c>
      <c r="H1633">
        <v>101006</v>
      </c>
      <c r="I1633">
        <v>0.23</v>
      </c>
      <c r="J1633">
        <v>1</v>
      </c>
      <c r="K1633">
        <v>0.23</v>
      </c>
      <c r="L1633" s="45">
        <f>VLOOKUP(H1633,'[1]CALCUL AS et AN'!$A$2:$AU$889,24,FALSE)</f>
        <v>0.22953999999999999</v>
      </c>
      <c r="M1633" s="48">
        <f>VLOOKUP(H1633,'[1]CALCUL AS et AN'!$A$2:$AU$889,28,FALSE)</f>
        <v>0.22953999999999999</v>
      </c>
      <c r="N1633">
        <v>0.23</v>
      </c>
      <c r="O1633" s="45">
        <f t="shared" si="117"/>
        <v>0.22953999999999999</v>
      </c>
      <c r="P1633" s="48">
        <f t="shared" si="118"/>
        <v>0.22953999999999999</v>
      </c>
      <c r="Q1633">
        <v>0.68</v>
      </c>
      <c r="R1633" s="45">
        <f>VLOOKUP(H1633,'[1]CALCUL AS et AN'!$A$2:$AU$889,46,FALSE)</f>
        <v>0.68862000000000001</v>
      </c>
      <c r="S1633" s="48">
        <f>VLOOKUP(H1633,'[1]CALCUL AS et AN'!$A$2:$AU$889,47,FALSE)</f>
        <v>0.68862000000000001</v>
      </c>
      <c r="T1633">
        <v>0.68</v>
      </c>
      <c r="U1633" s="45">
        <f t="shared" si="119"/>
        <v>0.68862000000000001</v>
      </c>
      <c r="V1633" s="48">
        <f t="shared" si="120"/>
        <v>0.68862000000000001</v>
      </c>
      <c r="W1633" t="s">
        <v>1361</v>
      </c>
      <c r="X1633" t="s">
        <v>951</v>
      </c>
    </row>
    <row r="1634" spans="1:24" outlineLevel="2">
      <c r="A1634" t="s">
        <v>32</v>
      </c>
      <c r="B1634" s="73" t="str">
        <f t="shared" si="121"/>
        <v>0V75BG</v>
      </c>
      <c r="C1634" t="s">
        <v>2466</v>
      </c>
      <c r="D1634">
        <v>2</v>
      </c>
      <c r="E1634" t="s">
        <v>2467</v>
      </c>
      <c r="F1634">
        <v>0.90200000000000002</v>
      </c>
      <c r="H1634" t="s">
        <v>2466</v>
      </c>
      <c r="I1634">
        <v>0.6</v>
      </c>
      <c r="J1634">
        <v>1</v>
      </c>
      <c r="K1634">
        <v>0.6</v>
      </c>
      <c r="L1634" s="45">
        <f>VLOOKUP(H1634,'[1]CALCUL AS et AN'!$A$2:$AU$889,24,FALSE)</f>
        <v>0.60099999999999998</v>
      </c>
      <c r="M1634" s="48">
        <f>VLOOKUP(H1634,'[1]CALCUL AS et AN'!$A$2:$AU$889,28,FALSE)</f>
        <v>0.60099999999999998</v>
      </c>
      <c r="N1634">
        <v>1.2</v>
      </c>
      <c r="O1634" s="45">
        <f t="shared" si="117"/>
        <v>1.202</v>
      </c>
      <c r="P1634" s="48">
        <f t="shared" si="118"/>
        <v>1.202</v>
      </c>
      <c r="Q1634">
        <v>0.90200000000000002</v>
      </c>
      <c r="R1634" s="45">
        <f>VLOOKUP(H1634,'[1]CALCUL AS et AN'!$A$2:$AU$889,46,FALSE)</f>
        <v>0.90149999999999997</v>
      </c>
      <c r="S1634" s="48">
        <f>VLOOKUP(H1634,'[1]CALCUL AS et AN'!$A$2:$AU$889,47,FALSE)</f>
        <v>0.90149999999999997</v>
      </c>
      <c r="T1634">
        <v>1.804</v>
      </c>
      <c r="U1634" s="45">
        <f t="shared" si="119"/>
        <v>1.8029999999999999</v>
      </c>
      <c r="V1634" s="48">
        <f t="shared" si="120"/>
        <v>1.8029999999999999</v>
      </c>
      <c r="W1634" t="s">
        <v>1361</v>
      </c>
      <c r="X1634" t="s">
        <v>951</v>
      </c>
    </row>
    <row r="1635" spans="1:24" outlineLevel="2">
      <c r="A1635" t="s">
        <v>32</v>
      </c>
      <c r="B1635" s="73" t="str">
        <f t="shared" si="121"/>
        <v>0V75BG</v>
      </c>
      <c r="C1635" t="s">
        <v>2470</v>
      </c>
      <c r="D1635">
        <v>2</v>
      </c>
      <c r="E1635" t="s">
        <v>2471</v>
      </c>
      <c r="F1635">
        <v>0.08</v>
      </c>
      <c r="H1635" t="s">
        <v>2470</v>
      </c>
      <c r="I1635">
        <v>7.0000000000000007E-2</v>
      </c>
      <c r="J1635">
        <v>1</v>
      </c>
      <c r="K1635">
        <v>7.0000000000000007E-2</v>
      </c>
      <c r="L1635" s="45">
        <f>VLOOKUP(H1635,'[1]CALCUL AS et AN'!$A$2:$AU$889,24,FALSE)</f>
        <v>7.1999999999999995E-2</v>
      </c>
      <c r="M1635" s="48">
        <f>VLOOKUP(H1635,'[1]CALCUL AS et AN'!$A$2:$AU$889,28,FALSE)</f>
        <v>7.1999999999999995E-2</v>
      </c>
      <c r="N1635">
        <v>0.14000000000000001</v>
      </c>
      <c r="O1635" s="45">
        <f t="shared" si="117"/>
        <v>0.14399999999999999</v>
      </c>
      <c r="P1635" s="48">
        <f t="shared" si="118"/>
        <v>0.14399999999999999</v>
      </c>
      <c r="Q1635">
        <v>0.08</v>
      </c>
      <c r="R1635" s="45">
        <f>VLOOKUP(H1635,'[1]CALCUL AS et AN'!$A$2:$AU$889,46,FALSE)</f>
        <v>0.10799999999999998</v>
      </c>
      <c r="S1635" s="48">
        <f>VLOOKUP(H1635,'[1]CALCUL AS et AN'!$A$2:$AU$889,47,FALSE)</f>
        <v>0.10799999999999998</v>
      </c>
      <c r="T1635">
        <v>0.16</v>
      </c>
      <c r="U1635" s="45">
        <f t="shared" si="119"/>
        <v>0.21599999999999997</v>
      </c>
      <c r="V1635" s="48">
        <f t="shared" si="120"/>
        <v>0.21599999999999997</v>
      </c>
      <c r="W1635" t="s">
        <v>1361</v>
      </c>
      <c r="X1635" t="s">
        <v>951</v>
      </c>
    </row>
    <row r="1636" spans="1:24" outlineLevel="2">
      <c r="A1636" t="s">
        <v>32</v>
      </c>
      <c r="B1636" s="73" t="str">
        <f t="shared" si="121"/>
        <v>0V75BG</v>
      </c>
      <c r="C1636">
        <v>8412802518</v>
      </c>
      <c r="D1636">
        <v>6</v>
      </c>
      <c r="E1636" t="s">
        <v>2270</v>
      </c>
      <c r="F1636">
        <v>7.0000000000000007E-2</v>
      </c>
      <c r="H1636">
        <v>8412802518</v>
      </c>
      <c r="I1636">
        <v>7.08</v>
      </c>
      <c r="J1636">
        <v>100</v>
      </c>
      <c r="K1636">
        <v>7.0800000000000002E-2</v>
      </c>
      <c r="L1636" s="45">
        <f>VLOOKUP(H1636,'[1]CALCUL AS et AN'!$A$2:$AU$889,24,FALSE)</f>
        <v>7.0800000000000002E-2</v>
      </c>
      <c r="M1636" s="48">
        <f>VLOOKUP(H1636,'[1]CALCUL AS et AN'!$A$2:$AU$889,28,FALSE)</f>
        <v>7.0800000000000002E-2</v>
      </c>
      <c r="N1636">
        <v>0.42480000000000001</v>
      </c>
      <c r="O1636" s="45">
        <f t="shared" si="117"/>
        <v>0.42480000000000001</v>
      </c>
      <c r="P1636" s="48">
        <f t="shared" si="118"/>
        <v>0.42480000000000001</v>
      </c>
      <c r="Q1636">
        <v>7.0000000000000007E-2</v>
      </c>
      <c r="R1636" s="45">
        <f>VLOOKUP(H1636,'[1]CALCUL AS et AN'!$A$2:$AU$889,46,FALSE)</f>
        <v>8.8499999999999995E-2</v>
      </c>
      <c r="S1636" s="48">
        <f>VLOOKUP(H1636,'[1]CALCUL AS et AN'!$A$2:$AU$889,47,FALSE)</f>
        <v>8.8499999999999995E-2</v>
      </c>
      <c r="T1636">
        <v>0.42000000000000004</v>
      </c>
      <c r="U1636" s="45">
        <f t="shared" si="119"/>
        <v>0.53099999999999992</v>
      </c>
      <c r="V1636" s="48">
        <f t="shared" si="120"/>
        <v>0.53099999999999992</v>
      </c>
      <c r="W1636" t="s">
        <v>1361</v>
      </c>
      <c r="X1636" t="s">
        <v>951</v>
      </c>
    </row>
    <row r="1637" spans="1:24" outlineLevel="2">
      <c r="A1637" t="s">
        <v>32</v>
      </c>
      <c r="B1637" s="73" t="str">
        <f t="shared" si="121"/>
        <v>0V75BG</v>
      </c>
      <c r="C1637" t="s">
        <v>2454</v>
      </c>
      <c r="D1637">
        <v>2</v>
      </c>
      <c r="E1637" t="s">
        <v>2455</v>
      </c>
      <c r="F1637">
        <v>0.27400000000000002</v>
      </c>
      <c r="H1637" t="s">
        <v>2454</v>
      </c>
      <c r="I1637">
        <v>0.09</v>
      </c>
      <c r="J1637">
        <v>1</v>
      </c>
      <c r="K1637">
        <v>0.09</v>
      </c>
      <c r="L1637" s="45">
        <f>VLOOKUP(H1637,'[1]CALCUL AS et AN'!$A$2:$AU$889,24,FALSE)</f>
        <v>8.6599999999999996E-2</v>
      </c>
      <c r="M1637" s="48">
        <f>VLOOKUP(H1637,'[1]CALCUL AS et AN'!$A$2:$AU$889,28,FALSE)</f>
        <v>8.6599999999999996E-2</v>
      </c>
      <c r="N1637">
        <v>0.18</v>
      </c>
      <c r="O1637" s="45">
        <f t="shared" si="117"/>
        <v>0.17319999999999999</v>
      </c>
      <c r="P1637" s="48">
        <f t="shared" si="118"/>
        <v>0.17319999999999999</v>
      </c>
      <c r="Q1637">
        <v>0.27400000000000002</v>
      </c>
      <c r="R1637" s="45">
        <f>VLOOKUP(H1637,'[1]CALCUL AS et AN'!$A$2:$AU$889,46,FALSE)</f>
        <v>0.12989999999999999</v>
      </c>
      <c r="S1637" s="48">
        <f>VLOOKUP(H1637,'[1]CALCUL AS et AN'!$A$2:$AU$889,47,FALSE)</f>
        <v>0.12989999999999999</v>
      </c>
      <c r="T1637">
        <v>0.54800000000000004</v>
      </c>
      <c r="U1637" s="45">
        <f t="shared" si="119"/>
        <v>0.25979999999999998</v>
      </c>
      <c r="V1637" s="48">
        <f t="shared" si="120"/>
        <v>0.25979999999999998</v>
      </c>
      <c r="W1637" t="s">
        <v>1361</v>
      </c>
      <c r="X1637" t="s">
        <v>951</v>
      </c>
    </row>
    <row r="1638" spans="1:24" outlineLevel="2">
      <c r="A1638" t="s">
        <v>32</v>
      </c>
      <c r="B1638" s="73" t="str">
        <f t="shared" si="121"/>
        <v>0V75BG</v>
      </c>
      <c r="C1638">
        <v>8534000818</v>
      </c>
      <c r="D1638">
        <v>8</v>
      </c>
      <c r="E1638" t="s">
        <v>2274</v>
      </c>
      <c r="F1638">
        <v>0.05</v>
      </c>
      <c r="H1638">
        <v>8534000818</v>
      </c>
      <c r="I1638">
        <v>2.9000000000000001E-2</v>
      </c>
      <c r="J1638">
        <v>1</v>
      </c>
      <c r="K1638">
        <v>2.9000000000000001E-2</v>
      </c>
      <c r="L1638" s="45">
        <f>VLOOKUP(H1638,'[1]CALCUL AS et AN'!$A$2:$AU$889,24,FALSE)</f>
        <v>2.9399999999999999E-2</v>
      </c>
      <c r="M1638" s="48">
        <f>VLOOKUP(H1638,'[1]CALCUL AS et AN'!$A$2:$AU$889,28,FALSE)</f>
        <v>2.9399999999999999E-2</v>
      </c>
      <c r="N1638">
        <v>0.23200000000000001</v>
      </c>
      <c r="O1638" s="45">
        <f t="shared" si="117"/>
        <v>0.23519999999999999</v>
      </c>
      <c r="P1638" s="48">
        <f t="shared" si="118"/>
        <v>0.23519999999999999</v>
      </c>
      <c r="Q1638">
        <v>0.05</v>
      </c>
      <c r="R1638" s="45">
        <f>VLOOKUP(H1638,'[1]CALCUL AS et AN'!$A$2:$AU$889,46,FALSE)</f>
        <v>5.1449999999999996E-2</v>
      </c>
      <c r="S1638" s="48">
        <f>VLOOKUP(H1638,'[1]CALCUL AS et AN'!$A$2:$AU$889,47,FALSE)</f>
        <v>5.1449999999999996E-2</v>
      </c>
      <c r="T1638">
        <v>0.4</v>
      </c>
      <c r="U1638" s="45">
        <f t="shared" si="119"/>
        <v>0.41159999999999997</v>
      </c>
      <c r="V1638" s="48">
        <f t="shared" si="120"/>
        <v>0.41159999999999997</v>
      </c>
      <c r="W1638" t="s">
        <v>1361</v>
      </c>
      <c r="X1638" t="s">
        <v>951</v>
      </c>
    </row>
    <row r="1639" spans="1:24" outlineLevel="2">
      <c r="A1639" t="s">
        <v>32</v>
      </c>
      <c r="B1639" s="73" t="str">
        <f t="shared" si="121"/>
        <v>0V75BG</v>
      </c>
      <c r="C1639" t="s">
        <v>2524</v>
      </c>
      <c r="D1639">
        <v>1</v>
      </c>
      <c r="E1639" t="s">
        <v>2525</v>
      </c>
      <c r="F1639">
        <v>6.1349999999999998</v>
      </c>
      <c r="H1639" t="s">
        <v>2524</v>
      </c>
      <c r="I1639">
        <v>4.09</v>
      </c>
      <c r="J1639">
        <v>1</v>
      </c>
      <c r="K1639">
        <v>4.09</v>
      </c>
      <c r="L1639" s="45">
        <f>VLOOKUP(H1639,'[1]CALCUL AS et AN'!$A$2:$AU$889,24,FALSE)</f>
        <v>4.09</v>
      </c>
      <c r="M1639" s="48">
        <f>VLOOKUP(H1639,'[1]CALCUL AS et AN'!$A$2:$AU$889,28,FALSE)</f>
        <v>4.09</v>
      </c>
      <c r="N1639">
        <v>4.09</v>
      </c>
      <c r="O1639" s="45">
        <f t="shared" si="117"/>
        <v>4.09</v>
      </c>
      <c r="P1639" s="48">
        <f t="shared" si="118"/>
        <v>4.09</v>
      </c>
      <c r="Q1639">
        <v>6.1349999999999998</v>
      </c>
      <c r="R1639" s="45">
        <f>VLOOKUP(H1639,'[1]CALCUL AS et AN'!$A$2:$AU$889,46,FALSE)</f>
        <v>6.1349999999999998</v>
      </c>
      <c r="S1639" s="48">
        <f>VLOOKUP(H1639,'[1]CALCUL AS et AN'!$A$2:$AU$889,47,FALSE)</f>
        <v>6.1349999999999998</v>
      </c>
      <c r="T1639">
        <v>6.1349999999999998</v>
      </c>
      <c r="U1639" s="45">
        <f t="shared" si="119"/>
        <v>6.1349999999999998</v>
      </c>
      <c r="V1639" s="48">
        <f t="shared" si="120"/>
        <v>6.1349999999999998</v>
      </c>
      <c r="W1639" t="s">
        <v>1361</v>
      </c>
      <c r="X1639" t="s">
        <v>951</v>
      </c>
    </row>
    <row r="1640" spans="1:24" outlineLevel="2">
      <c r="A1640" t="s">
        <v>32</v>
      </c>
      <c r="B1640" s="73" t="str">
        <f t="shared" si="121"/>
        <v>0V75BG</v>
      </c>
      <c r="C1640" t="s">
        <v>2449</v>
      </c>
      <c r="D1640">
        <v>2</v>
      </c>
      <c r="E1640" t="s">
        <v>2450</v>
      </c>
      <c r="F1640">
        <v>0.1</v>
      </c>
      <c r="H1640" t="s">
        <v>2449</v>
      </c>
      <c r="I1640">
        <v>0.05</v>
      </c>
      <c r="J1640">
        <v>1</v>
      </c>
      <c r="K1640">
        <v>0.05</v>
      </c>
      <c r="L1640" s="45">
        <f>VLOOKUP(H1640,'[1]CALCUL AS et AN'!$A$2:$AU$889,24,FALSE)</f>
        <v>5.0999999999999997E-2</v>
      </c>
      <c r="M1640" s="48">
        <f>VLOOKUP(H1640,'[1]CALCUL AS et AN'!$A$2:$AU$889,28,FALSE)</f>
        <v>5.0999999999999997E-2</v>
      </c>
      <c r="N1640">
        <v>0.1</v>
      </c>
      <c r="O1640" s="45">
        <f t="shared" si="117"/>
        <v>0.10199999999999999</v>
      </c>
      <c r="P1640" s="48">
        <f t="shared" si="118"/>
        <v>0.10199999999999999</v>
      </c>
      <c r="Q1640">
        <v>0.2</v>
      </c>
      <c r="R1640" s="45">
        <f>VLOOKUP(H1640,'[1]CALCUL AS et AN'!$A$2:$AU$889,46,FALSE)</f>
        <v>0.10199999999999999</v>
      </c>
      <c r="S1640" s="48">
        <f>VLOOKUP(H1640,'[1]CALCUL AS et AN'!$A$2:$AU$889,47,FALSE)</f>
        <v>0.10199999999999999</v>
      </c>
      <c r="T1640">
        <v>0.4</v>
      </c>
      <c r="U1640" s="45">
        <f t="shared" si="119"/>
        <v>0.20399999999999999</v>
      </c>
      <c r="V1640" s="48">
        <f t="shared" si="120"/>
        <v>0.20399999999999999</v>
      </c>
      <c r="W1640" t="s">
        <v>1361</v>
      </c>
      <c r="X1640" t="s">
        <v>951</v>
      </c>
    </row>
    <row r="1641" spans="1:24" outlineLevel="2">
      <c r="A1641" t="s">
        <v>32</v>
      </c>
      <c r="B1641" s="73" t="str">
        <f t="shared" si="121"/>
        <v>0V75BG</v>
      </c>
      <c r="C1641">
        <v>1510064</v>
      </c>
      <c r="D1641">
        <v>1</v>
      </c>
      <c r="E1641" t="s">
        <v>1673</v>
      </c>
      <c r="F1641">
        <v>39.22</v>
      </c>
      <c r="H1641">
        <v>1510064</v>
      </c>
      <c r="I1641">
        <v>24.96</v>
      </c>
      <c r="J1641">
        <v>1</v>
      </c>
      <c r="K1641">
        <v>24.96</v>
      </c>
      <c r="L1641" s="45">
        <f>VLOOKUP(H1641,'[1]CALCUL AS et AN'!$A$2:$AU$889,24,FALSE)</f>
        <v>24.954999999999998</v>
      </c>
      <c r="M1641" s="48">
        <f>VLOOKUP(H1641,'[1]CALCUL AS et AN'!$A$2:$AU$889,28,FALSE)</f>
        <v>24.954999999999998</v>
      </c>
      <c r="N1641">
        <v>24.96</v>
      </c>
      <c r="O1641" s="45">
        <f t="shared" si="117"/>
        <v>24.954999999999998</v>
      </c>
      <c r="P1641" s="48">
        <f t="shared" si="118"/>
        <v>24.954999999999998</v>
      </c>
      <c r="Q1641">
        <v>39.22</v>
      </c>
      <c r="R1641" s="45">
        <f>VLOOKUP(H1641,'[1]CALCUL AS et AN'!$A$2:$AU$889,46,FALSE)</f>
        <v>37.432499999999997</v>
      </c>
      <c r="S1641" s="48">
        <f>VLOOKUP(H1641,'[1]CALCUL AS et AN'!$A$2:$AU$889,47,FALSE)</f>
        <v>37.432499999999997</v>
      </c>
      <c r="T1641">
        <v>39.22</v>
      </c>
      <c r="U1641" s="45">
        <f t="shared" si="119"/>
        <v>37.432499999999997</v>
      </c>
      <c r="V1641" s="48">
        <f t="shared" si="120"/>
        <v>37.432499999999997</v>
      </c>
      <c r="W1641" t="s">
        <v>1361</v>
      </c>
      <c r="X1641" t="s">
        <v>951</v>
      </c>
    </row>
    <row r="1642" spans="1:24" outlineLevel="2">
      <c r="A1642" t="s">
        <v>32</v>
      </c>
      <c r="B1642" s="73" t="str">
        <f t="shared" si="121"/>
        <v>0V75BG</v>
      </c>
      <c r="C1642" t="s">
        <v>1533</v>
      </c>
      <c r="D1642">
        <v>2.2000000000000002</v>
      </c>
      <c r="E1642" t="s">
        <v>1534</v>
      </c>
      <c r="F1642">
        <v>7.41</v>
      </c>
      <c r="H1642" t="s">
        <v>1533</v>
      </c>
      <c r="I1642">
        <v>5.99</v>
      </c>
      <c r="J1642">
        <v>1</v>
      </c>
      <c r="K1642">
        <v>5.99</v>
      </c>
      <c r="L1642" s="45">
        <f>VLOOKUP(H1642,'[1]CALCUL AS et AN'!$A$2:$AU$889,24,FALSE)</f>
        <v>5.99</v>
      </c>
      <c r="M1642" s="48">
        <f>VLOOKUP(H1642,'[1]CALCUL AS et AN'!$A$2:$AU$889,28,FALSE)</f>
        <v>5.99</v>
      </c>
      <c r="N1642">
        <v>13.178000000000001</v>
      </c>
      <c r="O1642" s="45">
        <f t="shared" si="117"/>
        <v>13.178000000000001</v>
      </c>
      <c r="P1642" s="48">
        <f t="shared" si="118"/>
        <v>13.178000000000001</v>
      </c>
      <c r="Q1642">
        <v>7.41</v>
      </c>
      <c r="R1642" s="45">
        <f>VLOOKUP(H1642,'[1]CALCUL AS et AN'!$A$2:$AU$889,46,FALSE)</f>
        <v>7.4875000000000007</v>
      </c>
      <c r="S1642" s="48">
        <f>VLOOKUP(H1642,'[1]CALCUL AS et AN'!$A$2:$AU$889,47,FALSE)</f>
        <v>7.4875000000000007</v>
      </c>
      <c r="T1642">
        <v>16.302000000000003</v>
      </c>
      <c r="U1642" s="45">
        <f t="shared" si="119"/>
        <v>16.472500000000004</v>
      </c>
      <c r="V1642" s="48">
        <f t="shared" si="120"/>
        <v>16.472500000000004</v>
      </c>
      <c r="W1642" t="s">
        <v>1361</v>
      </c>
      <c r="X1642" t="s">
        <v>951</v>
      </c>
    </row>
    <row r="1643" spans="1:24" outlineLevel="2">
      <c r="A1643" t="s">
        <v>32</v>
      </c>
      <c r="B1643" s="73" t="str">
        <f t="shared" si="121"/>
        <v>0V75BG</v>
      </c>
      <c r="C1643" t="s">
        <v>2029</v>
      </c>
      <c r="D1643">
        <v>1</v>
      </c>
      <c r="E1643" t="s">
        <v>2030</v>
      </c>
      <c r="F1643">
        <v>330.98</v>
      </c>
      <c r="H1643" t="s">
        <v>2029</v>
      </c>
      <c r="I1643">
        <v>247</v>
      </c>
      <c r="J1643">
        <v>1</v>
      </c>
      <c r="K1643">
        <v>247</v>
      </c>
      <c r="L1643" s="45">
        <f>VLOOKUP(H1643,'[1]CALCUL AS et AN'!$A$2:$AU$889,24,FALSE)</f>
        <v>247</v>
      </c>
      <c r="M1643" s="48">
        <f>VLOOKUP(H1643,'[1]CALCUL AS et AN'!$A$2:$AU$889,28,FALSE)</f>
        <v>285</v>
      </c>
      <c r="N1643">
        <v>247</v>
      </c>
      <c r="O1643" s="45">
        <f t="shared" si="117"/>
        <v>247</v>
      </c>
      <c r="P1643" s="48">
        <f t="shared" si="118"/>
        <v>285</v>
      </c>
      <c r="Q1643">
        <v>330.98</v>
      </c>
      <c r="R1643" s="45">
        <f>VLOOKUP(H1643,'[1]CALCUL AS et AN'!$A$2:$AU$889,46,FALSE)</f>
        <v>370.5</v>
      </c>
      <c r="S1643" s="48">
        <f>VLOOKUP(H1643,'[1]CALCUL AS et AN'!$A$2:$AU$889,47,FALSE)</f>
        <v>427.5</v>
      </c>
      <c r="T1643">
        <v>330.98</v>
      </c>
      <c r="U1643" s="45">
        <f t="shared" si="119"/>
        <v>370.5</v>
      </c>
      <c r="V1643" s="48">
        <f t="shared" si="120"/>
        <v>427.5</v>
      </c>
      <c r="W1643" t="s">
        <v>1361</v>
      </c>
      <c r="X1643" t="s">
        <v>951</v>
      </c>
    </row>
    <row r="1644" spans="1:24" outlineLevel="2">
      <c r="A1644" t="s">
        <v>32</v>
      </c>
      <c r="B1644" s="73" t="str">
        <f t="shared" si="121"/>
        <v>0V75BG</v>
      </c>
      <c r="C1644" t="s">
        <v>414</v>
      </c>
      <c r="D1644">
        <v>1</v>
      </c>
      <c r="E1644" t="s">
        <v>415</v>
      </c>
      <c r="F1644">
        <v>38.61</v>
      </c>
      <c r="H1644" t="s">
        <v>414</v>
      </c>
      <c r="I1644">
        <v>26.4</v>
      </c>
      <c r="J1644">
        <v>1</v>
      </c>
      <c r="K1644">
        <v>26.4</v>
      </c>
      <c r="L1644" s="45">
        <f>VLOOKUP(H1644,'[1]CALCUL AS et AN'!$A$2:$AU$889,24,FALSE)</f>
        <v>26.4</v>
      </c>
      <c r="M1644" s="48">
        <f>VLOOKUP(H1644,'[1]CALCUL AS et AN'!$A$2:$AU$889,28,FALSE)</f>
        <v>26.4</v>
      </c>
      <c r="N1644">
        <v>26.4</v>
      </c>
      <c r="O1644" s="45">
        <f t="shared" si="117"/>
        <v>26.4</v>
      </c>
      <c r="P1644" s="48">
        <f t="shared" si="118"/>
        <v>26.4</v>
      </c>
      <c r="Q1644">
        <v>38.61</v>
      </c>
      <c r="R1644" s="45">
        <f>VLOOKUP(H1644,'[1]CALCUL AS et AN'!$A$2:$AU$889,46,FALSE)</f>
        <v>39.599999999999994</v>
      </c>
      <c r="S1644" s="48">
        <f>VLOOKUP(H1644,'[1]CALCUL AS et AN'!$A$2:$AU$889,47,FALSE)</f>
        <v>39.599999999999994</v>
      </c>
      <c r="T1644">
        <v>38.61</v>
      </c>
      <c r="U1644" s="45">
        <f t="shared" si="119"/>
        <v>39.599999999999994</v>
      </c>
      <c r="V1644" s="48">
        <f t="shared" si="120"/>
        <v>39.599999999999994</v>
      </c>
      <c r="W1644" t="s">
        <v>1361</v>
      </c>
      <c r="X1644" t="s">
        <v>937</v>
      </c>
    </row>
    <row r="1645" spans="1:24" outlineLevel="2">
      <c r="A1645" t="s">
        <v>32</v>
      </c>
      <c r="B1645" s="73" t="str">
        <f t="shared" si="121"/>
        <v>0V75BG</v>
      </c>
      <c r="C1645" t="s">
        <v>592</v>
      </c>
      <c r="D1645">
        <v>2</v>
      </c>
      <c r="E1645" t="s">
        <v>1512</v>
      </c>
      <c r="F1645">
        <v>0.96</v>
      </c>
      <c r="H1645" t="s">
        <v>592</v>
      </c>
      <c r="I1645">
        <v>0.77</v>
      </c>
      <c r="J1645">
        <v>1</v>
      </c>
      <c r="K1645">
        <v>0.77</v>
      </c>
      <c r="L1645" s="45">
        <f>VLOOKUP(H1645,'[1]CALCUL AS et AN'!$A$2:$AU$889,24,FALSE)</f>
        <v>0.76900000000000002</v>
      </c>
      <c r="M1645" s="48">
        <f>VLOOKUP(H1645,'[1]CALCUL AS et AN'!$A$2:$AU$889,28,FALSE)</f>
        <v>0.84599999999999997</v>
      </c>
      <c r="N1645">
        <v>1.54</v>
      </c>
      <c r="O1645" s="45">
        <f t="shared" si="117"/>
        <v>1.538</v>
      </c>
      <c r="P1645" s="48">
        <f t="shared" si="118"/>
        <v>1.6919999999999999</v>
      </c>
      <c r="Q1645">
        <v>0.96</v>
      </c>
      <c r="R1645" s="45">
        <f>VLOOKUP(H1645,'[1]CALCUL AS et AN'!$A$2:$AU$889,46,FALSE)</f>
        <v>0.96125000000000005</v>
      </c>
      <c r="S1645" s="48">
        <f>VLOOKUP(H1645,'[1]CALCUL AS et AN'!$A$2:$AU$889,47,FALSE)</f>
        <v>1.0574999999999999</v>
      </c>
      <c r="T1645">
        <v>1.92</v>
      </c>
      <c r="U1645" s="45">
        <f t="shared" si="119"/>
        <v>1.9225000000000001</v>
      </c>
      <c r="V1645" s="48">
        <f t="shared" si="120"/>
        <v>2.1149999999999998</v>
      </c>
      <c r="W1645" t="s">
        <v>1361</v>
      </c>
      <c r="X1645" t="s">
        <v>937</v>
      </c>
    </row>
    <row r="1646" spans="1:24" outlineLevel="2">
      <c r="A1646" t="s">
        <v>32</v>
      </c>
      <c r="B1646" s="73" t="str">
        <f t="shared" si="121"/>
        <v>0V75BG</v>
      </c>
      <c r="C1646" t="s">
        <v>963</v>
      </c>
      <c r="D1646">
        <v>1</v>
      </c>
      <c r="E1646" t="s">
        <v>964</v>
      </c>
      <c r="F1646">
        <v>3.76</v>
      </c>
      <c r="H1646" t="s">
        <v>963</v>
      </c>
      <c r="I1646">
        <v>2.13</v>
      </c>
      <c r="J1646">
        <v>1</v>
      </c>
      <c r="K1646">
        <v>2.13</v>
      </c>
      <c r="L1646" s="45">
        <f>VLOOKUP(H1646,'[1]CALCUL AS et AN'!$A$2:$AU$889,24,FALSE)</f>
        <v>2.13</v>
      </c>
      <c r="M1646" s="48">
        <f>VLOOKUP(H1646,'[1]CALCUL AS et AN'!$A$2:$AU$889,28,FALSE)</f>
        <v>2.5049999999999999</v>
      </c>
      <c r="N1646">
        <v>2.13</v>
      </c>
      <c r="O1646" s="45">
        <f t="shared" si="117"/>
        <v>2.13</v>
      </c>
      <c r="P1646" s="48">
        <f t="shared" si="118"/>
        <v>2.5049999999999999</v>
      </c>
      <c r="Q1646">
        <v>3.76</v>
      </c>
      <c r="R1646" s="45">
        <f>VLOOKUP(H1646,'[1]CALCUL AS et AN'!$A$2:$AU$889,46,FALSE)</f>
        <v>4.26</v>
      </c>
      <c r="S1646" s="48">
        <f>VLOOKUP(H1646,'[1]CALCUL AS et AN'!$A$2:$AU$889,47,FALSE)</f>
        <v>5.01</v>
      </c>
      <c r="T1646">
        <v>3.76</v>
      </c>
      <c r="U1646" s="45">
        <f t="shared" si="119"/>
        <v>4.26</v>
      </c>
      <c r="V1646" s="48">
        <f t="shared" si="120"/>
        <v>5.01</v>
      </c>
      <c r="W1646" t="s">
        <v>1361</v>
      </c>
      <c r="X1646" t="s">
        <v>951</v>
      </c>
    </row>
    <row r="1647" spans="1:24" outlineLevel="2">
      <c r="A1647" t="s">
        <v>32</v>
      </c>
      <c r="B1647" s="73" t="str">
        <f t="shared" si="121"/>
        <v>0V75BG</v>
      </c>
      <c r="C1647" t="s">
        <v>2003</v>
      </c>
      <c r="D1647">
        <v>1</v>
      </c>
      <c r="E1647" t="s">
        <v>2004</v>
      </c>
      <c r="F1647">
        <v>277.7</v>
      </c>
      <c r="H1647" t="s">
        <v>2003</v>
      </c>
      <c r="I1647">
        <v>181.5</v>
      </c>
      <c r="J1647">
        <v>1</v>
      </c>
      <c r="K1647">
        <v>181.5</v>
      </c>
      <c r="L1647" s="45">
        <f>VLOOKUP(H1647,'[1]CALCUL AS et AN'!$A$2:$AU$889,24,FALSE)</f>
        <v>181.5</v>
      </c>
      <c r="M1647" s="48">
        <f>VLOOKUP(H1647,'[1]CALCUL AS et AN'!$A$2:$AU$889,28,FALSE)</f>
        <v>181.5</v>
      </c>
      <c r="N1647">
        <v>181.5</v>
      </c>
      <c r="O1647" s="45">
        <f t="shared" si="117"/>
        <v>181.5</v>
      </c>
      <c r="P1647" s="48">
        <f t="shared" si="118"/>
        <v>181.5</v>
      </c>
      <c r="Q1647">
        <v>277.7</v>
      </c>
      <c r="R1647" s="45">
        <f>VLOOKUP(H1647,'[1]CALCUL AS et AN'!$A$2:$AU$889,46,FALSE)</f>
        <v>272.25</v>
      </c>
      <c r="S1647" s="48">
        <f>VLOOKUP(H1647,'[1]CALCUL AS et AN'!$A$2:$AU$889,47,FALSE)</f>
        <v>272.25</v>
      </c>
      <c r="T1647">
        <v>277.7</v>
      </c>
      <c r="U1647" s="45">
        <f t="shared" si="119"/>
        <v>272.25</v>
      </c>
      <c r="V1647" s="48">
        <f t="shared" si="120"/>
        <v>272.25</v>
      </c>
      <c r="W1647" t="s">
        <v>1361</v>
      </c>
      <c r="X1647" t="s">
        <v>951</v>
      </c>
    </row>
    <row r="1648" spans="1:24" outlineLevel="2">
      <c r="A1648" t="s">
        <v>32</v>
      </c>
      <c r="B1648" s="73" t="str">
        <f t="shared" si="121"/>
        <v>0V75BG</v>
      </c>
      <c r="C1648" t="s">
        <v>1527</v>
      </c>
      <c r="D1648">
        <v>1</v>
      </c>
      <c r="E1648" t="s">
        <v>1528</v>
      </c>
      <c r="F1648">
        <v>0.77</v>
      </c>
      <c r="H1648" t="s">
        <v>1527</v>
      </c>
      <c r="I1648">
        <v>0.61</v>
      </c>
      <c r="J1648">
        <v>1</v>
      </c>
      <c r="K1648">
        <v>0.61</v>
      </c>
      <c r="L1648" s="45">
        <f>VLOOKUP(H1648,'[1]CALCUL AS et AN'!$A$2:$AU$889,24,FALSE)</f>
        <v>0.61299999999999999</v>
      </c>
      <c r="M1648" s="48">
        <f>VLOOKUP(H1648,'[1]CALCUL AS et AN'!$A$2:$AU$889,28,FALSE)</f>
        <v>0.67400000000000004</v>
      </c>
      <c r="N1648">
        <v>0.61</v>
      </c>
      <c r="O1648" s="45">
        <f t="shared" si="117"/>
        <v>0.61299999999999999</v>
      </c>
      <c r="P1648" s="48">
        <f t="shared" si="118"/>
        <v>0.67400000000000004</v>
      </c>
      <c r="Q1648">
        <v>0.77</v>
      </c>
      <c r="R1648" s="45">
        <f>VLOOKUP(H1648,'[1]CALCUL AS et AN'!$A$2:$AU$889,46,FALSE)</f>
        <v>0.81529000000000007</v>
      </c>
      <c r="S1648" s="48">
        <f>VLOOKUP(H1648,'[1]CALCUL AS et AN'!$A$2:$AU$889,47,FALSE)</f>
        <v>0.89642000000000011</v>
      </c>
      <c r="T1648">
        <v>0.77</v>
      </c>
      <c r="U1648" s="45">
        <f t="shared" si="119"/>
        <v>0.81529000000000007</v>
      </c>
      <c r="V1648" s="48">
        <f t="shared" si="120"/>
        <v>0.89642000000000011</v>
      </c>
      <c r="W1648" t="s">
        <v>1361</v>
      </c>
      <c r="X1648" t="s">
        <v>951</v>
      </c>
    </row>
    <row r="1649" spans="1:24" outlineLevel="2">
      <c r="A1649" t="s">
        <v>32</v>
      </c>
      <c r="B1649" s="73" t="str">
        <f t="shared" si="121"/>
        <v>0V75BG</v>
      </c>
      <c r="C1649">
        <v>7214321415</v>
      </c>
      <c r="D1649">
        <v>1</v>
      </c>
      <c r="E1649" t="s">
        <v>2402</v>
      </c>
      <c r="F1649">
        <v>0.1</v>
      </c>
      <c r="H1649">
        <v>7214321415</v>
      </c>
      <c r="I1649">
        <v>0</v>
      </c>
      <c r="J1649">
        <v>100</v>
      </c>
      <c r="K1649">
        <v>0</v>
      </c>
      <c r="L1649" s="45">
        <f>VLOOKUP(H1649,'[1]CALCUL AS et AN'!$A$2:$AU$889,24,FALSE)</f>
        <v>1.9300000000000001E-2</v>
      </c>
      <c r="M1649" s="48">
        <f>VLOOKUP(H1649,'[1]CALCUL AS et AN'!$A$2:$AU$889,28,FALSE)</f>
        <v>1.7100000000000001E-2</v>
      </c>
      <c r="N1649">
        <v>0</v>
      </c>
      <c r="O1649" s="45">
        <f t="shared" si="117"/>
        <v>1.9300000000000001E-2</v>
      </c>
      <c r="P1649" s="48">
        <f t="shared" si="118"/>
        <v>1.7100000000000001E-2</v>
      </c>
      <c r="Q1649">
        <v>0.1</v>
      </c>
      <c r="R1649" s="45">
        <f>VLOOKUP(H1649,'[1]CALCUL AS et AN'!$A$2:$AU$889,46,FALSE)</f>
        <v>2.8950000000000004E-2</v>
      </c>
      <c r="S1649" s="48">
        <f>VLOOKUP(H1649,'[1]CALCUL AS et AN'!$A$2:$AU$889,47,FALSE)</f>
        <v>2.5649999999999999E-2</v>
      </c>
      <c r="T1649">
        <v>0.1</v>
      </c>
      <c r="U1649" s="45">
        <f t="shared" si="119"/>
        <v>2.8950000000000004E-2</v>
      </c>
      <c r="V1649" s="48">
        <f t="shared" si="120"/>
        <v>2.5649999999999999E-2</v>
      </c>
      <c r="W1649" t="s">
        <v>1361</v>
      </c>
      <c r="X1649" t="s">
        <v>951</v>
      </c>
    </row>
    <row r="1650" spans="1:24" outlineLevel="2">
      <c r="A1650" t="s">
        <v>32</v>
      </c>
      <c r="B1650" s="73" t="str">
        <f t="shared" si="121"/>
        <v>0V75BG</v>
      </c>
      <c r="C1650" t="s">
        <v>472</v>
      </c>
      <c r="D1650">
        <v>1</v>
      </c>
      <c r="E1650" t="s">
        <v>993</v>
      </c>
      <c r="F1650">
        <v>4.87</v>
      </c>
      <c r="H1650" t="s">
        <v>472</v>
      </c>
      <c r="I1650">
        <v>0.94</v>
      </c>
      <c r="J1650">
        <v>1</v>
      </c>
      <c r="K1650">
        <v>0.94</v>
      </c>
      <c r="L1650" s="45">
        <f>VLOOKUP(H1650,'[1]CALCUL AS et AN'!$A$2:$AU$889,24,FALSE)</f>
        <v>2.1800000000000002</v>
      </c>
      <c r="M1650" s="48">
        <f>VLOOKUP(H1650,'[1]CALCUL AS et AN'!$A$2:$AU$889,28,FALSE)</f>
        <v>0.94</v>
      </c>
      <c r="N1650">
        <v>0.94</v>
      </c>
      <c r="O1650" s="45">
        <f t="shared" si="117"/>
        <v>2.1800000000000002</v>
      </c>
      <c r="P1650" s="48">
        <f t="shared" si="118"/>
        <v>0.94</v>
      </c>
      <c r="Q1650">
        <v>4.87</v>
      </c>
      <c r="R1650" s="45">
        <f>VLOOKUP(H1650,'[1]CALCUL AS et AN'!$A$2:$AU$889,46,FALSE)</f>
        <v>4.9050000000000002</v>
      </c>
      <c r="S1650" s="48">
        <f>VLOOKUP(H1650,'[1]CALCUL AS et AN'!$A$2:$AU$889,47,FALSE)</f>
        <v>2.1149999999999998</v>
      </c>
      <c r="T1650">
        <v>4.87</v>
      </c>
      <c r="U1650" s="45">
        <f t="shared" si="119"/>
        <v>4.9050000000000002</v>
      </c>
      <c r="V1650" s="48">
        <f t="shared" si="120"/>
        <v>2.1149999999999998</v>
      </c>
      <c r="W1650" t="s">
        <v>1361</v>
      </c>
      <c r="X1650" t="s">
        <v>937</v>
      </c>
    </row>
    <row r="1651" spans="1:24" outlineLevel="2">
      <c r="A1651" t="s">
        <v>32</v>
      </c>
      <c r="B1651" s="73" t="str">
        <f t="shared" si="121"/>
        <v>0V75BG</v>
      </c>
      <c r="C1651" t="s">
        <v>476</v>
      </c>
      <c r="D1651">
        <v>1</v>
      </c>
      <c r="E1651" t="s">
        <v>2937</v>
      </c>
      <c r="F1651">
        <v>4.9400000000000004</v>
      </c>
      <c r="H1651" t="s">
        <v>476</v>
      </c>
      <c r="I1651">
        <v>2.21</v>
      </c>
      <c r="J1651">
        <v>1</v>
      </c>
      <c r="K1651">
        <v>2.21</v>
      </c>
      <c r="L1651" s="45">
        <f>VLOOKUP(H1651,'[1]CALCUL AS et AN'!$A$2:$AU$889,24,FALSE)</f>
        <v>2.21</v>
      </c>
      <c r="M1651" s="48">
        <f>VLOOKUP(H1651,'[1]CALCUL AS et AN'!$A$2:$AU$889,28,FALSE)</f>
        <v>0.92</v>
      </c>
      <c r="N1651">
        <v>2.21</v>
      </c>
      <c r="O1651" s="45">
        <f t="shared" ref="O1651:O1716" si="122">D1651*L1651</f>
        <v>2.21</v>
      </c>
      <c r="P1651" s="48">
        <f t="shared" ref="P1651:P1716" si="123">D1651*M1651</f>
        <v>0.92</v>
      </c>
      <c r="Q1651">
        <v>4.9400000000000004</v>
      </c>
      <c r="R1651" s="45">
        <f>VLOOKUP(H1651,'[1]CALCUL AS et AN'!$A$2:$AU$889,46,FALSE)</f>
        <v>4.9725000000000001</v>
      </c>
      <c r="S1651" s="48">
        <f>VLOOKUP(H1651,'[1]CALCUL AS et AN'!$A$2:$AU$889,47,FALSE)</f>
        <v>2.0700000000000003</v>
      </c>
      <c r="T1651">
        <v>4.9400000000000004</v>
      </c>
      <c r="U1651" s="45">
        <f t="shared" ref="U1651:U1716" si="124">R1651*D1651</f>
        <v>4.9725000000000001</v>
      </c>
      <c r="V1651" s="48">
        <f t="shared" ref="V1651:V1716" si="125">S1651*D1651</f>
        <v>2.0700000000000003</v>
      </c>
      <c r="W1651" t="s">
        <v>1361</v>
      </c>
      <c r="X1651" t="s">
        <v>937</v>
      </c>
    </row>
    <row r="1652" spans="1:24" outlineLevel="2">
      <c r="A1652" t="s">
        <v>32</v>
      </c>
      <c r="B1652" s="73" t="str">
        <f t="shared" si="121"/>
        <v>0V75BG</v>
      </c>
      <c r="C1652" t="s">
        <v>626</v>
      </c>
      <c r="D1652">
        <v>1</v>
      </c>
      <c r="E1652" t="s">
        <v>627</v>
      </c>
      <c r="F1652">
        <v>1.1000000000000001</v>
      </c>
      <c r="H1652" t="s">
        <v>626</v>
      </c>
      <c r="I1652">
        <v>1.1100000000000001</v>
      </c>
      <c r="J1652">
        <v>1</v>
      </c>
      <c r="K1652">
        <v>1.1100000000000001</v>
      </c>
      <c r="L1652" s="45">
        <f>VLOOKUP(H1652,'[1]CALCUL AS et AN'!$A$2:$AU$889,24,FALSE)</f>
        <v>1.1060000000000001</v>
      </c>
      <c r="M1652" s="48">
        <f>VLOOKUP(H1652,'[1]CALCUL AS et AN'!$A$2:$AU$889,28,FALSE)</f>
        <v>1.2170000000000001</v>
      </c>
      <c r="N1652">
        <v>1.1100000000000001</v>
      </c>
      <c r="O1652" s="45">
        <f t="shared" si="122"/>
        <v>1.1060000000000001</v>
      </c>
      <c r="P1652" s="48">
        <f t="shared" si="123"/>
        <v>1.2170000000000001</v>
      </c>
      <c r="Q1652">
        <v>1.27</v>
      </c>
      <c r="R1652" s="45">
        <f>VLOOKUP(H1652,'[1]CALCUL AS et AN'!$A$2:$AU$889,46,FALSE)</f>
        <v>1.3825000000000001</v>
      </c>
      <c r="S1652" s="48">
        <f>VLOOKUP(H1652,'[1]CALCUL AS et AN'!$A$2:$AU$889,47,FALSE)</f>
        <v>1.5212500000000002</v>
      </c>
      <c r="T1652">
        <v>1.27</v>
      </c>
      <c r="U1652" s="45">
        <f t="shared" si="124"/>
        <v>1.3825000000000001</v>
      </c>
      <c r="V1652" s="48">
        <f t="shared" si="125"/>
        <v>1.5212500000000002</v>
      </c>
      <c r="W1652" t="s">
        <v>1361</v>
      </c>
      <c r="X1652" t="s">
        <v>937</v>
      </c>
    </row>
    <row r="1653" spans="1:24" outlineLevel="2">
      <c r="A1653" t="s">
        <v>32</v>
      </c>
      <c r="B1653" s="73" t="str">
        <f t="shared" si="121"/>
        <v>0V75BG</v>
      </c>
      <c r="C1653" t="s">
        <v>2410</v>
      </c>
      <c r="D1653">
        <v>0.72</v>
      </c>
      <c r="E1653" t="s">
        <v>2411</v>
      </c>
      <c r="F1653">
        <v>75</v>
      </c>
      <c r="H1653" t="s">
        <v>2410</v>
      </c>
      <c r="I1653">
        <v>50</v>
      </c>
      <c r="J1653">
        <v>1</v>
      </c>
      <c r="K1653">
        <v>50</v>
      </c>
      <c r="L1653" s="45">
        <f>VLOOKUP(H1653,'[1]CALCUL AS et AN'!$A$2:$AU$889,24,FALSE)</f>
        <v>50</v>
      </c>
      <c r="M1653" s="48">
        <f>VLOOKUP(H1653,'[1]CALCUL AS et AN'!$A$2:$AU$889,28,FALSE)</f>
        <v>50</v>
      </c>
      <c r="N1653">
        <v>36</v>
      </c>
      <c r="O1653" s="45">
        <f t="shared" si="122"/>
        <v>36</v>
      </c>
      <c r="P1653" s="48">
        <f t="shared" si="123"/>
        <v>36</v>
      </c>
      <c r="Q1653">
        <v>75</v>
      </c>
      <c r="R1653" s="45">
        <f>VLOOKUP(H1653,'[1]CALCUL AS et AN'!$A$2:$AU$889,46,FALSE)</f>
        <v>75</v>
      </c>
      <c r="S1653" s="48">
        <f>VLOOKUP(H1653,'[1]CALCUL AS et AN'!$A$2:$AU$889,47,FALSE)</f>
        <v>75</v>
      </c>
      <c r="T1653">
        <v>54</v>
      </c>
      <c r="U1653" s="45">
        <f t="shared" si="124"/>
        <v>54</v>
      </c>
      <c r="V1653" s="48">
        <f t="shared" si="125"/>
        <v>54</v>
      </c>
      <c r="W1653" t="s">
        <v>1361</v>
      </c>
      <c r="X1653" t="s">
        <v>951</v>
      </c>
    </row>
    <row r="1654" spans="1:24" outlineLevel="2">
      <c r="A1654" t="s">
        <v>32</v>
      </c>
      <c r="B1654" s="73" t="str">
        <f t="shared" si="121"/>
        <v>0V75BG</v>
      </c>
      <c r="C1654" t="s">
        <v>1501</v>
      </c>
      <c r="D1654">
        <v>1</v>
      </c>
      <c r="E1654" t="s">
        <v>1502</v>
      </c>
      <c r="F1654">
        <v>83.19</v>
      </c>
      <c r="H1654" t="s">
        <v>1501</v>
      </c>
      <c r="I1654">
        <v>63.5</v>
      </c>
      <c r="J1654">
        <v>1</v>
      </c>
      <c r="K1654">
        <v>63.5</v>
      </c>
      <c r="L1654" s="45">
        <f>VLOOKUP(H1654,'[1]CALCUL AS et AN'!$A$2:$AU$889,24,FALSE)</f>
        <v>63.5</v>
      </c>
      <c r="M1654" s="48">
        <f>VLOOKUP(H1654,'[1]CALCUL AS et AN'!$A$2:$AU$889,28,FALSE)</f>
        <v>71</v>
      </c>
      <c r="N1654">
        <v>63.5</v>
      </c>
      <c r="O1654" s="45">
        <f t="shared" si="122"/>
        <v>63.5</v>
      </c>
      <c r="P1654" s="48">
        <f t="shared" si="123"/>
        <v>71</v>
      </c>
      <c r="Q1654">
        <v>83.19</v>
      </c>
      <c r="R1654" s="45">
        <f>VLOOKUP(H1654,'[1]CALCUL AS et AN'!$A$2:$AU$889,46,FALSE)</f>
        <v>84.454999999999998</v>
      </c>
      <c r="S1654" s="48">
        <f>VLOOKUP(H1654,'[1]CALCUL AS et AN'!$A$2:$AU$889,47,FALSE)</f>
        <v>94.43</v>
      </c>
      <c r="T1654">
        <v>83.19</v>
      </c>
      <c r="U1654" s="45">
        <f t="shared" si="124"/>
        <v>84.454999999999998</v>
      </c>
      <c r="V1654" s="48">
        <f t="shared" si="125"/>
        <v>94.43</v>
      </c>
      <c r="W1654" t="s">
        <v>1361</v>
      </c>
      <c r="X1654" t="s">
        <v>951</v>
      </c>
    </row>
    <row r="1655" spans="1:24" outlineLevel="2">
      <c r="A1655" t="s">
        <v>32</v>
      </c>
      <c r="B1655" s="73" t="str">
        <f t="shared" si="121"/>
        <v>0V75BG</v>
      </c>
      <c r="C1655" t="s">
        <v>1542</v>
      </c>
      <c r="D1655">
        <v>1</v>
      </c>
      <c r="E1655" t="s">
        <v>1543</v>
      </c>
      <c r="F1655">
        <v>21.71</v>
      </c>
      <c r="H1655" t="s">
        <v>1542</v>
      </c>
      <c r="I1655">
        <v>17.73</v>
      </c>
      <c r="J1655">
        <v>1</v>
      </c>
      <c r="K1655">
        <v>17.73</v>
      </c>
      <c r="L1655" s="45">
        <f>VLOOKUP(H1655,'[1]CALCUL AS et AN'!$A$2:$AU$889,24,FALSE)</f>
        <v>17.73</v>
      </c>
      <c r="M1655" s="48">
        <f>VLOOKUP(H1655,'[1]CALCUL AS et AN'!$A$2:$AU$889,28,FALSE)</f>
        <v>17.73</v>
      </c>
      <c r="N1655">
        <v>17.73</v>
      </c>
      <c r="O1655" s="45">
        <f t="shared" si="122"/>
        <v>17.73</v>
      </c>
      <c r="P1655" s="48">
        <f t="shared" si="123"/>
        <v>17.73</v>
      </c>
      <c r="Q1655">
        <v>21.71</v>
      </c>
      <c r="R1655" s="45">
        <f>VLOOKUP(H1655,'[1]CALCUL AS et AN'!$A$2:$AU$889,46,FALSE)</f>
        <v>22.162500000000001</v>
      </c>
      <c r="S1655" s="48">
        <f>VLOOKUP(H1655,'[1]CALCUL AS et AN'!$A$2:$AU$889,47,FALSE)</f>
        <v>22.162500000000001</v>
      </c>
      <c r="T1655">
        <v>21.71</v>
      </c>
      <c r="U1655" s="45">
        <f t="shared" si="124"/>
        <v>22.162500000000001</v>
      </c>
      <c r="V1655" s="48">
        <f t="shared" si="125"/>
        <v>22.162500000000001</v>
      </c>
      <c r="W1655" t="s">
        <v>1361</v>
      </c>
      <c r="X1655" t="s">
        <v>951</v>
      </c>
    </row>
    <row r="1656" spans="1:24" outlineLevel="2">
      <c r="A1656" t="s">
        <v>32</v>
      </c>
      <c r="B1656" s="73" t="str">
        <f t="shared" si="121"/>
        <v>0V75BG</v>
      </c>
      <c r="C1656" t="s">
        <v>1983</v>
      </c>
      <c r="D1656">
        <v>1</v>
      </c>
      <c r="E1656" t="s">
        <v>1984</v>
      </c>
      <c r="F1656">
        <v>19.91</v>
      </c>
      <c r="H1656" t="s">
        <v>1983</v>
      </c>
      <c r="I1656">
        <v>12.16</v>
      </c>
      <c r="J1656">
        <v>1</v>
      </c>
      <c r="K1656">
        <v>12.16</v>
      </c>
      <c r="L1656" s="45">
        <f>VLOOKUP(H1656,'[1]CALCUL AS et AN'!$A$2:$AU$889,24,FALSE)</f>
        <v>12.16</v>
      </c>
      <c r="M1656" s="48">
        <f>VLOOKUP(H1656,'[1]CALCUL AS et AN'!$A$2:$AU$889,28,FALSE)</f>
        <v>12.16</v>
      </c>
      <c r="N1656">
        <v>12.16</v>
      </c>
      <c r="O1656" s="45">
        <f t="shared" si="122"/>
        <v>12.16</v>
      </c>
      <c r="P1656" s="48">
        <f t="shared" si="123"/>
        <v>12.16</v>
      </c>
      <c r="Q1656">
        <v>19.91</v>
      </c>
      <c r="R1656" s="45">
        <f>VLOOKUP(H1656,'[1]CALCUL AS et AN'!$A$2:$AU$889,46,FALSE)</f>
        <v>21.28</v>
      </c>
      <c r="S1656" s="48">
        <f>VLOOKUP(H1656,'[1]CALCUL AS et AN'!$A$2:$AU$889,47,FALSE)</f>
        <v>21.28</v>
      </c>
      <c r="T1656">
        <v>19.91</v>
      </c>
      <c r="U1656" s="45">
        <f t="shared" si="124"/>
        <v>21.28</v>
      </c>
      <c r="V1656" s="48">
        <f t="shared" si="125"/>
        <v>21.28</v>
      </c>
      <c r="W1656" t="s">
        <v>1361</v>
      </c>
      <c r="X1656" t="s">
        <v>951</v>
      </c>
    </row>
    <row r="1657" spans="1:24" outlineLevel="2">
      <c r="A1657" t="s">
        <v>32</v>
      </c>
      <c r="B1657" s="73" t="str">
        <f t="shared" si="121"/>
        <v>0V75BG</v>
      </c>
      <c r="C1657" t="s">
        <v>1986</v>
      </c>
      <c r="D1657">
        <v>1</v>
      </c>
      <c r="E1657" t="s">
        <v>1987</v>
      </c>
      <c r="F1657">
        <v>4.1900000000000004</v>
      </c>
      <c r="H1657" t="s">
        <v>1986</v>
      </c>
      <c r="I1657">
        <v>2.99</v>
      </c>
      <c r="J1657">
        <v>1</v>
      </c>
      <c r="K1657">
        <v>2.99</v>
      </c>
      <c r="L1657" s="45">
        <f>VLOOKUP(H1657,'[1]CALCUL AS et AN'!$A$2:$AU$889,24,FALSE)</f>
        <v>2.99</v>
      </c>
      <c r="M1657" s="48">
        <f>VLOOKUP(H1657,'[1]CALCUL AS et AN'!$A$2:$AU$889,28,FALSE)</f>
        <v>2.99</v>
      </c>
      <c r="N1657">
        <v>2.99</v>
      </c>
      <c r="O1657" s="45">
        <f t="shared" si="122"/>
        <v>2.99</v>
      </c>
      <c r="P1657" s="48">
        <f t="shared" si="123"/>
        <v>2.99</v>
      </c>
      <c r="Q1657">
        <v>4.1900000000000004</v>
      </c>
      <c r="R1657" s="45">
        <f>VLOOKUP(H1657,'[1]CALCUL AS et AN'!$A$2:$AU$889,46,FALSE)</f>
        <v>4.4850000000000003</v>
      </c>
      <c r="S1657" s="48">
        <f>VLOOKUP(H1657,'[1]CALCUL AS et AN'!$A$2:$AU$889,47,FALSE)</f>
        <v>4.4850000000000003</v>
      </c>
      <c r="T1657">
        <v>4.1900000000000004</v>
      </c>
      <c r="U1657" s="45">
        <f t="shared" si="124"/>
        <v>4.4850000000000003</v>
      </c>
      <c r="V1657" s="48">
        <f t="shared" si="125"/>
        <v>4.4850000000000003</v>
      </c>
      <c r="W1657" t="s">
        <v>1361</v>
      </c>
      <c r="X1657" t="s">
        <v>951</v>
      </c>
    </row>
    <row r="1658" spans="1:24" outlineLevel="2">
      <c r="A1658" t="s">
        <v>32</v>
      </c>
      <c r="B1658" s="73" t="str">
        <f t="shared" si="121"/>
        <v>0V75BG</v>
      </c>
      <c r="C1658" t="s">
        <v>632</v>
      </c>
      <c r="D1658">
        <v>1</v>
      </c>
      <c r="E1658" t="s">
        <v>1514</v>
      </c>
      <c r="F1658">
        <v>12.91</v>
      </c>
      <c r="H1658" t="s">
        <v>632</v>
      </c>
      <c r="I1658">
        <v>4.7300000000000004</v>
      </c>
      <c r="J1658">
        <v>0.33</v>
      </c>
      <c r="K1658">
        <v>14.333333333333334</v>
      </c>
      <c r="L1658" s="45">
        <f>VLOOKUP(H1658,'[1]CALCUL AS et AN'!$A$2:$AU$889,24,FALSE)</f>
        <v>4.7320000000000002</v>
      </c>
      <c r="M1658" s="48">
        <f>VLOOKUP(H1658,'[1]CALCUL AS et AN'!$A$2:$AU$889,28,FALSE)</f>
        <v>4.7779999999999996</v>
      </c>
      <c r="N1658">
        <v>14.333333333333334</v>
      </c>
      <c r="O1658" s="45">
        <f t="shared" si="122"/>
        <v>4.7320000000000002</v>
      </c>
      <c r="P1658" s="48">
        <f t="shared" si="123"/>
        <v>4.7779999999999996</v>
      </c>
      <c r="Q1658">
        <v>12.91</v>
      </c>
      <c r="R1658" s="45">
        <f>VLOOKUP(H1658,'[1]CALCUL AS et AN'!$A$2:$AU$889,46,FALSE)</f>
        <v>6.2935600000000003</v>
      </c>
      <c r="S1658" s="48">
        <f>VLOOKUP(H1658,'[1]CALCUL AS et AN'!$A$2:$AU$889,47,FALSE)</f>
        <v>6.3547399999999996</v>
      </c>
      <c r="T1658">
        <v>12.91</v>
      </c>
      <c r="U1658" s="45">
        <f t="shared" si="124"/>
        <v>6.2935600000000003</v>
      </c>
      <c r="V1658" s="48">
        <f t="shared" si="125"/>
        <v>6.3547399999999996</v>
      </c>
      <c r="W1658" t="s">
        <v>1361</v>
      </c>
      <c r="X1658" t="s">
        <v>937</v>
      </c>
    </row>
    <row r="1659" spans="1:24" outlineLevel="2">
      <c r="A1659" t="s">
        <v>32</v>
      </c>
      <c r="B1659" s="73" t="str">
        <f t="shared" si="121"/>
        <v>0V75BG</v>
      </c>
      <c r="C1659" t="s">
        <v>1510</v>
      </c>
      <c r="D1659">
        <v>1</v>
      </c>
      <c r="E1659" t="s">
        <v>1511</v>
      </c>
      <c r="F1659">
        <v>9.56</v>
      </c>
      <c r="H1659" t="s">
        <v>1510</v>
      </c>
      <c r="I1659">
        <v>8.09</v>
      </c>
      <c r="J1659">
        <v>1</v>
      </c>
      <c r="K1659">
        <v>8.09</v>
      </c>
      <c r="L1659" s="45">
        <f>VLOOKUP(H1659,'[1]CALCUL AS et AN'!$A$2:$AU$889,24,FALSE)</f>
        <v>8.0869999999999997</v>
      </c>
      <c r="M1659" s="48">
        <f>VLOOKUP(H1659,'[1]CALCUL AS et AN'!$A$2:$AU$889,28,FALSE)</f>
        <v>8.0869999999999997</v>
      </c>
      <c r="N1659">
        <v>8.09</v>
      </c>
      <c r="O1659" s="45">
        <f t="shared" si="122"/>
        <v>8.0869999999999997</v>
      </c>
      <c r="P1659" s="48">
        <f t="shared" si="123"/>
        <v>8.0869999999999997</v>
      </c>
      <c r="Q1659">
        <v>9.56</v>
      </c>
      <c r="R1659" s="45">
        <f>VLOOKUP(H1659,'[1]CALCUL AS et AN'!$A$2:$AU$889,46,FALSE)</f>
        <v>10.108750000000001</v>
      </c>
      <c r="S1659" s="48">
        <f>VLOOKUP(H1659,'[1]CALCUL AS et AN'!$A$2:$AU$889,47,FALSE)</f>
        <v>10.108750000000001</v>
      </c>
      <c r="T1659">
        <v>9.56</v>
      </c>
      <c r="U1659" s="45">
        <f t="shared" si="124"/>
        <v>10.108750000000001</v>
      </c>
      <c r="V1659" s="48">
        <f t="shared" si="125"/>
        <v>10.108750000000001</v>
      </c>
      <c r="W1659" t="s">
        <v>1361</v>
      </c>
      <c r="X1659" t="s">
        <v>951</v>
      </c>
    </row>
    <row r="1660" spans="1:24" outlineLevel="2">
      <c r="A1660" t="s">
        <v>32</v>
      </c>
      <c r="B1660" s="73" t="str">
        <f t="shared" si="121"/>
        <v>0V75BG</v>
      </c>
      <c r="C1660" t="s">
        <v>1519</v>
      </c>
      <c r="D1660">
        <v>1</v>
      </c>
      <c r="E1660" t="s">
        <v>1520</v>
      </c>
      <c r="F1660">
        <v>9.64</v>
      </c>
      <c r="H1660" t="s">
        <v>1519</v>
      </c>
      <c r="I1660">
        <v>7.94</v>
      </c>
      <c r="J1660">
        <v>1</v>
      </c>
      <c r="K1660">
        <v>7.94</v>
      </c>
      <c r="L1660" s="45">
        <f>VLOOKUP(H1660,'[1]CALCUL AS et AN'!$A$2:$AU$889,24,FALSE)</f>
        <v>7.9420000000000002</v>
      </c>
      <c r="M1660" s="48">
        <f>VLOOKUP(H1660,'[1]CALCUL AS et AN'!$A$2:$AU$889,28,FALSE)</f>
        <v>7.9420000000000002</v>
      </c>
      <c r="N1660">
        <v>7.94</v>
      </c>
      <c r="O1660" s="45">
        <f t="shared" si="122"/>
        <v>7.9420000000000002</v>
      </c>
      <c r="P1660" s="48">
        <f t="shared" si="123"/>
        <v>7.9420000000000002</v>
      </c>
      <c r="Q1660">
        <v>9.64</v>
      </c>
      <c r="R1660" s="45">
        <f>VLOOKUP(H1660,'[1]CALCUL AS et AN'!$A$2:$AU$889,46,FALSE)</f>
        <v>9.9275000000000002</v>
      </c>
      <c r="S1660" s="48">
        <f>VLOOKUP(H1660,'[1]CALCUL AS et AN'!$A$2:$AU$889,47,FALSE)</f>
        <v>9.9275000000000002</v>
      </c>
      <c r="T1660">
        <v>9.64</v>
      </c>
      <c r="U1660" s="45">
        <f t="shared" si="124"/>
        <v>9.9275000000000002</v>
      </c>
      <c r="V1660" s="48">
        <f t="shared" si="125"/>
        <v>9.9275000000000002</v>
      </c>
      <c r="W1660" t="s">
        <v>1361</v>
      </c>
      <c r="X1660" t="s">
        <v>951</v>
      </c>
    </row>
    <row r="1661" spans="1:24" outlineLevel="2">
      <c r="A1661" t="s">
        <v>32</v>
      </c>
      <c r="B1661" s="73" t="str">
        <f t="shared" si="121"/>
        <v>0V75BG</v>
      </c>
      <c r="C1661">
        <v>8434000818</v>
      </c>
      <c r="D1661">
        <v>8</v>
      </c>
      <c r="E1661" t="s">
        <v>2273</v>
      </c>
      <c r="F1661">
        <v>0.04</v>
      </c>
      <c r="H1661">
        <v>8434000818</v>
      </c>
      <c r="I1661">
        <v>8.34</v>
      </c>
      <c r="J1661">
        <v>200</v>
      </c>
      <c r="K1661">
        <v>4.1700000000000001E-2</v>
      </c>
      <c r="L1661" s="45">
        <f>VLOOKUP(H1661,'[1]CALCUL AS et AN'!$A$2:$AU$889,24,FALSE)</f>
        <v>4.1700000000000001E-2</v>
      </c>
      <c r="M1661" s="48">
        <f>VLOOKUP(H1661,'[1]CALCUL AS et AN'!$A$2:$AU$889,28,FALSE)</f>
        <v>4.1700000000000001E-2</v>
      </c>
      <c r="N1661">
        <v>0.33360000000000001</v>
      </c>
      <c r="O1661" s="45">
        <f t="shared" si="122"/>
        <v>0.33360000000000001</v>
      </c>
      <c r="P1661" s="48">
        <f t="shared" si="123"/>
        <v>0.33360000000000001</v>
      </c>
      <c r="Q1661">
        <v>0.04</v>
      </c>
      <c r="R1661" s="45">
        <f>VLOOKUP(H1661,'[1]CALCUL AS et AN'!$A$2:$AU$889,46,FALSE)</f>
        <v>5.2125000000000005E-2</v>
      </c>
      <c r="S1661" s="48">
        <f>VLOOKUP(H1661,'[1]CALCUL AS et AN'!$A$2:$AU$889,47,FALSE)</f>
        <v>5.2125000000000005E-2</v>
      </c>
      <c r="T1661">
        <v>0.32</v>
      </c>
      <c r="U1661" s="45">
        <f t="shared" si="124"/>
        <v>0.41700000000000004</v>
      </c>
      <c r="V1661" s="48">
        <f t="shared" si="125"/>
        <v>0.41700000000000004</v>
      </c>
      <c r="W1661" t="s">
        <v>1361</v>
      </c>
      <c r="X1661" t="s">
        <v>951</v>
      </c>
    </row>
    <row r="1662" spans="1:24" outlineLevel="2">
      <c r="A1662" t="s">
        <v>32</v>
      </c>
      <c r="B1662" s="73" t="str">
        <f t="shared" si="121"/>
        <v>0V75BG</v>
      </c>
      <c r="C1662">
        <v>8434000618</v>
      </c>
      <c r="D1662">
        <v>1</v>
      </c>
      <c r="E1662" t="s">
        <v>2272</v>
      </c>
      <c r="F1662">
        <v>0.02</v>
      </c>
      <c r="H1662">
        <v>8434000618</v>
      </c>
      <c r="I1662">
        <v>8.3000000000000007</v>
      </c>
      <c r="J1662">
        <v>500</v>
      </c>
      <c r="K1662">
        <v>1.66E-2</v>
      </c>
      <c r="L1662" s="45">
        <f>VLOOKUP(H1662,'[1]CALCUL AS et AN'!$A$2:$AU$889,24,FALSE)</f>
        <v>1.66E-2</v>
      </c>
      <c r="M1662" s="48">
        <f>VLOOKUP(H1662,'[1]CALCUL AS et AN'!$A$2:$AU$889,28,FALSE)</f>
        <v>1.66E-2</v>
      </c>
      <c r="N1662">
        <v>1.66E-2</v>
      </c>
      <c r="O1662" s="45">
        <f t="shared" si="122"/>
        <v>1.66E-2</v>
      </c>
      <c r="P1662" s="48">
        <f t="shared" si="123"/>
        <v>1.66E-2</v>
      </c>
      <c r="Q1662">
        <v>0.02</v>
      </c>
      <c r="R1662" s="45">
        <f>VLOOKUP(H1662,'[1]CALCUL AS et AN'!$A$2:$AU$889,46,FALSE)</f>
        <v>2.0750000000000001E-2</v>
      </c>
      <c r="S1662" s="48">
        <f>VLOOKUP(H1662,'[1]CALCUL AS et AN'!$A$2:$AU$889,47,FALSE)</f>
        <v>2.0750000000000001E-2</v>
      </c>
      <c r="T1662">
        <v>0.02</v>
      </c>
      <c r="U1662" s="45">
        <f t="shared" si="124"/>
        <v>2.0750000000000001E-2</v>
      </c>
      <c r="V1662" s="48">
        <f t="shared" si="125"/>
        <v>2.0750000000000001E-2</v>
      </c>
      <c r="W1662" t="s">
        <v>1361</v>
      </c>
      <c r="X1662" t="s">
        <v>951</v>
      </c>
    </row>
    <row r="1663" spans="1:24" outlineLevel="2">
      <c r="A1663" t="s">
        <v>32</v>
      </c>
      <c r="B1663" s="73" t="str">
        <f t="shared" si="121"/>
        <v>0V75BG</v>
      </c>
      <c r="C1663" t="s">
        <v>2362</v>
      </c>
      <c r="D1663">
        <v>1</v>
      </c>
      <c r="E1663" t="s">
        <v>2363</v>
      </c>
      <c r="F1663">
        <v>1.9E-2</v>
      </c>
      <c r="H1663" t="s">
        <v>2362</v>
      </c>
      <c r="I1663">
        <v>0.13</v>
      </c>
      <c r="J1663">
        <v>1</v>
      </c>
      <c r="K1663">
        <v>0.13</v>
      </c>
      <c r="L1663" s="45">
        <f>VLOOKUP(H1663,'[1]CALCUL AS et AN'!$A$2:$AU$889,24,FALSE)</f>
        <v>0.12720000000000001</v>
      </c>
      <c r="M1663" s="48">
        <f>VLOOKUP(H1663,'[1]CALCUL AS et AN'!$A$2:$AU$889,28,FALSE)</f>
        <v>0.12720000000000001</v>
      </c>
      <c r="N1663">
        <v>0.13</v>
      </c>
      <c r="O1663" s="45">
        <f t="shared" si="122"/>
        <v>0.12720000000000001</v>
      </c>
      <c r="P1663" s="48">
        <f t="shared" si="123"/>
        <v>0.12720000000000001</v>
      </c>
      <c r="Q1663">
        <v>1.9E-2</v>
      </c>
      <c r="R1663" s="45">
        <f>VLOOKUP(H1663,'[1]CALCUL AS et AN'!$A$2:$AU$889,46,FALSE)</f>
        <v>0.19080000000000003</v>
      </c>
      <c r="S1663" s="48">
        <f>VLOOKUP(H1663,'[1]CALCUL AS et AN'!$A$2:$AU$889,47,FALSE)</f>
        <v>0.19080000000000003</v>
      </c>
      <c r="T1663">
        <v>1.9E-2</v>
      </c>
      <c r="U1663" s="45">
        <f t="shared" si="124"/>
        <v>0.19080000000000003</v>
      </c>
      <c r="V1663" s="48">
        <f t="shared" si="125"/>
        <v>0.19080000000000003</v>
      </c>
      <c r="W1663" t="s">
        <v>1361</v>
      </c>
      <c r="X1663" t="s">
        <v>951</v>
      </c>
    </row>
    <row r="1664" spans="1:24" outlineLevel="2">
      <c r="A1664" t="s">
        <v>32</v>
      </c>
      <c r="B1664" s="73" t="str">
        <f t="shared" si="121"/>
        <v>0V75BG</v>
      </c>
      <c r="C1664">
        <v>8535000618</v>
      </c>
      <c r="D1664">
        <v>1</v>
      </c>
      <c r="E1664" t="s">
        <v>2275</v>
      </c>
      <c r="F1664">
        <v>0.05</v>
      </c>
      <c r="H1664">
        <v>8535000618</v>
      </c>
      <c r="I1664">
        <v>3.0000000000000001E-3</v>
      </c>
      <c r="J1664">
        <v>1</v>
      </c>
      <c r="K1664">
        <v>3.0000000000000001E-3</v>
      </c>
      <c r="L1664" s="45">
        <f>VLOOKUP(H1664,'[1]CALCUL AS et AN'!$A$2:$AU$889,24,FALSE)</f>
        <v>3.04E-2</v>
      </c>
      <c r="M1664" s="48">
        <f>VLOOKUP(H1664,'[1]CALCUL AS et AN'!$A$2:$AU$889,28,FALSE)</f>
        <v>3.04E-2</v>
      </c>
      <c r="N1664">
        <v>3.0000000000000001E-3</v>
      </c>
      <c r="O1664" s="45">
        <f t="shared" si="122"/>
        <v>3.04E-2</v>
      </c>
      <c r="P1664" s="48">
        <f t="shared" si="123"/>
        <v>3.04E-2</v>
      </c>
      <c r="Q1664">
        <v>0.05</v>
      </c>
      <c r="R1664" s="45">
        <f>VLOOKUP(H1664,'[1]CALCUL AS et AN'!$A$2:$AU$889,46,FALSE)</f>
        <v>5.3199999999999997E-2</v>
      </c>
      <c r="S1664" s="48">
        <f>VLOOKUP(H1664,'[1]CALCUL AS et AN'!$A$2:$AU$889,47,FALSE)</f>
        <v>5.3199999999999997E-2</v>
      </c>
      <c r="T1664">
        <v>0.05</v>
      </c>
      <c r="U1664" s="45">
        <f t="shared" si="124"/>
        <v>5.3199999999999997E-2</v>
      </c>
      <c r="V1664" s="48">
        <f t="shared" si="125"/>
        <v>5.3199999999999997E-2</v>
      </c>
      <c r="W1664" t="s">
        <v>1361</v>
      </c>
      <c r="X1664" t="s">
        <v>951</v>
      </c>
    </row>
    <row r="1665" spans="1:24" outlineLevel="2">
      <c r="A1665" t="s">
        <v>32</v>
      </c>
      <c r="B1665" s="73" t="str">
        <f t="shared" si="121"/>
        <v>0V75BG</v>
      </c>
      <c r="C1665">
        <v>9600000618</v>
      </c>
      <c r="D1665">
        <v>1</v>
      </c>
      <c r="E1665" t="s">
        <v>2044</v>
      </c>
      <c r="F1665">
        <v>1.57</v>
      </c>
      <c r="H1665">
        <v>9600000618</v>
      </c>
      <c r="I1665">
        <v>0.8</v>
      </c>
      <c r="J1665">
        <v>1</v>
      </c>
      <c r="K1665">
        <v>0.8</v>
      </c>
      <c r="L1665" s="45">
        <f>VLOOKUP(H1665,'[1]CALCUL AS et AN'!$A$2:$AU$889,24,FALSE)</f>
        <v>0.80289999999999995</v>
      </c>
      <c r="M1665" s="48">
        <f>VLOOKUP(H1665,'[1]CALCUL AS et AN'!$A$2:$AU$889,28,FALSE)</f>
        <v>0.80289999999999995</v>
      </c>
      <c r="N1665">
        <v>0.8</v>
      </c>
      <c r="O1665" s="45">
        <f t="shared" si="122"/>
        <v>0.80289999999999995</v>
      </c>
      <c r="P1665" s="48">
        <f t="shared" si="123"/>
        <v>0.80289999999999995</v>
      </c>
      <c r="Q1665">
        <v>1.57</v>
      </c>
      <c r="R1665" s="45">
        <f>VLOOKUP(H1665,'[1]CALCUL AS et AN'!$A$2:$AU$889,46,FALSE)</f>
        <v>1.6057999999999999</v>
      </c>
      <c r="S1665" s="48">
        <f>VLOOKUP(H1665,'[1]CALCUL AS et AN'!$A$2:$AU$889,47,FALSE)</f>
        <v>1.6057999999999999</v>
      </c>
      <c r="T1665">
        <v>1.57</v>
      </c>
      <c r="U1665" s="45">
        <f t="shared" si="124"/>
        <v>1.6057999999999999</v>
      </c>
      <c r="V1665" s="48">
        <f t="shared" si="125"/>
        <v>1.6057999999999999</v>
      </c>
      <c r="W1665" t="s">
        <v>1361</v>
      </c>
      <c r="X1665" t="s">
        <v>951</v>
      </c>
    </row>
    <row r="1666" spans="1:24" outlineLevel="2">
      <c r="A1666" t="s">
        <v>32</v>
      </c>
      <c r="B1666" s="73" t="str">
        <f t="shared" si="121"/>
        <v>0V75BG</v>
      </c>
      <c r="C1666" t="s">
        <v>2311</v>
      </c>
      <c r="D1666">
        <v>1</v>
      </c>
      <c r="E1666" t="s">
        <v>2312</v>
      </c>
      <c r="F1666">
        <v>17.510000000000002</v>
      </c>
      <c r="H1666" t="s">
        <v>2311</v>
      </c>
      <c r="I1666">
        <v>11.67</v>
      </c>
      <c r="J1666">
        <v>1</v>
      </c>
      <c r="K1666">
        <v>11.67</v>
      </c>
      <c r="L1666" s="45">
        <f>VLOOKUP(H1666,'[1]CALCUL AS et AN'!$A$2:$AU$889,24,FALSE)</f>
        <v>11.67</v>
      </c>
      <c r="M1666" s="48">
        <f>VLOOKUP(H1666,'[1]CALCUL AS et AN'!$A$2:$AU$889,28,FALSE)</f>
        <v>11.67</v>
      </c>
      <c r="N1666">
        <v>11.67</v>
      </c>
      <c r="O1666" s="45">
        <f t="shared" si="122"/>
        <v>11.67</v>
      </c>
      <c r="P1666" s="48">
        <f t="shared" si="123"/>
        <v>11.67</v>
      </c>
      <c r="Q1666">
        <v>17.510000000000002</v>
      </c>
      <c r="R1666" s="45">
        <f>VLOOKUP(H1666,'[1]CALCUL AS et AN'!$A$2:$AU$889,46,FALSE)</f>
        <v>17.504999999999999</v>
      </c>
      <c r="S1666" s="48">
        <f>VLOOKUP(H1666,'[1]CALCUL AS et AN'!$A$2:$AU$889,47,FALSE)</f>
        <v>17.504999999999999</v>
      </c>
      <c r="T1666">
        <v>17.510000000000002</v>
      </c>
      <c r="U1666" s="45">
        <f t="shared" si="124"/>
        <v>17.504999999999999</v>
      </c>
      <c r="V1666" s="48">
        <f t="shared" si="125"/>
        <v>17.504999999999999</v>
      </c>
      <c r="W1666" t="s">
        <v>1361</v>
      </c>
      <c r="X1666" t="s">
        <v>937</v>
      </c>
    </row>
    <row r="1667" spans="1:24" outlineLevel="2">
      <c r="A1667" t="s">
        <v>32</v>
      </c>
      <c r="B1667" s="73" t="str">
        <f t="shared" si="121"/>
        <v>0V75BG</v>
      </c>
      <c r="C1667">
        <v>101007</v>
      </c>
      <c r="D1667">
        <v>1</v>
      </c>
      <c r="E1667" t="s">
        <v>1544</v>
      </c>
      <c r="F1667">
        <v>2.2400000000000002</v>
      </c>
      <c r="H1667">
        <v>101007</v>
      </c>
      <c r="I1667">
        <v>1.5</v>
      </c>
      <c r="J1667">
        <v>1</v>
      </c>
      <c r="K1667">
        <v>1.5</v>
      </c>
      <c r="L1667" s="45">
        <f>VLOOKUP(H1667,'[1]CALCUL AS et AN'!$A$2:$AU$889,24,FALSE)</f>
        <v>1.5</v>
      </c>
      <c r="M1667" s="48">
        <f>VLOOKUP(H1667,'[1]CALCUL AS et AN'!$A$2:$AU$889,28,FALSE)</f>
        <v>1.5</v>
      </c>
      <c r="N1667">
        <v>1.5</v>
      </c>
      <c r="O1667" s="45">
        <f t="shared" si="122"/>
        <v>1.5</v>
      </c>
      <c r="P1667" s="48">
        <f t="shared" si="123"/>
        <v>1.5</v>
      </c>
      <c r="Q1667">
        <v>2.2400000000000002</v>
      </c>
      <c r="R1667" s="45">
        <f>VLOOKUP(H1667,'[1]CALCUL AS et AN'!$A$2:$AU$889,46,FALSE)</f>
        <v>2.25</v>
      </c>
      <c r="S1667" s="48">
        <f>VLOOKUP(H1667,'[1]CALCUL AS et AN'!$A$2:$AU$889,47,FALSE)</f>
        <v>2.25</v>
      </c>
      <c r="T1667">
        <v>2.2400000000000002</v>
      </c>
      <c r="U1667" s="45">
        <f t="shared" si="124"/>
        <v>2.25</v>
      </c>
      <c r="V1667" s="48">
        <f t="shared" si="125"/>
        <v>2.25</v>
      </c>
      <c r="W1667" t="s">
        <v>1361</v>
      </c>
      <c r="X1667" t="s">
        <v>951</v>
      </c>
    </row>
    <row r="1668" spans="1:24" outlineLevel="2">
      <c r="A1668" t="s">
        <v>32</v>
      </c>
      <c r="B1668" s="73" t="str">
        <f t="shared" si="121"/>
        <v>0V75BG</v>
      </c>
      <c r="C1668" t="s">
        <v>62</v>
      </c>
      <c r="D1668">
        <v>1</v>
      </c>
      <c r="E1668" t="s">
        <v>63</v>
      </c>
      <c r="F1668">
        <v>139.16999999999999</v>
      </c>
      <c r="H1668" t="s">
        <v>62</v>
      </c>
      <c r="I1668">
        <v>88.935500000000005</v>
      </c>
      <c r="J1668">
        <v>1</v>
      </c>
      <c r="K1668">
        <v>88.935500000000005</v>
      </c>
      <c r="L1668" s="45">
        <f>VLOOKUP(H1668,'[1]CALCUL AS et AN'!$A$2:$AU$889,24,FALSE)</f>
        <v>88.936256</v>
      </c>
      <c r="M1668" s="48">
        <f>VLOOKUP(H1668,'[1]CALCUL AS et AN'!$A$2:$AU$889,28,FALSE)</f>
        <v>90.786255999999995</v>
      </c>
      <c r="N1668">
        <v>88.935500000000005</v>
      </c>
      <c r="O1668" s="45">
        <f t="shared" si="122"/>
        <v>88.936256</v>
      </c>
      <c r="P1668" s="48">
        <f t="shared" si="123"/>
        <v>90.786255999999995</v>
      </c>
      <c r="Q1668">
        <v>160.19999999999999</v>
      </c>
      <c r="R1668" s="45">
        <f>VLOOKUP(H1668,'[1]CALCUL AS et AN'!$A$2:$AU$889,46,FALSE)</f>
        <v>144.33635149999998</v>
      </c>
      <c r="S1668" s="48">
        <f>VLOOKUP(H1668,'[1]CALCUL AS et AN'!$A$2:$AU$889,47,FALSE)</f>
        <v>147.29635150000001</v>
      </c>
      <c r="T1668">
        <v>160.19999999999999</v>
      </c>
      <c r="U1668" s="45">
        <f t="shared" si="124"/>
        <v>144.33635149999998</v>
      </c>
      <c r="V1668" s="48">
        <f t="shared" si="125"/>
        <v>147.29635150000001</v>
      </c>
      <c r="W1668" t="s">
        <v>1361</v>
      </c>
      <c r="X1668" t="s">
        <v>1361</v>
      </c>
    </row>
    <row r="1669" spans="1:24" outlineLevel="2">
      <c r="A1669" t="s">
        <v>32</v>
      </c>
      <c r="B1669" s="73" t="str">
        <f t="shared" si="121"/>
        <v>0V75BG</v>
      </c>
      <c r="C1669" t="s">
        <v>1537</v>
      </c>
      <c r="D1669">
        <v>1</v>
      </c>
      <c r="E1669" t="s">
        <v>1538</v>
      </c>
      <c r="F1669">
        <v>4.3499999999999996</v>
      </c>
      <c r="H1669" t="s">
        <v>1537</v>
      </c>
      <c r="I1669">
        <v>2.9</v>
      </c>
      <c r="J1669">
        <v>1</v>
      </c>
      <c r="K1669">
        <v>2.9</v>
      </c>
      <c r="L1669" s="45">
        <f>VLOOKUP(H1669,'[1]CALCUL AS et AN'!$A$2:$AU$889,24,FALSE)</f>
        <v>2.9</v>
      </c>
      <c r="M1669" s="48">
        <f>VLOOKUP(H1669,'[1]CALCUL AS et AN'!$A$2:$AU$889,28,FALSE)</f>
        <v>2.9</v>
      </c>
      <c r="N1669">
        <v>2.9</v>
      </c>
      <c r="O1669" s="45">
        <f t="shared" si="122"/>
        <v>2.9</v>
      </c>
      <c r="P1669" s="48">
        <f t="shared" si="123"/>
        <v>2.9</v>
      </c>
      <c r="Q1669">
        <v>4.3499999999999996</v>
      </c>
      <c r="R1669" s="45">
        <f>VLOOKUP(H1669,'[1]CALCUL AS et AN'!$A$2:$AU$889,46,FALSE)</f>
        <v>4.3499999999999996</v>
      </c>
      <c r="S1669" s="48">
        <f>VLOOKUP(H1669,'[1]CALCUL AS et AN'!$A$2:$AU$889,47,FALSE)</f>
        <v>4.3499999999999996</v>
      </c>
      <c r="T1669">
        <v>4.3499999999999996</v>
      </c>
      <c r="U1669" s="45">
        <f t="shared" si="124"/>
        <v>4.3499999999999996</v>
      </c>
      <c r="V1669" s="48">
        <f t="shared" si="125"/>
        <v>4.3499999999999996</v>
      </c>
      <c r="W1669" t="s">
        <v>1361</v>
      </c>
      <c r="X1669" t="s">
        <v>951</v>
      </c>
    </row>
    <row r="1670" spans="1:24" outlineLevel="2">
      <c r="A1670" t="s">
        <v>32</v>
      </c>
      <c r="B1670" s="73" t="str">
        <f t="shared" si="121"/>
        <v>0V75BG</v>
      </c>
      <c r="C1670" t="s">
        <v>2626</v>
      </c>
      <c r="D1670">
        <v>1</v>
      </c>
      <c r="E1670" t="s">
        <v>2627</v>
      </c>
      <c r="F1670">
        <v>0.4</v>
      </c>
      <c r="H1670" t="s">
        <v>2626</v>
      </c>
      <c r="I1670">
        <v>0.2</v>
      </c>
      <c r="J1670">
        <v>1</v>
      </c>
      <c r="K1670">
        <v>0.2</v>
      </c>
      <c r="L1670" s="45">
        <f>VLOOKUP(H1670,'[1]CALCUL AS et AN'!$A$2:$AU$889,24,FALSE)</f>
        <v>0.2</v>
      </c>
      <c r="M1670" s="48">
        <f>VLOOKUP(H1670,'[1]CALCUL AS et AN'!$A$2:$AU$889,28,FALSE)</f>
        <v>0.2</v>
      </c>
      <c r="N1670">
        <v>0.2</v>
      </c>
      <c r="O1670" s="45">
        <f t="shared" si="122"/>
        <v>0.2</v>
      </c>
      <c r="P1670" s="48">
        <f t="shared" si="123"/>
        <v>0.2</v>
      </c>
      <c r="Q1670">
        <v>0.4</v>
      </c>
      <c r="R1670" s="45">
        <f>VLOOKUP(H1670,'[1]CALCUL AS et AN'!$A$2:$AU$889,46,FALSE)</f>
        <v>0</v>
      </c>
      <c r="S1670" s="48">
        <f>VLOOKUP(H1670,'[1]CALCUL AS et AN'!$A$2:$AU$889,47,FALSE)</f>
        <v>0.4</v>
      </c>
      <c r="T1670">
        <v>0.4</v>
      </c>
      <c r="U1670" s="45">
        <f t="shared" si="124"/>
        <v>0</v>
      </c>
      <c r="V1670" s="48">
        <f t="shared" si="125"/>
        <v>0.4</v>
      </c>
      <c r="W1670" t="s">
        <v>1361</v>
      </c>
      <c r="X1670" t="s">
        <v>951</v>
      </c>
    </row>
    <row r="1671" spans="1:24" outlineLevel="2">
      <c r="A1671" t="s">
        <v>32</v>
      </c>
      <c r="B1671" s="73" t="str">
        <f t="shared" si="121"/>
        <v>0V75BG</v>
      </c>
      <c r="C1671" t="s">
        <v>606</v>
      </c>
      <c r="D1671">
        <v>1</v>
      </c>
      <c r="E1671" t="s">
        <v>1848</v>
      </c>
      <c r="F1671">
        <v>2.31</v>
      </c>
      <c r="H1671" t="s">
        <v>606</v>
      </c>
      <c r="I1671">
        <v>1.72</v>
      </c>
      <c r="J1671">
        <v>1</v>
      </c>
      <c r="K1671">
        <v>1.72</v>
      </c>
      <c r="L1671" s="45">
        <f>VLOOKUP(H1671,'[1]CALCUL AS et AN'!$A$2:$AU$889,24,FALSE)</f>
        <v>1.7150000000000001</v>
      </c>
      <c r="M1671" s="48">
        <f>VLOOKUP(H1671,'[1]CALCUL AS et AN'!$A$2:$AU$889,28,FALSE)</f>
        <v>1.635</v>
      </c>
      <c r="N1671">
        <v>1.72</v>
      </c>
      <c r="O1671" s="45">
        <f t="shared" si="122"/>
        <v>1.7150000000000001</v>
      </c>
      <c r="P1671" s="48">
        <f t="shared" si="123"/>
        <v>1.635</v>
      </c>
      <c r="Q1671">
        <v>2.31</v>
      </c>
      <c r="R1671" s="45">
        <f>VLOOKUP(H1671,'[1]CALCUL AS et AN'!$A$2:$AU$889,46,FALSE)</f>
        <v>2.5725000000000002</v>
      </c>
      <c r="S1671" s="48">
        <f>VLOOKUP(H1671,'[1]CALCUL AS et AN'!$A$2:$AU$889,47,FALSE)</f>
        <v>2.4525000000000001</v>
      </c>
      <c r="T1671">
        <v>2.31</v>
      </c>
      <c r="U1671" s="45">
        <f t="shared" si="124"/>
        <v>2.5725000000000002</v>
      </c>
      <c r="V1671" s="48">
        <f t="shared" si="125"/>
        <v>2.4525000000000001</v>
      </c>
      <c r="W1671" t="s">
        <v>1361</v>
      </c>
      <c r="X1671" t="s">
        <v>937</v>
      </c>
    </row>
    <row r="1672" spans="1:24" outlineLevel="2">
      <c r="A1672" t="s">
        <v>32</v>
      </c>
      <c r="B1672" s="73" t="str">
        <f t="shared" si="121"/>
        <v>0V75BG</v>
      </c>
      <c r="C1672" t="s">
        <v>3104</v>
      </c>
      <c r="D1672">
        <v>2</v>
      </c>
      <c r="E1672" t="s">
        <v>2452</v>
      </c>
      <c r="F1672">
        <v>0.128</v>
      </c>
      <c r="H1672" t="s">
        <v>3104</v>
      </c>
      <c r="I1672">
        <v>0.21</v>
      </c>
      <c r="J1672">
        <v>1</v>
      </c>
      <c r="K1672">
        <v>0.21</v>
      </c>
      <c r="L1672" s="45">
        <f>VLOOKUP(H1672,'[1]CALCUL AS et AN'!$A$2:$AU$889,24,FALSE)</f>
        <v>0.2054</v>
      </c>
      <c r="M1672" s="48">
        <f>VLOOKUP(H1672,'[1]CALCUL AS et AN'!$A$2:$AU$889,28,FALSE)</f>
        <v>0.2054</v>
      </c>
      <c r="N1672">
        <v>0.42</v>
      </c>
      <c r="O1672" s="45">
        <f t="shared" si="122"/>
        <v>0.4108</v>
      </c>
      <c r="P1672" s="48">
        <f t="shared" si="123"/>
        <v>0.4108</v>
      </c>
      <c r="Q1672">
        <v>0.128</v>
      </c>
      <c r="R1672" s="45">
        <f>VLOOKUP(H1672,'[1]CALCUL AS et AN'!$A$2:$AU$889,46,FALSE)</f>
        <v>0</v>
      </c>
      <c r="S1672" s="48">
        <f>VLOOKUP(H1672,'[1]CALCUL AS et AN'!$A$2:$AU$889,47,FALSE)</f>
        <v>0</v>
      </c>
      <c r="T1672">
        <v>0.25600000000000001</v>
      </c>
      <c r="U1672" s="45">
        <f t="shared" si="124"/>
        <v>0</v>
      </c>
      <c r="V1672" s="48">
        <f t="shared" si="125"/>
        <v>0</v>
      </c>
      <c r="W1672" t="s">
        <v>1361</v>
      </c>
      <c r="X1672" t="s">
        <v>951</v>
      </c>
    </row>
    <row r="1673" spans="1:24" outlineLevel="1">
      <c r="A1673" s="73" t="s">
        <v>3115</v>
      </c>
      <c r="B1673" s="73" t="str">
        <f t="shared" si="121"/>
        <v>SPR1500V75BG</v>
      </c>
      <c r="N1673">
        <f>SUBTOTAL(9,N1633:N1672)</f>
        <v>779.54683333333355</v>
      </c>
      <c r="O1673" s="45">
        <f>SUBTOTAL(9,O1633:O1672)</f>
        <v>771.213796</v>
      </c>
      <c r="P1673" s="48">
        <f>SUBTOTAL(9,P1633:P1672)</f>
        <v>816.69859600000007</v>
      </c>
      <c r="T1673">
        <f>SUBTOTAL(9,T1633:T1672)</f>
        <v>1135.3440000000001</v>
      </c>
      <c r="U1673" s="45">
        <f>SUBTOTAL(9,U1633:U1672)</f>
        <v>1150.8044714999999</v>
      </c>
      <c r="V1673" s="48">
        <f>SUBTOTAL(9,V1633:V1672)</f>
        <v>1216.5472315000004</v>
      </c>
    </row>
    <row r="1674" spans="1:24" outlineLevel="2">
      <c r="A1674" t="s">
        <v>42</v>
      </c>
      <c r="B1674" s="73" t="str">
        <f t="shared" si="121"/>
        <v>0V100BG</v>
      </c>
      <c r="C1674">
        <v>101006</v>
      </c>
      <c r="D1674">
        <v>1</v>
      </c>
      <c r="E1674" t="s">
        <v>1546</v>
      </c>
      <c r="F1674">
        <v>0.68</v>
      </c>
      <c r="H1674">
        <v>101006</v>
      </c>
      <c r="I1674">
        <v>0.23</v>
      </c>
      <c r="J1674">
        <v>1</v>
      </c>
      <c r="K1674">
        <v>0.23</v>
      </c>
      <c r="L1674" s="45">
        <f>VLOOKUP(H1674,'[1]CALCUL AS et AN'!$A$2:$AU$889,24,FALSE)</f>
        <v>0.22953999999999999</v>
      </c>
      <c r="M1674" s="48">
        <f>VLOOKUP(H1674,'[1]CALCUL AS et AN'!$A$2:$AU$889,28,FALSE)</f>
        <v>0.22953999999999999</v>
      </c>
      <c r="N1674">
        <v>0.23</v>
      </c>
      <c r="O1674" s="45">
        <f t="shared" si="122"/>
        <v>0.22953999999999999</v>
      </c>
      <c r="P1674" s="48">
        <f t="shared" si="123"/>
        <v>0.22953999999999999</v>
      </c>
      <c r="Q1674">
        <v>0.68</v>
      </c>
      <c r="R1674" s="45">
        <f>VLOOKUP(H1674,'[1]CALCUL AS et AN'!$A$2:$AU$889,46,FALSE)</f>
        <v>0.68862000000000001</v>
      </c>
      <c r="S1674" s="48">
        <f>VLOOKUP(H1674,'[1]CALCUL AS et AN'!$A$2:$AU$889,47,FALSE)</f>
        <v>0.68862000000000001</v>
      </c>
      <c r="T1674">
        <v>0.68</v>
      </c>
      <c r="U1674" s="45">
        <f t="shared" si="124"/>
        <v>0.68862000000000001</v>
      </c>
      <c r="V1674" s="48">
        <f t="shared" si="125"/>
        <v>0.68862000000000001</v>
      </c>
      <c r="W1674" t="s">
        <v>1361</v>
      </c>
      <c r="X1674" t="s">
        <v>951</v>
      </c>
    </row>
    <row r="1675" spans="1:24" outlineLevel="2">
      <c r="A1675" t="s">
        <v>42</v>
      </c>
      <c r="B1675" s="73" t="str">
        <f t="shared" si="121"/>
        <v>0V100BG</v>
      </c>
      <c r="C1675" t="s">
        <v>2466</v>
      </c>
      <c r="D1675">
        <v>2</v>
      </c>
      <c r="E1675" t="s">
        <v>2467</v>
      </c>
      <c r="F1675">
        <v>0.90200000000000002</v>
      </c>
      <c r="H1675" t="s">
        <v>2466</v>
      </c>
      <c r="I1675">
        <v>0.6</v>
      </c>
      <c r="J1675">
        <v>1</v>
      </c>
      <c r="K1675">
        <v>0.6</v>
      </c>
      <c r="L1675" s="45">
        <f>VLOOKUP(H1675,'[1]CALCUL AS et AN'!$A$2:$AU$889,24,FALSE)</f>
        <v>0.60099999999999998</v>
      </c>
      <c r="M1675" s="48">
        <f>VLOOKUP(H1675,'[1]CALCUL AS et AN'!$A$2:$AU$889,28,FALSE)</f>
        <v>0.60099999999999998</v>
      </c>
      <c r="N1675">
        <v>1.2</v>
      </c>
      <c r="O1675" s="45">
        <f t="shared" si="122"/>
        <v>1.202</v>
      </c>
      <c r="P1675" s="48">
        <f t="shared" si="123"/>
        <v>1.202</v>
      </c>
      <c r="Q1675">
        <v>0.90200000000000002</v>
      </c>
      <c r="R1675" s="45">
        <f>VLOOKUP(H1675,'[1]CALCUL AS et AN'!$A$2:$AU$889,46,FALSE)</f>
        <v>0.90149999999999997</v>
      </c>
      <c r="S1675" s="48">
        <f>VLOOKUP(H1675,'[1]CALCUL AS et AN'!$A$2:$AU$889,47,FALSE)</f>
        <v>0.90149999999999997</v>
      </c>
      <c r="T1675">
        <v>1.804</v>
      </c>
      <c r="U1675" s="45">
        <f t="shared" si="124"/>
        <v>1.8029999999999999</v>
      </c>
      <c r="V1675" s="48">
        <f t="shared" si="125"/>
        <v>1.8029999999999999</v>
      </c>
      <c r="W1675" t="s">
        <v>1361</v>
      </c>
      <c r="X1675" t="s">
        <v>951</v>
      </c>
    </row>
    <row r="1676" spans="1:24" outlineLevel="2">
      <c r="A1676" t="s">
        <v>42</v>
      </c>
      <c r="B1676" s="73" t="str">
        <f t="shared" si="121"/>
        <v>0V100BG</v>
      </c>
      <c r="C1676" t="s">
        <v>2470</v>
      </c>
      <c r="D1676">
        <v>2</v>
      </c>
      <c r="E1676" t="s">
        <v>2471</v>
      </c>
      <c r="F1676">
        <v>0.08</v>
      </c>
      <c r="H1676" t="s">
        <v>2470</v>
      </c>
      <c r="I1676">
        <v>7.0000000000000007E-2</v>
      </c>
      <c r="J1676">
        <v>1</v>
      </c>
      <c r="K1676">
        <v>7.0000000000000007E-2</v>
      </c>
      <c r="L1676" s="45">
        <f>VLOOKUP(H1676,'[1]CALCUL AS et AN'!$A$2:$AU$889,24,FALSE)</f>
        <v>7.1999999999999995E-2</v>
      </c>
      <c r="M1676" s="48">
        <f>VLOOKUP(H1676,'[1]CALCUL AS et AN'!$A$2:$AU$889,28,FALSE)</f>
        <v>7.1999999999999995E-2</v>
      </c>
      <c r="N1676">
        <v>0.14000000000000001</v>
      </c>
      <c r="O1676" s="45">
        <f t="shared" si="122"/>
        <v>0.14399999999999999</v>
      </c>
      <c r="P1676" s="48">
        <f t="shared" si="123"/>
        <v>0.14399999999999999</v>
      </c>
      <c r="Q1676">
        <v>0.08</v>
      </c>
      <c r="R1676" s="45">
        <f>VLOOKUP(H1676,'[1]CALCUL AS et AN'!$A$2:$AU$889,46,FALSE)</f>
        <v>0.10799999999999998</v>
      </c>
      <c r="S1676" s="48">
        <f>VLOOKUP(H1676,'[1]CALCUL AS et AN'!$A$2:$AU$889,47,FALSE)</f>
        <v>0.10799999999999998</v>
      </c>
      <c r="T1676">
        <v>0.16</v>
      </c>
      <c r="U1676" s="45">
        <f t="shared" si="124"/>
        <v>0.21599999999999997</v>
      </c>
      <c r="V1676" s="48">
        <f t="shared" si="125"/>
        <v>0.21599999999999997</v>
      </c>
      <c r="W1676" t="s">
        <v>1361</v>
      </c>
      <c r="X1676" t="s">
        <v>951</v>
      </c>
    </row>
    <row r="1677" spans="1:24" outlineLevel="2">
      <c r="A1677" t="s">
        <v>42</v>
      </c>
      <c r="B1677" s="73" t="str">
        <f t="shared" si="121"/>
        <v>0V100BG</v>
      </c>
      <c r="C1677">
        <v>8534000818</v>
      </c>
      <c r="D1677">
        <v>6</v>
      </c>
      <c r="E1677" t="s">
        <v>2274</v>
      </c>
      <c r="F1677">
        <v>0.05</v>
      </c>
      <c r="H1677">
        <v>8534000818</v>
      </c>
      <c r="I1677">
        <v>2.9000000000000001E-2</v>
      </c>
      <c r="J1677">
        <v>1</v>
      </c>
      <c r="K1677">
        <v>2.9000000000000001E-2</v>
      </c>
      <c r="L1677" s="45">
        <f>VLOOKUP(H1677,'[1]CALCUL AS et AN'!$A$2:$AU$889,24,FALSE)</f>
        <v>2.9399999999999999E-2</v>
      </c>
      <c r="M1677" s="48">
        <f>VLOOKUP(H1677,'[1]CALCUL AS et AN'!$A$2:$AU$889,28,FALSE)</f>
        <v>2.9399999999999999E-2</v>
      </c>
      <c r="N1677">
        <v>0.17400000000000002</v>
      </c>
      <c r="O1677" s="45">
        <f t="shared" si="122"/>
        <v>0.1764</v>
      </c>
      <c r="P1677" s="48">
        <f t="shared" si="123"/>
        <v>0.1764</v>
      </c>
      <c r="Q1677">
        <v>0.05</v>
      </c>
      <c r="R1677" s="45">
        <f>VLOOKUP(H1677,'[1]CALCUL AS et AN'!$A$2:$AU$889,46,FALSE)</f>
        <v>5.1449999999999996E-2</v>
      </c>
      <c r="S1677" s="48">
        <f>VLOOKUP(H1677,'[1]CALCUL AS et AN'!$A$2:$AU$889,47,FALSE)</f>
        <v>5.1449999999999996E-2</v>
      </c>
      <c r="T1677">
        <v>0.30000000000000004</v>
      </c>
      <c r="U1677" s="45">
        <f t="shared" si="124"/>
        <v>0.30869999999999997</v>
      </c>
      <c r="V1677" s="48">
        <f t="shared" si="125"/>
        <v>0.30869999999999997</v>
      </c>
      <c r="W1677" t="s">
        <v>1361</v>
      </c>
      <c r="X1677" t="s">
        <v>951</v>
      </c>
    </row>
    <row r="1678" spans="1:24" outlineLevel="2">
      <c r="A1678" t="s">
        <v>42</v>
      </c>
      <c r="B1678" s="73" t="str">
        <f t="shared" si="121"/>
        <v>0V100BG</v>
      </c>
      <c r="C1678">
        <v>8412602518</v>
      </c>
      <c r="D1678">
        <v>5</v>
      </c>
      <c r="E1678" t="s">
        <v>2268</v>
      </c>
      <c r="F1678">
        <v>0.05</v>
      </c>
      <c r="H1678">
        <v>8412602518</v>
      </c>
      <c r="I1678">
        <v>7.04</v>
      </c>
      <c r="J1678">
        <v>200</v>
      </c>
      <c r="K1678">
        <v>3.5200000000000002E-2</v>
      </c>
      <c r="L1678" s="45">
        <f>VLOOKUP(H1678,'[1]CALCUL AS et AN'!$A$2:$AU$889,24,FALSE)</f>
        <v>3.5200000000000002E-2</v>
      </c>
      <c r="M1678" s="48">
        <f>VLOOKUP(H1678,'[1]CALCUL AS et AN'!$A$2:$AU$889,28,FALSE)</f>
        <v>3.5200000000000002E-2</v>
      </c>
      <c r="N1678">
        <v>0.17600000000000002</v>
      </c>
      <c r="O1678" s="45">
        <f t="shared" si="122"/>
        <v>0.17600000000000002</v>
      </c>
      <c r="P1678" s="48">
        <f t="shared" si="123"/>
        <v>0.17600000000000002</v>
      </c>
      <c r="Q1678">
        <v>0.05</v>
      </c>
      <c r="R1678" s="45">
        <f>VLOOKUP(H1678,'[1]CALCUL AS et AN'!$A$2:$AU$889,46,FALSE)</f>
        <v>5.28E-2</v>
      </c>
      <c r="S1678" s="48">
        <f>VLOOKUP(H1678,'[1]CALCUL AS et AN'!$A$2:$AU$889,47,FALSE)</f>
        <v>5.28E-2</v>
      </c>
      <c r="T1678">
        <v>0.25</v>
      </c>
      <c r="U1678" s="45">
        <f t="shared" si="124"/>
        <v>0.26400000000000001</v>
      </c>
      <c r="V1678" s="48">
        <f t="shared" si="125"/>
        <v>0.26400000000000001</v>
      </c>
      <c r="W1678" t="s">
        <v>1361</v>
      </c>
      <c r="X1678" t="s">
        <v>951</v>
      </c>
    </row>
    <row r="1679" spans="1:24" outlineLevel="2">
      <c r="A1679" t="s">
        <v>42</v>
      </c>
      <c r="B1679" s="73" t="str">
        <f t="shared" si="121"/>
        <v>0V100BG</v>
      </c>
      <c r="C1679">
        <v>8412802518</v>
      </c>
      <c r="D1679">
        <v>6</v>
      </c>
      <c r="E1679" t="s">
        <v>2270</v>
      </c>
      <c r="F1679">
        <v>7.0000000000000007E-2</v>
      </c>
      <c r="H1679">
        <v>8412802518</v>
      </c>
      <c r="I1679">
        <v>7.08</v>
      </c>
      <c r="J1679">
        <v>100</v>
      </c>
      <c r="K1679">
        <v>7.0800000000000002E-2</v>
      </c>
      <c r="L1679" s="45">
        <f>VLOOKUP(H1679,'[1]CALCUL AS et AN'!$A$2:$AU$889,24,FALSE)</f>
        <v>7.0800000000000002E-2</v>
      </c>
      <c r="M1679" s="48">
        <f>VLOOKUP(H1679,'[1]CALCUL AS et AN'!$A$2:$AU$889,28,FALSE)</f>
        <v>7.0800000000000002E-2</v>
      </c>
      <c r="N1679">
        <v>0.42480000000000001</v>
      </c>
      <c r="O1679" s="45">
        <f t="shared" si="122"/>
        <v>0.42480000000000001</v>
      </c>
      <c r="P1679" s="48">
        <f t="shared" si="123"/>
        <v>0.42480000000000001</v>
      </c>
      <c r="Q1679">
        <v>7.0000000000000007E-2</v>
      </c>
      <c r="R1679" s="45">
        <f>VLOOKUP(H1679,'[1]CALCUL AS et AN'!$A$2:$AU$889,46,FALSE)</f>
        <v>8.8499999999999995E-2</v>
      </c>
      <c r="S1679" s="48">
        <f>VLOOKUP(H1679,'[1]CALCUL AS et AN'!$A$2:$AU$889,47,FALSE)</f>
        <v>8.8499999999999995E-2</v>
      </c>
      <c r="T1679">
        <v>0.42000000000000004</v>
      </c>
      <c r="U1679" s="45">
        <f t="shared" si="124"/>
        <v>0.53099999999999992</v>
      </c>
      <c r="V1679" s="48">
        <f t="shared" si="125"/>
        <v>0.53099999999999992</v>
      </c>
      <c r="W1679" t="s">
        <v>1361</v>
      </c>
      <c r="X1679" t="s">
        <v>951</v>
      </c>
    </row>
    <row r="1680" spans="1:24" outlineLevel="2">
      <c r="A1680" t="s">
        <v>42</v>
      </c>
      <c r="B1680" s="73" t="str">
        <f t="shared" si="121"/>
        <v>0V100BG</v>
      </c>
      <c r="C1680">
        <v>1510064</v>
      </c>
      <c r="D1680">
        <v>1</v>
      </c>
      <c r="E1680" t="s">
        <v>1673</v>
      </c>
      <c r="F1680">
        <v>39.22</v>
      </c>
      <c r="H1680">
        <v>1510064</v>
      </c>
      <c r="I1680">
        <v>24.96</v>
      </c>
      <c r="J1680">
        <v>1</v>
      </c>
      <c r="K1680">
        <v>24.96</v>
      </c>
      <c r="L1680" s="45">
        <f>VLOOKUP(H1680,'[1]CALCUL AS et AN'!$A$2:$AU$889,24,FALSE)</f>
        <v>24.954999999999998</v>
      </c>
      <c r="M1680" s="48">
        <f>VLOOKUP(H1680,'[1]CALCUL AS et AN'!$A$2:$AU$889,28,FALSE)</f>
        <v>24.954999999999998</v>
      </c>
      <c r="N1680">
        <v>24.96</v>
      </c>
      <c r="O1680" s="45">
        <f t="shared" si="122"/>
        <v>24.954999999999998</v>
      </c>
      <c r="P1680" s="48">
        <f t="shared" si="123"/>
        <v>24.954999999999998</v>
      </c>
      <c r="Q1680">
        <v>39.22</v>
      </c>
      <c r="R1680" s="45">
        <f>VLOOKUP(H1680,'[1]CALCUL AS et AN'!$A$2:$AU$889,46,FALSE)</f>
        <v>37.432499999999997</v>
      </c>
      <c r="S1680" s="48">
        <f>VLOOKUP(H1680,'[1]CALCUL AS et AN'!$A$2:$AU$889,47,FALSE)</f>
        <v>37.432499999999997</v>
      </c>
      <c r="T1680">
        <v>39.22</v>
      </c>
      <c r="U1680" s="45">
        <f t="shared" si="124"/>
        <v>37.432499999999997</v>
      </c>
      <c r="V1680" s="48">
        <f t="shared" si="125"/>
        <v>37.432499999999997</v>
      </c>
      <c r="W1680" t="s">
        <v>1361</v>
      </c>
      <c r="X1680" t="s">
        <v>951</v>
      </c>
    </row>
    <row r="1681" spans="1:24" outlineLevel="2">
      <c r="A1681" t="s">
        <v>42</v>
      </c>
      <c r="B1681" s="73" t="str">
        <f t="shared" si="121"/>
        <v>0V100BG</v>
      </c>
      <c r="C1681" t="s">
        <v>1533</v>
      </c>
      <c r="D1681">
        <v>3</v>
      </c>
      <c r="E1681" t="s">
        <v>1534</v>
      </c>
      <c r="F1681">
        <v>7.41</v>
      </c>
      <c r="H1681" t="s">
        <v>1533</v>
      </c>
      <c r="I1681">
        <v>5.99</v>
      </c>
      <c r="J1681">
        <v>1</v>
      </c>
      <c r="K1681">
        <v>5.99</v>
      </c>
      <c r="L1681" s="45">
        <f>VLOOKUP(H1681,'[1]CALCUL AS et AN'!$A$2:$AU$889,24,FALSE)</f>
        <v>5.99</v>
      </c>
      <c r="M1681" s="48">
        <f>VLOOKUP(H1681,'[1]CALCUL AS et AN'!$A$2:$AU$889,28,FALSE)</f>
        <v>5.99</v>
      </c>
      <c r="N1681">
        <v>17.97</v>
      </c>
      <c r="O1681" s="45">
        <f t="shared" si="122"/>
        <v>17.97</v>
      </c>
      <c r="P1681" s="48">
        <f t="shared" si="123"/>
        <v>17.97</v>
      </c>
      <c r="Q1681">
        <v>7.41</v>
      </c>
      <c r="R1681" s="45">
        <f>VLOOKUP(H1681,'[1]CALCUL AS et AN'!$A$2:$AU$889,46,FALSE)</f>
        <v>7.4875000000000007</v>
      </c>
      <c r="S1681" s="48">
        <f>VLOOKUP(H1681,'[1]CALCUL AS et AN'!$A$2:$AU$889,47,FALSE)</f>
        <v>7.4875000000000007</v>
      </c>
      <c r="T1681">
        <v>22.23</v>
      </c>
      <c r="U1681" s="45">
        <f t="shared" si="124"/>
        <v>22.462500000000002</v>
      </c>
      <c r="V1681" s="48">
        <f t="shared" si="125"/>
        <v>22.462500000000002</v>
      </c>
      <c r="W1681" t="s">
        <v>1361</v>
      </c>
      <c r="X1681" t="s">
        <v>951</v>
      </c>
    </row>
    <row r="1682" spans="1:24" outlineLevel="2">
      <c r="A1682" t="s">
        <v>42</v>
      </c>
      <c r="B1682" s="73" t="str">
        <f t="shared" si="121"/>
        <v>0V100BG</v>
      </c>
      <c r="C1682" t="s">
        <v>414</v>
      </c>
      <c r="D1682">
        <v>1</v>
      </c>
      <c r="E1682" t="s">
        <v>415</v>
      </c>
      <c r="F1682">
        <v>38.61</v>
      </c>
      <c r="H1682" t="s">
        <v>414</v>
      </c>
      <c r="I1682">
        <v>26.4</v>
      </c>
      <c r="J1682">
        <v>1</v>
      </c>
      <c r="K1682">
        <v>26.4</v>
      </c>
      <c r="L1682" s="45">
        <f>VLOOKUP(H1682,'[1]CALCUL AS et AN'!$A$2:$AU$889,24,FALSE)</f>
        <v>26.4</v>
      </c>
      <c r="M1682" s="48">
        <f>VLOOKUP(H1682,'[1]CALCUL AS et AN'!$A$2:$AU$889,28,FALSE)</f>
        <v>26.4</v>
      </c>
      <c r="N1682">
        <v>26.4</v>
      </c>
      <c r="O1682" s="45">
        <f t="shared" si="122"/>
        <v>26.4</v>
      </c>
      <c r="P1682" s="48">
        <f t="shared" si="123"/>
        <v>26.4</v>
      </c>
      <c r="Q1682">
        <v>38.61</v>
      </c>
      <c r="R1682" s="45">
        <f>VLOOKUP(H1682,'[1]CALCUL AS et AN'!$A$2:$AU$889,46,FALSE)</f>
        <v>39.599999999999994</v>
      </c>
      <c r="S1682" s="48">
        <f>VLOOKUP(H1682,'[1]CALCUL AS et AN'!$A$2:$AU$889,47,FALSE)</f>
        <v>39.599999999999994</v>
      </c>
      <c r="T1682">
        <v>38.61</v>
      </c>
      <c r="U1682" s="45">
        <f t="shared" si="124"/>
        <v>39.599999999999994</v>
      </c>
      <c r="V1682" s="48">
        <f t="shared" si="125"/>
        <v>39.599999999999994</v>
      </c>
      <c r="W1682" t="s">
        <v>1361</v>
      </c>
      <c r="X1682" t="s">
        <v>937</v>
      </c>
    </row>
    <row r="1683" spans="1:24" outlineLevel="2">
      <c r="A1683" t="s">
        <v>42</v>
      </c>
      <c r="B1683" s="73" t="str">
        <f t="shared" ref="B1683:B1746" si="126">MID(A1683,7,100)</f>
        <v>0V100BG</v>
      </c>
      <c r="C1683" t="s">
        <v>592</v>
      </c>
      <c r="D1683">
        <v>2</v>
      </c>
      <c r="E1683" t="s">
        <v>1512</v>
      </c>
      <c r="F1683">
        <v>0.96</v>
      </c>
      <c r="H1683" t="s">
        <v>592</v>
      </c>
      <c r="I1683">
        <v>0.77</v>
      </c>
      <c r="J1683">
        <v>1</v>
      </c>
      <c r="K1683">
        <v>0.77</v>
      </c>
      <c r="L1683" s="45">
        <f>VLOOKUP(H1683,'[1]CALCUL AS et AN'!$A$2:$AU$889,24,FALSE)</f>
        <v>0.76900000000000002</v>
      </c>
      <c r="M1683" s="48">
        <f>VLOOKUP(H1683,'[1]CALCUL AS et AN'!$A$2:$AU$889,28,FALSE)</f>
        <v>0.84599999999999997</v>
      </c>
      <c r="N1683">
        <v>1.54</v>
      </c>
      <c r="O1683" s="45">
        <f t="shared" si="122"/>
        <v>1.538</v>
      </c>
      <c r="P1683" s="48">
        <f t="shared" si="123"/>
        <v>1.6919999999999999</v>
      </c>
      <c r="Q1683">
        <v>0.96</v>
      </c>
      <c r="R1683" s="45">
        <f>VLOOKUP(H1683,'[1]CALCUL AS et AN'!$A$2:$AU$889,46,FALSE)</f>
        <v>0.96125000000000005</v>
      </c>
      <c r="S1683" s="48">
        <f>VLOOKUP(H1683,'[1]CALCUL AS et AN'!$A$2:$AU$889,47,FALSE)</f>
        <v>1.0574999999999999</v>
      </c>
      <c r="T1683">
        <v>1.92</v>
      </c>
      <c r="U1683" s="45">
        <f t="shared" si="124"/>
        <v>1.9225000000000001</v>
      </c>
      <c r="V1683" s="48">
        <f t="shared" si="125"/>
        <v>2.1149999999999998</v>
      </c>
      <c r="W1683" t="s">
        <v>1361</v>
      </c>
      <c r="X1683" t="s">
        <v>937</v>
      </c>
    </row>
    <row r="1684" spans="1:24" outlineLevel="2">
      <c r="A1684" t="s">
        <v>42</v>
      </c>
      <c r="B1684" s="73" t="str">
        <f t="shared" si="126"/>
        <v>0V100BG</v>
      </c>
      <c r="C1684" t="s">
        <v>963</v>
      </c>
      <c r="D1684">
        <v>1</v>
      </c>
      <c r="E1684" t="s">
        <v>964</v>
      </c>
      <c r="F1684">
        <v>3.76</v>
      </c>
      <c r="H1684" t="s">
        <v>963</v>
      </c>
      <c r="I1684">
        <v>2.13</v>
      </c>
      <c r="J1684">
        <v>1</v>
      </c>
      <c r="K1684">
        <v>2.13</v>
      </c>
      <c r="L1684" s="45">
        <f>VLOOKUP(H1684,'[1]CALCUL AS et AN'!$A$2:$AU$889,24,FALSE)</f>
        <v>2.13</v>
      </c>
      <c r="M1684" s="48">
        <f>VLOOKUP(H1684,'[1]CALCUL AS et AN'!$A$2:$AU$889,28,FALSE)</f>
        <v>2.5049999999999999</v>
      </c>
      <c r="N1684">
        <v>2.13</v>
      </c>
      <c r="O1684" s="45">
        <f t="shared" si="122"/>
        <v>2.13</v>
      </c>
      <c r="P1684" s="48">
        <f t="shared" si="123"/>
        <v>2.5049999999999999</v>
      </c>
      <c r="Q1684">
        <v>3.76</v>
      </c>
      <c r="R1684" s="45">
        <f>VLOOKUP(H1684,'[1]CALCUL AS et AN'!$A$2:$AU$889,46,FALSE)</f>
        <v>4.26</v>
      </c>
      <c r="S1684" s="48">
        <f>VLOOKUP(H1684,'[1]CALCUL AS et AN'!$A$2:$AU$889,47,FALSE)</f>
        <v>5.01</v>
      </c>
      <c r="T1684">
        <v>3.76</v>
      </c>
      <c r="U1684" s="45">
        <f t="shared" si="124"/>
        <v>4.26</v>
      </c>
      <c r="V1684" s="48">
        <f t="shared" si="125"/>
        <v>5.01</v>
      </c>
      <c r="W1684" t="s">
        <v>1361</v>
      </c>
      <c r="X1684" t="s">
        <v>951</v>
      </c>
    </row>
    <row r="1685" spans="1:24" outlineLevel="2">
      <c r="A1685" t="s">
        <v>42</v>
      </c>
      <c r="B1685" s="73" t="str">
        <f t="shared" si="126"/>
        <v>0V100BG</v>
      </c>
      <c r="C1685" t="s">
        <v>2003</v>
      </c>
      <c r="D1685">
        <v>1</v>
      </c>
      <c r="E1685" t="s">
        <v>2004</v>
      </c>
      <c r="F1685">
        <v>277.7</v>
      </c>
      <c r="H1685" t="s">
        <v>2003</v>
      </c>
      <c r="I1685">
        <v>181.5</v>
      </c>
      <c r="J1685">
        <v>1</v>
      </c>
      <c r="K1685">
        <v>181.5</v>
      </c>
      <c r="L1685" s="45">
        <f>VLOOKUP(H1685,'[1]CALCUL AS et AN'!$A$2:$AU$889,24,FALSE)</f>
        <v>181.5</v>
      </c>
      <c r="M1685" s="48">
        <f>VLOOKUP(H1685,'[1]CALCUL AS et AN'!$A$2:$AU$889,28,FALSE)</f>
        <v>181.5</v>
      </c>
      <c r="N1685">
        <v>181.5</v>
      </c>
      <c r="O1685" s="45">
        <f t="shared" si="122"/>
        <v>181.5</v>
      </c>
      <c r="P1685" s="48">
        <f t="shared" si="123"/>
        <v>181.5</v>
      </c>
      <c r="Q1685">
        <v>277.7</v>
      </c>
      <c r="R1685" s="45">
        <f>VLOOKUP(H1685,'[1]CALCUL AS et AN'!$A$2:$AU$889,46,FALSE)</f>
        <v>272.25</v>
      </c>
      <c r="S1685" s="48">
        <f>VLOOKUP(H1685,'[1]CALCUL AS et AN'!$A$2:$AU$889,47,FALSE)</f>
        <v>272.25</v>
      </c>
      <c r="T1685">
        <v>277.7</v>
      </c>
      <c r="U1685" s="45">
        <f t="shared" si="124"/>
        <v>272.25</v>
      </c>
      <c r="V1685" s="48">
        <f t="shared" si="125"/>
        <v>272.25</v>
      </c>
      <c r="W1685" t="s">
        <v>1361</v>
      </c>
      <c r="X1685" t="s">
        <v>951</v>
      </c>
    </row>
    <row r="1686" spans="1:24" outlineLevel="2">
      <c r="A1686" t="s">
        <v>42</v>
      </c>
      <c r="B1686" s="73" t="str">
        <f t="shared" si="126"/>
        <v>0V100BG</v>
      </c>
      <c r="C1686" t="s">
        <v>1527</v>
      </c>
      <c r="D1686">
        <v>1</v>
      </c>
      <c r="E1686" t="s">
        <v>1528</v>
      </c>
      <c r="F1686">
        <v>0.77</v>
      </c>
      <c r="H1686" t="s">
        <v>1527</v>
      </c>
      <c r="I1686">
        <v>0.61</v>
      </c>
      <c r="J1686">
        <v>1</v>
      </c>
      <c r="K1686">
        <v>0.61</v>
      </c>
      <c r="L1686" s="45">
        <f>VLOOKUP(H1686,'[1]CALCUL AS et AN'!$A$2:$AU$889,24,FALSE)</f>
        <v>0.61299999999999999</v>
      </c>
      <c r="M1686" s="48">
        <f>VLOOKUP(H1686,'[1]CALCUL AS et AN'!$A$2:$AU$889,28,FALSE)</f>
        <v>0.67400000000000004</v>
      </c>
      <c r="N1686">
        <v>0.61</v>
      </c>
      <c r="O1686" s="45">
        <f t="shared" si="122"/>
        <v>0.61299999999999999</v>
      </c>
      <c r="P1686" s="48">
        <f t="shared" si="123"/>
        <v>0.67400000000000004</v>
      </c>
      <c r="Q1686">
        <v>0.77</v>
      </c>
      <c r="R1686" s="45">
        <f>VLOOKUP(H1686,'[1]CALCUL AS et AN'!$A$2:$AU$889,46,FALSE)</f>
        <v>0.81529000000000007</v>
      </c>
      <c r="S1686" s="48">
        <f>VLOOKUP(H1686,'[1]CALCUL AS et AN'!$A$2:$AU$889,47,FALSE)</f>
        <v>0.89642000000000011</v>
      </c>
      <c r="T1686">
        <v>0.77</v>
      </c>
      <c r="U1686" s="45">
        <f t="shared" si="124"/>
        <v>0.81529000000000007</v>
      </c>
      <c r="V1686" s="48">
        <f t="shared" si="125"/>
        <v>0.89642000000000011</v>
      </c>
      <c r="W1686" t="s">
        <v>1361</v>
      </c>
      <c r="X1686" t="s">
        <v>951</v>
      </c>
    </row>
    <row r="1687" spans="1:24" outlineLevel="2">
      <c r="A1687" t="s">
        <v>42</v>
      </c>
      <c r="B1687" s="73" t="str">
        <f t="shared" si="126"/>
        <v>0V100BG</v>
      </c>
      <c r="C1687">
        <v>7214321415</v>
      </c>
      <c r="D1687">
        <v>1</v>
      </c>
      <c r="E1687" t="s">
        <v>2402</v>
      </c>
      <c r="F1687">
        <v>0.1</v>
      </c>
      <c r="H1687">
        <v>7214321415</v>
      </c>
      <c r="I1687">
        <v>0</v>
      </c>
      <c r="J1687">
        <v>100</v>
      </c>
      <c r="K1687">
        <v>0</v>
      </c>
      <c r="L1687" s="45">
        <f>VLOOKUP(H1687,'[1]CALCUL AS et AN'!$A$2:$AU$889,24,FALSE)</f>
        <v>1.9300000000000001E-2</v>
      </c>
      <c r="M1687" s="48">
        <f>VLOOKUP(H1687,'[1]CALCUL AS et AN'!$A$2:$AU$889,28,FALSE)</f>
        <v>1.7100000000000001E-2</v>
      </c>
      <c r="N1687">
        <v>0</v>
      </c>
      <c r="O1687" s="45">
        <f t="shared" si="122"/>
        <v>1.9300000000000001E-2</v>
      </c>
      <c r="P1687" s="48">
        <f t="shared" si="123"/>
        <v>1.7100000000000001E-2</v>
      </c>
      <c r="Q1687">
        <v>0.1</v>
      </c>
      <c r="R1687" s="45">
        <f>VLOOKUP(H1687,'[1]CALCUL AS et AN'!$A$2:$AU$889,46,FALSE)</f>
        <v>2.8950000000000004E-2</v>
      </c>
      <c r="S1687" s="48">
        <f>VLOOKUP(H1687,'[1]CALCUL AS et AN'!$A$2:$AU$889,47,FALSE)</f>
        <v>2.5649999999999999E-2</v>
      </c>
      <c r="T1687">
        <v>0.1</v>
      </c>
      <c r="U1687" s="45">
        <f t="shared" si="124"/>
        <v>2.8950000000000004E-2</v>
      </c>
      <c r="V1687" s="48">
        <f t="shared" si="125"/>
        <v>2.5649999999999999E-2</v>
      </c>
      <c r="W1687" t="s">
        <v>1361</v>
      </c>
      <c r="X1687" t="s">
        <v>951</v>
      </c>
    </row>
    <row r="1688" spans="1:24" outlineLevel="2">
      <c r="A1688" t="s">
        <v>42</v>
      </c>
      <c r="B1688" s="73" t="str">
        <f t="shared" si="126"/>
        <v>0V100BG</v>
      </c>
      <c r="C1688" t="s">
        <v>442</v>
      </c>
      <c r="D1688">
        <v>1</v>
      </c>
      <c r="E1688" t="s">
        <v>1496</v>
      </c>
      <c r="F1688">
        <v>431.65</v>
      </c>
      <c r="H1688" t="s">
        <v>442</v>
      </c>
      <c r="I1688">
        <v>313</v>
      </c>
      <c r="J1688">
        <v>1</v>
      </c>
      <c r="K1688">
        <v>313</v>
      </c>
      <c r="L1688" s="45">
        <f>VLOOKUP(H1688,'[1]CALCUL AS et AN'!$A$2:$AU$889,24,FALSE)</f>
        <v>313</v>
      </c>
      <c r="M1688" s="48">
        <f>VLOOKUP(H1688,'[1]CALCUL AS et AN'!$A$2:$AU$889,28,FALSE)</f>
        <v>313</v>
      </c>
      <c r="N1688">
        <v>313</v>
      </c>
      <c r="O1688" s="45">
        <f t="shared" si="122"/>
        <v>313</v>
      </c>
      <c r="P1688" s="48">
        <f t="shared" si="123"/>
        <v>313</v>
      </c>
      <c r="Q1688">
        <v>431.65</v>
      </c>
      <c r="R1688" s="45">
        <f>VLOOKUP(H1688,'[1]CALCUL AS et AN'!$A$2:$AU$889,46,FALSE)</f>
        <v>469.5</v>
      </c>
      <c r="S1688" s="48">
        <f>VLOOKUP(H1688,'[1]CALCUL AS et AN'!$A$2:$AU$889,47,FALSE)</f>
        <v>469.5</v>
      </c>
      <c r="T1688">
        <v>431.65</v>
      </c>
      <c r="U1688" s="45">
        <f t="shared" si="124"/>
        <v>469.5</v>
      </c>
      <c r="V1688" s="48">
        <f t="shared" si="125"/>
        <v>469.5</v>
      </c>
      <c r="W1688" t="s">
        <v>1361</v>
      </c>
      <c r="X1688" t="s">
        <v>937</v>
      </c>
    </row>
    <row r="1689" spans="1:24" outlineLevel="2">
      <c r="A1689" t="s">
        <v>42</v>
      </c>
      <c r="B1689" s="73" t="str">
        <f t="shared" si="126"/>
        <v>0V100BG</v>
      </c>
      <c r="C1689" t="s">
        <v>472</v>
      </c>
      <c r="D1689">
        <v>1</v>
      </c>
      <c r="E1689" t="s">
        <v>993</v>
      </c>
      <c r="F1689">
        <v>4.87</v>
      </c>
      <c r="H1689" t="s">
        <v>472</v>
      </c>
      <c r="I1689">
        <v>0.94</v>
      </c>
      <c r="J1689">
        <v>1</v>
      </c>
      <c r="K1689">
        <v>0.94</v>
      </c>
      <c r="L1689" s="45">
        <f>VLOOKUP(H1689,'[1]CALCUL AS et AN'!$A$2:$AU$889,24,FALSE)</f>
        <v>2.1800000000000002</v>
      </c>
      <c r="M1689" s="48">
        <f>VLOOKUP(H1689,'[1]CALCUL AS et AN'!$A$2:$AU$889,28,FALSE)</f>
        <v>0.94</v>
      </c>
      <c r="N1689">
        <v>0.94</v>
      </c>
      <c r="O1689" s="45">
        <f t="shared" si="122"/>
        <v>2.1800000000000002</v>
      </c>
      <c r="P1689" s="48">
        <f t="shared" si="123"/>
        <v>0.94</v>
      </c>
      <c r="Q1689">
        <v>4.87</v>
      </c>
      <c r="R1689" s="45">
        <f>VLOOKUP(H1689,'[1]CALCUL AS et AN'!$A$2:$AU$889,46,FALSE)</f>
        <v>4.9050000000000002</v>
      </c>
      <c r="S1689" s="48">
        <f>VLOOKUP(H1689,'[1]CALCUL AS et AN'!$A$2:$AU$889,47,FALSE)</f>
        <v>2.1149999999999998</v>
      </c>
      <c r="T1689">
        <v>4.87</v>
      </c>
      <c r="U1689" s="45">
        <f t="shared" si="124"/>
        <v>4.9050000000000002</v>
      </c>
      <c r="V1689" s="48">
        <f t="shared" si="125"/>
        <v>2.1149999999999998</v>
      </c>
      <c r="W1689" t="s">
        <v>1361</v>
      </c>
      <c r="X1689" t="s">
        <v>937</v>
      </c>
    </row>
    <row r="1690" spans="1:24" outlineLevel="2">
      <c r="A1690" t="s">
        <v>42</v>
      </c>
      <c r="B1690" s="73" t="str">
        <f t="shared" si="126"/>
        <v>0V100BG</v>
      </c>
      <c r="C1690" t="s">
        <v>476</v>
      </c>
      <c r="D1690">
        <v>1</v>
      </c>
      <c r="E1690" t="s">
        <v>2937</v>
      </c>
      <c r="F1690">
        <v>4.9400000000000004</v>
      </c>
      <c r="H1690" t="s">
        <v>476</v>
      </c>
      <c r="I1690">
        <v>2.21</v>
      </c>
      <c r="J1690">
        <v>1</v>
      </c>
      <c r="K1690">
        <v>2.21</v>
      </c>
      <c r="L1690" s="45">
        <f>VLOOKUP(H1690,'[1]CALCUL AS et AN'!$A$2:$AU$889,24,FALSE)</f>
        <v>2.21</v>
      </c>
      <c r="M1690" s="48">
        <f>VLOOKUP(H1690,'[1]CALCUL AS et AN'!$A$2:$AU$889,28,FALSE)</f>
        <v>0.92</v>
      </c>
      <c r="N1690">
        <v>2.21</v>
      </c>
      <c r="O1690" s="45">
        <f t="shared" si="122"/>
        <v>2.21</v>
      </c>
      <c r="P1690" s="48">
        <f t="shared" si="123"/>
        <v>0.92</v>
      </c>
      <c r="Q1690">
        <v>4.9400000000000004</v>
      </c>
      <c r="R1690" s="45">
        <f>VLOOKUP(H1690,'[1]CALCUL AS et AN'!$A$2:$AU$889,46,FALSE)</f>
        <v>4.9725000000000001</v>
      </c>
      <c r="S1690" s="48">
        <f>VLOOKUP(H1690,'[1]CALCUL AS et AN'!$A$2:$AU$889,47,FALSE)</f>
        <v>2.0700000000000003</v>
      </c>
      <c r="T1690">
        <v>4.9400000000000004</v>
      </c>
      <c r="U1690" s="45">
        <f t="shared" si="124"/>
        <v>4.9725000000000001</v>
      </c>
      <c r="V1690" s="48">
        <f t="shared" si="125"/>
        <v>2.0700000000000003</v>
      </c>
      <c r="W1690" t="s">
        <v>1361</v>
      </c>
      <c r="X1690" t="s">
        <v>937</v>
      </c>
    </row>
    <row r="1691" spans="1:24" outlineLevel="2">
      <c r="A1691" t="s">
        <v>42</v>
      </c>
      <c r="B1691" s="73" t="str">
        <f t="shared" si="126"/>
        <v>0V100BG</v>
      </c>
      <c r="C1691" t="s">
        <v>626</v>
      </c>
      <c r="D1691">
        <v>1</v>
      </c>
      <c r="E1691" t="s">
        <v>627</v>
      </c>
      <c r="F1691">
        <v>1.1000000000000001</v>
      </c>
      <c r="H1691" t="s">
        <v>626</v>
      </c>
      <c r="I1691">
        <v>1.1100000000000001</v>
      </c>
      <c r="J1691">
        <v>1</v>
      </c>
      <c r="K1691">
        <v>1.1100000000000001</v>
      </c>
      <c r="L1691" s="45">
        <f>VLOOKUP(H1691,'[1]CALCUL AS et AN'!$A$2:$AU$889,24,FALSE)</f>
        <v>1.1060000000000001</v>
      </c>
      <c r="M1691" s="48">
        <f>VLOOKUP(H1691,'[1]CALCUL AS et AN'!$A$2:$AU$889,28,FALSE)</f>
        <v>1.2170000000000001</v>
      </c>
      <c r="N1691">
        <v>1.1100000000000001</v>
      </c>
      <c r="O1691" s="45">
        <f t="shared" si="122"/>
        <v>1.1060000000000001</v>
      </c>
      <c r="P1691" s="48">
        <f t="shared" si="123"/>
        <v>1.2170000000000001</v>
      </c>
      <c r="Q1691">
        <v>1.27</v>
      </c>
      <c r="R1691" s="45">
        <f>VLOOKUP(H1691,'[1]CALCUL AS et AN'!$A$2:$AU$889,46,FALSE)</f>
        <v>1.3825000000000001</v>
      </c>
      <c r="S1691" s="48">
        <f>VLOOKUP(H1691,'[1]CALCUL AS et AN'!$A$2:$AU$889,47,FALSE)</f>
        <v>1.5212500000000002</v>
      </c>
      <c r="T1691">
        <v>1.27</v>
      </c>
      <c r="U1691" s="45">
        <f t="shared" si="124"/>
        <v>1.3825000000000001</v>
      </c>
      <c r="V1691" s="48">
        <f t="shared" si="125"/>
        <v>1.5212500000000002</v>
      </c>
      <c r="W1691" t="s">
        <v>1361</v>
      </c>
      <c r="X1691" t="s">
        <v>937</v>
      </c>
    </row>
    <row r="1692" spans="1:24" outlineLevel="2">
      <c r="A1692" t="s">
        <v>42</v>
      </c>
      <c r="B1692" s="73" t="str">
        <f t="shared" si="126"/>
        <v>0V100BG</v>
      </c>
      <c r="C1692" t="s">
        <v>2410</v>
      </c>
      <c r="D1692">
        <v>2.16</v>
      </c>
      <c r="E1692" t="s">
        <v>2411</v>
      </c>
      <c r="F1692">
        <v>75</v>
      </c>
      <c r="H1692" t="s">
        <v>2410</v>
      </c>
      <c r="I1692">
        <v>50</v>
      </c>
      <c r="J1692">
        <v>1</v>
      </c>
      <c r="K1692">
        <v>50</v>
      </c>
      <c r="L1692" s="45">
        <f>VLOOKUP(H1692,'[1]CALCUL AS et AN'!$A$2:$AU$889,24,FALSE)</f>
        <v>50</v>
      </c>
      <c r="M1692" s="48">
        <f>VLOOKUP(H1692,'[1]CALCUL AS et AN'!$A$2:$AU$889,28,FALSE)</f>
        <v>50</v>
      </c>
      <c r="N1692">
        <v>108</v>
      </c>
      <c r="O1692" s="45">
        <f t="shared" si="122"/>
        <v>108</v>
      </c>
      <c r="P1692" s="48">
        <f t="shared" si="123"/>
        <v>108</v>
      </c>
      <c r="Q1692">
        <v>75</v>
      </c>
      <c r="R1692" s="45">
        <f>VLOOKUP(H1692,'[1]CALCUL AS et AN'!$A$2:$AU$889,46,FALSE)</f>
        <v>75</v>
      </c>
      <c r="S1692" s="48">
        <f>VLOOKUP(H1692,'[1]CALCUL AS et AN'!$A$2:$AU$889,47,FALSE)</f>
        <v>75</v>
      </c>
      <c r="T1692">
        <v>162</v>
      </c>
      <c r="U1692" s="45">
        <f t="shared" si="124"/>
        <v>162</v>
      </c>
      <c r="V1692" s="48">
        <f t="shared" si="125"/>
        <v>162</v>
      </c>
      <c r="W1692" t="s">
        <v>1361</v>
      </c>
      <c r="X1692" t="s">
        <v>951</v>
      </c>
    </row>
    <row r="1693" spans="1:24" outlineLevel="2">
      <c r="A1693" t="s">
        <v>42</v>
      </c>
      <c r="B1693" s="73" t="str">
        <f t="shared" si="126"/>
        <v>0V100BG</v>
      </c>
      <c r="C1693" t="s">
        <v>1501</v>
      </c>
      <c r="D1693">
        <v>1</v>
      </c>
      <c r="E1693" t="s">
        <v>1502</v>
      </c>
      <c r="F1693">
        <v>83.19</v>
      </c>
      <c r="H1693" t="s">
        <v>1501</v>
      </c>
      <c r="I1693">
        <v>63.5</v>
      </c>
      <c r="J1693">
        <v>1</v>
      </c>
      <c r="K1693">
        <v>63.5</v>
      </c>
      <c r="L1693" s="45">
        <f>VLOOKUP(H1693,'[1]CALCUL AS et AN'!$A$2:$AU$889,24,FALSE)</f>
        <v>63.5</v>
      </c>
      <c r="M1693" s="48">
        <f>VLOOKUP(H1693,'[1]CALCUL AS et AN'!$A$2:$AU$889,28,FALSE)</f>
        <v>71</v>
      </c>
      <c r="N1693">
        <v>63.5</v>
      </c>
      <c r="O1693" s="45">
        <f t="shared" si="122"/>
        <v>63.5</v>
      </c>
      <c r="P1693" s="48">
        <f t="shared" si="123"/>
        <v>71</v>
      </c>
      <c r="Q1693">
        <v>83.19</v>
      </c>
      <c r="R1693" s="45">
        <f>VLOOKUP(H1693,'[1]CALCUL AS et AN'!$A$2:$AU$889,46,FALSE)</f>
        <v>84.454999999999998</v>
      </c>
      <c r="S1693" s="48">
        <f>VLOOKUP(H1693,'[1]CALCUL AS et AN'!$A$2:$AU$889,47,FALSE)</f>
        <v>94.43</v>
      </c>
      <c r="T1693">
        <v>83.19</v>
      </c>
      <c r="U1693" s="45">
        <f t="shared" si="124"/>
        <v>84.454999999999998</v>
      </c>
      <c r="V1693" s="48">
        <f t="shared" si="125"/>
        <v>94.43</v>
      </c>
      <c r="W1693" t="s">
        <v>1361</v>
      </c>
      <c r="X1693" t="s">
        <v>951</v>
      </c>
    </row>
    <row r="1694" spans="1:24" outlineLevel="2">
      <c r="A1694" t="s">
        <v>42</v>
      </c>
      <c r="B1694" s="73" t="str">
        <f t="shared" si="126"/>
        <v>0V100BG</v>
      </c>
      <c r="C1694" t="s">
        <v>1542</v>
      </c>
      <c r="D1694">
        <v>1</v>
      </c>
      <c r="E1694" t="s">
        <v>1543</v>
      </c>
      <c r="F1694">
        <v>21.71</v>
      </c>
      <c r="H1694" t="s">
        <v>1542</v>
      </c>
      <c r="I1694">
        <v>17.73</v>
      </c>
      <c r="J1694">
        <v>1</v>
      </c>
      <c r="K1694">
        <v>17.73</v>
      </c>
      <c r="L1694" s="45">
        <f>VLOOKUP(H1694,'[1]CALCUL AS et AN'!$A$2:$AU$889,24,FALSE)</f>
        <v>17.73</v>
      </c>
      <c r="M1694" s="48">
        <f>VLOOKUP(H1694,'[1]CALCUL AS et AN'!$A$2:$AU$889,28,FALSE)</f>
        <v>17.73</v>
      </c>
      <c r="N1694">
        <v>17.73</v>
      </c>
      <c r="O1694" s="45">
        <f t="shared" si="122"/>
        <v>17.73</v>
      </c>
      <c r="P1694" s="48">
        <f t="shared" si="123"/>
        <v>17.73</v>
      </c>
      <c r="Q1694">
        <v>21.71</v>
      </c>
      <c r="R1694" s="45">
        <f>VLOOKUP(H1694,'[1]CALCUL AS et AN'!$A$2:$AU$889,46,FALSE)</f>
        <v>22.162500000000001</v>
      </c>
      <c r="S1694" s="48">
        <f>VLOOKUP(H1694,'[1]CALCUL AS et AN'!$A$2:$AU$889,47,FALSE)</f>
        <v>22.162500000000001</v>
      </c>
      <c r="T1694">
        <v>21.71</v>
      </c>
      <c r="U1694" s="45">
        <f t="shared" si="124"/>
        <v>22.162500000000001</v>
      </c>
      <c r="V1694" s="48">
        <f t="shared" si="125"/>
        <v>22.162500000000001</v>
      </c>
      <c r="W1694" t="s">
        <v>1361</v>
      </c>
      <c r="X1694" t="s">
        <v>951</v>
      </c>
    </row>
    <row r="1695" spans="1:24" outlineLevel="2">
      <c r="A1695" t="s">
        <v>42</v>
      </c>
      <c r="B1695" s="73" t="str">
        <f t="shared" si="126"/>
        <v>0V100BG</v>
      </c>
      <c r="C1695" t="s">
        <v>1539</v>
      </c>
      <c r="D1695">
        <v>1</v>
      </c>
      <c r="E1695" t="s">
        <v>1540</v>
      </c>
      <c r="F1695">
        <v>18.489999999999998</v>
      </c>
      <c r="H1695" t="s">
        <v>1539</v>
      </c>
      <c r="I1695">
        <v>13.05</v>
      </c>
      <c r="J1695">
        <v>1</v>
      </c>
      <c r="K1695">
        <v>13.05</v>
      </c>
      <c r="L1695" s="45">
        <f>VLOOKUP(H1695,'[1]CALCUL AS et AN'!$A$2:$AU$889,24,FALSE)</f>
        <v>13.05</v>
      </c>
      <c r="M1695" s="48">
        <f>VLOOKUP(H1695,'[1]CALCUL AS et AN'!$A$2:$AU$889,28,FALSE)</f>
        <v>13.05</v>
      </c>
      <c r="N1695">
        <v>13.05</v>
      </c>
      <c r="O1695" s="45">
        <f t="shared" si="122"/>
        <v>13.05</v>
      </c>
      <c r="P1695" s="48">
        <f t="shared" si="123"/>
        <v>13.05</v>
      </c>
      <c r="Q1695">
        <v>18.489999999999998</v>
      </c>
      <c r="R1695" s="45">
        <f>VLOOKUP(H1695,'[1]CALCUL AS et AN'!$A$2:$AU$889,46,FALSE)</f>
        <v>19.575000000000003</v>
      </c>
      <c r="S1695" s="48">
        <f>VLOOKUP(H1695,'[1]CALCUL AS et AN'!$A$2:$AU$889,47,FALSE)</f>
        <v>19.575000000000003</v>
      </c>
      <c r="T1695">
        <v>18.489999999999998</v>
      </c>
      <c r="U1695" s="45">
        <f t="shared" si="124"/>
        <v>19.575000000000003</v>
      </c>
      <c r="V1695" s="48">
        <f t="shared" si="125"/>
        <v>19.575000000000003</v>
      </c>
      <c r="W1695" t="s">
        <v>1361</v>
      </c>
      <c r="X1695" t="s">
        <v>951</v>
      </c>
    </row>
    <row r="1696" spans="1:24" outlineLevel="2">
      <c r="A1696" t="s">
        <v>42</v>
      </c>
      <c r="B1696" s="73" t="str">
        <f t="shared" si="126"/>
        <v>0V100BG</v>
      </c>
      <c r="C1696" t="s">
        <v>1986</v>
      </c>
      <c r="D1696">
        <v>1</v>
      </c>
      <c r="E1696" t="s">
        <v>1987</v>
      </c>
      <c r="F1696">
        <v>4.1900000000000004</v>
      </c>
      <c r="H1696" t="s">
        <v>1986</v>
      </c>
      <c r="I1696">
        <v>2.99</v>
      </c>
      <c r="J1696">
        <v>1</v>
      </c>
      <c r="K1696">
        <v>2.99</v>
      </c>
      <c r="L1696" s="45">
        <f>VLOOKUP(H1696,'[1]CALCUL AS et AN'!$A$2:$AU$889,24,FALSE)</f>
        <v>2.99</v>
      </c>
      <c r="M1696" s="48">
        <f>VLOOKUP(H1696,'[1]CALCUL AS et AN'!$A$2:$AU$889,28,FALSE)</f>
        <v>2.99</v>
      </c>
      <c r="N1696">
        <v>2.99</v>
      </c>
      <c r="O1696" s="45">
        <f t="shared" si="122"/>
        <v>2.99</v>
      </c>
      <c r="P1696" s="48">
        <f t="shared" si="123"/>
        <v>2.99</v>
      </c>
      <c r="Q1696">
        <v>4.1900000000000004</v>
      </c>
      <c r="R1696" s="45">
        <f>VLOOKUP(H1696,'[1]CALCUL AS et AN'!$A$2:$AU$889,46,FALSE)</f>
        <v>4.4850000000000003</v>
      </c>
      <c r="S1696" s="48">
        <f>VLOOKUP(H1696,'[1]CALCUL AS et AN'!$A$2:$AU$889,47,FALSE)</f>
        <v>4.4850000000000003</v>
      </c>
      <c r="T1696">
        <v>4.1900000000000004</v>
      </c>
      <c r="U1696" s="45">
        <f t="shared" si="124"/>
        <v>4.4850000000000003</v>
      </c>
      <c r="V1696" s="48">
        <f t="shared" si="125"/>
        <v>4.4850000000000003</v>
      </c>
      <c r="W1696" t="s">
        <v>1361</v>
      </c>
      <c r="X1696" t="s">
        <v>951</v>
      </c>
    </row>
    <row r="1697" spans="1:24" outlineLevel="2">
      <c r="A1697" t="s">
        <v>42</v>
      </c>
      <c r="B1697" s="73" t="str">
        <f t="shared" si="126"/>
        <v>0V100BG</v>
      </c>
      <c r="C1697" t="s">
        <v>632</v>
      </c>
      <c r="D1697">
        <v>1</v>
      </c>
      <c r="E1697" t="s">
        <v>1514</v>
      </c>
      <c r="F1697">
        <v>12.91</v>
      </c>
      <c r="H1697" t="s">
        <v>632</v>
      </c>
      <c r="I1697">
        <v>4.7300000000000004</v>
      </c>
      <c r="J1697">
        <v>0.33</v>
      </c>
      <c r="K1697">
        <v>14.333333333333334</v>
      </c>
      <c r="L1697" s="45">
        <f>VLOOKUP(H1697,'[1]CALCUL AS et AN'!$A$2:$AU$889,24,FALSE)</f>
        <v>4.7320000000000002</v>
      </c>
      <c r="M1697" s="48">
        <f>VLOOKUP(H1697,'[1]CALCUL AS et AN'!$A$2:$AU$889,28,FALSE)</f>
        <v>4.7779999999999996</v>
      </c>
      <c r="N1697">
        <v>14.333333333333334</v>
      </c>
      <c r="O1697" s="45">
        <f t="shared" si="122"/>
        <v>4.7320000000000002</v>
      </c>
      <c r="P1697" s="48">
        <f t="shared" si="123"/>
        <v>4.7779999999999996</v>
      </c>
      <c r="Q1697">
        <v>12.91</v>
      </c>
      <c r="R1697" s="45">
        <f>VLOOKUP(H1697,'[1]CALCUL AS et AN'!$A$2:$AU$889,46,FALSE)</f>
        <v>6.2935600000000003</v>
      </c>
      <c r="S1697" s="48">
        <f>VLOOKUP(H1697,'[1]CALCUL AS et AN'!$A$2:$AU$889,47,FALSE)</f>
        <v>6.3547399999999996</v>
      </c>
      <c r="T1697">
        <v>12.91</v>
      </c>
      <c r="U1697" s="45">
        <f t="shared" si="124"/>
        <v>6.2935600000000003</v>
      </c>
      <c r="V1697" s="48">
        <f t="shared" si="125"/>
        <v>6.3547399999999996</v>
      </c>
      <c r="W1697" t="s">
        <v>1361</v>
      </c>
      <c r="X1697" t="s">
        <v>937</v>
      </c>
    </row>
    <row r="1698" spans="1:24" outlineLevel="2">
      <c r="A1698" t="s">
        <v>42</v>
      </c>
      <c r="B1698" s="73" t="str">
        <f t="shared" si="126"/>
        <v>0V100BG</v>
      </c>
      <c r="C1698" t="s">
        <v>482</v>
      </c>
      <c r="D1698">
        <v>1</v>
      </c>
      <c r="E1698" t="s">
        <v>483</v>
      </c>
      <c r="F1698">
        <v>90.27</v>
      </c>
      <c r="H1698" t="s">
        <v>482</v>
      </c>
      <c r="I1698">
        <v>59</v>
      </c>
      <c r="J1698">
        <v>1</v>
      </c>
      <c r="K1698">
        <v>59</v>
      </c>
      <c r="L1698" s="45">
        <f>VLOOKUP(H1698,'[1]CALCUL AS et AN'!$A$2:$AU$889,24,FALSE)</f>
        <v>59</v>
      </c>
      <c r="M1698" s="48">
        <f>VLOOKUP(H1698,'[1]CALCUL AS et AN'!$A$2:$AU$889,28,FALSE)</f>
        <v>59</v>
      </c>
      <c r="N1698">
        <v>59</v>
      </c>
      <c r="O1698" s="45">
        <f t="shared" si="122"/>
        <v>59</v>
      </c>
      <c r="P1698" s="48">
        <f t="shared" si="123"/>
        <v>59</v>
      </c>
      <c r="Q1698">
        <v>90.27</v>
      </c>
      <c r="R1698" s="45">
        <f>VLOOKUP(H1698,'[1]CALCUL AS et AN'!$A$2:$AU$889,46,FALSE)</f>
        <v>88.5</v>
      </c>
      <c r="S1698" s="48">
        <f>VLOOKUP(H1698,'[1]CALCUL AS et AN'!$A$2:$AU$889,47,FALSE)</f>
        <v>88.5</v>
      </c>
      <c r="T1698">
        <v>90.27</v>
      </c>
      <c r="U1698" s="45">
        <f t="shared" si="124"/>
        <v>88.5</v>
      </c>
      <c r="V1698" s="48">
        <f t="shared" si="125"/>
        <v>88.5</v>
      </c>
      <c r="W1698" t="s">
        <v>1361</v>
      </c>
      <c r="X1698" t="s">
        <v>937</v>
      </c>
    </row>
    <row r="1699" spans="1:24" outlineLevel="2">
      <c r="A1699" t="s">
        <v>42</v>
      </c>
      <c r="B1699" s="73" t="str">
        <f t="shared" si="126"/>
        <v>0V100BG</v>
      </c>
      <c r="C1699" t="s">
        <v>1510</v>
      </c>
      <c r="D1699">
        <v>1</v>
      </c>
      <c r="E1699" t="s">
        <v>1511</v>
      </c>
      <c r="F1699">
        <v>9.56</v>
      </c>
      <c r="H1699" t="s">
        <v>1510</v>
      </c>
      <c r="I1699">
        <v>8.09</v>
      </c>
      <c r="J1699">
        <v>1</v>
      </c>
      <c r="K1699">
        <v>8.09</v>
      </c>
      <c r="L1699" s="45">
        <f>VLOOKUP(H1699,'[1]CALCUL AS et AN'!$A$2:$AU$889,24,FALSE)</f>
        <v>8.0869999999999997</v>
      </c>
      <c r="M1699" s="48">
        <f>VLOOKUP(H1699,'[1]CALCUL AS et AN'!$A$2:$AU$889,28,FALSE)</f>
        <v>8.0869999999999997</v>
      </c>
      <c r="N1699">
        <v>8.09</v>
      </c>
      <c r="O1699" s="45">
        <f t="shared" si="122"/>
        <v>8.0869999999999997</v>
      </c>
      <c r="P1699" s="48">
        <f t="shared" si="123"/>
        <v>8.0869999999999997</v>
      </c>
      <c r="Q1699">
        <v>9.56</v>
      </c>
      <c r="R1699" s="45">
        <f>VLOOKUP(H1699,'[1]CALCUL AS et AN'!$A$2:$AU$889,46,FALSE)</f>
        <v>10.108750000000001</v>
      </c>
      <c r="S1699" s="48">
        <f>VLOOKUP(H1699,'[1]CALCUL AS et AN'!$A$2:$AU$889,47,FALSE)</f>
        <v>10.108750000000001</v>
      </c>
      <c r="T1699">
        <v>9.56</v>
      </c>
      <c r="U1699" s="45">
        <f t="shared" si="124"/>
        <v>10.108750000000001</v>
      </c>
      <c r="V1699" s="48">
        <f t="shared" si="125"/>
        <v>10.108750000000001</v>
      </c>
      <c r="W1699" t="s">
        <v>1361</v>
      </c>
      <c r="X1699" t="s">
        <v>951</v>
      </c>
    </row>
    <row r="1700" spans="1:24" outlineLevel="2">
      <c r="A1700" t="s">
        <v>42</v>
      </c>
      <c r="B1700" s="73" t="str">
        <f t="shared" si="126"/>
        <v>0V100BG</v>
      </c>
      <c r="C1700" t="s">
        <v>1519</v>
      </c>
      <c r="D1700">
        <v>1</v>
      </c>
      <c r="E1700" t="s">
        <v>1520</v>
      </c>
      <c r="F1700">
        <v>9.64</v>
      </c>
      <c r="H1700" t="s">
        <v>1519</v>
      </c>
      <c r="I1700">
        <v>7.94</v>
      </c>
      <c r="J1700">
        <v>1</v>
      </c>
      <c r="K1700">
        <v>7.94</v>
      </c>
      <c r="L1700" s="45">
        <f>VLOOKUP(H1700,'[1]CALCUL AS et AN'!$A$2:$AU$889,24,FALSE)</f>
        <v>7.9420000000000002</v>
      </c>
      <c r="M1700" s="48">
        <f>VLOOKUP(H1700,'[1]CALCUL AS et AN'!$A$2:$AU$889,28,FALSE)</f>
        <v>7.9420000000000002</v>
      </c>
      <c r="N1700">
        <v>7.94</v>
      </c>
      <c r="O1700" s="45">
        <f t="shared" si="122"/>
        <v>7.9420000000000002</v>
      </c>
      <c r="P1700" s="48">
        <f t="shared" si="123"/>
        <v>7.9420000000000002</v>
      </c>
      <c r="Q1700">
        <v>9.64</v>
      </c>
      <c r="R1700" s="45">
        <f>VLOOKUP(H1700,'[1]CALCUL AS et AN'!$A$2:$AU$889,46,FALSE)</f>
        <v>9.9275000000000002</v>
      </c>
      <c r="S1700" s="48">
        <f>VLOOKUP(H1700,'[1]CALCUL AS et AN'!$A$2:$AU$889,47,FALSE)</f>
        <v>9.9275000000000002</v>
      </c>
      <c r="T1700">
        <v>9.64</v>
      </c>
      <c r="U1700" s="45">
        <f t="shared" si="124"/>
        <v>9.9275000000000002</v>
      </c>
      <c r="V1700" s="48">
        <f t="shared" si="125"/>
        <v>9.9275000000000002</v>
      </c>
      <c r="W1700" t="s">
        <v>1361</v>
      </c>
      <c r="X1700" t="s">
        <v>951</v>
      </c>
    </row>
    <row r="1701" spans="1:24" outlineLevel="2">
      <c r="A1701" t="s">
        <v>42</v>
      </c>
      <c r="B1701" s="73" t="str">
        <f t="shared" si="126"/>
        <v>0V100BG</v>
      </c>
      <c r="C1701" t="s">
        <v>2362</v>
      </c>
      <c r="D1701">
        <v>5</v>
      </c>
      <c r="E1701" t="s">
        <v>2363</v>
      </c>
      <c r="F1701">
        <v>1.9E-2</v>
      </c>
      <c r="H1701" t="s">
        <v>2362</v>
      </c>
      <c r="I1701">
        <v>0.13</v>
      </c>
      <c r="J1701">
        <v>1</v>
      </c>
      <c r="K1701">
        <v>0.13</v>
      </c>
      <c r="L1701" s="45">
        <f>VLOOKUP(H1701,'[1]CALCUL AS et AN'!$A$2:$AU$889,24,FALSE)</f>
        <v>0.12720000000000001</v>
      </c>
      <c r="M1701" s="48">
        <f>VLOOKUP(H1701,'[1]CALCUL AS et AN'!$A$2:$AU$889,28,FALSE)</f>
        <v>0.12720000000000001</v>
      </c>
      <c r="N1701">
        <v>0.65</v>
      </c>
      <c r="O1701" s="45">
        <f t="shared" si="122"/>
        <v>0.63600000000000001</v>
      </c>
      <c r="P1701" s="48">
        <f t="shared" si="123"/>
        <v>0.63600000000000001</v>
      </c>
      <c r="Q1701">
        <v>1.9E-2</v>
      </c>
      <c r="R1701" s="45">
        <f>VLOOKUP(H1701,'[1]CALCUL AS et AN'!$A$2:$AU$889,46,FALSE)</f>
        <v>0.19080000000000003</v>
      </c>
      <c r="S1701" s="48">
        <f>VLOOKUP(H1701,'[1]CALCUL AS et AN'!$A$2:$AU$889,47,FALSE)</f>
        <v>0.19080000000000003</v>
      </c>
      <c r="T1701">
        <v>9.5000000000000001E-2</v>
      </c>
      <c r="U1701" s="45">
        <f t="shared" si="124"/>
        <v>0.95400000000000018</v>
      </c>
      <c r="V1701" s="48">
        <f t="shared" si="125"/>
        <v>0.95400000000000018</v>
      </c>
      <c r="W1701" t="s">
        <v>1361</v>
      </c>
      <c r="X1701" t="s">
        <v>951</v>
      </c>
    </row>
    <row r="1702" spans="1:24" outlineLevel="2">
      <c r="A1702" t="s">
        <v>42</v>
      </c>
      <c r="B1702" s="73" t="str">
        <f t="shared" si="126"/>
        <v>0V100BG</v>
      </c>
      <c r="C1702">
        <v>8535000618</v>
      </c>
      <c r="D1702">
        <v>4</v>
      </c>
      <c r="E1702" t="s">
        <v>2275</v>
      </c>
      <c r="F1702">
        <v>0.05</v>
      </c>
      <c r="H1702">
        <v>8535000618</v>
      </c>
      <c r="I1702">
        <v>3.0000000000000001E-3</v>
      </c>
      <c r="J1702">
        <v>1</v>
      </c>
      <c r="K1702">
        <v>3.0000000000000001E-3</v>
      </c>
      <c r="L1702" s="45">
        <f>VLOOKUP(H1702,'[1]CALCUL AS et AN'!$A$2:$AU$889,24,FALSE)</f>
        <v>3.04E-2</v>
      </c>
      <c r="M1702" s="48">
        <f>VLOOKUP(H1702,'[1]CALCUL AS et AN'!$A$2:$AU$889,28,FALSE)</f>
        <v>3.04E-2</v>
      </c>
      <c r="N1702">
        <v>1.2E-2</v>
      </c>
      <c r="O1702" s="45">
        <f t="shared" si="122"/>
        <v>0.1216</v>
      </c>
      <c r="P1702" s="48">
        <f t="shared" si="123"/>
        <v>0.1216</v>
      </c>
      <c r="Q1702">
        <v>0.05</v>
      </c>
      <c r="R1702" s="45">
        <f>VLOOKUP(H1702,'[1]CALCUL AS et AN'!$A$2:$AU$889,46,FALSE)</f>
        <v>5.3199999999999997E-2</v>
      </c>
      <c r="S1702" s="48">
        <f>VLOOKUP(H1702,'[1]CALCUL AS et AN'!$A$2:$AU$889,47,FALSE)</f>
        <v>5.3199999999999997E-2</v>
      </c>
      <c r="T1702">
        <v>0.2</v>
      </c>
      <c r="U1702" s="45">
        <f t="shared" si="124"/>
        <v>0.21279999999999999</v>
      </c>
      <c r="V1702" s="48">
        <f t="shared" si="125"/>
        <v>0.21279999999999999</v>
      </c>
      <c r="W1702" t="s">
        <v>1361</v>
      </c>
      <c r="X1702" t="s">
        <v>951</v>
      </c>
    </row>
    <row r="1703" spans="1:24" outlineLevel="2">
      <c r="A1703" t="s">
        <v>42</v>
      </c>
      <c r="B1703" s="73" t="str">
        <f t="shared" si="126"/>
        <v>0V100BG</v>
      </c>
      <c r="C1703">
        <v>8434000618</v>
      </c>
      <c r="D1703">
        <v>5</v>
      </c>
      <c r="E1703" t="s">
        <v>2272</v>
      </c>
      <c r="F1703">
        <v>0.02</v>
      </c>
      <c r="H1703">
        <v>8434000618</v>
      </c>
      <c r="I1703">
        <v>8.3000000000000007</v>
      </c>
      <c r="J1703">
        <v>500</v>
      </c>
      <c r="K1703">
        <v>1.66E-2</v>
      </c>
      <c r="L1703" s="45">
        <f>VLOOKUP(H1703,'[1]CALCUL AS et AN'!$A$2:$AU$889,24,FALSE)</f>
        <v>1.66E-2</v>
      </c>
      <c r="M1703" s="48">
        <f>VLOOKUP(H1703,'[1]CALCUL AS et AN'!$A$2:$AU$889,28,FALSE)</f>
        <v>1.66E-2</v>
      </c>
      <c r="N1703">
        <v>8.3000000000000004E-2</v>
      </c>
      <c r="O1703" s="45">
        <f t="shared" si="122"/>
        <v>8.3000000000000004E-2</v>
      </c>
      <c r="P1703" s="48">
        <f t="shared" si="123"/>
        <v>8.3000000000000004E-2</v>
      </c>
      <c r="Q1703">
        <v>0.02</v>
      </c>
      <c r="R1703" s="45">
        <f>VLOOKUP(H1703,'[1]CALCUL AS et AN'!$A$2:$AU$889,46,FALSE)</f>
        <v>2.0750000000000001E-2</v>
      </c>
      <c r="S1703" s="48">
        <f>VLOOKUP(H1703,'[1]CALCUL AS et AN'!$A$2:$AU$889,47,FALSE)</f>
        <v>2.0750000000000001E-2</v>
      </c>
      <c r="T1703">
        <v>0.1</v>
      </c>
      <c r="U1703" s="45">
        <f t="shared" si="124"/>
        <v>0.10375000000000001</v>
      </c>
      <c r="V1703" s="48">
        <f t="shared" si="125"/>
        <v>0.10375000000000001</v>
      </c>
      <c r="W1703" t="s">
        <v>1361</v>
      </c>
      <c r="X1703" t="s">
        <v>951</v>
      </c>
    </row>
    <row r="1704" spans="1:24" outlineLevel="2">
      <c r="A1704" t="s">
        <v>42</v>
      </c>
      <c r="B1704" s="73" t="str">
        <f t="shared" si="126"/>
        <v>0V100BG</v>
      </c>
      <c r="C1704">
        <v>101007</v>
      </c>
      <c r="D1704">
        <v>1</v>
      </c>
      <c r="E1704" t="s">
        <v>1544</v>
      </c>
      <c r="F1704">
        <v>2.2400000000000002</v>
      </c>
      <c r="H1704">
        <v>101007</v>
      </c>
      <c r="I1704">
        <v>1.5</v>
      </c>
      <c r="J1704">
        <v>1</v>
      </c>
      <c r="K1704">
        <v>1.5</v>
      </c>
      <c r="L1704" s="45">
        <f>VLOOKUP(H1704,'[1]CALCUL AS et AN'!$A$2:$AU$889,24,FALSE)</f>
        <v>1.5</v>
      </c>
      <c r="M1704" s="48">
        <f>VLOOKUP(H1704,'[1]CALCUL AS et AN'!$A$2:$AU$889,28,FALSE)</f>
        <v>1.5</v>
      </c>
      <c r="N1704">
        <v>1.5</v>
      </c>
      <c r="O1704" s="45">
        <f t="shared" si="122"/>
        <v>1.5</v>
      </c>
      <c r="P1704" s="48">
        <f t="shared" si="123"/>
        <v>1.5</v>
      </c>
      <c r="Q1704">
        <v>2.2400000000000002</v>
      </c>
      <c r="R1704" s="45">
        <f>VLOOKUP(H1704,'[1]CALCUL AS et AN'!$A$2:$AU$889,46,FALSE)</f>
        <v>2.25</v>
      </c>
      <c r="S1704" s="48">
        <f>VLOOKUP(H1704,'[1]CALCUL AS et AN'!$A$2:$AU$889,47,FALSE)</f>
        <v>2.25</v>
      </c>
      <c r="T1704">
        <v>2.2400000000000002</v>
      </c>
      <c r="U1704" s="45">
        <f t="shared" si="124"/>
        <v>2.25</v>
      </c>
      <c r="V1704" s="48">
        <f t="shared" si="125"/>
        <v>2.25</v>
      </c>
      <c r="W1704" t="s">
        <v>1361</v>
      </c>
      <c r="X1704" t="s">
        <v>951</v>
      </c>
    </row>
    <row r="1705" spans="1:24" outlineLevel="2">
      <c r="A1705" t="s">
        <v>42</v>
      </c>
      <c r="B1705" s="73" t="str">
        <f t="shared" si="126"/>
        <v>0V100BG</v>
      </c>
      <c r="C1705" t="s">
        <v>62</v>
      </c>
      <c r="D1705">
        <v>1</v>
      </c>
      <c r="E1705" t="s">
        <v>63</v>
      </c>
      <c r="F1705">
        <v>139.16999999999999</v>
      </c>
      <c r="H1705" t="s">
        <v>62</v>
      </c>
      <c r="I1705">
        <v>88.935500000000005</v>
      </c>
      <c r="J1705">
        <v>1</v>
      </c>
      <c r="K1705">
        <v>88.935500000000005</v>
      </c>
      <c r="L1705" s="45">
        <f>VLOOKUP(H1705,'[1]CALCUL AS et AN'!$A$2:$AU$889,24,FALSE)</f>
        <v>88.936256</v>
      </c>
      <c r="M1705" s="48">
        <f>VLOOKUP(H1705,'[1]CALCUL AS et AN'!$A$2:$AU$889,28,FALSE)</f>
        <v>90.786255999999995</v>
      </c>
      <c r="N1705">
        <v>88.935500000000005</v>
      </c>
      <c r="O1705" s="45">
        <f t="shared" si="122"/>
        <v>88.936256</v>
      </c>
      <c r="P1705" s="48">
        <f t="shared" si="123"/>
        <v>90.786255999999995</v>
      </c>
      <c r="Q1705">
        <v>160.19999999999999</v>
      </c>
      <c r="R1705" s="45">
        <f>VLOOKUP(H1705,'[1]CALCUL AS et AN'!$A$2:$AU$889,46,FALSE)</f>
        <v>144.33635149999998</v>
      </c>
      <c r="S1705" s="48">
        <f>VLOOKUP(H1705,'[1]CALCUL AS et AN'!$A$2:$AU$889,47,FALSE)</f>
        <v>147.29635150000001</v>
      </c>
      <c r="T1705">
        <v>160.19999999999999</v>
      </c>
      <c r="U1705" s="45">
        <f t="shared" si="124"/>
        <v>144.33635149999998</v>
      </c>
      <c r="V1705" s="48">
        <f t="shared" si="125"/>
        <v>147.29635150000001</v>
      </c>
      <c r="W1705" t="s">
        <v>1361</v>
      </c>
      <c r="X1705" t="s">
        <v>1361</v>
      </c>
    </row>
    <row r="1706" spans="1:24" outlineLevel="2">
      <c r="A1706" t="s">
        <v>42</v>
      </c>
      <c r="B1706" s="73" t="str">
        <f t="shared" si="126"/>
        <v>0V100BG</v>
      </c>
      <c r="C1706" t="s">
        <v>1537</v>
      </c>
      <c r="D1706">
        <v>1</v>
      </c>
      <c r="E1706" t="s">
        <v>1538</v>
      </c>
      <c r="F1706">
        <v>4.3499999999999996</v>
      </c>
      <c r="H1706" t="s">
        <v>1537</v>
      </c>
      <c r="I1706">
        <v>2.9</v>
      </c>
      <c r="J1706">
        <v>1</v>
      </c>
      <c r="K1706">
        <v>2.9</v>
      </c>
      <c r="L1706" s="45">
        <f>VLOOKUP(H1706,'[1]CALCUL AS et AN'!$A$2:$AU$889,24,FALSE)</f>
        <v>2.9</v>
      </c>
      <c r="M1706" s="48">
        <f>VLOOKUP(H1706,'[1]CALCUL AS et AN'!$A$2:$AU$889,28,FALSE)</f>
        <v>2.9</v>
      </c>
      <c r="N1706">
        <v>2.9</v>
      </c>
      <c r="O1706" s="45">
        <f t="shared" si="122"/>
        <v>2.9</v>
      </c>
      <c r="P1706" s="48">
        <f t="shared" si="123"/>
        <v>2.9</v>
      </c>
      <c r="Q1706">
        <v>4.3499999999999996</v>
      </c>
      <c r="R1706" s="45">
        <f>VLOOKUP(H1706,'[1]CALCUL AS et AN'!$A$2:$AU$889,46,FALSE)</f>
        <v>4.3499999999999996</v>
      </c>
      <c r="S1706" s="48">
        <f>VLOOKUP(H1706,'[1]CALCUL AS et AN'!$A$2:$AU$889,47,FALSE)</f>
        <v>4.3499999999999996</v>
      </c>
      <c r="T1706">
        <v>4.3499999999999996</v>
      </c>
      <c r="U1706" s="45">
        <f t="shared" si="124"/>
        <v>4.3499999999999996</v>
      </c>
      <c r="V1706" s="48">
        <f t="shared" si="125"/>
        <v>4.3499999999999996</v>
      </c>
      <c r="W1706" t="s">
        <v>1361</v>
      </c>
      <c r="X1706" t="s">
        <v>951</v>
      </c>
    </row>
    <row r="1707" spans="1:24" outlineLevel="2">
      <c r="A1707" t="s">
        <v>42</v>
      </c>
      <c r="B1707" s="73" t="str">
        <f t="shared" si="126"/>
        <v>0V100BG</v>
      </c>
      <c r="C1707" t="s">
        <v>2626</v>
      </c>
      <c r="D1707">
        <v>1</v>
      </c>
      <c r="E1707" t="s">
        <v>2627</v>
      </c>
      <c r="F1707">
        <v>0.4</v>
      </c>
      <c r="H1707" t="s">
        <v>2626</v>
      </c>
      <c r="I1707">
        <v>0.2</v>
      </c>
      <c r="J1707">
        <v>1</v>
      </c>
      <c r="K1707">
        <v>0.2</v>
      </c>
      <c r="L1707" s="45">
        <f>VLOOKUP(H1707,'[1]CALCUL AS et AN'!$A$2:$AU$889,24,FALSE)</f>
        <v>0.2</v>
      </c>
      <c r="M1707" s="48">
        <f>VLOOKUP(H1707,'[1]CALCUL AS et AN'!$A$2:$AU$889,28,FALSE)</f>
        <v>0.2</v>
      </c>
      <c r="N1707">
        <v>0.2</v>
      </c>
      <c r="O1707" s="45">
        <f t="shared" si="122"/>
        <v>0.2</v>
      </c>
      <c r="P1707" s="48">
        <f t="shared" si="123"/>
        <v>0.2</v>
      </c>
      <c r="Q1707">
        <v>0.4</v>
      </c>
      <c r="R1707" s="45">
        <f>VLOOKUP(H1707,'[1]CALCUL AS et AN'!$A$2:$AU$889,46,FALSE)</f>
        <v>0</v>
      </c>
      <c r="S1707" s="48">
        <f>VLOOKUP(H1707,'[1]CALCUL AS et AN'!$A$2:$AU$889,47,FALSE)</f>
        <v>0.4</v>
      </c>
      <c r="T1707">
        <v>0.4</v>
      </c>
      <c r="U1707" s="45">
        <f t="shared" si="124"/>
        <v>0</v>
      </c>
      <c r="V1707" s="48">
        <f t="shared" si="125"/>
        <v>0.4</v>
      </c>
      <c r="W1707" t="s">
        <v>1361</v>
      </c>
      <c r="X1707" t="s">
        <v>951</v>
      </c>
    </row>
    <row r="1708" spans="1:24" outlineLevel="2">
      <c r="A1708" t="s">
        <v>42</v>
      </c>
      <c r="B1708" s="73" t="str">
        <f t="shared" si="126"/>
        <v>0V100BG</v>
      </c>
      <c r="C1708">
        <v>9600000618</v>
      </c>
      <c r="D1708">
        <v>1</v>
      </c>
      <c r="E1708" t="s">
        <v>2044</v>
      </c>
      <c r="F1708">
        <v>1.57</v>
      </c>
      <c r="H1708">
        <v>9600000618</v>
      </c>
      <c r="I1708">
        <v>0.8</v>
      </c>
      <c r="J1708">
        <v>1</v>
      </c>
      <c r="K1708">
        <v>0.8</v>
      </c>
      <c r="L1708" s="45">
        <f>VLOOKUP(H1708,'[1]CALCUL AS et AN'!$A$2:$AU$889,24,FALSE)</f>
        <v>0.80289999999999995</v>
      </c>
      <c r="M1708" s="48">
        <f>VLOOKUP(H1708,'[1]CALCUL AS et AN'!$A$2:$AU$889,28,FALSE)</f>
        <v>0.80289999999999995</v>
      </c>
      <c r="N1708">
        <v>0.8</v>
      </c>
      <c r="O1708" s="45">
        <f t="shared" si="122"/>
        <v>0.80289999999999995</v>
      </c>
      <c r="P1708" s="48">
        <f t="shared" si="123"/>
        <v>0.80289999999999995</v>
      </c>
      <c r="Q1708">
        <v>1.57</v>
      </c>
      <c r="R1708" s="45">
        <f>VLOOKUP(H1708,'[1]CALCUL AS et AN'!$A$2:$AU$889,46,FALSE)</f>
        <v>1.6057999999999999</v>
      </c>
      <c r="S1708" s="48">
        <f>VLOOKUP(H1708,'[1]CALCUL AS et AN'!$A$2:$AU$889,47,FALSE)</f>
        <v>1.6057999999999999</v>
      </c>
      <c r="T1708">
        <v>1.57</v>
      </c>
      <c r="U1708" s="45">
        <f t="shared" si="124"/>
        <v>1.6057999999999999</v>
      </c>
      <c r="V1708" s="48">
        <f t="shared" si="125"/>
        <v>1.6057999999999999</v>
      </c>
      <c r="W1708" t="s">
        <v>1361</v>
      </c>
      <c r="X1708" t="s">
        <v>951</v>
      </c>
    </row>
    <row r="1709" spans="1:24" outlineLevel="2">
      <c r="A1709" t="s">
        <v>42</v>
      </c>
      <c r="B1709" s="73" t="str">
        <f t="shared" si="126"/>
        <v>0V100BG</v>
      </c>
      <c r="C1709" t="s">
        <v>2311</v>
      </c>
      <c r="D1709">
        <v>1</v>
      </c>
      <c r="E1709" t="s">
        <v>2312</v>
      </c>
      <c r="F1709">
        <v>17.510000000000002</v>
      </c>
      <c r="H1709" t="s">
        <v>2311</v>
      </c>
      <c r="I1709">
        <v>11.67</v>
      </c>
      <c r="J1709">
        <v>1</v>
      </c>
      <c r="K1709">
        <v>11.67</v>
      </c>
      <c r="L1709" s="45">
        <f>VLOOKUP(H1709,'[1]CALCUL AS et AN'!$A$2:$AU$889,24,FALSE)</f>
        <v>11.67</v>
      </c>
      <c r="M1709" s="48">
        <f>VLOOKUP(H1709,'[1]CALCUL AS et AN'!$A$2:$AU$889,28,FALSE)</f>
        <v>11.67</v>
      </c>
      <c r="N1709">
        <v>11.67</v>
      </c>
      <c r="O1709" s="45">
        <f t="shared" si="122"/>
        <v>11.67</v>
      </c>
      <c r="P1709" s="48">
        <f t="shared" si="123"/>
        <v>11.67</v>
      </c>
      <c r="Q1709">
        <v>17.510000000000002</v>
      </c>
      <c r="R1709" s="45">
        <f>VLOOKUP(H1709,'[1]CALCUL AS et AN'!$A$2:$AU$889,46,FALSE)</f>
        <v>17.504999999999999</v>
      </c>
      <c r="S1709" s="48">
        <f>VLOOKUP(H1709,'[1]CALCUL AS et AN'!$A$2:$AU$889,47,FALSE)</f>
        <v>17.504999999999999</v>
      </c>
      <c r="T1709">
        <v>17.510000000000002</v>
      </c>
      <c r="U1709" s="45">
        <f t="shared" si="124"/>
        <v>17.504999999999999</v>
      </c>
      <c r="V1709" s="48">
        <f t="shared" si="125"/>
        <v>17.504999999999999</v>
      </c>
      <c r="W1709" t="s">
        <v>1361</v>
      </c>
      <c r="X1709" t="s">
        <v>937</v>
      </c>
    </row>
    <row r="1710" spans="1:24" outlineLevel="2">
      <c r="A1710" t="s">
        <v>42</v>
      </c>
      <c r="B1710" s="73" t="str">
        <f t="shared" si="126"/>
        <v>0V100BG</v>
      </c>
      <c r="C1710" t="s">
        <v>606</v>
      </c>
      <c r="D1710">
        <v>1</v>
      </c>
      <c r="E1710" t="s">
        <v>1848</v>
      </c>
      <c r="F1710">
        <v>2.31</v>
      </c>
      <c r="H1710" t="s">
        <v>606</v>
      </c>
      <c r="I1710">
        <v>1.72</v>
      </c>
      <c r="J1710">
        <v>1</v>
      </c>
      <c r="K1710">
        <v>1.72</v>
      </c>
      <c r="L1710" s="45">
        <f>VLOOKUP(H1710,'[1]CALCUL AS et AN'!$A$2:$AU$889,24,FALSE)</f>
        <v>1.7150000000000001</v>
      </c>
      <c r="M1710" s="48">
        <f>VLOOKUP(H1710,'[1]CALCUL AS et AN'!$A$2:$AU$889,28,FALSE)</f>
        <v>1.635</v>
      </c>
      <c r="N1710">
        <v>1.72</v>
      </c>
      <c r="O1710" s="45">
        <f t="shared" si="122"/>
        <v>1.7150000000000001</v>
      </c>
      <c r="P1710" s="48">
        <f t="shared" si="123"/>
        <v>1.635</v>
      </c>
      <c r="Q1710">
        <v>2.31</v>
      </c>
      <c r="R1710" s="45">
        <f>VLOOKUP(H1710,'[1]CALCUL AS et AN'!$A$2:$AU$889,46,FALSE)</f>
        <v>2.5725000000000002</v>
      </c>
      <c r="S1710" s="48">
        <f>VLOOKUP(H1710,'[1]CALCUL AS et AN'!$A$2:$AU$889,47,FALSE)</f>
        <v>2.4525000000000001</v>
      </c>
      <c r="T1710">
        <v>2.31</v>
      </c>
      <c r="U1710" s="45">
        <f t="shared" si="124"/>
        <v>2.5725000000000002</v>
      </c>
      <c r="V1710" s="48">
        <f t="shared" si="125"/>
        <v>2.4525000000000001</v>
      </c>
      <c r="W1710" t="s">
        <v>1361</v>
      </c>
      <c r="X1710" t="s">
        <v>937</v>
      </c>
    </row>
    <row r="1711" spans="1:24" outlineLevel="1">
      <c r="A1711" s="73" t="s">
        <v>3116</v>
      </c>
      <c r="B1711" s="73" t="str">
        <f t="shared" si="126"/>
        <v>SPR1900V100BG</v>
      </c>
      <c r="N1711">
        <f>SUBTOTAL(9,N1674:N1710)</f>
        <v>977.81863333333342</v>
      </c>
      <c r="O1711" s="45">
        <f>SUBTOTAL(9,O1674:O1710)</f>
        <v>969.56979599999977</v>
      </c>
      <c r="P1711" s="48">
        <f>SUBTOTAL(9,P1674:P1710)</f>
        <v>977.05459599999983</v>
      </c>
      <c r="T1711">
        <f>SUBTOTAL(9,T1674:T1710)</f>
        <v>1431.5890000000002</v>
      </c>
      <c r="U1711" s="45">
        <f>SUBTOTAL(9,U1674:U1710)</f>
        <v>1444.7405715</v>
      </c>
      <c r="V1711" s="48">
        <f>SUBTOTAL(9,V1674:V1710)</f>
        <v>1453.4833315000001</v>
      </c>
    </row>
    <row r="1712" spans="1:24" outlineLevel="2">
      <c r="A1712" t="s">
        <v>44</v>
      </c>
      <c r="B1712" s="73" t="str">
        <f t="shared" si="126"/>
        <v>0V150BG</v>
      </c>
      <c r="C1712">
        <v>101006</v>
      </c>
      <c r="D1712">
        <v>1</v>
      </c>
      <c r="E1712" t="s">
        <v>1546</v>
      </c>
      <c r="F1712">
        <v>0.68</v>
      </c>
      <c r="H1712">
        <v>101006</v>
      </c>
      <c r="I1712">
        <v>0.23</v>
      </c>
      <c r="J1712">
        <v>1</v>
      </c>
      <c r="K1712">
        <v>0.23</v>
      </c>
      <c r="L1712" s="45">
        <f>VLOOKUP(H1712,'[1]CALCUL AS et AN'!$A$2:$AU$889,24,FALSE)</f>
        <v>0.22953999999999999</v>
      </c>
      <c r="M1712" s="48">
        <f>VLOOKUP(H1712,'[1]CALCUL AS et AN'!$A$2:$AU$889,28,FALSE)</f>
        <v>0.22953999999999999</v>
      </c>
      <c r="N1712">
        <v>0.23</v>
      </c>
      <c r="O1712" s="45">
        <f t="shared" si="122"/>
        <v>0.22953999999999999</v>
      </c>
      <c r="P1712" s="48">
        <f t="shared" si="123"/>
        <v>0.22953999999999999</v>
      </c>
      <c r="Q1712">
        <v>0.68</v>
      </c>
      <c r="R1712" s="45">
        <f>VLOOKUP(H1712,'[1]CALCUL AS et AN'!$A$2:$AU$889,46,FALSE)</f>
        <v>0.68862000000000001</v>
      </c>
      <c r="S1712" s="48">
        <f>VLOOKUP(H1712,'[1]CALCUL AS et AN'!$A$2:$AU$889,47,FALSE)</f>
        <v>0.68862000000000001</v>
      </c>
      <c r="T1712">
        <v>0.68</v>
      </c>
      <c r="U1712" s="45">
        <f t="shared" si="124"/>
        <v>0.68862000000000001</v>
      </c>
      <c r="V1712" s="48">
        <f t="shared" si="125"/>
        <v>0.68862000000000001</v>
      </c>
      <c r="W1712" t="s">
        <v>1361</v>
      </c>
      <c r="X1712" t="s">
        <v>951</v>
      </c>
    </row>
    <row r="1713" spans="1:24" outlineLevel="2">
      <c r="A1713" t="s">
        <v>44</v>
      </c>
      <c r="B1713" s="73" t="str">
        <f t="shared" si="126"/>
        <v>0V150BG</v>
      </c>
      <c r="C1713" t="s">
        <v>2466</v>
      </c>
      <c r="D1713">
        <v>2</v>
      </c>
      <c r="E1713" t="s">
        <v>2467</v>
      </c>
      <c r="F1713">
        <v>0.90200000000000002</v>
      </c>
      <c r="H1713" t="s">
        <v>2466</v>
      </c>
      <c r="I1713">
        <v>0.6</v>
      </c>
      <c r="J1713">
        <v>1</v>
      </c>
      <c r="K1713">
        <v>0.6</v>
      </c>
      <c r="L1713" s="45">
        <f>VLOOKUP(H1713,'[1]CALCUL AS et AN'!$A$2:$AU$889,24,FALSE)</f>
        <v>0.60099999999999998</v>
      </c>
      <c r="M1713" s="48">
        <f>VLOOKUP(H1713,'[1]CALCUL AS et AN'!$A$2:$AU$889,28,FALSE)</f>
        <v>0.60099999999999998</v>
      </c>
      <c r="N1713">
        <v>1.2</v>
      </c>
      <c r="O1713" s="45">
        <f t="shared" si="122"/>
        <v>1.202</v>
      </c>
      <c r="P1713" s="48">
        <f t="shared" si="123"/>
        <v>1.202</v>
      </c>
      <c r="Q1713">
        <v>0.90200000000000002</v>
      </c>
      <c r="R1713" s="45">
        <f>VLOOKUP(H1713,'[1]CALCUL AS et AN'!$A$2:$AU$889,46,FALSE)</f>
        <v>0.90149999999999997</v>
      </c>
      <c r="S1713" s="48">
        <f>VLOOKUP(H1713,'[1]CALCUL AS et AN'!$A$2:$AU$889,47,FALSE)</f>
        <v>0.90149999999999997</v>
      </c>
      <c r="T1713">
        <v>1.804</v>
      </c>
      <c r="U1713" s="45">
        <f t="shared" si="124"/>
        <v>1.8029999999999999</v>
      </c>
      <c r="V1713" s="48">
        <f t="shared" si="125"/>
        <v>1.8029999999999999</v>
      </c>
      <c r="W1713" t="s">
        <v>1361</v>
      </c>
      <c r="X1713" t="s">
        <v>951</v>
      </c>
    </row>
    <row r="1714" spans="1:24" outlineLevel="2">
      <c r="A1714" t="s">
        <v>44</v>
      </c>
      <c r="B1714" s="73" t="str">
        <f t="shared" si="126"/>
        <v>0V150BG</v>
      </c>
      <c r="C1714" t="s">
        <v>2470</v>
      </c>
      <c r="D1714">
        <v>2</v>
      </c>
      <c r="E1714" t="s">
        <v>2471</v>
      </c>
      <c r="F1714">
        <v>0.08</v>
      </c>
      <c r="H1714" t="s">
        <v>2470</v>
      </c>
      <c r="I1714">
        <v>7.0000000000000007E-2</v>
      </c>
      <c r="J1714">
        <v>1</v>
      </c>
      <c r="K1714">
        <v>7.0000000000000007E-2</v>
      </c>
      <c r="L1714" s="45">
        <f>VLOOKUP(H1714,'[1]CALCUL AS et AN'!$A$2:$AU$889,24,FALSE)</f>
        <v>7.1999999999999995E-2</v>
      </c>
      <c r="M1714" s="48">
        <f>VLOOKUP(H1714,'[1]CALCUL AS et AN'!$A$2:$AU$889,28,FALSE)</f>
        <v>7.1999999999999995E-2</v>
      </c>
      <c r="N1714">
        <v>0.14000000000000001</v>
      </c>
      <c r="O1714" s="45">
        <f t="shared" si="122"/>
        <v>0.14399999999999999</v>
      </c>
      <c r="P1714" s="48">
        <f t="shared" si="123"/>
        <v>0.14399999999999999</v>
      </c>
      <c r="Q1714">
        <v>0.08</v>
      </c>
      <c r="R1714" s="45">
        <f>VLOOKUP(H1714,'[1]CALCUL AS et AN'!$A$2:$AU$889,46,FALSE)</f>
        <v>0.10799999999999998</v>
      </c>
      <c r="S1714" s="48">
        <f>VLOOKUP(H1714,'[1]CALCUL AS et AN'!$A$2:$AU$889,47,FALSE)</f>
        <v>0.10799999999999998</v>
      </c>
      <c r="T1714">
        <v>0.16</v>
      </c>
      <c r="U1714" s="45">
        <f t="shared" si="124"/>
        <v>0.21599999999999997</v>
      </c>
      <c r="V1714" s="48">
        <f t="shared" si="125"/>
        <v>0.21599999999999997</v>
      </c>
      <c r="W1714" t="s">
        <v>1361</v>
      </c>
      <c r="X1714" t="s">
        <v>951</v>
      </c>
    </row>
    <row r="1715" spans="1:24" outlineLevel="2">
      <c r="A1715" t="s">
        <v>44</v>
      </c>
      <c r="B1715" s="73" t="str">
        <f t="shared" si="126"/>
        <v>0V150BG</v>
      </c>
      <c r="C1715">
        <v>8534000818</v>
      </c>
      <c r="D1715">
        <v>6</v>
      </c>
      <c r="E1715" t="s">
        <v>2274</v>
      </c>
      <c r="F1715">
        <v>0.05</v>
      </c>
      <c r="H1715">
        <v>8534000818</v>
      </c>
      <c r="I1715">
        <v>2.9000000000000001E-2</v>
      </c>
      <c r="J1715">
        <v>1</v>
      </c>
      <c r="K1715">
        <v>2.9000000000000001E-2</v>
      </c>
      <c r="L1715" s="45">
        <f>VLOOKUP(H1715,'[1]CALCUL AS et AN'!$A$2:$AU$889,24,FALSE)</f>
        <v>2.9399999999999999E-2</v>
      </c>
      <c r="M1715" s="48">
        <f>VLOOKUP(H1715,'[1]CALCUL AS et AN'!$A$2:$AU$889,28,FALSE)</f>
        <v>2.9399999999999999E-2</v>
      </c>
      <c r="N1715">
        <v>0.17400000000000002</v>
      </c>
      <c r="O1715" s="45">
        <f t="shared" si="122"/>
        <v>0.1764</v>
      </c>
      <c r="P1715" s="48">
        <f t="shared" si="123"/>
        <v>0.1764</v>
      </c>
      <c r="Q1715">
        <v>0.05</v>
      </c>
      <c r="R1715" s="45">
        <f>VLOOKUP(H1715,'[1]CALCUL AS et AN'!$A$2:$AU$889,46,FALSE)</f>
        <v>5.1449999999999996E-2</v>
      </c>
      <c r="S1715" s="48">
        <f>VLOOKUP(H1715,'[1]CALCUL AS et AN'!$A$2:$AU$889,47,FALSE)</f>
        <v>5.1449999999999996E-2</v>
      </c>
      <c r="T1715">
        <v>0.30000000000000004</v>
      </c>
      <c r="U1715" s="45">
        <f t="shared" si="124"/>
        <v>0.30869999999999997</v>
      </c>
      <c r="V1715" s="48">
        <f t="shared" si="125"/>
        <v>0.30869999999999997</v>
      </c>
      <c r="W1715" t="s">
        <v>1361</v>
      </c>
      <c r="X1715" t="s">
        <v>951</v>
      </c>
    </row>
    <row r="1716" spans="1:24" outlineLevel="2">
      <c r="A1716" t="s">
        <v>44</v>
      </c>
      <c r="B1716" s="73" t="str">
        <f t="shared" si="126"/>
        <v>0V150BG</v>
      </c>
      <c r="C1716">
        <v>8412602518</v>
      </c>
      <c r="D1716">
        <v>5</v>
      </c>
      <c r="E1716" t="s">
        <v>2268</v>
      </c>
      <c r="F1716">
        <v>0.05</v>
      </c>
      <c r="H1716">
        <v>8412602518</v>
      </c>
      <c r="I1716">
        <v>7.04</v>
      </c>
      <c r="J1716">
        <v>200</v>
      </c>
      <c r="K1716">
        <v>3.5200000000000002E-2</v>
      </c>
      <c r="L1716" s="45">
        <f>VLOOKUP(H1716,'[1]CALCUL AS et AN'!$A$2:$AU$889,24,FALSE)</f>
        <v>3.5200000000000002E-2</v>
      </c>
      <c r="M1716" s="48">
        <f>VLOOKUP(H1716,'[1]CALCUL AS et AN'!$A$2:$AU$889,28,FALSE)</f>
        <v>3.5200000000000002E-2</v>
      </c>
      <c r="N1716">
        <v>0.17600000000000002</v>
      </c>
      <c r="O1716" s="45">
        <f t="shared" si="122"/>
        <v>0.17600000000000002</v>
      </c>
      <c r="P1716" s="48">
        <f t="shared" si="123"/>
        <v>0.17600000000000002</v>
      </c>
      <c r="Q1716">
        <v>0.05</v>
      </c>
      <c r="R1716" s="45">
        <f>VLOOKUP(H1716,'[1]CALCUL AS et AN'!$A$2:$AU$889,46,FALSE)</f>
        <v>5.28E-2</v>
      </c>
      <c r="S1716" s="48">
        <f>VLOOKUP(H1716,'[1]CALCUL AS et AN'!$A$2:$AU$889,47,FALSE)</f>
        <v>5.28E-2</v>
      </c>
      <c r="T1716">
        <v>0.25</v>
      </c>
      <c r="U1716" s="45">
        <f t="shared" si="124"/>
        <v>0.26400000000000001</v>
      </c>
      <c r="V1716" s="48">
        <f t="shared" si="125"/>
        <v>0.26400000000000001</v>
      </c>
      <c r="W1716" t="s">
        <v>1361</v>
      </c>
      <c r="X1716" t="s">
        <v>951</v>
      </c>
    </row>
    <row r="1717" spans="1:24" outlineLevel="2">
      <c r="A1717" t="s">
        <v>44</v>
      </c>
      <c r="B1717" s="73" t="str">
        <f t="shared" si="126"/>
        <v>0V150BG</v>
      </c>
      <c r="C1717">
        <v>8412802518</v>
      </c>
      <c r="D1717">
        <v>6</v>
      </c>
      <c r="E1717" t="s">
        <v>2270</v>
      </c>
      <c r="F1717">
        <v>7.0000000000000007E-2</v>
      </c>
      <c r="H1717">
        <v>8412802518</v>
      </c>
      <c r="I1717">
        <v>7.08</v>
      </c>
      <c r="J1717">
        <v>100</v>
      </c>
      <c r="K1717">
        <v>7.0800000000000002E-2</v>
      </c>
      <c r="L1717" s="45">
        <f>VLOOKUP(H1717,'[1]CALCUL AS et AN'!$A$2:$AU$889,24,FALSE)</f>
        <v>7.0800000000000002E-2</v>
      </c>
      <c r="M1717" s="48">
        <f>VLOOKUP(H1717,'[1]CALCUL AS et AN'!$A$2:$AU$889,28,FALSE)</f>
        <v>7.0800000000000002E-2</v>
      </c>
      <c r="N1717">
        <v>0.42480000000000001</v>
      </c>
      <c r="O1717" s="45">
        <f t="shared" ref="O1717:O1781" si="127">D1717*L1717</f>
        <v>0.42480000000000001</v>
      </c>
      <c r="P1717" s="48">
        <f t="shared" ref="P1717:P1781" si="128">D1717*M1717</f>
        <v>0.42480000000000001</v>
      </c>
      <c r="Q1717">
        <v>7.0000000000000007E-2</v>
      </c>
      <c r="R1717" s="45">
        <f>VLOOKUP(H1717,'[1]CALCUL AS et AN'!$A$2:$AU$889,46,FALSE)</f>
        <v>8.8499999999999995E-2</v>
      </c>
      <c r="S1717" s="48">
        <f>VLOOKUP(H1717,'[1]CALCUL AS et AN'!$A$2:$AU$889,47,FALSE)</f>
        <v>8.8499999999999995E-2</v>
      </c>
      <c r="T1717">
        <v>0.42000000000000004</v>
      </c>
      <c r="U1717" s="45">
        <f t="shared" ref="U1717:U1781" si="129">R1717*D1717</f>
        <v>0.53099999999999992</v>
      </c>
      <c r="V1717" s="48">
        <f t="shared" ref="V1717:V1781" si="130">S1717*D1717</f>
        <v>0.53099999999999992</v>
      </c>
      <c r="W1717" t="s">
        <v>1361</v>
      </c>
      <c r="X1717" t="s">
        <v>951</v>
      </c>
    </row>
    <row r="1718" spans="1:24" outlineLevel="2">
      <c r="A1718" t="s">
        <v>44</v>
      </c>
      <c r="B1718" s="73" t="str">
        <f t="shared" si="126"/>
        <v>0V150BG</v>
      </c>
      <c r="C1718">
        <v>1510064</v>
      </c>
      <c r="D1718">
        <v>1</v>
      </c>
      <c r="E1718" t="s">
        <v>1673</v>
      </c>
      <c r="F1718">
        <v>39.22</v>
      </c>
      <c r="H1718">
        <v>1510064</v>
      </c>
      <c r="I1718">
        <v>24.96</v>
      </c>
      <c r="J1718">
        <v>1</v>
      </c>
      <c r="K1718">
        <v>24.96</v>
      </c>
      <c r="L1718" s="45">
        <f>VLOOKUP(H1718,'[1]CALCUL AS et AN'!$A$2:$AU$889,24,FALSE)</f>
        <v>24.954999999999998</v>
      </c>
      <c r="M1718" s="48">
        <f>VLOOKUP(H1718,'[1]CALCUL AS et AN'!$A$2:$AU$889,28,FALSE)</f>
        <v>24.954999999999998</v>
      </c>
      <c r="N1718">
        <v>24.96</v>
      </c>
      <c r="O1718" s="45">
        <f t="shared" si="127"/>
        <v>24.954999999999998</v>
      </c>
      <c r="P1718" s="48">
        <f t="shared" si="128"/>
        <v>24.954999999999998</v>
      </c>
      <c r="Q1718">
        <v>39.22</v>
      </c>
      <c r="R1718" s="45">
        <f>VLOOKUP(H1718,'[1]CALCUL AS et AN'!$A$2:$AU$889,46,FALSE)</f>
        <v>37.432499999999997</v>
      </c>
      <c r="S1718" s="48">
        <f>VLOOKUP(H1718,'[1]CALCUL AS et AN'!$A$2:$AU$889,47,FALSE)</f>
        <v>37.432499999999997</v>
      </c>
      <c r="T1718">
        <v>39.22</v>
      </c>
      <c r="U1718" s="45">
        <f t="shared" si="129"/>
        <v>37.432499999999997</v>
      </c>
      <c r="V1718" s="48">
        <f t="shared" si="130"/>
        <v>37.432499999999997</v>
      </c>
      <c r="W1718" t="s">
        <v>1361</v>
      </c>
      <c r="X1718" t="s">
        <v>951</v>
      </c>
    </row>
    <row r="1719" spans="1:24" outlineLevel="2">
      <c r="A1719" t="s">
        <v>44</v>
      </c>
      <c r="B1719" s="73" t="str">
        <f t="shared" si="126"/>
        <v>0V150BG</v>
      </c>
      <c r="C1719" t="s">
        <v>1533</v>
      </c>
      <c r="D1719">
        <v>1</v>
      </c>
      <c r="E1719" t="s">
        <v>1534</v>
      </c>
      <c r="F1719">
        <v>7.41</v>
      </c>
      <c r="H1719" t="s">
        <v>1533</v>
      </c>
      <c r="I1719">
        <v>5.99</v>
      </c>
      <c r="J1719">
        <v>1</v>
      </c>
      <c r="K1719">
        <v>5.99</v>
      </c>
      <c r="L1719" s="45">
        <f>VLOOKUP(H1719,'[1]CALCUL AS et AN'!$A$2:$AU$889,24,FALSE)</f>
        <v>5.99</v>
      </c>
      <c r="M1719" s="48">
        <f>VLOOKUP(H1719,'[1]CALCUL AS et AN'!$A$2:$AU$889,28,FALSE)</f>
        <v>5.99</v>
      </c>
      <c r="N1719">
        <v>5.99</v>
      </c>
      <c r="O1719" s="45">
        <f t="shared" si="127"/>
        <v>5.99</v>
      </c>
      <c r="P1719" s="48">
        <f t="shared" si="128"/>
        <v>5.99</v>
      </c>
      <c r="Q1719">
        <v>7.41</v>
      </c>
      <c r="R1719" s="45">
        <f>VLOOKUP(H1719,'[1]CALCUL AS et AN'!$A$2:$AU$889,46,FALSE)</f>
        <v>7.4875000000000007</v>
      </c>
      <c r="S1719" s="48">
        <f>VLOOKUP(H1719,'[1]CALCUL AS et AN'!$A$2:$AU$889,47,FALSE)</f>
        <v>7.4875000000000007</v>
      </c>
      <c r="T1719">
        <v>7.41</v>
      </c>
      <c r="U1719" s="45">
        <f t="shared" si="129"/>
        <v>7.4875000000000007</v>
      </c>
      <c r="V1719" s="48">
        <f t="shared" si="130"/>
        <v>7.4875000000000007</v>
      </c>
      <c r="W1719" t="s">
        <v>1361</v>
      </c>
      <c r="X1719" t="s">
        <v>951</v>
      </c>
    </row>
    <row r="1720" spans="1:24" outlineLevel="2">
      <c r="A1720" t="s">
        <v>44</v>
      </c>
      <c r="B1720" s="73" t="str">
        <f t="shared" si="126"/>
        <v>0V150BG</v>
      </c>
      <c r="C1720" t="s">
        <v>414</v>
      </c>
      <c r="D1720">
        <v>1</v>
      </c>
      <c r="E1720" t="s">
        <v>415</v>
      </c>
      <c r="F1720">
        <v>38.61</v>
      </c>
      <c r="H1720" t="s">
        <v>414</v>
      </c>
      <c r="I1720">
        <v>26.4</v>
      </c>
      <c r="J1720">
        <v>1</v>
      </c>
      <c r="K1720">
        <v>26.4</v>
      </c>
      <c r="L1720" s="45">
        <f>VLOOKUP(H1720,'[1]CALCUL AS et AN'!$A$2:$AU$889,24,FALSE)</f>
        <v>26.4</v>
      </c>
      <c r="M1720" s="48">
        <f>VLOOKUP(H1720,'[1]CALCUL AS et AN'!$A$2:$AU$889,28,FALSE)</f>
        <v>26.4</v>
      </c>
      <c r="N1720">
        <v>26.4</v>
      </c>
      <c r="O1720" s="45">
        <f t="shared" si="127"/>
        <v>26.4</v>
      </c>
      <c r="P1720" s="48">
        <f t="shared" si="128"/>
        <v>26.4</v>
      </c>
      <c r="Q1720">
        <v>38.61</v>
      </c>
      <c r="R1720" s="45">
        <f>VLOOKUP(H1720,'[1]CALCUL AS et AN'!$A$2:$AU$889,46,FALSE)</f>
        <v>39.599999999999994</v>
      </c>
      <c r="S1720" s="48">
        <f>VLOOKUP(H1720,'[1]CALCUL AS et AN'!$A$2:$AU$889,47,FALSE)</f>
        <v>39.599999999999994</v>
      </c>
      <c r="T1720">
        <v>38.61</v>
      </c>
      <c r="U1720" s="45">
        <f t="shared" si="129"/>
        <v>39.599999999999994</v>
      </c>
      <c r="V1720" s="48">
        <f t="shared" si="130"/>
        <v>39.599999999999994</v>
      </c>
      <c r="W1720" t="s">
        <v>1361</v>
      </c>
      <c r="X1720" t="s">
        <v>937</v>
      </c>
    </row>
    <row r="1721" spans="1:24" outlineLevel="2">
      <c r="A1721" t="s">
        <v>44</v>
      </c>
      <c r="B1721" s="73" t="str">
        <f t="shared" si="126"/>
        <v>0V150BG</v>
      </c>
      <c r="C1721" t="s">
        <v>592</v>
      </c>
      <c r="D1721">
        <v>2</v>
      </c>
      <c r="E1721" t="s">
        <v>1512</v>
      </c>
      <c r="F1721">
        <v>0.96</v>
      </c>
      <c r="H1721" t="s">
        <v>592</v>
      </c>
      <c r="I1721">
        <v>0.77</v>
      </c>
      <c r="J1721">
        <v>1</v>
      </c>
      <c r="K1721">
        <v>0.77</v>
      </c>
      <c r="L1721" s="45">
        <f>VLOOKUP(H1721,'[1]CALCUL AS et AN'!$A$2:$AU$889,24,FALSE)</f>
        <v>0.76900000000000002</v>
      </c>
      <c r="M1721" s="48">
        <f>VLOOKUP(H1721,'[1]CALCUL AS et AN'!$A$2:$AU$889,28,FALSE)</f>
        <v>0.84599999999999997</v>
      </c>
      <c r="N1721">
        <v>1.54</v>
      </c>
      <c r="O1721" s="45">
        <f t="shared" si="127"/>
        <v>1.538</v>
      </c>
      <c r="P1721" s="48">
        <f t="shared" si="128"/>
        <v>1.6919999999999999</v>
      </c>
      <c r="Q1721">
        <v>0.96</v>
      </c>
      <c r="R1721" s="45">
        <f>VLOOKUP(H1721,'[1]CALCUL AS et AN'!$A$2:$AU$889,46,FALSE)</f>
        <v>0.96125000000000005</v>
      </c>
      <c r="S1721" s="48">
        <f>VLOOKUP(H1721,'[1]CALCUL AS et AN'!$A$2:$AU$889,47,FALSE)</f>
        <v>1.0574999999999999</v>
      </c>
      <c r="T1721">
        <v>1.92</v>
      </c>
      <c r="U1721" s="45">
        <f t="shared" si="129"/>
        <v>1.9225000000000001</v>
      </c>
      <c r="V1721" s="48">
        <f t="shared" si="130"/>
        <v>2.1149999999999998</v>
      </c>
      <c r="W1721" t="s">
        <v>1361</v>
      </c>
      <c r="X1721" t="s">
        <v>937</v>
      </c>
    </row>
    <row r="1722" spans="1:24" outlineLevel="2">
      <c r="A1722" t="s">
        <v>44</v>
      </c>
      <c r="B1722" s="73" t="str">
        <f t="shared" si="126"/>
        <v>0V150BG</v>
      </c>
      <c r="C1722" t="s">
        <v>963</v>
      </c>
      <c r="D1722">
        <v>1</v>
      </c>
      <c r="E1722" t="s">
        <v>964</v>
      </c>
      <c r="F1722">
        <v>3.76</v>
      </c>
      <c r="H1722" t="s">
        <v>963</v>
      </c>
      <c r="I1722">
        <v>2.13</v>
      </c>
      <c r="J1722">
        <v>1</v>
      </c>
      <c r="K1722">
        <v>2.13</v>
      </c>
      <c r="L1722" s="45">
        <f>VLOOKUP(H1722,'[1]CALCUL AS et AN'!$A$2:$AU$889,24,FALSE)</f>
        <v>2.13</v>
      </c>
      <c r="M1722" s="48">
        <f>VLOOKUP(H1722,'[1]CALCUL AS et AN'!$A$2:$AU$889,28,FALSE)</f>
        <v>2.5049999999999999</v>
      </c>
      <c r="N1722">
        <v>2.13</v>
      </c>
      <c r="O1722" s="45">
        <f t="shared" si="127"/>
        <v>2.13</v>
      </c>
      <c r="P1722" s="48">
        <f t="shared" si="128"/>
        <v>2.5049999999999999</v>
      </c>
      <c r="Q1722">
        <v>3.76</v>
      </c>
      <c r="R1722" s="45">
        <f>VLOOKUP(H1722,'[1]CALCUL AS et AN'!$A$2:$AU$889,46,FALSE)</f>
        <v>4.26</v>
      </c>
      <c r="S1722" s="48">
        <f>VLOOKUP(H1722,'[1]CALCUL AS et AN'!$A$2:$AU$889,47,FALSE)</f>
        <v>5.01</v>
      </c>
      <c r="T1722">
        <v>3.76</v>
      </c>
      <c r="U1722" s="45">
        <f t="shared" si="129"/>
        <v>4.26</v>
      </c>
      <c r="V1722" s="48">
        <f t="shared" si="130"/>
        <v>5.01</v>
      </c>
      <c r="W1722" t="s">
        <v>1361</v>
      </c>
      <c r="X1722" t="s">
        <v>951</v>
      </c>
    </row>
    <row r="1723" spans="1:24" outlineLevel="2">
      <c r="A1723" t="s">
        <v>44</v>
      </c>
      <c r="B1723" s="73" t="str">
        <f t="shared" si="126"/>
        <v>0V150BG</v>
      </c>
      <c r="C1723" t="s">
        <v>2003</v>
      </c>
      <c r="D1723">
        <v>1</v>
      </c>
      <c r="E1723" t="s">
        <v>2004</v>
      </c>
      <c r="F1723">
        <v>277.7</v>
      </c>
      <c r="H1723" t="s">
        <v>2003</v>
      </c>
      <c r="I1723">
        <v>181.5</v>
      </c>
      <c r="J1723">
        <v>1</v>
      </c>
      <c r="K1723">
        <v>181.5</v>
      </c>
      <c r="L1723" s="45">
        <f>VLOOKUP(H1723,'[1]CALCUL AS et AN'!$A$2:$AU$889,24,FALSE)</f>
        <v>181.5</v>
      </c>
      <c r="M1723" s="48">
        <f>VLOOKUP(H1723,'[1]CALCUL AS et AN'!$A$2:$AU$889,28,FALSE)</f>
        <v>181.5</v>
      </c>
      <c r="N1723">
        <v>181.5</v>
      </c>
      <c r="O1723" s="45">
        <f t="shared" si="127"/>
        <v>181.5</v>
      </c>
      <c r="P1723" s="48">
        <f t="shared" si="128"/>
        <v>181.5</v>
      </c>
      <c r="Q1723">
        <v>277.7</v>
      </c>
      <c r="R1723" s="45">
        <f>VLOOKUP(H1723,'[1]CALCUL AS et AN'!$A$2:$AU$889,46,FALSE)</f>
        <v>272.25</v>
      </c>
      <c r="S1723" s="48">
        <f>VLOOKUP(H1723,'[1]CALCUL AS et AN'!$A$2:$AU$889,47,FALSE)</f>
        <v>272.25</v>
      </c>
      <c r="T1723">
        <v>277.7</v>
      </c>
      <c r="U1723" s="45">
        <f t="shared" si="129"/>
        <v>272.25</v>
      </c>
      <c r="V1723" s="48">
        <f t="shared" si="130"/>
        <v>272.25</v>
      </c>
      <c r="W1723" t="s">
        <v>1361</v>
      </c>
      <c r="X1723" t="s">
        <v>951</v>
      </c>
    </row>
    <row r="1724" spans="1:24" outlineLevel="2">
      <c r="A1724" t="s">
        <v>44</v>
      </c>
      <c r="B1724" s="73" t="str">
        <f t="shared" si="126"/>
        <v>0V150BG</v>
      </c>
      <c r="C1724" t="s">
        <v>1527</v>
      </c>
      <c r="D1724">
        <v>1</v>
      </c>
      <c r="E1724" t="s">
        <v>1528</v>
      </c>
      <c r="F1724">
        <v>0.77</v>
      </c>
      <c r="H1724" t="s">
        <v>1527</v>
      </c>
      <c r="I1724">
        <v>0.61</v>
      </c>
      <c r="J1724">
        <v>1</v>
      </c>
      <c r="K1724">
        <v>0.61</v>
      </c>
      <c r="L1724" s="45">
        <f>VLOOKUP(H1724,'[1]CALCUL AS et AN'!$A$2:$AU$889,24,FALSE)</f>
        <v>0.61299999999999999</v>
      </c>
      <c r="M1724" s="48">
        <f>VLOOKUP(H1724,'[1]CALCUL AS et AN'!$A$2:$AU$889,28,FALSE)</f>
        <v>0.67400000000000004</v>
      </c>
      <c r="N1724">
        <v>0.61</v>
      </c>
      <c r="O1724" s="45">
        <f t="shared" si="127"/>
        <v>0.61299999999999999</v>
      </c>
      <c r="P1724" s="48">
        <f t="shared" si="128"/>
        <v>0.67400000000000004</v>
      </c>
      <c r="Q1724">
        <v>0.77</v>
      </c>
      <c r="R1724" s="45">
        <f>VLOOKUP(H1724,'[1]CALCUL AS et AN'!$A$2:$AU$889,46,FALSE)</f>
        <v>0.81529000000000007</v>
      </c>
      <c r="S1724" s="48">
        <f>VLOOKUP(H1724,'[1]CALCUL AS et AN'!$A$2:$AU$889,47,FALSE)</f>
        <v>0.89642000000000011</v>
      </c>
      <c r="T1724">
        <v>0.77</v>
      </c>
      <c r="U1724" s="45">
        <f t="shared" si="129"/>
        <v>0.81529000000000007</v>
      </c>
      <c r="V1724" s="48">
        <f t="shared" si="130"/>
        <v>0.89642000000000011</v>
      </c>
      <c r="W1724" t="s">
        <v>1361</v>
      </c>
      <c r="X1724" t="s">
        <v>951</v>
      </c>
    </row>
    <row r="1725" spans="1:24" outlineLevel="2">
      <c r="A1725" t="s">
        <v>44</v>
      </c>
      <c r="B1725" s="73" t="str">
        <f t="shared" si="126"/>
        <v>0V150BG</v>
      </c>
      <c r="C1725">
        <v>7214321415</v>
      </c>
      <c r="D1725">
        <v>1</v>
      </c>
      <c r="E1725" t="s">
        <v>2402</v>
      </c>
      <c r="F1725">
        <v>0.1</v>
      </c>
      <c r="H1725">
        <v>7214321415</v>
      </c>
      <c r="I1725">
        <v>0</v>
      </c>
      <c r="J1725">
        <v>100</v>
      </c>
      <c r="K1725">
        <v>0</v>
      </c>
      <c r="L1725" s="45">
        <f>VLOOKUP(H1725,'[1]CALCUL AS et AN'!$A$2:$AU$889,24,FALSE)</f>
        <v>1.9300000000000001E-2</v>
      </c>
      <c r="M1725" s="48">
        <f>VLOOKUP(H1725,'[1]CALCUL AS et AN'!$A$2:$AU$889,28,FALSE)</f>
        <v>1.7100000000000001E-2</v>
      </c>
      <c r="N1725">
        <v>0</v>
      </c>
      <c r="O1725" s="45">
        <f t="shared" si="127"/>
        <v>1.9300000000000001E-2</v>
      </c>
      <c r="P1725" s="48">
        <f t="shared" si="128"/>
        <v>1.7100000000000001E-2</v>
      </c>
      <c r="Q1725">
        <v>0.1</v>
      </c>
      <c r="R1725" s="45">
        <f>VLOOKUP(H1725,'[1]CALCUL AS et AN'!$A$2:$AU$889,46,FALSE)</f>
        <v>2.8950000000000004E-2</v>
      </c>
      <c r="S1725" s="48">
        <f>VLOOKUP(H1725,'[1]CALCUL AS et AN'!$A$2:$AU$889,47,FALSE)</f>
        <v>2.5649999999999999E-2</v>
      </c>
      <c r="T1725">
        <v>0.1</v>
      </c>
      <c r="U1725" s="45">
        <f t="shared" si="129"/>
        <v>2.8950000000000004E-2</v>
      </c>
      <c r="V1725" s="48">
        <f t="shared" si="130"/>
        <v>2.5649999999999999E-2</v>
      </c>
      <c r="W1725" t="s">
        <v>1361</v>
      </c>
      <c r="X1725" t="s">
        <v>951</v>
      </c>
    </row>
    <row r="1726" spans="1:24" outlineLevel="2">
      <c r="A1726" t="s">
        <v>44</v>
      </c>
      <c r="B1726" s="73" t="str">
        <f t="shared" si="126"/>
        <v>0V150BG</v>
      </c>
      <c r="C1726" t="s">
        <v>444</v>
      </c>
      <c r="D1726">
        <v>1</v>
      </c>
      <c r="E1726" t="s">
        <v>1498</v>
      </c>
      <c r="F1726">
        <v>441.73</v>
      </c>
      <c r="H1726" t="s">
        <v>444</v>
      </c>
      <c r="I1726">
        <v>320</v>
      </c>
      <c r="J1726">
        <v>1</v>
      </c>
      <c r="K1726">
        <v>320</v>
      </c>
      <c r="L1726" s="45">
        <f>VLOOKUP(H1726,'[1]CALCUL AS et AN'!$A$2:$AU$889,24,FALSE)</f>
        <v>320</v>
      </c>
      <c r="M1726" s="48">
        <f>VLOOKUP(H1726,'[1]CALCUL AS et AN'!$A$2:$AU$889,28,FALSE)</f>
        <v>333</v>
      </c>
      <c r="N1726">
        <v>320</v>
      </c>
      <c r="O1726" s="45">
        <f t="shared" si="127"/>
        <v>320</v>
      </c>
      <c r="P1726" s="48">
        <f t="shared" si="128"/>
        <v>333</v>
      </c>
      <c r="Q1726">
        <v>441.73</v>
      </c>
      <c r="R1726" s="45">
        <f>VLOOKUP(H1726,'[1]CALCUL AS et AN'!$A$2:$AU$889,46,FALSE)</f>
        <v>480</v>
      </c>
      <c r="S1726" s="48">
        <f>VLOOKUP(H1726,'[1]CALCUL AS et AN'!$A$2:$AU$889,47,FALSE)</f>
        <v>499.5</v>
      </c>
      <c r="T1726">
        <v>441.73</v>
      </c>
      <c r="U1726" s="45">
        <f t="shared" si="129"/>
        <v>480</v>
      </c>
      <c r="V1726" s="48">
        <f t="shared" si="130"/>
        <v>499.5</v>
      </c>
      <c r="W1726" t="s">
        <v>1361</v>
      </c>
      <c r="X1726" t="s">
        <v>937</v>
      </c>
    </row>
    <row r="1727" spans="1:24" outlineLevel="2">
      <c r="A1727" t="s">
        <v>44</v>
      </c>
      <c r="B1727" s="73" t="str">
        <f t="shared" si="126"/>
        <v>0V150BG</v>
      </c>
      <c r="C1727" t="s">
        <v>472</v>
      </c>
      <c r="D1727">
        <v>1</v>
      </c>
      <c r="E1727" t="s">
        <v>993</v>
      </c>
      <c r="F1727">
        <v>4.87</v>
      </c>
      <c r="H1727" t="s">
        <v>472</v>
      </c>
      <c r="I1727">
        <v>0.94</v>
      </c>
      <c r="J1727">
        <v>1</v>
      </c>
      <c r="K1727">
        <v>0.94</v>
      </c>
      <c r="L1727" s="45">
        <f>VLOOKUP(H1727,'[1]CALCUL AS et AN'!$A$2:$AU$889,24,FALSE)</f>
        <v>2.1800000000000002</v>
      </c>
      <c r="M1727" s="48">
        <f>VLOOKUP(H1727,'[1]CALCUL AS et AN'!$A$2:$AU$889,28,FALSE)</f>
        <v>0.94</v>
      </c>
      <c r="N1727">
        <v>0.94</v>
      </c>
      <c r="O1727" s="45">
        <f t="shared" si="127"/>
        <v>2.1800000000000002</v>
      </c>
      <c r="P1727" s="48">
        <f t="shared" si="128"/>
        <v>0.94</v>
      </c>
      <c r="Q1727">
        <v>4.87</v>
      </c>
      <c r="R1727" s="45">
        <f>VLOOKUP(H1727,'[1]CALCUL AS et AN'!$A$2:$AU$889,46,FALSE)</f>
        <v>4.9050000000000002</v>
      </c>
      <c r="S1727" s="48">
        <f>VLOOKUP(H1727,'[1]CALCUL AS et AN'!$A$2:$AU$889,47,FALSE)</f>
        <v>2.1149999999999998</v>
      </c>
      <c r="T1727">
        <v>4.87</v>
      </c>
      <c r="U1727" s="45">
        <f t="shared" si="129"/>
        <v>4.9050000000000002</v>
      </c>
      <c r="V1727" s="48">
        <f t="shared" si="130"/>
        <v>2.1149999999999998</v>
      </c>
      <c r="W1727" t="s">
        <v>1361</v>
      </c>
      <c r="X1727" t="s">
        <v>937</v>
      </c>
    </row>
    <row r="1728" spans="1:24" outlineLevel="2">
      <c r="A1728" t="s">
        <v>44</v>
      </c>
      <c r="B1728" s="73" t="str">
        <f t="shared" si="126"/>
        <v>0V150BG</v>
      </c>
      <c r="C1728" t="s">
        <v>476</v>
      </c>
      <c r="D1728">
        <v>1</v>
      </c>
      <c r="E1728" t="s">
        <v>2937</v>
      </c>
      <c r="F1728">
        <v>4.9400000000000004</v>
      </c>
      <c r="H1728" t="s">
        <v>476</v>
      </c>
      <c r="I1728">
        <v>2.21</v>
      </c>
      <c r="J1728">
        <v>1</v>
      </c>
      <c r="K1728">
        <v>2.21</v>
      </c>
      <c r="L1728" s="45">
        <f>VLOOKUP(H1728,'[1]CALCUL AS et AN'!$A$2:$AU$889,24,FALSE)</f>
        <v>2.21</v>
      </c>
      <c r="M1728" s="48">
        <f>VLOOKUP(H1728,'[1]CALCUL AS et AN'!$A$2:$AU$889,28,FALSE)</f>
        <v>0.92</v>
      </c>
      <c r="N1728">
        <v>2.21</v>
      </c>
      <c r="O1728" s="45">
        <f t="shared" si="127"/>
        <v>2.21</v>
      </c>
      <c r="P1728" s="48">
        <f t="shared" si="128"/>
        <v>0.92</v>
      </c>
      <c r="Q1728">
        <v>4.9400000000000004</v>
      </c>
      <c r="R1728" s="45">
        <f>VLOOKUP(H1728,'[1]CALCUL AS et AN'!$A$2:$AU$889,46,FALSE)</f>
        <v>4.9725000000000001</v>
      </c>
      <c r="S1728" s="48">
        <f>VLOOKUP(H1728,'[1]CALCUL AS et AN'!$A$2:$AU$889,47,FALSE)</f>
        <v>2.0700000000000003</v>
      </c>
      <c r="T1728">
        <v>4.9400000000000004</v>
      </c>
      <c r="U1728" s="45">
        <f t="shared" si="129"/>
        <v>4.9725000000000001</v>
      </c>
      <c r="V1728" s="48">
        <f t="shared" si="130"/>
        <v>2.0700000000000003</v>
      </c>
      <c r="W1728" t="s">
        <v>1361</v>
      </c>
      <c r="X1728" t="s">
        <v>937</v>
      </c>
    </row>
    <row r="1729" spans="1:24" outlineLevel="2">
      <c r="A1729" t="s">
        <v>44</v>
      </c>
      <c r="B1729" s="73" t="str">
        <f t="shared" si="126"/>
        <v>0V150BG</v>
      </c>
      <c r="C1729" t="s">
        <v>626</v>
      </c>
      <c r="D1729">
        <v>1</v>
      </c>
      <c r="E1729" t="s">
        <v>627</v>
      </c>
      <c r="F1729">
        <v>1.1000000000000001</v>
      </c>
      <c r="H1729" t="s">
        <v>626</v>
      </c>
      <c r="I1729">
        <v>1.1100000000000001</v>
      </c>
      <c r="J1729">
        <v>1</v>
      </c>
      <c r="K1729">
        <v>1.1100000000000001</v>
      </c>
      <c r="L1729" s="45">
        <f>VLOOKUP(H1729,'[1]CALCUL AS et AN'!$A$2:$AU$889,24,FALSE)</f>
        <v>1.1060000000000001</v>
      </c>
      <c r="M1729" s="48">
        <f>VLOOKUP(H1729,'[1]CALCUL AS et AN'!$A$2:$AU$889,28,FALSE)</f>
        <v>1.2170000000000001</v>
      </c>
      <c r="N1729">
        <v>1.1100000000000001</v>
      </c>
      <c r="O1729" s="45">
        <f t="shared" si="127"/>
        <v>1.1060000000000001</v>
      </c>
      <c r="P1729" s="48">
        <f t="shared" si="128"/>
        <v>1.2170000000000001</v>
      </c>
      <c r="Q1729">
        <v>1.27</v>
      </c>
      <c r="R1729" s="45">
        <f>VLOOKUP(H1729,'[1]CALCUL AS et AN'!$A$2:$AU$889,46,FALSE)</f>
        <v>1.3825000000000001</v>
      </c>
      <c r="S1729" s="48">
        <f>VLOOKUP(H1729,'[1]CALCUL AS et AN'!$A$2:$AU$889,47,FALSE)</f>
        <v>1.5212500000000002</v>
      </c>
      <c r="T1729">
        <v>1.27</v>
      </c>
      <c r="U1729" s="45">
        <f t="shared" si="129"/>
        <v>1.3825000000000001</v>
      </c>
      <c r="V1729" s="48">
        <f t="shared" si="130"/>
        <v>1.5212500000000002</v>
      </c>
      <c r="W1729" t="s">
        <v>1361</v>
      </c>
      <c r="X1729" t="s">
        <v>937</v>
      </c>
    </row>
    <row r="1730" spans="1:24" outlineLevel="2">
      <c r="A1730" t="s">
        <v>44</v>
      </c>
      <c r="B1730" s="73" t="str">
        <f t="shared" si="126"/>
        <v>0V150BG</v>
      </c>
      <c r="C1730" t="s">
        <v>2410</v>
      </c>
      <c r="D1730">
        <v>2.16</v>
      </c>
      <c r="E1730" t="s">
        <v>2411</v>
      </c>
      <c r="F1730">
        <v>75</v>
      </c>
      <c r="H1730" t="s">
        <v>2410</v>
      </c>
      <c r="I1730">
        <v>50</v>
      </c>
      <c r="J1730">
        <v>1</v>
      </c>
      <c r="K1730">
        <v>50</v>
      </c>
      <c r="L1730" s="45">
        <f>VLOOKUP(H1730,'[1]CALCUL AS et AN'!$A$2:$AU$889,24,FALSE)</f>
        <v>50</v>
      </c>
      <c r="M1730" s="48">
        <f>VLOOKUP(H1730,'[1]CALCUL AS et AN'!$A$2:$AU$889,28,FALSE)</f>
        <v>50</v>
      </c>
      <c r="N1730">
        <v>108</v>
      </c>
      <c r="O1730" s="45">
        <f t="shared" si="127"/>
        <v>108</v>
      </c>
      <c r="P1730" s="48">
        <f t="shared" si="128"/>
        <v>108</v>
      </c>
      <c r="Q1730">
        <v>75</v>
      </c>
      <c r="R1730" s="45">
        <f>VLOOKUP(H1730,'[1]CALCUL AS et AN'!$A$2:$AU$889,46,FALSE)</f>
        <v>75</v>
      </c>
      <c r="S1730" s="48">
        <f>VLOOKUP(H1730,'[1]CALCUL AS et AN'!$A$2:$AU$889,47,FALSE)</f>
        <v>75</v>
      </c>
      <c r="T1730">
        <v>162</v>
      </c>
      <c r="U1730" s="45">
        <f t="shared" si="129"/>
        <v>162</v>
      </c>
      <c r="V1730" s="48">
        <f t="shared" si="130"/>
        <v>162</v>
      </c>
      <c r="W1730" t="s">
        <v>1361</v>
      </c>
      <c r="X1730" t="s">
        <v>951</v>
      </c>
    </row>
    <row r="1731" spans="1:24" outlineLevel="2">
      <c r="A1731" t="s">
        <v>44</v>
      </c>
      <c r="B1731" s="73" t="str">
        <f t="shared" si="126"/>
        <v>0V150BG</v>
      </c>
      <c r="C1731" t="s">
        <v>1501</v>
      </c>
      <c r="D1731">
        <v>1</v>
      </c>
      <c r="E1731" t="s">
        <v>1502</v>
      </c>
      <c r="F1731">
        <v>83.19</v>
      </c>
      <c r="H1731" t="s">
        <v>1501</v>
      </c>
      <c r="I1731">
        <v>63.5</v>
      </c>
      <c r="J1731">
        <v>1</v>
      </c>
      <c r="K1731">
        <v>63.5</v>
      </c>
      <c r="L1731" s="45">
        <f>VLOOKUP(H1731,'[1]CALCUL AS et AN'!$A$2:$AU$889,24,FALSE)</f>
        <v>63.5</v>
      </c>
      <c r="M1731" s="48">
        <f>VLOOKUP(H1731,'[1]CALCUL AS et AN'!$A$2:$AU$889,28,FALSE)</f>
        <v>71</v>
      </c>
      <c r="N1731">
        <v>63.5</v>
      </c>
      <c r="O1731" s="45">
        <f t="shared" si="127"/>
        <v>63.5</v>
      </c>
      <c r="P1731" s="48">
        <f t="shared" si="128"/>
        <v>71</v>
      </c>
      <c r="Q1731">
        <v>83.19</v>
      </c>
      <c r="R1731" s="45">
        <f>VLOOKUP(H1731,'[1]CALCUL AS et AN'!$A$2:$AU$889,46,FALSE)</f>
        <v>84.454999999999998</v>
      </c>
      <c r="S1731" s="48">
        <f>VLOOKUP(H1731,'[1]CALCUL AS et AN'!$A$2:$AU$889,47,FALSE)</f>
        <v>94.43</v>
      </c>
      <c r="T1731">
        <v>83.19</v>
      </c>
      <c r="U1731" s="45">
        <f t="shared" si="129"/>
        <v>84.454999999999998</v>
      </c>
      <c r="V1731" s="48">
        <f t="shared" si="130"/>
        <v>94.43</v>
      </c>
      <c r="W1731" t="s">
        <v>1361</v>
      </c>
      <c r="X1731" t="s">
        <v>951</v>
      </c>
    </row>
    <row r="1732" spans="1:24" outlineLevel="2">
      <c r="A1732" t="s">
        <v>44</v>
      </c>
      <c r="B1732" s="73" t="str">
        <f t="shared" si="126"/>
        <v>0V150BG</v>
      </c>
      <c r="C1732" t="s">
        <v>1542</v>
      </c>
      <c r="D1732">
        <v>1</v>
      </c>
      <c r="E1732" t="s">
        <v>1543</v>
      </c>
      <c r="F1732">
        <v>21.71</v>
      </c>
      <c r="H1732" t="s">
        <v>1542</v>
      </c>
      <c r="I1732">
        <v>17.73</v>
      </c>
      <c r="J1732">
        <v>1</v>
      </c>
      <c r="K1732">
        <v>17.73</v>
      </c>
      <c r="L1732" s="45">
        <f>VLOOKUP(H1732,'[1]CALCUL AS et AN'!$A$2:$AU$889,24,FALSE)</f>
        <v>17.73</v>
      </c>
      <c r="M1732" s="48">
        <f>VLOOKUP(H1732,'[1]CALCUL AS et AN'!$A$2:$AU$889,28,FALSE)</f>
        <v>17.73</v>
      </c>
      <c r="N1732">
        <v>17.73</v>
      </c>
      <c r="O1732" s="45">
        <f t="shared" si="127"/>
        <v>17.73</v>
      </c>
      <c r="P1732" s="48">
        <f t="shared" si="128"/>
        <v>17.73</v>
      </c>
      <c r="Q1732">
        <v>21.71</v>
      </c>
      <c r="R1732" s="45">
        <f>VLOOKUP(H1732,'[1]CALCUL AS et AN'!$A$2:$AU$889,46,FALSE)</f>
        <v>22.162500000000001</v>
      </c>
      <c r="S1732" s="48">
        <f>VLOOKUP(H1732,'[1]CALCUL AS et AN'!$A$2:$AU$889,47,FALSE)</f>
        <v>22.162500000000001</v>
      </c>
      <c r="T1732">
        <v>21.71</v>
      </c>
      <c r="U1732" s="45">
        <f t="shared" si="129"/>
        <v>22.162500000000001</v>
      </c>
      <c r="V1732" s="48">
        <f t="shared" si="130"/>
        <v>22.162500000000001</v>
      </c>
      <c r="W1732" t="s">
        <v>1361</v>
      </c>
      <c r="X1732" t="s">
        <v>951</v>
      </c>
    </row>
    <row r="1733" spans="1:24" outlineLevel="2">
      <c r="A1733" t="s">
        <v>44</v>
      </c>
      <c r="B1733" s="73" t="str">
        <f t="shared" si="126"/>
        <v>0V150BG</v>
      </c>
      <c r="C1733" t="s">
        <v>1539</v>
      </c>
      <c r="D1733">
        <v>1</v>
      </c>
      <c r="E1733" t="s">
        <v>1540</v>
      </c>
      <c r="F1733">
        <v>18.489999999999998</v>
      </c>
      <c r="H1733" t="s">
        <v>1539</v>
      </c>
      <c r="I1733">
        <v>13.05</v>
      </c>
      <c r="J1733">
        <v>1</v>
      </c>
      <c r="K1733">
        <v>13.05</v>
      </c>
      <c r="L1733" s="45">
        <f>VLOOKUP(H1733,'[1]CALCUL AS et AN'!$A$2:$AU$889,24,FALSE)</f>
        <v>13.05</v>
      </c>
      <c r="M1733" s="48">
        <f>VLOOKUP(H1733,'[1]CALCUL AS et AN'!$A$2:$AU$889,28,FALSE)</f>
        <v>13.05</v>
      </c>
      <c r="N1733">
        <v>13.05</v>
      </c>
      <c r="O1733" s="45">
        <f t="shared" si="127"/>
        <v>13.05</v>
      </c>
      <c r="P1733" s="48">
        <f t="shared" si="128"/>
        <v>13.05</v>
      </c>
      <c r="Q1733">
        <v>18.489999999999998</v>
      </c>
      <c r="R1733" s="45">
        <f>VLOOKUP(H1733,'[1]CALCUL AS et AN'!$A$2:$AU$889,46,FALSE)</f>
        <v>19.575000000000003</v>
      </c>
      <c r="S1733" s="48">
        <f>VLOOKUP(H1733,'[1]CALCUL AS et AN'!$A$2:$AU$889,47,FALSE)</f>
        <v>19.575000000000003</v>
      </c>
      <c r="T1733">
        <v>18.489999999999998</v>
      </c>
      <c r="U1733" s="45">
        <f t="shared" si="129"/>
        <v>19.575000000000003</v>
      </c>
      <c r="V1733" s="48">
        <f t="shared" si="130"/>
        <v>19.575000000000003</v>
      </c>
      <c r="W1733" t="s">
        <v>1361</v>
      </c>
      <c r="X1733" t="s">
        <v>951</v>
      </c>
    </row>
    <row r="1734" spans="1:24" outlineLevel="2">
      <c r="A1734" t="s">
        <v>44</v>
      </c>
      <c r="B1734" s="73" t="str">
        <f t="shared" si="126"/>
        <v>0V150BG</v>
      </c>
      <c r="C1734" t="s">
        <v>1986</v>
      </c>
      <c r="D1734">
        <v>1</v>
      </c>
      <c r="E1734" t="s">
        <v>1987</v>
      </c>
      <c r="F1734">
        <v>4.1900000000000004</v>
      </c>
      <c r="H1734" t="s">
        <v>1986</v>
      </c>
      <c r="I1734">
        <v>2.99</v>
      </c>
      <c r="J1734">
        <v>1</v>
      </c>
      <c r="K1734">
        <v>2.99</v>
      </c>
      <c r="L1734" s="45">
        <f>VLOOKUP(H1734,'[1]CALCUL AS et AN'!$A$2:$AU$889,24,FALSE)</f>
        <v>2.99</v>
      </c>
      <c r="M1734" s="48">
        <f>VLOOKUP(H1734,'[1]CALCUL AS et AN'!$A$2:$AU$889,28,FALSE)</f>
        <v>2.99</v>
      </c>
      <c r="N1734">
        <v>2.99</v>
      </c>
      <c r="O1734" s="45">
        <f t="shared" si="127"/>
        <v>2.99</v>
      </c>
      <c r="P1734" s="48">
        <f t="shared" si="128"/>
        <v>2.99</v>
      </c>
      <c r="Q1734">
        <v>4.1900000000000004</v>
      </c>
      <c r="R1734" s="45">
        <f>VLOOKUP(H1734,'[1]CALCUL AS et AN'!$A$2:$AU$889,46,FALSE)</f>
        <v>4.4850000000000003</v>
      </c>
      <c r="S1734" s="48">
        <f>VLOOKUP(H1734,'[1]CALCUL AS et AN'!$A$2:$AU$889,47,FALSE)</f>
        <v>4.4850000000000003</v>
      </c>
      <c r="T1734">
        <v>4.1900000000000004</v>
      </c>
      <c r="U1734" s="45">
        <f t="shared" si="129"/>
        <v>4.4850000000000003</v>
      </c>
      <c r="V1734" s="48">
        <f t="shared" si="130"/>
        <v>4.4850000000000003</v>
      </c>
      <c r="W1734" t="s">
        <v>1361</v>
      </c>
      <c r="X1734" t="s">
        <v>951</v>
      </c>
    </row>
    <row r="1735" spans="1:24" outlineLevel="2">
      <c r="A1735" t="s">
        <v>44</v>
      </c>
      <c r="B1735" s="73" t="str">
        <f t="shared" si="126"/>
        <v>0V150BG</v>
      </c>
      <c r="C1735" t="s">
        <v>632</v>
      </c>
      <c r="D1735">
        <v>1</v>
      </c>
      <c r="E1735" t="s">
        <v>1514</v>
      </c>
      <c r="F1735">
        <v>12.91</v>
      </c>
      <c r="H1735" t="s">
        <v>632</v>
      </c>
      <c r="I1735">
        <v>4.7300000000000004</v>
      </c>
      <c r="J1735">
        <v>0.33</v>
      </c>
      <c r="K1735">
        <v>14.333333333333334</v>
      </c>
      <c r="L1735" s="45">
        <f>VLOOKUP(H1735,'[1]CALCUL AS et AN'!$A$2:$AU$889,24,FALSE)</f>
        <v>4.7320000000000002</v>
      </c>
      <c r="M1735" s="48">
        <f>VLOOKUP(H1735,'[1]CALCUL AS et AN'!$A$2:$AU$889,28,FALSE)</f>
        <v>4.7779999999999996</v>
      </c>
      <c r="N1735">
        <v>14.333333333333334</v>
      </c>
      <c r="O1735" s="45">
        <f t="shared" si="127"/>
        <v>4.7320000000000002</v>
      </c>
      <c r="P1735" s="48">
        <f t="shared" si="128"/>
        <v>4.7779999999999996</v>
      </c>
      <c r="Q1735">
        <v>12.91</v>
      </c>
      <c r="R1735" s="45">
        <f>VLOOKUP(H1735,'[1]CALCUL AS et AN'!$A$2:$AU$889,46,FALSE)</f>
        <v>6.2935600000000003</v>
      </c>
      <c r="S1735" s="48">
        <f>VLOOKUP(H1735,'[1]CALCUL AS et AN'!$A$2:$AU$889,47,FALSE)</f>
        <v>6.3547399999999996</v>
      </c>
      <c r="T1735">
        <v>12.91</v>
      </c>
      <c r="U1735" s="45">
        <f t="shared" si="129"/>
        <v>6.2935600000000003</v>
      </c>
      <c r="V1735" s="48">
        <f t="shared" si="130"/>
        <v>6.3547399999999996</v>
      </c>
      <c r="W1735" t="s">
        <v>1361</v>
      </c>
      <c r="X1735" t="s">
        <v>937</v>
      </c>
    </row>
    <row r="1736" spans="1:24" outlineLevel="2">
      <c r="A1736" t="s">
        <v>44</v>
      </c>
      <c r="B1736" s="73" t="str">
        <f t="shared" si="126"/>
        <v>0V150BG</v>
      </c>
      <c r="C1736" t="s">
        <v>482</v>
      </c>
      <c r="D1736">
        <v>1</v>
      </c>
      <c r="E1736" t="s">
        <v>483</v>
      </c>
      <c r="F1736">
        <v>90.27</v>
      </c>
      <c r="H1736" t="s">
        <v>482</v>
      </c>
      <c r="I1736">
        <v>59</v>
      </c>
      <c r="J1736">
        <v>1</v>
      </c>
      <c r="K1736">
        <v>59</v>
      </c>
      <c r="L1736" s="45">
        <f>VLOOKUP(H1736,'[1]CALCUL AS et AN'!$A$2:$AU$889,24,FALSE)</f>
        <v>59</v>
      </c>
      <c r="M1736" s="48">
        <f>VLOOKUP(H1736,'[1]CALCUL AS et AN'!$A$2:$AU$889,28,FALSE)</f>
        <v>59</v>
      </c>
      <c r="N1736">
        <v>59</v>
      </c>
      <c r="O1736" s="45">
        <f t="shared" si="127"/>
        <v>59</v>
      </c>
      <c r="P1736" s="48">
        <f t="shared" si="128"/>
        <v>59</v>
      </c>
      <c r="Q1736">
        <v>90.27</v>
      </c>
      <c r="R1736" s="45">
        <f>VLOOKUP(H1736,'[1]CALCUL AS et AN'!$A$2:$AU$889,46,FALSE)</f>
        <v>88.5</v>
      </c>
      <c r="S1736" s="48">
        <f>VLOOKUP(H1736,'[1]CALCUL AS et AN'!$A$2:$AU$889,47,FALSE)</f>
        <v>88.5</v>
      </c>
      <c r="T1736">
        <v>90.27</v>
      </c>
      <c r="U1736" s="45">
        <f t="shared" si="129"/>
        <v>88.5</v>
      </c>
      <c r="V1736" s="48">
        <f t="shared" si="130"/>
        <v>88.5</v>
      </c>
      <c r="W1736" t="s">
        <v>1361</v>
      </c>
      <c r="X1736" t="s">
        <v>937</v>
      </c>
    </row>
    <row r="1737" spans="1:24" outlineLevel="2">
      <c r="A1737" t="s">
        <v>44</v>
      </c>
      <c r="B1737" s="73" t="str">
        <f t="shared" si="126"/>
        <v>0V150BG</v>
      </c>
      <c r="C1737" t="s">
        <v>1510</v>
      </c>
      <c r="D1737">
        <v>1</v>
      </c>
      <c r="E1737" t="s">
        <v>1511</v>
      </c>
      <c r="F1737">
        <v>9.56</v>
      </c>
      <c r="H1737" t="s">
        <v>1510</v>
      </c>
      <c r="I1737">
        <v>8.09</v>
      </c>
      <c r="J1737">
        <v>1</v>
      </c>
      <c r="K1737">
        <v>8.09</v>
      </c>
      <c r="L1737" s="45">
        <f>VLOOKUP(H1737,'[1]CALCUL AS et AN'!$A$2:$AU$889,24,FALSE)</f>
        <v>8.0869999999999997</v>
      </c>
      <c r="M1737" s="48">
        <f>VLOOKUP(H1737,'[1]CALCUL AS et AN'!$A$2:$AU$889,28,FALSE)</f>
        <v>8.0869999999999997</v>
      </c>
      <c r="N1737">
        <v>8.09</v>
      </c>
      <c r="O1737" s="45">
        <f t="shared" si="127"/>
        <v>8.0869999999999997</v>
      </c>
      <c r="P1737" s="48">
        <f t="shared" si="128"/>
        <v>8.0869999999999997</v>
      </c>
      <c r="Q1737">
        <v>9.56</v>
      </c>
      <c r="R1737" s="45">
        <f>VLOOKUP(H1737,'[1]CALCUL AS et AN'!$A$2:$AU$889,46,FALSE)</f>
        <v>10.108750000000001</v>
      </c>
      <c r="S1737" s="48">
        <f>VLOOKUP(H1737,'[1]CALCUL AS et AN'!$A$2:$AU$889,47,FALSE)</f>
        <v>10.108750000000001</v>
      </c>
      <c r="T1737">
        <v>9.56</v>
      </c>
      <c r="U1737" s="45">
        <f t="shared" si="129"/>
        <v>10.108750000000001</v>
      </c>
      <c r="V1737" s="48">
        <f t="shared" si="130"/>
        <v>10.108750000000001</v>
      </c>
      <c r="W1737" t="s">
        <v>1361</v>
      </c>
      <c r="X1737" t="s">
        <v>951</v>
      </c>
    </row>
    <row r="1738" spans="1:24" outlineLevel="2">
      <c r="A1738" t="s">
        <v>44</v>
      </c>
      <c r="B1738" s="73" t="str">
        <f t="shared" si="126"/>
        <v>0V150BG</v>
      </c>
      <c r="C1738" t="s">
        <v>1519</v>
      </c>
      <c r="D1738">
        <v>1</v>
      </c>
      <c r="E1738" t="s">
        <v>1520</v>
      </c>
      <c r="F1738">
        <v>9.64</v>
      </c>
      <c r="H1738" t="s">
        <v>1519</v>
      </c>
      <c r="I1738">
        <v>7.94</v>
      </c>
      <c r="J1738">
        <v>1</v>
      </c>
      <c r="K1738">
        <v>7.94</v>
      </c>
      <c r="L1738" s="45">
        <f>VLOOKUP(H1738,'[1]CALCUL AS et AN'!$A$2:$AU$889,24,FALSE)</f>
        <v>7.9420000000000002</v>
      </c>
      <c r="M1738" s="48">
        <f>VLOOKUP(H1738,'[1]CALCUL AS et AN'!$A$2:$AU$889,28,FALSE)</f>
        <v>7.9420000000000002</v>
      </c>
      <c r="N1738">
        <v>7.94</v>
      </c>
      <c r="O1738" s="45">
        <f t="shared" si="127"/>
        <v>7.9420000000000002</v>
      </c>
      <c r="P1738" s="48">
        <f t="shared" si="128"/>
        <v>7.9420000000000002</v>
      </c>
      <c r="Q1738">
        <v>9.64</v>
      </c>
      <c r="R1738" s="45">
        <f>VLOOKUP(H1738,'[1]CALCUL AS et AN'!$A$2:$AU$889,46,FALSE)</f>
        <v>9.9275000000000002</v>
      </c>
      <c r="S1738" s="48">
        <f>VLOOKUP(H1738,'[1]CALCUL AS et AN'!$A$2:$AU$889,47,FALSE)</f>
        <v>9.9275000000000002</v>
      </c>
      <c r="T1738">
        <v>9.64</v>
      </c>
      <c r="U1738" s="45">
        <f t="shared" si="129"/>
        <v>9.9275000000000002</v>
      </c>
      <c r="V1738" s="48">
        <f t="shared" si="130"/>
        <v>9.9275000000000002</v>
      </c>
      <c r="W1738" t="s">
        <v>1361</v>
      </c>
      <c r="X1738" t="s">
        <v>951</v>
      </c>
    </row>
    <row r="1739" spans="1:24" outlineLevel="2">
      <c r="A1739" t="s">
        <v>44</v>
      </c>
      <c r="B1739" s="73" t="str">
        <f t="shared" si="126"/>
        <v>0V150BG</v>
      </c>
      <c r="C1739" t="s">
        <v>2362</v>
      </c>
      <c r="D1739">
        <v>5</v>
      </c>
      <c r="E1739" t="s">
        <v>2363</v>
      </c>
      <c r="F1739">
        <v>1.9E-2</v>
      </c>
      <c r="H1739" t="s">
        <v>2362</v>
      </c>
      <c r="I1739">
        <v>0.13</v>
      </c>
      <c r="J1739">
        <v>1</v>
      </c>
      <c r="K1739">
        <v>0.13</v>
      </c>
      <c r="L1739" s="45">
        <f>VLOOKUP(H1739,'[1]CALCUL AS et AN'!$A$2:$AU$889,24,FALSE)</f>
        <v>0.12720000000000001</v>
      </c>
      <c r="M1739" s="48">
        <f>VLOOKUP(H1739,'[1]CALCUL AS et AN'!$A$2:$AU$889,28,FALSE)</f>
        <v>0.12720000000000001</v>
      </c>
      <c r="N1739">
        <v>0.65</v>
      </c>
      <c r="O1739" s="45">
        <f t="shared" si="127"/>
        <v>0.63600000000000001</v>
      </c>
      <c r="P1739" s="48">
        <f t="shared" si="128"/>
        <v>0.63600000000000001</v>
      </c>
      <c r="Q1739">
        <v>1.9E-2</v>
      </c>
      <c r="R1739" s="45">
        <f>VLOOKUP(H1739,'[1]CALCUL AS et AN'!$A$2:$AU$889,46,FALSE)</f>
        <v>0.19080000000000003</v>
      </c>
      <c r="S1739" s="48">
        <f>VLOOKUP(H1739,'[1]CALCUL AS et AN'!$A$2:$AU$889,47,FALSE)</f>
        <v>0.19080000000000003</v>
      </c>
      <c r="T1739">
        <v>9.5000000000000001E-2</v>
      </c>
      <c r="U1739" s="45">
        <f t="shared" si="129"/>
        <v>0.95400000000000018</v>
      </c>
      <c r="V1739" s="48">
        <f t="shared" si="130"/>
        <v>0.95400000000000018</v>
      </c>
      <c r="W1739" t="s">
        <v>1361</v>
      </c>
      <c r="X1739" t="s">
        <v>951</v>
      </c>
    </row>
    <row r="1740" spans="1:24" outlineLevel="2">
      <c r="A1740" t="s">
        <v>44</v>
      </c>
      <c r="B1740" s="73" t="str">
        <f t="shared" si="126"/>
        <v>0V150BG</v>
      </c>
      <c r="C1740">
        <v>8535000618</v>
      </c>
      <c r="D1740">
        <v>4</v>
      </c>
      <c r="E1740" t="s">
        <v>2275</v>
      </c>
      <c r="F1740">
        <v>0.05</v>
      </c>
      <c r="H1740">
        <v>8535000618</v>
      </c>
      <c r="I1740">
        <v>3.0000000000000001E-3</v>
      </c>
      <c r="J1740">
        <v>1</v>
      </c>
      <c r="K1740">
        <v>3.0000000000000001E-3</v>
      </c>
      <c r="L1740" s="45">
        <f>VLOOKUP(H1740,'[1]CALCUL AS et AN'!$A$2:$AU$889,24,FALSE)</f>
        <v>3.04E-2</v>
      </c>
      <c r="M1740" s="48">
        <f>VLOOKUP(H1740,'[1]CALCUL AS et AN'!$A$2:$AU$889,28,FALSE)</f>
        <v>3.04E-2</v>
      </c>
      <c r="N1740">
        <v>1.2E-2</v>
      </c>
      <c r="O1740" s="45">
        <f t="shared" si="127"/>
        <v>0.1216</v>
      </c>
      <c r="P1740" s="48">
        <f t="shared" si="128"/>
        <v>0.1216</v>
      </c>
      <c r="Q1740">
        <v>0.05</v>
      </c>
      <c r="R1740" s="45">
        <f>VLOOKUP(H1740,'[1]CALCUL AS et AN'!$A$2:$AU$889,46,FALSE)</f>
        <v>5.3199999999999997E-2</v>
      </c>
      <c r="S1740" s="48">
        <f>VLOOKUP(H1740,'[1]CALCUL AS et AN'!$A$2:$AU$889,47,FALSE)</f>
        <v>5.3199999999999997E-2</v>
      </c>
      <c r="T1740">
        <v>0.2</v>
      </c>
      <c r="U1740" s="45">
        <f t="shared" si="129"/>
        <v>0.21279999999999999</v>
      </c>
      <c r="V1740" s="48">
        <f t="shared" si="130"/>
        <v>0.21279999999999999</v>
      </c>
      <c r="W1740" t="s">
        <v>1361</v>
      </c>
      <c r="X1740" t="s">
        <v>951</v>
      </c>
    </row>
    <row r="1741" spans="1:24" outlineLevel="2">
      <c r="A1741" t="s">
        <v>44</v>
      </c>
      <c r="B1741" s="73" t="str">
        <f t="shared" si="126"/>
        <v>0V150BG</v>
      </c>
      <c r="C1741">
        <v>8434000618</v>
      </c>
      <c r="D1741">
        <v>5</v>
      </c>
      <c r="E1741" t="s">
        <v>2272</v>
      </c>
      <c r="F1741">
        <v>0.02</v>
      </c>
      <c r="H1741">
        <v>8434000618</v>
      </c>
      <c r="I1741">
        <v>8.3000000000000007</v>
      </c>
      <c r="J1741">
        <v>500</v>
      </c>
      <c r="K1741">
        <v>1.66E-2</v>
      </c>
      <c r="L1741" s="45">
        <f>VLOOKUP(H1741,'[1]CALCUL AS et AN'!$A$2:$AU$889,24,FALSE)</f>
        <v>1.66E-2</v>
      </c>
      <c r="M1741" s="48">
        <f>VLOOKUP(H1741,'[1]CALCUL AS et AN'!$A$2:$AU$889,28,FALSE)</f>
        <v>1.66E-2</v>
      </c>
      <c r="N1741">
        <v>8.3000000000000004E-2</v>
      </c>
      <c r="O1741" s="45">
        <f t="shared" si="127"/>
        <v>8.3000000000000004E-2</v>
      </c>
      <c r="P1741" s="48">
        <f t="shared" si="128"/>
        <v>8.3000000000000004E-2</v>
      </c>
      <c r="Q1741">
        <v>0.02</v>
      </c>
      <c r="R1741" s="45">
        <f>VLOOKUP(H1741,'[1]CALCUL AS et AN'!$A$2:$AU$889,46,FALSE)</f>
        <v>2.0750000000000001E-2</v>
      </c>
      <c r="S1741" s="48">
        <f>VLOOKUP(H1741,'[1]CALCUL AS et AN'!$A$2:$AU$889,47,FALSE)</f>
        <v>2.0750000000000001E-2</v>
      </c>
      <c r="T1741">
        <v>0.1</v>
      </c>
      <c r="U1741" s="45">
        <f t="shared" si="129"/>
        <v>0.10375000000000001</v>
      </c>
      <c r="V1741" s="48">
        <f t="shared" si="130"/>
        <v>0.10375000000000001</v>
      </c>
      <c r="W1741" t="s">
        <v>1361</v>
      </c>
      <c r="X1741" t="s">
        <v>951</v>
      </c>
    </row>
    <row r="1742" spans="1:24" outlineLevel="2">
      <c r="A1742" t="s">
        <v>44</v>
      </c>
      <c r="B1742" s="73" t="str">
        <f t="shared" si="126"/>
        <v>0V150BG</v>
      </c>
      <c r="C1742">
        <v>101007</v>
      </c>
      <c r="D1742">
        <v>1</v>
      </c>
      <c r="E1742" t="s">
        <v>1544</v>
      </c>
      <c r="F1742">
        <v>2.2400000000000002</v>
      </c>
      <c r="H1742">
        <v>101007</v>
      </c>
      <c r="I1742">
        <v>1.5</v>
      </c>
      <c r="J1742">
        <v>1</v>
      </c>
      <c r="K1742">
        <v>1.5</v>
      </c>
      <c r="L1742" s="45">
        <f>VLOOKUP(H1742,'[1]CALCUL AS et AN'!$A$2:$AU$889,24,FALSE)</f>
        <v>1.5</v>
      </c>
      <c r="M1742" s="48">
        <f>VLOOKUP(H1742,'[1]CALCUL AS et AN'!$A$2:$AU$889,28,FALSE)</f>
        <v>1.5</v>
      </c>
      <c r="N1742">
        <v>1.5</v>
      </c>
      <c r="O1742" s="45">
        <f t="shared" si="127"/>
        <v>1.5</v>
      </c>
      <c r="P1742" s="48">
        <f t="shared" si="128"/>
        <v>1.5</v>
      </c>
      <c r="Q1742">
        <v>2.2400000000000002</v>
      </c>
      <c r="R1742" s="45">
        <f>VLOOKUP(H1742,'[1]CALCUL AS et AN'!$A$2:$AU$889,46,FALSE)</f>
        <v>2.25</v>
      </c>
      <c r="S1742" s="48">
        <f>VLOOKUP(H1742,'[1]CALCUL AS et AN'!$A$2:$AU$889,47,FALSE)</f>
        <v>2.25</v>
      </c>
      <c r="T1742">
        <v>2.2400000000000002</v>
      </c>
      <c r="U1742" s="45">
        <f t="shared" si="129"/>
        <v>2.25</v>
      </c>
      <c r="V1742" s="48">
        <f t="shared" si="130"/>
        <v>2.25</v>
      </c>
      <c r="W1742" t="s">
        <v>1361</v>
      </c>
      <c r="X1742" t="s">
        <v>951</v>
      </c>
    </row>
    <row r="1743" spans="1:24" outlineLevel="2">
      <c r="A1743" t="s">
        <v>44</v>
      </c>
      <c r="B1743" s="73" t="str">
        <f t="shared" si="126"/>
        <v>0V150BG</v>
      </c>
      <c r="C1743" t="s">
        <v>62</v>
      </c>
      <c r="D1743">
        <v>1</v>
      </c>
      <c r="E1743" t="s">
        <v>63</v>
      </c>
      <c r="F1743">
        <v>139.16999999999999</v>
      </c>
      <c r="H1743" t="s">
        <v>62</v>
      </c>
      <c r="I1743">
        <v>88.935500000000005</v>
      </c>
      <c r="J1743">
        <v>1</v>
      </c>
      <c r="K1743">
        <v>88.935500000000005</v>
      </c>
      <c r="L1743" s="45">
        <f>VLOOKUP(H1743,'[1]CALCUL AS et AN'!$A$2:$AU$889,24,FALSE)</f>
        <v>88.936256</v>
      </c>
      <c r="M1743" s="48">
        <f>VLOOKUP(H1743,'[1]CALCUL AS et AN'!$A$2:$AU$889,28,FALSE)</f>
        <v>90.786255999999995</v>
      </c>
      <c r="N1743">
        <v>88.935500000000005</v>
      </c>
      <c r="O1743" s="45">
        <f t="shared" si="127"/>
        <v>88.936256</v>
      </c>
      <c r="P1743" s="48">
        <f t="shared" si="128"/>
        <v>90.786255999999995</v>
      </c>
      <c r="Q1743">
        <v>160.19999999999999</v>
      </c>
      <c r="R1743" s="45">
        <f>VLOOKUP(H1743,'[1]CALCUL AS et AN'!$A$2:$AU$889,46,FALSE)</f>
        <v>144.33635149999998</v>
      </c>
      <c r="S1743" s="48">
        <f>VLOOKUP(H1743,'[1]CALCUL AS et AN'!$A$2:$AU$889,47,FALSE)</f>
        <v>147.29635150000001</v>
      </c>
      <c r="T1743">
        <v>160.19999999999999</v>
      </c>
      <c r="U1743" s="45">
        <f t="shared" si="129"/>
        <v>144.33635149999998</v>
      </c>
      <c r="V1743" s="48">
        <f t="shared" si="130"/>
        <v>147.29635150000001</v>
      </c>
      <c r="W1743" t="s">
        <v>1361</v>
      </c>
      <c r="X1743" t="s">
        <v>1361</v>
      </c>
    </row>
    <row r="1744" spans="1:24" outlineLevel="2">
      <c r="A1744" t="s">
        <v>44</v>
      </c>
      <c r="B1744" s="73" t="str">
        <f t="shared" si="126"/>
        <v>0V150BG</v>
      </c>
      <c r="C1744" t="s">
        <v>1537</v>
      </c>
      <c r="D1744">
        <v>1</v>
      </c>
      <c r="E1744" t="s">
        <v>1538</v>
      </c>
      <c r="F1744">
        <v>4.3499999999999996</v>
      </c>
      <c r="H1744" t="s">
        <v>1537</v>
      </c>
      <c r="I1744">
        <v>2.9</v>
      </c>
      <c r="J1744">
        <v>1</v>
      </c>
      <c r="K1744">
        <v>2.9</v>
      </c>
      <c r="L1744" s="45">
        <f>VLOOKUP(H1744,'[1]CALCUL AS et AN'!$A$2:$AU$889,24,FALSE)</f>
        <v>2.9</v>
      </c>
      <c r="M1744" s="48">
        <f>VLOOKUP(H1744,'[1]CALCUL AS et AN'!$A$2:$AU$889,28,FALSE)</f>
        <v>2.9</v>
      </c>
      <c r="N1744">
        <v>2.9</v>
      </c>
      <c r="O1744" s="45">
        <f t="shared" si="127"/>
        <v>2.9</v>
      </c>
      <c r="P1744" s="48">
        <f t="shared" si="128"/>
        <v>2.9</v>
      </c>
      <c r="Q1744">
        <v>4.3499999999999996</v>
      </c>
      <c r="R1744" s="45">
        <f>VLOOKUP(H1744,'[1]CALCUL AS et AN'!$A$2:$AU$889,46,FALSE)</f>
        <v>4.3499999999999996</v>
      </c>
      <c r="S1744" s="48">
        <f>VLOOKUP(H1744,'[1]CALCUL AS et AN'!$A$2:$AU$889,47,FALSE)</f>
        <v>4.3499999999999996</v>
      </c>
      <c r="T1744">
        <v>4.3499999999999996</v>
      </c>
      <c r="U1744" s="45">
        <f t="shared" si="129"/>
        <v>4.3499999999999996</v>
      </c>
      <c r="V1744" s="48">
        <f t="shared" si="130"/>
        <v>4.3499999999999996</v>
      </c>
      <c r="W1744" t="s">
        <v>1361</v>
      </c>
      <c r="X1744" t="s">
        <v>951</v>
      </c>
    </row>
    <row r="1745" spans="1:24" outlineLevel="2">
      <c r="A1745" t="s">
        <v>44</v>
      </c>
      <c r="B1745" s="73" t="str">
        <f t="shared" si="126"/>
        <v>0V150BG</v>
      </c>
      <c r="C1745" t="s">
        <v>2626</v>
      </c>
      <c r="D1745">
        <v>1</v>
      </c>
      <c r="E1745" t="s">
        <v>2627</v>
      </c>
      <c r="F1745">
        <v>0.4</v>
      </c>
      <c r="H1745" t="s">
        <v>2626</v>
      </c>
      <c r="I1745">
        <v>0.2</v>
      </c>
      <c r="J1745">
        <v>1</v>
      </c>
      <c r="K1745">
        <v>0.2</v>
      </c>
      <c r="L1745" s="45">
        <f>VLOOKUP(H1745,'[1]CALCUL AS et AN'!$A$2:$AU$889,24,FALSE)</f>
        <v>0.2</v>
      </c>
      <c r="M1745" s="48">
        <f>VLOOKUP(H1745,'[1]CALCUL AS et AN'!$A$2:$AU$889,28,FALSE)</f>
        <v>0.2</v>
      </c>
      <c r="N1745">
        <v>0.2</v>
      </c>
      <c r="O1745" s="45">
        <f t="shared" si="127"/>
        <v>0.2</v>
      </c>
      <c r="P1745" s="48">
        <f t="shared" si="128"/>
        <v>0.2</v>
      </c>
      <c r="Q1745">
        <v>0.4</v>
      </c>
      <c r="R1745" s="45">
        <f>VLOOKUP(H1745,'[1]CALCUL AS et AN'!$A$2:$AU$889,46,FALSE)</f>
        <v>0</v>
      </c>
      <c r="S1745" s="48">
        <f>VLOOKUP(H1745,'[1]CALCUL AS et AN'!$A$2:$AU$889,47,FALSE)</f>
        <v>0.4</v>
      </c>
      <c r="T1745">
        <v>0.4</v>
      </c>
      <c r="U1745" s="45">
        <f t="shared" si="129"/>
        <v>0</v>
      </c>
      <c r="V1745" s="48">
        <f t="shared" si="130"/>
        <v>0.4</v>
      </c>
      <c r="W1745" t="s">
        <v>1361</v>
      </c>
      <c r="X1745" t="s">
        <v>951</v>
      </c>
    </row>
    <row r="1746" spans="1:24" outlineLevel="2">
      <c r="A1746" t="s">
        <v>44</v>
      </c>
      <c r="B1746" s="73" t="str">
        <f t="shared" si="126"/>
        <v>0V150BG</v>
      </c>
      <c r="C1746">
        <v>9600000618</v>
      </c>
      <c r="D1746">
        <v>1</v>
      </c>
      <c r="E1746" t="s">
        <v>2044</v>
      </c>
      <c r="F1746">
        <v>1.57</v>
      </c>
      <c r="H1746">
        <v>9600000618</v>
      </c>
      <c r="I1746">
        <v>0.8</v>
      </c>
      <c r="J1746">
        <v>1</v>
      </c>
      <c r="K1746">
        <v>0.8</v>
      </c>
      <c r="L1746" s="45">
        <f>VLOOKUP(H1746,'[1]CALCUL AS et AN'!$A$2:$AU$889,24,FALSE)</f>
        <v>0.80289999999999995</v>
      </c>
      <c r="M1746" s="48">
        <f>VLOOKUP(H1746,'[1]CALCUL AS et AN'!$A$2:$AU$889,28,FALSE)</f>
        <v>0.80289999999999995</v>
      </c>
      <c r="N1746">
        <v>0.8</v>
      </c>
      <c r="O1746" s="45">
        <f t="shared" si="127"/>
        <v>0.80289999999999995</v>
      </c>
      <c r="P1746" s="48">
        <f t="shared" si="128"/>
        <v>0.80289999999999995</v>
      </c>
      <c r="Q1746">
        <v>1.57</v>
      </c>
      <c r="R1746" s="45">
        <f>VLOOKUP(H1746,'[1]CALCUL AS et AN'!$A$2:$AU$889,46,FALSE)</f>
        <v>1.6057999999999999</v>
      </c>
      <c r="S1746" s="48">
        <f>VLOOKUP(H1746,'[1]CALCUL AS et AN'!$A$2:$AU$889,47,FALSE)</f>
        <v>1.6057999999999999</v>
      </c>
      <c r="T1746">
        <v>1.57</v>
      </c>
      <c r="U1746" s="45">
        <f t="shared" si="129"/>
        <v>1.6057999999999999</v>
      </c>
      <c r="V1746" s="48">
        <f t="shared" si="130"/>
        <v>1.6057999999999999</v>
      </c>
      <c r="W1746" t="s">
        <v>1361</v>
      </c>
      <c r="X1746" t="s">
        <v>951</v>
      </c>
    </row>
    <row r="1747" spans="1:24" outlineLevel="2">
      <c r="A1747" t="s">
        <v>44</v>
      </c>
      <c r="B1747" s="73" t="str">
        <f t="shared" ref="B1747:B1810" si="131">MID(A1747,7,100)</f>
        <v>0V150BG</v>
      </c>
      <c r="C1747" t="s">
        <v>2311</v>
      </c>
      <c r="D1747">
        <v>1</v>
      </c>
      <c r="E1747" t="s">
        <v>2312</v>
      </c>
      <c r="F1747">
        <v>17.510000000000002</v>
      </c>
      <c r="H1747" t="s">
        <v>2311</v>
      </c>
      <c r="I1747">
        <v>11.67</v>
      </c>
      <c r="J1747">
        <v>1</v>
      </c>
      <c r="K1747">
        <v>11.67</v>
      </c>
      <c r="L1747" s="45">
        <f>VLOOKUP(H1747,'[1]CALCUL AS et AN'!$A$2:$AU$889,24,FALSE)</f>
        <v>11.67</v>
      </c>
      <c r="M1747" s="48">
        <f>VLOOKUP(H1747,'[1]CALCUL AS et AN'!$A$2:$AU$889,28,FALSE)</f>
        <v>11.67</v>
      </c>
      <c r="N1747">
        <v>11.67</v>
      </c>
      <c r="O1747" s="45">
        <f t="shared" si="127"/>
        <v>11.67</v>
      </c>
      <c r="P1747" s="48">
        <f t="shared" si="128"/>
        <v>11.67</v>
      </c>
      <c r="Q1747">
        <v>17.510000000000002</v>
      </c>
      <c r="R1747" s="45">
        <f>VLOOKUP(H1747,'[1]CALCUL AS et AN'!$A$2:$AU$889,46,FALSE)</f>
        <v>17.504999999999999</v>
      </c>
      <c r="S1747" s="48">
        <f>VLOOKUP(H1747,'[1]CALCUL AS et AN'!$A$2:$AU$889,47,FALSE)</f>
        <v>17.504999999999999</v>
      </c>
      <c r="T1747">
        <v>17.510000000000002</v>
      </c>
      <c r="U1747" s="45">
        <f t="shared" si="129"/>
        <v>17.504999999999999</v>
      </c>
      <c r="V1747" s="48">
        <f t="shared" si="130"/>
        <v>17.504999999999999</v>
      </c>
      <c r="W1747" t="s">
        <v>1361</v>
      </c>
      <c r="X1747" t="s">
        <v>937</v>
      </c>
    </row>
    <row r="1748" spans="1:24" outlineLevel="2">
      <c r="A1748" t="s">
        <v>44</v>
      </c>
      <c r="B1748" s="73" t="str">
        <f t="shared" si="131"/>
        <v>0V150BG</v>
      </c>
      <c r="C1748" t="s">
        <v>606</v>
      </c>
      <c r="D1748">
        <v>1</v>
      </c>
      <c r="E1748" t="s">
        <v>1848</v>
      </c>
      <c r="F1748">
        <v>2.31</v>
      </c>
      <c r="H1748" t="s">
        <v>606</v>
      </c>
      <c r="I1748">
        <v>1.72</v>
      </c>
      <c r="J1748">
        <v>1</v>
      </c>
      <c r="K1748">
        <v>1.72</v>
      </c>
      <c r="L1748" s="45">
        <f>VLOOKUP(H1748,'[1]CALCUL AS et AN'!$A$2:$AU$889,24,FALSE)</f>
        <v>1.7150000000000001</v>
      </c>
      <c r="M1748" s="48">
        <f>VLOOKUP(H1748,'[1]CALCUL AS et AN'!$A$2:$AU$889,28,FALSE)</f>
        <v>1.635</v>
      </c>
      <c r="N1748">
        <v>1.72</v>
      </c>
      <c r="O1748" s="45">
        <f t="shared" si="127"/>
        <v>1.7150000000000001</v>
      </c>
      <c r="P1748" s="48">
        <f t="shared" si="128"/>
        <v>1.635</v>
      </c>
      <c r="Q1748">
        <v>2.31</v>
      </c>
      <c r="R1748" s="45">
        <f>VLOOKUP(H1748,'[1]CALCUL AS et AN'!$A$2:$AU$889,46,FALSE)</f>
        <v>2.5725000000000002</v>
      </c>
      <c r="S1748" s="48">
        <f>VLOOKUP(H1748,'[1]CALCUL AS et AN'!$A$2:$AU$889,47,FALSE)</f>
        <v>2.4525000000000001</v>
      </c>
      <c r="T1748">
        <v>2.31</v>
      </c>
      <c r="U1748" s="45">
        <f t="shared" si="129"/>
        <v>2.5725000000000002</v>
      </c>
      <c r="V1748" s="48">
        <f t="shared" si="130"/>
        <v>2.4525000000000001</v>
      </c>
      <c r="W1748" t="s">
        <v>1361</v>
      </c>
      <c r="X1748" t="s">
        <v>937</v>
      </c>
    </row>
    <row r="1749" spans="1:24" outlineLevel="1">
      <c r="A1749" s="73" t="s">
        <v>3117</v>
      </c>
      <c r="B1749" s="73" t="str">
        <f t="shared" si="131"/>
        <v>SPR1900V150BG</v>
      </c>
      <c r="N1749">
        <f>SUBTOTAL(9,N1712:N1748)</f>
        <v>972.83863333333341</v>
      </c>
      <c r="O1749" s="45">
        <f>SUBTOTAL(9,O1712:O1748)</f>
        <v>964.58979599999975</v>
      </c>
      <c r="P1749" s="48">
        <f>SUBTOTAL(9,P1712:P1748)</f>
        <v>985.07459599999981</v>
      </c>
      <c r="T1749">
        <f>SUBTOTAL(9,T1712:T1748)</f>
        <v>1426.8490000000002</v>
      </c>
      <c r="U1749" s="45">
        <f>SUBTOTAL(9,U1712:U1748)</f>
        <v>1440.2655715000001</v>
      </c>
      <c r="V1749" s="48">
        <f>SUBTOTAL(9,V1712:V1748)</f>
        <v>1468.5083315000002</v>
      </c>
    </row>
    <row r="1750" spans="1:24" outlineLevel="2">
      <c r="A1750" t="s">
        <v>46</v>
      </c>
      <c r="B1750" s="73" t="str">
        <f t="shared" si="131"/>
        <v>0V75BG</v>
      </c>
      <c r="C1750">
        <v>101006</v>
      </c>
      <c r="D1750">
        <v>1</v>
      </c>
      <c r="E1750" t="s">
        <v>1546</v>
      </c>
      <c r="F1750">
        <v>0.68</v>
      </c>
      <c r="H1750">
        <v>101006</v>
      </c>
      <c r="I1750">
        <v>0.23</v>
      </c>
      <c r="J1750">
        <v>1</v>
      </c>
      <c r="K1750">
        <v>0.23</v>
      </c>
      <c r="L1750" s="45">
        <f>VLOOKUP(H1750,'[1]CALCUL AS et AN'!$A$2:$AU$889,24,FALSE)</f>
        <v>0.22953999999999999</v>
      </c>
      <c r="M1750" s="48">
        <f>VLOOKUP(H1750,'[1]CALCUL AS et AN'!$A$2:$AU$889,28,FALSE)</f>
        <v>0.22953999999999999</v>
      </c>
      <c r="N1750">
        <v>0.23</v>
      </c>
      <c r="O1750" s="45">
        <f t="shared" si="127"/>
        <v>0.22953999999999999</v>
      </c>
      <c r="P1750" s="48">
        <f t="shared" si="128"/>
        <v>0.22953999999999999</v>
      </c>
      <c r="Q1750">
        <v>0.68</v>
      </c>
      <c r="R1750" s="45">
        <f>VLOOKUP(H1750,'[1]CALCUL AS et AN'!$A$2:$AU$889,46,FALSE)</f>
        <v>0.68862000000000001</v>
      </c>
      <c r="S1750" s="48">
        <f>VLOOKUP(H1750,'[1]CALCUL AS et AN'!$A$2:$AU$889,47,FALSE)</f>
        <v>0.68862000000000001</v>
      </c>
      <c r="T1750">
        <v>0.68</v>
      </c>
      <c r="U1750" s="45">
        <f t="shared" si="129"/>
        <v>0.68862000000000001</v>
      </c>
      <c r="V1750" s="48">
        <f t="shared" si="130"/>
        <v>0.68862000000000001</v>
      </c>
      <c r="W1750" t="s">
        <v>1361</v>
      </c>
      <c r="X1750" t="s">
        <v>951</v>
      </c>
    </row>
    <row r="1751" spans="1:24" outlineLevel="2">
      <c r="A1751" t="s">
        <v>46</v>
      </c>
      <c r="B1751" s="73" t="str">
        <f t="shared" si="131"/>
        <v>0V75BG</v>
      </c>
      <c r="C1751" t="s">
        <v>2466</v>
      </c>
      <c r="D1751">
        <v>2</v>
      </c>
      <c r="E1751" t="s">
        <v>2467</v>
      </c>
      <c r="F1751">
        <v>0.90200000000000002</v>
      </c>
      <c r="H1751" t="s">
        <v>2466</v>
      </c>
      <c r="I1751">
        <v>0.6</v>
      </c>
      <c r="J1751">
        <v>1</v>
      </c>
      <c r="K1751">
        <v>0.6</v>
      </c>
      <c r="L1751" s="45">
        <f>VLOOKUP(H1751,'[1]CALCUL AS et AN'!$A$2:$AU$889,24,FALSE)</f>
        <v>0.60099999999999998</v>
      </c>
      <c r="M1751" s="48">
        <f>VLOOKUP(H1751,'[1]CALCUL AS et AN'!$A$2:$AU$889,28,FALSE)</f>
        <v>0.60099999999999998</v>
      </c>
      <c r="N1751">
        <v>1.2</v>
      </c>
      <c r="O1751" s="45">
        <f t="shared" si="127"/>
        <v>1.202</v>
      </c>
      <c r="P1751" s="48">
        <f t="shared" si="128"/>
        <v>1.202</v>
      </c>
      <c r="Q1751">
        <v>0.90200000000000002</v>
      </c>
      <c r="R1751" s="45">
        <f>VLOOKUP(H1751,'[1]CALCUL AS et AN'!$A$2:$AU$889,46,FALSE)</f>
        <v>0.90149999999999997</v>
      </c>
      <c r="S1751" s="48">
        <f>VLOOKUP(H1751,'[1]CALCUL AS et AN'!$A$2:$AU$889,47,FALSE)</f>
        <v>0.90149999999999997</v>
      </c>
      <c r="T1751">
        <v>1.804</v>
      </c>
      <c r="U1751" s="45">
        <f t="shared" si="129"/>
        <v>1.8029999999999999</v>
      </c>
      <c r="V1751" s="48">
        <f t="shared" si="130"/>
        <v>1.8029999999999999</v>
      </c>
      <c r="W1751" t="s">
        <v>1361</v>
      </c>
      <c r="X1751" t="s">
        <v>951</v>
      </c>
    </row>
    <row r="1752" spans="1:24" outlineLevel="2">
      <c r="A1752" t="s">
        <v>46</v>
      </c>
      <c r="B1752" s="73" t="str">
        <f t="shared" si="131"/>
        <v>0V75BG</v>
      </c>
      <c r="C1752" t="s">
        <v>2470</v>
      </c>
      <c r="D1752">
        <v>2</v>
      </c>
      <c r="E1752" t="s">
        <v>2471</v>
      </c>
      <c r="F1752">
        <v>0.08</v>
      </c>
      <c r="H1752" t="s">
        <v>2470</v>
      </c>
      <c r="I1752">
        <v>7.0000000000000007E-2</v>
      </c>
      <c r="J1752">
        <v>1</v>
      </c>
      <c r="K1752">
        <v>7.0000000000000007E-2</v>
      </c>
      <c r="L1752" s="45">
        <f>VLOOKUP(H1752,'[1]CALCUL AS et AN'!$A$2:$AU$889,24,FALSE)</f>
        <v>7.1999999999999995E-2</v>
      </c>
      <c r="M1752" s="48">
        <f>VLOOKUP(H1752,'[1]CALCUL AS et AN'!$A$2:$AU$889,28,FALSE)</f>
        <v>7.1999999999999995E-2</v>
      </c>
      <c r="N1752">
        <v>0.14000000000000001</v>
      </c>
      <c r="O1752" s="45">
        <f t="shared" si="127"/>
        <v>0.14399999999999999</v>
      </c>
      <c r="P1752" s="48">
        <f t="shared" si="128"/>
        <v>0.14399999999999999</v>
      </c>
      <c r="Q1752">
        <v>0.08</v>
      </c>
      <c r="R1752" s="45">
        <f>VLOOKUP(H1752,'[1]CALCUL AS et AN'!$A$2:$AU$889,46,FALSE)</f>
        <v>0.10799999999999998</v>
      </c>
      <c r="S1752" s="48">
        <f>VLOOKUP(H1752,'[1]CALCUL AS et AN'!$A$2:$AU$889,47,FALSE)</f>
        <v>0.10799999999999998</v>
      </c>
      <c r="T1752">
        <v>0.16</v>
      </c>
      <c r="U1752" s="45">
        <f t="shared" si="129"/>
        <v>0.21599999999999997</v>
      </c>
      <c r="V1752" s="48">
        <f t="shared" si="130"/>
        <v>0.21599999999999997</v>
      </c>
      <c r="W1752" t="s">
        <v>1361</v>
      </c>
      <c r="X1752" t="s">
        <v>951</v>
      </c>
    </row>
    <row r="1753" spans="1:24" outlineLevel="2">
      <c r="A1753" t="s">
        <v>46</v>
      </c>
      <c r="B1753" s="73" t="str">
        <f t="shared" si="131"/>
        <v>0V75BG</v>
      </c>
      <c r="C1753">
        <v>8534000818</v>
      </c>
      <c r="D1753">
        <v>6</v>
      </c>
      <c r="E1753" t="s">
        <v>2274</v>
      </c>
      <c r="F1753">
        <v>0.05</v>
      </c>
      <c r="H1753">
        <v>8534000818</v>
      </c>
      <c r="I1753">
        <v>2.9000000000000001E-2</v>
      </c>
      <c r="J1753">
        <v>1</v>
      </c>
      <c r="K1753">
        <v>2.9000000000000001E-2</v>
      </c>
      <c r="L1753" s="45">
        <f>VLOOKUP(H1753,'[1]CALCUL AS et AN'!$A$2:$AU$889,24,FALSE)</f>
        <v>2.9399999999999999E-2</v>
      </c>
      <c r="M1753" s="48">
        <f>VLOOKUP(H1753,'[1]CALCUL AS et AN'!$A$2:$AU$889,28,FALSE)</f>
        <v>2.9399999999999999E-2</v>
      </c>
      <c r="N1753">
        <v>0.17400000000000002</v>
      </c>
      <c r="O1753" s="45">
        <f t="shared" si="127"/>
        <v>0.1764</v>
      </c>
      <c r="P1753" s="48">
        <f t="shared" si="128"/>
        <v>0.1764</v>
      </c>
      <c r="Q1753">
        <v>0.05</v>
      </c>
      <c r="R1753" s="45">
        <f>VLOOKUP(H1753,'[1]CALCUL AS et AN'!$A$2:$AU$889,46,FALSE)</f>
        <v>5.1449999999999996E-2</v>
      </c>
      <c r="S1753" s="48">
        <f>VLOOKUP(H1753,'[1]CALCUL AS et AN'!$A$2:$AU$889,47,FALSE)</f>
        <v>5.1449999999999996E-2</v>
      </c>
      <c r="T1753">
        <v>0.30000000000000004</v>
      </c>
      <c r="U1753" s="45">
        <f t="shared" si="129"/>
        <v>0.30869999999999997</v>
      </c>
      <c r="V1753" s="48">
        <f t="shared" si="130"/>
        <v>0.30869999999999997</v>
      </c>
      <c r="W1753" t="s">
        <v>1361</v>
      </c>
      <c r="X1753" t="s">
        <v>951</v>
      </c>
    </row>
    <row r="1754" spans="1:24" outlineLevel="2">
      <c r="A1754" t="s">
        <v>46</v>
      </c>
      <c r="B1754" s="73" t="str">
        <f t="shared" si="131"/>
        <v>0V75BG</v>
      </c>
      <c r="C1754">
        <v>8412602518</v>
      </c>
      <c r="D1754">
        <v>5</v>
      </c>
      <c r="E1754" t="s">
        <v>2268</v>
      </c>
      <c r="F1754">
        <v>0.05</v>
      </c>
      <c r="H1754">
        <v>8412602518</v>
      </c>
      <c r="I1754">
        <v>7.04</v>
      </c>
      <c r="J1754">
        <v>200</v>
      </c>
      <c r="K1754">
        <v>3.5200000000000002E-2</v>
      </c>
      <c r="L1754" s="45">
        <f>VLOOKUP(H1754,'[1]CALCUL AS et AN'!$A$2:$AU$889,24,FALSE)</f>
        <v>3.5200000000000002E-2</v>
      </c>
      <c r="M1754" s="48">
        <f>VLOOKUP(H1754,'[1]CALCUL AS et AN'!$A$2:$AU$889,28,FALSE)</f>
        <v>3.5200000000000002E-2</v>
      </c>
      <c r="N1754">
        <v>0.17600000000000002</v>
      </c>
      <c r="O1754" s="45">
        <f t="shared" si="127"/>
        <v>0.17600000000000002</v>
      </c>
      <c r="P1754" s="48">
        <f t="shared" si="128"/>
        <v>0.17600000000000002</v>
      </c>
      <c r="Q1754">
        <v>0.05</v>
      </c>
      <c r="R1754" s="45">
        <f>VLOOKUP(H1754,'[1]CALCUL AS et AN'!$A$2:$AU$889,46,FALSE)</f>
        <v>5.28E-2</v>
      </c>
      <c r="S1754" s="48">
        <f>VLOOKUP(H1754,'[1]CALCUL AS et AN'!$A$2:$AU$889,47,FALSE)</f>
        <v>5.28E-2</v>
      </c>
      <c r="T1754">
        <v>0.25</v>
      </c>
      <c r="U1754" s="45">
        <f t="shared" si="129"/>
        <v>0.26400000000000001</v>
      </c>
      <c r="V1754" s="48">
        <f t="shared" si="130"/>
        <v>0.26400000000000001</v>
      </c>
      <c r="W1754" t="s">
        <v>1361</v>
      </c>
      <c r="X1754" t="s">
        <v>951</v>
      </c>
    </row>
    <row r="1755" spans="1:24" outlineLevel="2">
      <c r="A1755" t="s">
        <v>46</v>
      </c>
      <c r="B1755" s="73" t="str">
        <f t="shared" si="131"/>
        <v>0V75BG</v>
      </c>
      <c r="C1755">
        <v>8412802518</v>
      </c>
      <c r="D1755">
        <v>6</v>
      </c>
      <c r="E1755" t="s">
        <v>2270</v>
      </c>
      <c r="F1755">
        <v>7.0000000000000007E-2</v>
      </c>
      <c r="H1755">
        <v>8412802518</v>
      </c>
      <c r="I1755">
        <v>7.08</v>
      </c>
      <c r="J1755">
        <v>100</v>
      </c>
      <c r="K1755">
        <v>7.0800000000000002E-2</v>
      </c>
      <c r="L1755" s="45">
        <f>VLOOKUP(H1755,'[1]CALCUL AS et AN'!$A$2:$AU$889,24,FALSE)</f>
        <v>7.0800000000000002E-2</v>
      </c>
      <c r="M1755" s="48">
        <f>VLOOKUP(H1755,'[1]CALCUL AS et AN'!$A$2:$AU$889,28,FALSE)</f>
        <v>7.0800000000000002E-2</v>
      </c>
      <c r="N1755">
        <v>0.42480000000000001</v>
      </c>
      <c r="O1755" s="45">
        <f t="shared" si="127"/>
        <v>0.42480000000000001</v>
      </c>
      <c r="P1755" s="48">
        <f t="shared" si="128"/>
        <v>0.42480000000000001</v>
      </c>
      <c r="Q1755">
        <v>7.0000000000000007E-2</v>
      </c>
      <c r="R1755" s="45">
        <f>VLOOKUP(H1755,'[1]CALCUL AS et AN'!$A$2:$AU$889,46,FALSE)</f>
        <v>8.8499999999999995E-2</v>
      </c>
      <c r="S1755" s="48">
        <f>VLOOKUP(H1755,'[1]CALCUL AS et AN'!$A$2:$AU$889,47,FALSE)</f>
        <v>8.8499999999999995E-2</v>
      </c>
      <c r="T1755">
        <v>0.42000000000000004</v>
      </c>
      <c r="U1755" s="45">
        <f t="shared" si="129"/>
        <v>0.53099999999999992</v>
      </c>
      <c r="V1755" s="48">
        <f t="shared" si="130"/>
        <v>0.53099999999999992</v>
      </c>
      <c r="W1755" t="s">
        <v>1361</v>
      </c>
      <c r="X1755" t="s">
        <v>951</v>
      </c>
    </row>
    <row r="1756" spans="1:24" outlineLevel="2">
      <c r="A1756" t="s">
        <v>46</v>
      </c>
      <c r="B1756" s="73" t="str">
        <f t="shared" si="131"/>
        <v>0V75BG</v>
      </c>
      <c r="C1756">
        <v>1510064</v>
      </c>
      <c r="D1756">
        <v>1</v>
      </c>
      <c r="E1756" t="s">
        <v>1673</v>
      </c>
      <c r="F1756">
        <v>39.22</v>
      </c>
      <c r="H1756">
        <v>1510064</v>
      </c>
      <c r="I1756">
        <v>24.96</v>
      </c>
      <c r="J1756">
        <v>1</v>
      </c>
      <c r="K1756">
        <v>24.96</v>
      </c>
      <c r="L1756" s="45">
        <f>VLOOKUP(H1756,'[1]CALCUL AS et AN'!$A$2:$AU$889,24,FALSE)</f>
        <v>24.954999999999998</v>
      </c>
      <c r="M1756" s="48">
        <f>VLOOKUP(H1756,'[1]CALCUL AS et AN'!$A$2:$AU$889,28,FALSE)</f>
        <v>24.954999999999998</v>
      </c>
      <c r="N1756">
        <v>24.96</v>
      </c>
      <c r="O1756" s="45">
        <f t="shared" si="127"/>
        <v>24.954999999999998</v>
      </c>
      <c r="P1756" s="48">
        <f t="shared" si="128"/>
        <v>24.954999999999998</v>
      </c>
      <c r="Q1756">
        <v>39.22</v>
      </c>
      <c r="R1756" s="45">
        <f>VLOOKUP(H1756,'[1]CALCUL AS et AN'!$A$2:$AU$889,46,FALSE)</f>
        <v>37.432499999999997</v>
      </c>
      <c r="S1756" s="48">
        <f>VLOOKUP(H1756,'[1]CALCUL AS et AN'!$A$2:$AU$889,47,FALSE)</f>
        <v>37.432499999999997</v>
      </c>
      <c r="T1756">
        <v>39.22</v>
      </c>
      <c r="U1756" s="45">
        <f t="shared" si="129"/>
        <v>37.432499999999997</v>
      </c>
      <c r="V1756" s="48">
        <f t="shared" si="130"/>
        <v>37.432499999999997</v>
      </c>
      <c r="W1756" t="s">
        <v>1361</v>
      </c>
      <c r="X1756" t="s">
        <v>951</v>
      </c>
    </row>
    <row r="1757" spans="1:24" outlineLevel="2">
      <c r="A1757" t="s">
        <v>46</v>
      </c>
      <c r="B1757" s="73" t="str">
        <f t="shared" si="131"/>
        <v>0V75BG</v>
      </c>
      <c r="C1757" t="s">
        <v>1533</v>
      </c>
      <c r="D1757">
        <v>3</v>
      </c>
      <c r="E1757" t="s">
        <v>1534</v>
      </c>
      <c r="F1757">
        <v>7.41</v>
      </c>
      <c r="H1757" t="s">
        <v>1533</v>
      </c>
      <c r="I1757">
        <v>5.99</v>
      </c>
      <c r="J1757">
        <v>1</v>
      </c>
      <c r="K1757">
        <v>5.99</v>
      </c>
      <c r="L1757" s="45">
        <f>VLOOKUP(H1757,'[1]CALCUL AS et AN'!$A$2:$AU$889,24,FALSE)</f>
        <v>5.99</v>
      </c>
      <c r="M1757" s="48">
        <f>VLOOKUP(H1757,'[1]CALCUL AS et AN'!$A$2:$AU$889,28,FALSE)</f>
        <v>5.99</v>
      </c>
      <c r="N1757">
        <v>17.97</v>
      </c>
      <c r="O1757" s="45">
        <f t="shared" si="127"/>
        <v>17.97</v>
      </c>
      <c r="P1757" s="48">
        <f t="shared" si="128"/>
        <v>17.97</v>
      </c>
      <c r="Q1757">
        <v>7.41</v>
      </c>
      <c r="R1757" s="45">
        <f>VLOOKUP(H1757,'[1]CALCUL AS et AN'!$A$2:$AU$889,46,FALSE)</f>
        <v>7.4875000000000007</v>
      </c>
      <c r="S1757" s="48">
        <f>VLOOKUP(H1757,'[1]CALCUL AS et AN'!$A$2:$AU$889,47,FALSE)</f>
        <v>7.4875000000000007</v>
      </c>
      <c r="T1757">
        <v>22.23</v>
      </c>
      <c r="U1757" s="45">
        <f t="shared" si="129"/>
        <v>22.462500000000002</v>
      </c>
      <c r="V1757" s="48">
        <f t="shared" si="130"/>
        <v>22.462500000000002</v>
      </c>
      <c r="W1757" t="s">
        <v>1361</v>
      </c>
      <c r="X1757" t="s">
        <v>951</v>
      </c>
    </row>
    <row r="1758" spans="1:24" outlineLevel="2">
      <c r="A1758" t="s">
        <v>46</v>
      </c>
      <c r="B1758" s="73" t="str">
        <f t="shared" si="131"/>
        <v>0V75BG</v>
      </c>
      <c r="C1758" t="s">
        <v>2029</v>
      </c>
      <c r="D1758">
        <v>1</v>
      </c>
      <c r="E1758" t="s">
        <v>2030</v>
      </c>
      <c r="F1758">
        <v>330.98</v>
      </c>
      <c r="H1758" t="s">
        <v>2029</v>
      </c>
      <c r="I1758">
        <v>247</v>
      </c>
      <c r="J1758">
        <v>1</v>
      </c>
      <c r="K1758">
        <v>247</v>
      </c>
      <c r="L1758" s="45">
        <f>VLOOKUP(H1758,'[1]CALCUL AS et AN'!$A$2:$AU$889,24,FALSE)</f>
        <v>247</v>
      </c>
      <c r="M1758" s="48">
        <f>VLOOKUP(H1758,'[1]CALCUL AS et AN'!$A$2:$AU$889,28,FALSE)</f>
        <v>285</v>
      </c>
      <c r="N1758">
        <v>247</v>
      </c>
      <c r="O1758" s="45">
        <f t="shared" si="127"/>
        <v>247</v>
      </c>
      <c r="P1758" s="48">
        <f t="shared" si="128"/>
        <v>285</v>
      </c>
      <c r="Q1758">
        <v>330.98</v>
      </c>
      <c r="R1758" s="45">
        <f>VLOOKUP(H1758,'[1]CALCUL AS et AN'!$A$2:$AU$889,46,FALSE)</f>
        <v>370.5</v>
      </c>
      <c r="S1758" s="48">
        <f>VLOOKUP(H1758,'[1]CALCUL AS et AN'!$A$2:$AU$889,47,FALSE)</f>
        <v>427.5</v>
      </c>
      <c r="T1758">
        <v>330.98</v>
      </c>
      <c r="U1758" s="45">
        <f t="shared" si="129"/>
        <v>370.5</v>
      </c>
      <c r="V1758" s="48">
        <f t="shared" si="130"/>
        <v>427.5</v>
      </c>
      <c r="W1758" t="s">
        <v>1361</v>
      </c>
      <c r="X1758" t="s">
        <v>951</v>
      </c>
    </row>
    <row r="1759" spans="1:24" outlineLevel="2">
      <c r="A1759" t="s">
        <v>46</v>
      </c>
      <c r="B1759" s="73" t="str">
        <f t="shared" si="131"/>
        <v>0V75BG</v>
      </c>
      <c r="C1759" t="s">
        <v>414</v>
      </c>
      <c r="D1759">
        <v>1</v>
      </c>
      <c r="E1759" t="s">
        <v>415</v>
      </c>
      <c r="F1759">
        <v>38.61</v>
      </c>
      <c r="H1759" t="s">
        <v>414</v>
      </c>
      <c r="I1759">
        <v>26.4</v>
      </c>
      <c r="J1759">
        <v>1</v>
      </c>
      <c r="K1759">
        <v>26.4</v>
      </c>
      <c r="L1759" s="45">
        <f>VLOOKUP(H1759,'[1]CALCUL AS et AN'!$A$2:$AU$889,24,FALSE)</f>
        <v>26.4</v>
      </c>
      <c r="M1759" s="48">
        <f>VLOOKUP(H1759,'[1]CALCUL AS et AN'!$A$2:$AU$889,28,FALSE)</f>
        <v>26.4</v>
      </c>
      <c r="N1759">
        <v>26.4</v>
      </c>
      <c r="O1759" s="45">
        <f t="shared" si="127"/>
        <v>26.4</v>
      </c>
      <c r="P1759" s="48">
        <f t="shared" si="128"/>
        <v>26.4</v>
      </c>
      <c r="Q1759">
        <v>38.61</v>
      </c>
      <c r="R1759" s="45">
        <f>VLOOKUP(H1759,'[1]CALCUL AS et AN'!$A$2:$AU$889,46,FALSE)</f>
        <v>39.599999999999994</v>
      </c>
      <c r="S1759" s="48">
        <f>VLOOKUP(H1759,'[1]CALCUL AS et AN'!$A$2:$AU$889,47,FALSE)</f>
        <v>39.599999999999994</v>
      </c>
      <c r="T1759">
        <v>38.61</v>
      </c>
      <c r="U1759" s="45">
        <f t="shared" si="129"/>
        <v>39.599999999999994</v>
      </c>
      <c r="V1759" s="48">
        <f t="shared" si="130"/>
        <v>39.599999999999994</v>
      </c>
      <c r="W1759" t="s">
        <v>1361</v>
      </c>
      <c r="X1759" t="s">
        <v>937</v>
      </c>
    </row>
    <row r="1760" spans="1:24" outlineLevel="2">
      <c r="A1760" t="s">
        <v>46</v>
      </c>
      <c r="B1760" s="73" t="str">
        <f t="shared" si="131"/>
        <v>0V75BG</v>
      </c>
      <c r="C1760" t="s">
        <v>592</v>
      </c>
      <c r="D1760">
        <v>2</v>
      </c>
      <c r="E1760" t="s">
        <v>1512</v>
      </c>
      <c r="F1760">
        <v>0.96</v>
      </c>
      <c r="H1760" t="s">
        <v>592</v>
      </c>
      <c r="I1760">
        <v>0.77</v>
      </c>
      <c r="J1760">
        <v>1</v>
      </c>
      <c r="K1760">
        <v>0.77</v>
      </c>
      <c r="L1760" s="45">
        <f>VLOOKUP(H1760,'[1]CALCUL AS et AN'!$A$2:$AU$889,24,FALSE)</f>
        <v>0.76900000000000002</v>
      </c>
      <c r="M1760" s="48">
        <f>VLOOKUP(H1760,'[1]CALCUL AS et AN'!$A$2:$AU$889,28,FALSE)</f>
        <v>0.84599999999999997</v>
      </c>
      <c r="N1760">
        <v>1.54</v>
      </c>
      <c r="O1760" s="45">
        <f t="shared" si="127"/>
        <v>1.538</v>
      </c>
      <c r="P1760" s="48">
        <f t="shared" si="128"/>
        <v>1.6919999999999999</v>
      </c>
      <c r="Q1760">
        <v>0.96</v>
      </c>
      <c r="R1760" s="45">
        <f>VLOOKUP(H1760,'[1]CALCUL AS et AN'!$A$2:$AU$889,46,FALSE)</f>
        <v>0.96125000000000005</v>
      </c>
      <c r="S1760" s="48">
        <f>VLOOKUP(H1760,'[1]CALCUL AS et AN'!$A$2:$AU$889,47,FALSE)</f>
        <v>1.0574999999999999</v>
      </c>
      <c r="T1760">
        <v>1.92</v>
      </c>
      <c r="U1760" s="45">
        <f t="shared" si="129"/>
        <v>1.9225000000000001</v>
      </c>
      <c r="V1760" s="48">
        <f t="shared" si="130"/>
        <v>2.1149999999999998</v>
      </c>
      <c r="W1760" t="s">
        <v>1361</v>
      </c>
      <c r="X1760" t="s">
        <v>937</v>
      </c>
    </row>
    <row r="1761" spans="1:24" outlineLevel="2">
      <c r="A1761" t="s">
        <v>46</v>
      </c>
      <c r="B1761" s="73" t="str">
        <f t="shared" si="131"/>
        <v>0V75BG</v>
      </c>
      <c r="C1761" t="s">
        <v>963</v>
      </c>
      <c r="D1761">
        <v>1</v>
      </c>
      <c r="E1761" t="s">
        <v>964</v>
      </c>
      <c r="F1761">
        <v>3.76</v>
      </c>
      <c r="H1761" t="s">
        <v>963</v>
      </c>
      <c r="I1761">
        <v>2.13</v>
      </c>
      <c r="J1761">
        <v>1</v>
      </c>
      <c r="K1761">
        <v>2.13</v>
      </c>
      <c r="L1761" s="45">
        <f>VLOOKUP(H1761,'[1]CALCUL AS et AN'!$A$2:$AU$889,24,FALSE)</f>
        <v>2.13</v>
      </c>
      <c r="M1761" s="48">
        <f>VLOOKUP(H1761,'[1]CALCUL AS et AN'!$A$2:$AU$889,28,FALSE)</f>
        <v>2.5049999999999999</v>
      </c>
      <c r="N1761">
        <v>2.13</v>
      </c>
      <c r="O1761" s="45">
        <f t="shared" si="127"/>
        <v>2.13</v>
      </c>
      <c r="P1761" s="48">
        <f t="shared" si="128"/>
        <v>2.5049999999999999</v>
      </c>
      <c r="Q1761">
        <v>3.76</v>
      </c>
      <c r="R1761" s="45">
        <f>VLOOKUP(H1761,'[1]CALCUL AS et AN'!$A$2:$AU$889,46,FALSE)</f>
        <v>4.26</v>
      </c>
      <c r="S1761" s="48">
        <f>VLOOKUP(H1761,'[1]CALCUL AS et AN'!$A$2:$AU$889,47,FALSE)</f>
        <v>5.01</v>
      </c>
      <c r="T1761">
        <v>3.76</v>
      </c>
      <c r="U1761" s="45">
        <f t="shared" si="129"/>
        <v>4.26</v>
      </c>
      <c r="V1761" s="48">
        <f t="shared" si="130"/>
        <v>5.01</v>
      </c>
      <c r="W1761" t="s">
        <v>1361</v>
      </c>
      <c r="X1761" t="s">
        <v>951</v>
      </c>
    </row>
    <row r="1762" spans="1:24" outlineLevel="2">
      <c r="A1762" t="s">
        <v>46</v>
      </c>
      <c r="B1762" s="73" t="str">
        <f t="shared" si="131"/>
        <v>0V75BG</v>
      </c>
      <c r="C1762" t="s">
        <v>2003</v>
      </c>
      <c r="D1762">
        <v>1</v>
      </c>
      <c r="E1762" t="s">
        <v>2004</v>
      </c>
      <c r="F1762">
        <v>277.7</v>
      </c>
      <c r="H1762" t="s">
        <v>2003</v>
      </c>
      <c r="I1762">
        <v>181.5</v>
      </c>
      <c r="J1762">
        <v>1</v>
      </c>
      <c r="K1762">
        <v>181.5</v>
      </c>
      <c r="L1762" s="45">
        <f>VLOOKUP(H1762,'[1]CALCUL AS et AN'!$A$2:$AU$889,24,FALSE)</f>
        <v>181.5</v>
      </c>
      <c r="M1762" s="48">
        <f>VLOOKUP(H1762,'[1]CALCUL AS et AN'!$A$2:$AU$889,28,FALSE)</f>
        <v>181.5</v>
      </c>
      <c r="N1762">
        <v>181.5</v>
      </c>
      <c r="O1762" s="45">
        <f t="shared" si="127"/>
        <v>181.5</v>
      </c>
      <c r="P1762" s="48">
        <f t="shared" si="128"/>
        <v>181.5</v>
      </c>
      <c r="Q1762">
        <v>277.7</v>
      </c>
      <c r="R1762" s="45">
        <f>VLOOKUP(H1762,'[1]CALCUL AS et AN'!$A$2:$AU$889,46,FALSE)</f>
        <v>272.25</v>
      </c>
      <c r="S1762" s="48">
        <f>VLOOKUP(H1762,'[1]CALCUL AS et AN'!$A$2:$AU$889,47,FALSE)</f>
        <v>272.25</v>
      </c>
      <c r="T1762">
        <v>277.7</v>
      </c>
      <c r="U1762" s="45">
        <f t="shared" si="129"/>
        <v>272.25</v>
      </c>
      <c r="V1762" s="48">
        <f t="shared" si="130"/>
        <v>272.25</v>
      </c>
      <c r="W1762" t="s">
        <v>1361</v>
      </c>
      <c r="X1762" t="s">
        <v>951</v>
      </c>
    </row>
    <row r="1763" spans="1:24" outlineLevel="2">
      <c r="A1763" t="s">
        <v>46</v>
      </c>
      <c r="B1763" s="73" t="str">
        <f t="shared" si="131"/>
        <v>0V75BG</v>
      </c>
      <c r="C1763" t="s">
        <v>1527</v>
      </c>
      <c r="D1763">
        <v>1</v>
      </c>
      <c r="E1763" t="s">
        <v>1528</v>
      </c>
      <c r="F1763">
        <v>0.77</v>
      </c>
      <c r="H1763" t="s">
        <v>1527</v>
      </c>
      <c r="I1763">
        <v>0.61</v>
      </c>
      <c r="J1763">
        <v>1</v>
      </c>
      <c r="K1763">
        <v>0.61</v>
      </c>
      <c r="L1763" s="45">
        <f>VLOOKUP(H1763,'[1]CALCUL AS et AN'!$A$2:$AU$889,24,FALSE)</f>
        <v>0.61299999999999999</v>
      </c>
      <c r="M1763" s="48">
        <f>VLOOKUP(H1763,'[1]CALCUL AS et AN'!$A$2:$AU$889,28,FALSE)</f>
        <v>0.67400000000000004</v>
      </c>
      <c r="N1763">
        <v>0.61</v>
      </c>
      <c r="O1763" s="45">
        <f t="shared" si="127"/>
        <v>0.61299999999999999</v>
      </c>
      <c r="P1763" s="48">
        <f t="shared" si="128"/>
        <v>0.67400000000000004</v>
      </c>
      <c r="Q1763">
        <v>0.77</v>
      </c>
      <c r="R1763" s="45">
        <f>VLOOKUP(H1763,'[1]CALCUL AS et AN'!$A$2:$AU$889,46,FALSE)</f>
        <v>0.81529000000000007</v>
      </c>
      <c r="S1763" s="48">
        <f>VLOOKUP(H1763,'[1]CALCUL AS et AN'!$A$2:$AU$889,47,FALSE)</f>
        <v>0.89642000000000011</v>
      </c>
      <c r="T1763">
        <v>0.77</v>
      </c>
      <c r="U1763" s="45">
        <f t="shared" si="129"/>
        <v>0.81529000000000007</v>
      </c>
      <c r="V1763" s="48">
        <f t="shared" si="130"/>
        <v>0.89642000000000011</v>
      </c>
      <c r="W1763" t="s">
        <v>1361</v>
      </c>
      <c r="X1763" t="s">
        <v>951</v>
      </c>
    </row>
    <row r="1764" spans="1:24" outlineLevel="2">
      <c r="A1764" t="s">
        <v>46</v>
      </c>
      <c r="B1764" s="73" t="str">
        <f t="shared" si="131"/>
        <v>0V75BG</v>
      </c>
      <c r="C1764">
        <v>7214321415</v>
      </c>
      <c r="D1764">
        <v>1</v>
      </c>
      <c r="E1764" t="s">
        <v>2402</v>
      </c>
      <c r="F1764">
        <v>0.1</v>
      </c>
      <c r="H1764">
        <v>7214321415</v>
      </c>
      <c r="I1764">
        <v>0</v>
      </c>
      <c r="J1764">
        <v>100</v>
      </c>
      <c r="K1764">
        <v>0</v>
      </c>
      <c r="L1764" s="45">
        <f>VLOOKUP(H1764,'[1]CALCUL AS et AN'!$A$2:$AU$889,24,FALSE)</f>
        <v>1.9300000000000001E-2</v>
      </c>
      <c r="M1764" s="48">
        <f>VLOOKUP(H1764,'[1]CALCUL AS et AN'!$A$2:$AU$889,28,FALSE)</f>
        <v>1.7100000000000001E-2</v>
      </c>
      <c r="N1764">
        <v>0</v>
      </c>
      <c r="O1764" s="45">
        <f t="shared" si="127"/>
        <v>1.9300000000000001E-2</v>
      </c>
      <c r="P1764" s="48">
        <f t="shared" si="128"/>
        <v>1.7100000000000001E-2</v>
      </c>
      <c r="Q1764">
        <v>0.1</v>
      </c>
      <c r="R1764" s="45">
        <f>VLOOKUP(H1764,'[1]CALCUL AS et AN'!$A$2:$AU$889,46,FALSE)</f>
        <v>2.8950000000000004E-2</v>
      </c>
      <c r="S1764" s="48">
        <f>VLOOKUP(H1764,'[1]CALCUL AS et AN'!$A$2:$AU$889,47,FALSE)</f>
        <v>2.5649999999999999E-2</v>
      </c>
      <c r="T1764">
        <v>0.1</v>
      </c>
      <c r="U1764" s="45">
        <f t="shared" si="129"/>
        <v>2.8950000000000004E-2</v>
      </c>
      <c r="V1764" s="48">
        <f t="shared" si="130"/>
        <v>2.5649999999999999E-2</v>
      </c>
      <c r="W1764" t="s">
        <v>1361</v>
      </c>
      <c r="X1764" t="s">
        <v>951</v>
      </c>
    </row>
    <row r="1765" spans="1:24" outlineLevel="2">
      <c r="A1765" t="s">
        <v>46</v>
      </c>
      <c r="B1765" s="73" t="str">
        <f t="shared" si="131"/>
        <v>0V75BG</v>
      </c>
      <c r="C1765" t="s">
        <v>472</v>
      </c>
      <c r="D1765">
        <v>1</v>
      </c>
      <c r="E1765" t="s">
        <v>993</v>
      </c>
      <c r="F1765">
        <v>4.87</v>
      </c>
      <c r="H1765" t="s">
        <v>472</v>
      </c>
      <c r="I1765">
        <v>0.94</v>
      </c>
      <c r="J1765">
        <v>1</v>
      </c>
      <c r="K1765">
        <v>0.94</v>
      </c>
      <c r="L1765" s="45">
        <f>VLOOKUP(H1765,'[1]CALCUL AS et AN'!$A$2:$AU$889,24,FALSE)</f>
        <v>2.1800000000000002</v>
      </c>
      <c r="M1765" s="48">
        <f>VLOOKUP(H1765,'[1]CALCUL AS et AN'!$A$2:$AU$889,28,FALSE)</f>
        <v>0.94</v>
      </c>
      <c r="N1765">
        <v>0.94</v>
      </c>
      <c r="O1765" s="45">
        <f t="shared" si="127"/>
        <v>2.1800000000000002</v>
      </c>
      <c r="P1765" s="48">
        <f t="shared" si="128"/>
        <v>0.94</v>
      </c>
      <c r="Q1765">
        <v>4.87</v>
      </c>
      <c r="R1765" s="45">
        <f>VLOOKUP(H1765,'[1]CALCUL AS et AN'!$A$2:$AU$889,46,FALSE)</f>
        <v>4.9050000000000002</v>
      </c>
      <c r="S1765" s="48">
        <f>VLOOKUP(H1765,'[1]CALCUL AS et AN'!$A$2:$AU$889,47,FALSE)</f>
        <v>2.1149999999999998</v>
      </c>
      <c r="T1765">
        <v>4.87</v>
      </c>
      <c r="U1765" s="45">
        <f t="shared" si="129"/>
        <v>4.9050000000000002</v>
      </c>
      <c r="V1765" s="48">
        <f t="shared" si="130"/>
        <v>2.1149999999999998</v>
      </c>
      <c r="W1765" t="s">
        <v>1361</v>
      </c>
      <c r="X1765" t="s">
        <v>937</v>
      </c>
    </row>
    <row r="1766" spans="1:24" outlineLevel="2">
      <c r="A1766" t="s">
        <v>46</v>
      </c>
      <c r="B1766" s="73" t="str">
        <f t="shared" si="131"/>
        <v>0V75BG</v>
      </c>
      <c r="C1766" t="s">
        <v>476</v>
      </c>
      <c r="D1766">
        <v>1</v>
      </c>
      <c r="E1766" t="s">
        <v>2937</v>
      </c>
      <c r="F1766">
        <v>4.9400000000000004</v>
      </c>
      <c r="H1766" t="s">
        <v>476</v>
      </c>
      <c r="I1766">
        <v>2.21</v>
      </c>
      <c r="J1766">
        <v>1</v>
      </c>
      <c r="K1766">
        <v>2.21</v>
      </c>
      <c r="L1766" s="45">
        <f>VLOOKUP(H1766,'[1]CALCUL AS et AN'!$A$2:$AU$889,24,FALSE)</f>
        <v>2.21</v>
      </c>
      <c r="M1766" s="48">
        <f>VLOOKUP(H1766,'[1]CALCUL AS et AN'!$A$2:$AU$889,28,FALSE)</f>
        <v>0.92</v>
      </c>
      <c r="N1766">
        <v>2.21</v>
      </c>
      <c r="O1766" s="45">
        <f t="shared" si="127"/>
        <v>2.21</v>
      </c>
      <c r="P1766" s="48">
        <f t="shared" si="128"/>
        <v>0.92</v>
      </c>
      <c r="Q1766">
        <v>4.9400000000000004</v>
      </c>
      <c r="R1766" s="45">
        <f>VLOOKUP(H1766,'[1]CALCUL AS et AN'!$A$2:$AU$889,46,FALSE)</f>
        <v>4.9725000000000001</v>
      </c>
      <c r="S1766" s="48">
        <f>VLOOKUP(H1766,'[1]CALCUL AS et AN'!$A$2:$AU$889,47,FALSE)</f>
        <v>2.0700000000000003</v>
      </c>
      <c r="T1766">
        <v>4.9400000000000004</v>
      </c>
      <c r="U1766" s="45">
        <f t="shared" si="129"/>
        <v>4.9725000000000001</v>
      </c>
      <c r="V1766" s="48">
        <f t="shared" si="130"/>
        <v>2.0700000000000003</v>
      </c>
      <c r="W1766" t="s">
        <v>1361</v>
      </c>
      <c r="X1766" t="s">
        <v>937</v>
      </c>
    </row>
    <row r="1767" spans="1:24" outlineLevel="2">
      <c r="A1767" t="s">
        <v>46</v>
      </c>
      <c r="B1767" s="73" t="str">
        <f t="shared" si="131"/>
        <v>0V75BG</v>
      </c>
      <c r="C1767" t="s">
        <v>626</v>
      </c>
      <c r="D1767">
        <v>1</v>
      </c>
      <c r="E1767" t="s">
        <v>627</v>
      </c>
      <c r="F1767">
        <v>1.1000000000000001</v>
      </c>
      <c r="H1767" t="s">
        <v>626</v>
      </c>
      <c r="I1767">
        <v>1.1100000000000001</v>
      </c>
      <c r="J1767">
        <v>1</v>
      </c>
      <c r="K1767">
        <v>1.1100000000000001</v>
      </c>
      <c r="L1767" s="45">
        <f>VLOOKUP(H1767,'[1]CALCUL AS et AN'!$A$2:$AU$889,24,FALSE)</f>
        <v>1.1060000000000001</v>
      </c>
      <c r="M1767" s="48">
        <f>VLOOKUP(H1767,'[1]CALCUL AS et AN'!$A$2:$AU$889,28,FALSE)</f>
        <v>1.2170000000000001</v>
      </c>
      <c r="N1767">
        <v>1.1100000000000001</v>
      </c>
      <c r="O1767" s="45">
        <f t="shared" si="127"/>
        <v>1.1060000000000001</v>
      </c>
      <c r="P1767" s="48">
        <f t="shared" si="128"/>
        <v>1.2170000000000001</v>
      </c>
      <c r="Q1767">
        <v>1.27</v>
      </c>
      <c r="R1767" s="45">
        <f>VLOOKUP(H1767,'[1]CALCUL AS et AN'!$A$2:$AU$889,46,FALSE)</f>
        <v>1.3825000000000001</v>
      </c>
      <c r="S1767" s="48">
        <f>VLOOKUP(H1767,'[1]CALCUL AS et AN'!$A$2:$AU$889,47,FALSE)</f>
        <v>1.5212500000000002</v>
      </c>
      <c r="T1767">
        <v>1.27</v>
      </c>
      <c r="U1767" s="45">
        <f t="shared" si="129"/>
        <v>1.3825000000000001</v>
      </c>
      <c r="V1767" s="48">
        <f t="shared" si="130"/>
        <v>1.5212500000000002</v>
      </c>
      <c r="W1767" t="s">
        <v>1361</v>
      </c>
      <c r="X1767" t="s">
        <v>937</v>
      </c>
    </row>
    <row r="1768" spans="1:24" outlineLevel="2">
      <c r="A1768" t="s">
        <v>46</v>
      </c>
      <c r="B1768" s="73" t="str">
        <f t="shared" si="131"/>
        <v>0V75BG</v>
      </c>
      <c r="C1768" t="s">
        <v>2410</v>
      </c>
      <c r="D1768">
        <v>2.16</v>
      </c>
      <c r="E1768" t="s">
        <v>2411</v>
      </c>
      <c r="F1768">
        <v>75</v>
      </c>
      <c r="H1768" t="s">
        <v>2410</v>
      </c>
      <c r="I1768">
        <v>50</v>
      </c>
      <c r="J1768">
        <v>1</v>
      </c>
      <c r="K1768">
        <v>50</v>
      </c>
      <c r="L1768" s="45">
        <f>VLOOKUP(H1768,'[1]CALCUL AS et AN'!$A$2:$AU$889,24,FALSE)</f>
        <v>50</v>
      </c>
      <c r="M1768" s="48">
        <f>VLOOKUP(H1768,'[1]CALCUL AS et AN'!$A$2:$AU$889,28,FALSE)</f>
        <v>50</v>
      </c>
      <c r="N1768">
        <v>108</v>
      </c>
      <c r="O1768" s="45">
        <f t="shared" si="127"/>
        <v>108</v>
      </c>
      <c r="P1768" s="48">
        <f t="shared" si="128"/>
        <v>108</v>
      </c>
      <c r="Q1768">
        <v>75</v>
      </c>
      <c r="R1768" s="45">
        <f>VLOOKUP(H1768,'[1]CALCUL AS et AN'!$A$2:$AU$889,46,FALSE)</f>
        <v>75</v>
      </c>
      <c r="S1768" s="48">
        <f>VLOOKUP(H1768,'[1]CALCUL AS et AN'!$A$2:$AU$889,47,FALSE)</f>
        <v>75</v>
      </c>
      <c r="T1768">
        <v>162</v>
      </c>
      <c r="U1768" s="45">
        <f t="shared" si="129"/>
        <v>162</v>
      </c>
      <c r="V1768" s="48">
        <f t="shared" si="130"/>
        <v>162</v>
      </c>
      <c r="W1768" t="s">
        <v>1361</v>
      </c>
      <c r="X1768" t="s">
        <v>951</v>
      </c>
    </row>
    <row r="1769" spans="1:24" outlineLevel="2">
      <c r="A1769" t="s">
        <v>46</v>
      </c>
      <c r="B1769" s="73" t="str">
        <f t="shared" si="131"/>
        <v>0V75BG</v>
      </c>
      <c r="C1769" t="s">
        <v>1501</v>
      </c>
      <c r="D1769">
        <v>1</v>
      </c>
      <c r="E1769" t="s">
        <v>1502</v>
      </c>
      <c r="F1769">
        <v>83.19</v>
      </c>
      <c r="H1769" t="s">
        <v>1501</v>
      </c>
      <c r="I1769">
        <v>63.5</v>
      </c>
      <c r="J1769">
        <v>1</v>
      </c>
      <c r="K1769">
        <v>63.5</v>
      </c>
      <c r="L1769" s="45">
        <f>VLOOKUP(H1769,'[1]CALCUL AS et AN'!$A$2:$AU$889,24,FALSE)</f>
        <v>63.5</v>
      </c>
      <c r="M1769" s="48">
        <f>VLOOKUP(H1769,'[1]CALCUL AS et AN'!$A$2:$AU$889,28,FALSE)</f>
        <v>71</v>
      </c>
      <c r="N1769">
        <v>63.5</v>
      </c>
      <c r="O1769" s="45">
        <f t="shared" si="127"/>
        <v>63.5</v>
      </c>
      <c r="P1769" s="48">
        <f t="shared" si="128"/>
        <v>71</v>
      </c>
      <c r="Q1769">
        <v>83.19</v>
      </c>
      <c r="R1769" s="45">
        <f>VLOOKUP(H1769,'[1]CALCUL AS et AN'!$A$2:$AU$889,46,FALSE)</f>
        <v>84.454999999999998</v>
      </c>
      <c r="S1769" s="48">
        <f>VLOOKUP(H1769,'[1]CALCUL AS et AN'!$A$2:$AU$889,47,FALSE)</f>
        <v>94.43</v>
      </c>
      <c r="T1769">
        <v>83.19</v>
      </c>
      <c r="U1769" s="45">
        <f t="shared" si="129"/>
        <v>84.454999999999998</v>
      </c>
      <c r="V1769" s="48">
        <f t="shared" si="130"/>
        <v>94.43</v>
      </c>
      <c r="W1769" t="s">
        <v>1361</v>
      </c>
      <c r="X1769" t="s">
        <v>951</v>
      </c>
    </row>
    <row r="1770" spans="1:24" outlineLevel="2">
      <c r="A1770" t="s">
        <v>46</v>
      </c>
      <c r="B1770" s="73" t="str">
        <f t="shared" si="131"/>
        <v>0V75BG</v>
      </c>
      <c r="C1770" t="s">
        <v>1542</v>
      </c>
      <c r="D1770">
        <v>1</v>
      </c>
      <c r="E1770" t="s">
        <v>1543</v>
      </c>
      <c r="F1770">
        <v>21.71</v>
      </c>
      <c r="H1770" t="s">
        <v>1542</v>
      </c>
      <c r="I1770">
        <v>17.73</v>
      </c>
      <c r="J1770">
        <v>1</v>
      </c>
      <c r="K1770">
        <v>17.73</v>
      </c>
      <c r="L1770" s="45">
        <f>VLOOKUP(H1770,'[1]CALCUL AS et AN'!$A$2:$AU$889,24,FALSE)</f>
        <v>17.73</v>
      </c>
      <c r="M1770" s="48">
        <f>VLOOKUP(H1770,'[1]CALCUL AS et AN'!$A$2:$AU$889,28,FALSE)</f>
        <v>17.73</v>
      </c>
      <c r="N1770">
        <v>17.73</v>
      </c>
      <c r="O1770" s="45">
        <f t="shared" si="127"/>
        <v>17.73</v>
      </c>
      <c r="P1770" s="48">
        <f t="shared" si="128"/>
        <v>17.73</v>
      </c>
      <c r="Q1770">
        <v>21.71</v>
      </c>
      <c r="R1770" s="45">
        <f>VLOOKUP(H1770,'[1]CALCUL AS et AN'!$A$2:$AU$889,46,FALSE)</f>
        <v>22.162500000000001</v>
      </c>
      <c r="S1770" s="48">
        <f>VLOOKUP(H1770,'[1]CALCUL AS et AN'!$A$2:$AU$889,47,FALSE)</f>
        <v>22.162500000000001</v>
      </c>
      <c r="T1770">
        <v>21.71</v>
      </c>
      <c r="U1770" s="45">
        <f t="shared" si="129"/>
        <v>22.162500000000001</v>
      </c>
      <c r="V1770" s="48">
        <f t="shared" si="130"/>
        <v>22.162500000000001</v>
      </c>
      <c r="W1770" t="s">
        <v>1361</v>
      </c>
      <c r="X1770" t="s">
        <v>951</v>
      </c>
    </row>
    <row r="1771" spans="1:24" outlineLevel="2">
      <c r="A1771" t="s">
        <v>46</v>
      </c>
      <c r="B1771" s="73" t="str">
        <f t="shared" si="131"/>
        <v>0V75BG</v>
      </c>
      <c r="C1771" t="s">
        <v>1539</v>
      </c>
      <c r="D1771">
        <v>1</v>
      </c>
      <c r="E1771" t="s">
        <v>1540</v>
      </c>
      <c r="F1771">
        <v>18.489999999999998</v>
      </c>
      <c r="H1771" t="s">
        <v>1539</v>
      </c>
      <c r="I1771">
        <v>13.05</v>
      </c>
      <c r="J1771">
        <v>1</v>
      </c>
      <c r="K1771">
        <v>13.05</v>
      </c>
      <c r="L1771" s="45">
        <f>VLOOKUP(H1771,'[1]CALCUL AS et AN'!$A$2:$AU$889,24,FALSE)</f>
        <v>13.05</v>
      </c>
      <c r="M1771" s="48">
        <f>VLOOKUP(H1771,'[1]CALCUL AS et AN'!$A$2:$AU$889,28,FALSE)</f>
        <v>13.05</v>
      </c>
      <c r="N1771">
        <v>13.05</v>
      </c>
      <c r="O1771" s="45">
        <f t="shared" si="127"/>
        <v>13.05</v>
      </c>
      <c r="P1771" s="48">
        <f t="shared" si="128"/>
        <v>13.05</v>
      </c>
      <c r="Q1771">
        <v>18.489999999999998</v>
      </c>
      <c r="R1771" s="45">
        <f>VLOOKUP(H1771,'[1]CALCUL AS et AN'!$A$2:$AU$889,46,FALSE)</f>
        <v>19.575000000000003</v>
      </c>
      <c r="S1771" s="48">
        <f>VLOOKUP(H1771,'[1]CALCUL AS et AN'!$A$2:$AU$889,47,FALSE)</f>
        <v>19.575000000000003</v>
      </c>
      <c r="T1771">
        <v>18.489999999999998</v>
      </c>
      <c r="U1771" s="45">
        <f t="shared" si="129"/>
        <v>19.575000000000003</v>
      </c>
      <c r="V1771" s="48">
        <f t="shared" si="130"/>
        <v>19.575000000000003</v>
      </c>
      <c r="W1771" t="s">
        <v>1361</v>
      </c>
      <c r="X1771" t="s">
        <v>951</v>
      </c>
    </row>
    <row r="1772" spans="1:24" outlineLevel="2">
      <c r="A1772" t="s">
        <v>46</v>
      </c>
      <c r="B1772" s="73" t="str">
        <f t="shared" si="131"/>
        <v>0V75BG</v>
      </c>
      <c r="C1772" t="s">
        <v>1986</v>
      </c>
      <c r="D1772">
        <v>1</v>
      </c>
      <c r="E1772" t="s">
        <v>1987</v>
      </c>
      <c r="F1772">
        <v>4.1900000000000004</v>
      </c>
      <c r="H1772" t="s">
        <v>1986</v>
      </c>
      <c r="I1772">
        <v>2.99</v>
      </c>
      <c r="J1772">
        <v>1</v>
      </c>
      <c r="K1772">
        <v>2.99</v>
      </c>
      <c r="L1772" s="45">
        <f>VLOOKUP(H1772,'[1]CALCUL AS et AN'!$A$2:$AU$889,24,FALSE)</f>
        <v>2.99</v>
      </c>
      <c r="M1772" s="48">
        <f>VLOOKUP(H1772,'[1]CALCUL AS et AN'!$A$2:$AU$889,28,FALSE)</f>
        <v>2.99</v>
      </c>
      <c r="N1772">
        <v>2.99</v>
      </c>
      <c r="O1772" s="45">
        <f t="shared" si="127"/>
        <v>2.99</v>
      </c>
      <c r="P1772" s="48">
        <f t="shared" si="128"/>
        <v>2.99</v>
      </c>
      <c r="Q1772">
        <v>4.1900000000000004</v>
      </c>
      <c r="R1772" s="45">
        <f>VLOOKUP(H1772,'[1]CALCUL AS et AN'!$A$2:$AU$889,46,FALSE)</f>
        <v>4.4850000000000003</v>
      </c>
      <c r="S1772" s="48">
        <f>VLOOKUP(H1772,'[1]CALCUL AS et AN'!$A$2:$AU$889,47,FALSE)</f>
        <v>4.4850000000000003</v>
      </c>
      <c r="T1772">
        <v>4.1900000000000004</v>
      </c>
      <c r="U1772" s="45">
        <f t="shared" si="129"/>
        <v>4.4850000000000003</v>
      </c>
      <c r="V1772" s="48">
        <f t="shared" si="130"/>
        <v>4.4850000000000003</v>
      </c>
      <c r="W1772" t="s">
        <v>1361</v>
      </c>
      <c r="X1772" t="s">
        <v>951</v>
      </c>
    </row>
    <row r="1773" spans="1:24" outlineLevel="2">
      <c r="A1773" t="s">
        <v>46</v>
      </c>
      <c r="B1773" s="73" t="str">
        <f t="shared" si="131"/>
        <v>0V75BG</v>
      </c>
      <c r="C1773" t="s">
        <v>632</v>
      </c>
      <c r="D1773">
        <v>1</v>
      </c>
      <c r="E1773" t="s">
        <v>1514</v>
      </c>
      <c r="F1773">
        <v>12.91</v>
      </c>
      <c r="H1773" t="s">
        <v>632</v>
      </c>
      <c r="I1773">
        <v>4.7300000000000004</v>
      </c>
      <c r="J1773">
        <v>0.33</v>
      </c>
      <c r="K1773">
        <v>14.333333333333334</v>
      </c>
      <c r="L1773" s="45">
        <f>VLOOKUP(H1773,'[1]CALCUL AS et AN'!$A$2:$AU$889,24,FALSE)</f>
        <v>4.7320000000000002</v>
      </c>
      <c r="M1773" s="48">
        <f>VLOOKUP(H1773,'[1]CALCUL AS et AN'!$A$2:$AU$889,28,FALSE)</f>
        <v>4.7779999999999996</v>
      </c>
      <c r="N1773">
        <v>14.333333333333334</v>
      </c>
      <c r="O1773" s="45">
        <f t="shared" si="127"/>
        <v>4.7320000000000002</v>
      </c>
      <c r="P1773" s="48">
        <f t="shared" si="128"/>
        <v>4.7779999999999996</v>
      </c>
      <c r="Q1773">
        <v>12.91</v>
      </c>
      <c r="R1773" s="45">
        <f>VLOOKUP(H1773,'[1]CALCUL AS et AN'!$A$2:$AU$889,46,FALSE)</f>
        <v>6.2935600000000003</v>
      </c>
      <c r="S1773" s="48">
        <f>VLOOKUP(H1773,'[1]CALCUL AS et AN'!$A$2:$AU$889,47,FALSE)</f>
        <v>6.3547399999999996</v>
      </c>
      <c r="T1773">
        <v>12.91</v>
      </c>
      <c r="U1773" s="45">
        <f t="shared" si="129"/>
        <v>6.2935600000000003</v>
      </c>
      <c r="V1773" s="48">
        <f t="shared" si="130"/>
        <v>6.3547399999999996</v>
      </c>
      <c r="W1773" t="s">
        <v>1361</v>
      </c>
      <c r="X1773" t="s">
        <v>937</v>
      </c>
    </row>
    <row r="1774" spans="1:24" outlineLevel="2">
      <c r="A1774" t="s">
        <v>46</v>
      </c>
      <c r="B1774" s="73" t="str">
        <f t="shared" si="131"/>
        <v>0V75BG</v>
      </c>
      <c r="C1774" t="s">
        <v>482</v>
      </c>
      <c r="D1774">
        <v>1</v>
      </c>
      <c r="E1774" t="s">
        <v>483</v>
      </c>
      <c r="F1774">
        <v>90.27</v>
      </c>
      <c r="H1774" t="s">
        <v>482</v>
      </c>
      <c r="I1774">
        <v>59</v>
      </c>
      <c r="J1774">
        <v>1</v>
      </c>
      <c r="K1774">
        <v>59</v>
      </c>
      <c r="L1774" s="45">
        <f>VLOOKUP(H1774,'[1]CALCUL AS et AN'!$A$2:$AU$889,24,FALSE)</f>
        <v>59</v>
      </c>
      <c r="M1774" s="48">
        <f>VLOOKUP(H1774,'[1]CALCUL AS et AN'!$A$2:$AU$889,28,FALSE)</f>
        <v>59</v>
      </c>
      <c r="N1774">
        <v>59</v>
      </c>
      <c r="O1774" s="45">
        <f t="shared" si="127"/>
        <v>59</v>
      </c>
      <c r="P1774" s="48">
        <f t="shared" si="128"/>
        <v>59</v>
      </c>
      <c r="Q1774">
        <v>90.27</v>
      </c>
      <c r="R1774" s="45">
        <f>VLOOKUP(H1774,'[1]CALCUL AS et AN'!$A$2:$AU$889,46,FALSE)</f>
        <v>88.5</v>
      </c>
      <c r="S1774" s="48">
        <f>VLOOKUP(H1774,'[1]CALCUL AS et AN'!$A$2:$AU$889,47,FALSE)</f>
        <v>88.5</v>
      </c>
      <c r="T1774">
        <v>90.27</v>
      </c>
      <c r="U1774" s="45">
        <f t="shared" si="129"/>
        <v>88.5</v>
      </c>
      <c r="V1774" s="48">
        <f t="shared" si="130"/>
        <v>88.5</v>
      </c>
      <c r="W1774" t="s">
        <v>1361</v>
      </c>
      <c r="X1774" t="s">
        <v>937</v>
      </c>
    </row>
    <row r="1775" spans="1:24" outlineLevel="2">
      <c r="A1775" t="s">
        <v>46</v>
      </c>
      <c r="B1775" s="73" t="str">
        <f t="shared" si="131"/>
        <v>0V75BG</v>
      </c>
      <c r="C1775" t="s">
        <v>1510</v>
      </c>
      <c r="D1775">
        <v>1</v>
      </c>
      <c r="E1775" t="s">
        <v>1511</v>
      </c>
      <c r="F1775">
        <v>9.56</v>
      </c>
      <c r="H1775" t="s">
        <v>1510</v>
      </c>
      <c r="I1775">
        <v>8.09</v>
      </c>
      <c r="J1775">
        <v>1</v>
      </c>
      <c r="K1775">
        <v>8.09</v>
      </c>
      <c r="L1775" s="45">
        <f>VLOOKUP(H1775,'[1]CALCUL AS et AN'!$A$2:$AU$889,24,FALSE)</f>
        <v>8.0869999999999997</v>
      </c>
      <c r="M1775" s="48">
        <f>VLOOKUP(H1775,'[1]CALCUL AS et AN'!$A$2:$AU$889,28,FALSE)</f>
        <v>8.0869999999999997</v>
      </c>
      <c r="N1775">
        <v>8.09</v>
      </c>
      <c r="O1775" s="45">
        <f t="shared" si="127"/>
        <v>8.0869999999999997</v>
      </c>
      <c r="P1775" s="48">
        <f t="shared" si="128"/>
        <v>8.0869999999999997</v>
      </c>
      <c r="Q1775">
        <v>9.56</v>
      </c>
      <c r="R1775" s="45">
        <f>VLOOKUP(H1775,'[1]CALCUL AS et AN'!$A$2:$AU$889,46,FALSE)</f>
        <v>10.108750000000001</v>
      </c>
      <c r="S1775" s="48">
        <f>VLOOKUP(H1775,'[1]CALCUL AS et AN'!$A$2:$AU$889,47,FALSE)</f>
        <v>10.108750000000001</v>
      </c>
      <c r="T1775">
        <v>9.56</v>
      </c>
      <c r="U1775" s="45">
        <f t="shared" si="129"/>
        <v>10.108750000000001</v>
      </c>
      <c r="V1775" s="48">
        <f t="shared" si="130"/>
        <v>10.108750000000001</v>
      </c>
      <c r="W1775" t="s">
        <v>1361</v>
      </c>
      <c r="X1775" t="s">
        <v>951</v>
      </c>
    </row>
    <row r="1776" spans="1:24" outlineLevel="2">
      <c r="A1776" t="s">
        <v>46</v>
      </c>
      <c r="B1776" s="73" t="str">
        <f t="shared" si="131"/>
        <v>0V75BG</v>
      </c>
      <c r="C1776" t="s">
        <v>1519</v>
      </c>
      <c r="D1776">
        <v>1</v>
      </c>
      <c r="E1776" t="s">
        <v>1520</v>
      </c>
      <c r="F1776">
        <v>9.64</v>
      </c>
      <c r="H1776" t="s">
        <v>1519</v>
      </c>
      <c r="I1776">
        <v>7.94</v>
      </c>
      <c r="J1776">
        <v>1</v>
      </c>
      <c r="K1776">
        <v>7.94</v>
      </c>
      <c r="L1776" s="45">
        <f>VLOOKUP(H1776,'[1]CALCUL AS et AN'!$A$2:$AU$889,24,FALSE)</f>
        <v>7.9420000000000002</v>
      </c>
      <c r="M1776" s="48">
        <f>VLOOKUP(H1776,'[1]CALCUL AS et AN'!$A$2:$AU$889,28,FALSE)</f>
        <v>7.9420000000000002</v>
      </c>
      <c r="N1776">
        <v>7.94</v>
      </c>
      <c r="O1776" s="45">
        <f t="shared" si="127"/>
        <v>7.9420000000000002</v>
      </c>
      <c r="P1776" s="48">
        <f t="shared" si="128"/>
        <v>7.9420000000000002</v>
      </c>
      <c r="Q1776">
        <v>9.64</v>
      </c>
      <c r="R1776" s="45">
        <f>VLOOKUP(H1776,'[1]CALCUL AS et AN'!$A$2:$AU$889,46,FALSE)</f>
        <v>9.9275000000000002</v>
      </c>
      <c r="S1776" s="48">
        <f>VLOOKUP(H1776,'[1]CALCUL AS et AN'!$A$2:$AU$889,47,FALSE)</f>
        <v>9.9275000000000002</v>
      </c>
      <c r="T1776">
        <v>9.64</v>
      </c>
      <c r="U1776" s="45">
        <f t="shared" si="129"/>
        <v>9.9275000000000002</v>
      </c>
      <c r="V1776" s="48">
        <f t="shared" si="130"/>
        <v>9.9275000000000002</v>
      </c>
      <c r="W1776" t="s">
        <v>1361</v>
      </c>
      <c r="X1776" t="s">
        <v>951</v>
      </c>
    </row>
    <row r="1777" spans="1:24" outlineLevel="2">
      <c r="A1777" t="s">
        <v>46</v>
      </c>
      <c r="B1777" s="73" t="str">
        <f t="shared" si="131"/>
        <v>0V75BG</v>
      </c>
      <c r="C1777" t="s">
        <v>2362</v>
      </c>
      <c r="D1777">
        <v>5</v>
      </c>
      <c r="E1777" t="s">
        <v>2363</v>
      </c>
      <c r="F1777">
        <v>1.9E-2</v>
      </c>
      <c r="H1777" t="s">
        <v>2362</v>
      </c>
      <c r="I1777">
        <v>0.13</v>
      </c>
      <c r="J1777">
        <v>1</v>
      </c>
      <c r="K1777">
        <v>0.13</v>
      </c>
      <c r="L1777" s="45">
        <f>VLOOKUP(H1777,'[1]CALCUL AS et AN'!$A$2:$AU$889,24,FALSE)</f>
        <v>0.12720000000000001</v>
      </c>
      <c r="M1777" s="48">
        <f>VLOOKUP(H1777,'[1]CALCUL AS et AN'!$A$2:$AU$889,28,FALSE)</f>
        <v>0.12720000000000001</v>
      </c>
      <c r="N1777">
        <v>0.65</v>
      </c>
      <c r="O1777" s="45">
        <f t="shared" si="127"/>
        <v>0.63600000000000001</v>
      </c>
      <c r="P1777" s="48">
        <f t="shared" si="128"/>
        <v>0.63600000000000001</v>
      </c>
      <c r="Q1777">
        <v>1.9E-2</v>
      </c>
      <c r="R1777" s="45">
        <f>VLOOKUP(H1777,'[1]CALCUL AS et AN'!$A$2:$AU$889,46,FALSE)</f>
        <v>0.19080000000000003</v>
      </c>
      <c r="S1777" s="48">
        <f>VLOOKUP(H1777,'[1]CALCUL AS et AN'!$A$2:$AU$889,47,FALSE)</f>
        <v>0.19080000000000003</v>
      </c>
      <c r="T1777">
        <v>9.5000000000000001E-2</v>
      </c>
      <c r="U1777" s="45">
        <f t="shared" si="129"/>
        <v>0.95400000000000018</v>
      </c>
      <c r="V1777" s="48">
        <f t="shared" si="130"/>
        <v>0.95400000000000018</v>
      </c>
      <c r="W1777" t="s">
        <v>1361</v>
      </c>
      <c r="X1777" t="s">
        <v>951</v>
      </c>
    </row>
    <row r="1778" spans="1:24" outlineLevel="2">
      <c r="A1778" t="s">
        <v>46</v>
      </c>
      <c r="B1778" s="73" t="str">
        <f t="shared" si="131"/>
        <v>0V75BG</v>
      </c>
      <c r="C1778">
        <v>8535000618</v>
      </c>
      <c r="D1778">
        <v>4</v>
      </c>
      <c r="E1778" t="s">
        <v>2275</v>
      </c>
      <c r="F1778">
        <v>0.05</v>
      </c>
      <c r="H1778">
        <v>8535000618</v>
      </c>
      <c r="I1778">
        <v>3.0000000000000001E-3</v>
      </c>
      <c r="J1778">
        <v>1</v>
      </c>
      <c r="K1778">
        <v>3.0000000000000001E-3</v>
      </c>
      <c r="L1778" s="45">
        <f>VLOOKUP(H1778,'[1]CALCUL AS et AN'!$A$2:$AU$889,24,FALSE)</f>
        <v>3.04E-2</v>
      </c>
      <c r="M1778" s="48">
        <f>VLOOKUP(H1778,'[1]CALCUL AS et AN'!$A$2:$AU$889,28,FALSE)</f>
        <v>3.04E-2</v>
      </c>
      <c r="N1778">
        <v>1.2E-2</v>
      </c>
      <c r="O1778" s="45">
        <f t="shared" si="127"/>
        <v>0.1216</v>
      </c>
      <c r="P1778" s="48">
        <f t="shared" si="128"/>
        <v>0.1216</v>
      </c>
      <c r="Q1778">
        <v>0.05</v>
      </c>
      <c r="R1778" s="45">
        <f>VLOOKUP(H1778,'[1]CALCUL AS et AN'!$A$2:$AU$889,46,FALSE)</f>
        <v>5.3199999999999997E-2</v>
      </c>
      <c r="S1778" s="48">
        <f>VLOOKUP(H1778,'[1]CALCUL AS et AN'!$A$2:$AU$889,47,FALSE)</f>
        <v>5.3199999999999997E-2</v>
      </c>
      <c r="T1778">
        <v>0.2</v>
      </c>
      <c r="U1778" s="45">
        <f t="shared" si="129"/>
        <v>0.21279999999999999</v>
      </c>
      <c r="V1778" s="48">
        <f t="shared" si="130"/>
        <v>0.21279999999999999</v>
      </c>
      <c r="W1778" t="s">
        <v>1361</v>
      </c>
      <c r="X1778" t="s">
        <v>951</v>
      </c>
    </row>
    <row r="1779" spans="1:24" outlineLevel="2">
      <c r="A1779" t="s">
        <v>46</v>
      </c>
      <c r="B1779" s="73" t="str">
        <f t="shared" si="131"/>
        <v>0V75BG</v>
      </c>
      <c r="C1779">
        <v>8434000618</v>
      </c>
      <c r="D1779">
        <v>5</v>
      </c>
      <c r="E1779" t="s">
        <v>2272</v>
      </c>
      <c r="F1779">
        <v>0.02</v>
      </c>
      <c r="H1779">
        <v>8434000618</v>
      </c>
      <c r="I1779">
        <v>8.3000000000000007</v>
      </c>
      <c r="J1779">
        <v>500</v>
      </c>
      <c r="K1779">
        <v>1.66E-2</v>
      </c>
      <c r="L1779" s="45">
        <f>VLOOKUP(H1779,'[1]CALCUL AS et AN'!$A$2:$AU$889,24,FALSE)</f>
        <v>1.66E-2</v>
      </c>
      <c r="M1779" s="48">
        <f>VLOOKUP(H1779,'[1]CALCUL AS et AN'!$A$2:$AU$889,28,FALSE)</f>
        <v>1.66E-2</v>
      </c>
      <c r="N1779">
        <v>8.3000000000000004E-2</v>
      </c>
      <c r="O1779" s="45">
        <f t="shared" si="127"/>
        <v>8.3000000000000004E-2</v>
      </c>
      <c r="P1779" s="48">
        <f t="shared" si="128"/>
        <v>8.3000000000000004E-2</v>
      </c>
      <c r="Q1779">
        <v>0.02</v>
      </c>
      <c r="R1779" s="45">
        <f>VLOOKUP(H1779,'[1]CALCUL AS et AN'!$A$2:$AU$889,46,FALSE)</f>
        <v>2.0750000000000001E-2</v>
      </c>
      <c r="S1779" s="48">
        <f>VLOOKUP(H1779,'[1]CALCUL AS et AN'!$A$2:$AU$889,47,FALSE)</f>
        <v>2.0750000000000001E-2</v>
      </c>
      <c r="T1779">
        <v>0.1</v>
      </c>
      <c r="U1779" s="45">
        <f t="shared" si="129"/>
        <v>0.10375000000000001</v>
      </c>
      <c r="V1779" s="48">
        <f t="shared" si="130"/>
        <v>0.10375000000000001</v>
      </c>
      <c r="W1779" t="s">
        <v>1361</v>
      </c>
      <c r="X1779" t="s">
        <v>951</v>
      </c>
    </row>
    <row r="1780" spans="1:24" outlineLevel="2">
      <c r="A1780" t="s">
        <v>46</v>
      </c>
      <c r="B1780" s="73" t="str">
        <f t="shared" si="131"/>
        <v>0V75BG</v>
      </c>
      <c r="C1780">
        <v>9600000618</v>
      </c>
      <c r="D1780">
        <v>1</v>
      </c>
      <c r="E1780" t="s">
        <v>2044</v>
      </c>
      <c r="F1780">
        <v>1.57</v>
      </c>
      <c r="H1780">
        <v>9600000618</v>
      </c>
      <c r="I1780">
        <v>0.8</v>
      </c>
      <c r="J1780">
        <v>1</v>
      </c>
      <c r="K1780">
        <v>0.8</v>
      </c>
      <c r="L1780" s="45">
        <f>VLOOKUP(H1780,'[1]CALCUL AS et AN'!$A$2:$AU$889,24,FALSE)</f>
        <v>0.80289999999999995</v>
      </c>
      <c r="M1780" s="48">
        <f>VLOOKUP(H1780,'[1]CALCUL AS et AN'!$A$2:$AU$889,28,FALSE)</f>
        <v>0.80289999999999995</v>
      </c>
      <c r="N1780">
        <v>0.8</v>
      </c>
      <c r="O1780" s="45">
        <f t="shared" si="127"/>
        <v>0.80289999999999995</v>
      </c>
      <c r="P1780" s="48">
        <f t="shared" si="128"/>
        <v>0.80289999999999995</v>
      </c>
      <c r="Q1780">
        <v>1.57</v>
      </c>
      <c r="R1780" s="45">
        <f>VLOOKUP(H1780,'[1]CALCUL AS et AN'!$A$2:$AU$889,46,FALSE)</f>
        <v>1.6057999999999999</v>
      </c>
      <c r="S1780" s="48">
        <f>VLOOKUP(H1780,'[1]CALCUL AS et AN'!$A$2:$AU$889,47,FALSE)</f>
        <v>1.6057999999999999</v>
      </c>
      <c r="T1780">
        <v>1.57</v>
      </c>
      <c r="U1780" s="45">
        <f t="shared" si="129"/>
        <v>1.6057999999999999</v>
      </c>
      <c r="V1780" s="48">
        <f t="shared" si="130"/>
        <v>1.6057999999999999</v>
      </c>
      <c r="W1780" t="s">
        <v>1361</v>
      </c>
      <c r="X1780" t="s">
        <v>951</v>
      </c>
    </row>
    <row r="1781" spans="1:24" outlineLevel="2">
      <c r="A1781" t="s">
        <v>46</v>
      </c>
      <c r="B1781" s="73" t="str">
        <f t="shared" si="131"/>
        <v>0V75BG</v>
      </c>
      <c r="C1781" t="s">
        <v>2311</v>
      </c>
      <c r="D1781">
        <v>1</v>
      </c>
      <c r="E1781" t="s">
        <v>2312</v>
      </c>
      <c r="F1781">
        <v>17.510000000000002</v>
      </c>
      <c r="H1781" t="s">
        <v>2311</v>
      </c>
      <c r="I1781">
        <v>11.67</v>
      </c>
      <c r="J1781">
        <v>1</v>
      </c>
      <c r="K1781">
        <v>11.67</v>
      </c>
      <c r="L1781" s="45">
        <f>VLOOKUP(H1781,'[1]CALCUL AS et AN'!$A$2:$AU$889,24,FALSE)</f>
        <v>11.67</v>
      </c>
      <c r="M1781" s="48">
        <f>VLOOKUP(H1781,'[1]CALCUL AS et AN'!$A$2:$AU$889,28,FALSE)</f>
        <v>11.67</v>
      </c>
      <c r="N1781">
        <v>11.67</v>
      </c>
      <c r="O1781" s="45">
        <f t="shared" si="127"/>
        <v>11.67</v>
      </c>
      <c r="P1781" s="48">
        <f t="shared" si="128"/>
        <v>11.67</v>
      </c>
      <c r="Q1781">
        <v>17.510000000000002</v>
      </c>
      <c r="R1781" s="45">
        <f>VLOOKUP(H1781,'[1]CALCUL AS et AN'!$A$2:$AU$889,46,FALSE)</f>
        <v>17.504999999999999</v>
      </c>
      <c r="S1781" s="48">
        <f>VLOOKUP(H1781,'[1]CALCUL AS et AN'!$A$2:$AU$889,47,FALSE)</f>
        <v>17.504999999999999</v>
      </c>
      <c r="T1781">
        <v>17.510000000000002</v>
      </c>
      <c r="U1781" s="45">
        <f t="shared" si="129"/>
        <v>17.504999999999999</v>
      </c>
      <c r="V1781" s="48">
        <f t="shared" si="130"/>
        <v>17.504999999999999</v>
      </c>
      <c r="W1781" t="s">
        <v>1361</v>
      </c>
      <c r="X1781" t="s">
        <v>937</v>
      </c>
    </row>
    <row r="1782" spans="1:24" outlineLevel="2">
      <c r="A1782" t="s">
        <v>46</v>
      </c>
      <c r="B1782" s="73" t="str">
        <f t="shared" si="131"/>
        <v>0V75BG</v>
      </c>
      <c r="C1782">
        <v>101007</v>
      </c>
      <c r="D1782">
        <v>1</v>
      </c>
      <c r="E1782" t="s">
        <v>1544</v>
      </c>
      <c r="F1782">
        <v>2.2400000000000002</v>
      </c>
      <c r="H1782">
        <v>101007</v>
      </c>
      <c r="I1782">
        <v>1.5</v>
      </c>
      <c r="J1782">
        <v>1</v>
      </c>
      <c r="K1782">
        <v>1.5</v>
      </c>
      <c r="L1782" s="45">
        <f>VLOOKUP(H1782,'[1]CALCUL AS et AN'!$A$2:$AU$889,24,FALSE)</f>
        <v>1.5</v>
      </c>
      <c r="M1782" s="48">
        <f>VLOOKUP(H1782,'[1]CALCUL AS et AN'!$A$2:$AU$889,28,FALSE)</f>
        <v>1.5</v>
      </c>
      <c r="N1782">
        <v>1.5</v>
      </c>
      <c r="O1782" s="45">
        <f t="shared" ref="O1782:O1847" si="132">D1782*L1782</f>
        <v>1.5</v>
      </c>
      <c r="P1782" s="48">
        <f t="shared" ref="P1782:P1847" si="133">D1782*M1782</f>
        <v>1.5</v>
      </c>
      <c r="Q1782">
        <v>2.2400000000000002</v>
      </c>
      <c r="R1782" s="45">
        <f>VLOOKUP(H1782,'[1]CALCUL AS et AN'!$A$2:$AU$889,46,FALSE)</f>
        <v>2.25</v>
      </c>
      <c r="S1782" s="48">
        <f>VLOOKUP(H1782,'[1]CALCUL AS et AN'!$A$2:$AU$889,47,FALSE)</f>
        <v>2.25</v>
      </c>
      <c r="T1782">
        <v>2.2400000000000002</v>
      </c>
      <c r="U1782" s="45">
        <f t="shared" ref="U1782:U1847" si="134">R1782*D1782</f>
        <v>2.25</v>
      </c>
      <c r="V1782" s="48">
        <f t="shared" ref="V1782:V1847" si="135">S1782*D1782</f>
        <v>2.25</v>
      </c>
      <c r="W1782" t="s">
        <v>1361</v>
      </c>
      <c r="X1782" t="s">
        <v>951</v>
      </c>
    </row>
    <row r="1783" spans="1:24" outlineLevel="2">
      <c r="A1783" t="s">
        <v>46</v>
      </c>
      <c r="B1783" s="73" t="str">
        <f t="shared" si="131"/>
        <v>0V75BG</v>
      </c>
      <c r="C1783" t="s">
        <v>62</v>
      </c>
      <c r="D1783">
        <v>1</v>
      </c>
      <c r="E1783" t="s">
        <v>63</v>
      </c>
      <c r="F1783">
        <v>139.16999999999999</v>
      </c>
      <c r="H1783" t="s">
        <v>62</v>
      </c>
      <c r="I1783">
        <v>88.935500000000005</v>
      </c>
      <c r="J1783">
        <v>1</v>
      </c>
      <c r="K1783">
        <v>88.935500000000005</v>
      </c>
      <c r="L1783" s="45">
        <f>VLOOKUP(H1783,'[1]CALCUL AS et AN'!$A$2:$AU$889,24,FALSE)</f>
        <v>88.936256</v>
      </c>
      <c r="M1783" s="48">
        <f>VLOOKUP(H1783,'[1]CALCUL AS et AN'!$A$2:$AU$889,28,FALSE)</f>
        <v>90.786255999999995</v>
      </c>
      <c r="N1783">
        <v>88.935500000000005</v>
      </c>
      <c r="O1783" s="45">
        <f t="shared" si="132"/>
        <v>88.936256</v>
      </c>
      <c r="P1783" s="48">
        <f t="shared" si="133"/>
        <v>90.786255999999995</v>
      </c>
      <c r="Q1783">
        <v>160.19999999999999</v>
      </c>
      <c r="R1783" s="45">
        <f>VLOOKUP(H1783,'[1]CALCUL AS et AN'!$A$2:$AU$889,46,FALSE)</f>
        <v>144.33635149999998</v>
      </c>
      <c r="S1783" s="48">
        <f>VLOOKUP(H1783,'[1]CALCUL AS et AN'!$A$2:$AU$889,47,FALSE)</f>
        <v>147.29635150000001</v>
      </c>
      <c r="T1783">
        <v>160.19999999999999</v>
      </c>
      <c r="U1783" s="45">
        <f t="shared" si="134"/>
        <v>144.33635149999998</v>
      </c>
      <c r="V1783" s="48">
        <f t="shared" si="135"/>
        <v>147.29635150000001</v>
      </c>
      <c r="W1783" t="s">
        <v>1361</v>
      </c>
      <c r="X1783" t="s">
        <v>1361</v>
      </c>
    </row>
    <row r="1784" spans="1:24" outlineLevel="2">
      <c r="A1784" t="s">
        <v>46</v>
      </c>
      <c r="B1784" s="73" t="str">
        <f t="shared" si="131"/>
        <v>0V75BG</v>
      </c>
      <c r="C1784" t="s">
        <v>1537</v>
      </c>
      <c r="D1784">
        <v>1.5</v>
      </c>
      <c r="E1784" t="s">
        <v>1538</v>
      </c>
      <c r="F1784">
        <v>4.3499999999999996</v>
      </c>
      <c r="H1784" t="s">
        <v>1537</v>
      </c>
      <c r="I1784">
        <v>2.9</v>
      </c>
      <c r="J1784">
        <v>1</v>
      </c>
      <c r="K1784">
        <v>2.9</v>
      </c>
      <c r="L1784" s="45">
        <f>VLOOKUP(H1784,'[1]CALCUL AS et AN'!$A$2:$AU$889,24,FALSE)</f>
        <v>2.9</v>
      </c>
      <c r="M1784" s="48">
        <f>VLOOKUP(H1784,'[1]CALCUL AS et AN'!$A$2:$AU$889,28,FALSE)</f>
        <v>2.9</v>
      </c>
      <c r="N1784">
        <v>4.3499999999999996</v>
      </c>
      <c r="O1784" s="45">
        <f t="shared" si="132"/>
        <v>4.3499999999999996</v>
      </c>
      <c r="P1784" s="48">
        <f t="shared" si="133"/>
        <v>4.3499999999999996</v>
      </c>
      <c r="Q1784">
        <v>4.3499999999999996</v>
      </c>
      <c r="R1784" s="45">
        <f>VLOOKUP(H1784,'[1]CALCUL AS et AN'!$A$2:$AU$889,46,FALSE)</f>
        <v>4.3499999999999996</v>
      </c>
      <c r="S1784" s="48">
        <f>VLOOKUP(H1784,'[1]CALCUL AS et AN'!$A$2:$AU$889,47,FALSE)</f>
        <v>4.3499999999999996</v>
      </c>
      <c r="T1784">
        <v>6.5249999999999995</v>
      </c>
      <c r="U1784" s="45">
        <f t="shared" si="134"/>
        <v>6.5249999999999995</v>
      </c>
      <c r="V1784" s="48">
        <f t="shared" si="135"/>
        <v>6.5249999999999995</v>
      </c>
      <c r="W1784" t="s">
        <v>1361</v>
      </c>
      <c r="X1784" t="s">
        <v>951</v>
      </c>
    </row>
    <row r="1785" spans="1:24" outlineLevel="2">
      <c r="A1785" t="s">
        <v>46</v>
      </c>
      <c r="B1785" s="73" t="str">
        <f t="shared" si="131"/>
        <v>0V75BG</v>
      </c>
      <c r="C1785" t="s">
        <v>2626</v>
      </c>
      <c r="D1785">
        <v>1</v>
      </c>
      <c r="E1785" t="s">
        <v>2627</v>
      </c>
      <c r="F1785">
        <v>0.4</v>
      </c>
      <c r="H1785" t="s">
        <v>2626</v>
      </c>
      <c r="I1785">
        <v>0.2</v>
      </c>
      <c r="J1785">
        <v>1</v>
      </c>
      <c r="K1785">
        <v>0.2</v>
      </c>
      <c r="L1785" s="45">
        <f>VLOOKUP(H1785,'[1]CALCUL AS et AN'!$A$2:$AU$889,24,FALSE)</f>
        <v>0.2</v>
      </c>
      <c r="M1785" s="48">
        <f>VLOOKUP(H1785,'[1]CALCUL AS et AN'!$A$2:$AU$889,28,FALSE)</f>
        <v>0.2</v>
      </c>
      <c r="N1785">
        <v>0.2</v>
      </c>
      <c r="O1785" s="45">
        <f t="shared" si="132"/>
        <v>0.2</v>
      </c>
      <c r="P1785" s="48">
        <f t="shared" si="133"/>
        <v>0.2</v>
      </c>
      <c r="Q1785">
        <v>0.4</v>
      </c>
      <c r="R1785" s="45">
        <f>VLOOKUP(H1785,'[1]CALCUL AS et AN'!$A$2:$AU$889,46,FALSE)</f>
        <v>0</v>
      </c>
      <c r="S1785" s="48">
        <f>VLOOKUP(H1785,'[1]CALCUL AS et AN'!$A$2:$AU$889,47,FALSE)</f>
        <v>0.4</v>
      </c>
      <c r="T1785">
        <v>0.4</v>
      </c>
      <c r="U1785" s="45">
        <f t="shared" si="134"/>
        <v>0</v>
      </c>
      <c r="V1785" s="48">
        <f t="shared" si="135"/>
        <v>0.4</v>
      </c>
      <c r="W1785" t="s">
        <v>1361</v>
      </c>
      <c r="X1785" t="s">
        <v>951</v>
      </c>
    </row>
    <row r="1786" spans="1:24" outlineLevel="2">
      <c r="A1786" t="s">
        <v>46</v>
      </c>
      <c r="B1786" s="73" t="str">
        <f t="shared" si="131"/>
        <v>0V75BG</v>
      </c>
      <c r="C1786" t="s">
        <v>606</v>
      </c>
      <c r="D1786">
        <v>1</v>
      </c>
      <c r="E1786" t="s">
        <v>1848</v>
      </c>
      <c r="F1786">
        <v>2.31</v>
      </c>
      <c r="H1786" t="s">
        <v>606</v>
      </c>
      <c r="I1786">
        <v>1.72</v>
      </c>
      <c r="J1786">
        <v>1</v>
      </c>
      <c r="K1786">
        <v>1.72</v>
      </c>
      <c r="L1786" s="45">
        <f>VLOOKUP(H1786,'[1]CALCUL AS et AN'!$A$2:$AU$889,24,FALSE)</f>
        <v>1.7150000000000001</v>
      </c>
      <c r="M1786" s="48">
        <f>VLOOKUP(H1786,'[1]CALCUL AS et AN'!$A$2:$AU$889,28,FALSE)</f>
        <v>1.635</v>
      </c>
      <c r="N1786">
        <v>1.72</v>
      </c>
      <c r="O1786" s="45">
        <f t="shared" si="132"/>
        <v>1.7150000000000001</v>
      </c>
      <c r="P1786" s="48">
        <f t="shared" si="133"/>
        <v>1.635</v>
      </c>
      <c r="Q1786">
        <v>2.31</v>
      </c>
      <c r="R1786" s="45">
        <f>VLOOKUP(H1786,'[1]CALCUL AS et AN'!$A$2:$AU$889,46,FALSE)</f>
        <v>2.5725000000000002</v>
      </c>
      <c r="S1786" s="48">
        <f>VLOOKUP(H1786,'[1]CALCUL AS et AN'!$A$2:$AU$889,47,FALSE)</f>
        <v>2.4525000000000001</v>
      </c>
      <c r="T1786">
        <v>2.31</v>
      </c>
      <c r="U1786" s="45">
        <f t="shared" si="134"/>
        <v>2.5725000000000002</v>
      </c>
      <c r="V1786" s="48">
        <f t="shared" si="135"/>
        <v>2.4525000000000001</v>
      </c>
      <c r="W1786" t="s">
        <v>1361</v>
      </c>
      <c r="X1786" t="s">
        <v>937</v>
      </c>
    </row>
    <row r="1787" spans="1:24" outlineLevel="1">
      <c r="A1787" s="73" t="s">
        <v>3118</v>
      </c>
      <c r="B1787" s="73" t="str">
        <f t="shared" si="131"/>
        <v>SPR1900V75BG</v>
      </c>
      <c r="N1787">
        <f>SUBTOTAL(9,N1750:N1786)</f>
        <v>913.26863333333336</v>
      </c>
      <c r="O1787" s="45">
        <f>SUBTOTAL(9,O1750:O1786)</f>
        <v>905.01979599999981</v>
      </c>
      <c r="P1787" s="48">
        <f>SUBTOTAL(9,P1750:P1786)</f>
        <v>950.50459599999988</v>
      </c>
      <c r="T1787">
        <f>SUBTOTAL(9,T1750:T1786)</f>
        <v>1333.0940000000003</v>
      </c>
      <c r="U1787" s="45">
        <f>SUBTOTAL(9,U1750:U1786)</f>
        <v>1347.9155715000004</v>
      </c>
      <c r="V1787" s="48">
        <f>SUBTOTAL(9,V1750:V1786)</f>
        <v>1413.6583315000005</v>
      </c>
    </row>
    <row r="1788" spans="1:24" outlineLevel="2">
      <c r="A1788" t="s">
        <v>10</v>
      </c>
      <c r="B1788" s="73" t="str">
        <f t="shared" si="131"/>
        <v>V100</v>
      </c>
      <c r="C1788">
        <v>101006</v>
      </c>
      <c r="D1788">
        <v>1</v>
      </c>
      <c r="E1788" t="s">
        <v>1546</v>
      </c>
      <c r="F1788">
        <v>0.68</v>
      </c>
      <c r="H1788">
        <v>101006</v>
      </c>
      <c r="I1788">
        <v>0.23</v>
      </c>
      <c r="J1788">
        <v>1</v>
      </c>
      <c r="K1788">
        <v>0.23</v>
      </c>
      <c r="L1788" s="45">
        <f>VLOOKUP(H1788,'[1]CALCUL AS et AN'!$A$2:$AU$889,24,FALSE)</f>
        <v>0.22953999999999999</v>
      </c>
      <c r="M1788" s="48">
        <f>VLOOKUP(H1788,'[1]CALCUL AS et AN'!$A$2:$AU$889,28,FALSE)</f>
        <v>0.22953999999999999</v>
      </c>
      <c r="N1788">
        <v>0.23</v>
      </c>
      <c r="O1788" s="45">
        <f t="shared" si="132"/>
        <v>0.22953999999999999</v>
      </c>
      <c r="P1788" s="48">
        <f t="shared" si="133"/>
        <v>0.22953999999999999</v>
      </c>
      <c r="Q1788">
        <v>0.68</v>
      </c>
      <c r="R1788" s="45">
        <f>VLOOKUP(H1788,'[1]CALCUL AS et AN'!$A$2:$AU$889,46,FALSE)</f>
        <v>0.68862000000000001</v>
      </c>
      <c r="S1788" s="48">
        <f>VLOOKUP(H1788,'[1]CALCUL AS et AN'!$A$2:$AU$889,47,FALSE)</f>
        <v>0.68862000000000001</v>
      </c>
      <c r="T1788">
        <v>0.68</v>
      </c>
      <c r="U1788" s="45">
        <f t="shared" si="134"/>
        <v>0.68862000000000001</v>
      </c>
      <c r="V1788" s="48">
        <f t="shared" si="135"/>
        <v>0.68862000000000001</v>
      </c>
      <c r="W1788" t="s">
        <v>1361</v>
      </c>
      <c r="X1788" t="s">
        <v>951</v>
      </c>
    </row>
    <row r="1789" spans="1:24" outlineLevel="2">
      <c r="A1789" t="s">
        <v>10</v>
      </c>
      <c r="B1789" s="73" t="str">
        <f t="shared" si="131"/>
        <v>V100</v>
      </c>
      <c r="C1789" t="s">
        <v>2466</v>
      </c>
      <c r="D1789">
        <v>2</v>
      </c>
      <c r="E1789" t="s">
        <v>2467</v>
      </c>
      <c r="F1789">
        <v>0.90200000000000002</v>
      </c>
      <c r="H1789" t="s">
        <v>2466</v>
      </c>
      <c r="I1789">
        <v>0.6</v>
      </c>
      <c r="J1789">
        <v>1</v>
      </c>
      <c r="K1789">
        <v>0.6</v>
      </c>
      <c r="L1789" s="45">
        <f>VLOOKUP(H1789,'[1]CALCUL AS et AN'!$A$2:$AU$889,24,FALSE)</f>
        <v>0.60099999999999998</v>
      </c>
      <c r="M1789" s="48">
        <f>VLOOKUP(H1789,'[1]CALCUL AS et AN'!$A$2:$AU$889,28,FALSE)</f>
        <v>0.60099999999999998</v>
      </c>
      <c r="N1789">
        <v>1.2</v>
      </c>
      <c r="O1789" s="45">
        <f t="shared" si="132"/>
        <v>1.202</v>
      </c>
      <c r="P1789" s="48">
        <f t="shared" si="133"/>
        <v>1.202</v>
      </c>
      <c r="Q1789">
        <v>0.90200000000000002</v>
      </c>
      <c r="R1789" s="45">
        <f>VLOOKUP(H1789,'[1]CALCUL AS et AN'!$A$2:$AU$889,46,FALSE)</f>
        <v>0.90149999999999997</v>
      </c>
      <c r="S1789" s="48">
        <f>VLOOKUP(H1789,'[1]CALCUL AS et AN'!$A$2:$AU$889,47,FALSE)</f>
        <v>0.90149999999999997</v>
      </c>
      <c r="T1789">
        <v>1.804</v>
      </c>
      <c r="U1789" s="45">
        <f t="shared" si="134"/>
        <v>1.8029999999999999</v>
      </c>
      <c r="V1789" s="48">
        <f t="shared" si="135"/>
        <v>1.8029999999999999</v>
      </c>
      <c r="W1789" t="s">
        <v>1361</v>
      </c>
      <c r="X1789" t="s">
        <v>951</v>
      </c>
    </row>
    <row r="1790" spans="1:24" outlineLevel="2">
      <c r="A1790" t="s">
        <v>10</v>
      </c>
      <c r="B1790" s="73" t="str">
        <f t="shared" si="131"/>
        <v>V100</v>
      </c>
      <c r="C1790" t="s">
        <v>2470</v>
      </c>
      <c r="D1790">
        <v>2</v>
      </c>
      <c r="E1790" t="s">
        <v>2471</v>
      </c>
      <c r="F1790">
        <v>0.08</v>
      </c>
      <c r="H1790" t="s">
        <v>2470</v>
      </c>
      <c r="I1790">
        <v>7.0000000000000007E-2</v>
      </c>
      <c r="J1790">
        <v>1</v>
      </c>
      <c r="K1790">
        <v>7.0000000000000007E-2</v>
      </c>
      <c r="L1790" s="45">
        <f>VLOOKUP(H1790,'[1]CALCUL AS et AN'!$A$2:$AU$889,24,FALSE)</f>
        <v>7.1999999999999995E-2</v>
      </c>
      <c r="M1790" s="48">
        <f>VLOOKUP(H1790,'[1]CALCUL AS et AN'!$A$2:$AU$889,28,FALSE)</f>
        <v>7.1999999999999995E-2</v>
      </c>
      <c r="N1790">
        <v>0.14000000000000001</v>
      </c>
      <c r="O1790" s="45">
        <f t="shared" si="132"/>
        <v>0.14399999999999999</v>
      </c>
      <c r="P1790" s="48">
        <f t="shared" si="133"/>
        <v>0.14399999999999999</v>
      </c>
      <c r="Q1790">
        <v>0.08</v>
      </c>
      <c r="R1790" s="45">
        <f>VLOOKUP(H1790,'[1]CALCUL AS et AN'!$A$2:$AU$889,46,FALSE)</f>
        <v>0.10799999999999998</v>
      </c>
      <c r="S1790" s="48">
        <f>VLOOKUP(H1790,'[1]CALCUL AS et AN'!$A$2:$AU$889,47,FALSE)</f>
        <v>0.10799999999999998</v>
      </c>
      <c r="T1790">
        <v>0.16</v>
      </c>
      <c r="U1790" s="45">
        <f t="shared" si="134"/>
        <v>0.21599999999999997</v>
      </c>
      <c r="V1790" s="48">
        <f t="shared" si="135"/>
        <v>0.21599999999999997</v>
      </c>
      <c r="W1790" t="s">
        <v>1361</v>
      </c>
      <c r="X1790" t="s">
        <v>951</v>
      </c>
    </row>
    <row r="1791" spans="1:24" outlineLevel="2">
      <c r="A1791" t="s">
        <v>10</v>
      </c>
      <c r="B1791" s="73" t="str">
        <f t="shared" si="131"/>
        <v>V100</v>
      </c>
      <c r="C1791">
        <v>1510064</v>
      </c>
      <c r="D1791">
        <v>1</v>
      </c>
      <c r="E1791" t="s">
        <v>1673</v>
      </c>
      <c r="F1791">
        <v>39.22</v>
      </c>
      <c r="H1791">
        <v>1510064</v>
      </c>
      <c r="I1791">
        <v>24.96</v>
      </c>
      <c r="J1791">
        <v>1</v>
      </c>
      <c r="K1791">
        <v>24.96</v>
      </c>
      <c r="L1791" s="45">
        <f>VLOOKUP(H1791,'[1]CALCUL AS et AN'!$A$2:$AU$889,24,FALSE)</f>
        <v>24.954999999999998</v>
      </c>
      <c r="M1791" s="48">
        <f>VLOOKUP(H1791,'[1]CALCUL AS et AN'!$A$2:$AU$889,28,FALSE)</f>
        <v>24.954999999999998</v>
      </c>
      <c r="N1791">
        <v>24.96</v>
      </c>
      <c r="O1791" s="45">
        <f t="shared" si="132"/>
        <v>24.954999999999998</v>
      </c>
      <c r="P1791" s="48">
        <f t="shared" si="133"/>
        <v>24.954999999999998</v>
      </c>
      <c r="Q1791">
        <v>39.22</v>
      </c>
      <c r="R1791" s="45">
        <f>VLOOKUP(H1791,'[1]CALCUL AS et AN'!$A$2:$AU$889,46,FALSE)</f>
        <v>37.432499999999997</v>
      </c>
      <c r="S1791" s="48">
        <f>VLOOKUP(H1791,'[1]CALCUL AS et AN'!$A$2:$AU$889,47,FALSE)</f>
        <v>37.432499999999997</v>
      </c>
      <c r="T1791">
        <v>39.22</v>
      </c>
      <c r="U1791" s="45">
        <f t="shared" si="134"/>
        <v>37.432499999999997</v>
      </c>
      <c r="V1791" s="48">
        <f t="shared" si="135"/>
        <v>37.432499999999997</v>
      </c>
      <c r="W1791" t="s">
        <v>1361</v>
      </c>
      <c r="X1791" t="s">
        <v>951</v>
      </c>
    </row>
    <row r="1792" spans="1:24" outlineLevel="2">
      <c r="A1792" t="s">
        <v>10</v>
      </c>
      <c r="B1792" s="73" t="str">
        <f t="shared" si="131"/>
        <v>V100</v>
      </c>
      <c r="C1792" t="s">
        <v>414</v>
      </c>
      <c r="D1792">
        <v>1</v>
      </c>
      <c r="E1792" t="s">
        <v>415</v>
      </c>
      <c r="F1792">
        <v>38.61</v>
      </c>
      <c r="H1792" t="s">
        <v>414</v>
      </c>
      <c r="I1792">
        <v>26.4</v>
      </c>
      <c r="J1792">
        <v>1</v>
      </c>
      <c r="K1792">
        <v>26.4</v>
      </c>
      <c r="L1792" s="45">
        <f>VLOOKUP(H1792,'[1]CALCUL AS et AN'!$A$2:$AU$889,24,FALSE)</f>
        <v>26.4</v>
      </c>
      <c r="M1792" s="48">
        <f>VLOOKUP(H1792,'[1]CALCUL AS et AN'!$A$2:$AU$889,28,FALSE)</f>
        <v>26.4</v>
      </c>
      <c r="N1792">
        <v>26.4</v>
      </c>
      <c r="O1792" s="45">
        <f t="shared" si="132"/>
        <v>26.4</v>
      </c>
      <c r="P1792" s="48">
        <f t="shared" si="133"/>
        <v>26.4</v>
      </c>
      <c r="Q1792">
        <v>38.61</v>
      </c>
      <c r="R1792" s="45">
        <f>VLOOKUP(H1792,'[1]CALCUL AS et AN'!$A$2:$AU$889,46,FALSE)</f>
        <v>39.599999999999994</v>
      </c>
      <c r="S1792" s="48">
        <f>VLOOKUP(H1792,'[1]CALCUL AS et AN'!$A$2:$AU$889,47,FALSE)</f>
        <v>39.599999999999994</v>
      </c>
      <c r="T1792">
        <v>38.61</v>
      </c>
      <c r="U1792" s="45">
        <f t="shared" si="134"/>
        <v>39.599999999999994</v>
      </c>
      <c r="V1792" s="48">
        <f t="shared" si="135"/>
        <v>39.599999999999994</v>
      </c>
      <c r="W1792" t="s">
        <v>1361</v>
      </c>
      <c r="X1792" t="s">
        <v>937</v>
      </c>
    </row>
    <row r="1793" spans="1:24" outlineLevel="2">
      <c r="A1793" t="s">
        <v>10</v>
      </c>
      <c r="B1793" s="73" t="str">
        <f t="shared" si="131"/>
        <v>V100</v>
      </c>
      <c r="C1793" t="s">
        <v>592</v>
      </c>
      <c r="D1793">
        <v>2</v>
      </c>
      <c r="E1793" t="s">
        <v>1512</v>
      </c>
      <c r="F1793">
        <v>0.96</v>
      </c>
      <c r="H1793" t="s">
        <v>592</v>
      </c>
      <c r="I1793">
        <v>0.77</v>
      </c>
      <c r="J1793">
        <v>1</v>
      </c>
      <c r="K1793">
        <v>0.77</v>
      </c>
      <c r="L1793" s="45">
        <f>VLOOKUP(H1793,'[1]CALCUL AS et AN'!$A$2:$AU$889,24,FALSE)</f>
        <v>0.76900000000000002</v>
      </c>
      <c r="M1793" s="48">
        <f>VLOOKUP(H1793,'[1]CALCUL AS et AN'!$A$2:$AU$889,28,FALSE)</f>
        <v>0.84599999999999997</v>
      </c>
      <c r="N1793">
        <v>1.54</v>
      </c>
      <c r="O1793" s="45">
        <f t="shared" si="132"/>
        <v>1.538</v>
      </c>
      <c r="P1793" s="48">
        <f t="shared" si="133"/>
        <v>1.6919999999999999</v>
      </c>
      <c r="Q1793">
        <v>0.96</v>
      </c>
      <c r="R1793" s="45">
        <f>VLOOKUP(H1793,'[1]CALCUL AS et AN'!$A$2:$AU$889,46,FALSE)</f>
        <v>0.96125000000000005</v>
      </c>
      <c r="S1793" s="48">
        <f>VLOOKUP(H1793,'[1]CALCUL AS et AN'!$A$2:$AU$889,47,FALSE)</f>
        <v>1.0574999999999999</v>
      </c>
      <c r="T1793">
        <v>1.92</v>
      </c>
      <c r="U1793" s="45">
        <f t="shared" si="134"/>
        <v>1.9225000000000001</v>
      </c>
      <c r="V1793" s="48">
        <f t="shared" si="135"/>
        <v>2.1149999999999998</v>
      </c>
      <c r="W1793" t="s">
        <v>1361</v>
      </c>
      <c r="X1793" t="s">
        <v>937</v>
      </c>
    </row>
    <row r="1794" spans="1:24" outlineLevel="2">
      <c r="A1794" t="s">
        <v>10</v>
      </c>
      <c r="B1794" s="73" t="str">
        <f t="shared" si="131"/>
        <v>V100</v>
      </c>
      <c r="C1794" t="s">
        <v>963</v>
      </c>
      <c r="D1794">
        <v>1</v>
      </c>
      <c r="E1794" t="s">
        <v>964</v>
      </c>
      <c r="F1794">
        <v>3.76</v>
      </c>
      <c r="H1794" t="s">
        <v>963</v>
      </c>
      <c r="I1794">
        <v>2.13</v>
      </c>
      <c r="J1794">
        <v>1</v>
      </c>
      <c r="K1794">
        <v>2.13</v>
      </c>
      <c r="L1794" s="45">
        <f>VLOOKUP(H1794,'[1]CALCUL AS et AN'!$A$2:$AU$889,24,FALSE)</f>
        <v>2.13</v>
      </c>
      <c r="M1794" s="48">
        <f>VLOOKUP(H1794,'[1]CALCUL AS et AN'!$A$2:$AU$889,28,FALSE)</f>
        <v>2.5049999999999999</v>
      </c>
      <c r="N1794">
        <v>2.13</v>
      </c>
      <c r="O1794" s="45">
        <f t="shared" si="132"/>
        <v>2.13</v>
      </c>
      <c r="P1794" s="48">
        <f t="shared" si="133"/>
        <v>2.5049999999999999</v>
      </c>
      <c r="Q1794">
        <v>3.76</v>
      </c>
      <c r="R1794" s="45">
        <f>VLOOKUP(H1794,'[1]CALCUL AS et AN'!$A$2:$AU$889,46,FALSE)</f>
        <v>4.26</v>
      </c>
      <c r="S1794" s="48">
        <f>VLOOKUP(H1794,'[1]CALCUL AS et AN'!$A$2:$AU$889,47,FALSE)</f>
        <v>5.01</v>
      </c>
      <c r="T1794">
        <v>3.76</v>
      </c>
      <c r="U1794" s="45">
        <f t="shared" si="134"/>
        <v>4.26</v>
      </c>
      <c r="V1794" s="48">
        <f t="shared" si="135"/>
        <v>5.01</v>
      </c>
      <c r="W1794" t="s">
        <v>1361</v>
      </c>
      <c r="X1794" t="s">
        <v>951</v>
      </c>
    </row>
    <row r="1795" spans="1:24" outlineLevel="2">
      <c r="A1795" t="s">
        <v>10</v>
      </c>
      <c r="B1795" s="73" t="str">
        <f t="shared" si="131"/>
        <v>V100</v>
      </c>
      <c r="C1795" t="s">
        <v>1997</v>
      </c>
      <c r="D1795">
        <v>1</v>
      </c>
      <c r="E1795" t="s">
        <v>1998</v>
      </c>
      <c r="F1795">
        <v>213.44</v>
      </c>
      <c r="H1795" t="s">
        <v>1997</v>
      </c>
      <c r="I1795">
        <v>139.5</v>
      </c>
      <c r="J1795">
        <v>1</v>
      </c>
      <c r="K1795">
        <v>139.5</v>
      </c>
      <c r="L1795" s="45">
        <f>VLOOKUP(H1795,'[1]CALCUL AS et AN'!$A$2:$AU$889,24,FALSE)</f>
        <v>139.5</v>
      </c>
      <c r="M1795" s="48">
        <f>VLOOKUP(H1795,'[1]CALCUL AS et AN'!$A$2:$AU$889,28,FALSE)</f>
        <v>139.5</v>
      </c>
      <c r="N1795">
        <v>139.5</v>
      </c>
      <c r="O1795" s="45">
        <f t="shared" si="132"/>
        <v>139.5</v>
      </c>
      <c r="P1795" s="48">
        <f t="shared" si="133"/>
        <v>139.5</v>
      </c>
      <c r="Q1795">
        <v>213.44</v>
      </c>
      <c r="R1795" s="45">
        <f>VLOOKUP(H1795,'[1]CALCUL AS et AN'!$A$2:$AU$889,46,FALSE)</f>
        <v>209.25</v>
      </c>
      <c r="S1795" s="48">
        <f>VLOOKUP(H1795,'[1]CALCUL AS et AN'!$A$2:$AU$889,47,FALSE)</f>
        <v>209.25</v>
      </c>
      <c r="T1795">
        <v>213.44</v>
      </c>
      <c r="U1795" s="45">
        <f t="shared" si="134"/>
        <v>209.25</v>
      </c>
      <c r="V1795" s="48">
        <f t="shared" si="135"/>
        <v>209.25</v>
      </c>
      <c r="W1795" t="s">
        <v>1361</v>
      </c>
      <c r="X1795" t="s">
        <v>951</v>
      </c>
    </row>
    <row r="1796" spans="1:24" outlineLevel="2">
      <c r="A1796" t="s">
        <v>10</v>
      </c>
      <c r="B1796" s="73" t="str">
        <f t="shared" si="131"/>
        <v>V100</v>
      </c>
      <c r="C1796" t="s">
        <v>1527</v>
      </c>
      <c r="D1796">
        <v>1</v>
      </c>
      <c r="E1796" t="s">
        <v>1528</v>
      </c>
      <c r="F1796">
        <v>0.77</v>
      </c>
      <c r="H1796" t="s">
        <v>1527</v>
      </c>
      <c r="I1796">
        <v>0.61</v>
      </c>
      <c r="J1796">
        <v>1</v>
      </c>
      <c r="K1796">
        <v>0.61</v>
      </c>
      <c r="L1796" s="45">
        <f>VLOOKUP(H1796,'[1]CALCUL AS et AN'!$A$2:$AU$889,24,FALSE)</f>
        <v>0.61299999999999999</v>
      </c>
      <c r="M1796" s="48">
        <f>VLOOKUP(H1796,'[1]CALCUL AS et AN'!$A$2:$AU$889,28,FALSE)</f>
        <v>0.67400000000000004</v>
      </c>
      <c r="N1796">
        <v>0.61</v>
      </c>
      <c r="O1796" s="45">
        <f t="shared" si="132"/>
        <v>0.61299999999999999</v>
      </c>
      <c r="P1796" s="48">
        <f t="shared" si="133"/>
        <v>0.67400000000000004</v>
      </c>
      <c r="Q1796">
        <v>0.77</v>
      </c>
      <c r="R1796" s="45">
        <f>VLOOKUP(H1796,'[1]CALCUL AS et AN'!$A$2:$AU$889,46,FALSE)</f>
        <v>0.81529000000000007</v>
      </c>
      <c r="S1796" s="48">
        <f>VLOOKUP(H1796,'[1]CALCUL AS et AN'!$A$2:$AU$889,47,FALSE)</f>
        <v>0.89642000000000011</v>
      </c>
      <c r="T1796">
        <v>0.77</v>
      </c>
      <c r="U1796" s="45">
        <f t="shared" si="134"/>
        <v>0.81529000000000007</v>
      </c>
      <c r="V1796" s="48">
        <f t="shared" si="135"/>
        <v>0.89642000000000011</v>
      </c>
      <c r="W1796" t="s">
        <v>1361</v>
      </c>
      <c r="X1796" t="s">
        <v>951</v>
      </c>
    </row>
    <row r="1797" spans="1:24" outlineLevel="2">
      <c r="A1797" t="s">
        <v>10</v>
      </c>
      <c r="B1797" s="73" t="str">
        <f t="shared" si="131"/>
        <v>V100</v>
      </c>
      <c r="C1797">
        <v>7214321415</v>
      </c>
      <c r="D1797">
        <v>1</v>
      </c>
      <c r="E1797" t="s">
        <v>2402</v>
      </c>
      <c r="F1797">
        <v>0.1</v>
      </c>
      <c r="H1797">
        <v>7214321415</v>
      </c>
      <c r="I1797">
        <v>0</v>
      </c>
      <c r="J1797">
        <v>100</v>
      </c>
      <c r="K1797">
        <v>0</v>
      </c>
      <c r="L1797" s="45">
        <f>VLOOKUP(H1797,'[1]CALCUL AS et AN'!$A$2:$AU$889,24,FALSE)</f>
        <v>1.9300000000000001E-2</v>
      </c>
      <c r="M1797" s="48">
        <f>VLOOKUP(H1797,'[1]CALCUL AS et AN'!$A$2:$AU$889,28,FALSE)</f>
        <v>1.7100000000000001E-2</v>
      </c>
      <c r="N1797">
        <v>0</v>
      </c>
      <c r="O1797" s="45">
        <f t="shared" si="132"/>
        <v>1.9300000000000001E-2</v>
      </c>
      <c r="P1797" s="48">
        <f t="shared" si="133"/>
        <v>1.7100000000000001E-2</v>
      </c>
      <c r="Q1797">
        <v>0.1</v>
      </c>
      <c r="R1797" s="45">
        <f>VLOOKUP(H1797,'[1]CALCUL AS et AN'!$A$2:$AU$889,46,FALSE)</f>
        <v>2.8950000000000004E-2</v>
      </c>
      <c r="S1797" s="48">
        <f>VLOOKUP(H1797,'[1]CALCUL AS et AN'!$A$2:$AU$889,47,FALSE)</f>
        <v>2.5649999999999999E-2</v>
      </c>
      <c r="T1797">
        <v>0.1</v>
      </c>
      <c r="U1797" s="45">
        <f t="shared" si="134"/>
        <v>2.8950000000000004E-2</v>
      </c>
      <c r="V1797" s="48">
        <f t="shared" si="135"/>
        <v>2.5649999999999999E-2</v>
      </c>
      <c r="W1797" t="s">
        <v>1361</v>
      </c>
      <c r="X1797" t="s">
        <v>951</v>
      </c>
    </row>
    <row r="1798" spans="1:24" outlineLevel="2">
      <c r="A1798" t="s">
        <v>10</v>
      </c>
      <c r="B1798" s="73" t="str">
        <f t="shared" si="131"/>
        <v>V100</v>
      </c>
      <c r="C1798" t="s">
        <v>442</v>
      </c>
      <c r="D1798">
        <v>1</v>
      </c>
      <c r="E1798" t="s">
        <v>1496</v>
      </c>
      <c r="F1798">
        <v>431.65</v>
      </c>
      <c r="H1798" t="s">
        <v>442</v>
      </c>
      <c r="I1798">
        <v>313</v>
      </c>
      <c r="J1798">
        <v>1</v>
      </c>
      <c r="K1798">
        <v>313</v>
      </c>
      <c r="L1798" s="45">
        <f>VLOOKUP(H1798,'[1]CALCUL AS et AN'!$A$2:$AU$889,24,FALSE)</f>
        <v>313</v>
      </c>
      <c r="M1798" s="48">
        <f>VLOOKUP(H1798,'[1]CALCUL AS et AN'!$A$2:$AU$889,28,FALSE)</f>
        <v>313</v>
      </c>
      <c r="N1798">
        <v>313</v>
      </c>
      <c r="O1798" s="45">
        <f t="shared" si="132"/>
        <v>313</v>
      </c>
      <c r="P1798" s="48">
        <f t="shared" si="133"/>
        <v>313</v>
      </c>
      <c r="Q1798">
        <v>431.65</v>
      </c>
      <c r="R1798" s="45">
        <f>VLOOKUP(H1798,'[1]CALCUL AS et AN'!$A$2:$AU$889,46,FALSE)</f>
        <v>469.5</v>
      </c>
      <c r="S1798" s="48">
        <f>VLOOKUP(H1798,'[1]CALCUL AS et AN'!$A$2:$AU$889,47,FALSE)</f>
        <v>469.5</v>
      </c>
      <c r="T1798">
        <v>431.65</v>
      </c>
      <c r="U1798" s="45">
        <f t="shared" si="134"/>
        <v>469.5</v>
      </c>
      <c r="V1798" s="48">
        <f t="shared" si="135"/>
        <v>469.5</v>
      </c>
      <c r="W1798" t="s">
        <v>1361</v>
      </c>
      <c r="X1798" t="s">
        <v>937</v>
      </c>
    </row>
    <row r="1799" spans="1:24" outlineLevel="2">
      <c r="A1799" t="s">
        <v>10</v>
      </c>
      <c r="B1799" s="73" t="str">
        <f t="shared" si="131"/>
        <v>V100</v>
      </c>
      <c r="C1799" t="s">
        <v>472</v>
      </c>
      <c r="D1799">
        <v>1</v>
      </c>
      <c r="E1799" t="s">
        <v>993</v>
      </c>
      <c r="F1799">
        <v>4.87</v>
      </c>
      <c r="H1799" t="s">
        <v>472</v>
      </c>
      <c r="I1799">
        <v>0.94</v>
      </c>
      <c r="J1799">
        <v>1</v>
      </c>
      <c r="K1799">
        <v>0.94</v>
      </c>
      <c r="L1799" s="45">
        <f>VLOOKUP(H1799,'[1]CALCUL AS et AN'!$A$2:$AU$889,24,FALSE)</f>
        <v>2.1800000000000002</v>
      </c>
      <c r="M1799" s="48">
        <f>VLOOKUP(H1799,'[1]CALCUL AS et AN'!$A$2:$AU$889,28,FALSE)</f>
        <v>0.94</v>
      </c>
      <c r="N1799">
        <v>0.94</v>
      </c>
      <c r="O1799" s="45">
        <f t="shared" si="132"/>
        <v>2.1800000000000002</v>
      </c>
      <c r="P1799" s="48">
        <f t="shared" si="133"/>
        <v>0.94</v>
      </c>
      <c r="Q1799">
        <v>4.87</v>
      </c>
      <c r="R1799" s="45">
        <f>VLOOKUP(H1799,'[1]CALCUL AS et AN'!$A$2:$AU$889,46,FALSE)</f>
        <v>4.9050000000000002</v>
      </c>
      <c r="S1799" s="48">
        <f>VLOOKUP(H1799,'[1]CALCUL AS et AN'!$A$2:$AU$889,47,FALSE)</f>
        <v>2.1149999999999998</v>
      </c>
      <c r="T1799">
        <v>4.87</v>
      </c>
      <c r="U1799" s="45">
        <f t="shared" si="134"/>
        <v>4.9050000000000002</v>
      </c>
      <c r="V1799" s="48">
        <f t="shared" si="135"/>
        <v>2.1149999999999998</v>
      </c>
      <c r="W1799" t="s">
        <v>1361</v>
      </c>
      <c r="X1799" t="s">
        <v>937</v>
      </c>
    </row>
    <row r="1800" spans="1:24" outlineLevel="2">
      <c r="A1800" t="s">
        <v>10</v>
      </c>
      <c r="B1800" s="73" t="str">
        <f t="shared" si="131"/>
        <v>V100</v>
      </c>
      <c r="C1800" t="s">
        <v>476</v>
      </c>
      <c r="D1800">
        <v>1</v>
      </c>
      <c r="E1800" t="s">
        <v>2937</v>
      </c>
      <c r="F1800">
        <v>4.9400000000000004</v>
      </c>
      <c r="H1800" t="s">
        <v>476</v>
      </c>
      <c r="I1800">
        <v>2.21</v>
      </c>
      <c r="J1800">
        <v>1</v>
      </c>
      <c r="K1800">
        <v>2.21</v>
      </c>
      <c r="L1800" s="45">
        <f>VLOOKUP(H1800,'[1]CALCUL AS et AN'!$A$2:$AU$889,24,FALSE)</f>
        <v>2.21</v>
      </c>
      <c r="M1800" s="48">
        <f>VLOOKUP(H1800,'[1]CALCUL AS et AN'!$A$2:$AU$889,28,FALSE)</f>
        <v>0.92</v>
      </c>
      <c r="N1800">
        <v>2.21</v>
      </c>
      <c r="O1800" s="45">
        <f t="shared" si="132"/>
        <v>2.21</v>
      </c>
      <c r="P1800" s="48">
        <f t="shared" si="133"/>
        <v>0.92</v>
      </c>
      <c r="Q1800">
        <v>4.9400000000000004</v>
      </c>
      <c r="R1800" s="45">
        <f>VLOOKUP(H1800,'[1]CALCUL AS et AN'!$A$2:$AU$889,46,FALSE)</f>
        <v>4.9725000000000001</v>
      </c>
      <c r="S1800" s="48">
        <f>VLOOKUP(H1800,'[1]CALCUL AS et AN'!$A$2:$AU$889,47,FALSE)</f>
        <v>2.0700000000000003</v>
      </c>
      <c r="T1800">
        <v>4.9400000000000004</v>
      </c>
      <c r="U1800" s="45">
        <f t="shared" si="134"/>
        <v>4.9725000000000001</v>
      </c>
      <c r="V1800" s="48">
        <f t="shared" si="135"/>
        <v>2.0700000000000003</v>
      </c>
      <c r="W1800" t="s">
        <v>1361</v>
      </c>
      <c r="X1800" t="s">
        <v>937</v>
      </c>
    </row>
    <row r="1801" spans="1:24" outlineLevel="2">
      <c r="A1801" t="s">
        <v>10</v>
      </c>
      <c r="B1801" s="73" t="str">
        <f t="shared" si="131"/>
        <v>V100</v>
      </c>
      <c r="C1801" t="s">
        <v>626</v>
      </c>
      <c r="D1801">
        <v>1</v>
      </c>
      <c r="E1801" t="s">
        <v>627</v>
      </c>
      <c r="F1801">
        <v>1.1000000000000001</v>
      </c>
      <c r="H1801" t="s">
        <v>626</v>
      </c>
      <c r="I1801">
        <v>1.1100000000000001</v>
      </c>
      <c r="J1801">
        <v>1</v>
      </c>
      <c r="K1801">
        <v>1.1100000000000001</v>
      </c>
      <c r="L1801" s="45">
        <f>VLOOKUP(H1801,'[1]CALCUL AS et AN'!$A$2:$AU$889,24,FALSE)</f>
        <v>1.1060000000000001</v>
      </c>
      <c r="M1801" s="48">
        <f>VLOOKUP(H1801,'[1]CALCUL AS et AN'!$A$2:$AU$889,28,FALSE)</f>
        <v>1.2170000000000001</v>
      </c>
      <c r="N1801">
        <v>1.1100000000000001</v>
      </c>
      <c r="O1801" s="45">
        <f t="shared" si="132"/>
        <v>1.1060000000000001</v>
      </c>
      <c r="P1801" s="48">
        <f t="shared" si="133"/>
        <v>1.2170000000000001</v>
      </c>
      <c r="Q1801">
        <v>1.27</v>
      </c>
      <c r="R1801" s="45">
        <f>VLOOKUP(H1801,'[1]CALCUL AS et AN'!$A$2:$AU$889,46,FALSE)</f>
        <v>1.3825000000000001</v>
      </c>
      <c r="S1801" s="48">
        <f>VLOOKUP(H1801,'[1]CALCUL AS et AN'!$A$2:$AU$889,47,FALSE)</f>
        <v>1.5212500000000002</v>
      </c>
      <c r="T1801">
        <v>1.27</v>
      </c>
      <c r="U1801" s="45">
        <f t="shared" si="134"/>
        <v>1.3825000000000001</v>
      </c>
      <c r="V1801" s="48">
        <f t="shared" si="135"/>
        <v>1.5212500000000002</v>
      </c>
      <c r="W1801" t="s">
        <v>1361</v>
      </c>
      <c r="X1801" t="s">
        <v>937</v>
      </c>
    </row>
    <row r="1802" spans="1:24" outlineLevel="2">
      <c r="A1802" t="s">
        <v>10</v>
      </c>
      <c r="B1802" s="73" t="str">
        <f t="shared" si="131"/>
        <v>V100</v>
      </c>
      <c r="C1802" t="s">
        <v>2410</v>
      </c>
      <c r="D1802">
        <v>1.1000000000000001</v>
      </c>
      <c r="E1802" t="s">
        <v>2411</v>
      </c>
      <c r="F1802">
        <v>75</v>
      </c>
      <c r="H1802" t="s">
        <v>2410</v>
      </c>
      <c r="I1802">
        <v>50</v>
      </c>
      <c r="J1802">
        <v>1</v>
      </c>
      <c r="K1802">
        <v>50</v>
      </c>
      <c r="L1802" s="45">
        <f>VLOOKUP(H1802,'[1]CALCUL AS et AN'!$A$2:$AU$889,24,FALSE)</f>
        <v>50</v>
      </c>
      <c r="M1802" s="48">
        <f>VLOOKUP(H1802,'[1]CALCUL AS et AN'!$A$2:$AU$889,28,FALSE)</f>
        <v>50</v>
      </c>
      <c r="N1802">
        <v>55.000000000000007</v>
      </c>
      <c r="O1802" s="45">
        <f t="shared" si="132"/>
        <v>55.000000000000007</v>
      </c>
      <c r="P1802" s="48">
        <f t="shared" si="133"/>
        <v>55.000000000000007</v>
      </c>
      <c r="Q1802">
        <v>75</v>
      </c>
      <c r="R1802" s="45">
        <f>VLOOKUP(H1802,'[1]CALCUL AS et AN'!$A$2:$AU$889,46,FALSE)</f>
        <v>75</v>
      </c>
      <c r="S1802" s="48">
        <f>VLOOKUP(H1802,'[1]CALCUL AS et AN'!$A$2:$AU$889,47,FALSE)</f>
        <v>75</v>
      </c>
      <c r="T1802">
        <v>82.5</v>
      </c>
      <c r="U1802" s="45">
        <f t="shared" si="134"/>
        <v>82.5</v>
      </c>
      <c r="V1802" s="48">
        <f t="shared" si="135"/>
        <v>82.5</v>
      </c>
      <c r="W1802" t="s">
        <v>1361</v>
      </c>
      <c r="X1802" t="s">
        <v>951</v>
      </c>
    </row>
    <row r="1803" spans="1:24" outlineLevel="2">
      <c r="A1803" t="s">
        <v>10</v>
      </c>
      <c r="B1803" s="73" t="str">
        <f t="shared" si="131"/>
        <v>V100</v>
      </c>
      <c r="C1803" t="s">
        <v>1986</v>
      </c>
      <c r="D1803">
        <v>1</v>
      </c>
      <c r="E1803" t="s">
        <v>1987</v>
      </c>
      <c r="F1803">
        <v>4.1900000000000004</v>
      </c>
      <c r="H1803" t="s">
        <v>1986</v>
      </c>
      <c r="I1803">
        <v>2.99</v>
      </c>
      <c r="J1803">
        <v>1</v>
      </c>
      <c r="K1803">
        <v>2.99</v>
      </c>
      <c r="L1803" s="45">
        <f>VLOOKUP(H1803,'[1]CALCUL AS et AN'!$A$2:$AU$889,24,FALSE)</f>
        <v>2.99</v>
      </c>
      <c r="M1803" s="48">
        <f>VLOOKUP(H1803,'[1]CALCUL AS et AN'!$A$2:$AU$889,28,FALSE)</f>
        <v>2.99</v>
      </c>
      <c r="N1803">
        <v>2.99</v>
      </c>
      <c r="O1803" s="45">
        <f t="shared" si="132"/>
        <v>2.99</v>
      </c>
      <c r="P1803" s="48">
        <f t="shared" si="133"/>
        <v>2.99</v>
      </c>
      <c r="Q1803">
        <v>4.1900000000000004</v>
      </c>
      <c r="R1803" s="45">
        <f>VLOOKUP(H1803,'[1]CALCUL AS et AN'!$A$2:$AU$889,46,FALSE)</f>
        <v>4.4850000000000003</v>
      </c>
      <c r="S1803" s="48">
        <f>VLOOKUP(H1803,'[1]CALCUL AS et AN'!$A$2:$AU$889,47,FALSE)</f>
        <v>4.4850000000000003</v>
      </c>
      <c r="T1803">
        <v>4.1900000000000004</v>
      </c>
      <c r="U1803" s="45">
        <f t="shared" si="134"/>
        <v>4.4850000000000003</v>
      </c>
      <c r="V1803" s="48">
        <f t="shared" si="135"/>
        <v>4.4850000000000003</v>
      </c>
      <c r="W1803" t="s">
        <v>1361</v>
      </c>
      <c r="X1803" t="s">
        <v>951</v>
      </c>
    </row>
    <row r="1804" spans="1:24" outlineLevel="2">
      <c r="A1804" t="s">
        <v>10</v>
      </c>
      <c r="B1804" s="73" t="str">
        <f t="shared" si="131"/>
        <v>V100</v>
      </c>
      <c r="C1804" t="s">
        <v>632</v>
      </c>
      <c r="D1804">
        <v>1</v>
      </c>
      <c r="E1804" t="s">
        <v>1514</v>
      </c>
      <c r="F1804">
        <v>12.91</v>
      </c>
      <c r="H1804" t="s">
        <v>632</v>
      </c>
      <c r="I1804">
        <v>4.7300000000000004</v>
      </c>
      <c r="J1804">
        <v>0.33</v>
      </c>
      <c r="K1804">
        <v>14.333333333333334</v>
      </c>
      <c r="L1804" s="45">
        <f>VLOOKUP(H1804,'[1]CALCUL AS et AN'!$A$2:$AU$889,24,FALSE)</f>
        <v>4.7320000000000002</v>
      </c>
      <c r="M1804" s="48">
        <f>VLOOKUP(H1804,'[1]CALCUL AS et AN'!$A$2:$AU$889,28,FALSE)</f>
        <v>4.7779999999999996</v>
      </c>
      <c r="N1804">
        <v>14.333333333333334</v>
      </c>
      <c r="O1804" s="45">
        <f t="shared" si="132"/>
        <v>4.7320000000000002</v>
      </c>
      <c r="P1804" s="48">
        <f t="shared" si="133"/>
        <v>4.7779999999999996</v>
      </c>
      <c r="Q1804">
        <v>12.91</v>
      </c>
      <c r="R1804" s="45">
        <f>VLOOKUP(H1804,'[1]CALCUL AS et AN'!$A$2:$AU$889,46,FALSE)</f>
        <v>6.2935600000000003</v>
      </c>
      <c r="S1804" s="48">
        <f>VLOOKUP(H1804,'[1]CALCUL AS et AN'!$A$2:$AU$889,47,FALSE)</f>
        <v>6.3547399999999996</v>
      </c>
      <c r="T1804">
        <v>12.91</v>
      </c>
      <c r="U1804" s="45">
        <f t="shared" si="134"/>
        <v>6.2935600000000003</v>
      </c>
      <c r="V1804" s="48">
        <f t="shared" si="135"/>
        <v>6.3547399999999996</v>
      </c>
      <c r="W1804" t="s">
        <v>1361</v>
      </c>
      <c r="X1804" t="s">
        <v>937</v>
      </c>
    </row>
    <row r="1805" spans="1:24" outlineLevel="2">
      <c r="A1805" t="s">
        <v>10</v>
      </c>
      <c r="B1805" s="73" t="str">
        <f t="shared" si="131"/>
        <v>V100</v>
      </c>
      <c r="C1805" t="s">
        <v>1510</v>
      </c>
      <c r="D1805">
        <v>1</v>
      </c>
      <c r="E1805" t="s">
        <v>1511</v>
      </c>
      <c r="F1805">
        <v>9.56</v>
      </c>
      <c r="H1805" t="s">
        <v>1510</v>
      </c>
      <c r="I1805">
        <v>8.09</v>
      </c>
      <c r="J1805">
        <v>1</v>
      </c>
      <c r="K1805">
        <v>8.09</v>
      </c>
      <c r="L1805" s="45">
        <f>VLOOKUP(H1805,'[1]CALCUL AS et AN'!$A$2:$AU$889,24,FALSE)</f>
        <v>8.0869999999999997</v>
      </c>
      <c r="M1805" s="48">
        <f>VLOOKUP(H1805,'[1]CALCUL AS et AN'!$A$2:$AU$889,28,FALSE)</f>
        <v>8.0869999999999997</v>
      </c>
      <c r="N1805">
        <v>8.09</v>
      </c>
      <c r="O1805" s="45">
        <f t="shared" si="132"/>
        <v>8.0869999999999997</v>
      </c>
      <c r="P1805" s="48">
        <f t="shared" si="133"/>
        <v>8.0869999999999997</v>
      </c>
      <c r="Q1805">
        <v>9.56</v>
      </c>
      <c r="R1805" s="45">
        <f>VLOOKUP(H1805,'[1]CALCUL AS et AN'!$A$2:$AU$889,46,FALSE)</f>
        <v>10.108750000000001</v>
      </c>
      <c r="S1805" s="48">
        <f>VLOOKUP(H1805,'[1]CALCUL AS et AN'!$A$2:$AU$889,47,FALSE)</f>
        <v>10.108750000000001</v>
      </c>
      <c r="T1805">
        <v>9.56</v>
      </c>
      <c r="U1805" s="45">
        <f t="shared" si="134"/>
        <v>10.108750000000001</v>
      </c>
      <c r="V1805" s="48">
        <f t="shared" si="135"/>
        <v>10.108750000000001</v>
      </c>
      <c r="W1805" t="s">
        <v>1361</v>
      </c>
      <c r="X1805" t="s">
        <v>951</v>
      </c>
    </row>
    <row r="1806" spans="1:24" outlineLevel="2">
      <c r="A1806" t="s">
        <v>10</v>
      </c>
      <c r="B1806" s="73" t="str">
        <f t="shared" si="131"/>
        <v>V100</v>
      </c>
      <c r="C1806" t="s">
        <v>1519</v>
      </c>
      <c r="D1806">
        <v>1</v>
      </c>
      <c r="E1806" t="s">
        <v>1520</v>
      </c>
      <c r="F1806">
        <v>9.64</v>
      </c>
      <c r="H1806" t="s">
        <v>1519</v>
      </c>
      <c r="I1806">
        <v>7.94</v>
      </c>
      <c r="J1806">
        <v>1</v>
      </c>
      <c r="K1806">
        <v>7.94</v>
      </c>
      <c r="L1806" s="45">
        <f>VLOOKUP(H1806,'[1]CALCUL AS et AN'!$A$2:$AU$889,24,FALSE)</f>
        <v>7.9420000000000002</v>
      </c>
      <c r="M1806" s="48">
        <f>VLOOKUP(H1806,'[1]CALCUL AS et AN'!$A$2:$AU$889,28,FALSE)</f>
        <v>7.9420000000000002</v>
      </c>
      <c r="N1806">
        <v>7.94</v>
      </c>
      <c r="O1806" s="45">
        <f t="shared" si="132"/>
        <v>7.9420000000000002</v>
      </c>
      <c r="P1806" s="48">
        <f t="shared" si="133"/>
        <v>7.9420000000000002</v>
      </c>
      <c r="Q1806">
        <v>9.64</v>
      </c>
      <c r="R1806" s="45">
        <f>VLOOKUP(H1806,'[1]CALCUL AS et AN'!$A$2:$AU$889,46,FALSE)</f>
        <v>9.9275000000000002</v>
      </c>
      <c r="S1806" s="48">
        <f>VLOOKUP(H1806,'[1]CALCUL AS et AN'!$A$2:$AU$889,47,FALSE)</f>
        <v>9.9275000000000002</v>
      </c>
      <c r="T1806">
        <v>9.64</v>
      </c>
      <c r="U1806" s="45">
        <f t="shared" si="134"/>
        <v>9.9275000000000002</v>
      </c>
      <c r="V1806" s="48">
        <f t="shared" si="135"/>
        <v>9.9275000000000002</v>
      </c>
      <c r="W1806" t="s">
        <v>1361</v>
      </c>
      <c r="X1806" t="s">
        <v>951</v>
      </c>
    </row>
    <row r="1807" spans="1:24" outlineLevel="2">
      <c r="A1807" t="s">
        <v>10</v>
      </c>
      <c r="B1807" s="73" t="str">
        <f t="shared" si="131"/>
        <v>V100</v>
      </c>
      <c r="C1807">
        <v>8434000618</v>
      </c>
      <c r="D1807">
        <v>1</v>
      </c>
      <c r="E1807" t="s">
        <v>2272</v>
      </c>
      <c r="F1807">
        <v>0.02</v>
      </c>
      <c r="H1807">
        <v>8434000618</v>
      </c>
      <c r="I1807">
        <v>8.3000000000000007</v>
      </c>
      <c r="J1807">
        <v>500</v>
      </c>
      <c r="K1807">
        <v>1.66E-2</v>
      </c>
      <c r="L1807" s="45">
        <f>VLOOKUP(H1807,'[1]CALCUL AS et AN'!$A$2:$AU$889,24,FALSE)</f>
        <v>1.66E-2</v>
      </c>
      <c r="M1807" s="48">
        <f>VLOOKUP(H1807,'[1]CALCUL AS et AN'!$A$2:$AU$889,28,FALSE)</f>
        <v>1.66E-2</v>
      </c>
      <c r="N1807">
        <v>1.66E-2</v>
      </c>
      <c r="O1807" s="45">
        <f t="shared" si="132"/>
        <v>1.66E-2</v>
      </c>
      <c r="P1807" s="48">
        <f t="shared" si="133"/>
        <v>1.66E-2</v>
      </c>
      <c r="Q1807">
        <v>0.02</v>
      </c>
      <c r="R1807" s="45">
        <f>VLOOKUP(H1807,'[1]CALCUL AS et AN'!$A$2:$AU$889,46,FALSE)</f>
        <v>2.0750000000000001E-2</v>
      </c>
      <c r="S1807" s="48">
        <f>VLOOKUP(H1807,'[1]CALCUL AS et AN'!$A$2:$AU$889,47,FALSE)</f>
        <v>2.0750000000000001E-2</v>
      </c>
      <c r="T1807">
        <v>0.02</v>
      </c>
      <c r="U1807" s="45">
        <f t="shared" si="134"/>
        <v>2.0750000000000001E-2</v>
      </c>
      <c r="V1807" s="48">
        <f t="shared" si="135"/>
        <v>2.0750000000000001E-2</v>
      </c>
      <c r="W1807" t="s">
        <v>1361</v>
      </c>
      <c r="X1807" t="s">
        <v>951</v>
      </c>
    </row>
    <row r="1808" spans="1:24" outlineLevel="2">
      <c r="A1808" t="s">
        <v>10</v>
      </c>
      <c r="B1808" s="73" t="str">
        <f t="shared" si="131"/>
        <v>V100</v>
      </c>
      <c r="C1808" t="s">
        <v>2362</v>
      </c>
      <c r="D1808">
        <v>2</v>
      </c>
      <c r="E1808" t="s">
        <v>2363</v>
      </c>
      <c r="F1808">
        <v>1.9E-2</v>
      </c>
      <c r="H1808" t="s">
        <v>2362</v>
      </c>
      <c r="I1808">
        <v>0.13</v>
      </c>
      <c r="J1808">
        <v>1</v>
      </c>
      <c r="K1808">
        <v>0.13</v>
      </c>
      <c r="L1808" s="45">
        <f>VLOOKUP(H1808,'[1]CALCUL AS et AN'!$A$2:$AU$889,24,FALSE)</f>
        <v>0.12720000000000001</v>
      </c>
      <c r="M1808" s="48">
        <f>VLOOKUP(H1808,'[1]CALCUL AS et AN'!$A$2:$AU$889,28,FALSE)</f>
        <v>0.12720000000000001</v>
      </c>
      <c r="N1808">
        <v>0.26</v>
      </c>
      <c r="O1808" s="45">
        <f t="shared" si="132"/>
        <v>0.25440000000000002</v>
      </c>
      <c r="P1808" s="48">
        <f t="shared" si="133"/>
        <v>0.25440000000000002</v>
      </c>
      <c r="Q1808">
        <v>1.9E-2</v>
      </c>
      <c r="R1808" s="45">
        <f>VLOOKUP(H1808,'[1]CALCUL AS et AN'!$A$2:$AU$889,46,FALSE)</f>
        <v>0.19080000000000003</v>
      </c>
      <c r="S1808" s="48">
        <f>VLOOKUP(H1808,'[1]CALCUL AS et AN'!$A$2:$AU$889,47,FALSE)</f>
        <v>0.19080000000000003</v>
      </c>
      <c r="T1808">
        <v>3.7999999999999999E-2</v>
      </c>
      <c r="U1808" s="45">
        <f t="shared" si="134"/>
        <v>0.38160000000000005</v>
      </c>
      <c r="V1808" s="48">
        <f t="shared" si="135"/>
        <v>0.38160000000000005</v>
      </c>
      <c r="W1808" t="s">
        <v>1361</v>
      </c>
      <c r="X1808" t="s">
        <v>951</v>
      </c>
    </row>
    <row r="1809" spans="1:24" outlineLevel="2">
      <c r="A1809" t="s">
        <v>10</v>
      </c>
      <c r="B1809" s="73" t="str">
        <f t="shared" si="131"/>
        <v>V100</v>
      </c>
      <c r="C1809">
        <v>8535000618</v>
      </c>
      <c r="D1809">
        <v>1</v>
      </c>
      <c r="E1809" t="s">
        <v>2275</v>
      </c>
      <c r="F1809">
        <v>0.05</v>
      </c>
      <c r="H1809">
        <v>8535000618</v>
      </c>
      <c r="I1809">
        <v>3.0000000000000001E-3</v>
      </c>
      <c r="J1809">
        <v>1</v>
      </c>
      <c r="K1809">
        <v>3.0000000000000001E-3</v>
      </c>
      <c r="L1809" s="45">
        <f>VLOOKUP(H1809,'[1]CALCUL AS et AN'!$A$2:$AU$889,24,FALSE)</f>
        <v>3.04E-2</v>
      </c>
      <c r="M1809" s="48">
        <f>VLOOKUP(H1809,'[1]CALCUL AS et AN'!$A$2:$AU$889,28,FALSE)</f>
        <v>3.04E-2</v>
      </c>
      <c r="N1809">
        <v>3.0000000000000001E-3</v>
      </c>
      <c r="O1809" s="45">
        <f t="shared" si="132"/>
        <v>3.04E-2</v>
      </c>
      <c r="P1809" s="48">
        <f t="shared" si="133"/>
        <v>3.04E-2</v>
      </c>
      <c r="Q1809">
        <v>0.05</v>
      </c>
      <c r="R1809" s="45">
        <f>VLOOKUP(H1809,'[1]CALCUL AS et AN'!$A$2:$AU$889,46,FALSE)</f>
        <v>5.3199999999999997E-2</v>
      </c>
      <c r="S1809" s="48">
        <f>VLOOKUP(H1809,'[1]CALCUL AS et AN'!$A$2:$AU$889,47,FALSE)</f>
        <v>5.3199999999999997E-2</v>
      </c>
      <c r="T1809">
        <v>0.05</v>
      </c>
      <c r="U1809" s="45">
        <f t="shared" si="134"/>
        <v>5.3199999999999997E-2</v>
      </c>
      <c r="V1809" s="48">
        <f t="shared" si="135"/>
        <v>5.3199999999999997E-2</v>
      </c>
      <c r="W1809" t="s">
        <v>1361</v>
      </c>
      <c r="X1809" t="s">
        <v>951</v>
      </c>
    </row>
    <row r="1810" spans="1:24" outlineLevel="2">
      <c r="A1810" t="s">
        <v>10</v>
      </c>
      <c r="B1810" s="73" t="str">
        <f t="shared" si="131"/>
        <v>V100</v>
      </c>
      <c r="C1810">
        <v>101007</v>
      </c>
      <c r="D1810">
        <v>1</v>
      </c>
      <c r="E1810" t="s">
        <v>1544</v>
      </c>
      <c r="F1810">
        <v>2.2400000000000002</v>
      </c>
      <c r="H1810">
        <v>101007</v>
      </c>
      <c r="I1810">
        <v>1.5</v>
      </c>
      <c r="J1810">
        <v>1</v>
      </c>
      <c r="K1810">
        <v>1.5</v>
      </c>
      <c r="L1810" s="45">
        <f>VLOOKUP(H1810,'[1]CALCUL AS et AN'!$A$2:$AU$889,24,FALSE)</f>
        <v>1.5</v>
      </c>
      <c r="M1810" s="48">
        <f>VLOOKUP(H1810,'[1]CALCUL AS et AN'!$A$2:$AU$889,28,FALSE)</f>
        <v>1.5</v>
      </c>
      <c r="N1810">
        <v>1.5</v>
      </c>
      <c r="O1810" s="45">
        <f t="shared" si="132"/>
        <v>1.5</v>
      </c>
      <c r="P1810" s="48">
        <f t="shared" si="133"/>
        <v>1.5</v>
      </c>
      <c r="Q1810">
        <v>2.2400000000000002</v>
      </c>
      <c r="R1810" s="45">
        <f>VLOOKUP(H1810,'[1]CALCUL AS et AN'!$A$2:$AU$889,46,FALSE)</f>
        <v>2.25</v>
      </c>
      <c r="S1810" s="48">
        <f>VLOOKUP(H1810,'[1]CALCUL AS et AN'!$A$2:$AU$889,47,FALSE)</f>
        <v>2.25</v>
      </c>
      <c r="T1810">
        <v>2.2400000000000002</v>
      </c>
      <c r="U1810" s="45">
        <f t="shared" si="134"/>
        <v>2.25</v>
      </c>
      <c r="V1810" s="48">
        <f t="shared" si="135"/>
        <v>2.25</v>
      </c>
      <c r="W1810" t="s">
        <v>1361</v>
      </c>
      <c r="X1810" t="s">
        <v>951</v>
      </c>
    </row>
    <row r="1811" spans="1:24" outlineLevel="2">
      <c r="A1811" t="s">
        <v>10</v>
      </c>
      <c r="B1811" s="73" t="str">
        <f t="shared" ref="B1811:B1874" si="136">MID(A1811,7,100)</f>
        <v>V100</v>
      </c>
      <c r="C1811" t="s">
        <v>62</v>
      </c>
      <c r="D1811">
        <v>1</v>
      </c>
      <c r="E1811" t="s">
        <v>63</v>
      </c>
      <c r="F1811">
        <v>139.16999999999999</v>
      </c>
      <c r="H1811" t="s">
        <v>62</v>
      </c>
      <c r="I1811">
        <v>88.935500000000005</v>
      </c>
      <c r="J1811">
        <v>1</v>
      </c>
      <c r="K1811">
        <v>88.935500000000005</v>
      </c>
      <c r="L1811" s="45">
        <f>VLOOKUP(H1811,'[1]CALCUL AS et AN'!$A$2:$AU$889,24,FALSE)</f>
        <v>88.936256</v>
      </c>
      <c r="M1811" s="48">
        <f>VLOOKUP(H1811,'[1]CALCUL AS et AN'!$A$2:$AU$889,28,FALSE)</f>
        <v>90.786255999999995</v>
      </c>
      <c r="N1811">
        <v>88.935500000000005</v>
      </c>
      <c r="O1811" s="45">
        <f t="shared" si="132"/>
        <v>88.936256</v>
      </c>
      <c r="P1811" s="48">
        <f t="shared" si="133"/>
        <v>90.786255999999995</v>
      </c>
      <c r="Q1811">
        <v>160.19999999999999</v>
      </c>
      <c r="R1811" s="45">
        <f>VLOOKUP(H1811,'[1]CALCUL AS et AN'!$A$2:$AU$889,46,FALSE)</f>
        <v>144.33635149999998</v>
      </c>
      <c r="S1811" s="48">
        <f>VLOOKUP(H1811,'[1]CALCUL AS et AN'!$A$2:$AU$889,47,FALSE)</f>
        <v>147.29635150000001</v>
      </c>
      <c r="T1811">
        <v>160.19999999999999</v>
      </c>
      <c r="U1811" s="45">
        <f t="shared" si="134"/>
        <v>144.33635149999998</v>
      </c>
      <c r="V1811" s="48">
        <f t="shared" si="135"/>
        <v>147.29635150000001</v>
      </c>
      <c r="W1811" t="s">
        <v>1361</v>
      </c>
      <c r="X1811" t="s">
        <v>1361</v>
      </c>
    </row>
    <row r="1812" spans="1:24" outlineLevel="2">
      <c r="A1812" t="s">
        <v>10</v>
      </c>
      <c r="B1812" s="73" t="str">
        <f t="shared" si="136"/>
        <v>V100</v>
      </c>
      <c r="C1812">
        <v>9600000618</v>
      </c>
      <c r="D1812">
        <v>1</v>
      </c>
      <c r="E1812" t="s">
        <v>2044</v>
      </c>
      <c r="F1812">
        <v>1.57</v>
      </c>
      <c r="H1812">
        <v>9600000618</v>
      </c>
      <c r="I1812">
        <v>0.8</v>
      </c>
      <c r="J1812">
        <v>1</v>
      </c>
      <c r="K1812">
        <v>0.8</v>
      </c>
      <c r="L1812" s="45">
        <f>VLOOKUP(H1812,'[1]CALCUL AS et AN'!$A$2:$AU$889,24,FALSE)</f>
        <v>0.80289999999999995</v>
      </c>
      <c r="M1812" s="48">
        <f>VLOOKUP(H1812,'[1]CALCUL AS et AN'!$A$2:$AU$889,28,FALSE)</f>
        <v>0.80289999999999995</v>
      </c>
      <c r="N1812">
        <v>0.8</v>
      </c>
      <c r="O1812" s="45">
        <f t="shared" si="132"/>
        <v>0.80289999999999995</v>
      </c>
      <c r="P1812" s="48">
        <f t="shared" si="133"/>
        <v>0.80289999999999995</v>
      </c>
      <c r="Q1812">
        <v>1.57</v>
      </c>
      <c r="R1812" s="45">
        <f>VLOOKUP(H1812,'[1]CALCUL AS et AN'!$A$2:$AU$889,46,FALSE)</f>
        <v>1.6057999999999999</v>
      </c>
      <c r="S1812" s="48">
        <f>VLOOKUP(H1812,'[1]CALCUL AS et AN'!$A$2:$AU$889,47,FALSE)</f>
        <v>1.6057999999999999</v>
      </c>
      <c r="T1812">
        <v>1.57</v>
      </c>
      <c r="U1812" s="45">
        <f t="shared" si="134"/>
        <v>1.6057999999999999</v>
      </c>
      <c r="V1812" s="48">
        <f t="shared" si="135"/>
        <v>1.6057999999999999</v>
      </c>
      <c r="W1812" t="s">
        <v>1361</v>
      </c>
      <c r="X1812" t="s">
        <v>951</v>
      </c>
    </row>
    <row r="1813" spans="1:24" outlineLevel="2">
      <c r="A1813" t="s">
        <v>10</v>
      </c>
      <c r="B1813" s="73" t="str">
        <f t="shared" si="136"/>
        <v>V100</v>
      </c>
      <c r="C1813" t="s">
        <v>1537</v>
      </c>
      <c r="D1813">
        <v>0.75</v>
      </c>
      <c r="E1813" t="s">
        <v>1538</v>
      </c>
      <c r="F1813">
        <v>4.3499999999999996</v>
      </c>
      <c r="H1813" t="s">
        <v>1537</v>
      </c>
      <c r="I1813">
        <v>2.9</v>
      </c>
      <c r="J1813">
        <v>1</v>
      </c>
      <c r="K1813">
        <v>2.9</v>
      </c>
      <c r="L1813" s="45">
        <f>VLOOKUP(H1813,'[1]CALCUL AS et AN'!$A$2:$AU$889,24,FALSE)</f>
        <v>2.9</v>
      </c>
      <c r="M1813" s="48">
        <f>VLOOKUP(H1813,'[1]CALCUL AS et AN'!$A$2:$AU$889,28,FALSE)</f>
        <v>2.9</v>
      </c>
      <c r="N1813">
        <v>2.1749999999999998</v>
      </c>
      <c r="O1813" s="45">
        <f t="shared" si="132"/>
        <v>2.1749999999999998</v>
      </c>
      <c r="P1813" s="48">
        <f t="shared" si="133"/>
        <v>2.1749999999999998</v>
      </c>
      <c r="Q1813">
        <v>4.3499999999999996</v>
      </c>
      <c r="R1813" s="45">
        <f>VLOOKUP(H1813,'[1]CALCUL AS et AN'!$A$2:$AU$889,46,FALSE)</f>
        <v>4.3499999999999996</v>
      </c>
      <c r="S1813" s="48">
        <f>VLOOKUP(H1813,'[1]CALCUL AS et AN'!$A$2:$AU$889,47,FALSE)</f>
        <v>4.3499999999999996</v>
      </c>
      <c r="T1813">
        <v>3.2624999999999997</v>
      </c>
      <c r="U1813" s="45">
        <f t="shared" si="134"/>
        <v>3.2624999999999997</v>
      </c>
      <c r="V1813" s="48">
        <f t="shared" si="135"/>
        <v>3.2624999999999997</v>
      </c>
      <c r="W1813" t="s">
        <v>1361</v>
      </c>
      <c r="X1813" t="s">
        <v>951</v>
      </c>
    </row>
    <row r="1814" spans="1:24" outlineLevel="2">
      <c r="A1814" t="s">
        <v>10</v>
      </c>
      <c r="B1814" s="73" t="str">
        <f t="shared" si="136"/>
        <v>V100</v>
      </c>
      <c r="C1814" t="s">
        <v>2626</v>
      </c>
      <c r="D1814">
        <v>1</v>
      </c>
      <c r="E1814" t="s">
        <v>2627</v>
      </c>
      <c r="F1814">
        <v>0.4</v>
      </c>
      <c r="H1814" t="s">
        <v>2626</v>
      </c>
      <c r="I1814">
        <v>0.2</v>
      </c>
      <c r="J1814">
        <v>1</v>
      </c>
      <c r="K1814">
        <v>0.2</v>
      </c>
      <c r="L1814" s="45">
        <f>VLOOKUP(H1814,'[1]CALCUL AS et AN'!$A$2:$AU$889,24,FALSE)</f>
        <v>0.2</v>
      </c>
      <c r="M1814" s="48">
        <f>VLOOKUP(H1814,'[1]CALCUL AS et AN'!$A$2:$AU$889,28,FALSE)</f>
        <v>0.2</v>
      </c>
      <c r="N1814">
        <v>0.2</v>
      </c>
      <c r="O1814" s="45">
        <f t="shared" si="132"/>
        <v>0.2</v>
      </c>
      <c r="P1814" s="48">
        <f t="shared" si="133"/>
        <v>0.2</v>
      </c>
      <c r="Q1814">
        <v>0.4</v>
      </c>
      <c r="R1814" s="45">
        <f>VLOOKUP(H1814,'[1]CALCUL AS et AN'!$A$2:$AU$889,46,FALSE)</f>
        <v>0</v>
      </c>
      <c r="S1814" s="48">
        <f>VLOOKUP(H1814,'[1]CALCUL AS et AN'!$A$2:$AU$889,47,FALSE)</f>
        <v>0.4</v>
      </c>
      <c r="T1814">
        <v>0.4</v>
      </c>
      <c r="U1814" s="45">
        <f t="shared" si="134"/>
        <v>0</v>
      </c>
      <c r="V1814" s="48">
        <f t="shared" si="135"/>
        <v>0.4</v>
      </c>
      <c r="W1814" t="s">
        <v>1361</v>
      </c>
      <c r="X1814" t="s">
        <v>951</v>
      </c>
    </row>
    <row r="1815" spans="1:24" outlineLevel="2">
      <c r="A1815" t="s">
        <v>10</v>
      </c>
      <c r="B1815" s="73" t="str">
        <f t="shared" si="136"/>
        <v>V100</v>
      </c>
      <c r="C1815" t="s">
        <v>2311</v>
      </c>
      <c r="D1815">
        <v>1</v>
      </c>
      <c r="E1815" t="s">
        <v>2312</v>
      </c>
      <c r="F1815">
        <v>17.510000000000002</v>
      </c>
      <c r="H1815" t="s">
        <v>2311</v>
      </c>
      <c r="I1815">
        <v>11.67</v>
      </c>
      <c r="J1815">
        <v>1</v>
      </c>
      <c r="K1815">
        <v>11.67</v>
      </c>
      <c r="L1815" s="45">
        <f>VLOOKUP(H1815,'[1]CALCUL AS et AN'!$A$2:$AU$889,24,FALSE)</f>
        <v>11.67</v>
      </c>
      <c r="M1815" s="48">
        <f>VLOOKUP(H1815,'[1]CALCUL AS et AN'!$A$2:$AU$889,28,FALSE)</f>
        <v>11.67</v>
      </c>
      <c r="N1815">
        <v>11.67</v>
      </c>
      <c r="O1815" s="45">
        <f t="shared" si="132"/>
        <v>11.67</v>
      </c>
      <c r="P1815" s="48">
        <f t="shared" si="133"/>
        <v>11.67</v>
      </c>
      <c r="Q1815">
        <v>17.510000000000002</v>
      </c>
      <c r="R1815" s="45">
        <f>VLOOKUP(H1815,'[1]CALCUL AS et AN'!$A$2:$AU$889,46,FALSE)</f>
        <v>17.504999999999999</v>
      </c>
      <c r="S1815" s="48">
        <f>VLOOKUP(H1815,'[1]CALCUL AS et AN'!$A$2:$AU$889,47,FALSE)</f>
        <v>17.504999999999999</v>
      </c>
      <c r="T1815">
        <v>17.510000000000002</v>
      </c>
      <c r="U1815" s="45">
        <f t="shared" si="134"/>
        <v>17.504999999999999</v>
      </c>
      <c r="V1815" s="48">
        <f t="shared" si="135"/>
        <v>17.504999999999999</v>
      </c>
      <c r="W1815" t="s">
        <v>1361</v>
      </c>
      <c r="X1815" t="s">
        <v>937</v>
      </c>
    </row>
    <row r="1816" spans="1:24" outlineLevel="2">
      <c r="A1816" t="s">
        <v>10</v>
      </c>
      <c r="B1816" s="73" t="str">
        <f t="shared" si="136"/>
        <v>V100</v>
      </c>
      <c r="C1816" t="s">
        <v>606</v>
      </c>
      <c r="D1816">
        <v>1</v>
      </c>
      <c r="E1816" t="s">
        <v>1848</v>
      </c>
      <c r="F1816">
        <v>2.31</v>
      </c>
      <c r="H1816" t="s">
        <v>606</v>
      </c>
      <c r="I1816">
        <v>1.72</v>
      </c>
      <c r="J1816">
        <v>1</v>
      </c>
      <c r="K1816">
        <v>1.72</v>
      </c>
      <c r="L1816" s="45">
        <f>VLOOKUP(H1816,'[1]CALCUL AS et AN'!$A$2:$AU$889,24,FALSE)</f>
        <v>1.7150000000000001</v>
      </c>
      <c r="M1816" s="48">
        <f>VLOOKUP(H1816,'[1]CALCUL AS et AN'!$A$2:$AU$889,28,FALSE)</f>
        <v>1.635</v>
      </c>
      <c r="N1816">
        <v>1.72</v>
      </c>
      <c r="O1816" s="45">
        <f t="shared" si="132"/>
        <v>1.7150000000000001</v>
      </c>
      <c r="P1816" s="48">
        <f t="shared" si="133"/>
        <v>1.635</v>
      </c>
      <c r="Q1816">
        <v>2.31</v>
      </c>
      <c r="R1816" s="45">
        <f>VLOOKUP(H1816,'[1]CALCUL AS et AN'!$A$2:$AU$889,46,FALSE)</f>
        <v>2.5725000000000002</v>
      </c>
      <c r="S1816" s="48">
        <f>VLOOKUP(H1816,'[1]CALCUL AS et AN'!$A$2:$AU$889,47,FALSE)</f>
        <v>2.4525000000000001</v>
      </c>
      <c r="T1816">
        <v>2.31</v>
      </c>
      <c r="U1816" s="45">
        <f t="shared" si="134"/>
        <v>2.5725000000000002</v>
      </c>
      <c r="V1816" s="48">
        <f t="shared" si="135"/>
        <v>2.4525000000000001</v>
      </c>
      <c r="W1816" t="s">
        <v>1361</v>
      </c>
      <c r="X1816" t="s">
        <v>937</v>
      </c>
    </row>
    <row r="1817" spans="1:24" outlineLevel="1">
      <c r="A1817" s="73" t="s">
        <v>3119</v>
      </c>
      <c r="B1817" s="73" t="str">
        <f t="shared" si="136"/>
        <v>SPR900V100</v>
      </c>
      <c r="N1817">
        <f>SUBTOTAL(9,N1788:N1816)</f>
        <v>709.60343333333356</v>
      </c>
      <c r="O1817" s="45">
        <f>SUBTOTAL(9,O1788:O1816)</f>
        <v>701.27839599999993</v>
      </c>
      <c r="P1817" s="48">
        <f>SUBTOTAL(9,P1788:P1816)</f>
        <v>701.26319599999999</v>
      </c>
      <c r="T1817">
        <f>SUBTOTAL(9,T1788:T1816)</f>
        <v>1049.5944999999999</v>
      </c>
      <c r="U1817" s="45">
        <f>SUBTOTAL(9,U1788:U1816)</f>
        <v>1062.0793715000002</v>
      </c>
      <c r="V1817" s="48">
        <f>SUBTOTAL(9,V1788:V1816)</f>
        <v>1060.8471315000004</v>
      </c>
    </row>
    <row r="1818" spans="1:24" outlineLevel="2">
      <c r="A1818" t="s">
        <v>12</v>
      </c>
      <c r="B1818" s="73" t="str">
        <f t="shared" si="136"/>
        <v>V100BG</v>
      </c>
      <c r="C1818">
        <v>101006</v>
      </c>
      <c r="D1818">
        <v>1</v>
      </c>
      <c r="E1818" t="s">
        <v>1546</v>
      </c>
      <c r="F1818">
        <v>0.68</v>
      </c>
      <c r="H1818">
        <v>101006</v>
      </c>
      <c r="I1818">
        <v>0.23</v>
      </c>
      <c r="J1818">
        <v>1</v>
      </c>
      <c r="K1818">
        <v>0.23</v>
      </c>
      <c r="L1818" s="45">
        <f>VLOOKUP(H1818,'[1]CALCUL AS et AN'!$A$2:$AU$889,24,FALSE)</f>
        <v>0.22953999999999999</v>
      </c>
      <c r="M1818" s="48">
        <f>VLOOKUP(H1818,'[1]CALCUL AS et AN'!$A$2:$AU$889,28,FALSE)</f>
        <v>0.22953999999999999</v>
      </c>
      <c r="N1818">
        <v>0.23</v>
      </c>
      <c r="O1818" s="45">
        <f t="shared" si="132"/>
        <v>0.22953999999999999</v>
      </c>
      <c r="P1818" s="48">
        <f t="shared" si="133"/>
        <v>0.22953999999999999</v>
      </c>
      <c r="Q1818">
        <v>0.68</v>
      </c>
      <c r="R1818" s="45">
        <f>VLOOKUP(H1818,'[1]CALCUL AS et AN'!$A$2:$AU$889,46,FALSE)</f>
        <v>0.68862000000000001</v>
      </c>
      <c r="S1818" s="48">
        <f>VLOOKUP(H1818,'[1]CALCUL AS et AN'!$A$2:$AU$889,47,FALSE)</f>
        <v>0.68862000000000001</v>
      </c>
      <c r="T1818">
        <v>0.68</v>
      </c>
      <c r="U1818" s="45">
        <f t="shared" si="134"/>
        <v>0.68862000000000001</v>
      </c>
      <c r="V1818" s="48">
        <f t="shared" si="135"/>
        <v>0.68862000000000001</v>
      </c>
      <c r="W1818" t="s">
        <v>1361</v>
      </c>
      <c r="X1818" t="s">
        <v>951</v>
      </c>
    </row>
    <row r="1819" spans="1:24" outlineLevel="2">
      <c r="A1819" t="s">
        <v>12</v>
      </c>
      <c r="B1819" s="73" t="str">
        <f t="shared" si="136"/>
        <v>V100BG</v>
      </c>
      <c r="C1819" t="s">
        <v>2466</v>
      </c>
      <c r="D1819">
        <v>2</v>
      </c>
      <c r="E1819" t="s">
        <v>2467</v>
      </c>
      <c r="F1819">
        <v>0.90200000000000002</v>
      </c>
      <c r="H1819" t="s">
        <v>2466</v>
      </c>
      <c r="I1819">
        <v>0.6</v>
      </c>
      <c r="J1819">
        <v>1</v>
      </c>
      <c r="K1819">
        <v>0.6</v>
      </c>
      <c r="L1819" s="45">
        <f>VLOOKUP(H1819,'[1]CALCUL AS et AN'!$A$2:$AU$889,24,FALSE)</f>
        <v>0.60099999999999998</v>
      </c>
      <c r="M1819" s="48">
        <f>VLOOKUP(H1819,'[1]CALCUL AS et AN'!$A$2:$AU$889,28,FALSE)</f>
        <v>0.60099999999999998</v>
      </c>
      <c r="N1819">
        <v>1.2</v>
      </c>
      <c r="O1819" s="45">
        <f t="shared" si="132"/>
        <v>1.202</v>
      </c>
      <c r="P1819" s="48">
        <f t="shared" si="133"/>
        <v>1.202</v>
      </c>
      <c r="Q1819">
        <v>0.90200000000000002</v>
      </c>
      <c r="R1819" s="45">
        <f>VLOOKUP(H1819,'[1]CALCUL AS et AN'!$A$2:$AU$889,46,FALSE)</f>
        <v>0.90149999999999997</v>
      </c>
      <c r="S1819" s="48">
        <f>VLOOKUP(H1819,'[1]CALCUL AS et AN'!$A$2:$AU$889,47,FALSE)</f>
        <v>0.90149999999999997</v>
      </c>
      <c r="T1819">
        <v>1.804</v>
      </c>
      <c r="U1819" s="45">
        <f t="shared" si="134"/>
        <v>1.8029999999999999</v>
      </c>
      <c r="V1819" s="48">
        <f t="shared" si="135"/>
        <v>1.8029999999999999</v>
      </c>
      <c r="W1819" t="s">
        <v>1361</v>
      </c>
      <c r="X1819" t="s">
        <v>951</v>
      </c>
    </row>
    <row r="1820" spans="1:24" outlineLevel="2">
      <c r="A1820" t="s">
        <v>12</v>
      </c>
      <c r="B1820" s="73" t="str">
        <f t="shared" si="136"/>
        <v>V100BG</v>
      </c>
      <c r="C1820" t="s">
        <v>2470</v>
      </c>
      <c r="D1820">
        <v>2</v>
      </c>
      <c r="E1820" t="s">
        <v>2471</v>
      </c>
      <c r="F1820">
        <v>0.08</v>
      </c>
      <c r="H1820" t="s">
        <v>2470</v>
      </c>
      <c r="I1820">
        <v>7.0000000000000007E-2</v>
      </c>
      <c r="J1820">
        <v>1</v>
      </c>
      <c r="K1820">
        <v>7.0000000000000007E-2</v>
      </c>
      <c r="L1820" s="45">
        <f>VLOOKUP(H1820,'[1]CALCUL AS et AN'!$A$2:$AU$889,24,FALSE)</f>
        <v>7.1999999999999995E-2</v>
      </c>
      <c r="M1820" s="48">
        <f>VLOOKUP(H1820,'[1]CALCUL AS et AN'!$A$2:$AU$889,28,FALSE)</f>
        <v>7.1999999999999995E-2</v>
      </c>
      <c r="N1820">
        <v>0.14000000000000001</v>
      </c>
      <c r="O1820" s="45">
        <f t="shared" si="132"/>
        <v>0.14399999999999999</v>
      </c>
      <c r="P1820" s="48">
        <f t="shared" si="133"/>
        <v>0.14399999999999999</v>
      </c>
      <c r="Q1820">
        <v>0.08</v>
      </c>
      <c r="R1820" s="45">
        <f>VLOOKUP(H1820,'[1]CALCUL AS et AN'!$A$2:$AU$889,46,FALSE)</f>
        <v>0.10799999999999998</v>
      </c>
      <c r="S1820" s="48">
        <f>VLOOKUP(H1820,'[1]CALCUL AS et AN'!$A$2:$AU$889,47,FALSE)</f>
        <v>0.10799999999999998</v>
      </c>
      <c r="T1820">
        <v>0.16</v>
      </c>
      <c r="U1820" s="45">
        <f t="shared" si="134"/>
        <v>0.21599999999999997</v>
      </c>
      <c r="V1820" s="48">
        <f t="shared" si="135"/>
        <v>0.21599999999999997</v>
      </c>
      <c r="W1820" t="s">
        <v>1361</v>
      </c>
      <c r="X1820" t="s">
        <v>951</v>
      </c>
    </row>
    <row r="1821" spans="1:24" outlineLevel="2">
      <c r="A1821" t="s">
        <v>12</v>
      </c>
      <c r="B1821" s="73" t="str">
        <f t="shared" si="136"/>
        <v>V100BG</v>
      </c>
      <c r="C1821">
        <v>8412802518</v>
      </c>
      <c r="D1821">
        <v>6</v>
      </c>
      <c r="E1821" t="s">
        <v>2270</v>
      </c>
      <c r="F1821">
        <v>7.0000000000000007E-2</v>
      </c>
      <c r="H1821">
        <v>8412802518</v>
      </c>
      <c r="I1821">
        <v>7.08</v>
      </c>
      <c r="J1821">
        <v>100</v>
      </c>
      <c r="K1821">
        <v>7.0800000000000002E-2</v>
      </c>
      <c r="L1821" s="45">
        <f>VLOOKUP(H1821,'[1]CALCUL AS et AN'!$A$2:$AU$889,24,FALSE)</f>
        <v>7.0800000000000002E-2</v>
      </c>
      <c r="M1821" s="48">
        <f>VLOOKUP(H1821,'[1]CALCUL AS et AN'!$A$2:$AU$889,28,FALSE)</f>
        <v>7.0800000000000002E-2</v>
      </c>
      <c r="N1821">
        <v>0.42480000000000001</v>
      </c>
      <c r="O1821" s="45">
        <f t="shared" si="132"/>
        <v>0.42480000000000001</v>
      </c>
      <c r="P1821" s="48">
        <f t="shared" si="133"/>
        <v>0.42480000000000001</v>
      </c>
      <c r="Q1821">
        <v>7.0000000000000007E-2</v>
      </c>
      <c r="R1821" s="45">
        <f>VLOOKUP(H1821,'[1]CALCUL AS et AN'!$A$2:$AU$889,46,FALSE)</f>
        <v>8.8499999999999995E-2</v>
      </c>
      <c r="S1821" s="48">
        <f>VLOOKUP(H1821,'[1]CALCUL AS et AN'!$A$2:$AU$889,47,FALSE)</f>
        <v>8.8499999999999995E-2</v>
      </c>
      <c r="T1821">
        <v>0.42000000000000004</v>
      </c>
      <c r="U1821" s="45">
        <f t="shared" si="134"/>
        <v>0.53099999999999992</v>
      </c>
      <c r="V1821" s="48">
        <f t="shared" si="135"/>
        <v>0.53099999999999992</v>
      </c>
      <c r="W1821" t="s">
        <v>1361</v>
      </c>
      <c r="X1821" t="s">
        <v>951</v>
      </c>
    </row>
    <row r="1822" spans="1:24" outlineLevel="2">
      <c r="A1822" t="s">
        <v>12</v>
      </c>
      <c r="B1822" s="73" t="str">
        <f t="shared" si="136"/>
        <v>V100BG</v>
      </c>
      <c r="C1822" t="s">
        <v>2454</v>
      </c>
      <c r="D1822">
        <v>2</v>
      </c>
      <c r="E1822" t="s">
        <v>2455</v>
      </c>
      <c r="F1822">
        <v>0.27400000000000002</v>
      </c>
      <c r="H1822" t="s">
        <v>2454</v>
      </c>
      <c r="I1822">
        <v>0.09</v>
      </c>
      <c r="J1822">
        <v>1</v>
      </c>
      <c r="K1822">
        <v>0.09</v>
      </c>
      <c r="L1822" s="45">
        <f>VLOOKUP(H1822,'[1]CALCUL AS et AN'!$A$2:$AU$889,24,FALSE)</f>
        <v>8.6599999999999996E-2</v>
      </c>
      <c r="M1822" s="48">
        <f>VLOOKUP(H1822,'[1]CALCUL AS et AN'!$A$2:$AU$889,28,FALSE)</f>
        <v>8.6599999999999996E-2</v>
      </c>
      <c r="N1822">
        <v>0.18</v>
      </c>
      <c r="O1822" s="45">
        <f t="shared" si="132"/>
        <v>0.17319999999999999</v>
      </c>
      <c r="P1822" s="48">
        <f t="shared" si="133"/>
        <v>0.17319999999999999</v>
      </c>
      <c r="Q1822">
        <v>0.27400000000000002</v>
      </c>
      <c r="R1822" s="45">
        <f>VLOOKUP(H1822,'[1]CALCUL AS et AN'!$A$2:$AU$889,46,FALSE)</f>
        <v>0.12989999999999999</v>
      </c>
      <c r="S1822" s="48">
        <f>VLOOKUP(H1822,'[1]CALCUL AS et AN'!$A$2:$AU$889,47,FALSE)</f>
        <v>0.12989999999999999</v>
      </c>
      <c r="T1822">
        <v>0.54800000000000004</v>
      </c>
      <c r="U1822" s="45">
        <f t="shared" si="134"/>
        <v>0.25979999999999998</v>
      </c>
      <c r="V1822" s="48">
        <f t="shared" si="135"/>
        <v>0.25979999999999998</v>
      </c>
      <c r="W1822" t="s">
        <v>1361</v>
      </c>
      <c r="X1822" t="s">
        <v>951</v>
      </c>
    </row>
    <row r="1823" spans="1:24" outlineLevel="2">
      <c r="A1823" t="s">
        <v>12</v>
      </c>
      <c r="B1823" s="73" t="str">
        <f t="shared" si="136"/>
        <v>V100BG</v>
      </c>
      <c r="C1823">
        <v>8534000818</v>
      </c>
      <c r="D1823">
        <v>8</v>
      </c>
      <c r="E1823" t="s">
        <v>2274</v>
      </c>
      <c r="F1823">
        <v>0.05</v>
      </c>
      <c r="H1823">
        <v>8534000818</v>
      </c>
      <c r="I1823">
        <v>2.9000000000000001E-2</v>
      </c>
      <c r="J1823">
        <v>1</v>
      </c>
      <c r="K1823">
        <v>2.9000000000000001E-2</v>
      </c>
      <c r="L1823" s="45">
        <f>VLOOKUP(H1823,'[1]CALCUL AS et AN'!$A$2:$AU$889,24,FALSE)</f>
        <v>2.9399999999999999E-2</v>
      </c>
      <c r="M1823" s="48">
        <f>VLOOKUP(H1823,'[1]CALCUL AS et AN'!$A$2:$AU$889,28,FALSE)</f>
        <v>2.9399999999999999E-2</v>
      </c>
      <c r="N1823">
        <v>0.23200000000000001</v>
      </c>
      <c r="O1823" s="45">
        <f t="shared" si="132"/>
        <v>0.23519999999999999</v>
      </c>
      <c r="P1823" s="48">
        <f t="shared" si="133"/>
        <v>0.23519999999999999</v>
      </c>
      <c r="Q1823">
        <v>0.05</v>
      </c>
      <c r="R1823" s="45">
        <f>VLOOKUP(H1823,'[1]CALCUL AS et AN'!$A$2:$AU$889,46,FALSE)</f>
        <v>5.1449999999999996E-2</v>
      </c>
      <c r="S1823" s="48">
        <f>VLOOKUP(H1823,'[1]CALCUL AS et AN'!$A$2:$AU$889,47,FALSE)</f>
        <v>5.1449999999999996E-2</v>
      </c>
      <c r="T1823">
        <v>0.4</v>
      </c>
      <c r="U1823" s="45">
        <f t="shared" si="134"/>
        <v>0.41159999999999997</v>
      </c>
      <c r="V1823" s="48">
        <f t="shared" si="135"/>
        <v>0.41159999999999997</v>
      </c>
      <c r="W1823" t="s">
        <v>1361</v>
      </c>
      <c r="X1823" t="s">
        <v>951</v>
      </c>
    </row>
    <row r="1824" spans="1:24" outlineLevel="2">
      <c r="A1824" t="s">
        <v>12</v>
      </c>
      <c r="B1824" s="73" t="str">
        <f t="shared" si="136"/>
        <v>V100BG</v>
      </c>
      <c r="C1824" t="s">
        <v>2524</v>
      </c>
      <c r="D1824">
        <v>1</v>
      </c>
      <c r="E1824" t="s">
        <v>2525</v>
      </c>
      <c r="F1824">
        <v>6.1349999999999998</v>
      </c>
      <c r="H1824" t="s">
        <v>2524</v>
      </c>
      <c r="I1824">
        <v>4.09</v>
      </c>
      <c r="J1824">
        <v>1</v>
      </c>
      <c r="K1824">
        <v>4.09</v>
      </c>
      <c r="L1824" s="45">
        <f>VLOOKUP(H1824,'[1]CALCUL AS et AN'!$A$2:$AU$889,24,FALSE)</f>
        <v>4.09</v>
      </c>
      <c r="M1824" s="48">
        <f>VLOOKUP(H1824,'[1]CALCUL AS et AN'!$A$2:$AU$889,28,FALSE)</f>
        <v>4.09</v>
      </c>
      <c r="N1824">
        <v>4.09</v>
      </c>
      <c r="O1824" s="45">
        <f t="shared" si="132"/>
        <v>4.09</v>
      </c>
      <c r="P1824" s="48">
        <f t="shared" si="133"/>
        <v>4.09</v>
      </c>
      <c r="Q1824">
        <v>6.1349999999999998</v>
      </c>
      <c r="R1824" s="45">
        <f>VLOOKUP(H1824,'[1]CALCUL AS et AN'!$A$2:$AU$889,46,FALSE)</f>
        <v>6.1349999999999998</v>
      </c>
      <c r="S1824" s="48">
        <f>VLOOKUP(H1824,'[1]CALCUL AS et AN'!$A$2:$AU$889,47,FALSE)</f>
        <v>6.1349999999999998</v>
      </c>
      <c r="T1824">
        <v>6.1349999999999998</v>
      </c>
      <c r="U1824" s="45">
        <f t="shared" si="134"/>
        <v>6.1349999999999998</v>
      </c>
      <c r="V1824" s="48">
        <f t="shared" si="135"/>
        <v>6.1349999999999998</v>
      </c>
      <c r="W1824" t="s">
        <v>1361</v>
      </c>
      <c r="X1824" t="s">
        <v>951</v>
      </c>
    </row>
    <row r="1825" spans="1:24" outlineLevel="2">
      <c r="A1825" t="s">
        <v>12</v>
      </c>
      <c r="B1825" s="73" t="str">
        <f t="shared" si="136"/>
        <v>V100BG</v>
      </c>
      <c r="C1825" t="s">
        <v>2449</v>
      </c>
      <c r="D1825">
        <v>2</v>
      </c>
      <c r="E1825" t="s">
        <v>2450</v>
      </c>
      <c r="F1825">
        <v>0.1</v>
      </c>
      <c r="H1825" t="s">
        <v>2449</v>
      </c>
      <c r="I1825">
        <v>0.05</v>
      </c>
      <c r="J1825">
        <v>1</v>
      </c>
      <c r="K1825">
        <v>0.05</v>
      </c>
      <c r="L1825" s="45">
        <f>VLOOKUP(H1825,'[1]CALCUL AS et AN'!$A$2:$AU$889,24,FALSE)</f>
        <v>5.0999999999999997E-2</v>
      </c>
      <c r="M1825" s="48">
        <f>VLOOKUP(H1825,'[1]CALCUL AS et AN'!$A$2:$AU$889,28,FALSE)</f>
        <v>5.0999999999999997E-2</v>
      </c>
      <c r="N1825">
        <v>0.1</v>
      </c>
      <c r="O1825" s="45">
        <f t="shared" si="132"/>
        <v>0.10199999999999999</v>
      </c>
      <c r="P1825" s="48">
        <f t="shared" si="133"/>
        <v>0.10199999999999999</v>
      </c>
      <c r="Q1825">
        <v>0.2</v>
      </c>
      <c r="R1825" s="45">
        <f>VLOOKUP(H1825,'[1]CALCUL AS et AN'!$A$2:$AU$889,46,FALSE)</f>
        <v>0.10199999999999999</v>
      </c>
      <c r="S1825" s="48">
        <f>VLOOKUP(H1825,'[1]CALCUL AS et AN'!$A$2:$AU$889,47,FALSE)</f>
        <v>0.10199999999999999</v>
      </c>
      <c r="T1825">
        <v>0.4</v>
      </c>
      <c r="U1825" s="45">
        <f t="shared" si="134"/>
        <v>0.20399999999999999</v>
      </c>
      <c r="V1825" s="48">
        <f t="shared" si="135"/>
        <v>0.20399999999999999</v>
      </c>
      <c r="W1825" t="s">
        <v>1361</v>
      </c>
      <c r="X1825" t="s">
        <v>951</v>
      </c>
    </row>
    <row r="1826" spans="1:24" outlineLevel="2">
      <c r="A1826" t="s">
        <v>12</v>
      </c>
      <c r="B1826" s="73" t="str">
        <f t="shared" si="136"/>
        <v>V100BG</v>
      </c>
      <c r="C1826">
        <v>1510064</v>
      </c>
      <c r="D1826">
        <v>1</v>
      </c>
      <c r="E1826" t="s">
        <v>1673</v>
      </c>
      <c r="F1826">
        <v>39.22</v>
      </c>
      <c r="H1826">
        <v>1510064</v>
      </c>
      <c r="I1826">
        <v>24.96</v>
      </c>
      <c r="J1826">
        <v>1</v>
      </c>
      <c r="K1826">
        <v>24.96</v>
      </c>
      <c r="L1826" s="45">
        <f>VLOOKUP(H1826,'[1]CALCUL AS et AN'!$A$2:$AU$889,24,FALSE)</f>
        <v>24.954999999999998</v>
      </c>
      <c r="M1826" s="48">
        <f>VLOOKUP(H1826,'[1]CALCUL AS et AN'!$A$2:$AU$889,28,FALSE)</f>
        <v>24.954999999999998</v>
      </c>
      <c r="N1826">
        <v>24.96</v>
      </c>
      <c r="O1826" s="45">
        <f t="shared" si="132"/>
        <v>24.954999999999998</v>
      </c>
      <c r="P1826" s="48">
        <f t="shared" si="133"/>
        <v>24.954999999999998</v>
      </c>
      <c r="Q1826">
        <v>39.22</v>
      </c>
      <c r="R1826" s="45">
        <f>VLOOKUP(H1826,'[1]CALCUL AS et AN'!$A$2:$AU$889,46,FALSE)</f>
        <v>37.432499999999997</v>
      </c>
      <c r="S1826" s="48">
        <f>VLOOKUP(H1826,'[1]CALCUL AS et AN'!$A$2:$AU$889,47,FALSE)</f>
        <v>37.432499999999997</v>
      </c>
      <c r="T1826">
        <v>39.22</v>
      </c>
      <c r="U1826" s="45">
        <f t="shared" si="134"/>
        <v>37.432499999999997</v>
      </c>
      <c r="V1826" s="48">
        <f t="shared" si="135"/>
        <v>37.432499999999997</v>
      </c>
      <c r="W1826" t="s">
        <v>1361</v>
      </c>
      <c r="X1826" t="s">
        <v>951</v>
      </c>
    </row>
    <row r="1827" spans="1:24" outlineLevel="2">
      <c r="A1827" t="s">
        <v>12</v>
      </c>
      <c r="B1827" s="73" t="str">
        <f t="shared" si="136"/>
        <v>V100BG</v>
      </c>
      <c r="C1827" t="s">
        <v>1533</v>
      </c>
      <c r="D1827">
        <v>1</v>
      </c>
      <c r="E1827" t="s">
        <v>1534</v>
      </c>
      <c r="F1827">
        <v>7.41</v>
      </c>
      <c r="H1827" t="s">
        <v>1533</v>
      </c>
      <c r="I1827">
        <v>5.99</v>
      </c>
      <c r="J1827">
        <v>1</v>
      </c>
      <c r="K1827">
        <v>5.99</v>
      </c>
      <c r="L1827" s="45">
        <f>VLOOKUP(H1827,'[1]CALCUL AS et AN'!$A$2:$AU$889,24,FALSE)</f>
        <v>5.99</v>
      </c>
      <c r="M1827" s="48">
        <f>VLOOKUP(H1827,'[1]CALCUL AS et AN'!$A$2:$AU$889,28,FALSE)</f>
        <v>5.99</v>
      </c>
      <c r="N1827">
        <v>5.99</v>
      </c>
      <c r="O1827" s="45">
        <f t="shared" si="132"/>
        <v>5.99</v>
      </c>
      <c r="P1827" s="48">
        <f t="shared" si="133"/>
        <v>5.99</v>
      </c>
      <c r="Q1827">
        <v>7.41</v>
      </c>
      <c r="R1827" s="45">
        <f>VLOOKUP(H1827,'[1]CALCUL AS et AN'!$A$2:$AU$889,46,FALSE)</f>
        <v>7.4875000000000007</v>
      </c>
      <c r="S1827" s="48">
        <f>VLOOKUP(H1827,'[1]CALCUL AS et AN'!$A$2:$AU$889,47,FALSE)</f>
        <v>7.4875000000000007</v>
      </c>
      <c r="T1827">
        <v>7.41</v>
      </c>
      <c r="U1827" s="45">
        <f t="shared" si="134"/>
        <v>7.4875000000000007</v>
      </c>
      <c r="V1827" s="48">
        <f t="shared" si="135"/>
        <v>7.4875000000000007</v>
      </c>
      <c r="W1827" t="s">
        <v>1361</v>
      </c>
      <c r="X1827" t="s">
        <v>951</v>
      </c>
    </row>
    <row r="1828" spans="1:24" outlineLevel="2">
      <c r="A1828" t="s">
        <v>12</v>
      </c>
      <c r="B1828" s="73" t="str">
        <f t="shared" si="136"/>
        <v>V100BG</v>
      </c>
      <c r="C1828" t="s">
        <v>442</v>
      </c>
      <c r="D1828">
        <v>1</v>
      </c>
      <c r="E1828" t="s">
        <v>1496</v>
      </c>
      <c r="F1828">
        <v>431.65</v>
      </c>
      <c r="H1828" t="s">
        <v>442</v>
      </c>
      <c r="I1828">
        <v>313</v>
      </c>
      <c r="J1828">
        <v>1</v>
      </c>
      <c r="K1828">
        <v>313</v>
      </c>
      <c r="L1828" s="45">
        <f>VLOOKUP(H1828,'[1]CALCUL AS et AN'!$A$2:$AU$889,24,FALSE)</f>
        <v>313</v>
      </c>
      <c r="M1828" s="48">
        <f>VLOOKUP(H1828,'[1]CALCUL AS et AN'!$A$2:$AU$889,28,FALSE)</f>
        <v>313</v>
      </c>
      <c r="N1828">
        <v>313</v>
      </c>
      <c r="O1828" s="45">
        <f t="shared" si="132"/>
        <v>313</v>
      </c>
      <c r="P1828" s="48">
        <f t="shared" si="133"/>
        <v>313</v>
      </c>
      <c r="Q1828">
        <v>431.65</v>
      </c>
      <c r="R1828" s="45">
        <f>VLOOKUP(H1828,'[1]CALCUL AS et AN'!$A$2:$AU$889,46,FALSE)</f>
        <v>469.5</v>
      </c>
      <c r="S1828" s="48">
        <f>VLOOKUP(H1828,'[1]CALCUL AS et AN'!$A$2:$AU$889,47,FALSE)</f>
        <v>469.5</v>
      </c>
      <c r="T1828">
        <v>431.65</v>
      </c>
      <c r="U1828" s="45">
        <f t="shared" si="134"/>
        <v>469.5</v>
      </c>
      <c r="V1828" s="48">
        <f t="shared" si="135"/>
        <v>469.5</v>
      </c>
      <c r="W1828" t="s">
        <v>1361</v>
      </c>
      <c r="X1828" t="s">
        <v>937</v>
      </c>
    </row>
    <row r="1829" spans="1:24" outlineLevel="2">
      <c r="A1829" t="s">
        <v>12</v>
      </c>
      <c r="B1829" s="73" t="str">
        <f t="shared" si="136"/>
        <v>V100BG</v>
      </c>
      <c r="C1829">
        <v>9600000618</v>
      </c>
      <c r="D1829">
        <v>1</v>
      </c>
      <c r="E1829" t="s">
        <v>2044</v>
      </c>
      <c r="F1829">
        <v>1.57</v>
      </c>
      <c r="H1829">
        <v>9600000618</v>
      </c>
      <c r="I1829">
        <v>0.8</v>
      </c>
      <c r="J1829">
        <v>1</v>
      </c>
      <c r="K1829">
        <v>0.8</v>
      </c>
      <c r="L1829" s="45">
        <f>VLOOKUP(H1829,'[1]CALCUL AS et AN'!$A$2:$AU$889,24,FALSE)</f>
        <v>0.80289999999999995</v>
      </c>
      <c r="M1829" s="48">
        <f>VLOOKUP(H1829,'[1]CALCUL AS et AN'!$A$2:$AU$889,28,FALSE)</f>
        <v>0.80289999999999995</v>
      </c>
      <c r="N1829">
        <v>0.8</v>
      </c>
      <c r="O1829" s="45">
        <f t="shared" si="132"/>
        <v>0.80289999999999995</v>
      </c>
      <c r="P1829" s="48">
        <f t="shared" si="133"/>
        <v>0.80289999999999995</v>
      </c>
      <c r="Q1829">
        <v>1.57</v>
      </c>
      <c r="R1829" s="45">
        <f>VLOOKUP(H1829,'[1]CALCUL AS et AN'!$A$2:$AU$889,46,FALSE)</f>
        <v>1.6057999999999999</v>
      </c>
      <c r="S1829" s="48">
        <f>VLOOKUP(H1829,'[1]CALCUL AS et AN'!$A$2:$AU$889,47,FALSE)</f>
        <v>1.6057999999999999</v>
      </c>
      <c r="T1829">
        <v>1.57</v>
      </c>
      <c r="U1829" s="45">
        <f t="shared" si="134"/>
        <v>1.6057999999999999</v>
      </c>
      <c r="V1829" s="48">
        <f t="shared" si="135"/>
        <v>1.6057999999999999</v>
      </c>
      <c r="W1829" t="s">
        <v>1361</v>
      </c>
      <c r="X1829" t="s">
        <v>951</v>
      </c>
    </row>
    <row r="1830" spans="1:24" outlineLevel="2">
      <c r="A1830" t="s">
        <v>12</v>
      </c>
      <c r="B1830" s="73" t="str">
        <f t="shared" si="136"/>
        <v>V100BG</v>
      </c>
      <c r="C1830" t="s">
        <v>414</v>
      </c>
      <c r="D1830">
        <v>1</v>
      </c>
      <c r="E1830" t="s">
        <v>415</v>
      </c>
      <c r="F1830">
        <v>38.61</v>
      </c>
      <c r="H1830" t="s">
        <v>414</v>
      </c>
      <c r="I1830">
        <v>26.4</v>
      </c>
      <c r="J1830">
        <v>1</v>
      </c>
      <c r="K1830">
        <v>26.4</v>
      </c>
      <c r="L1830" s="45">
        <f>VLOOKUP(H1830,'[1]CALCUL AS et AN'!$A$2:$AU$889,24,FALSE)</f>
        <v>26.4</v>
      </c>
      <c r="M1830" s="48">
        <f>VLOOKUP(H1830,'[1]CALCUL AS et AN'!$A$2:$AU$889,28,FALSE)</f>
        <v>26.4</v>
      </c>
      <c r="N1830">
        <v>26.4</v>
      </c>
      <c r="O1830" s="45">
        <f t="shared" si="132"/>
        <v>26.4</v>
      </c>
      <c r="P1830" s="48">
        <f t="shared" si="133"/>
        <v>26.4</v>
      </c>
      <c r="Q1830">
        <v>38.61</v>
      </c>
      <c r="R1830" s="45">
        <f>VLOOKUP(H1830,'[1]CALCUL AS et AN'!$A$2:$AU$889,46,FALSE)</f>
        <v>39.599999999999994</v>
      </c>
      <c r="S1830" s="48">
        <f>VLOOKUP(H1830,'[1]CALCUL AS et AN'!$A$2:$AU$889,47,FALSE)</f>
        <v>39.599999999999994</v>
      </c>
      <c r="T1830">
        <v>38.61</v>
      </c>
      <c r="U1830" s="45">
        <f t="shared" si="134"/>
        <v>39.599999999999994</v>
      </c>
      <c r="V1830" s="48">
        <f t="shared" si="135"/>
        <v>39.599999999999994</v>
      </c>
      <c r="W1830" t="s">
        <v>1361</v>
      </c>
      <c r="X1830" t="s">
        <v>937</v>
      </c>
    </row>
    <row r="1831" spans="1:24" outlineLevel="2">
      <c r="A1831" t="s">
        <v>12</v>
      </c>
      <c r="B1831" s="73" t="str">
        <f t="shared" si="136"/>
        <v>V100BG</v>
      </c>
      <c r="C1831" t="s">
        <v>592</v>
      </c>
      <c r="D1831">
        <v>2</v>
      </c>
      <c r="E1831" t="s">
        <v>1512</v>
      </c>
      <c r="F1831">
        <v>0.96</v>
      </c>
      <c r="H1831" t="s">
        <v>592</v>
      </c>
      <c r="I1831">
        <v>0.77</v>
      </c>
      <c r="J1831">
        <v>1</v>
      </c>
      <c r="K1831">
        <v>0.77</v>
      </c>
      <c r="L1831" s="45">
        <f>VLOOKUP(H1831,'[1]CALCUL AS et AN'!$A$2:$AU$889,24,FALSE)</f>
        <v>0.76900000000000002</v>
      </c>
      <c r="M1831" s="48">
        <f>VLOOKUP(H1831,'[1]CALCUL AS et AN'!$A$2:$AU$889,28,FALSE)</f>
        <v>0.84599999999999997</v>
      </c>
      <c r="N1831">
        <v>1.54</v>
      </c>
      <c r="O1831" s="45">
        <f t="shared" si="132"/>
        <v>1.538</v>
      </c>
      <c r="P1831" s="48">
        <f t="shared" si="133"/>
        <v>1.6919999999999999</v>
      </c>
      <c r="Q1831">
        <v>0.96</v>
      </c>
      <c r="R1831" s="45">
        <f>VLOOKUP(H1831,'[1]CALCUL AS et AN'!$A$2:$AU$889,46,FALSE)</f>
        <v>0.96125000000000005</v>
      </c>
      <c r="S1831" s="48">
        <f>VLOOKUP(H1831,'[1]CALCUL AS et AN'!$A$2:$AU$889,47,FALSE)</f>
        <v>1.0574999999999999</v>
      </c>
      <c r="T1831">
        <v>1.92</v>
      </c>
      <c r="U1831" s="45">
        <f t="shared" si="134"/>
        <v>1.9225000000000001</v>
      </c>
      <c r="V1831" s="48">
        <f t="shared" si="135"/>
        <v>2.1149999999999998</v>
      </c>
      <c r="W1831" t="s">
        <v>1361</v>
      </c>
      <c r="X1831" t="s">
        <v>937</v>
      </c>
    </row>
    <row r="1832" spans="1:24" outlineLevel="2">
      <c r="A1832" t="s">
        <v>12</v>
      </c>
      <c r="B1832" s="73" t="str">
        <f t="shared" si="136"/>
        <v>V100BG</v>
      </c>
      <c r="C1832" t="s">
        <v>963</v>
      </c>
      <c r="D1832">
        <v>1</v>
      </c>
      <c r="E1832" t="s">
        <v>964</v>
      </c>
      <c r="F1832">
        <v>3.76</v>
      </c>
      <c r="H1832" t="s">
        <v>963</v>
      </c>
      <c r="I1832">
        <v>2.13</v>
      </c>
      <c r="J1832">
        <v>1</v>
      </c>
      <c r="K1832">
        <v>2.13</v>
      </c>
      <c r="L1832" s="45">
        <f>VLOOKUP(H1832,'[1]CALCUL AS et AN'!$A$2:$AU$889,24,FALSE)</f>
        <v>2.13</v>
      </c>
      <c r="M1832" s="48">
        <f>VLOOKUP(H1832,'[1]CALCUL AS et AN'!$A$2:$AU$889,28,FALSE)</f>
        <v>2.5049999999999999</v>
      </c>
      <c r="N1832">
        <v>2.13</v>
      </c>
      <c r="O1832" s="45">
        <f t="shared" si="132"/>
        <v>2.13</v>
      </c>
      <c r="P1832" s="48">
        <f t="shared" si="133"/>
        <v>2.5049999999999999</v>
      </c>
      <c r="Q1832">
        <v>3.76</v>
      </c>
      <c r="R1832" s="45">
        <f>VLOOKUP(H1832,'[1]CALCUL AS et AN'!$A$2:$AU$889,46,FALSE)</f>
        <v>4.26</v>
      </c>
      <c r="S1832" s="48">
        <f>VLOOKUP(H1832,'[1]CALCUL AS et AN'!$A$2:$AU$889,47,FALSE)</f>
        <v>5.01</v>
      </c>
      <c r="T1832">
        <v>3.76</v>
      </c>
      <c r="U1832" s="45">
        <f t="shared" si="134"/>
        <v>4.26</v>
      </c>
      <c r="V1832" s="48">
        <f t="shared" si="135"/>
        <v>5.01</v>
      </c>
      <c r="W1832" t="s">
        <v>1361</v>
      </c>
      <c r="X1832" t="s">
        <v>951</v>
      </c>
    </row>
    <row r="1833" spans="1:24" outlineLevel="2">
      <c r="A1833" t="s">
        <v>12</v>
      </c>
      <c r="B1833" s="73" t="str">
        <f t="shared" si="136"/>
        <v>V100BG</v>
      </c>
      <c r="C1833" t="s">
        <v>1997</v>
      </c>
      <c r="D1833">
        <v>1</v>
      </c>
      <c r="E1833" t="s">
        <v>1998</v>
      </c>
      <c r="F1833">
        <v>213.44</v>
      </c>
      <c r="H1833" t="s">
        <v>1997</v>
      </c>
      <c r="I1833">
        <v>139.5</v>
      </c>
      <c r="J1833">
        <v>1</v>
      </c>
      <c r="K1833">
        <v>139.5</v>
      </c>
      <c r="L1833" s="45">
        <f>VLOOKUP(H1833,'[1]CALCUL AS et AN'!$A$2:$AU$889,24,FALSE)</f>
        <v>139.5</v>
      </c>
      <c r="M1833" s="48">
        <f>VLOOKUP(H1833,'[1]CALCUL AS et AN'!$A$2:$AU$889,28,FALSE)</f>
        <v>139.5</v>
      </c>
      <c r="N1833">
        <v>139.5</v>
      </c>
      <c r="O1833" s="45">
        <f t="shared" si="132"/>
        <v>139.5</v>
      </c>
      <c r="P1833" s="48">
        <f t="shared" si="133"/>
        <v>139.5</v>
      </c>
      <c r="Q1833">
        <v>213.44</v>
      </c>
      <c r="R1833" s="45">
        <f>VLOOKUP(H1833,'[1]CALCUL AS et AN'!$A$2:$AU$889,46,FALSE)</f>
        <v>209.25</v>
      </c>
      <c r="S1833" s="48">
        <f>VLOOKUP(H1833,'[1]CALCUL AS et AN'!$A$2:$AU$889,47,FALSE)</f>
        <v>209.25</v>
      </c>
      <c r="T1833">
        <v>213.44</v>
      </c>
      <c r="U1833" s="45">
        <f t="shared" si="134"/>
        <v>209.25</v>
      </c>
      <c r="V1833" s="48">
        <f t="shared" si="135"/>
        <v>209.25</v>
      </c>
      <c r="W1833" t="s">
        <v>1361</v>
      </c>
      <c r="X1833" t="s">
        <v>951</v>
      </c>
    </row>
    <row r="1834" spans="1:24" outlineLevel="2">
      <c r="A1834" t="s">
        <v>12</v>
      </c>
      <c r="B1834" s="73" t="str">
        <f t="shared" si="136"/>
        <v>V100BG</v>
      </c>
      <c r="C1834" t="s">
        <v>1527</v>
      </c>
      <c r="D1834">
        <v>1</v>
      </c>
      <c r="E1834" t="s">
        <v>1528</v>
      </c>
      <c r="F1834">
        <v>0.77</v>
      </c>
      <c r="H1834" t="s">
        <v>1527</v>
      </c>
      <c r="I1834">
        <v>0.61</v>
      </c>
      <c r="J1834">
        <v>1</v>
      </c>
      <c r="K1834">
        <v>0.61</v>
      </c>
      <c r="L1834" s="45">
        <f>VLOOKUP(H1834,'[1]CALCUL AS et AN'!$A$2:$AU$889,24,FALSE)</f>
        <v>0.61299999999999999</v>
      </c>
      <c r="M1834" s="48">
        <f>VLOOKUP(H1834,'[1]CALCUL AS et AN'!$A$2:$AU$889,28,FALSE)</f>
        <v>0.67400000000000004</v>
      </c>
      <c r="N1834">
        <v>0.61</v>
      </c>
      <c r="O1834" s="45">
        <f t="shared" si="132"/>
        <v>0.61299999999999999</v>
      </c>
      <c r="P1834" s="48">
        <f t="shared" si="133"/>
        <v>0.67400000000000004</v>
      </c>
      <c r="Q1834">
        <v>0.77</v>
      </c>
      <c r="R1834" s="45">
        <f>VLOOKUP(H1834,'[1]CALCUL AS et AN'!$A$2:$AU$889,46,FALSE)</f>
        <v>0.81529000000000007</v>
      </c>
      <c r="S1834" s="48">
        <f>VLOOKUP(H1834,'[1]CALCUL AS et AN'!$A$2:$AU$889,47,FALSE)</f>
        <v>0.89642000000000011</v>
      </c>
      <c r="T1834">
        <v>0.77</v>
      </c>
      <c r="U1834" s="45">
        <f t="shared" si="134"/>
        <v>0.81529000000000007</v>
      </c>
      <c r="V1834" s="48">
        <f t="shared" si="135"/>
        <v>0.89642000000000011</v>
      </c>
      <c r="W1834" t="s">
        <v>1361</v>
      </c>
      <c r="X1834" t="s">
        <v>951</v>
      </c>
    </row>
    <row r="1835" spans="1:24" outlineLevel="2">
      <c r="A1835" t="s">
        <v>12</v>
      </c>
      <c r="B1835" s="73" t="str">
        <f t="shared" si="136"/>
        <v>V100BG</v>
      </c>
      <c r="C1835">
        <v>7214321415</v>
      </c>
      <c r="D1835">
        <v>1</v>
      </c>
      <c r="E1835" t="s">
        <v>2402</v>
      </c>
      <c r="F1835">
        <v>0.1</v>
      </c>
      <c r="H1835">
        <v>7214321415</v>
      </c>
      <c r="I1835">
        <v>0</v>
      </c>
      <c r="J1835">
        <v>100</v>
      </c>
      <c r="K1835">
        <v>0</v>
      </c>
      <c r="L1835" s="45">
        <f>VLOOKUP(H1835,'[1]CALCUL AS et AN'!$A$2:$AU$889,24,FALSE)</f>
        <v>1.9300000000000001E-2</v>
      </c>
      <c r="M1835" s="48">
        <f>VLOOKUP(H1835,'[1]CALCUL AS et AN'!$A$2:$AU$889,28,FALSE)</f>
        <v>1.7100000000000001E-2</v>
      </c>
      <c r="N1835">
        <v>0</v>
      </c>
      <c r="O1835" s="45">
        <f t="shared" si="132"/>
        <v>1.9300000000000001E-2</v>
      </c>
      <c r="P1835" s="48">
        <f t="shared" si="133"/>
        <v>1.7100000000000001E-2</v>
      </c>
      <c r="Q1835">
        <v>0.1</v>
      </c>
      <c r="R1835" s="45">
        <f>VLOOKUP(H1835,'[1]CALCUL AS et AN'!$A$2:$AU$889,46,FALSE)</f>
        <v>2.8950000000000004E-2</v>
      </c>
      <c r="S1835" s="48">
        <f>VLOOKUP(H1835,'[1]CALCUL AS et AN'!$A$2:$AU$889,47,FALSE)</f>
        <v>2.5649999999999999E-2</v>
      </c>
      <c r="T1835">
        <v>0.1</v>
      </c>
      <c r="U1835" s="45">
        <f t="shared" si="134"/>
        <v>2.8950000000000004E-2</v>
      </c>
      <c r="V1835" s="48">
        <f t="shared" si="135"/>
        <v>2.5649999999999999E-2</v>
      </c>
      <c r="W1835" t="s">
        <v>1361</v>
      </c>
      <c r="X1835" t="s">
        <v>951</v>
      </c>
    </row>
    <row r="1836" spans="1:24" outlineLevel="2">
      <c r="A1836" t="s">
        <v>12</v>
      </c>
      <c r="B1836" s="73" t="str">
        <f t="shared" si="136"/>
        <v>V100BG</v>
      </c>
      <c r="C1836" t="s">
        <v>472</v>
      </c>
      <c r="D1836">
        <v>1</v>
      </c>
      <c r="E1836" t="s">
        <v>993</v>
      </c>
      <c r="F1836">
        <v>4.87</v>
      </c>
      <c r="H1836" t="s">
        <v>472</v>
      </c>
      <c r="I1836">
        <v>0.94</v>
      </c>
      <c r="J1836">
        <v>1</v>
      </c>
      <c r="K1836">
        <v>0.94</v>
      </c>
      <c r="L1836" s="45">
        <f>VLOOKUP(H1836,'[1]CALCUL AS et AN'!$A$2:$AU$889,24,FALSE)</f>
        <v>2.1800000000000002</v>
      </c>
      <c r="M1836" s="48">
        <f>VLOOKUP(H1836,'[1]CALCUL AS et AN'!$A$2:$AU$889,28,FALSE)</f>
        <v>0.94</v>
      </c>
      <c r="N1836">
        <v>0.94</v>
      </c>
      <c r="O1836" s="45">
        <f t="shared" si="132"/>
        <v>2.1800000000000002</v>
      </c>
      <c r="P1836" s="48">
        <f t="shared" si="133"/>
        <v>0.94</v>
      </c>
      <c r="Q1836">
        <v>4.87</v>
      </c>
      <c r="R1836" s="45">
        <f>VLOOKUP(H1836,'[1]CALCUL AS et AN'!$A$2:$AU$889,46,FALSE)</f>
        <v>4.9050000000000002</v>
      </c>
      <c r="S1836" s="48">
        <f>VLOOKUP(H1836,'[1]CALCUL AS et AN'!$A$2:$AU$889,47,FALSE)</f>
        <v>2.1149999999999998</v>
      </c>
      <c r="T1836">
        <v>4.87</v>
      </c>
      <c r="U1836" s="45">
        <f t="shared" si="134"/>
        <v>4.9050000000000002</v>
      </c>
      <c r="V1836" s="48">
        <f t="shared" si="135"/>
        <v>2.1149999999999998</v>
      </c>
      <c r="W1836" t="s">
        <v>1361</v>
      </c>
      <c r="X1836" t="s">
        <v>937</v>
      </c>
    </row>
    <row r="1837" spans="1:24" outlineLevel="2">
      <c r="A1837" t="s">
        <v>12</v>
      </c>
      <c r="B1837" s="73" t="str">
        <f t="shared" si="136"/>
        <v>V100BG</v>
      </c>
      <c r="C1837" t="s">
        <v>476</v>
      </c>
      <c r="D1837">
        <v>1</v>
      </c>
      <c r="E1837" t="s">
        <v>2937</v>
      </c>
      <c r="F1837">
        <v>4.9400000000000004</v>
      </c>
      <c r="H1837" t="s">
        <v>476</v>
      </c>
      <c r="I1837">
        <v>2.21</v>
      </c>
      <c r="J1837">
        <v>1</v>
      </c>
      <c r="K1837">
        <v>2.21</v>
      </c>
      <c r="L1837" s="45">
        <f>VLOOKUP(H1837,'[1]CALCUL AS et AN'!$A$2:$AU$889,24,FALSE)</f>
        <v>2.21</v>
      </c>
      <c r="M1837" s="48">
        <f>VLOOKUP(H1837,'[1]CALCUL AS et AN'!$A$2:$AU$889,28,FALSE)</f>
        <v>0.92</v>
      </c>
      <c r="N1837">
        <v>2.21</v>
      </c>
      <c r="O1837" s="45">
        <f t="shared" si="132"/>
        <v>2.21</v>
      </c>
      <c r="P1837" s="48">
        <f t="shared" si="133"/>
        <v>0.92</v>
      </c>
      <c r="Q1837">
        <v>4.9400000000000004</v>
      </c>
      <c r="R1837" s="45">
        <f>VLOOKUP(H1837,'[1]CALCUL AS et AN'!$A$2:$AU$889,46,FALSE)</f>
        <v>4.9725000000000001</v>
      </c>
      <c r="S1837" s="48">
        <f>VLOOKUP(H1837,'[1]CALCUL AS et AN'!$A$2:$AU$889,47,FALSE)</f>
        <v>2.0700000000000003</v>
      </c>
      <c r="T1837">
        <v>4.9400000000000004</v>
      </c>
      <c r="U1837" s="45">
        <f t="shared" si="134"/>
        <v>4.9725000000000001</v>
      </c>
      <c r="V1837" s="48">
        <f t="shared" si="135"/>
        <v>2.0700000000000003</v>
      </c>
      <c r="W1837" t="s">
        <v>1361</v>
      </c>
      <c r="X1837" t="s">
        <v>937</v>
      </c>
    </row>
    <row r="1838" spans="1:24" outlineLevel="2">
      <c r="A1838" t="s">
        <v>12</v>
      </c>
      <c r="B1838" s="73" t="str">
        <f t="shared" si="136"/>
        <v>V100BG</v>
      </c>
      <c r="C1838" t="s">
        <v>626</v>
      </c>
      <c r="D1838">
        <v>1</v>
      </c>
      <c r="E1838" t="s">
        <v>627</v>
      </c>
      <c r="F1838">
        <v>1.1000000000000001</v>
      </c>
      <c r="H1838" t="s">
        <v>626</v>
      </c>
      <c r="I1838">
        <v>1.1100000000000001</v>
      </c>
      <c r="J1838">
        <v>1</v>
      </c>
      <c r="K1838">
        <v>1.1100000000000001</v>
      </c>
      <c r="L1838" s="45">
        <f>VLOOKUP(H1838,'[1]CALCUL AS et AN'!$A$2:$AU$889,24,FALSE)</f>
        <v>1.1060000000000001</v>
      </c>
      <c r="M1838" s="48">
        <f>VLOOKUP(H1838,'[1]CALCUL AS et AN'!$A$2:$AU$889,28,FALSE)</f>
        <v>1.2170000000000001</v>
      </c>
      <c r="N1838">
        <v>1.1100000000000001</v>
      </c>
      <c r="O1838" s="45">
        <f t="shared" si="132"/>
        <v>1.1060000000000001</v>
      </c>
      <c r="P1838" s="48">
        <f t="shared" si="133"/>
        <v>1.2170000000000001</v>
      </c>
      <c r="Q1838">
        <v>1.27</v>
      </c>
      <c r="R1838" s="45">
        <f>VLOOKUP(H1838,'[1]CALCUL AS et AN'!$A$2:$AU$889,46,FALSE)</f>
        <v>1.3825000000000001</v>
      </c>
      <c r="S1838" s="48">
        <f>VLOOKUP(H1838,'[1]CALCUL AS et AN'!$A$2:$AU$889,47,FALSE)</f>
        <v>1.5212500000000002</v>
      </c>
      <c r="T1838">
        <v>1.27</v>
      </c>
      <c r="U1838" s="45">
        <f t="shared" si="134"/>
        <v>1.3825000000000001</v>
      </c>
      <c r="V1838" s="48">
        <f t="shared" si="135"/>
        <v>1.5212500000000002</v>
      </c>
      <c r="W1838" t="s">
        <v>1361</v>
      </c>
      <c r="X1838" t="s">
        <v>937</v>
      </c>
    </row>
    <row r="1839" spans="1:24" outlineLevel="2">
      <c r="A1839" t="s">
        <v>12</v>
      </c>
      <c r="B1839" s="73" t="str">
        <f t="shared" si="136"/>
        <v>V100BG</v>
      </c>
      <c r="C1839" t="s">
        <v>1501</v>
      </c>
      <c r="D1839">
        <v>1</v>
      </c>
      <c r="E1839" t="s">
        <v>1502</v>
      </c>
      <c r="F1839">
        <v>83.19</v>
      </c>
      <c r="H1839" t="s">
        <v>1501</v>
      </c>
      <c r="I1839">
        <v>63.5</v>
      </c>
      <c r="J1839">
        <v>1</v>
      </c>
      <c r="K1839">
        <v>63.5</v>
      </c>
      <c r="L1839" s="45">
        <f>VLOOKUP(H1839,'[1]CALCUL AS et AN'!$A$2:$AU$889,24,FALSE)</f>
        <v>63.5</v>
      </c>
      <c r="M1839" s="48">
        <f>VLOOKUP(H1839,'[1]CALCUL AS et AN'!$A$2:$AU$889,28,FALSE)</f>
        <v>71</v>
      </c>
      <c r="N1839">
        <v>63.5</v>
      </c>
      <c r="O1839" s="45">
        <f t="shared" si="132"/>
        <v>63.5</v>
      </c>
      <c r="P1839" s="48">
        <f t="shared" si="133"/>
        <v>71</v>
      </c>
      <c r="Q1839">
        <v>83.19</v>
      </c>
      <c r="R1839" s="45">
        <f>VLOOKUP(H1839,'[1]CALCUL AS et AN'!$A$2:$AU$889,46,FALSE)</f>
        <v>84.454999999999998</v>
      </c>
      <c r="S1839" s="48">
        <f>VLOOKUP(H1839,'[1]CALCUL AS et AN'!$A$2:$AU$889,47,FALSE)</f>
        <v>94.43</v>
      </c>
      <c r="T1839">
        <v>83.19</v>
      </c>
      <c r="U1839" s="45">
        <f t="shared" si="134"/>
        <v>84.454999999999998</v>
      </c>
      <c r="V1839" s="48">
        <f t="shared" si="135"/>
        <v>94.43</v>
      </c>
      <c r="W1839" t="s">
        <v>1361</v>
      </c>
      <c r="X1839" t="s">
        <v>951</v>
      </c>
    </row>
    <row r="1840" spans="1:24" outlineLevel="2">
      <c r="A1840" t="s">
        <v>12</v>
      </c>
      <c r="B1840" s="73" t="str">
        <f t="shared" si="136"/>
        <v>V100BG</v>
      </c>
      <c r="C1840" t="s">
        <v>1542</v>
      </c>
      <c r="D1840">
        <v>1</v>
      </c>
      <c r="E1840" t="s">
        <v>1543</v>
      </c>
      <c r="F1840">
        <v>21.71</v>
      </c>
      <c r="H1840" t="s">
        <v>1542</v>
      </c>
      <c r="I1840">
        <v>17.73</v>
      </c>
      <c r="J1840">
        <v>1</v>
      </c>
      <c r="K1840">
        <v>17.73</v>
      </c>
      <c r="L1840" s="45">
        <f>VLOOKUP(H1840,'[1]CALCUL AS et AN'!$A$2:$AU$889,24,FALSE)</f>
        <v>17.73</v>
      </c>
      <c r="M1840" s="48">
        <f>VLOOKUP(H1840,'[1]CALCUL AS et AN'!$A$2:$AU$889,28,FALSE)</f>
        <v>17.73</v>
      </c>
      <c r="N1840">
        <v>17.73</v>
      </c>
      <c r="O1840" s="45">
        <f t="shared" si="132"/>
        <v>17.73</v>
      </c>
      <c r="P1840" s="48">
        <f t="shared" si="133"/>
        <v>17.73</v>
      </c>
      <c r="Q1840">
        <v>21.71</v>
      </c>
      <c r="R1840" s="45">
        <f>VLOOKUP(H1840,'[1]CALCUL AS et AN'!$A$2:$AU$889,46,FALSE)</f>
        <v>22.162500000000001</v>
      </c>
      <c r="S1840" s="48">
        <f>VLOOKUP(H1840,'[1]CALCUL AS et AN'!$A$2:$AU$889,47,FALSE)</f>
        <v>22.162500000000001</v>
      </c>
      <c r="T1840">
        <v>21.71</v>
      </c>
      <c r="U1840" s="45">
        <f t="shared" si="134"/>
        <v>22.162500000000001</v>
      </c>
      <c r="V1840" s="48">
        <f t="shared" si="135"/>
        <v>22.162500000000001</v>
      </c>
      <c r="W1840" t="s">
        <v>1361</v>
      </c>
      <c r="X1840" t="s">
        <v>951</v>
      </c>
    </row>
    <row r="1841" spans="1:24" outlineLevel="2">
      <c r="A1841" t="s">
        <v>12</v>
      </c>
      <c r="B1841" s="73" t="str">
        <f t="shared" si="136"/>
        <v>V100BG</v>
      </c>
      <c r="C1841" t="s">
        <v>1983</v>
      </c>
      <c r="D1841">
        <v>1</v>
      </c>
      <c r="E1841" t="s">
        <v>1984</v>
      </c>
      <c r="F1841">
        <v>19.91</v>
      </c>
      <c r="H1841" t="s">
        <v>1983</v>
      </c>
      <c r="I1841">
        <v>12.16</v>
      </c>
      <c r="J1841">
        <v>1</v>
      </c>
      <c r="K1841">
        <v>12.16</v>
      </c>
      <c r="L1841" s="45">
        <f>VLOOKUP(H1841,'[1]CALCUL AS et AN'!$A$2:$AU$889,24,FALSE)</f>
        <v>12.16</v>
      </c>
      <c r="M1841" s="48">
        <f>VLOOKUP(H1841,'[1]CALCUL AS et AN'!$A$2:$AU$889,28,FALSE)</f>
        <v>12.16</v>
      </c>
      <c r="N1841">
        <v>12.16</v>
      </c>
      <c r="O1841" s="45">
        <f t="shared" si="132"/>
        <v>12.16</v>
      </c>
      <c r="P1841" s="48">
        <f t="shared" si="133"/>
        <v>12.16</v>
      </c>
      <c r="Q1841">
        <v>19.91</v>
      </c>
      <c r="R1841" s="45">
        <f>VLOOKUP(H1841,'[1]CALCUL AS et AN'!$A$2:$AU$889,46,FALSE)</f>
        <v>21.28</v>
      </c>
      <c r="S1841" s="48">
        <f>VLOOKUP(H1841,'[1]CALCUL AS et AN'!$A$2:$AU$889,47,FALSE)</f>
        <v>21.28</v>
      </c>
      <c r="T1841">
        <v>19.91</v>
      </c>
      <c r="U1841" s="45">
        <f t="shared" si="134"/>
        <v>21.28</v>
      </c>
      <c r="V1841" s="48">
        <f t="shared" si="135"/>
        <v>21.28</v>
      </c>
      <c r="W1841" t="s">
        <v>1361</v>
      </c>
      <c r="X1841" t="s">
        <v>951</v>
      </c>
    </row>
    <row r="1842" spans="1:24" outlineLevel="2">
      <c r="A1842" t="s">
        <v>12</v>
      </c>
      <c r="B1842" s="73" t="str">
        <f t="shared" si="136"/>
        <v>V100BG</v>
      </c>
      <c r="C1842" t="s">
        <v>1986</v>
      </c>
      <c r="D1842">
        <v>1</v>
      </c>
      <c r="E1842" t="s">
        <v>1987</v>
      </c>
      <c r="F1842">
        <v>4.1900000000000004</v>
      </c>
      <c r="H1842" t="s">
        <v>1986</v>
      </c>
      <c r="I1842">
        <v>2.99</v>
      </c>
      <c r="J1842">
        <v>1</v>
      </c>
      <c r="K1842">
        <v>2.99</v>
      </c>
      <c r="L1842" s="45">
        <f>VLOOKUP(H1842,'[1]CALCUL AS et AN'!$A$2:$AU$889,24,FALSE)</f>
        <v>2.99</v>
      </c>
      <c r="M1842" s="48">
        <f>VLOOKUP(H1842,'[1]CALCUL AS et AN'!$A$2:$AU$889,28,FALSE)</f>
        <v>2.99</v>
      </c>
      <c r="N1842">
        <v>2.99</v>
      </c>
      <c r="O1842" s="45">
        <f t="shared" si="132"/>
        <v>2.99</v>
      </c>
      <c r="P1842" s="48">
        <f t="shared" si="133"/>
        <v>2.99</v>
      </c>
      <c r="Q1842">
        <v>4.1900000000000004</v>
      </c>
      <c r="R1842" s="45">
        <f>VLOOKUP(H1842,'[1]CALCUL AS et AN'!$A$2:$AU$889,46,FALSE)</f>
        <v>4.4850000000000003</v>
      </c>
      <c r="S1842" s="48">
        <f>VLOOKUP(H1842,'[1]CALCUL AS et AN'!$A$2:$AU$889,47,FALSE)</f>
        <v>4.4850000000000003</v>
      </c>
      <c r="T1842">
        <v>4.1900000000000004</v>
      </c>
      <c r="U1842" s="45">
        <f t="shared" si="134"/>
        <v>4.4850000000000003</v>
      </c>
      <c r="V1842" s="48">
        <f t="shared" si="135"/>
        <v>4.4850000000000003</v>
      </c>
      <c r="W1842" t="s">
        <v>1361</v>
      </c>
      <c r="X1842" t="s">
        <v>951</v>
      </c>
    </row>
    <row r="1843" spans="1:24" outlineLevel="2">
      <c r="A1843" t="s">
        <v>12</v>
      </c>
      <c r="B1843" s="73" t="str">
        <f t="shared" si="136"/>
        <v>V100BG</v>
      </c>
      <c r="C1843" t="s">
        <v>1510</v>
      </c>
      <c r="D1843">
        <v>1</v>
      </c>
      <c r="E1843" t="s">
        <v>1511</v>
      </c>
      <c r="F1843">
        <v>9.56</v>
      </c>
      <c r="H1843" t="s">
        <v>1510</v>
      </c>
      <c r="I1843">
        <v>8.09</v>
      </c>
      <c r="J1843">
        <v>1</v>
      </c>
      <c r="K1843">
        <v>8.09</v>
      </c>
      <c r="L1843" s="45">
        <f>VLOOKUP(H1843,'[1]CALCUL AS et AN'!$A$2:$AU$889,24,FALSE)</f>
        <v>8.0869999999999997</v>
      </c>
      <c r="M1843" s="48">
        <f>VLOOKUP(H1843,'[1]CALCUL AS et AN'!$A$2:$AU$889,28,FALSE)</f>
        <v>8.0869999999999997</v>
      </c>
      <c r="N1843">
        <v>8.09</v>
      </c>
      <c r="O1843" s="45">
        <f t="shared" si="132"/>
        <v>8.0869999999999997</v>
      </c>
      <c r="P1843" s="48">
        <f t="shared" si="133"/>
        <v>8.0869999999999997</v>
      </c>
      <c r="Q1843">
        <v>9.56</v>
      </c>
      <c r="R1843" s="45">
        <f>VLOOKUP(H1843,'[1]CALCUL AS et AN'!$A$2:$AU$889,46,FALSE)</f>
        <v>10.108750000000001</v>
      </c>
      <c r="S1843" s="48">
        <f>VLOOKUP(H1843,'[1]CALCUL AS et AN'!$A$2:$AU$889,47,FALSE)</f>
        <v>10.108750000000001</v>
      </c>
      <c r="T1843">
        <v>9.56</v>
      </c>
      <c r="U1843" s="45">
        <f t="shared" si="134"/>
        <v>10.108750000000001</v>
      </c>
      <c r="V1843" s="48">
        <f t="shared" si="135"/>
        <v>10.108750000000001</v>
      </c>
      <c r="W1843" t="s">
        <v>1361</v>
      </c>
      <c r="X1843" t="s">
        <v>951</v>
      </c>
    </row>
    <row r="1844" spans="1:24" outlineLevel="2">
      <c r="A1844" t="s">
        <v>12</v>
      </c>
      <c r="B1844" s="73" t="str">
        <f t="shared" si="136"/>
        <v>V100BG</v>
      </c>
      <c r="C1844" t="s">
        <v>1519</v>
      </c>
      <c r="D1844">
        <v>1</v>
      </c>
      <c r="E1844" t="s">
        <v>1520</v>
      </c>
      <c r="F1844">
        <v>9.64</v>
      </c>
      <c r="H1844" t="s">
        <v>1519</v>
      </c>
      <c r="I1844">
        <v>7.94</v>
      </c>
      <c r="J1844">
        <v>1</v>
      </c>
      <c r="K1844">
        <v>7.94</v>
      </c>
      <c r="L1844" s="45">
        <f>VLOOKUP(H1844,'[1]CALCUL AS et AN'!$A$2:$AU$889,24,FALSE)</f>
        <v>7.9420000000000002</v>
      </c>
      <c r="M1844" s="48">
        <f>VLOOKUP(H1844,'[1]CALCUL AS et AN'!$A$2:$AU$889,28,FALSE)</f>
        <v>7.9420000000000002</v>
      </c>
      <c r="N1844">
        <v>7.94</v>
      </c>
      <c r="O1844" s="45">
        <f t="shared" si="132"/>
        <v>7.9420000000000002</v>
      </c>
      <c r="P1844" s="48">
        <f t="shared" si="133"/>
        <v>7.9420000000000002</v>
      </c>
      <c r="Q1844">
        <v>9.64</v>
      </c>
      <c r="R1844" s="45">
        <f>VLOOKUP(H1844,'[1]CALCUL AS et AN'!$A$2:$AU$889,46,FALSE)</f>
        <v>9.9275000000000002</v>
      </c>
      <c r="S1844" s="48">
        <f>VLOOKUP(H1844,'[1]CALCUL AS et AN'!$A$2:$AU$889,47,FALSE)</f>
        <v>9.9275000000000002</v>
      </c>
      <c r="T1844">
        <v>9.64</v>
      </c>
      <c r="U1844" s="45">
        <f t="shared" si="134"/>
        <v>9.9275000000000002</v>
      </c>
      <c r="V1844" s="48">
        <f t="shared" si="135"/>
        <v>9.9275000000000002</v>
      </c>
      <c r="W1844" t="s">
        <v>1361</v>
      </c>
      <c r="X1844" t="s">
        <v>951</v>
      </c>
    </row>
    <row r="1845" spans="1:24" outlineLevel="2">
      <c r="A1845" t="s">
        <v>12</v>
      </c>
      <c r="B1845" s="73" t="str">
        <f t="shared" si="136"/>
        <v>V100BG</v>
      </c>
      <c r="C1845" t="s">
        <v>2410</v>
      </c>
      <c r="D1845">
        <v>0.97</v>
      </c>
      <c r="E1845" t="s">
        <v>2411</v>
      </c>
      <c r="F1845">
        <v>75</v>
      </c>
      <c r="H1845" t="s">
        <v>2410</v>
      </c>
      <c r="I1845">
        <v>50</v>
      </c>
      <c r="J1845">
        <v>1</v>
      </c>
      <c r="K1845">
        <v>50</v>
      </c>
      <c r="L1845" s="45">
        <f>VLOOKUP(H1845,'[1]CALCUL AS et AN'!$A$2:$AU$889,24,FALSE)</f>
        <v>50</v>
      </c>
      <c r="M1845" s="48">
        <f>VLOOKUP(H1845,'[1]CALCUL AS et AN'!$A$2:$AU$889,28,FALSE)</f>
        <v>50</v>
      </c>
      <c r="N1845">
        <v>48.5</v>
      </c>
      <c r="O1845" s="45">
        <f t="shared" si="132"/>
        <v>48.5</v>
      </c>
      <c r="P1845" s="48">
        <f t="shared" si="133"/>
        <v>48.5</v>
      </c>
      <c r="Q1845">
        <v>75</v>
      </c>
      <c r="R1845" s="45">
        <f>VLOOKUP(H1845,'[1]CALCUL AS et AN'!$A$2:$AU$889,46,FALSE)</f>
        <v>75</v>
      </c>
      <c r="S1845" s="48">
        <f>VLOOKUP(H1845,'[1]CALCUL AS et AN'!$A$2:$AU$889,47,FALSE)</f>
        <v>75</v>
      </c>
      <c r="T1845">
        <v>72.75</v>
      </c>
      <c r="U1845" s="45">
        <f t="shared" si="134"/>
        <v>72.75</v>
      </c>
      <c r="V1845" s="48">
        <f t="shared" si="135"/>
        <v>72.75</v>
      </c>
      <c r="W1845" t="s">
        <v>1361</v>
      </c>
      <c r="X1845" t="s">
        <v>951</v>
      </c>
    </row>
    <row r="1846" spans="1:24" outlineLevel="2">
      <c r="A1846" t="s">
        <v>12</v>
      </c>
      <c r="B1846" s="73" t="str">
        <f t="shared" si="136"/>
        <v>V100BG</v>
      </c>
      <c r="C1846">
        <v>8434000818</v>
      </c>
      <c r="D1846">
        <v>8</v>
      </c>
      <c r="E1846" t="s">
        <v>2273</v>
      </c>
      <c r="F1846">
        <v>0.04</v>
      </c>
      <c r="H1846">
        <v>8434000818</v>
      </c>
      <c r="I1846">
        <v>8.34</v>
      </c>
      <c r="J1846">
        <v>200</v>
      </c>
      <c r="K1846">
        <v>4.1700000000000001E-2</v>
      </c>
      <c r="L1846" s="45">
        <f>VLOOKUP(H1846,'[1]CALCUL AS et AN'!$A$2:$AU$889,24,FALSE)</f>
        <v>4.1700000000000001E-2</v>
      </c>
      <c r="M1846" s="48">
        <f>VLOOKUP(H1846,'[1]CALCUL AS et AN'!$A$2:$AU$889,28,FALSE)</f>
        <v>4.1700000000000001E-2</v>
      </c>
      <c r="N1846">
        <v>0.33360000000000001</v>
      </c>
      <c r="O1846" s="45">
        <f t="shared" si="132"/>
        <v>0.33360000000000001</v>
      </c>
      <c r="P1846" s="48">
        <f t="shared" si="133"/>
        <v>0.33360000000000001</v>
      </c>
      <c r="Q1846">
        <v>0.04</v>
      </c>
      <c r="R1846" s="45">
        <f>VLOOKUP(H1846,'[1]CALCUL AS et AN'!$A$2:$AU$889,46,FALSE)</f>
        <v>5.2125000000000005E-2</v>
      </c>
      <c r="S1846" s="48">
        <f>VLOOKUP(H1846,'[1]CALCUL AS et AN'!$A$2:$AU$889,47,FALSE)</f>
        <v>5.2125000000000005E-2</v>
      </c>
      <c r="T1846">
        <v>0.32</v>
      </c>
      <c r="U1846" s="45">
        <f t="shared" si="134"/>
        <v>0.41700000000000004</v>
      </c>
      <c r="V1846" s="48">
        <f t="shared" si="135"/>
        <v>0.41700000000000004</v>
      </c>
      <c r="W1846" t="s">
        <v>1361</v>
      </c>
      <c r="X1846" t="s">
        <v>951</v>
      </c>
    </row>
    <row r="1847" spans="1:24" outlineLevel="2">
      <c r="A1847" t="s">
        <v>12</v>
      </c>
      <c r="B1847" s="73" t="str">
        <f t="shared" si="136"/>
        <v>V100BG</v>
      </c>
      <c r="C1847">
        <v>8434000618</v>
      </c>
      <c r="D1847">
        <v>2</v>
      </c>
      <c r="E1847" t="s">
        <v>2272</v>
      </c>
      <c r="F1847">
        <v>0.02</v>
      </c>
      <c r="H1847">
        <v>8434000618</v>
      </c>
      <c r="I1847">
        <v>8.3000000000000007</v>
      </c>
      <c r="J1847">
        <v>500</v>
      </c>
      <c r="K1847">
        <v>1.66E-2</v>
      </c>
      <c r="L1847" s="45">
        <f>VLOOKUP(H1847,'[1]CALCUL AS et AN'!$A$2:$AU$889,24,FALSE)</f>
        <v>1.66E-2</v>
      </c>
      <c r="M1847" s="48">
        <f>VLOOKUP(H1847,'[1]CALCUL AS et AN'!$A$2:$AU$889,28,FALSE)</f>
        <v>1.66E-2</v>
      </c>
      <c r="N1847">
        <v>3.32E-2</v>
      </c>
      <c r="O1847" s="45">
        <f t="shared" si="132"/>
        <v>3.32E-2</v>
      </c>
      <c r="P1847" s="48">
        <f t="shared" si="133"/>
        <v>3.32E-2</v>
      </c>
      <c r="Q1847">
        <v>0.02</v>
      </c>
      <c r="R1847" s="45">
        <f>VLOOKUP(H1847,'[1]CALCUL AS et AN'!$A$2:$AU$889,46,FALSE)</f>
        <v>2.0750000000000001E-2</v>
      </c>
      <c r="S1847" s="48">
        <f>VLOOKUP(H1847,'[1]CALCUL AS et AN'!$A$2:$AU$889,47,FALSE)</f>
        <v>2.0750000000000001E-2</v>
      </c>
      <c r="T1847">
        <v>0.04</v>
      </c>
      <c r="U1847" s="45">
        <f t="shared" si="134"/>
        <v>4.1500000000000002E-2</v>
      </c>
      <c r="V1847" s="48">
        <f t="shared" si="135"/>
        <v>4.1500000000000002E-2</v>
      </c>
      <c r="W1847" t="s">
        <v>1361</v>
      </c>
      <c r="X1847" t="s">
        <v>951</v>
      </c>
    </row>
    <row r="1848" spans="1:24" outlineLevel="2">
      <c r="A1848" t="s">
        <v>12</v>
      </c>
      <c r="B1848" s="73" t="str">
        <f t="shared" si="136"/>
        <v>V100BG</v>
      </c>
      <c r="C1848" t="s">
        <v>2362</v>
      </c>
      <c r="D1848">
        <v>2</v>
      </c>
      <c r="E1848" t="s">
        <v>2363</v>
      </c>
      <c r="F1848">
        <v>1.9E-2</v>
      </c>
      <c r="H1848" t="s">
        <v>2362</v>
      </c>
      <c r="I1848">
        <v>0.13</v>
      </c>
      <c r="J1848">
        <v>1</v>
      </c>
      <c r="K1848">
        <v>0.13</v>
      </c>
      <c r="L1848" s="45">
        <f>VLOOKUP(H1848,'[1]CALCUL AS et AN'!$A$2:$AU$889,24,FALSE)</f>
        <v>0.12720000000000001</v>
      </c>
      <c r="M1848" s="48">
        <f>VLOOKUP(H1848,'[1]CALCUL AS et AN'!$A$2:$AU$889,28,FALSE)</f>
        <v>0.12720000000000001</v>
      </c>
      <c r="N1848">
        <v>0.26</v>
      </c>
      <c r="O1848" s="45">
        <f t="shared" ref="O1848:O1914" si="137">D1848*L1848</f>
        <v>0.25440000000000002</v>
      </c>
      <c r="P1848" s="48">
        <f t="shared" ref="P1848:P1914" si="138">D1848*M1848</f>
        <v>0.25440000000000002</v>
      </c>
      <c r="Q1848">
        <v>1.9E-2</v>
      </c>
      <c r="R1848" s="45">
        <f>VLOOKUP(H1848,'[1]CALCUL AS et AN'!$A$2:$AU$889,46,FALSE)</f>
        <v>0.19080000000000003</v>
      </c>
      <c r="S1848" s="48">
        <f>VLOOKUP(H1848,'[1]CALCUL AS et AN'!$A$2:$AU$889,47,FALSE)</f>
        <v>0.19080000000000003</v>
      </c>
      <c r="T1848">
        <v>3.7999999999999999E-2</v>
      </c>
      <c r="U1848" s="45">
        <f t="shared" ref="U1848:U1914" si="139">R1848*D1848</f>
        <v>0.38160000000000005</v>
      </c>
      <c r="V1848" s="48">
        <f t="shared" ref="V1848:V1914" si="140">S1848*D1848</f>
        <v>0.38160000000000005</v>
      </c>
      <c r="W1848" t="s">
        <v>1361</v>
      </c>
      <c r="X1848" t="s">
        <v>951</v>
      </c>
    </row>
    <row r="1849" spans="1:24" outlineLevel="2">
      <c r="A1849" t="s">
        <v>12</v>
      </c>
      <c r="B1849" s="73" t="str">
        <f t="shared" si="136"/>
        <v>V100BG</v>
      </c>
      <c r="C1849">
        <v>8535000618</v>
      </c>
      <c r="D1849">
        <v>1</v>
      </c>
      <c r="E1849" t="s">
        <v>2275</v>
      </c>
      <c r="F1849">
        <v>0.05</v>
      </c>
      <c r="H1849">
        <v>8535000618</v>
      </c>
      <c r="I1849">
        <v>3.0000000000000001E-3</v>
      </c>
      <c r="J1849">
        <v>1</v>
      </c>
      <c r="K1849">
        <v>3.0000000000000001E-3</v>
      </c>
      <c r="L1849" s="45">
        <f>VLOOKUP(H1849,'[1]CALCUL AS et AN'!$A$2:$AU$889,24,FALSE)</f>
        <v>3.04E-2</v>
      </c>
      <c r="M1849" s="48">
        <f>VLOOKUP(H1849,'[1]CALCUL AS et AN'!$A$2:$AU$889,28,FALSE)</f>
        <v>3.04E-2</v>
      </c>
      <c r="N1849">
        <v>3.0000000000000001E-3</v>
      </c>
      <c r="O1849" s="45">
        <f t="shared" si="137"/>
        <v>3.04E-2</v>
      </c>
      <c r="P1849" s="48">
        <f t="shared" si="138"/>
        <v>3.04E-2</v>
      </c>
      <c r="Q1849">
        <v>0.05</v>
      </c>
      <c r="R1849" s="45">
        <f>VLOOKUP(H1849,'[1]CALCUL AS et AN'!$A$2:$AU$889,46,FALSE)</f>
        <v>5.3199999999999997E-2</v>
      </c>
      <c r="S1849" s="48">
        <f>VLOOKUP(H1849,'[1]CALCUL AS et AN'!$A$2:$AU$889,47,FALSE)</f>
        <v>5.3199999999999997E-2</v>
      </c>
      <c r="T1849">
        <v>0.05</v>
      </c>
      <c r="U1849" s="45">
        <f t="shared" si="139"/>
        <v>5.3199999999999997E-2</v>
      </c>
      <c r="V1849" s="48">
        <f t="shared" si="140"/>
        <v>5.3199999999999997E-2</v>
      </c>
      <c r="W1849" t="s">
        <v>1361</v>
      </c>
      <c r="X1849" t="s">
        <v>951</v>
      </c>
    </row>
    <row r="1850" spans="1:24" outlineLevel="2">
      <c r="A1850" t="s">
        <v>12</v>
      </c>
      <c r="B1850" s="73" t="str">
        <f t="shared" si="136"/>
        <v>V100BG</v>
      </c>
      <c r="C1850" t="s">
        <v>3104</v>
      </c>
      <c r="D1850">
        <v>2</v>
      </c>
      <c r="E1850" t="s">
        <v>2452</v>
      </c>
      <c r="F1850">
        <v>0.128</v>
      </c>
      <c r="H1850" t="s">
        <v>3104</v>
      </c>
      <c r="I1850">
        <v>0.21</v>
      </c>
      <c r="J1850">
        <v>1</v>
      </c>
      <c r="K1850">
        <v>0.21</v>
      </c>
      <c r="L1850" s="45">
        <f>VLOOKUP(H1850,'[1]CALCUL AS et AN'!$A$2:$AU$889,24,FALSE)</f>
        <v>0.2054</v>
      </c>
      <c r="M1850" s="48">
        <f>VLOOKUP(H1850,'[1]CALCUL AS et AN'!$A$2:$AU$889,28,FALSE)</f>
        <v>0.2054</v>
      </c>
      <c r="N1850">
        <v>0.42</v>
      </c>
      <c r="O1850" s="45">
        <f t="shared" si="137"/>
        <v>0.4108</v>
      </c>
      <c r="P1850" s="48">
        <f t="shared" si="138"/>
        <v>0.4108</v>
      </c>
      <c r="Q1850">
        <v>0.128</v>
      </c>
      <c r="R1850" s="45">
        <f>VLOOKUP(H1850,'[1]CALCUL AS et AN'!$A$2:$AU$889,46,FALSE)</f>
        <v>0</v>
      </c>
      <c r="S1850" s="48">
        <f>VLOOKUP(H1850,'[1]CALCUL AS et AN'!$A$2:$AU$889,47,FALSE)</f>
        <v>0</v>
      </c>
      <c r="T1850">
        <v>0.25600000000000001</v>
      </c>
      <c r="U1850" s="45">
        <f t="shared" si="139"/>
        <v>0</v>
      </c>
      <c r="V1850" s="48">
        <f t="shared" si="140"/>
        <v>0</v>
      </c>
      <c r="W1850" t="s">
        <v>1361</v>
      </c>
      <c r="X1850" t="s">
        <v>951</v>
      </c>
    </row>
    <row r="1851" spans="1:24" outlineLevel="2">
      <c r="A1851" t="s">
        <v>12</v>
      </c>
      <c r="B1851" s="73" t="str">
        <f t="shared" si="136"/>
        <v>V100BG</v>
      </c>
      <c r="C1851">
        <v>101007</v>
      </c>
      <c r="D1851">
        <v>1</v>
      </c>
      <c r="E1851" t="s">
        <v>1544</v>
      </c>
      <c r="F1851">
        <v>2.2400000000000002</v>
      </c>
      <c r="H1851">
        <v>101007</v>
      </c>
      <c r="I1851">
        <v>1.5</v>
      </c>
      <c r="J1851">
        <v>1</v>
      </c>
      <c r="K1851">
        <v>1.5</v>
      </c>
      <c r="L1851" s="45">
        <f>VLOOKUP(H1851,'[1]CALCUL AS et AN'!$A$2:$AU$889,24,FALSE)</f>
        <v>1.5</v>
      </c>
      <c r="M1851" s="48">
        <f>VLOOKUP(H1851,'[1]CALCUL AS et AN'!$A$2:$AU$889,28,FALSE)</f>
        <v>1.5</v>
      </c>
      <c r="N1851">
        <v>1.5</v>
      </c>
      <c r="O1851" s="45">
        <f t="shared" si="137"/>
        <v>1.5</v>
      </c>
      <c r="P1851" s="48">
        <f t="shared" si="138"/>
        <v>1.5</v>
      </c>
      <c r="Q1851">
        <v>2.2400000000000002</v>
      </c>
      <c r="R1851" s="45">
        <f>VLOOKUP(H1851,'[1]CALCUL AS et AN'!$A$2:$AU$889,46,FALSE)</f>
        <v>2.25</v>
      </c>
      <c r="S1851" s="48">
        <f>VLOOKUP(H1851,'[1]CALCUL AS et AN'!$A$2:$AU$889,47,FALSE)</f>
        <v>2.25</v>
      </c>
      <c r="T1851">
        <v>2.2400000000000002</v>
      </c>
      <c r="U1851" s="45">
        <f t="shared" si="139"/>
        <v>2.25</v>
      </c>
      <c r="V1851" s="48">
        <f t="shared" si="140"/>
        <v>2.25</v>
      </c>
      <c r="W1851" t="s">
        <v>1361</v>
      </c>
      <c r="X1851" t="s">
        <v>951</v>
      </c>
    </row>
    <row r="1852" spans="1:24" outlineLevel="2">
      <c r="A1852" t="s">
        <v>12</v>
      </c>
      <c r="B1852" s="73" t="str">
        <f t="shared" si="136"/>
        <v>V100BG</v>
      </c>
      <c r="C1852" t="s">
        <v>62</v>
      </c>
      <c r="D1852">
        <v>1</v>
      </c>
      <c r="E1852" t="s">
        <v>63</v>
      </c>
      <c r="F1852">
        <v>139.16999999999999</v>
      </c>
      <c r="H1852" t="s">
        <v>62</v>
      </c>
      <c r="I1852">
        <v>88.935500000000005</v>
      </c>
      <c r="J1852">
        <v>1</v>
      </c>
      <c r="K1852">
        <v>88.935500000000005</v>
      </c>
      <c r="L1852" s="45">
        <f>VLOOKUP(H1852,'[1]CALCUL AS et AN'!$A$2:$AU$889,24,FALSE)</f>
        <v>88.936256</v>
      </c>
      <c r="M1852" s="48">
        <f>VLOOKUP(H1852,'[1]CALCUL AS et AN'!$A$2:$AU$889,28,FALSE)</f>
        <v>90.786255999999995</v>
      </c>
      <c r="N1852">
        <v>88.935500000000005</v>
      </c>
      <c r="O1852" s="45">
        <f t="shared" si="137"/>
        <v>88.936256</v>
      </c>
      <c r="P1852" s="48">
        <f t="shared" si="138"/>
        <v>90.786255999999995</v>
      </c>
      <c r="Q1852">
        <v>160.19999999999999</v>
      </c>
      <c r="R1852" s="45">
        <f>VLOOKUP(H1852,'[1]CALCUL AS et AN'!$A$2:$AU$889,46,FALSE)</f>
        <v>144.33635149999998</v>
      </c>
      <c r="S1852" s="48">
        <f>VLOOKUP(H1852,'[1]CALCUL AS et AN'!$A$2:$AU$889,47,FALSE)</f>
        <v>147.29635150000001</v>
      </c>
      <c r="T1852">
        <v>160.19999999999999</v>
      </c>
      <c r="U1852" s="45">
        <f t="shared" si="139"/>
        <v>144.33635149999998</v>
      </c>
      <c r="V1852" s="48">
        <f t="shared" si="140"/>
        <v>147.29635150000001</v>
      </c>
      <c r="W1852" t="s">
        <v>1361</v>
      </c>
      <c r="X1852" t="s">
        <v>1361</v>
      </c>
    </row>
    <row r="1853" spans="1:24" outlineLevel="2">
      <c r="A1853" t="s">
        <v>12</v>
      </c>
      <c r="B1853" s="73" t="str">
        <f t="shared" si="136"/>
        <v>V100BG</v>
      </c>
      <c r="C1853" t="s">
        <v>1537</v>
      </c>
      <c r="D1853">
        <v>1</v>
      </c>
      <c r="E1853" t="s">
        <v>1538</v>
      </c>
      <c r="F1853">
        <v>4.3499999999999996</v>
      </c>
      <c r="H1853" t="s">
        <v>1537</v>
      </c>
      <c r="I1853">
        <v>2.9</v>
      </c>
      <c r="J1853">
        <v>1</v>
      </c>
      <c r="K1853">
        <v>2.9</v>
      </c>
      <c r="L1853" s="45">
        <f>VLOOKUP(H1853,'[1]CALCUL AS et AN'!$A$2:$AU$889,24,FALSE)</f>
        <v>2.9</v>
      </c>
      <c r="M1853" s="48">
        <f>VLOOKUP(H1853,'[1]CALCUL AS et AN'!$A$2:$AU$889,28,FALSE)</f>
        <v>2.9</v>
      </c>
      <c r="N1853">
        <v>2.9</v>
      </c>
      <c r="O1853" s="45">
        <f t="shared" si="137"/>
        <v>2.9</v>
      </c>
      <c r="P1853" s="48">
        <f t="shared" si="138"/>
        <v>2.9</v>
      </c>
      <c r="Q1853">
        <v>4.3499999999999996</v>
      </c>
      <c r="R1853" s="45">
        <f>VLOOKUP(H1853,'[1]CALCUL AS et AN'!$A$2:$AU$889,46,FALSE)</f>
        <v>4.3499999999999996</v>
      </c>
      <c r="S1853" s="48">
        <f>VLOOKUP(H1853,'[1]CALCUL AS et AN'!$A$2:$AU$889,47,FALSE)</f>
        <v>4.3499999999999996</v>
      </c>
      <c r="T1853">
        <v>4.3499999999999996</v>
      </c>
      <c r="U1853" s="45">
        <f t="shared" si="139"/>
        <v>4.3499999999999996</v>
      </c>
      <c r="V1853" s="48">
        <f t="shared" si="140"/>
        <v>4.3499999999999996</v>
      </c>
      <c r="W1853" t="s">
        <v>1361</v>
      </c>
      <c r="X1853" t="s">
        <v>951</v>
      </c>
    </row>
    <row r="1854" spans="1:24" outlineLevel="2">
      <c r="A1854" t="s">
        <v>12</v>
      </c>
      <c r="B1854" s="73" t="str">
        <f t="shared" si="136"/>
        <v>V100BG</v>
      </c>
      <c r="C1854" t="s">
        <v>2626</v>
      </c>
      <c r="D1854">
        <v>1</v>
      </c>
      <c r="E1854" t="s">
        <v>2627</v>
      </c>
      <c r="F1854">
        <v>0.4</v>
      </c>
      <c r="H1854" t="s">
        <v>2626</v>
      </c>
      <c r="I1854">
        <v>0.2</v>
      </c>
      <c r="J1854">
        <v>1</v>
      </c>
      <c r="K1854">
        <v>0.2</v>
      </c>
      <c r="L1854" s="45">
        <f>VLOOKUP(H1854,'[1]CALCUL AS et AN'!$A$2:$AU$889,24,FALSE)</f>
        <v>0.2</v>
      </c>
      <c r="M1854" s="48">
        <f>VLOOKUP(H1854,'[1]CALCUL AS et AN'!$A$2:$AU$889,28,FALSE)</f>
        <v>0.2</v>
      </c>
      <c r="N1854">
        <v>0.2</v>
      </c>
      <c r="O1854" s="45">
        <f t="shared" si="137"/>
        <v>0.2</v>
      </c>
      <c r="P1854" s="48">
        <f t="shared" si="138"/>
        <v>0.2</v>
      </c>
      <c r="Q1854">
        <v>0.4</v>
      </c>
      <c r="R1854" s="45">
        <f>VLOOKUP(H1854,'[1]CALCUL AS et AN'!$A$2:$AU$889,46,FALSE)</f>
        <v>0</v>
      </c>
      <c r="S1854" s="48">
        <f>VLOOKUP(H1854,'[1]CALCUL AS et AN'!$A$2:$AU$889,47,FALSE)</f>
        <v>0.4</v>
      </c>
      <c r="T1854">
        <v>0.4</v>
      </c>
      <c r="U1854" s="45">
        <f t="shared" si="139"/>
        <v>0</v>
      </c>
      <c r="V1854" s="48">
        <f t="shared" si="140"/>
        <v>0.4</v>
      </c>
      <c r="W1854" t="s">
        <v>1361</v>
      </c>
      <c r="X1854" t="s">
        <v>951</v>
      </c>
    </row>
    <row r="1855" spans="1:24" outlineLevel="2">
      <c r="A1855" t="s">
        <v>12</v>
      </c>
      <c r="B1855" s="73" t="str">
        <f t="shared" si="136"/>
        <v>V100BG</v>
      </c>
      <c r="C1855" t="s">
        <v>632</v>
      </c>
      <c r="D1855">
        <v>1</v>
      </c>
      <c r="E1855" t="s">
        <v>1514</v>
      </c>
      <c r="F1855">
        <v>12.91</v>
      </c>
      <c r="H1855" t="s">
        <v>632</v>
      </c>
      <c r="I1855">
        <v>4.7300000000000004</v>
      </c>
      <c r="J1855">
        <v>0.33</v>
      </c>
      <c r="K1855">
        <v>14.333333333333334</v>
      </c>
      <c r="L1855" s="45">
        <f>VLOOKUP(H1855,'[1]CALCUL AS et AN'!$A$2:$AU$889,24,FALSE)</f>
        <v>4.7320000000000002</v>
      </c>
      <c r="M1855" s="48">
        <f>VLOOKUP(H1855,'[1]CALCUL AS et AN'!$A$2:$AU$889,28,FALSE)</f>
        <v>4.7779999999999996</v>
      </c>
      <c r="N1855">
        <v>14.333333333333334</v>
      </c>
      <c r="O1855" s="45">
        <f t="shared" si="137"/>
        <v>4.7320000000000002</v>
      </c>
      <c r="P1855" s="48">
        <f t="shared" si="138"/>
        <v>4.7779999999999996</v>
      </c>
      <c r="Q1855">
        <v>12.91</v>
      </c>
      <c r="R1855" s="45">
        <f>VLOOKUP(H1855,'[1]CALCUL AS et AN'!$A$2:$AU$889,46,FALSE)</f>
        <v>6.2935600000000003</v>
      </c>
      <c r="S1855" s="48">
        <f>VLOOKUP(H1855,'[1]CALCUL AS et AN'!$A$2:$AU$889,47,FALSE)</f>
        <v>6.3547399999999996</v>
      </c>
      <c r="T1855">
        <v>12.91</v>
      </c>
      <c r="U1855" s="45">
        <f t="shared" si="139"/>
        <v>6.2935600000000003</v>
      </c>
      <c r="V1855" s="48">
        <f t="shared" si="140"/>
        <v>6.3547399999999996</v>
      </c>
      <c r="W1855" t="s">
        <v>1361</v>
      </c>
      <c r="X1855" t="s">
        <v>937</v>
      </c>
    </row>
    <row r="1856" spans="1:24" outlineLevel="2">
      <c r="A1856" t="s">
        <v>12</v>
      </c>
      <c r="B1856" s="73" t="str">
        <f t="shared" si="136"/>
        <v>V100BG</v>
      </c>
      <c r="C1856" t="s">
        <v>2311</v>
      </c>
      <c r="D1856">
        <v>1</v>
      </c>
      <c r="E1856" t="s">
        <v>2312</v>
      </c>
      <c r="F1856">
        <v>17.510000000000002</v>
      </c>
      <c r="H1856" t="s">
        <v>2311</v>
      </c>
      <c r="I1856">
        <v>11.67</v>
      </c>
      <c r="J1856">
        <v>1</v>
      </c>
      <c r="K1856">
        <v>11.67</v>
      </c>
      <c r="L1856" s="45">
        <f>VLOOKUP(H1856,'[1]CALCUL AS et AN'!$A$2:$AU$889,24,FALSE)</f>
        <v>11.67</v>
      </c>
      <c r="M1856" s="48">
        <f>VLOOKUP(H1856,'[1]CALCUL AS et AN'!$A$2:$AU$889,28,FALSE)</f>
        <v>11.67</v>
      </c>
      <c r="N1856">
        <v>11.67</v>
      </c>
      <c r="O1856" s="45">
        <f t="shared" si="137"/>
        <v>11.67</v>
      </c>
      <c r="P1856" s="48">
        <f t="shared" si="138"/>
        <v>11.67</v>
      </c>
      <c r="Q1856">
        <v>17.510000000000002</v>
      </c>
      <c r="R1856" s="45">
        <f>VLOOKUP(H1856,'[1]CALCUL AS et AN'!$A$2:$AU$889,46,FALSE)</f>
        <v>17.504999999999999</v>
      </c>
      <c r="S1856" s="48">
        <f>VLOOKUP(H1856,'[1]CALCUL AS et AN'!$A$2:$AU$889,47,FALSE)</f>
        <v>17.504999999999999</v>
      </c>
      <c r="T1856">
        <v>17.510000000000002</v>
      </c>
      <c r="U1856" s="45">
        <f t="shared" si="139"/>
        <v>17.504999999999999</v>
      </c>
      <c r="V1856" s="48">
        <f t="shared" si="140"/>
        <v>17.504999999999999</v>
      </c>
      <c r="W1856" t="s">
        <v>1361</v>
      </c>
      <c r="X1856" t="s">
        <v>937</v>
      </c>
    </row>
    <row r="1857" spans="1:24" outlineLevel="2">
      <c r="A1857" t="s">
        <v>12</v>
      </c>
      <c r="B1857" s="73" t="str">
        <f t="shared" si="136"/>
        <v>V100BG</v>
      </c>
      <c r="C1857" t="s">
        <v>606</v>
      </c>
      <c r="D1857">
        <v>1</v>
      </c>
      <c r="E1857" t="s">
        <v>1848</v>
      </c>
      <c r="F1857">
        <v>2.31</v>
      </c>
      <c r="H1857" t="s">
        <v>606</v>
      </c>
      <c r="I1857">
        <v>1.72</v>
      </c>
      <c r="J1857">
        <v>1</v>
      </c>
      <c r="K1857">
        <v>1.72</v>
      </c>
      <c r="L1857" s="45">
        <f>VLOOKUP(H1857,'[1]CALCUL AS et AN'!$A$2:$AU$889,24,FALSE)</f>
        <v>1.7150000000000001</v>
      </c>
      <c r="M1857" s="48">
        <f>VLOOKUP(H1857,'[1]CALCUL AS et AN'!$A$2:$AU$889,28,FALSE)</f>
        <v>1.635</v>
      </c>
      <c r="N1857">
        <v>1.72</v>
      </c>
      <c r="O1857" s="45">
        <f t="shared" si="137"/>
        <v>1.7150000000000001</v>
      </c>
      <c r="P1857" s="48">
        <f t="shared" si="138"/>
        <v>1.635</v>
      </c>
      <c r="Q1857">
        <v>2.31</v>
      </c>
      <c r="R1857" s="45">
        <f>VLOOKUP(H1857,'[1]CALCUL AS et AN'!$A$2:$AU$889,46,FALSE)</f>
        <v>2.5725000000000002</v>
      </c>
      <c r="S1857" s="48">
        <f>VLOOKUP(H1857,'[1]CALCUL AS et AN'!$A$2:$AU$889,47,FALSE)</f>
        <v>2.4525000000000001</v>
      </c>
      <c r="T1857">
        <v>2.31</v>
      </c>
      <c r="U1857" s="45">
        <f t="shared" si="139"/>
        <v>2.5725000000000002</v>
      </c>
      <c r="V1857" s="48">
        <f t="shared" si="140"/>
        <v>2.4525000000000001</v>
      </c>
      <c r="W1857" t="s">
        <v>1361</v>
      </c>
      <c r="X1857" t="s">
        <v>937</v>
      </c>
    </row>
    <row r="1858" spans="1:24" outlineLevel="1">
      <c r="A1858" s="73" t="s">
        <v>3120</v>
      </c>
      <c r="B1858" s="73" t="str">
        <f t="shared" si="136"/>
        <v>SPR900V100BG</v>
      </c>
      <c r="N1858">
        <f>SUBTOTAL(9,N1818:N1857)</f>
        <v>809.0054333333336</v>
      </c>
      <c r="O1858" s="45">
        <f>SUBTOTAL(9,O1818:O1857)</f>
        <v>800.66959600000007</v>
      </c>
      <c r="P1858" s="48">
        <f>SUBTOTAL(9,P1818:P1857)</f>
        <v>808.15439600000002</v>
      </c>
      <c r="T1858">
        <f>SUBTOTAL(9,T1818:T1857)</f>
        <v>1181.6510000000001</v>
      </c>
      <c r="U1858" s="45">
        <f>SUBTOTAL(9,U1818:U1857)</f>
        <v>1196.7810215000002</v>
      </c>
      <c r="V1858" s="48">
        <f>SUBTOTAL(9,V1818:V1857)</f>
        <v>1205.5237815000005</v>
      </c>
    </row>
    <row r="1859" spans="1:24" outlineLevel="2">
      <c r="A1859" t="s">
        <v>14</v>
      </c>
      <c r="B1859" s="73" t="str">
        <f t="shared" si="136"/>
        <v>V150</v>
      </c>
      <c r="C1859">
        <v>101006</v>
      </c>
      <c r="D1859">
        <v>1</v>
      </c>
      <c r="E1859" t="s">
        <v>1546</v>
      </c>
      <c r="F1859">
        <v>0.68</v>
      </c>
      <c r="H1859">
        <v>101006</v>
      </c>
      <c r="I1859">
        <v>0.23</v>
      </c>
      <c r="J1859">
        <v>1</v>
      </c>
      <c r="K1859">
        <v>0.23</v>
      </c>
      <c r="L1859" s="45">
        <f>VLOOKUP(H1859,'[1]CALCUL AS et AN'!$A$2:$AU$889,24,FALSE)</f>
        <v>0.22953999999999999</v>
      </c>
      <c r="M1859" s="48">
        <f>VLOOKUP(H1859,'[1]CALCUL AS et AN'!$A$2:$AU$889,28,FALSE)</f>
        <v>0.22953999999999999</v>
      </c>
      <c r="N1859">
        <v>0.23</v>
      </c>
      <c r="O1859" s="45">
        <f t="shared" si="137"/>
        <v>0.22953999999999999</v>
      </c>
      <c r="P1859" s="48">
        <f t="shared" si="138"/>
        <v>0.22953999999999999</v>
      </c>
      <c r="Q1859">
        <v>0.68</v>
      </c>
      <c r="R1859" s="45">
        <f>VLOOKUP(H1859,'[1]CALCUL AS et AN'!$A$2:$AU$889,46,FALSE)</f>
        <v>0.68862000000000001</v>
      </c>
      <c r="S1859" s="48">
        <f>VLOOKUP(H1859,'[1]CALCUL AS et AN'!$A$2:$AU$889,47,FALSE)</f>
        <v>0.68862000000000001</v>
      </c>
      <c r="T1859">
        <v>0.68</v>
      </c>
      <c r="U1859" s="45">
        <f t="shared" si="139"/>
        <v>0.68862000000000001</v>
      </c>
      <c r="V1859" s="48">
        <f t="shared" si="140"/>
        <v>0.68862000000000001</v>
      </c>
      <c r="W1859" t="s">
        <v>1361</v>
      </c>
      <c r="X1859" t="s">
        <v>951</v>
      </c>
    </row>
    <row r="1860" spans="1:24" outlineLevel="2">
      <c r="A1860" t="s">
        <v>14</v>
      </c>
      <c r="B1860" s="73" t="str">
        <f t="shared" si="136"/>
        <v>V150</v>
      </c>
      <c r="C1860" t="s">
        <v>2466</v>
      </c>
      <c r="D1860">
        <v>2</v>
      </c>
      <c r="E1860" t="s">
        <v>2467</v>
      </c>
      <c r="F1860">
        <v>0.90200000000000002</v>
      </c>
      <c r="H1860" t="s">
        <v>2466</v>
      </c>
      <c r="I1860">
        <v>0.6</v>
      </c>
      <c r="J1860">
        <v>1</v>
      </c>
      <c r="K1860">
        <v>0.6</v>
      </c>
      <c r="L1860" s="45">
        <f>VLOOKUP(H1860,'[1]CALCUL AS et AN'!$A$2:$AU$889,24,FALSE)</f>
        <v>0.60099999999999998</v>
      </c>
      <c r="M1860" s="48">
        <f>VLOOKUP(H1860,'[1]CALCUL AS et AN'!$A$2:$AU$889,28,FALSE)</f>
        <v>0.60099999999999998</v>
      </c>
      <c r="N1860">
        <v>1.2</v>
      </c>
      <c r="O1860" s="45">
        <f t="shared" si="137"/>
        <v>1.202</v>
      </c>
      <c r="P1860" s="48">
        <f t="shared" si="138"/>
        <v>1.202</v>
      </c>
      <c r="Q1860">
        <v>0.90200000000000002</v>
      </c>
      <c r="R1860" s="45">
        <f>VLOOKUP(H1860,'[1]CALCUL AS et AN'!$A$2:$AU$889,46,FALSE)</f>
        <v>0.90149999999999997</v>
      </c>
      <c r="S1860" s="48">
        <f>VLOOKUP(H1860,'[1]CALCUL AS et AN'!$A$2:$AU$889,47,FALSE)</f>
        <v>0.90149999999999997</v>
      </c>
      <c r="T1860">
        <v>1.804</v>
      </c>
      <c r="U1860" s="45">
        <f t="shared" si="139"/>
        <v>1.8029999999999999</v>
      </c>
      <c r="V1860" s="48">
        <f t="shared" si="140"/>
        <v>1.8029999999999999</v>
      </c>
      <c r="W1860" t="s">
        <v>1361</v>
      </c>
      <c r="X1860" t="s">
        <v>951</v>
      </c>
    </row>
    <row r="1861" spans="1:24" outlineLevel="2">
      <c r="A1861" t="s">
        <v>14</v>
      </c>
      <c r="B1861" s="73" t="str">
        <f t="shared" si="136"/>
        <v>V150</v>
      </c>
      <c r="C1861" t="s">
        <v>2470</v>
      </c>
      <c r="D1861">
        <v>2</v>
      </c>
      <c r="E1861" t="s">
        <v>2471</v>
      </c>
      <c r="F1861">
        <v>0.08</v>
      </c>
      <c r="H1861" t="s">
        <v>2470</v>
      </c>
      <c r="I1861">
        <v>7.0000000000000007E-2</v>
      </c>
      <c r="J1861">
        <v>1</v>
      </c>
      <c r="K1861">
        <v>7.0000000000000007E-2</v>
      </c>
      <c r="L1861" s="45">
        <f>VLOOKUP(H1861,'[1]CALCUL AS et AN'!$A$2:$AU$889,24,FALSE)</f>
        <v>7.1999999999999995E-2</v>
      </c>
      <c r="M1861" s="48">
        <f>VLOOKUP(H1861,'[1]CALCUL AS et AN'!$A$2:$AU$889,28,FALSE)</f>
        <v>7.1999999999999995E-2</v>
      </c>
      <c r="N1861">
        <v>0.14000000000000001</v>
      </c>
      <c r="O1861" s="45">
        <f t="shared" si="137"/>
        <v>0.14399999999999999</v>
      </c>
      <c r="P1861" s="48">
        <f t="shared" si="138"/>
        <v>0.14399999999999999</v>
      </c>
      <c r="Q1861">
        <v>0.08</v>
      </c>
      <c r="R1861" s="45">
        <f>VLOOKUP(H1861,'[1]CALCUL AS et AN'!$A$2:$AU$889,46,FALSE)</f>
        <v>0.10799999999999998</v>
      </c>
      <c r="S1861" s="48">
        <f>VLOOKUP(H1861,'[1]CALCUL AS et AN'!$A$2:$AU$889,47,FALSE)</f>
        <v>0.10799999999999998</v>
      </c>
      <c r="T1861">
        <v>0.16</v>
      </c>
      <c r="U1861" s="45">
        <f t="shared" si="139"/>
        <v>0.21599999999999997</v>
      </c>
      <c r="V1861" s="48">
        <f t="shared" si="140"/>
        <v>0.21599999999999997</v>
      </c>
      <c r="W1861" t="s">
        <v>1361</v>
      </c>
      <c r="X1861" t="s">
        <v>951</v>
      </c>
    </row>
    <row r="1862" spans="1:24" outlineLevel="2">
      <c r="A1862" t="s">
        <v>14</v>
      </c>
      <c r="B1862" s="73" t="str">
        <f t="shared" si="136"/>
        <v>V150</v>
      </c>
      <c r="C1862">
        <v>1510064</v>
      </c>
      <c r="D1862">
        <v>1</v>
      </c>
      <c r="E1862" t="s">
        <v>1673</v>
      </c>
      <c r="F1862">
        <v>39.22</v>
      </c>
      <c r="H1862">
        <v>1510064</v>
      </c>
      <c r="I1862">
        <v>24.96</v>
      </c>
      <c r="J1862">
        <v>1</v>
      </c>
      <c r="K1862">
        <v>24.96</v>
      </c>
      <c r="L1862" s="45">
        <f>VLOOKUP(H1862,'[1]CALCUL AS et AN'!$A$2:$AU$889,24,FALSE)</f>
        <v>24.954999999999998</v>
      </c>
      <c r="M1862" s="48">
        <f>VLOOKUP(H1862,'[1]CALCUL AS et AN'!$A$2:$AU$889,28,FALSE)</f>
        <v>24.954999999999998</v>
      </c>
      <c r="N1862">
        <v>24.96</v>
      </c>
      <c r="O1862" s="45">
        <f t="shared" si="137"/>
        <v>24.954999999999998</v>
      </c>
      <c r="P1862" s="48">
        <f t="shared" si="138"/>
        <v>24.954999999999998</v>
      </c>
      <c r="Q1862">
        <v>39.22</v>
      </c>
      <c r="R1862" s="45">
        <f>VLOOKUP(H1862,'[1]CALCUL AS et AN'!$A$2:$AU$889,46,FALSE)</f>
        <v>37.432499999999997</v>
      </c>
      <c r="S1862" s="48">
        <f>VLOOKUP(H1862,'[1]CALCUL AS et AN'!$A$2:$AU$889,47,FALSE)</f>
        <v>37.432499999999997</v>
      </c>
      <c r="T1862">
        <v>39.22</v>
      </c>
      <c r="U1862" s="45">
        <f t="shared" si="139"/>
        <v>37.432499999999997</v>
      </c>
      <c r="V1862" s="48">
        <f t="shared" si="140"/>
        <v>37.432499999999997</v>
      </c>
      <c r="W1862" t="s">
        <v>1361</v>
      </c>
      <c r="X1862" t="s">
        <v>951</v>
      </c>
    </row>
    <row r="1863" spans="1:24" outlineLevel="2">
      <c r="A1863" t="s">
        <v>14</v>
      </c>
      <c r="B1863" s="73" t="str">
        <f t="shared" si="136"/>
        <v>V150</v>
      </c>
      <c r="C1863" t="s">
        <v>414</v>
      </c>
      <c r="D1863">
        <v>1</v>
      </c>
      <c r="E1863" t="s">
        <v>415</v>
      </c>
      <c r="F1863">
        <v>38.61</v>
      </c>
      <c r="H1863" t="s">
        <v>414</v>
      </c>
      <c r="I1863">
        <v>26.4</v>
      </c>
      <c r="J1863">
        <v>1</v>
      </c>
      <c r="K1863">
        <v>26.4</v>
      </c>
      <c r="L1863" s="45">
        <f>VLOOKUP(H1863,'[1]CALCUL AS et AN'!$A$2:$AU$889,24,FALSE)</f>
        <v>26.4</v>
      </c>
      <c r="M1863" s="48">
        <f>VLOOKUP(H1863,'[1]CALCUL AS et AN'!$A$2:$AU$889,28,FALSE)</f>
        <v>26.4</v>
      </c>
      <c r="N1863">
        <v>26.4</v>
      </c>
      <c r="O1863" s="45">
        <f t="shared" si="137"/>
        <v>26.4</v>
      </c>
      <c r="P1863" s="48">
        <f t="shared" si="138"/>
        <v>26.4</v>
      </c>
      <c r="Q1863">
        <v>38.61</v>
      </c>
      <c r="R1863" s="45">
        <f>VLOOKUP(H1863,'[1]CALCUL AS et AN'!$A$2:$AU$889,46,FALSE)</f>
        <v>39.599999999999994</v>
      </c>
      <c r="S1863" s="48">
        <f>VLOOKUP(H1863,'[1]CALCUL AS et AN'!$A$2:$AU$889,47,FALSE)</f>
        <v>39.599999999999994</v>
      </c>
      <c r="T1863">
        <v>38.61</v>
      </c>
      <c r="U1863" s="45">
        <f t="shared" si="139"/>
        <v>39.599999999999994</v>
      </c>
      <c r="V1863" s="48">
        <f t="shared" si="140"/>
        <v>39.599999999999994</v>
      </c>
      <c r="W1863" t="s">
        <v>1361</v>
      </c>
      <c r="X1863" t="s">
        <v>937</v>
      </c>
    </row>
    <row r="1864" spans="1:24" outlineLevel="2">
      <c r="A1864" t="s">
        <v>14</v>
      </c>
      <c r="B1864" s="73" t="str">
        <f t="shared" si="136"/>
        <v>V150</v>
      </c>
      <c r="C1864" t="s">
        <v>592</v>
      </c>
      <c r="D1864">
        <v>2</v>
      </c>
      <c r="E1864" t="s">
        <v>1512</v>
      </c>
      <c r="F1864">
        <v>0.96</v>
      </c>
      <c r="H1864" t="s">
        <v>592</v>
      </c>
      <c r="I1864">
        <v>0.77</v>
      </c>
      <c r="J1864">
        <v>1</v>
      </c>
      <c r="K1864">
        <v>0.77</v>
      </c>
      <c r="L1864" s="45">
        <f>VLOOKUP(H1864,'[1]CALCUL AS et AN'!$A$2:$AU$889,24,FALSE)</f>
        <v>0.76900000000000002</v>
      </c>
      <c r="M1864" s="48">
        <f>VLOOKUP(H1864,'[1]CALCUL AS et AN'!$A$2:$AU$889,28,FALSE)</f>
        <v>0.84599999999999997</v>
      </c>
      <c r="N1864">
        <v>1.54</v>
      </c>
      <c r="O1864" s="45">
        <f t="shared" si="137"/>
        <v>1.538</v>
      </c>
      <c r="P1864" s="48">
        <f t="shared" si="138"/>
        <v>1.6919999999999999</v>
      </c>
      <c r="Q1864">
        <v>0.96</v>
      </c>
      <c r="R1864" s="45">
        <f>VLOOKUP(H1864,'[1]CALCUL AS et AN'!$A$2:$AU$889,46,FALSE)</f>
        <v>0.96125000000000005</v>
      </c>
      <c r="S1864" s="48">
        <f>VLOOKUP(H1864,'[1]CALCUL AS et AN'!$A$2:$AU$889,47,FALSE)</f>
        <v>1.0574999999999999</v>
      </c>
      <c r="T1864">
        <v>1.92</v>
      </c>
      <c r="U1864" s="45">
        <f t="shared" si="139"/>
        <v>1.9225000000000001</v>
      </c>
      <c r="V1864" s="48">
        <f t="shared" si="140"/>
        <v>2.1149999999999998</v>
      </c>
      <c r="W1864" t="s">
        <v>1361</v>
      </c>
      <c r="X1864" t="s">
        <v>937</v>
      </c>
    </row>
    <row r="1865" spans="1:24" outlineLevel="2">
      <c r="A1865" t="s">
        <v>14</v>
      </c>
      <c r="B1865" s="73" t="str">
        <f t="shared" si="136"/>
        <v>V150</v>
      </c>
      <c r="C1865" t="s">
        <v>963</v>
      </c>
      <c r="D1865">
        <v>1</v>
      </c>
      <c r="E1865" t="s">
        <v>964</v>
      </c>
      <c r="F1865">
        <v>3.76</v>
      </c>
      <c r="H1865" t="s">
        <v>963</v>
      </c>
      <c r="I1865">
        <v>2.13</v>
      </c>
      <c r="J1865">
        <v>1</v>
      </c>
      <c r="K1865">
        <v>2.13</v>
      </c>
      <c r="L1865" s="45">
        <f>VLOOKUP(H1865,'[1]CALCUL AS et AN'!$A$2:$AU$889,24,FALSE)</f>
        <v>2.13</v>
      </c>
      <c r="M1865" s="48">
        <f>VLOOKUP(H1865,'[1]CALCUL AS et AN'!$A$2:$AU$889,28,FALSE)</f>
        <v>2.5049999999999999</v>
      </c>
      <c r="N1865">
        <v>2.13</v>
      </c>
      <c r="O1865" s="45">
        <f t="shared" si="137"/>
        <v>2.13</v>
      </c>
      <c r="P1865" s="48">
        <f t="shared" si="138"/>
        <v>2.5049999999999999</v>
      </c>
      <c r="Q1865">
        <v>3.76</v>
      </c>
      <c r="R1865" s="45">
        <f>VLOOKUP(H1865,'[1]CALCUL AS et AN'!$A$2:$AU$889,46,FALSE)</f>
        <v>4.26</v>
      </c>
      <c r="S1865" s="48">
        <f>VLOOKUP(H1865,'[1]CALCUL AS et AN'!$A$2:$AU$889,47,FALSE)</f>
        <v>5.01</v>
      </c>
      <c r="T1865">
        <v>3.76</v>
      </c>
      <c r="U1865" s="45">
        <f t="shared" si="139"/>
        <v>4.26</v>
      </c>
      <c r="V1865" s="48">
        <f t="shared" si="140"/>
        <v>5.01</v>
      </c>
      <c r="W1865" t="s">
        <v>1361</v>
      </c>
      <c r="X1865" t="s">
        <v>951</v>
      </c>
    </row>
    <row r="1866" spans="1:24" outlineLevel="2">
      <c r="A1866" t="s">
        <v>14</v>
      </c>
      <c r="B1866" s="73" t="str">
        <f t="shared" si="136"/>
        <v>V150</v>
      </c>
      <c r="C1866" t="s">
        <v>1997</v>
      </c>
      <c r="D1866">
        <v>1</v>
      </c>
      <c r="E1866" t="s">
        <v>1998</v>
      </c>
      <c r="F1866">
        <v>213.44</v>
      </c>
      <c r="H1866" t="s">
        <v>1997</v>
      </c>
      <c r="I1866">
        <v>139.5</v>
      </c>
      <c r="J1866">
        <v>1</v>
      </c>
      <c r="K1866">
        <v>139.5</v>
      </c>
      <c r="L1866" s="45">
        <f>VLOOKUP(H1866,'[1]CALCUL AS et AN'!$A$2:$AU$889,24,FALSE)</f>
        <v>139.5</v>
      </c>
      <c r="M1866" s="48">
        <f>VLOOKUP(H1866,'[1]CALCUL AS et AN'!$A$2:$AU$889,28,FALSE)</f>
        <v>139.5</v>
      </c>
      <c r="N1866">
        <v>139.5</v>
      </c>
      <c r="O1866" s="45">
        <f t="shared" si="137"/>
        <v>139.5</v>
      </c>
      <c r="P1866" s="48">
        <f t="shared" si="138"/>
        <v>139.5</v>
      </c>
      <c r="Q1866">
        <v>213.44</v>
      </c>
      <c r="R1866" s="45">
        <f>VLOOKUP(H1866,'[1]CALCUL AS et AN'!$A$2:$AU$889,46,FALSE)</f>
        <v>209.25</v>
      </c>
      <c r="S1866" s="48">
        <f>VLOOKUP(H1866,'[1]CALCUL AS et AN'!$A$2:$AU$889,47,FALSE)</f>
        <v>209.25</v>
      </c>
      <c r="T1866">
        <v>213.44</v>
      </c>
      <c r="U1866" s="45">
        <f t="shared" si="139"/>
        <v>209.25</v>
      </c>
      <c r="V1866" s="48">
        <f t="shared" si="140"/>
        <v>209.25</v>
      </c>
      <c r="W1866" t="s">
        <v>1361</v>
      </c>
      <c r="X1866" t="s">
        <v>951</v>
      </c>
    </row>
    <row r="1867" spans="1:24" outlineLevel="2">
      <c r="A1867" t="s">
        <v>14</v>
      </c>
      <c r="B1867" s="73" t="str">
        <f t="shared" si="136"/>
        <v>V150</v>
      </c>
      <c r="C1867" t="s">
        <v>1527</v>
      </c>
      <c r="D1867">
        <v>1</v>
      </c>
      <c r="E1867" t="s">
        <v>1528</v>
      </c>
      <c r="F1867">
        <v>0.77</v>
      </c>
      <c r="H1867" t="s">
        <v>1527</v>
      </c>
      <c r="I1867">
        <v>0.61</v>
      </c>
      <c r="J1867">
        <v>1</v>
      </c>
      <c r="K1867">
        <v>0.61</v>
      </c>
      <c r="L1867" s="45">
        <f>VLOOKUP(H1867,'[1]CALCUL AS et AN'!$A$2:$AU$889,24,FALSE)</f>
        <v>0.61299999999999999</v>
      </c>
      <c r="M1867" s="48">
        <f>VLOOKUP(H1867,'[1]CALCUL AS et AN'!$A$2:$AU$889,28,FALSE)</f>
        <v>0.67400000000000004</v>
      </c>
      <c r="N1867">
        <v>0.61</v>
      </c>
      <c r="O1867" s="45">
        <f t="shared" si="137"/>
        <v>0.61299999999999999</v>
      </c>
      <c r="P1867" s="48">
        <f t="shared" si="138"/>
        <v>0.67400000000000004</v>
      </c>
      <c r="Q1867">
        <v>0.77</v>
      </c>
      <c r="R1867" s="45">
        <f>VLOOKUP(H1867,'[1]CALCUL AS et AN'!$A$2:$AU$889,46,FALSE)</f>
        <v>0.81529000000000007</v>
      </c>
      <c r="S1867" s="48">
        <f>VLOOKUP(H1867,'[1]CALCUL AS et AN'!$A$2:$AU$889,47,FALSE)</f>
        <v>0.89642000000000011</v>
      </c>
      <c r="T1867">
        <v>0.77</v>
      </c>
      <c r="U1867" s="45">
        <f t="shared" si="139"/>
        <v>0.81529000000000007</v>
      </c>
      <c r="V1867" s="48">
        <f t="shared" si="140"/>
        <v>0.89642000000000011</v>
      </c>
      <c r="W1867" t="s">
        <v>1361</v>
      </c>
      <c r="X1867" t="s">
        <v>951</v>
      </c>
    </row>
    <row r="1868" spans="1:24" outlineLevel="2">
      <c r="A1868" t="s">
        <v>14</v>
      </c>
      <c r="B1868" s="73" t="str">
        <f t="shared" si="136"/>
        <v>V150</v>
      </c>
      <c r="C1868">
        <v>7214321415</v>
      </c>
      <c r="D1868">
        <v>1</v>
      </c>
      <c r="E1868" t="s">
        <v>2402</v>
      </c>
      <c r="F1868">
        <v>0.1</v>
      </c>
      <c r="H1868">
        <v>7214321415</v>
      </c>
      <c r="I1868">
        <v>0</v>
      </c>
      <c r="J1868">
        <v>100</v>
      </c>
      <c r="K1868">
        <v>0</v>
      </c>
      <c r="L1868" s="45">
        <f>VLOOKUP(H1868,'[1]CALCUL AS et AN'!$A$2:$AU$889,24,FALSE)</f>
        <v>1.9300000000000001E-2</v>
      </c>
      <c r="M1868" s="48">
        <f>VLOOKUP(H1868,'[1]CALCUL AS et AN'!$A$2:$AU$889,28,FALSE)</f>
        <v>1.7100000000000001E-2</v>
      </c>
      <c r="N1868">
        <v>0</v>
      </c>
      <c r="O1868" s="45">
        <f t="shared" si="137"/>
        <v>1.9300000000000001E-2</v>
      </c>
      <c r="P1868" s="48">
        <f t="shared" si="138"/>
        <v>1.7100000000000001E-2</v>
      </c>
      <c r="Q1868">
        <v>0.1</v>
      </c>
      <c r="R1868" s="45">
        <f>VLOOKUP(H1868,'[1]CALCUL AS et AN'!$A$2:$AU$889,46,FALSE)</f>
        <v>2.8950000000000004E-2</v>
      </c>
      <c r="S1868" s="48">
        <f>VLOOKUP(H1868,'[1]CALCUL AS et AN'!$A$2:$AU$889,47,FALSE)</f>
        <v>2.5649999999999999E-2</v>
      </c>
      <c r="T1868">
        <v>0.1</v>
      </c>
      <c r="U1868" s="45">
        <f t="shared" si="139"/>
        <v>2.8950000000000004E-2</v>
      </c>
      <c r="V1868" s="48">
        <f t="shared" si="140"/>
        <v>2.5649999999999999E-2</v>
      </c>
      <c r="W1868" t="s">
        <v>1361</v>
      </c>
      <c r="X1868" t="s">
        <v>951</v>
      </c>
    </row>
    <row r="1869" spans="1:24" outlineLevel="2">
      <c r="A1869" t="s">
        <v>14</v>
      </c>
      <c r="B1869" s="73" t="str">
        <f t="shared" si="136"/>
        <v>V150</v>
      </c>
      <c r="C1869" t="s">
        <v>444</v>
      </c>
      <c r="D1869">
        <v>1</v>
      </c>
      <c r="E1869" t="s">
        <v>1498</v>
      </c>
      <c r="F1869">
        <v>441.73</v>
      </c>
      <c r="H1869" t="s">
        <v>444</v>
      </c>
      <c r="I1869">
        <v>320</v>
      </c>
      <c r="J1869">
        <v>1</v>
      </c>
      <c r="K1869">
        <v>320</v>
      </c>
      <c r="L1869" s="45">
        <f>VLOOKUP(H1869,'[1]CALCUL AS et AN'!$A$2:$AU$889,24,FALSE)</f>
        <v>320</v>
      </c>
      <c r="M1869" s="48">
        <f>VLOOKUP(H1869,'[1]CALCUL AS et AN'!$A$2:$AU$889,28,FALSE)</f>
        <v>333</v>
      </c>
      <c r="N1869">
        <v>320</v>
      </c>
      <c r="O1869" s="45">
        <f t="shared" si="137"/>
        <v>320</v>
      </c>
      <c r="P1869" s="48">
        <f t="shared" si="138"/>
        <v>333</v>
      </c>
      <c r="Q1869">
        <v>441.73</v>
      </c>
      <c r="R1869" s="45">
        <f>VLOOKUP(H1869,'[1]CALCUL AS et AN'!$A$2:$AU$889,46,FALSE)</f>
        <v>480</v>
      </c>
      <c r="S1869" s="48">
        <f>VLOOKUP(H1869,'[1]CALCUL AS et AN'!$A$2:$AU$889,47,FALSE)</f>
        <v>499.5</v>
      </c>
      <c r="T1869">
        <v>441.73</v>
      </c>
      <c r="U1869" s="45">
        <f t="shared" si="139"/>
        <v>480</v>
      </c>
      <c r="V1869" s="48">
        <f t="shared" si="140"/>
        <v>499.5</v>
      </c>
      <c r="W1869" t="s">
        <v>1361</v>
      </c>
      <c r="X1869" t="s">
        <v>937</v>
      </c>
    </row>
    <row r="1870" spans="1:24" outlineLevel="2">
      <c r="A1870" t="s">
        <v>14</v>
      </c>
      <c r="B1870" s="73" t="str">
        <f t="shared" si="136"/>
        <v>V150</v>
      </c>
      <c r="C1870" t="s">
        <v>472</v>
      </c>
      <c r="D1870">
        <v>1</v>
      </c>
      <c r="E1870" t="s">
        <v>993</v>
      </c>
      <c r="F1870">
        <v>4.87</v>
      </c>
      <c r="H1870" t="s">
        <v>472</v>
      </c>
      <c r="I1870">
        <v>0.94</v>
      </c>
      <c r="J1870">
        <v>1</v>
      </c>
      <c r="K1870">
        <v>0.94</v>
      </c>
      <c r="L1870" s="45">
        <f>VLOOKUP(H1870,'[1]CALCUL AS et AN'!$A$2:$AU$889,24,FALSE)</f>
        <v>2.1800000000000002</v>
      </c>
      <c r="M1870" s="48">
        <f>VLOOKUP(H1870,'[1]CALCUL AS et AN'!$A$2:$AU$889,28,FALSE)</f>
        <v>0.94</v>
      </c>
      <c r="N1870">
        <v>0.94</v>
      </c>
      <c r="O1870" s="45">
        <f t="shared" si="137"/>
        <v>2.1800000000000002</v>
      </c>
      <c r="P1870" s="48">
        <f t="shared" si="138"/>
        <v>0.94</v>
      </c>
      <c r="Q1870">
        <v>4.87</v>
      </c>
      <c r="R1870" s="45">
        <f>VLOOKUP(H1870,'[1]CALCUL AS et AN'!$A$2:$AU$889,46,FALSE)</f>
        <v>4.9050000000000002</v>
      </c>
      <c r="S1870" s="48">
        <f>VLOOKUP(H1870,'[1]CALCUL AS et AN'!$A$2:$AU$889,47,FALSE)</f>
        <v>2.1149999999999998</v>
      </c>
      <c r="T1870">
        <v>4.87</v>
      </c>
      <c r="U1870" s="45">
        <f t="shared" si="139"/>
        <v>4.9050000000000002</v>
      </c>
      <c r="V1870" s="48">
        <f t="shared" si="140"/>
        <v>2.1149999999999998</v>
      </c>
      <c r="W1870" t="s">
        <v>1361</v>
      </c>
      <c r="X1870" t="s">
        <v>937</v>
      </c>
    </row>
    <row r="1871" spans="1:24" outlineLevel="2">
      <c r="A1871" t="s">
        <v>14</v>
      </c>
      <c r="B1871" s="73" t="str">
        <f t="shared" si="136"/>
        <v>V150</v>
      </c>
      <c r="C1871" t="s">
        <v>476</v>
      </c>
      <c r="D1871">
        <v>1</v>
      </c>
      <c r="E1871" t="s">
        <v>2937</v>
      </c>
      <c r="F1871">
        <v>4.9400000000000004</v>
      </c>
      <c r="H1871" t="s">
        <v>476</v>
      </c>
      <c r="I1871">
        <v>2.21</v>
      </c>
      <c r="J1871">
        <v>1</v>
      </c>
      <c r="K1871">
        <v>2.21</v>
      </c>
      <c r="L1871" s="45">
        <f>VLOOKUP(H1871,'[1]CALCUL AS et AN'!$A$2:$AU$889,24,FALSE)</f>
        <v>2.21</v>
      </c>
      <c r="M1871" s="48">
        <f>VLOOKUP(H1871,'[1]CALCUL AS et AN'!$A$2:$AU$889,28,FALSE)</f>
        <v>0.92</v>
      </c>
      <c r="N1871">
        <v>2.21</v>
      </c>
      <c r="O1871" s="45">
        <f t="shared" si="137"/>
        <v>2.21</v>
      </c>
      <c r="P1871" s="48">
        <f t="shared" si="138"/>
        <v>0.92</v>
      </c>
      <c r="Q1871">
        <v>4.9400000000000004</v>
      </c>
      <c r="R1871" s="45">
        <f>VLOOKUP(H1871,'[1]CALCUL AS et AN'!$A$2:$AU$889,46,FALSE)</f>
        <v>4.9725000000000001</v>
      </c>
      <c r="S1871" s="48">
        <f>VLOOKUP(H1871,'[1]CALCUL AS et AN'!$A$2:$AU$889,47,FALSE)</f>
        <v>2.0700000000000003</v>
      </c>
      <c r="T1871">
        <v>4.9400000000000004</v>
      </c>
      <c r="U1871" s="45">
        <f t="shared" si="139"/>
        <v>4.9725000000000001</v>
      </c>
      <c r="V1871" s="48">
        <f t="shared" si="140"/>
        <v>2.0700000000000003</v>
      </c>
      <c r="W1871" t="s">
        <v>1361</v>
      </c>
      <c r="X1871" t="s">
        <v>937</v>
      </c>
    </row>
    <row r="1872" spans="1:24" outlineLevel="2">
      <c r="A1872" t="s">
        <v>14</v>
      </c>
      <c r="B1872" s="73" t="str">
        <f t="shared" si="136"/>
        <v>V150</v>
      </c>
      <c r="C1872" t="s">
        <v>626</v>
      </c>
      <c r="D1872">
        <v>1</v>
      </c>
      <c r="E1872" t="s">
        <v>627</v>
      </c>
      <c r="F1872">
        <v>1.1000000000000001</v>
      </c>
      <c r="H1872" t="s">
        <v>626</v>
      </c>
      <c r="I1872">
        <v>1.1100000000000001</v>
      </c>
      <c r="J1872">
        <v>1</v>
      </c>
      <c r="K1872">
        <v>1.1100000000000001</v>
      </c>
      <c r="L1872" s="45">
        <f>VLOOKUP(H1872,'[1]CALCUL AS et AN'!$A$2:$AU$889,24,FALSE)</f>
        <v>1.1060000000000001</v>
      </c>
      <c r="M1872" s="48">
        <f>VLOOKUP(H1872,'[1]CALCUL AS et AN'!$A$2:$AU$889,28,FALSE)</f>
        <v>1.2170000000000001</v>
      </c>
      <c r="N1872">
        <v>1.1100000000000001</v>
      </c>
      <c r="O1872" s="45">
        <f t="shared" si="137"/>
        <v>1.1060000000000001</v>
      </c>
      <c r="P1872" s="48">
        <f t="shared" si="138"/>
        <v>1.2170000000000001</v>
      </c>
      <c r="Q1872">
        <v>1.27</v>
      </c>
      <c r="R1872" s="45">
        <f>VLOOKUP(H1872,'[1]CALCUL AS et AN'!$A$2:$AU$889,46,FALSE)</f>
        <v>1.3825000000000001</v>
      </c>
      <c r="S1872" s="48">
        <f>VLOOKUP(H1872,'[1]CALCUL AS et AN'!$A$2:$AU$889,47,FALSE)</f>
        <v>1.5212500000000002</v>
      </c>
      <c r="T1872">
        <v>1.27</v>
      </c>
      <c r="U1872" s="45">
        <f t="shared" si="139"/>
        <v>1.3825000000000001</v>
      </c>
      <c r="V1872" s="48">
        <f t="shared" si="140"/>
        <v>1.5212500000000002</v>
      </c>
      <c r="W1872" t="s">
        <v>1361</v>
      </c>
      <c r="X1872" t="s">
        <v>937</v>
      </c>
    </row>
    <row r="1873" spans="1:24" outlineLevel="2">
      <c r="A1873" t="s">
        <v>14</v>
      </c>
      <c r="B1873" s="73" t="str">
        <f t="shared" si="136"/>
        <v>V150</v>
      </c>
      <c r="C1873" t="s">
        <v>2410</v>
      </c>
      <c r="D1873">
        <v>1.1000000000000001</v>
      </c>
      <c r="E1873" t="s">
        <v>2411</v>
      </c>
      <c r="F1873">
        <v>75</v>
      </c>
      <c r="H1873" t="s">
        <v>2410</v>
      </c>
      <c r="I1873">
        <v>50</v>
      </c>
      <c r="J1873">
        <v>1</v>
      </c>
      <c r="K1873">
        <v>50</v>
      </c>
      <c r="L1873" s="45">
        <f>VLOOKUP(H1873,'[1]CALCUL AS et AN'!$A$2:$AU$889,24,FALSE)</f>
        <v>50</v>
      </c>
      <c r="M1873" s="48">
        <f>VLOOKUP(H1873,'[1]CALCUL AS et AN'!$A$2:$AU$889,28,FALSE)</f>
        <v>50</v>
      </c>
      <c r="N1873">
        <v>55.000000000000007</v>
      </c>
      <c r="O1873" s="45">
        <f t="shared" si="137"/>
        <v>55.000000000000007</v>
      </c>
      <c r="P1873" s="48">
        <f t="shared" si="138"/>
        <v>55.000000000000007</v>
      </c>
      <c r="Q1873">
        <v>75</v>
      </c>
      <c r="R1873" s="45">
        <f>VLOOKUP(H1873,'[1]CALCUL AS et AN'!$A$2:$AU$889,46,FALSE)</f>
        <v>75</v>
      </c>
      <c r="S1873" s="48">
        <f>VLOOKUP(H1873,'[1]CALCUL AS et AN'!$A$2:$AU$889,47,FALSE)</f>
        <v>75</v>
      </c>
      <c r="T1873">
        <v>82.5</v>
      </c>
      <c r="U1873" s="45">
        <f t="shared" si="139"/>
        <v>82.5</v>
      </c>
      <c r="V1873" s="48">
        <f t="shared" si="140"/>
        <v>82.5</v>
      </c>
      <c r="W1873" t="s">
        <v>1361</v>
      </c>
      <c r="X1873" t="s">
        <v>951</v>
      </c>
    </row>
    <row r="1874" spans="1:24" outlineLevel="2">
      <c r="A1874" t="s">
        <v>14</v>
      </c>
      <c r="B1874" s="73" t="str">
        <f t="shared" si="136"/>
        <v>V150</v>
      </c>
      <c r="C1874" t="s">
        <v>1986</v>
      </c>
      <c r="D1874">
        <v>1</v>
      </c>
      <c r="E1874" t="s">
        <v>1987</v>
      </c>
      <c r="F1874">
        <v>4.1900000000000004</v>
      </c>
      <c r="H1874" t="s">
        <v>1986</v>
      </c>
      <c r="I1874">
        <v>2.99</v>
      </c>
      <c r="J1874">
        <v>1</v>
      </c>
      <c r="K1874">
        <v>2.99</v>
      </c>
      <c r="L1874" s="45">
        <f>VLOOKUP(H1874,'[1]CALCUL AS et AN'!$A$2:$AU$889,24,FALSE)</f>
        <v>2.99</v>
      </c>
      <c r="M1874" s="48">
        <f>VLOOKUP(H1874,'[1]CALCUL AS et AN'!$A$2:$AU$889,28,FALSE)</f>
        <v>2.99</v>
      </c>
      <c r="N1874">
        <v>2.99</v>
      </c>
      <c r="O1874" s="45">
        <f t="shared" si="137"/>
        <v>2.99</v>
      </c>
      <c r="P1874" s="48">
        <f t="shared" si="138"/>
        <v>2.99</v>
      </c>
      <c r="Q1874">
        <v>4.1900000000000004</v>
      </c>
      <c r="R1874" s="45">
        <f>VLOOKUP(H1874,'[1]CALCUL AS et AN'!$A$2:$AU$889,46,FALSE)</f>
        <v>4.4850000000000003</v>
      </c>
      <c r="S1874" s="48">
        <f>VLOOKUP(H1874,'[1]CALCUL AS et AN'!$A$2:$AU$889,47,FALSE)</f>
        <v>4.4850000000000003</v>
      </c>
      <c r="T1874">
        <v>4.1900000000000004</v>
      </c>
      <c r="U1874" s="45">
        <f t="shared" si="139"/>
        <v>4.4850000000000003</v>
      </c>
      <c r="V1874" s="48">
        <f t="shared" si="140"/>
        <v>4.4850000000000003</v>
      </c>
      <c r="W1874" t="s">
        <v>1361</v>
      </c>
      <c r="X1874" t="s">
        <v>951</v>
      </c>
    </row>
    <row r="1875" spans="1:24" outlineLevel="2">
      <c r="A1875" t="s">
        <v>14</v>
      </c>
      <c r="B1875" s="73" t="str">
        <f t="shared" ref="B1875:B1938" si="141">MID(A1875,7,100)</f>
        <v>V150</v>
      </c>
      <c r="C1875" t="s">
        <v>632</v>
      </c>
      <c r="D1875">
        <v>1</v>
      </c>
      <c r="E1875" t="s">
        <v>1514</v>
      </c>
      <c r="F1875">
        <v>12.91</v>
      </c>
      <c r="H1875" t="s">
        <v>632</v>
      </c>
      <c r="I1875">
        <v>4.7300000000000004</v>
      </c>
      <c r="J1875">
        <v>0.33</v>
      </c>
      <c r="K1875">
        <v>14.333333333333334</v>
      </c>
      <c r="L1875" s="45">
        <f>VLOOKUP(H1875,'[1]CALCUL AS et AN'!$A$2:$AU$889,24,FALSE)</f>
        <v>4.7320000000000002</v>
      </c>
      <c r="M1875" s="48">
        <f>VLOOKUP(H1875,'[1]CALCUL AS et AN'!$A$2:$AU$889,28,FALSE)</f>
        <v>4.7779999999999996</v>
      </c>
      <c r="N1875">
        <v>14.333333333333334</v>
      </c>
      <c r="O1875" s="45">
        <f t="shared" si="137"/>
        <v>4.7320000000000002</v>
      </c>
      <c r="P1875" s="48">
        <f t="shared" si="138"/>
        <v>4.7779999999999996</v>
      </c>
      <c r="Q1875">
        <v>12.91</v>
      </c>
      <c r="R1875" s="45">
        <f>VLOOKUP(H1875,'[1]CALCUL AS et AN'!$A$2:$AU$889,46,FALSE)</f>
        <v>6.2935600000000003</v>
      </c>
      <c r="S1875" s="48">
        <f>VLOOKUP(H1875,'[1]CALCUL AS et AN'!$A$2:$AU$889,47,FALSE)</f>
        <v>6.3547399999999996</v>
      </c>
      <c r="T1875">
        <v>12.91</v>
      </c>
      <c r="U1875" s="45">
        <f t="shared" si="139"/>
        <v>6.2935600000000003</v>
      </c>
      <c r="V1875" s="48">
        <f t="shared" si="140"/>
        <v>6.3547399999999996</v>
      </c>
      <c r="W1875" t="s">
        <v>1361</v>
      </c>
      <c r="X1875" t="s">
        <v>937</v>
      </c>
    </row>
    <row r="1876" spans="1:24" outlineLevel="2">
      <c r="A1876" t="s">
        <v>14</v>
      </c>
      <c r="B1876" s="73" t="str">
        <f t="shared" si="141"/>
        <v>V150</v>
      </c>
      <c r="C1876" t="s">
        <v>1510</v>
      </c>
      <c r="D1876">
        <v>1</v>
      </c>
      <c r="E1876" t="s">
        <v>1511</v>
      </c>
      <c r="F1876">
        <v>9.56</v>
      </c>
      <c r="H1876" t="s">
        <v>1510</v>
      </c>
      <c r="I1876">
        <v>8.09</v>
      </c>
      <c r="J1876">
        <v>1</v>
      </c>
      <c r="K1876">
        <v>8.09</v>
      </c>
      <c r="L1876" s="45">
        <f>VLOOKUP(H1876,'[1]CALCUL AS et AN'!$A$2:$AU$889,24,FALSE)</f>
        <v>8.0869999999999997</v>
      </c>
      <c r="M1876" s="48">
        <f>VLOOKUP(H1876,'[1]CALCUL AS et AN'!$A$2:$AU$889,28,FALSE)</f>
        <v>8.0869999999999997</v>
      </c>
      <c r="N1876">
        <v>8.09</v>
      </c>
      <c r="O1876" s="45">
        <f t="shared" si="137"/>
        <v>8.0869999999999997</v>
      </c>
      <c r="P1876" s="48">
        <f t="shared" si="138"/>
        <v>8.0869999999999997</v>
      </c>
      <c r="Q1876">
        <v>9.56</v>
      </c>
      <c r="R1876" s="45">
        <f>VLOOKUP(H1876,'[1]CALCUL AS et AN'!$A$2:$AU$889,46,FALSE)</f>
        <v>10.108750000000001</v>
      </c>
      <c r="S1876" s="48">
        <f>VLOOKUP(H1876,'[1]CALCUL AS et AN'!$A$2:$AU$889,47,FALSE)</f>
        <v>10.108750000000001</v>
      </c>
      <c r="T1876">
        <v>9.56</v>
      </c>
      <c r="U1876" s="45">
        <f t="shared" si="139"/>
        <v>10.108750000000001</v>
      </c>
      <c r="V1876" s="48">
        <f t="shared" si="140"/>
        <v>10.108750000000001</v>
      </c>
      <c r="W1876" t="s">
        <v>1361</v>
      </c>
      <c r="X1876" t="s">
        <v>951</v>
      </c>
    </row>
    <row r="1877" spans="1:24" outlineLevel="2">
      <c r="A1877" t="s">
        <v>14</v>
      </c>
      <c r="B1877" s="73" t="str">
        <f t="shared" si="141"/>
        <v>V150</v>
      </c>
      <c r="C1877" t="s">
        <v>1519</v>
      </c>
      <c r="D1877">
        <v>1</v>
      </c>
      <c r="E1877" t="s">
        <v>1520</v>
      </c>
      <c r="F1877">
        <v>9.64</v>
      </c>
      <c r="H1877" t="s">
        <v>1519</v>
      </c>
      <c r="I1877">
        <v>7.94</v>
      </c>
      <c r="J1877">
        <v>1</v>
      </c>
      <c r="K1877">
        <v>7.94</v>
      </c>
      <c r="L1877" s="45">
        <f>VLOOKUP(H1877,'[1]CALCUL AS et AN'!$A$2:$AU$889,24,FALSE)</f>
        <v>7.9420000000000002</v>
      </c>
      <c r="M1877" s="48">
        <f>VLOOKUP(H1877,'[1]CALCUL AS et AN'!$A$2:$AU$889,28,FALSE)</f>
        <v>7.9420000000000002</v>
      </c>
      <c r="N1877">
        <v>7.94</v>
      </c>
      <c r="O1877" s="45">
        <f t="shared" si="137"/>
        <v>7.9420000000000002</v>
      </c>
      <c r="P1877" s="48">
        <f t="shared" si="138"/>
        <v>7.9420000000000002</v>
      </c>
      <c r="Q1877">
        <v>9.64</v>
      </c>
      <c r="R1877" s="45">
        <f>VLOOKUP(H1877,'[1]CALCUL AS et AN'!$A$2:$AU$889,46,FALSE)</f>
        <v>9.9275000000000002</v>
      </c>
      <c r="S1877" s="48">
        <f>VLOOKUP(H1877,'[1]CALCUL AS et AN'!$A$2:$AU$889,47,FALSE)</f>
        <v>9.9275000000000002</v>
      </c>
      <c r="T1877">
        <v>9.64</v>
      </c>
      <c r="U1877" s="45">
        <f t="shared" si="139"/>
        <v>9.9275000000000002</v>
      </c>
      <c r="V1877" s="48">
        <f t="shared" si="140"/>
        <v>9.9275000000000002</v>
      </c>
      <c r="W1877" t="s">
        <v>1361</v>
      </c>
      <c r="X1877" t="s">
        <v>951</v>
      </c>
    </row>
    <row r="1878" spans="1:24" outlineLevel="2">
      <c r="A1878" t="s">
        <v>14</v>
      </c>
      <c r="B1878" s="73" t="str">
        <f t="shared" si="141"/>
        <v>V150</v>
      </c>
      <c r="C1878">
        <v>8434000618</v>
      </c>
      <c r="D1878">
        <v>1</v>
      </c>
      <c r="E1878" t="s">
        <v>2272</v>
      </c>
      <c r="F1878">
        <v>0.02</v>
      </c>
      <c r="H1878">
        <v>8434000618</v>
      </c>
      <c r="I1878">
        <v>8.3000000000000007</v>
      </c>
      <c r="J1878">
        <v>500</v>
      </c>
      <c r="K1878">
        <v>1.66E-2</v>
      </c>
      <c r="L1878" s="45">
        <f>VLOOKUP(H1878,'[1]CALCUL AS et AN'!$A$2:$AU$889,24,FALSE)</f>
        <v>1.66E-2</v>
      </c>
      <c r="M1878" s="48">
        <f>VLOOKUP(H1878,'[1]CALCUL AS et AN'!$A$2:$AU$889,28,FALSE)</f>
        <v>1.66E-2</v>
      </c>
      <c r="N1878">
        <v>1.66E-2</v>
      </c>
      <c r="O1878" s="45">
        <f t="shared" si="137"/>
        <v>1.66E-2</v>
      </c>
      <c r="P1878" s="48">
        <f t="shared" si="138"/>
        <v>1.66E-2</v>
      </c>
      <c r="Q1878">
        <v>0.02</v>
      </c>
      <c r="R1878" s="45">
        <f>VLOOKUP(H1878,'[1]CALCUL AS et AN'!$A$2:$AU$889,46,FALSE)</f>
        <v>2.0750000000000001E-2</v>
      </c>
      <c r="S1878" s="48">
        <f>VLOOKUP(H1878,'[1]CALCUL AS et AN'!$A$2:$AU$889,47,FALSE)</f>
        <v>2.0750000000000001E-2</v>
      </c>
      <c r="T1878">
        <v>0.02</v>
      </c>
      <c r="U1878" s="45">
        <f t="shared" si="139"/>
        <v>2.0750000000000001E-2</v>
      </c>
      <c r="V1878" s="48">
        <f t="shared" si="140"/>
        <v>2.0750000000000001E-2</v>
      </c>
      <c r="W1878" t="s">
        <v>1361</v>
      </c>
      <c r="X1878" t="s">
        <v>951</v>
      </c>
    </row>
    <row r="1879" spans="1:24" outlineLevel="2">
      <c r="A1879" t="s">
        <v>14</v>
      </c>
      <c r="B1879" s="73" t="str">
        <f t="shared" si="141"/>
        <v>V150</v>
      </c>
      <c r="C1879" t="s">
        <v>2362</v>
      </c>
      <c r="D1879">
        <v>2</v>
      </c>
      <c r="E1879" t="s">
        <v>2363</v>
      </c>
      <c r="F1879">
        <v>1.9E-2</v>
      </c>
      <c r="H1879" t="s">
        <v>2362</v>
      </c>
      <c r="I1879">
        <v>0.13</v>
      </c>
      <c r="J1879">
        <v>1</v>
      </c>
      <c r="K1879">
        <v>0.13</v>
      </c>
      <c r="L1879" s="45">
        <f>VLOOKUP(H1879,'[1]CALCUL AS et AN'!$A$2:$AU$889,24,FALSE)</f>
        <v>0.12720000000000001</v>
      </c>
      <c r="M1879" s="48">
        <f>VLOOKUP(H1879,'[1]CALCUL AS et AN'!$A$2:$AU$889,28,FALSE)</f>
        <v>0.12720000000000001</v>
      </c>
      <c r="N1879">
        <v>0.26</v>
      </c>
      <c r="O1879" s="45">
        <f t="shared" si="137"/>
        <v>0.25440000000000002</v>
      </c>
      <c r="P1879" s="48">
        <f t="shared" si="138"/>
        <v>0.25440000000000002</v>
      </c>
      <c r="Q1879">
        <v>1.9E-2</v>
      </c>
      <c r="R1879" s="45">
        <f>VLOOKUP(H1879,'[1]CALCUL AS et AN'!$A$2:$AU$889,46,FALSE)</f>
        <v>0.19080000000000003</v>
      </c>
      <c r="S1879" s="48">
        <f>VLOOKUP(H1879,'[1]CALCUL AS et AN'!$A$2:$AU$889,47,FALSE)</f>
        <v>0.19080000000000003</v>
      </c>
      <c r="T1879">
        <v>3.7999999999999999E-2</v>
      </c>
      <c r="U1879" s="45">
        <f t="shared" si="139"/>
        <v>0.38160000000000005</v>
      </c>
      <c r="V1879" s="48">
        <f t="shared" si="140"/>
        <v>0.38160000000000005</v>
      </c>
      <c r="W1879" t="s">
        <v>1361</v>
      </c>
      <c r="X1879" t="s">
        <v>951</v>
      </c>
    </row>
    <row r="1880" spans="1:24" outlineLevel="2">
      <c r="A1880" t="s">
        <v>14</v>
      </c>
      <c r="B1880" s="73" t="str">
        <f t="shared" si="141"/>
        <v>V150</v>
      </c>
      <c r="C1880">
        <v>8535000618</v>
      </c>
      <c r="D1880">
        <v>1</v>
      </c>
      <c r="E1880" t="s">
        <v>2275</v>
      </c>
      <c r="F1880">
        <v>0.05</v>
      </c>
      <c r="H1880">
        <v>8535000618</v>
      </c>
      <c r="I1880">
        <v>3.0000000000000001E-3</v>
      </c>
      <c r="J1880">
        <v>1</v>
      </c>
      <c r="K1880">
        <v>3.0000000000000001E-3</v>
      </c>
      <c r="L1880" s="45">
        <f>VLOOKUP(H1880,'[1]CALCUL AS et AN'!$A$2:$AU$889,24,FALSE)</f>
        <v>3.04E-2</v>
      </c>
      <c r="M1880" s="48">
        <f>VLOOKUP(H1880,'[1]CALCUL AS et AN'!$A$2:$AU$889,28,FALSE)</f>
        <v>3.04E-2</v>
      </c>
      <c r="N1880">
        <v>3.0000000000000001E-3</v>
      </c>
      <c r="O1880" s="45">
        <f t="shared" si="137"/>
        <v>3.04E-2</v>
      </c>
      <c r="P1880" s="48">
        <f t="shared" si="138"/>
        <v>3.04E-2</v>
      </c>
      <c r="Q1880">
        <v>0.05</v>
      </c>
      <c r="R1880" s="45">
        <f>VLOOKUP(H1880,'[1]CALCUL AS et AN'!$A$2:$AU$889,46,FALSE)</f>
        <v>5.3199999999999997E-2</v>
      </c>
      <c r="S1880" s="48">
        <f>VLOOKUP(H1880,'[1]CALCUL AS et AN'!$A$2:$AU$889,47,FALSE)</f>
        <v>5.3199999999999997E-2</v>
      </c>
      <c r="T1880">
        <v>0.05</v>
      </c>
      <c r="U1880" s="45">
        <f t="shared" si="139"/>
        <v>5.3199999999999997E-2</v>
      </c>
      <c r="V1880" s="48">
        <f t="shared" si="140"/>
        <v>5.3199999999999997E-2</v>
      </c>
      <c r="W1880" t="s">
        <v>1361</v>
      </c>
      <c r="X1880" t="s">
        <v>951</v>
      </c>
    </row>
    <row r="1881" spans="1:24" outlineLevel="2">
      <c r="A1881" t="s">
        <v>14</v>
      </c>
      <c r="B1881" s="73" t="str">
        <f t="shared" si="141"/>
        <v>V150</v>
      </c>
      <c r="C1881">
        <v>101007</v>
      </c>
      <c r="D1881">
        <v>1</v>
      </c>
      <c r="E1881" t="s">
        <v>1544</v>
      </c>
      <c r="F1881">
        <v>2.2400000000000002</v>
      </c>
      <c r="H1881">
        <v>101007</v>
      </c>
      <c r="I1881">
        <v>1.5</v>
      </c>
      <c r="J1881">
        <v>1</v>
      </c>
      <c r="K1881">
        <v>1.5</v>
      </c>
      <c r="L1881" s="45">
        <f>VLOOKUP(H1881,'[1]CALCUL AS et AN'!$A$2:$AU$889,24,FALSE)</f>
        <v>1.5</v>
      </c>
      <c r="M1881" s="48">
        <f>VLOOKUP(H1881,'[1]CALCUL AS et AN'!$A$2:$AU$889,28,FALSE)</f>
        <v>1.5</v>
      </c>
      <c r="N1881">
        <v>1.5</v>
      </c>
      <c r="O1881" s="45">
        <f t="shared" si="137"/>
        <v>1.5</v>
      </c>
      <c r="P1881" s="48">
        <f t="shared" si="138"/>
        <v>1.5</v>
      </c>
      <c r="Q1881">
        <v>2.2400000000000002</v>
      </c>
      <c r="R1881" s="45">
        <f>VLOOKUP(H1881,'[1]CALCUL AS et AN'!$A$2:$AU$889,46,FALSE)</f>
        <v>2.25</v>
      </c>
      <c r="S1881" s="48">
        <f>VLOOKUP(H1881,'[1]CALCUL AS et AN'!$A$2:$AU$889,47,FALSE)</f>
        <v>2.25</v>
      </c>
      <c r="T1881">
        <v>2.2400000000000002</v>
      </c>
      <c r="U1881" s="45">
        <f t="shared" si="139"/>
        <v>2.25</v>
      </c>
      <c r="V1881" s="48">
        <f t="shared" si="140"/>
        <v>2.25</v>
      </c>
      <c r="W1881" t="s">
        <v>1361</v>
      </c>
      <c r="X1881" t="s">
        <v>951</v>
      </c>
    </row>
    <row r="1882" spans="1:24" outlineLevel="2">
      <c r="A1882" t="s">
        <v>14</v>
      </c>
      <c r="B1882" s="73" t="str">
        <f t="shared" si="141"/>
        <v>V150</v>
      </c>
      <c r="C1882" t="s">
        <v>62</v>
      </c>
      <c r="D1882">
        <v>1</v>
      </c>
      <c r="E1882" t="s">
        <v>63</v>
      </c>
      <c r="F1882">
        <v>139.16999999999999</v>
      </c>
      <c r="H1882" t="s">
        <v>62</v>
      </c>
      <c r="I1882">
        <v>88.935500000000005</v>
      </c>
      <c r="J1882">
        <v>1</v>
      </c>
      <c r="K1882">
        <v>88.935500000000005</v>
      </c>
      <c r="L1882" s="45">
        <f>VLOOKUP(H1882,'[1]CALCUL AS et AN'!$A$2:$AU$889,24,FALSE)</f>
        <v>88.936256</v>
      </c>
      <c r="M1882" s="48">
        <f>VLOOKUP(H1882,'[1]CALCUL AS et AN'!$A$2:$AU$889,28,FALSE)</f>
        <v>90.786255999999995</v>
      </c>
      <c r="N1882">
        <v>88.935500000000005</v>
      </c>
      <c r="O1882" s="45">
        <f t="shared" si="137"/>
        <v>88.936256</v>
      </c>
      <c r="P1882" s="48">
        <f t="shared" si="138"/>
        <v>90.786255999999995</v>
      </c>
      <c r="Q1882">
        <v>160.19999999999999</v>
      </c>
      <c r="R1882" s="45">
        <f>VLOOKUP(H1882,'[1]CALCUL AS et AN'!$A$2:$AU$889,46,FALSE)</f>
        <v>144.33635149999998</v>
      </c>
      <c r="S1882" s="48">
        <f>VLOOKUP(H1882,'[1]CALCUL AS et AN'!$A$2:$AU$889,47,FALSE)</f>
        <v>147.29635150000001</v>
      </c>
      <c r="T1882">
        <v>160.19999999999999</v>
      </c>
      <c r="U1882" s="45">
        <f t="shared" si="139"/>
        <v>144.33635149999998</v>
      </c>
      <c r="V1882" s="48">
        <f t="shared" si="140"/>
        <v>147.29635150000001</v>
      </c>
      <c r="W1882" t="s">
        <v>1361</v>
      </c>
      <c r="X1882" t="s">
        <v>1361</v>
      </c>
    </row>
    <row r="1883" spans="1:24" outlineLevel="2">
      <c r="A1883" t="s">
        <v>14</v>
      </c>
      <c r="B1883" s="73" t="str">
        <f t="shared" si="141"/>
        <v>V150</v>
      </c>
      <c r="C1883">
        <v>9600000618</v>
      </c>
      <c r="D1883">
        <v>1</v>
      </c>
      <c r="E1883" t="s">
        <v>2044</v>
      </c>
      <c r="F1883">
        <v>1.57</v>
      </c>
      <c r="H1883">
        <v>9600000618</v>
      </c>
      <c r="I1883">
        <v>0.8</v>
      </c>
      <c r="J1883">
        <v>1</v>
      </c>
      <c r="K1883">
        <v>0.8</v>
      </c>
      <c r="L1883" s="45">
        <f>VLOOKUP(H1883,'[1]CALCUL AS et AN'!$A$2:$AU$889,24,FALSE)</f>
        <v>0.80289999999999995</v>
      </c>
      <c r="M1883" s="48">
        <f>VLOOKUP(H1883,'[1]CALCUL AS et AN'!$A$2:$AU$889,28,FALSE)</f>
        <v>0.80289999999999995</v>
      </c>
      <c r="N1883">
        <v>0.8</v>
      </c>
      <c r="O1883" s="45">
        <f t="shared" si="137"/>
        <v>0.80289999999999995</v>
      </c>
      <c r="P1883" s="48">
        <f t="shared" si="138"/>
        <v>0.80289999999999995</v>
      </c>
      <c r="Q1883">
        <v>1.57</v>
      </c>
      <c r="R1883" s="45">
        <f>VLOOKUP(H1883,'[1]CALCUL AS et AN'!$A$2:$AU$889,46,FALSE)</f>
        <v>1.6057999999999999</v>
      </c>
      <c r="S1883" s="48">
        <f>VLOOKUP(H1883,'[1]CALCUL AS et AN'!$A$2:$AU$889,47,FALSE)</f>
        <v>1.6057999999999999</v>
      </c>
      <c r="T1883">
        <v>1.57</v>
      </c>
      <c r="U1883" s="45">
        <f t="shared" si="139"/>
        <v>1.6057999999999999</v>
      </c>
      <c r="V1883" s="48">
        <f t="shared" si="140"/>
        <v>1.6057999999999999</v>
      </c>
      <c r="W1883" t="s">
        <v>1361</v>
      </c>
      <c r="X1883" t="s">
        <v>951</v>
      </c>
    </row>
    <row r="1884" spans="1:24" outlineLevel="2">
      <c r="A1884" t="s">
        <v>14</v>
      </c>
      <c r="B1884" s="73" t="str">
        <f t="shared" si="141"/>
        <v>V150</v>
      </c>
      <c r="C1884" t="s">
        <v>1537</v>
      </c>
      <c r="D1884">
        <v>0.75</v>
      </c>
      <c r="E1884" t="s">
        <v>1538</v>
      </c>
      <c r="F1884">
        <v>4.3499999999999996</v>
      </c>
      <c r="H1884" t="s">
        <v>1537</v>
      </c>
      <c r="I1884">
        <v>2.9</v>
      </c>
      <c r="J1884">
        <v>1</v>
      </c>
      <c r="K1884">
        <v>2.9</v>
      </c>
      <c r="L1884" s="45">
        <f>VLOOKUP(H1884,'[1]CALCUL AS et AN'!$A$2:$AU$889,24,FALSE)</f>
        <v>2.9</v>
      </c>
      <c r="M1884" s="48">
        <f>VLOOKUP(H1884,'[1]CALCUL AS et AN'!$A$2:$AU$889,28,FALSE)</f>
        <v>2.9</v>
      </c>
      <c r="N1884">
        <v>2.1749999999999998</v>
      </c>
      <c r="O1884" s="45">
        <f t="shared" si="137"/>
        <v>2.1749999999999998</v>
      </c>
      <c r="P1884" s="48">
        <f t="shared" si="138"/>
        <v>2.1749999999999998</v>
      </c>
      <c r="Q1884">
        <v>4.3499999999999996</v>
      </c>
      <c r="R1884" s="45">
        <f>VLOOKUP(H1884,'[1]CALCUL AS et AN'!$A$2:$AU$889,46,FALSE)</f>
        <v>4.3499999999999996</v>
      </c>
      <c r="S1884" s="48">
        <f>VLOOKUP(H1884,'[1]CALCUL AS et AN'!$A$2:$AU$889,47,FALSE)</f>
        <v>4.3499999999999996</v>
      </c>
      <c r="T1884">
        <v>3.2624999999999997</v>
      </c>
      <c r="U1884" s="45">
        <f t="shared" si="139"/>
        <v>3.2624999999999997</v>
      </c>
      <c r="V1884" s="48">
        <f t="shared" si="140"/>
        <v>3.2624999999999997</v>
      </c>
      <c r="W1884" t="s">
        <v>1361</v>
      </c>
      <c r="X1884" t="s">
        <v>951</v>
      </c>
    </row>
    <row r="1885" spans="1:24" outlineLevel="2">
      <c r="A1885" t="s">
        <v>14</v>
      </c>
      <c r="B1885" s="73" t="str">
        <f t="shared" si="141"/>
        <v>V150</v>
      </c>
      <c r="C1885" t="s">
        <v>2626</v>
      </c>
      <c r="D1885">
        <v>1</v>
      </c>
      <c r="E1885" t="s">
        <v>2627</v>
      </c>
      <c r="F1885">
        <v>0.4</v>
      </c>
      <c r="H1885" t="s">
        <v>2626</v>
      </c>
      <c r="I1885">
        <v>0.2</v>
      </c>
      <c r="J1885">
        <v>1</v>
      </c>
      <c r="K1885">
        <v>0.2</v>
      </c>
      <c r="L1885" s="45">
        <f>VLOOKUP(H1885,'[1]CALCUL AS et AN'!$A$2:$AU$889,24,FALSE)</f>
        <v>0.2</v>
      </c>
      <c r="M1885" s="48">
        <f>VLOOKUP(H1885,'[1]CALCUL AS et AN'!$A$2:$AU$889,28,FALSE)</f>
        <v>0.2</v>
      </c>
      <c r="N1885">
        <v>0.2</v>
      </c>
      <c r="O1885" s="45">
        <f t="shared" si="137"/>
        <v>0.2</v>
      </c>
      <c r="P1885" s="48">
        <f t="shared" si="138"/>
        <v>0.2</v>
      </c>
      <c r="Q1885">
        <v>0.4</v>
      </c>
      <c r="R1885" s="45">
        <f>VLOOKUP(H1885,'[1]CALCUL AS et AN'!$A$2:$AU$889,46,FALSE)</f>
        <v>0</v>
      </c>
      <c r="S1885" s="48">
        <f>VLOOKUP(H1885,'[1]CALCUL AS et AN'!$A$2:$AU$889,47,FALSE)</f>
        <v>0.4</v>
      </c>
      <c r="T1885">
        <v>0.4</v>
      </c>
      <c r="U1885" s="45">
        <f t="shared" si="139"/>
        <v>0</v>
      </c>
      <c r="V1885" s="48">
        <f t="shared" si="140"/>
        <v>0.4</v>
      </c>
      <c r="W1885" t="s">
        <v>1361</v>
      </c>
      <c r="X1885" t="s">
        <v>951</v>
      </c>
    </row>
    <row r="1886" spans="1:24" outlineLevel="2">
      <c r="A1886" t="s">
        <v>14</v>
      </c>
      <c r="B1886" s="73" t="str">
        <f t="shared" si="141"/>
        <v>V150</v>
      </c>
      <c r="C1886" t="s">
        <v>2311</v>
      </c>
      <c r="D1886">
        <v>1</v>
      </c>
      <c r="E1886" t="s">
        <v>2312</v>
      </c>
      <c r="F1886">
        <v>17.510000000000002</v>
      </c>
      <c r="H1886" t="s">
        <v>2311</v>
      </c>
      <c r="I1886">
        <v>11.67</v>
      </c>
      <c r="J1886">
        <v>1</v>
      </c>
      <c r="K1886">
        <v>11.67</v>
      </c>
      <c r="L1886" s="45">
        <f>VLOOKUP(H1886,'[1]CALCUL AS et AN'!$A$2:$AU$889,24,FALSE)</f>
        <v>11.67</v>
      </c>
      <c r="M1886" s="48">
        <f>VLOOKUP(H1886,'[1]CALCUL AS et AN'!$A$2:$AU$889,28,FALSE)</f>
        <v>11.67</v>
      </c>
      <c r="N1886">
        <v>11.67</v>
      </c>
      <c r="O1886" s="45">
        <f t="shared" si="137"/>
        <v>11.67</v>
      </c>
      <c r="P1886" s="48">
        <f t="shared" si="138"/>
        <v>11.67</v>
      </c>
      <c r="Q1886">
        <v>17.510000000000002</v>
      </c>
      <c r="R1886" s="45">
        <f>VLOOKUP(H1886,'[1]CALCUL AS et AN'!$A$2:$AU$889,46,FALSE)</f>
        <v>17.504999999999999</v>
      </c>
      <c r="S1886" s="48">
        <f>VLOOKUP(H1886,'[1]CALCUL AS et AN'!$A$2:$AU$889,47,FALSE)</f>
        <v>17.504999999999999</v>
      </c>
      <c r="T1886">
        <v>17.510000000000002</v>
      </c>
      <c r="U1886" s="45">
        <f t="shared" si="139"/>
        <v>17.504999999999999</v>
      </c>
      <c r="V1886" s="48">
        <f t="shared" si="140"/>
        <v>17.504999999999999</v>
      </c>
      <c r="W1886" t="s">
        <v>1361</v>
      </c>
      <c r="X1886" t="s">
        <v>937</v>
      </c>
    </row>
    <row r="1887" spans="1:24" outlineLevel="2">
      <c r="A1887" t="s">
        <v>14</v>
      </c>
      <c r="B1887" s="73" t="str">
        <f t="shared" si="141"/>
        <v>V150</v>
      </c>
      <c r="C1887" t="s">
        <v>606</v>
      </c>
      <c r="D1887">
        <v>1</v>
      </c>
      <c r="E1887" t="s">
        <v>1848</v>
      </c>
      <c r="F1887">
        <v>2.31</v>
      </c>
      <c r="H1887" t="s">
        <v>606</v>
      </c>
      <c r="I1887">
        <v>1.72</v>
      </c>
      <c r="J1887">
        <v>1</v>
      </c>
      <c r="K1887">
        <v>1.72</v>
      </c>
      <c r="L1887" s="45">
        <f>VLOOKUP(H1887,'[1]CALCUL AS et AN'!$A$2:$AU$889,24,FALSE)</f>
        <v>1.7150000000000001</v>
      </c>
      <c r="M1887" s="48">
        <f>VLOOKUP(H1887,'[1]CALCUL AS et AN'!$A$2:$AU$889,28,FALSE)</f>
        <v>1.635</v>
      </c>
      <c r="N1887">
        <v>1.72</v>
      </c>
      <c r="O1887" s="45">
        <f t="shared" si="137"/>
        <v>1.7150000000000001</v>
      </c>
      <c r="P1887" s="48">
        <f t="shared" si="138"/>
        <v>1.635</v>
      </c>
      <c r="Q1887">
        <v>2.31</v>
      </c>
      <c r="R1887" s="45">
        <f>VLOOKUP(H1887,'[1]CALCUL AS et AN'!$A$2:$AU$889,46,FALSE)</f>
        <v>2.5725000000000002</v>
      </c>
      <c r="S1887" s="48">
        <f>VLOOKUP(H1887,'[1]CALCUL AS et AN'!$A$2:$AU$889,47,FALSE)</f>
        <v>2.4525000000000001</v>
      </c>
      <c r="T1887">
        <v>2.31</v>
      </c>
      <c r="U1887" s="45">
        <f t="shared" si="139"/>
        <v>2.5725000000000002</v>
      </c>
      <c r="V1887" s="48">
        <f t="shared" si="140"/>
        <v>2.4525000000000001</v>
      </c>
      <c r="W1887" t="s">
        <v>1361</v>
      </c>
      <c r="X1887" t="s">
        <v>937</v>
      </c>
    </row>
    <row r="1888" spans="1:24" outlineLevel="1">
      <c r="A1888" s="73" t="s">
        <v>3121</v>
      </c>
      <c r="B1888" s="73" t="str">
        <f t="shared" si="141"/>
        <v>SPR900V150</v>
      </c>
      <c r="N1888">
        <f>SUBTOTAL(9,N1859:N1887)</f>
        <v>716.60343333333367</v>
      </c>
      <c r="O1888" s="45">
        <f>SUBTOTAL(9,O1859:O1887)</f>
        <v>708.27839599999993</v>
      </c>
      <c r="P1888" s="48">
        <f>SUBTOTAL(9,P1859:P1887)</f>
        <v>721.26319599999999</v>
      </c>
      <c r="T1888">
        <f>SUBTOTAL(9,T1859:T1887)</f>
        <v>1059.6744999999999</v>
      </c>
      <c r="U1888" s="45">
        <f>SUBTOTAL(9,U1859:U1887)</f>
        <v>1072.5793715000002</v>
      </c>
      <c r="V1888" s="48">
        <f>SUBTOTAL(9,V1859:V1887)</f>
        <v>1090.8471315000004</v>
      </c>
    </row>
    <row r="1889" spans="1:24" outlineLevel="2">
      <c r="A1889" t="s">
        <v>157</v>
      </c>
      <c r="B1889" s="73" t="str">
        <f t="shared" si="141"/>
        <v>HA</v>
      </c>
      <c r="C1889">
        <v>8412602518</v>
      </c>
      <c r="D1889">
        <v>6</v>
      </c>
      <c r="E1889" t="s">
        <v>2268</v>
      </c>
      <c r="F1889">
        <v>0.05</v>
      </c>
      <c r="H1889">
        <v>8412602518</v>
      </c>
      <c r="I1889">
        <v>7.04</v>
      </c>
      <c r="J1889">
        <v>200</v>
      </c>
      <c r="K1889">
        <v>3.5200000000000002E-2</v>
      </c>
      <c r="L1889" s="45">
        <f>VLOOKUP(H1889,'[1]CALCUL AS et AN'!$A$2:$AU$889,24,FALSE)</f>
        <v>3.5200000000000002E-2</v>
      </c>
      <c r="M1889" s="48">
        <f>VLOOKUP(H1889,'[1]CALCUL AS et AN'!$A$2:$AU$889,28,FALSE)</f>
        <v>3.5200000000000002E-2</v>
      </c>
      <c r="N1889">
        <v>0.2112</v>
      </c>
      <c r="O1889" s="45">
        <f t="shared" si="137"/>
        <v>0.2112</v>
      </c>
      <c r="P1889" s="48">
        <f t="shared" si="138"/>
        <v>0.2112</v>
      </c>
      <c r="Q1889">
        <v>0.05</v>
      </c>
      <c r="R1889" s="45">
        <f>VLOOKUP(H1889,'[1]CALCUL AS et AN'!$A$2:$AU$889,46,FALSE)</f>
        <v>5.28E-2</v>
      </c>
      <c r="S1889" s="48">
        <f>VLOOKUP(H1889,'[1]CALCUL AS et AN'!$A$2:$AU$889,47,FALSE)</f>
        <v>5.28E-2</v>
      </c>
      <c r="T1889">
        <v>0.30000000000000004</v>
      </c>
      <c r="U1889" s="45">
        <f t="shared" si="139"/>
        <v>0.31679999999999997</v>
      </c>
      <c r="V1889" s="48">
        <f t="shared" si="140"/>
        <v>0.31679999999999997</v>
      </c>
      <c r="W1889" t="s">
        <v>1361</v>
      </c>
      <c r="X1889" t="s">
        <v>951</v>
      </c>
    </row>
    <row r="1890" spans="1:24" outlineLevel="2">
      <c r="A1890" t="s">
        <v>157</v>
      </c>
      <c r="B1890" s="73" t="str">
        <f t="shared" si="141"/>
        <v>HA</v>
      </c>
      <c r="C1890">
        <v>8434000618</v>
      </c>
      <c r="D1890">
        <v>6</v>
      </c>
      <c r="E1890" t="s">
        <v>2272</v>
      </c>
      <c r="F1890">
        <v>0.02</v>
      </c>
      <c r="H1890">
        <v>8434000618</v>
      </c>
      <c r="I1890">
        <v>8.3000000000000007</v>
      </c>
      <c r="J1890">
        <v>500</v>
      </c>
      <c r="K1890">
        <v>1.66E-2</v>
      </c>
      <c r="L1890" s="45">
        <f>VLOOKUP(H1890,'[1]CALCUL AS et AN'!$A$2:$AU$889,24,FALSE)</f>
        <v>1.66E-2</v>
      </c>
      <c r="M1890" s="48">
        <f>VLOOKUP(H1890,'[1]CALCUL AS et AN'!$A$2:$AU$889,28,FALSE)</f>
        <v>1.66E-2</v>
      </c>
      <c r="N1890">
        <v>9.9599999999999994E-2</v>
      </c>
      <c r="O1890" s="45">
        <f t="shared" si="137"/>
        <v>9.9599999999999994E-2</v>
      </c>
      <c r="P1890" s="48">
        <f t="shared" si="138"/>
        <v>9.9599999999999994E-2</v>
      </c>
      <c r="Q1890">
        <v>0.02</v>
      </c>
      <c r="R1890" s="45">
        <f>VLOOKUP(H1890,'[1]CALCUL AS et AN'!$A$2:$AU$889,46,FALSE)</f>
        <v>2.0750000000000001E-2</v>
      </c>
      <c r="S1890" s="48">
        <f>VLOOKUP(H1890,'[1]CALCUL AS et AN'!$A$2:$AU$889,47,FALSE)</f>
        <v>2.0750000000000001E-2</v>
      </c>
      <c r="T1890">
        <v>0.12</v>
      </c>
      <c r="U1890" s="45">
        <f t="shared" si="139"/>
        <v>0.1245</v>
      </c>
      <c r="V1890" s="48">
        <f t="shared" si="140"/>
        <v>0.1245</v>
      </c>
      <c r="W1890" t="s">
        <v>1361</v>
      </c>
      <c r="X1890" t="s">
        <v>951</v>
      </c>
    </row>
    <row r="1891" spans="1:24" outlineLevel="2">
      <c r="A1891" t="s">
        <v>157</v>
      </c>
      <c r="B1891" s="73" t="str">
        <f t="shared" si="141"/>
        <v>HA</v>
      </c>
      <c r="C1891" t="s">
        <v>2133</v>
      </c>
      <c r="D1891">
        <v>46</v>
      </c>
      <c r="E1891" t="s">
        <v>2134</v>
      </c>
      <c r="F1891">
        <v>0.8</v>
      </c>
      <c r="H1891" t="s">
        <v>2133</v>
      </c>
      <c r="I1891">
        <v>0.52</v>
      </c>
      <c r="J1891">
        <v>1</v>
      </c>
      <c r="K1891">
        <v>0.52</v>
      </c>
      <c r="L1891" s="45">
        <f>VLOOKUP(H1891,'[1]CALCUL AS et AN'!$A$2:$AU$889,24,FALSE)</f>
        <v>0.51800000000000002</v>
      </c>
      <c r="M1891" s="48">
        <f>VLOOKUP(H1891,'[1]CALCUL AS et AN'!$A$2:$AU$889,28,FALSE)</f>
        <v>0.51800000000000002</v>
      </c>
      <c r="N1891">
        <v>23.92</v>
      </c>
      <c r="O1891" s="45">
        <f t="shared" si="137"/>
        <v>23.827999999999999</v>
      </c>
      <c r="P1891" s="48">
        <f t="shared" si="138"/>
        <v>23.827999999999999</v>
      </c>
      <c r="Q1891">
        <v>0.8</v>
      </c>
      <c r="R1891" s="45">
        <f>VLOOKUP(H1891,'[1]CALCUL AS et AN'!$A$2:$AU$889,46,FALSE)</f>
        <v>0.77700000000000002</v>
      </c>
      <c r="S1891" s="48">
        <f>VLOOKUP(H1891,'[1]CALCUL AS et AN'!$A$2:$AU$889,47,FALSE)</f>
        <v>0.77700000000000002</v>
      </c>
      <c r="T1891">
        <v>36.800000000000004</v>
      </c>
      <c r="U1891" s="45">
        <f t="shared" si="139"/>
        <v>35.742000000000004</v>
      </c>
      <c r="V1891" s="48">
        <f t="shared" si="140"/>
        <v>35.742000000000004</v>
      </c>
      <c r="W1891" t="s">
        <v>1361</v>
      </c>
      <c r="X1891" t="s">
        <v>951</v>
      </c>
    </row>
    <row r="1892" spans="1:24" outlineLevel="2">
      <c r="A1892" t="s">
        <v>157</v>
      </c>
      <c r="B1892" s="73" t="str">
        <f t="shared" si="141"/>
        <v>HA</v>
      </c>
      <c r="C1892">
        <v>8710605018</v>
      </c>
      <c r="D1892">
        <v>6</v>
      </c>
      <c r="E1892" t="s">
        <v>2707</v>
      </c>
      <c r="F1892">
        <v>0.3</v>
      </c>
      <c r="H1892">
        <v>8710605018</v>
      </c>
      <c r="I1892">
        <v>0.11</v>
      </c>
      <c r="J1892">
        <v>1</v>
      </c>
      <c r="K1892">
        <v>0.11</v>
      </c>
      <c r="L1892" s="45">
        <f>VLOOKUP(H1892,'[1]CALCUL AS et AN'!$A$2:$AU$889,24,FALSE)</f>
        <v>0.108</v>
      </c>
      <c r="M1892" s="48">
        <f>VLOOKUP(H1892,'[1]CALCUL AS et AN'!$A$2:$AU$889,28,FALSE)</f>
        <v>0.108</v>
      </c>
      <c r="N1892">
        <v>0.66</v>
      </c>
      <c r="O1892" s="45">
        <f t="shared" si="137"/>
        <v>0.64800000000000002</v>
      </c>
      <c r="P1892" s="48">
        <f t="shared" si="138"/>
        <v>0.64800000000000002</v>
      </c>
      <c r="Q1892">
        <v>0.3</v>
      </c>
      <c r="R1892" s="45">
        <f>VLOOKUP(H1892,'[1]CALCUL AS et AN'!$A$2:$AU$889,46,FALSE)</f>
        <v>0.16200000000000001</v>
      </c>
      <c r="S1892" s="48">
        <f>VLOOKUP(H1892,'[1]CALCUL AS et AN'!$A$2:$AU$889,47,FALSE)</f>
        <v>0.16200000000000001</v>
      </c>
      <c r="T1892">
        <v>1.7999999999999998</v>
      </c>
      <c r="U1892" s="45">
        <f t="shared" si="139"/>
        <v>0.97199999999999998</v>
      </c>
      <c r="V1892" s="48">
        <f t="shared" si="140"/>
        <v>0.97199999999999998</v>
      </c>
      <c r="W1892" t="s">
        <v>1361</v>
      </c>
      <c r="X1892" t="s">
        <v>951</v>
      </c>
    </row>
    <row r="1893" spans="1:24" outlineLevel="2">
      <c r="A1893" t="s">
        <v>157</v>
      </c>
      <c r="B1893" s="73" t="str">
        <f t="shared" si="141"/>
        <v>HA</v>
      </c>
      <c r="C1893">
        <v>8110608018</v>
      </c>
      <c r="D1893">
        <v>171</v>
      </c>
      <c r="E1893" t="s">
        <v>2084</v>
      </c>
      <c r="F1893">
        <v>0.28199999999999997</v>
      </c>
      <c r="H1893">
        <v>8110608018</v>
      </c>
      <c r="I1893">
        <v>0.17</v>
      </c>
      <c r="J1893">
        <v>1</v>
      </c>
      <c r="K1893">
        <v>0.17</v>
      </c>
      <c r="L1893" s="45">
        <f>VLOOKUP(H1893,'[1]CALCUL AS et AN'!$A$2:$AU$889,24,FALSE)</f>
        <v>0.16700000000000001</v>
      </c>
      <c r="M1893" s="48">
        <f>VLOOKUP(H1893,'[1]CALCUL AS et AN'!$A$2:$AU$889,28,FALSE)</f>
        <v>0.16700000000000001</v>
      </c>
      <c r="N1893">
        <v>29.070000000000004</v>
      </c>
      <c r="O1893" s="45">
        <f t="shared" si="137"/>
        <v>28.557000000000002</v>
      </c>
      <c r="P1893" s="48">
        <f t="shared" si="138"/>
        <v>28.557000000000002</v>
      </c>
      <c r="Q1893">
        <v>0.28199999999999997</v>
      </c>
      <c r="R1893" s="45">
        <f>VLOOKUP(H1893,'[1]CALCUL AS et AN'!$A$2:$AU$889,46,FALSE)</f>
        <v>0.2505</v>
      </c>
      <c r="S1893" s="48">
        <f>VLOOKUP(H1893,'[1]CALCUL AS et AN'!$A$2:$AU$889,47,FALSE)</f>
        <v>0.2505</v>
      </c>
      <c r="T1893">
        <v>48.221999999999994</v>
      </c>
      <c r="U1893" s="45">
        <f t="shared" si="139"/>
        <v>42.835500000000003</v>
      </c>
      <c r="V1893" s="48">
        <f t="shared" si="140"/>
        <v>42.835500000000003</v>
      </c>
      <c r="W1893" t="s">
        <v>1361</v>
      </c>
      <c r="X1893" t="s">
        <v>951</v>
      </c>
    </row>
    <row r="1894" spans="1:24" outlineLevel="2">
      <c r="A1894" t="s">
        <v>157</v>
      </c>
      <c r="B1894" s="73" t="str">
        <f t="shared" si="141"/>
        <v>HA</v>
      </c>
      <c r="C1894" t="s">
        <v>2391</v>
      </c>
      <c r="D1894">
        <v>4</v>
      </c>
      <c r="E1894" t="s">
        <v>2392</v>
      </c>
      <c r="F1894">
        <v>0.54900000000000004</v>
      </c>
      <c r="H1894" t="s">
        <v>2391</v>
      </c>
      <c r="I1894">
        <v>0.37</v>
      </c>
      <c r="J1894">
        <v>1</v>
      </c>
      <c r="K1894">
        <v>0.37</v>
      </c>
      <c r="L1894" s="45">
        <f>VLOOKUP(H1894,'[1]CALCUL AS et AN'!$A$2:$AU$889,24,FALSE)</f>
        <v>0.36599999999999999</v>
      </c>
      <c r="M1894" s="48">
        <f>VLOOKUP(H1894,'[1]CALCUL AS et AN'!$A$2:$AU$889,28,FALSE)</f>
        <v>0.36599999999999999</v>
      </c>
      <c r="N1894">
        <v>1.48</v>
      </c>
      <c r="O1894" s="45">
        <f t="shared" si="137"/>
        <v>1.464</v>
      </c>
      <c r="P1894" s="48">
        <f t="shared" si="138"/>
        <v>1.464</v>
      </c>
      <c r="Q1894">
        <v>0.54900000000000004</v>
      </c>
      <c r="R1894" s="45">
        <f>VLOOKUP(H1894,'[1]CALCUL AS et AN'!$A$2:$AU$889,46,FALSE)</f>
        <v>0.54899999999999993</v>
      </c>
      <c r="S1894" s="48">
        <f>VLOOKUP(H1894,'[1]CALCUL AS et AN'!$A$2:$AU$889,47,FALSE)</f>
        <v>0.54899999999999993</v>
      </c>
      <c r="T1894">
        <v>2.1960000000000002</v>
      </c>
      <c r="U1894" s="45">
        <f t="shared" si="139"/>
        <v>2.1959999999999997</v>
      </c>
      <c r="V1894" s="48">
        <f t="shared" si="140"/>
        <v>2.1959999999999997</v>
      </c>
      <c r="W1894" t="s">
        <v>1361</v>
      </c>
      <c r="X1894" t="s">
        <v>937</v>
      </c>
    </row>
    <row r="1895" spans="1:24" outlineLevel="2">
      <c r="A1895" t="s">
        <v>157</v>
      </c>
      <c r="B1895" s="73" t="str">
        <f t="shared" si="141"/>
        <v>HA</v>
      </c>
      <c r="C1895" t="s">
        <v>2394</v>
      </c>
      <c r="D1895">
        <v>4</v>
      </c>
      <c r="E1895" t="s">
        <v>2395</v>
      </c>
      <c r="F1895">
        <v>0.78</v>
      </c>
      <c r="H1895" t="s">
        <v>2394</v>
      </c>
      <c r="I1895">
        <v>1.05</v>
      </c>
      <c r="J1895">
        <v>1</v>
      </c>
      <c r="K1895">
        <v>1.05</v>
      </c>
      <c r="L1895" s="45">
        <f>VLOOKUP(H1895,'[1]CALCUL AS et AN'!$A$2:$AU$889,24,FALSE)</f>
        <v>1.0529999999999999</v>
      </c>
      <c r="M1895" s="48">
        <f>VLOOKUP(H1895,'[1]CALCUL AS et AN'!$A$2:$AU$889,28,FALSE)</f>
        <v>1.0529999999999999</v>
      </c>
      <c r="N1895">
        <v>4.2</v>
      </c>
      <c r="O1895" s="45">
        <f t="shared" si="137"/>
        <v>4.2119999999999997</v>
      </c>
      <c r="P1895" s="48">
        <f t="shared" si="138"/>
        <v>4.2119999999999997</v>
      </c>
      <c r="Q1895">
        <v>0.78</v>
      </c>
      <c r="R1895" s="45">
        <f>VLOOKUP(H1895,'[1]CALCUL AS et AN'!$A$2:$AU$889,46,FALSE)</f>
        <v>1.5794999999999999</v>
      </c>
      <c r="S1895" s="48">
        <f>VLOOKUP(H1895,'[1]CALCUL AS et AN'!$A$2:$AU$889,47,FALSE)</f>
        <v>1.5794999999999999</v>
      </c>
      <c r="T1895">
        <v>3.12</v>
      </c>
      <c r="U1895" s="45">
        <f t="shared" si="139"/>
        <v>6.3179999999999996</v>
      </c>
      <c r="V1895" s="48">
        <f t="shared" si="140"/>
        <v>6.3179999999999996</v>
      </c>
      <c r="W1895" t="s">
        <v>1361</v>
      </c>
      <c r="X1895" t="s">
        <v>937</v>
      </c>
    </row>
    <row r="1896" spans="1:24" outlineLevel="2">
      <c r="A1896" t="s">
        <v>157</v>
      </c>
      <c r="B1896" s="73" t="str">
        <f t="shared" si="141"/>
        <v>HA</v>
      </c>
      <c r="C1896">
        <v>8210707018</v>
      </c>
      <c r="D1896">
        <v>39</v>
      </c>
      <c r="E1896" t="s">
        <v>2090</v>
      </c>
      <c r="F1896">
        <v>0.158</v>
      </c>
      <c r="H1896">
        <v>8210707018</v>
      </c>
      <c r="I1896">
        <v>0.11</v>
      </c>
      <c r="J1896">
        <v>1</v>
      </c>
      <c r="K1896">
        <v>0.11</v>
      </c>
      <c r="L1896" s="45">
        <f>VLOOKUP(H1896,'[1]CALCUL AS et AN'!$A$2:$AU$889,24,FALSE)</f>
        <v>0.1056</v>
      </c>
      <c r="M1896" s="48">
        <f>VLOOKUP(H1896,'[1]CALCUL AS et AN'!$A$2:$AU$889,28,FALSE)</f>
        <v>0.1056</v>
      </c>
      <c r="N1896">
        <v>4.29</v>
      </c>
      <c r="O1896" s="45">
        <f t="shared" si="137"/>
        <v>4.1184000000000003</v>
      </c>
      <c r="P1896" s="48">
        <f t="shared" si="138"/>
        <v>4.1184000000000003</v>
      </c>
      <c r="Q1896">
        <v>0.12</v>
      </c>
      <c r="R1896" s="45">
        <f>VLOOKUP(H1896,'[1]CALCUL AS et AN'!$A$2:$AU$889,46,FALSE)</f>
        <v>0.15839999999999999</v>
      </c>
      <c r="S1896" s="48">
        <f>VLOOKUP(H1896,'[1]CALCUL AS et AN'!$A$2:$AU$889,47,FALSE)</f>
        <v>0.15839999999999999</v>
      </c>
      <c r="T1896">
        <v>4.68</v>
      </c>
      <c r="U1896" s="45">
        <f t="shared" si="139"/>
        <v>6.1775999999999991</v>
      </c>
      <c r="V1896" s="48">
        <f t="shared" si="140"/>
        <v>6.1775999999999991</v>
      </c>
      <c r="W1896" t="s">
        <v>1361</v>
      </c>
      <c r="X1896" t="s">
        <v>951</v>
      </c>
    </row>
    <row r="1897" spans="1:24" outlineLevel="2">
      <c r="A1897" t="s">
        <v>157</v>
      </c>
      <c r="B1897" s="73" t="str">
        <f t="shared" si="141"/>
        <v>HA</v>
      </c>
      <c r="C1897" t="s">
        <v>648</v>
      </c>
      <c r="D1897">
        <v>8</v>
      </c>
      <c r="E1897" t="s">
        <v>2053</v>
      </c>
      <c r="F1897">
        <v>13.19</v>
      </c>
      <c r="H1897" t="s">
        <v>648</v>
      </c>
      <c r="I1897">
        <v>14.87</v>
      </c>
      <c r="J1897">
        <v>1.8</v>
      </c>
      <c r="K1897">
        <v>8.2611111111111111</v>
      </c>
      <c r="L1897" s="45">
        <f>VLOOKUP(H1897,'[1]CALCUL AS et AN'!$A$2:$AU$889,24,FALSE)</f>
        <v>8.26</v>
      </c>
      <c r="M1897" s="48">
        <f>VLOOKUP(H1897,'[1]CALCUL AS et AN'!$A$2:$AU$889,28,FALSE)</f>
        <v>10.92</v>
      </c>
      <c r="N1897">
        <v>66.088888888888889</v>
      </c>
      <c r="O1897" s="45">
        <f t="shared" si="137"/>
        <v>66.08</v>
      </c>
      <c r="P1897" s="48">
        <f t="shared" si="138"/>
        <v>87.36</v>
      </c>
      <c r="Q1897">
        <v>13.19</v>
      </c>
      <c r="R1897" s="45">
        <f>VLOOKUP(H1897,'[1]CALCUL AS et AN'!$A$2:$AU$889,46,FALSE)</f>
        <v>12.39</v>
      </c>
      <c r="S1897" s="48">
        <f>VLOOKUP(H1897,'[1]CALCUL AS et AN'!$A$2:$AU$889,47,FALSE)</f>
        <v>16.38</v>
      </c>
      <c r="T1897">
        <v>105.52</v>
      </c>
      <c r="U1897" s="45">
        <f t="shared" si="139"/>
        <v>99.12</v>
      </c>
      <c r="V1897" s="48">
        <f t="shared" si="140"/>
        <v>131.04</v>
      </c>
      <c r="W1897" t="s">
        <v>1361</v>
      </c>
      <c r="X1897" t="s">
        <v>937</v>
      </c>
    </row>
    <row r="1898" spans="1:24" outlineLevel="2">
      <c r="A1898" t="s">
        <v>157</v>
      </c>
      <c r="B1898" s="73" t="str">
        <f t="shared" si="141"/>
        <v>HA</v>
      </c>
      <c r="C1898" t="s">
        <v>650</v>
      </c>
      <c r="D1898">
        <v>20.56</v>
      </c>
      <c r="E1898" t="s">
        <v>2047</v>
      </c>
      <c r="F1898">
        <v>11.27</v>
      </c>
      <c r="H1898" t="s">
        <v>650</v>
      </c>
      <c r="I1898">
        <v>7.05</v>
      </c>
      <c r="J1898">
        <v>1</v>
      </c>
      <c r="K1898">
        <v>7.05</v>
      </c>
      <c r="L1898" s="45">
        <f>VLOOKUP(H1898,'[1]CALCUL AS et AN'!$A$2:$AU$889,24,FALSE)</f>
        <v>7.05</v>
      </c>
      <c r="M1898" s="48">
        <f>VLOOKUP(H1898,'[1]CALCUL AS et AN'!$A$2:$AU$889,28,FALSE)</f>
        <v>7.4</v>
      </c>
      <c r="N1898">
        <v>144.94799999999998</v>
      </c>
      <c r="O1898" s="45">
        <f t="shared" si="137"/>
        <v>144.94799999999998</v>
      </c>
      <c r="P1898" s="48">
        <f t="shared" si="138"/>
        <v>152.14400000000001</v>
      </c>
      <c r="Q1898">
        <v>11.27</v>
      </c>
      <c r="R1898" s="45">
        <f>VLOOKUP(H1898,'[1]CALCUL AS et AN'!$A$2:$AU$889,46,FALSE)</f>
        <v>8.8125</v>
      </c>
      <c r="S1898" s="48">
        <f>VLOOKUP(H1898,'[1]CALCUL AS et AN'!$A$2:$AU$889,47,FALSE)</f>
        <v>9.25</v>
      </c>
      <c r="T1898">
        <v>231.71119999999999</v>
      </c>
      <c r="U1898" s="45">
        <f t="shared" si="139"/>
        <v>181.185</v>
      </c>
      <c r="V1898" s="48">
        <f t="shared" si="140"/>
        <v>190.17999999999998</v>
      </c>
      <c r="W1898" t="s">
        <v>1361</v>
      </c>
      <c r="X1898" t="s">
        <v>937</v>
      </c>
    </row>
    <row r="1899" spans="1:24" outlineLevel="2">
      <c r="A1899" t="s">
        <v>157</v>
      </c>
      <c r="B1899" s="73" t="str">
        <f t="shared" si="141"/>
        <v>HA</v>
      </c>
      <c r="C1899" t="s">
        <v>2077</v>
      </c>
      <c r="D1899">
        <v>7</v>
      </c>
      <c r="E1899" t="s">
        <v>2078</v>
      </c>
      <c r="F1899">
        <v>7.55</v>
      </c>
      <c r="H1899" t="s">
        <v>2077</v>
      </c>
      <c r="I1899">
        <v>3.32</v>
      </c>
      <c r="J1899">
        <v>6.06</v>
      </c>
      <c r="K1899">
        <v>0.54785478547854782</v>
      </c>
      <c r="L1899" s="45">
        <f>VLOOKUP(H1899,'[1]CALCUL AS et AN'!$A$2:$AU$889,24,FALSE)</f>
        <v>3.29</v>
      </c>
      <c r="M1899" s="48">
        <f>VLOOKUP(H1899,'[1]CALCUL AS et AN'!$A$2:$AU$889,28,FALSE)</f>
        <v>3.32</v>
      </c>
      <c r="N1899">
        <v>3.8349834983498345</v>
      </c>
      <c r="O1899" s="45">
        <f t="shared" si="137"/>
        <v>23.03</v>
      </c>
      <c r="P1899" s="48">
        <f t="shared" si="138"/>
        <v>23.24</v>
      </c>
      <c r="Q1899">
        <v>7.55</v>
      </c>
      <c r="R1899" s="45">
        <f>VLOOKUP(H1899,'[1]CALCUL AS et AN'!$A$2:$AU$889,46,FALSE)</f>
        <v>8.2249999999999996</v>
      </c>
      <c r="S1899" s="48">
        <f>VLOOKUP(H1899,'[1]CALCUL AS et AN'!$A$2:$AU$889,47,FALSE)</f>
        <v>8.2999999999999989</v>
      </c>
      <c r="T1899">
        <v>52.85</v>
      </c>
      <c r="U1899" s="45">
        <f t="shared" si="139"/>
        <v>57.574999999999996</v>
      </c>
      <c r="V1899" s="48">
        <f t="shared" si="140"/>
        <v>58.099999999999994</v>
      </c>
      <c r="W1899" t="s">
        <v>1361</v>
      </c>
      <c r="X1899" t="s">
        <v>951</v>
      </c>
    </row>
    <row r="1900" spans="1:24" outlineLevel="2">
      <c r="A1900" t="s">
        <v>157</v>
      </c>
      <c r="B1900" s="73" t="str">
        <f t="shared" si="141"/>
        <v>HA</v>
      </c>
      <c r="C1900" t="s">
        <v>572</v>
      </c>
      <c r="D1900">
        <v>1</v>
      </c>
      <c r="E1900" t="s">
        <v>573</v>
      </c>
      <c r="F1900">
        <v>20.91</v>
      </c>
      <c r="H1900" t="s">
        <v>572</v>
      </c>
      <c r="I1900">
        <v>14.64</v>
      </c>
      <c r="J1900">
        <v>1</v>
      </c>
      <c r="K1900">
        <v>14.64</v>
      </c>
      <c r="L1900" s="45">
        <f>VLOOKUP(H1900,'[1]CALCUL AS et AN'!$A$2:$AU$889,24,FALSE)</f>
        <v>14.64</v>
      </c>
      <c r="M1900" s="48">
        <f>VLOOKUP(H1900,'[1]CALCUL AS et AN'!$A$2:$AU$889,28,FALSE)</f>
        <v>15.811200000000001</v>
      </c>
      <c r="N1900">
        <v>14.64</v>
      </c>
      <c r="O1900" s="45">
        <f t="shared" si="137"/>
        <v>14.64</v>
      </c>
      <c r="P1900" s="48">
        <f t="shared" si="138"/>
        <v>15.811200000000001</v>
      </c>
      <c r="Q1900">
        <v>20.91</v>
      </c>
      <c r="R1900" s="45">
        <f>VLOOKUP(H1900,'[1]CALCUL AS et AN'!$A$2:$AU$889,46,FALSE)</f>
        <v>21.96</v>
      </c>
      <c r="S1900" s="48">
        <f>VLOOKUP(H1900,'[1]CALCUL AS et AN'!$A$2:$AU$889,47,FALSE)</f>
        <v>23.716800000000003</v>
      </c>
      <c r="T1900">
        <v>20.91</v>
      </c>
      <c r="U1900" s="45">
        <f t="shared" si="139"/>
        <v>21.96</v>
      </c>
      <c r="V1900" s="48">
        <f t="shared" si="140"/>
        <v>23.716800000000003</v>
      </c>
      <c r="W1900" t="s">
        <v>1361</v>
      </c>
      <c r="X1900" t="s">
        <v>937</v>
      </c>
    </row>
    <row r="1901" spans="1:24" outlineLevel="2">
      <c r="A1901" t="s">
        <v>157</v>
      </c>
      <c r="B1901" s="73" t="str">
        <f t="shared" si="141"/>
        <v>HA</v>
      </c>
      <c r="C1901" t="s">
        <v>2129</v>
      </c>
      <c r="D1901">
        <v>1.5</v>
      </c>
      <c r="E1901" t="s">
        <v>2130</v>
      </c>
      <c r="F1901">
        <v>10.98</v>
      </c>
      <c r="H1901" t="s">
        <v>2129</v>
      </c>
      <c r="I1901">
        <v>7.32</v>
      </c>
      <c r="J1901">
        <v>1</v>
      </c>
      <c r="K1901">
        <v>7.32</v>
      </c>
      <c r="L1901" s="45">
        <f>VLOOKUP(H1901,'[1]CALCUL AS et AN'!$A$2:$AU$889,24,FALSE)</f>
        <v>7.32</v>
      </c>
      <c r="M1901" s="48">
        <f>VLOOKUP(H1901,'[1]CALCUL AS et AN'!$A$2:$AU$889,28,FALSE)</f>
        <v>7.9056000000000006</v>
      </c>
      <c r="N1901">
        <v>10.98</v>
      </c>
      <c r="O1901" s="45">
        <f t="shared" si="137"/>
        <v>10.98</v>
      </c>
      <c r="P1901" s="48">
        <f t="shared" si="138"/>
        <v>11.858400000000001</v>
      </c>
      <c r="Q1901">
        <v>10.98</v>
      </c>
      <c r="R1901" s="45">
        <f>VLOOKUP(H1901,'[1]CALCUL AS et AN'!$A$2:$AU$889,46,FALSE)</f>
        <v>10.98</v>
      </c>
      <c r="S1901" s="48">
        <f>VLOOKUP(H1901,'[1]CALCUL AS et AN'!$A$2:$AU$889,47,FALSE)</f>
        <v>11.858400000000001</v>
      </c>
      <c r="T1901">
        <v>16.47</v>
      </c>
      <c r="U1901" s="45">
        <f t="shared" si="139"/>
        <v>16.47</v>
      </c>
      <c r="V1901" s="48">
        <f t="shared" si="140"/>
        <v>17.787600000000001</v>
      </c>
      <c r="W1901" t="s">
        <v>1361</v>
      </c>
      <c r="X1901" t="s">
        <v>951</v>
      </c>
    </row>
    <row r="1902" spans="1:24" outlineLevel="2">
      <c r="A1902" t="s">
        <v>157</v>
      </c>
      <c r="B1902" s="73" t="str">
        <f t="shared" si="141"/>
        <v>HA</v>
      </c>
      <c r="C1902" t="s">
        <v>2410</v>
      </c>
      <c r="D1902">
        <v>10.72</v>
      </c>
      <c r="E1902" t="s">
        <v>2411</v>
      </c>
      <c r="F1902">
        <v>75</v>
      </c>
      <c r="H1902" t="s">
        <v>2410</v>
      </c>
      <c r="I1902">
        <v>50</v>
      </c>
      <c r="J1902">
        <v>1</v>
      </c>
      <c r="K1902">
        <v>50</v>
      </c>
      <c r="L1902" s="45">
        <f>VLOOKUP(H1902,'[1]CALCUL AS et AN'!$A$2:$AU$889,24,FALSE)</f>
        <v>50</v>
      </c>
      <c r="M1902" s="48">
        <f>VLOOKUP(H1902,'[1]CALCUL AS et AN'!$A$2:$AU$889,28,FALSE)</f>
        <v>50</v>
      </c>
      <c r="N1902">
        <v>536</v>
      </c>
      <c r="O1902" s="45">
        <f t="shared" si="137"/>
        <v>536</v>
      </c>
      <c r="P1902" s="48">
        <f t="shared" si="138"/>
        <v>536</v>
      </c>
      <c r="Q1902">
        <v>75</v>
      </c>
      <c r="R1902" s="45">
        <f>VLOOKUP(H1902,'[1]CALCUL AS et AN'!$A$2:$AU$889,46,FALSE)</f>
        <v>75</v>
      </c>
      <c r="S1902" s="48">
        <f>VLOOKUP(H1902,'[1]CALCUL AS et AN'!$A$2:$AU$889,47,FALSE)</f>
        <v>75</v>
      </c>
      <c r="T1902">
        <v>804</v>
      </c>
      <c r="U1902" s="45">
        <f t="shared" si="139"/>
        <v>804</v>
      </c>
      <c r="V1902" s="48">
        <f t="shared" si="140"/>
        <v>804</v>
      </c>
      <c r="W1902" t="s">
        <v>1361</v>
      </c>
      <c r="X1902" t="s">
        <v>951</v>
      </c>
    </row>
    <row r="1903" spans="1:24" outlineLevel="2">
      <c r="A1903" t="s">
        <v>157</v>
      </c>
      <c r="B1903" s="73" t="str">
        <f t="shared" si="141"/>
        <v>HA</v>
      </c>
      <c r="C1903" t="s">
        <v>2158</v>
      </c>
      <c r="D1903">
        <v>4</v>
      </c>
      <c r="E1903" t="s">
        <v>2159</v>
      </c>
      <c r="F1903">
        <v>32.450000000000003</v>
      </c>
      <c r="H1903" t="s">
        <v>2158</v>
      </c>
      <c r="I1903">
        <v>24.12</v>
      </c>
      <c r="J1903">
        <v>1</v>
      </c>
      <c r="K1903">
        <v>24.12</v>
      </c>
      <c r="L1903" s="45">
        <f>VLOOKUP(H1903,'[1]CALCUL AS et AN'!$A$2:$AU$889,24,FALSE)</f>
        <v>24.117449999999998</v>
      </c>
      <c r="M1903" s="48">
        <f>VLOOKUP(H1903,'[1]CALCUL AS et AN'!$A$2:$AU$889,28,FALSE)</f>
        <v>24.117449999999998</v>
      </c>
      <c r="N1903">
        <v>96.48</v>
      </c>
      <c r="O1903" s="45">
        <f t="shared" si="137"/>
        <v>96.469799999999992</v>
      </c>
      <c r="P1903" s="48">
        <f t="shared" si="138"/>
        <v>96.469799999999992</v>
      </c>
      <c r="Q1903">
        <v>32.450000000000003</v>
      </c>
      <c r="R1903" s="45">
        <f>VLOOKUP(H1903,'[1]CALCUL AS et AN'!$A$2:$AU$889,46,FALSE)</f>
        <v>36.176175000000001</v>
      </c>
      <c r="S1903" s="48">
        <f>VLOOKUP(H1903,'[1]CALCUL AS et AN'!$A$2:$AU$889,47,FALSE)</f>
        <v>36.176175000000001</v>
      </c>
      <c r="T1903">
        <v>129.80000000000001</v>
      </c>
      <c r="U1903" s="45">
        <f t="shared" si="139"/>
        <v>144.7047</v>
      </c>
      <c r="V1903" s="48">
        <f t="shared" si="140"/>
        <v>144.7047</v>
      </c>
      <c r="W1903" t="s">
        <v>1361</v>
      </c>
      <c r="X1903" t="s">
        <v>951</v>
      </c>
    </row>
    <row r="1904" spans="1:24" outlineLevel="2">
      <c r="A1904" t="s">
        <v>157</v>
      </c>
      <c r="B1904" s="73" t="str">
        <f t="shared" si="141"/>
        <v>HA</v>
      </c>
      <c r="C1904" t="s">
        <v>2162</v>
      </c>
      <c r="D1904">
        <v>8</v>
      </c>
      <c r="E1904" t="s">
        <v>2163</v>
      </c>
      <c r="F1904">
        <v>42.95</v>
      </c>
      <c r="H1904" t="s">
        <v>2162</v>
      </c>
      <c r="I1904">
        <v>31.92</v>
      </c>
      <c r="J1904">
        <v>1</v>
      </c>
      <c r="K1904">
        <v>31.92</v>
      </c>
      <c r="L1904" s="45">
        <f>VLOOKUP(H1904,'[1]CALCUL AS et AN'!$A$2:$AU$889,24,FALSE)</f>
        <v>31.922449999999998</v>
      </c>
      <c r="M1904" s="48">
        <f>VLOOKUP(H1904,'[1]CALCUL AS et AN'!$A$2:$AU$889,28,FALSE)</f>
        <v>31.922449999999998</v>
      </c>
      <c r="N1904">
        <v>255.36</v>
      </c>
      <c r="O1904" s="45">
        <f t="shared" si="137"/>
        <v>255.37959999999998</v>
      </c>
      <c r="P1904" s="48">
        <f t="shared" si="138"/>
        <v>255.37959999999998</v>
      </c>
      <c r="Q1904">
        <v>42.95</v>
      </c>
      <c r="R1904" s="45">
        <f>VLOOKUP(H1904,'[1]CALCUL AS et AN'!$A$2:$AU$889,46,FALSE)</f>
        <v>47.883674999999997</v>
      </c>
      <c r="S1904" s="48">
        <f>VLOOKUP(H1904,'[1]CALCUL AS et AN'!$A$2:$AU$889,47,FALSE)</f>
        <v>47.883674999999997</v>
      </c>
      <c r="T1904">
        <v>343.6</v>
      </c>
      <c r="U1904" s="45">
        <f t="shared" si="139"/>
        <v>383.06939999999997</v>
      </c>
      <c r="V1904" s="48">
        <f t="shared" si="140"/>
        <v>383.06939999999997</v>
      </c>
      <c r="W1904" t="s">
        <v>1361</v>
      </c>
      <c r="X1904" t="s">
        <v>951</v>
      </c>
    </row>
    <row r="1905" spans="1:24" outlineLevel="2">
      <c r="A1905" t="s">
        <v>157</v>
      </c>
      <c r="B1905" s="73" t="str">
        <f t="shared" si="141"/>
        <v>HA</v>
      </c>
      <c r="C1905" t="s">
        <v>2170</v>
      </c>
      <c r="D1905">
        <v>4</v>
      </c>
      <c r="E1905" t="s">
        <v>2171</v>
      </c>
      <c r="F1905">
        <v>45.2</v>
      </c>
      <c r="H1905" t="s">
        <v>2170</v>
      </c>
      <c r="I1905">
        <v>33.590000000000003</v>
      </c>
      <c r="J1905">
        <v>1</v>
      </c>
      <c r="K1905">
        <v>33.590000000000003</v>
      </c>
      <c r="L1905" s="45">
        <f>VLOOKUP(H1905,'[1]CALCUL AS et AN'!$A$2:$AU$889,24,FALSE)</f>
        <v>33.594949999999997</v>
      </c>
      <c r="M1905" s="48">
        <f>VLOOKUP(H1905,'[1]CALCUL AS et AN'!$A$2:$AU$889,28,FALSE)</f>
        <v>33.594949999999997</v>
      </c>
      <c r="N1905">
        <v>134.36000000000001</v>
      </c>
      <c r="O1905" s="45">
        <f t="shared" si="137"/>
        <v>134.37979999999999</v>
      </c>
      <c r="P1905" s="48">
        <f t="shared" si="138"/>
        <v>134.37979999999999</v>
      </c>
      <c r="Q1905">
        <v>45.2</v>
      </c>
      <c r="R1905" s="45">
        <f>VLOOKUP(H1905,'[1]CALCUL AS et AN'!$A$2:$AU$889,46,FALSE)</f>
        <v>50.392424999999996</v>
      </c>
      <c r="S1905" s="48">
        <f>VLOOKUP(H1905,'[1]CALCUL AS et AN'!$A$2:$AU$889,47,FALSE)</f>
        <v>50.392424999999996</v>
      </c>
      <c r="T1905">
        <v>180.8</v>
      </c>
      <c r="U1905" s="45">
        <f t="shared" si="139"/>
        <v>201.56969999999998</v>
      </c>
      <c r="V1905" s="48">
        <f t="shared" si="140"/>
        <v>201.56969999999998</v>
      </c>
      <c r="W1905" t="s">
        <v>1361</v>
      </c>
      <c r="X1905" t="s">
        <v>951</v>
      </c>
    </row>
    <row r="1906" spans="1:24" outlineLevel="2">
      <c r="A1906" t="s">
        <v>157</v>
      </c>
      <c r="B1906" s="73" t="str">
        <f t="shared" si="141"/>
        <v>HA</v>
      </c>
      <c r="C1906" t="s">
        <v>2069</v>
      </c>
      <c r="D1906">
        <v>16</v>
      </c>
      <c r="E1906" t="s">
        <v>2070</v>
      </c>
      <c r="F1906">
        <v>7.95</v>
      </c>
      <c r="H1906" t="s">
        <v>2069</v>
      </c>
      <c r="I1906">
        <v>3.29</v>
      </c>
      <c r="J1906">
        <v>6.06</v>
      </c>
      <c r="K1906">
        <v>0.54290429042904298</v>
      </c>
      <c r="L1906" s="45">
        <f>VLOOKUP(H1906,'[1]CALCUL AS et AN'!$A$2:$AU$889,24,FALSE)</f>
        <v>3.29</v>
      </c>
      <c r="M1906" s="48">
        <f>VLOOKUP(H1906,'[1]CALCUL AS et AN'!$A$2:$AU$889,28,FALSE)</f>
        <v>3.29</v>
      </c>
      <c r="N1906">
        <v>8.6864686468646877</v>
      </c>
      <c r="O1906" s="45">
        <f t="shared" si="137"/>
        <v>52.64</v>
      </c>
      <c r="P1906" s="48">
        <f t="shared" si="138"/>
        <v>52.64</v>
      </c>
      <c r="Q1906">
        <v>7.95</v>
      </c>
      <c r="R1906" s="45">
        <f>VLOOKUP(H1906,'[1]CALCUL AS et AN'!$A$2:$AU$889,46,FALSE)</f>
        <v>8.2249999999999996</v>
      </c>
      <c r="S1906" s="48">
        <f>VLOOKUP(H1906,'[1]CALCUL AS et AN'!$A$2:$AU$889,47,FALSE)</f>
        <v>8.2249999999999996</v>
      </c>
      <c r="T1906">
        <v>127.2</v>
      </c>
      <c r="U1906" s="45">
        <f t="shared" si="139"/>
        <v>131.6</v>
      </c>
      <c r="V1906" s="48">
        <f t="shared" si="140"/>
        <v>131.6</v>
      </c>
      <c r="W1906" t="s">
        <v>1361</v>
      </c>
      <c r="X1906" t="s">
        <v>951</v>
      </c>
    </row>
    <row r="1907" spans="1:24" outlineLevel="1">
      <c r="A1907" s="73" t="s">
        <v>3122</v>
      </c>
      <c r="B1907" s="73" t="str">
        <f t="shared" si="141"/>
        <v>PCR14EHA</v>
      </c>
      <c r="N1907">
        <f>SUBTOTAL(9,N1889:N1906)</f>
        <v>1335.3091410341035</v>
      </c>
      <c r="O1907" s="45">
        <f>SUBTOTAL(9,O1889:O1906)</f>
        <v>1397.6853999999998</v>
      </c>
      <c r="P1907" s="48">
        <f>SUBTOTAL(9,P1889:P1906)</f>
        <v>1428.4209999999998</v>
      </c>
      <c r="T1907">
        <f>SUBTOTAL(9,T1889:T1906)</f>
        <v>2110.0992000000001</v>
      </c>
      <c r="U1907" s="45">
        <f>SUBTOTAL(9,U1889:U1906)</f>
        <v>2135.9362000000001</v>
      </c>
      <c r="V1907" s="48">
        <f>SUBTOTAL(9,V1889:V1906)</f>
        <v>2180.4506000000001</v>
      </c>
    </row>
    <row r="1908" spans="1:24" outlineLevel="2">
      <c r="A1908" t="s">
        <v>125</v>
      </c>
      <c r="B1908" s="73" t="str">
        <f t="shared" si="141"/>
        <v>HA</v>
      </c>
      <c r="C1908">
        <v>8412602518</v>
      </c>
      <c r="D1908">
        <v>6</v>
      </c>
      <c r="E1908" t="s">
        <v>2268</v>
      </c>
      <c r="F1908">
        <v>0.05</v>
      </c>
      <c r="H1908">
        <v>8412602518</v>
      </c>
      <c r="I1908">
        <v>7.04</v>
      </c>
      <c r="J1908">
        <v>200</v>
      </c>
      <c r="K1908">
        <v>3.5200000000000002E-2</v>
      </c>
      <c r="L1908" s="45">
        <f>VLOOKUP(H1908,'[1]CALCUL AS et AN'!$A$2:$AU$889,24,FALSE)</f>
        <v>3.5200000000000002E-2</v>
      </c>
      <c r="M1908" s="48">
        <f>VLOOKUP(H1908,'[1]CALCUL AS et AN'!$A$2:$AU$889,28,FALSE)</f>
        <v>3.5200000000000002E-2</v>
      </c>
      <c r="N1908">
        <v>0.2112</v>
      </c>
      <c r="O1908" s="45">
        <f t="shared" si="137"/>
        <v>0.2112</v>
      </c>
      <c r="P1908" s="48">
        <f t="shared" si="138"/>
        <v>0.2112</v>
      </c>
      <c r="Q1908">
        <v>0.05</v>
      </c>
      <c r="R1908" s="45">
        <f>VLOOKUP(H1908,'[1]CALCUL AS et AN'!$A$2:$AU$889,46,FALSE)</f>
        <v>5.28E-2</v>
      </c>
      <c r="S1908" s="48">
        <f>VLOOKUP(H1908,'[1]CALCUL AS et AN'!$A$2:$AU$889,47,FALSE)</f>
        <v>5.28E-2</v>
      </c>
      <c r="T1908">
        <v>0.30000000000000004</v>
      </c>
      <c r="U1908" s="45">
        <f t="shared" si="139"/>
        <v>0.31679999999999997</v>
      </c>
      <c r="V1908" s="48">
        <f t="shared" si="140"/>
        <v>0.31679999999999997</v>
      </c>
      <c r="W1908" t="s">
        <v>1361</v>
      </c>
      <c r="X1908" t="s">
        <v>951</v>
      </c>
    </row>
    <row r="1909" spans="1:24" outlineLevel="2">
      <c r="A1909" t="s">
        <v>125</v>
      </c>
      <c r="B1909" s="73" t="str">
        <f t="shared" si="141"/>
        <v>HA</v>
      </c>
      <c r="C1909">
        <v>8434000618</v>
      </c>
      <c r="D1909">
        <v>6</v>
      </c>
      <c r="E1909" t="s">
        <v>2272</v>
      </c>
      <c r="F1909">
        <v>0.02</v>
      </c>
      <c r="H1909">
        <v>8434000618</v>
      </c>
      <c r="I1909">
        <v>8.3000000000000007</v>
      </c>
      <c r="J1909">
        <v>500</v>
      </c>
      <c r="K1909">
        <v>1.66E-2</v>
      </c>
      <c r="L1909" s="45">
        <f>VLOOKUP(H1909,'[1]CALCUL AS et AN'!$A$2:$AU$889,24,FALSE)</f>
        <v>1.66E-2</v>
      </c>
      <c r="M1909" s="48">
        <f>VLOOKUP(H1909,'[1]CALCUL AS et AN'!$A$2:$AU$889,28,FALSE)</f>
        <v>1.66E-2</v>
      </c>
      <c r="N1909">
        <v>9.9599999999999994E-2</v>
      </c>
      <c r="O1909" s="45">
        <f t="shared" si="137"/>
        <v>9.9599999999999994E-2</v>
      </c>
      <c r="P1909" s="48">
        <f t="shared" si="138"/>
        <v>9.9599999999999994E-2</v>
      </c>
      <c r="Q1909">
        <v>0.02</v>
      </c>
      <c r="R1909" s="45">
        <f>VLOOKUP(H1909,'[1]CALCUL AS et AN'!$A$2:$AU$889,46,FALSE)</f>
        <v>2.0750000000000001E-2</v>
      </c>
      <c r="S1909" s="48">
        <f>VLOOKUP(H1909,'[1]CALCUL AS et AN'!$A$2:$AU$889,47,FALSE)</f>
        <v>2.0750000000000001E-2</v>
      </c>
      <c r="T1909">
        <v>0.12</v>
      </c>
      <c r="U1909" s="45">
        <f t="shared" si="139"/>
        <v>0.1245</v>
      </c>
      <c r="V1909" s="48">
        <f t="shared" si="140"/>
        <v>0.1245</v>
      </c>
      <c r="W1909" t="s">
        <v>1361</v>
      </c>
      <c r="X1909" t="s">
        <v>951</v>
      </c>
    </row>
    <row r="1910" spans="1:24" outlineLevel="2">
      <c r="A1910" t="s">
        <v>125</v>
      </c>
      <c r="B1910" s="73" t="str">
        <f t="shared" si="141"/>
        <v>HA</v>
      </c>
      <c r="C1910" t="s">
        <v>2133</v>
      </c>
      <c r="D1910">
        <v>46</v>
      </c>
      <c r="E1910" t="s">
        <v>2134</v>
      </c>
      <c r="F1910">
        <v>0.8</v>
      </c>
      <c r="H1910" t="s">
        <v>2133</v>
      </c>
      <c r="I1910">
        <v>0.52</v>
      </c>
      <c r="J1910">
        <v>1</v>
      </c>
      <c r="K1910">
        <v>0.52</v>
      </c>
      <c r="L1910" s="45">
        <f>VLOOKUP(H1910,'[1]CALCUL AS et AN'!$A$2:$AU$889,24,FALSE)</f>
        <v>0.51800000000000002</v>
      </c>
      <c r="M1910" s="48">
        <f>VLOOKUP(H1910,'[1]CALCUL AS et AN'!$A$2:$AU$889,28,FALSE)</f>
        <v>0.51800000000000002</v>
      </c>
      <c r="N1910">
        <v>23.92</v>
      </c>
      <c r="O1910" s="45">
        <f t="shared" si="137"/>
        <v>23.827999999999999</v>
      </c>
      <c r="P1910" s="48">
        <f t="shared" si="138"/>
        <v>23.827999999999999</v>
      </c>
      <c r="Q1910">
        <v>0.8</v>
      </c>
      <c r="R1910" s="45">
        <f>VLOOKUP(H1910,'[1]CALCUL AS et AN'!$A$2:$AU$889,46,FALSE)</f>
        <v>0.77700000000000002</v>
      </c>
      <c r="S1910" s="48">
        <f>VLOOKUP(H1910,'[1]CALCUL AS et AN'!$A$2:$AU$889,47,FALSE)</f>
        <v>0.77700000000000002</v>
      </c>
      <c r="T1910">
        <v>36.800000000000004</v>
      </c>
      <c r="U1910" s="45">
        <f t="shared" si="139"/>
        <v>35.742000000000004</v>
      </c>
      <c r="V1910" s="48">
        <f t="shared" si="140"/>
        <v>35.742000000000004</v>
      </c>
      <c r="W1910" t="s">
        <v>1361</v>
      </c>
      <c r="X1910" t="s">
        <v>951</v>
      </c>
    </row>
    <row r="1911" spans="1:24" outlineLevel="2">
      <c r="A1911" t="s">
        <v>125</v>
      </c>
      <c r="B1911" s="73" t="str">
        <f t="shared" si="141"/>
        <v>HA</v>
      </c>
      <c r="C1911">
        <v>8710605018</v>
      </c>
      <c r="D1911">
        <v>6</v>
      </c>
      <c r="E1911" t="s">
        <v>2707</v>
      </c>
      <c r="F1911">
        <v>0.3</v>
      </c>
      <c r="H1911">
        <v>8710605018</v>
      </c>
      <c r="I1911">
        <v>0.11</v>
      </c>
      <c r="J1911">
        <v>1</v>
      </c>
      <c r="K1911">
        <v>0.11</v>
      </c>
      <c r="L1911" s="45">
        <f>VLOOKUP(H1911,'[1]CALCUL AS et AN'!$A$2:$AU$889,24,FALSE)</f>
        <v>0.108</v>
      </c>
      <c r="M1911" s="48">
        <f>VLOOKUP(H1911,'[1]CALCUL AS et AN'!$A$2:$AU$889,28,FALSE)</f>
        <v>0.108</v>
      </c>
      <c r="N1911">
        <v>0.66</v>
      </c>
      <c r="O1911" s="45">
        <f t="shared" si="137"/>
        <v>0.64800000000000002</v>
      </c>
      <c r="P1911" s="48">
        <f t="shared" si="138"/>
        <v>0.64800000000000002</v>
      </c>
      <c r="Q1911">
        <v>0.3</v>
      </c>
      <c r="R1911" s="45">
        <f>VLOOKUP(H1911,'[1]CALCUL AS et AN'!$A$2:$AU$889,46,FALSE)</f>
        <v>0.16200000000000001</v>
      </c>
      <c r="S1911" s="48">
        <f>VLOOKUP(H1911,'[1]CALCUL AS et AN'!$A$2:$AU$889,47,FALSE)</f>
        <v>0.16200000000000001</v>
      </c>
      <c r="T1911">
        <v>1.7999999999999998</v>
      </c>
      <c r="U1911" s="45">
        <f t="shared" si="139"/>
        <v>0.97199999999999998</v>
      </c>
      <c r="V1911" s="48">
        <f t="shared" si="140"/>
        <v>0.97199999999999998</v>
      </c>
      <c r="W1911" t="s">
        <v>1361</v>
      </c>
      <c r="X1911" t="s">
        <v>951</v>
      </c>
    </row>
    <row r="1912" spans="1:24" outlineLevel="2">
      <c r="A1912" t="s">
        <v>125</v>
      </c>
      <c r="B1912" s="73" t="str">
        <f t="shared" si="141"/>
        <v>HA</v>
      </c>
      <c r="C1912">
        <v>8110608018</v>
      </c>
      <c r="D1912">
        <v>200</v>
      </c>
      <c r="E1912" t="s">
        <v>2084</v>
      </c>
      <c r="F1912">
        <v>0.28199999999999997</v>
      </c>
      <c r="H1912">
        <v>8110608018</v>
      </c>
      <c r="I1912">
        <v>0.17</v>
      </c>
      <c r="J1912">
        <v>1</v>
      </c>
      <c r="K1912">
        <v>0.17</v>
      </c>
      <c r="L1912" s="45">
        <f>VLOOKUP(H1912,'[1]CALCUL AS et AN'!$A$2:$AU$889,24,FALSE)</f>
        <v>0.16700000000000001</v>
      </c>
      <c r="M1912" s="48">
        <f>VLOOKUP(H1912,'[1]CALCUL AS et AN'!$A$2:$AU$889,28,FALSE)</f>
        <v>0.16700000000000001</v>
      </c>
      <c r="N1912">
        <v>34</v>
      </c>
      <c r="O1912" s="45">
        <f t="shared" si="137"/>
        <v>33.4</v>
      </c>
      <c r="P1912" s="48">
        <f t="shared" si="138"/>
        <v>33.4</v>
      </c>
      <c r="Q1912">
        <v>0.28199999999999997</v>
      </c>
      <c r="R1912" s="45">
        <f>VLOOKUP(H1912,'[1]CALCUL AS et AN'!$A$2:$AU$889,46,FALSE)</f>
        <v>0.2505</v>
      </c>
      <c r="S1912" s="48">
        <f>VLOOKUP(H1912,'[1]CALCUL AS et AN'!$A$2:$AU$889,47,FALSE)</f>
        <v>0.2505</v>
      </c>
      <c r="T1912">
        <v>56.399999999999991</v>
      </c>
      <c r="U1912" s="45">
        <f t="shared" si="139"/>
        <v>50.1</v>
      </c>
      <c r="V1912" s="48">
        <f t="shared" si="140"/>
        <v>50.1</v>
      </c>
      <c r="W1912" t="s">
        <v>1361</v>
      </c>
      <c r="X1912" t="s">
        <v>951</v>
      </c>
    </row>
    <row r="1913" spans="1:24" outlineLevel="2">
      <c r="A1913" t="s">
        <v>125</v>
      </c>
      <c r="B1913" s="73" t="str">
        <f t="shared" si="141"/>
        <v>HA</v>
      </c>
      <c r="C1913" t="s">
        <v>2391</v>
      </c>
      <c r="D1913">
        <v>4</v>
      </c>
      <c r="E1913" t="s">
        <v>2392</v>
      </c>
      <c r="F1913">
        <v>0.54900000000000004</v>
      </c>
      <c r="H1913" t="s">
        <v>2391</v>
      </c>
      <c r="I1913">
        <v>0.37</v>
      </c>
      <c r="J1913">
        <v>1</v>
      </c>
      <c r="K1913">
        <v>0.37</v>
      </c>
      <c r="L1913" s="45">
        <f>VLOOKUP(H1913,'[1]CALCUL AS et AN'!$A$2:$AU$889,24,FALSE)</f>
        <v>0.36599999999999999</v>
      </c>
      <c r="M1913" s="48">
        <f>VLOOKUP(H1913,'[1]CALCUL AS et AN'!$A$2:$AU$889,28,FALSE)</f>
        <v>0.36599999999999999</v>
      </c>
      <c r="N1913">
        <v>1.48</v>
      </c>
      <c r="O1913" s="45">
        <f t="shared" si="137"/>
        <v>1.464</v>
      </c>
      <c r="P1913" s="48">
        <f t="shared" si="138"/>
        <v>1.464</v>
      </c>
      <c r="Q1913">
        <v>0.54900000000000004</v>
      </c>
      <c r="R1913" s="45">
        <f>VLOOKUP(H1913,'[1]CALCUL AS et AN'!$A$2:$AU$889,46,FALSE)</f>
        <v>0.54899999999999993</v>
      </c>
      <c r="S1913" s="48">
        <f>VLOOKUP(H1913,'[1]CALCUL AS et AN'!$A$2:$AU$889,47,FALSE)</f>
        <v>0.54899999999999993</v>
      </c>
      <c r="T1913">
        <v>2.1960000000000002</v>
      </c>
      <c r="U1913" s="45">
        <f t="shared" si="139"/>
        <v>2.1959999999999997</v>
      </c>
      <c r="V1913" s="48">
        <f t="shared" si="140"/>
        <v>2.1959999999999997</v>
      </c>
      <c r="W1913" t="s">
        <v>1361</v>
      </c>
      <c r="X1913" t="s">
        <v>937</v>
      </c>
    </row>
    <row r="1914" spans="1:24" outlineLevel="2">
      <c r="A1914" t="s">
        <v>125</v>
      </c>
      <c r="B1914" s="73" t="str">
        <f t="shared" si="141"/>
        <v>HA</v>
      </c>
      <c r="C1914" t="s">
        <v>2394</v>
      </c>
      <c r="D1914">
        <v>4</v>
      </c>
      <c r="E1914" t="s">
        <v>2395</v>
      </c>
      <c r="F1914">
        <v>0.78</v>
      </c>
      <c r="H1914" t="s">
        <v>2394</v>
      </c>
      <c r="I1914">
        <v>1.05</v>
      </c>
      <c r="J1914">
        <v>1</v>
      </c>
      <c r="K1914">
        <v>1.05</v>
      </c>
      <c r="L1914" s="45">
        <f>VLOOKUP(H1914,'[1]CALCUL AS et AN'!$A$2:$AU$889,24,FALSE)</f>
        <v>1.0529999999999999</v>
      </c>
      <c r="M1914" s="48">
        <f>VLOOKUP(H1914,'[1]CALCUL AS et AN'!$A$2:$AU$889,28,FALSE)</f>
        <v>1.0529999999999999</v>
      </c>
      <c r="N1914">
        <v>4.2</v>
      </c>
      <c r="O1914" s="45">
        <f t="shared" si="137"/>
        <v>4.2119999999999997</v>
      </c>
      <c r="P1914" s="48">
        <f t="shared" si="138"/>
        <v>4.2119999999999997</v>
      </c>
      <c r="Q1914">
        <v>0.78</v>
      </c>
      <c r="R1914" s="45">
        <f>VLOOKUP(H1914,'[1]CALCUL AS et AN'!$A$2:$AU$889,46,FALSE)</f>
        <v>1.5794999999999999</v>
      </c>
      <c r="S1914" s="48">
        <f>VLOOKUP(H1914,'[1]CALCUL AS et AN'!$A$2:$AU$889,47,FALSE)</f>
        <v>1.5794999999999999</v>
      </c>
      <c r="T1914">
        <v>3.12</v>
      </c>
      <c r="U1914" s="45">
        <f t="shared" si="139"/>
        <v>6.3179999999999996</v>
      </c>
      <c r="V1914" s="48">
        <f t="shared" si="140"/>
        <v>6.3179999999999996</v>
      </c>
      <c r="W1914" t="s">
        <v>1361</v>
      </c>
      <c r="X1914" t="s">
        <v>937</v>
      </c>
    </row>
    <row r="1915" spans="1:24" outlineLevel="2">
      <c r="A1915" t="s">
        <v>125</v>
      </c>
      <c r="B1915" s="73" t="str">
        <f t="shared" si="141"/>
        <v>HA</v>
      </c>
      <c r="C1915">
        <v>8210603018</v>
      </c>
      <c r="D1915">
        <v>32</v>
      </c>
      <c r="E1915" t="s">
        <v>2088</v>
      </c>
      <c r="F1915">
        <v>6.8000000000000005E-2</v>
      </c>
      <c r="H1915">
        <v>8210603018</v>
      </c>
      <c r="I1915">
        <v>0.11</v>
      </c>
      <c r="J1915">
        <v>1</v>
      </c>
      <c r="K1915">
        <v>0.11</v>
      </c>
      <c r="L1915" s="45">
        <f>VLOOKUP(H1915,'[1]CALCUL AS et AN'!$A$2:$AU$889,24,FALSE)</f>
        <v>0.108</v>
      </c>
      <c r="M1915" s="48">
        <f>VLOOKUP(H1915,'[1]CALCUL AS et AN'!$A$2:$AU$889,28,FALSE)</f>
        <v>0.108</v>
      </c>
      <c r="N1915">
        <v>3.52</v>
      </c>
      <c r="O1915" s="45">
        <f t="shared" ref="O1915:O1981" si="142">D1915*L1915</f>
        <v>3.456</v>
      </c>
      <c r="P1915" s="48">
        <f t="shared" ref="P1915:P1981" si="143">D1915*M1915</f>
        <v>3.456</v>
      </c>
      <c r="Q1915">
        <v>6.8000000000000005E-2</v>
      </c>
      <c r="R1915" s="45">
        <f>VLOOKUP(H1915,'[1]CALCUL AS et AN'!$A$2:$AU$889,46,FALSE)</f>
        <v>0.16200000000000001</v>
      </c>
      <c r="S1915" s="48">
        <f>VLOOKUP(H1915,'[1]CALCUL AS et AN'!$A$2:$AU$889,47,FALSE)</f>
        <v>0.16200000000000001</v>
      </c>
      <c r="T1915">
        <v>2.1760000000000002</v>
      </c>
      <c r="U1915" s="45">
        <f t="shared" ref="U1915:U1981" si="144">R1915*D1915</f>
        <v>5.1840000000000002</v>
      </c>
      <c r="V1915" s="48">
        <f t="shared" ref="V1915:V1981" si="145">S1915*D1915</f>
        <v>5.1840000000000002</v>
      </c>
      <c r="W1915" t="s">
        <v>1361</v>
      </c>
      <c r="X1915" t="s">
        <v>951</v>
      </c>
    </row>
    <row r="1916" spans="1:24" outlineLevel="2">
      <c r="A1916" t="s">
        <v>125</v>
      </c>
      <c r="B1916" s="73" t="str">
        <f t="shared" si="141"/>
        <v>HA</v>
      </c>
      <c r="C1916">
        <v>8210707018</v>
      </c>
      <c r="D1916">
        <v>43</v>
      </c>
      <c r="E1916" t="s">
        <v>2090</v>
      </c>
      <c r="F1916">
        <v>0.158</v>
      </c>
      <c r="H1916">
        <v>8210707018</v>
      </c>
      <c r="I1916">
        <v>0.11</v>
      </c>
      <c r="J1916">
        <v>1</v>
      </c>
      <c r="K1916">
        <v>0.11</v>
      </c>
      <c r="L1916" s="45">
        <f>VLOOKUP(H1916,'[1]CALCUL AS et AN'!$A$2:$AU$889,24,FALSE)</f>
        <v>0.1056</v>
      </c>
      <c r="M1916" s="48">
        <f>VLOOKUP(H1916,'[1]CALCUL AS et AN'!$A$2:$AU$889,28,FALSE)</f>
        <v>0.1056</v>
      </c>
      <c r="N1916">
        <v>4.7300000000000004</v>
      </c>
      <c r="O1916" s="45">
        <f t="shared" si="142"/>
        <v>4.5407999999999999</v>
      </c>
      <c r="P1916" s="48">
        <f t="shared" si="143"/>
        <v>4.5407999999999999</v>
      </c>
      <c r="Q1916">
        <v>0.12</v>
      </c>
      <c r="R1916" s="45">
        <f>VLOOKUP(H1916,'[1]CALCUL AS et AN'!$A$2:$AU$889,46,FALSE)</f>
        <v>0.15839999999999999</v>
      </c>
      <c r="S1916" s="48">
        <f>VLOOKUP(H1916,'[1]CALCUL AS et AN'!$A$2:$AU$889,47,FALSE)</f>
        <v>0.15839999999999999</v>
      </c>
      <c r="T1916">
        <v>5.16</v>
      </c>
      <c r="U1916" s="45">
        <f t="shared" si="144"/>
        <v>6.8111999999999995</v>
      </c>
      <c r="V1916" s="48">
        <f t="shared" si="145"/>
        <v>6.8111999999999995</v>
      </c>
      <c r="W1916" t="s">
        <v>1361</v>
      </c>
      <c r="X1916" t="s">
        <v>951</v>
      </c>
    </row>
    <row r="1917" spans="1:24" outlineLevel="2">
      <c r="A1917" t="s">
        <v>125</v>
      </c>
      <c r="B1917" s="73" t="str">
        <f t="shared" si="141"/>
        <v>HA</v>
      </c>
      <c r="C1917" t="s">
        <v>648</v>
      </c>
      <c r="D1917">
        <v>10</v>
      </c>
      <c r="E1917" t="s">
        <v>2053</v>
      </c>
      <c r="F1917">
        <v>13.19</v>
      </c>
      <c r="H1917" t="s">
        <v>648</v>
      </c>
      <c r="I1917">
        <v>14.87</v>
      </c>
      <c r="J1917">
        <v>1.8</v>
      </c>
      <c r="K1917">
        <v>8.2611111111111111</v>
      </c>
      <c r="L1917" s="45">
        <f>VLOOKUP(H1917,'[1]CALCUL AS et AN'!$A$2:$AU$889,24,FALSE)</f>
        <v>8.26</v>
      </c>
      <c r="M1917" s="48">
        <f>VLOOKUP(H1917,'[1]CALCUL AS et AN'!$A$2:$AU$889,28,FALSE)</f>
        <v>10.92</v>
      </c>
      <c r="N1917">
        <v>82.611111111111114</v>
      </c>
      <c r="O1917" s="45">
        <f t="shared" si="142"/>
        <v>82.6</v>
      </c>
      <c r="P1917" s="48">
        <f t="shared" si="143"/>
        <v>109.2</v>
      </c>
      <c r="Q1917">
        <v>13.19</v>
      </c>
      <c r="R1917" s="45">
        <f>VLOOKUP(H1917,'[1]CALCUL AS et AN'!$A$2:$AU$889,46,FALSE)</f>
        <v>12.39</v>
      </c>
      <c r="S1917" s="48">
        <f>VLOOKUP(H1917,'[1]CALCUL AS et AN'!$A$2:$AU$889,47,FALSE)</f>
        <v>16.38</v>
      </c>
      <c r="T1917">
        <v>131.9</v>
      </c>
      <c r="U1917" s="45">
        <f t="shared" si="144"/>
        <v>123.9</v>
      </c>
      <c r="V1917" s="48">
        <f t="shared" si="145"/>
        <v>163.79999999999998</v>
      </c>
      <c r="W1917" t="s">
        <v>1361</v>
      </c>
      <c r="X1917" t="s">
        <v>937</v>
      </c>
    </row>
    <row r="1918" spans="1:24" outlineLevel="2">
      <c r="A1918" t="s">
        <v>125</v>
      </c>
      <c r="B1918" s="73" t="str">
        <f t="shared" si="141"/>
        <v>HA</v>
      </c>
      <c r="C1918" t="s">
        <v>650</v>
      </c>
      <c r="D1918">
        <v>21.67</v>
      </c>
      <c r="E1918" t="s">
        <v>2047</v>
      </c>
      <c r="F1918">
        <v>11.27</v>
      </c>
      <c r="H1918" t="s">
        <v>650</v>
      </c>
      <c r="I1918">
        <v>7.05</v>
      </c>
      <c r="J1918">
        <v>1</v>
      </c>
      <c r="K1918">
        <v>7.05</v>
      </c>
      <c r="L1918" s="45">
        <f>VLOOKUP(H1918,'[1]CALCUL AS et AN'!$A$2:$AU$889,24,FALSE)</f>
        <v>7.05</v>
      </c>
      <c r="M1918" s="48">
        <f>VLOOKUP(H1918,'[1]CALCUL AS et AN'!$A$2:$AU$889,28,FALSE)</f>
        <v>7.4</v>
      </c>
      <c r="N1918">
        <v>152.77350000000001</v>
      </c>
      <c r="O1918" s="45">
        <f t="shared" si="142"/>
        <v>152.77350000000001</v>
      </c>
      <c r="P1918" s="48">
        <f t="shared" si="143"/>
        <v>160.35800000000003</v>
      </c>
      <c r="Q1918">
        <v>11.27</v>
      </c>
      <c r="R1918" s="45">
        <f>VLOOKUP(H1918,'[1]CALCUL AS et AN'!$A$2:$AU$889,46,FALSE)</f>
        <v>8.8125</v>
      </c>
      <c r="S1918" s="48">
        <f>VLOOKUP(H1918,'[1]CALCUL AS et AN'!$A$2:$AU$889,47,FALSE)</f>
        <v>9.25</v>
      </c>
      <c r="T1918">
        <v>244.2209</v>
      </c>
      <c r="U1918" s="45">
        <f t="shared" si="144"/>
        <v>190.96687500000002</v>
      </c>
      <c r="V1918" s="48">
        <f t="shared" si="145"/>
        <v>200.44750000000002</v>
      </c>
      <c r="W1918" t="s">
        <v>1361</v>
      </c>
      <c r="X1918" t="s">
        <v>937</v>
      </c>
    </row>
    <row r="1919" spans="1:24" outlineLevel="2">
      <c r="A1919" t="s">
        <v>125</v>
      </c>
      <c r="B1919" s="73" t="str">
        <f t="shared" si="141"/>
        <v>HA</v>
      </c>
      <c r="C1919" t="s">
        <v>2077</v>
      </c>
      <c r="D1919">
        <v>7</v>
      </c>
      <c r="E1919" t="s">
        <v>2078</v>
      </c>
      <c r="F1919">
        <v>7.55</v>
      </c>
      <c r="H1919" t="s">
        <v>2077</v>
      </c>
      <c r="I1919">
        <v>3.32</v>
      </c>
      <c r="J1919">
        <v>6.06</v>
      </c>
      <c r="K1919">
        <v>0.54785478547854782</v>
      </c>
      <c r="L1919" s="45">
        <f>VLOOKUP(H1919,'[1]CALCUL AS et AN'!$A$2:$AU$889,24,FALSE)</f>
        <v>3.29</v>
      </c>
      <c r="M1919" s="48">
        <f>VLOOKUP(H1919,'[1]CALCUL AS et AN'!$A$2:$AU$889,28,FALSE)</f>
        <v>3.32</v>
      </c>
      <c r="N1919">
        <v>3.8349834983498345</v>
      </c>
      <c r="O1919" s="45">
        <f t="shared" si="142"/>
        <v>23.03</v>
      </c>
      <c r="P1919" s="48">
        <f t="shared" si="143"/>
        <v>23.24</v>
      </c>
      <c r="Q1919">
        <v>7.55</v>
      </c>
      <c r="R1919" s="45">
        <f>VLOOKUP(H1919,'[1]CALCUL AS et AN'!$A$2:$AU$889,46,FALSE)</f>
        <v>8.2249999999999996</v>
      </c>
      <c r="S1919" s="48">
        <f>VLOOKUP(H1919,'[1]CALCUL AS et AN'!$A$2:$AU$889,47,FALSE)</f>
        <v>8.2999999999999989</v>
      </c>
      <c r="T1919">
        <v>52.85</v>
      </c>
      <c r="U1919" s="45">
        <f t="shared" si="144"/>
        <v>57.574999999999996</v>
      </c>
      <c r="V1919" s="48">
        <f t="shared" si="145"/>
        <v>58.099999999999994</v>
      </c>
      <c r="W1919" t="s">
        <v>1361</v>
      </c>
      <c r="X1919" t="s">
        <v>951</v>
      </c>
    </row>
    <row r="1920" spans="1:24" outlineLevel="2">
      <c r="A1920" t="s">
        <v>125</v>
      </c>
      <c r="B1920" s="73" t="str">
        <f t="shared" si="141"/>
        <v>HA</v>
      </c>
      <c r="C1920" t="s">
        <v>572</v>
      </c>
      <c r="D1920">
        <v>1</v>
      </c>
      <c r="E1920" t="s">
        <v>573</v>
      </c>
      <c r="F1920">
        <v>20.91</v>
      </c>
      <c r="H1920" t="s">
        <v>572</v>
      </c>
      <c r="I1920">
        <v>14.64</v>
      </c>
      <c r="J1920">
        <v>1</v>
      </c>
      <c r="K1920">
        <v>14.64</v>
      </c>
      <c r="L1920" s="45">
        <f>VLOOKUP(H1920,'[1]CALCUL AS et AN'!$A$2:$AU$889,24,FALSE)</f>
        <v>14.64</v>
      </c>
      <c r="M1920" s="48">
        <f>VLOOKUP(H1920,'[1]CALCUL AS et AN'!$A$2:$AU$889,28,FALSE)</f>
        <v>15.811200000000001</v>
      </c>
      <c r="N1920">
        <v>14.64</v>
      </c>
      <c r="O1920" s="45">
        <f t="shared" si="142"/>
        <v>14.64</v>
      </c>
      <c r="P1920" s="48">
        <f t="shared" si="143"/>
        <v>15.811200000000001</v>
      </c>
      <c r="Q1920">
        <v>20.91</v>
      </c>
      <c r="R1920" s="45">
        <f>VLOOKUP(H1920,'[1]CALCUL AS et AN'!$A$2:$AU$889,46,FALSE)</f>
        <v>21.96</v>
      </c>
      <c r="S1920" s="48">
        <f>VLOOKUP(H1920,'[1]CALCUL AS et AN'!$A$2:$AU$889,47,FALSE)</f>
        <v>23.716800000000003</v>
      </c>
      <c r="T1920">
        <v>20.91</v>
      </c>
      <c r="U1920" s="45">
        <f t="shared" si="144"/>
        <v>21.96</v>
      </c>
      <c r="V1920" s="48">
        <f t="shared" si="145"/>
        <v>23.716800000000003</v>
      </c>
      <c r="W1920" t="s">
        <v>1361</v>
      </c>
      <c r="X1920" t="s">
        <v>937</v>
      </c>
    </row>
    <row r="1921" spans="1:24" outlineLevel="2">
      <c r="A1921" t="s">
        <v>125</v>
      </c>
      <c r="B1921" s="73" t="str">
        <f t="shared" si="141"/>
        <v>HA</v>
      </c>
      <c r="C1921" t="s">
        <v>2129</v>
      </c>
      <c r="D1921">
        <v>1.5</v>
      </c>
      <c r="E1921" t="s">
        <v>2130</v>
      </c>
      <c r="F1921">
        <v>10.98</v>
      </c>
      <c r="H1921" t="s">
        <v>2129</v>
      </c>
      <c r="I1921">
        <v>7.32</v>
      </c>
      <c r="J1921">
        <v>1</v>
      </c>
      <c r="K1921">
        <v>7.32</v>
      </c>
      <c r="L1921" s="45">
        <f>VLOOKUP(H1921,'[1]CALCUL AS et AN'!$A$2:$AU$889,24,FALSE)</f>
        <v>7.32</v>
      </c>
      <c r="M1921" s="48">
        <f>VLOOKUP(H1921,'[1]CALCUL AS et AN'!$A$2:$AU$889,28,FALSE)</f>
        <v>7.9056000000000006</v>
      </c>
      <c r="N1921">
        <v>10.98</v>
      </c>
      <c r="O1921" s="45">
        <f t="shared" si="142"/>
        <v>10.98</v>
      </c>
      <c r="P1921" s="48">
        <f t="shared" si="143"/>
        <v>11.858400000000001</v>
      </c>
      <c r="Q1921">
        <v>10.98</v>
      </c>
      <c r="R1921" s="45">
        <f>VLOOKUP(H1921,'[1]CALCUL AS et AN'!$A$2:$AU$889,46,FALSE)</f>
        <v>10.98</v>
      </c>
      <c r="S1921" s="48">
        <f>VLOOKUP(H1921,'[1]CALCUL AS et AN'!$A$2:$AU$889,47,FALSE)</f>
        <v>11.858400000000001</v>
      </c>
      <c r="T1921">
        <v>16.47</v>
      </c>
      <c r="U1921" s="45">
        <f t="shared" si="144"/>
        <v>16.47</v>
      </c>
      <c r="V1921" s="48">
        <f t="shared" si="145"/>
        <v>17.787600000000001</v>
      </c>
      <c r="W1921" t="s">
        <v>1361</v>
      </c>
      <c r="X1921" t="s">
        <v>951</v>
      </c>
    </row>
    <row r="1922" spans="1:24" outlineLevel="2">
      <c r="A1922" t="s">
        <v>125</v>
      </c>
      <c r="B1922" s="73" t="str">
        <f t="shared" si="141"/>
        <v>HA</v>
      </c>
      <c r="C1922" t="s">
        <v>2190</v>
      </c>
      <c r="D1922">
        <v>4</v>
      </c>
      <c r="E1922" t="s">
        <v>2191</v>
      </c>
      <c r="F1922">
        <v>7.41</v>
      </c>
      <c r="H1922" t="s">
        <v>2190</v>
      </c>
      <c r="I1922">
        <v>5.51</v>
      </c>
      <c r="J1922">
        <v>1</v>
      </c>
      <c r="K1922">
        <v>5.51</v>
      </c>
      <c r="L1922" s="45">
        <f>VLOOKUP(H1922,'[1]CALCUL AS et AN'!$A$2:$AU$889,24,FALSE)</f>
        <v>5.5081000000000007</v>
      </c>
      <c r="M1922" s="48">
        <f>VLOOKUP(H1922,'[1]CALCUL AS et AN'!$A$2:$AU$889,28,FALSE)</f>
        <v>5.5081000000000007</v>
      </c>
      <c r="N1922">
        <v>22.04</v>
      </c>
      <c r="O1922" s="45">
        <f t="shared" si="142"/>
        <v>22.032400000000003</v>
      </c>
      <c r="P1922" s="48">
        <f t="shared" si="143"/>
        <v>22.032400000000003</v>
      </c>
      <c r="Q1922">
        <v>7.41</v>
      </c>
      <c r="R1922" s="45">
        <f>VLOOKUP(H1922,'[1]CALCUL AS et AN'!$A$2:$AU$889,46,FALSE)</f>
        <v>8.2621500000000019</v>
      </c>
      <c r="S1922" s="48">
        <f>VLOOKUP(H1922,'[1]CALCUL AS et AN'!$A$2:$AU$889,47,FALSE)</f>
        <v>8.2621500000000019</v>
      </c>
      <c r="T1922">
        <v>29.64</v>
      </c>
      <c r="U1922" s="45">
        <f t="shared" si="144"/>
        <v>33.048600000000008</v>
      </c>
      <c r="V1922" s="48">
        <f t="shared" si="145"/>
        <v>33.048600000000008</v>
      </c>
      <c r="W1922" t="s">
        <v>1361</v>
      </c>
      <c r="X1922" t="s">
        <v>951</v>
      </c>
    </row>
    <row r="1923" spans="1:24" outlineLevel="2">
      <c r="A1923" t="s">
        <v>125</v>
      </c>
      <c r="B1923" s="73" t="str">
        <f t="shared" si="141"/>
        <v>HA</v>
      </c>
      <c r="C1923" t="s">
        <v>2194</v>
      </c>
      <c r="D1923">
        <v>8</v>
      </c>
      <c r="E1923" t="s">
        <v>2195</v>
      </c>
      <c r="F1923">
        <v>9.81</v>
      </c>
      <c r="H1923" t="s">
        <v>2194</v>
      </c>
      <c r="I1923">
        <v>7.29</v>
      </c>
      <c r="J1923">
        <v>1</v>
      </c>
      <c r="K1923">
        <v>7.29</v>
      </c>
      <c r="L1923" s="45">
        <f>VLOOKUP(H1923,'[1]CALCUL AS et AN'!$A$2:$AU$889,24,FALSE)</f>
        <v>7.2920999999999996</v>
      </c>
      <c r="M1923" s="48">
        <f>VLOOKUP(H1923,'[1]CALCUL AS et AN'!$A$2:$AU$889,28,FALSE)</f>
        <v>7.2920999999999996</v>
      </c>
      <c r="N1923">
        <v>58.32</v>
      </c>
      <c r="O1923" s="45">
        <f t="shared" si="142"/>
        <v>58.336799999999997</v>
      </c>
      <c r="P1923" s="48">
        <f t="shared" si="143"/>
        <v>58.336799999999997</v>
      </c>
      <c r="Q1923">
        <v>9.81</v>
      </c>
      <c r="R1923" s="45">
        <f>VLOOKUP(H1923,'[1]CALCUL AS et AN'!$A$2:$AU$889,46,FALSE)</f>
        <v>10.93815</v>
      </c>
      <c r="S1923" s="48">
        <f>VLOOKUP(H1923,'[1]CALCUL AS et AN'!$A$2:$AU$889,47,FALSE)</f>
        <v>10.93815</v>
      </c>
      <c r="T1923">
        <v>78.48</v>
      </c>
      <c r="U1923" s="45">
        <f t="shared" si="144"/>
        <v>87.505200000000002</v>
      </c>
      <c r="V1923" s="48">
        <f t="shared" si="145"/>
        <v>87.505200000000002</v>
      </c>
      <c r="W1923" t="s">
        <v>1361</v>
      </c>
      <c r="X1923" t="s">
        <v>951</v>
      </c>
    </row>
    <row r="1924" spans="1:24" outlineLevel="2">
      <c r="A1924" t="s">
        <v>125</v>
      </c>
      <c r="B1924" s="73" t="str">
        <f t="shared" si="141"/>
        <v>HA</v>
      </c>
      <c r="C1924" t="s">
        <v>2202</v>
      </c>
      <c r="D1924">
        <v>4</v>
      </c>
      <c r="E1924" t="s">
        <v>2203</v>
      </c>
      <c r="F1924">
        <v>10.32</v>
      </c>
      <c r="H1924" t="s">
        <v>2202</v>
      </c>
      <c r="I1924">
        <v>7.67</v>
      </c>
      <c r="J1924">
        <v>1</v>
      </c>
      <c r="K1924">
        <v>7.67</v>
      </c>
      <c r="L1924" s="45">
        <f>VLOOKUP(H1924,'[1]CALCUL AS et AN'!$A$2:$AU$889,24,FALSE)</f>
        <v>7.6711999999999998</v>
      </c>
      <c r="M1924" s="48">
        <f>VLOOKUP(H1924,'[1]CALCUL AS et AN'!$A$2:$AU$889,28,FALSE)</f>
        <v>7.6711999999999998</v>
      </c>
      <c r="N1924">
        <v>30.68</v>
      </c>
      <c r="O1924" s="45">
        <f t="shared" si="142"/>
        <v>30.684799999999999</v>
      </c>
      <c r="P1924" s="48">
        <f t="shared" si="143"/>
        <v>30.684799999999999</v>
      </c>
      <c r="Q1924">
        <v>10.32</v>
      </c>
      <c r="R1924" s="45">
        <f>VLOOKUP(H1924,'[1]CALCUL AS et AN'!$A$2:$AU$889,46,FALSE)</f>
        <v>11.5068</v>
      </c>
      <c r="S1924" s="48">
        <f>VLOOKUP(H1924,'[1]CALCUL AS et AN'!$A$2:$AU$889,47,FALSE)</f>
        <v>11.5068</v>
      </c>
      <c r="T1924">
        <v>41.28</v>
      </c>
      <c r="U1924" s="45">
        <f t="shared" si="144"/>
        <v>46.027200000000001</v>
      </c>
      <c r="V1924" s="48">
        <f t="shared" si="145"/>
        <v>46.027200000000001</v>
      </c>
      <c r="W1924" t="s">
        <v>1361</v>
      </c>
      <c r="X1924" t="s">
        <v>951</v>
      </c>
    </row>
    <row r="1925" spans="1:24" outlineLevel="2">
      <c r="A1925" t="s">
        <v>125</v>
      </c>
      <c r="B1925" s="73" t="str">
        <f t="shared" si="141"/>
        <v>HA</v>
      </c>
      <c r="C1925" t="s">
        <v>2410</v>
      </c>
      <c r="D1925">
        <v>8.43</v>
      </c>
      <c r="E1925" t="s">
        <v>2411</v>
      </c>
      <c r="F1925">
        <v>75</v>
      </c>
      <c r="H1925" t="s">
        <v>2410</v>
      </c>
      <c r="I1925">
        <v>50</v>
      </c>
      <c r="J1925">
        <v>1</v>
      </c>
      <c r="K1925">
        <v>50</v>
      </c>
      <c r="L1925" s="45">
        <f>VLOOKUP(H1925,'[1]CALCUL AS et AN'!$A$2:$AU$889,24,FALSE)</f>
        <v>50</v>
      </c>
      <c r="M1925" s="48">
        <f>VLOOKUP(H1925,'[1]CALCUL AS et AN'!$A$2:$AU$889,28,FALSE)</f>
        <v>50</v>
      </c>
      <c r="N1925">
        <v>421.5</v>
      </c>
      <c r="O1925" s="45">
        <f t="shared" si="142"/>
        <v>421.5</v>
      </c>
      <c r="P1925" s="48">
        <f t="shared" si="143"/>
        <v>421.5</v>
      </c>
      <c r="Q1925">
        <v>75</v>
      </c>
      <c r="R1925" s="45">
        <f>VLOOKUP(H1925,'[1]CALCUL AS et AN'!$A$2:$AU$889,46,FALSE)</f>
        <v>75</v>
      </c>
      <c r="S1925" s="48">
        <f>VLOOKUP(H1925,'[1]CALCUL AS et AN'!$A$2:$AU$889,47,FALSE)</f>
        <v>75</v>
      </c>
      <c r="T1925">
        <v>632.25</v>
      </c>
      <c r="U1925" s="45">
        <f t="shared" si="144"/>
        <v>632.25</v>
      </c>
      <c r="V1925" s="48">
        <f t="shared" si="145"/>
        <v>632.25</v>
      </c>
      <c r="W1925" t="s">
        <v>1361</v>
      </c>
      <c r="X1925" t="s">
        <v>951</v>
      </c>
    </row>
    <row r="1926" spans="1:24" outlineLevel="2">
      <c r="A1926" t="s">
        <v>125</v>
      </c>
      <c r="B1926" s="73" t="str">
        <f t="shared" si="141"/>
        <v>HA</v>
      </c>
      <c r="C1926" t="s">
        <v>2158</v>
      </c>
      <c r="D1926">
        <v>4</v>
      </c>
      <c r="E1926" t="s">
        <v>2159</v>
      </c>
      <c r="F1926">
        <v>32.450000000000003</v>
      </c>
      <c r="H1926" t="s">
        <v>2158</v>
      </c>
      <c r="I1926">
        <v>24.12</v>
      </c>
      <c r="J1926">
        <v>1</v>
      </c>
      <c r="K1926">
        <v>24.12</v>
      </c>
      <c r="L1926" s="45">
        <f>VLOOKUP(H1926,'[1]CALCUL AS et AN'!$A$2:$AU$889,24,FALSE)</f>
        <v>24.117449999999998</v>
      </c>
      <c r="M1926" s="48">
        <f>VLOOKUP(H1926,'[1]CALCUL AS et AN'!$A$2:$AU$889,28,FALSE)</f>
        <v>24.117449999999998</v>
      </c>
      <c r="N1926">
        <v>96.48</v>
      </c>
      <c r="O1926" s="45">
        <f t="shared" si="142"/>
        <v>96.469799999999992</v>
      </c>
      <c r="P1926" s="48">
        <f t="shared" si="143"/>
        <v>96.469799999999992</v>
      </c>
      <c r="Q1926">
        <v>32.450000000000003</v>
      </c>
      <c r="R1926" s="45">
        <f>VLOOKUP(H1926,'[1]CALCUL AS et AN'!$A$2:$AU$889,46,FALSE)</f>
        <v>36.176175000000001</v>
      </c>
      <c r="S1926" s="48">
        <f>VLOOKUP(H1926,'[1]CALCUL AS et AN'!$A$2:$AU$889,47,FALSE)</f>
        <v>36.176175000000001</v>
      </c>
      <c r="T1926">
        <v>129.80000000000001</v>
      </c>
      <c r="U1926" s="45">
        <f t="shared" si="144"/>
        <v>144.7047</v>
      </c>
      <c r="V1926" s="48">
        <f t="shared" si="145"/>
        <v>144.7047</v>
      </c>
      <c r="W1926" t="s">
        <v>1361</v>
      </c>
      <c r="X1926" t="s">
        <v>951</v>
      </c>
    </row>
    <row r="1927" spans="1:24" outlineLevel="2">
      <c r="A1927" t="s">
        <v>125</v>
      </c>
      <c r="B1927" s="73" t="str">
        <f t="shared" si="141"/>
        <v>HA</v>
      </c>
      <c r="C1927" t="s">
        <v>2162</v>
      </c>
      <c r="D1927">
        <v>8</v>
      </c>
      <c r="E1927" t="s">
        <v>2163</v>
      </c>
      <c r="F1927">
        <v>42.95</v>
      </c>
      <c r="H1927" t="s">
        <v>2162</v>
      </c>
      <c r="I1927">
        <v>31.92</v>
      </c>
      <c r="J1927">
        <v>1</v>
      </c>
      <c r="K1927">
        <v>31.92</v>
      </c>
      <c r="L1927" s="45">
        <f>VLOOKUP(H1927,'[1]CALCUL AS et AN'!$A$2:$AU$889,24,FALSE)</f>
        <v>31.922449999999998</v>
      </c>
      <c r="M1927" s="48">
        <f>VLOOKUP(H1927,'[1]CALCUL AS et AN'!$A$2:$AU$889,28,FALSE)</f>
        <v>31.922449999999998</v>
      </c>
      <c r="N1927">
        <v>255.36</v>
      </c>
      <c r="O1927" s="45">
        <f t="shared" si="142"/>
        <v>255.37959999999998</v>
      </c>
      <c r="P1927" s="48">
        <f t="shared" si="143"/>
        <v>255.37959999999998</v>
      </c>
      <c r="Q1927">
        <v>42.95</v>
      </c>
      <c r="R1927" s="45">
        <f>VLOOKUP(H1927,'[1]CALCUL AS et AN'!$A$2:$AU$889,46,FALSE)</f>
        <v>47.883674999999997</v>
      </c>
      <c r="S1927" s="48">
        <f>VLOOKUP(H1927,'[1]CALCUL AS et AN'!$A$2:$AU$889,47,FALSE)</f>
        <v>47.883674999999997</v>
      </c>
      <c r="T1927">
        <v>343.6</v>
      </c>
      <c r="U1927" s="45">
        <f t="shared" si="144"/>
        <v>383.06939999999997</v>
      </c>
      <c r="V1927" s="48">
        <f t="shared" si="145"/>
        <v>383.06939999999997</v>
      </c>
      <c r="W1927" t="s">
        <v>1361</v>
      </c>
      <c r="X1927" t="s">
        <v>951</v>
      </c>
    </row>
    <row r="1928" spans="1:24" outlineLevel="2">
      <c r="A1928" t="s">
        <v>125</v>
      </c>
      <c r="B1928" s="73" t="str">
        <f t="shared" si="141"/>
        <v>HA</v>
      </c>
      <c r="C1928" t="s">
        <v>2170</v>
      </c>
      <c r="D1928">
        <v>4</v>
      </c>
      <c r="E1928" t="s">
        <v>2171</v>
      </c>
      <c r="F1928">
        <v>45.2</v>
      </c>
      <c r="H1928" t="s">
        <v>2170</v>
      </c>
      <c r="I1928">
        <v>33.590000000000003</v>
      </c>
      <c r="J1928">
        <v>1</v>
      </c>
      <c r="K1928">
        <v>33.590000000000003</v>
      </c>
      <c r="L1928" s="45">
        <f>VLOOKUP(H1928,'[1]CALCUL AS et AN'!$A$2:$AU$889,24,FALSE)</f>
        <v>33.594949999999997</v>
      </c>
      <c r="M1928" s="48">
        <f>VLOOKUP(H1928,'[1]CALCUL AS et AN'!$A$2:$AU$889,28,FALSE)</f>
        <v>33.594949999999997</v>
      </c>
      <c r="N1928">
        <v>134.36000000000001</v>
      </c>
      <c r="O1928" s="45">
        <f t="shared" si="142"/>
        <v>134.37979999999999</v>
      </c>
      <c r="P1928" s="48">
        <f t="shared" si="143"/>
        <v>134.37979999999999</v>
      </c>
      <c r="Q1928">
        <v>45.2</v>
      </c>
      <c r="R1928" s="45">
        <f>VLOOKUP(H1928,'[1]CALCUL AS et AN'!$A$2:$AU$889,46,FALSE)</f>
        <v>50.392424999999996</v>
      </c>
      <c r="S1928" s="48">
        <f>VLOOKUP(H1928,'[1]CALCUL AS et AN'!$A$2:$AU$889,47,FALSE)</f>
        <v>50.392424999999996</v>
      </c>
      <c r="T1928">
        <v>180.8</v>
      </c>
      <c r="U1928" s="45">
        <f t="shared" si="144"/>
        <v>201.56969999999998</v>
      </c>
      <c r="V1928" s="48">
        <f t="shared" si="145"/>
        <v>201.56969999999998</v>
      </c>
      <c r="W1928" t="s">
        <v>1361</v>
      </c>
      <c r="X1928" t="s">
        <v>951</v>
      </c>
    </row>
    <row r="1929" spans="1:24" outlineLevel="2">
      <c r="A1929" t="s">
        <v>125</v>
      </c>
      <c r="B1929" s="73" t="str">
        <f t="shared" si="141"/>
        <v>HA</v>
      </c>
      <c r="C1929" t="s">
        <v>2221</v>
      </c>
      <c r="D1929">
        <v>4</v>
      </c>
      <c r="E1929" t="s">
        <v>2222</v>
      </c>
      <c r="F1929">
        <v>4.76</v>
      </c>
      <c r="H1929" t="s">
        <v>2221</v>
      </c>
      <c r="I1929">
        <v>3.54</v>
      </c>
      <c r="J1929">
        <v>1</v>
      </c>
      <c r="K1929">
        <v>3.54</v>
      </c>
      <c r="L1929" s="45">
        <f>VLOOKUP(H1929,'[1]CALCUL AS et AN'!$A$2:$AU$889,24,FALSE)</f>
        <v>3.5345499999999999</v>
      </c>
      <c r="M1929" s="48">
        <f>VLOOKUP(H1929,'[1]CALCUL AS et AN'!$A$2:$AU$889,28,FALSE)</f>
        <v>3.5345499999999999</v>
      </c>
      <c r="N1929">
        <v>14.16</v>
      </c>
      <c r="O1929" s="45">
        <f t="shared" si="142"/>
        <v>14.138199999999999</v>
      </c>
      <c r="P1929" s="48">
        <f t="shared" si="143"/>
        <v>14.138199999999999</v>
      </c>
      <c r="Q1929">
        <v>4.76</v>
      </c>
      <c r="R1929" s="45">
        <f>VLOOKUP(H1929,'[1]CALCUL AS et AN'!$A$2:$AU$889,46,FALSE)</f>
        <v>5.301825</v>
      </c>
      <c r="S1929" s="48">
        <f>VLOOKUP(H1929,'[1]CALCUL AS et AN'!$A$2:$AU$889,47,FALSE)</f>
        <v>5.301825</v>
      </c>
      <c r="T1929">
        <v>19.04</v>
      </c>
      <c r="U1929" s="45">
        <f t="shared" si="144"/>
        <v>21.2073</v>
      </c>
      <c r="V1929" s="48">
        <f t="shared" si="145"/>
        <v>21.2073</v>
      </c>
      <c r="W1929" t="s">
        <v>1361</v>
      </c>
      <c r="X1929" t="s">
        <v>951</v>
      </c>
    </row>
    <row r="1930" spans="1:24" outlineLevel="2">
      <c r="A1930" t="s">
        <v>125</v>
      </c>
      <c r="B1930" s="73" t="str">
        <f t="shared" si="141"/>
        <v>HA</v>
      </c>
      <c r="C1930" t="s">
        <v>2224</v>
      </c>
      <c r="D1930">
        <v>8</v>
      </c>
      <c r="E1930" t="s">
        <v>2225</v>
      </c>
      <c r="F1930">
        <v>6.29</v>
      </c>
      <c r="H1930" t="s">
        <v>2224</v>
      </c>
      <c r="I1930">
        <v>4.67</v>
      </c>
      <c r="J1930">
        <v>1</v>
      </c>
      <c r="K1930">
        <v>4.67</v>
      </c>
      <c r="L1930" s="45">
        <f>VLOOKUP(H1930,'[1]CALCUL AS et AN'!$A$2:$AU$889,24,FALSE)</f>
        <v>4.6718500000000001</v>
      </c>
      <c r="M1930" s="48">
        <f>VLOOKUP(H1930,'[1]CALCUL AS et AN'!$A$2:$AU$889,28,FALSE)</f>
        <v>4.6718500000000001</v>
      </c>
      <c r="N1930">
        <v>37.36</v>
      </c>
      <c r="O1930" s="45">
        <f t="shared" si="142"/>
        <v>37.3748</v>
      </c>
      <c r="P1930" s="48">
        <f t="shared" si="143"/>
        <v>37.3748</v>
      </c>
      <c r="Q1930">
        <v>6.29</v>
      </c>
      <c r="R1930" s="45">
        <f>VLOOKUP(H1930,'[1]CALCUL AS et AN'!$A$2:$AU$889,46,FALSE)</f>
        <v>7.0077750000000005</v>
      </c>
      <c r="S1930" s="48">
        <f>VLOOKUP(H1930,'[1]CALCUL AS et AN'!$A$2:$AU$889,47,FALSE)</f>
        <v>7.0077750000000005</v>
      </c>
      <c r="T1930">
        <v>50.32</v>
      </c>
      <c r="U1930" s="45">
        <f t="shared" si="144"/>
        <v>56.062200000000004</v>
      </c>
      <c r="V1930" s="48">
        <f t="shared" si="145"/>
        <v>56.062200000000004</v>
      </c>
      <c r="W1930" t="s">
        <v>1361</v>
      </c>
      <c r="X1930" t="s">
        <v>951</v>
      </c>
    </row>
    <row r="1931" spans="1:24" outlineLevel="2">
      <c r="A1931" t="s">
        <v>125</v>
      </c>
      <c r="B1931" s="73" t="str">
        <f t="shared" si="141"/>
        <v>HA</v>
      </c>
      <c r="C1931" t="s">
        <v>2230</v>
      </c>
      <c r="D1931">
        <v>4</v>
      </c>
      <c r="E1931" t="s">
        <v>2231</v>
      </c>
      <c r="F1931">
        <v>6.62</v>
      </c>
      <c r="H1931" t="s">
        <v>2230</v>
      </c>
      <c r="I1931">
        <v>4.92</v>
      </c>
      <c r="J1931">
        <v>1</v>
      </c>
      <c r="K1931">
        <v>4.92</v>
      </c>
      <c r="L1931" s="45">
        <f>VLOOKUP(H1931,'[1]CALCUL AS et AN'!$A$2:$AU$889,24,FALSE)</f>
        <v>4.9171500000000004</v>
      </c>
      <c r="M1931" s="48">
        <f>VLOOKUP(H1931,'[1]CALCUL AS et AN'!$A$2:$AU$889,28,FALSE)</f>
        <v>4.9171500000000004</v>
      </c>
      <c r="N1931">
        <v>19.68</v>
      </c>
      <c r="O1931" s="45">
        <f t="shared" si="142"/>
        <v>19.668600000000001</v>
      </c>
      <c r="P1931" s="48">
        <f t="shared" si="143"/>
        <v>19.668600000000001</v>
      </c>
      <c r="Q1931">
        <v>6.62</v>
      </c>
      <c r="R1931" s="45">
        <f>VLOOKUP(H1931,'[1]CALCUL AS et AN'!$A$2:$AU$889,46,FALSE)</f>
        <v>7.375725000000001</v>
      </c>
      <c r="S1931" s="48">
        <f>VLOOKUP(H1931,'[1]CALCUL AS et AN'!$A$2:$AU$889,47,FALSE)</f>
        <v>7.375725000000001</v>
      </c>
      <c r="T1931">
        <v>26.48</v>
      </c>
      <c r="U1931" s="45">
        <f t="shared" si="144"/>
        <v>29.502900000000004</v>
      </c>
      <c r="V1931" s="48">
        <f t="shared" si="145"/>
        <v>29.502900000000004</v>
      </c>
      <c r="W1931" t="s">
        <v>1361</v>
      </c>
      <c r="X1931" t="s">
        <v>951</v>
      </c>
    </row>
    <row r="1932" spans="1:24" outlineLevel="2">
      <c r="A1932" t="s">
        <v>125</v>
      </c>
      <c r="B1932" s="73" t="str">
        <f t="shared" si="141"/>
        <v>HA</v>
      </c>
      <c r="C1932" t="s">
        <v>2069</v>
      </c>
      <c r="D1932">
        <v>16</v>
      </c>
      <c r="E1932" t="s">
        <v>2070</v>
      </c>
      <c r="F1932">
        <v>7.95</v>
      </c>
      <c r="H1932" t="s">
        <v>2069</v>
      </c>
      <c r="I1932">
        <v>3.29</v>
      </c>
      <c r="J1932">
        <v>6.06</v>
      </c>
      <c r="K1932">
        <v>0.54290429042904298</v>
      </c>
      <c r="L1932" s="45">
        <f>VLOOKUP(H1932,'[1]CALCUL AS et AN'!$A$2:$AU$889,24,FALSE)</f>
        <v>3.29</v>
      </c>
      <c r="M1932" s="48">
        <f>VLOOKUP(H1932,'[1]CALCUL AS et AN'!$A$2:$AU$889,28,FALSE)</f>
        <v>3.29</v>
      </c>
      <c r="N1932">
        <v>8.6864686468646877</v>
      </c>
      <c r="O1932" s="45">
        <f t="shared" si="142"/>
        <v>52.64</v>
      </c>
      <c r="P1932" s="48">
        <f t="shared" si="143"/>
        <v>52.64</v>
      </c>
      <c r="Q1932">
        <v>7.95</v>
      </c>
      <c r="R1932" s="45">
        <f>VLOOKUP(H1932,'[1]CALCUL AS et AN'!$A$2:$AU$889,46,FALSE)</f>
        <v>8.2249999999999996</v>
      </c>
      <c r="S1932" s="48">
        <f>VLOOKUP(H1932,'[1]CALCUL AS et AN'!$A$2:$AU$889,47,FALSE)</f>
        <v>8.2249999999999996</v>
      </c>
      <c r="T1932">
        <v>127.2</v>
      </c>
      <c r="U1932" s="45">
        <f t="shared" si="144"/>
        <v>131.6</v>
      </c>
      <c r="V1932" s="48">
        <f t="shared" si="145"/>
        <v>131.6</v>
      </c>
      <c r="W1932" t="s">
        <v>1361</v>
      </c>
      <c r="X1932" t="s">
        <v>951</v>
      </c>
    </row>
    <row r="1933" spans="1:24" outlineLevel="1">
      <c r="A1933" s="73" t="s">
        <v>3123</v>
      </c>
      <c r="B1933" s="73" t="str">
        <f t="shared" si="141"/>
        <v>PCG14EHA</v>
      </c>
      <c r="N1933">
        <f>SUBTOTAL(9,N1908:N1932)</f>
        <v>1436.2868632563261</v>
      </c>
      <c r="O1933" s="45">
        <f>SUBTOTAL(9,O1908:O1932)</f>
        <v>1498.4879000000001</v>
      </c>
      <c r="P1933" s="48">
        <f>SUBTOTAL(9,P1908:P1932)</f>
        <v>1534.932</v>
      </c>
      <c r="T1933">
        <f>SUBTOTAL(9,T1908:T1932)</f>
        <v>2233.3128999999999</v>
      </c>
      <c r="U1933" s="45">
        <f>SUBTOTAL(9,U1908:U1932)</f>
        <v>2285.1835749999996</v>
      </c>
      <c r="V1933" s="48">
        <f>SUBTOTAL(9,V1908:V1932)</f>
        <v>2338.1635999999999</v>
      </c>
    </row>
    <row r="1934" spans="1:24" outlineLevel="2">
      <c r="A1934" t="s">
        <v>2421</v>
      </c>
      <c r="B1934" s="73" t="str">
        <f t="shared" si="141"/>
        <v>EXD6306M</v>
      </c>
      <c r="C1934" t="s">
        <v>634</v>
      </c>
      <c r="D1934">
        <v>0.02</v>
      </c>
      <c r="E1934" t="s">
        <v>1821</v>
      </c>
      <c r="F1934">
        <v>94.25</v>
      </c>
      <c r="H1934" t="s">
        <v>634</v>
      </c>
      <c r="I1934">
        <v>5.38</v>
      </c>
      <c r="J1934">
        <v>0.04</v>
      </c>
      <c r="K1934">
        <v>134.5</v>
      </c>
      <c r="L1934" s="45">
        <f>VLOOKUP(H1934,'[1]CALCUL AS et AN'!$A$2:$AU$889,24,FALSE)</f>
        <v>5.37</v>
      </c>
      <c r="M1934" s="48">
        <f>VLOOKUP(H1934,'[1]CALCUL AS et AN'!$A$2:$AU$889,28,FALSE)</f>
        <v>5.37</v>
      </c>
      <c r="N1934">
        <v>2.69</v>
      </c>
      <c r="O1934" s="45">
        <f t="shared" si="142"/>
        <v>0.10740000000000001</v>
      </c>
      <c r="P1934" s="48">
        <f t="shared" si="143"/>
        <v>0.10740000000000001</v>
      </c>
      <c r="Q1934">
        <v>94.25</v>
      </c>
      <c r="R1934" s="45">
        <f>VLOOKUP(H1934,'[1]CALCUL AS et AN'!$A$2:$AU$889,46,FALSE)</f>
        <v>7.1421000000000001</v>
      </c>
      <c r="S1934" s="48">
        <f>VLOOKUP(H1934,'[1]CALCUL AS et AN'!$A$2:$AU$889,47,FALSE)</f>
        <v>7.1421000000000001</v>
      </c>
      <c r="T1934">
        <v>1.885</v>
      </c>
      <c r="U1934" s="45">
        <f t="shared" si="144"/>
        <v>0.142842</v>
      </c>
      <c r="V1934" s="48">
        <f t="shared" si="145"/>
        <v>0.142842</v>
      </c>
      <c r="W1934" t="s">
        <v>951</v>
      </c>
      <c r="X1934" t="s">
        <v>937</v>
      </c>
    </row>
    <row r="1935" spans="1:24" outlineLevel="2">
      <c r="A1935" t="s">
        <v>2421</v>
      </c>
      <c r="B1935" s="73" t="str">
        <f t="shared" si="141"/>
        <v>EXD6306M</v>
      </c>
      <c r="C1935" t="s">
        <v>2410</v>
      </c>
      <c r="D1935">
        <v>0.04</v>
      </c>
      <c r="E1935" t="s">
        <v>2411</v>
      </c>
      <c r="F1935">
        <v>75</v>
      </c>
      <c r="H1935" t="s">
        <v>2410</v>
      </c>
      <c r="I1935">
        <v>50</v>
      </c>
      <c r="J1935">
        <v>1</v>
      </c>
      <c r="K1935">
        <v>50</v>
      </c>
      <c r="L1935" s="45">
        <f>VLOOKUP(H1935,'[1]CALCUL AS et AN'!$A$2:$AU$889,24,FALSE)</f>
        <v>50</v>
      </c>
      <c r="M1935" s="48">
        <f>VLOOKUP(H1935,'[1]CALCUL AS et AN'!$A$2:$AU$889,28,FALSE)</f>
        <v>50</v>
      </c>
      <c r="N1935">
        <v>2</v>
      </c>
      <c r="O1935" s="45">
        <f t="shared" si="142"/>
        <v>2</v>
      </c>
      <c r="P1935" s="48">
        <f t="shared" si="143"/>
        <v>2</v>
      </c>
      <c r="Q1935">
        <v>75</v>
      </c>
      <c r="R1935" s="45">
        <f>VLOOKUP(H1935,'[1]CALCUL AS et AN'!$A$2:$AU$889,46,FALSE)</f>
        <v>75</v>
      </c>
      <c r="S1935" s="48">
        <f>VLOOKUP(H1935,'[1]CALCUL AS et AN'!$A$2:$AU$889,47,FALSE)</f>
        <v>75</v>
      </c>
      <c r="T1935">
        <v>3</v>
      </c>
      <c r="U1935" s="45">
        <f t="shared" si="144"/>
        <v>3</v>
      </c>
      <c r="V1935" s="48">
        <f t="shared" si="145"/>
        <v>3</v>
      </c>
      <c r="W1935" t="s">
        <v>951</v>
      </c>
      <c r="X1935" t="s">
        <v>951</v>
      </c>
    </row>
    <row r="1936" spans="1:24" outlineLevel="1">
      <c r="A1936" s="73" t="s">
        <v>3124</v>
      </c>
      <c r="B1936" s="73" t="str">
        <f t="shared" si="141"/>
        <v>SOROFLEXD6306M</v>
      </c>
      <c r="N1936">
        <f>SUBTOTAL(9,N1934:N1935)</f>
        <v>4.6899999999999995</v>
      </c>
      <c r="O1936" s="45">
        <f>SUBTOTAL(9,O1934:O1935)</f>
        <v>2.1074000000000002</v>
      </c>
      <c r="P1936" s="48">
        <f>SUBTOTAL(9,P1934:P1935)</f>
        <v>2.1074000000000002</v>
      </c>
      <c r="T1936">
        <f>SUBTOTAL(9,T1934:T1935)</f>
        <v>4.8849999999999998</v>
      </c>
      <c r="U1936" s="45">
        <f>SUBTOTAL(9,U1934:U1935)</f>
        <v>3.1428419999999999</v>
      </c>
      <c r="V1936" s="48">
        <f>SUBTOTAL(9,V1934:V1935)</f>
        <v>3.1428419999999999</v>
      </c>
    </row>
    <row r="1937" spans="1:24" outlineLevel="2">
      <c r="A1937" t="s">
        <v>396</v>
      </c>
      <c r="B1937" s="73" t="str">
        <f t="shared" si="141"/>
        <v>HD50</v>
      </c>
      <c r="C1937" t="s">
        <v>1962</v>
      </c>
      <c r="D1937">
        <v>1</v>
      </c>
      <c r="E1937" t="s">
        <v>1963</v>
      </c>
      <c r="F1937">
        <v>9.06</v>
      </c>
      <c r="H1937" t="s">
        <v>1962</v>
      </c>
      <c r="I1937">
        <v>5.59</v>
      </c>
      <c r="J1937">
        <v>1</v>
      </c>
      <c r="K1937">
        <v>5.59</v>
      </c>
      <c r="L1937" s="45">
        <f>VLOOKUP(H1937,'[1]CALCUL AS et AN'!$A$2:$AU$889,24,FALSE)</f>
        <v>5.5940000000000003</v>
      </c>
      <c r="M1937" s="48">
        <f>VLOOKUP(H1937,'[1]CALCUL AS et AN'!$A$2:$AU$889,28,FALSE)</f>
        <v>5.7649999999999997</v>
      </c>
      <c r="N1937">
        <v>5.59</v>
      </c>
      <c r="O1937" s="45">
        <f t="shared" si="142"/>
        <v>5.5940000000000003</v>
      </c>
      <c r="P1937" s="48">
        <f t="shared" si="143"/>
        <v>5.7649999999999997</v>
      </c>
      <c r="Q1937">
        <v>9.06</v>
      </c>
      <c r="R1937" s="45">
        <f>VLOOKUP(H1937,'[1]CALCUL AS et AN'!$A$2:$AU$889,46,FALSE)</f>
        <v>9.7895000000000003</v>
      </c>
      <c r="S1937" s="48">
        <f>VLOOKUP(H1937,'[1]CALCUL AS et AN'!$A$2:$AU$889,47,FALSE)</f>
        <v>10.088749999999999</v>
      </c>
      <c r="T1937">
        <v>9.06</v>
      </c>
      <c r="U1937" s="45">
        <f t="shared" si="144"/>
        <v>9.7895000000000003</v>
      </c>
      <c r="V1937" s="48">
        <f t="shared" si="145"/>
        <v>10.088749999999999</v>
      </c>
      <c r="W1937" t="s">
        <v>1361</v>
      </c>
      <c r="X1937" t="s">
        <v>951</v>
      </c>
    </row>
    <row r="1938" spans="1:24" outlineLevel="2">
      <c r="A1938" t="s">
        <v>396</v>
      </c>
      <c r="B1938" s="73" t="str">
        <f t="shared" si="141"/>
        <v>HD50</v>
      </c>
      <c r="C1938" t="s">
        <v>2421</v>
      </c>
      <c r="D1938">
        <v>1</v>
      </c>
      <c r="E1938" t="s">
        <v>2422</v>
      </c>
      <c r="F1938">
        <v>94.25</v>
      </c>
      <c r="H1938" t="s">
        <v>2421</v>
      </c>
      <c r="I1938">
        <v>2.13</v>
      </c>
      <c r="J1938">
        <v>1</v>
      </c>
      <c r="K1938">
        <v>2.13</v>
      </c>
      <c r="L1938" s="45">
        <f>VLOOKUP(H1938,'[1]CALCUL AS et AN'!$A$2:$AU$889,24,FALSE)</f>
        <v>2.13</v>
      </c>
      <c r="M1938" s="48">
        <f>VLOOKUP(H1938,'[1]CALCUL AS et AN'!$A$2:$AU$889,28,FALSE)</f>
        <v>2.13</v>
      </c>
      <c r="N1938">
        <v>2.13</v>
      </c>
      <c r="O1938" s="45">
        <f t="shared" si="142"/>
        <v>2.13</v>
      </c>
      <c r="P1938" s="48">
        <f t="shared" si="143"/>
        <v>2.13</v>
      </c>
      <c r="Q1938">
        <v>94.25</v>
      </c>
      <c r="R1938" s="45">
        <f>VLOOKUP(H1938,'[1]CALCUL AS et AN'!$A$2:$AU$889,46,FALSE)</f>
        <v>2.8329</v>
      </c>
      <c r="S1938" s="48">
        <f>VLOOKUP(H1938,'[1]CALCUL AS et AN'!$A$2:$AU$889,47,FALSE)</f>
        <v>2.8329</v>
      </c>
      <c r="T1938">
        <v>94.25</v>
      </c>
      <c r="U1938" s="45">
        <f t="shared" si="144"/>
        <v>2.8329</v>
      </c>
      <c r="V1938" s="48">
        <f t="shared" si="145"/>
        <v>2.8329</v>
      </c>
      <c r="W1938" t="s">
        <v>1361</v>
      </c>
      <c r="X1938" t="s">
        <v>951</v>
      </c>
    </row>
    <row r="1939" spans="1:24" outlineLevel="2">
      <c r="A1939" t="s">
        <v>396</v>
      </c>
      <c r="B1939" s="73" t="str">
        <f t="shared" ref="B1939:B2002" si="146">MID(A1939,7,100)</f>
        <v>HD50</v>
      </c>
      <c r="C1939" t="s">
        <v>1953</v>
      </c>
      <c r="D1939">
        <v>1</v>
      </c>
      <c r="E1939" t="s">
        <v>1954</v>
      </c>
      <c r="F1939">
        <v>5.22</v>
      </c>
      <c r="H1939" t="s">
        <v>1953</v>
      </c>
      <c r="I1939">
        <v>3.68</v>
      </c>
      <c r="J1939">
        <v>1</v>
      </c>
      <c r="K1939">
        <v>3.68</v>
      </c>
      <c r="L1939" s="45">
        <f>VLOOKUP(H1939,'[1]CALCUL AS et AN'!$A$2:$AU$889,24,FALSE)</f>
        <v>3.6829999999999998</v>
      </c>
      <c r="M1939" s="48">
        <f>VLOOKUP(H1939,'[1]CALCUL AS et AN'!$A$2:$AU$889,28,FALSE)</f>
        <v>4.0880000000000001</v>
      </c>
      <c r="N1939">
        <v>3.68</v>
      </c>
      <c r="O1939" s="45">
        <f t="shared" si="142"/>
        <v>3.6829999999999998</v>
      </c>
      <c r="P1939" s="48">
        <f t="shared" si="143"/>
        <v>4.0880000000000001</v>
      </c>
      <c r="Q1939">
        <v>5.22</v>
      </c>
      <c r="R1939" s="45">
        <f>VLOOKUP(H1939,'[1]CALCUL AS et AN'!$A$2:$AU$889,46,FALSE)</f>
        <v>5.5244999999999997</v>
      </c>
      <c r="S1939" s="48">
        <f>VLOOKUP(H1939,'[1]CALCUL AS et AN'!$A$2:$AU$889,47,FALSE)</f>
        <v>6.1319999999999997</v>
      </c>
      <c r="T1939">
        <v>5.22</v>
      </c>
      <c r="U1939" s="45">
        <f t="shared" si="144"/>
        <v>5.5244999999999997</v>
      </c>
      <c r="V1939" s="48">
        <f t="shared" si="145"/>
        <v>6.1319999999999997</v>
      </c>
      <c r="W1939" t="s">
        <v>1361</v>
      </c>
      <c r="X1939" t="s">
        <v>951</v>
      </c>
    </row>
    <row r="1940" spans="1:24" outlineLevel="2">
      <c r="A1940" t="s">
        <v>396</v>
      </c>
      <c r="B1940" s="73" t="str">
        <f t="shared" si="146"/>
        <v>HD50</v>
      </c>
      <c r="C1940" t="s">
        <v>2410</v>
      </c>
      <c r="D1940">
        <v>0.1</v>
      </c>
      <c r="E1940" t="s">
        <v>2411</v>
      </c>
      <c r="F1940">
        <v>75</v>
      </c>
      <c r="H1940" t="s">
        <v>2410</v>
      </c>
      <c r="I1940">
        <v>50</v>
      </c>
      <c r="J1940">
        <v>1</v>
      </c>
      <c r="K1940">
        <v>50</v>
      </c>
      <c r="L1940" s="45">
        <f>VLOOKUP(H1940,'[1]CALCUL AS et AN'!$A$2:$AU$889,24,FALSE)</f>
        <v>50</v>
      </c>
      <c r="M1940" s="48">
        <f>VLOOKUP(H1940,'[1]CALCUL AS et AN'!$A$2:$AU$889,28,FALSE)</f>
        <v>50</v>
      </c>
      <c r="N1940">
        <v>5</v>
      </c>
      <c r="O1940" s="45">
        <f t="shared" si="142"/>
        <v>5</v>
      </c>
      <c r="P1940" s="48">
        <f t="shared" si="143"/>
        <v>5</v>
      </c>
      <c r="Q1940">
        <v>75</v>
      </c>
      <c r="R1940" s="45">
        <f>VLOOKUP(H1940,'[1]CALCUL AS et AN'!$A$2:$AU$889,46,FALSE)</f>
        <v>75</v>
      </c>
      <c r="S1940" s="48">
        <f>VLOOKUP(H1940,'[1]CALCUL AS et AN'!$A$2:$AU$889,47,FALSE)</f>
        <v>75</v>
      </c>
      <c r="T1940">
        <v>7.5</v>
      </c>
      <c r="U1940" s="45">
        <f t="shared" si="144"/>
        <v>7.5</v>
      </c>
      <c r="V1940" s="48">
        <f t="shared" si="145"/>
        <v>7.5</v>
      </c>
      <c r="W1940" t="s">
        <v>1361</v>
      </c>
      <c r="X1940" t="s">
        <v>951</v>
      </c>
    </row>
    <row r="1941" spans="1:24" outlineLevel="1">
      <c r="A1941" s="73" t="s">
        <v>3125</v>
      </c>
      <c r="B1941" s="73" t="str">
        <f t="shared" si="146"/>
        <v>MRACPEHD50</v>
      </c>
      <c r="N1941">
        <f>SUBTOTAL(9,N1937:N1940)</f>
        <v>16.399999999999999</v>
      </c>
      <c r="O1941" s="45">
        <f>SUBTOTAL(9,O1937:O1940)</f>
        <v>16.407</v>
      </c>
      <c r="P1941" s="48">
        <f>SUBTOTAL(9,P1937:P1940)</f>
        <v>16.983000000000001</v>
      </c>
      <c r="T1941">
        <f>SUBTOTAL(9,T1937:T1940)</f>
        <v>116.03</v>
      </c>
      <c r="U1941" s="45">
        <f>SUBTOTAL(9,U1937:U1940)</f>
        <v>25.646900000000002</v>
      </c>
      <c r="V1941" s="48">
        <f>SUBTOTAL(9,V1937:V1940)</f>
        <v>26.553649999999998</v>
      </c>
    </row>
    <row r="1942" spans="1:24" outlineLevel="2">
      <c r="A1942" t="s">
        <v>16</v>
      </c>
      <c r="B1942" s="73" t="str">
        <f t="shared" si="146"/>
        <v>V150BG</v>
      </c>
      <c r="C1942" t="s">
        <v>476</v>
      </c>
      <c r="D1942">
        <v>1</v>
      </c>
      <c r="E1942" t="s">
        <v>1546</v>
      </c>
      <c r="F1942">
        <v>0.68</v>
      </c>
      <c r="H1942">
        <v>101006</v>
      </c>
      <c r="I1942">
        <v>0.23</v>
      </c>
      <c r="J1942">
        <v>1</v>
      </c>
      <c r="K1942">
        <v>0.23</v>
      </c>
      <c r="L1942" s="45">
        <f>VLOOKUP(H1942,'[1]CALCUL AS et AN'!$A$2:$AU$889,24,FALSE)</f>
        <v>0.22953999999999999</v>
      </c>
      <c r="M1942" s="48">
        <f>VLOOKUP(H1942,'[1]CALCUL AS et AN'!$A$2:$AU$889,28,FALSE)</f>
        <v>0.22953999999999999</v>
      </c>
      <c r="N1942">
        <v>0.23</v>
      </c>
      <c r="O1942" s="45">
        <f t="shared" si="142"/>
        <v>0.22953999999999999</v>
      </c>
      <c r="P1942" s="48">
        <f t="shared" si="143"/>
        <v>0.22953999999999999</v>
      </c>
      <c r="Q1942">
        <v>0.68</v>
      </c>
      <c r="R1942" s="45">
        <f>VLOOKUP(H1942,'[1]CALCUL AS et AN'!$A$2:$AU$889,46,FALSE)</f>
        <v>0.68862000000000001</v>
      </c>
      <c r="S1942" s="48">
        <f>VLOOKUP(H1942,'[1]CALCUL AS et AN'!$A$2:$AU$889,47,FALSE)</f>
        <v>0.68862000000000001</v>
      </c>
      <c r="T1942">
        <v>0.68</v>
      </c>
      <c r="U1942" s="45">
        <f t="shared" si="144"/>
        <v>0.68862000000000001</v>
      </c>
      <c r="V1942" s="48">
        <f t="shared" si="145"/>
        <v>0.68862000000000001</v>
      </c>
      <c r="W1942" t="s">
        <v>1361</v>
      </c>
      <c r="X1942" t="s">
        <v>951</v>
      </c>
    </row>
    <row r="1943" spans="1:24" outlineLevel="2">
      <c r="A1943" t="s">
        <v>16</v>
      </c>
      <c r="B1943" s="73" t="str">
        <f t="shared" si="146"/>
        <v>V150BG</v>
      </c>
      <c r="C1943" t="s">
        <v>626</v>
      </c>
      <c r="D1943">
        <v>2</v>
      </c>
      <c r="E1943" t="s">
        <v>2467</v>
      </c>
      <c r="F1943">
        <v>0.90200000000000002</v>
      </c>
      <c r="H1943" t="s">
        <v>2466</v>
      </c>
      <c r="I1943">
        <v>0.6</v>
      </c>
      <c r="J1943">
        <v>1</v>
      </c>
      <c r="K1943">
        <v>0.6</v>
      </c>
      <c r="L1943" s="45">
        <f>VLOOKUP(H1943,'[1]CALCUL AS et AN'!$A$2:$AU$889,24,FALSE)</f>
        <v>0.60099999999999998</v>
      </c>
      <c r="M1943" s="48">
        <f>VLOOKUP(H1943,'[1]CALCUL AS et AN'!$A$2:$AU$889,28,FALSE)</f>
        <v>0.60099999999999998</v>
      </c>
      <c r="N1943">
        <v>1.2</v>
      </c>
      <c r="O1943" s="45">
        <f t="shared" si="142"/>
        <v>1.202</v>
      </c>
      <c r="P1943" s="48">
        <f t="shared" si="143"/>
        <v>1.202</v>
      </c>
      <c r="Q1943">
        <v>0.90200000000000002</v>
      </c>
      <c r="R1943" s="45">
        <f>VLOOKUP(H1943,'[1]CALCUL AS et AN'!$A$2:$AU$889,46,FALSE)</f>
        <v>0.90149999999999997</v>
      </c>
      <c r="S1943" s="48">
        <f>VLOOKUP(H1943,'[1]CALCUL AS et AN'!$A$2:$AU$889,47,FALSE)</f>
        <v>0.90149999999999997</v>
      </c>
      <c r="T1943">
        <v>1.804</v>
      </c>
      <c r="U1943" s="45">
        <f t="shared" si="144"/>
        <v>1.8029999999999999</v>
      </c>
      <c r="V1943" s="48">
        <f t="shared" si="145"/>
        <v>1.8029999999999999</v>
      </c>
      <c r="W1943" t="s">
        <v>1361</v>
      </c>
      <c r="X1943" t="s">
        <v>951</v>
      </c>
    </row>
    <row r="1944" spans="1:24" outlineLevel="2">
      <c r="A1944" t="s">
        <v>16</v>
      </c>
      <c r="B1944" s="73" t="str">
        <f t="shared" si="146"/>
        <v>V150BG</v>
      </c>
      <c r="C1944" t="s">
        <v>1501</v>
      </c>
      <c r="D1944">
        <v>2</v>
      </c>
      <c r="E1944" t="s">
        <v>2471</v>
      </c>
      <c r="F1944">
        <v>0.08</v>
      </c>
      <c r="H1944" t="s">
        <v>2470</v>
      </c>
      <c r="I1944">
        <v>7.0000000000000007E-2</v>
      </c>
      <c r="J1944">
        <v>1</v>
      </c>
      <c r="K1944">
        <v>7.0000000000000007E-2</v>
      </c>
      <c r="L1944" s="45">
        <f>VLOOKUP(H1944,'[1]CALCUL AS et AN'!$A$2:$AU$889,24,FALSE)</f>
        <v>7.1999999999999995E-2</v>
      </c>
      <c r="M1944" s="48">
        <f>VLOOKUP(H1944,'[1]CALCUL AS et AN'!$A$2:$AU$889,28,FALSE)</f>
        <v>7.1999999999999995E-2</v>
      </c>
      <c r="N1944">
        <v>0.14000000000000001</v>
      </c>
      <c r="O1944" s="45">
        <f t="shared" si="142"/>
        <v>0.14399999999999999</v>
      </c>
      <c r="P1944" s="48">
        <f t="shared" si="143"/>
        <v>0.14399999999999999</v>
      </c>
      <c r="Q1944">
        <v>0.08</v>
      </c>
      <c r="R1944" s="45">
        <f>VLOOKUP(H1944,'[1]CALCUL AS et AN'!$A$2:$AU$889,46,FALSE)</f>
        <v>0.10799999999999998</v>
      </c>
      <c r="S1944" s="48">
        <f>VLOOKUP(H1944,'[1]CALCUL AS et AN'!$A$2:$AU$889,47,FALSE)</f>
        <v>0.10799999999999998</v>
      </c>
      <c r="T1944">
        <v>0.16</v>
      </c>
      <c r="U1944" s="45">
        <f t="shared" si="144"/>
        <v>0.21599999999999997</v>
      </c>
      <c r="V1944" s="48">
        <f t="shared" si="145"/>
        <v>0.21599999999999997</v>
      </c>
      <c r="W1944" t="s">
        <v>1361</v>
      </c>
      <c r="X1944" t="s">
        <v>951</v>
      </c>
    </row>
    <row r="1945" spans="1:24" outlineLevel="2">
      <c r="A1945" t="s">
        <v>16</v>
      </c>
      <c r="B1945" s="73" t="str">
        <f t="shared" si="146"/>
        <v>V150BG</v>
      </c>
      <c r="C1945" t="s">
        <v>1542</v>
      </c>
      <c r="D1945">
        <v>6</v>
      </c>
      <c r="E1945" t="s">
        <v>2270</v>
      </c>
      <c r="F1945">
        <v>7.0000000000000007E-2</v>
      </c>
      <c r="H1945">
        <v>8412802518</v>
      </c>
      <c r="I1945">
        <v>7.08</v>
      </c>
      <c r="J1945">
        <v>100</v>
      </c>
      <c r="K1945">
        <v>7.0800000000000002E-2</v>
      </c>
      <c r="L1945" s="45">
        <f>VLOOKUP(H1945,'[1]CALCUL AS et AN'!$A$2:$AU$889,24,FALSE)</f>
        <v>7.0800000000000002E-2</v>
      </c>
      <c r="M1945" s="48">
        <f>VLOOKUP(H1945,'[1]CALCUL AS et AN'!$A$2:$AU$889,28,FALSE)</f>
        <v>7.0800000000000002E-2</v>
      </c>
      <c r="N1945">
        <v>0.42480000000000001</v>
      </c>
      <c r="O1945" s="45">
        <f t="shared" si="142"/>
        <v>0.42480000000000001</v>
      </c>
      <c r="P1945" s="48">
        <f t="shared" si="143"/>
        <v>0.42480000000000001</v>
      </c>
      <c r="Q1945">
        <v>7.0000000000000007E-2</v>
      </c>
      <c r="R1945" s="45">
        <f>VLOOKUP(H1945,'[1]CALCUL AS et AN'!$A$2:$AU$889,46,FALSE)</f>
        <v>8.8499999999999995E-2</v>
      </c>
      <c r="S1945" s="48">
        <f>VLOOKUP(H1945,'[1]CALCUL AS et AN'!$A$2:$AU$889,47,FALSE)</f>
        <v>8.8499999999999995E-2</v>
      </c>
      <c r="T1945">
        <v>0.42000000000000004</v>
      </c>
      <c r="U1945" s="45">
        <f t="shared" si="144"/>
        <v>0.53099999999999992</v>
      </c>
      <c r="V1945" s="48">
        <f t="shared" si="145"/>
        <v>0.53099999999999992</v>
      </c>
      <c r="W1945" t="s">
        <v>1361</v>
      </c>
      <c r="X1945" t="s">
        <v>951</v>
      </c>
    </row>
    <row r="1946" spans="1:24" outlineLevel="2">
      <c r="A1946" t="s">
        <v>16</v>
      </c>
      <c r="B1946" s="73" t="str">
        <f t="shared" si="146"/>
        <v>V150BG</v>
      </c>
      <c r="C1946" t="s">
        <v>1983</v>
      </c>
      <c r="D1946">
        <v>2</v>
      </c>
      <c r="E1946" t="s">
        <v>2455</v>
      </c>
      <c r="F1946">
        <v>0.27400000000000002</v>
      </c>
      <c r="H1946" t="s">
        <v>2454</v>
      </c>
      <c r="I1946">
        <v>0.09</v>
      </c>
      <c r="J1946">
        <v>1</v>
      </c>
      <c r="K1946">
        <v>0.09</v>
      </c>
      <c r="L1946" s="45">
        <f>VLOOKUP(H1946,'[1]CALCUL AS et AN'!$A$2:$AU$889,24,FALSE)</f>
        <v>8.6599999999999996E-2</v>
      </c>
      <c r="M1946" s="48">
        <f>VLOOKUP(H1946,'[1]CALCUL AS et AN'!$A$2:$AU$889,28,FALSE)</f>
        <v>8.6599999999999996E-2</v>
      </c>
      <c r="N1946">
        <v>0.18</v>
      </c>
      <c r="O1946" s="45">
        <f t="shared" si="142"/>
        <v>0.17319999999999999</v>
      </c>
      <c r="P1946" s="48">
        <f t="shared" si="143"/>
        <v>0.17319999999999999</v>
      </c>
      <c r="Q1946">
        <v>0.27400000000000002</v>
      </c>
      <c r="R1946" s="45">
        <f>VLOOKUP(H1946,'[1]CALCUL AS et AN'!$A$2:$AU$889,46,FALSE)</f>
        <v>0.12989999999999999</v>
      </c>
      <c r="S1946" s="48">
        <f>VLOOKUP(H1946,'[1]CALCUL AS et AN'!$A$2:$AU$889,47,FALSE)</f>
        <v>0.12989999999999999</v>
      </c>
      <c r="T1946">
        <v>0.54800000000000004</v>
      </c>
      <c r="U1946" s="45">
        <f t="shared" si="144"/>
        <v>0.25979999999999998</v>
      </c>
      <c r="V1946" s="48">
        <f t="shared" si="145"/>
        <v>0.25979999999999998</v>
      </c>
      <c r="W1946" t="s">
        <v>1361</v>
      </c>
      <c r="X1946" t="s">
        <v>951</v>
      </c>
    </row>
    <row r="1947" spans="1:24" outlineLevel="2">
      <c r="A1947" t="s">
        <v>16</v>
      </c>
      <c r="B1947" s="73" t="str">
        <f t="shared" si="146"/>
        <v>V150BG</v>
      </c>
      <c r="C1947" t="s">
        <v>1986</v>
      </c>
      <c r="D1947">
        <v>8</v>
      </c>
      <c r="E1947" t="s">
        <v>2274</v>
      </c>
      <c r="F1947">
        <v>0.05</v>
      </c>
      <c r="H1947">
        <v>8534000818</v>
      </c>
      <c r="I1947">
        <v>2.9000000000000001E-2</v>
      </c>
      <c r="J1947">
        <v>1</v>
      </c>
      <c r="K1947">
        <v>2.9000000000000001E-2</v>
      </c>
      <c r="L1947" s="45">
        <f>VLOOKUP(H1947,'[1]CALCUL AS et AN'!$A$2:$AU$889,24,FALSE)</f>
        <v>2.9399999999999999E-2</v>
      </c>
      <c r="M1947" s="48">
        <f>VLOOKUP(H1947,'[1]CALCUL AS et AN'!$A$2:$AU$889,28,FALSE)</f>
        <v>2.9399999999999999E-2</v>
      </c>
      <c r="N1947">
        <v>0.23200000000000001</v>
      </c>
      <c r="O1947" s="45">
        <f t="shared" si="142"/>
        <v>0.23519999999999999</v>
      </c>
      <c r="P1947" s="48">
        <f t="shared" si="143"/>
        <v>0.23519999999999999</v>
      </c>
      <c r="Q1947">
        <v>0.05</v>
      </c>
      <c r="R1947" s="45">
        <f>VLOOKUP(H1947,'[1]CALCUL AS et AN'!$A$2:$AU$889,46,FALSE)</f>
        <v>5.1449999999999996E-2</v>
      </c>
      <c r="S1947" s="48">
        <f>VLOOKUP(H1947,'[1]CALCUL AS et AN'!$A$2:$AU$889,47,FALSE)</f>
        <v>5.1449999999999996E-2</v>
      </c>
      <c r="T1947">
        <v>0.4</v>
      </c>
      <c r="U1947" s="45">
        <f t="shared" si="144"/>
        <v>0.41159999999999997</v>
      </c>
      <c r="V1947" s="48">
        <f t="shared" si="145"/>
        <v>0.41159999999999997</v>
      </c>
      <c r="W1947" t="s">
        <v>1361</v>
      </c>
      <c r="X1947" t="s">
        <v>951</v>
      </c>
    </row>
    <row r="1948" spans="1:24" outlineLevel="2">
      <c r="A1948" t="s">
        <v>16</v>
      </c>
      <c r="B1948" s="73" t="str">
        <f t="shared" si="146"/>
        <v>V150BG</v>
      </c>
      <c r="C1948" t="s">
        <v>1510</v>
      </c>
      <c r="D1948">
        <v>1</v>
      </c>
      <c r="E1948" t="s">
        <v>2525</v>
      </c>
      <c r="F1948">
        <v>6.1349999999999998</v>
      </c>
      <c r="H1948" t="s">
        <v>2524</v>
      </c>
      <c r="I1948">
        <v>4.09</v>
      </c>
      <c r="J1948">
        <v>1</v>
      </c>
      <c r="K1948">
        <v>4.09</v>
      </c>
      <c r="L1948" s="45">
        <f>VLOOKUP(H1948,'[1]CALCUL AS et AN'!$A$2:$AU$889,24,FALSE)</f>
        <v>4.09</v>
      </c>
      <c r="M1948" s="48">
        <f>VLOOKUP(H1948,'[1]CALCUL AS et AN'!$A$2:$AU$889,28,FALSE)</f>
        <v>4.09</v>
      </c>
      <c r="N1948">
        <v>4.09</v>
      </c>
      <c r="O1948" s="45">
        <f t="shared" si="142"/>
        <v>4.09</v>
      </c>
      <c r="P1948" s="48">
        <f t="shared" si="143"/>
        <v>4.09</v>
      </c>
      <c r="Q1948">
        <v>6.1349999999999998</v>
      </c>
      <c r="R1948" s="45">
        <f>VLOOKUP(H1948,'[1]CALCUL AS et AN'!$A$2:$AU$889,46,FALSE)</f>
        <v>6.1349999999999998</v>
      </c>
      <c r="S1948" s="48">
        <f>VLOOKUP(H1948,'[1]CALCUL AS et AN'!$A$2:$AU$889,47,FALSE)</f>
        <v>6.1349999999999998</v>
      </c>
      <c r="T1948">
        <v>6.1349999999999998</v>
      </c>
      <c r="U1948" s="45">
        <f t="shared" si="144"/>
        <v>6.1349999999999998</v>
      </c>
      <c r="V1948" s="48">
        <f t="shared" si="145"/>
        <v>6.1349999999999998</v>
      </c>
      <c r="W1948" t="s">
        <v>1361</v>
      </c>
      <c r="X1948" t="s">
        <v>951</v>
      </c>
    </row>
    <row r="1949" spans="1:24" outlineLevel="2">
      <c r="A1949" t="s">
        <v>16</v>
      </c>
      <c r="B1949" s="73" t="str">
        <f t="shared" si="146"/>
        <v>V150BG</v>
      </c>
      <c r="C1949" t="s">
        <v>1519</v>
      </c>
      <c r="D1949">
        <v>2</v>
      </c>
      <c r="E1949" t="s">
        <v>2450</v>
      </c>
      <c r="F1949">
        <v>0.1</v>
      </c>
      <c r="H1949" t="s">
        <v>2449</v>
      </c>
      <c r="I1949">
        <v>0.05</v>
      </c>
      <c r="J1949">
        <v>1</v>
      </c>
      <c r="K1949">
        <v>0.05</v>
      </c>
      <c r="L1949" s="45">
        <f>VLOOKUP(H1949,'[1]CALCUL AS et AN'!$A$2:$AU$889,24,FALSE)</f>
        <v>5.0999999999999997E-2</v>
      </c>
      <c r="M1949" s="48">
        <f>VLOOKUP(H1949,'[1]CALCUL AS et AN'!$A$2:$AU$889,28,FALSE)</f>
        <v>5.0999999999999997E-2</v>
      </c>
      <c r="N1949">
        <v>0.1</v>
      </c>
      <c r="O1949" s="45">
        <f t="shared" si="142"/>
        <v>0.10199999999999999</v>
      </c>
      <c r="P1949" s="48">
        <f t="shared" si="143"/>
        <v>0.10199999999999999</v>
      </c>
      <c r="Q1949">
        <v>0.2</v>
      </c>
      <c r="R1949" s="45">
        <f>VLOOKUP(H1949,'[1]CALCUL AS et AN'!$A$2:$AU$889,46,FALSE)</f>
        <v>0.10199999999999999</v>
      </c>
      <c r="S1949" s="48">
        <f>VLOOKUP(H1949,'[1]CALCUL AS et AN'!$A$2:$AU$889,47,FALSE)</f>
        <v>0.10199999999999999</v>
      </c>
      <c r="T1949">
        <v>0.4</v>
      </c>
      <c r="U1949" s="45">
        <f t="shared" si="144"/>
        <v>0.20399999999999999</v>
      </c>
      <c r="V1949" s="48">
        <f t="shared" si="145"/>
        <v>0.20399999999999999</v>
      </c>
      <c r="W1949" t="s">
        <v>1361</v>
      </c>
      <c r="X1949" t="s">
        <v>951</v>
      </c>
    </row>
    <row r="1950" spans="1:24" outlineLevel="2">
      <c r="A1950" t="s">
        <v>16</v>
      </c>
      <c r="B1950" s="73" t="str">
        <f t="shared" si="146"/>
        <v>V150BG</v>
      </c>
      <c r="C1950" t="s">
        <v>2410</v>
      </c>
      <c r="D1950">
        <v>1</v>
      </c>
      <c r="E1950" t="s">
        <v>1673</v>
      </c>
      <c r="F1950">
        <v>39.22</v>
      </c>
      <c r="H1950">
        <v>1510064</v>
      </c>
      <c r="I1950">
        <v>24.96</v>
      </c>
      <c r="J1950">
        <v>1</v>
      </c>
      <c r="K1950">
        <v>24.96</v>
      </c>
      <c r="L1950" s="45">
        <f>VLOOKUP(H1950,'[1]CALCUL AS et AN'!$A$2:$AU$889,24,FALSE)</f>
        <v>24.954999999999998</v>
      </c>
      <c r="M1950" s="48">
        <f>VLOOKUP(H1950,'[1]CALCUL AS et AN'!$A$2:$AU$889,28,FALSE)</f>
        <v>24.954999999999998</v>
      </c>
      <c r="N1950">
        <v>24.96</v>
      </c>
      <c r="O1950" s="45">
        <f t="shared" si="142"/>
        <v>24.954999999999998</v>
      </c>
      <c r="P1950" s="48">
        <f t="shared" si="143"/>
        <v>24.954999999999998</v>
      </c>
      <c r="Q1950">
        <v>39.22</v>
      </c>
      <c r="R1950" s="45">
        <f>VLOOKUP(H1950,'[1]CALCUL AS et AN'!$A$2:$AU$889,46,FALSE)</f>
        <v>37.432499999999997</v>
      </c>
      <c r="S1950" s="48">
        <f>VLOOKUP(H1950,'[1]CALCUL AS et AN'!$A$2:$AU$889,47,FALSE)</f>
        <v>37.432499999999997</v>
      </c>
      <c r="T1950">
        <v>39.22</v>
      </c>
      <c r="U1950" s="45">
        <f t="shared" si="144"/>
        <v>37.432499999999997</v>
      </c>
      <c r="V1950" s="48">
        <f t="shared" si="145"/>
        <v>37.432499999999997</v>
      </c>
      <c r="W1950" t="s">
        <v>1361</v>
      </c>
      <c r="X1950" t="s">
        <v>951</v>
      </c>
    </row>
    <row r="1951" spans="1:24" outlineLevel="2">
      <c r="A1951" t="s">
        <v>16</v>
      </c>
      <c r="B1951" s="73" t="str">
        <f t="shared" si="146"/>
        <v>V150BG</v>
      </c>
      <c r="C1951">
        <v>8434000818</v>
      </c>
      <c r="D1951">
        <v>1</v>
      </c>
      <c r="E1951" t="s">
        <v>1534</v>
      </c>
      <c r="F1951">
        <v>7.41</v>
      </c>
      <c r="H1951" t="s">
        <v>1533</v>
      </c>
      <c r="I1951">
        <v>5.99</v>
      </c>
      <c r="J1951">
        <v>1</v>
      </c>
      <c r="K1951">
        <v>5.99</v>
      </c>
      <c r="L1951" s="45">
        <f>VLOOKUP(H1951,'[1]CALCUL AS et AN'!$A$2:$AU$889,24,FALSE)</f>
        <v>5.99</v>
      </c>
      <c r="M1951" s="48">
        <f>VLOOKUP(H1951,'[1]CALCUL AS et AN'!$A$2:$AU$889,28,FALSE)</f>
        <v>5.99</v>
      </c>
      <c r="N1951">
        <v>5.99</v>
      </c>
      <c r="O1951" s="45">
        <f t="shared" si="142"/>
        <v>5.99</v>
      </c>
      <c r="P1951" s="48">
        <f t="shared" si="143"/>
        <v>5.99</v>
      </c>
      <c r="Q1951">
        <v>7.41</v>
      </c>
      <c r="R1951" s="45">
        <f>VLOOKUP(H1951,'[1]CALCUL AS et AN'!$A$2:$AU$889,46,FALSE)</f>
        <v>7.4875000000000007</v>
      </c>
      <c r="S1951" s="48">
        <f>VLOOKUP(H1951,'[1]CALCUL AS et AN'!$A$2:$AU$889,47,FALSE)</f>
        <v>7.4875000000000007</v>
      </c>
      <c r="T1951">
        <v>7.41</v>
      </c>
      <c r="U1951" s="45">
        <f t="shared" si="144"/>
        <v>7.4875000000000007</v>
      </c>
      <c r="V1951" s="48">
        <f t="shared" si="145"/>
        <v>7.4875000000000007</v>
      </c>
      <c r="W1951" t="s">
        <v>1361</v>
      </c>
      <c r="X1951" t="s">
        <v>951</v>
      </c>
    </row>
    <row r="1952" spans="1:24" outlineLevel="2">
      <c r="A1952" t="s">
        <v>16</v>
      </c>
      <c r="B1952" s="73" t="str">
        <f t="shared" si="146"/>
        <v>V150BG</v>
      </c>
      <c r="C1952">
        <v>8434000618</v>
      </c>
      <c r="D1952">
        <v>1</v>
      </c>
      <c r="E1952" t="s">
        <v>1498</v>
      </c>
      <c r="F1952">
        <v>441.73</v>
      </c>
      <c r="H1952" t="s">
        <v>444</v>
      </c>
      <c r="I1952">
        <v>320</v>
      </c>
      <c r="J1952">
        <v>1</v>
      </c>
      <c r="K1952">
        <v>320</v>
      </c>
      <c r="L1952" s="45">
        <f>VLOOKUP(H1952,'[1]CALCUL AS et AN'!$A$2:$AU$889,24,FALSE)</f>
        <v>320</v>
      </c>
      <c r="M1952" s="48">
        <f>VLOOKUP(H1952,'[1]CALCUL AS et AN'!$A$2:$AU$889,28,FALSE)</f>
        <v>333</v>
      </c>
      <c r="N1952">
        <v>320</v>
      </c>
      <c r="O1952" s="45">
        <f t="shared" si="142"/>
        <v>320</v>
      </c>
      <c r="P1952" s="48">
        <f t="shared" si="143"/>
        <v>333</v>
      </c>
      <c r="Q1952">
        <v>441.73</v>
      </c>
      <c r="R1952" s="45">
        <f>VLOOKUP(H1952,'[1]CALCUL AS et AN'!$A$2:$AU$889,46,FALSE)</f>
        <v>480</v>
      </c>
      <c r="S1952" s="48">
        <f>VLOOKUP(H1952,'[1]CALCUL AS et AN'!$A$2:$AU$889,47,FALSE)</f>
        <v>499.5</v>
      </c>
      <c r="T1952">
        <v>441.73</v>
      </c>
      <c r="U1952" s="45">
        <f t="shared" si="144"/>
        <v>480</v>
      </c>
      <c r="V1952" s="48">
        <f t="shared" si="145"/>
        <v>499.5</v>
      </c>
      <c r="W1952" t="s">
        <v>1361</v>
      </c>
      <c r="X1952" t="s">
        <v>937</v>
      </c>
    </row>
    <row r="1953" spans="1:24" outlineLevel="2">
      <c r="A1953" t="s">
        <v>16</v>
      </c>
      <c r="B1953" s="73" t="str">
        <f t="shared" si="146"/>
        <v>V150BG</v>
      </c>
      <c r="C1953" t="s">
        <v>2362</v>
      </c>
      <c r="D1953">
        <v>1</v>
      </c>
      <c r="E1953" t="s">
        <v>2044</v>
      </c>
      <c r="F1953">
        <v>1.57</v>
      </c>
      <c r="H1953">
        <v>9600000618</v>
      </c>
      <c r="I1953">
        <v>0.8</v>
      </c>
      <c r="J1953">
        <v>1</v>
      </c>
      <c r="K1953">
        <v>0.8</v>
      </c>
      <c r="L1953" s="45">
        <f>VLOOKUP(H1953,'[1]CALCUL AS et AN'!$A$2:$AU$889,24,FALSE)</f>
        <v>0.80289999999999995</v>
      </c>
      <c r="M1953" s="48">
        <f>VLOOKUP(H1953,'[1]CALCUL AS et AN'!$A$2:$AU$889,28,FALSE)</f>
        <v>0.80289999999999995</v>
      </c>
      <c r="N1953">
        <v>0.8</v>
      </c>
      <c r="O1953" s="45">
        <f t="shared" si="142"/>
        <v>0.80289999999999995</v>
      </c>
      <c r="P1953" s="48">
        <f t="shared" si="143"/>
        <v>0.80289999999999995</v>
      </c>
      <c r="Q1953">
        <v>1.57</v>
      </c>
      <c r="R1953" s="45">
        <f>VLOOKUP(H1953,'[1]CALCUL AS et AN'!$A$2:$AU$889,46,FALSE)</f>
        <v>1.6057999999999999</v>
      </c>
      <c r="S1953" s="48">
        <f>VLOOKUP(H1953,'[1]CALCUL AS et AN'!$A$2:$AU$889,47,FALSE)</f>
        <v>1.6057999999999999</v>
      </c>
      <c r="T1953">
        <v>1.57</v>
      </c>
      <c r="U1953" s="45">
        <f t="shared" si="144"/>
        <v>1.6057999999999999</v>
      </c>
      <c r="V1953" s="48">
        <f t="shared" si="145"/>
        <v>1.6057999999999999</v>
      </c>
      <c r="W1953" t="s">
        <v>1361</v>
      </c>
      <c r="X1953" t="s">
        <v>951</v>
      </c>
    </row>
    <row r="1954" spans="1:24" outlineLevel="2">
      <c r="A1954" t="s">
        <v>16</v>
      </c>
      <c r="B1954" s="73" t="str">
        <f t="shared" si="146"/>
        <v>V150BG</v>
      </c>
      <c r="C1954">
        <v>8535000618</v>
      </c>
      <c r="D1954">
        <v>1</v>
      </c>
      <c r="E1954" t="s">
        <v>415</v>
      </c>
      <c r="F1954">
        <v>38.61</v>
      </c>
      <c r="H1954" t="s">
        <v>414</v>
      </c>
      <c r="I1954">
        <v>26.4</v>
      </c>
      <c r="J1954">
        <v>1</v>
      </c>
      <c r="K1954">
        <v>26.4</v>
      </c>
      <c r="L1954" s="45">
        <f>VLOOKUP(H1954,'[1]CALCUL AS et AN'!$A$2:$AU$889,24,FALSE)</f>
        <v>26.4</v>
      </c>
      <c r="M1954" s="48">
        <f>VLOOKUP(H1954,'[1]CALCUL AS et AN'!$A$2:$AU$889,28,FALSE)</f>
        <v>26.4</v>
      </c>
      <c r="N1954">
        <v>26.4</v>
      </c>
      <c r="O1954" s="45">
        <f t="shared" si="142"/>
        <v>26.4</v>
      </c>
      <c r="P1954" s="48">
        <f t="shared" si="143"/>
        <v>26.4</v>
      </c>
      <c r="Q1954">
        <v>38.61</v>
      </c>
      <c r="R1954" s="45">
        <f>VLOOKUP(H1954,'[1]CALCUL AS et AN'!$A$2:$AU$889,46,FALSE)</f>
        <v>39.599999999999994</v>
      </c>
      <c r="S1954" s="48">
        <f>VLOOKUP(H1954,'[1]CALCUL AS et AN'!$A$2:$AU$889,47,FALSE)</f>
        <v>39.599999999999994</v>
      </c>
      <c r="T1954">
        <v>38.61</v>
      </c>
      <c r="U1954" s="45">
        <f t="shared" si="144"/>
        <v>39.599999999999994</v>
      </c>
      <c r="V1954" s="48">
        <f t="shared" si="145"/>
        <v>39.599999999999994</v>
      </c>
      <c r="W1954" t="s">
        <v>1361</v>
      </c>
      <c r="X1954" t="s">
        <v>937</v>
      </c>
    </row>
    <row r="1955" spans="1:24" outlineLevel="2">
      <c r="A1955" t="s">
        <v>16</v>
      </c>
      <c r="B1955" s="73" t="str">
        <f t="shared" si="146"/>
        <v>V150BG</v>
      </c>
      <c r="C1955" t="s">
        <v>3104</v>
      </c>
      <c r="D1955">
        <v>2</v>
      </c>
      <c r="E1955" t="s">
        <v>1512</v>
      </c>
      <c r="F1955">
        <v>0.96</v>
      </c>
      <c r="H1955" t="s">
        <v>592</v>
      </c>
      <c r="I1955">
        <v>0.77</v>
      </c>
      <c r="J1955">
        <v>1</v>
      </c>
      <c r="K1955">
        <v>0.77</v>
      </c>
      <c r="L1955" s="45">
        <f>VLOOKUP(H1955,'[1]CALCUL AS et AN'!$A$2:$AU$889,24,FALSE)</f>
        <v>0.76900000000000002</v>
      </c>
      <c r="M1955" s="48">
        <f>VLOOKUP(H1955,'[1]CALCUL AS et AN'!$A$2:$AU$889,28,FALSE)</f>
        <v>0.84599999999999997</v>
      </c>
      <c r="N1955">
        <v>1.54</v>
      </c>
      <c r="O1955" s="45">
        <f t="shared" si="142"/>
        <v>1.538</v>
      </c>
      <c r="P1955" s="48">
        <f t="shared" si="143"/>
        <v>1.6919999999999999</v>
      </c>
      <c r="Q1955">
        <v>0.96</v>
      </c>
      <c r="R1955" s="45">
        <f>VLOOKUP(H1955,'[1]CALCUL AS et AN'!$A$2:$AU$889,46,FALSE)</f>
        <v>0.96125000000000005</v>
      </c>
      <c r="S1955" s="48">
        <f>VLOOKUP(H1955,'[1]CALCUL AS et AN'!$A$2:$AU$889,47,FALSE)</f>
        <v>1.0574999999999999</v>
      </c>
      <c r="T1955">
        <v>1.92</v>
      </c>
      <c r="U1955" s="45">
        <f t="shared" si="144"/>
        <v>1.9225000000000001</v>
      </c>
      <c r="V1955" s="48">
        <f t="shared" si="145"/>
        <v>2.1149999999999998</v>
      </c>
      <c r="W1955" t="s">
        <v>1361</v>
      </c>
      <c r="X1955" t="s">
        <v>937</v>
      </c>
    </row>
    <row r="1956" spans="1:24" outlineLevel="2">
      <c r="A1956" t="s">
        <v>16</v>
      </c>
      <c r="B1956" s="73" t="str">
        <f t="shared" si="146"/>
        <v>V150BG</v>
      </c>
      <c r="C1956">
        <v>101007</v>
      </c>
      <c r="D1956">
        <v>1</v>
      </c>
      <c r="E1956" t="s">
        <v>964</v>
      </c>
      <c r="F1956">
        <v>3.76</v>
      </c>
      <c r="H1956" t="s">
        <v>963</v>
      </c>
      <c r="I1956">
        <v>2.13</v>
      </c>
      <c r="J1956">
        <v>1</v>
      </c>
      <c r="K1956">
        <v>2.13</v>
      </c>
      <c r="L1956" s="45">
        <f>VLOOKUP(H1956,'[1]CALCUL AS et AN'!$A$2:$AU$889,24,FALSE)</f>
        <v>2.13</v>
      </c>
      <c r="M1956" s="48">
        <f>VLOOKUP(H1956,'[1]CALCUL AS et AN'!$A$2:$AU$889,28,FALSE)</f>
        <v>2.5049999999999999</v>
      </c>
      <c r="N1956">
        <v>2.13</v>
      </c>
      <c r="O1956" s="45">
        <f t="shared" si="142"/>
        <v>2.13</v>
      </c>
      <c r="P1956" s="48">
        <f t="shared" si="143"/>
        <v>2.5049999999999999</v>
      </c>
      <c r="Q1956">
        <v>3.76</v>
      </c>
      <c r="R1956" s="45">
        <f>VLOOKUP(H1956,'[1]CALCUL AS et AN'!$A$2:$AU$889,46,FALSE)</f>
        <v>4.26</v>
      </c>
      <c r="S1956" s="48">
        <f>VLOOKUP(H1956,'[1]CALCUL AS et AN'!$A$2:$AU$889,47,FALSE)</f>
        <v>5.01</v>
      </c>
      <c r="T1956">
        <v>3.76</v>
      </c>
      <c r="U1956" s="45">
        <f t="shared" si="144"/>
        <v>4.26</v>
      </c>
      <c r="V1956" s="48">
        <f t="shared" si="145"/>
        <v>5.01</v>
      </c>
      <c r="W1956" t="s">
        <v>1361</v>
      </c>
      <c r="X1956" t="s">
        <v>951</v>
      </c>
    </row>
    <row r="1957" spans="1:24" outlineLevel="2">
      <c r="A1957" t="s">
        <v>16</v>
      </c>
      <c r="B1957" s="73" t="str">
        <f t="shared" si="146"/>
        <v>V150BG</v>
      </c>
      <c r="C1957" t="s">
        <v>62</v>
      </c>
      <c r="D1957">
        <v>1</v>
      </c>
      <c r="E1957" t="s">
        <v>1998</v>
      </c>
      <c r="F1957">
        <v>213.44</v>
      </c>
      <c r="H1957" t="s">
        <v>1997</v>
      </c>
      <c r="I1957">
        <v>139.5</v>
      </c>
      <c r="J1957">
        <v>1</v>
      </c>
      <c r="K1957">
        <v>139.5</v>
      </c>
      <c r="L1957" s="45">
        <f>VLOOKUP(H1957,'[1]CALCUL AS et AN'!$A$2:$AU$889,24,FALSE)</f>
        <v>139.5</v>
      </c>
      <c r="M1957" s="48">
        <f>VLOOKUP(H1957,'[1]CALCUL AS et AN'!$A$2:$AU$889,28,FALSE)</f>
        <v>139.5</v>
      </c>
      <c r="N1957">
        <v>139.5</v>
      </c>
      <c r="O1957" s="45">
        <f t="shared" si="142"/>
        <v>139.5</v>
      </c>
      <c r="P1957" s="48">
        <f t="shared" si="143"/>
        <v>139.5</v>
      </c>
      <c r="Q1957">
        <v>213.44</v>
      </c>
      <c r="R1957" s="45">
        <f>VLOOKUP(H1957,'[1]CALCUL AS et AN'!$A$2:$AU$889,46,FALSE)</f>
        <v>209.25</v>
      </c>
      <c r="S1957" s="48">
        <f>VLOOKUP(H1957,'[1]CALCUL AS et AN'!$A$2:$AU$889,47,FALSE)</f>
        <v>209.25</v>
      </c>
      <c r="T1957">
        <v>213.44</v>
      </c>
      <c r="U1957" s="45">
        <f t="shared" si="144"/>
        <v>209.25</v>
      </c>
      <c r="V1957" s="48">
        <f t="shared" si="145"/>
        <v>209.25</v>
      </c>
      <c r="W1957" t="s">
        <v>1361</v>
      </c>
      <c r="X1957" t="s">
        <v>951</v>
      </c>
    </row>
    <row r="1958" spans="1:24" outlineLevel="2">
      <c r="A1958" t="s">
        <v>16</v>
      </c>
      <c r="B1958" s="73" t="str">
        <f t="shared" si="146"/>
        <v>V150BG</v>
      </c>
      <c r="C1958" t="s">
        <v>1537</v>
      </c>
      <c r="D1958">
        <v>1</v>
      </c>
      <c r="E1958" t="s">
        <v>1528</v>
      </c>
      <c r="F1958">
        <v>0.77</v>
      </c>
      <c r="H1958" t="s">
        <v>1527</v>
      </c>
      <c r="I1958">
        <v>0.61</v>
      </c>
      <c r="J1958">
        <v>1</v>
      </c>
      <c r="K1958">
        <v>0.61</v>
      </c>
      <c r="L1958" s="45">
        <f>VLOOKUP(H1958,'[1]CALCUL AS et AN'!$A$2:$AU$889,24,FALSE)</f>
        <v>0.61299999999999999</v>
      </c>
      <c r="M1958" s="48">
        <f>VLOOKUP(H1958,'[1]CALCUL AS et AN'!$A$2:$AU$889,28,FALSE)</f>
        <v>0.67400000000000004</v>
      </c>
      <c r="N1958">
        <v>0.61</v>
      </c>
      <c r="O1958" s="45">
        <f t="shared" si="142"/>
        <v>0.61299999999999999</v>
      </c>
      <c r="P1958" s="48">
        <f t="shared" si="143"/>
        <v>0.67400000000000004</v>
      </c>
      <c r="Q1958">
        <v>0.77</v>
      </c>
      <c r="R1958" s="45">
        <f>VLOOKUP(H1958,'[1]CALCUL AS et AN'!$A$2:$AU$889,46,FALSE)</f>
        <v>0.81529000000000007</v>
      </c>
      <c r="S1958" s="48">
        <f>VLOOKUP(H1958,'[1]CALCUL AS et AN'!$A$2:$AU$889,47,FALSE)</f>
        <v>0.89642000000000011</v>
      </c>
      <c r="T1958">
        <v>0.77</v>
      </c>
      <c r="U1958" s="45">
        <f t="shared" si="144"/>
        <v>0.81529000000000007</v>
      </c>
      <c r="V1958" s="48">
        <f t="shared" si="145"/>
        <v>0.89642000000000011</v>
      </c>
      <c r="W1958" t="s">
        <v>1361</v>
      </c>
      <c r="X1958" t="s">
        <v>951</v>
      </c>
    </row>
    <row r="1959" spans="1:24" outlineLevel="2">
      <c r="A1959" t="s">
        <v>16</v>
      </c>
      <c r="B1959" s="73" t="str">
        <f t="shared" si="146"/>
        <v>V150BG</v>
      </c>
      <c r="C1959" t="s">
        <v>2626</v>
      </c>
      <c r="D1959">
        <v>1</v>
      </c>
      <c r="E1959" t="s">
        <v>2402</v>
      </c>
      <c r="F1959">
        <v>0.1</v>
      </c>
      <c r="H1959">
        <v>7214321415</v>
      </c>
      <c r="I1959">
        <v>0</v>
      </c>
      <c r="J1959">
        <v>100</v>
      </c>
      <c r="K1959">
        <v>0</v>
      </c>
      <c r="L1959" s="45">
        <f>VLOOKUP(H1959,'[1]CALCUL AS et AN'!$A$2:$AU$889,24,FALSE)</f>
        <v>1.9300000000000001E-2</v>
      </c>
      <c r="M1959" s="48">
        <f>VLOOKUP(H1959,'[1]CALCUL AS et AN'!$A$2:$AU$889,28,FALSE)</f>
        <v>1.7100000000000001E-2</v>
      </c>
      <c r="N1959">
        <v>0</v>
      </c>
      <c r="O1959" s="45">
        <f t="shared" si="142"/>
        <v>1.9300000000000001E-2</v>
      </c>
      <c r="P1959" s="48">
        <f t="shared" si="143"/>
        <v>1.7100000000000001E-2</v>
      </c>
      <c r="Q1959">
        <v>0.1</v>
      </c>
      <c r="R1959" s="45">
        <f>VLOOKUP(H1959,'[1]CALCUL AS et AN'!$A$2:$AU$889,46,FALSE)</f>
        <v>2.8950000000000004E-2</v>
      </c>
      <c r="S1959" s="48">
        <f>VLOOKUP(H1959,'[1]CALCUL AS et AN'!$A$2:$AU$889,47,FALSE)</f>
        <v>2.5649999999999999E-2</v>
      </c>
      <c r="T1959">
        <v>0.1</v>
      </c>
      <c r="U1959" s="45">
        <f t="shared" si="144"/>
        <v>2.8950000000000004E-2</v>
      </c>
      <c r="V1959" s="48">
        <f t="shared" si="145"/>
        <v>2.5649999999999999E-2</v>
      </c>
      <c r="W1959" t="s">
        <v>1361</v>
      </c>
      <c r="X1959" t="s">
        <v>951</v>
      </c>
    </row>
    <row r="1960" spans="1:24" outlineLevel="2">
      <c r="A1960" t="s">
        <v>16</v>
      </c>
      <c r="B1960" s="73" t="str">
        <f t="shared" si="146"/>
        <v>V150BG</v>
      </c>
      <c r="C1960" t="s">
        <v>632</v>
      </c>
      <c r="D1960">
        <v>1</v>
      </c>
      <c r="E1960" t="s">
        <v>993</v>
      </c>
      <c r="F1960">
        <v>4.87</v>
      </c>
      <c r="H1960" t="s">
        <v>472</v>
      </c>
      <c r="I1960">
        <v>0.94</v>
      </c>
      <c r="J1960">
        <v>1</v>
      </c>
      <c r="K1960">
        <v>0.94</v>
      </c>
      <c r="L1960" s="45">
        <f>VLOOKUP(H1960,'[1]CALCUL AS et AN'!$A$2:$AU$889,24,FALSE)</f>
        <v>2.1800000000000002</v>
      </c>
      <c r="M1960" s="48">
        <f>VLOOKUP(H1960,'[1]CALCUL AS et AN'!$A$2:$AU$889,28,FALSE)</f>
        <v>0.94</v>
      </c>
      <c r="N1960">
        <v>0.94</v>
      </c>
      <c r="O1960" s="45">
        <f t="shared" si="142"/>
        <v>2.1800000000000002</v>
      </c>
      <c r="P1960" s="48">
        <f t="shared" si="143"/>
        <v>0.94</v>
      </c>
      <c r="Q1960">
        <v>4.87</v>
      </c>
      <c r="R1960" s="45">
        <f>VLOOKUP(H1960,'[1]CALCUL AS et AN'!$A$2:$AU$889,46,FALSE)</f>
        <v>4.9050000000000002</v>
      </c>
      <c r="S1960" s="48">
        <f>VLOOKUP(H1960,'[1]CALCUL AS et AN'!$A$2:$AU$889,47,FALSE)</f>
        <v>2.1149999999999998</v>
      </c>
      <c r="T1960">
        <v>4.87</v>
      </c>
      <c r="U1960" s="45">
        <f t="shared" si="144"/>
        <v>4.9050000000000002</v>
      </c>
      <c r="V1960" s="48">
        <f t="shared" si="145"/>
        <v>2.1149999999999998</v>
      </c>
      <c r="W1960" t="s">
        <v>1361</v>
      </c>
      <c r="X1960" t="s">
        <v>937</v>
      </c>
    </row>
    <row r="1961" spans="1:24" outlineLevel="2">
      <c r="A1961" t="s">
        <v>16</v>
      </c>
      <c r="B1961" s="73" t="str">
        <f t="shared" si="146"/>
        <v>V150BG</v>
      </c>
      <c r="C1961" t="s">
        <v>2311</v>
      </c>
      <c r="D1961">
        <v>1</v>
      </c>
      <c r="E1961" t="s">
        <v>2937</v>
      </c>
      <c r="F1961">
        <v>4.9400000000000004</v>
      </c>
      <c r="H1961" t="s">
        <v>476</v>
      </c>
      <c r="I1961">
        <v>2.21</v>
      </c>
      <c r="J1961">
        <v>1</v>
      </c>
      <c r="K1961">
        <v>2.21</v>
      </c>
      <c r="L1961" s="45">
        <f>VLOOKUP(H1961,'[1]CALCUL AS et AN'!$A$2:$AU$889,24,FALSE)</f>
        <v>2.21</v>
      </c>
      <c r="M1961" s="48">
        <f>VLOOKUP(H1961,'[1]CALCUL AS et AN'!$A$2:$AU$889,28,FALSE)</f>
        <v>0.92</v>
      </c>
      <c r="N1961">
        <v>2.21</v>
      </c>
      <c r="O1961" s="45">
        <f t="shared" si="142"/>
        <v>2.21</v>
      </c>
      <c r="P1961" s="48">
        <f t="shared" si="143"/>
        <v>0.92</v>
      </c>
      <c r="Q1961">
        <v>4.9400000000000004</v>
      </c>
      <c r="R1961" s="45">
        <f>VLOOKUP(H1961,'[1]CALCUL AS et AN'!$A$2:$AU$889,46,FALSE)</f>
        <v>4.9725000000000001</v>
      </c>
      <c r="S1961" s="48">
        <f>VLOOKUP(H1961,'[1]CALCUL AS et AN'!$A$2:$AU$889,47,FALSE)</f>
        <v>2.0700000000000003</v>
      </c>
      <c r="T1961">
        <v>4.9400000000000004</v>
      </c>
      <c r="U1961" s="45">
        <f t="shared" si="144"/>
        <v>4.9725000000000001</v>
      </c>
      <c r="V1961" s="48">
        <f t="shared" si="145"/>
        <v>2.0700000000000003</v>
      </c>
      <c r="W1961" t="s">
        <v>1361</v>
      </c>
      <c r="X1961" t="s">
        <v>937</v>
      </c>
    </row>
    <row r="1962" spans="1:24" outlineLevel="2">
      <c r="A1962" t="s">
        <v>16</v>
      </c>
      <c r="B1962" s="73" t="str">
        <f t="shared" si="146"/>
        <v>V150BG</v>
      </c>
      <c r="D1962">
        <v>1</v>
      </c>
      <c r="E1962" t="s">
        <v>627</v>
      </c>
      <c r="F1962">
        <v>1.1000000000000001</v>
      </c>
      <c r="H1962" t="s">
        <v>626</v>
      </c>
      <c r="I1962">
        <v>1.1100000000000001</v>
      </c>
      <c r="J1962">
        <v>1</v>
      </c>
      <c r="K1962">
        <v>1.1100000000000001</v>
      </c>
      <c r="L1962" s="45">
        <f>VLOOKUP(H1962,'[1]CALCUL AS et AN'!$A$2:$AU$889,24,FALSE)</f>
        <v>1.1060000000000001</v>
      </c>
      <c r="M1962" s="48">
        <f>VLOOKUP(H1962,'[1]CALCUL AS et AN'!$A$2:$AU$889,28,FALSE)</f>
        <v>1.2170000000000001</v>
      </c>
      <c r="N1962">
        <v>1.1100000000000001</v>
      </c>
      <c r="O1962" s="45">
        <f t="shared" si="142"/>
        <v>1.1060000000000001</v>
      </c>
      <c r="P1962" s="48">
        <f t="shared" si="143"/>
        <v>1.2170000000000001</v>
      </c>
      <c r="Q1962">
        <v>1.27</v>
      </c>
      <c r="R1962" s="45">
        <f>VLOOKUP(H1962,'[1]CALCUL AS et AN'!$A$2:$AU$889,46,FALSE)</f>
        <v>1.3825000000000001</v>
      </c>
      <c r="S1962" s="48">
        <f>VLOOKUP(H1962,'[1]CALCUL AS et AN'!$A$2:$AU$889,47,FALSE)</f>
        <v>1.5212500000000002</v>
      </c>
      <c r="T1962">
        <v>1.27</v>
      </c>
      <c r="U1962" s="45">
        <f t="shared" si="144"/>
        <v>1.3825000000000001</v>
      </c>
      <c r="V1962" s="48">
        <f t="shared" si="145"/>
        <v>1.5212500000000002</v>
      </c>
      <c r="W1962" t="s">
        <v>1361</v>
      </c>
      <c r="X1962" t="s">
        <v>937</v>
      </c>
    </row>
    <row r="1963" spans="1:24" outlineLevel="2">
      <c r="A1963" t="s">
        <v>16</v>
      </c>
      <c r="B1963" s="73" t="str">
        <f t="shared" si="146"/>
        <v>V150BG</v>
      </c>
      <c r="D1963">
        <v>1</v>
      </c>
      <c r="E1963" t="s">
        <v>1502</v>
      </c>
      <c r="F1963">
        <v>83.19</v>
      </c>
      <c r="H1963" t="s">
        <v>1501</v>
      </c>
      <c r="I1963">
        <v>63.5</v>
      </c>
      <c r="J1963">
        <v>1</v>
      </c>
      <c r="K1963">
        <v>63.5</v>
      </c>
      <c r="L1963" s="45">
        <f>VLOOKUP(H1963,'[1]CALCUL AS et AN'!$A$2:$AU$889,24,FALSE)</f>
        <v>63.5</v>
      </c>
      <c r="M1963" s="48">
        <f>VLOOKUP(H1963,'[1]CALCUL AS et AN'!$A$2:$AU$889,28,FALSE)</f>
        <v>71</v>
      </c>
      <c r="N1963">
        <v>63.5</v>
      </c>
      <c r="O1963" s="45">
        <f t="shared" si="142"/>
        <v>63.5</v>
      </c>
      <c r="P1963" s="48">
        <f t="shared" si="143"/>
        <v>71</v>
      </c>
      <c r="Q1963">
        <v>83.19</v>
      </c>
      <c r="R1963" s="45">
        <f>VLOOKUP(H1963,'[1]CALCUL AS et AN'!$A$2:$AU$889,46,FALSE)</f>
        <v>84.454999999999998</v>
      </c>
      <c r="S1963" s="48">
        <f>VLOOKUP(H1963,'[1]CALCUL AS et AN'!$A$2:$AU$889,47,FALSE)</f>
        <v>94.43</v>
      </c>
      <c r="T1963">
        <v>83.19</v>
      </c>
      <c r="U1963" s="45">
        <f t="shared" si="144"/>
        <v>84.454999999999998</v>
      </c>
      <c r="V1963" s="48">
        <f t="shared" si="145"/>
        <v>94.43</v>
      </c>
      <c r="W1963" t="s">
        <v>1361</v>
      </c>
      <c r="X1963" t="s">
        <v>951</v>
      </c>
    </row>
    <row r="1964" spans="1:24" outlineLevel="2">
      <c r="A1964" t="s">
        <v>16</v>
      </c>
      <c r="B1964" s="73" t="str">
        <f t="shared" si="146"/>
        <v>V150BG</v>
      </c>
      <c r="D1964">
        <v>1</v>
      </c>
      <c r="E1964" t="s">
        <v>1543</v>
      </c>
      <c r="F1964">
        <v>21.71</v>
      </c>
      <c r="H1964" t="s">
        <v>1542</v>
      </c>
      <c r="I1964">
        <v>17.73</v>
      </c>
      <c r="J1964">
        <v>1</v>
      </c>
      <c r="K1964">
        <v>17.73</v>
      </c>
      <c r="L1964" s="45">
        <f>VLOOKUP(H1964,'[1]CALCUL AS et AN'!$A$2:$AU$889,24,FALSE)</f>
        <v>17.73</v>
      </c>
      <c r="M1964" s="48">
        <f>VLOOKUP(H1964,'[1]CALCUL AS et AN'!$A$2:$AU$889,28,FALSE)</f>
        <v>17.73</v>
      </c>
      <c r="N1964">
        <v>17.73</v>
      </c>
      <c r="O1964" s="45">
        <f t="shared" si="142"/>
        <v>17.73</v>
      </c>
      <c r="P1964" s="48">
        <f t="shared" si="143"/>
        <v>17.73</v>
      </c>
      <c r="Q1964">
        <v>21.71</v>
      </c>
      <c r="R1964" s="45">
        <f>VLOOKUP(H1964,'[1]CALCUL AS et AN'!$A$2:$AU$889,46,FALSE)</f>
        <v>22.162500000000001</v>
      </c>
      <c r="S1964" s="48">
        <f>VLOOKUP(H1964,'[1]CALCUL AS et AN'!$A$2:$AU$889,47,FALSE)</f>
        <v>22.162500000000001</v>
      </c>
      <c r="T1964">
        <v>21.71</v>
      </c>
      <c r="U1964" s="45">
        <f t="shared" si="144"/>
        <v>22.162500000000001</v>
      </c>
      <c r="V1964" s="48">
        <f t="shared" si="145"/>
        <v>22.162500000000001</v>
      </c>
      <c r="W1964" t="s">
        <v>1361</v>
      </c>
      <c r="X1964" t="s">
        <v>951</v>
      </c>
    </row>
    <row r="1965" spans="1:24" outlineLevel="2">
      <c r="A1965" t="s">
        <v>16</v>
      </c>
      <c r="B1965" s="73" t="str">
        <f t="shared" si="146"/>
        <v>V150BG</v>
      </c>
      <c r="D1965">
        <v>1</v>
      </c>
      <c r="E1965" t="s">
        <v>1984</v>
      </c>
      <c r="F1965">
        <v>19.91</v>
      </c>
      <c r="H1965" t="s">
        <v>1983</v>
      </c>
      <c r="I1965">
        <v>12.16</v>
      </c>
      <c r="J1965">
        <v>1</v>
      </c>
      <c r="K1965">
        <v>12.16</v>
      </c>
      <c r="L1965" s="45">
        <f>VLOOKUP(H1965,'[1]CALCUL AS et AN'!$A$2:$AU$889,24,FALSE)</f>
        <v>12.16</v>
      </c>
      <c r="M1965" s="48">
        <f>VLOOKUP(H1965,'[1]CALCUL AS et AN'!$A$2:$AU$889,28,FALSE)</f>
        <v>12.16</v>
      </c>
      <c r="N1965">
        <v>12.16</v>
      </c>
      <c r="O1965" s="45">
        <f t="shared" si="142"/>
        <v>12.16</v>
      </c>
      <c r="P1965" s="48">
        <f t="shared" si="143"/>
        <v>12.16</v>
      </c>
      <c r="Q1965">
        <v>19.91</v>
      </c>
      <c r="R1965" s="45">
        <f>VLOOKUP(H1965,'[1]CALCUL AS et AN'!$A$2:$AU$889,46,FALSE)</f>
        <v>21.28</v>
      </c>
      <c r="S1965" s="48">
        <f>VLOOKUP(H1965,'[1]CALCUL AS et AN'!$A$2:$AU$889,47,FALSE)</f>
        <v>21.28</v>
      </c>
      <c r="T1965">
        <v>19.91</v>
      </c>
      <c r="U1965" s="45">
        <f t="shared" si="144"/>
        <v>21.28</v>
      </c>
      <c r="V1965" s="48">
        <f t="shared" si="145"/>
        <v>21.28</v>
      </c>
      <c r="W1965" t="s">
        <v>1361</v>
      </c>
      <c r="X1965" t="s">
        <v>951</v>
      </c>
    </row>
    <row r="1966" spans="1:24" outlineLevel="2">
      <c r="A1966" t="s">
        <v>16</v>
      </c>
      <c r="B1966" s="73" t="str">
        <f t="shared" si="146"/>
        <v>V150BG</v>
      </c>
      <c r="D1966">
        <v>1</v>
      </c>
      <c r="E1966" t="s">
        <v>1987</v>
      </c>
      <c r="F1966">
        <v>4.1900000000000004</v>
      </c>
      <c r="H1966" t="s">
        <v>1986</v>
      </c>
      <c r="I1966">
        <v>2.99</v>
      </c>
      <c r="J1966">
        <v>1</v>
      </c>
      <c r="K1966">
        <v>2.99</v>
      </c>
      <c r="L1966" s="45">
        <f>VLOOKUP(H1966,'[1]CALCUL AS et AN'!$A$2:$AU$889,24,FALSE)</f>
        <v>2.99</v>
      </c>
      <c r="M1966" s="48">
        <f>VLOOKUP(H1966,'[1]CALCUL AS et AN'!$A$2:$AU$889,28,FALSE)</f>
        <v>2.99</v>
      </c>
      <c r="N1966">
        <v>2.99</v>
      </c>
      <c r="O1966" s="45">
        <f t="shared" si="142"/>
        <v>2.99</v>
      </c>
      <c r="P1966" s="48">
        <f t="shared" si="143"/>
        <v>2.99</v>
      </c>
      <c r="Q1966">
        <v>4.1900000000000004</v>
      </c>
      <c r="R1966" s="45">
        <f>VLOOKUP(H1966,'[1]CALCUL AS et AN'!$A$2:$AU$889,46,FALSE)</f>
        <v>4.4850000000000003</v>
      </c>
      <c r="S1966" s="48">
        <f>VLOOKUP(H1966,'[1]CALCUL AS et AN'!$A$2:$AU$889,47,FALSE)</f>
        <v>4.4850000000000003</v>
      </c>
      <c r="T1966">
        <v>4.1900000000000004</v>
      </c>
      <c r="U1966" s="45">
        <f t="shared" si="144"/>
        <v>4.4850000000000003</v>
      </c>
      <c r="V1966" s="48">
        <f t="shared" si="145"/>
        <v>4.4850000000000003</v>
      </c>
      <c r="W1966" t="s">
        <v>1361</v>
      </c>
      <c r="X1966" t="s">
        <v>951</v>
      </c>
    </row>
    <row r="1967" spans="1:24" outlineLevel="2">
      <c r="A1967" t="s">
        <v>16</v>
      </c>
      <c r="B1967" s="73" t="str">
        <f t="shared" si="146"/>
        <v>V150BG</v>
      </c>
      <c r="D1967">
        <v>1</v>
      </c>
      <c r="E1967" t="s">
        <v>1511</v>
      </c>
      <c r="F1967">
        <v>9.56</v>
      </c>
      <c r="H1967" t="s">
        <v>1510</v>
      </c>
      <c r="I1967">
        <v>8.09</v>
      </c>
      <c r="J1967">
        <v>1</v>
      </c>
      <c r="K1967">
        <v>8.09</v>
      </c>
      <c r="L1967" s="45">
        <f>VLOOKUP(H1967,'[1]CALCUL AS et AN'!$A$2:$AU$889,24,FALSE)</f>
        <v>8.0869999999999997</v>
      </c>
      <c r="M1967" s="48">
        <f>VLOOKUP(H1967,'[1]CALCUL AS et AN'!$A$2:$AU$889,28,FALSE)</f>
        <v>8.0869999999999997</v>
      </c>
      <c r="N1967">
        <v>8.09</v>
      </c>
      <c r="O1967" s="45">
        <f t="shared" si="142"/>
        <v>8.0869999999999997</v>
      </c>
      <c r="P1967" s="48">
        <f t="shared" si="143"/>
        <v>8.0869999999999997</v>
      </c>
      <c r="Q1967">
        <v>9.56</v>
      </c>
      <c r="R1967" s="45">
        <f>VLOOKUP(H1967,'[1]CALCUL AS et AN'!$A$2:$AU$889,46,FALSE)</f>
        <v>10.108750000000001</v>
      </c>
      <c r="S1967" s="48">
        <f>VLOOKUP(H1967,'[1]CALCUL AS et AN'!$A$2:$AU$889,47,FALSE)</f>
        <v>10.108750000000001</v>
      </c>
      <c r="T1967">
        <v>9.56</v>
      </c>
      <c r="U1967" s="45">
        <f t="shared" si="144"/>
        <v>10.108750000000001</v>
      </c>
      <c r="V1967" s="48">
        <f t="shared" si="145"/>
        <v>10.108750000000001</v>
      </c>
      <c r="W1967" t="s">
        <v>1361</v>
      </c>
      <c r="X1967" t="s">
        <v>951</v>
      </c>
    </row>
    <row r="1968" spans="1:24" outlineLevel="2">
      <c r="A1968" t="s">
        <v>16</v>
      </c>
      <c r="B1968" s="73" t="str">
        <f t="shared" si="146"/>
        <v>V150BG</v>
      </c>
      <c r="D1968">
        <v>1</v>
      </c>
      <c r="E1968" t="s">
        <v>1520</v>
      </c>
      <c r="F1968">
        <v>9.64</v>
      </c>
      <c r="H1968" t="s">
        <v>1519</v>
      </c>
      <c r="I1968">
        <v>7.94</v>
      </c>
      <c r="J1968">
        <v>1</v>
      </c>
      <c r="K1968">
        <v>7.94</v>
      </c>
      <c r="L1968" s="45">
        <f>VLOOKUP(H1968,'[1]CALCUL AS et AN'!$A$2:$AU$889,24,FALSE)</f>
        <v>7.9420000000000002</v>
      </c>
      <c r="M1968" s="48">
        <f>VLOOKUP(H1968,'[1]CALCUL AS et AN'!$A$2:$AU$889,28,FALSE)</f>
        <v>7.9420000000000002</v>
      </c>
      <c r="N1968">
        <v>7.94</v>
      </c>
      <c r="O1968" s="45">
        <f t="shared" si="142"/>
        <v>7.9420000000000002</v>
      </c>
      <c r="P1968" s="48">
        <f t="shared" si="143"/>
        <v>7.9420000000000002</v>
      </c>
      <c r="Q1968">
        <v>9.64</v>
      </c>
      <c r="R1968" s="45">
        <f>VLOOKUP(H1968,'[1]CALCUL AS et AN'!$A$2:$AU$889,46,FALSE)</f>
        <v>9.9275000000000002</v>
      </c>
      <c r="S1968" s="48">
        <f>VLOOKUP(H1968,'[1]CALCUL AS et AN'!$A$2:$AU$889,47,FALSE)</f>
        <v>9.9275000000000002</v>
      </c>
      <c r="T1968">
        <v>9.64</v>
      </c>
      <c r="U1968" s="45">
        <f t="shared" si="144"/>
        <v>9.9275000000000002</v>
      </c>
      <c r="V1968" s="48">
        <f t="shared" si="145"/>
        <v>9.9275000000000002</v>
      </c>
      <c r="W1968" t="s">
        <v>1361</v>
      </c>
      <c r="X1968" t="s">
        <v>951</v>
      </c>
    </row>
    <row r="1969" spans="1:24" outlineLevel="2">
      <c r="A1969" t="s">
        <v>16</v>
      </c>
      <c r="B1969" s="73" t="str">
        <f t="shared" si="146"/>
        <v>V150BG</v>
      </c>
      <c r="D1969">
        <v>0.97</v>
      </c>
      <c r="E1969" t="s">
        <v>2411</v>
      </c>
      <c r="F1969">
        <v>75</v>
      </c>
      <c r="H1969" t="s">
        <v>2410</v>
      </c>
      <c r="I1969">
        <v>50</v>
      </c>
      <c r="J1969">
        <v>1</v>
      </c>
      <c r="K1969">
        <v>50</v>
      </c>
      <c r="L1969" s="45">
        <f>VLOOKUP(H1969,'[1]CALCUL AS et AN'!$A$2:$AU$889,24,FALSE)</f>
        <v>50</v>
      </c>
      <c r="M1969" s="48">
        <f>VLOOKUP(H1969,'[1]CALCUL AS et AN'!$A$2:$AU$889,28,FALSE)</f>
        <v>50</v>
      </c>
      <c r="N1969">
        <v>48.5</v>
      </c>
      <c r="O1969" s="45">
        <f t="shared" si="142"/>
        <v>48.5</v>
      </c>
      <c r="P1969" s="48">
        <f t="shared" si="143"/>
        <v>48.5</v>
      </c>
      <c r="Q1969">
        <v>75</v>
      </c>
      <c r="R1969" s="45">
        <f>VLOOKUP(H1969,'[1]CALCUL AS et AN'!$A$2:$AU$889,46,FALSE)</f>
        <v>75</v>
      </c>
      <c r="S1969" s="48">
        <f>VLOOKUP(H1969,'[1]CALCUL AS et AN'!$A$2:$AU$889,47,FALSE)</f>
        <v>75</v>
      </c>
      <c r="T1969">
        <v>72.75</v>
      </c>
      <c r="U1969" s="45">
        <f t="shared" si="144"/>
        <v>72.75</v>
      </c>
      <c r="V1969" s="48">
        <f t="shared" si="145"/>
        <v>72.75</v>
      </c>
      <c r="W1969" t="s">
        <v>1361</v>
      </c>
      <c r="X1969" t="s">
        <v>951</v>
      </c>
    </row>
    <row r="1970" spans="1:24" outlineLevel="2">
      <c r="A1970" t="s">
        <v>16</v>
      </c>
      <c r="B1970" s="73" t="str">
        <f t="shared" si="146"/>
        <v>V150BG</v>
      </c>
      <c r="D1970">
        <v>8</v>
      </c>
      <c r="E1970" t="s">
        <v>2273</v>
      </c>
      <c r="F1970">
        <v>0.04</v>
      </c>
      <c r="H1970">
        <v>8434000818</v>
      </c>
      <c r="I1970">
        <v>8.34</v>
      </c>
      <c r="J1970">
        <v>200</v>
      </c>
      <c r="K1970">
        <v>4.1700000000000001E-2</v>
      </c>
      <c r="L1970" s="45">
        <f>VLOOKUP(H1970,'[1]CALCUL AS et AN'!$A$2:$AU$889,24,FALSE)</f>
        <v>4.1700000000000001E-2</v>
      </c>
      <c r="M1970" s="48">
        <f>VLOOKUP(H1970,'[1]CALCUL AS et AN'!$A$2:$AU$889,28,FALSE)</f>
        <v>4.1700000000000001E-2</v>
      </c>
      <c r="N1970">
        <v>0.33360000000000001</v>
      </c>
      <c r="O1970" s="45">
        <f t="shared" si="142"/>
        <v>0.33360000000000001</v>
      </c>
      <c r="P1970" s="48">
        <f t="shared" si="143"/>
        <v>0.33360000000000001</v>
      </c>
      <c r="Q1970">
        <v>0.04</v>
      </c>
      <c r="R1970" s="45">
        <f>VLOOKUP(H1970,'[1]CALCUL AS et AN'!$A$2:$AU$889,46,FALSE)</f>
        <v>5.2125000000000005E-2</v>
      </c>
      <c r="S1970" s="48">
        <f>VLOOKUP(H1970,'[1]CALCUL AS et AN'!$A$2:$AU$889,47,FALSE)</f>
        <v>5.2125000000000005E-2</v>
      </c>
      <c r="T1970">
        <v>0.32</v>
      </c>
      <c r="U1970" s="45">
        <f t="shared" si="144"/>
        <v>0.41700000000000004</v>
      </c>
      <c r="V1970" s="48">
        <f t="shared" si="145"/>
        <v>0.41700000000000004</v>
      </c>
      <c r="W1970" t="s">
        <v>1361</v>
      </c>
      <c r="X1970" t="s">
        <v>951</v>
      </c>
    </row>
    <row r="1971" spans="1:24" outlineLevel="2">
      <c r="A1971" t="s">
        <v>16</v>
      </c>
      <c r="B1971" s="73" t="str">
        <f t="shared" si="146"/>
        <v>V150BG</v>
      </c>
      <c r="D1971">
        <v>2</v>
      </c>
      <c r="E1971" t="s">
        <v>2272</v>
      </c>
      <c r="F1971">
        <v>0.02</v>
      </c>
      <c r="H1971">
        <v>8434000618</v>
      </c>
      <c r="I1971">
        <v>8.3000000000000007</v>
      </c>
      <c r="J1971">
        <v>500</v>
      </c>
      <c r="K1971">
        <v>1.66E-2</v>
      </c>
      <c r="L1971" s="45">
        <f>VLOOKUP(H1971,'[1]CALCUL AS et AN'!$A$2:$AU$889,24,FALSE)</f>
        <v>1.66E-2</v>
      </c>
      <c r="M1971" s="48">
        <f>VLOOKUP(H1971,'[1]CALCUL AS et AN'!$A$2:$AU$889,28,FALSE)</f>
        <v>1.66E-2</v>
      </c>
      <c r="N1971">
        <v>3.32E-2</v>
      </c>
      <c r="O1971" s="45">
        <f t="shared" si="142"/>
        <v>3.32E-2</v>
      </c>
      <c r="P1971" s="48">
        <f t="shared" si="143"/>
        <v>3.32E-2</v>
      </c>
      <c r="Q1971">
        <v>0.02</v>
      </c>
      <c r="R1971" s="45">
        <f>VLOOKUP(H1971,'[1]CALCUL AS et AN'!$A$2:$AU$889,46,FALSE)</f>
        <v>2.0750000000000001E-2</v>
      </c>
      <c r="S1971" s="48">
        <f>VLOOKUP(H1971,'[1]CALCUL AS et AN'!$A$2:$AU$889,47,FALSE)</f>
        <v>2.0750000000000001E-2</v>
      </c>
      <c r="T1971">
        <v>0.04</v>
      </c>
      <c r="U1971" s="45">
        <f t="shared" si="144"/>
        <v>4.1500000000000002E-2</v>
      </c>
      <c r="V1971" s="48">
        <f t="shared" si="145"/>
        <v>4.1500000000000002E-2</v>
      </c>
      <c r="W1971" t="s">
        <v>1361</v>
      </c>
      <c r="X1971" t="s">
        <v>951</v>
      </c>
    </row>
    <row r="1972" spans="1:24" outlineLevel="2">
      <c r="A1972" t="s">
        <v>16</v>
      </c>
      <c r="B1972" s="73" t="str">
        <f t="shared" si="146"/>
        <v>V150BG</v>
      </c>
      <c r="D1972">
        <v>2</v>
      </c>
      <c r="E1972" t="s">
        <v>2363</v>
      </c>
      <c r="F1972">
        <v>1.9E-2</v>
      </c>
      <c r="H1972" t="s">
        <v>2362</v>
      </c>
      <c r="I1972">
        <v>0.13</v>
      </c>
      <c r="J1972">
        <v>1</v>
      </c>
      <c r="K1972">
        <v>0.13</v>
      </c>
      <c r="L1972" s="45">
        <f>VLOOKUP(H1972,'[1]CALCUL AS et AN'!$A$2:$AU$889,24,FALSE)</f>
        <v>0.12720000000000001</v>
      </c>
      <c r="M1972" s="48">
        <f>VLOOKUP(H1972,'[1]CALCUL AS et AN'!$A$2:$AU$889,28,FALSE)</f>
        <v>0.12720000000000001</v>
      </c>
      <c r="N1972">
        <v>0.26</v>
      </c>
      <c r="O1972" s="45">
        <f t="shared" si="142"/>
        <v>0.25440000000000002</v>
      </c>
      <c r="P1972" s="48">
        <f t="shared" si="143"/>
        <v>0.25440000000000002</v>
      </c>
      <c r="Q1972">
        <v>1.9E-2</v>
      </c>
      <c r="R1972" s="45">
        <f>VLOOKUP(H1972,'[1]CALCUL AS et AN'!$A$2:$AU$889,46,FALSE)</f>
        <v>0.19080000000000003</v>
      </c>
      <c r="S1972" s="48">
        <f>VLOOKUP(H1972,'[1]CALCUL AS et AN'!$A$2:$AU$889,47,FALSE)</f>
        <v>0.19080000000000003</v>
      </c>
      <c r="T1972">
        <v>3.7999999999999999E-2</v>
      </c>
      <c r="U1972" s="45">
        <f t="shared" si="144"/>
        <v>0.38160000000000005</v>
      </c>
      <c r="V1972" s="48">
        <f t="shared" si="145"/>
        <v>0.38160000000000005</v>
      </c>
      <c r="W1972" t="s">
        <v>1361</v>
      </c>
      <c r="X1972" t="s">
        <v>951</v>
      </c>
    </row>
    <row r="1973" spans="1:24" outlineLevel="2">
      <c r="A1973" t="s">
        <v>16</v>
      </c>
      <c r="B1973" s="73" t="str">
        <f t="shared" si="146"/>
        <v>V150BG</v>
      </c>
      <c r="D1973">
        <v>1</v>
      </c>
      <c r="E1973" t="s">
        <v>2275</v>
      </c>
      <c r="F1973">
        <v>0.05</v>
      </c>
      <c r="H1973">
        <v>8535000618</v>
      </c>
      <c r="I1973">
        <v>3.0000000000000001E-3</v>
      </c>
      <c r="J1973">
        <v>1</v>
      </c>
      <c r="K1973">
        <v>3.0000000000000001E-3</v>
      </c>
      <c r="L1973" s="45">
        <f>VLOOKUP(H1973,'[1]CALCUL AS et AN'!$A$2:$AU$889,24,FALSE)</f>
        <v>3.04E-2</v>
      </c>
      <c r="M1973" s="48">
        <f>VLOOKUP(H1973,'[1]CALCUL AS et AN'!$A$2:$AU$889,28,FALSE)</f>
        <v>3.04E-2</v>
      </c>
      <c r="N1973">
        <v>3.0000000000000001E-3</v>
      </c>
      <c r="O1973" s="45">
        <f t="shared" si="142"/>
        <v>3.04E-2</v>
      </c>
      <c r="P1973" s="48">
        <f t="shared" si="143"/>
        <v>3.04E-2</v>
      </c>
      <c r="Q1973">
        <v>0.05</v>
      </c>
      <c r="R1973" s="45">
        <f>VLOOKUP(H1973,'[1]CALCUL AS et AN'!$A$2:$AU$889,46,FALSE)</f>
        <v>5.3199999999999997E-2</v>
      </c>
      <c r="S1973" s="48">
        <f>VLOOKUP(H1973,'[1]CALCUL AS et AN'!$A$2:$AU$889,47,FALSE)</f>
        <v>5.3199999999999997E-2</v>
      </c>
      <c r="T1973">
        <v>0.05</v>
      </c>
      <c r="U1973" s="45">
        <f t="shared" si="144"/>
        <v>5.3199999999999997E-2</v>
      </c>
      <c r="V1973" s="48">
        <f t="shared" si="145"/>
        <v>5.3199999999999997E-2</v>
      </c>
      <c r="W1973" t="s">
        <v>1361</v>
      </c>
      <c r="X1973" t="s">
        <v>951</v>
      </c>
    </row>
    <row r="1974" spans="1:24" outlineLevel="2">
      <c r="A1974" t="s">
        <v>16</v>
      </c>
      <c r="B1974" s="73" t="str">
        <f t="shared" si="146"/>
        <v>V150BG</v>
      </c>
      <c r="D1974">
        <v>2</v>
      </c>
      <c r="E1974" t="s">
        <v>2452</v>
      </c>
      <c r="F1974">
        <v>0.128</v>
      </c>
      <c r="H1974" t="s">
        <v>3104</v>
      </c>
      <c r="I1974">
        <v>0.21</v>
      </c>
      <c r="J1974">
        <v>1</v>
      </c>
      <c r="K1974">
        <v>0.21</v>
      </c>
      <c r="L1974" s="45">
        <f>VLOOKUP(H1974,'[1]CALCUL AS et AN'!$A$2:$AU$889,24,FALSE)</f>
        <v>0.2054</v>
      </c>
      <c r="M1974" s="48">
        <f>VLOOKUP(H1974,'[1]CALCUL AS et AN'!$A$2:$AU$889,28,FALSE)</f>
        <v>0.2054</v>
      </c>
      <c r="N1974">
        <v>0.42</v>
      </c>
      <c r="O1974" s="45">
        <f t="shared" si="142"/>
        <v>0.4108</v>
      </c>
      <c r="P1974" s="48">
        <f t="shared" si="143"/>
        <v>0.4108</v>
      </c>
      <c r="Q1974">
        <v>0.128</v>
      </c>
      <c r="R1974" s="45">
        <f>VLOOKUP(H1974,'[1]CALCUL AS et AN'!$A$2:$AU$889,46,FALSE)</f>
        <v>0</v>
      </c>
      <c r="S1974" s="48">
        <f>VLOOKUP(H1974,'[1]CALCUL AS et AN'!$A$2:$AU$889,47,FALSE)</f>
        <v>0</v>
      </c>
      <c r="T1974">
        <v>0.25600000000000001</v>
      </c>
      <c r="U1974" s="45">
        <f t="shared" si="144"/>
        <v>0</v>
      </c>
      <c r="V1974" s="48">
        <f t="shared" si="145"/>
        <v>0</v>
      </c>
      <c r="W1974" t="s">
        <v>1361</v>
      </c>
      <c r="X1974" t="s">
        <v>951</v>
      </c>
    </row>
    <row r="1975" spans="1:24" outlineLevel="2">
      <c r="A1975" t="s">
        <v>16</v>
      </c>
      <c r="B1975" s="73" t="str">
        <f t="shared" si="146"/>
        <v>V150BG</v>
      </c>
      <c r="D1975">
        <v>1</v>
      </c>
      <c r="E1975" t="s">
        <v>1544</v>
      </c>
      <c r="F1975">
        <v>2.2400000000000002</v>
      </c>
      <c r="H1975">
        <v>101007</v>
      </c>
      <c r="I1975">
        <v>1.5</v>
      </c>
      <c r="J1975">
        <v>1</v>
      </c>
      <c r="K1975">
        <v>1.5</v>
      </c>
      <c r="L1975" s="45">
        <f>VLOOKUP(H1975,'[1]CALCUL AS et AN'!$A$2:$AU$889,24,FALSE)</f>
        <v>1.5</v>
      </c>
      <c r="M1975" s="48">
        <f>VLOOKUP(H1975,'[1]CALCUL AS et AN'!$A$2:$AU$889,28,FALSE)</f>
        <v>1.5</v>
      </c>
      <c r="N1975">
        <v>1.5</v>
      </c>
      <c r="O1975" s="45">
        <f t="shared" si="142"/>
        <v>1.5</v>
      </c>
      <c r="P1975" s="48">
        <f t="shared" si="143"/>
        <v>1.5</v>
      </c>
      <c r="Q1975">
        <v>2.2400000000000002</v>
      </c>
      <c r="R1975" s="45">
        <f>VLOOKUP(H1975,'[1]CALCUL AS et AN'!$A$2:$AU$889,46,FALSE)</f>
        <v>2.25</v>
      </c>
      <c r="S1975" s="48">
        <f>VLOOKUP(H1975,'[1]CALCUL AS et AN'!$A$2:$AU$889,47,FALSE)</f>
        <v>2.25</v>
      </c>
      <c r="T1975">
        <v>2.2400000000000002</v>
      </c>
      <c r="U1975" s="45">
        <f t="shared" si="144"/>
        <v>2.25</v>
      </c>
      <c r="V1975" s="48">
        <f t="shared" si="145"/>
        <v>2.25</v>
      </c>
      <c r="W1975" t="s">
        <v>1361</v>
      </c>
      <c r="X1975" t="s">
        <v>951</v>
      </c>
    </row>
    <row r="1976" spans="1:24" outlineLevel="2">
      <c r="A1976" t="s">
        <v>16</v>
      </c>
      <c r="B1976" s="73" t="str">
        <f t="shared" si="146"/>
        <v>V150BG</v>
      </c>
      <c r="D1976">
        <v>1</v>
      </c>
      <c r="E1976" t="s">
        <v>63</v>
      </c>
      <c r="F1976">
        <v>139.16999999999999</v>
      </c>
      <c r="H1976" t="s">
        <v>62</v>
      </c>
      <c r="I1976">
        <v>88.935500000000005</v>
      </c>
      <c r="J1976">
        <v>1</v>
      </c>
      <c r="K1976">
        <v>88.935500000000005</v>
      </c>
      <c r="L1976" s="45">
        <f>VLOOKUP(H1976,'[1]CALCUL AS et AN'!$A$2:$AU$889,24,FALSE)</f>
        <v>88.936256</v>
      </c>
      <c r="M1976" s="48">
        <f>VLOOKUP(H1976,'[1]CALCUL AS et AN'!$A$2:$AU$889,28,FALSE)</f>
        <v>90.786255999999995</v>
      </c>
      <c r="N1976">
        <v>88.935500000000005</v>
      </c>
      <c r="O1976" s="45">
        <f t="shared" si="142"/>
        <v>88.936256</v>
      </c>
      <c r="P1976" s="48">
        <f t="shared" si="143"/>
        <v>90.786255999999995</v>
      </c>
      <c r="Q1976">
        <v>160.19999999999999</v>
      </c>
      <c r="R1976" s="45">
        <f>VLOOKUP(H1976,'[1]CALCUL AS et AN'!$A$2:$AU$889,46,FALSE)</f>
        <v>144.33635149999998</v>
      </c>
      <c r="S1976" s="48">
        <f>VLOOKUP(H1976,'[1]CALCUL AS et AN'!$A$2:$AU$889,47,FALSE)</f>
        <v>147.29635150000001</v>
      </c>
      <c r="T1976">
        <v>160.19999999999999</v>
      </c>
      <c r="U1976" s="45">
        <f t="shared" si="144"/>
        <v>144.33635149999998</v>
      </c>
      <c r="V1976" s="48">
        <f t="shared" si="145"/>
        <v>147.29635150000001</v>
      </c>
      <c r="W1976" t="s">
        <v>1361</v>
      </c>
      <c r="X1976" t="s">
        <v>1361</v>
      </c>
    </row>
    <row r="1977" spans="1:24" outlineLevel="2">
      <c r="A1977" t="s">
        <v>16</v>
      </c>
      <c r="B1977" s="73" t="str">
        <f t="shared" si="146"/>
        <v>V150BG</v>
      </c>
      <c r="D1977">
        <v>1</v>
      </c>
      <c r="E1977" t="s">
        <v>1538</v>
      </c>
      <c r="F1977">
        <v>4.3499999999999996</v>
      </c>
      <c r="H1977" t="s">
        <v>1537</v>
      </c>
      <c r="I1977">
        <v>2.9</v>
      </c>
      <c r="J1977">
        <v>1</v>
      </c>
      <c r="K1977">
        <v>2.9</v>
      </c>
      <c r="L1977" s="45">
        <f>VLOOKUP(H1977,'[1]CALCUL AS et AN'!$A$2:$AU$889,24,FALSE)</f>
        <v>2.9</v>
      </c>
      <c r="M1977" s="48">
        <f>VLOOKUP(H1977,'[1]CALCUL AS et AN'!$A$2:$AU$889,28,FALSE)</f>
        <v>2.9</v>
      </c>
      <c r="N1977">
        <v>2.9</v>
      </c>
      <c r="O1977" s="45">
        <f t="shared" si="142"/>
        <v>2.9</v>
      </c>
      <c r="P1977" s="48">
        <f t="shared" si="143"/>
        <v>2.9</v>
      </c>
      <c r="Q1977">
        <v>4.3499999999999996</v>
      </c>
      <c r="R1977" s="45">
        <f>VLOOKUP(H1977,'[1]CALCUL AS et AN'!$A$2:$AU$889,46,FALSE)</f>
        <v>4.3499999999999996</v>
      </c>
      <c r="S1977" s="48">
        <f>VLOOKUP(H1977,'[1]CALCUL AS et AN'!$A$2:$AU$889,47,FALSE)</f>
        <v>4.3499999999999996</v>
      </c>
      <c r="T1977">
        <v>4.3499999999999996</v>
      </c>
      <c r="U1977" s="45">
        <f t="shared" si="144"/>
        <v>4.3499999999999996</v>
      </c>
      <c r="V1977" s="48">
        <f t="shared" si="145"/>
        <v>4.3499999999999996</v>
      </c>
      <c r="W1977" t="s">
        <v>1361</v>
      </c>
      <c r="X1977" t="s">
        <v>951</v>
      </c>
    </row>
    <row r="1978" spans="1:24" outlineLevel="2">
      <c r="A1978" t="s">
        <v>16</v>
      </c>
      <c r="B1978" s="73" t="str">
        <f t="shared" si="146"/>
        <v>V150BG</v>
      </c>
      <c r="D1978">
        <v>1</v>
      </c>
      <c r="E1978" t="s">
        <v>2627</v>
      </c>
      <c r="F1978">
        <v>0.4</v>
      </c>
      <c r="H1978" t="s">
        <v>2626</v>
      </c>
      <c r="I1978">
        <v>0.2</v>
      </c>
      <c r="J1978">
        <v>1</v>
      </c>
      <c r="K1978">
        <v>0.2</v>
      </c>
      <c r="L1978" s="45">
        <f>VLOOKUP(H1978,'[1]CALCUL AS et AN'!$A$2:$AU$889,24,FALSE)</f>
        <v>0.2</v>
      </c>
      <c r="M1978" s="48">
        <f>VLOOKUP(H1978,'[1]CALCUL AS et AN'!$A$2:$AU$889,28,FALSE)</f>
        <v>0.2</v>
      </c>
      <c r="N1978">
        <v>0.2</v>
      </c>
      <c r="O1978" s="45">
        <f t="shared" si="142"/>
        <v>0.2</v>
      </c>
      <c r="P1978" s="48">
        <f t="shared" si="143"/>
        <v>0.2</v>
      </c>
      <c r="Q1978">
        <v>0.4</v>
      </c>
      <c r="R1978" s="45">
        <f>VLOOKUP(H1978,'[1]CALCUL AS et AN'!$A$2:$AU$889,46,FALSE)</f>
        <v>0</v>
      </c>
      <c r="S1978" s="48">
        <f>VLOOKUP(H1978,'[1]CALCUL AS et AN'!$A$2:$AU$889,47,FALSE)</f>
        <v>0.4</v>
      </c>
      <c r="T1978">
        <v>0.4</v>
      </c>
      <c r="U1978" s="45">
        <f t="shared" si="144"/>
        <v>0</v>
      </c>
      <c r="V1978" s="48">
        <f t="shared" si="145"/>
        <v>0.4</v>
      </c>
      <c r="W1978" t="s">
        <v>1361</v>
      </c>
      <c r="X1978" t="s">
        <v>951</v>
      </c>
    </row>
    <row r="1979" spans="1:24" outlineLevel="2">
      <c r="A1979" t="s">
        <v>16</v>
      </c>
      <c r="B1979" s="73" t="str">
        <f t="shared" si="146"/>
        <v>V150BG</v>
      </c>
      <c r="D1979">
        <v>1</v>
      </c>
      <c r="E1979" t="s">
        <v>1514</v>
      </c>
      <c r="F1979">
        <v>12.91</v>
      </c>
      <c r="H1979" t="s">
        <v>632</v>
      </c>
      <c r="I1979">
        <v>4.7300000000000004</v>
      </c>
      <c r="J1979">
        <v>0.33</v>
      </c>
      <c r="K1979">
        <v>14.333333333333334</v>
      </c>
      <c r="L1979" s="45">
        <f>VLOOKUP(H1979,'[1]CALCUL AS et AN'!$A$2:$AU$889,24,FALSE)</f>
        <v>4.7320000000000002</v>
      </c>
      <c r="M1979" s="48">
        <f>VLOOKUP(H1979,'[1]CALCUL AS et AN'!$A$2:$AU$889,28,FALSE)</f>
        <v>4.7779999999999996</v>
      </c>
      <c r="N1979">
        <v>14.333333333333334</v>
      </c>
      <c r="O1979" s="45">
        <f t="shared" si="142"/>
        <v>4.7320000000000002</v>
      </c>
      <c r="P1979" s="48">
        <f t="shared" si="143"/>
        <v>4.7779999999999996</v>
      </c>
      <c r="Q1979">
        <v>12.91</v>
      </c>
      <c r="R1979" s="45">
        <f>VLOOKUP(H1979,'[1]CALCUL AS et AN'!$A$2:$AU$889,46,FALSE)</f>
        <v>6.2935600000000003</v>
      </c>
      <c r="S1979" s="48">
        <f>VLOOKUP(H1979,'[1]CALCUL AS et AN'!$A$2:$AU$889,47,FALSE)</f>
        <v>6.3547399999999996</v>
      </c>
      <c r="T1979">
        <v>12.91</v>
      </c>
      <c r="U1979" s="45">
        <f t="shared" si="144"/>
        <v>6.2935600000000003</v>
      </c>
      <c r="V1979" s="48">
        <f t="shared" si="145"/>
        <v>6.3547399999999996</v>
      </c>
      <c r="W1979" t="s">
        <v>1361</v>
      </c>
      <c r="X1979" t="s">
        <v>937</v>
      </c>
    </row>
    <row r="1980" spans="1:24" outlineLevel="2">
      <c r="A1980" t="s">
        <v>16</v>
      </c>
      <c r="B1980" s="73" t="str">
        <f t="shared" si="146"/>
        <v>V150BG</v>
      </c>
      <c r="D1980">
        <v>1</v>
      </c>
      <c r="E1980" t="s">
        <v>2312</v>
      </c>
      <c r="F1980">
        <v>17.510000000000002</v>
      </c>
      <c r="H1980" t="s">
        <v>2311</v>
      </c>
      <c r="I1980">
        <v>11.67</v>
      </c>
      <c r="J1980">
        <v>1</v>
      </c>
      <c r="K1980">
        <v>11.67</v>
      </c>
      <c r="L1980" s="45">
        <f>VLOOKUP(H1980,'[1]CALCUL AS et AN'!$A$2:$AU$889,24,FALSE)</f>
        <v>11.67</v>
      </c>
      <c r="M1980" s="48">
        <f>VLOOKUP(H1980,'[1]CALCUL AS et AN'!$A$2:$AU$889,28,FALSE)</f>
        <v>11.67</v>
      </c>
      <c r="N1980">
        <v>11.67</v>
      </c>
      <c r="O1980" s="45">
        <f t="shared" si="142"/>
        <v>11.67</v>
      </c>
      <c r="P1980" s="48">
        <f t="shared" si="143"/>
        <v>11.67</v>
      </c>
      <c r="Q1980">
        <v>17.510000000000002</v>
      </c>
      <c r="R1980" s="45">
        <f>VLOOKUP(H1980,'[1]CALCUL AS et AN'!$A$2:$AU$889,46,FALSE)</f>
        <v>17.504999999999999</v>
      </c>
      <c r="S1980" s="48">
        <f>VLOOKUP(H1980,'[1]CALCUL AS et AN'!$A$2:$AU$889,47,FALSE)</f>
        <v>17.504999999999999</v>
      </c>
      <c r="T1980">
        <v>17.510000000000002</v>
      </c>
      <c r="U1980" s="45">
        <f t="shared" si="144"/>
        <v>17.504999999999999</v>
      </c>
      <c r="V1980" s="48">
        <f t="shared" si="145"/>
        <v>17.504999999999999</v>
      </c>
      <c r="W1980" t="s">
        <v>1361</v>
      </c>
      <c r="X1980" t="s">
        <v>937</v>
      </c>
    </row>
    <row r="1981" spans="1:24" outlineLevel="2">
      <c r="A1981" t="s">
        <v>16</v>
      </c>
      <c r="B1981" s="73" t="str">
        <f t="shared" si="146"/>
        <v>V150BG</v>
      </c>
      <c r="D1981">
        <v>1</v>
      </c>
      <c r="E1981" t="s">
        <v>1848</v>
      </c>
      <c r="F1981">
        <v>2.31</v>
      </c>
      <c r="H1981" t="s">
        <v>606</v>
      </c>
      <c r="I1981">
        <v>1.72</v>
      </c>
      <c r="J1981">
        <v>1</v>
      </c>
      <c r="K1981">
        <v>1.72</v>
      </c>
      <c r="L1981" s="45">
        <f>VLOOKUP(H1981,'[1]CALCUL AS et AN'!$A$2:$AU$889,24,FALSE)</f>
        <v>1.7150000000000001</v>
      </c>
      <c r="M1981" s="48">
        <f>VLOOKUP(H1981,'[1]CALCUL AS et AN'!$A$2:$AU$889,28,FALSE)</f>
        <v>1.635</v>
      </c>
      <c r="N1981">
        <v>1.72</v>
      </c>
      <c r="O1981" s="45">
        <f t="shared" si="142"/>
        <v>1.7150000000000001</v>
      </c>
      <c r="P1981" s="48">
        <f t="shared" si="143"/>
        <v>1.635</v>
      </c>
      <c r="Q1981">
        <v>2.31</v>
      </c>
      <c r="R1981" s="45">
        <f>VLOOKUP(H1981,'[1]CALCUL AS et AN'!$A$2:$AU$889,46,FALSE)</f>
        <v>2.5725000000000002</v>
      </c>
      <c r="S1981" s="48">
        <f>VLOOKUP(H1981,'[1]CALCUL AS et AN'!$A$2:$AU$889,47,FALSE)</f>
        <v>2.4525000000000001</v>
      </c>
      <c r="T1981">
        <v>2.31</v>
      </c>
      <c r="U1981" s="45">
        <f t="shared" si="144"/>
        <v>2.5725000000000002</v>
      </c>
      <c r="V1981" s="48">
        <f t="shared" si="145"/>
        <v>2.4525000000000001</v>
      </c>
      <c r="W1981" t="s">
        <v>1361</v>
      </c>
      <c r="X1981" t="s">
        <v>937</v>
      </c>
    </row>
    <row r="1982" spans="1:24" outlineLevel="1">
      <c r="A1982" s="73" t="s">
        <v>3126</v>
      </c>
      <c r="B1982" s="73" t="str">
        <f t="shared" si="146"/>
        <v>SPR900V150BG</v>
      </c>
      <c r="N1982">
        <f>SUBTOTAL(9,N1942:N1981)</f>
        <v>816.0054333333336</v>
      </c>
      <c r="O1982" s="45">
        <f>SUBTOTAL(9,O1942:O1981)</f>
        <v>807.66959600000007</v>
      </c>
      <c r="P1982" s="48">
        <f>SUBTOTAL(9,P1942:P1981)</f>
        <v>828.15439600000002</v>
      </c>
      <c r="T1982">
        <f>SUBTOTAL(9,T1942:T1981)</f>
        <v>1191.731</v>
      </c>
      <c r="U1982" s="45">
        <f>SUBTOTAL(9,U1942:U1981)</f>
        <v>1207.2810215000002</v>
      </c>
      <c r="V1982" s="48">
        <f>SUBTOTAL(9,V1942:V1981)</f>
        <v>1235.5237815000005</v>
      </c>
    </row>
    <row r="1983" spans="1:24" outlineLevel="2">
      <c r="A1983" t="s">
        <v>1127</v>
      </c>
      <c r="B1983" s="73" t="str">
        <f t="shared" si="146"/>
        <v/>
      </c>
      <c r="C1983" t="s">
        <v>472</v>
      </c>
      <c r="D1983">
        <v>1</v>
      </c>
      <c r="E1983" t="s">
        <v>993</v>
      </c>
      <c r="F1983">
        <v>4.87</v>
      </c>
      <c r="H1983" t="s">
        <v>472</v>
      </c>
      <c r="I1983">
        <v>0.94</v>
      </c>
      <c r="J1983">
        <v>1</v>
      </c>
      <c r="K1983">
        <v>0.94</v>
      </c>
      <c r="L1983" s="45">
        <f>VLOOKUP(H1983,'[1]CALCUL AS et AN'!$A$2:$AU$889,24,FALSE)</f>
        <v>2.1800000000000002</v>
      </c>
      <c r="M1983" s="48">
        <f>VLOOKUP(H1983,'[1]CALCUL AS et AN'!$A$2:$AU$889,28,FALSE)</f>
        <v>0.94</v>
      </c>
      <c r="N1983">
        <v>0.94</v>
      </c>
      <c r="O1983" s="45">
        <f t="shared" ref="O1983:O2058" si="147">D1983*L1983</f>
        <v>2.1800000000000002</v>
      </c>
      <c r="P1983" s="48">
        <f t="shared" ref="P1983:P2058" si="148">D1983*M1983</f>
        <v>0.94</v>
      </c>
      <c r="Q1983">
        <v>4.87</v>
      </c>
      <c r="R1983" s="45">
        <f>VLOOKUP(H1983,'[1]CALCUL AS et AN'!$A$2:$AU$889,46,FALSE)</f>
        <v>4.9050000000000002</v>
      </c>
      <c r="S1983" s="48">
        <f>VLOOKUP(H1983,'[1]CALCUL AS et AN'!$A$2:$AU$889,47,FALSE)</f>
        <v>2.1149999999999998</v>
      </c>
      <c r="T1983">
        <v>4.87</v>
      </c>
      <c r="U1983" s="45">
        <f t="shared" ref="U1983:U2058" si="149">R1983*D1983</f>
        <v>4.9050000000000002</v>
      </c>
      <c r="V1983" s="48">
        <f t="shared" ref="V1983:V2058" si="150">S1983*D1983</f>
        <v>2.1149999999999998</v>
      </c>
      <c r="W1983" t="s">
        <v>960</v>
      </c>
      <c r="X1983" t="s">
        <v>937</v>
      </c>
    </row>
    <row r="1984" spans="1:24" outlineLevel="1">
      <c r="A1984" s="73" t="s">
        <v>3127</v>
      </c>
      <c r="B1984" s="73" t="str">
        <f t="shared" si="146"/>
        <v>KITFVR</v>
      </c>
      <c r="N1984">
        <f>SUBTOTAL(9,N1983:N1983)</f>
        <v>0.94</v>
      </c>
      <c r="O1984" s="45">
        <f>SUBTOTAL(9,O1983:O1983)</f>
        <v>2.1800000000000002</v>
      </c>
      <c r="P1984" s="48">
        <f>SUBTOTAL(9,P1983:P1983)</f>
        <v>0.94</v>
      </c>
      <c r="T1984">
        <f>SUBTOTAL(9,T1983:T1983)</f>
        <v>4.87</v>
      </c>
      <c r="U1984" s="45">
        <f>SUBTOTAL(9,U1983:U1983)</f>
        <v>4.9050000000000002</v>
      </c>
      <c r="V1984" s="48">
        <f>SUBTOTAL(9,V1983:V1983)</f>
        <v>2.1149999999999998</v>
      </c>
    </row>
    <row r="1985" spans="1:24" outlineLevel="2">
      <c r="A1985" t="s">
        <v>1810</v>
      </c>
      <c r="B1985" s="73" t="str">
        <f t="shared" si="146"/>
        <v/>
      </c>
      <c r="C1985" t="s">
        <v>1788</v>
      </c>
      <c r="D1985">
        <v>1</v>
      </c>
      <c r="E1985" t="s">
        <v>1789</v>
      </c>
      <c r="F1985">
        <v>4.74</v>
      </c>
      <c r="H1985" t="s">
        <v>1788</v>
      </c>
      <c r="I1985">
        <v>3.9</v>
      </c>
      <c r="J1985">
        <v>1</v>
      </c>
      <c r="K1985">
        <v>3.9</v>
      </c>
      <c r="L1985" s="45">
        <f>VLOOKUP(H1985,'[1]CALCUL AS et AN'!$A$2:$AU$889,24,FALSE)</f>
        <v>3.9</v>
      </c>
      <c r="M1985" s="48">
        <f>VLOOKUP(H1985,'[1]CALCUL AS et AN'!$A$2:$AU$889,28,FALSE)</f>
        <v>3.9</v>
      </c>
      <c r="N1985">
        <v>3.9</v>
      </c>
      <c r="O1985" s="45">
        <f t="shared" si="147"/>
        <v>3.9</v>
      </c>
      <c r="P1985" s="48">
        <f t="shared" si="148"/>
        <v>3.9</v>
      </c>
      <c r="Q1985">
        <v>4.74</v>
      </c>
      <c r="R1985" s="45">
        <f>VLOOKUP(H1985,'[1]CALCUL AS et AN'!$A$2:$AU$889,46,FALSE)</f>
        <v>4.875</v>
      </c>
      <c r="S1985" s="48">
        <f>VLOOKUP(H1985,'[1]CALCUL AS et AN'!$A$2:$AU$889,47,FALSE)</f>
        <v>4.875</v>
      </c>
      <c r="T1985">
        <v>4.74</v>
      </c>
      <c r="U1985" s="45">
        <f t="shared" si="149"/>
        <v>4.875</v>
      </c>
      <c r="V1985" s="48">
        <f t="shared" si="150"/>
        <v>4.875</v>
      </c>
      <c r="W1985" t="s">
        <v>946</v>
      </c>
      <c r="X1985" t="s">
        <v>951</v>
      </c>
    </row>
    <row r="1986" spans="1:24" outlineLevel="2">
      <c r="A1986" t="s">
        <v>1810</v>
      </c>
      <c r="B1986" s="73" t="str">
        <f t="shared" si="146"/>
        <v/>
      </c>
      <c r="C1986" t="s">
        <v>799</v>
      </c>
      <c r="D1986">
        <v>1</v>
      </c>
      <c r="E1986" t="s">
        <v>1744</v>
      </c>
      <c r="F1986">
        <v>10.18</v>
      </c>
      <c r="H1986" t="s">
        <v>799</v>
      </c>
      <c r="I1986">
        <v>6.61</v>
      </c>
      <c r="J1986">
        <v>1</v>
      </c>
      <c r="K1986">
        <v>6.61</v>
      </c>
      <c r="L1986" s="45">
        <f>VLOOKUP(H1986,'[1]CALCUL AS et AN'!$A$2:$AU$889,24,FALSE)</f>
        <v>6.61</v>
      </c>
      <c r="M1986" s="48">
        <f>VLOOKUP(H1986,'[1]CALCUL AS et AN'!$A$2:$AU$889,28,FALSE)</f>
        <v>6.61</v>
      </c>
      <c r="N1986">
        <v>6.61</v>
      </c>
      <c r="O1986" s="45">
        <f t="shared" si="147"/>
        <v>6.61</v>
      </c>
      <c r="P1986" s="48">
        <f t="shared" si="148"/>
        <v>6.61</v>
      </c>
      <c r="Q1986">
        <v>10.18</v>
      </c>
      <c r="R1986" s="45">
        <f>VLOOKUP(H1986,'[1]CALCUL AS et AN'!$A$2:$AU$889,46,FALSE)</f>
        <v>8.7913000000000014</v>
      </c>
      <c r="S1986" s="48">
        <f>VLOOKUP(H1986,'[1]CALCUL AS et AN'!$A$2:$AU$889,47,FALSE)</f>
        <v>8.7913000000000014</v>
      </c>
      <c r="T1986">
        <v>10.18</v>
      </c>
      <c r="U1986" s="45">
        <f t="shared" si="149"/>
        <v>8.7913000000000014</v>
      </c>
      <c r="V1986" s="48">
        <f t="shared" si="150"/>
        <v>8.7913000000000014</v>
      </c>
      <c r="W1986" t="s">
        <v>946</v>
      </c>
      <c r="X1986" t="s">
        <v>937</v>
      </c>
    </row>
    <row r="1987" spans="1:24" outlineLevel="2">
      <c r="A1987" t="s">
        <v>1810</v>
      </c>
      <c r="B1987" s="73" t="str">
        <f t="shared" si="146"/>
        <v/>
      </c>
      <c r="C1987" t="s">
        <v>813</v>
      </c>
      <c r="D1987">
        <v>1</v>
      </c>
      <c r="E1987" t="s">
        <v>814</v>
      </c>
      <c r="F1987">
        <v>55.19</v>
      </c>
      <c r="H1987" t="s">
        <v>813</v>
      </c>
      <c r="I1987">
        <v>42.45</v>
      </c>
      <c r="J1987">
        <v>1</v>
      </c>
      <c r="K1987">
        <v>42.45</v>
      </c>
      <c r="L1987" s="45">
        <f>VLOOKUP(H1987,'[1]CALCUL AS et AN'!$A$2:$AU$889,24,FALSE)</f>
        <v>42.45</v>
      </c>
      <c r="M1987" s="48">
        <f>VLOOKUP(H1987,'[1]CALCUL AS et AN'!$A$2:$AU$889,28,FALSE)</f>
        <v>42.45</v>
      </c>
      <c r="N1987">
        <v>42.45</v>
      </c>
      <c r="O1987" s="45">
        <f t="shared" si="147"/>
        <v>42.45</v>
      </c>
      <c r="P1987" s="48">
        <f t="shared" si="148"/>
        <v>42.45</v>
      </c>
      <c r="Q1987">
        <v>55.19</v>
      </c>
      <c r="R1987" s="45">
        <f>VLOOKUP(H1987,'[1]CALCUL AS et AN'!$A$2:$AU$889,46,FALSE)</f>
        <v>56.458500000000008</v>
      </c>
      <c r="S1987" s="48">
        <f>VLOOKUP(H1987,'[1]CALCUL AS et AN'!$A$2:$AU$889,47,FALSE)</f>
        <v>56.458500000000008</v>
      </c>
      <c r="T1987">
        <v>55.19</v>
      </c>
      <c r="U1987" s="45">
        <f t="shared" si="149"/>
        <v>56.458500000000008</v>
      </c>
      <c r="V1987" s="48">
        <f t="shared" si="150"/>
        <v>56.458500000000008</v>
      </c>
      <c r="W1987" t="s">
        <v>946</v>
      </c>
      <c r="X1987" t="s">
        <v>937</v>
      </c>
    </row>
    <row r="1988" spans="1:24" outlineLevel="2">
      <c r="A1988" t="s">
        <v>1810</v>
      </c>
      <c r="B1988" s="73" t="str">
        <f t="shared" si="146"/>
        <v/>
      </c>
      <c r="C1988" t="s">
        <v>1828</v>
      </c>
      <c r="D1988">
        <v>1</v>
      </c>
      <c r="E1988" t="s">
        <v>1828</v>
      </c>
      <c r="F1988">
        <v>199</v>
      </c>
      <c r="H1988" t="s">
        <v>1828</v>
      </c>
      <c r="I1988">
        <v>99.16</v>
      </c>
      <c r="J1988">
        <v>1</v>
      </c>
      <c r="K1988">
        <v>99.16</v>
      </c>
      <c r="L1988" s="45">
        <f>VLOOKUP(H1988,'[1]CALCUL AS et AN'!$A$2:$AU$889,24,FALSE)</f>
        <v>99.16</v>
      </c>
      <c r="M1988" s="48">
        <f>VLOOKUP(H1988,'[1]CALCUL AS et AN'!$A$2:$AU$889,28,FALSE)</f>
        <v>99.16</v>
      </c>
      <c r="N1988">
        <v>99.16</v>
      </c>
      <c r="O1988" s="45">
        <f t="shared" si="147"/>
        <v>99.16</v>
      </c>
      <c r="P1988" s="48">
        <f t="shared" si="148"/>
        <v>99.16</v>
      </c>
      <c r="Q1988">
        <v>199</v>
      </c>
      <c r="R1988" s="45">
        <f>VLOOKUP(H1988,'[1]CALCUL AS et AN'!$A$2:$AU$889,46,FALSE)</f>
        <v>198.32</v>
      </c>
      <c r="S1988" s="48">
        <f>VLOOKUP(H1988,'[1]CALCUL AS et AN'!$A$2:$AU$889,47,FALSE)</f>
        <v>198.32</v>
      </c>
      <c r="T1988">
        <v>199</v>
      </c>
      <c r="U1988" s="45">
        <f t="shared" si="149"/>
        <v>198.32</v>
      </c>
      <c r="V1988" s="48">
        <f t="shared" si="150"/>
        <v>198.32</v>
      </c>
      <c r="W1988" t="s">
        <v>946</v>
      </c>
      <c r="X1988" t="s">
        <v>951</v>
      </c>
    </row>
    <row r="1989" spans="1:24" outlineLevel="1">
      <c r="A1989" s="73" t="s">
        <v>3128</v>
      </c>
      <c r="B1989" s="73" t="str">
        <f t="shared" si="146"/>
        <v>PACKBE</v>
      </c>
      <c r="N1989">
        <f>SUBTOTAL(9,N1985:N1988)</f>
        <v>152.12</v>
      </c>
      <c r="O1989" s="45">
        <f>SUBTOTAL(9,O1985:O1988)</f>
        <v>152.12</v>
      </c>
      <c r="P1989" s="48">
        <f>SUBTOTAL(9,P1985:P1988)</f>
        <v>152.12</v>
      </c>
      <c r="T1989">
        <f>SUBTOTAL(9,T1985:T1988)</f>
        <v>269.11</v>
      </c>
      <c r="U1989" s="45">
        <f>SUBTOTAL(9,U1985:U1988)</f>
        <v>268.44479999999999</v>
      </c>
      <c r="V1989" s="48">
        <f>SUBTOTAL(9,V1985:V1988)</f>
        <v>268.44479999999999</v>
      </c>
    </row>
    <row r="1990" spans="1:24" outlineLevel="2">
      <c r="A1990" t="s">
        <v>6</v>
      </c>
      <c r="B1990" s="73" t="str">
        <f t="shared" si="146"/>
        <v>V75</v>
      </c>
      <c r="C1990" t="s">
        <v>1527</v>
      </c>
      <c r="D1990">
        <v>1</v>
      </c>
      <c r="E1990" t="s">
        <v>1546</v>
      </c>
      <c r="F1990">
        <v>0.68</v>
      </c>
      <c r="H1990">
        <v>101006</v>
      </c>
      <c r="I1990">
        <v>0.23</v>
      </c>
      <c r="J1990">
        <v>1</v>
      </c>
      <c r="K1990">
        <v>0.23</v>
      </c>
      <c r="L1990" s="45">
        <f>VLOOKUP(H1990,'[1]CALCUL AS et AN'!$A$2:$AU$889,24,FALSE)</f>
        <v>0.22953999999999999</v>
      </c>
      <c r="M1990" s="48">
        <f>VLOOKUP(H1990,'[1]CALCUL AS et AN'!$A$2:$AU$889,28,FALSE)</f>
        <v>0.22953999999999999</v>
      </c>
      <c r="N1990">
        <v>0.23</v>
      </c>
      <c r="O1990" s="45">
        <f t="shared" si="147"/>
        <v>0.22953999999999999</v>
      </c>
      <c r="P1990" s="48">
        <f t="shared" si="148"/>
        <v>0.22953999999999999</v>
      </c>
      <c r="Q1990">
        <v>0.68</v>
      </c>
      <c r="R1990" s="45">
        <f>VLOOKUP(H1990,'[1]CALCUL AS et AN'!$A$2:$AU$889,46,FALSE)</f>
        <v>0.68862000000000001</v>
      </c>
      <c r="S1990" s="48">
        <f>VLOOKUP(H1990,'[1]CALCUL AS et AN'!$A$2:$AU$889,47,FALSE)</f>
        <v>0.68862000000000001</v>
      </c>
      <c r="T1990">
        <v>0.68</v>
      </c>
      <c r="U1990" s="45">
        <f t="shared" si="149"/>
        <v>0.68862000000000001</v>
      </c>
      <c r="V1990" s="48">
        <f t="shared" si="150"/>
        <v>0.68862000000000001</v>
      </c>
      <c r="W1990" t="s">
        <v>1361</v>
      </c>
      <c r="X1990" t="s">
        <v>951</v>
      </c>
    </row>
    <row r="1991" spans="1:24" outlineLevel="2">
      <c r="A1991" t="s">
        <v>6</v>
      </c>
      <c r="B1991" s="73" t="str">
        <f t="shared" si="146"/>
        <v>V75</v>
      </c>
      <c r="C1991" t="s">
        <v>472</v>
      </c>
      <c r="D1991">
        <v>2</v>
      </c>
      <c r="E1991" t="s">
        <v>2467</v>
      </c>
      <c r="F1991">
        <v>0.90200000000000002</v>
      </c>
      <c r="H1991" t="s">
        <v>2466</v>
      </c>
      <c r="I1991">
        <v>0.6</v>
      </c>
      <c r="J1991">
        <v>1</v>
      </c>
      <c r="K1991">
        <v>0.6</v>
      </c>
      <c r="L1991" s="45">
        <f>VLOOKUP(H1991,'[1]CALCUL AS et AN'!$A$2:$AU$889,24,FALSE)</f>
        <v>0.60099999999999998</v>
      </c>
      <c r="M1991" s="48">
        <f>VLOOKUP(H1991,'[1]CALCUL AS et AN'!$A$2:$AU$889,28,FALSE)</f>
        <v>0.60099999999999998</v>
      </c>
      <c r="N1991">
        <v>1.2</v>
      </c>
      <c r="O1991" s="45">
        <f t="shared" si="147"/>
        <v>1.202</v>
      </c>
      <c r="P1991" s="48">
        <f t="shared" si="148"/>
        <v>1.202</v>
      </c>
      <c r="Q1991">
        <v>0.90200000000000002</v>
      </c>
      <c r="R1991" s="45">
        <f>VLOOKUP(H1991,'[1]CALCUL AS et AN'!$A$2:$AU$889,46,FALSE)</f>
        <v>0.90149999999999997</v>
      </c>
      <c r="S1991" s="48">
        <f>VLOOKUP(H1991,'[1]CALCUL AS et AN'!$A$2:$AU$889,47,FALSE)</f>
        <v>0.90149999999999997</v>
      </c>
      <c r="T1991">
        <v>1.804</v>
      </c>
      <c r="U1991" s="45">
        <f t="shared" si="149"/>
        <v>1.8029999999999999</v>
      </c>
      <c r="V1991" s="48">
        <f t="shared" si="150"/>
        <v>1.8029999999999999</v>
      </c>
      <c r="W1991" t="s">
        <v>1361</v>
      </c>
      <c r="X1991" t="s">
        <v>951</v>
      </c>
    </row>
    <row r="1992" spans="1:24" outlineLevel="2">
      <c r="A1992" t="s">
        <v>6</v>
      </c>
      <c r="B1992" s="73" t="str">
        <f t="shared" si="146"/>
        <v>V75</v>
      </c>
      <c r="C1992" t="s">
        <v>476</v>
      </c>
      <c r="D1992">
        <v>2</v>
      </c>
      <c r="E1992" t="s">
        <v>2471</v>
      </c>
      <c r="F1992">
        <v>0.08</v>
      </c>
      <c r="H1992" t="s">
        <v>2470</v>
      </c>
      <c r="I1992">
        <v>7.0000000000000007E-2</v>
      </c>
      <c r="J1992">
        <v>1</v>
      </c>
      <c r="K1992">
        <v>7.0000000000000007E-2</v>
      </c>
      <c r="L1992" s="45">
        <f>VLOOKUP(H1992,'[1]CALCUL AS et AN'!$A$2:$AU$889,24,FALSE)</f>
        <v>7.1999999999999995E-2</v>
      </c>
      <c r="M1992" s="48">
        <f>VLOOKUP(H1992,'[1]CALCUL AS et AN'!$A$2:$AU$889,28,FALSE)</f>
        <v>7.1999999999999995E-2</v>
      </c>
      <c r="N1992">
        <v>0.14000000000000001</v>
      </c>
      <c r="O1992" s="45">
        <f t="shared" si="147"/>
        <v>0.14399999999999999</v>
      </c>
      <c r="P1992" s="48">
        <f t="shared" si="148"/>
        <v>0.14399999999999999</v>
      </c>
      <c r="Q1992">
        <v>0.08</v>
      </c>
      <c r="R1992" s="45">
        <f>VLOOKUP(H1992,'[1]CALCUL AS et AN'!$A$2:$AU$889,46,FALSE)</f>
        <v>0.10799999999999998</v>
      </c>
      <c r="S1992" s="48">
        <f>VLOOKUP(H1992,'[1]CALCUL AS et AN'!$A$2:$AU$889,47,FALSE)</f>
        <v>0.10799999999999998</v>
      </c>
      <c r="T1992">
        <v>0.16</v>
      </c>
      <c r="U1992" s="45">
        <f t="shared" si="149"/>
        <v>0.21599999999999997</v>
      </c>
      <c r="V1992" s="48">
        <f t="shared" si="150"/>
        <v>0.21599999999999997</v>
      </c>
      <c r="W1992" t="s">
        <v>1361</v>
      </c>
      <c r="X1992" t="s">
        <v>951</v>
      </c>
    </row>
    <row r="1993" spans="1:24" outlineLevel="2">
      <c r="A1993" t="s">
        <v>6</v>
      </c>
      <c r="B1993" s="73" t="str">
        <f t="shared" si="146"/>
        <v>V75</v>
      </c>
      <c r="C1993">
        <v>7214321415</v>
      </c>
      <c r="D1993">
        <v>1</v>
      </c>
      <c r="E1993" t="s">
        <v>1673</v>
      </c>
      <c r="F1993">
        <v>39.22</v>
      </c>
      <c r="H1993">
        <v>1510064</v>
      </c>
      <c r="I1993">
        <v>24.96</v>
      </c>
      <c r="J1993">
        <v>1</v>
      </c>
      <c r="K1993">
        <v>24.96</v>
      </c>
      <c r="L1993" s="45">
        <f>VLOOKUP(H1993,'[1]CALCUL AS et AN'!$A$2:$AU$889,24,FALSE)</f>
        <v>24.954999999999998</v>
      </c>
      <c r="M1993" s="48">
        <f>VLOOKUP(H1993,'[1]CALCUL AS et AN'!$A$2:$AU$889,28,FALSE)</f>
        <v>24.954999999999998</v>
      </c>
      <c r="N1993">
        <v>24.96</v>
      </c>
      <c r="O1993" s="45">
        <f t="shared" si="147"/>
        <v>24.954999999999998</v>
      </c>
      <c r="P1993" s="48">
        <f t="shared" si="148"/>
        <v>24.954999999999998</v>
      </c>
      <c r="Q1993">
        <v>39.22</v>
      </c>
      <c r="R1993" s="45">
        <f>VLOOKUP(H1993,'[1]CALCUL AS et AN'!$A$2:$AU$889,46,FALSE)</f>
        <v>37.432499999999997</v>
      </c>
      <c r="S1993" s="48">
        <f>VLOOKUP(H1993,'[1]CALCUL AS et AN'!$A$2:$AU$889,47,FALSE)</f>
        <v>37.432499999999997</v>
      </c>
      <c r="T1993">
        <v>39.22</v>
      </c>
      <c r="U1993" s="45">
        <f t="shared" si="149"/>
        <v>37.432499999999997</v>
      </c>
      <c r="V1993" s="48">
        <f t="shared" si="150"/>
        <v>37.432499999999997</v>
      </c>
      <c r="W1993" t="s">
        <v>1361</v>
      </c>
      <c r="X1993" t="s">
        <v>951</v>
      </c>
    </row>
    <row r="1994" spans="1:24" outlineLevel="2">
      <c r="A1994" t="s">
        <v>6</v>
      </c>
      <c r="B1994" s="73" t="str">
        <f t="shared" si="146"/>
        <v>V75</v>
      </c>
      <c r="C1994" t="s">
        <v>2410</v>
      </c>
      <c r="D1994">
        <v>1</v>
      </c>
      <c r="E1994" t="s">
        <v>415</v>
      </c>
      <c r="F1994">
        <v>38.61</v>
      </c>
      <c r="H1994" t="s">
        <v>414</v>
      </c>
      <c r="I1994">
        <v>26.4</v>
      </c>
      <c r="J1994">
        <v>1</v>
      </c>
      <c r="K1994">
        <v>26.4</v>
      </c>
      <c r="L1994" s="45">
        <f>VLOOKUP(H1994,'[1]CALCUL AS et AN'!$A$2:$AU$889,24,FALSE)</f>
        <v>26.4</v>
      </c>
      <c r="M1994" s="48">
        <f>VLOOKUP(H1994,'[1]CALCUL AS et AN'!$A$2:$AU$889,28,FALSE)</f>
        <v>26.4</v>
      </c>
      <c r="N1994">
        <v>26.4</v>
      </c>
      <c r="O1994" s="45">
        <f t="shared" si="147"/>
        <v>26.4</v>
      </c>
      <c r="P1994" s="48">
        <f t="shared" si="148"/>
        <v>26.4</v>
      </c>
      <c r="Q1994">
        <v>38.61</v>
      </c>
      <c r="R1994" s="45">
        <f>VLOOKUP(H1994,'[1]CALCUL AS et AN'!$A$2:$AU$889,46,FALSE)</f>
        <v>39.599999999999994</v>
      </c>
      <c r="S1994" s="48">
        <f>VLOOKUP(H1994,'[1]CALCUL AS et AN'!$A$2:$AU$889,47,FALSE)</f>
        <v>39.599999999999994</v>
      </c>
      <c r="T1994">
        <v>38.61</v>
      </c>
      <c r="U1994" s="45">
        <f t="shared" si="149"/>
        <v>39.599999999999994</v>
      </c>
      <c r="V1994" s="48">
        <f t="shared" si="150"/>
        <v>39.599999999999994</v>
      </c>
      <c r="W1994" t="s">
        <v>1361</v>
      </c>
      <c r="X1994" t="s">
        <v>937</v>
      </c>
    </row>
    <row r="1995" spans="1:24" outlineLevel="2">
      <c r="A1995" t="s">
        <v>6</v>
      </c>
      <c r="B1995" s="73" t="str">
        <f t="shared" si="146"/>
        <v>V75</v>
      </c>
      <c r="C1995" t="s">
        <v>62</v>
      </c>
      <c r="D1995">
        <v>2</v>
      </c>
      <c r="E1995" t="s">
        <v>1512</v>
      </c>
      <c r="F1995">
        <v>0.96</v>
      </c>
      <c r="H1995" t="s">
        <v>592</v>
      </c>
      <c r="I1995">
        <v>0.77</v>
      </c>
      <c r="J1995">
        <v>1</v>
      </c>
      <c r="K1995">
        <v>0.77</v>
      </c>
      <c r="L1995" s="45">
        <f>VLOOKUP(H1995,'[1]CALCUL AS et AN'!$A$2:$AU$889,24,FALSE)</f>
        <v>0.76900000000000002</v>
      </c>
      <c r="M1995" s="48">
        <f>VLOOKUP(H1995,'[1]CALCUL AS et AN'!$A$2:$AU$889,28,FALSE)</f>
        <v>0.84599999999999997</v>
      </c>
      <c r="N1995">
        <v>1.54</v>
      </c>
      <c r="O1995" s="45">
        <f t="shared" si="147"/>
        <v>1.538</v>
      </c>
      <c r="P1995" s="48">
        <f t="shared" si="148"/>
        <v>1.6919999999999999</v>
      </c>
      <c r="Q1995">
        <v>0.96</v>
      </c>
      <c r="R1995" s="45">
        <f>VLOOKUP(H1995,'[1]CALCUL AS et AN'!$A$2:$AU$889,46,FALSE)</f>
        <v>0.96125000000000005</v>
      </c>
      <c r="S1995" s="48">
        <f>VLOOKUP(H1995,'[1]CALCUL AS et AN'!$A$2:$AU$889,47,FALSE)</f>
        <v>1.0574999999999999</v>
      </c>
      <c r="T1995">
        <v>1.92</v>
      </c>
      <c r="U1995" s="45">
        <f t="shared" si="149"/>
        <v>1.9225000000000001</v>
      </c>
      <c r="V1995" s="48">
        <f t="shared" si="150"/>
        <v>2.1149999999999998</v>
      </c>
      <c r="W1995" t="s">
        <v>1361</v>
      </c>
      <c r="X1995" t="s">
        <v>937</v>
      </c>
    </row>
    <row r="1996" spans="1:24" outlineLevel="2">
      <c r="A1996" t="s">
        <v>6</v>
      </c>
      <c r="B1996" s="73" t="str">
        <f t="shared" si="146"/>
        <v>V75</v>
      </c>
      <c r="C1996" t="s">
        <v>1537</v>
      </c>
      <c r="D1996">
        <v>1</v>
      </c>
      <c r="E1996" t="s">
        <v>964</v>
      </c>
      <c r="F1996">
        <v>3.76</v>
      </c>
      <c r="H1996" t="s">
        <v>963</v>
      </c>
      <c r="I1996">
        <v>2.13</v>
      </c>
      <c r="J1996">
        <v>1</v>
      </c>
      <c r="K1996">
        <v>2.13</v>
      </c>
      <c r="L1996" s="45">
        <f>VLOOKUP(H1996,'[1]CALCUL AS et AN'!$A$2:$AU$889,24,FALSE)</f>
        <v>2.13</v>
      </c>
      <c r="M1996" s="48">
        <f>VLOOKUP(H1996,'[1]CALCUL AS et AN'!$A$2:$AU$889,28,FALSE)</f>
        <v>2.5049999999999999</v>
      </c>
      <c r="N1996">
        <v>2.13</v>
      </c>
      <c r="O1996" s="45">
        <f t="shared" si="147"/>
        <v>2.13</v>
      </c>
      <c r="P1996" s="48">
        <f t="shared" si="148"/>
        <v>2.5049999999999999</v>
      </c>
      <c r="Q1996">
        <v>3.76</v>
      </c>
      <c r="R1996" s="45">
        <f>VLOOKUP(H1996,'[1]CALCUL AS et AN'!$A$2:$AU$889,46,FALSE)</f>
        <v>4.26</v>
      </c>
      <c r="S1996" s="48">
        <f>VLOOKUP(H1996,'[1]CALCUL AS et AN'!$A$2:$AU$889,47,FALSE)</f>
        <v>5.01</v>
      </c>
      <c r="T1996">
        <v>3.76</v>
      </c>
      <c r="U1996" s="45">
        <f t="shared" si="149"/>
        <v>4.26</v>
      </c>
      <c r="V1996" s="48">
        <f t="shared" si="150"/>
        <v>5.01</v>
      </c>
      <c r="W1996" t="s">
        <v>1361</v>
      </c>
      <c r="X1996" t="s">
        <v>951</v>
      </c>
    </row>
    <row r="1997" spans="1:24" outlineLevel="2">
      <c r="A1997" t="s">
        <v>6</v>
      </c>
      <c r="B1997" s="73" t="str">
        <f t="shared" si="146"/>
        <v>V75</v>
      </c>
      <c r="C1997" t="s">
        <v>2311</v>
      </c>
      <c r="D1997">
        <v>1</v>
      </c>
      <c r="E1997" t="s">
        <v>1998</v>
      </c>
      <c r="F1997">
        <v>213.44</v>
      </c>
      <c r="H1997" t="s">
        <v>1997</v>
      </c>
      <c r="I1997">
        <v>139.5</v>
      </c>
      <c r="J1997">
        <v>1</v>
      </c>
      <c r="K1997">
        <v>139.5</v>
      </c>
      <c r="L1997" s="45">
        <f>VLOOKUP(H1997,'[1]CALCUL AS et AN'!$A$2:$AU$889,24,FALSE)</f>
        <v>139.5</v>
      </c>
      <c r="M1997" s="48">
        <f>VLOOKUP(H1997,'[1]CALCUL AS et AN'!$A$2:$AU$889,28,FALSE)</f>
        <v>139.5</v>
      </c>
      <c r="N1997">
        <v>139.5</v>
      </c>
      <c r="O1997" s="45">
        <f t="shared" si="147"/>
        <v>139.5</v>
      </c>
      <c r="P1997" s="48">
        <f t="shared" si="148"/>
        <v>139.5</v>
      </c>
      <c r="Q1997">
        <v>213.44</v>
      </c>
      <c r="R1997" s="45">
        <f>VLOOKUP(H1997,'[1]CALCUL AS et AN'!$A$2:$AU$889,46,FALSE)</f>
        <v>209.25</v>
      </c>
      <c r="S1997" s="48">
        <f>VLOOKUP(H1997,'[1]CALCUL AS et AN'!$A$2:$AU$889,47,FALSE)</f>
        <v>209.25</v>
      </c>
      <c r="T1997">
        <v>213.44</v>
      </c>
      <c r="U1997" s="45">
        <f t="shared" si="149"/>
        <v>209.25</v>
      </c>
      <c r="V1997" s="48">
        <f t="shared" si="150"/>
        <v>209.25</v>
      </c>
      <c r="W1997" t="s">
        <v>1361</v>
      </c>
      <c r="X1997" t="s">
        <v>951</v>
      </c>
    </row>
    <row r="1998" spans="1:24" outlineLevel="2">
      <c r="A1998" t="s">
        <v>6</v>
      </c>
      <c r="B1998" s="73" t="str">
        <f t="shared" si="146"/>
        <v>V75</v>
      </c>
      <c r="C1998">
        <v>101007</v>
      </c>
      <c r="D1998">
        <v>1</v>
      </c>
      <c r="E1998" t="s">
        <v>1528</v>
      </c>
      <c r="F1998">
        <v>0.77</v>
      </c>
      <c r="H1998" t="s">
        <v>1527</v>
      </c>
      <c r="I1998">
        <v>0.61</v>
      </c>
      <c r="J1998">
        <v>1</v>
      </c>
      <c r="K1998">
        <v>0.61</v>
      </c>
      <c r="L1998" s="45">
        <f>VLOOKUP(H1998,'[1]CALCUL AS et AN'!$A$2:$AU$889,24,FALSE)</f>
        <v>0.61299999999999999</v>
      </c>
      <c r="M1998" s="48">
        <f>VLOOKUP(H1998,'[1]CALCUL AS et AN'!$A$2:$AU$889,28,FALSE)</f>
        <v>0.67400000000000004</v>
      </c>
      <c r="N1998">
        <v>0.61</v>
      </c>
      <c r="O1998" s="45">
        <f t="shared" si="147"/>
        <v>0.61299999999999999</v>
      </c>
      <c r="P1998" s="48">
        <f t="shared" si="148"/>
        <v>0.67400000000000004</v>
      </c>
      <c r="Q1998">
        <v>0.77</v>
      </c>
      <c r="R1998" s="45">
        <f>VLOOKUP(H1998,'[1]CALCUL AS et AN'!$A$2:$AU$889,46,FALSE)</f>
        <v>0.81529000000000007</v>
      </c>
      <c r="S1998" s="48">
        <f>VLOOKUP(H1998,'[1]CALCUL AS et AN'!$A$2:$AU$889,47,FALSE)</f>
        <v>0.89642000000000011</v>
      </c>
      <c r="T1998">
        <v>0.77</v>
      </c>
      <c r="U1998" s="45">
        <f t="shared" si="149"/>
        <v>0.81529000000000007</v>
      </c>
      <c r="V1998" s="48">
        <f t="shared" si="150"/>
        <v>0.89642000000000011</v>
      </c>
      <c r="W1998" t="s">
        <v>1361</v>
      </c>
      <c r="X1998" t="s">
        <v>951</v>
      </c>
    </row>
    <row r="1999" spans="1:24" outlineLevel="2">
      <c r="A1999" t="s">
        <v>6</v>
      </c>
      <c r="B1999" s="73" t="str">
        <f t="shared" si="146"/>
        <v>V75</v>
      </c>
      <c r="C1999" t="s">
        <v>2626</v>
      </c>
      <c r="D1999">
        <v>1</v>
      </c>
      <c r="E1999" t="s">
        <v>2402</v>
      </c>
      <c r="F1999">
        <v>0.1</v>
      </c>
      <c r="H1999">
        <v>7214321415</v>
      </c>
      <c r="I1999">
        <v>0</v>
      </c>
      <c r="J1999">
        <v>100</v>
      </c>
      <c r="K1999">
        <v>0</v>
      </c>
      <c r="L1999" s="45">
        <f>VLOOKUP(H1999,'[1]CALCUL AS et AN'!$A$2:$AU$889,24,FALSE)</f>
        <v>1.9300000000000001E-2</v>
      </c>
      <c r="M1999" s="48">
        <f>VLOOKUP(H1999,'[1]CALCUL AS et AN'!$A$2:$AU$889,28,FALSE)</f>
        <v>1.7100000000000001E-2</v>
      </c>
      <c r="N1999">
        <v>0</v>
      </c>
      <c r="O1999" s="45">
        <f t="shared" si="147"/>
        <v>1.9300000000000001E-2</v>
      </c>
      <c r="P1999" s="48">
        <f t="shared" si="148"/>
        <v>1.7100000000000001E-2</v>
      </c>
      <c r="Q1999">
        <v>0.1</v>
      </c>
      <c r="R1999" s="45">
        <f>VLOOKUP(H1999,'[1]CALCUL AS et AN'!$A$2:$AU$889,46,FALSE)</f>
        <v>2.8950000000000004E-2</v>
      </c>
      <c r="S1999" s="48">
        <f>VLOOKUP(H1999,'[1]CALCUL AS et AN'!$A$2:$AU$889,47,FALSE)</f>
        <v>2.5649999999999999E-2</v>
      </c>
      <c r="T1999">
        <v>0.1</v>
      </c>
      <c r="U1999" s="45">
        <f t="shared" si="149"/>
        <v>2.8950000000000004E-2</v>
      </c>
      <c r="V1999" s="48">
        <f t="shared" si="150"/>
        <v>2.5649999999999999E-2</v>
      </c>
      <c r="W1999" t="s">
        <v>1361</v>
      </c>
      <c r="X1999" t="s">
        <v>951</v>
      </c>
    </row>
    <row r="2000" spans="1:24" outlineLevel="2">
      <c r="A2000" t="s">
        <v>6</v>
      </c>
      <c r="B2000" s="73" t="str">
        <f t="shared" si="146"/>
        <v>V75</v>
      </c>
      <c r="C2000" t="s">
        <v>606</v>
      </c>
      <c r="D2000">
        <v>1</v>
      </c>
      <c r="E2000" t="s">
        <v>2030</v>
      </c>
      <c r="F2000">
        <v>330.98</v>
      </c>
      <c r="H2000" t="s">
        <v>2029</v>
      </c>
      <c r="I2000">
        <v>247</v>
      </c>
      <c r="J2000">
        <v>1</v>
      </c>
      <c r="K2000">
        <v>247</v>
      </c>
      <c r="L2000" s="45">
        <f>VLOOKUP(H2000,'[1]CALCUL AS et AN'!$A$2:$AU$889,24,FALSE)</f>
        <v>247</v>
      </c>
      <c r="M2000" s="48">
        <f>VLOOKUP(H2000,'[1]CALCUL AS et AN'!$A$2:$AU$889,28,FALSE)</f>
        <v>285</v>
      </c>
      <c r="N2000">
        <v>247</v>
      </c>
      <c r="O2000" s="45">
        <f t="shared" si="147"/>
        <v>247</v>
      </c>
      <c r="P2000" s="48">
        <f t="shared" si="148"/>
        <v>285</v>
      </c>
      <c r="Q2000">
        <v>330.98</v>
      </c>
      <c r="R2000" s="45">
        <f>VLOOKUP(H2000,'[1]CALCUL AS et AN'!$A$2:$AU$889,46,FALSE)</f>
        <v>370.5</v>
      </c>
      <c r="S2000" s="48">
        <f>VLOOKUP(H2000,'[1]CALCUL AS et AN'!$A$2:$AU$889,47,FALSE)</f>
        <v>427.5</v>
      </c>
      <c r="T2000">
        <v>330.98</v>
      </c>
      <c r="U2000" s="45">
        <f t="shared" si="149"/>
        <v>370.5</v>
      </c>
      <c r="V2000" s="48">
        <f t="shared" si="150"/>
        <v>427.5</v>
      </c>
      <c r="W2000" t="s">
        <v>1361</v>
      </c>
      <c r="X2000" t="s">
        <v>951</v>
      </c>
    </row>
    <row r="2001" spans="1:24" outlineLevel="2">
      <c r="A2001" t="s">
        <v>6</v>
      </c>
      <c r="B2001" s="73" t="str">
        <f t="shared" si="146"/>
        <v>V75</v>
      </c>
      <c r="C2001">
        <v>8434000618</v>
      </c>
      <c r="D2001">
        <v>1</v>
      </c>
      <c r="E2001" t="s">
        <v>993</v>
      </c>
      <c r="F2001">
        <v>4.87</v>
      </c>
      <c r="H2001" t="s">
        <v>472</v>
      </c>
      <c r="I2001">
        <v>0.94</v>
      </c>
      <c r="J2001">
        <v>1</v>
      </c>
      <c r="K2001">
        <v>0.94</v>
      </c>
      <c r="L2001" s="45">
        <f>VLOOKUP(H2001,'[1]CALCUL AS et AN'!$A$2:$AU$889,24,FALSE)</f>
        <v>2.1800000000000002</v>
      </c>
      <c r="M2001" s="48">
        <f>VLOOKUP(H2001,'[1]CALCUL AS et AN'!$A$2:$AU$889,28,FALSE)</f>
        <v>0.94</v>
      </c>
      <c r="N2001">
        <v>0.94</v>
      </c>
      <c r="O2001" s="45">
        <f t="shared" si="147"/>
        <v>2.1800000000000002</v>
      </c>
      <c r="P2001" s="48">
        <f t="shared" si="148"/>
        <v>0.94</v>
      </c>
      <c r="Q2001">
        <v>4.87</v>
      </c>
      <c r="R2001" s="45">
        <f>VLOOKUP(H2001,'[1]CALCUL AS et AN'!$A$2:$AU$889,46,FALSE)</f>
        <v>4.9050000000000002</v>
      </c>
      <c r="S2001" s="48">
        <f>VLOOKUP(H2001,'[1]CALCUL AS et AN'!$A$2:$AU$889,47,FALSE)</f>
        <v>2.1149999999999998</v>
      </c>
      <c r="T2001">
        <v>4.87</v>
      </c>
      <c r="U2001" s="45">
        <f t="shared" si="149"/>
        <v>4.9050000000000002</v>
      </c>
      <c r="V2001" s="48">
        <f t="shared" si="150"/>
        <v>2.1149999999999998</v>
      </c>
      <c r="W2001" t="s">
        <v>1361</v>
      </c>
      <c r="X2001" t="s">
        <v>937</v>
      </c>
    </row>
    <row r="2002" spans="1:24" outlineLevel="2">
      <c r="A2002" t="s">
        <v>6</v>
      </c>
      <c r="B2002" s="73" t="str">
        <f t="shared" si="146"/>
        <v>V75</v>
      </c>
      <c r="C2002" t="s">
        <v>2362</v>
      </c>
      <c r="D2002">
        <v>1</v>
      </c>
      <c r="E2002" t="s">
        <v>2937</v>
      </c>
      <c r="F2002">
        <v>4.9400000000000004</v>
      </c>
      <c r="H2002" t="s">
        <v>476</v>
      </c>
      <c r="I2002">
        <v>2.21</v>
      </c>
      <c r="J2002">
        <v>1</v>
      </c>
      <c r="K2002">
        <v>2.21</v>
      </c>
      <c r="L2002" s="45">
        <f>VLOOKUP(H2002,'[1]CALCUL AS et AN'!$A$2:$AU$889,24,FALSE)</f>
        <v>2.21</v>
      </c>
      <c r="M2002" s="48">
        <f>VLOOKUP(H2002,'[1]CALCUL AS et AN'!$A$2:$AU$889,28,FALSE)</f>
        <v>0.92</v>
      </c>
      <c r="N2002">
        <v>2.21</v>
      </c>
      <c r="O2002" s="45">
        <f t="shared" si="147"/>
        <v>2.21</v>
      </c>
      <c r="P2002" s="48">
        <f t="shared" si="148"/>
        <v>0.92</v>
      </c>
      <c r="Q2002">
        <v>4.9400000000000004</v>
      </c>
      <c r="R2002" s="45">
        <f>VLOOKUP(H2002,'[1]CALCUL AS et AN'!$A$2:$AU$889,46,FALSE)</f>
        <v>4.9725000000000001</v>
      </c>
      <c r="S2002" s="48">
        <f>VLOOKUP(H2002,'[1]CALCUL AS et AN'!$A$2:$AU$889,47,FALSE)</f>
        <v>2.0700000000000003</v>
      </c>
      <c r="T2002">
        <v>4.9400000000000004</v>
      </c>
      <c r="U2002" s="45">
        <f t="shared" si="149"/>
        <v>4.9725000000000001</v>
      </c>
      <c r="V2002" s="48">
        <f t="shared" si="150"/>
        <v>2.0700000000000003</v>
      </c>
      <c r="W2002" t="s">
        <v>1361</v>
      </c>
      <c r="X2002" t="s">
        <v>937</v>
      </c>
    </row>
    <row r="2003" spans="1:24" outlineLevel="2">
      <c r="A2003" t="s">
        <v>6</v>
      </c>
      <c r="B2003" s="73" t="str">
        <f t="shared" ref="B2003:B2066" si="151">MID(A2003,7,100)</f>
        <v>V75</v>
      </c>
      <c r="D2003">
        <v>1</v>
      </c>
      <c r="E2003" t="s">
        <v>627</v>
      </c>
      <c r="F2003">
        <v>1.1000000000000001</v>
      </c>
      <c r="H2003" t="s">
        <v>626</v>
      </c>
      <c r="I2003">
        <v>1.1100000000000001</v>
      </c>
      <c r="J2003">
        <v>1</v>
      </c>
      <c r="K2003">
        <v>1.1100000000000001</v>
      </c>
      <c r="L2003" s="45">
        <f>VLOOKUP(H2003,'[1]CALCUL AS et AN'!$A$2:$AU$889,24,FALSE)</f>
        <v>1.1060000000000001</v>
      </c>
      <c r="M2003" s="48">
        <f>VLOOKUP(H2003,'[1]CALCUL AS et AN'!$A$2:$AU$889,28,FALSE)</f>
        <v>1.2170000000000001</v>
      </c>
      <c r="N2003">
        <v>1.1100000000000001</v>
      </c>
      <c r="O2003" s="45">
        <f t="shared" si="147"/>
        <v>1.1060000000000001</v>
      </c>
      <c r="P2003" s="48">
        <f t="shared" si="148"/>
        <v>1.2170000000000001</v>
      </c>
      <c r="Q2003">
        <v>1.27</v>
      </c>
      <c r="R2003" s="45">
        <f>VLOOKUP(H2003,'[1]CALCUL AS et AN'!$A$2:$AU$889,46,FALSE)</f>
        <v>1.3825000000000001</v>
      </c>
      <c r="S2003" s="48">
        <f>VLOOKUP(H2003,'[1]CALCUL AS et AN'!$A$2:$AU$889,47,FALSE)</f>
        <v>1.5212500000000002</v>
      </c>
      <c r="T2003">
        <v>1.27</v>
      </c>
      <c r="U2003" s="45">
        <f t="shared" si="149"/>
        <v>1.3825000000000001</v>
      </c>
      <c r="V2003" s="48">
        <f t="shared" si="150"/>
        <v>1.5212500000000002</v>
      </c>
      <c r="W2003" t="s">
        <v>1361</v>
      </c>
      <c r="X2003" t="s">
        <v>937</v>
      </c>
    </row>
    <row r="2004" spans="1:24" outlineLevel="2">
      <c r="A2004" t="s">
        <v>6</v>
      </c>
      <c r="B2004" s="73" t="str">
        <f t="shared" si="151"/>
        <v>V75</v>
      </c>
      <c r="D2004">
        <v>1.1000000000000001</v>
      </c>
      <c r="E2004" t="s">
        <v>2411</v>
      </c>
      <c r="F2004">
        <v>75</v>
      </c>
      <c r="H2004" t="s">
        <v>2410</v>
      </c>
      <c r="I2004">
        <v>50</v>
      </c>
      <c r="J2004">
        <v>1</v>
      </c>
      <c r="K2004">
        <v>50</v>
      </c>
      <c r="L2004" s="45">
        <f>VLOOKUP(H2004,'[1]CALCUL AS et AN'!$A$2:$AU$889,24,FALSE)</f>
        <v>50</v>
      </c>
      <c r="M2004" s="48">
        <f>VLOOKUP(H2004,'[1]CALCUL AS et AN'!$A$2:$AU$889,28,FALSE)</f>
        <v>50</v>
      </c>
      <c r="N2004">
        <v>55.000000000000007</v>
      </c>
      <c r="O2004" s="45">
        <f t="shared" si="147"/>
        <v>55.000000000000007</v>
      </c>
      <c r="P2004" s="48">
        <f t="shared" si="148"/>
        <v>55.000000000000007</v>
      </c>
      <c r="Q2004">
        <v>75</v>
      </c>
      <c r="R2004" s="45">
        <f>VLOOKUP(H2004,'[1]CALCUL AS et AN'!$A$2:$AU$889,46,FALSE)</f>
        <v>75</v>
      </c>
      <c r="S2004" s="48">
        <f>VLOOKUP(H2004,'[1]CALCUL AS et AN'!$A$2:$AU$889,47,FALSE)</f>
        <v>75</v>
      </c>
      <c r="T2004">
        <v>82.5</v>
      </c>
      <c r="U2004" s="45">
        <f t="shared" si="149"/>
        <v>82.5</v>
      </c>
      <c r="V2004" s="48">
        <f t="shared" si="150"/>
        <v>82.5</v>
      </c>
      <c r="W2004" t="s">
        <v>1361</v>
      </c>
      <c r="X2004" t="s">
        <v>951</v>
      </c>
    </row>
    <row r="2005" spans="1:24" outlineLevel="2">
      <c r="A2005" t="s">
        <v>6</v>
      </c>
      <c r="B2005" s="73" t="str">
        <f t="shared" si="151"/>
        <v>V75</v>
      </c>
      <c r="D2005">
        <v>1</v>
      </c>
      <c r="E2005" t="s">
        <v>1987</v>
      </c>
      <c r="F2005">
        <v>4.1900000000000004</v>
      </c>
      <c r="H2005" t="s">
        <v>1986</v>
      </c>
      <c r="I2005">
        <v>2.99</v>
      </c>
      <c r="J2005">
        <v>1</v>
      </c>
      <c r="K2005">
        <v>2.99</v>
      </c>
      <c r="L2005" s="45">
        <f>VLOOKUP(H2005,'[1]CALCUL AS et AN'!$A$2:$AU$889,24,FALSE)</f>
        <v>2.99</v>
      </c>
      <c r="M2005" s="48">
        <f>VLOOKUP(H2005,'[1]CALCUL AS et AN'!$A$2:$AU$889,28,FALSE)</f>
        <v>2.99</v>
      </c>
      <c r="N2005">
        <v>2.99</v>
      </c>
      <c r="O2005" s="45">
        <f t="shared" si="147"/>
        <v>2.99</v>
      </c>
      <c r="P2005" s="48">
        <f t="shared" si="148"/>
        <v>2.99</v>
      </c>
      <c r="Q2005">
        <v>4.1900000000000004</v>
      </c>
      <c r="R2005" s="45">
        <f>VLOOKUP(H2005,'[1]CALCUL AS et AN'!$A$2:$AU$889,46,FALSE)</f>
        <v>4.4850000000000003</v>
      </c>
      <c r="S2005" s="48">
        <f>VLOOKUP(H2005,'[1]CALCUL AS et AN'!$A$2:$AU$889,47,FALSE)</f>
        <v>4.4850000000000003</v>
      </c>
      <c r="T2005">
        <v>4.1900000000000004</v>
      </c>
      <c r="U2005" s="45">
        <f t="shared" si="149"/>
        <v>4.4850000000000003</v>
      </c>
      <c r="V2005" s="48">
        <f t="shared" si="150"/>
        <v>4.4850000000000003</v>
      </c>
      <c r="W2005" t="s">
        <v>1361</v>
      </c>
      <c r="X2005" t="s">
        <v>951</v>
      </c>
    </row>
    <row r="2006" spans="1:24" outlineLevel="2">
      <c r="A2006" t="s">
        <v>6</v>
      </c>
      <c r="B2006" s="73" t="str">
        <f t="shared" si="151"/>
        <v>V75</v>
      </c>
      <c r="D2006">
        <v>1</v>
      </c>
      <c r="E2006" t="s">
        <v>1514</v>
      </c>
      <c r="F2006">
        <v>12.91</v>
      </c>
      <c r="H2006" t="s">
        <v>632</v>
      </c>
      <c r="I2006">
        <v>4.7300000000000004</v>
      </c>
      <c r="J2006">
        <v>0.33</v>
      </c>
      <c r="K2006">
        <v>14.333333333333334</v>
      </c>
      <c r="L2006" s="45">
        <f>VLOOKUP(H2006,'[1]CALCUL AS et AN'!$A$2:$AU$889,24,FALSE)</f>
        <v>4.7320000000000002</v>
      </c>
      <c r="M2006" s="48">
        <f>VLOOKUP(H2006,'[1]CALCUL AS et AN'!$A$2:$AU$889,28,FALSE)</f>
        <v>4.7779999999999996</v>
      </c>
      <c r="N2006">
        <v>14.333333333333334</v>
      </c>
      <c r="O2006" s="45">
        <f t="shared" si="147"/>
        <v>4.7320000000000002</v>
      </c>
      <c r="P2006" s="48">
        <f t="shared" si="148"/>
        <v>4.7779999999999996</v>
      </c>
      <c r="Q2006">
        <v>12.91</v>
      </c>
      <c r="R2006" s="45">
        <f>VLOOKUP(H2006,'[1]CALCUL AS et AN'!$A$2:$AU$889,46,FALSE)</f>
        <v>6.2935600000000003</v>
      </c>
      <c r="S2006" s="48">
        <f>VLOOKUP(H2006,'[1]CALCUL AS et AN'!$A$2:$AU$889,47,FALSE)</f>
        <v>6.3547399999999996</v>
      </c>
      <c r="T2006">
        <v>12.91</v>
      </c>
      <c r="U2006" s="45">
        <f t="shared" si="149"/>
        <v>6.2935600000000003</v>
      </c>
      <c r="V2006" s="48">
        <f t="shared" si="150"/>
        <v>6.3547399999999996</v>
      </c>
      <c r="W2006" t="s">
        <v>1361</v>
      </c>
      <c r="X2006" t="s">
        <v>937</v>
      </c>
    </row>
    <row r="2007" spans="1:24" outlineLevel="2">
      <c r="A2007" t="s">
        <v>6</v>
      </c>
      <c r="B2007" s="73" t="str">
        <f t="shared" si="151"/>
        <v>V75</v>
      </c>
      <c r="D2007">
        <v>1</v>
      </c>
      <c r="E2007" t="s">
        <v>1511</v>
      </c>
      <c r="F2007">
        <v>9.56</v>
      </c>
      <c r="H2007" t="s">
        <v>1510</v>
      </c>
      <c r="I2007">
        <v>8.09</v>
      </c>
      <c r="J2007">
        <v>1</v>
      </c>
      <c r="K2007">
        <v>8.09</v>
      </c>
      <c r="L2007" s="45">
        <f>VLOOKUP(H2007,'[1]CALCUL AS et AN'!$A$2:$AU$889,24,FALSE)</f>
        <v>8.0869999999999997</v>
      </c>
      <c r="M2007" s="48">
        <f>VLOOKUP(H2007,'[1]CALCUL AS et AN'!$A$2:$AU$889,28,FALSE)</f>
        <v>8.0869999999999997</v>
      </c>
      <c r="N2007">
        <v>8.09</v>
      </c>
      <c r="O2007" s="45">
        <f t="shared" si="147"/>
        <v>8.0869999999999997</v>
      </c>
      <c r="P2007" s="48">
        <f t="shared" si="148"/>
        <v>8.0869999999999997</v>
      </c>
      <c r="Q2007">
        <v>9.56</v>
      </c>
      <c r="R2007" s="45">
        <f>VLOOKUP(H2007,'[1]CALCUL AS et AN'!$A$2:$AU$889,46,FALSE)</f>
        <v>10.108750000000001</v>
      </c>
      <c r="S2007" s="48">
        <f>VLOOKUP(H2007,'[1]CALCUL AS et AN'!$A$2:$AU$889,47,FALSE)</f>
        <v>10.108750000000001</v>
      </c>
      <c r="T2007">
        <v>9.56</v>
      </c>
      <c r="U2007" s="45">
        <f t="shared" si="149"/>
        <v>10.108750000000001</v>
      </c>
      <c r="V2007" s="48">
        <f t="shared" si="150"/>
        <v>10.108750000000001</v>
      </c>
      <c r="W2007" t="s">
        <v>1361</v>
      </c>
      <c r="X2007" t="s">
        <v>951</v>
      </c>
    </row>
    <row r="2008" spans="1:24" outlineLevel="2">
      <c r="A2008" t="s">
        <v>6</v>
      </c>
      <c r="B2008" s="73" t="str">
        <f t="shared" si="151"/>
        <v>V75</v>
      </c>
      <c r="D2008">
        <v>1</v>
      </c>
      <c r="E2008" t="s">
        <v>1520</v>
      </c>
      <c r="F2008">
        <v>9.64</v>
      </c>
      <c r="H2008" t="s">
        <v>1519</v>
      </c>
      <c r="I2008">
        <v>7.94</v>
      </c>
      <c r="J2008">
        <v>1</v>
      </c>
      <c r="K2008">
        <v>7.94</v>
      </c>
      <c r="L2008" s="45">
        <f>VLOOKUP(H2008,'[1]CALCUL AS et AN'!$A$2:$AU$889,24,FALSE)</f>
        <v>7.9420000000000002</v>
      </c>
      <c r="M2008" s="48">
        <f>VLOOKUP(H2008,'[1]CALCUL AS et AN'!$A$2:$AU$889,28,FALSE)</f>
        <v>7.9420000000000002</v>
      </c>
      <c r="N2008">
        <v>7.94</v>
      </c>
      <c r="O2008" s="45">
        <f t="shared" si="147"/>
        <v>7.9420000000000002</v>
      </c>
      <c r="P2008" s="48">
        <f t="shared" si="148"/>
        <v>7.9420000000000002</v>
      </c>
      <c r="Q2008">
        <v>9.64</v>
      </c>
      <c r="R2008" s="45">
        <f>VLOOKUP(H2008,'[1]CALCUL AS et AN'!$A$2:$AU$889,46,FALSE)</f>
        <v>9.9275000000000002</v>
      </c>
      <c r="S2008" s="48">
        <f>VLOOKUP(H2008,'[1]CALCUL AS et AN'!$A$2:$AU$889,47,FALSE)</f>
        <v>9.9275000000000002</v>
      </c>
      <c r="T2008">
        <v>9.64</v>
      </c>
      <c r="U2008" s="45">
        <f t="shared" si="149"/>
        <v>9.9275000000000002</v>
      </c>
      <c r="V2008" s="48">
        <f t="shared" si="150"/>
        <v>9.9275000000000002</v>
      </c>
      <c r="W2008" t="s">
        <v>1361</v>
      </c>
      <c r="X2008" t="s">
        <v>951</v>
      </c>
    </row>
    <row r="2009" spans="1:24" outlineLevel="2">
      <c r="A2009" t="s">
        <v>6</v>
      </c>
      <c r="B2009" s="73" t="str">
        <f t="shared" si="151"/>
        <v>V75</v>
      </c>
      <c r="D2009">
        <v>1</v>
      </c>
      <c r="E2009" t="s">
        <v>2272</v>
      </c>
      <c r="F2009">
        <v>0.02</v>
      </c>
      <c r="H2009">
        <v>8434000618</v>
      </c>
      <c r="I2009">
        <v>8.3000000000000007</v>
      </c>
      <c r="J2009">
        <v>500</v>
      </c>
      <c r="K2009">
        <v>1.66E-2</v>
      </c>
      <c r="L2009" s="45">
        <f>VLOOKUP(H2009,'[1]CALCUL AS et AN'!$A$2:$AU$889,24,FALSE)</f>
        <v>1.66E-2</v>
      </c>
      <c r="M2009" s="48">
        <f>VLOOKUP(H2009,'[1]CALCUL AS et AN'!$A$2:$AU$889,28,FALSE)</f>
        <v>1.66E-2</v>
      </c>
      <c r="N2009">
        <v>1.66E-2</v>
      </c>
      <c r="O2009" s="45">
        <f t="shared" si="147"/>
        <v>1.66E-2</v>
      </c>
      <c r="P2009" s="48">
        <f t="shared" si="148"/>
        <v>1.66E-2</v>
      </c>
      <c r="Q2009">
        <v>0.02</v>
      </c>
      <c r="R2009" s="45">
        <f>VLOOKUP(H2009,'[1]CALCUL AS et AN'!$A$2:$AU$889,46,FALSE)</f>
        <v>2.0750000000000001E-2</v>
      </c>
      <c r="S2009" s="48">
        <f>VLOOKUP(H2009,'[1]CALCUL AS et AN'!$A$2:$AU$889,47,FALSE)</f>
        <v>2.0750000000000001E-2</v>
      </c>
      <c r="T2009">
        <v>0.02</v>
      </c>
      <c r="U2009" s="45">
        <f t="shared" si="149"/>
        <v>2.0750000000000001E-2</v>
      </c>
      <c r="V2009" s="48">
        <f t="shared" si="150"/>
        <v>2.0750000000000001E-2</v>
      </c>
      <c r="W2009" t="s">
        <v>1361</v>
      </c>
      <c r="X2009" t="s">
        <v>951</v>
      </c>
    </row>
    <row r="2010" spans="1:24" outlineLevel="2">
      <c r="A2010" t="s">
        <v>6</v>
      </c>
      <c r="B2010" s="73" t="str">
        <f t="shared" si="151"/>
        <v>V75</v>
      </c>
      <c r="D2010">
        <v>2</v>
      </c>
      <c r="E2010" t="s">
        <v>2363</v>
      </c>
      <c r="F2010">
        <v>1.9E-2</v>
      </c>
      <c r="H2010" t="s">
        <v>2362</v>
      </c>
      <c r="I2010">
        <v>0.13</v>
      </c>
      <c r="J2010">
        <v>1</v>
      </c>
      <c r="K2010">
        <v>0.13</v>
      </c>
      <c r="L2010" s="45">
        <f>VLOOKUP(H2010,'[1]CALCUL AS et AN'!$A$2:$AU$889,24,FALSE)</f>
        <v>0.12720000000000001</v>
      </c>
      <c r="M2010" s="48">
        <f>VLOOKUP(H2010,'[1]CALCUL AS et AN'!$A$2:$AU$889,28,FALSE)</f>
        <v>0.12720000000000001</v>
      </c>
      <c r="N2010">
        <v>0.26</v>
      </c>
      <c r="O2010" s="45">
        <f t="shared" si="147"/>
        <v>0.25440000000000002</v>
      </c>
      <c r="P2010" s="48">
        <f t="shared" si="148"/>
        <v>0.25440000000000002</v>
      </c>
      <c r="Q2010">
        <v>1.9E-2</v>
      </c>
      <c r="R2010" s="45">
        <f>VLOOKUP(H2010,'[1]CALCUL AS et AN'!$A$2:$AU$889,46,FALSE)</f>
        <v>0.19080000000000003</v>
      </c>
      <c r="S2010" s="48">
        <f>VLOOKUP(H2010,'[1]CALCUL AS et AN'!$A$2:$AU$889,47,FALSE)</f>
        <v>0.19080000000000003</v>
      </c>
      <c r="T2010">
        <v>3.7999999999999999E-2</v>
      </c>
      <c r="U2010" s="45">
        <f t="shared" si="149"/>
        <v>0.38160000000000005</v>
      </c>
      <c r="V2010" s="48">
        <f t="shared" si="150"/>
        <v>0.38160000000000005</v>
      </c>
      <c r="W2010" t="s">
        <v>1361</v>
      </c>
      <c r="X2010" t="s">
        <v>951</v>
      </c>
    </row>
    <row r="2011" spans="1:24" outlineLevel="2">
      <c r="A2011" t="s">
        <v>6</v>
      </c>
      <c r="B2011" s="73" t="str">
        <f t="shared" si="151"/>
        <v>V75</v>
      </c>
      <c r="D2011">
        <v>1</v>
      </c>
      <c r="E2011" t="s">
        <v>2275</v>
      </c>
      <c r="F2011">
        <v>0.05</v>
      </c>
      <c r="H2011">
        <v>8535000618</v>
      </c>
      <c r="I2011">
        <v>3.0000000000000001E-3</v>
      </c>
      <c r="J2011">
        <v>1</v>
      </c>
      <c r="K2011">
        <v>3.0000000000000001E-3</v>
      </c>
      <c r="L2011" s="45">
        <f>VLOOKUP(H2011,'[1]CALCUL AS et AN'!$A$2:$AU$889,24,FALSE)</f>
        <v>3.04E-2</v>
      </c>
      <c r="M2011" s="48">
        <f>VLOOKUP(H2011,'[1]CALCUL AS et AN'!$A$2:$AU$889,28,FALSE)</f>
        <v>3.04E-2</v>
      </c>
      <c r="N2011">
        <v>3.0000000000000001E-3</v>
      </c>
      <c r="O2011" s="45">
        <f t="shared" si="147"/>
        <v>3.04E-2</v>
      </c>
      <c r="P2011" s="48">
        <f t="shared" si="148"/>
        <v>3.04E-2</v>
      </c>
      <c r="Q2011">
        <v>0.05</v>
      </c>
      <c r="R2011" s="45">
        <f>VLOOKUP(H2011,'[1]CALCUL AS et AN'!$A$2:$AU$889,46,FALSE)</f>
        <v>5.3199999999999997E-2</v>
      </c>
      <c r="S2011" s="48">
        <f>VLOOKUP(H2011,'[1]CALCUL AS et AN'!$A$2:$AU$889,47,FALSE)</f>
        <v>5.3199999999999997E-2</v>
      </c>
      <c r="T2011">
        <v>0.05</v>
      </c>
      <c r="U2011" s="45">
        <f t="shared" si="149"/>
        <v>5.3199999999999997E-2</v>
      </c>
      <c r="V2011" s="48">
        <f t="shared" si="150"/>
        <v>5.3199999999999997E-2</v>
      </c>
      <c r="W2011" t="s">
        <v>1361</v>
      </c>
      <c r="X2011" t="s">
        <v>951</v>
      </c>
    </row>
    <row r="2012" spans="1:24" outlineLevel="2">
      <c r="A2012" t="s">
        <v>6</v>
      </c>
      <c r="B2012" s="73" t="str">
        <f t="shared" si="151"/>
        <v>V75</v>
      </c>
      <c r="D2012">
        <v>1</v>
      </c>
      <c r="E2012" t="s">
        <v>1544</v>
      </c>
      <c r="F2012">
        <v>2.2400000000000002</v>
      </c>
      <c r="H2012">
        <v>101007</v>
      </c>
      <c r="I2012">
        <v>1.5</v>
      </c>
      <c r="J2012">
        <v>1</v>
      </c>
      <c r="K2012">
        <v>1.5</v>
      </c>
      <c r="L2012" s="45">
        <f>VLOOKUP(H2012,'[1]CALCUL AS et AN'!$A$2:$AU$889,24,FALSE)</f>
        <v>1.5</v>
      </c>
      <c r="M2012" s="48">
        <f>VLOOKUP(H2012,'[1]CALCUL AS et AN'!$A$2:$AU$889,28,FALSE)</f>
        <v>1.5</v>
      </c>
      <c r="N2012">
        <v>1.5</v>
      </c>
      <c r="O2012" s="45">
        <f t="shared" si="147"/>
        <v>1.5</v>
      </c>
      <c r="P2012" s="48">
        <f t="shared" si="148"/>
        <v>1.5</v>
      </c>
      <c r="Q2012">
        <v>2.2400000000000002</v>
      </c>
      <c r="R2012" s="45">
        <f>VLOOKUP(H2012,'[1]CALCUL AS et AN'!$A$2:$AU$889,46,FALSE)</f>
        <v>2.25</v>
      </c>
      <c r="S2012" s="48">
        <f>VLOOKUP(H2012,'[1]CALCUL AS et AN'!$A$2:$AU$889,47,FALSE)</f>
        <v>2.25</v>
      </c>
      <c r="T2012">
        <v>2.2400000000000002</v>
      </c>
      <c r="U2012" s="45">
        <f t="shared" si="149"/>
        <v>2.25</v>
      </c>
      <c r="V2012" s="48">
        <f t="shared" si="150"/>
        <v>2.25</v>
      </c>
      <c r="W2012" t="s">
        <v>1361</v>
      </c>
      <c r="X2012" t="s">
        <v>951</v>
      </c>
    </row>
    <row r="2013" spans="1:24" outlineLevel="2">
      <c r="A2013" t="s">
        <v>6</v>
      </c>
      <c r="B2013" s="73" t="str">
        <f t="shared" si="151"/>
        <v>V75</v>
      </c>
      <c r="D2013">
        <v>1</v>
      </c>
      <c r="E2013" t="s">
        <v>63</v>
      </c>
      <c r="F2013">
        <v>139.16999999999999</v>
      </c>
      <c r="H2013" t="s">
        <v>62</v>
      </c>
      <c r="I2013">
        <v>88.935500000000005</v>
      </c>
      <c r="J2013">
        <v>1</v>
      </c>
      <c r="K2013">
        <v>88.935500000000005</v>
      </c>
      <c r="L2013" s="45">
        <v>88.935500000000005</v>
      </c>
      <c r="M2013" s="48">
        <v>88.935500000000005</v>
      </c>
      <c r="N2013">
        <v>88.935500000000005</v>
      </c>
      <c r="O2013" s="45">
        <f t="shared" si="147"/>
        <v>88.935500000000005</v>
      </c>
      <c r="P2013" s="48">
        <f t="shared" si="148"/>
        <v>88.935500000000005</v>
      </c>
      <c r="Q2013">
        <v>160.19999999999999</v>
      </c>
      <c r="R2013" s="45">
        <v>160.19999999999999</v>
      </c>
      <c r="S2013" s="48">
        <v>160.19999999999999</v>
      </c>
      <c r="T2013">
        <v>160.19999999999999</v>
      </c>
      <c r="U2013" s="45">
        <f t="shared" si="149"/>
        <v>160.19999999999999</v>
      </c>
      <c r="V2013" s="48">
        <f t="shared" si="150"/>
        <v>160.19999999999999</v>
      </c>
      <c r="W2013" t="s">
        <v>1361</v>
      </c>
      <c r="X2013" t="s">
        <v>1361</v>
      </c>
    </row>
    <row r="2014" spans="1:24" outlineLevel="2">
      <c r="A2014" t="s">
        <v>6</v>
      </c>
      <c r="B2014" s="73" t="str">
        <f t="shared" si="151"/>
        <v>V75</v>
      </c>
      <c r="D2014">
        <v>1</v>
      </c>
      <c r="E2014" t="s">
        <v>2044</v>
      </c>
      <c r="F2014">
        <v>1.57</v>
      </c>
      <c r="H2014">
        <v>9600000618</v>
      </c>
      <c r="I2014">
        <v>0.8</v>
      </c>
      <c r="J2014">
        <v>1</v>
      </c>
      <c r="K2014">
        <v>0.8</v>
      </c>
      <c r="L2014" s="45">
        <f>VLOOKUP(H2014,'[1]CALCUL AS et AN'!$A$2:$AU$889,24,FALSE)</f>
        <v>0.80289999999999995</v>
      </c>
      <c r="M2014" s="48">
        <f>VLOOKUP(H2014,'[1]CALCUL AS et AN'!$A$2:$AU$889,28,FALSE)</f>
        <v>0.80289999999999995</v>
      </c>
      <c r="N2014">
        <v>0.8</v>
      </c>
      <c r="O2014" s="45">
        <f t="shared" si="147"/>
        <v>0.80289999999999995</v>
      </c>
      <c r="P2014" s="48">
        <f t="shared" si="148"/>
        <v>0.80289999999999995</v>
      </c>
      <c r="Q2014">
        <v>1.57</v>
      </c>
      <c r="R2014" s="45">
        <f>VLOOKUP(H2014,'[1]CALCUL AS et AN'!$A$2:$AU$889,46,FALSE)</f>
        <v>1.6057999999999999</v>
      </c>
      <c r="S2014" s="48">
        <f>VLOOKUP(H2014,'[1]CALCUL AS et AN'!$A$2:$AU$889,47,FALSE)</f>
        <v>1.6057999999999999</v>
      </c>
      <c r="T2014">
        <v>1.57</v>
      </c>
      <c r="U2014" s="45">
        <f t="shared" si="149"/>
        <v>1.6057999999999999</v>
      </c>
      <c r="V2014" s="48">
        <f t="shared" si="150"/>
        <v>1.6057999999999999</v>
      </c>
      <c r="W2014" t="s">
        <v>1361</v>
      </c>
      <c r="X2014" t="s">
        <v>951</v>
      </c>
    </row>
    <row r="2015" spans="1:24" outlineLevel="2">
      <c r="A2015" t="s">
        <v>6</v>
      </c>
      <c r="B2015" s="73" t="str">
        <f t="shared" si="151"/>
        <v>V75</v>
      </c>
      <c r="D2015">
        <v>0.75</v>
      </c>
      <c r="E2015" t="s">
        <v>1538</v>
      </c>
      <c r="F2015">
        <v>4.3499999999999996</v>
      </c>
      <c r="H2015" t="s">
        <v>1537</v>
      </c>
      <c r="I2015">
        <v>2.9</v>
      </c>
      <c r="J2015">
        <v>1</v>
      </c>
      <c r="K2015">
        <v>2.9</v>
      </c>
      <c r="L2015" s="45">
        <f>VLOOKUP(H2015,'[1]CALCUL AS et AN'!$A$2:$AU$889,24,FALSE)</f>
        <v>2.9</v>
      </c>
      <c r="M2015" s="48">
        <f>VLOOKUP(H2015,'[1]CALCUL AS et AN'!$A$2:$AU$889,28,FALSE)</f>
        <v>2.9</v>
      </c>
      <c r="N2015">
        <v>2.1749999999999998</v>
      </c>
      <c r="O2015" s="45">
        <f t="shared" si="147"/>
        <v>2.1749999999999998</v>
      </c>
      <c r="P2015" s="48">
        <f t="shared" si="148"/>
        <v>2.1749999999999998</v>
      </c>
      <c r="Q2015">
        <v>4.3499999999999996</v>
      </c>
      <c r="R2015" s="45">
        <f>VLOOKUP(H2015,'[1]CALCUL AS et AN'!$A$2:$AU$889,46,FALSE)</f>
        <v>4.3499999999999996</v>
      </c>
      <c r="S2015" s="48">
        <f>VLOOKUP(H2015,'[1]CALCUL AS et AN'!$A$2:$AU$889,47,FALSE)</f>
        <v>4.3499999999999996</v>
      </c>
      <c r="T2015">
        <v>3.2624999999999997</v>
      </c>
      <c r="U2015" s="45">
        <f t="shared" si="149"/>
        <v>3.2624999999999997</v>
      </c>
      <c r="V2015" s="48">
        <f t="shared" si="150"/>
        <v>3.2624999999999997</v>
      </c>
      <c r="W2015" t="s">
        <v>1361</v>
      </c>
      <c r="X2015" t="s">
        <v>951</v>
      </c>
    </row>
    <row r="2016" spans="1:24" outlineLevel="2">
      <c r="A2016" t="s">
        <v>6</v>
      </c>
      <c r="B2016" s="73" t="str">
        <f t="shared" si="151"/>
        <v>V75</v>
      </c>
      <c r="D2016">
        <v>1</v>
      </c>
      <c r="E2016" t="s">
        <v>2627</v>
      </c>
      <c r="F2016">
        <v>0.4</v>
      </c>
      <c r="H2016" t="s">
        <v>2626</v>
      </c>
      <c r="I2016">
        <v>0.2</v>
      </c>
      <c r="J2016">
        <v>1</v>
      </c>
      <c r="K2016">
        <v>0.2</v>
      </c>
      <c r="L2016" s="45">
        <f>VLOOKUP(H2016,'[1]CALCUL AS et AN'!$A$2:$AU$889,24,FALSE)</f>
        <v>0.2</v>
      </c>
      <c r="M2016" s="48">
        <f>VLOOKUP(H2016,'[1]CALCUL AS et AN'!$A$2:$AU$889,28,FALSE)</f>
        <v>0.2</v>
      </c>
      <c r="N2016">
        <v>0.2</v>
      </c>
      <c r="O2016" s="45">
        <f t="shared" si="147"/>
        <v>0.2</v>
      </c>
      <c r="P2016" s="48">
        <f t="shared" si="148"/>
        <v>0.2</v>
      </c>
      <c r="Q2016">
        <v>0.4</v>
      </c>
      <c r="R2016" s="45">
        <f>VLOOKUP(H2016,'[1]CALCUL AS et AN'!$A$2:$AU$889,46,FALSE)</f>
        <v>0</v>
      </c>
      <c r="S2016" s="48">
        <f>VLOOKUP(H2016,'[1]CALCUL AS et AN'!$A$2:$AU$889,47,FALSE)</f>
        <v>0.4</v>
      </c>
      <c r="T2016">
        <v>0.4</v>
      </c>
      <c r="U2016" s="45">
        <f t="shared" si="149"/>
        <v>0</v>
      </c>
      <c r="V2016" s="48">
        <f t="shared" si="150"/>
        <v>0.4</v>
      </c>
      <c r="W2016" t="s">
        <v>1361</v>
      </c>
      <c r="X2016" t="s">
        <v>951</v>
      </c>
    </row>
    <row r="2017" spans="1:24" outlineLevel="2">
      <c r="A2017" t="s">
        <v>6</v>
      </c>
      <c r="B2017" s="73" t="str">
        <f t="shared" si="151"/>
        <v>V75</v>
      </c>
      <c r="D2017">
        <v>1</v>
      </c>
      <c r="E2017" t="s">
        <v>2312</v>
      </c>
      <c r="F2017">
        <v>17.510000000000002</v>
      </c>
      <c r="H2017" t="s">
        <v>2311</v>
      </c>
      <c r="I2017">
        <v>11.67</v>
      </c>
      <c r="J2017">
        <v>1</v>
      </c>
      <c r="K2017">
        <v>11.67</v>
      </c>
      <c r="L2017" s="45">
        <f>VLOOKUP(H2017,'[1]CALCUL AS et AN'!$A$2:$AU$889,24,FALSE)</f>
        <v>11.67</v>
      </c>
      <c r="M2017" s="48">
        <f>VLOOKUP(H2017,'[1]CALCUL AS et AN'!$A$2:$AU$889,28,FALSE)</f>
        <v>11.67</v>
      </c>
      <c r="N2017">
        <v>11.67</v>
      </c>
      <c r="O2017" s="45">
        <f t="shared" si="147"/>
        <v>11.67</v>
      </c>
      <c r="P2017" s="48">
        <f t="shared" si="148"/>
        <v>11.67</v>
      </c>
      <c r="Q2017">
        <v>17.510000000000002</v>
      </c>
      <c r="R2017" s="45">
        <f>VLOOKUP(H2017,'[1]CALCUL AS et AN'!$A$2:$AU$889,46,FALSE)</f>
        <v>17.504999999999999</v>
      </c>
      <c r="S2017" s="48">
        <f>VLOOKUP(H2017,'[1]CALCUL AS et AN'!$A$2:$AU$889,47,FALSE)</f>
        <v>17.504999999999999</v>
      </c>
      <c r="T2017">
        <v>17.510000000000002</v>
      </c>
      <c r="U2017" s="45">
        <f t="shared" si="149"/>
        <v>17.504999999999999</v>
      </c>
      <c r="V2017" s="48">
        <f t="shared" si="150"/>
        <v>17.504999999999999</v>
      </c>
      <c r="W2017" t="s">
        <v>1361</v>
      </c>
      <c r="X2017" t="s">
        <v>937</v>
      </c>
    </row>
    <row r="2018" spans="1:24" outlineLevel="2">
      <c r="A2018" t="s">
        <v>6</v>
      </c>
      <c r="B2018" s="73" t="str">
        <f t="shared" si="151"/>
        <v>V75</v>
      </c>
      <c r="D2018">
        <v>1</v>
      </c>
      <c r="E2018" t="s">
        <v>1848</v>
      </c>
      <c r="F2018">
        <v>2.31</v>
      </c>
      <c r="H2018" t="s">
        <v>606</v>
      </c>
      <c r="I2018">
        <v>1.72</v>
      </c>
      <c r="J2018">
        <v>1</v>
      </c>
      <c r="K2018">
        <v>1.72</v>
      </c>
      <c r="L2018" s="45">
        <f>VLOOKUP(H2018,'[1]CALCUL AS et AN'!$A$2:$AU$889,24,FALSE)</f>
        <v>1.7150000000000001</v>
      </c>
      <c r="M2018" s="48">
        <f>VLOOKUP(H2018,'[1]CALCUL AS et AN'!$A$2:$AU$889,28,FALSE)</f>
        <v>1.635</v>
      </c>
      <c r="N2018">
        <v>1.72</v>
      </c>
      <c r="O2018" s="45">
        <f t="shared" si="147"/>
        <v>1.7150000000000001</v>
      </c>
      <c r="P2018" s="48">
        <f t="shared" si="148"/>
        <v>1.635</v>
      </c>
      <c r="Q2018">
        <v>2.31</v>
      </c>
      <c r="R2018" s="45">
        <f>VLOOKUP(H2018,'[1]CALCUL AS et AN'!$A$2:$AU$889,46,FALSE)</f>
        <v>2.5725000000000002</v>
      </c>
      <c r="S2018" s="48">
        <f>VLOOKUP(H2018,'[1]CALCUL AS et AN'!$A$2:$AU$889,47,FALSE)</f>
        <v>2.4525000000000001</v>
      </c>
      <c r="T2018">
        <v>2.31</v>
      </c>
      <c r="U2018" s="45">
        <f t="shared" si="149"/>
        <v>2.5725000000000002</v>
      </c>
      <c r="V2018" s="48">
        <f t="shared" si="150"/>
        <v>2.4525000000000001</v>
      </c>
      <c r="W2018" t="s">
        <v>1361</v>
      </c>
      <c r="X2018" t="s">
        <v>937</v>
      </c>
    </row>
    <row r="2019" spans="1:24" outlineLevel="1">
      <c r="A2019" s="73" t="s">
        <v>3129</v>
      </c>
      <c r="B2019" s="73" t="str">
        <f t="shared" si="151"/>
        <v>SPR900V75</v>
      </c>
      <c r="N2019">
        <f>SUBTOTAL(9,N1990:N2018)</f>
        <v>643.60343333333356</v>
      </c>
      <c r="O2019" s="45">
        <f>SUBTOTAL(9,O1990:O2018)</f>
        <v>635.27764000000013</v>
      </c>
      <c r="P2019" s="48">
        <f>SUBTOTAL(9,P1990:P2018)</f>
        <v>671.41244000000017</v>
      </c>
      <c r="T2019">
        <f>SUBTOTAL(9,T1990:T2018)</f>
        <v>948.92449999999985</v>
      </c>
      <c r="U2019" s="45">
        <f>SUBTOTAL(9,U1990:U2018)</f>
        <v>978.94302000000005</v>
      </c>
      <c r="V2019" s="48">
        <f>SUBTOTAL(9,V1990:V2018)</f>
        <v>1031.7507800000003</v>
      </c>
    </row>
    <row r="2020" spans="1:24" outlineLevel="2">
      <c r="A2020" t="s">
        <v>719</v>
      </c>
      <c r="B2020" s="73" t="str">
        <f t="shared" si="151"/>
        <v>0</v>
      </c>
      <c r="C2020" t="s">
        <v>2069</v>
      </c>
      <c r="D2020">
        <v>2</v>
      </c>
      <c r="E2020" t="s">
        <v>2070</v>
      </c>
      <c r="F2020">
        <v>7.95</v>
      </c>
      <c r="H2020" t="s">
        <v>2069</v>
      </c>
      <c r="I2020">
        <v>3.29</v>
      </c>
      <c r="J2020">
        <v>6.06</v>
      </c>
      <c r="K2020">
        <v>0.54290429042904298</v>
      </c>
      <c r="L2020" s="45">
        <f>VLOOKUP(H2020,'[1]CALCUL AS et AN'!$A$2:$AU$889,24,FALSE)</f>
        <v>3.29</v>
      </c>
      <c r="M2020" s="48">
        <f>VLOOKUP(H2020,'[1]CALCUL AS et AN'!$A$2:$AU$889,28,FALSE)</f>
        <v>3.29</v>
      </c>
      <c r="N2020">
        <v>1.085808580858086</v>
      </c>
      <c r="O2020" s="45">
        <f t="shared" si="147"/>
        <v>6.58</v>
      </c>
      <c r="P2020" s="48">
        <f t="shared" si="148"/>
        <v>6.58</v>
      </c>
      <c r="Q2020">
        <v>7.95</v>
      </c>
      <c r="R2020" s="45">
        <f>VLOOKUP(H2020,'[1]CALCUL AS et AN'!$A$2:$AU$889,46,FALSE)</f>
        <v>8.2249999999999996</v>
      </c>
      <c r="S2020" s="48">
        <f>VLOOKUP(H2020,'[1]CALCUL AS et AN'!$A$2:$AU$889,47,FALSE)</f>
        <v>8.2249999999999996</v>
      </c>
      <c r="T2020">
        <v>15.9</v>
      </c>
      <c r="U2020" s="45">
        <f t="shared" si="149"/>
        <v>16.45</v>
      </c>
      <c r="V2020" s="48">
        <f t="shared" si="150"/>
        <v>16.45</v>
      </c>
      <c r="W2020" t="s">
        <v>1361</v>
      </c>
      <c r="X2020" t="s">
        <v>951</v>
      </c>
    </row>
    <row r="2021" spans="1:24" outlineLevel="1">
      <c r="A2021" s="73" t="s">
        <v>3130</v>
      </c>
      <c r="B2021" s="73" t="str">
        <f t="shared" si="151"/>
        <v>T403L20</v>
      </c>
      <c r="N2021">
        <f>SUBTOTAL(9,N2020:N2020)</f>
        <v>1.085808580858086</v>
      </c>
      <c r="O2021" s="45">
        <f>SUBTOTAL(9,O2020:O2020)</f>
        <v>6.58</v>
      </c>
      <c r="P2021" s="48">
        <f>SUBTOTAL(9,P2020:P2020)</f>
        <v>6.58</v>
      </c>
      <c r="T2021">
        <f>SUBTOTAL(9,T2020:T2020)</f>
        <v>15.9</v>
      </c>
      <c r="U2021" s="45">
        <f>SUBTOTAL(9,U2020:U2020)</f>
        <v>16.45</v>
      </c>
      <c r="V2021" s="48">
        <f>SUBTOTAL(9,V2020:V2020)</f>
        <v>16.45</v>
      </c>
    </row>
    <row r="2022" spans="1:24" outlineLevel="2">
      <c r="A2022" t="s">
        <v>717</v>
      </c>
      <c r="B2022" s="73" t="str">
        <f t="shared" si="151"/>
        <v>5</v>
      </c>
      <c r="C2022" t="s">
        <v>2069</v>
      </c>
      <c r="D2022">
        <v>1.5</v>
      </c>
      <c r="E2022" t="s">
        <v>2070</v>
      </c>
      <c r="F2022">
        <v>7.95</v>
      </c>
      <c r="H2022" t="s">
        <v>2069</v>
      </c>
      <c r="I2022">
        <v>3.29</v>
      </c>
      <c r="J2022">
        <v>6.06</v>
      </c>
      <c r="K2022">
        <v>0.54290429042904298</v>
      </c>
      <c r="L2022" s="45">
        <f>VLOOKUP(H2022,'[1]CALCUL AS et AN'!$A$2:$AU$889,24,FALSE)</f>
        <v>3.29</v>
      </c>
      <c r="M2022" s="48">
        <f>VLOOKUP(H2022,'[1]CALCUL AS et AN'!$A$2:$AU$889,28,FALSE)</f>
        <v>3.29</v>
      </c>
      <c r="N2022">
        <v>0.81435643564356441</v>
      </c>
      <c r="O2022" s="45">
        <f t="shared" si="147"/>
        <v>4.9350000000000005</v>
      </c>
      <c r="P2022" s="48">
        <f t="shared" si="148"/>
        <v>4.9350000000000005</v>
      </c>
      <c r="Q2022">
        <v>7.95</v>
      </c>
      <c r="R2022" s="45">
        <f>VLOOKUP(H2022,'[1]CALCUL AS et AN'!$A$2:$AU$889,46,FALSE)</f>
        <v>8.2249999999999996</v>
      </c>
      <c r="S2022" s="48">
        <f>VLOOKUP(H2022,'[1]CALCUL AS et AN'!$A$2:$AU$889,47,FALSE)</f>
        <v>8.2249999999999996</v>
      </c>
      <c r="T2022">
        <v>11.925000000000001</v>
      </c>
      <c r="U2022" s="45">
        <f t="shared" si="149"/>
        <v>12.337499999999999</v>
      </c>
      <c r="V2022" s="48">
        <f t="shared" si="150"/>
        <v>12.337499999999999</v>
      </c>
      <c r="W2022" t="s">
        <v>1361</v>
      </c>
      <c r="X2022" t="s">
        <v>951</v>
      </c>
    </row>
    <row r="2023" spans="1:24" outlineLevel="1">
      <c r="A2023" s="73" t="s">
        <v>3131</v>
      </c>
      <c r="B2023" s="73" t="str">
        <f t="shared" si="151"/>
        <v>T403L15</v>
      </c>
      <c r="N2023">
        <f>SUBTOTAL(9,N2022:N2022)</f>
        <v>0.81435643564356441</v>
      </c>
      <c r="O2023" s="45">
        <f>SUBTOTAL(9,O2022:O2022)</f>
        <v>4.9350000000000005</v>
      </c>
      <c r="P2023" s="48">
        <f>SUBTOTAL(9,P2022:P2022)</f>
        <v>4.9350000000000005</v>
      </c>
      <c r="T2023">
        <f>SUBTOTAL(9,T2022:T2022)</f>
        <v>11.925000000000001</v>
      </c>
      <c r="U2023" s="45">
        <f>SUBTOTAL(9,U2022:U2022)</f>
        <v>12.337499999999999</v>
      </c>
      <c r="V2023" s="48">
        <f>SUBTOTAL(9,V2022:V2022)</f>
        <v>12.337499999999999</v>
      </c>
    </row>
    <row r="2024" spans="1:24" outlineLevel="2">
      <c r="A2024" t="s">
        <v>721</v>
      </c>
      <c r="B2024" s="73" t="str">
        <f t="shared" si="151"/>
        <v>15</v>
      </c>
      <c r="C2024" t="s">
        <v>2077</v>
      </c>
      <c r="D2024">
        <v>1.5</v>
      </c>
      <c r="E2024" t="s">
        <v>2078</v>
      </c>
      <c r="F2024">
        <v>7.55</v>
      </c>
      <c r="H2024" t="s">
        <v>2077</v>
      </c>
      <c r="I2024">
        <v>3.32</v>
      </c>
      <c r="J2024">
        <v>6.06</v>
      </c>
      <c r="K2024">
        <v>0.54785478547854782</v>
      </c>
      <c r="L2024" s="45">
        <f>VLOOKUP(H2024,'[1]CALCUL AS et AN'!$A$2:$AU$889,24,FALSE)</f>
        <v>3.29</v>
      </c>
      <c r="M2024" s="48">
        <f>VLOOKUP(H2024,'[1]CALCUL AS et AN'!$A$2:$AU$889,28,FALSE)</f>
        <v>3.32</v>
      </c>
      <c r="N2024">
        <v>0.82178217821782173</v>
      </c>
      <c r="O2024" s="45">
        <f t="shared" si="147"/>
        <v>4.9350000000000005</v>
      </c>
      <c r="P2024" s="48">
        <f t="shared" si="148"/>
        <v>4.9799999999999995</v>
      </c>
      <c r="Q2024">
        <v>7.55</v>
      </c>
      <c r="R2024" s="45">
        <f>VLOOKUP(H2024,'[1]CALCUL AS et AN'!$A$2:$AU$889,46,FALSE)</f>
        <v>8.2249999999999996</v>
      </c>
      <c r="S2024" s="48">
        <f>VLOOKUP(H2024,'[1]CALCUL AS et AN'!$A$2:$AU$889,47,FALSE)</f>
        <v>8.2999999999999989</v>
      </c>
      <c r="T2024">
        <v>11.324999999999999</v>
      </c>
      <c r="U2024" s="45">
        <f t="shared" si="149"/>
        <v>12.337499999999999</v>
      </c>
      <c r="V2024" s="48">
        <f t="shared" si="150"/>
        <v>12.45</v>
      </c>
      <c r="W2024" t="s">
        <v>1361</v>
      </c>
      <c r="X2024" t="s">
        <v>951</v>
      </c>
    </row>
    <row r="2025" spans="1:24" outlineLevel="2">
      <c r="A2025" t="s">
        <v>721</v>
      </c>
      <c r="B2025" s="73" t="str">
        <f t="shared" si="151"/>
        <v>15</v>
      </c>
      <c r="C2025" t="s">
        <v>2410</v>
      </c>
      <c r="D2025">
        <v>0.05</v>
      </c>
      <c r="E2025" t="s">
        <v>2411</v>
      </c>
      <c r="F2025">
        <v>75</v>
      </c>
      <c r="H2025" t="s">
        <v>2410</v>
      </c>
      <c r="I2025">
        <v>50</v>
      </c>
      <c r="J2025">
        <v>1</v>
      </c>
      <c r="K2025">
        <v>50</v>
      </c>
      <c r="L2025" s="45">
        <f>VLOOKUP(H2025,'[1]CALCUL AS et AN'!$A$2:$AU$889,24,FALSE)</f>
        <v>50</v>
      </c>
      <c r="M2025" s="48">
        <f>VLOOKUP(H2025,'[1]CALCUL AS et AN'!$A$2:$AU$889,28,FALSE)</f>
        <v>50</v>
      </c>
      <c r="N2025">
        <v>2.5</v>
      </c>
      <c r="O2025" s="45">
        <f t="shared" si="147"/>
        <v>2.5</v>
      </c>
      <c r="P2025" s="48">
        <f t="shared" si="148"/>
        <v>2.5</v>
      </c>
      <c r="Q2025">
        <v>75</v>
      </c>
      <c r="R2025" s="45">
        <f>VLOOKUP(H2025,'[1]CALCUL AS et AN'!$A$2:$AU$889,46,FALSE)</f>
        <v>75</v>
      </c>
      <c r="S2025" s="48">
        <f>VLOOKUP(H2025,'[1]CALCUL AS et AN'!$A$2:$AU$889,47,FALSE)</f>
        <v>75</v>
      </c>
      <c r="T2025">
        <v>3.75</v>
      </c>
      <c r="U2025" s="45">
        <f t="shared" si="149"/>
        <v>3.75</v>
      </c>
      <c r="V2025" s="48">
        <f t="shared" si="150"/>
        <v>3.75</v>
      </c>
      <c r="W2025" t="s">
        <v>1361</v>
      </c>
      <c r="X2025" t="s">
        <v>951</v>
      </c>
    </row>
    <row r="2026" spans="1:24" outlineLevel="1">
      <c r="A2026" s="73" t="s">
        <v>3132</v>
      </c>
      <c r="B2026" s="73" t="str">
        <f t="shared" si="151"/>
        <v>CE403L15</v>
      </c>
      <c r="N2026">
        <f>SUBTOTAL(9,N2024:N2025)</f>
        <v>3.3217821782178216</v>
      </c>
      <c r="O2026" s="45">
        <f>SUBTOTAL(9,O2024:O2025)</f>
        <v>7.4350000000000005</v>
      </c>
      <c r="P2026" s="48">
        <f>SUBTOTAL(9,P2024:P2025)</f>
        <v>7.4799999999999995</v>
      </c>
      <c r="T2026">
        <f>SUBTOTAL(9,T2024:T2025)</f>
        <v>15.074999999999999</v>
      </c>
      <c r="U2026" s="45">
        <f>SUBTOTAL(9,U2024:U2025)</f>
        <v>16.087499999999999</v>
      </c>
      <c r="V2026" s="48">
        <f>SUBTOTAL(9,V2024:V2025)</f>
        <v>16.2</v>
      </c>
    </row>
    <row r="2027" spans="1:24" outlineLevel="2">
      <c r="A2027" t="s">
        <v>723</v>
      </c>
      <c r="B2027" s="73" t="str">
        <f t="shared" si="151"/>
        <v>20</v>
      </c>
      <c r="C2027" t="s">
        <v>2410</v>
      </c>
      <c r="D2027">
        <v>0.05</v>
      </c>
      <c r="E2027" t="s">
        <v>2411</v>
      </c>
      <c r="F2027">
        <v>75</v>
      </c>
      <c r="H2027" t="s">
        <v>2410</v>
      </c>
      <c r="I2027">
        <v>50</v>
      </c>
      <c r="J2027">
        <v>1</v>
      </c>
      <c r="K2027">
        <v>50</v>
      </c>
      <c r="L2027" s="45">
        <f>VLOOKUP(H2027,'[1]CALCUL AS et AN'!$A$2:$AU$889,24,FALSE)</f>
        <v>50</v>
      </c>
      <c r="M2027" s="48">
        <f>VLOOKUP(H2027,'[1]CALCUL AS et AN'!$A$2:$AU$889,28,FALSE)</f>
        <v>50</v>
      </c>
      <c r="N2027">
        <v>2.5</v>
      </c>
      <c r="O2027" s="45">
        <f t="shared" si="147"/>
        <v>2.5</v>
      </c>
      <c r="P2027" s="48">
        <f t="shared" si="148"/>
        <v>2.5</v>
      </c>
      <c r="Q2027">
        <v>75</v>
      </c>
      <c r="R2027" s="45">
        <f>VLOOKUP(H2027,'[1]CALCUL AS et AN'!$A$2:$AU$889,46,FALSE)</f>
        <v>75</v>
      </c>
      <c r="S2027" s="48">
        <f>VLOOKUP(H2027,'[1]CALCUL AS et AN'!$A$2:$AU$889,47,FALSE)</f>
        <v>75</v>
      </c>
      <c r="T2027">
        <v>3.75</v>
      </c>
      <c r="U2027" s="45">
        <f t="shared" si="149"/>
        <v>3.75</v>
      </c>
      <c r="V2027" s="48">
        <f t="shared" si="150"/>
        <v>3.75</v>
      </c>
      <c r="W2027" t="s">
        <v>1361</v>
      </c>
      <c r="X2027" t="s">
        <v>951</v>
      </c>
    </row>
    <row r="2028" spans="1:24" outlineLevel="2">
      <c r="A2028" t="s">
        <v>723</v>
      </c>
      <c r="B2028" s="73" t="str">
        <f t="shared" si="151"/>
        <v>20</v>
      </c>
      <c r="C2028" t="s">
        <v>2077</v>
      </c>
      <c r="D2028">
        <v>2</v>
      </c>
      <c r="E2028" t="s">
        <v>2078</v>
      </c>
      <c r="F2028">
        <v>7.55</v>
      </c>
      <c r="H2028" t="s">
        <v>2077</v>
      </c>
      <c r="I2028">
        <v>3.32</v>
      </c>
      <c r="J2028">
        <v>6.06</v>
      </c>
      <c r="K2028">
        <v>0.54785478547854782</v>
      </c>
      <c r="L2028" s="45">
        <f>VLOOKUP(H2028,'[1]CALCUL AS et AN'!$A$2:$AU$889,24,FALSE)</f>
        <v>3.29</v>
      </c>
      <c r="M2028" s="48">
        <f>VLOOKUP(H2028,'[1]CALCUL AS et AN'!$A$2:$AU$889,28,FALSE)</f>
        <v>3.32</v>
      </c>
      <c r="N2028">
        <v>1.0957095709570956</v>
      </c>
      <c r="O2028" s="45">
        <f t="shared" si="147"/>
        <v>6.58</v>
      </c>
      <c r="P2028" s="48">
        <f t="shared" si="148"/>
        <v>6.64</v>
      </c>
      <c r="Q2028">
        <v>7.55</v>
      </c>
      <c r="R2028" s="45">
        <f>VLOOKUP(H2028,'[1]CALCUL AS et AN'!$A$2:$AU$889,46,FALSE)</f>
        <v>8.2249999999999996</v>
      </c>
      <c r="S2028" s="48">
        <f>VLOOKUP(H2028,'[1]CALCUL AS et AN'!$A$2:$AU$889,47,FALSE)</f>
        <v>8.2999999999999989</v>
      </c>
      <c r="T2028">
        <v>15.1</v>
      </c>
      <c r="U2028" s="45">
        <f t="shared" si="149"/>
        <v>16.45</v>
      </c>
      <c r="V2028" s="48">
        <f t="shared" si="150"/>
        <v>16.599999999999998</v>
      </c>
      <c r="W2028" t="s">
        <v>1361</v>
      </c>
      <c r="X2028" t="s">
        <v>951</v>
      </c>
    </row>
    <row r="2029" spans="1:24" outlineLevel="1">
      <c r="A2029" s="73" t="s">
        <v>3133</v>
      </c>
      <c r="B2029" s="73" t="str">
        <f t="shared" si="151"/>
        <v>CE403L20</v>
      </c>
      <c r="N2029">
        <f>SUBTOTAL(9,N2027:N2028)</f>
        <v>3.5957095709570956</v>
      </c>
      <c r="O2029" s="45">
        <f>SUBTOTAL(9,O2027:O2028)</f>
        <v>9.08</v>
      </c>
      <c r="P2029" s="48">
        <f>SUBTOTAL(9,P2027:P2028)</f>
        <v>9.14</v>
      </c>
      <c r="T2029">
        <f>SUBTOTAL(9,T2027:T2028)</f>
        <v>18.850000000000001</v>
      </c>
      <c r="U2029" s="45">
        <f>SUBTOTAL(9,U2027:U2028)</f>
        <v>20.2</v>
      </c>
      <c r="V2029" s="48">
        <f>SUBTOTAL(9,V2027:V2028)</f>
        <v>20.349999999999998</v>
      </c>
    </row>
    <row r="2030" spans="1:24" outlineLevel="2">
      <c r="A2030" t="s">
        <v>2441</v>
      </c>
      <c r="B2030" s="73" t="str">
        <f t="shared" si="151"/>
        <v>63</v>
      </c>
      <c r="C2030" t="s">
        <v>1981</v>
      </c>
      <c r="D2030">
        <v>2</v>
      </c>
      <c r="E2030" t="s">
        <v>1982</v>
      </c>
      <c r="F2030">
        <v>4.01</v>
      </c>
      <c r="H2030" t="s">
        <v>1981</v>
      </c>
      <c r="I2030">
        <v>2.67</v>
      </c>
      <c r="J2030">
        <v>1</v>
      </c>
      <c r="K2030">
        <v>2.67</v>
      </c>
      <c r="L2030" s="45">
        <f>VLOOKUP(H2030,'[1]CALCUL AS et AN'!$A$2:$AU$889,24,FALSE)</f>
        <v>2.67</v>
      </c>
      <c r="M2030" s="48">
        <f>VLOOKUP(H2030,'[1]CALCUL AS et AN'!$A$2:$AU$889,28,FALSE)</f>
        <v>2.67</v>
      </c>
      <c r="N2030">
        <v>5.34</v>
      </c>
      <c r="O2030" s="45">
        <f t="shared" si="147"/>
        <v>5.34</v>
      </c>
      <c r="P2030" s="48">
        <f t="shared" si="148"/>
        <v>5.34</v>
      </c>
      <c r="Q2030">
        <v>4.01</v>
      </c>
      <c r="R2030" s="45">
        <f>VLOOKUP(H2030,'[1]CALCUL AS et AN'!$A$2:$AU$889,46,FALSE)</f>
        <v>4.0049999999999999</v>
      </c>
      <c r="S2030" s="48">
        <f>VLOOKUP(H2030,'[1]CALCUL AS et AN'!$A$2:$AU$889,47,FALSE)</f>
        <v>4.0049999999999999</v>
      </c>
      <c r="T2030">
        <v>8.02</v>
      </c>
      <c r="U2030" s="45">
        <f t="shared" si="149"/>
        <v>8.01</v>
      </c>
      <c r="V2030" s="48">
        <f t="shared" si="150"/>
        <v>8.01</v>
      </c>
      <c r="W2030" t="s">
        <v>1361</v>
      </c>
      <c r="X2030" t="s">
        <v>951</v>
      </c>
    </row>
    <row r="2031" spans="1:24" outlineLevel="2">
      <c r="A2031" t="s">
        <v>2441</v>
      </c>
      <c r="B2031" s="73" t="str">
        <f t="shared" si="151"/>
        <v>63</v>
      </c>
      <c r="C2031" t="s">
        <v>2410</v>
      </c>
      <c r="D2031">
        <v>0.02</v>
      </c>
      <c r="E2031" t="s">
        <v>2411</v>
      </c>
      <c r="F2031">
        <v>75</v>
      </c>
      <c r="H2031" t="s">
        <v>2410</v>
      </c>
      <c r="I2031">
        <v>50</v>
      </c>
      <c r="J2031">
        <v>1</v>
      </c>
      <c r="K2031">
        <v>50</v>
      </c>
      <c r="L2031" s="45">
        <f>VLOOKUP(H2031,'[1]CALCUL AS et AN'!$A$2:$AU$889,24,FALSE)</f>
        <v>50</v>
      </c>
      <c r="M2031" s="48">
        <f>VLOOKUP(H2031,'[1]CALCUL AS et AN'!$A$2:$AU$889,28,FALSE)</f>
        <v>50</v>
      </c>
      <c r="N2031">
        <v>1</v>
      </c>
      <c r="O2031" s="45">
        <f t="shared" si="147"/>
        <v>1</v>
      </c>
      <c r="P2031" s="48">
        <f t="shared" si="148"/>
        <v>1</v>
      </c>
      <c r="Q2031">
        <v>75</v>
      </c>
      <c r="R2031" s="45">
        <f>VLOOKUP(H2031,'[1]CALCUL AS et AN'!$A$2:$AU$889,46,FALSE)</f>
        <v>75</v>
      </c>
      <c r="S2031" s="48">
        <f>VLOOKUP(H2031,'[1]CALCUL AS et AN'!$A$2:$AU$889,47,FALSE)</f>
        <v>75</v>
      </c>
      <c r="T2031">
        <v>1.5</v>
      </c>
      <c r="U2031" s="45">
        <f t="shared" si="149"/>
        <v>1.5</v>
      </c>
      <c r="V2031" s="48">
        <f t="shared" si="150"/>
        <v>1.5</v>
      </c>
      <c r="W2031" t="s">
        <v>1361</v>
      </c>
      <c r="X2031" t="s">
        <v>951</v>
      </c>
    </row>
    <row r="2032" spans="1:24" outlineLevel="1">
      <c r="A2032" s="73" t="s">
        <v>3134</v>
      </c>
      <c r="B2032" s="73" t="str">
        <f t="shared" si="151"/>
        <v>ODPRO163</v>
      </c>
      <c r="N2032">
        <f>SUBTOTAL(9,N2030:N2031)</f>
        <v>6.34</v>
      </c>
      <c r="O2032" s="45">
        <f>SUBTOTAL(9,O2030:O2031)</f>
        <v>6.34</v>
      </c>
      <c r="P2032" s="48">
        <f>SUBTOTAL(9,P2030:P2031)</f>
        <v>6.34</v>
      </c>
      <c r="T2032">
        <f>SUBTOTAL(9,T2030:T2031)</f>
        <v>9.52</v>
      </c>
      <c r="U2032" s="45">
        <f>SUBTOTAL(9,U2030:U2031)</f>
        <v>9.51</v>
      </c>
      <c r="V2032" s="48">
        <f>SUBTOTAL(9,V2030:V2031)</f>
        <v>9.51</v>
      </c>
    </row>
    <row r="2033" spans="1:24" outlineLevel="2">
      <c r="A2033" t="s">
        <v>2445</v>
      </c>
      <c r="B2033" s="73" t="str">
        <f t="shared" si="151"/>
        <v>00L68</v>
      </c>
      <c r="C2033" t="s">
        <v>1665</v>
      </c>
      <c r="D2033">
        <v>0.68</v>
      </c>
      <c r="E2033" t="s">
        <v>1666</v>
      </c>
      <c r="F2033">
        <v>2.85</v>
      </c>
      <c r="H2033" t="s">
        <v>1665</v>
      </c>
      <c r="I2033">
        <v>2.19</v>
      </c>
      <c r="J2033">
        <v>1</v>
      </c>
      <c r="K2033">
        <v>2.19</v>
      </c>
      <c r="L2033" s="45">
        <f>VLOOKUP(H2033,'[1]CALCUL AS et AN'!$A$2:$AU$889,24,FALSE)</f>
        <v>2.19</v>
      </c>
      <c r="M2033" s="48">
        <f>VLOOKUP(H2033,'[1]CALCUL AS et AN'!$A$2:$AU$889,28,FALSE)</f>
        <v>2.19</v>
      </c>
      <c r="N2033">
        <v>1.4892000000000001</v>
      </c>
      <c r="O2033" s="45">
        <f t="shared" si="147"/>
        <v>1.4892000000000001</v>
      </c>
      <c r="P2033" s="48">
        <f t="shared" si="148"/>
        <v>1.4892000000000001</v>
      </c>
      <c r="Q2033">
        <v>2.85</v>
      </c>
      <c r="R2033" s="45">
        <f>VLOOKUP(H2033,'[1]CALCUL AS et AN'!$A$2:$AU$889,46,FALSE)</f>
        <v>2.9127000000000001</v>
      </c>
      <c r="S2033" s="48">
        <f>VLOOKUP(H2033,'[1]CALCUL AS et AN'!$A$2:$AU$889,47,FALSE)</f>
        <v>2.9127000000000001</v>
      </c>
      <c r="T2033">
        <v>1.9380000000000002</v>
      </c>
      <c r="U2033" s="45">
        <f t="shared" si="149"/>
        <v>1.9806360000000003</v>
      </c>
      <c r="V2033" s="48">
        <f t="shared" si="150"/>
        <v>1.9806360000000003</v>
      </c>
      <c r="W2033" t="s">
        <v>1361</v>
      </c>
      <c r="X2033" t="s">
        <v>951</v>
      </c>
    </row>
    <row r="2034" spans="1:24" outlineLevel="2">
      <c r="A2034" t="s">
        <v>2445</v>
      </c>
      <c r="B2034" s="73" t="str">
        <f t="shared" si="151"/>
        <v>00L68</v>
      </c>
      <c r="C2034" t="s">
        <v>2410</v>
      </c>
      <c r="D2034">
        <v>0.02</v>
      </c>
      <c r="E2034" t="s">
        <v>2411</v>
      </c>
      <c r="F2034">
        <v>75</v>
      </c>
      <c r="H2034" t="s">
        <v>2410</v>
      </c>
      <c r="I2034">
        <v>50</v>
      </c>
      <c r="J2034">
        <v>1</v>
      </c>
      <c r="K2034">
        <v>50</v>
      </c>
      <c r="L2034" s="45">
        <f>VLOOKUP(H2034,'[1]CALCUL AS et AN'!$A$2:$AU$889,24,FALSE)</f>
        <v>50</v>
      </c>
      <c r="M2034" s="48">
        <f>VLOOKUP(H2034,'[1]CALCUL AS et AN'!$A$2:$AU$889,28,FALSE)</f>
        <v>50</v>
      </c>
      <c r="N2034">
        <v>1</v>
      </c>
      <c r="O2034" s="45">
        <f t="shared" si="147"/>
        <v>1</v>
      </c>
      <c r="P2034" s="48">
        <f t="shared" si="148"/>
        <v>1</v>
      </c>
      <c r="Q2034">
        <v>75</v>
      </c>
      <c r="R2034" s="45">
        <f>VLOOKUP(H2034,'[1]CALCUL AS et AN'!$A$2:$AU$889,46,FALSE)</f>
        <v>75</v>
      </c>
      <c r="S2034" s="48">
        <f>VLOOKUP(H2034,'[1]CALCUL AS et AN'!$A$2:$AU$889,47,FALSE)</f>
        <v>75</v>
      </c>
      <c r="T2034">
        <v>1.5</v>
      </c>
      <c r="U2034" s="45">
        <f t="shared" si="149"/>
        <v>1.5</v>
      </c>
      <c r="V2034" s="48">
        <f t="shared" si="150"/>
        <v>1.5</v>
      </c>
      <c r="W2034" t="s">
        <v>1361</v>
      </c>
      <c r="X2034" t="s">
        <v>951</v>
      </c>
    </row>
    <row r="2035" spans="1:24" outlineLevel="1">
      <c r="A2035" s="73" t="s">
        <v>3135</v>
      </c>
      <c r="B2035" s="73" t="str">
        <f t="shared" si="151"/>
        <v>TPVCD100L68</v>
      </c>
      <c r="N2035">
        <f>SUBTOTAL(9,N2033:N2034)</f>
        <v>2.4892000000000003</v>
      </c>
      <c r="O2035" s="45">
        <f>SUBTOTAL(9,O2033:O2034)</f>
        <v>2.4892000000000003</v>
      </c>
      <c r="P2035" s="48">
        <f>SUBTOTAL(9,P2033:P2034)</f>
        <v>2.4892000000000003</v>
      </c>
      <c r="T2035">
        <f>SUBTOTAL(9,T2033:T2034)</f>
        <v>3.4380000000000002</v>
      </c>
      <c r="U2035" s="45">
        <f>SUBTOTAL(9,U2033:U2034)</f>
        <v>3.4806360000000005</v>
      </c>
      <c r="V2035" s="48">
        <f>SUBTOTAL(9,V2033:V2034)</f>
        <v>3.4806360000000005</v>
      </c>
    </row>
    <row r="2036" spans="1:24" outlineLevel="2">
      <c r="A2036" t="s">
        <v>731</v>
      </c>
      <c r="B2036" s="73" t="str">
        <f t="shared" si="151"/>
        <v/>
      </c>
      <c r="C2036" t="s">
        <v>2441</v>
      </c>
      <c r="D2036">
        <v>2</v>
      </c>
      <c r="E2036" t="s">
        <v>2442</v>
      </c>
      <c r="F2036">
        <v>9</v>
      </c>
      <c r="H2036" t="s">
        <v>2441</v>
      </c>
      <c r="I2036">
        <v>6.34</v>
      </c>
      <c r="J2036">
        <v>1</v>
      </c>
      <c r="K2036">
        <v>6.34</v>
      </c>
      <c r="L2036" s="45">
        <f>VLOOKUP(H2036,'[1]CALCUL AS et AN'!$A$2:$AU$889,24,FALSE)</f>
        <v>6.34</v>
      </c>
      <c r="M2036" s="48">
        <f>VLOOKUP(H2036,'[1]CALCUL AS et AN'!$A$2:$AU$889,28,FALSE)</f>
        <v>6.34</v>
      </c>
      <c r="N2036">
        <v>12.68</v>
      </c>
      <c r="O2036" s="45">
        <f t="shared" si="147"/>
        <v>12.68</v>
      </c>
      <c r="P2036" s="48">
        <f t="shared" si="148"/>
        <v>12.68</v>
      </c>
      <c r="Q2036">
        <v>9</v>
      </c>
      <c r="R2036" s="45">
        <f>VLOOKUP(H2036,'[1]CALCUL AS et AN'!$A$2:$AU$889,46,FALSE)</f>
        <v>9.51</v>
      </c>
      <c r="S2036" s="48">
        <f>VLOOKUP(H2036,'[1]CALCUL AS et AN'!$A$2:$AU$889,47,FALSE)</f>
        <v>9.51</v>
      </c>
      <c r="T2036">
        <v>18</v>
      </c>
      <c r="U2036" s="45">
        <f t="shared" si="149"/>
        <v>19.02</v>
      </c>
      <c r="V2036" s="48">
        <f t="shared" si="150"/>
        <v>19.02</v>
      </c>
      <c r="W2036" t="s">
        <v>1361</v>
      </c>
      <c r="X2036" t="s">
        <v>1361</v>
      </c>
    </row>
    <row r="2037" spans="1:24" outlineLevel="2">
      <c r="A2037" t="s">
        <v>731</v>
      </c>
      <c r="B2037" s="73" t="str">
        <f t="shared" si="151"/>
        <v/>
      </c>
      <c r="C2037" t="s">
        <v>2443</v>
      </c>
      <c r="D2037">
        <v>2</v>
      </c>
      <c r="E2037" t="s">
        <v>2444</v>
      </c>
      <c r="F2037">
        <v>1.5</v>
      </c>
      <c r="H2037" t="s">
        <v>2443</v>
      </c>
      <c r="I2037">
        <v>11.314</v>
      </c>
      <c r="J2037">
        <v>1</v>
      </c>
      <c r="K2037">
        <v>11.314</v>
      </c>
      <c r="L2037" s="45">
        <f>VLOOKUP(H2037,'[1]CALCUL AS et AN'!$A$2:$AU$889,24,FALSE)</f>
        <v>2.3140000000000001</v>
      </c>
      <c r="M2037" s="48">
        <f>VLOOKUP(H2037,'[1]CALCUL AS et AN'!$A$2:$AU$889,28,FALSE)</f>
        <v>2.3140000000000001</v>
      </c>
      <c r="N2037">
        <v>22.628</v>
      </c>
      <c r="O2037" s="45">
        <f t="shared" si="147"/>
        <v>4.6280000000000001</v>
      </c>
      <c r="P2037" s="48">
        <f t="shared" si="148"/>
        <v>4.6280000000000001</v>
      </c>
      <c r="Q2037">
        <v>1.5</v>
      </c>
      <c r="R2037" s="45">
        <f>VLOOKUP(H2037,'[1]CALCUL AS et AN'!$A$2:$AU$889,46,FALSE)</f>
        <v>2.8925000000000001</v>
      </c>
      <c r="S2037" s="48">
        <f>VLOOKUP(H2037,'[1]CALCUL AS et AN'!$A$2:$AU$889,47,FALSE)</f>
        <v>2.8925000000000001</v>
      </c>
      <c r="T2037">
        <v>3</v>
      </c>
      <c r="U2037" s="45">
        <f t="shared" si="149"/>
        <v>5.7850000000000001</v>
      </c>
      <c r="V2037" s="48">
        <f t="shared" si="150"/>
        <v>5.7850000000000001</v>
      </c>
      <c r="W2037" t="s">
        <v>1361</v>
      </c>
      <c r="X2037" t="s">
        <v>1361</v>
      </c>
    </row>
    <row r="2038" spans="1:24" outlineLevel="2">
      <c r="A2038" t="s">
        <v>731</v>
      </c>
      <c r="B2038" s="73" t="str">
        <f t="shared" si="151"/>
        <v/>
      </c>
      <c r="C2038" t="s">
        <v>498</v>
      </c>
      <c r="D2038">
        <v>2</v>
      </c>
      <c r="E2038" t="s">
        <v>1942</v>
      </c>
      <c r="F2038">
        <v>24.03</v>
      </c>
      <c r="H2038" t="s">
        <v>498</v>
      </c>
      <c r="I2038">
        <v>15.6</v>
      </c>
      <c r="J2038">
        <v>1</v>
      </c>
      <c r="K2038">
        <v>15.6</v>
      </c>
      <c r="L2038" s="45">
        <f>VLOOKUP(H2038,'[1]CALCUL AS et AN'!$A$2:$AU$889,24,FALSE)</f>
        <v>15.6</v>
      </c>
      <c r="M2038" s="48">
        <f>VLOOKUP(H2038,'[1]CALCUL AS et AN'!$A$2:$AU$889,28,FALSE)</f>
        <v>15.6</v>
      </c>
      <c r="N2038">
        <v>31.2</v>
      </c>
      <c r="O2038" s="45">
        <f t="shared" si="147"/>
        <v>31.2</v>
      </c>
      <c r="P2038" s="48">
        <f t="shared" si="148"/>
        <v>31.2</v>
      </c>
      <c r="Q2038">
        <v>24.03</v>
      </c>
      <c r="R2038" s="45">
        <f>VLOOKUP(H2038,'[1]CALCUL AS et AN'!$A$2:$AU$889,46,FALSE)</f>
        <v>23.4</v>
      </c>
      <c r="S2038" s="48">
        <f>VLOOKUP(H2038,'[1]CALCUL AS et AN'!$A$2:$AU$889,47,FALSE)</f>
        <v>23.4</v>
      </c>
      <c r="T2038">
        <v>48.06</v>
      </c>
      <c r="U2038" s="45">
        <f t="shared" si="149"/>
        <v>46.8</v>
      </c>
      <c r="V2038" s="48">
        <f t="shared" si="150"/>
        <v>46.8</v>
      </c>
      <c r="W2038" t="s">
        <v>1361</v>
      </c>
      <c r="X2038" t="s">
        <v>937</v>
      </c>
    </row>
    <row r="2039" spans="1:24" outlineLevel="2">
      <c r="A2039" t="s">
        <v>731</v>
      </c>
      <c r="B2039" s="73" t="str">
        <f t="shared" si="151"/>
        <v/>
      </c>
      <c r="C2039" t="s">
        <v>610</v>
      </c>
      <c r="D2039">
        <v>2</v>
      </c>
      <c r="E2039" t="s">
        <v>1919</v>
      </c>
      <c r="F2039">
        <v>1.87</v>
      </c>
      <c r="H2039" t="s">
        <v>610</v>
      </c>
      <c r="I2039">
        <v>1.1399999999999999</v>
      </c>
      <c r="J2039">
        <v>1</v>
      </c>
      <c r="K2039">
        <v>1.1399999999999999</v>
      </c>
      <c r="L2039" s="45">
        <f>VLOOKUP(H2039,'[1]CALCUL AS et AN'!$A$2:$AU$889,24,FALSE)</f>
        <v>1.141</v>
      </c>
      <c r="M2039" s="48">
        <f>VLOOKUP(H2039,'[1]CALCUL AS et AN'!$A$2:$AU$889,28,FALSE)</f>
        <v>1.141</v>
      </c>
      <c r="N2039">
        <v>2.2799999999999998</v>
      </c>
      <c r="O2039" s="45">
        <f t="shared" si="147"/>
        <v>2.282</v>
      </c>
      <c r="P2039" s="48">
        <f t="shared" si="148"/>
        <v>2.282</v>
      </c>
      <c r="Q2039">
        <v>2.06</v>
      </c>
      <c r="R2039" s="45">
        <f>VLOOKUP(H2039,'[1]CALCUL AS et AN'!$A$2:$AU$889,46,FALSE)</f>
        <v>2.282</v>
      </c>
      <c r="S2039" s="48">
        <f>VLOOKUP(H2039,'[1]CALCUL AS et AN'!$A$2:$AU$889,47,FALSE)</f>
        <v>2.282</v>
      </c>
      <c r="T2039">
        <v>4.12</v>
      </c>
      <c r="U2039" s="45">
        <f t="shared" si="149"/>
        <v>4.5640000000000001</v>
      </c>
      <c r="V2039" s="48">
        <f t="shared" si="150"/>
        <v>4.5640000000000001</v>
      </c>
      <c r="W2039" t="s">
        <v>1361</v>
      </c>
      <c r="X2039" t="s">
        <v>937</v>
      </c>
    </row>
    <row r="2040" spans="1:24" outlineLevel="2">
      <c r="A2040" t="s">
        <v>731</v>
      </c>
      <c r="B2040" s="73" t="str">
        <f t="shared" si="151"/>
        <v/>
      </c>
      <c r="C2040" t="s">
        <v>608</v>
      </c>
      <c r="D2040">
        <v>2</v>
      </c>
      <c r="E2040" t="s">
        <v>1914</v>
      </c>
      <c r="F2040">
        <v>1.87</v>
      </c>
      <c r="H2040" t="s">
        <v>608</v>
      </c>
      <c r="I2040">
        <v>1.48</v>
      </c>
      <c r="J2040">
        <v>1</v>
      </c>
      <c r="K2040">
        <v>1.48</v>
      </c>
      <c r="L2040" s="45">
        <f>VLOOKUP(H2040,'[1]CALCUL AS et AN'!$A$2:$AU$889,24,FALSE)</f>
        <v>1.4830000000000001</v>
      </c>
      <c r="M2040" s="48">
        <f>VLOOKUP(H2040,'[1]CALCUL AS et AN'!$A$2:$AU$889,28,FALSE)</f>
        <v>1.492</v>
      </c>
      <c r="N2040">
        <v>2.96</v>
      </c>
      <c r="O2040" s="45">
        <f t="shared" si="147"/>
        <v>2.9660000000000002</v>
      </c>
      <c r="P2040" s="48">
        <f t="shared" si="148"/>
        <v>2.984</v>
      </c>
      <c r="Q2040">
        <v>2.0099999999999998</v>
      </c>
      <c r="R2040" s="45">
        <f>VLOOKUP(H2040,'[1]CALCUL AS et AN'!$A$2:$AU$889,46,FALSE)</f>
        <v>2.2244999999999999</v>
      </c>
      <c r="S2040" s="48">
        <f>VLOOKUP(H2040,'[1]CALCUL AS et AN'!$A$2:$AU$889,47,FALSE)</f>
        <v>2.238</v>
      </c>
      <c r="T2040">
        <v>4.0199999999999996</v>
      </c>
      <c r="U2040" s="45">
        <f t="shared" si="149"/>
        <v>4.4489999999999998</v>
      </c>
      <c r="V2040" s="48">
        <f t="shared" si="150"/>
        <v>4.476</v>
      </c>
      <c r="W2040" t="s">
        <v>1361</v>
      </c>
      <c r="X2040" t="s">
        <v>937</v>
      </c>
    </row>
    <row r="2041" spans="1:24" outlineLevel="2">
      <c r="A2041" t="s">
        <v>731</v>
      </c>
      <c r="B2041" s="73" t="str">
        <f t="shared" si="151"/>
        <v/>
      </c>
      <c r="C2041" t="s">
        <v>620</v>
      </c>
      <c r="D2041">
        <v>1</v>
      </c>
      <c r="E2041" t="s">
        <v>1917</v>
      </c>
      <c r="F2041">
        <v>2.56</v>
      </c>
      <c r="H2041" t="s">
        <v>620</v>
      </c>
      <c r="I2041">
        <v>1.98</v>
      </c>
      <c r="J2041">
        <v>1</v>
      </c>
      <c r="K2041">
        <v>1.98</v>
      </c>
      <c r="L2041" s="45">
        <f>VLOOKUP(H2041,'[1]CALCUL AS et AN'!$A$2:$AU$889,24,FALSE)</f>
        <v>1.9830000000000001</v>
      </c>
      <c r="M2041" s="48">
        <f>VLOOKUP(H2041,'[1]CALCUL AS et AN'!$A$2:$AU$889,28,FALSE)</f>
        <v>1.93</v>
      </c>
      <c r="N2041">
        <v>1.98</v>
      </c>
      <c r="O2041" s="45">
        <f t="shared" si="147"/>
        <v>1.9830000000000001</v>
      </c>
      <c r="P2041" s="48">
        <f t="shared" si="148"/>
        <v>1.93</v>
      </c>
      <c r="Q2041">
        <v>2.75</v>
      </c>
      <c r="R2041" s="45">
        <f>VLOOKUP(H2041,'[1]CALCUL AS et AN'!$A$2:$AU$889,46,FALSE)</f>
        <v>2.9744999999999999</v>
      </c>
      <c r="S2041" s="48">
        <f>VLOOKUP(H2041,'[1]CALCUL AS et AN'!$A$2:$AU$889,47,FALSE)</f>
        <v>2.895</v>
      </c>
      <c r="T2041">
        <v>2.75</v>
      </c>
      <c r="U2041" s="45">
        <f t="shared" si="149"/>
        <v>2.9744999999999999</v>
      </c>
      <c r="V2041" s="48">
        <f t="shared" si="150"/>
        <v>2.895</v>
      </c>
      <c r="W2041" t="s">
        <v>1361</v>
      </c>
      <c r="X2041" t="s">
        <v>937</v>
      </c>
    </row>
    <row r="2042" spans="1:24" outlineLevel="1">
      <c r="A2042" s="73" t="s">
        <v>3136</v>
      </c>
      <c r="B2042" s="73" t="str">
        <f t="shared" si="151"/>
        <v>DFVC</v>
      </c>
      <c r="N2042">
        <f>SUBTOTAL(9,N2036:N2041)</f>
        <v>73.727999999999994</v>
      </c>
      <c r="O2042" s="45">
        <f>SUBTOTAL(9,O2036:O2041)</f>
        <v>55.73899999999999</v>
      </c>
      <c r="P2042" s="48">
        <f>SUBTOTAL(9,P2036:P2041)</f>
        <v>55.703999999999994</v>
      </c>
      <c r="T2042">
        <f>SUBTOTAL(9,T2036:T2041)</f>
        <v>79.95</v>
      </c>
      <c r="U2042" s="45">
        <f>SUBTOTAL(9,U2036:U2041)</f>
        <v>83.592499999999987</v>
      </c>
      <c r="V2042" s="48">
        <f>SUBTOTAL(9,V2036:V2041)</f>
        <v>83.539999999999978</v>
      </c>
    </row>
    <row r="2043" spans="1:24" outlineLevel="2">
      <c r="A2043" t="s">
        <v>729</v>
      </c>
      <c r="B2043" s="73" t="str">
        <f t="shared" si="151"/>
        <v/>
      </c>
      <c r="C2043" t="s">
        <v>2443</v>
      </c>
      <c r="D2043">
        <v>1</v>
      </c>
      <c r="E2043" t="s">
        <v>2444</v>
      </c>
      <c r="F2043">
        <v>1.5</v>
      </c>
      <c r="H2043" t="s">
        <v>2443</v>
      </c>
      <c r="I2043">
        <v>11.314</v>
      </c>
      <c r="J2043">
        <v>1</v>
      </c>
      <c r="K2043">
        <v>11.314</v>
      </c>
      <c r="L2043" s="45">
        <f>VLOOKUP(H2043,'[1]CALCUL AS et AN'!$A$2:$AU$889,24,FALSE)</f>
        <v>2.3140000000000001</v>
      </c>
      <c r="M2043" s="48">
        <f>VLOOKUP(H2043,'[1]CALCUL AS et AN'!$A$2:$AU$889,28,FALSE)</f>
        <v>2.3140000000000001</v>
      </c>
      <c r="N2043">
        <v>11.314</v>
      </c>
      <c r="O2043" s="45">
        <f t="shared" si="147"/>
        <v>2.3140000000000001</v>
      </c>
      <c r="P2043" s="48">
        <f t="shared" si="148"/>
        <v>2.3140000000000001</v>
      </c>
      <c r="Q2043">
        <v>1.5</v>
      </c>
      <c r="R2043" s="45">
        <f>VLOOKUP(H2043,'[1]CALCUL AS et AN'!$A$2:$AU$889,46,FALSE)</f>
        <v>2.8925000000000001</v>
      </c>
      <c r="S2043" s="48">
        <f>VLOOKUP(H2043,'[1]CALCUL AS et AN'!$A$2:$AU$889,47,FALSE)</f>
        <v>2.8925000000000001</v>
      </c>
      <c r="T2043">
        <v>1.5</v>
      </c>
      <c r="U2043" s="45">
        <f t="shared" si="149"/>
        <v>2.8925000000000001</v>
      </c>
      <c r="V2043" s="48">
        <f t="shared" si="150"/>
        <v>2.8925000000000001</v>
      </c>
      <c r="W2043" t="s">
        <v>1361</v>
      </c>
      <c r="X2043" t="s">
        <v>1361</v>
      </c>
    </row>
    <row r="2044" spans="1:24" outlineLevel="2">
      <c r="A2044" t="s">
        <v>729</v>
      </c>
      <c r="B2044" s="73" t="str">
        <f t="shared" si="151"/>
        <v/>
      </c>
      <c r="C2044" t="s">
        <v>2445</v>
      </c>
      <c r="D2044">
        <v>1</v>
      </c>
      <c r="E2044" t="s">
        <v>2446</v>
      </c>
      <c r="F2044">
        <v>1.6</v>
      </c>
      <c r="H2044" t="s">
        <v>2445</v>
      </c>
      <c r="I2044">
        <v>2.4892000000000003</v>
      </c>
      <c r="J2044">
        <v>1</v>
      </c>
      <c r="K2044">
        <v>2.4892000000000003</v>
      </c>
      <c r="L2044" s="45">
        <f>VLOOKUP(H2044,'[1]CALCUL AS et AN'!$A$2:$AU$889,24,FALSE)</f>
        <v>2.4889999999999999</v>
      </c>
      <c r="M2044" s="48">
        <f>VLOOKUP(H2044,'[1]CALCUL AS et AN'!$A$2:$AU$889,28,FALSE)</f>
        <v>2.4889999999999999</v>
      </c>
      <c r="N2044">
        <v>2.4892000000000003</v>
      </c>
      <c r="O2044" s="45">
        <f t="shared" si="147"/>
        <v>2.4889999999999999</v>
      </c>
      <c r="P2044" s="48">
        <f t="shared" si="148"/>
        <v>2.4889999999999999</v>
      </c>
      <c r="Q2044">
        <v>1.6</v>
      </c>
      <c r="R2044" s="45">
        <f>VLOOKUP(H2044,'[1]CALCUL AS et AN'!$A$2:$AU$889,46,FALSE)</f>
        <v>3.1112500000000001</v>
      </c>
      <c r="S2044" s="48">
        <f>VLOOKUP(H2044,'[1]CALCUL AS et AN'!$A$2:$AU$889,47,FALSE)</f>
        <v>3.1112500000000001</v>
      </c>
      <c r="T2044">
        <v>1.6</v>
      </c>
      <c r="U2044" s="45">
        <f t="shared" si="149"/>
        <v>3.1112500000000001</v>
      </c>
      <c r="V2044" s="48">
        <f t="shared" si="150"/>
        <v>3.1112500000000001</v>
      </c>
      <c r="W2044" t="s">
        <v>1361</v>
      </c>
      <c r="X2044" t="s">
        <v>1361</v>
      </c>
    </row>
    <row r="2045" spans="1:24" outlineLevel="2">
      <c r="A2045" t="s">
        <v>729</v>
      </c>
      <c r="B2045" s="73" t="str">
        <f t="shared" si="151"/>
        <v/>
      </c>
      <c r="C2045" t="s">
        <v>498</v>
      </c>
      <c r="D2045">
        <v>2</v>
      </c>
      <c r="E2045" t="s">
        <v>1942</v>
      </c>
      <c r="F2045">
        <v>24.03</v>
      </c>
      <c r="H2045" t="s">
        <v>498</v>
      </c>
      <c r="I2045">
        <v>15.6</v>
      </c>
      <c r="J2045">
        <v>1</v>
      </c>
      <c r="K2045">
        <v>15.6</v>
      </c>
      <c r="L2045" s="45">
        <f>VLOOKUP(H2045,'[1]CALCUL AS et AN'!$A$2:$AU$889,24,FALSE)</f>
        <v>15.6</v>
      </c>
      <c r="M2045" s="48">
        <f>VLOOKUP(H2045,'[1]CALCUL AS et AN'!$A$2:$AU$889,28,FALSE)</f>
        <v>15.6</v>
      </c>
      <c r="N2045">
        <v>31.2</v>
      </c>
      <c r="O2045" s="45">
        <f t="shared" si="147"/>
        <v>31.2</v>
      </c>
      <c r="P2045" s="48">
        <f t="shared" si="148"/>
        <v>31.2</v>
      </c>
      <c r="Q2045">
        <v>24.03</v>
      </c>
      <c r="R2045" s="45">
        <f>VLOOKUP(H2045,'[1]CALCUL AS et AN'!$A$2:$AU$889,46,FALSE)</f>
        <v>23.4</v>
      </c>
      <c r="S2045" s="48">
        <f>VLOOKUP(H2045,'[1]CALCUL AS et AN'!$A$2:$AU$889,47,FALSE)</f>
        <v>23.4</v>
      </c>
      <c r="T2045">
        <v>48.06</v>
      </c>
      <c r="U2045" s="45">
        <f t="shared" si="149"/>
        <v>46.8</v>
      </c>
      <c r="V2045" s="48">
        <f t="shared" si="150"/>
        <v>46.8</v>
      </c>
      <c r="W2045" t="s">
        <v>1361</v>
      </c>
      <c r="X2045" t="s">
        <v>937</v>
      </c>
    </row>
    <row r="2046" spans="1:24" outlineLevel="2">
      <c r="A2046" t="s">
        <v>729</v>
      </c>
      <c r="B2046" s="73" t="str">
        <f t="shared" si="151"/>
        <v/>
      </c>
      <c r="C2046" t="s">
        <v>608</v>
      </c>
      <c r="D2046">
        <v>1</v>
      </c>
      <c r="E2046" t="s">
        <v>1914</v>
      </c>
      <c r="F2046">
        <v>1.87</v>
      </c>
      <c r="H2046" t="s">
        <v>608</v>
      </c>
      <c r="I2046">
        <v>1.48</v>
      </c>
      <c r="J2046">
        <v>1</v>
      </c>
      <c r="K2046">
        <v>1.48</v>
      </c>
      <c r="L2046" s="45">
        <f>VLOOKUP(H2046,'[1]CALCUL AS et AN'!$A$2:$AU$889,24,FALSE)</f>
        <v>1.4830000000000001</v>
      </c>
      <c r="M2046" s="48">
        <f>VLOOKUP(H2046,'[1]CALCUL AS et AN'!$A$2:$AU$889,28,FALSE)</f>
        <v>1.492</v>
      </c>
      <c r="N2046">
        <v>1.48</v>
      </c>
      <c r="O2046" s="45">
        <f t="shared" si="147"/>
        <v>1.4830000000000001</v>
      </c>
      <c r="P2046" s="48">
        <f t="shared" si="148"/>
        <v>1.492</v>
      </c>
      <c r="Q2046">
        <v>2.0099999999999998</v>
      </c>
      <c r="R2046" s="45">
        <f>VLOOKUP(H2046,'[1]CALCUL AS et AN'!$A$2:$AU$889,46,FALSE)</f>
        <v>2.2244999999999999</v>
      </c>
      <c r="S2046" s="48">
        <f>VLOOKUP(H2046,'[1]CALCUL AS et AN'!$A$2:$AU$889,47,FALSE)</f>
        <v>2.238</v>
      </c>
      <c r="T2046">
        <v>2.0099999999999998</v>
      </c>
      <c r="U2046" s="45">
        <f t="shared" si="149"/>
        <v>2.2244999999999999</v>
      </c>
      <c r="V2046" s="48">
        <f t="shared" si="150"/>
        <v>2.238</v>
      </c>
      <c r="W2046" t="s">
        <v>1361</v>
      </c>
      <c r="X2046" t="s">
        <v>937</v>
      </c>
    </row>
    <row r="2047" spans="1:24" outlineLevel="2">
      <c r="A2047" t="s">
        <v>729</v>
      </c>
      <c r="B2047" s="73" t="str">
        <f t="shared" si="151"/>
        <v/>
      </c>
      <c r="C2047" t="s">
        <v>610</v>
      </c>
      <c r="D2047">
        <v>2</v>
      </c>
      <c r="E2047" t="s">
        <v>1919</v>
      </c>
      <c r="F2047">
        <v>1.87</v>
      </c>
      <c r="H2047" t="s">
        <v>610</v>
      </c>
      <c r="I2047">
        <v>1.1399999999999999</v>
      </c>
      <c r="J2047">
        <v>1</v>
      </c>
      <c r="K2047">
        <v>1.1399999999999999</v>
      </c>
      <c r="L2047" s="45">
        <f>VLOOKUP(H2047,'[1]CALCUL AS et AN'!$A$2:$AU$889,24,FALSE)</f>
        <v>1.141</v>
      </c>
      <c r="M2047" s="48">
        <f>VLOOKUP(H2047,'[1]CALCUL AS et AN'!$A$2:$AU$889,28,FALSE)</f>
        <v>1.141</v>
      </c>
      <c r="N2047">
        <v>2.2799999999999998</v>
      </c>
      <c r="O2047" s="45">
        <f t="shared" si="147"/>
        <v>2.282</v>
      </c>
      <c r="P2047" s="48">
        <f t="shared" si="148"/>
        <v>2.282</v>
      </c>
      <c r="Q2047">
        <v>2.06</v>
      </c>
      <c r="R2047" s="45">
        <f>VLOOKUP(H2047,'[1]CALCUL AS et AN'!$A$2:$AU$889,46,FALSE)</f>
        <v>2.282</v>
      </c>
      <c r="S2047" s="48">
        <f>VLOOKUP(H2047,'[1]CALCUL AS et AN'!$A$2:$AU$889,47,FALSE)</f>
        <v>2.282</v>
      </c>
      <c r="T2047">
        <v>4.12</v>
      </c>
      <c r="U2047" s="45">
        <f t="shared" si="149"/>
        <v>4.5640000000000001</v>
      </c>
      <c r="V2047" s="48">
        <f t="shared" si="150"/>
        <v>4.5640000000000001</v>
      </c>
      <c r="W2047" t="s">
        <v>1361</v>
      </c>
      <c r="X2047" t="s">
        <v>937</v>
      </c>
    </row>
    <row r="2048" spans="1:24" outlineLevel="2">
      <c r="A2048" t="s">
        <v>729</v>
      </c>
      <c r="B2048" s="73" t="str">
        <f t="shared" si="151"/>
        <v/>
      </c>
      <c r="C2048" t="s">
        <v>624</v>
      </c>
      <c r="D2048">
        <v>2</v>
      </c>
      <c r="E2048" t="s">
        <v>625</v>
      </c>
      <c r="F2048">
        <v>1.34</v>
      </c>
      <c r="H2048" t="s">
        <v>624</v>
      </c>
      <c r="I2048">
        <v>0.65</v>
      </c>
      <c r="J2048">
        <v>1</v>
      </c>
      <c r="K2048">
        <v>0.65</v>
      </c>
      <c r="L2048" s="45">
        <f>VLOOKUP(H2048,'[1]CALCUL AS et AN'!$A$2:$AU$889,24,FALSE)</f>
        <v>0.64500000000000002</v>
      </c>
      <c r="M2048" s="48">
        <f>VLOOKUP(H2048,'[1]CALCUL AS et AN'!$A$2:$AU$889,28,FALSE)</f>
        <v>0.63700000000000001</v>
      </c>
      <c r="N2048">
        <v>1.3</v>
      </c>
      <c r="O2048" s="45">
        <f t="shared" si="147"/>
        <v>1.29</v>
      </c>
      <c r="P2048" s="48">
        <f t="shared" si="148"/>
        <v>1.274</v>
      </c>
      <c r="Q2048">
        <v>1.43</v>
      </c>
      <c r="R2048" s="45">
        <f>VLOOKUP(H2048,'[1]CALCUL AS et AN'!$A$2:$AU$889,46,FALSE)</f>
        <v>1.29</v>
      </c>
      <c r="S2048" s="48">
        <f>VLOOKUP(H2048,'[1]CALCUL AS et AN'!$A$2:$AU$889,47,FALSE)</f>
        <v>1.274</v>
      </c>
      <c r="T2048">
        <v>2.86</v>
      </c>
      <c r="U2048" s="45">
        <f t="shared" si="149"/>
        <v>2.58</v>
      </c>
      <c r="V2048" s="48">
        <f t="shared" si="150"/>
        <v>2.548</v>
      </c>
      <c r="W2048" t="s">
        <v>1361</v>
      </c>
      <c r="X2048" t="s">
        <v>937</v>
      </c>
    </row>
    <row r="2049" spans="1:24" outlineLevel="2">
      <c r="A2049" t="s">
        <v>729</v>
      </c>
      <c r="B2049" s="73" t="str">
        <f t="shared" si="151"/>
        <v/>
      </c>
      <c r="C2049" t="s">
        <v>1981</v>
      </c>
      <c r="D2049">
        <v>4</v>
      </c>
      <c r="E2049" t="s">
        <v>1982</v>
      </c>
      <c r="F2049">
        <v>4.01</v>
      </c>
      <c r="H2049" t="s">
        <v>1981</v>
      </c>
      <c r="I2049">
        <v>2.67</v>
      </c>
      <c r="J2049">
        <v>1</v>
      </c>
      <c r="K2049">
        <v>2.67</v>
      </c>
      <c r="L2049" s="45">
        <f>VLOOKUP(H2049,'[1]CALCUL AS et AN'!$A$2:$AU$889,24,FALSE)</f>
        <v>2.67</v>
      </c>
      <c r="M2049" s="48">
        <f>VLOOKUP(H2049,'[1]CALCUL AS et AN'!$A$2:$AU$889,28,FALSE)</f>
        <v>2.67</v>
      </c>
      <c r="N2049">
        <v>10.68</v>
      </c>
      <c r="O2049" s="45">
        <f t="shared" si="147"/>
        <v>10.68</v>
      </c>
      <c r="P2049" s="48">
        <f t="shared" si="148"/>
        <v>10.68</v>
      </c>
      <c r="Q2049">
        <v>4.01</v>
      </c>
      <c r="R2049" s="45">
        <f>VLOOKUP(H2049,'[1]CALCUL AS et AN'!$A$2:$AU$889,46,FALSE)</f>
        <v>4.0049999999999999</v>
      </c>
      <c r="S2049" s="48">
        <f>VLOOKUP(H2049,'[1]CALCUL AS et AN'!$A$2:$AU$889,47,FALSE)</f>
        <v>4.0049999999999999</v>
      </c>
      <c r="T2049">
        <v>16.04</v>
      </c>
      <c r="U2049" s="45">
        <f t="shared" si="149"/>
        <v>16.02</v>
      </c>
      <c r="V2049" s="48">
        <f t="shared" si="150"/>
        <v>16.02</v>
      </c>
      <c r="W2049" t="s">
        <v>1361</v>
      </c>
      <c r="X2049" t="s">
        <v>951</v>
      </c>
    </row>
    <row r="2050" spans="1:24" outlineLevel="2">
      <c r="A2050" t="s">
        <v>729</v>
      </c>
      <c r="B2050" s="73" t="str">
        <f t="shared" si="151"/>
        <v/>
      </c>
      <c r="C2050" t="s">
        <v>616</v>
      </c>
      <c r="D2050">
        <v>1</v>
      </c>
      <c r="E2050" t="s">
        <v>1916</v>
      </c>
      <c r="F2050">
        <v>2.91</v>
      </c>
      <c r="H2050" t="s">
        <v>616</v>
      </c>
      <c r="I2050">
        <v>2.38</v>
      </c>
      <c r="J2050">
        <v>1</v>
      </c>
      <c r="K2050">
        <v>2.38</v>
      </c>
      <c r="L2050" s="45">
        <f>VLOOKUP(H2050,'[1]CALCUL AS et AN'!$A$2:$AU$889,24,FALSE)</f>
        <v>2.3809999999999998</v>
      </c>
      <c r="M2050" s="48">
        <f>VLOOKUP(H2050,'[1]CALCUL AS et AN'!$A$2:$AU$889,28,FALSE)</f>
        <v>2.2839999999999998</v>
      </c>
      <c r="N2050">
        <v>2.38</v>
      </c>
      <c r="O2050" s="45">
        <f t="shared" si="147"/>
        <v>2.3809999999999998</v>
      </c>
      <c r="P2050" s="48">
        <f t="shared" si="148"/>
        <v>2.2839999999999998</v>
      </c>
      <c r="Q2050">
        <v>3.13</v>
      </c>
      <c r="R2050" s="45">
        <f>VLOOKUP(H2050,'[1]CALCUL AS et AN'!$A$2:$AU$889,46,FALSE)</f>
        <v>3.1667299999999998</v>
      </c>
      <c r="S2050" s="48">
        <f>VLOOKUP(H2050,'[1]CALCUL AS et AN'!$A$2:$AU$889,47,FALSE)</f>
        <v>3.0377199999999998</v>
      </c>
      <c r="T2050">
        <v>3.13</v>
      </c>
      <c r="U2050" s="45">
        <f t="shared" si="149"/>
        <v>3.1667299999999998</v>
      </c>
      <c r="V2050" s="48">
        <f t="shared" si="150"/>
        <v>3.0377199999999998</v>
      </c>
      <c r="W2050" t="s">
        <v>1361</v>
      </c>
      <c r="X2050" t="s">
        <v>937</v>
      </c>
    </row>
    <row r="2051" spans="1:24" outlineLevel="1">
      <c r="A2051" s="73" t="s">
        <v>3137</v>
      </c>
      <c r="B2051" s="73" t="str">
        <f t="shared" si="151"/>
        <v>DFVL</v>
      </c>
      <c r="N2051">
        <f>SUBTOTAL(9,N2043:N2050)</f>
        <v>63.123199999999997</v>
      </c>
      <c r="O2051" s="45">
        <f>SUBTOTAL(9,O2043:O2050)</f>
        <v>54.119</v>
      </c>
      <c r="P2051" s="48">
        <f>SUBTOTAL(9,P2043:P2050)</f>
        <v>54.015000000000001</v>
      </c>
      <c r="T2051">
        <f>SUBTOTAL(9,T2043:T2050)</f>
        <v>79.319999999999993</v>
      </c>
      <c r="U2051" s="45">
        <f>SUBTOTAL(9,U2043:U2050)</f>
        <v>81.358979999999988</v>
      </c>
      <c r="V2051" s="48">
        <f>SUBTOTAL(9,V2043:V2050)</f>
        <v>81.211469999999991</v>
      </c>
    </row>
    <row r="2052" spans="1:24" outlineLevel="2">
      <c r="A2052" t="s">
        <v>2502</v>
      </c>
      <c r="B2052" s="73" t="str">
        <f t="shared" si="151"/>
        <v>/EC</v>
      </c>
      <c r="C2052" t="s">
        <v>2499</v>
      </c>
      <c r="D2052">
        <v>1</v>
      </c>
      <c r="E2052" t="s">
        <v>2500</v>
      </c>
      <c r="F2052">
        <v>4</v>
      </c>
      <c r="H2052" t="s">
        <v>2499</v>
      </c>
      <c r="I2052">
        <v>2.5099999999999998</v>
      </c>
      <c r="J2052">
        <v>1</v>
      </c>
      <c r="K2052">
        <v>2.5099999999999998</v>
      </c>
      <c r="L2052" s="45">
        <f>VLOOKUP(H2052,'[1]CALCUL AS et AN'!$A$2:$AU$889,24,FALSE)</f>
        <v>2.5139999999999998</v>
      </c>
      <c r="M2052" s="48">
        <f>VLOOKUP(H2052,'[1]CALCUL AS et AN'!$A$2:$AU$889,28,FALSE)</f>
        <v>2.9580000000000002</v>
      </c>
      <c r="N2052">
        <v>2.5099999999999998</v>
      </c>
      <c r="O2052" s="45">
        <f t="shared" si="147"/>
        <v>2.5139999999999998</v>
      </c>
      <c r="P2052" s="48">
        <f t="shared" si="148"/>
        <v>2.9580000000000002</v>
      </c>
      <c r="Q2052">
        <v>4</v>
      </c>
      <c r="R2052" s="45">
        <f>VLOOKUP(H2052,'[1]CALCUL AS et AN'!$A$2:$AU$889,46,FALSE)</f>
        <v>4.3994999999999997</v>
      </c>
      <c r="S2052" s="48">
        <f>VLOOKUP(H2052,'[1]CALCUL AS et AN'!$A$2:$AU$889,47,FALSE)</f>
        <v>5.1765000000000008</v>
      </c>
      <c r="T2052">
        <v>4</v>
      </c>
      <c r="U2052" s="45">
        <f t="shared" si="149"/>
        <v>4.3994999999999997</v>
      </c>
      <c r="V2052" s="48">
        <f t="shared" si="150"/>
        <v>5.1765000000000008</v>
      </c>
      <c r="W2052" t="s">
        <v>1361</v>
      </c>
      <c r="X2052" t="s">
        <v>951</v>
      </c>
    </row>
    <row r="2053" spans="1:24" outlineLevel="2">
      <c r="A2053" t="s">
        <v>2502</v>
      </c>
      <c r="B2053" s="73" t="str">
        <f t="shared" si="151"/>
        <v>/EC</v>
      </c>
      <c r="C2053" t="s">
        <v>1589</v>
      </c>
      <c r="D2053">
        <v>1</v>
      </c>
      <c r="E2053" t="s">
        <v>1590</v>
      </c>
      <c r="F2053">
        <v>1.5</v>
      </c>
      <c r="H2053" t="s">
        <v>1589</v>
      </c>
      <c r="I2053">
        <v>1</v>
      </c>
      <c r="J2053">
        <v>1</v>
      </c>
      <c r="K2053">
        <v>1</v>
      </c>
      <c r="L2053" s="45" t="e">
        <f>VLOOKUP(H2053,'[1]CALCUL AS et AN'!$A$2:$AU$889,24,FALSE)</f>
        <v>#N/A</v>
      </c>
      <c r="M2053" s="48" t="e">
        <f>VLOOKUP(H2053,'[1]CALCUL AS et AN'!$A$2:$AU$889,28,FALSE)</f>
        <v>#N/A</v>
      </c>
      <c r="N2053">
        <v>1</v>
      </c>
      <c r="O2053" s="45" t="e">
        <f t="shared" si="147"/>
        <v>#N/A</v>
      </c>
      <c r="P2053" s="48" t="e">
        <f t="shared" si="148"/>
        <v>#N/A</v>
      </c>
      <c r="Q2053">
        <v>1.5</v>
      </c>
      <c r="R2053" s="45" t="e">
        <f>VLOOKUP(H2053,'[1]CALCUL AS et AN'!$A$2:$AU$889,46,FALSE)</f>
        <v>#N/A</v>
      </c>
      <c r="S2053" s="48" t="e">
        <f>VLOOKUP(H2053,'[1]CALCUL AS et AN'!$A$2:$AU$889,47,FALSE)</f>
        <v>#N/A</v>
      </c>
      <c r="T2053">
        <v>1.5</v>
      </c>
      <c r="U2053" s="45" t="e">
        <f t="shared" si="149"/>
        <v>#N/A</v>
      </c>
      <c r="V2053" s="48" t="e">
        <f t="shared" si="150"/>
        <v>#N/A</v>
      </c>
      <c r="W2053" t="s">
        <v>1361</v>
      </c>
      <c r="X2053" t="s">
        <v>960</v>
      </c>
    </row>
    <row r="2054" spans="1:24" outlineLevel="2">
      <c r="A2054" t="s">
        <v>2502</v>
      </c>
      <c r="B2054" s="73" t="str">
        <f t="shared" si="151"/>
        <v>/EC</v>
      </c>
      <c r="C2054" t="s">
        <v>2410</v>
      </c>
      <c r="D2054">
        <v>0.05</v>
      </c>
      <c r="E2054" t="s">
        <v>2411</v>
      </c>
      <c r="F2054">
        <v>75</v>
      </c>
      <c r="H2054" t="s">
        <v>2410</v>
      </c>
      <c r="I2054">
        <v>50</v>
      </c>
      <c r="J2054">
        <v>1</v>
      </c>
      <c r="K2054">
        <v>50</v>
      </c>
      <c r="L2054" s="45">
        <f>VLOOKUP(H2054,'[1]CALCUL AS et AN'!$A$2:$AU$889,24,FALSE)</f>
        <v>50</v>
      </c>
      <c r="M2054" s="48">
        <f>VLOOKUP(H2054,'[1]CALCUL AS et AN'!$A$2:$AU$889,28,FALSE)</f>
        <v>50</v>
      </c>
      <c r="N2054">
        <v>2.5</v>
      </c>
      <c r="O2054" s="45">
        <f t="shared" si="147"/>
        <v>2.5</v>
      </c>
      <c r="P2054" s="48">
        <f t="shared" si="148"/>
        <v>2.5</v>
      </c>
      <c r="Q2054">
        <v>75</v>
      </c>
      <c r="R2054" s="45">
        <f>VLOOKUP(H2054,'[1]CALCUL AS et AN'!$A$2:$AU$889,46,FALSE)</f>
        <v>75</v>
      </c>
      <c r="S2054" s="48">
        <f>VLOOKUP(H2054,'[1]CALCUL AS et AN'!$A$2:$AU$889,47,FALSE)</f>
        <v>75</v>
      </c>
      <c r="T2054">
        <v>3.75</v>
      </c>
      <c r="U2054" s="45">
        <f t="shared" si="149"/>
        <v>3.75</v>
      </c>
      <c r="V2054" s="48">
        <f t="shared" si="150"/>
        <v>3.75</v>
      </c>
      <c r="W2054" t="s">
        <v>1361</v>
      </c>
      <c r="X2054" t="s">
        <v>951</v>
      </c>
    </row>
    <row r="2055" spans="1:24" outlineLevel="1">
      <c r="A2055" s="73" t="s">
        <v>3138</v>
      </c>
      <c r="B2055" s="73" t="str">
        <f t="shared" si="151"/>
        <v>MRAC50/EC</v>
      </c>
      <c r="N2055">
        <f>SUBTOTAL(9,N2052:N2054)</f>
        <v>6.01</v>
      </c>
      <c r="O2055" s="45" t="e">
        <f>SUBTOTAL(9,O2052:O2054)</f>
        <v>#N/A</v>
      </c>
      <c r="P2055" s="48" t="e">
        <f>SUBTOTAL(9,P2052:P2054)</f>
        <v>#N/A</v>
      </c>
      <c r="T2055">
        <f>SUBTOTAL(9,T2052:T2054)</f>
        <v>9.25</v>
      </c>
      <c r="U2055" s="45" t="e">
        <f>SUBTOTAL(9,U2052:U2054)</f>
        <v>#N/A</v>
      </c>
      <c r="V2055" s="48" t="e">
        <f>SUBTOTAL(9,V2052:V2054)</f>
        <v>#N/A</v>
      </c>
    </row>
    <row r="2056" spans="1:24" outlineLevel="2">
      <c r="A2056" t="s">
        <v>2511</v>
      </c>
      <c r="B2056" s="73" t="str">
        <f t="shared" si="151"/>
        <v/>
      </c>
      <c r="C2056">
        <v>8434000618</v>
      </c>
      <c r="D2056">
        <v>6</v>
      </c>
      <c r="E2056" t="s">
        <v>2272</v>
      </c>
      <c r="F2056">
        <v>0.02</v>
      </c>
      <c r="H2056">
        <v>8434000618</v>
      </c>
      <c r="I2056">
        <v>8.3000000000000007</v>
      </c>
      <c r="J2056">
        <v>500</v>
      </c>
      <c r="K2056">
        <v>1.66E-2</v>
      </c>
      <c r="L2056" s="45">
        <f>VLOOKUP(H2056,'[1]CALCUL AS et AN'!$A$2:$AU$889,24,FALSE)</f>
        <v>1.66E-2</v>
      </c>
      <c r="M2056" s="48">
        <f>VLOOKUP(H2056,'[1]CALCUL AS et AN'!$A$2:$AU$889,28,FALSE)</f>
        <v>1.66E-2</v>
      </c>
      <c r="N2056">
        <v>9.9599999999999994E-2</v>
      </c>
      <c r="O2056" s="45">
        <f t="shared" si="147"/>
        <v>9.9599999999999994E-2</v>
      </c>
      <c r="P2056" s="48">
        <f t="shared" si="148"/>
        <v>9.9599999999999994E-2</v>
      </c>
      <c r="Q2056">
        <v>0.02</v>
      </c>
      <c r="R2056" s="45">
        <f>VLOOKUP(H2056,'[1]CALCUL AS et AN'!$A$2:$AU$889,46,FALSE)</f>
        <v>2.0750000000000001E-2</v>
      </c>
      <c r="S2056" s="48">
        <f>VLOOKUP(H2056,'[1]CALCUL AS et AN'!$A$2:$AU$889,47,FALSE)</f>
        <v>2.0750000000000001E-2</v>
      </c>
      <c r="T2056">
        <v>0.12</v>
      </c>
      <c r="U2056" s="45">
        <f t="shared" si="149"/>
        <v>0.1245</v>
      </c>
      <c r="V2056" s="48">
        <f t="shared" si="150"/>
        <v>0.1245</v>
      </c>
      <c r="W2056" t="s">
        <v>1361</v>
      </c>
      <c r="X2056" t="s">
        <v>951</v>
      </c>
    </row>
    <row r="2057" spans="1:24" outlineLevel="2">
      <c r="A2057" t="s">
        <v>2511</v>
      </c>
      <c r="B2057" s="73" t="str">
        <f t="shared" si="151"/>
        <v/>
      </c>
      <c r="C2057">
        <v>8110608018</v>
      </c>
      <c r="D2057">
        <v>50</v>
      </c>
      <c r="E2057" t="s">
        <v>2084</v>
      </c>
      <c r="F2057">
        <v>0.28199999999999997</v>
      </c>
      <c r="H2057">
        <v>8110608018</v>
      </c>
      <c r="I2057">
        <v>0.17</v>
      </c>
      <c r="J2057">
        <v>1</v>
      </c>
      <c r="K2057">
        <v>0.17</v>
      </c>
      <c r="L2057" s="45">
        <f>VLOOKUP(H2057,'[1]CALCUL AS et AN'!$A$2:$AU$889,24,FALSE)</f>
        <v>0.16700000000000001</v>
      </c>
      <c r="M2057" s="48">
        <f>VLOOKUP(H2057,'[1]CALCUL AS et AN'!$A$2:$AU$889,28,FALSE)</f>
        <v>0.16700000000000001</v>
      </c>
      <c r="N2057">
        <v>8.5</v>
      </c>
      <c r="O2057" s="45">
        <f t="shared" si="147"/>
        <v>8.35</v>
      </c>
      <c r="P2057" s="48">
        <f t="shared" si="148"/>
        <v>8.35</v>
      </c>
      <c r="Q2057">
        <v>0.28199999999999997</v>
      </c>
      <c r="R2057" s="45">
        <f>VLOOKUP(H2057,'[1]CALCUL AS et AN'!$A$2:$AU$889,46,FALSE)</f>
        <v>0.2505</v>
      </c>
      <c r="S2057" s="48">
        <f>VLOOKUP(H2057,'[1]CALCUL AS et AN'!$A$2:$AU$889,47,FALSE)</f>
        <v>0.2505</v>
      </c>
      <c r="T2057">
        <v>14.099999999999998</v>
      </c>
      <c r="U2057" s="45">
        <f t="shared" si="149"/>
        <v>12.525</v>
      </c>
      <c r="V2057" s="48">
        <f t="shared" si="150"/>
        <v>12.525</v>
      </c>
      <c r="W2057" t="s">
        <v>1361</v>
      </c>
      <c r="X2057" t="s">
        <v>951</v>
      </c>
    </row>
    <row r="2058" spans="1:24" outlineLevel="2">
      <c r="A2058" t="s">
        <v>2511</v>
      </c>
      <c r="B2058" s="73" t="str">
        <f t="shared" si="151"/>
        <v/>
      </c>
      <c r="C2058" t="s">
        <v>2391</v>
      </c>
      <c r="D2058">
        <v>4</v>
      </c>
      <c r="E2058" t="s">
        <v>2392</v>
      </c>
      <c r="F2058">
        <v>0.54900000000000004</v>
      </c>
      <c r="H2058" t="s">
        <v>2391</v>
      </c>
      <c r="I2058">
        <v>0.37</v>
      </c>
      <c r="J2058">
        <v>1</v>
      </c>
      <c r="K2058">
        <v>0.37</v>
      </c>
      <c r="L2058" s="45">
        <f>VLOOKUP(H2058,'[1]CALCUL AS et AN'!$A$2:$AU$889,24,FALSE)</f>
        <v>0.36599999999999999</v>
      </c>
      <c r="M2058" s="48">
        <f>VLOOKUP(H2058,'[1]CALCUL AS et AN'!$A$2:$AU$889,28,FALSE)</f>
        <v>0.36599999999999999</v>
      </c>
      <c r="N2058">
        <v>1.48</v>
      </c>
      <c r="O2058" s="45">
        <f t="shared" si="147"/>
        <v>1.464</v>
      </c>
      <c r="P2058" s="48">
        <f t="shared" si="148"/>
        <v>1.464</v>
      </c>
      <c r="Q2058">
        <v>0.54900000000000004</v>
      </c>
      <c r="R2058" s="45">
        <f>VLOOKUP(H2058,'[1]CALCUL AS et AN'!$A$2:$AU$889,46,FALSE)</f>
        <v>0.54899999999999993</v>
      </c>
      <c r="S2058" s="48">
        <f>VLOOKUP(H2058,'[1]CALCUL AS et AN'!$A$2:$AU$889,47,FALSE)</f>
        <v>0.54899999999999993</v>
      </c>
      <c r="T2058">
        <v>2.1960000000000002</v>
      </c>
      <c r="U2058" s="45">
        <f t="shared" si="149"/>
        <v>2.1959999999999997</v>
      </c>
      <c r="V2058" s="48">
        <f t="shared" si="150"/>
        <v>2.1959999999999997</v>
      </c>
      <c r="W2058" t="s">
        <v>1361</v>
      </c>
      <c r="X2058" t="s">
        <v>937</v>
      </c>
    </row>
    <row r="2059" spans="1:24" outlineLevel="2">
      <c r="A2059" t="s">
        <v>2511</v>
      </c>
      <c r="B2059" s="73" t="str">
        <f t="shared" si="151"/>
        <v/>
      </c>
      <c r="C2059" t="s">
        <v>2394</v>
      </c>
      <c r="D2059">
        <v>4</v>
      </c>
      <c r="E2059" t="s">
        <v>2395</v>
      </c>
      <c r="F2059">
        <v>0.78</v>
      </c>
      <c r="H2059" t="s">
        <v>2394</v>
      </c>
      <c r="I2059">
        <v>1.05</v>
      </c>
      <c r="J2059">
        <v>1</v>
      </c>
      <c r="K2059">
        <v>1.05</v>
      </c>
      <c r="L2059" s="45">
        <f>VLOOKUP(H2059,'[1]CALCUL AS et AN'!$A$2:$AU$889,24,FALSE)</f>
        <v>1.0529999999999999</v>
      </c>
      <c r="M2059" s="48">
        <f>VLOOKUP(H2059,'[1]CALCUL AS et AN'!$A$2:$AU$889,28,FALSE)</f>
        <v>1.0529999999999999</v>
      </c>
      <c r="N2059">
        <v>4.2</v>
      </c>
      <c r="O2059" s="45">
        <f t="shared" ref="O2059:O2143" si="152">D2059*L2059</f>
        <v>4.2119999999999997</v>
      </c>
      <c r="P2059" s="48">
        <f t="shared" ref="P2059:P2143" si="153">D2059*M2059</f>
        <v>4.2119999999999997</v>
      </c>
      <c r="Q2059">
        <v>0.78</v>
      </c>
      <c r="R2059" s="45">
        <f>VLOOKUP(H2059,'[1]CALCUL AS et AN'!$A$2:$AU$889,46,FALSE)</f>
        <v>1.5794999999999999</v>
      </c>
      <c r="S2059" s="48">
        <f>VLOOKUP(H2059,'[1]CALCUL AS et AN'!$A$2:$AU$889,47,FALSE)</f>
        <v>1.5794999999999999</v>
      </c>
      <c r="T2059">
        <v>3.12</v>
      </c>
      <c r="U2059" s="45">
        <f t="shared" ref="U2059:U2143" si="154">R2059*D2059</f>
        <v>6.3179999999999996</v>
      </c>
      <c r="V2059" s="48">
        <f t="shared" ref="V2059:V2143" si="155">S2059*D2059</f>
        <v>6.3179999999999996</v>
      </c>
      <c r="W2059" t="s">
        <v>1361</v>
      </c>
      <c r="X2059" t="s">
        <v>937</v>
      </c>
    </row>
    <row r="2060" spans="1:24" outlineLevel="2">
      <c r="A2060" t="s">
        <v>2511</v>
      </c>
      <c r="B2060" s="73" t="str">
        <f t="shared" si="151"/>
        <v/>
      </c>
      <c r="C2060">
        <v>8210707018</v>
      </c>
      <c r="D2060">
        <v>30</v>
      </c>
      <c r="E2060" t="s">
        <v>2090</v>
      </c>
      <c r="F2060">
        <v>0.158</v>
      </c>
      <c r="H2060">
        <v>8210707018</v>
      </c>
      <c r="I2060">
        <v>0.11</v>
      </c>
      <c r="J2060">
        <v>1</v>
      </c>
      <c r="K2060">
        <v>0.11</v>
      </c>
      <c r="L2060" s="45">
        <f>VLOOKUP(H2060,'[1]CALCUL AS et AN'!$A$2:$AU$889,24,FALSE)</f>
        <v>0.1056</v>
      </c>
      <c r="M2060" s="48">
        <f>VLOOKUP(H2060,'[1]CALCUL AS et AN'!$A$2:$AU$889,28,FALSE)</f>
        <v>0.1056</v>
      </c>
      <c r="N2060">
        <v>3.3</v>
      </c>
      <c r="O2060" s="45">
        <f t="shared" si="152"/>
        <v>3.1680000000000001</v>
      </c>
      <c r="P2060" s="48">
        <f t="shared" si="153"/>
        <v>3.1680000000000001</v>
      </c>
      <c r="Q2060">
        <v>0.12</v>
      </c>
      <c r="R2060" s="45">
        <f>VLOOKUP(H2060,'[1]CALCUL AS et AN'!$A$2:$AU$889,46,FALSE)</f>
        <v>0.15839999999999999</v>
      </c>
      <c r="S2060" s="48">
        <f>VLOOKUP(H2060,'[1]CALCUL AS et AN'!$A$2:$AU$889,47,FALSE)</f>
        <v>0.15839999999999999</v>
      </c>
      <c r="T2060">
        <v>3.5999999999999996</v>
      </c>
      <c r="U2060" s="45">
        <f t="shared" si="154"/>
        <v>4.7519999999999998</v>
      </c>
      <c r="V2060" s="48">
        <f t="shared" si="155"/>
        <v>4.7519999999999998</v>
      </c>
      <c r="W2060" t="s">
        <v>1361</v>
      </c>
      <c r="X2060" t="s">
        <v>951</v>
      </c>
    </row>
    <row r="2061" spans="1:24" outlineLevel="2">
      <c r="A2061" t="s">
        <v>2511</v>
      </c>
      <c r="B2061" s="73" t="str">
        <f t="shared" si="151"/>
        <v/>
      </c>
      <c r="C2061">
        <v>8412602518</v>
      </c>
      <c r="D2061">
        <v>6</v>
      </c>
      <c r="E2061" t="s">
        <v>2268</v>
      </c>
      <c r="F2061">
        <v>0.05</v>
      </c>
      <c r="H2061">
        <v>8412602518</v>
      </c>
      <c r="I2061">
        <v>7.04</v>
      </c>
      <c r="J2061">
        <v>200</v>
      </c>
      <c r="K2061">
        <v>3.5200000000000002E-2</v>
      </c>
      <c r="L2061" s="45">
        <f>VLOOKUP(H2061,'[1]CALCUL AS et AN'!$A$2:$AU$889,24,FALSE)</f>
        <v>3.5200000000000002E-2</v>
      </c>
      <c r="M2061" s="48">
        <f>VLOOKUP(H2061,'[1]CALCUL AS et AN'!$A$2:$AU$889,28,FALSE)</f>
        <v>3.5200000000000002E-2</v>
      </c>
      <c r="N2061">
        <v>0.2112</v>
      </c>
      <c r="O2061" s="45">
        <f t="shared" si="152"/>
        <v>0.2112</v>
      </c>
      <c r="P2061" s="48">
        <f t="shared" si="153"/>
        <v>0.2112</v>
      </c>
      <c r="Q2061">
        <v>0.05</v>
      </c>
      <c r="R2061" s="45">
        <f>VLOOKUP(H2061,'[1]CALCUL AS et AN'!$A$2:$AU$889,46,FALSE)</f>
        <v>5.28E-2</v>
      </c>
      <c r="S2061" s="48">
        <f>VLOOKUP(H2061,'[1]CALCUL AS et AN'!$A$2:$AU$889,47,FALSE)</f>
        <v>5.28E-2</v>
      </c>
      <c r="T2061">
        <v>0.30000000000000004</v>
      </c>
      <c r="U2061" s="45">
        <f t="shared" si="154"/>
        <v>0.31679999999999997</v>
      </c>
      <c r="V2061" s="48">
        <f t="shared" si="155"/>
        <v>0.31679999999999997</v>
      </c>
      <c r="W2061" t="s">
        <v>1361</v>
      </c>
      <c r="X2061" t="s">
        <v>951</v>
      </c>
    </row>
    <row r="2062" spans="1:24" outlineLevel="2">
      <c r="A2062" t="s">
        <v>2511</v>
      </c>
      <c r="B2062" s="73" t="str">
        <f t="shared" si="151"/>
        <v/>
      </c>
      <c r="C2062" t="s">
        <v>650</v>
      </c>
      <c r="D2062">
        <v>8.89</v>
      </c>
      <c r="E2062" t="s">
        <v>2047</v>
      </c>
      <c r="F2062">
        <v>11.27</v>
      </c>
      <c r="H2062" t="s">
        <v>650</v>
      </c>
      <c r="I2062">
        <v>7.05</v>
      </c>
      <c r="J2062">
        <v>1</v>
      </c>
      <c r="K2062">
        <v>7.05</v>
      </c>
      <c r="L2062" s="45">
        <f>VLOOKUP(H2062,'[1]CALCUL AS et AN'!$A$2:$AU$889,24,FALSE)</f>
        <v>7.05</v>
      </c>
      <c r="M2062" s="48">
        <f>VLOOKUP(H2062,'[1]CALCUL AS et AN'!$A$2:$AU$889,28,FALSE)</f>
        <v>7.4</v>
      </c>
      <c r="N2062">
        <v>62.674500000000002</v>
      </c>
      <c r="O2062" s="45">
        <f t="shared" si="152"/>
        <v>62.674500000000002</v>
      </c>
      <c r="P2062" s="48">
        <f t="shared" si="153"/>
        <v>65.786000000000001</v>
      </c>
      <c r="Q2062">
        <v>11.27</v>
      </c>
      <c r="R2062" s="45">
        <f>VLOOKUP(H2062,'[1]CALCUL AS et AN'!$A$2:$AU$889,46,FALSE)</f>
        <v>8.8125</v>
      </c>
      <c r="S2062" s="48">
        <f>VLOOKUP(H2062,'[1]CALCUL AS et AN'!$A$2:$AU$889,47,FALSE)</f>
        <v>9.25</v>
      </c>
      <c r="T2062">
        <v>100.19030000000001</v>
      </c>
      <c r="U2062" s="45">
        <f t="shared" si="154"/>
        <v>78.343125000000001</v>
      </c>
      <c r="V2062" s="48">
        <f t="shared" si="155"/>
        <v>82.232500000000002</v>
      </c>
      <c r="W2062" t="s">
        <v>1361</v>
      </c>
      <c r="X2062" t="s">
        <v>937</v>
      </c>
    </row>
    <row r="2063" spans="1:24" outlineLevel="2">
      <c r="A2063" t="s">
        <v>2511</v>
      </c>
      <c r="B2063" s="73" t="str">
        <f t="shared" si="151"/>
        <v/>
      </c>
      <c r="C2063" t="s">
        <v>2077</v>
      </c>
      <c r="D2063">
        <v>3.5</v>
      </c>
      <c r="E2063" t="s">
        <v>2078</v>
      </c>
      <c r="F2063">
        <v>7.55</v>
      </c>
      <c r="H2063" t="s">
        <v>2077</v>
      </c>
      <c r="I2063">
        <v>3.32</v>
      </c>
      <c r="J2063">
        <v>6.06</v>
      </c>
      <c r="K2063">
        <v>0.54785478547854782</v>
      </c>
      <c r="L2063" s="45">
        <f>VLOOKUP(H2063,'[1]CALCUL AS et AN'!$A$2:$AU$889,24,FALSE)</f>
        <v>3.29</v>
      </c>
      <c r="M2063" s="48">
        <f>VLOOKUP(H2063,'[1]CALCUL AS et AN'!$A$2:$AU$889,28,FALSE)</f>
        <v>3.32</v>
      </c>
      <c r="N2063">
        <v>1.9174917491749173</v>
      </c>
      <c r="O2063" s="45">
        <f t="shared" si="152"/>
        <v>11.515000000000001</v>
      </c>
      <c r="P2063" s="48">
        <f t="shared" si="153"/>
        <v>11.62</v>
      </c>
      <c r="Q2063">
        <v>7.55</v>
      </c>
      <c r="R2063" s="45">
        <f>VLOOKUP(H2063,'[1]CALCUL AS et AN'!$A$2:$AU$889,46,FALSE)</f>
        <v>8.2249999999999996</v>
      </c>
      <c r="S2063" s="48">
        <f>VLOOKUP(H2063,'[1]CALCUL AS et AN'!$A$2:$AU$889,47,FALSE)</f>
        <v>8.2999999999999989</v>
      </c>
      <c r="T2063">
        <v>26.425000000000001</v>
      </c>
      <c r="U2063" s="45">
        <f t="shared" si="154"/>
        <v>28.787499999999998</v>
      </c>
      <c r="V2063" s="48">
        <f t="shared" si="155"/>
        <v>29.049999999999997</v>
      </c>
      <c r="W2063" t="s">
        <v>1361</v>
      </c>
      <c r="X2063" t="s">
        <v>951</v>
      </c>
    </row>
    <row r="2064" spans="1:24" outlineLevel="2">
      <c r="A2064" t="s">
        <v>2511</v>
      </c>
      <c r="B2064" s="73" t="str">
        <f t="shared" si="151"/>
        <v/>
      </c>
      <c r="C2064" t="s">
        <v>572</v>
      </c>
      <c r="D2064">
        <v>1</v>
      </c>
      <c r="E2064" t="s">
        <v>573</v>
      </c>
      <c r="F2064">
        <v>20.91</v>
      </c>
      <c r="H2064" t="s">
        <v>572</v>
      </c>
      <c r="I2064">
        <v>14.64</v>
      </c>
      <c r="J2064">
        <v>1</v>
      </c>
      <c r="K2064">
        <v>14.64</v>
      </c>
      <c r="L2064" s="45">
        <f>VLOOKUP(H2064,'[1]CALCUL AS et AN'!$A$2:$AU$889,24,FALSE)</f>
        <v>14.64</v>
      </c>
      <c r="M2064" s="48">
        <f>VLOOKUP(H2064,'[1]CALCUL AS et AN'!$A$2:$AU$889,28,FALSE)</f>
        <v>15.811200000000001</v>
      </c>
      <c r="N2064">
        <v>14.64</v>
      </c>
      <c r="O2064" s="45">
        <f t="shared" si="152"/>
        <v>14.64</v>
      </c>
      <c r="P2064" s="48">
        <f t="shared" si="153"/>
        <v>15.811200000000001</v>
      </c>
      <c r="Q2064">
        <v>20.91</v>
      </c>
      <c r="R2064" s="45">
        <f>VLOOKUP(H2064,'[1]CALCUL AS et AN'!$A$2:$AU$889,46,FALSE)</f>
        <v>21.96</v>
      </c>
      <c r="S2064" s="48">
        <f>VLOOKUP(H2064,'[1]CALCUL AS et AN'!$A$2:$AU$889,47,FALSE)</f>
        <v>23.716800000000003</v>
      </c>
      <c r="T2064">
        <v>20.91</v>
      </c>
      <c r="U2064" s="45">
        <f t="shared" si="154"/>
        <v>21.96</v>
      </c>
      <c r="V2064" s="48">
        <f t="shared" si="155"/>
        <v>23.716800000000003</v>
      </c>
      <c r="W2064" t="s">
        <v>1361</v>
      </c>
      <c r="X2064" t="s">
        <v>937</v>
      </c>
    </row>
    <row r="2065" spans="1:24" outlineLevel="2">
      <c r="A2065" t="s">
        <v>2511</v>
      </c>
      <c r="B2065" s="73" t="str">
        <f t="shared" si="151"/>
        <v/>
      </c>
      <c r="C2065" t="s">
        <v>2410</v>
      </c>
      <c r="D2065">
        <v>2.5</v>
      </c>
      <c r="E2065" t="s">
        <v>2411</v>
      </c>
      <c r="F2065">
        <v>75</v>
      </c>
      <c r="H2065" t="s">
        <v>2410</v>
      </c>
      <c r="I2065">
        <v>50</v>
      </c>
      <c r="J2065">
        <v>1</v>
      </c>
      <c r="K2065">
        <v>50</v>
      </c>
      <c r="L2065" s="45">
        <f>VLOOKUP(H2065,'[1]CALCUL AS et AN'!$A$2:$AU$889,24,FALSE)</f>
        <v>50</v>
      </c>
      <c r="M2065" s="48">
        <f>VLOOKUP(H2065,'[1]CALCUL AS et AN'!$A$2:$AU$889,28,FALSE)</f>
        <v>50</v>
      </c>
      <c r="N2065">
        <v>125</v>
      </c>
      <c r="O2065" s="45">
        <f t="shared" si="152"/>
        <v>125</v>
      </c>
      <c r="P2065" s="48">
        <f t="shared" si="153"/>
        <v>125</v>
      </c>
      <c r="Q2065">
        <v>75</v>
      </c>
      <c r="R2065" s="45">
        <f>VLOOKUP(H2065,'[1]CALCUL AS et AN'!$A$2:$AU$889,46,FALSE)</f>
        <v>75</v>
      </c>
      <c r="S2065" s="48">
        <f>VLOOKUP(H2065,'[1]CALCUL AS et AN'!$A$2:$AU$889,47,FALSE)</f>
        <v>75</v>
      </c>
      <c r="T2065">
        <v>187.5</v>
      </c>
      <c r="U2065" s="45">
        <f t="shared" si="154"/>
        <v>187.5</v>
      </c>
      <c r="V2065" s="48">
        <f t="shared" si="155"/>
        <v>187.5</v>
      </c>
      <c r="W2065" t="s">
        <v>1361</v>
      </c>
      <c r="X2065" t="s">
        <v>951</v>
      </c>
    </row>
    <row r="2066" spans="1:24" outlineLevel="2">
      <c r="A2066" t="s">
        <v>2511</v>
      </c>
      <c r="B2066" s="73" t="str">
        <f t="shared" si="151"/>
        <v/>
      </c>
      <c r="C2066" t="s">
        <v>2182</v>
      </c>
      <c r="D2066">
        <v>2</v>
      </c>
      <c r="E2066" t="s">
        <v>2183</v>
      </c>
      <c r="F2066">
        <v>54.09</v>
      </c>
      <c r="H2066" t="s">
        <v>2182</v>
      </c>
      <c r="I2066">
        <v>40.21</v>
      </c>
      <c r="J2066">
        <v>1</v>
      </c>
      <c r="K2066">
        <v>40.21</v>
      </c>
      <c r="L2066" s="45">
        <f>VLOOKUP(H2066,'[1]CALCUL AS et AN'!$A$2:$AU$889,24,FALSE)</f>
        <v>40.206900000000005</v>
      </c>
      <c r="M2066" s="48">
        <f>VLOOKUP(H2066,'[1]CALCUL AS et AN'!$A$2:$AU$889,28,FALSE)</f>
        <v>40.206900000000005</v>
      </c>
      <c r="N2066">
        <v>80.42</v>
      </c>
      <c r="O2066" s="45">
        <f t="shared" si="152"/>
        <v>80.413800000000009</v>
      </c>
      <c r="P2066" s="48">
        <f t="shared" si="153"/>
        <v>80.413800000000009</v>
      </c>
      <c r="Q2066">
        <v>54.09</v>
      </c>
      <c r="R2066" s="45">
        <f>VLOOKUP(H2066,'[1]CALCUL AS et AN'!$A$2:$AU$889,46,FALSE)</f>
        <v>60.310350000000007</v>
      </c>
      <c r="S2066" s="48">
        <f>VLOOKUP(H2066,'[1]CALCUL AS et AN'!$A$2:$AU$889,47,FALSE)</f>
        <v>60.310350000000007</v>
      </c>
      <c r="T2066">
        <v>108.18</v>
      </c>
      <c r="U2066" s="45">
        <f t="shared" si="154"/>
        <v>120.62070000000001</v>
      </c>
      <c r="V2066" s="48">
        <f t="shared" si="155"/>
        <v>120.62070000000001</v>
      </c>
      <c r="W2066" t="s">
        <v>1361</v>
      </c>
      <c r="X2066" t="s">
        <v>951</v>
      </c>
    </row>
    <row r="2067" spans="1:24" outlineLevel="2">
      <c r="A2067" t="s">
        <v>2511</v>
      </c>
      <c r="B2067" s="73" t="str">
        <f t="shared" ref="B2067:B2130" si="156">MID(A2067,7,100)</f>
        <v/>
      </c>
      <c r="C2067" t="s">
        <v>2133</v>
      </c>
      <c r="D2067">
        <v>20</v>
      </c>
      <c r="E2067" t="s">
        <v>2134</v>
      </c>
      <c r="F2067">
        <v>0.8</v>
      </c>
      <c r="H2067" t="s">
        <v>2133</v>
      </c>
      <c r="I2067">
        <v>0.52</v>
      </c>
      <c r="J2067">
        <v>1</v>
      </c>
      <c r="K2067">
        <v>0.52</v>
      </c>
      <c r="L2067" s="45">
        <f>VLOOKUP(H2067,'[1]CALCUL AS et AN'!$A$2:$AU$889,24,FALSE)</f>
        <v>0.51800000000000002</v>
      </c>
      <c r="M2067" s="48">
        <f>VLOOKUP(H2067,'[1]CALCUL AS et AN'!$A$2:$AU$889,28,FALSE)</f>
        <v>0.51800000000000002</v>
      </c>
      <c r="N2067">
        <v>10.4</v>
      </c>
      <c r="O2067" s="45">
        <f t="shared" si="152"/>
        <v>10.36</v>
      </c>
      <c r="P2067" s="48">
        <f t="shared" si="153"/>
        <v>10.36</v>
      </c>
      <c r="Q2067">
        <v>0.8</v>
      </c>
      <c r="R2067" s="45">
        <f>VLOOKUP(H2067,'[1]CALCUL AS et AN'!$A$2:$AU$889,46,FALSE)</f>
        <v>0.77700000000000002</v>
      </c>
      <c r="S2067" s="48">
        <f>VLOOKUP(H2067,'[1]CALCUL AS et AN'!$A$2:$AU$889,47,FALSE)</f>
        <v>0.77700000000000002</v>
      </c>
      <c r="T2067">
        <v>16</v>
      </c>
      <c r="U2067" s="45">
        <f t="shared" si="154"/>
        <v>15.540000000000001</v>
      </c>
      <c r="V2067" s="48">
        <f t="shared" si="155"/>
        <v>15.540000000000001</v>
      </c>
      <c r="W2067" t="s">
        <v>1361</v>
      </c>
      <c r="X2067" t="s">
        <v>951</v>
      </c>
    </row>
    <row r="2068" spans="1:24" outlineLevel="2">
      <c r="A2068" t="s">
        <v>2511</v>
      </c>
      <c r="B2068" s="73" t="str">
        <f t="shared" si="156"/>
        <v/>
      </c>
      <c r="C2068" t="s">
        <v>2069</v>
      </c>
      <c r="D2068">
        <v>5</v>
      </c>
      <c r="E2068" t="s">
        <v>2070</v>
      </c>
      <c r="F2068">
        <v>7.95</v>
      </c>
      <c r="H2068" t="s">
        <v>2069</v>
      </c>
      <c r="I2068">
        <v>3.29</v>
      </c>
      <c r="J2068">
        <v>6.06</v>
      </c>
      <c r="K2068">
        <v>0.54290429042904298</v>
      </c>
      <c r="L2068" s="45">
        <f>VLOOKUP(H2068,'[1]CALCUL AS et AN'!$A$2:$AU$889,24,FALSE)</f>
        <v>3.29</v>
      </c>
      <c r="M2068" s="48">
        <f>VLOOKUP(H2068,'[1]CALCUL AS et AN'!$A$2:$AU$889,28,FALSE)</f>
        <v>3.29</v>
      </c>
      <c r="N2068">
        <v>2.714521452145215</v>
      </c>
      <c r="O2068" s="45">
        <f t="shared" si="152"/>
        <v>16.45</v>
      </c>
      <c r="P2068" s="48">
        <f t="shared" si="153"/>
        <v>16.45</v>
      </c>
      <c r="Q2068">
        <v>7.95</v>
      </c>
      <c r="R2068" s="45">
        <f>VLOOKUP(H2068,'[1]CALCUL AS et AN'!$A$2:$AU$889,46,FALSE)</f>
        <v>8.2249999999999996</v>
      </c>
      <c r="S2068" s="48">
        <f>VLOOKUP(H2068,'[1]CALCUL AS et AN'!$A$2:$AU$889,47,FALSE)</f>
        <v>8.2249999999999996</v>
      </c>
      <c r="T2068">
        <v>39.75</v>
      </c>
      <c r="U2068" s="45">
        <f t="shared" si="154"/>
        <v>41.125</v>
      </c>
      <c r="V2068" s="48">
        <f t="shared" si="155"/>
        <v>41.125</v>
      </c>
      <c r="W2068" t="s">
        <v>1361</v>
      </c>
      <c r="X2068" t="s">
        <v>951</v>
      </c>
    </row>
    <row r="2069" spans="1:24" outlineLevel="1">
      <c r="A2069" s="73" t="s">
        <v>3139</v>
      </c>
      <c r="B2069" s="73" t="str">
        <f t="shared" si="156"/>
        <v>PCR2EH</v>
      </c>
      <c r="N2069">
        <f>SUBTOTAL(9,N2056:N2068)</f>
        <v>315.55731320132014</v>
      </c>
      <c r="O2069" s="45">
        <f>SUBTOTAL(9,O2056:O2068)</f>
        <v>338.55810000000002</v>
      </c>
      <c r="P2069" s="48">
        <f>SUBTOTAL(9,P2056:P2068)</f>
        <v>342.94580000000002</v>
      </c>
      <c r="T2069">
        <f>SUBTOTAL(9,T2056:T2068)</f>
        <v>522.3913</v>
      </c>
      <c r="U2069" s="45">
        <f>SUBTOTAL(9,U2056:U2068)</f>
        <v>520.10862500000007</v>
      </c>
      <c r="V2069" s="48">
        <f>SUBTOTAL(9,V2056:V2068)</f>
        <v>526.01729999999998</v>
      </c>
    </row>
    <row r="2070" spans="1:24" outlineLevel="2">
      <c r="A2070" t="s">
        <v>389</v>
      </c>
      <c r="B2070" s="73" t="str">
        <f t="shared" si="156"/>
        <v>H2.5X1.6</v>
      </c>
      <c r="C2070" t="s">
        <v>412</v>
      </c>
      <c r="D2070">
        <v>1</v>
      </c>
      <c r="E2070" t="s">
        <v>413</v>
      </c>
      <c r="F2070">
        <v>16.5</v>
      </c>
      <c r="H2070" t="s">
        <v>412</v>
      </c>
      <c r="I2070">
        <v>13.85</v>
      </c>
      <c r="J2070">
        <v>1</v>
      </c>
      <c r="K2070">
        <v>13.85</v>
      </c>
      <c r="L2070" s="45">
        <f>VLOOKUP(H2070,'[1]CALCUL AS et AN'!$A$2:$AU$889,24,FALSE)</f>
        <v>13.85</v>
      </c>
      <c r="M2070" s="48">
        <f>VLOOKUP(H2070,'[1]CALCUL AS et AN'!$A$2:$AU$889,28,FALSE)</f>
        <v>13.85</v>
      </c>
      <c r="N2070">
        <v>13.85</v>
      </c>
      <c r="O2070" s="45">
        <f t="shared" si="152"/>
        <v>13.85</v>
      </c>
      <c r="P2070" s="48">
        <f t="shared" si="153"/>
        <v>13.85</v>
      </c>
      <c r="Q2070">
        <v>20.78</v>
      </c>
      <c r="R2070" s="45">
        <f>VLOOKUP(H2070,'[1]CALCUL AS et AN'!$A$2:$AU$889,46,FALSE)</f>
        <v>20.774999999999999</v>
      </c>
      <c r="S2070" s="48">
        <f>VLOOKUP(H2070,'[1]CALCUL AS et AN'!$A$2:$AU$889,47,FALSE)</f>
        <v>20.774999999999999</v>
      </c>
      <c r="T2070">
        <v>20.78</v>
      </c>
      <c r="U2070" s="45">
        <f t="shared" si="154"/>
        <v>20.774999999999999</v>
      </c>
      <c r="V2070" s="48">
        <f t="shared" si="155"/>
        <v>20.774999999999999</v>
      </c>
      <c r="W2070" t="s">
        <v>960</v>
      </c>
      <c r="X2070" t="s">
        <v>937</v>
      </c>
    </row>
    <row r="2071" spans="1:24" outlineLevel="2">
      <c r="A2071" t="s">
        <v>389</v>
      </c>
      <c r="B2071" s="73" t="str">
        <f t="shared" si="156"/>
        <v>H2.5X1.6</v>
      </c>
      <c r="C2071" t="s">
        <v>1937</v>
      </c>
      <c r="D2071">
        <v>1</v>
      </c>
      <c r="E2071" t="s">
        <v>1938</v>
      </c>
      <c r="F2071">
        <v>309.75</v>
      </c>
      <c r="H2071" t="s">
        <v>1937</v>
      </c>
      <c r="I2071">
        <v>234.67</v>
      </c>
      <c r="J2071">
        <v>1</v>
      </c>
      <c r="K2071">
        <v>234.67</v>
      </c>
      <c r="L2071" s="45">
        <f>VLOOKUP(H2071,'[1]CALCUL AS et AN'!$A$2:$AU$889,24,FALSE)</f>
        <v>234.67</v>
      </c>
      <c r="M2071" s="48">
        <f>VLOOKUP(H2071,'[1]CALCUL AS et AN'!$A$2:$AU$889,28,FALSE)</f>
        <v>293.33749999999998</v>
      </c>
      <c r="N2071">
        <v>234.67</v>
      </c>
      <c r="O2071" s="45">
        <f t="shared" si="152"/>
        <v>234.67</v>
      </c>
      <c r="P2071" s="48">
        <f t="shared" si="153"/>
        <v>293.33749999999998</v>
      </c>
      <c r="Q2071">
        <v>309.75</v>
      </c>
      <c r="R2071" s="45">
        <f>VLOOKUP(H2071,'[1]CALCUL AS et AN'!$A$2:$AU$889,46,FALSE)</f>
        <v>312.11110000000002</v>
      </c>
      <c r="S2071" s="48">
        <f>VLOOKUP(H2071,'[1]CALCUL AS et AN'!$A$2:$AU$889,47,FALSE)</f>
        <v>390.13887499999998</v>
      </c>
      <c r="T2071">
        <v>309.75</v>
      </c>
      <c r="U2071" s="45">
        <f t="shared" si="154"/>
        <v>312.11110000000002</v>
      </c>
      <c r="V2071" s="48">
        <f t="shared" si="155"/>
        <v>390.13887499999998</v>
      </c>
      <c r="W2071" t="s">
        <v>960</v>
      </c>
      <c r="X2071" t="s">
        <v>951</v>
      </c>
    </row>
    <row r="2072" spans="1:24" outlineLevel="2">
      <c r="A2072" t="s">
        <v>389</v>
      </c>
      <c r="B2072" s="73" t="str">
        <f t="shared" si="156"/>
        <v>H2.5X1.6</v>
      </c>
      <c r="C2072" t="s">
        <v>512</v>
      </c>
      <c r="D2072">
        <v>2</v>
      </c>
      <c r="E2072" t="s">
        <v>1006</v>
      </c>
      <c r="F2072">
        <v>4.63</v>
      </c>
      <c r="H2072" t="s">
        <v>512</v>
      </c>
      <c r="I2072">
        <v>2.63</v>
      </c>
      <c r="J2072">
        <v>1</v>
      </c>
      <c r="K2072">
        <v>2.63</v>
      </c>
      <c r="L2072" s="45">
        <f>VLOOKUP(H2072,'[1]CALCUL AS et AN'!$A$2:$AU$889,24,FALSE)</f>
        <v>2.63</v>
      </c>
      <c r="M2072" s="48">
        <f>VLOOKUP(H2072,'[1]CALCUL AS et AN'!$A$2:$AU$889,28,FALSE)</f>
        <v>2.63</v>
      </c>
      <c r="N2072">
        <v>5.26</v>
      </c>
      <c r="O2072" s="45">
        <f t="shared" si="152"/>
        <v>5.26</v>
      </c>
      <c r="P2072" s="48">
        <f t="shared" si="153"/>
        <v>5.26</v>
      </c>
      <c r="Q2072">
        <v>4.7300000000000004</v>
      </c>
      <c r="R2072" s="45">
        <f>VLOOKUP(H2072,'[1]CALCUL AS et AN'!$A$2:$AU$889,46,FALSE)</f>
        <v>5.26</v>
      </c>
      <c r="S2072" s="48">
        <f>VLOOKUP(H2072,'[1]CALCUL AS et AN'!$A$2:$AU$889,47,FALSE)</f>
        <v>5.26</v>
      </c>
      <c r="T2072">
        <v>9.4600000000000009</v>
      </c>
      <c r="U2072" s="45">
        <f t="shared" si="154"/>
        <v>10.52</v>
      </c>
      <c r="V2072" s="48">
        <f t="shared" si="155"/>
        <v>10.52</v>
      </c>
      <c r="W2072" t="s">
        <v>960</v>
      </c>
      <c r="X2072" t="s">
        <v>937</v>
      </c>
    </row>
    <row r="2073" spans="1:24" outlineLevel="2">
      <c r="A2073" t="s">
        <v>389</v>
      </c>
      <c r="B2073" s="73" t="str">
        <f t="shared" si="156"/>
        <v>H2.5X1.6</v>
      </c>
      <c r="C2073" t="s">
        <v>1368</v>
      </c>
      <c r="D2073">
        <v>2</v>
      </c>
      <c r="E2073" t="s">
        <v>2959</v>
      </c>
      <c r="F2073">
        <v>59.78</v>
      </c>
      <c r="H2073" t="s">
        <v>1368</v>
      </c>
      <c r="I2073">
        <v>42.4</v>
      </c>
      <c r="J2073">
        <v>1</v>
      </c>
      <c r="K2073">
        <v>42.4</v>
      </c>
      <c r="L2073" s="45">
        <f>VLOOKUP(H2073,'[1]CALCUL AS et AN'!$A$2:$AU$889,24,FALSE)</f>
        <v>42.4</v>
      </c>
      <c r="M2073" s="48">
        <f>VLOOKUP(H2073,'[1]CALCUL AS et AN'!$A$2:$AU$889,28,FALSE)</f>
        <v>42.4</v>
      </c>
      <c r="N2073">
        <v>84.8</v>
      </c>
      <c r="O2073" s="45">
        <f t="shared" si="152"/>
        <v>84.8</v>
      </c>
      <c r="P2073" s="48">
        <f t="shared" si="153"/>
        <v>84.8</v>
      </c>
      <c r="Q2073">
        <v>59.78</v>
      </c>
      <c r="R2073" s="45">
        <f>VLOOKUP(H2073,'[1]CALCUL AS et AN'!$A$2:$AU$889,46,FALSE)</f>
        <v>63.599999999999994</v>
      </c>
      <c r="S2073" s="48">
        <f>VLOOKUP(H2073,'[1]CALCUL AS et AN'!$A$2:$AU$889,47,FALSE)</f>
        <v>63.599999999999994</v>
      </c>
      <c r="T2073">
        <v>119.56</v>
      </c>
      <c r="U2073" s="45">
        <f t="shared" si="154"/>
        <v>127.19999999999999</v>
      </c>
      <c r="V2073" s="48">
        <f t="shared" si="155"/>
        <v>127.19999999999999</v>
      </c>
      <c r="W2073" t="s">
        <v>960</v>
      </c>
      <c r="X2073" t="s">
        <v>951</v>
      </c>
    </row>
    <row r="2074" spans="1:24" outlineLevel="2">
      <c r="A2074" t="s">
        <v>389</v>
      </c>
      <c r="B2074" s="73" t="str">
        <f t="shared" si="156"/>
        <v>H2.5X1.6</v>
      </c>
      <c r="C2074" t="s">
        <v>2372</v>
      </c>
      <c r="D2074">
        <v>3</v>
      </c>
      <c r="E2074" t="s">
        <v>2373</v>
      </c>
      <c r="F2074">
        <v>31.49</v>
      </c>
      <c r="H2074" t="s">
        <v>2372</v>
      </c>
      <c r="I2074">
        <v>37</v>
      </c>
      <c r="J2074">
        <v>1</v>
      </c>
      <c r="K2074">
        <v>37</v>
      </c>
      <c r="L2074" s="45">
        <f>VLOOKUP(H2074,'[1]CALCUL AS et AN'!$A$2:$AU$889,24,FALSE)</f>
        <v>22.8</v>
      </c>
      <c r="M2074" s="48">
        <f>VLOOKUP(H2074,'[1]CALCUL AS et AN'!$A$2:$AU$889,28,FALSE)</f>
        <v>22.8</v>
      </c>
      <c r="N2074">
        <v>111</v>
      </c>
      <c r="O2074" s="45">
        <f t="shared" si="152"/>
        <v>68.400000000000006</v>
      </c>
      <c r="P2074" s="48">
        <f t="shared" si="153"/>
        <v>68.400000000000006</v>
      </c>
      <c r="Q2074">
        <v>31.49</v>
      </c>
      <c r="R2074" s="45">
        <f>VLOOKUP(H2074,'[1]CALCUL AS et AN'!$A$2:$AU$889,46,FALSE)</f>
        <v>34.200000000000003</v>
      </c>
      <c r="S2074" s="48">
        <f>VLOOKUP(H2074,'[1]CALCUL AS et AN'!$A$2:$AU$889,47,FALSE)</f>
        <v>34.200000000000003</v>
      </c>
      <c r="T2074">
        <v>94.47</v>
      </c>
      <c r="U2074" s="45">
        <f t="shared" si="154"/>
        <v>102.60000000000001</v>
      </c>
      <c r="V2074" s="48">
        <f t="shared" si="155"/>
        <v>102.60000000000001</v>
      </c>
      <c r="W2074" t="s">
        <v>960</v>
      </c>
      <c r="X2074" t="s">
        <v>951</v>
      </c>
    </row>
    <row r="2075" spans="1:24" outlineLevel="1">
      <c r="A2075" s="73" t="s">
        <v>3140</v>
      </c>
      <c r="B2075" s="73" t="str">
        <f t="shared" si="156"/>
        <v>PXFV2EH2.5X1.6</v>
      </c>
      <c r="N2075">
        <f>SUBTOTAL(9,N2070:N2074)</f>
        <v>449.58</v>
      </c>
      <c r="O2075" s="45">
        <f>SUBTOTAL(9,O2070:O2074)</f>
        <v>406.98</v>
      </c>
      <c r="P2075" s="48">
        <f>SUBTOTAL(9,P2070:P2074)</f>
        <v>465.64750000000004</v>
      </c>
      <c r="T2075">
        <f>SUBTOTAL(9,T2070:T2074)</f>
        <v>554.02</v>
      </c>
      <c r="U2075" s="45">
        <f>SUBTOTAL(9,U2070:U2074)</f>
        <v>573.20609999999999</v>
      </c>
      <c r="V2075" s="48">
        <f>SUBTOTAL(9,V2070:V2074)</f>
        <v>651.23387500000001</v>
      </c>
    </row>
    <row r="2076" spans="1:24" outlineLevel="2">
      <c r="A2076" t="s">
        <v>2546</v>
      </c>
      <c r="B2076" s="73" t="str">
        <f t="shared" si="156"/>
        <v>INY</v>
      </c>
      <c r="C2076" t="s">
        <v>474</v>
      </c>
      <c r="D2076">
        <v>1</v>
      </c>
      <c r="E2076" t="s">
        <v>2940</v>
      </c>
      <c r="F2076">
        <v>4.9400000000000004</v>
      </c>
      <c r="H2076" t="s">
        <v>474</v>
      </c>
      <c r="I2076">
        <v>2.57</v>
      </c>
      <c r="J2076">
        <v>1</v>
      </c>
      <c r="K2076">
        <v>2.57</v>
      </c>
      <c r="L2076" s="45">
        <f>VLOOKUP(H2076,'[1]CALCUL AS et AN'!$A$2:$AU$889,24,FALSE)</f>
        <v>2.57</v>
      </c>
      <c r="M2076" s="48">
        <f>VLOOKUP(H2076,'[1]CALCUL AS et AN'!$A$2:$AU$889,28,FALSE)</f>
        <v>0.92</v>
      </c>
      <c r="N2076">
        <v>2.57</v>
      </c>
      <c r="O2076" s="45">
        <f t="shared" si="152"/>
        <v>2.57</v>
      </c>
      <c r="P2076" s="48">
        <f t="shared" si="153"/>
        <v>0.92</v>
      </c>
      <c r="Q2076">
        <v>4.9400000000000004</v>
      </c>
      <c r="R2076" s="45">
        <f>VLOOKUP(H2076,'[1]CALCUL AS et AN'!$A$2:$AU$889,46,FALSE)</f>
        <v>5.7824999999999998</v>
      </c>
      <c r="S2076" s="48">
        <f>VLOOKUP(H2076,'[1]CALCUL AS et AN'!$A$2:$AU$889,47,FALSE)</f>
        <v>2.0700000000000003</v>
      </c>
      <c r="T2076">
        <v>4.9400000000000004</v>
      </c>
      <c r="U2076" s="45">
        <f t="shared" si="154"/>
        <v>5.7824999999999998</v>
      </c>
      <c r="V2076" s="48">
        <f t="shared" si="155"/>
        <v>2.0700000000000003</v>
      </c>
      <c r="W2076" t="s">
        <v>1361</v>
      </c>
      <c r="X2076" t="s">
        <v>937</v>
      </c>
    </row>
    <row r="2077" spans="1:24" outlineLevel="2">
      <c r="A2077" t="s">
        <v>2546</v>
      </c>
      <c r="B2077" s="73" t="str">
        <f t="shared" si="156"/>
        <v>INY</v>
      </c>
      <c r="C2077" t="s">
        <v>2551</v>
      </c>
      <c r="D2077">
        <v>1</v>
      </c>
      <c r="E2077" t="s">
        <v>2552</v>
      </c>
      <c r="F2077">
        <v>60</v>
      </c>
      <c r="H2077" t="s">
        <v>2551</v>
      </c>
      <c r="I2077">
        <v>134.29</v>
      </c>
      <c r="J2077">
        <v>1</v>
      </c>
      <c r="K2077">
        <v>134.29</v>
      </c>
      <c r="L2077" s="45">
        <f>VLOOKUP(H2077,'[1]CALCUL AS et AN'!$A$2:$AU$889,24,FALSE)</f>
        <v>134.29</v>
      </c>
      <c r="M2077" s="48">
        <f>VLOOKUP(H2077,'[1]CALCUL AS et AN'!$A$2:$AU$889,28,FALSE)</f>
        <v>145.03319999999999</v>
      </c>
      <c r="N2077">
        <v>134.29</v>
      </c>
      <c r="O2077" s="45">
        <f t="shared" si="152"/>
        <v>134.29</v>
      </c>
      <c r="P2077" s="48">
        <f t="shared" si="153"/>
        <v>145.03319999999999</v>
      </c>
      <c r="Q2077">
        <v>60</v>
      </c>
      <c r="R2077" s="45">
        <f>VLOOKUP(H2077,'[1]CALCUL AS et AN'!$A$2:$AU$889,46,FALSE)</f>
        <v>201.435</v>
      </c>
      <c r="S2077" s="48">
        <f>VLOOKUP(H2077,'[1]CALCUL AS et AN'!$A$2:$AU$889,47,FALSE)</f>
        <v>217.5498</v>
      </c>
      <c r="T2077">
        <v>60</v>
      </c>
      <c r="U2077" s="45">
        <f t="shared" si="154"/>
        <v>201.435</v>
      </c>
      <c r="V2077" s="48">
        <f t="shared" si="155"/>
        <v>217.5498</v>
      </c>
      <c r="W2077" t="s">
        <v>1361</v>
      </c>
      <c r="X2077" t="s">
        <v>951</v>
      </c>
    </row>
    <row r="2078" spans="1:24" outlineLevel="2">
      <c r="A2078" t="s">
        <v>2546</v>
      </c>
      <c r="B2078" s="73" t="str">
        <f t="shared" si="156"/>
        <v>INY</v>
      </c>
      <c r="C2078" t="s">
        <v>630</v>
      </c>
      <c r="D2078">
        <v>1</v>
      </c>
      <c r="E2078" t="s">
        <v>631</v>
      </c>
      <c r="F2078">
        <v>7.83</v>
      </c>
      <c r="H2078" t="s">
        <v>630</v>
      </c>
      <c r="I2078">
        <v>3.03</v>
      </c>
      <c r="J2078">
        <v>0.33</v>
      </c>
      <c r="K2078">
        <v>9.1818181818181817</v>
      </c>
      <c r="L2078" s="45">
        <f>VLOOKUP(H2078,'[1]CALCUL AS et AN'!$A$2:$AU$889,24,FALSE)</f>
        <v>3.0249999999999999</v>
      </c>
      <c r="M2078" s="48">
        <f>VLOOKUP(H2078,'[1]CALCUL AS et AN'!$A$2:$AU$889,28,FALSE)</f>
        <v>3.0249999999999999</v>
      </c>
      <c r="N2078">
        <v>9.1818181818181817</v>
      </c>
      <c r="O2078" s="45">
        <f t="shared" si="152"/>
        <v>3.0249999999999999</v>
      </c>
      <c r="P2078" s="48">
        <f t="shared" si="153"/>
        <v>3.0249999999999999</v>
      </c>
      <c r="Q2078">
        <v>7.83</v>
      </c>
      <c r="R2078" s="45">
        <f>VLOOKUP(H2078,'[1]CALCUL AS et AN'!$A$2:$AU$889,46,FALSE)</f>
        <v>8.3187499999999996</v>
      </c>
      <c r="S2078" s="48">
        <f>VLOOKUP(H2078,'[1]CALCUL AS et AN'!$A$2:$AU$889,47,FALSE)</f>
        <v>8.3187499999999996</v>
      </c>
      <c r="T2078">
        <v>7.83</v>
      </c>
      <c r="U2078" s="45">
        <f t="shared" si="154"/>
        <v>8.3187499999999996</v>
      </c>
      <c r="V2078" s="48">
        <f t="shared" si="155"/>
        <v>8.3187499999999996</v>
      </c>
      <c r="W2078" t="s">
        <v>1361</v>
      </c>
      <c r="X2078" t="s">
        <v>937</v>
      </c>
    </row>
    <row r="2079" spans="1:24" outlineLevel="2">
      <c r="A2079" t="s">
        <v>2546</v>
      </c>
      <c r="B2079" s="73" t="str">
        <f t="shared" si="156"/>
        <v>INY</v>
      </c>
      <c r="C2079" t="s">
        <v>636</v>
      </c>
      <c r="D2079">
        <v>1</v>
      </c>
      <c r="E2079" t="s">
        <v>637</v>
      </c>
      <c r="F2079">
        <v>0.8</v>
      </c>
      <c r="H2079" t="s">
        <v>636</v>
      </c>
      <c r="I2079">
        <v>0.7</v>
      </c>
      <c r="J2079">
        <v>1</v>
      </c>
      <c r="K2079">
        <v>0.7</v>
      </c>
      <c r="L2079" s="45">
        <f>VLOOKUP(H2079,'[1]CALCUL AS et AN'!$A$2:$AU$889,24,FALSE)</f>
        <v>0.69799999999999995</v>
      </c>
      <c r="M2079" s="48">
        <f>VLOOKUP(H2079,'[1]CALCUL AS et AN'!$A$2:$AU$889,28,FALSE)</f>
        <v>0.69799999999999995</v>
      </c>
      <c r="N2079">
        <v>0.7</v>
      </c>
      <c r="O2079" s="45">
        <f t="shared" si="152"/>
        <v>0.69799999999999995</v>
      </c>
      <c r="P2079" s="48">
        <f t="shared" si="153"/>
        <v>0.69799999999999995</v>
      </c>
      <c r="Q2079">
        <v>0.8</v>
      </c>
      <c r="R2079" s="45">
        <f>VLOOKUP(H2079,'[1]CALCUL AS et AN'!$A$2:$AU$889,46,FALSE)</f>
        <v>0.87249999999999994</v>
      </c>
      <c r="S2079" s="48">
        <f>VLOOKUP(H2079,'[1]CALCUL AS et AN'!$A$2:$AU$889,47,FALSE)</f>
        <v>0.87249999999999994</v>
      </c>
      <c r="T2079">
        <v>0.8</v>
      </c>
      <c r="U2079" s="45">
        <f t="shared" si="154"/>
        <v>0.87249999999999994</v>
      </c>
      <c r="V2079" s="48">
        <f t="shared" si="155"/>
        <v>0.87249999999999994</v>
      </c>
      <c r="W2079" t="s">
        <v>1361</v>
      </c>
      <c r="X2079" t="s">
        <v>937</v>
      </c>
    </row>
    <row r="2080" spans="1:24" outlineLevel="2">
      <c r="A2080" t="s">
        <v>2546</v>
      </c>
      <c r="B2080" s="73" t="str">
        <f t="shared" si="156"/>
        <v>INY</v>
      </c>
      <c r="C2080" t="s">
        <v>688</v>
      </c>
      <c r="D2080">
        <v>1</v>
      </c>
      <c r="E2080" t="s">
        <v>1720</v>
      </c>
      <c r="F2080">
        <v>0.44</v>
      </c>
      <c r="H2080" t="s">
        <v>688</v>
      </c>
      <c r="I2080">
        <v>0.34</v>
      </c>
      <c r="J2080">
        <v>1</v>
      </c>
      <c r="K2080">
        <v>0.34</v>
      </c>
      <c r="L2080" s="45">
        <f>VLOOKUP(H2080,'[1]CALCUL AS et AN'!$A$2:$AU$889,24,FALSE)</f>
        <v>0.33900000000000002</v>
      </c>
      <c r="M2080" s="48">
        <f>VLOOKUP(H2080,'[1]CALCUL AS et AN'!$A$2:$AU$889,28,FALSE)</f>
        <v>0.42199999999999999</v>
      </c>
      <c r="N2080">
        <v>0.34</v>
      </c>
      <c r="O2080" s="45">
        <f t="shared" si="152"/>
        <v>0.33900000000000002</v>
      </c>
      <c r="P2080" s="48">
        <f t="shared" si="153"/>
        <v>0.42199999999999999</v>
      </c>
      <c r="Q2080">
        <v>0.44</v>
      </c>
      <c r="R2080" s="45">
        <f>VLOOKUP(H2080,'[1]CALCUL AS et AN'!$A$2:$AU$889,46,FALSE)</f>
        <v>0.45087000000000005</v>
      </c>
      <c r="S2080" s="48">
        <f>VLOOKUP(H2080,'[1]CALCUL AS et AN'!$A$2:$AU$889,47,FALSE)</f>
        <v>0.56125999999999998</v>
      </c>
      <c r="T2080">
        <v>0.44</v>
      </c>
      <c r="U2080" s="45">
        <f t="shared" si="154"/>
        <v>0.45087000000000005</v>
      </c>
      <c r="V2080" s="48">
        <f t="shared" si="155"/>
        <v>0.56125999999999998</v>
      </c>
      <c r="W2080" t="s">
        <v>1361</v>
      </c>
      <c r="X2080" t="s">
        <v>951</v>
      </c>
    </row>
    <row r="2081" spans="1:24" outlineLevel="2">
      <c r="A2081" t="s">
        <v>2546</v>
      </c>
      <c r="B2081" s="73" t="str">
        <f t="shared" si="156"/>
        <v>INY</v>
      </c>
      <c r="C2081" t="s">
        <v>2410</v>
      </c>
      <c r="D2081">
        <v>1</v>
      </c>
      <c r="E2081" t="s">
        <v>2411</v>
      </c>
      <c r="F2081">
        <v>75</v>
      </c>
      <c r="H2081" t="s">
        <v>2410</v>
      </c>
      <c r="I2081">
        <v>50</v>
      </c>
      <c r="J2081">
        <v>1</v>
      </c>
      <c r="K2081">
        <v>50</v>
      </c>
      <c r="L2081" s="45">
        <f>VLOOKUP(H2081,'[1]CALCUL AS et AN'!$A$2:$AU$889,24,FALSE)</f>
        <v>50</v>
      </c>
      <c r="M2081" s="48">
        <f>VLOOKUP(H2081,'[1]CALCUL AS et AN'!$A$2:$AU$889,28,FALSE)</f>
        <v>50</v>
      </c>
      <c r="N2081">
        <v>50</v>
      </c>
      <c r="O2081" s="45">
        <f t="shared" si="152"/>
        <v>50</v>
      </c>
      <c r="P2081" s="48">
        <f t="shared" si="153"/>
        <v>50</v>
      </c>
      <c r="Q2081">
        <v>75</v>
      </c>
      <c r="R2081" s="45">
        <f>VLOOKUP(H2081,'[1]CALCUL AS et AN'!$A$2:$AU$889,46,FALSE)</f>
        <v>75</v>
      </c>
      <c r="S2081" s="48">
        <f>VLOOKUP(H2081,'[1]CALCUL AS et AN'!$A$2:$AU$889,47,FALSE)</f>
        <v>75</v>
      </c>
      <c r="T2081">
        <v>75</v>
      </c>
      <c r="U2081" s="45">
        <f t="shared" si="154"/>
        <v>75</v>
      </c>
      <c r="V2081" s="48">
        <f t="shared" si="155"/>
        <v>75</v>
      </c>
      <c r="W2081" t="s">
        <v>1361</v>
      </c>
      <c r="X2081" t="s">
        <v>951</v>
      </c>
    </row>
    <row r="2082" spans="1:24" outlineLevel="1">
      <c r="A2082" s="73" t="s">
        <v>3141</v>
      </c>
      <c r="B2082" s="73" t="str">
        <f t="shared" si="156"/>
        <v>PHYTOTINY</v>
      </c>
      <c r="N2082">
        <f>SUBTOTAL(9,N2076:N2081)</f>
        <v>197.08181818181816</v>
      </c>
      <c r="O2082" s="45">
        <f>SUBTOTAL(9,O2076:O2081)</f>
        <v>190.922</v>
      </c>
      <c r="P2082" s="48">
        <f>SUBTOTAL(9,P2076:P2081)</f>
        <v>200.09819999999999</v>
      </c>
      <c r="T2082">
        <f>SUBTOTAL(9,T2076:T2081)</f>
        <v>149.01</v>
      </c>
      <c r="U2082" s="45">
        <f>SUBTOTAL(9,U2076:U2081)</f>
        <v>291.85962000000001</v>
      </c>
      <c r="V2082" s="48">
        <f>SUBTOTAL(9,V2076:V2081)</f>
        <v>304.37230999999997</v>
      </c>
    </row>
    <row r="2083" spans="1:24" outlineLevel="2">
      <c r="A2083" t="s">
        <v>213</v>
      </c>
      <c r="B2083" s="73" t="str">
        <f t="shared" si="156"/>
        <v>8X2</v>
      </c>
      <c r="C2083" t="s">
        <v>1643</v>
      </c>
      <c r="D2083">
        <v>7</v>
      </c>
      <c r="E2083" t="s">
        <v>1644</v>
      </c>
      <c r="F2083">
        <v>55.3</v>
      </c>
      <c r="H2083" t="s">
        <v>1643</v>
      </c>
      <c r="I2083">
        <v>39.5</v>
      </c>
      <c r="J2083">
        <v>1</v>
      </c>
      <c r="K2083">
        <v>39.5</v>
      </c>
      <c r="L2083" s="45">
        <f>VLOOKUP(H2083,'[1]CALCUL AS et AN'!$A$2:$AU$889,24,FALSE)</f>
        <v>39.5</v>
      </c>
      <c r="M2083" s="48">
        <f>VLOOKUP(H2083,'[1]CALCUL AS et AN'!$A$2:$AU$889,28,FALSE)</f>
        <v>39.5</v>
      </c>
      <c r="N2083">
        <v>276.5</v>
      </c>
      <c r="O2083" s="45">
        <f t="shared" si="152"/>
        <v>276.5</v>
      </c>
      <c r="P2083" s="48">
        <f t="shared" si="153"/>
        <v>276.5</v>
      </c>
      <c r="Q2083">
        <v>55.3</v>
      </c>
      <c r="R2083" s="45">
        <f>VLOOKUP(H2083,'[1]CALCUL AS et AN'!$A$2:$AU$889,46,FALSE)</f>
        <v>59.25</v>
      </c>
      <c r="S2083" s="48">
        <f>VLOOKUP(H2083,'[1]CALCUL AS et AN'!$A$2:$AU$889,47,FALSE)</f>
        <v>59.25</v>
      </c>
      <c r="T2083">
        <v>387.09999999999997</v>
      </c>
      <c r="U2083" s="45">
        <f t="shared" si="154"/>
        <v>414.75</v>
      </c>
      <c r="V2083" s="48">
        <f t="shared" si="155"/>
        <v>414.75</v>
      </c>
      <c r="W2083" t="s">
        <v>946</v>
      </c>
      <c r="X2083" t="s">
        <v>951</v>
      </c>
    </row>
    <row r="2084" spans="1:24" outlineLevel="2">
      <c r="A2084" t="s">
        <v>213</v>
      </c>
      <c r="B2084" s="73" t="str">
        <f t="shared" si="156"/>
        <v>8X2</v>
      </c>
      <c r="C2084" t="s">
        <v>1445</v>
      </c>
      <c r="D2084">
        <v>16</v>
      </c>
      <c r="E2084" t="s">
        <v>1446</v>
      </c>
      <c r="F2084">
        <v>40.47</v>
      </c>
      <c r="H2084" t="s">
        <v>1445</v>
      </c>
      <c r="I2084">
        <v>28.7</v>
      </c>
      <c r="J2084">
        <v>1</v>
      </c>
      <c r="K2084">
        <v>28.7</v>
      </c>
      <c r="L2084" s="45">
        <f>VLOOKUP(H2084,'[1]CALCUL AS et AN'!$A$2:$AU$889,24,FALSE)</f>
        <v>28.7</v>
      </c>
      <c r="M2084" s="48">
        <f>VLOOKUP(H2084,'[1]CALCUL AS et AN'!$A$2:$AU$889,28,FALSE)</f>
        <v>28.7</v>
      </c>
      <c r="N2084">
        <v>459.2</v>
      </c>
      <c r="O2084" s="45">
        <f t="shared" si="152"/>
        <v>459.2</v>
      </c>
      <c r="P2084" s="48">
        <f t="shared" si="153"/>
        <v>459.2</v>
      </c>
      <c r="Q2084">
        <v>40.47</v>
      </c>
      <c r="R2084" s="45">
        <f>VLOOKUP(H2084,'[1]CALCUL AS et AN'!$A$2:$AU$889,46,FALSE)</f>
        <v>43.05</v>
      </c>
      <c r="S2084" s="48">
        <f>VLOOKUP(H2084,'[1]CALCUL AS et AN'!$A$2:$AU$889,47,FALSE)</f>
        <v>43.05</v>
      </c>
      <c r="T2084">
        <v>647.52</v>
      </c>
      <c r="U2084" s="45">
        <f t="shared" si="154"/>
        <v>688.8</v>
      </c>
      <c r="V2084" s="48">
        <f t="shared" si="155"/>
        <v>688.8</v>
      </c>
      <c r="W2084" t="s">
        <v>946</v>
      </c>
      <c r="X2084" t="s">
        <v>951</v>
      </c>
    </row>
    <row r="2085" spans="1:24" outlineLevel="1">
      <c r="A2085" s="73" t="s">
        <v>3142</v>
      </c>
      <c r="B2085" s="73" t="str">
        <f t="shared" si="156"/>
        <v>PSR8EH8X2</v>
      </c>
      <c r="N2085">
        <f>SUBTOTAL(9,N2083:N2084)</f>
        <v>735.7</v>
      </c>
      <c r="O2085" s="45">
        <f>SUBTOTAL(9,O2083:O2084)</f>
        <v>735.7</v>
      </c>
      <c r="P2085" s="48">
        <f>SUBTOTAL(9,P2083:P2084)</f>
        <v>735.7</v>
      </c>
      <c r="T2085">
        <f>SUBTOTAL(9,T2083:T2084)</f>
        <v>1034.6199999999999</v>
      </c>
      <c r="U2085" s="45">
        <f>SUBTOTAL(9,U2083:U2084)</f>
        <v>1103.55</v>
      </c>
      <c r="V2085" s="48">
        <f>SUBTOTAL(9,V2083:V2084)</f>
        <v>1103.55</v>
      </c>
    </row>
    <row r="2086" spans="1:24" outlineLevel="2">
      <c r="A2086" t="s">
        <v>291</v>
      </c>
      <c r="B2086" s="73" t="str">
        <f t="shared" si="156"/>
        <v>H</v>
      </c>
      <c r="C2086" t="s">
        <v>1291</v>
      </c>
      <c r="D2086">
        <v>1</v>
      </c>
      <c r="E2086" t="s">
        <v>1293</v>
      </c>
      <c r="F2086">
        <v>762.83</v>
      </c>
      <c r="H2086" t="s">
        <v>1291</v>
      </c>
      <c r="I2086">
        <v>571.66</v>
      </c>
      <c r="J2086">
        <v>1</v>
      </c>
      <c r="K2086">
        <v>571.66</v>
      </c>
      <c r="L2086" s="45">
        <f>VLOOKUP(H2086,'[1]CALCUL AS et AN'!$A$2:$AU$889,24,FALSE)</f>
        <v>571.66</v>
      </c>
      <c r="M2086" s="48">
        <f>VLOOKUP(H2086,'[1]CALCUL AS et AN'!$A$2:$AU$889,28,FALSE)</f>
        <v>714.57499999999993</v>
      </c>
      <c r="N2086">
        <v>571.66</v>
      </c>
      <c r="O2086" s="45">
        <f t="shared" si="152"/>
        <v>571.66</v>
      </c>
      <c r="P2086" s="48">
        <f t="shared" si="153"/>
        <v>714.57499999999993</v>
      </c>
      <c r="Q2086">
        <v>762.83</v>
      </c>
      <c r="R2086" s="45">
        <f>VLOOKUP(H2086,'[1]CALCUL AS et AN'!$A$2:$AU$889,46,FALSE)</f>
        <v>760.30780000000004</v>
      </c>
      <c r="S2086" s="48">
        <f>VLOOKUP(H2086,'[1]CALCUL AS et AN'!$A$2:$AU$889,47,FALSE)</f>
        <v>950.38474999999994</v>
      </c>
      <c r="T2086">
        <v>762.83</v>
      </c>
      <c r="U2086" s="45">
        <f t="shared" si="154"/>
        <v>760.30780000000004</v>
      </c>
      <c r="V2086" s="48">
        <f t="shared" si="155"/>
        <v>950.38474999999994</v>
      </c>
      <c r="W2086" t="s">
        <v>946</v>
      </c>
      <c r="X2086" t="s">
        <v>951</v>
      </c>
    </row>
    <row r="2087" spans="1:24" outlineLevel="2">
      <c r="A2087" t="s">
        <v>291</v>
      </c>
      <c r="B2087" s="73" t="str">
        <f t="shared" si="156"/>
        <v>H</v>
      </c>
      <c r="C2087" t="s">
        <v>408</v>
      </c>
      <c r="D2087">
        <v>1</v>
      </c>
      <c r="E2087" t="s">
        <v>409</v>
      </c>
      <c r="F2087">
        <v>9.9</v>
      </c>
      <c r="H2087" t="s">
        <v>408</v>
      </c>
      <c r="I2087">
        <v>9.4499999999999993</v>
      </c>
      <c r="J2087">
        <v>1</v>
      </c>
      <c r="K2087">
        <v>9.4499999999999993</v>
      </c>
      <c r="L2087" s="45">
        <f>VLOOKUP(H2087,'[1]CALCUL AS et AN'!$A$2:$AU$889,24,FALSE)</f>
        <v>9.4499999999999993</v>
      </c>
      <c r="M2087" s="48">
        <f>VLOOKUP(H2087,'[1]CALCUL AS et AN'!$A$2:$AU$889,28,FALSE)</f>
        <v>9.4499999999999993</v>
      </c>
      <c r="N2087">
        <v>9.4499999999999993</v>
      </c>
      <c r="O2087" s="45">
        <f t="shared" si="152"/>
        <v>9.4499999999999993</v>
      </c>
      <c r="P2087" s="48">
        <f t="shared" si="153"/>
        <v>9.4499999999999993</v>
      </c>
      <c r="Q2087">
        <v>13.28</v>
      </c>
      <c r="R2087" s="45">
        <f>VLOOKUP(H2087,'[1]CALCUL AS et AN'!$A$2:$AU$889,46,FALSE)</f>
        <v>14.174999999999999</v>
      </c>
      <c r="S2087" s="48">
        <f>VLOOKUP(H2087,'[1]CALCUL AS et AN'!$A$2:$AU$889,47,FALSE)</f>
        <v>14.174999999999999</v>
      </c>
      <c r="T2087">
        <v>13.28</v>
      </c>
      <c r="U2087" s="45">
        <f t="shared" si="154"/>
        <v>14.174999999999999</v>
      </c>
      <c r="V2087" s="48">
        <f t="shared" si="155"/>
        <v>14.174999999999999</v>
      </c>
      <c r="W2087" t="s">
        <v>946</v>
      </c>
      <c r="X2087" t="s">
        <v>937</v>
      </c>
    </row>
    <row r="2088" spans="1:24" outlineLevel="1">
      <c r="A2088" s="73" t="s">
        <v>3143</v>
      </c>
      <c r="B2088" s="73" t="str">
        <f t="shared" si="156"/>
        <v>PFH12EH</v>
      </c>
      <c r="N2088">
        <f>SUBTOTAL(9,N2086:N2087)</f>
        <v>581.11</v>
      </c>
      <c r="O2088" s="45">
        <f>SUBTOTAL(9,O2086:O2087)</f>
        <v>581.11</v>
      </c>
      <c r="P2088" s="48">
        <f>SUBTOTAL(9,P2086:P2087)</f>
        <v>724.02499999999998</v>
      </c>
      <c r="T2088">
        <f>SUBTOTAL(9,T2086:T2087)</f>
        <v>776.11</v>
      </c>
      <c r="U2088" s="45">
        <f>SUBTOTAL(9,U2086:U2087)</f>
        <v>774.4828</v>
      </c>
      <c r="V2088" s="48">
        <f>SUBTOTAL(9,V2086:V2087)</f>
        <v>964.55974999999989</v>
      </c>
    </row>
    <row r="2089" spans="1:24" outlineLevel="2">
      <c r="A2089" t="s">
        <v>295</v>
      </c>
      <c r="B2089" s="73" t="str">
        <f t="shared" si="156"/>
        <v>H</v>
      </c>
      <c r="C2089" t="s">
        <v>1294</v>
      </c>
      <c r="D2089">
        <v>1</v>
      </c>
      <c r="E2089" t="s">
        <v>1296</v>
      </c>
      <c r="F2089">
        <v>967.71</v>
      </c>
      <c r="H2089" t="s">
        <v>1294</v>
      </c>
      <c r="I2089">
        <v>687.9</v>
      </c>
      <c r="J2089">
        <v>1</v>
      </c>
      <c r="K2089">
        <v>687.9</v>
      </c>
      <c r="L2089" s="45">
        <f>VLOOKUP(H2089,'[1]CALCUL AS et AN'!$A$2:$AU$889,24,FALSE)</f>
        <v>687.9</v>
      </c>
      <c r="M2089" s="48">
        <f>VLOOKUP(H2089,'[1]CALCUL AS et AN'!$A$2:$AU$889,28,FALSE)</f>
        <v>859.875</v>
      </c>
      <c r="N2089">
        <v>687.9</v>
      </c>
      <c r="O2089" s="45">
        <f t="shared" si="152"/>
        <v>687.9</v>
      </c>
      <c r="P2089" s="48">
        <f t="shared" si="153"/>
        <v>859.875</v>
      </c>
      <c r="Q2089">
        <v>967.71</v>
      </c>
      <c r="R2089" s="45">
        <f>VLOOKUP(H2089,'[1]CALCUL AS et AN'!$A$2:$AU$889,46,FALSE)</f>
        <v>914.90700000000004</v>
      </c>
      <c r="S2089" s="48">
        <f>VLOOKUP(H2089,'[1]CALCUL AS et AN'!$A$2:$AU$889,47,FALSE)</f>
        <v>1143.63375</v>
      </c>
      <c r="T2089">
        <v>967.71</v>
      </c>
      <c r="U2089" s="45">
        <f t="shared" si="154"/>
        <v>914.90700000000004</v>
      </c>
      <c r="V2089" s="48">
        <f t="shared" si="155"/>
        <v>1143.63375</v>
      </c>
      <c r="W2089" t="s">
        <v>946</v>
      </c>
      <c r="X2089" t="s">
        <v>951</v>
      </c>
    </row>
    <row r="2090" spans="1:24" outlineLevel="2">
      <c r="A2090" t="s">
        <v>295</v>
      </c>
      <c r="B2090" s="73" t="str">
        <f t="shared" si="156"/>
        <v>H</v>
      </c>
      <c r="C2090" t="s">
        <v>408</v>
      </c>
      <c r="D2090">
        <v>1</v>
      </c>
      <c r="E2090" t="s">
        <v>409</v>
      </c>
      <c r="F2090">
        <v>9.9</v>
      </c>
      <c r="H2090" t="s">
        <v>408</v>
      </c>
      <c r="I2090">
        <v>9.4499999999999993</v>
      </c>
      <c r="J2090">
        <v>1</v>
      </c>
      <c r="K2090">
        <v>9.4499999999999993</v>
      </c>
      <c r="L2090" s="45">
        <f>VLOOKUP(H2090,'[1]CALCUL AS et AN'!$A$2:$AU$889,24,FALSE)</f>
        <v>9.4499999999999993</v>
      </c>
      <c r="M2090" s="48">
        <f>VLOOKUP(H2090,'[1]CALCUL AS et AN'!$A$2:$AU$889,28,FALSE)</f>
        <v>9.4499999999999993</v>
      </c>
      <c r="N2090">
        <v>9.4499999999999993</v>
      </c>
      <c r="O2090" s="45">
        <f t="shared" si="152"/>
        <v>9.4499999999999993</v>
      </c>
      <c r="P2090" s="48">
        <f t="shared" si="153"/>
        <v>9.4499999999999993</v>
      </c>
      <c r="Q2090">
        <v>13.28</v>
      </c>
      <c r="R2090" s="45">
        <f>VLOOKUP(H2090,'[1]CALCUL AS et AN'!$A$2:$AU$889,46,FALSE)</f>
        <v>14.174999999999999</v>
      </c>
      <c r="S2090" s="48">
        <f>VLOOKUP(H2090,'[1]CALCUL AS et AN'!$A$2:$AU$889,47,FALSE)</f>
        <v>14.174999999999999</v>
      </c>
      <c r="T2090">
        <v>13.28</v>
      </c>
      <c r="U2090" s="45">
        <f t="shared" si="154"/>
        <v>14.174999999999999</v>
      </c>
      <c r="V2090" s="48">
        <f t="shared" si="155"/>
        <v>14.174999999999999</v>
      </c>
      <c r="W2090" t="s">
        <v>946</v>
      </c>
      <c r="X2090" t="s">
        <v>937</v>
      </c>
    </row>
    <row r="2091" spans="1:24" outlineLevel="1">
      <c r="A2091" s="73" t="s">
        <v>3144</v>
      </c>
      <c r="B2091" s="73" t="str">
        <f t="shared" si="156"/>
        <v>PFH16EH</v>
      </c>
      <c r="N2091">
        <f>SUBTOTAL(9,N2089:N2090)</f>
        <v>697.35</v>
      </c>
      <c r="O2091" s="45">
        <f>SUBTOTAL(9,O2089:O2090)</f>
        <v>697.35</v>
      </c>
      <c r="P2091" s="48">
        <f>SUBTOTAL(9,P2089:P2090)</f>
        <v>869.32500000000005</v>
      </c>
      <c r="T2091">
        <f>SUBTOTAL(9,T2089:T2090)</f>
        <v>980.99</v>
      </c>
      <c r="U2091" s="45">
        <f>SUBTOTAL(9,U2089:U2090)</f>
        <v>929.08199999999999</v>
      </c>
      <c r="V2091" s="48">
        <f>SUBTOTAL(9,V2089:V2090)</f>
        <v>1157.8087499999999</v>
      </c>
    </row>
    <row r="2092" spans="1:24" outlineLevel="2">
      <c r="A2092" t="s">
        <v>299</v>
      </c>
      <c r="B2092" s="73" t="str">
        <f t="shared" si="156"/>
        <v>H</v>
      </c>
      <c r="C2092" t="s">
        <v>1297</v>
      </c>
      <c r="D2092">
        <v>1</v>
      </c>
      <c r="E2092" t="s">
        <v>1299</v>
      </c>
      <c r="F2092">
        <v>1107.06</v>
      </c>
      <c r="H2092" t="s">
        <v>1297</v>
      </c>
      <c r="I2092">
        <v>788.1</v>
      </c>
      <c r="J2092">
        <v>1</v>
      </c>
      <c r="K2092">
        <v>788.1</v>
      </c>
      <c r="L2092" s="45">
        <f>VLOOKUP(H2092,'[1]CALCUL AS et AN'!$A$2:$AU$889,24,FALSE)</f>
        <v>788.1</v>
      </c>
      <c r="M2092" s="48">
        <f>VLOOKUP(H2092,'[1]CALCUL AS et AN'!$A$2:$AU$889,28,FALSE)</f>
        <v>985.125</v>
      </c>
      <c r="N2092">
        <v>788.1</v>
      </c>
      <c r="O2092" s="45">
        <f t="shared" si="152"/>
        <v>788.1</v>
      </c>
      <c r="P2092" s="48">
        <f t="shared" si="153"/>
        <v>985.125</v>
      </c>
      <c r="Q2092">
        <v>1107.06</v>
      </c>
      <c r="R2092" s="45">
        <f>VLOOKUP(H2092,'[1]CALCUL AS et AN'!$A$2:$AU$889,46,FALSE)</f>
        <v>1048.173</v>
      </c>
      <c r="S2092" s="48">
        <f>VLOOKUP(H2092,'[1]CALCUL AS et AN'!$A$2:$AU$889,47,FALSE)</f>
        <v>1310.2162500000002</v>
      </c>
      <c r="T2092">
        <v>1107.06</v>
      </c>
      <c r="U2092" s="45">
        <f t="shared" si="154"/>
        <v>1048.173</v>
      </c>
      <c r="V2092" s="48">
        <f t="shared" si="155"/>
        <v>1310.2162500000002</v>
      </c>
      <c r="W2092" t="s">
        <v>946</v>
      </c>
      <c r="X2092" t="s">
        <v>951</v>
      </c>
    </row>
    <row r="2093" spans="1:24" outlineLevel="2">
      <c r="A2093" t="s">
        <v>299</v>
      </c>
      <c r="B2093" s="73" t="str">
        <f t="shared" si="156"/>
        <v>H</v>
      </c>
      <c r="C2093" t="s">
        <v>408</v>
      </c>
      <c r="D2093">
        <v>1</v>
      </c>
      <c r="E2093" t="s">
        <v>409</v>
      </c>
      <c r="F2093">
        <v>9.9</v>
      </c>
      <c r="H2093" t="s">
        <v>408</v>
      </c>
      <c r="I2093">
        <v>9.4499999999999993</v>
      </c>
      <c r="J2093">
        <v>1</v>
      </c>
      <c r="K2093">
        <v>9.4499999999999993</v>
      </c>
      <c r="L2093" s="45">
        <f>VLOOKUP(H2093,'[1]CALCUL AS et AN'!$A$2:$AU$889,24,FALSE)</f>
        <v>9.4499999999999993</v>
      </c>
      <c r="M2093" s="48">
        <f>VLOOKUP(H2093,'[1]CALCUL AS et AN'!$A$2:$AU$889,28,FALSE)</f>
        <v>9.4499999999999993</v>
      </c>
      <c r="N2093">
        <v>9.4499999999999993</v>
      </c>
      <c r="O2093" s="45">
        <f t="shared" si="152"/>
        <v>9.4499999999999993</v>
      </c>
      <c r="P2093" s="48">
        <f t="shared" si="153"/>
        <v>9.4499999999999993</v>
      </c>
      <c r="Q2093">
        <v>13.28</v>
      </c>
      <c r="R2093" s="45">
        <f>VLOOKUP(H2093,'[1]CALCUL AS et AN'!$A$2:$AU$889,46,FALSE)</f>
        <v>14.174999999999999</v>
      </c>
      <c r="S2093" s="48">
        <f>VLOOKUP(H2093,'[1]CALCUL AS et AN'!$A$2:$AU$889,47,FALSE)</f>
        <v>14.174999999999999</v>
      </c>
      <c r="T2093">
        <v>13.28</v>
      </c>
      <c r="U2093" s="45">
        <f t="shared" si="154"/>
        <v>14.174999999999999</v>
      </c>
      <c r="V2093" s="48">
        <f t="shared" si="155"/>
        <v>14.174999999999999</v>
      </c>
      <c r="W2093" t="s">
        <v>946</v>
      </c>
      <c r="X2093" t="s">
        <v>937</v>
      </c>
    </row>
    <row r="2094" spans="1:24" outlineLevel="1">
      <c r="A2094" s="73" t="s">
        <v>3145</v>
      </c>
      <c r="B2094" s="73" t="str">
        <f t="shared" si="156"/>
        <v>PFH20EH</v>
      </c>
      <c r="N2094">
        <f>SUBTOTAL(9,N2092:N2093)</f>
        <v>797.55000000000007</v>
      </c>
      <c r="O2094" s="45">
        <f>SUBTOTAL(9,O2092:O2093)</f>
        <v>797.55000000000007</v>
      </c>
      <c r="P2094" s="48">
        <f>SUBTOTAL(9,P2092:P2093)</f>
        <v>994.57500000000005</v>
      </c>
      <c r="T2094">
        <f>SUBTOTAL(9,T2092:T2093)</f>
        <v>1120.3399999999999</v>
      </c>
      <c r="U2094" s="45">
        <f>SUBTOTAL(9,U2092:U2093)</f>
        <v>1062.348</v>
      </c>
      <c r="V2094" s="48">
        <f>SUBTOTAL(9,V2092:V2093)</f>
        <v>1324.3912500000001</v>
      </c>
    </row>
    <row r="2095" spans="1:24" outlineLevel="2">
      <c r="A2095" t="s">
        <v>347</v>
      </c>
      <c r="B2095" s="73" t="str">
        <f t="shared" si="156"/>
        <v>H2.5X1.6</v>
      </c>
      <c r="C2095" t="s">
        <v>412</v>
      </c>
      <c r="D2095">
        <v>1</v>
      </c>
      <c r="E2095" t="s">
        <v>413</v>
      </c>
      <c r="F2095">
        <v>16.5</v>
      </c>
      <c r="H2095" t="s">
        <v>412</v>
      </c>
      <c r="I2095">
        <v>13.85</v>
      </c>
      <c r="J2095">
        <v>1</v>
      </c>
      <c r="K2095">
        <v>13.85</v>
      </c>
      <c r="L2095" s="45">
        <f>VLOOKUP(H2095,'[1]CALCUL AS et AN'!$A$2:$AU$889,24,FALSE)</f>
        <v>13.85</v>
      </c>
      <c r="M2095" s="48">
        <f>VLOOKUP(H2095,'[1]CALCUL AS et AN'!$A$2:$AU$889,28,FALSE)</f>
        <v>13.85</v>
      </c>
      <c r="N2095">
        <v>13.85</v>
      </c>
      <c r="O2095" s="45">
        <f t="shared" si="152"/>
        <v>13.85</v>
      </c>
      <c r="P2095" s="48">
        <f t="shared" si="153"/>
        <v>13.85</v>
      </c>
      <c r="Q2095">
        <v>20.78</v>
      </c>
      <c r="R2095" s="45">
        <f>VLOOKUP(H2095,'[1]CALCUL AS et AN'!$A$2:$AU$889,46,FALSE)</f>
        <v>20.774999999999999</v>
      </c>
      <c r="S2095" s="48">
        <f>VLOOKUP(H2095,'[1]CALCUL AS et AN'!$A$2:$AU$889,47,FALSE)</f>
        <v>20.774999999999999</v>
      </c>
      <c r="T2095">
        <v>20.78</v>
      </c>
      <c r="U2095" s="45">
        <f t="shared" si="154"/>
        <v>20.774999999999999</v>
      </c>
      <c r="V2095" s="48">
        <f t="shared" si="155"/>
        <v>20.774999999999999</v>
      </c>
      <c r="W2095" t="s">
        <v>960</v>
      </c>
      <c r="X2095" t="s">
        <v>937</v>
      </c>
    </row>
    <row r="2096" spans="1:24" outlineLevel="2">
      <c r="A2096" t="s">
        <v>347</v>
      </c>
      <c r="B2096" s="73" t="str">
        <f t="shared" si="156"/>
        <v>H2.5X1.6</v>
      </c>
      <c r="C2096" t="s">
        <v>1937</v>
      </c>
      <c r="D2096">
        <v>1</v>
      </c>
      <c r="E2096" t="s">
        <v>1938</v>
      </c>
      <c r="F2096">
        <v>309.75</v>
      </c>
      <c r="H2096" t="s">
        <v>1937</v>
      </c>
      <c r="I2096">
        <v>234.67</v>
      </c>
      <c r="J2096">
        <v>1</v>
      </c>
      <c r="K2096">
        <v>234.67</v>
      </c>
      <c r="L2096" s="45">
        <f>VLOOKUP(H2096,'[1]CALCUL AS et AN'!$A$2:$AU$889,24,FALSE)</f>
        <v>234.67</v>
      </c>
      <c r="M2096" s="48">
        <f>VLOOKUP(H2096,'[1]CALCUL AS et AN'!$A$2:$AU$889,28,FALSE)</f>
        <v>293.33749999999998</v>
      </c>
      <c r="N2096">
        <v>234.67</v>
      </c>
      <c r="O2096" s="45">
        <f t="shared" si="152"/>
        <v>234.67</v>
      </c>
      <c r="P2096" s="48">
        <f t="shared" si="153"/>
        <v>293.33749999999998</v>
      </c>
      <c r="Q2096">
        <v>309.75</v>
      </c>
      <c r="R2096" s="45">
        <f>VLOOKUP(H2096,'[1]CALCUL AS et AN'!$A$2:$AU$889,46,FALSE)</f>
        <v>312.11110000000002</v>
      </c>
      <c r="S2096" s="48">
        <f>VLOOKUP(H2096,'[1]CALCUL AS et AN'!$A$2:$AU$889,47,FALSE)</f>
        <v>390.13887499999998</v>
      </c>
      <c r="T2096">
        <v>309.75</v>
      </c>
      <c r="U2096" s="45">
        <f t="shared" si="154"/>
        <v>312.11110000000002</v>
      </c>
      <c r="V2096" s="48">
        <f t="shared" si="155"/>
        <v>390.13887499999998</v>
      </c>
      <c r="W2096" t="s">
        <v>960</v>
      </c>
      <c r="X2096" t="s">
        <v>951</v>
      </c>
    </row>
    <row r="2097" spans="1:24" outlineLevel="2">
      <c r="A2097" t="s">
        <v>347</v>
      </c>
      <c r="B2097" s="73" t="str">
        <f t="shared" si="156"/>
        <v>H2.5X1.6</v>
      </c>
      <c r="C2097" t="s">
        <v>512</v>
      </c>
      <c r="D2097">
        <v>2</v>
      </c>
      <c r="E2097" t="s">
        <v>1006</v>
      </c>
      <c r="F2097">
        <v>4.63</v>
      </c>
      <c r="H2097" t="s">
        <v>512</v>
      </c>
      <c r="I2097">
        <v>2.63</v>
      </c>
      <c r="J2097">
        <v>1</v>
      </c>
      <c r="K2097">
        <v>2.63</v>
      </c>
      <c r="L2097" s="45">
        <f>VLOOKUP(H2097,'[1]CALCUL AS et AN'!$A$2:$AU$889,24,FALSE)</f>
        <v>2.63</v>
      </c>
      <c r="M2097" s="48">
        <f>VLOOKUP(H2097,'[1]CALCUL AS et AN'!$A$2:$AU$889,28,FALSE)</f>
        <v>2.63</v>
      </c>
      <c r="N2097">
        <v>5.26</v>
      </c>
      <c r="O2097" s="45">
        <f t="shared" si="152"/>
        <v>5.26</v>
      </c>
      <c r="P2097" s="48">
        <f t="shared" si="153"/>
        <v>5.26</v>
      </c>
      <c r="Q2097">
        <v>4.7300000000000004</v>
      </c>
      <c r="R2097" s="45">
        <f>VLOOKUP(H2097,'[1]CALCUL AS et AN'!$A$2:$AU$889,46,FALSE)</f>
        <v>5.26</v>
      </c>
      <c r="S2097" s="48">
        <f>VLOOKUP(H2097,'[1]CALCUL AS et AN'!$A$2:$AU$889,47,FALSE)</f>
        <v>5.26</v>
      </c>
      <c r="T2097">
        <v>9.4600000000000009</v>
      </c>
      <c r="U2097" s="45">
        <f t="shared" si="154"/>
        <v>10.52</v>
      </c>
      <c r="V2097" s="48">
        <f t="shared" si="155"/>
        <v>10.52</v>
      </c>
      <c r="W2097" t="s">
        <v>960</v>
      </c>
      <c r="X2097" t="s">
        <v>937</v>
      </c>
    </row>
    <row r="2098" spans="1:24" outlineLevel="1">
      <c r="A2098" s="73" t="s">
        <v>3146</v>
      </c>
      <c r="B2098" s="73" t="str">
        <f t="shared" si="156"/>
        <v>PSFV2EH2.5X1.6</v>
      </c>
      <c r="N2098">
        <f>SUBTOTAL(9,N2095:N2097)</f>
        <v>253.77999999999997</v>
      </c>
      <c r="O2098" s="45">
        <f>SUBTOTAL(9,O2095:O2097)</f>
        <v>253.77999999999997</v>
      </c>
      <c r="P2098" s="48">
        <f>SUBTOTAL(9,P2095:P2097)</f>
        <v>312.44749999999999</v>
      </c>
      <c r="T2098">
        <f>SUBTOTAL(9,T2095:T2097)</f>
        <v>339.98999999999995</v>
      </c>
      <c r="U2098" s="45">
        <f>SUBTOTAL(9,U2095:U2097)</f>
        <v>343.40609999999998</v>
      </c>
      <c r="V2098" s="48">
        <f>SUBTOTAL(9,V2095:V2097)</f>
        <v>421.43387499999994</v>
      </c>
    </row>
    <row r="2099" spans="1:24" outlineLevel="2">
      <c r="A2099" t="s">
        <v>676</v>
      </c>
      <c r="B2099" s="73" t="str">
        <f t="shared" si="156"/>
        <v>8X140B50</v>
      </c>
      <c r="C2099" t="s">
        <v>2391</v>
      </c>
      <c r="D2099">
        <v>50</v>
      </c>
      <c r="E2099" t="s">
        <v>2392</v>
      </c>
      <c r="F2099">
        <v>0.54900000000000004</v>
      </c>
      <c r="H2099" t="s">
        <v>2391</v>
      </c>
      <c r="I2099">
        <v>0.37</v>
      </c>
      <c r="J2099">
        <v>1</v>
      </c>
      <c r="K2099">
        <v>0.37</v>
      </c>
      <c r="L2099" s="45">
        <f>VLOOKUP(H2099,'[1]CALCUL AS et AN'!$A$2:$AU$889,24,FALSE)</f>
        <v>0.36599999999999999</v>
      </c>
      <c r="M2099" s="48">
        <f>VLOOKUP(H2099,'[1]CALCUL AS et AN'!$A$2:$AU$889,28,FALSE)</f>
        <v>0.36599999999999999</v>
      </c>
      <c r="N2099">
        <v>18.5</v>
      </c>
      <c r="O2099" s="45">
        <f t="shared" si="152"/>
        <v>18.3</v>
      </c>
      <c r="P2099" s="48">
        <f t="shared" si="153"/>
        <v>18.3</v>
      </c>
      <c r="Q2099">
        <v>0.54900000000000004</v>
      </c>
      <c r="R2099" s="45">
        <f>VLOOKUP(H2099,'[1]CALCUL AS et AN'!$A$2:$AU$889,46,FALSE)</f>
        <v>0.54899999999999993</v>
      </c>
      <c r="S2099" s="48">
        <f>VLOOKUP(H2099,'[1]CALCUL AS et AN'!$A$2:$AU$889,47,FALSE)</f>
        <v>0.54899999999999993</v>
      </c>
      <c r="T2099">
        <v>27.450000000000003</v>
      </c>
      <c r="U2099" s="45">
        <f t="shared" si="154"/>
        <v>27.449999999999996</v>
      </c>
      <c r="V2099" s="48">
        <f t="shared" si="155"/>
        <v>27.449999999999996</v>
      </c>
      <c r="W2099" t="s">
        <v>951</v>
      </c>
      <c r="X2099" t="s">
        <v>937</v>
      </c>
    </row>
    <row r="2100" spans="1:24" outlineLevel="1">
      <c r="A2100" s="73" t="s">
        <v>3147</v>
      </c>
      <c r="B2100" s="73" t="str">
        <f t="shared" si="156"/>
        <v>VCHARP8X140B50</v>
      </c>
      <c r="N2100">
        <f>SUBTOTAL(9,N2099:N2099)</f>
        <v>18.5</v>
      </c>
      <c r="O2100" s="45">
        <f>SUBTOTAL(9,O2099:O2099)</f>
        <v>18.3</v>
      </c>
      <c r="P2100" s="48">
        <f>SUBTOTAL(9,P2099:P2099)</f>
        <v>18.3</v>
      </c>
      <c r="T2100">
        <f>SUBTOTAL(9,T2099:T2099)</f>
        <v>27.450000000000003</v>
      </c>
      <c r="U2100" s="45">
        <f>SUBTOTAL(9,U2099:U2099)</f>
        <v>27.449999999999996</v>
      </c>
      <c r="V2100" s="48">
        <f>SUBTOTAL(9,V2099:V2099)</f>
        <v>27.449999999999996</v>
      </c>
    </row>
    <row r="2101" spans="1:24" outlineLevel="2">
      <c r="A2101" t="s">
        <v>680</v>
      </c>
      <c r="B2101" s="73" t="str">
        <f t="shared" si="156"/>
        <v>X70B100</v>
      </c>
      <c r="C2101">
        <v>8210707018</v>
      </c>
      <c r="D2101">
        <v>100</v>
      </c>
      <c r="E2101" t="s">
        <v>2090</v>
      </c>
      <c r="F2101">
        <v>0.158</v>
      </c>
      <c r="H2101">
        <v>8210707018</v>
      </c>
      <c r="I2101">
        <v>0.11</v>
      </c>
      <c r="J2101">
        <v>1</v>
      </c>
      <c r="K2101">
        <v>0.11</v>
      </c>
      <c r="L2101" s="45">
        <f>VLOOKUP(H2101,'[1]CALCUL AS et AN'!$A$2:$AU$889,24,FALSE)</f>
        <v>0.1056</v>
      </c>
      <c r="M2101" s="48">
        <f>VLOOKUP(H2101,'[1]CALCUL AS et AN'!$A$2:$AU$889,28,FALSE)</f>
        <v>0.1056</v>
      </c>
      <c r="N2101">
        <v>11</v>
      </c>
      <c r="O2101" s="45">
        <f t="shared" si="152"/>
        <v>10.56</v>
      </c>
      <c r="P2101" s="48">
        <f t="shared" si="153"/>
        <v>10.56</v>
      </c>
      <c r="Q2101">
        <v>0.12</v>
      </c>
      <c r="R2101" s="45">
        <f>VLOOKUP(H2101,'[1]CALCUL AS et AN'!$A$2:$AU$889,46,FALSE)</f>
        <v>0.15839999999999999</v>
      </c>
      <c r="S2101" s="48">
        <f>VLOOKUP(H2101,'[1]CALCUL AS et AN'!$A$2:$AU$889,47,FALSE)</f>
        <v>0.15839999999999999</v>
      </c>
      <c r="T2101">
        <v>12</v>
      </c>
      <c r="U2101" s="45">
        <f t="shared" si="154"/>
        <v>15.839999999999998</v>
      </c>
      <c r="V2101" s="48">
        <f t="shared" si="155"/>
        <v>15.839999999999998</v>
      </c>
      <c r="W2101" t="s">
        <v>946</v>
      </c>
      <c r="X2101" t="s">
        <v>951</v>
      </c>
    </row>
    <row r="2102" spans="1:24" outlineLevel="1">
      <c r="A2102" s="73" t="s">
        <v>3148</v>
      </c>
      <c r="B2102" s="73" t="str">
        <f t="shared" si="156"/>
        <v>VPENT7X70B100</v>
      </c>
      <c r="N2102">
        <f>SUBTOTAL(9,N2101:N2101)</f>
        <v>11</v>
      </c>
      <c r="O2102" s="45">
        <f>SUBTOTAL(9,O2101:O2101)</f>
        <v>10.56</v>
      </c>
      <c r="P2102" s="48">
        <f>SUBTOTAL(9,P2101:P2101)</f>
        <v>10.56</v>
      </c>
      <c r="T2102">
        <f>SUBTOTAL(9,T2101:T2101)</f>
        <v>12</v>
      </c>
      <c r="U2102" s="45">
        <f>SUBTOTAL(9,U2101:U2101)</f>
        <v>15.839999999999998</v>
      </c>
      <c r="V2102" s="48">
        <f>SUBTOTAL(9,V2101:V2101)</f>
        <v>15.839999999999998</v>
      </c>
    </row>
    <row r="2103" spans="1:24" outlineLevel="2">
      <c r="A2103" t="s">
        <v>270</v>
      </c>
      <c r="B2103" s="73" t="str">
        <f t="shared" si="156"/>
        <v>03</v>
      </c>
      <c r="C2103" t="s">
        <v>654</v>
      </c>
      <c r="D2103">
        <v>2</v>
      </c>
      <c r="E2103" t="s">
        <v>655</v>
      </c>
      <c r="F2103">
        <v>6.17</v>
      </c>
      <c r="H2103" t="s">
        <v>654</v>
      </c>
      <c r="I2103">
        <v>2.12</v>
      </c>
      <c r="J2103">
        <v>1</v>
      </c>
      <c r="K2103">
        <v>2.12</v>
      </c>
      <c r="L2103" s="45">
        <f>VLOOKUP(H2103,'[1]CALCUL AS et AN'!$A$2:$AU$889,24,FALSE)</f>
        <v>2.12</v>
      </c>
      <c r="M2103" s="48">
        <f>VLOOKUP(H2103,'[1]CALCUL AS et AN'!$A$2:$AU$889,28,FALSE)</f>
        <v>2.12</v>
      </c>
      <c r="N2103">
        <v>4.24</v>
      </c>
      <c r="O2103" s="45">
        <f t="shared" si="152"/>
        <v>4.24</v>
      </c>
      <c r="P2103" s="48">
        <f t="shared" si="153"/>
        <v>4.24</v>
      </c>
      <c r="Q2103">
        <v>6.17</v>
      </c>
      <c r="R2103" s="45">
        <f>VLOOKUP(H2103,'[1]CALCUL AS et AN'!$A$2:$AU$889,46,FALSE)</f>
        <v>6.36</v>
      </c>
      <c r="S2103" s="48">
        <f>VLOOKUP(H2103,'[1]CALCUL AS et AN'!$A$2:$AU$889,47,FALSE)</f>
        <v>6.36</v>
      </c>
      <c r="T2103">
        <v>12.34</v>
      </c>
      <c r="U2103" s="45">
        <f t="shared" si="154"/>
        <v>12.72</v>
      </c>
      <c r="V2103" s="48">
        <f t="shared" si="155"/>
        <v>12.72</v>
      </c>
      <c r="W2103" t="s">
        <v>946</v>
      </c>
      <c r="X2103" t="s">
        <v>937</v>
      </c>
    </row>
    <row r="2104" spans="1:24" outlineLevel="2">
      <c r="A2104" t="s">
        <v>270</v>
      </c>
      <c r="B2104" s="73" t="str">
        <f t="shared" si="156"/>
        <v>03</v>
      </c>
      <c r="C2104" t="s">
        <v>484</v>
      </c>
      <c r="D2104">
        <v>2</v>
      </c>
      <c r="E2104" t="s">
        <v>485</v>
      </c>
      <c r="F2104">
        <v>55.83</v>
      </c>
      <c r="H2104" t="s">
        <v>484</v>
      </c>
      <c r="I2104">
        <v>27.5</v>
      </c>
      <c r="J2104">
        <v>1</v>
      </c>
      <c r="K2104">
        <v>27.5</v>
      </c>
      <c r="L2104" s="45">
        <f>VLOOKUP(H2104,'[1]CALCUL AS et AN'!$A$2:$AU$889,24,FALSE)</f>
        <v>27.5</v>
      </c>
      <c r="M2104" s="48">
        <f>VLOOKUP(H2104,'[1]CALCUL AS et AN'!$A$2:$AU$889,28,FALSE)</f>
        <v>27.5</v>
      </c>
      <c r="N2104">
        <v>55</v>
      </c>
      <c r="O2104" s="45">
        <f t="shared" si="152"/>
        <v>55</v>
      </c>
      <c r="P2104" s="48">
        <f t="shared" si="153"/>
        <v>55</v>
      </c>
      <c r="Q2104">
        <v>55.83</v>
      </c>
      <c r="R2104" s="45">
        <f>VLOOKUP(H2104,'[1]CALCUL AS et AN'!$A$2:$AU$889,46,FALSE)</f>
        <v>55</v>
      </c>
      <c r="S2104" s="48">
        <f>VLOOKUP(H2104,'[1]CALCUL AS et AN'!$A$2:$AU$889,47,FALSE)</f>
        <v>55</v>
      </c>
      <c r="T2104">
        <v>111.66</v>
      </c>
      <c r="U2104" s="45">
        <f t="shared" si="154"/>
        <v>110</v>
      </c>
      <c r="V2104" s="48">
        <f t="shared" si="155"/>
        <v>110</v>
      </c>
      <c r="W2104" t="s">
        <v>946</v>
      </c>
      <c r="X2104" t="s">
        <v>937</v>
      </c>
    </row>
    <row r="2105" spans="1:24" outlineLevel="1">
      <c r="A2105" s="73" t="s">
        <v>3149</v>
      </c>
      <c r="B2105" s="73" t="str">
        <f t="shared" si="156"/>
        <v>KITTOB03</v>
      </c>
      <c r="N2105">
        <f>SUBTOTAL(9,N2103:N2104)</f>
        <v>59.24</v>
      </c>
      <c r="O2105" s="45">
        <f>SUBTOTAL(9,O2103:O2104)</f>
        <v>59.24</v>
      </c>
      <c r="P2105" s="48">
        <f>SUBTOTAL(9,P2103:P2104)</f>
        <v>59.24</v>
      </c>
      <c r="T2105">
        <f>SUBTOTAL(9,T2103:T2104)</f>
        <v>124</v>
      </c>
      <c r="U2105" s="45">
        <f>SUBTOTAL(9,U2103:U2104)</f>
        <v>122.72</v>
      </c>
      <c r="V2105" s="48">
        <f>SUBTOTAL(9,V2103:V2104)</f>
        <v>122.72</v>
      </c>
    </row>
    <row r="2106" spans="1:24" outlineLevel="2">
      <c r="A2106" t="s">
        <v>201</v>
      </c>
      <c r="B2106" s="73" t="str">
        <f t="shared" si="156"/>
        <v>4X2</v>
      </c>
      <c r="C2106" t="s">
        <v>2137</v>
      </c>
      <c r="D2106">
        <v>2</v>
      </c>
      <c r="E2106" t="s">
        <v>2138</v>
      </c>
      <c r="F2106">
        <v>34.299999999999997</v>
      </c>
      <c r="H2106" t="s">
        <v>2137</v>
      </c>
      <c r="I2106">
        <v>39.5</v>
      </c>
      <c r="J2106">
        <v>1</v>
      </c>
      <c r="K2106">
        <v>39.5</v>
      </c>
      <c r="L2106" s="45">
        <f>VLOOKUP(H2106,'[1]CALCUL AS et AN'!$A$2:$AU$889,24,FALSE)</f>
        <v>39.5</v>
      </c>
      <c r="M2106" s="48">
        <f>VLOOKUP(H2106,'[1]CALCUL AS et AN'!$A$2:$AU$889,28,FALSE)</f>
        <v>39.5</v>
      </c>
      <c r="N2106">
        <v>79</v>
      </c>
      <c r="O2106" s="45">
        <f t="shared" si="152"/>
        <v>79</v>
      </c>
      <c r="P2106" s="48">
        <f t="shared" si="153"/>
        <v>79</v>
      </c>
      <c r="Q2106">
        <v>34.299999999999997</v>
      </c>
      <c r="R2106" s="45">
        <f>VLOOKUP(H2106,'[1]CALCUL AS et AN'!$A$2:$AU$889,46,FALSE)</f>
        <v>59.25</v>
      </c>
      <c r="S2106" s="48">
        <f>VLOOKUP(H2106,'[1]CALCUL AS et AN'!$A$2:$AU$889,47,FALSE)</f>
        <v>47.4</v>
      </c>
      <c r="T2106">
        <v>68.599999999999994</v>
      </c>
      <c r="U2106" s="45">
        <f t="shared" si="154"/>
        <v>118.5</v>
      </c>
      <c r="V2106" s="48">
        <f t="shared" si="155"/>
        <v>94.8</v>
      </c>
      <c r="W2106" t="s">
        <v>946</v>
      </c>
      <c r="X2106" t="s">
        <v>951</v>
      </c>
    </row>
    <row r="2107" spans="1:24" outlineLevel="2">
      <c r="A2107" t="s">
        <v>201</v>
      </c>
      <c r="B2107" s="73" t="str">
        <f t="shared" si="156"/>
        <v>4X2</v>
      </c>
      <c r="C2107" t="s">
        <v>1445</v>
      </c>
      <c r="D2107">
        <v>8</v>
      </c>
      <c r="E2107" t="s">
        <v>1446</v>
      </c>
      <c r="F2107">
        <v>40.47</v>
      </c>
      <c r="H2107" t="s">
        <v>1445</v>
      </c>
      <c r="I2107">
        <v>28.7</v>
      </c>
      <c r="J2107">
        <v>1</v>
      </c>
      <c r="K2107">
        <v>28.7</v>
      </c>
      <c r="L2107" s="45">
        <f>VLOOKUP(H2107,'[1]CALCUL AS et AN'!$A$2:$AU$889,24,FALSE)</f>
        <v>28.7</v>
      </c>
      <c r="M2107" s="48">
        <f>VLOOKUP(H2107,'[1]CALCUL AS et AN'!$A$2:$AU$889,28,FALSE)</f>
        <v>28.7</v>
      </c>
      <c r="N2107">
        <v>229.6</v>
      </c>
      <c r="O2107" s="45">
        <f t="shared" si="152"/>
        <v>229.6</v>
      </c>
      <c r="P2107" s="48">
        <f t="shared" si="153"/>
        <v>229.6</v>
      </c>
      <c r="Q2107">
        <v>40.47</v>
      </c>
      <c r="R2107" s="45">
        <f>VLOOKUP(H2107,'[1]CALCUL AS et AN'!$A$2:$AU$889,46,FALSE)</f>
        <v>43.05</v>
      </c>
      <c r="S2107" s="48">
        <f>VLOOKUP(H2107,'[1]CALCUL AS et AN'!$A$2:$AU$889,47,FALSE)</f>
        <v>43.05</v>
      </c>
      <c r="T2107">
        <v>323.76</v>
      </c>
      <c r="U2107" s="45">
        <f t="shared" si="154"/>
        <v>344.4</v>
      </c>
      <c r="V2107" s="48">
        <f t="shared" si="155"/>
        <v>344.4</v>
      </c>
      <c r="W2107" t="s">
        <v>946</v>
      </c>
      <c r="X2107" t="s">
        <v>951</v>
      </c>
    </row>
    <row r="2108" spans="1:24" outlineLevel="1">
      <c r="A2108" s="73" t="s">
        <v>3150</v>
      </c>
      <c r="B2108" s="73" t="str">
        <f t="shared" si="156"/>
        <v>PSR4EH4X2</v>
      </c>
      <c r="N2108">
        <f>SUBTOTAL(9,N2106:N2107)</f>
        <v>308.60000000000002</v>
      </c>
      <c r="O2108" s="45">
        <f>SUBTOTAL(9,O2106:O2107)</f>
        <v>308.60000000000002</v>
      </c>
      <c r="P2108" s="48">
        <f>SUBTOTAL(9,P2106:P2107)</f>
        <v>308.60000000000002</v>
      </c>
      <c r="T2108">
        <f>SUBTOTAL(9,T2106:T2107)</f>
        <v>392.36</v>
      </c>
      <c r="U2108" s="45">
        <f>SUBTOTAL(9,U2106:U2107)</f>
        <v>462.9</v>
      </c>
      <c r="V2108" s="48">
        <f>SUBTOTAL(9,V2106:V2107)</f>
        <v>439.2</v>
      </c>
    </row>
    <row r="2109" spans="1:24" outlineLevel="2">
      <c r="A2109" t="s">
        <v>682</v>
      </c>
      <c r="B2109" s="73" t="str">
        <f t="shared" si="156"/>
        <v>X30B100</v>
      </c>
      <c r="C2109">
        <v>8210603018</v>
      </c>
      <c r="D2109">
        <v>100</v>
      </c>
      <c r="E2109" t="s">
        <v>2088</v>
      </c>
      <c r="F2109">
        <v>6.8000000000000005E-2</v>
      </c>
      <c r="H2109">
        <v>8210603018</v>
      </c>
      <c r="I2109">
        <v>0.11</v>
      </c>
      <c r="J2109">
        <v>1</v>
      </c>
      <c r="K2109">
        <v>0.11</v>
      </c>
      <c r="L2109" s="45">
        <f>VLOOKUP(H2109,'[1]CALCUL AS et AN'!$A$2:$AU$889,24,FALSE)</f>
        <v>0.108</v>
      </c>
      <c r="M2109" s="48">
        <f>VLOOKUP(H2109,'[1]CALCUL AS et AN'!$A$2:$AU$889,28,FALSE)</f>
        <v>0.108</v>
      </c>
      <c r="N2109">
        <v>11</v>
      </c>
      <c r="O2109" s="45">
        <f t="shared" si="152"/>
        <v>10.8</v>
      </c>
      <c r="P2109" s="48">
        <f t="shared" si="153"/>
        <v>10.8</v>
      </c>
      <c r="Q2109">
        <v>6.8000000000000005E-2</v>
      </c>
      <c r="R2109" s="45">
        <f>VLOOKUP(H2109,'[1]CALCUL AS et AN'!$A$2:$AU$889,46,FALSE)</f>
        <v>0.16200000000000001</v>
      </c>
      <c r="S2109" s="48">
        <f>VLOOKUP(H2109,'[1]CALCUL AS et AN'!$A$2:$AU$889,47,FALSE)</f>
        <v>0.16200000000000001</v>
      </c>
      <c r="T2109">
        <v>6.8000000000000007</v>
      </c>
      <c r="U2109" s="45">
        <f t="shared" si="154"/>
        <v>16.2</v>
      </c>
      <c r="V2109" s="48">
        <f t="shared" si="155"/>
        <v>16.2</v>
      </c>
      <c r="W2109" t="s">
        <v>946</v>
      </c>
      <c r="X2109" t="s">
        <v>951</v>
      </c>
    </row>
    <row r="2110" spans="1:24" outlineLevel="1">
      <c r="A2110" s="73" t="s">
        <v>3151</v>
      </c>
      <c r="B2110" s="73" t="str">
        <f t="shared" si="156"/>
        <v>VPENT6X30B100</v>
      </c>
      <c r="N2110">
        <f>SUBTOTAL(9,N2109:N2109)</f>
        <v>11</v>
      </c>
      <c r="O2110" s="45">
        <f>SUBTOTAL(9,O2109:O2109)</f>
        <v>10.8</v>
      </c>
      <c r="P2110" s="48">
        <f>SUBTOTAL(9,P2109:P2109)</f>
        <v>10.8</v>
      </c>
      <c r="T2110">
        <f>SUBTOTAL(9,T2109:T2109)</f>
        <v>6.8000000000000007</v>
      </c>
      <c r="U2110" s="45">
        <f>SUBTOTAL(9,U2109:U2109)</f>
        <v>16.2</v>
      </c>
      <c r="V2110" s="48">
        <f>SUBTOTAL(9,V2109:V2109)</f>
        <v>16.2</v>
      </c>
    </row>
    <row r="2111" spans="1:24" outlineLevel="2">
      <c r="A2111" t="s">
        <v>1106</v>
      </c>
      <c r="B2111" s="73" t="str">
        <f t="shared" si="156"/>
        <v>H9x4</v>
      </c>
      <c r="C2111" t="s">
        <v>412</v>
      </c>
      <c r="D2111">
        <v>1</v>
      </c>
      <c r="E2111" t="s">
        <v>413</v>
      </c>
      <c r="F2111">
        <v>16.5</v>
      </c>
      <c r="H2111" t="s">
        <v>412</v>
      </c>
      <c r="I2111">
        <v>13.85</v>
      </c>
      <c r="J2111">
        <v>1</v>
      </c>
      <c r="K2111">
        <v>13.85</v>
      </c>
      <c r="L2111" s="45">
        <f>VLOOKUP(H2111,'[1]CALCUL AS et AN'!$A$2:$AU$889,24,FALSE)</f>
        <v>13.85</v>
      </c>
      <c r="M2111" s="48">
        <f>VLOOKUP(H2111,'[1]CALCUL AS et AN'!$A$2:$AU$889,28,FALSE)</f>
        <v>13.85</v>
      </c>
      <c r="N2111">
        <v>13.85</v>
      </c>
      <c r="O2111" s="45">
        <f t="shared" si="152"/>
        <v>13.85</v>
      </c>
      <c r="P2111" s="48">
        <f t="shared" si="153"/>
        <v>13.85</v>
      </c>
      <c r="Q2111">
        <v>20.78</v>
      </c>
      <c r="R2111" s="45">
        <f>VLOOKUP(H2111,'[1]CALCUL AS et AN'!$A$2:$AU$889,46,FALSE)</f>
        <v>20.774999999999999</v>
      </c>
      <c r="S2111" s="48">
        <f>VLOOKUP(H2111,'[1]CALCUL AS et AN'!$A$2:$AU$889,47,FALSE)</f>
        <v>20.774999999999999</v>
      </c>
      <c r="T2111">
        <v>20.78</v>
      </c>
      <c r="U2111" s="45">
        <f t="shared" si="154"/>
        <v>20.774999999999999</v>
      </c>
      <c r="V2111" s="48">
        <f t="shared" si="155"/>
        <v>20.774999999999999</v>
      </c>
      <c r="W2111" t="s">
        <v>946</v>
      </c>
      <c r="X2111" t="s">
        <v>937</v>
      </c>
    </row>
    <row r="2112" spans="1:24" outlineLevel="2">
      <c r="A2112" t="s">
        <v>1106</v>
      </c>
      <c r="B2112" s="73" t="str">
        <f t="shared" si="156"/>
        <v>H9x4</v>
      </c>
      <c r="C2112" t="s">
        <v>2245</v>
      </c>
      <c r="D2112">
        <v>1</v>
      </c>
      <c r="E2112" t="s">
        <v>2246</v>
      </c>
      <c r="F2112">
        <v>1271.77</v>
      </c>
      <c r="H2112" t="s">
        <v>2245</v>
      </c>
      <c r="I2112">
        <v>963.46</v>
      </c>
      <c r="J2112">
        <v>1</v>
      </c>
      <c r="K2112">
        <v>963.46</v>
      </c>
      <c r="L2112" s="45">
        <f>VLOOKUP(H2112,'[1]CALCUL AS et AN'!$A$2:$AU$889,24,FALSE)</f>
        <v>963.46</v>
      </c>
      <c r="M2112" s="48">
        <f>VLOOKUP(H2112,'[1]CALCUL AS et AN'!$A$2:$AU$889,28,FALSE)</f>
        <v>1204.325</v>
      </c>
      <c r="N2112">
        <v>963.46</v>
      </c>
      <c r="O2112" s="45">
        <f t="shared" si="152"/>
        <v>963.46</v>
      </c>
      <c r="P2112" s="48">
        <f t="shared" si="153"/>
        <v>1204.325</v>
      </c>
      <c r="Q2112">
        <v>1271.77</v>
      </c>
      <c r="R2112" s="45">
        <f>VLOOKUP(H2112,'[1]CALCUL AS et AN'!$A$2:$AU$889,46,FALSE)</f>
        <v>1281.4018000000001</v>
      </c>
      <c r="S2112" s="48">
        <f>VLOOKUP(H2112,'[1]CALCUL AS et AN'!$A$2:$AU$889,47,FALSE)</f>
        <v>1601.7522500000002</v>
      </c>
      <c r="T2112">
        <v>1271.77</v>
      </c>
      <c r="U2112" s="45">
        <f t="shared" si="154"/>
        <v>1281.4018000000001</v>
      </c>
      <c r="V2112" s="48">
        <f t="shared" si="155"/>
        <v>1601.7522500000002</v>
      </c>
      <c r="W2112" t="s">
        <v>946</v>
      </c>
      <c r="X2112" t="s">
        <v>951</v>
      </c>
    </row>
    <row r="2113" spans="1:24" outlineLevel="2">
      <c r="A2113" t="s">
        <v>1106</v>
      </c>
      <c r="B2113" s="73" t="str">
        <f t="shared" si="156"/>
        <v>H9x4</v>
      </c>
      <c r="C2113" t="s">
        <v>512</v>
      </c>
      <c r="D2113">
        <v>2</v>
      </c>
      <c r="E2113" t="s">
        <v>1006</v>
      </c>
      <c r="F2113">
        <v>4.63</v>
      </c>
      <c r="H2113" t="s">
        <v>512</v>
      </c>
      <c r="I2113">
        <v>2.63</v>
      </c>
      <c r="J2113">
        <v>1</v>
      </c>
      <c r="K2113">
        <v>2.63</v>
      </c>
      <c r="L2113" s="45">
        <f>VLOOKUP(H2113,'[1]CALCUL AS et AN'!$A$2:$AU$889,24,FALSE)</f>
        <v>2.63</v>
      </c>
      <c r="M2113" s="48">
        <f>VLOOKUP(H2113,'[1]CALCUL AS et AN'!$A$2:$AU$889,28,FALSE)</f>
        <v>2.63</v>
      </c>
      <c r="N2113">
        <v>5.26</v>
      </c>
      <c r="O2113" s="45">
        <f t="shared" si="152"/>
        <v>5.26</v>
      </c>
      <c r="P2113" s="48">
        <f t="shared" si="153"/>
        <v>5.26</v>
      </c>
      <c r="Q2113">
        <v>4.7300000000000004</v>
      </c>
      <c r="R2113" s="45">
        <f>VLOOKUP(H2113,'[1]CALCUL AS et AN'!$A$2:$AU$889,46,FALSE)</f>
        <v>5.26</v>
      </c>
      <c r="S2113" s="48">
        <f>VLOOKUP(H2113,'[1]CALCUL AS et AN'!$A$2:$AU$889,47,FALSE)</f>
        <v>5.26</v>
      </c>
      <c r="T2113">
        <v>9.4600000000000009</v>
      </c>
      <c r="U2113" s="45">
        <f t="shared" si="154"/>
        <v>10.52</v>
      </c>
      <c r="V2113" s="48">
        <f t="shared" si="155"/>
        <v>10.52</v>
      </c>
      <c r="W2113" t="s">
        <v>946</v>
      </c>
      <c r="X2113" t="s">
        <v>937</v>
      </c>
    </row>
    <row r="2114" spans="1:24" outlineLevel="1">
      <c r="A2114" s="73" t="s">
        <v>3152</v>
      </c>
      <c r="B2114" s="73" t="str">
        <f t="shared" si="156"/>
        <v>PFV18EH9x4</v>
      </c>
      <c r="N2114">
        <f>SUBTOTAL(9,N2111:N2113)</f>
        <v>982.57</v>
      </c>
      <c r="O2114" s="45">
        <f>SUBTOTAL(9,O2111:O2113)</f>
        <v>982.57</v>
      </c>
      <c r="P2114" s="48">
        <f>SUBTOTAL(9,P2111:P2113)</f>
        <v>1223.4349999999999</v>
      </c>
      <c r="T2114">
        <f>SUBTOTAL(9,T2111:T2113)</f>
        <v>1302.01</v>
      </c>
      <c r="U2114" s="45">
        <f>SUBTOTAL(9,U2111:U2113)</f>
        <v>1312.6968000000002</v>
      </c>
      <c r="V2114" s="48">
        <f>SUBTOTAL(9,V2111:V2113)</f>
        <v>1633.0472500000003</v>
      </c>
    </row>
    <row r="2115" spans="1:24" outlineLevel="2">
      <c r="A2115" t="s">
        <v>1109</v>
      </c>
      <c r="B2115" s="73" t="str">
        <f t="shared" si="156"/>
        <v>H8x4.5</v>
      </c>
      <c r="C2115" t="s">
        <v>412</v>
      </c>
      <c r="D2115">
        <v>1</v>
      </c>
      <c r="E2115" t="s">
        <v>413</v>
      </c>
      <c r="F2115">
        <v>16.5</v>
      </c>
      <c r="H2115" t="s">
        <v>412</v>
      </c>
      <c r="I2115">
        <v>13.85</v>
      </c>
      <c r="J2115">
        <v>1</v>
      </c>
      <c r="K2115">
        <v>13.85</v>
      </c>
      <c r="L2115" s="45">
        <f>VLOOKUP(H2115,'[1]CALCUL AS et AN'!$A$2:$AU$889,24,FALSE)</f>
        <v>13.85</v>
      </c>
      <c r="M2115" s="48">
        <f>VLOOKUP(H2115,'[1]CALCUL AS et AN'!$A$2:$AU$889,28,FALSE)</f>
        <v>13.85</v>
      </c>
      <c r="N2115">
        <v>13.85</v>
      </c>
      <c r="O2115" s="45">
        <f t="shared" si="152"/>
        <v>13.85</v>
      </c>
      <c r="P2115" s="48">
        <f t="shared" si="153"/>
        <v>13.85</v>
      </c>
      <c r="Q2115">
        <v>20.78</v>
      </c>
      <c r="R2115" s="45">
        <f>VLOOKUP(H2115,'[1]CALCUL AS et AN'!$A$2:$AU$889,46,FALSE)</f>
        <v>20.774999999999999</v>
      </c>
      <c r="S2115" s="48">
        <f>VLOOKUP(H2115,'[1]CALCUL AS et AN'!$A$2:$AU$889,47,FALSE)</f>
        <v>20.774999999999999</v>
      </c>
      <c r="T2115">
        <v>20.78</v>
      </c>
      <c r="U2115" s="45">
        <f t="shared" si="154"/>
        <v>20.774999999999999</v>
      </c>
      <c r="V2115" s="48">
        <f t="shared" si="155"/>
        <v>20.774999999999999</v>
      </c>
      <c r="W2115" t="s">
        <v>946</v>
      </c>
      <c r="X2115" t="s">
        <v>937</v>
      </c>
    </row>
    <row r="2116" spans="1:24" outlineLevel="2">
      <c r="A2116" t="s">
        <v>1109</v>
      </c>
      <c r="B2116" s="73" t="str">
        <f t="shared" si="156"/>
        <v>H8x4.5</v>
      </c>
      <c r="C2116" t="s">
        <v>1895</v>
      </c>
      <c r="D2116">
        <v>1</v>
      </c>
      <c r="E2116" t="s">
        <v>1896</v>
      </c>
      <c r="F2116">
        <v>1289.6099999999999</v>
      </c>
      <c r="H2116" t="s">
        <v>1895</v>
      </c>
      <c r="I2116">
        <v>976.98</v>
      </c>
      <c r="J2116">
        <v>1</v>
      </c>
      <c r="K2116">
        <v>976.98</v>
      </c>
      <c r="L2116" s="45">
        <f>VLOOKUP(H2116,'[1]CALCUL AS et AN'!$A$2:$AU$889,24,FALSE)</f>
        <v>976.98</v>
      </c>
      <c r="M2116" s="48">
        <f>VLOOKUP(H2116,'[1]CALCUL AS et AN'!$A$2:$AU$889,28,FALSE)</f>
        <v>1221.2249999999999</v>
      </c>
      <c r="N2116">
        <v>976.98</v>
      </c>
      <c r="O2116" s="45">
        <f t="shared" si="152"/>
        <v>976.98</v>
      </c>
      <c r="P2116" s="48">
        <f t="shared" si="153"/>
        <v>1221.2249999999999</v>
      </c>
      <c r="Q2116">
        <v>1289.6099999999999</v>
      </c>
      <c r="R2116" s="45">
        <f>VLOOKUP(H2116,'[1]CALCUL AS et AN'!$A$2:$AU$889,46,FALSE)</f>
        <v>1299.3834000000002</v>
      </c>
      <c r="S2116" s="48">
        <f>VLOOKUP(H2116,'[1]CALCUL AS et AN'!$A$2:$AU$889,47,FALSE)</f>
        <v>1624.2292499999999</v>
      </c>
      <c r="T2116">
        <v>1289.6099999999999</v>
      </c>
      <c r="U2116" s="45">
        <f t="shared" si="154"/>
        <v>1299.3834000000002</v>
      </c>
      <c r="V2116" s="48">
        <f t="shared" si="155"/>
        <v>1624.2292499999999</v>
      </c>
      <c r="W2116" t="s">
        <v>946</v>
      </c>
      <c r="X2116" t="s">
        <v>951</v>
      </c>
    </row>
    <row r="2117" spans="1:24" outlineLevel="2">
      <c r="A2117" t="s">
        <v>1109</v>
      </c>
      <c r="B2117" s="73" t="str">
        <f t="shared" si="156"/>
        <v>H8x4.5</v>
      </c>
      <c r="C2117" t="s">
        <v>512</v>
      </c>
      <c r="D2117">
        <v>2</v>
      </c>
      <c r="E2117" t="s">
        <v>1006</v>
      </c>
      <c r="F2117">
        <v>4.63</v>
      </c>
      <c r="H2117" t="s">
        <v>512</v>
      </c>
      <c r="I2117">
        <v>2.63</v>
      </c>
      <c r="J2117">
        <v>1</v>
      </c>
      <c r="K2117">
        <v>2.63</v>
      </c>
      <c r="L2117" s="45">
        <f>VLOOKUP(H2117,'[1]CALCUL AS et AN'!$A$2:$AU$889,24,FALSE)</f>
        <v>2.63</v>
      </c>
      <c r="M2117" s="48">
        <f>VLOOKUP(H2117,'[1]CALCUL AS et AN'!$A$2:$AU$889,28,FALSE)</f>
        <v>2.63</v>
      </c>
      <c r="N2117">
        <v>5.26</v>
      </c>
      <c r="O2117" s="45">
        <f t="shared" si="152"/>
        <v>5.26</v>
      </c>
      <c r="P2117" s="48">
        <f t="shared" si="153"/>
        <v>5.26</v>
      </c>
      <c r="Q2117">
        <v>4.7300000000000004</v>
      </c>
      <c r="R2117" s="45">
        <f>VLOOKUP(H2117,'[1]CALCUL AS et AN'!$A$2:$AU$889,46,FALSE)</f>
        <v>5.26</v>
      </c>
      <c r="S2117" s="48">
        <f>VLOOKUP(H2117,'[1]CALCUL AS et AN'!$A$2:$AU$889,47,FALSE)</f>
        <v>5.26</v>
      </c>
      <c r="T2117">
        <v>9.4600000000000009</v>
      </c>
      <c r="U2117" s="45">
        <f t="shared" si="154"/>
        <v>10.52</v>
      </c>
      <c r="V2117" s="48">
        <f t="shared" si="155"/>
        <v>10.52</v>
      </c>
      <c r="W2117" t="s">
        <v>946</v>
      </c>
      <c r="X2117" t="s">
        <v>937</v>
      </c>
    </row>
    <row r="2118" spans="1:24" outlineLevel="1">
      <c r="A2118" s="73" t="s">
        <v>3153</v>
      </c>
      <c r="B2118" s="73" t="str">
        <f t="shared" si="156"/>
        <v>PFV18EH8x4.5</v>
      </c>
      <c r="N2118">
        <f>SUBTOTAL(9,N2115:N2117)</f>
        <v>996.09</v>
      </c>
      <c r="O2118" s="45">
        <f>SUBTOTAL(9,O2115:O2117)</f>
        <v>996.09</v>
      </c>
      <c r="P2118" s="48">
        <f>SUBTOTAL(9,P2115:P2117)</f>
        <v>1240.3349999999998</v>
      </c>
      <c r="T2118">
        <f>SUBTOTAL(9,T2115:T2117)</f>
        <v>1319.85</v>
      </c>
      <c r="U2118" s="45">
        <f>SUBTOTAL(9,U2115:U2117)</f>
        <v>1330.6784000000002</v>
      </c>
      <c r="V2118" s="48">
        <f>SUBTOTAL(9,V2115:V2117)</f>
        <v>1655.5242499999999</v>
      </c>
    </row>
    <row r="2119" spans="1:24" outlineLevel="2">
      <c r="A2119" t="s">
        <v>1117</v>
      </c>
      <c r="B2119" s="73" t="str">
        <f t="shared" si="156"/>
        <v>H8x3.5</v>
      </c>
      <c r="C2119" t="s">
        <v>412</v>
      </c>
      <c r="D2119">
        <v>1</v>
      </c>
      <c r="E2119" t="s">
        <v>413</v>
      </c>
      <c r="F2119">
        <v>16.5</v>
      </c>
      <c r="H2119" t="s">
        <v>412</v>
      </c>
      <c r="I2119">
        <v>13.85</v>
      </c>
      <c r="J2119">
        <v>1</v>
      </c>
      <c r="K2119">
        <v>13.85</v>
      </c>
      <c r="L2119" s="45">
        <f>VLOOKUP(H2119,'[1]CALCUL AS et AN'!$A$2:$AU$889,24,FALSE)</f>
        <v>13.85</v>
      </c>
      <c r="M2119" s="48">
        <f>VLOOKUP(H2119,'[1]CALCUL AS et AN'!$A$2:$AU$889,28,FALSE)</f>
        <v>13.85</v>
      </c>
      <c r="N2119">
        <v>13.85</v>
      </c>
      <c r="O2119" s="45">
        <f t="shared" si="152"/>
        <v>13.85</v>
      </c>
      <c r="P2119" s="48">
        <f t="shared" si="153"/>
        <v>13.85</v>
      </c>
      <c r="Q2119">
        <v>20.78</v>
      </c>
      <c r="R2119" s="45">
        <f>VLOOKUP(H2119,'[1]CALCUL AS et AN'!$A$2:$AU$889,46,FALSE)</f>
        <v>20.774999999999999</v>
      </c>
      <c r="S2119" s="48">
        <f>VLOOKUP(H2119,'[1]CALCUL AS et AN'!$A$2:$AU$889,47,FALSE)</f>
        <v>20.774999999999999</v>
      </c>
      <c r="T2119">
        <v>20.78</v>
      </c>
      <c r="U2119" s="45">
        <f t="shared" si="154"/>
        <v>20.774999999999999</v>
      </c>
      <c r="V2119" s="48">
        <f t="shared" si="155"/>
        <v>20.774999999999999</v>
      </c>
      <c r="W2119" t="s">
        <v>946</v>
      </c>
      <c r="X2119" t="s">
        <v>937</v>
      </c>
    </row>
    <row r="2120" spans="1:24" outlineLevel="2">
      <c r="A2120" t="s">
        <v>1117</v>
      </c>
      <c r="B2120" s="73" t="str">
        <f t="shared" si="156"/>
        <v>H8x3.5</v>
      </c>
      <c r="C2120" t="s">
        <v>1969</v>
      </c>
      <c r="D2120">
        <v>1</v>
      </c>
      <c r="E2120" t="s">
        <v>1970</v>
      </c>
      <c r="F2120">
        <v>1030.77</v>
      </c>
      <c r="H2120" t="s">
        <v>1969</v>
      </c>
      <c r="I2120">
        <v>780.89</v>
      </c>
      <c r="J2120">
        <v>1</v>
      </c>
      <c r="K2120">
        <v>780.89</v>
      </c>
      <c r="L2120" s="45">
        <f>VLOOKUP(H2120,'[1]CALCUL AS et AN'!$A$2:$AU$889,24,FALSE)</f>
        <v>780.89</v>
      </c>
      <c r="M2120" s="48">
        <f>VLOOKUP(H2120,'[1]CALCUL AS et AN'!$A$2:$AU$889,28,FALSE)</f>
        <v>976.11249999999995</v>
      </c>
      <c r="N2120">
        <v>780.89</v>
      </c>
      <c r="O2120" s="45">
        <f t="shared" si="152"/>
        <v>780.89</v>
      </c>
      <c r="P2120" s="48">
        <f t="shared" si="153"/>
        <v>976.11249999999995</v>
      </c>
      <c r="Q2120">
        <v>1030.77</v>
      </c>
      <c r="R2120" s="45">
        <f>VLOOKUP(H2120,'[1]CALCUL AS et AN'!$A$2:$AU$889,46,FALSE)</f>
        <v>1038.5837000000001</v>
      </c>
      <c r="S2120" s="48">
        <f>VLOOKUP(H2120,'[1]CALCUL AS et AN'!$A$2:$AU$889,47,FALSE)</f>
        <v>1298.2296249999999</v>
      </c>
      <c r="T2120">
        <v>1030.77</v>
      </c>
      <c r="U2120" s="45">
        <f t="shared" si="154"/>
        <v>1038.5837000000001</v>
      </c>
      <c r="V2120" s="48">
        <f t="shared" si="155"/>
        <v>1298.2296249999999</v>
      </c>
      <c r="W2120" t="s">
        <v>946</v>
      </c>
      <c r="X2120" t="s">
        <v>951</v>
      </c>
    </row>
    <row r="2121" spans="1:24" outlineLevel="2">
      <c r="A2121" t="s">
        <v>1117</v>
      </c>
      <c r="B2121" s="73" t="str">
        <f t="shared" si="156"/>
        <v>H8x3.5</v>
      </c>
      <c r="C2121" t="s">
        <v>512</v>
      </c>
      <c r="D2121">
        <v>2</v>
      </c>
      <c r="E2121" t="s">
        <v>1006</v>
      </c>
      <c r="F2121">
        <v>4.63</v>
      </c>
      <c r="H2121" t="s">
        <v>512</v>
      </c>
      <c r="I2121">
        <v>2.63</v>
      </c>
      <c r="J2121">
        <v>1</v>
      </c>
      <c r="K2121">
        <v>2.63</v>
      </c>
      <c r="L2121" s="45">
        <f>VLOOKUP(H2121,'[1]CALCUL AS et AN'!$A$2:$AU$889,24,FALSE)</f>
        <v>2.63</v>
      </c>
      <c r="M2121" s="48">
        <f>VLOOKUP(H2121,'[1]CALCUL AS et AN'!$A$2:$AU$889,28,FALSE)</f>
        <v>2.63</v>
      </c>
      <c r="N2121">
        <v>5.26</v>
      </c>
      <c r="O2121" s="45">
        <f t="shared" si="152"/>
        <v>5.26</v>
      </c>
      <c r="P2121" s="48">
        <f t="shared" si="153"/>
        <v>5.26</v>
      </c>
      <c r="Q2121">
        <v>4.7300000000000004</v>
      </c>
      <c r="R2121" s="45">
        <f>VLOOKUP(H2121,'[1]CALCUL AS et AN'!$A$2:$AU$889,46,FALSE)</f>
        <v>5.26</v>
      </c>
      <c r="S2121" s="48">
        <f>VLOOKUP(H2121,'[1]CALCUL AS et AN'!$A$2:$AU$889,47,FALSE)</f>
        <v>5.26</v>
      </c>
      <c r="T2121">
        <v>9.4600000000000009</v>
      </c>
      <c r="U2121" s="45">
        <f t="shared" si="154"/>
        <v>10.52</v>
      </c>
      <c r="V2121" s="48">
        <f t="shared" si="155"/>
        <v>10.52</v>
      </c>
      <c r="W2121" t="s">
        <v>946</v>
      </c>
      <c r="X2121" t="s">
        <v>937</v>
      </c>
    </row>
    <row r="2122" spans="1:24" outlineLevel="1">
      <c r="A2122" s="73" t="s">
        <v>3154</v>
      </c>
      <c r="B2122" s="73" t="str">
        <f t="shared" si="156"/>
        <v>PFV14EH8x3.5</v>
      </c>
      <c r="N2122">
        <f>SUBTOTAL(9,N2119:N2121)</f>
        <v>800</v>
      </c>
      <c r="O2122" s="45">
        <f>SUBTOTAL(9,O2119:O2121)</f>
        <v>800</v>
      </c>
      <c r="P2122" s="48">
        <f>SUBTOTAL(9,P2119:P2121)</f>
        <v>995.22249999999997</v>
      </c>
      <c r="T2122">
        <f>SUBTOTAL(9,T2119:T2121)</f>
        <v>1061.01</v>
      </c>
      <c r="U2122" s="45">
        <f>SUBTOTAL(9,U2119:U2121)</f>
        <v>1069.8787000000002</v>
      </c>
      <c r="V2122" s="48">
        <f>SUBTOTAL(9,V2119:V2121)</f>
        <v>1329.524625</v>
      </c>
    </row>
    <row r="2123" spans="1:24" outlineLevel="2">
      <c r="A2123" t="s">
        <v>258</v>
      </c>
      <c r="B2123" s="73" t="str">
        <f t="shared" si="156"/>
        <v>ANG63</v>
      </c>
      <c r="C2123" t="s">
        <v>638</v>
      </c>
      <c r="D2123">
        <v>1</v>
      </c>
      <c r="E2123" t="s">
        <v>639</v>
      </c>
      <c r="F2123">
        <v>1.3</v>
      </c>
      <c r="H2123" t="s">
        <v>638</v>
      </c>
      <c r="I2123">
        <v>1.1200000000000001</v>
      </c>
      <c r="J2123">
        <v>1</v>
      </c>
      <c r="K2123">
        <v>1.1200000000000001</v>
      </c>
      <c r="L2123" s="45">
        <f>VLOOKUP(H2123,'[1]CALCUL AS et AN'!$A$2:$AU$889,24,FALSE)</f>
        <v>1.119</v>
      </c>
      <c r="M2123" s="48">
        <f>VLOOKUP(H2123,'[1]CALCUL AS et AN'!$A$2:$AU$889,28,FALSE)</f>
        <v>1.2310000000000001</v>
      </c>
      <c r="N2123">
        <v>1.1200000000000001</v>
      </c>
      <c r="O2123" s="45">
        <f t="shared" si="152"/>
        <v>1.119</v>
      </c>
      <c r="P2123" s="48">
        <f t="shared" si="153"/>
        <v>1.2310000000000001</v>
      </c>
      <c r="Q2123">
        <v>1.3</v>
      </c>
      <c r="R2123" s="45">
        <f>VLOOKUP(H2123,'[1]CALCUL AS et AN'!$A$2:$AU$889,46,FALSE)</f>
        <v>1.48827</v>
      </c>
      <c r="S2123" s="48">
        <f>VLOOKUP(H2123,'[1]CALCUL AS et AN'!$A$2:$AU$889,47,FALSE)</f>
        <v>1.6372300000000002</v>
      </c>
      <c r="T2123">
        <v>1.3</v>
      </c>
      <c r="U2123" s="45">
        <f t="shared" si="154"/>
        <v>1.48827</v>
      </c>
      <c r="V2123" s="48">
        <f t="shared" si="155"/>
        <v>1.6372300000000002</v>
      </c>
      <c r="W2123" t="s">
        <v>946</v>
      </c>
      <c r="X2123" t="s">
        <v>937</v>
      </c>
    </row>
    <row r="2124" spans="1:24" outlineLevel="2">
      <c r="A2124" t="s">
        <v>258</v>
      </c>
      <c r="B2124" s="73" t="str">
        <f t="shared" si="156"/>
        <v>ANG63</v>
      </c>
      <c r="C2124" t="s">
        <v>428</v>
      </c>
      <c r="D2124">
        <v>2</v>
      </c>
      <c r="E2124" t="s">
        <v>1152</v>
      </c>
      <c r="F2124">
        <v>35</v>
      </c>
      <c r="H2124" t="s">
        <v>428</v>
      </c>
      <c r="I2124">
        <v>23.42</v>
      </c>
      <c r="J2124">
        <v>1</v>
      </c>
      <c r="K2124">
        <v>23.42</v>
      </c>
      <c r="L2124" s="45">
        <f>VLOOKUP(H2124,'[1]CALCUL AS et AN'!$A$2:$AU$889,24,FALSE)</f>
        <v>23.42</v>
      </c>
      <c r="M2124" s="48">
        <f>VLOOKUP(H2124,'[1]CALCUL AS et AN'!$A$2:$AU$889,28,FALSE)</f>
        <v>23.42</v>
      </c>
      <c r="N2124">
        <v>46.84</v>
      </c>
      <c r="O2124" s="45">
        <f t="shared" si="152"/>
        <v>46.84</v>
      </c>
      <c r="P2124" s="48">
        <f t="shared" si="153"/>
        <v>46.84</v>
      </c>
      <c r="Q2124">
        <v>35</v>
      </c>
      <c r="R2124" s="45">
        <f>VLOOKUP(H2124,'[1]CALCUL AS et AN'!$A$2:$AU$889,46,FALSE)</f>
        <v>35.130000000000003</v>
      </c>
      <c r="S2124" s="48">
        <f>VLOOKUP(H2124,'[1]CALCUL AS et AN'!$A$2:$AU$889,47,FALSE)</f>
        <v>35.130000000000003</v>
      </c>
      <c r="T2124">
        <v>70</v>
      </c>
      <c r="U2124" s="45">
        <f t="shared" si="154"/>
        <v>70.260000000000005</v>
      </c>
      <c r="V2124" s="48">
        <f t="shared" si="155"/>
        <v>70.260000000000005</v>
      </c>
      <c r="W2124" t="s">
        <v>946</v>
      </c>
      <c r="X2124" t="s">
        <v>937</v>
      </c>
    </row>
    <row r="2125" spans="1:24" outlineLevel="2">
      <c r="A2125" t="s">
        <v>258</v>
      </c>
      <c r="B2125" s="73" t="str">
        <f t="shared" si="156"/>
        <v>ANG63</v>
      </c>
      <c r="C2125" t="s">
        <v>476</v>
      </c>
      <c r="D2125">
        <v>3</v>
      </c>
      <c r="E2125" t="s">
        <v>2937</v>
      </c>
      <c r="F2125">
        <v>4.9400000000000004</v>
      </c>
      <c r="H2125" t="s">
        <v>476</v>
      </c>
      <c r="I2125">
        <v>2.21</v>
      </c>
      <c r="J2125">
        <v>1</v>
      </c>
      <c r="K2125">
        <v>2.21</v>
      </c>
      <c r="L2125" s="45">
        <f>VLOOKUP(H2125,'[1]CALCUL AS et AN'!$A$2:$AU$889,24,FALSE)</f>
        <v>2.21</v>
      </c>
      <c r="M2125" s="48">
        <f>VLOOKUP(H2125,'[1]CALCUL AS et AN'!$A$2:$AU$889,28,FALSE)</f>
        <v>0.92</v>
      </c>
      <c r="N2125">
        <v>6.63</v>
      </c>
      <c r="O2125" s="45">
        <f t="shared" si="152"/>
        <v>6.63</v>
      </c>
      <c r="P2125" s="48">
        <f t="shared" si="153"/>
        <v>2.7600000000000002</v>
      </c>
      <c r="Q2125">
        <v>4.9400000000000004</v>
      </c>
      <c r="R2125" s="45">
        <f>VLOOKUP(H2125,'[1]CALCUL AS et AN'!$A$2:$AU$889,46,FALSE)</f>
        <v>4.9725000000000001</v>
      </c>
      <c r="S2125" s="48">
        <f>VLOOKUP(H2125,'[1]CALCUL AS et AN'!$A$2:$AU$889,47,FALSE)</f>
        <v>2.0700000000000003</v>
      </c>
      <c r="T2125">
        <v>14.82</v>
      </c>
      <c r="U2125" s="45">
        <f t="shared" si="154"/>
        <v>14.9175</v>
      </c>
      <c r="V2125" s="48">
        <f t="shared" si="155"/>
        <v>6.2100000000000009</v>
      </c>
      <c r="W2125" t="s">
        <v>946</v>
      </c>
      <c r="X2125" t="s">
        <v>937</v>
      </c>
    </row>
    <row r="2126" spans="1:24" outlineLevel="2">
      <c r="A2126" t="s">
        <v>258</v>
      </c>
      <c r="B2126" s="73" t="str">
        <f t="shared" si="156"/>
        <v>ANG63</v>
      </c>
      <c r="C2126" t="s">
        <v>458</v>
      </c>
      <c r="D2126">
        <v>1</v>
      </c>
      <c r="E2126" t="s">
        <v>459</v>
      </c>
      <c r="F2126">
        <v>100.31</v>
      </c>
      <c r="H2126" t="s">
        <v>458</v>
      </c>
      <c r="I2126">
        <v>54.9</v>
      </c>
      <c r="J2126">
        <v>1</v>
      </c>
      <c r="K2126">
        <v>54.9</v>
      </c>
      <c r="L2126" s="45">
        <f>VLOOKUP(H2126,'[1]CALCUL AS et AN'!$A$2:$AU$889,24,FALSE)</f>
        <v>54.9</v>
      </c>
      <c r="M2126" s="48">
        <f>VLOOKUP(H2126,'[1]CALCUL AS et AN'!$A$2:$AU$889,28,FALSE)</f>
        <v>54.9</v>
      </c>
      <c r="N2126">
        <v>54.9</v>
      </c>
      <c r="O2126" s="45">
        <f t="shared" si="152"/>
        <v>54.9</v>
      </c>
      <c r="P2126" s="48">
        <f t="shared" si="153"/>
        <v>54.9</v>
      </c>
      <c r="Q2126">
        <v>100.31</v>
      </c>
      <c r="R2126" s="45">
        <f>VLOOKUP(H2126,'[1]CALCUL AS et AN'!$A$2:$AU$889,46,FALSE)</f>
        <v>109.8</v>
      </c>
      <c r="S2126" s="48">
        <f>VLOOKUP(H2126,'[1]CALCUL AS et AN'!$A$2:$AU$889,47,FALSE)</f>
        <v>109.8</v>
      </c>
      <c r="T2126">
        <v>100.31</v>
      </c>
      <c r="U2126" s="45">
        <f t="shared" si="154"/>
        <v>109.8</v>
      </c>
      <c r="V2126" s="48">
        <f t="shared" si="155"/>
        <v>109.8</v>
      </c>
      <c r="W2126" t="s">
        <v>946</v>
      </c>
      <c r="X2126" t="s">
        <v>937</v>
      </c>
    </row>
    <row r="2127" spans="1:24" outlineLevel="1">
      <c r="A2127" s="73" t="s">
        <v>3155</v>
      </c>
      <c r="B2127" s="73" t="str">
        <f t="shared" si="156"/>
        <v>DIR02VANG63</v>
      </c>
      <c r="N2127">
        <f>SUBTOTAL(9,N2123:N2126)</f>
        <v>109.49000000000001</v>
      </c>
      <c r="O2127" s="45">
        <f>SUBTOTAL(9,O2123:O2126)</f>
        <v>109.489</v>
      </c>
      <c r="P2127" s="48">
        <f>SUBTOTAL(9,P2123:P2126)</f>
        <v>105.73099999999999</v>
      </c>
      <c r="T2127">
        <f>SUBTOTAL(9,T2123:T2126)</f>
        <v>186.43</v>
      </c>
      <c r="U2127" s="45">
        <f>SUBTOTAL(9,U2123:U2126)</f>
        <v>196.46577000000002</v>
      </c>
      <c r="V2127" s="48">
        <f>SUBTOTAL(9,V2123:V2126)</f>
        <v>187.90723000000003</v>
      </c>
    </row>
    <row r="2128" spans="1:24" outlineLevel="2">
      <c r="A2128" t="s">
        <v>260</v>
      </c>
      <c r="B2128" s="73" t="str">
        <f t="shared" si="156"/>
        <v>VAN110</v>
      </c>
      <c r="C2128" t="s">
        <v>424</v>
      </c>
      <c r="D2128">
        <v>2</v>
      </c>
      <c r="E2128" t="s">
        <v>1010</v>
      </c>
      <c r="F2128">
        <v>90</v>
      </c>
      <c r="H2128" t="s">
        <v>424</v>
      </c>
      <c r="I2128">
        <v>63.66</v>
      </c>
      <c r="J2128">
        <v>1</v>
      </c>
      <c r="K2128">
        <v>63.66</v>
      </c>
      <c r="L2128" s="45">
        <f>VLOOKUP(H2128,'[1]CALCUL AS et AN'!$A$2:$AU$889,24,FALSE)</f>
        <v>63.66</v>
      </c>
      <c r="M2128" s="48">
        <f>VLOOKUP(H2128,'[1]CALCUL AS et AN'!$A$2:$AU$889,28,FALSE)</f>
        <v>63.66</v>
      </c>
      <c r="N2128">
        <v>127.32</v>
      </c>
      <c r="O2128" s="45">
        <f t="shared" si="152"/>
        <v>127.32</v>
      </c>
      <c r="P2128" s="48">
        <f t="shared" si="153"/>
        <v>127.32</v>
      </c>
      <c r="Q2128">
        <v>90</v>
      </c>
      <c r="R2128" s="45">
        <f>VLOOKUP(H2128,'[1]CALCUL AS et AN'!$A$2:$AU$889,46,FALSE)</f>
        <v>95.49</v>
      </c>
      <c r="S2128" s="48">
        <f>VLOOKUP(H2128,'[1]CALCUL AS et AN'!$A$2:$AU$889,47,FALSE)</f>
        <v>95.49</v>
      </c>
      <c r="T2128">
        <v>180</v>
      </c>
      <c r="U2128" s="45">
        <f t="shared" si="154"/>
        <v>190.98</v>
      </c>
      <c r="V2128" s="48">
        <f t="shared" si="155"/>
        <v>190.98</v>
      </c>
      <c r="W2128" t="s">
        <v>946</v>
      </c>
      <c r="X2128" t="s">
        <v>937</v>
      </c>
    </row>
    <row r="2129" spans="1:24" outlineLevel="2">
      <c r="A2129" t="s">
        <v>260</v>
      </c>
      <c r="B2129" s="73" t="str">
        <f t="shared" si="156"/>
        <v>VAN110</v>
      </c>
      <c r="C2129" t="s">
        <v>512</v>
      </c>
      <c r="D2129">
        <v>4</v>
      </c>
      <c r="E2129" t="s">
        <v>1006</v>
      </c>
      <c r="F2129">
        <v>4.63</v>
      </c>
      <c r="H2129" t="s">
        <v>512</v>
      </c>
      <c r="I2129">
        <v>2.63</v>
      </c>
      <c r="J2129">
        <v>1</v>
      </c>
      <c r="K2129">
        <v>2.63</v>
      </c>
      <c r="L2129" s="45">
        <f>VLOOKUP(H2129,'[1]CALCUL AS et AN'!$A$2:$AU$889,24,FALSE)</f>
        <v>2.63</v>
      </c>
      <c r="M2129" s="48">
        <f>VLOOKUP(H2129,'[1]CALCUL AS et AN'!$A$2:$AU$889,28,FALSE)</f>
        <v>2.63</v>
      </c>
      <c r="N2129">
        <v>10.52</v>
      </c>
      <c r="O2129" s="45">
        <f t="shared" si="152"/>
        <v>10.52</v>
      </c>
      <c r="P2129" s="48">
        <f t="shared" si="153"/>
        <v>10.52</v>
      </c>
      <c r="Q2129">
        <v>4.7300000000000004</v>
      </c>
      <c r="R2129" s="45">
        <f>VLOOKUP(H2129,'[1]CALCUL AS et AN'!$A$2:$AU$889,46,FALSE)</f>
        <v>5.26</v>
      </c>
      <c r="S2129" s="48">
        <f>VLOOKUP(H2129,'[1]CALCUL AS et AN'!$A$2:$AU$889,47,FALSE)</f>
        <v>5.26</v>
      </c>
      <c r="T2129">
        <v>18.920000000000002</v>
      </c>
      <c r="U2129" s="45">
        <f t="shared" si="154"/>
        <v>21.04</v>
      </c>
      <c r="V2129" s="48">
        <f t="shared" si="155"/>
        <v>21.04</v>
      </c>
      <c r="W2129" t="s">
        <v>946</v>
      </c>
      <c r="X2129" t="s">
        <v>937</v>
      </c>
    </row>
    <row r="2130" spans="1:24" outlineLevel="1">
      <c r="A2130" s="73" t="s">
        <v>3156</v>
      </c>
      <c r="B2130" s="73" t="str">
        <f t="shared" si="156"/>
        <v>KITFVGVAN110</v>
      </c>
      <c r="N2130">
        <f>SUBTOTAL(9,N2128:N2129)</f>
        <v>137.84</v>
      </c>
      <c r="O2130" s="45">
        <f>SUBTOTAL(9,O2128:O2129)</f>
        <v>137.84</v>
      </c>
      <c r="P2130" s="48">
        <f>SUBTOTAL(9,P2128:P2129)</f>
        <v>137.84</v>
      </c>
      <c r="T2130">
        <f>SUBTOTAL(9,T2128:T2129)</f>
        <v>198.92000000000002</v>
      </c>
      <c r="U2130" s="45">
        <f>SUBTOTAL(9,U2128:U2129)</f>
        <v>212.01999999999998</v>
      </c>
      <c r="V2130" s="48">
        <f>SUBTOTAL(9,V2128:V2129)</f>
        <v>212.01999999999998</v>
      </c>
    </row>
    <row r="2131" spans="1:24" outlineLevel="2">
      <c r="A2131" t="s">
        <v>1136</v>
      </c>
      <c r="B2131" s="73" t="str">
        <f t="shared" ref="B2131:B2194" si="157">MID(A2131,7,100)</f>
        <v>4x2.5</v>
      </c>
      <c r="C2131" t="s">
        <v>512</v>
      </c>
      <c r="D2131">
        <v>2</v>
      </c>
      <c r="E2131" t="s">
        <v>1006</v>
      </c>
      <c r="F2131">
        <v>4.63</v>
      </c>
      <c r="H2131" t="s">
        <v>512</v>
      </c>
      <c r="I2131">
        <v>2.63</v>
      </c>
      <c r="J2131">
        <v>1</v>
      </c>
      <c r="K2131">
        <v>2.63</v>
      </c>
      <c r="L2131" s="45">
        <f>VLOOKUP(H2131,'[1]CALCUL AS et AN'!$A$2:$AU$889,24,FALSE)</f>
        <v>2.63</v>
      </c>
      <c r="M2131" s="48">
        <f>VLOOKUP(H2131,'[1]CALCUL AS et AN'!$A$2:$AU$889,28,FALSE)</f>
        <v>2.63</v>
      </c>
      <c r="N2131">
        <v>5.26</v>
      </c>
      <c r="O2131" s="45">
        <f t="shared" si="152"/>
        <v>5.26</v>
      </c>
      <c r="P2131" s="48">
        <f t="shared" si="153"/>
        <v>5.26</v>
      </c>
      <c r="Q2131">
        <v>4.7300000000000004</v>
      </c>
      <c r="R2131" s="45">
        <f>VLOOKUP(H2131,'[1]CALCUL AS et AN'!$A$2:$AU$889,46,FALSE)</f>
        <v>5.26</v>
      </c>
      <c r="S2131" s="48">
        <f>VLOOKUP(H2131,'[1]CALCUL AS et AN'!$A$2:$AU$889,47,FALSE)</f>
        <v>5.26</v>
      </c>
      <c r="T2131">
        <v>9.4600000000000009</v>
      </c>
      <c r="U2131" s="45">
        <f t="shared" si="154"/>
        <v>10.52</v>
      </c>
      <c r="V2131" s="48">
        <f t="shared" si="155"/>
        <v>10.52</v>
      </c>
      <c r="W2131" t="s">
        <v>946</v>
      </c>
      <c r="X2131" t="s">
        <v>937</v>
      </c>
    </row>
    <row r="2132" spans="1:24" outlineLevel="2">
      <c r="A2132" t="s">
        <v>1136</v>
      </c>
      <c r="B2132" s="73" t="str">
        <f t="shared" si="157"/>
        <v>4x2.5</v>
      </c>
      <c r="C2132" t="s">
        <v>412</v>
      </c>
      <c r="D2132">
        <v>1</v>
      </c>
      <c r="E2132" t="s">
        <v>413</v>
      </c>
      <c r="F2132">
        <v>16.5</v>
      </c>
      <c r="H2132" t="s">
        <v>412</v>
      </c>
      <c r="I2132">
        <v>13.85</v>
      </c>
      <c r="J2132">
        <v>1</v>
      </c>
      <c r="K2132">
        <v>13.85</v>
      </c>
      <c r="L2132" s="45">
        <f>VLOOKUP(H2132,'[1]CALCUL AS et AN'!$A$2:$AU$889,24,FALSE)</f>
        <v>13.85</v>
      </c>
      <c r="M2132" s="48">
        <f>VLOOKUP(H2132,'[1]CALCUL AS et AN'!$A$2:$AU$889,28,FALSE)</f>
        <v>13.85</v>
      </c>
      <c r="N2132">
        <v>13.85</v>
      </c>
      <c r="O2132" s="45">
        <f t="shared" si="152"/>
        <v>13.85</v>
      </c>
      <c r="P2132" s="48">
        <f t="shared" si="153"/>
        <v>13.85</v>
      </c>
      <c r="Q2132">
        <v>20.78</v>
      </c>
      <c r="R2132" s="45">
        <f>VLOOKUP(H2132,'[1]CALCUL AS et AN'!$A$2:$AU$889,46,FALSE)</f>
        <v>20.774999999999999</v>
      </c>
      <c r="S2132" s="48">
        <f>VLOOKUP(H2132,'[1]CALCUL AS et AN'!$A$2:$AU$889,47,FALSE)</f>
        <v>20.774999999999999</v>
      </c>
      <c r="T2132">
        <v>20.78</v>
      </c>
      <c r="U2132" s="45">
        <f t="shared" si="154"/>
        <v>20.774999999999999</v>
      </c>
      <c r="V2132" s="48">
        <f t="shared" si="155"/>
        <v>20.774999999999999</v>
      </c>
      <c r="W2132" t="s">
        <v>946</v>
      </c>
      <c r="X2132" t="s">
        <v>937</v>
      </c>
    </row>
    <row r="2133" spans="1:24" outlineLevel="2">
      <c r="A2133" t="s">
        <v>1136</v>
      </c>
      <c r="B2133" s="73" t="str">
        <f t="shared" si="157"/>
        <v>4x2.5</v>
      </c>
      <c r="C2133" t="s">
        <v>1864</v>
      </c>
      <c r="D2133">
        <v>1</v>
      </c>
      <c r="E2133" t="s">
        <v>1865</v>
      </c>
      <c r="F2133">
        <v>519.85</v>
      </c>
      <c r="H2133" t="s">
        <v>1864</v>
      </c>
      <c r="I2133">
        <v>393.83</v>
      </c>
      <c r="J2133">
        <v>1</v>
      </c>
      <c r="K2133">
        <v>393.83</v>
      </c>
      <c r="L2133" s="45">
        <f>VLOOKUP(H2133,'[1]CALCUL AS et AN'!$A$2:$AU$889,24,FALSE)</f>
        <v>393.82839999999999</v>
      </c>
      <c r="M2133" s="48">
        <f>VLOOKUP(H2133,'[1]CALCUL AS et AN'!$A$2:$AU$889,28,FALSE)</f>
        <v>492.28549999999996</v>
      </c>
      <c r="N2133">
        <v>393.83</v>
      </c>
      <c r="O2133" s="45">
        <f t="shared" si="152"/>
        <v>393.82839999999999</v>
      </c>
      <c r="P2133" s="48">
        <f t="shared" si="153"/>
        <v>492.28549999999996</v>
      </c>
      <c r="Q2133">
        <v>519.85</v>
      </c>
      <c r="R2133" s="45">
        <f>VLOOKUP(H2133,'[1]CALCUL AS et AN'!$A$2:$AU$889,46,FALSE)</f>
        <v>523.79177200000004</v>
      </c>
      <c r="S2133" s="48">
        <f>VLOOKUP(H2133,'[1]CALCUL AS et AN'!$A$2:$AU$889,47,FALSE)</f>
        <v>654.73971499999993</v>
      </c>
      <c r="T2133">
        <v>519.85</v>
      </c>
      <c r="U2133" s="45">
        <f t="shared" si="154"/>
        <v>523.79177200000004</v>
      </c>
      <c r="V2133" s="48">
        <f t="shared" si="155"/>
        <v>654.73971499999993</v>
      </c>
      <c r="W2133" t="s">
        <v>946</v>
      </c>
      <c r="X2133" t="s">
        <v>951</v>
      </c>
    </row>
    <row r="2134" spans="1:24" outlineLevel="1">
      <c r="A2134" s="73" t="s">
        <v>3157</v>
      </c>
      <c r="B2134" s="73" t="str">
        <f t="shared" si="157"/>
        <v>PFV5EH4x2.5</v>
      </c>
      <c r="N2134">
        <f>SUBTOTAL(9,N2131:N2133)</f>
        <v>412.94</v>
      </c>
      <c r="O2134" s="45">
        <f>SUBTOTAL(9,O2131:O2133)</f>
        <v>412.9384</v>
      </c>
      <c r="P2134" s="48">
        <f>SUBTOTAL(9,P2131:P2133)</f>
        <v>511.39549999999997</v>
      </c>
      <c r="T2134">
        <f>SUBTOTAL(9,T2131:T2133)</f>
        <v>550.09</v>
      </c>
      <c r="U2134" s="45">
        <f>SUBTOTAL(9,U2131:U2133)</f>
        <v>555.086772</v>
      </c>
      <c r="V2134" s="48">
        <f>SUBTOTAL(9,V2131:V2133)</f>
        <v>686.03471499999989</v>
      </c>
    </row>
    <row r="2135" spans="1:24" outlineLevel="2">
      <c r="A2135" t="s">
        <v>1138</v>
      </c>
      <c r="B2135" s="73" t="str">
        <f t="shared" si="157"/>
        <v>4x3</v>
      </c>
      <c r="C2135" t="s">
        <v>412</v>
      </c>
      <c r="D2135">
        <v>1</v>
      </c>
      <c r="E2135" t="s">
        <v>413</v>
      </c>
      <c r="F2135">
        <v>16.5</v>
      </c>
      <c r="H2135" t="s">
        <v>412</v>
      </c>
      <c r="I2135">
        <v>13.85</v>
      </c>
      <c r="J2135">
        <v>1</v>
      </c>
      <c r="K2135">
        <v>13.85</v>
      </c>
      <c r="L2135" s="45">
        <f>VLOOKUP(H2135,'[1]CALCUL AS et AN'!$A$2:$AU$889,24,FALSE)</f>
        <v>13.85</v>
      </c>
      <c r="M2135" s="48">
        <f>VLOOKUP(H2135,'[1]CALCUL AS et AN'!$A$2:$AU$889,28,FALSE)</f>
        <v>13.85</v>
      </c>
      <c r="N2135">
        <v>13.85</v>
      </c>
      <c r="O2135" s="45">
        <f t="shared" si="152"/>
        <v>13.85</v>
      </c>
      <c r="P2135" s="48">
        <f t="shared" si="153"/>
        <v>13.85</v>
      </c>
      <c r="Q2135">
        <v>20.78</v>
      </c>
      <c r="R2135" s="45">
        <f>VLOOKUP(H2135,'[1]CALCUL AS et AN'!$A$2:$AU$889,46,FALSE)</f>
        <v>20.774999999999999</v>
      </c>
      <c r="S2135" s="48">
        <f>VLOOKUP(H2135,'[1]CALCUL AS et AN'!$A$2:$AU$889,47,FALSE)</f>
        <v>20.774999999999999</v>
      </c>
      <c r="T2135">
        <v>20.78</v>
      </c>
      <c r="U2135" s="45">
        <f t="shared" si="154"/>
        <v>20.774999999999999</v>
      </c>
      <c r="V2135" s="48">
        <f t="shared" si="155"/>
        <v>20.774999999999999</v>
      </c>
      <c r="W2135" t="s">
        <v>946</v>
      </c>
      <c r="X2135" t="s">
        <v>937</v>
      </c>
    </row>
    <row r="2136" spans="1:24" outlineLevel="2">
      <c r="A2136" t="s">
        <v>1138</v>
      </c>
      <c r="B2136" s="73" t="str">
        <f t="shared" si="157"/>
        <v>4x3</v>
      </c>
      <c r="C2136" t="s">
        <v>1867</v>
      </c>
      <c r="D2136">
        <v>1</v>
      </c>
      <c r="E2136" t="s">
        <v>1868</v>
      </c>
      <c r="F2136">
        <v>624.22</v>
      </c>
      <c r="H2136" t="s">
        <v>1867</v>
      </c>
      <c r="I2136">
        <v>472.89</v>
      </c>
      <c r="J2136">
        <v>1</v>
      </c>
      <c r="K2136">
        <v>472.89</v>
      </c>
      <c r="L2136" s="45">
        <f>VLOOKUP(H2136,'[1]CALCUL AS et AN'!$A$2:$AU$889,24,FALSE)</f>
        <v>472.89</v>
      </c>
      <c r="M2136" s="48">
        <f>VLOOKUP(H2136,'[1]CALCUL AS et AN'!$A$2:$AU$889,28,FALSE)</f>
        <v>591.11249999999995</v>
      </c>
      <c r="N2136">
        <v>472.89</v>
      </c>
      <c r="O2136" s="45">
        <f t="shared" si="152"/>
        <v>472.89</v>
      </c>
      <c r="P2136" s="48">
        <f t="shared" si="153"/>
        <v>591.11249999999995</v>
      </c>
      <c r="Q2136">
        <v>624.22</v>
      </c>
      <c r="R2136" s="45">
        <f>VLOOKUP(H2136,'[1]CALCUL AS et AN'!$A$2:$AU$889,46,FALSE)</f>
        <v>628.94370000000004</v>
      </c>
      <c r="S2136" s="48">
        <f>VLOOKUP(H2136,'[1]CALCUL AS et AN'!$A$2:$AU$889,47,FALSE)</f>
        <v>786.17962499999999</v>
      </c>
      <c r="T2136">
        <v>624.22</v>
      </c>
      <c r="U2136" s="45">
        <f t="shared" si="154"/>
        <v>628.94370000000004</v>
      </c>
      <c r="V2136" s="48">
        <f t="shared" si="155"/>
        <v>786.17962499999999</v>
      </c>
      <c r="W2136" t="s">
        <v>946</v>
      </c>
      <c r="X2136" t="s">
        <v>951</v>
      </c>
    </row>
    <row r="2137" spans="1:24" outlineLevel="2">
      <c r="A2137" t="s">
        <v>1138</v>
      </c>
      <c r="B2137" s="73" t="str">
        <f t="shared" si="157"/>
        <v>4x3</v>
      </c>
      <c r="C2137" t="s">
        <v>512</v>
      </c>
      <c r="D2137">
        <v>2</v>
      </c>
      <c r="E2137" t="s">
        <v>1006</v>
      </c>
      <c r="F2137">
        <v>4.63</v>
      </c>
      <c r="H2137" t="s">
        <v>512</v>
      </c>
      <c r="I2137">
        <v>2.63</v>
      </c>
      <c r="J2137">
        <v>1</v>
      </c>
      <c r="K2137">
        <v>2.63</v>
      </c>
      <c r="L2137" s="45">
        <f>VLOOKUP(H2137,'[1]CALCUL AS et AN'!$A$2:$AU$889,24,FALSE)</f>
        <v>2.63</v>
      </c>
      <c r="M2137" s="48">
        <f>VLOOKUP(H2137,'[1]CALCUL AS et AN'!$A$2:$AU$889,28,FALSE)</f>
        <v>2.63</v>
      </c>
      <c r="N2137">
        <v>5.26</v>
      </c>
      <c r="O2137" s="45">
        <f t="shared" si="152"/>
        <v>5.26</v>
      </c>
      <c r="P2137" s="48">
        <f t="shared" si="153"/>
        <v>5.26</v>
      </c>
      <c r="Q2137">
        <v>4.7300000000000004</v>
      </c>
      <c r="R2137" s="45">
        <f>VLOOKUP(H2137,'[1]CALCUL AS et AN'!$A$2:$AU$889,46,FALSE)</f>
        <v>5.26</v>
      </c>
      <c r="S2137" s="48">
        <f>VLOOKUP(H2137,'[1]CALCUL AS et AN'!$A$2:$AU$889,47,FALSE)</f>
        <v>5.26</v>
      </c>
      <c r="T2137">
        <v>9.4600000000000009</v>
      </c>
      <c r="U2137" s="45">
        <f t="shared" si="154"/>
        <v>10.52</v>
      </c>
      <c r="V2137" s="48">
        <f t="shared" si="155"/>
        <v>10.52</v>
      </c>
      <c r="W2137" t="s">
        <v>946</v>
      </c>
      <c r="X2137" t="s">
        <v>937</v>
      </c>
    </row>
    <row r="2138" spans="1:24" outlineLevel="1">
      <c r="A2138" s="73" t="s">
        <v>3158</v>
      </c>
      <c r="B2138" s="73" t="str">
        <f t="shared" si="157"/>
        <v>PFV6EH4x3</v>
      </c>
      <c r="N2138">
        <f>SUBTOTAL(9,N2135:N2137)</f>
        <v>492</v>
      </c>
      <c r="O2138" s="45">
        <f>SUBTOTAL(9,O2135:O2137)</f>
        <v>492</v>
      </c>
      <c r="P2138" s="48">
        <f>SUBTOTAL(9,P2135:P2137)</f>
        <v>610.22249999999997</v>
      </c>
      <c r="T2138">
        <f>SUBTOTAL(9,T2135:T2137)</f>
        <v>654.46</v>
      </c>
      <c r="U2138" s="45">
        <f>SUBTOTAL(9,U2135:U2137)</f>
        <v>660.23869999999999</v>
      </c>
      <c r="V2138" s="48">
        <f>SUBTOTAL(9,V2135:V2137)</f>
        <v>817.47462499999995</v>
      </c>
    </row>
    <row r="2139" spans="1:24" outlineLevel="2">
      <c r="A2139" t="s">
        <v>1140</v>
      </c>
      <c r="B2139" s="73" t="str">
        <f t="shared" si="157"/>
        <v>4x3.5</v>
      </c>
      <c r="C2139" t="s">
        <v>412</v>
      </c>
      <c r="D2139">
        <v>1</v>
      </c>
      <c r="E2139" t="s">
        <v>413</v>
      </c>
      <c r="F2139">
        <v>16.5</v>
      </c>
      <c r="H2139" t="s">
        <v>412</v>
      </c>
      <c r="I2139">
        <v>13.85</v>
      </c>
      <c r="J2139">
        <v>1</v>
      </c>
      <c r="K2139">
        <v>13.85</v>
      </c>
      <c r="L2139" s="45">
        <f>VLOOKUP(H2139,'[1]CALCUL AS et AN'!$A$2:$AU$889,24,FALSE)</f>
        <v>13.85</v>
      </c>
      <c r="M2139" s="48">
        <f>VLOOKUP(H2139,'[1]CALCUL AS et AN'!$A$2:$AU$889,28,FALSE)</f>
        <v>13.85</v>
      </c>
      <c r="N2139">
        <v>13.85</v>
      </c>
      <c r="O2139" s="45">
        <f t="shared" si="152"/>
        <v>13.85</v>
      </c>
      <c r="P2139" s="48">
        <f t="shared" si="153"/>
        <v>13.85</v>
      </c>
      <c r="Q2139">
        <v>20.78</v>
      </c>
      <c r="R2139" s="45">
        <f>VLOOKUP(H2139,'[1]CALCUL AS et AN'!$A$2:$AU$889,46,FALSE)</f>
        <v>20.774999999999999</v>
      </c>
      <c r="S2139" s="48">
        <f>VLOOKUP(H2139,'[1]CALCUL AS et AN'!$A$2:$AU$889,47,FALSE)</f>
        <v>20.774999999999999</v>
      </c>
      <c r="T2139">
        <v>20.78</v>
      </c>
      <c r="U2139" s="45">
        <f t="shared" si="154"/>
        <v>20.774999999999999</v>
      </c>
      <c r="V2139" s="48">
        <f t="shared" si="155"/>
        <v>20.774999999999999</v>
      </c>
      <c r="W2139" t="s">
        <v>946</v>
      </c>
      <c r="X2139" t="s">
        <v>937</v>
      </c>
    </row>
    <row r="2140" spans="1:24" outlineLevel="2">
      <c r="A2140" t="s">
        <v>1140</v>
      </c>
      <c r="B2140" s="73" t="str">
        <f t="shared" si="157"/>
        <v>4x3.5</v>
      </c>
      <c r="C2140" t="s">
        <v>1873</v>
      </c>
      <c r="D2140">
        <v>1</v>
      </c>
      <c r="E2140" t="s">
        <v>1874</v>
      </c>
      <c r="F2140">
        <v>628.11</v>
      </c>
      <c r="H2140" t="s">
        <v>1873</v>
      </c>
      <c r="I2140">
        <v>475.84</v>
      </c>
      <c r="J2140">
        <v>1</v>
      </c>
      <c r="K2140">
        <v>475.84</v>
      </c>
      <c r="L2140" s="45">
        <f>VLOOKUP(H2140,'[1]CALCUL AS et AN'!$A$2:$AU$889,24,FALSE)</f>
        <v>475.84</v>
      </c>
      <c r="M2140" s="48">
        <f>VLOOKUP(H2140,'[1]CALCUL AS et AN'!$A$2:$AU$889,28,FALSE)</f>
        <v>594.79999999999995</v>
      </c>
      <c r="N2140">
        <v>475.84</v>
      </c>
      <c r="O2140" s="45">
        <f t="shared" si="152"/>
        <v>475.84</v>
      </c>
      <c r="P2140" s="48">
        <f t="shared" si="153"/>
        <v>594.79999999999995</v>
      </c>
      <c r="Q2140">
        <v>628.11</v>
      </c>
      <c r="R2140" s="45">
        <f>VLOOKUP(H2140,'[1]CALCUL AS et AN'!$A$2:$AU$889,46,FALSE)</f>
        <v>632.86720000000003</v>
      </c>
      <c r="S2140" s="48">
        <f>VLOOKUP(H2140,'[1]CALCUL AS et AN'!$A$2:$AU$889,47,FALSE)</f>
        <v>791.08399999999995</v>
      </c>
      <c r="T2140">
        <v>628.11</v>
      </c>
      <c r="U2140" s="45">
        <f t="shared" si="154"/>
        <v>632.86720000000003</v>
      </c>
      <c r="V2140" s="48">
        <f t="shared" si="155"/>
        <v>791.08399999999995</v>
      </c>
      <c r="W2140" t="s">
        <v>946</v>
      </c>
      <c r="X2140" t="s">
        <v>951</v>
      </c>
    </row>
    <row r="2141" spans="1:24" outlineLevel="2">
      <c r="A2141" t="s">
        <v>1140</v>
      </c>
      <c r="B2141" s="73" t="str">
        <f t="shared" si="157"/>
        <v>4x3.5</v>
      </c>
      <c r="C2141" t="s">
        <v>512</v>
      </c>
      <c r="D2141">
        <v>2</v>
      </c>
      <c r="E2141" t="s">
        <v>1006</v>
      </c>
      <c r="F2141">
        <v>4.63</v>
      </c>
      <c r="H2141" t="s">
        <v>512</v>
      </c>
      <c r="I2141">
        <v>2.63</v>
      </c>
      <c r="J2141">
        <v>1</v>
      </c>
      <c r="K2141">
        <v>2.63</v>
      </c>
      <c r="L2141" s="45">
        <f>VLOOKUP(H2141,'[1]CALCUL AS et AN'!$A$2:$AU$889,24,FALSE)</f>
        <v>2.63</v>
      </c>
      <c r="M2141" s="48">
        <f>VLOOKUP(H2141,'[1]CALCUL AS et AN'!$A$2:$AU$889,28,FALSE)</f>
        <v>2.63</v>
      </c>
      <c r="N2141">
        <v>5.26</v>
      </c>
      <c r="O2141" s="45">
        <f t="shared" si="152"/>
        <v>5.26</v>
      </c>
      <c r="P2141" s="48">
        <f t="shared" si="153"/>
        <v>5.26</v>
      </c>
      <c r="Q2141">
        <v>4.7300000000000004</v>
      </c>
      <c r="R2141" s="45">
        <f>VLOOKUP(H2141,'[1]CALCUL AS et AN'!$A$2:$AU$889,46,FALSE)</f>
        <v>5.26</v>
      </c>
      <c r="S2141" s="48">
        <f>VLOOKUP(H2141,'[1]CALCUL AS et AN'!$A$2:$AU$889,47,FALSE)</f>
        <v>5.26</v>
      </c>
      <c r="T2141">
        <v>9.4600000000000009</v>
      </c>
      <c r="U2141" s="45">
        <f t="shared" si="154"/>
        <v>10.52</v>
      </c>
      <c r="V2141" s="48">
        <f t="shared" si="155"/>
        <v>10.52</v>
      </c>
      <c r="W2141" t="s">
        <v>946</v>
      </c>
      <c r="X2141" t="s">
        <v>937</v>
      </c>
    </row>
    <row r="2142" spans="1:24" outlineLevel="1">
      <c r="A2142" s="73" t="s">
        <v>3159</v>
      </c>
      <c r="B2142" s="73" t="str">
        <f t="shared" si="157"/>
        <v>PFV7EH4x3.5</v>
      </c>
      <c r="N2142">
        <f>SUBTOTAL(9,N2139:N2141)</f>
        <v>494.95</v>
      </c>
      <c r="O2142" s="45">
        <f>SUBTOTAL(9,O2139:O2141)</f>
        <v>494.95</v>
      </c>
      <c r="P2142" s="48">
        <f>SUBTOTAL(9,P2139:P2141)</f>
        <v>613.91</v>
      </c>
      <c r="T2142">
        <f>SUBTOTAL(9,T2139:T2141)</f>
        <v>658.35</v>
      </c>
      <c r="U2142" s="45">
        <f>SUBTOTAL(9,U2139:U2141)</f>
        <v>664.16219999999998</v>
      </c>
      <c r="V2142" s="48">
        <f>SUBTOTAL(9,V2139:V2141)</f>
        <v>822.37899999999991</v>
      </c>
    </row>
    <row r="2143" spans="1:24" outlineLevel="2">
      <c r="A2143" t="s">
        <v>1142</v>
      </c>
      <c r="B2143" s="73" t="str">
        <f t="shared" si="157"/>
        <v>H7x4</v>
      </c>
      <c r="C2143" t="s">
        <v>412</v>
      </c>
      <c r="D2143">
        <v>1</v>
      </c>
      <c r="E2143" t="s">
        <v>413</v>
      </c>
      <c r="F2143">
        <v>16.5</v>
      </c>
      <c r="H2143" t="s">
        <v>412</v>
      </c>
      <c r="I2143">
        <v>13.85</v>
      </c>
      <c r="J2143">
        <v>1</v>
      </c>
      <c r="K2143">
        <v>13.85</v>
      </c>
      <c r="L2143" s="45">
        <f>VLOOKUP(H2143,'[1]CALCUL AS et AN'!$A$2:$AU$889,24,FALSE)</f>
        <v>13.85</v>
      </c>
      <c r="M2143" s="48">
        <f>VLOOKUP(H2143,'[1]CALCUL AS et AN'!$A$2:$AU$889,28,FALSE)</f>
        <v>13.85</v>
      </c>
      <c r="N2143">
        <v>13.85</v>
      </c>
      <c r="O2143" s="45">
        <f t="shared" si="152"/>
        <v>13.85</v>
      </c>
      <c r="P2143" s="48">
        <f t="shared" si="153"/>
        <v>13.85</v>
      </c>
      <c r="Q2143">
        <v>20.78</v>
      </c>
      <c r="R2143" s="45">
        <f>VLOOKUP(H2143,'[1]CALCUL AS et AN'!$A$2:$AU$889,46,FALSE)</f>
        <v>20.774999999999999</v>
      </c>
      <c r="S2143" s="48">
        <f>VLOOKUP(H2143,'[1]CALCUL AS et AN'!$A$2:$AU$889,47,FALSE)</f>
        <v>20.774999999999999</v>
      </c>
      <c r="T2143">
        <v>20.78</v>
      </c>
      <c r="U2143" s="45">
        <f t="shared" si="154"/>
        <v>20.774999999999999</v>
      </c>
      <c r="V2143" s="48">
        <f t="shared" si="155"/>
        <v>20.774999999999999</v>
      </c>
      <c r="W2143" t="s">
        <v>946</v>
      </c>
      <c r="X2143" t="s">
        <v>937</v>
      </c>
    </row>
    <row r="2144" spans="1:24" outlineLevel="2">
      <c r="A2144" t="s">
        <v>1142</v>
      </c>
      <c r="B2144" s="73" t="str">
        <f t="shared" si="157"/>
        <v>H7x4</v>
      </c>
      <c r="C2144" t="s">
        <v>1889</v>
      </c>
      <c r="D2144">
        <v>1</v>
      </c>
      <c r="E2144" t="s">
        <v>1890</v>
      </c>
      <c r="F2144">
        <v>1155.4000000000001</v>
      </c>
      <c r="H2144" t="s">
        <v>1889</v>
      </c>
      <c r="I2144">
        <v>875.31</v>
      </c>
      <c r="J2144">
        <v>1</v>
      </c>
      <c r="K2144">
        <v>875.31</v>
      </c>
      <c r="L2144" s="45">
        <f>VLOOKUP(H2144,'[1]CALCUL AS et AN'!$A$2:$AU$889,24,FALSE)</f>
        <v>875.31</v>
      </c>
      <c r="M2144" s="48">
        <f>VLOOKUP(H2144,'[1]CALCUL AS et AN'!$A$2:$AU$889,28,FALSE)</f>
        <v>1094.1374999999998</v>
      </c>
      <c r="N2144">
        <v>875.31</v>
      </c>
      <c r="O2144" s="45">
        <f t="shared" ref="O2144:O2228" si="158">D2144*L2144</f>
        <v>875.31</v>
      </c>
      <c r="P2144" s="48">
        <f t="shared" ref="P2144:P2228" si="159">D2144*M2144</f>
        <v>1094.1374999999998</v>
      </c>
      <c r="Q2144">
        <v>1155.4000000000001</v>
      </c>
      <c r="R2144" s="45">
        <f>VLOOKUP(H2144,'[1]CALCUL AS et AN'!$A$2:$AU$889,46,FALSE)</f>
        <v>1164.1623</v>
      </c>
      <c r="S2144" s="48">
        <f>VLOOKUP(H2144,'[1]CALCUL AS et AN'!$A$2:$AU$889,47,FALSE)</f>
        <v>1455.2028749999999</v>
      </c>
      <c r="T2144">
        <v>1155.4000000000001</v>
      </c>
      <c r="U2144" s="45">
        <f t="shared" ref="U2144:U2228" si="160">R2144*D2144</f>
        <v>1164.1623</v>
      </c>
      <c r="V2144" s="48">
        <f t="shared" ref="V2144:V2228" si="161">S2144*D2144</f>
        <v>1455.2028749999999</v>
      </c>
      <c r="W2144" t="s">
        <v>946</v>
      </c>
      <c r="X2144" t="s">
        <v>951</v>
      </c>
    </row>
    <row r="2145" spans="1:24" outlineLevel="2">
      <c r="A2145" t="s">
        <v>1142</v>
      </c>
      <c r="B2145" s="73" t="str">
        <f t="shared" si="157"/>
        <v>H7x4</v>
      </c>
      <c r="C2145" t="s">
        <v>512</v>
      </c>
      <c r="D2145">
        <v>2</v>
      </c>
      <c r="E2145" t="s">
        <v>1006</v>
      </c>
      <c r="F2145">
        <v>4.63</v>
      </c>
      <c r="H2145" t="s">
        <v>512</v>
      </c>
      <c r="I2145">
        <v>2.63</v>
      </c>
      <c r="J2145">
        <v>1</v>
      </c>
      <c r="K2145">
        <v>2.63</v>
      </c>
      <c r="L2145" s="45">
        <f>VLOOKUP(H2145,'[1]CALCUL AS et AN'!$A$2:$AU$889,24,FALSE)</f>
        <v>2.63</v>
      </c>
      <c r="M2145" s="48">
        <f>VLOOKUP(H2145,'[1]CALCUL AS et AN'!$A$2:$AU$889,28,FALSE)</f>
        <v>2.63</v>
      </c>
      <c r="N2145">
        <v>5.26</v>
      </c>
      <c r="O2145" s="45">
        <f t="shared" si="158"/>
        <v>5.26</v>
      </c>
      <c r="P2145" s="48">
        <f t="shared" si="159"/>
        <v>5.26</v>
      </c>
      <c r="Q2145">
        <v>4.7300000000000004</v>
      </c>
      <c r="R2145" s="45">
        <f>VLOOKUP(H2145,'[1]CALCUL AS et AN'!$A$2:$AU$889,46,FALSE)</f>
        <v>5.26</v>
      </c>
      <c r="S2145" s="48">
        <f>VLOOKUP(H2145,'[1]CALCUL AS et AN'!$A$2:$AU$889,47,FALSE)</f>
        <v>5.26</v>
      </c>
      <c r="T2145">
        <v>9.4600000000000009</v>
      </c>
      <c r="U2145" s="45">
        <f t="shared" si="160"/>
        <v>10.52</v>
      </c>
      <c r="V2145" s="48">
        <f t="shared" si="161"/>
        <v>10.52</v>
      </c>
      <c r="W2145" t="s">
        <v>946</v>
      </c>
      <c r="X2145" t="s">
        <v>937</v>
      </c>
    </row>
    <row r="2146" spans="1:24" outlineLevel="1">
      <c r="A2146" s="73" t="s">
        <v>3160</v>
      </c>
      <c r="B2146" s="73" t="str">
        <f t="shared" si="157"/>
        <v>PFV14EH7x4</v>
      </c>
      <c r="N2146">
        <f>SUBTOTAL(9,N2143:N2145)</f>
        <v>894.42</v>
      </c>
      <c r="O2146" s="45">
        <f>SUBTOTAL(9,O2143:O2145)</f>
        <v>894.42</v>
      </c>
      <c r="P2146" s="48">
        <f>SUBTOTAL(9,P2143:P2145)</f>
        <v>1113.2474999999997</v>
      </c>
      <c r="T2146">
        <f>SUBTOTAL(9,T2143:T2145)</f>
        <v>1185.6400000000001</v>
      </c>
      <c r="U2146" s="45">
        <f>SUBTOTAL(9,U2143:U2145)</f>
        <v>1195.4573</v>
      </c>
      <c r="V2146" s="48">
        <f>SUBTOTAL(9,V2143:V2145)</f>
        <v>1486.497875</v>
      </c>
    </row>
    <row r="2147" spans="1:24" outlineLevel="2">
      <c r="A2147" t="s">
        <v>1144</v>
      </c>
      <c r="B2147" s="73" t="str">
        <f t="shared" si="157"/>
        <v>4x4.5</v>
      </c>
      <c r="C2147" t="s">
        <v>412</v>
      </c>
      <c r="D2147">
        <v>1</v>
      </c>
      <c r="E2147" t="s">
        <v>413</v>
      </c>
      <c r="F2147">
        <v>16.5</v>
      </c>
      <c r="H2147" t="s">
        <v>412</v>
      </c>
      <c r="I2147">
        <v>13.85</v>
      </c>
      <c r="J2147">
        <v>1</v>
      </c>
      <c r="K2147">
        <v>13.85</v>
      </c>
      <c r="L2147" s="45">
        <f>VLOOKUP(H2147,'[1]CALCUL AS et AN'!$A$2:$AU$889,24,FALSE)</f>
        <v>13.85</v>
      </c>
      <c r="M2147" s="48">
        <f>VLOOKUP(H2147,'[1]CALCUL AS et AN'!$A$2:$AU$889,28,FALSE)</f>
        <v>13.85</v>
      </c>
      <c r="N2147">
        <v>13.85</v>
      </c>
      <c r="O2147" s="45">
        <f t="shared" si="158"/>
        <v>13.85</v>
      </c>
      <c r="P2147" s="48">
        <f t="shared" si="159"/>
        <v>13.85</v>
      </c>
      <c r="Q2147">
        <v>20.78</v>
      </c>
      <c r="R2147" s="45">
        <f>VLOOKUP(H2147,'[1]CALCUL AS et AN'!$A$2:$AU$889,46,FALSE)</f>
        <v>20.774999999999999</v>
      </c>
      <c r="S2147" s="48">
        <f>VLOOKUP(H2147,'[1]CALCUL AS et AN'!$A$2:$AU$889,47,FALSE)</f>
        <v>20.774999999999999</v>
      </c>
      <c r="T2147">
        <v>20.78</v>
      </c>
      <c r="U2147" s="45">
        <f t="shared" si="160"/>
        <v>20.774999999999999</v>
      </c>
      <c r="V2147" s="48">
        <f t="shared" si="161"/>
        <v>20.774999999999999</v>
      </c>
      <c r="W2147" t="s">
        <v>946</v>
      </c>
      <c r="X2147" t="s">
        <v>937</v>
      </c>
    </row>
    <row r="2148" spans="1:24" outlineLevel="2">
      <c r="A2148" t="s">
        <v>1144</v>
      </c>
      <c r="B2148" s="73" t="str">
        <f t="shared" si="157"/>
        <v>4x4.5</v>
      </c>
      <c r="C2148" t="s">
        <v>1879</v>
      </c>
      <c r="D2148">
        <v>1</v>
      </c>
      <c r="E2148" t="s">
        <v>1880</v>
      </c>
      <c r="F2148">
        <v>785.61</v>
      </c>
      <c r="H2148" t="s">
        <v>1879</v>
      </c>
      <c r="I2148">
        <v>595.16</v>
      </c>
      <c r="J2148">
        <v>1</v>
      </c>
      <c r="K2148">
        <v>595.16</v>
      </c>
      <c r="L2148" s="45">
        <f>VLOOKUP(H2148,'[1]CALCUL AS et AN'!$A$2:$AU$889,24,FALSE)</f>
        <v>595.16</v>
      </c>
      <c r="M2148" s="48">
        <f>VLOOKUP(H2148,'[1]CALCUL AS et AN'!$A$2:$AU$889,28,FALSE)</f>
        <v>743.94999999999993</v>
      </c>
      <c r="N2148">
        <v>595.16</v>
      </c>
      <c r="O2148" s="45">
        <f t="shared" si="158"/>
        <v>595.16</v>
      </c>
      <c r="P2148" s="48">
        <f t="shared" si="159"/>
        <v>743.94999999999993</v>
      </c>
      <c r="Q2148">
        <v>785.61</v>
      </c>
      <c r="R2148" s="45">
        <f>VLOOKUP(H2148,'[1]CALCUL AS et AN'!$A$2:$AU$889,46,FALSE)</f>
        <v>791.56280000000004</v>
      </c>
      <c r="S2148" s="48">
        <f>VLOOKUP(H2148,'[1]CALCUL AS et AN'!$A$2:$AU$889,47,FALSE)</f>
        <v>989.45349999999996</v>
      </c>
      <c r="T2148">
        <v>785.61</v>
      </c>
      <c r="U2148" s="45">
        <f t="shared" si="160"/>
        <v>791.56280000000004</v>
      </c>
      <c r="V2148" s="48">
        <f t="shared" si="161"/>
        <v>989.45349999999996</v>
      </c>
      <c r="W2148" t="s">
        <v>946</v>
      </c>
      <c r="X2148" t="s">
        <v>951</v>
      </c>
    </row>
    <row r="2149" spans="1:24" outlineLevel="2">
      <c r="A2149" t="s">
        <v>1144</v>
      </c>
      <c r="B2149" s="73" t="str">
        <f t="shared" si="157"/>
        <v>4x4.5</v>
      </c>
      <c r="C2149" t="s">
        <v>512</v>
      </c>
      <c r="D2149">
        <v>2</v>
      </c>
      <c r="E2149" t="s">
        <v>1006</v>
      </c>
      <c r="F2149">
        <v>4.63</v>
      </c>
      <c r="H2149" t="s">
        <v>512</v>
      </c>
      <c r="I2149">
        <v>2.63</v>
      </c>
      <c r="J2149">
        <v>1</v>
      </c>
      <c r="K2149">
        <v>2.63</v>
      </c>
      <c r="L2149" s="45">
        <f>VLOOKUP(H2149,'[1]CALCUL AS et AN'!$A$2:$AU$889,24,FALSE)</f>
        <v>2.63</v>
      </c>
      <c r="M2149" s="48">
        <f>VLOOKUP(H2149,'[1]CALCUL AS et AN'!$A$2:$AU$889,28,FALSE)</f>
        <v>2.63</v>
      </c>
      <c r="N2149">
        <v>5.26</v>
      </c>
      <c r="O2149" s="45">
        <f t="shared" si="158"/>
        <v>5.26</v>
      </c>
      <c r="P2149" s="48">
        <f t="shared" si="159"/>
        <v>5.26</v>
      </c>
      <c r="Q2149">
        <v>4.7300000000000004</v>
      </c>
      <c r="R2149" s="45">
        <f>VLOOKUP(H2149,'[1]CALCUL AS et AN'!$A$2:$AU$889,46,FALSE)</f>
        <v>5.26</v>
      </c>
      <c r="S2149" s="48">
        <f>VLOOKUP(H2149,'[1]CALCUL AS et AN'!$A$2:$AU$889,47,FALSE)</f>
        <v>5.26</v>
      </c>
      <c r="T2149">
        <v>9.4600000000000009</v>
      </c>
      <c r="U2149" s="45">
        <f t="shared" si="160"/>
        <v>10.52</v>
      </c>
      <c r="V2149" s="48">
        <f t="shared" si="161"/>
        <v>10.52</v>
      </c>
      <c r="W2149" t="s">
        <v>946</v>
      </c>
      <c r="X2149" t="s">
        <v>937</v>
      </c>
    </row>
    <row r="2150" spans="1:24" outlineLevel="1">
      <c r="A2150" s="73" t="s">
        <v>3161</v>
      </c>
      <c r="B2150" s="73" t="str">
        <f t="shared" si="157"/>
        <v>PFV9EH4x4.5</v>
      </c>
      <c r="N2150">
        <f>SUBTOTAL(9,N2147:N2149)</f>
        <v>614.27</v>
      </c>
      <c r="O2150" s="45">
        <f>SUBTOTAL(9,O2147:O2149)</f>
        <v>614.27</v>
      </c>
      <c r="P2150" s="48">
        <f>SUBTOTAL(9,P2147:P2149)</f>
        <v>763.06</v>
      </c>
      <c r="T2150">
        <f>SUBTOTAL(9,T2147:T2149)</f>
        <v>815.85</v>
      </c>
      <c r="U2150" s="45">
        <f>SUBTOTAL(9,U2147:U2149)</f>
        <v>822.8578</v>
      </c>
      <c r="V2150" s="48">
        <f>SUBTOTAL(9,V2147:V2149)</f>
        <v>1020.7484999999999</v>
      </c>
    </row>
    <row r="2151" spans="1:24" outlineLevel="2">
      <c r="A2151" t="s">
        <v>1146</v>
      </c>
      <c r="B2151" s="73" t="str">
        <f t="shared" si="157"/>
        <v>H4x5</v>
      </c>
      <c r="C2151" t="s">
        <v>412</v>
      </c>
      <c r="D2151">
        <v>1</v>
      </c>
      <c r="E2151" t="s">
        <v>413</v>
      </c>
      <c r="F2151">
        <v>16.5</v>
      </c>
      <c r="H2151" t="s">
        <v>412</v>
      </c>
      <c r="I2151">
        <v>13.85</v>
      </c>
      <c r="J2151">
        <v>1</v>
      </c>
      <c r="K2151">
        <v>13.85</v>
      </c>
      <c r="L2151" s="45">
        <f>VLOOKUP(H2151,'[1]CALCUL AS et AN'!$A$2:$AU$889,24,FALSE)</f>
        <v>13.85</v>
      </c>
      <c r="M2151" s="48">
        <f>VLOOKUP(H2151,'[1]CALCUL AS et AN'!$A$2:$AU$889,28,FALSE)</f>
        <v>13.85</v>
      </c>
      <c r="N2151">
        <v>13.85</v>
      </c>
      <c r="O2151" s="45">
        <f t="shared" si="158"/>
        <v>13.85</v>
      </c>
      <c r="P2151" s="48">
        <f t="shared" si="159"/>
        <v>13.85</v>
      </c>
      <c r="Q2151">
        <v>20.78</v>
      </c>
      <c r="R2151" s="45">
        <f>VLOOKUP(H2151,'[1]CALCUL AS et AN'!$A$2:$AU$889,46,FALSE)</f>
        <v>20.774999999999999</v>
      </c>
      <c r="S2151" s="48">
        <f>VLOOKUP(H2151,'[1]CALCUL AS et AN'!$A$2:$AU$889,47,FALSE)</f>
        <v>20.774999999999999</v>
      </c>
      <c r="T2151">
        <v>20.78</v>
      </c>
      <c r="U2151" s="45">
        <f t="shared" si="160"/>
        <v>20.774999999999999</v>
      </c>
      <c r="V2151" s="48">
        <f t="shared" si="161"/>
        <v>20.774999999999999</v>
      </c>
      <c r="W2151" t="s">
        <v>946</v>
      </c>
      <c r="X2151" t="s">
        <v>937</v>
      </c>
    </row>
    <row r="2152" spans="1:24" outlineLevel="2">
      <c r="A2152" t="s">
        <v>1146</v>
      </c>
      <c r="B2152" s="73" t="str">
        <f t="shared" si="157"/>
        <v>H4x5</v>
      </c>
      <c r="C2152" t="s">
        <v>1883</v>
      </c>
      <c r="D2152">
        <v>1</v>
      </c>
      <c r="E2152" t="s">
        <v>1884</v>
      </c>
      <c r="F2152">
        <v>789.5</v>
      </c>
      <c r="H2152" t="s">
        <v>1883</v>
      </c>
      <c r="I2152">
        <v>598.11</v>
      </c>
      <c r="J2152">
        <v>1</v>
      </c>
      <c r="K2152">
        <v>598.11</v>
      </c>
      <c r="L2152" s="45">
        <f>VLOOKUP(H2152,'[1]CALCUL AS et AN'!$A$2:$AU$889,24,FALSE)</f>
        <v>598.11</v>
      </c>
      <c r="M2152" s="48">
        <f>VLOOKUP(H2152,'[1]CALCUL AS et AN'!$A$2:$AU$889,28,FALSE)</f>
        <v>747.63750000000005</v>
      </c>
      <c r="N2152">
        <v>598.11</v>
      </c>
      <c r="O2152" s="45">
        <f t="shared" si="158"/>
        <v>598.11</v>
      </c>
      <c r="P2152" s="48">
        <f t="shared" si="159"/>
        <v>747.63750000000005</v>
      </c>
      <c r="Q2152">
        <v>789.5</v>
      </c>
      <c r="R2152" s="45">
        <f>VLOOKUP(H2152,'[1]CALCUL AS et AN'!$A$2:$AU$889,46,FALSE)</f>
        <v>795.48630000000003</v>
      </c>
      <c r="S2152" s="48">
        <f>VLOOKUP(H2152,'[1]CALCUL AS et AN'!$A$2:$AU$889,47,FALSE)</f>
        <v>994.35787500000015</v>
      </c>
      <c r="T2152">
        <v>789.5</v>
      </c>
      <c r="U2152" s="45">
        <f t="shared" si="160"/>
        <v>795.48630000000003</v>
      </c>
      <c r="V2152" s="48">
        <f t="shared" si="161"/>
        <v>994.35787500000015</v>
      </c>
      <c r="W2152" t="s">
        <v>946</v>
      </c>
      <c r="X2152" t="s">
        <v>951</v>
      </c>
    </row>
    <row r="2153" spans="1:24" outlineLevel="2">
      <c r="A2153" t="s">
        <v>1146</v>
      </c>
      <c r="B2153" s="73" t="str">
        <f t="shared" si="157"/>
        <v>H4x5</v>
      </c>
      <c r="C2153" t="s">
        <v>512</v>
      </c>
      <c r="D2153">
        <v>2</v>
      </c>
      <c r="E2153" t="s">
        <v>1006</v>
      </c>
      <c r="F2153">
        <v>4.63</v>
      </c>
      <c r="H2153" t="s">
        <v>512</v>
      </c>
      <c r="I2153">
        <v>2.63</v>
      </c>
      <c r="J2153">
        <v>1</v>
      </c>
      <c r="K2153">
        <v>2.63</v>
      </c>
      <c r="L2153" s="45">
        <f>VLOOKUP(H2153,'[1]CALCUL AS et AN'!$A$2:$AU$889,24,FALSE)</f>
        <v>2.63</v>
      </c>
      <c r="M2153" s="48">
        <f>VLOOKUP(H2153,'[1]CALCUL AS et AN'!$A$2:$AU$889,28,FALSE)</f>
        <v>2.63</v>
      </c>
      <c r="N2153">
        <v>5.26</v>
      </c>
      <c r="O2153" s="45">
        <f t="shared" si="158"/>
        <v>5.26</v>
      </c>
      <c r="P2153" s="48">
        <f t="shared" si="159"/>
        <v>5.26</v>
      </c>
      <c r="Q2153">
        <v>4.7300000000000004</v>
      </c>
      <c r="R2153" s="45">
        <f>VLOOKUP(H2153,'[1]CALCUL AS et AN'!$A$2:$AU$889,46,FALSE)</f>
        <v>5.26</v>
      </c>
      <c r="S2153" s="48">
        <f>VLOOKUP(H2153,'[1]CALCUL AS et AN'!$A$2:$AU$889,47,FALSE)</f>
        <v>5.26</v>
      </c>
      <c r="T2153">
        <v>9.4600000000000009</v>
      </c>
      <c r="U2153" s="45">
        <f t="shared" si="160"/>
        <v>10.52</v>
      </c>
      <c r="V2153" s="48">
        <f t="shared" si="161"/>
        <v>10.52</v>
      </c>
      <c r="W2153" t="s">
        <v>946</v>
      </c>
      <c r="X2153" t="s">
        <v>937</v>
      </c>
    </row>
    <row r="2154" spans="1:24" outlineLevel="1">
      <c r="A2154" s="73" t="s">
        <v>3162</v>
      </c>
      <c r="B2154" s="73" t="str">
        <f t="shared" si="157"/>
        <v>PFV10EH4x5</v>
      </c>
      <c r="N2154">
        <f>SUBTOTAL(9,N2151:N2153)</f>
        <v>617.22</v>
      </c>
      <c r="O2154" s="45">
        <f>SUBTOTAL(9,O2151:O2153)</f>
        <v>617.22</v>
      </c>
      <c r="P2154" s="48">
        <f>SUBTOTAL(9,P2151:P2153)</f>
        <v>766.74750000000006</v>
      </c>
      <c r="T2154">
        <f>SUBTOTAL(9,T2151:T2153)</f>
        <v>819.74</v>
      </c>
      <c r="U2154" s="45">
        <f>SUBTOTAL(9,U2151:U2153)</f>
        <v>826.78129999999999</v>
      </c>
      <c r="V2154" s="48">
        <f>SUBTOTAL(9,V2151:V2153)</f>
        <v>1025.6528750000002</v>
      </c>
    </row>
    <row r="2155" spans="1:24" outlineLevel="2">
      <c r="A2155" t="s">
        <v>1256</v>
      </c>
      <c r="B2155" s="73" t="str">
        <f t="shared" si="157"/>
        <v>6x2</v>
      </c>
      <c r="C2155" t="s">
        <v>412</v>
      </c>
      <c r="D2155">
        <v>1</v>
      </c>
      <c r="E2155" t="s">
        <v>413</v>
      </c>
      <c r="F2155">
        <v>16.5</v>
      </c>
      <c r="H2155" t="s">
        <v>412</v>
      </c>
      <c r="I2155">
        <v>13.85</v>
      </c>
      <c r="J2155">
        <v>1</v>
      </c>
      <c r="K2155">
        <v>13.85</v>
      </c>
      <c r="L2155" s="45">
        <f>VLOOKUP(H2155,'[1]CALCUL AS et AN'!$A$2:$AU$889,24,FALSE)</f>
        <v>13.85</v>
      </c>
      <c r="M2155" s="48">
        <f>VLOOKUP(H2155,'[1]CALCUL AS et AN'!$A$2:$AU$889,28,FALSE)</f>
        <v>13.85</v>
      </c>
      <c r="N2155">
        <v>13.85</v>
      </c>
      <c r="O2155" s="45">
        <f t="shared" si="158"/>
        <v>13.85</v>
      </c>
      <c r="P2155" s="48">
        <f t="shared" si="159"/>
        <v>13.85</v>
      </c>
      <c r="Q2155">
        <v>20.78</v>
      </c>
      <c r="R2155" s="45">
        <f>VLOOKUP(H2155,'[1]CALCUL AS et AN'!$A$2:$AU$889,46,FALSE)</f>
        <v>20.774999999999999</v>
      </c>
      <c r="S2155" s="48">
        <f>VLOOKUP(H2155,'[1]CALCUL AS et AN'!$A$2:$AU$889,47,FALSE)</f>
        <v>20.774999999999999</v>
      </c>
      <c r="T2155">
        <v>20.78</v>
      </c>
      <c r="U2155" s="45">
        <f t="shared" si="160"/>
        <v>20.774999999999999</v>
      </c>
      <c r="V2155" s="48">
        <f t="shared" si="161"/>
        <v>20.774999999999999</v>
      </c>
      <c r="W2155" t="s">
        <v>946</v>
      </c>
      <c r="X2155" t="s">
        <v>937</v>
      </c>
    </row>
    <row r="2156" spans="1:24" outlineLevel="2">
      <c r="A2156" t="s">
        <v>1256</v>
      </c>
      <c r="B2156" s="73" t="str">
        <f t="shared" si="157"/>
        <v>6x2</v>
      </c>
      <c r="C2156" t="s">
        <v>1870</v>
      </c>
      <c r="D2156">
        <v>1</v>
      </c>
      <c r="E2156" t="s">
        <v>1871</v>
      </c>
      <c r="F2156">
        <v>602.51</v>
      </c>
      <c r="H2156" t="s">
        <v>1870</v>
      </c>
      <c r="I2156">
        <v>456.44</v>
      </c>
      <c r="J2156">
        <v>1</v>
      </c>
      <c r="K2156">
        <v>456.44</v>
      </c>
      <c r="L2156" s="45">
        <f>VLOOKUP(H2156,'[1]CALCUL AS et AN'!$A$2:$AU$889,24,FALSE)</f>
        <v>456.44</v>
      </c>
      <c r="M2156" s="48">
        <f>VLOOKUP(H2156,'[1]CALCUL AS et AN'!$A$2:$AU$889,28,FALSE)</f>
        <v>570.54999999999995</v>
      </c>
      <c r="N2156">
        <v>456.44</v>
      </c>
      <c r="O2156" s="45">
        <f t="shared" si="158"/>
        <v>456.44</v>
      </c>
      <c r="P2156" s="48">
        <f t="shared" si="159"/>
        <v>570.54999999999995</v>
      </c>
      <c r="Q2156">
        <v>602.51</v>
      </c>
      <c r="R2156" s="45">
        <f>VLOOKUP(H2156,'[1]CALCUL AS et AN'!$A$2:$AU$889,46,FALSE)</f>
        <v>607.0652</v>
      </c>
      <c r="S2156" s="48">
        <f>VLOOKUP(H2156,'[1]CALCUL AS et AN'!$A$2:$AU$889,47,FALSE)</f>
        <v>758.83150000000001</v>
      </c>
      <c r="T2156">
        <v>602.51</v>
      </c>
      <c r="U2156" s="45">
        <f t="shared" si="160"/>
        <v>607.0652</v>
      </c>
      <c r="V2156" s="48">
        <f t="shared" si="161"/>
        <v>758.83150000000001</v>
      </c>
      <c r="W2156" t="s">
        <v>946</v>
      </c>
      <c r="X2156" t="s">
        <v>951</v>
      </c>
    </row>
    <row r="2157" spans="1:24" outlineLevel="2">
      <c r="A2157" t="s">
        <v>1256</v>
      </c>
      <c r="B2157" s="73" t="str">
        <f t="shared" si="157"/>
        <v>6x2</v>
      </c>
      <c r="C2157" t="s">
        <v>512</v>
      </c>
      <c r="D2157">
        <v>2</v>
      </c>
      <c r="E2157" t="s">
        <v>1006</v>
      </c>
      <c r="F2157">
        <v>4.63</v>
      </c>
      <c r="H2157" t="s">
        <v>512</v>
      </c>
      <c r="I2157">
        <v>2.63</v>
      </c>
      <c r="J2157">
        <v>1</v>
      </c>
      <c r="K2157">
        <v>2.63</v>
      </c>
      <c r="L2157" s="45">
        <f>VLOOKUP(H2157,'[1]CALCUL AS et AN'!$A$2:$AU$889,24,FALSE)</f>
        <v>2.63</v>
      </c>
      <c r="M2157" s="48">
        <f>VLOOKUP(H2157,'[1]CALCUL AS et AN'!$A$2:$AU$889,28,FALSE)</f>
        <v>2.63</v>
      </c>
      <c r="N2157">
        <v>5.26</v>
      </c>
      <c r="O2157" s="45">
        <f t="shared" si="158"/>
        <v>5.26</v>
      </c>
      <c r="P2157" s="48">
        <f t="shared" si="159"/>
        <v>5.26</v>
      </c>
      <c r="Q2157">
        <v>4.7300000000000004</v>
      </c>
      <c r="R2157" s="45">
        <f>VLOOKUP(H2157,'[1]CALCUL AS et AN'!$A$2:$AU$889,46,FALSE)</f>
        <v>5.26</v>
      </c>
      <c r="S2157" s="48">
        <f>VLOOKUP(H2157,'[1]CALCUL AS et AN'!$A$2:$AU$889,47,FALSE)</f>
        <v>5.26</v>
      </c>
      <c r="T2157">
        <v>9.4600000000000009</v>
      </c>
      <c r="U2157" s="45">
        <f t="shared" si="160"/>
        <v>10.52</v>
      </c>
      <c r="V2157" s="48">
        <f t="shared" si="161"/>
        <v>10.52</v>
      </c>
      <c r="W2157" t="s">
        <v>946</v>
      </c>
      <c r="X2157" t="s">
        <v>937</v>
      </c>
    </row>
    <row r="2158" spans="1:24" outlineLevel="1">
      <c r="A2158" s="73" t="s">
        <v>3163</v>
      </c>
      <c r="B2158" s="73" t="str">
        <f t="shared" si="157"/>
        <v>PFV6EH6x2</v>
      </c>
      <c r="N2158">
        <f>SUBTOTAL(9,N2155:N2157)</f>
        <v>475.55</v>
      </c>
      <c r="O2158" s="45">
        <f>SUBTOTAL(9,O2155:O2157)</f>
        <v>475.55</v>
      </c>
      <c r="P2158" s="48">
        <f>SUBTOTAL(9,P2155:P2157)</f>
        <v>589.66</v>
      </c>
      <c r="T2158">
        <f>SUBTOTAL(9,T2155:T2157)</f>
        <v>632.75</v>
      </c>
      <c r="U2158" s="45">
        <f>SUBTOTAL(9,U2155:U2157)</f>
        <v>638.36019999999996</v>
      </c>
      <c r="V2158" s="48">
        <f>SUBTOTAL(9,V2155:V2157)</f>
        <v>790.12649999999996</v>
      </c>
    </row>
    <row r="2159" spans="1:24" outlineLevel="2">
      <c r="A2159" t="s">
        <v>684</v>
      </c>
      <c r="B2159" s="73" t="str">
        <f t="shared" si="157"/>
        <v>6X80B100</v>
      </c>
      <c r="C2159">
        <v>8110608018</v>
      </c>
      <c r="D2159">
        <v>100</v>
      </c>
      <c r="E2159" t="s">
        <v>2084</v>
      </c>
      <c r="F2159">
        <v>0.28199999999999997</v>
      </c>
      <c r="H2159">
        <v>8110608018</v>
      </c>
      <c r="I2159">
        <v>0.17</v>
      </c>
      <c r="J2159">
        <v>1</v>
      </c>
      <c r="K2159">
        <v>0.17</v>
      </c>
      <c r="L2159" s="45">
        <f>VLOOKUP(H2159,'[1]CALCUL AS et AN'!$A$2:$AU$889,24,FALSE)</f>
        <v>0.16700000000000001</v>
      </c>
      <c r="M2159" s="48">
        <f>VLOOKUP(H2159,'[1]CALCUL AS et AN'!$A$2:$AU$889,28,FALSE)</f>
        <v>0.16700000000000001</v>
      </c>
      <c r="N2159">
        <v>17</v>
      </c>
      <c r="O2159" s="45">
        <f t="shared" si="158"/>
        <v>16.7</v>
      </c>
      <c r="P2159" s="48">
        <f t="shared" si="159"/>
        <v>16.7</v>
      </c>
      <c r="Q2159">
        <v>0.28199999999999997</v>
      </c>
      <c r="R2159" s="45">
        <f>VLOOKUP(H2159,'[1]CALCUL AS et AN'!$A$2:$AU$889,46,FALSE)</f>
        <v>0.2505</v>
      </c>
      <c r="S2159" s="48">
        <f>VLOOKUP(H2159,'[1]CALCUL AS et AN'!$A$2:$AU$889,47,FALSE)</f>
        <v>0.2505</v>
      </c>
      <c r="T2159">
        <v>28.199999999999996</v>
      </c>
      <c r="U2159" s="45">
        <f t="shared" si="160"/>
        <v>25.05</v>
      </c>
      <c r="V2159" s="48">
        <f t="shared" si="161"/>
        <v>25.05</v>
      </c>
      <c r="W2159" t="s">
        <v>951</v>
      </c>
      <c r="X2159" t="s">
        <v>951</v>
      </c>
    </row>
    <row r="2160" spans="1:24" outlineLevel="1">
      <c r="A2160" s="73" t="s">
        <v>3164</v>
      </c>
      <c r="B2160" s="73" t="str">
        <f t="shared" si="157"/>
        <v>VCHARP6X80B100</v>
      </c>
      <c r="N2160">
        <f>SUBTOTAL(9,N2159:N2159)</f>
        <v>17</v>
      </c>
      <c r="O2160" s="45">
        <f>SUBTOTAL(9,O2159:O2159)</f>
        <v>16.7</v>
      </c>
      <c r="P2160" s="48">
        <f>SUBTOTAL(9,P2159:P2159)</f>
        <v>16.7</v>
      </c>
      <c r="T2160">
        <f>SUBTOTAL(9,T2159:T2159)</f>
        <v>28.199999999999996</v>
      </c>
      <c r="U2160" s="45">
        <f>SUBTOTAL(9,U2159:U2159)</f>
        <v>25.05</v>
      </c>
      <c r="V2160" s="48">
        <f>SUBTOTAL(9,V2159:V2159)</f>
        <v>25.05</v>
      </c>
    </row>
    <row r="2161" spans="1:24" outlineLevel="2">
      <c r="A2161" t="s">
        <v>1258</v>
      </c>
      <c r="B2161" s="73" t="str">
        <f t="shared" si="157"/>
        <v>8x1.5</v>
      </c>
      <c r="C2161" t="s">
        <v>1241</v>
      </c>
      <c r="D2161">
        <v>1</v>
      </c>
      <c r="E2161" t="s">
        <v>1242</v>
      </c>
      <c r="F2161">
        <v>570.45000000000005</v>
      </c>
      <c r="H2161" t="s">
        <v>1241</v>
      </c>
      <c r="I2161">
        <v>407.7</v>
      </c>
      <c r="J2161">
        <v>1</v>
      </c>
      <c r="K2161">
        <v>407.7</v>
      </c>
      <c r="L2161" s="45">
        <f>VLOOKUP(H2161,'[1]CALCUL AS et AN'!$A$2:$AU$889,24,FALSE)</f>
        <v>407.7</v>
      </c>
      <c r="M2161" s="48">
        <f>VLOOKUP(H2161,'[1]CALCUL AS et AN'!$A$2:$AU$889,28,FALSE)</f>
        <v>407.7</v>
      </c>
      <c r="N2161">
        <v>407.7</v>
      </c>
      <c r="O2161" s="45">
        <f t="shared" si="158"/>
        <v>407.7</v>
      </c>
      <c r="P2161" s="48">
        <f t="shared" si="159"/>
        <v>407.7</v>
      </c>
      <c r="Q2161">
        <v>570.45000000000005</v>
      </c>
      <c r="R2161" s="45">
        <f>VLOOKUP(H2161,'[1]CALCUL AS et AN'!$A$2:$AU$889,46,FALSE)</f>
        <v>542.24099999999999</v>
      </c>
      <c r="S2161" s="48">
        <f>VLOOKUP(H2161,'[1]CALCUL AS et AN'!$A$2:$AU$889,47,FALSE)</f>
        <v>542.24099999999999</v>
      </c>
      <c r="T2161">
        <v>570.45000000000005</v>
      </c>
      <c r="U2161" s="45">
        <f t="shared" si="160"/>
        <v>542.24099999999999</v>
      </c>
      <c r="V2161" s="48">
        <f t="shared" si="161"/>
        <v>542.24099999999999</v>
      </c>
      <c r="W2161" t="s">
        <v>946</v>
      </c>
      <c r="X2161" t="s">
        <v>960</v>
      </c>
    </row>
    <row r="2162" spans="1:24" outlineLevel="2">
      <c r="A2162" t="s">
        <v>1258</v>
      </c>
      <c r="B2162" s="73" t="str">
        <f t="shared" si="157"/>
        <v>8x1.5</v>
      </c>
      <c r="C2162" t="s">
        <v>412</v>
      </c>
      <c r="D2162">
        <v>1</v>
      </c>
      <c r="E2162" t="s">
        <v>413</v>
      </c>
      <c r="F2162">
        <v>16.5</v>
      </c>
      <c r="H2162" t="s">
        <v>412</v>
      </c>
      <c r="I2162">
        <v>13.85</v>
      </c>
      <c r="J2162">
        <v>1</v>
      </c>
      <c r="K2162">
        <v>13.85</v>
      </c>
      <c r="L2162" s="45">
        <f>VLOOKUP(H2162,'[1]CALCUL AS et AN'!$A$2:$AU$889,24,FALSE)</f>
        <v>13.85</v>
      </c>
      <c r="M2162" s="48">
        <f>VLOOKUP(H2162,'[1]CALCUL AS et AN'!$A$2:$AU$889,28,FALSE)</f>
        <v>13.85</v>
      </c>
      <c r="N2162">
        <v>13.85</v>
      </c>
      <c r="O2162" s="45">
        <f t="shared" si="158"/>
        <v>13.85</v>
      </c>
      <c r="P2162" s="48">
        <f t="shared" si="159"/>
        <v>13.85</v>
      </c>
      <c r="Q2162">
        <v>20.78</v>
      </c>
      <c r="R2162" s="45">
        <f>VLOOKUP(H2162,'[1]CALCUL AS et AN'!$A$2:$AU$889,46,FALSE)</f>
        <v>20.774999999999999</v>
      </c>
      <c r="S2162" s="48">
        <f>VLOOKUP(H2162,'[1]CALCUL AS et AN'!$A$2:$AU$889,47,FALSE)</f>
        <v>20.774999999999999</v>
      </c>
      <c r="T2162">
        <v>20.78</v>
      </c>
      <c r="U2162" s="45">
        <f t="shared" si="160"/>
        <v>20.774999999999999</v>
      </c>
      <c r="V2162" s="48">
        <f t="shared" si="161"/>
        <v>20.774999999999999</v>
      </c>
      <c r="W2162" t="s">
        <v>946</v>
      </c>
      <c r="X2162" t="s">
        <v>937</v>
      </c>
    </row>
    <row r="2163" spans="1:24" outlineLevel="2">
      <c r="A2163" t="s">
        <v>1258</v>
      </c>
      <c r="B2163" s="73" t="str">
        <f t="shared" si="157"/>
        <v>8x1.5</v>
      </c>
      <c r="C2163" t="s">
        <v>512</v>
      </c>
      <c r="D2163">
        <v>2</v>
      </c>
      <c r="E2163" t="s">
        <v>1006</v>
      </c>
      <c r="F2163">
        <v>4.63</v>
      </c>
      <c r="H2163" t="s">
        <v>512</v>
      </c>
      <c r="I2163">
        <v>2.63</v>
      </c>
      <c r="J2163">
        <v>1</v>
      </c>
      <c r="K2163">
        <v>2.63</v>
      </c>
      <c r="L2163" s="45">
        <f>VLOOKUP(H2163,'[1]CALCUL AS et AN'!$A$2:$AU$889,24,FALSE)</f>
        <v>2.63</v>
      </c>
      <c r="M2163" s="48">
        <f>VLOOKUP(H2163,'[1]CALCUL AS et AN'!$A$2:$AU$889,28,FALSE)</f>
        <v>2.63</v>
      </c>
      <c r="N2163">
        <v>5.26</v>
      </c>
      <c r="O2163" s="45">
        <f t="shared" si="158"/>
        <v>5.26</v>
      </c>
      <c r="P2163" s="48">
        <f t="shared" si="159"/>
        <v>5.26</v>
      </c>
      <c r="Q2163">
        <v>4.7300000000000004</v>
      </c>
      <c r="R2163" s="45">
        <f>VLOOKUP(H2163,'[1]CALCUL AS et AN'!$A$2:$AU$889,46,FALSE)</f>
        <v>5.26</v>
      </c>
      <c r="S2163" s="48">
        <f>VLOOKUP(H2163,'[1]CALCUL AS et AN'!$A$2:$AU$889,47,FALSE)</f>
        <v>5.26</v>
      </c>
      <c r="T2163">
        <v>9.4600000000000009</v>
      </c>
      <c r="U2163" s="45">
        <f t="shared" si="160"/>
        <v>10.52</v>
      </c>
      <c r="V2163" s="48">
        <f t="shared" si="161"/>
        <v>10.52</v>
      </c>
      <c r="W2163" t="s">
        <v>946</v>
      </c>
      <c r="X2163" t="s">
        <v>937</v>
      </c>
    </row>
    <row r="2164" spans="1:24" outlineLevel="1">
      <c r="A2164" s="73" t="s">
        <v>3165</v>
      </c>
      <c r="B2164" s="73" t="str">
        <f t="shared" si="157"/>
        <v>PFV6EH8x1.5</v>
      </c>
      <c r="N2164">
        <f>SUBTOTAL(9,N2161:N2163)</f>
        <v>426.81</v>
      </c>
      <c r="O2164" s="45">
        <f>SUBTOTAL(9,O2161:O2163)</f>
        <v>426.81</v>
      </c>
      <c r="P2164" s="48">
        <f>SUBTOTAL(9,P2161:P2163)</f>
        <v>426.81</v>
      </c>
      <c r="T2164">
        <f>SUBTOTAL(9,T2161:T2163)</f>
        <v>600.69000000000005</v>
      </c>
      <c r="U2164" s="45">
        <f>SUBTOTAL(9,U2161:U2163)</f>
        <v>573.53599999999994</v>
      </c>
      <c r="V2164" s="48">
        <f>SUBTOTAL(9,V2161:V2163)</f>
        <v>573.53599999999994</v>
      </c>
    </row>
    <row r="2165" spans="1:24" outlineLevel="2">
      <c r="A2165" t="s">
        <v>1260</v>
      </c>
      <c r="B2165" s="73" t="str">
        <f t="shared" si="157"/>
        <v>3x2</v>
      </c>
      <c r="C2165" t="s">
        <v>412</v>
      </c>
      <c r="D2165">
        <v>1</v>
      </c>
      <c r="E2165" t="s">
        <v>413</v>
      </c>
      <c r="F2165">
        <v>16.5</v>
      </c>
      <c r="H2165" t="s">
        <v>412</v>
      </c>
      <c r="I2165">
        <v>13.85</v>
      </c>
      <c r="J2165">
        <v>1</v>
      </c>
      <c r="K2165">
        <v>13.85</v>
      </c>
      <c r="L2165" s="45">
        <f>VLOOKUP(H2165,'[1]CALCUL AS et AN'!$A$2:$AU$889,24,FALSE)</f>
        <v>13.85</v>
      </c>
      <c r="M2165" s="48">
        <f>VLOOKUP(H2165,'[1]CALCUL AS et AN'!$A$2:$AU$889,28,FALSE)</f>
        <v>13.85</v>
      </c>
      <c r="N2165">
        <v>13.85</v>
      </c>
      <c r="O2165" s="45">
        <f t="shared" si="158"/>
        <v>13.85</v>
      </c>
      <c r="P2165" s="48">
        <f t="shared" si="159"/>
        <v>13.85</v>
      </c>
      <c r="Q2165">
        <v>20.78</v>
      </c>
      <c r="R2165" s="45">
        <f>VLOOKUP(H2165,'[1]CALCUL AS et AN'!$A$2:$AU$889,46,FALSE)</f>
        <v>20.774999999999999</v>
      </c>
      <c r="S2165" s="48">
        <f>VLOOKUP(H2165,'[1]CALCUL AS et AN'!$A$2:$AU$889,47,FALSE)</f>
        <v>20.774999999999999</v>
      </c>
      <c r="T2165">
        <v>20.78</v>
      </c>
      <c r="U2165" s="45">
        <f t="shared" si="160"/>
        <v>20.774999999999999</v>
      </c>
      <c r="V2165" s="48">
        <f t="shared" si="161"/>
        <v>20.774999999999999</v>
      </c>
      <c r="W2165" t="s">
        <v>946</v>
      </c>
      <c r="X2165" t="s">
        <v>937</v>
      </c>
    </row>
    <row r="2166" spans="1:24" outlineLevel="2">
      <c r="A2166" t="s">
        <v>1260</v>
      </c>
      <c r="B2166" s="73" t="str">
        <f t="shared" si="157"/>
        <v>3x2</v>
      </c>
      <c r="C2166" t="s">
        <v>1858</v>
      </c>
      <c r="D2166">
        <v>1</v>
      </c>
      <c r="E2166" t="s">
        <v>1859</v>
      </c>
      <c r="F2166">
        <v>380.05</v>
      </c>
      <c r="H2166" t="s">
        <v>1858</v>
      </c>
      <c r="I2166">
        <v>287.92</v>
      </c>
      <c r="J2166">
        <v>1</v>
      </c>
      <c r="K2166">
        <v>287.92</v>
      </c>
      <c r="L2166" s="45">
        <f>VLOOKUP(H2166,'[1]CALCUL AS et AN'!$A$2:$AU$889,24,FALSE)</f>
        <v>287.91669999999999</v>
      </c>
      <c r="M2166" s="48">
        <f>VLOOKUP(H2166,'[1]CALCUL AS et AN'!$A$2:$AU$889,28,FALSE)</f>
        <v>359.89587499999999</v>
      </c>
      <c r="N2166">
        <v>287.92</v>
      </c>
      <c r="O2166" s="45">
        <f t="shared" si="158"/>
        <v>287.91669999999999</v>
      </c>
      <c r="P2166" s="48">
        <f t="shared" si="159"/>
        <v>359.89587499999999</v>
      </c>
      <c r="Q2166">
        <v>380.05</v>
      </c>
      <c r="R2166" s="45">
        <f>VLOOKUP(H2166,'[1]CALCUL AS et AN'!$A$2:$AU$889,46,FALSE)</f>
        <v>382.92921100000001</v>
      </c>
      <c r="S2166" s="48">
        <f>VLOOKUP(H2166,'[1]CALCUL AS et AN'!$A$2:$AU$889,47,FALSE)</f>
        <v>478.66151375000004</v>
      </c>
      <c r="T2166">
        <v>380.05</v>
      </c>
      <c r="U2166" s="45">
        <f t="shared" si="160"/>
        <v>382.92921100000001</v>
      </c>
      <c r="V2166" s="48">
        <f t="shared" si="161"/>
        <v>478.66151375000004</v>
      </c>
      <c r="W2166" t="s">
        <v>946</v>
      </c>
      <c r="X2166" t="s">
        <v>951</v>
      </c>
    </row>
    <row r="2167" spans="1:24" outlineLevel="2">
      <c r="A2167" t="s">
        <v>1260</v>
      </c>
      <c r="B2167" s="73" t="str">
        <f t="shared" si="157"/>
        <v>3x2</v>
      </c>
      <c r="C2167" t="s">
        <v>512</v>
      </c>
      <c r="D2167">
        <v>2</v>
      </c>
      <c r="E2167" t="s">
        <v>1006</v>
      </c>
      <c r="F2167">
        <v>4.63</v>
      </c>
      <c r="H2167" t="s">
        <v>512</v>
      </c>
      <c r="I2167">
        <v>2.63</v>
      </c>
      <c r="J2167">
        <v>1</v>
      </c>
      <c r="K2167">
        <v>2.63</v>
      </c>
      <c r="L2167" s="45">
        <f>VLOOKUP(H2167,'[1]CALCUL AS et AN'!$A$2:$AU$889,24,FALSE)</f>
        <v>2.63</v>
      </c>
      <c r="M2167" s="48">
        <f>VLOOKUP(H2167,'[1]CALCUL AS et AN'!$A$2:$AU$889,28,FALSE)</f>
        <v>2.63</v>
      </c>
      <c r="N2167">
        <v>5.26</v>
      </c>
      <c r="O2167" s="45">
        <f t="shared" si="158"/>
        <v>5.26</v>
      </c>
      <c r="P2167" s="48">
        <f t="shared" si="159"/>
        <v>5.26</v>
      </c>
      <c r="Q2167">
        <v>4.7300000000000004</v>
      </c>
      <c r="R2167" s="45">
        <f>VLOOKUP(H2167,'[1]CALCUL AS et AN'!$A$2:$AU$889,46,FALSE)</f>
        <v>5.26</v>
      </c>
      <c r="S2167" s="48">
        <f>VLOOKUP(H2167,'[1]CALCUL AS et AN'!$A$2:$AU$889,47,FALSE)</f>
        <v>5.26</v>
      </c>
      <c r="T2167">
        <v>9.4600000000000009</v>
      </c>
      <c r="U2167" s="45">
        <f t="shared" si="160"/>
        <v>10.52</v>
      </c>
      <c r="V2167" s="48">
        <f t="shared" si="161"/>
        <v>10.52</v>
      </c>
      <c r="W2167" t="s">
        <v>946</v>
      </c>
      <c r="X2167" t="s">
        <v>937</v>
      </c>
    </row>
    <row r="2168" spans="1:24" outlineLevel="1">
      <c r="A2168" s="73" t="s">
        <v>3166</v>
      </c>
      <c r="B2168" s="73" t="str">
        <f t="shared" si="157"/>
        <v>PFV3EH3x2</v>
      </c>
      <c r="N2168">
        <f>SUBTOTAL(9,N2165:N2167)</f>
        <v>307.03000000000003</v>
      </c>
      <c r="O2168" s="45">
        <f>SUBTOTAL(9,O2165:O2167)</f>
        <v>307.02670000000001</v>
      </c>
      <c r="P2168" s="48">
        <f>SUBTOTAL(9,P2165:P2167)</f>
        <v>379.005875</v>
      </c>
      <c r="T2168">
        <f>SUBTOTAL(9,T2165:T2167)</f>
        <v>410.29</v>
      </c>
      <c r="U2168" s="45">
        <f>SUBTOTAL(9,U2165:U2167)</f>
        <v>414.22421099999997</v>
      </c>
      <c r="V2168" s="48">
        <f>SUBTOTAL(9,V2165:V2167)</f>
        <v>509.95651375</v>
      </c>
    </row>
    <row r="2169" spans="1:24" outlineLevel="2">
      <c r="A2169" t="s">
        <v>1262</v>
      </c>
      <c r="B2169" s="73" t="str">
        <f t="shared" si="157"/>
        <v>4x2</v>
      </c>
      <c r="C2169" t="s">
        <v>412</v>
      </c>
      <c r="D2169">
        <v>1</v>
      </c>
      <c r="E2169" t="s">
        <v>413</v>
      </c>
      <c r="F2169">
        <v>16.5</v>
      </c>
      <c r="H2169" t="s">
        <v>412</v>
      </c>
      <c r="I2169">
        <v>13.85</v>
      </c>
      <c r="J2169">
        <v>1</v>
      </c>
      <c r="K2169">
        <v>13.85</v>
      </c>
      <c r="L2169" s="45">
        <f>VLOOKUP(H2169,'[1]CALCUL AS et AN'!$A$2:$AU$889,24,FALSE)</f>
        <v>13.85</v>
      </c>
      <c r="M2169" s="48">
        <f>VLOOKUP(H2169,'[1]CALCUL AS et AN'!$A$2:$AU$889,28,FALSE)</f>
        <v>13.85</v>
      </c>
      <c r="N2169">
        <v>13.85</v>
      </c>
      <c r="O2169" s="45">
        <f t="shared" si="158"/>
        <v>13.85</v>
      </c>
      <c r="P2169" s="48">
        <f t="shared" si="159"/>
        <v>13.85</v>
      </c>
      <c r="Q2169">
        <v>20.78</v>
      </c>
      <c r="R2169" s="45">
        <f>VLOOKUP(H2169,'[1]CALCUL AS et AN'!$A$2:$AU$889,46,FALSE)</f>
        <v>20.774999999999999</v>
      </c>
      <c r="S2169" s="48">
        <f>VLOOKUP(H2169,'[1]CALCUL AS et AN'!$A$2:$AU$889,47,FALSE)</f>
        <v>20.774999999999999</v>
      </c>
      <c r="T2169">
        <v>20.78</v>
      </c>
      <c r="U2169" s="45">
        <f t="shared" si="160"/>
        <v>20.774999999999999</v>
      </c>
      <c r="V2169" s="48">
        <f t="shared" si="161"/>
        <v>20.774999999999999</v>
      </c>
      <c r="W2169" t="s">
        <v>946</v>
      </c>
      <c r="X2169" t="s">
        <v>937</v>
      </c>
    </row>
    <row r="2170" spans="1:24" outlineLevel="2">
      <c r="A2170" t="s">
        <v>1262</v>
      </c>
      <c r="B2170" s="73" t="str">
        <f t="shared" si="157"/>
        <v>4x2</v>
      </c>
      <c r="C2170" t="s">
        <v>1861</v>
      </c>
      <c r="D2170">
        <v>1</v>
      </c>
      <c r="E2170" t="s">
        <v>1862</v>
      </c>
      <c r="F2170">
        <v>465.73</v>
      </c>
      <c r="H2170" t="s">
        <v>1861</v>
      </c>
      <c r="I2170">
        <v>352.82</v>
      </c>
      <c r="J2170">
        <v>1</v>
      </c>
      <c r="K2170">
        <v>352.82</v>
      </c>
      <c r="L2170" s="45">
        <f>VLOOKUP(H2170,'[1]CALCUL AS et AN'!$A$2:$AU$889,24,FALSE)</f>
        <v>352.82339999999999</v>
      </c>
      <c r="M2170" s="48">
        <f>VLOOKUP(H2170,'[1]CALCUL AS et AN'!$A$2:$AU$889,28,FALSE)</f>
        <v>441.02924999999999</v>
      </c>
      <c r="N2170">
        <v>352.82</v>
      </c>
      <c r="O2170" s="45">
        <f t="shared" si="158"/>
        <v>352.82339999999999</v>
      </c>
      <c r="P2170" s="48">
        <f t="shared" si="159"/>
        <v>441.02924999999999</v>
      </c>
      <c r="Q2170">
        <v>465.73</v>
      </c>
      <c r="R2170" s="45">
        <f>VLOOKUP(H2170,'[1]CALCUL AS et AN'!$A$2:$AU$889,46,FALSE)</f>
        <v>469.25512200000003</v>
      </c>
      <c r="S2170" s="48">
        <f>VLOOKUP(H2170,'[1]CALCUL AS et AN'!$A$2:$AU$889,47,FALSE)</f>
        <v>586.56890250000004</v>
      </c>
      <c r="T2170">
        <v>465.73</v>
      </c>
      <c r="U2170" s="45">
        <f t="shared" si="160"/>
        <v>469.25512200000003</v>
      </c>
      <c r="V2170" s="48">
        <f t="shared" si="161"/>
        <v>586.56890250000004</v>
      </c>
      <c r="W2170" t="s">
        <v>946</v>
      </c>
      <c r="X2170" t="s">
        <v>951</v>
      </c>
    </row>
    <row r="2171" spans="1:24" outlineLevel="2">
      <c r="A2171" t="s">
        <v>1262</v>
      </c>
      <c r="B2171" s="73" t="str">
        <f t="shared" si="157"/>
        <v>4x2</v>
      </c>
      <c r="C2171" t="s">
        <v>512</v>
      </c>
      <c r="D2171">
        <v>2</v>
      </c>
      <c r="E2171" t="s">
        <v>1006</v>
      </c>
      <c r="F2171">
        <v>4.63</v>
      </c>
      <c r="H2171" t="s">
        <v>512</v>
      </c>
      <c r="I2171">
        <v>2.63</v>
      </c>
      <c r="J2171">
        <v>1</v>
      </c>
      <c r="K2171">
        <v>2.63</v>
      </c>
      <c r="L2171" s="45">
        <f>VLOOKUP(H2171,'[1]CALCUL AS et AN'!$A$2:$AU$889,24,FALSE)</f>
        <v>2.63</v>
      </c>
      <c r="M2171" s="48">
        <f>VLOOKUP(H2171,'[1]CALCUL AS et AN'!$A$2:$AU$889,28,FALSE)</f>
        <v>2.63</v>
      </c>
      <c r="N2171">
        <v>5.26</v>
      </c>
      <c r="O2171" s="45">
        <f t="shared" si="158"/>
        <v>5.26</v>
      </c>
      <c r="P2171" s="48">
        <f t="shared" si="159"/>
        <v>5.26</v>
      </c>
      <c r="Q2171">
        <v>4.7300000000000004</v>
      </c>
      <c r="R2171" s="45">
        <f>VLOOKUP(H2171,'[1]CALCUL AS et AN'!$A$2:$AU$889,46,FALSE)</f>
        <v>5.26</v>
      </c>
      <c r="S2171" s="48">
        <f>VLOOKUP(H2171,'[1]CALCUL AS et AN'!$A$2:$AU$889,47,FALSE)</f>
        <v>5.26</v>
      </c>
      <c r="T2171">
        <v>9.4600000000000009</v>
      </c>
      <c r="U2171" s="45">
        <f t="shared" si="160"/>
        <v>10.52</v>
      </c>
      <c r="V2171" s="48">
        <f t="shared" si="161"/>
        <v>10.52</v>
      </c>
      <c r="W2171" t="s">
        <v>946</v>
      </c>
      <c r="X2171" t="s">
        <v>937</v>
      </c>
    </row>
    <row r="2172" spans="1:24" outlineLevel="1">
      <c r="A2172" s="73" t="s">
        <v>3167</v>
      </c>
      <c r="B2172" s="73" t="str">
        <f t="shared" si="157"/>
        <v>PFV4EH4x2</v>
      </c>
      <c r="N2172">
        <f>SUBTOTAL(9,N2169:N2171)</f>
        <v>371.93</v>
      </c>
      <c r="O2172" s="45">
        <f>SUBTOTAL(9,O2169:O2171)</f>
        <v>371.93340000000001</v>
      </c>
      <c r="P2172" s="48">
        <f>SUBTOTAL(9,P2169:P2171)</f>
        <v>460.13925</v>
      </c>
      <c r="T2172">
        <f>SUBTOTAL(9,T2169:T2171)</f>
        <v>495.96999999999997</v>
      </c>
      <c r="U2172" s="45">
        <f>SUBTOTAL(9,U2169:U2171)</f>
        <v>500.55012199999999</v>
      </c>
      <c r="V2172" s="48">
        <f>SUBTOTAL(9,V2169:V2171)</f>
        <v>617.86390249999999</v>
      </c>
    </row>
    <row r="2173" spans="1:24" outlineLevel="2">
      <c r="A2173" t="s">
        <v>1300</v>
      </c>
      <c r="B2173" s="73" t="str">
        <f t="shared" si="157"/>
        <v>4x4</v>
      </c>
      <c r="C2173" t="s">
        <v>412</v>
      </c>
      <c r="D2173">
        <v>1</v>
      </c>
      <c r="E2173" t="s">
        <v>413</v>
      </c>
      <c r="F2173">
        <v>16.5</v>
      </c>
      <c r="H2173" t="s">
        <v>412</v>
      </c>
      <c r="I2173">
        <v>13.85</v>
      </c>
      <c r="J2173">
        <v>1</v>
      </c>
      <c r="K2173">
        <v>13.85</v>
      </c>
      <c r="L2173" s="45">
        <f>VLOOKUP(H2173,'[1]CALCUL AS et AN'!$A$2:$AU$889,24,FALSE)</f>
        <v>13.85</v>
      </c>
      <c r="M2173" s="48">
        <f>VLOOKUP(H2173,'[1]CALCUL AS et AN'!$A$2:$AU$889,28,FALSE)</f>
        <v>13.85</v>
      </c>
      <c r="N2173">
        <v>13.85</v>
      </c>
      <c r="O2173" s="45">
        <f t="shared" si="158"/>
        <v>13.85</v>
      </c>
      <c r="P2173" s="48">
        <f t="shared" si="159"/>
        <v>13.85</v>
      </c>
      <c r="Q2173">
        <v>20.78</v>
      </c>
      <c r="R2173" s="45">
        <f>VLOOKUP(H2173,'[1]CALCUL AS et AN'!$A$2:$AU$889,46,FALSE)</f>
        <v>20.774999999999999</v>
      </c>
      <c r="S2173" s="48">
        <f>VLOOKUP(H2173,'[1]CALCUL AS et AN'!$A$2:$AU$889,47,FALSE)</f>
        <v>20.774999999999999</v>
      </c>
      <c r="T2173">
        <v>20.78</v>
      </c>
      <c r="U2173" s="45">
        <f t="shared" si="160"/>
        <v>20.774999999999999</v>
      </c>
      <c r="V2173" s="48">
        <f t="shared" si="161"/>
        <v>20.774999999999999</v>
      </c>
      <c r="W2173" t="s">
        <v>946</v>
      </c>
      <c r="X2173" t="s">
        <v>937</v>
      </c>
    </row>
    <row r="2174" spans="1:24" outlineLevel="2">
      <c r="A2174" t="s">
        <v>1300</v>
      </c>
      <c r="B2174" s="73" t="str">
        <f t="shared" si="157"/>
        <v>4x4</v>
      </c>
      <c r="C2174" t="s">
        <v>1876</v>
      </c>
      <c r="D2174">
        <v>1</v>
      </c>
      <c r="E2174" t="s">
        <v>1877</v>
      </c>
      <c r="F2174">
        <v>781.73</v>
      </c>
      <c r="H2174" t="s">
        <v>1876</v>
      </c>
      <c r="I2174">
        <v>592.22</v>
      </c>
      <c r="J2174">
        <v>1</v>
      </c>
      <c r="K2174">
        <v>592.22</v>
      </c>
      <c r="L2174" s="45">
        <f>VLOOKUP(H2174,'[1]CALCUL AS et AN'!$A$2:$AU$889,24,FALSE)</f>
        <v>592.22</v>
      </c>
      <c r="M2174" s="48">
        <f>VLOOKUP(H2174,'[1]CALCUL AS et AN'!$A$2:$AU$889,28,FALSE)</f>
        <v>740.27500000000009</v>
      </c>
      <c r="N2174">
        <v>592.22</v>
      </c>
      <c r="O2174" s="45">
        <f t="shared" si="158"/>
        <v>592.22</v>
      </c>
      <c r="P2174" s="48">
        <f t="shared" si="159"/>
        <v>740.27500000000009</v>
      </c>
      <c r="Q2174">
        <v>781.73</v>
      </c>
      <c r="R2174" s="45">
        <f>VLOOKUP(H2174,'[1]CALCUL AS et AN'!$A$2:$AU$889,46,FALSE)</f>
        <v>787.65260000000012</v>
      </c>
      <c r="S2174" s="48">
        <f>VLOOKUP(H2174,'[1]CALCUL AS et AN'!$A$2:$AU$889,47,FALSE)</f>
        <v>984.56575000000021</v>
      </c>
      <c r="T2174">
        <v>781.73</v>
      </c>
      <c r="U2174" s="45">
        <f t="shared" si="160"/>
        <v>787.65260000000012</v>
      </c>
      <c r="V2174" s="48">
        <f t="shared" si="161"/>
        <v>984.56575000000021</v>
      </c>
      <c r="W2174" t="s">
        <v>946</v>
      </c>
      <c r="X2174" t="s">
        <v>951</v>
      </c>
    </row>
    <row r="2175" spans="1:24" outlineLevel="2">
      <c r="A2175" t="s">
        <v>1300</v>
      </c>
      <c r="B2175" s="73" t="str">
        <f t="shared" si="157"/>
        <v>4x4</v>
      </c>
      <c r="C2175" t="s">
        <v>512</v>
      </c>
      <c r="D2175">
        <v>2</v>
      </c>
      <c r="E2175" t="s">
        <v>1006</v>
      </c>
      <c r="F2175">
        <v>4.63</v>
      </c>
      <c r="H2175" t="s">
        <v>512</v>
      </c>
      <c r="I2175">
        <v>2.63</v>
      </c>
      <c r="J2175">
        <v>1</v>
      </c>
      <c r="K2175">
        <v>2.63</v>
      </c>
      <c r="L2175" s="45">
        <f>VLOOKUP(H2175,'[1]CALCUL AS et AN'!$A$2:$AU$889,24,FALSE)</f>
        <v>2.63</v>
      </c>
      <c r="M2175" s="48">
        <f>VLOOKUP(H2175,'[1]CALCUL AS et AN'!$A$2:$AU$889,28,FALSE)</f>
        <v>2.63</v>
      </c>
      <c r="N2175">
        <v>5.26</v>
      </c>
      <c r="O2175" s="45">
        <f t="shared" si="158"/>
        <v>5.26</v>
      </c>
      <c r="P2175" s="48">
        <f t="shared" si="159"/>
        <v>5.26</v>
      </c>
      <c r="Q2175">
        <v>4.7300000000000004</v>
      </c>
      <c r="R2175" s="45">
        <f>VLOOKUP(H2175,'[1]CALCUL AS et AN'!$A$2:$AU$889,46,FALSE)</f>
        <v>5.26</v>
      </c>
      <c r="S2175" s="48">
        <f>VLOOKUP(H2175,'[1]CALCUL AS et AN'!$A$2:$AU$889,47,FALSE)</f>
        <v>5.26</v>
      </c>
      <c r="T2175">
        <v>9.4600000000000009</v>
      </c>
      <c r="U2175" s="45">
        <f t="shared" si="160"/>
        <v>10.52</v>
      </c>
      <c r="V2175" s="48">
        <f t="shared" si="161"/>
        <v>10.52</v>
      </c>
      <c r="W2175" t="s">
        <v>946</v>
      </c>
      <c r="X2175" t="s">
        <v>937</v>
      </c>
    </row>
    <row r="2176" spans="1:24" outlineLevel="1">
      <c r="A2176" s="73" t="s">
        <v>3168</v>
      </c>
      <c r="B2176" s="73" t="str">
        <f t="shared" si="157"/>
        <v>PFV8EH4x4</v>
      </c>
      <c r="N2176">
        <f>SUBTOTAL(9,N2173:N2175)</f>
        <v>611.33000000000004</v>
      </c>
      <c r="O2176" s="45">
        <f>SUBTOTAL(9,O2173:O2175)</f>
        <v>611.33000000000004</v>
      </c>
      <c r="P2176" s="48">
        <f>SUBTOTAL(9,P2173:P2175)</f>
        <v>759.3850000000001</v>
      </c>
      <c r="T2176">
        <f>SUBTOTAL(9,T2173:T2175)</f>
        <v>811.97</v>
      </c>
      <c r="U2176" s="45">
        <f>SUBTOTAL(9,U2173:U2175)</f>
        <v>818.94760000000008</v>
      </c>
      <c r="V2176" s="48">
        <f>SUBTOTAL(9,V2173:V2175)</f>
        <v>1015.8607500000002</v>
      </c>
    </row>
    <row r="2177" spans="1:24" outlineLevel="2">
      <c r="A2177" t="s">
        <v>1302</v>
      </c>
      <c r="B2177" s="73" t="str">
        <f t="shared" si="157"/>
        <v>8x2</v>
      </c>
      <c r="C2177" t="s">
        <v>412</v>
      </c>
      <c r="D2177">
        <v>1</v>
      </c>
      <c r="E2177" t="s">
        <v>413</v>
      </c>
      <c r="F2177">
        <v>16.5</v>
      </c>
      <c r="H2177" t="s">
        <v>412</v>
      </c>
      <c r="I2177">
        <v>13.85</v>
      </c>
      <c r="J2177">
        <v>1</v>
      </c>
      <c r="K2177">
        <v>13.85</v>
      </c>
      <c r="L2177" s="45">
        <f>VLOOKUP(H2177,'[1]CALCUL AS et AN'!$A$2:$AU$889,24,FALSE)</f>
        <v>13.85</v>
      </c>
      <c r="M2177" s="48">
        <f>VLOOKUP(H2177,'[1]CALCUL AS et AN'!$A$2:$AU$889,28,FALSE)</f>
        <v>13.85</v>
      </c>
      <c r="N2177">
        <v>13.85</v>
      </c>
      <c r="O2177" s="45">
        <f t="shared" si="158"/>
        <v>13.85</v>
      </c>
      <c r="P2177" s="48">
        <f t="shared" si="159"/>
        <v>13.85</v>
      </c>
      <c r="Q2177">
        <v>20.78</v>
      </c>
      <c r="R2177" s="45">
        <f>VLOOKUP(H2177,'[1]CALCUL AS et AN'!$A$2:$AU$889,46,FALSE)</f>
        <v>20.774999999999999</v>
      </c>
      <c r="S2177" s="48">
        <f>VLOOKUP(H2177,'[1]CALCUL AS et AN'!$A$2:$AU$889,47,FALSE)</f>
        <v>20.774999999999999</v>
      </c>
      <c r="T2177">
        <v>20.78</v>
      </c>
      <c r="U2177" s="45">
        <f t="shared" si="160"/>
        <v>20.774999999999999</v>
      </c>
      <c r="V2177" s="48">
        <f t="shared" si="161"/>
        <v>20.774999999999999</v>
      </c>
      <c r="W2177" t="s">
        <v>946</v>
      </c>
      <c r="X2177" t="s">
        <v>937</v>
      </c>
    </row>
    <row r="2178" spans="1:24" outlineLevel="2">
      <c r="A2178" t="s">
        <v>1302</v>
      </c>
      <c r="B2178" s="73" t="str">
        <f t="shared" si="157"/>
        <v>8x2</v>
      </c>
      <c r="C2178" t="s">
        <v>1931</v>
      </c>
      <c r="D2178">
        <v>1</v>
      </c>
      <c r="E2178" t="s">
        <v>1932</v>
      </c>
      <c r="F2178">
        <v>762.56</v>
      </c>
      <c r="H2178" t="s">
        <v>1931</v>
      </c>
      <c r="I2178">
        <v>577.70000000000005</v>
      </c>
      <c r="J2178">
        <v>1</v>
      </c>
      <c r="K2178">
        <v>577.70000000000005</v>
      </c>
      <c r="L2178" s="45">
        <f>VLOOKUP(H2178,'[1]CALCUL AS et AN'!$A$2:$AU$889,24,FALSE)</f>
        <v>577.70000000000005</v>
      </c>
      <c r="M2178" s="48">
        <f>VLOOKUP(H2178,'[1]CALCUL AS et AN'!$A$2:$AU$889,28,FALSE)</f>
        <v>722.125</v>
      </c>
      <c r="N2178">
        <v>577.70000000000005</v>
      </c>
      <c r="O2178" s="45">
        <f t="shared" si="158"/>
        <v>577.70000000000005</v>
      </c>
      <c r="P2178" s="48">
        <f t="shared" si="159"/>
        <v>722.125</v>
      </c>
      <c r="Q2178">
        <v>762.56</v>
      </c>
      <c r="R2178" s="45">
        <f>VLOOKUP(H2178,'[1]CALCUL AS et AN'!$A$2:$AU$889,46,FALSE)</f>
        <v>768.34100000000012</v>
      </c>
      <c r="S2178" s="48">
        <f>VLOOKUP(H2178,'[1]CALCUL AS et AN'!$A$2:$AU$889,47,FALSE)</f>
        <v>960.4262500000001</v>
      </c>
      <c r="T2178">
        <v>762.56</v>
      </c>
      <c r="U2178" s="45">
        <f t="shared" si="160"/>
        <v>768.34100000000012</v>
      </c>
      <c r="V2178" s="48">
        <f t="shared" si="161"/>
        <v>960.4262500000001</v>
      </c>
      <c r="W2178" t="s">
        <v>946</v>
      </c>
      <c r="X2178" t="s">
        <v>951</v>
      </c>
    </row>
    <row r="2179" spans="1:24" outlineLevel="2">
      <c r="A2179" t="s">
        <v>1302</v>
      </c>
      <c r="B2179" s="73" t="str">
        <f t="shared" si="157"/>
        <v>8x2</v>
      </c>
      <c r="C2179" t="s">
        <v>512</v>
      </c>
      <c r="D2179">
        <v>2</v>
      </c>
      <c r="E2179" t="s">
        <v>1006</v>
      </c>
      <c r="F2179">
        <v>4.63</v>
      </c>
      <c r="H2179" t="s">
        <v>512</v>
      </c>
      <c r="I2179">
        <v>2.63</v>
      </c>
      <c r="J2179">
        <v>1</v>
      </c>
      <c r="K2179">
        <v>2.63</v>
      </c>
      <c r="L2179" s="45">
        <f>VLOOKUP(H2179,'[1]CALCUL AS et AN'!$A$2:$AU$889,24,FALSE)</f>
        <v>2.63</v>
      </c>
      <c r="M2179" s="48">
        <f>VLOOKUP(H2179,'[1]CALCUL AS et AN'!$A$2:$AU$889,28,FALSE)</f>
        <v>2.63</v>
      </c>
      <c r="N2179">
        <v>5.26</v>
      </c>
      <c r="O2179" s="45">
        <f t="shared" si="158"/>
        <v>5.26</v>
      </c>
      <c r="P2179" s="48">
        <f t="shared" si="159"/>
        <v>5.26</v>
      </c>
      <c r="Q2179">
        <v>4.7300000000000004</v>
      </c>
      <c r="R2179" s="45">
        <f>VLOOKUP(H2179,'[1]CALCUL AS et AN'!$A$2:$AU$889,46,FALSE)</f>
        <v>5.26</v>
      </c>
      <c r="S2179" s="48">
        <f>VLOOKUP(H2179,'[1]CALCUL AS et AN'!$A$2:$AU$889,47,FALSE)</f>
        <v>5.26</v>
      </c>
      <c r="T2179">
        <v>9.4600000000000009</v>
      </c>
      <c r="U2179" s="45">
        <f t="shared" si="160"/>
        <v>10.52</v>
      </c>
      <c r="V2179" s="48">
        <f t="shared" si="161"/>
        <v>10.52</v>
      </c>
      <c r="W2179" t="s">
        <v>946</v>
      </c>
      <c r="X2179" t="s">
        <v>937</v>
      </c>
    </row>
    <row r="2180" spans="1:24" outlineLevel="1">
      <c r="A2180" s="73" t="s">
        <v>3169</v>
      </c>
      <c r="B2180" s="73" t="str">
        <f t="shared" si="157"/>
        <v>PFV8EH8x2</v>
      </c>
      <c r="N2180">
        <f>SUBTOTAL(9,N2177:N2179)</f>
        <v>596.81000000000006</v>
      </c>
      <c r="O2180" s="45">
        <f>SUBTOTAL(9,O2177:O2179)</f>
        <v>596.81000000000006</v>
      </c>
      <c r="P2180" s="48">
        <f>SUBTOTAL(9,P2177:P2179)</f>
        <v>741.23500000000001</v>
      </c>
      <c r="T2180">
        <f>SUBTOTAL(9,T2177:T2179)</f>
        <v>792.8</v>
      </c>
      <c r="U2180" s="45">
        <f>SUBTOTAL(9,U2177:U2179)</f>
        <v>799.63600000000008</v>
      </c>
      <c r="V2180" s="48">
        <f>SUBTOTAL(9,V2177:V2179)</f>
        <v>991.72125000000005</v>
      </c>
    </row>
    <row r="2181" spans="1:24" outlineLevel="2">
      <c r="A2181" t="s">
        <v>1304</v>
      </c>
      <c r="B2181" s="73" t="str">
        <f t="shared" si="157"/>
        <v>H8x2.5</v>
      </c>
      <c r="C2181" t="s">
        <v>412</v>
      </c>
      <c r="D2181">
        <v>1</v>
      </c>
      <c r="E2181" t="s">
        <v>413</v>
      </c>
      <c r="F2181">
        <v>16.5</v>
      </c>
      <c r="H2181" t="s">
        <v>412</v>
      </c>
      <c r="I2181">
        <v>13.85</v>
      </c>
      <c r="J2181">
        <v>1</v>
      </c>
      <c r="K2181">
        <v>13.85</v>
      </c>
      <c r="L2181" s="45">
        <f>VLOOKUP(H2181,'[1]CALCUL AS et AN'!$A$2:$AU$889,24,FALSE)</f>
        <v>13.85</v>
      </c>
      <c r="M2181" s="48">
        <f>VLOOKUP(H2181,'[1]CALCUL AS et AN'!$A$2:$AU$889,28,FALSE)</f>
        <v>13.85</v>
      </c>
      <c r="N2181">
        <v>13.85</v>
      </c>
      <c r="O2181" s="45">
        <f t="shared" si="158"/>
        <v>13.85</v>
      </c>
      <c r="P2181" s="48">
        <f t="shared" si="159"/>
        <v>13.85</v>
      </c>
      <c r="Q2181">
        <v>20.78</v>
      </c>
      <c r="R2181" s="45">
        <f>VLOOKUP(H2181,'[1]CALCUL AS et AN'!$A$2:$AU$889,46,FALSE)</f>
        <v>20.774999999999999</v>
      </c>
      <c r="S2181" s="48">
        <f>VLOOKUP(H2181,'[1]CALCUL AS et AN'!$A$2:$AU$889,47,FALSE)</f>
        <v>20.774999999999999</v>
      </c>
      <c r="T2181">
        <v>20.78</v>
      </c>
      <c r="U2181" s="45">
        <f t="shared" si="160"/>
        <v>20.774999999999999</v>
      </c>
      <c r="V2181" s="48">
        <f t="shared" si="161"/>
        <v>20.774999999999999</v>
      </c>
      <c r="W2181" t="s">
        <v>946</v>
      </c>
      <c r="X2181" t="s">
        <v>937</v>
      </c>
    </row>
    <row r="2182" spans="1:24" outlineLevel="2">
      <c r="A2182" t="s">
        <v>1304</v>
      </c>
      <c r="B2182" s="73" t="str">
        <f t="shared" si="157"/>
        <v>H8x2.5</v>
      </c>
      <c r="C2182" t="s">
        <v>2242</v>
      </c>
      <c r="D2182">
        <v>1</v>
      </c>
      <c r="E2182" t="s">
        <v>2243</v>
      </c>
      <c r="F2182">
        <v>844.77</v>
      </c>
      <c r="H2182" t="s">
        <v>2242</v>
      </c>
      <c r="I2182">
        <v>639.98</v>
      </c>
      <c r="J2182">
        <v>1</v>
      </c>
      <c r="K2182">
        <v>639.98</v>
      </c>
      <c r="L2182" s="45">
        <f>VLOOKUP(H2182,'[1]CALCUL AS et AN'!$A$2:$AU$889,24,FALSE)</f>
        <v>639.98</v>
      </c>
      <c r="M2182" s="48">
        <f>VLOOKUP(H2182,'[1]CALCUL AS et AN'!$A$2:$AU$889,28,FALSE)</f>
        <v>799.97500000000002</v>
      </c>
      <c r="N2182">
        <v>639.98</v>
      </c>
      <c r="O2182" s="45">
        <f t="shared" si="158"/>
        <v>639.98</v>
      </c>
      <c r="P2182" s="48">
        <f t="shared" si="159"/>
        <v>799.97500000000002</v>
      </c>
      <c r="Q2182">
        <v>844.77</v>
      </c>
      <c r="R2182" s="45">
        <f>VLOOKUP(H2182,'[1]CALCUL AS et AN'!$A$2:$AU$889,46,FALSE)</f>
        <v>851.17340000000002</v>
      </c>
      <c r="S2182" s="48">
        <f>VLOOKUP(H2182,'[1]CALCUL AS et AN'!$A$2:$AU$889,47,FALSE)</f>
        <v>1063.96675</v>
      </c>
      <c r="T2182">
        <v>844.77</v>
      </c>
      <c r="U2182" s="45">
        <f t="shared" si="160"/>
        <v>851.17340000000002</v>
      </c>
      <c r="V2182" s="48">
        <f t="shared" si="161"/>
        <v>1063.96675</v>
      </c>
      <c r="W2182" t="s">
        <v>946</v>
      </c>
      <c r="X2182" t="s">
        <v>951</v>
      </c>
    </row>
    <row r="2183" spans="1:24" outlineLevel="2">
      <c r="A2183" t="s">
        <v>1304</v>
      </c>
      <c r="B2183" s="73" t="str">
        <f t="shared" si="157"/>
        <v>H8x2.5</v>
      </c>
      <c r="C2183" t="s">
        <v>512</v>
      </c>
      <c r="D2183">
        <v>2</v>
      </c>
      <c r="E2183" t="s">
        <v>1006</v>
      </c>
      <c r="F2183">
        <v>4.63</v>
      </c>
      <c r="H2183" t="s">
        <v>512</v>
      </c>
      <c r="I2183">
        <v>2.63</v>
      </c>
      <c r="J2183">
        <v>1</v>
      </c>
      <c r="K2183">
        <v>2.63</v>
      </c>
      <c r="L2183" s="45">
        <f>VLOOKUP(H2183,'[1]CALCUL AS et AN'!$A$2:$AU$889,24,FALSE)</f>
        <v>2.63</v>
      </c>
      <c r="M2183" s="48">
        <f>VLOOKUP(H2183,'[1]CALCUL AS et AN'!$A$2:$AU$889,28,FALSE)</f>
        <v>2.63</v>
      </c>
      <c r="N2183">
        <v>5.26</v>
      </c>
      <c r="O2183" s="45">
        <f t="shared" si="158"/>
        <v>5.26</v>
      </c>
      <c r="P2183" s="48">
        <f t="shared" si="159"/>
        <v>5.26</v>
      </c>
      <c r="Q2183">
        <v>4.7300000000000004</v>
      </c>
      <c r="R2183" s="45">
        <f>VLOOKUP(H2183,'[1]CALCUL AS et AN'!$A$2:$AU$889,46,FALSE)</f>
        <v>5.26</v>
      </c>
      <c r="S2183" s="48">
        <f>VLOOKUP(H2183,'[1]CALCUL AS et AN'!$A$2:$AU$889,47,FALSE)</f>
        <v>5.26</v>
      </c>
      <c r="T2183">
        <v>9.4600000000000009</v>
      </c>
      <c r="U2183" s="45">
        <f t="shared" si="160"/>
        <v>10.52</v>
      </c>
      <c r="V2183" s="48">
        <f t="shared" si="161"/>
        <v>10.52</v>
      </c>
      <c r="W2183" t="s">
        <v>946</v>
      </c>
      <c r="X2183" t="s">
        <v>937</v>
      </c>
    </row>
    <row r="2184" spans="1:24" outlineLevel="1">
      <c r="A2184" s="73" t="s">
        <v>3170</v>
      </c>
      <c r="B2184" s="73" t="str">
        <f t="shared" si="157"/>
        <v>PFV10EH8x2.5</v>
      </c>
      <c r="N2184">
        <f>SUBTOTAL(9,N2181:N2183)</f>
        <v>659.09</v>
      </c>
      <c r="O2184" s="45">
        <f>SUBTOTAL(9,O2181:O2183)</f>
        <v>659.09</v>
      </c>
      <c r="P2184" s="48">
        <f>SUBTOTAL(9,P2181:P2183)</f>
        <v>819.08500000000004</v>
      </c>
      <c r="T2184">
        <f>SUBTOTAL(9,T2181:T2183)</f>
        <v>875.01</v>
      </c>
      <c r="U2184" s="45">
        <f>SUBTOTAL(9,U2181:U2183)</f>
        <v>882.46839999999997</v>
      </c>
      <c r="V2184" s="48">
        <f>SUBTOTAL(9,V2181:V2183)</f>
        <v>1095.2617500000001</v>
      </c>
    </row>
    <row r="2185" spans="1:24" outlineLevel="2">
      <c r="A2185" t="s">
        <v>1308</v>
      </c>
      <c r="B2185" s="73" t="str">
        <f t="shared" si="157"/>
        <v>H6x4</v>
      </c>
      <c r="C2185" t="s">
        <v>412</v>
      </c>
      <c r="D2185">
        <v>1</v>
      </c>
      <c r="E2185" t="s">
        <v>413</v>
      </c>
      <c r="F2185">
        <v>16.5</v>
      </c>
      <c r="H2185" t="s">
        <v>412</v>
      </c>
      <c r="I2185">
        <v>13.85</v>
      </c>
      <c r="J2185">
        <v>1</v>
      </c>
      <c r="K2185">
        <v>13.85</v>
      </c>
      <c r="L2185" s="45">
        <f>VLOOKUP(H2185,'[1]CALCUL AS et AN'!$A$2:$AU$889,24,FALSE)</f>
        <v>13.85</v>
      </c>
      <c r="M2185" s="48">
        <f>VLOOKUP(H2185,'[1]CALCUL AS et AN'!$A$2:$AU$889,28,FALSE)</f>
        <v>13.85</v>
      </c>
      <c r="N2185">
        <v>13.85</v>
      </c>
      <c r="O2185" s="45">
        <f t="shared" si="158"/>
        <v>13.85</v>
      </c>
      <c r="P2185" s="48">
        <f t="shared" si="159"/>
        <v>13.85</v>
      </c>
      <c r="Q2185">
        <v>20.78</v>
      </c>
      <c r="R2185" s="45">
        <f>VLOOKUP(H2185,'[1]CALCUL AS et AN'!$A$2:$AU$889,46,FALSE)</f>
        <v>20.774999999999999</v>
      </c>
      <c r="S2185" s="48">
        <f>VLOOKUP(H2185,'[1]CALCUL AS et AN'!$A$2:$AU$889,47,FALSE)</f>
        <v>20.774999999999999</v>
      </c>
      <c r="T2185">
        <v>20.78</v>
      </c>
      <c r="U2185" s="45">
        <f t="shared" si="160"/>
        <v>20.774999999999999</v>
      </c>
      <c r="V2185" s="48">
        <f t="shared" si="161"/>
        <v>20.774999999999999</v>
      </c>
      <c r="W2185" t="s">
        <v>946</v>
      </c>
      <c r="X2185" t="s">
        <v>937</v>
      </c>
    </row>
    <row r="2186" spans="1:24" outlineLevel="2">
      <c r="A2186" t="s">
        <v>1308</v>
      </c>
      <c r="B2186" s="73" t="str">
        <f t="shared" si="157"/>
        <v>H6x4</v>
      </c>
      <c r="C2186" t="s">
        <v>1886</v>
      </c>
      <c r="D2186">
        <v>1</v>
      </c>
      <c r="E2186" t="s">
        <v>1887</v>
      </c>
      <c r="F2186">
        <v>897.8</v>
      </c>
      <c r="H2186" t="s">
        <v>1886</v>
      </c>
      <c r="I2186">
        <v>680.15</v>
      </c>
      <c r="J2186">
        <v>1</v>
      </c>
      <c r="K2186">
        <v>680.15</v>
      </c>
      <c r="L2186" s="45">
        <f>VLOOKUP(H2186,'[1]CALCUL AS et AN'!$A$2:$AU$889,24,FALSE)</f>
        <v>680.15</v>
      </c>
      <c r="M2186" s="48">
        <f>VLOOKUP(H2186,'[1]CALCUL AS et AN'!$A$2:$AU$889,28,FALSE)</f>
        <v>850.1875</v>
      </c>
      <c r="N2186">
        <v>680.15</v>
      </c>
      <c r="O2186" s="45">
        <f t="shared" si="158"/>
        <v>680.15</v>
      </c>
      <c r="P2186" s="48">
        <f t="shared" si="159"/>
        <v>850.1875</v>
      </c>
      <c r="Q2186">
        <v>897.8</v>
      </c>
      <c r="R2186" s="45">
        <f>VLOOKUP(H2186,'[1]CALCUL AS et AN'!$A$2:$AU$889,46,FALSE)</f>
        <v>904.59950000000003</v>
      </c>
      <c r="S2186" s="48">
        <f>VLOOKUP(H2186,'[1]CALCUL AS et AN'!$A$2:$AU$889,47,FALSE)</f>
        <v>1130.7493750000001</v>
      </c>
      <c r="T2186">
        <v>897.8</v>
      </c>
      <c r="U2186" s="45">
        <f t="shared" si="160"/>
        <v>904.59950000000003</v>
      </c>
      <c r="V2186" s="48">
        <f t="shared" si="161"/>
        <v>1130.7493750000001</v>
      </c>
      <c r="W2186" t="s">
        <v>946</v>
      </c>
      <c r="X2186" t="s">
        <v>951</v>
      </c>
    </row>
    <row r="2187" spans="1:24" outlineLevel="2">
      <c r="A2187" t="s">
        <v>1308</v>
      </c>
      <c r="B2187" s="73" t="str">
        <f t="shared" si="157"/>
        <v>H6x4</v>
      </c>
      <c r="C2187" t="s">
        <v>512</v>
      </c>
      <c r="D2187">
        <v>2</v>
      </c>
      <c r="E2187" t="s">
        <v>1006</v>
      </c>
      <c r="F2187">
        <v>4.63</v>
      </c>
      <c r="H2187" t="s">
        <v>512</v>
      </c>
      <c r="I2187">
        <v>2.63</v>
      </c>
      <c r="J2187">
        <v>1</v>
      </c>
      <c r="K2187">
        <v>2.63</v>
      </c>
      <c r="L2187" s="45">
        <f>VLOOKUP(H2187,'[1]CALCUL AS et AN'!$A$2:$AU$889,24,FALSE)</f>
        <v>2.63</v>
      </c>
      <c r="M2187" s="48">
        <f>VLOOKUP(H2187,'[1]CALCUL AS et AN'!$A$2:$AU$889,28,FALSE)</f>
        <v>2.63</v>
      </c>
      <c r="N2187">
        <v>5.26</v>
      </c>
      <c r="O2187" s="45">
        <f t="shared" si="158"/>
        <v>5.26</v>
      </c>
      <c r="P2187" s="48">
        <f t="shared" si="159"/>
        <v>5.26</v>
      </c>
      <c r="Q2187">
        <v>4.7300000000000004</v>
      </c>
      <c r="R2187" s="45">
        <f>VLOOKUP(H2187,'[1]CALCUL AS et AN'!$A$2:$AU$889,46,FALSE)</f>
        <v>5.26</v>
      </c>
      <c r="S2187" s="48">
        <f>VLOOKUP(H2187,'[1]CALCUL AS et AN'!$A$2:$AU$889,47,FALSE)</f>
        <v>5.26</v>
      </c>
      <c r="T2187">
        <v>9.4600000000000009</v>
      </c>
      <c r="U2187" s="45">
        <f t="shared" si="160"/>
        <v>10.52</v>
      </c>
      <c r="V2187" s="48">
        <f t="shared" si="161"/>
        <v>10.52</v>
      </c>
      <c r="W2187" t="s">
        <v>946</v>
      </c>
      <c r="X2187" t="s">
        <v>937</v>
      </c>
    </row>
    <row r="2188" spans="1:24" outlineLevel="1">
      <c r="A2188" s="73" t="s">
        <v>3171</v>
      </c>
      <c r="B2188" s="73" t="str">
        <f t="shared" si="157"/>
        <v>PFV12EH6x4</v>
      </c>
      <c r="N2188">
        <f>SUBTOTAL(9,N2185:N2187)</f>
        <v>699.26</v>
      </c>
      <c r="O2188" s="45">
        <f>SUBTOTAL(9,O2185:O2187)</f>
        <v>699.26</v>
      </c>
      <c r="P2188" s="48">
        <f>SUBTOTAL(9,P2185:P2187)</f>
        <v>869.29750000000001</v>
      </c>
      <c r="T2188">
        <f>SUBTOTAL(9,T2185:T2187)</f>
        <v>928.04</v>
      </c>
      <c r="U2188" s="45">
        <f>SUBTOTAL(9,U2185:U2187)</f>
        <v>935.89449999999999</v>
      </c>
      <c r="V2188" s="48">
        <f>SUBTOTAL(9,V2185:V2187)</f>
        <v>1162.0443750000002</v>
      </c>
    </row>
    <row r="2189" spans="1:24" outlineLevel="2">
      <c r="A2189" t="s">
        <v>1310</v>
      </c>
      <c r="B2189" s="73" t="str">
        <f t="shared" si="157"/>
        <v>H8x3</v>
      </c>
      <c r="C2189" t="s">
        <v>412</v>
      </c>
      <c r="D2189">
        <v>1</v>
      </c>
      <c r="E2189" t="s">
        <v>413</v>
      </c>
      <c r="F2189">
        <v>16.5</v>
      </c>
      <c r="H2189" t="s">
        <v>412</v>
      </c>
      <c r="I2189">
        <v>13.85</v>
      </c>
      <c r="J2189">
        <v>1</v>
      </c>
      <c r="K2189">
        <v>13.85</v>
      </c>
      <c r="L2189" s="45">
        <f>VLOOKUP(H2189,'[1]CALCUL AS et AN'!$A$2:$AU$889,24,FALSE)</f>
        <v>13.85</v>
      </c>
      <c r="M2189" s="48">
        <f>VLOOKUP(H2189,'[1]CALCUL AS et AN'!$A$2:$AU$889,28,FALSE)</f>
        <v>13.85</v>
      </c>
      <c r="N2189">
        <v>13.85</v>
      </c>
      <c r="O2189" s="45">
        <f t="shared" si="158"/>
        <v>13.85</v>
      </c>
      <c r="P2189" s="48">
        <f t="shared" si="159"/>
        <v>13.85</v>
      </c>
      <c r="Q2189">
        <v>20.78</v>
      </c>
      <c r="R2189" s="45">
        <f>VLOOKUP(H2189,'[1]CALCUL AS et AN'!$A$2:$AU$889,46,FALSE)</f>
        <v>20.774999999999999</v>
      </c>
      <c r="S2189" s="48">
        <f>VLOOKUP(H2189,'[1]CALCUL AS et AN'!$A$2:$AU$889,47,FALSE)</f>
        <v>20.774999999999999</v>
      </c>
      <c r="T2189">
        <v>20.78</v>
      </c>
      <c r="U2189" s="45">
        <f t="shared" si="160"/>
        <v>20.774999999999999</v>
      </c>
      <c r="V2189" s="48">
        <f t="shared" si="161"/>
        <v>20.774999999999999</v>
      </c>
      <c r="W2189" t="s">
        <v>946</v>
      </c>
      <c r="X2189" t="s">
        <v>937</v>
      </c>
    </row>
    <row r="2190" spans="1:24" outlineLevel="2">
      <c r="A2190" t="s">
        <v>1310</v>
      </c>
      <c r="B2190" s="73" t="str">
        <f t="shared" si="157"/>
        <v>H8x3</v>
      </c>
      <c r="C2190" t="s">
        <v>1964</v>
      </c>
      <c r="D2190">
        <v>1</v>
      </c>
      <c r="E2190" t="s">
        <v>1965</v>
      </c>
      <c r="F2190">
        <v>1022.99</v>
      </c>
      <c r="H2190" t="s">
        <v>1964</v>
      </c>
      <c r="I2190">
        <v>775</v>
      </c>
      <c r="J2190">
        <v>1</v>
      </c>
      <c r="K2190">
        <v>775</v>
      </c>
      <c r="L2190" s="45">
        <f>VLOOKUP(H2190,'[1]CALCUL AS et AN'!$A$2:$AU$889,24,FALSE)</f>
        <v>775</v>
      </c>
      <c r="M2190" s="48">
        <f>VLOOKUP(H2190,'[1]CALCUL AS et AN'!$A$2:$AU$889,28,FALSE)</f>
        <v>968.75</v>
      </c>
      <c r="N2190">
        <v>775</v>
      </c>
      <c r="O2190" s="45">
        <f t="shared" si="158"/>
        <v>775</v>
      </c>
      <c r="P2190" s="48">
        <f t="shared" si="159"/>
        <v>968.75</v>
      </c>
      <c r="Q2190">
        <v>1022.99</v>
      </c>
      <c r="R2190" s="45">
        <f>VLOOKUP(H2190,'[1]CALCUL AS et AN'!$A$2:$AU$889,46,FALSE)</f>
        <v>1030.75</v>
      </c>
      <c r="S2190" s="48">
        <f>VLOOKUP(H2190,'[1]CALCUL AS et AN'!$A$2:$AU$889,47,FALSE)</f>
        <v>1288.4375</v>
      </c>
      <c r="T2190">
        <v>1022.99</v>
      </c>
      <c r="U2190" s="45">
        <f t="shared" si="160"/>
        <v>1030.75</v>
      </c>
      <c r="V2190" s="48">
        <f t="shared" si="161"/>
        <v>1288.4375</v>
      </c>
      <c r="W2190" t="s">
        <v>946</v>
      </c>
      <c r="X2190" t="s">
        <v>951</v>
      </c>
    </row>
    <row r="2191" spans="1:24" outlineLevel="2">
      <c r="A2191" t="s">
        <v>1310</v>
      </c>
      <c r="B2191" s="73" t="str">
        <f t="shared" si="157"/>
        <v>H8x3</v>
      </c>
      <c r="C2191" t="s">
        <v>512</v>
      </c>
      <c r="D2191">
        <v>2</v>
      </c>
      <c r="E2191" t="s">
        <v>1006</v>
      </c>
      <c r="F2191">
        <v>4.63</v>
      </c>
      <c r="H2191" t="s">
        <v>512</v>
      </c>
      <c r="I2191">
        <v>2.63</v>
      </c>
      <c r="J2191">
        <v>1</v>
      </c>
      <c r="K2191">
        <v>2.63</v>
      </c>
      <c r="L2191" s="45">
        <f>VLOOKUP(H2191,'[1]CALCUL AS et AN'!$A$2:$AU$889,24,FALSE)</f>
        <v>2.63</v>
      </c>
      <c r="M2191" s="48">
        <f>VLOOKUP(H2191,'[1]CALCUL AS et AN'!$A$2:$AU$889,28,FALSE)</f>
        <v>2.63</v>
      </c>
      <c r="N2191">
        <v>5.26</v>
      </c>
      <c r="O2191" s="45">
        <f t="shared" si="158"/>
        <v>5.26</v>
      </c>
      <c r="P2191" s="48">
        <f t="shared" si="159"/>
        <v>5.26</v>
      </c>
      <c r="Q2191">
        <v>4.7300000000000004</v>
      </c>
      <c r="R2191" s="45">
        <f>VLOOKUP(H2191,'[1]CALCUL AS et AN'!$A$2:$AU$889,46,FALSE)</f>
        <v>5.26</v>
      </c>
      <c r="S2191" s="48">
        <f>VLOOKUP(H2191,'[1]CALCUL AS et AN'!$A$2:$AU$889,47,FALSE)</f>
        <v>5.26</v>
      </c>
      <c r="T2191">
        <v>9.4600000000000009</v>
      </c>
      <c r="U2191" s="45">
        <f t="shared" si="160"/>
        <v>10.52</v>
      </c>
      <c r="V2191" s="48">
        <f t="shared" si="161"/>
        <v>10.52</v>
      </c>
      <c r="W2191" t="s">
        <v>946</v>
      </c>
      <c r="X2191" t="s">
        <v>937</v>
      </c>
    </row>
    <row r="2192" spans="1:24" outlineLevel="1">
      <c r="A2192" s="73" t="s">
        <v>3172</v>
      </c>
      <c r="B2192" s="73" t="str">
        <f t="shared" si="157"/>
        <v>PFV12EH8x3</v>
      </c>
      <c r="N2192">
        <f>SUBTOTAL(9,N2189:N2191)</f>
        <v>794.11</v>
      </c>
      <c r="O2192" s="45">
        <f>SUBTOTAL(9,O2189:O2191)</f>
        <v>794.11</v>
      </c>
      <c r="P2192" s="48">
        <f>SUBTOTAL(9,P2189:P2191)</f>
        <v>987.86</v>
      </c>
      <c r="T2192">
        <f>SUBTOTAL(9,T2189:T2191)</f>
        <v>1053.23</v>
      </c>
      <c r="U2192" s="45">
        <f>SUBTOTAL(9,U2189:U2191)</f>
        <v>1062.0450000000001</v>
      </c>
      <c r="V2192" s="48">
        <f>SUBTOTAL(9,V2189:V2191)</f>
        <v>1319.7325000000001</v>
      </c>
    </row>
    <row r="2193" spans="1:24" outlineLevel="2">
      <c r="A2193" t="s">
        <v>1312</v>
      </c>
      <c r="B2193" s="73" t="str">
        <f t="shared" si="157"/>
        <v>H8x4</v>
      </c>
      <c r="C2193" t="s">
        <v>412</v>
      </c>
      <c r="D2193">
        <v>1</v>
      </c>
      <c r="E2193" t="s">
        <v>413</v>
      </c>
      <c r="F2193">
        <v>16.5</v>
      </c>
      <c r="H2193" t="s">
        <v>412</v>
      </c>
      <c r="I2193">
        <v>13.85</v>
      </c>
      <c r="J2193">
        <v>1</v>
      </c>
      <c r="K2193">
        <v>13.85</v>
      </c>
      <c r="L2193" s="45">
        <f>VLOOKUP(H2193,'[1]CALCUL AS et AN'!$A$2:$AU$889,24,FALSE)</f>
        <v>13.85</v>
      </c>
      <c r="M2193" s="48">
        <f>VLOOKUP(H2193,'[1]CALCUL AS et AN'!$A$2:$AU$889,28,FALSE)</f>
        <v>13.85</v>
      </c>
      <c r="N2193">
        <v>13.85</v>
      </c>
      <c r="O2193" s="45">
        <f t="shared" si="158"/>
        <v>13.85</v>
      </c>
      <c r="P2193" s="48">
        <f t="shared" si="159"/>
        <v>13.85</v>
      </c>
      <c r="Q2193">
        <v>20.78</v>
      </c>
      <c r="R2193" s="45">
        <f>VLOOKUP(H2193,'[1]CALCUL AS et AN'!$A$2:$AU$889,46,FALSE)</f>
        <v>20.774999999999999</v>
      </c>
      <c r="S2193" s="48">
        <f>VLOOKUP(H2193,'[1]CALCUL AS et AN'!$A$2:$AU$889,47,FALSE)</f>
        <v>20.774999999999999</v>
      </c>
      <c r="T2193">
        <v>20.78</v>
      </c>
      <c r="U2193" s="45">
        <f t="shared" si="160"/>
        <v>20.774999999999999</v>
      </c>
      <c r="V2193" s="48">
        <f t="shared" si="161"/>
        <v>20.774999999999999</v>
      </c>
      <c r="W2193" t="s">
        <v>946</v>
      </c>
      <c r="X2193" t="s">
        <v>937</v>
      </c>
    </row>
    <row r="2194" spans="1:24" outlineLevel="2">
      <c r="A2194" t="s">
        <v>1312</v>
      </c>
      <c r="B2194" s="73" t="str">
        <f t="shared" si="157"/>
        <v>H8x4</v>
      </c>
      <c r="C2194" t="s">
        <v>1892</v>
      </c>
      <c r="D2194">
        <v>1</v>
      </c>
      <c r="E2194" t="s">
        <v>1893</v>
      </c>
      <c r="F2194">
        <v>1281.83</v>
      </c>
      <c r="H2194" t="s">
        <v>1892</v>
      </c>
      <c r="I2194">
        <v>971.09</v>
      </c>
      <c r="J2194">
        <v>1</v>
      </c>
      <c r="K2194">
        <v>971.09</v>
      </c>
      <c r="L2194" s="45">
        <f>VLOOKUP(H2194,'[1]CALCUL AS et AN'!$A$2:$AU$889,24,FALSE)</f>
        <v>971.09</v>
      </c>
      <c r="M2194" s="48">
        <f>VLOOKUP(H2194,'[1]CALCUL AS et AN'!$A$2:$AU$889,28,FALSE)</f>
        <v>1213.8625</v>
      </c>
      <c r="N2194">
        <v>971.09</v>
      </c>
      <c r="O2194" s="45">
        <f t="shared" si="158"/>
        <v>971.09</v>
      </c>
      <c r="P2194" s="48">
        <f t="shared" si="159"/>
        <v>1213.8625</v>
      </c>
      <c r="Q2194">
        <v>1281.83</v>
      </c>
      <c r="R2194" s="45">
        <f>VLOOKUP(H2194,'[1]CALCUL AS et AN'!$A$2:$AU$889,46,FALSE)</f>
        <v>1291.5497</v>
      </c>
      <c r="S2194" s="48">
        <f>VLOOKUP(H2194,'[1]CALCUL AS et AN'!$A$2:$AU$889,47,FALSE)</f>
        <v>1614.4371249999999</v>
      </c>
      <c r="T2194">
        <v>1281.83</v>
      </c>
      <c r="U2194" s="45">
        <f t="shared" si="160"/>
        <v>1291.5497</v>
      </c>
      <c r="V2194" s="48">
        <f t="shared" si="161"/>
        <v>1614.4371249999999</v>
      </c>
      <c r="W2194" t="s">
        <v>946</v>
      </c>
      <c r="X2194" t="s">
        <v>951</v>
      </c>
    </row>
    <row r="2195" spans="1:24" outlineLevel="2">
      <c r="A2195" t="s">
        <v>1312</v>
      </c>
      <c r="B2195" s="73" t="str">
        <f t="shared" ref="B2195:B2258" si="162">MID(A2195,7,100)</f>
        <v>H8x4</v>
      </c>
      <c r="C2195" t="s">
        <v>512</v>
      </c>
      <c r="D2195">
        <v>2</v>
      </c>
      <c r="E2195" t="s">
        <v>1006</v>
      </c>
      <c r="F2195">
        <v>4.63</v>
      </c>
      <c r="H2195" t="s">
        <v>512</v>
      </c>
      <c r="I2195">
        <v>2.63</v>
      </c>
      <c r="J2195">
        <v>1</v>
      </c>
      <c r="K2195">
        <v>2.63</v>
      </c>
      <c r="L2195" s="45">
        <f>VLOOKUP(H2195,'[1]CALCUL AS et AN'!$A$2:$AU$889,24,FALSE)</f>
        <v>2.63</v>
      </c>
      <c r="M2195" s="48">
        <f>VLOOKUP(H2195,'[1]CALCUL AS et AN'!$A$2:$AU$889,28,FALSE)</f>
        <v>2.63</v>
      </c>
      <c r="N2195">
        <v>5.26</v>
      </c>
      <c r="O2195" s="45">
        <f t="shared" si="158"/>
        <v>5.26</v>
      </c>
      <c r="P2195" s="48">
        <f t="shared" si="159"/>
        <v>5.26</v>
      </c>
      <c r="Q2195">
        <v>4.7300000000000004</v>
      </c>
      <c r="R2195" s="45">
        <f>VLOOKUP(H2195,'[1]CALCUL AS et AN'!$A$2:$AU$889,46,FALSE)</f>
        <v>5.26</v>
      </c>
      <c r="S2195" s="48">
        <f>VLOOKUP(H2195,'[1]CALCUL AS et AN'!$A$2:$AU$889,47,FALSE)</f>
        <v>5.26</v>
      </c>
      <c r="T2195">
        <v>9.4600000000000009</v>
      </c>
      <c r="U2195" s="45">
        <f t="shared" si="160"/>
        <v>10.52</v>
      </c>
      <c r="V2195" s="48">
        <f t="shared" si="161"/>
        <v>10.52</v>
      </c>
      <c r="W2195" t="s">
        <v>946</v>
      </c>
      <c r="X2195" t="s">
        <v>937</v>
      </c>
    </row>
    <row r="2196" spans="1:24" outlineLevel="1">
      <c r="A2196" s="73" t="s">
        <v>3173</v>
      </c>
      <c r="B2196" s="73" t="str">
        <f t="shared" si="162"/>
        <v>PFV16EH8x4</v>
      </c>
      <c r="N2196">
        <f>SUBTOTAL(9,N2193:N2195)</f>
        <v>990.2</v>
      </c>
      <c r="O2196" s="45">
        <f>SUBTOTAL(9,O2193:O2195)</f>
        <v>990.2</v>
      </c>
      <c r="P2196" s="48">
        <f>SUBTOTAL(9,P2193:P2195)</f>
        <v>1232.9724999999999</v>
      </c>
      <c r="T2196">
        <f>SUBTOTAL(9,T2193:T2195)</f>
        <v>1312.07</v>
      </c>
      <c r="U2196" s="45">
        <f>SUBTOTAL(9,U2193:U2195)</f>
        <v>1322.8447000000001</v>
      </c>
      <c r="V2196" s="48">
        <f>SUBTOTAL(9,V2193:V2195)</f>
        <v>1645.732125</v>
      </c>
    </row>
    <row r="2197" spans="1:24" outlineLevel="2">
      <c r="A2197" t="s">
        <v>1314</v>
      </c>
      <c r="B2197" s="73" t="str">
        <f t="shared" si="162"/>
        <v>H8x5</v>
      </c>
      <c r="C2197" t="s">
        <v>412</v>
      </c>
      <c r="D2197">
        <v>1</v>
      </c>
      <c r="E2197" t="s">
        <v>413</v>
      </c>
      <c r="F2197">
        <v>16.5</v>
      </c>
      <c r="H2197" t="s">
        <v>412</v>
      </c>
      <c r="I2197">
        <v>13.85</v>
      </c>
      <c r="J2197">
        <v>1</v>
      </c>
      <c r="K2197">
        <v>13.85</v>
      </c>
      <c r="L2197" s="45">
        <f>VLOOKUP(H2197,'[1]CALCUL AS et AN'!$A$2:$AU$889,24,FALSE)</f>
        <v>13.85</v>
      </c>
      <c r="M2197" s="48">
        <f>VLOOKUP(H2197,'[1]CALCUL AS et AN'!$A$2:$AU$889,28,FALSE)</f>
        <v>13.85</v>
      </c>
      <c r="N2197">
        <v>13.85</v>
      </c>
      <c r="O2197" s="45">
        <f t="shared" si="158"/>
        <v>13.85</v>
      </c>
      <c r="P2197" s="48">
        <f t="shared" si="159"/>
        <v>13.85</v>
      </c>
      <c r="Q2197">
        <v>20.78</v>
      </c>
      <c r="R2197" s="45">
        <f>VLOOKUP(H2197,'[1]CALCUL AS et AN'!$A$2:$AU$889,46,FALSE)</f>
        <v>20.774999999999999</v>
      </c>
      <c r="S2197" s="48">
        <f>VLOOKUP(H2197,'[1]CALCUL AS et AN'!$A$2:$AU$889,47,FALSE)</f>
        <v>20.774999999999999</v>
      </c>
      <c r="T2197">
        <v>20.78</v>
      </c>
      <c r="U2197" s="45">
        <f t="shared" si="160"/>
        <v>20.774999999999999</v>
      </c>
      <c r="V2197" s="48">
        <f t="shared" si="161"/>
        <v>20.774999999999999</v>
      </c>
      <c r="W2197" t="s">
        <v>946</v>
      </c>
      <c r="X2197" t="s">
        <v>937</v>
      </c>
    </row>
    <row r="2198" spans="1:24" outlineLevel="2">
      <c r="A2198" t="s">
        <v>1314</v>
      </c>
      <c r="B2198" s="73" t="str">
        <f t="shared" si="162"/>
        <v>H8x5</v>
      </c>
      <c r="C2198" t="s">
        <v>1898</v>
      </c>
      <c r="D2198">
        <v>1</v>
      </c>
      <c r="E2198" t="s">
        <v>1899</v>
      </c>
      <c r="F2198">
        <v>1281.83</v>
      </c>
      <c r="H2198" t="s">
        <v>1898</v>
      </c>
      <c r="I2198">
        <v>971.09</v>
      </c>
      <c r="J2198">
        <v>1</v>
      </c>
      <c r="K2198">
        <v>971.09</v>
      </c>
      <c r="L2198" s="45">
        <f>VLOOKUP(H2198,'[1]CALCUL AS et AN'!$A$2:$AU$889,24,FALSE)</f>
        <v>971.09</v>
      </c>
      <c r="M2198" s="48">
        <f>VLOOKUP(H2198,'[1]CALCUL AS et AN'!$A$2:$AU$889,28,FALSE)</f>
        <v>1213.8625</v>
      </c>
      <c r="N2198">
        <v>971.09</v>
      </c>
      <c r="O2198" s="45">
        <f t="shared" si="158"/>
        <v>971.09</v>
      </c>
      <c r="P2198" s="48">
        <f t="shared" si="159"/>
        <v>1213.8625</v>
      </c>
      <c r="Q2198">
        <v>1281.83</v>
      </c>
      <c r="R2198" s="45">
        <f>VLOOKUP(H2198,'[1]CALCUL AS et AN'!$A$2:$AU$889,46,FALSE)</f>
        <v>1291.5497</v>
      </c>
      <c r="S2198" s="48">
        <f>VLOOKUP(H2198,'[1]CALCUL AS et AN'!$A$2:$AU$889,47,FALSE)</f>
        <v>1614.4371249999999</v>
      </c>
      <c r="T2198">
        <v>1281.83</v>
      </c>
      <c r="U2198" s="45">
        <f t="shared" si="160"/>
        <v>1291.5497</v>
      </c>
      <c r="V2198" s="48">
        <f t="shared" si="161"/>
        <v>1614.4371249999999</v>
      </c>
      <c r="W2198" t="s">
        <v>946</v>
      </c>
      <c r="X2198" t="s">
        <v>951</v>
      </c>
    </row>
    <row r="2199" spans="1:24" outlineLevel="2">
      <c r="A2199" t="s">
        <v>1314</v>
      </c>
      <c r="B2199" s="73" t="str">
        <f t="shared" si="162"/>
        <v>H8x5</v>
      </c>
      <c r="C2199" t="s">
        <v>512</v>
      </c>
      <c r="D2199">
        <v>2</v>
      </c>
      <c r="E2199" t="s">
        <v>1006</v>
      </c>
      <c r="F2199">
        <v>4.63</v>
      </c>
      <c r="H2199" t="s">
        <v>512</v>
      </c>
      <c r="I2199">
        <v>2.63</v>
      </c>
      <c r="J2199">
        <v>1</v>
      </c>
      <c r="K2199">
        <v>2.63</v>
      </c>
      <c r="L2199" s="45">
        <f>VLOOKUP(H2199,'[1]CALCUL AS et AN'!$A$2:$AU$889,24,FALSE)</f>
        <v>2.63</v>
      </c>
      <c r="M2199" s="48">
        <f>VLOOKUP(H2199,'[1]CALCUL AS et AN'!$A$2:$AU$889,28,FALSE)</f>
        <v>2.63</v>
      </c>
      <c r="N2199">
        <v>5.26</v>
      </c>
      <c r="O2199" s="45">
        <f t="shared" si="158"/>
        <v>5.26</v>
      </c>
      <c r="P2199" s="48">
        <f t="shared" si="159"/>
        <v>5.26</v>
      </c>
      <c r="Q2199">
        <v>4.7300000000000004</v>
      </c>
      <c r="R2199" s="45">
        <f>VLOOKUP(H2199,'[1]CALCUL AS et AN'!$A$2:$AU$889,46,FALSE)</f>
        <v>5.26</v>
      </c>
      <c r="S2199" s="48">
        <f>VLOOKUP(H2199,'[1]CALCUL AS et AN'!$A$2:$AU$889,47,FALSE)</f>
        <v>5.26</v>
      </c>
      <c r="T2199">
        <v>9.4600000000000009</v>
      </c>
      <c r="U2199" s="45">
        <f t="shared" si="160"/>
        <v>10.52</v>
      </c>
      <c r="V2199" s="48">
        <f t="shared" si="161"/>
        <v>10.52</v>
      </c>
      <c r="W2199" t="s">
        <v>946</v>
      </c>
      <c r="X2199" t="s">
        <v>937</v>
      </c>
    </row>
    <row r="2200" spans="1:24" outlineLevel="1">
      <c r="A2200" s="73" t="s">
        <v>3174</v>
      </c>
      <c r="B2200" s="73" t="str">
        <f t="shared" si="162"/>
        <v>PFV20EH8x5</v>
      </c>
      <c r="N2200">
        <f>SUBTOTAL(9,N2197:N2199)</f>
        <v>990.2</v>
      </c>
      <c r="O2200" s="45">
        <f>SUBTOTAL(9,O2197:O2199)</f>
        <v>990.2</v>
      </c>
      <c r="P2200" s="48">
        <f>SUBTOTAL(9,P2197:P2199)</f>
        <v>1232.9724999999999</v>
      </c>
      <c r="T2200">
        <f>SUBTOTAL(9,T2197:T2199)</f>
        <v>1312.07</v>
      </c>
      <c r="U2200" s="45">
        <f>SUBTOTAL(9,U2197:U2199)</f>
        <v>1322.8447000000001</v>
      </c>
      <c r="V2200" s="48">
        <f>SUBTOTAL(9,V2197:V2199)</f>
        <v>1645.732125</v>
      </c>
    </row>
    <row r="2201" spans="1:24" outlineLevel="2">
      <c r="A2201" t="s">
        <v>1316</v>
      </c>
      <c r="B2201" s="73" t="str">
        <f t="shared" si="162"/>
        <v>H10x4</v>
      </c>
      <c r="C2201" t="s">
        <v>412</v>
      </c>
      <c r="D2201">
        <v>1</v>
      </c>
      <c r="E2201" t="s">
        <v>413</v>
      </c>
      <c r="F2201">
        <v>16.5</v>
      </c>
      <c r="H2201" t="s">
        <v>412</v>
      </c>
      <c r="I2201">
        <v>13.85</v>
      </c>
      <c r="J2201">
        <v>1</v>
      </c>
      <c r="K2201">
        <v>13.85</v>
      </c>
      <c r="L2201" s="45">
        <f>VLOOKUP(H2201,'[1]CALCUL AS et AN'!$A$2:$AU$889,24,FALSE)</f>
        <v>13.85</v>
      </c>
      <c r="M2201" s="48">
        <f>VLOOKUP(H2201,'[1]CALCUL AS et AN'!$A$2:$AU$889,28,FALSE)</f>
        <v>13.85</v>
      </c>
      <c r="N2201">
        <v>13.85</v>
      </c>
      <c r="O2201" s="45">
        <f t="shared" si="158"/>
        <v>13.85</v>
      </c>
      <c r="P2201" s="48">
        <f t="shared" si="159"/>
        <v>13.85</v>
      </c>
      <c r="Q2201">
        <v>20.78</v>
      </c>
      <c r="R2201" s="45">
        <f>VLOOKUP(H2201,'[1]CALCUL AS et AN'!$A$2:$AU$889,46,FALSE)</f>
        <v>20.774999999999999</v>
      </c>
      <c r="S2201" s="48">
        <f>VLOOKUP(H2201,'[1]CALCUL AS et AN'!$A$2:$AU$889,47,FALSE)</f>
        <v>20.774999999999999</v>
      </c>
      <c r="T2201">
        <v>20.78</v>
      </c>
      <c r="U2201" s="45">
        <f t="shared" si="160"/>
        <v>20.774999999999999</v>
      </c>
      <c r="V2201" s="48">
        <f t="shared" si="161"/>
        <v>20.774999999999999</v>
      </c>
      <c r="W2201" t="s">
        <v>946</v>
      </c>
      <c r="X2201" t="s">
        <v>937</v>
      </c>
    </row>
    <row r="2202" spans="1:24" outlineLevel="2">
      <c r="A2202" t="s">
        <v>1316</v>
      </c>
      <c r="B2202" s="73" t="str">
        <f t="shared" si="162"/>
        <v>H10x4</v>
      </c>
      <c r="C2202" t="s">
        <v>1934</v>
      </c>
      <c r="D2202">
        <v>1</v>
      </c>
      <c r="E2202" t="s">
        <v>1935</v>
      </c>
      <c r="F2202">
        <v>1496.96</v>
      </c>
      <c r="H2202" t="s">
        <v>1934</v>
      </c>
      <c r="I2202">
        <v>1134.06</v>
      </c>
      <c r="J2202">
        <v>1</v>
      </c>
      <c r="K2202">
        <v>1134.06</v>
      </c>
      <c r="L2202" s="45">
        <f>VLOOKUP(H2202,'[1]CALCUL AS et AN'!$A$2:$AU$889,24,FALSE)</f>
        <v>1134.06</v>
      </c>
      <c r="M2202" s="48">
        <f>VLOOKUP(H2202,'[1]CALCUL AS et AN'!$A$2:$AU$889,28,FALSE)</f>
        <v>1417.5749999999998</v>
      </c>
      <c r="N2202">
        <v>1134.06</v>
      </c>
      <c r="O2202" s="45">
        <f t="shared" si="158"/>
        <v>1134.06</v>
      </c>
      <c r="P2202" s="48">
        <f t="shared" si="159"/>
        <v>1417.5749999999998</v>
      </c>
      <c r="Q2202">
        <v>1496.96</v>
      </c>
      <c r="R2202" s="45">
        <f>VLOOKUP(H2202,'[1]CALCUL AS et AN'!$A$2:$AU$889,46,FALSE)</f>
        <v>1508.2998</v>
      </c>
      <c r="S2202" s="48">
        <f>VLOOKUP(H2202,'[1]CALCUL AS et AN'!$A$2:$AU$889,47,FALSE)</f>
        <v>1885.3747499999999</v>
      </c>
      <c r="T2202">
        <v>1496.96</v>
      </c>
      <c r="U2202" s="45">
        <f t="shared" si="160"/>
        <v>1508.2998</v>
      </c>
      <c r="V2202" s="48">
        <f t="shared" si="161"/>
        <v>1885.3747499999999</v>
      </c>
      <c r="W2202" t="s">
        <v>946</v>
      </c>
      <c r="X2202" t="s">
        <v>951</v>
      </c>
    </row>
    <row r="2203" spans="1:24" outlineLevel="2">
      <c r="A2203" t="s">
        <v>1316</v>
      </c>
      <c r="B2203" s="73" t="str">
        <f t="shared" si="162"/>
        <v>H10x4</v>
      </c>
      <c r="C2203" t="s">
        <v>512</v>
      </c>
      <c r="D2203">
        <v>2</v>
      </c>
      <c r="E2203" t="s">
        <v>1006</v>
      </c>
      <c r="F2203">
        <v>4.63</v>
      </c>
      <c r="H2203" t="s">
        <v>512</v>
      </c>
      <c r="I2203">
        <v>2.63</v>
      </c>
      <c r="J2203">
        <v>1</v>
      </c>
      <c r="K2203">
        <v>2.63</v>
      </c>
      <c r="L2203" s="45">
        <f>VLOOKUP(H2203,'[1]CALCUL AS et AN'!$A$2:$AU$889,24,FALSE)</f>
        <v>2.63</v>
      </c>
      <c r="M2203" s="48">
        <f>VLOOKUP(H2203,'[1]CALCUL AS et AN'!$A$2:$AU$889,28,FALSE)</f>
        <v>2.63</v>
      </c>
      <c r="N2203">
        <v>5.26</v>
      </c>
      <c r="O2203" s="45">
        <f t="shared" si="158"/>
        <v>5.26</v>
      </c>
      <c r="P2203" s="48">
        <f t="shared" si="159"/>
        <v>5.26</v>
      </c>
      <c r="Q2203">
        <v>4.7300000000000004</v>
      </c>
      <c r="R2203" s="45">
        <f>VLOOKUP(H2203,'[1]CALCUL AS et AN'!$A$2:$AU$889,46,FALSE)</f>
        <v>5.26</v>
      </c>
      <c r="S2203" s="48">
        <f>VLOOKUP(H2203,'[1]CALCUL AS et AN'!$A$2:$AU$889,47,FALSE)</f>
        <v>5.26</v>
      </c>
      <c r="T2203">
        <v>9.4600000000000009</v>
      </c>
      <c r="U2203" s="45">
        <f t="shared" si="160"/>
        <v>10.52</v>
      </c>
      <c r="V2203" s="48">
        <f t="shared" si="161"/>
        <v>10.52</v>
      </c>
      <c r="W2203" t="s">
        <v>946</v>
      </c>
      <c r="X2203" t="s">
        <v>937</v>
      </c>
    </row>
    <row r="2204" spans="1:24" outlineLevel="1">
      <c r="A2204" s="73" t="s">
        <v>3175</v>
      </c>
      <c r="B2204" s="73" t="str">
        <f t="shared" si="162"/>
        <v>PFV20EH10x4</v>
      </c>
      <c r="N2204">
        <f>SUBTOTAL(9,N2201:N2203)</f>
        <v>1153.1699999999998</v>
      </c>
      <c r="O2204" s="45">
        <f>SUBTOTAL(9,O2201:O2203)</f>
        <v>1153.1699999999998</v>
      </c>
      <c r="P2204" s="48">
        <f>SUBTOTAL(9,P2201:P2203)</f>
        <v>1436.6849999999997</v>
      </c>
      <c r="T2204">
        <f>SUBTOTAL(9,T2201:T2203)</f>
        <v>1527.2</v>
      </c>
      <c r="U2204" s="45">
        <f>SUBTOTAL(9,U2201:U2203)</f>
        <v>1539.5948000000001</v>
      </c>
      <c r="V2204" s="48">
        <f>SUBTOTAL(9,V2201:V2203)</f>
        <v>1916.66975</v>
      </c>
    </row>
    <row r="2205" spans="1:24" outlineLevel="2">
      <c r="A2205" t="s">
        <v>275</v>
      </c>
      <c r="B2205" s="73" t="str">
        <f t="shared" si="162"/>
        <v/>
      </c>
      <c r="C2205" t="s">
        <v>1285</v>
      </c>
      <c r="D2205">
        <v>1</v>
      </c>
      <c r="E2205" t="s">
        <v>1286</v>
      </c>
      <c r="F2205">
        <v>272.89</v>
      </c>
      <c r="H2205" t="s">
        <v>1285</v>
      </c>
      <c r="I2205">
        <v>202.56</v>
      </c>
      <c r="J2205">
        <v>1</v>
      </c>
      <c r="K2205">
        <v>202.56</v>
      </c>
      <c r="L2205" s="45">
        <f>VLOOKUP(H2205,'[1]CALCUL AS et AN'!$A$2:$AU$889,24,FALSE)</f>
        <v>202.56</v>
      </c>
      <c r="M2205" s="48">
        <f>VLOOKUP(H2205,'[1]CALCUL AS et AN'!$A$2:$AU$889,28,FALSE)</f>
        <v>253.2</v>
      </c>
      <c r="N2205">
        <v>202.56</v>
      </c>
      <c r="O2205" s="45">
        <f t="shared" si="158"/>
        <v>202.56</v>
      </c>
      <c r="P2205" s="48">
        <f t="shared" si="159"/>
        <v>253.2</v>
      </c>
      <c r="Q2205">
        <v>272.89</v>
      </c>
      <c r="R2205" s="45">
        <f>VLOOKUP(H2205,'[1]CALCUL AS et AN'!$A$2:$AU$889,46,FALSE)</f>
        <v>269.40480000000002</v>
      </c>
      <c r="S2205" s="48">
        <f>VLOOKUP(H2205,'[1]CALCUL AS et AN'!$A$2:$AU$889,47,FALSE)</f>
        <v>336.75600000000003</v>
      </c>
      <c r="T2205">
        <v>272.89</v>
      </c>
      <c r="U2205" s="45">
        <f t="shared" si="160"/>
        <v>269.40480000000002</v>
      </c>
      <c r="V2205" s="48">
        <f t="shared" si="161"/>
        <v>336.75600000000003</v>
      </c>
      <c r="W2205" t="s">
        <v>946</v>
      </c>
      <c r="X2205" t="s">
        <v>951</v>
      </c>
    </row>
    <row r="2206" spans="1:24" outlineLevel="2">
      <c r="A2206" t="s">
        <v>275</v>
      </c>
      <c r="B2206" s="73" t="str">
        <f t="shared" si="162"/>
        <v/>
      </c>
      <c r="C2206" t="s">
        <v>408</v>
      </c>
      <c r="D2206">
        <v>1</v>
      </c>
      <c r="E2206" t="s">
        <v>409</v>
      </c>
      <c r="F2206">
        <v>9.9</v>
      </c>
      <c r="H2206" t="s">
        <v>408</v>
      </c>
      <c r="I2206">
        <v>9.4499999999999993</v>
      </c>
      <c r="J2206">
        <v>1</v>
      </c>
      <c r="K2206">
        <v>9.4499999999999993</v>
      </c>
      <c r="L2206" s="45">
        <f>VLOOKUP(H2206,'[1]CALCUL AS et AN'!$A$2:$AU$889,24,FALSE)</f>
        <v>9.4499999999999993</v>
      </c>
      <c r="M2206" s="48">
        <f>VLOOKUP(H2206,'[1]CALCUL AS et AN'!$A$2:$AU$889,28,FALSE)</f>
        <v>9.4499999999999993</v>
      </c>
      <c r="N2206">
        <v>9.4499999999999993</v>
      </c>
      <c r="O2206" s="45">
        <f t="shared" si="158"/>
        <v>9.4499999999999993</v>
      </c>
      <c r="P2206" s="48">
        <f t="shared" si="159"/>
        <v>9.4499999999999993</v>
      </c>
      <c r="Q2206">
        <v>13.28</v>
      </c>
      <c r="R2206" s="45">
        <f>VLOOKUP(H2206,'[1]CALCUL AS et AN'!$A$2:$AU$889,46,FALSE)</f>
        <v>14.174999999999999</v>
      </c>
      <c r="S2206" s="48">
        <f>VLOOKUP(H2206,'[1]CALCUL AS et AN'!$A$2:$AU$889,47,FALSE)</f>
        <v>14.174999999999999</v>
      </c>
      <c r="T2206">
        <v>13.28</v>
      </c>
      <c r="U2206" s="45">
        <f t="shared" si="160"/>
        <v>14.174999999999999</v>
      </c>
      <c r="V2206" s="48">
        <f t="shared" si="161"/>
        <v>14.174999999999999</v>
      </c>
      <c r="W2206" t="s">
        <v>946</v>
      </c>
      <c r="X2206" t="s">
        <v>937</v>
      </c>
    </row>
    <row r="2207" spans="1:24" outlineLevel="1">
      <c r="A2207" s="73" t="s">
        <v>3176</v>
      </c>
      <c r="B2207" s="73" t="str">
        <f t="shared" si="162"/>
        <v>PFH3EH</v>
      </c>
      <c r="N2207">
        <f>SUBTOTAL(9,N2205:N2206)</f>
        <v>212.01</v>
      </c>
      <c r="O2207" s="45">
        <f>SUBTOTAL(9,O2205:O2206)</f>
        <v>212.01</v>
      </c>
      <c r="P2207" s="48">
        <f>SUBTOTAL(9,P2205:P2206)</f>
        <v>262.64999999999998</v>
      </c>
      <c r="T2207">
        <f>SUBTOTAL(9,T2205:T2206)</f>
        <v>286.16999999999996</v>
      </c>
      <c r="U2207" s="45">
        <f>SUBTOTAL(9,U2205:U2206)</f>
        <v>283.57980000000003</v>
      </c>
      <c r="V2207" s="48">
        <f>SUBTOTAL(9,V2205:V2206)</f>
        <v>350.93100000000004</v>
      </c>
    </row>
    <row r="2208" spans="1:24" outlineLevel="2">
      <c r="A2208" t="s">
        <v>277</v>
      </c>
      <c r="B2208" s="73" t="str">
        <f t="shared" si="162"/>
        <v/>
      </c>
      <c r="C2208" t="s">
        <v>1288</v>
      </c>
      <c r="D2208">
        <v>1</v>
      </c>
      <c r="E2208" t="s">
        <v>1290</v>
      </c>
      <c r="F2208">
        <v>279.8</v>
      </c>
      <c r="H2208" t="s">
        <v>1288</v>
      </c>
      <c r="I2208">
        <v>227.04</v>
      </c>
      <c r="J2208">
        <v>1</v>
      </c>
      <c r="K2208">
        <v>227.04</v>
      </c>
      <c r="L2208" s="45">
        <f>VLOOKUP(H2208,'[1]CALCUL AS et AN'!$A$2:$AU$889,24,FALSE)</f>
        <v>227.04</v>
      </c>
      <c r="M2208" s="48">
        <f>VLOOKUP(H2208,'[1]CALCUL AS et AN'!$A$2:$AU$889,28,FALSE)</f>
        <v>283.8</v>
      </c>
      <c r="N2208">
        <v>227.04</v>
      </c>
      <c r="O2208" s="45">
        <f t="shared" si="158"/>
        <v>227.04</v>
      </c>
      <c r="P2208" s="48">
        <f t="shared" si="159"/>
        <v>283.8</v>
      </c>
      <c r="Q2208">
        <v>279.8</v>
      </c>
      <c r="R2208" s="45">
        <f>VLOOKUP(H2208,'[1]CALCUL AS et AN'!$A$2:$AU$889,46,FALSE)</f>
        <v>301.96320000000003</v>
      </c>
      <c r="S2208" s="48">
        <f>VLOOKUP(H2208,'[1]CALCUL AS et AN'!$A$2:$AU$889,47,FALSE)</f>
        <v>377.45400000000001</v>
      </c>
      <c r="T2208">
        <v>279.8</v>
      </c>
      <c r="U2208" s="45">
        <f t="shared" si="160"/>
        <v>301.96320000000003</v>
      </c>
      <c r="V2208" s="48">
        <f t="shared" si="161"/>
        <v>377.45400000000001</v>
      </c>
      <c r="W2208" t="s">
        <v>946</v>
      </c>
      <c r="X2208" t="s">
        <v>951</v>
      </c>
    </row>
    <row r="2209" spans="1:24" outlineLevel="2">
      <c r="A2209" t="s">
        <v>277</v>
      </c>
      <c r="B2209" s="73" t="str">
        <f t="shared" si="162"/>
        <v/>
      </c>
      <c r="C2209" t="s">
        <v>408</v>
      </c>
      <c r="D2209">
        <v>1</v>
      </c>
      <c r="E2209" t="s">
        <v>409</v>
      </c>
      <c r="F2209">
        <v>9.9</v>
      </c>
      <c r="H2209" t="s">
        <v>408</v>
      </c>
      <c r="I2209">
        <v>9.4499999999999993</v>
      </c>
      <c r="J2209">
        <v>1</v>
      </c>
      <c r="K2209">
        <v>9.4499999999999993</v>
      </c>
      <c r="L2209" s="45">
        <f>VLOOKUP(H2209,'[1]CALCUL AS et AN'!$A$2:$AU$889,24,FALSE)</f>
        <v>9.4499999999999993</v>
      </c>
      <c r="M2209" s="48">
        <f>VLOOKUP(H2209,'[1]CALCUL AS et AN'!$A$2:$AU$889,28,FALSE)</f>
        <v>9.4499999999999993</v>
      </c>
      <c r="N2209">
        <v>9.4499999999999993</v>
      </c>
      <c r="O2209" s="45">
        <f t="shared" si="158"/>
        <v>9.4499999999999993</v>
      </c>
      <c r="P2209" s="48">
        <f t="shared" si="159"/>
        <v>9.4499999999999993</v>
      </c>
      <c r="Q2209">
        <v>13.28</v>
      </c>
      <c r="R2209" s="45">
        <f>VLOOKUP(H2209,'[1]CALCUL AS et AN'!$A$2:$AU$889,46,FALSE)</f>
        <v>14.174999999999999</v>
      </c>
      <c r="S2209" s="48">
        <f>VLOOKUP(H2209,'[1]CALCUL AS et AN'!$A$2:$AU$889,47,FALSE)</f>
        <v>14.174999999999999</v>
      </c>
      <c r="T2209">
        <v>13.28</v>
      </c>
      <c r="U2209" s="45">
        <f t="shared" si="160"/>
        <v>14.174999999999999</v>
      </c>
      <c r="V2209" s="48">
        <f t="shared" si="161"/>
        <v>14.174999999999999</v>
      </c>
      <c r="W2209" t="s">
        <v>946</v>
      </c>
      <c r="X2209" t="s">
        <v>937</v>
      </c>
    </row>
    <row r="2210" spans="1:24" outlineLevel="1">
      <c r="A2210" s="73" t="s">
        <v>3177</v>
      </c>
      <c r="B2210" s="73" t="str">
        <f t="shared" si="162"/>
        <v>PFH4EH</v>
      </c>
      <c r="N2210">
        <f>SUBTOTAL(9,N2208:N2209)</f>
        <v>236.48999999999998</v>
      </c>
      <c r="O2210" s="45">
        <f>SUBTOTAL(9,O2208:O2209)</f>
        <v>236.48999999999998</v>
      </c>
      <c r="P2210" s="48">
        <f>SUBTOTAL(9,P2208:P2209)</f>
        <v>293.25</v>
      </c>
      <c r="T2210">
        <f>SUBTOTAL(9,T2208:T2209)</f>
        <v>293.08</v>
      </c>
      <c r="U2210" s="45">
        <f>SUBTOTAL(9,U2208:U2209)</f>
        <v>316.13820000000004</v>
      </c>
      <c r="V2210" s="48">
        <f>SUBTOTAL(9,V2208:V2209)</f>
        <v>391.62900000000002</v>
      </c>
    </row>
    <row r="2211" spans="1:24" outlineLevel="2">
      <c r="A2211" t="s">
        <v>279</v>
      </c>
      <c r="B2211" s="73" t="str">
        <f t="shared" si="162"/>
        <v/>
      </c>
      <c r="C2211" t="s">
        <v>1082</v>
      </c>
      <c r="D2211">
        <v>1</v>
      </c>
      <c r="E2211" t="s">
        <v>2958</v>
      </c>
      <c r="F2211">
        <v>331.59</v>
      </c>
      <c r="H2211" t="s">
        <v>1082</v>
      </c>
      <c r="I2211">
        <v>268.42</v>
      </c>
      <c r="J2211">
        <v>1</v>
      </c>
      <c r="K2211">
        <v>268.42</v>
      </c>
      <c r="L2211" s="45">
        <f>VLOOKUP(H2211,'[1]CALCUL AS et AN'!$A$2:$AU$889,24,FALSE)</f>
        <v>268.42</v>
      </c>
      <c r="M2211" s="48">
        <f>VLOOKUP(H2211,'[1]CALCUL AS et AN'!$A$2:$AU$889,28,FALSE)</f>
        <v>335.52500000000003</v>
      </c>
      <c r="N2211">
        <v>268.42</v>
      </c>
      <c r="O2211" s="45">
        <f t="shared" si="158"/>
        <v>268.42</v>
      </c>
      <c r="P2211" s="48">
        <f t="shared" si="159"/>
        <v>335.52500000000003</v>
      </c>
      <c r="Q2211">
        <v>331.59</v>
      </c>
      <c r="R2211" s="45">
        <f>VLOOKUP(H2211,'[1]CALCUL AS et AN'!$A$2:$AU$889,46,FALSE)</f>
        <v>356.99860000000007</v>
      </c>
      <c r="S2211" s="48">
        <f>VLOOKUP(H2211,'[1]CALCUL AS et AN'!$A$2:$AU$889,47,FALSE)</f>
        <v>446.24825000000004</v>
      </c>
      <c r="T2211">
        <v>331.59</v>
      </c>
      <c r="U2211" s="45">
        <f t="shared" si="160"/>
        <v>356.99860000000007</v>
      </c>
      <c r="V2211" s="48">
        <f t="shared" si="161"/>
        <v>446.24825000000004</v>
      </c>
      <c r="W2211" t="s">
        <v>946</v>
      </c>
      <c r="X2211" t="s">
        <v>951</v>
      </c>
    </row>
    <row r="2212" spans="1:24" outlineLevel="2">
      <c r="A2212" t="s">
        <v>279</v>
      </c>
      <c r="B2212" s="73" t="str">
        <f t="shared" si="162"/>
        <v/>
      </c>
      <c r="C2212" t="s">
        <v>408</v>
      </c>
      <c r="D2212">
        <v>1</v>
      </c>
      <c r="E2212" t="s">
        <v>409</v>
      </c>
      <c r="F2212">
        <v>9.9</v>
      </c>
      <c r="H2212" t="s">
        <v>408</v>
      </c>
      <c r="I2212">
        <v>9.4499999999999993</v>
      </c>
      <c r="J2212">
        <v>1</v>
      </c>
      <c r="K2212">
        <v>9.4499999999999993</v>
      </c>
      <c r="L2212" s="45">
        <f>VLOOKUP(H2212,'[1]CALCUL AS et AN'!$A$2:$AU$889,24,FALSE)</f>
        <v>9.4499999999999993</v>
      </c>
      <c r="M2212" s="48">
        <f>VLOOKUP(H2212,'[1]CALCUL AS et AN'!$A$2:$AU$889,28,FALSE)</f>
        <v>9.4499999999999993</v>
      </c>
      <c r="N2212">
        <v>9.4499999999999993</v>
      </c>
      <c r="O2212" s="45">
        <f t="shared" si="158"/>
        <v>9.4499999999999993</v>
      </c>
      <c r="P2212" s="48">
        <f t="shared" si="159"/>
        <v>9.4499999999999993</v>
      </c>
      <c r="Q2212">
        <v>13.28</v>
      </c>
      <c r="R2212" s="45">
        <f>VLOOKUP(H2212,'[1]CALCUL AS et AN'!$A$2:$AU$889,46,FALSE)</f>
        <v>14.174999999999999</v>
      </c>
      <c r="S2212" s="48">
        <f>VLOOKUP(H2212,'[1]CALCUL AS et AN'!$A$2:$AU$889,47,FALSE)</f>
        <v>14.174999999999999</v>
      </c>
      <c r="T2212">
        <v>13.28</v>
      </c>
      <c r="U2212" s="45">
        <f t="shared" si="160"/>
        <v>14.174999999999999</v>
      </c>
      <c r="V2212" s="48">
        <f t="shared" si="161"/>
        <v>14.174999999999999</v>
      </c>
      <c r="W2212" t="s">
        <v>946</v>
      </c>
      <c r="X2212" t="s">
        <v>937</v>
      </c>
    </row>
    <row r="2213" spans="1:24" outlineLevel="1">
      <c r="A2213" s="73" t="s">
        <v>3178</v>
      </c>
      <c r="B2213" s="73" t="str">
        <f t="shared" si="162"/>
        <v>PFH5EH</v>
      </c>
      <c r="N2213">
        <f>SUBTOTAL(9,N2211:N2212)</f>
        <v>277.87</v>
      </c>
      <c r="O2213" s="45">
        <f>SUBTOTAL(9,O2211:O2212)</f>
        <v>277.87</v>
      </c>
      <c r="P2213" s="48">
        <f>SUBTOTAL(9,P2211:P2212)</f>
        <v>344.97500000000002</v>
      </c>
      <c r="T2213">
        <f>SUBTOTAL(9,T2211:T2212)</f>
        <v>344.86999999999995</v>
      </c>
      <c r="U2213" s="45">
        <f>SUBTOTAL(9,U2211:U2212)</f>
        <v>371.17360000000008</v>
      </c>
      <c r="V2213" s="48">
        <f>SUBTOTAL(9,V2211:V2212)</f>
        <v>460.42325000000005</v>
      </c>
    </row>
    <row r="2214" spans="1:24" outlineLevel="2">
      <c r="A2214" t="s">
        <v>281</v>
      </c>
      <c r="B2214" s="73" t="str">
        <f t="shared" si="162"/>
        <v/>
      </c>
      <c r="C2214" t="s">
        <v>1090</v>
      </c>
      <c r="D2214">
        <v>1</v>
      </c>
      <c r="E2214" t="s">
        <v>1092</v>
      </c>
      <c r="F2214">
        <v>452.87</v>
      </c>
      <c r="H2214" t="s">
        <v>1090</v>
      </c>
      <c r="I2214">
        <v>317.49</v>
      </c>
      <c r="J2214">
        <v>1</v>
      </c>
      <c r="K2214">
        <v>317.49</v>
      </c>
      <c r="L2214" s="45">
        <f>VLOOKUP(H2214,'[1]CALCUL AS et AN'!$A$2:$AU$889,24,FALSE)</f>
        <v>317.49</v>
      </c>
      <c r="M2214" s="48">
        <f>VLOOKUP(H2214,'[1]CALCUL AS et AN'!$A$2:$AU$889,28,FALSE)</f>
        <v>396.86250000000001</v>
      </c>
      <c r="N2214">
        <v>317.49</v>
      </c>
      <c r="O2214" s="45">
        <f t="shared" si="158"/>
        <v>317.49</v>
      </c>
      <c r="P2214" s="48">
        <f t="shared" si="159"/>
        <v>396.86250000000001</v>
      </c>
      <c r="Q2214">
        <v>452.87</v>
      </c>
      <c r="R2214" s="45">
        <f>VLOOKUP(H2214,'[1]CALCUL AS et AN'!$A$2:$AU$889,46,FALSE)</f>
        <v>422.26170000000002</v>
      </c>
      <c r="S2214" s="48">
        <f>VLOOKUP(H2214,'[1]CALCUL AS et AN'!$A$2:$AU$889,47,FALSE)</f>
        <v>527.82712500000002</v>
      </c>
      <c r="T2214">
        <v>452.87</v>
      </c>
      <c r="U2214" s="45">
        <f t="shared" si="160"/>
        <v>422.26170000000002</v>
      </c>
      <c r="V2214" s="48">
        <f t="shared" si="161"/>
        <v>527.82712500000002</v>
      </c>
      <c r="W2214" t="s">
        <v>946</v>
      </c>
      <c r="X2214" t="s">
        <v>951</v>
      </c>
    </row>
    <row r="2215" spans="1:24" outlineLevel="2">
      <c r="A2215" t="s">
        <v>281</v>
      </c>
      <c r="B2215" s="73" t="str">
        <f t="shared" si="162"/>
        <v/>
      </c>
      <c r="C2215" t="s">
        <v>408</v>
      </c>
      <c r="D2215">
        <v>1</v>
      </c>
      <c r="E2215" t="s">
        <v>409</v>
      </c>
      <c r="F2215">
        <v>9.9</v>
      </c>
      <c r="H2215" t="s">
        <v>408</v>
      </c>
      <c r="I2215">
        <v>9.4499999999999993</v>
      </c>
      <c r="J2215">
        <v>1</v>
      </c>
      <c r="K2215">
        <v>9.4499999999999993</v>
      </c>
      <c r="L2215" s="45">
        <f>VLOOKUP(H2215,'[1]CALCUL AS et AN'!$A$2:$AU$889,24,FALSE)</f>
        <v>9.4499999999999993</v>
      </c>
      <c r="M2215" s="48">
        <f>VLOOKUP(H2215,'[1]CALCUL AS et AN'!$A$2:$AU$889,28,FALSE)</f>
        <v>9.4499999999999993</v>
      </c>
      <c r="N2215">
        <v>9.4499999999999993</v>
      </c>
      <c r="O2215" s="45">
        <f t="shared" si="158"/>
        <v>9.4499999999999993</v>
      </c>
      <c r="P2215" s="48">
        <f t="shared" si="159"/>
        <v>9.4499999999999993</v>
      </c>
      <c r="Q2215">
        <v>13.28</v>
      </c>
      <c r="R2215" s="45">
        <f>VLOOKUP(H2215,'[1]CALCUL AS et AN'!$A$2:$AU$889,46,FALSE)</f>
        <v>14.174999999999999</v>
      </c>
      <c r="S2215" s="48">
        <f>VLOOKUP(H2215,'[1]CALCUL AS et AN'!$A$2:$AU$889,47,FALSE)</f>
        <v>14.174999999999999</v>
      </c>
      <c r="T2215">
        <v>13.28</v>
      </c>
      <c r="U2215" s="45">
        <f t="shared" si="160"/>
        <v>14.174999999999999</v>
      </c>
      <c r="V2215" s="48">
        <f t="shared" si="161"/>
        <v>14.174999999999999</v>
      </c>
      <c r="W2215" t="s">
        <v>946</v>
      </c>
      <c r="X2215" t="s">
        <v>937</v>
      </c>
    </row>
    <row r="2216" spans="1:24" outlineLevel="1">
      <c r="A2216" s="73" t="s">
        <v>3179</v>
      </c>
      <c r="B2216" s="73" t="str">
        <f t="shared" si="162"/>
        <v>PFH6EH</v>
      </c>
      <c r="N2216">
        <f>SUBTOTAL(9,N2214:N2215)</f>
        <v>326.94</v>
      </c>
      <c r="O2216" s="45">
        <f>SUBTOTAL(9,O2214:O2215)</f>
        <v>326.94</v>
      </c>
      <c r="P2216" s="48">
        <f>SUBTOTAL(9,P2214:P2215)</f>
        <v>406.3125</v>
      </c>
      <c r="T2216">
        <f>SUBTOTAL(9,T2214:T2215)</f>
        <v>466.15</v>
      </c>
      <c r="U2216" s="45">
        <f>SUBTOTAL(9,U2214:U2215)</f>
        <v>436.43670000000003</v>
      </c>
      <c r="V2216" s="48">
        <f>SUBTOTAL(9,V2214:V2215)</f>
        <v>542.00212499999998</v>
      </c>
    </row>
    <row r="2217" spans="1:24" outlineLevel="2">
      <c r="A2217" t="s">
        <v>285</v>
      </c>
      <c r="B2217" s="73" t="str">
        <f t="shared" si="162"/>
        <v/>
      </c>
      <c r="C2217" t="s">
        <v>1096</v>
      </c>
      <c r="D2217">
        <v>1</v>
      </c>
      <c r="E2217" t="s">
        <v>1098</v>
      </c>
      <c r="F2217">
        <v>575.08000000000004</v>
      </c>
      <c r="H2217" t="s">
        <v>1096</v>
      </c>
      <c r="I2217">
        <v>400.26</v>
      </c>
      <c r="J2217">
        <v>1</v>
      </c>
      <c r="K2217">
        <v>400.26</v>
      </c>
      <c r="L2217" s="45">
        <f>VLOOKUP(H2217,'[1]CALCUL AS et AN'!$A$2:$AU$889,24,FALSE)</f>
        <v>400.26</v>
      </c>
      <c r="M2217" s="48">
        <f>VLOOKUP(H2217,'[1]CALCUL AS et AN'!$A$2:$AU$889,28,FALSE)</f>
        <v>500.32499999999999</v>
      </c>
      <c r="N2217">
        <v>400.26</v>
      </c>
      <c r="O2217" s="45">
        <f t="shared" si="158"/>
        <v>400.26</v>
      </c>
      <c r="P2217" s="48">
        <f t="shared" si="159"/>
        <v>500.32499999999999</v>
      </c>
      <c r="Q2217">
        <v>575.08000000000004</v>
      </c>
      <c r="R2217" s="45">
        <f>VLOOKUP(H2217,'[1]CALCUL AS et AN'!$A$2:$AU$889,46,FALSE)</f>
        <v>532.34580000000005</v>
      </c>
      <c r="S2217" s="48">
        <f>VLOOKUP(H2217,'[1]CALCUL AS et AN'!$A$2:$AU$889,47,FALSE)</f>
        <v>665.43225000000007</v>
      </c>
      <c r="T2217">
        <v>575.08000000000004</v>
      </c>
      <c r="U2217" s="45">
        <f t="shared" si="160"/>
        <v>532.34580000000005</v>
      </c>
      <c r="V2217" s="48">
        <f t="shared" si="161"/>
        <v>665.43225000000007</v>
      </c>
      <c r="W2217" t="s">
        <v>946</v>
      </c>
      <c r="X2217" t="s">
        <v>951</v>
      </c>
    </row>
    <row r="2218" spans="1:24" outlineLevel="2">
      <c r="A2218" t="s">
        <v>285</v>
      </c>
      <c r="B2218" s="73" t="str">
        <f t="shared" si="162"/>
        <v/>
      </c>
      <c r="C2218" t="s">
        <v>408</v>
      </c>
      <c r="D2218">
        <v>1</v>
      </c>
      <c r="E2218" t="s">
        <v>409</v>
      </c>
      <c r="F2218">
        <v>9.9</v>
      </c>
      <c r="H2218" t="s">
        <v>408</v>
      </c>
      <c r="I2218">
        <v>9.4499999999999993</v>
      </c>
      <c r="J2218">
        <v>1</v>
      </c>
      <c r="K2218">
        <v>9.4499999999999993</v>
      </c>
      <c r="L2218" s="45">
        <f>VLOOKUP(H2218,'[1]CALCUL AS et AN'!$A$2:$AU$889,24,FALSE)</f>
        <v>9.4499999999999993</v>
      </c>
      <c r="M2218" s="48">
        <f>VLOOKUP(H2218,'[1]CALCUL AS et AN'!$A$2:$AU$889,28,FALSE)</f>
        <v>9.4499999999999993</v>
      </c>
      <c r="N2218">
        <v>9.4499999999999993</v>
      </c>
      <c r="O2218" s="45">
        <f t="shared" si="158"/>
        <v>9.4499999999999993</v>
      </c>
      <c r="P2218" s="48">
        <f t="shared" si="159"/>
        <v>9.4499999999999993</v>
      </c>
      <c r="Q2218">
        <v>13.28</v>
      </c>
      <c r="R2218" s="45">
        <f>VLOOKUP(H2218,'[1]CALCUL AS et AN'!$A$2:$AU$889,46,FALSE)</f>
        <v>14.174999999999999</v>
      </c>
      <c r="S2218" s="48">
        <f>VLOOKUP(H2218,'[1]CALCUL AS et AN'!$A$2:$AU$889,47,FALSE)</f>
        <v>14.174999999999999</v>
      </c>
      <c r="T2218">
        <v>13.28</v>
      </c>
      <c r="U2218" s="45">
        <f t="shared" si="160"/>
        <v>14.174999999999999</v>
      </c>
      <c r="V2218" s="48">
        <f t="shared" si="161"/>
        <v>14.174999999999999</v>
      </c>
      <c r="W2218" t="s">
        <v>946</v>
      </c>
      <c r="X2218" t="s">
        <v>937</v>
      </c>
    </row>
    <row r="2219" spans="1:24" outlineLevel="1">
      <c r="A2219" s="73" t="s">
        <v>3180</v>
      </c>
      <c r="B2219" s="73" t="str">
        <f t="shared" si="162"/>
        <v>PFH8EH</v>
      </c>
      <c r="N2219">
        <f>SUBTOTAL(9,N2217:N2218)</f>
        <v>409.71</v>
      </c>
      <c r="O2219" s="45">
        <f>SUBTOTAL(9,O2217:O2218)</f>
        <v>409.71</v>
      </c>
      <c r="P2219" s="48">
        <f>SUBTOTAL(9,P2217:P2218)</f>
        <v>509.77499999999998</v>
      </c>
      <c r="T2219">
        <f>SUBTOTAL(9,T2217:T2218)</f>
        <v>588.36</v>
      </c>
      <c r="U2219" s="45">
        <f>SUBTOTAL(9,U2217:U2218)</f>
        <v>546.52080000000001</v>
      </c>
      <c r="V2219" s="48">
        <f>SUBTOTAL(9,V2217:V2218)</f>
        <v>679.60725000000002</v>
      </c>
    </row>
    <row r="2220" spans="1:24" outlineLevel="2">
      <c r="A2220" t="s">
        <v>264</v>
      </c>
      <c r="B2220" s="73" t="str">
        <f t="shared" si="162"/>
        <v>01</v>
      </c>
      <c r="C2220" t="s">
        <v>1026</v>
      </c>
      <c r="D2220">
        <v>1</v>
      </c>
      <c r="E2220" t="s">
        <v>1027</v>
      </c>
      <c r="F2220">
        <v>1.19</v>
      </c>
      <c r="H2220" t="s">
        <v>1026</v>
      </c>
      <c r="I2220">
        <v>0.79</v>
      </c>
      <c r="J2220">
        <v>1</v>
      </c>
      <c r="K2220">
        <v>0.79</v>
      </c>
      <c r="L2220" s="45">
        <f>VLOOKUP(H2220,'[1]CALCUL AS et AN'!$A$2:$AU$889,24,FALSE)</f>
        <v>0.79</v>
      </c>
      <c r="M2220" s="48">
        <f>VLOOKUP(H2220,'[1]CALCUL AS et AN'!$A$2:$AU$889,28,FALSE)</f>
        <v>0.79</v>
      </c>
      <c r="N2220">
        <v>0.79</v>
      </c>
      <c r="O2220" s="45">
        <f t="shared" si="158"/>
        <v>0.79</v>
      </c>
      <c r="P2220" s="48">
        <f t="shared" si="159"/>
        <v>0.79</v>
      </c>
      <c r="Q2220">
        <v>1.19</v>
      </c>
      <c r="R2220" s="45">
        <f>VLOOKUP(H2220,'[1]CALCUL AS et AN'!$A$2:$AU$889,46,FALSE)</f>
        <v>1.1850000000000001</v>
      </c>
      <c r="S2220" s="48">
        <f>VLOOKUP(H2220,'[1]CALCUL AS et AN'!$A$2:$AU$889,47,FALSE)</f>
        <v>1.1850000000000001</v>
      </c>
      <c r="T2220">
        <v>1.19</v>
      </c>
      <c r="U2220" s="45">
        <f t="shared" si="160"/>
        <v>1.1850000000000001</v>
      </c>
      <c r="V2220" s="48">
        <f t="shared" si="161"/>
        <v>1.1850000000000001</v>
      </c>
      <c r="W2220" t="s">
        <v>946</v>
      </c>
      <c r="X2220" t="s">
        <v>951</v>
      </c>
    </row>
    <row r="2221" spans="1:24" outlineLevel="2">
      <c r="A2221" t="s">
        <v>264</v>
      </c>
      <c r="B2221" s="73" t="str">
        <f t="shared" si="162"/>
        <v>01</v>
      </c>
      <c r="C2221" t="s">
        <v>987</v>
      </c>
      <c r="D2221">
        <v>1</v>
      </c>
      <c r="E2221" t="s">
        <v>988</v>
      </c>
      <c r="F2221">
        <v>1.74</v>
      </c>
      <c r="H2221" t="s">
        <v>987</v>
      </c>
      <c r="I2221">
        <v>1.1599999999999999</v>
      </c>
      <c r="J2221">
        <v>1</v>
      </c>
      <c r="K2221">
        <v>1.1599999999999999</v>
      </c>
      <c r="L2221" s="45">
        <f>VLOOKUP(H2221,'[1]CALCUL AS et AN'!$A$2:$AU$889,24,FALSE)</f>
        <v>1.1599999999999999</v>
      </c>
      <c r="M2221" s="48">
        <f>VLOOKUP(H2221,'[1]CALCUL AS et AN'!$A$2:$AU$889,28,FALSE)</f>
        <v>1.1599999999999999</v>
      </c>
      <c r="N2221">
        <v>1.1599999999999999</v>
      </c>
      <c r="O2221" s="45">
        <f t="shared" si="158"/>
        <v>1.1599999999999999</v>
      </c>
      <c r="P2221" s="48">
        <f t="shared" si="159"/>
        <v>1.1599999999999999</v>
      </c>
      <c r="Q2221">
        <v>1.74</v>
      </c>
      <c r="R2221" s="45">
        <f>VLOOKUP(H2221,'[1]CALCUL AS et AN'!$A$2:$AU$889,46,FALSE)</f>
        <v>1.7399999999999998</v>
      </c>
      <c r="S2221" s="48">
        <f>VLOOKUP(H2221,'[1]CALCUL AS et AN'!$A$2:$AU$889,47,FALSE)</f>
        <v>1.7399999999999998</v>
      </c>
      <c r="T2221">
        <v>1.74</v>
      </c>
      <c r="U2221" s="45">
        <f t="shared" si="160"/>
        <v>1.7399999999999998</v>
      </c>
      <c r="V2221" s="48">
        <f t="shared" si="161"/>
        <v>1.7399999999999998</v>
      </c>
      <c r="W2221" t="s">
        <v>946</v>
      </c>
      <c r="X2221" t="s">
        <v>951</v>
      </c>
    </row>
    <row r="2222" spans="1:24" outlineLevel="2">
      <c r="A2222" t="s">
        <v>264</v>
      </c>
      <c r="B2222" s="73" t="str">
        <f t="shared" si="162"/>
        <v>01</v>
      </c>
      <c r="C2222" t="s">
        <v>454</v>
      </c>
      <c r="D2222">
        <v>1</v>
      </c>
      <c r="E2222" t="s">
        <v>455</v>
      </c>
      <c r="F2222">
        <v>107.62</v>
      </c>
      <c r="H2222" t="s">
        <v>454</v>
      </c>
      <c r="I2222">
        <v>58.9</v>
      </c>
      <c r="J2222">
        <v>1</v>
      </c>
      <c r="K2222">
        <v>58.9</v>
      </c>
      <c r="L2222" s="45">
        <f>VLOOKUP(H2222,'[1]CALCUL AS et AN'!$A$2:$AU$889,24,FALSE)</f>
        <v>58.9</v>
      </c>
      <c r="M2222" s="48">
        <f>VLOOKUP(H2222,'[1]CALCUL AS et AN'!$A$2:$AU$889,28,FALSE)</f>
        <v>58.9</v>
      </c>
      <c r="N2222">
        <v>58.9</v>
      </c>
      <c r="O2222" s="45">
        <f t="shared" si="158"/>
        <v>58.9</v>
      </c>
      <c r="P2222" s="48">
        <f t="shared" si="159"/>
        <v>58.9</v>
      </c>
      <c r="Q2222">
        <v>107.62</v>
      </c>
      <c r="R2222" s="45">
        <f>VLOOKUP(H2222,'[1]CALCUL AS et AN'!$A$2:$AU$889,46,FALSE)</f>
        <v>117.8</v>
      </c>
      <c r="S2222" s="48">
        <f>VLOOKUP(H2222,'[1]CALCUL AS et AN'!$A$2:$AU$889,47,FALSE)</f>
        <v>117.8</v>
      </c>
      <c r="T2222">
        <v>107.62</v>
      </c>
      <c r="U2222" s="45">
        <f t="shared" si="160"/>
        <v>117.8</v>
      </c>
      <c r="V2222" s="48">
        <f t="shared" si="161"/>
        <v>117.8</v>
      </c>
      <c r="W2222" t="s">
        <v>946</v>
      </c>
      <c r="X2222" t="s">
        <v>937</v>
      </c>
    </row>
    <row r="2223" spans="1:24" outlineLevel="2">
      <c r="A2223" t="s">
        <v>264</v>
      </c>
      <c r="B2223" s="73" t="str">
        <f t="shared" si="162"/>
        <v>01</v>
      </c>
      <c r="C2223" t="s">
        <v>502</v>
      </c>
      <c r="D2223">
        <v>1</v>
      </c>
      <c r="E2223" t="s">
        <v>503</v>
      </c>
      <c r="F2223">
        <v>7</v>
      </c>
      <c r="H2223" t="s">
        <v>502</v>
      </c>
      <c r="I2223">
        <v>3.22</v>
      </c>
      <c r="J2223">
        <v>1</v>
      </c>
      <c r="K2223">
        <v>3.22</v>
      </c>
      <c r="L2223" s="45">
        <f>VLOOKUP(H2223,'[1]CALCUL AS et AN'!$A$2:$AU$889,24,FALSE)</f>
        <v>3.22</v>
      </c>
      <c r="M2223" s="48">
        <f>VLOOKUP(H2223,'[1]CALCUL AS et AN'!$A$2:$AU$889,28,FALSE)</f>
        <v>3.22</v>
      </c>
      <c r="N2223">
        <v>3.22</v>
      </c>
      <c r="O2223" s="45">
        <f t="shared" si="158"/>
        <v>3.22</v>
      </c>
      <c r="P2223" s="48">
        <f t="shared" si="159"/>
        <v>3.22</v>
      </c>
      <c r="Q2223">
        <v>8.0500000000000007</v>
      </c>
      <c r="R2223" s="45">
        <f>VLOOKUP(H2223,'[1]CALCUL AS et AN'!$A$2:$AU$889,46,FALSE)</f>
        <v>8.0500000000000007</v>
      </c>
      <c r="S2223" s="48">
        <f>VLOOKUP(H2223,'[1]CALCUL AS et AN'!$A$2:$AU$889,47,FALSE)</f>
        <v>8.0500000000000007</v>
      </c>
      <c r="T2223">
        <v>8.0500000000000007</v>
      </c>
      <c r="U2223" s="45">
        <f t="shared" si="160"/>
        <v>8.0500000000000007</v>
      </c>
      <c r="V2223" s="48">
        <f t="shared" si="161"/>
        <v>8.0500000000000007</v>
      </c>
      <c r="W2223" t="s">
        <v>946</v>
      </c>
      <c r="X2223" t="s">
        <v>937</v>
      </c>
    </row>
    <row r="2224" spans="1:24" outlineLevel="2">
      <c r="A2224" t="s">
        <v>264</v>
      </c>
      <c r="B2224" s="73" t="str">
        <f t="shared" si="162"/>
        <v>01</v>
      </c>
      <c r="C2224" t="s">
        <v>504</v>
      </c>
      <c r="D2224">
        <v>1</v>
      </c>
      <c r="E2224" t="s">
        <v>505</v>
      </c>
      <c r="F2224">
        <v>5.28</v>
      </c>
      <c r="H2224" t="s">
        <v>504</v>
      </c>
      <c r="I2224">
        <v>4.0599999999999996</v>
      </c>
      <c r="J2224">
        <v>1</v>
      </c>
      <c r="K2224">
        <v>4.0599999999999996</v>
      </c>
      <c r="L2224" s="45">
        <f>VLOOKUP(H2224,'[1]CALCUL AS et AN'!$A$2:$AU$889,24,FALSE)</f>
        <v>4.0599999999999996</v>
      </c>
      <c r="M2224" s="48">
        <f>VLOOKUP(H2224,'[1]CALCUL AS et AN'!$A$2:$AU$889,28,FALSE)</f>
        <v>4.0599999999999996</v>
      </c>
      <c r="N2224">
        <v>4.0599999999999996</v>
      </c>
      <c r="O2224" s="45">
        <f t="shared" si="158"/>
        <v>4.0599999999999996</v>
      </c>
      <c r="P2224" s="48">
        <f t="shared" si="159"/>
        <v>4.0599999999999996</v>
      </c>
      <c r="Q2224">
        <v>5.28</v>
      </c>
      <c r="R2224" s="45">
        <f>VLOOKUP(H2224,'[1]CALCUL AS et AN'!$A$2:$AU$889,46,FALSE)</f>
        <v>5.3997999999999999</v>
      </c>
      <c r="S2224" s="48">
        <f>VLOOKUP(H2224,'[1]CALCUL AS et AN'!$A$2:$AU$889,47,FALSE)</f>
        <v>5.3997999999999999</v>
      </c>
      <c r="T2224">
        <v>5.28</v>
      </c>
      <c r="U2224" s="45">
        <f t="shared" si="160"/>
        <v>5.3997999999999999</v>
      </c>
      <c r="V2224" s="48">
        <f t="shared" si="161"/>
        <v>5.3997999999999999</v>
      </c>
      <c r="W2224" t="s">
        <v>946</v>
      </c>
      <c r="X2224" t="s">
        <v>937</v>
      </c>
    </row>
    <row r="2225" spans="1:24" outlineLevel="2">
      <c r="A2225" t="s">
        <v>264</v>
      </c>
      <c r="B2225" s="73" t="str">
        <f t="shared" si="162"/>
        <v>01</v>
      </c>
      <c r="C2225" t="s">
        <v>474</v>
      </c>
      <c r="D2225">
        <v>1</v>
      </c>
      <c r="E2225" t="s">
        <v>2940</v>
      </c>
      <c r="F2225">
        <v>4.9400000000000004</v>
      </c>
      <c r="H2225" t="s">
        <v>474</v>
      </c>
      <c r="I2225">
        <v>2.57</v>
      </c>
      <c r="J2225">
        <v>1</v>
      </c>
      <c r="K2225">
        <v>2.57</v>
      </c>
      <c r="L2225" s="45">
        <f>VLOOKUP(H2225,'[1]CALCUL AS et AN'!$A$2:$AU$889,24,FALSE)</f>
        <v>2.57</v>
      </c>
      <c r="M2225" s="48">
        <f>VLOOKUP(H2225,'[1]CALCUL AS et AN'!$A$2:$AU$889,28,FALSE)</f>
        <v>0.92</v>
      </c>
      <c r="N2225">
        <v>2.57</v>
      </c>
      <c r="O2225" s="45">
        <f t="shared" si="158"/>
        <v>2.57</v>
      </c>
      <c r="P2225" s="48">
        <f t="shared" si="159"/>
        <v>0.92</v>
      </c>
      <c r="Q2225">
        <v>4.9400000000000004</v>
      </c>
      <c r="R2225" s="45">
        <f>VLOOKUP(H2225,'[1]CALCUL AS et AN'!$A$2:$AU$889,46,FALSE)</f>
        <v>5.7824999999999998</v>
      </c>
      <c r="S2225" s="48">
        <f>VLOOKUP(H2225,'[1]CALCUL AS et AN'!$A$2:$AU$889,47,FALSE)</f>
        <v>2.0700000000000003</v>
      </c>
      <c r="T2225">
        <v>4.9400000000000004</v>
      </c>
      <c r="U2225" s="45">
        <f t="shared" si="160"/>
        <v>5.7824999999999998</v>
      </c>
      <c r="V2225" s="48">
        <f t="shared" si="161"/>
        <v>2.0700000000000003</v>
      </c>
      <c r="W2225" t="s">
        <v>946</v>
      </c>
      <c r="X2225" t="s">
        <v>937</v>
      </c>
    </row>
    <row r="2226" spans="1:24" outlineLevel="2">
      <c r="A2226" t="s">
        <v>264</v>
      </c>
      <c r="B2226" s="73" t="str">
        <f t="shared" si="162"/>
        <v>01</v>
      </c>
      <c r="C2226" t="s">
        <v>2714</v>
      </c>
      <c r="D2226">
        <v>1</v>
      </c>
      <c r="E2226" t="s">
        <v>2715</v>
      </c>
      <c r="F2226">
        <v>1</v>
      </c>
      <c r="H2226" t="s">
        <v>2714</v>
      </c>
      <c r="I2226">
        <v>0.5</v>
      </c>
      <c r="J2226">
        <v>1</v>
      </c>
      <c r="K2226">
        <v>0.5</v>
      </c>
      <c r="L2226" s="45">
        <f>VLOOKUP(H2226,'[1]CALCUL AS et AN'!$A$2:$AU$889,24,FALSE)</f>
        <v>0.62155000000000005</v>
      </c>
      <c r="M2226" s="48">
        <f>VLOOKUP(H2226,'[1]CALCUL AS et AN'!$A$2:$AU$889,28,FALSE)</f>
        <v>0.62155000000000005</v>
      </c>
      <c r="N2226">
        <v>0.5</v>
      </c>
      <c r="O2226" s="45">
        <f t="shared" si="158"/>
        <v>0.62155000000000005</v>
      </c>
      <c r="P2226" s="48">
        <f t="shared" si="159"/>
        <v>0.62155000000000005</v>
      </c>
      <c r="Q2226">
        <v>1</v>
      </c>
      <c r="R2226" s="45">
        <f>VLOOKUP(H2226,'[1]CALCUL AS et AN'!$A$2:$AU$889,46,FALSE)</f>
        <v>0.82666150000000016</v>
      </c>
      <c r="S2226" s="48">
        <f>VLOOKUP(H2226,'[1]CALCUL AS et AN'!$A$2:$AU$889,47,FALSE)</f>
        <v>0.82666150000000016</v>
      </c>
      <c r="T2226">
        <v>1</v>
      </c>
      <c r="U2226" s="45">
        <f t="shared" si="160"/>
        <v>0.82666150000000016</v>
      </c>
      <c r="V2226" s="48">
        <f t="shared" si="161"/>
        <v>0.82666150000000016</v>
      </c>
      <c r="W2226" t="s">
        <v>946</v>
      </c>
      <c r="X2226" t="s">
        <v>1361</v>
      </c>
    </row>
    <row r="2227" spans="1:24" outlineLevel="2">
      <c r="A2227" t="s">
        <v>264</v>
      </c>
      <c r="B2227" s="73" t="str">
        <f t="shared" si="162"/>
        <v>01</v>
      </c>
      <c r="C2227" t="s">
        <v>2716</v>
      </c>
      <c r="D2227">
        <v>1</v>
      </c>
      <c r="E2227" t="s">
        <v>2717</v>
      </c>
      <c r="F2227">
        <v>1</v>
      </c>
      <c r="H2227" t="s">
        <v>2716</v>
      </c>
      <c r="I2227">
        <v>0.5</v>
      </c>
      <c r="J2227">
        <v>1</v>
      </c>
      <c r="K2227">
        <v>0.5</v>
      </c>
      <c r="L2227" s="45">
        <f>VLOOKUP(H2227,'[1]CALCUL AS et AN'!$A$2:$AU$889,24,FALSE)</f>
        <v>0.59723999999999999</v>
      </c>
      <c r="M2227" s="48">
        <f>VLOOKUP(H2227,'[1]CALCUL AS et AN'!$A$2:$AU$889,28,FALSE)</f>
        <v>0.59723999999999999</v>
      </c>
      <c r="N2227">
        <v>0.5</v>
      </c>
      <c r="O2227" s="45">
        <f t="shared" si="158"/>
        <v>0.59723999999999999</v>
      </c>
      <c r="P2227" s="48">
        <f t="shared" si="159"/>
        <v>0.59723999999999999</v>
      </c>
      <c r="Q2227">
        <v>1</v>
      </c>
      <c r="R2227" s="45">
        <f>VLOOKUP(H2227,'[1]CALCUL AS et AN'!$A$2:$AU$889,46,FALSE)</f>
        <v>0.74655000000000005</v>
      </c>
      <c r="S2227" s="48">
        <f>VLOOKUP(H2227,'[1]CALCUL AS et AN'!$A$2:$AU$889,47,FALSE)</f>
        <v>0.74655000000000005</v>
      </c>
      <c r="T2227">
        <v>1</v>
      </c>
      <c r="U2227" s="45">
        <f t="shared" si="160"/>
        <v>0.74655000000000005</v>
      </c>
      <c r="V2227" s="48">
        <f t="shared" si="161"/>
        <v>0.74655000000000005</v>
      </c>
      <c r="W2227" t="s">
        <v>946</v>
      </c>
      <c r="X2227" t="s">
        <v>1361</v>
      </c>
    </row>
    <row r="2228" spans="1:24" outlineLevel="2">
      <c r="A2228" t="s">
        <v>264</v>
      </c>
      <c r="B2228" s="73" t="str">
        <f t="shared" si="162"/>
        <v>01</v>
      </c>
      <c r="C2228" t="s">
        <v>2718</v>
      </c>
      <c r="D2228">
        <v>1</v>
      </c>
      <c r="E2228" t="s">
        <v>2719</v>
      </c>
      <c r="F2228">
        <v>0</v>
      </c>
      <c r="H2228" t="s">
        <v>2718</v>
      </c>
      <c r="I2228">
        <v>0.5</v>
      </c>
      <c r="J2228">
        <v>1</v>
      </c>
      <c r="K2228">
        <v>0.5</v>
      </c>
      <c r="L2228" s="45">
        <f>VLOOKUP(H2228,'[1]CALCUL AS et AN'!$A$2:$AU$889,24,FALSE)</f>
        <v>0.56077500000000002</v>
      </c>
      <c r="M2228" s="48">
        <f>VLOOKUP(H2228,'[1]CALCUL AS et AN'!$A$2:$AU$889,28,FALSE)</f>
        <v>0.56077500000000002</v>
      </c>
      <c r="N2228">
        <v>0.5</v>
      </c>
      <c r="O2228" s="45">
        <f t="shared" si="158"/>
        <v>0.56077500000000002</v>
      </c>
      <c r="P2228" s="48">
        <f t="shared" si="159"/>
        <v>0.56077500000000002</v>
      </c>
      <c r="Q2228">
        <v>0</v>
      </c>
      <c r="R2228" s="45">
        <f>VLOOKUP(H2228,'[1]CALCUL AS et AN'!$A$2:$AU$889,46,FALSE)</f>
        <v>0.70096875000000003</v>
      </c>
      <c r="S2228" s="48">
        <f>VLOOKUP(H2228,'[1]CALCUL AS et AN'!$A$2:$AU$889,47,FALSE)</f>
        <v>0.70096875000000003</v>
      </c>
      <c r="T2228">
        <v>0</v>
      </c>
      <c r="U2228" s="45">
        <f t="shared" si="160"/>
        <v>0.70096875000000003</v>
      </c>
      <c r="V2228" s="48">
        <f t="shared" si="161"/>
        <v>0.70096875000000003</v>
      </c>
      <c r="W2228" t="s">
        <v>946</v>
      </c>
      <c r="X2228" t="s">
        <v>1361</v>
      </c>
    </row>
    <row r="2229" spans="1:24" outlineLevel="2">
      <c r="A2229" t="s">
        <v>264</v>
      </c>
      <c r="B2229" s="73" t="str">
        <f t="shared" si="162"/>
        <v>01</v>
      </c>
      <c r="C2229" t="s">
        <v>426</v>
      </c>
      <c r="D2229">
        <v>1</v>
      </c>
      <c r="E2229" t="s">
        <v>1019</v>
      </c>
      <c r="F2229">
        <v>24</v>
      </c>
      <c r="H2229" t="s">
        <v>426</v>
      </c>
      <c r="I2229">
        <v>17.39</v>
      </c>
      <c r="J2229">
        <v>1</v>
      </c>
      <c r="K2229">
        <v>17.39</v>
      </c>
      <c r="L2229" s="45">
        <f>VLOOKUP(H2229,'[1]CALCUL AS et AN'!$A$2:$AU$889,24,FALSE)</f>
        <v>17.39</v>
      </c>
      <c r="M2229" s="48">
        <f>VLOOKUP(H2229,'[1]CALCUL AS et AN'!$A$2:$AU$889,28,FALSE)</f>
        <v>17.39</v>
      </c>
      <c r="N2229">
        <v>17.39</v>
      </c>
      <c r="O2229" s="45">
        <f t="shared" ref="O2229:O2307" si="163">D2229*L2229</f>
        <v>17.39</v>
      </c>
      <c r="P2229" s="48">
        <f t="shared" ref="P2229:P2307" si="164">D2229*M2229</f>
        <v>17.39</v>
      </c>
      <c r="Q2229">
        <v>24</v>
      </c>
      <c r="R2229" s="45">
        <f>VLOOKUP(H2229,'[1]CALCUL AS et AN'!$A$2:$AU$889,46,FALSE)</f>
        <v>26.085000000000001</v>
      </c>
      <c r="S2229" s="48">
        <f>VLOOKUP(H2229,'[1]CALCUL AS et AN'!$A$2:$AU$889,47,FALSE)</f>
        <v>26.085000000000001</v>
      </c>
      <c r="T2229">
        <v>24</v>
      </c>
      <c r="U2229" s="45">
        <f t="shared" ref="U2229:U2307" si="165">R2229*D2229</f>
        <v>26.085000000000001</v>
      </c>
      <c r="V2229" s="48">
        <f t="shared" ref="V2229:V2307" si="166">S2229*D2229</f>
        <v>26.085000000000001</v>
      </c>
      <c r="W2229" t="s">
        <v>946</v>
      </c>
      <c r="X2229" t="s">
        <v>937</v>
      </c>
    </row>
    <row r="2230" spans="1:24" outlineLevel="2">
      <c r="A2230" t="s">
        <v>264</v>
      </c>
      <c r="B2230" s="73" t="str">
        <f t="shared" si="162"/>
        <v>01</v>
      </c>
      <c r="C2230" t="s">
        <v>508</v>
      </c>
      <c r="D2230">
        <v>1</v>
      </c>
      <c r="E2230" t="s">
        <v>994</v>
      </c>
      <c r="F2230">
        <v>4.18</v>
      </c>
      <c r="H2230" t="s">
        <v>508</v>
      </c>
      <c r="I2230">
        <v>1.64</v>
      </c>
      <c r="J2230">
        <v>1</v>
      </c>
      <c r="K2230">
        <v>1.64</v>
      </c>
      <c r="L2230" s="45">
        <f>VLOOKUP(H2230,'[1]CALCUL AS et AN'!$A$2:$AU$889,24,FALSE)</f>
        <v>1.64</v>
      </c>
      <c r="M2230" s="48">
        <f>VLOOKUP(H2230,'[1]CALCUL AS et AN'!$A$2:$AU$889,28,FALSE)</f>
        <v>1.64</v>
      </c>
      <c r="N2230">
        <v>1.64</v>
      </c>
      <c r="O2230" s="45">
        <f t="shared" si="163"/>
        <v>1.64</v>
      </c>
      <c r="P2230" s="48">
        <f t="shared" si="164"/>
        <v>1.64</v>
      </c>
      <c r="Q2230">
        <v>4.26</v>
      </c>
      <c r="R2230" s="45">
        <f>VLOOKUP(H2230,'[1]CALCUL AS et AN'!$A$2:$AU$889,46,FALSE)</f>
        <v>4.92</v>
      </c>
      <c r="S2230" s="48">
        <f>VLOOKUP(H2230,'[1]CALCUL AS et AN'!$A$2:$AU$889,47,FALSE)</f>
        <v>4.92</v>
      </c>
      <c r="T2230">
        <v>4.26</v>
      </c>
      <c r="U2230" s="45">
        <f t="shared" si="165"/>
        <v>4.92</v>
      </c>
      <c r="V2230" s="48">
        <f t="shared" si="166"/>
        <v>4.92</v>
      </c>
      <c r="W2230" t="s">
        <v>946</v>
      </c>
      <c r="X2230" t="s">
        <v>937</v>
      </c>
    </row>
    <row r="2231" spans="1:24" outlineLevel="2">
      <c r="A2231" t="s">
        <v>264</v>
      </c>
      <c r="B2231" s="73" t="str">
        <f t="shared" si="162"/>
        <v>01</v>
      </c>
      <c r="C2231" t="s">
        <v>510</v>
      </c>
      <c r="D2231">
        <v>1</v>
      </c>
      <c r="E2231" t="s">
        <v>998</v>
      </c>
      <c r="F2231">
        <v>6.34</v>
      </c>
      <c r="H2231" t="s">
        <v>510</v>
      </c>
      <c r="I2231">
        <v>2.4500000000000002</v>
      </c>
      <c r="J2231">
        <v>1</v>
      </c>
      <c r="K2231">
        <v>2.4500000000000002</v>
      </c>
      <c r="L2231" s="45">
        <f>VLOOKUP(H2231,'[1]CALCUL AS et AN'!$A$2:$AU$889,24,FALSE)</f>
        <v>2.4500000000000002</v>
      </c>
      <c r="M2231" s="48">
        <f>VLOOKUP(H2231,'[1]CALCUL AS et AN'!$A$2:$AU$889,28,FALSE)</f>
        <v>2.4500000000000002</v>
      </c>
      <c r="N2231">
        <v>2.4500000000000002</v>
      </c>
      <c r="O2231" s="45">
        <f t="shared" si="163"/>
        <v>2.4500000000000002</v>
      </c>
      <c r="P2231" s="48">
        <f t="shared" si="164"/>
        <v>2.4500000000000002</v>
      </c>
      <c r="Q2231">
        <v>6.37</v>
      </c>
      <c r="R2231" s="45">
        <f>VLOOKUP(H2231,'[1]CALCUL AS et AN'!$A$2:$AU$889,46,FALSE)</f>
        <v>7.3500000000000005</v>
      </c>
      <c r="S2231" s="48">
        <f>VLOOKUP(H2231,'[1]CALCUL AS et AN'!$A$2:$AU$889,47,FALSE)</f>
        <v>7.3500000000000005</v>
      </c>
      <c r="T2231">
        <v>6.37</v>
      </c>
      <c r="U2231" s="45">
        <f t="shared" si="165"/>
        <v>7.3500000000000005</v>
      </c>
      <c r="V2231" s="48">
        <f t="shared" si="166"/>
        <v>7.3500000000000005</v>
      </c>
      <c r="W2231" t="s">
        <v>946</v>
      </c>
      <c r="X2231" t="s">
        <v>937</v>
      </c>
    </row>
    <row r="2232" spans="1:24" outlineLevel="1">
      <c r="A2232" s="73" t="s">
        <v>3181</v>
      </c>
      <c r="B2232" s="73" t="str">
        <f t="shared" si="162"/>
        <v>KITCOL01</v>
      </c>
      <c r="N2232">
        <f>SUBTOTAL(9,N2220:N2231)</f>
        <v>93.68</v>
      </c>
      <c r="O2232" s="45">
        <f>SUBTOTAL(9,O2220:O2231)</f>
        <v>93.959565000000012</v>
      </c>
      <c r="P2232" s="48">
        <f>SUBTOTAL(9,P2220:P2231)</f>
        <v>92.309565000000021</v>
      </c>
      <c r="T2232">
        <f>SUBTOTAL(9,T2220:T2231)</f>
        <v>165.45000000000002</v>
      </c>
      <c r="U2232" s="45">
        <f>SUBTOTAL(9,U2220:U2231)</f>
        <v>180.58648024999999</v>
      </c>
      <c r="V2232" s="48">
        <f>SUBTOTAL(9,V2220:V2231)</f>
        <v>176.87398024999999</v>
      </c>
    </row>
    <row r="2233" spans="1:24" outlineLevel="2">
      <c r="A2233" t="s">
        <v>256</v>
      </c>
      <c r="B2233" s="73" t="str">
        <f t="shared" si="162"/>
        <v>ANG50</v>
      </c>
      <c r="C2233" t="s">
        <v>456</v>
      </c>
      <c r="D2233">
        <v>1</v>
      </c>
      <c r="E2233" t="s">
        <v>457</v>
      </c>
      <c r="F2233">
        <v>71.05</v>
      </c>
      <c r="H2233" t="s">
        <v>456</v>
      </c>
      <c r="I2233">
        <v>35</v>
      </c>
      <c r="J2233">
        <v>1</v>
      </c>
      <c r="K2233">
        <v>35</v>
      </c>
      <c r="L2233" s="45">
        <f>VLOOKUP(H2233,'[1]CALCUL AS et AN'!$A$2:$AU$889,24,FALSE)</f>
        <v>35</v>
      </c>
      <c r="M2233" s="48">
        <f>VLOOKUP(H2233,'[1]CALCUL AS et AN'!$A$2:$AU$889,28,FALSE)</f>
        <v>35</v>
      </c>
      <c r="N2233">
        <v>35</v>
      </c>
      <c r="O2233" s="45">
        <f t="shared" si="163"/>
        <v>35</v>
      </c>
      <c r="P2233" s="48">
        <f t="shared" si="164"/>
        <v>35</v>
      </c>
      <c r="Q2233">
        <v>71.05</v>
      </c>
      <c r="R2233" s="45">
        <f>VLOOKUP(H2233,'[1]CALCUL AS et AN'!$A$2:$AU$889,46,FALSE)</f>
        <v>70</v>
      </c>
      <c r="S2233" s="48">
        <f>VLOOKUP(H2233,'[1]CALCUL AS et AN'!$A$2:$AU$889,47,FALSE)</f>
        <v>70</v>
      </c>
      <c r="T2233">
        <v>71.05</v>
      </c>
      <c r="U2233" s="45">
        <f t="shared" si="165"/>
        <v>70</v>
      </c>
      <c r="V2233" s="48">
        <f t="shared" si="166"/>
        <v>70</v>
      </c>
      <c r="W2233" t="s">
        <v>946</v>
      </c>
      <c r="X2233" t="s">
        <v>937</v>
      </c>
    </row>
    <row r="2234" spans="1:24" outlineLevel="2">
      <c r="A2234" t="s">
        <v>256</v>
      </c>
      <c r="B2234" s="73" t="str">
        <f t="shared" si="162"/>
        <v>ANG50</v>
      </c>
      <c r="C2234" t="s">
        <v>474</v>
      </c>
      <c r="D2234">
        <v>3</v>
      </c>
      <c r="E2234" t="s">
        <v>2940</v>
      </c>
      <c r="F2234">
        <v>4.9400000000000004</v>
      </c>
      <c r="H2234" t="s">
        <v>474</v>
      </c>
      <c r="I2234">
        <v>2.57</v>
      </c>
      <c r="J2234">
        <v>1</v>
      </c>
      <c r="K2234">
        <v>2.57</v>
      </c>
      <c r="L2234" s="45">
        <f>VLOOKUP(H2234,'[1]CALCUL AS et AN'!$A$2:$AU$889,24,FALSE)</f>
        <v>2.57</v>
      </c>
      <c r="M2234" s="48">
        <f>VLOOKUP(H2234,'[1]CALCUL AS et AN'!$A$2:$AU$889,28,FALSE)</f>
        <v>0.92</v>
      </c>
      <c r="N2234">
        <v>7.7099999999999991</v>
      </c>
      <c r="O2234" s="45">
        <f t="shared" si="163"/>
        <v>7.7099999999999991</v>
      </c>
      <c r="P2234" s="48">
        <f t="shared" si="164"/>
        <v>2.7600000000000002</v>
      </c>
      <c r="Q2234">
        <v>4.9400000000000004</v>
      </c>
      <c r="R2234" s="45">
        <f>VLOOKUP(H2234,'[1]CALCUL AS et AN'!$A$2:$AU$889,46,FALSE)</f>
        <v>5.7824999999999998</v>
      </c>
      <c r="S2234" s="48">
        <f>VLOOKUP(H2234,'[1]CALCUL AS et AN'!$A$2:$AU$889,47,FALSE)</f>
        <v>2.0700000000000003</v>
      </c>
      <c r="T2234">
        <v>14.82</v>
      </c>
      <c r="U2234" s="45">
        <f t="shared" si="165"/>
        <v>17.3475</v>
      </c>
      <c r="V2234" s="48">
        <f t="shared" si="166"/>
        <v>6.2100000000000009</v>
      </c>
      <c r="W2234" t="s">
        <v>946</v>
      </c>
      <c r="X2234" t="s">
        <v>937</v>
      </c>
    </row>
    <row r="2235" spans="1:24" outlineLevel="2">
      <c r="A2235" t="s">
        <v>256</v>
      </c>
      <c r="B2235" s="73" t="str">
        <f t="shared" si="162"/>
        <v>ANG50</v>
      </c>
      <c r="C2235" t="s">
        <v>426</v>
      </c>
      <c r="D2235">
        <v>2</v>
      </c>
      <c r="E2235" t="s">
        <v>1019</v>
      </c>
      <c r="F2235">
        <v>24</v>
      </c>
      <c r="H2235" t="s">
        <v>426</v>
      </c>
      <c r="I2235">
        <v>17.39</v>
      </c>
      <c r="J2235">
        <v>1</v>
      </c>
      <c r="K2235">
        <v>17.39</v>
      </c>
      <c r="L2235" s="45">
        <f>VLOOKUP(H2235,'[1]CALCUL AS et AN'!$A$2:$AU$889,24,FALSE)</f>
        <v>17.39</v>
      </c>
      <c r="M2235" s="48">
        <f>VLOOKUP(H2235,'[1]CALCUL AS et AN'!$A$2:$AU$889,28,FALSE)</f>
        <v>17.39</v>
      </c>
      <c r="N2235">
        <v>34.78</v>
      </c>
      <c r="O2235" s="45">
        <f t="shared" si="163"/>
        <v>34.78</v>
      </c>
      <c r="P2235" s="48">
        <f t="shared" si="164"/>
        <v>34.78</v>
      </c>
      <c r="Q2235">
        <v>24</v>
      </c>
      <c r="R2235" s="45">
        <f>VLOOKUP(H2235,'[1]CALCUL AS et AN'!$A$2:$AU$889,46,FALSE)</f>
        <v>26.085000000000001</v>
      </c>
      <c r="S2235" s="48">
        <f>VLOOKUP(H2235,'[1]CALCUL AS et AN'!$A$2:$AU$889,47,FALSE)</f>
        <v>26.085000000000001</v>
      </c>
      <c r="T2235">
        <v>48</v>
      </c>
      <c r="U2235" s="45">
        <f t="shared" si="165"/>
        <v>52.17</v>
      </c>
      <c r="V2235" s="48">
        <f t="shared" si="166"/>
        <v>52.17</v>
      </c>
      <c r="W2235" t="s">
        <v>946</v>
      </c>
      <c r="X2235" t="s">
        <v>937</v>
      </c>
    </row>
    <row r="2236" spans="1:24" outlineLevel="2">
      <c r="A2236" t="s">
        <v>256</v>
      </c>
      <c r="B2236" s="73" t="str">
        <f t="shared" si="162"/>
        <v>ANG50</v>
      </c>
      <c r="C2236" t="s">
        <v>636</v>
      </c>
      <c r="D2236">
        <v>1</v>
      </c>
      <c r="E2236" t="s">
        <v>637</v>
      </c>
      <c r="F2236">
        <v>0.8</v>
      </c>
      <c r="H2236" t="s">
        <v>636</v>
      </c>
      <c r="I2236">
        <v>0.7</v>
      </c>
      <c r="J2236">
        <v>1</v>
      </c>
      <c r="K2236">
        <v>0.7</v>
      </c>
      <c r="L2236" s="45">
        <f>VLOOKUP(H2236,'[1]CALCUL AS et AN'!$A$2:$AU$889,24,FALSE)</f>
        <v>0.69799999999999995</v>
      </c>
      <c r="M2236" s="48">
        <f>VLOOKUP(H2236,'[1]CALCUL AS et AN'!$A$2:$AU$889,28,FALSE)</f>
        <v>0.69799999999999995</v>
      </c>
      <c r="N2236">
        <v>0.7</v>
      </c>
      <c r="O2236" s="45">
        <f t="shared" si="163"/>
        <v>0.69799999999999995</v>
      </c>
      <c r="P2236" s="48">
        <f t="shared" si="164"/>
        <v>0.69799999999999995</v>
      </c>
      <c r="Q2236">
        <v>0.8</v>
      </c>
      <c r="R2236" s="45">
        <f>VLOOKUP(H2236,'[1]CALCUL AS et AN'!$A$2:$AU$889,46,FALSE)</f>
        <v>0.87249999999999994</v>
      </c>
      <c r="S2236" s="48">
        <f>VLOOKUP(H2236,'[1]CALCUL AS et AN'!$A$2:$AU$889,47,FALSE)</f>
        <v>0.87249999999999994</v>
      </c>
      <c r="T2236">
        <v>0.8</v>
      </c>
      <c r="U2236" s="45">
        <f t="shared" si="165"/>
        <v>0.87249999999999994</v>
      </c>
      <c r="V2236" s="48">
        <f t="shared" si="166"/>
        <v>0.87249999999999994</v>
      </c>
      <c r="W2236" t="s">
        <v>946</v>
      </c>
      <c r="X2236" t="s">
        <v>937</v>
      </c>
    </row>
    <row r="2237" spans="1:24" outlineLevel="1">
      <c r="A2237" s="73" t="s">
        <v>3182</v>
      </c>
      <c r="B2237" s="73" t="str">
        <f t="shared" si="162"/>
        <v>DIR01VANG50</v>
      </c>
      <c r="N2237">
        <f>SUBTOTAL(9,N2233:N2236)</f>
        <v>78.190000000000012</v>
      </c>
      <c r="O2237" s="45">
        <f>SUBTOTAL(9,O2233:O2236)</f>
        <v>78.188000000000002</v>
      </c>
      <c r="P2237" s="48">
        <f>SUBTOTAL(9,P2233:P2236)</f>
        <v>73.237999999999985</v>
      </c>
      <c r="T2237">
        <f>SUBTOTAL(9,T2233:T2236)</f>
        <v>134.67000000000002</v>
      </c>
      <c r="U2237" s="45">
        <f>SUBTOTAL(9,U2233:U2236)</f>
        <v>140.38999999999999</v>
      </c>
      <c r="V2237" s="48">
        <f>SUBTOTAL(9,V2233:V2236)</f>
        <v>129.2525</v>
      </c>
    </row>
    <row r="2238" spans="1:24" outlineLevel="2">
      <c r="A2238" t="s">
        <v>1340</v>
      </c>
      <c r="B2238" s="73" t="str">
        <f t="shared" si="162"/>
        <v>V50</v>
      </c>
      <c r="C2238" t="s">
        <v>456</v>
      </c>
      <c r="D2238">
        <v>1</v>
      </c>
      <c r="E2238" t="s">
        <v>457</v>
      </c>
      <c r="F2238">
        <v>71.05</v>
      </c>
      <c r="H2238" t="s">
        <v>456</v>
      </c>
      <c r="I2238">
        <v>35</v>
      </c>
      <c r="J2238">
        <v>1</v>
      </c>
      <c r="K2238">
        <v>35</v>
      </c>
      <c r="L2238" s="45">
        <f>VLOOKUP(H2238,'[1]CALCUL AS et AN'!$A$2:$AU$889,24,FALSE)</f>
        <v>35</v>
      </c>
      <c r="M2238" s="48">
        <f>VLOOKUP(H2238,'[1]CALCUL AS et AN'!$A$2:$AU$889,28,FALSE)</f>
        <v>35</v>
      </c>
      <c r="N2238">
        <v>35</v>
      </c>
      <c r="O2238" s="45">
        <f t="shared" si="163"/>
        <v>35</v>
      </c>
      <c r="P2238" s="48">
        <f t="shared" si="164"/>
        <v>35</v>
      </c>
      <c r="Q2238">
        <v>71.05</v>
      </c>
      <c r="R2238" s="45">
        <f>VLOOKUP(H2238,'[1]CALCUL AS et AN'!$A$2:$AU$889,46,FALSE)</f>
        <v>70</v>
      </c>
      <c r="S2238" s="48">
        <f>VLOOKUP(H2238,'[1]CALCUL AS et AN'!$A$2:$AU$889,47,FALSE)</f>
        <v>70</v>
      </c>
      <c r="T2238">
        <v>71.05</v>
      </c>
      <c r="U2238" s="45">
        <f t="shared" si="165"/>
        <v>70</v>
      </c>
      <c r="V2238" s="48">
        <f t="shared" si="166"/>
        <v>70</v>
      </c>
      <c r="W2238" t="s">
        <v>946</v>
      </c>
      <c r="X2238" t="s">
        <v>937</v>
      </c>
    </row>
    <row r="2239" spans="1:24" outlineLevel="2">
      <c r="A2239" t="s">
        <v>1340</v>
      </c>
      <c r="B2239" s="73" t="str">
        <f t="shared" si="162"/>
        <v>V50</v>
      </c>
      <c r="C2239" t="s">
        <v>474</v>
      </c>
      <c r="D2239">
        <v>3</v>
      </c>
      <c r="E2239" t="s">
        <v>2940</v>
      </c>
      <c r="F2239">
        <v>4.9400000000000004</v>
      </c>
      <c r="H2239" t="s">
        <v>474</v>
      </c>
      <c r="I2239">
        <v>2.57</v>
      </c>
      <c r="J2239">
        <v>1</v>
      </c>
      <c r="K2239">
        <v>2.57</v>
      </c>
      <c r="L2239" s="45">
        <f>VLOOKUP(H2239,'[1]CALCUL AS et AN'!$A$2:$AU$889,24,FALSE)</f>
        <v>2.57</v>
      </c>
      <c r="M2239" s="48">
        <f>VLOOKUP(H2239,'[1]CALCUL AS et AN'!$A$2:$AU$889,28,FALSE)</f>
        <v>0.92</v>
      </c>
      <c r="N2239">
        <v>7.7099999999999991</v>
      </c>
      <c r="O2239" s="45">
        <f t="shared" si="163"/>
        <v>7.7099999999999991</v>
      </c>
      <c r="P2239" s="48">
        <f t="shared" si="164"/>
        <v>2.7600000000000002</v>
      </c>
      <c r="Q2239">
        <v>4.9400000000000004</v>
      </c>
      <c r="R2239" s="45">
        <f>VLOOKUP(H2239,'[1]CALCUL AS et AN'!$A$2:$AU$889,46,FALSE)</f>
        <v>5.7824999999999998</v>
      </c>
      <c r="S2239" s="48">
        <f>VLOOKUP(H2239,'[1]CALCUL AS et AN'!$A$2:$AU$889,47,FALSE)</f>
        <v>2.0700000000000003</v>
      </c>
      <c r="T2239">
        <v>14.82</v>
      </c>
      <c r="U2239" s="45">
        <f t="shared" si="165"/>
        <v>17.3475</v>
      </c>
      <c r="V2239" s="48">
        <f t="shared" si="166"/>
        <v>6.2100000000000009</v>
      </c>
      <c r="W2239" t="s">
        <v>946</v>
      </c>
      <c r="X2239" t="s">
        <v>937</v>
      </c>
    </row>
    <row r="2240" spans="1:24" outlineLevel="2">
      <c r="A2240" t="s">
        <v>1340</v>
      </c>
      <c r="B2240" s="73" t="str">
        <f t="shared" si="162"/>
        <v>V50</v>
      </c>
      <c r="C2240" t="s">
        <v>400</v>
      </c>
      <c r="D2240">
        <v>1</v>
      </c>
      <c r="E2240" t="s">
        <v>954</v>
      </c>
      <c r="F2240">
        <v>97.13</v>
      </c>
      <c r="H2240" t="s">
        <v>400</v>
      </c>
      <c r="I2240">
        <v>75.8</v>
      </c>
      <c r="J2240">
        <v>1</v>
      </c>
      <c r="K2240">
        <v>75.8</v>
      </c>
      <c r="L2240" s="45">
        <f>VLOOKUP(H2240,'[1]CALCUL AS et AN'!$A$2:$AU$889,24,FALSE)</f>
        <v>75.8</v>
      </c>
      <c r="M2240" s="48">
        <f>VLOOKUP(H2240,'[1]CALCUL AS et AN'!$A$2:$AU$889,28,FALSE)</f>
        <v>78.831999999999994</v>
      </c>
      <c r="N2240">
        <v>75.8</v>
      </c>
      <c r="O2240" s="45">
        <f t="shared" si="163"/>
        <v>75.8</v>
      </c>
      <c r="P2240" s="48">
        <f t="shared" si="164"/>
        <v>78.831999999999994</v>
      </c>
      <c r="Q2240">
        <v>97.13</v>
      </c>
      <c r="R2240" s="45">
        <f>VLOOKUP(H2240,'[1]CALCUL AS et AN'!$A$2:$AU$889,46,FALSE)</f>
        <v>100.81400000000001</v>
      </c>
      <c r="S2240" s="48">
        <f>VLOOKUP(H2240,'[1]CALCUL AS et AN'!$A$2:$AU$889,47,FALSE)</f>
        <v>104.84656</v>
      </c>
      <c r="T2240">
        <v>97.13</v>
      </c>
      <c r="U2240" s="45">
        <f t="shared" si="165"/>
        <v>100.81400000000001</v>
      </c>
      <c r="V2240" s="48">
        <f t="shared" si="166"/>
        <v>104.84656</v>
      </c>
      <c r="W2240" t="s">
        <v>946</v>
      </c>
      <c r="X2240" t="s">
        <v>951</v>
      </c>
    </row>
    <row r="2241" spans="1:24" outlineLevel="1">
      <c r="A2241" s="73" t="s">
        <v>3183</v>
      </c>
      <c r="B2241" s="73" t="str">
        <f t="shared" si="162"/>
        <v>DIR013V50</v>
      </c>
      <c r="N2241">
        <f>SUBTOTAL(9,N2238:N2240)</f>
        <v>118.50999999999999</v>
      </c>
      <c r="O2241" s="45">
        <f>SUBTOTAL(9,O2238:O2240)</f>
        <v>118.50999999999999</v>
      </c>
      <c r="P2241" s="48">
        <f>SUBTOTAL(9,P2238:P2240)</f>
        <v>116.59199999999998</v>
      </c>
      <c r="T2241">
        <f>SUBTOTAL(9,T2238:T2240)</f>
        <v>183</v>
      </c>
      <c r="U2241" s="45">
        <f>SUBTOTAL(9,U2238:U2240)</f>
        <v>188.16149999999999</v>
      </c>
      <c r="V2241" s="48">
        <f>SUBTOTAL(9,V2238:V2240)</f>
        <v>181.05655999999999</v>
      </c>
    </row>
    <row r="2242" spans="1:24" outlineLevel="2">
      <c r="A2242" t="s">
        <v>248</v>
      </c>
      <c r="B2242" s="73" t="str">
        <f t="shared" si="162"/>
        <v>V63</v>
      </c>
      <c r="C2242" t="s">
        <v>456</v>
      </c>
      <c r="D2242">
        <v>1</v>
      </c>
      <c r="E2242" t="s">
        <v>457</v>
      </c>
      <c r="F2242">
        <v>71.05</v>
      </c>
      <c r="H2242" t="s">
        <v>456</v>
      </c>
      <c r="I2242">
        <v>35</v>
      </c>
      <c r="J2242">
        <v>1</v>
      </c>
      <c r="K2242">
        <v>35</v>
      </c>
      <c r="L2242" s="45">
        <f>VLOOKUP(H2242,'[1]CALCUL AS et AN'!$A$2:$AU$889,24,FALSE)</f>
        <v>35</v>
      </c>
      <c r="M2242" s="48">
        <f>VLOOKUP(H2242,'[1]CALCUL AS et AN'!$A$2:$AU$889,28,FALSE)</f>
        <v>35</v>
      </c>
      <c r="N2242">
        <v>35</v>
      </c>
      <c r="O2242" s="45">
        <f t="shared" si="163"/>
        <v>35</v>
      </c>
      <c r="P2242" s="48">
        <f t="shared" si="164"/>
        <v>35</v>
      </c>
      <c r="Q2242">
        <v>71.05</v>
      </c>
      <c r="R2242" s="45">
        <f>VLOOKUP(H2242,'[1]CALCUL AS et AN'!$A$2:$AU$889,46,FALSE)</f>
        <v>70</v>
      </c>
      <c r="S2242" s="48">
        <f>VLOOKUP(H2242,'[1]CALCUL AS et AN'!$A$2:$AU$889,47,FALSE)</f>
        <v>70</v>
      </c>
      <c r="T2242">
        <v>71.05</v>
      </c>
      <c r="U2242" s="45">
        <f t="shared" si="165"/>
        <v>70</v>
      </c>
      <c r="V2242" s="48">
        <f t="shared" si="166"/>
        <v>70</v>
      </c>
      <c r="W2242" t="s">
        <v>946</v>
      </c>
      <c r="X2242" t="s">
        <v>937</v>
      </c>
    </row>
    <row r="2243" spans="1:24" outlineLevel="2">
      <c r="A2243" t="s">
        <v>248</v>
      </c>
      <c r="B2243" s="73" t="str">
        <f t="shared" si="162"/>
        <v>V63</v>
      </c>
      <c r="C2243" t="s">
        <v>476</v>
      </c>
      <c r="D2243">
        <v>3</v>
      </c>
      <c r="E2243" t="s">
        <v>2937</v>
      </c>
      <c r="F2243">
        <v>4.9400000000000004</v>
      </c>
      <c r="H2243" t="s">
        <v>476</v>
      </c>
      <c r="I2243">
        <v>2.21</v>
      </c>
      <c r="J2243">
        <v>1</v>
      </c>
      <c r="K2243">
        <v>2.21</v>
      </c>
      <c r="L2243" s="45">
        <f>VLOOKUP(H2243,'[1]CALCUL AS et AN'!$A$2:$AU$889,24,FALSE)</f>
        <v>2.21</v>
      </c>
      <c r="M2243" s="48">
        <f>VLOOKUP(H2243,'[1]CALCUL AS et AN'!$A$2:$AU$889,28,FALSE)</f>
        <v>0.92</v>
      </c>
      <c r="N2243">
        <v>6.63</v>
      </c>
      <c r="O2243" s="45">
        <f t="shared" si="163"/>
        <v>6.63</v>
      </c>
      <c r="P2243" s="48">
        <f t="shared" si="164"/>
        <v>2.7600000000000002</v>
      </c>
      <c r="Q2243">
        <v>4.9400000000000004</v>
      </c>
      <c r="R2243" s="45">
        <f>VLOOKUP(H2243,'[1]CALCUL AS et AN'!$A$2:$AU$889,46,FALSE)</f>
        <v>4.9725000000000001</v>
      </c>
      <c r="S2243" s="48">
        <f>VLOOKUP(H2243,'[1]CALCUL AS et AN'!$A$2:$AU$889,47,FALSE)</f>
        <v>2.0700000000000003</v>
      </c>
      <c r="T2243">
        <v>14.82</v>
      </c>
      <c r="U2243" s="45">
        <f t="shared" si="165"/>
        <v>14.9175</v>
      </c>
      <c r="V2243" s="48">
        <f t="shared" si="166"/>
        <v>6.2100000000000009</v>
      </c>
      <c r="W2243" t="s">
        <v>946</v>
      </c>
      <c r="X2243" t="s">
        <v>937</v>
      </c>
    </row>
    <row r="2244" spans="1:24" outlineLevel="2">
      <c r="A2244" t="s">
        <v>248</v>
      </c>
      <c r="B2244" s="73" t="str">
        <f t="shared" si="162"/>
        <v>V63</v>
      </c>
      <c r="C2244" t="s">
        <v>402</v>
      </c>
      <c r="D2244">
        <v>1</v>
      </c>
      <c r="E2244" t="s">
        <v>1228</v>
      </c>
      <c r="F2244">
        <v>111.83</v>
      </c>
      <c r="H2244" t="s">
        <v>402</v>
      </c>
      <c r="I2244">
        <v>84.99</v>
      </c>
      <c r="J2244">
        <v>1</v>
      </c>
      <c r="K2244">
        <v>84.99</v>
      </c>
      <c r="L2244" s="45">
        <f>VLOOKUP(H2244,'[1]CALCUL AS et AN'!$A$2:$AU$889,24,FALSE)</f>
        <v>84.99</v>
      </c>
      <c r="M2244" s="48">
        <f>VLOOKUP(H2244,'[1]CALCUL AS et AN'!$A$2:$AU$889,28,FALSE)</f>
        <v>110.16</v>
      </c>
      <c r="N2244">
        <v>84.99</v>
      </c>
      <c r="O2244" s="45">
        <f t="shared" si="163"/>
        <v>84.99</v>
      </c>
      <c r="P2244" s="48">
        <f t="shared" si="164"/>
        <v>110.16</v>
      </c>
      <c r="Q2244">
        <v>111.83</v>
      </c>
      <c r="R2244" s="45">
        <f>VLOOKUP(H2244,'[1]CALCUL AS et AN'!$A$2:$AU$889,46,FALSE)</f>
        <v>113.0367</v>
      </c>
      <c r="S2244" s="48">
        <f>VLOOKUP(H2244,'[1]CALCUL AS et AN'!$A$2:$AU$889,47,FALSE)</f>
        <v>146.5128</v>
      </c>
      <c r="T2244">
        <v>111.83</v>
      </c>
      <c r="U2244" s="45">
        <f t="shared" si="165"/>
        <v>113.0367</v>
      </c>
      <c r="V2244" s="48">
        <f t="shared" si="166"/>
        <v>146.5128</v>
      </c>
      <c r="W2244" t="s">
        <v>946</v>
      </c>
      <c r="X2244" t="s">
        <v>937</v>
      </c>
    </row>
    <row r="2245" spans="1:24" outlineLevel="1">
      <c r="A2245" s="73" t="s">
        <v>3184</v>
      </c>
      <c r="B2245" s="73" t="str">
        <f t="shared" si="162"/>
        <v>DIR013V63</v>
      </c>
      <c r="N2245">
        <f>SUBTOTAL(9,N2242:N2244)</f>
        <v>126.62</v>
      </c>
      <c r="O2245" s="45">
        <f>SUBTOTAL(9,O2242:O2244)</f>
        <v>126.62</v>
      </c>
      <c r="P2245" s="48">
        <f>SUBTOTAL(9,P2242:P2244)</f>
        <v>147.91999999999999</v>
      </c>
      <c r="T2245">
        <f>SUBTOTAL(9,T2242:T2244)</f>
        <v>197.7</v>
      </c>
      <c r="U2245" s="45">
        <f>SUBTOTAL(9,U2242:U2244)</f>
        <v>197.95420000000001</v>
      </c>
      <c r="V2245" s="48">
        <f>SUBTOTAL(9,V2242:V2244)</f>
        <v>222.72280000000001</v>
      </c>
    </row>
    <row r="2246" spans="1:24" outlineLevel="2">
      <c r="A2246" t="s">
        <v>252</v>
      </c>
      <c r="B2246" s="73" t="str">
        <f t="shared" si="162"/>
        <v>VMHI50</v>
      </c>
      <c r="C2246" t="s">
        <v>458</v>
      </c>
      <c r="D2246">
        <v>1</v>
      </c>
      <c r="E2246" t="s">
        <v>459</v>
      </c>
      <c r="F2246">
        <v>100.31</v>
      </c>
      <c r="H2246" t="s">
        <v>458</v>
      </c>
      <c r="I2246">
        <v>54.9</v>
      </c>
      <c r="J2246">
        <v>1</v>
      </c>
      <c r="K2246">
        <v>54.9</v>
      </c>
      <c r="L2246" s="45">
        <f>VLOOKUP(H2246,'[1]CALCUL AS et AN'!$A$2:$AU$889,24,FALSE)</f>
        <v>54.9</v>
      </c>
      <c r="M2246" s="48">
        <f>VLOOKUP(H2246,'[1]CALCUL AS et AN'!$A$2:$AU$889,28,FALSE)</f>
        <v>54.9</v>
      </c>
      <c r="N2246">
        <v>54.9</v>
      </c>
      <c r="O2246" s="45">
        <f t="shared" si="163"/>
        <v>54.9</v>
      </c>
      <c r="P2246" s="48">
        <f t="shared" si="164"/>
        <v>54.9</v>
      </c>
      <c r="Q2246">
        <v>100.31</v>
      </c>
      <c r="R2246" s="45">
        <f>VLOOKUP(H2246,'[1]CALCUL AS et AN'!$A$2:$AU$889,46,FALSE)</f>
        <v>109.8</v>
      </c>
      <c r="S2246" s="48">
        <f>VLOOKUP(H2246,'[1]CALCUL AS et AN'!$A$2:$AU$889,47,FALSE)</f>
        <v>109.8</v>
      </c>
      <c r="T2246">
        <v>100.31</v>
      </c>
      <c r="U2246" s="45">
        <f t="shared" si="165"/>
        <v>109.8</v>
      </c>
      <c r="V2246" s="48">
        <f t="shared" si="166"/>
        <v>109.8</v>
      </c>
      <c r="W2246" t="s">
        <v>946</v>
      </c>
      <c r="X2246" t="s">
        <v>937</v>
      </c>
    </row>
    <row r="2247" spans="1:24" outlineLevel="2">
      <c r="A2247" t="s">
        <v>252</v>
      </c>
      <c r="B2247" s="73" t="str">
        <f t="shared" si="162"/>
        <v>VMHI50</v>
      </c>
      <c r="C2247" t="s">
        <v>474</v>
      </c>
      <c r="D2247">
        <v>3</v>
      </c>
      <c r="E2247" t="s">
        <v>2940</v>
      </c>
      <c r="F2247">
        <v>4.9400000000000004</v>
      </c>
      <c r="H2247" t="s">
        <v>474</v>
      </c>
      <c r="I2247">
        <v>2.57</v>
      </c>
      <c r="J2247">
        <v>1</v>
      </c>
      <c r="K2247">
        <v>2.57</v>
      </c>
      <c r="L2247" s="45">
        <f>VLOOKUP(H2247,'[1]CALCUL AS et AN'!$A$2:$AU$889,24,FALSE)</f>
        <v>2.57</v>
      </c>
      <c r="M2247" s="48">
        <f>VLOOKUP(H2247,'[1]CALCUL AS et AN'!$A$2:$AU$889,28,FALSE)</f>
        <v>0.92</v>
      </c>
      <c r="N2247">
        <v>7.7099999999999991</v>
      </c>
      <c r="O2247" s="45">
        <f t="shared" si="163"/>
        <v>7.7099999999999991</v>
      </c>
      <c r="P2247" s="48">
        <f t="shared" si="164"/>
        <v>2.7600000000000002</v>
      </c>
      <c r="Q2247">
        <v>4.9400000000000004</v>
      </c>
      <c r="R2247" s="45">
        <f>VLOOKUP(H2247,'[1]CALCUL AS et AN'!$A$2:$AU$889,46,FALSE)</f>
        <v>5.7824999999999998</v>
      </c>
      <c r="S2247" s="48">
        <f>VLOOKUP(H2247,'[1]CALCUL AS et AN'!$A$2:$AU$889,47,FALSE)</f>
        <v>2.0700000000000003</v>
      </c>
      <c r="T2247">
        <v>14.82</v>
      </c>
      <c r="U2247" s="45">
        <f t="shared" si="165"/>
        <v>17.3475</v>
      </c>
      <c r="V2247" s="48">
        <f t="shared" si="166"/>
        <v>6.2100000000000009</v>
      </c>
      <c r="W2247" t="s">
        <v>946</v>
      </c>
      <c r="X2247" t="s">
        <v>937</v>
      </c>
    </row>
    <row r="2248" spans="1:24" outlineLevel="2">
      <c r="A2248" t="s">
        <v>252</v>
      </c>
      <c r="B2248" s="73" t="str">
        <f t="shared" si="162"/>
        <v>VMHI50</v>
      </c>
      <c r="C2248" t="s">
        <v>474</v>
      </c>
      <c r="D2248">
        <v>1</v>
      </c>
      <c r="E2248" t="s">
        <v>2940</v>
      </c>
      <c r="F2248">
        <v>4.9400000000000004</v>
      </c>
      <c r="H2248" t="s">
        <v>474</v>
      </c>
      <c r="I2248">
        <v>2.57</v>
      </c>
      <c r="J2248">
        <v>1</v>
      </c>
      <c r="K2248">
        <v>2.57</v>
      </c>
      <c r="L2248" s="45">
        <f>VLOOKUP(H2248,'[1]CALCUL AS et AN'!$A$2:$AU$889,24,FALSE)</f>
        <v>2.57</v>
      </c>
      <c r="M2248" s="48">
        <f>VLOOKUP(H2248,'[1]CALCUL AS et AN'!$A$2:$AU$889,28,FALSE)</f>
        <v>0.92</v>
      </c>
      <c r="N2248">
        <v>2.57</v>
      </c>
      <c r="O2248" s="45">
        <f t="shared" si="163"/>
        <v>2.57</v>
      </c>
      <c r="P2248" s="48">
        <f t="shared" si="164"/>
        <v>0.92</v>
      </c>
      <c r="Q2248">
        <v>4.9400000000000004</v>
      </c>
      <c r="R2248" s="45">
        <f>VLOOKUP(H2248,'[1]CALCUL AS et AN'!$A$2:$AU$889,46,FALSE)</f>
        <v>5.7824999999999998</v>
      </c>
      <c r="S2248" s="48">
        <f>VLOOKUP(H2248,'[1]CALCUL AS et AN'!$A$2:$AU$889,47,FALSE)</f>
        <v>2.0700000000000003</v>
      </c>
      <c r="T2248">
        <v>4.9400000000000004</v>
      </c>
      <c r="U2248" s="45">
        <f t="shared" si="165"/>
        <v>5.7824999999999998</v>
      </c>
      <c r="V2248" s="48">
        <f t="shared" si="166"/>
        <v>2.0700000000000003</v>
      </c>
      <c r="W2248" t="s">
        <v>946</v>
      </c>
      <c r="X2248" t="s">
        <v>937</v>
      </c>
    </row>
    <row r="2249" spans="1:24" outlineLevel="2">
      <c r="A2249" t="s">
        <v>252</v>
      </c>
      <c r="B2249" s="73" t="str">
        <f t="shared" si="162"/>
        <v>VMHI50</v>
      </c>
      <c r="C2249" t="s">
        <v>404</v>
      </c>
      <c r="D2249">
        <v>1</v>
      </c>
      <c r="E2249" t="s">
        <v>405</v>
      </c>
      <c r="F2249">
        <v>594.83000000000004</v>
      </c>
      <c r="H2249" t="s">
        <v>404</v>
      </c>
      <c r="I2249">
        <v>491.6</v>
      </c>
      <c r="J2249">
        <v>1</v>
      </c>
      <c r="K2249">
        <v>491.6</v>
      </c>
      <c r="L2249" s="45">
        <f>VLOOKUP(H2249,'[1]CALCUL AS et AN'!$A$2:$AU$889,24,FALSE)</f>
        <v>491.6</v>
      </c>
      <c r="M2249" s="48">
        <f>VLOOKUP(H2249,'[1]CALCUL AS et AN'!$A$2:$AU$889,28,FALSE)</f>
        <v>575.4</v>
      </c>
      <c r="N2249">
        <v>491.6</v>
      </c>
      <c r="O2249" s="45">
        <f t="shared" si="163"/>
        <v>491.6</v>
      </c>
      <c r="P2249" s="48">
        <f t="shared" si="164"/>
        <v>575.4</v>
      </c>
      <c r="Q2249">
        <v>594.83000000000004</v>
      </c>
      <c r="R2249" s="45">
        <f>VLOOKUP(H2249,'[1]CALCUL AS et AN'!$A$2:$AU$889,46,FALSE)</f>
        <v>653.82800000000009</v>
      </c>
      <c r="S2249" s="48">
        <f>VLOOKUP(H2249,'[1]CALCUL AS et AN'!$A$2:$AU$889,47,FALSE)</f>
        <v>765.28200000000004</v>
      </c>
      <c r="T2249">
        <v>594.83000000000004</v>
      </c>
      <c r="U2249" s="45">
        <f t="shared" si="165"/>
        <v>653.82800000000009</v>
      </c>
      <c r="V2249" s="48">
        <f t="shared" si="166"/>
        <v>765.28200000000004</v>
      </c>
      <c r="W2249" t="s">
        <v>946</v>
      </c>
      <c r="X2249" t="s">
        <v>951</v>
      </c>
    </row>
    <row r="2250" spans="1:24" outlineLevel="1">
      <c r="A2250" s="73" t="s">
        <v>3185</v>
      </c>
      <c r="B2250" s="73" t="str">
        <f t="shared" si="162"/>
        <v>DIR023VMHI50</v>
      </c>
      <c r="N2250">
        <f>SUBTOTAL(9,N2246:N2249)</f>
        <v>556.78</v>
      </c>
      <c r="O2250" s="45">
        <f>SUBTOTAL(9,O2246:O2249)</f>
        <v>556.78</v>
      </c>
      <c r="P2250" s="48">
        <f>SUBTOTAL(9,P2246:P2249)</f>
        <v>633.98</v>
      </c>
      <c r="T2250">
        <f>SUBTOTAL(9,T2246:T2249)</f>
        <v>714.90000000000009</v>
      </c>
      <c r="U2250" s="45">
        <f>SUBTOTAL(9,U2246:U2249)</f>
        <v>786.75800000000004</v>
      </c>
      <c r="V2250" s="48">
        <f>SUBTOTAL(9,V2246:V2249)</f>
        <v>883.36200000000008</v>
      </c>
    </row>
    <row r="2251" spans="1:24" outlineLevel="2">
      <c r="A2251" t="s">
        <v>254</v>
      </c>
      <c r="B2251" s="73" t="str">
        <f t="shared" si="162"/>
        <v>VMHI63</v>
      </c>
      <c r="C2251" t="s">
        <v>458</v>
      </c>
      <c r="D2251">
        <v>1</v>
      </c>
      <c r="E2251" t="s">
        <v>459</v>
      </c>
      <c r="F2251">
        <v>100.31</v>
      </c>
      <c r="H2251" t="s">
        <v>458</v>
      </c>
      <c r="I2251">
        <v>54.9</v>
      </c>
      <c r="J2251">
        <v>1</v>
      </c>
      <c r="K2251">
        <v>54.9</v>
      </c>
      <c r="L2251" s="45">
        <f>VLOOKUP(H2251,'[1]CALCUL AS et AN'!$A$2:$AU$889,24,FALSE)</f>
        <v>54.9</v>
      </c>
      <c r="M2251" s="48">
        <f>VLOOKUP(H2251,'[1]CALCUL AS et AN'!$A$2:$AU$889,28,FALSE)</f>
        <v>54.9</v>
      </c>
      <c r="N2251">
        <v>54.9</v>
      </c>
      <c r="O2251" s="45">
        <f t="shared" si="163"/>
        <v>54.9</v>
      </c>
      <c r="P2251" s="48">
        <f t="shared" si="164"/>
        <v>54.9</v>
      </c>
      <c r="Q2251">
        <v>100.31</v>
      </c>
      <c r="R2251" s="45">
        <f>VLOOKUP(H2251,'[1]CALCUL AS et AN'!$A$2:$AU$889,46,FALSE)</f>
        <v>109.8</v>
      </c>
      <c r="S2251" s="48">
        <f>VLOOKUP(H2251,'[1]CALCUL AS et AN'!$A$2:$AU$889,47,FALSE)</f>
        <v>109.8</v>
      </c>
      <c r="T2251">
        <v>100.31</v>
      </c>
      <c r="U2251" s="45">
        <f t="shared" si="165"/>
        <v>109.8</v>
      </c>
      <c r="V2251" s="48">
        <f t="shared" si="166"/>
        <v>109.8</v>
      </c>
      <c r="W2251" t="s">
        <v>946</v>
      </c>
      <c r="X2251" t="s">
        <v>937</v>
      </c>
    </row>
    <row r="2252" spans="1:24" outlineLevel="2">
      <c r="A2252" t="s">
        <v>254</v>
      </c>
      <c r="B2252" s="73" t="str">
        <f t="shared" si="162"/>
        <v>VMHI63</v>
      </c>
      <c r="C2252" t="s">
        <v>474</v>
      </c>
      <c r="D2252">
        <v>1</v>
      </c>
      <c r="E2252" t="s">
        <v>2940</v>
      </c>
      <c r="F2252">
        <v>4.9400000000000004</v>
      </c>
      <c r="H2252" t="s">
        <v>474</v>
      </c>
      <c r="I2252">
        <v>2.57</v>
      </c>
      <c r="J2252">
        <v>1</v>
      </c>
      <c r="K2252">
        <v>2.57</v>
      </c>
      <c r="L2252" s="45">
        <f>VLOOKUP(H2252,'[1]CALCUL AS et AN'!$A$2:$AU$889,24,FALSE)</f>
        <v>2.57</v>
      </c>
      <c r="M2252" s="48">
        <f>VLOOKUP(H2252,'[1]CALCUL AS et AN'!$A$2:$AU$889,28,FALSE)</f>
        <v>0.92</v>
      </c>
      <c r="N2252">
        <v>2.57</v>
      </c>
      <c r="O2252" s="45">
        <f t="shared" si="163"/>
        <v>2.57</v>
      </c>
      <c r="P2252" s="48">
        <f t="shared" si="164"/>
        <v>0.92</v>
      </c>
      <c r="Q2252">
        <v>4.9400000000000004</v>
      </c>
      <c r="R2252" s="45">
        <f>VLOOKUP(H2252,'[1]CALCUL AS et AN'!$A$2:$AU$889,46,FALSE)</f>
        <v>5.7824999999999998</v>
      </c>
      <c r="S2252" s="48">
        <f>VLOOKUP(H2252,'[1]CALCUL AS et AN'!$A$2:$AU$889,47,FALSE)</f>
        <v>2.0700000000000003</v>
      </c>
      <c r="T2252">
        <v>4.9400000000000004</v>
      </c>
      <c r="U2252" s="45">
        <f t="shared" si="165"/>
        <v>5.7824999999999998</v>
      </c>
      <c r="V2252" s="48">
        <f t="shared" si="166"/>
        <v>2.0700000000000003</v>
      </c>
      <c r="W2252" t="s">
        <v>946</v>
      </c>
      <c r="X2252" t="s">
        <v>937</v>
      </c>
    </row>
    <row r="2253" spans="1:24" outlineLevel="2">
      <c r="A2253" t="s">
        <v>254</v>
      </c>
      <c r="B2253" s="73" t="str">
        <f t="shared" si="162"/>
        <v>VMHI63</v>
      </c>
      <c r="C2253" t="s">
        <v>476</v>
      </c>
      <c r="D2253">
        <v>3</v>
      </c>
      <c r="E2253" t="s">
        <v>2937</v>
      </c>
      <c r="F2253">
        <v>4.9400000000000004</v>
      </c>
      <c r="H2253" t="s">
        <v>476</v>
      </c>
      <c r="I2253">
        <v>2.21</v>
      </c>
      <c r="J2253">
        <v>1</v>
      </c>
      <c r="K2253">
        <v>2.21</v>
      </c>
      <c r="L2253" s="45">
        <f>VLOOKUP(H2253,'[1]CALCUL AS et AN'!$A$2:$AU$889,24,FALSE)</f>
        <v>2.21</v>
      </c>
      <c r="M2253" s="48">
        <f>VLOOKUP(H2253,'[1]CALCUL AS et AN'!$A$2:$AU$889,28,FALSE)</f>
        <v>0.92</v>
      </c>
      <c r="N2253">
        <v>6.63</v>
      </c>
      <c r="O2253" s="45">
        <f t="shared" si="163"/>
        <v>6.63</v>
      </c>
      <c r="P2253" s="48">
        <f t="shared" si="164"/>
        <v>2.7600000000000002</v>
      </c>
      <c r="Q2253">
        <v>4.9400000000000004</v>
      </c>
      <c r="R2253" s="45">
        <f>VLOOKUP(H2253,'[1]CALCUL AS et AN'!$A$2:$AU$889,46,FALSE)</f>
        <v>4.9725000000000001</v>
      </c>
      <c r="S2253" s="48">
        <f>VLOOKUP(H2253,'[1]CALCUL AS et AN'!$A$2:$AU$889,47,FALSE)</f>
        <v>2.0700000000000003</v>
      </c>
      <c r="T2253">
        <v>14.82</v>
      </c>
      <c r="U2253" s="45">
        <f t="shared" si="165"/>
        <v>14.9175</v>
      </c>
      <c r="V2253" s="48">
        <f t="shared" si="166"/>
        <v>6.2100000000000009</v>
      </c>
      <c r="W2253" t="s">
        <v>946</v>
      </c>
      <c r="X2253" t="s">
        <v>937</v>
      </c>
    </row>
    <row r="2254" spans="1:24" outlineLevel="2">
      <c r="A2254" t="s">
        <v>254</v>
      </c>
      <c r="B2254" s="73" t="str">
        <f t="shared" si="162"/>
        <v>VMHI63</v>
      </c>
      <c r="C2254" t="s">
        <v>406</v>
      </c>
      <c r="D2254">
        <v>1</v>
      </c>
      <c r="E2254" t="s">
        <v>1434</v>
      </c>
      <c r="F2254">
        <v>640.38</v>
      </c>
      <c r="H2254" t="s">
        <v>406</v>
      </c>
      <c r="I2254">
        <v>524.19000000000005</v>
      </c>
      <c r="J2254">
        <v>1</v>
      </c>
      <c r="K2254">
        <v>524.19000000000005</v>
      </c>
      <c r="L2254" s="45">
        <f>VLOOKUP(H2254,'[1]CALCUL AS et AN'!$A$2:$AU$889,24,FALSE)</f>
        <v>524.19000000000005</v>
      </c>
      <c r="M2254" s="48">
        <f>VLOOKUP(H2254,'[1]CALCUL AS et AN'!$A$2:$AU$889,28,FALSE)</f>
        <v>589.95000000000005</v>
      </c>
      <c r="N2254">
        <v>524.19000000000005</v>
      </c>
      <c r="O2254" s="45">
        <f t="shared" si="163"/>
        <v>524.19000000000005</v>
      </c>
      <c r="P2254" s="48">
        <f t="shared" si="164"/>
        <v>589.95000000000005</v>
      </c>
      <c r="Q2254">
        <v>640.38</v>
      </c>
      <c r="R2254" s="45">
        <f>VLOOKUP(H2254,'[1]CALCUL AS et AN'!$A$2:$AU$889,46,FALSE)</f>
        <v>697.17270000000008</v>
      </c>
      <c r="S2254" s="48">
        <f>VLOOKUP(H2254,'[1]CALCUL AS et AN'!$A$2:$AU$889,47,FALSE)</f>
        <v>784.63350000000014</v>
      </c>
      <c r="T2254">
        <v>640.38</v>
      </c>
      <c r="U2254" s="45">
        <f t="shared" si="165"/>
        <v>697.17270000000008</v>
      </c>
      <c r="V2254" s="48">
        <f t="shared" si="166"/>
        <v>784.63350000000014</v>
      </c>
      <c r="W2254" t="s">
        <v>946</v>
      </c>
      <c r="X2254" t="s">
        <v>937</v>
      </c>
    </row>
    <row r="2255" spans="1:24" outlineLevel="1">
      <c r="A2255" s="73" t="s">
        <v>3186</v>
      </c>
      <c r="B2255" s="73" t="str">
        <f t="shared" si="162"/>
        <v>DIR023VMHI63</v>
      </c>
      <c r="N2255">
        <f>SUBTOTAL(9,N2251:N2254)</f>
        <v>588.29000000000008</v>
      </c>
      <c r="O2255" s="45">
        <f>SUBTOTAL(9,O2251:O2254)</f>
        <v>588.29000000000008</v>
      </c>
      <c r="P2255" s="48">
        <f>SUBTOTAL(9,P2251:P2254)</f>
        <v>648.53000000000009</v>
      </c>
      <c r="T2255">
        <f>SUBTOTAL(9,T2251:T2254)</f>
        <v>760.45</v>
      </c>
      <c r="U2255" s="45">
        <f>SUBTOTAL(9,U2251:U2254)</f>
        <v>827.67270000000008</v>
      </c>
      <c r="V2255" s="48">
        <f>SUBTOTAL(9,V2251:V2254)</f>
        <v>902.71350000000018</v>
      </c>
    </row>
    <row r="2256" spans="1:24" outlineLevel="2">
      <c r="A2256" t="s">
        <v>268</v>
      </c>
      <c r="B2256" s="73" t="str">
        <f t="shared" si="162"/>
        <v>RV</v>
      </c>
      <c r="C2256" t="s">
        <v>468</v>
      </c>
      <c r="D2256">
        <v>1</v>
      </c>
      <c r="E2256" t="s">
        <v>952</v>
      </c>
      <c r="F2256">
        <v>20.3</v>
      </c>
      <c r="H2256" t="s">
        <v>468</v>
      </c>
      <c r="I2256">
        <v>10.5</v>
      </c>
      <c r="J2256">
        <v>1</v>
      </c>
      <c r="K2256">
        <v>10.5</v>
      </c>
      <c r="L2256" s="45">
        <f>VLOOKUP(H2256,'[1]CALCUL AS et AN'!$A$2:$AU$889,24,FALSE)</f>
        <v>10.5</v>
      </c>
      <c r="M2256" s="48">
        <f>VLOOKUP(H2256,'[1]CALCUL AS et AN'!$A$2:$AU$889,28,FALSE)</f>
        <v>10.5</v>
      </c>
      <c r="N2256">
        <v>10.5</v>
      </c>
      <c r="O2256" s="45">
        <f t="shared" si="163"/>
        <v>10.5</v>
      </c>
      <c r="P2256" s="48">
        <f t="shared" si="164"/>
        <v>10.5</v>
      </c>
      <c r="Q2256">
        <v>21.32</v>
      </c>
      <c r="R2256" s="45">
        <f>VLOOKUP(H2256,'[1]CALCUL AS et AN'!$A$2:$AU$889,46,FALSE)</f>
        <v>21</v>
      </c>
      <c r="S2256" s="48">
        <f>VLOOKUP(H2256,'[1]CALCUL AS et AN'!$A$2:$AU$889,47,FALSE)</f>
        <v>21</v>
      </c>
      <c r="T2256">
        <v>21.32</v>
      </c>
      <c r="U2256" s="45">
        <f t="shared" si="165"/>
        <v>21</v>
      </c>
      <c r="V2256" s="48">
        <f t="shared" si="166"/>
        <v>21</v>
      </c>
      <c r="W2256" t="s">
        <v>946</v>
      </c>
      <c r="X2256" t="s">
        <v>937</v>
      </c>
    </row>
    <row r="2257" spans="1:24" outlineLevel="2">
      <c r="A2257" t="s">
        <v>268</v>
      </c>
      <c r="B2257" s="73" t="str">
        <f t="shared" si="162"/>
        <v>RV</v>
      </c>
      <c r="C2257" t="s">
        <v>478</v>
      </c>
      <c r="D2257">
        <v>1</v>
      </c>
      <c r="E2257" t="s">
        <v>479</v>
      </c>
      <c r="F2257">
        <v>32.479999999999997</v>
      </c>
      <c r="H2257" t="s">
        <v>478</v>
      </c>
      <c r="I2257">
        <v>16</v>
      </c>
      <c r="J2257">
        <v>1</v>
      </c>
      <c r="K2257">
        <v>16</v>
      </c>
      <c r="L2257" s="45">
        <f>VLOOKUP(H2257,'[1]CALCUL AS et AN'!$A$2:$AU$889,24,FALSE)</f>
        <v>16</v>
      </c>
      <c r="M2257" s="48">
        <f>VLOOKUP(H2257,'[1]CALCUL AS et AN'!$A$2:$AU$889,28,FALSE)</f>
        <v>16</v>
      </c>
      <c r="N2257">
        <v>16</v>
      </c>
      <c r="O2257" s="45">
        <f t="shared" si="163"/>
        <v>16</v>
      </c>
      <c r="P2257" s="48">
        <f t="shared" si="164"/>
        <v>16</v>
      </c>
      <c r="Q2257">
        <v>32.479999999999997</v>
      </c>
      <c r="R2257" s="45">
        <f>VLOOKUP(H2257,'[1]CALCUL AS et AN'!$A$2:$AU$889,46,FALSE)</f>
        <v>32</v>
      </c>
      <c r="S2257" s="48">
        <f>VLOOKUP(H2257,'[1]CALCUL AS et AN'!$A$2:$AU$889,47,FALSE)</f>
        <v>32</v>
      </c>
      <c r="T2257">
        <v>32.479999999999997</v>
      </c>
      <c r="U2257" s="45">
        <f t="shared" si="165"/>
        <v>32</v>
      </c>
      <c r="V2257" s="48">
        <f t="shared" si="166"/>
        <v>32</v>
      </c>
      <c r="W2257" t="s">
        <v>946</v>
      </c>
      <c r="X2257" t="s">
        <v>937</v>
      </c>
    </row>
    <row r="2258" spans="1:24" outlineLevel="1">
      <c r="A2258" s="73" t="s">
        <v>3187</v>
      </c>
      <c r="B2258" s="73" t="str">
        <f t="shared" si="162"/>
        <v>PREGAZRV</v>
      </c>
      <c r="N2258">
        <f>SUBTOTAL(9,N2256:N2257)</f>
        <v>26.5</v>
      </c>
      <c r="O2258" s="45">
        <f>SUBTOTAL(9,O2256:O2257)</f>
        <v>26.5</v>
      </c>
      <c r="P2258" s="48">
        <f>SUBTOTAL(9,P2256:P2257)</f>
        <v>26.5</v>
      </c>
      <c r="T2258">
        <f>SUBTOTAL(9,T2256:T2257)</f>
        <v>53.8</v>
      </c>
      <c r="U2258" s="45">
        <f>SUBTOTAL(9,U2256:U2257)</f>
        <v>53</v>
      </c>
      <c r="V2258" s="48">
        <f>SUBTOTAL(9,V2256:V2257)</f>
        <v>53</v>
      </c>
    </row>
    <row r="2259" spans="1:24" outlineLevel="2">
      <c r="A2259" t="s">
        <v>179</v>
      </c>
      <c r="B2259" s="73" t="str">
        <f t="shared" ref="B2259:B2322" si="167">MID(A2259,7,100)</f>
        <v/>
      </c>
      <c r="C2259" t="s">
        <v>1205</v>
      </c>
      <c r="D2259">
        <v>2</v>
      </c>
      <c r="E2259" t="s">
        <v>1206</v>
      </c>
      <c r="F2259">
        <v>565.5</v>
      </c>
      <c r="H2259" t="s">
        <v>1205</v>
      </c>
      <c r="I2259">
        <v>555.64</v>
      </c>
      <c r="J2259">
        <v>1</v>
      </c>
      <c r="K2259">
        <v>555.64</v>
      </c>
      <c r="L2259" s="45">
        <f>VLOOKUP(H2259,'[1]CALCUL AS et AN'!$A$2:$AU$889,24,FALSE)</f>
        <v>555.64</v>
      </c>
      <c r="M2259" s="48">
        <f>VLOOKUP(H2259,'[1]CALCUL AS et AN'!$A$2:$AU$889,28,FALSE)</f>
        <v>555.64</v>
      </c>
      <c r="N2259">
        <v>1111.28</v>
      </c>
      <c r="O2259" s="45">
        <f t="shared" si="163"/>
        <v>1111.28</v>
      </c>
      <c r="P2259" s="48">
        <f t="shared" si="164"/>
        <v>1111.28</v>
      </c>
      <c r="Q2259">
        <v>565.5</v>
      </c>
      <c r="R2259" s="45">
        <f>VLOOKUP(H2259,'[1]CALCUL AS et AN'!$A$2:$AU$889,46,FALSE)</f>
        <v>833.46</v>
      </c>
      <c r="S2259" s="48">
        <f>VLOOKUP(H2259,'[1]CALCUL AS et AN'!$A$2:$AU$889,47,FALSE)</f>
        <v>833.46</v>
      </c>
      <c r="T2259">
        <v>1131</v>
      </c>
      <c r="U2259" s="45">
        <f t="shared" si="165"/>
        <v>1666.92</v>
      </c>
      <c r="V2259" s="48">
        <f t="shared" si="166"/>
        <v>1666.92</v>
      </c>
      <c r="W2259" t="s">
        <v>946</v>
      </c>
      <c r="X2259" t="s">
        <v>951</v>
      </c>
    </row>
    <row r="2260" spans="1:24" outlineLevel="2">
      <c r="A2260" t="s">
        <v>179</v>
      </c>
      <c r="B2260" s="73" t="str">
        <f t="shared" si="167"/>
        <v/>
      </c>
      <c r="C2260" t="s">
        <v>462</v>
      </c>
      <c r="D2260">
        <v>4</v>
      </c>
      <c r="E2260" t="s">
        <v>463</v>
      </c>
      <c r="F2260">
        <v>38.799999999999997</v>
      </c>
      <c r="H2260" t="s">
        <v>462</v>
      </c>
      <c r="I2260">
        <v>35</v>
      </c>
      <c r="J2260">
        <v>1</v>
      </c>
      <c r="K2260">
        <v>35</v>
      </c>
      <c r="L2260" s="45">
        <f>VLOOKUP(H2260,'[1]CALCUL AS et AN'!$A$2:$AU$889,24,FALSE)</f>
        <v>35</v>
      </c>
      <c r="M2260" s="48">
        <f>VLOOKUP(H2260,'[1]CALCUL AS et AN'!$A$2:$AU$889,28,FALSE)</f>
        <v>35</v>
      </c>
      <c r="N2260">
        <v>140</v>
      </c>
      <c r="O2260" s="45">
        <f t="shared" si="163"/>
        <v>140</v>
      </c>
      <c r="P2260" s="48">
        <f t="shared" si="164"/>
        <v>140</v>
      </c>
      <c r="Q2260">
        <v>38.799999999999997</v>
      </c>
      <c r="R2260" s="45">
        <f>VLOOKUP(H2260,'[1]CALCUL AS et AN'!$A$2:$AU$889,46,FALSE)</f>
        <v>52.5</v>
      </c>
      <c r="S2260" s="48">
        <f>VLOOKUP(H2260,'[1]CALCUL AS et AN'!$A$2:$AU$889,47,FALSE)</f>
        <v>52.5</v>
      </c>
      <c r="T2260">
        <v>155.19999999999999</v>
      </c>
      <c r="U2260" s="45">
        <f t="shared" si="165"/>
        <v>210</v>
      </c>
      <c r="V2260" s="48">
        <f t="shared" si="166"/>
        <v>210</v>
      </c>
      <c r="W2260" t="s">
        <v>946</v>
      </c>
      <c r="X2260" t="s">
        <v>937</v>
      </c>
    </row>
    <row r="2261" spans="1:24" outlineLevel="2">
      <c r="A2261" t="s">
        <v>179</v>
      </c>
      <c r="B2261" s="73" t="str">
        <f t="shared" si="167"/>
        <v/>
      </c>
      <c r="C2261" t="s">
        <v>1368</v>
      </c>
      <c r="D2261">
        <v>6</v>
      </c>
      <c r="E2261" t="s">
        <v>2959</v>
      </c>
      <c r="F2261">
        <v>59.78</v>
      </c>
      <c r="H2261" t="s">
        <v>1368</v>
      </c>
      <c r="I2261">
        <v>42.4</v>
      </c>
      <c r="J2261">
        <v>1</v>
      </c>
      <c r="K2261">
        <v>42.4</v>
      </c>
      <c r="L2261" s="45">
        <f>VLOOKUP(H2261,'[1]CALCUL AS et AN'!$A$2:$AU$889,24,FALSE)</f>
        <v>42.4</v>
      </c>
      <c r="M2261" s="48">
        <f>VLOOKUP(H2261,'[1]CALCUL AS et AN'!$A$2:$AU$889,28,FALSE)</f>
        <v>42.4</v>
      </c>
      <c r="N2261">
        <v>254.39999999999998</v>
      </c>
      <c r="O2261" s="45">
        <f t="shared" si="163"/>
        <v>254.39999999999998</v>
      </c>
      <c r="P2261" s="48">
        <f t="shared" si="164"/>
        <v>254.39999999999998</v>
      </c>
      <c r="Q2261">
        <v>59.78</v>
      </c>
      <c r="R2261" s="45">
        <f>VLOOKUP(H2261,'[1]CALCUL AS et AN'!$A$2:$AU$889,46,FALSE)</f>
        <v>63.599999999999994</v>
      </c>
      <c r="S2261" s="48">
        <f>VLOOKUP(H2261,'[1]CALCUL AS et AN'!$A$2:$AU$889,47,FALSE)</f>
        <v>63.599999999999994</v>
      </c>
      <c r="T2261">
        <v>358.68</v>
      </c>
      <c r="U2261" s="45">
        <f t="shared" si="165"/>
        <v>381.59999999999997</v>
      </c>
      <c r="V2261" s="48">
        <f t="shared" si="166"/>
        <v>381.59999999999997</v>
      </c>
      <c r="W2261" t="s">
        <v>946</v>
      </c>
      <c r="X2261" t="s">
        <v>951</v>
      </c>
    </row>
    <row r="2262" spans="1:24" outlineLevel="2">
      <c r="A2262" t="s">
        <v>179</v>
      </c>
      <c r="B2262" s="73" t="str">
        <f t="shared" si="167"/>
        <v/>
      </c>
      <c r="C2262" t="s">
        <v>472</v>
      </c>
      <c r="D2262">
        <v>2</v>
      </c>
      <c r="E2262" t="s">
        <v>993</v>
      </c>
      <c r="F2262">
        <v>4.87</v>
      </c>
      <c r="H2262" t="s">
        <v>472</v>
      </c>
      <c r="I2262">
        <v>0.94</v>
      </c>
      <c r="J2262">
        <v>1</v>
      </c>
      <c r="K2262">
        <v>0.94</v>
      </c>
      <c r="L2262" s="45">
        <f>VLOOKUP(H2262,'[1]CALCUL AS et AN'!$A$2:$AU$889,24,FALSE)</f>
        <v>2.1800000000000002</v>
      </c>
      <c r="M2262" s="48">
        <f>VLOOKUP(H2262,'[1]CALCUL AS et AN'!$A$2:$AU$889,28,FALSE)</f>
        <v>0.94</v>
      </c>
      <c r="N2262">
        <v>1.88</v>
      </c>
      <c r="O2262" s="45">
        <f t="shared" si="163"/>
        <v>4.3600000000000003</v>
      </c>
      <c r="P2262" s="48">
        <f t="shared" si="164"/>
        <v>1.88</v>
      </c>
      <c r="Q2262">
        <v>4.87</v>
      </c>
      <c r="R2262" s="45">
        <f>VLOOKUP(H2262,'[1]CALCUL AS et AN'!$A$2:$AU$889,46,FALSE)</f>
        <v>4.9050000000000002</v>
      </c>
      <c r="S2262" s="48">
        <f>VLOOKUP(H2262,'[1]CALCUL AS et AN'!$A$2:$AU$889,47,FALSE)</f>
        <v>2.1149999999999998</v>
      </c>
      <c r="T2262">
        <v>9.74</v>
      </c>
      <c r="U2262" s="45">
        <f t="shared" si="165"/>
        <v>9.81</v>
      </c>
      <c r="V2262" s="48">
        <f t="shared" si="166"/>
        <v>4.2299999999999995</v>
      </c>
      <c r="W2262" t="s">
        <v>946</v>
      </c>
      <c r="X2262" t="s">
        <v>937</v>
      </c>
    </row>
    <row r="2263" spans="1:24" outlineLevel="2">
      <c r="A2263" t="s">
        <v>179</v>
      </c>
      <c r="B2263" s="73" t="str">
        <f t="shared" si="167"/>
        <v/>
      </c>
      <c r="C2263" t="s">
        <v>2142</v>
      </c>
      <c r="D2263">
        <v>1</v>
      </c>
      <c r="E2263" t="s">
        <v>2143</v>
      </c>
      <c r="F2263">
        <v>105.94</v>
      </c>
      <c r="H2263" t="s">
        <v>2142</v>
      </c>
      <c r="I2263">
        <v>69.046000000000006</v>
      </c>
      <c r="J2263">
        <v>1</v>
      </c>
      <c r="K2263">
        <v>69.046000000000006</v>
      </c>
      <c r="L2263" s="45">
        <f>VLOOKUP(H2263,'[1]CALCUL AS et AN'!$A$2:$AU$889,24,FALSE)</f>
        <v>71.443999999999988</v>
      </c>
      <c r="M2263" s="48">
        <f>VLOOKUP(H2263,'[1]CALCUL AS et AN'!$A$2:$AU$889,28,FALSE)</f>
        <v>68.965999999999994</v>
      </c>
      <c r="N2263">
        <v>69.046000000000006</v>
      </c>
      <c r="O2263" s="45">
        <f t="shared" si="163"/>
        <v>71.443999999999988</v>
      </c>
      <c r="P2263" s="48">
        <f t="shared" si="164"/>
        <v>68.965999999999994</v>
      </c>
      <c r="Q2263">
        <v>105.94</v>
      </c>
      <c r="R2263" s="45">
        <f>VLOOKUP(H2263,'[1]CALCUL AS et AN'!$A$2:$AU$889,46,FALSE)</f>
        <v>113.09523999999999</v>
      </c>
      <c r="S2263" s="48">
        <f>VLOOKUP(H2263,'[1]CALCUL AS et AN'!$A$2:$AU$889,47,FALSE)</f>
        <v>107.51024000000001</v>
      </c>
      <c r="T2263">
        <v>105.94</v>
      </c>
      <c r="U2263" s="45">
        <f t="shared" si="165"/>
        <v>113.09523999999999</v>
      </c>
      <c r="V2263" s="48">
        <f t="shared" si="166"/>
        <v>107.51024000000001</v>
      </c>
      <c r="W2263" t="s">
        <v>946</v>
      </c>
      <c r="X2263" t="s">
        <v>1361</v>
      </c>
    </row>
    <row r="2264" spans="1:24" outlineLevel="1">
      <c r="A2264" s="73" t="s">
        <v>3188</v>
      </c>
      <c r="B2264" s="73" t="str">
        <f t="shared" si="167"/>
        <v>BFV5EH</v>
      </c>
      <c r="N2264">
        <f>SUBTOTAL(9,N2259:N2263)</f>
        <v>1576.606</v>
      </c>
      <c r="O2264" s="45">
        <f>SUBTOTAL(9,O2259:O2263)</f>
        <v>1581.4839999999997</v>
      </c>
      <c r="P2264" s="48">
        <f>SUBTOTAL(9,P2259:P2263)</f>
        <v>1576.5259999999998</v>
      </c>
      <c r="T2264">
        <f>SUBTOTAL(9,T2259:T2263)</f>
        <v>1760.5600000000002</v>
      </c>
      <c r="U2264" s="45">
        <f>SUBTOTAL(9,U2259:U2263)</f>
        <v>2381.42524</v>
      </c>
      <c r="V2264" s="48">
        <f>SUBTOTAL(9,V2259:V2263)</f>
        <v>2370.2602400000001</v>
      </c>
    </row>
    <row r="2265" spans="1:24" outlineLevel="2">
      <c r="A2265" t="s">
        <v>181</v>
      </c>
      <c r="B2265" s="73" t="str">
        <f t="shared" si="167"/>
        <v/>
      </c>
      <c r="C2265" t="s">
        <v>1425</v>
      </c>
      <c r="D2265">
        <v>2</v>
      </c>
      <c r="E2265" t="s">
        <v>1426</v>
      </c>
      <c r="F2265">
        <v>658.56</v>
      </c>
      <c r="H2265" t="s">
        <v>1425</v>
      </c>
      <c r="I2265">
        <v>637.44000000000005</v>
      </c>
      <c r="J2265">
        <v>1</v>
      </c>
      <c r="K2265">
        <v>637.44000000000005</v>
      </c>
      <c r="L2265" s="45">
        <f>VLOOKUP(H2265,'[1]CALCUL AS et AN'!$A$2:$AU$889,24,FALSE)</f>
        <v>637.44000000000005</v>
      </c>
      <c r="M2265" s="48">
        <f>VLOOKUP(H2265,'[1]CALCUL AS et AN'!$A$2:$AU$889,28,FALSE)</f>
        <v>637.44000000000005</v>
      </c>
      <c r="N2265">
        <v>1274.8800000000001</v>
      </c>
      <c r="O2265" s="45">
        <f t="shared" si="163"/>
        <v>1274.8800000000001</v>
      </c>
      <c r="P2265" s="48">
        <f t="shared" si="164"/>
        <v>1274.8800000000001</v>
      </c>
      <c r="Q2265">
        <v>658.56</v>
      </c>
      <c r="R2265" s="45">
        <f>VLOOKUP(H2265,'[1]CALCUL AS et AN'!$A$2:$AU$889,46,FALSE)</f>
        <v>956.16000000000008</v>
      </c>
      <c r="S2265" s="48">
        <f>VLOOKUP(H2265,'[1]CALCUL AS et AN'!$A$2:$AU$889,47,FALSE)</f>
        <v>956.16000000000008</v>
      </c>
      <c r="T2265">
        <v>1317.12</v>
      </c>
      <c r="U2265" s="45">
        <f t="shared" si="165"/>
        <v>1912.3200000000002</v>
      </c>
      <c r="V2265" s="48">
        <f t="shared" si="166"/>
        <v>1912.3200000000002</v>
      </c>
      <c r="W2265" t="s">
        <v>946</v>
      </c>
      <c r="X2265" t="s">
        <v>951</v>
      </c>
    </row>
    <row r="2266" spans="1:24" outlineLevel="2">
      <c r="A2266" t="s">
        <v>181</v>
      </c>
      <c r="B2266" s="73" t="str">
        <f t="shared" si="167"/>
        <v/>
      </c>
      <c r="C2266" t="s">
        <v>464</v>
      </c>
      <c r="D2266">
        <v>4</v>
      </c>
      <c r="E2266" t="s">
        <v>465</v>
      </c>
      <c r="F2266">
        <v>47.94</v>
      </c>
      <c r="H2266" t="s">
        <v>464</v>
      </c>
      <c r="I2266">
        <v>40.5</v>
      </c>
      <c r="J2266">
        <v>1</v>
      </c>
      <c r="K2266">
        <v>40.5</v>
      </c>
      <c r="L2266" s="45">
        <f>VLOOKUP(H2266,'[1]CALCUL AS et AN'!$A$2:$AU$889,24,FALSE)</f>
        <v>40.5</v>
      </c>
      <c r="M2266" s="48">
        <f>VLOOKUP(H2266,'[1]CALCUL AS et AN'!$A$2:$AU$889,28,FALSE)</f>
        <v>40.5</v>
      </c>
      <c r="N2266">
        <v>162</v>
      </c>
      <c r="O2266" s="45">
        <f t="shared" si="163"/>
        <v>162</v>
      </c>
      <c r="P2266" s="48">
        <f t="shared" si="164"/>
        <v>162</v>
      </c>
      <c r="Q2266">
        <v>47.94</v>
      </c>
      <c r="R2266" s="45">
        <f>VLOOKUP(H2266,'[1]CALCUL AS et AN'!$A$2:$AU$889,46,FALSE)</f>
        <v>60.75</v>
      </c>
      <c r="S2266" s="48">
        <f>VLOOKUP(H2266,'[1]CALCUL AS et AN'!$A$2:$AU$889,47,FALSE)</f>
        <v>60.75</v>
      </c>
      <c r="T2266">
        <v>191.76</v>
      </c>
      <c r="U2266" s="45">
        <f t="shared" si="165"/>
        <v>243</v>
      </c>
      <c r="V2266" s="48">
        <f t="shared" si="166"/>
        <v>243</v>
      </c>
      <c r="W2266" t="s">
        <v>946</v>
      </c>
      <c r="X2266" t="s">
        <v>937</v>
      </c>
    </row>
    <row r="2267" spans="1:24" outlineLevel="2">
      <c r="A2267" t="s">
        <v>181</v>
      </c>
      <c r="B2267" s="73" t="str">
        <f t="shared" si="167"/>
        <v/>
      </c>
      <c r="C2267" t="s">
        <v>1368</v>
      </c>
      <c r="D2267">
        <v>4</v>
      </c>
      <c r="E2267" t="s">
        <v>2959</v>
      </c>
      <c r="F2267">
        <v>59.78</v>
      </c>
      <c r="H2267" t="s">
        <v>1368</v>
      </c>
      <c r="I2267">
        <v>42.4</v>
      </c>
      <c r="J2267">
        <v>1</v>
      </c>
      <c r="K2267">
        <v>42.4</v>
      </c>
      <c r="L2267" s="45">
        <f>VLOOKUP(H2267,'[1]CALCUL AS et AN'!$A$2:$AU$889,24,FALSE)</f>
        <v>42.4</v>
      </c>
      <c r="M2267" s="48">
        <f>VLOOKUP(H2267,'[1]CALCUL AS et AN'!$A$2:$AU$889,28,FALSE)</f>
        <v>42.4</v>
      </c>
      <c r="N2267">
        <v>169.6</v>
      </c>
      <c r="O2267" s="45">
        <f t="shared" si="163"/>
        <v>169.6</v>
      </c>
      <c r="P2267" s="48">
        <f t="shared" si="164"/>
        <v>169.6</v>
      </c>
      <c r="Q2267">
        <v>59.78</v>
      </c>
      <c r="R2267" s="45">
        <f>VLOOKUP(H2267,'[1]CALCUL AS et AN'!$A$2:$AU$889,46,FALSE)</f>
        <v>63.599999999999994</v>
      </c>
      <c r="S2267" s="48">
        <f>VLOOKUP(H2267,'[1]CALCUL AS et AN'!$A$2:$AU$889,47,FALSE)</f>
        <v>63.599999999999994</v>
      </c>
      <c r="T2267">
        <v>239.12</v>
      </c>
      <c r="U2267" s="45">
        <f t="shared" si="165"/>
        <v>254.39999999999998</v>
      </c>
      <c r="V2267" s="48">
        <f t="shared" si="166"/>
        <v>254.39999999999998</v>
      </c>
      <c r="W2267" t="s">
        <v>946</v>
      </c>
      <c r="X2267" t="s">
        <v>951</v>
      </c>
    </row>
    <row r="2268" spans="1:24" outlineLevel="2">
      <c r="A2268" t="s">
        <v>181</v>
      </c>
      <c r="B2268" s="73" t="str">
        <f t="shared" si="167"/>
        <v/>
      </c>
      <c r="C2268" t="s">
        <v>1438</v>
      </c>
      <c r="D2268">
        <v>4</v>
      </c>
      <c r="E2268" t="s">
        <v>2961</v>
      </c>
      <c r="F2268">
        <v>70.5</v>
      </c>
      <c r="H2268" t="s">
        <v>1438</v>
      </c>
      <c r="I2268">
        <v>50</v>
      </c>
      <c r="J2268">
        <v>1</v>
      </c>
      <c r="K2268">
        <v>50</v>
      </c>
      <c r="L2268" s="45">
        <f>VLOOKUP(H2268,'[1]CALCUL AS et AN'!$A$2:$AU$889,24,FALSE)</f>
        <v>50</v>
      </c>
      <c r="M2268" s="48">
        <f>VLOOKUP(H2268,'[1]CALCUL AS et AN'!$A$2:$AU$889,28,FALSE)</f>
        <v>50</v>
      </c>
      <c r="N2268">
        <v>200</v>
      </c>
      <c r="O2268" s="45">
        <f t="shared" si="163"/>
        <v>200</v>
      </c>
      <c r="P2268" s="48">
        <f t="shared" si="164"/>
        <v>200</v>
      </c>
      <c r="Q2268">
        <v>70.5</v>
      </c>
      <c r="R2268" s="45">
        <f>VLOOKUP(H2268,'[1]CALCUL AS et AN'!$A$2:$AU$889,46,FALSE)</f>
        <v>75</v>
      </c>
      <c r="S2268" s="48">
        <f>VLOOKUP(H2268,'[1]CALCUL AS et AN'!$A$2:$AU$889,47,FALSE)</f>
        <v>75</v>
      </c>
      <c r="T2268">
        <v>282</v>
      </c>
      <c r="U2268" s="45">
        <f t="shared" si="165"/>
        <v>300</v>
      </c>
      <c r="V2268" s="48">
        <f t="shared" si="166"/>
        <v>300</v>
      </c>
      <c r="W2268" t="s">
        <v>946</v>
      </c>
      <c r="X2268" t="s">
        <v>951</v>
      </c>
    </row>
    <row r="2269" spans="1:24" outlineLevel="2">
      <c r="A2269" t="s">
        <v>181</v>
      </c>
      <c r="B2269" s="73" t="str">
        <f t="shared" si="167"/>
        <v/>
      </c>
      <c r="C2269" t="s">
        <v>472</v>
      </c>
      <c r="D2269">
        <v>2</v>
      </c>
      <c r="E2269" t="s">
        <v>993</v>
      </c>
      <c r="F2269">
        <v>4.87</v>
      </c>
      <c r="H2269" t="s">
        <v>472</v>
      </c>
      <c r="I2269">
        <v>0.94</v>
      </c>
      <c r="J2269">
        <v>1</v>
      </c>
      <c r="K2269">
        <v>0.94</v>
      </c>
      <c r="L2269" s="45">
        <f>VLOOKUP(H2269,'[1]CALCUL AS et AN'!$A$2:$AU$889,24,FALSE)</f>
        <v>2.1800000000000002</v>
      </c>
      <c r="M2269" s="48">
        <f>VLOOKUP(H2269,'[1]CALCUL AS et AN'!$A$2:$AU$889,28,FALSE)</f>
        <v>0.94</v>
      </c>
      <c r="N2269">
        <v>1.88</v>
      </c>
      <c r="O2269" s="45">
        <f t="shared" si="163"/>
        <v>4.3600000000000003</v>
      </c>
      <c r="P2269" s="48">
        <f t="shared" si="164"/>
        <v>1.88</v>
      </c>
      <c r="Q2269">
        <v>4.87</v>
      </c>
      <c r="R2269" s="45">
        <f>VLOOKUP(H2269,'[1]CALCUL AS et AN'!$A$2:$AU$889,46,FALSE)</f>
        <v>4.9050000000000002</v>
      </c>
      <c r="S2269" s="48">
        <f>VLOOKUP(H2269,'[1]CALCUL AS et AN'!$A$2:$AU$889,47,FALSE)</f>
        <v>2.1149999999999998</v>
      </c>
      <c r="T2269">
        <v>9.74</v>
      </c>
      <c r="U2269" s="45">
        <f t="shared" si="165"/>
        <v>9.81</v>
      </c>
      <c r="V2269" s="48">
        <f t="shared" si="166"/>
        <v>4.2299999999999995</v>
      </c>
      <c r="W2269" t="s">
        <v>946</v>
      </c>
      <c r="X2269" t="s">
        <v>937</v>
      </c>
    </row>
    <row r="2270" spans="1:24" outlineLevel="2">
      <c r="A2270" t="s">
        <v>181</v>
      </c>
      <c r="B2270" s="73" t="str">
        <f t="shared" si="167"/>
        <v/>
      </c>
      <c r="C2270" t="s">
        <v>2142</v>
      </c>
      <c r="D2270">
        <v>1</v>
      </c>
      <c r="E2270" t="s">
        <v>2143</v>
      </c>
      <c r="F2270">
        <v>105.94</v>
      </c>
      <c r="H2270" t="s">
        <v>2142</v>
      </c>
      <c r="I2270">
        <v>69.046000000000006</v>
      </c>
      <c r="J2270">
        <v>1</v>
      </c>
      <c r="K2270">
        <v>69.046000000000006</v>
      </c>
      <c r="L2270" s="45">
        <f>VLOOKUP(H2270,'[1]CALCUL AS et AN'!$A$2:$AU$889,24,FALSE)</f>
        <v>71.443999999999988</v>
      </c>
      <c r="M2270" s="48">
        <f>VLOOKUP(H2270,'[1]CALCUL AS et AN'!$A$2:$AU$889,28,FALSE)</f>
        <v>68.965999999999994</v>
      </c>
      <c r="N2270">
        <v>69.046000000000006</v>
      </c>
      <c r="O2270" s="45">
        <f t="shared" si="163"/>
        <v>71.443999999999988</v>
      </c>
      <c r="P2270" s="48">
        <f t="shared" si="164"/>
        <v>68.965999999999994</v>
      </c>
      <c r="Q2270">
        <v>105.94</v>
      </c>
      <c r="R2270" s="45">
        <f>VLOOKUP(H2270,'[1]CALCUL AS et AN'!$A$2:$AU$889,46,FALSE)</f>
        <v>113.09523999999999</v>
      </c>
      <c r="S2270" s="48">
        <f>VLOOKUP(H2270,'[1]CALCUL AS et AN'!$A$2:$AU$889,47,FALSE)</f>
        <v>107.51024000000001</v>
      </c>
      <c r="T2270">
        <v>105.94</v>
      </c>
      <c r="U2270" s="45">
        <f t="shared" si="165"/>
        <v>113.09523999999999</v>
      </c>
      <c r="V2270" s="48">
        <f t="shared" si="166"/>
        <v>107.51024000000001</v>
      </c>
      <c r="W2270" t="s">
        <v>946</v>
      </c>
      <c r="X2270" t="s">
        <v>1361</v>
      </c>
    </row>
    <row r="2271" spans="1:24" outlineLevel="1">
      <c r="A2271" s="73" t="s">
        <v>3189</v>
      </c>
      <c r="B2271" s="73" t="str">
        <f t="shared" si="167"/>
        <v>BFV6EH</v>
      </c>
      <c r="N2271">
        <f>SUBTOTAL(9,N2265:N2270)</f>
        <v>1877.4060000000002</v>
      </c>
      <c r="O2271" s="45">
        <f>SUBTOTAL(9,O2265:O2270)</f>
        <v>1882.2839999999999</v>
      </c>
      <c r="P2271" s="48">
        <f>SUBTOTAL(9,P2265:P2270)</f>
        <v>1877.326</v>
      </c>
      <c r="T2271">
        <f>SUBTOTAL(9,T2265:T2270)</f>
        <v>2145.6799999999998</v>
      </c>
      <c r="U2271" s="45">
        <f>SUBTOTAL(9,U2265:U2270)</f>
        <v>2832.6252400000003</v>
      </c>
      <c r="V2271" s="48">
        <f>SUBTOTAL(9,V2265:V2270)</f>
        <v>2821.4602400000003</v>
      </c>
    </row>
    <row r="2272" spans="1:24" outlineLevel="2">
      <c r="A2272" t="s">
        <v>177</v>
      </c>
      <c r="B2272" s="73" t="str">
        <f t="shared" si="167"/>
        <v/>
      </c>
      <c r="C2272" t="s">
        <v>1425</v>
      </c>
      <c r="D2272">
        <v>1</v>
      </c>
      <c r="E2272" t="s">
        <v>1426</v>
      </c>
      <c r="F2272">
        <v>658.56</v>
      </c>
      <c r="H2272" t="s">
        <v>1425</v>
      </c>
      <c r="I2272">
        <v>637.44000000000005</v>
      </c>
      <c r="J2272">
        <v>1</v>
      </c>
      <c r="K2272">
        <v>637.44000000000005</v>
      </c>
      <c r="L2272" s="45">
        <f>VLOOKUP(H2272,'[1]CALCUL AS et AN'!$A$2:$AU$889,24,FALSE)</f>
        <v>637.44000000000005</v>
      </c>
      <c r="M2272" s="48">
        <f>VLOOKUP(H2272,'[1]CALCUL AS et AN'!$A$2:$AU$889,28,FALSE)</f>
        <v>637.44000000000005</v>
      </c>
      <c r="N2272">
        <v>637.44000000000005</v>
      </c>
      <c r="O2272" s="45">
        <f t="shared" si="163"/>
        <v>637.44000000000005</v>
      </c>
      <c r="P2272" s="48">
        <f t="shared" si="164"/>
        <v>637.44000000000005</v>
      </c>
      <c r="Q2272">
        <v>658.56</v>
      </c>
      <c r="R2272" s="45">
        <f>VLOOKUP(H2272,'[1]CALCUL AS et AN'!$A$2:$AU$889,46,FALSE)</f>
        <v>956.16000000000008</v>
      </c>
      <c r="S2272" s="48">
        <f>VLOOKUP(H2272,'[1]CALCUL AS et AN'!$A$2:$AU$889,47,FALSE)</f>
        <v>956.16000000000008</v>
      </c>
      <c r="T2272">
        <v>658.56</v>
      </c>
      <c r="U2272" s="45">
        <f t="shared" si="165"/>
        <v>956.16000000000008</v>
      </c>
      <c r="V2272" s="48">
        <f t="shared" si="166"/>
        <v>956.16000000000008</v>
      </c>
      <c r="W2272" t="s">
        <v>946</v>
      </c>
      <c r="X2272" t="s">
        <v>951</v>
      </c>
    </row>
    <row r="2273" spans="1:24" outlineLevel="2">
      <c r="A2273" t="s">
        <v>177</v>
      </c>
      <c r="B2273" s="73" t="str">
        <f t="shared" si="167"/>
        <v/>
      </c>
      <c r="C2273" t="s">
        <v>100</v>
      </c>
      <c r="D2273">
        <v>1</v>
      </c>
      <c r="E2273" t="s">
        <v>101</v>
      </c>
      <c r="F2273">
        <v>35</v>
      </c>
      <c r="H2273" t="s">
        <v>100</v>
      </c>
      <c r="I2273">
        <v>23.722000000000001</v>
      </c>
      <c r="J2273">
        <v>1</v>
      </c>
      <c r="K2273">
        <v>23.722000000000001</v>
      </c>
      <c r="L2273" s="45">
        <f>VLOOKUP(H2273,'[1]CALCUL AS et AN'!$A$2:$AU$889,24,FALSE)</f>
        <v>23.707000000000001</v>
      </c>
      <c r="M2273" s="48">
        <f>VLOOKUP(H2273,'[1]CALCUL AS et AN'!$A$2:$AU$889,28,FALSE)</f>
        <v>25.322600000000001</v>
      </c>
      <c r="N2273">
        <v>23.722000000000001</v>
      </c>
      <c r="O2273" s="45">
        <f t="shared" si="163"/>
        <v>23.707000000000001</v>
      </c>
      <c r="P2273" s="48">
        <f t="shared" si="164"/>
        <v>25.322600000000001</v>
      </c>
      <c r="Q2273">
        <v>35</v>
      </c>
      <c r="R2273" s="45">
        <f>VLOOKUP(H2273,'[1]CALCUL AS et AN'!$A$2:$AU$889,46,FALSE)</f>
        <v>34.785000000000004</v>
      </c>
      <c r="S2273" s="48">
        <f>VLOOKUP(H2273,'[1]CALCUL AS et AN'!$A$2:$AU$889,47,FALSE)</f>
        <v>37.169899999999998</v>
      </c>
      <c r="T2273">
        <v>35</v>
      </c>
      <c r="U2273" s="45">
        <f t="shared" si="165"/>
        <v>34.785000000000004</v>
      </c>
      <c r="V2273" s="48">
        <f t="shared" si="166"/>
        <v>37.169899999999998</v>
      </c>
      <c r="W2273" t="s">
        <v>946</v>
      </c>
      <c r="X2273" t="s">
        <v>1361</v>
      </c>
    </row>
    <row r="2274" spans="1:24" outlineLevel="2">
      <c r="A2274" t="s">
        <v>177</v>
      </c>
      <c r="B2274" s="73" t="str">
        <f t="shared" si="167"/>
        <v/>
      </c>
      <c r="C2274" t="s">
        <v>464</v>
      </c>
      <c r="D2274">
        <v>2</v>
      </c>
      <c r="E2274" t="s">
        <v>465</v>
      </c>
      <c r="F2274">
        <v>47.94</v>
      </c>
      <c r="H2274" t="s">
        <v>464</v>
      </c>
      <c r="I2274">
        <v>40.5</v>
      </c>
      <c r="J2274">
        <v>1</v>
      </c>
      <c r="K2274">
        <v>40.5</v>
      </c>
      <c r="L2274" s="45">
        <f>VLOOKUP(H2274,'[1]CALCUL AS et AN'!$A$2:$AU$889,24,FALSE)</f>
        <v>40.5</v>
      </c>
      <c r="M2274" s="48">
        <f>VLOOKUP(H2274,'[1]CALCUL AS et AN'!$A$2:$AU$889,28,FALSE)</f>
        <v>40.5</v>
      </c>
      <c r="N2274">
        <v>81</v>
      </c>
      <c r="O2274" s="45">
        <f t="shared" si="163"/>
        <v>81</v>
      </c>
      <c r="P2274" s="48">
        <f t="shared" si="164"/>
        <v>81</v>
      </c>
      <c r="Q2274">
        <v>47.94</v>
      </c>
      <c r="R2274" s="45">
        <f>VLOOKUP(H2274,'[1]CALCUL AS et AN'!$A$2:$AU$889,46,FALSE)</f>
        <v>60.75</v>
      </c>
      <c r="S2274" s="48">
        <f>VLOOKUP(H2274,'[1]CALCUL AS et AN'!$A$2:$AU$889,47,FALSE)</f>
        <v>60.75</v>
      </c>
      <c r="T2274">
        <v>95.88</v>
      </c>
      <c r="U2274" s="45">
        <f t="shared" si="165"/>
        <v>121.5</v>
      </c>
      <c r="V2274" s="48">
        <f t="shared" si="166"/>
        <v>121.5</v>
      </c>
      <c r="W2274" t="s">
        <v>946</v>
      </c>
      <c r="X2274" t="s">
        <v>937</v>
      </c>
    </row>
    <row r="2275" spans="1:24" outlineLevel="2">
      <c r="A2275" t="s">
        <v>177</v>
      </c>
      <c r="B2275" s="73" t="str">
        <f t="shared" si="167"/>
        <v/>
      </c>
      <c r="C2275" t="s">
        <v>1368</v>
      </c>
      <c r="D2275">
        <v>2</v>
      </c>
      <c r="E2275" t="s">
        <v>2959</v>
      </c>
      <c r="F2275">
        <v>59.78</v>
      </c>
      <c r="H2275" t="s">
        <v>1368</v>
      </c>
      <c r="I2275">
        <v>42.4</v>
      </c>
      <c r="J2275">
        <v>1</v>
      </c>
      <c r="K2275">
        <v>42.4</v>
      </c>
      <c r="L2275" s="45">
        <f>VLOOKUP(H2275,'[1]CALCUL AS et AN'!$A$2:$AU$889,24,FALSE)</f>
        <v>42.4</v>
      </c>
      <c r="M2275" s="48">
        <f>VLOOKUP(H2275,'[1]CALCUL AS et AN'!$A$2:$AU$889,28,FALSE)</f>
        <v>42.4</v>
      </c>
      <c r="N2275">
        <v>84.8</v>
      </c>
      <c r="O2275" s="45">
        <f t="shared" si="163"/>
        <v>84.8</v>
      </c>
      <c r="P2275" s="48">
        <f t="shared" si="164"/>
        <v>84.8</v>
      </c>
      <c r="Q2275">
        <v>59.78</v>
      </c>
      <c r="R2275" s="45">
        <f>VLOOKUP(H2275,'[1]CALCUL AS et AN'!$A$2:$AU$889,46,FALSE)</f>
        <v>63.599999999999994</v>
      </c>
      <c r="S2275" s="48">
        <f>VLOOKUP(H2275,'[1]CALCUL AS et AN'!$A$2:$AU$889,47,FALSE)</f>
        <v>63.599999999999994</v>
      </c>
      <c r="T2275">
        <v>119.56</v>
      </c>
      <c r="U2275" s="45">
        <f t="shared" si="165"/>
        <v>127.19999999999999</v>
      </c>
      <c r="V2275" s="48">
        <f t="shared" si="166"/>
        <v>127.19999999999999</v>
      </c>
      <c r="W2275" t="s">
        <v>946</v>
      </c>
      <c r="X2275" t="s">
        <v>951</v>
      </c>
    </row>
    <row r="2276" spans="1:24" outlineLevel="2">
      <c r="A2276" t="s">
        <v>177</v>
      </c>
      <c r="B2276" s="73" t="str">
        <f t="shared" si="167"/>
        <v/>
      </c>
      <c r="C2276" t="s">
        <v>1438</v>
      </c>
      <c r="D2276">
        <v>2</v>
      </c>
      <c r="E2276" t="s">
        <v>2961</v>
      </c>
      <c r="F2276">
        <v>70.5</v>
      </c>
      <c r="H2276" t="s">
        <v>1438</v>
      </c>
      <c r="I2276">
        <v>50</v>
      </c>
      <c r="J2276">
        <v>1</v>
      </c>
      <c r="K2276">
        <v>50</v>
      </c>
      <c r="L2276" s="45">
        <f>VLOOKUP(H2276,'[1]CALCUL AS et AN'!$A$2:$AU$889,24,FALSE)</f>
        <v>50</v>
      </c>
      <c r="M2276" s="48">
        <f>VLOOKUP(H2276,'[1]CALCUL AS et AN'!$A$2:$AU$889,28,FALSE)</f>
        <v>50</v>
      </c>
      <c r="N2276">
        <v>100</v>
      </c>
      <c r="O2276" s="45">
        <f t="shared" si="163"/>
        <v>100</v>
      </c>
      <c r="P2276" s="48">
        <f t="shared" si="164"/>
        <v>100</v>
      </c>
      <c r="Q2276">
        <v>70.5</v>
      </c>
      <c r="R2276" s="45">
        <f>VLOOKUP(H2276,'[1]CALCUL AS et AN'!$A$2:$AU$889,46,FALSE)</f>
        <v>75</v>
      </c>
      <c r="S2276" s="48">
        <f>VLOOKUP(H2276,'[1]CALCUL AS et AN'!$A$2:$AU$889,47,FALSE)</f>
        <v>75</v>
      </c>
      <c r="T2276">
        <v>141</v>
      </c>
      <c r="U2276" s="45">
        <f t="shared" si="165"/>
        <v>150</v>
      </c>
      <c r="V2276" s="48">
        <f t="shared" si="166"/>
        <v>150</v>
      </c>
      <c r="W2276" t="s">
        <v>946</v>
      </c>
      <c r="X2276" t="s">
        <v>951</v>
      </c>
    </row>
    <row r="2277" spans="1:24" outlineLevel="2">
      <c r="A2277" t="s">
        <v>177</v>
      </c>
      <c r="B2277" s="73" t="str">
        <f t="shared" si="167"/>
        <v/>
      </c>
      <c r="C2277" t="s">
        <v>472</v>
      </c>
      <c r="D2277">
        <v>1</v>
      </c>
      <c r="E2277" t="s">
        <v>993</v>
      </c>
      <c r="F2277">
        <v>4.87</v>
      </c>
      <c r="H2277" t="s">
        <v>472</v>
      </c>
      <c r="I2277">
        <v>0.94</v>
      </c>
      <c r="J2277">
        <v>1</v>
      </c>
      <c r="K2277">
        <v>0.94</v>
      </c>
      <c r="L2277" s="45">
        <f>VLOOKUP(H2277,'[1]CALCUL AS et AN'!$A$2:$AU$889,24,FALSE)</f>
        <v>2.1800000000000002</v>
      </c>
      <c r="M2277" s="48">
        <f>VLOOKUP(H2277,'[1]CALCUL AS et AN'!$A$2:$AU$889,28,FALSE)</f>
        <v>0.94</v>
      </c>
      <c r="N2277">
        <v>0.94</v>
      </c>
      <c r="O2277" s="45">
        <f t="shared" si="163"/>
        <v>2.1800000000000002</v>
      </c>
      <c r="P2277" s="48">
        <f t="shared" si="164"/>
        <v>0.94</v>
      </c>
      <c r="Q2277">
        <v>4.87</v>
      </c>
      <c r="R2277" s="45">
        <f>VLOOKUP(H2277,'[1]CALCUL AS et AN'!$A$2:$AU$889,46,FALSE)</f>
        <v>4.9050000000000002</v>
      </c>
      <c r="S2277" s="48">
        <f>VLOOKUP(H2277,'[1]CALCUL AS et AN'!$A$2:$AU$889,47,FALSE)</f>
        <v>2.1149999999999998</v>
      </c>
      <c r="T2277">
        <v>4.87</v>
      </c>
      <c r="U2277" s="45">
        <f t="shared" si="165"/>
        <v>4.9050000000000002</v>
      </c>
      <c r="V2277" s="48">
        <f t="shared" si="166"/>
        <v>2.1149999999999998</v>
      </c>
      <c r="W2277" t="s">
        <v>946</v>
      </c>
      <c r="X2277" t="s">
        <v>937</v>
      </c>
    </row>
    <row r="2278" spans="1:24" outlineLevel="2">
      <c r="A2278" t="s">
        <v>177</v>
      </c>
      <c r="B2278" s="73" t="str">
        <f t="shared" si="167"/>
        <v/>
      </c>
      <c r="C2278" t="s">
        <v>2140</v>
      </c>
      <c r="D2278">
        <v>1</v>
      </c>
      <c r="E2278" t="s">
        <v>2141</v>
      </c>
      <c r="F2278">
        <v>52.97</v>
      </c>
      <c r="H2278" t="s">
        <v>2140</v>
      </c>
      <c r="I2278">
        <v>34.522999999999996</v>
      </c>
      <c r="J2278">
        <v>1</v>
      </c>
      <c r="K2278">
        <v>34.522999999999996</v>
      </c>
      <c r="L2278" s="45">
        <f>VLOOKUP(H2278,'[1]CALCUL AS et AN'!$A$2:$AU$889,24,FALSE)</f>
        <v>35.722000000000001</v>
      </c>
      <c r="M2278" s="48">
        <f>VLOOKUP(H2278,'[1]CALCUL AS et AN'!$A$2:$AU$889,28,FALSE)</f>
        <v>34.483000000000004</v>
      </c>
      <c r="N2278">
        <v>34.522999999999996</v>
      </c>
      <c r="O2278" s="45">
        <f t="shared" si="163"/>
        <v>35.722000000000001</v>
      </c>
      <c r="P2278" s="48">
        <f t="shared" si="164"/>
        <v>34.483000000000004</v>
      </c>
      <c r="Q2278">
        <v>52.97</v>
      </c>
      <c r="R2278" s="45">
        <f>VLOOKUP(H2278,'[1]CALCUL AS et AN'!$A$2:$AU$889,46,FALSE)</f>
        <v>56.547619999999995</v>
      </c>
      <c r="S2278" s="48">
        <f>VLOOKUP(H2278,'[1]CALCUL AS et AN'!$A$2:$AU$889,47,FALSE)</f>
        <v>53.755119999999998</v>
      </c>
      <c r="T2278">
        <v>52.97</v>
      </c>
      <c r="U2278" s="45">
        <f t="shared" si="165"/>
        <v>56.547619999999995</v>
      </c>
      <c r="V2278" s="48">
        <f t="shared" si="166"/>
        <v>53.755119999999998</v>
      </c>
      <c r="W2278" t="s">
        <v>946</v>
      </c>
      <c r="X2278" t="s">
        <v>1361</v>
      </c>
    </row>
    <row r="2279" spans="1:24" outlineLevel="1">
      <c r="A2279" s="73" t="s">
        <v>3190</v>
      </c>
      <c r="B2279" s="73" t="str">
        <f t="shared" si="167"/>
        <v>BFV3EH</v>
      </c>
      <c r="N2279">
        <f>SUBTOTAL(9,N2272:N2278)</f>
        <v>962.42500000000007</v>
      </c>
      <c r="O2279" s="45">
        <f>SUBTOTAL(9,O2272:O2278)</f>
        <v>964.84899999999993</v>
      </c>
      <c r="P2279" s="48">
        <f>SUBTOTAL(9,P2272:P2278)</f>
        <v>963.98559999999998</v>
      </c>
      <c r="T2279">
        <f>SUBTOTAL(9,T2272:T2278)</f>
        <v>1107.8399999999999</v>
      </c>
      <c r="U2279" s="45">
        <f>SUBTOTAL(9,U2272:U2278)</f>
        <v>1451.0976200000002</v>
      </c>
      <c r="V2279" s="48">
        <f>SUBTOTAL(9,V2272:V2278)</f>
        <v>1447.9000200000003</v>
      </c>
    </row>
    <row r="2280" spans="1:24" outlineLevel="2">
      <c r="A2280" t="s">
        <v>283</v>
      </c>
      <c r="B2280" s="73" t="str">
        <f t="shared" si="167"/>
        <v/>
      </c>
      <c r="C2280" t="s">
        <v>1093</v>
      </c>
      <c r="D2280">
        <v>1</v>
      </c>
      <c r="E2280" t="s">
        <v>1095</v>
      </c>
      <c r="F2280">
        <v>510.94</v>
      </c>
      <c r="H2280" t="s">
        <v>1093</v>
      </c>
      <c r="I2280">
        <v>358.88</v>
      </c>
      <c r="J2280">
        <v>1</v>
      </c>
      <c r="K2280">
        <v>358.88</v>
      </c>
      <c r="L2280" s="45">
        <f>VLOOKUP(H2280,'[1]CALCUL AS et AN'!$A$2:$AU$889,24,FALSE)</f>
        <v>358.88</v>
      </c>
      <c r="M2280" s="48">
        <f>VLOOKUP(H2280,'[1]CALCUL AS et AN'!$A$2:$AU$889,28,FALSE)</f>
        <v>448.6</v>
      </c>
      <c r="N2280">
        <v>358.88</v>
      </c>
      <c r="O2280" s="45">
        <f t="shared" si="163"/>
        <v>358.88</v>
      </c>
      <c r="P2280" s="48">
        <f t="shared" si="164"/>
        <v>448.6</v>
      </c>
      <c r="Q2280">
        <v>510.94</v>
      </c>
      <c r="R2280" s="45">
        <f>VLOOKUP(H2280,'[1]CALCUL AS et AN'!$A$2:$AU$889,46,FALSE)</f>
        <v>477.31040000000002</v>
      </c>
      <c r="S2280" s="48">
        <f>VLOOKUP(H2280,'[1]CALCUL AS et AN'!$A$2:$AU$889,47,FALSE)</f>
        <v>596.63800000000003</v>
      </c>
      <c r="T2280">
        <v>510.94</v>
      </c>
      <c r="U2280" s="45">
        <f t="shared" si="165"/>
        <v>477.31040000000002</v>
      </c>
      <c r="V2280" s="48">
        <f t="shared" si="166"/>
        <v>596.63800000000003</v>
      </c>
      <c r="W2280" t="s">
        <v>946</v>
      </c>
      <c r="X2280" t="s">
        <v>951</v>
      </c>
    </row>
    <row r="2281" spans="1:24" outlineLevel="2">
      <c r="A2281" t="s">
        <v>283</v>
      </c>
      <c r="B2281" s="73" t="str">
        <f t="shared" si="167"/>
        <v/>
      </c>
      <c r="C2281" t="s">
        <v>408</v>
      </c>
      <c r="D2281">
        <v>1</v>
      </c>
      <c r="E2281" t="s">
        <v>409</v>
      </c>
      <c r="F2281">
        <v>9.9</v>
      </c>
      <c r="H2281" t="s">
        <v>408</v>
      </c>
      <c r="I2281">
        <v>9.4499999999999993</v>
      </c>
      <c r="J2281">
        <v>1</v>
      </c>
      <c r="K2281">
        <v>9.4499999999999993</v>
      </c>
      <c r="L2281" s="45">
        <f>VLOOKUP(H2281,'[1]CALCUL AS et AN'!$A$2:$AU$889,24,FALSE)</f>
        <v>9.4499999999999993</v>
      </c>
      <c r="M2281" s="48">
        <f>VLOOKUP(H2281,'[1]CALCUL AS et AN'!$A$2:$AU$889,28,FALSE)</f>
        <v>9.4499999999999993</v>
      </c>
      <c r="N2281">
        <v>9.4499999999999993</v>
      </c>
      <c r="O2281" s="45">
        <f t="shared" si="163"/>
        <v>9.4499999999999993</v>
      </c>
      <c r="P2281" s="48">
        <f t="shared" si="164"/>
        <v>9.4499999999999993</v>
      </c>
      <c r="Q2281">
        <v>13.28</v>
      </c>
      <c r="R2281" s="45">
        <f>VLOOKUP(H2281,'[1]CALCUL AS et AN'!$A$2:$AU$889,46,FALSE)</f>
        <v>14.174999999999999</v>
      </c>
      <c r="S2281" s="48">
        <f>VLOOKUP(H2281,'[1]CALCUL AS et AN'!$A$2:$AU$889,47,FALSE)</f>
        <v>14.174999999999999</v>
      </c>
      <c r="T2281">
        <v>13.28</v>
      </c>
      <c r="U2281" s="45">
        <f t="shared" si="165"/>
        <v>14.174999999999999</v>
      </c>
      <c r="V2281" s="48">
        <f t="shared" si="166"/>
        <v>14.174999999999999</v>
      </c>
      <c r="W2281" t="s">
        <v>946</v>
      </c>
      <c r="X2281" t="s">
        <v>937</v>
      </c>
    </row>
    <row r="2282" spans="1:24" outlineLevel="1">
      <c r="A2282" s="73" t="s">
        <v>3191</v>
      </c>
      <c r="B2282" s="73" t="str">
        <f t="shared" si="167"/>
        <v>PFH7EH</v>
      </c>
      <c r="N2282">
        <f>SUBTOTAL(9,N2280:N2281)</f>
        <v>368.33</v>
      </c>
      <c r="O2282" s="45">
        <f>SUBTOTAL(9,O2280:O2281)</f>
        <v>368.33</v>
      </c>
      <c r="P2282" s="48">
        <f>SUBTOTAL(9,P2280:P2281)</f>
        <v>458.05</v>
      </c>
      <c r="T2282">
        <f>SUBTOTAL(9,T2280:T2281)</f>
        <v>524.22</v>
      </c>
      <c r="U2282" s="45">
        <f>SUBTOTAL(9,U2280:U2281)</f>
        <v>491.48540000000003</v>
      </c>
      <c r="V2282" s="48">
        <f>SUBTOTAL(9,V2280:V2281)</f>
        <v>610.81299999999999</v>
      </c>
    </row>
    <row r="2283" spans="1:24" outlineLevel="2">
      <c r="A2283" t="s">
        <v>302</v>
      </c>
      <c r="B2283" s="73" t="str">
        <f t="shared" si="167"/>
        <v>2.5X1.6</v>
      </c>
      <c r="C2283" t="s">
        <v>412</v>
      </c>
      <c r="D2283">
        <v>1</v>
      </c>
      <c r="E2283" t="s">
        <v>413</v>
      </c>
      <c r="F2283">
        <v>16.5</v>
      </c>
      <c r="H2283" t="s">
        <v>412</v>
      </c>
      <c r="I2283">
        <v>13.85</v>
      </c>
      <c r="J2283">
        <v>1</v>
      </c>
      <c r="K2283">
        <v>13.85</v>
      </c>
      <c r="L2283" s="45">
        <f>VLOOKUP(H2283,'[1]CALCUL AS et AN'!$A$2:$AU$889,24,FALSE)</f>
        <v>13.85</v>
      </c>
      <c r="M2283" s="48">
        <f>VLOOKUP(H2283,'[1]CALCUL AS et AN'!$A$2:$AU$889,28,FALSE)</f>
        <v>13.85</v>
      </c>
      <c r="N2283">
        <v>13.85</v>
      </c>
      <c r="O2283" s="45">
        <f t="shared" si="163"/>
        <v>13.85</v>
      </c>
      <c r="P2283" s="48">
        <f t="shared" si="164"/>
        <v>13.85</v>
      </c>
      <c r="Q2283">
        <v>20.78</v>
      </c>
      <c r="R2283" s="45">
        <f>VLOOKUP(H2283,'[1]CALCUL AS et AN'!$A$2:$AU$889,46,FALSE)</f>
        <v>20.774999999999999</v>
      </c>
      <c r="S2283" s="48">
        <f>VLOOKUP(H2283,'[1]CALCUL AS et AN'!$A$2:$AU$889,47,FALSE)</f>
        <v>20.774999999999999</v>
      </c>
      <c r="T2283">
        <v>20.78</v>
      </c>
      <c r="U2283" s="45">
        <f t="shared" si="165"/>
        <v>20.774999999999999</v>
      </c>
      <c r="V2283" s="48">
        <f t="shared" si="166"/>
        <v>20.774999999999999</v>
      </c>
      <c r="W2283" t="s">
        <v>946</v>
      </c>
      <c r="X2283" t="s">
        <v>937</v>
      </c>
    </row>
    <row r="2284" spans="1:24" outlineLevel="2">
      <c r="A2284" t="s">
        <v>302</v>
      </c>
      <c r="B2284" s="73" t="str">
        <f t="shared" si="167"/>
        <v>2.5X1.6</v>
      </c>
      <c r="C2284" t="s">
        <v>1937</v>
      </c>
      <c r="D2284">
        <v>1</v>
      </c>
      <c r="E2284" t="s">
        <v>1938</v>
      </c>
      <c r="F2284">
        <v>309.75</v>
      </c>
      <c r="H2284" t="s">
        <v>1937</v>
      </c>
      <c r="I2284">
        <v>234.67</v>
      </c>
      <c r="J2284">
        <v>1</v>
      </c>
      <c r="K2284">
        <v>234.67</v>
      </c>
      <c r="L2284" s="45">
        <f>VLOOKUP(H2284,'[1]CALCUL AS et AN'!$A$2:$AU$889,24,FALSE)</f>
        <v>234.67</v>
      </c>
      <c r="M2284" s="48">
        <f>VLOOKUP(H2284,'[1]CALCUL AS et AN'!$A$2:$AU$889,28,FALSE)</f>
        <v>293.33749999999998</v>
      </c>
      <c r="N2284">
        <v>234.67</v>
      </c>
      <c r="O2284" s="45">
        <f t="shared" si="163"/>
        <v>234.67</v>
      </c>
      <c r="P2284" s="48">
        <f t="shared" si="164"/>
        <v>293.33749999999998</v>
      </c>
      <c r="Q2284">
        <v>309.75</v>
      </c>
      <c r="R2284" s="45">
        <f>VLOOKUP(H2284,'[1]CALCUL AS et AN'!$A$2:$AU$889,46,FALSE)</f>
        <v>312.11110000000002</v>
      </c>
      <c r="S2284" s="48">
        <f>VLOOKUP(H2284,'[1]CALCUL AS et AN'!$A$2:$AU$889,47,FALSE)</f>
        <v>390.13887499999998</v>
      </c>
      <c r="T2284">
        <v>309.75</v>
      </c>
      <c r="U2284" s="45">
        <f t="shared" si="165"/>
        <v>312.11110000000002</v>
      </c>
      <c r="V2284" s="48">
        <f t="shared" si="166"/>
        <v>390.13887499999998</v>
      </c>
      <c r="W2284" t="s">
        <v>946</v>
      </c>
      <c r="X2284" t="s">
        <v>951</v>
      </c>
    </row>
    <row r="2285" spans="1:24" outlineLevel="2">
      <c r="A2285" t="s">
        <v>302</v>
      </c>
      <c r="B2285" s="73" t="str">
        <f t="shared" si="167"/>
        <v>2.5X1.6</v>
      </c>
      <c r="C2285" t="s">
        <v>512</v>
      </c>
      <c r="D2285">
        <v>2</v>
      </c>
      <c r="E2285" t="s">
        <v>1006</v>
      </c>
      <c r="F2285">
        <v>4.63</v>
      </c>
      <c r="H2285" t="s">
        <v>512</v>
      </c>
      <c r="I2285">
        <v>2.63</v>
      </c>
      <c r="J2285">
        <v>1</v>
      </c>
      <c r="K2285">
        <v>2.63</v>
      </c>
      <c r="L2285" s="45">
        <f>VLOOKUP(H2285,'[1]CALCUL AS et AN'!$A$2:$AU$889,24,FALSE)</f>
        <v>2.63</v>
      </c>
      <c r="M2285" s="48">
        <f>VLOOKUP(H2285,'[1]CALCUL AS et AN'!$A$2:$AU$889,28,FALSE)</f>
        <v>2.63</v>
      </c>
      <c r="N2285">
        <v>5.26</v>
      </c>
      <c r="O2285" s="45">
        <f t="shared" si="163"/>
        <v>5.26</v>
      </c>
      <c r="P2285" s="48">
        <f t="shared" si="164"/>
        <v>5.26</v>
      </c>
      <c r="Q2285">
        <v>4.7300000000000004</v>
      </c>
      <c r="R2285" s="45">
        <f>VLOOKUP(H2285,'[1]CALCUL AS et AN'!$A$2:$AU$889,46,FALSE)</f>
        <v>5.26</v>
      </c>
      <c r="S2285" s="48">
        <f>VLOOKUP(H2285,'[1]CALCUL AS et AN'!$A$2:$AU$889,47,FALSE)</f>
        <v>5.26</v>
      </c>
      <c r="T2285">
        <v>9.4600000000000009</v>
      </c>
      <c r="U2285" s="45">
        <f t="shared" si="165"/>
        <v>10.52</v>
      </c>
      <c r="V2285" s="48">
        <f t="shared" si="166"/>
        <v>10.52</v>
      </c>
      <c r="W2285" t="s">
        <v>946</v>
      </c>
      <c r="X2285" t="s">
        <v>937</v>
      </c>
    </row>
    <row r="2286" spans="1:24" outlineLevel="1">
      <c r="A2286" s="73" t="s">
        <v>3192</v>
      </c>
      <c r="B2286" s="73" t="str">
        <f t="shared" si="167"/>
        <v>PFV2EH2.5X1.6</v>
      </c>
      <c r="N2286">
        <f>SUBTOTAL(9,N2283:N2285)</f>
        <v>253.77999999999997</v>
      </c>
      <c r="O2286" s="45">
        <f>SUBTOTAL(9,O2283:O2285)</f>
        <v>253.77999999999997</v>
      </c>
      <c r="P2286" s="48">
        <f>SUBTOTAL(9,P2283:P2285)</f>
        <v>312.44749999999999</v>
      </c>
      <c r="T2286">
        <f>SUBTOTAL(9,T2283:T2285)</f>
        <v>339.98999999999995</v>
      </c>
      <c r="U2286" s="45">
        <f>SUBTOTAL(9,U2283:U2285)</f>
        <v>343.40609999999998</v>
      </c>
      <c r="V2286" s="48">
        <f>SUBTOTAL(9,V2283:V2285)</f>
        <v>421.43387499999994</v>
      </c>
    </row>
    <row r="2287" spans="1:24" outlineLevel="2">
      <c r="A2287" t="s">
        <v>273</v>
      </c>
      <c r="B2287" s="73" t="str">
        <f t="shared" si="167"/>
        <v/>
      </c>
      <c r="C2287" t="s">
        <v>1453</v>
      </c>
      <c r="D2287">
        <v>1</v>
      </c>
      <c r="E2287" t="s">
        <v>1454</v>
      </c>
      <c r="F2287">
        <v>223.08</v>
      </c>
      <c r="H2287" t="s">
        <v>1453</v>
      </c>
      <c r="I2287">
        <v>156.54</v>
      </c>
      <c r="J2287">
        <v>1</v>
      </c>
      <c r="K2287">
        <v>156.54</v>
      </c>
      <c r="L2287" s="45">
        <f>VLOOKUP(H2287,'[1]CALCUL AS et AN'!$A$2:$AU$889,24,FALSE)</f>
        <v>156.54</v>
      </c>
      <c r="M2287" s="48">
        <f>VLOOKUP(H2287,'[1]CALCUL AS et AN'!$A$2:$AU$889,28,FALSE)</f>
        <v>195.67499999999998</v>
      </c>
      <c r="N2287">
        <v>156.54</v>
      </c>
      <c r="O2287" s="45">
        <f t="shared" si="163"/>
        <v>156.54</v>
      </c>
      <c r="P2287" s="48">
        <f t="shared" si="164"/>
        <v>195.67499999999998</v>
      </c>
      <c r="Q2287">
        <v>223.08</v>
      </c>
      <c r="R2287" s="45">
        <f>VLOOKUP(H2287,'[1]CALCUL AS et AN'!$A$2:$AU$889,46,FALSE)</f>
        <v>208.19820000000001</v>
      </c>
      <c r="S2287" s="48">
        <f>VLOOKUP(H2287,'[1]CALCUL AS et AN'!$A$2:$AU$889,47,FALSE)</f>
        <v>260.24775</v>
      </c>
      <c r="T2287">
        <v>223.08</v>
      </c>
      <c r="U2287" s="45">
        <f t="shared" si="165"/>
        <v>208.19820000000001</v>
      </c>
      <c r="V2287" s="48">
        <f t="shared" si="166"/>
        <v>260.24775</v>
      </c>
      <c r="W2287" t="s">
        <v>946</v>
      </c>
      <c r="X2287" t="s">
        <v>951</v>
      </c>
    </row>
    <row r="2288" spans="1:24" outlineLevel="2">
      <c r="A2288" t="s">
        <v>273</v>
      </c>
      <c r="B2288" s="73" t="str">
        <f t="shared" si="167"/>
        <v/>
      </c>
      <c r="C2288" t="s">
        <v>408</v>
      </c>
      <c r="D2288">
        <v>1</v>
      </c>
      <c r="E2288" t="s">
        <v>409</v>
      </c>
      <c r="F2288">
        <v>9.9</v>
      </c>
      <c r="H2288" t="s">
        <v>408</v>
      </c>
      <c r="I2288">
        <v>9.4499999999999993</v>
      </c>
      <c r="J2288">
        <v>1</v>
      </c>
      <c r="K2288">
        <v>9.4499999999999993</v>
      </c>
      <c r="L2288" s="45">
        <f>VLOOKUP(H2288,'[1]CALCUL AS et AN'!$A$2:$AU$889,24,FALSE)</f>
        <v>9.4499999999999993</v>
      </c>
      <c r="M2288" s="48">
        <f>VLOOKUP(H2288,'[1]CALCUL AS et AN'!$A$2:$AU$889,28,FALSE)</f>
        <v>9.4499999999999993</v>
      </c>
      <c r="N2288">
        <v>9.4499999999999993</v>
      </c>
      <c r="O2288" s="45">
        <f t="shared" si="163"/>
        <v>9.4499999999999993</v>
      </c>
      <c r="P2288" s="48">
        <f t="shared" si="164"/>
        <v>9.4499999999999993</v>
      </c>
      <c r="Q2288">
        <v>13.28</v>
      </c>
      <c r="R2288" s="45">
        <f>VLOOKUP(H2288,'[1]CALCUL AS et AN'!$A$2:$AU$889,46,FALSE)</f>
        <v>14.174999999999999</v>
      </c>
      <c r="S2288" s="48">
        <f>VLOOKUP(H2288,'[1]CALCUL AS et AN'!$A$2:$AU$889,47,FALSE)</f>
        <v>14.174999999999999</v>
      </c>
      <c r="T2288">
        <v>13.28</v>
      </c>
      <c r="U2288" s="45">
        <f t="shared" si="165"/>
        <v>14.174999999999999</v>
      </c>
      <c r="V2288" s="48">
        <f t="shared" si="166"/>
        <v>14.174999999999999</v>
      </c>
      <c r="W2288" t="s">
        <v>946</v>
      </c>
      <c r="X2288" t="s">
        <v>937</v>
      </c>
    </row>
    <row r="2289" spans="1:24" outlineLevel="1">
      <c r="A2289" s="73" t="s">
        <v>3193</v>
      </c>
      <c r="B2289" s="73" t="str">
        <f t="shared" si="167"/>
        <v>PFH2EH</v>
      </c>
      <c r="N2289">
        <f>SUBTOTAL(9,N2287:N2288)</f>
        <v>165.98999999999998</v>
      </c>
      <c r="O2289" s="45">
        <f>SUBTOTAL(9,O2287:O2288)</f>
        <v>165.98999999999998</v>
      </c>
      <c r="P2289" s="48">
        <f>SUBTOTAL(9,P2287:P2288)</f>
        <v>205.12499999999997</v>
      </c>
      <c r="T2289">
        <f>SUBTOTAL(9,T2287:T2288)</f>
        <v>236.36</v>
      </c>
      <c r="U2289" s="45">
        <f>SUBTOTAL(9,U2287:U2288)</f>
        <v>222.37320000000003</v>
      </c>
      <c r="V2289" s="48">
        <f>SUBTOTAL(9,V2287:V2288)</f>
        <v>274.42275000000001</v>
      </c>
    </row>
    <row r="2290" spans="1:24" outlineLevel="2">
      <c r="A2290" t="s">
        <v>287</v>
      </c>
      <c r="B2290" s="73" t="str">
        <f t="shared" si="167"/>
        <v/>
      </c>
      <c r="C2290" t="s">
        <v>1099</v>
      </c>
      <c r="D2290">
        <v>1</v>
      </c>
      <c r="E2290" t="s">
        <v>1101</v>
      </c>
      <c r="F2290">
        <v>572.12</v>
      </c>
      <c r="H2290" t="s">
        <v>1099</v>
      </c>
      <c r="I2290">
        <v>428.74</v>
      </c>
      <c r="J2290">
        <v>1</v>
      </c>
      <c r="K2290">
        <v>428.74</v>
      </c>
      <c r="L2290" s="45">
        <f>VLOOKUP(H2290,'[1]CALCUL AS et AN'!$A$2:$AU$889,24,FALSE)</f>
        <v>428.74</v>
      </c>
      <c r="M2290" s="48">
        <f>VLOOKUP(H2290,'[1]CALCUL AS et AN'!$A$2:$AU$889,28,FALSE)</f>
        <v>535.92499999999995</v>
      </c>
      <c r="N2290">
        <v>428.74</v>
      </c>
      <c r="O2290" s="45">
        <f t="shared" si="163"/>
        <v>428.74</v>
      </c>
      <c r="P2290" s="48">
        <f t="shared" si="164"/>
        <v>535.92499999999995</v>
      </c>
      <c r="Q2290">
        <v>572.12</v>
      </c>
      <c r="R2290" s="45">
        <f>VLOOKUP(H2290,'[1]CALCUL AS et AN'!$A$2:$AU$889,46,FALSE)</f>
        <v>570.2242</v>
      </c>
      <c r="S2290" s="48">
        <f>VLOOKUP(H2290,'[1]CALCUL AS et AN'!$A$2:$AU$889,47,FALSE)</f>
        <v>712.78025000000002</v>
      </c>
      <c r="T2290">
        <v>572.12</v>
      </c>
      <c r="U2290" s="45">
        <f t="shared" si="165"/>
        <v>570.2242</v>
      </c>
      <c r="V2290" s="48">
        <f t="shared" si="166"/>
        <v>712.78025000000002</v>
      </c>
      <c r="W2290" t="s">
        <v>946</v>
      </c>
      <c r="X2290" t="s">
        <v>951</v>
      </c>
    </row>
    <row r="2291" spans="1:24" outlineLevel="2">
      <c r="A2291" t="s">
        <v>287</v>
      </c>
      <c r="B2291" s="73" t="str">
        <f t="shared" si="167"/>
        <v/>
      </c>
      <c r="C2291" t="s">
        <v>408</v>
      </c>
      <c r="D2291">
        <v>1</v>
      </c>
      <c r="E2291" t="s">
        <v>409</v>
      </c>
      <c r="F2291">
        <v>9.9</v>
      </c>
      <c r="H2291" t="s">
        <v>408</v>
      </c>
      <c r="I2291">
        <v>9.4499999999999993</v>
      </c>
      <c r="J2291">
        <v>1</v>
      </c>
      <c r="K2291">
        <v>9.4499999999999993</v>
      </c>
      <c r="L2291" s="45">
        <f>VLOOKUP(H2291,'[1]CALCUL AS et AN'!$A$2:$AU$889,24,FALSE)</f>
        <v>9.4499999999999993</v>
      </c>
      <c r="M2291" s="48">
        <f>VLOOKUP(H2291,'[1]CALCUL AS et AN'!$A$2:$AU$889,28,FALSE)</f>
        <v>9.4499999999999993</v>
      </c>
      <c r="N2291">
        <v>9.4499999999999993</v>
      </c>
      <c r="O2291" s="45">
        <f t="shared" si="163"/>
        <v>9.4499999999999993</v>
      </c>
      <c r="P2291" s="48">
        <f t="shared" si="164"/>
        <v>9.4499999999999993</v>
      </c>
      <c r="Q2291">
        <v>13.28</v>
      </c>
      <c r="R2291" s="45">
        <f>VLOOKUP(H2291,'[1]CALCUL AS et AN'!$A$2:$AU$889,46,FALSE)</f>
        <v>14.174999999999999</v>
      </c>
      <c r="S2291" s="48">
        <f>VLOOKUP(H2291,'[1]CALCUL AS et AN'!$A$2:$AU$889,47,FALSE)</f>
        <v>14.174999999999999</v>
      </c>
      <c r="T2291">
        <v>13.28</v>
      </c>
      <c r="U2291" s="45">
        <f t="shared" si="165"/>
        <v>14.174999999999999</v>
      </c>
      <c r="V2291" s="48">
        <f t="shared" si="166"/>
        <v>14.174999999999999</v>
      </c>
      <c r="W2291" t="s">
        <v>946</v>
      </c>
      <c r="X2291" t="s">
        <v>937</v>
      </c>
    </row>
    <row r="2292" spans="1:24" outlineLevel="1">
      <c r="A2292" s="73" t="s">
        <v>3194</v>
      </c>
      <c r="B2292" s="73" t="str">
        <f t="shared" si="167"/>
        <v>PFH9EH</v>
      </c>
      <c r="N2292">
        <f>SUBTOTAL(9,N2290:N2291)</f>
        <v>438.19</v>
      </c>
      <c r="O2292" s="45">
        <f>SUBTOTAL(9,O2290:O2291)</f>
        <v>438.19</v>
      </c>
      <c r="P2292" s="48">
        <f>SUBTOTAL(9,P2290:P2291)</f>
        <v>545.375</v>
      </c>
      <c r="T2292">
        <f>SUBTOTAL(9,T2290:T2291)</f>
        <v>585.4</v>
      </c>
      <c r="U2292" s="45">
        <f>SUBTOTAL(9,U2290:U2291)</f>
        <v>584.39919999999995</v>
      </c>
      <c r="V2292" s="48">
        <f>SUBTOTAL(9,V2290:V2291)</f>
        <v>726.95524999999998</v>
      </c>
    </row>
    <row r="2293" spans="1:24" outlineLevel="2">
      <c r="A2293" t="s">
        <v>289</v>
      </c>
      <c r="B2293" s="73" t="str">
        <f t="shared" si="167"/>
        <v>H</v>
      </c>
      <c r="C2293" t="s">
        <v>1102</v>
      </c>
      <c r="D2293">
        <v>1</v>
      </c>
      <c r="E2293" t="s">
        <v>2955</v>
      </c>
      <c r="F2293">
        <v>682.51</v>
      </c>
      <c r="H2293" t="s">
        <v>1102</v>
      </c>
      <c r="I2293">
        <v>487.17</v>
      </c>
      <c r="J2293">
        <v>1</v>
      </c>
      <c r="K2293">
        <v>487.17</v>
      </c>
      <c r="L2293" s="45">
        <f>VLOOKUP(H2293,'[1]CALCUL AS et AN'!$A$2:$AU$889,24,FALSE)</f>
        <v>487.17</v>
      </c>
      <c r="M2293" s="48">
        <f>VLOOKUP(H2293,'[1]CALCUL AS et AN'!$A$2:$AU$889,28,FALSE)</f>
        <v>608.96249999999998</v>
      </c>
      <c r="N2293">
        <v>487.17</v>
      </c>
      <c r="O2293" s="45">
        <f t="shared" si="163"/>
        <v>487.17</v>
      </c>
      <c r="P2293" s="48">
        <f t="shared" si="164"/>
        <v>608.96249999999998</v>
      </c>
      <c r="Q2293">
        <v>682.51</v>
      </c>
      <c r="R2293" s="45">
        <f>VLOOKUP(H2293,'[1]CALCUL AS et AN'!$A$2:$AU$889,46,FALSE)</f>
        <v>647.93610000000001</v>
      </c>
      <c r="S2293" s="48">
        <f>VLOOKUP(H2293,'[1]CALCUL AS et AN'!$A$2:$AU$889,47,FALSE)</f>
        <v>809.92012499999998</v>
      </c>
      <c r="T2293">
        <v>682.51</v>
      </c>
      <c r="U2293" s="45">
        <f t="shared" si="165"/>
        <v>647.93610000000001</v>
      </c>
      <c r="V2293" s="48">
        <f t="shared" si="166"/>
        <v>809.92012499999998</v>
      </c>
      <c r="W2293" t="s">
        <v>946</v>
      </c>
      <c r="X2293" t="s">
        <v>951</v>
      </c>
    </row>
    <row r="2294" spans="1:24" outlineLevel="2">
      <c r="A2294" t="s">
        <v>289</v>
      </c>
      <c r="B2294" s="73" t="str">
        <f t="shared" si="167"/>
        <v>H</v>
      </c>
      <c r="C2294" t="s">
        <v>408</v>
      </c>
      <c r="D2294">
        <v>1</v>
      </c>
      <c r="E2294" t="s">
        <v>409</v>
      </c>
      <c r="F2294">
        <v>9.9</v>
      </c>
      <c r="H2294" t="s">
        <v>408</v>
      </c>
      <c r="I2294">
        <v>9.4499999999999993</v>
      </c>
      <c r="J2294">
        <v>1</v>
      </c>
      <c r="K2294">
        <v>9.4499999999999993</v>
      </c>
      <c r="L2294" s="45">
        <f>VLOOKUP(H2294,'[1]CALCUL AS et AN'!$A$2:$AU$889,24,FALSE)</f>
        <v>9.4499999999999993</v>
      </c>
      <c r="M2294" s="48">
        <f>VLOOKUP(H2294,'[1]CALCUL AS et AN'!$A$2:$AU$889,28,FALSE)</f>
        <v>9.4499999999999993</v>
      </c>
      <c r="N2294">
        <v>9.4499999999999993</v>
      </c>
      <c r="O2294" s="45">
        <f t="shared" si="163"/>
        <v>9.4499999999999993</v>
      </c>
      <c r="P2294" s="48">
        <f t="shared" si="164"/>
        <v>9.4499999999999993</v>
      </c>
      <c r="Q2294">
        <v>13.28</v>
      </c>
      <c r="R2294" s="45">
        <f>VLOOKUP(H2294,'[1]CALCUL AS et AN'!$A$2:$AU$889,46,FALSE)</f>
        <v>14.174999999999999</v>
      </c>
      <c r="S2294" s="48">
        <f>VLOOKUP(H2294,'[1]CALCUL AS et AN'!$A$2:$AU$889,47,FALSE)</f>
        <v>14.174999999999999</v>
      </c>
      <c r="T2294">
        <v>13.28</v>
      </c>
      <c r="U2294" s="45">
        <f t="shared" si="165"/>
        <v>14.174999999999999</v>
      </c>
      <c r="V2294" s="48">
        <f t="shared" si="166"/>
        <v>14.174999999999999</v>
      </c>
      <c r="W2294" t="s">
        <v>946</v>
      </c>
      <c r="X2294" t="s">
        <v>937</v>
      </c>
    </row>
    <row r="2295" spans="1:24" outlineLevel="1">
      <c r="A2295" s="73" t="s">
        <v>3195</v>
      </c>
      <c r="B2295" s="73" t="str">
        <f t="shared" si="167"/>
        <v>PFH10EH</v>
      </c>
      <c r="N2295">
        <f>SUBTOTAL(9,N2293:N2294)</f>
        <v>496.62</v>
      </c>
      <c r="O2295" s="45">
        <f>SUBTOTAL(9,O2293:O2294)</f>
        <v>496.62</v>
      </c>
      <c r="P2295" s="48">
        <f>SUBTOTAL(9,P2293:P2294)</f>
        <v>618.41250000000002</v>
      </c>
      <c r="T2295">
        <f>SUBTOTAL(9,T2293:T2294)</f>
        <v>695.79</v>
      </c>
      <c r="U2295" s="45">
        <f>SUBTOTAL(9,U2293:U2294)</f>
        <v>662.11109999999996</v>
      </c>
      <c r="V2295" s="48">
        <f>SUBTOTAL(9,V2293:V2294)</f>
        <v>824.09512499999994</v>
      </c>
    </row>
    <row r="2296" spans="1:24" outlineLevel="2">
      <c r="A2296" t="s">
        <v>8</v>
      </c>
      <c r="B2296" s="73" t="str">
        <f t="shared" si="167"/>
        <v>V75BG</v>
      </c>
      <c r="C2296" t="s">
        <v>626</v>
      </c>
      <c r="D2296">
        <v>1</v>
      </c>
      <c r="E2296" t="s">
        <v>627</v>
      </c>
      <c r="F2296">
        <v>1.1000000000000001</v>
      </c>
      <c r="H2296" t="s">
        <v>626</v>
      </c>
      <c r="I2296">
        <v>1.1100000000000001</v>
      </c>
      <c r="J2296">
        <v>1</v>
      </c>
      <c r="K2296">
        <v>1.1100000000000001</v>
      </c>
      <c r="L2296" s="45">
        <f>VLOOKUP(H2296,'[1]CALCUL AS et AN'!$A$2:$AU$889,24,FALSE)</f>
        <v>1.1060000000000001</v>
      </c>
      <c r="M2296" s="48">
        <f>VLOOKUP(H2296,'[1]CALCUL AS et AN'!$A$2:$AU$889,28,FALSE)</f>
        <v>1.2170000000000001</v>
      </c>
      <c r="N2296">
        <v>1.1100000000000001</v>
      </c>
      <c r="O2296" s="45">
        <f t="shared" si="163"/>
        <v>1.1060000000000001</v>
      </c>
      <c r="P2296" s="48">
        <f t="shared" si="164"/>
        <v>1.2170000000000001</v>
      </c>
      <c r="Q2296">
        <v>1.27</v>
      </c>
      <c r="R2296" s="45">
        <f>VLOOKUP(H2296,'[1]CALCUL AS et AN'!$A$2:$AU$889,46,FALSE)</f>
        <v>1.3825000000000001</v>
      </c>
      <c r="S2296" s="48">
        <f>VLOOKUP(H2296,'[1]CALCUL AS et AN'!$A$2:$AU$889,47,FALSE)</f>
        <v>1.5212500000000002</v>
      </c>
      <c r="T2296">
        <v>1.27</v>
      </c>
      <c r="U2296" s="45">
        <f t="shared" si="165"/>
        <v>1.3825000000000001</v>
      </c>
      <c r="V2296" s="48">
        <f t="shared" si="166"/>
        <v>1.5212500000000002</v>
      </c>
      <c r="W2296" t="s">
        <v>1361</v>
      </c>
      <c r="X2296" t="s">
        <v>937</v>
      </c>
    </row>
    <row r="2297" spans="1:24" outlineLevel="2">
      <c r="A2297" t="s">
        <v>8</v>
      </c>
      <c r="B2297" s="73" t="str">
        <f t="shared" si="167"/>
        <v>V75BG</v>
      </c>
      <c r="C2297" t="s">
        <v>2410</v>
      </c>
      <c r="D2297">
        <v>1</v>
      </c>
      <c r="E2297" t="s">
        <v>1546</v>
      </c>
      <c r="F2297">
        <v>0.68</v>
      </c>
      <c r="H2297">
        <v>101006</v>
      </c>
      <c r="I2297">
        <v>0.23</v>
      </c>
      <c r="J2297">
        <v>1</v>
      </c>
      <c r="K2297">
        <v>0.23</v>
      </c>
      <c r="L2297" s="45">
        <f>VLOOKUP(H2297,'[1]CALCUL AS et AN'!$A$2:$AU$889,24,FALSE)</f>
        <v>0.22953999999999999</v>
      </c>
      <c r="M2297" s="48">
        <f>VLOOKUP(H2297,'[1]CALCUL AS et AN'!$A$2:$AU$889,28,FALSE)</f>
        <v>0.22953999999999999</v>
      </c>
      <c r="N2297">
        <v>0.23</v>
      </c>
      <c r="O2297" s="45">
        <f t="shared" si="163"/>
        <v>0.22953999999999999</v>
      </c>
      <c r="P2297" s="48">
        <f t="shared" si="164"/>
        <v>0.22953999999999999</v>
      </c>
      <c r="Q2297">
        <v>0.68</v>
      </c>
      <c r="R2297" s="45">
        <f>VLOOKUP(H2297,'[1]CALCUL AS et AN'!$A$2:$AU$889,46,FALSE)</f>
        <v>0.68862000000000001</v>
      </c>
      <c r="S2297" s="48">
        <f>VLOOKUP(H2297,'[1]CALCUL AS et AN'!$A$2:$AU$889,47,FALSE)</f>
        <v>0.68862000000000001</v>
      </c>
      <c r="T2297">
        <v>0.68</v>
      </c>
      <c r="U2297" s="45">
        <f t="shared" si="165"/>
        <v>0.68862000000000001</v>
      </c>
      <c r="V2297" s="48">
        <f t="shared" si="166"/>
        <v>0.68862000000000001</v>
      </c>
      <c r="W2297" t="s">
        <v>1361</v>
      </c>
      <c r="X2297" t="s">
        <v>951</v>
      </c>
    </row>
    <row r="2298" spans="1:24" outlineLevel="2">
      <c r="A2298" t="s">
        <v>8</v>
      </c>
      <c r="B2298" s="73" t="str">
        <f t="shared" si="167"/>
        <v>V75BG</v>
      </c>
      <c r="C2298" t="s">
        <v>1501</v>
      </c>
      <c r="D2298">
        <v>2</v>
      </c>
      <c r="E2298" t="s">
        <v>2467</v>
      </c>
      <c r="F2298">
        <v>0.90200000000000002</v>
      </c>
      <c r="H2298" t="s">
        <v>2466</v>
      </c>
      <c r="I2298">
        <v>0.6</v>
      </c>
      <c r="J2298">
        <v>1</v>
      </c>
      <c r="K2298">
        <v>0.6</v>
      </c>
      <c r="L2298" s="45">
        <f>VLOOKUP(H2298,'[1]CALCUL AS et AN'!$A$2:$AU$889,24,FALSE)</f>
        <v>0.60099999999999998</v>
      </c>
      <c r="M2298" s="48">
        <f>VLOOKUP(H2298,'[1]CALCUL AS et AN'!$A$2:$AU$889,28,FALSE)</f>
        <v>0.60099999999999998</v>
      </c>
      <c r="N2298">
        <v>1.2</v>
      </c>
      <c r="O2298" s="45">
        <f t="shared" si="163"/>
        <v>1.202</v>
      </c>
      <c r="P2298" s="48">
        <f t="shared" si="164"/>
        <v>1.202</v>
      </c>
      <c r="Q2298">
        <v>0.90200000000000002</v>
      </c>
      <c r="R2298" s="45">
        <f>VLOOKUP(H2298,'[1]CALCUL AS et AN'!$A$2:$AU$889,46,FALSE)</f>
        <v>0.90149999999999997</v>
      </c>
      <c r="S2298" s="48">
        <f>VLOOKUP(H2298,'[1]CALCUL AS et AN'!$A$2:$AU$889,47,FALSE)</f>
        <v>0.90149999999999997</v>
      </c>
      <c r="T2298">
        <v>1.804</v>
      </c>
      <c r="U2298" s="45">
        <f t="shared" si="165"/>
        <v>1.8029999999999999</v>
      </c>
      <c r="V2298" s="48">
        <f t="shared" si="166"/>
        <v>1.8029999999999999</v>
      </c>
      <c r="W2298" t="s">
        <v>1361</v>
      </c>
      <c r="X2298" t="s">
        <v>951</v>
      </c>
    </row>
    <row r="2299" spans="1:24" outlineLevel="2">
      <c r="A2299" t="s">
        <v>8</v>
      </c>
      <c r="B2299" s="73" t="str">
        <f t="shared" si="167"/>
        <v>V75BG</v>
      </c>
      <c r="C2299" t="s">
        <v>1542</v>
      </c>
      <c r="D2299">
        <v>2</v>
      </c>
      <c r="E2299" t="s">
        <v>2471</v>
      </c>
      <c r="F2299">
        <v>0.08</v>
      </c>
      <c r="H2299" t="s">
        <v>2470</v>
      </c>
      <c r="I2299">
        <v>7.0000000000000007E-2</v>
      </c>
      <c r="J2299">
        <v>1</v>
      </c>
      <c r="K2299">
        <v>7.0000000000000007E-2</v>
      </c>
      <c r="L2299" s="45">
        <f>VLOOKUP(H2299,'[1]CALCUL AS et AN'!$A$2:$AU$889,24,FALSE)</f>
        <v>7.1999999999999995E-2</v>
      </c>
      <c r="M2299" s="48">
        <f>VLOOKUP(H2299,'[1]CALCUL AS et AN'!$A$2:$AU$889,28,FALSE)</f>
        <v>7.1999999999999995E-2</v>
      </c>
      <c r="N2299">
        <v>0.14000000000000001</v>
      </c>
      <c r="O2299" s="45">
        <f t="shared" si="163"/>
        <v>0.14399999999999999</v>
      </c>
      <c r="P2299" s="48">
        <f t="shared" si="164"/>
        <v>0.14399999999999999</v>
      </c>
      <c r="Q2299">
        <v>0.08</v>
      </c>
      <c r="R2299" s="45">
        <f>VLOOKUP(H2299,'[1]CALCUL AS et AN'!$A$2:$AU$889,46,FALSE)</f>
        <v>0.10799999999999998</v>
      </c>
      <c r="S2299" s="48">
        <f>VLOOKUP(H2299,'[1]CALCUL AS et AN'!$A$2:$AU$889,47,FALSE)</f>
        <v>0.10799999999999998</v>
      </c>
      <c r="T2299">
        <v>0.16</v>
      </c>
      <c r="U2299" s="45">
        <f t="shared" si="165"/>
        <v>0.21599999999999997</v>
      </c>
      <c r="V2299" s="48">
        <f t="shared" si="166"/>
        <v>0.21599999999999997</v>
      </c>
      <c r="W2299" t="s">
        <v>1361</v>
      </c>
      <c r="X2299" t="s">
        <v>951</v>
      </c>
    </row>
    <row r="2300" spans="1:24" outlineLevel="2">
      <c r="A2300" t="s">
        <v>8</v>
      </c>
      <c r="B2300" s="73" t="str">
        <f t="shared" si="167"/>
        <v>V75BG</v>
      </c>
      <c r="C2300" t="s">
        <v>1983</v>
      </c>
      <c r="D2300">
        <v>6</v>
      </c>
      <c r="E2300" t="s">
        <v>2270</v>
      </c>
      <c r="F2300">
        <v>7.0000000000000007E-2</v>
      </c>
      <c r="H2300">
        <v>8412802518</v>
      </c>
      <c r="I2300">
        <v>7.08</v>
      </c>
      <c r="J2300">
        <v>100</v>
      </c>
      <c r="K2300">
        <v>7.0800000000000002E-2</v>
      </c>
      <c r="L2300" s="45">
        <f>VLOOKUP(H2300,'[1]CALCUL AS et AN'!$A$2:$AU$889,24,FALSE)</f>
        <v>7.0800000000000002E-2</v>
      </c>
      <c r="M2300" s="48">
        <f>VLOOKUP(H2300,'[1]CALCUL AS et AN'!$A$2:$AU$889,28,FALSE)</f>
        <v>7.0800000000000002E-2</v>
      </c>
      <c r="N2300">
        <v>0.42480000000000001</v>
      </c>
      <c r="O2300" s="45">
        <f t="shared" si="163"/>
        <v>0.42480000000000001</v>
      </c>
      <c r="P2300" s="48">
        <f t="shared" si="164"/>
        <v>0.42480000000000001</v>
      </c>
      <c r="Q2300">
        <v>7.0000000000000007E-2</v>
      </c>
      <c r="R2300" s="45">
        <f>VLOOKUP(H2300,'[1]CALCUL AS et AN'!$A$2:$AU$889,46,FALSE)</f>
        <v>8.8499999999999995E-2</v>
      </c>
      <c r="S2300" s="48">
        <f>VLOOKUP(H2300,'[1]CALCUL AS et AN'!$A$2:$AU$889,47,FALSE)</f>
        <v>8.8499999999999995E-2</v>
      </c>
      <c r="T2300">
        <v>0.42000000000000004</v>
      </c>
      <c r="U2300" s="45">
        <f t="shared" si="165"/>
        <v>0.53099999999999992</v>
      </c>
      <c r="V2300" s="48">
        <f t="shared" si="166"/>
        <v>0.53099999999999992</v>
      </c>
      <c r="W2300" t="s">
        <v>1361</v>
      </c>
      <c r="X2300" t="s">
        <v>951</v>
      </c>
    </row>
    <row r="2301" spans="1:24" outlineLevel="2">
      <c r="A2301" t="s">
        <v>8</v>
      </c>
      <c r="B2301" s="73" t="str">
        <f t="shared" si="167"/>
        <v>V75BG</v>
      </c>
      <c r="C2301" t="s">
        <v>1986</v>
      </c>
      <c r="D2301">
        <v>2</v>
      </c>
      <c r="E2301" t="s">
        <v>2455</v>
      </c>
      <c r="F2301">
        <v>0.27400000000000002</v>
      </c>
      <c r="H2301" t="s">
        <v>2454</v>
      </c>
      <c r="I2301">
        <v>0.09</v>
      </c>
      <c r="J2301">
        <v>1</v>
      </c>
      <c r="K2301">
        <v>0.09</v>
      </c>
      <c r="L2301" s="45">
        <f>VLOOKUP(H2301,'[1]CALCUL AS et AN'!$A$2:$AU$889,24,FALSE)</f>
        <v>8.6599999999999996E-2</v>
      </c>
      <c r="M2301" s="48">
        <f>VLOOKUP(H2301,'[1]CALCUL AS et AN'!$A$2:$AU$889,28,FALSE)</f>
        <v>8.6599999999999996E-2</v>
      </c>
      <c r="N2301">
        <v>0.18</v>
      </c>
      <c r="O2301" s="45">
        <f t="shared" si="163"/>
        <v>0.17319999999999999</v>
      </c>
      <c r="P2301" s="48">
        <f t="shared" si="164"/>
        <v>0.17319999999999999</v>
      </c>
      <c r="Q2301">
        <v>0.27400000000000002</v>
      </c>
      <c r="R2301" s="45">
        <f>VLOOKUP(H2301,'[1]CALCUL AS et AN'!$A$2:$AU$889,46,FALSE)</f>
        <v>0.12989999999999999</v>
      </c>
      <c r="S2301" s="48">
        <f>VLOOKUP(H2301,'[1]CALCUL AS et AN'!$A$2:$AU$889,47,FALSE)</f>
        <v>0.12989999999999999</v>
      </c>
      <c r="T2301">
        <v>0.54800000000000004</v>
      </c>
      <c r="U2301" s="45">
        <f t="shared" si="165"/>
        <v>0.25979999999999998</v>
      </c>
      <c r="V2301" s="48">
        <f t="shared" si="166"/>
        <v>0.25979999999999998</v>
      </c>
      <c r="W2301" t="s">
        <v>1361</v>
      </c>
      <c r="X2301" t="s">
        <v>951</v>
      </c>
    </row>
    <row r="2302" spans="1:24" outlineLevel="2">
      <c r="A2302" t="s">
        <v>8</v>
      </c>
      <c r="B2302" s="73" t="str">
        <f t="shared" si="167"/>
        <v>V75BG</v>
      </c>
      <c r="C2302" t="s">
        <v>1510</v>
      </c>
      <c r="D2302">
        <v>8</v>
      </c>
      <c r="E2302" t="s">
        <v>2274</v>
      </c>
      <c r="F2302">
        <v>0.05</v>
      </c>
      <c r="H2302">
        <v>8534000818</v>
      </c>
      <c r="I2302">
        <v>2.9000000000000001E-2</v>
      </c>
      <c r="J2302">
        <v>1</v>
      </c>
      <c r="K2302">
        <v>2.9000000000000001E-2</v>
      </c>
      <c r="L2302" s="45">
        <f>VLOOKUP(H2302,'[1]CALCUL AS et AN'!$A$2:$AU$889,24,FALSE)</f>
        <v>2.9399999999999999E-2</v>
      </c>
      <c r="M2302" s="48">
        <f>VLOOKUP(H2302,'[1]CALCUL AS et AN'!$A$2:$AU$889,28,FALSE)</f>
        <v>2.9399999999999999E-2</v>
      </c>
      <c r="N2302">
        <v>0.23200000000000001</v>
      </c>
      <c r="O2302" s="45">
        <f t="shared" si="163"/>
        <v>0.23519999999999999</v>
      </c>
      <c r="P2302" s="48">
        <f t="shared" si="164"/>
        <v>0.23519999999999999</v>
      </c>
      <c r="Q2302">
        <v>0.05</v>
      </c>
      <c r="R2302" s="45">
        <f>VLOOKUP(H2302,'[1]CALCUL AS et AN'!$A$2:$AU$889,46,FALSE)</f>
        <v>5.1449999999999996E-2</v>
      </c>
      <c r="S2302" s="48">
        <f>VLOOKUP(H2302,'[1]CALCUL AS et AN'!$A$2:$AU$889,47,FALSE)</f>
        <v>5.1449999999999996E-2</v>
      </c>
      <c r="T2302">
        <v>0.4</v>
      </c>
      <c r="U2302" s="45">
        <f t="shared" si="165"/>
        <v>0.41159999999999997</v>
      </c>
      <c r="V2302" s="48">
        <f t="shared" si="166"/>
        <v>0.41159999999999997</v>
      </c>
      <c r="W2302" t="s">
        <v>1361</v>
      </c>
      <c r="X2302" t="s">
        <v>951</v>
      </c>
    </row>
    <row r="2303" spans="1:24" outlineLevel="2">
      <c r="A2303" t="s">
        <v>8</v>
      </c>
      <c r="B2303" s="73" t="str">
        <f t="shared" si="167"/>
        <v>V75BG</v>
      </c>
      <c r="C2303" t="s">
        <v>1519</v>
      </c>
      <c r="D2303">
        <v>1</v>
      </c>
      <c r="E2303" t="s">
        <v>2525</v>
      </c>
      <c r="F2303">
        <v>6.1349999999999998</v>
      </c>
      <c r="H2303" t="s">
        <v>2524</v>
      </c>
      <c r="I2303">
        <v>4.09</v>
      </c>
      <c r="J2303">
        <v>1</v>
      </c>
      <c r="K2303">
        <v>4.09</v>
      </c>
      <c r="L2303" s="45">
        <f>VLOOKUP(H2303,'[1]CALCUL AS et AN'!$A$2:$AU$889,24,FALSE)</f>
        <v>4.09</v>
      </c>
      <c r="M2303" s="48">
        <f>VLOOKUP(H2303,'[1]CALCUL AS et AN'!$A$2:$AU$889,28,FALSE)</f>
        <v>4.09</v>
      </c>
      <c r="N2303">
        <v>4.09</v>
      </c>
      <c r="O2303" s="45">
        <f t="shared" si="163"/>
        <v>4.09</v>
      </c>
      <c r="P2303" s="48">
        <f t="shared" si="164"/>
        <v>4.09</v>
      </c>
      <c r="Q2303">
        <v>6.1349999999999998</v>
      </c>
      <c r="R2303" s="45">
        <f>VLOOKUP(H2303,'[1]CALCUL AS et AN'!$A$2:$AU$889,46,FALSE)</f>
        <v>6.1349999999999998</v>
      </c>
      <c r="S2303" s="48">
        <f>VLOOKUP(H2303,'[1]CALCUL AS et AN'!$A$2:$AU$889,47,FALSE)</f>
        <v>6.1349999999999998</v>
      </c>
      <c r="T2303">
        <v>6.1349999999999998</v>
      </c>
      <c r="U2303" s="45">
        <f t="shared" si="165"/>
        <v>6.1349999999999998</v>
      </c>
      <c r="V2303" s="48">
        <f t="shared" si="166"/>
        <v>6.1349999999999998</v>
      </c>
      <c r="W2303" t="s">
        <v>1361</v>
      </c>
      <c r="X2303" t="s">
        <v>951</v>
      </c>
    </row>
    <row r="2304" spans="1:24" outlineLevel="2">
      <c r="A2304" t="s">
        <v>8</v>
      </c>
      <c r="B2304" s="73" t="str">
        <f t="shared" si="167"/>
        <v>V75BG</v>
      </c>
      <c r="C2304">
        <v>8434000818</v>
      </c>
      <c r="D2304">
        <v>2</v>
      </c>
      <c r="E2304" t="s">
        <v>2450</v>
      </c>
      <c r="F2304">
        <v>0.1</v>
      </c>
      <c r="H2304" t="s">
        <v>2449</v>
      </c>
      <c r="I2304">
        <v>0.05</v>
      </c>
      <c r="J2304">
        <v>1</v>
      </c>
      <c r="K2304">
        <v>0.05</v>
      </c>
      <c r="L2304" s="45">
        <f>VLOOKUP(H2304,'[1]CALCUL AS et AN'!$A$2:$AU$889,24,FALSE)</f>
        <v>5.0999999999999997E-2</v>
      </c>
      <c r="M2304" s="48">
        <f>VLOOKUP(H2304,'[1]CALCUL AS et AN'!$A$2:$AU$889,28,FALSE)</f>
        <v>5.0999999999999997E-2</v>
      </c>
      <c r="N2304">
        <v>0.1</v>
      </c>
      <c r="O2304" s="45">
        <f t="shared" si="163"/>
        <v>0.10199999999999999</v>
      </c>
      <c r="P2304" s="48">
        <f t="shared" si="164"/>
        <v>0.10199999999999999</v>
      </c>
      <c r="Q2304">
        <v>0.2</v>
      </c>
      <c r="R2304" s="45">
        <f>VLOOKUP(H2304,'[1]CALCUL AS et AN'!$A$2:$AU$889,46,FALSE)</f>
        <v>0.10199999999999999</v>
      </c>
      <c r="S2304" s="48">
        <f>VLOOKUP(H2304,'[1]CALCUL AS et AN'!$A$2:$AU$889,47,FALSE)</f>
        <v>0.10199999999999999</v>
      </c>
      <c r="T2304">
        <v>0.4</v>
      </c>
      <c r="U2304" s="45">
        <f t="shared" si="165"/>
        <v>0.20399999999999999</v>
      </c>
      <c r="V2304" s="48">
        <f t="shared" si="166"/>
        <v>0.20399999999999999</v>
      </c>
      <c r="W2304" t="s">
        <v>1361</v>
      </c>
      <c r="X2304" t="s">
        <v>951</v>
      </c>
    </row>
    <row r="2305" spans="1:24" outlineLevel="2">
      <c r="A2305" t="s">
        <v>8</v>
      </c>
      <c r="B2305" s="73" t="str">
        <f t="shared" si="167"/>
        <v>V75BG</v>
      </c>
      <c r="C2305">
        <v>8434000618</v>
      </c>
      <c r="D2305">
        <v>1</v>
      </c>
      <c r="E2305" t="s">
        <v>1673</v>
      </c>
      <c r="F2305">
        <v>39.22</v>
      </c>
      <c r="H2305">
        <v>1510064</v>
      </c>
      <c r="I2305">
        <v>24.96</v>
      </c>
      <c r="J2305">
        <v>1</v>
      </c>
      <c r="K2305">
        <v>24.96</v>
      </c>
      <c r="L2305" s="45">
        <f>VLOOKUP(H2305,'[1]CALCUL AS et AN'!$A$2:$AU$889,24,FALSE)</f>
        <v>24.954999999999998</v>
      </c>
      <c r="M2305" s="48">
        <f>VLOOKUP(H2305,'[1]CALCUL AS et AN'!$A$2:$AU$889,28,FALSE)</f>
        <v>24.954999999999998</v>
      </c>
      <c r="N2305">
        <v>24.96</v>
      </c>
      <c r="O2305" s="45">
        <f t="shared" si="163"/>
        <v>24.954999999999998</v>
      </c>
      <c r="P2305" s="48">
        <f t="shared" si="164"/>
        <v>24.954999999999998</v>
      </c>
      <c r="Q2305">
        <v>39.22</v>
      </c>
      <c r="R2305" s="45">
        <f>VLOOKUP(H2305,'[1]CALCUL AS et AN'!$A$2:$AU$889,46,FALSE)</f>
        <v>37.432499999999997</v>
      </c>
      <c r="S2305" s="48">
        <f>VLOOKUP(H2305,'[1]CALCUL AS et AN'!$A$2:$AU$889,47,FALSE)</f>
        <v>37.432499999999997</v>
      </c>
      <c r="T2305">
        <v>39.22</v>
      </c>
      <c r="U2305" s="45">
        <f t="shared" si="165"/>
        <v>37.432499999999997</v>
      </c>
      <c r="V2305" s="48">
        <f t="shared" si="166"/>
        <v>37.432499999999997</v>
      </c>
      <c r="W2305" t="s">
        <v>1361</v>
      </c>
      <c r="X2305" t="s">
        <v>951</v>
      </c>
    </row>
    <row r="2306" spans="1:24" outlineLevel="2">
      <c r="A2306" t="s">
        <v>8</v>
      </c>
      <c r="B2306" s="73" t="str">
        <f t="shared" si="167"/>
        <v>V75BG</v>
      </c>
      <c r="C2306" t="s">
        <v>2362</v>
      </c>
      <c r="D2306">
        <v>1</v>
      </c>
      <c r="E2306" t="s">
        <v>1534</v>
      </c>
      <c r="F2306">
        <v>7.41</v>
      </c>
      <c r="H2306" t="s">
        <v>1533</v>
      </c>
      <c r="I2306">
        <v>5.99</v>
      </c>
      <c r="J2306">
        <v>1</v>
      </c>
      <c r="K2306">
        <v>5.99</v>
      </c>
      <c r="L2306" s="45">
        <f>VLOOKUP(H2306,'[1]CALCUL AS et AN'!$A$2:$AU$889,24,FALSE)</f>
        <v>5.99</v>
      </c>
      <c r="M2306" s="48">
        <f>VLOOKUP(H2306,'[1]CALCUL AS et AN'!$A$2:$AU$889,28,FALSE)</f>
        <v>5.99</v>
      </c>
      <c r="N2306">
        <v>5.99</v>
      </c>
      <c r="O2306" s="45">
        <f t="shared" si="163"/>
        <v>5.99</v>
      </c>
      <c r="P2306" s="48">
        <f t="shared" si="164"/>
        <v>5.99</v>
      </c>
      <c r="Q2306">
        <v>7.41</v>
      </c>
      <c r="R2306" s="45">
        <f>VLOOKUP(H2306,'[1]CALCUL AS et AN'!$A$2:$AU$889,46,FALSE)</f>
        <v>7.4875000000000007</v>
      </c>
      <c r="S2306" s="48">
        <f>VLOOKUP(H2306,'[1]CALCUL AS et AN'!$A$2:$AU$889,47,FALSE)</f>
        <v>7.4875000000000007</v>
      </c>
      <c r="T2306">
        <v>7.41</v>
      </c>
      <c r="U2306" s="45">
        <f t="shared" si="165"/>
        <v>7.4875000000000007</v>
      </c>
      <c r="V2306" s="48">
        <f t="shared" si="166"/>
        <v>7.4875000000000007</v>
      </c>
      <c r="W2306" t="s">
        <v>1361</v>
      </c>
      <c r="X2306" t="s">
        <v>951</v>
      </c>
    </row>
    <row r="2307" spans="1:24" outlineLevel="2">
      <c r="A2307" t="s">
        <v>8</v>
      </c>
      <c r="B2307" s="73" t="str">
        <f t="shared" si="167"/>
        <v>V75BG</v>
      </c>
      <c r="C2307">
        <v>8535000618</v>
      </c>
      <c r="D2307">
        <v>1</v>
      </c>
      <c r="E2307" t="s">
        <v>2030</v>
      </c>
      <c r="F2307">
        <v>330.98</v>
      </c>
      <c r="H2307" t="s">
        <v>2029</v>
      </c>
      <c r="I2307">
        <v>247</v>
      </c>
      <c r="J2307">
        <v>1</v>
      </c>
      <c r="K2307">
        <v>247</v>
      </c>
      <c r="L2307" s="45">
        <f>VLOOKUP(H2307,'[1]CALCUL AS et AN'!$A$2:$AU$889,24,FALSE)</f>
        <v>247</v>
      </c>
      <c r="M2307" s="48">
        <f>VLOOKUP(H2307,'[1]CALCUL AS et AN'!$A$2:$AU$889,28,FALSE)</f>
        <v>285</v>
      </c>
      <c r="N2307">
        <v>247</v>
      </c>
      <c r="O2307" s="45">
        <f t="shared" si="163"/>
        <v>247</v>
      </c>
      <c r="P2307" s="48">
        <f t="shared" si="164"/>
        <v>285</v>
      </c>
      <c r="Q2307">
        <v>330.98</v>
      </c>
      <c r="R2307" s="45">
        <f>VLOOKUP(H2307,'[1]CALCUL AS et AN'!$A$2:$AU$889,46,FALSE)</f>
        <v>370.5</v>
      </c>
      <c r="S2307" s="48">
        <f>VLOOKUP(H2307,'[1]CALCUL AS et AN'!$A$2:$AU$889,47,FALSE)</f>
        <v>427.5</v>
      </c>
      <c r="T2307">
        <v>330.98</v>
      </c>
      <c r="U2307" s="45">
        <f t="shared" si="165"/>
        <v>370.5</v>
      </c>
      <c r="V2307" s="48">
        <f t="shared" si="166"/>
        <v>427.5</v>
      </c>
      <c r="W2307" t="s">
        <v>1361</v>
      </c>
      <c r="X2307" t="s">
        <v>951</v>
      </c>
    </row>
    <row r="2308" spans="1:24" outlineLevel="2">
      <c r="A2308" t="s">
        <v>8</v>
      </c>
      <c r="B2308" s="73" t="str">
        <f t="shared" si="167"/>
        <v>V75BG</v>
      </c>
      <c r="C2308" t="s">
        <v>3104</v>
      </c>
      <c r="D2308">
        <v>1</v>
      </c>
      <c r="E2308" t="s">
        <v>2044</v>
      </c>
      <c r="F2308">
        <v>1.57</v>
      </c>
      <c r="H2308">
        <v>9600000618</v>
      </c>
      <c r="I2308">
        <v>0.8</v>
      </c>
      <c r="J2308">
        <v>1</v>
      </c>
      <c r="K2308">
        <v>0.8</v>
      </c>
      <c r="L2308" s="45">
        <f>VLOOKUP(H2308,'[1]CALCUL AS et AN'!$A$2:$AU$889,24,FALSE)</f>
        <v>0.80289999999999995</v>
      </c>
      <c r="M2308" s="48">
        <f>VLOOKUP(H2308,'[1]CALCUL AS et AN'!$A$2:$AU$889,28,FALSE)</f>
        <v>0.80289999999999995</v>
      </c>
      <c r="N2308">
        <v>0.8</v>
      </c>
      <c r="O2308" s="45">
        <f t="shared" ref="O2308:O2380" si="168">D2308*L2308</f>
        <v>0.80289999999999995</v>
      </c>
      <c r="P2308" s="48">
        <f t="shared" ref="P2308:P2380" si="169">D2308*M2308</f>
        <v>0.80289999999999995</v>
      </c>
      <c r="Q2308">
        <v>1.57</v>
      </c>
      <c r="R2308" s="45">
        <f>VLOOKUP(H2308,'[1]CALCUL AS et AN'!$A$2:$AU$889,46,FALSE)</f>
        <v>1.6057999999999999</v>
      </c>
      <c r="S2308" s="48">
        <f>VLOOKUP(H2308,'[1]CALCUL AS et AN'!$A$2:$AU$889,47,FALSE)</f>
        <v>1.6057999999999999</v>
      </c>
      <c r="T2308">
        <v>1.57</v>
      </c>
      <c r="U2308" s="45">
        <f t="shared" ref="U2308:U2380" si="170">R2308*D2308</f>
        <v>1.6057999999999999</v>
      </c>
      <c r="V2308" s="48">
        <f t="shared" ref="V2308:V2380" si="171">S2308*D2308</f>
        <v>1.6057999999999999</v>
      </c>
      <c r="W2308" t="s">
        <v>1361</v>
      </c>
      <c r="X2308" t="s">
        <v>951</v>
      </c>
    </row>
    <row r="2309" spans="1:24" outlineLevel="2">
      <c r="A2309" t="s">
        <v>8</v>
      </c>
      <c r="B2309" s="73" t="str">
        <f t="shared" si="167"/>
        <v>V75BG</v>
      </c>
      <c r="C2309">
        <v>8535000618</v>
      </c>
      <c r="D2309">
        <v>1</v>
      </c>
      <c r="E2309" t="s">
        <v>415</v>
      </c>
      <c r="F2309">
        <v>38.61</v>
      </c>
      <c r="H2309" t="s">
        <v>414</v>
      </c>
      <c r="I2309">
        <v>26.4</v>
      </c>
      <c r="J2309">
        <v>1</v>
      </c>
      <c r="K2309">
        <v>26.4</v>
      </c>
      <c r="L2309" s="45">
        <f>VLOOKUP(H2309,'[1]CALCUL AS et AN'!$A$2:$AU$889,24,FALSE)</f>
        <v>26.4</v>
      </c>
      <c r="M2309" s="48">
        <f>VLOOKUP(H2309,'[1]CALCUL AS et AN'!$A$2:$AU$889,28,FALSE)</f>
        <v>26.4</v>
      </c>
      <c r="N2309">
        <v>26.4</v>
      </c>
      <c r="O2309" s="45">
        <f t="shared" si="168"/>
        <v>26.4</v>
      </c>
      <c r="P2309" s="48">
        <f t="shared" si="169"/>
        <v>26.4</v>
      </c>
      <c r="Q2309">
        <v>38.61</v>
      </c>
      <c r="R2309" s="45">
        <f>VLOOKUP(H2309,'[1]CALCUL AS et AN'!$A$2:$AU$889,46,FALSE)</f>
        <v>39.599999999999994</v>
      </c>
      <c r="S2309" s="48">
        <f>VLOOKUP(H2309,'[1]CALCUL AS et AN'!$A$2:$AU$889,47,FALSE)</f>
        <v>39.599999999999994</v>
      </c>
      <c r="T2309">
        <v>38.61</v>
      </c>
      <c r="U2309" s="45">
        <f t="shared" si="170"/>
        <v>39.599999999999994</v>
      </c>
      <c r="V2309" s="48">
        <f t="shared" si="171"/>
        <v>39.599999999999994</v>
      </c>
      <c r="W2309" t="s">
        <v>1361</v>
      </c>
      <c r="X2309" t="s">
        <v>937</v>
      </c>
    </row>
    <row r="2310" spans="1:24" outlineLevel="2">
      <c r="A2310" t="s">
        <v>8</v>
      </c>
      <c r="B2310" s="73" t="str">
        <f t="shared" si="167"/>
        <v>V75BG</v>
      </c>
      <c r="C2310" t="s">
        <v>2311</v>
      </c>
      <c r="D2310">
        <v>2</v>
      </c>
      <c r="E2310" t="s">
        <v>1512</v>
      </c>
      <c r="F2310">
        <v>0.96</v>
      </c>
      <c r="H2310" t="s">
        <v>592</v>
      </c>
      <c r="I2310">
        <v>0.77</v>
      </c>
      <c r="J2310">
        <v>1</v>
      </c>
      <c r="K2310">
        <v>0.77</v>
      </c>
      <c r="L2310" s="45">
        <f>VLOOKUP(H2310,'[1]CALCUL AS et AN'!$A$2:$AU$889,24,FALSE)</f>
        <v>0.76900000000000002</v>
      </c>
      <c r="M2310" s="48">
        <f>VLOOKUP(H2310,'[1]CALCUL AS et AN'!$A$2:$AU$889,28,FALSE)</f>
        <v>0.84599999999999997</v>
      </c>
      <c r="N2310">
        <v>1.54</v>
      </c>
      <c r="O2310" s="45">
        <f t="shared" si="168"/>
        <v>1.538</v>
      </c>
      <c r="P2310" s="48">
        <f t="shared" si="169"/>
        <v>1.6919999999999999</v>
      </c>
      <c r="Q2310">
        <v>0.96</v>
      </c>
      <c r="R2310" s="45">
        <f>VLOOKUP(H2310,'[1]CALCUL AS et AN'!$A$2:$AU$889,46,FALSE)</f>
        <v>0.96125000000000005</v>
      </c>
      <c r="S2310" s="48">
        <f>VLOOKUP(H2310,'[1]CALCUL AS et AN'!$A$2:$AU$889,47,FALSE)</f>
        <v>1.0574999999999999</v>
      </c>
      <c r="T2310">
        <v>1.92</v>
      </c>
      <c r="U2310" s="45">
        <f t="shared" si="170"/>
        <v>1.9225000000000001</v>
      </c>
      <c r="V2310" s="48">
        <f t="shared" si="171"/>
        <v>2.1149999999999998</v>
      </c>
      <c r="W2310" t="s">
        <v>1361</v>
      </c>
      <c r="X2310" t="s">
        <v>937</v>
      </c>
    </row>
    <row r="2311" spans="1:24" outlineLevel="2">
      <c r="A2311" t="s">
        <v>8</v>
      </c>
      <c r="B2311" s="73" t="str">
        <f t="shared" si="167"/>
        <v>V75BG</v>
      </c>
      <c r="C2311">
        <v>101007</v>
      </c>
      <c r="D2311">
        <v>1</v>
      </c>
      <c r="E2311" t="s">
        <v>964</v>
      </c>
      <c r="F2311">
        <v>3.76</v>
      </c>
      <c r="H2311" t="s">
        <v>963</v>
      </c>
      <c r="I2311">
        <v>2.13</v>
      </c>
      <c r="J2311">
        <v>1</v>
      </c>
      <c r="K2311">
        <v>2.13</v>
      </c>
      <c r="L2311" s="45">
        <f>VLOOKUP(H2311,'[1]CALCUL AS et AN'!$A$2:$AU$889,24,FALSE)</f>
        <v>2.13</v>
      </c>
      <c r="M2311" s="48">
        <f>VLOOKUP(H2311,'[1]CALCUL AS et AN'!$A$2:$AU$889,28,FALSE)</f>
        <v>2.5049999999999999</v>
      </c>
      <c r="N2311">
        <v>2.13</v>
      </c>
      <c r="O2311" s="45">
        <f t="shared" si="168"/>
        <v>2.13</v>
      </c>
      <c r="P2311" s="48">
        <f t="shared" si="169"/>
        <v>2.5049999999999999</v>
      </c>
      <c r="Q2311">
        <v>3.76</v>
      </c>
      <c r="R2311" s="45">
        <f>VLOOKUP(H2311,'[1]CALCUL AS et AN'!$A$2:$AU$889,46,FALSE)</f>
        <v>4.26</v>
      </c>
      <c r="S2311" s="48">
        <f>VLOOKUP(H2311,'[1]CALCUL AS et AN'!$A$2:$AU$889,47,FALSE)</f>
        <v>5.01</v>
      </c>
      <c r="T2311">
        <v>3.76</v>
      </c>
      <c r="U2311" s="45">
        <f t="shared" si="170"/>
        <v>4.26</v>
      </c>
      <c r="V2311" s="48">
        <f t="shared" si="171"/>
        <v>5.01</v>
      </c>
      <c r="W2311" t="s">
        <v>1361</v>
      </c>
      <c r="X2311" t="s">
        <v>951</v>
      </c>
    </row>
    <row r="2312" spans="1:24" outlineLevel="2">
      <c r="A2312" t="s">
        <v>8</v>
      </c>
      <c r="B2312" s="73" t="str">
        <f t="shared" si="167"/>
        <v>V75BG</v>
      </c>
      <c r="C2312" t="s">
        <v>62</v>
      </c>
      <c r="D2312">
        <v>1</v>
      </c>
      <c r="E2312" t="s">
        <v>1998</v>
      </c>
      <c r="F2312">
        <v>213.44</v>
      </c>
      <c r="H2312" t="s">
        <v>1997</v>
      </c>
      <c r="I2312">
        <v>139.5</v>
      </c>
      <c r="J2312">
        <v>1</v>
      </c>
      <c r="K2312">
        <v>139.5</v>
      </c>
      <c r="L2312" s="45">
        <f>VLOOKUP(H2312,'[1]CALCUL AS et AN'!$A$2:$AU$889,24,FALSE)</f>
        <v>139.5</v>
      </c>
      <c r="M2312" s="48">
        <f>VLOOKUP(H2312,'[1]CALCUL AS et AN'!$A$2:$AU$889,28,FALSE)</f>
        <v>139.5</v>
      </c>
      <c r="N2312">
        <v>139.5</v>
      </c>
      <c r="O2312" s="45">
        <f t="shared" si="168"/>
        <v>139.5</v>
      </c>
      <c r="P2312" s="48">
        <f t="shared" si="169"/>
        <v>139.5</v>
      </c>
      <c r="Q2312">
        <v>213.44</v>
      </c>
      <c r="R2312" s="45">
        <f>VLOOKUP(H2312,'[1]CALCUL AS et AN'!$A$2:$AU$889,46,FALSE)</f>
        <v>209.25</v>
      </c>
      <c r="S2312" s="48">
        <f>VLOOKUP(H2312,'[1]CALCUL AS et AN'!$A$2:$AU$889,47,FALSE)</f>
        <v>209.25</v>
      </c>
      <c r="T2312">
        <v>213.44</v>
      </c>
      <c r="U2312" s="45">
        <f t="shared" si="170"/>
        <v>209.25</v>
      </c>
      <c r="V2312" s="48">
        <f t="shared" si="171"/>
        <v>209.25</v>
      </c>
      <c r="W2312" t="s">
        <v>1361</v>
      </c>
      <c r="X2312" t="s">
        <v>951</v>
      </c>
    </row>
    <row r="2313" spans="1:24" outlineLevel="2">
      <c r="A2313" t="s">
        <v>8</v>
      </c>
      <c r="B2313" s="73" t="str">
        <f t="shared" si="167"/>
        <v>V75BG</v>
      </c>
      <c r="C2313" t="s">
        <v>1537</v>
      </c>
      <c r="D2313">
        <v>1</v>
      </c>
      <c r="E2313" t="s">
        <v>1528</v>
      </c>
      <c r="F2313">
        <v>0.77</v>
      </c>
      <c r="H2313" t="s">
        <v>1527</v>
      </c>
      <c r="I2313">
        <v>0.61</v>
      </c>
      <c r="J2313">
        <v>1</v>
      </c>
      <c r="K2313">
        <v>0.61</v>
      </c>
      <c r="L2313" s="45">
        <f>VLOOKUP(H2313,'[1]CALCUL AS et AN'!$A$2:$AU$889,24,FALSE)</f>
        <v>0.61299999999999999</v>
      </c>
      <c r="M2313" s="48">
        <f>VLOOKUP(H2313,'[1]CALCUL AS et AN'!$A$2:$AU$889,28,FALSE)</f>
        <v>0.67400000000000004</v>
      </c>
      <c r="N2313">
        <v>0.61</v>
      </c>
      <c r="O2313" s="45">
        <f t="shared" si="168"/>
        <v>0.61299999999999999</v>
      </c>
      <c r="P2313" s="48">
        <f t="shared" si="169"/>
        <v>0.67400000000000004</v>
      </c>
      <c r="Q2313">
        <v>0.77</v>
      </c>
      <c r="R2313" s="45">
        <f>VLOOKUP(H2313,'[1]CALCUL AS et AN'!$A$2:$AU$889,46,FALSE)</f>
        <v>0.81529000000000007</v>
      </c>
      <c r="S2313" s="48">
        <f>VLOOKUP(H2313,'[1]CALCUL AS et AN'!$A$2:$AU$889,47,FALSE)</f>
        <v>0.89642000000000011</v>
      </c>
      <c r="T2313">
        <v>0.77</v>
      </c>
      <c r="U2313" s="45">
        <f t="shared" si="170"/>
        <v>0.81529000000000007</v>
      </c>
      <c r="V2313" s="48">
        <f t="shared" si="171"/>
        <v>0.89642000000000011</v>
      </c>
      <c r="W2313" t="s">
        <v>1361</v>
      </c>
      <c r="X2313" t="s">
        <v>951</v>
      </c>
    </row>
    <row r="2314" spans="1:24" outlineLevel="2">
      <c r="A2314" t="s">
        <v>8</v>
      </c>
      <c r="B2314" s="73" t="str">
        <f t="shared" si="167"/>
        <v>V75BG</v>
      </c>
      <c r="C2314" t="s">
        <v>2626</v>
      </c>
      <c r="D2314">
        <v>1</v>
      </c>
      <c r="E2314" t="s">
        <v>2402</v>
      </c>
      <c r="F2314">
        <v>0.1</v>
      </c>
      <c r="H2314">
        <v>7214321415</v>
      </c>
      <c r="I2314">
        <v>0</v>
      </c>
      <c r="J2314">
        <v>100</v>
      </c>
      <c r="K2314">
        <v>0</v>
      </c>
      <c r="L2314" s="45">
        <f>VLOOKUP(H2314,'[1]CALCUL AS et AN'!$A$2:$AU$889,24,FALSE)</f>
        <v>1.9300000000000001E-2</v>
      </c>
      <c r="M2314" s="48">
        <f>VLOOKUP(H2314,'[1]CALCUL AS et AN'!$A$2:$AU$889,28,FALSE)</f>
        <v>1.7100000000000001E-2</v>
      </c>
      <c r="N2314">
        <v>0</v>
      </c>
      <c r="O2314" s="45">
        <f t="shared" si="168"/>
        <v>1.9300000000000001E-2</v>
      </c>
      <c r="P2314" s="48">
        <f t="shared" si="169"/>
        <v>1.7100000000000001E-2</v>
      </c>
      <c r="Q2314">
        <v>0.1</v>
      </c>
      <c r="R2314" s="45">
        <f>VLOOKUP(H2314,'[1]CALCUL AS et AN'!$A$2:$AU$889,46,FALSE)</f>
        <v>2.8950000000000004E-2</v>
      </c>
      <c r="S2314" s="48">
        <f>VLOOKUP(H2314,'[1]CALCUL AS et AN'!$A$2:$AU$889,47,FALSE)</f>
        <v>2.5649999999999999E-2</v>
      </c>
      <c r="T2314">
        <v>0.1</v>
      </c>
      <c r="U2314" s="45">
        <f t="shared" si="170"/>
        <v>2.8950000000000004E-2</v>
      </c>
      <c r="V2314" s="48">
        <f t="shared" si="171"/>
        <v>2.5649999999999999E-2</v>
      </c>
      <c r="W2314" t="s">
        <v>1361</v>
      </c>
      <c r="X2314" t="s">
        <v>951</v>
      </c>
    </row>
    <row r="2315" spans="1:24" outlineLevel="2">
      <c r="A2315" t="s">
        <v>8</v>
      </c>
      <c r="B2315" s="73" t="str">
        <f t="shared" si="167"/>
        <v>V75BG</v>
      </c>
      <c r="D2315">
        <v>1</v>
      </c>
      <c r="E2315" t="s">
        <v>993</v>
      </c>
      <c r="F2315">
        <v>4.87</v>
      </c>
      <c r="H2315" t="s">
        <v>472</v>
      </c>
      <c r="I2315">
        <v>0.94</v>
      </c>
      <c r="J2315">
        <v>1</v>
      </c>
      <c r="K2315">
        <v>0.94</v>
      </c>
      <c r="L2315" s="45">
        <f>VLOOKUP(H2315,'[1]CALCUL AS et AN'!$A$2:$AU$889,24,FALSE)</f>
        <v>2.1800000000000002</v>
      </c>
      <c r="M2315" s="48">
        <f>VLOOKUP(H2315,'[1]CALCUL AS et AN'!$A$2:$AU$889,28,FALSE)</f>
        <v>0.94</v>
      </c>
      <c r="N2315">
        <v>0.94</v>
      </c>
      <c r="O2315" s="45">
        <f t="shared" si="168"/>
        <v>2.1800000000000002</v>
      </c>
      <c r="P2315" s="48">
        <f t="shared" si="169"/>
        <v>0.94</v>
      </c>
      <c r="Q2315">
        <v>4.87</v>
      </c>
      <c r="R2315" s="45">
        <f>VLOOKUP(H2315,'[1]CALCUL AS et AN'!$A$2:$AU$889,46,FALSE)</f>
        <v>4.9050000000000002</v>
      </c>
      <c r="S2315" s="48">
        <f>VLOOKUP(H2315,'[1]CALCUL AS et AN'!$A$2:$AU$889,47,FALSE)</f>
        <v>2.1149999999999998</v>
      </c>
      <c r="T2315">
        <v>4.87</v>
      </c>
      <c r="U2315" s="45">
        <f t="shared" si="170"/>
        <v>4.9050000000000002</v>
      </c>
      <c r="V2315" s="48">
        <f t="shared" si="171"/>
        <v>2.1149999999999998</v>
      </c>
      <c r="W2315" t="s">
        <v>1361</v>
      </c>
      <c r="X2315" t="s">
        <v>937</v>
      </c>
    </row>
    <row r="2316" spans="1:24" outlineLevel="2">
      <c r="A2316" t="s">
        <v>8</v>
      </c>
      <c r="B2316" s="73" t="str">
        <f t="shared" si="167"/>
        <v>V75BG</v>
      </c>
      <c r="D2316">
        <v>1</v>
      </c>
      <c r="E2316" t="s">
        <v>2937</v>
      </c>
      <c r="F2316">
        <v>4.9400000000000004</v>
      </c>
      <c r="H2316" t="s">
        <v>476</v>
      </c>
      <c r="I2316">
        <v>2.21</v>
      </c>
      <c r="J2316">
        <v>1</v>
      </c>
      <c r="K2316">
        <v>2.21</v>
      </c>
      <c r="L2316" s="45">
        <f>VLOOKUP(H2316,'[1]CALCUL AS et AN'!$A$2:$AU$889,24,FALSE)</f>
        <v>2.21</v>
      </c>
      <c r="M2316" s="48">
        <f>VLOOKUP(H2316,'[1]CALCUL AS et AN'!$A$2:$AU$889,28,FALSE)</f>
        <v>0.92</v>
      </c>
      <c r="N2316">
        <v>2.21</v>
      </c>
      <c r="O2316" s="45">
        <f t="shared" si="168"/>
        <v>2.21</v>
      </c>
      <c r="P2316" s="48">
        <f t="shared" si="169"/>
        <v>0.92</v>
      </c>
      <c r="Q2316">
        <v>4.9400000000000004</v>
      </c>
      <c r="R2316" s="45">
        <f>VLOOKUP(H2316,'[1]CALCUL AS et AN'!$A$2:$AU$889,46,FALSE)</f>
        <v>4.9725000000000001</v>
      </c>
      <c r="S2316" s="48">
        <f>VLOOKUP(H2316,'[1]CALCUL AS et AN'!$A$2:$AU$889,47,FALSE)</f>
        <v>2.0700000000000003</v>
      </c>
      <c r="T2316">
        <v>4.9400000000000004</v>
      </c>
      <c r="U2316" s="45">
        <f t="shared" si="170"/>
        <v>4.9725000000000001</v>
      </c>
      <c r="V2316" s="48">
        <f t="shared" si="171"/>
        <v>2.0700000000000003</v>
      </c>
      <c r="W2316" t="s">
        <v>1361</v>
      </c>
      <c r="X2316" t="s">
        <v>937</v>
      </c>
    </row>
    <row r="2317" spans="1:24" outlineLevel="2">
      <c r="A2317" t="s">
        <v>8</v>
      </c>
      <c r="B2317" s="73" t="str">
        <f t="shared" si="167"/>
        <v>V75BG</v>
      </c>
      <c r="D2317">
        <v>1</v>
      </c>
      <c r="E2317" t="s">
        <v>627</v>
      </c>
      <c r="F2317">
        <v>1.1000000000000001</v>
      </c>
      <c r="H2317" t="s">
        <v>626</v>
      </c>
      <c r="I2317">
        <v>1.1100000000000001</v>
      </c>
      <c r="J2317">
        <v>1</v>
      </c>
      <c r="K2317">
        <v>1.1100000000000001</v>
      </c>
      <c r="L2317" s="45">
        <f>VLOOKUP(H2317,'[1]CALCUL AS et AN'!$A$2:$AU$889,24,FALSE)</f>
        <v>1.1060000000000001</v>
      </c>
      <c r="M2317" s="48">
        <f>VLOOKUP(H2317,'[1]CALCUL AS et AN'!$A$2:$AU$889,28,FALSE)</f>
        <v>1.2170000000000001</v>
      </c>
      <c r="N2317">
        <v>1.1100000000000001</v>
      </c>
      <c r="O2317" s="45">
        <f t="shared" si="168"/>
        <v>1.1060000000000001</v>
      </c>
      <c r="P2317" s="48">
        <f t="shared" si="169"/>
        <v>1.2170000000000001</v>
      </c>
      <c r="Q2317">
        <v>1.27</v>
      </c>
      <c r="R2317" s="45">
        <f>VLOOKUP(H2317,'[1]CALCUL AS et AN'!$A$2:$AU$889,46,FALSE)</f>
        <v>1.3825000000000001</v>
      </c>
      <c r="S2317" s="48">
        <f>VLOOKUP(H2317,'[1]CALCUL AS et AN'!$A$2:$AU$889,47,FALSE)</f>
        <v>1.5212500000000002</v>
      </c>
      <c r="T2317">
        <v>1.27</v>
      </c>
      <c r="U2317" s="45">
        <f t="shared" si="170"/>
        <v>1.3825000000000001</v>
      </c>
      <c r="V2317" s="48">
        <f t="shared" si="171"/>
        <v>1.5212500000000002</v>
      </c>
      <c r="W2317" t="s">
        <v>1361</v>
      </c>
      <c r="X2317" t="s">
        <v>937</v>
      </c>
    </row>
    <row r="2318" spans="1:24" outlineLevel="2">
      <c r="A2318" t="s">
        <v>8</v>
      </c>
      <c r="B2318" s="73" t="str">
        <f t="shared" si="167"/>
        <v>V75BG</v>
      </c>
      <c r="D2318">
        <v>1</v>
      </c>
      <c r="E2318" t="s">
        <v>1502</v>
      </c>
      <c r="F2318">
        <v>83.19</v>
      </c>
      <c r="H2318" t="s">
        <v>1501</v>
      </c>
      <c r="I2318">
        <v>63.5</v>
      </c>
      <c r="J2318">
        <v>1</v>
      </c>
      <c r="K2318">
        <v>63.5</v>
      </c>
      <c r="L2318" s="45">
        <f>VLOOKUP(H2318,'[1]CALCUL AS et AN'!$A$2:$AU$889,24,FALSE)</f>
        <v>63.5</v>
      </c>
      <c r="M2318" s="48">
        <f>VLOOKUP(H2318,'[1]CALCUL AS et AN'!$A$2:$AU$889,28,FALSE)</f>
        <v>71</v>
      </c>
      <c r="N2318">
        <v>63.5</v>
      </c>
      <c r="O2318" s="45">
        <f t="shared" si="168"/>
        <v>63.5</v>
      </c>
      <c r="P2318" s="48">
        <f t="shared" si="169"/>
        <v>71</v>
      </c>
      <c r="Q2318">
        <v>83.19</v>
      </c>
      <c r="R2318" s="45">
        <f>VLOOKUP(H2318,'[1]CALCUL AS et AN'!$A$2:$AU$889,46,FALSE)</f>
        <v>84.454999999999998</v>
      </c>
      <c r="S2318" s="48">
        <f>VLOOKUP(H2318,'[1]CALCUL AS et AN'!$A$2:$AU$889,47,FALSE)</f>
        <v>94.43</v>
      </c>
      <c r="T2318">
        <v>83.19</v>
      </c>
      <c r="U2318" s="45">
        <f t="shared" si="170"/>
        <v>84.454999999999998</v>
      </c>
      <c r="V2318" s="48">
        <f t="shared" si="171"/>
        <v>94.43</v>
      </c>
      <c r="W2318" t="s">
        <v>1361</v>
      </c>
      <c r="X2318" t="s">
        <v>951</v>
      </c>
    </row>
    <row r="2319" spans="1:24" outlineLevel="2">
      <c r="A2319" t="s">
        <v>8</v>
      </c>
      <c r="B2319" s="73" t="str">
        <f t="shared" si="167"/>
        <v>V75BG</v>
      </c>
      <c r="D2319">
        <v>1</v>
      </c>
      <c r="E2319" t="s">
        <v>1543</v>
      </c>
      <c r="F2319">
        <v>21.71</v>
      </c>
      <c r="H2319" t="s">
        <v>1542</v>
      </c>
      <c r="I2319">
        <v>17.73</v>
      </c>
      <c r="J2319">
        <v>1</v>
      </c>
      <c r="K2319">
        <v>17.73</v>
      </c>
      <c r="L2319" s="45">
        <f>VLOOKUP(H2319,'[1]CALCUL AS et AN'!$A$2:$AU$889,24,FALSE)</f>
        <v>17.73</v>
      </c>
      <c r="M2319" s="48">
        <f>VLOOKUP(H2319,'[1]CALCUL AS et AN'!$A$2:$AU$889,28,FALSE)</f>
        <v>17.73</v>
      </c>
      <c r="N2319">
        <v>17.73</v>
      </c>
      <c r="O2319" s="45">
        <f t="shared" si="168"/>
        <v>17.73</v>
      </c>
      <c r="P2319" s="48">
        <f t="shared" si="169"/>
        <v>17.73</v>
      </c>
      <c r="Q2319">
        <v>21.71</v>
      </c>
      <c r="R2319" s="45">
        <f>VLOOKUP(H2319,'[1]CALCUL AS et AN'!$A$2:$AU$889,46,FALSE)</f>
        <v>22.162500000000001</v>
      </c>
      <c r="S2319" s="48">
        <f>VLOOKUP(H2319,'[1]CALCUL AS et AN'!$A$2:$AU$889,47,FALSE)</f>
        <v>22.162500000000001</v>
      </c>
      <c r="T2319">
        <v>21.71</v>
      </c>
      <c r="U2319" s="45">
        <f t="shared" si="170"/>
        <v>22.162500000000001</v>
      </c>
      <c r="V2319" s="48">
        <f t="shared" si="171"/>
        <v>22.162500000000001</v>
      </c>
      <c r="W2319" t="s">
        <v>1361</v>
      </c>
      <c r="X2319" t="s">
        <v>951</v>
      </c>
    </row>
    <row r="2320" spans="1:24" outlineLevel="2">
      <c r="A2320" t="s">
        <v>8</v>
      </c>
      <c r="B2320" s="73" t="str">
        <f t="shared" si="167"/>
        <v>V75BG</v>
      </c>
      <c r="D2320">
        <v>1</v>
      </c>
      <c r="E2320" t="s">
        <v>1984</v>
      </c>
      <c r="F2320">
        <v>19.91</v>
      </c>
      <c r="H2320" t="s">
        <v>1983</v>
      </c>
      <c r="I2320">
        <v>12.16</v>
      </c>
      <c r="J2320">
        <v>1</v>
      </c>
      <c r="K2320">
        <v>12.16</v>
      </c>
      <c r="L2320" s="45">
        <f>VLOOKUP(H2320,'[1]CALCUL AS et AN'!$A$2:$AU$889,24,FALSE)</f>
        <v>12.16</v>
      </c>
      <c r="M2320" s="48">
        <f>VLOOKUP(H2320,'[1]CALCUL AS et AN'!$A$2:$AU$889,28,FALSE)</f>
        <v>12.16</v>
      </c>
      <c r="N2320">
        <v>12.16</v>
      </c>
      <c r="O2320" s="45">
        <f t="shared" si="168"/>
        <v>12.16</v>
      </c>
      <c r="P2320" s="48">
        <f t="shared" si="169"/>
        <v>12.16</v>
      </c>
      <c r="Q2320">
        <v>19.91</v>
      </c>
      <c r="R2320" s="45">
        <f>VLOOKUP(H2320,'[1]CALCUL AS et AN'!$A$2:$AU$889,46,FALSE)</f>
        <v>21.28</v>
      </c>
      <c r="S2320" s="48">
        <f>VLOOKUP(H2320,'[1]CALCUL AS et AN'!$A$2:$AU$889,47,FALSE)</f>
        <v>21.28</v>
      </c>
      <c r="T2320">
        <v>19.91</v>
      </c>
      <c r="U2320" s="45">
        <f t="shared" si="170"/>
        <v>21.28</v>
      </c>
      <c r="V2320" s="48">
        <f t="shared" si="171"/>
        <v>21.28</v>
      </c>
      <c r="W2320" t="s">
        <v>1361</v>
      </c>
      <c r="X2320" t="s">
        <v>951</v>
      </c>
    </row>
    <row r="2321" spans="1:24" outlineLevel="2">
      <c r="A2321" t="s">
        <v>8</v>
      </c>
      <c r="B2321" s="73" t="str">
        <f t="shared" si="167"/>
        <v>V75BG</v>
      </c>
      <c r="D2321">
        <v>1</v>
      </c>
      <c r="E2321" t="s">
        <v>1987</v>
      </c>
      <c r="F2321">
        <v>4.1900000000000004</v>
      </c>
      <c r="H2321" t="s">
        <v>1986</v>
      </c>
      <c r="I2321">
        <v>2.99</v>
      </c>
      <c r="J2321">
        <v>1</v>
      </c>
      <c r="K2321">
        <v>2.99</v>
      </c>
      <c r="L2321" s="45">
        <f>VLOOKUP(H2321,'[1]CALCUL AS et AN'!$A$2:$AU$889,24,FALSE)</f>
        <v>2.99</v>
      </c>
      <c r="M2321" s="48">
        <f>VLOOKUP(H2321,'[1]CALCUL AS et AN'!$A$2:$AU$889,28,FALSE)</f>
        <v>2.99</v>
      </c>
      <c r="N2321">
        <v>2.99</v>
      </c>
      <c r="O2321" s="45">
        <f t="shared" si="168"/>
        <v>2.99</v>
      </c>
      <c r="P2321" s="48">
        <f t="shared" si="169"/>
        <v>2.99</v>
      </c>
      <c r="Q2321">
        <v>4.1900000000000004</v>
      </c>
      <c r="R2321" s="45">
        <f>VLOOKUP(H2321,'[1]CALCUL AS et AN'!$A$2:$AU$889,46,FALSE)</f>
        <v>4.4850000000000003</v>
      </c>
      <c r="S2321" s="48">
        <f>VLOOKUP(H2321,'[1]CALCUL AS et AN'!$A$2:$AU$889,47,FALSE)</f>
        <v>4.4850000000000003</v>
      </c>
      <c r="T2321">
        <v>4.1900000000000004</v>
      </c>
      <c r="U2321" s="45">
        <f t="shared" si="170"/>
        <v>4.4850000000000003</v>
      </c>
      <c r="V2321" s="48">
        <f t="shared" si="171"/>
        <v>4.4850000000000003</v>
      </c>
      <c r="W2321" t="s">
        <v>1361</v>
      </c>
      <c r="X2321" t="s">
        <v>951</v>
      </c>
    </row>
    <row r="2322" spans="1:24" outlineLevel="2">
      <c r="A2322" t="s">
        <v>8</v>
      </c>
      <c r="B2322" s="73" t="str">
        <f t="shared" si="167"/>
        <v>V75BG</v>
      </c>
      <c r="D2322">
        <v>1</v>
      </c>
      <c r="E2322" t="s">
        <v>1511</v>
      </c>
      <c r="F2322">
        <v>9.56</v>
      </c>
      <c r="H2322" t="s">
        <v>1510</v>
      </c>
      <c r="I2322">
        <v>8.09</v>
      </c>
      <c r="J2322">
        <v>1</v>
      </c>
      <c r="K2322">
        <v>8.09</v>
      </c>
      <c r="L2322" s="45">
        <f>VLOOKUP(H2322,'[1]CALCUL AS et AN'!$A$2:$AU$889,24,FALSE)</f>
        <v>8.0869999999999997</v>
      </c>
      <c r="M2322" s="48">
        <f>VLOOKUP(H2322,'[1]CALCUL AS et AN'!$A$2:$AU$889,28,FALSE)</f>
        <v>8.0869999999999997</v>
      </c>
      <c r="N2322">
        <v>8.09</v>
      </c>
      <c r="O2322" s="45">
        <f t="shared" si="168"/>
        <v>8.0869999999999997</v>
      </c>
      <c r="P2322" s="48">
        <f t="shared" si="169"/>
        <v>8.0869999999999997</v>
      </c>
      <c r="Q2322">
        <v>9.56</v>
      </c>
      <c r="R2322" s="45">
        <f>VLOOKUP(H2322,'[1]CALCUL AS et AN'!$A$2:$AU$889,46,FALSE)</f>
        <v>10.108750000000001</v>
      </c>
      <c r="S2322" s="48">
        <f>VLOOKUP(H2322,'[1]CALCUL AS et AN'!$A$2:$AU$889,47,FALSE)</f>
        <v>10.108750000000001</v>
      </c>
      <c r="T2322">
        <v>9.56</v>
      </c>
      <c r="U2322" s="45">
        <f t="shared" si="170"/>
        <v>10.108750000000001</v>
      </c>
      <c r="V2322" s="48">
        <f t="shared" si="171"/>
        <v>10.108750000000001</v>
      </c>
      <c r="W2322" t="s">
        <v>1361</v>
      </c>
      <c r="X2322" t="s">
        <v>951</v>
      </c>
    </row>
    <row r="2323" spans="1:24" outlineLevel="2">
      <c r="A2323" t="s">
        <v>8</v>
      </c>
      <c r="B2323" s="73" t="str">
        <f t="shared" ref="B2323:B2386" si="172">MID(A2323,7,100)</f>
        <v>V75BG</v>
      </c>
      <c r="D2323">
        <v>1</v>
      </c>
      <c r="E2323" t="s">
        <v>1520</v>
      </c>
      <c r="F2323">
        <v>9.64</v>
      </c>
      <c r="H2323" t="s">
        <v>1519</v>
      </c>
      <c r="I2323">
        <v>7.94</v>
      </c>
      <c r="J2323">
        <v>1</v>
      </c>
      <c r="K2323">
        <v>7.94</v>
      </c>
      <c r="L2323" s="45">
        <f>VLOOKUP(H2323,'[1]CALCUL AS et AN'!$A$2:$AU$889,24,FALSE)</f>
        <v>7.9420000000000002</v>
      </c>
      <c r="M2323" s="48">
        <f>VLOOKUP(H2323,'[1]CALCUL AS et AN'!$A$2:$AU$889,28,FALSE)</f>
        <v>7.9420000000000002</v>
      </c>
      <c r="N2323">
        <v>7.94</v>
      </c>
      <c r="O2323" s="45">
        <f t="shared" si="168"/>
        <v>7.9420000000000002</v>
      </c>
      <c r="P2323" s="48">
        <f t="shared" si="169"/>
        <v>7.9420000000000002</v>
      </c>
      <c r="Q2323">
        <v>9.64</v>
      </c>
      <c r="R2323" s="45">
        <f>VLOOKUP(H2323,'[1]CALCUL AS et AN'!$A$2:$AU$889,46,FALSE)</f>
        <v>9.9275000000000002</v>
      </c>
      <c r="S2323" s="48">
        <f>VLOOKUP(H2323,'[1]CALCUL AS et AN'!$A$2:$AU$889,47,FALSE)</f>
        <v>9.9275000000000002</v>
      </c>
      <c r="T2323">
        <v>9.64</v>
      </c>
      <c r="U2323" s="45">
        <f t="shared" si="170"/>
        <v>9.9275000000000002</v>
      </c>
      <c r="V2323" s="48">
        <f t="shared" si="171"/>
        <v>9.9275000000000002</v>
      </c>
      <c r="W2323" t="s">
        <v>1361</v>
      </c>
      <c r="X2323" t="s">
        <v>951</v>
      </c>
    </row>
    <row r="2324" spans="1:24" outlineLevel="2">
      <c r="A2324" t="s">
        <v>8</v>
      </c>
      <c r="B2324" s="73" t="str">
        <f t="shared" si="172"/>
        <v>V75BG</v>
      </c>
      <c r="D2324">
        <v>0.97</v>
      </c>
      <c r="E2324" t="s">
        <v>2411</v>
      </c>
      <c r="F2324">
        <v>75</v>
      </c>
      <c r="H2324" t="s">
        <v>2410</v>
      </c>
      <c r="I2324">
        <v>50</v>
      </c>
      <c r="J2324">
        <v>1</v>
      </c>
      <c r="K2324">
        <v>50</v>
      </c>
      <c r="L2324" s="45">
        <f>VLOOKUP(H2324,'[1]CALCUL AS et AN'!$A$2:$AU$889,24,FALSE)</f>
        <v>50</v>
      </c>
      <c r="M2324" s="48">
        <f>VLOOKUP(H2324,'[1]CALCUL AS et AN'!$A$2:$AU$889,28,FALSE)</f>
        <v>50</v>
      </c>
      <c r="N2324">
        <v>48.5</v>
      </c>
      <c r="O2324" s="45">
        <f t="shared" si="168"/>
        <v>48.5</v>
      </c>
      <c r="P2324" s="48">
        <f t="shared" si="169"/>
        <v>48.5</v>
      </c>
      <c r="Q2324">
        <v>75</v>
      </c>
      <c r="R2324" s="45">
        <f>VLOOKUP(H2324,'[1]CALCUL AS et AN'!$A$2:$AU$889,46,FALSE)</f>
        <v>75</v>
      </c>
      <c r="S2324" s="48">
        <f>VLOOKUP(H2324,'[1]CALCUL AS et AN'!$A$2:$AU$889,47,FALSE)</f>
        <v>75</v>
      </c>
      <c r="T2324">
        <v>72.75</v>
      </c>
      <c r="U2324" s="45">
        <f t="shared" si="170"/>
        <v>72.75</v>
      </c>
      <c r="V2324" s="48">
        <f t="shared" si="171"/>
        <v>72.75</v>
      </c>
      <c r="W2324" t="s">
        <v>1361</v>
      </c>
      <c r="X2324" t="s">
        <v>951</v>
      </c>
    </row>
    <row r="2325" spans="1:24" outlineLevel="2">
      <c r="A2325" t="s">
        <v>8</v>
      </c>
      <c r="B2325" s="73" t="str">
        <f t="shared" si="172"/>
        <v>V75BG</v>
      </c>
      <c r="D2325">
        <v>8</v>
      </c>
      <c r="E2325" t="s">
        <v>2273</v>
      </c>
      <c r="F2325">
        <v>0.04</v>
      </c>
      <c r="H2325">
        <v>8434000818</v>
      </c>
      <c r="I2325">
        <v>8.34</v>
      </c>
      <c r="J2325">
        <v>200</v>
      </c>
      <c r="K2325">
        <v>4.1700000000000001E-2</v>
      </c>
      <c r="L2325" s="45">
        <f>VLOOKUP(H2325,'[1]CALCUL AS et AN'!$A$2:$AU$889,24,FALSE)</f>
        <v>4.1700000000000001E-2</v>
      </c>
      <c r="M2325" s="48">
        <f>VLOOKUP(H2325,'[1]CALCUL AS et AN'!$A$2:$AU$889,28,FALSE)</f>
        <v>4.1700000000000001E-2</v>
      </c>
      <c r="N2325">
        <v>0.33360000000000001</v>
      </c>
      <c r="O2325" s="45">
        <f t="shared" si="168"/>
        <v>0.33360000000000001</v>
      </c>
      <c r="P2325" s="48">
        <f t="shared" si="169"/>
        <v>0.33360000000000001</v>
      </c>
      <c r="Q2325">
        <v>0.04</v>
      </c>
      <c r="R2325" s="45">
        <f>VLOOKUP(H2325,'[1]CALCUL AS et AN'!$A$2:$AU$889,46,FALSE)</f>
        <v>5.2125000000000005E-2</v>
      </c>
      <c r="S2325" s="48">
        <f>VLOOKUP(H2325,'[1]CALCUL AS et AN'!$A$2:$AU$889,47,FALSE)</f>
        <v>5.2125000000000005E-2</v>
      </c>
      <c r="T2325">
        <v>0.32</v>
      </c>
      <c r="U2325" s="45">
        <f t="shared" si="170"/>
        <v>0.41700000000000004</v>
      </c>
      <c r="V2325" s="48">
        <f t="shared" si="171"/>
        <v>0.41700000000000004</v>
      </c>
      <c r="W2325" t="s">
        <v>1361</v>
      </c>
      <c r="X2325" t="s">
        <v>951</v>
      </c>
    </row>
    <row r="2326" spans="1:24" outlineLevel="2">
      <c r="A2326" t="s">
        <v>8</v>
      </c>
      <c r="B2326" s="73" t="str">
        <f t="shared" si="172"/>
        <v>V75BG</v>
      </c>
      <c r="D2326">
        <v>2</v>
      </c>
      <c r="E2326" t="s">
        <v>2272</v>
      </c>
      <c r="F2326">
        <v>0.02</v>
      </c>
      <c r="H2326">
        <v>8434000618</v>
      </c>
      <c r="I2326">
        <v>8.3000000000000007</v>
      </c>
      <c r="J2326">
        <v>500</v>
      </c>
      <c r="K2326">
        <v>1.66E-2</v>
      </c>
      <c r="L2326" s="45">
        <f>VLOOKUP(H2326,'[1]CALCUL AS et AN'!$A$2:$AU$889,24,FALSE)</f>
        <v>1.66E-2</v>
      </c>
      <c r="M2326" s="48">
        <f>VLOOKUP(H2326,'[1]CALCUL AS et AN'!$A$2:$AU$889,28,FALSE)</f>
        <v>1.66E-2</v>
      </c>
      <c r="N2326">
        <v>3.32E-2</v>
      </c>
      <c r="O2326" s="45">
        <f t="shared" si="168"/>
        <v>3.32E-2</v>
      </c>
      <c r="P2326" s="48">
        <f t="shared" si="169"/>
        <v>3.32E-2</v>
      </c>
      <c r="Q2326">
        <v>0.02</v>
      </c>
      <c r="R2326" s="45">
        <f>VLOOKUP(H2326,'[1]CALCUL AS et AN'!$A$2:$AU$889,46,FALSE)</f>
        <v>2.0750000000000001E-2</v>
      </c>
      <c r="S2326" s="48">
        <f>VLOOKUP(H2326,'[1]CALCUL AS et AN'!$A$2:$AU$889,47,FALSE)</f>
        <v>2.0750000000000001E-2</v>
      </c>
      <c r="T2326">
        <v>0.04</v>
      </c>
      <c r="U2326" s="45">
        <f t="shared" si="170"/>
        <v>4.1500000000000002E-2</v>
      </c>
      <c r="V2326" s="48">
        <f t="shared" si="171"/>
        <v>4.1500000000000002E-2</v>
      </c>
      <c r="W2326" t="s">
        <v>1361</v>
      </c>
      <c r="X2326" t="s">
        <v>951</v>
      </c>
    </row>
    <row r="2327" spans="1:24" outlineLevel="2">
      <c r="A2327" t="s">
        <v>8</v>
      </c>
      <c r="B2327" s="73" t="str">
        <f t="shared" si="172"/>
        <v>V75BG</v>
      </c>
      <c r="D2327">
        <v>2</v>
      </c>
      <c r="E2327" t="s">
        <v>2363</v>
      </c>
      <c r="F2327">
        <v>1.9E-2</v>
      </c>
      <c r="H2327" t="s">
        <v>2362</v>
      </c>
      <c r="I2327">
        <v>0.13</v>
      </c>
      <c r="J2327">
        <v>1</v>
      </c>
      <c r="K2327">
        <v>0.13</v>
      </c>
      <c r="L2327" s="45">
        <f>VLOOKUP(H2327,'[1]CALCUL AS et AN'!$A$2:$AU$889,24,FALSE)</f>
        <v>0.12720000000000001</v>
      </c>
      <c r="M2327" s="48">
        <f>VLOOKUP(H2327,'[1]CALCUL AS et AN'!$A$2:$AU$889,28,FALSE)</f>
        <v>0.12720000000000001</v>
      </c>
      <c r="N2327">
        <v>0.26</v>
      </c>
      <c r="O2327" s="45">
        <f t="shared" si="168"/>
        <v>0.25440000000000002</v>
      </c>
      <c r="P2327" s="48">
        <f t="shared" si="169"/>
        <v>0.25440000000000002</v>
      </c>
      <c r="Q2327">
        <v>1.9E-2</v>
      </c>
      <c r="R2327" s="45">
        <f>VLOOKUP(H2327,'[1]CALCUL AS et AN'!$A$2:$AU$889,46,FALSE)</f>
        <v>0.19080000000000003</v>
      </c>
      <c r="S2327" s="48">
        <f>VLOOKUP(H2327,'[1]CALCUL AS et AN'!$A$2:$AU$889,47,FALSE)</f>
        <v>0.19080000000000003</v>
      </c>
      <c r="T2327">
        <v>3.7999999999999999E-2</v>
      </c>
      <c r="U2327" s="45">
        <f t="shared" si="170"/>
        <v>0.38160000000000005</v>
      </c>
      <c r="V2327" s="48">
        <f t="shared" si="171"/>
        <v>0.38160000000000005</v>
      </c>
      <c r="W2327" t="s">
        <v>1361</v>
      </c>
      <c r="X2327" t="s">
        <v>951</v>
      </c>
    </row>
    <row r="2328" spans="1:24" outlineLevel="2">
      <c r="A2328" t="s">
        <v>8</v>
      </c>
      <c r="B2328" s="73" t="str">
        <f t="shared" si="172"/>
        <v>V75BG</v>
      </c>
      <c r="D2328">
        <v>1</v>
      </c>
      <c r="E2328" t="s">
        <v>2275</v>
      </c>
      <c r="F2328">
        <v>0.05</v>
      </c>
      <c r="H2328">
        <v>8535000618</v>
      </c>
      <c r="I2328">
        <v>3.0000000000000001E-3</v>
      </c>
      <c r="J2328">
        <v>1</v>
      </c>
      <c r="K2328">
        <v>3.0000000000000001E-3</v>
      </c>
      <c r="L2328" s="45">
        <f>VLOOKUP(H2328,'[1]CALCUL AS et AN'!$A$2:$AU$889,24,FALSE)</f>
        <v>3.04E-2</v>
      </c>
      <c r="M2328" s="48">
        <f>VLOOKUP(H2328,'[1]CALCUL AS et AN'!$A$2:$AU$889,28,FALSE)</f>
        <v>3.04E-2</v>
      </c>
      <c r="N2328">
        <v>3.0000000000000001E-3</v>
      </c>
      <c r="O2328" s="45">
        <f t="shared" si="168"/>
        <v>3.04E-2</v>
      </c>
      <c r="P2328" s="48">
        <f t="shared" si="169"/>
        <v>3.04E-2</v>
      </c>
      <c r="Q2328">
        <v>0.05</v>
      </c>
      <c r="R2328" s="45">
        <f>VLOOKUP(H2328,'[1]CALCUL AS et AN'!$A$2:$AU$889,46,FALSE)</f>
        <v>5.3199999999999997E-2</v>
      </c>
      <c r="S2328" s="48">
        <f>VLOOKUP(H2328,'[1]CALCUL AS et AN'!$A$2:$AU$889,47,FALSE)</f>
        <v>5.3199999999999997E-2</v>
      </c>
      <c r="T2328">
        <v>0.05</v>
      </c>
      <c r="U2328" s="45">
        <f t="shared" si="170"/>
        <v>5.3199999999999997E-2</v>
      </c>
      <c r="V2328" s="48">
        <f t="shared" si="171"/>
        <v>5.3199999999999997E-2</v>
      </c>
      <c r="W2328" t="s">
        <v>1361</v>
      </c>
      <c r="X2328" t="s">
        <v>951</v>
      </c>
    </row>
    <row r="2329" spans="1:24" outlineLevel="2">
      <c r="A2329" t="s">
        <v>8</v>
      </c>
      <c r="B2329" s="73" t="str">
        <f t="shared" si="172"/>
        <v>V75BG</v>
      </c>
      <c r="D2329">
        <v>2</v>
      </c>
      <c r="E2329" t="s">
        <v>2452</v>
      </c>
      <c r="F2329">
        <v>0.128</v>
      </c>
      <c r="H2329" t="s">
        <v>3104</v>
      </c>
      <c r="I2329">
        <v>0.21</v>
      </c>
      <c r="J2329">
        <v>1</v>
      </c>
      <c r="K2329">
        <v>0.21</v>
      </c>
      <c r="L2329" s="45">
        <f>VLOOKUP(H2329,'[1]CALCUL AS et AN'!$A$2:$AU$889,24,FALSE)</f>
        <v>0.2054</v>
      </c>
      <c r="M2329" s="48">
        <f>VLOOKUP(H2329,'[1]CALCUL AS et AN'!$A$2:$AU$889,28,FALSE)</f>
        <v>0.2054</v>
      </c>
      <c r="N2329">
        <v>0.42</v>
      </c>
      <c r="O2329" s="45">
        <f t="shared" si="168"/>
        <v>0.4108</v>
      </c>
      <c r="P2329" s="48">
        <f t="shared" si="169"/>
        <v>0.4108</v>
      </c>
      <c r="Q2329">
        <v>0.128</v>
      </c>
      <c r="R2329" s="45">
        <f>VLOOKUP(H2329,'[1]CALCUL AS et AN'!$A$2:$AU$889,46,FALSE)</f>
        <v>0</v>
      </c>
      <c r="S2329" s="48">
        <f>VLOOKUP(H2329,'[1]CALCUL AS et AN'!$A$2:$AU$889,47,FALSE)</f>
        <v>0</v>
      </c>
      <c r="T2329">
        <v>0.25600000000000001</v>
      </c>
      <c r="U2329" s="45">
        <f t="shared" si="170"/>
        <v>0</v>
      </c>
      <c r="V2329" s="48">
        <f t="shared" si="171"/>
        <v>0</v>
      </c>
      <c r="W2329" t="s">
        <v>1361</v>
      </c>
      <c r="X2329" t="s">
        <v>951</v>
      </c>
    </row>
    <row r="2330" spans="1:24" outlineLevel="2">
      <c r="A2330" t="s">
        <v>8</v>
      </c>
      <c r="B2330" s="73" t="str">
        <f t="shared" si="172"/>
        <v>V75BG</v>
      </c>
      <c r="D2330">
        <v>1</v>
      </c>
      <c r="E2330" t="s">
        <v>1544</v>
      </c>
      <c r="F2330">
        <v>2.2400000000000002</v>
      </c>
      <c r="H2330">
        <v>101007</v>
      </c>
      <c r="I2330">
        <v>1.5</v>
      </c>
      <c r="J2330">
        <v>1</v>
      </c>
      <c r="K2330">
        <v>1.5</v>
      </c>
      <c r="L2330" s="45">
        <f>VLOOKUP(H2330,'[1]CALCUL AS et AN'!$A$2:$AU$889,24,FALSE)</f>
        <v>1.5</v>
      </c>
      <c r="M2330" s="48">
        <f>VLOOKUP(H2330,'[1]CALCUL AS et AN'!$A$2:$AU$889,28,FALSE)</f>
        <v>1.5</v>
      </c>
      <c r="N2330">
        <v>1.5</v>
      </c>
      <c r="O2330" s="45">
        <f t="shared" si="168"/>
        <v>1.5</v>
      </c>
      <c r="P2330" s="48">
        <f t="shared" si="169"/>
        <v>1.5</v>
      </c>
      <c r="Q2330">
        <v>2.2400000000000002</v>
      </c>
      <c r="R2330" s="45">
        <f>VLOOKUP(H2330,'[1]CALCUL AS et AN'!$A$2:$AU$889,46,FALSE)</f>
        <v>2.25</v>
      </c>
      <c r="S2330" s="48">
        <f>VLOOKUP(H2330,'[1]CALCUL AS et AN'!$A$2:$AU$889,47,FALSE)</f>
        <v>2.25</v>
      </c>
      <c r="T2330">
        <v>2.2400000000000002</v>
      </c>
      <c r="U2330" s="45">
        <f t="shared" si="170"/>
        <v>2.25</v>
      </c>
      <c r="V2330" s="48">
        <f t="shared" si="171"/>
        <v>2.25</v>
      </c>
      <c r="W2330" t="s">
        <v>1361</v>
      </c>
      <c r="X2330" t="s">
        <v>951</v>
      </c>
    </row>
    <row r="2331" spans="1:24" outlineLevel="2">
      <c r="A2331" t="s">
        <v>8</v>
      </c>
      <c r="B2331" s="73" t="str">
        <f t="shared" si="172"/>
        <v>V75BG</v>
      </c>
      <c r="D2331">
        <v>1</v>
      </c>
      <c r="E2331" t="s">
        <v>63</v>
      </c>
      <c r="F2331">
        <v>139.16999999999999</v>
      </c>
      <c r="H2331" t="s">
        <v>62</v>
      </c>
      <c r="I2331">
        <v>88.935500000000005</v>
      </c>
      <c r="J2331">
        <v>1</v>
      </c>
      <c r="K2331">
        <v>88.935500000000005</v>
      </c>
      <c r="L2331" s="45">
        <f>VLOOKUP(H2331,'[1]CALCUL AS et AN'!$A$2:$AU$889,24,FALSE)</f>
        <v>88.936256</v>
      </c>
      <c r="M2331" s="48">
        <f>VLOOKUP(H2331,'[1]CALCUL AS et AN'!$A$2:$AU$889,28,FALSE)</f>
        <v>90.786255999999995</v>
      </c>
      <c r="N2331">
        <v>88.935500000000005</v>
      </c>
      <c r="O2331" s="45">
        <f t="shared" si="168"/>
        <v>88.936256</v>
      </c>
      <c r="P2331" s="48">
        <f t="shared" si="169"/>
        <v>90.786255999999995</v>
      </c>
      <c r="Q2331">
        <v>160.19999999999999</v>
      </c>
      <c r="R2331" s="45">
        <f>VLOOKUP(H2331,'[1]CALCUL AS et AN'!$A$2:$AU$889,46,FALSE)</f>
        <v>144.33635149999998</v>
      </c>
      <c r="S2331" s="48">
        <f>VLOOKUP(H2331,'[1]CALCUL AS et AN'!$A$2:$AU$889,47,FALSE)</f>
        <v>147.29635150000001</v>
      </c>
      <c r="T2331">
        <v>160.19999999999999</v>
      </c>
      <c r="U2331" s="45">
        <f t="shared" si="170"/>
        <v>144.33635149999998</v>
      </c>
      <c r="V2331" s="48">
        <f t="shared" si="171"/>
        <v>147.29635150000001</v>
      </c>
      <c r="W2331" t="s">
        <v>1361</v>
      </c>
      <c r="X2331" t="s">
        <v>1361</v>
      </c>
    </row>
    <row r="2332" spans="1:24" outlineLevel="2">
      <c r="A2332" t="s">
        <v>8</v>
      </c>
      <c r="B2332" s="73" t="str">
        <f t="shared" si="172"/>
        <v>V75BG</v>
      </c>
      <c r="D2332">
        <v>1</v>
      </c>
      <c r="E2332" t="s">
        <v>1538</v>
      </c>
      <c r="F2332">
        <v>4.3499999999999996</v>
      </c>
      <c r="H2332" t="s">
        <v>1537</v>
      </c>
      <c r="I2332">
        <v>2.9</v>
      </c>
      <c r="J2332">
        <v>1</v>
      </c>
      <c r="K2332">
        <v>2.9</v>
      </c>
      <c r="L2332" s="45">
        <f>VLOOKUP(H2332,'[1]CALCUL AS et AN'!$A$2:$AU$889,24,FALSE)</f>
        <v>2.9</v>
      </c>
      <c r="M2332" s="48">
        <f>VLOOKUP(H2332,'[1]CALCUL AS et AN'!$A$2:$AU$889,28,FALSE)</f>
        <v>2.9</v>
      </c>
      <c r="N2332">
        <v>2.9</v>
      </c>
      <c r="O2332" s="45">
        <f t="shared" si="168"/>
        <v>2.9</v>
      </c>
      <c r="P2332" s="48">
        <f t="shared" si="169"/>
        <v>2.9</v>
      </c>
      <c r="Q2332">
        <v>4.3499999999999996</v>
      </c>
      <c r="R2332" s="45">
        <f>VLOOKUP(H2332,'[1]CALCUL AS et AN'!$A$2:$AU$889,46,FALSE)</f>
        <v>4.3499999999999996</v>
      </c>
      <c r="S2332" s="48">
        <f>VLOOKUP(H2332,'[1]CALCUL AS et AN'!$A$2:$AU$889,47,FALSE)</f>
        <v>4.3499999999999996</v>
      </c>
      <c r="T2332">
        <v>4.3499999999999996</v>
      </c>
      <c r="U2332" s="45">
        <f t="shared" si="170"/>
        <v>4.3499999999999996</v>
      </c>
      <c r="V2332" s="48">
        <f t="shared" si="171"/>
        <v>4.3499999999999996</v>
      </c>
      <c r="W2332" t="s">
        <v>1361</v>
      </c>
      <c r="X2332" t="s">
        <v>951</v>
      </c>
    </row>
    <row r="2333" spans="1:24" outlineLevel="2">
      <c r="A2333" t="s">
        <v>8</v>
      </c>
      <c r="B2333" s="73" t="str">
        <f t="shared" si="172"/>
        <v>V75BG</v>
      </c>
      <c r="D2333">
        <v>1</v>
      </c>
      <c r="E2333" t="s">
        <v>2627</v>
      </c>
      <c r="F2333">
        <v>0.4</v>
      </c>
      <c r="H2333" t="s">
        <v>2626</v>
      </c>
      <c r="I2333">
        <v>0.2</v>
      </c>
      <c r="J2333">
        <v>1</v>
      </c>
      <c r="K2333">
        <v>0.2</v>
      </c>
      <c r="L2333" s="45">
        <f>VLOOKUP(H2333,'[1]CALCUL AS et AN'!$A$2:$AU$889,24,FALSE)</f>
        <v>0.2</v>
      </c>
      <c r="M2333" s="48">
        <f>VLOOKUP(H2333,'[1]CALCUL AS et AN'!$A$2:$AU$889,28,FALSE)</f>
        <v>0.2</v>
      </c>
      <c r="N2333">
        <v>0.2</v>
      </c>
      <c r="O2333" s="45">
        <f t="shared" si="168"/>
        <v>0.2</v>
      </c>
      <c r="P2333" s="48">
        <f t="shared" si="169"/>
        <v>0.2</v>
      </c>
      <c r="Q2333">
        <v>0.4</v>
      </c>
      <c r="R2333" s="45">
        <f>VLOOKUP(H2333,'[1]CALCUL AS et AN'!$A$2:$AU$889,46,FALSE)</f>
        <v>0</v>
      </c>
      <c r="S2333" s="48">
        <f>VLOOKUP(H2333,'[1]CALCUL AS et AN'!$A$2:$AU$889,47,FALSE)</f>
        <v>0.4</v>
      </c>
      <c r="T2333">
        <v>0.4</v>
      </c>
      <c r="U2333" s="45">
        <f t="shared" si="170"/>
        <v>0</v>
      </c>
      <c r="V2333" s="48">
        <f t="shared" si="171"/>
        <v>0.4</v>
      </c>
      <c r="W2333" t="s">
        <v>1361</v>
      </c>
      <c r="X2333" t="s">
        <v>951</v>
      </c>
    </row>
    <row r="2334" spans="1:24" outlineLevel="2">
      <c r="A2334" t="s">
        <v>8</v>
      </c>
      <c r="B2334" s="73" t="str">
        <f t="shared" si="172"/>
        <v>V75BG</v>
      </c>
      <c r="D2334">
        <v>1</v>
      </c>
      <c r="E2334" t="s">
        <v>1514</v>
      </c>
      <c r="F2334">
        <v>12.91</v>
      </c>
      <c r="H2334" t="s">
        <v>632</v>
      </c>
      <c r="I2334">
        <v>4.7300000000000004</v>
      </c>
      <c r="J2334">
        <v>0.33</v>
      </c>
      <c r="K2334">
        <v>14.333333333333334</v>
      </c>
      <c r="L2334" s="45">
        <f>VLOOKUP(H2334,'[1]CALCUL AS et AN'!$A$2:$AU$889,24,FALSE)</f>
        <v>4.7320000000000002</v>
      </c>
      <c r="M2334" s="48">
        <f>VLOOKUP(H2334,'[1]CALCUL AS et AN'!$A$2:$AU$889,28,FALSE)</f>
        <v>4.7779999999999996</v>
      </c>
      <c r="N2334">
        <v>14.333333333333334</v>
      </c>
      <c r="O2334" s="45">
        <f t="shared" si="168"/>
        <v>4.7320000000000002</v>
      </c>
      <c r="P2334" s="48">
        <f t="shared" si="169"/>
        <v>4.7779999999999996</v>
      </c>
      <c r="Q2334">
        <v>12.91</v>
      </c>
      <c r="R2334" s="45">
        <f>VLOOKUP(H2334,'[1]CALCUL AS et AN'!$A$2:$AU$889,46,FALSE)</f>
        <v>6.2935600000000003</v>
      </c>
      <c r="S2334" s="48">
        <f>VLOOKUP(H2334,'[1]CALCUL AS et AN'!$A$2:$AU$889,47,FALSE)</f>
        <v>6.3547399999999996</v>
      </c>
      <c r="T2334">
        <v>12.91</v>
      </c>
      <c r="U2334" s="45">
        <f t="shared" si="170"/>
        <v>6.2935600000000003</v>
      </c>
      <c r="V2334" s="48">
        <f t="shared" si="171"/>
        <v>6.3547399999999996</v>
      </c>
      <c r="W2334" t="s">
        <v>1361</v>
      </c>
      <c r="X2334" t="s">
        <v>937</v>
      </c>
    </row>
    <row r="2335" spans="1:24" outlineLevel="2">
      <c r="A2335" t="s">
        <v>8</v>
      </c>
      <c r="B2335" s="73" t="str">
        <f t="shared" si="172"/>
        <v>V75BG</v>
      </c>
      <c r="D2335">
        <v>1</v>
      </c>
      <c r="E2335" t="s">
        <v>2312</v>
      </c>
      <c r="F2335">
        <v>17.510000000000002</v>
      </c>
      <c r="H2335" t="s">
        <v>2311</v>
      </c>
      <c r="I2335">
        <v>11.67</v>
      </c>
      <c r="J2335">
        <v>1</v>
      </c>
      <c r="K2335">
        <v>11.67</v>
      </c>
      <c r="L2335" s="45">
        <f>VLOOKUP(H2335,'[1]CALCUL AS et AN'!$A$2:$AU$889,24,FALSE)</f>
        <v>11.67</v>
      </c>
      <c r="M2335" s="48">
        <f>VLOOKUP(H2335,'[1]CALCUL AS et AN'!$A$2:$AU$889,28,FALSE)</f>
        <v>11.67</v>
      </c>
      <c r="N2335">
        <v>11.67</v>
      </c>
      <c r="O2335" s="45">
        <f t="shared" si="168"/>
        <v>11.67</v>
      </c>
      <c r="P2335" s="48">
        <f t="shared" si="169"/>
        <v>11.67</v>
      </c>
      <c r="Q2335">
        <v>17.510000000000002</v>
      </c>
      <c r="R2335" s="45">
        <f>VLOOKUP(H2335,'[1]CALCUL AS et AN'!$A$2:$AU$889,46,FALSE)</f>
        <v>17.504999999999999</v>
      </c>
      <c r="S2335" s="48">
        <f>VLOOKUP(H2335,'[1]CALCUL AS et AN'!$A$2:$AU$889,47,FALSE)</f>
        <v>17.504999999999999</v>
      </c>
      <c r="T2335">
        <v>17.510000000000002</v>
      </c>
      <c r="U2335" s="45">
        <f t="shared" si="170"/>
        <v>17.504999999999999</v>
      </c>
      <c r="V2335" s="48">
        <f t="shared" si="171"/>
        <v>17.504999999999999</v>
      </c>
      <c r="W2335" t="s">
        <v>1361</v>
      </c>
      <c r="X2335" t="s">
        <v>937</v>
      </c>
    </row>
    <row r="2336" spans="1:24" outlineLevel="2">
      <c r="A2336" t="s">
        <v>8</v>
      </c>
      <c r="B2336" s="73" t="str">
        <f t="shared" si="172"/>
        <v>V75BG</v>
      </c>
      <c r="D2336">
        <v>1</v>
      </c>
      <c r="E2336" t="s">
        <v>1848</v>
      </c>
      <c r="F2336">
        <v>2.31</v>
      </c>
      <c r="H2336" t="s">
        <v>606</v>
      </c>
      <c r="I2336">
        <v>1.72</v>
      </c>
      <c r="J2336">
        <v>1</v>
      </c>
      <c r="K2336">
        <v>1.72</v>
      </c>
      <c r="L2336" s="45">
        <f>VLOOKUP(H2336,'[1]CALCUL AS et AN'!$A$2:$AU$889,24,FALSE)</f>
        <v>1.7150000000000001</v>
      </c>
      <c r="M2336" s="48">
        <f>VLOOKUP(H2336,'[1]CALCUL AS et AN'!$A$2:$AU$889,28,FALSE)</f>
        <v>1.635</v>
      </c>
      <c r="N2336">
        <v>1.72</v>
      </c>
      <c r="O2336" s="45">
        <f t="shared" si="168"/>
        <v>1.7150000000000001</v>
      </c>
      <c r="P2336" s="48">
        <f t="shared" si="169"/>
        <v>1.635</v>
      </c>
      <c r="Q2336">
        <v>2.31</v>
      </c>
      <c r="R2336" s="45">
        <f>VLOOKUP(H2336,'[1]CALCUL AS et AN'!$A$2:$AU$889,46,FALSE)</f>
        <v>2.5725000000000002</v>
      </c>
      <c r="S2336" s="48">
        <f>VLOOKUP(H2336,'[1]CALCUL AS et AN'!$A$2:$AU$889,47,FALSE)</f>
        <v>2.4525000000000001</v>
      </c>
      <c r="T2336">
        <v>2.31</v>
      </c>
      <c r="U2336" s="45">
        <f t="shared" si="170"/>
        <v>2.5725000000000002</v>
      </c>
      <c r="V2336" s="48">
        <f t="shared" si="171"/>
        <v>2.4525000000000001</v>
      </c>
      <c r="W2336" t="s">
        <v>1361</v>
      </c>
      <c r="X2336" t="s">
        <v>937</v>
      </c>
    </row>
    <row r="2337" spans="1:24" outlineLevel="1">
      <c r="A2337" s="73" t="s">
        <v>3196</v>
      </c>
      <c r="B2337" s="73" t="str">
        <f t="shared" si="172"/>
        <v>SPR900V75BG</v>
      </c>
      <c r="N2337">
        <f>SUBTOTAL(9,N2296:N2336)</f>
        <v>744.1154333333335</v>
      </c>
      <c r="O2337" s="45">
        <f>SUBTOTAL(9,O2296:O2336)</f>
        <v>735.77559599999995</v>
      </c>
      <c r="P2337" s="48">
        <f>SUBTOTAL(9,P2296:P2336)</f>
        <v>781.371396</v>
      </c>
      <c r="T2337">
        <f>SUBTOTAL(9,T2296:T2336)</f>
        <v>1082.2510000000002</v>
      </c>
      <c r="U2337" s="45">
        <f>SUBTOTAL(9,U2296:U2336)</f>
        <v>1099.1635215000001</v>
      </c>
      <c r="V2337" s="48">
        <f>SUBTOTAL(9,V2296:V2336)</f>
        <v>1165.0450315000003</v>
      </c>
    </row>
    <row r="2338" spans="1:24" outlineLevel="2">
      <c r="A2338" t="s">
        <v>293</v>
      </c>
      <c r="B2338" s="73" t="str">
        <f t="shared" si="172"/>
        <v>H</v>
      </c>
      <c r="C2338" t="s">
        <v>1456</v>
      </c>
      <c r="D2338">
        <v>1</v>
      </c>
      <c r="E2338" t="s">
        <v>1458</v>
      </c>
      <c r="F2338">
        <v>816.05</v>
      </c>
      <c r="H2338" t="s">
        <v>1456</v>
      </c>
      <c r="I2338">
        <v>610.35</v>
      </c>
      <c r="J2338">
        <v>1</v>
      </c>
      <c r="K2338">
        <v>610.35</v>
      </c>
      <c r="L2338" s="45">
        <f>VLOOKUP(H2338,'[1]CALCUL AS et AN'!$A$2:$AU$889,24,FALSE)</f>
        <v>610.35</v>
      </c>
      <c r="M2338" s="48">
        <f>VLOOKUP(H2338,'[1]CALCUL AS et AN'!$A$2:$AU$889,28,FALSE)</f>
        <v>762.9375</v>
      </c>
      <c r="N2338">
        <v>610.35</v>
      </c>
      <c r="O2338" s="45">
        <f t="shared" si="168"/>
        <v>610.35</v>
      </c>
      <c r="P2338" s="48">
        <f t="shared" si="169"/>
        <v>762.9375</v>
      </c>
      <c r="Q2338">
        <v>816.05</v>
      </c>
      <c r="R2338" s="45">
        <f>VLOOKUP(H2338,'[1]CALCUL AS et AN'!$A$2:$AU$889,46,FALSE)</f>
        <v>811.76550000000009</v>
      </c>
      <c r="S2338" s="48">
        <f>VLOOKUP(H2338,'[1]CALCUL AS et AN'!$A$2:$AU$889,47,FALSE)</f>
        <v>1014.7068750000001</v>
      </c>
      <c r="T2338">
        <v>816.05</v>
      </c>
      <c r="U2338" s="45">
        <f t="shared" si="170"/>
        <v>811.76550000000009</v>
      </c>
      <c r="V2338" s="48">
        <f t="shared" si="171"/>
        <v>1014.7068750000001</v>
      </c>
      <c r="W2338" t="s">
        <v>946</v>
      </c>
      <c r="X2338" t="s">
        <v>951</v>
      </c>
    </row>
    <row r="2339" spans="1:24" outlineLevel="2">
      <c r="A2339" t="s">
        <v>293</v>
      </c>
      <c r="B2339" s="73" t="str">
        <f t="shared" si="172"/>
        <v>H</v>
      </c>
      <c r="C2339" t="s">
        <v>408</v>
      </c>
      <c r="D2339">
        <v>1</v>
      </c>
      <c r="E2339" t="s">
        <v>409</v>
      </c>
      <c r="F2339">
        <v>9.9</v>
      </c>
      <c r="H2339" t="s">
        <v>408</v>
      </c>
      <c r="I2339">
        <v>9.4499999999999993</v>
      </c>
      <c r="J2339">
        <v>1</v>
      </c>
      <c r="K2339">
        <v>9.4499999999999993</v>
      </c>
      <c r="L2339" s="45">
        <f>VLOOKUP(H2339,'[1]CALCUL AS et AN'!$A$2:$AU$889,24,FALSE)</f>
        <v>9.4499999999999993</v>
      </c>
      <c r="M2339" s="48">
        <f>VLOOKUP(H2339,'[1]CALCUL AS et AN'!$A$2:$AU$889,28,FALSE)</f>
        <v>9.4499999999999993</v>
      </c>
      <c r="N2339">
        <v>9.4499999999999993</v>
      </c>
      <c r="O2339" s="45">
        <f t="shared" si="168"/>
        <v>9.4499999999999993</v>
      </c>
      <c r="P2339" s="48">
        <f t="shared" si="169"/>
        <v>9.4499999999999993</v>
      </c>
      <c r="Q2339">
        <v>13.28</v>
      </c>
      <c r="R2339" s="45">
        <f>VLOOKUP(H2339,'[1]CALCUL AS et AN'!$A$2:$AU$889,46,FALSE)</f>
        <v>14.174999999999999</v>
      </c>
      <c r="S2339" s="48">
        <f>VLOOKUP(H2339,'[1]CALCUL AS et AN'!$A$2:$AU$889,47,FALSE)</f>
        <v>14.174999999999999</v>
      </c>
      <c r="T2339">
        <v>13.28</v>
      </c>
      <c r="U2339" s="45">
        <f t="shared" si="170"/>
        <v>14.174999999999999</v>
      </c>
      <c r="V2339" s="48">
        <f t="shared" si="171"/>
        <v>14.174999999999999</v>
      </c>
      <c r="W2339" t="s">
        <v>946</v>
      </c>
      <c r="X2339" t="s">
        <v>937</v>
      </c>
    </row>
    <row r="2340" spans="1:24" outlineLevel="1">
      <c r="A2340" s="73" t="s">
        <v>3197</v>
      </c>
      <c r="B2340" s="73" t="str">
        <f t="shared" si="172"/>
        <v>PFH14EH</v>
      </c>
      <c r="N2340">
        <f>SUBTOTAL(9,N2338:N2339)</f>
        <v>619.80000000000007</v>
      </c>
      <c r="O2340" s="45">
        <f>SUBTOTAL(9,O2338:O2339)</f>
        <v>619.80000000000007</v>
      </c>
      <c r="P2340" s="48">
        <f>SUBTOTAL(9,P2338:P2339)</f>
        <v>772.38750000000005</v>
      </c>
      <c r="T2340">
        <f>SUBTOTAL(9,T2338:T2339)</f>
        <v>829.32999999999993</v>
      </c>
      <c r="U2340" s="45">
        <f>SUBTOTAL(9,U2338:U2339)</f>
        <v>825.94050000000004</v>
      </c>
      <c r="V2340" s="48">
        <f>SUBTOTAL(9,V2338:V2339)</f>
        <v>1028.881875</v>
      </c>
    </row>
    <row r="2341" spans="1:24" outlineLevel="2">
      <c r="A2341" t="s">
        <v>297</v>
      </c>
      <c r="B2341" s="73" t="str">
        <f t="shared" si="172"/>
        <v>H</v>
      </c>
      <c r="C2341" t="s">
        <v>1459</v>
      </c>
      <c r="D2341">
        <v>1</v>
      </c>
      <c r="E2341" t="s">
        <v>1461</v>
      </c>
      <c r="F2341">
        <v>1068.3499999999999</v>
      </c>
      <c r="H2341" t="s">
        <v>1459</v>
      </c>
      <c r="I2341">
        <v>760.27</v>
      </c>
      <c r="J2341">
        <v>1</v>
      </c>
      <c r="K2341">
        <v>760.27</v>
      </c>
      <c r="L2341" s="45">
        <f>VLOOKUP(H2341,'[1]CALCUL AS et AN'!$A$2:$AU$889,24,FALSE)</f>
        <v>760.27</v>
      </c>
      <c r="M2341" s="48">
        <f>VLOOKUP(H2341,'[1]CALCUL AS et AN'!$A$2:$AU$889,28,FALSE)</f>
        <v>950.33749999999998</v>
      </c>
      <c r="N2341">
        <v>760.27</v>
      </c>
      <c r="O2341" s="45">
        <f t="shared" si="168"/>
        <v>760.27</v>
      </c>
      <c r="P2341" s="48">
        <f t="shared" si="169"/>
        <v>950.33749999999998</v>
      </c>
      <c r="Q2341">
        <v>1068.3499999999999</v>
      </c>
      <c r="R2341" s="45">
        <f>VLOOKUP(H2341,'[1]CALCUL AS et AN'!$A$2:$AU$889,46,FALSE)</f>
        <v>1011.1591000000001</v>
      </c>
      <c r="S2341" s="48">
        <f>VLOOKUP(H2341,'[1]CALCUL AS et AN'!$A$2:$AU$889,47,FALSE)</f>
        <v>1263.948875</v>
      </c>
      <c r="T2341">
        <v>1068.3499999999999</v>
      </c>
      <c r="U2341" s="45">
        <f t="shared" si="170"/>
        <v>1011.1591000000001</v>
      </c>
      <c r="V2341" s="48">
        <f t="shared" si="171"/>
        <v>1263.948875</v>
      </c>
      <c r="W2341" t="s">
        <v>946</v>
      </c>
      <c r="X2341" t="s">
        <v>951</v>
      </c>
    </row>
    <row r="2342" spans="1:24" outlineLevel="2">
      <c r="A2342" t="s">
        <v>297</v>
      </c>
      <c r="B2342" s="73" t="str">
        <f t="shared" si="172"/>
        <v>H</v>
      </c>
      <c r="C2342" t="s">
        <v>408</v>
      </c>
      <c r="D2342">
        <v>1</v>
      </c>
      <c r="E2342" t="s">
        <v>409</v>
      </c>
      <c r="F2342">
        <v>9.9</v>
      </c>
      <c r="H2342" t="s">
        <v>408</v>
      </c>
      <c r="I2342">
        <v>9.4499999999999993</v>
      </c>
      <c r="J2342">
        <v>1</v>
      </c>
      <c r="K2342">
        <v>9.4499999999999993</v>
      </c>
      <c r="L2342" s="45">
        <f>VLOOKUP(H2342,'[1]CALCUL AS et AN'!$A$2:$AU$889,24,FALSE)</f>
        <v>9.4499999999999993</v>
      </c>
      <c r="M2342" s="48">
        <f>VLOOKUP(H2342,'[1]CALCUL AS et AN'!$A$2:$AU$889,28,FALSE)</f>
        <v>9.4499999999999993</v>
      </c>
      <c r="N2342">
        <v>9.4499999999999993</v>
      </c>
      <c r="O2342" s="45">
        <f t="shared" si="168"/>
        <v>9.4499999999999993</v>
      </c>
      <c r="P2342" s="48">
        <f t="shared" si="169"/>
        <v>9.4499999999999993</v>
      </c>
      <c r="Q2342">
        <v>13.28</v>
      </c>
      <c r="R2342" s="45">
        <f>VLOOKUP(H2342,'[1]CALCUL AS et AN'!$A$2:$AU$889,46,FALSE)</f>
        <v>14.174999999999999</v>
      </c>
      <c r="S2342" s="48">
        <f>VLOOKUP(H2342,'[1]CALCUL AS et AN'!$A$2:$AU$889,47,FALSE)</f>
        <v>14.174999999999999</v>
      </c>
      <c r="T2342">
        <v>13.28</v>
      </c>
      <c r="U2342" s="45">
        <f t="shared" si="170"/>
        <v>14.174999999999999</v>
      </c>
      <c r="V2342" s="48">
        <f t="shared" si="171"/>
        <v>14.174999999999999</v>
      </c>
      <c r="W2342" t="s">
        <v>946</v>
      </c>
      <c r="X2342" t="s">
        <v>937</v>
      </c>
    </row>
    <row r="2343" spans="1:24" outlineLevel="1">
      <c r="A2343" s="73" t="s">
        <v>3198</v>
      </c>
      <c r="B2343" s="73" t="str">
        <f t="shared" si="172"/>
        <v>PFH18EH</v>
      </c>
      <c r="N2343">
        <f>SUBTOTAL(9,N2341:N2342)</f>
        <v>769.72</v>
      </c>
      <c r="O2343" s="45">
        <f>SUBTOTAL(9,O2341:O2342)</f>
        <v>769.72</v>
      </c>
      <c r="P2343" s="48">
        <f>SUBTOTAL(9,P2341:P2342)</f>
        <v>959.78750000000002</v>
      </c>
      <c r="T2343">
        <f>SUBTOTAL(9,T2341:T2342)</f>
        <v>1081.6299999999999</v>
      </c>
      <c r="U2343" s="45">
        <f>SUBTOTAL(9,U2341:U2342)</f>
        <v>1025.3341</v>
      </c>
      <c r="V2343" s="48">
        <f>SUBTOTAL(9,V2341:V2342)</f>
        <v>1278.123875</v>
      </c>
    </row>
    <row r="2344" spans="1:24" outlineLevel="2">
      <c r="A2344" t="s">
        <v>56</v>
      </c>
      <c r="B2344" s="73" t="str">
        <f t="shared" si="172"/>
        <v>4/20</v>
      </c>
      <c r="C2344" t="s">
        <v>1841</v>
      </c>
      <c r="D2344">
        <v>2</v>
      </c>
      <c r="E2344" t="s">
        <v>1842</v>
      </c>
      <c r="F2344">
        <v>301.74</v>
      </c>
      <c r="H2344" t="s">
        <v>1841</v>
      </c>
      <c r="I2344">
        <v>214</v>
      </c>
      <c r="J2344">
        <v>1</v>
      </c>
      <c r="K2344">
        <v>214</v>
      </c>
      <c r="L2344" s="45">
        <f>VLOOKUP(H2344,'[1]CALCUL AS et AN'!$A$2:$AU$889,24,FALSE)</f>
        <v>214</v>
      </c>
      <c r="M2344" s="48">
        <f>VLOOKUP(H2344,'[1]CALCUL AS et AN'!$A$2:$AU$889,28,FALSE)</f>
        <v>300</v>
      </c>
      <c r="N2344">
        <v>428</v>
      </c>
      <c r="O2344" s="45">
        <f t="shared" si="168"/>
        <v>428</v>
      </c>
      <c r="P2344" s="48">
        <f t="shared" si="169"/>
        <v>600</v>
      </c>
      <c r="Q2344">
        <v>301.74</v>
      </c>
      <c r="R2344" s="45">
        <f>VLOOKUP(H2344,'[1]CALCUL AS et AN'!$A$2:$AU$889,46,FALSE)</f>
        <v>321</v>
      </c>
      <c r="S2344" s="48">
        <f>VLOOKUP(H2344,'[1]CALCUL AS et AN'!$A$2:$AU$889,47,FALSE)</f>
        <v>450</v>
      </c>
      <c r="T2344">
        <v>603.48</v>
      </c>
      <c r="U2344" s="45">
        <f t="shared" si="170"/>
        <v>642</v>
      </c>
      <c r="V2344" s="48">
        <f t="shared" si="171"/>
        <v>900</v>
      </c>
      <c r="W2344" t="s">
        <v>946</v>
      </c>
      <c r="X2344" t="s">
        <v>951</v>
      </c>
    </row>
    <row r="2345" spans="1:24" outlineLevel="2">
      <c r="A2345" t="s">
        <v>56</v>
      </c>
      <c r="B2345" s="73" t="str">
        <f t="shared" si="172"/>
        <v>4/20</v>
      </c>
      <c r="C2345">
        <v>362334026</v>
      </c>
      <c r="D2345">
        <v>1</v>
      </c>
      <c r="E2345" t="s">
        <v>1843</v>
      </c>
      <c r="F2345">
        <v>597.84</v>
      </c>
      <c r="H2345">
        <v>362334026</v>
      </c>
      <c r="I2345">
        <v>424</v>
      </c>
      <c r="J2345">
        <v>1</v>
      </c>
      <c r="K2345">
        <v>424</v>
      </c>
      <c r="L2345" s="45">
        <f>VLOOKUP(H2345,'[1]CALCUL AS et AN'!$A$2:$AU$889,24,FALSE)</f>
        <v>424</v>
      </c>
      <c r="M2345" s="48">
        <f>VLOOKUP(H2345,'[1]CALCUL AS et AN'!$A$2:$AU$889,28,FALSE)</f>
        <v>445</v>
      </c>
      <c r="N2345">
        <v>424</v>
      </c>
      <c r="O2345" s="45">
        <f t="shared" si="168"/>
        <v>424</v>
      </c>
      <c r="P2345" s="48">
        <f t="shared" si="169"/>
        <v>445</v>
      </c>
      <c r="Q2345">
        <v>597.84</v>
      </c>
      <c r="R2345" s="45">
        <f>VLOOKUP(H2345,'[1]CALCUL AS et AN'!$A$2:$AU$889,46,FALSE)</f>
        <v>636</v>
      </c>
      <c r="S2345" s="48">
        <f>VLOOKUP(H2345,'[1]CALCUL AS et AN'!$A$2:$AU$889,47,FALSE)</f>
        <v>667.5</v>
      </c>
      <c r="T2345">
        <v>597.84</v>
      </c>
      <c r="U2345" s="45">
        <f t="shared" si="170"/>
        <v>636</v>
      </c>
      <c r="V2345" s="48">
        <f t="shared" si="171"/>
        <v>667.5</v>
      </c>
      <c r="W2345" t="s">
        <v>946</v>
      </c>
      <c r="X2345" t="s">
        <v>951</v>
      </c>
    </row>
    <row r="2346" spans="1:24" outlineLevel="2">
      <c r="A2346" t="s">
        <v>56</v>
      </c>
      <c r="B2346" s="73" t="str">
        <f t="shared" si="172"/>
        <v>4/20</v>
      </c>
      <c r="C2346">
        <v>365231202</v>
      </c>
      <c r="D2346">
        <v>3</v>
      </c>
      <c r="E2346" t="s">
        <v>1587</v>
      </c>
      <c r="F2346">
        <v>62.02</v>
      </c>
      <c r="H2346">
        <v>365231202</v>
      </c>
      <c r="I2346">
        <v>47</v>
      </c>
      <c r="J2346">
        <v>1</v>
      </c>
      <c r="K2346">
        <v>47</v>
      </c>
      <c r="L2346" s="45">
        <f>VLOOKUP(H2346,'[1]CALCUL AS et AN'!$A$2:$AU$889,24,FALSE)</f>
        <v>47</v>
      </c>
      <c r="M2346" s="48">
        <f>VLOOKUP(H2346,'[1]CALCUL AS et AN'!$A$2:$AU$889,28,FALSE)</f>
        <v>50</v>
      </c>
      <c r="N2346">
        <v>141</v>
      </c>
      <c r="O2346" s="45">
        <f t="shared" si="168"/>
        <v>141</v>
      </c>
      <c r="P2346" s="48">
        <f t="shared" si="169"/>
        <v>150</v>
      </c>
      <c r="Q2346">
        <v>62.02</v>
      </c>
      <c r="R2346" s="45">
        <f>VLOOKUP(H2346,'[1]CALCUL AS et AN'!$A$2:$AU$889,46,FALSE)</f>
        <v>62.510000000000005</v>
      </c>
      <c r="S2346" s="48">
        <f>VLOOKUP(H2346,'[1]CALCUL AS et AN'!$A$2:$AU$889,47,FALSE)</f>
        <v>66.5</v>
      </c>
      <c r="T2346">
        <v>186.06</v>
      </c>
      <c r="U2346" s="45">
        <f t="shared" si="170"/>
        <v>187.53000000000003</v>
      </c>
      <c r="V2346" s="48">
        <f t="shared" si="171"/>
        <v>199.5</v>
      </c>
      <c r="W2346" t="s">
        <v>946</v>
      </c>
      <c r="X2346" t="s">
        <v>951</v>
      </c>
    </row>
    <row r="2347" spans="1:24" outlineLevel="2">
      <c r="A2347" t="s">
        <v>56</v>
      </c>
      <c r="B2347" s="73" t="str">
        <f t="shared" si="172"/>
        <v>4/20</v>
      </c>
      <c r="C2347" t="s">
        <v>436</v>
      </c>
      <c r="D2347">
        <v>1</v>
      </c>
      <c r="E2347" t="s">
        <v>437</v>
      </c>
      <c r="F2347">
        <v>141.36000000000001</v>
      </c>
      <c r="H2347" t="s">
        <v>436</v>
      </c>
      <c r="I2347">
        <v>89</v>
      </c>
      <c r="J2347">
        <v>1</v>
      </c>
      <c r="K2347">
        <v>89</v>
      </c>
      <c r="L2347" s="45">
        <f>VLOOKUP(H2347,'[1]CALCUL AS et AN'!$A$2:$AU$889,24,FALSE)</f>
        <v>89</v>
      </c>
      <c r="M2347" s="48">
        <f>VLOOKUP(H2347,'[1]CALCUL AS et AN'!$A$2:$AU$889,28,FALSE)</f>
        <v>89</v>
      </c>
      <c r="N2347">
        <v>89</v>
      </c>
      <c r="O2347" s="45">
        <f t="shared" si="168"/>
        <v>89</v>
      </c>
      <c r="P2347" s="48">
        <f t="shared" si="169"/>
        <v>89</v>
      </c>
      <c r="Q2347">
        <v>141.36000000000001</v>
      </c>
      <c r="R2347" s="45">
        <f>VLOOKUP(H2347,'[1]CALCUL AS et AN'!$A$2:$AU$889,46,FALSE)</f>
        <v>133.5</v>
      </c>
      <c r="S2347" s="48">
        <f>VLOOKUP(H2347,'[1]CALCUL AS et AN'!$A$2:$AU$889,47,FALSE)</f>
        <v>133.5</v>
      </c>
      <c r="T2347">
        <v>141.36000000000001</v>
      </c>
      <c r="U2347" s="45">
        <f t="shared" si="170"/>
        <v>133.5</v>
      </c>
      <c r="V2347" s="48">
        <f t="shared" si="171"/>
        <v>133.5</v>
      </c>
      <c r="W2347" t="s">
        <v>946</v>
      </c>
      <c r="X2347" t="s">
        <v>937</v>
      </c>
    </row>
    <row r="2348" spans="1:24" outlineLevel="2">
      <c r="A2348" t="s">
        <v>56</v>
      </c>
      <c r="B2348" s="73" t="str">
        <f t="shared" si="172"/>
        <v>4/20</v>
      </c>
      <c r="C2348" t="s">
        <v>1837</v>
      </c>
      <c r="D2348">
        <v>1</v>
      </c>
      <c r="E2348" t="s">
        <v>1838</v>
      </c>
      <c r="F2348">
        <v>2282.4</v>
      </c>
      <c r="H2348" t="s">
        <v>1837</v>
      </c>
      <c r="I2348">
        <v>1902</v>
      </c>
      <c r="J2348">
        <v>1</v>
      </c>
      <c r="K2348">
        <v>1902</v>
      </c>
      <c r="L2348" s="45">
        <f>VLOOKUP(H2348,'[1]CALCUL AS et AN'!$A$2:$AU$889,24,FALSE)</f>
        <v>1902</v>
      </c>
      <c r="M2348" s="48">
        <f>VLOOKUP(H2348,'[1]CALCUL AS et AN'!$A$2:$AU$889,28,FALSE)</f>
        <v>2092</v>
      </c>
      <c r="N2348">
        <v>1902</v>
      </c>
      <c r="O2348" s="45">
        <f t="shared" si="168"/>
        <v>1902</v>
      </c>
      <c r="P2348" s="48">
        <f t="shared" si="169"/>
        <v>2092</v>
      </c>
      <c r="Q2348">
        <v>2282.4</v>
      </c>
      <c r="R2348" s="45">
        <f>VLOOKUP(H2348,'[1]CALCUL AS et AN'!$A$2:$AU$889,46,FALSE)</f>
        <v>2377.5</v>
      </c>
      <c r="S2348" s="48">
        <f>VLOOKUP(H2348,'[1]CALCUL AS et AN'!$A$2:$AU$889,47,FALSE)</f>
        <v>2615</v>
      </c>
      <c r="T2348">
        <v>2282.4</v>
      </c>
      <c r="U2348" s="45">
        <f t="shared" si="170"/>
        <v>2377.5</v>
      </c>
      <c r="V2348" s="48">
        <f t="shared" si="171"/>
        <v>2615</v>
      </c>
      <c r="W2348" t="s">
        <v>946</v>
      </c>
      <c r="X2348" t="s">
        <v>951</v>
      </c>
    </row>
    <row r="2349" spans="1:24" outlineLevel="1">
      <c r="A2349" s="73" t="s">
        <v>3199</v>
      </c>
      <c r="B2349" s="73" t="str">
        <f t="shared" si="172"/>
        <v>KITSRS4/20</v>
      </c>
      <c r="N2349">
        <f>SUBTOTAL(9,N2344:N2348)</f>
        <v>2984</v>
      </c>
      <c r="O2349" s="45">
        <f>SUBTOTAL(9,O2344:O2348)</f>
        <v>2984</v>
      </c>
      <c r="P2349" s="48">
        <f>SUBTOTAL(9,P2344:P2348)</f>
        <v>3376</v>
      </c>
      <c r="T2349">
        <f>SUBTOTAL(9,T2344:T2348)</f>
        <v>3811.1400000000003</v>
      </c>
      <c r="U2349" s="45">
        <f>SUBTOTAL(9,U2344:U2348)</f>
        <v>3976.5299999999997</v>
      </c>
      <c r="V2349" s="48">
        <f>SUBTOTAL(9,V2344:V2348)</f>
        <v>4515.5</v>
      </c>
    </row>
    <row r="2350" spans="1:24" outlineLevel="2">
      <c r="A2350" t="s">
        <v>183</v>
      </c>
      <c r="B2350" s="73" t="str">
        <f t="shared" si="172"/>
        <v>H</v>
      </c>
      <c r="C2350" t="s">
        <v>1205</v>
      </c>
      <c r="D2350">
        <v>4</v>
      </c>
      <c r="E2350" t="s">
        <v>1206</v>
      </c>
      <c r="F2350">
        <v>565.5</v>
      </c>
      <c r="H2350" t="s">
        <v>1205</v>
      </c>
      <c r="I2350">
        <v>555.64</v>
      </c>
      <c r="J2350">
        <v>1</v>
      </c>
      <c r="K2350">
        <v>555.64</v>
      </c>
      <c r="L2350" s="45">
        <f>VLOOKUP(H2350,'[1]CALCUL AS et AN'!$A$2:$AU$889,24,FALSE)</f>
        <v>555.64</v>
      </c>
      <c r="M2350" s="48">
        <f>VLOOKUP(H2350,'[1]CALCUL AS et AN'!$A$2:$AU$889,28,FALSE)</f>
        <v>555.64</v>
      </c>
      <c r="N2350">
        <v>2222.56</v>
      </c>
      <c r="O2350" s="45">
        <f t="shared" si="168"/>
        <v>2222.56</v>
      </c>
      <c r="P2350" s="48">
        <f t="shared" si="169"/>
        <v>2222.56</v>
      </c>
      <c r="Q2350">
        <v>565.5</v>
      </c>
      <c r="R2350" s="45">
        <f>VLOOKUP(H2350,'[1]CALCUL AS et AN'!$A$2:$AU$889,46,FALSE)</f>
        <v>833.46</v>
      </c>
      <c r="S2350" s="48">
        <f>VLOOKUP(H2350,'[1]CALCUL AS et AN'!$A$2:$AU$889,47,FALSE)</f>
        <v>833.46</v>
      </c>
      <c r="T2350">
        <v>2262</v>
      </c>
      <c r="U2350" s="45">
        <f t="shared" si="170"/>
        <v>3333.84</v>
      </c>
      <c r="V2350" s="48">
        <f t="shared" si="171"/>
        <v>3333.84</v>
      </c>
      <c r="W2350" t="s">
        <v>946</v>
      </c>
      <c r="X2350" t="s">
        <v>951</v>
      </c>
    </row>
    <row r="2351" spans="1:24" outlineLevel="2">
      <c r="A2351" t="s">
        <v>183</v>
      </c>
      <c r="B2351" s="73" t="str">
        <f t="shared" si="172"/>
        <v>H</v>
      </c>
      <c r="C2351" t="s">
        <v>462</v>
      </c>
      <c r="D2351">
        <v>8</v>
      </c>
      <c r="E2351" t="s">
        <v>463</v>
      </c>
      <c r="F2351">
        <v>38.799999999999997</v>
      </c>
      <c r="H2351" t="s">
        <v>462</v>
      </c>
      <c r="I2351">
        <v>35</v>
      </c>
      <c r="J2351">
        <v>1</v>
      </c>
      <c r="K2351">
        <v>35</v>
      </c>
      <c r="L2351" s="45">
        <f>VLOOKUP(H2351,'[1]CALCUL AS et AN'!$A$2:$AU$889,24,FALSE)</f>
        <v>35</v>
      </c>
      <c r="M2351" s="48">
        <f>VLOOKUP(H2351,'[1]CALCUL AS et AN'!$A$2:$AU$889,28,FALSE)</f>
        <v>35</v>
      </c>
      <c r="N2351">
        <v>280</v>
      </c>
      <c r="O2351" s="45">
        <f t="shared" si="168"/>
        <v>280</v>
      </c>
      <c r="P2351" s="48">
        <f t="shared" si="169"/>
        <v>280</v>
      </c>
      <c r="Q2351">
        <v>38.799999999999997</v>
      </c>
      <c r="R2351" s="45">
        <f>VLOOKUP(H2351,'[1]CALCUL AS et AN'!$A$2:$AU$889,46,FALSE)</f>
        <v>52.5</v>
      </c>
      <c r="S2351" s="48">
        <f>VLOOKUP(H2351,'[1]CALCUL AS et AN'!$A$2:$AU$889,47,FALSE)</f>
        <v>52.5</v>
      </c>
      <c r="T2351">
        <v>310.39999999999998</v>
      </c>
      <c r="U2351" s="45">
        <f t="shared" si="170"/>
        <v>420</v>
      </c>
      <c r="V2351" s="48">
        <f t="shared" si="171"/>
        <v>420</v>
      </c>
      <c r="W2351" t="s">
        <v>946</v>
      </c>
      <c r="X2351" t="s">
        <v>937</v>
      </c>
    </row>
    <row r="2352" spans="1:24" outlineLevel="2">
      <c r="A2352" t="s">
        <v>183</v>
      </c>
      <c r="B2352" s="73" t="str">
        <f t="shared" si="172"/>
        <v>H</v>
      </c>
      <c r="C2352" t="s">
        <v>1368</v>
      </c>
      <c r="D2352">
        <v>12</v>
      </c>
      <c r="E2352" t="s">
        <v>2959</v>
      </c>
      <c r="F2352">
        <v>59.78</v>
      </c>
      <c r="H2352" t="s">
        <v>1368</v>
      </c>
      <c r="I2352">
        <v>42.4</v>
      </c>
      <c r="J2352">
        <v>1</v>
      </c>
      <c r="K2352">
        <v>42.4</v>
      </c>
      <c r="L2352" s="45">
        <f>VLOOKUP(H2352,'[1]CALCUL AS et AN'!$A$2:$AU$889,24,FALSE)</f>
        <v>42.4</v>
      </c>
      <c r="M2352" s="48">
        <f>VLOOKUP(H2352,'[1]CALCUL AS et AN'!$A$2:$AU$889,28,FALSE)</f>
        <v>42.4</v>
      </c>
      <c r="N2352">
        <v>508.79999999999995</v>
      </c>
      <c r="O2352" s="45">
        <f t="shared" si="168"/>
        <v>508.79999999999995</v>
      </c>
      <c r="P2352" s="48">
        <f t="shared" si="169"/>
        <v>508.79999999999995</v>
      </c>
      <c r="Q2352">
        <v>59.78</v>
      </c>
      <c r="R2352" s="45">
        <f>VLOOKUP(H2352,'[1]CALCUL AS et AN'!$A$2:$AU$889,46,FALSE)</f>
        <v>63.599999999999994</v>
      </c>
      <c r="S2352" s="48">
        <f>VLOOKUP(H2352,'[1]CALCUL AS et AN'!$A$2:$AU$889,47,FALSE)</f>
        <v>63.599999999999994</v>
      </c>
      <c r="T2352">
        <v>717.36</v>
      </c>
      <c r="U2352" s="45">
        <f t="shared" si="170"/>
        <v>763.19999999999993</v>
      </c>
      <c r="V2352" s="48">
        <f t="shared" si="171"/>
        <v>763.19999999999993</v>
      </c>
      <c r="W2352" t="s">
        <v>946</v>
      </c>
      <c r="X2352" t="s">
        <v>951</v>
      </c>
    </row>
    <row r="2353" spans="1:24" outlineLevel="2">
      <c r="A2353" t="s">
        <v>183</v>
      </c>
      <c r="B2353" s="73" t="str">
        <f t="shared" si="172"/>
        <v>H</v>
      </c>
      <c r="C2353" t="s">
        <v>472</v>
      </c>
      <c r="D2353">
        <v>4</v>
      </c>
      <c r="E2353" t="s">
        <v>993</v>
      </c>
      <c r="F2353">
        <v>4.87</v>
      </c>
      <c r="H2353" t="s">
        <v>472</v>
      </c>
      <c r="I2353">
        <v>0.94</v>
      </c>
      <c r="J2353">
        <v>1</v>
      </c>
      <c r="K2353">
        <v>0.94</v>
      </c>
      <c r="L2353" s="45">
        <f>VLOOKUP(H2353,'[1]CALCUL AS et AN'!$A$2:$AU$889,24,FALSE)</f>
        <v>2.1800000000000002</v>
      </c>
      <c r="M2353" s="48">
        <f>VLOOKUP(H2353,'[1]CALCUL AS et AN'!$A$2:$AU$889,28,FALSE)</f>
        <v>0.94</v>
      </c>
      <c r="N2353">
        <v>3.76</v>
      </c>
      <c r="O2353" s="45">
        <f t="shared" si="168"/>
        <v>8.7200000000000006</v>
      </c>
      <c r="P2353" s="48">
        <f t="shared" si="169"/>
        <v>3.76</v>
      </c>
      <c r="Q2353">
        <v>4.87</v>
      </c>
      <c r="R2353" s="45">
        <f>VLOOKUP(H2353,'[1]CALCUL AS et AN'!$A$2:$AU$889,46,FALSE)</f>
        <v>4.9050000000000002</v>
      </c>
      <c r="S2353" s="48">
        <f>VLOOKUP(H2353,'[1]CALCUL AS et AN'!$A$2:$AU$889,47,FALSE)</f>
        <v>2.1149999999999998</v>
      </c>
      <c r="T2353">
        <v>19.48</v>
      </c>
      <c r="U2353" s="45">
        <f t="shared" si="170"/>
        <v>19.62</v>
      </c>
      <c r="V2353" s="48">
        <f t="shared" si="171"/>
        <v>8.4599999999999991</v>
      </c>
      <c r="W2353" t="s">
        <v>946</v>
      </c>
      <c r="X2353" t="s">
        <v>937</v>
      </c>
    </row>
    <row r="2354" spans="1:24" outlineLevel="2">
      <c r="A2354" t="s">
        <v>183</v>
      </c>
      <c r="B2354" s="73" t="str">
        <f t="shared" si="172"/>
        <v>H</v>
      </c>
      <c r="C2354" t="s">
        <v>2142</v>
      </c>
      <c r="D2354">
        <v>2</v>
      </c>
      <c r="E2354" t="s">
        <v>2143</v>
      </c>
      <c r="F2354">
        <v>105.94</v>
      </c>
      <c r="H2354" t="s">
        <v>2142</v>
      </c>
      <c r="I2354">
        <v>69.046000000000006</v>
      </c>
      <c r="J2354">
        <v>1</v>
      </c>
      <c r="K2354">
        <v>69.046000000000006</v>
      </c>
      <c r="L2354" s="45">
        <f>VLOOKUP(H2354,'[1]CALCUL AS et AN'!$A$2:$AU$889,24,FALSE)</f>
        <v>71.443999999999988</v>
      </c>
      <c r="M2354" s="48">
        <f>VLOOKUP(H2354,'[1]CALCUL AS et AN'!$A$2:$AU$889,28,FALSE)</f>
        <v>68.965999999999994</v>
      </c>
      <c r="N2354">
        <v>138.09200000000001</v>
      </c>
      <c r="O2354" s="45">
        <f t="shared" si="168"/>
        <v>142.88799999999998</v>
      </c>
      <c r="P2354" s="48">
        <f t="shared" si="169"/>
        <v>137.93199999999999</v>
      </c>
      <c r="Q2354">
        <v>105.94</v>
      </c>
      <c r="R2354" s="45">
        <f>VLOOKUP(H2354,'[1]CALCUL AS et AN'!$A$2:$AU$889,46,FALSE)</f>
        <v>113.09523999999999</v>
      </c>
      <c r="S2354" s="48">
        <f>VLOOKUP(H2354,'[1]CALCUL AS et AN'!$A$2:$AU$889,47,FALSE)</f>
        <v>107.51024000000001</v>
      </c>
      <c r="T2354">
        <v>211.88</v>
      </c>
      <c r="U2354" s="45">
        <f t="shared" si="170"/>
        <v>226.19047999999998</v>
      </c>
      <c r="V2354" s="48">
        <f t="shared" si="171"/>
        <v>215.02048000000002</v>
      </c>
      <c r="W2354" t="s">
        <v>946</v>
      </c>
      <c r="X2354" t="s">
        <v>1361</v>
      </c>
    </row>
    <row r="2355" spans="1:24" outlineLevel="1">
      <c r="A2355" s="73" t="s">
        <v>3200</v>
      </c>
      <c r="B2355" s="73" t="str">
        <f t="shared" si="172"/>
        <v>BFV10EH</v>
      </c>
      <c r="N2355">
        <f>SUBTOTAL(9,N2350:N2354)</f>
        <v>3153.212</v>
      </c>
      <c r="O2355" s="45">
        <f>SUBTOTAL(9,O2350:O2354)</f>
        <v>3162.9679999999994</v>
      </c>
      <c r="P2355" s="48">
        <f>SUBTOTAL(9,P2350:P2354)</f>
        <v>3153.0519999999997</v>
      </c>
      <c r="T2355">
        <f>SUBTOTAL(9,T2350:T2354)</f>
        <v>3521.1200000000003</v>
      </c>
      <c r="U2355" s="45">
        <f>SUBTOTAL(9,U2350:U2354)</f>
        <v>4762.8504800000001</v>
      </c>
      <c r="V2355" s="48">
        <f>SUBTOTAL(9,V2350:V2354)</f>
        <v>4740.5204800000001</v>
      </c>
    </row>
    <row r="2356" spans="1:24" outlineLevel="2">
      <c r="A2356" t="s">
        <v>187</v>
      </c>
      <c r="B2356" s="73" t="str">
        <f t="shared" si="172"/>
        <v>H</v>
      </c>
      <c r="C2356" t="s">
        <v>1205</v>
      </c>
      <c r="D2356">
        <v>8</v>
      </c>
      <c r="E2356" t="s">
        <v>1206</v>
      </c>
      <c r="F2356">
        <v>565.5</v>
      </c>
      <c r="H2356" t="s">
        <v>1205</v>
      </c>
      <c r="I2356">
        <v>555.64</v>
      </c>
      <c r="J2356">
        <v>1</v>
      </c>
      <c r="K2356">
        <v>555.64</v>
      </c>
      <c r="L2356" s="45">
        <f>VLOOKUP(H2356,'[1]CALCUL AS et AN'!$A$2:$AU$889,24,FALSE)</f>
        <v>555.64</v>
      </c>
      <c r="M2356" s="48">
        <f>VLOOKUP(H2356,'[1]CALCUL AS et AN'!$A$2:$AU$889,28,FALSE)</f>
        <v>555.64</v>
      </c>
      <c r="N2356">
        <v>4445.12</v>
      </c>
      <c r="O2356" s="45">
        <f t="shared" si="168"/>
        <v>4445.12</v>
      </c>
      <c r="P2356" s="48">
        <f t="shared" si="169"/>
        <v>4445.12</v>
      </c>
      <c r="Q2356">
        <v>565.5</v>
      </c>
      <c r="R2356" s="45">
        <f>VLOOKUP(H2356,'[1]CALCUL AS et AN'!$A$2:$AU$889,46,FALSE)</f>
        <v>833.46</v>
      </c>
      <c r="S2356" s="48">
        <f>VLOOKUP(H2356,'[1]CALCUL AS et AN'!$A$2:$AU$889,47,FALSE)</f>
        <v>833.46</v>
      </c>
      <c r="T2356">
        <v>4524</v>
      </c>
      <c r="U2356" s="45">
        <f t="shared" si="170"/>
        <v>6667.68</v>
      </c>
      <c r="V2356" s="48">
        <f t="shared" si="171"/>
        <v>6667.68</v>
      </c>
      <c r="W2356" t="s">
        <v>946</v>
      </c>
      <c r="X2356" t="s">
        <v>951</v>
      </c>
    </row>
    <row r="2357" spans="1:24" outlineLevel="2">
      <c r="A2357" t="s">
        <v>187</v>
      </c>
      <c r="B2357" s="73" t="str">
        <f t="shared" si="172"/>
        <v>H</v>
      </c>
      <c r="C2357" t="s">
        <v>462</v>
      </c>
      <c r="D2357">
        <v>16</v>
      </c>
      <c r="E2357" t="s">
        <v>463</v>
      </c>
      <c r="F2357">
        <v>38.799999999999997</v>
      </c>
      <c r="H2357" t="s">
        <v>462</v>
      </c>
      <c r="I2357">
        <v>35</v>
      </c>
      <c r="J2357">
        <v>1</v>
      </c>
      <c r="K2357">
        <v>35</v>
      </c>
      <c r="L2357" s="45">
        <f>VLOOKUP(H2357,'[1]CALCUL AS et AN'!$A$2:$AU$889,24,FALSE)</f>
        <v>35</v>
      </c>
      <c r="M2357" s="48">
        <f>VLOOKUP(H2357,'[1]CALCUL AS et AN'!$A$2:$AU$889,28,FALSE)</f>
        <v>35</v>
      </c>
      <c r="N2357">
        <v>560</v>
      </c>
      <c r="O2357" s="45">
        <f t="shared" si="168"/>
        <v>560</v>
      </c>
      <c r="P2357" s="48">
        <f t="shared" si="169"/>
        <v>560</v>
      </c>
      <c r="Q2357">
        <v>38.799999999999997</v>
      </c>
      <c r="R2357" s="45">
        <f>VLOOKUP(H2357,'[1]CALCUL AS et AN'!$A$2:$AU$889,46,FALSE)</f>
        <v>52.5</v>
      </c>
      <c r="S2357" s="48">
        <f>VLOOKUP(H2357,'[1]CALCUL AS et AN'!$A$2:$AU$889,47,FALSE)</f>
        <v>52.5</v>
      </c>
      <c r="T2357">
        <v>620.79999999999995</v>
      </c>
      <c r="U2357" s="45">
        <f t="shared" si="170"/>
        <v>840</v>
      </c>
      <c r="V2357" s="48">
        <f t="shared" si="171"/>
        <v>840</v>
      </c>
      <c r="W2357" t="s">
        <v>946</v>
      </c>
      <c r="X2357" t="s">
        <v>937</v>
      </c>
    </row>
    <row r="2358" spans="1:24" outlineLevel="2">
      <c r="A2358" t="s">
        <v>187</v>
      </c>
      <c r="B2358" s="73" t="str">
        <f t="shared" si="172"/>
        <v>H</v>
      </c>
      <c r="C2358" t="s">
        <v>1368</v>
      </c>
      <c r="D2358">
        <v>24</v>
      </c>
      <c r="E2358" t="s">
        <v>2959</v>
      </c>
      <c r="F2358">
        <v>59.78</v>
      </c>
      <c r="H2358" t="s">
        <v>1368</v>
      </c>
      <c r="I2358">
        <v>42.4</v>
      </c>
      <c r="J2358">
        <v>1</v>
      </c>
      <c r="K2358">
        <v>42.4</v>
      </c>
      <c r="L2358" s="45">
        <f>VLOOKUP(H2358,'[1]CALCUL AS et AN'!$A$2:$AU$889,24,FALSE)</f>
        <v>42.4</v>
      </c>
      <c r="M2358" s="48">
        <f>VLOOKUP(H2358,'[1]CALCUL AS et AN'!$A$2:$AU$889,28,FALSE)</f>
        <v>42.4</v>
      </c>
      <c r="N2358">
        <v>1017.5999999999999</v>
      </c>
      <c r="O2358" s="45">
        <f t="shared" si="168"/>
        <v>1017.5999999999999</v>
      </c>
      <c r="P2358" s="48">
        <f t="shared" si="169"/>
        <v>1017.5999999999999</v>
      </c>
      <c r="Q2358">
        <v>59.78</v>
      </c>
      <c r="R2358" s="45">
        <f>VLOOKUP(H2358,'[1]CALCUL AS et AN'!$A$2:$AU$889,46,FALSE)</f>
        <v>63.599999999999994</v>
      </c>
      <c r="S2358" s="48">
        <f>VLOOKUP(H2358,'[1]CALCUL AS et AN'!$A$2:$AU$889,47,FALSE)</f>
        <v>63.599999999999994</v>
      </c>
      <c r="T2358">
        <v>1434.72</v>
      </c>
      <c r="U2358" s="45">
        <f t="shared" si="170"/>
        <v>1526.3999999999999</v>
      </c>
      <c r="V2358" s="48">
        <f t="shared" si="171"/>
        <v>1526.3999999999999</v>
      </c>
      <c r="W2358" t="s">
        <v>946</v>
      </c>
      <c r="X2358" t="s">
        <v>951</v>
      </c>
    </row>
    <row r="2359" spans="1:24" outlineLevel="2">
      <c r="A2359" t="s">
        <v>187</v>
      </c>
      <c r="B2359" s="73" t="str">
        <f t="shared" si="172"/>
        <v>H</v>
      </c>
      <c r="C2359" t="s">
        <v>472</v>
      </c>
      <c r="D2359">
        <v>8</v>
      </c>
      <c r="E2359" t="s">
        <v>993</v>
      </c>
      <c r="F2359">
        <v>4.87</v>
      </c>
      <c r="H2359" t="s">
        <v>472</v>
      </c>
      <c r="I2359">
        <v>0.94</v>
      </c>
      <c r="J2359">
        <v>1</v>
      </c>
      <c r="K2359">
        <v>0.94</v>
      </c>
      <c r="L2359" s="45">
        <f>VLOOKUP(H2359,'[1]CALCUL AS et AN'!$A$2:$AU$889,24,FALSE)</f>
        <v>2.1800000000000002</v>
      </c>
      <c r="M2359" s="48">
        <f>VLOOKUP(H2359,'[1]CALCUL AS et AN'!$A$2:$AU$889,28,FALSE)</f>
        <v>0.94</v>
      </c>
      <c r="N2359">
        <v>7.52</v>
      </c>
      <c r="O2359" s="45">
        <f t="shared" si="168"/>
        <v>17.440000000000001</v>
      </c>
      <c r="P2359" s="48">
        <f t="shared" si="169"/>
        <v>7.52</v>
      </c>
      <c r="Q2359">
        <v>4.87</v>
      </c>
      <c r="R2359" s="45">
        <f>VLOOKUP(H2359,'[1]CALCUL AS et AN'!$A$2:$AU$889,46,FALSE)</f>
        <v>4.9050000000000002</v>
      </c>
      <c r="S2359" s="48">
        <f>VLOOKUP(H2359,'[1]CALCUL AS et AN'!$A$2:$AU$889,47,FALSE)</f>
        <v>2.1149999999999998</v>
      </c>
      <c r="T2359">
        <v>38.96</v>
      </c>
      <c r="U2359" s="45">
        <f t="shared" si="170"/>
        <v>39.24</v>
      </c>
      <c r="V2359" s="48">
        <f t="shared" si="171"/>
        <v>16.919999999999998</v>
      </c>
      <c r="W2359" t="s">
        <v>946</v>
      </c>
      <c r="X2359" t="s">
        <v>937</v>
      </c>
    </row>
    <row r="2360" spans="1:24" outlineLevel="2">
      <c r="A2360" t="s">
        <v>187</v>
      </c>
      <c r="B2360" s="73" t="str">
        <f t="shared" si="172"/>
        <v>H</v>
      </c>
      <c r="C2360" t="s">
        <v>2142</v>
      </c>
      <c r="D2360">
        <v>4</v>
      </c>
      <c r="E2360" t="s">
        <v>2143</v>
      </c>
      <c r="F2360">
        <v>105.94</v>
      </c>
      <c r="H2360" t="s">
        <v>2142</v>
      </c>
      <c r="I2360">
        <v>69.046000000000006</v>
      </c>
      <c r="J2360">
        <v>1</v>
      </c>
      <c r="K2360">
        <v>69.046000000000006</v>
      </c>
      <c r="L2360" s="45">
        <f>VLOOKUP(H2360,'[1]CALCUL AS et AN'!$A$2:$AU$889,24,FALSE)</f>
        <v>71.443999999999988</v>
      </c>
      <c r="M2360" s="48">
        <f>VLOOKUP(H2360,'[1]CALCUL AS et AN'!$A$2:$AU$889,28,FALSE)</f>
        <v>68.965999999999994</v>
      </c>
      <c r="N2360">
        <v>276.18400000000003</v>
      </c>
      <c r="O2360" s="45">
        <f t="shared" si="168"/>
        <v>285.77599999999995</v>
      </c>
      <c r="P2360" s="48">
        <f t="shared" si="169"/>
        <v>275.86399999999998</v>
      </c>
      <c r="Q2360">
        <v>105.94</v>
      </c>
      <c r="R2360" s="45">
        <f>VLOOKUP(H2360,'[1]CALCUL AS et AN'!$A$2:$AU$889,46,FALSE)</f>
        <v>113.09523999999999</v>
      </c>
      <c r="S2360" s="48">
        <f>VLOOKUP(H2360,'[1]CALCUL AS et AN'!$A$2:$AU$889,47,FALSE)</f>
        <v>107.51024000000001</v>
      </c>
      <c r="T2360">
        <v>423.76</v>
      </c>
      <c r="U2360" s="45">
        <f t="shared" si="170"/>
        <v>452.38095999999996</v>
      </c>
      <c r="V2360" s="48">
        <f t="shared" si="171"/>
        <v>430.04096000000004</v>
      </c>
      <c r="W2360" t="s">
        <v>946</v>
      </c>
      <c r="X2360" t="s">
        <v>1361</v>
      </c>
    </row>
    <row r="2361" spans="1:24" outlineLevel="1">
      <c r="A2361" s="73" t="s">
        <v>3201</v>
      </c>
      <c r="B2361" s="73" t="str">
        <f t="shared" si="172"/>
        <v>BFV20EH</v>
      </c>
      <c r="N2361">
        <f>SUBTOTAL(9,N2356:N2360)</f>
        <v>6306.424</v>
      </c>
      <c r="O2361" s="45">
        <f>SUBTOTAL(9,O2356:O2360)</f>
        <v>6325.9359999999988</v>
      </c>
      <c r="P2361" s="48">
        <f>SUBTOTAL(9,P2356:P2360)</f>
        <v>6306.1039999999994</v>
      </c>
      <c r="T2361">
        <f>SUBTOTAL(9,T2356:T2360)</f>
        <v>7042.2400000000007</v>
      </c>
      <c r="U2361" s="45">
        <f>SUBTOTAL(9,U2356:U2360)</f>
        <v>9525.7009600000001</v>
      </c>
      <c r="V2361" s="48">
        <f>SUBTOTAL(9,V2356:V2360)</f>
        <v>9481.0409600000003</v>
      </c>
    </row>
    <row r="2362" spans="1:24" outlineLevel="2">
      <c r="A2362" t="s">
        <v>185</v>
      </c>
      <c r="B2362" s="73" t="str">
        <f t="shared" si="172"/>
        <v>H</v>
      </c>
      <c r="C2362" t="s">
        <v>1425</v>
      </c>
      <c r="D2362">
        <v>4</v>
      </c>
      <c r="E2362" t="s">
        <v>1426</v>
      </c>
      <c r="F2362">
        <v>658.56</v>
      </c>
      <c r="H2362" t="s">
        <v>1425</v>
      </c>
      <c r="I2362">
        <v>637.44000000000005</v>
      </c>
      <c r="J2362">
        <v>1</v>
      </c>
      <c r="K2362">
        <v>637.44000000000005</v>
      </c>
      <c r="L2362" s="45">
        <f>VLOOKUP(H2362,'[1]CALCUL AS et AN'!$A$2:$AU$889,24,FALSE)</f>
        <v>637.44000000000005</v>
      </c>
      <c r="M2362" s="48">
        <f>VLOOKUP(H2362,'[1]CALCUL AS et AN'!$A$2:$AU$889,28,FALSE)</f>
        <v>637.44000000000005</v>
      </c>
      <c r="N2362">
        <v>2549.7600000000002</v>
      </c>
      <c r="O2362" s="45">
        <f t="shared" si="168"/>
        <v>2549.7600000000002</v>
      </c>
      <c r="P2362" s="48">
        <f t="shared" si="169"/>
        <v>2549.7600000000002</v>
      </c>
      <c r="Q2362">
        <v>658.56</v>
      </c>
      <c r="R2362" s="45">
        <f>VLOOKUP(H2362,'[1]CALCUL AS et AN'!$A$2:$AU$889,46,FALSE)</f>
        <v>956.16000000000008</v>
      </c>
      <c r="S2362" s="48">
        <f>VLOOKUP(H2362,'[1]CALCUL AS et AN'!$A$2:$AU$889,47,FALSE)</f>
        <v>956.16000000000008</v>
      </c>
      <c r="T2362">
        <v>2634.24</v>
      </c>
      <c r="U2362" s="45">
        <f t="shared" si="170"/>
        <v>3824.6400000000003</v>
      </c>
      <c r="V2362" s="48">
        <f t="shared" si="171"/>
        <v>3824.6400000000003</v>
      </c>
      <c r="W2362" t="s">
        <v>946</v>
      </c>
      <c r="X2362" t="s">
        <v>951</v>
      </c>
    </row>
    <row r="2363" spans="1:24" outlineLevel="2">
      <c r="A2363" t="s">
        <v>185</v>
      </c>
      <c r="B2363" s="73" t="str">
        <f t="shared" si="172"/>
        <v>H</v>
      </c>
      <c r="C2363" t="s">
        <v>464</v>
      </c>
      <c r="D2363">
        <v>8</v>
      </c>
      <c r="E2363" t="s">
        <v>465</v>
      </c>
      <c r="F2363">
        <v>47.94</v>
      </c>
      <c r="H2363" t="s">
        <v>464</v>
      </c>
      <c r="I2363">
        <v>40.5</v>
      </c>
      <c r="J2363">
        <v>1</v>
      </c>
      <c r="K2363">
        <v>40.5</v>
      </c>
      <c r="L2363" s="45">
        <f>VLOOKUP(H2363,'[1]CALCUL AS et AN'!$A$2:$AU$889,24,FALSE)</f>
        <v>40.5</v>
      </c>
      <c r="M2363" s="48">
        <f>VLOOKUP(H2363,'[1]CALCUL AS et AN'!$A$2:$AU$889,28,FALSE)</f>
        <v>40.5</v>
      </c>
      <c r="N2363">
        <v>324</v>
      </c>
      <c r="O2363" s="45">
        <f t="shared" si="168"/>
        <v>324</v>
      </c>
      <c r="P2363" s="48">
        <f t="shared" si="169"/>
        <v>324</v>
      </c>
      <c r="Q2363">
        <v>47.94</v>
      </c>
      <c r="R2363" s="45">
        <f>VLOOKUP(H2363,'[1]CALCUL AS et AN'!$A$2:$AU$889,46,FALSE)</f>
        <v>60.75</v>
      </c>
      <c r="S2363" s="48">
        <f>VLOOKUP(H2363,'[1]CALCUL AS et AN'!$A$2:$AU$889,47,FALSE)</f>
        <v>60.75</v>
      </c>
      <c r="T2363">
        <v>383.52</v>
      </c>
      <c r="U2363" s="45">
        <f t="shared" si="170"/>
        <v>486</v>
      </c>
      <c r="V2363" s="48">
        <f t="shared" si="171"/>
        <v>486</v>
      </c>
      <c r="W2363" t="s">
        <v>946</v>
      </c>
      <c r="X2363" t="s">
        <v>937</v>
      </c>
    </row>
    <row r="2364" spans="1:24" outlineLevel="2">
      <c r="A2364" t="s">
        <v>185</v>
      </c>
      <c r="B2364" s="73" t="str">
        <f t="shared" si="172"/>
        <v>H</v>
      </c>
      <c r="C2364" t="s">
        <v>1368</v>
      </c>
      <c r="D2364">
        <v>8</v>
      </c>
      <c r="E2364" t="s">
        <v>2959</v>
      </c>
      <c r="F2364">
        <v>59.78</v>
      </c>
      <c r="H2364" t="s">
        <v>1368</v>
      </c>
      <c r="I2364">
        <v>42.4</v>
      </c>
      <c r="J2364">
        <v>1</v>
      </c>
      <c r="K2364">
        <v>42.4</v>
      </c>
      <c r="L2364" s="45">
        <f>VLOOKUP(H2364,'[1]CALCUL AS et AN'!$A$2:$AU$889,24,FALSE)</f>
        <v>42.4</v>
      </c>
      <c r="M2364" s="48">
        <f>VLOOKUP(H2364,'[1]CALCUL AS et AN'!$A$2:$AU$889,28,FALSE)</f>
        <v>42.4</v>
      </c>
      <c r="N2364">
        <v>339.2</v>
      </c>
      <c r="O2364" s="45">
        <f t="shared" si="168"/>
        <v>339.2</v>
      </c>
      <c r="P2364" s="48">
        <f t="shared" si="169"/>
        <v>339.2</v>
      </c>
      <c r="Q2364">
        <v>59.78</v>
      </c>
      <c r="R2364" s="45">
        <f>VLOOKUP(H2364,'[1]CALCUL AS et AN'!$A$2:$AU$889,46,FALSE)</f>
        <v>63.599999999999994</v>
      </c>
      <c r="S2364" s="48">
        <f>VLOOKUP(H2364,'[1]CALCUL AS et AN'!$A$2:$AU$889,47,FALSE)</f>
        <v>63.599999999999994</v>
      </c>
      <c r="T2364">
        <v>478.24</v>
      </c>
      <c r="U2364" s="45">
        <f t="shared" si="170"/>
        <v>508.79999999999995</v>
      </c>
      <c r="V2364" s="48">
        <f t="shared" si="171"/>
        <v>508.79999999999995</v>
      </c>
      <c r="W2364" t="s">
        <v>946</v>
      </c>
      <c r="X2364" t="s">
        <v>951</v>
      </c>
    </row>
    <row r="2365" spans="1:24" outlineLevel="2">
      <c r="A2365" t="s">
        <v>185</v>
      </c>
      <c r="B2365" s="73" t="str">
        <f t="shared" si="172"/>
        <v>H</v>
      </c>
      <c r="C2365" t="s">
        <v>1438</v>
      </c>
      <c r="D2365">
        <v>8</v>
      </c>
      <c r="E2365" t="s">
        <v>2961</v>
      </c>
      <c r="F2365">
        <v>70.5</v>
      </c>
      <c r="H2365" t="s">
        <v>1438</v>
      </c>
      <c r="I2365">
        <v>50</v>
      </c>
      <c r="J2365">
        <v>1</v>
      </c>
      <c r="K2365">
        <v>50</v>
      </c>
      <c r="L2365" s="45">
        <f>VLOOKUP(H2365,'[1]CALCUL AS et AN'!$A$2:$AU$889,24,FALSE)</f>
        <v>50</v>
      </c>
      <c r="M2365" s="48">
        <f>VLOOKUP(H2365,'[1]CALCUL AS et AN'!$A$2:$AU$889,28,FALSE)</f>
        <v>50</v>
      </c>
      <c r="N2365">
        <v>400</v>
      </c>
      <c r="O2365" s="45">
        <f t="shared" si="168"/>
        <v>400</v>
      </c>
      <c r="P2365" s="48">
        <f t="shared" si="169"/>
        <v>400</v>
      </c>
      <c r="Q2365">
        <v>70.5</v>
      </c>
      <c r="R2365" s="45">
        <f>VLOOKUP(H2365,'[1]CALCUL AS et AN'!$A$2:$AU$889,46,FALSE)</f>
        <v>75</v>
      </c>
      <c r="S2365" s="48">
        <f>VLOOKUP(H2365,'[1]CALCUL AS et AN'!$A$2:$AU$889,47,FALSE)</f>
        <v>75</v>
      </c>
      <c r="T2365">
        <v>564</v>
      </c>
      <c r="U2365" s="45">
        <f t="shared" si="170"/>
        <v>600</v>
      </c>
      <c r="V2365" s="48">
        <f t="shared" si="171"/>
        <v>600</v>
      </c>
      <c r="W2365" t="s">
        <v>946</v>
      </c>
      <c r="X2365" t="s">
        <v>951</v>
      </c>
    </row>
    <row r="2366" spans="1:24" outlineLevel="2">
      <c r="A2366" t="s">
        <v>185</v>
      </c>
      <c r="B2366" s="73" t="str">
        <f t="shared" si="172"/>
        <v>H</v>
      </c>
      <c r="C2366" t="s">
        <v>472</v>
      </c>
      <c r="D2366">
        <v>4</v>
      </c>
      <c r="E2366" t="s">
        <v>993</v>
      </c>
      <c r="F2366">
        <v>4.87</v>
      </c>
      <c r="H2366" t="s">
        <v>472</v>
      </c>
      <c r="I2366">
        <v>0.94</v>
      </c>
      <c r="J2366">
        <v>1</v>
      </c>
      <c r="K2366">
        <v>0.94</v>
      </c>
      <c r="L2366" s="45">
        <f>VLOOKUP(H2366,'[1]CALCUL AS et AN'!$A$2:$AU$889,24,FALSE)</f>
        <v>2.1800000000000002</v>
      </c>
      <c r="M2366" s="48">
        <f>VLOOKUP(H2366,'[1]CALCUL AS et AN'!$A$2:$AU$889,28,FALSE)</f>
        <v>0.94</v>
      </c>
      <c r="N2366">
        <v>3.76</v>
      </c>
      <c r="O2366" s="45">
        <f t="shared" si="168"/>
        <v>8.7200000000000006</v>
      </c>
      <c r="P2366" s="48">
        <f t="shared" si="169"/>
        <v>3.76</v>
      </c>
      <c r="Q2366">
        <v>4.87</v>
      </c>
      <c r="R2366" s="45">
        <f>VLOOKUP(H2366,'[1]CALCUL AS et AN'!$A$2:$AU$889,46,FALSE)</f>
        <v>4.9050000000000002</v>
      </c>
      <c r="S2366" s="48">
        <f>VLOOKUP(H2366,'[1]CALCUL AS et AN'!$A$2:$AU$889,47,FALSE)</f>
        <v>2.1149999999999998</v>
      </c>
      <c r="T2366">
        <v>19.48</v>
      </c>
      <c r="U2366" s="45">
        <f t="shared" si="170"/>
        <v>19.62</v>
      </c>
      <c r="V2366" s="48">
        <f t="shared" si="171"/>
        <v>8.4599999999999991</v>
      </c>
      <c r="W2366" t="s">
        <v>946</v>
      </c>
      <c r="X2366" t="s">
        <v>937</v>
      </c>
    </row>
    <row r="2367" spans="1:24" outlineLevel="2">
      <c r="A2367" t="s">
        <v>185</v>
      </c>
      <c r="B2367" s="73" t="str">
        <f t="shared" si="172"/>
        <v>H</v>
      </c>
      <c r="C2367" t="s">
        <v>2142</v>
      </c>
      <c r="D2367">
        <v>2</v>
      </c>
      <c r="E2367" t="s">
        <v>2143</v>
      </c>
      <c r="F2367">
        <v>105.94</v>
      </c>
      <c r="H2367" t="s">
        <v>2142</v>
      </c>
      <c r="I2367">
        <v>69.046000000000006</v>
      </c>
      <c r="J2367">
        <v>1</v>
      </c>
      <c r="K2367">
        <v>69.046000000000006</v>
      </c>
      <c r="L2367" s="45">
        <f>VLOOKUP(H2367,'[1]CALCUL AS et AN'!$A$2:$AU$889,24,FALSE)</f>
        <v>71.443999999999988</v>
      </c>
      <c r="M2367" s="48">
        <f>VLOOKUP(H2367,'[1]CALCUL AS et AN'!$A$2:$AU$889,28,FALSE)</f>
        <v>68.965999999999994</v>
      </c>
      <c r="N2367">
        <v>138.09200000000001</v>
      </c>
      <c r="O2367" s="45">
        <f t="shared" si="168"/>
        <v>142.88799999999998</v>
      </c>
      <c r="P2367" s="48">
        <f t="shared" si="169"/>
        <v>137.93199999999999</v>
      </c>
      <c r="Q2367">
        <v>105.94</v>
      </c>
      <c r="R2367" s="45">
        <f>VLOOKUP(H2367,'[1]CALCUL AS et AN'!$A$2:$AU$889,46,FALSE)</f>
        <v>113.09523999999999</v>
      </c>
      <c r="S2367" s="48">
        <f>VLOOKUP(H2367,'[1]CALCUL AS et AN'!$A$2:$AU$889,47,FALSE)</f>
        <v>107.51024000000001</v>
      </c>
      <c r="T2367">
        <v>211.88</v>
      </c>
      <c r="U2367" s="45">
        <f t="shared" si="170"/>
        <v>226.19047999999998</v>
      </c>
      <c r="V2367" s="48">
        <f t="shared" si="171"/>
        <v>215.02048000000002</v>
      </c>
      <c r="W2367" t="s">
        <v>946</v>
      </c>
      <c r="X2367" t="s">
        <v>1361</v>
      </c>
    </row>
    <row r="2368" spans="1:24" outlineLevel="1">
      <c r="A2368" s="73" t="s">
        <v>3202</v>
      </c>
      <c r="B2368" s="73" t="str">
        <f t="shared" si="172"/>
        <v>BFV12EH</v>
      </c>
      <c r="N2368">
        <f>SUBTOTAL(9,N2362:N2367)</f>
        <v>3754.8120000000004</v>
      </c>
      <c r="O2368" s="45">
        <f>SUBTOTAL(9,O2362:O2367)</f>
        <v>3764.5679999999998</v>
      </c>
      <c r="P2368" s="48">
        <f>SUBTOTAL(9,P2362:P2367)</f>
        <v>3754.652</v>
      </c>
      <c r="T2368">
        <f>SUBTOTAL(9,T2362:T2367)</f>
        <v>4291.3599999999997</v>
      </c>
      <c r="U2368" s="45">
        <f>SUBTOTAL(9,U2362:U2367)</f>
        <v>5665.2504800000006</v>
      </c>
      <c r="V2368" s="48">
        <f>SUBTOTAL(9,V2362:V2367)</f>
        <v>5642.9204800000007</v>
      </c>
    </row>
    <row r="2369" spans="1:24" outlineLevel="2">
      <c r="A2369" t="s">
        <v>175</v>
      </c>
      <c r="B2369" s="73" t="str">
        <f t="shared" si="172"/>
        <v>EH</v>
      </c>
      <c r="C2369" t="s">
        <v>1205</v>
      </c>
      <c r="D2369">
        <v>1</v>
      </c>
      <c r="E2369" t="s">
        <v>1206</v>
      </c>
      <c r="F2369">
        <v>565.5</v>
      </c>
      <c r="H2369" t="s">
        <v>1205</v>
      </c>
      <c r="I2369">
        <v>555.64</v>
      </c>
      <c r="J2369">
        <v>1</v>
      </c>
      <c r="K2369">
        <v>555.64</v>
      </c>
      <c r="L2369" s="45">
        <f>VLOOKUP(H2369,'[1]CALCUL AS et AN'!$A$2:$AU$889,24,FALSE)</f>
        <v>555.64</v>
      </c>
      <c r="M2369" s="48">
        <f>VLOOKUP(H2369,'[1]CALCUL AS et AN'!$A$2:$AU$889,28,FALSE)</f>
        <v>555.64</v>
      </c>
      <c r="N2369">
        <v>555.64</v>
      </c>
      <c r="O2369" s="45">
        <f t="shared" si="168"/>
        <v>555.64</v>
      </c>
      <c r="P2369" s="48">
        <f t="shared" si="169"/>
        <v>555.64</v>
      </c>
      <c r="Q2369">
        <v>565.5</v>
      </c>
      <c r="R2369" s="45">
        <f>VLOOKUP(H2369,'[1]CALCUL AS et AN'!$A$2:$AU$889,46,FALSE)</f>
        <v>833.46</v>
      </c>
      <c r="S2369" s="48">
        <f>VLOOKUP(H2369,'[1]CALCUL AS et AN'!$A$2:$AU$889,47,FALSE)</f>
        <v>833.46</v>
      </c>
      <c r="T2369">
        <v>565.5</v>
      </c>
      <c r="U2369" s="45">
        <f t="shared" si="170"/>
        <v>833.46</v>
      </c>
      <c r="V2369" s="48">
        <f t="shared" si="171"/>
        <v>833.46</v>
      </c>
      <c r="W2369" t="s">
        <v>946</v>
      </c>
      <c r="X2369" t="s">
        <v>951</v>
      </c>
    </row>
    <row r="2370" spans="1:24" outlineLevel="2">
      <c r="A2370" t="s">
        <v>175</v>
      </c>
      <c r="B2370" s="73" t="str">
        <f t="shared" si="172"/>
        <v>EH</v>
      </c>
      <c r="C2370" t="s">
        <v>462</v>
      </c>
      <c r="D2370">
        <v>2</v>
      </c>
      <c r="E2370" t="s">
        <v>463</v>
      </c>
      <c r="F2370">
        <v>38.799999999999997</v>
      </c>
      <c r="H2370" t="s">
        <v>462</v>
      </c>
      <c r="I2370">
        <v>35</v>
      </c>
      <c r="J2370">
        <v>1</v>
      </c>
      <c r="K2370">
        <v>35</v>
      </c>
      <c r="L2370" s="45">
        <f>VLOOKUP(H2370,'[1]CALCUL AS et AN'!$A$2:$AU$889,24,FALSE)</f>
        <v>35</v>
      </c>
      <c r="M2370" s="48">
        <f>VLOOKUP(H2370,'[1]CALCUL AS et AN'!$A$2:$AU$889,28,FALSE)</f>
        <v>35</v>
      </c>
      <c r="N2370">
        <v>70</v>
      </c>
      <c r="O2370" s="45">
        <f t="shared" si="168"/>
        <v>70</v>
      </c>
      <c r="P2370" s="48">
        <f t="shared" si="169"/>
        <v>70</v>
      </c>
      <c r="Q2370">
        <v>38.799999999999997</v>
      </c>
      <c r="R2370" s="45">
        <f>VLOOKUP(H2370,'[1]CALCUL AS et AN'!$A$2:$AU$889,46,FALSE)</f>
        <v>52.5</v>
      </c>
      <c r="S2370" s="48">
        <f>VLOOKUP(H2370,'[1]CALCUL AS et AN'!$A$2:$AU$889,47,FALSE)</f>
        <v>52.5</v>
      </c>
      <c r="T2370">
        <v>77.599999999999994</v>
      </c>
      <c r="U2370" s="45">
        <f t="shared" si="170"/>
        <v>105</v>
      </c>
      <c r="V2370" s="48">
        <f t="shared" si="171"/>
        <v>105</v>
      </c>
      <c r="W2370" t="s">
        <v>946</v>
      </c>
      <c r="X2370" t="s">
        <v>937</v>
      </c>
    </row>
    <row r="2371" spans="1:24" outlineLevel="2">
      <c r="A2371" t="s">
        <v>175</v>
      </c>
      <c r="B2371" s="73" t="str">
        <f t="shared" si="172"/>
        <v>EH</v>
      </c>
      <c r="C2371" t="s">
        <v>1368</v>
      </c>
      <c r="D2371">
        <v>3</v>
      </c>
      <c r="E2371" t="s">
        <v>2959</v>
      </c>
      <c r="F2371">
        <v>59.78</v>
      </c>
      <c r="H2371" t="s">
        <v>1368</v>
      </c>
      <c r="I2371">
        <v>42.4</v>
      </c>
      <c r="J2371">
        <v>1</v>
      </c>
      <c r="K2371">
        <v>42.4</v>
      </c>
      <c r="L2371" s="45">
        <f>VLOOKUP(H2371,'[1]CALCUL AS et AN'!$A$2:$AU$889,24,FALSE)</f>
        <v>42.4</v>
      </c>
      <c r="M2371" s="48">
        <f>VLOOKUP(H2371,'[1]CALCUL AS et AN'!$A$2:$AU$889,28,FALSE)</f>
        <v>42.4</v>
      </c>
      <c r="N2371">
        <v>127.19999999999999</v>
      </c>
      <c r="O2371" s="45">
        <f t="shared" si="168"/>
        <v>127.19999999999999</v>
      </c>
      <c r="P2371" s="48">
        <f t="shared" si="169"/>
        <v>127.19999999999999</v>
      </c>
      <c r="Q2371">
        <v>59.78</v>
      </c>
      <c r="R2371" s="45">
        <f>VLOOKUP(H2371,'[1]CALCUL AS et AN'!$A$2:$AU$889,46,FALSE)</f>
        <v>63.599999999999994</v>
      </c>
      <c r="S2371" s="48">
        <f>VLOOKUP(H2371,'[1]CALCUL AS et AN'!$A$2:$AU$889,47,FALSE)</f>
        <v>63.599999999999994</v>
      </c>
      <c r="T2371">
        <v>179.34</v>
      </c>
      <c r="U2371" s="45">
        <f t="shared" si="170"/>
        <v>190.79999999999998</v>
      </c>
      <c r="V2371" s="48">
        <f t="shared" si="171"/>
        <v>190.79999999999998</v>
      </c>
      <c r="W2371" t="s">
        <v>946</v>
      </c>
      <c r="X2371" t="s">
        <v>951</v>
      </c>
    </row>
    <row r="2372" spans="1:24" outlineLevel="2">
      <c r="A2372" t="s">
        <v>175</v>
      </c>
      <c r="B2372" s="73" t="str">
        <f t="shared" si="172"/>
        <v>EH</v>
      </c>
      <c r="C2372" t="s">
        <v>472</v>
      </c>
      <c r="D2372">
        <v>1</v>
      </c>
      <c r="E2372" t="s">
        <v>993</v>
      </c>
      <c r="F2372">
        <v>4.87</v>
      </c>
      <c r="H2372" t="s">
        <v>472</v>
      </c>
      <c r="I2372">
        <v>0.94</v>
      </c>
      <c r="J2372">
        <v>1</v>
      </c>
      <c r="K2372">
        <v>0.94</v>
      </c>
      <c r="L2372" s="45">
        <f>VLOOKUP(H2372,'[1]CALCUL AS et AN'!$A$2:$AU$889,24,FALSE)</f>
        <v>2.1800000000000002</v>
      </c>
      <c r="M2372" s="48">
        <f>VLOOKUP(H2372,'[1]CALCUL AS et AN'!$A$2:$AU$889,28,FALSE)</f>
        <v>0.94</v>
      </c>
      <c r="N2372">
        <v>0.94</v>
      </c>
      <c r="O2372" s="45">
        <f t="shared" si="168"/>
        <v>2.1800000000000002</v>
      </c>
      <c r="P2372" s="48">
        <f t="shared" si="169"/>
        <v>0.94</v>
      </c>
      <c r="Q2372">
        <v>4.87</v>
      </c>
      <c r="R2372" s="45">
        <f>VLOOKUP(H2372,'[1]CALCUL AS et AN'!$A$2:$AU$889,46,FALSE)</f>
        <v>4.9050000000000002</v>
      </c>
      <c r="S2372" s="48">
        <f>VLOOKUP(H2372,'[1]CALCUL AS et AN'!$A$2:$AU$889,47,FALSE)</f>
        <v>2.1149999999999998</v>
      </c>
      <c r="T2372">
        <v>4.87</v>
      </c>
      <c r="U2372" s="45">
        <f t="shared" si="170"/>
        <v>4.9050000000000002</v>
      </c>
      <c r="V2372" s="48">
        <f t="shared" si="171"/>
        <v>2.1149999999999998</v>
      </c>
      <c r="W2372" t="s">
        <v>946</v>
      </c>
      <c r="X2372" t="s">
        <v>937</v>
      </c>
    </row>
    <row r="2373" spans="1:24" outlineLevel="2">
      <c r="A2373" t="s">
        <v>175</v>
      </c>
      <c r="B2373" s="73" t="str">
        <f t="shared" si="172"/>
        <v>EH</v>
      </c>
      <c r="C2373" t="s">
        <v>2140</v>
      </c>
      <c r="D2373">
        <v>1</v>
      </c>
      <c r="E2373" t="s">
        <v>2141</v>
      </c>
      <c r="F2373">
        <v>52.97</v>
      </c>
      <c r="H2373" t="s">
        <v>2140</v>
      </c>
      <c r="I2373">
        <v>34.522999999999996</v>
      </c>
      <c r="J2373">
        <v>1</v>
      </c>
      <c r="K2373">
        <v>34.522999999999996</v>
      </c>
      <c r="L2373" s="45">
        <f>VLOOKUP(H2373,'[1]CALCUL AS et AN'!$A$2:$AU$889,24,FALSE)</f>
        <v>35.722000000000001</v>
      </c>
      <c r="M2373" s="48">
        <f>VLOOKUP(H2373,'[1]CALCUL AS et AN'!$A$2:$AU$889,28,FALSE)</f>
        <v>34.483000000000004</v>
      </c>
      <c r="N2373">
        <v>34.522999999999996</v>
      </c>
      <c r="O2373" s="45">
        <f t="shared" si="168"/>
        <v>35.722000000000001</v>
      </c>
      <c r="P2373" s="48">
        <f t="shared" si="169"/>
        <v>34.483000000000004</v>
      </c>
      <c r="Q2373">
        <v>52.97</v>
      </c>
      <c r="R2373" s="45">
        <f>VLOOKUP(H2373,'[1]CALCUL AS et AN'!$A$2:$AU$889,46,FALSE)</f>
        <v>56.547619999999995</v>
      </c>
      <c r="S2373" s="48">
        <f>VLOOKUP(H2373,'[1]CALCUL AS et AN'!$A$2:$AU$889,47,FALSE)</f>
        <v>53.755119999999998</v>
      </c>
      <c r="T2373">
        <v>52.97</v>
      </c>
      <c r="U2373" s="45">
        <f t="shared" si="170"/>
        <v>56.547619999999995</v>
      </c>
      <c r="V2373" s="48">
        <f t="shared" si="171"/>
        <v>53.755119999999998</v>
      </c>
      <c r="W2373" t="s">
        <v>946</v>
      </c>
      <c r="X2373" t="s">
        <v>1361</v>
      </c>
    </row>
    <row r="2374" spans="1:24" outlineLevel="1">
      <c r="A2374" s="73" t="s">
        <v>3203</v>
      </c>
      <c r="B2374" s="73" t="str">
        <f t="shared" si="172"/>
        <v>BFV2.5EH</v>
      </c>
      <c r="N2374">
        <f>SUBTOTAL(9,N2369:N2373)</f>
        <v>788.303</v>
      </c>
      <c r="O2374" s="45">
        <f>SUBTOTAL(9,O2369:O2373)</f>
        <v>790.74199999999985</v>
      </c>
      <c r="P2374" s="48">
        <f>SUBTOTAL(9,P2369:P2373)</f>
        <v>788.26299999999992</v>
      </c>
      <c r="T2374">
        <f>SUBTOTAL(9,T2369:T2373)</f>
        <v>880.28000000000009</v>
      </c>
      <c r="U2374" s="45">
        <f>SUBTOTAL(9,U2369:U2373)</f>
        <v>1190.71262</v>
      </c>
      <c r="V2374" s="48">
        <f>SUBTOTAL(9,V2369:V2373)</f>
        <v>1185.13012</v>
      </c>
    </row>
    <row r="2375" spans="1:24" outlineLevel="2">
      <c r="A2375" t="s">
        <v>1614</v>
      </c>
      <c r="B2375" s="73" t="str">
        <f t="shared" si="172"/>
        <v>H10x2</v>
      </c>
      <c r="C2375" t="s">
        <v>1946</v>
      </c>
      <c r="D2375">
        <v>1</v>
      </c>
      <c r="E2375" t="s">
        <v>1947</v>
      </c>
      <c r="F2375">
        <v>890.03</v>
      </c>
      <c r="H2375" t="s">
        <v>1946</v>
      </c>
      <c r="I2375">
        <v>674.26</v>
      </c>
      <c r="J2375">
        <v>1</v>
      </c>
      <c r="K2375">
        <v>674.26</v>
      </c>
      <c r="L2375" s="45">
        <f>VLOOKUP(H2375,'[1]CALCUL AS et AN'!$A$2:$AU$889,24,FALSE)</f>
        <v>674.26</v>
      </c>
      <c r="M2375" s="48">
        <f>VLOOKUP(H2375,'[1]CALCUL AS et AN'!$A$2:$AU$889,28,FALSE)</f>
        <v>842.82500000000005</v>
      </c>
      <c r="N2375">
        <v>674.26</v>
      </c>
      <c r="O2375" s="45">
        <f t="shared" si="168"/>
        <v>674.26</v>
      </c>
      <c r="P2375" s="48">
        <f t="shared" si="169"/>
        <v>842.82500000000005</v>
      </c>
      <c r="Q2375">
        <v>890.03</v>
      </c>
      <c r="R2375" s="45">
        <f>VLOOKUP(H2375,'[1]CALCUL AS et AN'!$A$2:$AU$889,46,FALSE)</f>
        <v>896.76580000000001</v>
      </c>
      <c r="S2375" s="48">
        <f>VLOOKUP(H2375,'[1]CALCUL AS et AN'!$A$2:$AU$889,47,FALSE)</f>
        <v>1120.9572500000002</v>
      </c>
      <c r="T2375">
        <v>890.03</v>
      </c>
      <c r="U2375" s="45">
        <f t="shared" si="170"/>
        <v>896.76580000000001</v>
      </c>
      <c r="V2375" s="48">
        <f t="shared" si="171"/>
        <v>1120.9572500000002</v>
      </c>
      <c r="W2375" t="s">
        <v>946</v>
      </c>
      <c r="X2375" t="s">
        <v>951</v>
      </c>
    </row>
    <row r="2376" spans="1:24" outlineLevel="2">
      <c r="A2376" t="s">
        <v>1614</v>
      </c>
      <c r="B2376" s="73" t="str">
        <f t="shared" si="172"/>
        <v>H10x2</v>
      </c>
      <c r="C2376" t="s">
        <v>512</v>
      </c>
      <c r="D2376">
        <v>2</v>
      </c>
      <c r="E2376" t="s">
        <v>1006</v>
      </c>
      <c r="F2376">
        <v>4.63</v>
      </c>
      <c r="H2376" t="s">
        <v>512</v>
      </c>
      <c r="I2376">
        <v>2.63</v>
      </c>
      <c r="J2376">
        <v>1</v>
      </c>
      <c r="K2376">
        <v>2.63</v>
      </c>
      <c r="L2376" s="45">
        <f>VLOOKUP(H2376,'[1]CALCUL AS et AN'!$A$2:$AU$889,24,FALSE)</f>
        <v>2.63</v>
      </c>
      <c r="M2376" s="48">
        <f>VLOOKUP(H2376,'[1]CALCUL AS et AN'!$A$2:$AU$889,28,FALSE)</f>
        <v>2.63</v>
      </c>
      <c r="N2376">
        <v>5.26</v>
      </c>
      <c r="O2376" s="45">
        <f t="shared" si="168"/>
        <v>5.26</v>
      </c>
      <c r="P2376" s="48">
        <f t="shared" si="169"/>
        <v>5.26</v>
      </c>
      <c r="Q2376">
        <v>4.7300000000000004</v>
      </c>
      <c r="R2376" s="45">
        <f>VLOOKUP(H2376,'[1]CALCUL AS et AN'!$A$2:$AU$889,46,FALSE)</f>
        <v>5.26</v>
      </c>
      <c r="S2376" s="48">
        <f>VLOOKUP(H2376,'[1]CALCUL AS et AN'!$A$2:$AU$889,47,FALSE)</f>
        <v>5.26</v>
      </c>
      <c r="T2376">
        <v>9.4600000000000009</v>
      </c>
      <c r="U2376" s="45">
        <f t="shared" si="170"/>
        <v>10.52</v>
      </c>
      <c r="V2376" s="48">
        <f t="shared" si="171"/>
        <v>10.52</v>
      </c>
      <c r="W2376" t="s">
        <v>946</v>
      </c>
      <c r="X2376" t="s">
        <v>937</v>
      </c>
    </row>
    <row r="2377" spans="1:24" outlineLevel="2">
      <c r="A2377" t="s">
        <v>1614</v>
      </c>
      <c r="B2377" s="73" t="str">
        <f t="shared" si="172"/>
        <v>H10x2</v>
      </c>
      <c r="C2377" t="s">
        <v>412</v>
      </c>
      <c r="D2377">
        <v>1</v>
      </c>
      <c r="E2377" t="s">
        <v>413</v>
      </c>
      <c r="F2377">
        <v>16.5</v>
      </c>
      <c r="H2377" t="s">
        <v>412</v>
      </c>
      <c r="I2377">
        <v>13.85</v>
      </c>
      <c r="J2377">
        <v>1</v>
      </c>
      <c r="K2377">
        <v>13.85</v>
      </c>
      <c r="L2377" s="45">
        <f>VLOOKUP(H2377,'[1]CALCUL AS et AN'!$A$2:$AU$889,24,FALSE)</f>
        <v>13.85</v>
      </c>
      <c r="M2377" s="48">
        <f>VLOOKUP(H2377,'[1]CALCUL AS et AN'!$A$2:$AU$889,28,FALSE)</f>
        <v>13.85</v>
      </c>
      <c r="N2377">
        <v>13.85</v>
      </c>
      <c r="O2377" s="45">
        <f t="shared" si="168"/>
        <v>13.85</v>
      </c>
      <c r="P2377" s="48">
        <f t="shared" si="169"/>
        <v>13.85</v>
      </c>
      <c r="Q2377">
        <v>20.78</v>
      </c>
      <c r="R2377" s="45">
        <f>VLOOKUP(H2377,'[1]CALCUL AS et AN'!$A$2:$AU$889,46,FALSE)</f>
        <v>20.774999999999999</v>
      </c>
      <c r="S2377" s="48">
        <f>VLOOKUP(H2377,'[1]CALCUL AS et AN'!$A$2:$AU$889,47,FALSE)</f>
        <v>20.774999999999999</v>
      </c>
      <c r="T2377">
        <v>20.78</v>
      </c>
      <c r="U2377" s="45">
        <f t="shared" si="170"/>
        <v>20.774999999999999</v>
      </c>
      <c r="V2377" s="48">
        <f t="shared" si="171"/>
        <v>20.774999999999999</v>
      </c>
      <c r="W2377" t="s">
        <v>946</v>
      </c>
      <c r="X2377" t="s">
        <v>937</v>
      </c>
    </row>
    <row r="2378" spans="1:24" outlineLevel="1">
      <c r="A2378" s="73" t="s">
        <v>3204</v>
      </c>
      <c r="B2378" s="73" t="str">
        <f t="shared" si="172"/>
        <v>PFV10EH10x2</v>
      </c>
      <c r="N2378">
        <f>SUBTOTAL(9,N2375:N2377)</f>
        <v>693.37</v>
      </c>
      <c r="O2378" s="45">
        <f>SUBTOTAL(9,O2375:O2377)</f>
        <v>693.37</v>
      </c>
      <c r="P2378" s="48">
        <f>SUBTOTAL(9,P2375:P2377)</f>
        <v>861.93500000000006</v>
      </c>
      <c r="T2378">
        <f>SUBTOTAL(9,T2375:T2377)</f>
        <v>920.27</v>
      </c>
      <c r="U2378" s="45">
        <f>SUBTOTAL(9,U2375:U2377)</f>
        <v>928.06079999999997</v>
      </c>
      <c r="V2378" s="48">
        <f>SUBTOTAL(9,V2375:V2377)</f>
        <v>1152.2522500000002</v>
      </c>
    </row>
    <row r="2379" spans="1:24" outlineLevel="2">
      <c r="A2379" t="s">
        <v>199</v>
      </c>
      <c r="B2379" s="73" t="str">
        <f t="shared" si="172"/>
        <v>3X2</v>
      </c>
      <c r="C2379" t="s">
        <v>1467</v>
      </c>
      <c r="D2379">
        <v>1</v>
      </c>
      <c r="E2379" t="s">
        <v>1468</v>
      </c>
      <c r="F2379">
        <v>64.959999999999994</v>
      </c>
      <c r="H2379" t="s">
        <v>1467</v>
      </c>
      <c r="I2379">
        <v>46</v>
      </c>
      <c r="J2379">
        <v>1</v>
      </c>
      <c r="K2379">
        <v>46</v>
      </c>
      <c r="L2379" s="45">
        <f>VLOOKUP(H2379,'[1]CALCUL AS et AN'!$A$2:$AU$889,24,FALSE)</f>
        <v>46</v>
      </c>
      <c r="M2379" s="48">
        <f>VLOOKUP(H2379,'[1]CALCUL AS et AN'!$A$2:$AU$889,28,FALSE)</f>
        <v>46</v>
      </c>
      <c r="N2379">
        <v>46</v>
      </c>
      <c r="O2379" s="45">
        <f t="shared" si="168"/>
        <v>46</v>
      </c>
      <c r="P2379" s="48">
        <f t="shared" si="169"/>
        <v>46</v>
      </c>
      <c r="Q2379">
        <v>64.959999999999994</v>
      </c>
      <c r="R2379" s="45">
        <f>VLOOKUP(H2379,'[1]CALCUL AS et AN'!$A$2:$AU$889,46,FALSE)</f>
        <v>69</v>
      </c>
      <c r="S2379" s="48">
        <f>VLOOKUP(H2379,'[1]CALCUL AS et AN'!$A$2:$AU$889,47,FALSE)</f>
        <v>69</v>
      </c>
      <c r="T2379">
        <v>64.959999999999994</v>
      </c>
      <c r="U2379" s="45">
        <f t="shared" si="170"/>
        <v>69</v>
      </c>
      <c r="V2379" s="48">
        <f t="shared" si="171"/>
        <v>69</v>
      </c>
      <c r="W2379" t="s">
        <v>946</v>
      </c>
      <c r="X2379" t="s">
        <v>951</v>
      </c>
    </row>
    <row r="2380" spans="1:24" outlineLevel="2">
      <c r="A2380" t="s">
        <v>199</v>
      </c>
      <c r="B2380" s="73" t="str">
        <f t="shared" si="172"/>
        <v>3X2</v>
      </c>
      <c r="C2380" t="s">
        <v>1445</v>
      </c>
      <c r="D2380">
        <v>6</v>
      </c>
      <c r="E2380" t="s">
        <v>1446</v>
      </c>
      <c r="F2380">
        <v>40.47</v>
      </c>
      <c r="H2380" t="s">
        <v>1445</v>
      </c>
      <c r="I2380">
        <v>28.7</v>
      </c>
      <c r="J2380">
        <v>1</v>
      </c>
      <c r="K2380">
        <v>28.7</v>
      </c>
      <c r="L2380" s="45">
        <f>VLOOKUP(H2380,'[1]CALCUL AS et AN'!$A$2:$AU$889,24,FALSE)</f>
        <v>28.7</v>
      </c>
      <c r="M2380" s="48">
        <f>VLOOKUP(H2380,'[1]CALCUL AS et AN'!$A$2:$AU$889,28,FALSE)</f>
        <v>28.7</v>
      </c>
      <c r="N2380">
        <v>172.2</v>
      </c>
      <c r="O2380" s="45">
        <f t="shared" si="168"/>
        <v>172.2</v>
      </c>
      <c r="P2380" s="48">
        <f t="shared" si="169"/>
        <v>172.2</v>
      </c>
      <c r="Q2380">
        <v>40.47</v>
      </c>
      <c r="R2380" s="45">
        <f>VLOOKUP(H2380,'[1]CALCUL AS et AN'!$A$2:$AU$889,46,FALSE)</f>
        <v>43.05</v>
      </c>
      <c r="S2380" s="48">
        <f>VLOOKUP(H2380,'[1]CALCUL AS et AN'!$A$2:$AU$889,47,FALSE)</f>
        <v>43.05</v>
      </c>
      <c r="T2380">
        <v>242.82</v>
      </c>
      <c r="U2380" s="45">
        <f t="shared" si="170"/>
        <v>258.29999999999995</v>
      </c>
      <c r="V2380" s="48">
        <f t="shared" si="171"/>
        <v>258.29999999999995</v>
      </c>
      <c r="W2380" t="s">
        <v>946</v>
      </c>
      <c r="X2380" t="s">
        <v>951</v>
      </c>
    </row>
    <row r="2381" spans="1:24" outlineLevel="1">
      <c r="A2381" s="73" t="s">
        <v>3205</v>
      </c>
      <c r="B2381" s="73" t="str">
        <f t="shared" si="172"/>
        <v>PSR3EH3X2</v>
      </c>
      <c r="N2381">
        <f>SUBTOTAL(9,N2379:N2380)</f>
        <v>218.2</v>
      </c>
      <c r="O2381" s="45">
        <f>SUBTOTAL(9,O2379:O2380)</f>
        <v>218.2</v>
      </c>
      <c r="P2381" s="48">
        <f>SUBTOTAL(9,P2379:P2380)</f>
        <v>218.2</v>
      </c>
      <c r="T2381">
        <f>SUBTOTAL(9,T2379:T2380)</f>
        <v>307.77999999999997</v>
      </c>
      <c r="U2381" s="45">
        <f>SUBTOTAL(9,U2379:U2380)</f>
        <v>327.29999999999995</v>
      </c>
      <c r="V2381" s="48">
        <f>SUBTOTAL(9,V2379:V2380)</f>
        <v>327.29999999999995</v>
      </c>
    </row>
    <row r="2382" spans="1:24" outlineLevel="2">
      <c r="A2382" t="s">
        <v>205</v>
      </c>
      <c r="B2382" s="73" t="str">
        <f t="shared" si="172"/>
        <v>4X3</v>
      </c>
      <c r="C2382" t="s">
        <v>2137</v>
      </c>
      <c r="D2382">
        <v>4</v>
      </c>
      <c r="E2382" t="s">
        <v>2138</v>
      </c>
      <c r="F2382">
        <v>34.299999999999997</v>
      </c>
      <c r="H2382" t="s">
        <v>2137</v>
      </c>
      <c r="I2382">
        <v>39.5</v>
      </c>
      <c r="J2382">
        <v>1</v>
      </c>
      <c r="K2382">
        <v>39.5</v>
      </c>
      <c r="L2382" s="45">
        <f>VLOOKUP(H2382,'[1]CALCUL AS et AN'!$A$2:$AU$889,24,FALSE)</f>
        <v>39.5</v>
      </c>
      <c r="M2382" s="48">
        <f>VLOOKUP(H2382,'[1]CALCUL AS et AN'!$A$2:$AU$889,28,FALSE)</f>
        <v>39.5</v>
      </c>
      <c r="N2382">
        <v>158</v>
      </c>
      <c r="O2382" s="45">
        <f t="shared" ref="O2382:O2463" si="173">D2382*L2382</f>
        <v>158</v>
      </c>
      <c r="P2382" s="48">
        <f t="shared" ref="P2382:P2463" si="174">D2382*M2382</f>
        <v>158</v>
      </c>
      <c r="Q2382">
        <v>34.299999999999997</v>
      </c>
      <c r="R2382" s="45">
        <f>VLOOKUP(H2382,'[1]CALCUL AS et AN'!$A$2:$AU$889,46,FALSE)</f>
        <v>59.25</v>
      </c>
      <c r="S2382" s="48">
        <f>VLOOKUP(H2382,'[1]CALCUL AS et AN'!$A$2:$AU$889,47,FALSE)</f>
        <v>47.4</v>
      </c>
      <c r="T2382">
        <v>137.19999999999999</v>
      </c>
      <c r="U2382" s="45">
        <f t="shared" ref="U2382:U2463" si="175">R2382*D2382</f>
        <v>237</v>
      </c>
      <c r="V2382" s="48">
        <f t="shared" ref="V2382:V2463" si="176">S2382*D2382</f>
        <v>189.6</v>
      </c>
      <c r="W2382" t="s">
        <v>946</v>
      </c>
      <c r="X2382" t="s">
        <v>951</v>
      </c>
    </row>
    <row r="2383" spans="1:24" outlineLevel="2">
      <c r="A2383" t="s">
        <v>205</v>
      </c>
      <c r="B2383" s="73" t="str">
        <f t="shared" si="172"/>
        <v>4X3</v>
      </c>
      <c r="C2383" t="s">
        <v>1445</v>
      </c>
      <c r="D2383">
        <v>12</v>
      </c>
      <c r="E2383" t="s">
        <v>1446</v>
      </c>
      <c r="F2383">
        <v>40.47</v>
      </c>
      <c r="H2383" t="s">
        <v>1445</v>
      </c>
      <c r="I2383">
        <v>28.7</v>
      </c>
      <c r="J2383">
        <v>1</v>
      </c>
      <c r="K2383">
        <v>28.7</v>
      </c>
      <c r="L2383" s="45">
        <f>VLOOKUP(H2383,'[1]CALCUL AS et AN'!$A$2:$AU$889,24,FALSE)</f>
        <v>28.7</v>
      </c>
      <c r="M2383" s="48">
        <f>VLOOKUP(H2383,'[1]CALCUL AS et AN'!$A$2:$AU$889,28,FALSE)</f>
        <v>28.7</v>
      </c>
      <c r="N2383">
        <v>344.4</v>
      </c>
      <c r="O2383" s="45">
        <f t="shared" si="173"/>
        <v>344.4</v>
      </c>
      <c r="P2383" s="48">
        <f t="shared" si="174"/>
        <v>344.4</v>
      </c>
      <c r="Q2383">
        <v>40.47</v>
      </c>
      <c r="R2383" s="45">
        <f>VLOOKUP(H2383,'[1]CALCUL AS et AN'!$A$2:$AU$889,46,FALSE)</f>
        <v>43.05</v>
      </c>
      <c r="S2383" s="48">
        <f>VLOOKUP(H2383,'[1]CALCUL AS et AN'!$A$2:$AU$889,47,FALSE)</f>
        <v>43.05</v>
      </c>
      <c r="T2383">
        <v>485.64</v>
      </c>
      <c r="U2383" s="45">
        <f t="shared" si="175"/>
        <v>516.59999999999991</v>
      </c>
      <c r="V2383" s="48">
        <f t="shared" si="176"/>
        <v>516.59999999999991</v>
      </c>
      <c r="W2383" t="s">
        <v>946</v>
      </c>
      <c r="X2383" t="s">
        <v>951</v>
      </c>
    </row>
    <row r="2384" spans="1:24" outlineLevel="1">
      <c r="A2384" s="73" t="s">
        <v>3206</v>
      </c>
      <c r="B2384" s="73" t="str">
        <f t="shared" si="172"/>
        <v>PSR6EH4X3</v>
      </c>
      <c r="N2384">
        <f>SUBTOTAL(9,N2382:N2383)</f>
        <v>502.4</v>
      </c>
      <c r="O2384" s="45">
        <f>SUBTOTAL(9,O2382:O2383)</f>
        <v>502.4</v>
      </c>
      <c r="P2384" s="48">
        <f>SUBTOTAL(9,P2382:P2383)</f>
        <v>502.4</v>
      </c>
      <c r="T2384">
        <f>SUBTOTAL(9,T2382:T2383)</f>
        <v>622.83999999999992</v>
      </c>
      <c r="U2384" s="45">
        <f>SUBTOTAL(9,U2382:U2383)</f>
        <v>753.59999999999991</v>
      </c>
      <c r="V2384" s="48">
        <f>SUBTOTAL(9,V2382:V2383)</f>
        <v>706.19999999999993</v>
      </c>
    </row>
    <row r="2385" spans="1:24" outlineLevel="2">
      <c r="A2385" t="s">
        <v>203</v>
      </c>
      <c r="B2385" s="73" t="str">
        <f t="shared" si="172"/>
        <v>4X2.5</v>
      </c>
      <c r="C2385" t="s">
        <v>2137</v>
      </c>
      <c r="D2385">
        <v>2</v>
      </c>
      <c r="E2385" t="s">
        <v>2138</v>
      </c>
      <c r="F2385">
        <v>34.299999999999997</v>
      </c>
      <c r="H2385" t="s">
        <v>2137</v>
      </c>
      <c r="I2385">
        <v>39.5</v>
      </c>
      <c r="J2385">
        <v>1</v>
      </c>
      <c r="K2385">
        <v>39.5</v>
      </c>
      <c r="L2385" s="45">
        <f>VLOOKUP(H2385,'[1]CALCUL AS et AN'!$A$2:$AU$889,24,FALSE)</f>
        <v>39.5</v>
      </c>
      <c r="M2385" s="48">
        <f>VLOOKUP(H2385,'[1]CALCUL AS et AN'!$A$2:$AU$889,28,FALSE)</f>
        <v>39.5</v>
      </c>
      <c r="N2385">
        <v>79</v>
      </c>
      <c r="O2385" s="45">
        <f t="shared" si="173"/>
        <v>79</v>
      </c>
      <c r="P2385" s="48">
        <f t="shared" si="174"/>
        <v>79</v>
      </c>
      <c r="Q2385">
        <v>34.299999999999997</v>
      </c>
      <c r="R2385" s="45">
        <f>VLOOKUP(H2385,'[1]CALCUL AS et AN'!$A$2:$AU$889,46,FALSE)</f>
        <v>59.25</v>
      </c>
      <c r="S2385" s="48">
        <f>VLOOKUP(H2385,'[1]CALCUL AS et AN'!$A$2:$AU$889,47,FALSE)</f>
        <v>47.4</v>
      </c>
      <c r="T2385">
        <v>68.599999999999994</v>
      </c>
      <c r="U2385" s="45">
        <f t="shared" si="175"/>
        <v>118.5</v>
      </c>
      <c r="V2385" s="48">
        <f t="shared" si="176"/>
        <v>94.8</v>
      </c>
      <c r="W2385" t="s">
        <v>946</v>
      </c>
      <c r="X2385" t="s">
        <v>951</v>
      </c>
    </row>
    <row r="2386" spans="1:24" outlineLevel="2">
      <c r="A2386" t="s">
        <v>203</v>
      </c>
      <c r="B2386" s="73" t="str">
        <f t="shared" si="172"/>
        <v>4X2.5</v>
      </c>
      <c r="C2386" t="s">
        <v>1448</v>
      </c>
      <c r="D2386">
        <v>8</v>
      </c>
      <c r="E2386" t="s">
        <v>1449</v>
      </c>
      <c r="F2386">
        <v>49.77</v>
      </c>
      <c r="H2386" t="s">
        <v>1448</v>
      </c>
      <c r="I2386">
        <v>35.299999999999997</v>
      </c>
      <c r="J2386">
        <v>1</v>
      </c>
      <c r="K2386">
        <v>35.299999999999997</v>
      </c>
      <c r="L2386" s="45">
        <f>VLOOKUP(H2386,'[1]CALCUL AS et AN'!$A$2:$AU$889,24,FALSE)</f>
        <v>35.299999999999997</v>
      </c>
      <c r="M2386" s="48">
        <f>VLOOKUP(H2386,'[1]CALCUL AS et AN'!$A$2:$AU$889,28,FALSE)</f>
        <v>35.299999999999997</v>
      </c>
      <c r="N2386">
        <v>282.39999999999998</v>
      </c>
      <c r="O2386" s="45">
        <f t="shared" si="173"/>
        <v>282.39999999999998</v>
      </c>
      <c r="P2386" s="48">
        <f t="shared" si="174"/>
        <v>282.39999999999998</v>
      </c>
      <c r="Q2386">
        <v>49.77</v>
      </c>
      <c r="R2386" s="45">
        <f>VLOOKUP(H2386,'[1]CALCUL AS et AN'!$A$2:$AU$889,46,FALSE)</f>
        <v>52.949999999999996</v>
      </c>
      <c r="S2386" s="48">
        <f>VLOOKUP(H2386,'[1]CALCUL AS et AN'!$A$2:$AU$889,47,FALSE)</f>
        <v>52.949999999999996</v>
      </c>
      <c r="T2386">
        <v>398.16</v>
      </c>
      <c r="U2386" s="45">
        <f t="shared" si="175"/>
        <v>423.59999999999997</v>
      </c>
      <c r="V2386" s="48">
        <f t="shared" si="176"/>
        <v>423.59999999999997</v>
      </c>
      <c r="W2386" t="s">
        <v>946</v>
      </c>
      <c r="X2386" t="s">
        <v>951</v>
      </c>
    </row>
    <row r="2387" spans="1:24" outlineLevel="1">
      <c r="A2387" s="73" t="s">
        <v>3207</v>
      </c>
      <c r="B2387" s="73" t="str">
        <f t="shared" ref="B2387:B2450" si="177">MID(A2387,7,100)</f>
        <v>PSR5EH4X2.5</v>
      </c>
      <c r="N2387">
        <f>SUBTOTAL(9,N2385:N2386)</f>
        <v>361.4</v>
      </c>
      <c r="O2387" s="45">
        <f>SUBTOTAL(9,O2385:O2386)</f>
        <v>361.4</v>
      </c>
      <c r="P2387" s="48">
        <f>SUBTOTAL(9,P2385:P2386)</f>
        <v>361.4</v>
      </c>
      <c r="T2387">
        <f>SUBTOTAL(9,T2385:T2386)</f>
        <v>466.76</v>
      </c>
      <c r="U2387" s="45">
        <f>SUBTOTAL(9,U2385:U2386)</f>
        <v>542.09999999999991</v>
      </c>
      <c r="V2387" s="48">
        <f>SUBTOTAL(9,V2385:V2386)</f>
        <v>518.4</v>
      </c>
    </row>
    <row r="2388" spans="1:24" outlineLevel="2">
      <c r="A2388" t="s">
        <v>209</v>
      </c>
      <c r="B2388" s="73" t="str">
        <f t="shared" si="177"/>
        <v>4X3.5</v>
      </c>
      <c r="C2388" t="s">
        <v>2137</v>
      </c>
      <c r="D2388">
        <v>4</v>
      </c>
      <c r="E2388" t="s">
        <v>2138</v>
      </c>
      <c r="F2388">
        <v>34.299999999999997</v>
      </c>
      <c r="H2388" t="s">
        <v>2137</v>
      </c>
      <c r="I2388">
        <v>39.5</v>
      </c>
      <c r="J2388">
        <v>1</v>
      </c>
      <c r="K2388">
        <v>39.5</v>
      </c>
      <c r="L2388" s="45">
        <f>VLOOKUP(H2388,'[1]CALCUL AS et AN'!$A$2:$AU$889,24,FALSE)</f>
        <v>39.5</v>
      </c>
      <c r="M2388" s="48">
        <f>VLOOKUP(H2388,'[1]CALCUL AS et AN'!$A$2:$AU$889,28,FALSE)</f>
        <v>39.5</v>
      </c>
      <c r="N2388">
        <v>158</v>
      </c>
      <c r="O2388" s="45">
        <f t="shared" si="173"/>
        <v>158</v>
      </c>
      <c r="P2388" s="48">
        <f t="shared" si="174"/>
        <v>158</v>
      </c>
      <c r="Q2388">
        <v>34.299999999999997</v>
      </c>
      <c r="R2388" s="45">
        <f>VLOOKUP(H2388,'[1]CALCUL AS et AN'!$A$2:$AU$889,46,FALSE)</f>
        <v>59.25</v>
      </c>
      <c r="S2388" s="48">
        <f>VLOOKUP(H2388,'[1]CALCUL AS et AN'!$A$2:$AU$889,47,FALSE)</f>
        <v>47.4</v>
      </c>
      <c r="T2388">
        <v>137.19999999999999</v>
      </c>
      <c r="U2388" s="45">
        <f t="shared" si="175"/>
        <v>237</v>
      </c>
      <c r="V2388" s="48">
        <f t="shared" si="176"/>
        <v>189.6</v>
      </c>
      <c r="W2388" t="s">
        <v>946</v>
      </c>
      <c r="X2388" t="s">
        <v>951</v>
      </c>
    </row>
    <row r="2389" spans="1:24" outlineLevel="2">
      <c r="A2389" t="s">
        <v>209</v>
      </c>
      <c r="B2389" s="73" t="str">
        <f t="shared" si="177"/>
        <v>4X3.5</v>
      </c>
      <c r="C2389" t="s">
        <v>1445</v>
      </c>
      <c r="D2389">
        <v>4</v>
      </c>
      <c r="E2389" t="s">
        <v>1446</v>
      </c>
      <c r="F2389">
        <v>40.47</v>
      </c>
      <c r="H2389" t="s">
        <v>1445</v>
      </c>
      <c r="I2389">
        <v>28.7</v>
      </c>
      <c r="J2389">
        <v>1</v>
      </c>
      <c r="K2389">
        <v>28.7</v>
      </c>
      <c r="L2389" s="45">
        <f>VLOOKUP(H2389,'[1]CALCUL AS et AN'!$A$2:$AU$889,24,FALSE)</f>
        <v>28.7</v>
      </c>
      <c r="M2389" s="48">
        <f>VLOOKUP(H2389,'[1]CALCUL AS et AN'!$A$2:$AU$889,28,FALSE)</f>
        <v>28.7</v>
      </c>
      <c r="N2389">
        <v>114.8</v>
      </c>
      <c r="O2389" s="45">
        <f t="shared" si="173"/>
        <v>114.8</v>
      </c>
      <c r="P2389" s="48">
        <f t="shared" si="174"/>
        <v>114.8</v>
      </c>
      <c r="Q2389">
        <v>40.47</v>
      </c>
      <c r="R2389" s="45">
        <f>VLOOKUP(H2389,'[1]CALCUL AS et AN'!$A$2:$AU$889,46,FALSE)</f>
        <v>43.05</v>
      </c>
      <c r="S2389" s="48">
        <f>VLOOKUP(H2389,'[1]CALCUL AS et AN'!$A$2:$AU$889,47,FALSE)</f>
        <v>43.05</v>
      </c>
      <c r="T2389">
        <v>161.88</v>
      </c>
      <c r="U2389" s="45">
        <f t="shared" si="175"/>
        <v>172.2</v>
      </c>
      <c r="V2389" s="48">
        <f t="shared" si="176"/>
        <v>172.2</v>
      </c>
      <c r="W2389" t="s">
        <v>946</v>
      </c>
      <c r="X2389" t="s">
        <v>951</v>
      </c>
    </row>
    <row r="2390" spans="1:24" outlineLevel="2">
      <c r="A2390" t="s">
        <v>209</v>
      </c>
      <c r="B2390" s="73" t="str">
        <f t="shared" si="177"/>
        <v>4X3.5</v>
      </c>
      <c r="C2390" t="s">
        <v>1448</v>
      </c>
      <c r="D2390">
        <v>8</v>
      </c>
      <c r="E2390" t="s">
        <v>1449</v>
      </c>
      <c r="F2390">
        <v>49.77</v>
      </c>
      <c r="H2390" t="s">
        <v>1448</v>
      </c>
      <c r="I2390">
        <v>35.299999999999997</v>
      </c>
      <c r="J2390">
        <v>1</v>
      </c>
      <c r="K2390">
        <v>35.299999999999997</v>
      </c>
      <c r="L2390" s="45">
        <f>VLOOKUP(H2390,'[1]CALCUL AS et AN'!$A$2:$AU$889,24,FALSE)</f>
        <v>35.299999999999997</v>
      </c>
      <c r="M2390" s="48">
        <f>VLOOKUP(H2390,'[1]CALCUL AS et AN'!$A$2:$AU$889,28,FALSE)</f>
        <v>35.299999999999997</v>
      </c>
      <c r="N2390">
        <v>282.39999999999998</v>
      </c>
      <c r="O2390" s="45">
        <f t="shared" si="173"/>
        <v>282.39999999999998</v>
      </c>
      <c r="P2390" s="48">
        <f t="shared" si="174"/>
        <v>282.39999999999998</v>
      </c>
      <c r="Q2390">
        <v>49.77</v>
      </c>
      <c r="R2390" s="45">
        <f>VLOOKUP(H2390,'[1]CALCUL AS et AN'!$A$2:$AU$889,46,FALSE)</f>
        <v>52.949999999999996</v>
      </c>
      <c r="S2390" s="48">
        <f>VLOOKUP(H2390,'[1]CALCUL AS et AN'!$A$2:$AU$889,47,FALSE)</f>
        <v>52.949999999999996</v>
      </c>
      <c r="T2390">
        <v>398.16</v>
      </c>
      <c r="U2390" s="45">
        <f t="shared" si="175"/>
        <v>423.59999999999997</v>
      </c>
      <c r="V2390" s="48">
        <f t="shared" si="176"/>
        <v>423.59999999999997</v>
      </c>
      <c r="W2390" t="s">
        <v>946</v>
      </c>
      <c r="X2390" t="s">
        <v>951</v>
      </c>
    </row>
    <row r="2391" spans="1:24" outlineLevel="1">
      <c r="A2391" s="73" t="s">
        <v>3208</v>
      </c>
      <c r="B2391" s="73" t="str">
        <f t="shared" si="177"/>
        <v>PSR7EH4X3.5</v>
      </c>
      <c r="N2391">
        <f>SUBTOTAL(9,N2388:N2390)</f>
        <v>555.20000000000005</v>
      </c>
      <c r="O2391" s="45">
        <f>SUBTOTAL(9,O2388:O2390)</f>
        <v>555.20000000000005</v>
      </c>
      <c r="P2391" s="48">
        <f>SUBTOTAL(9,P2388:P2390)</f>
        <v>555.20000000000005</v>
      </c>
      <c r="T2391">
        <f>SUBTOTAL(9,T2388:T2390)</f>
        <v>697.24</v>
      </c>
      <c r="U2391" s="45">
        <f>SUBTOTAL(9,U2388:U2390)</f>
        <v>832.8</v>
      </c>
      <c r="V2391" s="48">
        <f>SUBTOTAL(9,V2388:V2390)</f>
        <v>785.39999999999986</v>
      </c>
    </row>
    <row r="2392" spans="1:24" outlineLevel="2">
      <c r="A2392" t="s">
        <v>211</v>
      </c>
      <c r="B2392" s="73" t="str">
        <f t="shared" si="177"/>
        <v>4X4</v>
      </c>
      <c r="C2392" t="s">
        <v>2137</v>
      </c>
      <c r="D2392">
        <v>6</v>
      </c>
      <c r="E2392" t="s">
        <v>2138</v>
      </c>
      <c r="F2392">
        <v>34.299999999999997</v>
      </c>
      <c r="H2392" t="s">
        <v>2137</v>
      </c>
      <c r="I2392">
        <v>39.5</v>
      </c>
      <c r="J2392">
        <v>1</v>
      </c>
      <c r="K2392">
        <v>39.5</v>
      </c>
      <c r="L2392" s="45">
        <f>VLOOKUP(H2392,'[1]CALCUL AS et AN'!$A$2:$AU$889,24,FALSE)</f>
        <v>39.5</v>
      </c>
      <c r="M2392" s="48">
        <f>VLOOKUP(H2392,'[1]CALCUL AS et AN'!$A$2:$AU$889,28,FALSE)</f>
        <v>39.5</v>
      </c>
      <c r="N2392">
        <v>237</v>
      </c>
      <c r="O2392" s="45">
        <f t="shared" si="173"/>
        <v>237</v>
      </c>
      <c r="P2392" s="48">
        <f t="shared" si="174"/>
        <v>237</v>
      </c>
      <c r="Q2392">
        <v>34.299999999999997</v>
      </c>
      <c r="R2392" s="45">
        <f>VLOOKUP(H2392,'[1]CALCUL AS et AN'!$A$2:$AU$889,46,FALSE)</f>
        <v>59.25</v>
      </c>
      <c r="S2392" s="48">
        <f>VLOOKUP(H2392,'[1]CALCUL AS et AN'!$A$2:$AU$889,47,FALSE)</f>
        <v>47.4</v>
      </c>
      <c r="T2392">
        <v>205.79999999999998</v>
      </c>
      <c r="U2392" s="45">
        <f t="shared" si="175"/>
        <v>355.5</v>
      </c>
      <c r="V2392" s="48">
        <f t="shared" si="176"/>
        <v>284.39999999999998</v>
      </c>
      <c r="W2392" t="s">
        <v>946</v>
      </c>
      <c r="X2392" t="s">
        <v>951</v>
      </c>
    </row>
    <row r="2393" spans="1:24" outlineLevel="2">
      <c r="A2393" t="s">
        <v>211</v>
      </c>
      <c r="B2393" s="73" t="str">
        <f t="shared" si="177"/>
        <v>4X4</v>
      </c>
      <c r="C2393" t="s">
        <v>1445</v>
      </c>
      <c r="D2393">
        <v>16</v>
      </c>
      <c r="E2393" t="s">
        <v>1446</v>
      </c>
      <c r="F2393">
        <v>40.47</v>
      </c>
      <c r="H2393" t="s">
        <v>1445</v>
      </c>
      <c r="I2393">
        <v>28.7</v>
      </c>
      <c r="J2393">
        <v>1</v>
      </c>
      <c r="K2393">
        <v>28.7</v>
      </c>
      <c r="L2393" s="45">
        <f>VLOOKUP(H2393,'[1]CALCUL AS et AN'!$A$2:$AU$889,24,FALSE)</f>
        <v>28.7</v>
      </c>
      <c r="M2393" s="48">
        <f>VLOOKUP(H2393,'[1]CALCUL AS et AN'!$A$2:$AU$889,28,FALSE)</f>
        <v>28.7</v>
      </c>
      <c r="N2393">
        <v>459.2</v>
      </c>
      <c r="O2393" s="45">
        <f t="shared" si="173"/>
        <v>459.2</v>
      </c>
      <c r="P2393" s="48">
        <f t="shared" si="174"/>
        <v>459.2</v>
      </c>
      <c r="Q2393">
        <v>40.47</v>
      </c>
      <c r="R2393" s="45">
        <f>VLOOKUP(H2393,'[1]CALCUL AS et AN'!$A$2:$AU$889,46,FALSE)</f>
        <v>43.05</v>
      </c>
      <c r="S2393" s="48">
        <f>VLOOKUP(H2393,'[1]CALCUL AS et AN'!$A$2:$AU$889,47,FALSE)</f>
        <v>43.05</v>
      </c>
      <c r="T2393">
        <v>647.52</v>
      </c>
      <c r="U2393" s="45">
        <f t="shared" si="175"/>
        <v>688.8</v>
      </c>
      <c r="V2393" s="48">
        <f t="shared" si="176"/>
        <v>688.8</v>
      </c>
      <c r="W2393" t="s">
        <v>946</v>
      </c>
      <c r="X2393" t="s">
        <v>951</v>
      </c>
    </row>
    <row r="2394" spans="1:24" outlineLevel="1">
      <c r="A2394" s="73" t="s">
        <v>3209</v>
      </c>
      <c r="B2394" s="73" t="str">
        <f t="shared" si="177"/>
        <v>PSR8EH4X4</v>
      </c>
      <c r="N2394">
        <f>SUBTOTAL(9,N2392:N2393)</f>
        <v>696.2</v>
      </c>
      <c r="O2394" s="45">
        <f>SUBTOTAL(9,O2392:O2393)</f>
        <v>696.2</v>
      </c>
      <c r="P2394" s="48">
        <f>SUBTOTAL(9,P2392:P2393)</f>
        <v>696.2</v>
      </c>
      <c r="T2394">
        <f>SUBTOTAL(9,T2392:T2393)</f>
        <v>853.31999999999994</v>
      </c>
      <c r="U2394" s="45">
        <f>SUBTOTAL(9,U2392:U2393)</f>
        <v>1044.3</v>
      </c>
      <c r="V2394" s="48">
        <f>SUBTOTAL(9,V2392:V2393)</f>
        <v>973.19999999999993</v>
      </c>
    </row>
    <row r="2395" spans="1:24" outlineLevel="2">
      <c r="A2395" t="s">
        <v>215</v>
      </c>
      <c r="B2395" s="73" t="str">
        <f t="shared" si="177"/>
        <v>4X4.5</v>
      </c>
      <c r="C2395" t="s">
        <v>2137</v>
      </c>
      <c r="D2395">
        <v>6</v>
      </c>
      <c r="E2395" t="s">
        <v>2138</v>
      </c>
      <c r="F2395">
        <v>34.299999999999997</v>
      </c>
      <c r="H2395" t="s">
        <v>2137</v>
      </c>
      <c r="I2395">
        <v>39.5</v>
      </c>
      <c r="J2395">
        <v>1</v>
      </c>
      <c r="K2395">
        <v>39.5</v>
      </c>
      <c r="L2395" s="45">
        <f>VLOOKUP(H2395,'[1]CALCUL AS et AN'!$A$2:$AU$889,24,FALSE)</f>
        <v>39.5</v>
      </c>
      <c r="M2395" s="48">
        <f>VLOOKUP(H2395,'[1]CALCUL AS et AN'!$A$2:$AU$889,28,FALSE)</f>
        <v>39.5</v>
      </c>
      <c r="N2395">
        <v>237</v>
      </c>
      <c r="O2395" s="45">
        <f t="shared" si="173"/>
        <v>237</v>
      </c>
      <c r="P2395" s="48">
        <f t="shared" si="174"/>
        <v>237</v>
      </c>
      <c r="Q2395">
        <v>34.299999999999997</v>
      </c>
      <c r="R2395" s="45">
        <f>VLOOKUP(H2395,'[1]CALCUL AS et AN'!$A$2:$AU$889,46,FALSE)</f>
        <v>59.25</v>
      </c>
      <c r="S2395" s="48">
        <f>VLOOKUP(H2395,'[1]CALCUL AS et AN'!$A$2:$AU$889,47,FALSE)</f>
        <v>47.4</v>
      </c>
      <c r="T2395">
        <v>205.79999999999998</v>
      </c>
      <c r="U2395" s="45">
        <f t="shared" si="175"/>
        <v>355.5</v>
      </c>
      <c r="V2395" s="48">
        <f t="shared" si="176"/>
        <v>284.39999999999998</v>
      </c>
      <c r="W2395" t="s">
        <v>946</v>
      </c>
      <c r="X2395" t="s">
        <v>951</v>
      </c>
    </row>
    <row r="2396" spans="1:24" outlineLevel="2">
      <c r="A2396" t="s">
        <v>215</v>
      </c>
      <c r="B2396" s="73" t="str">
        <f t="shared" si="177"/>
        <v>4X4.5</v>
      </c>
      <c r="C2396" t="s">
        <v>1445</v>
      </c>
      <c r="D2396">
        <v>8</v>
      </c>
      <c r="E2396" t="s">
        <v>1446</v>
      </c>
      <c r="F2396">
        <v>40.47</v>
      </c>
      <c r="H2396" t="s">
        <v>1445</v>
      </c>
      <c r="I2396">
        <v>28.7</v>
      </c>
      <c r="J2396">
        <v>1</v>
      </c>
      <c r="K2396">
        <v>28.7</v>
      </c>
      <c r="L2396" s="45">
        <f>VLOOKUP(H2396,'[1]CALCUL AS et AN'!$A$2:$AU$889,24,FALSE)</f>
        <v>28.7</v>
      </c>
      <c r="M2396" s="48">
        <f>VLOOKUP(H2396,'[1]CALCUL AS et AN'!$A$2:$AU$889,28,FALSE)</f>
        <v>28.7</v>
      </c>
      <c r="N2396">
        <v>229.6</v>
      </c>
      <c r="O2396" s="45">
        <f t="shared" si="173"/>
        <v>229.6</v>
      </c>
      <c r="P2396" s="48">
        <f t="shared" si="174"/>
        <v>229.6</v>
      </c>
      <c r="Q2396">
        <v>40.47</v>
      </c>
      <c r="R2396" s="45">
        <f>VLOOKUP(H2396,'[1]CALCUL AS et AN'!$A$2:$AU$889,46,FALSE)</f>
        <v>43.05</v>
      </c>
      <c r="S2396" s="48">
        <f>VLOOKUP(H2396,'[1]CALCUL AS et AN'!$A$2:$AU$889,47,FALSE)</f>
        <v>43.05</v>
      </c>
      <c r="T2396">
        <v>323.76</v>
      </c>
      <c r="U2396" s="45">
        <f t="shared" si="175"/>
        <v>344.4</v>
      </c>
      <c r="V2396" s="48">
        <f t="shared" si="176"/>
        <v>344.4</v>
      </c>
      <c r="W2396" t="s">
        <v>946</v>
      </c>
      <c r="X2396" t="s">
        <v>951</v>
      </c>
    </row>
    <row r="2397" spans="1:24" outlineLevel="2">
      <c r="A2397" t="s">
        <v>215</v>
      </c>
      <c r="B2397" s="73" t="str">
        <f t="shared" si="177"/>
        <v>4X4.5</v>
      </c>
      <c r="C2397" t="s">
        <v>1448</v>
      </c>
      <c r="D2397">
        <v>8</v>
      </c>
      <c r="E2397" t="s">
        <v>1449</v>
      </c>
      <c r="F2397">
        <v>49.77</v>
      </c>
      <c r="H2397" t="s">
        <v>1448</v>
      </c>
      <c r="I2397">
        <v>35.299999999999997</v>
      </c>
      <c r="J2397">
        <v>1</v>
      </c>
      <c r="K2397">
        <v>35.299999999999997</v>
      </c>
      <c r="L2397" s="45">
        <f>VLOOKUP(H2397,'[1]CALCUL AS et AN'!$A$2:$AU$889,24,FALSE)</f>
        <v>35.299999999999997</v>
      </c>
      <c r="M2397" s="48">
        <f>VLOOKUP(H2397,'[1]CALCUL AS et AN'!$A$2:$AU$889,28,FALSE)</f>
        <v>35.299999999999997</v>
      </c>
      <c r="N2397">
        <v>282.39999999999998</v>
      </c>
      <c r="O2397" s="45">
        <f t="shared" si="173"/>
        <v>282.39999999999998</v>
      </c>
      <c r="P2397" s="48">
        <f t="shared" si="174"/>
        <v>282.39999999999998</v>
      </c>
      <c r="Q2397">
        <v>49.77</v>
      </c>
      <c r="R2397" s="45">
        <f>VLOOKUP(H2397,'[1]CALCUL AS et AN'!$A$2:$AU$889,46,FALSE)</f>
        <v>52.949999999999996</v>
      </c>
      <c r="S2397" s="48">
        <f>VLOOKUP(H2397,'[1]CALCUL AS et AN'!$A$2:$AU$889,47,FALSE)</f>
        <v>52.949999999999996</v>
      </c>
      <c r="T2397">
        <v>398.16</v>
      </c>
      <c r="U2397" s="45">
        <f t="shared" si="175"/>
        <v>423.59999999999997</v>
      </c>
      <c r="V2397" s="48">
        <f t="shared" si="176"/>
        <v>423.59999999999997</v>
      </c>
      <c r="W2397" t="s">
        <v>946</v>
      </c>
      <c r="X2397" t="s">
        <v>951</v>
      </c>
    </row>
    <row r="2398" spans="1:24" outlineLevel="1">
      <c r="A2398" s="73" t="s">
        <v>3210</v>
      </c>
      <c r="B2398" s="73" t="str">
        <f t="shared" si="177"/>
        <v>PSR9EH4X4.5</v>
      </c>
      <c r="N2398">
        <f>SUBTOTAL(9,N2395:N2397)</f>
        <v>749</v>
      </c>
      <c r="O2398" s="45">
        <f>SUBTOTAL(9,O2395:O2397)</f>
        <v>749</v>
      </c>
      <c r="P2398" s="48">
        <f>SUBTOTAL(9,P2395:P2397)</f>
        <v>749</v>
      </c>
      <c r="T2398">
        <f>SUBTOTAL(9,T2395:T2397)</f>
        <v>927.72</v>
      </c>
      <c r="U2398" s="45">
        <f>SUBTOTAL(9,U2395:U2397)</f>
        <v>1123.5</v>
      </c>
      <c r="V2398" s="48">
        <f>SUBTOTAL(9,V2395:V2397)</f>
        <v>1052.3999999999999</v>
      </c>
    </row>
    <row r="2399" spans="1:24" outlineLevel="2">
      <c r="A2399" t="s">
        <v>217</v>
      </c>
      <c r="B2399" s="73" t="str">
        <f t="shared" si="177"/>
        <v>H4X5</v>
      </c>
      <c r="C2399" t="s">
        <v>2137</v>
      </c>
      <c r="D2399">
        <v>8</v>
      </c>
      <c r="E2399" t="s">
        <v>2138</v>
      </c>
      <c r="F2399">
        <v>34.299999999999997</v>
      </c>
      <c r="H2399" t="s">
        <v>2137</v>
      </c>
      <c r="I2399">
        <v>39.5</v>
      </c>
      <c r="J2399">
        <v>1</v>
      </c>
      <c r="K2399">
        <v>39.5</v>
      </c>
      <c r="L2399" s="45">
        <f>VLOOKUP(H2399,'[1]CALCUL AS et AN'!$A$2:$AU$889,24,FALSE)</f>
        <v>39.5</v>
      </c>
      <c r="M2399" s="48">
        <f>VLOOKUP(H2399,'[1]CALCUL AS et AN'!$A$2:$AU$889,28,FALSE)</f>
        <v>39.5</v>
      </c>
      <c r="N2399">
        <v>316</v>
      </c>
      <c r="O2399" s="45">
        <f t="shared" si="173"/>
        <v>316</v>
      </c>
      <c r="P2399" s="48">
        <f t="shared" si="174"/>
        <v>316</v>
      </c>
      <c r="Q2399">
        <v>34.299999999999997</v>
      </c>
      <c r="R2399" s="45">
        <f>VLOOKUP(H2399,'[1]CALCUL AS et AN'!$A$2:$AU$889,46,FALSE)</f>
        <v>59.25</v>
      </c>
      <c r="S2399" s="48">
        <f>VLOOKUP(H2399,'[1]CALCUL AS et AN'!$A$2:$AU$889,47,FALSE)</f>
        <v>47.4</v>
      </c>
      <c r="T2399">
        <v>274.39999999999998</v>
      </c>
      <c r="U2399" s="45">
        <f t="shared" si="175"/>
        <v>474</v>
      </c>
      <c r="V2399" s="48">
        <f t="shared" si="176"/>
        <v>379.2</v>
      </c>
      <c r="W2399" t="s">
        <v>946</v>
      </c>
      <c r="X2399" t="s">
        <v>951</v>
      </c>
    </row>
    <row r="2400" spans="1:24" outlineLevel="2">
      <c r="A2400" t="s">
        <v>217</v>
      </c>
      <c r="B2400" s="73" t="str">
        <f t="shared" si="177"/>
        <v>H4X5</v>
      </c>
      <c r="C2400" t="s">
        <v>1445</v>
      </c>
      <c r="D2400">
        <v>20</v>
      </c>
      <c r="E2400" t="s">
        <v>1446</v>
      </c>
      <c r="F2400">
        <v>40.47</v>
      </c>
      <c r="H2400" t="s">
        <v>1445</v>
      </c>
      <c r="I2400">
        <v>28.7</v>
      </c>
      <c r="J2400">
        <v>1</v>
      </c>
      <c r="K2400">
        <v>28.7</v>
      </c>
      <c r="L2400" s="45">
        <f>VLOOKUP(H2400,'[1]CALCUL AS et AN'!$A$2:$AU$889,24,FALSE)</f>
        <v>28.7</v>
      </c>
      <c r="M2400" s="48">
        <f>VLOOKUP(H2400,'[1]CALCUL AS et AN'!$A$2:$AU$889,28,FALSE)</f>
        <v>28.7</v>
      </c>
      <c r="N2400">
        <v>574</v>
      </c>
      <c r="O2400" s="45">
        <f t="shared" si="173"/>
        <v>574</v>
      </c>
      <c r="P2400" s="48">
        <f t="shared" si="174"/>
        <v>574</v>
      </c>
      <c r="Q2400">
        <v>40.47</v>
      </c>
      <c r="R2400" s="45">
        <f>VLOOKUP(H2400,'[1]CALCUL AS et AN'!$A$2:$AU$889,46,FALSE)</f>
        <v>43.05</v>
      </c>
      <c r="S2400" s="48">
        <f>VLOOKUP(H2400,'[1]CALCUL AS et AN'!$A$2:$AU$889,47,FALSE)</f>
        <v>43.05</v>
      </c>
      <c r="T2400">
        <v>809.4</v>
      </c>
      <c r="U2400" s="45">
        <f t="shared" si="175"/>
        <v>861</v>
      </c>
      <c r="V2400" s="48">
        <f t="shared" si="176"/>
        <v>861</v>
      </c>
      <c r="W2400" t="s">
        <v>946</v>
      </c>
      <c r="X2400" t="s">
        <v>951</v>
      </c>
    </row>
    <row r="2401" spans="1:24" outlineLevel="1">
      <c r="A2401" s="73" t="s">
        <v>3211</v>
      </c>
      <c r="B2401" s="73" t="str">
        <f t="shared" si="177"/>
        <v>PSR10EH4X5</v>
      </c>
      <c r="N2401">
        <f>SUBTOTAL(9,N2399:N2400)</f>
        <v>890</v>
      </c>
      <c r="O2401" s="45">
        <f>SUBTOTAL(9,O2399:O2400)</f>
        <v>890</v>
      </c>
      <c r="P2401" s="48">
        <f>SUBTOTAL(9,P2399:P2400)</f>
        <v>890</v>
      </c>
      <c r="T2401">
        <f>SUBTOTAL(9,T2399:T2400)</f>
        <v>1083.8</v>
      </c>
      <c r="U2401" s="45">
        <f>SUBTOTAL(9,U2399:U2400)</f>
        <v>1335</v>
      </c>
      <c r="V2401" s="48">
        <f>SUBTOTAL(9,V2399:V2400)</f>
        <v>1240.2</v>
      </c>
    </row>
    <row r="2402" spans="1:24" outlineLevel="2">
      <c r="A2402" t="s">
        <v>221</v>
      </c>
      <c r="B2402" s="73" t="str">
        <f t="shared" si="177"/>
        <v>H6X4</v>
      </c>
      <c r="C2402" t="s">
        <v>2722</v>
      </c>
      <c r="D2402">
        <v>6</v>
      </c>
      <c r="E2402" t="s">
        <v>2723</v>
      </c>
      <c r="F2402">
        <v>4.6189999999999998</v>
      </c>
      <c r="H2402" t="s">
        <v>2722</v>
      </c>
      <c r="I2402">
        <v>4.32</v>
      </c>
      <c r="J2402">
        <v>1</v>
      </c>
      <c r="K2402">
        <v>4.32</v>
      </c>
      <c r="L2402" s="45">
        <f>VLOOKUP(H2402,'[1]CALCUL AS et AN'!$A$2:$AU$889,24,FALSE)</f>
        <v>4.07</v>
      </c>
      <c r="M2402" s="48">
        <f>VLOOKUP(H2402,'[1]CALCUL AS et AN'!$A$2:$AU$889,28,FALSE)</f>
        <v>4.32</v>
      </c>
      <c r="N2402">
        <v>25.92</v>
      </c>
      <c r="O2402" s="45">
        <f t="shared" si="173"/>
        <v>24.42</v>
      </c>
      <c r="P2402" s="48">
        <f t="shared" si="174"/>
        <v>25.92</v>
      </c>
      <c r="Q2402">
        <v>4.6189999999999998</v>
      </c>
      <c r="R2402" s="45">
        <f>VLOOKUP(H2402,'[1]CALCUL AS et AN'!$A$2:$AU$889,46,FALSE)</f>
        <v>5.0875000000000004</v>
      </c>
      <c r="S2402" s="48">
        <f>VLOOKUP(H2402,'[1]CALCUL AS et AN'!$A$2:$AU$889,47,FALSE)</f>
        <v>5.4</v>
      </c>
      <c r="T2402">
        <v>27.713999999999999</v>
      </c>
      <c r="U2402" s="45">
        <f t="shared" si="175"/>
        <v>30.525000000000002</v>
      </c>
      <c r="V2402" s="48">
        <f t="shared" si="176"/>
        <v>32.400000000000006</v>
      </c>
      <c r="W2402" t="s">
        <v>946</v>
      </c>
      <c r="X2402" t="s">
        <v>1361</v>
      </c>
    </row>
    <row r="2403" spans="1:24" outlineLevel="2">
      <c r="A2403" t="s">
        <v>221</v>
      </c>
      <c r="B2403" s="73" t="str">
        <f t="shared" si="177"/>
        <v>H6X4</v>
      </c>
      <c r="C2403" t="s">
        <v>1467</v>
      </c>
      <c r="D2403">
        <v>6</v>
      </c>
      <c r="E2403" t="s">
        <v>1468</v>
      </c>
      <c r="F2403">
        <v>64.959999999999994</v>
      </c>
      <c r="H2403" t="s">
        <v>1467</v>
      </c>
      <c r="I2403">
        <v>46</v>
      </c>
      <c r="J2403">
        <v>1</v>
      </c>
      <c r="K2403">
        <v>46</v>
      </c>
      <c r="L2403" s="45">
        <f>VLOOKUP(H2403,'[1]CALCUL AS et AN'!$A$2:$AU$889,24,FALSE)</f>
        <v>46</v>
      </c>
      <c r="M2403" s="48">
        <f>VLOOKUP(H2403,'[1]CALCUL AS et AN'!$A$2:$AU$889,28,FALSE)</f>
        <v>46</v>
      </c>
      <c r="N2403">
        <v>276</v>
      </c>
      <c r="O2403" s="45">
        <f t="shared" si="173"/>
        <v>276</v>
      </c>
      <c r="P2403" s="48">
        <f t="shared" si="174"/>
        <v>276</v>
      </c>
      <c r="Q2403">
        <v>64.959999999999994</v>
      </c>
      <c r="R2403" s="45">
        <f>VLOOKUP(H2403,'[1]CALCUL AS et AN'!$A$2:$AU$889,46,FALSE)</f>
        <v>69</v>
      </c>
      <c r="S2403" s="48">
        <f>VLOOKUP(H2403,'[1]CALCUL AS et AN'!$A$2:$AU$889,47,FALSE)</f>
        <v>69</v>
      </c>
      <c r="T2403">
        <v>389.76</v>
      </c>
      <c r="U2403" s="45">
        <f t="shared" si="175"/>
        <v>414</v>
      </c>
      <c r="V2403" s="48">
        <f t="shared" si="176"/>
        <v>414</v>
      </c>
      <c r="W2403" t="s">
        <v>946</v>
      </c>
      <c r="X2403" t="s">
        <v>951</v>
      </c>
    </row>
    <row r="2404" spans="1:24" outlineLevel="2">
      <c r="A2404" t="s">
        <v>221</v>
      </c>
      <c r="B2404" s="73" t="str">
        <f t="shared" si="177"/>
        <v>H6X4</v>
      </c>
      <c r="C2404" t="s">
        <v>1445</v>
      </c>
      <c r="D2404">
        <v>24</v>
      </c>
      <c r="E2404" t="s">
        <v>1446</v>
      </c>
      <c r="F2404">
        <v>40.47</v>
      </c>
      <c r="H2404" t="s">
        <v>1445</v>
      </c>
      <c r="I2404">
        <v>28.7</v>
      </c>
      <c r="J2404">
        <v>1</v>
      </c>
      <c r="K2404">
        <v>28.7</v>
      </c>
      <c r="L2404" s="45">
        <f>VLOOKUP(H2404,'[1]CALCUL AS et AN'!$A$2:$AU$889,24,FALSE)</f>
        <v>28.7</v>
      </c>
      <c r="M2404" s="48">
        <f>VLOOKUP(H2404,'[1]CALCUL AS et AN'!$A$2:$AU$889,28,FALSE)</f>
        <v>28.7</v>
      </c>
      <c r="N2404">
        <v>688.8</v>
      </c>
      <c r="O2404" s="45">
        <f t="shared" si="173"/>
        <v>688.8</v>
      </c>
      <c r="P2404" s="48">
        <f t="shared" si="174"/>
        <v>688.8</v>
      </c>
      <c r="Q2404">
        <v>40.47</v>
      </c>
      <c r="R2404" s="45">
        <f>VLOOKUP(H2404,'[1]CALCUL AS et AN'!$A$2:$AU$889,46,FALSE)</f>
        <v>43.05</v>
      </c>
      <c r="S2404" s="48">
        <f>VLOOKUP(H2404,'[1]CALCUL AS et AN'!$A$2:$AU$889,47,FALSE)</f>
        <v>43.05</v>
      </c>
      <c r="T2404">
        <v>971.28</v>
      </c>
      <c r="U2404" s="45">
        <f t="shared" si="175"/>
        <v>1033.1999999999998</v>
      </c>
      <c r="V2404" s="48">
        <f t="shared" si="176"/>
        <v>1033.1999999999998</v>
      </c>
      <c r="W2404" t="s">
        <v>946</v>
      </c>
      <c r="X2404" t="s">
        <v>951</v>
      </c>
    </row>
    <row r="2405" spans="1:24" outlineLevel="1">
      <c r="A2405" s="73" t="s">
        <v>3212</v>
      </c>
      <c r="B2405" s="73" t="str">
        <f t="shared" si="177"/>
        <v>PSR12EH6X4</v>
      </c>
      <c r="N2405">
        <f>SUBTOTAL(9,N2402:N2404)</f>
        <v>990.72</v>
      </c>
      <c r="O2405" s="45">
        <f>SUBTOTAL(9,O2402:O2404)</f>
        <v>989.22</v>
      </c>
      <c r="P2405" s="48">
        <f>SUBTOTAL(9,P2402:P2404)</f>
        <v>990.72</v>
      </c>
      <c r="T2405">
        <f>SUBTOTAL(9,T2402:T2404)</f>
        <v>1388.7539999999999</v>
      </c>
      <c r="U2405" s="45">
        <f>SUBTOTAL(9,U2402:U2404)</f>
        <v>1477.7249999999999</v>
      </c>
      <c r="V2405" s="48">
        <f>SUBTOTAL(9,V2402:V2404)</f>
        <v>1479.6</v>
      </c>
    </row>
    <row r="2406" spans="1:24" outlineLevel="2">
      <c r="A2406" t="s">
        <v>225</v>
      </c>
      <c r="B2406" s="73" t="str">
        <f t="shared" si="177"/>
        <v>H7X4</v>
      </c>
      <c r="C2406" t="s">
        <v>2722</v>
      </c>
      <c r="D2406">
        <v>6</v>
      </c>
      <c r="E2406" t="s">
        <v>2723</v>
      </c>
      <c r="F2406">
        <v>4.6189999999999998</v>
      </c>
      <c r="H2406" t="s">
        <v>2722</v>
      </c>
      <c r="I2406">
        <v>4.32</v>
      </c>
      <c r="J2406">
        <v>1</v>
      </c>
      <c r="K2406">
        <v>4.32</v>
      </c>
      <c r="L2406" s="45">
        <f>VLOOKUP(H2406,'[1]CALCUL AS et AN'!$A$2:$AU$889,24,FALSE)</f>
        <v>4.07</v>
      </c>
      <c r="M2406" s="48">
        <f>VLOOKUP(H2406,'[1]CALCUL AS et AN'!$A$2:$AU$889,28,FALSE)</f>
        <v>4.32</v>
      </c>
      <c r="N2406">
        <v>25.92</v>
      </c>
      <c r="O2406" s="45">
        <f t="shared" si="173"/>
        <v>24.42</v>
      </c>
      <c r="P2406" s="48">
        <f t="shared" si="174"/>
        <v>25.92</v>
      </c>
      <c r="Q2406">
        <v>4.6189999999999998</v>
      </c>
      <c r="R2406" s="45">
        <f>VLOOKUP(H2406,'[1]CALCUL AS et AN'!$A$2:$AU$889,46,FALSE)</f>
        <v>5.0875000000000004</v>
      </c>
      <c r="S2406" s="48">
        <f>VLOOKUP(H2406,'[1]CALCUL AS et AN'!$A$2:$AU$889,47,FALSE)</f>
        <v>5.4</v>
      </c>
      <c r="T2406">
        <v>27.713999999999999</v>
      </c>
      <c r="U2406" s="45">
        <f t="shared" si="175"/>
        <v>30.525000000000002</v>
      </c>
      <c r="V2406" s="48">
        <f t="shared" si="176"/>
        <v>32.400000000000006</v>
      </c>
      <c r="W2406" t="s">
        <v>946</v>
      </c>
      <c r="X2406" t="s">
        <v>1361</v>
      </c>
    </row>
    <row r="2407" spans="1:24" outlineLevel="2">
      <c r="A2407" t="s">
        <v>225</v>
      </c>
      <c r="B2407" s="73" t="str">
        <f t="shared" si="177"/>
        <v>H7X4</v>
      </c>
      <c r="C2407" t="s">
        <v>1631</v>
      </c>
      <c r="D2407">
        <v>6</v>
      </c>
      <c r="E2407" t="s">
        <v>1632</v>
      </c>
      <c r="F2407">
        <v>70.7</v>
      </c>
      <c r="H2407" t="s">
        <v>1631</v>
      </c>
      <c r="I2407">
        <v>50.5</v>
      </c>
      <c r="J2407">
        <v>1</v>
      </c>
      <c r="K2407">
        <v>50.5</v>
      </c>
      <c r="L2407" s="45">
        <f>VLOOKUP(H2407,'[1]CALCUL AS et AN'!$A$2:$AU$889,24,FALSE)</f>
        <v>50.5</v>
      </c>
      <c r="M2407" s="48">
        <f>VLOOKUP(H2407,'[1]CALCUL AS et AN'!$A$2:$AU$889,28,FALSE)</f>
        <v>50.5</v>
      </c>
      <c r="N2407">
        <v>303</v>
      </c>
      <c r="O2407" s="45">
        <f t="shared" si="173"/>
        <v>303</v>
      </c>
      <c r="P2407" s="48">
        <f t="shared" si="174"/>
        <v>303</v>
      </c>
      <c r="Q2407">
        <v>70.7</v>
      </c>
      <c r="R2407" s="45">
        <f>VLOOKUP(H2407,'[1]CALCUL AS et AN'!$A$2:$AU$889,46,FALSE)</f>
        <v>75.75</v>
      </c>
      <c r="S2407" s="48">
        <f>VLOOKUP(H2407,'[1]CALCUL AS et AN'!$A$2:$AU$889,47,FALSE)</f>
        <v>75.75</v>
      </c>
      <c r="T2407">
        <v>424.20000000000005</v>
      </c>
      <c r="U2407" s="45">
        <f t="shared" si="175"/>
        <v>454.5</v>
      </c>
      <c r="V2407" s="48">
        <f t="shared" si="176"/>
        <v>454.5</v>
      </c>
      <c r="W2407" t="s">
        <v>946</v>
      </c>
      <c r="X2407" t="s">
        <v>951</v>
      </c>
    </row>
    <row r="2408" spans="1:24" outlineLevel="2">
      <c r="A2408" t="s">
        <v>225</v>
      </c>
      <c r="B2408" s="73" t="str">
        <f t="shared" si="177"/>
        <v>H7X4</v>
      </c>
      <c r="C2408" t="s">
        <v>1445</v>
      </c>
      <c r="D2408">
        <v>28</v>
      </c>
      <c r="E2408" t="s">
        <v>1446</v>
      </c>
      <c r="F2408">
        <v>40.47</v>
      </c>
      <c r="H2408" t="s">
        <v>1445</v>
      </c>
      <c r="I2408">
        <v>28.7</v>
      </c>
      <c r="J2408">
        <v>1</v>
      </c>
      <c r="K2408">
        <v>28.7</v>
      </c>
      <c r="L2408" s="45">
        <f>VLOOKUP(H2408,'[1]CALCUL AS et AN'!$A$2:$AU$889,24,FALSE)</f>
        <v>28.7</v>
      </c>
      <c r="M2408" s="48">
        <f>VLOOKUP(H2408,'[1]CALCUL AS et AN'!$A$2:$AU$889,28,FALSE)</f>
        <v>28.7</v>
      </c>
      <c r="N2408">
        <v>803.6</v>
      </c>
      <c r="O2408" s="45">
        <f t="shared" si="173"/>
        <v>803.6</v>
      </c>
      <c r="P2408" s="48">
        <f t="shared" si="174"/>
        <v>803.6</v>
      </c>
      <c r="Q2408">
        <v>40.47</v>
      </c>
      <c r="R2408" s="45">
        <f>VLOOKUP(H2408,'[1]CALCUL AS et AN'!$A$2:$AU$889,46,FALSE)</f>
        <v>43.05</v>
      </c>
      <c r="S2408" s="48">
        <f>VLOOKUP(H2408,'[1]CALCUL AS et AN'!$A$2:$AU$889,47,FALSE)</f>
        <v>43.05</v>
      </c>
      <c r="T2408">
        <v>1133.1599999999999</v>
      </c>
      <c r="U2408" s="45">
        <f t="shared" si="175"/>
        <v>1205.3999999999999</v>
      </c>
      <c r="V2408" s="48">
        <f t="shared" si="176"/>
        <v>1205.3999999999999</v>
      </c>
      <c r="W2408" t="s">
        <v>946</v>
      </c>
      <c r="X2408" t="s">
        <v>951</v>
      </c>
    </row>
    <row r="2409" spans="1:24" outlineLevel="1">
      <c r="A2409" s="73" t="s">
        <v>3213</v>
      </c>
      <c r="B2409" s="73" t="str">
        <f t="shared" si="177"/>
        <v>PSR14EH7X4</v>
      </c>
      <c r="N2409">
        <f>SUBTOTAL(9,N2406:N2408)</f>
        <v>1132.52</v>
      </c>
      <c r="O2409" s="45">
        <f>SUBTOTAL(9,O2406:O2408)</f>
        <v>1131.02</v>
      </c>
      <c r="P2409" s="48">
        <f>SUBTOTAL(9,P2406:P2408)</f>
        <v>1132.52</v>
      </c>
      <c r="T2409">
        <f>SUBTOTAL(9,T2406:T2408)</f>
        <v>1585.0739999999998</v>
      </c>
      <c r="U2409" s="45">
        <f>SUBTOTAL(9,U2406:U2408)</f>
        <v>1690.4249999999997</v>
      </c>
      <c r="V2409" s="48">
        <f>SUBTOTAL(9,V2406:V2408)</f>
        <v>1692.2999999999997</v>
      </c>
    </row>
    <row r="2410" spans="1:24" outlineLevel="2">
      <c r="A2410" t="s">
        <v>227</v>
      </c>
      <c r="B2410" s="73" t="str">
        <f t="shared" si="177"/>
        <v>H8X3.5</v>
      </c>
      <c r="C2410" t="s">
        <v>2722</v>
      </c>
      <c r="D2410">
        <v>4</v>
      </c>
      <c r="E2410" t="s">
        <v>2723</v>
      </c>
      <c r="F2410">
        <v>4.6189999999999998</v>
      </c>
      <c r="H2410" t="s">
        <v>2722</v>
      </c>
      <c r="I2410">
        <v>4.32</v>
      </c>
      <c r="J2410">
        <v>1</v>
      </c>
      <c r="K2410">
        <v>4.32</v>
      </c>
      <c r="L2410" s="45">
        <f>VLOOKUP(H2410,'[1]CALCUL AS et AN'!$A$2:$AU$889,24,FALSE)</f>
        <v>4.07</v>
      </c>
      <c r="M2410" s="48">
        <f>VLOOKUP(H2410,'[1]CALCUL AS et AN'!$A$2:$AU$889,28,FALSE)</f>
        <v>4.32</v>
      </c>
      <c r="N2410">
        <v>17.28</v>
      </c>
      <c r="O2410" s="45">
        <f t="shared" si="173"/>
        <v>16.28</v>
      </c>
      <c r="P2410" s="48">
        <f t="shared" si="174"/>
        <v>17.28</v>
      </c>
      <c r="Q2410">
        <v>4.6189999999999998</v>
      </c>
      <c r="R2410" s="45">
        <f>VLOOKUP(H2410,'[1]CALCUL AS et AN'!$A$2:$AU$889,46,FALSE)</f>
        <v>5.0875000000000004</v>
      </c>
      <c r="S2410" s="48">
        <f>VLOOKUP(H2410,'[1]CALCUL AS et AN'!$A$2:$AU$889,47,FALSE)</f>
        <v>5.4</v>
      </c>
      <c r="T2410">
        <v>18.475999999999999</v>
      </c>
      <c r="U2410" s="45">
        <f t="shared" si="175"/>
        <v>20.350000000000001</v>
      </c>
      <c r="V2410" s="48">
        <f t="shared" si="176"/>
        <v>21.6</v>
      </c>
      <c r="W2410" t="s">
        <v>946</v>
      </c>
      <c r="X2410" t="s">
        <v>1361</v>
      </c>
    </row>
    <row r="2411" spans="1:24" outlineLevel="2">
      <c r="A2411" t="s">
        <v>227</v>
      </c>
      <c r="B2411" s="73" t="str">
        <f t="shared" si="177"/>
        <v>H8X3.5</v>
      </c>
      <c r="C2411" t="s">
        <v>1634</v>
      </c>
      <c r="D2411">
        <v>4</v>
      </c>
      <c r="E2411" t="s">
        <v>1635</v>
      </c>
      <c r="F2411">
        <v>85.23</v>
      </c>
      <c r="H2411" t="s">
        <v>1634</v>
      </c>
      <c r="I2411">
        <v>60.88</v>
      </c>
      <c r="J2411">
        <v>1</v>
      </c>
      <c r="K2411">
        <v>60.88</v>
      </c>
      <c r="L2411" s="45">
        <f>VLOOKUP(H2411,'[1]CALCUL AS et AN'!$A$2:$AU$889,24,FALSE)</f>
        <v>60.88</v>
      </c>
      <c r="M2411" s="48">
        <f>VLOOKUP(H2411,'[1]CALCUL AS et AN'!$A$2:$AU$889,28,FALSE)</f>
        <v>60.88</v>
      </c>
      <c r="N2411">
        <v>243.52</v>
      </c>
      <c r="O2411" s="45">
        <f t="shared" si="173"/>
        <v>243.52</v>
      </c>
      <c r="P2411" s="48">
        <f t="shared" si="174"/>
        <v>243.52</v>
      </c>
      <c r="Q2411">
        <v>85.23</v>
      </c>
      <c r="R2411" s="45">
        <f>VLOOKUP(H2411,'[1]CALCUL AS et AN'!$A$2:$AU$889,46,FALSE)</f>
        <v>91.320000000000007</v>
      </c>
      <c r="S2411" s="48">
        <f>VLOOKUP(H2411,'[1]CALCUL AS et AN'!$A$2:$AU$889,47,FALSE)</f>
        <v>91.320000000000007</v>
      </c>
      <c r="T2411">
        <v>340.92</v>
      </c>
      <c r="U2411" s="45">
        <f t="shared" si="175"/>
        <v>365.28000000000003</v>
      </c>
      <c r="V2411" s="48">
        <f t="shared" si="176"/>
        <v>365.28000000000003</v>
      </c>
      <c r="W2411" t="s">
        <v>946</v>
      </c>
      <c r="X2411" t="s">
        <v>951</v>
      </c>
    </row>
    <row r="2412" spans="1:24" outlineLevel="2">
      <c r="A2412" t="s">
        <v>227</v>
      </c>
      <c r="B2412" s="73" t="str">
        <f t="shared" si="177"/>
        <v>H8X3.5</v>
      </c>
      <c r="C2412" t="s">
        <v>1445</v>
      </c>
      <c r="D2412">
        <v>8</v>
      </c>
      <c r="E2412" t="s">
        <v>1446</v>
      </c>
      <c r="F2412">
        <v>40.47</v>
      </c>
      <c r="H2412" t="s">
        <v>1445</v>
      </c>
      <c r="I2412">
        <v>28.7</v>
      </c>
      <c r="J2412">
        <v>1</v>
      </c>
      <c r="K2412">
        <v>28.7</v>
      </c>
      <c r="L2412" s="45">
        <f>VLOOKUP(H2412,'[1]CALCUL AS et AN'!$A$2:$AU$889,24,FALSE)</f>
        <v>28.7</v>
      </c>
      <c r="M2412" s="48">
        <f>VLOOKUP(H2412,'[1]CALCUL AS et AN'!$A$2:$AU$889,28,FALSE)</f>
        <v>28.7</v>
      </c>
      <c r="N2412">
        <v>229.6</v>
      </c>
      <c r="O2412" s="45">
        <f t="shared" si="173"/>
        <v>229.6</v>
      </c>
      <c r="P2412" s="48">
        <f t="shared" si="174"/>
        <v>229.6</v>
      </c>
      <c r="Q2412">
        <v>40.47</v>
      </c>
      <c r="R2412" s="45">
        <f>VLOOKUP(H2412,'[1]CALCUL AS et AN'!$A$2:$AU$889,46,FALSE)</f>
        <v>43.05</v>
      </c>
      <c r="S2412" s="48">
        <f>VLOOKUP(H2412,'[1]CALCUL AS et AN'!$A$2:$AU$889,47,FALSE)</f>
        <v>43.05</v>
      </c>
      <c r="T2412">
        <v>323.76</v>
      </c>
      <c r="U2412" s="45">
        <f t="shared" si="175"/>
        <v>344.4</v>
      </c>
      <c r="V2412" s="48">
        <f t="shared" si="176"/>
        <v>344.4</v>
      </c>
      <c r="W2412" t="s">
        <v>946</v>
      </c>
      <c r="X2412" t="s">
        <v>951</v>
      </c>
    </row>
    <row r="2413" spans="1:24" outlineLevel="2">
      <c r="A2413" t="s">
        <v>227</v>
      </c>
      <c r="B2413" s="73" t="str">
        <f t="shared" si="177"/>
        <v>H8X3.5</v>
      </c>
      <c r="C2413" t="s">
        <v>1448</v>
      </c>
      <c r="D2413">
        <v>16</v>
      </c>
      <c r="E2413" t="s">
        <v>1449</v>
      </c>
      <c r="F2413">
        <v>49.77</v>
      </c>
      <c r="H2413" t="s">
        <v>1448</v>
      </c>
      <c r="I2413">
        <v>35.299999999999997</v>
      </c>
      <c r="J2413">
        <v>1</v>
      </c>
      <c r="K2413">
        <v>35.299999999999997</v>
      </c>
      <c r="L2413" s="45">
        <f>VLOOKUP(H2413,'[1]CALCUL AS et AN'!$A$2:$AU$889,24,FALSE)</f>
        <v>35.299999999999997</v>
      </c>
      <c r="M2413" s="48">
        <f>VLOOKUP(H2413,'[1]CALCUL AS et AN'!$A$2:$AU$889,28,FALSE)</f>
        <v>35.299999999999997</v>
      </c>
      <c r="N2413">
        <v>564.79999999999995</v>
      </c>
      <c r="O2413" s="45">
        <f t="shared" si="173"/>
        <v>564.79999999999995</v>
      </c>
      <c r="P2413" s="48">
        <f t="shared" si="174"/>
        <v>564.79999999999995</v>
      </c>
      <c r="Q2413">
        <v>49.77</v>
      </c>
      <c r="R2413" s="45">
        <f>VLOOKUP(H2413,'[1]CALCUL AS et AN'!$A$2:$AU$889,46,FALSE)</f>
        <v>52.949999999999996</v>
      </c>
      <c r="S2413" s="48">
        <f>VLOOKUP(H2413,'[1]CALCUL AS et AN'!$A$2:$AU$889,47,FALSE)</f>
        <v>52.949999999999996</v>
      </c>
      <c r="T2413">
        <v>796.32</v>
      </c>
      <c r="U2413" s="45">
        <f t="shared" si="175"/>
        <v>847.19999999999993</v>
      </c>
      <c r="V2413" s="48">
        <f t="shared" si="176"/>
        <v>847.19999999999993</v>
      </c>
      <c r="W2413" t="s">
        <v>946</v>
      </c>
      <c r="X2413" t="s">
        <v>951</v>
      </c>
    </row>
    <row r="2414" spans="1:24" outlineLevel="1">
      <c r="A2414" s="73" t="s">
        <v>3214</v>
      </c>
      <c r="B2414" s="73" t="str">
        <f t="shared" si="177"/>
        <v>PSR14EH8X3.5</v>
      </c>
      <c r="N2414">
        <f>SUBTOTAL(9,N2410:N2413)</f>
        <v>1055.1999999999998</v>
      </c>
      <c r="O2414" s="45">
        <f>SUBTOTAL(9,O2410:O2413)</f>
        <v>1054.1999999999998</v>
      </c>
      <c r="P2414" s="48">
        <f>SUBTOTAL(9,P2410:P2413)</f>
        <v>1055.1999999999998</v>
      </c>
      <c r="T2414">
        <f>SUBTOTAL(9,T2410:T2413)</f>
        <v>1479.4760000000001</v>
      </c>
      <c r="U2414" s="45">
        <f>SUBTOTAL(9,U2410:U2413)</f>
        <v>1577.23</v>
      </c>
      <c r="V2414" s="48">
        <f>SUBTOTAL(9,V2410:V2413)</f>
        <v>1578.48</v>
      </c>
    </row>
    <row r="2415" spans="1:24" outlineLevel="2">
      <c r="A2415" t="s">
        <v>229</v>
      </c>
      <c r="B2415" s="73" t="str">
        <f t="shared" si="177"/>
        <v>H8X4</v>
      </c>
      <c r="C2415" t="s">
        <v>2722</v>
      </c>
      <c r="D2415">
        <v>6</v>
      </c>
      <c r="E2415" t="s">
        <v>2723</v>
      </c>
      <c r="F2415">
        <v>4.6189999999999998</v>
      </c>
      <c r="H2415" t="s">
        <v>2722</v>
      </c>
      <c r="I2415">
        <v>4.32</v>
      </c>
      <c r="J2415">
        <v>1</v>
      </c>
      <c r="K2415">
        <v>4.32</v>
      </c>
      <c r="L2415" s="45">
        <f>VLOOKUP(H2415,'[1]CALCUL AS et AN'!$A$2:$AU$889,24,FALSE)</f>
        <v>4.07</v>
      </c>
      <c r="M2415" s="48">
        <f>VLOOKUP(H2415,'[1]CALCUL AS et AN'!$A$2:$AU$889,28,FALSE)</f>
        <v>4.32</v>
      </c>
      <c r="N2415">
        <v>25.92</v>
      </c>
      <c r="O2415" s="45">
        <f t="shared" si="173"/>
        <v>24.42</v>
      </c>
      <c r="P2415" s="48">
        <f t="shared" si="174"/>
        <v>25.92</v>
      </c>
      <c r="Q2415">
        <v>4.6189999999999998</v>
      </c>
      <c r="R2415" s="45">
        <f>VLOOKUP(H2415,'[1]CALCUL AS et AN'!$A$2:$AU$889,46,FALSE)</f>
        <v>5.0875000000000004</v>
      </c>
      <c r="S2415" s="48">
        <f>VLOOKUP(H2415,'[1]CALCUL AS et AN'!$A$2:$AU$889,47,FALSE)</f>
        <v>5.4</v>
      </c>
      <c r="T2415">
        <v>27.713999999999999</v>
      </c>
      <c r="U2415" s="45">
        <f t="shared" si="175"/>
        <v>30.525000000000002</v>
      </c>
      <c r="V2415" s="48">
        <f t="shared" si="176"/>
        <v>32.400000000000006</v>
      </c>
      <c r="W2415" t="s">
        <v>946</v>
      </c>
      <c r="X2415" t="s">
        <v>1361</v>
      </c>
    </row>
    <row r="2416" spans="1:24" outlineLevel="2">
      <c r="A2416" t="s">
        <v>229</v>
      </c>
      <c r="B2416" s="73" t="str">
        <f t="shared" si="177"/>
        <v>H8X4</v>
      </c>
      <c r="C2416" t="s">
        <v>1634</v>
      </c>
      <c r="D2416">
        <v>6</v>
      </c>
      <c r="E2416" t="s">
        <v>1635</v>
      </c>
      <c r="F2416">
        <v>85.23</v>
      </c>
      <c r="H2416" t="s">
        <v>1634</v>
      </c>
      <c r="I2416">
        <v>60.88</v>
      </c>
      <c r="J2416">
        <v>1</v>
      </c>
      <c r="K2416">
        <v>60.88</v>
      </c>
      <c r="L2416" s="45">
        <f>VLOOKUP(H2416,'[1]CALCUL AS et AN'!$A$2:$AU$889,24,FALSE)</f>
        <v>60.88</v>
      </c>
      <c r="M2416" s="48">
        <f>VLOOKUP(H2416,'[1]CALCUL AS et AN'!$A$2:$AU$889,28,FALSE)</f>
        <v>60.88</v>
      </c>
      <c r="N2416">
        <v>365.28000000000003</v>
      </c>
      <c r="O2416" s="45">
        <f t="shared" si="173"/>
        <v>365.28000000000003</v>
      </c>
      <c r="P2416" s="48">
        <f t="shared" si="174"/>
        <v>365.28000000000003</v>
      </c>
      <c r="Q2416">
        <v>85.23</v>
      </c>
      <c r="R2416" s="45">
        <f>VLOOKUP(H2416,'[1]CALCUL AS et AN'!$A$2:$AU$889,46,FALSE)</f>
        <v>91.320000000000007</v>
      </c>
      <c r="S2416" s="48">
        <f>VLOOKUP(H2416,'[1]CALCUL AS et AN'!$A$2:$AU$889,47,FALSE)</f>
        <v>91.320000000000007</v>
      </c>
      <c r="T2416">
        <v>511.38</v>
      </c>
      <c r="U2416" s="45">
        <f t="shared" si="175"/>
        <v>547.92000000000007</v>
      </c>
      <c r="V2416" s="48">
        <f t="shared" si="176"/>
        <v>547.92000000000007</v>
      </c>
      <c r="W2416" t="s">
        <v>946</v>
      </c>
      <c r="X2416" t="s">
        <v>951</v>
      </c>
    </row>
    <row r="2417" spans="1:24" outlineLevel="2">
      <c r="A2417" t="s">
        <v>229</v>
      </c>
      <c r="B2417" s="73" t="str">
        <f t="shared" si="177"/>
        <v>H8X4</v>
      </c>
      <c r="C2417" t="s">
        <v>1445</v>
      </c>
      <c r="D2417">
        <v>32</v>
      </c>
      <c r="E2417" t="s">
        <v>1446</v>
      </c>
      <c r="F2417">
        <v>40.47</v>
      </c>
      <c r="H2417" t="s">
        <v>1445</v>
      </c>
      <c r="I2417">
        <v>28.7</v>
      </c>
      <c r="J2417">
        <v>1</v>
      </c>
      <c r="K2417">
        <v>28.7</v>
      </c>
      <c r="L2417" s="45">
        <f>VLOOKUP(H2417,'[1]CALCUL AS et AN'!$A$2:$AU$889,24,FALSE)</f>
        <v>28.7</v>
      </c>
      <c r="M2417" s="48">
        <f>VLOOKUP(H2417,'[1]CALCUL AS et AN'!$A$2:$AU$889,28,FALSE)</f>
        <v>28.7</v>
      </c>
      <c r="N2417">
        <v>918.4</v>
      </c>
      <c r="O2417" s="45">
        <f t="shared" si="173"/>
        <v>918.4</v>
      </c>
      <c r="P2417" s="48">
        <f t="shared" si="174"/>
        <v>918.4</v>
      </c>
      <c r="Q2417">
        <v>40.47</v>
      </c>
      <c r="R2417" s="45">
        <f>VLOOKUP(H2417,'[1]CALCUL AS et AN'!$A$2:$AU$889,46,FALSE)</f>
        <v>43.05</v>
      </c>
      <c r="S2417" s="48">
        <f>VLOOKUP(H2417,'[1]CALCUL AS et AN'!$A$2:$AU$889,47,FALSE)</f>
        <v>43.05</v>
      </c>
      <c r="T2417">
        <v>1295.04</v>
      </c>
      <c r="U2417" s="45">
        <f t="shared" si="175"/>
        <v>1377.6</v>
      </c>
      <c r="V2417" s="48">
        <f t="shared" si="176"/>
        <v>1377.6</v>
      </c>
      <c r="W2417" t="s">
        <v>946</v>
      </c>
      <c r="X2417" t="s">
        <v>951</v>
      </c>
    </row>
    <row r="2418" spans="1:24" outlineLevel="1">
      <c r="A2418" s="73" t="s">
        <v>3215</v>
      </c>
      <c r="B2418" s="73" t="str">
        <f t="shared" si="177"/>
        <v>PSR16EH8X4</v>
      </c>
      <c r="N2418">
        <f>SUBTOTAL(9,N2415:N2417)</f>
        <v>1309.5999999999999</v>
      </c>
      <c r="O2418" s="45">
        <f>SUBTOTAL(9,O2415:O2417)</f>
        <v>1308.0999999999999</v>
      </c>
      <c r="P2418" s="48">
        <f>SUBTOTAL(9,P2415:P2417)</f>
        <v>1309.5999999999999</v>
      </c>
      <c r="T2418">
        <f>SUBTOTAL(9,T2415:T2417)</f>
        <v>1834.134</v>
      </c>
      <c r="U2418" s="45">
        <f>SUBTOTAL(9,U2415:U2417)</f>
        <v>1956.0450000000001</v>
      </c>
      <c r="V2418" s="48">
        <f>SUBTOTAL(9,V2415:V2417)</f>
        <v>1957.92</v>
      </c>
    </row>
    <row r="2419" spans="1:24" outlineLevel="2">
      <c r="A2419" t="s">
        <v>231</v>
      </c>
      <c r="B2419" s="73" t="str">
        <f t="shared" si="177"/>
        <v>H8X4.5</v>
      </c>
      <c r="C2419" t="s">
        <v>2722</v>
      </c>
      <c r="D2419">
        <v>6</v>
      </c>
      <c r="E2419" t="s">
        <v>2723</v>
      </c>
      <c r="F2419">
        <v>4.6189999999999998</v>
      </c>
      <c r="H2419" t="s">
        <v>2722</v>
      </c>
      <c r="I2419">
        <v>4.32</v>
      </c>
      <c r="J2419">
        <v>1</v>
      </c>
      <c r="K2419">
        <v>4.32</v>
      </c>
      <c r="L2419" s="45">
        <f>VLOOKUP(H2419,'[1]CALCUL AS et AN'!$A$2:$AU$889,24,FALSE)</f>
        <v>4.07</v>
      </c>
      <c r="M2419" s="48">
        <f>VLOOKUP(H2419,'[1]CALCUL AS et AN'!$A$2:$AU$889,28,FALSE)</f>
        <v>4.32</v>
      </c>
      <c r="N2419">
        <v>25.92</v>
      </c>
      <c r="O2419" s="45">
        <f t="shared" si="173"/>
        <v>24.42</v>
      </c>
      <c r="P2419" s="48">
        <f t="shared" si="174"/>
        <v>25.92</v>
      </c>
      <c r="Q2419">
        <v>4.6189999999999998</v>
      </c>
      <c r="R2419" s="45">
        <f>VLOOKUP(H2419,'[1]CALCUL AS et AN'!$A$2:$AU$889,46,FALSE)</f>
        <v>5.0875000000000004</v>
      </c>
      <c r="S2419" s="48">
        <f>VLOOKUP(H2419,'[1]CALCUL AS et AN'!$A$2:$AU$889,47,FALSE)</f>
        <v>5.4</v>
      </c>
      <c r="T2419">
        <v>27.713999999999999</v>
      </c>
      <c r="U2419" s="45">
        <f t="shared" si="175"/>
        <v>30.525000000000002</v>
      </c>
      <c r="V2419" s="48">
        <f t="shared" si="176"/>
        <v>32.400000000000006</v>
      </c>
      <c r="W2419" t="s">
        <v>946</v>
      </c>
      <c r="X2419" t="s">
        <v>1361</v>
      </c>
    </row>
    <row r="2420" spans="1:24" outlineLevel="2">
      <c r="A2420" t="s">
        <v>231</v>
      </c>
      <c r="B2420" s="73" t="str">
        <f t="shared" si="177"/>
        <v>H8X4.5</v>
      </c>
      <c r="C2420" t="s">
        <v>1634</v>
      </c>
      <c r="D2420">
        <v>6</v>
      </c>
      <c r="E2420" t="s">
        <v>1635</v>
      </c>
      <c r="F2420">
        <v>85.23</v>
      </c>
      <c r="H2420" t="s">
        <v>1634</v>
      </c>
      <c r="I2420">
        <v>60.88</v>
      </c>
      <c r="J2420">
        <v>1</v>
      </c>
      <c r="K2420">
        <v>60.88</v>
      </c>
      <c r="L2420" s="45">
        <f>VLOOKUP(H2420,'[1]CALCUL AS et AN'!$A$2:$AU$889,24,FALSE)</f>
        <v>60.88</v>
      </c>
      <c r="M2420" s="48">
        <f>VLOOKUP(H2420,'[1]CALCUL AS et AN'!$A$2:$AU$889,28,FALSE)</f>
        <v>60.88</v>
      </c>
      <c r="N2420">
        <v>365.28000000000003</v>
      </c>
      <c r="O2420" s="45">
        <f t="shared" si="173"/>
        <v>365.28000000000003</v>
      </c>
      <c r="P2420" s="48">
        <f t="shared" si="174"/>
        <v>365.28000000000003</v>
      </c>
      <c r="Q2420">
        <v>85.23</v>
      </c>
      <c r="R2420" s="45">
        <f>VLOOKUP(H2420,'[1]CALCUL AS et AN'!$A$2:$AU$889,46,FALSE)</f>
        <v>91.320000000000007</v>
      </c>
      <c r="S2420" s="48">
        <f>VLOOKUP(H2420,'[1]CALCUL AS et AN'!$A$2:$AU$889,47,FALSE)</f>
        <v>91.320000000000007</v>
      </c>
      <c r="T2420">
        <v>511.38</v>
      </c>
      <c r="U2420" s="45">
        <f t="shared" si="175"/>
        <v>547.92000000000007</v>
      </c>
      <c r="V2420" s="48">
        <f t="shared" si="176"/>
        <v>547.92000000000007</v>
      </c>
      <c r="W2420" t="s">
        <v>946</v>
      </c>
      <c r="X2420" t="s">
        <v>951</v>
      </c>
    </row>
    <row r="2421" spans="1:24" outlineLevel="2">
      <c r="A2421" t="s">
        <v>231</v>
      </c>
      <c r="B2421" s="73" t="str">
        <f t="shared" si="177"/>
        <v>H8X4.5</v>
      </c>
      <c r="C2421" t="s">
        <v>1445</v>
      </c>
      <c r="D2421">
        <v>16</v>
      </c>
      <c r="E2421" t="s">
        <v>1446</v>
      </c>
      <c r="F2421">
        <v>40.47</v>
      </c>
      <c r="H2421" t="s">
        <v>1445</v>
      </c>
      <c r="I2421">
        <v>28.7</v>
      </c>
      <c r="J2421">
        <v>1</v>
      </c>
      <c r="K2421">
        <v>28.7</v>
      </c>
      <c r="L2421" s="45">
        <f>VLOOKUP(H2421,'[1]CALCUL AS et AN'!$A$2:$AU$889,24,FALSE)</f>
        <v>28.7</v>
      </c>
      <c r="M2421" s="48">
        <f>VLOOKUP(H2421,'[1]CALCUL AS et AN'!$A$2:$AU$889,28,FALSE)</f>
        <v>28.7</v>
      </c>
      <c r="N2421">
        <v>459.2</v>
      </c>
      <c r="O2421" s="45">
        <f t="shared" si="173"/>
        <v>459.2</v>
      </c>
      <c r="P2421" s="48">
        <f t="shared" si="174"/>
        <v>459.2</v>
      </c>
      <c r="Q2421">
        <v>40.47</v>
      </c>
      <c r="R2421" s="45">
        <f>VLOOKUP(H2421,'[1]CALCUL AS et AN'!$A$2:$AU$889,46,FALSE)</f>
        <v>43.05</v>
      </c>
      <c r="S2421" s="48">
        <f>VLOOKUP(H2421,'[1]CALCUL AS et AN'!$A$2:$AU$889,47,FALSE)</f>
        <v>43.05</v>
      </c>
      <c r="T2421">
        <v>647.52</v>
      </c>
      <c r="U2421" s="45">
        <f t="shared" si="175"/>
        <v>688.8</v>
      </c>
      <c r="V2421" s="48">
        <f t="shared" si="176"/>
        <v>688.8</v>
      </c>
      <c r="W2421" t="s">
        <v>946</v>
      </c>
      <c r="X2421" t="s">
        <v>951</v>
      </c>
    </row>
    <row r="2422" spans="1:24" outlineLevel="2">
      <c r="A2422" t="s">
        <v>231</v>
      </c>
      <c r="B2422" s="73" t="str">
        <f t="shared" si="177"/>
        <v>H8X4.5</v>
      </c>
      <c r="C2422" t="s">
        <v>1448</v>
      </c>
      <c r="D2422">
        <v>16</v>
      </c>
      <c r="E2422" t="s">
        <v>1449</v>
      </c>
      <c r="F2422">
        <v>49.77</v>
      </c>
      <c r="H2422" t="s">
        <v>1448</v>
      </c>
      <c r="I2422">
        <v>35.299999999999997</v>
      </c>
      <c r="J2422">
        <v>1</v>
      </c>
      <c r="K2422">
        <v>35.299999999999997</v>
      </c>
      <c r="L2422" s="45">
        <f>VLOOKUP(H2422,'[1]CALCUL AS et AN'!$A$2:$AU$889,24,FALSE)</f>
        <v>35.299999999999997</v>
      </c>
      <c r="M2422" s="48">
        <f>VLOOKUP(H2422,'[1]CALCUL AS et AN'!$A$2:$AU$889,28,FALSE)</f>
        <v>35.299999999999997</v>
      </c>
      <c r="N2422">
        <v>564.79999999999995</v>
      </c>
      <c r="O2422" s="45">
        <f t="shared" si="173"/>
        <v>564.79999999999995</v>
      </c>
      <c r="P2422" s="48">
        <f t="shared" si="174"/>
        <v>564.79999999999995</v>
      </c>
      <c r="Q2422">
        <v>49.77</v>
      </c>
      <c r="R2422" s="45">
        <f>VLOOKUP(H2422,'[1]CALCUL AS et AN'!$A$2:$AU$889,46,FALSE)</f>
        <v>52.949999999999996</v>
      </c>
      <c r="S2422" s="48">
        <f>VLOOKUP(H2422,'[1]CALCUL AS et AN'!$A$2:$AU$889,47,FALSE)</f>
        <v>52.949999999999996</v>
      </c>
      <c r="T2422">
        <v>796.32</v>
      </c>
      <c r="U2422" s="45">
        <f t="shared" si="175"/>
        <v>847.19999999999993</v>
      </c>
      <c r="V2422" s="48">
        <f t="shared" si="176"/>
        <v>847.19999999999993</v>
      </c>
      <c r="W2422" t="s">
        <v>946</v>
      </c>
      <c r="X2422" t="s">
        <v>951</v>
      </c>
    </row>
    <row r="2423" spans="1:24" outlineLevel="1">
      <c r="A2423" s="73" t="s">
        <v>3216</v>
      </c>
      <c r="B2423" s="73" t="str">
        <f t="shared" si="177"/>
        <v>PSR18EH8X4.5</v>
      </c>
      <c r="N2423">
        <f>SUBTOTAL(9,N2419:N2422)</f>
        <v>1415.2</v>
      </c>
      <c r="O2423" s="45">
        <f>SUBTOTAL(9,O2419:O2422)</f>
        <v>1413.7</v>
      </c>
      <c r="P2423" s="48">
        <f>SUBTOTAL(9,P2419:P2422)</f>
        <v>1415.2</v>
      </c>
      <c r="T2423">
        <f>SUBTOTAL(9,T2419:T2422)</f>
        <v>1982.9340000000002</v>
      </c>
      <c r="U2423" s="45">
        <f>SUBTOTAL(9,U2419:U2422)</f>
        <v>2114.4449999999997</v>
      </c>
      <c r="V2423" s="48">
        <f>SUBTOTAL(9,V2419:V2422)</f>
        <v>2116.3199999999997</v>
      </c>
    </row>
    <row r="2424" spans="1:24" outlineLevel="2">
      <c r="A2424" t="s">
        <v>237</v>
      </c>
      <c r="B2424" s="73" t="str">
        <f t="shared" si="177"/>
        <v>H8X5</v>
      </c>
      <c r="C2424" t="s">
        <v>2722</v>
      </c>
      <c r="D2424">
        <v>6</v>
      </c>
      <c r="E2424" t="s">
        <v>2723</v>
      </c>
      <c r="F2424">
        <v>4.6189999999999998</v>
      </c>
      <c r="H2424" t="s">
        <v>2722</v>
      </c>
      <c r="I2424">
        <v>4.32</v>
      </c>
      <c r="J2424">
        <v>1</v>
      </c>
      <c r="K2424">
        <v>4.32</v>
      </c>
      <c r="L2424" s="45">
        <f>VLOOKUP(H2424,'[1]CALCUL AS et AN'!$A$2:$AU$889,24,FALSE)</f>
        <v>4.07</v>
      </c>
      <c r="M2424" s="48">
        <f>VLOOKUP(H2424,'[1]CALCUL AS et AN'!$A$2:$AU$889,28,FALSE)</f>
        <v>4.32</v>
      </c>
      <c r="N2424">
        <v>25.92</v>
      </c>
      <c r="O2424" s="45">
        <f t="shared" si="173"/>
        <v>24.42</v>
      </c>
      <c r="P2424" s="48">
        <f t="shared" si="174"/>
        <v>25.92</v>
      </c>
      <c r="Q2424">
        <v>4.6189999999999998</v>
      </c>
      <c r="R2424" s="45">
        <f>VLOOKUP(H2424,'[1]CALCUL AS et AN'!$A$2:$AU$889,46,FALSE)</f>
        <v>5.0875000000000004</v>
      </c>
      <c r="S2424" s="48">
        <f>VLOOKUP(H2424,'[1]CALCUL AS et AN'!$A$2:$AU$889,47,FALSE)</f>
        <v>5.4</v>
      </c>
      <c r="T2424">
        <v>27.713999999999999</v>
      </c>
      <c r="U2424" s="45">
        <f t="shared" si="175"/>
        <v>30.525000000000002</v>
      </c>
      <c r="V2424" s="48">
        <f t="shared" si="176"/>
        <v>32.400000000000006</v>
      </c>
      <c r="W2424" t="s">
        <v>946</v>
      </c>
      <c r="X2424" t="s">
        <v>1361</v>
      </c>
    </row>
    <row r="2425" spans="1:24" outlineLevel="2">
      <c r="A2425" t="s">
        <v>237</v>
      </c>
      <c r="B2425" s="73" t="str">
        <f t="shared" si="177"/>
        <v>H8X5</v>
      </c>
      <c r="C2425" t="s">
        <v>1634</v>
      </c>
      <c r="D2425">
        <v>6</v>
      </c>
      <c r="E2425" t="s">
        <v>1635</v>
      </c>
      <c r="F2425">
        <v>85.23</v>
      </c>
      <c r="H2425" t="s">
        <v>1634</v>
      </c>
      <c r="I2425">
        <v>60.88</v>
      </c>
      <c r="J2425">
        <v>1</v>
      </c>
      <c r="K2425">
        <v>60.88</v>
      </c>
      <c r="L2425" s="45">
        <f>VLOOKUP(H2425,'[1]CALCUL AS et AN'!$A$2:$AU$889,24,FALSE)</f>
        <v>60.88</v>
      </c>
      <c r="M2425" s="48">
        <f>VLOOKUP(H2425,'[1]CALCUL AS et AN'!$A$2:$AU$889,28,FALSE)</f>
        <v>60.88</v>
      </c>
      <c r="N2425">
        <v>365.28000000000003</v>
      </c>
      <c r="O2425" s="45">
        <f t="shared" si="173"/>
        <v>365.28000000000003</v>
      </c>
      <c r="P2425" s="48">
        <f t="shared" si="174"/>
        <v>365.28000000000003</v>
      </c>
      <c r="Q2425">
        <v>85.23</v>
      </c>
      <c r="R2425" s="45">
        <f>VLOOKUP(H2425,'[1]CALCUL AS et AN'!$A$2:$AU$889,46,FALSE)</f>
        <v>91.320000000000007</v>
      </c>
      <c r="S2425" s="48">
        <f>VLOOKUP(H2425,'[1]CALCUL AS et AN'!$A$2:$AU$889,47,FALSE)</f>
        <v>91.320000000000007</v>
      </c>
      <c r="T2425">
        <v>511.38</v>
      </c>
      <c r="U2425" s="45">
        <f t="shared" si="175"/>
        <v>547.92000000000007</v>
      </c>
      <c r="V2425" s="48">
        <f t="shared" si="176"/>
        <v>547.92000000000007</v>
      </c>
      <c r="W2425" t="s">
        <v>946</v>
      </c>
      <c r="X2425" t="s">
        <v>951</v>
      </c>
    </row>
    <row r="2426" spans="1:24" outlineLevel="2">
      <c r="A2426" t="s">
        <v>237</v>
      </c>
      <c r="B2426" s="73" t="str">
        <f t="shared" si="177"/>
        <v>H8X5</v>
      </c>
      <c r="C2426" t="s">
        <v>1448</v>
      </c>
      <c r="D2426">
        <v>32</v>
      </c>
      <c r="E2426" t="s">
        <v>1449</v>
      </c>
      <c r="F2426">
        <v>49.77</v>
      </c>
      <c r="H2426" t="s">
        <v>1448</v>
      </c>
      <c r="I2426">
        <v>35.299999999999997</v>
      </c>
      <c r="J2426">
        <v>1</v>
      </c>
      <c r="K2426">
        <v>35.299999999999997</v>
      </c>
      <c r="L2426" s="45">
        <f>VLOOKUP(H2426,'[1]CALCUL AS et AN'!$A$2:$AU$889,24,FALSE)</f>
        <v>35.299999999999997</v>
      </c>
      <c r="M2426" s="48">
        <f>VLOOKUP(H2426,'[1]CALCUL AS et AN'!$A$2:$AU$889,28,FALSE)</f>
        <v>35.299999999999997</v>
      </c>
      <c r="N2426">
        <v>1129.5999999999999</v>
      </c>
      <c r="O2426" s="45">
        <f t="shared" si="173"/>
        <v>1129.5999999999999</v>
      </c>
      <c r="P2426" s="48">
        <f t="shared" si="174"/>
        <v>1129.5999999999999</v>
      </c>
      <c r="Q2426">
        <v>49.77</v>
      </c>
      <c r="R2426" s="45">
        <f>VLOOKUP(H2426,'[1]CALCUL AS et AN'!$A$2:$AU$889,46,FALSE)</f>
        <v>52.949999999999996</v>
      </c>
      <c r="S2426" s="48">
        <f>VLOOKUP(H2426,'[1]CALCUL AS et AN'!$A$2:$AU$889,47,FALSE)</f>
        <v>52.949999999999996</v>
      </c>
      <c r="T2426">
        <v>1592.64</v>
      </c>
      <c r="U2426" s="45">
        <f t="shared" si="175"/>
        <v>1694.3999999999999</v>
      </c>
      <c r="V2426" s="48">
        <f t="shared" si="176"/>
        <v>1694.3999999999999</v>
      </c>
      <c r="W2426" t="s">
        <v>946</v>
      </c>
      <c r="X2426" t="s">
        <v>951</v>
      </c>
    </row>
    <row r="2427" spans="1:24" outlineLevel="1">
      <c r="A2427" s="73" t="s">
        <v>3217</v>
      </c>
      <c r="B2427" s="73" t="str">
        <f t="shared" si="177"/>
        <v>PSR20EH8X5</v>
      </c>
      <c r="N2427">
        <f>SUBTOTAL(9,N2424:N2426)</f>
        <v>1520.8</v>
      </c>
      <c r="O2427" s="45">
        <f>SUBTOTAL(9,O2424:O2426)</f>
        <v>1519.3</v>
      </c>
      <c r="P2427" s="48">
        <f>SUBTOTAL(9,P2424:P2426)</f>
        <v>1520.8</v>
      </c>
      <c r="T2427">
        <f>SUBTOTAL(9,T2424:T2426)</f>
        <v>2131.7340000000004</v>
      </c>
      <c r="U2427" s="45">
        <f>SUBTOTAL(9,U2424:U2426)</f>
        <v>2272.8449999999998</v>
      </c>
      <c r="V2427" s="48">
        <f>SUBTOTAL(9,V2424:V2426)</f>
        <v>2274.7199999999998</v>
      </c>
    </row>
    <row r="2428" spans="1:24" outlineLevel="2">
      <c r="A2428" t="s">
        <v>207</v>
      </c>
      <c r="B2428" s="73" t="str">
        <f t="shared" si="177"/>
        <v>6X2</v>
      </c>
      <c r="C2428" t="s">
        <v>1643</v>
      </c>
      <c r="D2428">
        <v>5</v>
      </c>
      <c r="E2428" t="s">
        <v>1644</v>
      </c>
      <c r="F2428">
        <v>55.3</v>
      </c>
      <c r="H2428" t="s">
        <v>1643</v>
      </c>
      <c r="I2428">
        <v>39.5</v>
      </c>
      <c r="J2428">
        <v>1</v>
      </c>
      <c r="K2428">
        <v>39.5</v>
      </c>
      <c r="L2428" s="45">
        <f>VLOOKUP(H2428,'[1]CALCUL AS et AN'!$A$2:$AU$889,24,FALSE)</f>
        <v>39.5</v>
      </c>
      <c r="M2428" s="48">
        <f>VLOOKUP(H2428,'[1]CALCUL AS et AN'!$A$2:$AU$889,28,FALSE)</f>
        <v>39.5</v>
      </c>
      <c r="N2428">
        <v>197.5</v>
      </c>
      <c r="O2428" s="45">
        <f t="shared" si="173"/>
        <v>197.5</v>
      </c>
      <c r="P2428" s="48">
        <f t="shared" si="174"/>
        <v>197.5</v>
      </c>
      <c r="Q2428">
        <v>55.3</v>
      </c>
      <c r="R2428" s="45">
        <f>VLOOKUP(H2428,'[1]CALCUL AS et AN'!$A$2:$AU$889,46,FALSE)</f>
        <v>59.25</v>
      </c>
      <c r="S2428" s="48">
        <f>VLOOKUP(H2428,'[1]CALCUL AS et AN'!$A$2:$AU$889,47,FALSE)</f>
        <v>59.25</v>
      </c>
      <c r="T2428">
        <v>276.5</v>
      </c>
      <c r="U2428" s="45">
        <f t="shared" si="175"/>
        <v>296.25</v>
      </c>
      <c r="V2428" s="48">
        <f t="shared" si="176"/>
        <v>296.25</v>
      </c>
      <c r="W2428" t="s">
        <v>946</v>
      </c>
      <c r="X2428" t="s">
        <v>951</v>
      </c>
    </row>
    <row r="2429" spans="1:24" outlineLevel="2">
      <c r="A2429" t="s">
        <v>207</v>
      </c>
      <c r="B2429" s="73" t="str">
        <f t="shared" si="177"/>
        <v>6X2</v>
      </c>
      <c r="C2429" t="s">
        <v>1445</v>
      </c>
      <c r="D2429">
        <v>12</v>
      </c>
      <c r="E2429" t="s">
        <v>1446</v>
      </c>
      <c r="F2429">
        <v>40.47</v>
      </c>
      <c r="H2429" t="s">
        <v>1445</v>
      </c>
      <c r="I2429">
        <v>28.7</v>
      </c>
      <c r="J2429">
        <v>1</v>
      </c>
      <c r="K2429">
        <v>28.7</v>
      </c>
      <c r="L2429" s="45">
        <f>VLOOKUP(H2429,'[1]CALCUL AS et AN'!$A$2:$AU$889,24,FALSE)</f>
        <v>28.7</v>
      </c>
      <c r="M2429" s="48">
        <f>VLOOKUP(H2429,'[1]CALCUL AS et AN'!$A$2:$AU$889,28,FALSE)</f>
        <v>28.7</v>
      </c>
      <c r="N2429">
        <v>344.4</v>
      </c>
      <c r="O2429" s="45">
        <f t="shared" si="173"/>
        <v>344.4</v>
      </c>
      <c r="P2429" s="48">
        <f t="shared" si="174"/>
        <v>344.4</v>
      </c>
      <c r="Q2429">
        <v>40.47</v>
      </c>
      <c r="R2429" s="45">
        <f>VLOOKUP(H2429,'[1]CALCUL AS et AN'!$A$2:$AU$889,46,FALSE)</f>
        <v>43.05</v>
      </c>
      <c r="S2429" s="48">
        <f>VLOOKUP(H2429,'[1]CALCUL AS et AN'!$A$2:$AU$889,47,FALSE)</f>
        <v>43.05</v>
      </c>
      <c r="T2429">
        <v>485.64</v>
      </c>
      <c r="U2429" s="45">
        <f t="shared" si="175"/>
        <v>516.59999999999991</v>
      </c>
      <c r="V2429" s="48">
        <f t="shared" si="176"/>
        <v>516.59999999999991</v>
      </c>
      <c r="W2429" t="s">
        <v>946</v>
      </c>
      <c r="X2429" t="s">
        <v>951</v>
      </c>
    </row>
    <row r="2430" spans="1:24" outlineLevel="1">
      <c r="A2430" s="73" t="s">
        <v>3218</v>
      </c>
      <c r="B2430" s="73" t="str">
        <f t="shared" si="177"/>
        <v>PSR6EH6X2</v>
      </c>
      <c r="N2430">
        <f>SUBTOTAL(9,N2428:N2429)</f>
        <v>541.9</v>
      </c>
      <c r="O2430" s="45">
        <f>SUBTOTAL(9,O2428:O2429)</f>
        <v>541.9</v>
      </c>
      <c r="P2430" s="48">
        <f>SUBTOTAL(9,P2428:P2429)</f>
        <v>541.9</v>
      </c>
      <c r="T2430">
        <f>SUBTOTAL(9,T2428:T2429)</f>
        <v>762.14</v>
      </c>
      <c r="U2430" s="45">
        <f>SUBTOTAL(9,U2428:U2429)</f>
        <v>812.84999999999991</v>
      </c>
      <c r="V2430" s="48">
        <f>SUBTOTAL(9,V2428:V2429)</f>
        <v>812.84999999999991</v>
      </c>
    </row>
    <row r="2431" spans="1:24" outlineLevel="2">
      <c r="A2431" t="s">
        <v>266</v>
      </c>
      <c r="B2431" s="73" t="str">
        <f t="shared" si="177"/>
        <v>01FV</v>
      </c>
      <c r="C2431" t="s">
        <v>454</v>
      </c>
      <c r="D2431">
        <v>1</v>
      </c>
      <c r="E2431" t="s">
        <v>455</v>
      </c>
      <c r="F2431">
        <v>107.62</v>
      </c>
      <c r="H2431" t="s">
        <v>454</v>
      </c>
      <c r="I2431">
        <v>58.9</v>
      </c>
      <c r="J2431">
        <v>1</v>
      </c>
      <c r="K2431">
        <v>58.9</v>
      </c>
      <c r="L2431" s="45">
        <f>VLOOKUP(H2431,'[1]CALCUL AS et AN'!$A$2:$AU$889,24,FALSE)</f>
        <v>58.9</v>
      </c>
      <c r="M2431" s="48">
        <f>VLOOKUP(H2431,'[1]CALCUL AS et AN'!$A$2:$AU$889,28,FALSE)</f>
        <v>58.9</v>
      </c>
      <c r="N2431">
        <v>58.9</v>
      </c>
      <c r="O2431" s="45">
        <f t="shared" si="173"/>
        <v>58.9</v>
      </c>
      <c r="P2431" s="48">
        <f t="shared" si="174"/>
        <v>58.9</v>
      </c>
      <c r="Q2431">
        <v>107.62</v>
      </c>
      <c r="R2431" s="45">
        <f>VLOOKUP(H2431,'[1]CALCUL AS et AN'!$A$2:$AU$889,46,FALSE)</f>
        <v>117.8</v>
      </c>
      <c r="S2431" s="48">
        <f>VLOOKUP(H2431,'[1]CALCUL AS et AN'!$A$2:$AU$889,47,FALSE)</f>
        <v>117.8</v>
      </c>
      <c r="T2431">
        <v>107.62</v>
      </c>
      <c r="U2431" s="45">
        <f t="shared" si="175"/>
        <v>117.8</v>
      </c>
      <c r="V2431" s="48">
        <f t="shared" si="176"/>
        <v>117.8</v>
      </c>
      <c r="W2431" t="s">
        <v>946</v>
      </c>
      <c r="X2431" t="s">
        <v>937</v>
      </c>
    </row>
    <row r="2432" spans="1:24" outlineLevel="2">
      <c r="A2432" t="s">
        <v>266</v>
      </c>
      <c r="B2432" s="73" t="str">
        <f t="shared" si="177"/>
        <v>01FV</v>
      </c>
      <c r="C2432" t="s">
        <v>502</v>
      </c>
      <c r="D2432">
        <v>1</v>
      </c>
      <c r="E2432" t="s">
        <v>503</v>
      </c>
      <c r="F2432">
        <v>7</v>
      </c>
      <c r="H2432" t="s">
        <v>502</v>
      </c>
      <c r="I2432">
        <v>3.22</v>
      </c>
      <c r="J2432">
        <v>1</v>
      </c>
      <c r="K2432">
        <v>3.22</v>
      </c>
      <c r="L2432" s="45">
        <f>VLOOKUP(H2432,'[1]CALCUL AS et AN'!$A$2:$AU$889,24,FALSE)</f>
        <v>3.22</v>
      </c>
      <c r="M2432" s="48">
        <f>VLOOKUP(H2432,'[1]CALCUL AS et AN'!$A$2:$AU$889,28,FALSE)</f>
        <v>3.22</v>
      </c>
      <c r="N2432">
        <v>3.22</v>
      </c>
      <c r="O2432" s="45">
        <f t="shared" si="173"/>
        <v>3.22</v>
      </c>
      <c r="P2432" s="48">
        <f t="shared" si="174"/>
        <v>3.22</v>
      </c>
      <c r="Q2432">
        <v>8.0500000000000007</v>
      </c>
      <c r="R2432" s="45">
        <f>VLOOKUP(H2432,'[1]CALCUL AS et AN'!$A$2:$AU$889,46,FALSE)</f>
        <v>8.0500000000000007</v>
      </c>
      <c r="S2432" s="48">
        <f>VLOOKUP(H2432,'[1]CALCUL AS et AN'!$A$2:$AU$889,47,FALSE)</f>
        <v>8.0500000000000007</v>
      </c>
      <c r="T2432">
        <v>8.0500000000000007</v>
      </c>
      <c r="U2432" s="45">
        <f t="shared" si="175"/>
        <v>8.0500000000000007</v>
      </c>
      <c r="V2432" s="48">
        <f t="shared" si="176"/>
        <v>8.0500000000000007</v>
      </c>
      <c r="W2432" t="s">
        <v>946</v>
      </c>
      <c r="X2432" t="s">
        <v>937</v>
      </c>
    </row>
    <row r="2433" spans="1:24" outlineLevel="2">
      <c r="A2433" t="s">
        <v>266</v>
      </c>
      <c r="B2433" s="73" t="str">
        <f t="shared" si="177"/>
        <v>01FV</v>
      </c>
      <c r="C2433" t="s">
        <v>472</v>
      </c>
      <c r="D2433">
        <v>1</v>
      </c>
      <c r="E2433" t="s">
        <v>993</v>
      </c>
      <c r="F2433">
        <v>4.87</v>
      </c>
      <c r="H2433" t="s">
        <v>472</v>
      </c>
      <c r="I2433">
        <v>0.94</v>
      </c>
      <c r="J2433">
        <v>1</v>
      </c>
      <c r="K2433">
        <v>0.94</v>
      </c>
      <c r="L2433" s="45">
        <f>VLOOKUP(H2433,'[1]CALCUL AS et AN'!$A$2:$AU$889,24,FALSE)</f>
        <v>2.1800000000000002</v>
      </c>
      <c r="M2433" s="48">
        <f>VLOOKUP(H2433,'[1]CALCUL AS et AN'!$A$2:$AU$889,28,FALSE)</f>
        <v>0.94</v>
      </c>
      <c r="N2433">
        <v>0.94</v>
      </c>
      <c r="O2433" s="45">
        <f t="shared" si="173"/>
        <v>2.1800000000000002</v>
      </c>
      <c r="P2433" s="48">
        <f t="shared" si="174"/>
        <v>0.94</v>
      </c>
      <c r="Q2433">
        <v>4.87</v>
      </c>
      <c r="R2433" s="45">
        <f>VLOOKUP(H2433,'[1]CALCUL AS et AN'!$A$2:$AU$889,46,FALSE)</f>
        <v>4.9050000000000002</v>
      </c>
      <c r="S2433" s="48">
        <f>VLOOKUP(H2433,'[1]CALCUL AS et AN'!$A$2:$AU$889,47,FALSE)</f>
        <v>2.1149999999999998</v>
      </c>
      <c r="T2433">
        <v>4.87</v>
      </c>
      <c r="U2433" s="45">
        <f t="shared" si="175"/>
        <v>4.9050000000000002</v>
      </c>
      <c r="V2433" s="48">
        <f t="shared" si="176"/>
        <v>2.1149999999999998</v>
      </c>
      <c r="W2433" t="s">
        <v>946</v>
      </c>
      <c r="X2433" t="s">
        <v>937</v>
      </c>
    </row>
    <row r="2434" spans="1:24" outlineLevel="1">
      <c r="A2434" s="73" t="s">
        <v>3219</v>
      </c>
      <c r="B2434" s="73" t="str">
        <f t="shared" si="177"/>
        <v>KITCOL01FV</v>
      </c>
      <c r="N2434">
        <f>SUBTOTAL(9,N2431:N2433)</f>
        <v>63.059999999999995</v>
      </c>
      <c r="O2434" s="45">
        <f>SUBTOTAL(9,O2431:O2433)</f>
        <v>64.3</v>
      </c>
      <c r="P2434" s="48">
        <f>SUBTOTAL(9,P2431:P2433)</f>
        <v>63.059999999999995</v>
      </c>
      <c r="T2434">
        <f>SUBTOTAL(9,T2431:T2433)</f>
        <v>120.54</v>
      </c>
      <c r="U2434" s="45">
        <f>SUBTOTAL(9,U2431:U2433)</f>
        <v>130.755</v>
      </c>
      <c r="V2434" s="48">
        <f>SUBTOTAL(9,V2431:V2433)</f>
        <v>127.96499999999999</v>
      </c>
    </row>
    <row r="2435" spans="1:24" outlineLevel="2">
      <c r="A2435" t="s">
        <v>349</v>
      </c>
      <c r="B2435" s="73" t="str">
        <f t="shared" si="177"/>
        <v>H3X2</v>
      </c>
      <c r="C2435" t="s">
        <v>512</v>
      </c>
      <c r="D2435">
        <v>2</v>
      </c>
      <c r="E2435" t="s">
        <v>1006</v>
      </c>
      <c r="F2435">
        <v>4.63</v>
      </c>
      <c r="H2435" t="s">
        <v>512</v>
      </c>
      <c r="I2435">
        <v>2.63</v>
      </c>
      <c r="J2435">
        <v>1</v>
      </c>
      <c r="K2435">
        <v>2.63</v>
      </c>
      <c r="L2435" s="45">
        <f>VLOOKUP(H2435,'[1]CALCUL AS et AN'!$A$2:$AU$889,24,FALSE)</f>
        <v>2.63</v>
      </c>
      <c r="M2435" s="48">
        <f>VLOOKUP(H2435,'[1]CALCUL AS et AN'!$A$2:$AU$889,28,FALSE)</f>
        <v>2.63</v>
      </c>
      <c r="N2435">
        <v>5.26</v>
      </c>
      <c r="O2435" s="45">
        <f t="shared" si="173"/>
        <v>5.26</v>
      </c>
      <c r="P2435" s="48">
        <f t="shared" si="174"/>
        <v>5.26</v>
      </c>
      <c r="Q2435">
        <v>4.7300000000000004</v>
      </c>
      <c r="R2435" s="45">
        <f>VLOOKUP(H2435,'[1]CALCUL AS et AN'!$A$2:$AU$889,46,FALSE)</f>
        <v>5.26</v>
      </c>
      <c r="S2435" s="48">
        <f>VLOOKUP(H2435,'[1]CALCUL AS et AN'!$A$2:$AU$889,47,FALSE)</f>
        <v>5.26</v>
      </c>
      <c r="T2435">
        <v>9.4600000000000009</v>
      </c>
      <c r="U2435" s="45">
        <f t="shared" si="175"/>
        <v>10.52</v>
      </c>
      <c r="V2435" s="48">
        <f t="shared" si="176"/>
        <v>10.52</v>
      </c>
      <c r="W2435" t="s">
        <v>946</v>
      </c>
      <c r="X2435" t="s">
        <v>937</v>
      </c>
    </row>
    <row r="2436" spans="1:24" outlineLevel="2">
      <c r="A2436" t="s">
        <v>349</v>
      </c>
      <c r="B2436" s="73" t="str">
        <f t="shared" si="177"/>
        <v>H3X2</v>
      </c>
      <c r="C2436" t="s">
        <v>1858</v>
      </c>
      <c r="D2436">
        <v>1</v>
      </c>
      <c r="E2436" t="s">
        <v>1859</v>
      </c>
      <c r="F2436">
        <v>380.05</v>
      </c>
      <c r="H2436" t="s">
        <v>1858</v>
      </c>
      <c r="I2436">
        <v>287.92</v>
      </c>
      <c r="J2436">
        <v>1</v>
      </c>
      <c r="K2436">
        <v>287.92</v>
      </c>
      <c r="L2436" s="45">
        <f>VLOOKUP(H2436,'[1]CALCUL AS et AN'!$A$2:$AU$889,24,FALSE)</f>
        <v>287.91669999999999</v>
      </c>
      <c r="M2436" s="48">
        <f>VLOOKUP(H2436,'[1]CALCUL AS et AN'!$A$2:$AU$889,28,FALSE)</f>
        <v>359.89587499999999</v>
      </c>
      <c r="N2436">
        <v>287.92</v>
      </c>
      <c r="O2436" s="45">
        <f t="shared" si="173"/>
        <v>287.91669999999999</v>
      </c>
      <c r="P2436" s="48">
        <f t="shared" si="174"/>
        <v>359.89587499999999</v>
      </c>
      <c r="Q2436">
        <v>380.05</v>
      </c>
      <c r="R2436" s="45">
        <f>VLOOKUP(H2436,'[1]CALCUL AS et AN'!$A$2:$AU$889,46,FALSE)</f>
        <v>382.92921100000001</v>
      </c>
      <c r="S2436" s="48">
        <f>VLOOKUP(H2436,'[1]CALCUL AS et AN'!$A$2:$AU$889,47,FALSE)</f>
        <v>478.66151375000004</v>
      </c>
      <c r="T2436">
        <v>380.05</v>
      </c>
      <c r="U2436" s="45">
        <f t="shared" si="175"/>
        <v>382.92921100000001</v>
      </c>
      <c r="V2436" s="48">
        <f t="shared" si="176"/>
        <v>478.66151375000004</v>
      </c>
      <c r="W2436" t="s">
        <v>946</v>
      </c>
      <c r="X2436" t="s">
        <v>951</v>
      </c>
    </row>
    <row r="2437" spans="1:24" outlineLevel="2">
      <c r="A2437" t="s">
        <v>349</v>
      </c>
      <c r="B2437" s="73" t="str">
        <f t="shared" si="177"/>
        <v>H3X2</v>
      </c>
      <c r="C2437" t="s">
        <v>1467</v>
      </c>
      <c r="D2437">
        <v>1</v>
      </c>
      <c r="E2437" t="s">
        <v>1468</v>
      </c>
      <c r="F2437">
        <v>64.959999999999994</v>
      </c>
      <c r="H2437" t="s">
        <v>1467</v>
      </c>
      <c r="I2437">
        <v>46</v>
      </c>
      <c r="J2437">
        <v>1</v>
      </c>
      <c r="K2437">
        <v>46</v>
      </c>
      <c r="L2437" s="45">
        <f>VLOOKUP(H2437,'[1]CALCUL AS et AN'!$A$2:$AU$889,24,FALSE)</f>
        <v>46</v>
      </c>
      <c r="M2437" s="48">
        <f>VLOOKUP(H2437,'[1]CALCUL AS et AN'!$A$2:$AU$889,28,FALSE)</f>
        <v>46</v>
      </c>
      <c r="N2437">
        <v>46</v>
      </c>
      <c r="O2437" s="45">
        <f t="shared" si="173"/>
        <v>46</v>
      </c>
      <c r="P2437" s="48">
        <f t="shared" si="174"/>
        <v>46</v>
      </c>
      <c r="Q2437">
        <v>64.959999999999994</v>
      </c>
      <c r="R2437" s="45">
        <f>VLOOKUP(H2437,'[1]CALCUL AS et AN'!$A$2:$AU$889,46,FALSE)</f>
        <v>69</v>
      </c>
      <c r="S2437" s="48">
        <f>VLOOKUP(H2437,'[1]CALCUL AS et AN'!$A$2:$AU$889,47,FALSE)</f>
        <v>69</v>
      </c>
      <c r="T2437">
        <v>64.959999999999994</v>
      </c>
      <c r="U2437" s="45">
        <f t="shared" si="175"/>
        <v>69</v>
      </c>
      <c r="V2437" s="48">
        <f t="shared" si="176"/>
        <v>69</v>
      </c>
      <c r="W2437" t="s">
        <v>946</v>
      </c>
      <c r="X2437" t="s">
        <v>951</v>
      </c>
    </row>
    <row r="2438" spans="1:24" outlineLevel="2">
      <c r="A2438" t="s">
        <v>349</v>
      </c>
      <c r="B2438" s="73" t="str">
        <f t="shared" si="177"/>
        <v>H3X2</v>
      </c>
      <c r="C2438" t="s">
        <v>1445</v>
      </c>
      <c r="D2438">
        <v>6</v>
      </c>
      <c r="E2438" t="s">
        <v>1446</v>
      </c>
      <c r="F2438">
        <v>40.47</v>
      </c>
      <c r="H2438" t="s">
        <v>1445</v>
      </c>
      <c r="I2438">
        <v>28.7</v>
      </c>
      <c r="J2438">
        <v>1</v>
      </c>
      <c r="K2438">
        <v>28.7</v>
      </c>
      <c r="L2438" s="45">
        <f>VLOOKUP(H2438,'[1]CALCUL AS et AN'!$A$2:$AU$889,24,FALSE)</f>
        <v>28.7</v>
      </c>
      <c r="M2438" s="48">
        <f>VLOOKUP(H2438,'[1]CALCUL AS et AN'!$A$2:$AU$889,28,FALSE)</f>
        <v>28.7</v>
      </c>
      <c r="N2438">
        <v>172.2</v>
      </c>
      <c r="O2438" s="45">
        <f t="shared" si="173"/>
        <v>172.2</v>
      </c>
      <c r="P2438" s="48">
        <f t="shared" si="174"/>
        <v>172.2</v>
      </c>
      <c r="Q2438">
        <v>40.47</v>
      </c>
      <c r="R2438" s="45">
        <f>VLOOKUP(H2438,'[1]CALCUL AS et AN'!$A$2:$AU$889,46,FALSE)</f>
        <v>43.05</v>
      </c>
      <c r="S2438" s="48">
        <f>VLOOKUP(H2438,'[1]CALCUL AS et AN'!$A$2:$AU$889,47,FALSE)</f>
        <v>43.05</v>
      </c>
      <c r="T2438">
        <v>242.82</v>
      </c>
      <c r="U2438" s="45">
        <f t="shared" si="175"/>
        <v>258.29999999999995</v>
      </c>
      <c r="V2438" s="48">
        <f t="shared" si="176"/>
        <v>258.29999999999995</v>
      </c>
      <c r="W2438" t="s">
        <v>946</v>
      </c>
      <c r="X2438" t="s">
        <v>951</v>
      </c>
    </row>
    <row r="2439" spans="1:24" outlineLevel="2">
      <c r="A2439" t="s">
        <v>349</v>
      </c>
      <c r="B2439" s="73" t="str">
        <f t="shared" si="177"/>
        <v>H3X2</v>
      </c>
      <c r="C2439" t="s">
        <v>412</v>
      </c>
      <c r="D2439">
        <v>1</v>
      </c>
      <c r="E2439" t="s">
        <v>413</v>
      </c>
      <c r="F2439">
        <v>16.5</v>
      </c>
      <c r="H2439" t="s">
        <v>412</v>
      </c>
      <c r="I2439">
        <v>13.85</v>
      </c>
      <c r="J2439">
        <v>1</v>
      </c>
      <c r="K2439">
        <v>13.85</v>
      </c>
      <c r="L2439" s="45">
        <f>VLOOKUP(H2439,'[1]CALCUL AS et AN'!$A$2:$AU$889,24,FALSE)</f>
        <v>13.85</v>
      </c>
      <c r="M2439" s="48">
        <f>VLOOKUP(H2439,'[1]CALCUL AS et AN'!$A$2:$AU$889,28,FALSE)</f>
        <v>13.85</v>
      </c>
      <c r="N2439">
        <v>13.85</v>
      </c>
      <c r="O2439" s="45">
        <f t="shared" si="173"/>
        <v>13.85</v>
      </c>
      <c r="P2439" s="48">
        <f t="shared" si="174"/>
        <v>13.85</v>
      </c>
      <c r="Q2439">
        <v>20.78</v>
      </c>
      <c r="R2439" s="45">
        <f>VLOOKUP(H2439,'[1]CALCUL AS et AN'!$A$2:$AU$889,46,FALSE)</f>
        <v>20.774999999999999</v>
      </c>
      <c r="S2439" s="48">
        <f>VLOOKUP(H2439,'[1]CALCUL AS et AN'!$A$2:$AU$889,47,FALSE)</f>
        <v>20.774999999999999</v>
      </c>
      <c r="T2439">
        <v>20.78</v>
      </c>
      <c r="U2439" s="45">
        <f t="shared" si="175"/>
        <v>20.774999999999999</v>
      </c>
      <c r="V2439" s="48">
        <f t="shared" si="176"/>
        <v>20.774999999999999</v>
      </c>
      <c r="W2439" t="s">
        <v>946</v>
      </c>
      <c r="X2439" t="s">
        <v>937</v>
      </c>
    </row>
    <row r="2440" spans="1:24" outlineLevel="1">
      <c r="A2440" s="73" t="s">
        <v>3220</v>
      </c>
      <c r="B2440" s="73" t="str">
        <f t="shared" si="177"/>
        <v>PSFV3EH3X2</v>
      </c>
      <c r="N2440">
        <f>SUBTOTAL(9,N2435:N2439)</f>
        <v>525.23</v>
      </c>
      <c r="O2440" s="45">
        <f>SUBTOTAL(9,O2435:O2439)</f>
        <v>525.22669999999994</v>
      </c>
      <c r="P2440" s="48">
        <f>SUBTOTAL(9,P2435:P2439)</f>
        <v>597.20587499999999</v>
      </c>
      <c r="T2440">
        <f>SUBTOTAL(9,T2435:T2439)</f>
        <v>718.06999999999994</v>
      </c>
      <c r="U2440" s="45">
        <f>SUBTOTAL(9,U2435:U2439)</f>
        <v>741.52421099999992</v>
      </c>
      <c r="V2440" s="48">
        <f>SUBTOTAL(9,V2435:V2439)</f>
        <v>837.25651374999995</v>
      </c>
    </row>
    <row r="2441" spans="1:24" outlineLevel="2">
      <c r="A2441" t="s">
        <v>351</v>
      </c>
      <c r="B2441" s="73" t="str">
        <f t="shared" si="177"/>
        <v>H4X2</v>
      </c>
      <c r="C2441" t="s">
        <v>512</v>
      </c>
      <c r="D2441">
        <v>2</v>
      </c>
      <c r="E2441" t="s">
        <v>1006</v>
      </c>
      <c r="F2441">
        <v>4.63</v>
      </c>
      <c r="H2441" t="s">
        <v>512</v>
      </c>
      <c r="I2441">
        <v>2.63</v>
      </c>
      <c r="J2441">
        <v>1</v>
      </c>
      <c r="K2441">
        <v>2.63</v>
      </c>
      <c r="L2441" s="45">
        <f>VLOOKUP(H2441,'[1]CALCUL AS et AN'!$A$2:$AU$889,24,FALSE)</f>
        <v>2.63</v>
      </c>
      <c r="M2441" s="48">
        <f>VLOOKUP(H2441,'[1]CALCUL AS et AN'!$A$2:$AU$889,28,FALSE)</f>
        <v>2.63</v>
      </c>
      <c r="N2441">
        <v>5.26</v>
      </c>
      <c r="O2441" s="45">
        <f t="shared" si="173"/>
        <v>5.26</v>
      </c>
      <c r="P2441" s="48">
        <f t="shared" si="174"/>
        <v>5.26</v>
      </c>
      <c r="Q2441">
        <v>4.7300000000000004</v>
      </c>
      <c r="R2441" s="45">
        <f>VLOOKUP(H2441,'[1]CALCUL AS et AN'!$A$2:$AU$889,46,FALSE)</f>
        <v>5.26</v>
      </c>
      <c r="S2441" s="48">
        <f>VLOOKUP(H2441,'[1]CALCUL AS et AN'!$A$2:$AU$889,47,FALSE)</f>
        <v>5.26</v>
      </c>
      <c r="T2441">
        <v>9.4600000000000009</v>
      </c>
      <c r="U2441" s="45">
        <f t="shared" si="175"/>
        <v>10.52</v>
      </c>
      <c r="V2441" s="48">
        <f t="shared" si="176"/>
        <v>10.52</v>
      </c>
      <c r="W2441" t="s">
        <v>946</v>
      </c>
      <c r="X2441" t="s">
        <v>937</v>
      </c>
    </row>
    <row r="2442" spans="1:24" outlineLevel="2">
      <c r="A2442" t="s">
        <v>351</v>
      </c>
      <c r="B2442" s="73" t="str">
        <f t="shared" si="177"/>
        <v>H4X2</v>
      </c>
      <c r="C2442" t="s">
        <v>1861</v>
      </c>
      <c r="D2442">
        <v>1</v>
      </c>
      <c r="E2442" t="s">
        <v>1862</v>
      </c>
      <c r="F2442">
        <v>465.73</v>
      </c>
      <c r="H2442" t="s">
        <v>1861</v>
      </c>
      <c r="I2442">
        <v>352.82</v>
      </c>
      <c r="J2442">
        <v>1</v>
      </c>
      <c r="K2442">
        <v>352.82</v>
      </c>
      <c r="L2442" s="45">
        <f>VLOOKUP(H2442,'[1]CALCUL AS et AN'!$A$2:$AU$889,24,FALSE)</f>
        <v>352.82339999999999</v>
      </c>
      <c r="M2442" s="48">
        <f>VLOOKUP(H2442,'[1]CALCUL AS et AN'!$A$2:$AU$889,28,FALSE)</f>
        <v>441.02924999999999</v>
      </c>
      <c r="N2442">
        <v>352.82</v>
      </c>
      <c r="O2442" s="45">
        <f t="shared" si="173"/>
        <v>352.82339999999999</v>
      </c>
      <c r="P2442" s="48">
        <f t="shared" si="174"/>
        <v>441.02924999999999</v>
      </c>
      <c r="Q2442">
        <v>465.73</v>
      </c>
      <c r="R2442" s="45">
        <f>VLOOKUP(H2442,'[1]CALCUL AS et AN'!$A$2:$AU$889,46,FALSE)</f>
        <v>469.25512200000003</v>
      </c>
      <c r="S2442" s="48">
        <f>VLOOKUP(H2442,'[1]CALCUL AS et AN'!$A$2:$AU$889,47,FALSE)</f>
        <v>586.56890250000004</v>
      </c>
      <c r="T2442">
        <v>465.73</v>
      </c>
      <c r="U2442" s="45">
        <f t="shared" si="175"/>
        <v>469.25512200000003</v>
      </c>
      <c r="V2442" s="48">
        <f t="shared" si="176"/>
        <v>586.56890250000004</v>
      </c>
      <c r="W2442" t="s">
        <v>946</v>
      </c>
      <c r="X2442" t="s">
        <v>951</v>
      </c>
    </row>
    <row r="2443" spans="1:24" outlineLevel="2">
      <c r="A2443" t="s">
        <v>351</v>
      </c>
      <c r="B2443" s="73" t="str">
        <f t="shared" si="177"/>
        <v>H4X2</v>
      </c>
      <c r="C2443" t="s">
        <v>1445</v>
      </c>
      <c r="D2443">
        <v>8</v>
      </c>
      <c r="E2443" t="s">
        <v>1446</v>
      </c>
      <c r="F2443">
        <v>40.47</v>
      </c>
      <c r="H2443" t="s">
        <v>1445</v>
      </c>
      <c r="I2443">
        <v>28.7</v>
      </c>
      <c r="J2443">
        <v>1</v>
      </c>
      <c r="K2443">
        <v>28.7</v>
      </c>
      <c r="L2443" s="45">
        <f>VLOOKUP(H2443,'[1]CALCUL AS et AN'!$A$2:$AU$889,24,FALSE)</f>
        <v>28.7</v>
      </c>
      <c r="M2443" s="48">
        <f>VLOOKUP(H2443,'[1]CALCUL AS et AN'!$A$2:$AU$889,28,FALSE)</f>
        <v>28.7</v>
      </c>
      <c r="N2443">
        <v>229.6</v>
      </c>
      <c r="O2443" s="45">
        <f t="shared" si="173"/>
        <v>229.6</v>
      </c>
      <c r="P2443" s="48">
        <f t="shared" si="174"/>
        <v>229.6</v>
      </c>
      <c r="Q2443">
        <v>40.47</v>
      </c>
      <c r="R2443" s="45">
        <f>VLOOKUP(H2443,'[1]CALCUL AS et AN'!$A$2:$AU$889,46,FALSE)</f>
        <v>43.05</v>
      </c>
      <c r="S2443" s="48">
        <f>VLOOKUP(H2443,'[1]CALCUL AS et AN'!$A$2:$AU$889,47,FALSE)</f>
        <v>43.05</v>
      </c>
      <c r="T2443">
        <v>323.76</v>
      </c>
      <c r="U2443" s="45">
        <f t="shared" si="175"/>
        <v>344.4</v>
      </c>
      <c r="V2443" s="48">
        <f t="shared" si="176"/>
        <v>344.4</v>
      </c>
      <c r="W2443" t="s">
        <v>946</v>
      </c>
      <c r="X2443" t="s">
        <v>951</v>
      </c>
    </row>
    <row r="2444" spans="1:24" outlineLevel="2">
      <c r="A2444" t="s">
        <v>351</v>
      </c>
      <c r="B2444" s="73" t="str">
        <f t="shared" si="177"/>
        <v>H4X2</v>
      </c>
      <c r="C2444" t="s">
        <v>412</v>
      </c>
      <c r="D2444">
        <v>1</v>
      </c>
      <c r="E2444" t="s">
        <v>413</v>
      </c>
      <c r="F2444">
        <v>16.5</v>
      </c>
      <c r="H2444" t="s">
        <v>412</v>
      </c>
      <c r="I2444">
        <v>13.85</v>
      </c>
      <c r="J2444">
        <v>1</v>
      </c>
      <c r="K2444">
        <v>13.85</v>
      </c>
      <c r="L2444" s="45">
        <f>VLOOKUP(H2444,'[1]CALCUL AS et AN'!$A$2:$AU$889,24,FALSE)</f>
        <v>13.85</v>
      </c>
      <c r="M2444" s="48">
        <f>VLOOKUP(H2444,'[1]CALCUL AS et AN'!$A$2:$AU$889,28,FALSE)</f>
        <v>13.85</v>
      </c>
      <c r="N2444">
        <v>13.85</v>
      </c>
      <c r="O2444" s="45">
        <f t="shared" si="173"/>
        <v>13.85</v>
      </c>
      <c r="P2444" s="48">
        <f t="shared" si="174"/>
        <v>13.85</v>
      </c>
      <c r="Q2444">
        <v>20.78</v>
      </c>
      <c r="R2444" s="45">
        <f>VLOOKUP(H2444,'[1]CALCUL AS et AN'!$A$2:$AU$889,46,FALSE)</f>
        <v>20.774999999999999</v>
      </c>
      <c r="S2444" s="48">
        <f>VLOOKUP(H2444,'[1]CALCUL AS et AN'!$A$2:$AU$889,47,FALSE)</f>
        <v>20.774999999999999</v>
      </c>
      <c r="T2444">
        <v>20.78</v>
      </c>
      <c r="U2444" s="45">
        <f t="shared" si="175"/>
        <v>20.774999999999999</v>
      </c>
      <c r="V2444" s="48">
        <f t="shared" si="176"/>
        <v>20.774999999999999</v>
      </c>
      <c r="W2444" t="s">
        <v>946</v>
      </c>
      <c r="X2444" t="s">
        <v>937</v>
      </c>
    </row>
    <row r="2445" spans="1:24" outlineLevel="2">
      <c r="A2445" t="s">
        <v>351</v>
      </c>
      <c r="B2445" s="73" t="str">
        <f t="shared" si="177"/>
        <v>H4X2</v>
      </c>
      <c r="C2445" t="s">
        <v>2137</v>
      </c>
      <c r="D2445">
        <v>2</v>
      </c>
      <c r="E2445" t="s">
        <v>2138</v>
      </c>
      <c r="F2445">
        <v>34.299999999999997</v>
      </c>
      <c r="H2445" t="s">
        <v>2137</v>
      </c>
      <c r="I2445">
        <v>39.5</v>
      </c>
      <c r="J2445">
        <v>1</v>
      </c>
      <c r="K2445">
        <v>39.5</v>
      </c>
      <c r="L2445" s="45">
        <f>VLOOKUP(H2445,'[1]CALCUL AS et AN'!$A$2:$AU$889,24,FALSE)</f>
        <v>39.5</v>
      </c>
      <c r="M2445" s="48">
        <f>VLOOKUP(H2445,'[1]CALCUL AS et AN'!$A$2:$AU$889,28,FALSE)</f>
        <v>39.5</v>
      </c>
      <c r="N2445">
        <v>79</v>
      </c>
      <c r="O2445" s="45">
        <f t="shared" si="173"/>
        <v>79</v>
      </c>
      <c r="P2445" s="48">
        <f t="shared" si="174"/>
        <v>79</v>
      </c>
      <c r="Q2445">
        <v>34.299999999999997</v>
      </c>
      <c r="R2445" s="45">
        <f>VLOOKUP(H2445,'[1]CALCUL AS et AN'!$A$2:$AU$889,46,FALSE)</f>
        <v>59.25</v>
      </c>
      <c r="S2445" s="48">
        <f>VLOOKUP(H2445,'[1]CALCUL AS et AN'!$A$2:$AU$889,47,FALSE)</f>
        <v>47.4</v>
      </c>
      <c r="T2445">
        <v>68.599999999999994</v>
      </c>
      <c r="U2445" s="45">
        <f t="shared" si="175"/>
        <v>118.5</v>
      </c>
      <c r="V2445" s="48">
        <f t="shared" si="176"/>
        <v>94.8</v>
      </c>
      <c r="W2445" t="s">
        <v>946</v>
      </c>
      <c r="X2445" t="s">
        <v>951</v>
      </c>
    </row>
    <row r="2446" spans="1:24" outlineLevel="1">
      <c r="A2446" s="73" t="s">
        <v>3221</v>
      </c>
      <c r="B2446" s="73" t="str">
        <f t="shared" si="177"/>
        <v>PSFV4EH4X2</v>
      </c>
      <c r="N2446">
        <f>SUBTOTAL(9,N2441:N2445)</f>
        <v>680.53</v>
      </c>
      <c r="O2446" s="45">
        <f>SUBTOTAL(9,O2441:O2445)</f>
        <v>680.53340000000003</v>
      </c>
      <c r="P2446" s="48">
        <f>SUBTOTAL(9,P2441:P2445)</f>
        <v>768.73924999999997</v>
      </c>
      <c r="T2446">
        <f>SUBTOTAL(9,T2441:T2445)</f>
        <v>888.33</v>
      </c>
      <c r="U2446" s="45">
        <f>SUBTOTAL(9,U2441:U2445)</f>
        <v>963.45012199999996</v>
      </c>
      <c r="V2446" s="48">
        <f>SUBTOTAL(9,V2441:V2445)</f>
        <v>1057.0639025</v>
      </c>
    </row>
    <row r="2447" spans="1:24" outlineLevel="2">
      <c r="A2447" t="s">
        <v>353</v>
      </c>
      <c r="B2447" s="73" t="str">
        <f t="shared" si="177"/>
        <v>H4X2.5</v>
      </c>
      <c r="C2447" t="s">
        <v>512</v>
      </c>
      <c r="D2447">
        <v>2</v>
      </c>
      <c r="E2447" t="s">
        <v>1006</v>
      </c>
      <c r="F2447">
        <v>4.63</v>
      </c>
      <c r="H2447" t="s">
        <v>512</v>
      </c>
      <c r="I2447">
        <v>2.63</v>
      </c>
      <c r="J2447">
        <v>1</v>
      </c>
      <c r="K2447">
        <v>2.63</v>
      </c>
      <c r="L2447" s="45">
        <f>VLOOKUP(H2447,'[1]CALCUL AS et AN'!$A$2:$AU$889,24,FALSE)</f>
        <v>2.63</v>
      </c>
      <c r="M2447" s="48">
        <f>VLOOKUP(H2447,'[1]CALCUL AS et AN'!$A$2:$AU$889,28,FALSE)</f>
        <v>2.63</v>
      </c>
      <c r="N2447">
        <v>5.26</v>
      </c>
      <c r="O2447" s="45">
        <f t="shared" si="173"/>
        <v>5.26</v>
      </c>
      <c r="P2447" s="48">
        <f t="shared" si="174"/>
        <v>5.26</v>
      </c>
      <c r="Q2447">
        <v>4.7300000000000004</v>
      </c>
      <c r="R2447" s="45">
        <f>VLOOKUP(H2447,'[1]CALCUL AS et AN'!$A$2:$AU$889,46,FALSE)</f>
        <v>5.26</v>
      </c>
      <c r="S2447" s="48">
        <f>VLOOKUP(H2447,'[1]CALCUL AS et AN'!$A$2:$AU$889,47,FALSE)</f>
        <v>5.26</v>
      </c>
      <c r="T2447">
        <v>9.4600000000000009</v>
      </c>
      <c r="U2447" s="45">
        <f t="shared" si="175"/>
        <v>10.52</v>
      </c>
      <c r="V2447" s="48">
        <f t="shared" si="176"/>
        <v>10.52</v>
      </c>
      <c r="W2447" t="s">
        <v>946</v>
      </c>
      <c r="X2447" t="s">
        <v>937</v>
      </c>
    </row>
    <row r="2448" spans="1:24" outlineLevel="2">
      <c r="A2448" t="s">
        <v>353</v>
      </c>
      <c r="B2448" s="73" t="str">
        <f t="shared" si="177"/>
        <v>H4X2.5</v>
      </c>
      <c r="C2448" t="s">
        <v>2137</v>
      </c>
      <c r="D2448">
        <v>2</v>
      </c>
      <c r="E2448" t="s">
        <v>2138</v>
      </c>
      <c r="F2448">
        <v>34.299999999999997</v>
      </c>
      <c r="H2448" t="s">
        <v>2137</v>
      </c>
      <c r="I2448">
        <v>39.5</v>
      </c>
      <c r="J2448">
        <v>1</v>
      </c>
      <c r="K2448">
        <v>39.5</v>
      </c>
      <c r="L2448" s="45">
        <f>VLOOKUP(H2448,'[1]CALCUL AS et AN'!$A$2:$AU$889,24,FALSE)</f>
        <v>39.5</v>
      </c>
      <c r="M2448" s="48">
        <f>VLOOKUP(H2448,'[1]CALCUL AS et AN'!$A$2:$AU$889,28,FALSE)</f>
        <v>39.5</v>
      </c>
      <c r="N2448">
        <v>79</v>
      </c>
      <c r="O2448" s="45">
        <f t="shared" si="173"/>
        <v>79</v>
      </c>
      <c r="P2448" s="48">
        <f t="shared" si="174"/>
        <v>79</v>
      </c>
      <c r="Q2448">
        <v>34.299999999999997</v>
      </c>
      <c r="R2448" s="45">
        <f>VLOOKUP(H2448,'[1]CALCUL AS et AN'!$A$2:$AU$889,46,FALSE)</f>
        <v>59.25</v>
      </c>
      <c r="S2448" s="48">
        <f>VLOOKUP(H2448,'[1]CALCUL AS et AN'!$A$2:$AU$889,47,FALSE)</f>
        <v>47.4</v>
      </c>
      <c r="T2448">
        <v>68.599999999999994</v>
      </c>
      <c r="U2448" s="45">
        <f t="shared" si="175"/>
        <v>118.5</v>
      </c>
      <c r="V2448" s="48">
        <f t="shared" si="176"/>
        <v>94.8</v>
      </c>
      <c r="W2448" t="s">
        <v>946</v>
      </c>
      <c r="X2448" t="s">
        <v>951</v>
      </c>
    </row>
    <row r="2449" spans="1:24" outlineLevel="2">
      <c r="A2449" t="s">
        <v>353</v>
      </c>
      <c r="B2449" s="73" t="str">
        <f t="shared" si="177"/>
        <v>H4X2.5</v>
      </c>
      <c r="C2449" t="s">
        <v>1864</v>
      </c>
      <c r="D2449">
        <v>1</v>
      </c>
      <c r="E2449" t="s">
        <v>1865</v>
      </c>
      <c r="F2449">
        <v>519.85</v>
      </c>
      <c r="H2449" t="s">
        <v>1864</v>
      </c>
      <c r="I2449">
        <v>393.83</v>
      </c>
      <c r="J2449">
        <v>1</v>
      </c>
      <c r="K2449">
        <v>393.83</v>
      </c>
      <c r="L2449" s="45">
        <f>VLOOKUP(H2449,'[1]CALCUL AS et AN'!$A$2:$AU$889,24,FALSE)</f>
        <v>393.82839999999999</v>
      </c>
      <c r="M2449" s="48">
        <f>VLOOKUP(H2449,'[1]CALCUL AS et AN'!$A$2:$AU$889,28,FALSE)</f>
        <v>492.28549999999996</v>
      </c>
      <c r="N2449">
        <v>393.83</v>
      </c>
      <c r="O2449" s="45">
        <f t="shared" si="173"/>
        <v>393.82839999999999</v>
      </c>
      <c r="P2449" s="48">
        <f t="shared" si="174"/>
        <v>492.28549999999996</v>
      </c>
      <c r="Q2449">
        <v>519.85</v>
      </c>
      <c r="R2449" s="45">
        <f>VLOOKUP(H2449,'[1]CALCUL AS et AN'!$A$2:$AU$889,46,FALSE)</f>
        <v>523.79177200000004</v>
      </c>
      <c r="S2449" s="48">
        <f>VLOOKUP(H2449,'[1]CALCUL AS et AN'!$A$2:$AU$889,47,FALSE)</f>
        <v>654.73971499999993</v>
      </c>
      <c r="T2449">
        <v>519.85</v>
      </c>
      <c r="U2449" s="45">
        <f t="shared" si="175"/>
        <v>523.79177200000004</v>
      </c>
      <c r="V2449" s="48">
        <f t="shared" si="176"/>
        <v>654.73971499999993</v>
      </c>
      <c r="W2449" t="s">
        <v>946</v>
      </c>
      <c r="X2449" t="s">
        <v>951</v>
      </c>
    </row>
    <row r="2450" spans="1:24" outlineLevel="2">
      <c r="A2450" t="s">
        <v>353</v>
      </c>
      <c r="B2450" s="73" t="str">
        <f t="shared" si="177"/>
        <v>H4X2.5</v>
      </c>
      <c r="C2450" t="s">
        <v>1448</v>
      </c>
      <c r="D2450">
        <v>8</v>
      </c>
      <c r="E2450" t="s">
        <v>1449</v>
      </c>
      <c r="F2450">
        <v>49.77</v>
      </c>
      <c r="H2450" t="s">
        <v>1448</v>
      </c>
      <c r="I2450">
        <v>35.299999999999997</v>
      </c>
      <c r="J2450">
        <v>1</v>
      </c>
      <c r="K2450">
        <v>35.299999999999997</v>
      </c>
      <c r="L2450" s="45">
        <f>VLOOKUP(H2450,'[1]CALCUL AS et AN'!$A$2:$AU$889,24,FALSE)</f>
        <v>35.299999999999997</v>
      </c>
      <c r="M2450" s="48">
        <f>VLOOKUP(H2450,'[1]CALCUL AS et AN'!$A$2:$AU$889,28,FALSE)</f>
        <v>35.299999999999997</v>
      </c>
      <c r="N2450">
        <v>282.39999999999998</v>
      </c>
      <c r="O2450" s="45">
        <f t="shared" si="173"/>
        <v>282.39999999999998</v>
      </c>
      <c r="P2450" s="48">
        <f t="shared" si="174"/>
        <v>282.39999999999998</v>
      </c>
      <c r="Q2450">
        <v>49.77</v>
      </c>
      <c r="R2450" s="45">
        <f>VLOOKUP(H2450,'[1]CALCUL AS et AN'!$A$2:$AU$889,46,FALSE)</f>
        <v>52.949999999999996</v>
      </c>
      <c r="S2450" s="48">
        <f>VLOOKUP(H2450,'[1]CALCUL AS et AN'!$A$2:$AU$889,47,FALSE)</f>
        <v>52.949999999999996</v>
      </c>
      <c r="T2450">
        <v>398.16</v>
      </c>
      <c r="U2450" s="45">
        <f t="shared" si="175"/>
        <v>423.59999999999997</v>
      </c>
      <c r="V2450" s="48">
        <f t="shared" si="176"/>
        <v>423.59999999999997</v>
      </c>
      <c r="W2450" t="s">
        <v>946</v>
      </c>
      <c r="X2450" t="s">
        <v>951</v>
      </c>
    </row>
    <row r="2451" spans="1:24" outlineLevel="2">
      <c r="A2451" t="s">
        <v>353</v>
      </c>
      <c r="B2451" s="73" t="str">
        <f t="shared" ref="B2451:B2514" si="178">MID(A2451,7,100)</f>
        <v>H4X2.5</v>
      </c>
      <c r="C2451" t="s">
        <v>412</v>
      </c>
      <c r="D2451">
        <v>1</v>
      </c>
      <c r="E2451" t="s">
        <v>413</v>
      </c>
      <c r="F2451">
        <v>16.5</v>
      </c>
      <c r="H2451" t="s">
        <v>412</v>
      </c>
      <c r="I2451">
        <v>13.85</v>
      </c>
      <c r="J2451">
        <v>1</v>
      </c>
      <c r="K2451">
        <v>13.85</v>
      </c>
      <c r="L2451" s="45">
        <f>VLOOKUP(H2451,'[1]CALCUL AS et AN'!$A$2:$AU$889,24,FALSE)</f>
        <v>13.85</v>
      </c>
      <c r="M2451" s="48">
        <f>VLOOKUP(H2451,'[1]CALCUL AS et AN'!$A$2:$AU$889,28,FALSE)</f>
        <v>13.85</v>
      </c>
      <c r="N2451">
        <v>13.85</v>
      </c>
      <c r="O2451" s="45">
        <f t="shared" si="173"/>
        <v>13.85</v>
      </c>
      <c r="P2451" s="48">
        <f t="shared" si="174"/>
        <v>13.85</v>
      </c>
      <c r="Q2451">
        <v>20.78</v>
      </c>
      <c r="R2451" s="45">
        <f>VLOOKUP(H2451,'[1]CALCUL AS et AN'!$A$2:$AU$889,46,FALSE)</f>
        <v>20.774999999999999</v>
      </c>
      <c r="S2451" s="48">
        <f>VLOOKUP(H2451,'[1]CALCUL AS et AN'!$A$2:$AU$889,47,FALSE)</f>
        <v>20.774999999999999</v>
      </c>
      <c r="T2451">
        <v>20.78</v>
      </c>
      <c r="U2451" s="45">
        <f t="shared" si="175"/>
        <v>20.774999999999999</v>
      </c>
      <c r="V2451" s="48">
        <f t="shared" si="176"/>
        <v>20.774999999999999</v>
      </c>
      <c r="W2451" t="s">
        <v>946</v>
      </c>
      <c r="X2451" t="s">
        <v>937</v>
      </c>
    </row>
    <row r="2452" spans="1:24" outlineLevel="1">
      <c r="A2452" s="73" t="s">
        <v>3222</v>
      </c>
      <c r="B2452" s="73" t="str">
        <f t="shared" si="178"/>
        <v>PSFV5EH4X2.5</v>
      </c>
      <c r="N2452">
        <f>SUBTOTAL(9,N2447:N2451)</f>
        <v>774.34</v>
      </c>
      <c r="O2452" s="45">
        <f>SUBTOTAL(9,O2447:O2451)</f>
        <v>774.33839999999998</v>
      </c>
      <c r="P2452" s="48">
        <f>SUBTOTAL(9,P2447:P2451)</f>
        <v>872.79549999999995</v>
      </c>
      <c r="T2452">
        <f>SUBTOTAL(9,T2447:T2451)</f>
        <v>1016.8500000000001</v>
      </c>
      <c r="U2452" s="45">
        <f>SUBTOTAL(9,U2447:U2451)</f>
        <v>1097.186772</v>
      </c>
      <c r="V2452" s="48">
        <f>SUBTOTAL(9,V2447:V2451)</f>
        <v>1204.4347149999999</v>
      </c>
    </row>
    <row r="2453" spans="1:24" outlineLevel="2">
      <c r="A2453" t="s">
        <v>359</v>
      </c>
      <c r="B2453" s="73" t="str">
        <f t="shared" si="178"/>
        <v>H4X3.5</v>
      </c>
      <c r="C2453" t="s">
        <v>2137</v>
      </c>
      <c r="D2453">
        <v>4</v>
      </c>
      <c r="E2453" t="s">
        <v>2138</v>
      </c>
      <c r="F2453">
        <v>34.299999999999997</v>
      </c>
      <c r="H2453" t="s">
        <v>2137</v>
      </c>
      <c r="I2453">
        <v>39.5</v>
      </c>
      <c r="J2453">
        <v>1</v>
      </c>
      <c r="K2453">
        <v>39.5</v>
      </c>
      <c r="L2453" s="45">
        <f>VLOOKUP(H2453,'[1]CALCUL AS et AN'!$A$2:$AU$889,24,FALSE)</f>
        <v>39.5</v>
      </c>
      <c r="M2453" s="48">
        <f>VLOOKUP(H2453,'[1]CALCUL AS et AN'!$A$2:$AU$889,28,FALSE)</f>
        <v>39.5</v>
      </c>
      <c r="N2453">
        <v>158</v>
      </c>
      <c r="O2453" s="45">
        <f t="shared" si="173"/>
        <v>158</v>
      </c>
      <c r="P2453" s="48">
        <f t="shared" si="174"/>
        <v>158</v>
      </c>
      <c r="Q2453">
        <v>34.299999999999997</v>
      </c>
      <c r="R2453" s="45">
        <f>VLOOKUP(H2453,'[1]CALCUL AS et AN'!$A$2:$AU$889,46,FALSE)</f>
        <v>59.25</v>
      </c>
      <c r="S2453" s="48">
        <f>VLOOKUP(H2453,'[1]CALCUL AS et AN'!$A$2:$AU$889,47,FALSE)</f>
        <v>47.4</v>
      </c>
      <c r="T2453">
        <v>137.19999999999999</v>
      </c>
      <c r="U2453" s="45">
        <f t="shared" si="175"/>
        <v>237</v>
      </c>
      <c r="V2453" s="48">
        <f t="shared" si="176"/>
        <v>189.6</v>
      </c>
      <c r="W2453" t="s">
        <v>946</v>
      </c>
      <c r="X2453" t="s">
        <v>951</v>
      </c>
    </row>
    <row r="2454" spans="1:24" outlineLevel="2">
      <c r="A2454" t="s">
        <v>359</v>
      </c>
      <c r="B2454" s="73" t="str">
        <f t="shared" si="178"/>
        <v>H4X3.5</v>
      </c>
      <c r="C2454" t="s">
        <v>1873</v>
      </c>
      <c r="D2454">
        <v>1</v>
      </c>
      <c r="E2454" t="s">
        <v>1874</v>
      </c>
      <c r="F2454">
        <v>628.11</v>
      </c>
      <c r="H2454" t="s">
        <v>1873</v>
      </c>
      <c r="I2454">
        <v>475.84</v>
      </c>
      <c r="J2454">
        <v>1</v>
      </c>
      <c r="K2454">
        <v>475.84</v>
      </c>
      <c r="L2454" s="45">
        <f>VLOOKUP(H2454,'[1]CALCUL AS et AN'!$A$2:$AU$889,24,FALSE)</f>
        <v>475.84</v>
      </c>
      <c r="M2454" s="48">
        <f>VLOOKUP(H2454,'[1]CALCUL AS et AN'!$A$2:$AU$889,28,FALSE)</f>
        <v>594.79999999999995</v>
      </c>
      <c r="N2454">
        <v>475.84</v>
      </c>
      <c r="O2454" s="45">
        <f t="shared" si="173"/>
        <v>475.84</v>
      </c>
      <c r="P2454" s="48">
        <f t="shared" si="174"/>
        <v>594.79999999999995</v>
      </c>
      <c r="Q2454">
        <v>628.11</v>
      </c>
      <c r="R2454" s="45">
        <f>VLOOKUP(H2454,'[1]CALCUL AS et AN'!$A$2:$AU$889,46,FALSE)</f>
        <v>632.86720000000003</v>
      </c>
      <c r="S2454" s="48">
        <f>VLOOKUP(H2454,'[1]CALCUL AS et AN'!$A$2:$AU$889,47,FALSE)</f>
        <v>791.08399999999995</v>
      </c>
      <c r="T2454">
        <v>628.11</v>
      </c>
      <c r="U2454" s="45">
        <f t="shared" si="175"/>
        <v>632.86720000000003</v>
      </c>
      <c r="V2454" s="48">
        <f t="shared" si="176"/>
        <v>791.08399999999995</v>
      </c>
      <c r="W2454" t="s">
        <v>946</v>
      </c>
      <c r="X2454" t="s">
        <v>951</v>
      </c>
    </row>
    <row r="2455" spans="1:24" outlineLevel="2">
      <c r="A2455" t="s">
        <v>359</v>
      </c>
      <c r="B2455" s="73" t="str">
        <f t="shared" si="178"/>
        <v>H4X3.5</v>
      </c>
      <c r="C2455" t="s">
        <v>1445</v>
      </c>
      <c r="D2455">
        <v>4</v>
      </c>
      <c r="E2455" t="s">
        <v>1446</v>
      </c>
      <c r="F2455">
        <v>40.47</v>
      </c>
      <c r="H2455" t="s">
        <v>1445</v>
      </c>
      <c r="I2455">
        <v>28.7</v>
      </c>
      <c r="J2455">
        <v>1</v>
      </c>
      <c r="K2455">
        <v>28.7</v>
      </c>
      <c r="L2455" s="45">
        <f>VLOOKUP(H2455,'[1]CALCUL AS et AN'!$A$2:$AU$889,24,FALSE)</f>
        <v>28.7</v>
      </c>
      <c r="M2455" s="48">
        <f>VLOOKUP(H2455,'[1]CALCUL AS et AN'!$A$2:$AU$889,28,FALSE)</f>
        <v>28.7</v>
      </c>
      <c r="N2455">
        <v>114.8</v>
      </c>
      <c r="O2455" s="45">
        <f t="shared" si="173"/>
        <v>114.8</v>
      </c>
      <c r="P2455" s="48">
        <f t="shared" si="174"/>
        <v>114.8</v>
      </c>
      <c r="Q2455">
        <v>40.47</v>
      </c>
      <c r="R2455" s="45">
        <f>VLOOKUP(H2455,'[1]CALCUL AS et AN'!$A$2:$AU$889,46,FALSE)</f>
        <v>43.05</v>
      </c>
      <c r="S2455" s="48">
        <f>VLOOKUP(H2455,'[1]CALCUL AS et AN'!$A$2:$AU$889,47,FALSE)</f>
        <v>43.05</v>
      </c>
      <c r="T2455">
        <v>161.88</v>
      </c>
      <c r="U2455" s="45">
        <f t="shared" si="175"/>
        <v>172.2</v>
      </c>
      <c r="V2455" s="48">
        <f t="shared" si="176"/>
        <v>172.2</v>
      </c>
      <c r="W2455" t="s">
        <v>946</v>
      </c>
      <c r="X2455" t="s">
        <v>951</v>
      </c>
    </row>
    <row r="2456" spans="1:24" outlineLevel="2">
      <c r="A2456" t="s">
        <v>359</v>
      </c>
      <c r="B2456" s="73" t="str">
        <f t="shared" si="178"/>
        <v>H4X3.5</v>
      </c>
      <c r="C2456" t="s">
        <v>1448</v>
      </c>
      <c r="D2456">
        <v>8</v>
      </c>
      <c r="E2456" t="s">
        <v>1449</v>
      </c>
      <c r="F2456">
        <v>49.77</v>
      </c>
      <c r="H2456" t="s">
        <v>1448</v>
      </c>
      <c r="I2456">
        <v>35.299999999999997</v>
      </c>
      <c r="J2456">
        <v>1</v>
      </c>
      <c r="K2456">
        <v>35.299999999999997</v>
      </c>
      <c r="L2456" s="45">
        <f>VLOOKUP(H2456,'[1]CALCUL AS et AN'!$A$2:$AU$889,24,FALSE)</f>
        <v>35.299999999999997</v>
      </c>
      <c r="M2456" s="48">
        <f>VLOOKUP(H2456,'[1]CALCUL AS et AN'!$A$2:$AU$889,28,FALSE)</f>
        <v>35.299999999999997</v>
      </c>
      <c r="N2456">
        <v>282.39999999999998</v>
      </c>
      <c r="O2456" s="45">
        <f t="shared" si="173"/>
        <v>282.39999999999998</v>
      </c>
      <c r="P2456" s="48">
        <f t="shared" si="174"/>
        <v>282.39999999999998</v>
      </c>
      <c r="Q2456">
        <v>49.77</v>
      </c>
      <c r="R2456" s="45">
        <f>VLOOKUP(H2456,'[1]CALCUL AS et AN'!$A$2:$AU$889,46,FALSE)</f>
        <v>52.949999999999996</v>
      </c>
      <c r="S2456" s="48">
        <f>VLOOKUP(H2456,'[1]CALCUL AS et AN'!$A$2:$AU$889,47,FALSE)</f>
        <v>52.949999999999996</v>
      </c>
      <c r="T2456">
        <v>398.16</v>
      </c>
      <c r="U2456" s="45">
        <f t="shared" si="175"/>
        <v>423.59999999999997</v>
      </c>
      <c r="V2456" s="48">
        <f t="shared" si="176"/>
        <v>423.59999999999997</v>
      </c>
      <c r="W2456" t="s">
        <v>946</v>
      </c>
      <c r="X2456" t="s">
        <v>951</v>
      </c>
    </row>
    <row r="2457" spans="1:24" outlineLevel="2">
      <c r="A2457" t="s">
        <v>359</v>
      </c>
      <c r="B2457" s="73" t="str">
        <f t="shared" si="178"/>
        <v>H4X3.5</v>
      </c>
      <c r="C2457" t="s">
        <v>412</v>
      </c>
      <c r="D2457">
        <v>1</v>
      </c>
      <c r="E2457" t="s">
        <v>413</v>
      </c>
      <c r="F2457">
        <v>16.5</v>
      </c>
      <c r="H2457" t="s">
        <v>412</v>
      </c>
      <c r="I2457">
        <v>13.85</v>
      </c>
      <c r="J2457">
        <v>1</v>
      </c>
      <c r="K2457">
        <v>13.85</v>
      </c>
      <c r="L2457" s="45">
        <f>VLOOKUP(H2457,'[1]CALCUL AS et AN'!$A$2:$AU$889,24,FALSE)</f>
        <v>13.85</v>
      </c>
      <c r="M2457" s="48">
        <f>VLOOKUP(H2457,'[1]CALCUL AS et AN'!$A$2:$AU$889,28,FALSE)</f>
        <v>13.85</v>
      </c>
      <c r="N2457">
        <v>13.85</v>
      </c>
      <c r="O2457" s="45">
        <f t="shared" si="173"/>
        <v>13.85</v>
      </c>
      <c r="P2457" s="48">
        <f t="shared" si="174"/>
        <v>13.85</v>
      </c>
      <c r="Q2457">
        <v>20.78</v>
      </c>
      <c r="R2457" s="45">
        <f>VLOOKUP(H2457,'[1]CALCUL AS et AN'!$A$2:$AU$889,46,FALSE)</f>
        <v>20.774999999999999</v>
      </c>
      <c r="S2457" s="48">
        <f>VLOOKUP(H2457,'[1]CALCUL AS et AN'!$A$2:$AU$889,47,FALSE)</f>
        <v>20.774999999999999</v>
      </c>
      <c r="T2457">
        <v>20.78</v>
      </c>
      <c r="U2457" s="45">
        <f t="shared" si="175"/>
        <v>20.774999999999999</v>
      </c>
      <c r="V2457" s="48">
        <f t="shared" si="176"/>
        <v>20.774999999999999</v>
      </c>
      <c r="W2457" t="s">
        <v>946</v>
      </c>
      <c r="X2457" t="s">
        <v>937</v>
      </c>
    </row>
    <row r="2458" spans="1:24" outlineLevel="2">
      <c r="A2458" t="s">
        <v>359</v>
      </c>
      <c r="B2458" s="73" t="str">
        <f t="shared" si="178"/>
        <v>H4X3.5</v>
      </c>
      <c r="C2458" t="s">
        <v>512</v>
      </c>
      <c r="D2458">
        <v>2</v>
      </c>
      <c r="E2458" t="s">
        <v>1006</v>
      </c>
      <c r="F2458">
        <v>4.63</v>
      </c>
      <c r="H2458" t="s">
        <v>512</v>
      </c>
      <c r="I2458">
        <v>2.63</v>
      </c>
      <c r="J2458">
        <v>1</v>
      </c>
      <c r="K2458">
        <v>2.63</v>
      </c>
      <c r="L2458" s="45">
        <f>VLOOKUP(H2458,'[1]CALCUL AS et AN'!$A$2:$AU$889,24,FALSE)</f>
        <v>2.63</v>
      </c>
      <c r="M2458" s="48">
        <f>VLOOKUP(H2458,'[1]CALCUL AS et AN'!$A$2:$AU$889,28,FALSE)</f>
        <v>2.63</v>
      </c>
      <c r="N2458">
        <v>5.26</v>
      </c>
      <c r="O2458" s="45">
        <f t="shared" si="173"/>
        <v>5.26</v>
      </c>
      <c r="P2458" s="48">
        <f t="shared" si="174"/>
        <v>5.26</v>
      </c>
      <c r="Q2458">
        <v>4.7300000000000004</v>
      </c>
      <c r="R2458" s="45">
        <f>VLOOKUP(H2458,'[1]CALCUL AS et AN'!$A$2:$AU$889,46,FALSE)</f>
        <v>5.26</v>
      </c>
      <c r="S2458" s="48">
        <f>VLOOKUP(H2458,'[1]CALCUL AS et AN'!$A$2:$AU$889,47,FALSE)</f>
        <v>5.26</v>
      </c>
      <c r="T2458">
        <v>9.4600000000000009</v>
      </c>
      <c r="U2458" s="45">
        <f t="shared" si="175"/>
        <v>10.52</v>
      </c>
      <c r="V2458" s="48">
        <f t="shared" si="176"/>
        <v>10.52</v>
      </c>
      <c r="W2458" t="s">
        <v>946</v>
      </c>
      <c r="X2458" t="s">
        <v>937</v>
      </c>
    </row>
    <row r="2459" spans="1:24" outlineLevel="1">
      <c r="A2459" s="73" t="s">
        <v>3223</v>
      </c>
      <c r="B2459" s="73" t="str">
        <f t="shared" si="178"/>
        <v>PSFV7EH4X3.5</v>
      </c>
      <c r="N2459">
        <f>SUBTOTAL(9,N2453:N2458)</f>
        <v>1050.1499999999999</v>
      </c>
      <c r="O2459" s="45">
        <f>SUBTOTAL(9,O2453:O2458)</f>
        <v>1050.1499999999999</v>
      </c>
      <c r="P2459" s="48">
        <f>SUBTOTAL(9,P2453:P2458)</f>
        <v>1169.1099999999999</v>
      </c>
      <c r="T2459">
        <f>SUBTOTAL(9,T2453:T2458)</f>
        <v>1355.59</v>
      </c>
      <c r="U2459" s="45">
        <f>SUBTOTAL(9,U2453:U2458)</f>
        <v>1496.9621999999999</v>
      </c>
      <c r="V2459" s="48">
        <f>SUBTOTAL(9,V2453:V2458)</f>
        <v>1607.779</v>
      </c>
    </row>
    <row r="2460" spans="1:24" outlineLevel="2">
      <c r="A2460" t="s">
        <v>361</v>
      </c>
      <c r="B2460" s="73" t="str">
        <f t="shared" si="178"/>
        <v>H4X4</v>
      </c>
      <c r="C2460" t="s">
        <v>512</v>
      </c>
      <c r="D2460">
        <v>2</v>
      </c>
      <c r="E2460" t="s">
        <v>1006</v>
      </c>
      <c r="F2460">
        <v>4.63</v>
      </c>
      <c r="H2460" t="s">
        <v>512</v>
      </c>
      <c r="I2460">
        <v>2.63</v>
      </c>
      <c r="J2460">
        <v>1</v>
      </c>
      <c r="K2460">
        <v>2.63</v>
      </c>
      <c r="L2460" s="45">
        <f>VLOOKUP(H2460,'[1]CALCUL AS et AN'!$A$2:$AU$889,24,FALSE)</f>
        <v>2.63</v>
      </c>
      <c r="M2460" s="48">
        <f>VLOOKUP(H2460,'[1]CALCUL AS et AN'!$A$2:$AU$889,28,FALSE)</f>
        <v>2.63</v>
      </c>
      <c r="N2460">
        <v>5.26</v>
      </c>
      <c r="O2460" s="45">
        <f t="shared" si="173"/>
        <v>5.26</v>
      </c>
      <c r="P2460" s="48">
        <f t="shared" si="174"/>
        <v>5.26</v>
      </c>
      <c r="Q2460">
        <v>4.7300000000000004</v>
      </c>
      <c r="R2460" s="45">
        <f>VLOOKUP(H2460,'[1]CALCUL AS et AN'!$A$2:$AU$889,46,FALSE)</f>
        <v>5.26</v>
      </c>
      <c r="S2460" s="48">
        <f>VLOOKUP(H2460,'[1]CALCUL AS et AN'!$A$2:$AU$889,47,FALSE)</f>
        <v>5.26</v>
      </c>
      <c r="T2460">
        <v>9.4600000000000009</v>
      </c>
      <c r="U2460" s="45">
        <f t="shared" si="175"/>
        <v>10.52</v>
      </c>
      <c r="V2460" s="48">
        <f t="shared" si="176"/>
        <v>10.52</v>
      </c>
      <c r="W2460" t="s">
        <v>946</v>
      </c>
      <c r="X2460" t="s">
        <v>937</v>
      </c>
    </row>
    <row r="2461" spans="1:24" outlineLevel="2">
      <c r="A2461" t="s">
        <v>361</v>
      </c>
      <c r="B2461" s="73" t="str">
        <f t="shared" si="178"/>
        <v>H4X4</v>
      </c>
      <c r="C2461" t="s">
        <v>2137</v>
      </c>
      <c r="D2461">
        <v>6</v>
      </c>
      <c r="E2461" t="s">
        <v>2138</v>
      </c>
      <c r="F2461">
        <v>34.299999999999997</v>
      </c>
      <c r="H2461" t="s">
        <v>2137</v>
      </c>
      <c r="I2461">
        <v>39.5</v>
      </c>
      <c r="J2461">
        <v>1</v>
      </c>
      <c r="K2461">
        <v>39.5</v>
      </c>
      <c r="L2461" s="45">
        <f>VLOOKUP(H2461,'[1]CALCUL AS et AN'!$A$2:$AU$889,24,FALSE)</f>
        <v>39.5</v>
      </c>
      <c r="M2461" s="48">
        <f>VLOOKUP(H2461,'[1]CALCUL AS et AN'!$A$2:$AU$889,28,FALSE)</f>
        <v>39.5</v>
      </c>
      <c r="N2461">
        <v>237</v>
      </c>
      <c r="O2461" s="45">
        <f t="shared" si="173"/>
        <v>237</v>
      </c>
      <c r="P2461" s="48">
        <f t="shared" si="174"/>
        <v>237</v>
      </c>
      <c r="Q2461">
        <v>34.299999999999997</v>
      </c>
      <c r="R2461" s="45">
        <f>VLOOKUP(H2461,'[1]CALCUL AS et AN'!$A$2:$AU$889,46,FALSE)</f>
        <v>59.25</v>
      </c>
      <c r="S2461" s="48">
        <f>VLOOKUP(H2461,'[1]CALCUL AS et AN'!$A$2:$AU$889,47,FALSE)</f>
        <v>47.4</v>
      </c>
      <c r="T2461">
        <v>205.79999999999998</v>
      </c>
      <c r="U2461" s="45">
        <f t="shared" si="175"/>
        <v>355.5</v>
      </c>
      <c r="V2461" s="48">
        <f t="shared" si="176"/>
        <v>284.39999999999998</v>
      </c>
      <c r="W2461" t="s">
        <v>946</v>
      </c>
      <c r="X2461" t="s">
        <v>951</v>
      </c>
    </row>
    <row r="2462" spans="1:24" outlineLevel="2">
      <c r="A2462" t="s">
        <v>361</v>
      </c>
      <c r="B2462" s="73" t="str">
        <f t="shared" si="178"/>
        <v>H4X4</v>
      </c>
      <c r="C2462" t="s">
        <v>1876</v>
      </c>
      <c r="D2462">
        <v>1</v>
      </c>
      <c r="E2462" t="s">
        <v>1877</v>
      </c>
      <c r="F2462">
        <v>781.73</v>
      </c>
      <c r="H2462" t="s">
        <v>1876</v>
      </c>
      <c r="I2462">
        <v>592.22</v>
      </c>
      <c r="J2462">
        <v>1</v>
      </c>
      <c r="K2462">
        <v>592.22</v>
      </c>
      <c r="L2462" s="45">
        <f>VLOOKUP(H2462,'[1]CALCUL AS et AN'!$A$2:$AU$889,24,FALSE)</f>
        <v>592.22</v>
      </c>
      <c r="M2462" s="48">
        <f>VLOOKUP(H2462,'[1]CALCUL AS et AN'!$A$2:$AU$889,28,FALSE)</f>
        <v>740.27500000000009</v>
      </c>
      <c r="N2462">
        <v>592.22</v>
      </c>
      <c r="O2462" s="45">
        <f t="shared" si="173"/>
        <v>592.22</v>
      </c>
      <c r="P2462" s="48">
        <f t="shared" si="174"/>
        <v>740.27500000000009</v>
      </c>
      <c r="Q2462">
        <v>781.73</v>
      </c>
      <c r="R2462" s="45">
        <f>VLOOKUP(H2462,'[1]CALCUL AS et AN'!$A$2:$AU$889,46,FALSE)</f>
        <v>787.65260000000012</v>
      </c>
      <c r="S2462" s="48">
        <f>VLOOKUP(H2462,'[1]CALCUL AS et AN'!$A$2:$AU$889,47,FALSE)</f>
        <v>984.56575000000021</v>
      </c>
      <c r="T2462">
        <v>781.73</v>
      </c>
      <c r="U2462" s="45">
        <f t="shared" si="175"/>
        <v>787.65260000000012</v>
      </c>
      <c r="V2462" s="48">
        <f t="shared" si="176"/>
        <v>984.56575000000021</v>
      </c>
      <c r="W2462" t="s">
        <v>946</v>
      </c>
      <c r="X2462" t="s">
        <v>951</v>
      </c>
    </row>
    <row r="2463" spans="1:24" outlineLevel="2">
      <c r="A2463" t="s">
        <v>361</v>
      </c>
      <c r="B2463" s="73" t="str">
        <f t="shared" si="178"/>
        <v>H4X4</v>
      </c>
      <c r="C2463" t="s">
        <v>1445</v>
      </c>
      <c r="D2463">
        <v>16</v>
      </c>
      <c r="E2463" t="s">
        <v>1446</v>
      </c>
      <c r="F2463">
        <v>40.47</v>
      </c>
      <c r="H2463" t="s">
        <v>1445</v>
      </c>
      <c r="I2463">
        <v>28.7</v>
      </c>
      <c r="J2463">
        <v>1</v>
      </c>
      <c r="K2463">
        <v>28.7</v>
      </c>
      <c r="L2463" s="45">
        <f>VLOOKUP(H2463,'[1]CALCUL AS et AN'!$A$2:$AU$889,24,FALSE)</f>
        <v>28.7</v>
      </c>
      <c r="M2463" s="48">
        <f>VLOOKUP(H2463,'[1]CALCUL AS et AN'!$A$2:$AU$889,28,FALSE)</f>
        <v>28.7</v>
      </c>
      <c r="N2463">
        <v>459.2</v>
      </c>
      <c r="O2463" s="45">
        <f t="shared" si="173"/>
        <v>459.2</v>
      </c>
      <c r="P2463" s="48">
        <f t="shared" si="174"/>
        <v>459.2</v>
      </c>
      <c r="Q2463">
        <v>40.47</v>
      </c>
      <c r="R2463" s="45">
        <f>VLOOKUP(H2463,'[1]CALCUL AS et AN'!$A$2:$AU$889,46,FALSE)</f>
        <v>43.05</v>
      </c>
      <c r="S2463" s="48">
        <f>VLOOKUP(H2463,'[1]CALCUL AS et AN'!$A$2:$AU$889,47,FALSE)</f>
        <v>43.05</v>
      </c>
      <c r="T2463">
        <v>647.52</v>
      </c>
      <c r="U2463" s="45">
        <f t="shared" si="175"/>
        <v>688.8</v>
      </c>
      <c r="V2463" s="48">
        <f t="shared" si="176"/>
        <v>688.8</v>
      </c>
      <c r="W2463" t="s">
        <v>946</v>
      </c>
      <c r="X2463" t="s">
        <v>951</v>
      </c>
    </row>
    <row r="2464" spans="1:24" outlineLevel="2">
      <c r="A2464" t="s">
        <v>361</v>
      </c>
      <c r="B2464" s="73" t="str">
        <f t="shared" si="178"/>
        <v>H4X4</v>
      </c>
      <c r="C2464" t="s">
        <v>412</v>
      </c>
      <c r="D2464">
        <v>1</v>
      </c>
      <c r="E2464" t="s">
        <v>413</v>
      </c>
      <c r="F2464">
        <v>16.5</v>
      </c>
      <c r="H2464" t="s">
        <v>412</v>
      </c>
      <c r="I2464">
        <v>13.85</v>
      </c>
      <c r="J2464">
        <v>1</v>
      </c>
      <c r="K2464">
        <v>13.85</v>
      </c>
      <c r="L2464" s="45">
        <f>VLOOKUP(H2464,'[1]CALCUL AS et AN'!$A$2:$AU$889,24,FALSE)</f>
        <v>13.85</v>
      </c>
      <c r="M2464" s="48">
        <f>VLOOKUP(H2464,'[1]CALCUL AS et AN'!$A$2:$AU$889,28,FALSE)</f>
        <v>13.85</v>
      </c>
      <c r="N2464">
        <v>13.85</v>
      </c>
      <c r="O2464" s="45">
        <f t="shared" ref="O2464:O2540" si="179">D2464*L2464</f>
        <v>13.85</v>
      </c>
      <c r="P2464" s="48">
        <f t="shared" ref="P2464:P2540" si="180">D2464*M2464</f>
        <v>13.85</v>
      </c>
      <c r="Q2464">
        <v>20.78</v>
      </c>
      <c r="R2464" s="45">
        <f>VLOOKUP(H2464,'[1]CALCUL AS et AN'!$A$2:$AU$889,46,FALSE)</f>
        <v>20.774999999999999</v>
      </c>
      <c r="S2464" s="48">
        <f>VLOOKUP(H2464,'[1]CALCUL AS et AN'!$A$2:$AU$889,47,FALSE)</f>
        <v>20.774999999999999</v>
      </c>
      <c r="T2464">
        <v>20.78</v>
      </c>
      <c r="U2464" s="45">
        <f t="shared" ref="U2464:U2540" si="181">R2464*D2464</f>
        <v>20.774999999999999</v>
      </c>
      <c r="V2464" s="48">
        <f t="shared" ref="V2464:V2540" si="182">S2464*D2464</f>
        <v>20.774999999999999</v>
      </c>
      <c r="W2464" t="s">
        <v>946</v>
      </c>
      <c r="X2464" t="s">
        <v>937</v>
      </c>
    </row>
    <row r="2465" spans="1:24" outlineLevel="1">
      <c r="A2465" s="73" t="s">
        <v>3224</v>
      </c>
      <c r="B2465" s="73" t="str">
        <f t="shared" si="178"/>
        <v>PSFV8EH4X4</v>
      </c>
      <c r="N2465">
        <f>SUBTOTAL(9,N2460:N2464)</f>
        <v>1307.53</v>
      </c>
      <c r="O2465" s="45">
        <f>SUBTOTAL(9,O2460:O2464)</f>
        <v>1307.53</v>
      </c>
      <c r="P2465" s="48">
        <f>SUBTOTAL(9,P2460:P2464)</f>
        <v>1455.585</v>
      </c>
      <c r="T2465">
        <f>SUBTOTAL(9,T2460:T2464)</f>
        <v>1665.29</v>
      </c>
      <c r="U2465" s="45">
        <f>SUBTOTAL(9,U2460:U2464)</f>
        <v>1863.2476000000001</v>
      </c>
      <c r="V2465" s="48">
        <f>SUBTOTAL(9,V2460:V2464)</f>
        <v>1989.0607500000003</v>
      </c>
    </row>
    <row r="2466" spans="1:24" outlineLevel="2">
      <c r="A2466" t="s">
        <v>365</v>
      </c>
      <c r="B2466" s="73" t="str">
        <f t="shared" si="178"/>
        <v>H4X4.5</v>
      </c>
      <c r="C2466" t="s">
        <v>512</v>
      </c>
      <c r="D2466">
        <v>2</v>
      </c>
      <c r="E2466" t="s">
        <v>1006</v>
      </c>
      <c r="F2466">
        <v>4.63</v>
      </c>
      <c r="H2466" t="s">
        <v>512</v>
      </c>
      <c r="I2466">
        <v>2.63</v>
      </c>
      <c r="J2466">
        <v>1</v>
      </c>
      <c r="K2466">
        <v>2.63</v>
      </c>
      <c r="L2466" s="45">
        <f>VLOOKUP(H2466,'[1]CALCUL AS et AN'!$A$2:$AU$889,24,FALSE)</f>
        <v>2.63</v>
      </c>
      <c r="M2466" s="48">
        <f>VLOOKUP(H2466,'[1]CALCUL AS et AN'!$A$2:$AU$889,28,FALSE)</f>
        <v>2.63</v>
      </c>
      <c r="N2466">
        <v>5.26</v>
      </c>
      <c r="O2466" s="45">
        <f t="shared" si="179"/>
        <v>5.26</v>
      </c>
      <c r="P2466" s="48">
        <f t="shared" si="180"/>
        <v>5.26</v>
      </c>
      <c r="Q2466">
        <v>4.7300000000000004</v>
      </c>
      <c r="R2466" s="45">
        <f>VLOOKUP(H2466,'[1]CALCUL AS et AN'!$A$2:$AU$889,46,FALSE)</f>
        <v>5.26</v>
      </c>
      <c r="S2466" s="48">
        <f>VLOOKUP(H2466,'[1]CALCUL AS et AN'!$A$2:$AU$889,47,FALSE)</f>
        <v>5.26</v>
      </c>
      <c r="T2466">
        <v>9.4600000000000009</v>
      </c>
      <c r="U2466" s="45">
        <f t="shared" si="181"/>
        <v>10.52</v>
      </c>
      <c r="V2466" s="48">
        <f t="shared" si="182"/>
        <v>10.52</v>
      </c>
      <c r="W2466" t="s">
        <v>946</v>
      </c>
      <c r="X2466" t="s">
        <v>937</v>
      </c>
    </row>
    <row r="2467" spans="1:24" outlineLevel="2">
      <c r="A2467" t="s">
        <v>365</v>
      </c>
      <c r="B2467" s="73" t="str">
        <f t="shared" si="178"/>
        <v>H4X4.5</v>
      </c>
      <c r="C2467" t="s">
        <v>1445</v>
      </c>
      <c r="D2467">
        <v>8</v>
      </c>
      <c r="E2467" t="s">
        <v>1446</v>
      </c>
      <c r="F2467">
        <v>40.47</v>
      </c>
      <c r="H2467" t="s">
        <v>1445</v>
      </c>
      <c r="I2467">
        <v>28.7</v>
      </c>
      <c r="J2467">
        <v>1</v>
      </c>
      <c r="K2467">
        <v>28.7</v>
      </c>
      <c r="L2467" s="45">
        <f>VLOOKUP(H2467,'[1]CALCUL AS et AN'!$A$2:$AU$889,24,FALSE)</f>
        <v>28.7</v>
      </c>
      <c r="M2467" s="48">
        <f>VLOOKUP(H2467,'[1]CALCUL AS et AN'!$A$2:$AU$889,28,FALSE)</f>
        <v>28.7</v>
      </c>
      <c r="N2467">
        <v>229.6</v>
      </c>
      <c r="O2467" s="45">
        <f t="shared" si="179"/>
        <v>229.6</v>
      </c>
      <c r="P2467" s="48">
        <f t="shared" si="180"/>
        <v>229.6</v>
      </c>
      <c r="Q2467">
        <v>40.47</v>
      </c>
      <c r="R2467" s="45">
        <f>VLOOKUP(H2467,'[1]CALCUL AS et AN'!$A$2:$AU$889,46,FALSE)</f>
        <v>43.05</v>
      </c>
      <c r="S2467" s="48">
        <f>VLOOKUP(H2467,'[1]CALCUL AS et AN'!$A$2:$AU$889,47,FALSE)</f>
        <v>43.05</v>
      </c>
      <c r="T2467">
        <v>323.76</v>
      </c>
      <c r="U2467" s="45">
        <f t="shared" si="181"/>
        <v>344.4</v>
      </c>
      <c r="V2467" s="48">
        <f t="shared" si="182"/>
        <v>344.4</v>
      </c>
      <c r="W2467" t="s">
        <v>946</v>
      </c>
      <c r="X2467" t="s">
        <v>951</v>
      </c>
    </row>
    <row r="2468" spans="1:24" outlineLevel="2">
      <c r="A2468" t="s">
        <v>365</v>
      </c>
      <c r="B2468" s="73" t="str">
        <f t="shared" si="178"/>
        <v>H4X4.5</v>
      </c>
      <c r="C2468" t="s">
        <v>1448</v>
      </c>
      <c r="D2468">
        <v>8</v>
      </c>
      <c r="E2468" t="s">
        <v>1449</v>
      </c>
      <c r="F2468">
        <v>49.77</v>
      </c>
      <c r="H2468" t="s">
        <v>1448</v>
      </c>
      <c r="I2468">
        <v>35.299999999999997</v>
      </c>
      <c r="J2468">
        <v>1</v>
      </c>
      <c r="K2468">
        <v>35.299999999999997</v>
      </c>
      <c r="L2468" s="45">
        <f>VLOOKUP(H2468,'[1]CALCUL AS et AN'!$A$2:$AU$889,24,FALSE)</f>
        <v>35.299999999999997</v>
      </c>
      <c r="M2468" s="48">
        <f>VLOOKUP(H2468,'[1]CALCUL AS et AN'!$A$2:$AU$889,28,FALSE)</f>
        <v>35.299999999999997</v>
      </c>
      <c r="N2468">
        <v>282.39999999999998</v>
      </c>
      <c r="O2468" s="45">
        <f t="shared" si="179"/>
        <v>282.39999999999998</v>
      </c>
      <c r="P2468" s="48">
        <f t="shared" si="180"/>
        <v>282.39999999999998</v>
      </c>
      <c r="Q2468">
        <v>49.77</v>
      </c>
      <c r="R2468" s="45">
        <f>VLOOKUP(H2468,'[1]CALCUL AS et AN'!$A$2:$AU$889,46,FALSE)</f>
        <v>52.949999999999996</v>
      </c>
      <c r="S2468" s="48">
        <f>VLOOKUP(H2468,'[1]CALCUL AS et AN'!$A$2:$AU$889,47,FALSE)</f>
        <v>52.949999999999996</v>
      </c>
      <c r="T2468">
        <v>398.16</v>
      </c>
      <c r="U2468" s="45">
        <f t="shared" si="181"/>
        <v>423.59999999999997</v>
      </c>
      <c r="V2468" s="48">
        <f t="shared" si="182"/>
        <v>423.59999999999997</v>
      </c>
      <c r="W2468" t="s">
        <v>946</v>
      </c>
      <c r="X2468" t="s">
        <v>951</v>
      </c>
    </row>
    <row r="2469" spans="1:24" outlineLevel="2">
      <c r="A2469" t="s">
        <v>365</v>
      </c>
      <c r="B2469" s="73" t="str">
        <f t="shared" si="178"/>
        <v>H4X4.5</v>
      </c>
      <c r="C2469" t="s">
        <v>412</v>
      </c>
      <c r="D2469">
        <v>1</v>
      </c>
      <c r="E2469" t="s">
        <v>413</v>
      </c>
      <c r="F2469">
        <v>16.5</v>
      </c>
      <c r="H2469" t="s">
        <v>412</v>
      </c>
      <c r="I2469">
        <v>13.85</v>
      </c>
      <c r="J2469">
        <v>1</v>
      </c>
      <c r="K2469">
        <v>13.85</v>
      </c>
      <c r="L2469" s="45">
        <f>VLOOKUP(H2469,'[1]CALCUL AS et AN'!$A$2:$AU$889,24,FALSE)</f>
        <v>13.85</v>
      </c>
      <c r="M2469" s="48">
        <f>VLOOKUP(H2469,'[1]CALCUL AS et AN'!$A$2:$AU$889,28,FALSE)</f>
        <v>13.85</v>
      </c>
      <c r="N2469">
        <v>13.85</v>
      </c>
      <c r="O2469" s="45">
        <f t="shared" si="179"/>
        <v>13.85</v>
      </c>
      <c r="P2469" s="48">
        <f t="shared" si="180"/>
        <v>13.85</v>
      </c>
      <c r="Q2469">
        <v>20.78</v>
      </c>
      <c r="R2469" s="45">
        <f>VLOOKUP(H2469,'[1]CALCUL AS et AN'!$A$2:$AU$889,46,FALSE)</f>
        <v>20.774999999999999</v>
      </c>
      <c r="S2469" s="48">
        <f>VLOOKUP(H2469,'[1]CALCUL AS et AN'!$A$2:$AU$889,47,FALSE)</f>
        <v>20.774999999999999</v>
      </c>
      <c r="T2469">
        <v>20.78</v>
      </c>
      <c r="U2469" s="45">
        <f t="shared" si="181"/>
        <v>20.774999999999999</v>
      </c>
      <c r="V2469" s="48">
        <f t="shared" si="182"/>
        <v>20.774999999999999</v>
      </c>
      <c r="W2469" t="s">
        <v>946</v>
      </c>
      <c r="X2469" t="s">
        <v>937</v>
      </c>
    </row>
    <row r="2470" spans="1:24" outlineLevel="2">
      <c r="A2470" t="s">
        <v>365</v>
      </c>
      <c r="B2470" s="73" t="str">
        <f t="shared" si="178"/>
        <v>H4X4.5</v>
      </c>
      <c r="C2470" t="s">
        <v>2137</v>
      </c>
      <c r="D2470">
        <v>6</v>
      </c>
      <c r="E2470" t="s">
        <v>2138</v>
      </c>
      <c r="F2470">
        <v>34.299999999999997</v>
      </c>
      <c r="H2470" t="s">
        <v>2137</v>
      </c>
      <c r="I2470">
        <v>39.5</v>
      </c>
      <c r="J2470">
        <v>1</v>
      </c>
      <c r="K2470">
        <v>39.5</v>
      </c>
      <c r="L2470" s="45">
        <f>VLOOKUP(H2470,'[1]CALCUL AS et AN'!$A$2:$AU$889,24,FALSE)</f>
        <v>39.5</v>
      </c>
      <c r="M2470" s="48">
        <f>VLOOKUP(H2470,'[1]CALCUL AS et AN'!$A$2:$AU$889,28,FALSE)</f>
        <v>39.5</v>
      </c>
      <c r="N2470">
        <v>237</v>
      </c>
      <c r="O2470" s="45">
        <f t="shared" si="179"/>
        <v>237</v>
      </c>
      <c r="P2470" s="48">
        <f t="shared" si="180"/>
        <v>237</v>
      </c>
      <c r="Q2470">
        <v>34.299999999999997</v>
      </c>
      <c r="R2470" s="45">
        <f>VLOOKUP(H2470,'[1]CALCUL AS et AN'!$A$2:$AU$889,46,FALSE)</f>
        <v>59.25</v>
      </c>
      <c r="S2470" s="48">
        <f>VLOOKUP(H2470,'[1]CALCUL AS et AN'!$A$2:$AU$889,47,FALSE)</f>
        <v>47.4</v>
      </c>
      <c r="T2470">
        <v>205.79999999999998</v>
      </c>
      <c r="U2470" s="45">
        <f t="shared" si="181"/>
        <v>355.5</v>
      </c>
      <c r="V2470" s="48">
        <f t="shared" si="182"/>
        <v>284.39999999999998</v>
      </c>
      <c r="W2470" t="s">
        <v>946</v>
      </c>
      <c r="X2470" t="s">
        <v>951</v>
      </c>
    </row>
    <row r="2471" spans="1:24" outlineLevel="2">
      <c r="A2471" t="s">
        <v>365</v>
      </c>
      <c r="B2471" s="73" t="str">
        <f t="shared" si="178"/>
        <v>H4X4.5</v>
      </c>
      <c r="C2471" t="s">
        <v>1879</v>
      </c>
      <c r="D2471">
        <v>1</v>
      </c>
      <c r="E2471" t="s">
        <v>1880</v>
      </c>
      <c r="F2471">
        <v>785.61</v>
      </c>
      <c r="H2471" t="s">
        <v>1879</v>
      </c>
      <c r="I2471">
        <v>595.16</v>
      </c>
      <c r="J2471">
        <v>1</v>
      </c>
      <c r="K2471">
        <v>595.16</v>
      </c>
      <c r="L2471" s="45">
        <f>VLOOKUP(H2471,'[1]CALCUL AS et AN'!$A$2:$AU$889,24,FALSE)</f>
        <v>595.16</v>
      </c>
      <c r="M2471" s="48">
        <f>VLOOKUP(H2471,'[1]CALCUL AS et AN'!$A$2:$AU$889,28,FALSE)</f>
        <v>743.94999999999993</v>
      </c>
      <c r="N2471">
        <v>595.16</v>
      </c>
      <c r="O2471" s="45">
        <f t="shared" si="179"/>
        <v>595.16</v>
      </c>
      <c r="P2471" s="48">
        <f t="shared" si="180"/>
        <v>743.94999999999993</v>
      </c>
      <c r="Q2471">
        <v>785.61</v>
      </c>
      <c r="R2471" s="45">
        <f>VLOOKUP(H2471,'[1]CALCUL AS et AN'!$A$2:$AU$889,46,FALSE)</f>
        <v>791.56280000000004</v>
      </c>
      <c r="S2471" s="48">
        <f>VLOOKUP(H2471,'[1]CALCUL AS et AN'!$A$2:$AU$889,47,FALSE)</f>
        <v>989.45349999999996</v>
      </c>
      <c r="T2471">
        <v>785.61</v>
      </c>
      <c r="U2471" s="45">
        <f t="shared" si="181"/>
        <v>791.56280000000004</v>
      </c>
      <c r="V2471" s="48">
        <f t="shared" si="182"/>
        <v>989.45349999999996</v>
      </c>
      <c r="W2471" t="s">
        <v>946</v>
      </c>
      <c r="X2471" t="s">
        <v>951</v>
      </c>
    </row>
    <row r="2472" spans="1:24" outlineLevel="1">
      <c r="A2472" s="73" t="s">
        <v>3225</v>
      </c>
      <c r="B2472" s="73" t="str">
        <f t="shared" si="178"/>
        <v>PSFV9EH4X4.5</v>
      </c>
      <c r="N2472">
        <f>SUBTOTAL(9,N2466:N2471)</f>
        <v>1363.27</v>
      </c>
      <c r="O2472" s="45">
        <f>SUBTOTAL(9,O2466:O2471)</f>
        <v>1363.27</v>
      </c>
      <c r="P2472" s="48">
        <f>SUBTOTAL(9,P2466:P2471)</f>
        <v>1512.06</v>
      </c>
      <c r="T2472">
        <f>SUBTOTAL(9,T2466:T2471)</f>
        <v>1743.57</v>
      </c>
      <c r="U2472" s="45">
        <f>SUBTOTAL(9,U2466:U2471)</f>
        <v>1946.3578000000002</v>
      </c>
      <c r="V2472" s="48">
        <f>SUBTOTAL(9,V2466:V2471)</f>
        <v>2073.1484999999998</v>
      </c>
    </row>
    <row r="2473" spans="1:24" outlineLevel="2">
      <c r="A2473" t="s">
        <v>367</v>
      </c>
      <c r="B2473" s="73" t="str">
        <f t="shared" si="178"/>
        <v>EH4X5</v>
      </c>
      <c r="C2473" t="s">
        <v>512</v>
      </c>
      <c r="D2473">
        <v>2</v>
      </c>
      <c r="E2473" t="s">
        <v>1006</v>
      </c>
      <c r="F2473">
        <v>4.63</v>
      </c>
      <c r="H2473" t="s">
        <v>512</v>
      </c>
      <c r="I2473">
        <v>2.63</v>
      </c>
      <c r="J2473">
        <v>1</v>
      </c>
      <c r="K2473">
        <v>2.63</v>
      </c>
      <c r="L2473" s="45">
        <f>VLOOKUP(H2473,'[1]CALCUL AS et AN'!$A$2:$AU$889,24,FALSE)</f>
        <v>2.63</v>
      </c>
      <c r="M2473" s="48">
        <f>VLOOKUP(H2473,'[1]CALCUL AS et AN'!$A$2:$AU$889,28,FALSE)</f>
        <v>2.63</v>
      </c>
      <c r="N2473">
        <v>5.26</v>
      </c>
      <c r="O2473" s="45">
        <f t="shared" si="179"/>
        <v>5.26</v>
      </c>
      <c r="P2473" s="48">
        <f t="shared" si="180"/>
        <v>5.26</v>
      </c>
      <c r="Q2473">
        <v>4.7300000000000004</v>
      </c>
      <c r="R2473" s="45">
        <f>VLOOKUP(H2473,'[1]CALCUL AS et AN'!$A$2:$AU$889,46,FALSE)</f>
        <v>5.26</v>
      </c>
      <c r="S2473" s="48">
        <f>VLOOKUP(H2473,'[1]CALCUL AS et AN'!$A$2:$AU$889,47,FALSE)</f>
        <v>5.26</v>
      </c>
      <c r="T2473">
        <v>9.4600000000000009</v>
      </c>
      <c r="U2473" s="45">
        <f t="shared" si="181"/>
        <v>10.52</v>
      </c>
      <c r="V2473" s="48">
        <f t="shared" si="182"/>
        <v>10.52</v>
      </c>
      <c r="W2473" t="s">
        <v>946</v>
      </c>
      <c r="X2473" t="s">
        <v>937</v>
      </c>
    </row>
    <row r="2474" spans="1:24" outlineLevel="2">
      <c r="A2474" t="s">
        <v>367</v>
      </c>
      <c r="B2474" s="73" t="str">
        <f t="shared" si="178"/>
        <v>EH4X5</v>
      </c>
      <c r="C2474" t="s">
        <v>2137</v>
      </c>
      <c r="D2474">
        <v>8</v>
      </c>
      <c r="E2474" t="s">
        <v>2138</v>
      </c>
      <c r="F2474">
        <v>34.299999999999997</v>
      </c>
      <c r="H2474" t="s">
        <v>2137</v>
      </c>
      <c r="I2474">
        <v>39.5</v>
      </c>
      <c r="J2474">
        <v>1</v>
      </c>
      <c r="K2474">
        <v>39.5</v>
      </c>
      <c r="L2474" s="45">
        <f>VLOOKUP(H2474,'[1]CALCUL AS et AN'!$A$2:$AU$889,24,FALSE)</f>
        <v>39.5</v>
      </c>
      <c r="M2474" s="48">
        <f>VLOOKUP(H2474,'[1]CALCUL AS et AN'!$A$2:$AU$889,28,FALSE)</f>
        <v>39.5</v>
      </c>
      <c r="N2474">
        <v>316</v>
      </c>
      <c r="O2474" s="45">
        <f t="shared" si="179"/>
        <v>316</v>
      </c>
      <c r="P2474" s="48">
        <f t="shared" si="180"/>
        <v>316</v>
      </c>
      <c r="Q2474">
        <v>34.299999999999997</v>
      </c>
      <c r="R2474" s="45">
        <f>VLOOKUP(H2474,'[1]CALCUL AS et AN'!$A$2:$AU$889,46,FALSE)</f>
        <v>59.25</v>
      </c>
      <c r="S2474" s="48">
        <f>VLOOKUP(H2474,'[1]CALCUL AS et AN'!$A$2:$AU$889,47,FALSE)</f>
        <v>47.4</v>
      </c>
      <c r="T2474">
        <v>274.39999999999998</v>
      </c>
      <c r="U2474" s="45">
        <f t="shared" si="181"/>
        <v>474</v>
      </c>
      <c r="V2474" s="48">
        <f t="shared" si="182"/>
        <v>379.2</v>
      </c>
      <c r="W2474" t="s">
        <v>946</v>
      </c>
      <c r="X2474" t="s">
        <v>951</v>
      </c>
    </row>
    <row r="2475" spans="1:24" outlineLevel="2">
      <c r="A2475" t="s">
        <v>367</v>
      </c>
      <c r="B2475" s="73" t="str">
        <f t="shared" si="178"/>
        <v>EH4X5</v>
      </c>
      <c r="C2475" t="s">
        <v>1883</v>
      </c>
      <c r="D2475">
        <v>1</v>
      </c>
      <c r="E2475" t="s">
        <v>1884</v>
      </c>
      <c r="F2475">
        <v>789.5</v>
      </c>
      <c r="H2475" t="s">
        <v>1883</v>
      </c>
      <c r="I2475">
        <v>598.11</v>
      </c>
      <c r="J2475">
        <v>1</v>
      </c>
      <c r="K2475">
        <v>598.11</v>
      </c>
      <c r="L2475" s="45">
        <f>VLOOKUP(H2475,'[1]CALCUL AS et AN'!$A$2:$AU$889,24,FALSE)</f>
        <v>598.11</v>
      </c>
      <c r="M2475" s="48">
        <f>VLOOKUP(H2475,'[1]CALCUL AS et AN'!$A$2:$AU$889,28,FALSE)</f>
        <v>747.63750000000005</v>
      </c>
      <c r="N2475">
        <v>598.11</v>
      </c>
      <c r="O2475" s="45">
        <f t="shared" si="179"/>
        <v>598.11</v>
      </c>
      <c r="P2475" s="48">
        <f t="shared" si="180"/>
        <v>747.63750000000005</v>
      </c>
      <c r="Q2475">
        <v>789.5</v>
      </c>
      <c r="R2475" s="45">
        <f>VLOOKUP(H2475,'[1]CALCUL AS et AN'!$A$2:$AU$889,46,FALSE)</f>
        <v>795.48630000000003</v>
      </c>
      <c r="S2475" s="48">
        <f>VLOOKUP(H2475,'[1]CALCUL AS et AN'!$A$2:$AU$889,47,FALSE)</f>
        <v>994.35787500000015</v>
      </c>
      <c r="T2475">
        <v>789.5</v>
      </c>
      <c r="U2475" s="45">
        <f t="shared" si="181"/>
        <v>795.48630000000003</v>
      </c>
      <c r="V2475" s="48">
        <f t="shared" si="182"/>
        <v>994.35787500000015</v>
      </c>
      <c r="W2475" t="s">
        <v>946</v>
      </c>
      <c r="X2475" t="s">
        <v>951</v>
      </c>
    </row>
    <row r="2476" spans="1:24" outlineLevel="2">
      <c r="A2476" t="s">
        <v>367</v>
      </c>
      <c r="B2476" s="73" t="str">
        <f t="shared" si="178"/>
        <v>EH4X5</v>
      </c>
      <c r="C2476" t="s">
        <v>1445</v>
      </c>
      <c r="D2476">
        <v>20</v>
      </c>
      <c r="E2476" t="s">
        <v>1446</v>
      </c>
      <c r="F2476">
        <v>40.47</v>
      </c>
      <c r="H2476" t="s">
        <v>1445</v>
      </c>
      <c r="I2476">
        <v>28.7</v>
      </c>
      <c r="J2476">
        <v>1</v>
      </c>
      <c r="K2476">
        <v>28.7</v>
      </c>
      <c r="L2476" s="45">
        <f>VLOOKUP(H2476,'[1]CALCUL AS et AN'!$A$2:$AU$889,24,FALSE)</f>
        <v>28.7</v>
      </c>
      <c r="M2476" s="48">
        <f>VLOOKUP(H2476,'[1]CALCUL AS et AN'!$A$2:$AU$889,28,FALSE)</f>
        <v>28.7</v>
      </c>
      <c r="N2476">
        <v>574</v>
      </c>
      <c r="O2476" s="45">
        <f t="shared" si="179"/>
        <v>574</v>
      </c>
      <c r="P2476" s="48">
        <f t="shared" si="180"/>
        <v>574</v>
      </c>
      <c r="Q2476">
        <v>40.47</v>
      </c>
      <c r="R2476" s="45">
        <f>VLOOKUP(H2476,'[1]CALCUL AS et AN'!$A$2:$AU$889,46,FALSE)</f>
        <v>43.05</v>
      </c>
      <c r="S2476" s="48">
        <f>VLOOKUP(H2476,'[1]CALCUL AS et AN'!$A$2:$AU$889,47,FALSE)</f>
        <v>43.05</v>
      </c>
      <c r="T2476">
        <v>809.4</v>
      </c>
      <c r="U2476" s="45">
        <f t="shared" si="181"/>
        <v>861</v>
      </c>
      <c r="V2476" s="48">
        <f t="shared" si="182"/>
        <v>861</v>
      </c>
      <c r="W2476" t="s">
        <v>946</v>
      </c>
      <c r="X2476" t="s">
        <v>951</v>
      </c>
    </row>
    <row r="2477" spans="1:24" outlineLevel="2">
      <c r="A2477" t="s">
        <v>367</v>
      </c>
      <c r="B2477" s="73" t="str">
        <f t="shared" si="178"/>
        <v>EH4X5</v>
      </c>
      <c r="C2477" t="s">
        <v>412</v>
      </c>
      <c r="D2477">
        <v>1</v>
      </c>
      <c r="E2477" t="s">
        <v>413</v>
      </c>
      <c r="F2477">
        <v>16.5</v>
      </c>
      <c r="H2477" t="s">
        <v>412</v>
      </c>
      <c r="I2477">
        <v>13.85</v>
      </c>
      <c r="J2477">
        <v>1</v>
      </c>
      <c r="K2477">
        <v>13.85</v>
      </c>
      <c r="L2477" s="45">
        <f>VLOOKUP(H2477,'[1]CALCUL AS et AN'!$A$2:$AU$889,24,FALSE)</f>
        <v>13.85</v>
      </c>
      <c r="M2477" s="48">
        <f>VLOOKUP(H2477,'[1]CALCUL AS et AN'!$A$2:$AU$889,28,FALSE)</f>
        <v>13.85</v>
      </c>
      <c r="N2477">
        <v>13.85</v>
      </c>
      <c r="O2477" s="45">
        <f t="shared" si="179"/>
        <v>13.85</v>
      </c>
      <c r="P2477" s="48">
        <f t="shared" si="180"/>
        <v>13.85</v>
      </c>
      <c r="Q2477">
        <v>20.78</v>
      </c>
      <c r="R2477" s="45">
        <f>VLOOKUP(H2477,'[1]CALCUL AS et AN'!$A$2:$AU$889,46,FALSE)</f>
        <v>20.774999999999999</v>
      </c>
      <c r="S2477" s="48">
        <f>VLOOKUP(H2477,'[1]CALCUL AS et AN'!$A$2:$AU$889,47,FALSE)</f>
        <v>20.774999999999999</v>
      </c>
      <c r="T2477">
        <v>20.78</v>
      </c>
      <c r="U2477" s="45">
        <f t="shared" si="181"/>
        <v>20.774999999999999</v>
      </c>
      <c r="V2477" s="48">
        <f t="shared" si="182"/>
        <v>20.774999999999999</v>
      </c>
      <c r="W2477" t="s">
        <v>946</v>
      </c>
      <c r="X2477" t="s">
        <v>937</v>
      </c>
    </row>
    <row r="2478" spans="1:24" outlineLevel="1">
      <c r="A2478" s="73" t="s">
        <v>3226</v>
      </c>
      <c r="B2478" s="73" t="str">
        <f t="shared" si="178"/>
        <v>PSFV10EH4X5</v>
      </c>
      <c r="N2478">
        <f>SUBTOTAL(9,N2473:N2477)</f>
        <v>1507.2199999999998</v>
      </c>
      <c r="O2478" s="45">
        <f>SUBTOTAL(9,O2473:O2477)</f>
        <v>1507.2199999999998</v>
      </c>
      <c r="P2478" s="48">
        <f>SUBTOTAL(9,P2473:P2477)</f>
        <v>1656.7474999999999</v>
      </c>
      <c r="T2478">
        <f>SUBTOTAL(9,T2473:T2477)</f>
        <v>1903.5399999999997</v>
      </c>
      <c r="U2478" s="45">
        <f>SUBTOTAL(9,U2473:U2477)</f>
        <v>2161.7813000000001</v>
      </c>
      <c r="V2478" s="48">
        <f>SUBTOTAL(9,V2473:V2477)</f>
        <v>2265.852875</v>
      </c>
    </row>
    <row r="2479" spans="1:24" outlineLevel="2">
      <c r="A2479" t="s">
        <v>371</v>
      </c>
      <c r="B2479" s="73" t="str">
        <f t="shared" si="178"/>
        <v>EH6X4</v>
      </c>
      <c r="C2479" t="s">
        <v>512</v>
      </c>
      <c r="D2479">
        <v>2</v>
      </c>
      <c r="E2479" t="s">
        <v>1006</v>
      </c>
      <c r="F2479">
        <v>4.63</v>
      </c>
      <c r="H2479" t="s">
        <v>512</v>
      </c>
      <c r="I2479">
        <v>2.63</v>
      </c>
      <c r="J2479">
        <v>1</v>
      </c>
      <c r="K2479">
        <v>2.63</v>
      </c>
      <c r="L2479" s="45">
        <f>VLOOKUP(H2479,'[1]CALCUL AS et AN'!$A$2:$AU$889,24,FALSE)</f>
        <v>2.63</v>
      </c>
      <c r="M2479" s="48">
        <f>VLOOKUP(H2479,'[1]CALCUL AS et AN'!$A$2:$AU$889,28,FALSE)</f>
        <v>2.63</v>
      </c>
      <c r="N2479">
        <v>5.26</v>
      </c>
      <c r="O2479" s="45">
        <f t="shared" si="179"/>
        <v>5.26</v>
      </c>
      <c r="P2479" s="48">
        <f t="shared" si="180"/>
        <v>5.26</v>
      </c>
      <c r="Q2479">
        <v>4.7300000000000004</v>
      </c>
      <c r="R2479" s="45">
        <f>VLOOKUP(H2479,'[1]CALCUL AS et AN'!$A$2:$AU$889,46,FALSE)</f>
        <v>5.26</v>
      </c>
      <c r="S2479" s="48">
        <f>VLOOKUP(H2479,'[1]CALCUL AS et AN'!$A$2:$AU$889,47,FALSE)</f>
        <v>5.26</v>
      </c>
      <c r="T2479">
        <v>9.4600000000000009</v>
      </c>
      <c r="U2479" s="45">
        <f t="shared" si="181"/>
        <v>10.52</v>
      </c>
      <c r="V2479" s="48">
        <f t="shared" si="182"/>
        <v>10.52</v>
      </c>
      <c r="W2479" t="s">
        <v>946</v>
      </c>
      <c r="X2479" t="s">
        <v>937</v>
      </c>
    </row>
    <row r="2480" spans="1:24" outlineLevel="2">
      <c r="A2480" t="s">
        <v>371</v>
      </c>
      <c r="B2480" s="73" t="str">
        <f t="shared" si="178"/>
        <v>EH6X4</v>
      </c>
      <c r="C2480" t="s">
        <v>1886</v>
      </c>
      <c r="D2480">
        <v>1</v>
      </c>
      <c r="E2480" t="s">
        <v>1887</v>
      </c>
      <c r="F2480">
        <v>897.8</v>
      </c>
      <c r="H2480" t="s">
        <v>1886</v>
      </c>
      <c r="I2480">
        <v>680.15</v>
      </c>
      <c r="J2480">
        <v>1</v>
      </c>
      <c r="K2480">
        <v>680.15</v>
      </c>
      <c r="L2480" s="45">
        <f>VLOOKUP(H2480,'[1]CALCUL AS et AN'!$A$2:$AU$889,24,FALSE)</f>
        <v>680.15</v>
      </c>
      <c r="M2480" s="48">
        <f>VLOOKUP(H2480,'[1]CALCUL AS et AN'!$A$2:$AU$889,28,FALSE)</f>
        <v>850.1875</v>
      </c>
      <c r="N2480">
        <v>680.15</v>
      </c>
      <c r="O2480" s="45">
        <f t="shared" si="179"/>
        <v>680.15</v>
      </c>
      <c r="P2480" s="48">
        <f t="shared" si="180"/>
        <v>850.1875</v>
      </c>
      <c r="Q2480">
        <v>897.8</v>
      </c>
      <c r="R2480" s="45">
        <f>VLOOKUP(H2480,'[1]CALCUL AS et AN'!$A$2:$AU$889,46,FALSE)</f>
        <v>904.59950000000003</v>
      </c>
      <c r="S2480" s="48">
        <f>VLOOKUP(H2480,'[1]CALCUL AS et AN'!$A$2:$AU$889,47,FALSE)</f>
        <v>1130.7493750000001</v>
      </c>
      <c r="T2480">
        <v>897.8</v>
      </c>
      <c r="U2480" s="45">
        <f t="shared" si="181"/>
        <v>904.59950000000003</v>
      </c>
      <c r="V2480" s="48">
        <f t="shared" si="182"/>
        <v>1130.7493750000001</v>
      </c>
      <c r="W2480" t="s">
        <v>946</v>
      </c>
      <c r="X2480" t="s">
        <v>951</v>
      </c>
    </row>
    <row r="2481" spans="1:24" outlineLevel="2">
      <c r="A2481" t="s">
        <v>371</v>
      </c>
      <c r="B2481" s="73" t="str">
        <f t="shared" si="178"/>
        <v>EH6X4</v>
      </c>
      <c r="C2481" t="s">
        <v>412</v>
      </c>
      <c r="D2481">
        <v>1</v>
      </c>
      <c r="E2481" t="s">
        <v>413</v>
      </c>
      <c r="F2481">
        <v>16.5</v>
      </c>
      <c r="H2481" t="s">
        <v>412</v>
      </c>
      <c r="I2481">
        <v>13.85</v>
      </c>
      <c r="J2481">
        <v>1</v>
      </c>
      <c r="K2481">
        <v>13.85</v>
      </c>
      <c r="L2481" s="45">
        <f>VLOOKUP(H2481,'[1]CALCUL AS et AN'!$A$2:$AU$889,24,FALSE)</f>
        <v>13.85</v>
      </c>
      <c r="M2481" s="48">
        <f>VLOOKUP(H2481,'[1]CALCUL AS et AN'!$A$2:$AU$889,28,FALSE)</f>
        <v>13.85</v>
      </c>
      <c r="N2481">
        <v>13.85</v>
      </c>
      <c r="O2481" s="45">
        <f t="shared" si="179"/>
        <v>13.85</v>
      </c>
      <c r="P2481" s="48">
        <f t="shared" si="180"/>
        <v>13.85</v>
      </c>
      <c r="Q2481">
        <v>20.78</v>
      </c>
      <c r="R2481" s="45">
        <f>VLOOKUP(H2481,'[1]CALCUL AS et AN'!$A$2:$AU$889,46,FALSE)</f>
        <v>20.774999999999999</v>
      </c>
      <c r="S2481" s="48">
        <f>VLOOKUP(H2481,'[1]CALCUL AS et AN'!$A$2:$AU$889,47,FALSE)</f>
        <v>20.774999999999999</v>
      </c>
      <c r="T2481">
        <v>20.78</v>
      </c>
      <c r="U2481" s="45">
        <f t="shared" si="181"/>
        <v>20.774999999999999</v>
      </c>
      <c r="V2481" s="48">
        <f t="shared" si="182"/>
        <v>20.774999999999999</v>
      </c>
      <c r="W2481" t="s">
        <v>946</v>
      </c>
      <c r="X2481" t="s">
        <v>937</v>
      </c>
    </row>
    <row r="2482" spans="1:24" outlineLevel="2">
      <c r="A2482" t="s">
        <v>371</v>
      </c>
      <c r="B2482" s="73" t="str">
        <f t="shared" si="178"/>
        <v>EH6X4</v>
      </c>
      <c r="C2482" t="s">
        <v>2722</v>
      </c>
      <c r="D2482">
        <v>6</v>
      </c>
      <c r="E2482" t="s">
        <v>2723</v>
      </c>
      <c r="F2482">
        <v>4.6189999999999998</v>
      </c>
      <c r="H2482" t="s">
        <v>2722</v>
      </c>
      <c r="I2482">
        <v>4.32</v>
      </c>
      <c r="J2482">
        <v>1</v>
      </c>
      <c r="K2482">
        <v>4.32</v>
      </c>
      <c r="L2482" s="45">
        <f>VLOOKUP(H2482,'[1]CALCUL AS et AN'!$A$2:$AU$889,24,FALSE)</f>
        <v>4.07</v>
      </c>
      <c r="M2482" s="48">
        <f>VLOOKUP(H2482,'[1]CALCUL AS et AN'!$A$2:$AU$889,28,FALSE)</f>
        <v>4.32</v>
      </c>
      <c r="N2482">
        <v>25.92</v>
      </c>
      <c r="O2482" s="45">
        <f t="shared" si="179"/>
        <v>24.42</v>
      </c>
      <c r="P2482" s="48">
        <f t="shared" si="180"/>
        <v>25.92</v>
      </c>
      <c r="Q2482">
        <v>4.6189999999999998</v>
      </c>
      <c r="R2482" s="45">
        <f>VLOOKUP(H2482,'[1]CALCUL AS et AN'!$A$2:$AU$889,46,FALSE)</f>
        <v>5.0875000000000004</v>
      </c>
      <c r="S2482" s="48">
        <f>VLOOKUP(H2482,'[1]CALCUL AS et AN'!$A$2:$AU$889,47,FALSE)</f>
        <v>5.4</v>
      </c>
      <c r="T2482">
        <v>27.713999999999999</v>
      </c>
      <c r="U2482" s="45">
        <f t="shared" si="181"/>
        <v>30.525000000000002</v>
      </c>
      <c r="V2482" s="48">
        <f t="shared" si="182"/>
        <v>32.400000000000006</v>
      </c>
      <c r="W2482" t="s">
        <v>946</v>
      </c>
      <c r="X2482" t="s">
        <v>1361</v>
      </c>
    </row>
    <row r="2483" spans="1:24" outlineLevel="2">
      <c r="A2483" t="s">
        <v>371</v>
      </c>
      <c r="B2483" s="73" t="str">
        <f t="shared" si="178"/>
        <v>EH6X4</v>
      </c>
      <c r="C2483" t="s">
        <v>1467</v>
      </c>
      <c r="D2483">
        <v>6</v>
      </c>
      <c r="E2483" t="s">
        <v>1468</v>
      </c>
      <c r="F2483">
        <v>64.959999999999994</v>
      </c>
      <c r="H2483" t="s">
        <v>1467</v>
      </c>
      <c r="I2483">
        <v>46</v>
      </c>
      <c r="J2483">
        <v>1</v>
      </c>
      <c r="K2483">
        <v>46</v>
      </c>
      <c r="L2483" s="45">
        <f>VLOOKUP(H2483,'[1]CALCUL AS et AN'!$A$2:$AU$889,24,FALSE)</f>
        <v>46</v>
      </c>
      <c r="M2483" s="48">
        <f>VLOOKUP(H2483,'[1]CALCUL AS et AN'!$A$2:$AU$889,28,FALSE)</f>
        <v>46</v>
      </c>
      <c r="N2483">
        <v>276</v>
      </c>
      <c r="O2483" s="45">
        <f t="shared" si="179"/>
        <v>276</v>
      </c>
      <c r="P2483" s="48">
        <f t="shared" si="180"/>
        <v>276</v>
      </c>
      <c r="Q2483">
        <v>64.959999999999994</v>
      </c>
      <c r="R2483" s="45">
        <f>VLOOKUP(H2483,'[1]CALCUL AS et AN'!$A$2:$AU$889,46,FALSE)</f>
        <v>69</v>
      </c>
      <c r="S2483" s="48">
        <f>VLOOKUP(H2483,'[1]CALCUL AS et AN'!$A$2:$AU$889,47,FALSE)</f>
        <v>69</v>
      </c>
      <c r="T2483">
        <v>389.76</v>
      </c>
      <c r="U2483" s="45">
        <f t="shared" si="181"/>
        <v>414</v>
      </c>
      <c r="V2483" s="48">
        <f t="shared" si="182"/>
        <v>414</v>
      </c>
      <c r="W2483" t="s">
        <v>946</v>
      </c>
      <c r="X2483" t="s">
        <v>951</v>
      </c>
    </row>
    <row r="2484" spans="1:24" outlineLevel="2">
      <c r="A2484" t="s">
        <v>371</v>
      </c>
      <c r="B2484" s="73" t="str">
        <f t="shared" si="178"/>
        <v>EH6X4</v>
      </c>
      <c r="C2484" t="s">
        <v>1445</v>
      </c>
      <c r="D2484">
        <v>24</v>
      </c>
      <c r="E2484" t="s">
        <v>1446</v>
      </c>
      <c r="F2484">
        <v>40.47</v>
      </c>
      <c r="H2484" t="s">
        <v>1445</v>
      </c>
      <c r="I2484">
        <v>28.7</v>
      </c>
      <c r="J2484">
        <v>1</v>
      </c>
      <c r="K2484">
        <v>28.7</v>
      </c>
      <c r="L2484" s="45">
        <f>VLOOKUP(H2484,'[1]CALCUL AS et AN'!$A$2:$AU$889,24,FALSE)</f>
        <v>28.7</v>
      </c>
      <c r="M2484" s="48">
        <f>VLOOKUP(H2484,'[1]CALCUL AS et AN'!$A$2:$AU$889,28,FALSE)</f>
        <v>28.7</v>
      </c>
      <c r="N2484">
        <v>688.8</v>
      </c>
      <c r="O2484" s="45">
        <f t="shared" si="179"/>
        <v>688.8</v>
      </c>
      <c r="P2484" s="48">
        <f t="shared" si="180"/>
        <v>688.8</v>
      </c>
      <c r="Q2484">
        <v>40.47</v>
      </c>
      <c r="R2484" s="45">
        <f>VLOOKUP(H2484,'[1]CALCUL AS et AN'!$A$2:$AU$889,46,FALSE)</f>
        <v>43.05</v>
      </c>
      <c r="S2484" s="48">
        <f>VLOOKUP(H2484,'[1]CALCUL AS et AN'!$A$2:$AU$889,47,FALSE)</f>
        <v>43.05</v>
      </c>
      <c r="T2484">
        <v>971.28</v>
      </c>
      <c r="U2484" s="45">
        <f t="shared" si="181"/>
        <v>1033.1999999999998</v>
      </c>
      <c r="V2484" s="48">
        <f t="shared" si="182"/>
        <v>1033.1999999999998</v>
      </c>
      <c r="W2484" t="s">
        <v>946</v>
      </c>
      <c r="X2484" t="s">
        <v>951</v>
      </c>
    </row>
    <row r="2485" spans="1:24" outlineLevel="1">
      <c r="A2485" s="73" t="s">
        <v>3227</v>
      </c>
      <c r="B2485" s="73" t="str">
        <f t="shared" si="178"/>
        <v>PSFV12EH6X4</v>
      </c>
      <c r="N2485">
        <f>SUBTOTAL(9,N2479:N2484)</f>
        <v>1689.98</v>
      </c>
      <c r="O2485" s="45">
        <f>SUBTOTAL(9,O2479:O2484)</f>
        <v>1688.48</v>
      </c>
      <c r="P2485" s="48">
        <f>SUBTOTAL(9,P2479:P2484)</f>
        <v>1860.0174999999999</v>
      </c>
      <c r="T2485">
        <f>SUBTOTAL(9,T2479:T2484)</f>
        <v>2316.7939999999999</v>
      </c>
      <c r="U2485" s="45">
        <f>SUBTOTAL(9,U2479:U2484)</f>
        <v>2413.6194999999998</v>
      </c>
      <c r="V2485" s="48">
        <f>SUBTOTAL(9,V2479:V2484)</f>
        <v>2641.6443749999999</v>
      </c>
    </row>
    <row r="2486" spans="1:24" outlineLevel="2">
      <c r="A2486" t="s">
        <v>375</v>
      </c>
      <c r="B2486" s="73" t="str">
        <f t="shared" si="178"/>
        <v>EH7X4</v>
      </c>
      <c r="C2486" t="s">
        <v>512</v>
      </c>
      <c r="D2486">
        <v>2</v>
      </c>
      <c r="E2486" t="s">
        <v>1006</v>
      </c>
      <c r="F2486">
        <v>4.63</v>
      </c>
      <c r="H2486" t="s">
        <v>512</v>
      </c>
      <c r="I2486">
        <v>2.63</v>
      </c>
      <c r="J2486">
        <v>1</v>
      </c>
      <c r="K2486">
        <v>2.63</v>
      </c>
      <c r="L2486" s="45">
        <f>VLOOKUP(H2486,'[1]CALCUL AS et AN'!$A$2:$AU$889,24,FALSE)</f>
        <v>2.63</v>
      </c>
      <c r="M2486" s="48">
        <f>VLOOKUP(H2486,'[1]CALCUL AS et AN'!$A$2:$AU$889,28,FALSE)</f>
        <v>2.63</v>
      </c>
      <c r="N2486">
        <v>5.26</v>
      </c>
      <c r="O2486" s="45">
        <f t="shared" si="179"/>
        <v>5.26</v>
      </c>
      <c r="P2486" s="48">
        <f t="shared" si="180"/>
        <v>5.26</v>
      </c>
      <c r="Q2486">
        <v>4.7300000000000004</v>
      </c>
      <c r="R2486" s="45">
        <f>VLOOKUP(H2486,'[1]CALCUL AS et AN'!$A$2:$AU$889,46,FALSE)</f>
        <v>5.26</v>
      </c>
      <c r="S2486" s="48">
        <f>VLOOKUP(H2486,'[1]CALCUL AS et AN'!$A$2:$AU$889,47,FALSE)</f>
        <v>5.26</v>
      </c>
      <c r="T2486">
        <v>9.4600000000000009</v>
      </c>
      <c r="U2486" s="45">
        <f t="shared" si="181"/>
        <v>10.52</v>
      </c>
      <c r="V2486" s="48">
        <f t="shared" si="182"/>
        <v>10.52</v>
      </c>
      <c r="W2486" t="s">
        <v>946</v>
      </c>
      <c r="X2486" t="s">
        <v>937</v>
      </c>
    </row>
    <row r="2487" spans="1:24" outlineLevel="2">
      <c r="A2487" t="s">
        <v>375</v>
      </c>
      <c r="B2487" s="73" t="str">
        <f t="shared" si="178"/>
        <v>EH7X4</v>
      </c>
      <c r="C2487" t="s">
        <v>1889</v>
      </c>
      <c r="D2487">
        <v>1</v>
      </c>
      <c r="E2487" t="s">
        <v>1890</v>
      </c>
      <c r="F2487">
        <v>1155.4000000000001</v>
      </c>
      <c r="H2487" t="s">
        <v>1889</v>
      </c>
      <c r="I2487">
        <v>875.31</v>
      </c>
      <c r="J2487">
        <v>1</v>
      </c>
      <c r="K2487">
        <v>875.31</v>
      </c>
      <c r="L2487" s="45">
        <f>VLOOKUP(H2487,'[1]CALCUL AS et AN'!$A$2:$AU$889,24,FALSE)</f>
        <v>875.31</v>
      </c>
      <c r="M2487" s="48">
        <f>VLOOKUP(H2487,'[1]CALCUL AS et AN'!$A$2:$AU$889,28,FALSE)</f>
        <v>1094.1374999999998</v>
      </c>
      <c r="N2487">
        <v>875.31</v>
      </c>
      <c r="O2487" s="45">
        <f t="shared" si="179"/>
        <v>875.31</v>
      </c>
      <c r="P2487" s="48">
        <f t="shared" si="180"/>
        <v>1094.1374999999998</v>
      </c>
      <c r="Q2487">
        <v>1155.4000000000001</v>
      </c>
      <c r="R2487" s="45">
        <f>VLOOKUP(H2487,'[1]CALCUL AS et AN'!$A$2:$AU$889,46,FALSE)</f>
        <v>1164.1623</v>
      </c>
      <c r="S2487" s="48">
        <f>VLOOKUP(H2487,'[1]CALCUL AS et AN'!$A$2:$AU$889,47,FALSE)</f>
        <v>1455.2028749999999</v>
      </c>
      <c r="T2487">
        <v>1155.4000000000001</v>
      </c>
      <c r="U2487" s="45">
        <f t="shared" si="181"/>
        <v>1164.1623</v>
      </c>
      <c r="V2487" s="48">
        <f t="shared" si="182"/>
        <v>1455.2028749999999</v>
      </c>
      <c r="W2487" t="s">
        <v>946</v>
      </c>
      <c r="X2487" t="s">
        <v>951</v>
      </c>
    </row>
    <row r="2488" spans="1:24" outlineLevel="2">
      <c r="A2488" t="s">
        <v>375</v>
      </c>
      <c r="B2488" s="73" t="str">
        <f t="shared" si="178"/>
        <v>EH7X4</v>
      </c>
      <c r="C2488" t="s">
        <v>412</v>
      </c>
      <c r="D2488">
        <v>1</v>
      </c>
      <c r="E2488" t="s">
        <v>413</v>
      </c>
      <c r="F2488">
        <v>16.5</v>
      </c>
      <c r="H2488" t="s">
        <v>412</v>
      </c>
      <c r="I2488">
        <v>13.85</v>
      </c>
      <c r="J2488">
        <v>1</v>
      </c>
      <c r="K2488">
        <v>13.85</v>
      </c>
      <c r="L2488" s="45">
        <f>VLOOKUP(H2488,'[1]CALCUL AS et AN'!$A$2:$AU$889,24,FALSE)</f>
        <v>13.85</v>
      </c>
      <c r="M2488" s="48">
        <f>VLOOKUP(H2488,'[1]CALCUL AS et AN'!$A$2:$AU$889,28,FALSE)</f>
        <v>13.85</v>
      </c>
      <c r="N2488">
        <v>13.85</v>
      </c>
      <c r="O2488" s="45">
        <f t="shared" si="179"/>
        <v>13.85</v>
      </c>
      <c r="P2488" s="48">
        <f t="shared" si="180"/>
        <v>13.85</v>
      </c>
      <c r="Q2488">
        <v>20.78</v>
      </c>
      <c r="R2488" s="45">
        <f>VLOOKUP(H2488,'[1]CALCUL AS et AN'!$A$2:$AU$889,46,FALSE)</f>
        <v>20.774999999999999</v>
      </c>
      <c r="S2488" s="48">
        <f>VLOOKUP(H2488,'[1]CALCUL AS et AN'!$A$2:$AU$889,47,FALSE)</f>
        <v>20.774999999999999</v>
      </c>
      <c r="T2488">
        <v>20.78</v>
      </c>
      <c r="U2488" s="45">
        <f t="shared" si="181"/>
        <v>20.774999999999999</v>
      </c>
      <c r="V2488" s="48">
        <f t="shared" si="182"/>
        <v>20.774999999999999</v>
      </c>
      <c r="W2488" t="s">
        <v>946</v>
      </c>
      <c r="X2488" t="s">
        <v>937</v>
      </c>
    </row>
    <row r="2489" spans="1:24" outlineLevel="2">
      <c r="A2489" t="s">
        <v>375</v>
      </c>
      <c r="B2489" s="73" t="str">
        <f t="shared" si="178"/>
        <v>EH7X4</v>
      </c>
      <c r="C2489" t="s">
        <v>2722</v>
      </c>
      <c r="D2489">
        <v>6</v>
      </c>
      <c r="E2489" t="s">
        <v>2723</v>
      </c>
      <c r="F2489">
        <v>4.6189999999999998</v>
      </c>
      <c r="H2489" t="s">
        <v>2722</v>
      </c>
      <c r="I2489">
        <v>4.32</v>
      </c>
      <c r="J2489">
        <v>1</v>
      </c>
      <c r="K2489">
        <v>4.32</v>
      </c>
      <c r="L2489" s="45">
        <f>VLOOKUP(H2489,'[1]CALCUL AS et AN'!$A$2:$AU$889,24,FALSE)</f>
        <v>4.07</v>
      </c>
      <c r="M2489" s="48">
        <f>VLOOKUP(H2489,'[1]CALCUL AS et AN'!$A$2:$AU$889,28,FALSE)</f>
        <v>4.32</v>
      </c>
      <c r="N2489">
        <v>25.92</v>
      </c>
      <c r="O2489" s="45">
        <f t="shared" si="179"/>
        <v>24.42</v>
      </c>
      <c r="P2489" s="48">
        <f t="shared" si="180"/>
        <v>25.92</v>
      </c>
      <c r="Q2489">
        <v>4.6189999999999998</v>
      </c>
      <c r="R2489" s="45">
        <f>VLOOKUP(H2489,'[1]CALCUL AS et AN'!$A$2:$AU$889,46,FALSE)</f>
        <v>5.0875000000000004</v>
      </c>
      <c r="S2489" s="48">
        <f>VLOOKUP(H2489,'[1]CALCUL AS et AN'!$A$2:$AU$889,47,FALSE)</f>
        <v>5.4</v>
      </c>
      <c r="T2489">
        <v>27.713999999999999</v>
      </c>
      <c r="U2489" s="45">
        <f t="shared" si="181"/>
        <v>30.525000000000002</v>
      </c>
      <c r="V2489" s="48">
        <f t="shared" si="182"/>
        <v>32.400000000000006</v>
      </c>
      <c r="W2489" t="s">
        <v>946</v>
      </c>
      <c r="X2489" t="s">
        <v>1361</v>
      </c>
    </row>
    <row r="2490" spans="1:24" outlineLevel="2">
      <c r="A2490" t="s">
        <v>375</v>
      </c>
      <c r="B2490" s="73" t="str">
        <f t="shared" si="178"/>
        <v>EH7X4</v>
      </c>
      <c r="C2490" t="s">
        <v>1631</v>
      </c>
      <c r="D2490">
        <v>6</v>
      </c>
      <c r="E2490" t="s">
        <v>1632</v>
      </c>
      <c r="F2490">
        <v>70.7</v>
      </c>
      <c r="H2490" t="s">
        <v>1631</v>
      </c>
      <c r="I2490">
        <v>50.5</v>
      </c>
      <c r="J2490">
        <v>1</v>
      </c>
      <c r="K2490">
        <v>50.5</v>
      </c>
      <c r="L2490" s="45">
        <f>VLOOKUP(H2490,'[1]CALCUL AS et AN'!$A$2:$AU$889,24,FALSE)</f>
        <v>50.5</v>
      </c>
      <c r="M2490" s="48">
        <f>VLOOKUP(H2490,'[1]CALCUL AS et AN'!$A$2:$AU$889,28,FALSE)</f>
        <v>50.5</v>
      </c>
      <c r="N2490">
        <v>303</v>
      </c>
      <c r="O2490" s="45">
        <f t="shared" si="179"/>
        <v>303</v>
      </c>
      <c r="P2490" s="48">
        <f t="shared" si="180"/>
        <v>303</v>
      </c>
      <c r="Q2490">
        <v>70.7</v>
      </c>
      <c r="R2490" s="45">
        <f>VLOOKUP(H2490,'[1]CALCUL AS et AN'!$A$2:$AU$889,46,FALSE)</f>
        <v>75.75</v>
      </c>
      <c r="S2490" s="48">
        <f>VLOOKUP(H2490,'[1]CALCUL AS et AN'!$A$2:$AU$889,47,FALSE)</f>
        <v>75.75</v>
      </c>
      <c r="T2490">
        <v>424.20000000000005</v>
      </c>
      <c r="U2490" s="45">
        <f t="shared" si="181"/>
        <v>454.5</v>
      </c>
      <c r="V2490" s="48">
        <f t="shared" si="182"/>
        <v>454.5</v>
      </c>
      <c r="W2490" t="s">
        <v>946</v>
      </c>
      <c r="X2490" t="s">
        <v>951</v>
      </c>
    </row>
    <row r="2491" spans="1:24" outlineLevel="2">
      <c r="A2491" t="s">
        <v>375</v>
      </c>
      <c r="B2491" s="73" t="str">
        <f t="shared" si="178"/>
        <v>EH7X4</v>
      </c>
      <c r="C2491" t="s">
        <v>1445</v>
      </c>
      <c r="D2491">
        <v>28</v>
      </c>
      <c r="E2491" t="s">
        <v>1446</v>
      </c>
      <c r="F2491">
        <v>40.47</v>
      </c>
      <c r="H2491" t="s">
        <v>1445</v>
      </c>
      <c r="I2491">
        <v>28.7</v>
      </c>
      <c r="J2491">
        <v>1</v>
      </c>
      <c r="K2491">
        <v>28.7</v>
      </c>
      <c r="L2491" s="45">
        <f>VLOOKUP(H2491,'[1]CALCUL AS et AN'!$A$2:$AU$889,24,FALSE)</f>
        <v>28.7</v>
      </c>
      <c r="M2491" s="48">
        <f>VLOOKUP(H2491,'[1]CALCUL AS et AN'!$A$2:$AU$889,28,FALSE)</f>
        <v>28.7</v>
      </c>
      <c r="N2491">
        <v>803.6</v>
      </c>
      <c r="O2491" s="45">
        <f t="shared" si="179"/>
        <v>803.6</v>
      </c>
      <c r="P2491" s="48">
        <f t="shared" si="180"/>
        <v>803.6</v>
      </c>
      <c r="Q2491">
        <v>40.47</v>
      </c>
      <c r="R2491" s="45">
        <f>VLOOKUP(H2491,'[1]CALCUL AS et AN'!$A$2:$AU$889,46,FALSE)</f>
        <v>43.05</v>
      </c>
      <c r="S2491" s="48">
        <f>VLOOKUP(H2491,'[1]CALCUL AS et AN'!$A$2:$AU$889,47,FALSE)</f>
        <v>43.05</v>
      </c>
      <c r="T2491">
        <v>1133.1599999999999</v>
      </c>
      <c r="U2491" s="45">
        <f t="shared" si="181"/>
        <v>1205.3999999999999</v>
      </c>
      <c r="V2491" s="48">
        <f t="shared" si="182"/>
        <v>1205.3999999999999</v>
      </c>
      <c r="W2491" t="s">
        <v>946</v>
      </c>
      <c r="X2491" t="s">
        <v>951</v>
      </c>
    </row>
    <row r="2492" spans="1:24" outlineLevel="1">
      <c r="A2492" s="73" t="s">
        <v>3228</v>
      </c>
      <c r="B2492" s="73" t="str">
        <f t="shared" si="178"/>
        <v>PSFV14EH7X4</v>
      </c>
      <c r="N2492">
        <f>SUBTOTAL(9,N2486:N2491)</f>
        <v>2026.94</v>
      </c>
      <c r="O2492" s="45">
        <f>SUBTOTAL(9,O2486:O2491)</f>
        <v>2025.44</v>
      </c>
      <c r="P2492" s="48">
        <f>SUBTOTAL(9,P2486:P2491)</f>
        <v>2245.7674999999999</v>
      </c>
      <c r="T2492">
        <f>SUBTOTAL(9,T2486:T2491)</f>
        <v>2770.7139999999999</v>
      </c>
      <c r="U2492" s="45">
        <f>SUBTOTAL(9,U2486:U2491)</f>
        <v>2885.8823000000002</v>
      </c>
      <c r="V2492" s="48">
        <f>SUBTOTAL(9,V2486:V2491)</f>
        <v>3178.7978750000002</v>
      </c>
    </row>
    <row r="2493" spans="1:24" outlineLevel="2">
      <c r="A2493" t="s">
        <v>379</v>
      </c>
      <c r="B2493" s="73" t="str">
        <f t="shared" si="178"/>
        <v>EH8X4</v>
      </c>
      <c r="C2493" t="s">
        <v>512</v>
      </c>
      <c r="D2493">
        <v>2</v>
      </c>
      <c r="E2493" t="s">
        <v>1006</v>
      </c>
      <c r="F2493">
        <v>4.63</v>
      </c>
      <c r="H2493" t="s">
        <v>512</v>
      </c>
      <c r="I2493">
        <v>2.63</v>
      </c>
      <c r="J2493">
        <v>1</v>
      </c>
      <c r="K2493">
        <v>2.63</v>
      </c>
      <c r="L2493" s="45">
        <f>VLOOKUP(H2493,'[1]CALCUL AS et AN'!$A$2:$AU$889,24,FALSE)</f>
        <v>2.63</v>
      </c>
      <c r="M2493" s="48">
        <f>VLOOKUP(H2493,'[1]CALCUL AS et AN'!$A$2:$AU$889,28,FALSE)</f>
        <v>2.63</v>
      </c>
      <c r="N2493">
        <v>5.26</v>
      </c>
      <c r="O2493" s="45">
        <f t="shared" si="179"/>
        <v>5.26</v>
      </c>
      <c r="P2493" s="48">
        <f t="shared" si="180"/>
        <v>5.26</v>
      </c>
      <c r="Q2493">
        <v>4.7300000000000004</v>
      </c>
      <c r="R2493" s="45">
        <f>VLOOKUP(H2493,'[1]CALCUL AS et AN'!$A$2:$AU$889,46,FALSE)</f>
        <v>5.26</v>
      </c>
      <c r="S2493" s="48">
        <f>VLOOKUP(H2493,'[1]CALCUL AS et AN'!$A$2:$AU$889,47,FALSE)</f>
        <v>5.26</v>
      </c>
      <c r="T2493">
        <v>9.4600000000000009</v>
      </c>
      <c r="U2493" s="45">
        <f t="shared" si="181"/>
        <v>10.52</v>
      </c>
      <c r="V2493" s="48">
        <f t="shared" si="182"/>
        <v>10.52</v>
      </c>
      <c r="W2493" t="s">
        <v>946</v>
      </c>
      <c r="X2493" t="s">
        <v>937</v>
      </c>
    </row>
    <row r="2494" spans="1:24" outlineLevel="2">
      <c r="A2494" t="s">
        <v>379</v>
      </c>
      <c r="B2494" s="73" t="str">
        <f t="shared" si="178"/>
        <v>EH8X4</v>
      </c>
      <c r="C2494" t="s">
        <v>1892</v>
      </c>
      <c r="D2494">
        <v>1</v>
      </c>
      <c r="E2494" t="s">
        <v>1893</v>
      </c>
      <c r="F2494">
        <v>1281.83</v>
      </c>
      <c r="H2494" t="s">
        <v>1892</v>
      </c>
      <c r="I2494">
        <v>971.09</v>
      </c>
      <c r="J2494">
        <v>1</v>
      </c>
      <c r="K2494">
        <v>971.09</v>
      </c>
      <c r="L2494" s="45">
        <f>VLOOKUP(H2494,'[1]CALCUL AS et AN'!$A$2:$AU$889,24,FALSE)</f>
        <v>971.09</v>
      </c>
      <c r="M2494" s="48">
        <f>VLOOKUP(H2494,'[1]CALCUL AS et AN'!$A$2:$AU$889,28,FALSE)</f>
        <v>1213.8625</v>
      </c>
      <c r="N2494">
        <v>971.09</v>
      </c>
      <c r="O2494" s="45">
        <f t="shared" si="179"/>
        <v>971.09</v>
      </c>
      <c r="P2494" s="48">
        <f t="shared" si="180"/>
        <v>1213.8625</v>
      </c>
      <c r="Q2494">
        <v>1281.83</v>
      </c>
      <c r="R2494" s="45">
        <f>VLOOKUP(H2494,'[1]CALCUL AS et AN'!$A$2:$AU$889,46,FALSE)</f>
        <v>1291.5497</v>
      </c>
      <c r="S2494" s="48">
        <f>VLOOKUP(H2494,'[1]CALCUL AS et AN'!$A$2:$AU$889,47,FALSE)</f>
        <v>1614.4371249999999</v>
      </c>
      <c r="T2494">
        <v>1281.83</v>
      </c>
      <c r="U2494" s="45">
        <f t="shared" si="181"/>
        <v>1291.5497</v>
      </c>
      <c r="V2494" s="48">
        <f t="shared" si="182"/>
        <v>1614.4371249999999</v>
      </c>
      <c r="W2494" t="s">
        <v>946</v>
      </c>
      <c r="X2494" t="s">
        <v>951</v>
      </c>
    </row>
    <row r="2495" spans="1:24" outlineLevel="2">
      <c r="A2495" t="s">
        <v>379</v>
      </c>
      <c r="B2495" s="73" t="str">
        <f t="shared" si="178"/>
        <v>EH8X4</v>
      </c>
      <c r="C2495" t="s">
        <v>412</v>
      </c>
      <c r="D2495">
        <v>1</v>
      </c>
      <c r="E2495" t="s">
        <v>413</v>
      </c>
      <c r="F2495">
        <v>16.5</v>
      </c>
      <c r="H2495" t="s">
        <v>412</v>
      </c>
      <c r="I2495">
        <v>13.85</v>
      </c>
      <c r="J2495">
        <v>1</v>
      </c>
      <c r="K2495">
        <v>13.85</v>
      </c>
      <c r="L2495" s="45">
        <f>VLOOKUP(H2495,'[1]CALCUL AS et AN'!$A$2:$AU$889,24,FALSE)</f>
        <v>13.85</v>
      </c>
      <c r="M2495" s="48">
        <f>VLOOKUP(H2495,'[1]CALCUL AS et AN'!$A$2:$AU$889,28,FALSE)</f>
        <v>13.85</v>
      </c>
      <c r="N2495">
        <v>13.85</v>
      </c>
      <c r="O2495" s="45">
        <f t="shared" si="179"/>
        <v>13.85</v>
      </c>
      <c r="P2495" s="48">
        <f t="shared" si="180"/>
        <v>13.85</v>
      </c>
      <c r="Q2495">
        <v>20.78</v>
      </c>
      <c r="R2495" s="45">
        <f>VLOOKUP(H2495,'[1]CALCUL AS et AN'!$A$2:$AU$889,46,FALSE)</f>
        <v>20.774999999999999</v>
      </c>
      <c r="S2495" s="48">
        <f>VLOOKUP(H2495,'[1]CALCUL AS et AN'!$A$2:$AU$889,47,FALSE)</f>
        <v>20.774999999999999</v>
      </c>
      <c r="T2495">
        <v>20.78</v>
      </c>
      <c r="U2495" s="45">
        <f t="shared" si="181"/>
        <v>20.774999999999999</v>
      </c>
      <c r="V2495" s="48">
        <f t="shared" si="182"/>
        <v>20.774999999999999</v>
      </c>
      <c r="W2495" t="s">
        <v>946</v>
      </c>
      <c r="X2495" t="s">
        <v>937</v>
      </c>
    </row>
    <row r="2496" spans="1:24" outlineLevel="2">
      <c r="A2496" t="s">
        <v>379</v>
      </c>
      <c r="B2496" s="73" t="str">
        <f t="shared" si="178"/>
        <v>EH8X4</v>
      </c>
      <c r="C2496" t="s">
        <v>2722</v>
      </c>
      <c r="D2496">
        <v>6</v>
      </c>
      <c r="E2496" t="s">
        <v>2723</v>
      </c>
      <c r="F2496">
        <v>4.6189999999999998</v>
      </c>
      <c r="H2496" t="s">
        <v>2722</v>
      </c>
      <c r="I2496">
        <v>4.32</v>
      </c>
      <c r="J2496">
        <v>1</v>
      </c>
      <c r="K2496">
        <v>4.32</v>
      </c>
      <c r="L2496" s="45">
        <f>VLOOKUP(H2496,'[1]CALCUL AS et AN'!$A$2:$AU$889,24,FALSE)</f>
        <v>4.07</v>
      </c>
      <c r="M2496" s="48">
        <f>VLOOKUP(H2496,'[1]CALCUL AS et AN'!$A$2:$AU$889,28,FALSE)</f>
        <v>4.32</v>
      </c>
      <c r="N2496">
        <v>25.92</v>
      </c>
      <c r="O2496" s="45">
        <f t="shared" si="179"/>
        <v>24.42</v>
      </c>
      <c r="P2496" s="48">
        <f t="shared" si="180"/>
        <v>25.92</v>
      </c>
      <c r="Q2496">
        <v>4.6189999999999998</v>
      </c>
      <c r="R2496" s="45">
        <f>VLOOKUP(H2496,'[1]CALCUL AS et AN'!$A$2:$AU$889,46,FALSE)</f>
        <v>5.0875000000000004</v>
      </c>
      <c r="S2496" s="48">
        <f>VLOOKUP(H2496,'[1]CALCUL AS et AN'!$A$2:$AU$889,47,FALSE)</f>
        <v>5.4</v>
      </c>
      <c r="T2496">
        <v>27.713999999999999</v>
      </c>
      <c r="U2496" s="45">
        <f t="shared" si="181"/>
        <v>30.525000000000002</v>
      </c>
      <c r="V2496" s="48">
        <f t="shared" si="182"/>
        <v>32.400000000000006</v>
      </c>
      <c r="W2496" t="s">
        <v>946</v>
      </c>
      <c r="X2496" t="s">
        <v>1361</v>
      </c>
    </row>
    <row r="2497" spans="1:24" outlineLevel="2">
      <c r="A2497" t="s">
        <v>379</v>
      </c>
      <c r="B2497" s="73" t="str">
        <f t="shared" si="178"/>
        <v>EH8X4</v>
      </c>
      <c r="C2497" t="s">
        <v>1634</v>
      </c>
      <c r="D2497">
        <v>6</v>
      </c>
      <c r="E2497" t="s">
        <v>1635</v>
      </c>
      <c r="F2497">
        <v>85.23</v>
      </c>
      <c r="H2497" t="s">
        <v>1634</v>
      </c>
      <c r="I2497">
        <v>60.88</v>
      </c>
      <c r="J2497">
        <v>1</v>
      </c>
      <c r="K2497">
        <v>60.88</v>
      </c>
      <c r="L2497" s="45">
        <f>VLOOKUP(H2497,'[1]CALCUL AS et AN'!$A$2:$AU$889,24,FALSE)</f>
        <v>60.88</v>
      </c>
      <c r="M2497" s="48">
        <f>VLOOKUP(H2497,'[1]CALCUL AS et AN'!$A$2:$AU$889,28,FALSE)</f>
        <v>60.88</v>
      </c>
      <c r="N2497">
        <v>365.28000000000003</v>
      </c>
      <c r="O2497" s="45">
        <f t="shared" si="179"/>
        <v>365.28000000000003</v>
      </c>
      <c r="P2497" s="48">
        <f t="shared" si="180"/>
        <v>365.28000000000003</v>
      </c>
      <c r="Q2497">
        <v>85.23</v>
      </c>
      <c r="R2497" s="45">
        <f>VLOOKUP(H2497,'[1]CALCUL AS et AN'!$A$2:$AU$889,46,FALSE)</f>
        <v>91.320000000000007</v>
      </c>
      <c r="S2497" s="48">
        <f>VLOOKUP(H2497,'[1]CALCUL AS et AN'!$A$2:$AU$889,47,FALSE)</f>
        <v>91.320000000000007</v>
      </c>
      <c r="T2497">
        <v>511.38</v>
      </c>
      <c r="U2497" s="45">
        <f t="shared" si="181"/>
        <v>547.92000000000007</v>
      </c>
      <c r="V2497" s="48">
        <f t="shared" si="182"/>
        <v>547.92000000000007</v>
      </c>
      <c r="W2497" t="s">
        <v>946</v>
      </c>
      <c r="X2497" t="s">
        <v>951</v>
      </c>
    </row>
    <row r="2498" spans="1:24" outlineLevel="2">
      <c r="A2498" t="s">
        <v>379</v>
      </c>
      <c r="B2498" s="73" t="str">
        <f t="shared" si="178"/>
        <v>EH8X4</v>
      </c>
      <c r="C2498" t="s">
        <v>1445</v>
      </c>
      <c r="D2498">
        <v>32</v>
      </c>
      <c r="E2498" t="s">
        <v>1446</v>
      </c>
      <c r="F2498">
        <v>40.47</v>
      </c>
      <c r="H2498" t="s">
        <v>1445</v>
      </c>
      <c r="I2498">
        <v>28.7</v>
      </c>
      <c r="J2498">
        <v>1</v>
      </c>
      <c r="K2498">
        <v>28.7</v>
      </c>
      <c r="L2498" s="45">
        <f>VLOOKUP(H2498,'[1]CALCUL AS et AN'!$A$2:$AU$889,24,FALSE)</f>
        <v>28.7</v>
      </c>
      <c r="M2498" s="48">
        <f>VLOOKUP(H2498,'[1]CALCUL AS et AN'!$A$2:$AU$889,28,FALSE)</f>
        <v>28.7</v>
      </c>
      <c r="N2498">
        <v>918.4</v>
      </c>
      <c r="O2498" s="45">
        <f t="shared" si="179"/>
        <v>918.4</v>
      </c>
      <c r="P2498" s="48">
        <f t="shared" si="180"/>
        <v>918.4</v>
      </c>
      <c r="Q2498">
        <v>40.47</v>
      </c>
      <c r="R2498" s="45">
        <f>VLOOKUP(H2498,'[1]CALCUL AS et AN'!$A$2:$AU$889,46,FALSE)</f>
        <v>43.05</v>
      </c>
      <c r="S2498" s="48">
        <f>VLOOKUP(H2498,'[1]CALCUL AS et AN'!$A$2:$AU$889,47,FALSE)</f>
        <v>43.05</v>
      </c>
      <c r="T2498">
        <v>1295.04</v>
      </c>
      <c r="U2498" s="45">
        <f t="shared" si="181"/>
        <v>1377.6</v>
      </c>
      <c r="V2498" s="48">
        <f t="shared" si="182"/>
        <v>1377.6</v>
      </c>
      <c r="W2498" t="s">
        <v>946</v>
      </c>
      <c r="X2498" t="s">
        <v>951</v>
      </c>
    </row>
    <row r="2499" spans="1:24" outlineLevel="1">
      <c r="A2499" s="73" t="s">
        <v>3229</v>
      </c>
      <c r="B2499" s="73" t="str">
        <f t="shared" si="178"/>
        <v>PSFV16EH8X4</v>
      </c>
      <c r="N2499">
        <f>SUBTOTAL(9,N2493:N2498)</f>
        <v>2299.8000000000002</v>
      </c>
      <c r="O2499" s="45">
        <f>SUBTOTAL(9,O2493:O2498)</f>
        <v>2298.3000000000002</v>
      </c>
      <c r="P2499" s="48">
        <f>SUBTOTAL(9,P2493:P2498)</f>
        <v>2542.5724999999998</v>
      </c>
      <c r="T2499">
        <f>SUBTOTAL(9,T2493:T2498)</f>
        <v>3146.2039999999997</v>
      </c>
      <c r="U2499" s="45">
        <f>SUBTOTAL(9,U2493:U2498)</f>
        <v>3278.8897000000002</v>
      </c>
      <c r="V2499" s="48">
        <f>SUBTOTAL(9,V2493:V2498)</f>
        <v>3603.6521250000001</v>
      </c>
    </row>
    <row r="2500" spans="1:24" outlineLevel="2">
      <c r="A2500" t="s">
        <v>381</v>
      </c>
      <c r="B2500" s="73" t="str">
        <f t="shared" si="178"/>
        <v>EH8X4.5</v>
      </c>
      <c r="C2500" t="s">
        <v>512</v>
      </c>
      <c r="D2500">
        <v>2</v>
      </c>
      <c r="E2500" t="s">
        <v>1006</v>
      </c>
      <c r="F2500">
        <v>4.63</v>
      </c>
      <c r="H2500" t="s">
        <v>512</v>
      </c>
      <c r="I2500">
        <v>2.63</v>
      </c>
      <c r="J2500">
        <v>1</v>
      </c>
      <c r="K2500">
        <v>2.63</v>
      </c>
      <c r="L2500" s="45">
        <f>VLOOKUP(H2500,'[1]CALCUL AS et AN'!$A$2:$AU$889,24,FALSE)</f>
        <v>2.63</v>
      </c>
      <c r="M2500" s="48">
        <f>VLOOKUP(H2500,'[1]CALCUL AS et AN'!$A$2:$AU$889,28,FALSE)</f>
        <v>2.63</v>
      </c>
      <c r="N2500">
        <v>5.26</v>
      </c>
      <c r="O2500" s="45">
        <f t="shared" si="179"/>
        <v>5.26</v>
      </c>
      <c r="P2500" s="48">
        <f t="shared" si="180"/>
        <v>5.26</v>
      </c>
      <c r="Q2500">
        <v>4.7300000000000004</v>
      </c>
      <c r="R2500" s="45">
        <f>VLOOKUP(H2500,'[1]CALCUL AS et AN'!$A$2:$AU$889,46,FALSE)</f>
        <v>5.26</v>
      </c>
      <c r="S2500" s="48">
        <f>VLOOKUP(H2500,'[1]CALCUL AS et AN'!$A$2:$AU$889,47,FALSE)</f>
        <v>5.26</v>
      </c>
      <c r="T2500">
        <v>9.4600000000000009</v>
      </c>
      <c r="U2500" s="45">
        <f t="shared" si="181"/>
        <v>10.52</v>
      </c>
      <c r="V2500" s="48">
        <f t="shared" si="182"/>
        <v>10.52</v>
      </c>
      <c r="W2500" t="s">
        <v>946</v>
      </c>
      <c r="X2500" t="s">
        <v>937</v>
      </c>
    </row>
    <row r="2501" spans="1:24" outlineLevel="2">
      <c r="A2501" t="s">
        <v>381</v>
      </c>
      <c r="B2501" s="73" t="str">
        <f t="shared" si="178"/>
        <v>EH8X4.5</v>
      </c>
      <c r="C2501" t="s">
        <v>1895</v>
      </c>
      <c r="D2501">
        <v>1</v>
      </c>
      <c r="E2501" t="s">
        <v>1896</v>
      </c>
      <c r="F2501">
        <v>1289.6099999999999</v>
      </c>
      <c r="H2501" t="s">
        <v>1895</v>
      </c>
      <c r="I2501">
        <v>976.98</v>
      </c>
      <c r="J2501">
        <v>1</v>
      </c>
      <c r="K2501">
        <v>976.98</v>
      </c>
      <c r="L2501" s="45">
        <f>VLOOKUP(H2501,'[1]CALCUL AS et AN'!$A$2:$AU$889,24,FALSE)</f>
        <v>976.98</v>
      </c>
      <c r="M2501" s="48">
        <f>VLOOKUP(H2501,'[1]CALCUL AS et AN'!$A$2:$AU$889,28,FALSE)</f>
        <v>1221.2249999999999</v>
      </c>
      <c r="N2501">
        <v>976.98</v>
      </c>
      <c r="O2501" s="45">
        <f t="shared" si="179"/>
        <v>976.98</v>
      </c>
      <c r="P2501" s="48">
        <f t="shared" si="180"/>
        <v>1221.2249999999999</v>
      </c>
      <c r="Q2501">
        <v>1289.6099999999999</v>
      </c>
      <c r="R2501" s="45">
        <f>VLOOKUP(H2501,'[1]CALCUL AS et AN'!$A$2:$AU$889,46,FALSE)</f>
        <v>1299.3834000000002</v>
      </c>
      <c r="S2501" s="48">
        <f>VLOOKUP(H2501,'[1]CALCUL AS et AN'!$A$2:$AU$889,47,FALSE)</f>
        <v>1624.2292499999999</v>
      </c>
      <c r="T2501">
        <v>1289.6099999999999</v>
      </c>
      <c r="U2501" s="45">
        <f t="shared" si="181"/>
        <v>1299.3834000000002</v>
      </c>
      <c r="V2501" s="48">
        <f t="shared" si="182"/>
        <v>1624.2292499999999</v>
      </c>
      <c r="W2501" t="s">
        <v>946</v>
      </c>
      <c r="X2501" t="s">
        <v>951</v>
      </c>
    </row>
    <row r="2502" spans="1:24" outlineLevel="2">
      <c r="A2502" t="s">
        <v>381</v>
      </c>
      <c r="B2502" s="73" t="str">
        <f t="shared" si="178"/>
        <v>EH8X4.5</v>
      </c>
      <c r="C2502" t="s">
        <v>412</v>
      </c>
      <c r="D2502">
        <v>1</v>
      </c>
      <c r="E2502" t="s">
        <v>413</v>
      </c>
      <c r="F2502">
        <v>16.5</v>
      </c>
      <c r="H2502" t="s">
        <v>412</v>
      </c>
      <c r="I2502">
        <v>13.85</v>
      </c>
      <c r="J2502">
        <v>1</v>
      </c>
      <c r="K2502">
        <v>13.85</v>
      </c>
      <c r="L2502" s="45">
        <f>VLOOKUP(H2502,'[1]CALCUL AS et AN'!$A$2:$AU$889,24,FALSE)</f>
        <v>13.85</v>
      </c>
      <c r="M2502" s="48">
        <f>VLOOKUP(H2502,'[1]CALCUL AS et AN'!$A$2:$AU$889,28,FALSE)</f>
        <v>13.85</v>
      </c>
      <c r="N2502">
        <v>13.85</v>
      </c>
      <c r="O2502" s="45">
        <f t="shared" si="179"/>
        <v>13.85</v>
      </c>
      <c r="P2502" s="48">
        <f t="shared" si="180"/>
        <v>13.85</v>
      </c>
      <c r="Q2502">
        <v>20.78</v>
      </c>
      <c r="R2502" s="45">
        <f>VLOOKUP(H2502,'[1]CALCUL AS et AN'!$A$2:$AU$889,46,FALSE)</f>
        <v>20.774999999999999</v>
      </c>
      <c r="S2502" s="48">
        <f>VLOOKUP(H2502,'[1]CALCUL AS et AN'!$A$2:$AU$889,47,FALSE)</f>
        <v>20.774999999999999</v>
      </c>
      <c r="T2502">
        <v>20.78</v>
      </c>
      <c r="U2502" s="45">
        <f t="shared" si="181"/>
        <v>20.774999999999999</v>
      </c>
      <c r="V2502" s="48">
        <f t="shared" si="182"/>
        <v>20.774999999999999</v>
      </c>
      <c r="W2502" t="s">
        <v>946</v>
      </c>
      <c r="X2502" t="s">
        <v>937</v>
      </c>
    </row>
    <row r="2503" spans="1:24" outlineLevel="2">
      <c r="A2503" t="s">
        <v>381</v>
      </c>
      <c r="B2503" s="73" t="str">
        <f t="shared" si="178"/>
        <v>EH8X4.5</v>
      </c>
      <c r="C2503" t="s">
        <v>2722</v>
      </c>
      <c r="D2503">
        <v>6</v>
      </c>
      <c r="E2503" t="s">
        <v>2723</v>
      </c>
      <c r="F2503">
        <v>4.6189999999999998</v>
      </c>
      <c r="H2503" t="s">
        <v>2722</v>
      </c>
      <c r="I2503">
        <v>4.32</v>
      </c>
      <c r="J2503">
        <v>1</v>
      </c>
      <c r="K2503">
        <v>4.32</v>
      </c>
      <c r="L2503" s="45">
        <f>VLOOKUP(H2503,'[1]CALCUL AS et AN'!$A$2:$AU$889,24,FALSE)</f>
        <v>4.07</v>
      </c>
      <c r="M2503" s="48">
        <f>VLOOKUP(H2503,'[1]CALCUL AS et AN'!$A$2:$AU$889,28,FALSE)</f>
        <v>4.32</v>
      </c>
      <c r="N2503">
        <v>25.92</v>
      </c>
      <c r="O2503" s="45">
        <f t="shared" si="179"/>
        <v>24.42</v>
      </c>
      <c r="P2503" s="48">
        <f t="shared" si="180"/>
        <v>25.92</v>
      </c>
      <c r="Q2503">
        <v>4.6189999999999998</v>
      </c>
      <c r="R2503" s="45">
        <f>VLOOKUP(H2503,'[1]CALCUL AS et AN'!$A$2:$AU$889,46,FALSE)</f>
        <v>5.0875000000000004</v>
      </c>
      <c r="S2503" s="48">
        <f>VLOOKUP(H2503,'[1]CALCUL AS et AN'!$A$2:$AU$889,47,FALSE)</f>
        <v>5.4</v>
      </c>
      <c r="T2503">
        <v>27.713999999999999</v>
      </c>
      <c r="U2503" s="45">
        <f t="shared" si="181"/>
        <v>30.525000000000002</v>
      </c>
      <c r="V2503" s="48">
        <f t="shared" si="182"/>
        <v>32.400000000000006</v>
      </c>
      <c r="W2503" t="s">
        <v>946</v>
      </c>
      <c r="X2503" t="s">
        <v>1361</v>
      </c>
    </row>
    <row r="2504" spans="1:24" outlineLevel="2">
      <c r="A2504" t="s">
        <v>381</v>
      </c>
      <c r="B2504" s="73" t="str">
        <f t="shared" si="178"/>
        <v>EH8X4.5</v>
      </c>
      <c r="C2504" t="s">
        <v>1634</v>
      </c>
      <c r="D2504">
        <v>6</v>
      </c>
      <c r="E2504" t="s">
        <v>1635</v>
      </c>
      <c r="F2504">
        <v>85.23</v>
      </c>
      <c r="H2504" t="s">
        <v>1634</v>
      </c>
      <c r="I2504">
        <v>60.88</v>
      </c>
      <c r="J2504">
        <v>1</v>
      </c>
      <c r="K2504">
        <v>60.88</v>
      </c>
      <c r="L2504" s="45">
        <f>VLOOKUP(H2504,'[1]CALCUL AS et AN'!$A$2:$AU$889,24,FALSE)</f>
        <v>60.88</v>
      </c>
      <c r="M2504" s="48">
        <f>VLOOKUP(H2504,'[1]CALCUL AS et AN'!$A$2:$AU$889,28,FALSE)</f>
        <v>60.88</v>
      </c>
      <c r="N2504">
        <v>365.28000000000003</v>
      </c>
      <c r="O2504" s="45">
        <f t="shared" si="179"/>
        <v>365.28000000000003</v>
      </c>
      <c r="P2504" s="48">
        <f t="shared" si="180"/>
        <v>365.28000000000003</v>
      </c>
      <c r="Q2504">
        <v>85.23</v>
      </c>
      <c r="R2504" s="45">
        <f>VLOOKUP(H2504,'[1]CALCUL AS et AN'!$A$2:$AU$889,46,FALSE)</f>
        <v>91.320000000000007</v>
      </c>
      <c r="S2504" s="48">
        <f>VLOOKUP(H2504,'[1]CALCUL AS et AN'!$A$2:$AU$889,47,FALSE)</f>
        <v>91.320000000000007</v>
      </c>
      <c r="T2504">
        <v>511.38</v>
      </c>
      <c r="U2504" s="45">
        <f t="shared" si="181"/>
        <v>547.92000000000007</v>
      </c>
      <c r="V2504" s="48">
        <f t="shared" si="182"/>
        <v>547.92000000000007</v>
      </c>
      <c r="W2504" t="s">
        <v>946</v>
      </c>
      <c r="X2504" t="s">
        <v>951</v>
      </c>
    </row>
    <row r="2505" spans="1:24" outlineLevel="2">
      <c r="A2505" t="s">
        <v>381</v>
      </c>
      <c r="B2505" s="73" t="str">
        <f t="shared" si="178"/>
        <v>EH8X4.5</v>
      </c>
      <c r="C2505" t="s">
        <v>1445</v>
      </c>
      <c r="D2505">
        <v>16</v>
      </c>
      <c r="E2505" t="s">
        <v>1446</v>
      </c>
      <c r="F2505">
        <v>40.47</v>
      </c>
      <c r="H2505" t="s">
        <v>1445</v>
      </c>
      <c r="I2505">
        <v>28.7</v>
      </c>
      <c r="J2505">
        <v>1</v>
      </c>
      <c r="K2505">
        <v>28.7</v>
      </c>
      <c r="L2505" s="45">
        <f>VLOOKUP(H2505,'[1]CALCUL AS et AN'!$A$2:$AU$889,24,FALSE)</f>
        <v>28.7</v>
      </c>
      <c r="M2505" s="48">
        <f>VLOOKUP(H2505,'[1]CALCUL AS et AN'!$A$2:$AU$889,28,FALSE)</f>
        <v>28.7</v>
      </c>
      <c r="N2505">
        <v>459.2</v>
      </c>
      <c r="O2505" s="45">
        <f t="shared" si="179"/>
        <v>459.2</v>
      </c>
      <c r="P2505" s="48">
        <f t="shared" si="180"/>
        <v>459.2</v>
      </c>
      <c r="Q2505">
        <v>40.47</v>
      </c>
      <c r="R2505" s="45">
        <f>VLOOKUP(H2505,'[1]CALCUL AS et AN'!$A$2:$AU$889,46,FALSE)</f>
        <v>43.05</v>
      </c>
      <c r="S2505" s="48">
        <f>VLOOKUP(H2505,'[1]CALCUL AS et AN'!$A$2:$AU$889,47,FALSE)</f>
        <v>43.05</v>
      </c>
      <c r="T2505">
        <v>647.52</v>
      </c>
      <c r="U2505" s="45">
        <f t="shared" si="181"/>
        <v>688.8</v>
      </c>
      <c r="V2505" s="48">
        <f t="shared" si="182"/>
        <v>688.8</v>
      </c>
      <c r="W2505" t="s">
        <v>946</v>
      </c>
      <c r="X2505" t="s">
        <v>951</v>
      </c>
    </row>
    <row r="2506" spans="1:24" outlineLevel="2">
      <c r="A2506" t="s">
        <v>381</v>
      </c>
      <c r="B2506" s="73" t="str">
        <f t="shared" si="178"/>
        <v>EH8X4.5</v>
      </c>
      <c r="C2506" t="s">
        <v>1448</v>
      </c>
      <c r="D2506">
        <v>16</v>
      </c>
      <c r="E2506" t="s">
        <v>1449</v>
      </c>
      <c r="F2506">
        <v>49.77</v>
      </c>
      <c r="H2506" t="s">
        <v>1448</v>
      </c>
      <c r="I2506">
        <v>35.299999999999997</v>
      </c>
      <c r="J2506">
        <v>1</v>
      </c>
      <c r="K2506">
        <v>35.299999999999997</v>
      </c>
      <c r="L2506" s="45">
        <f>VLOOKUP(H2506,'[1]CALCUL AS et AN'!$A$2:$AU$889,24,FALSE)</f>
        <v>35.299999999999997</v>
      </c>
      <c r="M2506" s="48">
        <f>VLOOKUP(H2506,'[1]CALCUL AS et AN'!$A$2:$AU$889,28,FALSE)</f>
        <v>35.299999999999997</v>
      </c>
      <c r="N2506">
        <v>564.79999999999995</v>
      </c>
      <c r="O2506" s="45">
        <f t="shared" si="179"/>
        <v>564.79999999999995</v>
      </c>
      <c r="P2506" s="48">
        <f t="shared" si="180"/>
        <v>564.79999999999995</v>
      </c>
      <c r="Q2506">
        <v>49.77</v>
      </c>
      <c r="R2506" s="45">
        <f>VLOOKUP(H2506,'[1]CALCUL AS et AN'!$A$2:$AU$889,46,FALSE)</f>
        <v>52.949999999999996</v>
      </c>
      <c r="S2506" s="48">
        <f>VLOOKUP(H2506,'[1]CALCUL AS et AN'!$A$2:$AU$889,47,FALSE)</f>
        <v>52.949999999999996</v>
      </c>
      <c r="T2506">
        <v>796.32</v>
      </c>
      <c r="U2506" s="45">
        <f t="shared" si="181"/>
        <v>847.19999999999993</v>
      </c>
      <c r="V2506" s="48">
        <f t="shared" si="182"/>
        <v>847.19999999999993</v>
      </c>
      <c r="W2506" t="s">
        <v>946</v>
      </c>
      <c r="X2506" t="s">
        <v>951</v>
      </c>
    </row>
    <row r="2507" spans="1:24" outlineLevel="1">
      <c r="A2507" s="73" t="s">
        <v>3230</v>
      </c>
      <c r="B2507" s="73" t="str">
        <f t="shared" si="178"/>
        <v>PSFV18EH8X4.5</v>
      </c>
      <c r="N2507">
        <f>SUBTOTAL(9,N2500:N2506)</f>
        <v>2411.29</v>
      </c>
      <c r="O2507" s="45">
        <f>SUBTOTAL(9,O2500:O2506)</f>
        <v>2409.79</v>
      </c>
      <c r="P2507" s="48">
        <f>SUBTOTAL(9,P2500:P2506)</f>
        <v>2655.5349999999999</v>
      </c>
      <c r="T2507">
        <f>SUBTOTAL(9,T2500:T2506)</f>
        <v>3302.7840000000001</v>
      </c>
      <c r="U2507" s="45">
        <f>SUBTOTAL(9,U2500:U2506)</f>
        <v>3445.1234000000004</v>
      </c>
      <c r="V2507" s="48">
        <f>SUBTOTAL(9,V2500:V2506)</f>
        <v>3771.8442500000001</v>
      </c>
    </row>
    <row r="2508" spans="1:24" outlineLevel="2">
      <c r="A2508" t="s">
        <v>385</v>
      </c>
      <c r="B2508" s="73" t="str">
        <f t="shared" si="178"/>
        <v>EH8X5</v>
      </c>
      <c r="C2508" t="s">
        <v>512</v>
      </c>
      <c r="D2508">
        <v>2</v>
      </c>
      <c r="E2508" t="s">
        <v>1006</v>
      </c>
      <c r="F2508">
        <v>4.63</v>
      </c>
      <c r="H2508" t="s">
        <v>512</v>
      </c>
      <c r="I2508">
        <v>2.63</v>
      </c>
      <c r="J2508">
        <v>1</v>
      </c>
      <c r="K2508">
        <v>2.63</v>
      </c>
      <c r="L2508" s="45">
        <f>VLOOKUP(H2508,'[1]CALCUL AS et AN'!$A$2:$AU$889,24,FALSE)</f>
        <v>2.63</v>
      </c>
      <c r="M2508" s="48">
        <f>VLOOKUP(H2508,'[1]CALCUL AS et AN'!$A$2:$AU$889,28,FALSE)</f>
        <v>2.63</v>
      </c>
      <c r="N2508">
        <v>5.26</v>
      </c>
      <c r="O2508" s="45">
        <f t="shared" si="179"/>
        <v>5.26</v>
      </c>
      <c r="P2508" s="48">
        <f t="shared" si="180"/>
        <v>5.26</v>
      </c>
      <c r="Q2508">
        <v>4.7300000000000004</v>
      </c>
      <c r="R2508" s="45">
        <f>VLOOKUP(H2508,'[1]CALCUL AS et AN'!$A$2:$AU$889,46,FALSE)</f>
        <v>5.26</v>
      </c>
      <c r="S2508" s="48">
        <f>VLOOKUP(H2508,'[1]CALCUL AS et AN'!$A$2:$AU$889,47,FALSE)</f>
        <v>5.26</v>
      </c>
      <c r="T2508">
        <v>9.4600000000000009</v>
      </c>
      <c r="U2508" s="45">
        <f t="shared" si="181"/>
        <v>10.52</v>
      </c>
      <c r="V2508" s="48">
        <f t="shared" si="182"/>
        <v>10.52</v>
      </c>
      <c r="W2508" t="s">
        <v>946</v>
      </c>
      <c r="X2508" t="s">
        <v>937</v>
      </c>
    </row>
    <row r="2509" spans="1:24" outlineLevel="2">
      <c r="A2509" t="s">
        <v>385</v>
      </c>
      <c r="B2509" s="73" t="str">
        <f t="shared" si="178"/>
        <v>EH8X5</v>
      </c>
      <c r="C2509" t="s">
        <v>1634</v>
      </c>
      <c r="D2509">
        <v>6</v>
      </c>
      <c r="E2509" t="s">
        <v>1635</v>
      </c>
      <c r="F2509">
        <v>85.23</v>
      </c>
      <c r="H2509" t="s">
        <v>1634</v>
      </c>
      <c r="I2509">
        <v>60.88</v>
      </c>
      <c r="J2509">
        <v>1</v>
      </c>
      <c r="K2509">
        <v>60.88</v>
      </c>
      <c r="L2509" s="45">
        <f>VLOOKUP(H2509,'[1]CALCUL AS et AN'!$A$2:$AU$889,24,FALSE)</f>
        <v>60.88</v>
      </c>
      <c r="M2509" s="48">
        <f>VLOOKUP(H2509,'[1]CALCUL AS et AN'!$A$2:$AU$889,28,FALSE)</f>
        <v>60.88</v>
      </c>
      <c r="N2509">
        <v>365.28000000000003</v>
      </c>
      <c r="O2509" s="45">
        <f t="shared" si="179"/>
        <v>365.28000000000003</v>
      </c>
      <c r="P2509" s="48">
        <f t="shared" si="180"/>
        <v>365.28000000000003</v>
      </c>
      <c r="Q2509">
        <v>85.23</v>
      </c>
      <c r="R2509" s="45">
        <f>VLOOKUP(H2509,'[1]CALCUL AS et AN'!$A$2:$AU$889,46,FALSE)</f>
        <v>91.320000000000007</v>
      </c>
      <c r="S2509" s="48">
        <f>VLOOKUP(H2509,'[1]CALCUL AS et AN'!$A$2:$AU$889,47,FALSE)</f>
        <v>91.320000000000007</v>
      </c>
      <c r="T2509">
        <v>511.38</v>
      </c>
      <c r="U2509" s="45">
        <f t="shared" si="181"/>
        <v>547.92000000000007</v>
      </c>
      <c r="V2509" s="48">
        <f t="shared" si="182"/>
        <v>547.92000000000007</v>
      </c>
      <c r="W2509" t="s">
        <v>946</v>
      </c>
      <c r="X2509" t="s">
        <v>951</v>
      </c>
    </row>
    <row r="2510" spans="1:24" outlineLevel="2">
      <c r="A2510" t="s">
        <v>385</v>
      </c>
      <c r="B2510" s="73" t="str">
        <f t="shared" si="178"/>
        <v>EH8X5</v>
      </c>
      <c r="C2510" t="s">
        <v>1898</v>
      </c>
      <c r="D2510">
        <v>1</v>
      </c>
      <c r="E2510" t="s">
        <v>1899</v>
      </c>
      <c r="F2510">
        <v>1281.83</v>
      </c>
      <c r="H2510" t="s">
        <v>1898</v>
      </c>
      <c r="I2510">
        <v>971.09</v>
      </c>
      <c r="J2510">
        <v>1</v>
      </c>
      <c r="K2510">
        <v>971.09</v>
      </c>
      <c r="L2510" s="45">
        <f>VLOOKUP(H2510,'[1]CALCUL AS et AN'!$A$2:$AU$889,24,FALSE)</f>
        <v>971.09</v>
      </c>
      <c r="M2510" s="48">
        <f>VLOOKUP(H2510,'[1]CALCUL AS et AN'!$A$2:$AU$889,28,FALSE)</f>
        <v>1213.8625</v>
      </c>
      <c r="N2510">
        <v>971.09</v>
      </c>
      <c r="O2510" s="45">
        <f t="shared" si="179"/>
        <v>971.09</v>
      </c>
      <c r="P2510" s="48">
        <f t="shared" si="180"/>
        <v>1213.8625</v>
      </c>
      <c r="Q2510">
        <v>1281.83</v>
      </c>
      <c r="R2510" s="45">
        <f>VLOOKUP(H2510,'[1]CALCUL AS et AN'!$A$2:$AU$889,46,FALSE)</f>
        <v>1291.5497</v>
      </c>
      <c r="S2510" s="48">
        <f>VLOOKUP(H2510,'[1]CALCUL AS et AN'!$A$2:$AU$889,47,FALSE)</f>
        <v>1614.4371249999999</v>
      </c>
      <c r="T2510">
        <v>1281.83</v>
      </c>
      <c r="U2510" s="45">
        <f t="shared" si="181"/>
        <v>1291.5497</v>
      </c>
      <c r="V2510" s="48">
        <f t="shared" si="182"/>
        <v>1614.4371249999999</v>
      </c>
      <c r="W2510" t="s">
        <v>946</v>
      </c>
      <c r="X2510" t="s">
        <v>951</v>
      </c>
    </row>
    <row r="2511" spans="1:24" outlineLevel="2">
      <c r="A2511" t="s">
        <v>385</v>
      </c>
      <c r="B2511" s="73" t="str">
        <f t="shared" si="178"/>
        <v>EH8X5</v>
      </c>
      <c r="C2511" t="s">
        <v>412</v>
      </c>
      <c r="D2511">
        <v>1</v>
      </c>
      <c r="E2511" t="s">
        <v>413</v>
      </c>
      <c r="F2511">
        <v>16.5</v>
      </c>
      <c r="H2511" t="s">
        <v>412</v>
      </c>
      <c r="I2511">
        <v>13.85</v>
      </c>
      <c r="J2511">
        <v>1</v>
      </c>
      <c r="K2511">
        <v>13.85</v>
      </c>
      <c r="L2511" s="45">
        <f>VLOOKUP(H2511,'[1]CALCUL AS et AN'!$A$2:$AU$889,24,FALSE)</f>
        <v>13.85</v>
      </c>
      <c r="M2511" s="48">
        <f>VLOOKUP(H2511,'[1]CALCUL AS et AN'!$A$2:$AU$889,28,FALSE)</f>
        <v>13.85</v>
      </c>
      <c r="N2511">
        <v>13.85</v>
      </c>
      <c r="O2511" s="45">
        <f t="shared" si="179"/>
        <v>13.85</v>
      </c>
      <c r="P2511" s="48">
        <f t="shared" si="180"/>
        <v>13.85</v>
      </c>
      <c r="Q2511">
        <v>20.78</v>
      </c>
      <c r="R2511" s="45">
        <f>VLOOKUP(H2511,'[1]CALCUL AS et AN'!$A$2:$AU$889,46,FALSE)</f>
        <v>20.774999999999999</v>
      </c>
      <c r="S2511" s="48">
        <f>VLOOKUP(H2511,'[1]CALCUL AS et AN'!$A$2:$AU$889,47,FALSE)</f>
        <v>20.774999999999999</v>
      </c>
      <c r="T2511">
        <v>20.78</v>
      </c>
      <c r="U2511" s="45">
        <f t="shared" si="181"/>
        <v>20.774999999999999</v>
      </c>
      <c r="V2511" s="48">
        <f t="shared" si="182"/>
        <v>20.774999999999999</v>
      </c>
      <c r="W2511" t="s">
        <v>946</v>
      </c>
      <c r="X2511" t="s">
        <v>937</v>
      </c>
    </row>
    <row r="2512" spans="1:24" outlineLevel="2">
      <c r="A2512" t="s">
        <v>385</v>
      </c>
      <c r="B2512" s="73" t="str">
        <f t="shared" si="178"/>
        <v>EH8X5</v>
      </c>
      <c r="C2512" t="s">
        <v>2722</v>
      </c>
      <c r="D2512">
        <v>6</v>
      </c>
      <c r="E2512" t="s">
        <v>2723</v>
      </c>
      <c r="F2512">
        <v>4.6189999999999998</v>
      </c>
      <c r="H2512" t="s">
        <v>2722</v>
      </c>
      <c r="I2512">
        <v>4.32</v>
      </c>
      <c r="J2512">
        <v>1</v>
      </c>
      <c r="K2512">
        <v>4.32</v>
      </c>
      <c r="L2512" s="45">
        <f>VLOOKUP(H2512,'[1]CALCUL AS et AN'!$A$2:$AU$889,24,FALSE)</f>
        <v>4.07</v>
      </c>
      <c r="M2512" s="48">
        <f>VLOOKUP(H2512,'[1]CALCUL AS et AN'!$A$2:$AU$889,28,FALSE)</f>
        <v>4.32</v>
      </c>
      <c r="N2512">
        <v>25.92</v>
      </c>
      <c r="O2512" s="45">
        <f t="shared" si="179"/>
        <v>24.42</v>
      </c>
      <c r="P2512" s="48">
        <f t="shared" si="180"/>
        <v>25.92</v>
      </c>
      <c r="Q2512">
        <v>4.6189999999999998</v>
      </c>
      <c r="R2512" s="45">
        <f>VLOOKUP(H2512,'[1]CALCUL AS et AN'!$A$2:$AU$889,46,FALSE)</f>
        <v>5.0875000000000004</v>
      </c>
      <c r="S2512" s="48">
        <f>VLOOKUP(H2512,'[1]CALCUL AS et AN'!$A$2:$AU$889,47,FALSE)</f>
        <v>5.4</v>
      </c>
      <c r="T2512">
        <v>27.713999999999999</v>
      </c>
      <c r="U2512" s="45">
        <f t="shared" si="181"/>
        <v>30.525000000000002</v>
      </c>
      <c r="V2512" s="48">
        <f t="shared" si="182"/>
        <v>32.400000000000006</v>
      </c>
      <c r="W2512" t="s">
        <v>946</v>
      </c>
      <c r="X2512" t="s">
        <v>1361</v>
      </c>
    </row>
    <row r="2513" spans="1:24" outlineLevel="2">
      <c r="A2513" t="s">
        <v>385</v>
      </c>
      <c r="B2513" s="73" t="str">
        <f t="shared" si="178"/>
        <v>EH8X5</v>
      </c>
      <c r="C2513" t="s">
        <v>1448</v>
      </c>
      <c r="D2513">
        <v>32</v>
      </c>
      <c r="E2513" t="s">
        <v>1449</v>
      </c>
      <c r="F2513">
        <v>49.77</v>
      </c>
      <c r="H2513" t="s">
        <v>1448</v>
      </c>
      <c r="I2513">
        <v>35.299999999999997</v>
      </c>
      <c r="J2513">
        <v>1</v>
      </c>
      <c r="K2513">
        <v>35.299999999999997</v>
      </c>
      <c r="L2513" s="45">
        <f>VLOOKUP(H2513,'[1]CALCUL AS et AN'!$A$2:$AU$889,24,FALSE)</f>
        <v>35.299999999999997</v>
      </c>
      <c r="M2513" s="48">
        <f>VLOOKUP(H2513,'[1]CALCUL AS et AN'!$A$2:$AU$889,28,FALSE)</f>
        <v>35.299999999999997</v>
      </c>
      <c r="N2513">
        <v>1129.5999999999999</v>
      </c>
      <c r="O2513" s="45">
        <f t="shared" si="179"/>
        <v>1129.5999999999999</v>
      </c>
      <c r="P2513" s="48">
        <f t="shared" si="180"/>
        <v>1129.5999999999999</v>
      </c>
      <c r="Q2513">
        <v>49.77</v>
      </c>
      <c r="R2513" s="45">
        <f>VLOOKUP(H2513,'[1]CALCUL AS et AN'!$A$2:$AU$889,46,FALSE)</f>
        <v>52.949999999999996</v>
      </c>
      <c r="S2513" s="48">
        <f>VLOOKUP(H2513,'[1]CALCUL AS et AN'!$A$2:$AU$889,47,FALSE)</f>
        <v>52.949999999999996</v>
      </c>
      <c r="T2513">
        <v>1592.64</v>
      </c>
      <c r="U2513" s="45">
        <f t="shared" si="181"/>
        <v>1694.3999999999999</v>
      </c>
      <c r="V2513" s="48">
        <f t="shared" si="182"/>
        <v>1694.3999999999999</v>
      </c>
      <c r="W2513" t="s">
        <v>946</v>
      </c>
      <c r="X2513" t="s">
        <v>951</v>
      </c>
    </row>
    <row r="2514" spans="1:24" outlineLevel="1">
      <c r="A2514" s="73" t="s">
        <v>3231</v>
      </c>
      <c r="B2514" s="73" t="str">
        <f t="shared" si="178"/>
        <v>PSFV20EH8X5</v>
      </c>
      <c r="N2514">
        <f>SUBTOTAL(9,N2508:N2513)</f>
        <v>2511</v>
      </c>
      <c r="O2514" s="45">
        <f>SUBTOTAL(9,O2508:O2513)</f>
        <v>2509.5</v>
      </c>
      <c r="P2514" s="48">
        <f>SUBTOTAL(9,P2508:P2513)</f>
        <v>2753.7725</v>
      </c>
      <c r="T2514">
        <f>SUBTOTAL(9,T2508:T2513)</f>
        <v>3443.8040000000001</v>
      </c>
      <c r="U2514" s="45">
        <f>SUBTOTAL(9,U2508:U2513)</f>
        <v>3595.6896999999999</v>
      </c>
      <c r="V2514" s="48">
        <f>SUBTOTAL(9,V2508:V2513)</f>
        <v>3920.4521249999998</v>
      </c>
    </row>
    <row r="2515" spans="1:24" outlineLevel="2">
      <c r="A2515" t="s">
        <v>357</v>
      </c>
      <c r="B2515" s="73" t="str">
        <f t="shared" ref="B2515:B2578" si="183">MID(A2515,7,100)</f>
        <v>H6X2</v>
      </c>
      <c r="C2515" t="s">
        <v>512</v>
      </c>
      <c r="D2515">
        <v>2</v>
      </c>
      <c r="E2515" t="s">
        <v>1006</v>
      </c>
      <c r="F2515">
        <v>4.63</v>
      </c>
      <c r="H2515" t="s">
        <v>512</v>
      </c>
      <c r="I2515">
        <v>2.63</v>
      </c>
      <c r="J2515">
        <v>1</v>
      </c>
      <c r="K2515">
        <v>2.63</v>
      </c>
      <c r="L2515" s="45">
        <f>VLOOKUP(H2515,'[1]CALCUL AS et AN'!$A$2:$AU$889,24,FALSE)</f>
        <v>2.63</v>
      </c>
      <c r="M2515" s="48">
        <f>VLOOKUP(H2515,'[1]CALCUL AS et AN'!$A$2:$AU$889,28,FALSE)</f>
        <v>2.63</v>
      </c>
      <c r="N2515">
        <v>5.26</v>
      </c>
      <c r="O2515" s="45">
        <f t="shared" si="179"/>
        <v>5.26</v>
      </c>
      <c r="P2515" s="48">
        <f t="shared" si="180"/>
        <v>5.26</v>
      </c>
      <c r="Q2515">
        <v>4.7300000000000004</v>
      </c>
      <c r="R2515" s="45">
        <f>VLOOKUP(H2515,'[1]CALCUL AS et AN'!$A$2:$AU$889,46,FALSE)</f>
        <v>5.26</v>
      </c>
      <c r="S2515" s="48">
        <f>VLOOKUP(H2515,'[1]CALCUL AS et AN'!$A$2:$AU$889,47,FALSE)</f>
        <v>5.26</v>
      </c>
      <c r="T2515">
        <v>9.4600000000000009</v>
      </c>
      <c r="U2515" s="45">
        <f t="shared" si="181"/>
        <v>10.52</v>
      </c>
      <c r="V2515" s="48">
        <f t="shared" si="182"/>
        <v>10.52</v>
      </c>
      <c r="W2515" t="s">
        <v>946</v>
      </c>
      <c r="X2515" t="s">
        <v>937</v>
      </c>
    </row>
    <row r="2516" spans="1:24" outlineLevel="2">
      <c r="A2516" t="s">
        <v>357</v>
      </c>
      <c r="B2516" s="73" t="str">
        <f t="shared" si="183"/>
        <v>H6X2</v>
      </c>
      <c r="C2516" t="s">
        <v>1870</v>
      </c>
      <c r="D2516">
        <v>1</v>
      </c>
      <c r="E2516" t="s">
        <v>1871</v>
      </c>
      <c r="F2516">
        <v>602.51</v>
      </c>
      <c r="H2516" t="s">
        <v>1870</v>
      </c>
      <c r="I2516">
        <v>456.44</v>
      </c>
      <c r="J2516">
        <v>1</v>
      </c>
      <c r="K2516">
        <v>456.44</v>
      </c>
      <c r="L2516" s="45">
        <f>VLOOKUP(H2516,'[1]CALCUL AS et AN'!$A$2:$AU$889,24,FALSE)</f>
        <v>456.44</v>
      </c>
      <c r="M2516" s="48">
        <f>VLOOKUP(H2516,'[1]CALCUL AS et AN'!$A$2:$AU$889,28,FALSE)</f>
        <v>570.54999999999995</v>
      </c>
      <c r="N2516">
        <v>456.44</v>
      </c>
      <c r="O2516" s="45">
        <f t="shared" si="179"/>
        <v>456.44</v>
      </c>
      <c r="P2516" s="48">
        <f t="shared" si="180"/>
        <v>570.54999999999995</v>
      </c>
      <c r="Q2516">
        <v>602.51</v>
      </c>
      <c r="R2516" s="45">
        <f>VLOOKUP(H2516,'[1]CALCUL AS et AN'!$A$2:$AU$889,46,FALSE)</f>
        <v>607.0652</v>
      </c>
      <c r="S2516" s="48">
        <f>VLOOKUP(H2516,'[1]CALCUL AS et AN'!$A$2:$AU$889,47,FALSE)</f>
        <v>758.83150000000001</v>
      </c>
      <c r="T2516">
        <v>602.51</v>
      </c>
      <c r="U2516" s="45">
        <f t="shared" si="181"/>
        <v>607.0652</v>
      </c>
      <c r="V2516" s="48">
        <f t="shared" si="182"/>
        <v>758.83150000000001</v>
      </c>
      <c r="W2516" t="s">
        <v>946</v>
      </c>
      <c r="X2516" t="s">
        <v>951</v>
      </c>
    </row>
    <row r="2517" spans="1:24" outlineLevel="2">
      <c r="A2517" t="s">
        <v>357</v>
      </c>
      <c r="B2517" s="73" t="str">
        <f t="shared" si="183"/>
        <v>H6X2</v>
      </c>
      <c r="C2517" t="s">
        <v>412</v>
      </c>
      <c r="D2517">
        <v>1</v>
      </c>
      <c r="E2517" t="s">
        <v>413</v>
      </c>
      <c r="F2517">
        <v>16.5</v>
      </c>
      <c r="H2517" t="s">
        <v>412</v>
      </c>
      <c r="I2517">
        <v>13.85</v>
      </c>
      <c r="J2517">
        <v>1</v>
      </c>
      <c r="K2517">
        <v>13.85</v>
      </c>
      <c r="L2517" s="45">
        <f>VLOOKUP(H2517,'[1]CALCUL AS et AN'!$A$2:$AU$889,24,FALSE)</f>
        <v>13.85</v>
      </c>
      <c r="M2517" s="48">
        <f>VLOOKUP(H2517,'[1]CALCUL AS et AN'!$A$2:$AU$889,28,FALSE)</f>
        <v>13.85</v>
      </c>
      <c r="N2517">
        <v>13.85</v>
      </c>
      <c r="O2517" s="45">
        <f t="shared" si="179"/>
        <v>13.85</v>
      </c>
      <c r="P2517" s="48">
        <f t="shared" si="180"/>
        <v>13.85</v>
      </c>
      <c r="Q2517">
        <v>20.78</v>
      </c>
      <c r="R2517" s="45">
        <f>VLOOKUP(H2517,'[1]CALCUL AS et AN'!$A$2:$AU$889,46,FALSE)</f>
        <v>20.774999999999999</v>
      </c>
      <c r="S2517" s="48">
        <f>VLOOKUP(H2517,'[1]CALCUL AS et AN'!$A$2:$AU$889,47,FALSE)</f>
        <v>20.774999999999999</v>
      </c>
      <c r="T2517">
        <v>20.78</v>
      </c>
      <c r="U2517" s="45">
        <f t="shared" si="181"/>
        <v>20.774999999999999</v>
      </c>
      <c r="V2517" s="48">
        <f t="shared" si="182"/>
        <v>20.774999999999999</v>
      </c>
      <c r="W2517" t="s">
        <v>946</v>
      </c>
      <c r="X2517" t="s">
        <v>937</v>
      </c>
    </row>
    <row r="2518" spans="1:24" outlineLevel="2">
      <c r="A2518" t="s">
        <v>357</v>
      </c>
      <c r="B2518" s="73" t="str">
        <f t="shared" si="183"/>
        <v>H6X2</v>
      </c>
      <c r="C2518" t="s">
        <v>1643</v>
      </c>
      <c r="D2518">
        <v>5</v>
      </c>
      <c r="E2518" t="s">
        <v>1644</v>
      </c>
      <c r="F2518">
        <v>55.3</v>
      </c>
      <c r="H2518" t="s">
        <v>1643</v>
      </c>
      <c r="I2518">
        <v>39.5</v>
      </c>
      <c r="J2518">
        <v>1</v>
      </c>
      <c r="K2518">
        <v>39.5</v>
      </c>
      <c r="L2518" s="45">
        <f>VLOOKUP(H2518,'[1]CALCUL AS et AN'!$A$2:$AU$889,24,FALSE)</f>
        <v>39.5</v>
      </c>
      <c r="M2518" s="48">
        <f>VLOOKUP(H2518,'[1]CALCUL AS et AN'!$A$2:$AU$889,28,FALSE)</f>
        <v>39.5</v>
      </c>
      <c r="N2518">
        <v>197.5</v>
      </c>
      <c r="O2518" s="45">
        <f t="shared" si="179"/>
        <v>197.5</v>
      </c>
      <c r="P2518" s="48">
        <f t="shared" si="180"/>
        <v>197.5</v>
      </c>
      <c r="Q2518">
        <v>55.3</v>
      </c>
      <c r="R2518" s="45">
        <f>VLOOKUP(H2518,'[1]CALCUL AS et AN'!$A$2:$AU$889,46,FALSE)</f>
        <v>59.25</v>
      </c>
      <c r="S2518" s="48">
        <f>VLOOKUP(H2518,'[1]CALCUL AS et AN'!$A$2:$AU$889,47,FALSE)</f>
        <v>59.25</v>
      </c>
      <c r="T2518">
        <v>276.5</v>
      </c>
      <c r="U2518" s="45">
        <f t="shared" si="181"/>
        <v>296.25</v>
      </c>
      <c r="V2518" s="48">
        <f t="shared" si="182"/>
        <v>296.25</v>
      </c>
      <c r="W2518" t="s">
        <v>946</v>
      </c>
      <c r="X2518" t="s">
        <v>951</v>
      </c>
    </row>
    <row r="2519" spans="1:24" outlineLevel="2">
      <c r="A2519" t="s">
        <v>357</v>
      </c>
      <c r="B2519" s="73" t="str">
        <f t="shared" si="183"/>
        <v>H6X2</v>
      </c>
      <c r="C2519" t="s">
        <v>1445</v>
      </c>
      <c r="D2519">
        <v>12</v>
      </c>
      <c r="E2519" t="s">
        <v>1446</v>
      </c>
      <c r="F2519">
        <v>40.47</v>
      </c>
      <c r="H2519" t="s">
        <v>1445</v>
      </c>
      <c r="I2519">
        <v>28.7</v>
      </c>
      <c r="J2519">
        <v>1</v>
      </c>
      <c r="K2519">
        <v>28.7</v>
      </c>
      <c r="L2519" s="45">
        <f>VLOOKUP(H2519,'[1]CALCUL AS et AN'!$A$2:$AU$889,24,FALSE)</f>
        <v>28.7</v>
      </c>
      <c r="M2519" s="48">
        <f>VLOOKUP(H2519,'[1]CALCUL AS et AN'!$A$2:$AU$889,28,FALSE)</f>
        <v>28.7</v>
      </c>
      <c r="N2519">
        <v>344.4</v>
      </c>
      <c r="O2519" s="45">
        <f t="shared" si="179"/>
        <v>344.4</v>
      </c>
      <c r="P2519" s="48">
        <f t="shared" si="180"/>
        <v>344.4</v>
      </c>
      <c r="Q2519">
        <v>40.47</v>
      </c>
      <c r="R2519" s="45">
        <f>VLOOKUP(H2519,'[1]CALCUL AS et AN'!$A$2:$AU$889,46,FALSE)</f>
        <v>43.05</v>
      </c>
      <c r="S2519" s="48">
        <f>VLOOKUP(H2519,'[1]CALCUL AS et AN'!$A$2:$AU$889,47,FALSE)</f>
        <v>43.05</v>
      </c>
      <c r="T2519">
        <v>485.64</v>
      </c>
      <c r="U2519" s="45">
        <f t="shared" si="181"/>
        <v>516.59999999999991</v>
      </c>
      <c r="V2519" s="48">
        <f t="shared" si="182"/>
        <v>516.59999999999991</v>
      </c>
      <c r="W2519" t="s">
        <v>946</v>
      </c>
      <c r="X2519" t="s">
        <v>951</v>
      </c>
    </row>
    <row r="2520" spans="1:24" outlineLevel="1">
      <c r="A2520" s="73" t="s">
        <v>3232</v>
      </c>
      <c r="B2520" s="73" t="str">
        <f t="shared" si="183"/>
        <v>PSFV6EH6X2</v>
      </c>
      <c r="N2520">
        <f>SUBTOTAL(9,N2515:N2519)</f>
        <v>1017.4499999999999</v>
      </c>
      <c r="O2520" s="45">
        <f>SUBTOTAL(9,O2515:O2519)</f>
        <v>1017.4499999999999</v>
      </c>
      <c r="P2520" s="48">
        <f>SUBTOTAL(9,P2515:P2519)</f>
        <v>1131.56</v>
      </c>
      <c r="T2520">
        <f>SUBTOTAL(9,T2515:T2519)</f>
        <v>1394.8899999999999</v>
      </c>
      <c r="U2520" s="45">
        <f>SUBTOTAL(9,U2515:U2519)</f>
        <v>1451.2102</v>
      </c>
      <c r="V2520" s="48">
        <f>SUBTOTAL(9,V2515:V2519)</f>
        <v>1602.9764999999998</v>
      </c>
    </row>
    <row r="2521" spans="1:24" outlineLevel="2">
      <c r="A2521" t="s">
        <v>373</v>
      </c>
      <c r="B2521" s="73" t="str">
        <f t="shared" si="183"/>
        <v>EH8X3</v>
      </c>
      <c r="C2521" t="s">
        <v>1964</v>
      </c>
      <c r="D2521">
        <v>1</v>
      </c>
      <c r="E2521" t="s">
        <v>1965</v>
      </c>
      <c r="F2521">
        <v>1022.99</v>
      </c>
      <c r="H2521" t="s">
        <v>1964</v>
      </c>
      <c r="I2521">
        <v>775</v>
      </c>
      <c r="J2521">
        <v>1</v>
      </c>
      <c r="K2521">
        <v>775</v>
      </c>
      <c r="L2521" s="45">
        <f>VLOOKUP(H2521,'[1]CALCUL AS et AN'!$A$2:$AU$889,24,FALSE)</f>
        <v>775</v>
      </c>
      <c r="M2521" s="48">
        <f>VLOOKUP(H2521,'[1]CALCUL AS et AN'!$A$2:$AU$889,28,FALSE)</f>
        <v>968.75</v>
      </c>
      <c r="N2521">
        <v>775</v>
      </c>
      <c r="O2521" s="45">
        <f t="shared" si="179"/>
        <v>775</v>
      </c>
      <c r="P2521" s="48">
        <f t="shared" si="180"/>
        <v>968.75</v>
      </c>
      <c r="Q2521">
        <v>1022.99</v>
      </c>
      <c r="R2521" s="45">
        <f>VLOOKUP(H2521,'[1]CALCUL AS et AN'!$A$2:$AU$889,46,FALSE)</f>
        <v>1030.75</v>
      </c>
      <c r="S2521" s="48">
        <f>VLOOKUP(H2521,'[1]CALCUL AS et AN'!$A$2:$AU$889,47,FALSE)</f>
        <v>1288.4375</v>
      </c>
      <c r="T2521">
        <v>1022.99</v>
      </c>
      <c r="U2521" s="45">
        <f t="shared" si="181"/>
        <v>1030.75</v>
      </c>
      <c r="V2521" s="48">
        <f t="shared" si="182"/>
        <v>1288.4375</v>
      </c>
      <c r="W2521" t="s">
        <v>946</v>
      </c>
      <c r="X2521" t="s">
        <v>951</v>
      </c>
    </row>
    <row r="2522" spans="1:24" outlineLevel="2">
      <c r="A2522" t="s">
        <v>373</v>
      </c>
      <c r="B2522" s="73" t="str">
        <f t="shared" si="183"/>
        <v>EH8X3</v>
      </c>
      <c r="C2522" t="s">
        <v>412</v>
      </c>
      <c r="D2522">
        <v>1</v>
      </c>
      <c r="E2522" t="s">
        <v>413</v>
      </c>
      <c r="F2522">
        <v>16.5</v>
      </c>
      <c r="H2522" t="s">
        <v>412</v>
      </c>
      <c r="I2522">
        <v>13.85</v>
      </c>
      <c r="J2522">
        <v>1</v>
      </c>
      <c r="K2522">
        <v>13.85</v>
      </c>
      <c r="L2522" s="45">
        <f>VLOOKUP(H2522,'[1]CALCUL AS et AN'!$A$2:$AU$889,24,FALSE)</f>
        <v>13.85</v>
      </c>
      <c r="M2522" s="48">
        <f>VLOOKUP(H2522,'[1]CALCUL AS et AN'!$A$2:$AU$889,28,FALSE)</f>
        <v>13.85</v>
      </c>
      <c r="N2522">
        <v>13.85</v>
      </c>
      <c r="O2522" s="45">
        <f t="shared" si="179"/>
        <v>13.85</v>
      </c>
      <c r="P2522" s="48">
        <f t="shared" si="180"/>
        <v>13.85</v>
      </c>
      <c r="Q2522">
        <v>20.78</v>
      </c>
      <c r="R2522" s="45">
        <f>VLOOKUP(H2522,'[1]CALCUL AS et AN'!$A$2:$AU$889,46,FALSE)</f>
        <v>20.774999999999999</v>
      </c>
      <c r="S2522" s="48">
        <f>VLOOKUP(H2522,'[1]CALCUL AS et AN'!$A$2:$AU$889,47,FALSE)</f>
        <v>20.774999999999999</v>
      </c>
      <c r="T2522">
        <v>20.78</v>
      </c>
      <c r="U2522" s="45">
        <f t="shared" si="181"/>
        <v>20.774999999999999</v>
      </c>
      <c r="V2522" s="48">
        <f t="shared" si="182"/>
        <v>20.774999999999999</v>
      </c>
      <c r="W2522" t="s">
        <v>946</v>
      </c>
      <c r="X2522" t="s">
        <v>937</v>
      </c>
    </row>
    <row r="2523" spans="1:24" outlineLevel="2">
      <c r="A2523" t="s">
        <v>373</v>
      </c>
      <c r="B2523" s="73" t="str">
        <f t="shared" si="183"/>
        <v>EH8X3</v>
      </c>
      <c r="C2523" t="s">
        <v>512</v>
      </c>
      <c r="D2523">
        <v>2</v>
      </c>
      <c r="E2523" t="s">
        <v>1006</v>
      </c>
      <c r="F2523">
        <v>4.63</v>
      </c>
      <c r="H2523" t="s">
        <v>512</v>
      </c>
      <c r="I2523">
        <v>2.63</v>
      </c>
      <c r="J2523">
        <v>1</v>
      </c>
      <c r="K2523">
        <v>2.63</v>
      </c>
      <c r="L2523" s="45">
        <f>VLOOKUP(H2523,'[1]CALCUL AS et AN'!$A$2:$AU$889,24,FALSE)</f>
        <v>2.63</v>
      </c>
      <c r="M2523" s="48">
        <f>VLOOKUP(H2523,'[1]CALCUL AS et AN'!$A$2:$AU$889,28,FALSE)</f>
        <v>2.63</v>
      </c>
      <c r="N2523">
        <v>5.26</v>
      </c>
      <c r="O2523" s="45">
        <f t="shared" si="179"/>
        <v>5.26</v>
      </c>
      <c r="P2523" s="48">
        <f t="shared" si="180"/>
        <v>5.26</v>
      </c>
      <c r="Q2523">
        <v>4.7300000000000004</v>
      </c>
      <c r="R2523" s="45">
        <f>VLOOKUP(H2523,'[1]CALCUL AS et AN'!$A$2:$AU$889,46,FALSE)</f>
        <v>5.26</v>
      </c>
      <c r="S2523" s="48">
        <f>VLOOKUP(H2523,'[1]CALCUL AS et AN'!$A$2:$AU$889,47,FALSE)</f>
        <v>5.26</v>
      </c>
      <c r="T2523">
        <v>9.4600000000000009</v>
      </c>
      <c r="U2523" s="45">
        <f t="shared" si="181"/>
        <v>10.52</v>
      </c>
      <c r="V2523" s="48">
        <f t="shared" si="182"/>
        <v>10.52</v>
      </c>
      <c r="W2523" t="s">
        <v>946</v>
      </c>
      <c r="X2523" t="s">
        <v>937</v>
      </c>
    </row>
    <row r="2524" spans="1:24" outlineLevel="2">
      <c r="A2524" t="s">
        <v>373</v>
      </c>
      <c r="B2524" s="73" t="str">
        <f t="shared" si="183"/>
        <v>EH8X3</v>
      </c>
      <c r="C2524" t="s">
        <v>2722</v>
      </c>
      <c r="D2524">
        <v>4</v>
      </c>
      <c r="E2524" t="s">
        <v>2723</v>
      </c>
      <c r="F2524">
        <v>4.6189999999999998</v>
      </c>
      <c r="H2524" t="s">
        <v>2722</v>
      </c>
      <c r="I2524">
        <v>4.32</v>
      </c>
      <c r="J2524">
        <v>1</v>
      </c>
      <c r="K2524">
        <v>4.32</v>
      </c>
      <c r="L2524" s="45">
        <f>VLOOKUP(H2524,'[1]CALCUL AS et AN'!$A$2:$AU$889,24,FALSE)</f>
        <v>4.07</v>
      </c>
      <c r="M2524" s="48">
        <f>VLOOKUP(H2524,'[1]CALCUL AS et AN'!$A$2:$AU$889,28,FALSE)</f>
        <v>4.32</v>
      </c>
      <c r="N2524">
        <v>17.28</v>
      </c>
      <c r="O2524" s="45">
        <f t="shared" si="179"/>
        <v>16.28</v>
      </c>
      <c r="P2524" s="48">
        <f t="shared" si="180"/>
        <v>17.28</v>
      </c>
      <c r="Q2524">
        <v>4.6189999999999998</v>
      </c>
      <c r="R2524" s="45">
        <f>VLOOKUP(H2524,'[1]CALCUL AS et AN'!$A$2:$AU$889,46,FALSE)</f>
        <v>5.0875000000000004</v>
      </c>
      <c r="S2524" s="48">
        <f>VLOOKUP(H2524,'[1]CALCUL AS et AN'!$A$2:$AU$889,47,FALSE)</f>
        <v>5.4</v>
      </c>
      <c r="T2524">
        <v>18.475999999999999</v>
      </c>
      <c r="U2524" s="45">
        <f t="shared" si="181"/>
        <v>20.350000000000001</v>
      </c>
      <c r="V2524" s="48">
        <f t="shared" si="182"/>
        <v>21.6</v>
      </c>
      <c r="W2524" t="s">
        <v>946</v>
      </c>
      <c r="X2524" t="s">
        <v>1361</v>
      </c>
    </row>
    <row r="2525" spans="1:24" outlineLevel="2">
      <c r="A2525" t="s">
        <v>373</v>
      </c>
      <c r="B2525" s="73" t="str">
        <f t="shared" si="183"/>
        <v>EH8X3</v>
      </c>
      <c r="C2525" t="s">
        <v>1634</v>
      </c>
      <c r="D2525">
        <v>4</v>
      </c>
      <c r="E2525" t="s">
        <v>1635</v>
      </c>
      <c r="F2525">
        <v>85.23</v>
      </c>
      <c r="H2525" t="s">
        <v>1634</v>
      </c>
      <c r="I2525">
        <v>60.88</v>
      </c>
      <c r="J2525">
        <v>1</v>
      </c>
      <c r="K2525">
        <v>60.88</v>
      </c>
      <c r="L2525" s="45">
        <f>VLOOKUP(H2525,'[1]CALCUL AS et AN'!$A$2:$AU$889,24,FALSE)</f>
        <v>60.88</v>
      </c>
      <c r="M2525" s="48">
        <f>VLOOKUP(H2525,'[1]CALCUL AS et AN'!$A$2:$AU$889,28,FALSE)</f>
        <v>60.88</v>
      </c>
      <c r="N2525">
        <v>243.52</v>
      </c>
      <c r="O2525" s="45">
        <f t="shared" si="179"/>
        <v>243.52</v>
      </c>
      <c r="P2525" s="48">
        <f t="shared" si="180"/>
        <v>243.52</v>
      </c>
      <c r="Q2525">
        <v>85.23</v>
      </c>
      <c r="R2525" s="45">
        <f>VLOOKUP(H2525,'[1]CALCUL AS et AN'!$A$2:$AU$889,46,FALSE)</f>
        <v>91.320000000000007</v>
      </c>
      <c r="S2525" s="48">
        <f>VLOOKUP(H2525,'[1]CALCUL AS et AN'!$A$2:$AU$889,47,FALSE)</f>
        <v>91.320000000000007</v>
      </c>
      <c r="T2525">
        <v>340.92</v>
      </c>
      <c r="U2525" s="45">
        <f t="shared" si="181"/>
        <v>365.28000000000003</v>
      </c>
      <c r="V2525" s="48">
        <f t="shared" si="182"/>
        <v>365.28000000000003</v>
      </c>
      <c r="W2525" t="s">
        <v>946</v>
      </c>
      <c r="X2525" t="s">
        <v>951</v>
      </c>
    </row>
    <row r="2526" spans="1:24" outlineLevel="2">
      <c r="A2526" t="s">
        <v>373</v>
      </c>
      <c r="B2526" s="73" t="str">
        <f t="shared" si="183"/>
        <v>EH8X3</v>
      </c>
      <c r="C2526" t="s">
        <v>1445</v>
      </c>
      <c r="D2526">
        <v>24</v>
      </c>
      <c r="E2526" t="s">
        <v>1446</v>
      </c>
      <c r="F2526">
        <v>40.47</v>
      </c>
      <c r="H2526" t="s">
        <v>1445</v>
      </c>
      <c r="I2526">
        <v>28.7</v>
      </c>
      <c r="J2526">
        <v>1</v>
      </c>
      <c r="K2526">
        <v>28.7</v>
      </c>
      <c r="L2526" s="45">
        <f>VLOOKUP(H2526,'[1]CALCUL AS et AN'!$A$2:$AU$889,24,FALSE)</f>
        <v>28.7</v>
      </c>
      <c r="M2526" s="48">
        <f>VLOOKUP(H2526,'[1]CALCUL AS et AN'!$A$2:$AU$889,28,FALSE)</f>
        <v>28.7</v>
      </c>
      <c r="N2526">
        <v>688.8</v>
      </c>
      <c r="O2526" s="45">
        <f t="shared" si="179"/>
        <v>688.8</v>
      </c>
      <c r="P2526" s="48">
        <f t="shared" si="180"/>
        <v>688.8</v>
      </c>
      <c r="Q2526">
        <v>40.47</v>
      </c>
      <c r="R2526" s="45">
        <f>VLOOKUP(H2526,'[1]CALCUL AS et AN'!$A$2:$AU$889,46,FALSE)</f>
        <v>43.05</v>
      </c>
      <c r="S2526" s="48">
        <f>VLOOKUP(H2526,'[1]CALCUL AS et AN'!$A$2:$AU$889,47,FALSE)</f>
        <v>43.05</v>
      </c>
      <c r="T2526">
        <v>971.28</v>
      </c>
      <c r="U2526" s="45">
        <f t="shared" si="181"/>
        <v>1033.1999999999998</v>
      </c>
      <c r="V2526" s="48">
        <f t="shared" si="182"/>
        <v>1033.1999999999998</v>
      </c>
      <c r="W2526" t="s">
        <v>946</v>
      </c>
      <c r="X2526" t="s">
        <v>951</v>
      </c>
    </row>
    <row r="2527" spans="1:24" outlineLevel="1">
      <c r="A2527" s="73" t="s">
        <v>3233</v>
      </c>
      <c r="B2527" s="73" t="str">
        <f t="shared" si="183"/>
        <v>PSFV12EH8X3</v>
      </c>
      <c r="N2527">
        <f>SUBTOTAL(9,N2521:N2526)</f>
        <v>1743.71</v>
      </c>
      <c r="O2527" s="45">
        <f>SUBTOTAL(9,O2521:O2526)</f>
        <v>1742.71</v>
      </c>
      <c r="P2527" s="48">
        <f>SUBTOTAL(9,P2521:P2526)</f>
        <v>1937.46</v>
      </c>
      <c r="T2527">
        <f>SUBTOTAL(9,T2521:T2526)</f>
        <v>2383.9059999999999</v>
      </c>
      <c r="U2527" s="45">
        <f>SUBTOTAL(9,U2521:U2526)</f>
        <v>2480.875</v>
      </c>
      <c r="V2527" s="48">
        <f>SUBTOTAL(9,V2521:V2526)</f>
        <v>2739.8125</v>
      </c>
    </row>
    <row r="2528" spans="1:24" outlineLevel="2">
      <c r="A2528" t="s">
        <v>223</v>
      </c>
      <c r="B2528" s="73" t="str">
        <f t="shared" si="183"/>
        <v>H8X3</v>
      </c>
      <c r="C2528" t="s">
        <v>2722</v>
      </c>
      <c r="D2528">
        <v>4</v>
      </c>
      <c r="E2528" t="s">
        <v>2723</v>
      </c>
      <c r="F2528">
        <v>4.6189999999999998</v>
      </c>
      <c r="H2528" t="s">
        <v>2722</v>
      </c>
      <c r="I2528">
        <v>4.32</v>
      </c>
      <c r="J2528">
        <v>1</v>
      </c>
      <c r="K2528">
        <v>4.32</v>
      </c>
      <c r="L2528" s="45">
        <f>VLOOKUP(H2528,'[1]CALCUL AS et AN'!$A$2:$AU$889,24,FALSE)</f>
        <v>4.07</v>
      </c>
      <c r="M2528" s="48">
        <f>VLOOKUP(H2528,'[1]CALCUL AS et AN'!$A$2:$AU$889,28,FALSE)</f>
        <v>4.32</v>
      </c>
      <c r="N2528">
        <v>17.28</v>
      </c>
      <c r="O2528" s="45">
        <f t="shared" si="179"/>
        <v>16.28</v>
      </c>
      <c r="P2528" s="48">
        <f t="shared" si="180"/>
        <v>17.28</v>
      </c>
      <c r="Q2528">
        <v>4.6189999999999998</v>
      </c>
      <c r="R2528" s="45">
        <f>VLOOKUP(H2528,'[1]CALCUL AS et AN'!$A$2:$AU$889,46,FALSE)</f>
        <v>5.0875000000000004</v>
      </c>
      <c r="S2528" s="48">
        <f>VLOOKUP(H2528,'[1]CALCUL AS et AN'!$A$2:$AU$889,47,FALSE)</f>
        <v>5.4</v>
      </c>
      <c r="T2528">
        <v>18.475999999999999</v>
      </c>
      <c r="U2528" s="45">
        <f t="shared" si="181"/>
        <v>20.350000000000001</v>
      </c>
      <c r="V2528" s="48">
        <f t="shared" si="182"/>
        <v>21.6</v>
      </c>
      <c r="W2528" t="s">
        <v>946</v>
      </c>
      <c r="X2528" t="s">
        <v>1361</v>
      </c>
    </row>
    <row r="2529" spans="1:24" outlineLevel="2">
      <c r="A2529" t="s">
        <v>223</v>
      </c>
      <c r="B2529" s="73" t="str">
        <f t="shared" si="183"/>
        <v>H8X3</v>
      </c>
      <c r="C2529" t="s">
        <v>1634</v>
      </c>
      <c r="D2529">
        <v>4</v>
      </c>
      <c r="E2529" t="s">
        <v>1635</v>
      </c>
      <c r="F2529">
        <v>85.23</v>
      </c>
      <c r="H2529" t="s">
        <v>1634</v>
      </c>
      <c r="I2529">
        <v>60.88</v>
      </c>
      <c r="J2529">
        <v>1</v>
      </c>
      <c r="K2529">
        <v>60.88</v>
      </c>
      <c r="L2529" s="45">
        <f>VLOOKUP(H2529,'[1]CALCUL AS et AN'!$A$2:$AU$889,24,FALSE)</f>
        <v>60.88</v>
      </c>
      <c r="M2529" s="48">
        <f>VLOOKUP(H2529,'[1]CALCUL AS et AN'!$A$2:$AU$889,28,FALSE)</f>
        <v>60.88</v>
      </c>
      <c r="N2529">
        <v>243.52</v>
      </c>
      <c r="O2529" s="45">
        <f t="shared" si="179"/>
        <v>243.52</v>
      </c>
      <c r="P2529" s="48">
        <f t="shared" si="180"/>
        <v>243.52</v>
      </c>
      <c r="Q2529">
        <v>85.23</v>
      </c>
      <c r="R2529" s="45">
        <f>VLOOKUP(H2529,'[1]CALCUL AS et AN'!$A$2:$AU$889,46,FALSE)</f>
        <v>91.320000000000007</v>
      </c>
      <c r="S2529" s="48">
        <f>VLOOKUP(H2529,'[1]CALCUL AS et AN'!$A$2:$AU$889,47,FALSE)</f>
        <v>91.320000000000007</v>
      </c>
      <c r="T2529">
        <v>340.92</v>
      </c>
      <c r="U2529" s="45">
        <f t="shared" si="181"/>
        <v>365.28000000000003</v>
      </c>
      <c r="V2529" s="48">
        <f t="shared" si="182"/>
        <v>365.28000000000003</v>
      </c>
      <c r="W2529" t="s">
        <v>946</v>
      </c>
      <c r="X2529" t="s">
        <v>951</v>
      </c>
    </row>
    <row r="2530" spans="1:24" outlineLevel="2">
      <c r="A2530" t="s">
        <v>223</v>
      </c>
      <c r="B2530" s="73" t="str">
        <f t="shared" si="183"/>
        <v>H8X3</v>
      </c>
      <c r="C2530" t="s">
        <v>1445</v>
      </c>
      <c r="D2530">
        <v>24</v>
      </c>
      <c r="E2530" t="s">
        <v>1446</v>
      </c>
      <c r="F2530">
        <v>40.47</v>
      </c>
      <c r="H2530" t="s">
        <v>1445</v>
      </c>
      <c r="I2530">
        <v>28.7</v>
      </c>
      <c r="J2530">
        <v>1</v>
      </c>
      <c r="K2530">
        <v>28.7</v>
      </c>
      <c r="L2530" s="45">
        <f>VLOOKUP(H2530,'[1]CALCUL AS et AN'!$A$2:$AU$889,24,FALSE)</f>
        <v>28.7</v>
      </c>
      <c r="M2530" s="48">
        <f>VLOOKUP(H2530,'[1]CALCUL AS et AN'!$A$2:$AU$889,28,FALSE)</f>
        <v>28.7</v>
      </c>
      <c r="N2530">
        <v>688.8</v>
      </c>
      <c r="O2530" s="45">
        <f t="shared" si="179"/>
        <v>688.8</v>
      </c>
      <c r="P2530" s="48">
        <f t="shared" si="180"/>
        <v>688.8</v>
      </c>
      <c r="Q2530">
        <v>40.47</v>
      </c>
      <c r="R2530" s="45">
        <f>VLOOKUP(H2530,'[1]CALCUL AS et AN'!$A$2:$AU$889,46,FALSE)</f>
        <v>43.05</v>
      </c>
      <c r="S2530" s="48">
        <f>VLOOKUP(H2530,'[1]CALCUL AS et AN'!$A$2:$AU$889,47,FALSE)</f>
        <v>43.05</v>
      </c>
      <c r="T2530">
        <v>971.28</v>
      </c>
      <c r="U2530" s="45">
        <f t="shared" si="181"/>
        <v>1033.1999999999998</v>
      </c>
      <c r="V2530" s="48">
        <f t="shared" si="182"/>
        <v>1033.1999999999998</v>
      </c>
      <c r="W2530" t="s">
        <v>946</v>
      </c>
      <c r="X2530" t="s">
        <v>951</v>
      </c>
    </row>
    <row r="2531" spans="1:24" outlineLevel="1">
      <c r="A2531" s="73" t="s">
        <v>3234</v>
      </c>
      <c r="B2531" s="73" t="str">
        <f t="shared" si="183"/>
        <v>PSR12EH8X3</v>
      </c>
      <c r="N2531">
        <f>SUBTOTAL(9,N2528:N2530)</f>
        <v>949.59999999999991</v>
      </c>
      <c r="O2531" s="45">
        <f>SUBTOTAL(9,O2528:O2530)</f>
        <v>948.59999999999991</v>
      </c>
      <c r="P2531" s="48">
        <f>SUBTOTAL(9,P2528:P2530)</f>
        <v>949.59999999999991</v>
      </c>
      <c r="T2531">
        <f>SUBTOTAL(9,T2528:T2530)</f>
        <v>1330.6759999999999</v>
      </c>
      <c r="U2531" s="45">
        <f>SUBTOTAL(9,U2528:U2530)</f>
        <v>1418.83</v>
      </c>
      <c r="V2531" s="48">
        <f>SUBTOTAL(9,V2528:V2530)</f>
        <v>1420.08</v>
      </c>
    </row>
    <row r="2532" spans="1:24" outlineLevel="2">
      <c r="A2532" t="s">
        <v>219</v>
      </c>
      <c r="B2532" s="73" t="str">
        <f t="shared" si="183"/>
        <v>H8X2.5</v>
      </c>
      <c r="C2532" t="s">
        <v>2137</v>
      </c>
      <c r="D2532">
        <v>4</v>
      </c>
      <c r="E2532" t="s">
        <v>2138</v>
      </c>
      <c r="F2532">
        <v>34.299999999999997</v>
      </c>
      <c r="H2532" t="s">
        <v>2137</v>
      </c>
      <c r="I2532">
        <v>39.5</v>
      </c>
      <c r="J2532">
        <v>1</v>
      </c>
      <c r="K2532">
        <v>39.5</v>
      </c>
      <c r="L2532" s="45">
        <f>VLOOKUP(H2532,'[1]CALCUL AS et AN'!$A$2:$AU$889,24,FALSE)</f>
        <v>39.5</v>
      </c>
      <c r="M2532" s="48">
        <f>VLOOKUP(H2532,'[1]CALCUL AS et AN'!$A$2:$AU$889,28,FALSE)</f>
        <v>39.5</v>
      </c>
      <c r="N2532">
        <v>158</v>
      </c>
      <c r="O2532" s="45">
        <f t="shared" si="179"/>
        <v>158</v>
      </c>
      <c r="P2532" s="48">
        <f t="shared" si="180"/>
        <v>158</v>
      </c>
      <c r="Q2532">
        <v>34.299999999999997</v>
      </c>
      <c r="R2532" s="45">
        <f>VLOOKUP(H2532,'[1]CALCUL AS et AN'!$A$2:$AU$889,46,FALSE)</f>
        <v>59.25</v>
      </c>
      <c r="S2532" s="48">
        <f>VLOOKUP(H2532,'[1]CALCUL AS et AN'!$A$2:$AU$889,47,FALSE)</f>
        <v>47.4</v>
      </c>
      <c r="T2532">
        <v>137.19999999999999</v>
      </c>
      <c r="U2532" s="45">
        <f t="shared" si="181"/>
        <v>237</v>
      </c>
      <c r="V2532" s="48">
        <f t="shared" si="182"/>
        <v>189.6</v>
      </c>
      <c r="W2532" t="s">
        <v>946</v>
      </c>
      <c r="X2532" t="s">
        <v>951</v>
      </c>
    </row>
    <row r="2533" spans="1:24" outlineLevel="2">
      <c r="A2533" t="s">
        <v>219</v>
      </c>
      <c r="B2533" s="73" t="str">
        <f t="shared" si="183"/>
        <v>H8X2.5</v>
      </c>
      <c r="C2533" t="s">
        <v>1448</v>
      </c>
      <c r="D2533">
        <v>16</v>
      </c>
      <c r="E2533" t="s">
        <v>1449</v>
      </c>
      <c r="F2533">
        <v>49.77</v>
      </c>
      <c r="H2533" t="s">
        <v>1448</v>
      </c>
      <c r="I2533">
        <v>35.299999999999997</v>
      </c>
      <c r="J2533">
        <v>1</v>
      </c>
      <c r="K2533">
        <v>35.299999999999997</v>
      </c>
      <c r="L2533" s="45">
        <f>VLOOKUP(H2533,'[1]CALCUL AS et AN'!$A$2:$AU$889,24,FALSE)</f>
        <v>35.299999999999997</v>
      </c>
      <c r="M2533" s="48">
        <f>VLOOKUP(H2533,'[1]CALCUL AS et AN'!$A$2:$AU$889,28,FALSE)</f>
        <v>35.299999999999997</v>
      </c>
      <c r="N2533">
        <v>564.79999999999995</v>
      </c>
      <c r="O2533" s="45">
        <f t="shared" si="179"/>
        <v>564.79999999999995</v>
      </c>
      <c r="P2533" s="48">
        <f t="shared" si="180"/>
        <v>564.79999999999995</v>
      </c>
      <c r="Q2533">
        <v>49.77</v>
      </c>
      <c r="R2533" s="45">
        <f>VLOOKUP(H2533,'[1]CALCUL AS et AN'!$A$2:$AU$889,46,FALSE)</f>
        <v>52.949999999999996</v>
      </c>
      <c r="S2533" s="48">
        <f>VLOOKUP(H2533,'[1]CALCUL AS et AN'!$A$2:$AU$889,47,FALSE)</f>
        <v>52.949999999999996</v>
      </c>
      <c r="T2533">
        <v>796.32</v>
      </c>
      <c r="U2533" s="45">
        <f t="shared" si="181"/>
        <v>847.19999999999993</v>
      </c>
      <c r="V2533" s="48">
        <f t="shared" si="182"/>
        <v>847.19999999999993</v>
      </c>
      <c r="W2533" t="s">
        <v>946</v>
      </c>
      <c r="X2533" t="s">
        <v>951</v>
      </c>
    </row>
    <row r="2534" spans="1:24" outlineLevel="1">
      <c r="A2534" s="73" t="s">
        <v>3235</v>
      </c>
      <c r="B2534" s="73" t="str">
        <f t="shared" si="183"/>
        <v>PSR10EH8X2.5</v>
      </c>
      <c r="N2534">
        <f>SUBTOTAL(9,N2532:N2533)</f>
        <v>722.8</v>
      </c>
      <c r="O2534" s="45">
        <f>SUBTOTAL(9,O2532:O2533)</f>
        <v>722.8</v>
      </c>
      <c r="P2534" s="48">
        <f>SUBTOTAL(9,P2532:P2533)</f>
        <v>722.8</v>
      </c>
      <c r="T2534">
        <f>SUBTOTAL(9,T2532:T2533)</f>
        <v>933.52</v>
      </c>
      <c r="U2534" s="45">
        <f>SUBTOTAL(9,U2532:U2533)</f>
        <v>1084.1999999999998</v>
      </c>
      <c r="V2534" s="48">
        <f>SUBTOTAL(9,V2532:V2533)</f>
        <v>1036.8</v>
      </c>
    </row>
    <row r="2535" spans="1:24" outlineLevel="2">
      <c r="A2535" t="s">
        <v>233</v>
      </c>
      <c r="B2535" s="73" t="str">
        <f t="shared" si="183"/>
        <v>H9X4</v>
      </c>
      <c r="C2535" t="s">
        <v>2722</v>
      </c>
      <c r="D2535">
        <v>8</v>
      </c>
      <c r="E2535" t="s">
        <v>2723</v>
      </c>
      <c r="F2535">
        <v>4.6189999999999998</v>
      </c>
      <c r="H2535" t="s">
        <v>2722</v>
      </c>
      <c r="I2535">
        <v>4.32</v>
      </c>
      <c r="J2535">
        <v>1</v>
      </c>
      <c r="K2535">
        <v>4.32</v>
      </c>
      <c r="L2535" s="45">
        <f>VLOOKUP(H2535,'[1]CALCUL AS et AN'!$A$2:$AU$889,24,FALSE)</f>
        <v>4.07</v>
      </c>
      <c r="M2535" s="48">
        <f>VLOOKUP(H2535,'[1]CALCUL AS et AN'!$A$2:$AU$889,28,FALSE)</f>
        <v>4.32</v>
      </c>
      <c r="N2535">
        <v>34.56</v>
      </c>
      <c r="O2535" s="45">
        <f t="shared" si="179"/>
        <v>32.56</v>
      </c>
      <c r="P2535" s="48">
        <f t="shared" si="180"/>
        <v>34.56</v>
      </c>
      <c r="Q2535">
        <v>4.6189999999999998</v>
      </c>
      <c r="R2535" s="45">
        <f>VLOOKUP(H2535,'[1]CALCUL AS et AN'!$A$2:$AU$889,46,FALSE)</f>
        <v>5.0875000000000004</v>
      </c>
      <c r="S2535" s="48">
        <f>VLOOKUP(H2535,'[1]CALCUL AS et AN'!$A$2:$AU$889,47,FALSE)</f>
        <v>5.4</v>
      </c>
      <c r="T2535">
        <v>36.951999999999998</v>
      </c>
      <c r="U2535" s="45">
        <f t="shared" si="181"/>
        <v>40.700000000000003</v>
      </c>
      <c r="V2535" s="48">
        <f t="shared" si="182"/>
        <v>43.2</v>
      </c>
      <c r="W2535" t="s">
        <v>946</v>
      </c>
      <c r="X2535" t="s">
        <v>1361</v>
      </c>
    </row>
    <row r="2536" spans="1:24" outlineLevel="2">
      <c r="A2536" t="s">
        <v>233</v>
      </c>
      <c r="B2536" s="73" t="str">
        <f t="shared" si="183"/>
        <v>H9X4</v>
      </c>
      <c r="C2536" t="s">
        <v>2137</v>
      </c>
      <c r="D2536">
        <v>16</v>
      </c>
      <c r="E2536" t="s">
        <v>2138</v>
      </c>
      <c r="F2536">
        <v>34.299999999999997</v>
      </c>
      <c r="H2536" t="s">
        <v>2137</v>
      </c>
      <c r="I2536">
        <v>39.5</v>
      </c>
      <c r="J2536">
        <v>1</v>
      </c>
      <c r="K2536">
        <v>39.5</v>
      </c>
      <c r="L2536" s="45">
        <f>VLOOKUP(H2536,'[1]CALCUL AS et AN'!$A$2:$AU$889,24,FALSE)</f>
        <v>39.5</v>
      </c>
      <c r="M2536" s="48">
        <f>VLOOKUP(H2536,'[1]CALCUL AS et AN'!$A$2:$AU$889,28,FALSE)</f>
        <v>39.5</v>
      </c>
      <c r="N2536">
        <v>632</v>
      </c>
      <c r="O2536" s="45">
        <f t="shared" si="179"/>
        <v>632</v>
      </c>
      <c r="P2536" s="48">
        <f t="shared" si="180"/>
        <v>632</v>
      </c>
      <c r="Q2536">
        <v>34.299999999999997</v>
      </c>
      <c r="R2536" s="45">
        <f>VLOOKUP(H2536,'[1]CALCUL AS et AN'!$A$2:$AU$889,46,FALSE)</f>
        <v>59.25</v>
      </c>
      <c r="S2536" s="48">
        <f>VLOOKUP(H2536,'[1]CALCUL AS et AN'!$A$2:$AU$889,47,FALSE)</f>
        <v>47.4</v>
      </c>
      <c r="T2536">
        <v>548.79999999999995</v>
      </c>
      <c r="U2536" s="45">
        <f t="shared" si="181"/>
        <v>948</v>
      </c>
      <c r="V2536" s="48">
        <f t="shared" si="182"/>
        <v>758.4</v>
      </c>
      <c r="W2536" t="s">
        <v>946</v>
      </c>
      <c r="X2536" t="s">
        <v>951</v>
      </c>
    </row>
    <row r="2537" spans="1:24" outlineLevel="2">
      <c r="A2537" t="s">
        <v>233</v>
      </c>
      <c r="B2537" s="73" t="str">
        <f t="shared" si="183"/>
        <v>H9X4</v>
      </c>
      <c r="C2537" t="s">
        <v>1445</v>
      </c>
      <c r="D2537">
        <v>36</v>
      </c>
      <c r="E2537" t="s">
        <v>1446</v>
      </c>
      <c r="F2537">
        <v>40.47</v>
      </c>
      <c r="H2537" t="s">
        <v>1445</v>
      </c>
      <c r="I2537">
        <v>28.7</v>
      </c>
      <c r="J2537">
        <v>1</v>
      </c>
      <c r="K2537">
        <v>28.7</v>
      </c>
      <c r="L2537" s="45">
        <f>VLOOKUP(H2537,'[1]CALCUL AS et AN'!$A$2:$AU$889,24,FALSE)</f>
        <v>28.7</v>
      </c>
      <c r="M2537" s="48">
        <f>VLOOKUP(H2537,'[1]CALCUL AS et AN'!$A$2:$AU$889,28,FALSE)</f>
        <v>28.7</v>
      </c>
      <c r="N2537">
        <v>1033.2</v>
      </c>
      <c r="O2537" s="45">
        <f t="shared" si="179"/>
        <v>1033.2</v>
      </c>
      <c r="P2537" s="48">
        <f t="shared" si="180"/>
        <v>1033.2</v>
      </c>
      <c r="Q2537">
        <v>40.47</v>
      </c>
      <c r="R2537" s="45">
        <f>VLOOKUP(H2537,'[1]CALCUL AS et AN'!$A$2:$AU$889,46,FALSE)</f>
        <v>43.05</v>
      </c>
      <c r="S2537" s="48">
        <f>VLOOKUP(H2537,'[1]CALCUL AS et AN'!$A$2:$AU$889,47,FALSE)</f>
        <v>43.05</v>
      </c>
      <c r="T2537">
        <v>1456.92</v>
      </c>
      <c r="U2537" s="45">
        <f t="shared" si="181"/>
        <v>1549.8</v>
      </c>
      <c r="V2537" s="48">
        <f t="shared" si="182"/>
        <v>1549.8</v>
      </c>
      <c r="W2537" t="s">
        <v>946</v>
      </c>
      <c r="X2537" t="s">
        <v>951</v>
      </c>
    </row>
    <row r="2538" spans="1:24" outlineLevel="1">
      <c r="A2538" s="73" t="s">
        <v>3236</v>
      </c>
      <c r="B2538" s="73" t="str">
        <f t="shared" si="183"/>
        <v>PSR18EH9X4</v>
      </c>
      <c r="N2538">
        <f>SUBTOTAL(9,N2535:N2537)</f>
        <v>1699.76</v>
      </c>
      <c r="O2538" s="45">
        <f>SUBTOTAL(9,O2535:O2537)</f>
        <v>1697.76</v>
      </c>
      <c r="P2538" s="48">
        <f>SUBTOTAL(9,P2535:P2537)</f>
        <v>1699.76</v>
      </c>
      <c r="T2538">
        <f>SUBTOTAL(9,T2535:T2537)</f>
        <v>2042.672</v>
      </c>
      <c r="U2538" s="45">
        <f>SUBTOTAL(9,U2535:U2537)</f>
        <v>2538.5</v>
      </c>
      <c r="V2538" s="48">
        <f>SUBTOTAL(9,V2535:V2537)</f>
        <v>2351.4</v>
      </c>
    </row>
    <row r="2539" spans="1:24" outlineLevel="2">
      <c r="A2539" t="s">
        <v>235</v>
      </c>
      <c r="B2539" s="73" t="str">
        <f t="shared" si="183"/>
        <v>H10X4</v>
      </c>
      <c r="C2539" t="s">
        <v>2722</v>
      </c>
      <c r="D2539">
        <v>7</v>
      </c>
      <c r="E2539" t="s">
        <v>2723</v>
      </c>
      <c r="F2539">
        <v>4.6189999999999998</v>
      </c>
      <c r="H2539" t="s">
        <v>2722</v>
      </c>
      <c r="I2539">
        <v>4.32</v>
      </c>
      <c r="J2539">
        <v>1</v>
      </c>
      <c r="K2539">
        <v>4.32</v>
      </c>
      <c r="L2539" s="45">
        <f>VLOOKUP(H2539,'[1]CALCUL AS et AN'!$A$2:$AU$889,24,FALSE)</f>
        <v>4.07</v>
      </c>
      <c r="M2539" s="48">
        <f>VLOOKUP(H2539,'[1]CALCUL AS et AN'!$A$2:$AU$889,28,FALSE)</f>
        <v>4.32</v>
      </c>
      <c r="N2539">
        <v>30.240000000000002</v>
      </c>
      <c r="O2539" s="45">
        <f t="shared" si="179"/>
        <v>28.490000000000002</v>
      </c>
      <c r="P2539" s="48">
        <f t="shared" si="180"/>
        <v>30.240000000000002</v>
      </c>
      <c r="Q2539">
        <v>4.6189999999999998</v>
      </c>
      <c r="R2539" s="45">
        <f>VLOOKUP(H2539,'[1]CALCUL AS et AN'!$A$2:$AU$889,46,FALSE)</f>
        <v>5.0875000000000004</v>
      </c>
      <c r="S2539" s="48">
        <f>VLOOKUP(H2539,'[1]CALCUL AS et AN'!$A$2:$AU$889,47,FALSE)</f>
        <v>5.4</v>
      </c>
      <c r="T2539">
        <v>32.332999999999998</v>
      </c>
      <c r="U2539" s="45">
        <f t="shared" si="181"/>
        <v>35.612500000000004</v>
      </c>
      <c r="V2539" s="48">
        <f t="shared" si="182"/>
        <v>37.800000000000004</v>
      </c>
      <c r="W2539" t="s">
        <v>946</v>
      </c>
      <c r="X2539" t="s">
        <v>1361</v>
      </c>
    </row>
    <row r="2540" spans="1:24" outlineLevel="2">
      <c r="A2540" t="s">
        <v>235</v>
      </c>
      <c r="B2540" s="73" t="str">
        <f t="shared" si="183"/>
        <v>H10X4</v>
      </c>
      <c r="C2540" t="s">
        <v>2137</v>
      </c>
      <c r="D2540">
        <v>14</v>
      </c>
      <c r="E2540" t="s">
        <v>2138</v>
      </c>
      <c r="F2540">
        <v>34.299999999999997</v>
      </c>
      <c r="H2540" t="s">
        <v>2137</v>
      </c>
      <c r="I2540">
        <v>39.5</v>
      </c>
      <c r="J2540">
        <v>1</v>
      </c>
      <c r="K2540">
        <v>39.5</v>
      </c>
      <c r="L2540" s="45">
        <f>VLOOKUP(H2540,'[1]CALCUL AS et AN'!$A$2:$AU$889,24,FALSE)</f>
        <v>39.5</v>
      </c>
      <c r="M2540" s="48">
        <f>VLOOKUP(H2540,'[1]CALCUL AS et AN'!$A$2:$AU$889,28,FALSE)</f>
        <v>39.5</v>
      </c>
      <c r="N2540">
        <v>553</v>
      </c>
      <c r="O2540" s="45">
        <f t="shared" si="179"/>
        <v>553</v>
      </c>
      <c r="P2540" s="48">
        <f t="shared" si="180"/>
        <v>553</v>
      </c>
      <c r="Q2540">
        <v>34.299999999999997</v>
      </c>
      <c r="R2540" s="45">
        <f>VLOOKUP(H2540,'[1]CALCUL AS et AN'!$A$2:$AU$889,46,FALSE)</f>
        <v>59.25</v>
      </c>
      <c r="S2540" s="48">
        <f>VLOOKUP(H2540,'[1]CALCUL AS et AN'!$A$2:$AU$889,47,FALSE)</f>
        <v>47.4</v>
      </c>
      <c r="T2540">
        <v>480.19999999999993</v>
      </c>
      <c r="U2540" s="45">
        <f t="shared" si="181"/>
        <v>829.5</v>
      </c>
      <c r="V2540" s="48">
        <f t="shared" si="182"/>
        <v>663.6</v>
      </c>
      <c r="W2540" t="s">
        <v>946</v>
      </c>
      <c r="X2540" t="s">
        <v>951</v>
      </c>
    </row>
    <row r="2541" spans="1:24" outlineLevel="2">
      <c r="A2541" t="s">
        <v>235</v>
      </c>
      <c r="B2541" s="73" t="str">
        <f t="shared" si="183"/>
        <v>H10X4</v>
      </c>
      <c r="C2541" t="s">
        <v>1448</v>
      </c>
      <c r="D2541">
        <v>32</v>
      </c>
      <c r="E2541" t="s">
        <v>1449</v>
      </c>
      <c r="F2541">
        <v>49.77</v>
      </c>
      <c r="H2541" t="s">
        <v>1448</v>
      </c>
      <c r="I2541">
        <v>35.299999999999997</v>
      </c>
      <c r="J2541">
        <v>1</v>
      </c>
      <c r="K2541">
        <v>35.299999999999997</v>
      </c>
      <c r="L2541" s="45">
        <f>VLOOKUP(H2541,'[1]CALCUL AS et AN'!$A$2:$AU$889,24,FALSE)</f>
        <v>35.299999999999997</v>
      </c>
      <c r="M2541" s="48">
        <f>VLOOKUP(H2541,'[1]CALCUL AS et AN'!$A$2:$AU$889,28,FALSE)</f>
        <v>35.299999999999997</v>
      </c>
      <c r="N2541">
        <v>1129.5999999999999</v>
      </c>
      <c r="O2541" s="45">
        <f t="shared" ref="O2541:O2616" si="184">D2541*L2541</f>
        <v>1129.5999999999999</v>
      </c>
      <c r="P2541" s="48">
        <f t="shared" ref="P2541:P2616" si="185">D2541*M2541</f>
        <v>1129.5999999999999</v>
      </c>
      <c r="Q2541">
        <v>49.77</v>
      </c>
      <c r="R2541" s="45">
        <f>VLOOKUP(H2541,'[1]CALCUL AS et AN'!$A$2:$AU$889,46,FALSE)</f>
        <v>52.949999999999996</v>
      </c>
      <c r="S2541" s="48">
        <f>VLOOKUP(H2541,'[1]CALCUL AS et AN'!$A$2:$AU$889,47,FALSE)</f>
        <v>52.949999999999996</v>
      </c>
      <c r="T2541">
        <v>1592.64</v>
      </c>
      <c r="U2541" s="45">
        <f t="shared" ref="U2541:U2616" si="186">R2541*D2541</f>
        <v>1694.3999999999999</v>
      </c>
      <c r="V2541" s="48">
        <f t="shared" ref="V2541:V2616" si="187">S2541*D2541</f>
        <v>1694.3999999999999</v>
      </c>
      <c r="W2541" t="s">
        <v>946</v>
      </c>
      <c r="X2541" t="s">
        <v>951</v>
      </c>
    </row>
    <row r="2542" spans="1:24" outlineLevel="1">
      <c r="A2542" s="73" t="s">
        <v>3237</v>
      </c>
      <c r="B2542" s="73" t="str">
        <f t="shared" si="183"/>
        <v>PSR20EH10X4</v>
      </c>
      <c r="N2542">
        <f>SUBTOTAL(9,N2539:N2541)</f>
        <v>1712.84</v>
      </c>
      <c r="O2542" s="45">
        <f>SUBTOTAL(9,O2539:O2541)</f>
        <v>1711.09</v>
      </c>
      <c r="P2542" s="48">
        <f>SUBTOTAL(9,P2539:P2541)</f>
        <v>1712.84</v>
      </c>
      <c r="T2542">
        <f>SUBTOTAL(9,T2539:T2541)</f>
        <v>2105.1729999999998</v>
      </c>
      <c r="U2542" s="45">
        <f>SUBTOTAL(9,U2539:U2541)</f>
        <v>2559.5124999999998</v>
      </c>
      <c r="V2542" s="48">
        <f>SUBTOTAL(9,V2539:V2541)</f>
        <v>2395.7999999999997</v>
      </c>
    </row>
    <row r="2543" spans="1:24" outlineLevel="2">
      <c r="A2543" t="s">
        <v>250</v>
      </c>
      <c r="B2543" s="73" t="str">
        <f t="shared" si="183"/>
        <v>V63</v>
      </c>
      <c r="C2543" t="s">
        <v>458</v>
      </c>
      <c r="D2543">
        <v>1</v>
      </c>
      <c r="E2543" t="s">
        <v>459</v>
      </c>
      <c r="F2543">
        <v>100.31</v>
      </c>
      <c r="H2543" t="s">
        <v>458</v>
      </c>
      <c r="I2543">
        <v>54.9</v>
      </c>
      <c r="J2543">
        <v>1</v>
      </c>
      <c r="K2543">
        <v>54.9</v>
      </c>
      <c r="L2543" s="45">
        <f>VLOOKUP(H2543,'[1]CALCUL AS et AN'!$A$2:$AU$889,24,FALSE)</f>
        <v>54.9</v>
      </c>
      <c r="M2543" s="48">
        <f>VLOOKUP(H2543,'[1]CALCUL AS et AN'!$A$2:$AU$889,28,FALSE)</f>
        <v>54.9</v>
      </c>
      <c r="N2543">
        <v>54.9</v>
      </c>
      <c r="O2543" s="45">
        <f t="shared" si="184"/>
        <v>54.9</v>
      </c>
      <c r="P2543" s="48">
        <f t="shared" si="185"/>
        <v>54.9</v>
      </c>
      <c r="Q2543">
        <v>100.31</v>
      </c>
      <c r="R2543" s="45">
        <f>VLOOKUP(H2543,'[1]CALCUL AS et AN'!$A$2:$AU$889,46,FALSE)</f>
        <v>109.8</v>
      </c>
      <c r="S2543" s="48">
        <f>VLOOKUP(H2543,'[1]CALCUL AS et AN'!$A$2:$AU$889,47,FALSE)</f>
        <v>109.8</v>
      </c>
      <c r="T2543">
        <v>100.31</v>
      </c>
      <c r="U2543" s="45">
        <f t="shared" si="186"/>
        <v>109.8</v>
      </c>
      <c r="V2543" s="48">
        <f t="shared" si="187"/>
        <v>109.8</v>
      </c>
      <c r="W2543" t="s">
        <v>946</v>
      </c>
      <c r="X2543" t="s">
        <v>937</v>
      </c>
    </row>
    <row r="2544" spans="1:24" outlineLevel="2">
      <c r="A2544" t="s">
        <v>250</v>
      </c>
      <c r="B2544" s="73" t="str">
        <f t="shared" si="183"/>
        <v>V63</v>
      </c>
      <c r="C2544" t="s">
        <v>474</v>
      </c>
      <c r="D2544">
        <v>1</v>
      </c>
      <c r="E2544" t="s">
        <v>2940</v>
      </c>
      <c r="F2544">
        <v>4.9400000000000004</v>
      </c>
      <c r="H2544" t="s">
        <v>474</v>
      </c>
      <c r="I2544">
        <v>2.57</v>
      </c>
      <c r="J2544">
        <v>1</v>
      </c>
      <c r="K2544">
        <v>2.57</v>
      </c>
      <c r="L2544" s="45">
        <f>VLOOKUP(H2544,'[1]CALCUL AS et AN'!$A$2:$AU$889,24,FALSE)</f>
        <v>2.57</v>
      </c>
      <c r="M2544" s="48">
        <f>VLOOKUP(H2544,'[1]CALCUL AS et AN'!$A$2:$AU$889,28,FALSE)</f>
        <v>0.92</v>
      </c>
      <c r="N2544">
        <v>2.57</v>
      </c>
      <c r="O2544" s="45">
        <f t="shared" si="184"/>
        <v>2.57</v>
      </c>
      <c r="P2544" s="48">
        <f t="shared" si="185"/>
        <v>0.92</v>
      </c>
      <c r="Q2544">
        <v>4.9400000000000004</v>
      </c>
      <c r="R2544" s="45">
        <f>VLOOKUP(H2544,'[1]CALCUL AS et AN'!$A$2:$AU$889,46,FALSE)</f>
        <v>5.7824999999999998</v>
      </c>
      <c r="S2544" s="48">
        <f>VLOOKUP(H2544,'[1]CALCUL AS et AN'!$A$2:$AU$889,47,FALSE)</f>
        <v>2.0700000000000003</v>
      </c>
      <c r="T2544">
        <v>4.9400000000000004</v>
      </c>
      <c r="U2544" s="45">
        <f t="shared" si="186"/>
        <v>5.7824999999999998</v>
      </c>
      <c r="V2544" s="48">
        <f t="shared" si="187"/>
        <v>2.0700000000000003</v>
      </c>
      <c r="W2544" t="s">
        <v>946</v>
      </c>
      <c r="X2544" t="s">
        <v>937</v>
      </c>
    </row>
    <row r="2545" spans="1:24" outlineLevel="2">
      <c r="A2545" t="s">
        <v>250</v>
      </c>
      <c r="B2545" s="73" t="str">
        <f t="shared" si="183"/>
        <v>V63</v>
      </c>
      <c r="C2545" t="s">
        <v>476</v>
      </c>
      <c r="D2545">
        <v>3</v>
      </c>
      <c r="E2545" t="s">
        <v>2937</v>
      </c>
      <c r="F2545">
        <v>4.9400000000000004</v>
      </c>
      <c r="H2545" t="s">
        <v>476</v>
      </c>
      <c r="I2545">
        <v>2.21</v>
      </c>
      <c r="J2545">
        <v>1</v>
      </c>
      <c r="K2545">
        <v>2.21</v>
      </c>
      <c r="L2545" s="45">
        <f>VLOOKUP(H2545,'[1]CALCUL AS et AN'!$A$2:$AU$889,24,FALSE)</f>
        <v>2.21</v>
      </c>
      <c r="M2545" s="48">
        <f>VLOOKUP(H2545,'[1]CALCUL AS et AN'!$A$2:$AU$889,28,FALSE)</f>
        <v>0.92</v>
      </c>
      <c r="N2545">
        <v>6.63</v>
      </c>
      <c r="O2545" s="45">
        <f t="shared" si="184"/>
        <v>6.63</v>
      </c>
      <c r="P2545" s="48">
        <f t="shared" si="185"/>
        <v>2.7600000000000002</v>
      </c>
      <c r="Q2545">
        <v>4.9400000000000004</v>
      </c>
      <c r="R2545" s="45">
        <f>VLOOKUP(H2545,'[1]CALCUL AS et AN'!$A$2:$AU$889,46,FALSE)</f>
        <v>4.9725000000000001</v>
      </c>
      <c r="S2545" s="48">
        <f>VLOOKUP(H2545,'[1]CALCUL AS et AN'!$A$2:$AU$889,47,FALSE)</f>
        <v>2.0700000000000003</v>
      </c>
      <c r="T2545">
        <v>14.82</v>
      </c>
      <c r="U2545" s="45">
        <f t="shared" si="186"/>
        <v>14.9175</v>
      </c>
      <c r="V2545" s="48">
        <f t="shared" si="187"/>
        <v>6.2100000000000009</v>
      </c>
      <c r="W2545" t="s">
        <v>946</v>
      </c>
      <c r="X2545" t="s">
        <v>937</v>
      </c>
    </row>
    <row r="2546" spans="1:24" outlineLevel="2">
      <c r="A2546" t="s">
        <v>250</v>
      </c>
      <c r="B2546" s="73" t="str">
        <f t="shared" si="183"/>
        <v>V63</v>
      </c>
      <c r="C2546" t="s">
        <v>402</v>
      </c>
      <c r="D2546">
        <v>1</v>
      </c>
      <c r="E2546" t="s">
        <v>1228</v>
      </c>
      <c r="F2546">
        <v>111.83</v>
      </c>
      <c r="H2546" t="s">
        <v>402</v>
      </c>
      <c r="I2546">
        <v>84.99</v>
      </c>
      <c r="J2546">
        <v>1</v>
      </c>
      <c r="K2546">
        <v>84.99</v>
      </c>
      <c r="L2546" s="45">
        <f>VLOOKUP(H2546,'[1]CALCUL AS et AN'!$A$2:$AU$889,24,FALSE)</f>
        <v>84.99</v>
      </c>
      <c r="M2546" s="48">
        <f>VLOOKUP(H2546,'[1]CALCUL AS et AN'!$A$2:$AU$889,28,FALSE)</f>
        <v>110.16</v>
      </c>
      <c r="N2546">
        <v>84.99</v>
      </c>
      <c r="O2546" s="45">
        <f t="shared" si="184"/>
        <v>84.99</v>
      </c>
      <c r="P2546" s="48">
        <f t="shared" si="185"/>
        <v>110.16</v>
      </c>
      <c r="Q2546">
        <v>111.83</v>
      </c>
      <c r="R2546" s="45">
        <f>VLOOKUP(H2546,'[1]CALCUL AS et AN'!$A$2:$AU$889,46,FALSE)</f>
        <v>113.0367</v>
      </c>
      <c r="S2546" s="48">
        <f>VLOOKUP(H2546,'[1]CALCUL AS et AN'!$A$2:$AU$889,47,FALSE)</f>
        <v>146.5128</v>
      </c>
      <c r="T2546">
        <v>111.83</v>
      </c>
      <c r="U2546" s="45">
        <f t="shared" si="186"/>
        <v>113.0367</v>
      </c>
      <c r="V2546" s="48">
        <f t="shared" si="187"/>
        <v>146.5128</v>
      </c>
      <c r="W2546" t="s">
        <v>946</v>
      </c>
      <c r="X2546" t="s">
        <v>937</v>
      </c>
    </row>
    <row r="2547" spans="1:24" outlineLevel="1">
      <c r="A2547" s="73" t="s">
        <v>3238</v>
      </c>
      <c r="B2547" s="73" t="str">
        <f t="shared" si="183"/>
        <v>DIR023V63</v>
      </c>
      <c r="N2547">
        <f>SUBTOTAL(9,N2543:N2546)</f>
        <v>149.08999999999997</v>
      </c>
      <c r="O2547" s="45">
        <f>SUBTOTAL(9,O2543:O2546)</f>
        <v>149.08999999999997</v>
      </c>
      <c r="P2547" s="48">
        <f>SUBTOTAL(9,P2543:P2546)</f>
        <v>168.74</v>
      </c>
      <c r="T2547">
        <f>SUBTOTAL(9,T2543:T2546)</f>
        <v>231.89999999999998</v>
      </c>
      <c r="U2547" s="45">
        <f>SUBTOTAL(9,U2543:U2546)</f>
        <v>243.5367</v>
      </c>
      <c r="V2547" s="48">
        <f>SUBTOTAL(9,V2543:V2546)</f>
        <v>264.59280000000001</v>
      </c>
    </row>
    <row r="2548" spans="1:24" outlineLevel="2">
      <c r="A2548" t="s">
        <v>363</v>
      </c>
      <c r="B2548" s="73" t="str">
        <f t="shared" si="183"/>
        <v>H8X2</v>
      </c>
      <c r="C2548" t="s">
        <v>1643</v>
      </c>
      <c r="D2548">
        <v>7</v>
      </c>
      <c r="E2548" t="s">
        <v>1644</v>
      </c>
      <c r="F2548">
        <v>55.3</v>
      </c>
      <c r="H2548" t="s">
        <v>1643</v>
      </c>
      <c r="I2548">
        <v>39.5</v>
      </c>
      <c r="J2548">
        <v>1</v>
      </c>
      <c r="K2548">
        <v>39.5</v>
      </c>
      <c r="L2548" s="45">
        <f>VLOOKUP(H2548,'[1]CALCUL AS et AN'!$A$2:$AU$889,24,FALSE)</f>
        <v>39.5</v>
      </c>
      <c r="M2548" s="48">
        <f>VLOOKUP(H2548,'[1]CALCUL AS et AN'!$A$2:$AU$889,28,FALSE)</f>
        <v>39.5</v>
      </c>
      <c r="N2548">
        <v>276.5</v>
      </c>
      <c r="O2548" s="45">
        <f t="shared" si="184"/>
        <v>276.5</v>
      </c>
      <c r="P2548" s="48">
        <f t="shared" si="185"/>
        <v>276.5</v>
      </c>
      <c r="Q2548">
        <v>55.3</v>
      </c>
      <c r="R2548" s="45">
        <f>VLOOKUP(H2548,'[1]CALCUL AS et AN'!$A$2:$AU$889,46,FALSE)</f>
        <v>59.25</v>
      </c>
      <c r="S2548" s="48">
        <f>VLOOKUP(H2548,'[1]CALCUL AS et AN'!$A$2:$AU$889,47,FALSE)</f>
        <v>59.25</v>
      </c>
      <c r="T2548">
        <v>387.09999999999997</v>
      </c>
      <c r="U2548" s="45">
        <f t="shared" si="186"/>
        <v>414.75</v>
      </c>
      <c r="V2548" s="48">
        <f t="shared" si="187"/>
        <v>414.75</v>
      </c>
      <c r="W2548" t="s">
        <v>946</v>
      </c>
      <c r="X2548" t="s">
        <v>951</v>
      </c>
    </row>
    <row r="2549" spans="1:24" outlineLevel="2">
      <c r="A2549" t="s">
        <v>363</v>
      </c>
      <c r="B2549" s="73" t="str">
        <f t="shared" si="183"/>
        <v>H8X2</v>
      </c>
      <c r="C2549" t="s">
        <v>1445</v>
      </c>
      <c r="D2549">
        <v>16</v>
      </c>
      <c r="E2549" t="s">
        <v>1446</v>
      </c>
      <c r="F2549">
        <v>40.47</v>
      </c>
      <c r="H2549" t="s">
        <v>1445</v>
      </c>
      <c r="I2549">
        <v>28.7</v>
      </c>
      <c r="J2549">
        <v>1</v>
      </c>
      <c r="K2549">
        <v>28.7</v>
      </c>
      <c r="L2549" s="45">
        <f>VLOOKUP(H2549,'[1]CALCUL AS et AN'!$A$2:$AU$889,24,FALSE)</f>
        <v>28.7</v>
      </c>
      <c r="M2549" s="48">
        <f>VLOOKUP(H2549,'[1]CALCUL AS et AN'!$A$2:$AU$889,28,FALSE)</f>
        <v>28.7</v>
      </c>
      <c r="N2549">
        <v>459.2</v>
      </c>
      <c r="O2549" s="45">
        <f t="shared" si="184"/>
        <v>459.2</v>
      </c>
      <c r="P2549" s="48">
        <f t="shared" si="185"/>
        <v>459.2</v>
      </c>
      <c r="Q2549">
        <v>40.47</v>
      </c>
      <c r="R2549" s="45">
        <f>VLOOKUP(H2549,'[1]CALCUL AS et AN'!$A$2:$AU$889,46,FALSE)</f>
        <v>43.05</v>
      </c>
      <c r="S2549" s="48">
        <f>VLOOKUP(H2549,'[1]CALCUL AS et AN'!$A$2:$AU$889,47,FALSE)</f>
        <v>43.05</v>
      </c>
      <c r="T2549">
        <v>647.52</v>
      </c>
      <c r="U2549" s="45">
        <f t="shared" si="186"/>
        <v>688.8</v>
      </c>
      <c r="V2549" s="48">
        <f t="shared" si="187"/>
        <v>688.8</v>
      </c>
      <c r="W2549" t="s">
        <v>946</v>
      </c>
      <c r="X2549" t="s">
        <v>951</v>
      </c>
    </row>
    <row r="2550" spans="1:24" outlineLevel="2">
      <c r="A2550" t="s">
        <v>363</v>
      </c>
      <c r="B2550" s="73" t="str">
        <f t="shared" si="183"/>
        <v>H8X2</v>
      </c>
      <c r="C2550" t="s">
        <v>412</v>
      </c>
      <c r="D2550">
        <v>1</v>
      </c>
      <c r="E2550" t="s">
        <v>413</v>
      </c>
      <c r="F2550">
        <v>16.5</v>
      </c>
      <c r="H2550" t="s">
        <v>412</v>
      </c>
      <c r="I2550">
        <v>13.85</v>
      </c>
      <c r="J2550">
        <v>1</v>
      </c>
      <c r="K2550">
        <v>13.85</v>
      </c>
      <c r="L2550" s="45">
        <f>VLOOKUP(H2550,'[1]CALCUL AS et AN'!$A$2:$AU$889,24,FALSE)</f>
        <v>13.85</v>
      </c>
      <c r="M2550" s="48">
        <f>VLOOKUP(H2550,'[1]CALCUL AS et AN'!$A$2:$AU$889,28,FALSE)</f>
        <v>13.85</v>
      </c>
      <c r="N2550">
        <v>13.85</v>
      </c>
      <c r="O2550" s="45">
        <f t="shared" si="184"/>
        <v>13.85</v>
      </c>
      <c r="P2550" s="48">
        <f t="shared" si="185"/>
        <v>13.85</v>
      </c>
      <c r="Q2550">
        <v>20.78</v>
      </c>
      <c r="R2550" s="45">
        <f>VLOOKUP(H2550,'[1]CALCUL AS et AN'!$A$2:$AU$889,46,FALSE)</f>
        <v>20.774999999999999</v>
      </c>
      <c r="S2550" s="48">
        <f>VLOOKUP(H2550,'[1]CALCUL AS et AN'!$A$2:$AU$889,47,FALSE)</f>
        <v>20.774999999999999</v>
      </c>
      <c r="T2550">
        <v>20.78</v>
      </c>
      <c r="U2550" s="45">
        <f t="shared" si="186"/>
        <v>20.774999999999999</v>
      </c>
      <c r="V2550" s="48">
        <f t="shared" si="187"/>
        <v>20.774999999999999</v>
      </c>
      <c r="W2550" t="s">
        <v>946</v>
      </c>
      <c r="X2550" t="s">
        <v>937</v>
      </c>
    </row>
    <row r="2551" spans="1:24" outlineLevel="2">
      <c r="A2551" t="s">
        <v>363</v>
      </c>
      <c r="B2551" s="73" t="str">
        <f t="shared" si="183"/>
        <v>H8X2</v>
      </c>
      <c r="C2551" t="s">
        <v>1931</v>
      </c>
      <c r="D2551">
        <v>1</v>
      </c>
      <c r="E2551" t="s">
        <v>1932</v>
      </c>
      <c r="F2551">
        <v>762.56</v>
      </c>
      <c r="H2551" t="s">
        <v>1931</v>
      </c>
      <c r="I2551">
        <v>577.70000000000005</v>
      </c>
      <c r="J2551">
        <v>1</v>
      </c>
      <c r="K2551">
        <v>577.70000000000005</v>
      </c>
      <c r="L2551" s="45">
        <f>VLOOKUP(H2551,'[1]CALCUL AS et AN'!$A$2:$AU$889,24,FALSE)</f>
        <v>577.70000000000005</v>
      </c>
      <c r="M2551" s="48">
        <f>VLOOKUP(H2551,'[1]CALCUL AS et AN'!$A$2:$AU$889,28,FALSE)</f>
        <v>722.125</v>
      </c>
      <c r="N2551">
        <v>577.70000000000005</v>
      </c>
      <c r="O2551" s="45">
        <f t="shared" si="184"/>
        <v>577.70000000000005</v>
      </c>
      <c r="P2551" s="48">
        <f t="shared" si="185"/>
        <v>722.125</v>
      </c>
      <c r="Q2551">
        <v>762.56</v>
      </c>
      <c r="R2551" s="45">
        <f>VLOOKUP(H2551,'[1]CALCUL AS et AN'!$A$2:$AU$889,46,FALSE)</f>
        <v>768.34100000000012</v>
      </c>
      <c r="S2551" s="48">
        <f>VLOOKUP(H2551,'[1]CALCUL AS et AN'!$A$2:$AU$889,47,FALSE)</f>
        <v>960.4262500000001</v>
      </c>
      <c r="T2551">
        <v>762.56</v>
      </c>
      <c r="U2551" s="45">
        <f t="shared" si="186"/>
        <v>768.34100000000012</v>
      </c>
      <c r="V2551" s="48">
        <f t="shared" si="187"/>
        <v>960.4262500000001</v>
      </c>
      <c r="W2551" t="s">
        <v>946</v>
      </c>
      <c r="X2551" t="s">
        <v>951</v>
      </c>
    </row>
    <row r="2552" spans="1:24" outlineLevel="2">
      <c r="A2552" t="s">
        <v>363</v>
      </c>
      <c r="B2552" s="73" t="str">
        <f t="shared" si="183"/>
        <v>H8X2</v>
      </c>
      <c r="C2552" t="s">
        <v>512</v>
      </c>
      <c r="D2552">
        <v>2</v>
      </c>
      <c r="E2552" t="s">
        <v>1006</v>
      </c>
      <c r="F2552">
        <v>4.63</v>
      </c>
      <c r="H2552" t="s">
        <v>512</v>
      </c>
      <c r="I2552">
        <v>2.63</v>
      </c>
      <c r="J2552">
        <v>1</v>
      </c>
      <c r="K2552">
        <v>2.63</v>
      </c>
      <c r="L2552" s="45">
        <f>VLOOKUP(H2552,'[1]CALCUL AS et AN'!$A$2:$AU$889,24,FALSE)</f>
        <v>2.63</v>
      </c>
      <c r="M2552" s="48">
        <f>VLOOKUP(H2552,'[1]CALCUL AS et AN'!$A$2:$AU$889,28,FALSE)</f>
        <v>2.63</v>
      </c>
      <c r="N2552">
        <v>5.26</v>
      </c>
      <c r="O2552" s="45">
        <f t="shared" si="184"/>
        <v>5.26</v>
      </c>
      <c r="P2552" s="48">
        <f t="shared" si="185"/>
        <v>5.26</v>
      </c>
      <c r="Q2552">
        <v>4.7300000000000004</v>
      </c>
      <c r="R2552" s="45">
        <f>VLOOKUP(H2552,'[1]CALCUL AS et AN'!$A$2:$AU$889,46,FALSE)</f>
        <v>5.26</v>
      </c>
      <c r="S2552" s="48">
        <f>VLOOKUP(H2552,'[1]CALCUL AS et AN'!$A$2:$AU$889,47,FALSE)</f>
        <v>5.26</v>
      </c>
      <c r="T2552">
        <v>9.4600000000000009</v>
      </c>
      <c r="U2552" s="45">
        <f t="shared" si="186"/>
        <v>10.52</v>
      </c>
      <c r="V2552" s="48">
        <f t="shared" si="187"/>
        <v>10.52</v>
      </c>
      <c r="W2552" t="s">
        <v>946</v>
      </c>
      <c r="X2552" t="s">
        <v>937</v>
      </c>
    </row>
    <row r="2553" spans="1:24" outlineLevel="1">
      <c r="A2553" s="73" t="s">
        <v>3239</v>
      </c>
      <c r="B2553" s="73" t="str">
        <f t="shared" si="183"/>
        <v>PSFV8EH8X2</v>
      </c>
      <c r="N2553">
        <f>SUBTOTAL(9,N2548:N2552)</f>
        <v>1332.51</v>
      </c>
      <c r="O2553" s="45">
        <f>SUBTOTAL(9,O2548:O2552)</f>
        <v>1332.51</v>
      </c>
      <c r="P2553" s="48">
        <f>SUBTOTAL(9,P2548:P2552)</f>
        <v>1476.9350000000002</v>
      </c>
      <c r="T2553">
        <f>SUBTOTAL(9,T2548:T2552)</f>
        <v>1827.4199999999998</v>
      </c>
      <c r="U2553" s="45">
        <f>SUBTOTAL(9,U2548:U2552)</f>
        <v>1903.1860000000001</v>
      </c>
      <c r="V2553" s="48">
        <f>SUBTOTAL(9,V2548:V2552)</f>
        <v>2095.2712500000002</v>
      </c>
    </row>
    <row r="2554" spans="1:24" outlineLevel="2">
      <c r="A2554" t="s">
        <v>369</v>
      </c>
      <c r="B2554" s="73" t="str">
        <f t="shared" si="183"/>
        <v>EH8X2.5</v>
      </c>
      <c r="C2554" t="s">
        <v>2137</v>
      </c>
      <c r="D2554">
        <v>4</v>
      </c>
      <c r="E2554" t="s">
        <v>2138</v>
      </c>
      <c r="F2554">
        <v>34.299999999999997</v>
      </c>
      <c r="H2554" t="s">
        <v>2137</v>
      </c>
      <c r="I2554">
        <v>39.5</v>
      </c>
      <c r="J2554">
        <v>1</v>
      </c>
      <c r="K2554">
        <v>39.5</v>
      </c>
      <c r="L2554" s="45">
        <f>VLOOKUP(H2554,'[1]CALCUL AS et AN'!$A$2:$AU$889,24,FALSE)</f>
        <v>39.5</v>
      </c>
      <c r="M2554" s="48">
        <f>VLOOKUP(H2554,'[1]CALCUL AS et AN'!$A$2:$AU$889,28,FALSE)</f>
        <v>39.5</v>
      </c>
      <c r="N2554">
        <v>158</v>
      </c>
      <c r="O2554" s="45">
        <f t="shared" si="184"/>
        <v>158</v>
      </c>
      <c r="P2554" s="48">
        <f t="shared" si="185"/>
        <v>158</v>
      </c>
      <c r="Q2554">
        <v>34.299999999999997</v>
      </c>
      <c r="R2554" s="45">
        <f>VLOOKUP(H2554,'[1]CALCUL AS et AN'!$A$2:$AU$889,46,FALSE)</f>
        <v>59.25</v>
      </c>
      <c r="S2554" s="48">
        <f>VLOOKUP(H2554,'[1]CALCUL AS et AN'!$A$2:$AU$889,47,FALSE)</f>
        <v>47.4</v>
      </c>
      <c r="T2554">
        <v>137.19999999999999</v>
      </c>
      <c r="U2554" s="45">
        <f t="shared" si="186"/>
        <v>237</v>
      </c>
      <c r="V2554" s="48">
        <f t="shared" si="187"/>
        <v>189.6</v>
      </c>
      <c r="W2554" t="s">
        <v>946</v>
      </c>
      <c r="X2554" t="s">
        <v>951</v>
      </c>
    </row>
    <row r="2555" spans="1:24" outlineLevel="2">
      <c r="A2555" t="s">
        <v>369</v>
      </c>
      <c r="B2555" s="73" t="str">
        <f t="shared" si="183"/>
        <v>EH8X2.5</v>
      </c>
      <c r="C2555" t="s">
        <v>1448</v>
      </c>
      <c r="D2555">
        <v>16</v>
      </c>
      <c r="E2555" t="s">
        <v>1449</v>
      </c>
      <c r="F2555">
        <v>49.77</v>
      </c>
      <c r="H2555" t="s">
        <v>1448</v>
      </c>
      <c r="I2555">
        <v>35.299999999999997</v>
      </c>
      <c r="J2555">
        <v>1</v>
      </c>
      <c r="K2555">
        <v>35.299999999999997</v>
      </c>
      <c r="L2555" s="45">
        <f>VLOOKUP(H2555,'[1]CALCUL AS et AN'!$A$2:$AU$889,24,FALSE)</f>
        <v>35.299999999999997</v>
      </c>
      <c r="M2555" s="48">
        <f>VLOOKUP(H2555,'[1]CALCUL AS et AN'!$A$2:$AU$889,28,FALSE)</f>
        <v>35.299999999999997</v>
      </c>
      <c r="N2555">
        <v>564.79999999999995</v>
      </c>
      <c r="O2555" s="45">
        <f t="shared" si="184"/>
        <v>564.79999999999995</v>
      </c>
      <c r="P2555" s="48">
        <f t="shared" si="185"/>
        <v>564.79999999999995</v>
      </c>
      <c r="Q2555">
        <v>49.77</v>
      </c>
      <c r="R2555" s="45">
        <f>VLOOKUP(H2555,'[1]CALCUL AS et AN'!$A$2:$AU$889,46,FALSE)</f>
        <v>52.949999999999996</v>
      </c>
      <c r="S2555" s="48">
        <f>VLOOKUP(H2555,'[1]CALCUL AS et AN'!$A$2:$AU$889,47,FALSE)</f>
        <v>52.949999999999996</v>
      </c>
      <c r="T2555">
        <v>796.32</v>
      </c>
      <c r="U2555" s="45">
        <f t="shared" si="186"/>
        <v>847.19999999999993</v>
      </c>
      <c r="V2555" s="48">
        <f t="shared" si="187"/>
        <v>847.19999999999993</v>
      </c>
      <c r="W2555" t="s">
        <v>946</v>
      </c>
      <c r="X2555" t="s">
        <v>951</v>
      </c>
    </row>
    <row r="2556" spans="1:24" outlineLevel="2">
      <c r="A2556" t="s">
        <v>369</v>
      </c>
      <c r="B2556" s="73" t="str">
        <f t="shared" si="183"/>
        <v>EH8X2.5</v>
      </c>
      <c r="C2556" t="s">
        <v>412</v>
      </c>
      <c r="D2556">
        <v>1</v>
      </c>
      <c r="E2556" t="s">
        <v>413</v>
      </c>
      <c r="F2556">
        <v>16.5</v>
      </c>
      <c r="H2556" t="s">
        <v>412</v>
      </c>
      <c r="I2556">
        <v>13.85</v>
      </c>
      <c r="J2556">
        <v>1</v>
      </c>
      <c r="K2556">
        <v>13.85</v>
      </c>
      <c r="L2556" s="45">
        <f>VLOOKUP(H2556,'[1]CALCUL AS et AN'!$A$2:$AU$889,24,FALSE)</f>
        <v>13.85</v>
      </c>
      <c r="M2556" s="48">
        <f>VLOOKUP(H2556,'[1]CALCUL AS et AN'!$A$2:$AU$889,28,FALSE)</f>
        <v>13.85</v>
      </c>
      <c r="N2556">
        <v>13.85</v>
      </c>
      <c r="O2556" s="45">
        <f t="shared" si="184"/>
        <v>13.85</v>
      </c>
      <c r="P2556" s="48">
        <f t="shared" si="185"/>
        <v>13.85</v>
      </c>
      <c r="Q2556">
        <v>20.78</v>
      </c>
      <c r="R2556" s="45">
        <f>VLOOKUP(H2556,'[1]CALCUL AS et AN'!$A$2:$AU$889,46,FALSE)</f>
        <v>20.774999999999999</v>
      </c>
      <c r="S2556" s="48">
        <f>VLOOKUP(H2556,'[1]CALCUL AS et AN'!$A$2:$AU$889,47,FALSE)</f>
        <v>20.774999999999999</v>
      </c>
      <c r="T2556">
        <v>20.78</v>
      </c>
      <c r="U2556" s="45">
        <f t="shared" si="186"/>
        <v>20.774999999999999</v>
      </c>
      <c r="V2556" s="48">
        <f t="shared" si="187"/>
        <v>20.774999999999999</v>
      </c>
      <c r="W2556" t="s">
        <v>946</v>
      </c>
      <c r="X2556" t="s">
        <v>937</v>
      </c>
    </row>
    <row r="2557" spans="1:24" outlineLevel="2">
      <c r="A2557" t="s">
        <v>369</v>
      </c>
      <c r="B2557" s="73" t="str">
        <f t="shared" si="183"/>
        <v>EH8X2.5</v>
      </c>
      <c r="C2557" t="s">
        <v>2242</v>
      </c>
      <c r="D2557">
        <v>1</v>
      </c>
      <c r="E2557" t="s">
        <v>2243</v>
      </c>
      <c r="F2557">
        <v>844.77</v>
      </c>
      <c r="H2557" t="s">
        <v>2242</v>
      </c>
      <c r="I2557">
        <v>639.98</v>
      </c>
      <c r="J2557">
        <v>1</v>
      </c>
      <c r="K2557">
        <v>639.98</v>
      </c>
      <c r="L2557" s="45">
        <f>VLOOKUP(H2557,'[1]CALCUL AS et AN'!$A$2:$AU$889,24,FALSE)</f>
        <v>639.98</v>
      </c>
      <c r="M2557" s="48">
        <f>VLOOKUP(H2557,'[1]CALCUL AS et AN'!$A$2:$AU$889,28,FALSE)</f>
        <v>799.97500000000002</v>
      </c>
      <c r="N2557">
        <v>639.98</v>
      </c>
      <c r="O2557" s="45">
        <f t="shared" si="184"/>
        <v>639.98</v>
      </c>
      <c r="P2557" s="48">
        <f t="shared" si="185"/>
        <v>799.97500000000002</v>
      </c>
      <c r="Q2557">
        <v>844.77</v>
      </c>
      <c r="R2557" s="45">
        <f>VLOOKUP(H2557,'[1]CALCUL AS et AN'!$A$2:$AU$889,46,FALSE)</f>
        <v>851.17340000000002</v>
      </c>
      <c r="S2557" s="48">
        <f>VLOOKUP(H2557,'[1]CALCUL AS et AN'!$A$2:$AU$889,47,FALSE)</f>
        <v>1063.96675</v>
      </c>
      <c r="T2557">
        <v>844.77</v>
      </c>
      <c r="U2557" s="45">
        <f t="shared" si="186"/>
        <v>851.17340000000002</v>
      </c>
      <c r="V2557" s="48">
        <f t="shared" si="187"/>
        <v>1063.96675</v>
      </c>
      <c r="W2557" t="s">
        <v>946</v>
      </c>
      <c r="X2557" t="s">
        <v>951</v>
      </c>
    </row>
    <row r="2558" spans="1:24" outlineLevel="2">
      <c r="A2558" t="s">
        <v>369</v>
      </c>
      <c r="B2558" s="73" t="str">
        <f t="shared" si="183"/>
        <v>EH8X2.5</v>
      </c>
      <c r="C2558" t="s">
        <v>512</v>
      </c>
      <c r="D2558">
        <v>2</v>
      </c>
      <c r="E2558" t="s">
        <v>1006</v>
      </c>
      <c r="F2558">
        <v>4.63</v>
      </c>
      <c r="H2558" t="s">
        <v>512</v>
      </c>
      <c r="I2558">
        <v>2.63</v>
      </c>
      <c r="J2558">
        <v>1</v>
      </c>
      <c r="K2558">
        <v>2.63</v>
      </c>
      <c r="L2558" s="45">
        <f>VLOOKUP(H2558,'[1]CALCUL AS et AN'!$A$2:$AU$889,24,FALSE)</f>
        <v>2.63</v>
      </c>
      <c r="M2558" s="48">
        <f>VLOOKUP(H2558,'[1]CALCUL AS et AN'!$A$2:$AU$889,28,FALSE)</f>
        <v>2.63</v>
      </c>
      <c r="N2558">
        <v>5.26</v>
      </c>
      <c r="O2558" s="45">
        <f t="shared" si="184"/>
        <v>5.26</v>
      </c>
      <c r="P2558" s="48">
        <f t="shared" si="185"/>
        <v>5.26</v>
      </c>
      <c r="Q2558">
        <v>4.7300000000000004</v>
      </c>
      <c r="R2558" s="45">
        <f>VLOOKUP(H2558,'[1]CALCUL AS et AN'!$A$2:$AU$889,46,FALSE)</f>
        <v>5.26</v>
      </c>
      <c r="S2558" s="48">
        <f>VLOOKUP(H2558,'[1]CALCUL AS et AN'!$A$2:$AU$889,47,FALSE)</f>
        <v>5.26</v>
      </c>
      <c r="T2558">
        <v>9.4600000000000009</v>
      </c>
      <c r="U2558" s="45">
        <f t="shared" si="186"/>
        <v>10.52</v>
      </c>
      <c r="V2558" s="48">
        <f t="shared" si="187"/>
        <v>10.52</v>
      </c>
      <c r="W2558" t="s">
        <v>946</v>
      </c>
      <c r="X2558" t="s">
        <v>937</v>
      </c>
    </row>
    <row r="2559" spans="1:24" outlineLevel="1">
      <c r="A2559" s="73" t="s">
        <v>3240</v>
      </c>
      <c r="B2559" s="73" t="str">
        <f t="shared" si="183"/>
        <v>PSFV10EH8X2.5</v>
      </c>
      <c r="N2559">
        <f>SUBTOTAL(9,N2554:N2558)</f>
        <v>1381.89</v>
      </c>
      <c r="O2559" s="45">
        <f>SUBTOTAL(9,O2554:O2558)</f>
        <v>1381.89</v>
      </c>
      <c r="P2559" s="48">
        <f>SUBTOTAL(9,P2554:P2558)</f>
        <v>1541.885</v>
      </c>
      <c r="T2559">
        <f>SUBTOTAL(9,T2554:T2558)</f>
        <v>1808.53</v>
      </c>
      <c r="U2559" s="45">
        <f>SUBTOTAL(9,U2554:U2558)</f>
        <v>1966.6684</v>
      </c>
      <c r="V2559" s="48">
        <f>SUBTOTAL(9,V2554:V2558)</f>
        <v>2132.0617500000003</v>
      </c>
    </row>
    <row r="2560" spans="1:24" outlineLevel="2">
      <c r="A2560" t="s">
        <v>377</v>
      </c>
      <c r="B2560" s="73" t="str">
        <f t="shared" si="183"/>
        <v>EH8X3.5</v>
      </c>
      <c r="C2560" t="s">
        <v>2722</v>
      </c>
      <c r="D2560">
        <v>4</v>
      </c>
      <c r="E2560" t="s">
        <v>2723</v>
      </c>
      <c r="F2560">
        <v>4.6189999999999998</v>
      </c>
      <c r="H2560" t="s">
        <v>2722</v>
      </c>
      <c r="I2560">
        <v>4.32</v>
      </c>
      <c r="J2560">
        <v>1</v>
      </c>
      <c r="K2560">
        <v>4.32</v>
      </c>
      <c r="L2560" s="45">
        <f>VLOOKUP(H2560,'[1]CALCUL AS et AN'!$A$2:$AU$889,24,FALSE)</f>
        <v>4.07</v>
      </c>
      <c r="M2560" s="48">
        <f>VLOOKUP(H2560,'[1]CALCUL AS et AN'!$A$2:$AU$889,28,FALSE)</f>
        <v>4.32</v>
      </c>
      <c r="N2560">
        <v>17.28</v>
      </c>
      <c r="O2560" s="45">
        <f t="shared" si="184"/>
        <v>16.28</v>
      </c>
      <c r="P2560" s="48">
        <f t="shared" si="185"/>
        <v>17.28</v>
      </c>
      <c r="Q2560">
        <v>4.6189999999999998</v>
      </c>
      <c r="R2560" s="45">
        <f>VLOOKUP(H2560,'[1]CALCUL AS et AN'!$A$2:$AU$889,46,FALSE)</f>
        <v>5.0875000000000004</v>
      </c>
      <c r="S2560" s="48">
        <f>VLOOKUP(H2560,'[1]CALCUL AS et AN'!$A$2:$AU$889,47,FALSE)</f>
        <v>5.4</v>
      </c>
      <c r="T2560">
        <v>18.475999999999999</v>
      </c>
      <c r="U2560" s="45">
        <f t="shared" si="186"/>
        <v>20.350000000000001</v>
      </c>
      <c r="V2560" s="48">
        <f t="shared" si="187"/>
        <v>21.6</v>
      </c>
      <c r="W2560" t="s">
        <v>946</v>
      </c>
      <c r="X2560" t="s">
        <v>1361</v>
      </c>
    </row>
    <row r="2561" spans="1:24" outlineLevel="2">
      <c r="A2561" t="s">
        <v>377</v>
      </c>
      <c r="B2561" s="73" t="str">
        <f t="shared" si="183"/>
        <v>EH8X3.5</v>
      </c>
      <c r="C2561" t="s">
        <v>1634</v>
      </c>
      <c r="D2561">
        <v>4</v>
      </c>
      <c r="E2561" t="s">
        <v>1635</v>
      </c>
      <c r="F2561">
        <v>85.23</v>
      </c>
      <c r="H2561" t="s">
        <v>1634</v>
      </c>
      <c r="I2561">
        <v>60.88</v>
      </c>
      <c r="J2561">
        <v>1</v>
      </c>
      <c r="K2561">
        <v>60.88</v>
      </c>
      <c r="L2561" s="45">
        <f>VLOOKUP(H2561,'[1]CALCUL AS et AN'!$A$2:$AU$889,24,FALSE)</f>
        <v>60.88</v>
      </c>
      <c r="M2561" s="48">
        <f>VLOOKUP(H2561,'[1]CALCUL AS et AN'!$A$2:$AU$889,28,FALSE)</f>
        <v>60.88</v>
      </c>
      <c r="N2561">
        <v>243.52</v>
      </c>
      <c r="O2561" s="45">
        <f t="shared" si="184"/>
        <v>243.52</v>
      </c>
      <c r="P2561" s="48">
        <f t="shared" si="185"/>
        <v>243.52</v>
      </c>
      <c r="Q2561">
        <v>85.23</v>
      </c>
      <c r="R2561" s="45">
        <f>VLOOKUP(H2561,'[1]CALCUL AS et AN'!$A$2:$AU$889,46,FALSE)</f>
        <v>91.320000000000007</v>
      </c>
      <c r="S2561" s="48">
        <f>VLOOKUP(H2561,'[1]CALCUL AS et AN'!$A$2:$AU$889,47,FALSE)</f>
        <v>91.320000000000007</v>
      </c>
      <c r="T2561">
        <v>340.92</v>
      </c>
      <c r="U2561" s="45">
        <f t="shared" si="186"/>
        <v>365.28000000000003</v>
      </c>
      <c r="V2561" s="48">
        <f t="shared" si="187"/>
        <v>365.28000000000003</v>
      </c>
      <c r="W2561" t="s">
        <v>946</v>
      </c>
      <c r="X2561" t="s">
        <v>951</v>
      </c>
    </row>
    <row r="2562" spans="1:24" outlineLevel="2">
      <c r="A2562" t="s">
        <v>377</v>
      </c>
      <c r="B2562" s="73" t="str">
        <f t="shared" si="183"/>
        <v>EH8X3.5</v>
      </c>
      <c r="C2562" t="s">
        <v>1445</v>
      </c>
      <c r="D2562">
        <v>8</v>
      </c>
      <c r="E2562" t="s">
        <v>1446</v>
      </c>
      <c r="F2562">
        <v>40.47</v>
      </c>
      <c r="H2562" t="s">
        <v>1445</v>
      </c>
      <c r="I2562">
        <v>28.7</v>
      </c>
      <c r="J2562">
        <v>1</v>
      </c>
      <c r="K2562">
        <v>28.7</v>
      </c>
      <c r="L2562" s="45">
        <f>VLOOKUP(H2562,'[1]CALCUL AS et AN'!$A$2:$AU$889,24,FALSE)</f>
        <v>28.7</v>
      </c>
      <c r="M2562" s="48">
        <f>VLOOKUP(H2562,'[1]CALCUL AS et AN'!$A$2:$AU$889,28,FALSE)</f>
        <v>28.7</v>
      </c>
      <c r="N2562">
        <v>229.6</v>
      </c>
      <c r="O2562" s="45">
        <f t="shared" si="184"/>
        <v>229.6</v>
      </c>
      <c r="P2562" s="48">
        <f t="shared" si="185"/>
        <v>229.6</v>
      </c>
      <c r="Q2562">
        <v>40.47</v>
      </c>
      <c r="R2562" s="45">
        <f>VLOOKUP(H2562,'[1]CALCUL AS et AN'!$A$2:$AU$889,46,FALSE)</f>
        <v>43.05</v>
      </c>
      <c r="S2562" s="48">
        <f>VLOOKUP(H2562,'[1]CALCUL AS et AN'!$A$2:$AU$889,47,FALSE)</f>
        <v>43.05</v>
      </c>
      <c r="T2562">
        <v>323.76</v>
      </c>
      <c r="U2562" s="45">
        <f t="shared" si="186"/>
        <v>344.4</v>
      </c>
      <c r="V2562" s="48">
        <f t="shared" si="187"/>
        <v>344.4</v>
      </c>
      <c r="W2562" t="s">
        <v>946</v>
      </c>
      <c r="X2562" t="s">
        <v>951</v>
      </c>
    </row>
    <row r="2563" spans="1:24" outlineLevel="2">
      <c r="A2563" t="s">
        <v>377</v>
      </c>
      <c r="B2563" s="73" t="str">
        <f t="shared" si="183"/>
        <v>EH8X3.5</v>
      </c>
      <c r="C2563" t="s">
        <v>1448</v>
      </c>
      <c r="D2563">
        <v>16</v>
      </c>
      <c r="E2563" t="s">
        <v>1449</v>
      </c>
      <c r="F2563">
        <v>49.77</v>
      </c>
      <c r="H2563" t="s">
        <v>1448</v>
      </c>
      <c r="I2563">
        <v>35.299999999999997</v>
      </c>
      <c r="J2563">
        <v>1</v>
      </c>
      <c r="K2563">
        <v>35.299999999999997</v>
      </c>
      <c r="L2563" s="45">
        <f>VLOOKUP(H2563,'[1]CALCUL AS et AN'!$A$2:$AU$889,24,FALSE)</f>
        <v>35.299999999999997</v>
      </c>
      <c r="M2563" s="48">
        <f>VLOOKUP(H2563,'[1]CALCUL AS et AN'!$A$2:$AU$889,28,FALSE)</f>
        <v>35.299999999999997</v>
      </c>
      <c r="N2563">
        <v>564.79999999999995</v>
      </c>
      <c r="O2563" s="45">
        <f t="shared" si="184"/>
        <v>564.79999999999995</v>
      </c>
      <c r="P2563" s="48">
        <f t="shared" si="185"/>
        <v>564.79999999999995</v>
      </c>
      <c r="Q2563">
        <v>49.77</v>
      </c>
      <c r="R2563" s="45">
        <f>VLOOKUP(H2563,'[1]CALCUL AS et AN'!$A$2:$AU$889,46,FALSE)</f>
        <v>52.949999999999996</v>
      </c>
      <c r="S2563" s="48">
        <f>VLOOKUP(H2563,'[1]CALCUL AS et AN'!$A$2:$AU$889,47,FALSE)</f>
        <v>52.949999999999996</v>
      </c>
      <c r="T2563">
        <v>796.32</v>
      </c>
      <c r="U2563" s="45">
        <f t="shared" si="186"/>
        <v>847.19999999999993</v>
      </c>
      <c r="V2563" s="48">
        <f t="shared" si="187"/>
        <v>847.19999999999993</v>
      </c>
      <c r="W2563" t="s">
        <v>946</v>
      </c>
      <c r="X2563" t="s">
        <v>951</v>
      </c>
    </row>
    <row r="2564" spans="1:24" outlineLevel="2">
      <c r="A2564" t="s">
        <v>377</v>
      </c>
      <c r="B2564" s="73" t="str">
        <f t="shared" si="183"/>
        <v>EH8X3.5</v>
      </c>
      <c r="C2564" t="s">
        <v>412</v>
      </c>
      <c r="D2564">
        <v>1</v>
      </c>
      <c r="E2564" t="s">
        <v>413</v>
      </c>
      <c r="F2564">
        <v>16.5</v>
      </c>
      <c r="H2564" t="s">
        <v>412</v>
      </c>
      <c r="I2564">
        <v>13.85</v>
      </c>
      <c r="J2564">
        <v>1</v>
      </c>
      <c r="K2564">
        <v>13.85</v>
      </c>
      <c r="L2564" s="45">
        <f>VLOOKUP(H2564,'[1]CALCUL AS et AN'!$A$2:$AU$889,24,FALSE)</f>
        <v>13.85</v>
      </c>
      <c r="M2564" s="48">
        <f>VLOOKUP(H2564,'[1]CALCUL AS et AN'!$A$2:$AU$889,28,FALSE)</f>
        <v>13.85</v>
      </c>
      <c r="N2564">
        <v>13.85</v>
      </c>
      <c r="O2564" s="45">
        <f t="shared" si="184"/>
        <v>13.85</v>
      </c>
      <c r="P2564" s="48">
        <f t="shared" si="185"/>
        <v>13.85</v>
      </c>
      <c r="Q2564">
        <v>20.78</v>
      </c>
      <c r="R2564" s="45">
        <f>VLOOKUP(H2564,'[1]CALCUL AS et AN'!$A$2:$AU$889,46,FALSE)</f>
        <v>20.774999999999999</v>
      </c>
      <c r="S2564" s="48">
        <f>VLOOKUP(H2564,'[1]CALCUL AS et AN'!$A$2:$AU$889,47,FALSE)</f>
        <v>20.774999999999999</v>
      </c>
      <c r="T2564">
        <v>20.78</v>
      </c>
      <c r="U2564" s="45">
        <f t="shared" si="186"/>
        <v>20.774999999999999</v>
      </c>
      <c r="V2564" s="48">
        <f t="shared" si="187"/>
        <v>20.774999999999999</v>
      </c>
      <c r="W2564" t="s">
        <v>946</v>
      </c>
      <c r="X2564" t="s">
        <v>937</v>
      </c>
    </row>
    <row r="2565" spans="1:24" outlineLevel="2">
      <c r="A2565" t="s">
        <v>377</v>
      </c>
      <c r="B2565" s="73" t="str">
        <f t="shared" si="183"/>
        <v>EH8X3.5</v>
      </c>
      <c r="C2565" t="s">
        <v>1969</v>
      </c>
      <c r="D2565">
        <v>1</v>
      </c>
      <c r="E2565" t="s">
        <v>1970</v>
      </c>
      <c r="F2565">
        <v>1030.77</v>
      </c>
      <c r="H2565" t="s">
        <v>1969</v>
      </c>
      <c r="I2565">
        <v>780.89</v>
      </c>
      <c r="J2565">
        <v>1</v>
      </c>
      <c r="K2565">
        <v>780.89</v>
      </c>
      <c r="L2565" s="45">
        <f>VLOOKUP(H2565,'[1]CALCUL AS et AN'!$A$2:$AU$889,24,FALSE)</f>
        <v>780.89</v>
      </c>
      <c r="M2565" s="48">
        <f>VLOOKUP(H2565,'[1]CALCUL AS et AN'!$A$2:$AU$889,28,FALSE)</f>
        <v>976.11249999999995</v>
      </c>
      <c r="N2565">
        <v>780.89</v>
      </c>
      <c r="O2565" s="45">
        <f t="shared" si="184"/>
        <v>780.89</v>
      </c>
      <c r="P2565" s="48">
        <f t="shared" si="185"/>
        <v>976.11249999999995</v>
      </c>
      <c r="Q2565">
        <v>1030.77</v>
      </c>
      <c r="R2565" s="45">
        <f>VLOOKUP(H2565,'[1]CALCUL AS et AN'!$A$2:$AU$889,46,FALSE)</f>
        <v>1038.5837000000001</v>
      </c>
      <c r="S2565" s="48">
        <f>VLOOKUP(H2565,'[1]CALCUL AS et AN'!$A$2:$AU$889,47,FALSE)</f>
        <v>1298.2296249999999</v>
      </c>
      <c r="T2565">
        <v>1030.77</v>
      </c>
      <c r="U2565" s="45">
        <f t="shared" si="186"/>
        <v>1038.5837000000001</v>
      </c>
      <c r="V2565" s="48">
        <f t="shared" si="187"/>
        <v>1298.2296249999999</v>
      </c>
      <c r="W2565" t="s">
        <v>946</v>
      </c>
      <c r="X2565" t="s">
        <v>951</v>
      </c>
    </row>
    <row r="2566" spans="1:24" outlineLevel="2">
      <c r="A2566" t="s">
        <v>377</v>
      </c>
      <c r="B2566" s="73" t="str">
        <f t="shared" si="183"/>
        <v>EH8X3.5</v>
      </c>
      <c r="C2566" t="s">
        <v>512</v>
      </c>
      <c r="D2566">
        <v>2</v>
      </c>
      <c r="E2566" t="s">
        <v>1006</v>
      </c>
      <c r="F2566">
        <v>4.63</v>
      </c>
      <c r="H2566" t="s">
        <v>512</v>
      </c>
      <c r="I2566">
        <v>2.63</v>
      </c>
      <c r="J2566">
        <v>1</v>
      </c>
      <c r="K2566">
        <v>2.63</v>
      </c>
      <c r="L2566" s="45">
        <f>VLOOKUP(H2566,'[1]CALCUL AS et AN'!$A$2:$AU$889,24,FALSE)</f>
        <v>2.63</v>
      </c>
      <c r="M2566" s="48">
        <f>VLOOKUP(H2566,'[1]CALCUL AS et AN'!$A$2:$AU$889,28,FALSE)</f>
        <v>2.63</v>
      </c>
      <c r="N2566">
        <v>5.26</v>
      </c>
      <c r="O2566" s="45">
        <f t="shared" si="184"/>
        <v>5.26</v>
      </c>
      <c r="P2566" s="48">
        <f t="shared" si="185"/>
        <v>5.26</v>
      </c>
      <c r="Q2566">
        <v>4.7300000000000004</v>
      </c>
      <c r="R2566" s="45">
        <f>VLOOKUP(H2566,'[1]CALCUL AS et AN'!$A$2:$AU$889,46,FALSE)</f>
        <v>5.26</v>
      </c>
      <c r="S2566" s="48">
        <f>VLOOKUP(H2566,'[1]CALCUL AS et AN'!$A$2:$AU$889,47,FALSE)</f>
        <v>5.26</v>
      </c>
      <c r="T2566">
        <v>9.4600000000000009</v>
      </c>
      <c r="U2566" s="45">
        <f t="shared" si="186"/>
        <v>10.52</v>
      </c>
      <c r="V2566" s="48">
        <f t="shared" si="187"/>
        <v>10.52</v>
      </c>
      <c r="W2566" t="s">
        <v>946</v>
      </c>
      <c r="X2566" t="s">
        <v>937</v>
      </c>
    </row>
    <row r="2567" spans="1:24" outlineLevel="1">
      <c r="A2567" s="73" t="s">
        <v>3241</v>
      </c>
      <c r="B2567" s="73" t="str">
        <f t="shared" si="183"/>
        <v>PSFV14EH8X3.5</v>
      </c>
      <c r="N2567">
        <f>SUBTOTAL(9,N2560:N2566)</f>
        <v>1855.1999999999996</v>
      </c>
      <c r="O2567" s="45">
        <f>SUBTOTAL(9,O2560:O2566)</f>
        <v>1854.1999999999996</v>
      </c>
      <c r="P2567" s="48">
        <f>SUBTOTAL(9,P2560:P2566)</f>
        <v>2050.4224999999997</v>
      </c>
      <c r="T2567">
        <f>SUBTOTAL(9,T2560:T2566)</f>
        <v>2540.4859999999999</v>
      </c>
      <c r="U2567" s="45">
        <f>SUBTOTAL(9,U2560:U2566)</f>
        <v>2647.1087000000002</v>
      </c>
      <c r="V2567" s="48">
        <f>SUBTOTAL(9,V2560:V2566)</f>
        <v>2908.004625</v>
      </c>
    </row>
    <row r="2568" spans="1:24" outlineLevel="2">
      <c r="A2568" t="s">
        <v>383</v>
      </c>
      <c r="B2568" s="73" t="str">
        <f t="shared" si="183"/>
        <v>EH9X4</v>
      </c>
      <c r="C2568" t="s">
        <v>2722</v>
      </c>
      <c r="D2568">
        <v>8</v>
      </c>
      <c r="E2568" t="s">
        <v>2723</v>
      </c>
      <c r="F2568">
        <v>4.6189999999999998</v>
      </c>
      <c r="H2568" t="s">
        <v>2722</v>
      </c>
      <c r="I2568">
        <v>4.32</v>
      </c>
      <c r="J2568">
        <v>1</v>
      </c>
      <c r="K2568">
        <v>4.32</v>
      </c>
      <c r="L2568" s="45">
        <f>VLOOKUP(H2568,'[1]CALCUL AS et AN'!$A$2:$AU$889,24,FALSE)</f>
        <v>4.07</v>
      </c>
      <c r="M2568" s="48">
        <f>VLOOKUP(H2568,'[1]CALCUL AS et AN'!$A$2:$AU$889,28,FALSE)</f>
        <v>4.32</v>
      </c>
      <c r="N2568">
        <v>34.56</v>
      </c>
      <c r="O2568" s="45">
        <f t="shared" si="184"/>
        <v>32.56</v>
      </c>
      <c r="P2568" s="48">
        <f t="shared" si="185"/>
        <v>34.56</v>
      </c>
      <c r="Q2568">
        <v>4.6189999999999998</v>
      </c>
      <c r="R2568" s="45">
        <f>VLOOKUP(H2568,'[1]CALCUL AS et AN'!$A$2:$AU$889,46,FALSE)</f>
        <v>5.0875000000000004</v>
      </c>
      <c r="S2568" s="48">
        <f>VLOOKUP(H2568,'[1]CALCUL AS et AN'!$A$2:$AU$889,47,FALSE)</f>
        <v>5.4</v>
      </c>
      <c r="T2568">
        <v>36.951999999999998</v>
      </c>
      <c r="U2568" s="45">
        <f t="shared" si="186"/>
        <v>40.700000000000003</v>
      </c>
      <c r="V2568" s="48">
        <f t="shared" si="187"/>
        <v>43.2</v>
      </c>
      <c r="W2568" t="s">
        <v>946</v>
      </c>
      <c r="X2568" t="s">
        <v>1361</v>
      </c>
    </row>
    <row r="2569" spans="1:24" outlineLevel="2">
      <c r="A2569" t="s">
        <v>383</v>
      </c>
      <c r="B2569" s="73" t="str">
        <f t="shared" si="183"/>
        <v>EH9X4</v>
      </c>
      <c r="C2569" t="s">
        <v>2137</v>
      </c>
      <c r="D2569">
        <v>16</v>
      </c>
      <c r="E2569" t="s">
        <v>2138</v>
      </c>
      <c r="F2569">
        <v>34.299999999999997</v>
      </c>
      <c r="H2569" t="s">
        <v>2137</v>
      </c>
      <c r="I2569">
        <v>39.5</v>
      </c>
      <c r="J2569">
        <v>1</v>
      </c>
      <c r="K2569">
        <v>39.5</v>
      </c>
      <c r="L2569" s="45">
        <f>VLOOKUP(H2569,'[1]CALCUL AS et AN'!$A$2:$AU$889,24,FALSE)</f>
        <v>39.5</v>
      </c>
      <c r="M2569" s="48">
        <f>VLOOKUP(H2569,'[1]CALCUL AS et AN'!$A$2:$AU$889,28,FALSE)</f>
        <v>39.5</v>
      </c>
      <c r="N2569">
        <v>632</v>
      </c>
      <c r="O2569" s="45">
        <f t="shared" si="184"/>
        <v>632</v>
      </c>
      <c r="P2569" s="48">
        <f t="shared" si="185"/>
        <v>632</v>
      </c>
      <c r="Q2569">
        <v>34.299999999999997</v>
      </c>
      <c r="R2569" s="45">
        <f>VLOOKUP(H2569,'[1]CALCUL AS et AN'!$A$2:$AU$889,46,FALSE)</f>
        <v>59.25</v>
      </c>
      <c r="S2569" s="48">
        <f>VLOOKUP(H2569,'[1]CALCUL AS et AN'!$A$2:$AU$889,47,FALSE)</f>
        <v>47.4</v>
      </c>
      <c r="T2569">
        <v>548.79999999999995</v>
      </c>
      <c r="U2569" s="45">
        <f t="shared" si="186"/>
        <v>948</v>
      </c>
      <c r="V2569" s="48">
        <f t="shared" si="187"/>
        <v>758.4</v>
      </c>
      <c r="W2569" t="s">
        <v>946</v>
      </c>
      <c r="X2569" t="s">
        <v>951</v>
      </c>
    </row>
    <row r="2570" spans="1:24" outlineLevel="2">
      <c r="A2570" t="s">
        <v>383</v>
      </c>
      <c r="B2570" s="73" t="str">
        <f t="shared" si="183"/>
        <v>EH9X4</v>
      </c>
      <c r="C2570" t="s">
        <v>1445</v>
      </c>
      <c r="D2570">
        <v>36</v>
      </c>
      <c r="E2570" t="s">
        <v>1446</v>
      </c>
      <c r="F2570">
        <v>40.47</v>
      </c>
      <c r="H2570" t="s">
        <v>1445</v>
      </c>
      <c r="I2570">
        <v>28.7</v>
      </c>
      <c r="J2570">
        <v>1</v>
      </c>
      <c r="K2570">
        <v>28.7</v>
      </c>
      <c r="L2570" s="45">
        <f>VLOOKUP(H2570,'[1]CALCUL AS et AN'!$A$2:$AU$889,24,FALSE)</f>
        <v>28.7</v>
      </c>
      <c r="M2570" s="48">
        <f>VLOOKUP(H2570,'[1]CALCUL AS et AN'!$A$2:$AU$889,28,FALSE)</f>
        <v>28.7</v>
      </c>
      <c r="N2570">
        <v>1033.2</v>
      </c>
      <c r="O2570" s="45">
        <f t="shared" si="184"/>
        <v>1033.2</v>
      </c>
      <c r="P2570" s="48">
        <f t="shared" si="185"/>
        <v>1033.2</v>
      </c>
      <c r="Q2570">
        <v>40.47</v>
      </c>
      <c r="R2570" s="45">
        <f>VLOOKUP(H2570,'[1]CALCUL AS et AN'!$A$2:$AU$889,46,FALSE)</f>
        <v>43.05</v>
      </c>
      <c r="S2570" s="48">
        <f>VLOOKUP(H2570,'[1]CALCUL AS et AN'!$A$2:$AU$889,47,FALSE)</f>
        <v>43.05</v>
      </c>
      <c r="T2570">
        <v>1456.92</v>
      </c>
      <c r="U2570" s="45">
        <f t="shared" si="186"/>
        <v>1549.8</v>
      </c>
      <c r="V2570" s="48">
        <f t="shared" si="187"/>
        <v>1549.8</v>
      </c>
      <c r="W2570" t="s">
        <v>946</v>
      </c>
      <c r="X2570" t="s">
        <v>951</v>
      </c>
    </row>
    <row r="2571" spans="1:24" outlineLevel="2">
      <c r="A2571" t="s">
        <v>383</v>
      </c>
      <c r="B2571" s="73" t="str">
        <f t="shared" si="183"/>
        <v>EH9X4</v>
      </c>
      <c r="C2571" t="s">
        <v>412</v>
      </c>
      <c r="D2571">
        <v>1</v>
      </c>
      <c r="E2571" t="s">
        <v>413</v>
      </c>
      <c r="F2571">
        <v>16.5</v>
      </c>
      <c r="H2571" t="s">
        <v>412</v>
      </c>
      <c r="I2571">
        <v>13.85</v>
      </c>
      <c r="J2571">
        <v>1</v>
      </c>
      <c r="K2571">
        <v>13.85</v>
      </c>
      <c r="L2571" s="45">
        <f>VLOOKUP(H2571,'[1]CALCUL AS et AN'!$A$2:$AU$889,24,FALSE)</f>
        <v>13.85</v>
      </c>
      <c r="M2571" s="48">
        <f>VLOOKUP(H2571,'[1]CALCUL AS et AN'!$A$2:$AU$889,28,FALSE)</f>
        <v>13.85</v>
      </c>
      <c r="N2571">
        <v>13.85</v>
      </c>
      <c r="O2571" s="45">
        <f t="shared" si="184"/>
        <v>13.85</v>
      </c>
      <c r="P2571" s="48">
        <f t="shared" si="185"/>
        <v>13.85</v>
      </c>
      <c r="Q2571">
        <v>20.78</v>
      </c>
      <c r="R2571" s="45">
        <f>VLOOKUP(H2571,'[1]CALCUL AS et AN'!$A$2:$AU$889,46,FALSE)</f>
        <v>20.774999999999999</v>
      </c>
      <c r="S2571" s="48">
        <f>VLOOKUP(H2571,'[1]CALCUL AS et AN'!$A$2:$AU$889,47,FALSE)</f>
        <v>20.774999999999999</v>
      </c>
      <c r="T2571">
        <v>20.78</v>
      </c>
      <c r="U2571" s="45">
        <f t="shared" si="186"/>
        <v>20.774999999999999</v>
      </c>
      <c r="V2571" s="48">
        <f t="shared" si="187"/>
        <v>20.774999999999999</v>
      </c>
      <c r="W2571" t="s">
        <v>946</v>
      </c>
      <c r="X2571" t="s">
        <v>937</v>
      </c>
    </row>
    <row r="2572" spans="1:24" outlineLevel="2">
      <c r="A2572" t="s">
        <v>383</v>
      </c>
      <c r="B2572" s="73" t="str">
        <f t="shared" si="183"/>
        <v>EH9X4</v>
      </c>
      <c r="C2572" t="s">
        <v>2245</v>
      </c>
      <c r="D2572">
        <v>1</v>
      </c>
      <c r="E2572" t="s">
        <v>2246</v>
      </c>
      <c r="F2572">
        <v>1271.77</v>
      </c>
      <c r="H2572" t="s">
        <v>2245</v>
      </c>
      <c r="I2572">
        <v>963.46</v>
      </c>
      <c r="J2572">
        <v>1</v>
      </c>
      <c r="K2572">
        <v>963.46</v>
      </c>
      <c r="L2572" s="45">
        <f>VLOOKUP(H2572,'[1]CALCUL AS et AN'!$A$2:$AU$889,24,FALSE)</f>
        <v>963.46</v>
      </c>
      <c r="M2572" s="48">
        <f>VLOOKUP(H2572,'[1]CALCUL AS et AN'!$A$2:$AU$889,28,FALSE)</f>
        <v>1204.325</v>
      </c>
      <c r="N2572">
        <v>963.46</v>
      </c>
      <c r="O2572" s="45">
        <f t="shared" si="184"/>
        <v>963.46</v>
      </c>
      <c r="P2572" s="48">
        <f t="shared" si="185"/>
        <v>1204.325</v>
      </c>
      <c r="Q2572">
        <v>1271.77</v>
      </c>
      <c r="R2572" s="45">
        <f>VLOOKUP(H2572,'[1]CALCUL AS et AN'!$A$2:$AU$889,46,FALSE)</f>
        <v>1281.4018000000001</v>
      </c>
      <c r="S2572" s="48">
        <f>VLOOKUP(H2572,'[1]CALCUL AS et AN'!$A$2:$AU$889,47,FALSE)</f>
        <v>1601.7522500000002</v>
      </c>
      <c r="T2572">
        <v>1271.77</v>
      </c>
      <c r="U2572" s="45">
        <f t="shared" si="186"/>
        <v>1281.4018000000001</v>
      </c>
      <c r="V2572" s="48">
        <f t="shared" si="187"/>
        <v>1601.7522500000002</v>
      </c>
      <c r="W2572" t="s">
        <v>946</v>
      </c>
      <c r="X2572" t="s">
        <v>951</v>
      </c>
    </row>
    <row r="2573" spans="1:24" outlineLevel="2">
      <c r="A2573" t="s">
        <v>383</v>
      </c>
      <c r="B2573" s="73" t="str">
        <f t="shared" si="183"/>
        <v>EH9X4</v>
      </c>
      <c r="C2573" t="s">
        <v>512</v>
      </c>
      <c r="D2573">
        <v>2</v>
      </c>
      <c r="E2573" t="s">
        <v>1006</v>
      </c>
      <c r="F2573">
        <v>4.63</v>
      </c>
      <c r="H2573" t="s">
        <v>512</v>
      </c>
      <c r="I2573">
        <v>2.63</v>
      </c>
      <c r="J2573">
        <v>1</v>
      </c>
      <c r="K2573">
        <v>2.63</v>
      </c>
      <c r="L2573" s="45">
        <f>VLOOKUP(H2573,'[1]CALCUL AS et AN'!$A$2:$AU$889,24,FALSE)</f>
        <v>2.63</v>
      </c>
      <c r="M2573" s="48">
        <f>VLOOKUP(H2573,'[1]CALCUL AS et AN'!$A$2:$AU$889,28,FALSE)</f>
        <v>2.63</v>
      </c>
      <c r="N2573">
        <v>5.26</v>
      </c>
      <c r="O2573" s="45">
        <f t="shared" si="184"/>
        <v>5.26</v>
      </c>
      <c r="P2573" s="48">
        <f t="shared" si="185"/>
        <v>5.26</v>
      </c>
      <c r="Q2573">
        <v>4.7300000000000004</v>
      </c>
      <c r="R2573" s="45">
        <f>VLOOKUP(H2573,'[1]CALCUL AS et AN'!$A$2:$AU$889,46,FALSE)</f>
        <v>5.26</v>
      </c>
      <c r="S2573" s="48">
        <f>VLOOKUP(H2573,'[1]CALCUL AS et AN'!$A$2:$AU$889,47,FALSE)</f>
        <v>5.26</v>
      </c>
      <c r="T2573">
        <v>9.4600000000000009</v>
      </c>
      <c r="U2573" s="45">
        <f t="shared" si="186"/>
        <v>10.52</v>
      </c>
      <c r="V2573" s="48">
        <f t="shared" si="187"/>
        <v>10.52</v>
      </c>
      <c r="W2573" t="s">
        <v>946</v>
      </c>
      <c r="X2573" t="s">
        <v>937</v>
      </c>
    </row>
    <row r="2574" spans="1:24" outlineLevel="1">
      <c r="A2574" s="73" t="s">
        <v>3242</v>
      </c>
      <c r="B2574" s="73" t="str">
        <f t="shared" si="183"/>
        <v>PSFV18EH9X4</v>
      </c>
      <c r="N2574">
        <f>SUBTOTAL(9,N2568:N2573)</f>
        <v>2682.33</v>
      </c>
      <c r="O2574" s="45">
        <f>SUBTOTAL(9,O2568:O2573)</f>
        <v>2680.33</v>
      </c>
      <c r="P2574" s="48">
        <f>SUBTOTAL(9,P2568:P2573)</f>
        <v>2923.1950000000002</v>
      </c>
      <c r="T2574">
        <f>SUBTOTAL(9,T2568:T2573)</f>
        <v>3344.6820000000002</v>
      </c>
      <c r="U2574" s="45">
        <f>SUBTOTAL(9,U2568:U2573)</f>
        <v>3851.1968000000002</v>
      </c>
      <c r="V2574" s="48">
        <f>SUBTOTAL(9,V2568:V2573)</f>
        <v>3984.4472500000006</v>
      </c>
    </row>
    <row r="2575" spans="1:24" outlineLevel="2">
      <c r="A2575" t="s">
        <v>387</v>
      </c>
      <c r="B2575" s="73" t="str">
        <f t="shared" si="183"/>
        <v>EH10X4</v>
      </c>
      <c r="C2575" t="s">
        <v>2722</v>
      </c>
      <c r="D2575">
        <v>7</v>
      </c>
      <c r="E2575" t="s">
        <v>2723</v>
      </c>
      <c r="F2575">
        <v>4.6189999999999998</v>
      </c>
      <c r="H2575" t="s">
        <v>2722</v>
      </c>
      <c r="I2575">
        <v>4.32</v>
      </c>
      <c r="J2575">
        <v>1</v>
      </c>
      <c r="K2575">
        <v>4.32</v>
      </c>
      <c r="L2575" s="45">
        <f>VLOOKUP(H2575,'[1]CALCUL AS et AN'!$A$2:$AU$889,24,FALSE)</f>
        <v>4.07</v>
      </c>
      <c r="M2575" s="48">
        <f>VLOOKUP(H2575,'[1]CALCUL AS et AN'!$A$2:$AU$889,28,FALSE)</f>
        <v>4.32</v>
      </c>
      <c r="N2575">
        <v>30.240000000000002</v>
      </c>
      <c r="O2575" s="45">
        <f t="shared" si="184"/>
        <v>28.490000000000002</v>
      </c>
      <c r="P2575" s="48">
        <f t="shared" si="185"/>
        <v>30.240000000000002</v>
      </c>
      <c r="Q2575">
        <v>4.6189999999999998</v>
      </c>
      <c r="R2575" s="45">
        <f>VLOOKUP(H2575,'[1]CALCUL AS et AN'!$A$2:$AU$889,46,FALSE)</f>
        <v>5.0875000000000004</v>
      </c>
      <c r="S2575" s="48">
        <f>VLOOKUP(H2575,'[1]CALCUL AS et AN'!$A$2:$AU$889,47,FALSE)</f>
        <v>5.4</v>
      </c>
      <c r="T2575">
        <v>32.332999999999998</v>
      </c>
      <c r="U2575" s="45">
        <f t="shared" si="186"/>
        <v>35.612500000000004</v>
      </c>
      <c r="V2575" s="48">
        <f t="shared" si="187"/>
        <v>37.800000000000004</v>
      </c>
      <c r="W2575" t="s">
        <v>946</v>
      </c>
      <c r="X2575" t="s">
        <v>1361</v>
      </c>
    </row>
    <row r="2576" spans="1:24" outlineLevel="2">
      <c r="A2576" t="s">
        <v>387</v>
      </c>
      <c r="B2576" s="73" t="str">
        <f t="shared" si="183"/>
        <v>EH10X4</v>
      </c>
      <c r="C2576" t="s">
        <v>2137</v>
      </c>
      <c r="D2576">
        <v>14</v>
      </c>
      <c r="E2576" t="s">
        <v>2138</v>
      </c>
      <c r="F2576">
        <v>34.299999999999997</v>
      </c>
      <c r="H2576" t="s">
        <v>2137</v>
      </c>
      <c r="I2576">
        <v>39.5</v>
      </c>
      <c r="J2576">
        <v>1</v>
      </c>
      <c r="K2576">
        <v>39.5</v>
      </c>
      <c r="L2576" s="45">
        <f>VLOOKUP(H2576,'[1]CALCUL AS et AN'!$A$2:$AU$889,24,FALSE)</f>
        <v>39.5</v>
      </c>
      <c r="M2576" s="48">
        <f>VLOOKUP(H2576,'[1]CALCUL AS et AN'!$A$2:$AU$889,28,FALSE)</f>
        <v>39.5</v>
      </c>
      <c r="N2576">
        <v>553</v>
      </c>
      <c r="O2576" s="45">
        <f t="shared" si="184"/>
        <v>553</v>
      </c>
      <c r="P2576" s="48">
        <f t="shared" si="185"/>
        <v>553</v>
      </c>
      <c r="Q2576">
        <v>34.299999999999997</v>
      </c>
      <c r="R2576" s="45">
        <f>VLOOKUP(H2576,'[1]CALCUL AS et AN'!$A$2:$AU$889,46,FALSE)</f>
        <v>59.25</v>
      </c>
      <c r="S2576" s="48">
        <f>VLOOKUP(H2576,'[1]CALCUL AS et AN'!$A$2:$AU$889,47,FALSE)</f>
        <v>47.4</v>
      </c>
      <c r="T2576">
        <v>480.19999999999993</v>
      </c>
      <c r="U2576" s="45">
        <f t="shared" si="186"/>
        <v>829.5</v>
      </c>
      <c r="V2576" s="48">
        <f t="shared" si="187"/>
        <v>663.6</v>
      </c>
      <c r="W2576" t="s">
        <v>946</v>
      </c>
      <c r="X2576" t="s">
        <v>951</v>
      </c>
    </row>
    <row r="2577" spans="1:24" outlineLevel="2">
      <c r="A2577" t="s">
        <v>387</v>
      </c>
      <c r="B2577" s="73" t="str">
        <f t="shared" si="183"/>
        <v>EH10X4</v>
      </c>
      <c r="C2577" t="s">
        <v>1448</v>
      </c>
      <c r="D2577">
        <v>32</v>
      </c>
      <c r="E2577" t="s">
        <v>1449</v>
      </c>
      <c r="F2577">
        <v>49.77</v>
      </c>
      <c r="H2577" t="s">
        <v>1448</v>
      </c>
      <c r="I2577">
        <v>35.299999999999997</v>
      </c>
      <c r="J2577">
        <v>1</v>
      </c>
      <c r="K2577">
        <v>35.299999999999997</v>
      </c>
      <c r="L2577" s="45">
        <f>VLOOKUP(H2577,'[1]CALCUL AS et AN'!$A$2:$AU$889,24,FALSE)</f>
        <v>35.299999999999997</v>
      </c>
      <c r="M2577" s="48">
        <f>VLOOKUP(H2577,'[1]CALCUL AS et AN'!$A$2:$AU$889,28,FALSE)</f>
        <v>35.299999999999997</v>
      </c>
      <c r="N2577">
        <v>1129.5999999999999</v>
      </c>
      <c r="O2577" s="45">
        <f t="shared" si="184"/>
        <v>1129.5999999999999</v>
      </c>
      <c r="P2577" s="48">
        <f t="shared" si="185"/>
        <v>1129.5999999999999</v>
      </c>
      <c r="Q2577">
        <v>49.77</v>
      </c>
      <c r="R2577" s="45">
        <f>VLOOKUP(H2577,'[1]CALCUL AS et AN'!$A$2:$AU$889,46,FALSE)</f>
        <v>52.949999999999996</v>
      </c>
      <c r="S2577" s="48">
        <f>VLOOKUP(H2577,'[1]CALCUL AS et AN'!$A$2:$AU$889,47,FALSE)</f>
        <v>52.949999999999996</v>
      </c>
      <c r="T2577">
        <v>1592.64</v>
      </c>
      <c r="U2577" s="45">
        <f t="shared" si="186"/>
        <v>1694.3999999999999</v>
      </c>
      <c r="V2577" s="48">
        <f t="shared" si="187"/>
        <v>1694.3999999999999</v>
      </c>
      <c r="W2577" t="s">
        <v>946</v>
      </c>
      <c r="X2577" t="s">
        <v>951</v>
      </c>
    </row>
    <row r="2578" spans="1:24" outlineLevel="2">
      <c r="A2578" t="s">
        <v>387</v>
      </c>
      <c r="B2578" s="73" t="str">
        <f t="shared" si="183"/>
        <v>EH10X4</v>
      </c>
      <c r="C2578" t="s">
        <v>412</v>
      </c>
      <c r="D2578">
        <v>1</v>
      </c>
      <c r="E2578" t="s">
        <v>413</v>
      </c>
      <c r="F2578">
        <v>16.5</v>
      </c>
      <c r="H2578" t="s">
        <v>412</v>
      </c>
      <c r="I2578">
        <v>13.85</v>
      </c>
      <c r="J2578">
        <v>1</v>
      </c>
      <c r="K2578">
        <v>13.85</v>
      </c>
      <c r="L2578" s="45">
        <f>VLOOKUP(H2578,'[1]CALCUL AS et AN'!$A$2:$AU$889,24,FALSE)</f>
        <v>13.85</v>
      </c>
      <c r="M2578" s="48">
        <f>VLOOKUP(H2578,'[1]CALCUL AS et AN'!$A$2:$AU$889,28,FALSE)</f>
        <v>13.85</v>
      </c>
      <c r="N2578">
        <v>13.85</v>
      </c>
      <c r="O2578" s="45">
        <f t="shared" si="184"/>
        <v>13.85</v>
      </c>
      <c r="P2578" s="48">
        <f t="shared" si="185"/>
        <v>13.85</v>
      </c>
      <c r="Q2578">
        <v>20.78</v>
      </c>
      <c r="R2578" s="45">
        <f>VLOOKUP(H2578,'[1]CALCUL AS et AN'!$A$2:$AU$889,46,FALSE)</f>
        <v>20.774999999999999</v>
      </c>
      <c r="S2578" s="48">
        <f>VLOOKUP(H2578,'[1]CALCUL AS et AN'!$A$2:$AU$889,47,FALSE)</f>
        <v>20.774999999999999</v>
      </c>
      <c r="T2578">
        <v>20.78</v>
      </c>
      <c r="U2578" s="45">
        <f t="shared" si="186"/>
        <v>20.774999999999999</v>
      </c>
      <c r="V2578" s="48">
        <f t="shared" si="187"/>
        <v>20.774999999999999</v>
      </c>
      <c r="W2578" t="s">
        <v>946</v>
      </c>
      <c r="X2578" t="s">
        <v>937</v>
      </c>
    </row>
    <row r="2579" spans="1:24" outlineLevel="2">
      <c r="A2579" t="s">
        <v>387</v>
      </c>
      <c r="B2579" s="73" t="str">
        <f t="shared" ref="B2579:B2642" si="188">MID(A2579,7,100)</f>
        <v>EH10X4</v>
      </c>
      <c r="C2579" t="s">
        <v>1934</v>
      </c>
      <c r="D2579">
        <v>1</v>
      </c>
      <c r="E2579" t="s">
        <v>1935</v>
      </c>
      <c r="F2579">
        <v>1496.96</v>
      </c>
      <c r="H2579" t="s">
        <v>1934</v>
      </c>
      <c r="I2579">
        <v>1134.06</v>
      </c>
      <c r="J2579">
        <v>1</v>
      </c>
      <c r="K2579">
        <v>1134.06</v>
      </c>
      <c r="L2579" s="45">
        <f>VLOOKUP(H2579,'[1]CALCUL AS et AN'!$A$2:$AU$889,24,FALSE)</f>
        <v>1134.06</v>
      </c>
      <c r="M2579" s="48">
        <f>VLOOKUP(H2579,'[1]CALCUL AS et AN'!$A$2:$AU$889,28,FALSE)</f>
        <v>1417.5749999999998</v>
      </c>
      <c r="N2579">
        <v>1134.06</v>
      </c>
      <c r="O2579" s="45">
        <f t="shared" si="184"/>
        <v>1134.06</v>
      </c>
      <c r="P2579" s="48">
        <f t="shared" si="185"/>
        <v>1417.5749999999998</v>
      </c>
      <c r="Q2579">
        <v>1496.96</v>
      </c>
      <c r="R2579" s="45">
        <f>VLOOKUP(H2579,'[1]CALCUL AS et AN'!$A$2:$AU$889,46,FALSE)</f>
        <v>1508.2998</v>
      </c>
      <c r="S2579" s="48">
        <f>VLOOKUP(H2579,'[1]CALCUL AS et AN'!$A$2:$AU$889,47,FALSE)</f>
        <v>1885.3747499999999</v>
      </c>
      <c r="T2579">
        <v>1496.96</v>
      </c>
      <c r="U2579" s="45">
        <f t="shared" si="186"/>
        <v>1508.2998</v>
      </c>
      <c r="V2579" s="48">
        <f t="shared" si="187"/>
        <v>1885.3747499999999</v>
      </c>
      <c r="W2579" t="s">
        <v>946</v>
      </c>
      <c r="X2579" t="s">
        <v>951</v>
      </c>
    </row>
    <row r="2580" spans="1:24" outlineLevel="2">
      <c r="A2580" t="s">
        <v>387</v>
      </c>
      <c r="B2580" s="73" t="str">
        <f t="shared" si="188"/>
        <v>EH10X4</v>
      </c>
      <c r="C2580" t="s">
        <v>512</v>
      </c>
      <c r="D2580">
        <v>2</v>
      </c>
      <c r="E2580" t="s">
        <v>1006</v>
      </c>
      <c r="F2580">
        <v>4.63</v>
      </c>
      <c r="H2580" t="s">
        <v>512</v>
      </c>
      <c r="I2580">
        <v>2.63</v>
      </c>
      <c r="J2580">
        <v>1</v>
      </c>
      <c r="K2580">
        <v>2.63</v>
      </c>
      <c r="L2580" s="45">
        <f>VLOOKUP(H2580,'[1]CALCUL AS et AN'!$A$2:$AU$889,24,FALSE)</f>
        <v>2.63</v>
      </c>
      <c r="M2580" s="48">
        <f>VLOOKUP(H2580,'[1]CALCUL AS et AN'!$A$2:$AU$889,28,FALSE)</f>
        <v>2.63</v>
      </c>
      <c r="N2580">
        <v>5.26</v>
      </c>
      <c r="O2580" s="45">
        <f t="shared" si="184"/>
        <v>5.26</v>
      </c>
      <c r="P2580" s="48">
        <f t="shared" si="185"/>
        <v>5.26</v>
      </c>
      <c r="Q2580">
        <v>4.7300000000000004</v>
      </c>
      <c r="R2580" s="45">
        <f>VLOOKUP(H2580,'[1]CALCUL AS et AN'!$A$2:$AU$889,46,FALSE)</f>
        <v>5.26</v>
      </c>
      <c r="S2580" s="48">
        <f>VLOOKUP(H2580,'[1]CALCUL AS et AN'!$A$2:$AU$889,47,FALSE)</f>
        <v>5.26</v>
      </c>
      <c r="T2580">
        <v>9.4600000000000009</v>
      </c>
      <c r="U2580" s="45">
        <f t="shared" si="186"/>
        <v>10.52</v>
      </c>
      <c r="V2580" s="48">
        <f t="shared" si="187"/>
        <v>10.52</v>
      </c>
      <c r="W2580" t="s">
        <v>946</v>
      </c>
      <c r="X2580" t="s">
        <v>937</v>
      </c>
    </row>
    <row r="2581" spans="1:24" outlineLevel="1">
      <c r="A2581" s="73" t="s">
        <v>3243</v>
      </c>
      <c r="B2581" s="73" t="str">
        <f t="shared" si="188"/>
        <v>PSFV20EH10X4</v>
      </c>
      <c r="N2581">
        <f>SUBTOTAL(9,N2575:N2580)</f>
        <v>2866.01</v>
      </c>
      <c r="O2581" s="45">
        <f>SUBTOTAL(9,O2575:O2580)</f>
        <v>2864.26</v>
      </c>
      <c r="P2581" s="48">
        <f>SUBTOTAL(9,P2575:P2580)</f>
        <v>3149.5249999999996</v>
      </c>
      <c r="T2581">
        <f>SUBTOTAL(9,T2575:T2580)</f>
        <v>3632.373</v>
      </c>
      <c r="U2581" s="45">
        <f>SUBTOTAL(9,U2575:U2580)</f>
        <v>4099.1073000000006</v>
      </c>
      <c r="V2581" s="48">
        <f>SUBTOTAL(9,V2575:V2580)</f>
        <v>4312.4697500000002</v>
      </c>
    </row>
    <row r="2582" spans="1:24" outlineLevel="2">
      <c r="A2582" t="s">
        <v>660</v>
      </c>
      <c r="B2582" s="73" t="str">
        <f t="shared" si="188"/>
        <v>200</v>
      </c>
      <c r="C2582" t="s">
        <v>2032</v>
      </c>
      <c r="D2582">
        <v>1</v>
      </c>
      <c r="E2582" t="s">
        <v>2033</v>
      </c>
      <c r="F2582">
        <v>36.53</v>
      </c>
      <c r="H2582" t="s">
        <v>2032</v>
      </c>
      <c r="I2582">
        <v>24.12</v>
      </c>
      <c r="J2582">
        <v>1</v>
      </c>
      <c r="K2582">
        <v>24.12</v>
      </c>
      <c r="L2582" s="45">
        <f>VLOOKUP(H2582,'[1]CALCUL AS et AN'!$A$2:$AU$889,24,FALSE)</f>
        <v>24.12</v>
      </c>
      <c r="M2582" s="48">
        <f>VLOOKUP(H2582,'[1]CALCUL AS et AN'!$A$2:$AU$889,28,FALSE)</f>
        <v>28.378</v>
      </c>
      <c r="N2582">
        <v>24.12</v>
      </c>
      <c r="O2582" s="45">
        <f t="shared" si="184"/>
        <v>24.12</v>
      </c>
      <c r="P2582" s="48">
        <f t="shared" si="185"/>
        <v>28.378</v>
      </c>
      <c r="Q2582">
        <v>36.53</v>
      </c>
      <c r="R2582" s="45">
        <f>VLOOKUP(H2582,'[1]CALCUL AS et AN'!$A$2:$AU$889,46,FALSE)</f>
        <v>36.18</v>
      </c>
      <c r="S2582" s="48">
        <f>VLOOKUP(H2582,'[1]CALCUL AS et AN'!$A$2:$AU$889,47,FALSE)</f>
        <v>42.567</v>
      </c>
      <c r="T2582">
        <v>36.53</v>
      </c>
      <c r="U2582" s="45">
        <f t="shared" si="186"/>
        <v>36.18</v>
      </c>
      <c r="V2582" s="48">
        <f t="shared" si="187"/>
        <v>42.567</v>
      </c>
      <c r="W2582" t="s">
        <v>946</v>
      </c>
      <c r="X2582" t="s">
        <v>951</v>
      </c>
    </row>
    <row r="2583" spans="1:24" outlineLevel="2">
      <c r="A2583" t="s">
        <v>660</v>
      </c>
      <c r="B2583" s="73" t="str">
        <f t="shared" si="188"/>
        <v>200</v>
      </c>
      <c r="C2583" t="s">
        <v>2035</v>
      </c>
      <c r="D2583">
        <v>1</v>
      </c>
      <c r="E2583" t="s">
        <v>2036</v>
      </c>
      <c r="F2583">
        <v>9.52</v>
      </c>
      <c r="H2583" t="s">
        <v>2035</v>
      </c>
      <c r="I2583">
        <v>6.28</v>
      </c>
      <c r="J2583">
        <v>1</v>
      </c>
      <c r="K2583">
        <v>6.28</v>
      </c>
      <c r="L2583" s="45">
        <f>VLOOKUP(H2583,'[1]CALCUL AS et AN'!$A$2:$AU$889,24,FALSE)</f>
        <v>6.2830000000000004</v>
      </c>
      <c r="M2583" s="48">
        <f>VLOOKUP(H2583,'[1]CALCUL AS et AN'!$A$2:$AU$889,28,FALSE)</f>
        <v>7.39</v>
      </c>
      <c r="N2583">
        <v>6.28</v>
      </c>
      <c r="O2583" s="45">
        <f t="shared" si="184"/>
        <v>6.2830000000000004</v>
      </c>
      <c r="P2583" s="48">
        <f t="shared" si="185"/>
        <v>7.39</v>
      </c>
      <c r="Q2583">
        <v>9.52</v>
      </c>
      <c r="R2583" s="45">
        <f>VLOOKUP(H2583,'[1]CALCUL AS et AN'!$A$2:$AU$889,46,FALSE)</f>
        <v>9.4245000000000001</v>
      </c>
      <c r="S2583" s="48">
        <f>VLOOKUP(H2583,'[1]CALCUL AS et AN'!$A$2:$AU$889,47,FALSE)</f>
        <v>11.084999999999999</v>
      </c>
      <c r="T2583">
        <v>9.52</v>
      </c>
      <c r="U2583" s="45">
        <f t="shared" si="186"/>
        <v>9.4245000000000001</v>
      </c>
      <c r="V2583" s="48">
        <f t="shared" si="187"/>
        <v>11.084999999999999</v>
      </c>
      <c r="W2583" t="s">
        <v>946</v>
      </c>
      <c r="X2583" t="s">
        <v>951</v>
      </c>
    </row>
    <row r="2584" spans="1:24" outlineLevel="2">
      <c r="A2584" t="s">
        <v>660</v>
      </c>
      <c r="B2584" s="73" t="str">
        <f t="shared" si="188"/>
        <v>200</v>
      </c>
      <c r="C2584" t="s">
        <v>2042</v>
      </c>
      <c r="D2584">
        <v>1</v>
      </c>
      <c r="E2584" t="s">
        <v>2043</v>
      </c>
      <c r="F2584">
        <v>16.850000000000001</v>
      </c>
      <c r="H2584" t="s">
        <v>2042</v>
      </c>
      <c r="I2584">
        <v>11.12</v>
      </c>
      <c r="J2584">
        <v>1</v>
      </c>
      <c r="K2584">
        <v>11.12</v>
      </c>
      <c r="L2584" s="45">
        <f>VLOOKUP(H2584,'[1]CALCUL AS et AN'!$A$2:$AU$889,24,FALSE)</f>
        <v>11.12</v>
      </c>
      <c r="M2584" s="48">
        <f>VLOOKUP(H2584,'[1]CALCUL AS et AN'!$A$2:$AU$889,28,FALSE)</f>
        <v>13.083</v>
      </c>
      <c r="N2584">
        <v>11.12</v>
      </c>
      <c r="O2584" s="45">
        <f t="shared" si="184"/>
        <v>11.12</v>
      </c>
      <c r="P2584" s="48">
        <f t="shared" si="185"/>
        <v>13.083</v>
      </c>
      <c r="Q2584">
        <v>16.850000000000001</v>
      </c>
      <c r="R2584" s="45">
        <f>VLOOKUP(H2584,'[1]CALCUL AS et AN'!$A$2:$AU$889,46,FALSE)</f>
        <v>16.68</v>
      </c>
      <c r="S2584" s="48">
        <f>VLOOKUP(H2584,'[1]CALCUL AS et AN'!$A$2:$AU$889,47,FALSE)</f>
        <v>19.624500000000001</v>
      </c>
      <c r="T2584">
        <v>16.850000000000001</v>
      </c>
      <c r="U2584" s="45">
        <f t="shared" si="186"/>
        <v>16.68</v>
      </c>
      <c r="V2584" s="48">
        <f t="shared" si="187"/>
        <v>19.624500000000001</v>
      </c>
      <c r="W2584" t="s">
        <v>946</v>
      </c>
      <c r="X2584" t="s">
        <v>951</v>
      </c>
    </row>
    <row r="2585" spans="1:24" outlineLevel="2">
      <c r="A2585" t="s">
        <v>660</v>
      </c>
      <c r="B2585" s="73" t="str">
        <f t="shared" si="188"/>
        <v>200</v>
      </c>
      <c r="C2585" t="s">
        <v>2040</v>
      </c>
      <c r="D2585">
        <v>1</v>
      </c>
      <c r="E2585" t="s">
        <v>2041</v>
      </c>
      <c r="F2585">
        <v>5.15</v>
      </c>
      <c r="H2585" t="s">
        <v>2040</v>
      </c>
      <c r="I2585">
        <v>3.4</v>
      </c>
      <c r="J2585">
        <v>1</v>
      </c>
      <c r="K2585">
        <v>3.4</v>
      </c>
      <c r="L2585" s="45">
        <f>VLOOKUP(H2585,'[1]CALCUL AS et AN'!$A$2:$AU$889,24,FALSE)</f>
        <v>3.403</v>
      </c>
      <c r="M2585" s="48">
        <f>VLOOKUP(H2585,'[1]CALCUL AS et AN'!$A$2:$AU$889,28,FALSE)</f>
        <v>4.0030000000000001</v>
      </c>
      <c r="N2585">
        <v>3.4</v>
      </c>
      <c r="O2585" s="45">
        <f t="shared" si="184"/>
        <v>3.403</v>
      </c>
      <c r="P2585" s="48">
        <f t="shared" si="185"/>
        <v>4.0030000000000001</v>
      </c>
      <c r="Q2585">
        <v>5.15</v>
      </c>
      <c r="R2585" s="45">
        <f>VLOOKUP(H2585,'[1]CALCUL AS et AN'!$A$2:$AU$889,46,FALSE)</f>
        <v>5.1044999999999998</v>
      </c>
      <c r="S2585" s="48">
        <f>VLOOKUP(H2585,'[1]CALCUL AS et AN'!$A$2:$AU$889,47,FALSE)</f>
        <v>6.0045000000000002</v>
      </c>
      <c r="T2585">
        <v>5.15</v>
      </c>
      <c r="U2585" s="45">
        <f t="shared" si="186"/>
        <v>5.1044999999999998</v>
      </c>
      <c r="V2585" s="48">
        <f t="shared" si="187"/>
        <v>6.0045000000000002</v>
      </c>
      <c r="W2585" t="s">
        <v>946</v>
      </c>
      <c r="X2585" t="s">
        <v>951</v>
      </c>
    </row>
    <row r="2586" spans="1:24" outlineLevel="2">
      <c r="A2586" t="s">
        <v>660</v>
      </c>
      <c r="B2586" s="73" t="str">
        <f t="shared" si="188"/>
        <v>200</v>
      </c>
      <c r="C2586" t="s">
        <v>2038</v>
      </c>
      <c r="D2586">
        <v>1</v>
      </c>
      <c r="E2586" t="s">
        <v>2039</v>
      </c>
      <c r="F2586">
        <v>14.22</v>
      </c>
      <c r="H2586" t="s">
        <v>2038</v>
      </c>
      <c r="I2586">
        <v>9.3800000000000008</v>
      </c>
      <c r="J2586">
        <v>1</v>
      </c>
      <c r="K2586">
        <v>9.3800000000000008</v>
      </c>
      <c r="L2586" s="45">
        <f>VLOOKUP(H2586,'[1]CALCUL AS et AN'!$A$2:$AU$889,24,FALSE)</f>
        <v>9.3829999999999991</v>
      </c>
      <c r="M2586" s="48">
        <f>VLOOKUP(H2586,'[1]CALCUL AS et AN'!$A$2:$AU$889,28,FALSE)</f>
        <v>11.038</v>
      </c>
      <c r="N2586">
        <v>9.3800000000000008</v>
      </c>
      <c r="O2586" s="45">
        <f t="shared" si="184"/>
        <v>9.3829999999999991</v>
      </c>
      <c r="P2586" s="48">
        <f t="shared" si="185"/>
        <v>11.038</v>
      </c>
      <c r="Q2586">
        <v>14.22</v>
      </c>
      <c r="R2586" s="45">
        <f>VLOOKUP(H2586,'[1]CALCUL AS et AN'!$A$2:$AU$889,46,FALSE)</f>
        <v>14.074499999999999</v>
      </c>
      <c r="S2586" s="48">
        <f>VLOOKUP(H2586,'[1]CALCUL AS et AN'!$A$2:$AU$889,47,FALSE)</f>
        <v>16.557000000000002</v>
      </c>
      <c r="T2586">
        <v>14.22</v>
      </c>
      <c r="U2586" s="45">
        <f t="shared" si="186"/>
        <v>14.074499999999999</v>
      </c>
      <c r="V2586" s="48">
        <f t="shared" si="187"/>
        <v>16.557000000000002</v>
      </c>
      <c r="W2586" t="s">
        <v>946</v>
      </c>
      <c r="X2586" t="s">
        <v>951</v>
      </c>
    </row>
    <row r="2587" spans="1:24" outlineLevel="2">
      <c r="A2587" t="s">
        <v>660</v>
      </c>
      <c r="B2587" s="73" t="str">
        <f t="shared" si="188"/>
        <v>200</v>
      </c>
      <c r="C2587" t="s">
        <v>512</v>
      </c>
      <c r="D2587">
        <v>1</v>
      </c>
      <c r="E2587" t="s">
        <v>1006</v>
      </c>
      <c r="F2587">
        <v>4.63</v>
      </c>
      <c r="H2587" t="s">
        <v>512</v>
      </c>
      <c r="I2587">
        <v>2.63</v>
      </c>
      <c r="J2587">
        <v>1</v>
      </c>
      <c r="K2587">
        <v>2.63</v>
      </c>
      <c r="L2587" s="45">
        <f>VLOOKUP(H2587,'[1]CALCUL AS et AN'!$A$2:$AU$889,24,FALSE)</f>
        <v>2.63</v>
      </c>
      <c r="M2587" s="48">
        <f>VLOOKUP(H2587,'[1]CALCUL AS et AN'!$A$2:$AU$889,28,FALSE)</f>
        <v>2.63</v>
      </c>
      <c r="N2587">
        <v>2.63</v>
      </c>
      <c r="O2587" s="45">
        <f t="shared" si="184"/>
        <v>2.63</v>
      </c>
      <c r="P2587" s="48">
        <f t="shared" si="185"/>
        <v>2.63</v>
      </c>
      <c r="Q2587">
        <v>4.7300000000000004</v>
      </c>
      <c r="R2587" s="45">
        <f>VLOOKUP(H2587,'[1]CALCUL AS et AN'!$A$2:$AU$889,46,FALSE)</f>
        <v>5.26</v>
      </c>
      <c r="S2587" s="48">
        <f>VLOOKUP(H2587,'[1]CALCUL AS et AN'!$A$2:$AU$889,47,FALSE)</f>
        <v>5.26</v>
      </c>
      <c r="T2587">
        <v>4.7300000000000004</v>
      </c>
      <c r="U2587" s="45">
        <f t="shared" si="186"/>
        <v>5.26</v>
      </c>
      <c r="V2587" s="48">
        <f t="shared" si="187"/>
        <v>5.26</v>
      </c>
      <c r="W2587" t="s">
        <v>946</v>
      </c>
      <c r="X2587" t="s">
        <v>937</v>
      </c>
    </row>
    <row r="2588" spans="1:24" outlineLevel="1">
      <c r="A2588" s="73" t="s">
        <v>3244</v>
      </c>
      <c r="B2588" s="73" t="str">
        <f t="shared" si="188"/>
        <v>CUVEDN200</v>
      </c>
      <c r="N2588">
        <f>SUBTOTAL(9,N2582:N2587)</f>
        <v>56.930000000000007</v>
      </c>
      <c r="O2588" s="45">
        <f>SUBTOTAL(9,O2582:O2587)</f>
        <v>56.939</v>
      </c>
      <c r="P2588" s="48">
        <f>SUBTOTAL(9,P2582:P2587)</f>
        <v>66.521999999999991</v>
      </c>
      <c r="T2588">
        <f>SUBTOTAL(9,T2582:T2587)</f>
        <v>87</v>
      </c>
      <c r="U2588" s="45">
        <f>SUBTOTAL(9,U2582:U2587)</f>
        <v>86.723500000000001</v>
      </c>
      <c r="V2588" s="48">
        <f>SUBTOTAL(9,V2582:V2587)</f>
        <v>101.09800000000001</v>
      </c>
    </row>
    <row r="2589" spans="1:24" outlineLevel="2">
      <c r="A2589" t="s">
        <v>2333</v>
      </c>
      <c r="B2589" s="73" t="str">
        <f t="shared" si="188"/>
        <v>5X2</v>
      </c>
      <c r="C2589" t="s">
        <v>1643</v>
      </c>
      <c r="D2589">
        <v>4</v>
      </c>
      <c r="E2589" t="s">
        <v>1644</v>
      </c>
      <c r="F2589">
        <v>55.3</v>
      </c>
      <c r="H2589" t="s">
        <v>1643</v>
      </c>
      <c r="I2589">
        <v>39.5</v>
      </c>
      <c r="J2589">
        <v>1</v>
      </c>
      <c r="K2589">
        <v>39.5</v>
      </c>
      <c r="L2589" s="45">
        <f>VLOOKUP(H2589,'[1]CALCUL AS et AN'!$A$2:$AU$889,24,FALSE)</f>
        <v>39.5</v>
      </c>
      <c r="M2589" s="48">
        <f>VLOOKUP(H2589,'[1]CALCUL AS et AN'!$A$2:$AU$889,28,FALSE)</f>
        <v>39.5</v>
      </c>
      <c r="N2589">
        <v>158</v>
      </c>
      <c r="O2589" s="45">
        <f t="shared" si="184"/>
        <v>158</v>
      </c>
      <c r="P2589" s="48">
        <f t="shared" si="185"/>
        <v>158</v>
      </c>
      <c r="Q2589">
        <v>55.3</v>
      </c>
      <c r="R2589" s="45">
        <f>VLOOKUP(H2589,'[1]CALCUL AS et AN'!$A$2:$AU$889,46,FALSE)</f>
        <v>59.25</v>
      </c>
      <c r="S2589" s="48">
        <f>VLOOKUP(H2589,'[1]CALCUL AS et AN'!$A$2:$AU$889,47,FALSE)</f>
        <v>59.25</v>
      </c>
      <c r="T2589">
        <v>221.2</v>
      </c>
      <c r="U2589" s="45">
        <f t="shared" si="186"/>
        <v>237</v>
      </c>
      <c r="V2589" s="48">
        <f t="shared" si="187"/>
        <v>237</v>
      </c>
      <c r="W2589" t="s">
        <v>946</v>
      </c>
      <c r="X2589" t="s">
        <v>951</v>
      </c>
    </row>
    <row r="2590" spans="1:24" outlineLevel="2">
      <c r="A2590" t="s">
        <v>2333</v>
      </c>
      <c r="B2590" s="73" t="str">
        <f t="shared" si="188"/>
        <v>5X2</v>
      </c>
      <c r="C2590" t="s">
        <v>1445</v>
      </c>
      <c r="D2590">
        <v>10</v>
      </c>
      <c r="E2590" t="s">
        <v>1446</v>
      </c>
      <c r="F2590">
        <v>40.47</v>
      </c>
      <c r="H2590" t="s">
        <v>1445</v>
      </c>
      <c r="I2590">
        <v>28.7</v>
      </c>
      <c r="J2590">
        <v>1</v>
      </c>
      <c r="K2590">
        <v>28.7</v>
      </c>
      <c r="L2590" s="45">
        <f>VLOOKUP(H2590,'[1]CALCUL AS et AN'!$A$2:$AU$889,24,FALSE)</f>
        <v>28.7</v>
      </c>
      <c r="M2590" s="48">
        <f>VLOOKUP(H2590,'[1]CALCUL AS et AN'!$A$2:$AU$889,28,FALSE)</f>
        <v>28.7</v>
      </c>
      <c r="N2590">
        <v>287</v>
      </c>
      <c r="O2590" s="45">
        <f t="shared" si="184"/>
        <v>287</v>
      </c>
      <c r="P2590" s="48">
        <f t="shared" si="185"/>
        <v>287</v>
      </c>
      <c r="Q2590">
        <v>40.47</v>
      </c>
      <c r="R2590" s="45">
        <f>VLOOKUP(H2590,'[1]CALCUL AS et AN'!$A$2:$AU$889,46,FALSE)</f>
        <v>43.05</v>
      </c>
      <c r="S2590" s="48">
        <f>VLOOKUP(H2590,'[1]CALCUL AS et AN'!$A$2:$AU$889,47,FALSE)</f>
        <v>43.05</v>
      </c>
      <c r="T2590">
        <v>404.7</v>
      </c>
      <c r="U2590" s="45">
        <f t="shared" si="186"/>
        <v>430.5</v>
      </c>
      <c r="V2590" s="48">
        <f t="shared" si="187"/>
        <v>430.5</v>
      </c>
      <c r="W2590" t="s">
        <v>946</v>
      </c>
      <c r="X2590" t="s">
        <v>951</v>
      </c>
    </row>
    <row r="2591" spans="1:24" outlineLevel="1">
      <c r="A2591" s="73" t="s">
        <v>3245</v>
      </c>
      <c r="B2591" s="73" t="str">
        <f t="shared" si="188"/>
        <v>PSR5EH5X2</v>
      </c>
      <c r="N2591">
        <f>SUBTOTAL(9,N2589:N2590)</f>
        <v>445</v>
      </c>
      <c r="O2591" s="45">
        <f>SUBTOTAL(9,O2589:O2590)</f>
        <v>445</v>
      </c>
      <c r="P2591" s="48">
        <f>SUBTOTAL(9,P2589:P2590)</f>
        <v>445</v>
      </c>
      <c r="T2591">
        <f>SUBTOTAL(9,T2589:T2590)</f>
        <v>625.9</v>
      </c>
      <c r="U2591" s="45">
        <f>SUBTOTAL(9,U2589:U2590)</f>
        <v>667.5</v>
      </c>
      <c r="V2591" s="48">
        <f>SUBTOTAL(9,V2589:V2590)</f>
        <v>667.5</v>
      </c>
    </row>
    <row r="2592" spans="1:24" outlineLevel="2">
      <c r="A2592" t="s">
        <v>2370</v>
      </c>
      <c r="B2592" s="73" t="str">
        <f t="shared" si="188"/>
        <v>1.6X2.5</v>
      </c>
      <c r="C2592" t="s">
        <v>2372</v>
      </c>
      <c r="D2592">
        <v>3</v>
      </c>
      <c r="E2592" t="s">
        <v>2373</v>
      </c>
      <c r="F2592">
        <v>31.49</v>
      </c>
      <c r="H2592" t="s">
        <v>2372</v>
      </c>
      <c r="I2592">
        <v>37</v>
      </c>
      <c r="J2592">
        <v>1</v>
      </c>
      <c r="K2592">
        <v>37</v>
      </c>
      <c r="L2592" s="45">
        <f>VLOOKUP(H2592,'[1]CALCUL AS et AN'!$A$2:$AU$889,24,FALSE)</f>
        <v>22.8</v>
      </c>
      <c r="M2592" s="48">
        <f>VLOOKUP(H2592,'[1]CALCUL AS et AN'!$A$2:$AU$889,28,FALSE)</f>
        <v>22.8</v>
      </c>
      <c r="N2592">
        <v>111</v>
      </c>
      <c r="O2592" s="45">
        <f t="shared" si="184"/>
        <v>68.400000000000006</v>
      </c>
      <c r="P2592" s="48">
        <f t="shared" si="185"/>
        <v>68.400000000000006</v>
      </c>
      <c r="Q2592">
        <v>31.49</v>
      </c>
      <c r="R2592" s="45">
        <f>VLOOKUP(H2592,'[1]CALCUL AS et AN'!$A$2:$AU$889,46,FALSE)</f>
        <v>34.200000000000003</v>
      </c>
      <c r="S2592" s="48">
        <f>VLOOKUP(H2592,'[1]CALCUL AS et AN'!$A$2:$AU$889,47,FALSE)</f>
        <v>34.200000000000003</v>
      </c>
      <c r="T2592">
        <v>94.47</v>
      </c>
      <c r="U2592" s="45">
        <f t="shared" si="186"/>
        <v>102.60000000000001</v>
      </c>
      <c r="V2592" s="48">
        <f t="shared" si="187"/>
        <v>102.60000000000001</v>
      </c>
      <c r="W2592" t="s">
        <v>946</v>
      </c>
      <c r="X2592" t="s">
        <v>951</v>
      </c>
    </row>
    <row r="2593" spans="1:24" outlineLevel="2">
      <c r="A2593" t="s">
        <v>2370</v>
      </c>
      <c r="B2593" s="73" t="str">
        <f t="shared" si="188"/>
        <v>1.6X2.5</v>
      </c>
      <c r="C2593" t="s">
        <v>1368</v>
      </c>
      <c r="D2593">
        <v>2</v>
      </c>
      <c r="E2593" t="s">
        <v>2959</v>
      </c>
      <c r="F2593">
        <v>59.78</v>
      </c>
      <c r="H2593" t="s">
        <v>1368</v>
      </c>
      <c r="I2593">
        <v>42.4</v>
      </c>
      <c r="J2593">
        <v>1</v>
      </c>
      <c r="K2593">
        <v>42.4</v>
      </c>
      <c r="L2593" s="45">
        <f>VLOOKUP(H2593,'[1]CALCUL AS et AN'!$A$2:$AU$889,24,FALSE)</f>
        <v>42.4</v>
      </c>
      <c r="M2593" s="48">
        <f>VLOOKUP(H2593,'[1]CALCUL AS et AN'!$A$2:$AU$889,28,FALSE)</f>
        <v>42.4</v>
      </c>
      <c r="N2593">
        <v>84.8</v>
      </c>
      <c r="O2593" s="45">
        <f t="shared" si="184"/>
        <v>84.8</v>
      </c>
      <c r="P2593" s="48">
        <f t="shared" si="185"/>
        <v>84.8</v>
      </c>
      <c r="Q2593">
        <v>59.78</v>
      </c>
      <c r="R2593" s="45">
        <f>VLOOKUP(H2593,'[1]CALCUL AS et AN'!$A$2:$AU$889,46,FALSE)</f>
        <v>63.599999999999994</v>
      </c>
      <c r="S2593" s="48">
        <f>VLOOKUP(H2593,'[1]CALCUL AS et AN'!$A$2:$AU$889,47,FALSE)</f>
        <v>63.599999999999994</v>
      </c>
      <c r="T2593">
        <v>119.56</v>
      </c>
      <c r="U2593" s="45">
        <f t="shared" si="186"/>
        <v>127.19999999999999</v>
      </c>
      <c r="V2593" s="48">
        <f t="shared" si="187"/>
        <v>127.19999999999999</v>
      </c>
      <c r="W2593" t="s">
        <v>946</v>
      </c>
      <c r="X2593" t="s">
        <v>951</v>
      </c>
    </row>
    <row r="2594" spans="1:24" outlineLevel="1">
      <c r="A2594" s="73" t="s">
        <v>3246</v>
      </c>
      <c r="B2594" s="73" t="str">
        <f t="shared" si="188"/>
        <v>PSR2EH1.6X2.5</v>
      </c>
      <c r="N2594">
        <f>SUBTOTAL(9,N2592:N2593)</f>
        <v>195.8</v>
      </c>
      <c r="O2594" s="45">
        <f>SUBTOTAL(9,O2592:O2593)</f>
        <v>153.19999999999999</v>
      </c>
      <c r="P2594" s="48">
        <f>SUBTOTAL(9,P2592:P2593)</f>
        <v>153.19999999999999</v>
      </c>
      <c r="T2594">
        <f>SUBTOTAL(9,T2592:T2593)</f>
        <v>214.03</v>
      </c>
      <c r="U2594" s="45">
        <f>SUBTOTAL(9,U2592:U2593)</f>
        <v>229.8</v>
      </c>
      <c r="V2594" s="48">
        <f>SUBTOTAL(9,V2592:V2593)</f>
        <v>229.8</v>
      </c>
    </row>
    <row r="2595" spans="1:24" outlineLevel="2">
      <c r="A2595" t="s">
        <v>666</v>
      </c>
      <c r="B2595" s="73" t="str">
        <f t="shared" si="188"/>
        <v>B24</v>
      </c>
      <c r="C2595" t="s">
        <v>2133</v>
      </c>
      <c r="D2595">
        <v>24</v>
      </c>
      <c r="E2595" t="s">
        <v>2134</v>
      </c>
      <c r="F2595">
        <v>0.8</v>
      </c>
      <c r="H2595" t="s">
        <v>2133</v>
      </c>
      <c r="I2595">
        <v>0.52</v>
      </c>
      <c r="J2595">
        <v>1</v>
      </c>
      <c r="K2595">
        <v>0.52</v>
      </c>
      <c r="L2595" s="45">
        <f>VLOOKUP(H2595,'[1]CALCUL AS et AN'!$A$2:$AU$889,24,FALSE)</f>
        <v>0.51800000000000002</v>
      </c>
      <c r="M2595" s="48">
        <f>VLOOKUP(H2595,'[1]CALCUL AS et AN'!$A$2:$AU$889,28,FALSE)</f>
        <v>0.51800000000000002</v>
      </c>
      <c r="N2595">
        <v>12.48</v>
      </c>
      <c r="O2595" s="45">
        <f t="shared" si="184"/>
        <v>12.432</v>
      </c>
      <c r="P2595" s="48">
        <f t="shared" si="185"/>
        <v>12.432</v>
      </c>
      <c r="Q2595">
        <v>0.8</v>
      </c>
      <c r="R2595" s="45">
        <f>VLOOKUP(H2595,'[1]CALCUL AS et AN'!$A$2:$AU$889,46,FALSE)</f>
        <v>0.77700000000000002</v>
      </c>
      <c r="S2595" s="48">
        <f>VLOOKUP(H2595,'[1]CALCUL AS et AN'!$A$2:$AU$889,47,FALSE)</f>
        <v>0.77700000000000002</v>
      </c>
      <c r="T2595">
        <v>19.200000000000003</v>
      </c>
      <c r="U2595" s="45">
        <f t="shared" si="186"/>
        <v>18.648</v>
      </c>
      <c r="V2595" s="48">
        <f t="shared" si="187"/>
        <v>18.648</v>
      </c>
      <c r="W2595" t="s">
        <v>946</v>
      </c>
      <c r="X2595" t="s">
        <v>951</v>
      </c>
    </row>
    <row r="2596" spans="1:24" outlineLevel="1">
      <c r="A2596" s="73" t="s">
        <v>3247</v>
      </c>
      <c r="B2596" s="73" t="str">
        <f t="shared" si="188"/>
        <v>RTCALEB24</v>
      </c>
      <c r="N2596">
        <f>SUBTOTAL(9,N2595:N2595)</f>
        <v>12.48</v>
      </c>
      <c r="O2596" s="45">
        <f>SUBTOTAL(9,O2595:O2595)</f>
        <v>12.432</v>
      </c>
      <c r="P2596" s="48">
        <f>SUBTOTAL(9,P2595:P2595)</f>
        <v>12.432</v>
      </c>
      <c r="T2596">
        <f>SUBTOTAL(9,T2595:T2595)</f>
        <v>19.200000000000003</v>
      </c>
      <c r="U2596" s="45">
        <f>SUBTOTAL(9,U2595:U2595)</f>
        <v>18.648</v>
      </c>
      <c r="V2596" s="48">
        <f>SUBTOTAL(9,V2595:V2595)</f>
        <v>18.648</v>
      </c>
    </row>
    <row r="2597" spans="1:24" outlineLevel="2">
      <c r="A2597" t="s">
        <v>2569</v>
      </c>
      <c r="B2597" s="73" t="str">
        <f t="shared" si="188"/>
        <v>6L17</v>
      </c>
      <c r="C2597" t="s">
        <v>632</v>
      </c>
      <c r="D2597">
        <v>0.06</v>
      </c>
      <c r="E2597" t="s">
        <v>1514</v>
      </c>
      <c r="F2597">
        <v>12.91</v>
      </c>
      <c r="H2597" t="s">
        <v>632</v>
      </c>
      <c r="I2597">
        <v>4.7300000000000004</v>
      </c>
      <c r="J2597">
        <v>0.33</v>
      </c>
      <c r="K2597">
        <v>14.333333333333334</v>
      </c>
      <c r="L2597" s="45">
        <f>VLOOKUP(H2597,'[1]CALCUL AS et AN'!$A$2:$AU$889,24,FALSE)</f>
        <v>4.7320000000000002</v>
      </c>
      <c r="M2597" s="48">
        <f>VLOOKUP(H2597,'[1]CALCUL AS et AN'!$A$2:$AU$889,28,FALSE)</f>
        <v>4.7779999999999996</v>
      </c>
      <c r="N2597">
        <v>0.86</v>
      </c>
      <c r="O2597" s="45">
        <f t="shared" si="184"/>
        <v>0.28392000000000001</v>
      </c>
      <c r="P2597" s="48">
        <f t="shared" si="185"/>
        <v>0.28667999999999999</v>
      </c>
      <c r="Q2597">
        <v>12.91</v>
      </c>
      <c r="R2597" s="45">
        <f>VLOOKUP(H2597,'[1]CALCUL AS et AN'!$A$2:$AU$889,46,FALSE)</f>
        <v>6.2935600000000003</v>
      </c>
      <c r="S2597" s="48">
        <f>VLOOKUP(H2597,'[1]CALCUL AS et AN'!$A$2:$AU$889,47,FALSE)</f>
        <v>6.3547399999999996</v>
      </c>
      <c r="T2597">
        <v>0.77459999999999996</v>
      </c>
      <c r="U2597" s="45">
        <f t="shared" si="186"/>
        <v>0.37761359999999999</v>
      </c>
      <c r="V2597" s="48">
        <f t="shared" si="187"/>
        <v>0.38128439999999997</v>
      </c>
      <c r="W2597" t="s">
        <v>937</v>
      </c>
      <c r="X2597" t="s">
        <v>937</v>
      </c>
    </row>
    <row r="2598" spans="1:24" outlineLevel="1">
      <c r="A2598" s="73" t="s">
        <v>3248</v>
      </c>
      <c r="B2598" s="73" t="str">
        <f t="shared" si="188"/>
        <v>PVC6316L17</v>
      </c>
      <c r="N2598">
        <f>SUBTOTAL(9,N2597:N2597)</f>
        <v>0.86</v>
      </c>
      <c r="O2598" s="45">
        <f>SUBTOTAL(9,O2597:O2597)</f>
        <v>0.28392000000000001</v>
      </c>
      <c r="P2598" s="48">
        <f>SUBTOTAL(9,P2597:P2597)</f>
        <v>0.28667999999999999</v>
      </c>
      <c r="T2598">
        <f>SUBTOTAL(9,T2597:T2597)</f>
        <v>0.77459999999999996</v>
      </c>
      <c r="U2598" s="45">
        <f>SUBTOTAL(9,U2597:U2597)</f>
        <v>0.37761359999999999</v>
      </c>
      <c r="V2598" s="48">
        <f>SUBTOTAL(9,V2597:V2597)</f>
        <v>0.38128439999999997</v>
      </c>
    </row>
    <row r="2599" spans="1:24" outlineLevel="2">
      <c r="A2599" t="s">
        <v>105</v>
      </c>
      <c r="B2599" s="73" t="str">
        <f t="shared" si="188"/>
        <v/>
      </c>
      <c r="C2599">
        <v>8434000618</v>
      </c>
      <c r="D2599">
        <v>2</v>
      </c>
      <c r="E2599" t="s">
        <v>2272</v>
      </c>
      <c r="F2599">
        <v>0.02</v>
      </c>
      <c r="H2599">
        <v>8434000618</v>
      </c>
      <c r="I2599">
        <v>8.3000000000000007</v>
      </c>
      <c r="J2599">
        <v>500</v>
      </c>
      <c r="K2599">
        <v>1.66E-2</v>
      </c>
      <c r="L2599" s="45">
        <f>VLOOKUP(H2599,'[1]CALCUL AS et AN'!$A$2:$AU$889,24,FALSE)</f>
        <v>1.66E-2</v>
      </c>
      <c r="M2599" s="48">
        <f>VLOOKUP(H2599,'[1]CALCUL AS et AN'!$A$2:$AU$889,28,FALSE)</f>
        <v>1.66E-2</v>
      </c>
      <c r="N2599">
        <v>3.32E-2</v>
      </c>
      <c r="O2599" s="45">
        <f t="shared" si="184"/>
        <v>3.32E-2</v>
      </c>
      <c r="P2599" s="48">
        <f t="shared" si="185"/>
        <v>3.32E-2</v>
      </c>
      <c r="Q2599">
        <v>0.02</v>
      </c>
      <c r="R2599" s="45">
        <f>VLOOKUP(H2599,'[1]CALCUL AS et AN'!$A$2:$AU$889,46,FALSE)</f>
        <v>2.0750000000000001E-2</v>
      </c>
      <c r="S2599" s="48">
        <f>VLOOKUP(H2599,'[1]CALCUL AS et AN'!$A$2:$AU$889,47,FALSE)</f>
        <v>2.0750000000000001E-2</v>
      </c>
      <c r="T2599">
        <v>0.04</v>
      </c>
      <c r="U2599" s="45">
        <f t="shared" si="186"/>
        <v>4.1500000000000002E-2</v>
      </c>
      <c r="V2599" s="48">
        <f t="shared" si="187"/>
        <v>4.1500000000000002E-2</v>
      </c>
      <c r="W2599" t="s">
        <v>1361</v>
      </c>
      <c r="X2599" t="s">
        <v>951</v>
      </c>
    </row>
    <row r="2600" spans="1:24" outlineLevel="2">
      <c r="A2600" t="s">
        <v>105</v>
      </c>
      <c r="B2600" s="73" t="str">
        <f t="shared" si="188"/>
        <v/>
      </c>
      <c r="C2600">
        <v>8710605018</v>
      </c>
      <c r="D2600">
        <v>2</v>
      </c>
      <c r="E2600" t="s">
        <v>2707</v>
      </c>
      <c r="F2600">
        <v>0.3</v>
      </c>
      <c r="H2600">
        <v>8710605018</v>
      </c>
      <c r="I2600">
        <v>0.11</v>
      </c>
      <c r="J2600">
        <v>1</v>
      </c>
      <c r="K2600">
        <v>0.11</v>
      </c>
      <c r="L2600" s="45">
        <f>VLOOKUP(H2600,'[1]CALCUL AS et AN'!$A$2:$AU$889,24,FALSE)</f>
        <v>0.108</v>
      </c>
      <c r="M2600" s="48">
        <f>VLOOKUP(H2600,'[1]CALCUL AS et AN'!$A$2:$AU$889,28,FALSE)</f>
        <v>0.108</v>
      </c>
      <c r="N2600">
        <v>0.22</v>
      </c>
      <c r="O2600" s="45">
        <f t="shared" si="184"/>
        <v>0.216</v>
      </c>
      <c r="P2600" s="48">
        <f t="shared" si="185"/>
        <v>0.216</v>
      </c>
      <c r="Q2600">
        <v>0.3</v>
      </c>
      <c r="R2600" s="45">
        <f>VLOOKUP(H2600,'[1]CALCUL AS et AN'!$A$2:$AU$889,46,FALSE)</f>
        <v>0.16200000000000001</v>
      </c>
      <c r="S2600" s="48">
        <f>VLOOKUP(H2600,'[1]CALCUL AS et AN'!$A$2:$AU$889,47,FALSE)</f>
        <v>0.16200000000000001</v>
      </c>
      <c r="T2600">
        <v>0.6</v>
      </c>
      <c r="U2600" s="45">
        <f t="shared" si="186"/>
        <v>0.32400000000000001</v>
      </c>
      <c r="V2600" s="48">
        <f t="shared" si="187"/>
        <v>0.32400000000000001</v>
      </c>
      <c r="W2600" t="s">
        <v>1361</v>
      </c>
      <c r="X2600" t="s">
        <v>951</v>
      </c>
    </row>
    <row r="2601" spans="1:24" outlineLevel="2">
      <c r="A2601" t="s">
        <v>105</v>
      </c>
      <c r="B2601" s="73" t="str">
        <f t="shared" si="188"/>
        <v/>
      </c>
      <c r="C2601">
        <v>8110608018</v>
      </c>
      <c r="D2601">
        <v>100</v>
      </c>
      <c r="E2601" t="s">
        <v>2084</v>
      </c>
      <c r="F2601">
        <v>0.28199999999999997</v>
      </c>
      <c r="H2601">
        <v>8110608018</v>
      </c>
      <c r="I2601">
        <v>0.17</v>
      </c>
      <c r="J2601">
        <v>1</v>
      </c>
      <c r="K2601">
        <v>0.17</v>
      </c>
      <c r="L2601" s="45">
        <f>VLOOKUP(H2601,'[1]CALCUL AS et AN'!$A$2:$AU$889,24,FALSE)</f>
        <v>0.16700000000000001</v>
      </c>
      <c r="M2601" s="48">
        <f>VLOOKUP(H2601,'[1]CALCUL AS et AN'!$A$2:$AU$889,28,FALSE)</f>
        <v>0.16700000000000001</v>
      </c>
      <c r="N2601">
        <v>17</v>
      </c>
      <c r="O2601" s="45">
        <f t="shared" si="184"/>
        <v>16.7</v>
      </c>
      <c r="P2601" s="48">
        <f t="shared" si="185"/>
        <v>16.7</v>
      </c>
      <c r="Q2601">
        <v>0.28199999999999997</v>
      </c>
      <c r="R2601" s="45">
        <f>VLOOKUP(H2601,'[1]CALCUL AS et AN'!$A$2:$AU$889,46,FALSE)</f>
        <v>0.2505</v>
      </c>
      <c r="S2601" s="48">
        <f>VLOOKUP(H2601,'[1]CALCUL AS et AN'!$A$2:$AU$889,47,FALSE)</f>
        <v>0.2505</v>
      </c>
      <c r="T2601">
        <v>28.199999999999996</v>
      </c>
      <c r="U2601" s="45">
        <f t="shared" si="186"/>
        <v>25.05</v>
      </c>
      <c r="V2601" s="48">
        <f t="shared" si="187"/>
        <v>25.05</v>
      </c>
      <c r="W2601" t="s">
        <v>1361</v>
      </c>
      <c r="X2601" t="s">
        <v>951</v>
      </c>
    </row>
    <row r="2602" spans="1:24" outlineLevel="2">
      <c r="A2602" t="s">
        <v>105</v>
      </c>
      <c r="B2602" s="73" t="str">
        <f t="shared" si="188"/>
        <v/>
      </c>
      <c r="C2602" t="s">
        <v>2391</v>
      </c>
      <c r="D2602">
        <v>4</v>
      </c>
      <c r="E2602" t="s">
        <v>2392</v>
      </c>
      <c r="F2602">
        <v>0.54900000000000004</v>
      </c>
      <c r="H2602" t="s">
        <v>2391</v>
      </c>
      <c r="I2602">
        <v>0.37</v>
      </c>
      <c r="J2602">
        <v>1</v>
      </c>
      <c r="K2602">
        <v>0.37</v>
      </c>
      <c r="L2602" s="45">
        <f>VLOOKUP(H2602,'[1]CALCUL AS et AN'!$A$2:$AU$889,24,FALSE)</f>
        <v>0.36599999999999999</v>
      </c>
      <c r="M2602" s="48">
        <f>VLOOKUP(H2602,'[1]CALCUL AS et AN'!$A$2:$AU$889,28,FALSE)</f>
        <v>0.36599999999999999</v>
      </c>
      <c r="N2602">
        <v>1.48</v>
      </c>
      <c r="O2602" s="45">
        <f t="shared" si="184"/>
        <v>1.464</v>
      </c>
      <c r="P2602" s="48">
        <f t="shared" si="185"/>
        <v>1.464</v>
      </c>
      <c r="Q2602">
        <v>0.54900000000000004</v>
      </c>
      <c r="R2602" s="45">
        <f>VLOOKUP(H2602,'[1]CALCUL AS et AN'!$A$2:$AU$889,46,FALSE)</f>
        <v>0.54899999999999993</v>
      </c>
      <c r="S2602" s="48">
        <f>VLOOKUP(H2602,'[1]CALCUL AS et AN'!$A$2:$AU$889,47,FALSE)</f>
        <v>0.54899999999999993</v>
      </c>
      <c r="T2602">
        <v>2.1960000000000002</v>
      </c>
      <c r="U2602" s="45">
        <f t="shared" si="186"/>
        <v>2.1959999999999997</v>
      </c>
      <c r="V2602" s="48">
        <f t="shared" si="187"/>
        <v>2.1959999999999997</v>
      </c>
      <c r="W2602" t="s">
        <v>1361</v>
      </c>
      <c r="X2602" t="s">
        <v>937</v>
      </c>
    </row>
    <row r="2603" spans="1:24" outlineLevel="2">
      <c r="A2603" t="s">
        <v>105</v>
      </c>
      <c r="B2603" s="73" t="str">
        <f t="shared" si="188"/>
        <v/>
      </c>
      <c r="C2603" t="s">
        <v>2394</v>
      </c>
      <c r="D2603">
        <v>4</v>
      </c>
      <c r="E2603" t="s">
        <v>2395</v>
      </c>
      <c r="F2603">
        <v>0.78</v>
      </c>
      <c r="H2603" t="s">
        <v>2394</v>
      </c>
      <c r="I2603">
        <v>1.05</v>
      </c>
      <c r="J2603">
        <v>1</v>
      </c>
      <c r="K2603">
        <v>1.05</v>
      </c>
      <c r="L2603" s="45">
        <f>VLOOKUP(H2603,'[1]CALCUL AS et AN'!$A$2:$AU$889,24,FALSE)</f>
        <v>1.0529999999999999</v>
      </c>
      <c r="M2603" s="48">
        <f>VLOOKUP(H2603,'[1]CALCUL AS et AN'!$A$2:$AU$889,28,FALSE)</f>
        <v>1.0529999999999999</v>
      </c>
      <c r="N2603">
        <v>4.2</v>
      </c>
      <c r="O2603" s="45">
        <f t="shared" si="184"/>
        <v>4.2119999999999997</v>
      </c>
      <c r="P2603" s="48">
        <f t="shared" si="185"/>
        <v>4.2119999999999997</v>
      </c>
      <c r="Q2603">
        <v>0.78</v>
      </c>
      <c r="R2603" s="45">
        <f>VLOOKUP(H2603,'[1]CALCUL AS et AN'!$A$2:$AU$889,46,FALSE)</f>
        <v>1.5794999999999999</v>
      </c>
      <c r="S2603" s="48">
        <f>VLOOKUP(H2603,'[1]CALCUL AS et AN'!$A$2:$AU$889,47,FALSE)</f>
        <v>1.5794999999999999</v>
      </c>
      <c r="T2603">
        <v>3.12</v>
      </c>
      <c r="U2603" s="45">
        <f t="shared" si="186"/>
        <v>6.3179999999999996</v>
      </c>
      <c r="V2603" s="48">
        <f t="shared" si="187"/>
        <v>6.3179999999999996</v>
      </c>
      <c r="W2603" t="s">
        <v>1361</v>
      </c>
      <c r="X2603" t="s">
        <v>937</v>
      </c>
    </row>
    <row r="2604" spans="1:24" outlineLevel="2">
      <c r="A2604" t="s">
        <v>105</v>
      </c>
      <c r="B2604" s="73" t="str">
        <f t="shared" si="188"/>
        <v/>
      </c>
      <c r="C2604">
        <v>8210603018</v>
      </c>
      <c r="D2604">
        <v>8</v>
      </c>
      <c r="E2604" t="s">
        <v>2088</v>
      </c>
      <c r="F2604">
        <v>6.8000000000000005E-2</v>
      </c>
      <c r="H2604">
        <v>8210603018</v>
      </c>
      <c r="I2604">
        <v>0.11</v>
      </c>
      <c r="J2604">
        <v>1</v>
      </c>
      <c r="K2604">
        <v>0.11</v>
      </c>
      <c r="L2604" s="45">
        <f>VLOOKUP(H2604,'[1]CALCUL AS et AN'!$A$2:$AU$889,24,FALSE)</f>
        <v>0.108</v>
      </c>
      <c r="M2604" s="48">
        <f>VLOOKUP(H2604,'[1]CALCUL AS et AN'!$A$2:$AU$889,28,FALSE)</f>
        <v>0.108</v>
      </c>
      <c r="N2604">
        <v>0.88</v>
      </c>
      <c r="O2604" s="45">
        <f t="shared" si="184"/>
        <v>0.86399999999999999</v>
      </c>
      <c r="P2604" s="48">
        <f t="shared" si="185"/>
        <v>0.86399999999999999</v>
      </c>
      <c r="Q2604">
        <v>6.8000000000000005E-2</v>
      </c>
      <c r="R2604" s="45">
        <f>VLOOKUP(H2604,'[1]CALCUL AS et AN'!$A$2:$AU$889,46,FALSE)</f>
        <v>0.16200000000000001</v>
      </c>
      <c r="S2604" s="48">
        <f>VLOOKUP(H2604,'[1]CALCUL AS et AN'!$A$2:$AU$889,47,FALSE)</f>
        <v>0.16200000000000001</v>
      </c>
      <c r="T2604">
        <v>0.54400000000000004</v>
      </c>
      <c r="U2604" s="45">
        <f t="shared" si="186"/>
        <v>1.296</v>
      </c>
      <c r="V2604" s="48">
        <f t="shared" si="187"/>
        <v>1.296</v>
      </c>
      <c r="W2604" t="s">
        <v>1361</v>
      </c>
      <c r="X2604" t="s">
        <v>951</v>
      </c>
    </row>
    <row r="2605" spans="1:24" outlineLevel="2">
      <c r="A2605" t="s">
        <v>105</v>
      </c>
      <c r="B2605" s="73" t="str">
        <f t="shared" si="188"/>
        <v/>
      </c>
      <c r="C2605">
        <v>8210707018</v>
      </c>
      <c r="D2605">
        <v>40</v>
      </c>
      <c r="E2605" t="s">
        <v>2090</v>
      </c>
      <c r="F2605">
        <v>0.158</v>
      </c>
      <c r="H2605">
        <v>8210707018</v>
      </c>
      <c r="I2605">
        <v>0.11</v>
      </c>
      <c r="J2605">
        <v>1</v>
      </c>
      <c r="K2605">
        <v>0.11</v>
      </c>
      <c r="L2605" s="45">
        <f>VLOOKUP(H2605,'[1]CALCUL AS et AN'!$A$2:$AU$889,24,FALSE)</f>
        <v>0.1056</v>
      </c>
      <c r="M2605" s="48">
        <f>VLOOKUP(H2605,'[1]CALCUL AS et AN'!$A$2:$AU$889,28,FALSE)</f>
        <v>0.1056</v>
      </c>
      <c r="N2605">
        <v>4.4000000000000004</v>
      </c>
      <c r="O2605" s="45">
        <f t="shared" si="184"/>
        <v>4.2240000000000002</v>
      </c>
      <c r="P2605" s="48">
        <f t="shared" si="185"/>
        <v>4.2240000000000002</v>
      </c>
      <c r="Q2605">
        <v>0.12</v>
      </c>
      <c r="R2605" s="45">
        <f>VLOOKUP(H2605,'[1]CALCUL AS et AN'!$A$2:$AU$889,46,FALSE)</f>
        <v>0.15839999999999999</v>
      </c>
      <c r="S2605" s="48">
        <f>VLOOKUP(H2605,'[1]CALCUL AS et AN'!$A$2:$AU$889,47,FALSE)</f>
        <v>0.15839999999999999</v>
      </c>
      <c r="T2605">
        <v>4.8</v>
      </c>
      <c r="U2605" s="45">
        <f t="shared" si="186"/>
        <v>6.3359999999999994</v>
      </c>
      <c r="V2605" s="48">
        <f t="shared" si="187"/>
        <v>6.3359999999999994</v>
      </c>
      <c r="W2605" t="s">
        <v>1361</v>
      </c>
      <c r="X2605" t="s">
        <v>951</v>
      </c>
    </row>
    <row r="2606" spans="1:24" outlineLevel="2">
      <c r="A2606" t="s">
        <v>105</v>
      </c>
      <c r="B2606" s="73" t="str">
        <f t="shared" si="188"/>
        <v/>
      </c>
      <c r="C2606">
        <v>8412602518</v>
      </c>
      <c r="D2606">
        <v>2</v>
      </c>
      <c r="E2606" t="s">
        <v>2268</v>
      </c>
      <c r="F2606">
        <v>0.05</v>
      </c>
      <c r="H2606">
        <v>8412602518</v>
      </c>
      <c r="I2606">
        <v>7.04</v>
      </c>
      <c r="J2606">
        <v>200</v>
      </c>
      <c r="K2606">
        <v>3.5200000000000002E-2</v>
      </c>
      <c r="L2606" s="45">
        <f>VLOOKUP(H2606,'[1]CALCUL AS et AN'!$A$2:$AU$889,24,FALSE)</f>
        <v>3.5200000000000002E-2</v>
      </c>
      <c r="M2606" s="48">
        <f>VLOOKUP(H2606,'[1]CALCUL AS et AN'!$A$2:$AU$889,28,FALSE)</f>
        <v>3.5200000000000002E-2</v>
      </c>
      <c r="N2606">
        <v>7.0400000000000004E-2</v>
      </c>
      <c r="O2606" s="45">
        <f t="shared" si="184"/>
        <v>7.0400000000000004E-2</v>
      </c>
      <c r="P2606" s="48">
        <f t="shared" si="185"/>
        <v>7.0400000000000004E-2</v>
      </c>
      <c r="Q2606">
        <v>0.05</v>
      </c>
      <c r="R2606" s="45">
        <f>VLOOKUP(H2606,'[1]CALCUL AS et AN'!$A$2:$AU$889,46,FALSE)</f>
        <v>5.28E-2</v>
      </c>
      <c r="S2606" s="48">
        <f>VLOOKUP(H2606,'[1]CALCUL AS et AN'!$A$2:$AU$889,47,FALSE)</f>
        <v>5.28E-2</v>
      </c>
      <c r="T2606">
        <v>0.1</v>
      </c>
      <c r="U2606" s="45">
        <f t="shared" si="186"/>
        <v>0.1056</v>
      </c>
      <c r="V2606" s="48">
        <f t="shared" si="187"/>
        <v>0.1056</v>
      </c>
      <c r="W2606" t="s">
        <v>1361</v>
      </c>
      <c r="X2606" t="s">
        <v>951</v>
      </c>
    </row>
    <row r="2607" spans="1:24" outlineLevel="2">
      <c r="A2607" t="s">
        <v>105</v>
      </c>
      <c r="B2607" s="73" t="str">
        <f t="shared" si="188"/>
        <v/>
      </c>
      <c r="C2607" t="s">
        <v>648</v>
      </c>
      <c r="D2607">
        <v>2.5</v>
      </c>
      <c r="E2607" t="s">
        <v>2053</v>
      </c>
      <c r="F2607">
        <v>13.19</v>
      </c>
      <c r="H2607" t="s">
        <v>648</v>
      </c>
      <c r="I2607">
        <v>14.87</v>
      </c>
      <c r="J2607">
        <v>1.8</v>
      </c>
      <c r="K2607">
        <v>8.2611111111111111</v>
      </c>
      <c r="L2607" s="45">
        <f>VLOOKUP(H2607,'[1]CALCUL AS et AN'!$A$2:$AU$889,24,FALSE)</f>
        <v>8.26</v>
      </c>
      <c r="M2607" s="48">
        <f>VLOOKUP(H2607,'[1]CALCUL AS et AN'!$A$2:$AU$889,28,FALSE)</f>
        <v>10.92</v>
      </c>
      <c r="N2607">
        <v>20.652777777777779</v>
      </c>
      <c r="O2607" s="45">
        <f t="shared" si="184"/>
        <v>20.65</v>
      </c>
      <c r="P2607" s="48">
        <f t="shared" si="185"/>
        <v>27.3</v>
      </c>
      <c r="Q2607">
        <v>13.19</v>
      </c>
      <c r="R2607" s="45">
        <f>VLOOKUP(H2607,'[1]CALCUL AS et AN'!$A$2:$AU$889,46,FALSE)</f>
        <v>12.39</v>
      </c>
      <c r="S2607" s="48">
        <f>VLOOKUP(H2607,'[1]CALCUL AS et AN'!$A$2:$AU$889,47,FALSE)</f>
        <v>16.38</v>
      </c>
      <c r="T2607">
        <v>32.975000000000001</v>
      </c>
      <c r="U2607" s="45">
        <f t="shared" si="186"/>
        <v>30.975000000000001</v>
      </c>
      <c r="V2607" s="48">
        <f t="shared" si="187"/>
        <v>40.949999999999996</v>
      </c>
      <c r="W2607" t="s">
        <v>1361</v>
      </c>
      <c r="X2607" t="s">
        <v>937</v>
      </c>
    </row>
    <row r="2608" spans="1:24" outlineLevel="2">
      <c r="A2608" t="s">
        <v>105</v>
      </c>
      <c r="B2608" s="73" t="str">
        <f t="shared" si="188"/>
        <v/>
      </c>
      <c r="C2608" t="s">
        <v>650</v>
      </c>
      <c r="D2608">
        <v>11.67</v>
      </c>
      <c r="E2608" t="s">
        <v>2047</v>
      </c>
      <c r="F2608">
        <v>11.27</v>
      </c>
      <c r="H2608" t="s">
        <v>650</v>
      </c>
      <c r="I2608">
        <v>7.05</v>
      </c>
      <c r="J2608">
        <v>1</v>
      </c>
      <c r="K2608">
        <v>7.05</v>
      </c>
      <c r="L2608" s="45">
        <f>VLOOKUP(H2608,'[1]CALCUL AS et AN'!$A$2:$AU$889,24,FALSE)</f>
        <v>7.05</v>
      </c>
      <c r="M2608" s="48">
        <f>VLOOKUP(H2608,'[1]CALCUL AS et AN'!$A$2:$AU$889,28,FALSE)</f>
        <v>7.4</v>
      </c>
      <c r="N2608">
        <v>82.273499999999999</v>
      </c>
      <c r="O2608" s="45">
        <f t="shared" si="184"/>
        <v>82.273499999999999</v>
      </c>
      <c r="P2608" s="48">
        <f t="shared" si="185"/>
        <v>86.358000000000004</v>
      </c>
      <c r="Q2608">
        <v>11.27</v>
      </c>
      <c r="R2608" s="45">
        <f>VLOOKUP(H2608,'[1]CALCUL AS et AN'!$A$2:$AU$889,46,FALSE)</f>
        <v>8.8125</v>
      </c>
      <c r="S2608" s="48">
        <f>VLOOKUP(H2608,'[1]CALCUL AS et AN'!$A$2:$AU$889,47,FALSE)</f>
        <v>9.25</v>
      </c>
      <c r="T2608">
        <v>131.52089999999998</v>
      </c>
      <c r="U2608" s="45">
        <f t="shared" si="186"/>
        <v>102.841875</v>
      </c>
      <c r="V2608" s="48">
        <f t="shared" si="187"/>
        <v>107.94750000000001</v>
      </c>
      <c r="W2608" t="s">
        <v>1361</v>
      </c>
      <c r="X2608" t="s">
        <v>937</v>
      </c>
    </row>
    <row r="2609" spans="1:24" outlineLevel="2">
      <c r="A2609" t="s">
        <v>105</v>
      </c>
      <c r="B2609" s="73" t="str">
        <f t="shared" si="188"/>
        <v/>
      </c>
      <c r="C2609" t="s">
        <v>2077</v>
      </c>
      <c r="D2609">
        <v>4</v>
      </c>
      <c r="E2609" t="s">
        <v>2078</v>
      </c>
      <c r="F2609">
        <v>7.55</v>
      </c>
      <c r="H2609" t="s">
        <v>2077</v>
      </c>
      <c r="I2609">
        <v>3.32</v>
      </c>
      <c r="J2609">
        <v>6.06</v>
      </c>
      <c r="K2609">
        <v>0.54785478547854782</v>
      </c>
      <c r="L2609" s="45">
        <f>VLOOKUP(H2609,'[1]CALCUL AS et AN'!$A$2:$AU$889,24,FALSE)</f>
        <v>3.29</v>
      </c>
      <c r="M2609" s="48">
        <f>VLOOKUP(H2609,'[1]CALCUL AS et AN'!$A$2:$AU$889,28,FALSE)</f>
        <v>3.32</v>
      </c>
      <c r="N2609">
        <v>2.1914191419141913</v>
      </c>
      <c r="O2609" s="45">
        <f t="shared" si="184"/>
        <v>13.16</v>
      </c>
      <c r="P2609" s="48">
        <f t="shared" si="185"/>
        <v>13.28</v>
      </c>
      <c r="Q2609">
        <v>7.55</v>
      </c>
      <c r="R2609" s="45">
        <f>VLOOKUP(H2609,'[1]CALCUL AS et AN'!$A$2:$AU$889,46,FALSE)</f>
        <v>8.2249999999999996</v>
      </c>
      <c r="S2609" s="48">
        <f>VLOOKUP(H2609,'[1]CALCUL AS et AN'!$A$2:$AU$889,47,FALSE)</f>
        <v>8.2999999999999989</v>
      </c>
      <c r="T2609">
        <v>30.2</v>
      </c>
      <c r="U2609" s="45">
        <f t="shared" si="186"/>
        <v>32.9</v>
      </c>
      <c r="V2609" s="48">
        <f t="shared" si="187"/>
        <v>33.199999999999996</v>
      </c>
      <c r="W2609" t="s">
        <v>1361</v>
      </c>
      <c r="X2609" t="s">
        <v>951</v>
      </c>
    </row>
    <row r="2610" spans="1:24" outlineLevel="2">
      <c r="A2610" t="s">
        <v>105</v>
      </c>
      <c r="B2610" s="73" t="str">
        <f t="shared" si="188"/>
        <v/>
      </c>
      <c r="C2610" t="s">
        <v>572</v>
      </c>
      <c r="D2610">
        <v>1</v>
      </c>
      <c r="E2610" t="s">
        <v>573</v>
      </c>
      <c r="F2610">
        <v>20.91</v>
      </c>
      <c r="H2610" t="s">
        <v>572</v>
      </c>
      <c r="I2610">
        <v>14.64</v>
      </c>
      <c r="J2610">
        <v>1</v>
      </c>
      <c r="K2610">
        <v>14.64</v>
      </c>
      <c r="L2610" s="45">
        <f>VLOOKUP(H2610,'[1]CALCUL AS et AN'!$A$2:$AU$889,24,FALSE)</f>
        <v>14.64</v>
      </c>
      <c r="M2610" s="48">
        <f>VLOOKUP(H2610,'[1]CALCUL AS et AN'!$A$2:$AU$889,28,FALSE)</f>
        <v>15.811200000000001</v>
      </c>
      <c r="N2610">
        <v>14.64</v>
      </c>
      <c r="O2610" s="45">
        <f t="shared" si="184"/>
        <v>14.64</v>
      </c>
      <c r="P2610" s="48">
        <f t="shared" si="185"/>
        <v>15.811200000000001</v>
      </c>
      <c r="Q2610">
        <v>20.91</v>
      </c>
      <c r="R2610" s="45">
        <f>VLOOKUP(H2610,'[1]CALCUL AS et AN'!$A$2:$AU$889,46,FALSE)</f>
        <v>21.96</v>
      </c>
      <c r="S2610" s="48">
        <f>VLOOKUP(H2610,'[1]CALCUL AS et AN'!$A$2:$AU$889,47,FALSE)</f>
        <v>23.716800000000003</v>
      </c>
      <c r="T2610">
        <v>20.91</v>
      </c>
      <c r="U2610" s="45">
        <f t="shared" si="186"/>
        <v>21.96</v>
      </c>
      <c r="V2610" s="48">
        <f t="shared" si="187"/>
        <v>23.716800000000003</v>
      </c>
      <c r="W2610" t="s">
        <v>1361</v>
      </c>
      <c r="X2610" t="s">
        <v>937</v>
      </c>
    </row>
    <row r="2611" spans="1:24" outlineLevel="2">
      <c r="A2611" t="s">
        <v>105</v>
      </c>
      <c r="B2611" s="73" t="str">
        <f t="shared" si="188"/>
        <v/>
      </c>
      <c r="C2611" t="s">
        <v>2202</v>
      </c>
      <c r="D2611">
        <v>4</v>
      </c>
      <c r="E2611" t="s">
        <v>2203</v>
      </c>
      <c r="F2611">
        <v>10.32</v>
      </c>
      <c r="H2611" t="s">
        <v>2202</v>
      </c>
      <c r="I2611">
        <v>7.67</v>
      </c>
      <c r="J2611">
        <v>1</v>
      </c>
      <c r="K2611">
        <v>7.67</v>
      </c>
      <c r="L2611" s="45">
        <f>VLOOKUP(H2611,'[1]CALCUL AS et AN'!$A$2:$AU$889,24,FALSE)</f>
        <v>7.6711999999999998</v>
      </c>
      <c r="M2611" s="48">
        <f>VLOOKUP(H2611,'[1]CALCUL AS et AN'!$A$2:$AU$889,28,FALSE)</f>
        <v>7.6711999999999998</v>
      </c>
      <c r="N2611">
        <v>30.68</v>
      </c>
      <c r="O2611" s="45">
        <f t="shared" si="184"/>
        <v>30.684799999999999</v>
      </c>
      <c r="P2611" s="48">
        <f t="shared" si="185"/>
        <v>30.684799999999999</v>
      </c>
      <c r="Q2611">
        <v>10.32</v>
      </c>
      <c r="R2611" s="45">
        <f>VLOOKUP(H2611,'[1]CALCUL AS et AN'!$A$2:$AU$889,46,FALSE)</f>
        <v>11.5068</v>
      </c>
      <c r="S2611" s="48">
        <f>VLOOKUP(H2611,'[1]CALCUL AS et AN'!$A$2:$AU$889,47,FALSE)</f>
        <v>11.5068</v>
      </c>
      <c r="T2611">
        <v>41.28</v>
      </c>
      <c r="U2611" s="45">
        <f t="shared" si="186"/>
        <v>46.027200000000001</v>
      </c>
      <c r="V2611" s="48">
        <f t="shared" si="187"/>
        <v>46.027200000000001</v>
      </c>
      <c r="W2611" t="s">
        <v>1361</v>
      </c>
      <c r="X2611" t="s">
        <v>951</v>
      </c>
    </row>
    <row r="2612" spans="1:24" outlineLevel="2">
      <c r="A2612" t="s">
        <v>105</v>
      </c>
      <c r="B2612" s="73" t="str">
        <f t="shared" si="188"/>
        <v/>
      </c>
      <c r="C2612" t="s">
        <v>2214</v>
      </c>
      <c r="D2612">
        <v>2</v>
      </c>
      <c r="E2612" t="s">
        <v>2215</v>
      </c>
      <c r="F2612">
        <v>12.35</v>
      </c>
      <c r="H2612" t="s">
        <v>2214</v>
      </c>
      <c r="I2612">
        <v>9.18</v>
      </c>
      <c r="J2612">
        <v>1</v>
      </c>
      <c r="K2612">
        <v>9.18</v>
      </c>
      <c r="L2612" s="45">
        <f>VLOOKUP(H2612,'[1]CALCUL AS et AN'!$A$2:$AU$889,24,FALSE)</f>
        <v>9.1764500000000009</v>
      </c>
      <c r="M2612" s="48">
        <f>VLOOKUP(H2612,'[1]CALCUL AS et AN'!$A$2:$AU$889,28,FALSE)</f>
        <v>9.1764500000000009</v>
      </c>
      <c r="N2612">
        <v>18.36</v>
      </c>
      <c r="O2612" s="45">
        <f t="shared" si="184"/>
        <v>18.352900000000002</v>
      </c>
      <c r="P2612" s="48">
        <f t="shared" si="185"/>
        <v>18.352900000000002</v>
      </c>
      <c r="Q2612">
        <v>12.35</v>
      </c>
      <c r="R2612" s="45">
        <f>VLOOKUP(H2612,'[1]CALCUL AS et AN'!$A$2:$AU$889,46,FALSE)</f>
        <v>13.764675</v>
      </c>
      <c r="S2612" s="48">
        <f>VLOOKUP(H2612,'[1]CALCUL AS et AN'!$A$2:$AU$889,47,FALSE)</f>
        <v>13.764675</v>
      </c>
      <c r="T2612">
        <v>24.7</v>
      </c>
      <c r="U2612" s="45">
        <f t="shared" si="186"/>
        <v>27.529350000000001</v>
      </c>
      <c r="V2612" s="48">
        <f t="shared" si="187"/>
        <v>27.529350000000001</v>
      </c>
      <c r="W2612" t="s">
        <v>1361</v>
      </c>
      <c r="X2612" t="s">
        <v>951</v>
      </c>
    </row>
    <row r="2613" spans="1:24" outlineLevel="2">
      <c r="A2613" t="s">
        <v>105</v>
      </c>
      <c r="B2613" s="73" t="str">
        <f t="shared" si="188"/>
        <v/>
      </c>
      <c r="C2613" t="s">
        <v>2410</v>
      </c>
      <c r="D2613">
        <v>4.04</v>
      </c>
      <c r="E2613" t="s">
        <v>2411</v>
      </c>
      <c r="F2613">
        <v>75</v>
      </c>
      <c r="H2613" t="s">
        <v>2410</v>
      </c>
      <c r="I2613">
        <v>50</v>
      </c>
      <c r="J2613">
        <v>1</v>
      </c>
      <c r="K2613">
        <v>50</v>
      </c>
      <c r="L2613" s="45">
        <f>VLOOKUP(H2613,'[1]CALCUL AS et AN'!$A$2:$AU$889,24,FALSE)</f>
        <v>50</v>
      </c>
      <c r="M2613" s="48">
        <f>VLOOKUP(H2613,'[1]CALCUL AS et AN'!$A$2:$AU$889,28,FALSE)</f>
        <v>50</v>
      </c>
      <c r="N2613">
        <v>202</v>
      </c>
      <c r="O2613" s="45">
        <f t="shared" si="184"/>
        <v>202</v>
      </c>
      <c r="P2613" s="48">
        <f t="shared" si="185"/>
        <v>202</v>
      </c>
      <c r="Q2613">
        <v>75</v>
      </c>
      <c r="R2613" s="45">
        <f>VLOOKUP(H2613,'[1]CALCUL AS et AN'!$A$2:$AU$889,46,FALSE)</f>
        <v>75</v>
      </c>
      <c r="S2613" s="48">
        <f>VLOOKUP(H2613,'[1]CALCUL AS et AN'!$A$2:$AU$889,47,FALSE)</f>
        <v>75</v>
      </c>
      <c r="T2613">
        <v>303</v>
      </c>
      <c r="U2613" s="45">
        <f t="shared" si="186"/>
        <v>303</v>
      </c>
      <c r="V2613" s="48">
        <f t="shared" si="187"/>
        <v>303</v>
      </c>
      <c r="W2613" t="s">
        <v>1361</v>
      </c>
      <c r="X2613" t="s">
        <v>951</v>
      </c>
    </row>
    <row r="2614" spans="1:24" outlineLevel="2">
      <c r="A2614" t="s">
        <v>105</v>
      </c>
      <c r="B2614" s="73" t="str">
        <f t="shared" si="188"/>
        <v/>
      </c>
      <c r="C2614" t="s">
        <v>2170</v>
      </c>
      <c r="D2614">
        <v>4</v>
      </c>
      <c r="E2614" t="s">
        <v>2171</v>
      </c>
      <c r="F2614">
        <v>45.2</v>
      </c>
      <c r="H2614" t="s">
        <v>2170</v>
      </c>
      <c r="I2614">
        <v>33.590000000000003</v>
      </c>
      <c r="J2614">
        <v>1</v>
      </c>
      <c r="K2614">
        <v>33.590000000000003</v>
      </c>
      <c r="L2614" s="45">
        <f>VLOOKUP(H2614,'[1]CALCUL AS et AN'!$A$2:$AU$889,24,FALSE)</f>
        <v>33.594949999999997</v>
      </c>
      <c r="M2614" s="48">
        <f>VLOOKUP(H2614,'[1]CALCUL AS et AN'!$A$2:$AU$889,28,FALSE)</f>
        <v>33.594949999999997</v>
      </c>
      <c r="N2614">
        <v>134.36000000000001</v>
      </c>
      <c r="O2614" s="45">
        <f t="shared" si="184"/>
        <v>134.37979999999999</v>
      </c>
      <c r="P2614" s="48">
        <f t="shared" si="185"/>
        <v>134.37979999999999</v>
      </c>
      <c r="Q2614">
        <v>45.2</v>
      </c>
      <c r="R2614" s="45">
        <f>VLOOKUP(H2614,'[1]CALCUL AS et AN'!$A$2:$AU$889,46,FALSE)</f>
        <v>50.392424999999996</v>
      </c>
      <c r="S2614" s="48">
        <f>VLOOKUP(H2614,'[1]CALCUL AS et AN'!$A$2:$AU$889,47,FALSE)</f>
        <v>50.392424999999996</v>
      </c>
      <c r="T2614">
        <v>180.8</v>
      </c>
      <c r="U2614" s="45">
        <f t="shared" si="186"/>
        <v>201.56969999999998</v>
      </c>
      <c r="V2614" s="48">
        <f t="shared" si="187"/>
        <v>201.56969999999998</v>
      </c>
      <c r="W2614" t="s">
        <v>1361</v>
      </c>
      <c r="X2614" t="s">
        <v>951</v>
      </c>
    </row>
    <row r="2615" spans="1:24" outlineLevel="2">
      <c r="A2615" t="s">
        <v>105</v>
      </c>
      <c r="B2615" s="73" t="str">
        <f t="shared" si="188"/>
        <v/>
      </c>
      <c r="C2615" t="s">
        <v>2182</v>
      </c>
      <c r="D2615">
        <v>2</v>
      </c>
      <c r="E2615" t="s">
        <v>2183</v>
      </c>
      <c r="F2615">
        <v>54.09</v>
      </c>
      <c r="H2615" t="s">
        <v>2182</v>
      </c>
      <c r="I2615">
        <v>40.21</v>
      </c>
      <c r="J2615">
        <v>1</v>
      </c>
      <c r="K2615">
        <v>40.21</v>
      </c>
      <c r="L2615" s="45">
        <f>VLOOKUP(H2615,'[1]CALCUL AS et AN'!$A$2:$AU$889,24,FALSE)</f>
        <v>40.206900000000005</v>
      </c>
      <c r="M2615" s="48">
        <f>VLOOKUP(H2615,'[1]CALCUL AS et AN'!$A$2:$AU$889,28,FALSE)</f>
        <v>40.206900000000005</v>
      </c>
      <c r="N2615">
        <v>80.42</v>
      </c>
      <c r="O2615" s="45">
        <f t="shared" si="184"/>
        <v>80.413800000000009</v>
      </c>
      <c r="P2615" s="48">
        <f t="shared" si="185"/>
        <v>80.413800000000009</v>
      </c>
      <c r="Q2615">
        <v>54.09</v>
      </c>
      <c r="R2615" s="45">
        <f>VLOOKUP(H2615,'[1]CALCUL AS et AN'!$A$2:$AU$889,46,FALSE)</f>
        <v>60.310350000000007</v>
      </c>
      <c r="S2615" s="48">
        <f>VLOOKUP(H2615,'[1]CALCUL AS et AN'!$A$2:$AU$889,47,FALSE)</f>
        <v>60.310350000000007</v>
      </c>
      <c r="T2615">
        <v>108.18</v>
      </c>
      <c r="U2615" s="45">
        <f t="shared" si="186"/>
        <v>120.62070000000001</v>
      </c>
      <c r="V2615" s="48">
        <f t="shared" si="187"/>
        <v>120.62070000000001</v>
      </c>
      <c r="W2615" t="s">
        <v>1361</v>
      </c>
      <c r="X2615" t="s">
        <v>951</v>
      </c>
    </row>
    <row r="2616" spans="1:24" outlineLevel="2">
      <c r="A2616" t="s">
        <v>105</v>
      </c>
      <c r="B2616" s="73" t="str">
        <f t="shared" si="188"/>
        <v/>
      </c>
      <c r="C2616" t="s">
        <v>2230</v>
      </c>
      <c r="D2616">
        <v>4</v>
      </c>
      <c r="E2616" t="s">
        <v>2231</v>
      </c>
      <c r="F2616">
        <v>6.62</v>
      </c>
      <c r="H2616" t="s">
        <v>2230</v>
      </c>
      <c r="I2616">
        <v>4.92</v>
      </c>
      <c r="J2616">
        <v>1</v>
      </c>
      <c r="K2616">
        <v>4.92</v>
      </c>
      <c r="L2616" s="45">
        <f>VLOOKUP(H2616,'[1]CALCUL AS et AN'!$A$2:$AU$889,24,FALSE)</f>
        <v>4.9171500000000004</v>
      </c>
      <c r="M2616" s="48">
        <f>VLOOKUP(H2616,'[1]CALCUL AS et AN'!$A$2:$AU$889,28,FALSE)</f>
        <v>4.9171500000000004</v>
      </c>
      <c r="N2616">
        <v>19.68</v>
      </c>
      <c r="O2616" s="45">
        <f t="shared" si="184"/>
        <v>19.668600000000001</v>
      </c>
      <c r="P2616" s="48">
        <f t="shared" si="185"/>
        <v>19.668600000000001</v>
      </c>
      <c r="Q2616">
        <v>6.62</v>
      </c>
      <c r="R2616" s="45">
        <f>VLOOKUP(H2616,'[1]CALCUL AS et AN'!$A$2:$AU$889,46,FALSE)</f>
        <v>7.375725000000001</v>
      </c>
      <c r="S2616" s="48">
        <f>VLOOKUP(H2616,'[1]CALCUL AS et AN'!$A$2:$AU$889,47,FALSE)</f>
        <v>7.375725000000001</v>
      </c>
      <c r="T2616">
        <v>26.48</v>
      </c>
      <c r="U2616" s="45">
        <f t="shared" si="186"/>
        <v>29.502900000000004</v>
      </c>
      <c r="V2616" s="48">
        <f t="shared" si="187"/>
        <v>29.502900000000004</v>
      </c>
      <c r="W2616" t="s">
        <v>1361</v>
      </c>
      <c r="X2616" t="s">
        <v>951</v>
      </c>
    </row>
    <row r="2617" spans="1:24" outlineLevel="2">
      <c r="A2617" t="s">
        <v>105</v>
      </c>
      <c r="B2617" s="73" t="str">
        <f t="shared" si="188"/>
        <v/>
      </c>
      <c r="C2617" t="s">
        <v>2239</v>
      </c>
      <c r="D2617">
        <v>2</v>
      </c>
      <c r="E2617" t="s">
        <v>2240</v>
      </c>
      <c r="F2617">
        <v>7.92</v>
      </c>
      <c r="H2617" t="s">
        <v>2239</v>
      </c>
      <c r="I2617">
        <v>5.89</v>
      </c>
      <c r="J2617">
        <v>1</v>
      </c>
      <c r="K2617">
        <v>5.89</v>
      </c>
      <c r="L2617" s="45">
        <f>VLOOKUP(H2617,'[1]CALCUL AS et AN'!$A$2:$AU$889,24,FALSE)</f>
        <v>5.8872</v>
      </c>
      <c r="M2617" s="48">
        <f>VLOOKUP(H2617,'[1]CALCUL AS et AN'!$A$2:$AU$889,28,FALSE)</f>
        <v>5.8872</v>
      </c>
      <c r="N2617">
        <v>11.78</v>
      </c>
      <c r="O2617" s="45">
        <f t="shared" ref="O2617:O2688" si="189">D2617*L2617</f>
        <v>11.7744</v>
      </c>
      <c r="P2617" s="48">
        <f t="shared" ref="P2617:P2688" si="190">D2617*M2617</f>
        <v>11.7744</v>
      </c>
      <c r="Q2617">
        <v>7.92</v>
      </c>
      <c r="R2617" s="45">
        <f>VLOOKUP(H2617,'[1]CALCUL AS et AN'!$A$2:$AU$889,46,FALSE)</f>
        <v>8.8308</v>
      </c>
      <c r="S2617" s="48">
        <f>VLOOKUP(H2617,'[1]CALCUL AS et AN'!$A$2:$AU$889,47,FALSE)</f>
        <v>8.8308</v>
      </c>
      <c r="T2617">
        <v>15.84</v>
      </c>
      <c r="U2617" s="45">
        <f t="shared" ref="U2617:U2688" si="191">R2617*D2617</f>
        <v>17.6616</v>
      </c>
      <c r="V2617" s="48">
        <f t="shared" ref="V2617:V2688" si="192">S2617*D2617</f>
        <v>17.6616</v>
      </c>
      <c r="W2617" t="s">
        <v>1361</v>
      </c>
      <c r="X2617" t="s">
        <v>951</v>
      </c>
    </row>
    <row r="2618" spans="1:24" outlineLevel="2">
      <c r="A2618" t="s">
        <v>105</v>
      </c>
      <c r="B2618" s="73" t="str">
        <f t="shared" si="188"/>
        <v/>
      </c>
      <c r="C2618" t="s">
        <v>2133</v>
      </c>
      <c r="D2618">
        <v>26</v>
      </c>
      <c r="E2618" t="s">
        <v>2134</v>
      </c>
      <c r="F2618">
        <v>0.8</v>
      </c>
      <c r="H2618" t="s">
        <v>2133</v>
      </c>
      <c r="I2618">
        <v>0.52</v>
      </c>
      <c r="J2618">
        <v>1</v>
      </c>
      <c r="K2618">
        <v>0.52</v>
      </c>
      <c r="L2618" s="45">
        <f>VLOOKUP(H2618,'[1]CALCUL AS et AN'!$A$2:$AU$889,24,FALSE)</f>
        <v>0.51800000000000002</v>
      </c>
      <c r="M2618" s="48">
        <f>VLOOKUP(H2618,'[1]CALCUL AS et AN'!$A$2:$AU$889,28,FALSE)</f>
        <v>0.51800000000000002</v>
      </c>
      <c r="N2618">
        <v>13.52</v>
      </c>
      <c r="O2618" s="45">
        <f t="shared" si="189"/>
        <v>13.468</v>
      </c>
      <c r="P2618" s="48">
        <f t="shared" si="190"/>
        <v>13.468</v>
      </c>
      <c r="Q2618">
        <v>0.8</v>
      </c>
      <c r="R2618" s="45">
        <f>VLOOKUP(H2618,'[1]CALCUL AS et AN'!$A$2:$AU$889,46,FALSE)</f>
        <v>0.77700000000000002</v>
      </c>
      <c r="S2618" s="48">
        <f>VLOOKUP(H2618,'[1]CALCUL AS et AN'!$A$2:$AU$889,47,FALSE)</f>
        <v>0.77700000000000002</v>
      </c>
      <c r="T2618">
        <v>20.8</v>
      </c>
      <c r="U2618" s="45">
        <f t="shared" si="191"/>
        <v>20.202000000000002</v>
      </c>
      <c r="V2618" s="48">
        <f t="shared" si="192"/>
        <v>20.202000000000002</v>
      </c>
      <c r="W2618" t="s">
        <v>1361</v>
      </c>
      <c r="X2618" t="s">
        <v>951</v>
      </c>
    </row>
    <row r="2619" spans="1:24" outlineLevel="2">
      <c r="A2619" t="s">
        <v>105</v>
      </c>
      <c r="B2619" s="73" t="str">
        <f t="shared" si="188"/>
        <v/>
      </c>
      <c r="C2619" t="s">
        <v>2069</v>
      </c>
      <c r="D2619">
        <v>8</v>
      </c>
      <c r="E2619" t="s">
        <v>2070</v>
      </c>
      <c r="F2619">
        <v>7.95</v>
      </c>
      <c r="H2619" t="s">
        <v>2069</v>
      </c>
      <c r="I2619">
        <v>3.29</v>
      </c>
      <c r="J2619">
        <v>6.06</v>
      </c>
      <c r="K2619">
        <v>0.54290429042904298</v>
      </c>
      <c r="L2619" s="45">
        <f>VLOOKUP(H2619,'[1]CALCUL AS et AN'!$A$2:$AU$889,24,FALSE)</f>
        <v>3.29</v>
      </c>
      <c r="M2619" s="48">
        <f>VLOOKUP(H2619,'[1]CALCUL AS et AN'!$A$2:$AU$889,28,FALSE)</f>
        <v>3.29</v>
      </c>
      <c r="N2619">
        <v>4.3432343234323438</v>
      </c>
      <c r="O2619" s="45">
        <f t="shared" si="189"/>
        <v>26.32</v>
      </c>
      <c r="P2619" s="48">
        <f t="shared" si="190"/>
        <v>26.32</v>
      </c>
      <c r="Q2619">
        <v>7.95</v>
      </c>
      <c r="R2619" s="45">
        <f>VLOOKUP(H2619,'[1]CALCUL AS et AN'!$A$2:$AU$889,46,FALSE)</f>
        <v>8.2249999999999996</v>
      </c>
      <c r="S2619" s="48">
        <f>VLOOKUP(H2619,'[1]CALCUL AS et AN'!$A$2:$AU$889,47,FALSE)</f>
        <v>8.2249999999999996</v>
      </c>
      <c r="T2619">
        <v>63.6</v>
      </c>
      <c r="U2619" s="45">
        <f t="shared" si="191"/>
        <v>65.8</v>
      </c>
      <c r="V2619" s="48">
        <f t="shared" si="192"/>
        <v>65.8</v>
      </c>
      <c r="W2619" t="s">
        <v>1361</v>
      </c>
      <c r="X2619" t="s">
        <v>951</v>
      </c>
    </row>
    <row r="2620" spans="1:24" outlineLevel="1">
      <c r="A2620" s="73" t="s">
        <v>3249</v>
      </c>
      <c r="B2620" s="73" t="str">
        <f t="shared" si="188"/>
        <v>PCG4EH</v>
      </c>
      <c r="N2620">
        <f>SUBTOTAL(9,N2599:N2619)</f>
        <v>663.18453124312418</v>
      </c>
      <c r="O2620" s="45">
        <f>SUBTOTAL(9,O2599:O2619)</f>
        <v>695.56940000000009</v>
      </c>
      <c r="P2620" s="48">
        <f>SUBTOTAL(9,P2599:P2619)</f>
        <v>707.5951</v>
      </c>
      <c r="T2620">
        <f>SUBTOTAL(9,T2599:T2619)</f>
        <v>1039.8859</v>
      </c>
      <c r="U2620" s="45">
        <f>SUBTOTAL(9,U2599:U2619)</f>
        <v>1062.257425</v>
      </c>
      <c r="V2620" s="48">
        <f>SUBTOTAL(9,V2599:V2619)</f>
        <v>1079.3948500000001</v>
      </c>
    </row>
    <row r="2621" spans="1:24" outlineLevel="2">
      <c r="A2621" t="s">
        <v>137</v>
      </c>
      <c r="B2621" s="73" t="str">
        <f t="shared" si="188"/>
        <v/>
      </c>
      <c r="C2621">
        <v>8434000618</v>
      </c>
      <c r="D2621">
        <v>2</v>
      </c>
      <c r="E2621" t="s">
        <v>2272</v>
      </c>
      <c r="F2621">
        <v>0.02</v>
      </c>
      <c r="H2621">
        <v>8434000618</v>
      </c>
      <c r="I2621">
        <v>8.3000000000000007</v>
      </c>
      <c r="J2621">
        <v>500</v>
      </c>
      <c r="K2621">
        <v>1.66E-2</v>
      </c>
      <c r="L2621" s="45">
        <f>VLOOKUP(H2621,'[1]CALCUL AS et AN'!$A$2:$AU$889,24,FALSE)</f>
        <v>1.66E-2</v>
      </c>
      <c r="M2621" s="48">
        <f>VLOOKUP(H2621,'[1]CALCUL AS et AN'!$A$2:$AU$889,28,FALSE)</f>
        <v>1.66E-2</v>
      </c>
      <c r="N2621">
        <v>3.32E-2</v>
      </c>
      <c r="O2621" s="45">
        <f t="shared" si="189"/>
        <v>3.32E-2</v>
      </c>
      <c r="P2621" s="48">
        <f t="shared" si="190"/>
        <v>3.32E-2</v>
      </c>
      <c r="Q2621">
        <v>0.02</v>
      </c>
      <c r="R2621" s="45">
        <f>VLOOKUP(H2621,'[1]CALCUL AS et AN'!$A$2:$AU$889,46,FALSE)</f>
        <v>2.0750000000000001E-2</v>
      </c>
      <c r="S2621" s="48">
        <f>VLOOKUP(H2621,'[1]CALCUL AS et AN'!$A$2:$AU$889,47,FALSE)</f>
        <v>2.0750000000000001E-2</v>
      </c>
      <c r="T2621">
        <v>0.04</v>
      </c>
      <c r="U2621" s="45">
        <f t="shared" si="191"/>
        <v>4.1500000000000002E-2</v>
      </c>
      <c r="V2621" s="48">
        <f t="shared" si="192"/>
        <v>4.1500000000000002E-2</v>
      </c>
      <c r="W2621" t="s">
        <v>1361</v>
      </c>
      <c r="X2621" t="s">
        <v>951</v>
      </c>
    </row>
    <row r="2622" spans="1:24" outlineLevel="2">
      <c r="A2622" t="s">
        <v>137</v>
      </c>
      <c r="B2622" s="73" t="str">
        <f t="shared" si="188"/>
        <v/>
      </c>
      <c r="C2622">
        <v>8710605018</v>
      </c>
      <c r="D2622">
        <v>2</v>
      </c>
      <c r="E2622" t="s">
        <v>2707</v>
      </c>
      <c r="F2622">
        <v>0.3</v>
      </c>
      <c r="H2622">
        <v>8710605018</v>
      </c>
      <c r="I2622">
        <v>0.11</v>
      </c>
      <c r="J2622">
        <v>1</v>
      </c>
      <c r="K2622">
        <v>0.11</v>
      </c>
      <c r="L2622" s="45">
        <f>VLOOKUP(H2622,'[1]CALCUL AS et AN'!$A$2:$AU$889,24,FALSE)</f>
        <v>0.108</v>
      </c>
      <c r="M2622" s="48">
        <f>VLOOKUP(H2622,'[1]CALCUL AS et AN'!$A$2:$AU$889,28,FALSE)</f>
        <v>0.108</v>
      </c>
      <c r="N2622">
        <v>0.22</v>
      </c>
      <c r="O2622" s="45">
        <f t="shared" si="189"/>
        <v>0.216</v>
      </c>
      <c r="P2622" s="48">
        <f t="shared" si="190"/>
        <v>0.216</v>
      </c>
      <c r="Q2622">
        <v>0.3</v>
      </c>
      <c r="R2622" s="45">
        <f>VLOOKUP(H2622,'[1]CALCUL AS et AN'!$A$2:$AU$889,46,FALSE)</f>
        <v>0.16200000000000001</v>
      </c>
      <c r="S2622" s="48">
        <f>VLOOKUP(H2622,'[1]CALCUL AS et AN'!$A$2:$AU$889,47,FALSE)</f>
        <v>0.16200000000000001</v>
      </c>
      <c r="T2622">
        <v>0.6</v>
      </c>
      <c r="U2622" s="45">
        <f t="shared" si="191"/>
        <v>0.32400000000000001</v>
      </c>
      <c r="V2622" s="48">
        <f t="shared" si="192"/>
        <v>0.32400000000000001</v>
      </c>
      <c r="W2622" t="s">
        <v>1361</v>
      </c>
      <c r="X2622" t="s">
        <v>951</v>
      </c>
    </row>
    <row r="2623" spans="1:24" outlineLevel="2">
      <c r="A2623" t="s">
        <v>137</v>
      </c>
      <c r="B2623" s="73" t="str">
        <f t="shared" si="188"/>
        <v/>
      </c>
      <c r="C2623">
        <v>8110608018</v>
      </c>
      <c r="D2623">
        <v>75</v>
      </c>
      <c r="E2623" t="s">
        <v>2084</v>
      </c>
      <c r="F2623">
        <v>0.28199999999999997</v>
      </c>
      <c r="H2623">
        <v>8110608018</v>
      </c>
      <c r="I2623">
        <v>0.17</v>
      </c>
      <c r="J2623">
        <v>1</v>
      </c>
      <c r="K2623">
        <v>0.17</v>
      </c>
      <c r="L2623" s="45">
        <f>VLOOKUP(H2623,'[1]CALCUL AS et AN'!$A$2:$AU$889,24,FALSE)</f>
        <v>0.16700000000000001</v>
      </c>
      <c r="M2623" s="48">
        <f>VLOOKUP(H2623,'[1]CALCUL AS et AN'!$A$2:$AU$889,28,FALSE)</f>
        <v>0.16700000000000001</v>
      </c>
      <c r="N2623">
        <v>12.750000000000002</v>
      </c>
      <c r="O2623" s="45">
        <f t="shared" si="189"/>
        <v>12.525</v>
      </c>
      <c r="P2623" s="48">
        <f t="shared" si="190"/>
        <v>12.525</v>
      </c>
      <c r="Q2623">
        <v>0.28199999999999997</v>
      </c>
      <c r="R2623" s="45">
        <f>VLOOKUP(H2623,'[1]CALCUL AS et AN'!$A$2:$AU$889,46,FALSE)</f>
        <v>0.2505</v>
      </c>
      <c r="S2623" s="48">
        <f>VLOOKUP(H2623,'[1]CALCUL AS et AN'!$A$2:$AU$889,47,FALSE)</f>
        <v>0.2505</v>
      </c>
      <c r="T2623">
        <v>21.15</v>
      </c>
      <c r="U2623" s="45">
        <f t="shared" si="191"/>
        <v>18.787500000000001</v>
      </c>
      <c r="V2623" s="48">
        <f t="shared" si="192"/>
        <v>18.787500000000001</v>
      </c>
      <c r="W2623" t="s">
        <v>1361</v>
      </c>
      <c r="X2623" t="s">
        <v>951</v>
      </c>
    </row>
    <row r="2624" spans="1:24" outlineLevel="2">
      <c r="A2624" t="s">
        <v>137</v>
      </c>
      <c r="B2624" s="73" t="str">
        <f t="shared" si="188"/>
        <v/>
      </c>
      <c r="C2624" t="s">
        <v>2391</v>
      </c>
      <c r="D2624">
        <v>4</v>
      </c>
      <c r="E2624" t="s">
        <v>2392</v>
      </c>
      <c r="F2624">
        <v>0.54900000000000004</v>
      </c>
      <c r="H2624" t="s">
        <v>2391</v>
      </c>
      <c r="I2624">
        <v>0.37</v>
      </c>
      <c r="J2624">
        <v>1</v>
      </c>
      <c r="K2624">
        <v>0.37</v>
      </c>
      <c r="L2624" s="45">
        <f>VLOOKUP(H2624,'[1]CALCUL AS et AN'!$A$2:$AU$889,24,FALSE)</f>
        <v>0.36599999999999999</v>
      </c>
      <c r="M2624" s="48">
        <f>VLOOKUP(H2624,'[1]CALCUL AS et AN'!$A$2:$AU$889,28,FALSE)</f>
        <v>0.36599999999999999</v>
      </c>
      <c r="N2624">
        <v>1.48</v>
      </c>
      <c r="O2624" s="45">
        <f t="shared" si="189"/>
        <v>1.464</v>
      </c>
      <c r="P2624" s="48">
        <f t="shared" si="190"/>
        <v>1.464</v>
      </c>
      <c r="Q2624">
        <v>0.54900000000000004</v>
      </c>
      <c r="R2624" s="45">
        <f>VLOOKUP(H2624,'[1]CALCUL AS et AN'!$A$2:$AU$889,46,FALSE)</f>
        <v>0.54899999999999993</v>
      </c>
      <c r="S2624" s="48">
        <f>VLOOKUP(H2624,'[1]CALCUL AS et AN'!$A$2:$AU$889,47,FALSE)</f>
        <v>0.54899999999999993</v>
      </c>
      <c r="T2624">
        <v>2.1960000000000002</v>
      </c>
      <c r="U2624" s="45">
        <f t="shared" si="191"/>
        <v>2.1959999999999997</v>
      </c>
      <c r="V2624" s="48">
        <f t="shared" si="192"/>
        <v>2.1959999999999997</v>
      </c>
      <c r="W2624" t="s">
        <v>1361</v>
      </c>
      <c r="X2624" t="s">
        <v>937</v>
      </c>
    </row>
    <row r="2625" spans="1:24" outlineLevel="2">
      <c r="A2625" t="s">
        <v>137</v>
      </c>
      <c r="B2625" s="73" t="str">
        <f t="shared" si="188"/>
        <v/>
      </c>
      <c r="C2625" t="s">
        <v>2394</v>
      </c>
      <c r="D2625">
        <v>4</v>
      </c>
      <c r="E2625" t="s">
        <v>2395</v>
      </c>
      <c r="F2625">
        <v>0.78</v>
      </c>
      <c r="H2625" t="s">
        <v>2394</v>
      </c>
      <c r="I2625">
        <v>1.05</v>
      </c>
      <c r="J2625">
        <v>1</v>
      </c>
      <c r="K2625">
        <v>1.05</v>
      </c>
      <c r="L2625" s="45">
        <f>VLOOKUP(H2625,'[1]CALCUL AS et AN'!$A$2:$AU$889,24,FALSE)</f>
        <v>1.0529999999999999</v>
      </c>
      <c r="M2625" s="48">
        <f>VLOOKUP(H2625,'[1]CALCUL AS et AN'!$A$2:$AU$889,28,FALSE)</f>
        <v>1.0529999999999999</v>
      </c>
      <c r="N2625">
        <v>4.2</v>
      </c>
      <c r="O2625" s="45">
        <f t="shared" si="189"/>
        <v>4.2119999999999997</v>
      </c>
      <c r="P2625" s="48">
        <f t="shared" si="190"/>
        <v>4.2119999999999997</v>
      </c>
      <c r="Q2625">
        <v>0.78</v>
      </c>
      <c r="R2625" s="45">
        <f>VLOOKUP(H2625,'[1]CALCUL AS et AN'!$A$2:$AU$889,46,FALSE)</f>
        <v>1.5794999999999999</v>
      </c>
      <c r="S2625" s="48">
        <f>VLOOKUP(H2625,'[1]CALCUL AS et AN'!$A$2:$AU$889,47,FALSE)</f>
        <v>1.5794999999999999</v>
      </c>
      <c r="T2625">
        <v>3.12</v>
      </c>
      <c r="U2625" s="45">
        <f t="shared" si="191"/>
        <v>6.3179999999999996</v>
      </c>
      <c r="V2625" s="48">
        <f t="shared" si="192"/>
        <v>6.3179999999999996</v>
      </c>
      <c r="W2625" t="s">
        <v>1361</v>
      </c>
      <c r="X2625" t="s">
        <v>937</v>
      </c>
    </row>
    <row r="2626" spans="1:24" outlineLevel="2">
      <c r="A2626" t="s">
        <v>137</v>
      </c>
      <c r="B2626" s="73" t="str">
        <f t="shared" si="188"/>
        <v/>
      </c>
      <c r="C2626">
        <v>8210707018</v>
      </c>
      <c r="D2626">
        <v>38</v>
      </c>
      <c r="E2626" t="s">
        <v>2090</v>
      </c>
      <c r="F2626">
        <v>0.158</v>
      </c>
      <c r="H2626">
        <v>8210707018</v>
      </c>
      <c r="I2626">
        <v>0.11</v>
      </c>
      <c r="J2626">
        <v>1</v>
      </c>
      <c r="K2626">
        <v>0.11</v>
      </c>
      <c r="L2626" s="45">
        <f>VLOOKUP(H2626,'[1]CALCUL AS et AN'!$A$2:$AU$889,24,FALSE)</f>
        <v>0.1056</v>
      </c>
      <c r="M2626" s="48">
        <f>VLOOKUP(H2626,'[1]CALCUL AS et AN'!$A$2:$AU$889,28,FALSE)</f>
        <v>0.1056</v>
      </c>
      <c r="N2626">
        <v>4.18</v>
      </c>
      <c r="O2626" s="45">
        <f t="shared" si="189"/>
        <v>4.0128000000000004</v>
      </c>
      <c r="P2626" s="48">
        <f t="shared" si="190"/>
        <v>4.0128000000000004</v>
      </c>
      <c r="Q2626">
        <v>0.12</v>
      </c>
      <c r="R2626" s="45">
        <f>VLOOKUP(H2626,'[1]CALCUL AS et AN'!$A$2:$AU$889,46,FALSE)</f>
        <v>0.15839999999999999</v>
      </c>
      <c r="S2626" s="48">
        <f>VLOOKUP(H2626,'[1]CALCUL AS et AN'!$A$2:$AU$889,47,FALSE)</f>
        <v>0.15839999999999999</v>
      </c>
      <c r="T2626">
        <v>4.5599999999999996</v>
      </c>
      <c r="U2626" s="45">
        <f t="shared" si="191"/>
        <v>6.0191999999999997</v>
      </c>
      <c r="V2626" s="48">
        <f t="shared" si="192"/>
        <v>6.0191999999999997</v>
      </c>
      <c r="W2626" t="s">
        <v>1361</v>
      </c>
      <c r="X2626" t="s">
        <v>951</v>
      </c>
    </row>
    <row r="2627" spans="1:24" outlineLevel="2">
      <c r="A2627" t="s">
        <v>137</v>
      </c>
      <c r="B2627" s="73" t="str">
        <f t="shared" si="188"/>
        <v/>
      </c>
      <c r="C2627">
        <v>8412602518</v>
      </c>
      <c r="D2627">
        <v>2</v>
      </c>
      <c r="E2627" t="s">
        <v>2268</v>
      </c>
      <c r="F2627">
        <v>0.05</v>
      </c>
      <c r="H2627">
        <v>8412602518</v>
      </c>
      <c r="I2627">
        <v>7.04</v>
      </c>
      <c r="J2627">
        <v>200</v>
      </c>
      <c r="K2627">
        <v>3.5200000000000002E-2</v>
      </c>
      <c r="L2627" s="45">
        <f>VLOOKUP(H2627,'[1]CALCUL AS et AN'!$A$2:$AU$889,24,FALSE)</f>
        <v>3.5200000000000002E-2</v>
      </c>
      <c r="M2627" s="48">
        <f>VLOOKUP(H2627,'[1]CALCUL AS et AN'!$A$2:$AU$889,28,FALSE)</f>
        <v>3.5200000000000002E-2</v>
      </c>
      <c r="N2627">
        <v>7.0400000000000004E-2</v>
      </c>
      <c r="O2627" s="45">
        <f t="shared" si="189"/>
        <v>7.0400000000000004E-2</v>
      </c>
      <c r="P2627" s="48">
        <f t="shared" si="190"/>
        <v>7.0400000000000004E-2</v>
      </c>
      <c r="Q2627">
        <v>0.05</v>
      </c>
      <c r="R2627" s="45">
        <f>VLOOKUP(H2627,'[1]CALCUL AS et AN'!$A$2:$AU$889,46,FALSE)</f>
        <v>5.28E-2</v>
      </c>
      <c r="S2627" s="48">
        <f>VLOOKUP(H2627,'[1]CALCUL AS et AN'!$A$2:$AU$889,47,FALSE)</f>
        <v>5.28E-2</v>
      </c>
      <c r="T2627">
        <v>0.1</v>
      </c>
      <c r="U2627" s="45">
        <f t="shared" si="191"/>
        <v>0.1056</v>
      </c>
      <c r="V2627" s="48">
        <f t="shared" si="192"/>
        <v>0.1056</v>
      </c>
      <c r="W2627" t="s">
        <v>1361</v>
      </c>
      <c r="X2627" t="s">
        <v>951</v>
      </c>
    </row>
    <row r="2628" spans="1:24" outlineLevel="2">
      <c r="A2628" t="s">
        <v>137</v>
      </c>
      <c r="B2628" s="73" t="str">
        <f t="shared" si="188"/>
        <v/>
      </c>
      <c r="C2628" t="s">
        <v>648</v>
      </c>
      <c r="D2628">
        <v>2</v>
      </c>
      <c r="E2628" t="s">
        <v>2053</v>
      </c>
      <c r="F2628">
        <v>13.19</v>
      </c>
      <c r="H2628" t="s">
        <v>648</v>
      </c>
      <c r="I2628">
        <v>14.87</v>
      </c>
      <c r="J2628">
        <v>1.8</v>
      </c>
      <c r="K2628">
        <v>8.2611111111111111</v>
      </c>
      <c r="L2628" s="45">
        <f>VLOOKUP(H2628,'[1]CALCUL AS et AN'!$A$2:$AU$889,24,FALSE)</f>
        <v>8.26</v>
      </c>
      <c r="M2628" s="48">
        <f>VLOOKUP(H2628,'[1]CALCUL AS et AN'!$A$2:$AU$889,28,FALSE)</f>
        <v>10.92</v>
      </c>
      <c r="N2628">
        <v>16.522222222222222</v>
      </c>
      <c r="O2628" s="45">
        <f t="shared" si="189"/>
        <v>16.52</v>
      </c>
      <c r="P2628" s="48">
        <f t="shared" si="190"/>
        <v>21.84</v>
      </c>
      <c r="Q2628">
        <v>13.19</v>
      </c>
      <c r="R2628" s="45">
        <f>VLOOKUP(H2628,'[1]CALCUL AS et AN'!$A$2:$AU$889,46,FALSE)</f>
        <v>12.39</v>
      </c>
      <c r="S2628" s="48">
        <f>VLOOKUP(H2628,'[1]CALCUL AS et AN'!$A$2:$AU$889,47,FALSE)</f>
        <v>16.38</v>
      </c>
      <c r="T2628">
        <v>26.38</v>
      </c>
      <c r="U2628" s="45">
        <f t="shared" si="191"/>
        <v>24.78</v>
      </c>
      <c r="V2628" s="48">
        <f t="shared" si="192"/>
        <v>32.76</v>
      </c>
      <c r="W2628" t="s">
        <v>1361</v>
      </c>
      <c r="X2628" t="s">
        <v>937</v>
      </c>
    </row>
    <row r="2629" spans="1:24" outlineLevel="2">
      <c r="A2629" t="s">
        <v>137</v>
      </c>
      <c r="B2629" s="73" t="str">
        <f t="shared" si="188"/>
        <v/>
      </c>
      <c r="C2629" t="s">
        <v>650</v>
      </c>
      <c r="D2629">
        <v>10.83</v>
      </c>
      <c r="E2629" t="s">
        <v>2047</v>
      </c>
      <c r="F2629">
        <v>11.27</v>
      </c>
      <c r="H2629" t="s">
        <v>650</v>
      </c>
      <c r="I2629">
        <v>7.05</v>
      </c>
      <c r="J2629">
        <v>1</v>
      </c>
      <c r="K2629">
        <v>7.05</v>
      </c>
      <c r="L2629" s="45">
        <f>VLOOKUP(H2629,'[1]CALCUL AS et AN'!$A$2:$AU$889,24,FALSE)</f>
        <v>7.05</v>
      </c>
      <c r="M2629" s="48">
        <f>VLOOKUP(H2629,'[1]CALCUL AS et AN'!$A$2:$AU$889,28,FALSE)</f>
        <v>7.4</v>
      </c>
      <c r="N2629">
        <v>76.351500000000001</v>
      </c>
      <c r="O2629" s="45">
        <f t="shared" si="189"/>
        <v>76.351500000000001</v>
      </c>
      <c r="P2629" s="48">
        <f t="shared" si="190"/>
        <v>80.14200000000001</v>
      </c>
      <c r="Q2629">
        <v>11.27</v>
      </c>
      <c r="R2629" s="45">
        <f>VLOOKUP(H2629,'[1]CALCUL AS et AN'!$A$2:$AU$889,46,FALSE)</f>
        <v>8.8125</v>
      </c>
      <c r="S2629" s="48">
        <f>VLOOKUP(H2629,'[1]CALCUL AS et AN'!$A$2:$AU$889,47,FALSE)</f>
        <v>9.25</v>
      </c>
      <c r="T2629">
        <v>122.05409999999999</v>
      </c>
      <c r="U2629" s="45">
        <f t="shared" si="191"/>
        <v>95.439374999999998</v>
      </c>
      <c r="V2629" s="48">
        <f t="shared" si="192"/>
        <v>100.17749999999999</v>
      </c>
      <c r="W2629" t="s">
        <v>1361</v>
      </c>
      <c r="X2629" t="s">
        <v>937</v>
      </c>
    </row>
    <row r="2630" spans="1:24" outlineLevel="2">
      <c r="A2630" t="s">
        <v>137</v>
      </c>
      <c r="B2630" s="73" t="str">
        <f t="shared" si="188"/>
        <v/>
      </c>
      <c r="C2630" t="s">
        <v>2077</v>
      </c>
      <c r="D2630">
        <v>4</v>
      </c>
      <c r="E2630" t="s">
        <v>2078</v>
      </c>
      <c r="F2630">
        <v>7.55</v>
      </c>
      <c r="H2630" t="s">
        <v>2077</v>
      </c>
      <c r="I2630">
        <v>3.32</v>
      </c>
      <c r="J2630">
        <v>6.06</v>
      </c>
      <c r="K2630">
        <v>0.54785478547854782</v>
      </c>
      <c r="L2630" s="45">
        <f>VLOOKUP(H2630,'[1]CALCUL AS et AN'!$A$2:$AU$889,24,FALSE)</f>
        <v>3.29</v>
      </c>
      <c r="M2630" s="48">
        <f>VLOOKUP(H2630,'[1]CALCUL AS et AN'!$A$2:$AU$889,28,FALSE)</f>
        <v>3.32</v>
      </c>
      <c r="N2630">
        <v>2.1914191419141913</v>
      </c>
      <c r="O2630" s="45">
        <f t="shared" si="189"/>
        <v>13.16</v>
      </c>
      <c r="P2630" s="48">
        <f t="shared" si="190"/>
        <v>13.28</v>
      </c>
      <c r="Q2630">
        <v>7.55</v>
      </c>
      <c r="R2630" s="45">
        <f>VLOOKUP(H2630,'[1]CALCUL AS et AN'!$A$2:$AU$889,46,FALSE)</f>
        <v>8.2249999999999996</v>
      </c>
      <c r="S2630" s="48">
        <f>VLOOKUP(H2630,'[1]CALCUL AS et AN'!$A$2:$AU$889,47,FALSE)</f>
        <v>8.2999999999999989</v>
      </c>
      <c r="T2630">
        <v>30.2</v>
      </c>
      <c r="U2630" s="45">
        <f t="shared" si="191"/>
        <v>32.9</v>
      </c>
      <c r="V2630" s="48">
        <f t="shared" si="192"/>
        <v>33.199999999999996</v>
      </c>
      <c r="W2630" t="s">
        <v>1361</v>
      </c>
      <c r="X2630" t="s">
        <v>951</v>
      </c>
    </row>
    <row r="2631" spans="1:24" outlineLevel="2">
      <c r="A2631" t="s">
        <v>137</v>
      </c>
      <c r="B2631" s="73" t="str">
        <f t="shared" si="188"/>
        <v/>
      </c>
      <c r="C2631" t="s">
        <v>572</v>
      </c>
      <c r="D2631">
        <v>1</v>
      </c>
      <c r="E2631" t="s">
        <v>573</v>
      </c>
      <c r="F2631">
        <v>20.91</v>
      </c>
      <c r="H2631" t="s">
        <v>572</v>
      </c>
      <c r="I2631">
        <v>14.64</v>
      </c>
      <c r="J2631">
        <v>1</v>
      </c>
      <c r="K2631">
        <v>14.64</v>
      </c>
      <c r="L2631" s="45">
        <f>VLOOKUP(H2631,'[1]CALCUL AS et AN'!$A$2:$AU$889,24,FALSE)</f>
        <v>14.64</v>
      </c>
      <c r="M2631" s="48">
        <f>VLOOKUP(H2631,'[1]CALCUL AS et AN'!$A$2:$AU$889,28,FALSE)</f>
        <v>15.811200000000001</v>
      </c>
      <c r="N2631">
        <v>14.64</v>
      </c>
      <c r="O2631" s="45">
        <f t="shared" si="189"/>
        <v>14.64</v>
      </c>
      <c r="P2631" s="48">
        <f t="shared" si="190"/>
        <v>15.811200000000001</v>
      </c>
      <c r="Q2631">
        <v>20.91</v>
      </c>
      <c r="R2631" s="45">
        <f>VLOOKUP(H2631,'[1]CALCUL AS et AN'!$A$2:$AU$889,46,FALSE)</f>
        <v>21.96</v>
      </c>
      <c r="S2631" s="48">
        <f>VLOOKUP(H2631,'[1]CALCUL AS et AN'!$A$2:$AU$889,47,FALSE)</f>
        <v>23.716800000000003</v>
      </c>
      <c r="T2631">
        <v>20.91</v>
      </c>
      <c r="U2631" s="45">
        <f t="shared" si="191"/>
        <v>21.96</v>
      </c>
      <c r="V2631" s="48">
        <f t="shared" si="192"/>
        <v>23.716800000000003</v>
      </c>
      <c r="W2631" t="s">
        <v>1361</v>
      </c>
      <c r="X2631" t="s">
        <v>937</v>
      </c>
    </row>
    <row r="2632" spans="1:24" outlineLevel="2">
      <c r="A2632" t="s">
        <v>137</v>
      </c>
      <c r="B2632" s="73" t="str">
        <f t="shared" si="188"/>
        <v/>
      </c>
      <c r="C2632" t="s">
        <v>2410</v>
      </c>
      <c r="D2632">
        <v>1.55</v>
      </c>
      <c r="E2632" t="s">
        <v>2411</v>
      </c>
      <c r="F2632">
        <v>75</v>
      </c>
      <c r="H2632" t="s">
        <v>2410</v>
      </c>
      <c r="I2632">
        <v>50</v>
      </c>
      <c r="J2632">
        <v>1</v>
      </c>
      <c r="K2632">
        <v>50</v>
      </c>
      <c r="L2632" s="45">
        <f>VLOOKUP(H2632,'[1]CALCUL AS et AN'!$A$2:$AU$889,24,FALSE)</f>
        <v>50</v>
      </c>
      <c r="M2632" s="48">
        <f>VLOOKUP(H2632,'[1]CALCUL AS et AN'!$A$2:$AU$889,28,FALSE)</f>
        <v>50</v>
      </c>
      <c r="N2632">
        <v>77.5</v>
      </c>
      <c r="O2632" s="45">
        <f t="shared" si="189"/>
        <v>77.5</v>
      </c>
      <c r="P2632" s="48">
        <f t="shared" si="190"/>
        <v>77.5</v>
      </c>
      <c r="Q2632">
        <v>75</v>
      </c>
      <c r="R2632" s="45">
        <f>VLOOKUP(H2632,'[1]CALCUL AS et AN'!$A$2:$AU$889,46,FALSE)</f>
        <v>75</v>
      </c>
      <c r="S2632" s="48">
        <f>VLOOKUP(H2632,'[1]CALCUL AS et AN'!$A$2:$AU$889,47,FALSE)</f>
        <v>75</v>
      </c>
      <c r="T2632">
        <v>116.25</v>
      </c>
      <c r="U2632" s="45">
        <f t="shared" si="191"/>
        <v>116.25</v>
      </c>
      <c r="V2632" s="48">
        <f t="shared" si="192"/>
        <v>116.25</v>
      </c>
      <c r="W2632" t="s">
        <v>1361</v>
      </c>
      <c r="X2632" t="s">
        <v>951</v>
      </c>
    </row>
    <row r="2633" spans="1:24" outlineLevel="2">
      <c r="A2633" t="s">
        <v>137</v>
      </c>
      <c r="B2633" s="73" t="str">
        <f t="shared" si="188"/>
        <v/>
      </c>
      <c r="C2633" t="s">
        <v>2170</v>
      </c>
      <c r="D2633">
        <v>4</v>
      </c>
      <c r="E2633" t="s">
        <v>2171</v>
      </c>
      <c r="F2633">
        <v>45.2</v>
      </c>
      <c r="H2633" t="s">
        <v>2170</v>
      </c>
      <c r="I2633">
        <v>33.590000000000003</v>
      </c>
      <c r="J2633">
        <v>1</v>
      </c>
      <c r="K2633">
        <v>33.590000000000003</v>
      </c>
      <c r="L2633" s="45">
        <f>VLOOKUP(H2633,'[1]CALCUL AS et AN'!$A$2:$AU$889,24,FALSE)</f>
        <v>33.594949999999997</v>
      </c>
      <c r="M2633" s="48">
        <f>VLOOKUP(H2633,'[1]CALCUL AS et AN'!$A$2:$AU$889,28,FALSE)</f>
        <v>33.594949999999997</v>
      </c>
      <c r="N2633">
        <v>134.36000000000001</v>
      </c>
      <c r="O2633" s="45">
        <f t="shared" si="189"/>
        <v>134.37979999999999</v>
      </c>
      <c r="P2633" s="48">
        <f t="shared" si="190"/>
        <v>134.37979999999999</v>
      </c>
      <c r="Q2633">
        <v>45.2</v>
      </c>
      <c r="R2633" s="45">
        <f>VLOOKUP(H2633,'[1]CALCUL AS et AN'!$A$2:$AU$889,46,FALSE)</f>
        <v>50.392424999999996</v>
      </c>
      <c r="S2633" s="48">
        <f>VLOOKUP(H2633,'[1]CALCUL AS et AN'!$A$2:$AU$889,47,FALSE)</f>
        <v>50.392424999999996</v>
      </c>
      <c r="T2633">
        <v>180.8</v>
      </c>
      <c r="U2633" s="45">
        <f t="shared" si="191"/>
        <v>201.56969999999998</v>
      </c>
      <c r="V2633" s="48">
        <f t="shared" si="192"/>
        <v>201.56969999999998</v>
      </c>
      <c r="W2633" t="s">
        <v>1361</v>
      </c>
      <c r="X2633" t="s">
        <v>951</v>
      </c>
    </row>
    <row r="2634" spans="1:24" outlineLevel="2">
      <c r="A2634" t="s">
        <v>137</v>
      </c>
      <c r="B2634" s="73" t="str">
        <f t="shared" si="188"/>
        <v/>
      </c>
      <c r="C2634" t="s">
        <v>2182</v>
      </c>
      <c r="D2634">
        <v>2</v>
      </c>
      <c r="E2634" t="s">
        <v>2183</v>
      </c>
      <c r="F2634">
        <v>54.09</v>
      </c>
      <c r="H2634" t="s">
        <v>2182</v>
      </c>
      <c r="I2634">
        <v>40.21</v>
      </c>
      <c r="J2634">
        <v>1</v>
      </c>
      <c r="K2634">
        <v>40.21</v>
      </c>
      <c r="L2634" s="45">
        <f>VLOOKUP(H2634,'[1]CALCUL AS et AN'!$A$2:$AU$889,24,FALSE)</f>
        <v>40.206900000000005</v>
      </c>
      <c r="M2634" s="48">
        <f>VLOOKUP(H2634,'[1]CALCUL AS et AN'!$A$2:$AU$889,28,FALSE)</f>
        <v>40.206900000000005</v>
      </c>
      <c r="N2634">
        <v>80.42</v>
      </c>
      <c r="O2634" s="45">
        <f t="shared" si="189"/>
        <v>80.413800000000009</v>
      </c>
      <c r="P2634" s="48">
        <f t="shared" si="190"/>
        <v>80.413800000000009</v>
      </c>
      <c r="Q2634">
        <v>54.09</v>
      </c>
      <c r="R2634" s="45">
        <f>VLOOKUP(H2634,'[1]CALCUL AS et AN'!$A$2:$AU$889,46,FALSE)</f>
        <v>60.310350000000007</v>
      </c>
      <c r="S2634" s="48">
        <f>VLOOKUP(H2634,'[1]CALCUL AS et AN'!$A$2:$AU$889,47,FALSE)</f>
        <v>60.310350000000007</v>
      </c>
      <c r="T2634">
        <v>108.18</v>
      </c>
      <c r="U2634" s="45">
        <f t="shared" si="191"/>
        <v>120.62070000000001</v>
      </c>
      <c r="V2634" s="48">
        <f t="shared" si="192"/>
        <v>120.62070000000001</v>
      </c>
      <c r="W2634" t="s">
        <v>1361</v>
      </c>
      <c r="X2634" t="s">
        <v>951</v>
      </c>
    </row>
    <row r="2635" spans="1:24" outlineLevel="2">
      <c r="A2635" t="s">
        <v>137</v>
      </c>
      <c r="B2635" s="73" t="str">
        <f t="shared" si="188"/>
        <v/>
      </c>
      <c r="C2635" t="s">
        <v>2133</v>
      </c>
      <c r="D2635">
        <v>26</v>
      </c>
      <c r="E2635" t="s">
        <v>2134</v>
      </c>
      <c r="F2635">
        <v>0.8</v>
      </c>
      <c r="H2635" t="s">
        <v>2133</v>
      </c>
      <c r="I2635">
        <v>0.52</v>
      </c>
      <c r="J2635">
        <v>1</v>
      </c>
      <c r="K2635">
        <v>0.52</v>
      </c>
      <c r="L2635" s="45">
        <f>VLOOKUP(H2635,'[1]CALCUL AS et AN'!$A$2:$AU$889,24,FALSE)</f>
        <v>0.51800000000000002</v>
      </c>
      <c r="M2635" s="48">
        <f>VLOOKUP(H2635,'[1]CALCUL AS et AN'!$A$2:$AU$889,28,FALSE)</f>
        <v>0.51800000000000002</v>
      </c>
      <c r="N2635">
        <v>13.52</v>
      </c>
      <c r="O2635" s="45">
        <f t="shared" si="189"/>
        <v>13.468</v>
      </c>
      <c r="P2635" s="48">
        <f t="shared" si="190"/>
        <v>13.468</v>
      </c>
      <c r="Q2635">
        <v>0.8</v>
      </c>
      <c r="R2635" s="45">
        <f>VLOOKUP(H2635,'[1]CALCUL AS et AN'!$A$2:$AU$889,46,FALSE)</f>
        <v>0.77700000000000002</v>
      </c>
      <c r="S2635" s="48">
        <f>VLOOKUP(H2635,'[1]CALCUL AS et AN'!$A$2:$AU$889,47,FALSE)</f>
        <v>0.77700000000000002</v>
      </c>
      <c r="T2635">
        <v>20.8</v>
      </c>
      <c r="U2635" s="45">
        <f t="shared" si="191"/>
        <v>20.202000000000002</v>
      </c>
      <c r="V2635" s="48">
        <f t="shared" si="192"/>
        <v>20.202000000000002</v>
      </c>
      <c r="W2635" t="s">
        <v>1361</v>
      </c>
      <c r="X2635" t="s">
        <v>951</v>
      </c>
    </row>
    <row r="2636" spans="1:24" outlineLevel="2">
      <c r="A2636" t="s">
        <v>137</v>
      </c>
      <c r="B2636" s="73" t="str">
        <f t="shared" si="188"/>
        <v/>
      </c>
      <c r="C2636" t="s">
        <v>2069</v>
      </c>
      <c r="D2636">
        <v>8</v>
      </c>
      <c r="E2636" t="s">
        <v>2070</v>
      </c>
      <c r="F2636">
        <v>7.95</v>
      </c>
      <c r="H2636" t="s">
        <v>2069</v>
      </c>
      <c r="I2636">
        <v>3.29</v>
      </c>
      <c r="J2636">
        <v>6.06</v>
      </c>
      <c r="K2636">
        <v>0.54290429042904298</v>
      </c>
      <c r="L2636" s="45">
        <f>VLOOKUP(H2636,'[1]CALCUL AS et AN'!$A$2:$AU$889,24,FALSE)</f>
        <v>3.29</v>
      </c>
      <c r="M2636" s="48">
        <f>VLOOKUP(H2636,'[1]CALCUL AS et AN'!$A$2:$AU$889,28,FALSE)</f>
        <v>3.29</v>
      </c>
      <c r="N2636">
        <v>4.3432343234323438</v>
      </c>
      <c r="O2636" s="45">
        <f t="shared" si="189"/>
        <v>26.32</v>
      </c>
      <c r="P2636" s="48">
        <f t="shared" si="190"/>
        <v>26.32</v>
      </c>
      <c r="Q2636">
        <v>7.95</v>
      </c>
      <c r="R2636" s="45">
        <f>VLOOKUP(H2636,'[1]CALCUL AS et AN'!$A$2:$AU$889,46,FALSE)</f>
        <v>8.2249999999999996</v>
      </c>
      <c r="S2636" s="48">
        <f>VLOOKUP(H2636,'[1]CALCUL AS et AN'!$A$2:$AU$889,47,FALSE)</f>
        <v>8.2249999999999996</v>
      </c>
      <c r="T2636">
        <v>63.6</v>
      </c>
      <c r="U2636" s="45">
        <f t="shared" si="191"/>
        <v>65.8</v>
      </c>
      <c r="V2636" s="48">
        <f t="shared" si="192"/>
        <v>65.8</v>
      </c>
      <c r="W2636" t="s">
        <v>1361</v>
      </c>
      <c r="X2636" t="s">
        <v>951</v>
      </c>
    </row>
    <row r="2637" spans="1:24" outlineLevel="1">
      <c r="A2637" s="73" t="s">
        <v>3250</v>
      </c>
      <c r="B2637" s="73" t="str">
        <f t="shared" si="188"/>
        <v>PCR4EH</v>
      </c>
      <c r="N2637">
        <f>SUBTOTAL(9,N2621:N2636)</f>
        <v>442.78197568756877</v>
      </c>
      <c r="O2637" s="45">
        <f>SUBTOTAL(9,O2621:O2636)</f>
        <v>475.28650000000005</v>
      </c>
      <c r="P2637" s="48">
        <f>SUBTOTAL(9,P2621:P2636)</f>
        <v>485.68820000000005</v>
      </c>
      <c r="T2637">
        <f>SUBTOTAL(9,T2621:T2636)</f>
        <v>720.94009999999992</v>
      </c>
      <c r="U2637" s="45">
        <f>SUBTOTAL(9,U2621:U2636)</f>
        <v>733.31357500000001</v>
      </c>
      <c r="V2637" s="48">
        <f>SUBTOTAL(9,V2621:V2636)</f>
        <v>748.08849999999995</v>
      </c>
    </row>
    <row r="2638" spans="1:24" outlineLevel="2">
      <c r="A2638" t="s">
        <v>678</v>
      </c>
      <c r="B2638" s="73" t="str">
        <f t="shared" si="188"/>
        <v>8X160B50</v>
      </c>
      <c r="C2638" t="s">
        <v>2394</v>
      </c>
      <c r="D2638">
        <v>50</v>
      </c>
      <c r="E2638" t="s">
        <v>2395</v>
      </c>
      <c r="F2638">
        <v>0.78</v>
      </c>
      <c r="H2638" t="s">
        <v>2394</v>
      </c>
      <c r="I2638">
        <v>1.05</v>
      </c>
      <c r="J2638">
        <v>1</v>
      </c>
      <c r="K2638">
        <v>1.05</v>
      </c>
      <c r="L2638" s="45">
        <f>VLOOKUP(H2638,'[1]CALCUL AS et AN'!$A$2:$AU$889,24,FALSE)</f>
        <v>1.0529999999999999</v>
      </c>
      <c r="M2638" s="48">
        <f>VLOOKUP(H2638,'[1]CALCUL AS et AN'!$A$2:$AU$889,28,FALSE)</f>
        <v>1.0529999999999999</v>
      </c>
      <c r="N2638">
        <v>52.5</v>
      </c>
      <c r="O2638" s="45">
        <f t="shared" si="189"/>
        <v>52.65</v>
      </c>
      <c r="P2638" s="48">
        <f t="shared" si="190"/>
        <v>52.65</v>
      </c>
      <c r="Q2638">
        <v>0.78</v>
      </c>
      <c r="R2638" s="45">
        <f>VLOOKUP(H2638,'[1]CALCUL AS et AN'!$A$2:$AU$889,46,FALSE)</f>
        <v>1.5794999999999999</v>
      </c>
      <c r="S2638" s="48">
        <f>VLOOKUP(H2638,'[1]CALCUL AS et AN'!$A$2:$AU$889,47,FALSE)</f>
        <v>1.5794999999999999</v>
      </c>
      <c r="T2638">
        <v>39</v>
      </c>
      <c r="U2638" s="45">
        <f t="shared" si="191"/>
        <v>78.974999999999994</v>
      </c>
      <c r="V2638" s="48">
        <f t="shared" si="192"/>
        <v>78.974999999999994</v>
      </c>
      <c r="W2638" t="s">
        <v>951</v>
      </c>
      <c r="X2638" t="s">
        <v>937</v>
      </c>
    </row>
    <row r="2639" spans="1:24" outlineLevel="1">
      <c r="A2639" s="73" t="s">
        <v>3251</v>
      </c>
      <c r="B2639" s="73" t="str">
        <f t="shared" si="188"/>
        <v>VCHARP8X160B50</v>
      </c>
      <c r="N2639">
        <f>SUBTOTAL(9,N2638:N2638)</f>
        <v>52.5</v>
      </c>
      <c r="O2639" s="45">
        <f>SUBTOTAL(9,O2638:O2638)</f>
        <v>52.65</v>
      </c>
      <c r="P2639" s="48">
        <f>SUBTOTAL(9,P2638:P2638)</f>
        <v>52.65</v>
      </c>
      <c r="T2639">
        <f>SUBTOTAL(9,T2638:T2638)</f>
        <v>39</v>
      </c>
      <c r="U2639" s="45">
        <f>SUBTOTAL(9,U2638:U2638)</f>
        <v>78.974999999999994</v>
      </c>
      <c r="V2639" s="48">
        <f>SUBTOTAL(9,V2638:V2638)</f>
        <v>78.974999999999994</v>
      </c>
    </row>
    <row r="2640" spans="1:24" outlineLevel="2">
      <c r="A2640" t="s">
        <v>2443</v>
      </c>
      <c r="B2640" s="73" t="str">
        <f t="shared" si="188"/>
        <v>00L60</v>
      </c>
      <c r="C2640" t="s">
        <v>1665</v>
      </c>
      <c r="D2640">
        <v>0.6</v>
      </c>
      <c r="E2640" t="s">
        <v>1666</v>
      </c>
      <c r="F2640">
        <v>2.85</v>
      </c>
      <c r="H2640" t="s">
        <v>1665</v>
      </c>
      <c r="I2640">
        <v>2.19</v>
      </c>
      <c r="J2640">
        <v>1</v>
      </c>
      <c r="K2640">
        <v>2.19</v>
      </c>
      <c r="L2640" s="45">
        <f>VLOOKUP(H2640,'[1]CALCUL AS et AN'!$A$2:$AU$889,24,FALSE)</f>
        <v>2.19</v>
      </c>
      <c r="M2640" s="48">
        <f>VLOOKUP(H2640,'[1]CALCUL AS et AN'!$A$2:$AU$889,28,FALSE)</f>
        <v>2.19</v>
      </c>
      <c r="N2640">
        <v>1.3139999999999998</v>
      </c>
      <c r="O2640" s="45">
        <f t="shared" si="189"/>
        <v>1.3139999999999998</v>
      </c>
      <c r="P2640" s="48">
        <f t="shared" si="190"/>
        <v>1.3139999999999998</v>
      </c>
      <c r="Q2640">
        <v>2.85</v>
      </c>
      <c r="R2640" s="45">
        <f>VLOOKUP(H2640,'[1]CALCUL AS et AN'!$A$2:$AU$889,46,FALSE)</f>
        <v>2.9127000000000001</v>
      </c>
      <c r="S2640" s="48">
        <f>VLOOKUP(H2640,'[1]CALCUL AS et AN'!$A$2:$AU$889,47,FALSE)</f>
        <v>2.9127000000000001</v>
      </c>
      <c r="T2640">
        <v>1.71</v>
      </c>
      <c r="U2640" s="45">
        <f t="shared" si="191"/>
        <v>1.74762</v>
      </c>
      <c r="V2640" s="48">
        <f t="shared" si="192"/>
        <v>1.74762</v>
      </c>
      <c r="W2640" t="s">
        <v>1361</v>
      </c>
      <c r="X2640" t="s">
        <v>951</v>
      </c>
    </row>
    <row r="2641" spans="1:24" outlineLevel="2">
      <c r="A2641" t="s">
        <v>2443</v>
      </c>
      <c r="B2641" s="73" t="str">
        <f t="shared" si="188"/>
        <v>00L60</v>
      </c>
      <c r="C2641" t="s">
        <v>2410</v>
      </c>
      <c r="D2641">
        <v>0.2</v>
      </c>
      <c r="E2641" t="s">
        <v>2411</v>
      </c>
      <c r="F2641">
        <v>75</v>
      </c>
      <c r="H2641" t="s">
        <v>2410</v>
      </c>
      <c r="I2641">
        <v>50</v>
      </c>
      <c r="J2641">
        <v>1</v>
      </c>
      <c r="K2641">
        <v>50</v>
      </c>
      <c r="L2641" s="45">
        <f>VLOOKUP(H2641,'[1]CALCUL AS et AN'!$A$2:$AU$889,24,FALSE)</f>
        <v>50</v>
      </c>
      <c r="M2641" s="48">
        <f>VLOOKUP(H2641,'[1]CALCUL AS et AN'!$A$2:$AU$889,28,FALSE)</f>
        <v>50</v>
      </c>
      <c r="N2641">
        <v>10</v>
      </c>
      <c r="O2641" s="45">
        <f t="shared" si="189"/>
        <v>10</v>
      </c>
      <c r="P2641" s="48">
        <f t="shared" si="190"/>
        <v>10</v>
      </c>
      <c r="Q2641">
        <v>75</v>
      </c>
      <c r="R2641" s="45">
        <f>VLOOKUP(H2641,'[1]CALCUL AS et AN'!$A$2:$AU$889,46,FALSE)</f>
        <v>75</v>
      </c>
      <c r="S2641" s="48">
        <f>VLOOKUP(H2641,'[1]CALCUL AS et AN'!$A$2:$AU$889,47,FALSE)</f>
        <v>75</v>
      </c>
      <c r="T2641">
        <v>15</v>
      </c>
      <c r="U2641" s="45">
        <f t="shared" si="191"/>
        <v>15</v>
      </c>
      <c r="V2641" s="48">
        <f t="shared" si="192"/>
        <v>15</v>
      </c>
      <c r="W2641" t="s">
        <v>1361</v>
      </c>
      <c r="X2641" t="s">
        <v>951</v>
      </c>
    </row>
    <row r="2642" spans="1:24" outlineLevel="1">
      <c r="A2642" s="73" t="s">
        <v>3252</v>
      </c>
      <c r="B2642" s="73" t="str">
        <f t="shared" si="188"/>
        <v>TPVCD100L60</v>
      </c>
      <c r="N2642">
        <f>SUBTOTAL(9,N2640:N2641)</f>
        <v>11.314</v>
      </c>
      <c r="O2642" s="45">
        <f>SUBTOTAL(9,O2640:O2641)</f>
        <v>11.314</v>
      </c>
      <c r="P2642" s="48">
        <f>SUBTOTAL(9,P2640:P2641)</f>
        <v>11.314</v>
      </c>
      <c r="T2642">
        <f>SUBTOTAL(9,T2640:T2641)</f>
        <v>16.71</v>
      </c>
      <c r="U2642" s="45">
        <f>SUBTOTAL(9,U2640:U2641)</f>
        <v>16.747620000000001</v>
      </c>
      <c r="V2642" s="48">
        <f>SUBTOTAL(9,V2640:V2641)</f>
        <v>16.747620000000001</v>
      </c>
    </row>
    <row r="2643" spans="1:24" outlineLevel="2">
      <c r="A2643" t="s">
        <v>2599</v>
      </c>
      <c r="B2643" s="73" t="str">
        <f t="shared" ref="B2643:B2706" si="193">MID(A2643,7,100)</f>
        <v>AREX</v>
      </c>
      <c r="C2643" t="s">
        <v>2410</v>
      </c>
      <c r="D2643">
        <v>0.1</v>
      </c>
      <c r="E2643" t="s">
        <v>2411</v>
      </c>
      <c r="F2643">
        <v>75</v>
      </c>
      <c r="H2643" t="s">
        <v>2410</v>
      </c>
      <c r="I2643">
        <v>50</v>
      </c>
      <c r="J2643">
        <v>1</v>
      </c>
      <c r="K2643">
        <v>50</v>
      </c>
      <c r="L2643" s="45">
        <f>VLOOKUP(H2643,'[1]CALCUL AS et AN'!$A$2:$AU$889,24,FALSE)</f>
        <v>50</v>
      </c>
      <c r="M2643" s="48">
        <f>VLOOKUP(H2643,'[1]CALCUL AS et AN'!$A$2:$AU$889,28,FALSE)</f>
        <v>50</v>
      </c>
      <c r="N2643">
        <v>5</v>
      </c>
      <c r="O2643" s="45">
        <f t="shared" si="189"/>
        <v>5</v>
      </c>
      <c r="P2643" s="48">
        <f t="shared" si="190"/>
        <v>5</v>
      </c>
      <c r="Q2643">
        <v>75</v>
      </c>
      <c r="R2643" s="45">
        <f>VLOOKUP(H2643,'[1]CALCUL AS et AN'!$A$2:$AU$889,46,FALSE)</f>
        <v>75</v>
      </c>
      <c r="S2643" s="48">
        <f>VLOOKUP(H2643,'[1]CALCUL AS et AN'!$A$2:$AU$889,47,FALSE)</f>
        <v>75</v>
      </c>
      <c r="T2643">
        <v>7.5</v>
      </c>
      <c r="U2643" s="45">
        <f t="shared" si="191"/>
        <v>7.5</v>
      </c>
      <c r="V2643" s="48">
        <f t="shared" si="192"/>
        <v>7.5</v>
      </c>
      <c r="W2643" t="s">
        <v>1361</v>
      </c>
      <c r="X2643" t="s">
        <v>951</v>
      </c>
    </row>
    <row r="2644" spans="1:24" outlineLevel="2">
      <c r="A2644" t="s">
        <v>2599</v>
      </c>
      <c r="B2644" s="73" t="str">
        <f t="shared" si="193"/>
        <v>AREX</v>
      </c>
      <c r="C2644" t="s">
        <v>630</v>
      </c>
      <c r="D2644">
        <v>0.5</v>
      </c>
      <c r="E2644" t="s">
        <v>631</v>
      </c>
      <c r="F2644">
        <v>7.83</v>
      </c>
      <c r="H2644" t="s">
        <v>630</v>
      </c>
      <c r="I2644">
        <v>3.03</v>
      </c>
      <c r="J2644">
        <v>0.33</v>
      </c>
      <c r="K2644">
        <v>9.1818181818181817</v>
      </c>
      <c r="L2644" s="45">
        <f>VLOOKUP(H2644,'[1]CALCUL AS et AN'!$A$2:$AU$889,24,FALSE)</f>
        <v>3.0249999999999999</v>
      </c>
      <c r="M2644" s="48">
        <f>VLOOKUP(H2644,'[1]CALCUL AS et AN'!$A$2:$AU$889,28,FALSE)</f>
        <v>3.0249999999999999</v>
      </c>
      <c r="N2644">
        <v>4.5909090909090908</v>
      </c>
      <c r="O2644" s="45">
        <f t="shared" si="189"/>
        <v>1.5125</v>
      </c>
      <c r="P2644" s="48">
        <f t="shared" si="190"/>
        <v>1.5125</v>
      </c>
      <c r="Q2644">
        <v>7.83</v>
      </c>
      <c r="R2644" s="45">
        <f>VLOOKUP(H2644,'[1]CALCUL AS et AN'!$A$2:$AU$889,46,FALSE)</f>
        <v>8.3187499999999996</v>
      </c>
      <c r="S2644" s="48">
        <f>VLOOKUP(H2644,'[1]CALCUL AS et AN'!$A$2:$AU$889,47,FALSE)</f>
        <v>8.3187499999999996</v>
      </c>
      <c r="T2644">
        <v>3.915</v>
      </c>
      <c r="U2644" s="45">
        <f t="shared" si="191"/>
        <v>4.1593749999999998</v>
      </c>
      <c r="V2644" s="48">
        <f t="shared" si="192"/>
        <v>4.1593749999999998</v>
      </c>
      <c r="W2644" t="s">
        <v>1361</v>
      </c>
      <c r="X2644" t="s">
        <v>937</v>
      </c>
    </row>
    <row r="2645" spans="1:24" outlineLevel="1">
      <c r="A2645" s="73" t="s">
        <v>3253</v>
      </c>
      <c r="B2645" s="73" t="str">
        <f t="shared" si="193"/>
        <v>TALIMCAREX</v>
      </c>
      <c r="N2645">
        <f>SUBTOTAL(9,N2643:N2644)</f>
        <v>9.5909090909090899</v>
      </c>
      <c r="O2645" s="45">
        <f>SUBTOTAL(9,O2643:O2644)</f>
        <v>6.5125000000000002</v>
      </c>
      <c r="P2645" s="48">
        <f>SUBTOTAL(9,P2643:P2644)</f>
        <v>6.5125000000000002</v>
      </c>
      <c r="T2645">
        <f>SUBTOTAL(9,T2643:T2644)</f>
        <v>11.414999999999999</v>
      </c>
      <c r="U2645" s="45">
        <f>SUBTOTAL(9,U2643:U2644)</f>
        <v>11.659375000000001</v>
      </c>
      <c r="V2645" s="48">
        <f>SUBTOTAL(9,V2643:V2644)</f>
        <v>11.659375000000001</v>
      </c>
    </row>
    <row r="2646" spans="1:24" outlineLevel="2">
      <c r="A2646" t="s">
        <v>2602</v>
      </c>
      <c r="B2646" s="73" t="str">
        <f t="shared" si="193"/>
        <v>REX3500</v>
      </c>
      <c r="C2646" t="s">
        <v>658</v>
      </c>
      <c r="D2646">
        <v>1</v>
      </c>
      <c r="E2646" t="s">
        <v>659</v>
      </c>
      <c r="F2646">
        <v>75</v>
      </c>
      <c r="H2646" t="s">
        <v>658</v>
      </c>
      <c r="I2646">
        <v>50</v>
      </c>
      <c r="J2646">
        <v>1</v>
      </c>
      <c r="K2646">
        <v>50</v>
      </c>
      <c r="L2646" s="45">
        <f>VLOOKUP(H2646,'[1]CALCUL AS et AN'!$A$2:$AU$889,24,FALSE)</f>
        <v>50</v>
      </c>
      <c r="M2646" s="48">
        <f>VLOOKUP(H2646,'[1]CALCUL AS et AN'!$A$2:$AU$889,28,FALSE)</f>
        <v>50</v>
      </c>
      <c r="N2646">
        <v>50</v>
      </c>
      <c r="O2646" s="45">
        <f t="shared" si="189"/>
        <v>50</v>
      </c>
      <c r="P2646" s="48">
        <f t="shared" si="190"/>
        <v>50</v>
      </c>
      <c r="Q2646">
        <v>75</v>
      </c>
      <c r="R2646" s="45">
        <f>VLOOKUP(H2646,'[1]CALCUL AS et AN'!$A$2:$AU$889,46,FALSE)</f>
        <v>75</v>
      </c>
      <c r="S2646" s="48">
        <f>VLOOKUP(H2646,'[1]CALCUL AS et AN'!$A$2:$AU$889,47,FALSE)</f>
        <v>75</v>
      </c>
      <c r="T2646">
        <v>75</v>
      </c>
      <c r="U2646" s="45">
        <f t="shared" si="191"/>
        <v>75</v>
      </c>
      <c r="V2646" s="48">
        <f t="shared" si="192"/>
        <v>75</v>
      </c>
      <c r="W2646" t="s">
        <v>951</v>
      </c>
      <c r="X2646" t="s">
        <v>937</v>
      </c>
    </row>
    <row r="2647" spans="1:24" outlineLevel="2">
      <c r="A2647" t="s">
        <v>2602</v>
      </c>
      <c r="B2647" s="73" t="str">
        <f t="shared" si="193"/>
        <v>REX3500</v>
      </c>
      <c r="C2647" t="s">
        <v>672</v>
      </c>
      <c r="D2647">
        <v>1</v>
      </c>
      <c r="E2647" t="s">
        <v>2944</v>
      </c>
      <c r="F2647">
        <v>9</v>
      </c>
      <c r="H2647" t="s">
        <v>672</v>
      </c>
      <c r="I2647">
        <v>6</v>
      </c>
      <c r="J2647">
        <v>1</v>
      </c>
      <c r="K2647">
        <v>6</v>
      </c>
      <c r="L2647" s="45">
        <f>VLOOKUP(H2647,'[1]CALCUL AS et AN'!$A$2:$AU$889,24,FALSE)</f>
        <v>6</v>
      </c>
      <c r="M2647" s="48">
        <f>VLOOKUP(H2647,'[1]CALCUL AS et AN'!$A$2:$AU$889,28,FALSE)</f>
        <v>6</v>
      </c>
      <c r="N2647">
        <v>6</v>
      </c>
      <c r="O2647" s="45">
        <f t="shared" si="189"/>
        <v>6</v>
      </c>
      <c r="P2647" s="48">
        <f t="shared" si="190"/>
        <v>6</v>
      </c>
      <c r="Q2647">
        <v>9</v>
      </c>
      <c r="R2647" s="45">
        <f>VLOOKUP(H2647,'[1]CALCUL AS et AN'!$A$2:$AU$889,46,FALSE)</f>
        <v>9</v>
      </c>
      <c r="S2647" s="48">
        <f>VLOOKUP(H2647,'[1]CALCUL AS et AN'!$A$2:$AU$889,47,FALSE)</f>
        <v>9</v>
      </c>
      <c r="T2647">
        <v>9</v>
      </c>
      <c r="U2647" s="45">
        <f t="shared" si="191"/>
        <v>9</v>
      </c>
      <c r="V2647" s="48">
        <f t="shared" si="192"/>
        <v>9</v>
      </c>
      <c r="W2647" t="s">
        <v>951</v>
      </c>
      <c r="X2647" t="s">
        <v>937</v>
      </c>
    </row>
    <row r="2648" spans="1:24" outlineLevel="2">
      <c r="A2648" t="s">
        <v>2602</v>
      </c>
      <c r="B2648" s="73" t="str">
        <f t="shared" si="193"/>
        <v>REX3500</v>
      </c>
      <c r="C2648" t="s">
        <v>2042</v>
      </c>
      <c r="D2648">
        <v>1</v>
      </c>
      <c r="E2648" t="s">
        <v>2043</v>
      </c>
      <c r="F2648">
        <v>16.850000000000001</v>
      </c>
      <c r="H2648" t="s">
        <v>2042</v>
      </c>
      <c r="I2648">
        <v>11.12</v>
      </c>
      <c r="J2648">
        <v>1</v>
      </c>
      <c r="K2648">
        <v>11.12</v>
      </c>
      <c r="L2648" s="45">
        <f>VLOOKUP(H2648,'[1]CALCUL AS et AN'!$A$2:$AU$889,24,FALSE)</f>
        <v>11.12</v>
      </c>
      <c r="M2648" s="48">
        <f>VLOOKUP(H2648,'[1]CALCUL AS et AN'!$A$2:$AU$889,28,FALSE)</f>
        <v>13.083</v>
      </c>
      <c r="N2648">
        <v>11.12</v>
      </c>
      <c r="O2648" s="45">
        <f t="shared" si="189"/>
        <v>11.12</v>
      </c>
      <c r="P2648" s="48">
        <f t="shared" si="190"/>
        <v>13.083</v>
      </c>
      <c r="Q2648">
        <v>16.850000000000001</v>
      </c>
      <c r="R2648" s="45">
        <f>VLOOKUP(H2648,'[1]CALCUL AS et AN'!$A$2:$AU$889,46,FALSE)</f>
        <v>16.68</v>
      </c>
      <c r="S2648" s="48">
        <f>VLOOKUP(H2648,'[1]CALCUL AS et AN'!$A$2:$AU$889,47,FALSE)</f>
        <v>19.624500000000001</v>
      </c>
      <c r="T2648">
        <v>16.850000000000001</v>
      </c>
      <c r="U2648" s="45">
        <f t="shared" si="191"/>
        <v>16.68</v>
      </c>
      <c r="V2648" s="48">
        <f t="shared" si="192"/>
        <v>19.624500000000001</v>
      </c>
      <c r="W2648" t="s">
        <v>951</v>
      </c>
      <c r="X2648" t="s">
        <v>951</v>
      </c>
    </row>
    <row r="2649" spans="1:24" outlineLevel="2">
      <c r="A2649" t="s">
        <v>2602</v>
      </c>
      <c r="B2649" s="73" t="str">
        <f t="shared" si="193"/>
        <v>REX3500</v>
      </c>
      <c r="C2649" t="s">
        <v>2032</v>
      </c>
      <c r="D2649">
        <v>1</v>
      </c>
      <c r="E2649" t="s">
        <v>2033</v>
      </c>
      <c r="F2649">
        <v>36.53</v>
      </c>
      <c r="H2649" t="s">
        <v>2032</v>
      </c>
      <c r="I2649">
        <v>24.12</v>
      </c>
      <c r="J2649">
        <v>1</v>
      </c>
      <c r="K2649">
        <v>24.12</v>
      </c>
      <c r="L2649" s="45">
        <f>VLOOKUP(H2649,'[1]CALCUL AS et AN'!$A$2:$AU$889,24,FALSE)</f>
        <v>24.12</v>
      </c>
      <c r="M2649" s="48">
        <f>VLOOKUP(H2649,'[1]CALCUL AS et AN'!$A$2:$AU$889,28,FALSE)</f>
        <v>28.378</v>
      </c>
      <c r="N2649">
        <v>24.12</v>
      </c>
      <c r="O2649" s="45">
        <f t="shared" si="189"/>
        <v>24.12</v>
      </c>
      <c r="P2649" s="48">
        <f t="shared" si="190"/>
        <v>28.378</v>
      </c>
      <c r="Q2649">
        <v>36.53</v>
      </c>
      <c r="R2649" s="45">
        <f>VLOOKUP(H2649,'[1]CALCUL AS et AN'!$A$2:$AU$889,46,FALSE)</f>
        <v>36.18</v>
      </c>
      <c r="S2649" s="48">
        <f>VLOOKUP(H2649,'[1]CALCUL AS et AN'!$A$2:$AU$889,47,FALSE)</f>
        <v>42.567</v>
      </c>
      <c r="T2649">
        <v>36.53</v>
      </c>
      <c r="U2649" s="45">
        <f t="shared" si="191"/>
        <v>36.18</v>
      </c>
      <c r="V2649" s="48">
        <f t="shared" si="192"/>
        <v>42.567</v>
      </c>
      <c r="W2649" t="s">
        <v>951</v>
      </c>
      <c r="X2649" t="s">
        <v>951</v>
      </c>
    </row>
    <row r="2650" spans="1:24" outlineLevel="2">
      <c r="A2650" t="s">
        <v>2602</v>
      </c>
      <c r="B2650" s="73" t="str">
        <f t="shared" si="193"/>
        <v>REX3500</v>
      </c>
      <c r="C2650" t="s">
        <v>2038</v>
      </c>
      <c r="D2650">
        <v>1</v>
      </c>
      <c r="E2650" t="s">
        <v>2039</v>
      </c>
      <c r="F2650">
        <v>14.22</v>
      </c>
      <c r="H2650" t="s">
        <v>2038</v>
      </c>
      <c r="I2650">
        <v>9.3800000000000008</v>
      </c>
      <c r="J2650">
        <v>1</v>
      </c>
      <c r="K2650">
        <v>9.3800000000000008</v>
      </c>
      <c r="L2650" s="45">
        <f>VLOOKUP(H2650,'[1]CALCUL AS et AN'!$A$2:$AU$889,24,FALSE)</f>
        <v>9.3829999999999991</v>
      </c>
      <c r="M2650" s="48">
        <f>VLOOKUP(H2650,'[1]CALCUL AS et AN'!$A$2:$AU$889,28,FALSE)</f>
        <v>11.038</v>
      </c>
      <c r="N2650">
        <v>9.3800000000000008</v>
      </c>
      <c r="O2650" s="45">
        <f t="shared" si="189"/>
        <v>9.3829999999999991</v>
      </c>
      <c r="P2650" s="48">
        <f t="shared" si="190"/>
        <v>11.038</v>
      </c>
      <c r="Q2650">
        <v>14.22</v>
      </c>
      <c r="R2650" s="45">
        <f>VLOOKUP(H2650,'[1]CALCUL AS et AN'!$A$2:$AU$889,46,FALSE)</f>
        <v>14.074499999999999</v>
      </c>
      <c r="S2650" s="48">
        <f>VLOOKUP(H2650,'[1]CALCUL AS et AN'!$A$2:$AU$889,47,FALSE)</f>
        <v>16.557000000000002</v>
      </c>
      <c r="T2650">
        <v>14.22</v>
      </c>
      <c r="U2650" s="45">
        <f t="shared" si="191"/>
        <v>14.074499999999999</v>
      </c>
      <c r="V2650" s="48">
        <f t="shared" si="192"/>
        <v>16.557000000000002</v>
      </c>
      <c r="W2650" t="s">
        <v>951</v>
      </c>
      <c r="X2650" t="s">
        <v>951</v>
      </c>
    </row>
    <row r="2651" spans="1:24" outlineLevel="2">
      <c r="A2651" t="s">
        <v>2602</v>
      </c>
      <c r="B2651" s="73" t="str">
        <f t="shared" si="193"/>
        <v>REX3500</v>
      </c>
      <c r="C2651" t="s">
        <v>472</v>
      </c>
      <c r="D2651">
        <v>3</v>
      </c>
      <c r="E2651" t="s">
        <v>993</v>
      </c>
      <c r="F2651">
        <v>4.87</v>
      </c>
      <c r="H2651" t="s">
        <v>472</v>
      </c>
      <c r="I2651">
        <v>0.94</v>
      </c>
      <c r="J2651">
        <v>1</v>
      </c>
      <c r="K2651">
        <v>0.94</v>
      </c>
      <c r="L2651" s="45">
        <f>VLOOKUP(H2651,'[1]CALCUL AS et AN'!$A$2:$AU$889,24,FALSE)</f>
        <v>2.1800000000000002</v>
      </c>
      <c r="M2651" s="48">
        <f>VLOOKUP(H2651,'[1]CALCUL AS et AN'!$A$2:$AU$889,28,FALSE)</f>
        <v>0.94</v>
      </c>
      <c r="N2651">
        <v>2.82</v>
      </c>
      <c r="O2651" s="45">
        <f t="shared" si="189"/>
        <v>6.5400000000000009</v>
      </c>
      <c r="P2651" s="48">
        <f t="shared" si="190"/>
        <v>2.82</v>
      </c>
      <c r="Q2651">
        <v>4.87</v>
      </c>
      <c r="R2651" s="45">
        <f>VLOOKUP(H2651,'[1]CALCUL AS et AN'!$A$2:$AU$889,46,FALSE)</f>
        <v>4.9050000000000002</v>
      </c>
      <c r="S2651" s="48">
        <f>VLOOKUP(H2651,'[1]CALCUL AS et AN'!$A$2:$AU$889,47,FALSE)</f>
        <v>2.1149999999999998</v>
      </c>
      <c r="T2651">
        <v>14.61</v>
      </c>
      <c r="U2651" s="45">
        <f t="shared" si="191"/>
        <v>14.715</v>
      </c>
      <c r="V2651" s="48">
        <f t="shared" si="192"/>
        <v>6.3449999999999989</v>
      </c>
      <c r="W2651" t="s">
        <v>951</v>
      </c>
      <c r="X2651" t="s">
        <v>937</v>
      </c>
    </row>
    <row r="2652" spans="1:24" outlineLevel="2">
      <c r="A2652" t="s">
        <v>2602</v>
      </c>
      <c r="B2652" s="73" t="str">
        <f t="shared" si="193"/>
        <v>REX3500</v>
      </c>
      <c r="C2652" t="s">
        <v>2410</v>
      </c>
      <c r="D2652">
        <v>0.6</v>
      </c>
      <c r="E2652" t="s">
        <v>2411</v>
      </c>
      <c r="F2652">
        <v>75</v>
      </c>
      <c r="H2652" t="s">
        <v>2410</v>
      </c>
      <c r="I2652">
        <v>50</v>
      </c>
      <c r="J2652">
        <v>1</v>
      </c>
      <c r="K2652">
        <v>50</v>
      </c>
      <c r="L2652" s="45">
        <f>VLOOKUP(H2652,'[1]CALCUL AS et AN'!$A$2:$AU$889,24,FALSE)</f>
        <v>50</v>
      </c>
      <c r="M2652" s="48">
        <f>VLOOKUP(H2652,'[1]CALCUL AS et AN'!$A$2:$AU$889,28,FALSE)</f>
        <v>50</v>
      </c>
      <c r="N2652">
        <v>30</v>
      </c>
      <c r="O2652" s="45">
        <f t="shared" si="189"/>
        <v>30</v>
      </c>
      <c r="P2652" s="48">
        <f t="shared" si="190"/>
        <v>30</v>
      </c>
      <c r="Q2652">
        <v>75</v>
      </c>
      <c r="R2652" s="45">
        <f>VLOOKUP(H2652,'[1]CALCUL AS et AN'!$A$2:$AU$889,46,FALSE)</f>
        <v>75</v>
      </c>
      <c r="S2652" s="48">
        <f>VLOOKUP(H2652,'[1]CALCUL AS et AN'!$A$2:$AU$889,47,FALSE)</f>
        <v>75</v>
      </c>
      <c r="T2652">
        <v>45</v>
      </c>
      <c r="U2652" s="45">
        <f t="shared" si="191"/>
        <v>45</v>
      </c>
      <c r="V2652" s="48">
        <f t="shared" si="192"/>
        <v>45</v>
      </c>
      <c r="W2652" t="s">
        <v>951</v>
      </c>
      <c r="X2652" t="s">
        <v>951</v>
      </c>
    </row>
    <row r="2653" spans="1:24" outlineLevel="1">
      <c r="A2653" s="73" t="s">
        <v>3254</v>
      </c>
      <c r="B2653" s="73" t="str">
        <f t="shared" si="193"/>
        <v>CUVECAREX3500</v>
      </c>
      <c r="N2653">
        <f>SUBTOTAL(9,N2646:N2652)</f>
        <v>133.44</v>
      </c>
      <c r="O2653" s="45">
        <f>SUBTOTAL(9,O2646:O2652)</f>
        <v>137.16300000000001</v>
      </c>
      <c r="P2653" s="48">
        <f>SUBTOTAL(9,P2646:P2652)</f>
        <v>141.31899999999999</v>
      </c>
      <c r="T2653">
        <f>SUBTOTAL(9,T2646:T2652)</f>
        <v>211.20999999999998</v>
      </c>
      <c r="U2653" s="45">
        <f>SUBTOTAL(9,U2646:U2652)</f>
        <v>210.64950000000002</v>
      </c>
      <c r="V2653" s="48">
        <f>SUBTOTAL(9,V2646:V2652)</f>
        <v>214.09349999999998</v>
      </c>
    </row>
    <row r="2654" spans="1:24" outlineLevel="2">
      <c r="A2654" t="s">
        <v>2611</v>
      </c>
      <c r="B2654" s="73" t="str">
        <f t="shared" si="193"/>
        <v>18</v>
      </c>
      <c r="C2654" t="s">
        <v>2410</v>
      </c>
      <c r="D2654">
        <v>0.02</v>
      </c>
      <c r="E2654" t="s">
        <v>2411</v>
      </c>
      <c r="F2654">
        <v>75</v>
      </c>
      <c r="H2654" t="s">
        <v>2410</v>
      </c>
      <c r="I2654">
        <v>50</v>
      </c>
      <c r="J2654">
        <v>1</v>
      </c>
      <c r="K2654">
        <v>50</v>
      </c>
      <c r="L2654" s="45">
        <f>VLOOKUP(H2654,'[1]CALCUL AS et AN'!$A$2:$AU$889,24,FALSE)</f>
        <v>50</v>
      </c>
      <c r="M2654" s="48">
        <f>VLOOKUP(H2654,'[1]CALCUL AS et AN'!$A$2:$AU$889,28,FALSE)</f>
        <v>50</v>
      </c>
      <c r="N2654">
        <v>1</v>
      </c>
      <c r="O2654" s="45">
        <f t="shared" si="189"/>
        <v>1</v>
      </c>
      <c r="P2654" s="48">
        <f t="shared" si="190"/>
        <v>1</v>
      </c>
      <c r="Q2654">
        <v>75</v>
      </c>
      <c r="R2654" s="45">
        <f>VLOOKUP(H2654,'[1]CALCUL AS et AN'!$A$2:$AU$889,46,FALSE)</f>
        <v>75</v>
      </c>
      <c r="S2654" s="48">
        <f>VLOOKUP(H2654,'[1]CALCUL AS et AN'!$A$2:$AU$889,47,FALSE)</f>
        <v>75</v>
      </c>
      <c r="T2654">
        <v>1.5</v>
      </c>
      <c r="U2654" s="45">
        <f t="shared" si="191"/>
        <v>1.5</v>
      </c>
      <c r="V2654" s="48">
        <f t="shared" si="192"/>
        <v>1.5</v>
      </c>
      <c r="W2654" t="s">
        <v>1361</v>
      </c>
      <c r="X2654" t="s">
        <v>951</v>
      </c>
    </row>
    <row r="2655" spans="1:24" outlineLevel="2">
      <c r="A2655" t="s">
        <v>2611</v>
      </c>
      <c r="B2655" s="73" t="str">
        <f t="shared" si="193"/>
        <v>18</v>
      </c>
      <c r="C2655" t="s">
        <v>1981</v>
      </c>
      <c r="D2655">
        <v>1</v>
      </c>
      <c r="E2655" t="s">
        <v>1982</v>
      </c>
      <c r="F2655">
        <v>4.01</v>
      </c>
      <c r="H2655" t="s">
        <v>1981</v>
      </c>
      <c r="I2655">
        <v>2.67</v>
      </c>
      <c r="J2655">
        <v>1</v>
      </c>
      <c r="K2655">
        <v>2.67</v>
      </c>
      <c r="L2655" s="45">
        <f>VLOOKUP(H2655,'[1]CALCUL AS et AN'!$A$2:$AU$889,24,FALSE)</f>
        <v>2.67</v>
      </c>
      <c r="M2655" s="48">
        <f>VLOOKUP(H2655,'[1]CALCUL AS et AN'!$A$2:$AU$889,28,FALSE)</f>
        <v>2.67</v>
      </c>
      <c r="N2655">
        <v>2.67</v>
      </c>
      <c r="O2655" s="45">
        <f t="shared" si="189"/>
        <v>2.67</v>
      </c>
      <c r="P2655" s="48">
        <f t="shared" si="190"/>
        <v>2.67</v>
      </c>
      <c r="Q2655">
        <v>4.01</v>
      </c>
      <c r="R2655" s="45">
        <f>VLOOKUP(H2655,'[1]CALCUL AS et AN'!$A$2:$AU$889,46,FALSE)</f>
        <v>4.0049999999999999</v>
      </c>
      <c r="S2655" s="48">
        <f>VLOOKUP(H2655,'[1]CALCUL AS et AN'!$A$2:$AU$889,47,FALSE)</f>
        <v>4.0049999999999999</v>
      </c>
      <c r="T2655">
        <v>4.01</v>
      </c>
      <c r="U2655" s="45">
        <f t="shared" si="191"/>
        <v>4.0049999999999999</v>
      </c>
      <c r="V2655" s="48">
        <f t="shared" si="192"/>
        <v>4.0049999999999999</v>
      </c>
      <c r="W2655" t="s">
        <v>1361</v>
      </c>
      <c r="X2655" t="s">
        <v>951</v>
      </c>
    </row>
    <row r="2656" spans="1:24" outlineLevel="1">
      <c r="A2656" s="73" t="s">
        <v>3255</v>
      </c>
      <c r="B2656" s="73" t="str">
        <f t="shared" si="193"/>
        <v>ODPRO118</v>
      </c>
      <c r="N2656">
        <f>SUBTOTAL(9,N2654:N2655)</f>
        <v>3.67</v>
      </c>
      <c r="O2656" s="45">
        <f>SUBTOTAL(9,O2654:O2655)</f>
        <v>3.67</v>
      </c>
      <c r="P2656" s="48">
        <f>SUBTOTAL(9,P2654:P2655)</f>
        <v>3.67</v>
      </c>
      <c r="T2656">
        <f>SUBTOTAL(9,T2654:T2655)</f>
        <v>5.51</v>
      </c>
      <c r="U2656" s="45">
        <f>SUBTOTAL(9,U2654:U2655)</f>
        <v>5.5049999999999999</v>
      </c>
      <c r="V2656" s="48">
        <f>SUBTOTAL(9,V2654:V2655)</f>
        <v>5.5049999999999999</v>
      </c>
    </row>
    <row r="2657" spans="1:24" outlineLevel="2">
      <c r="A2657" t="s">
        <v>2596</v>
      </c>
      <c r="B2657" s="73" t="str">
        <f t="shared" si="193"/>
        <v>6EH</v>
      </c>
      <c r="C2657" t="s">
        <v>1665</v>
      </c>
      <c r="D2657">
        <v>5</v>
      </c>
      <c r="E2657" t="s">
        <v>1666</v>
      </c>
      <c r="F2657">
        <v>2.85</v>
      </c>
      <c r="H2657" t="s">
        <v>1665</v>
      </c>
      <c r="I2657">
        <v>2.19</v>
      </c>
      <c r="J2657">
        <v>1</v>
      </c>
      <c r="K2657">
        <v>2.19</v>
      </c>
      <c r="L2657" s="45">
        <f>VLOOKUP(H2657,'[1]CALCUL AS et AN'!$A$2:$AU$889,24,FALSE)</f>
        <v>2.19</v>
      </c>
      <c r="M2657" s="48">
        <f>VLOOKUP(H2657,'[1]CALCUL AS et AN'!$A$2:$AU$889,28,FALSE)</f>
        <v>2.19</v>
      </c>
      <c r="N2657">
        <v>10.95</v>
      </c>
      <c r="O2657" s="45">
        <f t="shared" si="189"/>
        <v>10.95</v>
      </c>
      <c r="P2657" s="48">
        <f t="shared" si="190"/>
        <v>10.95</v>
      </c>
      <c r="Q2657">
        <v>2.85</v>
      </c>
      <c r="R2657" s="45">
        <f>VLOOKUP(H2657,'[1]CALCUL AS et AN'!$A$2:$AU$889,46,FALSE)</f>
        <v>2.9127000000000001</v>
      </c>
      <c r="S2657" s="48">
        <f>VLOOKUP(H2657,'[1]CALCUL AS et AN'!$A$2:$AU$889,47,FALSE)</f>
        <v>2.9127000000000001</v>
      </c>
      <c r="T2657">
        <v>14.25</v>
      </c>
      <c r="U2657" s="45">
        <f t="shared" si="191"/>
        <v>14.563500000000001</v>
      </c>
      <c r="V2657" s="48">
        <f t="shared" si="192"/>
        <v>14.563500000000001</v>
      </c>
      <c r="W2657" t="s">
        <v>1361</v>
      </c>
      <c r="X2657" t="s">
        <v>951</v>
      </c>
    </row>
    <row r="2658" spans="1:24" outlineLevel="2">
      <c r="A2658" t="s">
        <v>2596</v>
      </c>
      <c r="B2658" s="73" t="str">
        <f t="shared" si="193"/>
        <v>6EH</v>
      </c>
      <c r="C2658" t="s">
        <v>169</v>
      </c>
      <c r="D2658">
        <v>1</v>
      </c>
      <c r="E2658" t="s">
        <v>170</v>
      </c>
      <c r="F2658">
        <v>225</v>
      </c>
      <c r="H2658" t="s">
        <v>169</v>
      </c>
      <c r="I2658">
        <v>143.01400000000001</v>
      </c>
      <c r="J2658">
        <v>1</v>
      </c>
      <c r="K2658">
        <v>143.01400000000001</v>
      </c>
      <c r="L2658" s="45">
        <f>VLOOKUP(H2658,'[1]CALCUL AS et AN'!$A$2:$AU$889,24,FALSE)</f>
        <v>142.79399999999998</v>
      </c>
      <c r="M2658" s="48">
        <v>143.01400000000001</v>
      </c>
      <c r="N2658">
        <v>143.01400000000001</v>
      </c>
      <c r="O2658" s="45">
        <f t="shared" si="189"/>
        <v>142.79399999999998</v>
      </c>
      <c r="P2658" s="48">
        <f t="shared" si="190"/>
        <v>143.01400000000001</v>
      </c>
      <c r="Q2658">
        <v>225</v>
      </c>
      <c r="R2658" s="45">
        <v>0</v>
      </c>
      <c r="S2658" s="48">
        <v>225</v>
      </c>
      <c r="T2658">
        <v>225</v>
      </c>
      <c r="U2658" s="45">
        <f t="shared" si="191"/>
        <v>0</v>
      </c>
      <c r="V2658" s="48">
        <f t="shared" si="192"/>
        <v>225</v>
      </c>
      <c r="W2658" t="s">
        <v>1361</v>
      </c>
      <c r="X2658" t="s">
        <v>1361</v>
      </c>
    </row>
    <row r="2659" spans="1:24" outlineLevel="2">
      <c r="A2659" t="s">
        <v>2596</v>
      </c>
      <c r="B2659" s="73" t="str">
        <f t="shared" si="193"/>
        <v>6EH</v>
      </c>
      <c r="C2659" t="s">
        <v>498</v>
      </c>
      <c r="D2659">
        <v>5</v>
      </c>
      <c r="E2659" t="s">
        <v>1942</v>
      </c>
      <c r="F2659">
        <v>24.03</v>
      </c>
      <c r="H2659" t="s">
        <v>498</v>
      </c>
      <c r="I2659">
        <v>15.6</v>
      </c>
      <c r="J2659">
        <v>1</v>
      </c>
      <c r="K2659">
        <v>15.6</v>
      </c>
      <c r="L2659" s="45">
        <f>VLOOKUP(H2659,'[1]CALCUL AS et AN'!$A$2:$AU$889,24,FALSE)</f>
        <v>15.6</v>
      </c>
      <c r="M2659" s="48">
        <f>VLOOKUP(H2659,'[1]CALCUL AS et AN'!$A$2:$AU$889,28,FALSE)</f>
        <v>15.6</v>
      </c>
      <c r="N2659">
        <v>78</v>
      </c>
      <c r="O2659" s="45">
        <f t="shared" si="189"/>
        <v>78</v>
      </c>
      <c r="P2659" s="48">
        <f t="shared" si="190"/>
        <v>78</v>
      </c>
      <c r="Q2659">
        <v>24.03</v>
      </c>
      <c r="R2659" s="45">
        <f>VLOOKUP(H2659,'[1]CALCUL AS et AN'!$A$2:$AU$889,46,FALSE)</f>
        <v>23.4</v>
      </c>
      <c r="S2659" s="48">
        <f>VLOOKUP(H2659,'[1]CALCUL AS et AN'!$A$2:$AU$889,47,FALSE)</f>
        <v>23.4</v>
      </c>
      <c r="T2659">
        <v>120.15</v>
      </c>
      <c r="U2659" s="45">
        <f t="shared" si="191"/>
        <v>117</v>
      </c>
      <c r="V2659" s="48">
        <f t="shared" si="192"/>
        <v>117</v>
      </c>
      <c r="W2659" t="s">
        <v>1361</v>
      </c>
      <c r="X2659" t="s">
        <v>937</v>
      </c>
    </row>
    <row r="2660" spans="1:24" outlineLevel="2">
      <c r="A2660" t="s">
        <v>2596</v>
      </c>
      <c r="B2660" s="73" t="str">
        <f t="shared" si="193"/>
        <v>6EH</v>
      </c>
      <c r="C2660" t="s">
        <v>454</v>
      </c>
      <c r="D2660">
        <v>1</v>
      </c>
      <c r="E2660" t="s">
        <v>455</v>
      </c>
      <c r="F2660">
        <v>107.62</v>
      </c>
      <c r="H2660" t="s">
        <v>454</v>
      </c>
      <c r="I2660">
        <v>58.9</v>
      </c>
      <c r="J2660">
        <v>1</v>
      </c>
      <c r="K2660">
        <v>58.9</v>
      </c>
      <c r="L2660" s="45">
        <f>VLOOKUP(H2660,'[1]CALCUL AS et AN'!$A$2:$AU$889,24,FALSE)</f>
        <v>58.9</v>
      </c>
      <c r="M2660" s="48">
        <f>VLOOKUP(H2660,'[1]CALCUL AS et AN'!$A$2:$AU$889,28,FALSE)</f>
        <v>58.9</v>
      </c>
      <c r="N2660">
        <v>58.9</v>
      </c>
      <c r="O2660" s="45">
        <f t="shared" si="189"/>
        <v>58.9</v>
      </c>
      <c r="P2660" s="48">
        <f t="shared" si="190"/>
        <v>58.9</v>
      </c>
      <c r="Q2660">
        <v>107.62</v>
      </c>
      <c r="R2660" s="45">
        <f>VLOOKUP(H2660,'[1]CALCUL AS et AN'!$A$2:$AU$889,46,FALSE)</f>
        <v>117.8</v>
      </c>
      <c r="S2660" s="48">
        <f>VLOOKUP(H2660,'[1]CALCUL AS et AN'!$A$2:$AU$889,47,FALSE)</f>
        <v>117.8</v>
      </c>
      <c r="T2660">
        <v>107.62</v>
      </c>
      <c r="U2660" s="45">
        <f t="shared" si="191"/>
        <v>117.8</v>
      </c>
      <c r="V2660" s="48">
        <f t="shared" si="192"/>
        <v>117.8</v>
      </c>
      <c r="W2660" t="s">
        <v>1361</v>
      </c>
      <c r="X2660" t="s">
        <v>937</v>
      </c>
    </row>
    <row r="2661" spans="1:24" outlineLevel="2">
      <c r="A2661" t="s">
        <v>2596</v>
      </c>
      <c r="B2661" s="73" t="str">
        <f t="shared" si="193"/>
        <v>6EH</v>
      </c>
      <c r="C2661" t="s">
        <v>2602</v>
      </c>
      <c r="D2661">
        <v>1</v>
      </c>
      <c r="E2661" t="s">
        <v>2603</v>
      </c>
      <c r="F2661">
        <v>1080</v>
      </c>
      <c r="H2661" t="s">
        <v>2602</v>
      </c>
      <c r="I2661">
        <v>720</v>
      </c>
      <c r="J2661">
        <v>1</v>
      </c>
      <c r="K2661">
        <v>720</v>
      </c>
      <c r="L2661" s="45">
        <f>VLOOKUP(H2661,'[1]CALCUL AS et AN'!$A$2:$AU$889,24,FALSE)</f>
        <v>720</v>
      </c>
      <c r="M2661" s="48">
        <f>VLOOKUP(H2661,'[1]CALCUL AS et AN'!$A$2:$AU$889,28,FALSE)</f>
        <v>720</v>
      </c>
      <c r="N2661">
        <v>720</v>
      </c>
      <c r="O2661" s="45">
        <f t="shared" si="189"/>
        <v>720</v>
      </c>
      <c r="P2661" s="48">
        <f t="shared" si="190"/>
        <v>720</v>
      </c>
      <c r="Q2661">
        <v>1080</v>
      </c>
      <c r="R2661" s="45">
        <f>VLOOKUP(H2661,'[1]CALCUL AS et AN'!$A$2:$AU$889,46,FALSE)</f>
        <v>1080</v>
      </c>
      <c r="S2661" s="48">
        <f>VLOOKUP(H2661,'[1]CALCUL AS et AN'!$A$2:$AU$889,47,FALSE)</f>
        <v>1080</v>
      </c>
      <c r="T2661">
        <v>1080</v>
      </c>
      <c r="U2661" s="45">
        <f t="shared" si="191"/>
        <v>1080</v>
      </c>
      <c r="V2661" s="48">
        <f t="shared" si="192"/>
        <v>1080</v>
      </c>
      <c r="W2661" t="s">
        <v>1361</v>
      </c>
      <c r="X2661" t="s">
        <v>951</v>
      </c>
    </row>
    <row r="2662" spans="1:24" outlineLevel="2">
      <c r="A2662" t="s">
        <v>2596</v>
      </c>
      <c r="B2662" s="73" t="str">
        <f t="shared" si="193"/>
        <v>6EH</v>
      </c>
      <c r="C2662" t="s">
        <v>612</v>
      </c>
      <c r="D2662">
        <v>5</v>
      </c>
      <c r="E2662" t="s">
        <v>1921</v>
      </c>
      <c r="F2662">
        <v>2.25</v>
      </c>
      <c r="H2662" t="s">
        <v>612</v>
      </c>
      <c r="I2662">
        <v>1.56</v>
      </c>
      <c r="J2662">
        <v>1</v>
      </c>
      <c r="K2662">
        <v>1.56</v>
      </c>
      <c r="L2662" s="45">
        <f>VLOOKUP(H2662,'[1]CALCUL AS et AN'!$A$2:$AU$889,24,FALSE)</f>
        <v>1.5640000000000001</v>
      </c>
      <c r="M2662" s="48">
        <f>VLOOKUP(H2662,'[1]CALCUL AS et AN'!$A$2:$AU$889,28,FALSE)</f>
        <v>1.5640000000000001</v>
      </c>
      <c r="N2662">
        <v>7.8000000000000007</v>
      </c>
      <c r="O2662" s="45">
        <f t="shared" si="189"/>
        <v>7.82</v>
      </c>
      <c r="P2662" s="48">
        <f t="shared" si="190"/>
        <v>7.82</v>
      </c>
      <c r="Q2662">
        <v>2.4</v>
      </c>
      <c r="R2662" s="45">
        <f>VLOOKUP(H2662,'[1]CALCUL AS et AN'!$A$2:$AU$889,46,FALSE)</f>
        <v>2.3460000000000001</v>
      </c>
      <c r="S2662" s="48">
        <f>VLOOKUP(H2662,'[1]CALCUL AS et AN'!$A$2:$AU$889,47,FALSE)</f>
        <v>2.3460000000000001</v>
      </c>
      <c r="T2662">
        <v>12</v>
      </c>
      <c r="U2662" s="45">
        <f t="shared" si="191"/>
        <v>11.73</v>
      </c>
      <c r="V2662" s="48">
        <f t="shared" si="192"/>
        <v>11.73</v>
      </c>
      <c r="W2662" t="s">
        <v>1361</v>
      </c>
      <c r="X2662" t="s">
        <v>937</v>
      </c>
    </row>
    <row r="2663" spans="1:24" outlineLevel="2">
      <c r="A2663" t="s">
        <v>2596</v>
      </c>
      <c r="B2663" s="73" t="str">
        <f t="shared" si="193"/>
        <v>6EH</v>
      </c>
      <c r="C2663" t="s">
        <v>620</v>
      </c>
      <c r="D2663">
        <v>3</v>
      </c>
      <c r="E2663" t="s">
        <v>1917</v>
      </c>
      <c r="F2663">
        <v>2.56</v>
      </c>
      <c r="H2663" t="s">
        <v>620</v>
      </c>
      <c r="I2663">
        <v>1.98</v>
      </c>
      <c r="J2663">
        <v>1</v>
      </c>
      <c r="K2663">
        <v>1.98</v>
      </c>
      <c r="L2663" s="45">
        <f>VLOOKUP(H2663,'[1]CALCUL AS et AN'!$A$2:$AU$889,24,FALSE)</f>
        <v>1.9830000000000001</v>
      </c>
      <c r="M2663" s="48">
        <f>VLOOKUP(H2663,'[1]CALCUL AS et AN'!$A$2:$AU$889,28,FALSE)</f>
        <v>1.93</v>
      </c>
      <c r="N2663">
        <v>5.9399999999999995</v>
      </c>
      <c r="O2663" s="45">
        <f t="shared" si="189"/>
        <v>5.9489999999999998</v>
      </c>
      <c r="P2663" s="48">
        <f t="shared" si="190"/>
        <v>5.79</v>
      </c>
      <c r="Q2663">
        <v>2.75</v>
      </c>
      <c r="R2663" s="45">
        <f>VLOOKUP(H2663,'[1]CALCUL AS et AN'!$A$2:$AU$889,46,FALSE)</f>
        <v>2.9744999999999999</v>
      </c>
      <c r="S2663" s="48">
        <f>VLOOKUP(H2663,'[1]CALCUL AS et AN'!$A$2:$AU$889,47,FALSE)</f>
        <v>2.895</v>
      </c>
      <c r="T2663">
        <v>8.25</v>
      </c>
      <c r="U2663" s="45">
        <f t="shared" si="191"/>
        <v>8.9235000000000007</v>
      </c>
      <c r="V2663" s="48">
        <f t="shared" si="192"/>
        <v>8.6850000000000005</v>
      </c>
      <c r="W2663" t="s">
        <v>1361</v>
      </c>
      <c r="X2663" t="s">
        <v>937</v>
      </c>
    </row>
    <row r="2664" spans="1:24" outlineLevel="2">
      <c r="A2664" t="s">
        <v>2596</v>
      </c>
      <c r="B2664" s="73" t="str">
        <f t="shared" si="193"/>
        <v>6EH</v>
      </c>
      <c r="C2664" t="s">
        <v>620</v>
      </c>
      <c r="D2664">
        <v>1</v>
      </c>
      <c r="E2664" t="s">
        <v>1917</v>
      </c>
      <c r="F2664">
        <v>2.56</v>
      </c>
      <c r="H2664" t="s">
        <v>620</v>
      </c>
      <c r="I2664">
        <v>1.98</v>
      </c>
      <c r="J2664">
        <v>1</v>
      </c>
      <c r="K2664">
        <v>1.98</v>
      </c>
      <c r="L2664" s="45">
        <f>VLOOKUP(H2664,'[1]CALCUL AS et AN'!$A$2:$AU$889,24,FALSE)</f>
        <v>1.9830000000000001</v>
      </c>
      <c r="M2664" s="48">
        <f>VLOOKUP(H2664,'[1]CALCUL AS et AN'!$A$2:$AU$889,28,FALSE)</f>
        <v>1.93</v>
      </c>
      <c r="N2664">
        <v>1.98</v>
      </c>
      <c r="O2664" s="45">
        <f t="shared" si="189"/>
        <v>1.9830000000000001</v>
      </c>
      <c r="P2664" s="48">
        <f t="shared" si="190"/>
        <v>1.93</v>
      </c>
      <c r="Q2664">
        <v>2.75</v>
      </c>
      <c r="R2664" s="45">
        <f>VLOOKUP(H2664,'[1]CALCUL AS et AN'!$A$2:$AU$889,46,FALSE)</f>
        <v>2.9744999999999999</v>
      </c>
      <c r="S2664" s="48">
        <f>VLOOKUP(H2664,'[1]CALCUL AS et AN'!$A$2:$AU$889,47,FALSE)</f>
        <v>2.895</v>
      </c>
      <c r="T2664">
        <v>2.75</v>
      </c>
      <c r="U2664" s="45">
        <f t="shared" si="191"/>
        <v>2.9744999999999999</v>
      </c>
      <c r="V2664" s="48">
        <f t="shared" si="192"/>
        <v>2.895</v>
      </c>
      <c r="W2664" t="s">
        <v>1361</v>
      </c>
      <c r="X2664" t="s">
        <v>937</v>
      </c>
    </row>
    <row r="2665" spans="1:24" outlineLevel="2">
      <c r="A2665" t="s">
        <v>2596</v>
      </c>
      <c r="B2665" s="73" t="str">
        <f t="shared" si="193"/>
        <v>6EH</v>
      </c>
      <c r="C2665" t="s">
        <v>624</v>
      </c>
      <c r="D2665">
        <v>1</v>
      </c>
      <c r="E2665" t="s">
        <v>625</v>
      </c>
      <c r="F2665">
        <v>1.34</v>
      </c>
      <c r="H2665" t="s">
        <v>624</v>
      </c>
      <c r="I2665">
        <v>0.65</v>
      </c>
      <c r="J2665">
        <v>1</v>
      </c>
      <c r="K2665">
        <v>0.65</v>
      </c>
      <c r="L2665" s="45">
        <f>VLOOKUP(H2665,'[1]CALCUL AS et AN'!$A$2:$AU$889,24,FALSE)</f>
        <v>0.64500000000000002</v>
      </c>
      <c r="M2665" s="48">
        <f>VLOOKUP(H2665,'[1]CALCUL AS et AN'!$A$2:$AU$889,28,FALSE)</f>
        <v>0.63700000000000001</v>
      </c>
      <c r="N2665">
        <v>0.65</v>
      </c>
      <c r="O2665" s="45">
        <f t="shared" si="189"/>
        <v>0.64500000000000002</v>
      </c>
      <c r="P2665" s="48">
        <f t="shared" si="190"/>
        <v>0.63700000000000001</v>
      </c>
      <c r="Q2665">
        <v>1.43</v>
      </c>
      <c r="R2665" s="45">
        <f>VLOOKUP(H2665,'[1]CALCUL AS et AN'!$A$2:$AU$889,46,FALSE)</f>
        <v>1.29</v>
      </c>
      <c r="S2665" s="48">
        <f>VLOOKUP(H2665,'[1]CALCUL AS et AN'!$A$2:$AU$889,47,FALSE)</f>
        <v>1.274</v>
      </c>
      <c r="T2665">
        <v>1.43</v>
      </c>
      <c r="U2665" s="45">
        <f t="shared" si="191"/>
        <v>1.29</v>
      </c>
      <c r="V2665" s="48">
        <f t="shared" si="192"/>
        <v>1.274</v>
      </c>
      <c r="W2665" t="s">
        <v>1361</v>
      </c>
      <c r="X2665" t="s">
        <v>937</v>
      </c>
    </row>
    <row r="2666" spans="1:24" outlineLevel="2">
      <c r="A2666" t="s">
        <v>2596</v>
      </c>
      <c r="B2666" s="73" t="str">
        <f t="shared" si="193"/>
        <v>6EH</v>
      </c>
      <c r="C2666" t="s">
        <v>1737</v>
      </c>
      <c r="D2666">
        <v>1</v>
      </c>
      <c r="E2666" t="s">
        <v>1738</v>
      </c>
      <c r="F2666">
        <v>2.15</v>
      </c>
      <c r="H2666" t="s">
        <v>1737</v>
      </c>
      <c r="I2666">
        <v>1.03</v>
      </c>
      <c r="J2666">
        <v>1</v>
      </c>
      <c r="K2666">
        <v>1.03</v>
      </c>
      <c r="L2666" s="45">
        <f>VLOOKUP(H2666,'[1]CALCUL AS et AN'!$A$2:$AU$889,24,FALSE)</f>
        <v>1.0329999999999999</v>
      </c>
      <c r="M2666" s="48">
        <f>VLOOKUP(H2666,'[1]CALCUL AS et AN'!$A$2:$AU$889,28,FALSE)</f>
        <v>1.0329999999999999</v>
      </c>
      <c r="N2666">
        <v>1.03</v>
      </c>
      <c r="O2666" s="45">
        <f t="shared" si="189"/>
        <v>1.0329999999999999</v>
      </c>
      <c r="P2666" s="48">
        <f t="shared" si="190"/>
        <v>1.0329999999999999</v>
      </c>
      <c r="Q2666">
        <v>2.15</v>
      </c>
      <c r="R2666" s="45">
        <f>VLOOKUP(H2666,'[1]CALCUL AS et AN'!$A$2:$AU$889,46,FALSE)</f>
        <v>2.0659999999999998</v>
      </c>
      <c r="S2666" s="48">
        <f>VLOOKUP(H2666,'[1]CALCUL AS et AN'!$A$2:$AU$889,47,FALSE)</f>
        <v>2.0659999999999998</v>
      </c>
      <c r="T2666">
        <v>2.15</v>
      </c>
      <c r="U2666" s="45">
        <f t="shared" si="191"/>
        <v>2.0659999999999998</v>
      </c>
      <c r="V2666" s="48">
        <f t="shared" si="192"/>
        <v>2.0659999999999998</v>
      </c>
      <c r="W2666" t="s">
        <v>1361</v>
      </c>
      <c r="X2666" t="s">
        <v>951</v>
      </c>
    </row>
    <row r="2667" spans="1:24" outlineLevel="2">
      <c r="A2667" t="s">
        <v>2596</v>
      </c>
      <c r="B2667" s="73" t="str">
        <f t="shared" si="193"/>
        <v>6EH</v>
      </c>
      <c r="C2667" t="s">
        <v>981</v>
      </c>
      <c r="D2667">
        <v>1</v>
      </c>
      <c r="E2667" t="s">
        <v>982</v>
      </c>
      <c r="F2667">
        <v>1.07</v>
      </c>
      <c r="H2667" t="s">
        <v>981</v>
      </c>
      <c r="I2667">
        <v>0.9</v>
      </c>
      <c r="J2667">
        <v>1</v>
      </c>
      <c r="K2667">
        <v>0.9</v>
      </c>
      <c r="L2667" s="45">
        <f>VLOOKUP(H2667,'[1]CALCUL AS et AN'!$A$2:$AU$889,24,FALSE)</f>
        <v>0.9</v>
      </c>
      <c r="M2667" s="48">
        <f>VLOOKUP(H2667,'[1]CALCUL AS et AN'!$A$2:$AU$889,28,FALSE)</f>
        <v>0.9</v>
      </c>
      <c r="N2667">
        <v>0.9</v>
      </c>
      <c r="O2667" s="45">
        <f t="shared" si="189"/>
        <v>0.9</v>
      </c>
      <c r="P2667" s="48">
        <f t="shared" si="190"/>
        <v>0.9</v>
      </c>
      <c r="Q2667">
        <v>1.07</v>
      </c>
      <c r="R2667" s="45">
        <f>VLOOKUP(H2667,'[1]CALCUL AS et AN'!$A$2:$AU$889,46,FALSE)</f>
        <v>1.125</v>
      </c>
      <c r="S2667" s="48">
        <f>VLOOKUP(H2667,'[1]CALCUL AS et AN'!$A$2:$AU$889,47,FALSE)</f>
        <v>1.125</v>
      </c>
      <c r="T2667">
        <v>1.07</v>
      </c>
      <c r="U2667" s="45">
        <f t="shared" si="191"/>
        <v>1.125</v>
      </c>
      <c r="V2667" s="48">
        <f t="shared" si="192"/>
        <v>1.125</v>
      </c>
      <c r="W2667" t="s">
        <v>1361</v>
      </c>
      <c r="X2667" t="s">
        <v>951</v>
      </c>
    </row>
    <row r="2668" spans="1:24" outlineLevel="2">
      <c r="A2668" t="s">
        <v>2596</v>
      </c>
      <c r="B2668" s="73" t="str">
        <f t="shared" si="193"/>
        <v>6EH</v>
      </c>
      <c r="C2668" t="s">
        <v>472</v>
      </c>
      <c r="D2668">
        <v>1</v>
      </c>
      <c r="E2668" t="s">
        <v>993</v>
      </c>
      <c r="F2668">
        <v>4.87</v>
      </c>
      <c r="H2668" t="s">
        <v>472</v>
      </c>
      <c r="I2668">
        <v>0.94</v>
      </c>
      <c r="J2668">
        <v>1</v>
      </c>
      <c r="K2668">
        <v>0.94</v>
      </c>
      <c r="L2668" s="45">
        <f>VLOOKUP(H2668,'[1]CALCUL AS et AN'!$A$2:$AU$889,24,FALSE)</f>
        <v>2.1800000000000002</v>
      </c>
      <c r="M2668" s="48">
        <f>VLOOKUP(H2668,'[1]CALCUL AS et AN'!$A$2:$AU$889,28,FALSE)</f>
        <v>0.94</v>
      </c>
      <c r="N2668">
        <v>0.94</v>
      </c>
      <c r="O2668" s="45">
        <f t="shared" si="189"/>
        <v>2.1800000000000002</v>
      </c>
      <c r="P2668" s="48">
        <f t="shared" si="190"/>
        <v>0.94</v>
      </c>
      <c r="Q2668">
        <v>4.87</v>
      </c>
      <c r="R2668" s="45">
        <f>VLOOKUP(H2668,'[1]CALCUL AS et AN'!$A$2:$AU$889,46,FALSE)</f>
        <v>4.9050000000000002</v>
      </c>
      <c r="S2668" s="48">
        <f>VLOOKUP(H2668,'[1]CALCUL AS et AN'!$A$2:$AU$889,47,FALSE)</f>
        <v>2.1149999999999998</v>
      </c>
      <c r="T2668">
        <v>4.87</v>
      </c>
      <c r="U2668" s="45">
        <f t="shared" si="191"/>
        <v>4.9050000000000002</v>
      </c>
      <c r="V2668" s="48">
        <f t="shared" si="192"/>
        <v>2.1149999999999998</v>
      </c>
      <c r="W2668" t="s">
        <v>1361</v>
      </c>
      <c r="X2668" t="s">
        <v>937</v>
      </c>
    </row>
    <row r="2669" spans="1:24" outlineLevel="2">
      <c r="A2669" t="s">
        <v>2596</v>
      </c>
      <c r="B2669" s="73" t="str">
        <f t="shared" si="193"/>
        <v>6EH</v>
      </c>
      <c r="C2669" t="s">
        <v>1929</v>
      </c>
      <c r="D2669">
        <v>1</v>
      </c>
      <c r="E2669" t="s">
        <v>1930</v>
      </c>
      <c r="F2669">
        <v>0.42</v>
      </c>
      <c r="H2669" t="s">
        <v>1929</v>
      </c>
      <c r="I2669">
        <v>0.32</v>
      </c>
      <c r="J2669">
        <v>1</v>
      </c>
      <c r="K2669">
        <v>0.32</v>
      </c>
      <c r="L2669" s="45">
        <f>VLOOKUP(H2669,'[1]CALCUL AS et AN'!$A$2:$AU$889,24,FALSE)</f>
        <v>0.32</v>
      </c>
      <c r="M2669" s="48">
        <f>VLOOKUP(H2669,'[1]CALCUL AS et AN'!$A$2:$AU$889,28,FALSE)</f>
        <v>0.32</v>
      </c>
      <c r="N2669">
        <v>0.32</v>
      </c>
      <c r="O2669" s="45">
        <f t="shared" si="189"/>
        <v>0.32</v>
      </c>
      <c r="P2669" s="48">
        <f t="shared" si="190"/>
        <v>0.32</v>
      </c>
      <c r="Q2669">
        <v>0.42</v>
      </c>
      <c r="R2669" s="45">
        <f>VLOOKUP(H2669,'[1]CALCUL AS et AN'!$A$2:$AU$889,46,FALSE)</f>
        <v>0.42560000000000003</v>
      </c>
      <c r="S2669" s="48">
        <f>VLOOKUP(H2669,'[1]CALCUL AS et AN'!$A$2:$AU$889,47,FALSE)</f>
        <v>0.42560000000000003</v>
      </c>
      <c r="T2669">
        <v>0.42</v>
      </c>
      <c r="U2669" s="45">
        <f t="shared" si="191"/>
        <v>0.42560000000000003</v>
      </c>
      <c r="V2669" s="48">
        <f t="shared" si="192"/>
        <v>0.42560000000000003</v>
      </c>
      <c r="W2669" t="s">
        <v>1361</v>
      </c>
      <c r="X2669" t="s">
        <v>960</v>
      </c>
    </row>
    <row r="2670" spans="1:24" outlineLevel="2">
      <c r="A2670" t="s">
        <v>2596</v>
      </c>
      <c r="B2670" s="73" t="str">
        <f t="shared" si="193"/>
        <v>6EH</v>
      </c>
      <c r="C2670" t="s">
        <v>2410</v>
      </c>
      <c r="D2670">
        <v>1</v>
      </c>
      <c r="E2670" t="s">
        <v>2411</v>
      </c>
      <c r="F2670">
        <v>75</v>
      </c>
      <c r="H2670" t="s">
        <v>2410</v>
      </c>
      <c r="I2670">
        <v>50</v>
      </c>
      <c r="J2670">
        <v>1</v>
      </c>
      <c r="K2670">
        <v>50</v>
      </c>
      <c r="L2670" s="45">
        <f>VLOOKUP(H2670,'[1]CALCUL AS et AN'!$A$2:$AU$889,24,FALSE)</f>
        <v>50</v>
      </c>
      <c r="M2670" s="48">
        <f>VLOOKUP(H2670,'[1]CALCUL AS et AN'!$A$2:$AU$889,28,FALSE)</f>
        <v>50</v>
      </c>
      <c r="N2670">
        <v>50</v>
      </c>
      <c r="O2670" s="45">
        <f t="shared" si="189"/>
        <v>50</v>
      </c>
      <c r="P2670" s="48">
        <f t="shared" si="190"/>
        <v>50</v>
      </c>
      <c r="Q2670">
        <v>75</v>
      </c>
      <c r="R2670" s="45">
        <f>VLOOKUP(H2670,'[1]CALCUL AS et AN'!$A$2:$AU$889,46,FALSE)</f>
        <v>75</v>
      </c>
      <c r="S2670" s="48">
        <f>VLOOKUP(H2670,'[1]CALCUL AS et AN'!$A$2:$AU$889,47,FALSE)</f>
        <v>75</v>
      </c>
      <c r="T2670">
        <v>75</v>
      </c>
      <c r="U2670" s="45">
        <f t="shared" si="191"/>
        <v>75</v>
      </c>
      <c r="V2670" s="48">
        <f t="shared" si="192"/>
        <v>75</v>
      </c>
      <c r="W2670" t="s">
        <v>1361</v>
      </c>
      <c r="X2670" t="s">
        <v>951</v>
      </c>
    </row>
    <row r="2671" spans="1:24" outlineLevel="2">
      <c r="A2671" t="s">
        <v>2596</v>
      </c>
      <c r="B2671" s="73" t="str">
        <f t="shared" si="193"/>
        <v>6EH</v>
      </c>
      <c r="C2671" t="s">
        <v>480</v>
      </c>
      <c r="D2671">
        <v>1</v>
      </c>
      <c r="E2671" t="s">
        <v>481</v>
      </c>
      <c r="F2671">
        <v>41.1</v>
      </c>
      <c r="H2671" t="s">
        <v>480</v>
      </c>
      <c r="I2671">
        <v>27</v>
      </c>
      <c r="J2671">
        <v>1</v>
      </c>
      <c r="K2671">
        <v>27</v>
      </c>
      <c r="L2671" s="45">
        <f>VLOOKUP(H2671,'[1]CALCUL AS et AN'!$A$2:$AU$889,24,FALSE)</f>
        <v>27</v>
      </c>
      <c r="M2671" s="48">
        <f>VLOOKUP(H2671,'[1]CALCUL AS et AN'!$A$2:$AU$889,28,FALSE)</f>
        <v>27</v>
      </c>
      <c r="N2671">
        <v>27</v>
      </c>
      <c r="O2671" s="45">
        <f t="shared" si="189"/>
        <v>27</v>
      </c>
      <c r="P2671" s="48">
        <f t="shared" si="190"/>
        <v>27</v>
      </c>
      <c r="Q2671">
        <v>41.1</v>
      </c>
      <c r="R2671" s="45">
        <f>VLOOKUP(H2671,'[1]CALCUL AS et AN'!$A$2:$AU$889,46,FALSE)</f>
        <v>40.5</v>
      </c>
      <c r="S2671" s="48">
        <f>VLOOKUP(H2671,'[1]CALCUL AS et AN'!$A$2:$AU$889,47,FALSE)</f>
        <v>40.5</v>
      </c>
      <c r="T2671">
        <v>41.1</v>
      </c>
      <c r="U2671" s="45">
        <f t="shared" si="191"/>
        <v>40.5</v>
      </c>
      <c r="V2671" s="48">
        <f t="shared" si="192"/>
        <v>40.5</v>
      </c>
      <c r="W2671" t="s">
        <v>1361</v>
      </c>
      <c r="X2671" t="s">
        <v>937</v>
      </c>
    </row>
    <row r="2672" spans="1:24" outlineLevel="2">
      <c r="A2672" t="s">
        <v>2596</v>
      </c>
      <c r="B2672" s="73" t="str">
        <f t="shared" si="193"/>
        <v>6EH</v>
      </c>
      <c r="C2672" t="s">
        <v>412</v>
      </c>
      <c r="D2672">
        <v>1</v>
      </c>
      <c r="E2672" t="s">
        <v>413</v>
      </c>
      <c r="F2672">
        <v>16.5</v>
      </c>
      <c r="H2672" t="s">
        <v>412</v>
      </c>
      <c r="I2672">
        <v>13.85</v>
      </c>
      <c r="J2672">
        <v>1</v>
      </c>
      <c r="K2672">
        <v>13.85</v>
      </c>
      <c r="L2672" s="45">
        <f>VLOOKUP(H2672,'[1]CALCUL AS et AN'!$A$2:$AU$889,24,FALSE)</f>
        <v>13.85</v>
      </c>
      <c r="M2672" s="48">
        <f>VLOOKUP(H2672,'[1]CALCUL AS et AN'!$A$2:$AU$889,28,FALSE)</f>
        <v>13.85</v>
      </c>
      <c r="N2672">
        <v>13.85</v>
      </c>
      <c r="O2672" s="45">
        <f t="shared" si="189"/>
        <v>13.85</v>
      </c>
      <c r="P2672" s="48">
        <f t="shared" si="190"/>
        <v>13.85</v>
      </c>
      <c r="Q2672">
        <v>20.78</v>
      </c>
      <c r="R2672" s="45">
        <f>VLOOKUP(H2672,'[1]CALCUL AS et AN'!$A$2:$AU$889,46,FALSE)</f>
        <v>20.774999999999999</v>
      </c>
      <c r="S2672" s="48">
        <f>VLOOKUP(H2672,'[1]CALCUL AS et AN'!$A$2:$AU$889,47,FALSE)</f>
        <v>20.774999999999999</v>
      </c>
      <c r="T2672">
        <v>20.78</v>
      </c>
      <c r="U2672" s="45">
        <f t="shared" si="191"/>
        <v>20.774999999999999</v>
      </c>
      <c r="V2672" s="48">
        <f t="shared" si="192"/>
        <v>20.774999999999999</v>
      </c>
      <c r="W2672" t="s">
        <v>1361</v>
      </c>
      <c r="X2672" t="s">
        <v>937</v>
      </c>
    </row>
    <row r="2673" spans="1:24" outlineLevel="2">
      <c r="A2673" t="s">
        <v>2596</v>
      </c>
      <c r="B2673" s="73" t="str">
        <f t="shared" si="193"/>
        <v>6EH</v>
      </c>
      <c r="C2673" t="s">
        <v>2441</v>
      </c>
      <c r="D2673">
        <v>2</v>
      </c>
      <c r="E2673" t="s">
        <v>2442</v>
      </c>
      <c r="F2673">
        <v>9</v>
      </c>
      <c r="H2673" t="s">
        <v>2441</v>
      </c>
      <c r="I2673">
        <v>6.34</v>
      </c>
      <c r="J2673">
        <v>1</v>
      </c>
      <c r="K2673">
        <v>6.34</v>
      </c>
      <c r="L2673" s="45">
        <f>VLOOKUP(H2673,'[1]CALCUL AS et AN'!$A$2:$AU$889,24,FALSE)</f>
        <v>6.34</v>
      </c>
      <c r="M2673" s="48">
        <v>6.34</v>
      </c>
      <c r="N2673">
        <v>12.68</v>
      </c>
      <c r="O2673" s="45">
        <f t="shared" si="189"/>
        <v>12.68</v>
      </c>
      <c r="P2673" s="48">
        <f t="shared" si="190"/>
        <v>12.68</v>
      </c>
      <c r="Q2673">
        <v>9</v>
      </c>
      <c r="R2673" s="45">
        <f>VLOOKUP(H2673,'[1]CALCUL AS et AN'!$A$2:$AU$889,46,FALSE)</f>
        <v>9.51</v>
      </c>
      <c r="S2673" s="48">
        <v>9</v>
      </c>
      <c r="T2673">
        <v>18</v>
      </c>
      <c r="U2673" s="45">
        <f t="shared" si="191"/>
        <v>19.02</v>
      </c>
      <c r="V2673" s="48">
        <f t="shared" si="192"/>
        <v>18</v>
      </c>
      <c r="W2673" t="s">
        <v>1361</v>
      </c>
      <c r="X2673" t="s">
        <v>1361</v>
      </c>
    </row>
    <row r="2674" spans="1:24" outlineLevel="2">
      <c r="A2674" t="s">
        <v>2596</v>
      </c>
      <c r="B2674" s="73" t="str">
        <f t="shared" si="193"/>
        <v>6EH</v>
      </c>
      <c r="C2674" t="s">
        <v>1858</v>
      </c>
      <c r="D2674">
        <v>1</v>
      </c>
      <c r="E2674" t="s">
        <v>1859</v>
      </c>
      <c r="F2674">
        <v>380.05</v>
      </c>
      <c r="H2674" t="s">
        <v>1858</v>
      </c>
      <c r="I2674">
        <v>287.92</v>
      </c>
      <c r="J2674">
        <v>1</v>
      </c>
      <c r="K2674">
        <v>287.92</v>
      </c>
      <c r="L2674" s="45">
        <f>VLOOKUP(H2674,'[1]CALCUL AS et AN'!$A$2:$AU$889,24,FALSE)</f>
        <v>287.91669999999999</v>
      </c>
      <c r="M2674" s="48">
        <f>VLOOKUP(H2674,'[1]CALCUL AS et AN'!$A$2:$AU$889,28,FALSE)</f>
        <v>359.89587499999999</v>
      </c>
      <c r="N2674">
        <v>287.92</v>
      </c>
      <c r="O2674" s="45">
        <f t="shared" si="189"/>
        <v>287.91669999999999</v>
      </c>
      <c r="P2674" s="48">
        <f t="shared" si="190"/>
        <v>359.89587499999999</v>
      </c>
      <c r="Q2674">
        <v>380.05</v>
      </c>
      <c r="R2674" s="45">
        <f>VLOOKUP(H2674,'[1]CALCUL AS et AN'!$A$2:$AU$889,46,FALSE)</f>
        <v>382.92921100000001</v>
      </c>
      <c r="S2674" s="48">
        <f>VLOOKUP(H2674,'[1]CALCUL AS et AN'!$A$2:$AU$889,47,FALSE)</f>
        <v>478.66151375000004</v>
      </c>
      <c r="T2674">
        <v>380.05</v>
      </c>
      <c r="U2674" s="45">
        <f t="shared" si="191"/>
        <v>382.92921100000001</v>
      </c>
      <c r="V2674" s="48">
        <f t="shared" si="192"/>
        <v>478.66151375000004</v>
      </c>
      <c r="W2674" t="s">
        <v>1361</v>
      </c>
      <c r="X2674" t="s">
        <v>951</v>
      </c>
    </row>
    <row r="2675" spans="1:24" outlineLevel="2">
      <c r="A2675" t="s">
        <v>2596</v>
      </c>
      <c r="B2675" s="73" t="str">
        <f t="shared" si="193"/>
        <v>6EH</v>
      </c>
      <c r="C2675" t="s">
        <v>508</v>
      </c>
      <c r="D2675">
        <v>1</v>
      </c>
      <c r="E2675" t="s">
        <v>994</v>
      </c>
      <c r="F2675">
        <v>4.18</v>
      </c>
      <c r="H2675" t="s">
        <v>508</v>
      </c>
      <c r="I2675">
        <v>1.64</v>
      </c>
      <c r="J2675">
        <v>1</v>
      </c>
      <c r="K2675">
        <v>1.64</v>
      </c>
      <c r="L2675" s="45">
        <f>VLOOKUP(H2675,'[1]CALCUL AS et AN'!$A$2:$AU$889,24,FALSE)</f>
        <v>1.64</v>
      </c>
      <c r="M2675" s="48">
        <f>VLOOKUP(H2675,'[1]CALCUL AS et AN'!$A$2:$AU$889,28,FALSE)</f>
        <v>1.64</v>
      </c>
      <c r="N2675">
        <v>1.64</v>
      </c>
      <c r="O2675" s="45">
        <f t="shared" si="189"/>
        <v>1.64</v>
      </c>
      <c r="P2675" s="48">
        <f t="shared" si="190"/>
        <v>1.64</v>
      </c>
      <c r="Q2675">
        <v>4.26</v>
      </c>
      <c r="R2675" s="45">
        <f>VLOOKUP(H2675,'[1]CALCUL AS et AN'!$A$2:$AU$889,46,FALSE)</f>
        <v>4.92</v>
      </c>
      <c r="S2675" s="48">
        <f>VLOOKUP(H2675,'[1]CALCUL AS et AN'!$A$2:$AU$889,47,FALSE)</f>
        <v>4.92</v>
      </c>
      <c r="T2675">
        <v>4.26</v>
      </c>
      <c r="U2675" s="45">
        <f t="shared" si="191"/>
        <v>4.92</v>
      </c>
      <c r="V2675" s="48">
        <f t="shared" si="192"/>
        <v>4.92</v>
      </c>
      <c r="W2675" t="s">
        <v>1361</v>
      </c>
      <c r="X2675" t="s">
        <v>937</v>
      </c>
    </row>
    <row r="2676" spans="1:24" outlineLevel="2">
      <c r="A2676" t="s">
        <v>2596</v>
      </c>
      <c r="B2676" s="73" t="str">
        <f t="shared" si="193"/>
        <v>6EH</v>
      </c>
      <c r="C2676" t="s">
        <v>2599</v>
      </c>
      <c r="D2676">
        <v>2</v>
      </c>
      <c r="E2676" t="s">
        <v>2600</v>
      </c>
      <c r="F2676">
        <v>11.414999999999999</v>
      </c>
      <c r="H2676" t="s">
        <v>2599</v>
      </c>
      <c r="I2676">
        <v>9.5909090909090899</v>
      </c>
      <c r="J2676">
        <v>1</v>
      </c>
      <c r="K2676">
        <v>9.5909090909090899</v>
      </c>
      <c r="L2676" s="45">
        <f>VLOOKUP(H2676,'[1]CALCUL AS et AN'!$A$2:$AU$889,24,FALSE)</f>
        <v>5.92</v>
      </c>
      <c r="M2676" s="48">
        <f>VLOOKUP(H2676,'[1]CALCUL AS et AN'!$A$2:$AU$889,28,FALSE)</f>
        <v>6.52</v>
      </c>
      <c r="N2676">
        <v>19.18181818181818</v>
      </c>
      <c r="O2676" s="45">
        <f t="shared" si="189"/>
        <v>11.84</v>
      </c>
      <c r="P2676" s="48">
        <f t="shared" si="190"/>
        <v>13.04</v>
      </c>
      <c r="Q2676">
        <v>11.414999999999999</v>
      </c>
      <c r="R2676" s="45">
        <f>VLOOKUP(H2676,'[1]CALCUL AS et AN'!$A$2:$AU$889,46,FALSE)</f>
        <v>11.84</v>
      </c>
      <c r="S2676" s="48">
        <f>VLOOKUP(H2676,'[1]CALCUL AS et AN'!$A$2:$AU$889,47,FALSE)</f>
        <v>13.04</v>
      </c>
      <c r="T2676">
        <v>22.83</v>
      </c>
      <c r="U2676" s="45">
        <f t="shared" si="191"/>
        <v>23.68</v>
      </c>
      <c r="V2676" s="48">
        <f t="shared" si="192"/>
        <v>26.08</v>
      </c>
      <c r="W2676" t="s">
        <v>1361</v>
      </c>
      <c r="X2676" t="s">
        <v>1361</v>
      </c>
    </row>
    <row r="2677" spans="1:24" outlineLevel="2">
      <c r="A2677" t="s">
        <v>2596</v>
      </c>
      <c r="B2677" s="73" t="str">
        <f t="shared" si="193"/>
        <v>6EH</v>
      </c>
      <c r="C2677" t="s">
        <v>512</v>
      </c>
      <c r="D2677">
        <v>3</v>
      </c>
      <c r="E2677" t="s">
        <v>1006</v>
      </c>
      <c r="F2677">
        <v>4.63</v>
      </c>
      <c r="H2677" t="s">
        <v>512</v>
      </c>
      <c r="I2677">
        <v>2.63</v>
      </c>
      <c r="J2677">
        <v>1</v>
      </c>
      <c r="K2677">
        <v>2.63</v>
      </c>
      <c r="L2677" s="45">
        <f>VLOOKUP(H2677,'[1]CALCUL AS et AN'!$A$2:$AU$889,24,FALSE)</f>
        <v>2.63</v>
      </c>
      <c r="M2677" s="48">
        <f>VLOOKUP(H2677,'[1]CALCUL AS et AN'!$A$2:$AU$889,28,FALSE)</f>
        <v>2.63</v>
      </c>
      <c r="N2677">
        <v>7.89</v>
      </c>
      <c r="O2677" s="45">
        <f t="shared" si="189"/>
        <v>7.89</v>
      </c>
      <c r="P2677" s="48">
        <f t="shared" si="190"/>
        <v>7.89</v>
      </c>
      <c r="Q2677">
        <v>4.7300000000000004</v>
      </c>
      <c r="R2677" s="45">
        <f>VLOOKUP(H2677,'[1]CALCUL AS et AN'!$A$2:$AU$889,46,FALSE)</f>
        <v>5.26</v>
      </c>
      <c r="S2677" s="48">
        <f>VLOOKUP(H2677,'[1]CALCUL AS et AN'!$A$2:$AU$889,47,FALSE)</f>
        <v>5.26</v>
      </c>
      <c r="T2677">
        <v>14.190000000000001</v>
      </c>
      <c r="U2677" s="45">
        <f t="shared" si="191"/>
        <v>15.78</v>
      </c>
      <c r="V2677" s="48">
        <f t="shared" si="192"/>
        <v>15.78</v>
      </c>
      <c r="W2677" t="s">
        <v>1361</v>
      </c>
      <c r="X2677" t="s">
        <v>937</v>
      </c>
    </row>
    <row r="2678" spans="1:24" outlineLevel="2">
      <c r="A2678" t="s">
        <v>2596</v>
      </c>
      <c r="B2678" s="73" t="str">
        <f t="shared" si="193"/>
        <v>6EH</v>
      </c>
      <c r="C2678" t="s">
        <v>2611</v>
      </c>
      <c r="D2678">
        <v>2</v>
      </c>
      <c r="E2678" t="s">
        <v>2612</v>
      </c>
      <c r="F2678">
        <v>9</v>
      </c>
      <c r="H2678" t="s">
        <v>2611</v>
      </c>
      <c r="I2678">
        <v>3.67</v>
      </c>
      <c r="J2678">
        <v>1</v>
      </c>
      <c r="K2678">
        <v>3.67</v>
      </c>
      <c r="L2678" s="45">
        <f>VLOOKUP(H2678,'[1]CALCUL AS et AN'!$A$2:$AU$889,24,FALSE)</f>
        <v>3.67</v>
      </c>
      <c r="M2678" s="48">
        <v>3.67</v>
      </c>
      <c r="N2678">
        <v>7.34</v>
      </c>
      <c r="O2678" s="45">
        <f t="shared" si="189"/>
        <v>7.34</v>
      </c>
      <c r="P2678" s="48">
        <f t="shared" si="190"/>
        <v>7.34</v>
      </c>
      <c r="Q2678">
        <v>9</v>
      </c>
      <c r="R2678" s="45">
        <f>VLOOKUP(H2678,'[1]CALCUL AS et AN'!$A$2:$AU$889,46,FALSE)</f>
        <v>5.5049999999999999</v>
      </c>
      <c r="S2678" s="48">
        <v>9</v>
      </c>
      <c r="T2678">
        <v>18</v>
      </c>
      <c r="U2678" s="45">
        <f t="shared" si="191"/>
        <v>11.01</v>
      </c>
      <c r="V2678" s="48">
        <f t="shared" si="192"/>
        <v>18</v>
      </c>
      <c r="W2678" t="s">
        <v>1361</v>
      </c>
      <c r="X2678" t="s">
        <v>1361</v>
      </c>
    </row>
    <row r="2679" spans="1:24" outlineLevel="1">
      <c r="A2679" s="73" t="s">
        <v>3256</v>
      </c>
      <c r="B2679" s="73" t="str">
        <f t="shared" si="193"/>
        <v>KCAREX6EH</v>
      </c>
      <c r="N2679">
        <f>SUBTOTAL(9,N2657:N2678)</f>
        <v>1457.9258181818186</v>
      </c>
      <c r="O2679" s="45">
        <f>SUBTOTAL(9,O2657:O2678)</f>
        <v>1451.6306999999999</v>
      </c>
      <c r="P2679" s="48">
        <f>SUBTOTAL(9,P2657:P2678)</f>
        <v>1523.5698750000001</v>
      </c>
      <c r="T2679">
        <f>SUBTOTAL(9,T2657:T2678)</f>
        <v>2174.17</v>
      </c>
      <c r="U2679" s="45">
        <f>SUBTOTAL(9,U2657:U2678)</f>
        <v>1956.4173110000004</v>
      </c>
      <c r="V2679" s="48">
        <f>SUBTOTAL(9,V2657:V2678)</f>
        <v>2282.3956137500004</v>
      </c>
    </row>
    <row r="2680" spans="1:24" outlineLevel="2">
      <c r="A2680" t="s">
        <v>686</v>
      </c>
      <c r="B2680" s="73" t="str">
        <f t="shared" si="193"/>
        <v>FH</v>
      </c>
      <c r="C2680" t="s">
        <v>1026</v>
      </c>
      <c r="D2680">
        <v>1</v>
      </c>
      <c r="E2680" t="s">
        <v>1027</v>
      </c>
      <c r="F2680">
        <v>1.19</v>
      </c>
      <c r="H2680" t="s">
        <v>1026</v>
      </c>
      <c r="I2680">
        <v>0.79</v>
      </c>
      <c r="J2680">
        <v>1</v>
      </c>
      <c r="K2680">
        <v>0.79</v>
      </c>
      <c r="L2680" s="45">
        <f>VLOOKUP(H2680,'[1]CALCUL AS et AN'!$A$2:$AU$889,24,FALSE)</f>
        <v>0.79</v>
      </c>
      <c r="M2680" s="48">
        <f>VLOOKUP(H2680,'[1]CALCUL AS et AN'!$A$2:$AU$889,28,FALSE)</f>
        <v>0.79</v>
      </c>
      <c r="N2680">
        <v>0.79</v>
      </c>
      <c r="O2680" s="45">
        <f t="shared" si="189"/>
        <v>0.79</v>
      </c>
      <c r="P2680" s="48">
        <f t="shared" si="190"/>
        <v>0.79</v>
      </c>
      <c r="Q2680">
        <v>1.19</v>
      </c>
      <c r="R2680" s="45">
        <f>VLOOKUP(H2680,'[1]CALCUL AS et AN'!$A$2:$AU$889,46,FALSE)</f>
        <v>1.1850000000000001</v>
      </c>
      <c r="S2680" s="48">
        <f>VLOOKUP(H2680,'[1]CALCUL AS et AN'!$A$2:$AU$889,47,FALSE)</f>
        <v>1.1850000000000001</v>
      </c>
      <c r="T2680">
        <v>1.19</v>
      </c>
      <c r="U2680" s="45">
        <f t="shared" si="191"/>
        <v>1.1850000000000001</v>
      </c>
      <c r="V2680" s="48">
        <f t="shared" si="192"/>
        <v>1.1850000000000001</v>
      </c>
      <c r="W2680" t="s">
        <v>946</v>
      </c>
      <c r="X2680" t="s">
        <v>951</v>
      </c>
    </row>
    <row r="2681" spans="1:24" outlineLevel="2">
      <c r="A2681" t="s">
        <v>686</v>
      </c>
      <c r="B2681" s="73" t="str">
        <f t="shared" si="193"/>
        <v>FH</v>
      </c>
      <c r="C2681" t="s">
        <v>987</v>
      </c>
      <c r="D2681">
        <v>1</v>
      </c>
      <c r="E2681" t="s">
        <v>988</v>
      </c>
      <c r="F2681">
        <v>1.74</v>
      </c>
      <c r="H2681" t="s">
        <v>987</v>
      </c>
      <c r="I2681">
        <v>1.1599999999999999</v>
      </c>
      <c r="J2681">
        <v>1</v>
      </c>
      <c r="K2681">
        <v>1.1599999999999999</v>
      </c>
      <c r="L2681" s="45">
        <f>VLOOKUP(H2681,'[1]CALCUL AS et AN'!$A$2:$AU$889,24,FALSE)</f>
        <v>1.1599999999999999</v>
      </c>
      <c r="M2681" s="48">
        <f>VLOOKUP(H2681,'[1]CALCUL AS et AN'!$A$2:$AU$889,28,FALSE)</f>
        <v>1.1599999999999999</v>
      </c>
      <c r="N2681">
        <v>1.1599999999999999</v>
      </c>
      <c r="O2681" s="45">
        <f t="shared" si="189"/>
        <v>1.1599999999999999</v>
      </c>
      <c r="P2681" s="48">
        <f t="shared" si="190"/>
        <v>1.1599999999999999</v>
      </c>
      <c r="Q2681">
        <v>1.74</v>
      </c>
      <c r="R2681" s="45">
        <f>VLOOKUP(H2681,'[1]CALCUL AS et AN'!$A$2:$AU$889,46,FALSE)</f>
        <v>1.7399999999999998</v>
      </c>
      <c r="S2681" s="48">
        <f>VLOOKUP(H2681,'[1]CALCUL AS et AN'!$A$2:$AU$889,47,FALSE)</f>
        <v>1.7399999999999998</v>
      </c>
      <c r="T2681">
        <v>1.74</v>
      </c>
      <c r="U2681" s="45">
        <f t="shared" si="191"/>
        <v>1.7399999999999998</v>
      </c>
      <c r="V2681" s="48">
        <f t="shared" si="192"/>
        <v>1.7399999999999998</v>
      </c>
      <c r="W2681" t="s">
        <v>946</v>
      </c>
      <c r="X2681" t="s">
        <v>951</v>
      </c>
    </row>
    <row r="2682" spans="1:24" outlineLevel="2">
      <c r="A2682" t="s">
        <v>686</v>
      </c>
      <c r="B2682" s="73" t="str">
        <f t="shared" si="193"/>
        <v>FH</v>
      </c>
      <c r="C2682" t="s">
        <v>502</v>
      </c>
      <c r="D2682">
        <v>1</v>
      </c>
      <c r="E2682" t="s">
        <v>503</v>
      </c>
      <c r="F2682">
        <v>7</v>
      </c>
      <c r="H2682" t="s">
        <v>502</v>
      </c>
      <c r="I2682">
        <v>3.22</v>
      </c>
      <c r="J2682">
        <v>1</v>
      </c>
      <c r="K2682">
        <v>3.22</v>
      </c>
      <c r="L2682" s="45">
        <f>VLOOKUP(H2682,'[1]CALCUL AS et AN'!$A$2:$AU$889,24,FALSE)</f>
        <v>3.22</v>
      </c>
      <c r="M2682" s="48">
        <f>VLOOKUP(H2682,'[1]CALCUL AS et AN'!$A$2:$AU$889,28,FALSE)</f>
        <v>3.22</v>
      </c>
      <c r="N2682">
        <v>3.22</v>
      </c>
      <c r="O2682" s="45">
        <f t="shared" si="189"/>
        <v>3.22</v>
      </c>
      <c r="P2682" s="48">
        <f t="shared" si="190"/>
        <v>3.22</v>
      </c>
      <c r="Q2682">
        <v>8.0500000000000007</v>
      </c>
      <c r="R2682" s="45">
        <f>VLOOKUP(H2682,'[1]CALCUL AS et AN'!$A$2:$AU$889,46,FALSE)</f>
        <v>8.0500000000000007</v>
      </c>
      <c r="S2682" s="48">
        <f>VLOOKUP(H2682,'[1]CALCUL AS et AN'!$A$2:$AU$889,47,FALSE)</f>
        <v>8.0500000000000007</v>
      </c>
      <c r="T2682">
        <v>8.0500000000000007</v>
      </c>
      <c r="U2682" s="45">
        <f t="shared" si="191"/>
        <v>8.0500000000000007</v>
      </c>
      <c r="V2682" s="48">
        <f t="shared" si="192"/>
        <v>8.0500000000000007</v>
      </c>
      <c r="W2682" t="s">
        <v>946</v>
      </c>
      <c r="X2682" t="s">
        <v>937</v>
      </c>
    </row>
    <row r="2683" spans="1:24" outlineLevel="2">
      <c r="A2683" t="s">
        <v>686</v>
      </c>
      <c r="B2683" s="73" t="str">
        <f t="shared" si="193"/>
        <v>FH</v>
      </c>
      <c r="C2683" t="s">
        <v>504</v>
      </c>
      <c r="D2683">
        <v>1</v>
      </c>
      <c r="E2683" t="s">
        <v>505</v>
      </c>
      <c r="F2683">
        <v>5.28</v>
      </c>
      <c r="H2683" t="s">
        <v>504</v>
      </c>
      <c r="I2683">
        <v>4.0599999999999996</v>
      </c>
      <c r="J2683">
        <v>1</v>
      </c>
      <c r="K2683">
        <v>4.0599999999999996</v>
      </c>
      <c r="L2683" s="45">
        <f>VLOOKUP(H2683,'[1]CALCUL AS et AN'!$A$2:$AU$889,24,FALSE)</f>
        <v>4.0599999999999996</v>
      </c>
      <c r="M2683" s="48">
        <f>VLOOKUP(H2683,'[1]CALCUL AS et AN'!$A$2:$AU$889,28,FALSE)</f>
        <v>4.0599999999999996</v>
      </c>
      <c r="N2683">
        <v>4.0599999999999996</v>
      </c>
      <c r="O2683" s="45">
        <f t="shared" si="189"/>
        <v>4.0599999999999996</v>
      </c>
      <c r="P2683" s="48">
        <f t="shared" si="190"/>
        <v>4.0599999999999996</v>
      </c>
      <c r="Q2683">
        <v>5.28</v>
      </c>
      <c r="R2683" s="45">
        <f>VLOOKUP(H2683,'[1]CALCUL AS et AN'!$A$2:$AU$889,46,FALSE)</f>
        <v>5.3997999999999999</v>
      </c>
      <c r="S2683" s="48">
        <f>VLOOKUP(H2683,'[1]CALCUL AS et AN'!$A$2:$AU$889,47,FALSE)</f>
        <v>5.3997999999999999</v>
      </c>
      <c r="T2683">
        <v>5.28</v>
      </c>
      <c r="U2683" s="45">
        <f t="shared" si="191"/>
        <v>5.3997999999999999</v>
      </c>
      <c r="V2683" s="48">
        <f t="shared" si="192"/>
        <v>5.3997999999999999</v>
      </c>
      <c r="W2683" t="s">
        <v>946</v>
      </c>
      <c r="X2683" t="s">
        <v>937</v>
      </c>
    </row>
    <row r="2684" spans="1:24" outlineLevel="2">
      <c r="A2684" t="s">
        <v>686</v>
      </c>
      <c r="B2684" s="73" t="str">
        <f t="shared" si="193"/>
        <v>FH</v>
      </c>
      <c r="C2684" t="s">
        <v>474</v>
      </c>
      <c r="D2684">
        <v>1</v>
      </c>
      <c r="E2684" t="s">
        <v>2940</v>
      </c>
      <c r="F2684">
        <v>4.9400000000000004</v>
      </c>
      <c r="H2684" t="s">
        <v>474</v>
      </c>
      <c r="I2684">
        <v>2.57</v>
      </c>
      <c r="J2684">
        <v>1</v>
      </c>
      <c r="K2684">
        <v>2.57</v>
      </c>
      <c r="L2684" s="45">
        <f>VLOOKUP(H2684,'[1]CALCUL AS et AN'!$A$2:$AU$889,24,FALSE)</f>
        <v>2.57</v>
      </c>
      <c r="M2684" s="48">
        <f>VLOOKUP(H2684,'[1]CALCUL AS et AN'!$A$2:$AU$889,28,FALSE)</f>
        <v>0.92</v>
      </c>
      <c r="N2684">
        <v>2.57</v>
      </c>
      <c r="O2684" s="45">
        <f t="shared" si="189"/>
        <v>2.57</v>
      </c>
      <c r="P2684" s="48">
        <f t="shared" si="190"/>
        <v>0.92</v>
      </c>
      <c r="Q2684">
        <v>4.9400000000000004</v>
      </c>
      <c r="R2684" s="45">
        <f>VLOOKUP(H2684,'[1]CALCUL AS et AN'!$A$2:$AU$889,46,FALSE)</f>
        <v>5.7824999999999998</v>
      </c>
      <c r="S2684" s="48">
        <f>VLOOKUP(H2684,'[1]CALCUL AS et AN'!$A$2:$AU$889,47,FALSE)</f>
        <v>2.0700000000000003</v>
      </c>
      <c r="T2684">
        <v>4.9400000000000004</v>
      </c>
      <c r="U2684" s="45">
        <f t="shared" si="191"/>
        <v>5.7824999999999998</v>
      </c>
      <c r="V2684" s="48">
        <f t="shared" si="192"/>
        <v>2.0700000000000003</v>
      </c>
      <c r="W2684" t="s">
        <v>946</v>
      </c>
      <c r="X2684" t="s">
        <v>937</v>
      </c>
    </row>
    <row r="2685" spans="1:24" outlineLevel="2">
      <c r="A2685" t="s">
        <v>686</v>
      </c>
      <c r="B2685" s="73" t="str">
        <f t="shared" si="193"/>
        <v>FH</v>
      </c>
      <c r="C2685" t="s">
        <v>1021</v>
      </c>
      <c r="D2685">
        <v>1</v>
      </c>
      <c r="E2685" t="s">
        <v>1022</v>
      </c>
      <c r="F2685">
        <v>0</v>
      </c>
      <c r="H2685" t="s">
        <v>1021</v>
      </c>
      <c r="I2685">
        <v>0</v>
      </c>
      <c r="J2685">
        <v>0</v>
      </c>
      <c r="K2685" t="e">
        <v>#DIV/0!</v>
      </c>
      <c r="L2685" s="45">
        <f>VLOOKUP(H2685,'[1]CALCUL AS et AN'!$A$2:$AU$889,24,FALSE)</f>
        <v>2.2080000000000002</v>
      </c>
      <c r="M2685" s="48">
        <f>VLOOKUP(H2685,'[1]CALCUL AS et AN'!$A$2:$AU$889,28,FALSE)</f>
        <v>2.2080000000000002</v>
      </c>
      <c r="N2685" t="e">
        <v>#DIV/0!</v>
      </c>
      <c r="O2685" s="45">
        <f t="shared" si="189"/>
        <v>2.2080000000000002</v>
      </c>
      <c r="P2685" s="48">
        <f t="shared" si="190"/>
        <v>2.2080000000000002</v>
      </c>
      <c r="Q2685">
        <v>0</v>
      </c>
      <c r="R2685" s="45">
        <f>VLOOKUP(H2685,'[1]CALCUL AS et AN'!$A$2:$AU$889,46,FALSE)</f>
        <v>3.3120000000000003</v>
      </c>
      <c r="S2685" s="48">
        <f>VLOOKUP(H2685,'[1]CALCUL AS et AN'!$A$2:$AU$889,47,FALSE)</f>
        <v>3.3120000000000003</v>
      </c>
      <c r="T2685">
        <v>0</v>
      </c>
      <c r="U2685" s="45">
        <f t="shared" si="191"/>
        <v>3.3120000000000003</v>
      </c>
      <c r="V2685" s="48">
        <f t="shared" si="192"/>
        <v>3.3120000000000003</v>
      </c>
      <c r="W2685" t="s">
        <v>946</v>
      </c>
      <c r="X2685">
        <v>0</v>
      </c>
    </row>
    <row r="2686" spans="1:24" outlineLevel="2">
      <c r="A2686" t="s">
        <v>686</v>
      </c>
      <c r="B2686" s="73" t="str">
        <f t="shared" si="193"/>
        <v>FH</v>
      </c>
      <c r="C2686" t="s">
        <v>426</v>
      </c>
      <c r="D2686">
        <v>1</v>
      </c>
      <c r="E2686" t="s">
        <v>1019</v>
      </c>
      <c r="F2686">
        <v>24</v>
      </c>
      <c r="H2686" t="s">
        <v>426</v>
      </c>
      <c r="I2686">
        <v>17.39</v>
      </c>
      <c r="J2686">
        <v>1</v>
      </c>
      <c r="K2686">
        <v>17.39</v>
      </c>
      <c r="L2686" s="45">
        <f>VLOOKUP(H2686,'[1]CALCUL AS et AN'!$A$2:$AU$889,24,FALSE)</f>
        <v>17.39</v>
      </c>
      <c r="M2686" s="48">
        <f>VLOOKUP(H2686,'[1]CALCUL AS et AN'!$A$2:$AU$889,28,FALSE)</f>
        <v>17.39</v>
      </c>
      <c r="N2686">
        <v>17.39</v>
      </c>
      <c r="O2686" s="45">
        <f t="shared" si="189"/>
        <v>17.39</v>
      </c>
      <c r="P2686" s="48">
        <f t="shared" si="190"/>
        <v>17.39</v>
      </c>
      <c r="Q2686">
        <v>24</v>
      </c>
      <c r="R2686" s="45">
        <f>VLOOKUP(H2686,'[1]CALCUL AS et AN'!$A$2:$AU$889,46,FALSE)</f>
        <v>26.085000000000001</v>
      </c>
      <c r="S2686" s="48">
        <f>VLOOKUP(H2686,'[1]CALCUL AS et AN'!$A$2:$AU$889,47,FALSE)</f>
        <v>26.085000000000001</v>
      </c>
      <c r="T2686">
        <v>24</v>
      </c>
      <c r="U2686" s="45">
        <f t="shared" si="191"/>
        <v>26.085000000000001</v>
      </c>
      <c r="V2686" s="48">
        <f t="shared" si="192"/>
        <v>26.085000000000001</v>
      </c>
      <c r="W2686" t="s">
        <v>946</v>
      </c>
      <c r="X2686" t="s">
        <v>937</v>
      </c>
    </row>
    <row r="2687" spans="1:24" outlineLevel="2">
      <c r="A2687" t="s">
        <v>686</v>
      </c>
      <c r="B2687" s="73" t="str">
        <f t="shared" si="193"/>
        <v>FH</v>
      </c>
      <c r="C2687" t="s">
        <v>508</v>
      </c>
      <c r="D2687">
        <v>1</v>
      </c>
      <c r="E2687" t="s">
        <v>994</v>
      </c>
      <c r="F2687">
        <v>4.18</v>
      </c>
      <c r="H2687" t="s">
        <v>508</v>
      </c>
      <c r="I2687">
        <v>1.64</v>
      </c>
      <c r="J2687">
        <v>1</v>
      </c>
      <c r="K2687">
        <v>1.64</v>
      </c>
      <c r="L2687" s="45">
        <f>VLOOKUP(H2687,'[1]CALCUL AS et AN'!$A$2:$AU$889,24,FALSE)</f>
        <v>1.64</v>
      </c>
      <c r="M2687" s="48">
        <f>VLOOKUP(H2687,'[1]CALCUL AS et AN'!$A$2:$AU$889,28,FALSE)</f>
        <v>1.64</v>
      </c>
      <c r="N2687">
        <v>1.64</v>
      </c>
      <c r="O2687" s="45">
        <f t="shared" si="189"/>
        <v>1.64</v>
      </c>
      <c r="P2687" s="48">
        <f t="shared" si="190"/>
        <v>1.64</v>
      </c>
      <c r="Q2687">
        <v>4.26</v>
      </c>
      <c r="R2687" s="45">
        <f>VLOOKUP(H2687,'[1]CALCUL AS et AN'!$A$2:$AU$889,46,FALSE)</f>
        <v>4.92</v>
      </c>
      <c r="S2687" s="48">
        <f>VLOOKUP(H2687,'[1]CALCUL AS et AN'!$A$2:$AU$889,47,FALSE)</f>
        <v>4.92</v>
      </c>
      <c r="T2687">
        <v>4.26</v>
      </c>
      <c r="U2687" s="45">
        <f t="shared" si="191"/>
        <v>4.92</v>
      </c>
      <c r="V2687" s="48">
        <f t="shared" si="192"/>
        <v>4.92</v>
      </c>
      <c r="W2687" t="s">
        <v>946</v>
      </c>
      <c r="X2687" t="s">
        <v>937</v>
      </c>
    </row>
    <row r="2688" spans="1:24" outlineLevel="2">
      <c r="A2688" t="s">
        <v>686</v>
      </c>
      <c r="B2688" s="73" t="str">
        <f t="shared" si="193"/>
        <v>FH</v>
      </c>
      <c r="C2688" t="s">
        <v>510</v>
      </c>
      <c r="D2688">
        <v>1</v>
      </c>
      <c r="E2688" t="s">
        <v>998</v>
      </c>
      <c r="F2688">
        <v>6.34</v>
      </c>
      <c r="H2688" t="s">
        <v>510</v>
      </c>
      <c r="I2688">
        <v>2.4500000000000002</v>
      </c>
      <c r="J2688">
        <v>1</v>
      </c>
      <c r="K2688">
        <v>2.4500000000000002</v>
      </c>
      <c r="L2688" s="45">
        <f>VLOOKUP(H2688,'[1]CALCUL AS et AN'!$A$2:$AU$889,24,FALSE)</f>
        <v>2.4500000000000002</v>
      </c>
      <c r="M2688" s="48">
        <f>VLOOKUP(H2688,'[1]CALCUL AS et AN'!$A$2:$AU$889,28,FALSE)</f>
        <v>2.4500000000000002</v>
      </c>
      <c r="N2688">
        <v>2.4500000000000002</v>
      </c>
      <c r="O2688" s="45">
        <f t="shared" si="189"/>
        <v>2.4500000000000002</v>
      </c>
      <c r="P2688" s="48">
        <f t="shared" si="190"/>
        <v>2.4500000000000002</v>
      </c>
      <c r="Q2688">
        <v>6.37</v>
      </c>
      <c r="R2688" s="45">
        <f>VLOOKUP(H2688,'[1]CALCUL AS et AN'!$A$2:$AU$889,46,FALSE)</f>
        <v>7.3500000000000005</v>
      </c>
      <c r="S2688" s="48">
        <f>VLOOKUP(H2688,'[1]CALCUL AS et AN'!$A$2:$AU$889,47,FALSE)</f>
        <v>7.3500000000000005</v>
      </c>
      <c r="T2688">
        <v>6.37</v>
      </c>
      <c r="U2688" s="45">
        <f t="shared" si="191"/>
        <v>7.3500000000000005</v>
      </c>
      <c r="V2688" s="48">
        <f t="shared" si="192"/>
        <v>7.3500000000000005</v>
      </c>
      <c r="W2688" t="s">
        <v>946</v>
      </c>
      <c r="X2688" t="s">
        <v>937</v>
      </c>
    </row>
    <row r="2689" spans="1:24" outlineLevel="1">
      <c r="A2689" s="73" t="s">
        <v>3257</v>
      </c>
      <c r="B2689" s="73" t="str">
        <f t="shared" si="193"/>
        <v>KITMECFH</v>
      </c>
      <c r="N2689" t="e">
        <f>SUBTOTAL(9,N2680:N2688)</f>
        <v>#DIV/0!</v>
      </c>
      <c r="O2689" s="45">
        <f>SUBTOTAL(9,O2680:O2688)</f>
        <v>35.488000000000007</v>
      </c>
      <c r="P2689" s="48">
        <f>SUBTOTAL(9,P2680:P2688)</f>
        <v>33.838000000000001</v>
      </c>
      <c r="T2689">
        <f>SUBTOTAL(9,T2680:T2688)</f>
        <v>55.83</v>
      </c>
      <c r="U2689" s="45">
        <f>SUBTOTAL(9,U2680:U2688)</f>
        <v>63.824300000000001</v>
      </c>
      <c r="V2689" s="48">
        <f>SUBTOTAL(9,V2680:V2688)</f>
        <v>60.111800000000009</v>
      </c>
    </row>
    <row r="2690" spans="1:24" outlineLevel="2">
      <c r="A2690" t="s">
        <v>656</v>
      </c>
      <c r="B2690" s="73" t="str">
        <f t="shared" si="193"/>
        <v>SATION</v>
      </c>
      <c r="C2690" t="s">
        <v>2573</v>
      </c>
      <c r="D2690">
        <v>1</v>
      </c>
      <c r="E2690" t="s">
        <v>2574</v>
      </c>
      <c r="F2690">
        <v>542</v>
      </c>
      <c r="H2690" t="s">
        <v>2573</v>
      </c>
      <c r="I2690">
        <v>378.15</v>
      </c>
      <c r="J2690">
        <v>1</v>
      </c>
      <c r="K2690">
        <v>378.15</v>
      </c>
      <c r="L2690" s="45">
        <f>VLOOKUP(H2690,'[1]CALCUL AS et AN'!$A$2:$AU$889,24,FALSE)</f>
        <v>378.15</v>
      </c>
      <c r="M2690" s="48">
        <f>VLOOKUP(H2690,'[1]CALCUL AS et AN'!$A$2:$AU$889,28,FALSE)</f>
        <v>393.27600000000001</v>
      </c>
      <c r="N2690">
        <v>378.15</v>
      </c>
      <c r="O2690" s="45">
        <f t="shared" ref="O2690:O2757" si="194">D2690*L2690</f>
        <v>378.15</v>
      </c>
      <c r="P2690" s="48">
        <f t="shared" ref="P2690:P2757" si="195">D2690*M2690</f>
        <v>393.27600000000001</v>
      </c>
      <c r="Q2690">
        <v>542</v>
      </c>
      <c r="R2690" s="45">
        <f>VLOOKUP(H2690,'[1]CALCUL AS et AN'!$A$2:$AU$889,46,FALSE)</f>
        <v>567.22499999999991</v>
      </c>
      <c r="S2690" s="48">
        <f>VLOOKUP(H2690,'[1]CALCUL AS et AN'!$A$2:$AU$889,47,FALSE)</f>
        <v>589.91399999999999</v>
      </c>
      <c r="T2690">
        <v>542</v>
      </c>
      <c r="U2690" s="45">
        <f t="shared" ref="U2690:U2757" si="196">R2690*D2690</f>
        <v>567.22499999999991</v>
      </c>
      <c r="V2690" s="48">
        <f t="shared" ref="V2690:V2757" si="197">S2690*D2690</f>
        <v>589.91399999999999</v>
      </c>
      <c r="W2690" t="s">
        <v>937</v>
      </c>
      <c r="X2690" t="s">
        <v>951</v>
      </c>
    </row>
    <row r="2691" spans="1:24" outlineLevel="2">
      <c r="A2691" t="s">
        <v>656</v>
      </c>
      <c r="B2691" s="73" t="str">
        <f t="shared" si="193"/>
        <v>SATION</v>
      </c>
      <c r="C2691" t="s">
        <v>2577</v>
      </c>
      <c r="D2691">
        <v>1</v>
      </c>
      <c r="E2691" t="s">
        <v>2578</v>
      </c>
      <c r="F2691">
        <v>75</v>
      </c>
      <c r="H2691" t="s">
        <v>2577</v>
      </c>
      <c r="I2691">
        <v>52.19</v>
      </c>
      <c r="J2691">
        <v>1</v>
      </c>
      <c r="K2691">
        <v>52.19</v>
      </c>
      <c r="L2691" s="45">
        <f>VLOOKUP(H2691,'[1]CALCUL AS et AN'!$A$2:$AU$889,24,FALSE)</f>
        <v>52.19</v>
      </c>
      <c r="M2691" s="48">
        <f>VLOOKUP(H2691,'[1]CALCUL AS et AN'!$A$2:$AU$889,28,FALSE)</f>
        <v>58.45</v>
      </c>
      <c r="N2691">
        <v>52.19</v>
      </c>
      <c r="O2691" s="45">
        <f t="shared" si="194"/>
        <v>52.19</v>
      </c>
      <c r="P2691" s="48">
        <f t="shared" si="195"/>
        <v>58.45</v>
      </c>
      <c r="Q2691">
        <v>75</v>
      </c>
      <c r="R2691" s="45">
        <f>VLOOKUP(H2691,'[1]CALCUL AS et AN'!$A$2:$AU$889,46,FALSE)</f>
        <v>78.284999999999997</v>
      </c>
      <c r="S2691" s="48">
        <f>VLOOKUP(H2691,'[1]CALCUL AS et AN'!$A$2:$AU$889,47,FALSE)</f>
        <v>87.675000000000011</v>
      </c>
      <c r="T2691">
        <v>75</v>
      </c>
      <c r="U2691" s="45">
        <f t="shared" si="196"/>
        <v>78.284999999999997</v>
      </c>
      <c r="V2691" s="48">
        <f t="shared" si="197"/>
        <v>87.675000000000011</v>
      </c>
      <c r="W2691" t="s">
        <v>937</v>
      </c>
      <c r="X2691" t="s">
        <v>951</v>
      </c>
    </row>
    <row r="2692" spans="1:24" outlineLevel="2">
      <c r="A2692" t="s">
        <v>656</v>
      </c>
      <c r="B2692" s="73" t="str">
        <f t="shared" si="193"/>
        <v>SATION</v>
      </c>
      <c r="C2692" t="s">
        <v>2462</v>
      </c>
      <c r="D2692">
        <v>1</v>
      </c>
      <c r="E2692" t="s">
        <v>2463</v>
      </c>
      <c r="F2692">
        <v>0.47599999999999998</v>
      </c>
      <c r="H2692" t="s">
        <v>2462</v>
      </c>
      <c r="I2692">
        <v>0.32</v>
      </c>
      <c r="J2692">
        <v>1</v>
      </c>
      <c r="K2692">
        <v>0.32</v>
      </c>
      <c r="L2692" s="45">
        <f>VLOOKUP(H2692,'[1]CALCUL AS et AN'!$A$2:$AU$889,24,FALSE)</f>
        <v>0.317</v>
      </c>
      <c r="M2692" s="48">
        <f>VLOOKUP(H2692,'[1]CALCUL AS et AN'!$A$2:$AU$889,28,FALSE)</f>
        <v>0.317</v>
      </c>
      <c r="N2692">
        <v>0.32</v>
      </c>
      <c r="O2692" s="45">
        <f t="shared" si="194"/>
        <v>0.317</v>
      </c>
      <c r="P2692" s="48">
        <f t="shared" si="195"/>
        <v>0.317</v>
      </c>
      <c r="Q2692">
        <v>0.47599999999999998</v>
      </c>
      <c r="R2692" s="45">
        <f>VLOOKUP(H2692,'[1]CALCUL AS et AN'!$A$2:$AU$889,46,FALSE)</f>
        <v>0.47550000000000003</v>
      </c>
      <c r="S2692" s="48">
        <f>VLOOKUP(H2692,'[1]CALCUL AS et AN'!$A$2:$AU$889,47,FALSE)</f>
        <v>0.47550000000000003</v>
      </c>
      <c r="T2692">
        <v>0.47599999999999998</v>
      </c>
      <c r="U2692" s="45">
        <f t="shared" si="196"/>
        <v>0.47550000000000003</v>
      </c>
      <c r="V2692" s="48">
        <f t="shared" si="197"/>
        <v>0.47550000000000003</v>
      </c>
      <c r="W2692" t="s">
        <v>937</v>
      </c>
      <c r="X2692" t="s">
        <v>951</v>
      </c>
    </row>
    <row r="2693" spans="1:24" outlineLevel="2">
      <c r="A2693" t="s">
        <v>656</v>
      </c>
      <c r="B2693" s="73" t="str">
        <f t="shared" si="193"/>
        <v>SATION</v>
      </c>
      <c r="C2693" t="s">
        <v>1977</v>
      </c>
      <c r="D2693">
        <v>1</v>
      </c>
      <c r="E2693" t="s">
        <v>1978</v>
      </c>
      <c r="F2693">
        <v>7.78</v>
      </c>
      <c r="H2693" t="s">
        <v>1977</v>
      </c>
      <c r="I2693">
        <v>5.56</v>
      </c>
      <c r="J2693">
        <v>1</v>
      </c>
      <c r="K2693">
        <v>5.56</v>
      </c>
      <c r="L2693" s="45">
        <f>VLOOKUP(H2693,'[1]CALCUL AS et AN'!$A$2:$AU$889,24,FALSE)</f>
        <v>5.56</v>
      </c>
      <c r="M2693" s="48">
        <f>VLOOKUP(H2693,'[1]CALCUL AS et AN'!$A$2:$AU$889,28,FALSE)</f>
        <v>5.56</v>
      </c>
      <c r="N2693">
        <v>5.56</v>
      </c>
      <c r="O2693" s="45">
        <f t="shared" si="194"/>
        <v>5.56</v>
      </c>
      <c r="P2693" s="48">
        <f t="shared" si="195"/>
        <v>5.56</v>
      </c>
      <c r="Q2693">
        <v>7.78</v>
      </c>
      <c r="R2693" s="45">
        <f>VLOOKUP(H2693,'[1]CALCUL AS et AN'!$A$2:$AU$889,46,FALSE)</f>
        <v>8.34</v>
      </c>
      <c r="S2693" s="48">
        <f>VLOOKUP(H2693,'[1]CALCUL AS et AN'!$A$2:$AU$889,47,FALSE)</f>
        <v>8.34</v>
      </c>
      <c r="T2693">
        <v>7.78</v>
      </c>
      <c r="U2693" s="45">
        <f t="shared" si="196"/>
        <v>8.34</v>
      </c>
      <c r="V2693" s="48">
        <f t="shared" si="197"/>
        <v>8.34</v>
      </c>
      <c r="W2693" t="s">
        <v>937</v>
      </c>
      <c r="X2693" t="s">
        <v>951</v>
      </c>
    </row>
    <row r="2694" spans="1:24" outlineLevel="1">
      <c r="A2694" s="73" t="s">
        <v>3258</v>
      </c>
      <c r="B2694" s="73" t="str">
        <f t="shared" si="193"/>
        <v>MOTORISATION</v>
      </c>
      <c r="N2694">
        <f>SUBTOTAL(9,N2690:N2693)</f>
        <v>436.21999999999997</v>
      </c>
      <c r="O2694" s="45">
        <f>SUBTOTAL(9,O2690:O2693)</f>
        <v>436.21699999999998</v>
      </c>
      <c r="P2694" s="48">
        <f>SUBTOTAL(9,P2690:P2693)</f>
        <v>457.60300000000001</v>
      </c>
      <c r="T2694">
        <f>SUBTOTAL(9,T2690:T2693)</f>
        <v>625.25599999999997</v>
      </c>
      <c r="U2694" s="45">
        <f>SUBTOTAL(9,U2690:U2693)</f>
        <v>654.32549999999992</v>
      </c>
      <c r="V2694" s="48">
        <f>SUBTOTAL(9,V2690:V2693)</f>
        <v>686.40449999999998</v>
      </c>
    </row>
    <row r="2695" spans="1:24" outlineLevel="2">
      <c r="A2695" t="s">
        <v>2624</v>
      </c>
      <c r="B2695" s="73" t="str">
        <f t="shared" si="193"/>
        <v>CMESURE1</v>
      </c>
      <c r="C2695">
        <v>8210707018</v>
      </c>
      <c r="D2695">
        <v>100</v>
      </c>
      <c r="E2695" t="s">
        <v>2090</v>
      </c>
      <c r="F2695">
        <v>0.158</v>
      </c>
      <c r="H2695">
        <v>8210707018</v>
      </c>
      <c r="I2695">
        <v>0.11</v>
      </c>
      <c r="J2695">
        <v>1</v>
      </c>
      <c r="K2695">
        <v>0.11</v>
      </c>
      <c r="L2695" s="45">
        <f>VLOOKUP(H2695,'[1]CALCUL AS et AN'!$A$2:$AU$889,24,FALSE)</f>
        <v>0.1056</v>
      </c>
      <c r="M2695" s="48">
        <f>VLOOKUP(H2695,'[1]CALCUL AS et AN'!$A$2:$AU$889,28,FALSE)</f>
        <v>0.1056</v>
      </c>
      <c r="N2695">
        <v>11</v>
      </c>
      <c r="O2695" s="45">
        <f t="shared" si="194"/>
        <v>10.56</v>
      </c>
      <c r="P2695" s="48">
        <f t="shared" si="195"/>
        <v>10.56</v>
      </c>
      <c r="Q2695">
        <v>0.12</v>
      </c>
      <c r="R2695" s="45">
        <f>VLOOKUP(H2695,'[1]CALCUL AS et AN'!$A$2:$AU$889,46,FALSE)</f>
        <v>0.15839999999999999</v>
      </c>
      <c r="S2695" s="48">
        <f>VLOOKUP(H2695,'[1]CALCUL AS et AN'!$A$2:$AU$889,47,FALSE)</f>
        <v>0.15839999999999999</v>
      </c>
      <c r="T2695">
        <v>12</v>
      </c>
      <c r="U2695" s="45">
        <f t="shared" si="196"/>
        <v>15.839999999999998</v>
      </c>
      <c r="V2695" s="48">
        <f t="shared" si="197"/>
        <v>15.839999999999998</v>
      </c>
      <c r="W2695" t="s">
        <v>960</v>
      </c>
      <c r="X2695" t="s">
        <v>951</v>
      </c>
    </row>
    <row r="2696" spans="1:24" outlineLevel="2">
      <c r="A2696" t="s">
        <v>2624</v>
      </c>
      <c r="B2696" s="73" t="str">
        <f t="shared" si="193"/>
        <v>CMESURE1</v>
      </c>
      <c r="C2696" t="s">
        <v>2329</v>
      </c>
      <c r="D2696">
        <v>1</v>
      </c>
      <c r="E2696" t="s">
        <v>2328</v>
      </c>
      <c r="F2696">
        <v>18.91</v>
      </c>
      <c r="H2696" t="s">
        <v>2329</v>
      </c>
      <c r="I2696">
        <v>12.41</v>
      </c>
      <c r="J2696">
        <v>1</v>
      </c>
      <c r="K2696">
        <v>12.41</v>
      </c>
      <c r="L2696" s="45">
        <f>VLOOKUP(H2696,'[1]CALCUL AS et AN'!$A$2:$AU$889,24,FALSE)</f>
        <v>12.41</v>
      </c>
      <c r="M2696" s="48">
        <f>VLOOKUP(H2696,'[1]CALCUL AS et AN'!$A$2:$AU$889,28,FALSE)</f>
        <v>12.41</v>
      </c>
      <c r="N2696">
        <v>12.41</v>
      </c>
      <c r="O2696" s="45">
        <f t="shared" si="194"/>
        <v>12.41</v>
      </c>
      <c r="P2696" s="48">
        <f t="shared" si="195"/>
        <v>12.41</v>
      </c>
      <c r="Q2696">
        <v>18.91</v>
      </c>
      <c r="R2696" s="45">
        <f>VLOOKUP(H2696,'[1]CALCUL AS et AN'!$A$2:$AU$889,46,FALSE)</f>
        <v>18.615000000000002</v>
      </c>
      <c r="S2696" s="48">
        <f>VLOOKUP(H2696,'[1]CALCUL AS et AN'!$A$2:$AU$889,47,FALSE)</f>
        <v>18.615000000000002</v>
      </c>
      <c r="T2696">
        <v>18.91</v>
      </c>
      <c r="U2696" s="45">
        <f t="shared" si="196"/>
        <v>18.615000000000002</v>
      </c>
      <c r="V2696" s="48">
        <f t="shared" si="197"/>
        <v>18.615000000000002</v>
      </c>
      <c r="W2696" t="s">
        <v>960</v>
      </c>
      <c r="X2696" t="s">
        <v>937</v>
      </c>
    </row>
    <row r="2697" spans="1:24" outlineLevel="2">
      <c r="A2697" t="s">
        <v>2624</v>
      </c>
      <c r="B2697" s="73" t="str">
        <f t="shared" si="193"/>
        <v>CMESURE1</v>
      </c>
      <c r="C2697" t="s">
        <v>2323</v>
      </c>
      <c r="D2697">
        <v>8</v>
      </c>
      <c r="E2697" t="s">
        <v>2324</v>
      </c>
      <c r="F2697">
        <v>4.92</v>
      </c>
      <c r="H2697" t="s">
        <v>2323</v>
      </c>
      <c r="I2697">
        <v>5.54</v>
      </c>
      <c r="J2697">
        <v>1</v>
      </c>
      <c r="K2697">
        <v>5.54</v>
      </c>
      <c r="L2697" s="45">
        <f>VLOOKUP(H2697,'[1]CALCUL AS et AN'!$A$2:$AU$889,24,FALSE)</f>
        <v>5.54</v>
      </c>
      <c r="M2697" s="48">
        <f>VLOOKUP(H2697,'[1]CALCUL AS et AN'!$A$2:$AU$889,28,FALSE)</f>
        <v>5.82</v>
      </c>
      <c r="N2697">
        <v>44.32</v>
      </c>
      <c r="O2697" s="45">
        <f t="shared" si="194"/>
        <v>44.32</v>
      </c>
      <c r="P2697" s="48">
        <f t="shared" si="195"/>
        <v>46.56</v>
      </c>
      <c r="Q2697">
        <v>4.92</v>
      </c>
      <c r="R2697" s="45">
        <f>VLOOKUP(H2697,'[1]CALCUL AS et AN'!$A$2:$AU$889,46,FALSE)</f>
        <v>6.9249999999999998</v>
      </c>
      <c r="S2697" s="48">
        <f>VLOOKUP(H2697,'[1]CALCUL AS et AN'!$A$2:$AU$889,47,FALSE)</f>
        <v>7.2750000000000004</v>
      </c>
      <c r="T2697">
        <v>39.36</v>
      </c>
      <c r="U2697" s="45">
        <f t="shared" si="196"/>
        <v>55.4</v>
      </c>
      <c r="V2697" s="48">
        <f t="shared" si="197"/>
        <v>58.2</v>
      </c>
      <c r="W2697" t="s">
        <v>960</v>
      </c>
      <c r="X2697" t="s">
        <v>937</v>
      </c>
    </row>
    <row r="2698" spans="1:24" outlineLevel="2">
      <c r="A2698" t="s">
        <v>2624</v>
      </c>
      <c r="B2698" s="73" t="str">
        <f t="shared" si="193"/>
        <v>CMESURE1</v>
      </c>
      <c r="C2698" t="s">
        <v>2410</v>
      </c>
      <c r="D2698">
        <v>1</v>
      </c>
      <c r="E2698" t="s">
        <v>2411</v>
      </c>
      <c r="F2698">
        <v>75</v>
      </c>
      <c r="H2698" t="s">
        <v>2410</v>
      </c>
      <c r="I2698">
        <v>50</v>
      </c>
      <c r="J2698">
        <v>1</v>
      </c>
      <c r="K2698">
        <v>50</v>
      </c>
      <c r="L2698" s="45">
        <f>VLOOKUP(H2698,'[1]CALCUL AS et AN'!$A$2:$AU$889,24,FALSE)</f>
        <v>50</v>
      </c>
      <c r="M2698" s="48">
        <f>VLOOKUP(H2698,'[1]CALCUL AS et AN'!$A$2:$AU$889,28,FALSE)</f>
        <v>50</v>
      </c>
      <c r="N2698">
        <v>50</v>
      </c>
      <c r="O2698" s="45">
        <f t="shared" si="194"/>
        <v>50</v>
      </c>
      <c r="P2698" s="48">
        <f t="shared" si="195"/>
        <v>50</v>
      </c>
      <c r="Q2698">
        <v>75</v>
      </c>
      <c r="R2698" s="45">
        <f>VLOOKUP(H2698,'[1]CALCUL AS et AN'!$A$2:$AU$889,46,FALSE)</f>
        <v>75</v>
      </c>
      <c r="S2698" s="48">
        <f>VLOOKUP(H2698,'[1]CALCUL AS et AN'!$A$2:$AU$889,47,FALSE)</f>
        <v>75</v>
      </c>
      <c r="T2698">
        <v>75</v>
      </c>
      <c r="U2698" s="45">
        <f t="shared" si="196"/>
        <v>75</v>
      </c>
      <c r="V2698" s="48">
        <f t="shared" si="197"/>
        <v>75</v>
      </c>
      <c r="W2698" t="s">
        <v>960</v>
      </c>
      <c r="X2698" t="s">
        <v>951</v>
      </c>
    </row>
    <row r="2699" spans="1:24" outlineLevel="2">
      <c r="A2699" t="s">
        <v>2624</v>
      </c>
      <c r="B2699" s="73" t="str">
        <f t="shared" si="193"/>
        <v>CMESURE1</v>
      </c>
      <c r="C2699" t="s">
        <v>2174</v>
      </c>
      <c r="D2699">
        <v>2</v>
      </c>
      <c r="E2699" t="s">
        <v>2175</v>
      </c>
      <c r="F2699">
        <v>47.55</v>
      </c>
      <c r="H2699" t="s">
        <v>2174</v>
      </c>
      <c r="I2699">
        <v>35.35</v>
      </c>
      <c r="J2699">
        <v>1</v>
      </c>
      <c r="K2699">
        <v>35.35</v>
      </c>
      <c r="L2699" s="45">
        <f>VLOOKUP(H2699,'[1]CALCUL AS et AN'!$A$2:$AU$889,24,FALSE)</f>
        <v>35.345500000000001</v>
      </c>
      <c r="M2699" s="48">
        <f>VLOOKUP(H2699,'[1]CALCUL AS et AN'!$A$2:$AU$889,28,FALSE)</f>
        <v>35.345500000000001</v>
      </c>
      <c r="N2699">
        <v>70.7</v>
      </c>
      <c r="O2699" s="45">
        <f t="shared" si="194"/>
        <v>70.691000000000003</v>
      </c>
      <c r="P2699" s="48">
        <f t="shared" si="195"/>
        <v>70.691000000000003</v>
      </c>
      <c r="Q2699">
        <v>47.55</v>
      </c>
      <c r="R2699" s="45">
        <f>VLOOKUP(H2699,'[1]CALCUL AS et AN'!$A$2:$AU$889,46,FALSE)</f>
        <v>53.018250000000002</v>
      </c>
      <c r="S2699" s="48">
        <f>VLOOKUP(H2699,'[1]CALCUL AS et AN'!$A$2:$AU$889,47,FALSE)</f>
        <v>53.018250000000002</v>
      </c>
      <c r="T2699">
        <v>95.1</v>
      </c>
      <c r="U2699" s="45">
        <f t="shared" si="196"/>
        <v>106.0365</v>
      </c>
      <c r="V2699" s="48">
        <f t="shared" si="197"/>
        <v>106.0365</v>
      </c>
      <c r="W2699" t="s">
        <v>960</v>
      </c>
      <c r="X2699" t="s">
        <v>951</v>
      </c>
    </row>
    <row r="2700" spans="1:24" outlineLevel="2">
      <c r="A2700" t="s">
        <v>2624</v>
      </c>
      <c r="B2700" s="73" t="str">
        <f t="shared" si="193"/>
        <v>CMESURE1</v>
      </c>
      <c r="C2700" t="s">
        <v>2178</v>
      </c>
      <c r="D2700">
        <v>2</v>
      </c>
      <c r="E2700" t="s">
        <v>2179</v>
      </c>
      <c r="F2700">
        <v>53.66</v>
      </c>
      <c r="H2700" t="s">
        <v>2178</v>
      </c>
      <c r="I2700">
        <v>39.880000000000003</v>
      </c>
      <c r="J2700">
        <v>1</v>
      </c>
      <c r="K2700">
        <v>39.880000000000003</v>
      </c>
      <c r="L2700" s="45">
        <f>VLOOKUP(H2700,'[1]CALCUL AS et AN'!$A$2:$AU$889,24,FALSE)</f>
        <v>39.883550000000007</v>
      </c>
      <c r="M2700" s="48">
        <f>VLOOKUP(H2700,'[1]CALCUL AS et AN'!$A$2:$AU$889,28,FALSE)</f>
        <v>39.883550000000007</v>
      </c>
      <c r="N2700">
        <v>79.760000000000005</v>
      </c>
      <c r="O2700" s="45">
        <f t="shared" si="194"/>
        <v>79.767100000000013</v>
      </c>
      <c r="P2700" s="48">
        <f t="shared" si="195"/>
        <v>79.767100000000013</v>
      </c>
      <c r="Q2700">
        <v>53.66</v>
      </c>
      <c r="R2700" s="45">
        <f>VLOOKUP(H2700,'[1]CALCUL AS et AN'!$A$2:$AU$889,46,FALSE)</f>
        <v>59.825325000000007</v>
      </c>
      <c r="S2700" s="48">
        <f>VLOOKUP(H2700,'[1]CALCUL AS et AN'!$A$2:$AU$889,47,FALSE)</f>
        <v>59.825325000000007</v>
      </c>
      <c r="T2700">
        <v>107.32</v>
      </c>
      <c r="U2700" s="45">
        <f t="shared" si="196"/>
        <v>119.65065000000001</v>
      </c>
      <c r="V2700" s="48">
        <f t="shared" si="197"/>
        <v>119.65065000000001</v>
      </c>
      <c r="W2700" t="s">
        <v>960</v>
      </c>
      <c r="X2700" t="s">
        <v>951</v>
      </c>
    </row>
    <row r="2701" spans="1:24" outlineLevel="2">
      <c r="A2701" t="s">
        <v>2624</v>
      </c>
      <c r="B2701" s="73" t="str">
        <f t="shared" si="193"/>
        <v>CMESURE1</v>
      </c>
      <c r="C2701" t="s">
        <v>2394</v>
      </c>
      <c r="D2701">
        <v>4</v>
      </c>
      <c r="E2701" t="s">
        <v>2395</v>
      </c>
      <c r="F2701">
        <v>0.78</v>
      </c>
      <c r="H2701" t="s">
        <v>2394</v>
      </c>
      <c r="I2701">
        <v>1.05</v>
      </c>
      <c r="J2701">
        <v>1</v>
      </c>
      <c r="K2701">
        <v>1.05</v>
      </c>
      <c r="L2701" s="45">
        <f>VLOOKUP(H2701,'[1]CALCUL AS et AN'!$A$2:$AU$889,24,FALSE)</f>
        <v>1.0529999999999999</v>
      </c>
      <c r="M2701" s="48">
        <f>VLOOKUP(H2701,'[1]CALCUL AS et AN'!$A$2:$AU$889,28,FALSE)</f>
        <v>1.0529999999999999</v>
      </c>
      <c r="N2701">
        <v>4.2</v>
      </c>
      <c r="O2701" s="45">
        <f t="shared" si="194"/>
        <v>4.2119999999999997</v>
      </c>
      <c r="P2701" s="48">
        <f t="shared" si="195"/>
        <v>4.2119999999999997</v>
      </c>
      <c r="Q2701">
        <v>0.78</v>
      </c>
      <c r="R2701" s="45">
        <f>VLOOKUP(H2701,'[1]CALCUL AS et AN'!$A$2:$AU$889,46,FALSE)</f>
        <v>1.5794999999999999</v>
      </c>
      <c r="S2701" s="48">
        <f>VLOOKUP(H2701,'[1]CALCUL AS et AN'!$A$2:$AU$889,47,FALSE)</f>
        <v>1.5794999999999999</v>
      </c>
      <c r="T2701">
        <v>3.12</v>
      </c>
      <c r="U2701" s="45">
        <f t="shared" si="196"/>
        <v>6.3179999999999996</v>
      </c>
      <c r="V2701" s="48">
        <f t="shared" si="197"/>
        <v>6.3179999999999996</v>
      </c>
      <c r="W2701" t="s">
        <v>960</v>
      </c>
      <c r="X2701" t="s">
        <v>937</v>
      </c>
    </row>
    <row r="2702" spans="1:24" outlineLevel="1">
      <c r="A2702" s="73" t="s">
        <v>3259</v>
      </c>
      <c r="B2702" s="73" t="str">
        <f t="shared" si="193"/>
        <v>COFRPVCMESURE1</v>
      </c>
      <c r="N2702">
        <f>SUBTOTAL(9,N2695:N2701)</f>
        <v>272.39</v>
      </c>
      <c r="O2702" s="45">
        <f>SUBTOTAL(9,O2695:O2701)</f>
        <v>271.96010000000001</v>
      </c>
      <c r="P2702" s="48">
        <f>SUBTOTAL(9,P2695:P2701)</f>
        <v>274.20010000000002</v>
      </c>
      <c r="T2702">
        <f>SUBTOTAL(9,T2695:T2701)</f>
        <v>350.80999999999995</v>
      </c>
      <c r="U2702" s="45">
        <f>SUBTOTAL(9,U2695:U2701)</f>
        <v>396.86014999999998</v>
      </c>
      <c r="V2702" s="48">
        <f>SUBTOTAL(9,V2695:V2701)</f>
        <v>399.66015000000004</v>
      </c>
    </row>
    <row r="2703" spans="1:24" outlineLevel="2">
      <c r="A2703" t="s">
        <v>196</v>
      </c>
      <c r="B2703" s="73" t="str">
        <f t="shared" si="193"/>
        <v>PVC6EH</v>
      </c>
      <c r="C2703" t="s">
        <v>1665</v>
      </c>
      <c r="D2703">
        <v>5</v>
      </c>
      <c r="E2703" t="s">
        <v>1666</v>
      </c>
      <c r="F2703">
        <v>2.85</v>
      </c>
      <c r="H2703" t="s">
        <v>1665</v>
      </c>
      <c r="I2703">
        <v>2.19</v>
      </c>
      <c r="J2703">
        <v>1</v>
      </c>
      <c r="K2703">
        <v>2.19</v>
      </c>
      <c r="L2703" s="45">
        <f>VLOOKUP(H2703,'[1]CALCUL AS et AN'!$A$2:$AU$889,24,FALSE)</f>
        <v>2.19</v>
      </c>
      <c r="M2703" s="48">
        <f>VLOOKUP(H2703,'[1]CALCUL AS et AN'!$A$2:$AU$889,28,FALSE)</f>
        <v>2.19</v>
      </c>
      <c r="N2703">
        <v>10.95</v>
      </c>
      <c r="O2703" s="45">
        <f t="shared" si="194"/>
        <v>10.95</v>
      </c>
      <c r="P2703" s="48">
        <f t="shared" si="195"/>
        <v>10.95</v>
      </c>
      <c r="Q2703">
        <v>2.85</v>
      </c>
      <c r="R2703" s="45">
        <f>VLOOKUP(H2703,'[1]CALCUL AS et AN'!$A$2:$AU$889,46,FALSE)</f>
        <v>2.9127000000000001</v>
      </c>
      <c r="S2703" s="48">
        <f>VLOOKUP(H2703,'[1]CALCUL AS et AN'!$A$2:$AU$889,47,FALSE)</f>
        <v>2.9127000000000001</v>
      </c>
      <c r="T2703">
        <v>14.25</v>
      </c>
      <c r="U2703" s="45">
        <f t="shared" si="196"/>
        <v>14.563500000000001</v>
      </c>
      <c r="V2703" s="48">
        <f t="shared" si="197"/>
        <v>14.563500000000001</v>
      </c>
      <c r="W2703" t="s">
        <v>960</v>
      </c>
      <c r="X2703" t="s">
        <v>951</v>
      </c>
    </row>
    <row r="2704" spans="1:24" outlineLevel="2">
      <c r="A2704" t="s">
        <v>196</v>
      </c>
      <c r="B2704" s="73" t="str">
        <f t="shared" si="193"/>
        <v>PVC6EH</v>
      </c>
      <c r="C2704" t="s">
        <v>172</v>
      </c>
      <c r="D2704">
        <v>1</v>
      </c>
      <c r="E2704" t="s">
        <v>173</v>
      </c>
      <c r="F2704">
        <v>400</v>
      </c>
      <c r="H2704" t="s">
        <v>172</v>
      </c>
      <c r="I2704">
        <v>288.46999999999997</v>
      </c>
      <c r="J2704">
        <v>1</v>
      </c>
      <c r="K2704">
        <v>288.46999999999997</v>
      </c>
      <c r="L2704" s="45">
        <f>VLOOKUP(H2704,'[1]CALCUL AS et AN'!$A$2:$AU$889,24,FALSE)</f>
        <v>265.44</v>
      </c>
      <c r="M2704" s="48">
        <f>VLOOKUP(H2704,'[1]CALCUL AS et AN'!$A$2:$AU$889,28,FALSE)</f>
        <v>288.07</v>
      </c>
      <c r="N2704">
        <v>288.46999999999997</v>
      </c>
      <c r="O2704" s="45">
        <f t="shared" si="194"/>
        <v>265.44</v>
      </c>
      <c r="P2704" s="48">
        <f t="shared" si="195"/>
        <v>288.07</v>
      </c>
      <c r="Q2704">
        <v>400</v>
      </c>
      <c r="R2704" s="45">
        <f>VLOOKUP(H2704,'[1]CALCUL AS et AN'!$A$2:$AU$889,46,FALSE)</f>
        <v>398.15999999999997</v>
      </c>
      <c r="S2704" s="48">
        <f>VLOOKUP(H2704,'[1]CALCUL AS et AN'!$A$2:$AU$889,47,FALSE)</f>
        <v>432.10500000000002</v>
      </c>
      <c r="T2704">
        <v>400</v>
      </c>
      <c r="U2704" s="45">
        <f t="shared" si="196"/>
        <v>398.15999999999997</v>
      </c>
      <c r="V2704" s="48">
        <f t="shared" si="197"/>
        <v>432.10500000000002</v>
      </c>
      <c r="W2704" t="s">
        <v>960</v>
      </c>
      <c r="X2704" t="s">
        <v>1361</v>
      </c>
    </row>
    <row r="2705" spans="1:24" outlineLevel="2">
      <c r="A2705" t="s">
        <v>196</v>
      </c>
      <c r="B2705" s="73" t="str">
        <f t="shared" si="193"/>
        <v>PVC6EH</v>
      </c>
      <c r="C2705" t="s">
        <v>498</v>
      </c>
      <c r="D2705">
        <v>5</v>
      </c>
      <c r="E2705" t="s">
        <v>1942</v>
      </c>
      <c r="F2705">
        <v>24.03</v>
      </c>
      <c r="H2705" t="s">
        <v>498</v>
      </c>
      <c r="I2705">
        <v>15.6</v>
      </c>
      <c r="J2705">
        <v>1</v>
      </c>
      <c r="K2705">
        <v>15.6</v>
      </c>
      <c r="L2705" s="45">
        <f>VLOOKUP(H2705,'[1]CALCUL AS et AN'!$A$2:$AU$889,24,FALSE)</f>
        <v>15.6</v>
      </c>
      <c r="M2705" s="48">
        <f>VLOOKUP(H2705,'[1]CALCUL AS et AN'!$A$2:$AU$889,28,FALSE)</f>
        <v>15.6</v>
      </c>
      <c r="N2705">
        <v>78</v>
      </c>
      <c r="O2705" s="45">
        <f t="shared" si="194"/>
        <v>78</v>
      </c>
      <c r="P2705" s="48">
        <f t="shared" si="195"/>
        <v>78</v>
      </c>
      <c r="Q2705">
        <v>24.03</v>
      </c>
      <c r="R2705" s="45">
        <f>VLOOKUP(H2705,'[1]CALCUL AS et AN'!$A$2:$AU$889,46,FALSE)</f>
        <v>23.4</v>
      </c>
      <c r="S2705" s="48">
        <f>VLOOKUP(H2705,'[1]CALCUL AS et AN'!$A$2:$AU$889,47,FALSE)</f>
        <v>23.4</v>
      </c>
      <c r="T2705">
        <v>120.15</v>
      </c>
      <c r="U2705" s="45">
        <f t="shared" si="196"/>
        <v>117</v>
      </c>
      <c r="V2705" s="48">
        <f t="shared" si="197"/>
        <v>117</v>
      </c>
      <c r="W2705" t="s">
        <v>960</v>
      </c>
      <c r="X2705" t="s">
        <v>937</v>
      </c>
    </row>
    <row r="2706" spans="1:24" outlineLevel="2">
      <c r="A2706" t="s">
        <v>196</v>
      </c>
      <c r="B2706" s="73" t="str">
        <f t="shared" si="193"/>
        <v>PVC6EH</v>
      </c>
      <c r="C2706" t="s">
        <v>454</v>
      </c>
      <c r="D2706">
        <v>1</v>
      </c>
      <c r="E2706" t="s">
        <v>455</v>
      </c>
      <c r="F2706">
        <v>107.62</v>
      </c>
      <c r="H2706" t="s">
        <v>454</v>
      </c>
      <c r="I2706">
        <v>58.9</v>
      </c>
      <c r="J2706">
        <v>1</v>
      </c>
      <c r="K2706">
        <v>58.9</v>
      </c>
      <c r="L2706" s="45">
        <f>VLOOKUP(H2706,'[1]CALCUL AS et AN'!$A$2:$AU$889,24,FALSE)</f>
        <v>58.9</v>
      </c>
      <c r="M2706" s="48">
        <f>VLOOKUP(H2706,'[1]CALCUL AS et AN'!$A$2:$AU$889,28,FALSE)</f>
        <v>58.9</v>
      </c>
      <c r="N2706">
        <v>58.9</v>
      </c>
      <c r="O2706" s="45">
        <f t="shared" si="194"/>
        <v>58.9</v>
      </c>
      <c r="P2706" s="48">
        <f t="shared" si="195"/>
        <v>58.9</v>
      </c>
      <c r="Q2706">
        <v>107.62</v>
      </c>
      <c r="R2706" s="45">
        <f>VLOOKUP(H2706,'[1]CALCUL AS et AN'!$A$2:$AU$889,46,FALSE)</f>
        <v>117.8</v>
      </c>
      <c r="S2706" s="48">
        <f>VLOOKUP(H2706,'[1]CALCUL AS et AN'!$A$2:$AU$889,47,FALSE)</f>
        <v>117.8</v>
      </c>
      <c r="T2706">
        <v>107.62</v>
      </c>
      <c r="U2706" s="45">
        <f t="shared" si="196"/>
        <v>117.8</v>
      </c>
      <c r="V2706" s="48">
        <f t="shared" si="197"/>
        <v>117.8</v>
      </c>
      <c r="W2706" t="s">
        <v>960</v>
      </c>
      <c r="X2706" t="s">
        <v>937</v>
      </c>
    </row>
    <row r="2707" spans="1:24" outlineLevel="2">
      <c r="A2707" t="s">
        <v>196</v>
      </c>
      <c r="B2707" s="73" t="str">
        <f t="shared" ref="B2707:B2770" si="198">MID(A2707,7,100)</f>
        <v>PVC6EH</v>
      </c>
      <c r="C2707" t="s">
        <v>2602</v>
      </c>
      <c r="D2707">
        <v>1</v>
      </c>
      <c r="E2707" t="s">
        <v>2603</v>
      </c>
      <c r="F2707">
        <v>1080</v>
      </c>
      <c r="H2707" t="s">
        <v>2602</v>
      </c>
      <c r="I2707">
        <v>720</v>
      </c>
      <c r="J2707">
        <v>1</v>
      </c>
      <c r="K2707">
        <v>720</v>
      </c>
      <c r="L2707" s="45">
        <f>VLOOKUP(H2707,'[1]CALCUL AS et AN'!$A$2:$AU$889,24,FALSE)</f>
        <v>720</v>
      </c>
      <c r="M2707" s="48">
        <f>VLOOKUP(H2707,'[1]CALCUL AS et AN'!$A$2:$AU$889,28,FALSE)</f>
        <v>720</v>
      </c>
      <c r="N2707">
        <v>720</v>
      </c>
      <c r="O2707" s="45">
        <f t="shared" si="194"/>
        <v>720</v>
      </c>
      <c r="P2707" s="48">
        <f t="shared" si="195"/>
        <v>720</v>
      </c>
      <c r="Q2707">
        <v>1080</v>
      </c>
      <c r="R2707" s="45">
        <f>VLOOKUP(H2707,'[1]CALCUL AS et AN'!$A$2:$AU$889,46,FALSE)</f>
        <v>1080</v>
      </c>
      <c r="S2707" s="48">
        <f>VLOOKUP(H2707,'[1]CALCUL AS et AN'!$A$2:$AU$889,47,FALSE)</f>
        <v>1080</v>
      </c>
      <c r="T2707">
        <v>1080</v>
      </c>
      <c r="U2707" s="45">
        <f t="shared" si="196"/>
        <v>1080</v>
      </c>
      <c r="V2707" s="48">
        <f t="shared" si="197"/>
        <v>1080</v>
      </c>
      <c r="W2707" t="s">
        <v>960</v>
      </c>
      <c r="X2707" t="s">
        <v>951</v>
      </c>
    </row>
    <row r="2708" spans="1:24" outlineLevel="2">
      <c r="A2708" t="s">
        <v>196</v>
      </c>
      <c r="B2708" s="73" t="str">
        <f t="shared" si="198"/>
        <v>PVC6EH</v>
      </c>
      <c r="C2708" t="s">
        <v>612</v>
      </c>
      <c r="D2708">
        <v>5</v>
      </c>
      <c r="E2708" t="s">
        <v>1921</v>
      </c>
      <c r="F2708">
        <v>2.25</v>
      </c>
      <c r="H2708" t="s">
        <v>612</v>
      </c>
      <c r="I2708">
        <v>1.56</v>
      </c>
      <c r="J2708">
        <v>1</v>
      </c>
      <c r="K2708">
        <v>1.56</v>
      </c>
      <c r="L2708" s="45">
        <f>VLOOKUP(H2708,'[1]CALCUL AS et AN'!$A$2:$AU$889,24,FALSE)</f>
        <v>1.5640000000000001</v>
      </c>
      <c r="M2708" s="48">
        <f>VLOOKUP(H2708,'[1]CALCUL AS et AN'!$A$2:$AU$889,28,FALSE)</f>
        <v>1.5640000000000001</v>
      </c>
      <c r="N2708">
        <v>7.8000000000000007</v>
      </c>
      <c r="O2708" s="45">
        <f t="shared" si="194"/>
        <v>7.82</v>
      </c>
      <c r="P2708" s="48">
        <f t="shared" si="195"/>
        <v>7.82</v>
      </c>
      <c r="Q2708">
        <v>2.4</v>
      </c>
      <c r="R2708" s="45">
        <f>VLOOKUP(H2708,'[1]CALCUL AS et AN'!$A$2:$AU$889,46,FALSE)</f>
        <v>2.3460000000000001</v>
      </c>
      <c r="S2708" s="48">
        <f>VLOOKUP(H2708,'[1]CALCUL AS et AN'!$A$2:$AU$889,47,FALSE)</f>
        <v>2.3460000000000001</v>
      </c>
      <c r="T2708">
        <v>12</v>
      </c>
      <c r="U2708" s="45">
        <f t="shared" si="196"/>
        <v>11.73</v>
      </c>
      <c r="V2708" s="48">
        <f t="shared" si="197"/>
        <v>11.73</v>
      </c>
      <c r="W2708" t="s">
        <v>960</v>
      </c>
      <c r="X2708" t="s">
        <v>937</v>
      </c>
    </row>
    <row r="2709" spans="1:24" outlineLevel="2">
      <c r="A2709" t="s">
        <v>196</v>
      </c>
      <c r="B2709" s="73" t="str">
        <f t="shared" si="198"/>
        <v>PVC6EH</v>
      </c>
      <c r="C2709" t="s">
        <v>620</v>
      </c>
      <c r="D2709">
        <v>3</v>
      </c>
      <c r="E2709" t="s">
        <v>1917</v>
      </c>
      <c r="F2709">
        <v>2.56</v>
      </c>
      <c r="H2709" t="s">
        <v>620</v>
      </c>
      <c r="I2709">
        <v>1.98</v>
      </c>
      <c r="J2709">
        <v>1</v>
      </c>
      <c r="K2709">
        <v>1.98</v>
      </c>
      <c r="L2709" s="45">
        <f>VLOOKUP(H2709,'[1]CALCUL AS et AN'!$A$2:$AU$889,24,FALSE)</f>
        <v>1.9830000000000001</v>
      </c>
      <c r="M2709" s="48">
        <f>VLOOKUP(H2709,'[1]CALCUL AS et AN'!$A$2:$AU$889,28,FALSE)</f>
        <v>1.93</v>
      </c>
      <c r="N2709">
        <v>5.9399999999999995</v>
      </c>
      <c r="O2709" s="45">
        <f t="shared" si="194"/>
        <v>5.9489999999999998</v>
      </c>
      <c r="P2709" s="48">
        <f t="shared" si="195"/>
        <v>5.79</v>
      </c>
      <c r="Q2709">
        <v>2.75</v>
      </c>
      <c r="R2709" s="45">
        <f>VLOOKUP(H2709,'[1]CALCUL AS et AN'!$A$2:$AU$889,46,FALSE)</f>
        <v>2.9744999999999999</v>
      </c>
      <c r="S2709" s="48">
        <f>VLOOKUP(H2709,'[1]CALCUL AS et AN'!$A$2:$AU$889,47,FALSE)</f>
        <v>2.895</v>
      </c>
      <c r="T2709">
        <v>8.25</v>
      </c>
      <c r="U2709" s="45">
        <f t="shared" si="196"/>
        <v>8.9235000000000007</v>
      </c>
      <c r="V2709" s="48">
        <f t="shared" si="197"/>
        <v>8.6850000000000005</v>
      </c>
      <c r="W2709" t="s">
        <v>960</v>
      </c>
      <c r="X2709" t="s">
        <v>937</v>
      </c>
    </row>
    <row r="2710" spans="1:24" outlineLevel="2">
      <c r="A2710" t="s">
        <v>196</v>
      </c>
      <c r="B2710" s="73" t="str">
        <f t="shared" si="198"/>
        <v>PVC6EH</v>
      </c>
      <c r="C2710" t="s">
        <v>620</v>
      </c>
      <c r="D2710">
        <v>1</v>
      </c>
      <c r="E2710" t="s">
        <v>1917</v>
      </c>
      <c r="F2710">
        <v>2.56</v>
      </c>
      <c r="H2710" t="s">
        <v>620</v>
      </c>
      <c r="I2710">
        <v>1.98</v>
      </c>
      <c r="J2710">
        <v>1</v>
      </c>
      <c r="K2710">
        <v>1.98</v>
      </c>
      <c r="L2710" s="45">
        <f>VLOOKUP(H2710,'[1]CALCUL AS et AN'!$A$2:$AU$889,24,FALSE)</f>
        <v>1.9830000000000001</v>
      </c>
      <c r="M2710" s="48">
        <f>VLOOKUP(H2710,'[1]CALCUL AS et AN'!$A$2:$AU$889,28,FALSE)</f>
        <v>1.93</v>
      </c>
      <c r="N2710">
        <v>1.98</v>
      </c>
      <c r="O2710" s="45">
        <f t="shared" si="194"/>
        <v>1.9830000000000001</v>
      </c>
      <c r="P2710" s="48">
        <f t="shared" si="195"/>
        <v>1.93</v>
      </c>
      <c r="Q2710">
        <v>2.75</v>
      </c>
      <c r="R2710" s="45">
        <f>VLOOKUP(H2710,'[1]CALCUL AS et AN'!$A$2:$AU$889,46,FALSE)</f>
        <v>2.9744999999999999</v>
      </c>
      <c r="S2710" s="48">
        <f>VLOOKUP(H2710,'[1]CALCUL AS et AN'!$A$2:$AU$889,47,FALSE)</f>
        <v>2.895</v>
      </c>
      <c r="T2710">
        <v>2.75</v>
      </c>
      <c r="U2710" s="45">
        <f t="shared" si="196"/>
        <v>2.9744999999999999</v>
      </c>
      <c r="V2710" s="48">
        <f t="shared" si="197"/>
        <v>2.895</v>
      </c>
      <c r="W2710" t="s">
        <v>960</v>
      </c>
      <c r="X2710" t="s">
        <v>937</v>
      </c>
    </row>
    <row r="2711" spans="1:24" outlineLevel="2">
      <c r="A2711" t="s">
        <v>196</v>
      </c>
      <c r="B2711" s="73" t="str">
        <f t="shared" si="198"/>
        <v>PVC6EH</v>
      </c>
      <c r="C2711" t="s">
        <v>624</v>
      </c>
      <c r="D2711">
        <v>1</v>
      </c>
      <c r="E2711" t="s">
        <v>625</v>
      </c>
      <c r="F2711">
        <v>1.34</v>
      </c>
      <c r="H2711" t="s">
        <v>624</v>
      </c>
      <c r="I2711">
        <v>0.65</v>
      </c>
      <c r="J2711">
        <v>1</v>
      </c>
      <c r="K2711">
        <v>0.65</v>
      </c>
      <c r="L2711" s="45">
        <f>VLOOKUP(H2711,'[1]CALCUL AS et AN'!$A$2:$AU$889,24,FALSE)</f>
        <v>0.64500000000000002</v>
      </c>
      <c r="M2711" s="48">
        <f>VLOOKUP(H2711,'[1]CALCUL AS et AN'!$A$2:$AU$889,28,FALSE)</f>
        <v>0.63700000000000001</v>
      </c>
      <c r="N2711">
        <v>0.65</v>
      </c>
      <c r="O2711" s="45">
        <f t="shared" si="194"/>
        <v>0.64500000000000002</v>
      </c>
      <c r="P2711" s="48">
        <f t="shared" si="195"/>
        <v>0.63700000000000001</v>
      </c>
      <c r="Q2711">
        <v>1.43</v>
      </c>
      <c r="R2711" s="45">
        <f>VLOOKUP(H2711,'[1]CALCUL AS et AN'!$A$2:$AU$889,46,FALSE)</f>
        <v>1.29</v>
      </c>
      <c r="S2711" s="48">
        <f>VLOOKUP(H2711,'[1]CALCUL AS et AN'!$A$2:$AU$889,47,FALSE)</f>
        <v>1.274</v>
      </c>
      <c r="T2711">
        <v>1.43</v>
      </c>
      <c r="U2711" s="45">
        <f t="shared" si="196"/>
        <v>1.29</v>
      </c>
      <c r="V2711" s="48">
        <f t="shared" si="197"/>
        <v>1.274</v>
      </c>
      <c r="W2711" t="s">
        <v>960</v>
      </c>
      <c r="X2711" t="s">
        <v>937</v>
      </c>
    </row>
    <row r="2712" spans="1:24" outlineLevel="2">
      <c r="A2712" t="s">
        <v>196</v>
      </c>
      <c r="B2712" s="73" t="str">
        <f t="shared" si="198"/>
        <v>PVC6EH</v>
      </c>
      <c r="C2712" t="s">
        <v>1737</v>
      </c>
      <c r="D2712">
        <v>1</v>
      </c>
      <c r="E2712" t="s">
        <v>1738</v>
      </c>
      <c r="F2712">
        <v>2.15</v>
      </c>
      <c r="H2712" t="s">
        <v>1737</v>
      </c>
      <c r="I2712">
        <v>1.03</v>
      </c>
      <c r="J2712">
        <v>1</v>
      </c>
      <c r="K2712">
        <v>1.03</v>
      </c>
      <c r="L2712" s="45">
        <f>VLOOKUP(H2712,'[1]CALCUL AS et AN'!$A$2:$AU$889,24,FALSE)</f>
        <v>1.0329999999999999</v>
      </c>
      <c r="M2712" s="48">
        <f>VLOOKUP(H2712,'[1]CALCUL AS et AN'!$A$2:$AU$889,28,FALSE)</f>
        <v>1.0329999999999999</v>
      </c>
      <c r="N2712">
        <v>1.03</v>
      </c>
      <c r="O2712" s="45">
        <f t="shared" si="194"/>
        <v>1.0329999999999999</v>
      </c>
      <c r="P2712" s="48">
        <f t="shared" si="195"/>
        <v>1.0329999999999999</v>
      </c>
      <c r="Q2712">
        <v>2.15</v>
      </c>
      <c r="R2712" s="45">
        <f>VLOOKUP(H2712,'[1]CALCUL AS et AN'!$A$2:$AU$889,46,FALSE)</f>
        <v>2.0659999999999998</v>
      </c>
      <c r="S2712" s="48">
        <f>VLOOKUP(H2712,'[1]CALCUL AS et AN'!$A$2:$AU$889,47,FALSE)</f>
        <v>2.0659999999999998</v>
      </c>
      <c r="T2712">
        <v>2.15</v>
      </c>
      <c r="U2712" s="45">
        <f t="shared" si="196"/>
        <v>2.0659999999999998</v>
      </c>
      <c r="V2712" s="48">
        <f t="shared" si="197"/>
        <v>2.0659999999999998</v>
      </c>
      <c r="W2712" t="s">
        <v>960</v>
      </c>
      <c r="X2712" t="s">
        <v>951</v>
      </c>
    </row>
    <row r="2713" spans="1:24" outlineLevel="2">
      <c r="A2713" t="s">
        <v>196</v>
      </c>
      <c r="B2713" s="73" t="str">
        <f t="shared" si="198"/>
        <v>PVC6EH</v>
      </c>
      <c r="C2713" t="s">
        <v>981</v>
      </c>
      <c r="D2713">
        <v>1</v>
      </c>
      <c r="E2713" t="s">
        <v>982</v>
      </c>
      <c r="F2713">
        <v>1.07</v>
      </c>
      <c r="H2713" t="s">
        <v>981</v>
      </c>
      <c r="I2713">
        <v>0.9</v>
      </c>
      <c r="J2713">
        <v>1</v>
      </c>
      <c r="K2713">
        <v>0.9</v>
      </c>
      <c r="L2713" s="45">
        <f>VLOOKUP(H2713,'[1]CALCUL AS et AN'!$A$2:$AU$889,24,FALSE)</f>
        <v>0.9</v>
      </c>
      <c r="M2713" s="48">
        <f>VLOOKUP(H2713,'[1]CALCUL AS et AN'!$A$2:$AU$889,28,FALSE)</f>
        <v>0.9</v>
      </c>
      <c r="N2713">
        <v>0.9</v>
      </c>
      <c r="O2713" s="45">
        <f t="shared" si="194"/>
        <v>0.9</v>
      </c>
      <c r="P2713" s="48">
        <f t="shared" si="195"/>
        <v>0.9</v>
      </c>
      <c r="Q2713">
        <v>1.07</v>
      </c>
      <c r="R2713" s="45">
        <f>VLOOKUP(H2713,'[1]CALCUL AS et AN'!$A$2:$AU$889,46,FALSE)</f>
        <v>1.125</v>
      </c>
      <c r="S2713" s="48">
        <f>VLOOKUP(H2713,'[1]CALCUL AS et AN'!$A$2:$AU$889,47,FALSE)</f>
        <v>1.125</v>
      </c>
      <c r="T2713">
        <v>1.07</v>
      </c>
      <c r="U2713" s="45">
        <f t="shared" si="196"/>
        <v>1.125</v>
      </c>
      <c r="V2713" s="48">
        <f t="shared" si="197"/>
        <v>1.125</v>
      </c>
      <c r="W2713" t="s">
        <v>960</v>
      </c>
      <c r="X2713" t="s">
        <v>951</v>
      </c>
    </row>
    <row r="2714" spans="1:24" outlineLevel="2">
      <c r="A2714" t="s">
        <v>196</v>
      </c>
      <c r="B2714" s="73" t="str">
        <f t="shared" si="198"/>
        <v>PVC6EH</v>
      </c>
      <c r="C2714" t="s">
        <v>472</v>
      </c>
      <c r="D2714">
        <v>1</v>
      </c>
      <c r="E2714" t="s">
        <v>993</v>
      </c>
      <c r="F2714">
        <v>4.87</v>
      </c>
      <c r="H2714" t="s">
        <v>472</v>
      </c>
      <c r="I2714">
        <v>0.94</v>
      </c>
      <c r="J2714">
        <v>1</v>
      </c>
      <c r="K2714">
        <v>0.94</v>
      </c>
      <c r="L2714" s="45">
        <f>VLOOKUP(H2714,'[1]CALCUL AS et AN'!$A$2:$AU$889,24,FALSE)</f>
        <v>2.1800000000000002</v>
      </c>
      <c r="M2714" s="48">
        <f>VLOOKUP(H2714,'[1]CALCUL AS et AN'!$A$2:$AU$889,28,FALSE)</f>
        <v>0.94</v>
      </c>
      <c r="N2714">
        <v>0.94</v>
      </c>
      <c r="O2714" s="45">
        <f t="shared" si="194"/>
        <v>2.1800000000000002</v>
      </c>
      <c r="P2714" s="48">
        <f t="shared" si="195"/>
        <v>0.94</v>
      </c>
      <c r="Q2714">
        <v>4.87</v>
      </c>
      <c r="R2714" s="45">
        <f>VLOOKUP(H2714,'[1]CALCUL AS et AN'!$A$2:$AU$889,46,FALSE)</f>
        <v>4.9050000000000002</v>
      </c>
      <c r="S2714" s="48">
        <f>VLOOKUP(H2714,'[1]CALCUL AS et AN'!$A$2:$AU$889,47,FALSE)</f>
        <v>2.1149999999999998</v>
      </c>
      <c r="T2714">
        <v>4.87</v>
      </c>
      <c r="U2714" s="45">
        <f t="shared" si="196"/>
        <v>4.9050000000000002</v>
      </c>
      <c r="V2714" s="48">
        <f t="shared" si="197"/>
        <v>2.1149999999999998</v>
      </c>
      <c r="W2714" t="s">
        <v>960</v>
      </c>
      <c r="X2714" t="s">
        <v>937</v>
      </c>
    </row>
    <row r="2715" spans="1:24" outlineLevel="2">
      <c r="A2715" t="s">
        <v>196</v>
      </c>
      <c r="B2715" s="73" t="str">
        <f t="shared" si="198"/>
        <v>PVC6EH</v>
      </c>
      <c r="C2715" t="s">
        <v>1929</v>
      </c>
      <c r="D2715">
        <v>1</v>
      </c>
      <c r="E2715" t="s">
        <v>1930</v>
      </c>
      <c r="F2715">
        <v>0.42</v>
      </c>
      <c r="H2715" t="s">
        <v>1929</v>
      </c>
      <c r="I2715">
        <v>0.32</v>
      </c>
      <c r="J2715">
        <v>1</v>
      </c>
      <c r="K2715">
        <v>0.32</v>
      </c>
      <c r="L2715" s="45">
        <f>VLOOKUP(H2715,'[1]CALCUL AS et AN'!$A$2:$AU$889,24,FALSE)</f>
        <v>0.32</v>
      </c>
      <c r="M2715" s="48">
        <f>VLOOKUP(H2715,'[1]CALCUL AS et AN'!$A$2:$AU$889,28,FALSE)</f>
        <v>0.32</v>
      </c>
      <c r="N2715">
        <v>0.32</v>
      </c>
      <c r="O2715" s="45">
        <f t="shared" si="194"/>
        <v>0.32</v>
      </c>
      <c r="P2715" s="48">
        <f t="shared" si="195"/>
        <v>0.32</v>
      </c>
      <c r="Q2715">
        <v>0.42</v>
      </c>
      <c r="R2715" s="45">
        <f>VLOOKUP(H2715,'[1]CALCUL AS et AN'!$A$2:$AU$889,46,FALSE)</f>
        <v>0.42560000000000003</v>
      </c>
      <c r="S2715" s="48">
        <f>VLOOKUP(H2715,'[1]CALCUL AS et AN'!$A$2:$AU$889,47,FALSE)</f>
        <v>0.42560000000000003</v>
      </c>
      <c r="T2715">
        <v>0.42</v>
      </c>
      <c r="U2715" s="45">
        <f t="shared" si="196"/>
        <v>0.42560000000000003</v>
      </c>
      <c r="V2715" s="48">
        <f t="shared" si="197"/>
        <v>0.42560000000000003</v>
      </c>
      <c r="W2715" t="s">
        <v>960</v>
      </c>
      <c r="X2715" t="s">
        <v>960</v>
      </c>
    </row>
    <row r="2716" spans="1:24" outlineLevel="2">
      <c r="A2716" t="s">
        <v>196</v>
      </c>
      <c r="B2716" s="73" t="str">
        <f t="shared" si="198"/>
        <v>PVC6EH</v>
      </c>
      <c r="C2716" t="s">
        <v>2410</v>
      </c>
      <c r="D2716">
        <v>1</v>
      </c>
      <c r="E2716" t="s">
        <v>2411</v>
      </c>
      <c r="F2716">
        <v>75</v>
      </c>
      <c r="H2716" t="s">
        <v>2410</v>
      </c>
      <c r="I2716">
        <v>50</v>
      </c>
      <c r="J2716">
        <v>1</v>
      </c>
      <c r="K2716">
        <v>50</v>
      </c>
      <c r="L2716" s="45">
        <f>VLOOKUP(H2716,'[1]CALCUL AS et AN'!$A$2:$AU$889,24,FALSE)</f>
        <v>50</v>
      </c>
      <c r="M2716" s="48">
        <f>VLOOKUP(H2716,'[1]CALCUL AS et AN'!$A$2:$AU$889,28,FALSE)</f>
        <v>50</v>
      </c>
      <c r="N2716">
        <v>50</v>
      </c>
      <c r="O2716" s="45">
        <f t="shared" si="194"/>
        <v>50</v>
      </c>
      <c r="P2716" s="48">
        <f t="shared" si="195"/>
        <v>50</v>
      </c>
      <c r="Q2716">
        <v>75</v>
      </c>
      <c r="R2716" s="45">
        <f>VLOOKUP(H2716,'[1]CALCUL AS et AN'!$A$2:$AU$889,46,FALSE)</f>
        <v>75</v>
      </c>
      <c r="S2716" s="48">
        <f>VLOOKUP(H2716,'[1]CALCUL AS et AN'!$A$2:$AU$889,47,FALSE)</f>
        <v>75</v>
      </c>
      <c r="T2716">
        <v>75</v>
      </c>
      <c r="U2716" s="45">
        <f t="shared" si="196"/>
        <v>75</v>
      </c>
      <c r="V2716" s="48">
        <f t="shared" si="197"/>
        <v>75</v>
      </c>
      <c r="W2716" t="s">
        <v>960</v>
      </c>
      <c r="X2716" t="s">
        <v>951</v>
      </c>
    </row>
    <row r="2717" spans="1:24" outlineLevel="2">
      <c r="A2717" t="s">
        <v>196</v>
      </c>
      <c r="B2717" s="73" t="str">
        <f t="shared" si="198"/>
        <v>PVC6EH</v>
      </c>
      <c r="C2717" t="s">
        <v>480</v>
      </c>
      <c r="D2717">
        <v>1</v>
      </c>
      <c r="E2717" t="s">
        <v>481</v>
      </c>
      <c r="F2717">
        <v>41.1</v>
      </c>
      <c r="H2717" t="s">
        <v>480</v>
      </c>
      <c r="I2717">
        <v>27</v>
      </c>
      <c r="J2717">
        <v>1</v>
      </c>
      <c r="K2717">
        <v>27</v>
      </c>
      <c r="L2717" s="45">
        <f>VLOOKUP(H2717,'[1]CALCUL AS et AN'!$A$2:$AU$889,24,FALSE)</f>
        <v>27</v>
      </c>
      <c r="M2717" s="48">
        <f>VLOOKUP(H2717,'[1]CALCUL AS et AN'!$A$2:$AU$889,28,FALSE)</f>
        <v>27</v>
      </c>
      <c r="N2717">
        <v>27</v>
      </c>
      <c r="O2717" s="45">
        <f t="shared" si="194"/>
        <v>27</v>
      </c>
      <c r="P2717" s="48">
        <f t="shared" si="195"/>
        <v>27</v>
      </c>
      <c r="Q2717">
        <v>41.1</v>
      </c>
      <c r="R2717" s="45">
        <f>VLOOKUP(H2717,'[1]CALCUL AS et AN'!$A$2:$AU$889,46,FALSE)</f>
        <v>40.5</v>
      </c>
      <c r="S2717" s="48">
        <f>VLOOKUP(H2717,'[1]CALCUL AS et AN'!$A$2:$AU$889,47,FALSE)</f>
        <v>40.5</v>
      </c>
      <c r="T2717">
        <v>41.1</v>
      </c>
      <c r="U2717" s="45">
        <f t="shared" si="196"/>
        <v>40.5</v>
      </c>
      <c r="V2717" s="48">
        <f t="shared" si="197"/>
        <v>40.5</v>
      </c>
      <c r="W2717" t="s">
        <v>960</v>
      </c>
      <c r="X2717" t="s">
        <v>937</v>
      </c>
    </row>
    <row r="2718" spans="1:24" outlineLevel="2">
      <c r="A2718" t="s">
        <v>196</v>
      </c>
      <c r="B2718" s="73" t="str">
        <f t="shared" si="198"/>
        <v>PVC6EH</v>
      </c>
      <c r="C2718" t="s">
        <v>412</v>
      </c>
      <c r="D2718">
        <v>1</v>
      </c>
      <c r="E2718" t="s">
        <v>413</v>
      </c>
      <c r="F2718">
        <v>16.5</v>
      </c>
      <c r="H2718" t="s">
        <v>412</v>
      </c>
      <c r="I2718">
        <v>13.85</v>
      </c>
      <c r="J2718">
        <v>1</v>
      </c>
      <c r="K2718">
        <v>13.85</v>
      </c>
      <c r="L2718" s="45">
        <f>VLOOKUP(H2718,'[1]CALCUL AS et AN'!$A$2:$AU$889,24,FALSE)</f>
        <v>13.85</v>
      </c>
      <c r="M2718" s="48">
        <f>VLOOKUP(H2718,'[1]CALCUL AS et AN'!$A$2:$AU$889,28,FALSE)</f>
        <v>13.85</v>
      </c>
      <c r="N2718">
        <v>13.85</v>
      </c>
      <c r="O2718" s="45">
        <f t="shared" si="194"/>
        <v>13.85</v>
      </c>
      <c r="P2718" s="48">
        <f t="shared" si="195"/>
        <v>13.85</v>
      </c>
      <c r="Q2718">
        <v>20.78</v>
      </c>
      <c r="R2718" s="45">
        <f>VLOOKUP(H2718,'[1]CALCUL AS et AN'!$A$2:$AU$889,46,FALSE)</f>
        <v>20.774999999999999</v>
      </c>
      <c r="S2718" s="48">
        <f>VLOOKUP(H2718,'[1]CALCUL AS et AN'!$A$2:$AU$889,47,FALSE)</f>
        <v>20.774999999999999</v>
      </c>
      <c r="T2718">
        <v>20.78</v>
      </c>
      <c r="U2718" s="45">
        <f t="shared" si="196"/>
        <v>20.774999999999999</v>
      </c>
      <c r="V2718" s="48">
        <f t="shared" si="197"/>
        <v>20.774999999999999</v>
      </c>
      <c r="W2718" t="s">
        <v>960</v>
      </c>
      <c r="X2718" t="s">
        <v>937</v>
      </c>
    </row>
    <row r="2719" spans="1:24" outlineLevel="2">
      <c r="A2719" t="s">
        <v>196</v>
      </c>
      <c r="B2719" s="73" t="str">
        <f t="shared" si="198"/>
        <v>PVC6EH</v>
      </c>
      <c r="C2719" t="s">
        <v>2611</v>
      </c>
      <c r="D2719">
        <v>2</v>
      </c>
      <c r="E2719" t="s">
        <v>2612</v>
      </c>
      <c r="F2719">
        <v>9</v>
      </c>
      <c r="H2719" t="s">
        <v>2611</v>
      </c>
      <c r="I2719">
        <v>3.67</v>
      </c>
      <c r="J2719">
        <v>1</v>
      </c>
      <c r="K2719">
        <v>3.67</v>
      </c>
      <c r="L2719" s="45">
        <f>VLOOKUP(H2719,'[1]CALCUL AS et AN'!$A$2:$AU$889,24,FALSE)</f>
        <v>3.67</v>
      </c>
      <c r="M2719" s="48">
        <v>3.67</v>
      </c>
      <c r="N2719">
        <v>7.34</v>
      </c>
      <c r="O2719" s="45">
        <f t="shared" si="194"/>
        <v>7.34</v>
      </c>
      <c r="P2719" s="48">
        <f t="shared" si="195"/>
        <v>7.34</v>
      </c>
      <c r="Q2719">
        <v>9</v>
      </c>
      <c r="R2719" s="45">
        <f>VLOOKUP(H2719,'[1]CALCUL AS et AN'!$A$2:$AU$889,46,FALSE)</f>
        <v>5.5049999999999999</v>
      </c>
      <c r="S2719" s="48">
        <v>5.51</v>
      </c>
      <c r="T2719">
        <v>18</v>
      </c>
      <c r="U2719" s="45">
        <f t="shared" si="196"/>
        <v>11.01</v>
      </c>
      <c r="V2719" s="48">
        <f t="shared" si="197"/>
        <v>11.02</v>
      </c>
      <c r="W2719" t="s">
        <v>960</v>
      </c>
      <c r="X2719" t="s">
        <v>1361</v>
      </c>
    </row>
    <row r="2720" spans="1:24" outlineLevel="2">
      <c r="A2720" t="s">
        <v>196</v>
      </c>
      <c r="B2720" s="73" t="str">
        <f t="shared" si="198"/>
        <v>PVC6EH</v>
      </c>
      <c r="C2720" t="s">
        <v>2441</v>
      </c>
      <c r="D2720">
        <v>2</v>
      </c>
      <c r="E2720" t="s">
        <v>2442</v>
      </c>
      <c r="F2720">
        <v>9</v>
      </c>
      <c r="H2720" t="s">
        <v>2441</v>
      </c>
      <c r="I2720">
        <v>6.34</v>
      </c>
      <c r="J2720">
        <v>1</v>
      </c>
      <c r="K2720">
        <v>6.34</v>
      </c>
      <c r="L2720" s="45">
        <f>VLOOKUP(H2720,'[1]CALCUL AS et AN'!$A$2:$AU$889,24,FALSE)</f>
        <v>6.34</v>
      </c>
      <c r="M2720" s="48">
        <v>6.34</v>
      </c>
      <c r="N2720">
        <v>12.68</v>
      </c>
      <c r="O2720" s="45">
        <f t="shared" si="194"/>
        <v>12.68</v>
      </c>
      <c r="P2720" s="48">
        <f t="shared" si="195"/>
        <v>12.68</v>
      </c>
      <c r="Q2720">
        <v>9</v>
      </c>
      <c r="R2720" s="45">
        <f>VLOOKUP(H2720,'[1]CALCUL AS et AN'!$A$2:$AU$889,46,FALSE)</f>
        <v>9.51</v>
      </c>
      <c r="S2720" s="48">
        <v>9.52</v>
      </c>
      <c r="T2720">
        <v>18</v>
      </c>
      <c r="U2720" s="45">
        <f t="shared" si="196"/>
        <v>19.02</v>
      </c>
      <c r="V2720" s="48">
        <f t="shared" si="197"/>
        <v>19.04</v>
      </c>
      <c r="W2720" t="s">
        <v>960</v>
      </c>
      <c r="X2720" t="s">
        <v>1361</v>
      </c>
    </row>
    <row r="2721" spans="1:24" outlineLevel="2">
      <c r="A2721" t="s">
        <v>196</v>
      </c>
      <c r="B2721" s="73" t="str">
        <f t="shared" si="198"/>
        <v>PVC6EH</v>
      </c>
      <c r="C2721" t="s">
        <v>1858</v>
      </c>
      <c r="D2721">
        <v>1</v>
      </c>
      <c r="E2721" t="s">
        <v>1859</v>
      </c>
      <c r="F2721">
        <v>380.05</v>
      </c>
      <c r="H2721" t="s">
        <v>1858</v>
      </c>
      <c r="I2721">
        <v>287.92</v>
      </c>
      <c r="J2721">
        <v>1</v>
      </c>
      <c r="K2721">
        <v>287.92</v>
      </c>
      <c r="L2721" s="45">
        <f>VLOOKUP(H2721,'[1]CALCUL AS et AN'!$A$2:$AU$889,24,FALSE)</f>
        <v>287.91669999999999</v>
      </c>
      <c r="M2721" s="48">
        <f>VLOOKUP(H2721,'[1]CALCUL AS et AN'!$A$2:$AU$889,28,FALSE)</f>
        <v>359.89587499999999</v>
      </c>
      <c r="N2721">
        <v>287.92</v>
      </c>
      <c r="O2721" s="45">
        <f t="shared" si="194"/>
        <v>287.91669999999999</v>
      </c>
      <c r="P2721" s="48">
        <f t="shared" si="195"/>
        <v>359.89587499999999</v>
      </c>
      <c r="Q2721">
        <v>380.05</v>
      </c>
      <c r="R2721" s="45">
        <f>VLOOKUP(H2721,'[1]CALCUL AS et AN'!$A$2:$AU$889,46,FALSE)</f>
        <v>382.92921100000001</v>
      </c>
      <c r="S2721" s="48">
        <f>VLOOKUP(H2721,'[1]CALCUL AS et AN'!$A$2:$AU$889,47,FALSE)</f>
        <v>478.66151375000004</v>
      </c>
      <c r="T2721">
        <v>380.05</v>
      </c>
      <c r="U2721" s="45">
        <f t="shared" si="196"/>
        <v>382.92921100000001</v>
      </c>
      <c r="V2721" s="48">
        <f t="shared" si="197"/>
        <v>478.66151375000004</v>
      </c>
      <c r="W2721" t="s">
        <v>960</v>
      </c>
      <c r="X2721" t="s">
        <v>951</v>
      </c>
    </row>
    <row r="2722" spans="1:24" outlineLevel="2">
      <c r="A2722" t="s">
        <v>196</v>
      </c>
      <c r="B2722" s="73" t="str">
        <f t="shared" si="198"/>
        <v>PVC6EH</v>
      </c>
      <c r="C2722" t="s">
        <v>508</v>
      </c>
      <c r="D2722">
        <v>1</v>
      </c>
      <c r="E2722" t="s">
        <v>994</v>
      </c>
      <c r="F2722">
        <v>4.18</v>
      </c>
      <c r="H2722" t="s">
        <v>508</v>
      </c>
      <c r="I2722">
        <v>1.64</v>
      </c>
      <c r="J2722">
        <v>1</v>
      </c>
      <c r="K2722">
        <v>1.64</v>
      </c>
      <c r="L2722" s="45">
        <f>VLOOKUP(H2722,'[1]CALCUL AS et AN'!$A$2:$AU$889,24,FALSE)</f>
        <v>1.64</v>
      </c>
      <c r="M2722" s="48">
        <f>VLOOKUP(H2722,'[1]CALCUL AS et AN'!$A$2:$AU$889,28,FALSE)</f>
        <v>1.64</v>
      </c>
      <c r="N2722">
        <v>1.64</v>
      </c>
      <c r="O2722" s="45">
        <f t="shared" si="194"/>
        <v>1.64</v>
      </c>
      <c r="P2722" s="48">
        <f t="shared" si="195"/>
        <v>1.64</v>
      </c>
      <c r="Q2722">
        <v>4.26</v>
      </c>
      <c r="R2722" s="45">
        <f>VLOOKUP(H2722,'[1]CALCUL AS et AN'!$A$2:$AU$889,46,FALSE)</f>
        <v>4.92</v>
      </c>
      <c r="S2722" s="48">
        <f>VLOOKUP(H2722,'[1]CALCUL AS et AN'!$A$2:$AU$889,47,FALSE)</f>
        <v>4.92</v>
      </c>
      <c r="T2722">
        <v>4.26</v>
      </c>
      <c r="U2722" s="45">
        <f t="shared" si="196"/>
        <v>4.92</v>
      </c>
      <c r="V2722" s="48">
        <f t="shared" si="197"/>
        <v>4.92</v>
      </c>
      <c r="W2722" t="s">
        <v>960</v>
      </c>
      <c r="X2722" t="s">
        <v>937</v>
      </c>
    </row>
    <row r="2723" spans="1:24" outlineLevel="2">
      <c r="A2723" t="s">
        <v>196</v>
      </c>
      <c r="B2723" s="73" t="str">
        <f t="shared" si="198"/>
        <v>PVC6EH</v>
      </c>
      <c r="C2723" t="s">
        <v>2599</v>
      </c>
      <c r="D2723">
        <v>2</v>
      </c>
      <c r="E2723" t="s">
        <v>2600</v>
      </c>
      <c r="F2723">
        <v>11.414999999999999</v>
      </c>
      <c r="H2723" t="s">
        <v>2599</v>
      </c>
      <c r="I2723">
        <v>9.5909090909090899</v>
      </c>
      <c r="J2723">
        <v>1</v>
      </c>
      <c r="K2723">
        <v>9.5909090909090899</v>
      </c>
      <c r="L2723" s="45">
        <f>VLOOKUP(H2723,'[1]CALCUL AS et AN'!$A$2:$AU$889,24,FALSE)</f>
        <v>5.92</v>
      </c>
      <c r="M2723" s="48">
        <f>VLOOKUP(H2723,'[1]CALCUL AS et AN'!$A$2:$AU$889,28,FALSE)</f>
        <v>6.52</v>
      </c>
      <c r="N2723">
        <v>19.18181818181818</v>
      </c>
      <c r="O2723" s="45">
        <f t="shared" si="194"/>
        <v>11.84</v>
      </c>
      <c r="P2723" s="48">
        <f t="shared" si="195"/>
        <v>13.04</v>
      </c>
      <c r="Q2723">
        <v>11.414999999999999</v>
      </c>
      <c r="R2723" s="45">
        <f>VLOOKUP(H2723,'[1]CALCUL AS et AN'!$A$2:$AU$889,46,FALSE)</f>
        <v>11.84</v>
      </c>
      <c r="S2723" s="48">
        <f>VLOOKUP(H2723,'[1]CALCUL AS et AN'!$A$2:$AU$889,47,FALSE)</f>
        <v>13.04</v>
      </c>
      <c r="T2723">
        <v>22.83</v>
      </c>
      <c r="U2723" s="45">
        <f t="shared" si="196"/>
        <v>23.68</v>
      </c>
      <c r="V2723" s="48">
        <f t="shared" si="197"/>
        <v>26.08</v>
      </c>
      <c r="W2723" t="s">
        <v>960</v>
      </c>
      <c r="X2723" t="s">
        <v>1361</v>
      </c>
    </row>
    <row r="2724" spans="1:24" outlineLevel="2">
      <c r="A2724" t="s">
        <v>196</v>
      </c>
      <c r="B2724" s="73" t="str">
        <f t="shared" si="198"/>
        <v>PVC6EH</v>
      </c>
      <c r="C2724" t="s">
        <v>512</v>
      </c>
      <c r="D2724">
        <v>3</v>
      </c>
      <c r="E2724" t="s">
        <v>1006</v>
      </c>
      <c r="F2724">
        <v>4.63</v>
      </c>
      <c r="H2724" t="s">
        <v>512</v>
      </c>
      <c r="I2724">
        <v>2.63</v>
      </c>
      <c r="J2724">
        <v>1</v>
      </c>
      <c r="K2724">
        <v>2.63</v>
      </c>
      <c r="L2724" s="45">
        <f>VLOOKUP(H2724,'[1]CALCUL AS et AN'!$A$2:$AU$889,24,FALSE)</f>
        <v>2.63</v>
      </c>
      <c r="M2724" s="48">
        <f>VLOOKUP(H2724,'[1]CALCUL AS et AN'!$A$2:$AU$889,28,FALSE)</f>
        <v>2.63</v>
      </c>
      <c r="N2724">
        <v>7.89</v>
      </c>
      <c r="O2724" s="45">
        <f t="shared" si="194"/>
        <v>7.89</v>
      </c>
      <c r="P2724" s="48">
        <f t="shared" si="195"/>
        <v>7.89</v>
      </c>
      <c r="Q2724">
        <v>4.7300000000000004</v>
      </c>
      <c r="R2724" s="45">
        <f>VLOOKUP(H2724,'[1]CALCUL AS et AN'!$A$2:$AU$889,46,FALSE)</f>
        <v>5.26</v>
      </c>
      <c r="S2724" s="48">
        <f>VLOOKUP(H2724,'[1]CALCUL AS et AN'!$A$2:$AU$889,47,FALSE)</f>
        <v>5.26</v>
      </c>
      <c r="T2724">
        <v>14.190000000000001</v>
      </c>
      <c r="U2724" s="45">
        <f t="shared" si="196"/>
        <v>15.78</v>
      </c>
      <c r="V2724" s="48">
        <f t="shared" si="197"/>
        <v>15.78</v>
      </c>
      <c r="W2724" t="s">
        <v>960</v>
      </c>
      <c r="X2724" t="s">
        <v>937</v>
      </c>
    </row>
    <row r="2725" spans="1:24" outlineLevel="1">
      <c r="A2725" s="73" t="s">
        <v>3260</v>
      </c>
      <c r="B2725" s="73" t="str">
        <f t="shared" si="198"/>
        <v>KCAREXPVC6EH</v>
      </c>
      <c r="N2725">
        <f>SUBTOTAL(9,N2703:N2724)</f>
        <v>1603.3818181818185</v>
      </c>
      <c r="O2725" s="45">
        <f>SUBTOTAL(9,O2703:O2724)</f>
        <v>1574.2766999999999</v>
      </c>
      <c r="P2725" s="48">
        <f>SUBTOTAL(9,P2703:P2724)</f>
        <v>1668.625875</v>
      </c>
      <c r="T2725">
        <f>SUBTOTAL(9,T2703:T2724)</f>
        <v>2349.17</v>
      </c>
      <c r="U2725" s="45">
        <f>SUBTOTAL(9,U2703:U2724)</f>
        <v>2354.577311</v>
      </c>
      <c r="V2725" s="48">
        <f>SUBTOTAL(9,V2703:V2724)</f>
        <v>2483.5606137500004</v>
      </c>
    </row>
    <row r="2726" spans="1:24" outlineLevel="2">
      <c r="A2726" t="s">
        <v>194</v>
      </c>
      <c r="B2726" s="73" t="str">
        <f t="shared" si="198"/>
        <v>ECO6EH</v>
      </c>
      <c r="C2726" t="s">
        <v>1665</v>
      </c>
      <c r="D2726">
        <v>5</v>
      </c>
      <c r="E2726" t="s">
        <v>1666</v>
      </c>
      <c r="F2726">
        <v>2.85</v>
      </c>
      <c r="H2726" t="s">
        <v>1665</v>
      </c>
      <c r="I2726">
        <v>2.19</v>
      </c>
      <c r="J2726">
        <v>1</v>
      </c>
      <c r="K2726">
        <v>2.19</v>
      </c>
      <c r="L2726" s="45">
        <f>VLOOKUP(H2726,'[1]CALCUL AS et AN'!$A$2:$AU$889,24,FALSE)</f>
        <v>2.19</v>
      </c>
      <c r="M2726" s="48">
        <f>VLOOKUP(H2726,'[1]CALCUL AS et AN'!$A$2:$AU$889,28,FALSE)</f>
        <v>2.19</v>
      </c>
      <c r="N2726">
        <v>10.95</v>
      </c>
      <c r="O2726" s="45">
        <f t="shared" si="194"/>
        <v>10.95</v>
      </c>
      <c r="P2726" s="48">
        <f t="shared" si="195"/>
        <v>10.95</v>
      </c>
      <c r="Q2726">
        <v>2.85</v>
      </c>
      <c r="R2726" s="45">
        <f>VLOOKUP(H2726,'[1]CALCUL AS et AN'!$A$2:$AU$889,46,FALSE)</f>
        <v>2.9127000000000001</v>
      </c>
      <c r="S2726" s="48">
        <f>VLOOKUP(H2726,'[1]CALCUL AS et AN'!$A$2:$AU$889,47,FALSE)</f>
        <v>2.9127000000000001</v>
      </c>
      <c r="T2726">
        <v>14.25</v>
      </c>
      <c r="U2726" s="45">
        <f t="shared" si="196"/>
        <v>14.563500000000001</v>
      </c>
      <c r="V2726" s="48">
        <f t="shared" si="197"/>
        <v>14.563500000000001</v>
      </c>
      <c r="W2726" t="s">
        <v>1361</v>
      </c>
      <c r="X2726" t="s">
        <v>951</v>
      </c>
    </row>
    <row r="2727" spans="1:24" outlineLevel="2">
      <c r="A2727" t="s">
        <v>194</v>
      </c>
      <c r="B2727" s="73" t="str">
        <f t="shared" si="198"/>
        <v>ECO6EH</v>
      </c>
      <c r="C2727" t="s">
        <v>169</v>
      </c>
      <c r="D2727">
        <v>1</v>
      </c>
      <c r="E2727" t="s">
        <v>170</v>
      </c>
      <c r="F2727">
        <v>225</v>
      </c>
      <c r="H2727" t="s">
        <v>169</v>
      </c>
      <c r="I2727">
        <v>143.01400000000001</v>
      </c>
      <c r="J2727">
        <v>1</v>
      </c>
      <c r="K2727">
        <v>143.01400000000001</v>
      </c>
      <c r="L2727" s="45">
        <f>VLOOKUP(H2727,'[1]CALCUL AS et AN'!$A$2:$AU$889,24,FALSE)</f>
        <v>142.79399999999998</v>
      </c>
      <c r="M2727" s="48">
        <v>143.01400000000001</v>
      </c>
      <c r="N2727">
        <v>143.01400000000001</v>
      </c>
      <c r="O2727" s="45">
        <f t="shared" si="194"/>
        <v>142.79399999999998</v>
      </c>
      <c r="P2727" s="48">
        <f t="shared" si="195"/>
        <v>143.01400000000001</v>
      </c>
      <c r="Q2727">
        <v>225</v>
      </c>
      <c r="R2727" s="45">
        <f>VLOOKUP(H2727,'[1]CALCUL AS et AN'!$A$2:$AU$889,46,FALSE)</f>
        <v>201.85350000000003</v>
      </c>
      <c r="S2727" s="48">
        <v>225</v>
      </c>
      <c r="T2727">
        <v>225</v>
      </c>
      <c r="U2727" s="45">
        <f t="shared" si="196"/>
        <v>201.85350000000003</v>
      </c>
      <c r="V2727" s="48">
        <f t="shared" si="197"/>
        <v>225</v>
      </c>
      <c r="W2727" t="s">
        <v>1361</v>
      </c>
      <c r="X2727" t="s">
        <v>1361</v>
      </c>
    </row>
    <row r="2728" spans="1:24" outlineLevel="2">
      <c r="A2728" t="s">
        <v>194</v>
      </c>
      <c r="B2728" s="73" t="str">
        <f t="shared" si="198"/>
        <v>ECO6EH</v>
      </c>
      <c r="C2728" t="s">
        <v>498</v>
      </c>
      <c r="D2728">
        <v>5</v>
      </c>
      <c r="E2728" t="s">
        <v>1942</v>
      </c>
      <c r="F2728">
        <v>24.03</v>
      </c>
      <c r="H2728" t="s">
        <v>498</v>
      </c>
      <c r="I2728">
        <v>15.6</v>
      </c>
      <c r="J2728">
        <v>1</v>
      </c>
      <c r="K2728">
        <v>15.6</v>
      </c>
      <c r="L2728" s="45">
        <f>VLOOKUP(H2728,'[1]CALCUL AS et AN'!$A$2:$AU$889,24,FALSE)</f>
        <v>15.6</v>
      </c>
      <c r="M2728" s="48">
        <f>VLOOKUP(H2728,'[1]CALCUL AS et AN'!$A$2:$AU$889,28,FALSE)</f>
        <v>15.6</v>
      </c>
      <c r="N2728">
        <v>78</v>
      </c>
      <c r="O2728" s="45">
        <f t="shared" si="194"/>
        <v>78</v>
      </c>
      <c r="P2728" s="48">
        <f t="shared" si="195"/>
        <v>78</v>
      </c>
      <c r="Q2728">
        <v>24.03</v>
      </c>
      <c r="R2728" s="45">
        <f>VLOOKUP(H2728,'[1]CALCUL AS et AN'!$A$2:$AU$889,46,FALSE)</f>
        <v>23.4</v>
      </c>
      <c r="S2728" s="48">
        <f>VLOOKUP(H2728,'[1]CALCUL AS et AN'!$A$2:$AU$889,47,FALSE)</f>
        <v>23.4</v>
      </c>
      <c r="T2728">
        <v>120.15</v>
      </c>
      <c r="U2728" s="45">
        <f t="shared" si="196"/>
        <v>117</v>
      </c>
      <c r="V2728" s="48">
        <f t="shared" si="197"/>
        <v>117</v>
      </c>
      <c r="W2728" t="s">
        <v>1361</v>
      </c>
      <c r="X2728" t="s">
        <v>937</v>
      </c>
    </row>
    <row r="2729" spans="1:24" outlineLevel="2">
      <c r="A2729" t="s">
        <v>194</v>
      </c>
      <c r="B2729" s="73" t="str">
        <f t="shared" si="198"/>
        <v>ECO6EH</v>
      </c>
      <c r="C2729" t="s">
        <v>454</v>
      </c>
      <c r="D2729">
        <v>1</v>
      </c>
      <c r="E2729" t="s">
        <v>455</v>
      </c>
      <c r="F2729">
        <v>107.62</v>
      </c>
      <c r="H2729" t="s">
        <v>454</v>
      </c>
      <c r="I2729">
        <v>58.9</v>
      </c>
      <c r="J2729">
        <v>1</v>
      </c>
      <c r="K2729">
        <v>58.9</v>
      </c>
      <c r="L2729" s="45">
        <f>VLOOKUP(H2729,'[1]CALCUL AS et AN'!$A$2:$AU$889,24,FALSE)</f>
        <v>58.9</v>
      </c>
      <c r="M2729" s="48">
        <f>VLOOKUP(H2729,'[1]CALCUL AS et AN'!$A$2:$AU$889,28,FALSE)</f>
        <v>58.9</v>
      </c>
      <c r="N2729">
        <v>58.9</v>
      </c>
      <c r="O2729" s="45">
        <f t="shared" si="194"/>
        <v>58.9</v>
      </c>
      <c r="P2729" s="48">
        <f t="shared" si="195"/>
        <v>58.9</v>
      </c>
      <c r="Q2729">
        <v>107.62</v>
      </c>
      <c r="R2729" s="45">
        <f>VLOOKUP(H2729,'[1]CALCUL AS et AN'!$A$2:$AU$889,46,FALSE)</f>
        <v>117.8</v>
      </c>
      <c r="S2729" s="48">
        <f>VLOOKUP(H2729,'[1]CALCUL AS et AN'!$A$2:$AU$889,47,FALSE)</f>
        <v>117.8</v>
      </c>
      <c r="T2729">
        <v>107.62</v>
      </c>
      <c r="U2729" s="45">
        <f t="shared" si="196"/>
        <v>117.8</v>
      </c>
      <c r="V2729" s="48">
        <f t="shared" si="197"/>
        <v>117.8</v>
      </c>
      <c r="W2729" t="s">
        <v>1361</v>
      </c>
      <c r="X2729" t="s">
        <v>937</v>
      </c>
    </row>
    <row r="2730" spans="1:24" outlineLevel="2">
      <c r="A2730" t="s">
        <v>194</v>
      </c>
      <c r="B2730" s="73" t="str">
        <f t="shared" si="198"/>
        <v>ECO6EH</v>
      </c>
      <c r="C2730" t="s">
        <v>2602</v>
      </c>
      <c r="D2730">
        <v>1</v>
      </c>
      <c r="E2730" t="s">
        <v>2603</v>
      </c>
      <c r="F2730">
        <v>1080</v>
      </c>
      <c r="H2730" t="s">
        <v>2602</v>
      </c>
      <c r="I2730">
        <v>720</v>
      </c>
      <c r="J2730">
        <v>1</v>
      </c>
      <c r="K2730">
        <v>720</v>
      </c>
      <c r="L2730" s="45">
        <f>VLOOKUP(H2730,'[1]CALCUL AS et AN'!$A$2:$AU$889,24,FALSE)</f>
        <v>720</v>
      </c>
      <c r="M2730" s="48">
        <f>VLOOKUP(H2730,'[1]CALCUL AS et AN'!$A$2:$AU$889,28,FALSE)</f>
        <v>720</v>
      </c>
      <c r="N2730">
        <v>720</v>
      </c>
      <c r="O2730" s="45">
        <f t="shared" si="194"/>
        <v>720</v>
      </c>
      <c r="P2730" s="48">
        <f t="shared" si="195"/>
        <v>720</v>
      </c>
      <c r="Q2730">
        <v>1080</v>
      </c>
      <c r="R2730" s="45">
        <f>VLOOKUP(H2730,'[1]CALCUL AS et AN'!$A$2:$AU$889,46,FALSE)</f>
        <v>1080</v>
      </c>
      <c r="S2730" s="48">
        <f>VLOOKUP(H2730,'[1]CALCUL AS et AN'!$A$2:$AU$889,47,FALSE)</f>
        <v>1080</v>
      </c>
      <c r="T2730">
        <v>1080</v>
      </c>
      <c r="U2730" s="45">
        <f t="shared" si="196"/>
        <v>1080</v>
      </c>
      <c r="V2730" s="48">
        <f t="shared" si="197"/>
        <v>1080</v>
      </c>
      <c r="W2730" t="s">
        <v>1361</v>
      </c>
      <c r="X2730" t="s">
        <v>951</v>
      </c>
    </row>
    <row r="2731" spans="1:24" outlineLevel="2">
      <c r="A2731" t="s">
        <v>194</v>
      </c>
      <c r="B2731" s="73" t="str">
        <f t="shared" si="198"/>
        <v>ECO6EH</v>
      </c>
      <c r="C2731" t="s">
        <v>612</v>
      </c>
      <c r="D2731">
        <v>5</v>
      </c>
      <c r="E2731" t="s">
        <v>1921</v>
      </c>
      <c r="F2731">
        <v>2.25</v>
      </c>
      <c r="H2731" t="s">
        <v>612</v>
      </c>
      <c r="I2731">
        <v>1.56</v>
      </c>
      <c r="J2731">
        <v>1</v>
      </c>
      <c r="K2731">
        <v>1.56</v>
      </c>
      <c r="L2731" s="45">
        <f>VLOOKUP(H2731,'[1]CALCUL AS et AN'!$A$2:$AU$889,24,FALSE)</f>
        <v>1.5640000000000001</v>
      </c>
      <c r="M2731" s="48">
        <f>VLOOKUP(H2731,'[1]CALCUL AS et AN'!$A$2:$AU$889,28,FALSE)</f>
        <v>1.5640000000000001</v>
      </c>
      <c r="N2731">
        <v>7.8000000000000007</v>
      </c>
      <c r="O2731" s="45">
        <f t="shared" si="194"/>
        <v>7.82</v>
      </c>
      <c r="P2731" s="48">
        <f t="shared" si="195"/>
        <v>7.82</v>
      </c>
      <c r="Q2731">
        <v>2.4</v>
      </c>
      <c r="R2731" s="45">
        <f>VLOOKUP(H2731,'[1]CALCUL AS et AN'!$A$2:$AU$889,46,FALSE)</f>
        <v>2.3460000000000001</v>
      </c>
      <c r="S2731" s="48">
        <f>VLOOKUP(H2731,'[1]CALCUL AS et AN'!$A$2:$AU$889,47,FALSE)</f>
        <v>2.3460000000000001</v>
      </c>
      <c r="T2731">
        <v>12</v>
      </c>
      <c r="U2731" s="45">
        <f t="shared" si="196"/>
        <v>11.73</v>
      </c>
      <c r="V2731" s="48">
        <f t="shared" si="197"/>
        <v>11.73</v>
      </c>
      <c r="W2731" t="s">
        <v>1361</v>
      </c>
      <c r="X2731" t="s">
        <v>937</v>
      </c>
    </row>
    <row r="2732" spans="1:24" outlineLevel="2">
      <c r="A2732" t="s">
        <v>194</v>
      </c>
      <c r="B2732" s="73" t="str">
        <f t="shared" si="198"/>
        <v>ECO6EH</v>
      </c>
      <c r="C2732" t="s">
        <v>620</v>
      </c>
      <c r="D2732">
        <v>3</v>
      </c>
      <c r="E2732" t="s">
        <v>1917</v>
      </c>
      <c r="F2732">
        <v>2.56</v>
      </c>
      <c r="H2732" t="s">
        <v>620</v>
      </c>
      <c r="I2732">
        <v>1.98</v>
      </c>
      <c r="J2732">
        <v>1</v>
      </c>
      <c r="K2732">
        <v>1.98</v>
      </c>
      <c r="L2732" s="45">
        <f>VLOOKUP(H2732,'[1]CALCUL AS et AN'!$A$2:$AU$889,24,FALSE)</f>
        <v>1.9830000000000001</v>
      </c>
      <c r="M2732" s="48">
        <f>VLOOKUP(H2732,'[1]CALCUL AS et AN'!$A$2:$AU$889,28,FALSE)</f>
        <v>1.93</v>
      </c>
      <c r="N2732">
        <v>5.9399999999999995</v>
      </c>
      <c r="O2732" s="45">
        <f t="shared" si="194"/>
        <v>5.9489999999999998</v>
      </c>
      <c r="P2732" s="48">
        <f t="shared" si="195"/>
        <v>5.79</v>
      </c>
      <c r="Q2732">
        <v>2.75</v>
      </c>
      <c r="R2732" s="45">
        <f>VLOOKUP(H2732,'[1]CALCUL AS et AN'!$A$2:$AU$889,46,FALSE)</f>
        <v>2.9744999999999999</v>
      </c>
      <c r="S2732" s="48">
        <f>VLOOKUP(H2732,'[1]CALCUL AS et AN'!$A$2:$AU$889,47,FALSE)</f>
        <v>2.895</v>
      </c>
      <c r="T2732">
        <v>8.25</v>
      </c>
      <c r="U2732" s="45">
        <f t="shared" si="196"/>
        <v>8.9235000000000007</v>
      </c>
      <c r="V2732" s="48">
        <f t="shared" si="197"/>
        <v>8.6850000000000005</v>
      </c>
      <c r="W2732" t="s">
        <v>1361</v>
      </c>
      <c r="X2732" t="s">
        <v>937</v>
      </c>
    </row>
    <row r="2733" spans="1:24" outlineLevel="2">
      <c r="A2733" t="s">
        <v>194</v>
      </c>
      <c r="B2733" s="73" t="str">
        <f t="shared" si="198"/>
        <v>ECO6EH</v>
      </c>
      <c r="C2733" t="s">
        <v>620</v>
      </c>
      <c r="D2733">
        <v>1</v>
      </c>
      <c r="E2733" t="s">
        <v>1917</v>
      </c>
      <c r="F2733">
        <v>2.56</v>
      </c>
      <c r="H2733" t="s">
        <v>620</v>
      </c>
      <c r="I2733">
        <v>1.98</v>
      </c>
      <c r="J2733">
        <v>1</v>
      </c>
      <c r="K2733">
        <v>1.98</v>
      </c>
      <c r="L2733" s="45">
        <f>VLOOKUP(H2733,'[1]CALCUL AS et AN'!$A$2:$AU$889,24,FALSE)</f>
        <v>1.9830000000000001</v>
      </c>
      <c r="M2733" s="48">
        <f>VLOOKUP(H2733,'[1]CALCUL AS et AN'!$A$2:$AU$889,28,FALSE)</f>
        <v>1.93</v>
      </c>
      <c r="N2733">
        <v>1.98</v>
      </c>
      <c r="O2733" s="45">
        <f t="shared" si="194"/>
        <v>1.9830000000000001</v>
      </c>
      <c r="P2733" s="48">
        <f t="shared" si="195"/>
        <v>1.93</v>
      </c>
      <c r="Q2733">
        <v>2.75</v>
      </c>
      <c r="R2733" s="45">
        <f>VLOOKUP(H2733,'[1]CALCUL AS et AN'!$A$2:$AU$889,46,FALSE)</f>
        <v>2.9744999999999999</v>
      </c>
      <c r="S2733" s="48">
        <f>VLOOKUP(H2733,'[1]CALCUL AS et AN'!$A$2:$AU$889,47,FALSE)</f>
        <v>2.895</v>
      </c>
      <c r="T2733">
        <v>2.75</v>
      </c>
      <c r="U2733" s="45">
        <f t="shared" si="196"/>
        <v>2.9744999999999999</v>
      </c>
      <c r="V2733" s="48">
        <f t="shared" si="197"/>
        <v>2.895</v>
      </c>
      <c r="W2733" t="s">
        <v>1361</v>
      </c>
      <c r="X2733" t="s">
        <v>937</v>
      </c>
    </row>
    <row r="2734" spans="1:24" outlineLevel="2">
      <c r="A2734" t="s">
        <v>194</v>
      </c>
      <c r="B2734" s="73" t="str">
        <f t="shared" si="198"/>
        <v>ECO6EH</v>
      </c>
      <c r="C2734" t="s">
        <v>624</v>
      </c>
      <c r="D2734">
        <v>1</v>
      </c>
      <c r="E2734" t="s">
        <v>625</v>
      </c>
      <c r="F2734">
        <v>1.34</v>
      </c>
      <c r="H2734" t="s">
        <v>624</v>
      </c>
      <c r="I2734">
        <v>0.65</v>
      </c>
      <c r="J2734">
        <v>1</v>
      </c>
      <c r="K2734">
        <v>0.65</v>
      </c>
      <c r="L2734" s="45">
        <f>VLOOKUP(H2734,'[1]CALCUL AS et AN'!$A$2:$AU$889,24,FALSE)</f>
        <v>0.64500000000000002</v>
      </c>
      <c r="M2734" s="48">
        <f>VLOOKUP(H2734,'[1]CALCUL AS et AN'!$A$2:$AU$889,28,FALSE)</f>
        <v>0.63700000000000001</v>
      </c>
      <c r="N2734">
        <v>0.65</v>
      </c>
      <c r="O2734" s="45">
        <f t="shared" si="194"/>
        <v>0.64500000000000002</v>
      </c>
      <c r="P2734" s="48">
        <f t="shared" si="195"/>
        <v>0.63700000000000001</v>
      </c>
      <c r="Q2734">
        <v>1.43</v>
      </c>
      <c r="R2734" s="45">
        <f>VLOOKUP(H2734,'[1]CALCUL AS et AN'!$A$2:$AU$889,46,FALSE)</f>
        <v>1.29</v>
      </c>
      <c r="S2734" s="48">
        <f>VLOOKUP(H2734,'[1]CALCUL AS et AN'!$A$2:$AU$889,47,FALSE)</f>
        <v>1.274</v>
      </c>
      <c r="T2734">
        <v>1.43</v>
      </c>
      <c r="U2734" s="45">
        <f t="shared" si="196"/>
        <v>1.29</v>
      </c>
      <c r="V2734" s="48">
        <f t="shared" si="197"/>
        <v>1.274</v>
      </c>
      <c r="W2734" t="s">
        <v>1361</v>
      </c>
      <c r="X2734" t="s">
        <v>937</v>
      </c>
    </row>
    <row r="2735" spans="1:24" outlineLevel="2">
      <c r="A2735" t="s">
        <v>194</v>
      </c>
      <c r="B2735" s="73" t="str">
        <f t="shared" si="198"/>
        <v>ECO6EH</v>
      </c>
      <c r="C2735" t="s">
        <v>1737</v>
      </c>
      <c r="D2735">
        <v>1</v>
      </c>
      <c r="E2735" t="s">
        <v>1738</v>
      </c>
      <c r="F2735">
        <v>2.15</v>
      </c>
      <c r="H2735" t="s">
        <v>1737</v>
      </c>
      <c r="I2735">
        <v>1.03</v>
      </c>
      <c r="J2735">
        <v>1</v>
      </c>
      <c r="K2735">
        <v>1.03</v>
      </c>
      <c r="L2735" s="45">
        <f>VLOOKUP(H2735,'[1]CALCUL AS et AN'!$A$2:$AU$889,24,FALSE)</f>
        <v>1.0329999999999999</v>
      </c>
      <c r="M2735" s="48">
        <f>VLOOKUP(H2735,'[1]CALCUL AS et AN'!$A$2:$AU$889,28,FALSE)</f>
        <v>1.0329999999999999</v>
      </c>
      <c r="N2735">
        <v>1.03</v>
      </c>
      <c r="O2735" s="45">
        <f t="shared" si="194"/>
        <v>1.0329999999999999</v>
      </c>
      <c r="P2735" s="48">
        <f t="shared" si="195"/>
        <v>1.0329999999999999</v>
      </c>
      <c r="Q2735">
        <v>2.15</v>
      </c>
      <c r="R2735" s="45">
        <f>VLOOKUP(H2735,'[1]CALCUL AS et AN'!$A$2:$AU$889,46,FALSE)</f>
        <v>2.0659999999999998</v>
      </c>
      <c r="S2735" s="48">
        <f>VLOOKUP(H2735,'[1]CALCUL AS et AN'!$A$2:$AU$889,47,FALSE)</f>
        <v>2.0659999999999998</v>
      </c>
      <c r="T2735">
        <v>2.15</v>
      </c>
      <c r="U2735" s="45">
        <f t="shared" si="196"/>
        <v>2.0659999999999998</v>
      </c>
      <c r="V2735" s="48">
        <f t="shared" si="197"/>
        <v>2.0659999999999998</v>
      </c>
      <c r="W2735" t="s">
        <v>1361</v>
      </c>
      <c r="X2735" t="s">
        <v>951</v>
      </c>
    </row>
    <row r="2736" spans="1:24" outlineLevel="2">
      <c r="A2736" t="s">
        <v>194</v>
      </c>
      <c r="B2736" s="73" t="str">
        <f t="shared" si="198"/>
        <v>ECO6EH</v>
      </c>
      <c r="C2736" t="s">
        <v>981</v>
      </c>
      <c r="D2736">
        <v>1</v>
      </c>
      <c r="E2736" t="s">
        <v>982</v>
      </c>
      <c r="F2736">
        <v>1.07</v>
      </c>
      <c r="H2736" t="s">
        <v>981</v>
      </c>
      <c r="I2736">
        <v>0.9</v>
      </c>
      <c r="J2736">
        <v>1</v>
      </c>
      <c r="K2736">
        <v>0.9</v>
      </c>
      <c r="L2736" s="45">
        <f>VLOOKUP(H2736,'[1]CALCUL AS et AN'!$A$2:$AU$889,24,FALSE)</f>
        <v>0.9</v>
      </c>
      <c r="M2736" s="48">
        <f>VLOOKUP(H2736,'[1]CALCUL AS et AN'!$A$2:$AU$889,28,FALSE)</f>
        <v>0.9</v>
      </c>
      <c r="N2736">
        <v>0.9</v>
      </c>
      <c r="O2736" s="45">
        <f t="shared" si="194"/>
        <v>0.9</v>
      </c>
      <c r="P2736" s="48">
        <f t="shared" si="195"/>
        <v>0.9</v>
      </c>
      <c r="Q2736">
        <v>1.07</v>
      </c>
      <c r="R2736" s="45">
        <f>VLOOKUP(H2736,'[1]CALCUL AS et AN'!$A$2:$AU$889,46,FALSE)</f>
        <v>1.125</v>
      </c>
      <c r="S2736" s="48">
        <f>VLOOKUP(H2736,'[1]CALCUL AS et AN'!$A$2:$AU$889,47,FALSE)</f>
        <v>1.125</v>
      </c>
      <c r="T2736">
        <v>1.07</v>
      </c>
      <c r="U2736" s="45">
        <f t="shared" si="196"/>
        <v>1.125</v>
      </c>
      <c r="V2736" s="48">
        <f t="shared" si="197"/>
        <v>1.125</v>
      </c>
      <c r="W2736" t="s">
        <v>1361</v>
      </c>
      <c r="X2736" t="s">
        <v>951</v>
      </c>
    </row>
    <row r="2737" spans="1:24" outlineLevel="2">
      <c r="A2737" t="s">
        <v>194</v>
      </c>
      <c r="B2737" s="73" t="str">
        <f t="shared" si="198"/>
        <v>ECO6EH</v>
      </c>
      <c r="C2737" t="s">
        <v>472</v>
      </c>
      <c r="D2737">
        <v>1</v>
      </c>
      <c r="E2737" t="s">
        <v>993</v>
      </c>
      <c r="F2737">
        <v>4.87</v>
      </c>
      <c r="H2737" t="s">
        <v>472</v>
      </c>
      <c r="I2737">
        <v>0.94</v>
      </c>
      <c r="J2737">
        <v>1</v>
      </c>
      <c r="K2737">
        <v>0.94</v>
      </c>
      <c r="L2737" s="45">
        <f>VLOOKUP(H2737,'[1]CALCUL AS et AN'!$A$2:$AU$889,24,FALSE)</f>
        <v>2.1800000000000002</v>
      </c>
      <c r="M2737" s="48">
        <f>VLOOKUP(H2737,'[1]CALCUL AS et AN'!$A$2:$AU$889,28,FALSE)</f>
        <v>0.94</v>
      </c>
      <c r="N2737">
        <v>0.94</v>
      </c>
      <c r="O2737" s="45">
        <f t="shared" si="194"/>
        <v>2.1800000000000002</v>
      </c>
      <c r="P2737" s="48">
        <f t="shared" si="195"/>
        <v>0.94</v>
      </c>
      <c r="Q2737">
        <v>4.87</v>
      </c>
      <c r="R2737" s="45">
        <f>VLOOKUP(H2737,'[1]CALCUL AS et AN'!$A$2:$AU$889,46,FALSE)</f>
        <v>4.9050000000000002</v>
      </c>
      <c r="S2737" s="48">
        <f>VLOOKUP(H2737,'[1]CALCUL AS et AN'!$A$2:$AU$889,47,FALSE)</f>
        <v>2.1149999999999998</v>
      </c>
      <c r="T2737">
        <v>4.87</v>
      </c>
      <c r="U2737" s="45">
        <f t="shared" si="196"/>
        <v>4.9050000000000002</v>
      </c>
      <c r="V2737" s="48">
        <f t="shared" si="197"/>
        <v>2.1149999999999998</v>
      </c>
      <c r="W2737" t="s">
        <v>1361</v>
      </c>
      <c r="X2737" t="s">
        <v>937</v>
      </c>
    </row>
    <row r="2738" spans="1:24" outlineLevel="2">
      <c r="A2738" t="s">
        <v>194</v>
      </c>
      <c r="B2738" s="73" t="str">
        <f t="shared" si="198"/>
        <v>ECO6EH</v>
      </c>
      <c r="C2738" t="s">
        <v>1929</v>
      </c>
      <c r="D2738">
        <v>1</v>
      </c>
      <c r="E2738" t="s">
        <v>1930</v>
      </c>
      <c r="F2738">
        <v>0.42</v>
      </c>
      <c r="H2738" t="s">
        <v>1929</v>
      </c>
      <c r="I2738">
        <v>0.32</v>
      </c>
      <c r="J2738">
        <v>1</v>
      </c>
      <c r="K2738">
        <v>0.32</v>
      </c>
      <c r="L2738" s="45">
        <f>VLOOKUP(H2738,'[1]CALCUL AS et AN'!$A$2:$AU$889,24,FALSE)</f>
        <v>0.32</v>
      </c>
      <c r="M2738" s="48">
        <f>VLOOKUP(H2738,'[1]CALCUL AS et AN'!$A$2:$AU$889,28,FALSE)</f>
        <v>0.32</v>
      </c>
      <c r="N2738">
        <v>0.32</v>
      </c>
      <c r="O2738" s="45">
        <f t="shared" si="194"/>
        <v>0.32</v>
      </c>
      <c r="P2738" s="48">
        <f t="shared" si="195"/>
        <v>0.32</v>
      </c>
      <c r="Q2738">
        <v>0.42</v>
      </c>
      <c r="R2738" s="45">
        <f>VLOOKUP(H2738,'[1]CALCUL AS et AN'!$A$2:$AU$889,46,FALSE)</f>
        <v>0.42560000000000003</v>
      </c>
      <c r="S2738" s="48">
        <f>VLOOKUP(H2738,'[1]CALCUL AS et AN'!$A$2:$AU$889,47,FALSE)</f>
        <v>0.42560000000000003</v>
      </c>
      <c r="T2738">
        <v>0.42</v>
      </c>
      <c r="U2738" s="45">
        <f t="shared" si="196"/>
        <v>0.42560000000000003</v>
      </c>
      <c r="V2738" s="48">
        <f t="shared" si="197"/>
        <v>0.42560000000000003</v>
      </c>
      <c r="W2738" t="s">
        <v>1361</v>
      </c>
      <c r="X2738" t="s">
        <v>960</v>
      </c>
    </row>
    <row r="2739" spans="1:24" outlineLevel="2">
      <c r="A2739" t="s">
        <v>194</v>
      </c>
      <c r="B2739" s="73" t="str">
        <f t="shared" si="198"/>
        <v>ECO6EH</v>
      </c>
      <c r="C2739" t="s">
        <v>2410</v>
      </c>
      <c r="D2739">
        <v>1</v>
      </c>
      <c r="E2739" t="s">
        <v>2411</v>
      </c>
      <c r="F2739">
        <v>75</v>
      </c>
      <c r="H2739" t="s">
        <v>2410</v>
      </c>
      <c r="I2739">
        <v>50</v>
      </c>
      <c r="J2739">
        <v>1</v>
      </c>
      <c r="K2739">
        <v>50</v>
      </c>
      <c r="L2739" s="45">
        <f>VLOOKUP(H2739,'[1]CALCUL AS et AN'!$A$2:$AU$889,24,FALSE)</f>
        <v>50</v>
      </c>
      <c r="M2739" s="48">
        <f>VLOOKUP(H2739,'[1]CALCUL AS et AN'!$A$2:$AU$889,28,FALSE)</f>
        <v>50</v>
      </c>
      <c r="N2739">
        <v>50</v>
      </c>
      <c r="O2739" s="45">
        <f t="shared" si="194"/>
        <v>50</v>
      </c>
      <c r="P2739" s="48">
        <f t="shared" si="195"/>
        <v>50</v>
      </c>
      <c r="Q2739">
        <v>75</v>
      </c>
      <c r="R2739" s="45">
        <f>VLOOKUP(H2739,'[1]CALCUL AS et AN'!$A$2:$AU$889,46,FALSE)</f>
        <v>75</v>
      </c>
      <c r="S2739" s="48">
        <f>VLOOKUP(H2739,'[1]CALCUL AS et AN'!$A$2:$AU$889,47,FALSE)</f>
        <v>75</v>
      </c>
      <c r="T2739">
        <v>75</v>
      </c>
      <c r="U2739" s="45">
        <f t="shared" si="196"/>
        <v>75</v>
      </c>
      <c r="V2739" s="48">
        <f t="shared" si="197"/>
        <v>75</v>
      </c>
      <c r="W2739" t="s">
        <v>1361</v>
      </c>
      <c r="X2739" t="s">
        <v>951</v>
      </c>
    </row>
    <row r="2740" spans="1:24" outlineLevel="2">
      <c r="A2740" t="s">
        <v>194</v>
      </c>
      <c r="B2740" s="73" t="str">
        <f t="shared" si="198"/>
        <v>ECO6EH</v>
      </c>
      <c r="C2740" t="s">
        <v>480</v>
      </c>
      <c r="D2740">
        <v>1</v>
      </c>
      <c r="E2740" t="s">
        <v>481</v>
      </c>
      <c r="F2740">
        <v>41.1</v>
      </c>
      <c r="H2740" t="s">
        <v>480</v>
      </c>
      <c r="I2740">
        <v>27</v>
      </c>
      <c r="J2740">
        <v>1</v>
      </c>
      <c r="K2740">
        <v>27</v>
      </c>
      <c r="L2740" s="45">
        <f>VLOOKUP(H2740,'[1]CALCUL AS et AN'!$A$2:$AU$889,24,FALSE)</f>
        <v>27</v>
      </c>
      <c r="M2740" s="48">
        <f>VLOOKUP(H2740,'[1]CALCUL AS et AN'!$A$2:$AU$889,28,FALSE)</f>
        <v>27</v>
      </c>
      <c r="N2740">
        <v>27</v>
      </c>
      <c r="O2740" s="45">
        <f t="shared" si="194"/>
        <v>27</v>
      </c>
      <c r="P2740" s="48">
        <f t="shared" si="195"/>
        <v>27</v>
      </c>
      <c r="Q2740">
        <v>41.1</v>
      </c>
      <c r="R2740" s="45">
        <f>VLOOKUP(H2740,'[1]CALCUL AS et AN'!$A$2:$AU$889,46,FALSE)</f>
        <v>40.5</v>
      </c>
      <c r="S2740" s="48">
        <f>VLOOKUP(H2740,'[1]CALCUL AS et AN'!$A$2:$AU$889,47,FALSE)</f>
        <v>40.5</v>
      </c>
      <c r="T2740">
        <v>41.1</v>
      </c>
      <c r="U2740" s="45">
        <f t="shared" si="196"/>
        <v>40.5</v>
      </c>
      <c r="V2740" s="48">
        <f t="shared" si="197"/>
        <v>40.5</v>
      </c>
      <c r="W2740" t="s">
        <v>1361</v>
      </c>
      <c r="X2740" t="s">
        <v>937</v>
      </c>
    </row>
    <row r="2741" spans="1:24" outlineLevel="2">
      <c r="A2741" t="s">
        <v>194</v>
      </c>
      <c r="B2741" s="73" t="str">
        <f t="shared" si="198"/>
        <v>ECO6EH</v>
      </c>
      <c r="C2741" t="s">
        <v>412</v>
      </c>
      <c r="D2741">
        <v>1</v>
      </c>
      <c r="E2741" t="s">
        <v>413</v>
      </c>
      <c r="F2741">
        <v>16.5</v>
      </c>
      <c r="H2741" t="s">
        <v>412</v>
      </c>
      <c r="I2741">
        <v>13.85</v>
      </c>
      <c r="J2741">
        <v>1</v>
      </c>
      <c r="K2741">
        <v>13.85</v>
      </c>
      <c r="L2741" s="45">
        <f>VLOOKUP(H2741,'[1]CALCUL AS et AN'!$A$2:$AU$889,24,FALSE)</f>
        <v>13.85</v>
      </c>
      <c r="M2741" s="48">
        <f>VLOOKUP(H2741,'[1]CALCUL AS et AN'!$A$2:$AU$889,28,FALSE)</f>
        <v>13.85</v>
      </c>
      <c r="N2741">
        <v>13.85</v>
      </c>
      <c r="O2741" s="45">
        <f t="shared" si="194"/>
        <v>13.85</v>
      </c>
      <c r="P2741" s="48">
        <f t="shared" si="195"/>
        <v>13.85</v>
      </c>
      <c r="Q2741">
        <v>20.78</v>
      </c>
      <c r="R2741" s="45">
        <f>VLOOKUP(H2741,'[1]CALCUL AS et AN'!$A$2:$AU$889,46,FALSE)</f>
        <v>20.774999999999999</v>
      </c>
      <c r="S2741" s="48">
        <f>VLOOKUP(H2741,'[1]CALCUL AS et AN'!$A$2:$AU$889,47,FALSE)</f>
        <v>20.774999999999999</v>
      </c>
      <c r="T2741">
        <v>20.78</v>
      </c>
      <c r="U2741" s="45">
        <f t="shared" si="196"/>
        <v>20.774999999999999</v>
      </c>
      <c r="V2741" s="48">
        <f t="shared" si="197"/>
        <v>20.774999999999999</v>
      </c>
      <c r="W2741" t="s">
        <v>1361</v>
      </c>
      <c r="X2741" t="s">
        <v>937</v>
      </c>
    </row>
    <row r="2742" spans="1:24" outlineLevel="2">
      <c r="A2742" t="s">
        <v>194</v>
      </c>
      <c r="B2742" s="73" t="str">
        <f t="shared" si="198"/>
        <v>ECO6EH</v>
      </c>
      <c r="C2742" t="s">
        <v>2611</v>
      </c>
      <c r="D2742">
        <v>2</v>
      </c>
      <c r="E2742" t="s">
        <v>2612</v>
      </c>
      <c r="F2742">
        <v>9</v>
      </c>
      <c r="H2742" t="s">
        <v>2611</v>
      </c>
      <c r="I2742">
        <v>3.67</v>
      </c>
      <c r="J2742">
        <v>1</v>
      </c>
      <c r="K2742">
        <v>3.67</v>
      </c>
      <c r="L2742" s="45">
        <v>3.67</v>
      </c>
      <c r="M2742" s="48">
        <v>3.67</v>
      </c>
      <c r="N2742">
        <v>7.34</v>
      </c>
      <c r="O2742" s="45">
        <f t="shared" si="194"/>
        <v>7.34</v>
      </c>
      <c r="P2742" s="48">
        <f t="shared" si="195"/>
        <v>7.34</v>
      </c>
      <c r="Q2742">
        <v>9</v>
      </c>
      <c r="R2742" s="45">
        <f>VLOOKUP(H2742,'[1]CALCUL AS et AN'!$A$2:$AU$889,46,FALSE)</f>
        <v>5.5049999999999999</v>
      </c>
      <c r="S2742" s="48">
        <v>5.51</v>
      </c>
      <c r="T2742">
        <v>18</v>
      </c>
      <c r="U2742" s="45">
        <f t="shared" si="196"/>
        <v>11.01</v>
      </c>
      <c r="V2742" s="48">
        <f t="shared" si="197"/>
        <v>11.02</v>
      </c>
      <c r="W2742" t="s">
        <v>1361</v>
      </c>
      <c r="X2742" t="s">
        <v>1361</v>
      </c>
    </row>
    <row r="2743" spans="1:24" outlineLevel="2">
      <c r="A2743" t="s">
        <v>194</v>
      </c>
      <c r="B2743" s="73" t="str">
        <f t="shared" si="198"/>
        <v>ECO6EH</v>
      </c>
      <c r="C2743" t="s">
        <v>2441</v>
      </c>
      <c r="D2743">
        <v>2</v>
      </c>
      <c r="E2743" t="s">
        <v>2442</v>
      </c>
      <c r="F2743">
        <v>9</v>
      </c>
      <c r="H2743" t="s">
        <v>2441</v>
      </c>
      <c r="I2743">
        <v>6.34</v>
      </c>
      <c r="J2743">
        <v>1</v>
      </c>
      <c r="K2743">
        <v>6.34</v>
      </c>
      <c r="L2743" s="45">
        <v>6.34</v>
      </c>
      <c r="M2743" s="48">
        <v>6.34</v>
      </c>
      <c r="N2743">
        <v>12.68</v>
      </c>
      <c r="O2743" s="45">
        <f t="shared" si="194"/>
        <v>12.68</v>
      </c>
      <c r="P2743" s="48">
        <f t="shared" si="195"/>
        <v>12.68</v>
      </c>
      <c r="Q2743">
        <v>9</v>
      </c>
      <c r="R2743" s="45">
        <f>VLOOKUP(H2743,'[1]CALCUL AS et AN'!$A$2:$AU$889,46,FALSE)</f>
        <v>9.51</v>
      </c>
      <c r="S2743" s="48">
        <v>9.52</v>
      </c>
      <c r="T2743">
        <v>18</v>
      </c>
      <c r="U2743" s="45">
        <f t="shared" si="196"/>
        <v>19.02</v>
      </c>
      <c r="V2743" s="48">
        <f t="shared" si="197"/>
        <v>19.04</v>
      </c>
      <c r="W2743" t="s">
        <v>1361</v>
      </c>
      <c r="X2743" t="s">
        <v>1361</v>
      </c>
    </row>
    <row r="2744" spans="1:24" outlineLevel="2">
      <c r="A2744" t="s">
        <v>194</v>
      </c>
      <c r="B2744" s="73" t="str">
        <f t="shared" si="198"/>
        <v>ECO6EH</v>
      </c>
      <c r="C2744" t="s">
        <v>1858</v>
      </c>
      <c r="D2744">
        <v>1</v>
      </c>
      <c r="E2744" t="s">
        <v>1859</v>
      </c>
      <c r="F2744">
        <v>380.05</v>
      </c>
      <c r="H2744" t="s">
        <v>1858</v>
      </c>
      <c r="I2744">
        <v>287.92</v>
      </c>
      <c r="J2744">
        <v>1</v>
      </c>
      <c r="K2744">
        <v>287.92</v>
      </c>
      <c r="L2744" s="45">
        <f>VLOOKUP(H2744,'[1]CALCUL AS et AN'!$A$2:$AU$889,24,FALSE)</f>
        <v>287.91669999999999</v>
      </c>
      <c r="M2744" s="48">
        <f>VLOOKUP(H2744,'[1]CALCUL AS et AN'!$A$2:$AU$889,28,FALSE)</f>
        <v>359.89587499999999</v>
      </c>
      <c r="N2744">
        <v>287.92</v>
      </c>
      <c r="O2744" s="45">
        <f t="shared" si="194"/>
        <v>287.91669999999999</v>
      </c>
      <c r="P2744" s="48">
        <f t="shared" si="195"/>
        <v>359.89587499999999</v>
      </c>
      <c r="Q2744">
        <v>380.05</v>
      </c>
      <c r="R2744" s="45">
        <f>VLOOKUP(H2744,'[1]CALCUL AS et AN'!$A$2:$AU$889,46,FALSE)</f>
        <v>382.92921100000001</v>
      </c>
      <c r="S2744" s="48">
        <f>VLOOKUP(H2744,'[1]CALCUL AS et AN'!$A$2:$AU$889,47,FALSE)</f>
        <v>478.66151375000004</v>
      </c>
      <c r="T2744">
        <v>380.05</v>
      </c>
      <c r="U2744" s="45">
        <f t="shared" si="196"/>
        <v>382.92921100000001</v>
      </c>
      <c r="V2744" s="48">
        <f t="shared" si="197"/>
        <v>478.66151375000004</v>
      </c>
      <c r="W2744" t="s">
        <v>1361</v>
      </c>
      <c r="X2744" t="s">
        <v>951</v>
      </c>
    </row>
    <row r="2745" spans="1:24" outlineLevel="2">
      <c r="A2745" t="s">
        <v>194</v>
      </c>
      <c r="B2745" s="73" t="str">
        <f t="shared" si="198"/>
        <v>ECO6EH</v>
      </c>
      <c r="C2745" t="s">
        <v>508</v>
      </c>
      <c r="D2745">
        <v>1</v>
      </c>
      <c r="E2745" t="s">
        <v>994</v>
      </c>
      <c r="F2745">
        <v>4.18</v>
      </c>
      <c r="H2745" t="s">
        <v>508</v>
      </c>
      <c r="I2745">
        <v>1.64</v>
      </c>
      <c r="J2745">
        <v>1</v>
      </c>
      <c r="K2745">
        <v>1.64</v>
      </c>
      <c r="L2745" s="45">
        <f>VLOOKUP(H2745,'[1]CALCUL AS et AN'!$A$2:$AU$889,24,FALSE)</f>
        <v>1.64</v>
      </c>
      <c r="M2745" s="48">
        <f>VLOOKUP(H2745,'[1]CALCUL AS et AN'!$A$2:$AU$889,28,FALSE)</f>
        <v>1.64</v>
      </c>
      <c r="N2745">
        <v>1.64</v>
      </c>
      <c r="O2745" s="45">
        <f t="shared" si="194"/>
        <v>1.64</v>
      </c>
      <c r="P2745" s="48">
        <f t="shared" si="195"/>
        <v>1.64</v>
      </c>
      <c r="Q2745">
        <v>4.26</v>
      </c>
      <c r="R2745" s="45">
        <f>VLOOKUP(H2745,'[1]CALCUL AS et AN'!$A$2:$AU$889,46,FALSE)</f>
        <v>4.92</v>
      </c>
      <c r="S2745" s="48">
        <f>VLOOKUP(H2745,'[1]CALCUL AS et AN'!$A$2:$AU$889,47,FALSE)</f>
        <v>4.92</v>
      </c>
      <c r="T2745">
        <v>4.26</v>
      </c>
      <c r="U2745" s="45">
        <f t="shared" si="196"/>
        <v>4.92</v>
      </c>
      <c r="V2745" s="48">
        <f t="shared" si="197"/>
        <v>4.92</v>
      </c>
      <c r="W2745" t="s">
        <v>1361</v>
      </c>
      <c r="X2745" t="s">
        <v>937</v>
      </c>
    </row>
    <row r="2746" spans="1:24" outlineLevel="2">
      <c r="A2746" t="s">
        <v>194</v>
      </c>
      <c r="B2746" s="73" t="str">
        <f t="shared" si="198"/>
        <v>ECO6EH</v>
      </c>
      <c r="C2746" t="s">
        <v>2599</v>
      </c>
      <c r="D2746">
        <v>2</v>
      </c>
      <c r="E2746" t="s">
        <v>2600</v>
      </c>
      <c r="F2746">
        <v>11.414999999999999</v>
      </c>
      <c r="H2746" t="s">
        <v>2599</v>
      </c>
      <c r="I2746">
        <v>9.5909090909090899</v>
      </c>
      <c r="J2746">
        <v>1</v>
      </c>
      <c r="K2746">
        <v>9.5909090909090899</v>
      </c>
      <c r="L2746" s="45">
        <f>VLOOKUP(H2746,'[1]CALCUL AS et AN'!$A$2:$AU$889,24,FALSE)</f>
        <v>5.92</v>
      </c>
      <c r="M2746" s="48">
        <f>VLOOKUP(H2746,'[1]CALCUL AS et AN'!$A$2:$AU$889,28,FALSE)</f>
        <v>6.52</v>
      </c>
      <c r="N2746">
        <v>19.18181818181818</v>
      </c>
      <c r="O2746" s="45">
        <f t="shared" si="194"/>
        <v>11.84</v>
      </c>
      <c r="P2746" s="48">
        <f t="shared" si="195"/>
        <v>13.04</v>
      </c>
      <c r="Q2746">
        <v>11.414999999999999</v>
      </c>
      <c r="R2746" s="45">
        <f>VLOOKUP(H2746,'[1]CALCUL AS et AN'!$A$2:$AU$889,46,FALSE)</f>
        <v>11.84</v>
      </c>
      <c r="S2746" s="48">
        <f>VLOOKUP(H2746,'[1]CALCUL AS et AN'!$A$2:$AU$889,47,FALSE)</f>
        <v>13.04</v>
      </c>
      <c r="T2746">
        <v>22.83</v>
      </c>
      <c r="U2746" s="45">
        <f t="shared" si="196"/>
        <v>23.68</v>
      </c>
      <c r="V2746" s="48">
        <f t="shared" si="197"/>
        <v>26.08</v>
      </c>
      <c r="W2746" t="s">
        <v>1361</v>
      </c>
      <c r="X2746" t="s">
        <v>1361</v>
      </c>
    </row>
    <row r="2747" spans="1:24" outlineLevel="2">
      <c r="A2747" t="s">
        <v>194</v>
      </c>
      <c r="B2747" s="73" t="str">
        <f t="shared" si="198"/>
        <v>ECO6EH</v>
      </c>
      <c r="C2747" t="s">
        <v>512</v>
      </c>
      <c r="D2747">
        <v>3</v>
      </c>
      <c r="E2747" t="s">
        <v>1006</v>
      </c>
      <c r="F2747">
        <v>4.63</v>
      </c>
      <c r="H2747" t="s">
        <v>512</v>
      </c>
      <c r="I2747">
        <v>2.63</v>
      </c>
      <c r="J2747">
        <v>1</v>
      </c>
      <c r="K2747">
        <v>2.63</v>
      </c>
      <c r="L2747" s="45">
        <f>VLOOKUP(H2747,'[1]CALCUL AS et AN'!$A$2:$AU$889,24,FALSE)</f>
        <v>2.63</v>
      </c>
      <c r="M2747" s="48">
        <f>VLOOKUP(H2747,'[1]CALCUL AS et AN'!$A$2:$AU$889,28,FALSE)</f>
        <v>2.63</v>
      </c>
      <c r="N2747">
        <v>7.89</v>
      </c>
      <c r="O2747" s="45">
        <f t="shared" si="194"/>
        <v>7.89</v>
      </c>
      <c r="P2747" s="48">
        <f t="shared" si="195"/>
        <v>7.89</v>
      </c>
      <c r="Q2747">
        <v>4.7300000000000004</v>
      </c>
      <c r="R2747" s="45">
        <f>VLOOKUP(H2747,'[1]CALCUL AS et AN'!$A$2:$AU$889,46,FALSE)</f>
        <v>5.26</v>
      </c>
      <c r="S2747" s="48">
        <f>VLOOKUP(H2747,'[1]CALCUL AS et AN'!$A$2:$AU$889,47,FALSE)</f>
        <v>5.26</v>
      </c>
      <c r="T2747">
        <v>14.190000000000001</v>
      </c>
      <c r="U2747" s="45">
        <f t="shared" si="196"/>
        <v>15.78</v>
      </c>
      <c r="V2747" s="48">
        <f t="shared" si="197"/>
        <v>15.78</v>
      </c>
      <c r="W2747" t="s">
        <v>1361</v>
      </c>
      <c r="X2747" t="s">
        <v>937</v>
      </c>
    </row>
    <row r="2748" spans="1:24" outlineLevel="1">
      <c r="A2748" s="73" t="s">
        <v>3261</v>
      </c>
      <c r="B2748" s="73" t="str">
        <f t="shared" si="198"/>
        <v>KCAREXECO6EH</v>
      </c>
      <c r="N2748">
        <f>SUBTOTAL(9,N2726:N2747)</f>
        <v>1457.9258181818186</v>
      </c>
      <c r="O2748" s="45">
        <f>SUBTOTAL(9,O2726:O2747)</f>
        <v>1451.6306999999999</v>
      </c>
      <c r="P2748" s="48">
        <f>SUBTOTAL(9,P2726:P2747)</f>
        <v>1523.5698750000001</v>
      </c>
      <c r="T2748">
        <f>SUBTOTAL(9,T2726:T2747)</f>
        <v>2174.17</v>
      </c>
      <c r="U2748" s="45">
        <f>SUBTOTAL(9,U2726:U2747)</f>
        <v>2158.2708110000003</v>
      </c>
      <c r="V2748" s="48">
        <f>SUBTOTAL(9,V2726:V2747)</f>
        <v>2276.4556137499999</v>
      </c>
    </row>
    <row r="2749" spans="1:24" outlineLevel="2">
      <c r="A2749" t="s">
        <v>674</v>
      </c>
      <c r="B2749" s="73" t="str">
        <f t="shared" si="198"/>
        <v/>
      </c>
      <c r="C2749" t="s">
        <v>2529</v>
      </c>
      <c r="D2749">
        <v>1</v>
      </c>
      <c r="E2749" t="s">
        <v>2530</v>
      </c>
      <c r="F2749">
        <v>60</v>
      </c>
      <c r="H2749" t="s">
        <v>2529</v>
      </c>
      <c r="I2749">
        <v>0</v>
      </c>
      <c r="J2749">
        <v>0</v>
      </c>
      <c r="K2749" t="e">
        <v>#DIV/0!</v>
      </c>
      <c r="L2749" s="45">
        <f>VLOOKUP(H2749,'[1]CALCUL AS et AN'!$A$2:$AU$889,24,FALSE)</f>
        <v>40</v>
      </c>
      <c r="M2749" s="48">
        <f>VLOOKUP(H2749,'[1]CALCUL AS et AN'!$A$2:$AU$889,28,FALSE)</f>
        <v>40</v>
      </c>
      <c r="N2749" t="e">
        <v>#DIV/0!</v>
      </c>
      <c r="O2749" s="45">
        <f t="shared" si="194"/>
        <v>40</v>
      </c>
      <c r="P2749" s="48">
        <f t="shared" si="195"/>
        <v>40</v>
      </c>
      <c r="Q2749">
        <v>0</v>
      </c>
      <c r="R2749" s="45">
        <f>VLOOKUP(H2749,'[1]CALCUL AS et AN'!$A$2:$AU$889,46,FALSE)</f>
        <v>50</v>
      </c>
      <c r="S2749" s="48">
        <f>VLOOKUP(H2749,'[1]CALCUL AS et AN'!$A$2:$AU$889,47,FALSE)</f>
        <v>50</v>
      </c>
      <c r="T2749">
        <v>0</v>
      </c>
      <c r="U2749" s="45">
        <f t="shared" si="196"/>
        <v>50</v>
      </c>
      <c r="V2749" s="48">
        <f t="shared" si="197"/>
        <v>50</v>
      </c>
      <c r="W2749" t="s">
        <v>1361</v>
      </c>
      <c r="X2749">
        <v>0</v>
      </c>
    </row>
    <row r="2750" spans="1:24" outlineLevel="2">
      <c r="A2750" t="s">
        <v>674</v>
      </c>
      <c r="B2750" s="73" t="str">
        <f t="shared" si="198"/>
        <v/>
      </c>
      <c r="C2750" t="s">
        <v>2589</v>
      </c>
      <c r="D2750">
        <v>1</v>
      </c>
      <c r="E2750" t="s">
        <v>2590</v>
      </c>
      <c r="F2750">
        <v>0.41599999999999998</v>
      </c>
      <c r="H2750" t="s">
        <v>2589</v>
      </c>
      <c r="I2750">
        <v>5.55</v>
      </c>
      <c r="J2750">
        <v>20</v>
      </c>
      <c r="K2750">
        <v>0.27749999999999997</v>
      </c>
      <c r="L2750" s="45">
        <f>VLOOKUP(H2750,'[1]CALCUL AS et AN'!$A$2:$AU$889,24,FALSE)</f>
        <v>0.27750000000000002</v>
      </c>
      <c r="M2750" s="48">
        <f>VLOOKUP(H2750,'[1]CALCUL AS et AN'!$A$2:$AU$889,28,FALSE)</f>
        <v>0.27750000000000002</v>
      </c>
      <c r="N2750">
        <v>0.27749999999999997</v>
      </c>
      <c r="O2750" s="45">
        <f t="shared" si="194"/>
        <v>0.27750000000000002</v>
      </c>
      <c r="P2750" s="48">
        <f t="shared" si="195"/>
        <v>0.27750000000000002</v>
      </c>
      <c r="Q2750">
        <v>0.41599999999999998</v>
      </c>
      <c r="R2750" s="45">
        <f>VLOOKUP(H2750,'[1]CALCUL AS et AN'!$A$2:$AU$889,46,FALSE)</f>
        <v>0.41625000000000001</v>
      </c>
      <c r="S2750" s="48">
        <f>VLOOKUP(H2750,'[1]CALCUL AS et AN'!$A$2:$AU$889,47,FALSE)</f>
        <v>0.41625000000000001</v>
      </c>
      <c r="T2750">
        <v>0.41599999999999998</v>
      </c>
      <c r="U2750" s="45">
        <f t="shared" si="196"/>
        <v>0.41625000000000001</v>
      </c>
      <c r="V2750" s="48">
        <f t="shared" si="197"/>
        <v>0.41625000000000001</v>
      </c>
      <c r="W2750" t="s">
        <v>1361</v>
      </c>
      <c r="X2750" t="s">
        <v>951</v>
      </c>
    </row>
    <row r="2751" spans="1:24" outlineLevel="2">
      <c r="A2751" t="s">
        <v>674</v>
      </c>
      <c r="B2751" s="73" t="str">
        <f t="shared" si="198"/>
        <v/>
      </c>
      <c r="C2751" t="s">
        <v>2035</v>
      </c>
      <c r="D2751">
        <v>1</v>
      </c>
      <c r="E2751" t="s">
        <v>2036</v>
      </c>
      <c r="F2751">
        <v>9.52</v>
      </c>
      <c r="H2751" t="s">
        <v>2035</v>
      </c>
      <c r="I2751">
        <v>6.28</v>
      </c>
      <c r="J2751">
        <v>1</v>
      </c>
      <c r="K2751">
        <v>6.28</v>
      </c>
      <c r="L2751" s="45">
        <f>VLOOKUP(H2751,'[1]CALCUL AS et AN'!$A$2:$AU$889,24,FALSE)</f>
        <v>6.2830000000000004</v>
      </c>
      <c r="M2751" s="48">
        <f>VLOOKUP(H2751,'[1]CALCUL AS et AN'!$A$2:$AU$889,28,FALSE)</f>
        <v>7.39</v>
      </c>
      <c r="N2751">
        <v>6.28</v>
      </c>
      <c r="O2751" s="45">
        <f t="shared" si="194"/>
        <v>6.2830000000000004</v>
      </c>
      <c r="P2751" s="48">
        <f t="shared" si="195"/>
        <v>7.39</v>
      </c>
      <c r="Q2751">
        <v>9.52</v>
      </c>
      <c r="R2751" s="45">
        <f>VLOOKUP(H2751,'[1]CALCUL AS et AN'!$A$2:$AU$889,46,FALSE)</f>
        <v>9.4245000000000001</v>
      </c>
      <c r="S2751" s="48">
        <f>VLOOKUP(H2751,'[1]CALCUL AS et AN'!$A$2:$AU$889,47,FALSE)</f>
        <v>11.084999999999999</v>
      </c>
      <c r="T2751">
        <v>9.52</v>
      </c>
      <c r="U2751" s="45">
        <f t="shared" si="196"/>
        <v>9.4245000000000001</v>
      </c>
      <c r="V2751" s="48">
        <f t="shared" si="197"/>
        <v>11.084999999999999</v>
      </c>
      <c r="W2751" t="s">
        <v>1361</v>
      </c>
      <c r="X2751" t="s">
        <v>951</v>
      </c>
    </row>
    <row r="2752" spans="1:24" outlineLevel="2">
      <c r="A2752" t="s">
        <v>674</v>
      </c>
      <c r="B2752" s="73" t="str">
        <f t="shared" si="198"/>
        <v/>
      </c>
      <c r="C2752" t="s">
        <v>2038</v>
      </c>
      <c r="D2752">
        <v>1</v>
      </c>
      <c r="E2752" t="s">
        <v>2039</v>
      </c>
      <c r="F2752">
        <v>14.22</v>
      </c>
      <c r="H2752" t="s">
        <v>2038</v>
      </c>
      <c r="I2752">
        <v>9.3800000000000008</v>
      </c>
      <c r="J2752">
        <v>1</v>
      </c>
      <c r="K2752">
        <v>9.3800000000000008</v>
      </c>
      <c r="L2752" s="45">
        <f>VLOOKUP(H2752,'[1]CALCUL AS et AN'!$A$2:$AU$889,24,FALSE)</f>
        <v>9.3829999999999991</v>
      </c>
      <c r="M2752" s="48">
        <f>VLOOKUP(H2752,'[1]CALCUL AS et AN'!$A$2:$AU$889,28,FALSE)</f>
        <v>11.038</v>
      </c>
      <c r="N2752">
        <v>9.3800000000000008</v>
      </c>
      <c r="O2752" s="45">
        <f t="shared" si="194"/>
        <v>9.3829999999999991</v>
      </c>
      <c r="P2752" s="48">
        <f t="shared" si="195"/>
        <v>11.038</v>
      </c>
      <c r="Q2752">
        <v>14.22</v>
      </c>
      <c r="R2752" s="45">
        <f>VLOOKUP(H2752,'[1]CALCUL AS et AN'!$A$2:$AU$889,46,FALSE)</f>
        <v>14.074499999999999</v>
      </c>
      <c r="S2752" s="48">
        <f>VLOOKUP(H2752,'[1]CALCUL AS et AN'!$A$2:$AU$889,47,FALSE)</f>
        <v>16.557000000000002</v>
      </c>
      <c r="T2752">
        <v>14.22</v>
      </c>
      <c r="U2752" s="45">
        <f t="shared" si="196"/>
        <v>14.074499999999999</v>
      </c>
      <c r="V2752" s="48">
        <f t="shared" si="197"/>
        <v>16.557000000000002</v>
      </c>
      <c r="W2752" t="s">
        <v>1361</v>
      </c>
      <c r="X2752" t="s">
        <v>951</v>
      </c>
    </row>
    <row r="2753" spans="1:24" outlineLevel="2">
      <c r="A2753" t="s">
        <v>674</v>
      </c>
      <c r="B2753" s="73" t="str">
        <f t="shared" si="198"/>
        <v/>
      </c>
      <c r="C2753" t="s">
        <v>2586</v>
      </c>
      <c r="D2753">
        <v>1</v>
      </c>
      <c r="E2753" t="s">
        <v>2587</v>
      </c>
      <c r="F2753">
        <v>4.38</v>
      </c>
      <c r="H2753" t="s">
        <v>2586</v>
      </c>
      <c r="I2753">
        <v>2.92</v>
      </c>
      <c r="J2753">
        <v>1</v>
      </c>
      <c r="K2753">
        <v>2.92</v>
      </c>
      <c r="L2753" s="45">
        <f>VLOOKUP(H2753,'[1]CALCUL AS et AN'!$A$2:$AU$889,24,FALSE)</f>
        <v>2.92</v>
      </c>
      <c r="M2753" s="48">
        <f>VLOOKUP(H2753,'[1]CALCUL AS et AN'!$A$2:$AU$889,28,FALSE)</f>
        <v>2.92</v>
      </c>
      <c r="N2753">
        <v>2.92</v>
      </c>
      <c r="O2753" s="45">
        <f t="shared" si="194"/>
        <v>2.92</v>
      </c>
      <c r="P2753" s="48">
        <f t="shared" si="195"/>
        <v>2.92</v>
      </c>
      <c r="Q2753">
        <v>4.38</v>
      </c>
      <c r="R2753" s="45">
        <f>VLOOKUP(H2753,'[1]CALCUL AS et AN'!$A$2:$AU$889,46,FALSE)</f>
        <v>4.38</v>
      </c>
      <c r="S2753" s="48">
        <f>VLOOKUP(H2753,'[1]CALCUL AS et AN'!$A$2:$AU$889,47,FALSE)</f>
        <v>4.38</v>
      </c>
      <c r="T2753">
        <v>4.38</v>
      </c>
      <c r="U2753" s="45">
        <f t="shared" si="196"/>
        <v>4.38</v>
      </c>
      <c r="V2753" s="48">
        <f t="shared" si="197"/>
        <v>4.38</v>
      </c>
      <c r="W2753" t="s">
        <v>1361</v>
      </c>
      <c r="X2753" t="s">
        <v>951</v>
      </c>
    </row>
    <row r="2754" spans="1:24" outlineLevel="2">
      <c r="A2754" t="s">
        <v>674</v>
      </c>
      <c r="B2754" s="73" t="str">
        <f t="shared" si="198"/>
        <v/>
      </c>
      <c r="C2754" t="s">
        <v>2537</v>
      </c>
      <c r="D2754">
        <v>0.25</v>
      </c>
      <c r="E2754" t="s">
        <v>2538</v>
      </c>
      <c r="F2754">
        <v>82.875</v>
      </c>
      <c r="H2754" t="s">
        <v>2537</v>
      </c>
      <c r="I2754">
        <v>55.25</v>
      </c>
      <c r="J2754">
        <v>1</v>
      </c>
      <c r="K2754">
        <v>55.25</v>
      </c>
      <c r="L2754" s="45">
        <f>VLOOKUP(H2754,'[1]CALCUL AS et AN'!$A$2:$AU$889,24,FALSE)</f>
        <v>52.83</v>
      </c>
      <c r="M2754" s="48">
        <f>VLOOKUP(H2754,'[1]CALCUL AS et AN'!$A$2:$AU$889,28,FALSE)</f>
        <v>55.25</v>
      </c>
      <c r="N2754">
        <v>13.8125</v>
      </c>
      <c r="O2754" s="45">
        <f t="shared" si="194"/>
        <v>13.2075</v>
      </c>
      <c r="P2754" s="48">
        <f t="shared" si="195"/>
        <v>13.8125</v>
      </c>
      <c r="Q2754">
        <v>82.875</v>
      </c>
      <c r="R2754" s="45">
        <f>VLOOKUP(H2754,'[1]CALCUL AS et AN'!$A$2:$AU$889,46,FALSE)</f>
        <v>79.245000000000005</v>
      </c>
      <c r="S2754" s="48">
        <f>VLOOKUP(H2754,'[1]CALCUL AS et AN'!$A$2:$AU$889,47,FALSE)</f>
        <v>82.875</v>
      </c>
      <c r="T2754">
        <v>20.71875</v>
      </c>
      <c r="U2754" s="45">
        <f t="shared" si="196"/>
        <v>19.811250000000001</v>
      </c>
      <c r="V2754" s="48">
        <f t="shared" si="197"/>
        <v>20.71875</v>
      </c>
      <c r="W2754" t="s">
        <v>1361</v>
      </c>
      <c r="X2754" t="s">
        <v>951</v>
      </c>
    </row>
    <row r="2755" spans="1:24" outlineLevel="2">
      <c r="A2755" t="s">
        <v>674</v>
      </c>
      <c r="B2755" s="73" t="str">
        <f t="shared" si="198"/>
        <v/>
      </c>
      <c r="C2755" t="s">
        <v>2438</v>
      </c>
      <c r="D2755">
        <v>1</v>
      </c>
      <c r="E2755" t="s">
        <v>2439</v>
      </c>
      <c r="F2755">
        <v>0.4</v>
      </c>
      <c r="H2755" t="s">
        <v>2438</v>
      </c>
      <c r="I2755">
        <v>0.27</v>
      </c>
      <c r="J2755">
        <v>1</v>
      </c>
      <c r="K2755">
        <v>0.27</v>
      </c>
      <c r="L2755" s="45">
        <f>VLOOKUP(H2755,'[1]CALCUL AS et AN'!$A$2:$AU$889,24,FALSE)</f>
        <v>0.27</v>
      </c>
      <c r="M2755" s="48">
        <f>VLOOKUP(H2755,'[1]CALCUL AS et AN'!$A$2:$AU$889,28,FALSE)</f>
        <v>0.36299999999999999</v>
      </c>
      <c r="N2755">
        <v>0.27</v>
      </c>
      <c r="O2755" s="45">
        <f t="shared" si="194"/>
        <v>0.27</v>
      </c>
      <c r="P2755" s="48">
        <f t="shared" si="195"/>
        <v>0.36299999999999999</v>
      </c>
      <c r="Q2755">
        <v>0.4</v>
      </c>
      <c r="R2755" s="45">
        <f>VLOOKUP(H2755,'[1]CALCUL AS et AN'!$A$2:$AU$889,46,FALSE)</f>
        <v>0.40500000000000003</v>
      </c>
      <c r="S2755" s="48">
        <f>VLOOKUP(H2755,'[1]CALCUL AS et AN'!$A$2:$AU$889,47,FALSE)</f>
        <v>0.54449999999999998</v>
      </c>
      <c r="T2755">
        <v>0.4</v>
      </c>
      <c r="U2755" s="45">
        <f t="shared" si="196"/>
        <v>0.40500000000000003</v>
      </c>
      <c r="V2755" s="48">
        <f t="shared" si="197"/>
        <v>0.54449999999999998</v>
      </c>
      <c r="W2755" t="s">
        <v>1361</v>
      </c>
      <c r="X2755" t="s">
        <v>951</v>
      </c>
    </row>
    <row r="2756" spans="1:24" outlineLevel="2">
      <c r="A2756" t="s">
        <v>674</v>
      </c>
      <c r="B2756" s="73" t="str">
        <f t="shared" si="198"/>
        <v/>
      </c>
      <c r="C2756" t="s">
        <v>2410</v>
      </c>
      <c r="D2756">
        <v>1</v>
      </c>
      <c r="E2756" t="s">
        <v>2411</v>
      </c>
      <c r="F2756">
        <v>75</v>
      </c>
      <c r="H2756" t="s">
        <v>2410</v>
      </c>
      <c r="I2756">
        <v>50</v>
      </c>
      <c r="J2756">
        <v>1</v>
      </c>
      <c r="K2756">
        <v>50</v>
      </c>
      <c r="L2756" s="45">
        <f>VLOOKUP(H2756,'[1]CALCUL AS et AN'!$A$2:$AU$889,24,FALSE)</f>
        <v>50</v>
      </c>
      <c r="M2756" s="48">
        <f>VLOOKUP(H2756,'[1]CALCUL AS et AN'!$A$2:$AU$889,28,FALSE)</f>
        <v>50</v>
      </c>
      <c r="N2756">
        <v>50</v>
      </c>
      <c r="O2756" s="45">
        <f t="shared" si="194"/>
        <v>50</v>
      </c>
      <c r="P2756" s="48">
        <f t="shared" si="195"/>
        <v>50</v>
      </c>
      <c r="Q2756">
        <v>75</v>
      </c>
      <c r="R2756" s="45">
        <f>VLOOKUP(H2756,'[1]CALCUL AS et AN'!$A$2:$AU$889,46,FALSE)</f>
        <v>75</v>
      </c>
      <c r="S2756" s="48">
        <f>VLOOKUP(H2756,'[1]CALCUL AS et AN'!$A$2:$AU$889,47,FALSE)</f>
        <v>75</v>
      </c>
      <c r="T2756">
        <v>75</v>
      </c>
      <c r="U2756" s="45">
        <f t="shared" si="196"/>
        <v>75</v>
      </c>
      <c r="V2756" s="48">
        <f t="shared" si="197"/>
        <v>75</v>
      </c>
      <c r="W2756" t="s">
        <v>1361</v>
      </c>
      <c r="X2756" t="s">
        <v>951</v>
      </c>
    </row>
    <row r="2757" spans="1:24" outlineLevel="2">
      <c r="A2757" t="s">
        <v>674</v>
      </c>
      <c r="B2757" s="73" t="str">
        <f t="shared" si="198"/>
        <v/>
      </c>
      <c r="C2757" t="s">
        <v>2319</v>
      </c>
      <c r="D2757">
        <v>1.2</v>
      </c>
      <c r="E2757" t="s">
        <v>2320</v>
      </c>
      <c r="F2757">
        <v>12.84</v>
      </c>
      <c r="H2757" t="s">
        <v>2319</v>
      </c>
      <c r="I2757">
        <v>10.199999999999999</v>
      </c>
      <c r="J2757">
        <v>1</v>
      </c>
      <c r="K2757">
        <v>10.199999999999999</v>
      </c>
      <c r="L2757" s="45">
        <f>VLOOKUP(H2757,'[1]CALCUL AS et AN'!$A$2:$AU$889,24,FALSE)</f>
        <v>10.202999999999999</v>
      </c>
      <c r="M2757" s="48">
        <f>VLOOKUP(H2757,'[1]CALCUL AS et AN'!$A$2:$AU$889,28,FALSE)</f>
        <v>10.202999999999999</v>
      </c>
      <c r="N2757">
        <v>12.239999999999998</v>
      </c>
      <c r="O2757" s="45">
        <f t="shared" si="194"/>
        <v>12.243599999999999</v>
      </c>
      <c r="P2757" s="48">
        <f t="shared" si="195"/>
        <v>12.243599999999999</v>
      </c>
      <c r="Q2757">
        <v>12.84</v>
      </c>
      <c r="R2757" s="45">
        <f>VLOOKUP(H2757,'[1]CALCUL AS et AN'!$A$2:$AU$889,46,FALSE)</f>
        <v>15.304499999999999</v>
      </c>
      <c r="S2757" s="48">
        <f>VLOOKUP(H2757,'[1]CALCUL AS et AN'!$A$2:$AU$889,47,FALSE)</f>
        <v>15.304499999999999</v>
      </c>
      <c r="T2757">
        <v>15.407999999999999</v>
      </c>
      <c r="U2757" s="45">
        <f t="shared" si="196"/>
        <v>18.365399999999998</v>
      </c>
      <c r="V2757" s="48">
        <f t="shared" si="197"/>
        <v>18.365399999999998</v>
      </c>
      <c r="W2757" t="s">
        <v>1361</v>
      </c>
      <c r="X2757" t="s">
        <v>951</v>
      </c>
    </row>
    <row r="2758" spans="1:24" outlineLevel="2">
      <c r="A2758" t="s">
        <v>674</v>
      </c>
      <c r="B2758" s="73" t="str">
        <f t="shared" si="198"/>
        <v/>
      </c>
      <c r="C2758" t="s">
        <v>2553</v>
      </c>
      <c r="D2758">
        <v>2</v>
      </c>
      <c r="E2758" t="s">
        <v>2554</v>
      </c>
      <c r="F2758">
        <v>1.65</v>
      </c>
      <c r="H2758" t="s">
        <v>2553</v>
      </c>
      <c r="I2758">
        <v>1.1000000000000001</v>
      </c>
      <c r="J2758">
        <v>1</v>
      </c>
      <c r="K2758">
        <v>1.1000000000000001</v>
      </c>
      <c r="L2758" s="45">
        <f>VLOOKUP(H2758,'[1]CALCUL AS et AN'!$A$2:$AU$889,24,FALSE)</f>
        <v>1.1000000000000001</v>
      </c>
      <c r="M2758" s="48">
        <f>VLOOKUP(H2758,'[1]CALCUL AS et AN'!$A$2:$AU$889,28,FALSE)</f>
        <v>1.1000000000000001</v>
      </c>
      <c r="N2758">
        <v>2.2000000000000002</v>
      </c>
      <c r="O2758" s="45">
        <f t="shared" ref="O2758:O2827" si="199">D2758*L2758</f>
        <v>2.2000000000000002</v>
      </c>
      <c r="P2758" s="48">
        <f t="shared" ref="P2758:P2827" si="200">D2758*M2758</f>
        <v>2.2000000000000002</v>
      </c>
      <c r="Q2758">
        <v>1.65</v>
      </c>
      <c r="R2758" s="45">
        <f>VLOOKUP(H2758,'[1]CALCUL AS et AN'!$A$2:$AU$889,46,FALSE)</f>
        <v>1.6500000000000001</v>
      </c>
      <c r="S2758" s="48">
        <f>VLOOKUP(H2758,'[1]CALCUL AS et AN'!$A$2:$AU$889,47,FALSE)</f>
        <v>1.6500000000000001</v>
      </c>
      <c r="T2758">
        <v>3.3</v>
      </c>
      <c r="U2758" s="45">
        <f t="shared" ref="U2758:U2827" si="201">R2758*D2758</f>
        <v>3.3000000000000003</v>
      </c>
      <c r="V2758" s="48">
        <f t="shared" ref="V2758:V2827" si="202">S2758*D2758</f>
        <v>3.3000000000000003</v>
      </c>
      <c r="W2758" t="s">
        <v>1361</v>
      </c>
      <c r="X2758" t="s">
        <v>951</v>
      </c>
    </row>
    <row r="2759" spans="1:24" outlineLevel="2">
      <c r="A2759" t="s">
        <v>674</v>
      </c>
      <c r="B2759" s="73" t="str">
        <f t="shared" si="198"/>
        <v/>
      </c>
      <c r="C2759" t="s">
        <v>2542</v>
      </c>
      <c r="D2759">
        <v>2</v>
      </c>
      <c r="E2759" t="s">
        <v>2543</v>
      </c>
      <c r="F2759">
        <v>8.24</v>
      </c>
      <c r="H2759" t="s">
        <v>2542</v>
      </c>
      <c r="I2759">
        <v>5.28</v>
      </c>
      <c r="J2759">
        <v>1</v>
      </c>
      <c r="K2759">
        <v>5.28</v>
      </c>
      <c r="L2759" s="45">
        <f>VLOOKUP(H2759,'[1]CALCUL AS et AN'!$A$2:$AU$889,24,FALSE)</f>
        <v>5.2756999999999996</v>
      </c>
      <c r="M2759" s="48">
        <f>VLOOKUP(H2759,'[1]CALCUL AS et AN'!$A$2:$AU$889,28,FALSE)</f>
        <v>5.2756999999999996</v>
      </c>
      <c r="N2759">
        <v>10.56</v>
      </c>
      <c r="O2759" s="45">
        <f t="shared" si="199"/>
        <v>10.551399999999999</v>
      </c>
      <c r="P2759" s="48">
        <f t="shared" si="200"/>
        <v>10.551399999999999</v>
      </c>
      <c r="Q2759">
        <v>8.24</v>
      </c>
      <c r="R2759" s="45">
        <f>VLOOKUP(H2759,'[1]CALCUL AS et AN'!$A$2:$AU$889,46,FALSE)</f>
        <v>7.913549999999999</v>
      </c>
      <c r="S2759" s="48">
        <f>VLOOKUP(H2759,'[1]CALCUL AS et AN'!$A$2:$AU$889,47,FALSE)</f>
        <v>7.913549999999999</v>
      </c>
      <c r="T2759">
        <v>16.48</v>
      </c>
      <c r="U2759" s="45">
        <f t="shared" si="201"/>
        <v>15.827099999999998</v>
      </c>
      <c r="V2759" s="48">
        <f t="shared" si="202"/>
        <v>15.827099999999998</v>
      </c>
      <c r="W2759" t="s">
        <v>1361</v>
      </c>
      <c r="X2759" t="s">
        <v>951</v>
      </c>
    </row>
    <row r="2760" spans="1:24" outlineLevel="1">
      <c r="A2760" s="73" t="s">
        <v>3262</v>
      </c>
      <c r="B2760" s="73" t="str">
        <f t="shared" si="198"/>
        <v>MLYSI</v>
      </c>
      <c r="N2760" t="e">
        <f>SUBTOTAL(9,N2749:N2759)</f>
        <v>#DIV/0!</v>
      </c>
      <c r="O2760" s="45">
        <f>SUBTOTAL(9,O2749:O2759)</f>
        <v>147.33599999999998</v>
      </c>
      <c r="P2760" s="48">
        <f>SUBTOTAL(9,P2749:P2759)</f>
        <v>150.79599999999999</v>
      </c>
      <c r="T2760">
        <f>SUBTOTAL(9,T2749:T2759)</f>
        <v>159.84275</v>
      </c>
      <c r="U2760" s="45">
        <f>SUBTOTAL(9,U2749:U2759)</f>
        <v>211.00400000000002</v>
      </c>
      <c r="V2760" s="48">
        <f>SUBTOTAL(9,V2749:V2759)</f>
        <v>216.19400000000002</v>
      </c>
    </row>
    <row r="2761" spans="1:24" outlineLevel="2">
      <c r="A2761" t="s">
        <v>62</v>
      </c>
      <c r="B2761" s="73" t="str">
        <f t="shared" si="198"/>
        <v>O</v>
      </c>
      <c r="C2761">
        <v>101006</v>
      </c>
      <c r="D2761">
        <v>3</v>
      </c>
      <c r="E2761" t="s">
        <v>1546</v>
      </c>
      <c r="F2761">
        <v>0.68</v>
      </c>
      <c r="H2761">
        <v>101006</v>
      </c>
      <c r="I2761">
        <v>0.23</v>
      </c>
      <c r="J2761">
        <v>1</v>
      </c>
      <c r="K2761">
        <v>0.23</v>
      </c>
      <c r="L2761" s="45">
        <f>VLOOKUP(H2761,'[1]CALCUL AS et AN'!$A$2:$AU$889,24,FALSE)</f>
        <v>0.22953999999999999</v>
      </c>
      <c r="M2761" s="48">
        <f>VLOOKUP(H2761,'[1]CALCUL AS et AN'!$A$2:$AU$889,28,FALSE)</f>
        <v>0.22953999999999999</v>
      </c>
      <c r="N2761">
        <v>0.69000000000000006</v>
      </c>
      <c r="O2761" s="45">
        <f t="shared" si="199"/>
        <v>0.68862000000000001</v>
      </c>
      <c r="P2761" s="48">
        <f t="shared" si="200"/>
        <v>0.68862000000000001</v>
      </c>
      <c r="Q2761">
        <v>0.68</v>
      </c>
      <c r="R2761" s="45">
        <f>VLOOKUP(H2761,'[1]CALCUL AS et AN'!$A$2:$AU$889,46,FALSE)</f>
        <v>0.68862000000000001</v>
      </c>
      <c r="S2761" s="48">
        <f>VLOOKUP(H2761,'[1]CALCUL AS et AN'!$A$2:$AU$889,47,FALSE)</f>
        <v>0.68862000000000001</v>
      </c>
      <c r="T2761">
        <v>2.04</v>
      </c>
      <c r="U2761" s="45">
        <f t="shared" si="201"/>
        <v>2.0658599999999998</v>
      </c>
      <c r="V2761" s="48">
        <f t="shared" si="202"/>
        <v>2.0658599999999998</v>
      </c>
      <c r="W2761" t="s">
        <v>1361</v>
      </c>
      <c r="X2761" t="s">
        <v>951</v>
      </c>
    </row>
    <row r="2762" spans="1:24" outlineLevel="2">
      <c r="A2762" t="s">
        <v>62</v>
      </c>
      <c r="B2762" s="73" t="str">
        <f t="shared" si="198"/>
        <v>O</v>
      </c>
      <c r="C2762">
        <v>174222</v>
      </c>
      <c r="D2762">
        <v>1</v>
      </c>
      <c r="E2762" t="s">
        <v>2009</v>
      </c>
      <c r="F2762">
        <v>38.67</v>
      </c>
      <c r="H2762">
        <v>174222</v>
      </c>
      <c r="I2762">
        <v>22.72</v>
      </c>
      <c r="J2762">
        <v>1</v>
      </c>
      <c r="K2762">
        <v>22.72</v>
      </c>
      <c r="L2762" s="45">
        <f>VLOOKUP(H2762,'[1]CALCUL AS et AN'!$A$2:$AU$889,24,FALSE)</f>
        <v>22.72</v>
      </c>
      <c r="M2762" s="48">
        <f>VLOOKUP(H2762,'[1]CALCUL AS et AN'!$A$2:$AU$889,28,FALSE)</f>
        <v>23.46</v>
      </c>
      <c r="N2762">
        <v>22.72</v>
      </c>
      <c r="O2762" s="45">
        <f t="shared" si="199"/>
        <v>22.72</v>
      </c>
      <c r="P2762" s="48">
        <f t="shared" si="200"/>
        <v>23.46</v>
      </c>
      <c r="Q2762">
        <v>38.67</v>
      </c>
      <c r="R2762" s="45">
        <f>VLOOKUP(H2762,'[1]CALCUL AS et AN'!$A$2:$AU$889,46,FALSE)</f>
        <v>39.76</v>
      </c>
      <c r="S2762" s="48">
        <f>VLOOKUP(H2762,'[1]CALCUL AS et AN'!$A$2:$AU$889,47,FALSE)</f>
        <v>41.055</v>
      </c>
      <c r="T2762">
        <v>38.67</v>
      </c>
      <c r="U2762" s="45">
        <f t="shared" si="201"/>
        <v>39.76</v>
      </c>
      <c r="V2762" s="48">
        <f t="shared" si="202"/>
        <v>41.055</v>
      </c>
      <c r="W2762" t="s">
        <v>1361</v>
      </c>
      <c r="X2762" t="s">
        <v>951</v>
      </c>
    </row>
    <row r="2763" spans="1:24" outlineLevel="2">
      <c r="A2763" t="s">
        <v>62</v>
      </c>
      <c r="B2763" s="73" t="str">
        <f t="shared" si="198"/>
        <v>O</v>
      </c>
      <c r="C2763" t="s">
        <v>2019</v>
      </c>
      <c r="D2763">
        <v>0.4</v>
      </c>
      <c r="E2763" t="s">
        <v>2020</v>
      </c>
      <c r="F2763">
        <v>0.41</v>
      </c>
      <c r="H2763" t="s">
        <v>2019</v>
      </c>
      <c r="I2763">
        <v>0.28999999999999998</v>
      </c>
      <c r="J2763">
        <v>1</v>
      </c>
      <c r="K2763">
        <v>0.28999999999999998</v>
      </c>
      <c r="L2763" s="45">
        <f>VLOOKUP(H2763,'[1]CALCUL AS et AN'!$A$2:$AU$889,24,FALSE)</f>
        <v>0.29067999999999999</v>
      </c>
      <c r="M2763" s="48">
        <f>VLOOKUP(H2763,'[1]CALCUL AS et AN'!$A$2:$AU$889,28,FALSE)</f>
        <v>0.29067999999999999</v>
      </c>
      <c r="N2763">
        <v>0.11599999999999999</v>
      </c>
      <c r="O2763" s="45">
        <f t="shared" si="199"/>
        <v>0.116272</v>
      </c>
      <c r="P2763" s="48">
        <f t="shared" si="200"/>
        <v>0.116272</v>
      </c>
      <c r="Q2763">
        <v>0.41</v>
      </c>
      <c r="R2763" s="45">
        <f>VLOOKUP(H2763,'[1]CALCUL AS et AN'!$A$2:$AU$889,46,FALSE)</f>
        <v>0.43601999999999996</v>
      </c>
      <c r="S2763" s="48">
        <f>VLOOKUP(H2763,'[1]CALCUL AS et AN'!$A$2:$AU$889,47,FALSE)</f>
        <v>0.43601999999999996</v>
      </c>
      <c r="T2763">
        <v>0.16400000000000001</v>
      </c>
      <c r="U2763" s="45">
        <f t="shared" si="201"/>
        <v>0.17440800000000001</v>
      </c>
      <c r="V2763" s="48">
        <f t="shared" si="202"/>
        <v>0.17440800000000001</v>
      </c>
      <c r="W2763" t="s">
        <v>1361</v>
      </c>
      <c r="X2763" t="s">
        <v>951</v>
      </c>
    </row>
    <row r="2764" spans="1:24" outlineLevel="2">
      <c r="A2764" t="s">
        <v>62</v>
      </c>
      <c r="B2764" s="73" t="str">
        <f t="shared" si="198"/>
        <v>O</v>
      </c>
      <c r="C2764" t="s">
        <v>2016</v>
      </c>
      <c r="D2764">
        <v>1.05</v>
      </c>
      <c r="E2764" t="s">
        <v>2017</v>
      </c>
      <c r="F2764">
        <v>0.41</v>
      </c>
      <c r="H2764" t="s">
        <v>2016</v>
      </c>
      <c r="I2764">
        <v>0.28999999999999998</v>
      </c>
      <c r="J2764">
        <v>1</v>
      </c>
      <c r="K2764">
        <v>0.28999999999999998</v>
      </c>
      <c r="L2764" s="45">
        <f>VLOOKUP(H2764,'[1]CALCUL AS et AN'!$A$2:$AU$889,24,FALSE)</f>
        <v>0.29067999999999999</v>
      </c>
      <c r="M2764" s="48">
        <f>VLOOKUP(H2764,'[1]CALCUL AS et AN'!$A$2:$AU$889,28,FALSE)</f>
        <v>0.29067999999999999</v>
      </c>
      <c r="N2764">
        <v>0.30449999999999999</v>
      </c>
      <c r="O2764" s="45">
        <f t="shared" si="199"/>
        <v>0.30521399999999999</v>
      </c>
      <c r="P2764" s="48">
        <f t="shared" si="200"/>
        <v>0.30521399999999999</v>
      </c>
      <c r="Q2764">
        <v>0.41</v>
      </c>
      <c r="R2764" s="45">
        <f>VLOOKUP(H2764,'[1]CALCUL AS et AN'!$A$2:$AU$889,46,FALSE)</f>
        <v>0.43601999999999996</v>
      </c>
      <c r="S2764" s="48">
        <f>VLOOKUP(H2764,'[1]CALCUL AS et AN'!$A$2:$AU$889,47,FALSE)</f>
        <v>0.43601999999999996</v>
      </c>
      <c r="T2764">
        <v>0.43049999999999999</v>
      </c>
      <c r="U2764" s="45">
        <f t="shared" si="201"/>
        <v>0.45782099999999998</v>
      </c>
      <c r="V2764" s="48">
        <f t="shared" si="202"/>
        <v>0.45782099999999998</v>
      </c>
      <c r="W2764" t="s">
        <v>1361</v>
      </c>
      <c r="X2764" t="s">
        <v>951</v>
      </c>
    </row>
    <row r="2765" spans="1:24" outlineLevel="2">
      <c r="A2765" t="s">
        <v>62</v>
      </c>
      <c r="B2765" s="73" t="str">
        <f t="shared" si="198"/>
        <v>O</v>
      </c>
      <c r="C2765" t="s">
        <v>2014</v>
      </c>
      <c r="D2765">
        <v>2</v>
      </c>
      <c r="E2765" t="s">
        <v>2015</v>
      </c>
      <c r="F2765">
        <v>1.42</v>
      </c>
      <c r="H2765" t="s">
        <v>2014</v>
      </c>
      <c r="I2765">
        <v>0.82</v>
      </c>
      <c r="J2765">
        <v>1</v>
      </c>
      <c r="K2765">
        <v>0.82</v>
      </c>
      <c r="L2765" s="45">
        <f>VLOOKUP(H2765,'[1]CALCUL AS et AN'!$A$2:$AU$889,24,FALSE)</f>
        <v>0.82179999999999997</v>
      </c>
      <c r="M2765" s="48">
        <f>VLOOKUP(H2765,'[1]CALCUL AS et AN'!$A$2:$AU$889,28,FALSE)</f>
        <v>0.82179999999999997</v>
      </c>
      <c r="N2765">
        <v>1.64</v>
      </c>
      <c r="O2765" s="45">
        <f t="shared" si="199"/>
        <v>1.6435999999999999</v>
      </c>
      <c r="P2765" s="48">
        <f t="shared" si="200"/>
        <v>1.6435999999999999</v>
      </c>
      <c r="Q2765">
        <v>1.42</v>
      </c>
      <c r="R2765" s="45">
        <f>VLOOKUP(H2765,'[1]CALCUL AS et AN'!$A$2:$AU$889,46,FALSE)</f>
        <v>1.43815</v>
      </c>
      <c r="S2765" s="48">
        <f>VLOOKUP(H2765,'[1]CALCUL AS et AN'!$A$2:$AU$889,47,FALSE)</f>
        <v>1.43815</v>
      </c>
      <c r="T2765">
        <v>2.84</v>
      </c>
      <c r="U2765" s="45">
        <f t="shared" si="201"/>
        <v>2.8763000000000001</v>
      </c>
      <c r="V2765" s="48">
        <f t="shared" si="202"/>
        <v>2.8763000000000001</v>
      </c>
      <c r="W2765" t="s">
        <v>1361</v>
      </c>
      <c r="X2765" t="s">
        <v>951</v>
      </c>
    </row>
    <row r="2766" spans="1:24" outlineLevel="2">
      <c r="A2766" t="s">
        <v>62</v>
      </c>
      <c r="B2766" s="73" t="str">
        <f t="shared" si="198"/>
        <v>O</v>
      </c>
      <c r="C2766" t="s">
        <v>2011</v>
      </c>
      <c r="D2766">
        <v>1</v>
      </c>
      <c r="E2766" t="s">
        <v>2012</v>
      </c>
      <c r="F2766">
        <v>5.23</v>
      </c>
      <c r="H2766" t="s">
        <v>2011</v>
      </c>
      <c r="I2766">
        <v>3.14</v>
      </c>
      <c r="J2766">
        <v>1</v>
      </c>
      <c r="K2766">
        <v>3.14</v>
      </c>
      <c r="L2766" s="45">
        <f>VLOOKUP(H2766,'[1]CALCUL AS et AN'!$A$2:$AU$889,24,FALSE)</f>
        <v>3.1379999999999999</v>
      </c>
      <c r="M2766" s="48">
        <f>VLOOKUP(H2766,'[1]CALCUL AS et AN'!$A$2:$AU$889,28,FALSE)</f>
        <v>3.1379999999999999</v>
      </c>
      <c r="N2766">
        <v>3.14</v>
      </c>
      <c r="O2766" s="45">
        <f t="shared" si="199"/>
        <v>3.1379999999999999</v>
      </c>
      <c r="P2766" s="48">
        <f t="shared" si="200"/>
        <v>3.1379999999999999</v>
      </c>
      <c r="Q2766">
        <v>5.23</v>
      </c>
      <c r="R2766" s="45">
        <f>VLOOKUP(H2766,'[1]CALCUL AS et AN'!$A$2:$AU$889,46,FALSE)</f>
        <v>5.4915000000000003</v>
      </c>
      <c r="S2766" s="48">
        <f>VLOOKUP(H2766,'[1]CALCUL AS et AN'!$A$2:$AU$889,47,FALSE)</f>
        <v>5.4915000000000003</v>
      </c>
      <c r="T2766">
        <v>5.23</v>
      </c>
      <c r="U2766" s="45">
        <f t="shared" si="201"/>
        <v>5.4915000000000003</v>
      </c>
      <c r="V2766" s="48">
        <f t="shared" si="202"/>
        <v>5.4915000000000003</v>
      </c>
      <c r="W2766" t="s">
        <v>1361</v>
      </c>
      <c r="X2766" t="s">
        <v>951</v>
      </c>
    </row>
    <row r="2767" spans="1:24" outlineLevel="2">
      <c r="A2767" t="s">
        <v>62</v>
      </c>
      <c r="B2767" s="73" t="str">
        <f t="shared" si="198"/>
        <v>O</v>
      </c>
      <c r="C2767" t="s">
        <v>516</v>
      </c>
      <c r="D2767">
        <v>1.5</v>
      </c>
      <c r="E2767" t="s">
        <v>517</v>
      </c>
      <c r="F2767">
        <v>29.75</v>
      </c>
      <c r="H2767" t="s">
        <v>516</v>
      </c>
      <c r="I2767">
        <v>0.89</v>
      </c>
      <c r="J2767">
        <v>1</v>
      </c>
      <c r="K2767">
        <v>0.89</v>
      </c>
      <c r="L2767" s="45">
        <f>VLOOKUP(H2767,'[1]CALCUL AS et AN'!$A$2:$AU$889,24,FALSE)</f>
        <v>0.88970000000000005</v>
      </c>
      <c r="M2767" s="48">
        <f>VLOOKUP(H2767,'[1]CALCUL AS et AN'!$A$2:$AU$889,28,FALSE)</f>
        <v>0.88970000000000005</v>
      </c>
      <c r="N2767">
        <v>1.335</v>
      </c>
      <c r="O2767" s="45">
        <f t="shared" si="199"/>
        <v>1.3345500000000001</v>
      </c>
      <c r="P2767" s="48">
        <f t="shared" si="200"/>
        <v>1.3345500000000001</v>
      </c>
      <c r="Q2767">
        <v>1.52</v>
      </c>
      <c r="R2767" s="45">
        <f>VLOOKUP(H2767,'[1]CALCUL AS et AN'!$A$2:$AU$889,46,FALSE)</f>
        <v>1.556975</v>
      </c>
      <c r="S2767" s="48">
        <f>VLOOKUP(H2767,'[1]CALCUL AS et AN'!$A$2:$AU$889,47,FALSE)</f>
        <v>1.556975</v>
      </c>
      <c r="T2767">
        <v>2.2800000000000002</v>
      </c>
      <c r="U2767" s="45">
        <f t="shared" si="201"/>
        <v>2.3354625000000002</v>
      </c>
      <c r="V2767" s="48">
        <f t="shared" si="202"/>
        <v>2.3354625000000002</v>
      </c>
      <c r="W2767" t="s">
        <v>1361</v>
      </c>
      <c r="X2767" t="s">
        <v>937</v>
      </c>
    </row>
    <row r="2768" spans="1:24" outlineLevel="2">
      <c r="A2768" t="s">
        <v>62</v>
      </c>
      <c r="B2768" s="73" t="str">
        <f t="shared" si="198"/>
        <v>O</v>
      </c>
      <c r="C2768" t="s">
        <v>2410</v>
      </c>
      <c r="D2768">
        <v>0.53</v>
      </c>
      <c r="E2768" t="s">
        <v>2411</v>
      </c>
      <c r="F2768">
        <v>75</v>
      </c>
      <c r="H2768" t="s">
        <v>2410</v>
      </c>
      <c r="I2768">
        <v>50</v>
      </c>
      <c r="J2768">
        <v>1</v>
      </c>
      <c r="K2768">
        <v>50</v>
      </c>
      <c r="L2768" s="45">
        <f>VLOOKUP(H2768,'[1]CALCUL AS et AN'!$A$2:$AU$889,24,FALSE)</f>
        <v>50</v>
      </c>
      <c r="M2768" s="48">
        <f>VLOOKUP(H2768,'[1]CALCUL AS et AN'!$A$2:$AU$889,28,FALSE)</f>
        <v>50</v>
      </c>
      <c r="N2768">
        <v>26.5</v>
      </c>
      <c r="O2768" s="45">
        <f t="shared" si="199"/>
        <v>26.5</v>
      </c>
      <c r="P2768" s="48">
        <f t="shared" si="200"/>
        <v>26.5</v>
      </c>
      <c r="Q2768">
        <v>75</v>
      </c>
      <c r="R2768" s="45">
        <f>VLOOKUP(H2768,'[1]CALCUL AS et AN'!$A$2:$AU$889,46,FALSE)</f>
        <v>75</v>
      </c>
      <c r="S2768" s="48">
        <f>VLOOKUP(H2768,'[1]CALCUL AS et AN'!$A$2:$AU$889,47,FALSE)</f>
        <v>75</v>
      </c>
      <c r="T2768">
        <v>39.75</v>
      </c>
      <c r="U2768" s="45">
        <f t="shared" si="201"/>
        <v>39.75</v>
      </c>
      <c r="V2768" s="48">
        <f t="shared" si="202"/>
        <v>39.75</v>
      </c>
      <c r="W2768" t="s">
        <v>1361</v>
      </c>
      <c r="X2768" t="s">
        <v>951</v>
      </c>
    </row>
    <row r="2769" spans="1:24" outlineLevel="2">
      <c r="A2769" t="s">
        <v>62</v>
      </c>
      <c r="B2769" s="73" t="str">
        <f t="shared" si="198"/>
        <v>O</v>
      </c>
      <c r="C2769" t="s">
        <v>1977</v>
      </c>
      <c r="D2769">
        <v>1</v>
      </c>
      <c r="E2769" t="s">
        <v>1978</v>
      </c>
      <c r="F2769">
        <v>7.78</v>
      </c>
      <c r="H2769" t="s">
        <v>1977</v>
      </c>
      <c r="I2769">
        <v>5.56</v>
      </c>
      <c r="J2769">
        <v>1</v>
      </c>
      <c r="K2769">
        <v>5.56</v>
      </c>
      <c r="L2769" s="45">
        <f>VLOOKUP(H2769,'[1]CALCUL AS et AN'!$A$2:$AU$889,24,FALSE)</f>
        <v>5.56</v>
      </c>
      <c r="M2769" s="48">
        <f>VLOOKUP(H2769,'[1]CALCUL AS et AN'!$A$2:$AU$889,28,FALSE)</f>
        <v>5.56</v>
      </c>
      <c r="N2769">
        <v>5.56</v>
      </c>
      <c r="O2769" s="45">
        <f t="shared" si="199"/>
        <v>5.56</v>
      </c>
      <c r="P2769" s="48">
        <f t="shared" si="200"/>
        <v>5.56</v>
      </c>
      <c r="Q2769">
        <v>7.78</v>
      </c>
      <c r="R2769" s="45">
        <f>VLOOKUP(H2769,'[1]CALCUL AS et AN'!$A$2:$AU$889,46,FALSE)</f>
        <v>8.34</v>
      </c>
      <c r="S2769" s="48">
        <f>VLOOKUP(H2769,'[1]CALCUL AS et AN'!$A$2:$AU$889,47,FALSE)</f>
        <v>8.34</v>
      </c>
      <c r="T2769">
        <v>7.78</v>
      </c>
      <c r="U2769" s="45">
        <f t="shared" si="201"/>
        <v>8.34</v>
      </c>
      <c r="V2769" s="48">
        <f t="shared" si="202"/>
        <v>8.34</v>
      </c>
      <c r="W2769" t="s">
        <v>1361</v>
      </c>
      <c r="X2769" t="s">
        <v>951</v>
      </c>
    </row>
    <row r="2770" spans="1:24" outlineLevel="2">
      <c r="A2770" t="s">
        <v>62</v>
      </c>
      <c r="B2770" s="73" t="str">
        <f t="shared" si="198"/>
        <v>O</v>
      </c>
      <c r="C2770" t="s">
        <v>2022</v>
      </c>
      <c r="D2770">
        <v>1</v>
      </c>
      <c r="E2770" t="s">
        <v>2023</v>
      </c>
      <c r="F2770">
        <v>6.05</v>
      </c>
      <c r="H2770" t="s">
        <v>2022</v>
      </c>
      <c r="I2770">
        <v>2.69</v>
      </c>
      <c r="J2770">
        <v>1</v>
      </c>
      <c r="K2770">
        <v>2.69</v>
      </c>
      <c r="L2770" s="45">
        <f>VLOOKUP(H2770,'[1]CALCUL AS et AN'!$A$2:$AU$889,24,FALSE)</f>
        <v>2.69</v>
      </c>
      <c r="M2770" s="48">
        <f>VLOOKUP(H2770,'[1]CALCUL AS et AN'!$A$2:$AU$889,28,FALSE)</f>
        <v>2.69</v>
      </c>
      <c r="N2770">
        <v>2.69</v>
      </c>
      <c r="O2770" s="45">
        <f t="shared" si="199"/>
        <v>2.69</v>
      </c>
      <c r="P2770" s="48">
        <f t="shared" si="200"/>
        <v>2.69</v>
      </c>
      <c r="Q2770">
        <v>6.05</v>
      </c>
      <c r="R2770" s="45">
        <f>VLOOKUP(H2770,'[1]CALCUL AS et AN'!$A$2:$AU$889,46,FALSE)</f>
        <v>6.7249999999999996</v>
      </c>
      <c r="S2770" s="48">
        <f>VLOOKUP(H2770,'[1]CALCUL AS et AN'!$A$2:$AU$889,47,FALSE)</f>
        <v>6.7249999999999996</v>
      </c>
      <c r="T2770">
        <v>6.05</v>
      </c>
      <c r="U2770" s="45">
        <f t="shared" si="201"/>
        <v>6.7249999999999996</v>
      </c>
      <c r="V2770" s="48">
        <f t="shared" si="202"/>
        <v>6.7249999999999996</v>
      </c>
      <c r="W2770" t="s">
        <v>1361</v>
      </c>
      <c r="X2770" t="s">
        <v>951</v>
      </c>
    </row>
    <row r="2771" spans="1:24" outlineLevel="2">
      <c r="A2771" t="s">
        <v>62</v>
      </c>
      <c r="B2771" s="73" t="str">
        <f t="shared" ref="B2771:B2834" si="203">MID(A2771,7,100)</f>
        <v>O</v>
      </c>
      <c r="C2771" t="s">
        <v>1975</v>
      </c>
      <c r="D2771">
        <v>1</v>
      </c>
      <c r="E2771" t="s">
        <v>1976</v>
      </c>
      <c r="F2771">
        <v>7.73</v>
      </c>
      <c r="H2771" t="s">
        <v>1975</v>
      </c>
      <c r="I2771">
        <v>5.52</v>
      </c>
      <c r="J2771">
        <v>1</v>
      </c>
      <c r="K2771">
        <v>5.52</v>
      </c>
      <c r="L2771" s="45">
        <f>VLOOKUP(H2771,'[1]CALCUL AS et AN'!$A$2:$AU$889,24,FALSE)</f>
        <v>5.52</v>
      </c>
      <c r="M2771" s="48">
        <f>VLOOKUP(H2771,'[1]CALCUL AS et AN'!$A$2:$AU$889,28,FALSE)</f>
        <v>6.63</v>
      </c>
      <c r="N2771">
        <v>5.52</v>
      </c>
      <c r="O2771" s="45">
        <f t="shared" si="199"/>
        <v>5.52</v>
      </c>
      <c r="P2771" s="48">
        <f t="shared" si="200"/>
        <v>6.63</v>
      </c>
      <c r="Q2771">
        <v>7.73</v>
      </c>
      <c r="R2771" s="45">
        <f>VLOOKUP(H2771,'[1]CALCUL AS et AN'!$A$2:$AU$889,46,FALSE)</f>
        <v>8.2799999999999994</v>
      </c>
      <c r="S2771" s="48">
        <f>VLOOKUP(H2771,'[1]CALCUL AS et AN'!$A$2:$AU$889,47,FALSE)</f>
        <v>9.9450000000000003</v>
      </c>
      <c r="T2771">
        <v>7.73</v>
      </c>
      <c r="U2771" s="45">
        <f t="shared" si="201"/>
        <v>8.2799999999999994</v>
      </c>
      <c r="V2771" s="48">
        <f t="shared" si="202"/>
        <v>9.9450000000000003</v>
      </c>
      <c r="W2771" t="s">
        <v>1361</v>
      </c>
      <c r="X2771" t="s">
        <v>951</v>
      </c>
    </row>
    <row r="2772" spans="1:24" outlineLevel="2">
      <c r="A2772" t="s">
        <v>62</v>
      </c>
      <c r="B2772" s="73" t="str">
        <f t="shared" si="203"/>
        <v>O</v>
      </c>
      <c r="C2772" t="s">
        <v>432</v>
      </c>
      <c r="D2772">
        <v>1</v>
      </c>
      <c r="E2772" t="s">
        <v>433</v>
      </c>
      <c r="F2772">
        <v>27</v>
      </c>
      <c r="H2772" t="s">
        <v>432</v>
      </c>
      <c r="I2772">
        <v>18.72</v>
      </c>
      <c r="J2772">
        <v>1</v>
      </c>
      <c r="K2772">
        <v>18.72</v>
      </c>
      <c r="L2772" s="45">
        <f>VLOOKUP(H2772,'[1]CALCUL AS et AN'!$A$2:$AU$889,24,FALSE)</f>
        <v>18.72</v>
      </c>
      <c r="M2772" s="48">
        <f>VLOOKUP(H2772,'[1]CALCUL AS et AN'!$A$2:$AU$889,28,FALSE)</f>
        <v>18.72</v>
      </c>
      <c r="N2772">
        <v>18.72</v>
      </c>
      <c r="O2772" s="45">
        <f t="shared" si="199"/>
        <v>18.72</v>
      </c>
      <c r="P2772" s="48">
        <f t="shared" si="200"/>
        <v>18.72</v>
      </c>
      <c r="Q2772">
        <v>27</v>
      </c>
      <c r="R2772" s="45">
        <f>VLOOKUP(H2772,'[1]CALCUL AS et AN'!$A$2:$AU$889,46,FALSE)</f>
        <v>28.08</v>
      </c>
      <c r="S2772" s="48">
        <f>VLOOKUP(H2772,'[1]CALCUL AS et AN'!$A$2:$AU$889,47,FALSE)</f>
        <v>28.08</v>
      </c>
      <c r="T2772">
        <v>27</v>
      </c>
      <c r="U2772" s="45">
        <f t="shared" si="201"/>
        <v>28.08</v>
      </c>
      <c r="V2772" s="48">
        <f t="shared" si="202"/>
        <v>28.08</v>
      </c>
      <c r="W2772" t="s">
        <v>1361</v>
      </c>
      <c r="X2772" t="s">
        <v>937</v>
      </c>
    </row>
    <row r="2773" spans="1:24" outlineLevel="1">
      <c r="A2773" s="73" t="s">
        <v>3263</v>
      </c>
      <c r="B2773" s="73" t="str">
        <f t="shared" si="203"/>
        <v>MCOFPRO</v>
      </c>
      <c r="N2773">
        <f>SUBTOTAL(9,N2761:N2772)</f>
        <v>88.935500000000005</v>
      </c>
      <c r="O2773" s="45">
        <f>SUBTOTAL(9,O2761:O2772)</f>
        <v>88.936256</v>
      </c>
      <c r="P2773" s="48">
        <f>SUBTOTAL(9,P2761:P2772)</f>
        <v>90.786255999999995</v>
      </c>
      <c r="T2773">
        <f>SUBTOTAL(9,T2761:T2772)</f>
        <v>139.96450000000002</v>
      </c>
      <c r="U2773" s="45">
        <f>SUBTOTAL(9,U2761:U2772)</f>
        <v>144.33635149999998</v>
      </c>
      <c r="V2773" s="48">
        <f>SUBTOTAL(9,V2761:V2772)</f>
        <v>147.29635150000001</v>
      </c>
    </row>
    <row r="2774" spans="1:24" outlineLevel="2">
      <c r="A2774" t="s">
        <v>169</v>
      </c>
      <c r="B2774" s="73" t="str">
        <f t="shared" si="203"/>
        <v>6EH</v>
      </c>
      <c r="C2774">
        <v>8210707018</v>
      </c>
      <c r="D2774">
        <v>50</v>
      </c>
      <c r="E2774" t="s">
        <v>2090</v>
      </c>
      <c r="F2774">
        <v>0.158</v>
      </c>
      <c r="H2774">
        <v>8210707018</v>
      </c>
      <c r="I2774">
        <v>0.11</v>
      </c>
      <c r="J2774">
        <v>1</v>
      </c>
      <c r="K2774">
        <v>0.11</v>
      </c>
      <c r="L2774" s="45">
        <f>VLOOKUP(H2774,'[1]CALCUL AS et AN'!$A$2:$AU$889,24,FALSE)</f>
        <v>0.1056</v>
      </c>
      <c r="M2774" s="48">
        <f>VLOOKUP(H2774,'[1]CALCUL AS et AN'!$A$2:$AU$889,28,FALSE)</f>
        <v>0.1056</v>
      </c>
      <c r="N2774">
        <v>5.5</v>
      </c>
      <c r="O2774" s="45">
        <f t="shared" si="199"/>
        <v>5.28</v>
      </c>
      <c r="P2774" s="48">
        <f t="shared" si="200"/>
        <v>5.28</v>
      </c>
      <c r="Q2774">
        <v>0.12</v>
      </c>
      <c r="R2774" s="45">
        <f>VLOOKUP(H2774,'[1]CALCUL AS et AN'!$A$2:$AU$889,46,FALSE)</f>
        <v>0.15839999999999999</v>
      </c>
      <c r="S2774" s="48">
        <f>VLOOKUP(H2774,'[1]CALCUL AS et AN'!$A$2:$AU$889,47,FALSE)</f>
        <v>0.15839999999999999</v>
      </c>
      <c r="T2774">
        <v>6</v>
      </c>
      <c r="U2774" s="45">
        <f t="shared" si="201"/>
        <v>7.919999999999999</v>
      </c>
      <c r="V2774" s="48">
        <f t="shared" si="202"/>
        <v>7.919999999999999</v>
      </c>
      <c r="W2774" t="s">
        <v>1361</v>
      </c>
      <c r="X2774" t="s">
        <v>951</v>
      </c>
    </row>
    <row r="2775" spans="1:24" outlineLevel="2">
      <c r="A2775" t="s">
        <v>169</v>
      </c>
      <c r="B2775" s="73" t="str">
        <f t="shared" si="203"/>
        <v>6EH</v>
      </c>
      <c r="C2775" t="s">
        <v>2329</v>
      </c>
      <c r="D2775">
        <v>0.4</v>
      </c>
      <c r="E2775" t="s">
        <v>2328</v>
      </c>
      <c r="F2775">
        <v>18.91</v>
      </c>
      <c r="H2775" t="s">
        <v>2329</v>
      </c>
      <c r="I2775">
        <v>12.41</v>
      </c>
      <c r="J2775">
        <v>1</v>
      </c>
      <c r="K2775">
        <v>12.41</v>
      </c>
      <c r="L2775" s="45">
        <f>VLOOKUP(H2775,'[1]CALCUL AS et AN'!$A$2:$AU$889,24,FALSE)</f>
        <v>12.41</v>
      </c>
      <c r="M2775" s="48">
        <f>VLOOKUP(H2775,'[1]CALCUL AS et AN'!$A$2:$AU$889,28,FALSE)</f>
        <v>12.41</v>
      </c>
      <c r="N2775">
        <v>4.9640000000000004</v>
      </c>
      <c r="O2775" s="45">
        <f t="shared" si="199"/>
        <v>4.9640000000000004</v>
      </c>
      <c r="P2775" s="48">
        <f t="shared" si="200"/>
        <v>4.9640000000000004</v>
      </c>
      <c r="Q2775">
        <v>18.91</v>
      </c>
      <c r="R2775" s="45">
        <f>VLOOKUP(H2775,'[1]CALCUL AS et AN'!$A$2:$AU$889,46,FALSE)</f>
        <v>18.615000000000002</v>
      </c>
      <c r="S2775" s="48">
        <f>VLOOKUP(H2775,'[1]CALCUL AS et AN'!$A$2:$AU$889,47,FALSE)</f>
        <v>18.615000000000002</v>
      </c>
      <c r="T2775">
        <v>7.5640000000000001</v>
      </c>
      <c r="U2775" s="45">
        <f t="shared" si="201"/>
        <v>7.4460000000000015</v>
      </c>
      <c r="V2775" s="48">
        <f t="shared" si="202"/>
        <v>7.4460000000000015</v>
      </c>
      <c r="W2775" t="s">
        <v>1361</v>
      </c>
      <c r="X2775" t="s">
        <v>937</v>
      </c>
    </row>
    <row r="2776" spans="1:24" outlineLevel="2">
      <c r="A2776" t="s">
        <v>169</v>
      </c>
      <c r="B2776" s="73" t="str">
        <f t="shared" si="203"/>
        <v>6EH</v>
      </c>
      <c r="C2776" t="s">
        <v>650</v>
      </c>
      <c r="D2776">
        <v>7</v>
      </c>
      <c r="E2776" t="s">
        <v>2047</v>
      </c>
      <c r="F2776">
        <v>11.27</v>
      </c>
      <c r="H2776" t="s">
        <v>650</v>
      </c>
      <c r="I2776">
        <v>7.05</v>
      </c>
      <c r="J2776">
        <v>1</v>
      </c>
      <c r="K2776">
        <v>7.05</v>
      </c>
      <c r="L2776" s="45">
        <f>VLOOKUP(H2776,'[1]CALCUL AS et AN'!$A$2:$AU$889,24,FALSE)</f>
        <v>7.05</v>
      </c>
      <c r="M2776" s="48">
        <f>VLOOKUP(H2776,'[1]CALCUL AS et AN'!$A$2:$AU$889,28,FALSE)</f>
        <v>7.4</v>
      </c>
      <c r="N2776">
        <v>49.35</v>
      </c>
      <c r="O2776" s="45">
        <f t="shared" si="199"/>
        <v>49.35</v>
      </c>
      <c r="P2776" s="48">
        <f t="shared" si="200"/>
        <v>51.800000000000004</v>
      </c>
      <c r="Q2776">
        <v>11.27</v>
      </c>
      <c r="R2776" s="45">
        <f>VLOOKUP(H2776,'[1]CALCUL AS et AN'!$A$2:$AU$889,46,FALSE)</f>
        <v>8.8125</v>
      </c>
      <c r="S2776" s="48">
        <f>VLOOKUP(H2776,'[1]CALCUL AS et AN'!$A$2:$AU$889,47,FALSE)</f>
        <v>9.25</v>
      </c>
      <c r="T2776">
        <v>78.89</v>
      </c>
      <c r="U2776" s="45">
        <f t="shared" si="201"/>
        <v>61.6875</v>
      </c>
      <c r="V2776" s="48">
        <f t="shared" si="202"/>
        <v>64.75</v>
      </c>
      <c r="W2776" t="s">
        <v>1361</v>
      </c>
      <c r="X2776" t="s">
        <v>937</v>
      </c>
    </row>
    <row r="2777" spans="1:24" outlineLevel="2">
      <c r="A2777" t="s">
        <v>169</v>
      </c>
      <c r="B2777" s="73" t="str">
        <f t="shared" si="203"/>
        <v>6EH</v>
      </c>
      <c r="C2777" t="s">
        <v>572</v>
      </c>
      <c r="D2777">
        <v>4</v>
      </c>
      <c r="E2777" t="s">
        <v>573</v>
      </c>
      <c r="F2777">
        <v>20.91</v>
      </c>
      <c r="H2777" t="s">
        <v>572</v>
      </c>
      <c r="I2777">
        <v>14.64</v>
      </c>
      <c r="J2777">
        <v>1</v>
      </c>
      <c r="K2777">
        <v>14.64</v>
      </c>
      <c r="L2777" s="45">
        <f>VLOOKUP(H2777,'[1]CALCUL AS et AN'!$A$2:$AU$889,24,FALSE)</f>
        <v>14.64</v>
      </c>
      <c r="M2777" s="48">
        <f>VLOOKUP(H2777,'[1]CALCUL AS et AN'!$A$2:$AU$889,28,FALSE)</f>
        <v>15.811200000000001</v>
      </c>
      <c r="N2777">
        <v>58.56</v>
      </c>
      <c r="O2777" s="45">
        <f t="shared" si="199"/>
        <v>58.56</v>
      </c>
      <c r="P2777" s="48">
        <f t="shared" si="200"/>
        <v>63.244800000000005</v>
      </c>
      <c r="Q2777">
        <v>20.91</v>
      </c>
      <c r="R2777" s="45">
        <f>VLOOKUP(H2777,'[1]CALCUL AS et AN'!$A$2:$AU$889,46,FALSE)</f>
        <v>21.96</v>
      </c>
      <c r="S2777" s="48">
        <f>VLOOKUP(H2777,'[1]CALCUL AS et AN'!$A$2:$AU$889,47,FALSE)</f>
        <v>23.716800000000003</v>
      </c>
      <c r="T2777">
        <v>83.64</v>
      </c>
      <c r="U2777" s="45">
        <f t="shared" si="201"/>
        <v>87.84</v>
      </c>
      <c r="V2777" s="48">
        <f t="shared" si="202"/>
        <v>94.867200000000011</v>
      </c>
      <c r="W2777" t="s">
        <v>1361</v>
      </c>
      <c r="X2777" t="s">
        <v>937</v>
      </c>
    </row>
    <row r="2778" spans="1:24" outlineLevel="2">
      <c r="A2778" t="s">
        <v>169</v>
      </c>
      <c r="B2778" s="73" t="str">
        <f t="shared" si="203"/>
        <v>6EH</v>
      </c>
      <c r="C2778" t="s">
        <v>2129</v>
      </c>
      <c r="D2778">
        <v>2</v>
      </c>
      <c r="E2778" t="s">
        <v>2130</v>
      </c>
      <c r="F2778">
        <v>10.98</v>
      </c>
      <c r="H2778" t="s">
        <v>2129</v>
      </c>
      <c r="I2778">
        <v>7.32</v>
      </c>
      <c r="J2778">
        <v>1</v>
      </c>
      <c r="K2778">
        <v>7.32</v>
      </c>
      <c r="L2778" s="45">
        <f>VLOOKUP(H2778,'[1]CALCUL AS et AN'!$A$2:$AU$889,24,FALSE)</f>
        <v>7.32</v>
      </c>
      <c r="M2778" s="48">
        <f>VLOOKUP(H2778,'[1]CALCUL AS et AN'!$A$2:$AU$889,28,FALSE)</f>
        <v>7.9056000000000006</v>
      </c>
      <c r="N2778">
        <v>14.64</v>
      </c>
      <c r="O2778" s="45">
        <f t="shared" si="199"/>
        <v>14.64</v>
      </c>
      <c r="P2778" s="48">
        <f t="shared" si="200"/>
        <v>15.811200000000001</v>
      </c>
      <c r="Q2778">
        <v>10.98</v>
      </c>
      <c r="R2778" s="45">
        <f>VLOOKUP(H2778,'[1]CALCUL AS et AN'!$A$2:$AU$889,46,FALSE)</f>
        <v>10.98</v>
      </c>
      <c r="S2778" s="48">
        <f>VLOOKUP(H2778,'[1]CALCUL AS et AN'!$A$2:$AU$889,47,FALSE)</f>
        <v>11.858400000000001</v>
      </c>
      <c r="T2778">
        <v>21.96</v>
      </c>
      <c r="U2778" s="45">
        <f t="shared" si="201"/>
        <v>21.96</v>
      </c>
      <c r="V2778" s="48">
        <f t="shared" si="202"/>
        <v>23.716800000000003</v>
      </c>
      <c r="W2778" t="s">
        <v>1361</v>
      </c>
      <c r="X2778" t="s">
        <v>951</v>
      </c>
    </row>
    <row r="2779" spans="1:24" outlineLevel="2">
      <c r="A2779" t="s">
        <v>169</v>
      </c>
      <c r="B2779" s="73" t="str">
        <f t="shared" si="203"/>
        <v>6EH</v>
      </c>
      <c r="C2779" t="s">
        <v>2410</v>
      </c>
      <c r="D2779">
        <v>0.2</v>
      </c>
      <c r="E2779" t="s">
        <v>2411</v>
      </c>
      <c r="F2779">
        <v>75</v>
      </c>
      <c r="H2779" t="s">
        <v>2410</v>
      </c>
      <c r="I2779">
        <v>50</v>
      </c>
      <c r="J2779">
        <v>1</v>
      </c>
      <c r="K2779">
        <v>50</v>
      </c>
      <c r="L2779" s="45">
        <f>VLOOKUP(H2779,'[1]CALCUL AS et AN'!$A$2:$AU$889,24,FALSE)</f>
        <v>50</v>
      </c>
      <c r="M2779" s="48">
        <f>VLOOKUP(H2779,'[1]CALCUL AS et AN'!$A$2:$AU$889,28,FALSE)</f>
        <v>50</v>
      </c>
      <c r="N2779">
        <v>10</v>
      </c>
      <c r="O2779" s="45">
        <f t="shared" si="199"/>
        <v>10</v>
      </c>
      <c r="P2779" s="48">
        <f t="shared" si="200"/>
        <v>10</v>
      </c>
      <c r="Q2779">
        <v>75</v>
      </c>
      <c r="R2779" s="45">
        <f>VLOOKUP(H2779,'[1]CALCUL AS et AN'!$A$2:$AU$889,46,FALSE)</f>
        <v>75</v>
      </c>
      <c r="S2779" s="48">
        <f>VLOOKUP(H2779,'[1]CALCUL AS et AN'!$A$2:$AU$889,47,FALSE)</f>
        <v>75</v>
      </c>
      <c r="T2779">
        <v>15</v>
      </c>
      <c r="U2779" s="45">
        <f t="shared" si="201"/>
        <v>15</v>
      </c>
      <c r="V2779" s="48">
        <f t="shared" si="202"/>
        <v>15</v>
      </c>
      <c r="W2779" t="s">
        <v>1361</v>
      </c>
      <c r="X2779" t="s">
        <v>951</v>
      </c>
    </row>
    <row r="2780" spans="1:24" outlineLevel="1">
      <c r="A2780" s="73" t="s">
        <v>3264</v>
      </c>
      <c r="B2780" s="73" t="str">
        <f t="shared" si="203"/>
        <v>CARECO6EH</v>
      </c>
      <c r="N2780">
        <f>SUBTOTAL(9,N2774:N2779)</f>
        <v>143.01400000000001</v>
      </c>
      <c r="O2780" s="45">
        <f>SUBTOTAL(9,O2774:O2779)</f>
        <v>142.79399999999998</v>
      </c>
      <c r="P2780" s="48">
        <f>SUBTOTAL(9,P2774:P2779)</f>
        <v>151.10000000000002</v>
      </c>
      <c r="T2780">
        <f>SUBTOTAL(9,T2774:T2779)</f>
        <v>213.054</v>
      </c>
      <c r="U2780" s="45">
        <f>SUBTOTAL(9,U2774:U2779)</f>
        <v>201.85350000000003</v>
      </c>
      <c r="V2780" s="48">
        <f>SUBTOTAL(9,V2774:V2779)</f>
        <v>213.70000000000002</v>
      </c>
    </row>
    <row r="2781" spans="1:24" outlineLevel="2">
      <c r="A2781" t="s">
        <v>240</v>
      </c>
      <c r="B2781" s="73" t="str">
        <f t="shared" si="203"/>
        <v/>
      </c>
      <c r="C2781" t="s">
        <v>2470</v>
      </c>
      <c r="D2781">
        <v>1</v>
      </c>
      <c r="E2781" t="s">
        <v>2471</v>
      </c>
      <c r="F2781">
        <v>0.08</v>
      </c>
      <c r="H2781" t="s">
        <v>2470</v>
      </c>
      <c r="I2781">
        <v>7.0000000000000007E-2</v>
      </c>
      <c r="J2781">
        <v>1</v>
      </c>
      <c r="K2781">
        <v>7.0000000000000007E-2</v>
      </c>
      <c r="L2781" s="45">
        <f>VLOOKUP(H2781,'[1]CALCUL AS et AN'!$A$2:$AU$889,24,FALSE)</f>
        <v>7.1999999999999995E-2</v>
      </c>
      <c r="M2781" s="48">
        <f>VLOOKUP(H2781,'[1]CALCUL AS et AN'!$A$2:$AU$889,28,FALSE)</f>
        <v>7.1999999999999995E-2</v>
      </c>
      <c r="N2781">
        <v>7.0000000000000007E-2</v>
      </c>
      <c r="O2781" s="45">
        <f t="shared" si="199"/>
        <v>7.1999999999999995E-2</v>
      </c>
      <c r="P2781" s="48">
        <f t="shared" si="200"/>
        <v>7.1999999999999995E-2</v>
      </c>
      <c r="Q2781">
        <v>0.08</v>
      </c>
      <c r="R2781" s="45">
        <f>VLOOKUP(H2781,'[1]CALCUL AS et AN'!$A$2:$AU$889,46,FALSE)</f>
        <v>0.10799999999999998</v>
      </c>
      <c r="S2781" s="48">
        <f>VLOOKUP(H2781,'[1]CALCUL AS et AN'!$A$2:$AU$889,47,FALSE)</f>
        <v>0.10799999999999998</v>
      </c>
      <c r="T2781">
        <v>0.08</v>
      </c>
      <c r="U2781" s="45">
        <f t="shared" si="201"/>
        <v>0.10799999999999998</v>
      </c>
      <c r="V2781" s="48">
        <f t="shared" si="202"/>
        <v>0.10799999999999998</v>
      </c>
      <c r="W2781" t="s">
        <v>1361</v>
      </c>
      <c r="X2781" t="s">
        <v>951</v>
      </c>
    </row>
    <row r="2782" spans="1:24" outlineLevel="2">
      <c r="A2782" t="s">
        <v>240</v>
      </c>
      <c r="B2782" s="73" t="str">
        <f t="shared" si="203"/>
        <v/>
      </c>
      <c r="C2782" t="s">
        <v>2466</v>
      </c>
      <c r="D2782">
        <v>1</v>
      </c>
      <c r="E2782" t="s">
        <v>2467</v>
      </c>
      <c r="F2782">
        <v>0.90200000000000002</v>
      </c>
      <c r="H2782" t="s">
        <v>2466</v>
      </c>
      <c r="I2782">
        <v>0.6</v>
      </c>
      <c r="J2782">
        <v>1</v>
      </c>
      <c r="K2782">
        <v>0.6</v>
      </c>
      <c r="L2782" s="45">
        <f>VLOOKUP(H2782,'[1]CALCUL AS et AN'!$A$2:$AU$889,24,FALSE)</f>
        <v>0.60099999999999998</v>
      </c>
      <c r="M2782" s="48">
        <f>VLOOKUP(H2782,'[1]CALCUL AS et AN'!$A$2:$AU$889,28,FALSE)</f>
        <v>0.60099999999999998</v>
      </c>
      <c r="N2782">
        <v>0.6</v>
      </c>
      <c r="O2782" s="45">
        <f t="shared" si="199"/>
        <v>0.60099999999999998</v>
      </c>
      <c r="P2782" s="48">
        <f t="shared" si="200"/>
        <v>0.60099999999999998</v>
      </c>
      <c r="Q2782">
        <v>0.90200000000000002</v>
      </c>
      <c r="R2782" s="45">
        <f>VLOOKUP(H2782,'[1]CALCUL AS et AN'!$A$2:$AU$889,46,FALSE)</f>
        <v>0.90149999999999997</v>
      </c>
      <c r="S2782" s="48">
        <f>VLOOKUP(H2782,'[1]CALCUL AS et AN'!$A$2:$AU$889,47,FALSE)</f>
        <v>0.90149999999999997</v>
      </c>
      <c r="T2782">
        <v>0.90200000000000002</v>
      </c>
      <c r="U2782" s="45">
        <f t="shared" si="201"/>
        <v>0.90149999999999997</v>
      </c>
      <c r="V2782" s="48">
        <f t="shared" si="202"/>
        <v>0.90149999999999997</v>
      </c>
      <c r="W2782" t="s">
        <v>1361</v>
      </c>
      <c r="X2782" t="s">
        <v>951</v>
      </c>
    </row>
    <row r="2783" spans="1:24" outlineLevel="2">
      <c r="A2783" t="s">
        <v>240</v>
      </c>
      <c r="B2783" s="73" t="str">
        <f t="shared" si="203"/>
        <v/>
      </c>
      <c r="C2783">
        <v>101007</v>
      </c>
      <c r="D2783">
        <v>1</v>
      </c>
      <c r="E2783" t="s">
        <v>1544</v>
      </c>
      <c r="F2783">
        <v>2.2400000000000002</v>
      </c>
      <c r="H2783">
        <v>101007</v>
      </c>
      <c r="I2783">
        <v>1.5</v>
      </c>
      <c r="J2783">
        <v>1</v>
      </c>
      <c r="K2783">
        <v>1.5</v>
      </c>
      <c r="L2783" s="45">
        <f>VLOOKUP(H2783,'[1]CALCUL AS et AN'!$A$2:$AU$889,24,FALSE)</f>
        <v>1.5</v>
      </c>
      <c r="M2783" s="48">
        <f>VLOOKUP(H2783,'[1]CALCUL AS et AN'!$A$2:$AU$889,28,FALSE)</f>
        <v>1.5</v>
      </c>
      <c r="N2783">
        <v>1.5</v>
      </c>
      <c r="O2783" s="45">
        <f t="shared" si="199"/>
        <v>1.5</v>
      </c>
      <c r="P2783" s="48">
        <f t="shared" si="200"/>
        <v>1.5</v>
      </c>
      <c r="Q2783">
        <v>2.2400000000000002</v>
      </c>
      <c r="R2783" s="45">
        <f>VLOOKUP(H2783,'[1]CALCUL AS et AN'!$A$2:$AU$889,46,FALSE)</f>
        <v>2.25</v>
      </c>
      <c r="S2783" s="48">
        <f>VLOOKUP(H2783,'[1]CALCUL AS et AN'!$A$2:$AU$889,47,FALSE)</f>
        <v>2.25</v>
      </c>
      <c r="T2783">
        <v>2.2400000000000002</v>
      </c>
      <c r="U2783" s="45">
        <f t="shared" si="201"/>
        <v>2.25</v>
      </c>
      <c r="V2783" s="48">
        <f t="shared" si="202"/>
        <v>2.25</v>
      </c>
      <c r="W2783" t="s">
        <v>1361</v>
      </c>
      <c r="X2783" t="s">
        <v>951</v>
      </c>
    </row>
    <row r="2784" spans="1:24" outlineLevel="2">
      <c r="A2784" t="s">
        <v>240</v>
      </c>
      <c r="B2784" s="73" t="str">
        <f t="shared" si="203"/>
        <v/>
      </c>
      <c r="C2784" t="s">
        <v>2362</v>
      </c>
      <c r="D2784">
        <v>1</v>
      </c>
      <c r="E2784" t="s">
        <v>2363</v>
      </c>
      <c r="F2784">
        <v>1.9E-2</v>
      </c>
      <c r="H2784" t="s">
        <v>2362</v>
      </c>
      <c r="I2784">
        <v>0.13</v>
      </c>
      <c r="J2784">
        <v>1</v>
      </c>
      <c r="K2784">
        <v>0.13</v>
      </c>
      <c r="L2784" s="45">
        <f>VLOOKUP(H2784,'[1]CALCUL AS et AN'!$A$2:$AU$889,24,FALSE)</f>
        <v>0.12720000000000001</v>
      </c>
      <c r="M2784" s="48">
        <f>VLOOKUP(H2784,'[1]CALCUL AS et AN'!$A$2:$AU$889,28,FALSE)</f>
        <v>0.12720000000000001</v>
      </c>
      <c r="N2784">
        <v>0.13</v>
      </c>
      <c r="O2784" s="45">
        <f t="shared" si="199"/>
        <v>0.12720000000000001</v>
      </c>
      <c r="P2784" s="48">
        <f t="shared" si="200"/>
        <v>0.12720000000000001</v>
      </c>
      <c r="Q2784">
        <v>1.9E-2</v>
      </c>
      <c r="R2784" s="45">
        <f>VLOOKUP(H2784,'[1]CALCUL AS et AN'!$A$2:$AU$889,46,FALSE)</f>
        <v>0.19080000000000003</v>
      </c>
      <c r="S2784" s="48">
        <f>VLOOKUP(H2784,'[1]CALCUL AS et AN'!$A$2:$AU$889,47,FALSE)</f>
        <v>0.19080000000000003</v>
      </c>
      <c r="T2784">
        <v>1.9E-2</v>
      </c>
      <c r="U2784" s="45">
        <f t="shared" si="201"/>
        <v>0.19080000000000003</v>
      </c>
      <c r="V2784" s="48">
        <f t="shared" si="202"/>
        <v>0.19080000000000003</v>
      </c>
      <c r="W2784" t="s">
        <v>1361</v>
      </c>
      <c r="X2784" t="s">
        <v>951</v>
      </c>
    </row>
    <row r="2785" spans="1:24" outlineLevel="2">
      <c r="A2785" t="s">
        <v>240</v>
      </c>
      <c r="B2785" s="73" t="str">
        <f t="shared" si="203"/>
        <v/>
      </c>
      <c r="C2785" t="s">
        <v>1516</v>
      </c>
      <c r="D2785">
        <v>0.5</v>
      </c>
      <c r="E2785" t="s">
        <v>1517</v>
      </c>
      <c r="F2785">
        <v>5.59</v>
      </c>
      <c r="H2785" t="s">
        <v>1516</v>
      </c>
      <c r="I2785">
        <v>1.99</v>
      </c>
      <c r="J2785">
        <v>0.33</v>
      </c>
      <c r="K2785">
        <v>6.0303030303030303</v>
      </c>
      <c r="L2785" s="45">
        <f>VLOOKUP(H2785,'[1]CALCUL AS et AN'!$A$2:$AU$889,24,FALSE)</f>
        <v>1.9910000000000001</v>
      </c>
      <c r="M2785" s="48">
        <f>VLOOKUP(H2785,'[1]CALCUL AS et AN'!$A$2:$AU$889,28,FALSE)</f>
        <v>2.1579999999999999</v>
      </c>
      <c r="N2785">
        <v>3.0151515151515151</v>
      </c>
      <c r="O2785" s="45">
        <f t="shared" si="199"/>
        <v>0.99550000000000005</v>
      </c>
      <c r="P2785" s="48">
        <f t="shared" si="200"/>
        <v>1.079</v>
      </c>
      <c r="Q2785">
        <v>5.59</v>
      </c>
      <c r="R2785" s="45">
        <f>VLOOKUP(H2785,'[1]CALCUL AS et AN'!$A$2:$AU$889,46,FALSE)</f>
        <v>2.6480300000000003</v>
      </c>
      <c r="S2785" s="48">
        <f>VLOOKUP(H2785,'[1]CALCUL AS et AN'!$A$2:$AU$889,47,FALSE)</f>
        <v>2.8701400000000001</v>
      </c>
      <c r="T2785">
        <v>2.7949999999999999</v>
      </c>
      <c r="U2785" s="45">
        <f t="shared" si="201"/>
        <v>1.3240150000000002</v>
      </c>
      <c r="V2785" s="48">
        <f t="shared" si="202"/>
        <v>1.4350700000000001</v>
      </c>
      <c r="W2785" t="s">
        <v>1361</v>
      </c>
      <c r="X2785" t="s">
        <v>951</v>
      </c>
    </row>
    <row r="2786" spans="1:24" outlineLevel="2">
      <c r="A2786" t="s">
        <v>240</v>
      </c>
      <c r="B2786" s="73" t="str">
        <f t="shared" si="203"/>
        <v/>
      </c>
      <c r="C2786" t="s">
        <v>1665</v>
      </c>
      <c r="D2786">
        <v>1</v>
      </c>
      <c r="E2786" t="s">
        <v>1666</v>
      </c>
      <c r="F2786">
        <v>2.85</v>
      </c>
      <c r="H2786" t="s">
        <v>1665</v>
      </c>
      <c r="I2786">
        <v>2.19</v>
      </c>
      <c r="J2786">
        <v>1</v>
      </c>
      <c r="K2786">
        <v>2.19</v>
      </c>
      <c r="L2786" s="45">
        <f>VLOOKUP(H2786,'[1]CALCUL AS et AN'!$A$2:$AU$889,24,FALSE)</f>
        <v>2.19</v>
      </c>
      <c r="M2786" s="48">
        <f>VLOOKUP(H2786,'[1]CALCUL AS et AN'!$A$2:$AU$889,28,FALSE)</f>
        <v>2.19</v>
      </c>
      <c r="N2786">
        <v>2.19</v>
      </c>
      <c r="O2786" s="45">
        <f t="shared" si="199"/>
        <v>2.19</v>
      </c>
      <c r="P2786" s="48">
        <f t="shared" si="200"/>
        <v>2.19</v>
      </c>
      <c r="Q2786">
        <v>2.85</v>
      </c>
      <c r="R2786" s="45">
        <f>VLOOKUP(H2786,'[1]CALCUL AS et AN'!$A$2:$AU$889,46,FALSE)</f>
        <v>2.9127000000000001</v>
      </c>
      <c r="S2786" s="48">
        <f>VLOOKUP(H2786,'[1]CALCUL AS et AN'!$A$2:$AU$889,47,FALSE)</f>
        <v>2.9127000000000001</v>
      </c>
      <c r="T2786">
        <v>2.85</v>
      </c>
      <c r="U2786" s="45">
        <f t="shared" si="201"/>
        <v>2.9127000000000001</v>
      </c>
      <c r="V2786" s="48">
        <f t="shared" si="202"/>
        <v>2.9127000000000001</v>
      </c>
      <c r="W2786" t="s">
        <v>1361</v>
      </c>
      <c r="X2786" t="s">
        <v>951</v>
      </c>
    </row>
    <row r="2787" spans="1:24" outlineLevel="2">
      <c r="A2787" t="s">
        <v>240</v>
      </c>
      <c r="B2787" s="73" t="str">
        <f t="shared" si="203"/>
        <v/>
      </c>
      <c r="C2787">
        <v>9600000618</v>
      </c>
      <c r="D2787">
        <v>1</v>
      </c>
      <c r="E2787" t="s">
        <v>2044</v>
      </c>
      <c r="F2787">
        <v>1.57</v>
      </c>
      <c r="H2787">
        <v>9600000618</v>
      </c>
      <c r="I2787">
        <v>0.8</v>
      </c>
      <c r="J2787">
        <v>1</v>
      </c>
      <c r="K2787">
        <v>0.8</v>
      </c>
      <c r="L2787" s="45">
        <f>VLOOKUP(H2787,'[1]CALCUL AS et AN'!$A$2:$AU$889,24,FALSE)</f>
        <v>0.80289999999999995</v>
      </c>
      <c r="M2787" s="48">
        <f>VLOOKUP(H2787,'[1]CALCUL AS et AN'!$A$2:$AU$889,28,FALSE)</f>
        <v>0.80289999999999995</v>
      </c>
      <c r="N2787">
        <v>0.8</v>
      </c>
      <c r="O2787" s="45">
        <f t="shared" si="199"/>
        <v>0.80289999999999995</v>
      </c>
      <c r="P2787" s="48">
        <f t="shared" si="200"/>
        <v>0.80289999999999995</v>
      </c>
      <c r="Q2787">
        <v>1.57</v>
      </c>
      <c r="R2787" s="45">
        <f>VLOOKUP(H2787,'[1]CALCUL AS et AN'!$A$2:$AU$889,46,FALSE)</f>
        <v>1.6057999999999999</v>
      </c>
      <c r="S2787" s="48">
        <f>VLOOKUP(H2787,'[1]CALCUL AS et AN'!$A$2:$AU$889,47,FALSE)</f>
        <v>1.6057999999999999</v>
      </c>
      <c r="T2787">
        <v>1.57</v>
      </c>
      <c r="U2787" s="45">
        <f t="shared" si="201"/>
        <v>1.6057999999999999</v>
      </c>
      <c r="V2787" s="48">
        <f t="shared" si="202"/>
        <v>1.6057999999999999</v>
      </c>
      <c r="W2787" t="s">
        <v>1361</v>
      </c>
      <c r="X2787" t="s">
        <v>951</v>
      </c>
    </row>
    <row r="2788" spans="1:24" outlineLevel="2">
      <c r="A2788" t="s">
        <v>240</v>
      </c>
      <c r="B2788" s="73" t="str">
        <f t="shared" si="203"/>
        <v/>
      </c>
      <c r="C2788" t="s">
        <v>1537</v>
      </c>
      <c r="D2788">
        <v>0.6</v>
      </c>
      <c r="E2788" t="s">
        <v>1538</v>
      </c>
      <c r="F2788">
        <v>4.3499999999999996</v>
      </c>
      <c r="H2788" t="s">
        <v>1537</v>
      </c>
      <c r="I2788">
        <v>2.9</v>
      </c>
      <c r="J2788">
        <v>1</v>
      </c>
      <c r="K2788">
        <v>2.9</v>
      </c>
      <c r="L2788" s="45">
        <f>VLOOKUP(H2788,'[1]CALCUL AS et AN'!$A$2:$AU$889,24,FALSE)</f>
        <v>2.9</v>
      </c>
      <c r="M2788" s="48">
        <f>VLOOKUP(H2788,'[1]CALCUL AS et AN'!$A$2:$AU$889,28,FALSE)</f>
        <v>2.9</v>
      </c>
      <c r="N2788">
        <v>1.74</v>
      </c>
      <c r="O2788" s="45">
        <f t="shared" si="199"/>
        <v>1.74</v>
      </c>
      <c r="P2788" s="48">
        <f t="shared" si="200"/>
        <v>1.74</v>
      </c>
      <c r="Q2788">
        <v>4.3499999999999996</v>
      </c>
      <c r="R2788" s="45">
        <f>VLOOKUP(H2788,'[1]CALCUL AS et AN'!$A$2:$AU$889,46,FALSE)</f>
        <v>4.3499999999999996</v>
      </c>
      <c r="S2788" s="48">
        <f>VLOOKUP(H2788,'[1]CALCUL AS et AN'!$A$2:$AU$889,47,FALSE)</f>
        <v>4.3499999999999996</v>
      </c>
      <c r="T2788">
        <v>2.61</v>
      </c>
      <c r="U2788" s="45">
        <f t="shared" si="201"/>
        <v>2.61</v>
      </c>
      <c r="V2788" s="48">
        <f t="shared" si="202"/>
        <v>2.61</v>
      </c>
      <c r="W2788" t="s">
        <v>1361</v>
      </c>
      <c r="X2788" t="s">
        <v>951</v>
      </c>
    </row>
    <row r="2789" spans="1:24" outlineLevel="2">
      <c r="A2789" t="s">
        <v>240</v>
      </c>
      <c r="B2789" s="73" t="str">
        <f t="shared" si="203"/>
        <v/>
      </c>
      <c r="C2789" t="s">
        <v>590</v>
      </c>
      <c r="D2789">
        <v>2</v>
      </c>
      <c r="E2789" t="s">
        <v>1653</v>
      </c>
      <c r="F2789">
        <v>0.47</v>
      </c>
      <c r="H2789" t="s">
        <v>590</v>
      </c>
      <c r="I2789">
        <v>0.4</v>
      </c>
      <c r="J2789">
        <v>1</v>
      </c>
      <c r="K2789">
        <v>0.4</v>
      </c>
      <c r="L2789" s="45">
        <f>VLOOKUP(H2789,'[1]CALCUL AS et AN'!$A$2:$AU$889,24,FALSE)</f>
        <v>0.39700000000000002</v>
      </c>
      <c r="M2789" s="48">
        <f>VLOOKUP(H2789,'[1]CALCUL AS et AN'!$A$2:$AU$889,28,FALSE)</f>
        <v>0.437</v>
      </c>
      <c r="N2789">
        <v>0.8</v>
      </c>
      <c r="O2789" s="45">
        <f t="shared" si="199"/>
        <v>0.79400000000000004</v>
      </c>
      <c r="P2789" s="48">
        <f t="shared" si="200"/>
        <v>0.874</v>
      </c>
      <c r="Q2789">
        <v>0.47</v>
      </c>
      <c r="R2789" s="45">
        <f>VLOOKUP(H2789,'[1]CALCUL AS et AN'!$A$2:$AU$889,46,FALSE)</f>
        <v>0.49625000000000002</v>
      </c>
      <c r="S2789" s="48">
        <f>VLOOKUP(H2789,'[1]CALCUL AS et AN'!$A$2:$AU$889,47,FALSE)</f>
        <v>0.54625000000000001</v>
      </c>
      <c r="T2789">
        <v>0.94</v>
      </c>
      <c r="U2789" s="45">
        <f t="shared" si="201"/>
        <v>0.99250000000000005</v>
      </c>
      <c r="V2789" s="48">
        <f t="shared" si="202"/>
        <v>1.0925</v>
      </c>
      <c r="W2789" t="s">
        <v>1361</v>
      </c>
      <c r="X2789" t="s">
        <v>937</v>
      </c>
    </row>
    <row r="2790" spans="1:24" outlineLevel="2">
      <c r="A2790" t="s">
        <v>240</v>
      </c>
      <c r="B2790" s="73" t="str">
        <f t="shared" si="203"/>
        <v/>
      </c>
      <c r="C2790" t="s">
        <v>1997</v>
      </c>
      <c r="D2790">
        <v>1</v>
      </c>
      <c r="E2790" t="s">
        <v>1998</v>
      </c>
      <c r="F2790">
        <v>213.44</v>
      </c>
      <c r="H2790" t="s">
        <v>1997</v>
      </c>
      <c r="I2790">
        <v>139.5</v>
      </c>
      <c r="J2790">
        <v>1</v>
      </c>
      <c r="K2790">
        <v>139.5</v>
      </c>
      <c r="L2790" s="45">
        <f>VLOOKUP(H2790,'[1]CALCUL AS et AN'!$A$2:$AU$889,24,FALSE)</f>
        <v>139.5</v>
      </c>
      <c r="M2790" s="48">
        <f>VLOOKUP(H2790,'[1]CALCUL AS et AN'!$A$2:$AU$889,28,FALSE)</f>
        <v>139.5</v>
      </c>
      <c r="N2790">
        <v>139.5</v>
      </c>
      <c r="O2790" s="45">
        <f t="shared" si="199"/>
        <v>139.5</v>
      </c>
      <c r="P2790" s="48">
        <f t="shared" si="200"/>
        <v>139.5</v>
      </c>
      <c r="Q2790">
        <v>213.44</v>
      </c>
      <c r="R2790" s="45">
        <f>VLOOKUP(H2790,'[1]CALCUL AS et AN'!$A$2:$AU$889,46,FALSE)</f>
        <v>209.25</v>
      </c>
      <c r="S2790" s="48">
        <f>VLOOKUP(H2790,'[1]CALCUL AS et AN'!$A$2:$AU$889,47,FALSE)</f>
        <v>209.25</v>
      </c>
      <c r="T2790">
        <v>213.44</v>
      </c>
      <c r="U2790" s="45">
        <f t="shared" si="201"/>
        <v>209.25</v>
      </c>
      <c r="V2790" s="48">
        <f t="shared" si="202"/>
        <v>209.25</v>
      </c>
      <c r="W2790" t="s">
        <v>1361</v>
      </c>
      <c r="X2790" t="s">
        <v>951</v>
      </c>
    </row>
    <row r="2791" spans="1:24" outlineLevel="2">
      <c r="A2791" t="s">
        <v>240</v>
      </c>
      <c r="B2791" s="73" t="str">
        <f t="shared" si="203"/>
        <v/>
      </c>
      <c r="C2791" t="s">
        <v>1684</v>
      </c>
      <c r="D2791">
        <v>1</v>
      </c>
      <c r="E2791" t="s">
        <v>3265</v>
      </c>
      <c r="F2791">
        <v>0.86</v>
      </c>
      <c r="H2791" t="s">
        <v>1684</v>
      </c>
      <c r="I2791">
        <v>0.69</v>
      </c>
      <c r="J2791">
        <v>1</v>
      </c>
      <c r="K2791">
        <v>0.69</v>
      </c>
      <c r="L2791" s="45">
        <f>VLOOKUP(H2791,'[1]CALCUL AS et AN'!$A$2:$AU$889,24,FALSE)</f>
        <v>0.68500000000000005</v>
      </c>
      <c r="M2791" s="48">
        <f>VLOOKUP(H2791,'[1]CALCUL AS et AN'!$A$2:$AU$889,28,FALSE)</f>
        <v>0.68500000000000005</v>
      </c>
      <c r="N2791">
        <v>0.69</v>
      </c>
      <c r="O2791" s="45">
        <f t="shared" si="199"/>
        <v>0.68500000000000005</v>
      </c>
      <c r="P2791" s="48">
        <f t="shared" si="200"/>
        <v>0.68500000000000005</v>
      </c>
      <c r="Q2791">
        <v>0.86</v>
      </c>
      <c r="R2791" s="45">
        <f>VLOOKUP(H2791,'[1]CALCUL AS et AN'!$A$2:$AU$889,46,FALSE)</f>
        <v>0.91105000000000014</v>
      </c>
      <c r="S2791" s="48">
        <f>VLOOKUP(H2791,'[1]CALCUL AS et AN'!$A$2:$AU$889,47,FALSE)</f>
        <v>0.91105000000000014</v>
      </c>
      <c r="T2791">
        <v>0.86</v>
      </c>
      <c r="U2791" s="45">
        <f t="shared" si="201"/>
        <v>0.91105000000000014</v>
      </c>
      <c r="V2791" s="48">
        <f t="shared" si="202"/>
        <v>0.91105000000000014</v>
      </c>
      <c r="W2791" t="s">
        <v>1361</v>
      </c>
      <c r="X2791" t="s">
        <v>951</v>
      </c>
    </row>
    <row r="2792" spans="1:24" outlineLevel="2">
      <c r="A2792" t="s">
        <v>240</v>
      </c>
      <c r="B2792" s="73" t="str">
        <f t="shared" si="203"/>
        <v/>
      </c>
      <c r="C2792" t="s">
        <v>616</v>
      </c>
      <c r="D2792">
        <v>1</v>
      </c>
      <c r="E2792" t="s">
        <v>1916</v>
      </c>
      <c r="F2792">
        <v>2.91</v>
      </c>
      <c r="H2792" t="s">
        <v>616</v>
      </c>
      <c r="I2792">
        <v>2.38</v>
      </c>
      <c r="J2792">
        <v>1</v>
      </c>
      <c r="K2792">
        <v>2.38</v>
      </c>
      <c r="L2792" s="45">
        <f>VLOOKUP(H2792,'[1]CALCUL AS et AN'!$A$2:$AU$889,24,FALSE)</f>
        <v>2.3809999999999998</v>
      </c>
      <c r="M2792" s="48">
        <f>VLOOKUP(H2792,'[1]CALCUL AS et AN'!$A$2:$AU$889,28,FALSE)</f>
        <v>2.2839999999999998</v>
      </c>
      <c r="N2792">
        <v>2.38</v>
      </c>
      <c r="O2792" s="45">
        <f t="shared" si="199"/>
        <v>2.3809999999999998</v>
      </c>
      <c r="P2792" s="48">
        <f t="shared" si="200"/>
        <v>2.2839999999999998</v>
      </c>
      <c r="Q2792">
        <v>3.13</v>
      </c>
      <c r="R2792" s="45">
        <f>VLOOKUP(H2792,'[1]CALCUL AS et AN'!$A$2:$AU$889,46,FALSE)</f>
        <v>3.1667299999999998</v>
      </c>
      <c r="S2792" s="48">
        <f>VLOOKUP(H2792,'[1]CALCUL AS et AN'!$A$2:$AU$889,47,FALSE)</f>
        <v>3.0377199999999998</v>
      </c>
      <c r="T2792">
        <v>3.13</v>
      </c>
      <c r="U2792" s="45">
        <f t="shared" si="201"/>
        <v>3.1667299999999998</v>
      </c>
      <c r="V2792" s="48">
        <f t="shared" si="202"/>
        <v>3.0377199999999998</v>
      </c>
      <c r="W2792" t="s">
        <v>1361</v>
      </c>
      <c r="X2792" t="s">
        <v>937</v>
      </c>
    </row>
    <row r="2793" spans="1:24" outlineLevel="2">
      <c r="A2793" t="s">
        <v>240</v>
      </c>
      <c r="B2793" s="73" t="str">
        <f t="shared" si="203"/>
        <v/>
      </c>
      <c r="C2793" t="s">
        <v>620</v>
      </c>
      <c r="D2793">
        <v>1</v>
      </c>
      <c r="E2793" t="s">
        <v>1917</v>
      </c>
      <c r="F2793">
        <v>2.56</v>
      </c>
      <c r="H2793" t="s">
        <v>620</v>
      </c>
      <c r="I2793">
        <v>1.98</v>
      </c>
      <c r="J2793">
        <v>1</v>
      </c>
      <c r="K2793">
        <v>1.98</v>
      </c>
      <c r="L2793" s="45">
        <f>VLOOKUP(H2793,'[1]CALCUL AS et AN'!$A$2:$AU$889,24,FALSE)</f>
        <v>1.9830000000000001</v>
      </c>
      <c r="M2793" s="48">
        <f>VLOOKUP(H2793,'[1]CALCUL AS et AN'!$A$2:$AU$889,28,FALSE)</f>
        <v>1.93</v>
      </c>
      <c r="N2793">
        <v>1.98</v>
      </c>
      <c r="O2793" s="45">
        <f t="shared" si="199"/>
        <v>1.9830000000000001</v>
      </c>
      <c r="P2793" s="48">
        <f t="shared" si="200"/>
        <v>1.93</v>
      </c>
      <c r="Q2793">
        <v>2.75</v>
      </c>
      <c r="R2793" s="45">
        <f>VLOOKUP(H2793,'[1]CALCUL AS et AN'!$A$2:$AU$889,46,FALSE)</f>
        <v>2.9744999999999999</v>
      </c>
      <c r="S2793" s="48">
        <f>VLOOKUP(H2793,'[1]CALCUL AS et AN'!$A$2:$AU$889,47,FALSE)</f>
        <v>2.895</v>
      </c>
      <c r="T2793">
        <v>2.75</v>
      </c>
      <c r="U2793" s="45">
        <f t="shared" si="201"/>
        <v>2.9744999999999999</v>
      </c>
      <c r="V2793" s="48">
        <f t="shared" si="202"/>
        <v>2.895</v>
      </c>
      <c r="W2793" t="s">
        <v>1361</v>
      </c>
      <c r="X2793" t="s">
        <v>937</v>
      </c>
    </row>
    <row r="2794" spans="1:24" outlineLevel="2">
      <c r="A2794" t="s">
        <v>240</v>
      </c>
      <c r="B2794" s="73" t="str">
        <f t="shared" si="203"/>
        <v/>
      </c>
      <c r="C2794" t="s">
        <v>440</v>
      </c>
      <c r="D2794">
        <v>1</v>
      </c>
      <c r="E2794" t="s">
        <v>441</v>
      </c>
      <c r="F2794">
        <v>11.25</v>
      </c>
      <c r="H2794" t="s">
        <v>440</v>
      </c>
      <c r="I2794">
        <v>7.4</v>
      </c>
      <c r="J2794">
        <v>1</v>
      </c>
      <c r="K2794">
        <v>7.4</v>
      </c>
      <c r="L2794" s="45">
        <f>VLOOKUP(H2794,'[1]CALCUL AS et AN'!$A$2:$AU$889,24,FALSE)</f>
        <v>7.4</v>
      </c>
      <c r="M2794" s="48">
        <f>VLOOKUP(H2794,'[1]CALCUL AS et AN'!$A$2:$AU$889,28,FALSE)</f>
        <v>7.4</v>
      </c>
      <c r="N2794">
        <v>7.4</v>
      </c>
      <c r="O2794" s="45">
        <f t="shared" si="199"/>
        <v>7.4</v>
      </c>
      <c r="P2794" s="48">
        <f t="shared" si="200"/>
        <v>7.4</v>
      </c>
      <c r="Q2794">
        <v>11.25</v>
      </c>
      <c r="R2794" s="45">
        <f>VLOOKUP(H2794,'[1]CALCUL AS et AN'!$A$2:$AU$889,46,FALSE)</f>
        <v>11.100000000000001</v>
      </c>
      <c r="S2794" s="48">
        <f>VLOOKUP(H2794,'[1]CALCUL AS et AN'!$A$2:$AU$889,47,FALSE)</f>
        <v>11.100000000000001</v>
      </c>
      <c r="T2794">
        <v>11.25</v>
      </c>
      <c r="U2794" s="45">
        <f t="shared" si="201"/>
        <v>11.100000000000001</v>
      </c>
      <c r="V2794" s="48">
        <f t="shared" si="202"/>
        <v>11.100000000000001</v>
      </c>
      <c r="W2794" t="s">
        <v>1361</v>
      </c>
      <c r="X2794" t="s">
        <v>937</v>
      </c>
    </row>
    <row r="2795" spans="1:24" outlineLevel="2">
      <c r="A2795" t="s">
        <v>240</v>
      </c>
      <c r="B2795" s="73" t="str">
        <f t="shared" si="203"/>
        <v/>
      </c>
      <c r="C2795" t="s">
        <v>472</v>
      </c>
      <c r="D2795">
        <v>2</v>
      </c>
      <c r="E2795" t="s">
        <v>993</v>
      </c>
      <c r="F2795">
        <v>4.87</v>
      </c>
      <c r="H2795" t="s">
        <v>472</v>
      </c>
      <c r="I2795">
        <v>0.94</v>
      </c>
      <c r="J2795">
        <v>1</v>
      </c>
      <c r="K2795">
        <v>0.94</v>
      </c>
      <c r="L2795" s="45">
        <f>VLOOKUP(H2795,'[1]CALCUL AS et AN'!$A$2:$AU$889,24,FALSE)</f>
        <v>2.1800000000000002</v>
      </c>
      <c r="M2795" s="48">
        <f>VLOOKUP(H2795,'[1]CALCUL AS et AN'!$A$2:$AU$889,28,FALSE)</f>
        <v>0.94</v>
      </c>
      <c r="N2795">
        <v>1.88</v>
      </c>
      <c r="O2795" s="45">
        <f t="shared" si="199"/>
        <v>4.3600000000000003</v>
      </c>
      <c r="P2795" s="48">
        <f t="shared" si="200"/>
        <v>1.88</v>
      </c>
      <c r="Q2795">
        <v>4.87</v>
      </c>
      <c r="R2795" s="45">
        <f>VLOOKUP(H2795,'[1]CALCUL AS et AN'!$A$2:$AU$889,46,FALSE)</f>
        <v>4.9050000000000002</v>
      </c>
      <c r="S2795" s="48">
        <f>VLOOKUP(H2795,'[1]CALCUL AS et AN'!$A$2:$AU$889,47,FALSE)</f>
        <v>2.1149999999999998</v>
      </c>
      <c r="T2795">
        <v>9.74</v>
      </c>
      <c r="U2795" s="45">
        <f t="shared" si="201"/>
        <v>9.81</v>
      </c>
      <c r="V2795" s="48">
        <f t="shared" si="202"/>
        <v>4.2299999999999995</v>
      </c>
      <c r="W2795" t="s">
        <v>1361</v>
      </c>
      <c r="X2795" t="s">
        <v>937</v>
      </c>
    </row>
    <row r="2796" spans="1:24" outlineLevel="2">
      <c r="A2796" t="s">
        <v>240</v>
      </c>
      <c r="B2796" s="73" t="str">
        <f t="shared" si="203"/>
        <v/>
      </c>
      <c r="C2796" t="s">
        <v>2410</v>
      </c>
      <c r="D2796">
        <v>1.1000000000000001</v>
      </c>
      <c r="E2796" t="s">
        <v>2411</v>
      </c>
      <c r="F2796">
        <v>75</v>
      </c>
      <c r="H2796" t="s">
        <v>2410</v>
      </c>
      <c r="I2796">
        <v>50</v>
      </c>
      <c r="J2796">
        <v>1</v>
      </c>
      <c r="K2796">
        <v>50</v>
      </c>
      <c r="L2796" s="45">
        <f>VLOOKUP(H2796,'[1]CALCUL AS et AN'!$A$2:$AU$889,24,FALSE)</f>
        <v>50</v>
      </c>
      <c r="M2796" s="48">
        <f>VLOOKUP(H2796,'[1]CALCUL AS et AN'!$A$2:$AU$889,28,FALSE)</f>
        <v>50</v>
      </c>
      <c r="N2796">
        <v>55.000000000000007</v>
      </c>
      <c r="O2796" s="45">
        <f t="shared" si="199"/>
        <v>55.000000000000007</v>
      </c>
      <c r="P2796" s="48">
        <f t="shared" si="200"/>
        <v>55.000000000000007</v>
      </c>
      <c r="Q2796">
        <v>75</v>
      </c>
      <c r="R2796" s="45">
        <f>VLOOKUP(H2796,'[1]CALCUL AS et AN'!$A$2:$AU$889,46,FALSE)</f>
        <v>75</v>
      </c>
      <c r="S2796" s="48">
        <f>VLOOKUP(H2796,'[1]CALCUL AS et AN'!$A$2:$AU$889,47,FALSE)</f>
        <v>75</v>
      </c>
      <c r="T2796">
        <v>82.5</v>
      </c>
      <c r="U2796" s="45">
        <f t="shared" si="201"/>
        <v>82.5</v>
      </c>
      <c r="V2796" s="48">
        <f t="shared" si="202"/>
        <v>82.5</v>
      </c>
      <c r="W2796" t="s">
        <v>1361</v>
      </c>
      <c r="X2796" t="s">
        <v>951</v>
      </c>
    </row>
    <row r="2797" spans="1:24" outlineLevel="2">
      <c r="A2797" t="s">
        <v>240</v>
      </c>
      <c r="B2797" s="73" t="str">
        <f t="shared" si="203"/>
        <v/>
      </c>
      <c r="C2797" t="s">
        <v>452</v>
      </c>
      <c r="D2797">
        <v>1</v>
      </c>
      <c r="E2797" t="s">
        <v>1374</v>
      </c>
      <c r="F2797">
        <v>191.42</v>
      </c>
      <c r="H2797" t="s">
        <v>452</v>
      </c>
      <c r="I2797">
        <v>133</v>
      </c>
      <c r="J2797">
        <v>1</v>
      </c>
      <c r="K2797">
        <v>133</v>
      </c>
      <c r="L2797" s="45">
        <f>VLOOKUP(H2797,'[1]CALCUL AS et AN'!$A$2:$AU$889,24,FALSE)</f>
        <v>133</v>
      </c>
      <c r="M2797" s="48">
        <f>VLOOKUP(H2797,'[1]CALCUL AS et AN'!$A$2:$AU$889,28,FALSE)</f>
        <v>149</v>
      </c>
      <c r="N2797">
        <v>133</v>
      </c>
      <c r="O2797" s="45">
        <f t="shared" si="199"/>
        <v>133</v>
      </c>
      <c r="P2797" s="48">
        <f t="shared" si="200"/>
        <v>149</v>
      </c>
      <c r="Q2797">
        <v>191.42</v>
      </c>
      <c r="R2797" s="45">
        <f>VLOOKUP(H2797,'[1]CALCUL AS et AN'!$A$2:$AU$889,46,FALSE)</f>
        <v>199.5</v>
      </c>
      <c r="S2797" s="48">
        <f>VLOOKUP(H2797,'[1]CALCUL AS et AN'!$A$2:$AU$889,47,FALSE)</f>
        <v>223.5</v>
      </c>
      <c r="T2797">
        <v>191.42</v>
      </c>
      <c r="U2797" s="45">
        <f t="shared" si="201"/>
        <v>199.5</v>
      </c>
      <c r="V2797" s="48">
        <f t="shared" si="202"/>
        <v>223.5</v>
      </c>
      <c r="W2797" t="s">
        <v>1361</v>
      </c>
      <c r="X2797" t="s">
        <v>937</v>
      </c>
    </row>
    <row r="2798" spans="1:24" outlineLevel="2">
      <c r="A2798" t="s">
        <v>240</v>
      </c>
      <c r="B2798" s="73" t="str">
        <f t="shared" si="203"/>
        <v/>
      </c>
      <c r="C2798" t="s">
        <v>1676</v>
      </c>
      <c r="D2798">
        <v>1</v>
      </c>
      <c r="E2798" t="s">
        <v>1677</v>
      </c>
      <c r="F2798">
        <v>0.88</v>
      </c>
      <c r="H2798" t="s">
        <v>1676</v>
      </c>
      <c r="I2798">
        <v>0.68</v>
      </c>
      <c r="J2798">
        <v>1</v>
      </c>
      <c r="K2798">
        <v>0.68</v>
      </c>
      <c r="L2798" s="45">
        <f>VLOOKUP(H2798,'[1]CALCUL AS et AN'!$A$2:$AU$889,24,FALSE)</f>
        <v>0.68</v>
      </c>
      <c r="M2798" s="48">
        <f>VLOOKUP(H2798,'[1]CALCUL AS et AN'!$A$2:$AU$889,28,FALSE)</f>
        <v>0.68</v>
      </c>
      <c r="N2798">
        <v>0.68</v>
      </c>
      <c r="O2798" s="45">
        <f t="shared" si="199"/>
        <v>0.68</v>
      </c>
      <c r="P2798" s="48">
        <f t="shared" si="200"/>
        <v>0.68</v>
      </c>
      <c r="Q2798">
        <v>0.88</v>
      </c>
      <c r="R2798" s="45">
        <f>VLOOKUP(H2798,'[1]CALCUL AS et AN'!$A$2:$AU$889,46,FALSE)</f>
        <v>0.90440000000000009</v>
      </c>
      <c r="S2798" s="48">
        <f>VLOOKUP(H2798,'[1]CALCUL AS et AN'!$A$2:$AU$889,47,FALSE)</f>
        <v>0.90440000000000009</v>
      </c>
      <c r="T2798">
        <v>0.88</v>
      </c>
      <c r="U2798" s="45">
        <f t="shared" si="201"/>
        <v>0.90440000000000009</v>
      </c>
      <c r="V2798" s="48">
        <f t="shared" si="202"/>
        <v>0.90440000000000009</v>
      </c>
      <c r="W2798" t="s">
        <v>1361</v>
      </c>
      <c r="X2798" t="s">
        <v>951</v>
      </c>
    </row>
    <row r="2799" spans="1:24" outlineLevel="2">
      <c r="A2799" t="s">
        <v>240</v>
      </c>
      <c r="B2799" s="73" t="str">
        <f t="shared" si="203"/>
        <v/>
      </c>
      <c r="C2799" t="s">
        <v>508</v>
      </c>
      <c r="D2799">
        <v>1</v>
      </c>
      <c r="E2799" t="s">
        <v>994</v>
      </c>
      <c r="F2799">
        <v>4.18</v>
      </c>
      <c r="H2799" t="s">
        <v>508</v>
      </c>
      <c r="I2799">
        <v>1.64</v>
      </c>
      <c r="J2799">
        <v>1</v>
      </c>
      <c r="K2799">
        <v>1.64</v>
      </c>
      <c r="L2799" s="45">
        <f>VLOOKUP(H2799,'[1]CALCUL AS et AN'!$A$2:$AU$889,24,FALSE)</f>
        <v>1.64</v>
      </c>
      <c r="M2799" s="48">
        <f>VLOOKUP(H2799,'[1]CALCUL AS et AN'!$A$2:$AU$889,28,FALSE)</f>
        <v>1.64</v>
      </c>
      <c r="N2799">
        <v>1.64</v>
      </c>
      <c r="O2799" s="45">
        <f t="shared" si="199"/>
        <v>1.64</v>
      </c>
      <c r="P2799" s="48">
        <f t="shared" si="200"/>
        <v>1.64</v>
      </c>
      <c r="Q2799">
        <v>4.26</v>
      </c>
      <c r="R2799" s="45">
        <f>VLOOKUP(H2799,'[1]CALCUL AS et AN'!$A$2:$AU$889,46,FALSE)</f>
        <v>4.92</v>
      </c>
      <c r="S2799" s="48">
        <f>VLOOKUP(H2799,'[1]CALCUL AS et AN'!$A$2:$AU$889,47,FALSE)</f>
        <v>4.92</v>
      </c>
      <c r="T2799">
        <v>4.26</v>
      </c>
      <c r="U2799" s="45">
        <f t="shared" si="201"/>
        <v>4.92</v>
      </c>
      <c r="V2799" s="48">
        <f t="shared" si="202"/>
        <v>4.92</v>
      </c>
      <c r="W2799" t="s">
        <v>1361</v>
      </c>
      <c r="X2799" t="s">
        <v>937</v>
      </c>
    </row>
    <row r="2800" spans="1:24" outlineLevel="1">
      <c r="A2800" s="73" t="s">
        <v>3266</v>
      </c>
      <c r="B2800" s="73" t="str">
        <f>MID(A2800,7,100)</f>
        <v>SBG01</v>
      </c>
      <c r="N2800">
        <f>SUBTOTAL(9,N2781:N2799)</f>
        <v>354.99515151515146</v>
      </c>
      <c r="O2800" s="45">
        <f>SUBTOTAL(9,O2781:O2799)</f>
        <v>355.45160000000004</v>
      </c>
      <c r="P2800" s="48">
        <f>SUBTOTAL(9,P2781:P2799)</f>
        <v>368.98509999999999</v>
      </c>
      <c r="T2800">
        <f>SUBTOTAL(9,T2781:T2799)</f>
        <v>534.23599999999999</v>
      </c>
      <c r="U2800" s="45">
        <f>SUBTOTAL(9,U2781:U2799)</f>
        <v>537.93199499999992</v>
      </c>
      <c r="V2800" s="48">
        <f>SUBTOTAL(9,V2781:V2799)</f>
        <v>556.35453999999993</v>
      </c>
    </row>
    <row r="2801" spans="1:24" outlineLevel="2">
      <c r="A2801" t="s">
        <v>355</v>
      </c>
      <c r="B2801" s="73" t="str">
        <f t="shared" si="203"/>
        <v>H4X3</v>
      </c>
      <c r="C2801" t="s">
        <v>2137</v>
      </c>
      <c r="D2801">
        <v>4</v>
      </c>
      <c r="E2801" t="s">
        <v>2138</v>
      </c>
      <c r="F2801">
        <v>34.299999999999997</v>
      </c>
      <c r="H2801" t="s">
        <v>2137</v>
      </c>
      <c r="I2801">
        <v>39.5</v>
      </c>
      <c r="J2801">
        <v>1</v>
      </c>
      <c r="K2801">
        <v>39.5</v>
      </c>
      <c r="L2801" s="45">
        <f>VLOOKUP(H2801,'[1]CALCUL AS et AN'!$A$2:$AU$889,24,FALSE)</f>
        <v>39.5</v>
      </c>
      <c r="M2801" s="48">
        <f>VLOOKUP(H2801,'[1]CALCUL AS et AN'!$A$2:$AU$889,28,FALSE)</f>
        <v>39.5</v>
      </c>
      <c r="N2801">
        <v>158</v>
      </c>
      <c r="O2801" s="45">
        <f t="shared" si="199"/>
        <v>158</v>
      </c>
      <c r="P2801" s="48">
        <f t="shared" si="200"/>
        <v>158</v>
      </c>
      <c r="Q2801">
        <v>34.299999999999997</v>
      </c>
      <c r="R2801" s="45">
        <f>VLOOKUP(H2801,'[1]CALCUL AS et AN'!$A$2:$AU$889,46,FALSE)</f>
        <v>59.25</v>
      </c>
      <c r="S2801" s="48">
        <f>VLOOKUP(H2801,'[1]CALCUL AS et AN'!$A$2:$AU$889,47,FALSE)</f>
        <v>47.4</v>
      </c>
      <c r="T2801">
        <v>137.19999999999999</v>
      </c>
      <c r="U2801" s="45">
        <f t="shared" si="201"/>
        <v>237</v>
      </c>
      <c r="V2801" s="48">
        <f t="shared" si="202"/>
        <v>189.6</v>
      </c>
      <c r="W2801" t="s">
        <v>946</v>
      </c>
      <c r="X2801" t="s">
        <v>951</v>
      </c>
    </row>
    <row r="2802" spans="1:24" outlineLevel="2">
      <c r="A2802" t="s">
        <v>355</v>
      </c>
      <c r="B2802" s="73" t="str">
        <f t="shared" si="203"/>
        <v>H4X3</v>
      </c>
      <c r="C2802" t="s">
        <v>1445</v>
      </c>
      <c r="D2802">
        <v>12</v>
      </c>
      <c r="E2802" t="s">
        <v>1446</v>
      </c>
      <c r="F2802">
        <v>40.47</v>
      </c>
      <c r="H2802" t="s">
        <v>1445</v>
      </c>
      <c r="I2802">
        <v>28.7</v>
      </c>
      <c r="J2802">
        <v>1</v>
      </c>
      <c r="K2802">
        <v>28.7</v>
      </c>
      <c r="L2802" s="45">
        <f>VLOOKUP(H2802,'[1]CALCUL AS et AN'!$A$2:$AU$889,24,FALSE)</f>
        <v>28.7</v>
      </c>
      <c r="M2802" s="48">
        <f>VLOOKUP(H2802,'[1]CALCUL AS et AN'!$A$2:$AU$889,28,FALSE)</f>
        <v>28.7</v>
      </c>
      <c r="N2802">
        <v>344.4</v>
      </c>
      <c r="O2802" s="45">
        <f t="shared" si="199"/>
        <v>344.4</v>
      </c>
      <c r="P2802" s="48">
        <f t="shared" si="200"/>
        <v>344.4</v>
      </c>
      <c r="Q2802">
        <v>40.47</v>
      </c>
      <c r="R2802" s="45">
        <f>VLOOKUP(H2802,'[1]CALCUL AS et AN'!$A$2:$AU$889,46,FALSE)</f>
        <v>43.05</v>
      </c>
      <c r="S2802" s="48">
        <f>VLOOKUP(H2802,'[1]CALCUL AS et AN'!$A$2:$AU$889,47,FALSE)</f>
        <v>43.05</v>
      </c>
      <c r="T2802">
        <v>485.64</v>
      </c>
      <c r="U2802" s="45">
        <f t="shared" si="201"/>
        <v>516.59999999999991</v>
      </c>
      <c r="V2802" s="48">
        <f t="shared" si="202"/>
        <v>516.59999999999991</v>
      </c>
      <c r="W2802" t="s">
        <v>946</v>
      </c>
      <c r="X2802" t="s">
        <v>951</v>
      </c>
    </row>
    <row r="2803" spans="1:24" outlineLevel="2">
      <c r="A2803" t="s">
        <v>355</v>
      </c>
      <c r="B2803" s="73" t="str">
        <f t="shared" si="203"/>
        <v>H4X3</v>
      </c>
      <c r="C2803" t="s">
        <v>412</v>
      </c>
      <c r="D2803">
        <v>1</v>
      </c>
      <c r="E2803" t="s">
        <v>413</v>
      </c>
      <c r="F2803">
        <v>16.5</v>
      </c>
      <c r="H2803" t="s">
        <v>412</v>
      </c>
      <c r="I2803">
        <v>13.85</v>
      </c>
      <c r="J2803">
        <v>1</v>
      </c>
      <c r="K2803">
        <v>13.85</v>
      </c>
      <c r="L2803" s="45">
        <f>VLOOKUP(H2803,'[1]CALCUL AS et AN'!$A$2:$AU$889,24,FALSE)</f>
        <v>13.85</v>
      </c>
      <c r="M2803" s="48">
        <f>VLOOKUP(H2803,'[1]CALCUL AS et AN'!$A$2:$AU$889,28,FALSE)</f>
        <v>13.85</v>
      </c>
      <c r="N2803">
        <v>13.85</v>
      </c>
      <c r="O2803" s="45">
        <f t="shared" si="199"/>
        <v>13.85</v>
      </c>
      <c r="P2803" s="48">
        <f t="shared" si="200"/>
        <v>13.85</v>
      </c>
      <c r="Q2803">
        <v>20.78</v>
      </c>
      <c r="R2803" s="45">
        <f>VLOOKUP(H2803,'[1]CALCUL AS et AN'!$A$2:$AU$889,46,FALSE)</f>
        <v>20.774999999999999</v>
      </c>
      <c r="S2803" s="48">
        <f>VLOOKUP(H2803,'[1]CALCUL AS et AN'!$A$2:$AU$889,47,FALSE)</f>
        <v>20.774999999999999</v>
      </c>
      <c r="T2803">
        <v>20.78</v>
      </c>
      <c r="U2803" s="45">
        <f t="shared" si="201"/>
        <v>20.774999999999999</v>
      </c>
      <c r="V2803" s="48">
        <f t="shared" si="202"/>
        <v>20.774999999999999</v>
      </c>
      <c r="W2803" t="s">
        <v>946</v>
      </c>
      <c r="X2803" t="s">
        <v>937</v>
      </c>
    </row>
    <row r="2804" spans="1:24" outlineLevel="2">
      <c r="A2804" t="s">
        <v>355</v>
      </c>
      <c r="B2804" s="73" t="str">
        <f t="shared" si="203"/>
        <v>H4X3</v>
      </c>
      <c r="C2804" t="s">
        <v>1867</v>
      </c>
      <c r="D2804">
        <v>1</v>
      </c>
      <c r="E2804" t="s">
        <v>1868</v>
      </c>
      <c r="F2804">
        <v>624.22</v>
      </c>
      <c r="H2804" t="s">
        <v>1867</v>
      </c>
      <c r="I2804">
        <v>472.89</v>
      </c>
      <c r="J2804">
        <v>1</v>
      </c>
      <c r="K2804">
        <v>472.89</v>
      </c>
      <c r="L2804" s="45">
        <f>VLOOKUP(H2804,'[1]CALCUL AS et AN'!$A$2:$AU$889,24,FALSE)</f>
        <v>472.89</v>
      </c>
      <c r="M2804" s="48">
        <f>VLOOKUP(H2804,'[1]CALCUL AS et AN'!$A$2:$AU$889,28,FALSE)</f>
        <v>591.11249999999995</v>
      </c>
      <c r="N2804">
        <v>472.89</v>
      </c>
      <c r="O2804" s="45">
        <f t="shared" si="199"/>
        <v>472.89</v>
      </c>
      <c r="P2804" s="48">
        <f t="shared" si="200"/>
        <v>591.11249999999995</v>
      </c>
      <c r="Q2804">
        <v>624.22</v>
      </c>
      <c r="R2804" s="45">
        <f>VLOOKUP(H2804,'[1]CALCUL AS et AN'!$A$2:$AU$889,46,FALSE)</f>
        <v>628.94370000000004</v>
      </c>
      <c r="S2804" s="48">
        <f>VLOOKUP(H2804,'[1]CALCUL AS et AN'!$A$2:$AU$889,47,FALSE)</f>
        <v>786.17962499999999</v>
      </c>
      <c r="T2804">
        <v>624.22</v>
      </c>
      <c r="U2804" s="45">
        <f t="shared" si="201"/>
        <v>628.94370000000004</v>
      </c>
      <c r="V2804" s="48">
        <f t="shared" si="202"/>
        <v>786.17962499999999</v>
      </c>
      <c r="W2804" t="s">
        <v>946</v>
      </c>
      <c r="X2804" t="s">
        <v>951</v>
      </c>
    </row>
    <row r="2805" spans="1:24" outlineLevel="2">
      <c r="A2805" t="s">
        <v>355</v>
      </c>
      <c r="B2805" s="73" t="str">
        <f t="shared" si="203"/>
        <v>H4X3</v>
      </c>
      <c r="C2805" t="s">
        <v>512</v>
      </c>
      <c r="D2805">
        <v>2</v>
      </c>
      <c r="E2805" t="s">
        <v>1006</v>
      </c>
      <c r="F2805">
        <v>4.63</v>
      </c>
      <c r="H2805" t="s">
        <v>512</v>
      </c>
      <c r="I2805">
        <v>2.63</v>
      </c>
      <c r="J2805">
        <v>1</v>
      </c>
      <c r="K2805">
        <v>2.63</v>
      </c>
      <c r="L2805" s="45">
        <f>VLOOKUP(H2805,'[1]CALCUL AS et AN'!$A$2:$AU$889,24,FALSE)</f>
        <v>2.63</v>
      </c>
      <c r="M2805" s="48">
        <f>VLOOKUP(H2805,'[1]CALCUL AS et AN'!$A$2:$AU$889,28,FALSE)</f>
        <v>2.63</v>
      </c>
      <c r="N2805">
        <v>5.26</v>
      </c>
      <c r="O2805" s="45">
        <f t="shared" si="199"/>
        <v>5.26</v>
      </c>
      <c r="P2805" s="48">
        <f t="shared" si="200"/>
        <v>5.26</v>
      </c>
      <c r="Q2805">
        <v>4.7300000000000004</v>
      </c>
      <c r="R2805" s="45">
        <f>VLOOKUP(H2805,'[1]CALCUL AS et AN'!$A$2:$AU$889,46,FALSE)</f>
        <v>5.26</v>
      </c>
      <c r="S2805" s="48">
        <f>VLOOKUP(H2805,'[1]CALCUL AS et AN'!$A$2:$AU$889,47,FALSE)</f>
        <v>5.26</v>
      </c>
      <c r="T2805">
        <v>9.4600000000000009</v>
      </c>
      <c r="U2805" s="45">
        <f t="shared" si="201"/>
        <v>10.52</v>
      </c>
      <c r="V2805" s="48">
        <f t="shared" si="202"/>
        <v>10.52</v>
      </c>
      <c r="W2805" t="s">
        <v>946</v>
      </c>
      <c r="X2805" t="s">
        <v>937</v>
      </c>
    </row>
    <row r="2806" spans="1:24" outlineLevel="1">
      <c r="A2806" s="73" t="s">
        <v>3267</v>
      </c>
      <c r="B2806" s="73" t="str">
        <f t="shared" si="203"/>
        <v>PSFV6EH4X3</v>
      </c>
      <c r="N2806">
        <f>SUBTOTAL(9,N2801:N2805)</f>
        <v>994.4</v>
      </c>
      <c r="O2806" s="45">
        <f>SUBTOTAL(9,O2801:O2805)</f>
        <v>994.4</v>
      </c>
      <c r="P2806" s="48">
        <f>SUBTOTAL(9,P2801:P2805)</f>
        <v>1112.6224999999999</v>
      </c>
      <c r="T2806">
        <f>SUBTOTAL(9,T2801:T2805)</f>
        <v>1277.3</v>
      </c>
      <c r="U2806" s="45">
        <f>SUBTOTAL(9,U2801:U2805)</f>
        <v>1413.8386999999998</v>
      </c>
      <c r="V2806" s="48">
        <f>SUBTOTAL(9,V2801:V2805)</f>
        <v>1523.6746249999999</v>
      </c>
    </row>
    <row r="2807" spans="1:24" outlineLevel="2">
      <c r="A2807" t="s">
        <v>2571</v>
      </c>
      <c r="B2807" s="73" t="str">
        <f t="shared" si="203"/>
        <v>VMHI50PAP</v>
      </c>
      <c r="C2807" t="s">
        <v>458</v>
      </c>
      <c r="D2807">
        <v>1</v>
      </c>
      <c r="E2807" t="s">
        <v>459</v>
      </c>
      <c r="F2807">
        <v>100.31</v>
      </c>
      <c r="H2807" t="s">
        <v>458</v>
      </c>
      <c r="I2807">
        <v>54.9</v>
      </c>
      <c r="J2807">
        <v>1</v>
      </c>
      <c r="K2807">
        <v>54.9</v>
      </c>
      <c r="L2807" s="45">
        <f>VLOOKUP(H2807,'[1]CALCUL AS et AN'!$A$2:$AU$889,24,FALSE)</f>
        <v>54.9</v>
      </c>
      <c r="M2807" s="48">
        <f>VLOOKUP(H2807,'[1]CALCUL AS et AN'!$A$2:$AU$889,28,FALSE)</f>
        <v>54.9</v>
      </c>
      <c r="N2807">
        <v>54.9</v>
      </c>
      <c r="O2807" s="45">
        <f t="shared" si="199"/>
        <v>54.9</v>
      </c>
      <c r="P2807" s="48">
        <f t="shared" si="200"/>
        <v>54.9</v>
      </c>
      <c r="Q2807">
        <v>100.31</v>
      </c>
      <c r="R2807" s="45">
        <f>VLOOKUP(H2807,'[1]CALCUL AS et AN'!$A$2:$AU$889,46,FALSE)</f>
        <v>109.8</v>
      </c>
      <c r="S2807" s="48">
        <f>VLOOKUP(H2807,'[1]CALCUL AS et AN'!$A$2:$AU$889,47,FALSE)</f>
        <v>109.8</v>
      </c>
      <c r="T2807">
        <v>100.31</v>
      </c>
      <c r="U2807" s="45">
        <f t="shared" si="201"/>
        <v>109.8</v>
      </c>
      <c r="V2807" s="48">
        <f t="shared" si="202"/>
        <v>109.8</v>
      </c>
      <c r="W2807" t="s">
        <v>1361</v>
      </c>
      <c r="X2807" t="s">
        <v>937</v>
      </c>
    </row>
    <row r="2808" spans="1:24" outlineLevel="2">
      <c r="A2808" t="s">
        <v>2571</v>
      </c>
      <c r="B2808" s="73" t="str">
        <f t="shared" si="203"/>
        <v>VMHI50PAP</v>
      </c>
      <c r="C2808" t="s">
        <v>2470</v>
      </c>
      <c r="D2808">
        <v>2</v>
      </c>
      <c r="E2808" t="s">
        <v>2471</v>
      </c>
      <c r="F2808">
        <v>0.08</v>
      </c>
      <c r="H2808" t="s">
        <v>2470</v>
      </c>
      <c r="I2808">
        <v>7.0000000000000007E-2</v>
      </c>
      <c r="J2808">
        <v>1</v>
      </c>
      <c r="K2808">
        <v>7.0000000000000007E-2</v>
      </c>
      <c r="L2808" s="45">
        <f>VLOOKUP(H2808,'[1]CALCUL AS et AN'!$A$2:$AU$889,24,FALSE)</f>
        <v>7.1999999999999995E-2</v>
      </c>
      <c r="M2808" s="48">
        <f>VLOOKUP(H2808,'[1]CALCUL AS et AN'!$A$2:$AU$889,28,FALSE)</f>
        <v>7.1999999999999995E-2</v>
      </c>
      <c r="N2808">
        <v>0.14000000000000001</v>
      </c>
      <c r="O2808" s="45">
        <f t="shared" si="199"/>
        <v>0.14399999999999999</v>
      </c>
      <c r="P2808" s="48">
        <f t="shared" si="200"/>
        <v>0.14399999999999999</v>
      </c>
      <c r="Q2808">
        <v>0.08</v>
      </c>
      <c r="R2808" s="45">
        <f>VLOOKUP(H2808,'[1]CALCUL AS et AN'!$A$2:$AU$889,46,FALSE)</f>
        <v>0.10799999999999998</v>
      </c>
      <c r="S2808" s="48">
        <f>VLOOKUP(H2808,'[1]CALCUL AS et AN'!$A$2:$AU$889,47,FALSE)</f>
        <v>0.10799999999999998</v>
      </c>
      <c r="T2808">
        <v>0.16</v>
      </c>
      <c r="U2808" s="45">
        <f t="shared" si="201"/>
        <v>0.21599999999999997</v>
      </c>
      <c r="V2808" s="48">
        <f t="shared" si="202"/>
        <v>0.21599999999999997</v>
      </c>
      <c r="W2808" t="s">
        <v>1361</v>
      </c>
      <c r="X2808" t="s">
        <v>951</v>
      </c>
    </row>
    <row r="2809" spans="1:24" outlineLevel="2">
      <c r="A2809" t="s">
        <v>2571</v>
      </c>
      <c r="B2809" s="73" t="str">
        <f t="shared" si="203"/>
        <v>VMHI50PAP</v>
      </c>
      <c r="C2809" t="s">
        <v>2462</v>
      </c>
      <c r="D2809">
        <v>1</v>
      </c>
      <c r="E2809" t="s">
        <v>2463</v>
      </c>
      <c r="F2809">
        <v>0.47599999999999998</v>
      </c>
      <c r="H2809" t="s">
        <v>2462</v>
      </c>
      <c r="I2809">
        <v>0.32</v>
      </c>
      <c r="J2809">
        <v>1</v>
      </c>
      <c r="K2809">
        <v>0.32</v>
      </c>
      <c r="L2809" s="45">
        <f>VLOOKUP(H2809,'[1]CALCUL AS et AN'!$A$2:$AU$889,24,FALSE)</f>
        <v>0.317</v>
      </c>
      <c r="M2809" s="48">
        <f>VLOOKUP(H2809,'[1]CALCUL AS et AN'!$A$2:$AU$889,28,FALSE)</f>
        <v>0.317</v>
      </c>
      <c r="N2809">
        <v>0.32</v>
      </c>
      <c r="O2809" s="45">
        <f t="shared" si="199"/>
        <v>0.317</v>
      </c>
      <c r="P2809" s="48">
        <f t="shared" si="200"/>
        <v>0.317</v>
      </c>
      <c r="Q2809">
        <v>0.47599999999999998</v>
      </c>
      <c r="R2809" s="45">
        <f>VLOOKUP(H2809,'[1]CALCUL AS et AN'!$A$2:$AU$889,46,FALSE)</f>
        <v>0.47550000000000003</v>
      </c>
      <c r="S2809" s="48">
        <f>VLOOKUP(H2809,'[1]CALCUL AS et AN'!$A$2:$AU$889,47,FALSE)</f>
        <v>0.47550000000000003</v>
      </c>
      <c r="T2809">
        <v>0.47599999999999998</v>
      </c>
      <c r="U2809" s="45">
        <f t="shared" si="201"/>
        <v>0.47550000000000003</v>
      </c>
      <c r="V2809" s="48">
        <f t="shared" si="202"/>
        <v>0.47550000000000003</v>
      </c>
      <c r="W2809" t="s">
        <v>1361</v>
      </c>
      <c r="X2809" t="s">
        <v>951</v>
      </c>
    </row>
    <row r="2810" spans="1:24" outlineLevel="2">
      <c r="A2810" t="s">
        <v>2571</v>
      </c>
      <c r="B2810" s="73" t="str">
        <f t="shared" si="203"/>
        <v>VMHI50PAP</v>
      </c>
      <c r="C2810" t="s">
        <v>2466</v>
      </c>
      <c r="D2810">
        <v>1</v>
      </c>
      <c r="E2810" t="s">
        <v>2467</v>
      </c>
      <c r="F2810">
        <v>0.90200000000000002</v>
      </c>
      <c r="H2810" t="s">
        <v>2466</v>
      </c>
      <c r="I2810">
        <v>0.6</v>
      </c>
      <c r="J2810">
        <v>1</v>
      </c>
      <c r="K2810">
        <v>0.6</v>
      </c>
      <c r="L2810" s="45">
        <f>VLOOKUP(H2810,'[1]CALCUL AS et AN'!$A$2:$AU$889,24,FALSE)</f>
        <v>0.60099999999999998</v>
      </c>
      <c r="M2810" s="48">
        <f>VLOOKUP(H2810,'[1]CALCUL AS et AN'!$A$2:$AU$889,28,FALSE)</f>
        <v>0.60099999999999998</v>
      </c>
      <c r="N2810">
        <v>0.6</v>
      </c>
      <c r="O2810" s="45">
        <f t="shared" si="199"/>
        <v>0.60099999999999998</v>
      </c>
      <c r="P2810" s="48">
        <f t="shared" si="200"/>
        <v>0.60099999999999998</v>
      </c>
      <c r="Q2810">
        <v>0.90200000000000002</v>
      </c>
      <c r="R2810" s="45">
        <f>VLOOKUP(H2810,'[1]CALCUL AS et AN'!$A$2:$AU$889,46,FALSE)</f>
        <v>0.90149999999999997</v>
      </c>
      <c r="S2810" s="48">
        <f>VLOOKUP(H2810,'[1]CALCUL AS et AN'!$A$2:$AU$889,47,FALSE)</f>
        <v>0.90149999999999997</v>
      </c>
      <c r="T2810">
        <v>0.90200000000000002</v>
      </c>
      <c r="U2810" s="45">
        <f t="shared" si="201"/>
        <v>0.90149999999999997</v>
      </c>
      <c r="V2810" s="48">
        <f t="shared" si="202"/>
        <v>0.90149999999999997</v>
      </c>
      <c r="W2810" t="s">
        <v>1361</v>
      </c>
      <c r="X2810" t="s">
        <v>951</v>
      </c>
    </row>
    <row r="2811" spans="1:24" outlineLevel="2">
      <c r="A2811" t="s">
        <v>2571</v>
      </c>
      <c r="B2811" s="73" t="str">
        <f t="shared" si="203"/>
        <v>VMHI50PAP</v>
      </c>
      <c r="C2811" t="s">
        <v>440</v>
      </c>
      <c r="D2811">
        <v>1</v>
      </c>
      <c r="E2811" t="s">
        <v>441</v>
      </c>
      <c r="F2811">
        <v>11.25</v>
      </c>
      <c r="H2811" t="s">
        <v>440</v>
      </c>
      <c r="I2811">
        <v>7.4</v>
      </c>
      <c r="J2811">
        <v>1</v>
      </c>
      <c r="K2811">
        <v>7.4</v>
      </c>
      <c r="L2811" s="45">
        <f>VLOOKUP(H2811,'[1]CALCUL AS et AN'!$A$2:$AU$889,24,FALSE)</f>
        <v>7.4</v>
      </c>
      <c r="M2811" s="48">
        <f>VLOOKUP(H2811,'[1]CALCUL AS et AN'!$A$2:$AU$889,28,FALSE)</f>
        <v>7.4</v>
      </c>
      <c r="N2811">
        <v>7.4</v>
      </c>
      <c r="O2811" s="45">
        <f t="shared" si="199"/>
        <v>7.4</v>
      </c>
      <c r="P2811" s="48">
        <f t="shared" si="200"/>
        <v>7.4</v>
      </c>
      <c r="Q2811">
        <v>11.25</v>
      </c>
      <c r="R2811" s="45">
        <f>VLOOKUP(H2811,'[1]CALCUL AS et AN'!$A$2:$AU$889,46,FALSE)</f>
        <v>11.100000000000001</v>
      </c>
      <c r="S2811" s="48">
        <f>VLOOKUP(H2811,'[1]CALCUL AS et AN'!$A$2:$AU$889,47,FALSE)</f>
        <v>11.100000000000001</v>
      </c>
      <c r="T2811">
        <v>11.25</v>
      </c>
      <c r="U2811" s="45">
        <f t="shared" si="201"/>
        <v>11.100000000000001</v>
      </c>
      <c r="V2811" s="48">
        <f t="shared" si="202"/>
        <v>11.100000000000001</v>
      </c>
      <c r="W2811" t="s">
        <v>1361</v>
      </c>
      <c r="X2811" t="s">
        <v>937</v>
      </c>
    </row>
    <row r="2812" spans="1:24" outlineLevel="2">
      <c r="A2812" t="s">
        <v>2571</v>
      </c>
      <c r="B2812" s="73" t="str">
        <f t="shared" si="203"/>
        <v>VMHI50PAP</v>
      </c>
      <c r="C2812" t="s">
        <v>474</v>
      </c>
      <c r="D2812">
        <v>3</v>
      </c>
      <c r="E2812" t="s">
        <v>2940</v>
      </c>
      <c r="F2812">
        <v>4.9400000000000004</v>
      </c>
      <c r="H2812" t="s">
        <v>474</v>
      </c>
      <c r="I2812">
        <v>2.57</v>
      </c>
      <c r="J2812">
        <v>1</v>
      </c>
      <c r="K2812">
        <v>2.57</v>
      </c>
      <c r="L2812" s="45">
        <f>VLOOKUP(H2812,'[1]CALCUL AS et AN'!$A$2:$AU$889,24,FALSE)</f>
        <v>2.57</v>
      </c>
      <c r="M2812" s="48">
        <f>VLOOKUP(H2812,'[1]CALCUL AS et AN'!$A$2:$AU$889,28,FALSE)</f>
        <v>0.92</v>
      </c>
      <c r="N2812">
        <v>7.7099999999999991</v>
      </c>
      <c r="O2812" s="45">
        <f t="shared" si="199"/>
        <v>7.7099999999999991</v>
      </c>
      <c r="P2812" s="48">
        <f t="shared" si="200"/>
        <v>2.7600000000000002</v>
      </c>
      <c r="Q2812">
        <v>4.9400000000000004</v>
      </c>
      <c r="R2812" s="45">
        <f>VLOOKUP(H2812,'[1]CALCUL AS et AN'!$A$2:$AU$889,46,FALSE)</f>
        <v>5.7824999999999998</v>
      </c>
      <c r="S2812" s="48">
        <f>VLOOKUP(H2812,'[1]CALCUL AS et AN'!$A$2:$AU$889,47,FALSE)</f>
        <v>2.0700000000000003</v>
      </c>
      <c r="T2812">
        <v>14.82</v>
      </c>
      <c r="U2812" s="45">
        <f t="shared" si="201"/>
        <v>17.3475</v>
      </c>
      <c r="V2812" s="48">
        <f t="shared" si="202"/>
        <v>6.2100000000000009</v>
      </c>
      <c r="W2812" t="s">
        <v>1361</v>
      </c>
      <c r="X2812" t="s">
        <v>937</v>
      </c>
    </row>
    <row r="2813" spans="1:24" outlineLevel="2">
      <c r="A2813" t="s">
        <v>2571</v>
      </c>
      <c r="B2813" s="73" t="str">
        <f t="shared" si="203"/>
        <v>VMHI50PAP</v>
      </c>
      <c r="C2813" t="s">
        <v>688</v>
      </c>
      <c r="D2813">
        <v>2</v>
      </c>
      <c r="E2813" t="s">
        <v>1720</v>
      </c>
      <c r="F2813">
        <v>0.44</v>
      </c>
      <c r="H2813" t="s">
        <v>688</v>
      </c>
      <c r="I2813">
        <v>0.34</v>
      </c>
      <c r="J2813">
        <v>1</v>
      </c>
      <c r="K2813">
        <v>0.34</v>
      </c>
      <c r="L2813" s="45">
        <f>VLOOKUP(H2813,'[1]CALCUL AS et AN'!$A$2:$AU$889,24,FALSE)</f>
        <v>0.33900000000000002</v>
      </c>
      <c r="M2813" s="48">
        <f>VLOOKUP(H2813,'[1]CALCUL AS et AN'!$A$2:$AU$889,28,FALSE)</f>
        <v>0.42199999999999999</v>
      </c>
      <c r="N2813">
        <v>0.68</v>
      </c>
      <c r="O2813" s="45">
        <f t="shared" si="199"/>
        <v>0.67800000000000005</v>
      </c>
      <c r="P2813" s="48">
        <f t="shared" si="200"/>
        <v>0.84399999999999997</v>
      </c>
      <c r="Q2813">
        <v>0.44</v>
      </c>
      <c r="R2813" s="45">
        <f>VLOOKUP(H2813,'[1]CALCUL AS et AN'!$A$2:$AU$889,46,FALSE)</f>
        <v>0.45087000000000005</v>
      </c>
      <c r="S2813" s="48">
        <f>VLOOKUP(H2813,'[1]CALCUL AS et AN'!$A$2:$AU$889,47,FALSE)</f>
        <v>0.56125999999999998</v>
      </c>
      <c r="T2813">
        <v>0.88</v>
      </c>
      <c r="U2813" s="45">
        <f t="shared" si="201"/>
        <v>0.9017400000000001</v>
      </c>
      <c r="V2813" s="48">
        <f t="shared" si="202"/>
        <v>1.12252</v>
      </c>
      <c r="W2813" t="s">
        <v>1361</v>
      </c>
      <c r="X2813" t="s">
        <v>951</v>
      </c>
    </row>
    <row r="2814" spans="1:24" outlineLevel="2">
      <c r="A2814" t="s">
        <v>2571</v>
      </c>
      <c r="B2814" s="73" t="str">
        <f t="shared" si="203"/>
        <v>VMHI50PAP</v>
      </c>
      <c r="C2814" t="s">
        <v>2410</v>
      </c>
      <c r="D2814">
        <v>0.5</v>
      </c>
      <c r="E2814" t="s">
        <v>2411</v>
      </c>
      <c r="F2814">
        <v>75</v>
      </c>
      <c r="H2814" t="s">
        <v>2410</v>
      </c>
      <c r="I2814">
        <v>50</v>
      </c>
      <c r="J2814">
        <v>1</v>
      </c>
      <c r="K2814">
        <v>50</v>
      </c>
      <c r="L2814" s="45">
        <f>VLOOKUP(H2814,'[1]CALCUL AS et AN'!$A$2:$AU$889,24,FALSE)</f>
        <v>50</v>
      </c>
      <c r="M2814" s="48">
        <f>VLOOKUP(H2814,'[1]CALCUL AS et AN'!$A$2:$AU$889,28,FALSE)</f>
        <v>50</v>
      </c>
      <c r="N2814">
        <v>25</v>
      </c>
      <c r="O2814" s="45">
        <f t="shared" si="199"/>
        <v>25</v>
      </c>
      <c r="P2814" s="48">
        <f t="shared" si="200"/>
        <v>25</v>
      </c>
      <c r="Q2814">
        <v>75</v>
      </c>
      <c r="R2814" s="45">
        <f>VLOOKUP(H2814,'[1]CALCUL AS et AN'!$A$2:$AU$889,46,FALSE)</f>
        <v>75</v>
      </c>
      <c r="S2814" s="48">
        <f>VLOOKUP(H2814,'[1]CALCUL AS et AN'!$A$2:$AU$889,47,FALSE)</f>
        <v>75</v>
      </c>
      <c r="T2814">
        <v>37.5</v>
      </c>
      <c r="U2814" s="45">
        <f t="shared" si="201"/>
        <v>37.5</v>
      </c>
      <c r="V2814" s="48">
        <f t="shared" si="202"/>
        <v>37.5</v>
      </c>
      <c r="W2814" t="s">
        <v>1361</v>
      </c>
      <c r="X2814" t="s">
        <v>951</v>
      </c>
    </row>
    <row r="2815" spans="1:24" outlineLevel="2">
      <c r="A2815" t="s">
        <v>2571</v>
      </c>
      <c r="B2815" s="73" t="str">
        <f t="shared" si="203"/>
        <v>VMHI50PAP</v>
      </c>
      <c r="C2815" t="s">
        <v>406</v>
      </c>
      <c r="D2815">
        <v>1</v>
      </c>
      <c r="E2815" t="s">
        <v>1434</v>
      </c>
      <c r="F2815">
        <v>640.38</v>
      </c>
      <c r="H2815" t="s">
        <v>406</v>
      </c>
      <c r="I2815">
        <v>524.19000000000005</v>
      </c>
      <c r="J2815">
        <v>1</v>
      </c>
      <c r="K2815">
        <v>524.19000000000005</v>
      </c>
      <c r="L2815" s="45">
        <f>VLOOKUP(H2815,'[1]CALCUL AS et AN'!$A$2:$AU$889,24,FALSE)</f>
        <v>524.19000000000005</v>
      </c>
      <c r="M2815" s="48">
        <f>VLOOKUP(H2815,'[1]CALCUL AS et AN'!$A$2:$AU$889,28,FALSE)</f>
        <v>589.95000000000005</v>
      </c>
      <c r="N2815">
        <v>524.19000000000005</v>
      </c>
      <c r="O2815" s="45">
        <f t="shared" si="199"/>
        <v>524.19000000000005</v>
      </c>
      <c r="P2815" s="48">
        <f t="shared" si="200"/>
        <v>589.95000000000005</v>
      </c>
      <c r="Q2815">
        <v>640.38</v>
      </c>
      <c r="R2815" s="45">
        <f>VLOOKUP(H2815,'[1]CALCUL AS et AN'!$A$2:$AU$889,46,FALSE)</f>
        <v>697.17270000000008</v>
      </c>
      <c r="S2815" s="48">
        <f>VLOOKUP(H2815,'[1]CALCUL AS et AN'!$A$2:$AU$889,47,FALSE)</f>
        <v>784.63350000000014</v>
      </c>
      <c r="T2815">
        <v>640.38</v>
      </c>
      <c r="U2815" s="45">
        <f t="shared" si="201"/>
        <v>697.17270000000008</v>
      </c>
      <c r="V2815" s="48">
        <f t="shared" si="202"/>
        <v>784.63350000000014</v>
      </c>
      <c r="W2815" t="s">
        <v>1361</v>
      </c>
      <c r="X2815" t="s">
        <v>937</v>
      </c>
    </row>
    <row r="2816" spans="1:24" outlineLevel="2">
      <c r="A2816" t="s">
        <v>2571</v>
      </c>
      <c r="B2816" s="73" t="str">
        <f t="shared" si="203"/>
        <v>VMHI50PAP</v>
      </c>
      <c r="C2816" t="s">
        <v>1977</v>
      </c>
      <c r="D2816">
        <v>1</v>
      </c>
      <c r="E2816" t="s">
        <v>1978</v>
      </c>
      <c r="F2816">
        <v>7.78</v>
      </c>
      <c r="H2816" t="s">
        <v>1977</v>
      </c>
      <c r="I2816">
        <v>5.56</v>
      </c>
      <c r="J2816">
        <v>1</v>
      </c>
      <c r="K2816">
        <v>5.56</v>
      </c>
      <c r="L2816" s="45">
        <f>VLOOKUP(H2816,'[1]CALCUL AS et AN'!$A$2:$AU$889,24,FALSE)</f>
        <v>5.56</v>
      </c>
      <c r="M2816" s="48">
        <f>VLOOKUP(H2816,'[1]CALCUL AS et AN'!$A$2:$AU$889,28,FALSE)</f>
        <v>5.56</v>
      </c>
      <c r="N2816">
        <v>5.56</v>
      </c>
      <c r="O2816" s="45">
        <f t="shared" si="199"/>
        <v>5.56</v>
      </c>
      <c r="P2816" s="48">
        <f t="shared" si="200"/>
        <v>5.56</v>
      </c>
      <c r="Q2816">
        <v>7.78</v>
      </c>
      <c r="R2816" s="45">
        <f>VLOOKUP(H2816,'[1]CALCUL AS et AN'!$A$2:$AU$889,46,FALSE)</f>
        <v>8.34</v>
      </c>
      <c r="S2816" s="48">
        <f>VLOOKUP(H2816,'[1]CALCUL AS et AN'!$A$2:$AU$889,47,FALSE)</f>
        <v>8.34</v>
      </c>
      <c r="T2816">
        <v>7.78</v>
      </c>
      <c r="U2816" s="45">
        <f t="shared" si="201"/>
        <v>8.34</v>
      </c>
      <c r="V2816" s="48">
        <f t="shared" si="202"/>
        <v>8.34</v>
      </c>
      <c r="W2816" t="s">
        <v>1361</v>
      </c>
      <c r="X2816" t="s">
        <v>951</v>
      </c>
    </row>
    <row r="2817" spans="1:24" outlineLevel="2">
      <c r="A2817" t="s">
        <v>2571</v>
      </c>
      <c r="B2817" s="73" t="str">
        <f t="shared" si="203"/>
        <v>VMHI50PAP</v>
      </c>
      <c r="C2817" t="s">
        <v>2569</v>
      </c>
      <c r="D2817">
        <v>3</v>
      </c>
      <c r="E2817" t="s">
        <v>2570</v>
      </c>
      <c r="F2817">
        <v>12.91</v>
      </c>
      <c r="H2817" t="s">
        <v>2569</v>
      </c>
      <c r="I2817">
        <v>0.78</v>
      </c>
      <c r="J2817">
        <v>1</v>
      </c>
      <c r="K2817">
        <v>0.78</v>
      </c>
      <c r="L2817" s="45">
        <f>VLOOKUP(H2817,'[1]CALCUL AS et AN'!$A$2:$AU$889,24,FALSE)</f>
        <v>0.78400000000000003</v>
      </c>
      <c r="M2817" s="48">
        <f>VLOOKUP(H2817,'[1]CALCUL AS et AN'!$A$2:$AU$889,28,FALSE)</f>
        <v>0.78400000000000003</v>
      </c>
      <c r="N2817">
        <v>2.34</v>
      </c>
      <c r="O2817" s="45">
        <f t="shared" si="199"/>
        <v>2.3520000000000003</v>
      </c>
      <c r="P2817" s="48">
        <f t="shared" si="200"/>
        <v>2.3520000000000003</v>
      </c>
      <c r="Q2817">
        <v>12.91</v>
      </c>
      <c r="R2817" s="45">
        <f>VLOOKUP(H2817,'[1]CALCUL AS et AN'!$A$2:$AU$889,46,FALSE)</f>
        <v>0</v>
      </c>
      <c r="S2817" s="48">
        <f>VLOOKUP(H2817,'[1]CALCUL AS et AN'!$A$2:$AU$889,47,FALSE)</f>
        <v>0</v>
      </c>
      <c r="T2817">
        <v>38.730000000000004</v>
      </c>
      <c r="U2817" s="45">
        <f t="shared" si="201"/>
        <v>0</v>
      </c>
      <c r="V2817" s="48">
        <f t="shared" si="202"/>
        <v>0</v>
      </c>
      <c r="W2817" t="s">
        <v>1361</v>
      </c>
      <c r="X2817" t="s">
        <v>937</v>
      </c>
    </row>
    <row r="2818" spans="1:24" outlineLevel="1">
      <c r="A2818" s="73" t="s">
        <v>3268</v>
      </c>
      <c r="B2818" s="73" t="str">
        <f t="shared" si="203"/>
        <v>DIR023VMHI50PAP</v>
      </c>
      <c r="N2818">
        <f>SUBTOTAL(9,N2807:N2817)</f>
        <v>628.84</v>
      </c>
      <c r="O2818" s="45">
        <f>SUBTOTAL(9,O2807:O2817)</f>
        <v>628.85199999999998</v>
      </c>
      <c r="P2818" s="48">
        <f>SUBTOTAL(9,P2807:P2817)</f>
        <v>689.82799999999997</v>
      </c>
      <c r="T2818">
        <f>SUBTOTAL(9,T2807:T2817)</f>
        <v>853.18799999999999</v>
      </c>
      <c r="U2818" s="45">
        <f>SUBTOTAL(9,U2807:U2817)</f>
        <v>883.75494000000015</v>
      </c>
      <c r="V2818" s="48">
        <f>SUBTOTAL(9,V2807:V2817)</f>
        <v>960.29902000000016</v>
      </c>
    </row>
    <row r="2819" spans="1:24" outlineLevel="2">
      <c r="A2819" t="s">
        <v>2567</v>
      </c>
      <c r="B2819" s="73" t="str">
        <f t="shared" si="203"/>
        <v>VMHI63PAP</v>
      </c>
      <c r="C2819" t="s">
        <v>458</v>
      </c>
      <c r="D2819">
        <v>1</v>
      </c>
      <c r="E2819" t="s">
        <v>459</v>
      </c>
      <c r="F2819">
        <v>100.31</v>
      </c>
      <c r="H2819" t="s">
        <v>458</v>
      </c>
      <c r="I2819">
        <v>54.9</v>
      </c>
      <c r="J2819">
        <v>1</v>
      </c>
      <c r="K2819">
        <v>54.9</v>
      </c>
      <c r="L2819" s="45">
        <f>VLOOKUP(H2819,'[1]CALCUL AS et AN'!$A$2:$AU$889,24,FALSE)</f>
        <v>54.9</v>
      </c>
      <c r="M2819" s="48">
        <f>VLOOKUP(H2819,'[1]CALCUL AS et AN'!$A$2:$AU$889,28,FALSE)</f>
        <v>54.9</v>
      </c>
      <c r="N2819">
        <v>54.9</v>
      </c>
      <c r="O2819" s="45">
        <f t="shared" si="199"/>
        <v>54.9</v>
      </c>
      <c r="P2819" s="48">
        <f t="shared" si="200"/>
        <v>54.9</v>
      </c>
      <c r="Q2819">
        <v>100.31</v>
      </c>
      <c r="R2819" s="45">
        <f>VLOOKUP(H2819,'[1]CALCUL AS et AN'!$A$2:$AU$889,46,FALSE)</f>
        <v>109.8</v>
      </c>
      <c r="S2819" s="48">
        <f>VLOOKUP(H2819,'[1]CALCUL AS et AN'!$A$2:$AU$889,47,FALSE)</f>
        <v>109.8</v>
      </c>
      <c r="T2819">
        <v>100.31</v>
      </c>
      <c r="U2819" s="45">
        <f t="shared" si="201"/>
        <v>109.8</v>
      </c>
      <c r="V2819" s="48">
        <f t="shared" si="202"/>
        <v>109.8</v>
      </c>
      <c r="W2819" t="s">
        <v>1361</v>
      </c>
      <c r="X2819" t="s">
        <v>937</v>
      </c>
    </row>
    <row r="2820" spans="1:24" outlineLevel="2">
      <c r="A2820" t="s">
        <v>2567</v>
      </c>
      <c r="B2820" s="73" t="str">
        <f t="shared" si="203"/>
        <v>VMHI63PAP</v>
      </c>
      <c r="C2820" t="s">
        <v>2470</v>
      </c>
      <c r="D2820">
        <v>2</v>
      </c>
      <c r="E2820" t="s">
        <v>2471</v>
      </c>
      <c r="F2820">
        <v>0.08</v>
      </c>
      <c r="H2820" t="s">
        <v>2470</v>
      </c>
      <c r="I2820">
        <v>7.0000000000000007E-2</v>
      </c>
      <c r="J2820">
        <v>1</v>
      </c>
      <c r="K2820">
        <v>7.0000000000000007E-2</v>
      </c>
      <c r="L2820" s="45">
        <f>VLOOKUP(H2820,'[1]CALCUL AS et AN'!$A$2:$AU$889,24,FALSE)</f>
        <v>7.1999999999999995E-2</v>
      </c>
      <c r="M2820" s="48">
        <f>VLOOKUP(H2820,'[1]CALCUL AS et AN'!$A$2:$AU$889,28,FALSE)</f>
        <v>7.1999999999999995E-2</v>
      </c>
      <c r="N2820">
        <v>0.14000000000000001</v>
      </c>
      <c r="O2820" s="45">
        <f t="shared" si="199"/>
        <v>0.14399999999999999</v>
      </c>
      <c r="P2820" s="48">
        <f t="shared" si="200"/>
        <v>0.14399999999999999</v>
      </c>
      <c r="Q2820">
        <v>0.08</v>
      </c>
      <c r="R2820" s="45">
        <f>VLOOKUP(H2820,'[1]CALCUL AS et AN'!$A$2:$AU$889,46,FALSE)</f>
        <v>0.10799999999999998</v>
      </c>
      <c r="S2820" s="48">
        <f>VLOOKUP(H2820,'[1]CALCUL AS et AN'!$A$2:$AU$889,47,FALSE)</f>
        <v>0.10799999999999998</v>
      </c>
      <c r="T2820">
        <v>0.16</v>
      </c>
      <c r="U2820" s="45">
        <f t="shared" si="201"/>
        <v>0.21599999999999997</v>
      </c>
      <c r="V2820" s="48">
        <f t="shared" si="202"/>
        <v>0.21599999999999997</v>
      </c>
      <c r="W2820" t="s">
        <v>1361</v>
      </c>
      <c r="X2820" t="s">
        <v>951</v>
      </c>
    </row>
    <row r="2821" spans="1:24" outlineLevel="2">
      <c r="A2821" t="s">
        <v>2567</v>
      </c>
      <c r="B2821" s="73" t="str">
        <f t="shared" si="203"/>
        <v>VMHI63PAP</v>
      </c>
      <c r="C2821" t="s">
        <v>2462</v>
      </c>
      <c r="D2821">
        <v>1</v>
      </c>
      <c r="E2821" t="s">
        <v>2463</v>
      </c>
      <c r="F2821">
        <v>0.47599999999999998</v>
      </c>
      <c r="H2821" t="s">
        <v>2462</v>
      </c>
      <c r="I2821">
        <v>0.32</v>
      </c>
      <c r="J2821">
        <v>1</v>
      </c>
      <c r="K2821">
        <v>0.32</v>
      </c>
      <c r="L2821" s="45">
        <f>VLOOKUP(H2821,'[1]CALCUL AS et AN'!$A$2:$AU$889,24,FALSE)</f>
        <v>0.317</v>
      </c>
      <c r="M2821" s="48">
        <f>VLOOKUP(H2821,'[1]CALCUL AS et AN'!$A$2:$AU$889,28,FALSE)</f>
        <v>0.317</v>
      </c>
      <c r="N2821">
        <v>0.32</v>
      </c>
      <c r="O2821" s="45">
        <f t="shared" si="199"/>
        <v>0.317</v>
      </c>
      <c r="P2821" s="48">
        <f t="shared" si="200"/>
        <v>0.317</v>
      </c>
      <c r="Q2821">
        <v>0.47599999999999998</v>
      </c>
      <c r="R2821" s="45">
        <f>VLOOKUP(H2821,'[1]CALCUL AS et AN'!$A$2:$AU$889,46,FALSE)</f>
        <v>0.47550000000000003</v>
      </c>
      <c r="S2821" s="48">
        <f>VLOOKUP(H2821,'[1]CALCUL AS et AN'!$A$2:$AU$889,47,FALSE)</f>
        <v>0.47550000000000003</v>
      </c>
      <c r="T2821">
        <v>0.47599999999999998</v>
      </c>
      <c r="U2821" s="45">
        <f t="shared" si="201"/>
        <v>0.47550000000000003</v>
      </c>
      <c r="V2821" s="48">
        <f t="shared" si="202"/>
        <v>0.47550000000000003</v>
      </c>
      <c r="W2821" t="s">
        <v>1361</v>
      </c>
      <c r="X2821" t="s">
        <v>951</v>
      </c>
    </row>
    <row r="2822" spans="1:24" outlineLevel="2">
      <c r="A2822" t="s">
        <v>2567</v>
      </c>
      <c r="B2822" s="73" t="str">
        <f t="shared" si="203"/>
        <v>VMHI63PAP</v>
      </c>
      <c r="C2822" t="s">
        <v>2466</v>
      </c>
      <c r="D2822">
        <v>1</v>
      </c>
      <c r="E2822" t="s">
        <v>2467</v>
      </c>
      <c r="F2822">
        <v>0.90200000000000002</v>
      </c>
      <c r="H2822" t="s">
        <v>2466</v>
      </c>
      <c r="I2822">
        <v>0.6</v>
      </c>
      <c r="J2822">
        <v>1</v>
      </c>
      <c r="K2822">
        <v>0.6</v>
      </c>
      <c r="L2822" s="45">
        <f>VLOOKUP(H2822,'[1]CALCUL AS et AN'!$A$2:$AU$889,24,FALSE)</f>
        <v>0.60099999999999998</v>
      </c>
      <c r="M2822" s="48">
        <f>VLOOKUP(H2822,'[1]CALCUL AS et AN'!$A$2:$AU$889,28,FALSE)</f>
        <v>0.60099999999999998</v>
      </c>
      <c r="N2822">
        <v>0.6</v>
      </c>
      <c r="O2822" s="45">
        <f t="shared" si="199"/>
        <v>0.60099999999999998</v>
      </c>
      <c r="P2822" s="48">
        <f t="shared" si="200"/>
        <v>0.60099999999999998</v>
      </c>
      <c r="Q2822">
        <v>0.90200000000000002</v>
      </c>
      <c r="R2822" s="45">
        <f>VLOOKUP(H2822,'[1]CALCUL AS et AN'!$A$2:$AU$889,46,FALSE)</f>
        <v>0.90149999999999997</v>
      </c>
      <c r="S2822" s="48">
        <f>VLOOKUP(H2822,'[1]CALCUL AS et AN'!$A$2:$AU$889,47,FALSE)</f>
        <v>0.90149999999999997</v>
      </c>
      <c r="T2822">
        <v>0.90200000000000002</v>
      </c>
      <c r="U2822" s="45">
        <f t="shared" si="201"/>
        <v>0.90149999999999997</v>
      </c>
      <c r="V2822" s="48">
        <f t="shared" si="202"/>
        <v>0.90149999999999997</v>
      </c>
      <c r="W2822" t="s">
        <v>1361</v>
      </c>
      <c r="X2822" t="s">
        <v>951</v>
      </c>
    </row>
    <row r="2823" spans="1:24" outlineLevel="2">
      <c r="A2823" t="s">
        <v>2567</v>
      </c>
      <c r="B2823" s="73" t="str">
        <f t="shared" si="203"/>
        <v>VMHI63PAP</v>
      </c>
      <c r="C2823" t="s">
        <v>440</v>
      </c>
      <c r="D2823">
        <v>1</v>
      </c>
      <c r="E2823" t="s">
        <v>441</v>
      </c>
      <c r="F2823">
        <v>11.25</v>
      </c>
      <c r="H2823" t="s">
        <v>440</v>
      </c>
      <c r="I2823">
        <v>7.4</v>
      </c>
      <c r="J2823">
        <v>1</v>
      </c>
      <c r="K2823">
        <v>7.4</v>
      </c>
      <c r="L2823" s="45">
        <f>VLOOKUP(H2823,'[1]CALCUL AS et AN'!$A$2:$AU$889,24,FALSE)</f>
        <v>7.4</v>
      </c>
      <c r="M2823" s="48">
        <f>VLOOKUP(H2823,'[1]CALCUL AS et AN'!$A$2:$AU$889,28,FALSE)</f>
        <v>7.4</v>
      </c>
      <c r="N2823">
        <v>7.4</v>
      </c>
      <c r="O2823" s="45">
        <f t="shared" si="199"/>
        <v>7.4</v>
      </c>
      <c r="P2823" s="48">
        <f t="shared" si="200"/>
        <v>7.4</v>
      </c>
      <c r="Q2823">
        <v>11.25</v>
      </c>
      <c r="R2823" s="45">
        <f>VLOOKUP(H2823,'[1]CALCUL AS et AN'!$A$2:$AU$889,46,FALSE)</f>
        <v>11.100000000000001</v>
      </c>
      <c r="S2823" s="48">
        <f>VLOOKUP(H2823,'[1]CALCUL AS et AN'!$A$2:$AU$889,47,FALSE)</f>
        <v>11.100000000000001</v>
      </c>
      <c r="T2823">
        <v>11.25</v>
      </c>
      <c r="U2823" s="45">
        <f t="shared" si="201"/>
        <v>11.100000000000001</v>
      </c>
      <c r="V2823" s="48">
        <f t="shared" si="202"/>
        <v>11.100000000000001</v>
      </c>
      <c r="W2823" t="s">
        <v>1361</v>
      </c>
      <c r="X2823" t="s">
        <v>937</v>
      </c>
    </row>
    <row r="2824" spans="1:24" outlineLevel="2">
      <c r="A2824" t="s">
        <v>2567</v>
      </c>
      <c r="B2824" s="73" t="str">
        <f t="shared" si="203"/>
        <v>VMHI63PAP</v>
      </c>
      <c r="C2824" t="s">
        <v>476</v>
      </c>
      <c r="D2824">
        <v>3</v>
      </c>
      <c r="E2824" t="s">
        <v>2937</v>
      </c>
      <c r="F2824">
        <v>4.9400000000000004</v>
      </c>
      <c r="H2824" t="s">
        <v>476</v>
      </c>
      <c r="I2824">
        <v>2.21</v>
      </c>
      <c r="J2824">
        <v>1</v>
      </c>
      <c r="K2824">
        <v>2.21</v>
      </c>
      <c r="L2824" s="45">
        <f>VLOOKUP(H2824,'[1]CALCUL AS et AN'!$A$2:$AU$889,24,FALSE)</f>
        <v>2.21</v>
      </c>
      <c r="M2824" s="48">
        <f>VLOOKUP(H2824,'[1]CALCUL AS et AN'!$A$2:$AU$889,28,FALSE)</f>
        <v>0.92</v>
      </c>
      <c r="N2824">
        <v>6.63</v>
      </c>
      <c r="O2824" s="45">
        <f t="shared" si="199"/>
        <v>6.63</v>
      </c>
      <c r="P2824" s="48">
        <f t="shared" si="200"/>
        <v>2.7600000000000002</v>
      </c>
      <c r="Q2824">
        <v>4.9400000000000004</v>
      </c>
      <c r="R2824" s="45">
        <f>VLOOKUP(H2824,'[1]CALCUL AS et AN'!$A$2:$AU$889,46,FALSE)</f>
        <v>4.9725000000000001</v>
      </c>
      <c r="S2824" s="48">
        <f>VLOOKUP(H2824,'[1]CALCUL AS et AN'!$A$2:$AU$889,47,FALSE)</f>
        <v>2.0700000000000003</v>
      </c>
      <c r="T2824">
        <v>14.82</v>
      </c>
      <c r="U2824" s="45">
        <f t="shared" si="201"/>
        <v>14.9175</v>
      </c>
      <c r="V2824" s="48">
        <f t="shared" si="202"/>
        <v>6.2100000000000009</v>
      </c>
      <c r="W2824" t="s">
        <v>1361</v>
      </c>
      <c r="X2824" t="s">
        <v>937</v>
      </c>
    </row>
    <row r="2825" spans="1:24" outlineLevel="2">
      <c r="A2825" t="s">
        <v>2567</v>
      </c>
      <c r="B2825" s="73" t="str">
        <f t="shared" si="203"/>
        <v>VMHI63PAP</v>
      </c>
      <c r="C2825" t="s">
        <v>690</v>
      </c>
      <c r="D2825">
        <v>2</v>
      </c>
      <c r="E2825" t="s">
        <v>1721</v>
      </c>
      <c r="F2825">
        <v>0.85</v>
      </c>
      <c r="H2825" t="s">
        <v>690</v>
      </c>
      <c r="I2825">
        <v>0.68</v>
      </c>
      <c r="J2825">
        <v>1</v>
      </c>
      <c r="K2825">
        <v>0.68</v>
      </c>
      <c r="L2825" s="45">
        <f>VLOOKUP(H2825,'[1]CALCUL AS et AN'!$A$2:$AU$889,24,FALSE)</f>
        <v>0.68400000000000005</v>
      </c>
      <c r="M2825" s="48">
        <f>VLOOKUP(H2825,'[1]CALCUL AS et AN'!$A$2:$AU$889,28,FALSE)</f>
        <v>0.752</v>
      </c>
      <c r="N2825">
        <v>1.36</v>
      </c>
      <c r="O2825" s="45">
        <f t="shared" si="199"/>
        <v>1.3680000000000001</v>
      </c>
      <c r="P2825" s="48">
        <f t="shared" si="200"/>
        <v>1.504</v>
      </c>
      <c r="Q2825">
        <v>0.85</v>
      </c>
      <c r="R2825" s="45">
        <f>VLOOKUP(H2825,'[1]CALCUL AS et AN'!$A$2:$AU$889,46,FALSE)</f>
        <v>0.85500000000000009</v>
      </c>
      <c r="S2825" s="48">
        <f>VLOOKUP(H2825,'[1]CALCUL AS et AN'!$A$2:$AU$889,47,FALSE)</f>
        <v>0.94</v>
      </c>
      <c r="T2825">
        <v>1.7</v>
      </c>
      <c r="U2825" s="45">
        <f t="shared" si="201"/>
        <v>1.7100000000000002</v>
      </c>
      <c r="V2825" s="48">
        <f t="shared" si="202"/>
        <v>1.88</v>
      </c>
      <c r="W2825" t="s">
        <v>1361</v>
      </c>
      <c r="X2825" t="s">
        <v>951</v>
      </c>
    </row>
    <row r="2826" spans="1:24" outlineLevel="2">
      <c r="A2826" t="s">
        <v>2567</v>
      </c>
      <c r="B2826" s="73" t="str">
        <f t="shared" si="203"/>
        <v>VMHI63PAP</v>
      </c>
      <c r="C2826" t="s">
        <v>2410</v>
      </c>
      <c r="D2826">
        <v>0.5</v>
      </c>
      <c r="E2826" t="s">
        <v>2411</v>
      </c>
      <c r="F2826">
        <v>75</v>
      </c>
      <c r="H2826" t="s">
        <v>2410</v>
      </c>
      <c r="I2826">
        <v>50</v>
      </c>
      <c r="J2826">
        <v>1</v>
      </c>
      <c r="K2826">
        <v>50</v>
      </c>
      <c r="L2826" s="45">
        <f>VLOOKUP(H2826,'[1]CALCUL AS et AN'!$A$2:$AU$889,24,FALSE)</f>
        <v>50</v>
      </c>
      <c r="M2826" s="48">
        <f>VLOOKUP(H2826,'[1]CALCUL AS et AN'!$A$2:$AU$889,28,FALSE)</f>
        <v>50</v>
      </c>
      <c r="N2826">
        <v>25</v>
      </c>
      <c r="O2826" s="45">
        <f t="shared" si="199"/>
        <v>25</v>
      </c>
      <c r="P2826" s="48">
        <f t="shared" si="200"/>
        <v>25</v>
      </c>
      <c r="Q2826">
        <v>75</v>
      </c>
      <c r="R2826" s="45">
        <f>VLOOKUP(H2826,'[1]CALCUL AS et AN'!$A$2:$AU$889,46,FALSE)</f>
        <v>75</v>
      </c>
      <c r="S2826" s="48">
        <f>VLOOKUP(H2826,'[1]CALCUL AS et AN'!$A$2:$AU$889,47,FALSE)</f>
        <v>75</v>
      </c>
      <c r="T2826">
        <v>37.5</v>
      </c>
      <c r="U2826" s="45">
        <f t="shared" si="201"/>
        <v>37.5</v>
      </c>
      <c r="V2826" s="48">
        <f t="shared" si="202"/>
        <v>37.5</v>
      </c>
      <c r="W2826" t="s">
        <v>1361</v>
      </c>
      <c r="X2826" t="s">
        <v>951</v>
      </c>
    </row>
    <row r="2827" spans="1:24" outlineLevel="2">
      <c r="A2827" t="s">
        <v>2567</v>
      </c>
      <c r="B2827" s="73" t="str">
        <f t="shared" si="203"/>
        <v>VMHI63PAP</v>
      </c>
      <c r="C2827" t="s">
        <v>406</v>
      </c>
      <c r="D2827">
        <v>1</v>
      </c>
      <c r="E2827" t="s">
        <v>1434</v>
      </c>
      <c r="F2827">
        <v>640.38</v>
      </c>
      <c r="H2827" t="s">
        <v>406</v>
      </c>
      <c r="I2827">
        <v>524.19000000000005</v>
      </c>
      <c r="J2827">
        <v>1</v>
      </c>
      <c r="K2827">
        <v>524.19000000000005</v>
      </c>
      <c r="L2827" s="45">
        <f>VLOOKUP(H2827,'[1]CALCUL AS et AN'!$A$2:$AU$889,24,FALSE)</f>
        <v>524.19000000000005</v>
      </c>
      <c r="M2827" s="48">
        <f>VLOOKUP(H2827,'[1]CALCUL AS et AN'!$A$2:$AU$889,28,FALSE)</f>
        <v>589.95000000000005</v>
      </c>
      <c r="N2827">
        <v>524.19000000000005</v>
      </c>
      <c r="O2827" s="45">
        <f t="shared" si="199"/>
        <v>524.19000000000005</v>
      </c>
      <c r="P2827" s="48">
        <f t="shared" si="200"/>
        <v>589.95000000000005</v>
      </c>
      <c r="Q2827">
        <v>640.38</v>
      </c>
      <c r="R2827" s="45">
        <f>VLOOKUP(H2827,'[1]CALCUL AS et AN'!$A$2:$AU$889,46,FALSE)</f>
        <v>697.17270000000008</v>
      </c>
      <c r="S2827" s="48">
        <f>VLOOKUP(H2827,'[1]CALCUL AS et AN'!$A$2:$AU$889,47,FALSE)</f>
        <v>784.63350000000014</v>
      </c>
      <c r="T2827">
        <v>640.38</v>
      </c>
      <c r="U2827" s="45">
        <f t="shared" si="201"/>
        <v>697.17270000000008</v>
      </c>
      <c r="V2827" s="48">
        <f t="shared" si="202"/>
        <v>784.63350000000014</v>
      </c>
      <c r="W2827" t="s">
        <v>1361</v>
      </c>
      <c r="X2827" t="s">
        <v>937</v>
      </c>
    </row>
    <row r="2828" spans="1:24" outlineLevel="2">
      <c r="A2828" t="s">
        <v>2567</v>
      </c>
      <c r="B2828" s="73" t="str">
        <f t="shared" si="203"/>
        <v>VMHI63PAP</v>
      </c>
      <c r="C2828" t="s">
        <v>1977</v>
      </c>
      <c r="D2828">
        <v>1</v>
      </c>
      <c r="E2828" t="s">
        <v>1978</v>
      </c>
      <c r="F2828">
        <v>7.78</v>
      </c>
      <c r="H2828" t="s">
        <v>1977</v>
      </c>
      <c r="I2828">
        <v>5.56</v>
      </c>
      <c r="J2828">
        <v>1</v>
      </c>
      <c r="K2828">
        <v>5.56</v>
      </c>
      <c r="L2828" s="45">
        <f>VLOOKUP(H2828,'[1]CALCUL AS et AN'!$A$2:$AU$889,24,FALSE)</f>
        <v>5.56</v>
      </c>
      <c r="M2828" s="48">
        <f>VLOOKUP(H2828,'[1]CALCUL AS et AN'!$A$2:$AU$889,28,FALSE)</f>
        <v>5.56</v>
      </c>
      <c r="N2828">
        <v>5.56</v>
      </c>
      <c r="O2828" s="45">
        <f t="shared" ref="O2828:O2897" si="204">D2828*L2828</f>
        <v>5.56</v>
      </c>
      <c r="P2828" s="48">
        <f t="shared" ref="P2828:P2897" si="205">D2828*M2828</f>
        <v>5.56</v>
      </c>
      <c r="Q2828">
        <v>7.78</v>
      </c>
      <c r="R2828" s="45">
        <f>VLOOKUP(H2828,'[1]CALCUL AS et AN'!$A$2:$AU$889,46,FALSE)</f>
        <v>8.34</v>
      </c>
      <c r="S2828" s="48">
        <f>VLOOKUP(H2828,'[1]CALCUL AS et AN'!$A$2:$AU$889,47,FALSE)</f>
        <v>8.34</v>
      </c>
      <c r="T2828">
        <v>7.78</v>
      </c>
      <c r="U2828" s="45">
        <f t="shared" ref="U2828:U2897" si="206">R2828*D2828</f>
        <v>8.34</v>
      </c>
      <c r="V2828" s="48">
        <f t="shared" ref="V2828:V2897" si="207">S2828*D2828</f>
        <v>8.34</v>
      </c>
      <c r="W2828" t="s">
        <v>1361</v>
      </c>
      <c r="X2828" t="s">
        <v>951</v>
      </c>
    </row>
    <row r="2829" spans="1:24" outlineLevel="2">
      <c r="A2829" t="s">
        <v>2567</v>
      </c>
      <c r="B2829" s="73" t="str">
        <f t="shared" si="203"/>
        <v>VMHI63PAP</v>
      </c>
      <c r="C2829" t="s">
        <v>2569</v>
      </c>
      <c r="D2829">
        <v>3</v>
      </c>
      <c r="E2829" t="s">
        <v>2570</v>
      </c>
      <c r="F2829">
        <v>12.91</v>
      </c>
      <c r="H2829" t="s">
        <v>2569</v>
      </c>
      <c r="I2829">
        <v>0.78</v>
      </c>
      <c r="J2829">
        <v>1</v>
      </c>
      <c r="K2829">
        <v>0.78</v>
      </c>
      <c r="L2829" s="45">
        <f>VLOOKUP(H2829,'[1]CALCUL AS et AN'!$A$2:$AU$889,24,FALSE)</f>
        <v>0.78400000000000003</v>
      </c>
      <c r="M2829" s="48">
        <f>VLOOKUP(H2829,'[1]CALCUL AS et AN'!$A$2:$AU$889,28,FALSE)</f>
        <v>0.78400000000000003</v>
      </c>
      <c r="N2829">
        <v>2.34</v>
      </c>
      <c r="O2829" s="45">
        <f t="shared" si="204"/>
        <v>2.3520000000000003</v>
      </c>
      <c r="P2829" s="48">
        <f t="shared" si="205"/>
        <v>2.3520000000000003</v>
      </c>
      <c r="Q2829">
        <v>12.91</v>
      </c>
      <c r="R2829" s="45">
        <f>VLOOKUP(H2829,'[1]CALCUL AS et AN'!$A$2:$AU$889,46,FALSE)</f>
        <v>0</v>
      </c>
      <c r="S2829" s="48">
        <f>VLOOKUP(H2829,'[1]CALCUL AS et AN'!$A$2:$AU$889,47,FALSE)</f>
        <v>0</v>
      </c>
      <c r="T2829">
        <v>38.730000000000004</v>
      </c>
      <c r="U2829" s="45">
        <f t="shared" si="206"/>
        <v>0</v>
      </c>
      <c r="V2829" s="48">
        <f t="shared" si="207"/>
        <v>0</v>
      </c>
      <c r="W2829" t="s">
        <v>1361</v>
      </c>
      <c r="X2829" t="s">
        <v>937</v>
      </c>
    </row>
    <row r="2830" spans="1:24" outlineLevel="1">
      <c r="A2830" s="73" t="s">
        <v>3269</v>
      </c>
      <c r="B2830" s="73" t="str">
        <f t="shared" si="203"/>
        <v>DIR023VMHI63PAP</v>
      </c>
      <c r="N2830">
        <f>SUBTOTAL(9,N2819:N2829)</f>
        <v>628.44000000000005</v>
      </c>
      <c r="O2830" s="45">
        <f>SUBTOTAL(9,O2819:O2829)</f>
        <v>628.46199999999999</v>
      </c>
      <c r="P2830" s="48">
        <f>SUBTOTAL(9,P2819:P2829)</f>
        <v>690.48799999999994</v>
      </c>
      <c r="T2830">
        <f>SUBTOTAL(9,T2819:T2829)</f>
        <v>854.00800000000004</v>
      </c>
      <c r="U2830" s="45">
        <f>SUBTOTAL(9,U2819:U2829)</f>
        <v>882.1332000000001</v>
      </c>
      <c r="V2830" s="48">
        <f>SUBTOTAL(9,V2819:V2829)</f>
        <v>961.05650000000014</v>
      </c>
    </row>
    <row r="2831" spans="1:24" outlineLevel="2">
      <c r="A2831" t="s">
        <v>167</v>
      </c>
      <c r="B2831" s="73" t="str">
        <f t="shared" si="203"/>
        <v>5EH</v>
      </c>
      <c r="C2831">
        <v>8210707018</v>
      </c>
      <c r="D2831">
        <v>45</v>
      </c>
      <c r="E2831" t="s">
        <v>2090</v>
      </c>
      <c r="F2831">
        <v>0.158</v>
      </c>
      <c r="H2831">
        <v>8210707018</v>
      </c>
      <c r="I2831">
        <v>0.11</v>
      </c>
      <c r="J2831">
        <v>1</v>
      </c>
      <c r="K2831">
        <v>0.11</v>
      </c>
      <c r="L2831" s="45">
        <f>VLOOKUP(H2831,'[1]CALCUL AS et AN'!$A$2:$AU$889,24,FALSE)</f>
        <v>0.1056</v>
      </c>
      <c r="M2831" s="48">
        <f>VLOOKUP(H2831,'[1]CALCUL AS et AN'!$A$2:$AU$889,28,FALSE)</f>
        <v>0.1056</v>
      </c>
      <c r="N2831">
        <v>4.95</v>
      </c>
      <c r="O2831" s="45">
        <f t="shared" si="204"/>
        <v>4.7519999999999998</v>
      </c>
      <c r="P2831" s="48">
        <f t="shared" si="205"/>
        <v>4.7519999999999998</v>
      </c>
      <c r="Q2831">
        <v>0.12</v>
      </c>
      <c r="R2831" s="45">
        <f>VLOOKUP(H2831,'[1]CALCUL AS et AN'!$A$2:$AU$889,46,FALSE)</f>
        <v>0.15839999999999999</v>
      </c>
      <c r="S2831" s="48">
        <f>VLOOKUP(H2831,'[1]CALCUL AS et AN'!$A$2:$AU$889,47,FALSE)</f>
        <v>0.15839999999999999</v>
      </c>
      <c r="T2831">
        <v>5.3999999999999995</v>
      </c>
      <c r="U2831" s="45">
        <f t="shared" si="206"/>
        <v>7.1279999999999992</v>
      </c>
      <c r="V2831" s="48">
        <f t="shared" si="207"/>
        <v>7.1279999999999992</v>
      </c>
      <c r="W2831" t="s">
        <v>1361</v>
      </c>
      <c r="X2831" t="s">
        <v>951</v>
      </c>
    </row>
    <row r="2832" spans="1:24" outlineLevel="2">
      <c r="A2832" t="s">
        <v>167</v>
      </c>
      <c r="B2832" s="73" t="str">
        <f t="shared" si="203"/>
        <v>5EH</v>
      </c>
      <c r="C2832" t="s">
        <v>650</v>
      </c>
      <c r="D2832">
        <v>6</v>
      </c>
      <c r="E2832" t="s">
        <v>2047</v>
      </c>
      <c r="F2832">
        <v>11.27</v>
      </c>
      <c r="H2832" t="s">
        <v>650</v>
      </c>
      <c r="I2832">
        <v>7.05</v>
      </c>
      <c r="J2832">
        <v>1</v>
      </c>
      <c r="K2832">
        <v>7.05</v>
      </c>
      <c r="L2832" s="45">
        <f>VLOOKUP(H2832,'[1]CALCUL AS et AN'!$A$2:$AU$889,24,FALSE)</f>
        <v>7.05</v>
      </c>
      <c r="M2832" s="48">
        <f>VLOOKUP(H2832,'[1]CALCUL AS et AN'!$A$2:$AU$889,28,FALSE)</f>
        <v>7.4</v>
      </c>
      <c r="N2832">
        <v>42.3</v>
      </c>
      <c r="O2832" s="45">
        <f t="shared" si="204"/>
        <v>42.3</v>
      </c>
      <c r="P2832" s="48">
        <f t="shared" si="205"/>
        <v>44.400000000000006</v>
      </c>
      <c r="Q2832">
        <v>11.27</v>
      </c>
      <c r="R2832" s="45">
        <f>VLOOKUP(H2832,'[1]CALCUL AS et AN'!$A$2:$AU$889,46,FALSE)</f>
        <v>8.8125</v>
      </c>
      <c r="S2832" s="48">
        <f>VLOOKUP(H2832,'[1]CALCUL AS et AN'!$A$2:$AU$889,47,FALSE)</f>
        <v>9.25</v>
      </c>
      <c r="T2832">
        <v>67.62</v>
      </c>
      <c r="U2832" s="45">
        <f t="shared" si="206"/>
        <v>52.875</v>
      </c>
      <c r="V2832" s="48">
        <f t="shared" si="207"/>
        <v>55.5</v>
      </c>
      <c r="W2832" t="s">
        <v>1361</v>
      </c>
      <c r="X2832" t="s">
        <v>937</v>
      </c>
    </row>
    <row r="2833" spans="1:24" outlineLevel="2">
      <c r="A2833" t="s">
        <v>167</v>
      </c>
      <c r="B2833" s="73" t="str">
        <f t="shared" si="203"/>
        <v>5EH</v>
      </c>
      <c r="C2833" t="s">
        <v>572</v>
      </c>
      <c r="D2833">
        <v>2</v>
      </c>
      <c r="E2833" t="s">
        <v>573</v>
      </c>
      <c r="F2833">
        <v>20.91</v>
      </c>
      <c r="H2833" t="s">
        <v>572</v>
      </c>
      <c r="I2833">
        <v>14.64</v>
      </c>
      <c r="J2833">
        <v>1</v>
      </c>
      <c r="K2833">
        <v>14.64</v>
      </c>
      <c r="L2833" s="45">
        <f>VLOOKUP(H2833,'[1]CALCUL AS et AN'!$A$2:$AU$889,24,FALSE)</f>
        <v>14.64</v>
      </c>
      <c r="M2833" s="48">
        <f>VLOOKUP(H2833,'[1]CALCUL AS et AN'!$A$2:$AU$889,28,FALSE)</f>
        <v>15.811200000000001</v>
      </c>
      <c r="N2833">
        <v>29.28</v>
      </c>
      <c r="O2833" s="45">
        <f t="shared" si="204"/>
        <v>29.28</v>
      </c>
      <c r="P2833" s="48">
        <f t="shared" si="205"/>
        <v>31.622400000000003</v>
      </c>
      <c r="Q2833">
        <v>20.91</v>
      </c>
      <c r="R2833" s="45">
        <f>VLOOKUP(H2833,'[1]CALCUL AS et AN'!$A$2:$AU$889,46,FALSE)</f>
        <v>21.96</v>
      </c>
      <c r="S2833" s="48">
        <f>VLOOKUP(H2833,'[1]CALCUL AS et AN'!$A$2:$AU$889,47,FALSE)</f>
        <v>23.716800000000003</v>
      </c>
      <c r="T2833">
        <v>41.82</v>
      </c>
      <c r="U2833" s="45">
        <f t="shared" si="206"/>
        <v>43.92</v>
      </c>
      <c r="V2833" s="48">
        <f t="shared" si="207"/>
        <v>47.433600000000006</v>
      </c>
      <c r="W2833" t="s">
        <v>1361</v>
      </c>
      <c r="X2833" t="s">
        <v>937</v>
      </c>
    </row>
    <row r="2834" spans="1:24" outlineLevel="2">
      <c r="A2834" t="s">
        <v>167</v>
      </c>
      <c r="B2834" s="73" t="str">
        <f t="shared" si="203"/>
        <v>5EH</v>
      </c>
      <c r="C2834" t="s">
        <v>2129</v>
      </c>
      <c r="D2834">
        <v>2</v>
      </c>
      <c r="E2834" t="s">
        <v>2130</v>
      </c>
      <c r="F2834">
        <v>10.98</v>
      </c>
      <c r="H2834" t="s">
        <v>2129</v>
      </c>
      <c r="I2834">
        <v>7.32</v>
      </c>
      <c r="J2834">
        <v>1</v>
      </c>
      <c r="K2834">
        <v>7.32</v>
      </c>
      <c r="L2834" s="45">
        <f>VLOOKUP(H2834,'[1]CALCUL AS et AN'!$A$2:$AU$889,24,FALSE)</f>
        <v>7.32</v>
      </c>
      <c r="M2834" s="48">
        <f>VLOOKUP(H2834,'[1]CALCUL AS et AN'!$A$2:$AU$889,28,FALSE)</f>
        <v>7.9056000000000006</v>
      </c>
      <c r="N2834">
        <v>14.64</v>
      </c>
      <c r="O2834" s="45">
        <f t="shared" si="204"/>
        <v>14.64</v>
      </c>
      <c r="P2834" s="48">
        <f t="shared" si="205"/>
        <v>15.811200000000001</v>
      </c>
      <c r="Q2834">
        <v>10.98</v>
      </c>
      <c r="R2834" s="45">
        <f>VLOOKUP(H2834,'[1]CALCUL AS et AN'!$A$2:$AU$889,46,FALSE)</f>
        <v>10.98</v>
      </c>
      <c r="S2834" s="48">
        <f>VLOOKUP(H2834,'[1]CALCUL AS et AN'!$A$2:$AU$889,47,FALSE)</f>
        <v>11.858400000000001</v>
      </c>
      <c r="T2834">
        <v>21.96</v>
      </c>
      <c r="U2834" s="45">
        <f t="shared" si="206"/>
        <v>21.96</v>
      </c>
      <c r="V2834" s="48">
        <f t="shared" si="207"/>
        <v>23.716800000000003</v>
      </c>
      <c r="W2834" t="s">
        <v>1361</v>
      </c>
      <c r="X2834" t="s">
        <v>951</v>
      </c>
    </row>
    <row r="2835" spans="1:24" outlineLevel="2">
      <c r="A2835" t="s">
        <v>167</v>
      </c>
      <c r="B2835" s="73" t="str">
        <f t="shared" ref="B2835:B2898" si="208">MID(A2835,7,100)</f>
        <v>5EH</v>
      </c>
      <c r="C2835" t="s">
        <v>2410</v>
      </c>
      <c r="D2835">
        <v>0.2</v>
      </c>
      <c r="E2835" t="s">
        <v>2411</v>
      </c>
      <c r="F2835">
        <v>75</v>
      </c>
      <c r="H2835" t="s">
        <v>2410</v>
      </c>
      <c r="I2835">
        <v>50</v>
      </c>
      <c r="J2835">
        <v>1</v>
      </c>
      <c r="K2835">
        <v>50</v>
      </c>
      <c r="L2835" s="45">
        <f>VLOOKUP(H2835,'[1]CALCUL AS et AN'!$A$2:$AU$889,24,FALSE)</f>
        <v>50</v>
      </c>
      <c r="M2835" s="48">
        <f>VLOOKUP(H2835,'[1]CALCUL AS et AN'!$A$2:$AU$889,28,FALSE)</f>
        <v>50</v>
      </c>
      <c r="N2835">
        <v>10</v>
      </c>
      <c r="O2835" s="45">
        <f t="shared" si="204"/>
        <v>10</v>
      </c>
      <c r="P2835" s="48">
        <f t="shared" si="205"/>
        <v>10</v>
      </c>
      <c r="Q2835">
        <v>75</v>
      </c>
      <c r="R2835" s="45">
        <f>VLOOKUP(H2835,'[1]CALCUL AS et AN'!$A$2:$AU$889,46,FALSE)</f>
        <v>75</v>
      </c>
      <c r="S2835" s="48">
        <f>VLOOKUP(H2835,'[1]CALCUL AS et AN'!$A$2:$AU$889,47,FALSE)</f>
        <v>75</v>
      </c>
      <c r="T2835">
        <v>15</v>
      </c>
      <c r="U2835" s="45">
        <f t="shared" si="206"/>
        <v>15</v>
      </c>
      <c r="V2835" s="48">
        <f t="shared" si="207"/>
        <v>15</v>
      </c>
      <c r="W2835" t="s">
        <v>1361</v>
      </c>
      <c r="X2835" t="s">
        <v>951</v>
      </c>
    </row>
    <row r="2836" spans="1:24" outlineLevel="1">
      <c r="A2836" s="73" t="s">
        <v>3270</v>
      </c>
      <c r="B2836" s="73" t="str">
        <f t="shared" si="208"/>
        <v>CARECO5EH</v>
      </c>
      <c r="N2836">
        <f>SUBTOTAL(9,N2831:N2835)</f>
        <v>101.17</v>
      </c>
      <c r="O2836" s="45">
        <f>SUBTOTAL(9,O2831:O2835)</f>
        <v>100.97199999999999</v>
      </c>
      <c r="P2836" s="48">
        <f>SUBTOTAL(9,P2831:P2835)</f>
        <v>106.58560000000001</v>
      </c>
      <c r="T2836">
        <f>SUBTOTAL(9,T2831:T2835)</f>
        <v>151.80000000000001</v>
      </c>
      <c r="U2836" s="45">
        <f>SUBTOTAL(9,U2831:U2835)</f>
        <v>140.88300000000001</v>
      </c>
      <c r="V2836" s="48">
        <f>SUBTOTAL(9,V2831:V2835)</f>
        <v>148.7784</v>
      </c>
    </row>
    <row r="2837" spans="1:24" outlineLevel="2">
      <c r="A2837" t="s">
        <v>2722</v>
      </c>
      <c r="B2837" s="73" t="str">
        <f t="shared" si="208"/>
        <v>675</v>
      </c>
      <c r="C2837" t="s">
        <v>2410</v>
      </c>
      <c r="D2837">
        <v>0.03</v>
      </c>
      <c r="E2837" t="s">
        <v>2411</v>
      </c>
      <c r="F2837">
        <v>75</v>
      </c>
      <c r="H2837" t="s">
        <v>2410</v>
      </c>
      <c r="I2837">
        <v>50</v>
      </c>
      <c r="J2837">
        <v>1</v>
      </c>
      <c r="K2837">
        <v>50</v>
      </c>
      <c r="L2837" s="45">
        <f>VLOOKUP(H2837,'[1]CALCUL AS et AN'!$A$2:$AU$889,24,FALSE)</f>
        <v>50</v>
      </c>
      <c r="M2837" s="48">
        <f>VLOOKUP(H2837,'[1]CALCUL AS et AN'!$A$2:$AU$889,28,FALSE)</f>
        <v>50</v>
      </c>
      <c r="N2837">
        <v>1.5</v>
      </c>
      <c r="O2837" s="45">
        <f t="shared" si="204"/>
        <v>1.5</v>
      </c>
      <c r="P2837" s="48">
        <f t="shared" si="205"/>
        <v>1.5</v>
      </c>
      <c r="Q2837">
        <v>75</v>
      </c>
      <c r="R2837" s="45">
        <f>VLOOKUP(H2837,'[1]CALCUL AS et AN'!$A$2:$AU$889,46,FALSE)</f>
        <v>75</v>
      </c>
      <c r="S2837" s="48">
        <f>VLOOKUP(H2837,'[1]CALCUL AS et AN'!$A$2:$AU$889,47,FALSE)</f>
        <v>75</v>
      </c>
      <c r="T2837">
        <v>2.25</v>
      </c>
      <c r="U2837" s="45">
        <f t="shared" si="206"/>
        <v>2.25</v>
      </c>
      <c r="V2837" s="48">
        <f t="shared" si="207"/>
        <v>2.25</v>
      </c>
      <c r="W2837" t="s">
        <v>1361</v>
      </c>
      <c r="X2837" t="s">
        <v>951</v>
      </c>
    </row>
    <row r="2838" spans="1:24" outlineLevel="2">
      <c r="A2838" t="s">
        <v>2722</v>
      </c>
      <c r="B2838" s="73" t="str">
        <f t="shared" si="208"/>
        <v>675</v>
      </c>
      <c r="C2838" t="s">
        <v>650</v>
      </c>
      <c r="D2838">
        <v>0.4</v>
      </c>
      <c r="E2838" t="s">
        <v>2047</v>
      </c>
      <c r="F2838">
        <v>11.27</v>
      </c>
      <c r="H2838" t="s">
        <v>650</v>
      </c>
      <c r="I2838">
        <v>7.05</v>
      </c>
      <c r="J2838">
        <v>1</v>
      </c>
      <c r="K2838">
        <v>7.05</v>
      </c>
      <c r="L2838" s="45">
        <f>VLOOKUP(H2838,'[1]CALCUL AS et AN'!$A$2:$AU$889,24,FALSE)</f>
        <v>7.05</v>
      </c>
      <c r="M2838" s="48">
        <f>VLOOKUP(H2838,'[1]CALCUL AS et AN'!$A$2:$AU$889,28,FALSE)</f>
        <v>7.4</v>
      </c>
      <c r="N2838">
        <v>2.8200000000000003</v>
      </c>
      <c r="O2838" s="45">
        <f t="shared" si="204"/>
        <v>2.8200000000000003</v>
      </c>
      <c r="P2838" s="48">
        <f t="shared" si="205"/>
        <v>2.9600000000000004</v>
      </c>
      <c r="Q2838">
        <v>11.27</v>
      </c>
      <c r="R2838" s="45">
        <f>VLOOKUP(H2838,'[1]CALCUL AS et AN'!$A$2:$AU$889,46,FALSE)</f>
        <v>8.8125</v>
      </c>
      <c r="S2838" s="48">
        <f>VLOOKUP(H2838,'[1]CALCUL AS et AN'!$A$2:$AU$889,47,FALSE)</f>
        <v>9.25</v>
      </c>
      <c r="T2838">
        <v>4.508</v>
      </c>
      <c r="U2838" s="45">
        <f t="shared" si="206"/>
        <v>3.5250000000000004</v>
      </c>
      <c r="V2838" s="48">
        <f t="shared" si="207"/>
        <v>3.7</v>
      </c>
      <c r="W2838" t="s">
        <v>1361</v>
      </c>
      <c r="X2838" t="s">
        <v>937</v>
      </c>
    </row>
    <row r="2839" spans="1:24" outlineLevel="1">
      <c r="A2839" s="73" t="s">
        <v>3271</v>
      </c>
      <c r="B2839" s="73" t="str">
        <f t="shared" si="208"/>
        <v>C7070L675</v>
      </c>
      <c r="N2839">
        <f>SUBTOTAL(9,N2837:N2838)</f>
        <v>4.32</v>
      </c>
      <c r="O2839" s="45">
        <f>SUBTOTAL(9,O2837:O2838)</f>
        <v>4.32</v>
      </c>
      <c r="P2839" s="48">
        <f>SUBTOTAL(9,P2837:P2838)</f>
        <v>4.4600000000000009</v>
      </c>
      <c r="T2839">
        <f>SUBTOTAL(9,T2837:T2838)</f>
        <v>6.758</v>
      </c>
      <c r="U2839" s="45">
        <f>SUBTOTAL(9,U2837:U2838)</f>
        <v>5.7750000000000004</v>
      </c>
      <c r="V2839" s="48">
        <f>SUBTOTAL(9,V2837:V2838)</f>
        <v>5.95</v>
      </c>
    </row>
    <row r="2840" spans="1:24" outlineLevel="2">
      <c r="A2840" t="s">
        <v>22</v>
      </c>
      <c r="B2840" s="73" t="str">
        <f t="shared" si="208"/>
        <v>0V100</v>
      </c>
      <c r="C2840">
        <v>101006</v>
      </c>
      <c r="D2840">
        <v>1</v>
      </c>
      <c r="E2840" t="s">
        <v>1546</v>
      </c>
      <c r="F2840">
        <v>0.68</v>
      </c>
      <c r="H2840">
        <v>101006</v>
      </c>
      <c r="I2840">
        <v>0.23</v>
      </c>
      <c r="J2840">
        <v>1</v>
      </c>
      <c r="K2840">
        <v>0.23</v>
      </c>
      <c r="L2840" s="45">
        <f>VLOOKUP(H2840,'[1]CALCUL AS et AN'!$A$2:$AU$889,24,FALSE)</f>
        <v>0.22953999999999999</v>
      </c>
      <c r="M2840" s="48">
        <f>VLOOKUP(H2840,'[1]CALCUL AS et AN'!$A$2:$AU$889,28,FALSE)</f>
        <v>0.22953999999999999</v>
      </c>
      <c r="N2840">
        <v>0.23</v>
      </c>
      <c r="O2840" s="45">
        <f t="shared" si="204"/>
        <v>0.22953999999999999</v>
      </c>
      <c r="P2840" s="48">
        <f t="shared" si="205"/>
        <v>0.22953999999999999</v>
      </c>
      <c r="Q2840">
        <v>0.68</v>
      </c>
      <c r="R2840" s="45">
        <f>VLOOKUP(H2840,'[1]CALCUL AS et AN'!$A$2:$AU$889,46,FALSE)</f>
        <v>0.68862000000000001</v>
      </c>
      <c r="S2840" s="48">
        <f>VLOOKUP(H2840,'[1]CALCUL AS et AN'!$A$2:$AU$889,47,FALSE)</f>
        <v>0.68862000000000001</v>
      </c>
      <c r="T2840">
        <v>0.68</v>
      </c>
      <c r="U2840" s="45">
        <f t="shared" si="206"/>
        <v>0.68862000000000001</v>
      </c>
      <c r="V2840" s="48">
        <f t="shared" si="207"/>
        <v>0.68862000000000001</v>
      </c>
      <c r="W2840" t="s">
        <v>1361</v>
      </c>
      <c r="X2840" t="s">
        <v>951</v>
      </c>
    </row>
    <row r="2841" spans="1:24" outlineLevel="2">
      <c r="A2841" t="s">
        <v>22</v>
      </c>
      <c r="B2841" s="73" t="str">
        <f t="shared" si="208"/>
        <v>0V100</v>
      </c>
      <c r="C2841">
        <v>101007</v>
      </c>
      <c r="D2841">
        <v>1</v>
      </c>
      <c r="E2841" t="s">
        <v>1544</v>
      </c>
      <c r="F2841">
        <v>2.2400000000000002</v>
      </c>
      <c r="H2841">
        <v>101007</v>
      </c>
      <c r="I2841">
        <v>1.5</v>
      </c>
      <c r="J2841">
        <v>1</v>
      </c>
      <c r="K2841">
        <v>1.5</v>
      </c>
      <c r="L2841" s="45">
        <f>VLOOKUP(H2841,'[1]CALCUL AS et AN'!$A$2:$AU$889,24,FALSE)</f>
        <v>1.5</v>
      </c>
      <c r="M2841" s="48">
        <f>VLOOKUP(H2841,'[1]CALCUL AS et AN'!$A$2:$AU$889,28,FALSE)</f>
        <v>1.5</v>
      </c>
      <c r="N2841">
        <v>1.5</v>
      </c>
      <c r="O2841" s="45">
        <f t="shared" si="204"/>
        <v>1.5</v>
      </c>
      <c r="P2841" s="48">
        <f t="shared" si="205"/>
        <v>1.5</v>
      </c>
      <c r="Q2841">
        <v>2.2400000000000002</v>
      </c>
      <c r="R2841" s="45">
        <f>VLOOKUP(H2841,'[1]CALCUL AS et AN'!$A$2:$AU$889,46,FALSE)</f>
        <v>2.25</v>
      </c>
      <c r="S2841" s="48">
        <f>VLOOKUP(H2841,'[1]CALCUL AS et AN'!$A$2:$AU$889,47,FALSE)</f>
        <v>2.25</v>
      </c>
      <c r="T2841">
        <v>2.2400000000000002</v>
      </c>
      <c r="U2841" s="45">
        <f t="shared" si="206"/>
        <v>2.25</v>
      </c>
      <c r="V2841" s="48">
        <f t="shared" si="207"/>
        <v>2.25</v>
      </c>
      <c r="W2841" t="s">
        <v>1361</v>
      </c>
      <c r="X2841" t="s">
        <v>951</v>
      </c>
    </row>
    <row r="2842" spans="1:24" outlineLevel="2">
      <c r="A2842" t="s">
        <v>22</v>
      </c>
      <c r="B2842" s="73" t="str">
        <f t="shared" si="208"/>
        <v>0V100</v>
      </c>
      <c r="C2842">
        <v>1510064</v>
      </c>
      <c r="D2842">
        <v>1</v>
      </c>
      <c r="E2842" t="s">
        <v>1673</v>
      </c>
      <c r="F2842">
        <v>39.22</v>
      </c>
      <c r="H2842">
        <v>1510064</v>
      </c>
      <c r="I2842">
        <v>24.96</v>
      </c>
      <c r="J2842">
        <v>1</v>
      </c>
      <c r="K2842">
        <v>24.96</v>
      </c>
      <c r="L2842" s="45">
        <f>VLOOKUP(H2842,'[1]CALCUL AS et AN'!$A$2:$AU$889,24,FALSE)</f>
        <v>24.954999999999998</v>
      </c>
      <c r="M2842" s="48">
        <f>VLOOKUP(H2842,'[1]CALCUL AS et AN'!$A$2:$AU$889,28,FALSE)</f>
        <v>24.954999999999998</v>
      </c>
      <c r="N2842">
        <v>24.96</v>
      </c>
      <c r="O2842" s="45">
        <f t="shared" si="204"/>
        <v>24.954999999999998</v>
      </c>
      <c r="P2842" s="48">
        <f t="shared" si="205"/>
        <v>24.954999999999998</v>
      </c>
      <c r="Q2842">
        <v>39.22</v>
      </c>
      <c r="R2842" s="45">
        <f>VLOOKUP(H2842,'[1]CALCUL AS et AN'!$A$2:$AU$889,46,FALSE)</f>
        <v>37.432499999999997</v>
      </c>
      <c r="S2842" s="48">
        <f>VLOOKUP(H2842,'[1]CALCUL AS et AN'!$A$2:$AU$889,47,FALSE)</f>
        <v>37.432499999999997</v>
      </c>
      <c r="T2842">
        <v>39.22</v>
      </c>
      <c r="U2842" s="45">
        <f t="shared" si="206"/>
        <v>37.432499999999997</v>
      </c>
      <c r="V2842" s="48">
        <f t="shared" si="207"/>
        <v>37.432499999999997</v>
      </c>
      <c r="W2842" t="s">
        <v>1361</v>
      </c>
      <c r="X2842" t="s">
        <v>951</v>
      </c>
    </row>
    <row r="2843" spans="1:24" outlineLevel="2">
      <c r="A2843" t="s">
        <v>22</v>
      </c>
      <c r="B2843" s="73" t="str">
        <f t="shared" si="208"/>
        <v>0V100</v>
      </c>
      <c r="C2843" t="s">
        <v>1537</v>
      </c>
      <c r="D2843">
        <v>0.75</v>
      </c>
      <c r="E2843" t="s">
        <v>1538</v>
      </c>
      <c r="F2843">
        <v>4.3499999999999996</v>
      </c>
      <c r="H2843" t="s">
        <v>1537</v>
      </c>
      <c r="I2843">
        <v>2.9</v>
      </c>
      <c r="J2843">
        <v>1</v>
      </c>
      <c r="K2843">
        <v>2.9</v>
      </c>
      <c r="L2843" s="45">
        <f>VLOOKUP(H2843,'[1]CALCUL AS et AN'!$A$2:$AU$889,24,FALSE)</f>
        <v>2.9</v>
      </c>
      <c r="M2843" s="48">
        <f>VLOOKUP(H2843,'[1]CALCUL AS et AN'!$A$2:$AU$889,28,FALSE)</f>
        <v>2.9</v>
      </c>
      <c r="N2843">
        <v>2.1749999999999998</v>
      </c>
      <c r="O2843" s="45">
        <f t="shared" si="204"/>
        <v>2.1749999999999998</v>
      </c>
      <c r="P2843" s="48">
        <f t="shared" si="205"/>
        <v>2.1749999999999998</v>
      </c>
      <c r="Q2843">
        <v>4.3499999999999996</v>
      </c>
      <c r="R2843" s="45">
        <f>VLOOKUP(H2843,'[1]CALCUL AS et AN'!$A$2:$AU$889,46,FALSE)</f>
        <v>4.3499999999999996</v>
      </c>
      <c r="S2843" s="48">
        <f>VLOOKUP(H2843,'[1]CALCUL AS et AN'!$A$2:$AU$889,47,FALSE)</f>
        <v>4.3499999999999996</v>
      </c>
      <c r="T2843">
        <v>3.2624999999999997</v>
      </c>
      <c r="U2843" s="45">
        <f t="shared" si="206"/>
        <v>3.2624999999999997</v>
      </c>
      <c r="V2843" s="48">
        <f t="shared" si="207"/>
        <v>3.2624999999999997</v>
      </c>
      <c r="W2843" t="s">
        <v>1361</v>
      </c>
      <c r="X2843" t="s">
        <v>951</v>
      </c>
    </row>
    <row r="2844" spans="1:24" outlineLevel="2">
      <c r="A2844" t="s">
        <v>22</v>
      </c>
      <c r="B2844" s="73" t="str">
        <f t="shared" si="208"/>
        <v>0V100</v>
      </c>
      <c r="C2844">
        <v>7214321415</v>
      </c>
      <c r="D2844">
        <v>1</v>
      </c>
      <c r="E2844" t="s">
        <v>2402</v>
      </c>
      <c r="F2844">
        <v>0.1</v>
      </c>
      <c r="H2844">
        <v>7214321415</v>
      </c>
      <c r="I2844">
        <v>0</v>
      </c>
      <c r="J2844">
        <v>100</v>
      </c>
      <c r="K2844">
        <v>0</v>
      </c>
      <c r="L2844" s="45">
        <f>VLOOKUP(H2844,'[1]CALCUL AS et AN'!$A$2:$AU$889,24,FALSE)</f>
        <v>1.9300000000000001E-2</v>
      </c>
      <c r="M2844" s="48">
        <f>VLOOKUP(H2844,'[1]CALCUL AS et AN'!$A$2:$AU$889,28,FALSE)</f>
        <v>1.7100000000000001E-2</v>
      </c>
      <c r="N2844">
        <v>0</v>
      </c>
      <c r="O2844" s="45">
        <f t="shared" si="204"/>
        <v>1.9300000000000001E-2</v>
      </c>
      <c r="P2844" s="48">
        <f t="shared" si="205"/>
        <v>1.7100000000000001E-2</v>
      </c>
      <c r="Q2844">
        <v>0.1</v>
      </c>
      <c r="R2844" s="45">
        <f>VLOOKUP(H2844,'[1]CALCUL AS et AN'!$A$2:$AU$889,46,FALSE)</f>
        <v>2.8950000000000004E-2</v>
      </c>
      <c r="S2844" s="48">
        <f>VLOOKUP(H2844,'[1]CALCUL AS et AN'!$A$2:$AU$889,47,FALSE)</f>
        <v>2.5649999999999999E-2</v>
      </c>
      <c r="T2844">
        <v>0.1</v>
      </c>
      <c r="U2844" s="45">
        <f t="shared" si="206"/>
        <v>2.8950000000000004E-2</v>
      </c>
      <c r="V2844" s="48">
        <f t="shared" si="207"/>
        <v>2.5649999999999999E-2</v>
      </c>
      <c r="W2844" t="s">
        <v>1361</v>
      </c>
      <c r="X2844" t="s">
        <v>951</v>
      </c>
    </row>
    <row r="2845" spans="1:24" outlineLevel="2">
      <c r="A2845" t="s">
        <v>22</v>
      </c>
      <c r="B2845" s="73" t="str">
        <f t="shared" si="208"/>
        <v>0V100</v>
      </c>
      <c r="C2845">
        <v>8434000618</v>
      </c>
      <c r="D2845">
        <v>1</v>
      </c>
      <c r="E2845" t="s">
        <v>2272</v>
      </c>
      <c r="F2845">
        <v>0.02</v>
      </c>
      <c r="H2845">
        <v>8434000618</v>
      </c>
      <c r="I2845">
        <v>8.3000000000000007</v>
      </c>
      <c r="J2845">
        <v>500</v>
      </c>
      <c r="K2845">
        <v>1.66E-2</v>
      </c>
      <c r="L2845" s="45">
        <f>VLOOKUP(H2845,'[1]CALCUL AS et AN'!$A$2:$AU$889,24,FALSE)</f>
        <v>1.66E-2</v>
      </c>
      <c r="M2845" s="48">
        <f>VLOOKUP(H2845,'[1]CALCUL AS et AN'!$A$2:$AU$889,28,FALSE)</f>
        <v>1.66E-2</v>
      </c>
      <c r="N2845">
        <v>1.66E-2</v>
      </c>
      <c r="O2845" s="45">
        <f t="shared" si="204"/>
        <v>1.66E-2</v>
      </c>
      <c r="P2845" s="48">
        <f t="shared" si="205"/>
        <v>1.66E-2</v>
      </c>
      <c r="Q2845">
        <v>0.02</v>
      </c>
      <c r="R2845" s="45">
        <f>VLOOKUP(H2845,'[1]CALCUL AS et AN'!$A$2:$AU$889,46,FALSE)</f>
        <v>2.0750000000000001E-2</v>
      </c>
      <c r="S2845" s="48">
        <f>VLOOKUP(H2845,'[1]CALCUL AS et AN'!$A$2:$AU$889,47,FALSE)</f>
        <v>2.0750000000000001E-2</v>
      </c>
      <c r="T2845">
        <v>0.02</v>
      </c>
      <c r="U2845" s="45">
        <f t="shared" si="206"/>
        <v>2.0750000000000001E-2</v>
      </c>
      <c r="V2845" s="48">
        <f t="shared" si="207"/>
        <v>2.0750000000000001E-2</v>
      </c>
      <c r="W2845" t="s">
        <v>1361</v>
      </c>
      <c r="X2845" t="s">
        <v>951</v>
      </c>
    </row>
    <row r="2846" spans="1:24" outlineLevel="2">
      <c r="A2846" t="s">
        <v>22</v>
      </c>
      <c r="B2846" s="73" t="str">
        <f t="shared" si="208"/>
        <v>0V100</v>
      </c>
      <c r="C2846">
        <v>8535000618</v>
      </c>
      <c r="D2846">
        <v>1</v>
      </c>
      <c r="E2846" t="s">
        <v>2275</v>
      </c>
      <c r="F2846">
        <v>0.05</v>
      </c>
      <c r="H2846">
        <v>8535000618</v>
      </c>
      <c r="I2846">
        <v>3.0000000000000001E-3</v>
      </c>
      <c r="J2846">
        <v>1</v>
      </c>
      <c r="K2846">
        <v>3.0000000000000001E-3</v>
      </c>
      <c r="L2846" s="45">
        <f>VLOOKUP(H2846,'[1]CALCUL AS et AN'!$A$2:$AU$889,24,FALSE)</f>
        <v>3.04E-2</v>
      </c>
      <c r="M2846" s="48">
        <f>VLOOKUP(H2846,'[1]CALCUL AS et AN'!$A$2:$AU$889,28,FALSE)</f>
        <v>3.04E-2</v>
      </c>
      <c r="N2846">
        <v>3.0000000000000001E-3</v>
      </c>
      <c r="O2846" s="45">
        <f t="shared" si="204"/>
        <v>3.04E-2</v>
      </c>
      <c r="P2846" s="48">
        <f t="shared" si="205"/>
        <v>3.04E-2</v>
      </c>
      <c r="Q2846">
        <v>0.05</v>
      </c>
      <c r="R2846" s="45">
        <f>VLOOKUP(H2846,'[1]CALCUL AS et AN'!$A$2:$AU$889,46,FALSE)</f>
        <v>5.3199999999999997E-2</v>
      </c>
      <c r="S2846" s="48">
        <f>VLOOKUP(H2846,'[1]CALCUL AS et AN'!$A$2:$AU$889,47,FALSE)</f>
        <v>5.3199999999999997E-2</v>
      </c>
      <c r="T2846">
        <v>0.05</v>
      </c>
      <c r="U2846" s="45">
        <f t="shared" si="206"/>
        <v>5.3199999999999997E-2</v>
      </c>
      <c r="V2846" s="48">
        <f t="shared" si="207"/>
        <v>5.3199999999999997E-2</v>
      </c>
      <c r="W2846" t="s">
        <v>1361</v>
      </c>
      <c r="X2846" t="s">
        <v>951</v>
      </c>
    </row>
    <row r="2847" spans="1:24" outlineLevel="2">
      <c r="A2847" t="s">
        <v>22</v>
      </c>
      <c r="B2847" s="73" t="str">
        <f t="shared" si="208"/>
        <v>0V100</v>
      </c>
      <c r="C2847">
        <v>9600000618</v>
      </c>
      <c r="D2847">
        <v>1</v>
      </c>
      <c r="E2847" t="s">
        <v>2044</v>
      </c>
      <c r="F2847">
        <v>1.57</v>
      </c>
      <c r="H2847">
        <v>9600000618</v>
      </c>
      <c r="I2847">
        <v>0.8</v>
      </c>
      <c r="J2847">
        <v>1</v>
      </c>
      <c r="K2847">
        <v>0.8</v>
      </c>
      <c r="L2847" s="45">
        <f>VLOOKUP(H2847,'[1]CALCUL AS et AN'!$A$2:$AU$889,24,FALSE)</f>
        <v>0.80289999999999995</v>
      </c>
      <c r="M2847" s="48">
        <f>VLOOKUP(H2847,'[1]CALCUL AS et AN'!$A$2:$AU$889,28,FALSE)</f>
        <v>0.80289999999999995</v>
      </c>
      <c r="N2847">
        <v>0.8</v>
      </c>
      <c r="O2847" s="45">
        <f t="shared" si="204"/>
        <v>0.80289999999999995</v>
      </c>
      <c r="P2847" s="48">
        <f t="shared" si="205"/>
        <v>0.80289999999999995</v>
      </c>
      <c r="Q2847">
        <v>1.57</v>
      </c>
      <c r="R2847" s="45">
        <f>VLOOKUP(H2847,'[1]CALCUL AS et AN'!$A$2:$AU$889,46,FALSE)</f>
        <v>1.6057999999999999</v>
      </c>
      <c r="S2847" s="48">
        <f>VLOOKUP(H2847,'[1]CALCUL AS et AN'!$A$2:$AU$889,47,FALSE)</f>
        <v>1.6057999999999999</v>
      </c>
      <c r="T2847">
        <v>1.57</v>
      </c>
      <c r="U2847" s="45">
        <f t="shared" si="206"/>
        <v>1.6057999999999999</v>
      </c>
      <c r="V2847" s="48">
        <f t="shared" si="207"/>
        <v>1.6057999999999999</v>
      </c>
      <c r="W2847" t="s">
        <v>1361</v>
      </c>
      <c r="X2847" t="s">
        <v>951</v>
      </c>
    </row>
    <row r="2848" spans="1:24" outlineLevel="2">
      <c r="A2848" t="s">
        <v>22</v>
      </c>
      <c r="B2848" s="73" t="str">
        <f t="shared" si="208"/>
        <v>0V100</v>
      </c>
      <c r="C2848" t="s">
        <v>414</v>
      </c>
      <c r="D2848">
        <v>1</v>
      </c>
      <c r="E2848" t="s">
        <v>415</v>
      </c>
      <c r="F2848">
        <v>38.61</v>
      </c>
      <c r="H2848" t="s">
        <v>414</v>
      </c>
      <c r="I2848">
        <v>26.4</v>
      </c>
      <c r="J2848">
        <v>1</v>
      </c>
      <c r="K2848">
        <v>26.4</v>
      </c>
      <c r="L2848" s="45">
        <f>VLOOKUP(H2848,'[1]CALCUL AS et AN'!$A$2:$AU$889,24,FALSE)</f>
        <v>26.4</v>
      </c>
      <c r="M2848" s="48">
        <f>VLOOKUP(H2848,'[1]CALCUL AS et AN'!$A$2:$AU$889,28,FALSE)</f>
        <v>26.4</v>
      </c>
      <c r="N2848">
        <v>26.4</v>
      </c>
      <c r="O2848" s="45">
        <f t="shared" si="204"/>
        <v>26.4</v>
      </c>
      <c r="P2848" s="48">
        <f t="shared" si="205"/>
        <v>26.4</v>
      </c>
      <c r="Q2848">
        <v>38.61</v>
      </c>
      <c r="R2848" s="45">
        <f>VLOOKUP(H2848,'[1]CALCUL AS et AN'!$A$2:$AU$889,46,FALSE)</f>
        <v>39.599999999999994</v>
      </c>
      <c r="S2848" s="48">
        <f>VLOOKUP(H2848,'[1]CALCUL AS et AN'!$A$2:$AU$889,47,FALSE)</f>
        <v>39.599999999999994</v>
      </c>
      <c r="T2848">
        <v>38.61</v>
      </c>
      <c r="U2848" s="45">
        <f t="shared" si="206"/>
        <v>39.599999999999994</v>
      </c>
      <c r="V2848" s="48">
        <f t="shared" si="207"/>
        <v>39.599999999999994</v>
      </c>
      <c r="W2848" t="s">
        <v>1361</v>
      </c>
      <c r="X2848" t="s">
        <v>937</v>
      </c>
    </row>
    <row r="2849" spans="1:24" outlineLevel="2">
      <c r="A2849" t="s">
        <v>22</v>
      </c>
      <c r="B2849" s="73" t="str">
        <f t="shared" si="208"/>
        <v>0V100</v>
      </c>
      <c r="C2849" t="s">
        <v>592</v>
      </c>
      <c r="D2849">
        <v>2</v>
      </c>
      <c r="E2849" t="s">
        <v>1512</v>
      </c>
      <c r="F2849">
        <v>0.96</v>
      </c>
      <c r="H2849" t="s">
        <v>592</v>
      </c>
      <c r="I2849">
        <v>0.77</v>
      </c>
      <c r="J2849">
        <v>1</v>
      </c>
      <c r="K2849">
        <v>0.77</v>
      </c>
      <c r="L2849" s="45">
        <f>VLOOKUP(H2849,'[1]CALCUL AS et AN'!$A$2:$AU$889,24,FALSE)</f>
        <v>0.76900000000000002</v>
      </c>
      <c r="M2849" s="48">
        <f>VLOOKUP(H2849,'[1]CALCUL AS et AN'!$A$2:$AU$889,28,FALSE)</f>
        <v>0.84599999999999997</v>
      </c>
      <c r="N2849">
        <v>1.54</v>
      </c>
      <c r="O2849" s="45">
        <f t="shared" si="204"/>
        <v>1.538</v>
      </c>
      <c r="P2849" s="48">
        <f t="shared" si="205"/>
        <v>1.6919999999999999</v>
      </c>
      <c r="Q2849">
        <v>0.96</v>
      </c>
      <c r="R2849" s="45">
        <f>VLOOKUP(H2849,'[1]CALCUL AS et AN'!$A$2:$AU$889,46,FALSE)</f>
        <v>0.96125000000000005</v>
      </c>
      <c r="S2849" s="48">
        <f>VLOOKUP(H2849,'[1]CALCUL AS et AN'!$A$2:$AU$889,47,FALSE)</f>
        <v>1.0574999999999999</v>
      </c>
      <c r="T2849">
        <v>1.92</v>
      </c>
      <c r="U2849" s="45">
        <f t="shared" si="206"/>
        <v>1.9225000000000001</v>
      </c>
      <c r="V2849" s="48">
        <f t="shared" si="207"/>
        <v>2.1149999999999998</v>
      </c>
      <c r="W2849" t="s">
        <v>1361</v>
      </c>
      <c r="X2849" t="s">
        <v>937</v>
      </c>
    </row>
    <row r="2850" spans="1:24" outlineLevel="2">
      <c r="A2850" t="s">
        <v>22</v>
      </c>
      <c r="B2850" s="73" t="str">
        <f t="shared" si="208"/>
        <v>0V100</v>
      </c>
      <c r="C2850" t="s">
        <v>963</v>
      </c>
      <c r="D2850">
        <v>1</v>
      </c>
      <c r="E2850" t="s">
        <v>964</v>
      </c>
      <c r="F2850">
        <v>3.76</v>
      </c>
      <c r="H2850" t="s">
        <v>963</v>
      </c>
      <c r="I2850">
        <v>2.13</v>
      </c>
      <c r="J2850">
        <v>1</v>
      </c>
      <c r="K2850">
        <v>2.13</v>
      </c>
      <c r="L2850" s="45">
        <f>VLOOKUP(H2850,'[1]CALCUL AS et AN'!$A$2:$AU$889,24,FALSE)</f>
        <v>2.13</v>
      </c>
      <c r="M2850" s="48">
        <f>VLOOKUP(H2850,'[1]CALCUL AS et AN'!$A$2:$AU$889,28,FALSE)</f>
        <v>2.5049999999999999</v>
      </c>
      <c r="N2850">
        <v>2.13</v>
      </c>
      <c r="O2850" s="45">
        <f t="shared" si="204"/>
        <v>2.13</v>
      </c>
      <c r="P2850" s="48">
        <f t="shared" si="205"/>
        <v>2.5049999999999999</v>
      </c>
      <c r="Q2850">
        <v>3.76</v>
      </c>
      <c r="R2850" s="45">
        <f>VLOOKUP(H2850,'[1]CALCUL AS et AN'!$A$2:$AU$889,46,FALSE)</f>
        <v>4.26</v>
      </c>
      <c r="S2850" s="48">
        <f>VLOOKUP(H2850,'[1]CALCUL AS et AN'!$A$2:$AU$889,47,FALSE)</f>
        <v>5.01</v>
      </c>
      <c r="T2850">
        <v>3.76</v>
      </c>
      <c r="U2850" s="45">
        <f t="shared" si="206"/>
        <v>4.26</v>
      </c>
      <c r="V2850" s="48">
        <f t="shared" si="207"/>
        <v>5.01</v>
      </c>
      <c r="W2850" t="s">
        <v>1361</v>
      </c>
      <c r="X2850" t="s">
        <v>951</v>
      </c>
    </row>
    <row r="2851" spans="1:24" outlineLevel="2">
      <c r="A2851" t="s">
        <v>22</v>
      </c>
      <c r="B2851" s="73" t="str">
        <f t="shared" si="208"/>
        <v>0V100</v>
      </c>
      <c r="C2851" t="s">
        <v>2311</v>
      </c>
      <c r="D2851">
        <v>1</v>
      </c>
      <c r="E2851" t="s">
        <v>2312</v>
      </c>
      <c r="F2851">
        <v>17.510000000000002</v>
      </c>
      <c r="H2851" t="s">
        <v>2311</v>
      </c>
      <c r="I2851">
        <v>11.67</v>
      </c>
      <c r="J2851">
        <v>1</v>
      </c>
      <c r="K2851">
        <v>11.67</v>
      </c>
      <c r="L2851" s="45">
        <f>VLOOKUP(H2851,'[1]CALCUL AS et AN'!$A$2:$AU$889,24,FALSE)</f>
        <v>11.67</v>
      </c>
      <c r="M2851" s="48">
        <f>VLOOKUP(H2851,'[1]CALCUL AS et AN'!$A$2:$AU$889,28,FALSE)</f>
        <v>11.67</v>
      </c>
      <c r="N2851">
        <v>11.67</v>
      </c>
      <c r="O2851" s="45">
        <f t="shared" si="204"/>
        <v>11.67</v>
      </c>
      <c r="P2851" s="48">
        <f t="shared" si="205"/>
        <v>11.67</v>
      </c>
      <c r="Q2851">
        <v>17.510000000000002</v>
      </c>
      <c r="R2851" s="45">
        <f>VLOOKUP(H2851,'[1]CALCUL AS et AN'!$A$2:$AU$889,46,FALSE)</f>
        <v>17.504999999999999</v>
      </c>
      <c r="S2851" s="48">
        <f>VLOOKUP(H2851,'[1]CALCUL AS et AN'!$A$2:$AU$889,47,FALSE)</f>
        <v>17.504999999999999</v>
      </c>
      <c r="T2851">
        <v>17.510000000000002</v>
      </c>
      <c r="U2851" s="45">
        <f t="shared" si="206"/>
        <v>17.504999999999999</v>
      </c>
      <c r="V2851" s="48">
        <f t="shared" si="207"/>
        <v>17.504999999999999</v>
      </c>
      <c r="W2851" t="s">
        <v>1361</v>
      </c>
      <c r="X2851" t="s">
        <v>937</v>
      </c>
    </row>
    <row r="2852" spans="1:24" outlineLevel="2">
      <c r="A2852" t="s">
        <v>22</v>
      </c>
      <c r="B2852" s="73" t="str">
        <f t="shared" si="208"/>
        <v>0V100</v>
      </c>
      <c r="C2852" t="s">
        <v>2000</v>
      </c>
      <c r="D2852">
        <v>1</v>
      </c>
      <c r="E2852" t="s">
        <v>2001</v>
      </c>
      <c r="F2852">
        <v>226.44</v>
      </c>
      <c r="H2852" t="s">
        <v>2000</v>
      </c>
      <c r="I2852">
        <v>148</v>
      </c>
      <c r="J2852">
        <v>1</v>
      </c>
      <c r="K2852">
        <v>148</v>
      </c>
      <c r="L2852" s="45">
        <f>VLOOKUP(H2852,'[1]CALCUL AS et AN'!$A$2:$AU$889,24,FALSE)</f>
        <v>148</v>
      </c>
      <c r="M2852" s="48">
        <f>VLOOKUP(H2852,'[1]CALCUL AS et AN'!$A$2:$AU$889,28,FALSE)</f>
        <v>148</v>
      </c>
      <c r="N2852">
        <v>148</v>
      </c>
      <c r="O2852" s="45">
        <f t="shared" si="204"/>
        <v>148</v>
      </c>
      <c r="P2852" s="48">
        <f t="shared" si="205"/>
        <v>148</v>
      </c>
      <c r="Q2852">
        <v>226.44</v>
      </c>
      <c r="R2852" s="45">
        <f>VLOOKUP(H2852,'[1]CALCUL AS et AN'!$A$2:$AU$889,46,FALSE)</f>
        <v>222</v>
      </c>
      <c r="S2852" s="48">
        <f>VLOOKUP(H2852,'[1]CALCUL AS et AN'!$A$2:$AU$889,47,FALSE)</f>
        <v>222</v>
      </c>
      <c r="T2852">
        <v>226.44</v>
      </c>
      <c r="U2852" s="45">
        <f t="shared" si="206"/>
        <v>222</v>
      </c>
      <c r="V2852" s="48">
        <f t="shared" si="207"/>
        <v>222</v>
      </c>
      <c r="W2852" t="s">
        <v>1361</v>
      </c>
      <c r="X2852" t="s">
        <v>951</v>
      </c>
    </row>
    <row r="2853" spans="1:24" outlineLevel="2">
      <c r="A2853" t="s">
        <v>22</v>
      </c>
      <c r="B2853" s="73" t="str">
        <f t="shared" si="208"/>
        <v>0V100</v>
      </c>
      <c r="C2853" t="s">
        <v>2470</v>
      </c>
      <c r="D2853">
        <v>2</v>
      </c>
      <c r="E2853" t="s">
        <v>2471</v>
      </c>
      <c r="F2853">
        <v>0.08</v>
      </c>
      <c r="H2853" t="s">
        <v>2470</v>
      </c>
      <c r="I2853">
        <v>7.0000000000000007E-2</v>
      </c>
      <c r="J2853">
        <v>1</v>
      </c>
      <c r="K2853">
        <v>7.0000000000000007E-2</v>
      </c>
      <c r="L2853" s="45">
        <f>VLOOKUP(H2853,'[1]CALCUL AS et AN'!$A$2:$AU$889,24,FALSE)</f>
        <v>7.1999999999999995E-2</v>
      </c>
      <c r="M2853" s="48">
        <f>VLOOKUP(H2853,'[1]CALCUL AS et AN'!$A$2:$AU$889,28,FALSE)</f>
        <v>7.1999999999999995E-2</v>
      </c>
      <c r="N2853">
        <v>0.14000000000000001</v>
      </c>
      <c r="O2853" s="45">
        <f t="shared" si="204"/>
        <v>0.14399999999999999</v>
      </c>
      <c r="P2853" s="48">
        <f t="shared" si="205"/>
        <v>0.14399999999999999</v>
      </c>
      <c r="Q2853">
        <v>0.08</v>
      </c>
      <c r="R2853" s="45">
        <f>VLOOKUP(H2853,'[1]CALCUL AS et AN'!$A$2:$AU$889,46,FALSE)</f>
        <v>0.10799999999999998</v>
      </c>
      <c r="S2853" s="48">
        <f>VLOOKUP(H2853,'[1]CALCUL AS et AN'!$A$2:$AU$889,47,FALSE)</f>
        <v>0.10799999999999998</v>
      </c>
      <c r="T2853">
        <v>0.16</v>
      </c>
      <c r="U2853" s="45">
        <f t="shared" si="206"/>
        <v>0.21599999999999997</v>
      </c>
      <c r="V2853" s="48">
        <f t="shared" si="207"/>
        <v>0.21599999999999997</v>
      </c>
      <c r="W2853" t="s">
        <v>1361</v>
      </c>
      <c r="X2853" t="s">
        <v>951</v>
      </c>
    </row>
    <row r="2854" spans="1:24" outlineLevel="2">
      <c r="A2854" t="s">
        <v>22</v>
      </c>
      <c r="B2854" s="73" t="str">
        <f t="shared" si="208"/>
        <v>0V100</v>
      </c>
      <c r="C2854" t="s">
        <v>1527</v>
      </c>
      <c r="D2854">
        <v>1</v>
      </c>
      <c r="E2854" t="s">
        <v>1528</v>
      </c>
      <c r="F2854">
        <v>0.77</v>
      </c>
      <c r="H2854" t="s">
        <v>1527</v>
      </c>
      <c r="I2854">
        <v>0.61</v>
      </c>
      <c r="J2854">
        <v>1</v>
      </c>
      <c r="K2854">
        <v>0.61</v>
      </c>
      <c r="L2854" s="45">
        <f>VLOOKUP(H2854,'[1]CALCUL AS et AN'!$A$2:$AU$889,24,FALSE)</f>
        <v>0.61299999999999999</v>
      </c>
      <c r="M2854" s="48">
        <f>VLOOKUP(H2854,'[1]CALCUL AS et AN'!$A$2:$AU$889,28,FALSE)</f>
        <v>0.67400000000000004</v>
      </c>
      <c r="N2854">
        <v>0.61</v>
      </c>
      <c r="O2854" s="45">
        <f t="shared" si="204"/>
        <v>0.61299999999999999</v>
      </c>
      <c r="P2854" s="48">
        <f t="shared" si="205"/>
        <v>0.67400000000000004</v>
      </c>
      <c r="Q2854">
        <v>0.77</v>
      </c>
      <c r="R2854" s="45">
        <f>VLOOKUP(H2854,'[1]CALCUL AS et AN'!$A$2:$AU$889,46,FALSE)</f>
        <v>0.81529000000000007</v>
      </c>
      <c r="S2854" s="48">
        <f>VLOOKUP(H2854,'[1]CALCUL AS et AN'!$A$2:$AU$889,47,FALSE)</f>
        <v>0.89642000000000011</v>
      </c>
      <c r="T2854">
        <v>0.77</v>
      </c>
      <c r="U2854" s="45">
        <f t="shared" si="206"/>
        <v>0.81529000000000007</v>
      </c>
      <c r="V2854" s="48">
        <f t="shared" si="207"/>
        <v>0.89642000000000011</v>
      </c>
      <c r="W2854" t="s">
        <v>1361</v>
      </c>
      <c r="X2854" t="s">
        <v>951</v>
      </c>
    </row>
    <row r="2855" spans="1:24" outlineLevel="2">
      <c r="A2855" t="s">
        <v>22</v>
      </c>
      <c r="B2855" s="73" t="str">
        <f t="shared" si="208"/>
        <v>0V100</v>
      </c>
      <c r="C2855" t="s">
        <v>606</v>
      </c>
      <c r="D2855">
        <v>1</v>
      </c>
      <c r="E2855" t="s">
        <v>1848</v>
      </c>
      <c r="F2855">
        <v>2.31</v>
      </c>
      <c r="H2855" t="s">
        <v>606</v>
      </c>
      <c r="I2855">
        <v>1.72</v>
      </c>
      <c r="J2855">
        <v>1</v>
      </c>
      <c r="K2855">
        <v>1.72</v>
      </c>
      <c r="L2855" s="45">
        <f>VLOOKUP(H2855,'[1]CALCUL AS et AN'!$A$2:$AU$889,24,FALSE)</f>
        <v>1.7150000000000001</v>
      </c>
      <c r="M2855" s="48">
        <f>VLOOKUP(H2855,'[1]CALCUL AS et AN'!$A$2:$AU$889,28,FALSE)</f>
        <v>1.635</v>
      </c>
      <c r="N2855">
        <v>1.72</v>
      </c>
      <c r="O2855" s="45">
        <f t="shared" si="204"/>
        <v>1.7150000000000001</v>
      </c>
      <c r="P2855" s="48">
        <f t="shared" si="205"/>
        <v>1.635</v>
      </c>
      <c r="Q2855">
        <v>2.31</v>
      </c>
      <c r="R2855" s="45">
        <f>VLOOKUP(H2855,'[1]CALCUL AS et AN'!$A$2:$AU$889,46,FALSE)</f>
        <v>2.5725000000000002</v>
      </c>
      <c r="S2855" s="48">
        <f>VLOOKUP(H2855,'[1]CALCUL AS et AN'!$A$2:$AU$889,47,FALSE)</f>
        <v>2.4525000000000001</v>
      </c>
      <c r="T2855">
        <v>2.31</v>
      </c>
      <c r="U2855" s="45">
        <f t="shared" si="206"/>
        <v>2.5725000000000002</v>
      </c>
      <c r="V2855" s="48">
        <f t="shared" si="207"/>
        <v>2.4525000000000001</v>
      </c>
      <c r="W2855" t="s">
        <v>1361</v>
      </c>
      <c r="X2855" t="s">
        <v>937</v>
      </c>
    </row>
    <row r="2856" spans="1:24" outlineLevel="2">
      <c r="A2856" t="s">
        <v>22</v>
      </c>
      <c r="B2856" s="73" t="str">
        <f t="shared" si="208"/>
        <v>0V100</v>
      </c>
      <c r="C2856" t="s">
        <v>2466</v>
      </c>
      <c r="D2856">
        <v>2</v>
      </c>
      <c r="E2856" t="s">
        <v>2467</v>
      </c>
      <c r="F2856">
        <v>0.90200000000000002</v>
      </c>
      <c r="H2856" t="s">
        <v>2466</v>
      </c>
      <c r="I2856">
        <v>0.6</v>
      </c>
      <c r="J2856">
        <v>1</v>
      </c>
      <c r="K2856">
        <v>0.6</v>
      </c>
      <c r="L2856" s="45">
        <f>VLOOKUP(H2856,'[1]CALCUL AS et AN'!$A$2:$AU$889,24,FALSE)</f>
        <v>0.60099999999999998</v>
      </c>
      <c r="M2856" s="48">
        <f>VLOOKUP(H2856,'[1]CALCUL AS et AN'!$A$2:$AU$889,28,FALSE)</f>
        <v>0.60099999999999998</v>
      </c>
      <c r="N2856">
        <v>1.2</v>
      </c>
      <c r="O2856" s="45">
        <f t="shared" si="204"/>
        <v>1.202</v>
      </c>
      <c r="P2856" s="48">
        <f t="shared" si="205"/>
        <v>1.202</v>
      </c>
      <c r="Q2856">
        <v>0.90200000000000002</v>
      </c>
      <c r="R2856" s="45">
        <f>VLOOKUP(H2856,'[1]CALCUL AS et AN'!$A$2:$AU$889,46,FALSE)</f>
        <v>0.90149999999999997</v>
      </c>
      <c r="S2856" s="48">
        <f>VLOOKUP(H2856,'[1]CALCUL AS et AN'!$A$2:$AU$889,47,FALSE)</f>
        <v>0.90149999999999997</v>
      </c>
      <c r="T2856">
        <v>1.804</v>
      </c>
      <c r="U2856" s="45">
        <f t="shared" si="206"/>
        <v>1.8029999999999999</v>
      </c>
      <c r="V2856" s="48">
        <f t="shared" si="207"/>
        <v>1.8029999999999999</v>
      </c>
      <c r="W2856" t="s">
        <v>1361</v>
      </c>
      <c r="X2856" t="s">
        <v>951</v>
      </c>
    </row>
    <row r="2857" spans="1:24" outlineLevel="2">
      <c r="A2857" t="s">
        <v>22</v>
      </c>
      <c r="B2857" s="73" t="str">
        <f t="shared" si="208"/>
        <v>0V100</v>
      </c>
      <c r="C2857" t="s">
        <v>2626</v>
      </c>
      <c r="D2857">
        <v>1</v>
      </c>
      <c r="E2857" t="s">
        <v>2627</v>
      </c>
      <c r="F2857">
        <v>0.4</v>
      </c>
      <c r="H2857" t="s">
        <v>2626</v>
      </c>
      <c r="I2857">
        <v>0.2</v>
      </c>
      <c r="J2857">
        <v>1</v>
      </c>
      <c r="K2857">
        <v>0.2</v>
      </c>
      <c r="L2857" s="45">
        <f>VLOOKUP(H2857,'[1]CALCUL AS et AN'!$A$2:$AU$889,24,FALSE)</f>
        <v>0.2</v>
      </c>
      <c r="M2857" s="48">
        <f>VLOOKUP(H2857,'[1]CALCUL AS et AN'!$A$2:$AU$889,28,FALSE)</f>
        <v>0.2</v>
      </c>
      <c r="N2857">
        <v>0.2</v>
      </c>
      <c r="O2857" s="45">
        <f t="shared" si="204"/>
        <v>0.2</v>
      </c>
      <c r="P2857" s="48">
        <f t="shared" si="205"/>
        <v>0.2</v>
      </c>
      <c r="Q2857">
        <v>0.4</v>
      </c>
      <c r="R2857" s="45">
        <f>VLOOKUP(H2857,'[1]CALCUL AS et AN'!$A$2:$AU$889,46,FALSE)</f>
        <v>0</v>
      </c>
      <c r="S2857" s="48">
        <f>VLOOKUP(H2857,'[1]CALCUL AS et AN'!$A$2:$AU$889,47,FALSE)</f>
        <v>0.4</v>
      </c>
      <c r="T2857">
        <v>0.4</v>
      </c>
      <c r="U2857" s="45">
        <f t="shared" si="206"/>
        <v>0</v>
      </c>
      <c r="V2857" s="48">
        <f t="shared" si="207"/>
        <v>0.4</v>
      </c>
      <c r="W2857" t="s">
        <v>1361</v>
      </c>
      <c r="X2857" t="s">
        <v>951</v>
      </c>
    </row>
    <row r="2858" spans="1:24" outlineLevel="2">
      <c r="A2858" t="s">
        <v>22</v>
      </c>
      <c r="B2858" s="73" t="str">
        <f t="shared" si="208"/>
        <v>0V100</v>
      </c>
      <c r="C2858" t="s">
        <v>62</v>
      </c>
      <c r="D2858">
        <v>1</v>
      </c>
      <c r="E2858" t="s">
        <v>63</v>
      </c>
      <c r="F2858">
        <v>139.16999999999999</v>
      </c>
      <c r="H2858" t="s">
        <v>62</v>
      </c>
      <c r="I2858">
        <v>88.935500000000005</v>
      </c>
      <c r="J2858">
        <v>1</v>
      </c>
      <c r="K2858">
        <v>88.935500000000005</v>
      </c>
      <c r="L2858" s="45">
        <f>VLOOKUP(H2858,'[1]CALCUL AS et AN'!$A$2:$AU$889,24,FALSE)</f>
        <v>88.936256</v>
      </c>
      <c r="M2858" s="48">
        <f>VLOOKUP(H2858,'[1]CALCUL AS et AN'!$A$2:$AU$889,28,FALSE)</f>
        <v>90.786255999999995</v>
      </c>
      <c r="N2858">
        <v>88.935500000000005</v>
      </c>
      <c r="O2858" s="45">
        <f t="shared" si="204"/>
        <v>88.936256</v>
      </c>
      <c r="P2858" s="48">
        <f t="shared" si="205"/>
        <v>90.786255999999995</v>
      </c>
      <c r="Q2858">
        <v>160.19999999999999</v>
      </c>
      <c r="R2858" s="45">
        <f>VLOOKUP(H2858,'[1]CALCUL AS et AN'!$A$2:$AU$889,46,FALSE)</f>
        <v>144.33635149999998</v>
      </c>
      <c r="S2858" s="48">
        <f>VLOOKUP(H2858,'[1]CALCUL AS et AN'!$A$2:$AU$889,47,FALSE)</f>
        <v>147.29635150000001</v>
      </c>
      <c r="T2858">
        <v>160.19999999999999</v>
      </c>
      <c r="U2858" s="45">
        <f t="shared" si="206"/>
        <v>144.33635149999998</v>
      </c>
      <c r="V2858" s="48">
        <f t="shared" si="207"/>
        <v>147.29635150000001</v>
      </c>
      <c r="W2858" t="s">
        <v>1361</v>
      </c>
      <c r="X2858" t="s">
        <v>1361</v>
      </c>
    </row>
    <row r="2859" spans="1:24" outlineLevel="2">
      <c r="A2859" t="s">
        <v>22</v>
      </c>
      <c r="B2859" s="73" t="str">
        <f t="shared" si="208"/>
        <v>0V100</v>
      </c>
      <c r="C2859" t="s">
        <v>442</v>
      </c>
      <c r="D2859">
        <v>1</v>
      </c>
      <c r="E2859" t="s">
        <v>1496</v>
      </c>
      <c r="F2859">
        <v>431.65</v>
      </c>
      <c r="H2859" t="s">
        <v>442</v>
      </c>
      <c r="I2859">
        <v>313</v>
      </c>
      <c r="J2859">
        <v>1</v>
      </c>
      <c r="K2859">
        <v>313</v>
      </c>
      <c r="L2859" s="45">
        <f>VLOOKUP(H2859,'[1]CALCUL AS et AN'!$A$2:$AU$889,24,FALSE)</f>
        <v>313</v>
      </c>
      <c r="M2859" s="48">
        <f>VLOOKUP(H2859,'[1]CALCUL AS et AN'!$A$2:$AU$889,28,FALSE)</f>
        <v>313</v>
      </c>
      <c r="N2859">
        <v>313</v>
      </c>
      <c r="O2859" s="45">
        <f t="shared" si="204"/>
        <v>313</v>
      </c>
      <c r="P2859" s="48">
        <f t="shared" si="205"/>
        <v>313</v>
      </c>
      <c r="Q2859">
        <v>431.65</v>
      </c>
      <c r="R2859" s="45">
        <f>VLOOKUP(H2859,'[1]CALCUL AS et AN'!$A$2:$AU$889,46,FALSE)</f>
        <v>469.5</v>
      </c>
      <c r="S2859" s="48">
        <f>VLOOKUP(H2859,'[1]CALCUL AS et AN'!$A$2:$AU$889,47,FALSE)</f>
        <v>469.5</v>
      </c>
      <c r="T2859">
        <v>431.65</v>
      </c>
      <c r="U2859" s="45">
        <f t="shared" si="206"/>
        <v>469.5</v>
      </c>
      <c r="V2859" s="48">
        <f t="shared" si="207"/>
        <v>469.5</v>
      </c>
      <c r="W2859" t="s">
        <v>1361</v>
      </c>
      <c r="X2859" t="s">
        <v>937</v>
      </c>
    </row>
    <row r="2860" spans="1:24" outlineLevel="2">
      <c r="A2860" t="s">
        <v>22</v>
      </c>
      <c r="B2860" s="73" t="str">
        <f t="shared" si="208"/>
        <v>0V100</v>
      </c>
      <c r="C2860" t="s">
        <v>472</v>
      </c>
      <c r="D2860">
        <v>1</v>
      </c>
      <c r="E2860" t="s">
        <v>993</v>
      </c>
      <c r="F2860">
        <v>4.87</v>
      </c>
      <c r="H2860" t="s">
        <v>472</v>
      </c>
      <c r="I2860">
        <v>0.94</v>
      </c>
      <c r="J2860">
        <v>1</v>
      </c>
      <c r="K2860">
        <v>0.94</v>
      </c>
      <c r="L2860" s="45">
        <f>VLOOKUP(H2860,'[1]CALCUL AS et AN'!$A$2:$AU$889,24,FALSE)</f>
        <v>2.1800000000000002</v>
      </c>
      <c r="M2860" s="48">
        <f>VLOOKUP(H2860,'[1]CALCUL AS et AN'!$A$2:$AU$889,28,FALSE)</f>
        <v>0.94</v>
      </c>
      <c r="N2860">
        <v>0.94</v>
      </c>
      <c r="O2860" s="45">
        <f t="shared" si="204"/>
        <v>2.1800000000000002</v>
      </c>
      <c r="P2860" s="48">
        <f t="shared" si="205"/>
        <v>0.94</v>
      </c>
      <c r="Q2860">
        <v>4.87</v>
      </c>
      <c r="R2860" s="45">
        <f>VLOOKUP(H2860,'[1]CALCUL AS et AN'!$A$2:$AU$889,46,FALSE)</f>
        <v>4.9050000000000002</v>
      </c>
      <c r="S2860" s="48">
        <f>VLOOKUP(H2860,'[1]CALCUL AS et AN'!$A$2:$AU$889,47,FALSE)</f>
        <v>2.1149999999999998</v>
      </c>
      <c r="T2860">
        <v>4.87</v>
      </c>
      <c r="U2860" s="45">
        <f t="shared" si="206"/>
        <v>4.9050000000000002</v>
      </c>
      <c r="V2860" s="48">
        <f t="shared" si="207"/>
        <v>2.1149999999999998</v>
      </c>
      <c r="W2860" t="s">
        <v>1361</v>
      </c>
      <c r="X2860" t="s">
        <v>937</v>
      </c>
    </row>
    <row r="2861" spans="1:24" outlineLevel="2">
      <c r="A2861" t="s">
        <v>22</v>
      </c>
      <c r="B2861" s="73" t="str">
        <f t="shared" si="208"/>
        <v>0V100</v>
      </c>
      <c r="C2861" t="s">
        <v>476</v>
      </c>
      <c r="D2861">
        <v>1</v>
      </c>
      <c r="E2861" t="s">
        <v>2937</v>
      </c>
      <c r="F2861">
        <v>4.9400000000000004</v>
      </c>
      <c r="H2861" t="s">
        <v>476</v>
      </c>
      <c r="I2861">
        <v>2.21</v>
      </c>
      <c r="J2861">
        <v>1</v>
      </c>
      <c r="K2861">
        <v>2.21</v>
      </c>
      <c r="L2861" s="45">
        <f>VLOOKUP(H2861,'[1]CALCUL AS et AN'!$A$2:$AU$889,24,FALSE)</f>
        <v>2.21</v>
      </c>
      <c r="M2861" s="48">
        <f>VLOOKUP(H2861,'[1]CALCUL AS et AN'!$A$2:$AU$889,28,FALSE)</f>
        <v>0.92</v>
      </c>
      <c r="N2861">
        <v>2.21</v>
      </c>
      <c r="O2861" s="45">
        <f t="shared" si="204"/>
        <v>2.21</v>
      </c>
      <c r="P2861" s="48">
        <f t="shared" si="205"/>
        <v>0.92</v>
      </c>
      <c r="Q2861">
        <v>4.9400000000000004</v>
      </c>
      <c r="R2861" s="45">
        <f>VLOOKUP(H2861,'[1]CALCUL AS et AN'!$A$2:$AU$889,46,FALSE)</f>
        <v>4.9725000000000001</v>
      </c>
      <c r="S2861" s="48">
        <f>VLOOKUP(H2861,'[1]CALCUL AS et AN'!$A$2:$AU$889,47,FALSE)</f>
        <v>2.0700000000000003</v>
      </c>
      <c r="T2861">
        <v>4.9400000000000004</v>
      </c>
      <c r="U2861" s="45">
        <f t="shared" si="206"/>
        <v>4.9725000000000001</v>
      </c>
      <c r="V2861" s="48">
        <f t="shared" si="207"/>
        <v>2.0700000000000003</v>
      </c>
      <c r="W2861" t="s">
        <v>1361</v>
      </c>
      <c r="X2861" t="s">
        <v>937</v>
      </c>
    </row>
    <row r="2862" spans="1:24" outlineLevel="2">
      <c r="A2862" t="s">
        <v>22</v>
      </c>
      <c r="B2862" s="73" t="str">
        <f t="shared" si="208"/>
        <v>0V100</v>
      </c>
      <c r="C2862" t="s">
        <v>626</v>
      </c>
      <c r="D2862">
        <v>1</v>
      </c>
      <c r="E2862" t="s">
        <v>627</v>
      </c>
      <c r="F2862">
        <v>1.1000000000000001</v>
      </c>
      <c r="H2862" t="s">
        <v>626</v>
      </c>
      <c r="I2862">
        <v>1.1100000000000001</v>
      </c>
      <c r="J2862">
        <v>1</v>
      </c>
      <c r="K2862">
        <v>1.1100000000000001</v>
      </c>
      <c r="L2862" s="45">
        <f>VLOOKUP(H2862,'[1]CALCUL AS et AN'!$A$2:$AU$889,24,FALSE)</f>
        <v>1.1060000000000001</v>
      </c>
      <c r="M2862" s="48">
        <f>VLOOKUP(H2862,'[1]CALCUL AS et AN'!$A$2:$AU$889,28,FALSE)</f>
        <v>1.2170000000000001</v>
      </c>
      <c r="N2862">
        <v>1.1100000000000001</v>
      </c>
      <c r="O2862" s="45">
        <f t="shared" si="204"/>
        <v>1.1060000000000001</v>
      </c>
      <c r="P2862" s="48">
        <f t="shared" si="205"/>
        <v>1.2170000000000001</v>
      </c>
      <c r="Q2862">
        <v>1.27</v>
      </c>
      <c r="R2862" s="45">
        <f>VLOOKUP(H2862,'[1]CALCUL AS et AN'!$A$2:$AU$889,46,FALSE)</f>
        <v>1.3825000000000001</v>
      </c>
      <c r="S2862" s="48">
        <f>VLOOKUP(H2862,'[1]CALCUL AS et AN'!$A$2:$AU$889,47,FALSE)</f>
        <v>1.5212500000000002</v>
      </c>
      <c r="T2862">
        <v>1.27</v>
      </c>
      <c r="U2862" s="45">
        <f t="shared" si="206"/>
        <v>1.3825000000000001</v>
      </c>
      <c r="V2862" s="48">
        <f t="shared" si="207"/>
        <v>1.5212500000000002</v>
      </c>
      <c r="W2862" t="s">
        <v>1361</v>
      </c>
      <c r="X2862" t="s">
        <v>937</v>
      </c>
    </row>
    <row r="2863" spans="1:24" outlineLevel="2">
      <c r="A2863" t="s">
        <v>22</v>
      </c>
      <c r="B2863" s="73" t="str">
        <f t="shared" si="208"/>
        <v>0V100</v>
      </c>
      <c r="C2863" t="s">
        <v>2410</v>
      </c>
      <c r="D2863">
        <v>1.17</v>
      </c>
      <c r="E2863" t="s">
        <v>2411</v>
      </c>
      <c r="F2863">
        <v>75</v>
      </c>
      <c r="H2863" t="s">
        <v>2410</v>
      </c>
      <c r="I2863">
        <v>50</v>
      </c>
      <c r="J2863">
        <v>1</v>
      </c>
      <c r="K2863">
        <v>50</v>
      </c>
      <c r="L2863" s="45">
        <f>VLOOKUP(H2863,'[1]CALCUL AS et AN'!$A$2:$AU$889,24,FALSE)</f>
        <v>50</v>
      </c>
      <c r="M2863" s="48">
        <f>VLOOKUP(H2863,'[1]CALCUL AS et AN'!$A$2:$AU$889,28,FALSE)</f>
        <v>50</v>
      </c>
      <c r="N2863">
        <v>58.5</v>
      </c>
      <c r="O2863" s="45">
        <f t="shared" si="204"/>
        <v>58.5</v>
      </c>
      <c r="P2863" s="48">
        <f t="shared" si="205"/>
        <v>58.5</v>
      </c>
      <c r="Q2863">
        <v>75</v>
      </c>
      <c r="R2863" s="45">
        <f>VLOOKUP(H2863,'[1]CALCUL AS et AN'!$A$2:$AU$889,46,FALSE)</f>
        <v>75</v>
      </c>
      <c r="S2863" s="48">
        <f>VLOOKUP(H2863,'[1]CALCUL AS et AN'!$A$2:$AU$889,47,FALSE)</f>
        <v>75</v>
      </c>
      <c r="T2863">
        <v>87.75</v>
      </c>
      <c r="U2863" s="45">
        <f t="shared" si="206"/>
        <v>87.75</v>
      </c>
      <c r="V2863" s="48">
        <f t="shared" si="207"/>
        <v>87.75</v>
      </c>
      <c r="W2863" t="s">
        <v>1361</v>
      </c>
      <c r="X2863" t="s">
        <v>951</v>
      </c>
    </row>
    <row r="2864" spans="1:24" outlineLevel="2">
      <c r="A2864" t="s">
        <v>22</v>
      </c>
      <c r="B2864" s="73" t="str">
        <f t="shared" si="208"/>
        <v>0V100</v>
      </c>
      <c r="C2864" t="s">
        <v>1986</v>
      </c>
      <c r="D2864">
        <v>1</v>
      </c>
      <c r="E2864" t="s">
        <v>1987</v>
      </c>
      <c r="F2864">
        <v>4.1900000000000004</v>
      </c>
      <c r="H2864" t="s">
        <v>1986</v>
      </c>
      <c r="I2864">
        <v>2.99</v>
      </c>
      <c r="J2864">
        <v>1</v>
      </c>
      <c r="K2864">
        <v>2.99</v>
      </c>
      <c r="L2864" s="45">
        <f>VLOOKUP(H2864,'[1]CALCUL AS et AN'!$A$2:$AU$889,24,FALSE)</f>
        <v>2.99</v>
      </c>
      <c r="M2864" s="48">
        <f>VLOOKUP(H2864,'[1]CALCUL AS et AN'!$A$2:$AU$889,28,FALSE)</f>
        <v>2.99</v>
      </c>
      <c r="N2864">
        <v>2.99</v>
      </c>
      <c r="O2864" s="45">
        <f t="shared" si="204"/>
        <v>2.99</v>
      </c>
      <c r="P2864" s="48">
        <f t="shared" si="205"/>
        <v>2.99</v>
      </c>
      <c r="Q2864">
        <v>4.1900000000000004</v>
      </c>
      <c r="R2864" s="45">
        <f>VLOOKUP(H2864,'[1]CALCUL AS et AN'!$A$2:$AU$889,46,FALSE)</f>
        <v>4.4850000000000003</v>
      </c>
      <c r="S2864" s="48">
        <f>VLOOKUP(H2864,'[1]CALCUL AS et AN'!$A$2:$AU$889,47,FALSE)</f>
        <v>4.4850000000000003</v>
      </c>
      <c r="T2864">
        <v>4.1900000000000004</v>
      </c>
      <c r="U2864" s="45">
        <f t="shared" si="206"/>
        <v>4.4850000000000003</v>
      </c>
      <c r="V2864" s="48">
        <f t="shared" si="207"/>
        <v>4.4850000000000003</v>
      </c>
      <c r="W2864" t="s">
        <v>1361</v>
      </c>
      <c r="X2864" t="s">
        <v>951</v>
      </c>
    </row>
    <row r="2865" spans="1:24" outlineLevel="2">
      <c r="A2865" t="s">
        <v>22</v>
      </c>
      <c r="B2865" s="73" t="str">
        <f t="shared" si="208"/>
        <v>0V100</v>
      </c>
      <c r="C2865" t="s">
        <v>632</v>
      </c>
      <c r="D2865">
        <v>1</v>
      </c>
      <c r="E2865" t="s">
        <v>1514</v>
      </c>
      <c r="F2865">
        <v>12.91</v>
      </c>
      <c r="H2865" t="s">
        <v>632</v>
      </c>
      <c r="I2865">
        <v>4.7300000000000004</v>
      </c>
      <c r="J2865">
        <v>0.33</v>
      </c>
      <c r="K2865">
        <v>14.333333333333334</v>
      </c>
      <c r="L2865" s="45">
        <f>VLOOKUP(H2865,'[1]CALCUL AS et AN'!$A$2:$AU$889,24,FALSE)</f>
        <v>4.7320000000000002</v>
      </c>
      <c r="M2865" s="48">
        <f>VLOOKUP(H2865,'[1]CALCUL AS et AN'!$A$2:$AU$889,28,FALSE)</f>
        <v>4.7779999999999996</v>
      </c>
      <c r="N2865">
        <v>14.333333333333334</v>
      </c>
      <c r="O2865" s="45">
        <f t="shared" si="204"/>
        <v>4.7320000000000002</v>
      </c>
      <c r="P2865" s="48">
        <f t="shared" si="205"/>
        <v>4.7779999999999996</v>
      </c>
      <c r="Q2865">
        <v>12.91</v>
      </c>
      <c r="R2865" s="45">
        <f>VLOOKUP(H2865,'[1]CALCUL AS et AN'!$A$2:$AU$889,46,FALSE)</f>
        <v>6.2935600000000003</v>
      </c>
      <c r="S2865" s="48">
        <f>VLOOKUP(H2865,'[1]CALCUL AS et AN'!$A$2:$AU$889,47,FALSE)</f>
        <v>6.3547399999999996</v>
      </c>
      <c r="T2865">
        <v>12.91</v>
      </c>
      <c r="U2865" s="45">
        <f t="shared" si="206"/>
        <v>6.2935600000000003</v>
      </c>
      <c r="V2865" s="48">
        <f t="shared" si="207"/>
        <v>6.3547399999999996</v>
      </c>
      <c r="W2865" t="s">
        <v>1361</v>
      </c>
      <c r="X2865" t="s">
        <v>937</v>
      </c>
    </row>
    <row r="2866" spans="1:24" outlineLevel="2">
      <c r="A2866" t="s">
        <v>22</v>
      </c>
      <c r="B2866" s="73" t="str">
        <f t="shared" si="208"/>
        <v>0V100</v>
      </c>
      <c r="C2866" t="s">
        <v>2362</v>
      </c>
      <c r="D2866">
        <v>2</v>
      </c>
      <c r="E2866" t="s">
        <v>2363</v>
      </c>
      <c r="F2866">
        <v>1.9E-2</v>
      </c>
      <c r="H2866" t="s">
        <v>2362</v>
      </c>
      <c r="I2866">
        <v>0.13</v>
      </c>
      <c r="J2866">
        <v>1</v>
      </c>
      <c r="K2866">
        <v>0.13</v>
      </c>
      <c r="L2866" s="45">
        <f>VLOOKUP(H2866,'[1]CALCUL AS et AN'!$A$2:$AU$889,24,FALSE)</f>
        <v>0.12720000000000001</v>
      </c>
      <c r="M2866" s="48">
        <f>VLOOKUP(H2866,'[1]CALCUL AS et AN'!$A$2:$AU$889,28,FALSE)</f>
        <v>0.12720000000000001</v>
      </c>
      <c r="N2866">
        <v>0.26</v>
      </c>
      <c r="O2866" s="45">
        <f t="shared" si="204"/>
        <v>0.25440000000000002</v>
      </c>
      <c r="P2866" s="48">
        <f t="shared" si="205"/>
        <v>0.25440000000000002</v>
      </c>
      <c r="Q2866">
        <v>1.9E-2</v>
      </c>
      <c r="R2866" s="45">
        <f>VLOOKUP(H2866,'[1]CALCUL AS et AN'!$A$2:$AU$889,46,FALSE)</f>
        <v>0.19080000000000003</v>
      </c>
      <c r="S2866" s="48">
        <f>VLOOKUP(H2866,'[1]CALCUL AS et AN'!$A$2:$AU$889,47,FALSE)</f>
        <v>0.19080000000000003</v>
      </c>
      <c r="T2866">
        <v>3.7999999999999999E-2</v>
      </c>
      <c r="U2866" s="45">
        <f t="shared" si="206"/>
        <v>0.38160000000000005</v>
      </c>
      <c r="V2866" s="48">
        <f t="shared" si="207"/>
        <v>0.38160000000000005</v>
      </c>
      <c r="W2866" t="s">
        <v>1361</v>
      </c>
      <c r="X2866" t="s">
        <v>951</v>
      </c>
    </row>
    <row r="2867" spans="1:24" outlineLevel="2">
      <c r="A2867" t="s">
        <v>22</v>
      </c>
      <c r="B2867" s="73" t="str">
        <f t="shared" si="208"/>
        <v>0V100</v>
      </c>
      <c r="C2867" t="s">
        <v>1510</v>
      </c>
      <c r="D2867">
        <v>1</v>
      </c>
      <c r="E2867" t="s">
        <v>1511</v>
      </c>
      <c r="F2867">
        <v>9.56</v>
      </c>
      <c r="H2867" t="s">
        <v>1510</v>
      </c>
      <c r="I2867">
        <v>8.09</v>
      </c>
      <c r="J2867">
        <v>1</v>
      </c>
      <c r="K2867">
        <v>8.09</v>
      </c>
      <c r="L2867" s="45">
        <f>VLOOKUP(H2867,'[1]CALCUL AS et AN'!$A$2:$AU$889,24,FALSE)</f>
        <v>8.0869999999999997</v>
      </c>
      <c r="M2867" s="48">
        <f>VLOOKUP(H2867,'[1]CALCUL AS et AN'!$A$2:$AU$889,28,FALSE)</f>
        <v>8.0869999999999997</v>
      </c>
      <c r="N2867">
        <v>8.09</v>
      </c>
      <c r="O2867" s="45">
        <f t="shared" si="204"/>
        <v>8.0869999999999997</v>
      </c>
      <c r="P2867" s="48">
        <f t="shared" si="205"/>
        <v>8.0869999999999997</v>
      </c>
      <c r="Q2867">
        <v>9.56</v>
      </c>
      <c r="R2867" s="45">
        <f>VLOOKUP(H2867,'[1]CALCUL AS et AN'!$A$2:$AU$889,46,FALSE)</f>
        <v>10.108750000000001</v>
      </c>
      <c r="S2867" s="48">
        <f>VLOOKUP(H2867,'[1]CALCUL AS et AN'!$A$2:$AU$889,47,FALSE)</f>
        <v>10.108750000000001</v>
      </c>
      <c r="T2867">
        <v>9.56</v>
      </c>
      <c r="U2867" s="45">
        <f t="shared" si="206"/>
        <v>10.108750000000001</v>
      </c>
      <c r="V2867" s="48">
        <f t="shared" si="207"/>
        <v>10.108750000000001</v>
      </c>
      <c r="W2867" t="s">
        <v>1361</v>
      </c>
      <c r="X2867" t="s">
        <v>951</v>
      </c>
    </row>
    <row r="2868" spans="1:24" outlineLevel="2">
      <c r="A2868" t="s">
        <v>22</v>
      </c>
      <c r="B2868" s="73" t="str">
        <f t="shared" si="208"/>
        <v>0V100</v>
      </c>
      <c r="C2868" t="s">
        <v>1519</v>
      </c>
      <c r="D2868">
        <v>1</v>
      </c>
      <c r="E2868" t="s">
        <v>1520</v>
      </c>
      <c r="F2868">
        <v>9.64</v>
      </c>
      <c r="H2868" t="s">
        <v>1519</v>
      </c>
      <c r="I2868">
        <v>7.94</v>
      </c>
      <c r="J2868">
        <v>1</v>
      </c>
      <c r="K2868">
        <v>7.94</v>
      </c>
      <c r="L2868" s="45">
        <f>VLOOKUP(H2868,'[1]CALCUL AS et AN'!$A$2:$AU$889,24,FALSE)</f>
        <v>7.9420000000000002</v>
      </c>
      <c r="M2868" s="48">
        <f>VLOOKUP(H2868,'[1]CALCUL AS et AN'!$A$2:$AU$889,28,FALSE)</f>
        <v>7.9420000000000002</v>
      </c>
      <c r="N2868">
        <v>7.94</v>
      </c>
      <c r="O2868" s="45">
        <f t="shared" si="204"/>
        <v>7.9420000000000002</v>
      </c>
      <c r="P2868" s="48">
        <f t="shared" si="205"/>
        <v>7.9420000000000002</v>
      </c>
      <c r="Q2868">
        <v>9.64</v>
      </c>
      <c r="R2868" s="45">
        <f>VLOOKUP(H2868,'[1]CALCUL AS et AN'!$A$2:$AU$889,46,FALSE)</f>
        <v>9.9275000000000002</v>
      </c>
      <c r="S2868" s="48">
        <f>VLOOKUP(H2868,'[1]CALCUL AS et AN'!$A$2:$AU$889,47,FALSE)</f>
        <v>9.9275000000000002</v>
      </c>
      <c r="T2868">
        <v>9.64</v>
      </c>
      <c r="U2868" s="45">
        <f t="shared" si="206"/>
        <v>9.9275000000000002</v>
      </c>
      <c r="V2868" s="48">
        <f t="shared" si="207"/>
        <v>9.9275000000000002</v>
      </c>
      <c r="W2868" t="s">
        <v>1361</v>
      </c>
      <c r="X2868" t="s">
        <v>951</v>
      </c>
    </row>
    <row r="2869" spans="1:24" outlineLevel="1">
      <c r="A2869" s="73" t="s">
        <v>3272</v>
      </c>
      <c r="B2869" s="73" t="str">
        <f t="shared" si="208"/>
        <v>SPR1200V100</v>
      </c>
      <c r="N2869">
        <f>SUBTOTAL(9,N2840:N2868)</f>
        <v>721.60343333333356</v>
      </c>
      <c r="O2869" s="45">
        <f>SUBTOTAL(9,O2840:O2868)</f>
        <v>713.27839600000004</v>
      </c>
      <c r="P2869" s="48">
        <f>SUBTOTAL(9,P2840:P2868)</f>
        <v>713.26319600000011</v>
      </c>
      <c r="T2869">
        <f>SUBTOTAL(9,T2840:T2868)</f>
        <v>1067.8445000000002</v>
      </c>
      <c r="U2869" s="45">
        <f>SUBTOTAL(9,U2840:U2868)</f>
        <v>1080.0793715</v>
      </c>
      <c r="V2869" s="48">
        <f>SUBTOTAL(9,V2840:V2868)</f>
        <v>1078.8471314999999</v>
      </c>
    </row>
    <row r="2870" spans="1:24" outlineLevel="2">
      <c r="A2870" t="s">
        <v>172</v>
      </c>
      <c r="B2870" s="73" t="str">
        <f t="shared" si="208"/>
        <v>CCAREX6EH</v>
      </c>
      <c r="C2870">
        <v>8210707018</v>
      </c>
      <c r="D2870">
        <v>100</v>
      </c>
      <c r="E2870" t="s">
        <v>2090</v>
      </c>
      <c r="F2870">
        <v>0.158</v>
      </c>
      <c r="H2870">
        <v>8210707018</v>
      </c>
      <c r="I2870">
        <v>0.11</v>
      </c>
      <c r="J2870">
        <v>1</v>
      </c>
      <c r="K2870">
        <v>0.11</v>
      </c>
      <c r="L2870" s="45">
        <f>VLOOKUP(H2870,'[1]CALCUL AS et AN'!$A$2:$AU$889,24,FALSE)</f>
        <v>0.1056</v>
      </c>
      <c r="M2870" s="48">
        <f>VLOOKUP(H2870,'[1]CALCUL AS et AN'!$A$2:$AU$889,28,FALSE)</f>
        <v>0.1056</v>
      </c>
      <c r="N2870">
        <v>11</v>
      </c>
      <c r="O2870" s="45">
        <f t="shared" si="204"/>
        <v>10.56</v>
      </c>
      <c r="P2870" s="48">
        <f t="shared" si="205"/>
        <v>10.56</v>
      </c>
      <c r="Q2870">
        <v>0.12</v>
      </c>
      <c r="R2870" s="45">
        <f>VLOOKUP(H2870,'[1]CALCUL AS et AN'!$A$2:$AU$889,46,FALSE)</f>
        <v>0.15839999999999999</v>
      </c>
      <c r="S2870" s="48">
        <f>VLOOKUP(H2870,'[1]CALCUL AS et AN'!$A$2:$AU$889,47,FALSE)</f>
        <v>0.15839999999999999</v>
      </c>
      <c r="T2870">
        <v>12</v>
      </c>
      <c r="U2870" s="45">
        <f t="shared" si="206"/>
        <v>15.839999999999998</v>
      </c>
      <c r="V2870" s="48">
        <f t="shared" si="207"/>
        <v>15.839999999999998</v>
      </c>
      <c r="W2870" t="s">
        <v>1361</v>
      </c>
      <c r="X2870" t="s">
        <v>951</v>
      </c>
    </row>
    <row r="2871" spans="1:24" outlineLevel="2">
      <c r="A2871" t="s">
        <v>172</v>
      </c>
      <c r="B2871" s="73" t="str">
        <f t="shared" si="208"/>
        <v>CCAREX6EH</v>
      </c>
      <c r="C2871" t="s">
        <v>2329</v>
      </c>
      <c r="D2871">
        <v>1</v>
      </c>
      <c r="E2871" t="s">
        <v>2328</v>
      </c>
      <c r="F2871">
        <v>18.91</v>
      </c>
      <c r="H2871" t="s">
        <v>2329</v>
      </c>
      <c r="I2871">
        <v>12.41</v>
      </c>
      <c r="J2871">
        <v>1</v>
      </c>
      <c r="K2871">
        <v>12.41</v>
      </c>
      <c r="L2871" s="45">
        <f>VLOOKUP(H2871,'[1]CALCUL AS et AN'!$A$2:$AU$889,24,FALSE)</f>
        <v>12.41</v>
      </c>
      <c r="M2871" s="48">
        <f>VLOOKUP(H2871,'[1]CALCUL AS et AN'!$A$2:$AU$889,28,FALSE)</f>
        <v>12.41</v>
      </c>
      <c r="N2871">
        <v>12.41</v>
      </c>
      <c r="O2871" s="45">
        <f t="shared" si="204"/>
        <v>12.41</v>
      </c>
      <c r="P2871" s="48">
        <f t="shared" si="205"/>
        <v>12.41</v>
      </c>
      <c r="Q2871">
        <v>18.91</v>
      </c>
      <c r="R2871" s="45">
        <f>VLOOKUP(H2871,'[1]CALCUL AS et AN'!$A$2:$AU$889,46,FALSE)</f>
        <v>18.615000000000002</v>
      </c>
      <c r="S2871" s="48">
        <f>VLOOKUP(H2871,'[1]CALCUL AS et AN'!$A$2:$AU$889,47,FALSE)</f>
        <v>18.615000000000002</v>
      </c>
      <c r="T2871">
        <v>18.91</v>
      </c>
      <c r="U2871" s="45">
        <f t="shared" si="206"/>
        <v>18.615000000000002</v>
      </c>
      <c r="V2871" s="48">
        <f t="shared" si="207"/>
        <v>18.615000000000002</v>
      </c>
      <c r="W2871" t="s">
        <v>1361</v>
      </c>
      <c r="X2871" t="s">
        <v>937</v>
      </c>
    </row>
    <row r="2872" spans="1:24" outlineLevel="2">
      <c r="A2872" t="s">
        <v>172</v>
      </c>
      <c r="B2872" s="73" t="str">
        <f t="shared" si="208"/>
        <v>CCAREX6EH</v>
      </c>
      <c r="C2872" t="s">
        <v>2323</v>
      </c>
      <c r="D2872">
        <v>8</v>
      </c>
      <c r="E2872" t="s">
        <v>2324</v>
      </c>
      <c r="F2872">
        <v>4.92</v>
      </c>
      <c r="H2872" t="s">
        <v>2323</v>
      </c>
      <c r="I2872">
        <v>5.54</v>
      </c>
      <c r="J2872">
        <v>1</v>
      </c>
      <c r="K2872">
        <v>5.54</v>
      </c>
      <c r="L2872" s="45">
        <f>VLOOKUP(H2872,'[1]CALCUL AS et AN'!$A$2:$AU$889,24,FALSE)</f>
        <v>5.54</v>
      </c>
      <c r="M2872" s="48">
        <f>VLOOKUP(H2872,'[1]CALCUL AS et AN'!$A$2:$AU$889,28,FALSE)</f>
        <v>5.82</v>
      </c>
      <c r="N2872">
        <v>44.32</v>
      </c>
      <c r="O2872" s="45">
        <f t="shared" si="204"/>
        <v>44.32</v>
      </c>
      <c r="P2872" s="48">
        <f t="shared" si="205"/>
        <v>46.56</v>
      </c>
      <c r="Q2872">
        <v>4.92</v>
      </c>
      <c r="R2872" s="45">
        <f>VLOOKUP(H2872,'[1]CALCUL AS et AN'!$A$2:$AU$889,46,FALSE)</f>
        <v>6.9249999999999998</v>
      </c>
      <c r="S2872" s="48">
        <f>VLOOKUP(H2872,'[1]CALCUL AS et AN'!$A$2:$AU$889,47,FALSE)</f>
        <v>7.2750000000000004</v>
      </c>
      <c r="T2872">
        <v>39.36</v>
      </c>
      <c r="U2872" s="45">
        <f t="shared" si="206"/>
        <v>55.4</v>
      </c>
      <c r="V2872" s="48">
        <f t="shared" si="207"/>
        <v>58.2</v>
      </c>
      <c r="W2872" t="s">
        <v>1361</v>
      </c>
      <c r="X2872" t="s">
        <v>937</v>
      </c>
    </row>
    <row r="2873" spans="1:24" outlineLevel="2">
      <c r="A2873" t="s">
        <v>172</v>
      </c>
      <c r="B2873" s="73" t="str">
        <f t="shared" si="208"/>
        <v>CCAREX6EH</v>
      </c>
      <c r="C2873" t="s">
        <v>2410</v>
      </c>
      <c r="D2873">
        <v>1</v>
      </c>
      <c r="E2873" t="s">
        <v>2411</v>
      </c>
      <c r="F2873">
        <v>75</v>
      </c>
      <c r="H2873" t="s">
        <v>2410</v>
      </c>
      <c r="I2873">
        <v>50</v>
      </c>
      <c r="J2873">
        <v>1</v>
      </c>
      <c r="K2873">
        <v>50</v>
      </c>
      <c r="L2873" s="45">
        <f>VLOOKUP(H2873,'[1]CALCUL AS et AN'!$A$2:$AU$889,24,FALSE)</f>
        <v>50</v>
      </c>
      <c r="M2873" s="48">
        <f>VLOOKUP(H2873,'[1]CALCUL AS et AN'!$A$2:$AU$889,28,FALSE)</f>
        <v>50</v>
      </c>
      <c r="N2873">
        <v>50</v>
      </c>
      <c r="O2873" s="45">
        <f t="shared" si="204"/>
        <v>50</v>
      </c>
      <c r="P2873" s="48">
        <f t="shared" si="205"/>
        <v>50</v>
      </c>
      <c r="Q2873">
        <v>75</v>
      </c>
      <c r="R2873" s="45">
        <f>VLOOKUP(H2873,'[1]CALCUL AS et AN'!$A$2:$AU$889,46,FALSE)</f>
        <v>75</v>
      </c>
      <c r="S2873" s="48">
        <f>VLOOKUP(H2873,'[1]CALCUL AS et AN'!$A$2:$AU$889,47,FALSE)</f>
        <v>75</v>
      </c>
      <c r="T2873">
        <v>75</v>
      </c>
      <c r="U2873" s="45">
        <f t="shared" si="206"/>
        <v>75</v>
      </c>
      <c r="V2873" s="48">
        <f t="shared" si="207"/>
        <v>75</v>
      </c>
      <c r="W2873" t="s">
        <v>1361</v>
      </c>
      <c r="X2873" t="s">
        <v>951</v>
      </c>
    </row>
    <row r="2874" spans="1:24" outlineLevel="2">
      <c r="A2874" t="s">
        <v>172</v>
      </c>
      <c r="B2874" s="73" t="str">
        <f t="shared" si="208"/>
        <v>CCAREX6EH</v>
      </c>
      <c r="C2874" t="s">
        <v>2153</v>
      </c>
      <c r="D2874">
        <v>4</v>
      </c>
      <c r="E2874" t="s">
        <v>2154</v>
      </c>
      <c r="F2874">
        <v>32.24</v>
      </c>
      <c r="H2874" t="s">
        <v>2153</v>
      </c>
      <c r="I2874">
        <v>23.96</v>
      </c>
      <c r="J2874">
        <v>1</v>
      </c>
      <c r="K2874">
        <v>23.96</v>
      </c>
      <c r="L2874" s="45">
        <f>VLOOKUP(H2874,'[1]CALCUL AS et AN'!$A$2:$AU$889,24,FALSE)</f>
        <v>23.961349999999999</v>
      </c>
      <c r="M2874" s="48">
        <f>VLOOKUP(H2874,'[1]CALCUL AS et AN'!$A$2:$AU$889,28,FALSE)</f>
        <v>23.961349999999999</v>
      </c>
      <c r="N2874">
        <v>95.84</v>
      </c>
      <c r="O2874" s="45">
        <f t="shared" si="204"/>
        <v>95.845399999999998</v>
      </c>
      <c r="P2874" s="48">
        <f t="shared" si="205"/>
        <v>95.845399999999998</v>
      </c>
      <c r="Q2874">
        <v>32.24</v>
      </c>
      <c r="R2874" s="45">
        <f>VLOOKUP(H2874,'[1]CALCUL AS et AN'!$A$2:$AU$889,46,FALSE)</f>
        <v>35.942025000000001</v>
      </c>
      <c r="S2874" s="48">
        <f>VLOOKUP(H2874,'[1]CALCUL AS et AN'!$A$2:$AU$889,47,FALSE)</f>
        <v>35.942025000000001</v>
      </c>
      <c r="T2874">
        <v>128.96</v>
      </c>
      <c r="U2874" s="45">
        <f t="shared" si="206"/>
        <v>143.7681</v>
      </c>
      <c r="V2874" s="48">
        <f t="shared" si="207"/>
        <v>143.7681</v>
      </c>
      <c r="W2874" t="s">
        <v>1361</v>
      </c>
      <c r="X2874" t="s">
        <v>951</v>
      </c>
    </row>
    <row r="2875" spans="1:24" outlineLevel="2">
      <c r="A2875" t="s">
        <v>172</v>
      </c>
      <c r="B2875" s="73" t="str">
        <f t="shared" si="208"/>
        <v>CCAREX6EH</v>
      </c>
      <c r="C2875" t="s">
        <v>2174</v>
      </c>
      <c r="D2875">
        <v>2</v>
      </c>
      <c r="E2875" t="s">
        <v>2175</v>
      </c>
      <c r="F2875">
        <v>47.55</v>
      </c>
      <c r="H2875" t="s">
        <v>2174</v>
      </c>
      <c r="I2875">
        <v>35.35</v>
      </c>
      <c r="J2875">
        <v>1</v>
      </c>
      <c r="K2875">
        <v>35.35</v>
      </c>
      <c r="L2875" s="45">
        <f>VLOOKUP(H2875,'[1]CALCUL AS et AN'!$A$2:$AU$889,24,FALSE)</f>
        <v>35.345500000000001</v>
      </c>
      <c r="M2875" s="48">
        <f>VLOOKUP(H2875,'[1]CALCUL AS et AN'!$A$2:$AU$889,28,FALSE)</f>
        <v>35.345500000000001</v>
      </c>
      <c r="N2875">
        <v>70.7</v>
      </c>
      <c r="O2875" s="45">
        <f t="shared" si="204"/>
        <v>70.691000000000003</v>
      </c>
      <c r="P2875" s="48">
        <f t="shared" si="205"/>
        <v>70.691000000000003</v>
      </c>
      <c r="Q2875">
        <v>47.55</v>
      </c>
      <c r="R2875" s="45">
        <f>VLOOKUP(H2875,'[1]CALCUL AS et AN'!$A$2:$AU$889,46,FALSE)</f>
        <v>53.018250000000002</v>
      </c>
      <c r="S2875" s="48">
        <f>VLOOKUP(H2875,'[1]CALCUL AS et AN'!$A$2:$AU$889,47,FALSE)</f>
        <v>53.018250000000002</v>
      </c>
      <c r="T2875">
        <v>95.1</v>
      </c>
      <c r="U2875" s="45">
        <f t="shared" si="206"/>
        <v>106.0365</v>
      </c>
      <c r="V2875" s="48">
        <f t="shared" si="207"/>
        <v>106.0365</v>
      </c>
      <c r="W2875" t="s">
        <v>1361</v>
      </c>
      <c r="X2875" t="s">
        <v>951</v>
      </c>
    </row>
    <row r="2876" spans="1:24" outlineLevel="2">
      <c r="A2876" t="s">
        <v>172</v>
      </c>
      <c r="B2876" s="73" t="str">
        <f t="shared" si="208"/>
        <v>CCAREX6EH</v>
      </c>
      <c r="C2876" t="s">
        <v>2394</v>
      </c>
      <c r="D2876">
        <v>4</v>
      </c>
      <c r="E2876" t="s">
        <v>2395</v>
      </c>
      <c r="F2876">
        <v>0.78</v>
      </c>
      <c r="H2876" t="s">
        <v>2394</v>
      </c>
      <c r="I2876">
        <v>1.05</v>
      </c>
      <c r="J2876">
        <v>1</v>
      </c>
      <c r="K2876">
        <v>1.05</v>
      </c>
      <c r="L2876" s="45">
        <f>VLOOKUP(H2876,'[1]CALCUL AS et AN'!$A$2:$AU$889,24,FALSE)</f>
        <v>1.0529999999999999</v>
      </c>
      <c r="M2876" s="48">
        <f>VLOOKUP(H2876,'[1]CALCUL AS et AN'!$A$2:$AU$889,28,FALSE)</f>
        <v>1.0529999999999999</v>
      </c>
      <c r="N2876">
        <v>4.2</v>
      </c>
      <c r="O2876" s="45">
        <f t="shared" si="204"/>
        <v>4.2119999999999997</v>
      </c>
      <c r="P2876" s="48">
        <f t="shared" si="205"/>
        <v>4.2119999999999997</v>
      </c>
      <c r="Q2876">
        <v>0.78</v>
      </c>
      <c r="R2876" s="45">
        <f>VLOOKUP(H2876,'[1]CALCUL AS et AN'!$A$2:$AU$889,46,FALSE)</f>
        <v>1.5794999999999999</v>
      </c>
      <c r="S2876" s="48">
        <f>VLOOKUP(H2876,'[1]CALCUL AS et AN'!$A$2:$AU$889,47,FALSE)</f>
        <v>1.5794999999999999</v>
      </c>
      <c r="T2876">
        <v>3.12</v>
      </c>
      <c r="U2876" s="45">
        <f t="shared" si="206"/>
        <v>6.3179999999999996</v>
      </c>
      <c r="V2876" s="48">
        <f t="shared" si="207"/>
        <v>6.3179999999999996</v>
      </c>
      <c r="W2876" t="s">
        <v>1361</v>
      </c>
      <c r="X2876" t="s">
        <v>937</v>
      </c>
    </row>
    <row r="2877" spans="1:24" outlineLevel="1">
      <c r="A2877" s="73" t="s">
        <v>3273</v>
      </c>
      <c r="B2877" s="73" t="str">
        <f t="shared" si="208"/>
        <v>COFRPVCCAREX6EH</v>
      </c>
      <c r="N2877">
        <f>SUBTOTAL(9,N2870:N2876)</f>
        <v>288.46999999999997</v>
      </c>
      <c r="O2877" s="45">
        <f>SUBTOTAL(9,O2870:O2876)</f>
        <v>288.03840000000002</v>
      </c>
      <c r="P2877" s="48">
        <f>SUBTOTAL(9,P2870:P2876)</f>
        <v>290.27840000000003</v>
      </c>
      <c r="T2877">
        <f>SUBTOTAL(9,T2870:T2876)</f>
        <v>372.45000000000005</v>
      </c>
      <c r="U2877" s="45">
        <f>SUBTOTAL(9,U2870:U2876)</f>
        <v>420.9776</v>
      </c>
      <c r="V2877" s="48">
        <f>SUBTOTAL(9,V2870:V2876)</f>
        <v>423.77759999999995</v>
      </c>
    </row>
    <row r="2878" spans="1:24" outlineLevel="2">
      <c r="A2878" t="s">
        <v>171</v>
      </c>
      <c r="B2878" s="73" t="str">
        <f t="shared" si="208"/>
        <v>CCAREX5EH</v>
      </c>
      <c r="C2878">
        <v>8210707018</v>
      </c>
      <c r="D2878">
        <v>85</v>
      </c>
      <c r="E2878" t="s">
        <v>2090</v>
      </c>
      <c r="F2878">
        <v>0.158</v>
      </c>
      <c r="H2878">
        <v>8210707018</v>
      </c>
      <c r="I2878">
        <v>0.11</v>
      </c>
      <c r="J2878">
        <v>1</v>
      </c>
      <c r="K2878">
        <v>0.11</v>
      </c>
      <c r="L2878" s="45">
        <f>VLOOKUP(H2878,'[1]CALCUL AS et AN'!$A$2:$AU$889,24,FALSE)</f>
        <v>0.1056</v>
      </c>
      <c r="M2878" s="48">
        <f>VLOOKUP(H2878,'[1]CALCUL AS et AN'!$A$2:$AU$889,28,FALSE)</f>
        <v>0.1056</v>
      </c>
      <c r="N2878">
        <v>9.35</v>
      </c>
      <c r="O2878" s="45">
        <f t="shared" si="204"/>
        <v>8.9759999999999991</v>
      </c>
      <c r="P2878" s="48">
        <f t="shared" si="205"/>
        <v>8.9759999999999991</v>
      </c>
      <c r="Q2878">
        <v>0.12</v>
      </c>
      <c r="R2878" s="45">
        <f>VLOOKUP(H2878,'[1]CALCUL AS et AN'!$A$2:$AU$889,46,FALSE)</f>
        <v>0.15839999999999999</v>
      </c>
      <c r="S2878" s="48">
        <f>VLOOKUP(H2878,'[1]CALCUL AS et AN'!$A$2:$AU$889,47,FALSE)</f>
        <v>0.15839999999999999</v>
      </c>
      <c r="T2878">
        <v>10.199999999999999</v>
      </c>
      <c r="U2878" s="45">
        <f t="shared" si="206"/>
        <v>13.463999999999999</v>
      </c>
      <c r="V2878" s="48">
        <f t="shared" si="207"/>
        <v>13.463999999999999</v>
      </c>
      <c r="W2878" t="s">
        <v>1361</v>
      </c>
      <c r="X2878" t="s">
        <v>951</v>
      </c>
    </row>
    <row r="2879" spans="1:24" outlineLevel="2">
      <c r="A2879" t="s">
        <v>171</v>
      </c>
      <c r="B2879" s="73" t="str">
        <f t="shared" si="208"/>
        <v>CCAREX5EH</v>
      </c>
      <c r="C2879" t="s">
        <v>2323</v>
      </c>
      <c r="D2879">
        <v>9</v>
      </c>
      <c r="E2879" t="s">
        <v>2324</v>
      </c>
      <c r="F2879">
        <v>4.92</v>
      </c>
      <c r="H2879" t="s">
        <v>2323</v>
      </c>
      <c r="I2879">
        <v>5.54</v>
      </c>
      <c r="J2879">
        <v>1</v>
      </c>
      <c r="K2879">
        <v>5.54</v>
      </c>
      <c r="L2879" s="45">
        <f>VLOOKUP(H2879,'[1]CALCUL AS et AN'!$A$2:$AU$889,24,FALSE)</f>
        <v>5.54</v>
      </c>
      <c r="M2879" s="48">
        <f>VLOOKUP(H2879,'[1]CALCUL AS et AN'!$A$2:$AU$889,28,FALSE)</f>
        <v>5.82</v>
      </c>
      <c r="N2879">
        <v>49.86</v>
      </c>
      <c r="O2879" s="45">
        <f t="shared" si="204"/>
        <v>49.86</v>
      </c>
      <c r="P2879" s="48">
        <f t="shared" si="205"/>
        <v>52.38</v>
      </c>
      <c r="Q2879">
        <v>4.92</v>
      </c>
      <c r="R2879" s="45">
        <f>VLOOKUP(H2879,'[1]CALCUL AS et AN'!$A$2:$AU$889,46,FALSE)</f>
        <v>6.9249999999999998</v>
      </c>
      <c r="S2879" s="48">
        <f>VLOOKUP(H2879,'[1]CALCUL AS et AN'!$A$2:$AU$889,47,FALSE)</f>
        <v>7.2750000000000004</v>
      </c>
      <c r="T2879">
        <v>44.28</v>
      </c>
      <c r="U2879" s="45">
        <f t="shared" si="206"/>
        <v>62.324999999999996</v>
      </c>
      <c r="V2879" s="48">
        <f t="shared" si="207"/>
        <v>65.475000000000009</v>
      </c>
      <c r="W2879" t="s">
        <v>1361</v>
      </c>
      <c r="X2879" t="s">
        <v>937</v>
      </c>
    </row>
    <row r="2880" spans="1:24" outlineLevel="2">
      <c r="A2880" t="s">
        <v>171</v>
      </c>
      <c r="B2880" s="73" t="str">
        <f t="shared" si="208"/>
        <v>CCAREX5EH</v>
      </c>
      <c r="C2880" t="s">
        <v>2410</v>
      </c>
      <c r="D2880">
        <v>0.8</v>
      </c>
      <c r="E2880" t="s">
        <v>2411</v>
      </c>
      <c r="F2880">
        <v>75</v>
      </c>
      <c r="H2880" t="s">
        <v>2410</v>
      </c>
      <c r="I2880">
        <v>50</v>
      </c>
      <c r="J2880">
        <v>1</v>
      </c>
      <c r="K2880">
        <v>50</v>
      </c>
      <c r="L2880" s="45">
        <f>VLOOKUP(H2880,'[1]CALCUL AS et AN'!$A$2:$AU$889,24,FALSE)</f>
        <v>50</v>
      </c>
      <c r="M2880" s="48">
        <f>VLOOKUP(H2880,'[1]CALCUL AS et AN'!$A$2:$AU$889,28,FALSE)</f>
        <v>50</v>
      </c>
      <c r="N2880">
        <v>40</v>
      </c>
      <c r="O2880" s="45">
        <f t="shared" si="204"/>
        <v>40</v>
      </c>
      <c r="P2880" s="48">
        <f t="shared" si="205"/>
        <v>40</v>
      </c>
      <c r="Q2880">
        <v>75</v>
      </c>
      <c r="R2880" s="45">
        <f>VLOOKUP(H2880,'[1]CALCUL AS et AN'!$A$2:$AU$889,46,FALSE)</f>
        <v>75</v>
      </c>
      <c r="S2880" s="48">
        <f>VLOOKUP(H2880,'[1]CALCUL AS et AN'!$A$2:$AU$889,47,FALSE)</f>
        <v>75</v>
      </c>
      <c r="T2880">
        <v>60</v>
      </c>
      <c r="U2880" s="45">
        <f t="shared" si="206"/>
        <v>60</v>
      </c>
      <c r="V2880" s="48">
        <f t="shared" si="207"/>
        <v>60</v>
      </c>
      <c r="W2880" t="s">
        <v>1361</v>
      </c>
      <c r="X2880" t="s">
        <v>951</v>
      </c>
    </row>
    <row r="2881" spans="1:24" outlineLevel="2">
      <c r="A2881" t="s">
        <v>171</v>
      </c>
      <c r="B2881" s="73" t="str">
        <f t="shared" si="208"/>
        <v>CCAREX5EH</v>
      </c>
      <c r="C2881" t="s">
        <v>2174</v>
      </c>
      <c r="D2881">
        <v>2</v>
      </c>
      <c r="E2881" t="s">
        <v>2175</v>
      </c>
      <c r="F2881">
        <v>47.55</v>
      </c>
      <c r="H2881" t="s">
        <v>2174</v>
      </c>
      <c r="I2881">
        <v>35.35</v>
      </c>
      <c r="J2881">
        <v>1</v>
      </c>
      <c r="K2881">
        <v>35.35</v>
      </c>
      <c r="L2881" s="45">
        <f>VLOOKUP(H2881,'[1]CALCUL AS et AN'!$A$2:$AU$889,24,FALSE)</f>
        <v>35.345500000000001</v>
      </c>
      <c r="M2881" s="48">
        <f>VLOOKUP(H2881,'[1]CALCUL AS et AN'!$A$2:$AU$889,28,FALSE)</f>
        <v>35.345500000000001</v>
      </c>
      <c r="N2881">
        <v>70.7</v>
      </c>
      <c r="O2881" s="45">
        <f t="shared" si="204"/>
        <v>70.691000000000003</v>
      </c>
      <c r="P2881" s="48">
        <f t="shared" si="205"/>
        <v>70.691000000000003</v>
      </c>
      <c r="Q2881">
        <v>47.55</v>
      </c>
      <c r="R2881" s="45">
        <f>VLOOKUP(H2881,'[1]CALCUL AS et AN'!$A$2:$AU$889,46,FALSE)</f>
        <v>53.018250000000002</v>
      </c>
      <c r="S2881" s="48">
        <f>VLOOKUP(H2881,'[1]CALCUL AS et AN'!$A$2:$AU$889,47,FALSE)</f>
        <v>53.018250000000002</v>
      </c>
      <c r="T2881">
        <v>95.1</v>
      </c>
      <c r="U2881" s="45">
        <f t="shared" si="206"/>
        <v>106.0365</v>
      </c>
      <c r="V2881" s="48">
        <f t="shared" si="207"/>
        <v>106.0365</v>
      </c>
      <c r="W2881" t="s">
        <v>1361</v>
      </c>
      <c r="X2881" t="s">
        <v>951</v>
      </c>
    </row>
    <row r="2882" spans="1:24" outlineLevel="2">
      <c r="A2882" t="s">
        <v>171</v>
      </c>
      <c r="B2882" s="73" t="str">
        <f t="shared" si="208"/>
        <v>CCAREX5EH</v>
      </c>
      <c r="D2882">
        <v>2</v>
      </c>
      <c r="E2882" t="s">
        <v>2183</v>
      </c>
      <c r="F2882">
        <v>54.09</v>
      </c>
      <c r="H2882" t="s">
        <v>2182</v>
      </c>
      <c r="I2882">
        <v>40.21</v>
      </c>
      <c r="J2882">
        <v>1</v>
      </c>
      <c r="K2882">
        <v>40.21</v>
      </c>
      <c r="L2882" s="45">
        <f>VLOOKUP(H2882,'[1]CALCUL AS et AN'!$A$2:$AU$889,24,FALSE)</f>
        <v>40.206900000000005</v>
      </c>
      <c r="M2882" s="48">
        <f>VLOOKUP(H2882,'[1]CALCUL AS et AN'!$A$2:$AU$889,28,FALSE)</f>
        <v>40.206900000000005</v>
      </c>
      <c r="N2882">
        <v>80.42</v>
      </c>
      <c r="O2882" s="45">
        <f t="shared" si="204"/>
        <v>80.413800000000009</v>
      </c>
      <c r="P2882" s="48">
        <f t="shared" si="205"/>
        <v>80.413800000000009</v>
      </c>
      <c r="Q2882">
        <v>54.09</v>
      </c>
      <c r="R2882" s="45">
        <f>VLOOKUP(H2882,'[1]CALCUL AS et AN'!$A$2:$AU$889,46,FALSE)</f>
        <v>60.310350000000007</v>
      </c>
      <c r="S2882" s="48">
        <f>VLOOKUP(H2882,'[1]CALCUL AS et AN'!$A$2:$AU$889,47,FALSE)</f>
        <v>60.310350000000007</v>
      </c>
      <c r="T2882">
        <v>108.18</v>
      </c>
      <c r="U2882" s="45">
        <f t="shared" si="206"/>
        <v>120.62070000000001</v>
      </c>
      <c r="V2882" s="48">
        <f t="shared" si="207"/>
        <v>120.62070000000001</v>
      </c>
      <c r="W2882" t="s">
        <v>1361</v>
      </c>
      <c r="X2882" t="s">
        <v>951</v>
      </c>
    </row>
    <row r="2883" spans="1:24" outlineLevel="2">
      <c r="A2883" t="s">
        <v>171</v>
      </c>
      <c r="B2883" s="73" t="str">
        <f t="shared" si="208"/>
        <v>CCAREX5EH</v>
      </c>
      <c r="C2883" t="s">
        <v>2394</v>
      </c>
      <c r="D2883">
        <v>4</v>
      </c>
      <c r="E2883" t="s">
        <v>2395</v>
      </c>
      <c r="F2883">
        <v>0.78</v>
      </c>
      <c r="H2883" t="s">
        <v>2394</v>
      </c>
      <c r="I2883">
        <v>1.05</v>
      </c>
      <c r="J2883">
        <v>1</v>
      </c>
      <c r="K2883">
        <v>1.05</v>
      </c>
      <c r="L2883" s="45">
        <f>VLOOKUP(H2883,'[1]CALCUL AS et AN'!$A$2:$AU$889,24,FALSE)</f>
        <v>1.0529999999999999</v>
      </c>
      <c r="M2883" s="48">
        <f>VLOOKUP(H2883,'[1]CALCUL AS et AN'!$A$2:$AU$889,28,FALSE)</f>
        <v>1.0529999999999999</v>
      </c>
      <c r="N2883">
        <v>4.2</v>
      </c>
      <c r="O2883" s="45">
        <f t="shared" si="204"/>
        <v>4.2119999999999997</v>
      </c>
      <c r="P2883" s="48">
        <f t="shared" si="205"/>
        <v>4.2119999999999997</v>
      </c>
      <c r="Q2883">
        <v>0.78</v>
      </c>
      <c r="R2883" s="45">
        <f>VLOOKUP(H2883,'[1]CALCUL AS et AN'!$A$2:$AU$889,46,FALSE)</f>
        <v>1.5794999999999999</v>
      </c>
      <c r="S2883" s="48">
        <f>VLOOKUP(H2883,'[1]CALCUL AS et AN'!$A$2:$AU$889,47,FALSE)</f>
        <v>1.5794999999999999</v>
      </c>
      <c r="T2883">
        <v>3.12</v>
      </c>
      <c r="U2883" s="45">
        <f t="shared" si="206"/>
        <v>6.3179999999999996</v>
      </c>
      <c r="V2883" s="48">
        <f t="shared" si="207"/>
        <v>6.3179999999999996</v>
      </c>
      <c r="W2883" t="s">
        <v>1361</v>
      </c>
      <c r="X2883" t="s">
        <v>937</v>
      </c>
    </row>
    <row r="2884" spans="1:24" outlineLevel="2">
      <c r="A2884" t="s">
        <v>171</v>
      </c>
      <c r="B2884" s="73" t="str">
        <f t="shared" si="208"/>
        <v>CCAREX5EH</v>
      </c>
      <c r="C2884" t="s">
        <v>2394</v>
      </c>
      <c r="D2884">
        <v>4</v>
      </c>
      <c r="E2884" t="s">
        <v>2395</v>
      </c>
      <c r="F2884">
        <v>0.78</v>
      </c>
      <c r="H2884" t="s">
        <v>2394</v>
      </c>
      <c r="I2884">
        <v>1.05</v>
      </c>
      <c r="J2884">
        <v>1</v>
      </c>
      <c r="K2884">
        <v>1.05</v>
      </c>
      <c r="L2884" s="45">
        <f>VLOOKUP(H2884,'[1]CALCUL AS et AN'!$A$2:$AU$889,24,FALSE)</f>
        <v>1.0529999999999999</v>
      </c>
      <c r="M2884" s="48">
        <f>VLOOKUP(H2884,'[1]CALCUL AS et AN'!$A$2:$AU$889,28,FALSE)</f>
        <v>1.0529999999999999</v>
      </c>
      <c r="N2884">
        <v>4.2</v>
      </c>
      <c r="O2884" s="45">
        <f t="shared" si="204"/>
        <v>4.2119999999999997</v>
      </c>
      <c r="P2884" s="48">
        <f t="shared" si="205"/>
        <v>4.2119999999999997</v>
      </c>
      <c r="Q2884">
        <v>0.78</v>
      </c>
      <c r="R2884" s="45">
        <f>VLOOKUP(H2884,'[1]CALCUL AS et AN'!$A$2:$AU$889,46,FALSE)</f>
        <v>1.5794999999999999</v>
      </c>
      <c r="S2884" s="48">
        <f>VLOOKUP(H2884,'[1]CALCUL AS et AN'!$A$2:$AU$889,47,FALSE)</f>
        <v>1.5794999999999999</v>
      </c>
      <c r="T2884">
        <v>3.12</v>
      </c>
      <c r="U2884" s="45">
        <f t="shared" si="206"/>
        <v>6.3179999999999996</v>
      </c>
      <c r="V2884" s="48">
        <f t="shared" si="207"/>
        <v>6.3179999999999996</v>
      </c>
      <c r="W2884" t="s">
        <v>1361</v>
      </c>
      <c r="X2884" t="s">
        <v>937</v>
      </c>
    </row>
    <row r="2885" spans="1:24" outlineLevel="1">
      <c r="A2885" s="73" t="s">
        <v>3274</v>
      </c>
      <c r="B2885" s="73" t="str">
        <f t="shared" si="208"/>
        <v>COFRPVCCAREX5EH</v>
      </c>
      <c r="N2885">
        <f>SUBTOTAL(9,N2878:N2884)</f>
        <v>258.73</v>
      </c>
      <c r="O2885" s="45">
        <f>SUBTOTAL(9,O2878:O2884)</f>
        <v>258.3648</v>
      </c>
      <c r="P2885" s="48">
        <f>SUBTOTAL(9,P2878:P2884)</f>
        <v>260.88479999999998</v>
      </c>
      <c r="T2885">
        <f>SUBTOTAL(9,T2878:T2884)</f>
        <v>324</v>
      </c>
      <c r="U2885" s="45">
        <f>SUBTOTAL(9,U2878:U2884)</f>
        <v>375.08219999999994</v>
      </c>
      <c r="V2885" s="48">
        <f>SUBTOTAL(9,V2878:V2884)</f>
        <v>378.23219999999998</v>
      </c>
    </row>
    <row r="2886" spans="1:24" outlineLevel="2">
      <c r="A2886" t="s">
        <v>190</v>
      </c>
      <c r="B2886" s="73" t="str">
        <f t="shared" si="208"/>
        <v>5EHSL</v>
      </c>
      <c r="C2886" t="s">
        <v>1665</v>
      </c>
      <c r="D2886">
        <v>5</v>
      </c>
      <c r="E2886" t="s">
        <v>1666</v>
      </c>
      <c r="F2886">
        <v>2.85</v>
      </c>
      <c r="H2886" t="s">
        <v>1665</v>
      </c>
      <c r="I2886">
        <v>2.19</v>
      </c>
      <c r="J2886">
        <v>1</v>
      </c>
      <c r="K2886">
        <v>2.19</v>
      </c>
      <c r="L2886" s="45">
        <f>VLOOKUP(H2886,'[1]CALCUL AS et AN'!$A$2:$AU$889,24,FALSE)</f>
        <v>2.19</v>
      </c>
      <c r="M2886" s="48">
        <f>VLOOKUP(H2886,'[1]CALCUL AS et AN'!$A$2:$AU$889,28,FALSE)</f>
        <v>2.19</v>
      </c>
      <c r="N2886">
        <v>10.95</v>
      </c>
      <c r="O2886" s="45">
        <f t="shared" si="204"/>
        <v>10.95</v>
      </c>
      <c r="P2886" s="48">
        <f t="shared" si="205"/>
        <v>10.95</v>
      </c>
      <c r="Q2886">
        <v>2.85</v>
      </c>
      <c r="R2886" s="45">
        <f>VLOOKUP(H2886,'[1]CALCUL AS et AN'!$A$2:$AU$889,46,FALSE)</f>
        <v>2.9127000000000001</v>
      </c>
      <c r="S2886" s="48">
        <f>VLOOKUP(H2886,'[1]CALCUL AS et AN'!$A$2:$AU$889,47,FALSE)</f>
        <v>2.9127000000000001</v>
      </c>
      <c r="T2886">
        <v>14.25</v>
      </c>
      <c r="U2886" s="45">
        <f t="shared" si="206"/>
        <v>14.563500000000001</v>
      </c>
      <c r="V2886" s="48">
        <f t="shared" si="207"/>
        <v>14.563500000000001</v>
      </c>
      <c r="W2886" t="s">
        <v>2267</v>
      </c>
      <c r="X2886" t="s">
        <v>951</v>
      </c>
    </row>
    <row r="2887" spans="1:24" outlineLevel="2">
      <c r="A2887" t="s">
        <v>190</v>
      </c>
      <c r="B2887" s="73" t="str">
        <f t="shared" si="208"/>
        <v>5EHSL</v>
      </c>
      <c r="C2887" t="s">
        <v>498</v>
      </c>
      <c r="D2887">
        <v>5</v>
      </c>
      <c r="E2887" t="s">
        <v>1942</v>
      </c>
      <c r="F2887">
        <v>24.03</v>
      </c>
      <c r="H2887" t="s">
        <v>498</v>
      </c>
      <c r="I2887">
        <v>15.6</v>
      </c>
      <c r="J2887">
        <v>1</v>
      </c>
      <c r="K2887">
        <v>15.6</v>
      </c>
      <c r="L2887" s="45">
        <f>VLOOKUP(H2887,'[1]CALCUL AS et AN'!$A$2:$AU$889,24,FALSE)</f>
        <v>15.6</v>
      </c>
      <c r="M2887" s="48">
        <f>VLOOKUP(H2887,'[1]CALCUL AS et AN'!$A$2:$AU$889,28,FALSE)</f>
        <v>15.6</v>
      </c>
      <c r="N2887">
        <v>78</v>
      </c>
      <c r="O2887" s="45">
        <f t="shared" si="204"/>
        <v>78</v>
      </c>
      <c r="P2887" s="48">
        <f t="shared" si="205"/>
        <v>78</v>
      </c>
      <c r="Q2887">
        <v>24.03</v>
      </c>
      <c r="R2887" s="45">
        <f>VLOOKUP(H2887,'[1]CALCUL AS et AN'!$A$2:$AU$889,46,FALSE)</f>
        <v>23.4</v>
      </c>
      <c r="S2887" s="48">
        <f>VLOOKUP(H2887,'[1]CALCUL AS et AN'!$A$2:$AU$889,47,FALSE)</f>
        <v>23.4</v>
      </c>
      <c r="T2887">
        <v>120.15</v>
      </c>
      <c r="U2887" s="45">
        <f t="shared" si="206"/>
        <v>117</v>
      </c>
      <c r="V2887" s="48">
        <f t="shared" si="207"/>
        <v>117</v>
      </c>
      <c r="W2887" t="s">
        <v>2267</v>
      </c>
      <c r="X2887" t="s">
        <v>937</v>
      </c>
    </row>
    <row r="2888" spans="1:24" outlineLevel="2">
      <c r="A2888" t="s">
        <v>190</v>
      </c>
      <c r="B2888" s="73" t="str">
        <f t="shared" si="208"/>
        <v>5EHSL</v>
      </c>
      <c r="C2888" t="s">
        <v>2602</v>
      </c>
      <c r="D2888">
        <v>1</v>
      </c>
      <c r="E2888" t="s">
        <v>2603</v>
      </c>
      <c r="F2888">
        <v>1080</v>
      </c>
      <c r="H2888" t="s">
        <v>2602</v>
      </c>
      <c r="I2888">
        <v>720</v>
      </c>
      <c r="J2888">
        <v>1</v>
      </c>
      <c r="K2888">
        <v>720</v>
      </c>
      <c r="L2888" s="45">
        <f>VLOOKUP(H2888,'[1]CALCUL AS et AN'!$A$2:$AU$889,24,FALSE)</f>
        <v>720</v>
      </c>
      <c r="M2888" s="48">
        <f>VLOOKUP(H2888,'[1]CALCUL AS et AN'!$A$2:$AU$889,28,FALSE)</f>
        <v>720</v>
      </c>
      <c r="N2888">
        <v>720</v>
      </c>
      <c r="O2888" s="45">
        <f t="shared" si="204"/>
        <v>720</v>
      </c>
      <c r="P2888" s="48">
        <f t="shared" si="205"/>
        <v>720</v>
      </c>
      <c r="Q2888">
        <v>1080</v>
      </c>
      <c r="R2888" s="45">
        <f>VLOOKUP(H2888,'[1]CALCUL AS et AN'!$A$2:$AU$889,46,FALSE)</f>
        <v>1080</v>
      </c>
      <c r="S2888" s="48">
        <f>VLOOKUP(H2888,'[1]CALCUL AS et AN'!$A$2:$AU$889,47,FALSE)</f>
        <v>1080</v>
      </c>
      <c r="T2888">
        <v>1080</v>
      </c>
      <c r="U2888" s="45">
        <f t="shared" si="206"/>
        <v>1080</v>
      </c>
      <c r="V2888" s="48">
        <f t="shared" si="207"/>
        <v>1080</v>
      </c>
      <c r="W2888" t="s">
        <v>2267</v>
      </c>
      <c r="X2888" t="s">
        <v>951</v>
      </c>
    </row>
    <row r="2889" spans="1:24" outlineLevel="2">
      <c r="A2889" t="s">
        <v>190</v>
      </c>
      <c r="B2889" s="73" t="str">
        <f t="shared" si="208"/>
        <v>5EHSL</v>
      </c>
      <c r="C2889" t="s">
        <v>612</v>
      </c>
      <c r="D2889">
        <v>5</v>
      </c>
      <c r="E2889" t="s">
        <v>1921</v>
      </c>
      <c r="F2889">
        <v>2.25</v>
      </c>
      <c r="H2889" t="s">
        <v>612</v>
      </c>
      <c r="I2889">
        <v>1.56</v>
      </c>
      <c r="J2889">
        <v>1</v>
      </c>
      <c r="K2889">
        <v>1.56</v>
      </c>
      <c r="L2889" s="45">
        <f>VLOOKUP(H2889,'[1]CALCUL AS et AN'!$A$2:$AU$889,24,FALSE)</f>
        <v>1.5640000000000001</v>
      </c>
      <c r="M2889" s="48">
        <f>VLOOKUP(H2889,'[1]CALCUL AS et AN'!$A$2:$AU$889,28,FALSE)</f>
        <v>1.5640000000000001</v>
      </c>
      <c r="N2889">
        <v>7.8000000000000007</v>
      </c>
      <c r="O2889" s="45">
        <f t="shared" si="204"/>
        <v>7.82</v>
      </c>
      <c r="P2889" s="48">
        <f t="shared" si="205"/>
        <v>7.82</v>
      </c>
      <c r="Q2889">
        <v>2.4</v>
      </c>
      <c r="R2889" s="45">
        <f>VLOOKUP(H2889,'[1]CALCUL AS et AN'!$A$2:$AU$889,46,FALSE)</f>
        <v>2.3460000000000001</v>
      </c>
      <c r="S2889" s="48">
        <f>VLOOKUP(H2889,'[1]CALCUL AS et AN'!$A$2:$AU$889,47,FALSE)</f>
        <v>2.3460000000000001</v>
      </c>
      <c r="T2889">
        <v>12</v>
      </c>
      <c r="U2889" s="45">
        <f t="shared" si="206"/>
        <v>11.73</v>
      </c>
      <c r="V2889" s="48">
        <f t="shared" si="207"/>
        <v>11.73</v>
      </c>
      <c r="W2889" t="s">
        <v>2267</v>
      </c>
      <c r="X2889" t="s">
        <v>937</v>
      </c>
    </row>
    <row r="2890" spans="1:24" outlineLevel="2">
      <c r="A2890" t="s">
        <v>190</v>
      </c>
      <c r="B2890" s="73" t="str">
        <f t="shared" si="208"/>
        <v>5EHSL</v>
      </c>
      <c r="C2890" t="s">
        <v>620</v>
      </c>
      <c r="D2890">
        <v>3</v>
      </c>
      <c r="E2890" t="s">
        <v>1917</v>
      </c>
      <c r="F2890">
        <v>2.56</v>
      </c>
      <c r="H2890" t="s">
        <v>620</v>
      </c>
      <c r="I2890">
        <v>1.98</v>
      </c>
      <c r="J2890">
        <v>1</v>
      </c>
      <c r="K2890">
        <v>1.98</v>
      </c>
      <c r="L2890" s="45">
        <f>VLOOKUP(H2890,'[1]CALCUL AS et AN'!$A$2:$AU$889,24,FALSE)</f>
        <v>1.9830000000000001</v>
      </c>
      <c r="M2890" s="48">
        <f>VLOOKUP(H2890,'[1]CALCUL AS et AN'!$A$2:$AU$889,28,FALSE)</f>
        <v>1.93</v>
      </c>
      <c r="N2890">
        <v>5.9399999999999995</v>
      </c>
      <c r="O2890" s="45">
        <f t="shared" si="204"/>
        <v>5.9489999999999998</v>
      </c>
      <c r="P2890" s="48">
        <f t="shared" si="205"/>
        <v>5.79</v>
      </c>
      <c r="Q2890">
        <v>2.75</v>
      </c>
      <c r="R2890" s="45">
        <f>VLOOKUP(H2890,'[1]CALCUL AS et AN'!$A$2:$AU$889,46,FALSE)</f>
        <v>2.9744999999999999</v>
      </c>
      <c r="S2890" s="48">
        <f>VLOOKUP(H2890,'[1]CALCUL AS et AN'!$A$2:$AU$889,47,FALSE)</f>
        <v>2.895</v>
      </c>
      <c r="T2890">
        <v>8.25</v>
      </c>
      <c r="U2890" s="45">
        <f t="shared" si="206"/>
        <v>8.9235000000000007</v>
      </c>
      <c r="V2890" s="48">
        <f t="shared" si="207"/>
        <v>8.6850000000000005</v>
      </c>
      <c r="W2890" t="s">
        <v>2267</v>
      </c>
      <c r="X2890" t="s">
        <v>937</v>
      </c>
    </row>
    <row r="2891" spans="1:24" outlineLevel="2">
      <c r="A2891" t="s">
        <v>190</v>
      </c>
      <c r="B2891" s="73" t="str">
        <f t="shared" si="208"/>
        <v>5EHSL</v>
      </c>
      <c r="C2891" t="s">
        <v>620</v>
      </c>
      <c r="D2891">
        <v>1</v>
      </c>
      <c r="E2891" t="s">
        <v>1917</v>
      </c>
      <c r="F2891">
        <v>2.56</v>
      </c>
      <c r="H2891" t="s">
        <v>620</v>
      </c>
      <c r="I2891">
        <v>1.98</v>
      </c>
      <c r="J2891">
        <v>1</v>
      </c>
      <c r="K2891">
        <v>1.98</v>
      </c>
      <c r="L2891" s="45">
        <f>VLOOKUP(H2891,'[1]CALCUL AS et AN'!$A$2:$AU$889,24,FALSE)</f>
        <v>1.9830000000000001</v>
      </c>
      <c r="M2891" s="48">
        <f>VLOOKUP(H2891,'[1]CALCUL AS et AN'!$A$2:$AU$889,28,FALSE)</f>
        <v>1.93</v>
      </c>
      <c r="N2891">
        <v>1.98</v>
      </c>
      <c r="O2891" s="45">
        <f t="shared" si="204"/>
        <v>1.9830000000000001</v>
      </c>
      <c r="P2891" s="48">
        <f t="shared" si="205"/>
        <v>1.93</v>
      </c>
      <c r="Q2891">
        <v>2.75</v>
      </c>
      <c r="R2891" s="45">
        <f>VLOOKUP(H2891,'[1]CALCUL AS et AN'!$A$2:$AU$889,46,FALSE)</f>
        <v>2.9744999999999999</v>
      </c>
      <c r="S2891" s="48">
        <f>VLOOKUP(H2891,'[1]CALCUL AS et AN'!$A$2:$AU$889,47,FALSE)</f>
        <v>2.895</v>
      </c>
      <c r="T2891">
        <v>2.75</v>
      </c>
      <c r="U2891" s="45">
        <f t="shared" si="206"/>
        <v>2.9744999999999999</v>
      </c>
      <c r="V2891" s="48">
        <f t="shared" si="207"/>
        <v>2.895</v>
      </c>
      <c r="W2891" t="s">
        <v>2267</v>
      </c>
      <c r="X2891" t="s">
        <v>937</v>
      </c>
    </row>
    <row r="2892" spans="1:24" outlineLevel="2">
      <c r="A2892" t="s">
        <v>190</v>
      </c>
      <c r="B2892" s="73" t="str">
        <f t="shared" si="208"/>
        <v>5EHSL</v>
      </c>
      <c r="C2892" t="s">
        <v>624</v>
      </c>
      <c r="D2892">
        <v>1</v>
      </c>
      <c r="E2892" t="s">
        <v>625</v>
      </c>
      <c r="F2892">
        <v>1.34</v>
      </c>
      <c r="H2892" t="s">
        <v>624</v>
      </c>
      <c r="I2892">
        <v>0.65</v>
      </c>
      <c r="J2892">
        <v>1</v>
      </c>
      <c r="K2892">
        <v>0.65</v>
      </c>
      <c r="L2892" s="45">
        <f>VLOOKUP(H2892,'[1]CALCUL AS et AN'!$A$2:$AU$889,24,FALSE)</f>
        <v>0.64500000000000002</v>
      </c>
      <c r="M2892" s="48">
        <f>VLOOKUP(H2892,'[1]CALCUL AS et AN'!$A$2:$AU$889,28,FALSE)</f>
        <v>0.63700000000000001</v>
      </c>
      <c r="N2892">
        <v>0.65</v>
      </c>
      <c r="O2892" s="45">
        <f t="shared" si="204"/>
        <v>0.64500000000000002</v>
      </c>
      <c r="P2892" s="48">
        <f t="shared" si="205"/>
        <v>0.63700000000000001</v>
      </c>
      <c r="Q2892">
        <v>1.43</v>
      </c>
      <c r="R2892" s="45">
        <f>VLOOKUP(H2892,'[1]CALCUL AS et AN'!$A$2:$AU$889,46,FALSE)</f>
        <v>1.29</v>
      </c>
      <c r="S2892" s="48">
        <f>VLOOKUP(H2892,'[1]CALCUL AS et AN'!$A$2:$AU$889,47,FALSE)</f>
        <v>1.274</v>
      </c>
      <c r="T2892">
        <v>1.43</v>
      </c>
      <c r="U2892" s="45">
        <f t="shared" si="206"/>
        <v>1.29</v>
      </c>
      <c r="V2892" s="48">
        <f t="shared" si="207"/>
        <v>1.274</v>
      </c>
      <c r="W2892" t="s">
        <v>2267</v>
      </c>
      <c r="X2892" t="s">
        <v>937</v>
      </c>
    </row>
    <row r="2893" spans="1:24" outlineLevel="2">
      <c r="A2893" t="s">
        <v>190</v>
      </c>
      <c r="B2893" s="73" t="str">
        <f t="shared" si="208"/>
        <v>5EHSL</v>
      </c>
      <c r="C2893" t="s">
        <v>1737</v>
      </c>
      <c r="D2893">
        <v>1</v>
      </c>
      <c r="E2893" t="s">
        <v>1738</v>
      </c>
      <c r="F2893">
        <v>2.15</v>
      </c>
      <c r="H2893" t="s">
        <v>1737</v>
      </c>
      <c r="I2893">
        <v>1.03</v>
      </c>
      <c r="J2893">
        <v>1</v>
      </c>
      <c r="K2893">
        <v>1.03</v>
      </c>
      <c r="L2893" s="45">
        <f>VLOOKUP(H2893,'[1]CALCUL AS et AN'!$A$2:$AU$889,24,FALSE)</f>
        <v>1.0329999999999999</v>
      </c>
      <c r="M2893" s="48">
        <f>VLOOKUP(H2893,'[1]CALCUL AS et AN'!$A$2:$AU$889,28,FALSE)</f>
        <v>1.0329999999999999</v>
      </c>
      <c r="N2893">
        <v>1.03</v>
      </c>
      <c r="O2893" s="45">
        <f t="shared" si="204"/>
        <v>1.0329999999999999</v>
      </c>
      <c r="P2893" s="48">
        <f t="shared" si="205"/>
        <v>1.0329999999999999</v>
      </c>
      <c r="Q2893">
        <v>2.15</v>
      </c>
      <c r="R2893" s="45">
        <f>VLOOKUP(H2893,'[1]CALCUL AS et AN'!$A$2:$AU$889,46,FALSE)</f>
        <v>2.0659999999999998</v>
      </c>
      <c r="S2893" s="48">
        <f>VLOOKUP(H2893,'[1]CALCUL AS et AN'!$A$2:$AU$889,47,FALSE)</f>
        <v>2.0659999999999998</v>
      </c>
      <c r="T2893">
        <v>2.15</v>
      </c>
      <c r="U2893" s="45">
        <f t="shared" si="206"/>
        <v>2.0659999999999998</v>
      </c>
      <c r="V2893" s="48">
        <f t="shared" si="207"/>
        <v>2.0659999999999998</v>
      </c>
      <c r="W2893" t="s">
        <v>2267</v>
      </c>
      <c r="X2893" t="s">
        <v>951</v>
      </c>
    </row>
    <row r="2894" spans="1:24" outlineLevel="2">
      <c r="A2894" t="s">
        <v>190</v>
      </c>
      <c r="B2894" s="73" t="str">
        <f t="shared" si="208"/>
        <v>5EHSL</v>
      </c>
      <c r="C2894" t="s">
        <v>981</v>
      </c>
      <c r="D2894">
        <v>1</v>
      </c>
      <c r="E2894" t="s">
        <v>982</v>
      </c>
      <c r="F2894">
        <v>1.07</v>
      </c>
      <c r="H2894" t="s">
        <v>981</v>
      </c>
      <c r="I2894">
        <v>0.9</v>
      </c>
      <c r="J2894">
        <v>1</v>
      </c>
      <c r="K2894">
        <v>0.9</v>
      </c>
      <c r="L2894" s="45">
        <f>VLOOKUP(H2894,'[1]CALCUL AS et AN'!$A$2:$AU$889,24,FALSE)</f>
        <v>0.9</v>
      </c>
      <c r="M2894" s="48">
        <f>VLOOKUP(H2894,'[1]CALCUL AS et AN'!$A$2:$AU$889,28,FALSE)</f>
        <v>0.9</v>
      </c>
      <c r="N2894">
        <v>0.9</v>
      </c>
      <c r="O2894" s="45">
        <f t="shared" si="204"/>
        <v>0.9</v>
      </c>
      <c r="P2894" s="48">
        <f t="shared" si="205"/>
        <v>0.9</v>
      </c>
      <c r="Q2894">
        <v>1.07</v>
      </c>
      <c r="R2894" s="45">
        <f>VLOOKUP(H2894,'[1]CALCUL AS et AN'!$A$2:$AU$889,46,FALSE)</f>
        <v>1.125</v>
      </c>
      <c r="S2894" s="48">
        <f>VLOOKUP(H2894,'[1]CALCUL AS et AN'!$A$2:$AU$889,47,FALSE)</f>
        <v>1.125</v>
      </c>
      <c r="T2894">
        <v>1.07</v>
      </c>
      <c r="U2894" s="45">
        <f t="shared" si="206"/>
        <v>1.125</v>
      </c>
      <c r="V2894" s="48">
        <f t="shared" si="207"/>
        <v>1.125</v>
      </c>
      <c r="W2894" t="s">
        <v>2267</v>
      </c>
      <c r="X2894" t="s">
        <v>951</v>
      </c>
    </row>
    <row r="2895" spans="1:24" outlineLevel="2">
      <c r="A2895" t="s">
        <v>190</v>
      </c>
      <c r="B2895" s="73" t="str">
        <f t="shared" si="208"/>
        <v>5EHSL</v>
      </c>
      <c r="C2895" t="s">
        <v>472</v>
      </c>
      <c r="D2895">
        <v>1</v>
      </c>
      <c r="E2895" t="s">
        <v>993</v>
      </c>
      <c r="F2895">
        <v>4.87</v>
      </c>
      <c r="H2895" t="s">
        <v>472</v>
      </c>
      <c r="I2895">
        <v>0.94</v>
      </c>
      <c r="J2895">
        <v>1</v>
      </c>
      <c r="K2895">
        <v>0.94</v>
      </c>
      <c r="L2895" s="45">
        <f>VLOOKUP(H2895,'[1]CALCUL AS et AN'!$A$2:$AU$889,24,FALSE)</f>
        <v>2.1800000000000002</v>
      </c>
      <c r="M2895" s="48">
        <f>VLOOKUP(H2895,'[1]CALCUL AS et AN'!$A$2:$AU$889,28,FALSE)</f>
        <v>0.94</v>
      </c>
      <c r="N2895">
        <v>0.94</v>
      </c>
      <c r="O2895" s="45">
        <f t="shared" si="204"/>
        <v>2.1800000000000002</v>
      </c>
      <c r="P2895" s="48">
        <f t="shared" si="205"/>
        <v>0.94</v>
      </c>
      <c r="Q2895">
        <v>4.87</v>
      </c>
      <c r="R2895" s="45">
        <f>VLOOKUP(H2895,'[1]CALCUL AS et AN'!$A$2:$AU$889,46,FALSE)</f>
        <v>4.9050000000000002</v>
      </c>
      <c r="S2895" s="48">
        <f>VLOOKUP(H2895,'[1]CALCUL AS et AN'!$A$2:$AU$889,47,FALSE)</f>
        <v>2.1149999999999998</v>
      </c>
      <c r="T2895">
        <v>4.87</v>
      </c>
      <c r="U2895" s="45">
        <f t="shared" si="206"/>
        <v>4.9050000000000002</v>
      </c>
      <c r="V2895" s="48">
        <f t="shared" si="207"/>
        <v>2.1149999999999998</v>
      </c>
      <c r="W2895" t="s">
        <v>2267</v>
      </c>
      <c r="X2895" t="s">
        <v>937</v>
      </c>
    </row>
    <row r="2896" spans="1:24" outlineLevel="2">
      <c r="A2896" t="s">
        <v>190</v>
      </c>
      <c r="B2896" s="73" t="str">
        <f t="shared" si="208"/>
        <v>5EHSL</v>
      </c>
      <c r="C2896" t="s">
        <v>1929</v>
      </c>
      <c r="D2896">
        <v>1</v>
      </c>
      <c r="E2896" t="s">
        <v>1930</v>
      </c>
      <c r="F2896">
        <v>0.42</v>
      </c>
      <c r="H2896" t="s">
        <v>1929</v>
      </c>
      <c r="I2896">
        <v>0.32</v>
      </c>
      <c r="J2896">
        <v>1</v>
      </c>
      <c r="K2896">
        <v>0.32</v>
      </c>
      <c r="L2896" s="45">
        <f>VLOOKUP(H2896,'[1]CALCUL AS et AN'!$A$2:$AU$889,24,FALSE)</f>
        <v>0.32</v>
      </c>
      <c r="M2896" s="48">
        <f>VLOOKUP(H2896,'[1]CALCUL AS et AN'!$A$2:$AU$889,28,FALSE)</f>
        <v>0.32</v>
      </c>
      <c r="N2896">
        <v>0.32</v>
      </c>
      <c r="O2896" s="45">
        <f t="shared" si="204"/>
        <v>0.32</v>
      </c>
      <c r="P2896" s="48">
        <f t="shared" si="205"/>
        <v>0.32</v>
      </c>
      <c r="Q2896">
        <v>0.42</v>
      </c>
      <c r="R2896" s="45">
        <f>VLOOKUP(H2896,'[1]CALCUL AS et AN'!$A$2:$AU$889,46,FALSE)</f>
        <v>0.42560000000000003</v>
      </c>
      <c r="S2896" s="48">
        <f>VLOOKUP(H2896,'[1]CALCUL AS et AN'!$A$2:$AU$889,47,FALSE)</f>
        <v>0.42560000000000003</v>
      </c>
      <c r="T2896">
        <v>0.42</v>
      </c>
      <c r="U2896" s="45">
        <f t="shared" si="206"/>
        <v>0.42560000000000003</v>
      </c>
      <c r="V2896" s="48">
        <f t="shared" si="207"/>
        <v>0.42560000000000003</v>
      </c>
      <c r="W2896" t="s">
        <v>2267</v>
      </c>
      <c r="X2896" t="s">
        <v>960</v>
      </c>
    </row>
    <row r="2897" spans="1:24" outlineLevel="2">
      <c r="A2897" t="s">
        <v>190</v>
      </c>
      <c r="B2897" s="73" t="str">
        <f t="shared" si="208"/>
        <v>5EHSL</v>
      </c>
      <c r="C2897" t="s">
        <v>2410</v>
      </c>
      <c r="D2897">
        <v>1</v>
      </c>
      <c r="E2897" t="s">
        <v>2411</v>
      </c>
      <c r="F2897">
        <v>75</v>
      </c>
      <c r="H2897" t="s">
        <v>2410</v>
      </c>
      <c r="I2897">
        <v>50</v>
      </c>
      <c r="J2897">
        <v>1</v>
      </c>
      <c r="K2897">
        <v>50</v>
      </c>
      <c r="L2897" s="45">
        <f>VLOOKUP(H2897,'[1]CALCUL AS et AN'!$A$2:$AU$889,24,FALSE)</f>
        <v>50</v>
      </c>
      <c r="M2897" s="48">
        <f>VLOOKUP(H2897,'[1]CALCUL AS et AN'!$A$2:$AU$889,28,FALSE)</f>
        <v>50</v>
      </c>
      <c r="N2897">
        <v>50</v>
      </c>
      <c r="O2897" s="45">
        <f t="shared" si="204"/>
        <v>50</v>
      </c>
      <c r="P2897" s="48">
        <f t="shared" si="205"/>
        <v>50</v>
      </c>
      <c r="Q2897">
        <v>75</v>
      </c>
      <c r="R2897" s="45">
        <f>VLOOKUP(H2897,'[1]CALCUL AS et AN'!$A$2:$AU$889,46,FALSE)</f>
        <v>75</v>
      </c>
      <c r="S2897" s="48">
        <f>VLOOKUP(H2897,'[1]CALCUL AS et AN'!$A$2:$AU$889,47,FALSE)</f>
        <v>75</v>
      </c>
      <c r="T2897">
        <v>75</v>
      </c>
      <c r="U2897" s="45">
        <f t="shared" si="206"/>
        <v>75</v>
      </c>
      <c r="V2897" s="48">
        <f t="shared" si="207"/>
        <v>75</v>
      </c>
      <c r="W2897" t="s">
        <v>2267</v>
      </c>
      <c r="X2897" t="s">
        <v>951</v>
      </c>
    </row>
    <row r="2898" spans="1:24" outlineLevel="2">
      <c r="A2898" t="s">
        <v>190</v>
      </c>
      <c r="B2898" s="73" t="str">
        <f t="shared" si="208"/>
        <v>5EHSL</v>
      </c>
      <c r="C2898" t="s">
        <v>478</v>
      </c>
      <c r="D2898">
        <v>1</v>
      </c>
      <c r="E2898" t="s">
        <v>479</v>
      </c>
      <c r="F2898">
        <v>32.479999999999997</v>
      </c>
      <c r="H2898" t="s">
        <v>478</v>
      </c>
      <c r="I2898">
        <v>16</v>
      </c>
      <c r="J2898">
        <v>1</v>
      </c>
      <c r="K2898">
        <v>16</v>
      </c>
      <c r="L2898" s="45">
        <f>VLOOKUP(H2898,'[1]CALCUL AS et AN'!$A$2:$AU$889,24,FALSE)</f>
        <v>16</v>
      </c>
      <c r="M2898" s="48">
        <f>VLOOKUP(H2898,'[1]CALCUL AS et AN'!$A$2:$AU$889,28,FALSE)</f>
        <v>16</v>
      </c>
      <c r="N2898">
        <v>16</v>
      </c>
      <c r="O2898" s="45">
        <f t="shared" ref="O2898:O2966" si="209">D2898*L2898</f>
        <v>16</v>
      </c>
      <c r="P2898" s="48">
        <f t="shared" ref="P2898:P2966" si="210">D2898*M2898</f>
        <v>16</v>
      </c>
      <c r="Q2898">
        <v>32.479999999999997</v>
      </c>
      <c r="R2898" s="45">
        <f>VLOOKUP(H2898,'[1]CALCUL AS et AN'!$A$2:$AU$889,46,FALSE)</f>
        <v>32</v>
      </c>
      <c r="S2898" s="48">
        <f>VLOOKUP(H2898,'[1]CALCUL AS et AN'!$A$2:$AU$889,47,FALSE)</f>
        <v>32</v>
      </c>
      <c r="T2898">
        <v>32.479999999999997</v>
      </c>
      <c r="U2898" s="45">
        <f t="shared" ref="U2898:U2966" si="211">R2898*D2898</f>
        <v>32</v>
      </c>
      <c r="V2898" s="48">
        <f t="shared" ref="V2898:V2966" si="212">S2898*D2898</f>
        <v>32</v>
      </c>
      <c r="W2898" t="s">
        <v>2267</v>
      </c>
      <c r="X2898" t="s">
        <v>937</v>
      </c>
    </row>
    <row r="2899" spans="1:24" outlineLevel="2">
      <c r="A2899" t="s">
        <v>190</v>
      </c>
      <c r="B2899" s="73" t="str">
        <f t="shared" ref="B2899:B2962" si="213">MID(A2899,7,100)</f>
        <v>5EHSL</v>
      </c>
      <c r="C2899" t="s">
        <v>480</v>
      </c>
      <c r="D2899">
        <v>1</v>
      </c>
      <c r="E2899" t="s">
        <v>481</v>
      </c>
      <c r="F2899">
        <v>41.1</v>
      </c>
      <c r="H2899" t="s">
        <v>480</v>
      </c>
      <c r="I2899">
        <v>27</v>
      </c>
      <c r="J2899">
        <v>1</v>
      </c>
      <c r="K2899">
        <v>27</v>
      </c>
      <c r="L2899" s="45">
        <f>VLOOKUP(H2899,'[1]CALCUL AS et AN'!$A$2:$AU$889,24,FALSE)</f>
        <v>27</v>
      </c>
      <c r="M2899" s="48">
        <f>VLOOKUP(H2899,'[1]CALCUL AS et AN'!$A$2:$AU$889,28,FALSE)</f>
        <v>27</v>
      </c>
      <c r="N2899">
        <v>27</v>
      </c>
      <c r="O2899" s="45">
        <f t="shared" si="209"/>
        <v>27</v>
      </c>
      <c r="P2899" s="48">
        <f t="shared" si="210"/>
        <v>27</v>
      </c>
      <c r="Q2899">
        <v>41.1</v>
      </c>
      <c r="R2899" s="45">
        <f>VLOOKUP(H2899,'[1]CALCUL AS et AN'!$A$2:$AU$889,46,FALSE)</f>
        <v>40.5</v>
      </c>
      <c r="S2899" s="48">
        <f>VLOOKUP(H2899,'[1]CALCUL AS et AN'!$A$2:$AU$889,47,FALSE)</f>
        <v>40.5</v>
      </c>
      <c r="T2899">
        <v>41.1</v>
      </c>
      <c r="U2899" s="45">
        <f t="shared" si="211"/>
        <v>40.5</v>
      </c>
      <c r="V2899" s="48">
        <f t="shared" si="212"/>
        <v>40.5</v>
      </c>
      <c r="W2899" t="s">
        <v>2267</v>
      </c>
      <c r="X2899" t="s">
        <v>937</v>
      </c>
    </row>
    <row r="2900" spans="1:24" outlineLevel="2">
      <c r="A2900" t="s">
        <v>190</v>
      </c>
      <c r="B2900" s="73" t="str">
        <f t="shared" si="213"/>
        <v>5EHSL</v>
      </c>
      <c r="C2900" t="s">
        <v>412</v>
      </c>
      <c r="D2900">
        <v>1</v>
      </c>
      <c r="E2900" t="s">
        <v>413</v>
      </c>
      <c r="F2900">
        <v>16.5</v>
      </c>
      <c r="H2900" t="s">
        <v>412</v>
      </c>
      <c r="I2900">
        <v>13.85</v>
      </c>
      <c r="J2900">
        <v>1</v>
      </c>
      <c r="K2900">
        <v>13.85</v>
      </c>
      <c r="L2900" s="45">
        <f>VLOOKUP(H2900,'[1]CALCUL AS et AN'!$A$2:$AU$889,24,FALSE)</f>
        <v>13.85</v>
      </c>
      <c r="M2900" s="48">
        <f>VLOOKUP(H2900,'[1]CALCUL AS et AN'!$A$2:$AU$889,28,FALSE)</f>
        <v>13.85</v>
      </c>
      <c r="N2900">
        <v>13.85</v>
      </c>
      <c r="O2900" s="45">
        <f t="shared" si="209"/>
        <v>13.85</v>
      </c>
      <c r="P2900" s="48">
        <f t="shared" si="210"/>
        <v>13.85</v>
      </c>
      <c r="Q2900">
        <v>20.78</v>
      </c>
      <c r="R2900" s="45">
        <f>VLOOKUP(H2900,'[1]CALCUL AS et AN'!$A$2:$AU$889,46,FALSE)</f>
        <v>20.774999999999999</v>
      </c>
      <c r="S2900" s="48">
        <f>VLOOKUP(H2900,'[1]CALCUL AS et AN'!$A$2:$AU$889,47,FALSE)</f>
        <v>20.774999999999999</v>
      </c>
      <c r="T2900">
        <v>20.78</v>
      </c>
      <c r="U2900" s="45">
        <f t="shared" si="211"/>
        <v>20.774999999999999</v>
      </c>
      <c r="V2900" s="48">
        <f t="shared" si="212"/>
        <v>20.774999999999999</v>
      </c>
      <c r="W2900" t="s">
        <v>2267</v>
      </c>
      <c r="X2900" t="s">
        <v>937</v>
      </c>
    </row>
    <row r="2901" spans="1:24" outlineLevel="2">
      <c r="A2901" t="s">
        <v>190</v>
      </c>
      <c r="B2901" s="73" t="str">
        <f t="shared" si="213"/>
        <v>5EHSL</v>
      </c>
      <c r="C2901" t="s">
        <v>2611</v>
      </c>
      <c r="D2901">
        <v>2</v>
      </c>
      <c r="E2901" t="s">
        <v>2612</v>
      </c>
      <c r="F2901">
        <v>9</v>
      </c>
      <c r="H2901" t="s">
        <v>2611</v>
      </c>
      <c r="I2901">
        <v>3.67</v>
      </c>
      <c r="J2901">
        <v>1</v>
      </c>
      <c r="K2901">
        <v>3.67</v>
      </c>
      <c r="L2901" s="45">
        <f>VLOOKUP(H2901,'[1]CALCUL AS et AN'!$A$2:$AU$889,24,FALSE)</f>
        <v>3.67</v>
      </c>
      <c r="M2901" s="48">
        <f>VLOOKUP(H2901,'[1]CALCUL AS et AN'!$A$2:$AU$889,28,FALSE)</f>
        <v>3.67</v>
      </c>
      <c r="N2901">
        <v>7.34</v>
      </c>
      <c r="O2901" s="45">
        <f t="shared" si="209"/>
        <v>7.34</v>
      </c>
      <c r="P2901" s="48">
        <f t="shared" si="210"/>
        <v>7.34</v>
      </c>
      <c r="Q2901">
        <v>9</v>
      </c>
      <c r="R2901" s="45">
        <f>VLOOKUP(H2901,'[1]CALCUL AS et AN'!$A$2:$AU$889,46,FALSE)</f>
        <v>5.5049999999999999</v>
      </c>
      <c r="S2901" s="48">
        <f>VLOOKUP(H2901,'[1]CALCUL AS et AN'!$A$2:$AU$889,47,FALSE)</f>
        <v>5.5049999999999999</v>
      </c>
      <c r="T2901">
        <v>18</v>
      </c>
      <c r="U2901" s="45">
        <f t="shared" si="211"/>
        <v>11.01</v>
      </c>
      <c r="V2901" s="48">
        <f t="shared" si="212"/>
        <v>11.01</v>
      </c>
      <c r="W2901" t="s">
        <v>2267</v>
      </c>
      <c r="X2901" t="s">
        <v>1361</v>
      </c>
    </row>
    <row r="2902" spans="1:24" outlineLevel="2">
      <c r="A2902" t="s">
        <v>190</v>
      </c>
      <c r="B2902" s="73" t="str">
        <f t="shared" si="213"/>
        <v>5EHSL</v>
      </c>
      <c r="C2902" t="s">
        <v>2441</v>
      </c>
      <c r="D2902">
        <v>2</v>
      </c>
      <c r="E2902" t="s">
        <v>2442</v>
      </c>
      <c r="F2902">
        <v>9</v>
      </c>
      <c r="H2902" t="s">
        <v>2441</v>
      </c>
      <c r="I2902">
        <v>6.34</v>
      </c>
      <c r="J2902">
        <v>1</v>
      </c>
      <c r="K2902">
        <v>6.34</v>
      </c>
      <c r="L2902" s="45">
        <f>VLOOKUP(H2902,'[1]CALCUL AS et AN'!$A$2:$AU$889,24,FALSE)</f>
        <v>6.34</v>
      </c>
      <c r="M2902" s="48">
        <f>VLOOKUP(H2902,'[1]CALCUL AS et AN'!$A$2:$AU$889,28,FALSE)</f>
        <v>6.34</v>
      </c>
      <c r="N2902">
        <v>12.68</v>
      </c>
      <c r="O2902" s="45">
        <f t="shared" si="209"/>
        <v>12.68</v>
      </c>
      <c r="P2902" s="48">
        <f t="shared" si="210"/>
        <v>12.68</v>
      </c>
      <c r="Q2902">
        <v>9</v>
      </c>
      <c r="R2902" s="45">
        <f>VLOOKUP(H2902,'[1]CALCUL AS et AN'!$A$2:$AU$889,46,FALSE)</f>
        <v>9.51</v>
      </c>
      <c r="S2902" s="48">
        <f>VLOOKUP(H2902,'[1]CALCUL AS et AN'!$A$2:$AU$889,47,FALSE)</f>
        <v>9.51</v>
      </c>
      <c r="T2902">
        <v>18</v>
      </c>
      <c r="U2902" s="45">
        <f t="shared" si="211"/>
        <v>19.02</v>
      </c>
      <c r="V2902" s="48">
        <f t="shared" si="212"/>
        <v>19.02</v>
      </c>
      <c r="W2902" t="s">
        <v>2267</v>
      </c>
      <c r="X2902" t="s">
        <v>1361</v>
      </c>
    </row>
    <row r="2903" spans="1:24" outlineLevel="2">
      <c r="A2903" t="s">
        <v>190</v>
      </c>
      <c r="B2903" s="73" t="str">
        <f t="shared" si="213"/>
        <v>5EHSL</v>
      </c>
      <c r="D2903">
        <v>1</v>
      </c>
      <c r="E2903" t="s">
        <v>1938</v>
      </c>
      <c r="F2903">
        <v>309.75</v>
      </c>
      <c r="H2903" t="s">
        <v>1937</v>
      </c>
      <c r="I2903">
        <v>234.67</v>
      </c>
      <c r="J2903">
        <v>1</v>
      </c>
      <c r="K2903">
        <v>234.67</v>
      </c>
      <c r="L2903" s="45">
        <f>VLOOKUP(H2903,'[1]CALCUL AS et AN'!$A$2:$AU$889,24,FALSE)</f>
        <v>234.67</v>
      </c>
      <c r="M2903" s="48">
        <f>VLOOKUP(H2903,'[1]CALCUL AS et AN'!$A$2:$AU$889,28,FALSE)</f>
        <v>293.33749999999998</v>
      </c>
      <c r="N2903">
        <v>234.67</v>
      </c>
      <c r="O2903" s="45">
        <f t="shared" si="209"/>
        <v>234.67</v>
      </c>
      <c r="P2903" s="48">
        <f t="shared" si="210"/>
        <v>293.33749999999998</v>
      </c>
      <c r="Q2903">
        <v>309.75</v>
      </c>
      <c r="R2903" s="45">
        <f>VLOOKUP(H2903,'[1]CALCUL AS et AN'!$A$2:$AU$889,46,FALSE)</f>
        <v>312.11110000000002</v>
      </c>
      <c r="S2903" s="48">
        <f>VLOOKUP(H2903,'[1]CALCUL AS et AN'!$A$2:$AU$889,47,FALSE)</f>
        <v>390.13887499999998</v>
      </c>
      <c r="T2903">
        <v>309.75</v>
      </c>
      <c r="U2903" s="45">
        <f t="shared" si="211"/>
        <v>312.11110000000002</v>
      </c>
      <c r="V2903" s="48">
        <f t="shared" si="212"/>
        <v>390.13887499999998</v>
      </c>
      <c r="W2903" t="s">
        <v>2267</v>
      </c>
      <c r="X2903" t="s">
        <v>951</v>
      </c>
    </row>
    <row r="2904" spans="1:24" outlineLevel="2">
      <c r="A2904" t="s">
        <v>190</v>
      </c>
      <c r="B2904" s="73" t="str">
        <f t="shared" si="213"/>
        <v>5EHSL</v>
      </c>
      <c r="C2904" t="s">
        <v>508</v>
      </c>
      <c r="D2904">
        <v>1</v>
      </c>
      <c r="E2904" t="s">
        <v>994</v>
      </c>
      <c r="F2904">
        <v>4.18</v>
      </c>
      <c r="H2904" t="s">
        <v>508</v>
      </c>
      <c r="I2904">
        <v>1.64</v>
      </c>
      <c r="J2904">
        <v>1</v>
      </c>
      <c r="K2904">
        <v>1.64</v>
      </c>
      <c r="L2904" s="45">
        <f>VLOOKUP(H2904,'[1]CALCUL AS et AN'!$A$2:$AU$889,24,FALSE)</f>
        <v>1.64</v>
      </c>
      <c r="M2904" s="48">
        <f>VLOOKUP(H2904,'[1]CALCUL AS et AN'!$A$2:$AU$889,28,FALSE)</f>
        <v>1.64</v>
      </c>
      <c r="N2904">
        <v>1.64</v>
      </c>
      <c r="O2904" s="45">
        <f t="shared" si="209"/>
        <v>1.64</v>
      </c>
      <c r="P2904" s="48">
        <f t="shared" si="210"/>
        <v>1.64</v>
      </c>
      <c r="Q2904">
        <v>4.26</v>
      </c>
      <c r="R2904" s="45">
        <f>VLOOKUP(H2904,'[1]CALCUL AS et AN'!$A$2:$AU$889,46,FALSE)</f>
        <v>4.92</v>
      </c>
      <c r="S2904" s="48">
        <f>VLOOKUP(H2904,'[1]CALCUL AS et AN'!$A$2:$AU$889,47,FALSE)</f>
        <v>4.92</v>
      </c>
      <c r="T2904">
        <v>4.26</v>
      </c>
      <c r="U2904" s="45">
        <f t="shared" si="211"/>
        <v>4.92</v>
      </c>
      <c r="V2904" s="48">
        <f t="shared" si="212"/>
        <v>4.92</v>
      </c>
      <c r="W2904" t="s">
        <v>2267</v>
      </c>
      <c r="X2904" t="s">
        <v>937</v>
      </c>
    </row>
    <row r="2905" spans="1:24" outlineLevel="2">
      <c r="A2905" t="s">
        <v>190</v>
      </c>
      <c r="B2905" s="73" t="str">
        <f t="shared" si="213"/>
        <v>5EHSL</v>
      </c>
      <c r="C2905" t="s">
        <v>2599</v>
      </c>
      <c r="D2905">
        <v>1</v>
      </c>
      <c r="E2905" t="s">
        <v>2600</v>
      </c>
      <c r="F2905">
        <v>11.414999999999999</v>
      </c>
      <c r="H2905" t="s">
        <v>2599</v>
      </c>
      <c r="I2905">
        <v>9.5909090909090899</v>
      </c>
      <c r="J2905">
        <v>1</v>
      </c>
      <c r="K2905">
        <v>9.5909090909090899</v>
      </c>
      <c r="L2905" s="45">
        <f>VLOOKUP(H2905,'[1]CALCUL AS et AN'!$A$2:$AU$889,24,FALSE)</f>
        <v>5.92</v>
      </c>
      <c r="M2905" s="48">
        <f>VLOOKUP(H2905,'[1]CALCUL AS et AN'!$A$2:$AU$889,28,FALSE)</f>
        <v>6.52</v>
      </c>
      <c r="N2905">
        <v>9.5909090909090899</v>
      </c>
      <c r="O2905" s="45">
        <f t="shared" si="209"/>
        <v>5.92</v>
      </c>
      <c r="P2905" s="48">
        <f t="shared" si="210"/>
        <v>6.52</v>
      </c>
      <c r="Q2905">
        <v>11.414999999999999</v>
      </c>
      <c r="R2905" s="45">
        <f>VLOOKUP(H2905,'[1]CALCUL AS et AN'!$A$2:$AU$889,46,FALSE)</f>
        <v>11.84</v>
      </c>
      <c r="S2905" s="48">
        <f>VLOOKUP(H2905,'[1]CALCUL AS et AN'!$A$2:$AU$889,47,FALSE)</f>
        <v>13.04</v>
      </c>
      <c r="T2905">
        <v>11.414999999999999</v>
      </c>
      <c r="U2905" s="45">
        <f t="shared" si="211"/>
        <v>11.84</v>
      </c>
      <c r="V2905" s="48">
        <f t="shared" si="212"/>
        <v>13.04</v>
      </c>
      <c r="W2905" t="s">
        <v>2267</v>
      </c>
      <c r="X2905" t="s">
        <v>1361</v>
      </c>
    </row>
    <row r="2906" spans="1:24" outlineLevel="2">
      <c r="A2906" t="s">
        <v>190</v>
      </c>
      <c r="B2906" s="73" t="str">
        <f t="shared" si="213"/>
        <v>5EHSL</v>
      </c>
      <c r="C2906" t="s">
        <v>512</v>
      </c>
      <c r="D2906">
        <v>3</v>
      </c>
      <c r="E2906" t="s">
        <v>1006</v>
      </c>
      <c r="F2906">
        <v>4.63</v>
      </c>
      <c r="H2906" t="s">
        <v>512</v>
      </c>
      <c r="I2906">
        <v>2.63</v>
      </c>
      <c r="J2906">
        <v>1</v>
      </c>
      <c r="K2906">
        <v>2.63</v>
      </c>
      <c r="L2906" s="45">
        <f>VLOOKUP(H2906,'[1]CALCUL AS et AN'!$A$2:$AU$889,24,FALSE)</f>
        <v>2.63</v>
      </c>
      <c r="M2906" s="48">
        <f>VLOOKUP(H2906,'[1]CALCUL AS et AN'!$A$2:$AU$889,28,FALSE)</f>
        <v>2.63</v>
      </c>
      <c r="N2906">
        <v>7.89</v>
      </c>
      <c r="O2906" s="45">
        <f t="shared" si="209"/>
        <v>7.89</v>
      </c>
      <c r="P2906" s="48">
        <f t="shared" si="210"/>
        <v>7.89</v>
      </c>
      <c r="Q2906">
        <v>4.7300000000000004</v>
      </c>
      <c r="R2906" s="45">
        <f>VLOOKUP(H2906,'[1]CALCUL AS et AN'!$A$2:$AU$889,46,FALSE)</f>
        <v>5.26</v>
      </c>
      <c r="S2906" s="48">
        <f>VLOOKUP(H2906,'[1]CALCUL AS et AN'!$A$2:$AU$889,47,FALSE)</f>
        <v>5.26</v>
      </c>
      <c r="T2906">
        <v>14.190000000000001</v>
      </c>
      <c r="U2906" s="45">
        <f t="shared" si="211"/>
        <v>15.78</v>
      </c>
      <c r="V2906" s="48">
        <f t="shared" si="212"/>
        <v>15.78</v>
      </c>
      <c r="W2906" t="s">
        <v>2267</v>
      </c>
      <c r="X2906" t="s">
        <v>937</v>
      </c>
    </row>
    <row r="2907" spans="1:24" outlineLevel="1">
      <c r="A2907" s="73" t="s">
        <v>3275</v>
      </c>
      <c r="B2907" s="73" t="str">
        <f t="shared" si="213"/>
        <v>KCAREX5EHSL</v>
      </c>
      <c r="N2907">
        <f>SUBTOTAL(9,N2886:N2906)</f>
        <v>1209.1709090909094</v>
      </c>
      <c r="O2907" s="45">
        <f>SUBTOTAL(9,O2886:O2906)</f>
        <v>1206.7700000000002</v>
      </c>
      <c r="P2907" s="48">
        <f>SUBTOTAL(9,P2886:P2906)</f>
        <v>1264.5775000000003</v>
      </c>
      <c r="T2907">
        <f>SUBTOTAL(9,T2886:T2906)</f>
        <v>1792.3150000000001</v>
      </c>
      <c r="U2907" s="45">
        <f>SUBTOTAL(9,U2886:U2906)</f>
        <v>1787.9592000000002</v>
      </c>
      <c r="V2907" s="48">
        <f>SUBTOTAL(9,V2886:V2906)</f>
        <v>1864.0629750000001</v>
      </c>
    </row>
    <row r="2908" spans="1:24" outlineLevel="2">
      <c r="A2908" t="s">
        <v>192</v>
      </c>
      <c r="B2908" s="73" t="str">
        <f t="shared" si="213"/>
        <v>6EHSL</v>
      </c>
      <c r="C2908" t="s">
        <v>1665</v>
      </c>
      <c r="D2908">
        <v>5</v>
      </c>
      <c r="E2908" t="s">
        <v>1666</v>
      </c>
      <c r="F2908">
        <v>2.85</v>
      </c>
      <c r="H2908" t="s">
        <v>1665</v>
      </c>
      <c r="I2908">
        <v>2.19</v>
      </c>
      <c r="J2908">
        <v>1</v>
      </c>
      <c r="K2908">
        <v>2.19</v>
      </c>
      <c r="L2908" s="45">
        <f>VLOOKUP(H2908,'[1]CALCUL AS et AN'!$A$2:$AU$889,24,FALSE)</f>
        <v>2.19</v>
      </c>
      <c r="M2908" s="48">
        <f>VLOOKUP(H2908,'[1]CALCUL AS et AN'!$A$2:$AU$889,28,FALSE)</f>
        <v>2.19</v>
      </c>
      <c r="N2908">
        <v>10.95</v>
      </c>
      <c r="O2908" s="45">
        <f t="shared" si="209"/>
        <v>10.95</v>
      </c>
      <c r="P2908" s="48">
        <f t="shared" si="210"/>
        <v>10.95</v>
      </c>
      <c r="Q2908">
        <v>2.85</v>
      </c>
      <c r="R2908" s="45">
        <f>VLOOKUP(H2908,'[1]CALCUL AS et AN'!$A$2:$AU$889,46,FALSE)</f>
        <v>2.9127000000000001</v>
      </c>
      <c r="S2908" s="48">
        <f>VLOOKUP(H2908,'[1]CALCUL AS et AN'!$A$2:$AU$889,47,FALSE)</f>
        <v>2.9127000000000001</v>
      </c>
      <c r="T2908">
        <v>14.25</v>
      </c>
      <c r="U2908" s="45">
        <f t="shared" si="211"/>
        <v>14.563500000000001</v>
      </c>
      <c r="V2908" s="48">
        <f t="shared" si="212"/>
        <v>14.563500000000001</v>
      </c>
      <c r="W2908" t="s">
        <v>1361</v>
      </c>
      <c r="X2908" t="s">
        <v>951</v>
      </c>
    </row>
    <row r="2909" spans="1:24" outlineLevel="2">
      <c r="A2909" t="s">
        <v>192</v>
      </c>
      <c r="B2909" s="73" t="str">
        <f t="shared" si="213"/>
        <v>6EHSL</v>
      </c>
      <c r="C2909" t="s">
        <v>498</v>
      </c>
      <c r="D2909">
        <v>5</v>
      </c>
      <c r="E2909" t="s">
        <v>1942</v>
      </c>
      <c r="F2909">
        <v>24.03</v>
      </c>
      <c r="H2909" t="s">
        <v>498</v>
      </c>
      <c r="I2909">
        <v>15.6</v>
      </c>
      <c r="J2909">
        <v>1</v>
      </c>
      <c r="K2909">
        <v>15.6</v>
      </c>
      <c r="L2909" s="45">
        <f>VLOOKUP(H2909,'[1]CALCUL AS et AN'!$A$2:$AU$889,24,FALSE)</f>
        <v>15.6</v>
      </c>
      <c r="M2909" s="48">
        <f>VLOOKUP(H2909,'[1]CALCUL AS et AN'!$A$2:$AU$889,28,FALSE)</f>
        <v>15.6</v>
      </c>
      <c r="N2909">
        <v>78</v>
      </c>
      <c r="O2909" s="45">
        <f t="shared" si="209"/>
        <v>78</v>
      </c>
      <c r="P2909" s="48">
        <f t="shared" si="210"/>
        <v>78</v>
      </c>
      <c r="Q2909">
        <v>24.03</v>
      </c>
      <c r="R2909" s="45">
        <f>VLOOKUP(H2909,'[1]CALCUL AS et AN'!$A$2:$AU$889,46,FALSE)</f>
        <v>23.4</v>
      </c>
      <c r="S2909" s="48">
        <f>VLOOKUP(H2909,'[1]CALCUL AS et AN'!$A$2:$AU$889,47,FALSE)</f>
        <v>23.4</v>
      </c>
      <c r="T2909">
        <v>120.15</v>
      </c>
      <c r="U2909" s="45">
        <f t="shared" si="211"/>
        <v>117</v>
      </c>
      <c r="V2909" s="48">
        <f t="shared" si="212"/>
        <v>117</v>
      </c>
      <c r="W2909" t="s">
        <v>1361</v>
      </c>
      <c r="X2909" t="s">
        <v>937</v>
      </c>
    </row>
    <row r="2910" spans="1:24" outlineLevel="2">
      <c r="A2910" t="s">
        <v>192</v>
      </c>
      <c r="B2910" s="73" t="str">
        <f t="shared" si="213"/>
        <v>6EHSL</v>
      </c>
      <c r="C2910" t="s">
        <v>2602</v>
      </c>
      <c r="D2910">
        <v>1</v>
      </c>
      <c r="E2910" t="s">
        <v>2603</v>
      </c>
      <c r="F2910">
        <v>1080</v>
      </c>
      <c r="H2910" t="s">
        <v>2602</v>
      </c>
      <c r="I2910">
        <v>720</v>
      </c>
      <c r="J2910">
        <v>1</v>
      </c>
      <c r="K2910">
        <v>720</v>
      </c>
      <c r="L2910" s="45">
        <f>VLOOKUP(H2910,'[1]CALCUL AS et AN'!$A$2:$AU$889,24,FALSE)</f>
        <v>720</v>
      </c>
      <c r="M2910" s="48">
        <f>VLOOKUP(H2910,'[1]CALCUL AS et AN'!$A$2:$AU$889,28,FALSE)</f>
        <v>720</v>
      </c>
      <c r="N2910">
        <v>720</v>
      </c>
      <c r="O2910" s="45">
        <f t="shared" si="209"/>
        <v>720</v>
      </c>
      <c r="P2910" s="48">
        <f t="shared" si="210"/>
        <v>720</v>
      </c>
      <c r="Q2910">
        <v>1080</v>
      </c>
      <c r="R2910" s="45">
        <f>VLOOKUP(H2910,'[1]CALCUL AS et AN'!$A$2:$AU$889,46,FALSE)</f>
        <v>1080</v>
      </c>
      <c r="S2910" s="48">
        <f>VLOOKUP(H2910,'[1]CALCUL AS et AN'!$A$2:$AU$889,47,FALSE)</f>
        <v>1080</v>
      </c>
      <c r="T2910">
        <v>1080</v>
      </c>
      <c r="U2910" s="45">
        <f t="shared" si="211"/>
        <v>1080</v>
      </c>
      <c r="V2910" s="48">
        <f t="shared" si="212"/>
        <v>1080</v>
      </c>
      <c r="W2910" t="s">
        <v>1361</v>
      </c>
      <c r="X2910" t="s">
        <v>951</v>
      </c>
    </row>
    <row r="2911" spans="1:24" outlineLevel="2">
      <c r="A2911" t="s">
        <v>192</v>
      </c>
      <c r="B2911" s="73" t="str">
        <f t="shared" si="213"/>
        <v>6EHSL</v>
      </c>
      <c r="C2911" t="s">
        <v>612</v>
      </c>
      <c r="D2911">
        <v>5</v>
      </c>
      <c r="E2911" t="s">
        <v>1921</v>
      </c>
      <c r="F2911">
        <v>2.25</v>
      </c>
      <c r="H2911" t="s">
        <v>612</v>
      </c>
      <c r="I2911">
        <v>1.56</v>
      </c>
      <c r="J2911">
        <v>1</v>
      </c>
      <c r="K2911">
        <v>1.56</v>
      </c>
      <c r="L2911" s="45">
        <f>VLOOKUP(H2911,'[1]CALCUL AS et AN'!$A$2:$AU$889,24,FALSE)</f>
        <v>1.5640000000000001</v>
      </c>
      <c r="M2911" s="48">
        <f>VLOOKUP(H2911,'[1]CALCUL AS et AN'!$A$2:$AU$889,28,FALSE)</f>
        <v>1.5640000000000001</v>
      </c>
      <c r="N2911">
        <v>7.8000000000000007</v>
      </c>
      <c r="O2911" s="45">
        <f t="shared" si="209"/>
        <v>7.82</v>
      </c>
      <c r="P2911" s="48">
        <f t="shared" si="210"/>
        <v>7.82</v>
      </c>
      <c r="Q2911">
        <v>2.4</v>
      </c>
      <c r="R2911" s="45">
        <f>VLOOKUP(H2911,'[1]CALCUL AS et AN'!$A$2:$AU$889,46,FALSE)</f>
        <v>2.3460000000000001</v>
      </c>
      <c r="S2911" s="48">
        <f>VLOOKUP(H2911,'[1]CALCUL AS et AN'!$A$2:$AU$889,47,FALSE)</f>
        <v>2.3460000000000001</v>
      </c>
      <c r="T2911">
        <v>12</v>
      </c>
      <c r="U2911" s="45">
        <f t="shared" si="211"/>
        <v>11.73</v>
      </c>
      <c r="V2911" s="48">
        <f t="shared" si="212"/>
        <v>11.73</v>
      </c>
      <c r="W2911" t="s">
        <v>1361</v>
      </c>
      <c r="X2911" t="s">
        <v>937</v>
      </c>
    </row>
    <row r="2912" spans="1:24" outlineLevel="2">
      <c r="A2912" t="s">
        <v>192</v>
      </c>
      <c r="B2912" s="73" t="str">
        <f t="shared" si="213"/>
        <v>6EHSL</v>
      </c>
      <c r="C2912" t="s">
        <v>620</v>
      </c>
      <c r="D2912">
        <v>3</v>
      </c>
      <c r="E2912" t="s">
        <v>1917</v>
      </c>
      <c r="F2912">
        <v>2.56</v>
      </c>
      <c r="H2912" t="s">
        <v>620</v>
      </c>
      <c r="I2912">
        <v>1.98</v>
      </c>
      <c r="J2912">
        <v>1</v>
      </c>
      <c r="K2912">
        <v>1.98</v>
      </c>
      <c r="L2912" s="45">
        <f>VLOOKUP(H2912,'[1]CALCUL AS et AN'!$A$2:$AU$889,24,FALSE)</f>
        <v>1.9830000000000001</v>
      </c>
      <c r="M2912" s="48">
        <f>VLOOKUP(H2912,'[1]CALCUL AS et AN'!$A$2:$AU$889,28,FALSE)</f>
        <v>1.93</v>
      </c>
      <c r="N2912">
        <v>5.9399999999999995</v>
      </c>
      <c r="O2912" s="45">
        <f t="shared" si="209"/>
        <v>5.9489999999999998</v>
      </c>
      <c r="P2912" s="48">
        <f t="shared" si="210"/>
        <v>5.79</v>
      </c>
      <c r="Q2912">
        <v>2.75</v>
      </c>
      <c r="R2912" s="45">
        <f>VLOOKUP(H2912,'[1]CALCUL AS et AN'!$A$2:$AU$889,46,FALSE)</f>
        <v>2.9744999999999999</v>
      </c>
      <c r="S2912" s="48">
        <f>VLOOKUP(H2912,'[1]CALCUL AS et AN'!$A$2:$AU$889,47,FALSE)</f>
        <v>2.895</v>
      </c>
      <c r="T2912">
        <v>8.25</v>
      </c>
      <c r="U2912" s="45">
        <f t="shared" si="211"/>
        <v>8.9235000000000007</v>
      </c>
      <c r="V2912" s="48">
        <f t="shared" si="212"/>
        <v>8.6850000000000005</v>
      </c>
      <c r="W2912" t="s">
        <v>1361</v>
      </c>
      <c r="X2912" t="s">
        <v>937</v>
      </c>
    </row>
    <row r="2913" spans="1:24" outlineLevel="2">
      <c r="A2913" t="s">
        <v>192</v>
      </c>
      <c r="B2913" s="73" t="str">
        <f t="shared" si="213"/>
        <v>6EHSL</v>
      </c>
      <c r="C2913" t="s">
        <v>620</v>
      </c>
      <c r="D2913">
        <v>1</v>
      </c>
      <c r="E2913" t="s">
        <v>1917</v>
      </c>
      <c r="F2913">
        <v>2.56</v>
      </c>
      <c r="H2913" t="s">
        <v>620</v>
      </c>
      <c r="I2913">
        <v>1.98</v>
      </c>
      <c r="J2913">
        <v>1</v>
      </c>
      <c r="K2913">
        <v>1.98</v>
      </c>
      <c r="L2913" s="45">
        <f>VLOOKUP(H2913,'[1]CALCUL AS et AN'!$A$2:$AU$889,24,FALSE)</f>
        <v>1.9830000000000001</v>
      </c>
      <c r="M2913" s="48">
        <f>VLOOKUP(H2913,'[1]CALCUL AS et AN'!$A$2:$AU$889,28,FALSE)</f>
        <v>1.93</v>
      </c>
      <c r="N2913">
        <v>1.98</v>
      </c>
      <c r="O2913" s="45">
        <f t="shared" si="209"/>
        <v>1.9830000000000001</v>
      </c>
      <c r="P2913" s="48">
        <f t="shared" si="210"/>
        <v>1.93</v>
      </c>
      <c r="Q2913">
        <v>2.75</v>
      </c>
      <c r="R2913" s="45">
        <f>VLOOKUP(H2913,'[1]CALCUL AS et AN'!$A$2:$AU$889,46,FALSE)</f>
        <v>2.9744999999999999</v>
      </c>
      <c r="S2913" s="48">
        <f>VLOOKUP(H2913,'[1]CALCUL AS et AN'!$A$2:$AU$889,47,FALSE)</f>
        <v>2.895</v>
      </c>
      <c r="T2913">
        <v>2.75</v>
      </c>
      <c r="U2913" s="45">
        <f t="shared" si="211"/>
        <v>2.9744999999999999</v>
      </c>
      <c r="V2913" s="48">
        <f t="shared" si="212"/>
        <v>2.895</v>
      </c>
      <c r="W2913" t="s">
        <v>1361</v>
      </c>
      <c r="X2913" t="s">
        <v>937</v>
      </c>
    </row>
    <row r="2914" spans="1:24" outlineLevel="2">
      <c r="A2914" t="s">
        <v>192</v>
      </c>
      <c r="B2914" s="73" t="str">
        <f t="shared" si="213"/>
        <v>6EHSL</v>
      </c>
      <c r="C2914" t="s">
        <v>624</v>
      </c>
      <c r="D2914">
        <v>1</v>
      </c>
      <c r="E2914" t="s">
        <v>625</v>
      </c>
      <c r="F2914">
        <v>1.34</v>
      </c>
      <c r="H2914" t="s">
        <v>624</v>
      </c>
      <c r="I2914">
        <v>0.65</v>
      </c>
      <c r="J2914">
        <v>1</v>
      </c>
      <c r="K2914">
        <v>0.65</v>
      </c>
      <c r="L2914" s="45">
        <f>VLOOKUP(H2914,'[1]CALCUL AS et AN'!$A$2:$AU$889,24,FALSE)</f>
        <v>0.64500000000000002</v>
      </c>
      <c r="M2914" s="48">
        <f>VLOOKUP(H2914,'[1]CALCUL AS et AN'!$A$2:$AU$889,28,FALSE)</f>
        <v>0.63700000000000001</v>
      </c>
      <c r="N2914">
        <v>0.65</v>
      </c>
      <c r="O2914" s="45">
        <f t="shared" si="209"/>
        <v>0.64500000000000002</v>
      </c>
      <c r="P2914" s="48">
        <f t="shared" si="210"/>
        <v>0.63700000000000001</v>
      </c>
      <c r="Q2914">
        <v>1.43</v>
      </c>
      <c r="R2914" s="45">
        <f>VLOOKUP(H2914,'[1]CALCUL AS et AN'!$A$2:$AU$889,46,FALSE)</f>
        <v>1.29</v>
      </c>
      <c r="S2914" s="48">
        <f>VLOOKUP(H2914,'[1]CALCUL AS et AN'!$A$2:$AU$889,47,FALSE)</f>
        <v>1.274</v>
      </c>
      <c r="T2914">
        <v>1.43</v>
      </c>
      <c r="U2914" s="45">
        <f t="shared" si="211"/>
        <v>1.29</v>
      </c>
      <c r="V2914" s="48">
        <f t="shared" si="212"/>
        <v>1.274</v>
      </c>
      <c r="W2914" t="s">
        <v>1361</v>
      </c>
      <c r="X2914" t="s">
        <v>937</v>
      </c>
    </row>
    <row r="2915" spans="1:24" outlineLevel="2">
      <c r="A2915" t="s">
        <v>192</v>
      </c>
      <c r="B2915" s="73" t="str">
        <f t="shared" si="213"/>
        <v>6EHSL</v>
      </c>
      <c r="C2915" t="s">
        <v>1737</v>
      </c>
      <c r="D2915">
        <v>1</v>
      </c>
      <c r="E2915" t="s">
        <v>1738</v>
      </c>
      <c r="F2915">
        <v>2.15</v>
      </c>
      <c r="H2915" t="s">
        <v>1737</v>
      </c>
      <c r="I2915">
        <v>1.03</v>
      </c>
      <c r="J2915">
        <v>1</v>
      </c>
      <c r="K2915">
        <v>1.03</v>
      </c>
      <c r="L2915" s="45">
        <f>VLOOKUP(H2915,'[1]CALCUL AS et AN'!$A$2:$AU$889,24,FALSE)</f>
        <v>1.0329999999999999</v>
      </c>
      <c r="M2915" s="48">
        <f>VLOOKUP(H2915,'[1]CALCUL AS et AN'!$A$2:$AU$889,28,FALSE)</f>
        <v>1.0329999999999999</v>
      </c>
      <c r="N2915">
        <v>1.03</v>
      </c>
      <c r="O2915" s="45">
        <f t="shared" si="209"/>
        <v>1.0329999999999999</v>
      </c>
      <c r="P2915" s="48">
        <f t="shared" si="210"/>
        <v>1.0329999999999999</v>
      </c>
      <c r="Q2915">
        <v>2.15</v>
      </c>
      <c r="R2915" s="45">
        <f>VLOOKUP(H2915,'[1]CALCUL AS et AN'!$A$2:$AU$889,46,FALSE)</f>
        <v>2.0659999999999998</v>
      </c>
      <c r="S2915" s="48">
        <f>VLOOKUP(H2915,'[1]CALCUL AS et AN'!$A$2:$AU$889,47,FALSE)</f>
        <v>2.0659999999999998</v>
      </c>
      <c r="T2915">
        <v>2.15</v>
      </c>
      <c r="U2915" s="45">
        <f t="shared" si="211"/>
        <v>2.0659999999999998</v>
      </c>
      <c r="V2915" s="48">
        <f t="shared" si="212"/>
        <v>2.0659999999999998</v>
      </c>
      <c r="W2915" t="s">
        <v>1361</v>
      </c>
      <c r="X2915" t="s">
        <v>951</v>
      </c>
    </row>
    <row r="2916" spans="1:24" outlineLevel="2">
      <c r="A2916" t="s">
        <v>192</v>
      </c>
      <c r="B2916" s="73" t="str">
        <f t="shared" si="213"/>
        <v>6EHSL</v>
      </c>
      <c r="C2916" t="s">
        <v>981</v>
      </c>
      <c r="D2916">
        <v>1</v>
      </c>
      <c r="E2916" t="s">
        <v>982</v>
      </c>
      <c r="F2916">
        <v>1.07</v>
      </c>
      <c r="H2916" t="s">
        <v>981</v>
      </c>
      <c r="I2916">
        <v>0.9</v>
      </c>
      <c r="J2916">
        <v>1</v>
      </c>
      <c r="K2916">
        <v>0.9</v>
      </c>
      <c r="L2916" s="45">
        <f>VLOOKUP(H2916,'[1]CALCUL AS et AN'!$A$2:$AU$889,24,FALSE)</f>
        <v>0.9</v>
      </c>
      <c r="M2916" s="48">
        <f>VLOOKUP(H2916,'[1]CALCUL AS et AN'!$A$2:$AU$889,28,FALSE)</f>
        <v>0.9</v>
      </c>
      <c r="N2916">
        <v>0.9</v>
      </c>
      <c r="O2916" s="45">
        <f t="shared" si="209"/>
        <v>0.9</v>
      </c>
      <c r="P2916" s="48">
        <f t="shared" si="210"/>
        <v>0.9</v>
      </c>
      <c r="Q2916">
        <v>1.07</v>
      </c>
      <c r="R2916" s="45">
        <f>VLOOKUP(H2916,'[1]CALCUL AS et AN'!$A$2:$AU$889,46,FALSE)</f>
        <v>1.125</v>
      </c>
      <c r="S2916" s="48">
        <f>VLOOKUP(H2916,'[1]CALCUL AS et AN'!$A$2:$AU$889,47,FALSE)</f>
        <v>1.125</v>
      </c>
      <c r="T2916">
        <v>1.07</v>
      </c>
      <c r="U2916" s="45">
        <f t="shared" si="211"/>
        <v>1.125</v>
      </c>
      <c r="V2916" s="48">
        <f t="shared" si="212"/>
        <v>1.125</v>
      </c>
      <c r="W2916" t="s">
        <v>1361</v>
      </c>
      <c r="X2916" t="s">
        <v>951</v>
      </c>
    </row>
    <row r="2917" spans="1:24" outlineLevel="2">
      <c r="A2917" t="s">
        <v>192</v>
      </c>
      <c r="B2917" s="73" t="str">
        <f t="shared" si="213"/>
        <v>6EHSL</v>
      </c>
      <c r="C2917" t="s">
        <v>472</v>
      </c>
      <c r="D2917">
        <v>1</v>
      </c>
      <c r="E2917" t="s">
        <v>993</v>
      </c>
      <c r="F2917">
        <v>4.87</v>
      </c>
      <c r="H2917" t="s">
        <v>472</v>
      </c>
      <c r="I2917">
        <v>0.94</v>
      </c>
      <c r="J2917">
        <v>1</v>
      </c>
      <c r="K2917">
        <v>0.94</v>
      </c>
      <c r="L2917" s="45">
        <f>VLOOKUP(H2917,'[1]CALCUL AS et AN'!$A$2:$AU$889,24,FALSE)</f>
        <v>2.1800000000000002</v>
      </c>
      <c r="M2917" s="48">
        <f>VLOOKUP(H2917,'[1]CALCUL AS et AN'!$A$2:$AU$889,28,FALSE)</f>
        <v>0.94</v>
      </c>
      <c r="N2917">
        <v>0.94</v>
      </c>
      <c r="O2917" s="45">
        <f t="shared" si="209"/>
        <v>2.1800000000000002</v>
      </c>
      <c r="P2917" s="48">
        <f t="shared" si="210"/>
        <v>0.94</v>
      </c>
      <c r="Q2917">
        <v>4.87</v>
      </c>
      <c r="R2917" s="45">
        <f>VLOOKUP(H2917,'[1]CALCUL AS et AN'!$A$2:$AU$889,46,FALSE)</f>
        <v>4.9050000000000002</v>
      </c>
      <c r="S2917" s="48">
        <f>VLOOKUP(H2917,'[1]CALCUL AS et AN'!$A$2:$AU$889,47,FALSE)</f>
        <v>2.1149999999999998</v>
      </c>
      <c r="T2917">
        <v>4.87</v>
      </c>
      <c r="U2917" s="45">
        <f t="shared" si="211"/>
        <v>4.9050000000000002</v>
      </c>
      <c r="V2917" s="48">
        <f t="shared" si="212"/>
        <v>2.1149999999999998</v>
      </c>
      <c r="W2917" t="s">
        <v>1361</v>
      </c>
      <c r="X2917" t="s">
        <v>937</v>
      </c>
    </row>
    <row r="2918" spans="1:24" outlineLevel="2">
      <c r="A2918" t="s">
        <v>192</v>
      </c>
      <c r="B2918" s="73" t="str">
        <f t="shared" si="213"/>
        <v>6EHSL</v>
      </c>
      <c r="C2918" t="s">
        <v>1929</v>
      </c>
      <c r="D2918">
        <v>1</v>
      </c>
      <c r="E2918" t="s">
        <v>1930</v>
      </c>
      <c r="F2918">
        <v>0.42</v>
      </c>
      <c r="H2918" t="s">
        <v>1929</v>
      </c>
      <c r="I2918">
        <v>0.32</v>
      </c>
      <c r="J2918">
        <v>1</v>
      </c>
      <c r="K2918">
        <v>0.32</v>
      </c>
      <c r="L2918" s="45">
        <f>VLOOKUP(H2918,'[1]CALCUL AS et AN'!$A$2:$AU$889,24,FALSE)</f>
        <v>0.32</v>
      </c>
      <c r="M2918" s="48">
        <f>VLOOKUP(H2918,'[1]CALCUL AS et AN'!$A$2:$AU$889,28,FALSE)</f>
        <v>0.32</v>
      </c>
      <c r="N2918">
        <v>0.32</v>
      </c>
      <c r="O2918" s="45">
        <f t="shared" si="209"/>
        <v>0.32</v>
      </c>
      <c r="P2918" s="48">
        <f t="shared" si="210"/>
        <v>0.32</v>
      </c>
      <c r="Q2918">
        <v>0.42</v>
      </c>
      <c r="R2918" s="45">
        <f>VLOOKUP(H2918,'[1]CALCUL AS et AN'!$A$2:$AU$889,46,FALSE)</f>
        <v>0.42560000000000003</v>
      </c>
      <c r="S2918" s="48">
        <f>VLOOKUP(H2918,'[1]CALCUL AS et AN'!$A$2:$AU$889,47,FALSE)</f>
        <v>0.42560000000000003</v>
      </c>
      <c r="T2918">
        <v>0.42</v>
      </c>
      <c r="U2918" s="45">
        <f t="shared" si="211"/>
        <v>0.42560000000000003</v>
      </c>
      <c r="V2918" s="48">
        <f t="shared" si="212"/>
        <v>0.42560000000000003</v>
      </c>
      <c r="W2918" t="s">
        <v>1361</v>
      </c>
      <c r="X2918" t="s">
        <v>960</v>
      </c>
    </row>
    <row r="2919" spans="1:24" outlineLevel="2">
      <c r="A2919" t="s">
        <v>192</v>
      </c>
      <c r="B2919" s="73" t="str">
        <f t="shared" si="213"/>
        <v>6EHSL</v>
      </c>
      <c r="C2919" t="s">
        <v>2410</v>
      </c>
      <c r="D2919">
        <v>1</v>
      </c>
      <c r="E2919" t="s">
        <v>2411</v>
      </c>
      <c r="F2919">
        <v>75</v>
      </c>
      <c r="H2919" t="s">
        <v>2410</v>
      </c>
      <c r="I2919">
        <v>50</v>
      </c>
      <c r="J2919">
        <v>1</v>
      </c>
      <c r="K2919">
        <v>50</v>
      </c>
      <c r="L2919" s="45">
        <f>VLOOKUP(H2919,'[1]CALCUL AS et AN'!$A$2:$AU$889,24,FALSE)</f>
        <v>50</v>
      </c>
      <c r="M2919" s="48">
        <f>VLOOKUP(H2919,'[1]CALCUL AS et AN'!$A$2:$AU$889,28,FALSE)</f>
        <v>50</v>
      </c>
      <c r="N2919">
        <v>50</v>
      </c>
      <c r="O2919" s="45">
        <f t="shared" si="209"/>
        <v>50</v>
      </c>
      <c r="P2919" s="48">
        <f t="shared" si="210"/>
        <v>50</v>
      </c>
      <c r="Q2919">
        <v>75</v>
      </c>
      <c r="R2919" s="45">
        <f>VLOOKUP(H2919,'[1]CALCUL AS et AN'!$A$2:$AU$889,46,FALSE)</f>
        <v>75</v>
      </c>
      <c r="S2919" s="48">
        <f>VLOOKUP(H2919,'[1]CALCUL AS et AN'!$A$2:$AU$889,47,FALSE)</f>
        <v>75</v>
      </c>
      <c r="T2919">
        <v>75</v>
      </c>
      <c r="U2919" s="45">
        <f t="shared" si="211"/>
        <v>75</v>
      </c>
      <c r="V2919" s="48">
        <f t="shared" si="212"/>
        <v>75</v>
      </c>
      <c r="W2919" t="s">
        <v>1361</v>
      </c>
      <c r="X2919" t="s">
        <v>951</v>
      </c>
    </row>
    <row r="2920" spans="1:24" outlineLevel="2">
      <c r="A2920" t="s">
        <v>192</v>
      </c>
      <c r="B2920" s="73" t="str">
        <f t="shared" si="213"/>
        <v>6EHSL</v>
      </c>
      <c r="C2920" t="s">
        <v>478</v>
      </c>
      <c r="D2920">
        <v>1</v>
      </c>
      <c r="E2920" t="s">
        <v>479</v>
      </c>
      <c r="F2920">
        <v>32.479999999999997</v>
      </c>
      <c r="H2920" t="s">
        <v>478</v>
      </c>
      <c r="I2920">
        <v>16</v>
      </c>
      <c r="J2920">
        <v>1</v>
      </c>
      <c r="K2920">
        <v>16</v>
      </c>
      <c r="L2920" s="45">
        <f>VLOOKUP(H2920,'[1]CALCUL AS et AN'!$A$2:$AU$889,24,FALSE)</f>
        <v>16</v>
      </c>
      <c r="M2920" s="48">
        <f>VLOOKUP(H2920,'[1]CALCUL AS et AN'!$A$2:$AU$889,28,FALSE)</f>
        <v>16</v>
      </c>
      <c r="N2920">
        <v>16</v>
      </c>
      <c r="O2920" s="45">
        <f t="shared" si="209"/>
        <v>16</v>
      </c>
      <c r="P2920" s="48">
        <f t="shared" si="210"/>
        <v>16</v>
      </c>
      <c r="Q2920">
        <v>32.479999999999997</v>
      </c>
      <c r="R2920" s="45">
        <f>VLOOKUP(H2920,'[1]CALCUL AS et AN'!$A$2:$AU$889,46,FALSE)</f>
        <v>32</v>
      </c>
      <c r="S2920" s="48">
        <f>VLOOKUP(H2920,'[1]CALCUL AS et AN'!$A$2:$AU$889,47,FALSE)</f>
        <v>32</v>
      </c>
      <c r="T2920">
        <v>32.479999999999997</v>
      </c>
      <c r="U2920" s="45">
        <f t="shared" si="211"/>
        <v>32</v>
      </c>
      <c r="V2920" s="48">
        <f t="shared" si="212"/>
        <v>32</v>
      </c>
      <c r="W2920" t="s">
        <v>1361</v>
      </c>
      <c r="X2920" t="s">
        <v>937</v>
      </c>
    </row>
    <row r="2921" spans="1:24" outlineLevel="2">
      <c r="A2921" t="s">
        <v>192</v>
      </c>
      <c r="B2921" s="73" t="str">
        <f t="shared" si="213"/>
        <v>6EHSL</v>
      </c>
      <c r="C2921" t="s">
        <v>480</v>
      </c>
      <c r="D2921">
        <v>1</v>
      </c>
      <c r="E2921" t="s">
        <v>481</v>
      </c>
      <c r="F2921">
        <v>41.1</v>
      </c>
      <c r="H2921" t="s">
        <v>480</v>
      </c>
      <c r="I2921">
        <v>27</v>
      </c>
      <c r="J2921">
        <v>1</v>
      </c>
      <c r="K2921">
        <v>27</v>
      </c>
      <c r="L2921" s="45">
        <f>VLOOKUP(H2921,'[1]CALCUL AS et AN'!$A$2:$AU$889,24,FALSE)</f>
        <v>27</v>
      </c>
      <c r="M2921" s="48">
        <f>VLOOKUP(H2921,'[1]CALCUL AS et AN'!$A$2:$AU$889,28,FALSE)</f>
        <v>27</v>
      </c>
      <c r="N2921">
        <v>27</v>
      </c>
      <c r="O2921" s="45">
        <f t="shared" si="209"/>
        <v>27</v>
      </c>
      <c r="P2921" s="48">
        <f t="shared" si="210"/>
        <v>27</v>
      </c>
      <c r="Q2921">
        <v>41.1</v>
      </c>
      <c r="R2921" s="45">
        <f>VLOOKUP(H2921,'[1]CALCUL AS et AN'!$A$2:$AU$889,46,FALSE)</f>
        <v>40.5</v>
      </c>
      <c r="S2921" s="48">
        <f>VLOOKUP(H2921,'[1]CALCUL AS et AN'!$A$2:$AU$889,47,FALSE)</f>
        <v>40.5</v>
      </c>
      <c r="T2921">
        <v>41.1</v>
      </c>
      <c r="U2921" s="45">
        <f t="shared" si="211"/>
        <v>40.5</v>
      </c>
      <c r="V2921" s="48">
        <f t="shared" si="212"/>
        <v>40.5</v>
      </c>
      <c r="W2921" t="s">
        <v>1361</v>
      </c>
      <c r="X2921" t="s">
        <v>937</v>
      </c>
    </row>
    <row r="2922" spans="1:24" outlineLevel="2">
      <c r="A2922" t="s">
        <v>192</v>
      </c>
      <c r="B2922" s="73" t="str">
        <f t="shared" si="213"/>
        <v>6EHSL</v>
      </c>
      <c r="C2922" t="s">
        <v>412</v>
      </c>
      <c r="D2922">
        <v>1</v>
      </c>
      <c r="E2922" t="s">
        <v>413</v>
      </c>
      <c r="F2922">
        <v>16.5</v>
      </c>
      <c r="H2922" t="s">
        <v>412</v>
      </c>
      <c r="I2922">
        <v>13.85</v>
      </c>
      <c r="J2922">
        <v>1</v>
      </c>
      <c r="K2922">
        <v>13.85</v>
      </c>
      <c r="L2922" s="45">
        <f>VLOOKUP(H2922,'[1]CALCUL AS et AN'!$A$2:$AU$889,24,FALSE)</f>
        <v>13.85</v>
      </c>
      <c r="M2922" s="48">
        <f>VLOOKUP(H2922,'[1]CALCUL AS et AN'!$A$2:$AU$889,28,FALSE)</f>
        <v>13.85</v>
      </c>
      <c r="N2922">
        <v>13.85</v>
      </c>
      <c r="O2922" s="45">
        <f t="shared" si="209"/>
        <v>13.85</v>
      </c>
      <c r="P2922" s="48">
        <f t="shared" si="210"/>
        <v>13.85</v>
      </c>
      <c r="Q2922">
        <v>20.78</v>
      </c>
      <c r="R2922" s="45">
        <f>VLOOKUP(H2922,'[1]CALCUL AS et AN'!$A$2:$AU$889,46,FALSE)</f>
        <v>20.774999999999999</v>
      </c>
      <c r="S2922" s="48">
        <f>VLOOKUP(H2922,'[1]CALCUL AS et AN'!$A$2:$AU$889,47,FALSE)</f>
        <v>20.774999999999999</v>
      </c>
      <c r="T2922">
        <v>20.78</v>
      </c>
      <c r="U2922" s="45">
        <f t="shared" si="211"/>
        <v>20.774999999999999</v>
      </c>
      <c r="V2922" s="48">
        <f t="shared" si="212"/>
        <v>20.774999999999999</v>
      </c>
      <c r="W2922" t="s">
        <v>1361</v>
      </c>
      <c r="X2922" t="s">
        <v>937</v>
      </c>
    </row>
    <row r="2923" spans="1:24" outlineLevel="2">
      <c r="A2923" t="s">
        <v>192</v>
      </c>
      <c r="B2923" s="73" t="str">
        <f t="shared" si="213"/>
        <v>6EHSL</v>
      </c>
      <c r="C2923" t="s">
        <v>2611</v>
      </c>
      <c r="D2923">
        <v>2</v>
      </c>
      <c r="E2923" t="s">
        <v>2612</v>
      </c>
      <c r="F2923">
        <v>9</v>
      </c>
      <c r="H2923" t="s">
        <v>2611</v>
      </c>
      <c r="I2923">
        <v>3.67</v>
      </c>
      <c r="J2923">
        <v>1</v>
      </c>
      <c r="K2923">
        <v>3.67</v>
      </c>
      <c r="L2923" s="45">
        <v>3.67</v>
      </c>
      <c r="M2923" s="48">
        <v>3.67</v>
      </c>
      <c r="N2923">
        <v>7.34</v>
      </c>
      <c r="O2923" s="45">
        <f t="shared" si="209"/>
        <v>7.34</v>
      </c>
      <c r="P2923" s="48">
        <f t="shared" si="210"/>
        <v>7.34</v>
      </c>
      <c r="Q2923">
        <v>9</v>
      </c>
      <c r="R2923" s="45">
        <v>9</v>
      </c>
      <c r="S2923" s="48">
        <v>5.51</v>
      </c>
      <c r="T2923">
        <v>18</v>
      </c>
      <c r="U2923" s="45">
        <f t="shared" si="211"/>
        <v>18</v>
      </c>
      <c r="V2923" s="48">
        <f t="shared" si="212"/>
        <v>11.02</v>
      </c>
      <c r="W2923" t="s">
        <v>1361</v>
      </c>
      <c r="X2923" t="s">
        <v>1361</v>
      </c>
    </row>
    <row r="2924" spans="1:24" outlineLevel="2">
      <c r="A2924" t="s">
        <v>192</v>
      </c>
      <c r="B2924" s="73" t="str">
        <f t="shared" si="213"/>
        <v>6EHSL</v>
      </c>
      <c r="C2924" t="s">
        <v>2441</v>
      </c>
      <c r="D2924">
        <v>2</v>
      </c>
      <c r="E2924" t="s">
        <v>2442</v>
      </c>
      <c r="F2924">
        <v>9</v>
      </c>
      <c r="H2924" t="s">
        <v>2441</v>
      </c>
      <c r="I2924">
        <v>6.34</v>
      </c>
      <c r="J2924">
        <v>1</v>
      </c>
      <c r="K2924">
        <v>6.34</v>
      </c>
      <c r="L2924" s="45">
        <v>6.34</v>
      </c>
      <c r="M2924" s="48">
        <v>6.34</v>
      </c>
      <c r="N2924">
        <v>12.68</v>
      </c>
      <c r="O2924" s="45">
        <f t="shared" si="209"/>
        <v>12.68</v>
      </c>
      <c r="P2924" s="48">
        <f t="shared" si="210"/>
        <v>12.68</v>
      </c>
      <c r="Q2924">
        <v>9</v>
      </c>
      <c r="R2924" s="45">
        <v>9</v>
      </c>
      <c r="S2924" s="48">
        <v>9.52</v>
      </c>
      <c r="T2924">
        <v>18</v>
      </c>
      <c r="U2924" s="45">
        <f t="shared" si="211"/>
        <v>18</v>
      </c>
      <c r="V2924" s="48">
        <f t="shared" si="212"/>
        <v>19.04</v>
      </c>
      <c r="W2924" t="s">
        <v>1361</v>
      </c>
      <c r="X2924" t="s">
        <v>1361</v>
      </c>
    </row>
    <row r="2925" spans="1:24" outlineLevel="2">
      <c r="A2925" t="s">
        <v>192</v>
      </c>
      <c r="B2925" s="73" t="str">
        <f t="shared" si="213"/>
        <v>6EHSL</v>
      </c>
      <c r="C2925" t="s">
        <v>1858</v>
      </c>
      <c r="D2925">
        <v>1</v>
      </c>
      <c r="E2925" t="s">
        <v>1859</v>
      </c>
      <c r="F2925">
        <v>380.05</v>
      </c>
      <c r="H2925" t="s">
        <v>1858</v>
      </c>
      <c r="I2925">
        <v>287.92</v>
      </c>
      <c r="J2925">
        <v>1</v>
      </c>
      <c r="K2925">
        <v>287.92</v>
      </c>
      <c r="L2925" s="45">
        <f>VLOOKUP(H2925,'[1]CALCUL AS et AN'!$A$2:$AU$889,24,FALSE)</f>
        <v>287.91669999999999</v>
      </c>
      <c r="M2925" s="48">
        <f>VLOOKUP(H2925,'[1]CALCUL AS et AN'!$A$2:$AU$889,28,FALSE)</f>
        <v>359.89587499999999</v>
      </c>
      <c r="N2925">
        <v>287.92</v>
      </c>
      <c r="O2925" s="45">
        <f t="shared" si="209"/>
        <v>287.91669999999999</v>
      </c>
      <c r="P2925" s="48">
        <f t="shared" si="210"/>
        <v>359.89587499999999</v>
      </c>
      <c r="Q2925">
        <v>380.05</v>
      </c>
      <c r="R2925" s="45">
        <f>VLOOKUP(H2925,'[1]CALCUL AS et AN'!$A$2:$AU$889,46,FALSE)</f>
        <v>382.92921100000001</v>
      </c>
      <c r="S2925" s="48">
        <f>VLOOKUP(H2925,'[1]CALCUL AS et AN'!$A$2:$AU$889,47,FALSE)</f>
        <v>478.66151375000004</v>
      </c>
      <c r="T2925">
        <v>380.05</v>
      </c>
      <c r="U2925" s="45">
        <f t="shared" si="211"/>
        <v>382.92921100000001</v>
      </c>
      <c r="V2925" s="48">
        <f t="shared" si="212"/>
        <v>478.66151375000004</v>
      </c>
      <c r="W2925" t="s">
        <v>1361</v>
      </c>
      <c r="X2925" t="s">
        <v>951</v>
      </c>
    </row>
    <row r="2926" spans="1:24" outlineLevel="2">
      <c r="A2926" t="s">
        <v>192</v>
      </c>
      <c r="B2926" s="73" t="str">
        <f t="shared" si="213"/>
        <v>6EHSL</v>
      </c>
      <c r="C2926" t="s">
        <v>508</v>
      </c>
      <c r="D2926">
        <v>1</v>
      </c>
      <c r="E2926" t="s">
        <v>994</v>
      </c>
      <c r="F2926">
        <v>4.18</v>
      </c>
      <c r="H2926" t="s">
        <v>508</v>
      </c>
      <c r="I2926">
        <v>1.64</v>
      </c>
      <c r="J2926">
        <v>1</v>
      </c>
      <c r="K2926">
        <v>1.64</v>
      </c>
      <c r="L2926" s="45">
        <f>VLOOKUP(H2926,'[1]CALCUL AS et AN'!$A$2:$AU$889,24,FALSE)</f>
        <v>1.64</v>
      </c>
      <c r="M2926" s="48">
        <f>VLOOKUP(H2926,'[1]CALCUL AS et AN'!$A$2:$AU$889,28,FALSE)</f>
        <v>1.64</v>
      </c>
      <c r="N2926">
        <v>1.64</v>
      </c>
      <c r="O2926" s="45">
        <f t="shared" si="209"/>
        <v>1.64</v>
      </c>
      <c r="P2926" s="48">
        <f t="shared" si="210"/>
        <v>1.64</v>
      </c>
      <c r="Q2926">
        <v>4.26</v>
      </c>
      <c r="R2926" s="45">
        <f>VLOOKUP(H2926,'[1]CALCUL AS et AN'!$A$2:$AU$889,46,FALSE)</f>
        <v>4.92</v>
      </c>
      <c r="S2926" s="48">
        <f>VLOOKUP(H2926,'[1]CALCUL AS et AN'!$A$2:$AU$889,47,FALSE)</f>
        <v>4.92</v>
      </c>
      <c r="T2926">
        <v>4.26</v>
      </c>
      <c r="U2926" s="45">
        <f t="shared" si="211"/>
        <v>4.92</v>
      </c>
      <c r="V2926" s="48">
        <f t="shared" si="212"/>
        <v>4.92</v>
      </c>
      <c r="W2926" t="s">
        <v>1361</v>
      </c>
      <c r="X2926" t="s">
        <v>937</v>
      </c>
    </row>
    <row r="2927" spans="1:24" outlineLevel="2">
      <c r="A2927" t="s">
        <v>192</v>
      </c>
      <c r="B2927" s="73" t="str">
        <f t="shared" si="213"/>
        <v>6EHSL</v>
      </c>
      <c r="C2927" t="s">
        <v>2599</v>
      </c>
      <c r="D2927">
        <v>2</v>
      </c>
      <c r="E2927" t="s">
        <v>2600</v>
      </c>
      <c r="F2927">
        <v>11.414999999999999</v>
      </c>
      <c r="H2927" t="s">
        <v>2599</v>
      </c>
      <c r="I2927">
        <v>9.5909090909090899</v>
      </c>
      <c r="J2927">
        <v>1</v>
      </c>
      <c r="K2927">
        <v>9.5909090909090899</v>
      </c>
      <c r="L2927" s="45">
        <f>VLOOKUP(H2927,'[1]CALCUL AS et AN'!$A$2:$AU$889,24,FALSE)</f>
        <v>5.92</v>
      </c>
      <c r="M2927" s="48">
        <f>VLOOKUP(H2927,'[1]CALCUL AS et AN'!$A$2:$AU$889,28,FALSE)</f>
        <v>6.52</v>
      </c>
      <c r="N2927">
        <v>19.18181818181818</v>
      </c>
      <c r="O2927" s="45">
        <f t="shared" si="209"/>
        <v>11.84</v>
      </c>
      <c r="P2927" s="48">
        <f t="shared" si="210"/>
        <v>13.04</v>
      </c>
      <c r="Q2927">
        <v>11.414999999999999</v>
      </c>
      <c r="R2927" s="45">
        <f>VLOOKUP(H2927,'[1]CALCUL AS et AN'!$A$2:$AU$889,46,FALSE)</f>
        <v>11.84</v>
      </c>
      <c r="S2927" s="48">
        <f>VLOOKUP(H2927,'[1]CALCUL AS et AN'!$A$2:$AU$889,47,FALSE)</f>
        <v>13.04</v>
      </c>
      <c r="T2927">
        <v>22.83</v>
      </c>
      <c r="U2927" s="45">
        <f t="shared" si="211"/>
        <v>23.68</v>
      </c>
      <c r="V2927" s="48">
        <f t="shared" si="212"/>
        <v>26.08</v>
      </c>
      <c r="W2927" t="s">
        <v>1361</v>
      </c>
      <c r="X2927" t="s">
        <v>1361</v>
      </c>
    </row>
    <row r="2928" spans="1:24" outlineLevel="2">
      <c r="A2928" t="s">
        <v>192</v>
      </c>
      <c r="B2928" s="73" t="str">
        <f t="shared" si="213"/>
        <v>6EHSL</v>
      </c>
      <c r="C2928" t="s">
        <v>512</v>
      </c>
      <c r="D2928">
        <v>3</v>
      </c>
      <c r="E2928" t="s">
        <v>1006</v>
      </c>
      <c r="F2928">
        <v>4.63</v>
      </c>
      <c r="H2928" t="s">
        <v>512</v>
      </c>
      <c r="I2928">
        <v>2.63</v>
      </c>
      <c r="J2928">
        <v>1</v>
      </c>
      <c r="K2928">
        <v>2.63</v>
      </c>
      <c r="L2928" s="45">
        <f>VLOOKUP(H2928,'[1]CALCUL AS et AN'!$A$2:$AU$889,24,FALSE)</f>
        <v>2.63</v>
      </c>
      <c r="M2928" s="48">
        <f>VLOOKUP(H2928,'[1]CALCUL AS et AN'!$A$2:$AU$889,28,FALSE)</f>
        <v>2.63</v>
      </c>
      <c r="N2928">
        <v>7.89</v>
      </c>
      <c r="O2928" s="45">
        <f t="shared" si="209"/>
        <v>7.89</v>
      </c>
      <c r="P2928" s="48">
        <f t="shared" si="210"/>
        <v>7.89</v>
      </c>
      <c r="Q2928">
        <v>4.7300000000000004</v>
      </c>
      <c r="R2928" s="45">
        <f>VLOOKUP(H2928,'[1]CALCUL AS et AN'!$A$2:$AU$889,46,FALSE)</f>
        <v>5.26</v>
      </c>
      <c r="S2928" s="48">
        <f>VLOOKUP(H2928,'[1]CALCUL AS et AN'!$A$2:$AU$889,47,FALSE)</f>
        <v>5.26</v>
      </c>
      <c r="T2928">
        <v>14.190000000000001</v>
      </c>
      <c r="U2928" s="45">
        <f t="shared" si="211"/>
        <v>15.78</v>
      </c>
      <c r="V2928" s="48">
        <f t="shared" si="212"/>
        <v>15.78</v>
      </c>
      <c r="W2928" t="s">
        <v>1361</v>
      </c>
      <c r="X2928" t="s">
        <v>937</v>
      </c>
    </row>
    <row r="2929" spans="1:24" outlineLevel="1">
      <c r="A2929" s="73" t="s">
        <v>3276</v>
      </c>
      <c r="B2929" s="73" t="str">
        <f t="shared" si="213"/>
        <v>KCAREX6EHSL</v>
      </c>
      <c r="N2929">
        <f>SUBTOTAL(9,N2908:N2928)</f>
        <v>1272.0118181818186</v>
      </c>
      <c r="O2929" s="45">
        <f>SUBTOTAL(9,O2908:O2928)</f>
        <v>1265.9367</v>
      </c>
      <c r="P2929" s="48">
        <f>SUBTOTAL(9,P2908:P2928)</f>
        <v>1337.6558750000002</v>
      </c>
      <c r="T2929">
        <f>SUBTOTAL(9,T2908:T2928)</f>
        <v>1874.03</v>
      </c>
      <c r="U2929" s="45">
        <f>SUBTOTAL(9,U2908:U2928)</f>
        <v>1876.5873110000002</v>
      </c>
      <c r="V2929" s="48">
        <f>SUBTOTAL(9,V2908:V2928)</f>
        <v>1965.6556137499999</v>
      </c>
    </row>
    <row r="2930" spans="1:24" outlineLevel="2">
      <c r="A2930" t="s">
        <v>2725</v>
      </c>
      <c r="B2930" s="73" t="str">
        <f t="shared" si="213"/>
        <v>3</v>
      </c>
      <c r="C2930" t="s">
        <v>1665</v>
      </c>
      <c r="D2930">
        <v>15</v>
      </c>
      <c r="E2930" t="s">
        <v>1666</v>
      </c>
      <c r="F2930">
        <v>2.85</v>
      </c>
      <c r="H2930" t="s">
        <v>1665</v>
      </c>
      <c r="I2930">
        <v>2.19</v>
      </c>
      <c r="J2930">
        <v>1</v>
      </c>
      <c r="K2930">
        <v>2.19</v>
      </c>
      <c r="L2930" s="45">
        <f>VLOOKUP(H2930,'[1]CALCUL AS et AN'!$A$2:$AU$889,24,FALSE)</f>
        <v>2.19</v>
      </c>
      <c r="M2930" s="48">
        <f>VLOOKUP(H2930,'[1]CALCUL AS et AN'!$A$2:$AU$889,28,FALSE)</f>
        <v>2.19</v>
      </c>
      <c r="N2930">
        <v>32.85</v>
      </c>
      <c r="O2930" s="45">
        <f t="shared" si="209"/>
        <v>32.85</v>
      </c>
      <c r="P2930" s="48">
        <f t="shared" si="210"/>
        <v>32.85</v>
      </c>
      <c r="Q2930">
        <v>2.85</v>
      </c>
      <c r="R2930" s="45">
        <f>VLOOKUP(H2930,'[1]CALCUL AS et AN'!$A$2:$AU$889,46,FALSE)</f>
        <v>2.9127000000000001</v>
      </c>
      <c r="S2930" s="48">
        <f>VLOOKUP(H2930,'[1]CALCUL AS et AN'!$A$2:$AU$889,47,FALSE)</f>
        <v>2.9127000000000001</v>
      </c>
      <c r="T2930">
        <v>42.75</v>
      </c>
      <c r="U2930" s="45">
        <f t="shared" si="211"/>
        <v>43.6905</v>
      </c>
      <c r="V2930" s="48">
        <f t="shared" si="212"/>
        <v>43.6905</v>
      </c>
      <c r="W2930" t="s">
        <v>1361</v>
      </c>
      <c r="X2930" t="s">
        <v>951</v>
      </c>
    </row>
    <row r="2931" spans="1:24" outlineLevel="2">
      <c r="A2931" t="s">
        <v>2725</v>
      </c>
      <c r="B2931" s="73" t="str">
        <f t="shared" si="213"/>
        <v>3</v>
      </c>
      <c r="C2931" t="s">
        <v>498</v>
      </c>
      <c r="D2931">
        <v>5</v>
      </c>
      <c r="E2931" t="s">
        <v>1942</v>
      </c>
      <c r="F2931">
        <v>24.03</v>
      </c>
      <c r="H2931" t="s">
        <v>498</v>
      </c>
      <c r="I2931">
        <v>15.6</v>
      </c>
      <c r="J2931">
        <v>1</v>
      </c>
      <c r="K2931">
        <v>15.6</v>
      </c>
      <c r="L2931" s="45">
        <f>VLOOKUP(H2931,'[1]CALCUL AS et AN'!$A$2:$AU$889,24,FALSE)</f>
        <v>15.6</v>
      </c>
      <c r="M2931" s="48">
        <f>VLOOKUP(H2931,'[1]CALCUL AS et AN'!$A$2:$AU$889,28,FALSE)</f>
        <v>15.6</v>
      </c>
      <c r="N2931">
        <v>78</v>
      </c>
      <c r="O2931" s="45">
        <f t="shared" si="209"/>
        <v>78</v>
      </c>
      <c r="P2931" s="48">
        <f t="shared" si="210"/>
        <v>78</v>
      </c>
      <c r="Q2931">
        <v>24.03</v>
      </c>
      <c r="R2931" s="45">
        <f>VLOOKUP(H2931,'[1]CALCUL AS et AN'!$A$2:$AU$889,46,FALSE)</f>
        <v>23.4</v>
      </c>
      <c r="S2931" s="48">
        <f>VLOOKUP(H2931,'[1]CALCUL AS et AN'!$A$2:$AU$889,47,FALSE)</f>
        <v>23.4</v>
      </c>
      <c r="T2931">
        <v>120.15</v>
      </c>
      <c r="U2931" s="45">
        <f t="shared" si="211"/>
        <v>117</v>
      </c>
      <c r="V2931" s="48">
        <f t="shared" si="212"/>
        <v>117</v>
      </c>
      <c r="W2931" t="s">
        <v>1361</v>
      </c>
      <c r="X2931" t="s">
        <v>937</v>
      </c>
    </row>
    <row r="2932" spans="1:24" outlineLevel="2">
      <c r="A2932" t="s">
        <v>2725</v>
      </c>
      <c r="B2932" s="73" t="str">
        <f t="shared" si="213"/>
        <v>3</v>
      </c>
      <c r="C2932" t="s">
        <v>2602</v>
      </c>
      <c r="D2932">
        <v>3</v>
      </c>
      <c r="E2932" t="s">
        <v>2603</v>
      </c>
      <c r="F2932">
        <v>1080</v>
      </c>
      <c r="H2932" t="s">
        <v>2602</v>
      </c>
      <c r="I2932">
        <v>720</v>
      </c>
      <c r="J2932">
        <v>1</v>
      </c>
      <c r="K2932">
        <v>720</v>
      </c>
      <c r="L2932" s="45">
        <f>VLOOKUP(H2932,'[1]CALCUL AS et AN'!$A$2:$AU$889,24,FALSE)</f>
        <v>720</v>
      </c>
      <c r="M2932" s="48">
        <f>VLOOKUP(H2932,'[1]CALCUL AS et AN'!$A$2:$AU$889,28,FALSE)</f>
        <v>720</v>
      </c>
      <c r="N2932">
        <v>2160</v>
      </c>
      <c r="O2932" s="45">
        <f t="shared" si="209"/>
        <v>2160</v>
      </c>
      <c r="P2932" s="48">
        <f t="shared" si="210"/>
        <v>2160</v>
      </c>
      <c r="Q2932">
        <v>1080</v>
      </c>
      <c r="R2932" s="45">
        <f>VLOOKUP(H2932,'[1]CALCUL AS et AN'!$A$2:$AU$889,46,FALSE)</f>
        <v>1080</v>
      </c>
      <c r="S2932" s="48">
        <f>VLOOKUP(H2932,'[1]CALCUL AS et AN'!$A$2:$AU$889,47,FALSE)</f>
        <v>1080</v>
      </c>
      <c r="T2932">
        <v>3240</v>
      </c>
      <c r="U2932" s="45">
        <f t="shared" si="211"/>
        <v>3240</v>
      </c>
      <c r="V2932" s="48">
        <f t="shared" si="212"/>
        <v>3240</v>
      </c>
      <c r="W2932" t="s">
        <v>1361</v>
      </c>
      <c r="X2932" t="s">
        <v>951</v>
      </c>
    </row>
    <row r="2933" spans="1:24" outlineLevel="2">
      <c r="A2933" t="s">
        <v>2725</v>
      </c>
      <c r="B2933" s="73" t="str">
        <f t="shared" si="213"/>
        <v>3</v>
      </c>
      <c r="C2933" t="s">
        <v>612</v>
      </c>
      <c r="D2933">
        <v>15</v>
      </c>
      <c r="E2933" t="s">
        <v>1921</v>
      </c>
      <c r="F2933">
        <v>2.25</v>
      </c>
      <c r="H2933" t="s">
        <v>612</v>
      </c>
      <c r="I2933">
        <v>1.56</v>
      </c>
      <c r="J2933">
        <v>1</v>
      </c>
      <c r="K2933">
        <v>1.56</v>
      </c>
      <c r="L2933" s="45">
        <f>VLOOKUP(H2933,'[1]CALCUL AS et AN'!$A$2:$AU$889,24,FALSE)</f>
        <v>1.5640000000000001</v>
      </c>
      <c r="M2933" s="48">
        <f>VLOOKUP(H2933,'[1]CALCUL AS et AN'!$A$2:$AU$889,28,FALSE)</f>
        <v>1.5640000000000001</v>
      </c>
      <c r="N2933">
        <v>23.400000000000002</v>
      </c>
      <c r="O2933" s="45">
        <f t="shared" si="209"/>
        <v>23.46</v>
      </c>
      <c r="P2933" s="48">
        <f t="shared" si="210"/>
        <v>23.46</v>
      </c>
      <c r="Q2933">
        <v>2.4</v>
      </c>
      <c r="R2933" s="45">
        <f>VLOOKUP(H2933,'[1]CALCUL AS et AN'!$A$2:$AU$889,46,FALSE)</f>
        <v>2.3460000000000001</v>
      </c>
      <c r="S2933" s="48">
        <f>VLOOKUP(H2933,'[1]CALCUL AS et AN'!$A$2:$AU$889,47,FALSE)</f>
        <v>2.3460000000000001</v>
      </c>
      <c r="T2933">
        <v>36</v>
      </c>
      <c r="U2933" s="45">
        <f t="shared" si="211"/>
        <v>35.19</v>
      </c>
      <c r="V2933" s="48">
        <f t="shared" si="212"/>
        <v>35.19</v>
      </c>
      <c r="W2933" t="s">
        <v>1361</v>
      </c>
      <c r="X2933" t="s">
        <v>937</v>
      </c>
    </row>
    <row r="2934" spans="1:24" outlineLevel="2">
      <c r="A2934" t="s">
        <v>2725</v>
      </c>
      <c r="B2934" s="73" t="str">
        <f t="shared" si="213"/>
        <v>3</v>
      </c>
      <c r="C2934" t="s">
        <v>620</v>
      </c>
      <c r="D2934">
        <v>9</v>
      </c>
      <c r="E2934" t="s">
        <v>1917</v>
      </c>
      <c r="F2934">
        <v>2.56</v>
      </c>
      <c r="H2934" t="s">
        <v>620</v>
      </c>
      <c r="I2934">
        <v>1.98</v>
      </c>
      <c r="J2934">
        <v>1</v>
      </c>
      <c r="K2934">
        <v>1.98</v>
      </c>
      <c r="L2934" s="45">
        <f>VLOOKUP(H2934,'[1]CALCUL AS et AN'!$A$2:$AU$889,24,FALSE)</f>
        <v>1.9830000000000001</v>
      </c>
      <c r="M2934" s="48">
        <f>VLOOKUP(H2934,'[1]CALCUL AS et AN'!$A$2:$AU$889,28,FALSE)</f>
        <v>1.93</v>
      </c>
      <c r="N2934">
        <v>17.82</v>
      </c>
      <c r="O2934" s="45">
        <f t="shared" si="209"/>
        <v>17.847000000000001</v>
      </c>
      <c r="P2934" s="48">
        <f t="shared" si="210"/>
        <v>17.37</v>
      </c>
      <c r="Q2934">
        <v>2.75</v>
      </c>
      <c r="R2934" s="45">
        <f>VLOOKUP(H2934,'[1]CALCUL AS et AN'!$A$2:$AU$889,46,FALSE)</f>
        <v>2.9744999999999999</v>
      </c>
      <c r="S2934" s="48">
        <f>VLOOKUP(H2934,'[1]CALCUL AS et AN'!$A$2:$AU$889,47,FALSE)</f>
        <v>2.895</v>
      </c>
      <c r="T2934">
        <v>24.75</v>
      </c>
      <c r="U2934" s="45">
        <f t="shared" si="211"/>
        <v>26.770499999999998</v>
      </c>
      <c r="V2934" s="48">
        <f t="shared" si="212"/>
        <v>26.055</v>
      </c>
      <c r="W2934" t="s">
        <v>1361</v>
      </c>
      <c r="X2934" t="s">
        <v>937</v>
      </c>
    </row>
    <row r="2935" spans="1:24" outlineLevel="2">
      <c r="A2935" t="s">
        <v>2725</v>
      </c>
      <c r="B2935" s="73" t="str">
        <f t="shared" si="213"/>
        <v>3</v>
      </c>
      <c r="C2935" t="s">
        <v>620</v>
      </c>
      <c r="D2935">
        <v>3</v>
      </c>
      <c r="E2935" t="s">
        <v>1917</v>
      </c>
      <c r="F2935">
        <v>2.56</v>
      </c>
      <c r="H2935" t="s">
        <v>620</v>
      </c>
      <c r="I2935">
        <v>1.98</v>
      </c>
      <c r="J2935">
        <v>1</v>
      </c>
      <c r="K2935">
        <v>1.98</v>
      </c>
      <c r="L2935" s="45">
        <f>VLOOKUP(H2935,'[1]CALCUL AS et AN'!$A$2:$AU$889,24,FALSE)</f>
        <v>1.9830000000000001</v>
      </c>
      <c r="M2935" s="48">
        <f>VLOOKUP(H2935,'[1]CALCUL AS et AN'!$A$2:$AU$889,28,FALSE)</f>
        <v>1.93</v>
      </c>
      <c r="N2935">
        <v>5.9399999999999995</v>
      </c>
      <c r="O2935" s="45">
        <f t="shared" si="209"/>
        <v>5.9489999999999998</v>
      </c>
      <c r="P2935" s="48">
        <f t="shared" si="210"/>
        <v>5.79</v>
      </c>
      <c r="Q2935">
        <v>2.75</v>
      </c>
      <c r="R2935" s="45">
        <f>VLOOKUP(H2935,'[1]CALCUL AS et AN'!$A$2:$AU$889,46,FALSE)</f>
        <v>2.9744999999999999</v>
      </c>
      <c r="S2935" s="48">
        <f>VLOOKUP(H2935,'[1]CALCUL AS et AN'!$A$2:$AU$889,47,FALSE)</f>
        <v>2.895</v>
      </c>
      <c r="T2935">
        <v>8.25</v>
      </c>
      <c r="U2935" s="45">
        <f t="shared" si="211"/>
        <v>8.9235000000000007</v>
      </c>
      <c r="V2935" s="48">
        <f t="shared" si="212"/>
        <v>8.6850000000000005</v>
      </c>
      <c r="W2935" t="s">
        <v>1361</v>
      </c>
      <c r="X2935" t="s">
        <v>937</v>
      </c>
    </row>
    <row r="2936" spans="1:24" outlineLevel="2">
      <c r="A2936" t="s">
        <v>2725</v>
      </c>
      <c r="B2936" s="73" t="str">
        <f t="shared" si="213"/>
        <v>3</v>
      </c>
      <c r="C2936" t="s">
        <v>624</v>
      </c>
      <c r="D2936">
        <v>3</v>
      </c>
      <c r="E2936" t="s">
        <v>625</v>
      </c>
      <c r="F2936">
        <v>1.34</v>
      </c>
      <c r="H2936" t="s">
        <v>624</v>
      </c>
      <c r="I2936">
        <v>0.65</v>
      </c>
      <c r="J2936">
        <v>1</v>
      </c>
      <c r="K2936">
        <v>0.65</v>
      </c>
      <c r="L2936" s="45">
        <f>VLOOKUP(H2936,'[1]CALCUL AS et AN'!$A$2:$AU$889,24,FALSE)</f>
        <v>0.64500000000000002</v>
      </c>
      <c r="M2936" s="48">
        <f>VLOOKUP(H2936,'[1]CALCUL AS et AN'!$A$2:$AU$889,28,FALSE)</f>
        <v>0.63700000000000001</v>
      </c>
      <c r="N2936">
        <v>1.9500000000000002</v>
      </c>
      <c r="O2936" s="45">
        <f t="shared" si="209"/>
        <v>1.9350000000000001</v>
      </c>
      <c r="P2936" s="48">
        <f t="shared" si="210"/>
        <v>1.911</v>
      </c>
      <c r="Q2936">
        <v>1.43</v>
      </c>
      <c r="R2936" s="45">
        <f>VLOOKUP(H2936,'[1]CALCUL AS et AN'!$A$2:$AU$889,46,FALSE)</f>
        <v>1.29</v>
      </c>
      <c r="S2936" s="48">
        <f>VLOOKUP(H2936,'[1]CALCUL AS et AN'!$A$2:$AU$889,47,FALSE)</f>
        <v>1.274</v>
      </c>
      <c r="T2936">
        <v>4.29</v>
      </c>
      <c r="U2936" s="45">
        <f t="shared" si="211"/>
        <v>3.87</v>
      </c>
      <c r="V2936" s="48">
        <f t="shared" si="212"/>
        <v>3.8220000000000001</v>
      </c>
      <c r="W2936" t="s">
        <v>1361</v>
      </c>
      <c r="X2936" t="s">
        <v>937</v>
      </c>
    </row>
    <row r="2937" spans="1:24" outlineLevel="2">
      <c r="A2937" t="s">
        <v>2725</v>
      </c>
      <c r="B2937" s="73" t="str">
        <f t="shared" si="213"/>
        <v>3</v>
      </c>
      <c r="C2937" t="s">
        <v>1737</v>
      </c>
      <c r="D2937">
        <v>3</v>
      </c>
      <c r="E2937" t="s">
        <v>1738</v>
      </c>
      <c r="F2937">
        <v>2.15</v>
      </c>
      <c r="H2937" t="s">
        <v>1737</v>
      </c>
      <c r="I2937">
        <v>1.03</v>
      </c>
      <c r="J2937">
        <v>1</v>
      </c>
      <c r="K2937">
        <v>1.03</v>
      </c>
      <c r="L2937" s="45">
        <f>VLOOKUP(H2937,'[1]CALCUL AS et AN'!$A$2:$AU$889,24,FALSE)</f>
        <v>1.0329999999999999</v>
      </c>
      <c r="M2937" s="48">
        <f>VLOOKUP(H2937,'[1]CALCUL AS et AN'!$A$2:$AU$889,28,FALSE)</f>
        <v>1.0329999999999999</v>
      </c>
      <c r="N2937">
        <v>3.09</v>
      </c>
      <c r="O2937" s="45">
        <f t="shared" si="209"/>
        <v>3.0989999999999998</v>
      </c>
      <c r="P2937" s="48">
        <f t="shared" si="210"/>
        <v>3.0989999999999998</v>
      </c>
      <c r="Q2937">
        <v>2.15</v>
      </c>
      <c r="R2937" s="45">
        <f>VLOOKUP(H2937,'[1]CALCUL AS et AN'!$A$2:$AU$889,46,FALSE)</f>
        <v>2.0659999999999998</v>
      </c>
      <c r="S2937" s="48">
        <f>VLOOKUP(H2937,'[1]CALCUL AS et AN'!$A$2:$AU$889,47,FALSE)</f>
        <v>2.0659999999999998</v>
      </c>
      <c r="T2937">
        <v>6.4499999999999993</v>
      </c>
      <c r="U2937" s="45">
        <f t="shared" si="211"/>
        <v>6.1979999999999995</v>
      </c>
      <c r="V2937" s="48">
        <f t="shared" si="212"/>
        <v>6.1979999999999995</v>
      </c>
      <c r="W2937" t="s">
        <v>1361</v>
      </c>
      <c r="X2937" t="s">
        <v>951</v>
      </c>
    </row>
    <row r="2938" spans="1:24" outlineLevel="2">
      <c r="A2938" t="s">
        <v>2725</v>
      </c>
      <c r="B2938" s="73" t="str">
        <f t="shared" si="213"/>
        <v>3</v>
      </c>
      <c r="C2938" t="s">
        <v>981</v>
      </c>
      <c r="D2938">
        <v>3</v>
      </c>
      <c r="E2938" t="s">
        <v>982</v>
      </c>
      <c r="F2938">
        <v>1.07</v>
      </c>
      <c r="H2938" t="s">
        <v>981</v>
      </c>
      <c r="I2938">
        <v>0.9</v>
      </c>
      <c r="J2938">
        <v>1</v>
      </c>
      <c r="K2938">
        <v>0.9</v>
      </c>
      <c r="L2938" s="45">
        <f>VLOOKUP(H2938,'[1]CALCUL AS et AN'!$A$2:$AU$889,24,FALSE)</f>
        <v>0.9</v>
      </c>
      <c r="M2938" s="48">
        <f>VLOOKUP(H2938,'[1]CALCUL AS et AN'!$A$2:$AU$889,28,FALSE)</f>
        <v>0.9</v>
      </c>
      <c r="N2938">
        <v>2.7</v>
      </c>
      <c r="O2938" s="45">
        <f t="shared" si="209"/>
        <v>2.7</v>
      </c>
      <c r="P2938" s="48">
        <f t="shared" si="210"/>
        <v>2.7</v>
      </c>
      <c r="Q2938">
        <v>1.07</v>
      </c>
      <c r="R2938" s="45">
        <f>VLOOKUP(H2938,'[1]CALCUL AS et AN'!$A$2:$AU$889,46,FALSE)</f>
        <v>1.125</v>
      </c>
      <c r="S2938" s="48">
        <f>VLOOKUP(H2938,'[1]CALCUL AS et AN'!$A$2:$AU$889,47,FALSE)</f>
        <v>1.125</v>
      </c>
      <c r="T2938">
        <v>3.21</v>
      </c>
      <c r="U2938" s="45">
        <f t="shared" si="211"/>
        <v>3.375</v>
      </c>
      <c r="V2938" s="48">
        <f t="shared" si="212"/>
        <v>3.375</v>
      </c>
      <c r="W2938" t="s">
        <v>1361</v>
      </c>
      <c r="X2938" t="s">
        <v>951</v>
      </c>
    </row>
    <row r="2939" spans="1:24" outlineLevel="2">
      <c r="A2939" t="s">
        <v>2725</v>
      </c>
      <c r="B2939" s="73" t="str">
        <f t="shared" si="213"/>
        <v>3</v>
      </c>
      <c r="C2939" t="s">
        <v>472</v>
      </c>
      <c r="D2939">
        <v>3</v>
      </c>
      <c r="E2939" t="s">
        <v>993</v>
      </c>
      <c r="F2939">
        <v>4.87</v>
      </c>
      <c r="H2939" t="s">
        <v>472</v>
      </c>
      <c r="I2939">
        <v>0.94</v>
      </c>
      <c r="J2939">
        <v>1</v>
      </c>
      <c r="K2939">
        <v>0.94</v>
      </c>
      <c r="L2939" s="45">
        <f>VLOOKUP(H2939,'[1]CALCUL AS et AN'!$A$2:$AU$889,24,FALSE)</f>
        <v>2.1800000000000002</v>
      </c>
      <c r="M2939" s="48">
        <f>VLOOKUP(H2939,'[1]CALCUL AS et AN'!$A$2:$AU$889,28,FALSE)</f>
        <v>0.94</v>
      </c>
      <c r="N2939">
        <v>2.82</v>
      </c>
      <c r="O2939" s="45">
        <f t="shared" si="209"/>
        <v>6.5400000000000009</v>
      </c>
      <c r="P2939" s="48">
        <f t="shared" si="210"/>
        <v>2.82</v>
      </c>
      <c r="Q2939">
        <v>4.87</v>
      </c>
      <c r="R2939" s="45">
        <f>VLOOKUP(H2939,'[1]CALCUL AS et AN'!$A$2:$AU$889,46,FALSE)</f>
        <v>4.9050000000000002</v>
      </c>
      <c r="S2939" s="48">
        <f>VLOOKUP(H2939,'[1]CALCUL AS et AN'!$A$2:$AU$889,47,FALSE)</f>
        <v>2.1149999999999998</v>
      </c>
      <c r="T2939">
        <v>14.61</v>
      </c>
      <c r="U2939" s="45">
        <f t="shared" si="211"/>
        <v>14.715</v>
      </c>
      <c r="V2939" s="48">
        <f t="shared" si="212"/>
        <v>6.3449999999999989</v>
      </c>
      <c r="W2939" t="s">
        <v>1361</v>
      </c>
      <c r="X2939" t="s">
        <v>937</v>
      </c>
    </row>
    <row r="2940" spans="1:24" outlineLevel="2">
      <c r="A2940" t="s">
        <v>2725</v>
      </c>
      <c r="B2940" s="73" t="str">
        <f t="shared" si="213"/>
        <v>3</v>
      </c>
      <c r="C2940" t="s">
        <v>1929</v>
      </c>
      <c r="D2940">
        <v>3</v>
      </c>
      <c r="E2940" t="s">
        <v>1930</v>
      </c>
      <c r="F2940">
        <v>0.42</v>
      </c>
      <c r="H2940" t="s">
        <v>1929</v>
      </c>
      <c r="I2940">
        <v>0.32</v>
      </c>
      <c r="J2940">
        <v>1</v>
      </c>
      <c r="K2940">
        <v>0.32</v>
      </c>
      <c r="L2940" s="45">
        <f>VLOOKUP(H2940,'[1]CALCUL AS et AN'!$A$2:$AU$889,24,FALSE)</f>
        <v>0.32</v>
      </c>
      <c r="M2940" s="48">
        <f>VLOOKUP(H2940,'[1]CALCUL AS et AN'!$A$2:$AU$889,28,FALSE)</f>
        <v>0.32</v>
      </c>
      <c r="N2940">
        <v>0.96</v>
      </c>
      <c r="O2940" s="45">
        <f t="shared" si="209"/>
        <v>0.96</v>
      </c>
      <c r="P2940" s="48">
        <f t="shared" si="210"/>
        <v>0.96</v>
      </c>
      <c r="Q2940">
        <v>0.42</v>
      </c>
      <c r="R2940" s="45">
        <f>VLOOKUP(H2940,'[1]CALCUL AS et AN'!$A$2:$AU$889,46,FALSE)</f>
        <v>0.42560000000000003</v>
      </c>
      <c r="S2940" s="48">
        <f>VLOOKUP(H2940,'[1]CALCUL AS et AN'!$A$2:$AU$889,47,FALSE)</f>
        <v>0.42560000000000003</v>
      </c>
      <c r="T2940">
        <v>1.26</v>
      </c>
      <c r="U2940" s="45">
        <f t="shared" si="211"/>
        <v>1.2768000000000002</v>
      </c>
      <c r="V2940" s="48">
        <f t="shared" si="212"/>
        <v>1.2768000000000002</v>
      </c>
      <c r="W2940" t="s">
        <v>1361</v>
      </c>
      <c r="X2940" t="s">
        <v>960</v>
      </c>
    </row>
    <row r="2941" spans="1:24" outlineLevel="2">
      <c r="A2941" t="s">
        <v>2725</v>
      </c>
      <c r="B2941" s="73" t="str">
        <f t="shared" si="213"/>
        <v>3</v>
      </c>
      <c r="C2941" t="s">
        <v>2410</v>
      </c>
      <c r="D2941">
        <v>3</v>
      </c>
      <c r="E2941" t="s">
        <v>2411</v>
      </c>
      <c r="F2941">
        <v>75</v>
      </c>
      <c r="H2941" t="s">
        <v>2410</v>
      </c>
      <c r="I2941">
        <v>50</v>
      </c>
      <c r="J2941">
        <v>1</v>
      </c>
      <c r="K2941">
        <v>50</v>
      </c>
      <c r="L2941" s="45">
        <f>VLOOKUP(H2941,'[1]CALCUL AS et AN'!$A$2:$AU$889,24,FALSE)</f>
        <v>50</v>
      </c>
      <c r="M2941" s="48">
        <f>VLOOKUP(H2941,'[1]CALCUL AS et AN'!$A$2:$AU$889,28,FALSE)</f>
        <v>50</v>
      </c>
      <c r="N2941">
        <v>150</v>
      </c>
      <c r="O2941" s="45">
        <f t="shared" si="209"/>
        <v>150</v>
      </c>
      <c r="P2941" s="48">
        <f t="shared" si="210"/>
        <v>150</v>
      </c>
      <c r="Q2941">
        <v>75</v>
      </c>
      <c r="R2941" s="45">
        <f>VLOOKUP(H2941,'[1]CALCUL AS et AN'!$A$2:$AU$889,46,FALSE)</f>
        <v>75</v>
      </c>
      <c r="S2941" s="48">
        <f>VLOOKUP(H2941,'[1]CALCUL AS et AN'!$A$2:$AU$889,47,FALSE)</f>
        <v>75</v>
      </c>
      <c r="T2941">
        <v>225</v>
      </c>
      <c r="U2941" s="45">
        <f t="shared" si="211"/>
        <v>225</v>
      </c>
      <c r="V2941" s="48">
        <f t="shared" si="212"/>
        <v>225</v>
      </c>
      <c r="W2941" t="s">
        <v>1361</v>
      </c>
      <c r="X2941" t="s">
        <v>951</v>
      </c>
    </row>
    <row r="2942" spans="1:24" outlineLevel="2">
      <c r="A2942" t="s">
        <v>2725</v>
      </c>
      <c r="B2942" s="73" t="str">
        <f t="shared" si="213"/>
        <v>3</v>
      </c>
      <c r="C2942" t="s">
        <v>412</v>
      </c>
      <c r="D2942">
        <v>3</v>
      </c>
      <c r="E2942" t="s">
        <v>413</v>
      </c>
      <c r="F2942">
        <v>16.5</v>
      </c>
      <c r="H2942" t="s">
        <v>412</v>
      </c>
      <c r="I2942">
        <v>13.85</v>
      </c>
      <c r="J2942">
        <v>1</v>
      </c>
      <c r="K2942">
        <v>13.85</v>
      </c>
      <c r="L2942" s="45">
        <f>VLOOKUP(H2942,'[1]CALCUL AS et AN'!$A$2:$AU$889,24,FALSE)</f>
        <v>13.85</v>
      </c>
      <c r="M2942" s="48">
        <f>VLOOKUP(H2942,'[1]CALCUL AS et AN'!$A$2:$AU$889,28,FALSE)</f>
        <v>13.85</v>
      </c>
      <c r="N2942">
        <v>41.55</v>
      </c>
      <c r="O2942" s="45">
        <f t="shared" si="209"/>
        <v>41.55</v>
      </c>
      <c r="P2942" s="48">
        <f t="shared" si="210"/>
        <v>41.55</v>
      </c>
      <c r="Q2942">
        <v>20.78</v>
      </c>
      <c r="R2942" s="45">
        <f>VLOOKUP(H2942,'[1]CALCUL AS et AN'!$A$2:$AU$889,46,FALSE)</f>
        <v>20.774999999999999</v>
      </c>
      <c r="S2942" s="48">
        <f>VLOOKUP(H2942,'[1]CALCUL AS et AN'!$A$2:$AU$889,47,FALSE)</f>
        <v>20.774999999999999</v>
      </c>
      <c r="T2942">
        <v>62.34</v>
      </c>
      <c r="U2942" s="45">
        <f t="shared" si="211"/>
        <v>62.324999999999996</v>
      </c>
      <c r="V2942" s="48">
        <f t="shared" si="212"/>
        <v>62.324999999999996</v>
      </c>
      <c r="W2942" t="s">
        <v>1361</v>
      </c>
      <c r="X2942" t="s">
        <v>937</v>
      </c>
    </row>
    <row r="2943" spans="1:24" outlineLevel="2">
      <c r="A2943" t="s">
        <v>2725</v>
      </c>
      <c r="B2943" s="73" t="str">
        <f t="shared" si="213"/>
        <v>3</v>
      </c>
      <c r="C2943" t="s">
        <v>2611</v>
      </c>
      <c r="D2943">
        <v>6</v>
      </c>
      <c r="E2943" t="s">
        <v>2612</v>
      </c>
      <c r="F2943">
        <v>9</v>
      </c>
      <c r="H2943" t="s">
        <v>2611</v>
      </c>
      <c r="I2943">
        <v>3.67</v>
      </c>
      <c r="J2943">
        <v>1</v>
      </c>
      <c r="K2943">
        <v>3.67</v>
      </c>
      <c r="L2943" s="45">
        <f>VLOOKUP(H2943,'[1]CALCUL AS et AN'!$A$2:$AU$889,24,FALSE)</f>
        <v>3.67</v>
      </c>
      <c r="M2943" s="48">
        <f>VLOOKUP(H2943,'[1]CALCUL AS et AN'!$A$2:$AU$889,28,FALSE)</f>
        <v>3.67</v>
      </c>
      <c r="N2943">
        <v>22.02</v>
      </c>
      <c r="O2943" s="45">
        <f t="shared" si="209"/>
        <v>22.02</v>
      </c>
      <c r="P2943" s="48">
        <f t="shared" si="210"/>
        <v>22.02</v>
      </c>
      <c r="Q2943">
        <v>9</v>
      </c>
      <c r="R2943" s="45">
        <f>VLOOKUP(H2943,'[1]CALCUL AS et AN'!$A$2:$AU$889,46,FALSE)</f>
        <v>5.5049999999999999</v>
      </c>
      <c r="S2943" s="48">
        <f>VLOOKUP(H2943,'[1]CALCUL AS et AN'!$A$2:$AU$889,47,FALSE)</f>
        <v>5.5049999999999999</v>
      </c>
      <c r="T2943">
        <v>54</v>
      </c>
      <c r="U2943" s="45">
        <f t="shared" si="211"/>
        <v>33.03</v>
      </c>
      <c r="V2943" s="48">
        <f t="shared" si="212"/>
        <v>33.03</v>
      </c>
      <c r="W2943" t="s">
        <v>1361</v>
      </c>
      <c r="X2943" t="s">
        <v>1361</v>
      </c>
    </row>
    <row r="2944" spans="1:24" outlineLevel="2">
      <c r="A2944" t="s">
        <v>2725</v>
      </c>
      <c r="B2944" s="73" t="str">
        <f t="shared" si="213"/>
        <v>3</v>
      </c>
      <c r="C2944" t="s">
        <v>2441</v>
      </c>
      <c r="D2944">
        <v>6</v>
      </c>
      <c r="E2944" t="s">
        <v>2442</v>
      </c>
      <c r="F2944">
        <v>9</v>
      </c>
      <c r="H2944" t="s">
        <v>2441</v>
      </c>
      <c r="I2944">
        <v>6.34</v>
      </c>
      <c r="J2944">
        <v>1</v>
      </c>
      <c r="K2944">
        <v>6.34</v>
      </c>
      <c r="L2944" s="45">
        <f>VLOOKUP(H2944,'[1]CALCUL AS et AN'!$A$2:$AU$889,24,FALSE)</f>
        <v>6.34</v>
      </c>
      <c r="M2944" s="48">
        <f>VLOOKUP(H2944,'[1]CALCUL AS et AN'!$A$2:$AU$889,28,FALSE)</f>
        <v>6.34</v>
      </c>
      <c r="N2944">
        <v>38.04</v>
      </c>
      <c r="O2944" s="45">
        <f t="shared" si="209"/>
        <v>38.04</v>
      </c>
      <c r="P2944" s="48">
        <f t="shared" si="210"/>
        <v>38.04</v>
      </c>
      <c r="Q2944">
        <v>9</v>
      </c>
      <c r="R2944" s="45">
        <f>VLOOKUP(H2944,'[1]CALCUL AS et AN'!$A$2:$AU$889,46,FALSE)</f>
        <v>9.51</v>
      </c>
      <c r="S2944" s="48">
        <f>VLOOKUP(H2944,'[1]CALCUL AS et AN'!$A$2:$AU$889,47,FALSE)</f>
        <v>9.51</v>
      </c>
      <c r="T2944">
        <v>54</v>
      </c>
      <c r="U2944" s="45">
        <f t="shared" si="211"/>
        <v>57.06</v>
      </c>
      <c r="V2944" s="48">
        <f t="shared" si="212"/>
        <v>57.06</v>
      </c>
      <c r="W2944" t="s">
        <v>1361</v>
      </c>
      <c r="X2944" t="s">
        <v>1361</v>
      </c>
    </row>
    <row r="2945" spans="1:24" outlineLevel="2">
      <c r="A2945" t="s">
        <v>2725</v>
      </c>
      <c r="B2945" s="73" t="str">
        <f t="shared" si="213"/>
        <v>3</v>
      </c>
      <c r="C2945" t="s">
        <v>1858</v>
      </c>
      <c r="D2945">
        <v>3</v>
      </c>
      <c r="E2945" t="s">
        <v>1859</v>
      </c>
      <c r="F2945">
        <v>380.05</v>
      </c>
      <c r="H2945" t="s">
        <v>1858</v>
      </c>
      <c r="I2945">
        <v>287.92</v>
      </c>
      <c r="J2945">
        <v>1</v>
      </c>
      <c r="K2945">
        <v>287.92</v>
      </c>
      <c r="L2945" s="45">
        <f>VLOOKUP(H2945,'[1]CALCUL AS et AN'!$A$2:$AU$889,24,FALSE)</f>
        <v>287.91669999999999</v>
      </c>
      <c r="M2945" s="48">
        <f>VLOOKUP(H2945,'[1]CALCUL AS et AN'!$A$2:$AU$889,28,FALSE)</f>
        <v>359.89587499999999</v>
      </c>
      <c r="N2945">
        <v>863.76</v>
      </c>
      <c r="O2945" s="45">
        <f t="shared" si="209"/>
        <v>863.75009999999997</v>
      </c>
      <c r="P2945" s="48">
        <f t="shared" si="210"/>
        <v>1079.687625</v>
      </c>
      <c r="Q2945">
        <v>380.05</v>
      </c>
      <c r="R2945" s="45">
        <f>VLOOKUP(H2945,'[1]CALCUL AS et AN'!$A$2:$AU$889,46,FALSE)</f>
        <v>382.92921100000001</v>
      </c>
      <c r="S2945" s="48">
        <f>VLOOKUP(H2945,'[1]CALCUL AS et AN'!$A$2:$AU$889,47,FALSE)</f>
        <v>478.66151375000004</v>
      </c>
      <c r="T2945">
        <v>1140.1500000000001</v>
      </c>
      <c r="U2945" s="45">
        <f t="shared" si="211"/>
        <v>1148.7876329999999</v>
      </c>
      <c r="V2945" s="48">
        <f t="shared" si="212"/>
        <v>1435.9845412500001</v>
      </c>
      <c r="W2945" t="s">
        <v>1361</v>
      </c>
      <c r="X2945" t="s">
        <v>951</v>
      </c>
    </row>
    <row r="2946" spans="1:24" outlineLevel="2">
      <c r="A2946" t="s">
        <v>2725</v>
      </c>
      <c r="B2946" s="73" t="str">
        <f t="shared" si="213"/>
        <v>3</v>
      </c>
      <c r="C2946" t="s">
        <v>508</v>
      </c>
      <c r="D2946">
        <v>3</v>
      </c>
      <c r="E2946" t="s">
        <v>994</v>
      </c>
      <c r="F2946">
        <v>4.18</v>
      </c>
      <c r="H2946" t="s">
        <v>508</v>
      </c>
      <c r="I2946">
        <v>1.64</v>
      </c>
      <c r="J2946">
        <v>1</v>
      </c>
      <c r="K2946">
        <v>1.64</v>
      </c>
      <c r="L2946" s="45">
        <f>VLOOKUP(H2946,'[1]CALCUL AS et AN'!$A$2:$AU$889,24,FALSE)</f>
        <v>1.64</v>
      </c>
      <c r="M2946" s="48">
        <f>VLOOKUP(H2946,'[1]CALCUL AS et AN'!$A$2:$AU$889,28,FALSE)</f>
        <v>1.64</v>
      </c>
      <c r="N2946">
        <v>4.92</v>
      </c>
      <c r="O2946" s="45">
        <f t="shared" si="209"/>
        <v>4.92</v>
      </c>
      <c r="P2946" s="48">
        <f t="shared" si="210"/>
        <v>4.92</v>
      </c>
      <c r="Q2946">
        <v>4.26</v>
      </c>
      <c r="R2946" s="45">
        <f>VLOOKUP(H2946,'[1]CALCUL AS et AN'!$A$2:$AU$889,46,FALSE)</f>
        <v>4.92</v>
      </c>
      <c r="S2946" s="48">
        <f>VLOOKUP(H2946,'[1]CALCUL AS et AN'!$A$2:$AU$889,47,FALSE)</f>
        <v>4.92</v>
      </c>
      <c r="T2946">
        <v>12.78</v>
      </c>
      <c r="U2946" s="45">
        <f t="shared" si="211"/>
        <v>14.76</v>
      </c>
      <c r="V2946" s="48">
        <f t="shared" si="212"/>
        <v>14.76</v>
      </c>
      <c r="W2946" t="s">
        <v>1361</v>
      </c>
      <c r="X2946" t="s">
        <v>937</v>
      </c>
    </row>
    <row r="2947" spans="1:24" outlineLevel="2">
      <c r="A2947" t="s">
        <v>2725</v>
      </c>
      <c r="B2947" s="73" t="str">
        <f t="shared" si="213"/>
        <v>3</v>
      </c>
      <c r="C2947" t="s">
        <v>2599</v>
      </c>
      <c r="D2947">
        <v>6</v>
      </c>
      <c r="E2947" t="s">
        <v>2600</v>
      </c>
      <c r="F2947">
        <v>11.414999999999999</v>
      </c>
      <c r="H2947" t="s">
        <v>2599</v>
      </c>
      <c r="I2947">
        <v>9.5909090909090899</v>
      </c>
      <c r="J2947">
        <v>1</v>
      </c>
      <c r="K2947">
        <v>9.5909090909090899</v>
      </c>
      <c r="L2947" s="45">
        <f>VLOOKUP(H2947,'[1]CALCUL AS et AN'!$A$2:$AU$889,24,FALSE)</f>
        <v>5.92</v>
      </c>
      <c r="M2947" s="48">
        <f>VLOOKUP(H2947,'[1]CALCUL AS et AN'!$A$2:$AU$889,28,FALSE)</f>
        <v>6.52</v>
      </c>
      <c r="N2947">
        <v>57.54545454545454</v>
      </c>
      <c r="O2947" s="45">
        <f t="shared" si="209"/>
        <v>35.519999999999996</v>
      </c>
      <c r="P2947" s="48">
        <f t="shared" si="210"/>
        <v>39.119999999999997</v>
      </c>
      <c r="Q2947">
        <v>11.414999999999999</v>
      </c>
      <c r="R2947" s="45">
        <f>VLOOKUP(H2947,'[1]CALCUL AS et AN'!$A$2:$AU$889,46,FALSE)</f>
        <v>11.84</v>
      </c>
      <c r="S2947" s="48">
        <f>VLOOKUP(H2947,'[1]CALCUL AS et AN'!$A$2:$AU$889,47,FALSE)</f>
        <v>13.04</v>
      </c>
      <c r="T2947">
        <v>68.489999999999995</v>
      </c>
      <c r="U2947" s="45">
        <f t="shared" si="211"/>
        <v>71.039999999999992</v>
      </c>
      <c r="V2947" s="48">
        <f t="shared" si="212"/>
        <v>78.239999999999995</v>
      </c>
      <c r="W2947" t="s">
        <v>1361</v>
      </c>
      <c r="X2947" t="s">
        <v>1361</v>
      </c>
    </row>
    <row r="2948" spans="1:24" outlineLevel="2">
      <c r="A2948" t="s">
        <v>2725</v>
      </c>
      <c r="B2948" s="73" t="str">
        <f t="shared" si="213"/>
        <v>3</v>
      </c>
      <c r="C2948" t="s">
        <v>512</v>
      </c>
      <c r="D2948">
        <v>9</v>
      </c>
      <c r="E2948" t="s">
        <v>1006</v>
      </c>
      <c r="F2948">
        <v>4.63</v>
      </c>
      <c r="H2948" t="s">
        <v>512</v>
      </c>
      <c r="I2948">
        <v>2.63</v>
      </c>
      <c r="J2948">
        <v>1</v>
      </c>
      <c r="K2948">
        <v>2.63</v>
      </c>
      <c r="L2948" s="45">
        <f>VLOOKUP(H2948,'[1]CALCUL AS et AN'!$A$2:$AU$889,24,FALSE)</f>
        <v>2.63</v>
      </c>
      <c r="M2948" s="48">
        <f>VLOOKUP(H2948,'[1]CALCUL AS et AN'!$A$2:$AU$889,28,FALSE)</f>
        <v>2.63</v>
      </c>
      <c r="N2948">
        <v>23.669999999999998</v>
      </c>
      <c r="O2948" s="45">
        <f t="shared" si="209"/>
        <v>23.669999999999998</v>
      </c>
      <c r="P2948" s="48">
        <f t="shared" si="210"/>
        <v>23.669999999999998</v>
      </c>
      <c r="Q2948">
        <v>4.7300000000000004</v>
      </c>
      <c r="R2948" s="45">
        <f>VLOOKUP(H2948,'[1]CALCUL AS et AN'!$A$2:$AU$889,46,FALSE)</f>
        <v>5.26</v>
      </c>
      <c r="S2948" s="48">
        <f>VLOOKUP(H2948,'[1]CALCUL AS et AN'!$A$2:$AU$889,47,FALSE)</f>
        <v>5.26</v>
      </c>
      <c r="T2948">
        <v>42.570000000000007</v>
      </c>
      <c r="U2948" s="45">
        <f t="shared" si="211"/>
        <v>47.339999999999996</v>
      </c>
      <c r="V2948" s="48">
        <f t="shared" si="212"/>
        <v>47.339999999999996</v>
      </c>
      <c r="W2948" t="s">
        <v>1361</v>
      </c>
      <c r="X2948" t="s">
        <v>937</v>
      </c>
    </row>
    <row r="2949" spans="1:24" outlineLevel="2">
      <c r="A2949" t="s">
        <v>2725</v>
      </c>
      <c r="B2949" s="73" t="str">
        <f t="shared" si="213"/>
        <v>3</v>
      </c>
      <c r="D2949">
        <v>3</v>
      </c>
      <c r="E2949" t="s">
        <v>952</v>
      </c>
      <c r="F2949">
        <v>20.3</v>
      </c>
      <c r="H2949" t="s">
        <v>468</v>
      </c>
      <c r="I2949">
        <v>10.5</v>
      </c>
      <c r="J2949">
        <v>1</v>
      </c>
      <c r="K2949">
        <v>10.5</v>
      </c>
      <c r="L2949" s="45">
        <f>VLOOKUP(H2949,'[1]CALCUL AS et AN'!$A$2:$AU$889,24,FALSE)</f>
        <v>10.5</v>
      </c>
      <c r="M2949" s="48">
        <f>VLOOKUP(H2949,'[1]CALCUL AS et AN'!$A$2:$AU$889,28,FALSE)</f>
        <v>10.5</v>
      </c>
      <c r="N2949">
        <v>31.5</v>
      </c>
      <c r="O2949" s="45">
        <f t="shared" si="209"/>
        <v>31.5</v>
      </c>
      <c r="P2949" s="48">
        <f t="shared" si="210"/>
        <v>31.5</v>
      </c>
      <c r="Q2949">
        <v>21.32</v>
      </c>
      <c r="R2949" s="45">
        <f>VLOOKUP(H2949,'[1]CALCUL AS et AN'!$A$2:$AU$889,46,FALSE)</f>
        <v>21</v>
      </c>
      <c r="S2949" s="48">
        <f>VLOOKUP(H2949,'[1]CALCUL AS et AN'!$A$2:$AU$889,47,FALSE)</f>
        <v>21</v>
      </c>
      <c r="T2949">
        <v>63.96</v>
      </c>
      <c r="U2949" s="45">
        <f t="shared" si="211"/>
        <v>63</v>
      </c>
      <c r="V2949" s="48">
        <f t="shared" si="212"/>
        <v>63</v>
      </c>
      <c r="W2949" t="s">
        <v>1361</v>
      </c>
      <c r="X2949" t="s">
        <v>937</v>
      </c>
    </row>
    <row r="2950" spans="1:24" outlineLevel="2">
      <c r="A2950" t="s">
        <v>2725</v>
      </c>
      <c r="B2950" s="73" t="str">
        <f t="shared" si="213"/>
        <v>3</v>
      </c>
      <c r="C2950" t="s">
        <v>478</v>
      </c>
      <c r="D2950">
        <v>3</v>
      </c>
      <c r="E2950" t="s">
        <v>479</v>
      </c>
      <c r="F2950">
        <v>32.479999999999997</v>
      </c>
      <c r="H2950" t="s">
        <v>478</v>
      </c>
      <c r="I2950">
        <v>16</v>
      </c>
      <c r="J2950">
        <v>1</v>
      </c>
      <c r="K2950">
        <v>16</v>
      </c>
      <c r="L2950" s="45">
        <f>VLOOKUP(H2950,'[1]CALCUL AS et AN'!$A$2:$AU$889,24,FALSE)</f>
        <v>16</v>
      </c>
      <c r="M2950" s="48">
        <f>VLOOKUP(H2950,'[1]CALCUL AS et AN'!$A$2:$AU$889,28,FALSE)</f>
        <v>16</v>
      </c>
      <c r="N2950">
        <v>48</v>
      </c>
      <c r="O2950" s="45">
        <f t="shared" si="209"/>
        <v>48</v>
      </c>
      <c r="P2950" s="48">
        <f t="shared" si="210"/>
        <v>48</v>
      </c>
      <c r="Q2950">
        <v>32.479999999999997</v>
      </c>
      <c r="R2950" s="45">
        <f>VLOOKUP(H2950,'[1]CALCUL AS et AN'!$A$2:$AU$889,46,FALSE)</f>
        <v>32</v>
      </c>
      <c r="S2950" s="48">
        <f>VLOOKUP(H2950,'[1]CALCUL AS et AN'!$A$2:$AU$889,47,FALSE)</f>
        <v>32</v>
      </c>
      <c r="T2950">
        <v>97.44</v>
      </c>
      <c r="U2950" s="45">
        <f t="shared" si="211"/>
        <v>96</v>
      </c>
      <c r="V2950" s="48">
        <f t="shared" si="212"/>
        <v>96</v>
      </c>
      <c r="W2950" t="s">
        <v>1361</v>
      </c>
      <c r="X2950" t="s">
        <v>937</v>
      </c>
    </row>
    <row r="2951" spans="1:24" outlineLevel="1">
      <c r="A2951" s="73" t="s">
        <v>3277</v>
      </c>
      <c r="B2951" s="73" t="str">
        <f t="shared" si="213"/>
        <v>KCAREX3</v>
      </c>
      <c r="N2951">
        <f>SUBTOTAL(9,N2930:N2950)</f>
        <v>3610.5354545454552</v>
      </c>
      <c r="O2951" s="45">
        <f>SUBTOTAL(9,O2930:O2950)</f>
        <v>3592.3101000000001</v>
      </c>
      <c r="P2951" s="48">
        <f>SUBTOTAL(9,P2930:P2950)</f>
        <v>3807.4676250000002</v>
      </c>
      <c r="T2951">
        <f>SUBTOTAL(9,T2930:T2950)</f>
        <v>5322.45</v>
      </c>
      <c r="U2951" s="45">
        <f>SUBTOTAL(9,U2930:U2950)</f>
        <v>5319.3519330000008</v>
      </c>
      <c r="V2951" s="48">
        <f>SUBTOTAL(9,V2930:V2950)</f>
        <v>5604.3768412500003</v>
      </c>
    </row>
    <row r="2952" spans="1:24" outlineLevel="2">
      <c r="A2952" t="s">
        <v>2727</v>
      </c>
      <c r="B2952" s="73" t="str">
        <f t="shared" si="213"/>
        <v>PR</v>
      </c>
      <c r="D2952">
        <v>1</v>
      </c>
      <c r="E2952" t="s">
        <v>1511</v>
      </c>
      <c r="F2952">
        <v>9.56</v>
      </c>
      <c r="H2952" t="s">
        <v>1510</v>
      </c>
      <c r="I2952">
        <v>8.09</v>
      </c>
      <c r="J2952">
        <v>1</v>
      </c>
      <c r="K2952">
        <v>8.09</v>
      </c>
      <c r="L2952" s="45">
        <f>VLOOKUP(H2952,'[1]CALCUL AS et AN'!$A$2:$AU$889,24,FALSE)</f>
        <v>8.0869999999999997</v>
      </c>
      <c r="M2952" s="48">
        <f>VLOOKUP(H2952,'[1]CALCUL AS et AN'!$A$2:$AU$889,28,FALSE)</f>
        <v>8.0869999999999997</v>
      </c>
      <c r="N2952">
        <v>8.09</v>
      </c>
      <c r="O2952" s="45">
        <f t="shared" si="209"/>
        <v>8.0869999999999997</v>
      </c>
      <c r="P2952" s="48">
        <f t="shared" si="210"/>
        <v>8.0869999999999997</v>
      </c>
      <c r="Q2952">
        <v>9.56</v>
      </c>
      <c r="R2952" s="45">
        <f>VLOOKUP(H2952,'[1]CALCUL AS et AN'!$A$2:$AU$889,46,FALSE)</f>
        <v>10.108750000000001</v>
      </c>
      <c r="S2952" s="48">
        <f>VLOOKUP(H2952,'[1]CALCUL AS et AN'!$A$2:$AU$889,47,FALSE)</f>
        <v>10.108750000000001</v>
      </c>
      <c r="T2952">
        <v>9.56</v>
      </c>
      <c r="U2952" s="45">
        <f t="shared" si="211"/>
        <v>10.108750000000001</v>
      </c>
      <c r="V2952" s="48">
        <f t="shared" si="212"/>
        <v>10.108750000000001</v>
      </c>
      <c r="W2952" t="s">
        <v>1361</v>
      </c>
      <c r="X2952" t="s">
        <v>951</v>
      </c>
    </row>
    <row r="2953" spans="1:24" outlineLevel="2">
      <c r="A2953" t="s">
        <v>2727</v>
      </c>
      <c r="B2953" s="73" t="str">
        <f t="shared" si="213"/>
        <v>PR</v>
      </c>
      <c r="D2953">
        <v>1</v>
      </c>
      <c r="E2953" t="s">
        <v>1673</v>
      </c>
      <c r="F2953">
        <v>39.22</v>
      </c>
      <c r="H2953">
        <v>1510064</v>
      </c>
      <c r="I2953">
        <v>24.96</v>
      </c>
      <c r="J2953">
        <v>1</v>
      </c>
      <c r="K2953">
        <v>24.96</v>
      </c>
      <c r="L2953" s="45">
        <f>VLOOKUP(H2953,'[1]CALCUL AS et AN'!$A$2:$AU$889,24,FALSE)</f>
        <v>24.954999999999998</v>
      </c>
      <c r="M2953" s="48">
        <f>VLOOKUP(H2953,'[1]CALCUL AS et AN'!$A$2:$AU$889,28,FALSE)</f>
        <v>24.954999999999998</v>
      </c>
      <c r="N2953">
        <v>24.96</v>
      </c>
      <c r="O2953" s="45">
        <f t="shared" si="209"/>
        <v>24.954999999999998</v>
      </c>
      <c r="P2953" s="48">
        <f t="shared" si="210"/>
        <v>24.954999999999998</v>
      </c>
      <c r="Q2953">
        <v>39.22</v>
      </c>
      <c r="R2953" s="45">
        <f>VLOOKUP(H2953,'[1]CALCUL AS et AN'!$A$2:$AU$889,46,FALSE)</f>
        <v>37.432499999999997</v>
      </c>
      <c r="S2953" s="48">
        <f>VLOOKUP(H2953,'[1]CALCUL AS et AN'!$A$2:$AU$889,47,FALSE)</f>
        <v>37.432499999999997</v>
      </c>
      <c r="T2953">
        <v>39.22</v>
      </c>
      <c r="U2953" s="45">
        <f t="shared" si="211"/>
        <v>37.432499999999997</v>
      </c>
      <c r="V2953" s="48">
        <f t="shared" si="212"/>
        <v>37.432499999999997</v>
      </c>
      <c r="W2953" t="s">
        <v>1361</v>
      </c>
      <c r="X2953" t="s">
        <v>951</v>
      </c>
    </row>
    <row r="2954" spans="1:24" outlineLevel="2">
      <c r="A2954" t="s">
        <v>2727</v>
      </c>
      <c r="B2954" s="73" t="str">
        <f t="shared" si="213"/>
        <v>PR</v>
      </c>
      <c r="D2954">
        <v>1</v>
      </c>
      <c r="E2954" t="s">
        <v>964</v>
      </c>
      <c r="F2954">
        <v>3.76</v>
      </c>
      <c r="H2954" t="s">
        <v>963</v>
      </c>
      <c r="I2954">
        <v>2.13</v>
      </c>
      <c r="J2954">
        <v>1</v>
      </c>
      <c r="K2954">
        <v>2.13</v>
      </c>
      <c r="L2954" s="45">
        <f>VLOOKUP(H2954,'[1]CALCUL AS et AN'!$A$2:$AU$889,24,FALSE)</f>
        <v>2.13</v>
      </c>
      <c r="M2954" s="48">
        <f>VLOOKUP(H2954,'[1]CALCUL AS et AN'!$A$2:$AU$889,28,FALSE)</f>
        <v>2.5049999999999999</v>
      </c>
      <c r="N2954">
        <v>2.13</v>
      </c>
      <c r="O2954" s="45">
        <f t="shared" si="209"/>
        <v>2.13</v>
      </c>
      <c r="P2954" s="48">
        <f t="shared" si="210"/>
        <v>2.5049999999999999</v>
      </c>
      <c r="Q2954">
        <v>3.76</v>
      </c>
      <c r="R2954" s="45">
        <f>VLOOKUP(H2954,'[1]CALCUL AS et AN'!$A$2:$AU$889,46,FALSE)</f>
        <v>4.26</v>
      </c>
      <c r="S2954" s="48">
        <f>VLOOKUP(H2954,'[1]CALCUL AS et AN'!$A$2:$AU$889,47,FALSE)</f>
        <v>5.01</v>
      </c>
      <c r="T2954">
        <v>3.76</v>
      </c>
      <c r="U2954" s="45">
        <f t="shared" si="211"/>
        <v>4.26</v>
      </c>
      <c r="V2954" s="48">
        <f t="shared" si="212"/>
        <v>5.01</v>
      </c>
      <c r="W2954" t="s">
        <v>1361</v>
      </c>
      <c r="X2954" t="s">
        <v>951</v>
      </c>
    </row>
    <row r="2955" spans="1:24" outlineLevel="1">
      <c r="A2955" s="73" t="s">
        <v>3278</v>
      </c>
      <c r="B2955" s="73" t="str">
        <f t="shared" si="213"/>
        <v>HCANASPR</v>
      </c>
      <c r="N2955">
        <f>SUBTOTAL(9,N2952:N2954)</f>
        <v>35.18</v>
      </c>
      <c r="O2955" s="45">
        <f>SUBTOTAL(9,O2952:O2954)</f>
        <v>35.172000000000004</v>
      </c>
      <c r="P2955" s="48">
        <f>SUBTOTAL(9,P2952:P2954)</f>
        <v>35.547000000000004</v>
      </c>
      <c r="T2955">
        <f>SUBTOTAL(9,T2952:T2954)</f>
        <v>52.54</v>
      </c>
      <c r="U2955" s="45">
        <f>SUBTOTAL(9,U2952:U2954)</f>
        <v>51.801249999999996</v>
      </c>
      <c r="V2955" s="48">
        <f>SUBTOTAL(9,V2952:V2954)</f>
        <v>52.551249999999996</v>
      </c>
    </row>
    <row r="2956" spans="1:24" outlineLevel="2">
      <c r="A2956" t="s">
        <v>2731</v>
      </c>
      <c r="B2956" s="73" t="str">
        <f t="shared" si="213"/>
        <v>NBG1</v>
      </c>
      <c r="D2956">
        <v>1</v>
      </c>
      <c r="E2956" t="s">
        <v>1984</v>
      </c>
      <c r="F2956">
        <v>19.91</v>
      </c>
      <c r="H2956" t="s">
        <v>1983</v>
      </c>
      <c r="I2956">
        <v>12.16</v>
      </c>
      <c r="J2956">
        <v>1</v>
      </c>
      <c r="K2956">
        <v>12.16</v>
      </c>
      <c r="L2956" s="45">
        <f>VLOOKUP(H2956,'[1]CALCUL AS et AN'!$A$2:$AU$889,24,FALSE)</f>
        <v>12.16</v>
      </c>
      <c r="M2956" s="48">
        <f>VLOOKUP(H2956,'[1]CALCUL AS et AN'!$A$2:$AU$889,28,FALSE)</f>
        <v>12.16</v>
      </c>
      <c r="N2956">
        <v>12.16</v>
      </c>
      <c r="O2956" s="45">
        <f t="shared" si="209"/>
        <v>12.16</v>
      </c>
      <c r="P2956" s="48">
        <f t="shared" si="210"/>
        <v>12.16</v>
      </c>
      <c r="Q2956">
        <v>19.91</v>
      </c>
      <c r="R2956" s="45">
        <f>VLOOKUP(H2956,'[1]CALCUL AS et AN'!$A$2:$AU$889,46,FALSE)</f>
        <v>21.28</v>
      </c>
      <c r="S2956" s="48">
        <f>VLOOKUP(H2956,'[1]CALCUL AS et AN'!$A$2:$AU$889,47,FALSE)</f>
        <v>21.28</v>
      </c>
      <c r="T2956">
        <v>19.91</v>
      </c>
      <c r="U2956" s="45">
        <f t="shared" si="211"/>
        <v>21.28</v>
      </c>
      <c r="V2956" s="48">
        <f t="shared" si="212"/>
        <v>21.28</v>
      </c>
      <c r="W2956" t="s">
        <v>1361</v>
      </c>
      <c r="X2956" t="s">
        <v>951</v>
      </c>
    </row>
    <row r="2957" spans="1:24" outlineLevel="2">
      <c r="A2957" t="s">
        <v>2731</v>
      </c>
      <c r="B2957" s="73" t="str">
        <f t="shared" si="213"/>
        <v>NBG1</v>
      </c>
      <c r="D2957">
        <v>1</v>
      </c>
      <c r="E2957" t="s">
        <v>2525</v>
      </c>
      <c r="F2957">
        <v>6.1349999999999998</v>
      </c>
      <c r="H2957" t="s">
        <v>2524</v>
      </c>
      <c r="I2957">
        <v>4.09</v>
      </c>
      <c r="J2957">
        <v>1</v>
      </c>
      <c r="K2957">
        <v>4.09</v>
      </c>
      <c r="L2957" s="45">
        <f>VLOOKUP(H2957,'[1]CALCUL AS et AN'!$A$2:$AU$889,24,FALSE)</f>
        <v>4.09</v>
      </c>
      <c r="M2957" s="48">
        <f>VLOOKUP(H2957,'[1]CALCUL AS et AN'!$A$2:$AU$889,28,FALSE)</f>
        <v>4.09</v>
      </c>
      <c r="N2957">
        <v>4.09</v>
      </c>
      <c r="O2957" s="45">
        <f t="shared" si="209"/>
        <v>4.09</v>
      </c>
      <c r="P2957" s="48">
        <f t="shared" si="210"/>
        <v>4.09</v>
      </c>
      <c r="Q2957">
        <v>6.1349999999999998</v>
      </c>
      <c r="R2957" s="45">
        <f>VLOOKUP(H2957,'[1]CALCUL AS et AN'!$A$2:$AU$889,46,FALSE)</f>
        <v>6.1349999999999998</v>
      </c>
      <c r="S2957" s="48">
        <f>VLOOKUP(H2957,'[1]CALCUL AS et AN'!$A$2:$AU$889,47,FALSE)</f>
        <v>6.1349999999999998</v>
      </c>
      <c r="T2957">
        <v>6.1349999999999998</v>
      </c>
      <c r="U2957" s="45">
        <f t="shared" si="211"/>
        <v>6.1349999999999998</v>
      </c>
      <c r="V2957" s="48">
        <f t="shared" si="212"/>
        <v>6.1349999999999998</v>
      </c>
      <c r="W2957" t="s">
        <v>1361</v>
      </c>
      <c r="X2957" t="s">
        <v>951</v>
      </c>
    </row>
    <row r="2958" spans="1:24" outlineLevel="2">
      <c r="A2958" t="s">
        <v>2731</v>
      </c>
      <c r="B2958" s="73" t="str">
        <f t="shared" si="213"/>
        <v>NBG1</v>
      </c>
      <c r="D2958">
        <v>2</v>
      </c>
      <c r="E2958" t="s">
        <v>2452</v>
      </c>
      <c r="F2958">
        <v>0.128</v>
      </c>
      <c r="H2958" t="s">
        <v>2451</v>
      </c>
      <c r="I2958">
        <v>0.21</v>
      </c>
      <c r="J2958">
        <v>1</v>
      </c>
      <c r="K2958">
        <v>0.21</v>
      </c>
      <c r="L2958" s="45">
        <f>VLOOKUP(H2958,'[1]CALCUL AS et AN'!$A$2:$AU$889,24,FALSE)</f>
        <v>0.2054</v>
      </c>
      <c r="M2958" s="48">
        <f>VLOOKUP(H2958,'[1]CALCUL AS et AN'!$A$2:$AU$889,28,FALSE)</f>
        <v>0.2054</v>
      </c>
      <c r="N2958">
        <v>0.42</v>
      </c>
      <c r="O2958" s="45">
        <f t="shared" si="209"/>
        <v>0.4108</v>
      </c>
      <c r="P2958" s="48">
        <f t="shared" si="210"/>
        <v>0.4108</v>
      </c>
      <c r="Q2958">
        <v>0.128</v>
      </c>
      <c r="R2958" s="45">
        <f>VLOOKUP(H2958,'[1]CALCUL AS et AN'!$A$2:$AU$889,46,FALSE)</f>
        <v>0</v>
      </c>
      <c r="S2958" s="48">
        <f>VLOOKUP(H2958,'[1]CALCUL AS et AN'!$A$2:$AU$889,47,FALSE)</f>
        <v>0</v>
      </c>
      <c r="T2958">
        <v>0.25600000000000001</v>
      </c>
      <c r="U2958" s="45">
        <f t="shared" si="211"/>
        <v>0</v>
      </c>
      <c r="V2958" s="48">
        <f t="shared" si="212"/>
        <v>0</v>
      </c>
      <c r="W2958" t="s">
        <v>1361</v>
      </c>
      <c r="X2958" t="s">
        <v>951</v>
      </c>
    </row>
    <row r="2959" spans="1:24" outlineLevel="2">
      <c r="A2959" t="s">
        <v>2731</v>
      </c>
      <c r="B2959" s="73" t="str">
        <f t="shared" si="213"/>
        <v>NBG1</v>
      </c>
      <c r="D2959">
        <v>4</v>
      </c>
      <c r="E2959" t="s">
        <v>2274</v>
      </c>
      <c r="F2959">
        <v>0.05</v>
      </c>
      <c r="H2959">
        <v>8534000818</v>
      </c>
      <c r="I2959">
        <v>2.9000000000000001E-2</v>
      </c>
      <c r="J2959">
        <v>1</v>
      </c>
      <c r="K2959">
        <v>2.9000000000000001E-2</v>
      </c>
      <c r="L2959" s="45">
        <f>VLOOKUP(H2959,'[1]CALCUL AS et AN'!$A$2:$AU$889,24,FALSE)</f>
        <v>2.9399999999999999E-2</v>
      </c>
      <c r="M2959" s="48">
        <f>VLOOKUP(H2959,'[1]CALCUL AS et AN'!$A$2:$AU$889,28,FALSE)</f>
        <v>2.9399999999999999E-2</v>
      </c>
      <c r="N2959">
        <v>0.11600000000000001</v>
      </c>
      <c r="O2959" s="45">
        <f t="shared" si="209"/>
        <v>0.1176</v>
      </c>
      <c r="P2959" s="48">
        <f t="shared" si="210"/>
        <v>0.1176</v>
      </c>
      <c r="Q2959">
        <v>0.05</v>
      </c>
      <c r="R2959" s="45">
        <f>VLOOKUP(H2959,'[1]CALCUL AS et AN'!$A$2:$AU$889,46,FALSE)</f>
        <v>5.1449999999999996E-2</v>
      </c>
      <c r="S2959" s="48">
        <f>VLOOKUP(H2959,'[1]CALCUL AS et AN'!$A$2:$AU$889,47,FALSE)</f>
        <v>5.1449999999999996E-2</v>
      </c>
      <c r="T2959">
        <v>0.2</v>
      </c>
      <c r="U2959" s="45">
        <f t="shared" si="211"/>
        <v>0.20579999999999998</v>
      </c>
      <c r="V2959" s="48">
        <f t="shared" si="212"/>
        <v>0.20579999999999998</v>
      </c>
      <c r="W2959" t="s">
        <v>1361</v>
      </c>
      <c r="X2959" t="s">
        <v>951</v>
      </c>
    </row>
    <row r="2960" spans="1:24" outlineLevel="2">
      <c r="A2960" t="s">
        <v>2731</v>
      </c>
      <c r="B2960" s="73" t="str">
        <f t="shared" si="213"/>
        <v>NBG1</v>
      </c>
      <c r="D2960">
        <v>2</v>
      </c>
      <c r="E2960" t="s">
        <v>2270</v>
      </c>
      <c r="F2960">
        <v>7.0000000000000007E-2</v>
      </c>
      <c r="H2960">
        <v>8412802518</v>
      </c>
      <c r="I2960">
        <v>7.08</v>
      </c>
      <c r="J2960">
        <v>100</v>
      </c>
      <c r="K2960">
        <v>7.0800000000000002E-2</v>
      </c>
      <c r="L2960" s="45">
        <f>VLOOKUP(H2960,'[1]CALCUL AS et AN'!$A$2:$AU$889,24,FALSE)</f>
        <v>7.0800000000000002E-2</v>
      </c>
      <c r="M2960" s="48">
        <f>VLOOKUP(H2960,'[1]CALCUL AS et AN'!$A$2:$AU$889,28,FALSE)</f>
        <v>7.0800000000000002E-2</v>
      </c>
      <c r="N2960">
        <v>0.1416</v>
      </c>
      <c r="O2960" s="45">
        <f t="shared" si="209"/>
        <v>0.1416</v>
      </c>
      <c r="P2960" s="48">
        <f t="shared" si="210"/>
        <v>0.1416</v>
      </c>
      <c r="Q2960">
        <v>7.0000000000000007E-2</v>
      </c>
      <c r="R2960" s="45">
        <f>VLOOKUP(H2960,'[1]CALCUL AS et AN'!$A$2:$AU$889,46,FALSE)</f>
        <v>8.8499999999999995E-2</v>
      </c>
      <c r="S2960" s="48">
        <f>VLOOKUP(H2960,'[1]CALCUL AS et AN'!$A$2:$AU$889,47,FALSE)</f>
        <v>8.8499999999999995E-2</v>
      </c>
      <c r="T2960">
        <v>0.14000000000000001</v>
      </c>
      <c r="U2960" s="45">
        <f t="shared" si="211"/>
        <v>0.17699999999999999</v>
      </c>
      <c r="V2960" s="48">
        <f t="shared" si="212"/>
        <v>0.17699999999999999</v>
      </c>
      <c r="W2960" t="s">
        <v>1361</v>
      </c>
      <c r="X2960" t="s">
        <v>951</v>
      </c>
    </row>
    <row r="2961" spans="1:24" outlineLevel="2">
      <c r="A2961" t="s">
        <v>2731</v>
      </c>
      <c r="B2961" s="73" t="str">
        <f t="shared" si="213"/>
        <v>NBG1</v>
      </c>
      <c r="D2961">
        <v>2</v>
      </c>
      <c r="E2961" t="s">
        <v>2455</v>
      </c>
      <c r="F2961">
        <v>0.27400000000000002</v>
      </c>
      <c r="H2961" t="s">
        <v>2454</v>
      </c>
      <c r="I2961">
        <v>0.09</v>
      </c>
      <c r="J2961">
        <v>1</v>
      </c>
      <c r="K2961">
        <v>0.09</v>
      </c>
      <c r="L2961" s="45">
        <f>VLOOKUP(H2961,'[1]CALCUL AS et AN'!$A$2:$AU$889,24,FALSE)</f>
        <v>8.6599999999999996E-2</v>
      </c>
      <c r="M2961" s="48">
        <f>VLOOKUP(H2961,'[1]CALCUL AS et AN'!$A$2:$AU$889,28,FALSE)</f>
        <v>8.6599999999999996E-2</v>
      </c>
      <c r="N2961">
        <v>0.18</v>
      </c>
      <c r="O2961" s="45">
        <f t="shared" si="209"/>
        <v>0.17319999999999999</v>
      </c>
      <c r="P2961" s="48">
        <f t="shared" si="210"/>
        <v>0.17319999999999999</v>
      </c>
      <c r="Q2961">
        <v>0.27400000000000002</v>
      </c>
      <c r="R2961" s="45">
        <f>VLOOKUP(H2961,'[1]CALCUL AS et AN'!$A$2:$AU$889,46,FALSE)</f>
        <v>0.12989999999999999</v>
      </c>
      <c r="S2961" s="48">
        <f>VLOOKUP(H2961,'[1]CALCUL AS et AN'!$A$2:$AU$889,47,FALSE)</f>
        <v>0.12989999999999999</v>
      </c>
      <c r="T2961">
        <v>0.54800000000000004</v>
      </c>
      <c r="U2961" s="45">
        <f t="shared" si="211"/>
        <v>0.25979999999999998</v>
      </c>
      <c r="V2961" s="48">
        <f t="shared" si="212"/>
        <v>0.25979999999999998</v>
      </c>
      <c r="W2961" t="s">
        <v>1361</v>
      </c>
      <c r="X2961" t="s">
        <v>951</v>
      </c>
    </row>
    <row r="2962" spans="1:24" outlineLevel="2">
      <c r="A2962" t="s">
        <v>2731</v>
      </c>
      <c r="B2962" s="73" t="str">
        <f t="shared" si="213"/>
        <v>NBG1</v>
      </c>
      <c r="D2962">
        <v>2</v>
      </c>
      <c r="E2962" t="s">
        <v>2450</v>
      </c>
      <c r="F2962">
        <v>0.1</v>
      </c>
      <c r="H2962" t="s">
        <v>2449</v>
      </c>
      <c r="I2962">
        <v>0.05</v>
      </c>
      <c r="J2962">
        <v>1</v>
      </c>
      <c r="K2962">
        <v>0.05</v>
      </c>
      <c r="L2962" s="45">
        <f>VLOOKUP(H2962,'[1]CALCUL AS et AN'!$A$2:$AU$889,24,FALSE)</f>
        <v>5.0999999999999997E-2</v>
      </c>
      <c r="M2962" s="48">
        <f>VLOOKUP(H2962,'[1]CALCUL AS et AN'!$A$2:$AU$889,28,FALSE)</f>
        <v>5.0999999999999997E-2</v>
      </c>
      <c r="N2962">
        <v>0.1</v>
      </c>
      <c r="O2962" s="45">
        <f t="shared" si="209"/>
        <v>0.10199999999999999</v>
      </c>
      <c r="P2962" s="48">
        <f t="shared" si="210"/>
        <v>0.10199999999999999</v>
      </c>
      <c r="Q2962">
        <v>0.2</v>
      </c>
      <c r="R2962" s="45">
        <f>VLOOKUP(H2962,'[1]CALCUL AS et AN'!$A$2:$AU$889,46,FALSE)</f>
        <v>0.10199999999999999</v>
      </c>
      <c r="S2962" s="48">
        <f>VLOOKUP(H2962,'[1]CALCUL AS et AN'!$A$2:$AU$889,47,FALSE)</f>
        <v>0.10199999999999999</v>
      </c>
      <c r="T2962">
        <v>0.4</v>
      </c>
      <c r="U2962" s="45">
        <f t="shared" si="211"/>
        <v>0.20399999999999999</v>
      </c>
      <c r="V2962" s="48">
        <f t="shared" si="212"/>
        <v>0.20399999999999999</v>
      </c>
      <c r="W2962" t="s">
        <v>1361</v>
      </c>
      <c r="X2962" t="s">
        <v>951</v>
      </c>
    </row>
    <row r="2963" spans="1:24" outlineLevel="2">
      <c r="A2963" t="s">
        <v>2731</v>
      </c>
      <c r="B2963" s="73" t="str">
        <f t="shared" ref="B2963:B3026" si="214">MID(A2963,7,100)</f>
        <v>NBG1</v>
      </c>
      <c r="D2963">
        <v>1</v>
      </c>
      <c r="E2963" t="s">
        <v>1544</v>
      </c>
      <c r="F2963">
        <v>2.2400000000000002</v>
      </c>
      <c r="H2963">
        <v>101007</v>
      </c>
      <c r="I2963">
        <v>1.5</v>
      </c>
      <c r="J2963">
        <v>1</v>
      </c>
      <c r="K2963">
        <v>1.5</v>
      </c>
      <c r="L2963" s="45">
        <f>VLOOKUP(H2963,'[1]CALCUL AS et AN'!$A$2:$AU$889,24,FALSE)</f>
        <v>1.5</v>
      </c>
      <c r="M2963" s="48">
        <f>VLOOKUP(H2963,'[1]CALCUL AS et AN'!$A$2:$AU$889,28,FALSE)</f>
        <v>1.5</v>
      </c>
      <c r="N2963">
        <v>1.5</v>
      </c>
      <c r="O2963" s="45">
        <f t="shared" si="209"/>
        <v>1.5</v>
      </c>
      <c r="P2963" s="48">
        <f t="shared" si="210"/>
        <v>1.5</v>
      </c>
      <c r="Q2963">
        <v>2.2400000000000002</v>
      </c>
      <c r="R2963" s="45">
        <f>VLOOKUP(H2963,'[1]CALCUL AS et AN'!$A$2:$AU$889,46,FALSE)</f>
        <v>2.25</v>
      </c>
      <c r="S2963" s="48">
        <f>VLOOKUP(H2963,'[1]CALCUL AS et AN'!$A$2:$AU$889,47,FALSE)</f>
        <v>2.25</v>
      </c>
      <c r="T2963">
        <v>2.2400000000000002</v>
      </c>
      <c r="U2963" s="45">
        <f t="shared" si="211"/>
        <v>2.25</v>
      </c>
      <c r="V2963" s="48">
        <f t="shared" si="212"/>
        <v>2.25</v>
      </c>
      <c r="W2963" t="s">
        <v>1361</v>
      </c>
      <c r="X2963" t="s">
        <v>951</v>
      </c>
    </row>
    <row r="2964" spans="1:24" outlineLevel="1">
      <c r="A2964" s="73" t="s">
        <v>3279</v>
      </c>
      <c r="B2964" s="73" t="str">
        <f t="shared" si="214"/>
        <v>KITCORNBG1</v>
      </c>
      <c r="N2964">
        <f>SUBTOTAL(9,N2956:N2963)</f>
        <v>18.707600000000003</v>
      </c>
      <c r="O2964" s="45">
        <f>SUBTOTAL(9,O2956:O2963)</f>
        <v>18.6952</v>
      </c>
      <c r="P2964" s="48">
        <f>SUBTOTAL(9,P2956:P2963)</f>
        <v>18.6952</v>
      </c>
      <c r="T2964">
        <f>SUBTOTAL(9,T2956:T2963)</f>
        <v>29.829000000000001</v>
      </c>
      <c r="U2964" s="45">
        <f>SUBTOTAL(9,U2956:U2963)</f>
        <v>30.511599999999998</v>
      </c>
      <c r="V2964" s="48">
        <f>SUBTOTAL(9,V2956:V2963)</f>
        <v>30.511599999999998</v>
      </c>
    </row>
    <row r="2965" spans="1:24" outlineLevel="2">
      <c r="A2965" t="s">
        <v>2735</v>
      </c>
      <c r="B2965" s="73" t="str">
        <f t="shared" si="214"/>
        <v>RMESPR</v>
      </c>
      <c r="D2965">
        <v>1</v>
      </c>
      <c r="E2965" t="s">
        <v>1987</v>
      </c>
      <c r="F2965">
        <v>4.1900000000000004</v>
      </c>
      <c r="H2965" t="s">
        <v>1986</v>
      </c>
      <c r="I2965">
        <v>2.99</v>
      </c>
      <c r="J2965">
        <v>1</v>
      </c>
      <c r="K2965">
        <v>2.99</v>
      </c>
      <c r="L2965" s="45">
        <f>VLOOKUP(H2965,'[1]CALCUL AS et AN'!$A$2:$AU$889,24,FALSE)</f>
        <v>2.99</v>
      </c>
      <c r="M2965" s="48">
        <f>VLOOKUP(H2965,'[1]CALCUL AS et AN'!$A$2:$AU$889,28,FALSE)</f>
        <v>2.99</v>
      </c>
      <c r="N2965">
        <v>2.99</v>
      </c>
      <c r="O2965" s="45">
        <f t="shared" si="209"/>
        <v>2.99</v>
      </c>
      <c r="P2965" s="48">
        <f t="shared" si="210"/>
        <v>2.99</v>
      </c>
      <c r="Q2965">
        <v>4.1900000000000004</v>
      </c>
      <c r="R2965" s="45">
        <f>VLOOKUP(H2965,'[1]CALCUL AS et AN'!$A$2:$AU$889,46,FALSE)</f>
        <v>4.4850000000000003</v>
      </c>
      <c r="S2965" s="48">
        <f>VLOOKUP(H2965,'[1]CALCUL AS et AN'!$A$2:$AU$889,47,FALSE)</f>
        <v>4.4850000000000003</v>
      </c>
      <c r="T2965">
        <v>4.1900000000000004</v>
      </c>
      <c r="U2965" s="45">
        <f t="shared" si="211"/>
        <v>4.4850000000000003</v>
      </c>
      <c r="V2965" s="48">
        <f t="shared" si="212"/>
        <v>4.4850000000000003</v>
      </c>
      <c r="W2965" t="s">
        <v>1361</v>
      </c>
      <c r="X2965" t="s">
        <v>951</v>
      </c>
    </row>
    <row r="2966" spans="1:24" outlineLevel="2">
      <c r="A2966" t="s">
        <v>2735</v>
      </c>
      <c r="B2966" s="73" t="str">
        <f t="shared" si="214"/>
        <v>RMESPR</v>
      </c>
      <c r="D2966">
        <v>1</v>
      </c>
      <c r="E2966" t="s">
        <v>1546</v>
      </c>
      <c r="F2966">
        <v>0.68</v>
      </c>
      <c r="H2966">
        <v>101006</v>
      </c>
      <c r="I2966">
        <v>0.23</v>
      </c>
      <c r="J2966">
        <v>1</v>
      </c>
      <c r="K2966">
        <v>0.23</v>
      </c>
      <c r="L2966" s="45">
        <f>VLOOKUP(H2966,'[1]CALCUL AS et AN'!$A$2:$AU$889,24,FALSE)</f>
        <v>0.22953999999999999</v>
      </c>
      <c r="M2966" s="48">
        <f>VLOOKUP(H2966,'[1]CALCUL AS et AN'!$A$2:$AU$889,28,FALSE)</f>
        <v>0.22953999999999999</v>
      </c>
      <c r="N2966">
        <v>0.23</v>
      </c>
      <c r="O2966" s="45">
        <f t="shared" si="209"/>
        <v>0.22953999999999999</v>
      </c>
      <c r="P2966" s="48">
        <f t="shared" si="210"/>
        <v>0.22953999999999999</v>
      </c>
      <c r="Q2966">
        <v>0.68</v>
      </c>
      <c r="R2966" s="45">
        <f>VLOOKUP(H2966,'[1]CALCUL AS et AN'!$A$2:$AU$889,46,FALSE)</f>
        <v>0.68862000000000001</v>
      </c>
      <c r="S2966" s="48">
        <f>VLOOKUP(H2966,'[1]CALCUL AS et AN'!$A$2:$AU$889,47,FALSE)</f>
        <v>0.68862000000000001</v>
      </c>
      <c r="T2966">
        <v>0.68</v>
      </c>
      <c r="U2966" s="45">
        <f t="shared" si="211"/>
        <v>0.68862000000000001</v>
      </c>
      <c r="V2966" s="48">
        <f t="shared" si="212"/>
        <v>0.68862000000000001</v>
      </c>
      <c r="W2966" t="s">
        <v>1361</v>
      </c>
      <c r="X2966" t="s">
        <v>951</v>
      </c>
    </row>
    <row r="2967" spans="1:24" outlineLevel="2">
      <c r="A2967" t="s">
        <v>2735</v>
      </c>
      <c r="B2967" s="73" t="str">
        <f t="shared" si="214"/>
        <v>RMESPR</v>
      </c>
      <c r="D2967">
        <v>0.01</v>
      </c>
      <c r="E2967" t="s">
        <v>2411</v>
      </c>
      <c r="F2967">
        <v>75</v>
      </c>
      <c r="H2967" t="s">
        <v>2410</v>
      </c>
      <c r="I2967">
        <v>50</v>
      </c>
      <c r="J2967">
        <v>1</v>
      </c>
      <c r="K2967">
        <v>50</v>
      </c>
      <c r="L2967" s="45">
        <f>VLOOKUP(H2967,'[1]CALCUL AS et AN'!$A$2:$AU$889,24,FALSE)</f>
        <v>50</v>
      </c>
      <c r="M2967" s="48">
        <f>VLOOKUP(H2967,'[1]CALCUL AS et AN'!$A$2:$AU$889,28,FALSE)</f>
        <v>50</v>
      </c>
      <c r="N2967">
        <v>0.5</v>
      </c>
      <c r="O2967" s="45">
        <f t="shared" ref="O2967:O3035" si="215">D2967*L2967</f>
        <v>0.5</v>
      </c>
      <c r="P2967" s="48">
        <f t="shared" ref="P2967:P3035" si="216">D2967*M2967</f>
        <v>0.5</v>
      </c>
      <c r="Q2967">
        <v>75</v>
      </c>
      <c r="R2967" s="45">
        <f>VLOOKUP(H2967,'[1]CALCUL AS et AN'!$A$2:$AU$889,46,FALSE)</f>
        <v>75</v>
      </c>
      <c r="S2967" s="48">
        <f>VLOOKUP(H2967,'[1]CALCUL AS et AN'!$A$2:$AU$889,47,FALSE)</f>
        <v>75</v>
      </c>
      <c r="T2967">
        <v>0.75</v>
      </c>
      <c r="U2967" s="45">
        <f t="shared" ref="U2967:U3035" si="217">R2967*D2967</f>
        <v>0.75</v>
      </c>
      <c r="V2967" s="48">
        <f t="shared" ref="V2967:V3035" si="218">S2967*D2967</f>
        <v>0.75</v>
      </c>
      <c r="W2967" t="s">
        <v>1361</v>
      </c>
      <c r="X2967" t="s">
        <v>951</v>
      </c>
    </row>
    <row r="2968" spans="1:24" outlineLevel="1">
      <c r="A2968" s="73" t="s">
        <v>3280</v>
      </c>
      <c r="B2968" s="73" t="str">
        <f t="shared" si="214"/>
        <v>KITALARMESPR</v>
      </c>
      <c r="N2968">
        <f>SUBTOTAL(9,N2965:N2967)</f>
        <v>3.72</v>
      </c>
      <c r="O2968" s="45">
        <f>SUBTOTAL(9,O2965:O2967)</f>
        <v>3.7195400000000003</v>
      </c>
      <c r="P2968" s="48">
        <f>SUBTOTAL(9,P2965:P2967)</f>
        <v>3.7195400000000003</v>
      </c>
      <c r="T2968">
        <f>SUBTOTAL(9,T2965:T2967)</f>
        <v>5.62</v>
      </c>
      <c r="U2968" s="45">
        <f>SUBTOTAL(9,U2965:U2967)</f>
        <v>5.9236200000000006</v>
      </c>
      <c r="V2968" s="48">
        <f>SUBTOTAL(9,V2965:V2967)</f>
        <v>5.9236200000000006</v>
      </c>
    </row>
    <row r="2969" spans="1:24" outlineLevel="2">
      <c r="A2969" t="s">
        <v>2733</v>
      </c>
      <c r="B2969" s="73" t="str">
        <f t="shared" si="214"/>
        <v>NBG1900</v>
      </c>
      <c r="D2969">
        <v>4</v>
      </c>
      <c r="E2969" t="s">
        <v>2268</v>
      </c>
      <c r="F2969">
        <v>0.05</v>
      </c>
      <c r="H2969">
        <v>8412602518</v>
      </c>
      <c r="I2969">
        <v>7.04</v>
      </c>
      <c r="J2969">
        <v>200</v>
      </c>
      <c r="K2969">
        <v>3.5200000000000002E-2</v>
      </c>
      <c r="L2969" s="45">
        <f>VLOOKUP(H2969,'[1]CALCUL AS et AN'!$A$2:$AU$889,24,FALSE)</f>
        <v>3.5200000000000002E-2</v>
      </c>
      <c r="M2969" s="48">
        <f>VLOOKUP(H2969,'[1]CALCUL AS et AN'!$A$2:$AU$889,28,FALSE)</f>
        <v>3.5200000000000002E-2</v>
      </c>
      <c r="N2969">
        <v>0.14080000000000001</v>
      </c>
      <c r="O2969" s="45">
        <f t="shared" si="215"/>
        <v>0.14080000000000001</v>
      </c>
      <c r="P2969" s="48">
        <f t="shared" si="216"/>
        <v>0.14080000000000001</v>
      </c>
      <c r="Q2969">
        <v>0.05</v>
      </c>
      <c r="R2969" s="45">
        <f>VLOOKUP(H2969,'[1]CALCUL AS et AN'!$A$2:$AU$889,46,FALSE)</f>
        <v>5.28E-2</v>
      </c>
      <c r="S2969" s="48">
        <f>VLOOKUP(H2969,'[1]CALCUL AS et AN'!$A$2:$AU$889,47,FALSE)</f>
        <v>5.28E-2</v>
      </c>
      <c r="T2969">
        <v>0.2</v>
      </c>
      <c r="U2969" s="45">
        <f t="shared" si="217"/>
        <v>0.2112</v>
      </c>
      <c r="V2969" s="48">
        <f t="shared" si="218"/>
        <v>0.2112</v>
      </c>
      <c r="W2969" t="s">
        <v>1361</v>
      </c>
      <c r="X2969" t="s">
        <v>951</v>
      </c>
    </row>
    <row r="2970" spans="1:24" outlineLevel="2">
      <c r="A2970" t="s">
        <v>2733</v>
      </c>
      <c r="B2970" s="73" t="str">
        <f t="shared" si="214"/>
        <v>NBG1900</v>
      </c>
      <c r="D2970">
        <v>1</v>
      </c>
      <c r="E2970" t="s">
        <v>2270</v>
      </c>
      <c r="F2970">
        <v>7.0000000000000007E-2</v>
      </c>
      <c r="H2970">
        <v>8412802518</v>
      </c>
      <c r="I2970">
        <v>7.08</v>
      </c>
      <c r="J2970">
        <v>100</v>
      </c>
      <c r="K2970">
        <v>7.0800000000000002E-2</v>
      </c>
      <c r="L2970" s="45">
        <f>VLOOKUP(H2970,'[1]CALCUL AS et AN'!$A$2:$AU$889,24,FALSE)</f>
        <v>7.0800000000000002E-2</v>
      </c>
      <c r="M2970" s="48">
        <f>VLOOKUP(H2970,'[1]CALCUL AS et AN'!$A$2:$AU$889,28,FALSE)</f>
        <v>7.0800000000000002E-2</v>
      </c>
      <c r="N2970">
        <v>7.0800000000000002E-2</v>
      </c>
      <c r="O2970" s="45">
        <f t="shared" si="215"/>
        <v>7.0800000000000002E-2</v>
      </c>
      <c r="P2970" s="48">
        <f t="shared" si="216"/>
        <v>7.0800000000000002E-2</v>
      </c>
      <c r="Q2970">
        <v>7.0000000000000007E-2</v>
      </c>
      <c r="R2970" s="45">
        <f>VLOOKUP(H2970,'[1]CALCUL AS et AN'!$A$2:$AU$889,46,FALSE)</f>
        <v>8.8499999999999995E-2</v>
      </c>
      <c r="S2970" s="48">
        <f>VLOOKUP(H2970,'[1]CALCUL AS et AN'!$A$2:$AU$889,47,FALSE)</f>
        <v>8.8499999999999995E-2</v>
      </c>
      <c r="T2970">
        <v>7.0000000000000007E-2</v>
      </c>
      <c r="U2970" s="45">
        <f t="shared" si="217"/>
        <v>8.8499999999999995E-2</v>
      </c>
      <c r="V2970" s="48">
        <f t="shared" si="218"/>
        <v>8.8499999999999995E-2</v>
      </c>
      <c r="W2970" t="s">
        <v>1361</v>
      </c>
      <c r="X2970" t="s">
        <v>951</v>
      </c>
    </row>
    <row r="2971" spans="1:24" outlineLevel="2">
      <c r="A2971" t="s">
        <v>2733</v>
      </c>
      <c r="B2971" s="73" t="str">
        <f t="shared" si="214"/>
        <v>NBG1900</v>
      </c>
      <c r="D2971">
        <v>4</v>
      </c>
      <c r="E2971" t="s">
        <v>2272</v>
      </c>
      <c r="F2971">
        <v>0.02</v>
      </c>
      <c r="H2971">
        <v>8434000618</v>
      </c>
      <c r="I2971">
        <v>8.3000000000000007</v>
      </c>
      <c r="J2971">
        <v>500</v>
      </c>
      <c r="K2971">
        <v>1.66E-2</v>
      </c>
      <c r="L2971" s="45">
        <f>VLOOKUP(H2971,'[1]CALCUL AS et AN'!$A$2:$AU$889,24,FALSE)</f>
        <v>1.66E-2</v>
      </c>
      <c r="M2971" s="48">
        <f>VLOOKUP(H2971,'[1]CALCUL AS et AN'!$A$2:$AU$889,28,FALSE)</f>
        <v>1.66E-2</v>
      </c>
      <c r="N2971">
        <v>6.6400000000000001E-2</v>
      </c>
      <c r="O2971" s="45">
        <f t="shared" si="215"/>
        <v>6.6400000000000001E-2</v>
      </c>
      <c r="P2971" s="48">
        <f t="shared" si="216"/>
        <v>6.6400000000000001E-2</v>
      </c>
      <c r="Q2971">
        <v>0.02</v>
      </c>
      <c r="R2971" s="45">
        <f>VLOOKUP(H2971,'[1]CALCUL AS et AN'!$A$2:$AU$889,46,FALSE)</f>
        <v>2.0750000000000001E-2</v>
      </c>
      <c r="S2971" s="48">
        <f>VLOOKUP(H2971,'[1]CALCUL AS et AN'!$A$2:$AU$889,47,FALSE)</f>
        <v>2.0750000000000001E-2</v>
      </c>
      <c r="T2971">
        <v>0.08</v>
      </c>
      <c r="U2971" s="45">
        <f t="shared" si="217"/>
        <v>8.3000000000000004E-2</v>
      </c>
      <c r="V2971" s="48">
        <f t="shared" si="218"/>
        <v>8.3000000000000004E-2</v>
      </c>
      <c r="W2971" t="s">
        <v>1361</v>
      </c>
      <c r="X2971" t="s">
        <v>951</v>
      </c>
    </row>
    <row r="2972" spans="1:24" outlineLevel="2">
      <c r="A2972" t="s">
        <v>2733</v>
      </c>
      <c r="B2972" s="73" t="str">
        <f t="shared" si="214"/>
        <v>NBG1900</v>
      </c>
      <c r="D2972">
        <v>2</v>
      </c>
      <c r="E2972" t="s">
        <v>2273</v>
      </c>
      <c r="F2972">
        <v>0.04</v>
      </c>
      <c r="H2972">
        <v>8434000818</v>
      </c>
      <c r="I2972">
        <v>8.34</v>
      </c>
      <c r="J2972">
        <v>200</v>
      </c>
      <c r="K2972">
        <v>4.1700000000000001E-2</v>
      </c>
      <c r="L2972" s="45">
        <f>VLOOKUP(H2972,'[1]CALCUL AS et AN'!$A$2:$AU$889,24,FALSE)</f>
        <v>4.1700000000000001E-2</v>
      </c>
      <c r="M2972" s="48">
        <f>VLOOKUP(H2972,'[1]CALCUL AS et AN'!$A$2:$AU$889,28,FALSE)</f>
        <v>4.1700000000000001E-2</v>
      </c>
      <c r="N2972">
        <v>8.3400000000000002E-2</v>
      </c>
      <c r="O2972" s="45">
        <f t="shared" si="215"/>
        <v>8.3400000000000002E-2</v>
      </c>
      <c r="P2972" s="48">
        <f t="shared" si="216"/>
        <v>8.3400000000000002E-2</v>
      </c>
      <c r="Q2972">
        <v>0.04</v>
      </c>
      <c r="R2972" s="45">
        <f>VLOOKUP(H2972,'[1]CALCUL AS et AN'!$A$2:$AU$889,46,FALSE)</f>
        <v>5.2125000000000005E-2</v>
      </c>
      <c r="S2972" s="48">
        <f>VLOOKUP(H2972,'[1]CALCUL AS et AN'!$A$2:$AU$889,47,FALSE)</f>
        <v>5.2125000000000005E-2</v>
      </c>
      <c r="T2972">
        <v>0.08</v>
      </c>
      <c r="U2972" s="45">
        <f t="shared" si="217"/>
        <v>0.10425000000000001</v>
      </c>
      <c r="V2972" s="48">
        <f t="shared" si="218"/>
        <v>0.10425000000000001</v>
      </c>
      <c r="W2972" t="s">
        <v>1361</v>
      </c>
      <c r="X2972" t="s">
        <v>951</v>
      </c>
    </row>
    <row r="2973" spans="1:24" outlineLevel="2">
      <c r="A2973" t="s">
        <v>2733</v>
      </c>
      <c r="B2973" s="73" t="str">
        <f t="shared" si="214"/>
        <v>NBG1900</v>
      </c>
      <c r="D2973">
        <v>2</v>
      </c>
      <c r="E2973" t="s">
        <v>2274</v>
      </c>
      <c r="F2973">
        <v>0.05</v>
      </c>
      <c r="H2973">
        <v>8534000818</v>
      </c>
      <c r="I2973">
        <v>2.9000000000000001E-2</v>
      </c>
      <c r="J2973">
        <v>1</v>
      </c>
      <c r="K2973">
        <v>2.9000000000000001E-2</v>
      </c>
      <c r="L2973" s="45">
        <f>VLOOKUP(H2973,'[1]CALCUL AS et AN'!$A$2:$AU$889,24,FALSE)</f>
        <v>2.9399999999999999E-2</v>
      </c>
      <c r="M2973" s="48">
        <f>VLOOKUP(H2973,'[1]CALCUL AS et AN'!$A$2:$AU$889,28,FALSE)</f>
        <v>2.9399999999999999E-2</v>
      </c>
      <c r="N2973">
        <v>5.8000000000000003E-2</v>
      </c>
      <c r="O2973" s="45">
        <f t="shared" si="215"/>
        <v>5.8799999999999998E-2</v>
      </c>
      <c r="P2973" s="48">
        <f t="shared" si="216"/>
        <v>5.8799999999999998E-2</v>
      </c>
      <c r="Q2973">
        <v>0.05</v>
      </c>
      <c r="R2973" s="45">
        <f>VLOOKUP(H2973,'[1]CALCUL AS et AN'!$A$2:$AU$889,46,FALSE)</f>
        <v>5.1449999999999996E-2</v>
      </c>
      <c r="S2973" s="48">
        <f>VLOOKUP(H2973,'[1]CALCUL AS et AN'!$A$2:$AU$889,47,FALSE)</f>
        <v>5.1449999999999996E-2</v>
      </c>
      <c r="T2973">
        <v>0.1</v>
      </c>
      <c r="U2973" s="45">
        <f t="shared" si="217"/>
        <v>0.10289999999999999</v>
      </c>
      <c r="V2973" s="48">
        <f t="shared" si="218"/>
        <v>0.10289999999999999</v>
      </c>
      <c r="W2973" t="s">
        <v>1361</v>
      </c>
      <c r="X2973" t="s">
        <v>951</v>
      </c>
    </row>
    <row r="2974" spans="1:24" outlineLevel="2">
      <c r="A2974" t="s">
        <v>2733</v>
      </c>
      <c r="B2974" s="73" t="str">
        <f t="shared" si="214"/>
        <v>NBG1900</v>
      </c>
      <c r="D2974">
        <v>4</v>
      </c>
      <c r="E2974" t="s">
        <v>2275</v>
      </c>
      <c r="F2974">
        <v>0.05</v>
      </c>
      <c r="H2974">
        <v>8535000618</v>
      </c>
      <c r="I2974">
        <v>3.0000000000000001E-3</v>
      </c>
      <c r="J2974">
        <v>1</v>
      </c>
      <c r="K2974">
        <v>3.0000000000000001E-3</v>
      </c>
      <c r="L2974" s="45">
        <f>VLOOKUP(H2974,'[1]CALCUL AS et AN'!$A$2:$AU$889,24,FALSE)</f>
        <v>3.04E-2</v>
      </c>
      <c r="M2974" s="48">
        <f>VLOOKUP(H2974,'[1]CALCUL AS et AN'!$A$2:$AU$889,28,FALSE)</f>
        <v>3.04E-2</v>
      </c>
      <c r="N2974">
        <v>1.2E-2</v>
      </c>
      <c r="O2974" s="45">
        <f t="shared" si="215"/>
        <v>0.1216</v>
      </c>
      <c r="P2974" s="48">
        <f t="shared" si="216"/>
        <v>0.1216</v>
      </c>
      <c r="Q2974">
        <v>0.05</v>
      </c>
      <c r="R2974" s="45">
        <f>VLOOKUP(H2974,'[1]CALCUL AS et AN'!$A$2:$AU$889,46,FALSE)</f>
        <v>5.3199999999999997E-2</v>
      </c>
      <c r="S2974" s="48">
        <f>VLOOKUP(H2974,'[1]CALCUL AS et AN'!$A$2:$AU$889,47,FALSE)</f>
        <v>5.3199999999999997E-2</v>
      </c>
      <c r="T2974">
        <v>0.2</v>
      </c>
      <c r="U2974" s="45">
        <f t="shared" si="217"/>
        <v>0.21279999999999999</v>
      </c>
      <c r="V2974" s="48">
        <f t="shared" si="218"/>
        <v>0.21279999999999999</v>
      </c>
      <c r="W2974" t="s">
        <v>1361</v>
      </c>
      <c r="X2974" t="s">
        <v>951</v>
      </c>
    </row>
    <row r="2975" spans="1:24" outlineLevel="2">
      <c r="A2975" t="s">
        <v>2733</v>
      </c>
      <c r="B2975" s="73" t="str">
        <f t="shared" si="214"/>
        <v>NBG1900</v>
      </c>
      <c r="D2975">
        <v>1</v>
      </c>
      <c r="E2975" t="s">
        <v>1540</v>
      </c>
      <c r="F2975">
        <v>18.489999999999998</v>
      </c>
      <c r="H2975" t="s">
        <v>1539</v>
      </c>
      <c r="I2975">
        <v>13.05</v>
      </c>
      <c r="J2975">
        <v>1</v>
      </c>
      <c r="K2975">
        <v>13.05</v>
      </c>
      <c r="L2975" s="45">
        <f>VLOOKUP(H2975,'[1]CALCUL AS et AN'!$A$2:$AU$889,24,FALSE)</f>
        <v>13.05</v>
      </c>
      <c r="M2975" s="48">
        <f>VLOOKUP(H2975,'[1]CALCUL AS et AN'!$A$2:$AU$889,28,FALSE)</f>
        <v>13.05</v>
      </c>
      <c r="N2975">
        <v>13.05</v>
      </c>
      <c r="O2975" s="45">
        <f t="shared" si="215"/>
        <v>13.05</v>
      </c>
      <c r="P2975" s="48">
        <f t="shared" si="216"/>
        <v>13.05</v>
      </c>
      <c r="Q2975">
        <v>18.489999999999998</v>
      </c>
      <c r="R2975" s="45">
        <f>VLOOKUP(H2975,'[1]CALCUL AS et AN'!$A$2:$AU$889,46,FALSE)</f>
        <v>19.575000000000003</v>
      </c>
      <c r="S2975" s="48">
        <f>VLOOKUP(H2975,'[1]CALCUL AS et AN'!$A$2:$AU$889,47,FALSE)</f>
        <v>19.575000000000003</v>
      </c>
      <c r="T2975">
        <v>18.489999999999998</v>
      </c>
      <c r="U2975" s="45">
        <f t="shared" si="217"/>
        <v>19.575000000000003</v>
      </c>
      <c r="V2975" s="48">
        <f t="shared" si="218"/>
        <v>19.575000000000003</v>
      </c>
      <c r="W2975" t="s">
        <v>1361</v>
      </c>
      <c r="X2975" t="s">
        <v>951</v>
      </c>
    </row>
    <row r="2976" spans="1:24" outlineLevel="2">
      <c r="A2976" t="s">
        <v>2733</v>
      </c>
      <c r="B2976" s="73" t="str">
        <f t="shared" si="214"/>
        <v>NBG1900</v>
      </c>
      <c r="D2976">
        <v>4</v>
      </c>
      <c r="E2976" t="s">
        <v>2363</v>
      </c>
      <c r="F2976">
        <v>1.9E-2</v>
      </c>
      <c r="H2976" t="s">
        <v>2362</v>
      </c>
      <c r="I2976">
        <v>0.13</v>
      </c>
      <c r="J2976">
        <v>1</v>
      </c>
      <c r="K2976">
        <v>0.13</v>
      </c>
      <c r="L2976" s="45">
        <f>VLOOKUP(H2976,'[1]CALCUL AS et AN'!$A$2:$AU$889,24,FALSE)</f>
        <v>0.12720000000000001</v>
      </c>
      <c r="M2976" s="48">
        <f>VLOOKUP(H2976,'[1]CALCUL AS et AN'!$A$2:$AU$889,28,FALSE)</f>
        <v>0.12720000000000001</v>
      </c>
      <c r="N2976">
        <v>0.52</v>
      </c>
      <c r="O2976" s="45">
        <f t="shared" si="215"/>
        <v>0.50880000000000003</v>
      </c>
      <c r="P2976" s="48">
        <f t="shared" si="216"/>
        <v>0.50880000000000003</v>
      </c>
      <c r="Q2976">
        <v>1.9E-2</v>
      </c>
      <c r="R2976" s="45">
        <f>VLOOKUP(H2976,'[1]CALCUL AS et AN'!$A$2:$AU$889,46,FALSE)</f>
        <v>0.19080000000000003</v>
      </c>
      <c r="S2976" s="48">
        <f>VLOOKUP(H2976,'[1]CALCUL AS et AN'!$A$2:$AU$889,47,FALSE)</f>
        <v>0.19080000000000003</v>
      </c>
      <c r="T2976">
        <v>7.5999999999999998E-2</v>
      </c>
      <c r="U2976" s="45">
        <f t="shared" si="217"/>
        <v>0.7632000000000001</v>
      </c>
      <c r="V2976" s="48">
        <f t="shared" si="218"/>
        <v>0.7632000000000001</v>
      </c>
      <c r="W2976" t="s">
        <v>1361</v>
      </c>
      <c r="X2976" t="s">
        <v>951</v>
      </c>
    </row>
    <row r="2977" spans="1:24" outlineLevel="2">
      <c r="A2977" t="s">
        <v>2733</v>
      </c>
      <c r="B2977" s="73" t="str">
        <f t="shared" si="214"/>
        <v>NBG1900</v>
      </c>
      <c r="D2977">
        <v>1</v>
      </c>
      <c r="E2977" t="s">
        <v>1544</v>
      </c>
      <c r="F2977">
        <v>2.2400000000000002</v>
      </c>
      <c r="H2977">
        <v>101007</v>
      </c>
      <c r="I2977">
        <v>1.5</v>
      </c>
      <c r="J2977">
        <v>1</v>
      </c>
      <c r="K2977">
        <v>1.5</v>
      </c>
      <c r="L2977" s="45">
        <f>VLOOKUP(H2977,'[1]CALCUL AS et AN'!$A$2:$AU$889,24,FALSE)</f>
        <v>1.5</v>
      </c>
      <c r="M2977" s="48">
        <f>VLOOKUP(H2977,'[1]CALCUL AS et AN'!$A$2:$AU$889,28,FALSE)</f>
        <v>1.5</v>
      </c>
      <c r="N2977">
        <v>1.5</v>
      </c>
      <c r="O2977" s="45">
        <f t="shared" si="215"/>
        <v>1.5</v>
      </c>
      <c r="P2977" s="48">
        <f t="shared" si="216"/>
        <v>1.5</v>
      </c>
      <c r="Q2977">
        <v>2.2400000000000002</v>
      </c>
      <c r="R2977" s="45">
        <f>VLOOKUP(H2977,'[1]CALCUL AS et AN'!$A$2:$AU$889,46,FALSE)</f>
        <v>2.25</v>
      </c>
      <c r="S2977" s="48">
        <f>VLOOKUP(H2977,'[1]CALCUL AS et AN'!$A$2:$AU$889,47,FALSE)</f>
        <v>2.25</v>
      </c>
      <c r="T2977">
        <v>2.2400000000000002</v>
      </c>
      <c r="U2977" s="45">
        <f t="shared" si="217"/>
        <v>2.25</v>
      </c>
      <c r="V2977" s="48">
        <f t="shared" si="218"/>
        <v>2.25</v>
      </c>
      <c r="W2977" t="s">
        <v>1361</v>
      </c>
      <c r="X2977" t="s">
        <v>951</v>
      </c>
    </row>
    <row r="2978" spans="1:24" outlineLevel="1">
      <c r="A2978" s="73" t="s">
        <v>3281</v>
      </c>
      <c r="B2978" s="73" t="str">
        <f t="shared" si="214"/>
        <v>KITCORNBG1900</v>
      </c>
      <c r="N2978">
        <f>SUBTOTAL(9,N2969:N2977)</f>
        <v>15.5014</v>
      </c>
      <c r="O2978" s="45">
        <f>SUBTOTAL(9,O2969:O2977)</f>
        <v>15.600600000000002</v>
      </c>
      <c r="P2978" s="48">
        <f>SUBTOTAL(9,P2969:P2977)</f>
        <v>15.600600000000002</v>
      </c>
      <c r="T2978">
        <f>SUBTOTAL(9,T2969:T2977)</f>
        <v>21.536000000000001</v>
      </c>
      <c r="U2978" s="45">
        <f>SUBTOTAL(9,U2969:U2977)</f>
        <v>23.390850000000004</v>
      </c>
      <c r="V2978" s="48">
        <f>SUBTOTAL(9,V2969:V2977)</f>
        <v>23.390850000000004</v>
      </c>
    </row>
    <row r="2979" spans="1:24" outlineLevel="2">
      <c r="A2979" t="s">
        <v>2745</v>
      </c>
      <c r="B2979" s="73" t="str">
        <f t="shared" si="214"/>
        <v/>
      </c>
      <c r="D2979">
        <v>1</v>
      </c>
      <c r="E2979" t="s">
        <v>1502</v>
      </c>
      <c r="F2979">
        <v>83.19</v>
      </c>
      <c r="H2979" t="s">
        <v>1501</v>
      </c>
      <c r="I2979">
        <v>63.5</v>
      </c>
      <c r="J2979">
        <v>1</v>
      </c>
      <c r="K2979">
        <v>63.5</v>
      </c>
      <c r="L2979" s="45">
        <f>VLOOKUP(H2979,'[1]CALCUL AS et AN'!$A$2:$AU$889,24,FALSE)</f>
        <v>63.5</v>
      </c>
      <c r="M2979" s="48">
        <f>VLOOKUP(H2979,'[1]CALCUL AS et AN'!$A$2:$AU$889,28,FALSE)</f>
        <v>71</v>
      </c>
      <c r="N2979">
        <v>63.5</v>
      </c>
      <c r="O2979" s="45">
        <f t="shared" si="215"/>
        <v>63.5</v>
      </c>
      <c r="P2979" s="48">
        <f t="shared" si="216"/>
        <v>71</v>
      </c>
      <c r="Q2979">
        <v>83.19</v>
      </c>
      <c r="R2979" s="45">
        <f>VLOOKUP(H2979,'[1]CALCUL AS et AN'!$A$2:$AU$889,46,FALSE)</f>
        <v>84.454999999999998</v>
      </c>
      <c r="S2979" s="48">
        <f>VLOOKUP(H2979,'[1]CALCUL AS et AN'!$A$2:$AU$889,47,FALSE)</f>
        <v>94.43</v>
      </c>
      <c r="T2979">
        <v>83.19</v>
      </c>
      <c r="U2979" s="45">
        <f t="shared" si="217"/>
        <v>84.454999999999998</v>
      </c>
      <c r="V2979" s="48">
        <f t="shared" si="218"/>
        <v>94.43</v>
      </c>
      <c r="W2979" t="s">
        <v>1361</v>
      </c>
      <c r="X2979" t="s">
        <v>951</v>
      </c>
    </row>
    <row r="2980" spans="1:24" outlineLevel="2">
      <c r="A2980" t="s">
        <v>2745</v>
      </c>
      <c r="B2980" s="73" t="str">
        <f t="shared" si="214"/>
        <v/>
      </c>
      <c r="D2980">
        <v>1</v>
      </c>
      <c r="E2980" t="s">
        <v>1543</v>
      </c>
      <c r="F2980">
        <v>21.71</v>
      </c>
      <c r="H2980" t="s">
        <v>1542</v>
      </c>
      <c r="I2980">
        <v>17.73</v>
      </c>
      <c r="J2980">
        <v>1</v>
      </c>
      <c r="K2980">
        <v>17.73</v>
      </c>
      <c r="L2980" s="45">
        <f>VLOOKUP(H2980,'[1]CALCUL AS et AN'!$A$2:$AU$889,24,FALSE)</f>
        <v>17.73</v>
      </c>
      <c r="M2980" s="48">
        <f>VLOOKUP(H2980,'[1]CALCUL AS et AN'!$A$2:$AU$889,28,FALSE)</f>
        <v>17.73</v>
      </c>
      <c r="N2980">
        <v>17.73</v>
      </c>
      <c r="O2980" s="45">
        <f t="shared" si="215"/>
        <v>17.73</v>
      </c>
      <c r="P2980" s="48">
        <f t="shared" si="216"/>
        <v>17.73</v>
      </c>
      <c r="Q2980">
        <v>21.71</v>
      </c>
      <c r="R2980" s="45">
        <f>VLOOKUP(H2980,'[1]CALCUL AS et AN'!$A$2:$AU$889,46,FALSE)</f>
        <v>22.162500000000001</v>
      </c>
      <c r="S2980" s="48">
        <f>VLOOKUP(H2980,'[1]CALCUL AS et AN'!$A$2:$AU$889,47,FALSE)</f>
        <v>22.162500000000001</v>
      </c>
      <c r="T2980">
        <v>21.71</v>
      </c>
      <c r="U2980" s="45">
        <f t="shared" si="217"/>
        <v>22.162500000000001</v>
      </c>
      <c r="V2980" s="48">
        <f t="shared" si="218"/>
        <v>22.162500000000001</v>
      </c>
      <c r="W2980" t="s">
        <v>1361</v>
      </c>
      <c r="X2980" t="s">
        <v>951</v>
      </c>
    </row>
    <row r="2981" spans="1:24" outlineLevel="2">
      <c r="A2981" t="s">
        <v>2745</v>
      </c>
      <c r="B2981" s="73" t="str">
        <f t="shared" si="214"/>
        <v/>
      </c>
      <c r="D2981">
        <v>4</v>
      </c>
      <c r="E2981" t="s">
        <v>2273</v>
      </c>
      <c r="F2981">
        <v>0.04</v>
      </c>
      <c r="H2981">
        <v>8434000818</v>
      </c>
      <c r="I2981">
        <v>8.34</v>
      </c>
      <c r="J2981">
        <v>200</v>
      </c>
      <c r="K2981">
        <v>4.1700000000000001E-2</v>
      </c>
      <c r="L2981" s="45">
        <f>VLOOKUP(H2981,'[1]CALCUL AS et AN'!$A$2:$AU$889,24,FALSE)</f>
        <v>4.1700000000000001E-2</v>
      </c>
      <c r="M2981" s="48">
        <f>VLOOKUP(H2981,'[1]CALCUL AS et AN'!$A$2:$AU$889,28,FALSE)</f>
        <v>4.1700000000000001E-2</v>
      </c>
      <c r="N2981">
        <v>0.1668</v>
      </c>
      <c r="O2981" s="45">
        <f t="shared" si="215"/>
        <v>0.1668</v>
      </c>
      <c r="P2981" s="48">
        <f t="shared" si="216"/>
        <v>0.1668</v>
      </c>
      <c r="Q2981">
        <v>0.04</v>
      </c>
      <c r="R2981" s="45">
        <f>VLOOKUP(H2981,'[1]CALCUL AS et AN'!$A$2:$AU$889,46,FALSE)</f>
        <v>5.2125000000000005E-2</v>
      </c>
      <c r="S2981" s="48">
        <f>VLOOKUP(H2981,'[1]CALCUL AS et AN'!$A$2:$AU$889,47,FALSE)</f>
        <v>5.2125000000000005E-2</v>
      </c>
      <c r="T2981">
        <v>0.16</v>
      </c>
      <c r="U2981" s="45">
        <f t="shared" si="217"/>
        <v>0.20850000000000002</v>
      </c>
      <c r="V2981" s="48">
        <f t="shared" si="218"/>
        <v>0.20850000000000002</v>
      </c>
      <c r="W2981" t="s">
        <v>1361</v>
      </c>
      <c r="X2981" t="s">
        <v>951</v>
      </c>
    </row>
    <row r="2982" spans="1:24" outlineLevel="2">
      <c r="A2982" t="s">
        <v>2745</v>
      </c>
      <c r="B2982" s="73" t="str">
        <f t="shared" si="214"/>
        <v/>
      </c>
      <c r="D2982">
        <v>4</v>
      </c>
      <c r="E2982" t="s">
        <v>2274</v>
      </c>
      <c r="F2982">
        <v>0.05</v>
      </c>
      <c r="H2982">
        <v>8534000818</v>
      </c>
      <c r="I2982">
        <v>2.9000000000000001E-2</v>
      </c>
      <c r="J2982">
        <v>1</v>
      </c>
      <c r="K2982">
        <v>2.9000000000000001E-2</v>
      </c>
      <c r="L2982" s="45">
        <f>VLOOKUP(H2982,'[1]CALCUL AS et AN'!$A$2:$AU$889,24,FALSE)</f>
        <v>2.9399999999999999E-2</v>
      </c>
      <c r="M2982" s="48">
        <f>VLOOKUP(H2982,'[1]CALCUL AS et AN'!$A$2:$AU$889,28,FALSE)</f>
        <v>2.9399999999999999E-2</v>
      </c>
      <c r="N2982">
        <v>0.11600000000000001</v>
      </c>
      <c r="O2982" s="45">
        <f t="shared" si="215"/>
        <v>0.1176</v>
      </c>
      <c r="P2982" s="48">
        <f t="shared" si="216"/>
        <v>0.1176</v>
      </c>
      <c r="Q2982">
        <v>0.05</v>
      </c>
      <c r="R2982" s="45">
        <f>VLOOKUP(H2982,'[1]CALCUL AS et AN'!$A$2:$AU$889,46,FALSE)</f>
        <v>5.1449999999999996E-2</v>
      </c>
      <c r="S2982" s="48">
        <f>VLOOKUP(H2982,'[1]CALCUL AS et AN'!$A$2:$AU$889,47,FALSE)</f>
        <v>5.1449999999999996E-2</v>
      </c>
      <c r="T2982">
        <v>0.2</v>
      </c>
      <c r="U2982" s="45">
        <f t="shared" si="217"/>
        <v>0.20579999999999998</v>
      </c>
      <c r="V2982" s="48">
        <f t="shared" si="218"/>
        <v>0.20579999999999998</v>
      </c>
      <c r="W2982" t="s">
        <v>1361</v>
      </c>
      <c r="X2982" t="s">
        <v>951</v>
      </c>
    </row>
    <row r="2983" spans="1:24" outlineLevel="2">
      <c r="A2983" t="s">
        <v>2745</v>
      </c>
      <c r="B2983" s="73" t="str">
        <f t="shared" si="214"/>
        <v/>
      </c>
      <c r="D2983">
        <v>4</v>
      </c>
      <c r="E2983" t="s">
        <v>2270</v>
      </c>
      <c r="F2983">
        <v>7.0000000000000007E-2</v>
      </c>
      <c r="H2983">
        <v>8412802518</v>
      </c>
      <c r="I2983">
        <v>7.08</v>
      </c>
      <c r="J2983">
        <v>100</v>
      </c>
      <c r="K2983">
        <v>7.0800000000000002E-2</v>
      </c>
      <c r="L2983" s="45">
        <f>VLOOKUP(H2983,'[1]CALCUL AS et AN'!$A$2:$AU$889,24,FALSE)</f>
        <v>7.0800000000000002E-2</v>
      </c>
      <c r="M2983" s="48">
        <f>VLOOKUP(H2983,'[1]CALCUL AS et AN'!$A$2:$AU$889,28,FALSE)</f>
        <v>7.0800000000000002E-2</v>
      </c>
      <c r="N2983">
        <v>0.28320000000000001</v>
      </c>
      <c r="O2983" s="45">
        <f t="shared" si="215"/>
        <v>0.28320000000000001</v>
      </c>
      <c r="P2983" s="48">
        <f t="shared" si="216"/>
        <v>0.28320000000000001</v>
      </c>
      <c r="Q2983">
        <v>7.0000000000000007E-2</v>
      </c>
      <c r="R2983" s="45">
        <f>VLOOKUP(H2983,'[1]CALCUL AS et AN'!$A$2:$AU$889,46,FALSE)</f>
        <v>8.8499999999999995E-2</v>
      </c>
      <c r="S2983" s="48">
        <f>VLOOKUP(H2983,'[1]CALCUL AS et AN'!$A$2:$AU$889,47,FALSE)</f>
        <v>8.8499999999999995E-2</v>
      </c>
      <c r="T2983">
        <v>0.28000000000000003</v>
      </c>
      <c r="U2983" s="45">
        <f t="shared" si="217"/>
        <v>0.35399999999999998</v>
      </c>
      <c r="V2983" s="48">
        <f t="shared" si="218"/>
        <v>0.35399999999999998</v>
      </c>
      <c r="W2983" t="s">
        <v>1361</v>
      </c>
      <c r="X2983" t="s">
        <v>951</v>
      </c>
    </row>
    <row r="2984" spans="1:24" outlineLevel="1">
      <c r="A2984" s="73" t="s">
        <v>3282</v>
      </c>
      <c r="B2984" s="73" t="str">
        <f t="shared" si="214"/>
        <v>KPA</v>
      </c>
      <c r="N2984">
        <f>SUBTOTAL(9,N2979:N2983)</f>
        <v>81.795999999999992</v>
      </c>
      <c r="O2984" s="45">
        <f>SUBTOTAL(9,O2979:O2983)</f>
        <v>81.797599999999989</v>
      </c>
      <c r="P2984" s="48">
        <f>SUBTOTAL(9,P2979:P2983)</f>
        <v>89.297599999999989</v>
      </c>
      <c r="T2984">
        <f>SUBTOTAL(9,T2979:T2983)</f>
        <v>105.54</v>
      </c>
      <c r="U2984" s="45">
        <f>SUBTOTAL(9,U2979:U2983)</f>
        <v>107.3858</v>
      </c>
      <c r="V2984" s="48">
        <f>SUBTOTAL(9,V2979:V2983)</f>
        <v>117.3608</v>
      </c>
    </row>
    <row r="2985" spans="1:24" outlineLevel="2">
      <c r="A2985" t="s">
        <v>2609</v>
      </c>
      <c r="B2985" s="73" t="str">
        <f t="shared" si="214"/>
        <v>ODPASA</v>
      </c>
      <c r="C2985">
        <v>101006</v>
      </c>
      <c r="D2985">
        <v>3</v>
      </c>
      <c r="E2985" t="s">
        <v>1546</v>
      </c>
      <c r="F2985">
        <v>0.68</v>
      </c>
      <c r="H2985">
        <v>101006</v>
      </c>
      <c r="I2985">
        <v>0.23</v>
      </c>
      <c r="J2985">
        <v>1</v>
      </c>
      <c r="K2985">
        <v>0.23</v>
      </c>
      <c r="L2985" s="45">
        <f>VLOOKUP(H2985,'[1]CALCUL AS et AN'!$A$2:$AU$889,24,FALSE)</f>
        <v>0.22953999999999999</v>
      </c>
      <c r="M2985" s="48">
        <f>VLOOKUP(H2985,'[1]CALCUL AS et AN'!$A$2:$AU$889,28,FALSE)</f>
        <v>0.22953999999999999</v>
      </c>
      <c r="N2985">
        <v>0.69000000000000006</v>
      </c>
      <c r="O2985" s="45">
        <f t="shared" si="215"/>
        <v>0.68862000000000001</v>
      </c>
      <c r="P2985" s="48">
        <f t="shared" si="216"/>
        <v>0.68862000000000001</v>
      </c>
      <c r="Q2985">
        <v>0.68</v>
      </c>
      <c r="R2985" s="45">
        <f>VLOOKUP(H2985,'[1]CALCUL AS et AN'!$A$2:$AU$889,46,FALSE)</f>
        <v>0.68862000000000001</v>
      </c>
      <c r="S2985" s="48">
        <f>VLOOKUP(H2985,'[1]CALCUL AS et AN'!$A$2:$AU$889,47,FALSE)</f>
        <v>0.68862000000000001</v>
      </c>
      <c r="T2985">
        <v>2.04</v>
      </c>
      <c r="U2985" s="45">
        <f t="shared" si="217"/>
        <v>2.0658599999999998</v>
      </c>
      <c r="V2985" s="48">
        <f t="shared" si="218"/>
        <v>2.0658599999999998</v>
      </c>
      <c r="W2985" t="s">
        <v>1361</v>
      </c>
      <c r="X2985" t="s">
        <v>951</v>
      </c>
    </row>
    <row r="2986" spans="1:24" outlineLevel="2">
      <c r="A2986" t="s">
        <v>2609</v>
      </c>
      <c r="B2986" s="73" t="str">
        <f t="shared" si="214"/>
        <v>ODPASA</v>
      </c>
      <c r="D2986">
        <v>1</v>
      </c>
      <c r="E2986" t="s">
        <v>2426</v>
      </c>
      <c r="F2986">
        <v>44</v>
      </c>
      <c r="H2986">
        <v>174197</v>
      </c>
      <c r="I2986">
        <v>29.33</v>
      </c>
      <c r="J2986">
        <v>1</v>
      </c>
      <c r="K2986">
        <v>29.33</v>
      </c>
      <c r="L2986" s="45">
        <f>VLOOKUP(H2986,'[1]CALCUL AS et AN'!$A$2:$AU$889,24,FALSE)</f>
        <v>28.07</v>
      </c>
      <c r="M2986" s="48">
        <f>VLOOKUP(H2986,'[1]CALCUL AS et AN'!$A$2:$AU$889,28,FALSE)</f>
        <v>29.33</v>
      </c>
      <c r="N2986">
        <v>29.33</v>
      </c>
      <c r="O2986" s="45">
        <f t="shared" si="215"/>
        <v>28.07</v>
      </c>
      <c r="P2986" s="48">
        <f t="shared" si="216"/>
        <v>29.33</v>
      </c>
      <c r="Q2986">
        <v>44</v>
      </c>
      <c r="R2986" s="45">
        <f>VLOOKUP(H2986,'[1]CALCUL AS et AN'!$A$2:$AU$889,46,FALSE)</f>
        <v>42.105000000000004</v>
      </c>
      <c r="S2986" s="48">
        <f>VLOOKUP(H2986,'[1]CALCUL AS et AN'!$A$2:$AU$889,47,FALSE)</f>
        <v>43.994999999999997</v>
      </c>
      <c r="T2986">
        <v>44</v>
      </c>
      <c r="U2986" s="45">
        <f t="shared" si="217"/>
        <v>42.105000000000004</v>
      </c>
      <c r="V2986" s="48">
        <f t="shared" si="218"/>
        <v>43.994999999999997</v>
      </c>
      <c r="W2986" t="s">
        <v>1361</v>
      </c>
      <c r="X2986" t="s">
        <v>951</v>
      </c>
    </row>
    <row r="2987" spans="1:24" outlineLevel="2">
      <c r="A2987" t="s">
        <v>2609</v>
      </c>
      <c r="B2987" s="73" t="str">
        <f t="shared" si="214"/>
        <v>ODPASA</v>
      </c>
      <c r="C2987" t="s">
        <v>2019</v>
      </c>
      <c r="D2987">
        <v>0.4</v>
      </c>
      <c r="E2987" t="s">
        <v>2020</v>
      </c>
      <c r="F2987">
        <v>0.41</v>
      </c>
      <c r="H2987" t="s">
        <v>2019</v>
      </c>
      <c r="I2987">
        <v>0.28999999999999998</v>
      </c>
      <c r="J2987">
        <v>1</v>
      </c>
      <c r="K2987">
        <v>0.28999999999999998</v>
      </c>
      <c r="L2987" s="45">
        <f>VLOOKUP(H2987,'[1]CALCUL AS et AN'!$A$2:$AU$889,24,FALSE)</f>
        <v>0.29067999999999999</v>
      </c>
      <c r="M2987" s="48">
        <f>VLOOKUP(H2987,'[1]CALCUL AS et AN'!$A$2:$AU$889,28,FALSE)</f>
        <v>0.29067999999999999</v>
      </c>
      <c r="N2987">
        <v>0.11599999999999999</v>
      </c>
      <c r="O2987" s="45">
        <f t="shared" si="215"/>
        <v>0.116272</v>
      </c>
      <c r="P2987" s="48">
        <f t="shared" si="216"/>
        <v>0.116272</v>
      </c>
      <c r="Q2987">
        <v>0.41</v>
      </c>
      <c r="R2987" s="45">
        <f>VLOOKUP(H2987,'[1]CALCUL AS et AN'!$A$2:$AU$889,46,FALSE)</f>
        <v>0.43601999999999996</v>
      </c>
      <c r="S2987" s="48">
        <f>VLOOKUP(H2987,'[1]CALCUL AS et AN'!$A$2:$AU$889,47,FALSE)</f>
        <v>0.43601999999999996</v>
      </c>
      <c r="T2987">
        <v>0.16400000000000001</v>
      </c>
      <c r="U2987" s="45">
        <f t="shared" si="217"/>
        <v>0.17440800000000001</v>
      </c>
      <c r="V2987" s="48">
        <f t="shared" si="218"/>
        <v>0.17440800000000001</v>
      </c>
      <c r="W2987" t="s">
        <v>1361</v>
      </c>
      <c r="X2987" t="s">
        <v>951</v>
      </c>
    </row>
    <row r="2988" spans="1:24" outlineLevel="2">
      <c r="A2988" t="s">
        <v>2609</v>
      </c>
      <c r="B2988" s="73" t="str">
        <f t="shared" si="214"/>
        <v>ODPASA</v>
      </c>
      <c r="C2988" t="s">
        <v>2016</v>
      </c>
      <c r="D2988">
        <v>1.5</v>
      </c>
      <c r="E2988" t="s">
        <v>2017</v>
      </c>
      <c r="F2988">
        <v>0.41</v>
      </c>
      <c r="H2988" t="s">
        <v>2016</v>
      </c>
      <c r="I2988">
        <v>0.28999999999999998</v>
      </c>
      <c r="J2988">
        <v>1</v>
      </c>
      <c r="K2988">
        <v>0.28999999999999998</v>
      </c>
      <c r="L2988" s="45">
        <f>VLOOKUP(H2988,'[1]CALCUL AS et AN'!$A$2:$AU$889,24,FALSE)</f>
        <v>0.29067999999999999</v>
      </c>
      <c r="M2988" s="48">
        <f>VLOOKUP(H2988,'[1]CALCUL AS et AN'!$A$2:$AU$889,28,FALSE)</f>
        <v>0.29067999999999999</v>
      </c>
      <c r="N2988">
        <v>0.43499999999999994</v>
      </c>
      <c r="O2988" s="45">
        <f t="shared" si="215"/>
        <v>0.43601999999999996</v>
      </c>
      <c r="P2988" s="48">
        <f t="shared" si="216"/>
        <v>0.43601999999999996</v>
      </c>
      <c r="Q2988">
        <v>0.41</v>
      </c>
      <c r="R2988" s="45">
        <f>VLOOKUP(H2988,'[1]CALCUL AS et AN'!$A$2:$AU$889,46,FALSE)</f>
        <v>0.43601999999999996</v>
      </c>
      <c r="S2988" s="48">
        <f>VLOOKUP(H2988,'[1]CALCUL AS et AN'!$A$2:$AU$889,47,FALSE)</f>
        <v>0.43601999999999996</v>
      </c>
      <c r="T2988">
        <v>0.61499999999999999</v>
      </c>
      <c r="U2988" s="45">
        <f t="shared" si="217"/>
        <v>0.65402999999999989</v>
      </c>
      <c r="V2988" s="48">
        <f t="shared" si="218"/>
        <v>0.65402999999999989</v>
      </c>
      <c r="W2988" t="s">
        <v>1361</v>
      </c>
      <c r="X2988" t="s">
        <v>951</v>
      </c>
    </row>
    <row r="2989" spans="1:24" outlineLevel="2">
      <c r="A2989" t="s">
        <v>2609</v>
      </c>
      <c r="B2989" s="73" t="str">
        <f t="shared" si="214"/>
        <v>ODPASA</v>
      </c>
      <c r="D2989">
        <v>2</v>
      </c>
      <c r="E2989" t="s">
        <v>2750</v>
      </c>
      <c r="F2989">
        <v>4.3099999999999996</v>
      </c>
      <c r="H2989" t="s">
        <v>2749</v>
      </c>
      <c r="I2989">
        <v>2.8730000000000002</v>
      </c>
      <c r="J2989">
        <v>1</v>
      </c>
      <c r="K2989">
        <v>2.8730000000000002</v>
      </c>
      <c r="L2989" s="45" t="e">
        <f>VLOOKUP(H2989,'[1]CALCUL AS et AN'!$A$2:$AU$889,24,FALSE)</f>
        <v>#N/A</v>
      </c>
      <c r="M2989" s="48" t="e">
        <f>VLOOKUP(H2989,'[1]CALCUL AS et AN'!$A$2:$AU$889,28,FALSE)</f>
        <v>#N/A</v>
      </c>
      <c r="N2989">
        <v>5.7460000000000004</v>
      </c>
      <c r="O2989" s="45" t="e">
        <f t="shared" si="215"/>
        <v>#N/A</v>
      </c>
      <c r="P2989" s="48" t="e">
        <f t="shared" si="216"/>
        <v>#N/A</v>
      </c>
      <c r="Q2989">
        <v>4.3099999999999996</v>
      </c>
      <c r="R2989" s="45" t="e">
        <f>VLOOKUP(H2989,'[1]CALCUL AS et AN'!$A$2:$AU$889,46,FALSE)</f>
        <v>#N/A</v>
      </c>
      <c r="S2989" s="48" t="e">
        <f>VLOOKUP(H2989,'[1]CALCUL AS et AN'!$A$2:$AU$889,47,FALSE)</f>
        <v>#N/A</v>
      </c>
      <c r="T2989">
        <v>8.6199999999999992</v>
      </c>
      <c r="U2989" s="45" t="e">
        <f t="shared" si="217"/>
        <v>#N/A</v>
      </c>
      <c r="V2989" s="48" t="e">
        <f t="shared" si="218"/>
        <v>#N/A</v>
      </c>
      <c r="W2989" t="s">
        <v>1361</v>
      </c>
      <c r="X2989" t="s">
        <v>951</v>
      </c>
    </row>
    <row r="2990" spans="1:24" outlineLevel="2">
      <c r="A2990" t="s">
        <v>2609</v>
      </c>
      <c r="B2990" s="73" t="str">
        <f t="shared" si="214"/>
        <v>ODPASA</v>
      </c>
      <c r="C2990" t="s">
        <v>2011</v>
      </c>
      <c r="D2990">
        <v>1</v>
      </c>
      <c r="E2990" t="s">
        <v>2012</v>
      </c>
      <c r="F2990">
        <v>5.23</v>
      </c>
      <c r="H2990" t="s">
        <v>2011</v>
      </c>
      <c r="I2990">
        <v>3.14</v>
      </c>
      <c r="J2990">
        <v>1</v>
      </c>
      <c r="K2990">
        <v>3.14</v>
      </c>
      <c r="L2990" s="45">
        <f>VLOOKUP(H2990,'[1]CALCUL AS et AN'!$A$2:$AU$889,24,FALSE)</f>
        <v>3.1379999999999999</v>
      </c>
      <c r="M2990" s="48">
        <f>VLOOKUP(H2990,'[1]CALCUL AS et AN'!$A$2:$AU$889,28,FALSE)</f>
        <v>3.1379999999999999</v>
      </c>
      <c r="N2990">
        <v>3.14</v>
      </c>
      <c r="O2990" s="45">
        <f t="shared" si="215"/>
        <v>3.1379999999999999</v>
      </c>
      <c r="P2990" s="48">
        <f t="shared" si="216"/>
        <v>3.1379999999999999</v>
      </c>
      <c r="Q2990">
        <v>5.23</v>
      </c>
      <c r="R2990" s="45">
        <f>VLOOKUP(H2990,'[1]CALCUL AS et AN'!$A$2:$AU$889,46,FALSE)</f>
        <v>5.4915000000000003</v>
      </c>
      <c r="S2990" s="48">
        <f>VLOOKUP(H2990,'[1]CALCUL AS et AN'!$A$2:$AU$889,47,FALSE)</f>
        <v>5.4915000000000003</v>
      </c>
      <c r="T2990">
        <v>5.23</v>
      </c>
      <c r="U2990" s="45">
        <f t="shared" si="217"/>
        <v>5.4915000000000003</v>
      </c>
      <c r="V2990" s="48">
        <f t="shared" si="218"/>
        <v>5.4915000000000003</v>
      </c>
      <c r="W2990" t="s">
        <v>1361</v>
      </c>
      <c r="X2990" t="s">
        <v>951</v>
      </c>
    </row>
    <row r="2991" spans="1:24" outlineLevel="2">
      <c r="A2991" t="s">
        <v>2609</v>
      </c>
      <c r="B2991" s="73" t="str">
        <f t="shared" si="214"/>
        <v>ODPASA</v>
      </c>
      <c r="C2991" t="s">
        <v>516</v>
      </c>
      <c r="D2991">
        <v>1.5</v>
      </c>
      <c r="E2991" t="s">
        <v>517</v>
      </c>
      <c r="F2991">
        <v>29.75</v>
      </c>
      <c r="H2991" t="s">
        <v>516</v>
      </c>
      <c r="I2991">
        <v>0.89</v>
      </c>
      <c r="J2991">
        <v>1</v>
      </c>
      <c r="K2991">
        <v>0.89</v>
      </c>
      <c r="L2991" s="45">
        <f>VLOOKUP(H2991,'[1]CALCUL AS et AN'!$A$2:$AU$889,24,FALSE)</f>
        <v>0.88970000000000005</v>
      </c>
      <c r="M2991" s="48">
        <f>VLOOKUP(H2991,'[1]CALCUL AS et AN'!$A$2:$AU$889,28,FALSE)</f>
        <v>0.88970000000000005</v>
      </c>
      <c r="N2991">
        <v>1.335</v>
      </c>
      <c r="O2991" s="45">
        <f t="shared" si="215"/>
        <v>1.3345500000000001</v>
      </c>
      <c r="P2991" s="48">
        <f t="shared" si="216"/>
        <v>1.3345500000000001</v>
      </c>
      <c r="Q2991">
        <v>1.52</v>
      </c>
      <c r="R2991" s="45">
        <f>VLOOKUP(H2991,'[1]CALCUL AS et AN'!$A$2:$AU$889,46,FALSE)</f>
        <v>1.556975</v>
      </c>
      <c r="S2991" s="48">
        <f>VLOOKUP(H2991,'[1]CALCUL AS et AN'!$A$2:$AU$889,47,FALSE)</f>
        <v>1.556975</v>
      </c>
      <c r="T2991">
        <v>2.2800000000000002</v>
      </c>
      <c r="U2991" s="45">
        <f t="shared" si="217"/>
        <v>2.3354625000000002</v>
      </c>
      <c r="V2991" s="48">
        <f t="shared" si="218"/>
        <v>2.3354625000000002</v>
      </c>
      <c r="W2991" t="s">
        <v>1361</v>
      </c>
      <c r="X2991" t="s">
        <v>937</v>
      </c>
    </row>
    <row r="2992" spans="1:24" outlineLevel="2">
      <c r="A2992" t="s">
        <v>2609</v>
      </c>
      <c r="B2992" s="73" t="str">
        <f t="shared" si="214"/>
        <v>ODPASA</v>
      </c>
      <c r="C2992" t="s">
        <v>2410</v>
      </c>
      <c r="D2992">
        <v>1</v>
      </c>
      <c r="E2992" t="s">
        <v>2411</v>
      </c>
      <c r="F2992">
        <v>75</v>
      </c>
      <c r="H2992" t="s">
        <v>2410</v>
      </c>
      <c r="I2992">
        <v>50</v>
      </c>
      <c r="J2992">
        <v>1</v>
      </c>
      <c r="K2992">
        <v>50</v>
      </c>
      <c r="L2992" s="45">
        <f>VLOOKUP(H2992,'[1]CALCUL AS et AN'!$A$2:$AU$889,24,FALSE)</f>
        <v>50</v>
      </c>
      <c r="M2992" s="48">
        <f>VLOOKUP(H2992,'[1]CALCUL AS et AN'!$A$2:$AU$889,28,FALSE)</f>
        <v>50</v>
      </c>
      <c r="N2992">
        <v>50</v>
      </c>
      <c r="O2992" s="45">
        <f t="shared" si="215"/>
        <v>50</v>
      </c>
      <c r="P2992" s="48">
        <f t="shared" si="216"/>
        <v>50</v>
      </c>
      <c r="Q2992">
        <v>75</v>
      </c>
      <c r="R2992" s="45">
        <f>VLOOKUP(H2992,'[1]CALCUL AS et AN'!$A$2:$AU$889,46,FALSE)</f>
        <v>75</v>
      </c>
      <c r="S2992" s="48">
        <f>VLOOKUP(H2992,'[1]CALCUL AS et AN'!$A$2:$AU$889,47,FALSE)</f>
        <v>75</v>
      </c>
      <c r="T2992">
        <v>75</v>
      </c>
      <c r="U2992" s="45">
        <f t="shared" si="217"/>
        <v>75</v>
      </c>
      <c r="V2992" s="48">
        <f t="shared" si="218"/>
        <v>75</v>
      </c>
      <c r="W2992" t="s">
        <v>1361</v>
      </c>
      <c r="X2992" t="s">
        <v>951</v>
      </c>
    </row>
    <row r="2993" spans="1:24" outlineLevel="2">
      <c r="A2993" t="s">
        <v>2609</v>
      </c>
      <c r="B2993" s="73" t="str">
        <f t="shared" si="214"/>
        <v>ODPASA</v>
      </c>
      <c r="C2993" t="s">
        <v>1977</v>
      </c>
      <c r="D2993">
        <v>1</v>
      </c>
      <c r="E2993" t="s">
        <v>1978</v>
      </c>
      <c r="F2993">
        <v>7.78</v>
      </c>
      <c r="H2993" t="s">
        <v>1977</v>
      </c>
      <c r="I2993">
        <v>5.56</v>
      </c>
      <c r="J2993">
        <v>1</v>
      </c>
      <c r="K2993">
        <v>5.56</v>
      </c>
      <c r="L2993" s="45">
        <f>VLOOKUP(H2993,'[1]CALCUL AS et AN'!$A$2:$AU$889,24,FALSE)</f>
        <v>5.56</v>
      </c>
      <c r="M2993" s="48">
        <f>VLOOKUP(H2993,'[1]CALCUL AS et AN'!$A$2:$AU$889,28,FALSE)</f>
        <v>5.56</v>
      </c>
      <c r="N2993">
        <v>5.56</v>
      </c>
      <c r="O2993" s="45">
        <f t="shared" si="215"/>
        <v>5.56</v>
      </c>
      <c r="P2993" s="48">
        <f t="shared" si="216"/>
        <v>5.56</v>
      </c>
      <c r="Q2993">
        <v>7.78</v>
      </c>
      <c r="R2993" s="45">
        <f>VLOOKUP(H2993,'[1]CALCUL AS et AN'!$A$2:$AU$889,46,FALSE)</f>
        <v>8.34</v>
      </c>
      <c r="S2993" s="48">
        <f>VLOOKUP(H2993,'[1]CALCUL AS et AN'!$A$2:$AU$889,47,FALSE)</f>
        <v>8.34</v>
      </c>
      <c r="T2993">
        <v>7.78</v>
      </c>
      <c r="U2993" s="45">
        <f t="shared" si="217"/>
        <v>8.34</v>
      </c>
      <c r="V2993" s="48">
        <f t="shared" si="218"/>
        <v>8.34</v>
      </c>
      <c r="W2993" t="s">
        <v>1361</v>
      </c>
      <c r="X2993" t="s">
        <v>951</v>
      </c>
    </row>
    <row r="2994" spans="1:24" outlineLevel="2">
      <c r="A2994" t="s">
        <v>2609</v>
      </c>
      <c r="B2994" s="73" t="str">
        <f t="shared" si="214"/>
        <v>ODPASA</v>
      </c>
      <c r="D2994">
        <v>1</v>
      </c>
      <c r="E2994" t="s">
        <v>2748</v>
      </c>
      <c r="F2994">
        <v>50</v>
      </c>
      <c r="H2994" t="s">
        <v>2747</v>
      </c>
      <c r="I2994">
        <v>33.643000000000001</v>
      </c>
      <c r="J2994">
        <v>1</v>
      </c>
      <c r="K2994">
        <v>33.643000000000001</v>
      </c>
      <c r="L2994" s="45" t="e">
        <f>VLOOKUP(H2994,'[1]CALCUL AS et AN'!$A$2:$AU$889,24,FALSE)</f>
        <v>#N/A</v>
      </c>
      <c r="M2994" s="48" t="e">
        <f>VLOOKUP(H2994,'[1]CALCUL AS et AN'!$A$2:$AU$889,28,FALSE)</f>
        <v>#N/A</v>
      </c>
      <c r="N2994">
        <v>33.643000000000001</v>
      </c>
      <c r="O2994" s="45" t="e">
        <f t="shared" si="215"/>
        <v>#N/A</v>
      </c>
      <c r="P2994" s="48" t="e">
        <f t="shared" si="216"/>
        <v>#N/A</v>
      </c>
      <c r="Q2994">
        <v>50</v>
      </c>
      <c r="R2994" s="45" t="e">
        <f>VLOOKUP(H2994,'[1]CALCUL AS et AN'!$A$2:$AU$889,46,FALSE)</f>
        <v>#N/A</v>
      </c>
      <c r="S2994" s="48" t="e">
        <f>VLOOKUP(H2994,'[1]CALCUL AS et AN'!$A$2:$AU$889,47,FALSE)</f>
        <v>#N/A</v>
      </c>
      <c r="T2994">
        <v>50</v>
      </c>
      <c r="U2994" s="45" t="e">
        <f t="shared" si="217"/>
        <v>#N/A</v>
      </c>
      <c r="V2994" s="48" t="e">
        <f t="shared" si="218"/>
        <v>#N/A</v>
      </c>
      <c r="W2994" t="s">
        <v>1361</v>
      </c>
      <c r="X2994" t="s">
        <v>951</v>
      </c>
    </row>
    <row r="2995" spans="1:24" outlineLevel="2">
      <c r="A2995" t="s">
        <v>2609</v>
      </c>
      <c r="B2995" s="73" t="str">
        <f t="shared" si="214"/>
        <v>ODPASA</v>
      </c>
      <c r="C2995" t="s">
        <v>2022</v>
      </c>
      <c r="D2995">
        <v>1</v>
      </c>
      <c r="E2995" t="s">
        <v>2023</v>
      </c>
      <c r="F2995">
        <v>6.05</v>
      </c>
      <c r="H2995" t="s">
        <v>2022</v>
      </c>
      <c r="I2995">
        <v>2.69</v>
      </c>
      <c r="J2995">
        <v>1</v>
      </c>
      <c r="K2995">
        <v>2.69</v>
      </c>
      <c r="L2995" s="45">
        <f>VLOOKUP(H2995,'[1]CALCUL AS et AN'!$A$2:$AU$889,24,FALSE)</f>
        <v>2.69</v>
      </c>
      <c r="M2995" s="48">
        <f>VLOOKUP(H2995,'[1]CALCUL AS et AN'!$A$2:$AU$889,28,FALSE)</f>
        <v>2.69</v>
      </c>
      <c r="N2995">
        <v>2.69</v>
      </c>
      <c r="O2995" s="45">
        <f t="shared" si="215"/>
        <v>2.69</v>
      </c>
      <c r="P2995" s="48">
        <f t="shared" si="216"/>
        <v>2.69</v>
      </c>
      <c r="Q2995">
        <v>6.05</v>
      </c>
      <c r="R2995" s="45">
        <f>VLOOKUP(H2995,'[1]CALCUL AS et AN'!$A$2:$AU$889,46,FALSE)</f>
        <v>6.7249999999999996</v>
      </c>
      <c r="S2995" s="48">
        <f>VLOOKUP(H2995,'[1]CALCUL AS et AN'!$A$2:$AU$889,47,FALSE)</f>
        <v>6.7249999999999996</v>
      </c>
      <c r="T2995">
        <v>6.05</v>
      </c>
      <c r="U2995" s="45">
        <f t="shared" si="217"/>
        <v>6.7249999999999996</v>
      </c>
      <c r="V2995" s="48">
        <f t="shared" si="218"/>
        <v>6.7249999999999996</v>
      </c>
      <c r="W2995" t="s">
        <v>1361</v>
      </c>
      <c r="X2995" t="s">
        <v>951</v>
      </c>
    </row>
    <row r="2996" spans="1:24" outlineLevel="2">
      <c r="A2996" t="s">
        <v>2609</v>
      </c>
      <c r="B2996" s="73" t="str">
        <f t="shared" si="214"/>
        <v>ODPASA</v>
      </c>
      <c r="C2996" t="s">
        <v>1975</v>
      </c>
      <c r="D2996">
        <v>2</v>
      </c>
      <c r="E2996" t="s">
        <v>1976</v>
      </c>
      <c r="F2996">
        <v>7.73</v>
      </c>
      <c r="H2996" t="s">
        <v>1975</v>
      </c>
      <c r="I2996">
        <v>5.52</v>
      </c>
      <c r="J2996">
        <v>1</v>
      </c>
      <c r="K2996">
        <v>5.52</v>
      </c>
      <c r="L2996" s="45">
        <f>VLOOKUP(H2996,'[1]CALCUL AS et AN'!$A$2:$AU$889,24,FALSE)</f>
        <v>5.52</v>
      </c>
      <c r="M2996" s="48">
        <f>VLOOKUP(H2996,'[1]CALCUL AS et AN'!$A$2:$AU$889,28,FALSE)</f>
        <v>6.63</v>
      </c>
      <c r="N2996">
        <v>11.04</v>
      </c>
      <c r="O2996" s="45">
        <f t="shared" si="215"/>
        <v>11.04</v>
      </c>
      <c r="P2996" s="48">
        <f t="shared" si="216"/>
        <v>13.26</v>
      </c>
      <c r="Q2996">
        <v>7.73</v>
      </c>
      <c r="R2996" s="45">
        <f>VLOOKUP(H2996,'[1]CALCUL AS et AN'!$A$2:$AU$889,46,FALSE)</f>
        <v>8.2799999999999994</v>
      </c>
      <c r="S2996" s="48">
        <f>VLOOKUP(H2996,'[1]CALCUL AS et AN'!$A$2:$AU$889,47,FALSE)</f>
        <v>9.9450000000000003</v>
      </c>
      <c r="T2996">
        <v>15.46</v>
      </c>
      <c r="U2996" s="45">
        <f t="shared" si="217"/>
        <v>16.559999999999999</v>
      </c>
      <c r="V2996" s="48">
        <f t="shared" si="218"/>
        <v>19.89</v>
      </c>
      <c r="W2996" t="s">
        <v>1361</v>
      </c>
      <c r="X2996" t="s">
        <v>951</v>
      </c>
    </row>
    <row r="2997" spans="1:24" outlineLevel="2">
      <c r="A2997" t="s">
        <v>2609</v>
      </c>
      <c r="B2997" s="73" t="str">
        <f t="shared" si="214"/>
        <v>ODPASA</v>
      </c>
      <c r="C2997" t="s">
        <v>432</v>
      </c>
      <c r="D2997">
        <v>2</v>
      </c>
      <c r="E2997" t="s">
        <v>433</v>
      </c>
      <c r="F2997">
        <v>27</v>
      </c>
      <c r="H2997" t="s">
        <v>432</v>
      </c>
      <c r="I2997">
        <v>18.72</v>
      </c>
      <c r="J2997">
        <v>1</v>
      </c>
      <c r="K2997">
        <v>18.72</v>
      </c>
      <c r="L2997" s="45">
        <f>VLOOKUP(H2997,'[1]CALCUL AS et AN'!$A$2:$AU$889,24,FALSE)</f>
        <v>18.72</v>
      </c>
      <c r="M2997" s="48">
        <f>VLOOKUP(H2997,'[1]CALCUL AS et AN'!$A$2:$AU$889,28,FALSE)</f>
        <v>18.72</v>
      </c>
      <c r="N2997">
        <v>37.44</v>
      </c>
      <c r="O2997" s="45">
        <f t="shared" si="215"/>
        <v>37.44</v>
      </c>
      <c r="P2997" s="48">
        <f t="shared" si="216"/>
        <v>37.44</v>
      </c>
      <c r="Q2997">
        <v>27</v>
      </c>
      <c r="R2997" s="45">
        <f>VLOOKUP(H2997,'[1]CALCUL AS et AN'!$A$2:$AU$889,46,FALSE)</f>
        <v>28.08</v>
      </c>
      <c r="S2997" s="48">
        <f>VLOOKUP(H2997,'[1]CALCUL AS et AN'!$A$2:$AU$889,47,FALSE)</f>
        <v>28.08</v>
      </c>
      <c r="T2997">
        <v>54</v>
      </c>
      <c r="U2997" s="45">
        <f t="shared" si="217"/>
        <v>56.16</v>
      </c>
      <c r="V2997" s="48">
        <f t="shared" si="218"/>
        <v>56.16</v>
      </c>
      <c r="W2997" t="s">
        <v>1361</v>
      </c>
      <c r="X2997" t="s">
        <v>937</v>
      </c>
    </row>
    <row r="2998" spans="1:24" outlineLevel="1">
      <c r="A2998" s="73" t="s">
        <v>3283</v>
      </c>
      <c r="B2998" s="73" t="str">
        <f t="shared" si="214"/>
        <v>MCOFPRODPASA</v>
      </c>
      <c r="N2998">
        <f>SUBTOTAL(9,N2985:N2997)</f>
        <v>181.16499999999999</v>
      </c>
      <c r="O2998" s="45" t="e">
        <f>SUBTOTAL(9,O2985:O2997)</f>
        <v>#N/A</v>
      </c>
      <c r="P2998" s="48" t="e">
        <f>SUBTOTAL(9,P2985:P2997)</f>
        <v>#N/A</v>
      </c>
      <c r="T2998">
        <f>SUBTOTAL(9,T2985:T2997)</f>
        <v>271.23900000000003</v>
      </c>
      <c r="U2998" s="45" t="e">
        <f>SUBTOTAL(9,U2985:U2997)</f>
        <v>#N/A</v>
      </c>
      <c r="V2998" s="48" t="e">
        <f>SUBTOTAL(9,V2985:V2997)</f>
        <v>#N/A</v>
      </c>
    </row>
    <row r="2999" spans="1:24" outlineLevel="2">
      <c r="A2999" t="s">
        <v>2751</v>
      </c>
      <c r="B2999" s="73" t="str">
        <f t="shared" si="214"/>
        <v>2H1500</v>
      </c>
      <c r="C2999">
        <v>101006</v>
      </c>
      <c r="D2999">
        <v>2</v>
      </c>
      <c r="E2999" t="s">
        <v>1546</v>
      </c>
      <c r="F2999">
        <v>0.68</v>
      </c>
      <c r="H2999">
        <v>101006</v>
      </c>
      <c r="I2999">
        <v>0.23</v>
      </c>
      <c r="J2999">
        <v>1</v>
      </c>
      <c r="K2999">
        <v>0.23</v>
      </c>
      <c r="L2999" s="45">
        <f>VLOOKUP(H2999,'[1]CALCUL AS et AN'!$A$2:$AU$889,24,FALSE)</f>
        <v>0.22953999999999999</v>
      </c>
      <c r="M2999" s="48">
        <f>VLOOKUP(H2999,'[1]CALCUL AS et AN'!$A$2:$AU$889,28,FALSE)</f>
        <v>0.22953999999999999</v>
      </c>
      <c r="N2999">
        <v>0.46</v>
      </c>
      <c r="O2999" s="45">
        <f t="shared" si="215"/>
        <v>0.45907999999999999</v>
      </c>
      <c r="P2999" s="48">
        <f t="shared" si="216"/>
        <v>0.45907999999999999</v>
      </c>
      <c r="Q2999">
        <v>0.68</v>
      </c>
      <c r="R2999" s="45">
        <f>VLOOKUP(H2999,'[1]CALCUL AS et AN'!$A$2:$AU$889,46,FALSE)</f>
        <v>0.68862000000000001</v>
      </c>
      <c r="S2999" s="48">
        <f>VLOOKUP(H2999,'[1]CALCUL AS et AN'!$A$2:$AU$889,47,FALSE)</f>
        <v>0.68862000000000001</v>
      </c>
      <c r="T2999">
        <v>1.36</v>
      </c>
      <c r="U2999" s="45">
        <f t="shared" si="217"/>
        <v>1.37724</v>
      </c>
      <c r="V2999" s="48">
        <f t="shared" si="218"/>
        <v>1.37724</v>
      </c>
      <c r="W2999" t="s">
        <v>1361</v>
      </c>
      <c r="X2999" t="s">
        <v>951</v>
      </c>
    </row>
    <row r="3000" spans="1:24" outlineLevel="2">
      <c r="A3000" t="s">
        <v>2751</v>
      </c>
      <c r="B3000" s="73" t="str">
        <f t="shared" si="214"/>
        <v>2H1500</v>
      </c>
      <c r="C3000">
        <v>101007</v>
      </c>
      <c r="D3000">
        <v>2</v>
      </c>
      <c r="E3000" t="s">
        <v>1544</v>
      </c>
      <c r="F3000">
        <v>2.2400000000000002</v>
      </c>
      <c r="H3000">
        <v>101007</v>
      </c>
      <c r="I3000">
        <v>1.5</v>
      </c>
      <c r="J3000">
        <v>1</v>
      </c>
      <c r="K3000">
        <v>1.5</v>
      </c>
      <c r="L3000" s="45">
        <f>VLOOKUP(H3000,'[1]CALCUL AS et AN'!$A$2:$AU$889,24,FALSE)</f>
        <v>1.5</v>
      </c>
      <c r="M3000" s="48">
        <f>VLOOKUP(H3000,'[1]CALCUL AS et AN'!$A$2:$AU$889,28,FALSE)</f>
        <v>1.5</v>
      </c>
      <c r="N3000">
        <v>3</v>
      </c>
      <c r="O3000" s="45">
        <f t="shared" si="215"/>
        <v>3</v>
      </c>
      <c r="P3000" s="48">
        <f t="shared" si="216"/>
        <v>3</v>
      </c>
      <c r="Q3000">
        <v>2.2400000000000002</v>
      </c>
      <c r="R3000" s="45">
        <f>VLOOKUP(H3000,'[1]CALCUL AS et AN'!$A$2:$AU$889,46,FALSE)</f>
        <v>2.25</v>
      </c>
      <c r="S3000" s="48">
        <f>VLOOKUP(H3000,'[1]CALCUL AS et AN'!$A$2:$AU$889,47,FALSE)</f>
        <v>2.25</v>
      </c>
      <c r="T3000">
        <v>4.4800000000000004</v>
      </c>
      <c r="U3000" s="45">
        <f t="shared" si="217"/>
        <v>4.5</v>
      </c>
      <c r="V3000" s="48">
        <f t="shared" si="218"/>
        <v>4.5</v>
      </c>
      <c r="W3000" t="s">
        <v>1361</v>
      </c>
      <c r="X3000" t="s">
        <v>951</v>
      </c>
    </row>
    <row r="3001" spans="1:24" outlineLevel="2">
      <c r="A3001" t="s">
        <v>2751</v>
      </c>
      <c r="B3001" s="73" t="str">
        <f t="shared" si="214"/>
        <v>2H1500</v>
      </c>
      <c r="C3001" t="s">
        <v>1665</v>
      </c>
      <c r="D3001">
        <v>2</v>
      </c>
      <c r="E3001" t="s">
        <v>1666</v>
      </c>
      <c r="F3001">
        <v>2.85</v>
      </c>
      <c r="H3001" t="s">
        <v>1665</v>
      </c>
      <c r="I3001">
        <v>2.19</v>
      </c>
      <c r="J3001">
        <v>1</v>
      </c>
      <c r="K3001">
        <v>2.19</v>
      </c>
      <c r="L3001" s="45">
        <f>VLOOKUP(H3001,'[1]CALCUL AS et AN'!$A$2:$AU$889,24,FALSE)</f>
        <v>2.19</v>
      </c>
      <c r="M3001" s="48">
        <f>VLOOKUP(H3001,'[1]CALCUL AS et AN'!$A$2:$AU$889,28,FALSE)</f>
        <v>2.19</v>
      </c>
      <c r="N3001">
        <v>4.38</v>
      </c>
      <c r="O3001" s="45">
        <f t="shared" si="215"/>
        <v>4.38</v>
      </c>
      <c r="P3001" s="48">
        <f t="shared" si="216"/>
        <v>4.38</v>
      </c>
      <c r="Q3001">
        <v>2.85</v>
      </c>
      <c r="R3001" s="45">
        <f>VLOOKUP(H3001,'[1]CALCUL AS et AN'!$A$2:$AU$889,46,FALSE)</f>
        <v>2.9127000000000001</v>
      </c>
      <c r="S3001" s="48">
        <f>VLOOKUP(H3001,'[1]CALCUL AS et AN'!$A$2:$AU$889,47,FALSE)</f>
        <v>2.9127000000000001</v>
      </c>
      <c r="T3001">
        <v>5.7</v>
      </c>
      <c r="U3001" s="45">
        <f t="shared" si="217"/>
        <v>5.8254000000000001</v>
      </c>
      <c r="V3001" s="48">
        <f t="shared" si="218"/>
        <v>5.8254000000000001</v>
      </c>
      <c r="W3001" t="s">
        <v>1361</v>
      </c>
      <c r="X3001" t="s">
        <v>951</v>
      </c>
    </row>
    <row r="3002" spans="1:24" outlineLevel="2">
      <c r="A3002" t="s">
        <v>2751</v>
      </c>
      <c r="B3002" s="73" t="str">
        <f t="shared" si="214"/>
        <v>2H1500</v>
      </c>
      <c r="C3002" t="s">
        <v>1537</v>
      </c>
      <c r="D3002">
        <v>2.2000000000000002</v>
      </c>
      <c r="E3002" t="s">
        <v>1538</v>
      </c>
      <c r="F3002">
        <v>4.3499999999999996</v>
      </c>
      <c r="H3002" t="s">
        <v>1537</v>
      </c>
      <c r="I3002">
        <v>2.9</v>
      </c>
      <c r="J3002">
        <v>1</v>
      </c>
      <c r="K3002">
        <v>2.9</v>
      </c>
      <c r="L3002" s="45">
        <f>VLOOKUP(H3002,'[1]CALCUL AS et AN'!$A$2:$AU$889,24,FALSE)</f>
        <v>2.9</v>
      </c>
      <c r="M3002" s="48">
        <f>VLOOKUP(H3002,'[1]CALCUL AS et AN'!$A$2:$AU$889,28,FALSE)</f>
        <v>2.9</v>
      </c>
      <c r="N3002">
        <v>6.38</v>
      </c>
      <c r="O3002" s="45">
        <f t="shared" si="215"/>
        <v>6.38</v>
      </c>
      <c r="P3002" s="48">
        <f t="shared" si="216"/>
        <v>6.38</v>
      </c>
      <c r="Q3002">
        <v>4.3499999999999996</v>
      </c>
      <c r="R3002" s="45">
        <f>VLOOKUP(H3002,'[1]CALCUL AS et AN'!$A$2:$AU$889,46,FALSE)</f>
        <v>4.3499999999999996</v>
      </c>
      <c r="S3002" s="48">
        <f>VLOOKUP(H3002,'[1]CALCUL AS et AN'!$A$2:$AU$889,47,FALSE)</f>
        <v>4.3499999999999996</v>
      </c>
      <c r="T3002">
        <v>9.57</v>
      </c>
      <c r="U3002" s="45">
        <f t="shared" si="217"/>
        <v>9.57</v>
      </c>
      <c r="V3002" s="48">
        <f t="shared" si="218"/>
        <v>9.57</v>
      </c>
      <c r="W3002" t="s">
        <v>1361</v>
      </c>
      <c r="X3002" t="s">
        <v>951</v>
      </c>
    </row>
    <row r="3003" spans="1:24" outlineLevel="2">
      <c r="A3003" t="s">
        <v>2751</v>
      </c>
      <c r="B3003" s="73" t="str">
        <f t="shared" si="214"/>
        <v>2H1500</v>
      </c>
      <c r="D3003">
        <v>8</v>
      </c>
      <c r="E3003" t="s">
        <v>2088</v>
      </c>
      <c r="F3003">
        <v>6.8000000000000005E-2</v>
      </c>
      <c r="H3003">
        <v>8210603018</v>
      </c>
      <c r="I3003">
        <v>0.11</v>
      </c>
      <c r="J3003">
        <v>1</v>
      </c>
      <c r="K3003">
        <v>0.11</v>
      </c>
      <c r="L3003" s="45">
        <f>VLOOKUP(H3003,'[1]CALCUL AS et AN'!$A$2:$AU$889,24,FALSE)</f>
        <v>0.108</v>
      </c>
      <c r="M3003" s="48">
        <f>VLOOKUP(H3003,'[1]CALCUL AS et AN'!$A$2:$AU$889,28,FALSE)</f>
        <v>0.108</v>
      </c>
      <c r="N3003">
        <v>0.88</v>
      </c>
      <c r="O3003" s="45">
        <f t="shared" si="215"/>
        <v>0.86399999999999999</v>
      </c>
      <c r="P3003" s="48">
        <f t="shared" si="216"/>
        <v>0.86399999999999999</v>
      </c>
      <c r="Q3003">
        <v>6.8000000000000005E-2</v>
      </c>
      <c r="R3003" s="45">
        <f>VLOOKUP(H3003,'[1]CALCUL AS et AN'!$A$2:$AU$889,46,FALSE)</f>
        <v>0.16200000000000001</v>
      </c>
      <c r="S3003" s="48">
        <f>VLOOKUP(H3003,'[1]CALCUL AS et AN'!$A$2:$AU$889,47,FALSE)</f>
        <v>0.16200000000000001</v>
      </c>
      <c r="T3003">
        <v>0.54400000000000004</v>
      </c>
      <c r="U3003" s="45">
        <f t="shared" si="217"/>
        <v>1.296</v>
      </c>
      <c r="V3003" s="48">
        <f t="shared" si="218"/>
        <v>1.296</v>
      </c>
      <c r="W3003" t="s">
        <v>1361</v>
      </c>
      <c r="X3003" t="s">
        <v>951</v>
      </c>
    </row>
    <row r="3004" spans="1:24" outlineLevel="2">
      <c r="A3004" t="s">
        <v>2751</v>
      </c>
      <c r="B3004" s="73" t="str">
        <f t="shared" si="214"/>
        <v>2H1500</v>
      </c>
      <c r="C3004">
        <v>8535000618</v>
      </c>
      <c r="D3004">
        <v>2</v>
      </c>
      <c r="E3004" t="s">
        <v>2275</v>
      </c>
      <c r="F3004">
        <v>0.05</v>
      </c>
      <c r="H3004">
        <v>8535000618</v>
      </c>
      <c r="I3004">
        <v>3.0000000000000001E-3</v>
      </c>
      <c r="J3004">
        <v>1</v>
      </c>
      <c r="K3004">
        <v>3.0000000000000001E-3</v>
      </c>
      <c r="L3004" s="45">
        <f>VLOOKUP(H3004,'[1]CALCUL AS et AN'!$A$2:$AU$889,24,FALSE)</f>
        <v>3.04E-2</v>
      </c>
      <c r="M3004" s="48">
        <f>VLOOKUP(H3004,'[1]CALCUL AS et AN'!$A$2:$AU$889,28,FALSE)</f>
        <v>3.04E-2</v>
      </c>
      <c r="N3004">
        <v>6.0000000000000001E-3</v>
      </c>
      <c r="O3004" s="45">
        <f t="shared" si="215"/>
        <v>6.08E-2</v>
      </c>
      <c r="P3004" s="48">
        <f t="shared" si="216"/>
        <v>6.08E-2</v>
      </c>
      <c r="Q3004">
        <v>0.05</v>
      </c>
      <c r="R3004" s="45">
        <f>VLOOKUP(H3004,'[1]CALCUL AS et AN'!$A$2:$AU$889,46,FALSE)</f>
        <v>5.3199999999999997E-2</v>
      </c>
      <c r="S3004" s="48">
        <f>VLOOKUP(H3004,'[1]CALCUL AS et AN'!$A$2:$AU$889,47,FALSE)</f>
        <v>5.3199999999999997E-2</v>
      </c>
      <c r="T3004">
        <v>0.1</v>
      </c>
      <c r="U3004" s="45">
        <f t="shared" si="217"/>
        <v>0.10639999999999999</v>
      </c>
      <c r="V3004" s="48">
        <f t="shared" si="218"/>
        <v>0.10639999999999999</v>
      </c>
      <c r="W3004" t="s">
        <v>1361</v>
      </c>
      <c r="X3004" t="s">
        <v>951</v>
      </c>
    </row>
    <row r="3005" spans="1:24" outlineLevel="2">
      <c r="A3005" t="s">
        <v>2751</v>
      </c>
      <c r="B3005" s="73" t="str">
        <f t="shared" si="214"/>
        <v>2H1500</v>
      </c>
      <c r="C3005">
        <v>9600000618</v>
      </c>
      <c r="D3005">
        <v>2</v>
      </c>
      <c r="E3005" t="s">
        <v>2044</v>
      </c>
      <c r="F3005">
        <v>1.57</v>
      </c>
      <c r="H3005">
        <v>9600000618</v>
      </c>
      <c r="I3005">
        <v>0.8</v>
      </c>
      <c r="J3005">
        <v>1</v>
      </c>
      <c r="K3005">
        <v>0.8</v>
      </c>
      <c r="L3005" s="45">
        <f>VLOOKUP(H3005,'[1]CALCUL AS et AN'!$A$2:$AU$889,24,FALSE)</f>
        <v>0.80289999999999995</v>
      </c>
      <c r="M3005" s="48">
        <f>VLOOKUP(H3005,'[1]CALCUL AS et AN'!$A$2:$AU$889,28,FALSE)</f>
        <v>0.80289999999999995</v>
      </c>
      <c r="N3005">
        <v>1.6</v>
      </c>
      <c r="O3005" s="45">
        <f t="shared" si="215"/>
        <v>1.6057999999999999</v>
      </c>
      <c r="P3005" s="48">
        <f t="shared" si="216"/>
        <v>1.6057999999999999</v>
      </c>
      <c r="Q3005">
        <v>1.57</v>
      </c>
      <c r="R3005" s="45">
        <f>VLOOKUP(H3005,'[1]CALCUL AS et AN'!$A$2:$AU$889,46,FALSE)</f>
        <v>1.6057999999999999</v>
      </c>
      <c r="S3005" s="48">
        <f>VLOOKUP(H3005,'[1]CALCUL AS et AN'!$A$2:$AU$889,47,FALSE)</f>
        <v>1.6057999999999999</v>
      </c>
      <c r="T3005">
        <v>3.14</v>
      </c>
      <c r="U3005" s="45">
        <f t="shared" si="217"/>
        <v>3.2115999999999998</v>
      </c>
      <c r="V3005" s="48">
        <f t="shared" si="218"/>
        <v>3.2115999999999998</v>
      </c>
      <c r="W3005" t="s">
        <v>1361</v>
      </c>
      <c r="X3005" t="s">
        <v>951</v>
      </c>
    </row>
    <row r="3006" spans="1:24" outlineLevel="2">
      <c r="A3006" t="s">
        <v>2751</v>
      </c>
      <c r="B3006" s="73" t="str">
        <f t="shared" si="214"/>
        <v>2H1500</v>
      </c>
      <c r="C3006" t="s">
        <v>590</v>
      </c>
      <c r="D3006">
        <v>3</v>
      </c>
      <c r="E3006" t="s">
        <v>1653</v>
      </c>
      <c r="F3006">
        <v>0.47</v>
      </c>
      <c r="H3006" t="s">
        <v>590</v>
      </c>
      <c r="I3006">
        <v>0.4</v>
      </c>
      <c r="J3006">
        <v>1</v>
      </c>
      <c r="K3006">
        <v>0.4</v>
      </c>
      <c r="L3006" s="45">
        <f>VLOOKUP(H3006,'[1]CALCUL AS et AN'!$A$2:$AU$889,24,FALSE)</f>
        <v>0.39700000000000002</v>
      </c>
      <c r="M3006" s="48">
        <f>VLOOKUP(H3006,'[1]CALCUL AS et AN'!$A$2:$AU$889,28,FALSE)</f>
        <v>0.437</v>
      </c>
      <c r="N3006">
        <v>1.2000000000000002</v>
      </c>
      <c r="O3006" s="45">
        <f t="shared" si="215"/>
        <v>1.1910000000000001</v>
      </c>
      <c r="P3006" s="48">
        <f t="shared" si="216"/>
        <v>1.3109999999999999</v>
      </c>
      <c r="Q3006">
        <v>0.47</v>
      </c>
      <c r="R3006" s="45">
        <f>VLOOKUP(H3006,'[1]CALCUL AS et AN'!$A$2:$AU$889,46,FALSE)</f>
        <v>0.49625000000000002</v>
      </c>
      <c r="S3006" s="48">
        <f>VLOOKUP(H3006,'[1]CALCUL AS et AN'!$A$2:$AU$889,47,FALSE)</f>
        <v>0.54625000000000001</v>
      </c>
      <c r="T3006">
        <v>1.41</v>
      </c>
      <c r="U3006" s="45">
        <f t="shared" si="217"/>
        <v>1.48875</v>
      </c>
      <c r="V3006" s="48">
        <f t="shared" si="218"/>
        <v>1.6387499999999999</v>
      </c>
      <c r="W3006" t="s">
        <v>1361</v>
      </c>
      <c r="X3006" t="s">
        <v>937</v>
      </c>
    </row>
    <row r="3007" spans="1:24" outlineLevel="2">
      <c r="A3007" t="s">
        <v>2751</v>
      </c>
      <c r="B3007" s="73" t="str">
        <f t="shared" si="214"/>
        <v>2H1500</v>
      </c>
      <c r="C3007" t="s">
        <v>1684</v>
      </c>
      <c r="D3007">
        <v>1</v>
      </c>
      <c r="E3007" t="s">
        <v>3265</v>
      </c>
      <c r="F3007">
        <v>0.86</v>
      </c>
      <c r="H3007" t="s">
        <v>1684</v>
      </c>
      <c r="I3007">
        <v>0.69</v>
      </c>
      <c r="J3007">
        <v>1</v>
      </c>
      <c r="K3007">
        <v>0.69</v>
      </c>
      <c r="L3007" s="45">
        <f>VLOOKUP(H3007,'[1]CALCUL AS et AN'!$A$2:$AU$889,24,FALSE)</f>
        <v>0.68500000000000005</v>
      </c>
      <c r="M3007" s="48">
        <f>VLOOKUP(H3007,'[1]CALCUL AS et AN'!$A$2:$AU$889,28,FALSE)</f>
        <v>0.68500000000000005</v>
      </c>
      <c r="N3007">
        <v>0.69</v>
      </c>
      <c r="O3007" s="45">
        <f t="shared" si="215"/>
        <v>0.68500000000000005</v>
      </c>
      <c r="P3007" s="48">
        <f t="shared" si="216"/>
        <v>0.68500000000000005</v>
      </c>
      <c r="Q3007">
        <v>0.86</v>
      </c>
      <c r="R3007" s="45">
        <f>VLOOKUP(H3007,'[1]CALCUL AS et AN'!$A$2:$AU$889,46,FALSE)</f>
        <v>0.91105000000000014</v>
      </c>
      <c r="S3007" s="48">
        <f>VLOOKUP(H3007,'[1]CALCUL AS et AN'!$A$2:$AU$889,47,FALSE)</f>
        <v>0.91105000000000014</v>
      </c>
      <c r="T3007">
        <v>0.86</v>
      </c>
      <c r="U3007" s="45">
        <f t="shared" si="217"/>
        <v>0.91105000000000014</v>
      </c>
      <c r="V3007" s="48">
        <f t="shared" si="218"/>
        <v>0.91105000000000014</v>
      </c>
      <c r="W3007" t="s">
        <v>1361</v>
      </c>
      <c r="X3007" t="s">
        <v>951</v>
      </c>
    </row>
    <row r="3008" spans="1:24" outlineLevel="2">
      <c r="A3008" t="s">
        <v>2751</v>
      </c>
      <c r="B3008" s="73" t="str">
        <f t="shared" si="214"/>
        <v>2H1500</v>
      </c>
      <c r="C3008" t="s">
        <v>616</v>
      </c>
      <c r="D3008">
        <v>1</v>
      </c>
      <c r="E3008" t="s">
        <v>1916</v>
      </c>
      <c r="F3008">
        <v>2.91</v>
      </c>
      <c r="H3008" t="s">
        <v>616</v>
      </c>
      <c r="I3008">
        <v>2.38</v>
      </c>
      <c r="J3008">
        <v>1</v>
      </c>
      <c r="K3008">
        <v>2.38</v>
      </c>
      <c r="L3008" s="45">
        <f>VLOOKUP(H3008,'[1]CALCUL AS et AN'!$A$2:$AU$889,24,FALSE)</f>
        <v>2.3809999999999998</v>
      </c>
      <c r="M3008" s="48">
        <f>VLOOKUP(H3008,'[1]CALCUL AS et AN'!$A$2:$AU$889,28,FALSE)</f>
        <v>2.2839999999999998</v>
      </c>
      <c r="N3008">
        <v>2.38</v>
      </c>
      <c r="O3008" s="45">
        <f t="shared" si="215"/>
        <v>2.3809999999999998</v>
      </c>
      <c r="P3008" s="48">
        <f t="shared" si="216"/>
        <v>2.2839999999999998</v>
      </c>
      <c r="Q3008">
        <v>3.13</v>
      </c>
      <c r="R3008" s="45">
        <f>VLOOKUP(H3008,'[1]CALCUL AS et AN'!$A$2:$AU$889,46,FALSE)</f>
        <v>3.1667299999999998</v>
      </c>
      <c r="S3008" s="48">
        <f>VLOOKUP(H3008,'[1]CALCUL AS et AN'!$A$2:$AU$889,47,FALSE)</f>
        <v>3.0377199999999998</v>
      </c>
      <c r="T3008">
        <v>3.13</v>
      </c>
      <c r="U3008" s="45">
        <f t="shared" si="217"/>
        <v>3.1667299999999998</v>
      </c>
      <c r="V3008" s="48">
        <f t="shared" si="218"/>
        <v>3.0377199999999998</v>
      </c>
      <c r="W3008" t="s">
        <v>1361</v>
      </c>
      <c r="X3008" t="s">
        <v>937</v>
      </c>
    </row>
    <row r="3009" spans="1:24" outlineLevel="2">
      <c r="A3009" t="s">
        <v>2751</v>
      </c>
      <c r="B3009" s="73" t="str">
        <f t="shared" si="214"/>
        <v>2H1500</v>
      </c>
      <c r="C3009" t="s">
        <v>620</v>
      </c>
      <c r="D3009">
        <v>1</v>
      </c>
      <c r="E3009" t="s">
        <v>1917</v>
      </c>
      <c r="F3009">
        <v>2.56</v>
      </c>
      <c r="H3009" t="s">
        <v>620</v>
      </c>
      <c r="I3009">
        <v>1.98</v>
      </c>
      <c r="J3009">
        <v>1</v>
      </c>
      <c r="K3009">
        <v>1.98</v>
      </c>
      <c r="L3009" s="45">
        <f>VLOOKUP(H3009,'[1]CALCUL AS et AN'!$A$2:$AU$889,24,FALSE)</f>
        <v>1.9830000000000001</v>
      </c>
      <c r="M3009" s="48">
        <f>VLOOKUP(H3009,'[1]CALCUL AS et AN'!$A$2:$AU$889,28,FALSE)</f>
        <v>1.93</v>
      </c>
      <c r="N3009">
        <v>1.98</v>
      </c>
      <c r="O3009" s="45">
        <f t="shared" si="215"/>
        <v>1.9830000000000001</v>
      </c>
      <c r="P3009" s="48">
        <f t="shared" si="216"/>
        <v>1.93</v>
      </c>
      <c r="Q3009">
        <v>2.75</v>
      </c>
      <c r="R3009" s="45">
        <f>VLOOKUP(H3009,'[1]CALCUL AS et AN'!$A$2:$AU$889,46,FALSE)</f>
        <v>2.9744999999999999</v>
      </c>
      <c r="S3009" s="48">
        <f>VLOOKUP(H3009,'[1]CALCUL AS et AN'!$A$2:$AU$889,47,FALSE)</f>
        <v>2.895</v>
      </c>
      <c r="T3009">
        <v>2.75</v>
      </c>
      <c r="U3009" s="45">
        <f t="shared" si="217"/>
        <v>2.9744999999999999</v>
      </c>
      <c r="V3009" s="48">
        <f t="shared" si="218"/>
        <v>2.895</v>
      </c>
      <c r="W3009" t="s">
        <v>1361</v>
      </c>
      <c r="X3009" t="s">
        <v>937</v>
      </c>
    </row>
    <row r="3010" spans="1:24" outlineLevel="2">
      <c r="A3010" t="s">
        <v>2751</v>
      </c>
      <c r="B3010" s="73" t="str">
        <f t="shared" si="214"/>
        <v>2H1500</v>
      </c>
      <c r="C3010" t="s">
        <v>2609</v>
      </c>
      <c r="D3010">
        <v>1</v>
      </c>
      <c r="E3010" t="s">
        <v>2610</v>
      </c>
      <c r="F3010">
        <v>271</v>
      </c>
      <c r="H3010" t="s">
        <v>2609</v>
      </c>
      <c r="I3010">
        <v>181.16500000000002</v>
      </c>
      <c r="J3010">
        <v>1</v>
      </c>
      <c r="K3010">
        <v>181.16500000000002</v>
      </c>
      <c r="L3010" s="45" t="e">
        <f>VLOOKUP(H3010,'[1]CALCUL AS et AN'!$A$2:$AU$889,24,FALSE)</f>
        <v>#N/A</v>
      </c>
      <c r="M3010" s="48" t="e">
        <f>VLOOKUP(H3010,'[1]CALCUL AS et AN'!$A$2:$AU$889,28,FALSE)</f>
        <v>#N/A</v>
      </c>
      <c r="N3010">
        <v>181.16500000000002</v>
      </c>
      <c r="O3010" s="45" t="e">
        <f t="shared" si="215"/>
        <v>#N/A</v>
      </c>
      <c r="P3010" s="48" t="e">
        <f t="shared" si="216"/>
        <v>#N/A</v>
      </c>
      <c r="Q3010">
        <v>271</v>
      </c>
      <c r="R3010" s="45" t="e">
        <f>VLOOKUP(H3010,'[1]CALCUL AS et AN'!$A$2:$AU$889,46,FALSE)</f>
        <v>#N/A</v>
      </c>
      <c r="S3010" s="48" t="e">
        <f>VLOOKUP(H3010,'[1]CALCUL AS et AN'!$A$2:$AU$889,47,FALSE)</f>
        <v>#N/A</v>
      </c>
      <c r="T3010">
        <v>271</v>
      </c>
      <c r="U3010" s="45" t="e">
        <f t="shared" si="217"/>
        <v>#N/A</v>
      </c>
      <c r="V3010" s="48" t="e">
        <f t="shared" si="218"/>
        <v>#N/A</v>
      </c>
      <c r="W3010" t="s">
        <v>1361</v>
      </c>
      <c r="X3010" t="s">
        <v>1361</v>
      </c>
    </row>
    <row r="3011" spans="1:24" outlineLevel="2">
      <c r="A3011" t="s">
        <v>2751</v>
      </c>
      <c r="B3011" s="73" t="str">
        <f t="shared" si="214"/>
        <v>2H1500</v>
      </c>
      <c r="C3011" t="s">
        <v>440</v>
      </c>
      <c r="D3011">
        <v>2</v>
      </c>
      <c r="E3011" t="s">
        <v>441</v>
      </c>
      <c r="F3011">
        <v>11.25</v>
      </c>
      <c r="H3011" t="s">
        <v>440</v>
      </c>
      <c r="I3011">
        <v>7.4</v>
      </c>
      <c r="J3011">
        <v>1</v>
      </c>
      <c r="K3011">
        <v>7.4</v>
      </c>
      <c r="L3011" s="45">
        <f>VLOOKUP(H3011,'[1]CALCUL AS et AN'!$A$2:$AU$889,24,FALSE)</f>
        <v>7.4</v>
      </c>
      <c r="M3011" s="48">
        <f>VLOOKUP(H3011,'[1]CALCUL AS et AN'!$A$2:$AU$889,28,FALSE)</f>
        <v>7.4</v>
      </c>
      <c r="N3011">
        <v>14.8</v>
      </c>
      <c r="O3011" s="45">
        <f t="shared" si="215"/>
        <v>14.8</v>
      </c>
      <c r="P3011" s="48">
        <f t="shared" si="216"/>
        <v>14.8</v>
      </c>
      <c r="Q3011">
        <v>11.25</v>
      </c>
      <c r="R3011" s="45">
        <f>VLOOKUP(H3011,'[1]CALCUL AS et AN'!$A$2:$AU$889,46,FALSE)</f>
        <v>11.100000000000001</v>
      </c>
      <c r="S3011" s="48">
        <f>VLOOKUP(H3011,'[1]CALCUL AS et AN'!$A$2:$AU$889,47,FALSE)</f>
        <v>11.100000000000001</v>
      </c>
      <c r="T3011">
        <v>22.5</v>
      </c>
      <c r="U3011" s="45">
        <f t="shared" si="217"/>
        <v>22.200000000000003</v>
      </c>
      <c r="V3011" s="48">
        <f t="shared" si="218"/>
        <v>22.200000000000003</v>
      </c>
      <c r="W3011" t="s">
        <v>1361</v>
      </c>
      <c r="X3011" t="s">
        <v>937</v>
      </c>
    </row>
    <row r="3012" spans="1:24" outlineLevel="2">
      <c r="A3012" t="s">
        <v>2751</v>
      </c>
      <c r="B3012" s="73" t="str">
        <f t="shared" si="214"/>
        <v>2H1500</v>
      </c>
      <c r="C3012" t="s">
        <v>1488</v>
      </c>
      <c r="D3012">
        <v>1</v>
      </c>
      <c r="E3012" t="s">
        <v>1489</v>
      </c>
      <c r="F3012">
        <v>232.7</v>
      </c>
      <c r="H3012" t="s">
        <v>1488</v>
      </c>
      <c r="I3012">
        <v>134.9</v>
      </c>
      <c r="J3012">
        <v>1</v>
      </c>
      <c r="K3012">
        <v>134.9</v>
      </c>
      <c r="L3012" s="45">
        <f>VLOOKUP(H3012,'[1]CALCUL AS et AN'!$A$2:$AU$889,24,FALSE)</f>
        <v>134.9</v>
      </c>
      <c r="M3012" s="48">
        <f>VLOOKUP(H3012,'[1]CALCUL AS et AN'!$A$2:$AU$889,28,FALSE)</f>
        <v>134.9</v>
      </c>
      <c r="N3012">
        <v>134.9</v>
      </c>
      <c r="O3012" s="45">
        <f t="shared" si="215"/>
        <v>134.9</v>
      </c>
      <c r="P3012" s="48">
        <f t="shared" si="216"/>
        <v>134.9</v>
      </c>
      <c r="Q3012">
        <v>232.7</v>
      </c>
      <c r="R3012" s="45">
        <f>VLOOKUP(H3012,'[1]CALCUL AS et AN'!$A$2:$AU$889,46,FALSE)</f>
        <v>0</v>
      </c>
      <c r="S3012" s="48">
        <f>VLOOKUP(H3012,'[1]CALCUL AS et AN'!$A$2:$AU$889,47,FALSE)</f>
        <v>0</v>
      </c>
      <c r="T3012">
        <v>232.7</v>
      </c>
      <c r="U3012" s="45">
        <f t="shared" si="217"/>
        <v>0</v>
      </c>
      <c r="V3012" s="48">
        <f t="shared" si="218"/>
        <v>0</v>
      </c>
      <c r="W3012" t="s">
        <v>1361</v>
      </c>
      <c r="X3012" t="s">
        <v>951</v>
      </c>
    </row>
    <row r="3013" spans="1:24" outlineLevel="2">
      <c r="A3013" t="s">
        <v>2751</v>
      </c>
      <c r="B3013" s="73" t="str">
        <f t="shared" si="214"/>
        <v>2H1500</v>
      </c>
      <c r="C3013" t="s">
        <v>472</v>
      </c>
      <c r="D3013">
        <v>3</v>
      </c>
      <c r="E3013" t="s">
        <v>993</v>
      </c>
      <c r="F3013">
        <v>4.87</v>
      </c>
      <c r="H3013" t="s">
        <v>472</v>
      </c>
      <c r="I3013">
        <v>0.94</v>
      </c>
      <c r="J3013">
        <v>1</v>
      </c>
      <c r="K3013">
        <v>0.94</v>
      </c>
      <c r="L3013" s="45">
        <f>VLOOKUP(H3013,'[1]CALCUL AS et AN'!$A$2:$AU$889,24,FALSE)</f>
        <v>2.1800000000000002</v>
      </c>
      <c r="M3013" s="48">
        <f>VLOOKUP(H3013,'[1]CALCUL AS et AN'!$A$2:$AU$889,28,FALSE)</f>
        <v>0.94</v>
      </c>
      <c r="N3013">
        <v>2.82</v>
      </c>
      <c r="O3013" s="45">
        <f t="shared" si="215"/>
        <v>6.5400000000000009</v>
      </c>
      <c r="P3013" s="48">
        <f t="shared" si="216"/>
        <v>2.82</v>
      </c>
      <c r="Q3013">
        <v>4.87</v>
      </c>
      <c r="R3013" s="45">
        <f>VLOOKUP(H3013,'[1]CALCUL AS et AN'!$A$2:$AU$889,46,FALSE)</f>
        <v>4.9050000000000002</v>
      </c>
      <c r="S3013" s="48">
        <f>VLOOKUP(H3013,'[1]CALCUL AS et AN'!$A$2:$AU$889,47,FALSE)</f>
        <v>2.1149999999999998</v>
      </c>
      <c r="T3013">
        <v>14.61</v>
      </c>
      <c r="U3013" s="45">
        <f t="shared" si="217"/>
        <v>14.715</v>
      </c>
      <c r="V3013" s="48">
        <f t="shared" si="218"/>
        <v>6.3449999999999989</v>
      </c>
      <c r="W3013" t="s">
        <v>1361</v>
      </c>
      <c r="X3013" t="s">
        <v>937</v>
      </c>
    </row>
    <row r="3014" spans="1:24" outlineLevel="2">
      <c r="A3014" t="s">
        <v>2751</v>
      </c>
      <c r="B3014" s="73" t="str">
        <f t="shared" si="214"/>
        <v>2H1500</v>
      </c>
      <c r="C3014" t="s">
        <v>2410</v>
      </c>
      <c r="D3014">
        <v>2</v>
      </c>
      <c r="E3014" t="s">
        <v>2411</v>
      </c>
      <c r="F3014">
        <v>75</v>
      </c>
      <c r="H3014" t="s">
        <v>2410</v>
      </c>
      <c r="I3014">
        <v>50</v>
      </c>
      <c r="J3014">
        <v>1</v>
      </c>
      <c r="K3014">
        <v>50</v>
      </c>
      <c r="L3014" s="45">
        <f>VLOOKUP(H3014,'[1]CALCUL AS et AN'!$A$2:$AU$889,24,FALSE)</f>
        <v>50</v>
      </c>
      <c r="M3014" s="48">
        <f>VLOOKUP(H3014,'[1]CALCUL AS et AN'!$A$2:$AU$889,28,FALSE)</f>
        <v>50</v>
      </c>
      <c r="N3014">
        <v>100</v>
      </c>
      <c r="O3014" s="45">
        <f t="shared" si="215"/>
        <v>100</v>
      </c>
      <c r="P3014" s="48">
        <f t="shared" si="216"/>
        <v>100</v>
      </c>
      <c r="Q3014">
        <v>75</v>
      </c>
      <c r="R3014" s="45">
        <f>VLOOKUP(H3014,'[1]CALCUL AS et AN'!$A$2:$AU$889,46,FALSE)</f>
        <v>75</v>
      </c>
      <c r="S3014" s="48">
        <f>VLOOKUP(H3014,'[1]CALCUL AS et AN'!$A$2:$AU$889,47,FALSE)</f>
        <v>75</v>
      </c>
      <c r="T3014">
        <v>150</v>
      </c>
      <c r="U3014" s="45">
        <f t="shared" si="217"/>
        <v>150</v>
      </c>
      <c r="V3014" s="48">
        <f t="shared" si="218"/>
        <v>150</v>
      </c>
      <c r="W3014" t="s">
        <v>1361</v>
      </c>
      <c r="X3014" t="s">
        <v>951</v>
      </c>
    </row>
    <row r="3015" spans="1:24" outlineLevel="2">
      <c r="A3015" t="s">
        <v>2751</v>
      </c>
      <c r="B3015" s="73" t="str">
        <f t="shared" si="214"/>
        <v>2H1500</v>
      </c>
      <c r="C3015" t="s">
        <v>520</v>
      </c>
      <c r="D3015">
        <v>1</v>
      </c>
      <c r="E3015" t="s">
        <v>521</v>
      </c>
      <c r="F3015">
        <v>95.85</v>
      </c>
      <c r="H3015" t="s">
        <v>520</v>
      </c>
      <c r="I3015">
        <v>63.9</v>
      </c>
      <c r="J3015">
        <v>1</v>
      </c>
      <c r="K3015">
        <v>63.9</v>
      </c>
      <c r="L3015" s="45">
        <f>VLOOKUP(H3015,'[1]CALCUL AS et AN'!$A$2:$AU$889,24,FALSE)</f>
        <v>63.9</v>
      </c>
      <c r="M3015" s="48">
        <f>VLOOKUP(H3015,'[1]CALCUL AS et AN'!$A$2:$AU$889,28,FALSE)</f>
        <v>63.9</v>
      </c>
      <c r="N3015">
        <v>63.9</v>
      </c>
      <c r="O3015" s="45">
        <f t="shared" si="215"/>
        <v>63.9</v>
      </c>
      <c r="P3015" s="48">
        <f t="shared" si="216"/>
        <v>63.9</v>
      </c>
      <c r="Q3015">
        <v>95.85</v>
      </c>
      <c r="R3015" s="45">
        <f>VLOOKUP(H3015,'[1]CALCUL AS et AN'!$A$2:$AU$889,46,FALSE)</f>
        <v>95.85</v>
      </c>
      <c r="S3015" s="48">
        <f>VLOOKUP(H3015,'[1]CALCUL AS et AN'!$A$2:$AU$889,47,FALSE)</f>
        <v>95.85</v>
      </c>
      <c r="T3015">
        <v>95.85</v>
      </c>
      <c r="U3015" s="45">
        <f t="shared" si="217"/>
        <v>95.85</v>
      </c>
      <c r="V3015" s="48">
        <f t="shared" si="218"/>
        <v>95.85</v>
      </c>
      <c r="W3015" t="s">
        <v>1361</v>
      </c>
      <c r="X3015" t="s">
        <v>937</v>
      </c>
    </row>
    <row r="3016" spans="1:24" outlineLevel="2">
      <c r="A3016" t="s">
        <v>2751</v>
      </c>
      <c r="B3016" s="73" t="str">
        <f t="shared" si="214"/>
        <v>2H1500</v>
      </c>
      <c r="C3016" t="s">
        <v>452</v>
      </c>
      <c r="D3016">
        <v>2</v>
      </c>
      <c r="E3016" t="s">
        <v>1374</v>
      </c>
      <c r="F3016">
        <v>191.42</v>
      </c>
      <c r="H3016" t="s">
        <v>452</v>
      </c>
      <c r="I3016">
        <v>133</v>
      </c>
      <c r="J3016">
        <v>1</v>
      </c>
      <c r="K3016">
        <v>133</v>
      </c>
      <c r="L3016" s="45">
        <f>VLOOKUP(H3016,'[1]CALCUL AS et AN'!$A$2:$AU$889,24,FALSE)</f>
        <v>133</v>
      </c>
      <c r="M3016" s="48">
        <f>VLOOKUP(H3016,'[1]CALCUL AS et AN'!$A$2:$AU$889,28,FALSE)</f>
        <v>149</v>
      </c>
      <c r="N3016">
        <v>266</v>
      </c>
      <c r="O3016" s="45">
        <f t="shared" si="215"/>
        <v>266</v>
      </c>
      <c r="P3016" s="48">
        <f t="shared" si="216"/>
        <v>298</v>
      </c>
      <c r="Q3016">
        <v>191.42</v>
      </c>
      <c r="R3016" s="45">
        <f>VLOOKUP(H3016,'[1]CALCUL AS et AN'!$A$2:$AU$889,46,FALSE)</f>
        <v>199.5</v>
      </c>
      <c r="S3016" s="48">
        <f>VLOOKUP(H3016,'[1]CALCUL AS et AN'!$A$2:$AU$889,47,FALSE)</f>
        <v>223.5</v>
      </c>
      <c r="T3016">
        <v>382.84</v>
      </c>
      <c r="U3016" s="45">
        <f t="shared" si="217"/>
        <v>399</v>
      </c>
      <c r="V3016" s="48">
        <f t="shared" si="218"/>
        <v>447</v>
      </c>
      <c r="W3016" t="s">
        <v>1361</v>
      </c>
      <c r="X3016" t="s">
        <v>937</v>
      </c>
    </row>
    <row r="3017" spans="1:24" outlineLevel="2">
      <c r="A3017" t="s">
        <v>2751</v>
      </c>
      <c r="B3017" s="73" t="str">
        <f t="shared" si="214"/>
        <v>2H1500</v>
      </c>
      <c r="C3017" t="s">
        <v>1516</v>
      </c>
      <c r="D3017">
        <v>2</v>
      </c>
      <c r="E3017" t="s">
        <v>1517</v>
      </c>
      <c r="F3017">
        <v>5.59</v>
      </c>
      <c r="H3017" t="s">
        <v>1516</v>
      </c>
      <c r="I3017">
        <v>1.99</v>
      </c>
      <c r="J3017">
        <v>0.33</v>
      </c>
      <c r="K3017">
        <v>6.0303030303030303</v>
      </c>
      <c r="L3017" s="45">
        <f>VLOOKUP(H3017,'[1]CALCUL AS et AN'!$A$2:$AU$889,24,FALSE)</f>
        <v>1.9910000000000001</v>
      </c>
      <c r="M3017" s="48">
        <f>VLOOKUP(H3017,'[1]CALCUL AS et AN'!$A$2:$AU$889,28,FALSE)</f>
        <v>2.1579999999999999</v>
      </c>
      <c r="N3017">
        <v>12.060606060606061</v>
      </c>
      <c r="O3017" s="45">
        <f t="shared" si="215"/>
        <v>3.9820000000000002</v>
      </c>
      <c r="P3017" s="48">
        <f t="shared" si="216"/>
        <v>4.3159999999999998</v>
      </c>
      <c r="Q3017">
        <v>5.59</v>
      </c>
      <c r="R3017" s="45">
        <f>VLOOKUP(H3017,'[1]CALCUL AS et AN'!$A$2:$AU$889,46,FALSE)</f>
        <v>2.6480300000000003</v>
      </c>
      <c r="S3017" s="48">
        <f>VLOOKUP(H3017,'[1]CALCUL AS et AN'!$A$2:$AU$889,47,FALSE)</f>
        <v>2.8701400000000001</v>
      </c>
      <c r="T3017">
        <v>11.18</v>
      </c>
      <c r="U3017" s="45">
        <f t="shared" si="217"/>
        <v>5.2960600000000007</v>
      </c>
      <c r="V3017" s="48">
        <f t="shared" si="218"/>
        <v>5.7402800000000003</v>
      </c>
      <c r="W3017" t="s">
        <v>1361</v>
      </c>
      <c r="X3017" t="s">
        <v>951</v>
      </c>
    </row>
    <row r="3018" spans="1:24" outlineLevel="2">
      <c r="A3018" t="s">
        <v>2751</v>
      </c>
      <c r="B3018" s="73" t="str">
        <f t="shared" si="214"/>
        <v>2H1500</v>
      </c>
      <c r="C3018" t="s">
        <v>2362</v>
      </c>
      <c r="D3018">
        <v>2</v>
      </c>
      <c r="E3018" t="s">
        <v>2363</v>
      </c>
      <c r="F3018">
        <v>1.9E-2</v>
      </c>
      <c r="H3018" t="s">
        <v>2362</v>
      </c>
      <c r="I3018">
        <v>0.13</v>
      </c>
      <c r="J3018">
        <v>1</v>
      </c>
      <c r="K3018">
        <v>0.13</v>
      </c>
      <c r="L3018" s="45">
        <f>VLOOKUP(H3018,'[1]CALCUL AS et AN'!$A$2:$AU$889,24,FALSE)</f>
        <v>0.12720000000000001</v>
      </c>
      <c r="M3018" s="48">
        <f>VLOOKUP(H3018,'[1]CALCUL AS et AN'!$A$2:$AU$889,28,FALSE)</f>
        <v>0.12720000000000001</v>
      </c>
      <c r="N3018">
        <v>0.26</v>
      </c>
      <c r="O3018" s="45">
        <f t="shared" si="215"/>
        <v>0.25440000000000002</v>
      </c>
      <c r="P3018" s="48">
        <f t="shared" si="216"/>
        <v>0.25440000000000002</v>
      </c>
      <c r="Q3018">
        <v>1.9E-2</v>
      </c>
      <c r="R3018" s="45">
        <f>VLOOKUP(H3018,'[1]CALCUL AS et AN'!$A$2:$AU$889,46,FALSE)</f>
        <v>0.19080000000000003</v>
      </c>
      <c r="S3018" s="48">
        <f>VLOOKUP(H3018,'[1]CALCUL AS et AN'!$A$2:$AU$889,47,FALSE)</f>
        <v>0.19080000000000003</v>
      </c>
      <c r="T3018">
        <v>3.7999999999999999E-2</v>
      </c>
      <c r="U3018" s="45">
        <f t="shared" si="217"/>
        <v>0.38160000000000005</v>
      </c>
      <c r="V3018" s="48">
        <f t="shared" si="218"/>
        <v>0.38160000000000005</v>
      </c>
      <c r="W3018" t="s">
        <v>1361</v>
      </c>
      <c r="X3018" t="s">
        <v>951</v>
      </c>
    </row>
    <row r="3019" spans="1:24" outlineLevel="2">
      <c r="A3019" t="s">
        <v>2751</v>
      </c>
      <c r="B3019" s="73" t="str">
        <f t="shared" si="214"/>
        <v>2H1500</v>
      </c>
      <c r="C3019" t="s">
        <v>1676</v>
      </c>
      <c r="D3019">
        <v>1</v>
      </c>
      <c r="E3019" t="s">
        <v>1677</v>
      </c>
      <c r="F3019">
        <v>0.88</v>
      </c>
      <c r="H3019" t="s">
        <v>1676</v>
      </c>
      <c r="I3019">
        <v>0.68</v>
      </c>
      <c r="J3019">
        <v>1</v>
      </c>
      <c r="K3019">
        <v>0.68</v>
      </c>
      <c r="L3019" s="45">
        <f>VLOOKUP(H3019,'[1]CALCUL AS et AN'!$A$2:$AU$889,24,FALSE)</f>
        <v>0.68</v>
      </c>
      <c r="M3019" s="48">
        <f>VLOOKUP(H3019,'[1]CALCUL AS et AN'!$A$2:$AU$889,28,FALSE)</f>
        <v>0.68</v>
      </c>
      <c r="N3019">
        <v>0.68</v>
      </c>
      <c r="O3019" s="45">
        <f t="shared" si="215"/>
        <v>0.68</v>
      </c>
      <c r="P3019" s="48">
        <f t="shared" si="216"/>
        <v>0.68</v>
      </c>
      <c r="Q3019">
        <v>0.88</v>
      </c>
      <c r="R3019" s="45">
        <f>VLOOKUP(H3019,'[1]CALCUL AS et AN'!$A$2:$AU$889,46,FALSE)</f>
        <v>0.90440000000000009</v>
      </c>
      <c r="S3019" s="48">
        <f>VLOOKUP(H3019,'[1]CALCUL AS et AN'!$A$2:$AU$889,47,FALSE)</f>
        <v>0.90440000000000009</v>
      </c>
      <c r="T3019">
        <v>0.88</v>
      </c>
      <c r="U3019" s="45">
        <f t="shared" si="217"/>
        <v>0.90440000000000009</v>
      </c>
      <c r="V3019" s="48">
        <f t="shared" si="218"/>
        <v>0.90440000000000009</v>
      </c>
      <c r="W3019" t="s">
        <v>1361</v>
      </c>
      <c r="X3019" t="s">
        <v>951</v>
      </c>
    </row>
    <row r="3020" spans="1:24" outlineLevel="2">
      <c r="A3020" t="s">
        <v>2751</v>
      </c>
      <c r="B3020" s="73" t="str">
        <f t="shared" si="214"/>
        <v>2H1500</v>
      </c>
      <c r="C3020" t="s">
        <v>508</v>
      </c>
      <c r="D3020">
        <v>2</v>
      </c>
      <c r="E3020" t="s">
        <v>994</v>
      </c>
      <c r="F3020">
        <v>4.18</v>
      </c>
      <c r="H3020" t="s">
        <v>508</v>
      </c>
      <c r="I3020">
        <v>1.64</v>
      </c>
      <c r="J3020">
        <v>1</v>
      </c>
      <c r="K3020">
        <v>1.64</v>
      </c>
      <c r="L3020" s="45">
        <f>VLOOKUP(H3020,'[1]CALCUL AS et AN'!$A$2:$AU$889,24,FALSE)</f>
        <v>1.64</v>
      </c>
      <c r="M3020" s="48">
        <f>VLOOKUP(H3020,'[1]CALCUL AS et AN'!$A$2:$AU$889,28,FALSE)</f>
        <v>1.64</v>
      </c>
      <c r="N3020">
        <v>3.28</v>
      </c>
      <c r="O3020" s="45">
        <f t="shared" si="215"/>
        <v>3.28</v>
      </c>
      <c r="P3020" s="48">
        <f t="shared" si="216"/>
        <v>3.28</v>
      </c>
      <c r="Q3020">
        <v>4.26</v>
      </c>
      <c r="R3020" s="45">
        <f>VLOOKUP(H3020,'[1]CALCUL AS et AN'!$A$2:$AU$889,46,FALSE)</f>
        <v>4.92</v>
      </c>
      <c r="S3020" s="48">
        <f>VLOOKUP(H3020,'[1]CALCUL AS et AN'!$A$2:$AU$889,47,FALSE)</f>
        <v>4.92</v>
      </c>
      <c r="T3020">
        <v>8.52</v>
      </c>
      <c r="U3020" s="45">
        <f t="shared" si="217"/>
        <v>9.84</v>
      </c>
      <c r="V3020" s="48">
        <f t="shared" si="218"/>
        <v>9.84</v>
      </c>
      <c r="W3020" t="s">
        <v>1361</v>
      </c>
      <c r="X3020" t="s">
        <v>937</v>
      </c>
    </row>
    <row r="3021" spans="1:24" outlineLevel="1">
      <c r="A3021" s="73" t="s">
        <v>3284</v>
      </c>
      <c r="B3021" s="73" t="str">
        <f t="shared" si="214"/>
        <v>SBGDA02H1500</v>
      </c>
      <c r="N3021">
        <f>SUBTOTAL(9,N2999:N3020)</f>
        <v>802.82160606060597</v>
      </c>
      <c r="O3021" s="45" t="e">
        <f>SUBTOTAL(9,O2999:O3020)</f>
        <v>#N/A</v>
      </c>
      <c r="P3021" s="48" t="e">
        <f>SUBTOTAL(9,P2999:P3020)</f>
        <v>#N/A</v>
      </c>
      <c r="T3021">
        <f>SUBTOTAL(9,T2999:T3020)</f>
        <v>1223.162</v>
      </c>
      <c r="U3021" s="45" t="e">
        <f>SUBTOTAL(9,U2999:U3020)</f>
        <v>#N/A</v>
      </c>
      <c r="V3021" s="48" t="e">
        <f>SUBTOTAL(9,V2999:V3020)</f>
        <v>#N/A</v>
      </c>
    </row>
    <row r="3022" spans="1:24" outlineLevel="2">
      <c r="A3022" t="s">
        <v>2753</v>
      </c>
      <c r="B3022" s="73" t="str">
        <f t="shared" si="214"/>
        <v>2H1200</v>
      </c>
      <c r="C3022">
        <v>101006</v>
      </c>
      <c r="D3022">
        <v>2</v>
      </c>
      <c r="E3022" t="s">
        <v>1546</v>
      </c>
      <c r="F3022">
        <v>0.68</v>
      </c>
      <c r="H3022">
        <v>101006</v>
      </c>
      <c r="I3022">
        <v>0.23</v>
      </c>
      <c r="J3022">
        <v>1</v>
      </c>
      <c r="K3022">
        <v>0.23</v>
      </c>
      <c r="L3022" s="45">
        <f>VLOOKUP(H3022,'[1]CALCUL AS et AN'!$A$2:$AU$889,24,FALSE)</f>
        <v>0.22953999999999999</v>
      </c>
      <c r="M3022" s="48">
        <f>VLOOKUP(H3022,'[1]CALCUL AS et AN'!$A$2:$AU$889,28,FALSE)</f>
        <v>0.22953999999999999</v>
      </c>
      <c r="N3022">
        <v>0.46</v>
      </c>
      <c r="O3022" s="45">
        <f t="shared" si="215"/>
        <v>0.45907999999999999</v>
      </c>
      <c r="P3022" s="48">
        <f t="shared" si="216"/>
        <v>0.45907999999999999</v>
      </c>
      <c r="Q3022">
        <v>0.68</v>
      </c>
      <c r="R3022" s="45">
        <f>VLOOKUP(H3022,'[1]CALCUL AS et AN'!$A$2:$AU$889,46,FALSE)</f>
        <v>0.68862000000000001</v>
      </c>
      <c r="S3022" s="48">
        <f>VLOOKUP(H3022,'[1]CALCUL AS et AN'!$A$2:$AU$889,47,FALSE)</f>
        <v>0.68862000000000001</v>
      </c>
      <c r="T3022">
        <v>1.36</v>
      </c>
      <c r="U3022" s="45">
        <f t="shared" si="217"/>
        <v>1.37724</v>
      </c>
      <c r="V3022" s="48">
        <f t="shared" si="218"/>
        <v>1.37724</v>
      </c>
      <c r="W3022" t="s">
        <v>1361</v>
      </c>
      <c r="X3022" t="s">
        <v>951</v>
      </c>
    </row>
    <row r="3023" spans="1:24" outlineLevel="2">
      <c r="A3023" t="s">
        <v>2753</v>
      </c>
      <c r="B3023" s="73" t="str">
        <f t="shared" si="214"/>
        <v>2H1200</v>
      </c>
      <c r="C3023">
        <v>101007</v>
      </c>
      <c r="D3023">
        <v>2</v>
      </c>
      <c r="E3023" t="s">
        <v>1544</v>
      </c>
      <c r="F3023">
        <v>2.2400000000000002</v>
      </c>
      <c r="H3023">
        <v>101007</v>
      </c>
      <c r="I3023">
        <v>1.5</v>
      </c>
      <c r="J3023">
        <v>1</v>
      </c>
      <c r="K3023">
        <v>1.5</v>
      </c>
      <c r="L3023" s="45">
        <f>VLOOKUP(H3023,'[1]CALCUL AS et AN'!$A$2:$AU$889,24,FALSE)</f>
        <v>1.5</v>
      </c>
      <c r="M3023" s="48">
        <f>VLOOKUP(H3023,'[1]CALCUL AS et AN'!$A$2:$AU$889,28,FALSE)</f>
        <v>1.5</v>
      </c>
      <c r="N3023">
        <v>3</v>
      </c>
      <c r="O3023" s="45">
        <f t="shared" si="215"/>
        <v>3</v>
      </c>
      <c r="P3023" s="48">
        <f t="shared" si="216"/>
        <v>3</v>
      </c>
      <c r="Q3023">
        <v>2.2400000000000002</v>
      </c>
      <c r="R3023" s="45">
        <f>VLOOKUP(H3023,'[1]CALCUL AS et AN'!$A$2:$AU$889,46,FALSE)</f>
        <v>2.25</v>
      </c>
      <c r="S3023" s="48">
        <f>VLOOKUP(H3023,'[1]CALCUL AS et AN'!$A$2:$AU$889,47,FALSE)</f>
        <v>2.25</v>
      </c>
      <c r="T3023">
        <v>4.4800000000000004</v>
      </c>
      <c r="U3023" s="45">
        <f t="shared" si="217"/>
        <v>4.5</v>
      </c>
      <c r="V3023" s="48">
        <f t="shared" si="218"/>
        <v>4.5</v>
      </c>
      <c r="W3023" t="s">
        <v>1361</v>
      </c>
      <c r="X3023" t="s">
        <v>951</v>
      </c>
    </row>
    <row r="3024" spans="1:24" outlineLevel="2">
      <c r="A3024" t="s">
        <v>2753</v>
      </c>
      <c r="B3024" s="73" t="str">
        <f t="shared" si="214"/>
        <v>2H1200</v>
      </c>
      <c r="C3024" t="s">
        <v>1665</v>
      </c>
      <c r="D3024">
        <v>2</v>
      </c>
      <c r="E3024" t="s">
        <v>1666</v>
      </c>
      <c r="F3024">
        <v>2.85</v>
      </c>
      <c r="H3024" t="s">
        <v>1665</v>
      </c>
      <c r="I3024">
        <v>2.19</v>
      </c>
      <c r="J3024">
        <v>1</v>
      </c>
      <c r="K3024">
        <v>2.19</v>
      </c>
      <c r="L3024" s="45">
        <f>VLOOKUP(H3024,'[1]CALCUL AS et AN'!$A$2:$AU$889,24,FALSE)</f>
        <v>2.19</v>
      </c>
      <c r="M3024" s="48">
        <f>VLOOKUP(H3024,'[1]CALCUL AS et AN'!$A$2:$AU$889,28,FALSE)</f>
        <v>2.19</v>
      </c>
      <c r="N3024">
        <v>4.38</v>
      </c>
      <c r="O3024" s="45">
        <f t="shared" si="215"/>
        <v>4.38</v>
      </c>
      <c r="P3024" s="48">
        <f t="shared" si="216"/>
        <v>4.38</v>
      </c>
      <c r="Q3024">
        <v>2.85</v>
      </c>
      <c r="R3024" s="45">
        <f>VLOOKUP(H3024,'[1]CALCUL AS et AN'!$A$2:$AU$889,46,FALSE)</f>
        <v>2.9127000000000001</v>
      </c>
      <c r="S3024" s="48">
        <f>VLOOKUP(H3024,'[1]CALCUL AS et AN'!$A$2:$AU$889,47,FALSE)</f>
        <v>2.9127000000000001</v>
      </c>
      <c r="T3024">
        <v>5.7</v>
      </c>
      <c r="U3024" s="45">
        <f t="shared" si="217"/>
        <v>5.8254000000000001</v>
      </c>
      <c r="V3024" s="48">
        <f t="shared" si="218"/>
        <v>5.8254000000000001</v>
      </c>
      <c r="W3024" t="s">
        <v>1361</v>
      </c>
      <c r="X3024" t="s">
        <v>951</v>
      </c>
    </row>
    <row r="3025" spans="1:24" outlineLevel="2">
      <c r="A3025" t="s">
        <v>2753</v>
      </c>
      <c r="B3025" s="73" t="str">
        <f t="shared" si="214"/>
        <v>2H1200</v>
      </c>
      <c r="C3025" t="s">
        <v>1537</v>
      </c>
      <c r="D3025">
        <v>1.6</v>
      </c>
      <c r="E3025" t="s">
        <v>1538</v>
      </c>
      <c r="F3025">
        <v>4.3499999999999996</v>
      </c>
      <c r="H3025" t="s">
        <v>1537</v>
      </c>
      <c r="I3025">
        <v>2.9</v>
      </c>
      <c r="J3025">
        <v>1</v>
      </c>
      <c r="K3025">
        <v>2.9</v>
      </c>
      <c r="L3025" s="45">
        <f>VLOOKUP(H3025,'[1]CALCUL AS et AN'!$A$2:$AU$889,24,FALSE)</f>
        <v>2.9</v>
      </c>
      <c r="M3025" s="48">
        <f>VLOOKUP(H3025,'[1]CALCUL AS et AN'!$A$2:$AU$889,28,FALSE)</f>
        <v>2.9</v>
      </c>
      <c r="N3025">
        <v>4.6399999999999997</v>
      </c>
      <c r="O3025" s="45">
        <f t="shared" si="215"/>
        <v>4.6399999999999997</v>
      </c>
      <c r="P3025" s="48">
        <f t="shared" si="216"/>
        <v>4.6399999999999997</v>
      </c>
      <c r="Q3025">
        <v>4.3499999999999996</v>
      </c>
      <c r="R3025" s="45">
        <f>VLOOKUP(H3025,'[1]CALCUL AS et AN'!$A$2:$AU$889,46,FALSE)</f>
        <v>4.3499999999999996</v>
      </c>
      <c r="S3025" s="48">
        <f>VLOOKUP(H3025,'[1]CALCUL AS et AN'!$A$2:$AU$889,47,FALSE)</f>
        <v>4.3499999999999996</v>
      </c>
      <c r="T3025">
        <v>6.96</v>
      </c>
      <c r="U3025" s="45">
        <f t="shared" si="217"/>
        <v>6.96</v>
      </c>
      <c r="V3025" s="48">
        <f t="shared" si="218"/>
        <v>6.96</v>
      </c>
      <c r="W3025" t="s">
        <v>1361</v>
      </c>
      <c r="X3025" t="s">
        <v>951</v>
      </c>
    </row>
    <row r="3026" spans="1:24" outlineLevel="2">
      <c r="A3026" t="s">
        <v>2753</v>
      </c>
      <c r="B3026" s="73" t="str">
        <f t="shared" si="214"/>
        <v>2H1200</v>
      </c>
      <c r="D3026">
        <v>8</v>
      </c>
      <c r="E3026" t="s">
        <v>2088</v>
      </c>
      <c r="F3026">
        <v>6.8000000000000005E-2</v>
      </c>
      <c r="H3026">
        <v>8210603018</v>
      </c>
      <c r="I3026">
        <v>0.11</v>
      </c>
      <c r="J3026">
        <v>1</v>
      </c>
      <c r="K3026">
        <v>0.11</v>
      </c>
      <c r="L3026" s="45">
        <f>VLOOKUP(H3026,'[1]CALCUL AS et AN'!$A$2:$AU$889,24,FALSE)</f>
        <v>0.108</v>
      </c>
      <c r="M3026" s="48">
        <f>VLOOKUP(H3026,'[1]CALCUL AS et AN'!$A$2:$AU$889,28,FALSE)</f>
        <v>0.108</v>
      </c>
      <c r="N3026">
        <v>0.88</v>
      </c>
      <c r="O3026" s="45">
        <f t="shared" si="215"/>
        <v>0.86399999999999999</v>
      </c>
      <c r="P3026" s="48">
        <f t="shared" si="216"/>
        <v>0.86399999999999999</v>
      </c>
      <c r="Q3026">
        <v>6.8000000000000005E-2</v>
      </c>
      <c r="R3026" s="45">
        <f>VLOOKUP(H3026,'[1]CALCUL AS et AN'!$A$2:$AU$889,46,FALSE)</f>
        <v>0.16200000000000001</v>
      </c>
      <c r="S3026" s="48">
        <f>VLOOKUP(H3026,'[1]CALCUL AS et AN'!$A$2:$AU$889,47,FALSE)</f>
        <v>0.16200000000000001</v>
      </c>
      <c r="T3026">
        <v>0.54400000000000004</v>
      </c>
      <c r="U3026" s="45">
        <f t="shared" si="217"/>
        <v>1.296</v>
      </c>
      <c r="V3026" s="48">
        <f t="shared" si="218"/>
        <v>1.296</v>
      </c>
      <c r="W3026" t="s">
        <v>1361</v>
      </c>
      <c r="X3026" t="s">
        <v>951</v>
      </c>
    </row>
    <row r="3027" spans="1:24" outlineLevel="2">
      <c r="A3027" t="s">
        <v>2753</v>
      </c>
      <c r="B3027" s="73" t="str">
        <f t="shared" ref="B3027:B3090" si="219">MID(A3027,7,100)</f>
        <v>2H1200</v>
      </c>
      <c r="C3027">
        <v>8535000618</v>
      </c>
      <c r="D3027">
        <v>2</v>
      </c>
      <c r="E3027" t="s">
        <v>2275</v>
      </c>
      <c r="F3027">
        <v>0.05</v>
      </c>
      <c r="H3027">
        <v>8535000618</v>
      </c>
      <c r="I3027">
        <v>3.0000000000000001E-3</v>
      </c>
      <c r="J3027">
        <v>1</v>
      </c>
      <c r="K3027">
        <v>3.0000000000000001E-3</v>
      </c>
      <c r="L3027" s="45">
        <f>VLOOKUP(H3027,'[1]CALCUL AS et AN'!$A$2:$AU$889,24,FALSE)</f>
        <v>3.04E-2</v>
      </c>
      <c r="M3027" s="48">
        <f>VLOOKUP(H3027,'[1]CALCUL AS et AN'!$A$2:$AU$889,28,FALSE)</f>
        <v>3.04E-2</v>
      </c>
      <c r="N3027">
        <v>6.0000000000000001E-3</v>
      </c>
      <c r="O3027" s="45">
        <f t="shared" si="215"/>
        <v>6.08E-2</v>
      </c>
      <c r="P3027" s="48">
        <f t="shared" si="216"/>
        <v>6.08E-2</v>
      </c>
      <c r="Q3027">
        <v>0.05</v>
      </c>
      <c r="R3027" s="45">
        <f>VLOOKUP(H3027,'[1]CALCUL AS et AN'!$A$2:$AU$889,46,FALSE)</f>
        <v>5.3199999999999997E-2</v>
      </c>
      <c r="S3027" s="48">
        <f>VLOOKUP(H3027,'[1]CALCUL AS et AN'!$A$2:$AU$889,47,FALSE)</f>
        <v>5.3199999999999997E-2</v>
      </c>
      <c r="T3027">
        <v>0.1</v>
      </c>
      <c r="U3027" s="45">
        <f t="shared" si="217"/>
        <v>0.10639999999999999</v>
      </c>
      <c r="V3027" s="48">
        <f t="shared" si="218"/>
        <v>0.10639999999999999</v>
      </c>
      <c r="W3027" t="s">
        <v>1361</v>
      </c>
      <c r="X3027" t="s">
        <v>951</v>
      </c>
    </row>
    <row r="3028" spans="1:24" outlineLevel="2">
      <c r="A3028" t="s">
        <v>2753</v>
      </c>
      <c r="B3028" s="73" t="str">
        <f t="shared" si="219"/>
        <v>2H1200</v>
      </c>
      <c r="C3028">
        <v>9600000618</v>
      </c>
      <c r="D3028">
        <v>2</v>
      </c>
      <c r="E3028" t="s">
        <v>2044</v>
      </c>
      <c r="F3028">
        <v>1.57</v>
      </c>
      <c r="H3028">
        <v>9600000618</v>
      </c>
      <c r="I3028">
        <v>0.8</v>
      </c>
      <c r="J3028">
        <v>1</v>
      </c>
      <c r="K3028">
        <v>0.8</v>
      </c>
      <c r="L3028" s="45">
        <f>VLOOKUP(H3028,'[1]CALCUL AS et AN'!$A$2:$AU$889,24,FALSE)</f>
        <v>0.80289999999999995</v>
      </c>
      <c r="M3028" s="48">
        <f>VLOOKUP(H3028,'[1]CALCUL AS et AN'!$A$2:$AU$889,28,FALSE)</f>
        <v>0.80289999999999995</v>
      </c>
      <c r="N3028">
        <v>1.6</v>
      </c>
      <c r="O3028" s="45">
        <f t="shared" si="215"/>
        <v>1.6057999999999999</v>
      </c>
      <c r="P3028" s="48">
        <f t="shared" si="216"/>
        <v>1.6057999999999999</v>
      </c>
      <c r="Q3028">
        <v>1.57</v>
      </c>
      <c r="R3028" s="45">
        <f>VLOOKUP(H3028,'[1]CALCUL AS et AN'!$A$2:$AU$889,46,FALSE)</f>
        <v>1.6057999999999999</v>
      </c>
      <c r="S3028" s="48">
        <f>VLOOKUP(H3028,'[1]CALCUL AS et AN'!$A$2:$AU$889,47,FALSE)</f>
        <v>1.6057999999999999</v>
      </c>
      <c r="T3028">
        <v>3.14</v>
      </c>
      <c r="U3028" s="45">
        <f t="shared" si="217"/>
        <v>3.2115999999999998</v>
      </c>
      <c r="V3028" s="48">
        <f t="shared" si="218"/>
        <v>3.2115999999999998</v>
      </c>
      <c r="W3028" t="s">
        <v>1361</v>
      </c>
      <c r="X3028" t="s">
        <v>951</v>
      </c>
    </row>
    <row r="3029" spans="1:24" outlineLevel="2">
      <c r="A3029" t="s">
        <v>2753</v>
      </c>
      <c r="B3029" s="73" t="str">
        <f t="shared" si="219"/>
        <v>2H1200</v>
      </c>
      <c r="C3029" t="s">
        <v>590</v>
      </c>
      <c r="D3029">
        <v>3</v>
      </c>
      <c r="E3029" t="s">
        <v>1653</v>
      </c>
      <c r="F3029">
        <v>0.47</v>
      </c>
      <c r="H3029" t="s">
        <v>590</v>
      </c>
      <c r="I3029">
        <v>0.4</v>
      </c>
      <c r="J3029">
        <v>1</v>
      </c>
      <c r="K3029">
        <v>0.4</v>
      </c>
      <c r="L3029" s="45">
        <f>VLOOKUP(H3029,'[1]CALCUL AS et AN'!$A$2:$AU$889,24,FALSE)</f>
        <v>0.39700000000000002</v>
      </c>
      <c r="M3029" s="48">
        <f>VLOOKUP(H3029,'[1]CALCUL AS et AN'!$A$2:$AU$889,28,FALSE)</f>
        <v>0.437</v>
      </c>
      <c r="N3029">
        <v>1.2000000000000002</v>
      </c>
      <c r="O3029" s="45">
        <f t="shared" si="215"/>
        <v>1.1910000000000001</v>
      </c>
      <c r="P3029" s="48">
        <f t="shared" si="216"/>
        <v>1.3109999999999999</v>
      </c>
      <c r="Q3029">
        <v>0.47</v>
      </c>
      <c r="R3029" s="45">
        <f>VLOOKUP(H3029,'[1]CALCUL AS et AN'!$A$2:$AU$889,46,FALSE)</f>
        <v>0.49625000000000002</v>
      </c>
      <c r="S3029" s="48">
        <f>VLOOKUP(H3029,'[1]CALCUL AS et AN'!$A$2:$AU$889,47,FALSE)</f>
        <v>0.54625000000000001</v>
      </c>
      <c r="T3029">
        <v>1.41</v>
      </c>
      <c r="U3029" s="45">
        <f t="shared" si="217"/>
        <v>1.48875</v>
      </c>
      <c r="V3029" s="48">
        <f t="shared" si="218"/>
        <v>1.6387499999999999</v>
      </c>
      <c r="W3029" t="s">
        <v>1361</v>
      </c>
      <c r="X3029" t="s">
        <v>937</v>
      </c>
    </row>
    <row r="3030" spans="1:24" outlineLevel="2">
      <c r="A3030" t="s">
        <v>2753</v>
      </c>
      <c r="B3030" s="73" t="str">
        <f t="shared" si="219"/>
        <v>2H1200</v>
      </c>
      <c r="C3030" t="s">
        <v>1684</v>
      </c>
      <c r="D3030">
        <v>1</v>
      </c>
      <c r="E3030" t="s">
        <v>3265</v>
      </c>
      <c r="F3030">
        <v>0.86</v>
      </c>
      <c r="H3030" t="s">
        <v>1684</v>
      </c>
      <c r="I3030">
        <v>0.69</v>
      </c>
      <c r="J3030">
        <v>1</v>
      </c>
      <c r="K3030">
        <v>0.69</v>
      </c>
      <c r="L3030" s="45">
        <f>VLOOKUP(H3030,'[1]CALCUL AS et AN'!$A$2:$AU$889,24,FALSE)</f>
        <v>0.68500000000000005</v>
      </c>
      <c r="M3030" s="48">
        <f>VLOOKUP(H3030,'[1]CALCUL AS et AN'!$A$2:$AU$889,28,FALSE)</f>
        <v>0.68500000000000005</v>
      </c>
      <c r="N3030">
        <v>0.69</v>
      </c>
      <c r="O3030" s="45">
        <f t="shared" si="215"/>
        <v>0.68500000000000005</v>
      </c>
      <c r="P3030" s="48">
        <f t="shared" si="216"/>
        <v>0.68500000000000005</v>
      </c>
      <c r="Q3030">
        <v>0.86</v>
      </c>
      <c r="R3030" s="45">
        <f>VLOOKUP(H3030,'[1]CALCUL AS et AN'!$A$2:$AU$889,46,FALSE)</f>
        <v>0.91105000000000014</v>
      </c>
      <c r="S3030" s="48">
        <f>VLOOKUP(H3030,'[1]CALCUL AS et AN'!$A$2:$AU$889,47,FALSE)</f>
        <v>0.91105000000000014</v>
      </c>
      <c r="T3030">
        <v>0.86</v>
      </c>
      <c r="U3030" s="45">
        <f t="shared" si="217"/>
        <v>0.91105000000000014</v>
      </c>
      <c r="V3030" s="48">
        <f t="shared" si="218"/>
        <v>0.91105000000000014</v>
      </c>
      <c r="W3030" t="s">
        <v>1361</v>
      </c>
      <c r="X3030" t="s">
        <v>951</v>
      </c>
    </row>
    <row r="3031" spans="1:24" outlineLevel="2">
      <c r="A3031" t="s">
        <v>2753</v>
      </c>
      <c r="B3031" s="73" t="str">
        <f t="shared" si="219"/>
        <v>2H1200</v>
      </c>
      <c r="C3031" t="s">
        <v>616</v>
      </c>
      <c r="D3031">
        <v>1</v>
      </c>
      <c r="E3031" t="s">
        <v>1916</v>
      </c>
      <c r="F3031">
        <v>2.91</v>
      </c>
      <c r="H3031" t="s">
        <v>616</v>
      </c>
      <c r="I3031">
        <v>2.38</v>
      </c>
      <c r="J3031">
        <v>1</v>
      </c>
      <c r="K3031">
        <v>2.38</v>
      </c>
      <c r="L3031" s="45">
        <f>VLOOKUP(H3031,'[1]CALCUL AS et AN'!$A$2:$AU$889,24,FALSE)</f>
        <v>2.3809999999999998</v>
      </c>
      <c r="M3031" s="48">
        <f>VLOOKUP(H3031,'[1]CALCUL AS et AN'!$A$2:$AU$889,28,FALSE)</f>
        <v>2.2839999999999998</v>
      </c>
      <c r="N3031">
        <v>2.38</v>
      </c>
      <c r="O3031" s="45">
        <f t="shared" si="215"/>
        <v>2.3809999999999998</v>
      </c>
      <c r="P3031" s="48">
        <f t="shared" si="216"/>
        <v>2.2839999999999998</v>
      </c>
      <c r="Q3031">
        <v>3.13</v>
      </c>
      <c r="R3031" s="45">
        <f>VLOOKUP(H3031,'[1]CALCUL AS et AN'!$A$2:$AU$889,46,FALSE)</f>
        <v>3.1667299999999998</v>
      </c>
      <c r="S3031" s="48">
        <f>VLOOKUP(H3031,'[1]CALCUL AS et AN'!$A$2:$AU$889,47,FALSE)</f>
        <v>3.0377199999999998</v>
      </c>
      <c r="T3031">
        <v>3.13</v>
      </c>
      <c r="U3031" s="45">
        <f t="shared" si="217"/>
        <v>3.1667299999999998</v>
      </c>
      <c r="V3031" s="48">
        <f t="shared" si="218"/>
        <v>3.0377199999999998</v>
      </c>
      <c r="W3031" t="s">
        <v>1361</v>
      </c>
      <c r="X3031" t="s">
        <v>937</v>
      </c>
    </row>
    <row r="3032" spans="1:24" outlineLevel="2">
      <c r="A3032" t="s">
        <v>2753</v>
      </c>
      <c r="B3032" s="73" t="str">
        <f t="shared" si="219"/>
        <v>2H1200</v>
      </c>
      <c r="C3032" t="s">
        <v>620</v>
      </c>
      <c r="D3032">
        <v>1</v>
      </c>
      <c r="E3032" t="s">
        <v>1917</v>
      </c>
      <c r="F3032">
        <v>2.56</v>
      </c>
      <c r="H3032" t="s">
        <v>620</v>
      </c>
      <c r="I3032">
        <v>1.98</v>
      </c>
      <c r="J3032">
        <v>1</v>
      </c>
      <c r="K3032">
        <v>1.98</v>
      </c>
      <c r="L3032" s="45">
        <f>VLOOKUP(H3032,'[1]CALCUL AS et AN'!$A$2:$AU$889,24,FALSE)</f>
        <v>1.9830000000000001</v>
      </c>
      <c r="M3032" s="48">
        <f>VLOOKUP(H3032,'[1]CALCUL AS et AN'!$A$2:$AU$889,28,FALSE)</f>
        <v>1.93</v>
      </c>
      <c r="N3032">
        <v>1.98</v>
      </c>
      <c r="O3032" s="45">
        <f t="shared" si="215"/>
        <v>1.9830000000000001</v>
      </c>
      <c r="P3032" s="48">
        <f t="shared" si="216"/>
        <v>1.93</v>
      </c>
      <c r="Q3032">
        <v>2.75</v>
      </c>
      <c r="R3032" s="45">
        <f>VLOOKUP(H3032,'[1]CALCUL AS et AN'!$A$2:$AU$889,46,FALSE)</f>
        <v>2.9744999999999999</v>
      </c>
      <c r="S3032" s="48">
        <f>VLOOKUP(H3032,'[1]CALCUL AS et AN'!$A$2:$AU$889,47,FALSE)</f>
        <v>2.895</v>
      </c>
      <c r="T3032">
        <v>2.75</v>
      </c>
      <c r="U3032" s="45">
        <f t="shared" si="217"/>
        <v>2.9744999999999999</v>
      </c>
      <c r="V3032" s="48">
        <f t="shared" si="218"/>
        <v>2.895</v>
      </c>
      <c r="W3032" t="s">
        <v>1361</v>
      </c>
      <c r="X3032" t="s">
        <v>937</v>
      </c>
    </row>
    <row r="3033" spans="1:24" outlineLevel="2">
      <c r="A3033" t="s">
        <v>2753</v>
      </c>
      <c r="B3033" s="73" t="str">
        <f t="shared" si="219"/>
        <v>2H1200</v>
      </c>
      <c r="C3033" t="s">
        <v>2609</v>
      </c>
      <c r="D3033">
        <v>1</v>
      </c>
      <c r="E3033" t="s">
        <v>2610</v>
      </c>
      <c r="F3033">
        <v>271</v>
      </c>
      <c r="H3033" t="s">
        <v>2609</v>
      </c>
      <c r="I3033">
        <v>181.16500000000002</v>
      </c>
      <c r="J3033">
        <v>1</v>
      </c>
      <c r="K3033">
        <v>181.16500000000002</v>
      </c>
      <c r="L3033" s="45" t="e">
        <f>VLOOKUP(H3033,'[1]CALCUL AS et AN'!$A$2:$AU$889,24,FALSE)</f>
        <v>#N/A</v>
      </c>
      <c r="M3033" s="48" t="e">
        <f>VLOOKUP(H3033,'[1]CALCUL AS et AN'!$A$2:$AU$889,28,FALSE)</f>
        <v>#N/A</v>
      </c>
      <c r="N3033">
        <v>181.16500000000002</v>
      </c>
      <c r="O3033" s="45" t="e">
        <f t="shared" si="215"/>
        <v>#N/A</v>
      </c>
      <c r="P3033" s="48" t="e">
        <f t="shared" si="216"/>
        <v>#N/A</v>
      </c>
      <c r="Q3033">
        <v>271</v>
      </c>
      <c r="R3033" s="45" t="e">
        <f>VLOOKUP(H3033,'[1]CALCUL AS et AN'!$A$2:$AU$889,46,FALSE)</f>
        <v>#N/A</v>
      </c>
      <c r="S3033" s="48" t="e">
        <f>VLOOKUP(H3033,'[1]CALCUL AS et AN'!$A$2:$AU$889,47,FALSE)</f>
        <v>#N/A</v>
      </c>
      <c r="T3033">
        <v>271</v>
      </c>
      <c r="U3033" s="45" t="e">
        <f t="shared" si="217"/>
        <v>#N/A</v>
      </c>
      <c r="V3033" s="48" t="e">
        <f t="shared" si="218"/>
        <v>#N/A</v>
      </c>
      <c r="W3033" t="s">
        <v>1361</v>
      </c>
      <c r="X3033" t="s">
        <v>1361</v>
      </c>
    </row>
    <row r="3034" spans="1:24" outlineLevel="2">
      <c r="A3034" t="s">
        <v>2753</v>
      </c>
      <c r="B3034" s="73" t="str">
        <f t="shared" si="219"/>
        <v>2H1200</v>
      </c>
      <c r="C3034" t="s">
        <v>440</v>
      </c>
      <c r="D3034">
        <v>2</v>
      </c>
      <c r="E3034" t="s">
        <v>441</v>
      </c>
      <c r="F3034">
        <v>11.25</v>
      </c>
      <c r="H3034" t="s">
        <v>440</v>
      </c>
      <c r="I3034">
        <v>7.4</v>
      </c>
      <c r="J3034">
        <v>1</v>
      </c>
      <c r="K3034">
        <v>7.4</v>
      </c>
      <c r="L3034" s="45">
        <f>VLOOKUP(H3034,'[1]CALCUL AS et AN'!$A$2:$AU$889,24,FALSE)</f>
        <v>7.4</v>
      </c>
      <c r="M3034" s="48">
        <f>VLOOKUP(H3034,'[1]CALCUL AS et AN'!$A$2:$AU$889,28,FALSE)</f>
        <v>7.4</v>
      </c>
      <c r="N3034">
        <v>14.8</v>
      </c>
      <c r="O3034" s="45">
        <f t="shared" si="215"/>
        <v>14.8</v>
      </c>
      <c r="P3034" s="48">
        <f t="shared" si="216"/>
        <v>14.8</v>
      </c>
      <c r="Q3034">
        <v>11.25</v>
      </c>
      <c r="R3034" s="45">
        <f>VLOOKUP(H3034,'[1]CALCUL AS et AN'!$A$2:$AU$889,46,FALSE)</f>
        <v>11.100000000000001</v>
      </c>
      <c r="S3034" s="48">
        <f>VLOOKUP(H3034,'[1]CALCUL AS et AN'!$A$2:$AU$889,47,FALSE)</f>
        <v>11.100000000000001</v>
      </c>
      <c r="T3034">
        <v>22.5</v>
      </c>
      <c r="U3034" s="45">
        <f t="shared" si="217"/>
        <v>22.200000000000003</v>
      </c>
      <c r="V3034" s="48">
        <f t="shared" si="218"/>
        <v>22.200000000000003</v>
      </c>
      <c r="W3034" t="s">
        <v>1361</v>
      </c>
      <c r="X3034" t="s">
        <v>937</v>
      </c>
    </row>
    <row r="3035" spans="1:24" outlineLevel="2">
      <c r="A3035" t="s">
        <v>2753</v>
      </c>
      <c r="B3035" s="73" t="str">
        <f t="shared" si="219"/>
        <v>2H1200</v>
      </c>
      <c r="C3035" t="s">
        <v>1488</v>
      </c>
      <c r="D3035">
        <v>1</v>
      </c>
      <c r="E3035" t="s">
        <v>1489</v>
      </c>
      <c r="F3035">
        <v>232.7</v>
      </c>
      <c r="H3035" t="s">
        <v>1488</v>
      </c>
      <c r="I3035">
        <v>134.9</v>
      </c>
      <c r="J3035">
        <v>1</v>
      </c>
      <c r="K3035">
        <v>134.9</v>
      </c>
      <c r="L3035" s="45">
        <f>VLOOKUP(H3035,'[1]CALCUL AS et AN'!$A$2:$AU$889,24,FALSE)</f>
        <v>134.9</v>
      </c>
      <c r="M3035" s="48">
        <f>VLOOKUP(H3035,'[1]CALCUL AS et AN'!$A$2:$AU$889,28,FALSE)</f>
        <v>134.9</v>
      </c>
      <c r="N3035">
        <v>134.9</v>
      </c>
      <c r="O3035" s="45">
        <f t="shared" si="215"/>
        <v>134.9</v>
      </c>
      <c r="P3035" s="48">
        <f t="shared" si="216"/>
        <v>134.9</v>
      </c>
      <c r="Q3035">
        <v>232.7</v>
      </c>
      <c r="R3035" s="45">
        <f>VLOOKUP(H3035,'[1]CALCUL AS et AN'!$A$2:$AU$889,46,FALSE)</f>
        <v>0</v>
      </c>
      <c r="S3035" s="48">
        <f>VLOOKUP(H3035,'[1]CALCUL AS et AN'!$A$2:$AU$889,47,FALSE)</f>
        <v>0</v>
      </c>
      <c r="T3035">
        <v>232.7</v>
      </c>
      <c r="U3035" s="45">
        <f t="shared" si="217"/>
        <v>0</v>
      </c>
      <c r="V3035" s="48">
        <f t="shared" si="218"/>
        <v>0</v>
      </c>
      <c r="W3035" t="s">
        <v>1361</v>
      </c>
      <c r="X3035" t="s">
        <v>951</v>
      </c>
    </row>
    <row r="3036" spans="1:24" outlineLevel="2">
      <c r="A3036" t="s">
        <v>2753</v>
      </c>
      <c r="B3036" s="73" t="str">
        <f t="shared" si="219"/>
        <v>2H1200</v>
      </c>
      <c r="C3036" t="s">
        <v>472</v>
      </c>
      <c r="D3036">
        <v>3</v>
      </c>
      <c r="E3036" t="s">
        <v>993</v>
      </c>
      <c r="F3036">
        <v>4.87</v>
      </c>
      <c r="H3036" t="s">
        <v>472</v>
      </c>
      <c r="I3036">
        <v>0.94</v>
      </c>
      <c r="J3036">
        <v>1</v>
      </c>
      <c r="K3036">
        <v>0.94</v>
      </c>
      <c r="L3036" s="45">
        <f>VLOOKUP(H3036,'[1]CALCUL AS et AN'!$A$2:$AU$889,24,FALSE)</f>
        <v>2.1800000000000002</v>
      </c>
      <c r="M3036" s="48">
        <f>VLOOKUP(H3036,'[1]CALCUL AS et AN'!$A$2:$AU$889,28,FALSE)</f>
        <v>0.94</v>
      </c>
      <c r="N3036">
        <v>2.82</v>
      </c>
      <c r="O3036" s="45">
        <f t="shared" ref="O3036:O3104" si="220">D3036*L3036</f>
        <v>6.5400000000000009</v>
      </c>
      <c r="P3036" s="48">
        <f t="shared" ref="P3036:P3104" si="221">D3036*M3036</f>
        <v>2.82</v>
      </c>
      <c r="Q3036">
        <v>4.87</v>
      </c>
      <c r="R3036" s="45">
        <f>VLOOKUP(H3036,'[1]CALCUL AS et AN'!$A$2:$AU$889,46,FALSE)</f>
        <v>4.9050000000000002</v>
      </c>
      <c r="S3036" s="48">
        <f>VLOOKUP(H3036,'[1]CALCUL AS et AN'!$A$2:$AU$889,47,FALSE)</f>
        <v>2.1149999999999998</v>
      </c>
      <c r="T3036">
        <v>14.61</v>
      </c>
      <c r="U3036" s="45">
        <f t="shared" ref="U3036:U3104" si="222">R3036*D3036</f>
        <v>14.715</v>
      </c>
      <c r="V3036" s="48">
        <f t="shared" ref="V3036:V3104" si="223">S3036*D3036</f>
        <v>6.3449999999999989</v>
      </c>
      <c r="W3036" t="s">
        <v>1361</v>
      </c>
      <c r="X3036" t="s">
        <v>937</v>
      </c>
    </row>
    <row r="3037" spans="1:24" outlineLevel="2">
      <c r="A3037" t="s">
        <v>2753</v>
      </c>
      <c r="B3037" s="73" t="str">
        <f t="shared" si="219"/>
        <v>2H1200</v>
      </c>
      <c r="C3037" t="s">
        <v>2410</v>
      </c>
      <c r="D3037">
        <v>1.75</v>
      </c>
      <c r="E3037" t="s">
        <v>2411</v>
      </c>
      <c r="F3037">
        <v>75</v>
      </c>
      <c r="H3037" t="s">
        <v>2410</v>
      </c>
      <c r="I3037">
        <v>50</v>
      </c>
      <c r="J3037">
        <v>1</v>
      </c>
      <c r="K3037">
        <v>50</v>
      </c>
      <c r="L3037" s="45">
        <f>VLOOKUP(H3037,'[1]CALCUL AS et AN'!$A$2:$AU$889,24,FALSE)</f>
        <v>50</v>
      </c>
      <c r="M3037" s="48">
        <f>VLOOKUP(H3037,'[1]CALCUL AS et AN'!$A$2:$AU$889,28,FALSE)</f>
        <v>50</v>
      </c>
      <c r="N3037">
        <v>87.5</v>
      </c>
      <c r="O3037" s="45">
        <f t="shared" si="220"/>
        <v>87.5</v>
      </c>
      <c r="P3037" s="48">
        <f t="shared" si="221"/>
        <v>87.5</v>
      </c>
      <c r="Q3037">
        <v>75</v>
      </c>
      <c r="R3037" s="45">
        <f>VLOOKUP(H3037,'[1]CALCUL AS et AN'!$A$2:$AU$889,46,FALSE)</f>
        <v>75</v>
      </c>
      <c r="S3037" s="48">
        <f>VLOOKUP(H3037,'[1]CALCUL AS et AN'!$A$2:$AU$889,47,FALSE)</f>
        <v>75</v>
      </c>
      <c r="T3037">
        <v>131.25</v>
      </c>
      <c r="U3037" s="45">
        <f t="shared" si="222"/>
        <v>131.25</v>
      </c>
      <c r="V3037" s="48">
        <f t="shared" si="223"/>
        <v>131.25</v>
      </c>
      <c r="W3037" t="s">
        <v>1361</v>
      </c>
      <c r="X3037" t="s">
        <v>951</v>
      </c>
    </row>
    <row r="3038" spans="1:24" outlineLevel="2">
      <c r="A3038" t="s">
        <v>2753</v>
      </c>
      <c r="B3038" s="73" t="str">
        <f t="shared" si="219"/>
        <v>2H1200</v>
      </c>
      <c r="C3038" t="s">
        <v>452</v>
      </c>
      <c r="D3038">
        <v>2</v>
      </c>
      <c r="E3038" t="s">
        <v>1374</v>
      </c>
      <c r="F3038">
        <v>191.42</v>
      </c>
      <c r="H3038" t="s">
        <v>452</v>
      </c>
      <c r="I3038">
        <v>133</v>
      </c>
      <c r="J3038">
        <v>1</v>
      </c>
      <c r="K3038">
        <v>133</v>
      </c>
      <c r="L3038" s="45">
        <f>VLOOKUP(H3038,'[1]CALCUL AS et AN'!$A$2:$AU$889,24,FALSE)</f>
        <v>133</v>
      </c>
      <c r="M3038" s="48">
        <f>VLOOKUP(H3038,'[1]CALCUL AS et AN'!$A$2:$AU$889,28,FALSE)</f>
        <v>149</v>
      </c>
      <c r="N3038">
        <v>266</v>
      </c>
      <c r="O3038" s="45">
        <f t="shared" si="220"/>
        <v>266</v>
      </c>
      <c r="P3038" s="48">
        <f t="shared" si="221"/>
        <v>298</v>
      </c>
      <c r="Q3038">
        <v>191.42</v>
      </c>
      <c r="R3038" s="45">
        <f>VLOOKUP(H3038,'[1]CALCUL AS et AN'!$A$2:$AU$889,46,FALSE)</f>
        <v>199.5</v>
      </c>
      <c r="S3038" s="48">
        <f>VLOOKUP(H3038,'[1]CALCUL AS et AN'!$A$2:$AU$889,47,FALSE)</f>
        <v>223.5</v>
      </c>
      <c r="T3038">
        <v>382.84</v>
      </c>
      <c r="U3038" s="45">
        <f t="shared" si="222"/>
        <v>399</v>
      </c>
      <c r="V3038" s="48">
        <f t="shared" si="223"/>
        <v>447</v>
      </c>
      <c r="W3038" t="s">
        <v>1361</v>
      </c>
      <c r="X3038" t="s">
        <v>937</v>
      </c>
    </row>
    <row r="3039" spans="1:24" outlineLevel="2">
      <c r="A3039" t="s">
        <v>2753</v>
      </c>
      <c r="B3039" s="73" t="str">
        <f t="shared" si="219"/>
        <v>2H1200</v>
      </c>
      <c r="C3039" t="s">
        <v>1516</v>
      </c>
      <c r="D3039">
        <v>2</v>
      </c>
      <c r="E3039" t="s">
        <v>1517</v>
      </c>
      <c r="F3039">
        <v>5.59</v>
      </c>
      <c r="H3039" t="s">
        <v>1516</v>
      </c>
      <c r="I3039">
        <v>1.99</v>
      </c>
      <c r="J3039">
        <v>0.33</v>
      </c>
      <c r="K3039">
        <v>6.0303030303030303</v>
      </c>
      <c r="L3039" s="45">
        <f>VLOOKUP(H3039,'[1]CALCUL AS et AN'!$A$2:$AU$889,24,FALSE)</f>
        <v>1.9910000000000001</v>
      </c>
      <c r="M3039" s="48">
        <f>VLOOKUP(H3039,'[1]CALCUL AS et AN'!$A$2:$AU$889,28,FALSE)</f>
        <v>2.1579999999999999</v>
      </c>
      <c r="N3039">
        <v>12.060606060606061</v>
      </c>
      <c r="O3039" s="45">
        <f t="shared" si="220"/>
        <v>3.9820000000000002</v>
      </c>
      <c r="P3039" s="48">
        <f t="shared" si="221"/>
        <v>4.3159999999999998</v>
      </c>
      <c r="Q3039">
        <v>5.59</v>
      </c>
      <c r="R3039" s="45">
        <f>VLOOKUP(H3039,'[1]CALCUL AS et AN'!$A$2:$AU$889,46,FALSE)</f>
        <v>2.6480300000000003</v>
      </c>
      <c r="S3039" s="48">
        <f>VLOOKUP(H3039,'[1]CALCUL AS et AN'!$A$2:$AU$889,47,FALSE)</f>
        <v>2.8701400000000001</v>
      </c>
      <c r="T3039">
        <v>11.18</v>
      </c>
      <c r="U3039" s="45">
        <f t="shared" si="222"/>
        <v>5.2960600000000007</v>
      </c>
      <c r="V3039" s="48">
        <f t="shared" si="223"/>
        <v>5.7402800000000003</v>
      </c>
      <c r="W3039" t="s">
        <v>1361</v>
      </c>
      <c r="X3039" t="s">
        <v>951</v>
      </c>
    </row>
    <row r="3040" spans="1:24" outlineLevel="2">
      <c r="A3040" t="s">
        <v>2753</v>
      </c>
      <c r="B3040" s="73" t="str">
        <f t="shared" si="219"/>
        <v>2H1200</v>
      </c>
      <c r="C3040" t="s">
        <v>2362</v>
      </c>
      <c r="D3040">
        <v>2</v>
      </c>
      <c r="E3040" t="s">
        <v>2363</v>
      </c>
      <c r="F3040">
        <v>1.9E-2</v>
      </c>
      <c r="H3040" t="s">
        <v>2362</v>
      </c>
      <c r="I3040">
        <v>0.13</v>
      </c>
      <c r="J3040">
        <v>1</v>
      </c>
      <c r="K3040">
        <v>0.13</v>
      </c>
      <c r="L3040" s="45">
        <f>VLOOKUP(H3040,'[1]CALCUL AS et AN'!$A$2:$AU$889,24,FALSE)</f>
        <v>0.12720000000000001</v>
      </c>
      <c r="M3040" s="48">
        <f>VLOOKUP(H3040,'[1]CALCUL AS et AN'!$A$2:$AU$889,28,FALSE)</f>
        <v>0.12720000000000001</v>
      </c>
      <c r="N3040">
        <v>0.26</v>
      </c>
      <c r="O3040" s="45">
        <f t="shared" si="220"/>
        <v>0.25440000000000002</v>
      </c>
      <c r="P3040" s="48">
        <f t="shared" si="221"/>
        <v>0.25440000000000002</v>
      </c>
      <c r="Q3040">
        <v>1.9E-2</v>
      </c>
      <c r="R3040" s="45">
        <f>VLOOKUP(H3040,'[1]CALCUL AS et AN'!$A$2:$AU$889,46,FALSE)</f>
        <v>0.19080000000000003</v>
      </c>
      <c r="S3040" s="48">
        <f>VLOOKUP(H3040,'[1]CALCUL AS et AN'!$A$2:$AU$889,47,FALSE)</f>
        <v>0.19080000000000003</v>
      </c>
      <c r="T3040">
        <v>3.7999999999999999E-2</v>
      </c>
      <c r="U3040" s="45">
        <f t="shared" si="222"/>
        <v>0.38160000000000005</v>
      </c>
      <c r="V3040" s="48">
        <f t="shared" si="223"/>
        <v>0.38160000000000005</v>
      </c>
      <c r="W3040" t="s">
        <v>1361</v>
      </c>
      <c r="X3040" t="s">
        <v>951</v>
      </c>
    </row>
    <row r="3041" spans="1:24" outlineLevel="2">
      <c r="A3041" t="s">
        <v>2753</v>
      </c>
      <c r="B3041" s="73" t="str">
        <f t="shared" si="219"/>
        <v>2H1200</v>
      </c>
      <c r="C3041" t="s">
        <v>1676</v>
      </c>
      <c r="D3041">
        <v>1</v>
      </c>
      <c r="E3041" t="s">
        <v>1677</v>
      </c>
      <c r="F3041">
        <v>0.88</v>
      </c>
      <c r="H3041" t="s">
        <v>1676</v>
      </c>
      <c r="I3041">
        <v>0.68</v>
      </c>
      <c r="J3041">
        <v>1</v>
      </c>
      <c r="K3041">
        <v>0.68</v>
      </c>
      <c r="L3041" s="45">
        <f>VLOOKUP(H3041,'[1]CALCUL AS et AN'!$A$2:$AU$889,24,FALSE)</f>
        <v>0.68</v>
      </c>
      <c r="M3041" s="48">
        <f>VLOOKUP(H3041,'[1]CALCUL AS et AN'!$A$2:$AU$889,28,FALSE)</f>
        <v>0.68</v>
      </c>
      <c r="N3041">
        <v>0.68</v>
      </c>
      <c r="O3041" s="45">
        <f t="shared" si="220"/>
        <v>0.68</v>
      </c>
      <c r="P3041" s="48">
        <f t="shared" si="221"/>
        <v>0.68</v>
      </c>
      <c r="Q3041">
        <v>0.88</v>
      </c>
      <c r="R3041" s="45">
        <f>VLOOKUP(H3041,'[1]CALCUL AS et AN'!$A$2:$AU$889,46,FALSE)</f>
        <v>0.90440000000000009</v>
      </c>
      <c r="S3041" s="48">
        <f>VLOOKUP(H3041,'[1]CALCUL AS et AN'!$A$2:$AU$889,47,FALSE)</f>
        <v>0.90440000000000009</v>
      </c>
      <c r="T3041">
        <v>0.88</v>
      </c>
      <c r="U3041" s="45">
        <f t="shared" si="222"/>
        <v>0.90440000000000009</v>
      </c>
      <c r="V3041" s="48">
        <f t="shared" si="223"/>
        <v>0.90440000000000009</v>
      </c>
      <c r="W3041" t="s">
        <v>1361</v>
      </c>
      <c r="X3041" t="s">
        <v>951</v>
      </c>
    </row>
    <row r="3042" spans="1:24" outlineLevel="2">
      <c r="A3042" t="s">
        <v>2753</v>
      </c>
      <c r="B3042" s="73" t="str">
        <f t="shared" si="219"/>
        <v>2H1200</v>
      </c>
      <c r="C3042" t="s">
        <v>508</v>
      </c>
      <c r="D3042">
        <v>2</v>
      </c>
      <c r="E3042" t="s">
        <v>994</v>
      </c>
      <c r="F3042">
        <v>4.18</v>
      </c>
      <c r="H3042" t="s">
        <v>508</v>
      </c>
      <c r="I3042">
        <v>1.64</v>
      </c>
      <c r="J3042">
        <v>1</v>
      </c>
      <c r="K3042">
        <v>1.64</v>
      </c>
      <c r="L3042" s="45">
        <f>VLOOKUP(H3042,'[1]CALCUL AS et AN'!$A$2:$AU$889,24,FALSE)</f>
        <v>1.64</v>
      </c>
      <c r="M3042" s="48">
        <f>VLOOKUP(H3042,'[1]CALCUL AS et AN'!$A$2:$AU$889,28,FALSE)</f>
        <v>1.64</v>
      </c>
      <c r="N3042">
        <v>3.28</v>
      </c>
      <c r="O3042" s="45">
        <f t="shared" si="220"/>
        <v>3.28</v>
      </c>
      <c r="P3042" s="48">
        <f t="shared" si="221"/>
        <v>3.28</v>
      </c>
      <c r="Q3042">
        <v>4.26</v>
      </c>
      <c r="R3042" s="45">
        <f>VLOOKUP(H3042,'[1]CALCUL AS et AN'!$A$2:$AU$889,46,FALSE)</f>
        <v>4.92</v>
      </c>
      <c r="S3042" s="48">
        <f>VLOOKUP(H3042,'[1]CALCUL AS et AN'!$A$2:$AU$889,47,FALSE)</f>
        <v>4.92</v>
      </c>
      <c r="T3042">
        <v>8.52</v>
      </c>
      <c r="U3042" s="45">
        <f t="shared" si="222"/>
        <v>9.84</v>
      </c>
      <c r="V3042" s="48">
        <f t="shared" si="223"/>
        <v>9.84</v>
      </c>
      <c r="W3042" t="s">
        <v>1361</v>
      </c>
      <c r="X3042" t="s">
        <v>937</v>
      </c>
    </row>
    <row r="3043" spans="1:24" outlineLevel="1">
      <c r="A3043" s="73" t="s">
        <v>3285</v>
      </c>
      <c r="B3043" s="73" t="str">
        <f t="shared" si="219"/>
        <v>SBGDA02H1200</v>
      </c>
      <c r="N3043">
        <f>SUBTOTAL(9,N3022:N3042)</f>
        <v>724.68160606060599</v>
      </c>
      <c r="O3043" s="45" t="e">
        <f>SUBTOTAL(9,O3022:O3042)</f>
        <v>#N/A</v>
      </c>
      <c r="P3043" s="48" t="e">
        <f>SUBTOTAL(9,P3022:P3042)</f>
        <v>#N/A</v>
      </c>
      <c r="T3043">
        <f>SUBTOTAL(9,T3022:T3042)</f>
        <v>1105.9520000000002</v>
      </c>
      <c r="U3043" s="45" t="e">
        <f>SUBTOTAL(9,U3022:U3042)</f>
        <v>#N/A</v>
      </c>
      <c r="V3043" s="48" t="e">
        <f>SUBTOTAL(9,V3022:V3042)</f>
        <v>#N/A</v>
      </c>
    </row>
    <row r="3044" spans="1:24" outlineLevel="2">
      <c r="A3044" t="s">
        <v>2607</v>
      </c>
      <c r="B3044" s="73" t="str">
        <f t="shared" si="219"/>
        <v>2H1800</v>
      </c>
      <c r="C3044">
        <v>101006</v>
      </c>
      <c r="D3044">
        <v>2</v>
      </c>
      <c r="E3044" t="s">
        <v>1546</v>
      </c>
      <c r="F3044">
        <v>0.68</v>
      </c>
      <c r="H3044">
        <v>101006</v>
      </c>
      <c r="I3044">
        <v>0.23</v>
      </c>
      <c r="J3044">
        <v>1</v>
      </c>
      <c r="K3044">
        <v>0.23</v>
      </c>
      <c r="L3044" s="45">
        <f>VLOOKUP(H3044,'[1]CALCUL AS et AN'!$A$2:$AU$889,24,FALSE)</f>
        <v>0.22953999999999999</v>
      </c>
      <c r="M3044" s="48">
        <f>VLOOKUP(H3044,'[1]CALCUL AS et AN'!$A$2:$AU$889,28,FALSE)</f>
        <v>0.22953999999999999</v>
      </c>
      <c r="N3044">
        <v>0.46</v>
      </c>
      <c r="O3044" s="45">
        <f t="shared" si="220"/>
        <v>0.45907999999999999</v>
      </c>
      <c r="P3044" s="48">
        <f t="shared" si="221"/>
        <v>0.45907999999999999</v>
      </c>
      <c r="Q3044">
        <v>0.68</v>
      </c>
      <c r="R3044" s="45">
        <f>VLOOKUP(H3044,'[1]CALCUL AS et AN'!$A$2:$AU$889,46,FALSE)</f>
        <v>0.68862000000000001</v>
      </c>
      <c r="S3044" s="48">
        <f>VLOOKUP(H3044,'[1]CALCUL AS et AN'!$A$2:$AU$889,47,FALSE)</f>
        <v>0.68862000000000001</v>
      </c>
      <c r="T3044">
        <v>1.36</v>
      </c>
      <c r="U3044" s="45">
        <f t="shared" si="222"/>
        <v>1.37724</v>
      </c>
      <c r="V3044" s="48">
        <f t="shared" si="223"/>
        <v>1.37724</v>
      </c>
      <c r="W3044" t="s">
        <v>1361</v>
      </c>
      <c r="X3044" t="s">
        <v>951</v>
      </c>
    </row>
    <row r="3045" spans="1:24" outlineLevel="2">
      <c r="A3045" t="s">
        <v>2607</v>
      </c>
      <c r="B3045" s="73" t="str">
        <f t="shared" si="219"/>
        <v>2H1800</v>
      </c>
      <c r="C3045">
        <v>101007</v>
      </c>
      <c r="D3045">
        <v>2</v>
      </c>
      <c r="E3045" t="s">
        <v>1544</v>
      </c>
      <c r="F3045">
        <v>2.2400000000000002</v>
      </c>
      <c r="H3045">
        <v>101007</v>
      </c>
      <c r="I3045">
        <v>1.5</v>
      </c>
      <c r="J3045">
        <v>1</v>
      </c>
      <c r="K3045">
        <v>1.5</v>
      </c>
      <c r="L3045" s="45">
        <f>VLOOKUP(H3045,'[1]CALCUL AS et AN'!$A$2:$AU$889,24,FALSE)</f>
        <v>1.5</v>
      </c>
      <c r="M3045" s="48">
        <f>VLOOKUP(H3045,'[1]CALCUL AS et AN'!$A$2:$AU$889,28,FALSE)</f>
        <v>1.5</v>
      </c>
      <c r="N3045">
        <v>3</v>
      </c>
      <c r="O3045" s="45">
        <f t="shared" si="220"/>
        <v>3</v>
      </c>
      <c r="P3045" s="48">
        <f t="shared" si="221"/>
        <v>3</v>
      </c>
      <c r="Q3045">
        <v>2.2400000000000002</v>
      </c>
      <c r="R3045" s="45">
        <f>VLOOKUP(H3045,'[1]CALCUL AS et AN'!$A$2:$AU$889,46,FALSE)</f>
        <v>2.25</v>
      </c>
      <c r="S3045" s="48">
        <f>VLOOKUP(H3045,'[1]CALCUL AS et AN'!$A$2:$AU$889,47,FALSE)</f>
        <v>2.25</v>
      </c>
      <c r="T3045">
        <v>4.4800000000000004</v>
      </c>
      <c r="U3045" s="45">
        <f t="shared" si="222"/>
        <v>4.5</v>
      </c>
      <c r="V3045" s="48">
        <f t="shared" si="223"/>
        <v>4.5</v>
      </c>
      <c r="W3045" t="s">
        <v>1361</v>
      </c>
      <c r="X3045" t="s">
        <v>951</v>
      </c>
    </row>
    <row r="3046" spans="1:24" outlineLevel="2">
      <c r="A3046" t="s">
        <v>2607</v>
      </c>
      <c r="B3046" s="73" t="str">
        <f t="shared" si="219"/>
        <v>2H1800</v>
      </c>
      <c r="C3046" t="s">
        <v>1665</v>
      </c>
      <c r="D3046">
        <v>2</v>
      </c>
      <c r="E3046" t="s">
        <v>1666</v>
      </c>
      <c r="F3046">
        <v>2.85</v>
      </c>
      <c r="H3046" t="s">
        <v>1665</v>
      </c>
      <c r="I3046">
        <v>2.19</v>
      </c>
      <c r="J3046">
        <v>1</v>
      </c>
      <c r="K3046">
        <v>2.19</v>
      </c>
      <c r="L3046" s="45">
        <f>VLOOKUP(H3046,'[1]CALCUL AS et AN'!$A$2:$AU$889,24,FALSE)</f>
        <v>2.19</v>
      </c>
      <c r="M3046" s="48">
        <f>VLOOKUP(H3046,'[1]CALCUL AS et AN'!$A$2:$AU$889,28,FALSE)</f>
        <v>2.19</v>
      </c>
      <c r="N3046">
        <v>4.38</v>
      </c>
      <c r="O3046" s="45">
        <f t="shared" si="220"/>
        <v>4.38</v>
      </c>
      <c r="P3046" s="48">
        <f t="shared" si="221"/>
        <v>4.38</v>
      </c>
      <c r="Q3046">
        <v>2.85</v>
      </c>
      <c r="R3046" s="45">
        <f>VLOOKUP(H3046,'[1]CALCUL AS et AN'!$A$2:$AU$889,46,FALSE)</f>
        <v>2.9127000000000001</v>
      </c>
      <c r="S3046" s="48">
        <f>VLOOKUP(H3046,'[1]CALCUL AS et AN'!$A$2:$AU$889,47,FALSE)</f>
        <v>2.9127000000000001</v>
      </c>
      <c r="T3046">
        <v>5.7</v>
      </c>
      <c r="U3046" s="45">
        <f t="shared" si="222"/>
        <v>5.8254000000000001</v>
      </c>
      <c r="V3046" s="48">
        <f t="shared" si="223"/>
        <v>5.8254000000000001</v>
      </c>
      <c r="W3046" t="s">
        <v>1361</v>
      </c>
      <c r="X3046" t="s">
        <v>951</v>
      </c>
    </row>
    <row r="3047" spans="1:24" outlineLevel="2">
      <c r="A3047" t="s">
        <v>2607</v>
      </c>
      <c r="B3047" s="73" t="str">
        <f t="shared" si="219"/>
        <v>2H1800</v>
      </c>
      <c r="C3047" t="s">
        <v>1537</v>
      </c>
      <c r="D3047">
        <v>0.8</v>
      </c>
      <c r="E3047" t="s">
        <v>1538</v>
      </c>
      <c r="F3047">
        <v>4.3499999999999996</v>
      </c>
      <c r="H3047" t="s">
        <v>1537</v>
      </c>
      <c r="I3047">
        <v>2.9</v>
      </c>
      <c r="J3047">
        <v>1</v>
      </c>
      <c r="K3047">
        <v>2.9</v>
      </c>
      <c r="L3047" s="45">
        <f>VLOOKUP(H3047,'[1]CALCUL AS et AN'!$A$2:$AU$889,24,FALSE)</f>
        <v>2.9</v>
      </c>
      <c r="M3047" s="48">
        <f>VLOOKUP(H3047,'[1]CALCUL AS et AN'!$A$2:$AU$889,28,FALSE)</f>
        <v>2.9</v>
      </c>
      <c r="N3047">
        <v>2.3199999999999998</v>
      </c>
      <c r="O3047" s="45">
        <f t="shared" si="220"/>
        <v>2.3199999999999998</v>
      </c>
      <c r="P3047" s="48">
        <f t="shared" si="221"/>
        <v>2.3199999999999998</v>
      </c>
      <c r="Q3047">
        <v>4.3499999999999996</v>
      </c>
      <c r="R3047" s="45">
        <f>VLOOKUP(H3047,'[1]CALCUL AS et AN'!$A$2:$AU$889,46,FALSE)</f>
        <v>4.3499999999999996</v>
      </c>
      <c r="S3047" s="48">
        <f>VLOOKUP(H3047,'[1]CALCUL AS et AN'!$A$2:$AU$889,47,FALSE)</f>
        <v>4.3499999999999996</v>
      </c>
      <c r="T3047">
        <v>3.48</v>
      </c>
      <c r="U3047" s="45">
        <f t="shared" si="222"/>
        <v>3.48</v>
      </c>
      <c r="V3047" s="48">
        <f t="shared" si="223"/>
        <v>3.48</v>
      </c>
      <c r="W3047" t="s">
        <v>1361</v>
      </c>
      <c r="X3047" t="s">
        <v>951</v>
      </c>
    </row>
    <row r="3048" spans="1:24" outlineLevel="2">
      <c r="A3048" t="s">
        <v>2607</v>
      </c>
      <c r="B3048" s="73" t="str">
        <f t="shared" si="219"/>
        <v>2H1800</v>
      </c>
      <c r="C3048" t="s">
        <v>1537</v>
      </c>
      <c r="D3048">
        <v>2.8</v>
      </c>
      <c r="E3048" t="s">
        <v>1538</v>
      </c>
      <c r="F3048">
        <v>4.3499999999999996</v>
      </c>
      <c r="H3048" t="s">
        <v>1537</v>
      </c>
      <c r="I3048">
        <v>2.9</v>
      </c>
      <c r="J3048">
        <v>1</v>
      </c>
      <c r="K3048">
        <v>2.9</v>
      </c>
      <c r="L3048" s="45">
        <f>VLOOKUP(H3048,'[1]CALCUL AS et AN'!$A$2:$AU$889,24,FALSE)</f>
        <v>2.9</v>
      </c>
      <c r="M3048" s="48">
        <f>VLOOKUP(H3048,'[1]CALCUL AS et AN'!$A$2:$AU$889,28,FALSE)</f>
        <v>2.9</v>
      </c>
      <c r="N3048">
        <v>8.1199999999999992</v>
      </c>
      <c r="O3048" s="45">
        <f t="shared" si="220"/>
        <v>8.1199999999999992</v>
      </c>
      <c r="P3048" s="48">
        <f t="shared" si="221"/>
        <v>8.1199999999999992</v>
      </c>
      <c r="Q3048">
        <v>4.3499999999999996</v>
      </c>
      <c r="R3048" s="45">
        <f>VLOOKUP(H3048,'[1]CALCUL AS et AN'!$A$2:$AU$889,46,FALSE)</f>
        <v>4.3499999999999996</v>
      </c>
      <c r="S3048" s="48">
        <f>VLOOKUP(H3048,'[1]CALCUL AS et AN'!$A$2:$AU$889,47,FALSE)</f>
        <v>4.3499999999999996</v>
      </c>
      <c r="T3048">
        <v>12.179999999999998</v>
      </c>
      <c r="U3048" s="45">
        <f t="shared" si="222"/>
        <v>12.179999999999998</v>
      </c>
      <c r="V3048" s="48">
        <f t="shared" si="223"/>
        <v>12.179999999999998</v>
      </c>
      <c r="W3048" t="s">
        <v>1361</v>
      </c>
      <c r="X3048" t="s">
        <v>951</v>
      </c>
    </row>
    <row r="3049" spans="1:24" outlineLevel="2">
      <c r="A3049" t="s">
        <v>2607</v>
      </c>
      <c r="B3049" s="73" t="str">
        <f t="shared" si="219"/>
        <v>2H1800</v>
      </c>
      <c r="C3049">
        <v>8535000618</v>
      </c>
      <c r="D3049">
        <v>2</v>
      </c>
      <c r="E3049" t="s">
        <v>2275</v>
      </c>
      <c r="F3049">
        <v>0.05</v>
      </c>
      <c r="H3049">
        <v>8535000618</v>
      </c>
      <c r="I3049">
        <v>3.0000000000000001E-3</v>
      </c>
      <c r="J3049">
        <v>1</v>
      </c>
      <c r="K3049">
        <v>3.0000000000000001E-3</v>
      </c>
      <c r="L3049" s="45">
        <f>VLOOKUP(H3049,'[1]CALCUL AS et AN'!$A$2:$AU$889,24,FALSE)</f>
        <v>3.04E-2</v>
      </c>
      <c r="M3049" s="48">
        <f>VLOOKUP(H3049,'[1]CALCUL AS et AN'!$A$2:$AU$889,28,FALSE)</f>
        <v>3.04E-2</v>
      </c>
      <c r="N3049">
        <v>6.0000000000000001E-3</v>
      </c>
      <c r="O3049" s="45">
        <f t="shared" si="220"/>
        <v>6.08E-2</v>
      </c>
      <c r="P3049" s="48">
        <f t="shared" si="221"/>
        <v>6.08E-2</v>
      </c>
      <c r="Q3049">
        <v>0.05</v>
      </c>
      <c r="R3049" s="45">
        <f>VLOOKUP(H3049,'[1]CALCUL AS et AN'!$A$2:$AU$889,46,FALSE)</f>
        <v>5.3199999999999997E-2</v>
      </c>
      <c r="S3049" s="48">
        <f>VLOOKUP(H3049,'[1]CALCUL AS et AN'!$A$2:$AU$889,47,FALSE)</f>
        <v>5.3199999999999997E-2</v>
      </c>
      <c r="T3049">
        <v>0.1</v>
      </c>
      <c r="U3049" s="45">
        <f t="shared" si="222"/>
        <v>0.10639999999999999</v>
      </c>
      <c r="V3049" s="48">
        <f t="shared" si="223"/>
        <v>0.10639999999999999</v>
      </c>
      <c r="W3049" t="s">
        <v>1361</v>
      </c>
      <c r="X3049" t="s">
        <v>951</v>
      </c>
    </row>
    <row r="3050" spans="1:24" outlineLevel="2">
      <c r="A3050" t="s">
        <v>2607</v>
      </c>
      <c r="B3050" s="73" t="str">
        <f t="shared" si="219"/>
        <v>2H1800</v>
      </c>
      <c r="C3050">
        <v>9600000618</v>
      </c>
      <c r="D3050">
        <v>2</v>
      </c>
      <c r="E3050" t="s">
        <v>2044</v>
      </c>
      <c r="F3050">
        <v>1.57</v>
      </c>
      <c r="H3050">
        <v>9600000618</v>
      </c>
      <c r="I3050">
        <v>0.8</v>
      </c>
      <c r="J3050">
        <v>1</v>
      </c>
      <c r="K3050">
        <v>0.8</v>
      </c>
      <c r="L3050" s="45">
        <f>VLOOKUP(H3050,'[1]CALCUL AS et AN'!$A$2:$AU$889,24,FALSE)</f>
        <v>0.80289999999999995</v>
      </c>
      <c r="M3050" s="48">
        <f>VLOOKUP(H3050,'[1]CALCUL AS et AN'!$A$2:$AU$889,28,FALSE)</f>
        <v>0.80289999999999995</v>
      </c>
      <c r="N3050">
        <v>1.6</v>
      </c>
      <c r="O3050" s="45">
        <f t="shared" si="220"/>
        <v>1.6057999999999999</v>
      </c>
      <c r="P3050" s="48">
        <f t="shared" si="221"/>
        <v>1.6057999999999999</v>
      </c>
      <c r="Q3050">
        <v>1.57</v>
      </c>
      <c r="R3050" s="45">
        <f>VLOOKUP(H3050,'[1]CALCUL AS et AN'!$A$2:$AU$889,46,FALSE)</f>
        <v>1.6057999999999999</v>
      </c>
      <c r="S3050" s="48">
        <f>VLOOKUP(H3050,'[1]CALCUL AS et AN'!$A$2:$AU$889,47,FALSE)</f>
        <v>1.6057999999999999</v>
      </c>
      <c r="T3050">
        <v>3.14</v>
      </c>
      <c r="U3050" s="45">
        <f t="shared" si="222"/>
        <v>3.2115999999999998</v>
      </c>
      <c r="V3050" s="48">
        <f t="shared" si="223"/>
        <v>3.2115999999999998</v>
      </c>
      <c r="W3050" t="s">
        <v>1361</v>
      </c>
      <c r="X3050" t="s">
        <v>951</v>
      </c>
    </row>
    <row r="3051" spans="1:24" outlineLevel="2">
      <c r="A3051" t="s">
        <v>2607</v>
      </c>
      <c r="B3051" s="73" t="str">
        <f t="shared" si="219"/>
        <v>2H1800</v>
      </c>
      <c r="C3051" t="s">
        <v>590</v>
      </c>
      <c r="D3051">
        <v>3</v>
      </c>
      <c r="E3051" t="s">
        <v>1653</v>
      </c>
      <c r="F3051">
        <v>0.47</v>
      </c>
      <c r="H3051" t="s">
        <v>590</v>
      </c>
      <c r="I3051">
        <v>0.4</v>
      </c>
      <c r="J3051">
        <v>1</v>
      </c>
      <c r="K3051">
        <v>0.4</v>
      </c>
      <c r="L3051" s="45">
        <f>VLOOKUP(H3051,'[1]CALCUL AS et AN'!$A$2:$AU$889,24,FALSE)</f>
        <v>0.39700000000000002</v>
      </c>
      <c r="M3051" s="48">
        <f>VLOOKUP(H3051,'[1]CALCUL AS et AN'!$A$2:$AU$889,28,FALSE)</f>
        <v>0.437</v>
      </c>
      <c r="N3051">
        <v>1.2000000000000002</v>
      </c>
      <c r="O3051" s="45">
        <f t="shared" si="220"/>
        <v>1.1910000000000001</v>
      </c>
      <c r="P3051" s="48">
        <f t="shared" si="221"/>
        <v>1.3109999999999999</v>
      </c>
      <c r="Q3051">
        <v>0.47</v>
      </c>
      <c r="R3051" s="45">
        <f>VLOOKUP(H3051,'[1]CALCUL AS et AN'!$A$2:$AU$889,46,FALSE)</f>
        <v>0.49625000000000002</v>
      </c>
      <c r="S3051" s="48">
        <f>VLOOKUP(H3051,'[1]CALCUL AS et AN'!$A$2:$AU$889,47,FALSE)</f>
        <v>0.54625000000000001</v>
      </c>
      <c r="T3051">
        <v>1.41</v>
      </c>
      <c r="U3051" s="45">
        <f t="shared" si="222"/>
        <v>1.48875</v>
      </c>
      <c r="V3051" s="48">
        <f t="shared" si="223"/>
        <v>1.6387499999999999</v>
      </c>
      <c r="W3051" t="s">
        <v>1361</v>
      </c>
      <c r="X3051" t="s">
        <v>937</v>
      </c>
    </row>
    <row r="3052" spans="1:24" outlineLevel="2">
      <c r="A3052" t="s">
        <v>2607</v>
      </c>
      <c r="B3052" s="73" t="str">
        <f t="shared" si="219"/>
        <v>2H1800</v>
      </c>
      <c r="C3052" t="s">
        <v>1684</v>
      </c>
      <c r="D3052">
        <v>1</v>
      </c>
      <c r="E3052" t="s">
        <v>3265</v>
      </c>
      <c r="F3052">
        <v>0.86</v>
      </c>
      <c r="H3052" t="s">
        <v>1684</v>
      </c>
      <c r="I3052">
        <v>0.69</v>
      </c>
      <c r="J3052">
        <v>1</v>
      </c>
      <c r="K3052">
        <v>0.69</v>
      </c>
      <c r="L3052" s="45">
        <f>VLOOKUP(H3052,'[1]CALCUL AS et AN'!$A$2:$AU$889,24,FALSE)</f>
        <v>0.68500000000000005</v>
      </c>
      <c r="M3052" s="48">
        <f>VLOOKUP(H3052,'[1]CALCUL AS et AN'!$A$2:$AU$889,28,FALSE)</f>
        <v>0.68500000000000005</v>
      </c>
      <c r="N3052">
        <v>0.69</v>
      </c>
      <c r="O3052" s="45">
        <f t="shared" si="220"/>
        <v>0.68500000000000005</v>
      </c>
      <c r="P3052" s="48">
        <f t="shared" si="221"/>
        <v>0.68500000000000005</v>
      </c>
      <c r="Q3052">
        <v>0.86</v>
      </c>
      <c r="R3052" s="45">
        <f>VLOOKUP(H3052,'[1]CALCUL AS et AN'!$A$2:$AU$889,46,FALSE)</f>
        <v>0.91105000000000014</v>
      </c>
      <c r="S3052" s="48">
        <f>VLOOKUP(H3052,'[1]CALCUL AS et AN'!$A$2:$AU$889,47,FALSE)</f>
        <v>0.91105000000000014</v>
      </c>
      <c r="T3052">
        <v>0.86</v>
      </c>
      <c r="U3052" s="45">
        <f t="shared" si="222"/>
        <v>0.91105000000000014</v>
      </c>
      <c r="V3052" s="48">
        <f t="shared" si="223"/>
        <v>0.91105000000000014</v>
      </c>
      <c r="W3052" t="s">
        <v>1361</v>
      </c>
      <c r="X3052" t="s">
        <v>951</v>
      </c>
    </row>
    <row r="3053" spans="1:24" outlineLevel="2">
      <c r="A3053" t="s">
        <v>2607</v>
      </c>
      <c r="B3053" s="73" t="str">
        <f t="shared" si="219"/>
        <v>2H1800</v>
      </c>
      <c r="C3053" t="s">
        <v>616</v>
      </c>
      <c r="D3053">
        <v>1</v>
      </c>
      <c r="E3053" t="s">
        <v>1916</v>
      </c>
      <c r="F3053">
        <v>2.91</v>
      </c>
      <c r="H3053" t="s">
        <v>616</v>
      </c>
      <c r="I3053">
        <v>2.38</v>
      </c>
      <c r="J3053">
        <v>1</v>
      </c>
      <c r="K3053">
        <v>2.38</v>
      </c>
      <c r="L3053" s="45">
        <f>VLOOKUP(H3053,'[1]CALCUL AS et AN'!$A$2:$AU$889,24,FALSE)</f>
        <v>2.3809999999999998</v>
      </c>
      <c r="M3053" s="48">
        <f>VLOOKUP(H3053,'[1]CALCUL AS et AN'!$A$2:$AU$889,28,FALSE)</f>
        <v>2.2839999999999998</v>
      </c>
      <c r="N3053">
        <v>2.38</v>
      </c>
      <c r="O3053" s="45">
        <f t="shared" si="220"/>
        <v>2.3809999999999998</v>
      </c>
      <c r="P3053" s="48">
        <f t="shared" si="221"/>
        <v>2.2839999999999998</v>
      </c>
      <c r="Q3053">
        <v>3.13</v>
      </c>
      <c r="R3053" s="45">
        <f>VLOOKUP(H3053,'[1]CALCUL AS et AN'!$A$2:$AU$889,46,FALSE)</f>
        <v>3.1667299999999998</v>
      </c>
      <c r="S3053" s="48">
        <f>VLOOKUP(H3053,'[1]CALCUL AS et AN'!$A$2:$AU$889,47,FALSE)</f>
        <v>3.0377199999999998</v>
      </c>
      <c r="T3053">
        <v>3.13</v>
      </c>
      <c r="U3053" s="45">
        <f t="shared" si="222"/>
        <v>3.1667299999999998</v>
      </c>
      <c r="V3053" s="48">
        <f t="shared" si="223"/>
        <v>3.0377199999999998</v>
      </c>
      <c r="W3053" t="s">
        <v>1361</v>
      </c>
      <c r="X3053" t="s">
        <v>937</v>
      </c>
    </row>
    <row r="3054" spans="1:24" outlineLevel="2">
      <c r="A3054" t="s">
        <v>2607</v>
      </c>
      <c r="B3054" s="73" t="str">
        <f t="shared" si="219"/>
        <v>2H1800</v>
      </c>
      <c r="C3054" t="s">
        <v>620</v>
      </c>
      <c r="D3054">
        <v>1</v>
      </c>
      <c r="E3054" t="s">
        <v>1917</v>
      </c>
      <c r="F3054">
        <v>2.56</v>
      </c>
      <c r="H3054" t="s">
        <v>620</v>
      </c>
      <c r="I3054">
        <v>1.98</v>
      </c>
      <c r="J3054">
        <v>1</v>
      </c>
      <c r="K3054">
        <v>1.98</v>
      </c>
      <c r="L3054" s="45">
        <f>VLOOKUP(H3054,'[1]CALCUL AS et AN'!$A$2:$AU$889,24,FALSE)</f>
        <v>1.9830000000000001</v>
      </c>
      <c r="M3054" s="48">
        <f>VLOOKUP(H3054,'[1]CALCUL AS et AN'!$A$2:$AU$889,28,FALSE)</f>
        <v>1.93</v>
      </c>
      <c r="N3054">
        <v>1.98</v>
      </c>
      <c r="O3054" s="45">
        <f t="shared" si="220"/>
        <v>1.9830000000000001</v>
      </c>
      <c r="P3054" s="48">
        <f t="shared" si="221"/>
        <v>1.93</v>
      </c>
      <c r="Q3054">
        <v>2.75</v>
      </c>
      <c r="R3054" s="45">
        <f>VLOOKUP(H3054,'[1]CALCUL AS et AN'!$A$2:$AU$889,46,FALSE)</f>
        <v>2.9744999999999999</v>
      </c>
      <c r="S3054" s="48">
        <f>VLOOKUP(H3054,'[1]CALCUL AS et AN'!$A$2:$AU$889,47,FALSE)</f>
        <v>2.895</v>
      </c>
      <c r="T3054">
        <v>2.75</v>
      </c>
      <c r="U3054" s="45">
        <f t="shared" si="222"/>
        <v>2.9744999999999999</v>
      </c>
      <c r="V3054" s="48">
        <f t="shared" si="223"/>
        <v>2.895</v>
      </c>
      <c r="W3054" t="s">
        <v>1361</v>
      </c>
      <c r="X3054" t="s">
        <v>937</v>
      </c>
    </row>
    <row r="3055" spans="1:24" outlineLevel="2">
      <c r="A3055" t="s">
        <v>2607</v>
      </c>
      <c r="B3055" s="73" t="str">
        <f t="shared" si="219"/>
        <v>2H1800</v>
      </c>
      <c r="C3055" t="s">
        <v>2609</v>
      </c>
      <c r="D3055">
        <v>1</v>
      </c>
      <c r="E3055" t="s">
        <v>2610</v>
      </c>
      <c r="F3055">
        <v>271</v>
      </c>
      <c r="H3055" t="s">
        <v>2609</v>
      </c>
      <c r="I3055">
        <v>181.16500000000002</v>
      </c>
      <c r="J3055">
        <v>1</v>
      </c>
      <c r="K3055">
        <v>181.16500000000002</v>
      </c>
      <c r="L3055" s="45" t="e">
        <f>VLOOKUP(H3055,'[1]CALCUL AS et AN'!$A$2:$AU$889,24,FALSE)</f>
        <v>#N/A</v>
      </c>
      <c r="M3055" s="48" t="e">
        <f>VLOOKUP(H3055,'[1]CALCUL AS et AN'!$A$2:$AU$889,28,FALSE)</f>
        <v>#N/A</v>
      </c>
      <c r="N3055">
        <v>181.16500000000002</v>
      </c>
      <c r="O3055" s="45" t="e">
        <f t="shared" si="220"/>
        <v>#N/A</v>
      </c>
      <c r="P3055" s="48" t="e">
        <f t="shared" si="221"/>
        <v>#N/A</v>
      </c>
      <c r="Q3055">
        <v>271</v>
      </c>
      <c r="R3055" s="45" t="e">
        <f>VLOOKUP(H3055,'[1]CALCUL AS et AN'!$A$2:$AU$889,46,FALSE)</f>
        <v>#N/A</v>
      </c>
      <c r="S3055" s="48" t="e">
        <f>VLOOKUP(H3055,'[1]CALCUL AS et AN'!$A$2:$AU$889,47,FALSE)</f>
        <v>#N/A</v>
      </c>
      <c r="T3055">
        <v>271</v>
      </c>
      <c r="U3055" s="45" t="e">
        <f t="shared" si="222"/>
        <v>#N/A</v>
      </c>
      <c r="V3055" s="48" t="e">
        <f t="shared" si="223"/>
        <v>#N/A</v>
      </c>
      <c r="W3055" t="s">
        <v>1361</v>
      </c>
      <c r="X3055" t="s">
        <v>1361</v>
      </c>
    </row>
    <row r="3056" spans="1:24" outlineLevel="2">
      <c r="A3056" t="s">
        <v>2607</v>
      </c>
      <c r="B3056" s="73" t="str">
        <f t="shared" si="219"/>
        <v>2H1800</v>
      </c>
      <c r="C3056" t="s">
        <v>440</v>
      </c>
      <c r="D3056">
        <v>2</v>
      </c>
      <c r="E3056" t="s">
        <v>441</v>
      </c>
      <c r="F3056">
        <v>11.25</v>
      </c>
      <c r="H3056" t="s">
        <v>440</v>
      </c>
      <c r="I3056">
        <v>7.4</v>
      </c>
      <c r="J3056">
        <v>1</v>
      </c>
      <c r="K3056">
        <v>7.4</v>
      </c>
      <c r="L3056" s="45">
        <f>VLOOKUP(H3056,'[1]CALCUL AS et AN'!$A$2:$AU$889,24,FALSE)</f>
        <v>7.4</v>
      </c>
      <c r="M3056" s="48">
        <f>VLOOKUP(H3056,'[1]CALCUL AS et AN'!$A$2:$AU$889,28,FALSE)</f>
        <v>7.4</v>
      </c>
      <c r="N3056">
        <v>14.8</v>
      </c>
      <c r="O3056" s="45">
        <f t="shared" si="220"/>
        <v>14.8</v>
      </c>
      <c r="P3056" s="48">
        <f t="shared" si="221"/>
        <v>14.8</v>
      </c>
      <c r="Q3056">
        <v>11.25</v>
      </c>
      <c r="R3056" s="45">
        <f>VLOOKUP(H3056,'[1]CALCUL AS et AN'!$A$2:$AU$889,46,FALSE)</f>
        <v>11.100000000000001</v>
      </c>
      <c r="S3056" s="48">
        <f>VLOOKUP(H3056,'[1]CALCUL AS et AN'!$A$2:$AU$889,47,FALSE)</f>
        <v>11.100000000000001</v>
      </c>
      <c r="T3056">
        <v>22.5</v>
      </c>
      <c r="U3056" s="45">
        <f t="shared" si="222"/>
        <v>22.200000000000003</v>
      </c>
      <c r="V3056" s="48">
        <f t="shared" si="223"/>
        <v>22.200000000000003</v>
      </c>
      <c r="W3056" t="s">
        <v>1361</v>
      </c>
      <c r="X3056" t="s">
        <v>937</v>
      </c>
    </row>
    <row r="3057" spans="1:24" outlineLevel="2">
      <c r="A3057" t="s">
        <v>2607</v>
      </c>
      <c r="B3057" s="73" t="str">
        <f t="shared" si="219"/>
        <v>2H1800</v>
      </c>
      <c r="C3057" t="s">
        <v>1488</v>
      </c>
      <c r="D3057">
        <v>1</v>
      </c>
      <c r="E3057" t="s">
        <v>1489</v>
      </c>
      <c r="F3057">
        <v>232.7</v>
      </c>
      <c r="H3057" t="s">
        <v>1488</v>
      </c>
      <c r="I3057">
        <v>134.9</v>
      </c>
      <c r="J3057">
        <v>1</v>
      </c>
      <c r="K3057">
        <v>134.9</v>
      </c>
      <c r="L3057" s="45">
        <f>VLOOKUP(H3057,'[1]CALCUL AS et AN'!$A$2:$AU$889,24,FALSE)</f>
        <v>134.9</v>
      </c>
      <c r="M3057" s="48">
        <f>VLOOKUP(H3057,'[1]CALCUL AS et AN'!$A$2:$AU$889,28,FALSE)</f>
        <v>134.9</v>
      </c>
      <c r="N3057">
        <v>134.9</v>
      </c>
      <c r="O3057" s="45">
        <f t="shared" si="220"/>
        <v>134.9</v>
      </c>
      <c r="P3057" s="48">
        <f t="shared" si="221"/>
        <v>134.9</v>
      </c>
      <c r="Q3057">
        <v>232.7</v>
      </c>
      <c r="R3057" s="45">
        <f>VLOOKUP(H3057,'[1]CALCUL AS et AN'!$A$2:$AU$889,46,FALSE)</f>
        <v>0</v>
      </c>
      <c r="S3057" s="48">
        <f>VLOOKUP(H3057,'[1]CALCUL AS et AN'!$A$2:$AU$889,47,FALSE)</f>
        <v>0</v>
      </c>
      <c r="T3057">
        <v>232.7</v>
      </c>
      <c r="U3057" s="45">
        <f t="shared" si="222"/>
        <v>0</v>
      </c>
      <c r="V3057" s="48">
        <f t="shared" si="223"/>
        <v>0</v>
      </c>
      <c r="W3057" t="s">
        <v>1361</v>
      </c>
      <c r="X3057" t="s">
        <v>951</v>
      </c>
    </row>
    <row r="3058" spans="1:24" outlineLevel="2">
      <c r="A3058" t="s">
        <v>2607</v>
      </c>
      <c r="B3058" s="73" t="str">
        <f t="shared" si="219"/>
        <v>2H1800</v>
      </c>
      <c r="C3058" t="s">
        <v>472</v>
      </c>
      <c r="D3058">
        <v>3</v>
      </c>
      <c r="E3058" t="s">
        <v>993</v>
      </c>
      <c r="F3058">
        <v>4.87</v>
      </c>
      <c r="H3058" t="s">
        <v>472</v>
      </c>
      <c r="I3058">
        <v>0.94</v>
      </c>
      <c r="J3058">
        <v>1</v>
      </c>
      <c r="K3058">
        <v>0.94</v>
      </c>
      <c r="L3058" s="45">
        <f>VLOOKUP(H3058,'[1]CALCUL AS et AN'!$A$2:$AU$889,24,FALSE)</f>
        <v>2.1800000000000002</v>
      </c>
      <c r="M3058" s="48">
        <f>VLOOKUP(H3058,'[1]CALCUL AS et AN'!$A$2:$AU$889,28,FALSE)</f>
        <v>0.94</v>
      </c>
      <c r="N3058">
        <v>2.82</v>
      </c>
      <c r="O3058" s="45">
        <f t="shared" si="220"/>
        <v>6.5400000000000009</v>
      </c>
      <c r="P3058" s="48">
        <f t="shared" si="221"/>
        <v>2.82</v>
      </c>
      <c r="Q3058">
        <v>4.87</v>
      </c>
      <c r="R3058" s="45">
        <f>VLOOKUP(H3058,'[1]CALCUL AS et AN'!$A$2:$AU$889,46,FALSE)</f>
        <v>4.9050000000000002</v>
      </c>
      <c r="S3058" s="48">
        <f>VLOOKUP(H3058,'[1]CALCUL AS et AN'!$A$2:$AU$889,47,FALSE)</f>
        <v>2.1149999999999998</v>
      </c>
      <c r="T3058">
        <v>14.61</v>
      </c>
      <c r="U3058" s="45">
        <f t="shared" si="222"/>
        <v>14.715</v>
      </c>
      <c r="V3058" s="48">
        <f t="shared" si="223"/>
        <v>6.3449999999999989</v>
      </c>
      <c r="W3058" t="s">
        <v>1361</v>
      </c>
      <c r="X3058" t="s">
        <v>937</v>
      </c>
    </row>
    <row r="3059" spans="1:24" outlineLevel="2">
      <c r="A3059" t="s">
        <v>2607</v>
      </c>
      <c r="B3059" s="73" t="str">
        <f t="shared" si="219"/>
        <v>2H1800</v>
      </c>
      <c r="C3059" t="s">
        <v>2410</v>
      </c>
      <c r="D3059">
        <v>2.2000000000000002</v>
      </c>
      <c r="E3059" t="s">
        <v>2411</v>
      </c>
      <c r="F3059">
        <v>75</v>
      </c>
      <c r="H3059" t="s">
        <v>2410</v>
      </c>
      <c r="I3059">
        <v>50</v>
      </c>
      <c r="J3059">
        <v>1</v>
      </c>
      <c r="K3059">
        <v>50</v>
      </c>
      <c r="L3059" s="45">
        <f>VLOOKUP(H3059,'[1]CALCUL AS et AN'!$A$2:$AU$889,24,FALSE)</f>
        <v>50</v>
      </c>
      <c r="M3059" s="48">
        <f>VLOOKUP(H3059,'[1]CALCUL AS et AN'!$A$2:$AU$889,28,FALSE)</f>
        <v>50</v>
      </c>
      <c r="N3059">
        <v>110.00000000000001</v>
      </c>
      <c r="O3059" s="45">
        <f t="shared" si="220"/>
        <v>110.00000000000001</v>
      </c>
      <c r="P3059" s="48">
        <f t="shared" si="221"/>
        <v>110.00000000000001</v>
      </c>
      <c r="Q3059">
        <v>75</v>
      </c>
      <c r="R3059" s="45">
        <f>VLOOKUP(H3059,'[1]CALCUL AS et AN'!$A$2:$AU$889,46,FALSE)</f>
        <v>75</v>
      </c>
      <c r="S3059" s="48">
        <f>VLOOKUP(H3059,'[1]CALCUL AS et AN'!$A$2:$AU$889,47,FALSE)</f>
        <v>75</v>
      </c>
      <c r="T3059">
        <v>165</v>
      </c>
      <c r="U3059" s="45">
        <f t="shared" si="222"/>
        <v>165</v>
      </c>
      <c r="V3059" s="48">
        <f t="shared" si="223"/>
        <v>165</v>
      </c>
      <c r="W3059" t="s">
        <v>1361</v>
      </c>
      <c r="X3059" t="s">
        <v>951</v>
      </c>
    </row>
    <row r="3060" spans="1:24" outlineLevel="2">
      <c r="A3060" t="s">
        <v>2607</v>
      </c>
      <c r="B3060" s="73" t="str">
        <f t="shared" si="219"/>
        <v>2H1800</v>
      </c>
      <c r="C3060" t="s">
        <v>520</v>
      </c>
      <c r="D3060">
        <v>2</v>
      </c>
      <c r="E3060" t="s">
        <v>521</v>
      </c>
      <c r="F3060">
        <v>95.85</v>
      </c>
      <c r="H3060" t="s">
        <v>520</v>
      </c>
      <c r="I3060">
        <v>63.9</v>
      </c>
      <c r="J3060">
        <v>1</v>
      </c>
      <c r="K3060">
        <v>63.9</v>
      </c>
      <c r="L3060" s="45">
        <f>VLOOKUP(H3060,'[1]CALCUL AS et AN'!$A$2:$AU$889,24,FALSE)</f>
        <v>63.9</v>
      </c>
      <c r="M3060" s="48">
        <f>VLOOKUP(H3060,'[1]CALCUL AS et AN'!$A$2:$AU$889,28,FALSE)</f>
        <v>63.9</v>
      </c>
      <c r="N3060">
        <v>127.8</v>
      </c>
      <c r="O3060" s="45">
        <f t="shared" si="220"/>
        <v>127.8</v>
      </c>
      <c r="P3060" s="48">
        <f t="shared" si="221"/>
        <v>127.8</v>
      </c>
      <c r="Q3060">
        <v>95.85</v>
      </c>
      <c r="R3060" s="45">
        <f>VLOOKUP(H3060,'[1]CALCUL AS et AN'!$A$2:$AU$889,46,FALSE)</f>
        <v>95.85</v>
      </c>
      <c r="S3060" s="48">
        <f>VLOOKUP(H3060,'[1]CALCUL AS et AN'!$A$2:$AU$889,47,FALSE)</f>
        <v>95.85</v>
      </c>
      <c r="T3060">
        <v>191.7</v>
      </c>
      <c r="U3060" s="45">
        <f t="shared" si="222"/>
        <v>191.7</v>
      </c>
      <c r="V3060" s="48">
        <f t="shared" si="223"/>
        <v>191.7</v>
      </c>
      <c r="W3060" t="s">
        <v>1361</v>
      </c>
      <c r="X3060" t="s">
        <v>937</v>
      </c>
    </row>
    <row r="3061" spans="1:24" outlineLevel="2">
      <c r="A3061" t="s">
        <v>2607</v>
      </c>
      <c r="B3061" s="73" t="str">
        <f t="shared" si="219"/>
        <v>2H1800</v>
      </c>
      <c r="C3061" t="s">
        <v>452</v>
      </c>
      <c r="D3061">
        <v>2</v>
      </c>
      <c r="E3061" t="s">
        <v>1374</v>
      </c>
      <c r="F3061">
        <v>191.42</v>
      </c>
      <c r="H3061" t="s">
        <v>452</v>
      </c>
      <c r="I3061">
        <v>133</v>
      </c>
      <c r="J3061">
        <v>1</v>
      </c>
      <c r="K3061">
        <v>133</v>
      </c>
      <c r="L3061" s="45">
        <f>VLOOKUP(H3061,'[1]CALCUL AS et AN'!$A$2:$AU$889,24,FALSE)</f>
        <v>133</v>
      </c>
      <c r="M3061" s="48">
        <f>VLOOKUP(H3061,'[1]CALCUL AS et AN'!$A$2:$AU$889,28,FALSE)</f>
        <v>149</v>
      </c>
      <c r="N3061">
        <v>266</v>
      </c>
      <c r="O3061" s="45">
        <f t="shared" si="220"/>
        <v>266</v>
      </c>
      <c r="P3061" s="48">
        <f t="shared" si="221"/>
        <v>298</v>
      </c>
      <c r="Q3061">
        <v>191.42</v>
      </c>
      <c r="R3061" s="45">
        <f>VLOOKUP(H3061,'[1]CALCUL AS et AN'!$A$2:$AU$889,46,FALSE)</f>
        <v>199.5</v>
      </c>
      <c r="S3061" s="48">
        <f>VLOOKUP(H3061,'[1]CALCUL AS et AN'!$A$2:$AU$889,47,FALSE)</f>
        <v>223.5</v>
      </c>
      <c r="T3061">
        <v>382.84</v>
      </c>
      <c r="U3061" s="45">
        <f t="shared" si="222"/>
        <v>399</v>
      </c>
      <c r="V3061" s="48">
        <f t="shared" si="223"/>
        <v>447</v>
      </c>
      <c r="W3061" t="s">
        <v>1361</v>
      </c>
      <c r="X3061" t="s">
        <v>937</v>
      </c>
    </row>
    <row r="3062" spans="1:24" outlineLevel="2">
      <c r="A3062" t="s">
        <v>2607</v>
      </c>
      <c r="B3062" s="73" t="str">
        <f t="shared" si="219"/>
        <v>2H1800</v>
      </c>
      <c r="C3062" t="s">
        <v>1516</v>
      </c>
      <c r="D3062">
        <v>2</v>
      </c>
      <c r="E3062" t="s">
        <v>1517</v>
      </c>
      <c r="F3062">
        <v>5.59</v>
      </c>
      <c r="H3062" t="s">
        <v>1516</v>
      </c>
      <c r="I3062">
        <v>1.99</v>
      </c>
      <c r="J3062">
        <v>0.33</v>
      </c>
      <c r="K3062">
        <v>6.0303030303030303</v>
      </c>
      <c r="L3062" s="45">
        <f>VLOOKUP(H3062,'[1]CALCUL AS et AN'!$A$2:$AU$889,24,FALSE)</f>
        <v>1.9910000000000001</v>
      </c>
      <c r="M3062" s="48">
        <f>VLOOKUP(H3062,'[1]CALCUL AS et AN'!$A$2:$AU$889,28,FALSE)</f>
        <v>2.1579999999999999</v>
      </c>
      <c r="N3062">
        <v>12.060606060606061</v>
      </c>
      <c r="O3062" s="45">
        <f t="shared" si="220"/>
        <v>3.9820000000000002</v>
      </c>
      <c r="P3062" s="48">
        <f t="shared" si="221"/>
        <v>4.3159999999999998</v>
      </c>
      <c r="Q3062">
        <v>5.59</v>
      </c>
      <c r="R3062" s="45">
        <f>VLOOKUP(H3062,'[1]CALCUL AS et AN'!$A$2:$AU$889,46,FALSE)</f>
        <v>2.6480300000000003</v>
      </c>
      <c r="S3062" s="48">
        <f>VLOOKUP(H3062,'[1]CALCUL AS et AN'!$A$2:$AU$889,47,FALSE)</f>
        <v>2.8701400000000001</v>
      </c>
      <c r="T3062">
        <v>11.18</v>
      </c>
      <c r="U3062" s="45">
        <f t="shared" si="222"/>
        <v>5.2960600000000007</v>
      </c>
      <c r="V3062" s="48">
        <f t="shared" si="223"/>
        <v>5.7402800000000003</v>
      </c>
      <c r="W3062" t="s">
        <v>1361</v>
      </c>
      <c r="X3062" t="s">
        <v>951</v>
      </c>
    </row>
    <row r="3063" spans="1:24" outlineLevel="2">
      <c r="A3063" t="s">
        <v>2607</v>
      </c>
      <c r="B3063" s="73" t="str">
        <f t="shared" si="219"/>
        <v>2H1800</v>
      </c>
      <c r="C3063" t="s">
        <v>2362</v>
      </c>
      <c r="D3063">
        <v>2</v>
      </c>
      <c r="E3063" t="s">
        <v>2363</v>
      </c>
      <c r="F3063">
        <v>1.9E-2</v>
      </c>
      <c r="H3063" t="s">
        <v>2362</v>
      </c>
      <c r="I3063">
        <v>0.13</v>
      </c>
      <c r="J3063">
        <v>1</v>
      </c>
      <c r="K3063">
        <v>0.13</v>
      </c>
      <c r="L3063" s="45">
        <f>VLOOKUP(H3063,'[1]CALCUL AS et AN'!$A$2:$AU$889,24,FALSE)</f>
        <v>0.12720000000000001</v>
      </c>
      <c r="M3063" s="48">
        <f>VLOOKUP(H3063,'[1]CALCUL AS et AN'!$A$2:$AU$889,28,FALSE)</f>
        <v>0.12720000000000001</v>
      </c>
      <c r="N3063">
        <v>0.26</v>
      </c>
      <c r="O3063" s="45">
        <f t="shared" si="220"/>
        <v>0.25440000000000002</v>
      </c>
      <c r="P3063" s="48">
        <f t="shared" si="221"/>
        <v>0.25440000000000002</v>
      </c>
      <c r="Q3063">
        <v>1.9E-2</v>
      </c>
      <c r="R3063" s="45">
        <f>VLOOKUP(H3063,'[1]CALCUL AS et AN'!$A$2:$AU$889,46,FALSE)</f>
        <v>0.19080000000000003</v>
      </c>
      <c r="S3063" s="48">
        <f>VLOOKUP(H3063,'[1]CALCUL AS et AN'!$A$2:$AU$889,47,FALSE)</f>
        <v>0.19080000000000003</v>
      </c>
      <c r="T3063">
        <v>3.7999999999999999E-2</v>
      </c>
      <c r="U3063" s="45">
        <f t="shared" si="222"/>
        <v>0.38160000000000005</v>
      </c>
      <c r="V3063" s="48">
        <f t="shared" si="223"/>
        <v>0.38160000000000005</v>
      </c>
      <c r="W3063" t="s">
        <v>1361</v>
      </c>
      <c r="X3063" t="s">
        <v>951</v>
      </c>
    </row>
    <row r="3064" spans="1:24" outlineLevel="2">
      <c r="A3064" t="s">
        <v>2607</v>
      </c>
      <c r="B3064" s="73" t="str">
        <f t="shared" si="219"/>
        <v>2H1800</v>
      </c>
      <c r="C3064" t="s">
        <v>1676</v>
      </c>
      <c r="D3064">
        <v>1</v>
      </c>
      <c r="E3064" t="s">
        <v>1677</v>
      </c>
      <c r="F3064">
        <v>0.88</v>
      </c>
      <c r="H3064" t="s">
        <v>1676</v>
      </c>
      <c r="I3064">
        <v>0.68</v>
      </c>
      <c r="J3064">
        <v>1</v>
      </c>
      <c r="K3064">
        <v>0.68</v>
      </c>
      <c r="L3064" s="45">
        <f>VLOOKUP(H3064,'[1]CALCUL AS et AN'!$A$2:$AU$889,24,FALSE)</f>
        <v>0.68</v>
      </c>
      <c r="M3064" s="48">
        <f>VLOOKUP(H3064,'[1]CALCUL AS et AN'!$A$2:$AU$889,28,FALSE)</f>
        <v>0.68</v>
      </c>
      <c r="N3064">
        <v>0.68</v>
      </c>
      <c r="O3064" s="45">
        <f t="shared" si="220"/>
        <v>0.68</v>
      </c>
      <c r="P3064" s="48">
        <f t="shared" si="221"/>
        <v>0.68</v>
      </c>
      <c r="Q3064">
        <v>0.88</v>
      </c>
      <c r="R3064" s="45">
        <f>VLOOKUP(H3064,'[1]CALCUL AS et AN'!$A$2:$AU$889,46,FALSE)</f>
        <v>0.90440000000000009</v>
      </c>
      <c r="S3064" s="48">
        <f>VLOOKUP(H3064,'[1]CALCUL AS et AN'!$A$2:$AU$889,47,FALSE)</f>
        <v>0.90440000000000009</v>
      </c>
      <c r="T3064">
        <v>0.88</v>
      </c>
      <c r="U3064" s="45">
        <f t="shared" si="222"/>
        <v>0.90440000000000009</v>
      </c>
      <c r="V3064" s="48">
        <f t="shared" si="223"/>
        <v>0.90440000000000009</v>
      </c>
      <c r="W3064" t="s">
        <v>1361</v>
      </c>
      <c r="X3064" t="s">
        <v>951</v>
      </c>
    </row>
    <row r="3065" spans="1:24" outlineLevel="2">
      <c r="A3065" t="s">
        <v>2607</v>
      </c>
      <c r="B3065" s="73" t="str">
        <f t="shared" si="219"/>
        <v>2H1800</v>
      </c>
      <c r="C3065" t="s">
        <v>508</v>
      </c>
      <c r="D3065">
        <v>2</v>
      </c>
      <c r="E3065" t="s">
        <v>994</v>
      </c>
      <c r="F3065">
        <v>4.18</v>
      </c>
      <c r="H3065" t="s">
        <v>508</v>
      </c>
      <c r="I3065">
        <v>1.64</v>
      </c>
      <c r="J3065">
        <v>1</v>
      </c>
      <c r="K3065">
        <v>1.64</v>
      </c>
      <c r="L3065" s="45">
        <f>VLOOKUP(H3065,'[1]CALCUL AS et AN'!$A$2:$AU$889,24,FALSE)</f>
        <v>1.64</v>
      </c>
      <c r="M3065" s="48">
        <f>VLOOKUP(H3065,'[1]CALCUL AS et AN'!$A$2:$AU$889,28,FALSE)</f>
        <v>1.64</v>
      </c>
      <c r="N3065">
        <v>3.28</v>
      </c>
      <c r="O3065" s="45">
        <f t="shared" si="220"/>
        <v>3.28</v>
      </c>
      <c r="P3065" s="48">
        <f t="shared" si="221"/>
        <v>3.28</v>
      </c>
      <c r="Q3065">
        <v>4.26</v>
      </c>
      <c r="R3065" s="45">
        <f>VLOOKUP(H3065,'[1]CALCUL AS et AN'!$A$2:$AU$889,46,FALSE)</f>
        <v>4.92</v>
      </c>
      <c r="S3065" s="48">
        <f>VLOOKUP(H3065,'[1]CALCUL AS et AN'!$A$2:$AU$889,47,FALSE)</f>
        <v>4.92</v>
      </c>
      <c r="T3065">
        <v>8.52</v>
      </c>
      <c r="U3065" s="45">
        <f t="shared" si="222"/>
        <v>9.84</v>
      </c>
      <c r="V3065" s="48">
        <f t="shared" si="223"/>
        <v>9.84</v>
      </c>
      <c r="W3065" t="s">
        <v>1361</v>
      </c>
      <c r="X3065" t="s">
        <v>937</v>
      </c>
    </row>
    <row r="3066" spans="1:24" outlineLevel="1">
      <c r="A3066" s="73" t="s">
        <v>3286</v>
      </c>
      <c r="B3066" s="73" t="str">
        <f t="shared" si="219"/>
        <v>SBGDA02H1800</v>
      </c>
      <c r="N3066">
        <f>SUBTOTAL(9,N3044:N3065)</f>
        <v>879.9016060606059</v>
      </c>
      <c r="O3066" s="45" t="e">
        <f>SUBTOTAL(9,O3044:O3065)</f>
        <v>#N/A</v>
      </c>
      <c r="P3066" s="48" t="e">
        <f>SUBTOTAL(9,P3044:P3065)</f>
        <v>#N/A</v>
      </c>
      <c r="T3066">
        <f>SUBTOTAL(9,T3044:T3065)</f>
        <v>1339.558</v>
      </c>
      <c r="U3066" s="45" t="e">
        <f>SUBTOTAL(9,U3044:U3065)</f>
        <v>#N/A</v>
      </c>
      <c r="V3066" s="48" t="e">
        <f>SUBTOTAL(9,V3044:V3065)</f>
        <v>#N/A</v>
      </c>
    </row>
    <row r="3067" spans="1:24" outlineLevel="2">
      <c r="A3067" t="s">
        <v>2729</v>
      </c>
      <c r="B3067" s="73" t="str">
        <f t="shared" si="219"/>
        <v>PRBG</v>
      </c>
      <c r="D3067">
        <v>1</v>
      </c>
      <c r="E3067" t="s">
        <v>1673</v>
      </c>
      <c r="F3067">
        <v>39.22</v>
      </c>
      <c r="H3067">
        <v>1510064</v>
      </c>
      <c r="I3067">
        <v>24.96</v>
      </c>
      <c r="J3067">
        <v>1</v>
      </c>
      <c r="K3067">
        <v>24.96</v>
      </c>
      <c r="L3067" s="45">
        <f>VLOOKUP(H3067,'[1]CALCUL AS et AN'!$A$2:$AU$889,24,FALSE)</f>
        <v>24.954999999999998</v>
      </c>
      <c r="M3067" s="48">
        <f>VLOOKUP(H3067,'[1]CALCUL AS et AN'!$A$2:$AU$889,28,FALSE)</f>
        <v>24.954999999999998</v>
      </c>
      <c r="N3067">
        <v>24.96</v>
      </c>
      <c r="O3067" s="45">
        <f t="shared" si="220"/>
        <v>24.954999999999998</v>
      </c>
      <c r="P3067" s="48">
        <f t="shared" si="221"/>
        <v>24.954999999999998</v>
      </c>
      <c r="Q3067">
        <v>39.22</v>
      </c>
      <c r="R3067" s="45">
        <f>VLOOKUP(H3067,'[1]CALCUL AS et AN'!$A$2:$AU$889,46,FALSE)</f>
        <v>37.432499999999997</v>
      </c>
      <c r="S3067" s="48">
        <f>VLOOKUP(H3067,'[1]CALCUL AS et AN'!$A$2:$AU$889,47,FALSE)</f>
        <v>37.432499999999997</v>
      </c>
      <c r="T3067">
        <v>39.22</v>
      </c>
      <c r="U3067" s="45">
        <f t="shared" si="222"/>
        <v>37.432499999999997</v>
      </c>
      <c r="V3067" s="48">
        <f t="shared" si="223"/>
        <v>37.432499999999997</v>
      </c>
      <c r="W3067" t="s">
        <v>1361</v>
      </c>
      <c r="X3067" t="s">
        <v>951</v>
      </c>
    </row>
    <row r="3068" spans="1:24" outlineLevel="2">
      <c r="A3068" t="s">
        <v>2729</v>
      </c>
      <c r="B3068" s="73" t="str">
        <f t="shared" si="219"/>
        <v>PRBG</v>
      </c>
      <c r="D3068">
        <v>1</v>
      </c>
      <c r="E3068" t="s">
        <v>964</v>
      </c>
      <c r="F3068">
        <v>3.76</v>
      </c>
      <c r="H3068" t="s">
        <v>963</v>
      </c>
      <c r="I3068">
        <v>2.13</v>
      </c>
      <c r="J3068">
        <v>1</v>
      </c>
      <c r="K3068">
        <v>2.13</v>
      </c>
      <c r="L3068" s="45">
        <f>VLOOKUP(H3068,'[1]CALCUL AS et AN'!$A$2:$AU$889,24,FALSE)</f>
        <v>2.13</v>
      </c>
      <c r="M3068" s="48">
        <f>VLOOKUP(H3068,'[1]CALCUL AS et AN'!$A$2:$AU$889,28,FALSE)</f>
        <v>2.5049999999999999</v>
      </c>
      <c r="N3068">
        <v>2.13</v>
      </c>
      <c r="O3068" s="45">
        <f t="shared" si="220"/>
        <v>2.13</v>
      </c>
      <c r="P3068" s="48">
        <f t="shared" si="221"/>
        <v>2.5049999999999999</v>
      </c>
      <c r="Q3068">
        <v>3.76</v>
      </c>
      <c r="R3068" s="45">
        <f>VLOOKUP(H3068,'[1]CALCUL AS et AN'!$A$2:$AU$889,46,FALSE)</f>
        <v>4.26</v>
      </c>
      <c r="S3068" s="48">
        <f>VLOOKUP(H3068,'[1]CALCUL AS et AN'!$A$2:$AU$889,47,FALSE)</f>
        <v>5.01</v>
      </c>
      <c r="T3068">
        <v>3.76</v>
      </c>
      <c r="U3068" s="45">
        <f t="shared" si="222"/>
        <v>4.26</v>
      </c>
      <c r="V3068" s="48">
        <f t="shared" si="223"/>
        <v>5.01</v>
      </c>
      <c r="W3068" t="s">
        <v>1361</v>
      </c>
      <c r="X3068" t="s">
        <v>951</v>
      </c>
    </row>
    <row r="3069" spans="1:24" outlineLevel="2">
      <c r="A3069" t="s">
        <v>2729</v>
      </c>
      <c r="B3069" s="73" t="str">
        <f t="shared" si="219"/>
        <v>PRBG</v>
      </c>
      <c r="D3069">
        <v>1</v>
      </c>
      <c r="E3069" t="s">
        <v>1511</v>
      </c>
      <c r="F3069">
        <v>9.56</v>
      </c>
      <c r="H3069" t="s">
        <v>1510</v>
      </c>
      <c r="I3069">
        <v>8.09</v>
      </c>
      <c r="J3069">
        <v>1</v>
      </c>
      <c r="K3069">
        <v>8.09</v>
      </c>
      <c r="L3069" s="45">
        <f>VLOOKUP(H3069,'[1]CALCUL AS et AN'!$A$2:$AU$889,24,FALSE)</f>
        <v>8.0869999999999997</v>
      </c>
      <c r="M3069" s="48">
        <f>VLOOKUP(H3069,'[1]CALCUL AS et AN'!$A$2:$AU$889,28,FALSE)</f>
        <v>8.0869999999999997</v>
      </c>
      <c r="N3069">
        <v>8.09</v>
      </c>
      <c r="O3069" s="45">
        <f t="shared" si="220"/>
        <v>8.0869999999999997</v>
      </c>
      <c r="P3069" s="48">
        <f t="shared" si="221"/>
        <v>8.0869999999999997</v>
      </c>
      <c r="Q3069">
        <v>9.56</v>
      </c>
      <c r="R3069" s="45">
        <f>VLOOKUP(H3069,'[1]CALCUL AS et AN'!$A$2:$AU$889,46,FALSE)</f>
        <v>10.108750000000001</v>
      </c>
      <c r="S3069" s="48">
        <f>VLOOKUP(H3069,'[1]CALCUL AS et AN'!$A$2:$AU$889,47,FALSE)</f>
        <v>10.108750000000001</v>
      </c>
      <c r="T3069">
        <v>9.56</v>
      </c>
      <c r="U3069" s="45">
        <f t="shared" si="222"/>
        <v>10.108750000000001</v>
      </c>
      <c r="V3069" s="48">
        <f t="shared" si="223"/>
        <v>10.108750000000001</v>
      </c>
      <c r="W3069" t="s">
        <v>1361</v>
      </c>
      <c r="X3069" t="s">
        <v>951</v>
      </c>
    </row>
    <row r="3070" spans="1:24" outlineLevel="2">
      <c r="A3070" t="s">
        <v>2729</v>
      </c>
      <c r="B3070" s="73" t="str">
        <f t="shared" si="219"/>
        <v>PRBG</v>
      </c>
      <c r="D3070">
        <v>1</v>
      </c>
      <c r="E3070" t="s">
        <v>1520</v>
      </c>
      <c r="F3070">
        <v>9.64</v>
      </c>
      <c r="H3070" t="s">
        <v>1519</v>
      </c>
      <c r="I3070">
        <v>7.94</v>
      </c>
      <c r="J3070">
        <v>1</v>
      </c>
      <c r="K3070">
        <v>7.94</v>
      </c>
      <c r="L3070" s="45">
        <f>VLOOKUP(H3070,'[1]CALCUL AS et AN'!$A$2:$AU$889,24,FALSE)</f>
        <v>7.9420000000000002</v>
      </c>
      <c r="M3070" s="48">
        <f>VLOOKUP(H3070,'[1]CALCUL AS et AN'!$A$2:$AU$889,28,FALSE)</f>
        <v>7.9420000000000002</v>
      </c>
      <c r="N3070">
        <v>7.94</v>
      </c>
      <c r="O3070" s="45">
        <f t="shared" si="220"/>
        <v>7.9420000000000002</v>
      </c>
      <c r="P3070" s="48">
        <f t="shared" si="221"/>
        <v>7.9420000000000002</v>
      </c>
      <c r="Q3070">
        <v>9.64</v>
      </c>
      <c r="R3070" s="45">
        <f>VLOOKUP(H3070,'[1]CALCUL AS et AN'!$A$2:$AU$889,46,FALSE)</f>
        <v>9.9275000000000002</v>
      </c>
      <c r="S3070" s="48">
        <f>VLOOKUP(H3070,'[1]CALCUL AS et AN'!$A$2:$AU$889,47,FALSE)</f>
        <v>9.9275000000000002</v>
      </c>
      <c r="T3070">
        <v>9.64</v>
      </c>
      <c r="U3070" s="45">
        <f t="shared" si="222"/>
        <v>9.9275000000000002</v>
      </c>
      <c r="V3070" s="48">
        <f t="shared" si="223"/>
        <v>9.9275000000000002</v>
      </c>
      <c r="W3070" t="s">
        <v>1361</v>
      </c>
      <c r="X3070" t="s">
        <v>951</v>
      </c>
    </row>
    <row r="3071" spans="1:24" outlineLevel="1">
      <c r="A3071" s="73" t="s">
        <v>3287</v>
      </c>
      <c r="B3071" s="73" t="str">
        <f t="shared" si="219"/>
        <v>HCANASPRBG</v>
      </c>
      <c r="N3071">
        <f>SUBTOTAL(9,N3067:N3070)</f>
        <v>43.12</v>
      </c>
      <c r="O3071" s="45">
        <f>SUBTOTAL(9,O3067:O3070)</f>
        <v>43.113999999999997</v>
      </c>
      <c r="P3071" s="48">
        <f>SUBTOTAL(9,P3067:P3070)</f>
        <v>43.488999999999997</v>
      </c>
      <c r="T3071">
        <f>SUBTOTAL(9,T3067:T3070)</f>
        <v>62.18</v>
      </c>
      <c r="U3071" s="45">
        <f>SUBTOTAL(9,U3067:U3070)</f>
        <v>61.728749999999998</v>
      </c>
      <c r="V3071" s="48">
        <f>SUBTOTAL(9,V3067:V3070)</f>
        <v>62.478749999999998</v>
      </c>
    </row>
    <row r="3072" spans="1:24" outlineLevel="2">
      <c r="A3072" t="s">
        <v>2755</v>
      </c>
      <c r="B3072" s="73" t="str">
        <f t="shared" si="219"/>
        <v>OUBLESPRBG</v>
      </c>
      <c r="D3072">
        <v>2</v>
      </c>
      <c r="E3072" t="s">
        <v>1673</v>
      </c>
      <c r="F3072">
        <v>39.22</v>
      </c>
      <c r="H3072">
        <v>1510064</v>
      </c>
      <c r="I3072">
        <v>24.96</v>
      </c>
      <c r="J3072">
        <v>1</v>
      </c>
      <c r="K3072">
        <v>24.96</v>
      </c>
      <c r="L3072" s="45">
        <f>VLOOKUP(H3072,'[1]CALCUL AS et AN'!$A$2:$AU$889,24,FALSE)</f>
        <v>24.954999999999998</v>
      </c>
      <c r="M3072" s="48">
        <f>VLOOKUP(H3072,'[1]CALCUL AS et AN'!$A$2:$AU$889,28,FALSE)</f>
        <v>24.954999999999998</v>
      </c>
      <c r="N3072">
        <v>49.92</v>
      </c>
      <c r="O3072" s="45">
        <f t="shared" si="220"/>
        <v>49.91</v>
      </c>
      <c r="P3072" s="48">
        <f t="shared" si="221"/>
        <v>49.91</v>
      </c>
      <c r="Q3072">
        <v>39.22</v>
      </c>
      <c r="R3072" s="45">
        <f>VLOOKUP(H3072,'[1]CALCUL AS et AN'!$A$2:$AU$889,46,FALSE)</f>
        <v>37.432499999999997</v>
      </c>
      <c r="S3072" s="48">
        <f>VLOOKUP(H3072,'[1]CALCUL AS et AN'!$A$2:$AU$889,47,FALSE)</f>
        <v>37.432499999999997</v>
      </c>
      <c r="T3072">
        <v>78.44</v>
      </c>
      <c r="U3072" s="45">
        <f t="shared" si="222"/>
        <v>74.864999999999995</v>
      </c>
      <c r="V3072" s="48">
        <f t="shared" si="223"/>
        <v>74.864999999999995</v>
      </c>
      <c r="W3072" t="s">
        <v>1361</v>
      </c>
      <c r="X3072" t="s">
        <v>951</v>
      </c>
    </row>
    <row r="3073" spans="1:24" outlineLevel="2">
      <c r="A3073" t="s">
        <v>2755</v>
      </c>
      <c r="B3073" s="73" t="str">
        <f t="shared" si="219"/>
        <v>OUBLESPRBG</v>
      </c>
      <c r="D3073">
        <v>2</v>
      </c>
      <c r="E3073" t="s">
        <v>964</v>
      </c>
      <c r="F3073">
        <v>3.76</v>
      </c>
      <c r="H3073" t="s">
        <v>963</v>
      </c>
      <c r="I3073">
        <v>2.13</v>
      </c>
      <c r="J3073">
        <v>1</v>
      </c>
      <c r="K3073">
        <v>2.13</v>
      </c>
      <c r="L3073" s="45">
        <f>VLOOKUP(H3073,'[1]CALCUL AS et AN'!$A$2:$AU$889,24,FALSE)</f>
        <v>2.13</v>
      </c>
      <c r="M3073" s="48">
        <f>VLOOKUP(H3073,'[1]CALCUL AS et AN'!$A$2:$AU$889,28,FALSE)</f>
        <v>2.5049999999999999</v>
      </c>
      <c r="N3073">
        <v>4.26</v>
      </c>
      <c r="O3073" s="45">
        <f t="shared" si="220"/>
        <v>4.26</v>
      </c>
      <c r="P3073" s="48">
        <f t="shared" si="221"/>
        <v>5.01</v>
      </c>
      <c r="Q3073">
        <v>3.76</v>
      </c>
      <c r="R3073" s="45">
        <f>VLOOKUP(H3073,'[1]CALCUL AS et AN'!$A$2:$AU$889,46,FALSE)</f>
        <v>4.26</v>
      </c>
      <c r="S3073" s="48">
        <f>VLOOKUP(H3073,'[1]CALCUL AS et AN'!$A$2:$AU$889,47,FALSE)</f>
        <v>5.01</v>
      </c>
      <c r="T3073">
        <v>7.52</v>
      </c>
      <c r="U3073" s="45">
        <f t="shared" si="222"/>
        <v>8.52</v>
      </c>
      <c r="V3073" s="48">
        <f t="shared" si="223"/>
        <v>10.02</v>
      </c>
      <c r="W3073" t="s">
        <v>1361</v>
      </c>
      <c r="X3073" t="s">
        <v>951</v>
      </c>
    </row>
    <row r="3074" spans="1:24" outlineLevel="2">
      <c r="A3074" t="s">
        <v>2755</v>
      </c>
      <c r="B3074" s="73" t="str">
        <f t="shared" si="219"/>
        <v>OUBLESPRBG</v>
      </c>
      <c r="D3074">
        <v>2</v>
      </c>
      <c r="E3074" t="s">
        <v>1511</v>
      </c>
      <c r="F3074">
        <v>9.56</v>
      </c>
      <c r="H3074" t="s">
        <v>1510</v>
      </c>
      <c r="I3074">
        <v>8.09</v>
      </c>
      <c r="J3074">
        <v>1</v>
      </c>
      <c r="K3074">
        <v>8.09</v>
      </c>
      <c r="L3074" s="45">
        <f>VLOOKUP(H3074,'[1]CALCUL AS et AN'!$A$2:$AU$889,24,FALSE)</f>
        <v>8.0869999999999997</v>
      </c>
      <c r="M3074" s="48">
        <f>VLOOKUP(H3074,'[1]CALCUL AS et AN'!$A$2:$AU$889,28,FALSE)</f>
        <v>8.0869999999999997</v>
      </c>
      <c r="N3074">
        <v>16.18</v>
      </c>
      <c r="O3074" s="45">
        <f t="shared" si="220"/>
        <v>16.173999999999999</v>
      </c>
      <c r="P3074" s="48">
        <f t="shared" si="221"/>
        <v>16.173999999999999</v>
      </c>
      <c r="Q3074">
        <v>9.56</v>
      </c>
      <c r="R3074" s="45">
        <f>VLOOKUP(H3074,'[1]CALCUL AS et AN'!$A$2:$AU$889,46,FALSE)</f>
        <v>10.108750000000001</v>
      </c>
      <c r="S3074" s="48">
        <f>VLOOKUP(H3074,'[1]CALCUL AS et AN'!$A$2:$AU$889,47,FALSE)</f>
        <v>10.108750000000001</v>
      </c>
      <c r="T3074">
        <v>19.12</v>
      </c>
      <c r="U3074" s="45">
        <f t="shared" si="222"/>
        <v>20.217500000000001</v>
      </c>
      <c r="V3074" s="48">
        <f t="shared" si="223"/>
        <v>20.217500000000001</v>
      </c>
      <c r="W3074" t="s">
        <v>1361</v>
      </c>
      <c r="X3074" t="s">
        <v>951</v>
      </c>
    </row>
    <row r="3075" spans="1:24" outlineLevel="1">
      <c r="A3075" s="73" t="s">
        <v>3288</v>
      </c>
      <c r="B3075" s="73" t="str">
        <f t="shared" si="219"/>
        <v>HCANADOUBLESPRBG</v>
      </c>
      <c r="N3075">
        <f>SUBTOTAL(9,N3072:N3074)</f>
        <v>70.36</v>
      </c>
      <c r="O3075" s="45">
        <f>SUBTOTAL(9,O3072:O3074)</f>
        <v>70.343999999999994</v>
      </c>
      <c r="P3075" s="48">
        <f>SUBTOTAL(9,P3072:P3074)</f>
        <v>71.093999999999994</v>
      </c>
      <c r="T3075">
        <f>SUBTOTAL(9,T3072:T3074)</f>
        <v>105.08</v>
      </c>
      <c r="U3075" s="45">
        <f>SUBTOTAL(9,U3072:U3074)</f>
        <v>103.60249999999999</v>
      </c>
      <c r="V3075" s="48">
        <f>SUBTOTAL(9,V3072:V3074)</f>
        <v>105.10249999999999</v>
      </c>
    </row>
    <row r="3076" spans="1:24" outlineLevel="2">
      <c r="A3076" t="s">
        <v>50</v>
      </c>
      <c r="B3076" s="73" t="str">
        <f t="shared" si="219"/>
        <v>1200</v>
      </c>
      <c r="D3076">
        <v>1</v>
      </c>
      <c r="E3076" t="s">
        <v>1544</v>
      </c>
      <c r="F3076">
        <v>2.2400000000000002</v>
      </c>
      <c r="H3076">
        <v>101007</v>
      </c>
      <c r="I3076">
        <v>1.5</v>
      </c>
      <c r="J3076">
        <v>1</v>
      </c>
      <c r="K3076">
        <v>1.5</v>
      </c>
      <c r="L3076" s="45">
        <f>VLOOKUP(H3076,'[1]CALCUL AS et AN'!$A$2:$AU$889,24,FALSE)</f>
        <v>1.5</v>
      </c>
      <c r="M3076" s="48">
        <f>VLOOKUP(H3076,'[1]CALCUL AS et AN'!$A$2:$AU$889,28,FALSE)</f>
        <v>1.5</v>
      </c>
      <c r="N3076">
        <v>1.5</v>
      </c>
      <c r="O3076" s="45">
        <f t="shared" si="220"/>
        <v>1.5</v>
      </c>
      <c r="P3076" s="48">
        <f t="shared" si="221"/>
        <v>1.5</v>
      </c>
      <c r="Q3076">
        <v>2.2400000000000002</v>
      </c>
      <c r="R3076" s="45">
        <f>VLOOKUP(H3076,'[1]CALCUL AS et AN'!$A$2:$AU$889,46,FALSE)</f>
        <v>2.25</v>
      </c>
      <c r="S3076" s="48">
        <f>VLOOKUP(H3076,'[1]CALCUL AS et AN'!$A$2:$AU$889,47,FALSE)</f>
        <v>2.25</v>
      </c>
      <c r="T3076">
        <v>2.2400000000000002</v>
      </c>
      <c r="U3076" s="45">
        <f t="shared" si="222"/>
        <v>2.25</v>
      </c>
      <c r="V3076" s="48">
        <f t="shared" si="223"/>
        <v>2.25</v>
      </c>
      <c r="W3076" t="s">
        <v>1361</v>
      </c>
      <c r="X3076" t="s">
        <v>951</v>
      </c>
    </row>
    <row r="3077" spans="1:24" outlineLevel="2">
      <c r="A3077" t="s">
        <v>50</v>
      </c>
      <c r="B3077" s="73" t="str">
        <f t="shared" si="219"/>
        <v>1200</v>
      </c>
      <c r="D3077">
        <v>1</v>
      </c>
      <c r="E3077" t="s">
        <v>1421</v>
      </c>
      <c r="F3077">
        <v>20.309999999999999</v>
      </c>
      <c r="H3077">
        <v>1510041</v>
      </c>
      <c r="I3077">
        <v>12.92</v>
      </c>
      <c r="J3077">
        <v>1</v>
      </c>
      <c r="K3077">
        <v>12.92</v>
      </c>
      <c r="L3077" s="45">
        <f>VLOOKUP(H3077,'[1]CALCUL AS et AN'!$A$2:$AU$889,24,FALSE)</f>
        <v>12.923999999999999</v>
      </c>
      <c r="M3077" s="48">
        <f>VLOOKUP(H3077,'[1]CALCUL AS et AN'!$A$2:$AU$889,28,FALSE)</f>
        <v>12.923999999999999</v>
      </c>
      <c r="N3077">
        <v>12.92</v>
      </c>
      <c r="O3077" s="45">
        <f t="shared" si="220"/>
        <v>12.923999999999999</v>
      </c>
      <c r="P3077" s="48">
        <f t="shared" si="221"/>
        <v>12.923999999999999</v>
      </c>
      <c r="Q3077">
        <v>20.309999999999999</v>
      </c>
      <c r="R3077" s="45">
        <f>VLOOKUP(H3077,'[1]CALCUL AS et AN'!$A$2:$AU$889,46,FALSE)</f>
        <v>19.385999999999999</v>
      </c>
      <c r="S3077" s="48">
        <f>VLOOKUP(H3077,'[1]CALCUL AS et AN'!$A$2:$AU$889,47,FALSE)</f>
        <v>19.385999999999999</v>
      </c>
      <c r="T3077">
        <v>20.309999999999999</v>
      </c>
      <c r="U3077" s="45">
        <f t="shared" si="222"/>
        <v>19.385999999999999</v>
      </c>
      <c r="V3077" s="48">
        <f t="shared" si="223"/>
        <v>19.385999999999999</v>
      </c>
      <c r="W3077" t="s">
        <v>1361</v>
      </c>
      <c r="X3077" t="s">
        <v>951</v>
      </c>
    </row>
    <row r="3078" spans="1:24" outlineLevel="2">
      <c r="A3078" t="s">
        <v>50</v>
      </c>
      <c r="B3078" s="73" t="str">
        <f t="shared" si="219"/>
        <v>1200</v>
      </c>
      <c r="D3078">
        <v>1</v>
      </c>
      <c r="E3078" t="s">
        <v>1572</v>
      </c>
      <c r="F3078">
        <v>0.6</v>
      </c>
      <c r="H3078" t="s">
        <v>588</v>
      </c>
      <c r="I3078">
        <v>0.49</v>
      </c>
      <c r="J3078">
        <v>1</v>
      </c>
      <c r="K3078">
        <v>0.49</v>
      </c>
      <c r="L3078" s="45">
        <f>VLOOKUP(H3078,'[1]CALCUL AS et AN'!$A$2:$AU$889,24,FALSE)</f>
        <v>0.49299999999999999</v>
      </c>
      <c r="M3078" s="48">
        <f>VLOOKUP(H3078,'[1]CALCUL AS et AN'!$A$2:$AU$889,28,FALSE)</f>
        <v>0.54200000000000004</v>
      </c>
      <c r="N3078">
        <v>0.49</v>
      </c>
      <c r="O3078" s="45">
        <f t="shared" si="220"/>
        <v>0.49299999999999999</v>
      </c>
      <c r="P3078" s="48">
        <f t="shared" si="221"/>
        <v>0.54200000000000004</v>
      </c>
      <c r="Q3078">
        <v>0.6</v>
      </c>
      <c r="R3078" s="45">
        <f>VLOOKUP(H3078,'[1]CALCUL AS et AN'!$A$2:$AU$889,46,FALSE)</f>
        <v>0.61624999999999996</v>
      </c>
      <c r="S3078" s="48">
        <f>VLOOKUP(H3078,'[1]CALCUL AS et AN'!$A$2:$AU$889,47,FALSE)</f>
        <v>0.67749999999999999</v>
      </c>
      <c r="T3078">
        <v>0.6</v>
      </c>
      <c r="U3078" s="45">
        <f t="shared" si="222"/>
        <v>0.61624999999999996</v>
      </c>
      <c r="V3078" s="48">
        <f t="shared" si="223"/>
        <v>0.67749999999999999</v>
      </c>
      <c r="W3078" t="s">
        <v>1361</v>
      </c>
      <c r="X3078" t="s">
        <v>937</v>
      </c>
    </row>
    <row r="3079" spans="1:24" outlineLevel="2">
      <c r="A3079" t="s">
        <v>50</v>
      </c>
      <c r="B3079" s="73" t="str">
        <f t="shared" si="219"/>
        <v>1200</v>
      </c>
      <c r="D3079">
        <v>1</v>
      </c>
      <c r="E3079" t="s">
        <v>1581</v>
      </c>
      <c r="F3079">
        <v>1.19</v>
      </c>
      <c r="H3079" t="s">
        <v>1580</v>
      </c>
      <c r="I3079">
        <v>0.79</v>
      </c>
      <c r="J3079">
        <v>1</v>
      </c>
      <c r="K3079">
        <v>0.79</v>
      </c>
      <c r="L3079" s="45">
        <v>0.79</v>
      </c>
      <c r="M3079" s="74">
        <v>0.79</v>
      </c>
      <c r="N3079">
        <v>0.79</v>
      </c>
      <c r="O3079" s="45">
        <f t="shared" si="220"/>
        <v>0.79</v>
      </c>
      <c r="P3079" s="48">
        <f t="shared" si="221"/>
        <v>0.79</v>
      </c>
      <c r="Q3079">
        <v>1.19</v>
      </c>
      <c r="R3079" s="45">
        <v>1.1850000000000001</v>
      </c>
      <c r="S3079" s="48">
        <v>1.1850000000000001</v>
      </c>
      <c r="T3079">
        <v>1.19</v>
      </c>
      <c r="U3079" s="45">
        <f t="shared" si="222"/>
        <v>1.1850000000000001</v>
      </c>
      <c r="V3079" s="48">
        <f t="shared" si="223"/>
        <v>1.1850000000000001</v>
      </c>
      <c r="W3079" t="s">
        <v>1361</v>
      </c>
      <c r="X3079" t="s">
        <v>960</v>
      </c>
    </row>
    <row r="3080" spans="1:24" outlineLevel="2">
      <c r="A3080" t="s">
        <v>50</v>
      </c>
      <c r="B3080" s="73" t="str">
        <f t="shared" si="219"/>
        <v>1200</v>
      </c>
      <c r="D3080">
        <v>1</v>
      </c>
      <c r="E3080" t="s">
        <v>1383</v>
      </c>
      <c r="F3080">
        <v>206.99</v>
      </c>
      <c r="H3080" t="s">
        <v>1382</v>
      </c>
      <c r="I3080">
        <v>138.58000000000001</v>
      </c>
      <c r="J3080">
        <v>1</v>
      </c>
      <c r="K3080">
        <v>138.58000000000001</v>
      </c>
      <c r="L3080" s="45">
        <f>VLOOKUP(H3080,'[1]CALCUL AS et AN'!$A$2:$AU$889,24,FALSE)</f>
        <v>138.58000000000001</v>
      </c>
      <c r="M3080" s="48">
        <f>VLOOKUP(H3080,'[1]CALCUL AS et AN'!$A$2:$AU$889,28,FALSE)</f>
        <v>138.58000000000001</v>
      </c>
      <c r="N3080">
        <v>138.58000000000001</v>
      </c>
      <c r="O3080" s="45">
        <f t="shared" si="220"/>
        <v>138.58000000000001</v>
      </c>
      <c r="P3080" s="48">
        <f t="shared" si="221"/>
        <v>138.58000000000001</v>
      </c>
      <c r="Q3080">
        <v>206.99</v>
      </c>
      <c r="R3080" s="45">
        <f>VLOOKUP(H3080,'[1]CALCUL AS et AN'!$A$2:$AU$889,46,FALSE)</f>
        <v>207.87</v>
      </c>
      <c r="S3080" s="48">
        <f>VLOOKUP(H3080,'[1]CALCUL AS et AN'!$A$2:$AU$889,47,FALSE)</f>
        <v>207.87</v>
      </c>
      <c r="T3080">
        <v>206.99</v>
      </c>
      <c r="U3080" s="45">
        <f t="shared" si="222"/>
        <v>207.87</v>
      </c>
      <c r="V3080" s="48">
        <f t="shared" si="223"/>
        <v>207.87</v>
      </c>
      <c r="W3080" t="s">
        <v>1361</v>
      </c>
      <c r="X3080" t="s">
        <v>951</v>
      </c>
    </row>
    <row r="3081" spans="1:24" outlineLevel="2">
      <c r="A3081" t="s">
        <v>50</v>
      </c>
      <c r="B3081" s="73" t="str">
        <f t="shared" si="219"/>
        <v>1200</v>
      </c>
      <c r="D3081">
        <v>1</v>
      </c>
      <c r="E3081" t="s">
        <v>993</v>
      </c>
      <c r="F3081">
        <v>4.87</v>
      </c>
      <c r="H3081" t="s">
        <v>472</v>
      </c>
      <c r="I3081">
        <v>0.94</v>
      </c>
      <c r="J3081">
        <v>1</v>
      </c>
      <c r="K3081">
        <v>0.94</v>
      </c>
      <c r="L3081" s="45">
        <f>VLOOKUP(H3081,'[1]CALCUL AS et AN'!$A$2:$AU$889,24,FALSE)</f>
        <v>2.1800000000000002</v>
      </c>
      <c r="M3081" s="48">
        <f>VLOOKUP(H3081,'[1]CALCUL AS et AN'!$A$2:$AU$889,28,FALSE)</f>
        <v>0.94</v>
      </c>
      <c r="N3081">
        <v>0.94</v>
      </c>
      <c r="O3081" s="45">
        <f t="shared" si="220"/>
        <v>2.1800000000000002</v>
      </c>
      <c r="P3081" s="48">
        <f t="shared" si="221"/>
        <v>0.94</v>
      </c>
      <c r="Q3081">
        <v>4.87</v>
      </c>
      <c r="R3081" s="45">
        <f>VLOOKUP(H3081,'[1]CALCUL AS et AN'!$A$2:$AU$889,46,FALSE)</f>
        <v>4.9050000000000002</v>
      </c>
      <c r="S3081" s="48">
        <f>VLOOKUP(H3081,'[1]CALCUL AS et AN'!$A$2:$AU$889,47,FALSE)</f>
        <v>2.1149999999999998</v>
      </c>
      <c r="T3081">
        <v>4.87</v>
      </c>
      <c r="U3081" s="45">
        <f t="shared" si="222"/>
        <v>4.9050000000000002</v>
      </c>
      <c r="V3081" s="48">
        <f t="shared" si="223"/>
        <v>2.1149999999999998</v>
      </c>
      <c r="W3081" t="s">
        <v>1361</v>
      </c>
      <c r="X3081" t="s">
        <v>937</v>
      </c>
    </row>
    <row r="3082" spans="1:24" outlineLevel="2">
      <c r="A3082" t="s">
        <v>50</v>
      </c>
      <c r="B3082" s="73" t="str">
        <f t="shared" si="219"/>
        <v>1200</v>
      </c>
      <c r="D3082">
        <v>1</v>
      </c>
      <c r="E3082" t="s">
        <v>2940</v>
      </c>
      <c r="F3082">
        <v>4.9400000000000004</v>
      </c>
      <c r="H3082" t="s">
        <v>474</v>
      </c>
      <c r="I3082">
        <v>2.57</v>
      </c>
      <c r="J3082">
        <v>1</v>
      </c>
      <c r="K3082">
        <v>2.57</v>
      </c>
      <c r="L3082" s="45">
        <f>VLOOKUP(H3082,'[1]CALCUL AS et AN'!$A$2:$AU$889,24,FALSE)</f>
        <v>2.57</v>
      </c>
      <c r="M3082" s="48">
        <f>VLOOKUP(H3082,'[1]CALCUL AS et AN'!$A$2:$AU$889,28,FALSE)</f>
        <v>0.92</v>
      </c>
      <c r="N3082">
        <v>2.57</v>
      </c>
      <c r="O3082" s="45">
        <f t="shared" si="220"/>
        <v>2.57</v>
      </c>
      <c r="P3082" s="48">
        <f t="shared" si="221"/>
        <v>0.92</v>
      </c>
      <c r="Q3082">
        <v>4.9400000000000004</v>
      </c>
      <c r="R3082" s="45">
        <f>VLOOKUP(H3082,'[1]CALCUL AS et AN'!$A$2:$AU$889,46,FALSE)</f>
        <v>5.7824999999999998</v>
      </c>
      <c r="S3082" s="48">
        <f>VLOOKUP(H3082,'[1]CALCUL AS et AN'!$A$2:$AU$889,47,FALSE)</f>
        <v>2.0700000000000003</v>
      </c>
      <c r="T3082">
        <v>4.9400000000000004</v>
      </c>
      <c r="U3082" s="45">
        <f t="shared" si="222"/>
        <v>5.7824999999999998</v>
      </c>
      <c r="V3082" s="48">
        <f t="shared" si="223"/>
        <v>2.0700000000000003</v>
      </c>
      <c r="W3082" t="s">
        <v>1361</v>
      </c>
      <c r="X3082" t="s">
        <v>937</v>
      </c>
    </row>
    <row r="3083" spans="1:24" outlineLevel="2">
      <c r="A3083" t="s">
        <v>50</v>
      </c>
      <c r="B3083" s="73" t="str">
        <f t="shared" si="219"/>
        <v>1200</v>
      </c>
      <c r="D3083">
        <v>0.54</v>
      </c>
      <c r="E3083" t="s">
        <v>2411</v>
      </c>
      <c r="F3083">
        <v>75</v>
      </c>
      <c r="H3083" t="s">
        <v>2410</v>
      </c>
      <c r="I3083">
        <v>50</v>
      </c>
      <c r="J3083">
        <v>1</v>
      </c>
      <c r="K3083">
        <v>50</v>
      </c>
      <c r="L3083" s="45">
        <f>VLOOKUP(H3083,'[1]CALCUL AS et AN'!$A$2:$AU$889,24,FALSE)</f>
        <v>50</v>
      </c>
      <c r="M3083" s="48">
        <f>VLOOKUP(H3083,'[1]CALCUL AS et AN'!$A$2:$AU$889,28,FALSE)</f>
        <v>50</v>
      </c>
      <c r="N3083">
        <v>27</v>
      </c>
      <c r="O3083" s="45">
        <f t="shared" si="220"/>
        <v>27</v>
      </c>
      <c r="P3083" s="48">
        <f t="shared" si="221"/>
        <v>27</v>
      </c>
      <c r="Q3083">
        <v>75</v>
      </c>
      <c r="R3083" s="45">
        <f>VLOOKUP(H3083,'[1]CALCUL AS et AN'!$A$2:$AU$889,46,FALSE)</f>
        <v>75</v>
      </c>
      <c r="S3083" s="48">
        <f>VLOOKUP(H3083,'[1]CALCUL AS et AN'!$A$2:$AU$889,47,FALSE)</f>
        <v>75</v>
      </c>
      <c r="T3083">
        <v>40.5</v>
      </c>
      <c r="U3083" s="45">
        <f t="shared" si="222"/>
        <v>40.5</v>
      </c>
      <c r="V3083" s="48">
        <f t="shared" si="223"/>
        <v>40.5</v>
      </c>
      <c r="W3083" t="s">
        <v>1361</v>
      </c>
      <c r="X3083" t="s">
        <v>951</v>
      </c>
    </row>
    <row r="3084" spans="1:24" outlineLevel="2">
      <c r="A3084" t="s">
        <v>50</v>
      </c>
      <c r="B3084" s="73" t="str">
        <f t="shared" si="219"/>
        <v>1200</v>
      </c>
      <c r="D3084">
        <v>1</v>
      </c>
      <c r="E3084" t="s">
        <v>449</v>
      </c>
      <c r="F3084">
        <v>119.89</v>
      </c>
      <c r="H3084" t="s">
        <v>448</v>
      </c>
      <c r="I3084">
        <v>83</v>
      </c>
      <c r="J3084">
        <v>1</v>
      </c>
      <c r="K3084">
        <v>83</v>
      </c>
      <c r="L3084" s="45">
        <f>VLOOKUP(H3084,'[1]CALCUL AS et AN'!$A$2:$AU$889,24,FALSE)</f>
        <v>83</v>
      </c>
      <c r="M3084" s="48">
        <f>VLOOKUP(H3084,'[1]CALCUL AS et AN'!$A$2:$AU$889,28,FALSE)</f>
        <v>88</v>
      </c>
      <c r="N3084">
        <v>83</v>
      </c>
      <c r="O3084" s="45">
        <f t="shared" si="220"/>
        <v>83</v>
      </c>
      <c r="P3084" s="48">
        <f t="shared" si="221"/>
        <v>88</v>
      </c>
      <c r="Q3084">
        <v>119.89</v>
      </c>
      <c r="R3084" s="45">
        <f>VLOOKUP(H3084,'[1]CALCUL AS et AN'!$A$2:$AU$889,46,FALSE)</f>
        <v>124.5</v>
      </c>
      <c r="S3084" s="48">
        <f>VLOOKUP(H3084,'[1]CALCUL AS et AN'!$A$2:$AU$889,47,FALSE)</f>
        <v>132</v>
      </c>
      <c r="T3084">
        <v>119.89</v>
      </c>
      <c r="U3084" s="45">
        <f t="shared" si="222"/>
        <v>124.5</v>
      </c>
      <c r="V3084" s="48">
        <f t="shared" si="223"/>
        <v>132</v>
      </c>
      <c r="W3084" t="s">
        <v>1361</v>
      </c>
      <c r="X3084" t="s">
        <v>937</v>
      </c>
    </row>
    <row r="3085" spans="1:24" outlineLevel="2">
      <c r="A3085" t="s">
        <v>50</v>
      </c>
      <c r="B3085" s="73" t="str">
        <f t="shared" si="219"/>
        <v>1200</v>
      </c>
      <c r="D3085">
        <v>1</v>
      </c>
      <c r="E3085" t="s">
        <v>1517</v>
      </c>
      <c r="F3085">
        <v>5.59</v>
      </c>
      <c r="H3085" t="s">
        <v>1516</v>
      </c>
      <c r="I3085">
        <v>1.99</v>
      </c>
      <c r="J3085">
        <v>0.33</v>
      </c>
      <c r="K3085">
        <v>6.0303030303030303</v>
      </c>
      <c r="L3085" s="45">
        <f>VLOOKUP(H3085,'[1]CALCUL AS et AN'!$A$2:$AU$889,24,FALSE)</f>
        <v>1.9910000000000001</v>
      </c>
      <c r="M3085" s="48">
        <f>VLOOKUP(H3085,'[1]CALCUL AS et AN'!$A$2:$AU$889,28,FALSE)</f>
        <v>2.1579999999999999</v>
      </c>
      <c r="N3085">
        <v>6.0303030303030303</v>
      </c>
      <c r="O3085" s="45">
        <f t="shared" si="220"/>
        <v>1.9910000000000001</v>
      </c>
      <c r="P3085" s="48">
        <f t="shared" si="221"/>
        <v>2.1579999999999999</v>
      </c>
      <c r="Q3085">
        <v>5.59</v>
      </c>
      <c r="R3085" s="45">
        <f>VLOOKUP(H3085,'[1]CALCUL AS et AN'!$A$2:$AU$889,46,FALSE)</f>
        <v>2.6480300000000003</v>
      </c>
      <c r="S3085" s="48">
        <f>VLOOKUP(H3085,'[1]CALCUL AS et AN'!$A$2:$AU$889,47,FALSE)</f>
        <v>2.8701400000000001</v>
      </c>
      <c r="T3085">
        <v>5.59</v>
      </c>
      <c r="U3085" s="45">
        <f t="shared" si="222"/>
        <v>2.6480300000000003</v>
      </c>
      <c r="V3085" s="48">
        <f t="shared" si="223"/>
        <v>2.8701400000000001</v>
      </c>
      <c r="W3085" t="s">
        <v>1361</v>
      </c>
      <c r="X3085" t="s">
        <v>951</v>
      </c>
    </row>
    <row r="3086" spans="1:24" outlineLevel="2">
      <c r="A3086" t="s">
        <v>50</v>
      </c>
      <c r="B3086" s="73" t="str">
        <f t="shared" si="219"/>
        <v>1200</v>
      </c>
      <c r="D3086">
        <v>1</v>
      </c>
      <c r="E3086" t="s">
        <v>1538</v>
      </c>
      <c r="F3086">
        <v>4.3499999999999996</v>
      </c>
      <c r="H3086" t="s">
        <v>1537</v>
      </c>
      <c r="I3086">
        <v>2.9</v>
      </c>
      <c r="J3086">
        <v>1</v>
      </c>
      <c r="K3086">
        <v>2.9</v>
      </c>
      <c r="L3086" s="45">
        <f>VLOOKUP(H3086,'[1]CALCUL AS et AN'!$A$2:$AU$889,24,FALSE)</f>
        <v>2.9</v>
      </c>
      <c r="M3086" s="48">
        <f>VLOOKUP(H3086,'[1]CALCUL AS et AN'!$A$2:$AU$889,28,FALSE)</f>
        <v>2.9</v>
      </c>
      <c r="N3086">
        <v>2.9</v>
      </c>
      <c r="O3086" s="45">
        <f t="shared" si="220"/>
        <v>2.9</v>
      </c>
      <c r="P3086" s="48">
        <f t="shared" si="221"/>
        <v>2.9</v>
      </c>
      <c r="Q3086">
        <v>4.3499999999999996</v>
      </c>
      <c r="R3086" s="45">
        <f>VLOOKUP(H3086,'[1]CALCUL AS et AN'!$A$2:$AU$889,46,FALSE)</f>
        <v>4.3499999999999996</v>
      </c>
      <c r="S3086" s="48">
        <f>VLOOKUP(H3086,'[1]CALCUL AS et AN'!$A$2:$AU$889,47,FALSE)</f>
        <v>4.3499999999999996</v>
      </c>
      <c r="T3086">
        <v>4.3499999999999996</v>
      </c>
      <c r="U3086" s="45">
        <f t="shared" si="222"/>
        <v>4.3499999999999996</v>
      </c>
      <c r="V3086" s="48">
        <f t="shared" si="223"/>
        <v>4.3499999999999996</v>
      </c>
      <c r="W3086" t="s">
        <v>1361</v>
      </c>
      <c r="X3086" t="s">
        <v>951</v>
      </c>
    </row>
    <row r="3087" spans="1:24" outlineLevel="2">
      <c r="A3087" t="s">
        <v>50</v>
      </c>
      <c r="B3087" s="73" t="str">
        <f t="shared" si="219"/>
        <v>1200</v>
      </c>
      <c r="D3087">
        <v>1</v>
      </c>
      <c r="E3087" t="s">
        <v>1826</v>
      </c>
      <c r="F3087">
        <v>6.93</v>
      </c>
      <c r="H3087" t="s">
        <v>1825</v>
      </c>
      <c r="I3087">
        <v>5.89</v>
      </c>
      <c r="J3087">
        <v>1</v>
      </c>
      <c r="K3087">
        <v>5.89</v>
      </c>
      <c r="L3087" s="45">
        <f>VLOOKUP(H3087,'[1]CALCUL AS et AN'!$A$2:$AU$889,24,FALSE)</f>
        <v>5.5890000000000004</v>
      </c>
      <c r="M3087" s="48">
        <f>VLOOKUP(H3087,'[1]CALCUL AS et AN'!$A$2:$AU$889,28,FALSE)</f>
        <v>5.79</v>
      </c>
      <c r="N3087">
        <v>5.89</v>
      </c>
      <c r="O3087" s="45">
        <f t="shared" si="220"/>
        <v>5.5890000000000004</v>
      </c>
      <c r="P3087" s="48">
        <f t="shared" si="221"/>
        <v>5.79</v>
      </c>
      <c r="Q3087">
        <v>8.84</v>
      </c>
      <c r="R3087" s="45">
        <f>VLOOKUP(H3087,'[1]CALCUL AS et AN'!$A$2:$AU$889,46,FALSE)</f>
        <v>6.9862500000000001</v>
      </c>
      <c r="S3087" s="48">
        <f>VLOOKUP(H3087,'[1]CALCUL AS et AN'!$A$2:$AU$889,47,FALSE)</f>
        <v>7.2374999999999998</v>
      </c>
      <c r="T3087">
        <v>8.84</v>
      </c>
      <c r="U3087" s="45">
        <f t="shared" si="222"/>
        <v>6.9862500000000001</v>
      </c>
      <c r="V3087" s="48">
        <f t="shared" si="223"/>
        <v>7.2374999999999998</v>
      </c>
      <c r="W3087" t="s">
        <v>1361</v>
      </c>
      <c r="X3087" t="s">
        <v>951</v>
      </c>
    </row>
    <row r="3088" spans="1:24" outlineLevel="2">
      <c r="A3088" t="s">
        <v>50</v>
      </c>
      <c r="B3088" s="73" t="str">
        <f t="shared" si="219"/>
        <v>1200</v>
      </c>
      <c r="D3088">
        <v>1</v>
      </c>
      <c r="E3088" t="s">
        <v>1524</v>
      </c>
      <c r="F3088">
        <v>8.51</v>
      </c>
      <c r="H3088" t="s">
        <v>1523</v>
      </c>
      <c r="I3088">
        <v>7.02</v>
      </c>
      <c r="J3088">
        <v>1</v>
      </c>
      <c r="K3088">
        <v>7.02</v>
      </c>
      <c r="L3088" s="45">
        <f>VLOOKUP(H3088,'[1]CALCUL AS et AN'!$A$2:$AU$889,24,FALSE)</f>
        <v>7.0179999999999998</v>
      </c>
      <c r="M3088" s="48">
        <f>VLOOKUP(H3088,'[1]CALCUL AS et AN'!$A$2:$AU$889,28,FALSE)</f>
        <v>7.0179999999999998</v>
      </c>
      <c r="N3088">
        <v>7.02</v>
      </c>
      <c r="O3088" s="45">
        <f t="shared" si="220"/>
        <v>7.0179999999999998</v>
      </c>
      <c r="P3088" s="48">
        <f t="shared" si="221"/>
        <v>7.0179999999999998</v>
      </c>
      <c r="Q3088">
        <v>8.51</v>
      </c>
      <c r="R3088" s="45">
        <f>VLOOKUP(H3088,'[1]CALCUL AS et AN'!$A$2:$AU$889,46,FALSE)</f>
        <v>8.7724999999999991</v>
      </c>
      <c r="S3088" s="48">
        <f>VLOOKUP(H3088,'[1]CALCUL AS et AN'!$A$2:$AU$889,47,FALSE)</f>
        <v>8.7724999999999991</v>
      </c>
      <c r="T3088">
        <v>8.51</v>
      </c>
      <c r="U3088" s="45">
        <f t="shared" si="222"/>
        <v>8.7724999999999991</v>
      </c>
      <c r="V3088" s="48">
        <f t="shared" si="223"/>
        <v>8.7724999999999991</v>
      </c>
      <c r="W3088" t="s">
        <v>1361</v>
      </c>
      <c r="X3088" t="s">
        <v>951</v>
      </c>
    </row>
    <row r="3089" spans="1:24" outlineLevel="2">
      <c r="A3089" t="s">
        <v>50</v>
      </c>
      <c r="B3089" s="73" t="str">
        <f t="shared" si="219"/>
        <v>1200</v>
      </c>
      <c r="D3089">
        <v>1</v>
      </c>
      <c r="E3089" t="s">
        <v>2467</v>
      </c>
      <c r="F3089">
        <v>0.90200000000000002</v>
      </c>
      <c r="H3089" t="s">
        <v>2466</v>
      </c>
      <c r="I3089">
        <v>0.6</v>
      </c>
      <c r="J3089">
        <v>1</v>
      </c>
      <c r="K3089">
        <v>0.6</v>
      </c>
      <c r="L3089" s="45">
        <f>VLOOKUP(H3089,'[1]CALCUL AS et AN'!$A$2:$AU$889,24,FALSE)</f>
        <v>0.60099999999999998</v>
      </c>
      <c r="M3089" s="48">
        <f>VLOOKUP(H3089,'[1]CALCUL AS et AN'!$A$2:$AU$889,28,FALSE)</f>
        <v>0.60099999999999998</v>
      </c>
      <c r="N3089">
        <v>0.6</v>
      </c>
      <c r="O3089" s="45">
        <f t="shared" si="220"/>
        <v>0.60099999999999998</v>
      </c>
      <c r="P3089" s="48">
        <f t="shared" si="221"/>
        <v>0.60099999999999998</v>
      </c>
      <c r="Q3089">
        <v>0.90200000000000002</v>
      </c>
      <c r="R3089" s="45">
        <f>VLOOKUP(H3089,'[1]CALCUL AS et AN'!$A$2:$AU$889,46,FALSE)</f>
        <v>0.90149999999999997</v>
      </c>
      <c r="S3089" s="48">
        <f>VLOOKUP(H3089,'[1]CALCUL AS et AN'!$A$2:$AU$889,47,FALSE)</f>
        <v>0.90149999999999997</v>
      </c>
      <c r="T3089">
        <v>0.90200000000000002</v>
      </c>
      <c r="U3089" s="45">
        <f t="shared" si="222"/>
        <v>0.90149999999999997</v>
      </c>
      <c r="V3089" s="48">
        <f t="shared" si="223"/>
        <v>0.90149999999999997</v>
      </c>
      <c r="W3089" t="s">
        <v>1361</v>
      </c>
      <c r="X3089" t="s">
        <v>951</v>
      </c>
    </row>
    <row r="3090" spans="1:24" outlineLevel="2">
      <c r="A3090" t="s">
        <v>50</v>
      </c>
      <c r="B3090" s="73" t="str">
        <f t="shared" si="219"/>
        <v>1200</v>
      </c>
      <c r="D3090">
        <v>1</v>
      </c>
      <c r="E3090" t="s">
        <v>2471</v>
      </c>
      <c r="F3090">
        <v>0.08</v>
      </c>
      <c r="H3090" t="s">
        <v>2470</v>
      </c>
      <c r="I3090">
        <v>7.0000000000000007E-2</v>
      </c>
      <c r="J3090">
        <v>1</v>
      </c>
      <c r="K3090">
        <v>7.0000000000000007E-2</v>
      </c>
      <c r="L3090" s="45">
        <f>VLOOKUP(H3090,'[1]CALCUL AS et AN'!$A$2:$AU$889,24,FALSE)</f>
        <v>7.1999999999999995E-2</v>
      </c>
      <c r="M3090" s="48">
        <f>VLOOKUP(H3090,'[1]CALCUL AS et AN'!$A$2:$AU$889,28,FALSE)</f>
        <v>7.1999999999999995E-2</v>
      </c>
      <c r="N3090">
        <v>7.0000000000000007E-2</v>
      </c>
      <c r="O3090" s="45">
        <f t="shared" si="220"/>
        <v>7.1999999999999995E-2</v>
      </c>
      <c r="P3090" s="48">
        <f t="shared" si="221"/>
        <v>7.1999999999999995E-2</v>
      </c>
      <c r="Q3090">
        <v>0.08</v>
      </c>
      <c r="R3090" s="45">
        <f>VLOOKUP(H3090,'[1]CALCUL AS et AN'!$A$2:$AU$889,46,FALSE)</f>
        <v>0.10799999999999998</v>
      </c>
      <c r="S3090" s="48">
        <f>VLOOKUP(H3090,'[1]CALCUL AS et AN'!$A$2:$AU$889,47,FALSE)</f>
        <v>0.10799999999999998</v>
      </c>
      <c r="T3090">
        <v>0.08</v>
      </c>
      <c r="U3090" s="45">
        <f t="shared" si="222"/>
        <v>0.10799999999999998</v>
      </c>
      <c r="V3090" s="48">
        <f t="shared" si="223"/>
        <v>0.10799999999999998</v>
      </c>
      <c r="W3090" t="s">
        <v>1361</v>
      </c>
      <c r="X3090" t="s">
        <v>951</v>
      </c>
    </row>
    <row r="3091" spans="1:24" outlineLevel="2">
      <c r="A3091" t="s">
        <v>50</v>
      </c>
      <c r="B3091" s="73" t="str">
        <f t="shared" ref="B3091:B3154" si="224">MID(A3091,7,100)</f>
        <v>1200</v>
      </c>
      <c r="D3091">
        <v>1</v>
      </c>
      <c r="E3091" t="s">
        <v>2044</v>
      </c>
      <c r="F3091">
        <v>1.57</v>
      </c>
      <c r="H3091">
        <v>9600000618</v>
      </c>
      <c r="I3091">
        <v>0.8</v>
      </c>
      <c r="J3091">
        <v>1</v>
      </c>
      <c r="K3091">
        <v>0.8</v>
      </c>
      <c r="L3091" s="45">
        <f>VLOOKUP(H3091,'[1]CALCUL AS et AN'!$A$2:$AU$889,24,FALSE)</f>
        <v>0.80289999999999995</v>
      </c>
      <c r="M3091" s="48">
        <f>VLOOKUP(H3091,'[1]CALCUL AS et AN'!$A$2:$AU$889,28,FALSE)</f>
        <v>0.80289999999999995</v>
      </c>
      <c r="N3091">
        <v>0.8</v>
      </c>
      <c r="O3091" s="45">
        <f t="shared" si="220"/>
        <v>0.80289999999999995</v>
      </c>
      <c r="P3091" s="48">
        <f t="shared" si="221"/>
        <v>0.80289999999999995</v>
      </c>
      <c r="Q3091">
        <v>1.57</v>
      </c>
      <c r="R3091" s="45">
        <f>VLOOKUP(H3091,'[1]CALCUL AS et AN'!$A$2:$AU$889,46,FALSE)</f>
        <v>1.6057999999999999</v>
      </c>
      <c r="S3091" s="48">
        <f>VLOOKUP(H3091,'[1]CALCUL AS et AN'!$A$2:$AU$889,47,FALSE)</f>
        <v>1.6057999999999999</v>
      </c>
      <c r="T3091">
        <v>1.57</v>
      </c>
      <c r="U3091" s="45">
        <f t="shared" si="222"/>
        <v>1.6057999999999999</v>
      </c>
      <c r="V3091" s="48">
        <f t="shared" si="223"/>
        <v>1.6057999999999999</v>
      </c>
      <c r="W3091" t="s">
        <v>1361</v>
      </c>
      <c r="X3091" t="s">
        <v>951</v>
      </c>
    </row>
    <row r="3092" spans="1:24" outlineLevel="1">
      <c r="A3092" s="73" t="s">
        <v>3289</v>
      </c>
      <c r="B3092" s="73" t="str">
        <f t="shared" si="224"/>
        <v>ECSPR-1200</v>
      </c>
      <c r="N3092">
        <f>SUBTOTAL(9,N3076:N3091)</f>
        <v>291.10030303030294</v>
      </c>
      <c r="O3092" s="45">
        <f>SUBTOTAL(9,O3076:O3091)</f>
        <v>288.01089999999999</v>
      </c>
      <c r="P3092" s="48">
        <f>SUBTOTAL(9,P3076:P3091)</f>
        <v>290.53790000000004</v>
      </c>
      <c r="T3092">
        <f>SUBTOTAL(9,T3076:T3091)</f>
        <v>431.3719999999999</v>
      </c>
      <c r="U3092" s="45">
        <f>SUBTOTAL(9,U3076:U3091)</f>
        <v>432.36682999999999</v>
      </c>
      <c r="V3092" s="48">
        <f>SUBTOTAL(9,V3076:V3091)</f>
        <v>433.89893999999998</v>
      </c>
    </row>
    <row r="3093" spans="1:24" outlineLevel="2">
      <c r="A3093" t="s">
        <v>52</v>
      </c>
      <c r="B3093" s="73" t="str">
        <f t="shared" si="224"/>
        <v>1500</v>
      </c>
      <c r="D3093">
        <v>1</v>
      </c>
      <c r="E3093" t="s">
        <v>1544</v>
      </c>
      <c r="F3093">
        <v>2.2400000000000002</v>
      </c>
      <c r="H3093">
        <v>101007</v>
      </c>
      <c r="I3093">
        <v>1.5</v>
      </c>
      <c r="J3093">
        <v>1</v>
      </c>
      <c r="K3093">
        <v>1.5</v>
      </c>
      <c r="L3093" s="45">
        <f>VLOOKUP(H3093,'[1]CALCUL AS et AN'!$A$2:$AU$889,24,FALSE)</f>
        <v>1.5</v>
      </c>
      <c r="M3093" s="48">
        <f>VLOOKUP(H3093,'[1]CALCUL AS et AN'!$A$2:$AU$889,28,FALSE)</f>
        <v>1.5</v>
      </c>
      <c r="N3093">
        <v>1.5</v>
      </c>
      <c r="O3093" s="45">
        <f t="shared" si="220"/>
        <v>1.5</v>
      </c>
      <c r="P3093" s="48">
        <f t="shared" si="221"/>
        <v>1.5</v>
      </c>
      <c r="Q3093">
        <v>2.2400000000000002</v>
      </c>
      <c r="R3093" s="45">
        <f>VLOOKUP(H3093,'[1]CALCUL AS et AN'!$A$2:$AU$889,46,FALSE)</f>
        <v>2.25</v>
      </c>
      <c r="S3093" s="48">
        <f>VLOOKUP(H3093,'[1]CALCUL AS et AN'!$A$2:$AU$889,47,FALSE)</f>
        <v>2.25</v>
      </c>
      <c r="T3093">
        <v>2.2400000000000002</v>
      </c>
      <c r="U3093" s="45">
        <f t="shared" si="222"/>
        <v>2.25</v>
      </c>
      <c r="V3093" s="48">
        <f t="shared" si="223"/>
        <v>2.25</v>
      </c>
      <c r="W3093" t="s">
        <v>1361</v>
      </c>
      <c r="X3093" t="s">
        <v>951</v>
      </c>
    </row>
    <row r="3094" spans="1:24" outlineLevel="2">
      <c r="A3094" t="s">
        <v>52</v>
      </c>
      <c r="B3094" s="73" t="str">
        <f t="shared" si="224"/>
        <v>1500</v>
      </c>
      <c r="D3094">
        <v>1</v>
      </c>
      <c r="E3094" t="s">
        <v>1421</v>
      </c>
      <c r="F3094">
        <v>20.309999999999999</v>
      </c>
      <c r="H3094">
        <v>1510041</v>
      </c>
      <c r="I3094">
        <v>12.92</v>
      </c>
      <c r="J3094">
        <v>1</v>
      </c>
      <c r="K3094">
        <v>12.92</v>
      </c>
      <c r="L3094" s="45">
        <f>VLOOKUP(H3094,'[1]CALCUL AS et AN'!$A$2:$AU$889,24,FALSE)</f>
        <v>12.923999999999999</v>
      </c>
      <c r="M3094" s="48">
        <f>VLOOKUP(H3094,'[1]CALCUL AS et AN'!$A$2:$AU$889,28,FALSE)</f>
        <v>12.923999999999999</v>
      </c>
      <c r="N3094">
        <v>12.92</v>
      </c>
      <c r="O3094" s="45">
        <f t="shared" si="220"/>
        <v>12.923999999999999</v>
      </c>
      <c r="P3094" s="48">
        <f t="shared" si="221"/>
        <v>12.923999999999999</v>
      </c>
      <c r="Q3094">
        <v>20.309999999999999</v>
      </c>
      <c r="R3094" s="45">
        <f>VLOOKUP(H3094,'[1]CALCUL AS et AN'!$A$2:$AU$889,46,FALSE)</f>
        <v>19.385999999999999</v>
      </c>
      <c r="S3094" s="48">
        <f>VLOOKUP(H3094,'[1]CALCUL AS et AN'!$A$2:$AU$889,47,FALSE)</f>
        <v>19.385999999999999</v>
      </c>
      <c r="T3094">
        <v>20.309999999999999</v>
      </c>
      <c r="U3094" s="45">
        <f t="shared" si="222"/>
        <v>19.385999999999999</v>
      </c>
      <c r="V3094" s="48">
        <f t="shared" si="223"/>
        <v>19.385999999999999</v>
      </c>
      <c r="W3094" t="s">
        <v>1361</v>
      </c>
      <c r="X3094" t="s">
        <v>951</v>
      </c>
    </row>
    <row r="3095" spans="1:24" outlineLevel="2">
      <c r="A3095" t="s">
        <v>52</v>
      </c>
      <c r="B3095" s="73" t="str">
        <f t="shared" si="224"/>
        <v>1500</v>
      </c>
      <c r="D3095">
        <v>1</v>
      </c>
      <c r="E3095" t="s">
        <v>1572</v>
      </c>
      <c r="F3095">
        <v>0.6</v>
      </c>
      <c r="H3095" t="s">
        <v>588</v>
      </c>
      <c r="I3095">
        <v>0.49</v>
      </c>
      <c r="J3095">
        <v>1</v>
      </c>
      <c r="K3095">
        <v>0.49</v>
      </c>
      <c r="L3095" s="45">
        <f>VLOOKUP(H3095,'[1]CALCUL AS et AN'!$A$2:$AU$889,24,FALSE)</f>
        <v>0.49299999999999999</v>
      </c>
      <c r="M3095" s="48">
        <f>VLOOKUP(H3095,'[1]CALCUL AS et AN'!$A$2:$AU$889,28,FALSE)</f>
        <v>0.54200000000000004</v>
      </c>
      <c r="N3095">
        <v>0.49</v>
      </c>
      <c r="O3095" s="45">
        <f t="shared" si="220"/>
        <v>0.49299999999999999</v>
      </c>
      <c r="P3095" s="48">
        <f t="shared" si="221"/>
        <v>0.54200000000000004</v>
      </c>
      <c r="Q3095">
        <v>0.6</v>
      </c>
      <c r="R3095" s="45">
        <f>VLOOKUP(H3095,'[1]CALCUL AS et AN'!$A$2:$AU$889,46,FALSE)</f>
        <v>0.61624999999999996</v>
      </c>
      <c r="S3095" s="48">
        <f>VLOOKUP(H3095,'[1]CALCUL AS et AN'!$A$2:$AU$889,47,FALSE)</f>
        <v>0.67749999999999999</v>
      </c>
      <c r="T3095">
        <v>0.6</v>
      </c>
      <c r="U3095" s="45">
        <f t="shared" si="222"/>
        <v>0.61624999999999996</v>
      </c>
      <c r="V3095" s="48">
        <f t="shared" si="223"/>
        <v>0.67749999999999999</v>
      </c>
      <c r="W3095" t="s">
        <v>1361</v>
      </c>
      <c r="X3095" t="s">
        <v>937</v>
      </c>
    </row>
    <row r="3096" spans="1:24" outlineLevel="2">
      <c r="A3096" t="s">
        <v>52</v>
      </c>
      <c r="B3096" s="73" t="str">
        <f t="shared" si="224"/>
        <v>1500</v>
      </c>
      <c r="D3096">
        <v>1</v>
      </c>
      <c r="E3096" t="s">
        <v>1581</v>
      </c>
      <c r="F3096">
        <v>1.19</v>
      </c>
      <c r="H3096" t="s">
        <v>1580</v>
      </c>
      <c r="I3096">
        <v>0.79</v>
      </c>
      <c r="J3096">
        <v>1</v>
      </c>
      <c r="K3096">
        <v>0.79</v>
      </c>
      <c r="L3096" s="45">
        <v>0.79</v>
      </c>
      <c r="M3096" s="48">
        <v>0.79</v>
      </c>
      <c r="N3096">
        <v>0.79</v>
      </c>
      <c r="O3096" s="45">
        <f t="shared" si="220"/>
        <v>0.79</v>
      </c>
      <c r="P3096" s="48">
        <f t="shared" si="221"/>
        <v>0.79</v>
      </c>
      <c r="Q3096">
        <v>1.19</v>
      </c>
      <c r="R3096" s="45">
        <v>1.1850000000000001</v>
      </c>
      <c r="S3096" s="48">
        <v>1.1850000000000001</v>
      </c>
      <c r="T3096">
        <v>1.19</v>
      </c>
      <c r="U3096" s="45">
        <f t="shared" si="222"/>
        <v>1.1850000000000001</v>
      </c>
      <c r="V3096" s="48">
        <f t="shared" si="223"/>
        <v>1.1850000000000001</v>
      </c>
      <c r="W3096" t="s">
        <v>1361</v>
      </c>
      <c r="X3096" t="s">
        <v>960</v>
      </c>
    </row>
    <row r="3097" spans="1:24" outlineLevel="2">
      <c r="A3097" t="s">
        <v>52</v>
      </c>
      <c r="B3097" s="73" t="str">
        <f t="shared" si="224"/>
        <v>1500</v>
      </c>
      <c r="D3097">
        <v>1</v>
      </c>
      <c r="E3097" t="s">
        <v>1383</v>
      </c>
      <c r="F3097">
        <v>206.99</v>
      </c>
      <c r="H3097" t="s">
        <v>1382</v>
      </c>
      <c r="I3097">
        <v>138.58000000000001</v>
      </c>
      <c r="J3097">
        <v>1</v>
      </c>
      <c r="K3097">
        <v>138.58000000000001</v>
      </c>
      <c r="L3097" s="45">
        <f>VLOOKUP(H3097,'[1]CALCUL AS et AN'!$A$2:$AU$889,24,FALSE)</f>
        <v>138.58000000000001</v>
      </c>
      <c r="M3097" s="48">
        <f>VLOOKUP(H3097,'[1]CALCUL AS et AN'!$A$2:$AU$889,28,FALSE)</f>
        <v>138.58000000000001</v>
      </c>
      <c r="N3097">
        <v>138.58000000000001</v>
      </c>
      <c r="O3097" s="45">
        <f t="shared" si="220"/>
        <v>138.58000000000001</v>
      </c>
      <c r="P3097" s="48">
        <f t="shared" si="221"/>
        <v>138.58000000000001</v>
      </c>
      <c r="Q3097">
        <v>206.99</v>
      </c>
      <c r="R3097" s="45">
        <f>VLOOKUP(H3097,'[1]CALCUL AS et AN'!$A$2:$AU$889,46,FALSE)</f>
        <v>207.87</v>
      </c>
      <c r="S3097" s="48">
        <f>VLOOKUP(H3097,'[1]CALCUL AS et AN'!$A$2:$AU$889,47,FALSE)</f>
        <v>207.87</v>
      </c>
      <c r="T3097">
        <v>206.99</v>
      </c>
      <c r="U3097" s="45">
        <f t="shared" si="222"/>
        <v>207.87</v>
      </c>
      <c r="V3097" s="48">
        <f t="shared" si="223"/>
        <v>207.87</v>
      </c>
      <c r="W3097" t="s">
        <v>1361</v>
      </c>
      <c r="X3097" t="s">
        <v>951</v>
      </c>
    </row>
    <row r="3098" spans="1:24" outlineLevel="2">
      <c r="A3098" t="s">
        <v>52</v>
      </c>
      <c r="B3098" s="73" t="str">
        <f t="shared" si="224"/>
        <v>1500</v>
      </c>
      <c r="D3098">
        <v>1</v>
      </c>
      <c r="E3098" t="s">
        <v>993</v>
      </c>
      <c r="F3098">
        <v>4.87</v>
      </c>
      <c r="H3098" t="s">
        <v>472</v>
      </c>
      <c r="I3098">
        <v>0.94</v>
      </c>
      <c r="J3098">
        <v>1</v>
      </c>
      <c r="K3098">
        <v>0.94</v>
      </c>
      <c r="L3098" s="45">
        <f>VLOOKUP(H3098,'[1]CALCUL AS et AN'!$A$2:$AU$889,24,FALSE)</f>
        <v>2.1800000000000002</v>
      </c>
      <c r="M3098" s="48">
        <f>VLOOKUP(H3098,'[1]CALCUL AS et AN'!$A$2:$AU$889,28,FALSE)</f>
        <v>0.94</v>
      </c>
      <c r="N3098">
        <v>0.94</v>
      </c>
      <c r="O3098" s="45">
        <f t="shared" si="220"/>
        <v>2.1800000000000002</v>
      </c>
      <c r="P3098" s="48">
        <f t="shared" si="221"/>
        <v>0.94</v>
      </c>
      <c r="Q3098">
        <v>4.87</v>
      </c>
      <c r="R3098" s="45">
        <f>VLOOKUP(H3098,'[1]CALCUL AS et AN'!$A$2:$AU$889,46,FALSE)</f>
        <v>4.9050000000000002</v>
      </c>
      <c r="S3098" s="48">
        <f>VLOOKUP(H3098,'[1]CALCUL AS et AN'!$A$2:$AU$889,47,FALSE)</f>
        <v>2.1149999999999998</v>
      </c>
      <c r="T3098">
        <v>4.87</v>
      </c>
      <c r="U3098" s="45">
        <f t="shared" si="222"/>
        <v>4.9050000000000002</v>
      </c>
      <c r="V3098" s="48">
        <f t="shared" si="223"/>
        <v>2.1149999999999998</v>
      </c>
      <c r="W3098" t="s">
        <v>1361</v>
      </c>
      <c r="X3098" t="s">
        <v>937</v>
      </c>
    </row>
    <row r="3099" spans="1:24" outlineLevel="2">
      <c r="A3099" t="s">
        <v>52</v>
      </c>
      <c r="B3099" s="73" t="str">
        <f t="shared" si="224"/>
        <v>1500</v>
      </c>
      <c r="D3099">
        <v>1</v>
      </c>
      <c r="E3099" t="s">
        <v>2940</v>
      </c>
      <c r="F3099">
        <v>4.9400000000000004</v>
      </c>
      <c r="H3099" t="s">
        <v>474</v>
      </c>
      <c r="I3099">
        <v>2.57</v>
      </c>
      <c r="J3099">
        <v>1</v>
      </c>
      <c r="K3099">
        <v>2.57</v>
      </c>
      <c r="L3099" s="45">
        <f>VLOOKUP(H3099,'[1]CALCUL AS et AN'!$A$2:$AU$889,24,FALSE)</f>
        <v>2.57</v>
      </c>
      <c r="M3099" s="48">
        <f>VLOOKUP(H3099,'[1]CALCUL AS et AN'!$A$2:$AU$889,28,FALSE)</f>
        <v>0.92</v>
      </c>
      <c r="N3099">
        <v>2.57</v>
      </c>
      <c r="O3099" s="45">
        <f t="shared" si="220"/>
        <v>2.57</v>
      </c>
      <c r="P3099" s="48">
        <f t="shared" si="221"/>
        <v>0.92</v>
      </c>
      <c r="Q3099">
        <v>4.9400000000000004</v>
      </c>
      <c r="R3099" s="45">
        <f>VLOOKUP(H3099,'[1]CALCUL AS et AN'!$A$2:$AU$889,46,FALSE)</f>
        <v>5.7824999999999998</v>
      </c>
      <c r="S3099" s="48">
        <f>VLOOKUP(H3099,'[1]CALCUL AS et AN'!$A$2:$AU$889,47,FALSE)</f>
        <v>2.0700000000000003</v>
      </c>
      <c r="T3099">
        <v>4.9400000000000004</v>
      </c>
      <c r="U3099" s="45">
        <f t="shared" si="222"/>
        <v>5.7824999999999998</v>
      </c>
      <c r="V3099" s="48">
        <f t="shared" si="223"/>
        <v>2.0700000000000003</v>
      </c>
      <c r="W3099" t="s">
        <v>1361</v>
      </c>
      <c r="X3099" t="s">
        <v>937</v>
      </c>
    </row>
    <row r="3100" spans="1:24" outlineLevel="2">
      <c r="A3100" t="s">
        <v>52</v>
      </c>
      <c r="B3100" s="73" t="str">
        <f t="shared" si="224"/>
        <v>1500</v>
      </c>
      <c r="D3100">
        <v>0.84</v>
      </c>
      <c r="E3100" t="s">
        <v>2411</v>
      </c>
      <c r="F3100">
        <v>75</v>
      </c>
      <c r="H3100" t="s">
        <v>2410</v>
      </c>
      <c r="I3100">
        <v>50</v>
      </c>
      <c r="J3100">
        <v>1</v>
      </c>
      <c r="K3100">
        <v>50</v>
      </c>
      <c r="L3100" s="45">
        <f>VLOOKUP(H3100,'[1]CALCUL AS et AN'!$A$2:$AU$889,24,FALSE)</f>
        <v>50</v>
      </c>
      <c r="M3100" s="48">
        <f>VLOOKUP(H3100,'[1]CALCUL AS et AN'!$A$2:$AU$889,28,FALSE)</f>
        <v>50</v>
      </c>
      <c r="N3100">
        <v>42</v>
      </c>
      <c r="O3100" s="45">
        <f t="shared" si="220"/>
        <v>42</v>
      </c>
      <c r="P3100" s="48">
        <f t="shared" si="221"/>
        <v>42</v>
      </c>
      <c r="Q3100">
        <v>75</v>
      </c>
      <c r="R3100" s="45">
        <f>VLOOKUP(H3100,'[1]CALCUL AS et AN'!$A$2:$AU$889,46,FALSE)</f>
        <v>75</v>
      </c>
      <c r="S3100" s="48">
        <f>VLOOKUP(H3100,'[1]CALCUL AS et AN'!$A$2:$AU$889,47,FALSE)</f>
        <v>75</v>
      </c>
      <c r="T3100">
        <v>63</v>
      </c>
      <c r="U3100" s="45">
        <f t="shared" si="222"/>
        <v>63</v>
      </c>
      <c r="V3100" s="48">
        <f t="shared" si="223"/>
        <v>63</v>
      </c>
      <c r="W3100" t="s">
        <v>1361</v>
      </c>
      <c r="X3100" t="s">
        <v>951</v>
      </c>
    </row>
    <row r="3101" spans="1:24" outlineLevel="2">
      <c r="A3101" t="s">
        <v>52</v>
      </c>
      <c r="B3101" s="73" t="str">
        <f t="shared" si="224"/>
        <v>1500</v>
      </c>
      <c r="D3101">
        <v>1</v>
      </c>
      <c r="E3101" t="s">
        <v>449</v>
      </c>
      <c r="F3101">
        <v>119.89</v>
      </c>
      <c r="H3101" t="s">
        <v>448</v>
      </c>
      <c r="I3101">
        <v>83</v>
      </c>
      <c r="J3101">
        <v>1</v>
      </c>
      <c r="K3101">
        <v>83</v>
      </c>
      <c r="L3101" s="45">
        <f>VLOOKUP(H3101,'[1]CALCUL AS et AN'!$A$2:$AU$889,24,FALSE)</f>
        <v>83</v>
      </c>
      <c r="M3101" s="48">
        <f>VLOOKUP(H3101,'[1]CALCUL AS et AN'!$A$2:$AU$889,28,FALSE)</f>
        <v>88</v>
      </c>
      <c r="N3101">
        <v>83</v>
      </c>
      <c r="O3101" s="45">
        <f t="shared" si="220"/>
        <v>83</v>
      </c>
      <c r="P3101" s="48">
        <f t="shared" si="221"/>
        <v>88</v>
      </c>
      <c r="Q3101">
        <v>119.89</v>
      </c>
      <c r="R3101" s="45">
        <f>VLOOKUP(H3101,'[1]CALCUL AS et AN'!$A$2:$AU$889,46,FALSE)</f>
        <v>124.5</v>
      </c>
      <c r="S3101" s="48">
        <f>VLOOKUP(H3101,'[1]CALCUL AS et AN'!$A$2:$AU$889,47,FALSE)</f>
        <v>132</v>
      </c>
      <c r="T3101">
        <v>119.89</v>
      </c>
      <c r="U3101" s="45">
        <f t="shared" si="222"/>
        <v>124.5</v>
      </c>
      <c r="V3101" s="48">
        <f t="shared" si="223"/>
        <v>132</v>
      </c>
      <c r="W3101" t="s">
        <v>1361</v>
      </c>
      <c r="X3101" t="s">
        <v>937</v>
      </c>
    </row>
    <row r="3102" spans="1:24" outlineLevel="2">
      <c r="A3102" t="s">
        <v>52</v>
      </c>
      <c r="B3102" s="73" t="str">
        <f t="shared" si="224"/>
        <v>1500</v>
      </c>
      <c r="D3102">
        <v>1.3</v>
      </c>
      <c r="E3102" t="s">
        <v>1517</v>
      </c>
      <c r="F3102">
        <v>5.59</v>
      </c>
      <c r="H3102" t="s">
        <v>1516</v>
      </c>
      <c r="I3102">
        <v>1.99</v>
      </c>
      <c r="J3102">
        <v>0.33</v>
      </c>
      <c r="K3102">
        <v>6.0303030303030303</v>
      </c>
      <c r="L3102" s="45">
        <f>VLOOKUP(H3102,'[1]CALCUL AS et AN'!$A$2:$AU$889,24,FALSE)</f>
        <v>1.9910000000000001</v>
      </c>
      <c r="M3102" s="48">
        <f>VLOOKUP(H3102,'[1]CALCUL AS et AN'!$A$2:$AU$889,28,FALSE)</f>
        <v>2.1579999999999999</v>
      </c>
      <c r="N3102">
        <v>7.8393939393939398</v>
      </c>
      <c r="O3102" s="45">
        <f t="shared" si="220"/>
        <v>2.5883000000000003</v>
      </c>
      <c r="P3102" s="48">
        <f t="shared" si="221"/>
        <v>2.8054000000000001</v>
      </c>
      <c r="Q3102">
        <v>5.59</v>
      </c>
      <c r="R3102" s="45">
        <f>VLOOKUP(H3102,'[1]CALCUL AS et AN'!$A$2:$AU$889,46,FALSE)</f>
        <v>2.6480300000000003</v>
      </c>
      <c r="S3102" s="48">
        <f>VLOOKUP(H3102,'[1]CALCUL AS et AN'!$A$2:$AU$889,47,FALSE)</f>
        <v>2.8701400000000001</v>
      </c>
      <c r="T3102">
        <v>7.2670000000000003</v>
      </c>
      <c r="U3102" s="45">
        <f t="shared" si="222"/>
        <v>3.4424390000000007</v>
      </c>
      <c r="V3102" s="48">
        <f t="shared" si="223"/>
        <v>3.7311820000000004</v>
      </c>
      <c r="W3102" t="s">
        <v>1361</v>
      </c>
      <c r="X3102" t="s">
        <v>951</v>
      </c>
    </row>
    <row r="3103" spans="1:24" outlineLevel="2">
      <c r="A3103" t="s">
        <v>52</v>
      </c>
      <c r="B3103" s="73" t="str">
        <f t="shared" si="224"/>
        <v>1500</v>
      </c>
      <c r="D3103">
        <v>1.3</v>
      </c>
      <c r="E3103" t="s">
        <v>1538</v>
      </c>
      <c r="F3103">
        <v>4.3499999999999996</v>
      </c>
      <c r="H3103" t="s">
        <v>1537</v>
      </c>
      <c r="I3103">
        <v>2.9</v>
      </c>
      <c r="J3103">
        <v>1</v>
      </c>
      <c r="K3103">
        <v>2.9</v>
      </c>
      <c r="L3103" s="45">
        <f>VLOOKUP(H3103,'[1]CALCUL AS et AN'!$A$2:$AU$889,24,FALSE)</f>
        <v>2.9</v>
      </c>
      <c r="M3103" s="48">
        <f>VLOOKUP(H3103,'[1]CALCUL AS et AN'!$A$2:$AU$889,28,FALSE)</f>
        <v>2.9</v>
      </c>
      <c r="N3103">
        <v>3.77</v>
      </c>
      <c r="O3103" s="45">
        <f t="shared" si="220"/>
        <v>3.77</v>
      </c>
      <c r="P3103" s="48">
        <f t="shared" si="221"/>
        <v>3.77</v>
      </c>
      <c r="Q3103">
        <v>4.3499999999999996</v>
      </c>
      <c r="R3103" s="45">
        <f>VLOOKUP(H3103,'[1]CALCUL AS et AN'!$A$2:$AU$889,46,FALSE)</f>
        <v>4.3499999999999996</v>
      </c>
      <c r="S3103" s="48">
        <f>VLOOKUP(H3103,'[1]CALCUL AS et AN'!$A$2:$AU$889,47,FALSE)</f>
        <v>4.3499999999999996</v>
      </c>
      <c r="T3103">
        <v>5.6549999999999994</v>
      </c>
      <c r="U3103" s="45">
        <f t="shared" si="222"/>
        <v>5.6549999999999994</v>
      </c>
      <c r="V3103" s="48">
        <f t="shared" si="223"/>
        <v>5.6549999999999994</v>
      </c>
      <c r="W3103" t="s">
        <v>1361</v>
      </c>
      <c r="X3103" t="s">
        <v>951</v>
      </c>
    </row>
    <row r="3104" spans="1:24" outlineLevel="2">
      <c r="A3104" t="s">
        <v>52</v>
      </c>
      <c r="B3104" s="73" t="str">
        <f t="shared" si="224"/>
        <v>1500</v>
      </c>
      <c r="D3104">
        <v>1</v>
      </c>
      <c r="E3104" t="s">
        <v>1826</v>
      </c>
      <c r="F3104">
        <v>6.93</v>
      </c>
      <c r="H3104" t="s">
        <v>1825</v>
      </c>
      <c r="I3104">
        <v>5.89</v>
      </c>
      <c r="J3104">
        <v>1</v>
      </c>
      <c r="K3104">
        <v>5.89</v>
      </c>
      <c r="L3104" s="45">
        <f>VLOOKUP(H3104,'[1]CALCUL AS et AN'!$A$2:$AU$889,24,FALSE)</f>
        <v>5.5890000000000004</v>
      </c>
      <c r="M3104" s="48">
        <f>VLOOKUP(H3104,'[1]CALCUL AS et AN'!$A$2:$AU$889,28,FALSE)</f>
        <v>5.79</v>
      </c>
      <c r="N3104">
        <v>5.89</v>
      </c>
      <c r="O3104" s="45">
        <f t="shared" si="220"/>
        <v>5.5890000000000004</v>
      </c>
      <c r="P3104" s="48">
        <f t="shared" si="221"/>
        <v>5.79</v>
      </c>
      <c r="Q3104">
        <v>8.84</v>
      </c>
      <c r="R3104" s="45">
        <f>VLOOKUP(H3104,'[1]CALCUL AS et AN'!$A$2:$AU$889,46,FALSE)</f>
        <v>6.9862500000000001</v>
      </c>
      <c r="S3104" s="48">
        <f>VLOOKUP(H3104,'[1]CALCUL AS et AN'!$A$2:$AU$889,47,FALSE)</f>
        <v>7.2374999999999998</v>
      </c>
      <c r="T3104">
        <v>8.84</v>
      </c>
      <c r="U3104" s="45">
        <f t="shared" si="222"/>
        <v>6.9862500000000001</v>
      </c>
      <c r="V3104" s="48">
        <f t="shared" si="223"/>
        <v>7.2374999999999998</v>
      </c>
      <c r="W3104" t="s">
        <v>1361</v>
      </c>
      <c r="X3104" t="s">
        <v>951</v>
      </c>
    </row>
    <row r="3105" spans="1:24" outlineLevel="2">
      <c r="A3105" t="s">
        <v>52</v>
      </c>
      <c r="B3105" s="73" t="str">
        <f t="shared" si="224"/>
        <v>1500</v>
      </c>
      <c r="D3105">
        <v>1</v>
      </c>
      <c r="E3105" t="s">
        <v>1524</v>
      </c>
      <c r="F3105">
        <v>8.51</v>
      </c>
      <c r="H3105" t="s">
        <v>1523</v>
      </c>
      <c r="I3105">
        <v>7.02</v>
      </c>
      <c r="J3105">
        <v>1</v>
      </c>
      <c r="K3105">
        <v>7.02</v>
      </c>
      <c r="L3105" s="45">
        <f>VLOOKUP(H3105,'[1]CALCUL AS et AN'!$A$2:$AU$889,24,FALSE)</f>
        <v>7.0179999999999998</v>
      </c>
      <c r="M3105" s="48">
        <f>VLOOKUP(H3105,'[1]CALCUL AS et AN'!$A$2:$AU$889,28,FALSE)</f>
        <v>7.0179999999999998</v>
      </c>
      <c r="N3105">
        <v>7.02</v>
      </c>
      <c r="O3105" s="45">
        <f t="shared" ref="O3105:O3172" si="225">D3105*L3105</f>
        <v>7.0179999999999998</v>
      </c>
      <c r="P3105" s="48">
        <f t="shared" ref="P3105:P3172" si="226">D3105*M3105</f>
        <v>7.0179999999999998</v>
      </c>
      <c r="Q3105">
        <v>8.51</v>
      </c>
      <c r="R3105" s="45">
        <f>VLOOKUP(H3105,'[1]CALCUL AS et AN'!$A$2:$AU$889,46,FALSE)</f>
        <v>8.7724999999999991</v>
      </c>
      <c r="S3105" s="48">
        <f>VLOOKUP(H3105,'[1]CALCUL AS et AN'!$A$2:$AU$889,47,FALSE)</f>
        <v>8.7724999999999991</v>
      </c>
      <c r="T3105">
        <v>8.51</v>
      </c>
      <c r="U3105" s="45">
        <f t="shared" ref="U3105:U3172" si="227">R3105*D3105</f>
        <v>8.7724999999999991</v>
      </c>
      <c r="V3105" s="48">
        <f t="shared" ref="V3105:V3172" si="228">S3105*D3105</f>
        <v>8.7724999999999991</v>
      </c>
      <c r="W3105" t="s">
        <v>1361</v>
      </c>
      <c r="X3105" t="s">
        <v>951</v>
      </c>
    </row>
    <row r="3106" spans="1:24" outlineLevel="2">
      <c r="A3106" t="s">
        <v>52</v>
      </c>
      <c r="B3106" s="73" t="str">
        <f t="shared" si="224"/>
        <v>1500</v>
      </c>
      <c r="D3106">
        <v>1</v>
      </c>
      <c r="E3106" t="s">
        <v>2467</v>
      </c>
      <c r="F3106">
        <v>0.90200000000000002</v>
      </c>
      <c r="H3106" t="s">
        <v>2466</v>
      </c>
      <c r="I3106">
        <v>0.6</v>
      </c>
      <c r="J3106">
        <v>1</v>
      </c>
      <c r="K3106">
        <v>0.6</v>
      </c>
      <c r="L3106" s="45">
        <f>VLOOKUP(H3106,'[1]CALCUL AS et AN'!$A$2:$AU$889,24,FALSE)</f>
        <v>0.60099999999999998</v>
      </c>
      <c r="M3106" s="48">
        <f>VLOOKUP(H3106,'[1]CALCUL AS et AN'!$A$2:$AU$889,28,FALSE)</f>
        <v>0.60099999999999998</v>
      </c>
      <c r="N3106">
        <v>0.6</v>
      </c>
      <c r="O3106" s="45">
        <f t="shared" si="225"/>
        <v>0.60099999999999998</v>
      </c>
      <c r="P3106" s="48">
        <f t="shared" si="226"/>
        <v>0.60099999999999998</v>
      </c>
      <c r="Q3106">
        <v>0.90200000000000002</v>
      </c>
      <c r="R3106" s="45">
        <f>VLOOKUP(H3106,'[1]CALCUL AS et AN'!$A$2:$AU$889,46,FALSE)</f>
        <v>0.90149999999999997</v>
      </c>
      <c r="S3106" s="48">
        <f>VLOOKUP(H3106,'[1]CALCUL AS et AN'!$A$2:$AU$889,47,FALSE)</f>
        <v>0.90149999999999997</v>
      </c>
      <c r="T3106">
        <v>0.90200000000000002</v>
      </c>
      <c r="U3106" s="45">
        <f t="shared" si="227"/>
        <v>0.90149999999999997</v>
      </c>
      <c r="V3106" s="48">
        <f t="shared" si="228"/>
        <v>0.90149999999999997</v>
      </c>
      <c r="W3106" t="s">
        <v>1361</v>
      </c>
      <c r="X3106" t="s">
        <v>951</v>
      </c>
    </row>
    <row r="3107" spans="1:24" outlineLevel="2">
      <c r="A3107" t="s">
        <v>52</v>
      </c>
      <c r="B3107" s="73" t="str">
        <f t="shared" si="224"/>
        <v>1500</v>
      </c>
      <c r="D3107">
        <v>1</v>
      </c>
      <c r="E3107" t="s">
        <v>2471</v>
      </c>
      <c r="F3107">
        <v>0.08</v>
      </c>
      <c r="H3107" t="s">
        <v>2470</v>
      </c>
      <c r="I3107">
        <v>7.0000000000000007E-2</v>
      </c>
      <c r="J3107">
        <v>1</v>
      </c>
      <c r="K3107">
        <v>7.0000000000000007E-2</v>
      </c>
      <c r="L3107" s="45">
        <f>VLOOKUP(H3107,'[1]CALCUL AS et AN'!$A$2:$AU$889,24,FALSE)</f>
        <v>7.1999999999999995E-2</v>
      </c>
      <c r="M3107" s="48">
        <f>VLOOKUP(H3107,'[1]CALCUL AS et AN'!$A$2:$AU$889,28,FALSE)</f>
        <v>7.1999999999999995E-2</v>
      </c>
      <c r="N3107">
        <v>7.0000000000000007E-2</v>
      </c>
      <c r="O3107" s="45">
        <f t="shared" si="225"/>
        <v>7.1999999999999995E-2</v>
      </c>
      <c r="P3107" s="48">
        <f t="shared" si="226"/>
        <v>7.1999999999999995E-2</v>
      </c>
      <c r="Q3107">
        <v>0.08</v>
      </c>
      <c r="R3107" s="45">
        <f>VLOOKUP(H3107,'[1]CALCUL AS et AN'!$A$2:$AU$889,46,FALSE)</f>
        <v>0.10799999999999998</v>
      </c>
      <c r="S3107" s="48">
        <f>VLOOKUP(H3107,'[1]CALCUL AS et AN'!$A$2:$AU$889,47,FALSE)</f>
        <v>0.10799999999999998</v>
      </c>
      <c r="T3107">
        <v>0.08</v>
      </c>
      <c r="U3107" s="45">
        <f t="shared" si="227"/>
        <v>0.10799999999999998</v>
      </c>
      <c r="V3107" s="48">
        <f t="shared" si="228"/>
        <v>0.10799999999999998</v>
      </c>
      <c r="W3107" t="s">
        <v>1361</v>
      </c>
      <c r="X3107" t="s">
        <v>951</v>
      </c>
    </row>
    <row r="3108" spans="1:24" outlineLevel="2">
      <c r="A3108" t="s">
        <v>52</v>
      </c>
      <c r="B3108" s="73" t="str">
        <f t="shared" si="224"/>
        <v>1500</v>
      </c>
      <c r="D3108">
        <v>1</v>
      </c>
      <c r="E3108" t="s">
        <v>2044</v>
      </c>
      <c r="F3108">
        <v>1.57</v>
      </c>
      <c r="H3108">
        <v>9600000618</v>
      </c>
      <c r="I3108">
        <v>0.8</v>
      </c>
      <c r="J3108">
        <v>1</v>
      </c>
      <c r="K3108">
        <v>0.8</v>
      </c>
      <c r="L3108" s="45">
        <f>VLOOKUP(H3108,'[1]CALCUL AS et AN'!$A$2:$AU$889,24,FALSE)</f>
        <v>0.80289999999999995</v>
      </c>
      <c r="M3108" s="48">
        <f>VLOOKUP(H3108,'[1]CALCUL AS et AN'!$A$2:$AU$889,28,FALSE)</f>
        <v>0.80289999999999995</v>
      </c>
      <c r="N3108">
        <v>0.8</v>
      </c>
      <c r="O3108" s="45">
        <f t="shared" si="225"/>
        <v>0.80289999999999995</v>
      </c>
      <c r="P3108" s="48">
        <f t="shared" si="226"/>
        <v>0.80289999999999995</v>
      </c>
      <c r="Q3108">
        <v>1.57</v>
      </c>
      <c r="R3108" s="45">
        <f>VLOOKUP(H3108,'[1]CALCUL AS et AN'!$A$2:$AU$889,46,FALSE)</f>
        <v>1.6057999999999999</v>
      </c>
      <c r="S3108" s="48">
        <f>VLOOKUP(H3108,'[1]CALCUL AS et AN'!$A$2:$AU$889,47,FALSE)</f>
        <v>1.6057999999999999</v>
      </c>
      <c r="T3108">
        <v>1.57</v>
      </c>
      <c r="U3108" s="45">
        <f t="shared" si="227"/>
        <v>1.6057999999999999</v>
      </c>
      <c r="V3108" s="48">
        <f t="shared" si="228"/>
        <v>1.6057999999999999</v>
      </c>
      <c r="W3108" t="s">
        <v>1361</v>
      </c>
      <c r="X3108" t="s">
        <v>951</v>
      </c>
    </row>
    <row r="3109" spans="1:24" outlineLevel="1">
      <c r="A3109" s="73" t="s">
        <v>3290</v>
      </c>
      <c r="B3109" s="73" t="str">
        <f t="shared" si="224"/>
        <v>ECSPR-1500</v>
      </c>
      <c r="N3109">
        <f>SUBTOTAL(9,N3093:N3108)</f>
        <v>308.77939393939386</v>
      </c>
      <c r="O3109" s="45">
        <f>SUBTOTAL(9,O3093:O3108)</f>
        <v>304.47820000000002</v>
      </c>
      <c r="P3109" s="48">
        <f>SUBTOTAL(9,P3093:P3108)</f>
        <v>307.05530000000005</v>
      </c>
      <c r="T3109">
        <f>SUBTOTAL(9,T3093:T3108)</f>
        <v>456.85399999999987</v>
      </c>
      <c r="U3109" s="45">
        <f>SUBTOTAL(9,U3093:U3108)</f>
        <v>456.96623899999992</v>
      </c>
      <c r="V3109" s="48">
        <f>SUBTOTAL(9,V3093:V3108)</f>
        <v>458.56498199999993</v>
      </c>
    </row>
    <row r="3110" spans="1:24" outlineLevel="2">
      <c r="A3110" t="s">
        <v>54</v>
      </c>
      <c r="B3110" s="73" t="str">
        <f t="shared" si="224"/>
        <v>1800</v>
      </c>
      <c r="D3110">
        <v>1</v>
      </c>
      <c r="E3110" t="s">
        <v>1544</v>
      </c>
      <c r="F3110">
        <v>2.2400000000000002</v>
      </c>
      <c r="H3110">
        <v>101007</v>
      </c>
      <c r="I3110">
        <v>1.5</v>
      </c>
      <c r="J3110">
        <v>1</v>
      </c>
      <c r="K3110">
        <v>1.5</v>
      </c>
      <c r="L3110" s="45">
        <f>VLOOKUP(H3110,'[1]CALCUL AS et AN'!$A$2:$AU$889,24,FALSE)</f>
        <v>1.5</v>
      </c>
      <c r="M3110" s="48">
        <f>VLOOKUP(H3110,'[1]CALCUL AS et AN'!$A$2:$AU$889,28,FALSE)</f>
        <v>1.5</v>
      </c>
      <c r="N3110">
        <v>1.5</v>
      </c>
      <c r="O3110" s="45">
        <f t="shared" si="225"/>
        <v>1.5</v>
      </c>
      <c r="P3110" s="48">
        <f t="shared" si="226"/>
        <v>1.5</v>
      </c>
      <c r="Q3110">
        <v>2.2400000000000002</v>
      </c>
      <c r="R3110" s="45">
        <f>VLOOKUP(H3110,'[1]CALCUL AS et AN'!$A$2:$AU$889,46,FALSE)</f>
        <v>2.25</v>
      </c>
      <c r="S3110" s="48">
        <f>VLOOKUP(H3110,'[1]CALCUL AS et AN'!$A$2:$AU$889,47,FALSE)</f>
        <v>2.25</v>
      </c>
      <c r="T3110">
        <v>2.2400000000000002</v>
      </c>
      <c r="U3110" s="45">
        <f t="shared" si="227"/>
        <v>2.25</v>
      </c>
      <c r="V3110" s="48">
        <f t="shared" si="228"/>
        <v>2.25</v>
      </c>
      <c r="W3110" t="s">
        <v>1361</v>
      </c>
      <c r="X3110" t="s">
        <v>951</v>
      </c>
    </row>
    <row r="3111" spans="1:24" outlineLevel="2">
      <c r="A3111" t="s">
        <v>54</v>
      </c>
      <c r="B3111" s="73" t="str">
        <f t="shared" si="224"/>
        <v>1800</v>
      </c>
      <c r="D3111">
        <v>1</v>
      </c>
      <c r="E3111" t="s">
        <v>1421</v>
      </c>
      <c r="F3111">
        <v>20.309999999999999</v>
      </c>
      <c r="H3111">
        <v>1510041</v>
      </c>
      <c r="I3111">
        <v>12.92</v>
      </c>
      <c r="J3111">
        <v>1</v>
      </c>
      <c r="K3111">
        <v>12.92</v>
      </c>
      <c r="L3111" s="45">
        <f>VLOOKUP(H3111,'[1]CALCUL AS et AN'!$A$2:$AU$889,24,FALSE)</f>
        <v>12.923999999999999</v>
      </c>
      <c r="M3111" s="48">
        <f>VLOOKUP(H3111,'[1]CALCUL AS et AN'!$A$2:$AU$889,28,FALSE)</f>
        <v>12.923999999999999</v>
      </c>
      <c r="N3111">
        <v>12.92</v>
      </c>
      <c r="O3111" s="45">
        <f t="shared" si="225"/>
        <v>12.923999999999999</v>
      </c>
      <c r="P3111" s="48">
        <f t="shared" si="226"/>
        <v>12.923999999999999</v>
      </c>
      <c r="Q3111">
        <v>20.309999999999999</v>
      </c>
      <c r="R3111" s="45">
        <f>VLOOKUP(H3111,'[1]CALCUL AS et AN'!$A$2:$AU$889,46,FALSE)</f>
        <v>19.385999999999999</v>
      </c>
      <c r="S3111" s="48">
        <f>VLOOKUP(H3111,'[1]CALCUL AS et AN'!$A$2:$AU$889,47,FALSE)</f>
        <v>19.385999999999999</v>
      </c>
      <c r="T3111">
        <v>20.309999999999999</v>
      </c>
      <c r="U3111" s="45">
        <f t="shared" si="227"/>
        <v>19.385999999999999</v>
      </c>
      <c r="V3111" s="48">
        <f t="shared" si="228"/>
        <v>19.385999999999999</v>
      </c>
      <c r="W3111" t="s">
        <v>1361</v>
      </c>
      <c r="X3111" t="s">
        <v>951</v>
      </c>
    </row>
    <row r="3112" spans="1:24" outlineLevel="2">
      <c r="A3112" t="s">
        <v>54</v>
      </c>
      <c r="B3112" s="73" t="str">
        <f t="shared" si="224"/>
        <v>1800</v>
      </c>
      <c r="D3112">
        <v>1</v>
      </c>
      <c r="E3112" t="s">
        <v>1572</v>
      </c>
      <c r="F3112">
        <v>0.6</v>
      </c>
      <c r="H3112" t="s">
        <v>588</v>
      </c>
      <c r="I3112">
        <v>0.49</v>
      </c>
      <c r="J3112">
        <v>1</v>
      </c>
      <c r="K3112">
        <v>0.49</v>
      </c>
      <c r="L3112" s="45">
        <f>VLOOKUP(H3112,'[1]CALCUL AS et AN'!$A$2:$AU$889,24,FALSE)</f>
        <v>0.49299999999999999</v>
      </c>
      <c r="M3112" s="48">
        <f>VLOOKUP(H3112,'[1]CALCUL AS et AN'!$A$2:$AU$889,28,FALSE)</f>
        <v>0.54200000000000004</v>
      </c>
      <c r="N3112">
        <v>0.49</v>
      </c>
      <c r="O3112" s="45">
        <f t="shared" si="225"/>
        <v>0.49299999999999999</v>
      </c>
      <c r="P3112" s="48">
        <f t="shared" si="226"/>
        <v>0.54200000000000004</v>
      </c>
      <c r="Q3112">
        <v>0.6</v>
      </c>
      <c r="R3112" s="45">
        <f>VLOOKUP(H3112,'[1]CALCUL AS et AN'!$A$2:$AU$889,46,FALSE)</f>
        <v>0.61624999999999996</v>
      </c>
      <c r="S3112" s="48">
        <f>VLOOKUP(H3112,'[1]CALCUL AS et AN'!$A$2:$AU$889,47,FALSE)</f>
        <v>0.67749999999999999</v>
      </c>
      <c r="T3112">
        <v>0.6</v>
      </c>
      <c r="U3112" s="45">
        <f t="shared" si="227"/>
        <v>0.61624999999999996</v>
      </c>
      <c r="V3112" s="48">
        <f t="shared" si="228"/>
        <v>0.67749999999999999</v>
      </c>
      <c r="W3112" t="s">
        <v>1361</v>
      </c>
      <c r="X3112" t="s">
        <v>937</v>
      </c>
    </row>
    <row r="3113" spans="1:24" outlineLevel="2">
      <c r="A3113" t="s">
        <v>54</v>
      </c>
      <c r="B3113" s="73" t="str">
        <f t="shared" si="224"/>
        <v>1800</v>
      </c>
      <c r="D3113">
        <v>1</v>
      </c>
      <c r="E3113" t="s">
        <v>1581</v>
      </c>
      <c r="F3113">
        <v>1.19</v>
      </c>
      <c r="H3113" t="s">
        <v>1580</v>
      </c>
      <c r="I3113">
        <v>0.79</v>
      </c>
      <c r="J3113">
        <v>1</v>
      </c>
      <c r="K3113">
        <v>0.79</v>
      </c>
      <c r="L3113" s="45">
        <v>0.79</v>
      </c>
      <c r="M3113" s="48">
        <v>0.79</v>
      </c>
      <c r="N3113">
        <v>0.79</v>
      </c>
      <c r="O3113" s="45">
        <f t="shared" si="225"/>
        <v>0.79</v>
      </c>
      <c r="P3113" s="48">
        <f t="shared" si="226"/>
        <v>0.79</v>
      </c>
      <c r="Q3113">
        <v>1.19</v>
      </c>
      <c r="R3113" s="45">
        <v>1.1850000000000001</v>
      </c>
      <c r="S3113" s="48">
        <v>1.1850000000000001</v>
      </c>
      <c r="T3113">
        <v>1.19</v>
      </c>
      <c r="U3113" s="45">
        <f t="shared" si="227"/>
        <v>1.1850000000000001</v>
      </c>
      <c r="V3113" s="48">
        <f t="shared" si="228"/>
        <v>1.1850000000000001</v>
      </c>
      <c r="W3113" t="s">
        <v>1361</v>
      </c>
      <c r="X3113" t="s">
        <v>960</v>
      </c>
    </row>
    <row r="3114" spans="1:24" outlineLevel="2">
      <c r="A3114" t="s">
        <v>54</v>
      </c>
      <c r="B3114" s="73" t="str">
        <f t="shared" si="224"/>
        <v>1800</v>
      </c>
      <c r="D3114">
        <v>1</v>
      </c>
      <c r="E3114" t="s">
        <v>1383</v>
      </c>
      <c r="F3114">
        <v>206.99</v>
      </c>
      <c r="H3114" t="s">
        <v>1382</v>
      </c>
      <c r="I3114">
        <v>138.58000000000001</v>
      </c>
      <c r="J3114">
        <v>1</v>
      </c>
      <c r="K3114">
        <v>138.58000000000001</v>
      </c>
      <c r="L3114" s="45">
        <f>VLOOKUP(H3114,'[1]CALCUL AS et AN'!$A$2:$AU$889,24,FALSE)</f>
        <v>138.58000000000001</v>
      </c>
      <c r="M3114" s="48">
        <f>VLOOKUP(H3114,'[1]CALCUL AS et AN'!$A$2:$AU$889,28,FALSE)</f>
        <v>138.58000000000001</v>
      </c>
      <c r="N3114">
        <v>138.58000000000001</v>
      </c>
      <c r="O3114" s="45">
        <f t="shared" si="225"/>
        <v>138.58000000000001</v>
      </c>
      <c r="P3114" s="48">
        <f t="shared" si="226"/>
        <v>138.58000000000001</v>
      </c>
      <c r="Q3114">
        <v>206.99</v>
      </c>
      <c r="R3114" s="45">
        <f>VLOOKUP(H3114,'[1]CALCUL AS et AN'!$A$2:$AU$889,46,FALSE)</f>
        <v>207.87</v>
      </c>
      <c r="S3114" s="48">
        <f>VLOOKUP(H3114,'[1]CALCUL AS et AN'!$A$2:$AU$889,47,FALSE)</f>
        <v>207.87</v>
      </c>
      <c r="T3114">
        <v>206.99</v>
      </c>
      <c r="U3114" s="45">
        <f t="shared" si="227"/>
        <v>207.87</v>
      </c>
      <c r="V3114" s="48">
        <f t="shared" si="228"/>
        <v>207.87</v>
      </c>
      <c r="W3114" t="s">
        <v>1361</v>
      </c>
      <c r="X3114" t="s">
        <v>951</v>
      </c>
    </row>
    <row r="3115" spans="1:24" outlineLevel="2">
      <c r="A3115" t="s">
        <v>54</v>
      </c>
      <c r="B3115" s="73" t="str">
        <f t="shared" si="224"/>
        <v>1800</v>
      </c>
      <c r="D3115">
        <v>1</v>
      </c>
      <c r="E3115" t="s">
        <v>993</v>
      </c>
      <c r="F3115">
        <v>4.87</v>
      </c>
      <c r="H3115" t="s">
        <v>472</v>
      </c>
      <c r="I3115">
        <v>0.94</v>
      </c>
      <c r="J3115">
        <v>1</v>
      </c>
      <c r="K3115">
        <v>0.94</v>
      </c>
      <c r="L3115" s="45">
        <f>VLOOKUP(H3115,'[1]CALCUL AS et AN'!$A$2:$AU$889,24,FALSE)</f>
        <v>2.1800000000000002</v>
      </c>
      <c r="M3115" s="48">
        <f>VLOOKUP(H3115,'[1]CALCUL AS et AN'!$A$2:$AU$889,28,FALSE)</f>
        <v>0.94</v>
      </c>
      <c r="N3115">
        <v>0.94</v>
      </c>
      <c r="O3115" s="45">
        <f t="shared" si="225"/>
        <v>2.1800000000000002</v>
      </c>
      <c r="P3115" s="48">
        <f t="shared" si="226"/>
        <v>0.94</v>
      </c>
      <c r="Q3115">
        <v>4.87</v>
      </c>
      <c r="R3115" s="45">
        <f>VLOOKUP(H3115,'[1]CALCUL AS et AN'!$A$2:$AU$889,46,FALSE)</f>
        <v>4.9050000000000002</v>
      </c>
      <c r="S3115" s="48">
        <f>VLOOKUP(H3115,'[1]CALCUL AS et AN'!$A$2:$AU$889,47,FALSE)</f>
        <v>2.1149999999999998</v>
      </c>
      <c r="T3115">
        <v>4.87</v>
      </c>
      <c r="U3115" s="45">
        <f t="shared" si="227"/>
        <v>4.9050000000000002</v>
      </c>
      <c r="V3115" s="48">
        <f t="shared" si="228"/>
        <v>2.1149999999999998</v>
      </c>
      <c r="W3115" t="s">
        <v>1361</v>
      </c>
      <c r="X3115" t="s">
        <v>937</v>
      </c>
    </row>
    <row r="3116" spans="1:24" outlineLevel="2">
      <c r="A3116" t="s">
        <v>54</v>
      </c>
      <c r="B3116" s="73" t="str">
        <f t="shared" si="224"/>
        <v>1800</v>
      </c>
      <c r="D3116">
        <v>1</v>
      </c>
      <c r="E3116" t="s">
        <v>2940</v>
      </c>
      <c r="F3116">
        <v>4.9400000000000004</v>
      </c>
      <c r="H3116" t="s">
        <v>474</v>
      </c>
      <c r="I3116">
        <v>2.57</v>
      </c>
      <c r="J3116">
        <v>1</v>
      </c>
      <c r="K3116">
        <v>2.57</v>
      </c>
      <c r="L3116" s="45">
        <f>VLOOKUP(H3116,'[1]CALCUL AS et AN'!$A$2:$AU$889,24,FALSE)</f>
        <v>2.57</v>
      </c>
      <c r="M3116" s="48">
        <f>VLOOKUP(H3116,'[1]CALCUL AS et AN'!$A$2:$AU$889,28,FALSE)</f>
        <v>0.92</v>
      </c>
      <c r="N3116">
        <v>2.57</v>
      </c>
      <c r="O3116" s="45">
        <f t="shared" si="225"/>
        <v>2.57</v>
      </c>
      <c r="P3116" s="48">
        <f t="shared" si="226"/>
        <v>0.92</v>
      </c>
      <c r="Q3116">
        <v>4.9400000000000004</v>
      </c>
      <c r="R3116" s="45">
        <f>VLOOKUP(H3116,'[1]CALCUL AS et AN'!$A$2:$AU$889,46,FALSE)</f>
        <v>5.7824999999999998</v>
      </c>
      <c r="S3116" s="48">
        <f>VLOOKUP(H3116,'[1]CALCUL AS et AN'!$A$2:$AU$889,47,FALSE)</f>
        <v>2.0700000000000003</v>
      </c>
      <c r="T3116">
        <v>4.9400000000000004</v>
      </c>
      <c r="U3116" s="45">
        <f t="shared" si="227"/>
        <v>5.7824999999999998</v>
      </c>
      <c r="V3116" s="48">
        <f t="shared" si="228"/>
        <v>2.0700000000000003</v>
      </c>
      <c r="W3116" t="s">
        <v>1361</v>
      </c>
      <c r="X3116" t="s">
        <v>937</v>
      </c>
    </row>
    <row r="3117" spans="1:24" outlineLevel="2">
      <c r="A3117" t="s">
        <v>54</v>
      </c>
      <c r="B3117" s="73" t="str">
        <f t="shared" si="224"/>
        <v>1800</v>
      </c>
      <c r="D3117">
        <v>1</v>
      </c>
      <c r="E3117" t="s">
        <v>2411</v>
      </c>
      <c r="F3117">
        <v>75</v>
      </c>
      <c r="H3117" t="s">
        <v>2410</v>
      </c>
      <c r="I3117">
        <v>50</v>
      </c>
      <c r="J3117">
        <v>1</v>
      </c>
      <c r="K3117">
        <v>50</v>
      </c>
      <c r="L3117" s="45">
        <f>VLOOKUP(H3117,'[1]CALCUL AS et AN'!$A$2:$AU$889,24,FALSE)</f>
        <v>50</v>
      </c>
      <c r="M3117" s="48">
        <f>VLOOKUP(H3117,'[1]CALCUL AS et AN'!$A$2:$AU$889,28,FALSE)</f>
        <v>50</v>
      </c>
      <c r="N3117">
        <v>50</v>
      </c>
      <c r="O3117" s="45">
        <f t="shared" si="225"/>
        <v>50</v>
      </c>
      <c r="P3117" s="48">
        <f t="shared" si="226"/>
        <v>50</v>
      </c>
      <c r="Q3117">
        <v>75</v>
      </c>
      <c r="R3117" s="45">
        <f>VLOOKUP(H3117,'[1]CALCUL AS et AN'!$A$2:$AU$889,46,FALSE)</f>
        <v>75</v>
      </c>
      <c r="S3117" s="48">
        <f>VLOOKUP(H3117,'[1]CALCUL AS et AN'!$A$2:$AU$889,47,FALSE)</f>
        <v>75</v>
      </c>
      <c r="T3117">
        <v>75</v>
      </c>
      <c r="U3117" s="45">
        <f t="shared" si="227"/>
        <v>75</v>
      </c>
      <c r="V3117" s="48">
        <f t="shared" si="228"/>
        <v>75</v>
      </c>
      <c r="W3117" t="s">
        <v>1361</v>
      </c>
      <c r="X3117" t="s">
        <v>951</v>
      </c>
    </row>
    <row r="3118" spans="1:24" outlineLevel="2">
      <c r="A3118" t="s">
        <v>54</v>
      </c>
      <c r="B3118" s="73" t="str">
        <f t="shared" si="224"/>
        <v>1800</v>
      </c>
      <c r="D3118">
        <v>1</v>
      </c>
      <c r="E3118" t="s">
        <v>449</v>
      </c>
      <c r="F3118">
        <v>119.89</v>
      </c>
      <c r="H3118" t="s">
        <v>448</v>
      </c>
      <c r="I3118">
        <v>83</v>
      </c>
      <c r="J3118">
        <v>1</v>
      </c>
      <c r="K3118">
        <v>83</v>
      </c>
      <c r="L3118" s="45">
        <f>VLOOKUP(H3118,'[1]CALCUL AS et AN'!$A$2:$AU$889,24,FALSE)</f>
        <v>83</v>
      </c>
      <c r="M3118" s="48">
        <f>VLOOKUP(H3118,'[1]CALCUL AS et AN'!$A$2:$AU$889,28,FALSE)</f>
        <v>88</v>
      </c>
      <c r="N3118">
        <v>83</v>
      </c>
      <c r="O3118" s="45">
        <f t="shared" si="225"/>
        <v>83</v>
      </c>
      <c r="P3118" s="48">
        <f t="shared" si="226"/>
        <v>88</v>
      </c>
      <c r="Q3118">
        <v>119.89</v>
      </c>
      <c r="R3118" s="45">
        <f>VLOOKUP(H3118,'[1]CALCUL AS et AN'!$A$2:$AU$889,46,FALSE)</f>
        <v>124.5</v>
      </c>
      <c r="S3118" s="48">
        <f>VLOOKUP(H3118,'[1]CALCUL AS et AN'!$A$2:$AU$889,47,FALSE)</f>
        <v>132</v>
      </c>
      <c r="T3118">
        <v>119.89</v>
      </c>
      <c r="U3118" s="45">
        <f t="shared" si="227"/>
        <v>124.5</v>
      </c>
      <c r="V3118" s="48">
        <f t="shared" si="228"/>
        <v>132</v>
      </c>
      <c r="W3118" t="s">
        <v>1361</v>
      </c>
      <c r="X3118" t="s">
        <v>937</v>
      </c>
    </row>
    <row r="3119" spans="1:24" outlineLevel="2">
      <c r="A3119" t="s">
        <v>54</v>
      </c>
      <c r="B3119" s="73" t="str">
        <f t="shared" si="224"/>
        <v>1800</v>
      </c>
      <c r="D3119">
        <v>1.6</v>
      </c>
      <c r="E3119" t="s">
        <v>1517</v>
      </c>
      <c r="F3119">
        <v>5.59</v>
      </c>
      <c r="H3119" t="s">
        <v>1516</v>
      </c>
      <c r="I3119">
        <v>1.99</v>
      </c>
      <c r="J3119">
        <v>0.33</v>
      </c>
      <c r="K3119">
        <v>6.0303030303030303</v>
      </c>
      <c r="L3119" s="45">
        <f>VLOOKUP(H3119,'[1]CALCUL AS et AN'!$A$2:$AU$889,24,FALSE)</f>
        <v>1.9910000000000001</v>
      </c>
      <c r="M3119" s="48">
        <f>VLOOKUP(H3119,'[1]CALCUL AS et AN'!$A$2:$AU$889,28,FALSE)</f>
        <v>2.1579999999999999</v>
      </c>
      <c r="N3119">
        <v>9.6484848484848484</v>
      </c>
      <c r="O3119" s="45">
        <f t="shared" si="225"/>
        <v>3.1856000000000004</v>
      </c>
      <c r="P3119" s="48">
        <f t="shared" si="226"/>
        <v>3.4527999999999999</v>
      </c>
      <c r="Q3119">
        <v>5.59</v>
      </c>
      <c r="R3119" s="45">
        <f>VLOOKUP(H3119,'[1]CALCUL AS et AN'!$A$2:$AU$889,46,FALSE)</f>
        <v>2.6480300000000003</v>
      </c>
      <c r="S3119" s="48">
        <f>VLOOKUP(H3119,'[1]CALCUL AS et AN'!$A$2:$AU$889,47,FALSE)</f>
        <v>2.8701400000000001</v>
      </c>
      <c r="T3119">
        <v>8.9440000000000008</v>
      </c>
      <c r="U3119" s="45">
        <f t="shared" si="227"/>
        <v>4.2368480000000011</v>
      </c>
      <c r="V3119" s="48">
        <f t="shared" si="228"/>
        <v>4.5922240000000007</v>
      </c>
      <c r="W3119" t="s">
        <v>1361</v>
      </c>
      <c r="X3119" t="s">
        <v>951</v>
      </c>
    </row>
    <row r="3120" spans="1:24" outlineLevel="2">
      <c r="A3120" t="s">
        <v>54</v>
      </c>
      <c r="B3120" s="73" t="str">
        <f t="shared" si="224"/>
        <v>1800</v>
      </c>
      <c r="D3120">
        <v>1.6</v>
      </c>
      <c r="E3120" t="s">
        <v>1538</v>
      </c>
      <c r="F3120">
        <v>4.3499999999999996</v>
      </c>
      <c r="H3120" t="s">
        <v>1537</v>
      </c>
      <c r="I3120">
        <v>2.9</v>
      </c>
      <c r="J3120">
        <v>1</v>
      </c>
      <c r="K3120">
        <v>2.9</v>
      </c>
      <c r="L3120" s="45">
        <f>VLOOKUP(H3120,'[1]CALCUL AS et AN'!$A$2:$AU$889,24,FALSE)</f>
        <v>2.9</v>
      </c>
      <c r="M3120" s="48">
        <f>VLOOKUP(H3120,'[1]CALCUL AS et AN'!$A$2:$AU$889,28,FALSE)</f>
        <v>2.9</v>
      </c>
      <c r="N3120">
        <v>4.6399999999999997</v>
      </c>
      <c r="O3120" s="45">
        <f t="shared" si="225"/>
        <v>4.6399999999999997</v>
      </c>
      <c r="P3120" s="48">
        <f t="shared" si="226"/>
        <v>4.6399999999999997</v>
      </c>
      <c r="Q3120">
        <v>4.3499999999999996</v>
      </c>
      <c r="R3120" s="45">
        <f>VLOOKUP(H3120,'[1]CALCUL AS et AN'!$A$2:$AU$889,46,FALSE)</f>
        <v>4.3499999999999996</v>
      </c>
      <c r="S3120" s="48">
        <f>VLOOKUP(H3120,'[1]CALCUL AS et AN'!$A$2:$AU$889,47,FALSE)</f>
        <v>4.3499999999999996</v>
      </c>
      <c r="T3120">
        <v>6.96</v>
      </c>
      <c r="U3120" s="45">
        <f t="shared" si="227"/>
        <v>6.96</v>
      </c>
      <c r="V3120" s="48">
        <f t="shared" si="228"/>
        <v>6.96</v>
      </c>
      <c r="W3120" t="s">
        <v>1361</v>
      </c>
      <c r="X3120" t="s">
        <v>951</v>
      </c>
    </row>
    <row r="3121" spans="1:24" outlineLevel="2">
      <c r="A3121" t="s">
        <v>54</v>
      </c>
      <c r="B3121" s="73" t="str">
        <f t="shared" si="224"/>
        <v>1800</v>
      </c>
      <c r="D3121">
        <v>1</v>
      </c>
      <c r="E3121" t="s">
        <v>1826</v>
      </c>
      <c r="F3121">
        <v>6.93</v>
      </c>
      <c r="H3121" t="s">
        <v>1825</v>
      </c>
      <c r="I3121">
        <v>5.89</v>
      </c>
      <c r="J3121">
        <v>1</v>
      </c>
      <c r="K3121">
        <v>5.89</v>
      </c>
      <c r="L3121" s="45">
        <f>VLOOKUP(H3121,'[1]CALCUL AS et AN'!$A$2:$AU$889,24,FALSE)</f>
        <v>5.5890000000000004</v>
      </c>
      <c r="M3121" s="48">
        <f>VLOOKUP(H3121,'[1]CALCUL AS et AN'!$A$2:$AU$889,28,FALSE)</f>
        <v>5.79</v>
      </c>
      <c r="N3121">
        <v>5.89</v>
      </c>
      <c r="O3121" s="45">
        <f t="shared" si="225"/>
        <v>5.5890000000000004</v>
      </c>
      <c r="P3121" s="48">
        <f t="shared" si="226"/>
        <v>5.79</v>
      </c>
      <c r="Q3121">
        <v>8.84</v>
      </c>
      <c r="R3121" s="45">
        <f>VLOOKUP(H3121,'[1]CALCUL AS et AN'!$A$2:$AU$889,46,FALSE)</f>
        <v>6.9862500000000001</v>
      </c>
      <c r="S3121" s="48">
        <f>VLOOKUP(H3121,'[1]CALCUL AS et AN'!$A$2:$AU$889,47,FALSE)</f>
        <v>7.2374999999999998</v>
      </c>
      <c r="T3121">
        <v>8.84</v>
      </c>
      <c r="U3121" s="45">
        <f t="shared" si="227"/>
        <v>6.9862500000000001</v>
      </c>
      <c r="V3121" s="48">
        <f t="shared" si="228"/>
        <v>7.2374999999999998</v>
      </c>
      <c r="W3121" t="s">
        <v>1361</v>
      </c>
      <c r="X3121" t="s">
        <v>951</v>
      </c>
    </row>
    <row r="3122" spans="1:24" outlineLevel="2">
      <c r="A3122" t="s">
        <v>54</v>
      </c>
      <c r="B3122" s="73" t="str">
        <f t="shared" si="224"/>
        <v>1800</v>
      </c>
      <c r="D3122">
        <v>1</v>
      </c>
      <c r="E3122" t="s">
        <v>1524</v>
      </c>
      <c r="F3122">
        <v>8.51</v>
      </c>
      <c r="H3122" t="s">
        <v>1523</v>
      </c>
      <c r="I3122">
        <v>7.02</v>
      </c>
      <c r="J3122">
        <v>1</v>
      </c>
      <c r="K3122">
        <v>7.02</v>
      </c>
      <c r="L3122" s="45">
        <f>VLOOKUP(H3122,'[1]CALCUL AS et AN'!$A$2:$AU$889,24,FALSE)</f>
        <v>7.0179999999999998</v>
      </c>
      <c r="M3122" s="48">
        <f>VLOOKUP(H3122,'[1]CALCUL AS et AN'!$A$2:$AU$889,28,FALSE)</f>
        <v>7.0179999999999998</v>
      </c>
      <c r="N3122">
        <v>7.02</v>
      </c>
      <c r="O3122" s="45">
        <f t="shared" si="225"/>
        <v>7.0179999999999998</v>
      </c>
      <c r="P3122" s="48">
        <f t="shared" si="226"/>
        <v>7.0179999999999998</v>
      </c>
      <c r="Q3122">
        <v>8.51</v>
      </c>
      <c r="R3122" s="45">
        <f>VLOOKUP(H3122,'[1]CALCUL AS et AN'!$A$2:$AU$889,46,FALSE)</f>
        <v>8.7724999999999991</v>
      </c>
      <c r="S3122" s="48">
        <f>VLOOKUP(H3122,'[1]CALCUL AS et AN'!$A$2:$AU$889,47,FALSE)</f>
        <v>8.7724999999999991</v>
      </c>
      <c r="T3122">
        <v>8.51</v>
      </c>
      <c r="U3122" s="45">
        <f t="shared" si="227"/>
        <v>8.7724999999999991</v>
      </c>
      <c r="V3122" s="48">
        <f t="shared" si="228"/>
        <v>8.7724999999999991</v>
      </c>
      <c r="W3122" t="s">
        <v>1361</v>
      </c>
      <c r="X3122" t="s">
        <v>951</v>
      </c>
    </row>
    <row r="3123" spans="1:24" outlineLevel="2">
      <c r="A3123" t="s">
        <v>54</v>
      </c>
      <c r="B3123" s="73" t="str">
        <f t="shared" si="224"/>
        <v>1800</v>
      </c>
      <c r="D3123">
        <v>1</v>
      </c>
      <c r="E3123" t="s">
        <v>2467</v>
      </c>
      <c r="F3123">
        <v>0.90200000000000002</v>
      </c>
      <c r="H3123" t="s">
        <v>2466</v>
      </c>
      <c r="I3123">
        <v>0.6</v>
      </c>
      <c r="J3123">
        <v>1</v>
      </c>
      <c r="K3123">
        <v>0.6</v>
      </c>
      <c r="L3123" s="45">
        <f>VLOOKUP(H3123,'[1]CALCUL AS et AN'!$A$2:$AU$889,24,FALSE)</f>
        <v>0.60099999999999998</v>
      </c>
      <c r="M3123" s="48">
        <f>VLOOKUP(H3123,'[1]CALCUL AS et AN'!$A$2:$AU$889,28,FALSE)</f>
        <v>0.60099999999999998</v>
      </c>
      <c r="N3123">
        <v>0.6</v>
      </c>
      <c r="O3123" s="45">
        <f t="shared" si="225"/>
        <v>0.60099999999999998</v>
      </c>
      <c r="P3123" s="48">
        <f t="shared" si="226"/>
        <v>0.60099999999999998</v>
      </c>
      <c r="Q3123">
        <v>0.90200000000000002</v>
      </c>
      <c r="R3123" s="45">
        <f>VLOOKUP(H3123,'[1]CALCUL AS et AN'!$A$2:$AU$889,46,FALSE)</f>
        <v>0.90149999999999997</v>
      </c>
      <c r="S3123" s="48">
        <f>VLOOKUP(H3123,'[1]CALCUL AS et AN'!$A$2:$AU$889,47,FALSE)</f>
        <v>0.90149999999999997</v>
      </c>
      <c r="T3123">
        <v>0.90200000000000002</v>
      </c>
      <c r="U3123" s="45">
        <f t="shared" si="227"/>
        <v>0.90149999999999997</v>
      </c>
      <c r="V3123" s="48">
        <f t="shared" si="228"/>
        <v>0.90149999999999997</v>
      </c>
      <c r="W3123" t="s">
        <v>1361</v>
      </c>
      <c r="X3123" t="s">
        <v>951</v>
      </c>
    </row>
    <row r="3124" spans="1:24" outlineLevel="2">
      <c r="A3124" t="s">
        <v>54</v>
      </c>
      <c r="B3124" s="73" t="str">
        <f t="shared" si="224"/>
        <v>1800</v>
      </c>
      <c r="D3124">
        <v>1</v>
      </c>
      <c r="E3124" t="s">
        <v>2471</v>
      </c>
      <c r="F3124">
        <v>0.08</v>
      </c>
      <c r="H3124" t="s">
        <v>2470</v>
      </c>
      <c r="I3124">
        <v>7.0000000000000007E-2</v>
      </c>
      <c r="J3124">
        <v>1</v>
      </c>
      <c r="K3124">
        <v>7.0000000000000007E-2</v>
      </c>
      <c r="L3124" s="45">
        <f>VLOOKUP(H3124,'[1]CALCUL AS et AN'!$A$2:$AU$889,24,FALSE)</f>
        <v>7.1999999999999995E-2</v>
      </c>
      <c r="M3124" s="48">
        <f>VLOOKUP(H3124,'[1]CALCUL AS et AN'!$A$2:$AU$889,28,FALSE)</f>
        <v>7.1999999999999995E-2</v>
      </c>
      <c r="N3124">
        <v>7.0000000000000007E-2</v>
      </c>
      <c r="O3124" s="45">
        <f t="shared" si="225"/>
        <v>7.1999999999999995E-2</v>
      </c>
      <c r="P3124" s="48">
        <f t="shared" si="226"/>
        <v>7.1999999999999995E-2</v>
      </c>
      <c r="Q3124">
        <v>0.08</v>
      </c>
      <c r="R3124" s="45">
        <f>VLOOKUP(H3124,'[1]CALCUL AS et AN'!$A$2:$AU$889,46,FALSE)</f>
        <v>0.10799999999999998</v>
      </c>
      <c r="S3124" s="48">
        <f>VLOOKUP(H3124,'[1]CALCUL AS et AN'!$A$2:$AU$889,47,FALSE)</f>
        <v>0.10799999999999998</v>
      </c>
      <c r="T3124">
        <v>0.08</v>
      </c>
      <c r="U3124" s="45">
        <f t="shared" si="227"/>
        <v>0.10799999999999998</v>
      </c>
      <c r="V3124" s="48">
        <f t="shared" si="228"/>
        <v>0.10799999999999998</v>
      </c>
      <c r="W3124" t="s">
        <v>1361</v>
      </c>
      <c r="X3124" t="s">
        <v>951</v>
      </c>
    </row>
    <row r="3125" spans="1:24" outlineLevel="2">
      <c r="A3125" t="s">
        <v>54</v>
      </c>
      <c r="B3125" s="73" t="str">
        <f t="shared" si="224"/>
        <v>1800</v>
      </c>
      <c r="D3125">
        <v>1</v>
      </c>
      <c r="E3125" t="s">
        <v>2044</v>
      </c>
      <c r="F3125">
        <v>1.57</v>
      </c>
      <c r="H3125">
        <v>9600000618</v>
      </c>
      <c r="I3125">
        <v>0.8</v>
      </c>
      <c r="J3125">
        <v>1</v>
      </c>
      <c r="K3125">
        <v>0.8</v>
      </c>
      <c r="L3125" s="45">
        <f>VLOOKUP(H3125,'[1]CALCUL AS et AN'!$A$2:$AU$889,24,FALSE)</f>
        <v>0.80289999999999995</v>
      </c>
      <c r="M3125" s="48">
        <f>VLOOKUP(H3125,'[1]CALCUL AS et AN'!$A$2:$AU$889,28,FALSE)</f>
        <v>0.80289999999999995</v>
      </c>
      <c r="N3125">
        <v>0.8</v>
      </c>
      <c r="O3125" s="45">
        <f t="shared" si="225"/>
        <v>0.80289999999999995</v>
      </c>
      <c r="P3125" s="48">
        <f t="shared" si="226"/>
        <v>0.80289999999999995</v>
      </c>
      <c r="Q3125">
        <v>1.57</v>
      </c>
      <c r="R3125" s="45">
        <f>VLOOKUP(H3125,'[1]CALCUL AS et AN'!$A$2:$AU$889,46,FALSE)</f>
        <v>1.6057999999999999</v>
      </c>
      <c r="S3125" s="48">
        <f>VLOOKUP(H3125,'[1]CALCUL AS et AN'!$A$2:$AU$889,47,FALSE)</f>
        <v>1.6057999999999999</v>
      </c>
      <c r="T3125">
        <v>1.57</v>
      </c>
      <c r="U3125" s="45">
        <f t="shared" si="227"/>
        <v>1.6057999999999999</v>
      </c>
      <c r="V3125" s="48">
        <f t="shared" si="228"/>
        <v>1.6057999999999999</v>
      </c>
      <c r="W3125" t="s">
        <v>1361</v>
      </c>
      <c r="X3125" t="s">
        <v>951</v>
      </c>
    </row>
    <row r="3126" spans="1:24" outlineLevel="1">
      <c r="A3126" s="73" t="s">
        <v>3291</v>
      </c>
      <c r="B3126" s="73" t="str">
        <f t="shared" si="224"/>
        <v>ECSPR-1800</v>
      </c>
      <c r="N3126">
        <f>SUBTOTAL(9,N3110:N3125)</f>
        <v>319.45848484848477</v>
      </c>
      <c r="O3126" s="45">
        <f>SUBTOTAL(9,O3110:O3125)</f>
        <v>313.94550000000004</v>
      </c>
      <c r="P3126" s="48">
        <f>SUBTOTAL(9,P3110:P3125)</f>
        <v>316.57270000000005</v>
      </c>
      <c r="T3126">
        <f>SUBTOTAL(9,T3110:T3125)</f>
        <v>471.8359999999999</v>
      </c>
      <c r="U3126" s="45">
        <f>SUBTOTAL(9,U3110:U3125)</f>
        <v>471.06564799999995</v>
      </c>
      <c r="V3126" s="48">
        <f>SUBTOTAL(9,V3110:V3125)</f>
        <v>472.73102399999993</v>
      </c>
    </row>
    <row r="3127" spans="1:24" outlineLevel="2">
      <c r="A3127" t="s">
        <v>48</v>
      </c>
      <c r="B3127" s="73" t="str">
        <f t="shared" si="224"/>
        <v>900</v>
      </c>
      <c r="D3127">
        <v>1</v>
      </c>
      <c r="E3127" t="s">
        <v>1544</v>
      </c>
      <c r="F3127">
        <v>2.2400000000000002</v>
      </c>
      <c r="H3127">
        <v>101007</v>
      </c>
      <c r="I3127">
        <v>1.5</v>
      </c>
      <c r="J3127">
        <v>1</v>
      </c>
      <c r="K3127">
        <v>1.5</v>
      </c>
      <c r="L3127" s="45">
        <f>VLOOKUP(H3127,'[1]CALCUL AS et AN'!$A$2:$AU$889,24,FALSE)</f>
        <v>1.5</v>
      </c>
      <c r="M3127" s="48">
        <f>VLOOKUP(H3127,'[1]CALCUL AS et AN'!$A$2:$AU$889,28,FALSE)</f>
        <v>1.5</v>
      </c>
      <c r="N3127">
        <v>1.5</v>
      </c>
      <c r="O3127" s="45">
        <f t="shared" si="225"/>
        <v>1.5</v>
      </c>
      <c r="P3127" s="48">
        <f t="shared" si="226"/>
        <v>1.5</v>
      </c>
      <c r="Q3127">
        <v>2.2400000000000002</v>
      </c>
      <c r="R3127" s="45">
        <f>VLOOKUP(H3127,'[1]CALCUL AS et AN'!$A$2:$AU$889,46,FALSE)</f>
        <v>2.25</v>
      </c>
      <c r="S3127" s="48">
        <f>VLOOKUP(H3127,'[1]CALCUL AS et AN'!$A$2:$AU$889,47,FALSE)</f>
        <v>2.25</v>
      </c>
      <c r="T3127">
        <v>2.2400000000000002</v>
      </c>
      <c r="U3127" s="45">
        <f t="shared" si="227"/>
        <v>2.25</v>
      </c>
      <c r="V3127" s="48">
        <f t="shared" si="228"/>
        <v>2.25</v>
      </c>
      <c r="W3127" t="s">
        <v>1361</v>
      </c>
      <c r="X3127" t="s">
        <v>951</v>
      </c>
    </row>
    <row r="3128" spans="1:24" outlineLevel="2">
      <c r="A3128" t="s">
        <v>48</v>
      </c>
      <c r="B3128" s="73" t="str">
        <f t="shared" si="224"/>
        <v>900</v>
      </c>
      <c r="D3128">
        <v>1</v>
      </c>
      <c r="E3128" t="s">
        <v>1421</v>
      </c>
      <c r="F3128">
        <v>20.309999999999999</v>
      </c>
      <c r="H3128">
        <v>1510041</v>
      </c>
      <c r="I3128">
        <v>12.92</v>
      </c>
      <c r="J3128">
        <v>1</v>
      </c>
      <c r="K3128">
        <v>12.92</v>
      </c>
      <c r="L3128" s="45">
        <f>VLOOKUP(H3128,'[1]CALCUL AS et AN'!$A$2:$AU$889,24,FALSE)</f>
        <v>12.923999999999999</v>
      </c>
      <c r="M3128" s="48">
        <f>VLOOKUP(H3128,'[1]CALCUL AS et AN'!$A$2:$AU$889,28,FALSE)</f>
        <v>12.923999999999999</v>
      </c>
      <c r="N3128">
        <v>12.92</v>
      </c>
      <c r="O3128" s="45">
        <f t="shared" si="225"/>
        <v>12.923999999999999</v>
      </c>
      <c r="P3128" s="48">
        <f t="shared" si="226"/>
        <v>12.923999999999999</v>
      </c>
      <c r="Q3128">
        <v>20.309999999999999</v>
      </c>
      <c r="R3128" s="45">
        <f>VLOOKUP(H3128,'[1]CALCUL AS et AN'!$A$2:$AU$889,46,FALSE)</f>
        <v>19.385999999999999</v>
      </c>
      <c r="S3128" s="48">
        <f>VLOOKUP(H3128,'[1]CALCUL AS et AN'!$A$2:$AU$889,47,FALSE)</f>
        <v>19.385999999999999</v>
      </c>
      <c r="T3128">
        <v>20.309999999999999</v>
      </c>
      <c r="U3128" s="45">
        <f t="shared" si="227"/>
        <v>19.385999999999999</v>
      </c>
      <c r="V3128" s="48">
        <f t="shared" si="228"/>
        <v>19.385999999999999</v>
      </c>
      <c r="W3128" t="s">
        <v>1361</v>
      </c>
      <c r="X3128" t="s">
        <v>951</v>
      </c>
    </row>
    <row r="3129" spans="1:24" outlineLevel="2">
      <c r="A3129" t="s">
        <v>48</v>
      </c>
      <c r="B3129" s="73" t="str">
        <f t="shared" si="224"/>
        <v>900</v>
      </c>
      <c r="D3129">
        <v>1</v>
      </c>
      <c r="E3129" t="s">
        <v>1572</v>
      </c>
      <c r="F3129">
        <v>0.6</v>
      </c>
      <c r="H3129" t="s">
        <v>588</v>
      </c>
      <c r="I3129">
        <v>0.49</v>
      </c>
      <c r="J3129">
        <v>1</v>
      </c>
      <c r="K3129">
        <v>0.49</v>
      </c>
      <c r="L3129" s="45">
        <f>VLOOKUP(H3129,'[1]CALCUL AS et AN'!$A$2:$AU$889,24,FALSE)</f>
        <v>0.49299999999999999</v>
      </c>
      <c r="M3129" s="48">
        <f>VLOOKUP(H3129,'[1]CALCUL AS et AN'!$A$2:$AU$889,28,FALSE)</f>
        <v>0.54200000000000004</v>
      </c>
      <c r="N3129">
        <v>0.49</v>
      </c>
      <c r="O3129" s="45">
        <f t="shared" si="225"/>
        <v>0.49299999999999999</v>
      </c>
      <c r="P3129" s="48">
        <f t="shared" si="226"/>
        <v>0.54200000000000004</v>
      </c>
      <c r="Q3129">
        <v>0.6</v>
      </c>
      <c r="R3129" s="45">
        <f>VLOOKUP(H3129,'[1]CALCUL AS et AN'!$A$2:$AU$889,46,FALSE)</f>
        <v>0.61624999999999996</v>
      </c>
      <c r="S3129" s="48">
        <f>VLOOKUP(H3129,'[1]CALCUL AS et AN'!$A$2:$AU$889,47,FALSE)</f>
        <v>0.67749999999999999</v>
      </c>
      <c r="T3129">
        <v>0.6</v>
      </c>
      <c r="U3129" s="45">
        <f t="shared" si="227"/>
        <v>0.61624999999999996</v>
      </c>
      <c r="V3129" s="48">
        <f t="shared" si="228"/>
        <v>0.67749999999999999</v>
      </c>
      <c r="W3129" t="s">
        <v>1361</v>
      </c>
      <c r="X3129" t="s">
        <v>937</v>
      </c>
    </row>
    <row r="3130" spans="1:24" outlineLevel="2">
      <c r="A3130" t="s">
        <v>48</v>
      </c>
      <c r="B3130" s="73" t="str">
        <f t="shared" si="224"/>
        <v>900</v>
      </c>
      <c r="D3130">
        <v>1</v>
      </c>
      <c r="E3130" t="s">
        <v>1581</v>
      </c>
      <c r="F3130">
        <v>1.19</v>
      </c>
      <c r="H3130" t="s">
        <v>1580</v>
      </c>
      <c r="I3130">
        <v>0.79</v>
      </c>
      <c r="J3130">
        <v>1</v>
      </c>
      <c r="K3130">
        <v>0.79</v>
      </c>
      <c r="L3130" s="45">
        <v>0.79</v>
      </c>
      <c r="M3130" s="48">
        <v>0.79</v>
      </c>
      <c r="N3130">
        <v>0.79</v>
      </c>
      <c r="O3130" s="45">
        <f t="shared" si="225"/>
        <v>0.79</v>
      </c>
      <c r="P3130" s="48">
        <f t="shared" si="226"/>
        <v>0.79</v>
      </c>
      <c r="Q3130">
        <v>1.19</v>
      </c>
      <c r="R3130" s="45">
        <v>1.1850000000000001</v>
      </c>
      <c r="S3130" s="48">
        <v>1.1850000000000001</v>
      </c>
      <c r="T3130">
        <v>1.19</v>
      </c>
      <c r="U3130" s="45">
        <f t="shared" si="227"/>
        <v>1.1850000000000001</v>
      </c>
      <c r="V3130" s="48">
        <f t="shared" si="228"/>
        <v>1.1850000000000001</v>
      </c>
      <c r="W3130" t="s">
        <v>1361</v>
      </c>
      <c r="X3130" t="s">
        <v>960</v>
      </c>
    </row>
    <row r="3131" spans="1:24" outlineLevel="2">
      <c r="A3131" t="s">
        <v>48</v>
      </c>
      <c r="B3131" s="73" t="str">
        <f t="shared" si="224"/>
        <v>900</v>
      </c>
      <c r="D3131">
        <v>1</v>
      </c>
      <c r="E3131" t="s">
        <v>1383</v>
      </c>
      <c r="F3131">
        <v>206.99</v>
      </c>
      <c r="H3131" t="s">
        <v>1382</v>
      </c>
      <c r="I3131">
        <v>138.58000000000001</v>
      </c>
      <c r="J3131">
        <v>1</v>
      </c>
      <c r="K3131">
        <v>138.58000000000001</v>
      </c>
      <c r="L3131" s="45">
        <f>VLOOKUP(H3131,'[1]CALCUL AS et AN'!$A$2:$AU$889,24,FALSE)</f>
        <v>138.58000000000001</v>
      </c>
      <c r="M3131" s="48">
        <f>VLOOKUP(H3131,'[1]CALCUL AS et AN'!$A$2:$AU$889,28,FALSE)</f>
        <v>138.58000000000001</v>
      </c>
      <c r="N3131">
        <v>138.58000000000001</v>
      </c>
      <c r="O3131" s="45">
        <f t="shared" si="225"/>
        <v>138.58000000000001</v>
      </c>
      <c r="P3131" s="48">
        <f t="shared" si="226"/>
        <v>138.58000000000001</v>
      </c>
      <c r="Q3131">
        <v>206.99</v>
      </c>
      <c r="R3131" s="45">
        <f>VLOOKUP(H3131,'[1]CALCUL AS et AN'!$A$2:$AU$889,46,FALSE)</f>
        <v>207.87</v>
      </c>
      <c r="S3131" s="48">
        <f>VLOOKUP(H3131,'[1]CALCUL AS et AN'!$A$2:$AU$889,47,FALSE)</f>
        <v>207.87</v>
      </c>
      <c r="T3131">
        <v>206.99</v>
      </c>
      <c r="U3131" s="45">
        <f t="shared" si="227"/>
        <v>207.87</v>
      </c>
      <c r="V3131" s="48">
        <f t="shared" si="228"/>
        <v>207.87</v>
      </c>
      <c r="W3131" t="s">
        <v>1361</v>
      </c>
      <c r="X3131" t="s">
        <v>951</v>
      </c>
    </row>
    <row r="3132" spans="1:24" outlineLevel="2">
      <c r="A3132" t="s">
        <v>48</v>
      </c>
      <c r="B3132" s="73" t="str">
        <f t="shared" si="224"/>
        <v>900</v>
      </c>
      <c r="D3132">
        <v>1</v>
      </c>
      <c r="E3132" t="s">
        <v>993</v>
      </c>
      <c r="F3132">
        <v>4.87</v>
      </c>
      <c r="H3132" t="s">
        <v>472</v>
      </c>
      <c r="I3132">
        <v>0.94</v>
      </c>
      <c r="J3132">
        <v>1</v>
      </c>
      <c r="K3132">
        <v>0.94</v>
      </c>
      <c r="L3132" s="45">
        <f>VLOOKUP(H3132,'[1]CALCUL AS et AN'!$A$2:$AU$889,24,FALSE)</f>
        <v>2.1800000000000002</v>
      </c>
      <c r="M3132" s="48">
        <f>VLOOKUP(H3132,'[1]CALCUL AS et AN'!$A$2:$AU$889,28,FALSE)</f>
        <v>0.94</v>
      </c>
      <c r="N3132">
        <v>0.94</v>
      </c>
      <c r="O3132" s="45">
        <f t="shared" si="225"/>
        <v>2.1800000000000002</v>
      </c>
      <c r="P3132" s="48">
        <f t="shared" si="226"/>
        <v>0.94</v>
      </c>
      <c r="Q3132">
        <v>4.87</v>
      </c>
      <c r="R3132" s="45">
        <f>VLOOKUP(H3132,'[1]CALCUL AS et AN'!$A$2:$AU$889,46,FALSE)</f>
        <v>4.9050000000000002</v>
      </c>
      <c r="S3132" s="48">
        <f>VLOOKUP(H3132,'[1]CALCUL AS et AN'!$A$2:$AU$889,47,FALSE)</f>
        <v>2.1149999999999998</v>
      </c>
      <c r="T3132">
        <v>4.87</v>
      </c>
      <c r="U3132" s="45">
        <f t="shared" si="227"/>
        <v>4.9050000000000002</v>
      </c>
      <c r="V3132" s="48">
        <f t="shared" si="228"/>
        <v>2.1149999999999998</v>
      </c>
      <c r="W3132" t="s">
        <v>1361</v>
      </c>
      <c r="X3132" t="s">
        <v>937</v>
      </c>
    </row>
    <row r="3133" spans="1:24" outlineLevel="2">
      <c r="A3133" t="s">
        <v>48</v>
      </c>
      <c r="B3133" s="73" t="str">
        <f t="shared" si="224"/>
        <v>900</v>
      </c>
      <c r="D3133">
        <v>1</v>
      </c>
      <c r="E3133" t="s">
        <v>2940</v>
      </c>
      <c r="F3133">
        <v>4.9400000000000004</v>
      </c>
      <c r="H3133" t="s">
        <v>474</v>
      </c>
      <c r="I3133">
        <v>2.57</v>
      </c>
      <c r="J3133">
        <v>1</v>
      </c>
      <c r="K3133">
        <v>2.57</v>
      </c>
      <c r="L3133" s="45">
        <f>VLOOKUP(H3133,'[1]CALCUL AS et AN'!$A$2:$AU$889,24,FALSE)</f>
        <v>2.57</v>
      </c>
      <c r="M3133" s="48">
        <f>VLOOKUP(H3133,'[1]CALCUL AS et AN'!$A$2:$AU$889,28,FALSE)</f>
        <v>0.92</v>
      </c>
      <c r="N3133">
        <v>2.57</v>
      </c>
      <c r="O3133" s="45">
        <f t="shared" si="225"/>
        <v>2.57</v>
      </c>
      <c r="P3133" s="48">
        <f t="shared" si="226"/>
        <v>0.92</v>
      </c>
      <c r="Q3133">
        <v>4.9400000000000004</v>
      </c>
      <c r="R3133" s="45">
        <f>VLOOKUP(H3133,'[1]CALCUL AS et AN'!$A$2:$AU$889,46,FALSE)</f>
        <v>5.7824999999999998</v>
      </c>
      <c r="S3133" s="48">
        <f>VLOOKUP(H3133,'[1]CALCUL AS et AN'!$A$2:$AU$889,47,FALSE)</f>
        <v>2.0700000000000003</v>
      </c>
      <c r="T3133">
        <v>4.9400000000000004</v>
      </c>
      <c r="U3133" s="45">
        <f t="shared" si="227"/>
        <v>5.7824999999999998</v>
      </c>
      <c r="V3133" s="48">
        <f t="shared" si="228"/>
        <v>2.0700000000000003</v>
      </c>
      <c r="W3133" t="s">
        <v>1361</v>
      </c>
      <c r="X3133" t="s">
        <v>937</v>
      </c>
    </row>
    <row r="3134" spans="1:24" outlineLevel="2">
      <c r="A3134" t="s">
        <v>48</v>
      </c>
      <c r="B3134" s="73" t="str">
        <f t="shared" si="224"/>
        <v>900</v>
      </c>
      <c r="D3134">
        <v>0.54</v>
      </c>
      <c r="E3134" t="s">
        <v>2411</v>
      </c>
      <c r="F3134">
        <v>75</v>
      </c>
      <c r="H3134" t="s">
        <v>2410</v>
      </c>
      <c r="I3134">
        <v>50</v>
      </c>
      <c r="J3134">
        <v>1</v>
      </c>
      <c r="K3134">
        <v>50</v>
      </c>
      <c r="L3134" s="45">
        <f>VLOOKUP(H3134,'[1]CALCUL AS et AN'!$A$2:$AU$889,24,FALSE)</f>
        <v>50</v>
      </c>
      <c r="M3134" s="48">
        <f>VLOOKUP(H3134,'[1]CALCUL AS et AN'!$A$2:$AU$889,28,FALSE)</f>
        <v>50</v>
      </c>
      <c r="N3134">
        <v>27</v>
      </c>
      <c r="O3134" s="45">
        <f t="shared" si="225"/>
        <v>27</v>
      </c>
      <c r="P3134" s="48">
        <f t="shared" si="226"/>
        <v>27</v>
      </c>
      <c r="Q3134">
        <v>75</v>
      </c>
      <c r="R3134" s="45">
        <f>VLOOKUP(H3134,'[1]CALCUL AS et AN'!$A$2:$AU$889,46,FALSE)</f>
        <v>75</v>
      </c>
      <c r="S3134" s="48">
        <f>VLOOKUP(H3134,'[1]CALCUL AS et AN'!$A$2:$AU$889,47,FALSE)</f>
        <v>75</v>
      </c>
      <c r="T3134">
        <v>40.5</v>
      </c>
      <c r="U3134" s="45">
        <f t="shared" si="227"/>
        <v>40.5</v>
      </c>
      <c r="V3134" s="48">
        <f t="shared" si="228"/>
        <v>40.5</v>
      </c>
      <c r="W3134" t="s">
        <v>1361</v>
      </c>
      <c r="X3134" t="s">
        <v>951</v>
      </c>
    </row>
    <row r="3135" spans="1:24" outlineLevel="2">
      <c r="A3135" t="s">
        <v>48</v>
      </c>
      <c r="B3135" s="73" t="str">
        <f t="shared" si="224"/>
        <v>900</v>
      </c>
      <c r="D3135">
        <v>1</v>
      </c>
      <c r="E3135" t="s">
        <v>449</v>
      </c>
      <c r="F3135">
        <v>119.89</v>
      </c>
      <c r="H3135" t="s">
        <v>448</v>
      </c>
      <c r="I3135">
        <v>83</v>
      </c>
      <c r="J3135">
        <v>1</v>
      </c>
      <c r="K3135">
        <v>83</v>
      </c>
      <c r="L3135" s="45">
        <f>VLOOKUP(H3135,'[1]CALCUL AS et AN'!$A$2:$AU$889,24,FALSE)</f>
        <v>83</v>
      </c>
      <c r="M3135" s="48">
        <f>VLOOKUP(H3135,'[1]CALCUL AS et AN'!$A$2:$AU$889,28,FALSE)</f>
        <v>88</v>
      </c>
      <c r="N3135">
        <v>83</v>
      </c>
      <c r="O3135" s="45">
        <f t="shared" si="225"/>
        <v>83</v>
      </c>
      <c r="P3135" s="48">
        <f t="shared" si="226"/>
        <v>88</v>
      </c>
      <c r="Q3135">
        <v>119.89</v>
      </c>
      <c r="R3135" s="45">
        <f>VLOOKUP(H3135,'[1]CALCUL AS et AN'!$A$2:$AU$889,46,FALSE)</f>
        <v>124.5</v>
      </c>
      <c r="S3135" s="48">
        <f>VLOOKUP(H3135,'[1]CALCUL AS et AN'!$A$2:$AU$889,47,FALSE)</f>
        <v>132</v>
      </c>
      <c r="T3135">
        <v>119.89</v>
      </c>
      <c r="U3135" s="45">
        <f t="shared" si="227"/>
        <v>124.5</v>
      </c>
      <c r="V3135" s="48">
        <f t="shared" si="228"/>
        <v>132</v>
      </c>
      <c r="W3135" t="s">
        <v>1361</v>
      </c>
      <c r="X3135" t="s">
        <v>937</v>
      </c>
    </row>
    <row r="3136" spans="1:24" outlineLevel="2">
      <c r="A3136" t="s">
        <v>48</v>
      </c>
      <c r="B3136" s="73" t="str">
        <f t="shared" si="224"/>
        <v>900</v>
      </c>
      <c r="D3136">
        <v>0.7</v>
      </c>
      <c r="E3136" t="s">
        <v>1517</v>
      </c>
      <c r="F3136">
        <v>5.59</v>
      </c>
      <c r="H3136" t="s">
        <v>1516</v>
      </c>
      <c r="I3136">
        <v>1.99</v>
      </c>
      <c r="J3136">
        <v>0.33</v>
      </c>
      <c r="K3136">
        <v>6.0303030303030303</v>
      </c>
      <c r="L3136" s="45">
        <f>VLOOKUP(H3136,'[1]CALCUL AS et AN'!$A$2:$AU$889,24,FALSE)</f>
        <v>1.9910000000000001</v>
      </c>
      <c r="M3136" s="48">
        <f>VLOOKUP(H3136,'[1]CALCUL AS et AN'!$A$2:$AU$889,28,FALSE)</f>
        <v>2.1579999999999999</v>
      </c>
      <c r="N3136">
        <v>4.2212121212121207</v>
      </c>
      <c r="O3136" s="45">
        <f t="shared" si="225"/>
        <v>1.3936999999999999</v>
      </c>
      <c r="P3136" s="48">
        <f t="shared" si="226"/>
        <v>1.5105999999999999</v>
      </c>
      <c r="Q3136">
        <v>5.59</v>
      </c>
      <c r="R3136" s="45">
        <f>VLOOKUP(H3136,'[1]CALCUL AS et AN'!$A$2:$AU$889,46,FALSE)</f>
        <v>2.6480300000000003</v>
      </c>
      <c r="S3136" s="48">
        <f>VLOOKUP(H3136,'[1]CALCUL AS et AN'!$A$2:$AU$889,47,FALSE)</f>
        <v>2.8701400000000001</v>
      </c>
      <c r="T3136">
        <v>3.9129999999999998</v>
      </c>
      <c r="U3136" s="45">
        <f t="shared" si="227"/>
        <v>1.8536210000000002</v>
      </c>
      <c r="V3136" s="48">
        <f t="shared" si="228"/>
        <v>2.0090979999999998</v>
      </c>
      <c r="W3136" t="s">
        <v>1361</v>
      </c>
      <c r="X3136" t="s">
        <v>951</v>
      </c>
    </row>
    <row r="3137" spans="1:24" outlineLevel="2">
      <c r="A3137" t="s">
        <v>48</v>
      </c>
      <c r="B3137" s="73" t="str">
        <f t="shared" si="224"/>
        <v>900</v>
      </c>
      <c r="D3137">
        <v>0.7</v>
      </c>
      <c r="E3137" t="s">
        <v>1538</v>
      </c>
      <c r="F3137">
        <v>4.3499999999999996</v>
      </c>
      <c r="H3137" t="s">
        <v>1537</v>
      </c>
      <c r="I3137">
        <v>2.9</v>
      </c>
      <c r="J3137">
        <v>1</v>
      </c>
      <c r="K3137">
        <v>2.9</v>
      </c>
      <c r="L3137" s="45">
        <f>VLOOKUP(H3137,'[1]CALCUL AS et AN'!$A$2:$AU$889,24,FALSE)</f>
        <v>2.9</v>
      </c>
      <c r="M3137" s="48">
        <f>VLOOKUP(H3137,'[1]CALCUL AS et AN'!$A$2:$AU$889,28,FALSE)</f>
        <v>2.9</v>
      </c>
      <c r="N3137">
        <v>2.0299999999999998</v>
      </c>
      <c r="O3137" s="45">
        <f t="shared" si="225"/>
        <v>2.0299999999999998</v>
      </c>
      <c r="P3137" s="48">
        <f t="shared" si="226"/>
        <v>2.0299999999999998</v>
      </c>
      <c r="Q3137">
        <v>4.3499999999999996</v>
      </c>
      <c r="R3137" s="45">
        <f>VLOOKUP(H3137,'[1]CALCUL AS et AN'!$A$2:$AU$889,46,FALSE)</f>
        <v>4.3499999999999996</v>
      </c>
      <c r="S3137" s="48">
        <f>VLOOKUP(H3137,'[1]CALCUL AS et AN'!$A$2:$AU$889,47,FALSE)</f>
        <v>4.3499999999999996</v>
      </c>
      <c r="T3137">
        <v>3.0449999999999995</v>
      </c>
      <c r="U3137" s="45">
        <f t="shared" si="227"/>
        <v>3.0449999999999995</v>
      </c>
      <c r="V3137" s="48">
        <f t="shared" si="228"/>
        <v>3.0449999999999995</v>
      </c>
      <c r="W3137" t="s">
        <v>1361</v>
      </c>
      <c r="X3137" t="s">
        <v>951</v>
      </c>
    </row>
    <row r="3138" spans="1:24" outlineLevel="2">
      <c r="A3138" t="s">
        <v>48</v>
      </c>
      <c r="B3138" s="73" t="str">
        <f t="shared" si="224"/>
        <v>900</v>
      </c>
      <c r="D3138">
        <v>1</v>
      </c>
      <c r="E3138" t="s">
        <v>1826</v>
      </c>
      <c r="F3138">
        <v>6.93</v>
      </c>
      <c r="H3138" t="s">
        <v>1825</v>
      </c>
      <c r="I3138">
        <v>5.89</v>
      </c>
      <c r="J3138">
        <v>1</v>
      </c>
      <c r="K3138">
        <v>5.89</v>
      </c>
      <c r="L3138" s="45">
        <f>VLOOKUP(H3138,'[1]CALCUL AS et AN'!$A$2:$AU$889,24,FALSE)</f>
        <v>5.5890000000000004</v>
      </c>
      <c r="M3138" s="48">
        <f>VLOOKUP(H3138,'[1]CALCUL AS et AN'!$A$2:$AU$889,28,FALSE)</f>
        <v>5.79</v>
      </c>
      <c r="N3138">
        <v>5.89</v>
      </c>
      <c r="O3138" s="45">
        <f t="shared" si="225"/>
        <v>5.5890000000000004</v>
      </c>
      <c r="P3138" s="48">
        <f t="shared" si="226"/>
        <v>5.79</v>
      </c>
      <c r="Q3138">
        <v>8.84</v>
      </c>
      <c r="R3138" s="45">
        <f>VLOOKUP(H3138,'[1]CALCUL AS et AN'!$A$2:$AU$889,46,FALSE)</f>
        <v>6.9862500000000001</v>
      </c>
      <c r="S3138" s="48">
        <f>VLOOKUP(H3138,'[1]CALCUL AS et AN'!$A$2:$AU$889,47,FALSE)</f>
        <v>7.2374999999999998</v>
      </c>
      <c r="T3138">
        <v>8.84</v>
      </c>
      <c r="U3138" s="45">
        <f t="shared" si="227"/>
        <v>6.9862500000000001</v>
      </c>
      <c r="V3138" s="48">
        <f t="shared" si="228"/>
        <v>7.2374999999999998</v>
      </c>
      <c r="W3138" t="s">
        <v>1361</v>
      </c>
      <c r="X3138" t="s">
        <v>951</v>
      </c>
    </row>
    <row r="3139" spans="1:24" outlineLevel="2">
      <c r="A3139" t="s">
        <v>48</v>
      </c>
      <c r="B3139" s="73" t="str">
        <f t="shared" si="224"/>
        <v>900</v>
      </c>
      <c r="D3139">
        <v>1</v>
      </c>
      <c r="E3139" t="s">
        <v>1524</v>
      </c>
      <c r="F3139">
        <v>8.51</v>
      </c>
      <c r="H3139" t="s">
        <v>1523</v>
      </c>
      <c r="I3139">
        <v>7.02</v>
      </c>
      <c r="J3139">
        <v>1</v>
      </c>
      <c r="K3139">
        <v>7.02</v>
      </c>
      <c r="L3139" s="45">
        <f>VLOOKUP(H3139,'[1]CALCUL AS et AN'!$A$2:$AU$889,24,FALSE)</f>
        <v>7.0179999999999998</v>
      </c>
      <c r="M3139" s="48">
        <f>VLOOKUP(H3139,'[1]CALCUL AS et AN'!$A$2:$AU$889,28,FALSE)</f>
        <v>7.0179999999999998</v>
      </c>
      <c r="N3139">
        <v>7.02</v>
      </c>
      <c r="O3139" s="45">
        <f t="shared" si="225"/>
        <v>7.0179999999999998</v>
      </c>
      <c r="P3139" s="48">
        <f t="shared" si="226"/>
        <v>7.0179999999999998</v>
      </c>
      <c r="Q3139">
        <v>8.51</v>
      </c>
      <c r="R3139" s="45">
        <f>VLOOKUP(H3139,'[1]CALCUL AS et AN'!$A$2:$AU$889,46,FALSE)</f>
        <v>8.7724999999999991</v>
      </c>
      <c r="S3139" s="48">
        <f>VLOOKUP(H3139,'[1]CALCUL AS et AN'!$A$2:$AU$889,47,FALSE)</f>
        <v>8.7724999999999991</v>
      </c>
      <c r="T3139">
        <v>8.51</v>
      </c>
      <c r="U3139" s="45">
        <f t="shared" si="227"/>
        <v>8.7724999999999991</v>
      </c>
      <c r="V3139" s="48">
        <f t="shared" si="228"/>
        <v>8.7724999999999991</v>
      </c>
      <c r="W3139" t="s">
        <v>1361</v>
      </c>
      <c r="X3139" t="s">
        <v>951</v>
      </c>
    </row>
    <row r="3140" spans="1:24" outlineLevel="2">
      <c r="A3140" t="s">
        <v>48</v>
      </c>
      <c r="B3140" s="73" t="str">
        <f t="shared" si="224"/>
        <v>900</v>
      </c>
      <c r="D3140">
        <v>1</v>
      </c>
      <c r="E3140" t="s">
        <v>2467</v>
      </c>
      <c r="F3140">
        <v>0.90200000000000002</v>
      </c>
      <c r="H3140" t="s">
        <v>2466</v>
      </c>
      <c r="I3140">
        <v>0.6</v>
      </c>
      <c r="J3140">
        <v>1</v>
      </c>
      <c r="K3140">
        <v>0.6</v>
      </c>
      <c r="L3140" s="45">
        <f>VLOOKUP(H3140,'[1]CALCUL AS et AN'!$A$2:$AU$889,24,FALSE)</f>
        <v>0.60099999999999998</v>
      </c>
      <c r="M3140" s="48">
        <f>VLOOKUP(H3140,'[1]CALCUL AS et AN'!$A$2:$AU$889,28,FALSE)</f>
        <v>0.60099999999999998</v>
      </c>
      <c r="N3140">
        <v>0.6</v>
      </c>
      <c r="O3140" s="45">
        <f t="shared" si="225"/>
        <v>0.60099999999999998</v>
      </c>
      <c r="P3140" s="48">
        <f t="shared" si="226"/>
        <v>0.60099999999999998</v>
      </c>
      <c r="Q3140">
        <v>0.90200000000000002</v>
      </c>
      <c r="R3140" s="45">
        <f>VLOOKUP(H3140,'[1]CALCUL AS et AN'!$A$2:$AU$889,46,FALSE)</f>
        <v>0.90149999999999997</v>
      </c>
      <c r="S3140" s="48">
        <f>VLOOKUP(H3140,'[1]CALCUL AS et AN'!$A$2:$AU$889,47,FALSE)</f>
        <v>0.90149999999999997</v>
      </c>
      <c r="T3140">
        <v>0.90200000000000002</v>
      </c>
      <c r="U3140" s="45">
        <f t="shared" si="227"/>
        <v>0.90149999999999997</v>
      </c>
      <c r="V3140" s="48">
        <f t="shared" si="228"/>
        <v>0.90149999999999997</v>
      </c>
      <c r="W3140" t="s">
        <v>1361</v>
      </c>
      <c r="X3140" t="s">
        <v>951</v>
      </c>
    </row>
    <row r="3141" spans="1:24" outlineLevel="2">
      <c r="A3141" t="s">
        <v>48</v>
      </c>
      <c r="B3141" s="73" t="str">
        <f t="shared" si="224"/>
        <v>900</v>
      </c>
      <c r="D3141">
        <v>1</v>
      </c>
      <c r="E3141" t="s">
        <v>2471</v>
      </c>
      <c r="F3141">
        <v>0.08</v>
      </c>
      <c r="H3141" t="s">
        <v>2470</v>
      </c>
      <c r="I3141">
        <v>7.0000000000000007E-2</v>
      </c>
      <c r="J3141">
        <v>1</v>
      </c>
      <c r="K3141">
        <v>7.0000000000000007E-2</v>
      </c>
      <c r="L3141" s="45">
        <f>VLOOKUP(H3141,'[1]CALCUL AS et AN'!$A$2:$AU$889,24,FALSE)</f>
        <v>7.1999999999999995E-2</v>
      </c>
      <c r="M3141" s="48">
        <f>VLOOKUP(H3141,'[1]CALCUL AS et AN'!$A$2:$AU$889,28,FALSE)</f>
        <v>7.1999999999999995E-2</v>
      </c>
      <c r="N3141">
        <v>7.0000000000000007E-2</v>
      </c>
      <c r="O3141" s="45">
        <f t="shared" si="225"/>
        <v>7.1999999999999995E-2</v>
      </c>
      <c r="P3141" s="48">
        <f t="shared" si="226"/>
        <v>7.1999999999999995E-2</v>
      </c>
      <c r="Q3141">
        <v>0.08</v>
      </c>
      <c r="R3141" s="45">
        <f>VLOOKUP(H3141,'[1]CALCUL AS et AN'!$A$2:$AU$889,46,FALSE)</f>
        <v>0.10799999999999998</v>
      </c>
      <c r="S3141" s="48">
        <f>VLOOKUP(H3141,'[1]CALCUL AS et AN'!$A$2:$AU$889,47,FALSE)</f>
        <v>0.10799999999999998</v>
      </c>
      <c r="T3141">
        <v>0.08</v>
      </c>
      <c r="U3141" s="45">
        <f t="shared" si="227"/>
        <v>0.10799999999999998</v>
      </c>
      <c r="V3141" s="48">
        <f t="shared" si="228"/>
        <v>0.10799999999999998</v>
      </c>
      <c r="W3141" t="s">
        <v>1361</v>
      </c>
      <c r="X3141" t="s">
        <v>951</v>
      </c>
    </row>
    <row r="3142" spans="1:24" outlineLevel="2">
      <c r="A3142" t="s">
        <v>48</v>
      </c>
      <c r="B3142" s="73" t="str">
        <f t="shared" si="224"/>
        <v>900</v>
      </c>
      <c r="D3142">
        <v>1</v>
      </c>
      <c r="E3142" t="s">
        <v>2044</v>
      </c>
      <c r="F3142">
        <v>1.57</v>
      </c>
      <c r="H3142">
        <v>9600000618</v>
      </c>
      <c r="I3142">
        <v>0.8</v>
      </c>
      <c r="J3142">
        <v>1</v>
      </c>
      <c r="K3142">
        <v>0.8</v>
      </c>
      <c r="L3142" s="45">
        <f>VLOOKUP(H3142,'[1]CALCUL AS et AN'!$A$2:$AU$889,24,FALSE)</f>
        <v>0.80289999999999995</v>
      </c>
      <c r="M3142" s="48">
        <f>VLOOKUP(H3142,'[1]CALCUL AS et AN'!$A$2:$AU$889,28,FALSE)</f>
        <v>0.80289999999999995</v>
      </c>
      <c r="N3142">
        <v>0.8</v>
      </c>
      <c r="O3142" s="45">
        <f t="shared" si="225"/>
        <v>0.80289999999999995</v>
      </c>
      <c r="P3142" s="48">
        <f t="shared" si="226"/>
        <v>0.80289999999999995</v>
      </c>
      <c r="Q3142">
        <v>1.57</v>
      </c>
      <c r="R3142" s="45">
        <f>VLOOKUP(H3142,'[1]CALCUL AS et AN'!$A$2:$AU$889,46,FALSE)</f>
        <v>1.6057999999999999</v>
      </c>
      <c r="S3142" s="48">
        <f>VLOOKUP(H3142,'[1]CALCUL AS et AN'!$A$2:$AU$889,47,FALSE)</f>
        <v>1.6057999999999999</v>
      </c>
      <c r="T3142">
        <v>1.57</v>
      </c>
      <c r="U3142" s="45">
        <f t="shared" si="227"/>
        <v>1.6057999999999999</v>
      </c>
      <c r="V3142" s="48">
        <f t="shared" si="228"/>
        <v>1.6057999999999999</v>
      </c>
      <c r="W3142" t="s">
        <v>1361</v>
      </c>
      <c r="X3142" t="s">
        <v>951</v>
      </c>
    </row>
    <row r="3143" spans="1:24" outlineLevel="1">
      <c r="A3143" s="73" t="s">
        <v>3292</v>
      </c>
      <c r="B3143" s="73" t="str">
        <f t="shared" si="224"/>
        <v>ECSPR-900</v>
      </c>
      <c r="N3143">
        <f>SUBTOTAL(9,N3127:N3142)</f>
        <v>288.42121212121208</v>
      </c>
      <c r="O3143" s="45">
        <f>SUBTOTAL(9,O3127:O3142)</f>
        <v>286.54360000000003</v>
      </c>
      <c r="P3143" s="48">
        <f>SUBTOTAL(9,P3127:P3142)</f>
        <v>289.02050000000003</v>
      </c>
      <c r="T3143">
        <f>SUBTOTAL(9,T3127:T3142)</f>
        <v>428.38999999999993</v>
      </c>
      <c r="U3143" s="45">
        <f>SUBTOTAL(9,U3127:U3142)</f>
        <v>430.26742099999996</v>
      </c>
      <c r="V3143" s="48">
        <f>SUBTOTAL(9,V3127:V3142)</f>
        <v>431.73289799999998</v>
      </c>
    </row>
    <row r="3144" spans="1:24" outlineLevel="2">
      <c r="A3144" t="s">
        <v>1440</v>
      </c>
      <c r="B3144" s="73" t="str">
        <f t="shared" si="224"/>
        <v>600</v>
      </c>
      <c r="D3144">
        <v>1</v>
      </c>
      <c r="E3144" t="s">
        <v>1544</v>
      </c>
      <c r="F3144">
        <v>2.2400000000000002</v>
      </c>
      <c r="H3144">
        <v>101007</v>
      </c>
      <c r="I3144">
        <v>1.5</v>
      </c>
      <c r="J3144">
        <v>1</v>
      </c>
      <c r="K3144">
        <v>1.5</v>
      </c>
      <c r="L3144" s="45">
        <f>VLOOKUP(H3144,'[1]CALCUL AS et AN'!$A$2:$AU$889,24,FALSE)</f>
        <v>1.5</v>
      </c>
      <c r="M3144" s="48">
        <f>VLOOKUP(H3144,'[1]CALCUL AS et AN'!$A$2:$AU$889,28,FALSE)</f>
        <v>1.5</v>
      </c>
      <c r="N3144">
        <v>1.5</v>
      </c>
      <c r="O3144" s="45">
        <f t="shared" si="225"/>
        <v>1.5</v>
      </c>
      <c r="P3144" s="48">
        <f t="shared" si="226"/>
        <v>1.5</v>
      </c>
      <c r="Q3144">
        <v>2.2400000000000002</v>
      </c>
      <c r="R3144" s="45">
        <f>VLOOKUP(H3144,'[1]CALCUL AS et AN'!$A$2:$AU$889,46,FALSE)</f>
        <v>2.25</v>
      </c>
      <c r="S3144" s="48">
        <f>VLOOKUP(H3144,'[1]CALCUL AS et AN'!$A$2:$AU$889,47,FALSE)</f>
        <v>2.25</v>
      </c>
      <c r="T3144">
        <v>2.2400000000000002</v>
      </c>
      <c r="U3144" s="45">
        <f t="shared" si="227"/>
        <v>2.25</v>
      </c>
      <c r="V3144" s="48">
        <f t="shared" si="228"/>
        <v>2.25</v>
      </c>
      <c r="W3144" t="s">
        <v>1361</v>
      </c>
      <c r="X3144" t="s">
        <v>951</v>
      </c>
    </row>
    <row r="3145" spans="1:24" outlineLevel="2">
      <c r="A3145" t="s">
        <v>1440</v>
      </c>
      <c r="B3145" s="73" t="str">
        <f t="shared" si="224"/>
        <v>600</v>
      </c>
      <c r="D3145">
        <v>1</v>
      </c>
      <c r="E3145" t="s">
        <v>1421</v>
      </c>
      <c r="F3145">
        <v>20.309999999999999</v>
      </c>
      <c r="H3145">
        <v>1510041</v>
      </c>
      <c r="I3145">
        <v>12.92</v>
      </c>
      <c r="J3145">
        <v>1</v>
      </c>
      <c r="K3145">
        <v>12.92</v>
      </c>
      <c r="L3145" s="45">
        <f>VLOOKUP(H3145,'[1]CALCUL AS et AN'!$A$2:$AU$889,24,FALSE)</f>
        <v>12.923999999999999</v>
      </c>
      <c r="M3145" s="48">
        <f>VLOOKUP(H3145,'[1]CALCUL AS et AN'!$A$2:$AU$889,28,FALSE)</f>
        <v>12.923999999999999</v>
      </c>
      <c r="N3145">
        <v>12.92</v>
      </c>
      <c r="O3145" s="45">
        <f t="shared" si="225"/>
        <v>12.923999999999999</v>
      </c>
      <c r="P3145" s="48">
        <f t="shared" si="226"/>
        <v>12.923999999999999</v>
      </c>
      <c r="Q3145">
        <v>20.309999999999999</v>
      </c>
      <c r="R3145" s="45">
        <f>VLOOKUP(H3145,'[1]CALCUL AS et AN'!$A$2:$AU$889,46,FALSE)</f>
        <v>19.385999999999999</v>
      </c>
      <c r="S3145" s="48">
        <f>VLOOKUP(H3145,'[1]CALCUL AS et AN'!$A$2:$AU$889,47,FALSE)</f>
        <v>19.385999999999999</v>
      </c>
      <c r="T3145">
        <v>20.309999999999999</v>
      </c>
      <c r="U3145" s="45">
        <f t="shared" si="227"/>
        <v>19.385999999999999</v>
      </c>
      <c r="V3145" s="48">
        <f t="shared" si="228"/>
        <v>19.385999999999999</v>
      </c>
      <c r="W3145" t="s">
        <v>1361</v>
      </c>
      <c r="X3145" t="s">
        <v>951</v>
      </c>
    </row>
    <row r="3146" spans="1:24" outlineLevel="2">
      <c r="A3146" t="s">
        <v>1440</v>
      </c>
      <c r="B3146" s="73" t="str">
        <f t="shared" si="224"/>
        <v>600</v>
      </c>
      <c r="D3146">
        <v>1</v>
      </c>
      <c r="E3146" t="s">
        <v>1572</v>
      </c>
      <c r="F3146">
        <v>0.6</v>
      </c>
      <c r="H3146" t="s">
        <v>588</v>
      </c>
      <c r="I3146">
        <v>0.49</v>
      </c>
      <c r="J3146">
        <v>1</v>
      </c>
      <c r="K3146">
        <v>0.49</v>
      </c>
      <c r="L3146" s="45">
        <f>VLOOKUP(H3146,'[1]CALCUL AS et AN'!$A$2:$AU$889,24,FALSE)</f>
        <v>0.49299999999999999</v>
      </c>
      <c r="M3146" s="48">
        <f>VLOOKUP(H3146,'[1]CALCUL AS et AN'!$A$2:$AU$889,28,FALSE)</f>
        <v>0.54200000000000004</v>
      </c>
      <c r="N3146">
        <v>0.49</v>
      </c>
      <c r="O3146" s="45">
        <f t="shared" si="225"/>
        <v>0.49299999999999999</v>
      </c>
      <c r="P3146" s="48">
        <f t="shared" si="226"/>
        <v>0.54200000000000004</v>
      </c>
      <c r="Q3146">
        <v>0.6</v>
      </c>
      <c r="R3146" s="45">
        <f>VLOOKUP(H3146,'[1]CALCUL AS et AN'!$A$2:$AU$889,46,FALSE)</f>
        <v>0.61624999999999996</v>
      </c>
      <c r="S3146" s="48">
        <f>VLOOKUP(H3146,'[1]CALCUL AS et AN'!$A$2:$AU$889,47,FALSE)</f>
        <v>0.67749999999999999</v>
      </c>
      <c r="T3146">
        <v>0.6</v>
      </c>
      <c r="U3146" s="45">
        <f t="shared" si="227"/>
        <v>0.61624999999999996</v>
      </c>
      <c r="V3146" s="48">
        <f t="shared" si="228"/>
        <v>0.67749999999999999</v>
      </c>
      <c r="W3146" t="s">
        <v>1361</v>
      </c>
      <c r="X3146" t="s">
        <v>937</v>
      </c>
    </row>
    <row r="3147" spans="1:24" outlineLevel="2">
      <c r="A3147" t="s">
        <v>1440</v>
      </c>
      <c r="B3147" s="73" t="str">
        <f t="shared" si="224"/>
        <v>600</v>
      </c>
      <c r="D3147">
        <v>1</v>
      </c>
      <c r="E3147" t="s">
        <v>1581</v>
      </c>
      <c r="F3147">
        <v>1.19</v>
      </c>
      <c r="H3147" t="s">
        <v>1580</v>
      </c>
      <c r="I3147">
        <v>0.79</v>
      </c>
      <c r="J3147">
        <v>1</v>
      </c>
      <c r="K3147">
        <v>0.79</v>
      </c>
      <c r="L3147" s="45">
        <v>0.79</v>
      </c>
      <c r="M3147" s="48">
        <v>0.79</v>
      </c>
      <c r="N3147">
        <v>0.79</v>
      </c>
      <c r="O3147" s="45">
        <f t="shared" si="225"/>
        <v>0.79</v>
      </c>
      <c r="P3147" s="48">
        <f t="shared" si="226"/>
        <v>0.79</v>
      </c>
      <c r="Q3147">
        <v>1.19</v>
      </c>
      <c r="R3147" s="45">
        <v>1.1850000000000001</v>
      </c>
      <c r="S3147" s="48">
        <v>1.1850000000000001</v>
      </c>
      <c r="T3147">
        <v>1.19</v>
      </c>
      <c r="U3147" s="45">
        <f t="shared" si="227"/>
        <v>1.1850000000000001</v>
      </c>
      <c r="V3147" s="48">
        <f t="shared" si="228"/>
        <v>1.1850000000000001</v>
      </c>
      <c r="W3147" t="s">
        <v>1361</v>
      </c>
      <c r="X3147" t="s">
        <v>960</v>
      </c>
    </row>
    <row r="3148" spans="1:24" outlineLevel="2">
      <c r="A3148" t="s">
        <v>1440</v>
      </c>
      <c r="B3148" s="73" t="str">
        <f t="shared" si="224"/>
        <v>600</v>
      </c>
      <c r="D3148">
        <v>1</v>
      </c>
      <c r="E3148" t="s">
        <v>1383</v>
      </c>
      <c r="F3148">
        <v>206.99</v>
      </c>
      <c r="H3148" t="s">
        <v>1382</v>
      </c>
      <c r="I3148">
        <v>138.58000000000001</v>
      </c>
      <c r="J3148">
        <v>1</v>
      </c>
      <c r="K3148">
        <v>138.58000000000001</v>
      </c>
      <c r="L3148" s="45">
        <f>VLOOKUP(H3148,'[1]CALCUL AS et AN'!$A$2:$AU$889,24,FALSE)</f>
        <v>138.58000000000001</v>
      </c>
      <c r="M3148" s="48">
        <f>VLOOKUP(H3148,'[1]CALCUL AS et AN'!$A$2:$AU$889,28,FALSE)</f>
        <v>138.58000000000001</v>
      </c>
      <c r="N3148">
        <v>138.58000000000001</v>
      </c>
      <c r="O3148" s="45">
        <f t="shared" si="225"/>
        <v>138.58000000000001</v>
      </c>
      <c r="P3148" s="48">
        <f t="shared" si="226"/>
        <v>138.58000000000001</v>
      </c>
      <c r="Q3148">
        <v>206.99</v>
      </c>
      <c r="R3148" s="45">
        <f>VLOOKUP(H3148,'[1]CALCUL AS et AN'!$A$2:$AU$889,46,FALSE)</f>
        <v>207.87</v>
      </c>
      <c r="S3148" s="48">
        <f>VLOOKUP(H3148,'[1]CALCUL AS et AN'!$A$2:$AU$889,47,FALSE)</f>
        <v>207.87</v>
      </c>
      <c r="T3148">
        <v>206.99</v>
      </c>
      <c r="U3148" s="45">
        <f t="shared" si="227"/>
        <v>207.87</v>
      </c>
      <c r="V3148" s="48">
        <f t="shared" si="228"/>
        <v>207.87</v>
      </c>
      <c r="W3148" t="s">
        <v>1361</v>
      </c>
      <c r="X3148" t="s">
        <v>951</v>
      </c>
    </row>
    <row r="3149" spans="1:24" outlineLevel="2">
      <c r="A3149" t="s">
        <v>1440</v>
      </c>
      <c r="B3149" s="73" t="str">
        <f t="shared" si="224"/>
        <v>600</v>
      </c>
      <c r="D3149">
        <v>1</v>
      </c>
      <c r="E3149" t="s">
        <v>993</v>
      </c>
      <c r="F3149">
        <v>4.87</v>
      </c>
      <c r="H3149" t="s">
        <v>472</v>
      </c>
      <c r="I3149">
        <v>0.94</v>
      </c>
      <c r="J3149">
        <v>1</v>
      </c>
      <c r="K3149">
        <v>0.94</v>
      </c>
      <c r="L3149" s="45">
        <f>VLOOKUP(H3149,'[1]CALCUL AS et AN'!$A$2:$AU$889,24,FALSE)</f>
        <v>2.1800000000000002</v>
      </c>
      <c r="M3149" s="48">
        <f>VLOOKUP(H3149,'[1]CALCUL AS et AN'!$A$2:$AU$889,28,FALSE)</f>
        <v>0.94</v>
      </c>
      <c r="N3149">
        <v>0.94</v>
      </c>
      <c r="O3149" s="45">
        <f t="shared" si="225"/>
        <v>2.1800000000000002</v>
      </c>
      <c r="P3149" s="48">
        <f t="shared" si="226"/>
        <v>0.94</v>
      </c>
      <c r="Q3149">
        <v>4.87</v>
      </c>
      <c r="R3149" s="45">
        <f>VLOOKUP(H3149,'[1]CALCUL AS et AN'!$A$2:$AU$889,46,FALSE)</f>
        <v>4.9050000000000002</v>
      </c>
      <c r="S3149" s="48">
        <f>VLOOKUP(H3149,'[1]CALCUL AS et AN'!$A$2:$AU$889,47,FALSE)</f>
        <v>2.1149999999999998</v>
      </c>
      <c r="T3149">
        <v>4.87</v>
      </c>
      <c r="U3149" s="45">
        <f t="shared" si="227"/>
        <v>4.9050000000000002</v>
      </c>
      <c r="V3149" s="48">
        <f t="shared" si="228"/>
        <v>2.1149999999999998</v>
      </c>
      <c r="W3149" t="s">
        <v>1361</v>
      </c>
      <c r="X3149" t="s">
        <v>937</v>
      </c>
    </row>
    <row r="3150" spans="1:24" outlineLevel="2">
      <c r="A3150" t="s">
        <v>1440</v>
      </c>
      <c r="B3150" s="73" t="str">
        <f t="shared" si="224"/>
        <v>600</v>
      </c>
      <c r="D3150">
        <v>1</v>
      </c>
      <c r="E3150" t="s">
        <v>2940</v>
      </c>
      <c r="F3150">
        <v>4.9400000000000004</v>
      </c>
      <c r="H3150" t="s">
        <v>474</v>
      </c>
      <c r="I3150">
        <v>2.57</v>
      </c>
      <c r="J3150">
        <v>1</v>
      </c>
      <c r="K3150">
        <v>2.57</v>
      </c>
      <c r="L3150" s="45">
        <f>VLOOKUP(H3150,'[1]CALCUL AS et AN'!$A$2:$AU$889,24,FALSE)</f>
        <v>2.57</v>
      </c>
      <c r="M3150" s="48">
        <f>VLOOKUP(H3150,'[1]CALCUL AS et AN'!$A$2:$AU$889,28,FALSE)</f>
        <v>0.92</v>
      </c>
      <c r="N3150">
        <v>2.57</v>
      </c>
      <c r="O3150" s="45">
        <f t="shared" si="225"/>
        <v>2.57</v>
      </c>
      <c r="P3150" s="48">
        <f t="shared" si="226"/>
        <v>0.92</v>
      </c>
      <c r="Q3150">
        <v>4.9400000000000004</v>
      </c>
      <c r="R3150" s="45">
        <f>VLOOKUP(H3150,'[1]CALCUL AS et AN'!$A$2:$AU$889,46,FALSE)</f>
        <v>5.7824999999999998</v>
      </c>
      <c r="S3150" s="48">
        <f>VLOOKUP(H3150,'[1]CALCUL AS et AN'!$A$2:$AU$889,47,FALSE)</f>
        <v>2.0700000000000003</v>
      </c>
      <c r="T3150">
        <v>4.9400000000000004</v>
      </c>
      <c r="U3150" s="45">
        <f t="shared" si="227"/>
        <v>5.7824999999999998</v>
      </c>
      <c r="V3150" s="48">
        <f t="shared" si="228"/>
        <v>2.0700000000000003</v>
      </c>
      <c r="W3150" t="s">
        <v>1361</v>
      </c>
      <c r="X3150" t="s">
        <v>937</v>
      </c>
    </row>
    <row r="3151" spans="1:24" outlineLevel="2">
      <c r="A3151" t="s">
        <v>1440</v>
      </c>
      <c r="B3151" s="73" t="str">
        <f t="shared" si="224"/>
        <v>600</v>
      </c>
      <c r="D3151">
        <v>0.54</v>
      </c>
      <c r="E3151" t="s">
        <v>2411</v>
      </c>
      <c r="F3151">
        <v>75</v>
      </c>
      <c r="H3151" t="s">
        <v>2410</v>
      </c>
      <c r="I3151">
        <v>50</v>
      </c>
      <c r="J3151">
        <v>1</v>
      </c>
      <c r="K3151">
        <v>50</v>
      </c>
      <c r="L3151" s="45">
        <f>VLOOKUP(H3151,'[1]CALCUL AS et AN'!$A$2:$AU$889,24,FALSE)</f>
        <v>50</v>
      </c>
      <c r="M3151" s="48">
        <f>VLOOKUP(H3151,'[1]CALCUL AS et AN'!$A$2:$AU$889,28,FALSE)</f>
        <v>50</v>
      </c>
      <c r="N3151">
        <v>27</v>
      </c>
      <c r="O3151" s="45">
        <f t="shared" si="225"/>
        <v>27</v>
      </c>
      <c r="P3151" s="48">
        <f t="shared" si="226"/>
        <v>27</v>
      </c>
      <c r="Q3151">
        <v>75</v>
      </c>
      <c r="R3151" s="45">
        <f>VLOOKUP(H3151,'[1]CALCUL AS et AN'!$A$2:$AU$889,46,FALSE)</f>
        <v>75</v>
      </c>
      <c r="S3151" s="48">
        <f>VLOOKUP(H3151,'[1]CALCUL AS et AN'!$A$2:$AU$889,47,FALSE)</f>
        <v>75</v>
      </c>
      <c r="T3151">
        <v>40.5</v>
      </c>
      <c r="U3151" s="45">
        <f t="shared" si="227"/>
        <v>40.5</v>
      </c>
      <c r="V3151" s="48">
        <f t="shared" si="228"/>
        <v>40.5</v>
      </c>
      <c r="W3151" t="s">
        <v>1361</v>
      </c>
      <c r="X3151" t="s">
        <v>951</v>
      </c>
    </row>
    <row r="3152" spans="1:24" outlineLevel="2">
      <c r="A3152" t="s">
        <v>1440</v>
      </c>
      <c r="B3152" s="73" t="str">
        <f t="shared" si="224"/>
        <v>600</v>
      </c>
      <c r="D3152">
        <v>1</v>
      </c>
      <c r="E3152" t="s">
        <v>449</v>
      </c>
      <c r="F3152">
        <v>119.89</v>
      </c>
      <c r="H3152" t="s">
        <v>448</v>
      </c>
      <c r="I3152">
        <v>83</v>
      </c>
      <c r="J3152">
        <v>1</v>
      </c>
      <c r="K3152">
        <v>83</v>
      </c>
      <c r="L3152" s="45">
        <f>VLOOKUP(H3152,'[1]CALCUL AS et AN'!$A$2:$AU$889,24,FALSE)</f>
        <v>83</v>
      </c>
      <c r="M3152" s="48">
        <f>VLOOKUP(H3152,'[1]CALCUL AS et AN'!$A$2:$AU$889,28,FALSE)</f>
        <v>88</v>
      </c>
      <c r="N3152">
        <v>83</v>
      </c>
      <c r="O3152" s="45">
        <f t="shared" si="225"/>
        <v>83</v>
      </c>
      <c r="P3152" s="48">
        <f t="shared" si="226"/>
        <v>88</v>
      </c>
      <c r="Q3152">
        <v>119.89</v>
      </c>
      <c r="R3152" s="45">
        <f>VLOOKUP(H3152,'[1]CALCUL AS et AN'!$A$2:$AU$889,46,FALSE)</f>
        <v>124.5</v>
      </c>
      <c r="S3152" s="48">
        <f>VLOOKUP(H3152,'[1]CALCUL AS et AN'!$A$2:$AU$889,47,FALSE)</f>
        <v>132</v>
      </c>
      <c r="T3152">
        <v>119.89</v>
      </c>
      <c r="U3152" s="45">
        <f t="shared" si="227"/>
        <v>124.5</v>
      </c>
      <c r="V3152" s="48">
        <f t="shared" si="228"/>
        <v>132</v>
      </c>
      <c r="W3152" t="s">
        <v>1361</v>
      </c>
      <c r="X3152" t="s">
        <v>937</v>
      </c>
    </row>
    <row r="3153" spans="1:24" outlineLevel="2">
      <c r="A3153" t="s">
        <v>1440</v>
      </c>
      <c r="B3153" s="73" t="str">
        <f t="shared" si="224"/>
        <v>600</v>
      </c>
      <c r="D3153">
        <v>0.4</v>
      </c>
      <c r="E3153" t="s">
        <v>1517</v>
      </c>
      <c r="F3153">
        <v>5.59</v>
      </c>
      <c r="H3153" t="s">
        <v>1516</v>
      </c>
      <c r="I3153">
        <v>1.99</v>
      </c>
      <c r="J3153">
        <v>0.33</v>
      </c>
      <c r="K3153">
        <v>6.0303030303030303</v>
      </c>
      <c r="L3153" s="45">
        <f>VLOOKUP(H3153,'[1]CALCUL AS et AN'!$A$2:$AU$889,24,FALSE)</f>
        <v>1.9910000000000001</v>
      </c>
      <c r="M3153" s="48">
        <f>VLOOKUP(H3153,'[1]CALCUL AS et AN'!$A$2:$AU$889,28,FALSE)</f>
        <v>2.1579999999999999</v>
      </c>
      <c r="N3153">
        <v>2.4121212121212121</v>
      </c>
      <c r="O3153" s="45">
        <f t="shared" si="225"/>
        <v>0.79640000000000011</v>
      </c>
      <c r="P3153" s="48">
        <f t="shared" si="226"/>
        <v>0.86319999999999997</v>
      </c>
      <c r="Q3153">
        <v>5.59</v>
      </c>
      <c r="R3153" s="45">
        <f>VLOOKUP(H3153,'[1]CALCUL AS et AN'!$A$2:$AU$889,46,FALSE)</f>
        <v>2.6480300000000003</v>
      </c>
      <c r="S3153" s="48">
        <f>VLOOKUP(H3153,'[1]CALCUL AS et AN'!$A$2:$AU$889,47,FALSE)</f>
        <v>2.8701400000000001</v>
      </c>
      <c r="T3153">
        <v>2.2360000000000002</v>
      </c>
      <c r="U3153" s="45">
        <f t="shared" si="227"/>
        <v>1.0592120000000003</v>
      </c>
      <c r="V3153" s="48">
        <f t="shared" si="228"/>
        <v>1.1480560000000002</v>
      </c>
      <c r="W3153" t="s">
        <v>1361</v>
      </c>
      <c r="X3153" t="s">
        <v>951</v>
      </c>
    </row>
    <row r="3154" spans="1:24" outlineLevel="2">
      <c r="A3154" t="s">
        <v>1440</v>
      </c>
      <c r="B3154" s="73" t="str">
        <f t="shared" si="224"/>
        <v>600</v>
      </c>
      <c r="D3154">
        <v>0.4</v>
      </c>
      <c r="E3154" t="s">
        <v>1538</v>
      </c>
      <c r="F3154">
        <v>4.3499999999999996</v>
      </c>
      <c r="H3154" t="s">
        <v>1537</v>
      </c>
      <c r="I3154">
        <v>2.9</v>
      </c>
      <c r="J3154">
        <v>1</v>
      </c>
      <c r="K3154">
        <v>2.9</v>
      </c>
      <c r="L3154" s="45">
        <f>VLOOKUP(H3154,'[1]CALCUL AS et AN'!$A$2:$AU$889,24,FALSE)</f>
        <v>2.9</v>
      </c>
      <c r="M3154" s="48">
        <f>VLOOKUP(H3154,'[1]CALCUL AS et AN'!$A$2:$AU$889,28,FALSE)</f>
        <v>2.9</v>
      </c>
      <c r="N3154">
        <v>1.1599999999999999</v>
      </c>
      <c r="O3154" s="45">
        <f t="shared" si="225"/>
        <v>1.1599999999999999</v>
      </c>
      <c r="P3154" s="48">
        <f t="shared" si="226"/>
        <v>1.1599999999999999</v>
      </c>
      <c r="Q3154">
        <v>4.3499999999999996</v>
      </c>
      <c r="R3154" s="45">
        <f>VLOOKUP(H3154,'[1]CALCUL AS et AN'!$A$2:$AU$889,46,FALSE)</f>
        <v>4.3499999999999996</v>
      </c>
      <c r="S3154" s="48">
        <f>VLOOKUP(H3154,'[1]CALCUL AS et AN'!$A$2:$AU$889,47,FALSE)</f>
        <v>4.3499999999999996</v>
      </c>
      <c r="T3154">
        <v>1.74</v>
      </c>
      <c r="U3154" s="45">
        <f t="shared" si="227"/>
        <v>1.74</v>
      </c>
      <c r="V3154" s="48">
        <f t="shared" si="228"/>
        <v>1.74</v>
      </c>
      <c r="W3154" t="s">
        <v>1361</v>
      </c>
      <c r="X3154" t="s">
        <v>951</v>
      </c>
    </row>
    <row r="3155" spans="1:24" outlineLevel="2">
      <c r="A3155" t="s">
        <v>1440</v>
      </c>
      <c r="B3155" s="73" t="str">
        <f t="shared" ref="B3155:B3218" si="229">MID(A3155,7,100)</f>
        <v>600</v>
      </c>
      <c r="D3155">
        <v>1</v>
      </c>
      <c r="E3155" t="s">
        <v>1826</v>
      </c>
      <c r="F3155">
        <v>6.93</v>
      </c>
      <c r="H3155" t="s">
        <v>1825</v>
      </c>
      <c r="I3155">
        <v>5.89</v>
      </c>
      <c r="J3155">
        <v>1</v>
      </c>
      <c r="K3155">
        <v>5.89</v>
      </c>
      <c r="L3155" s="45">
        <f>VLOOKUP(H3155,'[1]CALCUL AS et AN'!$A$2:$AU$889,24,FALSE)</f>
        <v>5.5890000000000004</v>
      </c>
      <c r="M3155" s="48">
        <f>VLOOKUP(H3155,'[1]CALCUL AS et AN'!$A$2:$AU$889,28,FALSE)</f>
        <v>5.79</v>
      </c>
      <c r="N3155">
        <v>5.89</v>
      </c>
      <c r="O3155" s="45">
        <f t="shared" si="225"/>
        <v>5.5890000000000004</v>
      </c>
      <c r="P3155" s="48">
        <f t="shared" si="226"/>
        <v>5.79</v>
      </c>
      <c r="Q3155">
        <v>8.84</v>
      </c>
      <c r="R3155" s="45">
        <f>VLOOKUP(H3155,'[1]CALCUL AS et AN'!$A$2:$AU$889,46,FALSE)</f>
        <v>6.9862500000000001</v>
      </c>
      <c r="S3155" s="48">
        <f>VLOOKUP(H3155,'[1]CALCUL AS et AN'!$A$2:$AU$889,47,FALSE)</f>
        <v>7.2374999999999998</v>
      </c>
      <c r="T3155">
        <v>8.84</v>
      </c>
      <c r="U3155" s="45">
        <f t="shared" si="227"/>
        <v>6.9862500000000001</v>
      </c>
      <c r="V3155" s="48">
        <f t="shared" si="228"/>
        <v>7.2374999999999998</v>
      </c>
      <c r="W3155" t="s">
        <v>1361</v>
      </c>
      <c r="X3155" t="s">
        <v>951</v>
      </c>
    </row>
    <row r="3156" spans="1:24" outlineLevel="2">
      <c r="A3156" t="s">
        <v>1440</v>
      </c>
      <c r="B3156" s="73" t="str">
        <f t="shared" si="229"/>
        <v>600</v>
      </c>
      <c r="D3156">
        <v>1</v>
      </c>
      <c r="E3156" t="s">
        <v>1524</v>
      </c>
      <c r="F3156">
        <v>8.51</v>
      </c>
      <c r="H3156" t="s">
        <v>1523</v>
      </c>
      <c r="I3156">
        <v>7.02</v>
      </c>
      <c r="J3156">
        <v>1</v>
      </c>
      <c r="K3156">
        <v>7.02</v>
      </c>
      <c r="L3156" s="45">
        <f>VLOOKUP(H3156,'[1]CALCUL AS et AN'!$A$2:$AU$889,24,FALSE)</f>
        <v>7.0179999999999998</v>
      </c>
      <c r="M3156" s="48">
        <f>VLOOKUP(H3156,'[1]CALCUL AS et AN'!$A$2:$AU$889,28,FALSE)</f>
        <v>7.0179999999999998</v>
      </c>
      <c r="N3156">
        <v>7.02</v>
      </c>
      <c r="O3156" s="45">
        <f t="shared" si="225"/>
        <v>7.0179999999999998</v>
      </c>
      <c r="P3156" s="48">
        <f t="shared" si="226"/>
        <v>7.0179999999999998</v>
      </c>
      <c r="Q3156">
        <v>8.51</v>
      </c>
      <c r="R3156" s="45">
        <f>VLOOKUP(H3156,'[1]CALCUL AS et AN'!$A$2:$AU$889,46,FALSE)</f>
        <v>8.7724999999999991</v>
      </c>
      <c r="S3156" s="48">
        <f>VLOOKUP(H3156,'[1]CALCUL AS et AN'!$A$2:$AU$889,47,FALSE)</f>
        <v>8.7724999999999991</v>
      </c>
      <c r="T3156">
        <v>8.51</v>
      </c>
      <c r="U3156" s="45">
        <f t="shared" si="227"/>
        <v>8.7724999999999991</v>
      </c>
      <c r="V3156" s="48">
        <f t="shared" si="228"/>
        <v>8.7724999999999991</v>
      </c>
      <c r="W3156" t="s">
        <v>1361</v>
      </c>
      <c r="X3156" t="s">
        <v>951</v>
      </c>
    </row>
    <row r="3157" spans="1:24" outlineLevel="2">
      <c r="A3157" t="s">
        <v>1440</v>
      </c>
      <c r="B3157" s="73" t="str">
        <f t="shared" si="229"/>
        <v>600</v>
      </c>
      <c r="D3157">
        <v>1</v>
      </c>
      <c r="E3157" t="s">
        <v>2467</v>
      </c>
      <c r="F3157">
        <v>0.90200000000000002</v>
      </c>
      <c r="H3157" t="s">
        <v>2466</v>
      </c>
      <c r="I3157">
        <v>0.6</v>
      </c>
      <c r="J3157">
        <v>1</v>
      </c>
      <c r="K3157">
        <v>0.6</v>
      </c>
      <c r="L3157" s="45">
        <f>VLOOKUP(H3157,'[1]CALCUL AS et AN'!$A$2:$AU$889,24,FALSE)</f>
        <v>0.60099999999999998</v>
      </c>
      <c r="M3157" s="48">
        <f>VLOOKUP(H3157,'[1]CALCUL AS et AN'!$A$2:$AU$889,28,FALSE)</f>
        <v>0.60099999999999998</v>
      </c>
      <c r="N3157">
        <v>0.6</v>
      </c>
      <c r="O3157" s="45">
        <f t="shared" si="225"/>
        <v>0.60099999999999998</v>
      </c>
      <c r="P3157" s="48">
        <f t="shared" si="226"/>
        <v>0.60099999999999998</v>
      </c>
      <c r="Q3157">
        <v>0.90200000000000002</v>
      </c>
      <c r="R3157" s="45">
        <f>VLOOKUP(H3157,'[1]CALCUL AS et AN'!$A$2:$AU$889,46,FALSE)</f>
        <v>0.90149999999999997</v>
      </c>
      <c r="S3157" s="48">
        <f>VLOOKUP(H3157,'[1]CALCUL AS et AN'!$A$2:$AU$889,47,FALSE)</f>
        <v>0.90149999999999997</v>
      </c>
      <c r="T3157">
        <v>0.90200000000000002</v>
      </c>
      <c r="U3157" s="45">
        <f t="shared" si="227"/>
        <v>0.90149999999999997</v>
      </c>
      <c r="V3157" s="48">
        <f t="shared" si="228"/>
        <v>0.90149999999999997</v>
      </c>
      <c r="W3157" t="s">
        <v>1361</v>
      </c>
      <c r="X3157" t="s">
        <v>951</v>
      </c>
    </row>
    <row r="3158" spans="1:24" outlineLevel="2">
      <c r="A3158" t="s">
        <v>1440</v>
      </c>
      <c r="B3158" s="73" t="str">
        <f t="shared" si="229"/>
        <v>600</v>
      </c>
      <c r="D3158">
        <v>1</v>
      </c>
      <c r="E3158" t="s">
        <v>2471</v>
      </c>
      <c r="F3158">
        <v>0.08</v>
      </c>
      <c r="H3158" t="s">
        <v>2470</v>
      </c>
      <c r="I3158">
        <v>7.0000000000000007E-2</v>
      </c>
      <c r="J3158">
        <v>1</v>
      </c>
      <c r="K3158">
        <v>7.0000000000000007E-2</v>
      </c>
      <c r="L3158" s="45">
        <f>VLOOKUP(H3158,'[1]CALCUL AS et AN'!$A$2:$AU$889,24,FALSE)</f>
        <v>7.1999999999999995E-2</v>
      </c>
      <c r="M3158" s="48">
        <f>VLOOKUP(H3158,'[1]CALCUL AS et AN'!$A$2:$AU$889,28,FALSE)</f>
        <v>7.1999999999999995E-2</v>
      </c>
      <c r="N3158">
        <v>7.0000000000000007E-2</v>
      </c>
      <c r="O3158" s="45">
        <f t="shared" si="225"/>
        <v>7.1999999999999995E-2</v>
      </c>
      <c r="P3158" s="48">
        <f t="shared" si="226"/>
        <v>7.1999999999999995E-2</v>
      </c>
      <c r="Q3158">
        <v>0.08</v>
      </c>
      <c r="R3158" s="45">
        <f>VLOOKUP(H3158,'[1]CALCUL AS et AN'!$A$2:$AU$889,46,FALSE)</f>
        <v>0.10799999999999998</v>
      </c>
      <c r="S3158" s="48">
        <f>VLOOKUP(H3158,'[1]CALCUL AS et AN'!$A$2:$AU$889,47,FALSE)</f>
        <v>0.10799999999999998</v>
      </c>
      <c r="T3158">
        <v>0.08</v>
      </c>
      <c r="U3158" s="45">
        <f t="shared" si="227"/>
        <v>0.10799999999999998</v>
      </c>
      <c r="V3158" s="48">
        <f t="shared" si="228"/>
        <v>0.10799999999999998</v>
      </c>
      <c r="W3158" t="s">
        <v>1361</v>
      </c>
      <c r="X3158" t="s">
        <v>951</v>
      </c>
    </row>
    <row r="3159" spans="1:24" outlineLevel="2">
      <c r="A3159" t="s">
        <v>1440</v>
      </c>
      <c r="B3159" s="73" t="str">
        <f t="shared" si="229"/>
        <v>600</v>
      </c>
      <c r="D3159">
        <v>1</v>
      </c>
      <c r="E3159" t="s">
        <v>2044</v>
      </c>
      <c r="F3159">
        <v>1.57</v>
      </c>
      <c r="H3159">
        <v>9600000618</v>
      </c>
      <c r="I3159">
        <v>0.8</v>
      </c>
      <c r="J3159">
        <v>1</v>
      </c>
      <c r="K3159">
        <v>0.8</v>
      </c>
      <c r="L3159" s="45">
        <f>VLOOKUP(H3159,'[1]CALCUL AS et AN'!$A$2:$AU$889,24,FALSE)</f>
        <v>0.80289999999999995</v>
      </c>
      <c r="M3159" s="48">
        <f>VLOOKUP(H3159,'[1]CALCUL AS et AN'!$A$2:$AU$889,28,FALSE)</f>
        <v>0.80289999999999995</v>
      </c>
      <c r="N3159">
        <v>0.8</v>
      </c>
      <c r="O3159" s="45">
        <f t="shared" si="225"/>
        <v>0.80289999999999995</v>
      </c>
      <c r="P3159" s="48">
        <f t="shared" si="226"/>
        <v>0.80289999999999995</v>
      </c>
      <c r="Q3159">
        <v>1.57</v>
      </c>
      <c r="R3159" s="45">
        <f>VLOOKUP(H3159,'[1]CALCUL AS et AN'!$A$2:$AU$889,46,FALSE)</f>
        <v>1.6057999999999999</v>
      </c>
      <c r="S3159" s="48">
        <f>VLOOKUP(H3159,'[1]CALCUL AS et AN'!$A$2:$AU$889,47,FALSE)</f>
        <v>1.6057999999999999</v>
      </c>
      <c r="T3159">
        <v>1.57</v>
      </c>
      <c r="U3159" s="45">
        <f t="shared" si="227"/>
        <v>1.6057999999999999</v>
      </c>
      <c r="V3159" s="48">
        <f t="shared" si="228"/>
        <v>1.6057999999999999</v>
      </c>
      <c r="W3159" t="s">
        <v>1361</v>
      </c>
      <c r="X3159" t="s">
        <v>951</v>
      </c>
    </row>
    <row r="3160" spans="1:24" outlineLevel="1">
      <c r="A3160" s="73" t="s">
        <v>3293</v>
      </c>
      <c r="B3160" s="73" t="str">
        <f t="shared" si="229"/>
        <v>ECSPR-600</v>
      </c>
      <c r="N3160">
        <f>SUBTOTAL(9,N3144:N3159)</f>
        <v>285.74212121212122</v>
      </c>
      <c r="O3160" s="45">
        <f>SUBTOTAL(9,O3144:O3159)</f>
        <v>285.07630000000006</v>
      </c>
      <c r="P3160" s="48">
        <f>SUBTOTAL(9,P3144:P3159)</f>
        <v>287.50310000000007</v>
      </c>
      <c r="T3160">
        <f>SUBTOTAL(9,T3144:T3159)</f>
        <v>425.4079999999999</v>
      </c>
      <c r="U3160" s="45">
        <f>SUBTOTAL(9,U3144:U3159)</f>
        <v>428.16801199999998</v>
      </c>
      <c r="V3160" s="48">
        <f>SUBTOTAL(9,V3144:V3159)</f>
        <v>429.56685599999997</v>
      </c>
    </row>
    <row r="3161" spans="1:24" outlineLevel="2">
      <c r="A3161" t="s">
        <v>2737</v>
      </c>
      <c r="B3161" s="73" t="str">
        <f t="shared" si="229"/>
        <v>1200-EBARA</v>
      </c>
      <c r="D3161">
        <v>1</v>
      </c>
      <c r="E3161" t="s">
        <v>1544</v>
      </c>
      <c r="F3161">
        <v>2.2400000000000002</v>
      </c>
      <c r="H3161">
        <v>101007</v>
      </c>
      <c r="I3161">
        <v>1.5</v>
      </c>
      <c r="J3161">
        <v>1</v>
      </c>
      <c r="K3161">
        <v>1.5</v>
      </c>
      <c r="L3161" s="45">
        <f>VLOOKUP(H3161,'[1]CALCUL AS et AN'!$A$2:$AU$889,24,FALSE)</f>
        <v>1.5</v>
      </c>
      <c r="M3161" s="48">
        <f>VLOOKUP(H3161,'[1]CALCUL AS et AN'!$A$2:$AU$889,28,FALSE)</f>
        <v>1.5</v>
      </c>
      <c r="N3161">
        <v>1.5</v>
      </c>
      <c r="O3161" s="45">
        <f t="shared" si="225"/>
        <v>1.5</v>
      </c>
      <c r="P3161" s="48">
        <f t="shared" si="226"/>
        <v>1.5</v>
      </c>
      <c r="Q3161">
        <v>2.2400000000000002</v>
      </c>
      <c r="R3161" s="45">
        <f>VLOOKUP(H3161,'[1]CALCUL AS et AN'!$A$2:$AU$889,46,FALSE)</f>
        <v>2.25</v>
      </c>
      <c r="S3161" s="48">
        <f>VLOOKUP(H3161,'[1]CALCUL AS et AN'!$A$2:$AU$889,47,FALSE)</f>
        <v>2.25</v>
      </c>
      <c r="T3161">
        <v>2.2400000000000002</v>
      </c>
      <c r="U3161" s="45">
        <f t="shared" si="227"/>
        <v>2.25</v>
      </c>
      <c r="V3161" s="48">
        <f t="shared" si="228"/>
        <v>2.25</v>
      </c>
      <c r="W3161" t="s">
        <v>1361</v>
      </c>
      <c r="X3161" t="s">
        <v>951</v>
      </c>
    </row>
    <row r="3162" spans="1:24" outlineLevel="2">
      <c r="A3162" t="s">
        <v>2737</v>
      </c>
      <c r="B3162" s="73" t="str">
        <f t="shared" si="229"/>
        <v>1200-EBARA</v>
      </c>
      <c r="D3162">
        <v>1</v>
      </c>
      <c r="E3162" t="s">
        <v>1421</v>
      </c>
      <c r="F3162">
        <v>20.309999999999999</v>
      </c>
      <c r="H3162">
        <v>1510041</v>
      </c>
      <c r="I3162">
        <v>12.92</v>
      </c>
      <c r="J3162">
        <v>1</v>
      </c>
      <c r="K3162">
        <v>12.92</v>
      </c>
      <c r="L3162" s="45">
        <f>VLOOKUP(H3162,'[1]CALCUL AS et AN'!$A$2:$AU$889,24,FALSE)</f>
        <v>12.923999999999999</v>
      </c>
      <c r="M3162" s="48">
        <f>VLOOKUP(H3162,'[1]CALCUL AS et AN'!$A$2:$AU$889,28,FALSE)</f>
        <v>12.923999999999999</v>
      </c>
      <c r="N3162">
        <v>12.92</v>
      </c>
      <c r="O3162" s="45">
        <f t="shared" si="225"/>
        <v>12.923999999999999</v>
      </c>
      <c r="P3162" s="48">
        <f t="shared" si="226"/>
        <v>12.923999999999999</v>
      </c>
      <c r="Q3162">
        <v>20.309999999999999</v>
      </c>
      <c r="R3162" s="45">
        <f>VLOOKUP(H3162,'[1]CALCUL AS et AN'!$A$2:$AU$889,46,FALSE)</f>
        <v>19.385999999999999</v>
      </c>
      <c r="S3162" s="48">
        <f>VLOOKUP(H3162,'[1]CALCUL AS et AN'!$A$2:$AU$889,47,FALSE)</f>
        <v>19.385999999999999</v>
      </c>
      <c r="T3162">
        <v>20.309999999999999</v>
      </c>
      <c r="U3162" s="45">
        <f t="shared" si="227"/>
        <v>19.385999999999999</v>
      </c>
      <c r="V3162" s="48">
        <f t="shared" si="228"/>
        <v>19.385999999999999</v>
      </c>
      <c r="W3162" t="s">
        <v>1361</v>
      </c>
      <c r="X3162" t="s">
        <v>951</v>
      </c>
    </row>
    <row r="3163" spans="1:24" outlineLevel="2">
      <c r="A3163" t="s">
        <v>2737</v>
      </c>
      <c r="B3163" s="73" t="str">
        <f t="shared" si="229"/>
        <v>1200-EBARA</v>
      </c>
      <c r="D3163">
        <v>1</v>
      </c>
      <c r="E3163" t="s">
        <v>1572</v>
      </c>
      <c r="F3163">
        <v>0.6</v>
      </c>
      <c r="H3163" t="s">
        <v>588</v>
      </c>
      <c r="I3163">
        <v>0.49</v>
      </c>
      <c r="J3163">
        <v>1</v>
      </c>
      <c r="K3163">
        <v>0.49</v>
      </c>
      <c r="L3163" s="45">
        <f>VLOOKUP(H3163,'[1]CALCUL AS et AN'!$A$2:$AU$889,24,FALSE)</f>
        <v>0.49299999999999999</v>
      </c>
      <c r="M3163" s="48">
        <f>VLOOKUP(H3163,'[1]CALCUL AS et AN'!$A$2:$AU$889,28,FALSE)</f>
        <v>0.54200000000000004</v>
      </c>
      <c r="N3163">
        <v>0.49</v>
      </c>
      <c r="O3163" s="45">
        <f t="shared" si="225"/>
        <v>0.49299999999999999</v>
      </c>
      <c r="P3163" s="48">
        <f t="shared" si="226"/>
        <v>0.54200000000000004</v>
      </c>
      <c r="Q3163">
        <v>0.6</v>
      </c>
      <c r="R3163" s="45">
        <f>VLOOKUP(H3163,'[1]CALCUL AS et AN'!$A$2:$AU$889,46,FALSE)</f>
        <v>0.61624999999999996</v>
      </c>
      <c r="S3163" s="48">
        <f>VLOOKUP(H3163,'[1]CALCUL AS et AN'!$A$2:$AU$889,47,FALSE)</f>
        <v>0.67749999999999999</v>
      </c>
      <c r="T3163">
        <v>0.6</v>
      </c>
      <c r="U3163" s="45">
        <f t="shared" si="227"/>
        <v>0.61624999999999996</v>
      </c>
      <c r="V3163" s="48">
        <f t="shared" si="228"/>
        <v>0.67749999999999999</v>
      </c>
      <c r="W3163" t="s">
        <v>1361</v>
      </c>
      <c r="X3163" t="s">
        <v>937</v>
      </c>
    </row>
    <row r="3164" spans="1:24" outlineLevel="2">
      <c r="A3164" t="s">
        <v>2737</v>
      </c>
      <c r="B3164" s="73" t="str">
        <f t="shared" si="229"/>
        <v>1200-EBARA</v>
      </c>
      <c r="D3164">
        <v>1</v>
      </c>
      <c r="E3164" t="s">
        <v>1581</v>
      </c>
      <c r="F3164">
        <v>1.19</v>
      </c>
      <c r="H3164" t="s">
        <v>1580</v>
      </c>
      <c r="I3164">
        <v>0.79</v>
      </c>
      <c r="J3164">
        <v>1</v>
      </c>
      <c r="K3164">
        <v>0.79</v>
      </c>
      <c r="L3164" s="45">
        <v>0.79</v>
      </c>
      <c r="M3164" s="48">
        <v>0.79</v>
      </c>
      <c r="N3164">
        <v>0.79</v>
      </c>
      <c r="O3164" s="45">
        <f t="shared" si="225"/>
        <v>0.79</v>
      </c>
      <c r="P3164" s="48">
        <f t="shared" si="226"/>
        <v>0.79</v>
      </c>
      <c r="Q3164">
        <v>1.19</v>
      </c>
      <c r="R3164" s="45">
        <v>1.1850000000000001</v>
      </c>
      <c r="S3164" s="48">
        <v>1.1850000000000001</v>
      </c>
      <c r="T3164">
        <v>1.19</v>
      </c>
      <c r="U3164" s="45">
        <f t="shared" si="227"/>
        <v>1.1850000000000001</v>
      </c>
      <c r="V3164" s="48">
        <f t="shared" si="228"/>
        <v>1.1850000000000001</v>
      </c>
      <c r="W3164" t="s">
        <v>1361</v>
      </c>
      <c r="X3164" t="s">
        <v>960</v>
      </c>
    </row>
    <row r="3165" spans="1:24" outlineLevel="2">
      <c r="A3165" t="s">
        <v>2737</v>
      </c>
      <c r="B3165" s="73" t="str">
        <f t="shared" si="229"/>
        <v>1200-EBARA</v>
      </c>
      <c r="D3165">
        <v>1</v>
      </c>
      <c r="E3165" t="s">
        <v>1383</v>
      </c>
      <c r="F3165">
        <v>206.99</v>
      </c>
      <c r="H3165" t="s">
        <v>1382</v>
      </c>
      <c r="I3165">
        <v>138.58000000000001</v>
      </c>
      <c r="J3165">
        <v>1</v>
      </c>
      <c r="K3165">
        <v>138.58000000000001</v>
      </c>
      <c r="L3165" s="45">
        <f>VLOOKUP(H3165,'[1]CALCUL AS et AN'!$A$2:$AU$889,24,FALSE)</f>
        <v>138.58000000000001</v>
      </c>
      <c r="M3165" s="48">
        <f>VLOOKUP(H3165,'[1]CALCUL AS et AN'!$A$2:$AU$889,28,FALSE)</f>
        <v>138.58000000000001</v>
      </c>
      <c r="N3165">
        <v>138.58000000000001</v>
      </c>
      <c r="O3165" s="45">
        <f t="shared" si="225"/>
        <v>138.58000000000001</v>
      </c>
      <c r="P3165" s="48">
        <f t="shared" si="226"/>
        <v>138.58000000000001</v>
      </c>
      <c r="Q3165">
        <v>206.99</v>
      </c>
      <c r="R3165" s="45">
        <f>VLOOKUP(H3165,'[1]CALCUL AS et AN'!$A$2:$AU$889,46,FALSE)</f>
        <v>207.87</v>
      </c>
      <c r="S3165" s="48">
        <f>VLOOKUP(H3165,'[1]CALCUL AS et AN'!$A$2:$AU$889,47,FALSE)</f>
        <v>207.87</v>
      </c>
      <c r="T3165">
        <v>206.99</v>
      </c>
      <c r="U3165" s="45">
        <f t="shared" si="227"/>
        <v>207.87</v>
      </c>
      <c r="V3165" s="48">
        <f t="shared" si="228"/>
        <v>207.87</v>
      </c>
      <c r="W3165" t="s">
        <v>1361</v>
      </c>
      <c r="X3165" t="s">
        <v>951</v>
      </c>
    </row>
    <row r="3166" spans="1:24" outlineLevel="2">
      <c r="A3166" t="s">
        <v>2737</v>
      </c>
      <c r="B3166" s="73" t="str">
        <f t="shared" si="229"/>
        <v>1200-EBARA</v>
      </c>
      <c r="D3166">
        <v>1</v>
      </c>
      <c r="E3166" t="s">
        <v>993</v>
      </c>
      <c r="F3166">
        <v>4.87</v>
      </c>
      <c r="H3166" t="s">
        <v>472</v>
      </c>
      <c r="I3166">
        <v>0.94</v>
      </c>
      <c r="J3166">
        <v>1</v>
      </c>
      <c r="K3166">
        <v>0.94</v>
      </c>
      <c r="L3166" s="45">
        <f>VLOOKUP(H3166,'[1]CALCUL AS et AN'!$A$2:$AU$889,24,FALSE)</f>
        <v>2.1800000000000002</v>
      </c>
      <c r="M3166" s="48">
        <f>VLOOKUP(H3166,'[1]CALCUL AS et AN'!$A$2:$AU$889,28,FALSE)</f>
        <v>0.94</v>
      </c>
      <c r="N3166">
        <v>0.94</v>
      </c>
      <c r="O3166" s="45">
        <f t="shared" si="225"/>
        <v>2.1800000000000002</v>
      </c>
      <c r="P3166" s="48">
        <f t="shared" si="226"/>
        <v>0.94</v>
      </c>
      <c r="Q3166">
        <v>4.87</v>
      </c>
      <c r="R3166" s="45">
        <f>VLOOKUP(H3166,'[1]CALCUL AS et AN'!$A$2:$AU$889,46,FALSE)</f>
        <v>4.9050000000000002</v>
      </c>
      <c r="S3166" s="48">
        <f>VLOOKUP(H3166,'[1]CALCUL AS et AN'!$A$2:$AU$889,47,FALSE)</f>
        <v>2.1149999999999998</v>
      </c>
      <c r="T3166">
        <v>4.87</v>
      </c>
      <c r="U3166" s="45">
        <f t="shared" si="227"/>
        <v>4.9050000000000002</v>
      </c>
      <c r="V3166" s="48">
        <f t="shared" si="228"/>
        <v>2.1149999999999998</v>
      </c>
      <c r="W3166" t="s">
        <v>1361</v>
      </c>
      <c r="X3166" t="s">
        <v>937</v>
      </c>
    </row>
    <row r="3167" spans="1:24" outlineLevel="2">
      <c r="A3167" t="s">
        <v>2737</v>
      </c>
      <c r="B3167" s="73" t="str">
        <f t="shared" si="229"/>
        <v>1200-EBARA</v>
      </c>
      <c r="D3167">
        <v>1</v>
      </c>
      <c r="E3167" t="s">
        <v>2940</v>
      </c>
      <c r="F3167">
        <v>4.9400000000000004</v>
      </c>
      <c r="H3167" t="s">
        <v>474</v>
      </c>
      <c r="I3167">
        <v>2.57</v>
      </c>
      <c r="J3167">
        <v>1</v>
      </c>
      <c r="K3167">
        <v>2.57</v>
      </c>
      <c r="L3167" s="45">
        <f>VLOOKUP(H3167,'[1]CALCUL AS et AN'!$A$2:$AU$889,24,FALSE)</f>
        <v>2.57</v>
      </c>
      <c r="M3167" s="48">
        <f>VLOOKUP(H3167,'[1]CALCUL AS et AN'!$A$2:$AU$889,28,FALSE)</f>
        <v>0.92</v>
      </c>
      <c r="N3167">
        <v>2.57</v>
      </c>
      <c r="O3167" s="45">
        <f t="shared" si="225"/>
        <v>2.57</v>
      </c>
      <c r="P3167" s="48">
        <f t="shared" si="226"/>
        <v>0.92</v>
      </c>
      <c r="Q3167">
        <v>4.9400000000000004</v>
      </c>
      <c r="R3167" s="45">
        <f>VLOOKUP(H3167,'[1]CALCUL AS et AN'!$A$2:$AU$889,46,FALSE)</f>
        <v>5.7824999999999998</v>
      </c>
      <c r="S3167" s="48">
        <f>VLOOKUP(H3167,'[1]CALCUL AS et AN'!$A$2:$AU$889,47,FALSE)</f>
        <v>2.0700000000000003</v>
      </c>
      <c r="T3167">
        <v>4.9400000000000004</v>
      </c>
      <c r="U3167" s="45">
        <f t="shared" si="227"/>
        <v>5.7824999999999998</v>
      </c>
      <c r="V3167" s="48">
        <f t="shared" si="228"/>
        <v>2.0700000000000003</v>
      </c>
      <c r="W3167" t="s">
        <v>1361</v>
      </c>
      <c r="X3167" t="s">
        <v>937</v>
      </c>
    </row>
    <row r="3168" spans="1:24" outlineLevel="2">
      <c r="A3168" t="s">
        <v>2737</v>
      </c>
      <c r="B3168" s="73" t="str">
        <f t="shared" si="229"/>
        <v>1200-EBARA</v>
      </c>
      <c r="D3168">
        <v>0.54</v>
      </c>
      <c r="E3168" t="s">
        <v>2411</v>
      </c>
      <c r="F3168">
        <v>75</v>
      </c>
      <c r="H3168" t="s">
        <v>2410</v>
      </c>
      <c r="I3168">
        <v>50</v>
      </c>
      <c r="J3168">
        <v>1</v>
      </c>
      <c r="K3168">
        <v>50</v>
      </c>
      <c r="L3168" s="45">
        <f>VLOOKUP(H3168,'[1]CALCUL AS et AN'!$A$2:$AU$889,24,FALSE)</f>
        <v>50</v>
      </c>
      <c r="M3168" s="48">
        <f>VLOOKUP(H3168,'[1]CALCUL AS et AN'!$A$2:$AU$889,28,FALSE)</f>
        <v>50</v>
      </c>
      <c r="N3168">
        <v>27</v>
      </c>
      <c r="O3168" s="45">
        <f t="shared" si="225"/>
        <v>27</v>
      </c>
      <c r="P3168" s="48">
        <f t="shared" si="226"/>
        <v>27</v>
      </c>
      <c r="Q3168">
        <v>75</v>
      </c>
      <c r="R3168" s="45">
        <f>VLOOKUP(H3168,'[1]CALCUL AS et AN'!$A$2:$AU$889,46,FALSE)</f>
        <v>75</v>
      </c>
      <c r="S3168" s="48">
        <f>VLOOKUP(H3168,'[1]CALCUL AS et AN'!$A$2:$AU$889,47,FALSE)</f>
        <v>75</v>
      </c>
      <c r="T3168">
        <v>40.5</v>
      </c>
      <c r="U3168" s="45">
        <f t="shared" si="227"/>
        <v>40.5</v>
      </c>
      <c r="V3168" s="48">
        <f t="shared" si="228"/>
        <v>40.5</v>
      </c>
      <c r="W3168" t="s">
        <v>1361</v>
      </c>
      <c r="X3168" t="s">
        <v>951</v>
      </c>
    </row>
    <row r="3169" spans="1:24" outlineLevel="2">
      <c r="A3169" t="s">
        <v>2737</v>
      </c>
      <c r="B3169" s="73" t="str">
        <f t="shared" si="229"/>
        <v>1200-EBARA</v>
      </c>
      <c r="D3169">
        <v>1</v>
      </c>
      <c r="E3169" t="s">
        <v>1517</v>
      </c>
      <c r="F3169">
        <v>5.59</v>
      </c>
      <c r="H3169" t="s">
        <v>1516</v>
      </c>
      <c r="I3169">
        <v>1.99</v>
      </c>
      <c r="J3169">
        <v>0.33</v>
      </c>
      <c r="K3169">
        <v>6.0303030303030303</v>
      </c>
      <c r="L3169" s="45">
        <f>VLOOKUP(H3169,'[1]CALCUL AS et AN'!$A$2:$AU$889,24,FALSE)</f>
        <v>1.9910000000000001</v>
      </c>
      <c r="M3169" s="48">
        <f>VLOOKUP(H3169,'[1]CALCUL AS et AN'!$A$2:$AU$889,28,FALSE)</f>
        <v>2.1579999999999999</v>
      </c>
      <c r="N3169">
        <v>6.0303030303030303</v>
      </c>
      <c r="O3169" s="45">
        <f t="shared" si="225"/>
        <v>1.9910000000000001</v>
      </c>
      <c r="P3169" s="48">
        <f t="shared" si="226"/>
        <v>2.1579999999999999</v>
      </c>
      <c r="Q3169">
        <v>5.59</v>
      </c>
      <c r="R3169" s="45">
        <f>VLOOKUP(H3169,'[1]CALCUL AS et AN'!$A$2:$AU$889,46,FALSE)</f>
        <v>2.6480300000000003</v>
      </c>
      <c r="S3169" s="48">
        <f>VLOOKUP(H3169,'[1]CALCUL AS et AN'!$A$2:$AU$889,47,FALSE)</f>
        <v>2.8701400000000001</v>
      </c>
      <c r="T3169">
        <v>5.59</v>
      </c>
      <c r="U3169" s="45">
        <f t="shared" si="227"/>
        <v>2.6480300000000003</v>
      </c>
      <c r="V3169" s="48">
        <f t="shared" si="228"/>
        <v>2.8701400000000001</v>
      </c>
      <c r="W3169" t="s">
        <v>1361</v>
      </c>
      <c r="X3169" t="s">
        <v>951</v>
      </c>
    </row>
    <row r="3170" spans="1:24" outlineLevel="2">
      <c r="A3170" t="s">
        <v>2737</v>
      </c>
      <c r="B3170" s="73" t="str">
        <f t="shared" si="229"/>
        <v>1200-EBARA</v>
      </c>
      <c r="D3170">
        <v>1</v>
      </c>
      <c r="E3170" t="s">
        <v>1538</v>
      </c>
      <c r="F3170">
        <v>4.3499999999999996</v>
      </c>
      <c r="H3170" t="s">
        <v>1537</v>
      </c>
      <c r="I3170">
        <v>2.9</v>
      </c>
      <c r="J3170">
        <v>1</v>
      </c>
      <c r="K3170">
        <v>2.9</v>
      </c>
      <c r="L3170" s="45">
        <f>VLOOKUP(H3170,'[1]CALCUL AS et AN'!$A$2:$AU$889,24,FALSE)</f>
        <v>2.9</v>
      </c>
      <c r="M3170" s="48">
        <f>VLOOKUP(H3170,'[1]CALCUL AS et AN'!$A$2:$AU$889,28,FALSE)</f>
        <v>2.9</v>
      </c>
      <c r="N3170">
        <v>2.9</v>
      </c>
      <c r="O3170" s="45">
        <f t="shared" si="225"/>
        <v>2.9</v>
      </c>
      <c r="P3170" s="48">
        <f t="shared" si="226"/>
        <v>2.9</v>
      </c>
      <c r="Q3170">
        <v>4.3499999999999996</v>
      </c>
      <c r="R3170" s="45">
        <f>VLOOKUP(H3170,'[1]CALCUL AS et AN'!$A$2:$AU$889,46,FALSE)</f>
        <v>4.3499999999999996</v>
      </c>
      <c r="S3170" s="48">
        <f>VLOOKUP(H3170,'[1]CALCUL AS et AN'!$A$2:$AU$889,47,FALSE)</f>
        <v>4.3499999999999996</v>
      </c>
      <c r="T3170">
        <v>4.3499999999999996</v>
      </c>
      <c r="U3170" s="45">
        <f t="shared" si="227"/>
        <v>4.3499999999999996</v>
      </c>
      <c r="V3170" s="48">
        <f t="shared" si="228"/>
        <v>4.3499999999999996</v>
      </c>
      <c r="W3170" t="s">
        <v>1361</v>
      </c>
      <c r="X3170" t="s">
        <v>951</v>
      </c>
    </row>
    <row r="3171" spans="1:24" outlineLevel="2">
      <c r="A3171" t="s">
        <v>2737</v>
      </c>
      <c r="B3171" s="73" t="str">
        <f t="shared" si="229"/>
        <v>1200-EBARA</v>
      </c>
      <c r="D3171">
        <v>1</v>
      </c>
      <c r="E3171" t="s">
        <v>1826</v>
      </c>
      <c r="F3171">
        <v>6.93</v>
      </c>
      <c r="H3171" t="s">
        <v>1825</v>
      </c>
      <c r="I3171">
        <v>5.89</v>
      </c>
      <c r="J3171">
        <v>1</v>
      </c>
      <c r="K3171">
        <v>5.89</v>
      </c>
      <c r="L3171" s="45">
        <f>VLOOKUP(H3171,'[1]CALCUL AS et AN'!$A$2:$AU$889,24,FALSE)</f>
        <v>5.5890000000000004</v>
      </c>
      <c r="M3171" s="48">
        <f>VLOOKUP(H3171,'[1]CALCUL AS et AN'!$A$2:$AU$889,28,FALSE)</f>
        <v>5.79</v>
      </c>
      <c r="N3171">
        <v>5.89</v>
      </c>
      <c r="O3171" s="45">
        <f t="shared" si="225"/>
        <v>5.5890000000000004</v>
      </c>
      <c r="P3171" s="48">
        <f t="shared" si="226"/>
        <v>5.79</v>
      </c>
      <c r="Q3171">
        <v>8.84</v>
      </c>
      <c r="R3171" s="45">
        <f>VLOOKUP(H3171,'[1]CALCUL AS et AN'!$A$2:$AU$889,46,FALSE)</f>
        <v>6.9862500000000001</v>
      </c>
      <c r="S3171" s="48">
        <f>VLOOKUP(H3171,'[1]CALCUL AS et AN'!$A$2:$AU$889,47,FALSE)</f>
        <v>7.2374999999999998</v>
      </c>
      <c r="T3171">
        <v>8.84</v>
      </c>
      <c r="U3171" s="45">
        <f t="shared" si="227"/>
        <v>6.9862500000000001</v>
      </c>
      <c r="V3171" s="48">
        <f t="shared" si="228"/>
        <v>7.2374999999999998</v>
      </c>
      <c r="W3171" t="s">
        <v>1361</v>
      </c>
      <c r="X3171" t="s">
        <v>951</v>
      </c>
    </row>
    <row r="3172" spans="1:24" outlineLevel="2">
      <c r="A3172" t="s">
        <v>2737</v>
      </c>
      <c r="B3172" s="73" t="str">
        <f t="shared" si="229"/>
        <v>1200-EBARA</v>
      </c>
      <c r="D3172">
        <v>1</v>
      </c>
      <c r="E3172" t="s">
        <v>1524</v>
      </c>
      <c r="F3172">
        <v>8.51</v>
      </c>
      <c r="H3172" t="s">
        <v>1523</v>
      </c>
      <c r="I3172">
        <v>7.02</v>
      </c>
      <c r="J3172">
        <v>1</v>
      </c>
      <c r="K3172">
        <v>7.02</v>
      </c>
      <c r="L3172" s="45">
        <f>VLOOKUP(H3172,'[1]CALCUL AS et AN'!$A$2:$AU$889,24,FALSE)</f>
        <v>7.0179999999999998</v>
      </c>
      <c r="M3172" s="48">
        <f>VLOOKUP(H3172,'[1]CALCUL AS et AN'!$A$2:$AU$889,28,FALSE)</f>
        <v>7.0179999999999998</v>
      </c>
      <c r="N3172">
        <v>7.02</v>
      </c>
      <c r="O3172" s="45">
        <f t="shared" si="225"/>
        <v>7.0179999999999998</v>
      </c>
      <c r="P3172" s="48">
        <f t="shared" si="226"/>
        <v>7.0179999999999998</v>
      </c>
      <c r="Q3172">
        <v>8.51</v>
      </c>
      <c r="R3172" s="45">
        <f>VLOOKUP(H3172,'[1]CALCUL AS et AN'!$A$2:$AU$889,46,FALSE)</f>
        <v>8.7724999999999991</v>
      </c>
      <c r="S3172" s="48">
        <f>VLOOKUP(H3172,'[1]CALCUL AS et AN'!$A$2:$AU$889,47,FALSE)</f>
        <v>8.7724999999999991</v>
      </c>
      <c r="T3172">
        <v>8.51</v>
      </c>
      <c r="U3172" s="45">
        <f t="shared" si="227"/>
        <v>8.7724999999999991</v>
      </c>
      <c r="V3172" s="48">
        <f t="shared" si="228"/>
        <v>8.7724999999999991</v>
      </c>
      <c r="W3172" t="s">
        <v>1361</v>
      </c>
      <c r="X3172" t="s">
        <v>951</v>
      </c>
    </row>
    <row r="3173" spans="1:24" outlineLevel="2">
      <c r="A3173" t="s">
        <v>2737</v>
      </c>
      <c r="B3173" s="73" t="str">
        <f t="shared" si="229"/>
        <v>1200-EBARA</v>
      </c>
      <c r="D3173">
        <v>1</v>
      </c>
      <c r="E3173" t="s">
        <v>2467</v>
      </c>
      <c r="F3173">
        <v>0.90200000000000002</v>
      </c>
      <c r="H3173" t="s">
        <v>2466</v>
      </c>
      <c r="I3173">
        <v>0.6</v>
      </c>
      <c r="J3173">
        <v>1</v>
      </c>
      <c r="K3173">
        <v>0.6</v>
      </c>
      <c r="L3173" s="45">
        <f>VLOOKUP(H3173,'[1]CALCUL AS et AN'!$A$2:$AU$889,24,FALSE)</f>
        <v>0.60099999999999998</v>
      </c>
      <c r="M3173" s="48">
        <f>VLOOKUP(H3173,'[1]CALCUL AS et AN'!$A$2:$AU$889,28,FALSE)</f>
        <v>0.60099999999999998</v>
      </c>
      <c r="N3173">
        <v>0.6</v>
      </c>
      <c r="O3173" s="45">
        <f t="shared" ref="O3173:O3240" si="230">D3173*L3173</f>
        <v>0.60099999999999998</v>
      </c>
      <c r="P3173" s="48">
        <f t="shared" ref="P3173:P3240" si="231">D3173*M3173</f>
        <v>0.60099999999999998</v>
      </c>
      <c r="Q3173">
        <v>0.90200000000000002</v>
      </c>
      <c r="R3173" s="45">
        <f>VLOOKUP(H3173,'[1]CALCUL AS et AN'!$A$2:$AU$889,46,FALSE)</f>
        <v>0.90149999999999997</v>
      </c>
      <c r="S3173" s="48">
        <f>VLOOKUP(H3173,'[1]CALCUL AS et AN'!$A$2:$AU$889,47,FALSE)</f>
        <v>0.90149999999999997</v>
      </c>
      <c r="T3173">
        <v>0.90200000000000002</v>
      </c>
      <c r="U3173" s="45">
        <f t="shared" ref="U3173:U3240" si="232">R3173*D3173</f>
        <v>0.90149999999999997</v>
      </c>
      <c r="V3173" s="48">
        <f t="shared" ref="V3173:V3240" si="233">S3173*D3173</f>
        <v>0.90149999999999997</v>
      </c>
      <c r="W3173" t="s">
        <v>1361</v>
      </c>
      <c r="X3173" t="s">
        <v>951</v>
      </c>
    </row>
    <row r="3174" spans="1:24" outlineLevel="2">
      <c r="A3174" t="s">
        <v>2737</v>
      </c>
      <c r="B3174" s="73" t="str">
        <f t="shared" si="229"/>
        <v>1200-EBARA</v>
      </c>
      <c r="D3174">
        <v>1</v>
      </c>
      <c r="E3174" t="s">
        <v>2471</v>
      </c>
      <c r="F3174">
        <v>0.08</v>
      </c>
      <c r="H3174" t="s">
        <v>2470</v>
      </c>
      <c r="I3174">
        <v>7.0000000000000007E-2</v>
      </c>
      <c r="J3174">
        <v>1</v>
      </c>
      <c r="K3174">
        <v>7.0000000000000007E-2</v>
      </c>
      <c r="L3174" s="45">
        <f>VLOOKUP(H3174,'[1]CALCUL AS et AN'!$A$2:$AU$889,24,FALSE)</f>
        <v>7.1999999999999995E-2</v>
      </c>
      <c r="M3174" s="48">
        <f>VLOOKUP(H3174,'[1]CALCUL AS et AN'!$A$2:$AU$889,28,FALSE)</f>
        <v>7.1999999999999995E-2</v>
      </c>
      <c r="N3174">
        <v>7.0000000000000007E-2</v>
      </c>
      <c r="O3174" s="45">
        <f t="shared" si="230"/>
        <v>7.1999999999999995E-2</v>
      </c>
      <c r="P3174" s="48">
        <f t="shared" si="231"/>
        <v>7.1999999999999995E-2</v>
      </c>
      <c r="Q3174">
        <v>0.08</v>
      </c>
      <c r="R3174" s="45">
        <f>VLOOKUP(H3174,'[1]CALCUL AS et AN'!$A$2:$AU$889,46,FALSE)</f>
        <v>0.10799999999999998</v>
      </c>
      <c r="S3174" s="48">
        <f>VLOOKUP(H3174,'[1]CALCUL AS et AN'!$A$2:$AU$889,47,FALSE)</f>
        <v>0.10799999999999998</v>
      </c>
      <c r="T3174">
        <v>0.08</v>
      </c>
      <c r="U3174" s="45">
        <f t="shared" si="232"/>
        <v>0.10799999999999998</v>
      </c>
      <c r="V3174" s="48">
        <f t="shared" si="233"/>
        <v>0.10799999999999998</v>
      </c>
      <c r="W3174" t="s">
        <v>1361</v>
      </c>
      <c r="X3174" t="s">
        <v>951</v>
      </c>
    </row>
    <row r="3175" spans="1:24" outlineLevel="2">
      <c r="A3175" t="s">
        <v>2737</v>
      </c>
      <c r="B3175" s="73" t="str">
        <f t="shared" si="229"/>
        <v>1200-EBARA</v>
      </c>
      <c r="D3175">
        <v>1</v>
      </c>
      <c r="E3175" t="s">
        <v>2044</v>
      </c>
      <c r="F3175">
        <v>1.57</v>
      </c>
      <c r="H3175">
        <v>9600000618</v>
      </c>
      <c r="I3175">
        <v>0.8</v>
      </c>
      <c r="J3175">
        <v>1</v>
      </c>
      <c r="K3175">
        <v>0.8</v>
      </c>
      <c r="L3175" s="45">
        <f>VLOOKUP(H3175,'[1]CALCUL AS et AN'!$A$2:$AU$889,24,FALSE)</f>
        <v>0.80289999999999995</v>
      </c>
      <c r="M3175" s="48">
        <f>VLOOKUP(H3175,'[1]CALCUL AS et AN'!$A$2:$AU$889,28,FALSE)</f>
        <v>0.80289999999999995</v>
      </c>
      <c r="N3175">
        <v>0.8</v>
      </c>
      <c r="O3175" s="45">
        <f t="shared" si="230"/>
        <v>0.80289999999999995</v>
      </c>
      <c r="P3175" s="48">
        <f t="shared" si="231"/>
        <v>0.80289999999999995</v>
      </c>
      <c r="Q3175">
        <v>1.57</v>
      </c>
      <c r="R3175" s="45">
        <f>VLOOKUP(H3175,'[1]CALCUL AS et AN'!$A$2:$AU$889,46,FALSE)</f>
        <v>1.6057999999999999</v>
      </c>
      <c r="S3175" s="48">
        <f>VLOOKUP(H3175,'[1]CALCUL AS et AN'!$A$2:$AU$889,47,FALSE)</f>
        <v>1.6057999999999999</v>
      </c>
      <c r="T3175">
        <v>1.57</v>
      </c>
      <c r="U3175" s="45">
        <f t="shared" si="232"/>
        <v>1.6057999999999999</v>
      </c>
      <c r="V3175" s="48">
        <f t="shared" si="233"/>
        <v>1.6057999999999999</v>
      </c>
      <c r="W3175" t="s">
        <v>1361</v>
      </c>
      <c r="X3175" t="s">
        <v>951</v>
      </c>
    </row>
    <row r="3176" spans="1:24" outlineLevel="1">
      <c r="A3176" s="73" t="s">
        <v>3294</v>
      </c>
      <c r="B3176" s="73" t="str">
        <f t="shared" si="229"/>
        <v>ECSPR-1200-EBARA</v>
      </c>
      <c r="N3176">
        <f>SUBTOTAL(9,N3161:N3175)</f>
        <v>208.10030303030302</v>
      </c>
      <c r="O3176" s="45">
        <f>SUBTOTAL(9,O3161:O3175)</f>
        <v>205.01090000000002</v>
      </c>
      <c r="P3176" s="48">
        <f>SUBTOTAL(9,P3161:P3175)</f>
        <v>202.53789999999998</v>
      </c>
      <c r="T3176">
        <f>SUBTOTAL(9,T3161:T3175)</f>
        <v>311.48199999999991</v>
      </c>
      <c r="U3176" s="45">
        <f>SUBTOTAL(9,U3161:U3175)</f>
        <v>307.86682999999999</v>
      </c>
      <c r="V3176" s="48">
        <f>SUBTOTAL(9,V3161:V3175)</f>
        <v>301.89893999999998</v>
      </c>
    </row>
    <row r="3177" spans="1:24" outlineLevel="2">
      <c r="A3177" t="s">
        <v>2739</v>
      </c>
      <c r="B3177" s="73" t="str">
        <f t="shared" si="229"/>
        <v>1500-EBARA</v>
      </c>
      <c r="D3177">
        <v>1</v>
      </c>
      <c r="E3177" t="s">
        <v>1544</v>
      </c>
      <c r="F3177">
        <v>2.2400000000000002</v>
      </c>
      <c r="H3177">
        <v>101007</v>
      </c>
      <c r="I3177">
        <v>1.5</v>
      </c>
      <c r="J3177">
        <v>1</v>
      </c>
      <c r="K3177">
        <v>1.5</v>
      </c>
      <c r="L3177" s="45">
        <f>VLOOKUP(H3177,'[1]CALCUL AS et AN'!$A$2:$AU$889,24,FALSE)</f>
        <v>1.5</v>
      </c>
      <c r="M3177" s="48">
        <f>VLOOKUP(H3177,'[1]CALCUL AS et AN'!$A$2:$AU$889,28,FALSE)</f>
        <v>1.5</v>
      </c>
      <c r="N3177">
        <v>1.5</v>
      </c>
      <c r="O3177" s="45">
        <f t="shared" si="230"/>
        <v>1.5</v>
      </c>
      <c r="P3177" s="48">
        <f t="shared" si="231"/>
        <v>1.5</v>
      </c>
      <c r="Q3177">
        <v>2.2400000000000002</v>
      </c>
      <c r="R3177" s="45">
        <f>VLOOKUP(H3177,'[1]CALCUL AS et AN'!$A$2:$AU$889,46,FALSE)</f>
        <v>2.25</v>
      </c>
      <c r="S3177" s="48">
        <f>VLOOKUP(H3177,'[1]CALCUL AS et AN'!$A$2:$AU$889,47,FALSE)</f>
        <v>2.25</v>
      </c>
      <c r="T3177">
        <v>2.2400000000000002</v>
      </c>
      <c r="U3177" s="45">
        <f t="shared" si="232"/>
        <v>2.25</v>
      </c>
      <c r="V3177" s="48">
        <f t="shared" si="233"/>
        <v>2.25</v>
      </c>
      <c r="W3177" t="s">
        <v>1361</v>
      </c>
      <c r="X3177" t="s">
        <v>951</v>
      </c>
    </row>
    <row r="3178" spans="1:24" outlineLevel="2">
      <c r="A3178" t="s">
        <v>2739</v>
      </c>
      <c r="B3178" s="73" t="str">
        <f t="shared" si="229"/>
        <v>1500-EBARA</v>
      </c>
      <c r="D3178">
        <v>1</v>
      </c>
      <c r="E3178" t="s">
        <v>1421</v>
      </c>
      <c r="F3178">
        <v>20.309999999999999</v>
      </c>
      <c r="H3178">
        <v>1510041</v>
      </c>
      <c r="I3178">
        <v>12.92</v>
      </c>
      <c r="J3178">
        <v>1</v>
      </c>
      <c r="K3178">
        <v>12.92</v>
      </c>
      <c r="L3178" s="45">
        <f>VLOOKUP(H3178,'[1]CALCUL AS et AN'!$A$2:$AU$889,24,FALSE)</f>
        <v>12.923999999999999</v>
      </c>
      <c r="M3178" s="48">
        <f>VLOOKUP(H3178,'[1]CALCUL AS et AN'!$A$2:$AU$889,28,FALSE)</f>
        <v>12.923999999999999</v>
      </c>
      <c r="N3178">
        <v>12.92</v>
      </c>
      <c r="O3178" s="45">
        <f t="shared" si="230"/>
        <v>12.923999999999999</v>
      </c>
      <c r="P3178" s="48">
        <f t="shared" si="231"/>
        <v>12.923999999999999</v>
      </c>
      <c r="Q3178">
        <v>20.309999999999999</v>
      </c>
      <c r="R3178" s="45">
        <f>VLOOKUP(H3178,'[1]CALCUL AS et AN'!$A$2:$AU$889,46,FALSE)</f>
        <v>19.385999999999999</v>
      </c>
      <c r="S3178" s="48">
        <f>VLOOKUP(H3178,'[1]CALCUL AS et AN'!$A$2:$AU$889,47,FALSE)</f>
        <v>19.385999999999999</v>
      </c>
      <c r="T3178">
        <v>20.309999999999999</v>
      </c>
      <c r="U3178" s="45">
        <f t="shared" si="232"/>
        <v>19.385999999999999</v>
      </c>
      <c r="V3178" s="48">
        <f t="shared" si="233"/>
        <v>19.385999999999999</v>
      </c>
      <c r="W3178" t="s">
        <v>1361</v>
      </c>
      <c r="X3178" t="s">
        <v>951</v>
      </c>
    </row>
    <row r="3179" spans="1:24" outlineLevel="2">
      <c r="A3179" t="s">
        <v>2739</v>
      </c>
      <c r="B3179" s="73" t="str">
        <f t="shared" si="229"/>
        <v>1500-EBARA</v>
      </c>
      <c r="D3179">
        <v>1</v>
      </c>
      <c r="E3179" t="s">
        <v>1572</v>
      </c>
      <c r="F3179">
        <v>0.6</v>
      </c>
      <c r="H3179" t="s">
        <v>588</v>
      </c>
      <c r="I3179">
        <v>0.49</v>
      </c>
      <c r="J3179">
        <v>1</v>
      </c>
      <c r="K3179">
        <v>0.49</v>
      </c>
      <c r="L3179" s="45">
        <f>VLOOKUP(H3179,'[1]CALCUL AS et AN'!$A$2:$AU$889,24,FALSE)</f>
        <v>0.49299999999999999</v>
      </c>
      <c r="M3179" s="48">
        <f>VLOOKUP(H3179,'[1]CALCUL AS et AN'!$A$2:$AU$889,28,FALSE)</f>
        <v>0.54200000000000004</v>
      </c>
      <c r="N3179">
        <v>0.49</v>
      </c>
      <c r="O3179" s="45">
        <f t="shared" si="230"/>
        <v>0.49299999999999999</v>
      </c>
      <c r="P3179" s="48">
        <f t="shared" si="231"/>
        <v>0.54200000000000004</v>
      </c>
      <c r="Q3179">
        <v>0.6</v>
      </c>
      <c r="R3179" s="45">
        <f>VLOOKUP(H3179,'[1]CALCUL AS et AN'!$A$2:$AU$889,46,FALSE)</f>
        <v>0.61624999999999996</v>
      </c>
      <c r="S3179" s="48">
        <f>VLOOKUP(H3179,'[1]CALCUL AS et AN'!$A$2:$AU$889,47,FALSE)</f>
        <v>0.67749999999999999</v>
      </c>
      <c r="T3179">
        <v>0.6</v>
      </c>
      <c r="U3179" s="45">
        <f t="shared" si="232"/>
        <v>0.61624999999999996</v>
      </c>
      <c r="V3179" s="48">
        <f t="shared" si="233"/>
        <v>0.67749999999999999</v>
      </c>
      <c r="W3179" t="s">
        <v>1361</v>
      </c>
      <c r="X3179" t="s">
        <v>937</v>
      </c>
    </row>
    <row r="3180" spans="1:24" outlineLevel="2">
      <c r="A3180" t="s">
        <v>2739</v>
      </c>
      <c r="B3180" s="73" t="str">
        <f t="shared" si="229"/>
        <v>1500-EBARA</v>
      </c>
      <c r="D3180">
        <v>1</v>
      </c>
      <c r="E3180" t="s">
        <v>1581</v>
      </c>
      <c r="F3180">
        <v>1.19</v>
      </c>
      <c r="H3180" t="s">
        <v>1580</v>
      </c>
      <c r="I3180">
        <v>0.79</v>
      </c>
      <c r="J3180">
        <v>1</v>
      </c>
      <c r="K3180">
        <v>0.79</v>
      </c>
      <c r="L3180" s="45">
        <v>0.79</v>
      </c>
      <c r="M3180" s="48">
        <v>0.79</v>
      </c>
      <c r="N3180">
        <v>0.79</v>
      </c>
      <c r="O3180" s="45">
        <f t="shared" si="230"/>
        <v>0.79</v>
      </c>
      <c r="P3180" s="48">
        <f t="shared" si="231"/>
        <v>0.79</v>
      </c>
      <c r="Q3180">
        <v>1.19</v>
      </c>
      <c r="R3180" s="45">
        <v>1.1850000000000001</v>
      </c>
      <c r="S3180" s="48">
        <v>1.1850000000000001</v>
      </c>
      <c r="T3180">
        <v>1.19</v>
      </c>
      <c r="U3180" s="45">
        <f t="shared" si="232"/>
        <v>1.1850000000000001</v>
      </c>
      <c r="V3180" s="48">
        <f t="shared" si="233"/>
        <v>1.1850000000000001</v>
      </c>
      <c r="W3180" t="s">
        <v>1361</v>
      </c>
      <c r="X3180" t="s">
        <v>960</v>
      </c>
    </row>
    <row r="3181" spans="1:24" outlineLevel="2">
      <c r="A3181" t="s">
        <v>2739</v>
      </c>
      <c r="B3181" s="73" t="str">
        <f t="shared" si="229"/>
        <v>1500-EBARA</v>
      </c>
      <c r="D3181">
        <v>1</v>
      </c>
      <c r="E3181" t="s">
        <v>1383</v>
      </c>
      <c r="F3181">
        <v>206.99</v>
      </c>
      <c r="H3181" t="s">
        <v>1382</v>
      </c>
      <c r="I3181">
        <v>138.58000000000001</v>
      </c>
      <c r="J3181">
        <v>1</v>
      </c>
      <c r="K3181">
        <v>138.58000000000001</v>
      </c>
      <c r="L3181" s="45">
        <f>VLOOKUP(H3181,'[1]CALCUL AS et AN'!$A$2:$AU$889,24,FALSE)</f>
        <v>138.58000000000001</v>
      </c>
      <c r="M3181" s="48">
        <f>VLOOKUP(H3181,'[1]CALCUL AS et AN'!$A$2:$AU$889,28,FALSE)</f>
        <v>138.58000000000001</v>
      </c>
      <c r="N3181">
        <v>138.58000000000001</v>
      </c>
      <c r="O3181" s="45">
        <f t="shared" si="230"/>
        <v>138.58000000000001</v>
      </c>
      <c r="P3181" s="48">
        <f t="shared" si="231"/>
        <v>138.58000000000001</v>
      </c>
      <c r="Q3181">
        <v>206.99</v>
      </c>
      <c r="R3181" s="45">
        <f>VLOOKUP(H3181,'[1]CALCUL AS et AN'!$A$2:$AU$889,46,FALSE)</f>
        <v>207.87</v>
      </c>
      <c r="S3181" s="48">
        <f>VLOOKUP(H3181,'[1]CALCUL AS et AN'!$A$2:$AU$889,47,FALSE)</f>
        <v>207.87</v>
      </c>
      <c r="T3181">
        <v>206.99</v>
      </c>
      <c r="U3181" s="45">
        <f t="shared" si="232"/>
        <v>207.87</v>
      </c>
      <c r="V3181" s="48">
        <f t="shared" si="233"/>
        <v>207.87</v>
      </c>
      <c r="W3181" t="s">
        <v>1361</v>
      </c>
      <c r="X3181" t="s">
        <v>951</v>
      </c>
    </row>
    <row r="3182" spans="1:24" outlineLevel="2">
      <c r="A3182" t="s">
        <v>2739</v>
      </c>
      <c r="B3182" s="73" t="str">
        <f t="shared" si="229"/>
        <v>1500-EBARA</v>
      </c>
      <c r="D3182">
        <v>1</v>
      </c>
      <c r="E3182" t="s">
        <v>993</v>
      </c>
      <c r="F3182">
        <v>4.87</v>
      </c>
      <c r="H3182" t="s">
        <v>472</v>
      </c>
      <c r="I3182">
        <v>0.94</v>
      </c>
      <c r="J3182">
        <v>1</v>
      </c>
      <c r="K3182">
        <v>0.94</v>
      </c>
      <c r="L3182" s="45">
        <f>VLOOKUP(H3182,'[1]CALCUL AS et AN'!$A$2:$AU$889,24,FALSE)</f>
        <v>2.1800000000000002</v>
      </c>
      <c r="M3182" s="48">
        <f>VLOOKUP(H3182,'[1]CALCUL AS et AN'!$A$2:$AU$889,28,FALSE)</f>
        <v>0.94</v>
      </c>
      <c r="N3182">
        <v>0.94</v>
      </c>
      <c r="O3182" s="45">
        <f t="shared" si="230"/>
        <v>2.1800000000000002</v>
      </c>
      <c r="P3182" s="48">
        <f t="shared" si="231"/>
        <v>0.94</v>
      </c>
      <c r="Q3182">
        <v>4.87</v>
      </c>
      <c r="R3182" s="45">
        <f>VLOOKUP(H3182,'[1]CALCUL AS et AN'!$A$2:$AU$889,46,FALSE)</f>
        <v>4.9050000000000002</v>
      </c>
      <c r="S3182" s="48">
        <f>VLOOKUP(H3182,'[1]CALCUL AS et AN'!$A$2:$AU$889,47,FALSE)</f>
        <v>2.1149999999999998</v>
      </c>
      <c r="T3182">
        <v>4.87</v>
      </c>
      <c r="U3182" s="45">
        <f t="shared" si="232"/>
        <v>4.9050000000000002</v>
      </c>
      <c r="V3182" s="48">
        <f t="shared" si="233"/>
        <v>2.1149999999999998</v>
      </c>
      <c r="W3182" t="s">
        <v>1361</v>
      </c>
      <c r="X3182" t="s">
        <v>937</v>
      </c>
    </row>
    <row r="3183" spans="1:24" outlineLevel="2">
      <c r="A3183" t="s">
        <v>2739</v>
      </c>
      <c r="B3183" s="73" t="str">
        <f t="shared" si="229"/>
        <v>1500-EBARA</v>
      </c>
      <c r="D3183">
        <v>1</v>
      </c>
      <c r="E3183" t="s">
        <v>2940</v>
      </c>
      <c r="F3183">
        <v>4.9400000000000004</v>
      </c>
      <c r="H3183" t="s">
        <v>474</v>
      </c>
      <c r="I3183">
        <v>2.57</v>
      </c>
      <c r="J3183">
        <v>1</v>
      </c>
      <c r="K3183">
        <v>2.57</v>
      </c>
      <c r="L3183" s="45">
        <f>VLOOKUP(H3183,'[1]CALCUL AS et AN'!$A$2:$AU$889,24,FALSE)</f>
        <v>2.57</v>
      </c>
      <c r="M3183" s="48">
        <f>VLOOKUP(H3183,'[1]CALCUL AS et AN'!$A$2:$AU$889,28,FALSE)</f>
        <v>0.92</v>
      </c>
      <c r="N3183">
        <v>2.57</v>
      </c>
      <c r="O3183" s="45">
        <f t="shared" si="230"/>
        <v>2.57</v>
      </c>
      <c r="P3183" s="48">
        <f t="shared" si="231"/>
        <v>0.92</v>
      </c>
      <c r="Q3183">
        <v>4.9400000000000004</v>
      </c>
      <c r="R3183" s="45">
        <f>VLOOKUP(H3183,'[1]CALCUL AS et AN'!$A$2:$AU$889,46,FALSE)</f>
        <v>5.7824999999999998</v>
      </c>
      <c r="S3183" s="48">
        <f>VLOOKUP(H3183,'[1]CALCUL AS et AN'!$A$2:$AU$889,47,FALSE)</f>
        <v>2.0700000000000003</v>
      </c>
      <c r="T3183">
        <v>4.9400000000000004</v>
      </c>
      <c r="U3183" s="45">
        <f t="shared" si="232"/>
        <v>5.7824999999999998</v>
      </c>
      <c r="V3183" s="48">
        <f t="shared" si="233"/>
        <v>2.0700000000000003</v>
      </c>
      <c r="W3183" t="s">
        <v>1361</v>
      </c>
      <c r="X3183" t="s">
        <v>937</v>
      </c>
    </row>
    <row r="3184" spans="1:24" outlineLevel="2">
      <c r="A3184" t="s">
        <v>2739</v>
      </c>
      <c r="B3184" s="73" t="str">
        <f t="shared" si="229"/>
        <v>1500-EBARA</v>
      </c>
      <c r="D3184">
        <v>0.84</v>
      </c>
      <c r="E3184" t="s">
        <v>2411</v>
      </c>
      <c r="F3184">
        <v>75</v>
      </c>
      <c r="H3184" t="s">
        <v>2410</v>
      </c>
      <c r="I3184">
        <v>50</v>
      </c>
      <c r="J3184">
        <v>1</v>
      </c>
      <c r="K3184">
        <v>50</v>
      </c>
      <c r="L3184" s="45">
        <f>VLOOKUP(H3184,'[1]CALCUL AS et AN'!$A$2:$AU$889,24,FALSE)</f>
        <v>50</v>
      </c>
      <c r="M3184" s="48">
        <f>VLOOKUP(H3184,'[1]CALCUL AS et AN'!$A$2:$AU$889,28,FALSE)</f>
        <v>50</v>
      </c>
      <c r="N3184">
        <v>42</v>
      </c>
      <c r="O3184" s="45">
        <f t="shared" si="230"/>
        <v>42</v>
      </c>
      <c r="P3184" s="48">
        <f t="shared" si="231"/>
        <v>42</v>
      </c>
      <c r="Q3184">
        <v>75</v>
      </c>
      <c r="R3184" s="45">
        <f>VLOOKUP(H3184,'[1]CALCUL AS et AN'!$A$2:$AU$889,46,FALSE)</f>
        <v>75</v>
      </c>
      <c r="S3184" s="48">
        <f>VLOOKUP(H3184,'[1]CALCUL AS et AN'!$A$2:$AU$889,47,FALSE)</f>
        <v>75</v>
      </c>
      <c r="T3184">
        <v>63</v>
      </c>
      <c r="U3184" s="45">
        <f t="shared" si="232"/>
        <v>63</v>
      </c>
      <c r="V3184" s="48">
        <f t="shared" si="233"/>
        <v>63</v>
      </c>
      <c r="W3184" t="s">
        <v>1361</v>
      </c>
      <c r="X3184" t="s">
        <v>951</v>
      </c>
    </row>
    <row r="3185" spans="1:24" outlineLevel="2">
      <c r="A3185" t="s">
        <v>2739</v>
      </c>
      <c r="B3185" s="73" t="str">
        <f t="shared" si="229"/>
        <v>1500-EBARA</v>
      </c>
      <c r="D3185">
        <v>1.3</v>
      </c>
      <c r="E3185" t="s">
        <v>1517</v>
      </c>
      <c r="F3185">
        <v>5.59</v>
      </c>
      <c r="H3185" t="s">
        <v>1516</v>
      </c>
      <c r="I3185">
        <v>1.99</v>
      </c>
      <c r="J3185">
        <v>0.33</v>
      </c>
      <c r="K3185">
        <v>6.0303030303030303</v>
      </c>
      <c r="L3185" s="45">
        <f>VLOOKUP(H3185,'[1]CALCUL AS et AN'!$A$2:$AU$889,24,FALSE)</f>
        <v>1.9910000000000001</v>
      </c>
      <c r="M3185" s="48">
        <f>VLOOKUP(H3185,'[1]CALCUL AS et AN'!$A$2:$AU$889,28,FALSE)</f>
        <v>2.1579999999999999</v>
      </c>
      <c r="N3185">
        <v>7.8393939393939398</v>
      </c>
      <c r="O3185" s="45">
        <f t="shared" si="230"/>
        <v>2.5883000000000003</v>
      </c>
      <c r="P3185" s="48">
        <f t="shared" si="231"/>
        <v>2.8054000000000001</v>
      </c>
      <c r="Q3185">
        <v>5.59</v>
      </c>
      <c r="R3185" s="45">
        <f>VLOOKUP(H3185,'[1]CALCUL AS et AN'!$A$2:$AU$889,46,FALSE)</f>
        <v>2.6480300000000003</v>
      </c>
      <c r="S3185" s="48">
        <f>VLOOKUP(H3185,'[1]CALCUL AS et AN'!$A$2:$AU$889,47,FALSE)</f>
        <v>2.8701400000000001</v>
      </c>
      <c r="T3185">
        <v>7.2670000000000003</v>
      </c>
      <c r="U3185" s="45">
        <f t="shared" si="232"/>
        <v>3.4424390000000007</v>
      </c>
      <c r="V3185" s="48">
        <f t="shared" si="233"/>
        <v>3.7311820000000004</v>
      </c>
      <c r="W3185" t="s">
        <v>1361</v>
      </c>
      <c r="X3185" t="s">
        <v>951</v>
      </c>
    </row>
    <row r="3186" spans="1:24" outlineLevel="2">
      <c r="A3186" t="s">
        <v>2739</v>
      </c>
      <c r="B3186" s="73" t="str">
        <f t="shared" si="229"/>
        <v>1500-EBARA</v>
      </c>
      <c r="D3186">
        <v>1.3</v>
      </c>
      <c r="E3186" t="s">
        <v>1538</v>
      </c>
      <c r="F3186">
        <v>4.3499999999999996</v>
      </c>
      <c r="H3186" t="s">
        <v>1537</v>
      </c>
      <c r="I3186">
        <v>2.9</v>
      </c>
      <c r="J3186">
        <v>1</v>
      </c>
      <c r="K3186">
        <v>2.9</v>
      </c>
      <c r="L3186" s="45">
        <f>VLOOKUP(H3186,'[1]CALCUL AS et AN'!$A$2:$AU$889,24,FALSE)</f>
        <v>2.9</v>
      </c>
      <c r="M3186" s="48">
        <f>VLOOKUP(H3186,'[1]CALCUL AS et AN'!$A$2:$AU$889,28,FALSE)</f>
        <v>2.9</v>
      </c>
      <c r="N3186">
        <v>3.77</v>
      </c>
      <c r="O3186" s="45">
        <f t="shared" si="230"/>
        <v>3.77</v>
      </c>
      <c r="P3186" s="48">
        <f t="shared" si="231"/>
        <v>3.77</v>
      </c>
      <c r="Q3186">
        <v>4.3499999999999996</v>
      </c>
      <c r="R3186" s="45">
        <f>VLOOKUP(H3186,'[1]CALCUL AS et AN'!$A$2:$AU$889,46,FALSE)</f>
        <v>4.3499999999999996</v>
      </c>
      <c r="S3186" s="48">
        <f>VLOOKUP(H3186,'[1]CALCUL AS et AN'!$A$2:$AU$889,47,FALSE)</f>
        <v>4.3499999999999996</v>
      </c>
      <c r="T3186">
        <v>5.6549999999999994</v>
      </c>
      <c r="U3186" s="45">
        <f t="shared" si="232"/>
        <v>5.6549999999999994</v>
      </c>
      <c r="V3186" s="48">
        <f t="shared" si="233"/>
        <v>5.6549999999999994</v>
      </c>
      <c r="W3186" t="s">
        <v>1361</v>
      </c>
      <c r="X3186" t="s">
        <v>951</v>
      </c>
    </row>
    <row r="3187" spans="1:24" outlineLevel="2">
      <c r="A3187" t="s">
        <v>2739</v>
      </c>
      <c r="B3187" s="73" t="str">
        <f t="shared" si="229"/>
        <v>1500-EBARA</v>
      </c>
      <c r="D3187">
        <v>1</v>
      </c>
      <c r="E3187" t="s">
        <v>1826</v>
      </c>
      <c r="F3187">
        <v>6.93</v>
      </c>
      <c r="H3187" t="s">
        <v>1825</v>
      </c>
      <c r="I3187">
        <v>5.89</v>
      </c>
      <c r="J3187">
        <v>1</v>
      </c>
      <c r="K3187">
        <v>5.89</v>
      </c>
      <c r="L3187" s="45">
        <f>VLOOKUP(H3187,'[1]CALCUL AS et AN'!$A$2:$AU$889,24,FALSE)</f>
        <v>5.5890000000000004</v>
      </c>
      <c r="M3187" s="48">
        <f>VLOOKUP(H3187,'[1]CALCUL AS et AN'!$A$2:$AU$889,28,FALSE)</f>
        <v>5.79</v>
      </c>
      <c r="N3187">
        <v>5.89</v>
      </c>
      <c r="O3187" s="45">
        <f t="shared" si="230"/>
        <v>5.5890000000000004</v>
      </c>
      <c r="P3187" s="48">
        <f t="shared" si="231"/>
        <v>5.79</v>
      </c>
      <c r="Q3187">
        <v>8.84</v>
      </c>
      <c r="R3187" s="45">
        <f>VLOOKUP(H3187,'[1]CALCUL AS et AN'!$A$2:$AU$889,46,FALSE)</f>
        <v>6.9862500000000001</v>
      </c>
      <c r="S3187" s="48">
        <f>VLOOKUP(H3187,'[1]CALCUL AS et AN'!$A$2:$AU$889,47,FALSE)</f>
        <v>7.2374999999999998</v>
      </c>
      <c r="T3187">
        <v>8.84</v>
      </c>
      <c r="U3187" s="45">
        <f t="shared" si="232"/>
        <v>6.9862500000000001</v>
      </c>
      <c r="V3187" s="48">
        <f t="shared" si="233"/>
        <v>7.2374999999999998</v>
      </c>
      <c r="W3187" t="s">
        <v>1361</v>
      </c>
      <c r="X3187" t="s">
        <v>951</v>
      </c>
    </row>
    <row r="3188" spans="1:24" outlineLevel="2">
      <c r="A3188" t="s">
        <v>2739</v>
      </c>
      <c r="B3188" s="73" t="str">
        <f t="shared" si="229"/>
        <v>1500-EBARA</v>
      </c>
      <c r="D3188">
        <v>1</v>
      </c>
      <c r="E3188" t="s">
        <v>1524</v>
      </c>
      <c r="F3188">
        <v>8.51</v>
      </c>
      <c r="H3188" t="s">
        <v>1523</v>
      </c>
      <c r="I3188">
        <v>7.02</v>
      </c>
      <c r="J3188">
        <v>1</v>
      </c>
      <c r="K3188">
        <v>7.02</v>
      </c>
      <c r="L3188" s="45">
        <f>VLOOKUP(H3188,'[1]CALCUL AS et AN'!$A$2:$AU$889,24,FALSE)</f>
        <v>7.0179999999999998</v>
      </c>
      <c r="M3188" s="48">
        <f>VLOOKUP(H3188,'[1]CALCUL AS et AN'!$A$2:$AU$889,28,FALSE)</f>
        <v>7.0179999999999998</v>
      </c>
      <c r="N3188">
        <v>7.02</v>
      </c>
      <c r="O3188" s="45">
        <f t="shared" si="230"/>
        <v>7.0179999999999998</v>
      </c>
      <c r="P3188" s="48">
        <f t="shared" si="231"/>
        <v>7.0179999999999998</v>
      </c>
      <c r="Q3188">
        <v>8.51</v>
      </c>
      <c r="R3188" s="45">
        <f>VLOOKUP(H3188,'[1]CALCUL AS et AN'!$A$2:$AU$889,46,FALSE)</f>
        <v>8.7724999999999991</v>
      </c>
      <c r="S3188" s="48">
        <f>VLOOKUP(H3188,'[1]CALCUL AS et AN'!$A$2:$AU$889,47,FALSE)</f>
        <v>8.7724999999999991</v>
      </c>
      <c r="T3188">
        <v>8.51</v>
      </c>
      <c r="U3188" s="45">
        <f t="shared" si="232"/>
        <v>8.7724999999999991</v>
      </c>
      <c r="V3188" s="48">
        <f t="shared" si="233"/>
        <v>8.7724999999999991</v>
      </c>
      <c r="W3188" t="s">
        <v>1361</v>
      </c>
      <c r="X3188" t="s">
        <v>951</v>
      </c>
    </row>
    <row r="3189" spans="1:24" outlineLevel="2">
      <c r="A3189" t="s">
        <v>2739</v>
      </c>
      <c r="B3189" s="73" t="str">
        <f t="shared" si="229"/>
        <v>1500-EBARA</v>
      </c>
      <c r="D3189">
        <v>1</v>
      </c>
      <c r="E3189" t="s">
        <v>2467</v>
      </c>
      <c r="F3189">
        <v>0.90200000000000002</v>
      </c>
      <c r="H3189" t="s">
        <v>2466</v>
      </c>
      <c r="I3189">
        <v>0.6</v>
      </c>
      <c r="J3189">
        <v>1</v>
      </c>
      <c r="K3189">
        <v>0.6</v>
      </c>
      <c r="L3189" s="45">
        <f>VLOOKUP(H3189,'[1]CALCUL AS et AN'!$A$2:$AU$889,24,FALSE)</f>
        <v>0.60099999999999998</v>
      </c>
      <c r="M3189" s="48">
        <f>VLOOKUP(H3189,'[1]CALCUL AS et AN'!$A$2:$AU$889,28,FALSE)</f>
        <v>0.60099999999999998</v>
      </c>
      <c r="N3189">
        <v>0.6</v>
      </c>
      <c r="O3189" s="45">
        <f t="shared" si="230"/>
        <v>0.60099999999999998</v>
      </c>
      <c r="P3189" s="48">
        <f t="shared" si="231"/>
        <v>0.60099999999999998</v>
      </c>
      <c r="Q3189">
        <v>0.90200000000000002</v>
      </c>
      <c r="R3189" s="45">
        <f>VLOOKUP(H3189,'[1]CALCUL AS et AN'!$A$2:$AU$889,46,FALSE)</f>
        <v>0.90149999999999997</v>
      </c>
      <c r="S3189" s="48">
        <f>VLOOKUP(H3189,'[1]CALCUL AS et AN'!$A$2:$AU$889,47,FALSE)</f>
        <v>0.90149999999999997</v>
      </c>
      <c r="T3189">
        <v>0.90200000000000002</v>
      </c>
      <c r="U3189" s="45">
        <f t="shared" si="232"/>
        <v>0.90149999999999997</v>
      </c>
      <c r="V3189" s="48">
        <f t="shared" si="233"/>
        <v>0.90149999999999997</v>
      </c>
      <c r="W3189" t="s">
        <v>1361</v>
      </c>
      <c r="X3189" t="s">
        <v>951</v>
      </c>
    </row>
    <row r="3190" spans="1:24" outlineLevel="2">
      <c r="A3190" t="s">
        <v>2739</v>
      </c>
      <c r="B3190" s="73" t="str">
        <f t="shared" si="229"/>
        <v>1500-EBARA</v>
      </c>
      <c r="D3190">
        <v>1</v>
      </c>
      <c r="E3190" t="s">
        <v>2471</v>
      </c>
      <c r="F3190">
        <v>0.08</v>
      </c>
      <c r="H3190" t="s">
        <v>2470</v>
      </c>
      <c r="I3190">
        <v>7.0000000000000007E-2</v>
      </c>
      <c r="J3190">
        <v>1</v>
      </c>
      <c r="K3190">
        <v>7.0000000000000007E-2</v>
      </c>
      <c r="L3190" s="45">
        <f>VLOOKUP(H3190,'[1]CALCUL AS et AN'!$A$2:$AU$889,24,FALSE)</f>
        <v>7.1999999999999995E-2</v>
      </c>
      <c r="M3190" s="48">
        <f>VLOOKUP(H3190,'[1]CALCUL AS et AN'!$A$2:$AU$889,28,FALSE)</f>
        <v>7.1999999999999995E-2</v>
      </c>
      <c r="N3190">
        <v>7.0000000000000007E-2</v>
      </c>
      <c r="O3190" s="45">
        <f t="shared" si="230"/>
        <v>7.1999999999999995E-2</v>
      </c>
      <c r="P3190" s="48">
        <f t="shared" si="231"/>
        <v>7.1999999999999995E-2</v>
      </c>
      <c r="Q3190">
        <v>0.08</v>
      </c>
      <c r="R3190" s="45">
        <f>VLOOKUP(H3190,'[1]CALCUL AS et AN'!$A$2:$AU$889,46,FALSE)</f>
        <v>0.10799999999999998</v>
      </c>
      <c r="S3190" s="48">
        <f>VLOOKUP(H3190,'[1]CALCUL AS et AN'!$A$2:$AU$889,47,FALSE)</f>
        <v>0.10799999999999998</v>
      </c>
      <c r="T3190">
        <v>0.08</v>
      </c>
      <c r="U3190" s="45">
        <f t="shared" si="232"/>
        <v>0.10799999999999998</v>
      </c>
      <c r="V3190" s="48">
        <f t="shared" si="233"/>
        <v>0.10799999999999998</v>
      </c>
      <c r="W3190" t="s">
        <v>1361</v>
      </c>
      <c r="X3190" t="s">
        <v>951</v>
      </c>
    </row>
    <row r="3191" spans="1:24" outlineLevel="2">
      <c r="A3191" t="s">
        <v>2739</v>
      </c>
      <c r="B3191" s="73" t="str">
        <f t="shared" si="229"/>
        <v>1500-EBARA</v>
      </c>
      <c r="D3191">
        <v>1</v>
      </c>
      <c r="E3191" t="s">
        <v>2044</v>
      </c>
      <c r="F3191">
        <v>1.57</v>
      </c>
      <c r="H3191">
        <v>9600000618</v>
      </c>
      <c r="I3191">
        <v>0.8</v>
      </c>
      <c r="J3191">
        <v>1</v>
      </c>
      <c r="K3191">
        <v>0.8</v>
      </c>
      <c r="L3191" s="45">
        <f>VLOOKUP(H3191,'[1]CALCUL AS et AN'!$A$2:$AU$889,24,FALSE)</f>
        <v>0.80289999999999995</v>
      </c>
      <c r="M3191" s="48">
        <f>VLOOKUP(H3191,'[1]CALCUL AS et AN'!$A$2:$AU$889,28,FALSE)</f>
        <v>0.80289999999999995</v>
      </c>
      <c r="N3191">
        <v>0.8</v>
      </c>
      <c r="O3191" s="45">
        <f t="shared" si="230"/>
        <v>0.80289999999999995</v>
      </c>
      <c r="P3191" s="48">
        <f t="shared" si="231"/>
        <v>0.80289999999999995</v>
      </c>
      <c r="Q3191">
        <v>1.57</v>
      </c>
      <c r="R3191" s="45">
        <f>VLOOKUP(H3191,'[1]CALCUL AS et AN'!$A$2:$AU$889,46,FALSE)</f>
        <v>1.6057999999999999</v>
      </c>
      <c r="S3191" s="48">
        <f>VLOOKUP(H3191,'[1]CALCUL AS et AN'!$A$2:$AU$889,47,FALSE)</f>
        <v>1.6057999999999999</v>
      </c>
      <c r="T3191">
        <v>1.57</v>
      </c>
      <c r="U3191" s="45">
        <f t="shared" si="232"/>
        <v>1.6057999999999999</v>
      </c>
      <c r="V3191" s="48">
        <f t="shared" si="233"/>
        <v>1.6057999999999999</v>
      </c>
      <c r="W3191" t="s">
        <v>1361</v>
      </c>
      <c r="X3191" t="s">
        <v>951</v>
      </c>
    </row>
    <row r="3192" spans="1:24" outlineLevel="1">
      <c r="A3192" s="73" t="s">
        <v>3295</v>
      </c>
      <c r="B3192" s="73" t="str">
        <f t="shared" si="229"/>
        <v>ECSPR-1500-EBARA</v>
      </c>
      <c r="N3192">
        <f>SUBTOTAL(9,N3177:N3191)</f>
        <v>225.77939393939394</v>
      </c>
      <c r="O3192" s="45">
        <f>SUBTOTAL(9,O3177:O3191)</f>
        <v>221.47820000000002</v>
      </c>
      <c r="P3192" s="48">
        <f>SUBTOTAL(9,P3177:P3191)</f>
        <v>219.05529999999999</v>
      </c>
      <c r="T3192">
        <f>SUBTOTAL(9,T3177:T3191)</f>
        <v>336.96399999999988</v>
      </c>
      <c r="U3192" s="45">
        <f>SUBTOTAL(9,U3177:U3191)</f>
        <v>332.46623899999992</v>
      </c>
      <c r="V3192" s="48">
        <f>SUBTOTAL(9,V3177:V3191)</f>
        <v>326.56498199999993</v>
      </c>
    </row>
    <row r="3193" spans="1:24" outlineLevel="2">
      <c r="A3193" t="s">
        <v>2741</v>
      </c>
      <c r="B3193" s="73" t="str">
        <f t="shared" si="229"/>
        <v>1800-EBARA</v>
      </c>
      <c r="D3193">
        <v>1</v>
      </c>
      <c r="E3193" t="s">
        <v>1544</v>
      </c>
      <c r="F3193">
        <v>2.2400000000000002</v>
      </c>
      <c r="H3193">
        <v>101007</v>
      </c>
      <c r="I3193">
        <v>1.5</v>
      </c>
      <c r="J3193">
        <v>1</v>
      </c>
      <c r="K3193">
        <v>1.5</v>
      </c>
      <c r="L3193" s="45">
        <f>VLOOKUP(H3193,'[1]CALCUL AS et AN'!$A$2:$AU$889,24,FALSE)</f>
        <v>1.5</v>
      </c>
      <c r="M3193" s="48">
        <f>VLOOKUP(H3193,'[1]CALCUL AS et AN'!$A$2:$AU$889,28,FALSE)</f>
        <v>1.5</v>
      </c>
      <c r="N3193">
        <v>1.5</v>
      </c>
      <c r="O3193" s="45">
        <f t="shared" si="230"/>
        <v>1.5</v>
      </c>
      <c r="P3193" s="48">
        <f t="shared" si="231"/>
        <v>1.5</v>
      </c>
      <c r="Q3193">
        <v>2.2400000000000002</v>
      </c>
      <c r="R3193" s="45">
        <f>VLOOKUP(H3193,'[1]CALCUL AS et AN'!$A$2:$AU$889,46,FALSE)</f>
        <v>2.25</v>
      </c>
      <c r="S3193" s="48">
        <f>VLOOKUP(H3193,'[1]CALCUL AS et AN'!$A$2:$AU$889,47,FALSE)</f>
        <v>2.25</v>
      </c>
      <c r="T3193">
        <v>2.2400000000000002</v>
      </c>
      <c r="U3193" s="45">
        <f t="shared" si="232"/>
        <v>2.25</v>
      </c>
      <c r="V3193" s="48">
        <f t="shared" si="233"/>
        <v>2.25</v>
      </c>
      <c r="W3193" t="s">
        <v>1361</v>
      </c>
      <c r="X3193" t="s">
        <v>951</v>
      </c>
    </row>
    <row r="3194" spans="1:24" outlineLevel="2">
      <c r="A3194" t="s">
        <v>2741</v>
      </c>
      <c r="B3194" s="73" t="str">
        <f t="shared" si="229"/>
        <v>1800-EBARA</v>
      </c>
      <c r="D3194">
        <v>1</v>
      </c>
      <c r="E3194" t="s">
        <v>1421</v>
      </c>
      <c r="F3194">
        <v>20.309999999999999</v>
      </c>
      <c r="H3194">
        <v>1510041</v>
      </c>
      <c r="I3194">
        <v>12.92</v>
      </c>
      <c r="J3194">
        <v>1</v>
      </c>
      <c r="K3194">
        <v>12.92</v>
      </c>
      <c r="L3194" s="45">
        <f>VLOOKUP(H3194,'[1]CALCUL AS et AN'!$A$2:$AU$889,24,FALSE)</f>
        <v>12.923999999999999</v>
      </c>
      <c r="M3194" s="48">
        <f>VLOOKUP(H3194,'[1]CALCUL AS et AN'!$A$2:$AU$889,28,FALSE)</f>
        <v>12.923999999999999</v>
      </c>
      <c r="N3194">
        <v>12.92</v>
      </c>
      <c r="O3194" s="45">
        <f t="shared" si="230"/>
        <v>12.923999999999999</v>
      </c>
      <c r="P3194" s="48">
        <f t="shared" si="231"/>
        <v>12.923999999999999</v>
      </c>
      <c r="Q3194">
        <v>20.309999999999999</v>
      </c>
      <c r="R3194" s="45">
        <f>VLOOKUP(H3194,'[1]CALCUL AS et AN'!$A$2:$AU$889,46,FALSE)</f>
        <v>19.385999999999999</v>
      </c>
      <c r="S3194" s="48">
        <f>VLOOKUP(H3194,'[1]CALCUL AS et AN'!$A$2:$AU$889,47,FALSE)</f>
        <v>19.385999999999999</v>
      </c>
      <c r="T3194">
        <v>20.309999999999999</v>
      </c>
      <c r="U3194" s="45">
        <f t="shared" si="232"/>
        <v>19.385999999999999</v>
      </c>
      <c r="V3194" s="48">
        <f t="shared" si="233"/>
        <v>19.385999999999999</v>
      </c>
      <c r="W3194" t="s">
        <v>1361</v>
      </c>
      <c r="X3194" t="s">
        <v>951</v>
      </c>
    </row>
    <row r="3195" spans="1:24" outlineLevel="2">
      <c r="A3195" t="s">
        <v>2741</v>
      </c>
      <c r="B3195" s="73" t="str">
        <f t="shared" si="229"/>
        <v>1800-EBARA</v>
      </c>
      <c r="D3195">
        <v>1</v>
      </c>
      <c r="E3195" t="s">
        <v>1572</v>
      </c>
      <c r="F3195">
        <v>0.6</v>
      </c>
      <c r="H3195" t="s">
        <v>588</v>
      </c>
      <c r="I3195">
        <v>0.49</v>
      </c>
      <c r="J3195">
        <v>1</v>
      </c>
      <c r="K3195">
        <v>0.49</v>
      </c>
      <c r="L3195" s="45">
        <f>VLOOKUP(H3195,'[1]CALCUL AS et AN'!$A$2:$AU$889,24,FALSE)</f>
        <v>0.49299999999999999</v>
      </c>
      <c r="M3195" s="48">
        <f>VLOOKUP(H3195,'[1]CALCUL AS et AN'!$A$2:$AU$889,28,FALSE)</f>
        <v>0.54200000000000004</v>
      </c>
      <c r="N3195">
        <v>0.49</v>
      </c>
      <c r="O3195" s="45">
        <f t="shared" si="230"/>
        <v>0.49299999999999999</v>
      </c>
      <c r="P3195" s="48">
        <f t="shared" si="231"/>
        <v>0.54200000000000004</v>
      </c>
      <c r="Q3195">
        <v>0.6</v>
      </c>
      <c r="R3195" s="45">
        <f>VLOOKUP(H3195,'[1]CALCUL AS et AN'!$A$2:$AU$889,46,FALSE)</f>
        <v>0.61624999999999996</v>
      </c>
      <c r="S3195" s="48">
        <f>VLOOKUP(H3195,'[1]CALCUL AS et AN'!$A$2:$AU$889,47,FALSE)</f>
        <v>0.67749999999999999</v>
      </c>
      <c r="T3195">
        <v>0.6</v>
      </c>
      <c r="U3195" s="45">
        <f t="shared" si="232"/>
        <v>0.61624999999999996</v>
      </c>
      <c r="V3195" s="48">
        <f t="shared" si="233"/>
        <v>0.67749999999999999</v>
      </c>
      <c r="W3195" t="s">
        <v>1361</v>
      </c>
      <c r="X3195" t="s">
        <v>937</v>
      </c>
    </row>
    <row r="3196" spans="1:24" outlineLevel="2">
      <c r="A3196" t="s">
        <v>2741</v>
      </c>
      <c r="B3196" s="73" t="str">
        <f t="shared" si="229"/>
        <v>1800-EBARA</v>
      </c>
      <c r="D3196">
        <v>1</v>
      </c>
      <c r="E3196" t="s">
        <v>1581</v>
      </c>
      <c r="F3196">
        <v>1.19</v>
      </c>
      <c r="H3196" t="s">
        <v>1580</v>
      </c>
      <c r="I3196">
        <v>0.79</v>
      </c>
      <c r="J3196">
        <v>1</v>
      </c>
      <c r="K3196">
        <v>0.79</v>
      </c>
      <c r="L3196" s="45">
        <v>0.79</v>
      </c>
      <c r="M3196" s="48">
        <v>0.79</v>
      </c>
      <c r="N3196">
        <v>0.79</v>
      </c>
      <c r="O3196" s="45">
        <f t="shared" si="230"/>
        <v>0.79</v>
      </c>
      <c r="P3196" s="48">
        <f t="shared" si="231"/>
        <v>0.79</v>
      </c>
      <c r="Q3196">
        <v>1.19</v>
      </c>
      <c r="R3196" s="45">
        <v>1.1850000000000001</v>
      </c>
      <c r="S3196" s="48">
        <v>1.1850000000000001</v>
      </c>
      <c r="T3196">
        <v>1.19</v>
      </c>
      <c r="U3196" s="45">
        <f t="shared" si="232"/>
        <v>1.1850000000000001</v>
      </c>
      <c r="V3196" s="48">
        <f t="shared" si="233"/>
        <v>1.1850000000000001</v>
      </c>
      <c r="W3196" t="s">
        <v>1361</v>
      </c>
      <c r="X3196" t="s">
        <v>960</v>
      </c>
    </row>
    <row r="3197" spans="1:24" outlineLevel="2">
      <c r="A3197" t="s">
        <v>2741</v>
      </c>
      <c r="B3197" s="73" t="str">
        <f t="shared" si="229"/>
        <v>1800-EBARA</v>
      </c>
      <c r="D3197">
        <v>1</v>
      </c>
      <c r="E3197" t="s">
        <v>1383</v>
      </c>
      <c r="F3197">
        <v>206.99</v>
      </c>
      <c r="H3197" t="s">
        <v>1382</v>
      </c>
      <c r="I3197">
        <v>138.58000000000001</v>
      </c>
      <c r="J3197">
        <v>1</v>
      </c>
      <c r="K3197">
        <v>138.58000000000001</v>
      </c>
      <c r="L3197" s="45">
        <f>VLOOKUP(H3197,'[1]CALCUL AS et AN'!$A$2:$AU$889,24,FALSE)</f>
        <v>138.58000000000001</v>
      </c>
      <c r="M3197" s="48">
        <f>VLOOKUP(H3197,'[1]CALCUL AS et AN'!$A$2:$AU$889,28,FALSE)</f>
        <v>138.58000000000001</v>
      </c>
      <c r="N3197">
        <v>138.58000000000001</v>
      </c>
      <c r="O3197" s="45">
        <f t="shared" si="230"/>
        <v>138.58000000000001</v>
      </c>
      <c r="P3197" s="48">
        <f t="shared" si="231"/>
        <v>138.58000000000001</v>
      </c>
      <c r="Q3197">
        <v>206.99</v>
      </c>
      <c r="R3197" s="45">
        <f>VLOOKUP(H3197,'[1]CALCUL AS et AN'!$A$2:$AU$889,46,FALSE)</f>
        <v>207.87</v>
      </c>
      <c r="S3197" s="48">
        <f>VLOOKUP(H3197,'[1]CALCUL AS et AN'!$A$2:$AU$889,47,FALSE)</f>
        <v>207.87</v>
      </c>
      <c r="T3197">
        <v>206.99</v>
      </c>
      <c r="U3197" s="45">
        <f t="shared" si="232"/>
        <v>207.87</v>
      </c>
      <c r="V3197" s="48">
        <f t="shared" si="233"/>
        <v>207.87</v>
      </c>
      <c r="W3197" t="s">
        <v>1361</v>
      </c>
      <c r="X3197" t="s">
        <v>951</v>
      </c>
    </row>
    <row r="3198" spans="1:24" outlineLevel="2">
      <c r="A3198" t="s">
        <v>2741</v>
      </c>
      <c r="B3198" s="73" t="str">
        <f t="shared" si="229"/>
        <v>1800-EBARA</v>
      </c>
      <c r="D3198">
        <v>1</v>
      </c>
      <c r="E3198" t="s">
        <v>993</v>
      </c>
      <c r="F3198">
        <v>4.87</v>
      </c>
      <c r="H3198" t="s">
        <v>472</v>
      </c>
      <c r="I3198">
        <v>0.94</v>
      </c>
      <c r="J3198">
        <v>1</v>
      </c>
      <c r="K3198">
        <v>0.94</v>
      </c>
      <c r="L3198" s="45">
        <f>VLOOKUP(H3198,'[1]CALCUL AS et AN'!$A$2:$AU$889,24,FALSE)</f>
        <v>2.1800000000000002</v>
      </c>
      <c r="M3198" s="48">
        <f>VLOOKUP(H3198,'[1]CALCUL AS et AN'!$A$2:$AU$889,28,FALSE)</f>
        <v>0.94</v>
      </c>
      <c r="N3198">
        <v>0.94</v>
      </c>
      <c r="O3198" s="45">
        <f t="shared" si="230"/>
        <v>2.1800000000000002</v>
      </c>
      <c r="P3198" s="48">
        <f t="shared" si="231"/>
        <v>0.94</v>
      </c>
      <c r="Q3198">
        <v>4.87</v>
      </c>
      <c r="R3198" s="45">
        <f>VLOOKUP(H3198,'[1]CALCUL AS et AN'!$A$2:$AU$889,46,FALSE)</f>
        <v>4.9050000000000002</v>
      </c>
      <c r="S3198" s="48">
        <f>VLOOKUP(H3198,'[1]CALCUL AS et AN'!$A$2:$AU$889,47,FALSE)</f>
        <v>2.1149999999999998</v>
      </c>
      <c r="T3198">
        <v>4.87</v>
      </c>
      <c r="U3198" s="45">
        <f t="shared" si="232"/>
        <v>4.9050000000000002</v>
      </c>
      <c r="V3198" s="48">
        <f t="shared" si="233"/>
        <v>2.1149999999999998</v>
      </c>
      <c r="W3198" t="s">
        <v>1361</v>
      </c>
      <c r="X3198" t="s">
        <v>937</v>
      </c>
    </row>
    <row r="3199" spans="1:24" outlineLevel="2">
      <c r="A3199" t="s">
        <v>2741</v>
      </c>
      <c r="B3199" s="73" t="str">
        <f t="shared" si="229"/>
        <v>1800-EBARA</v>
      </c>
      <c r="D3199">
        <v>1</v>
      </c>
      <c r="E3199" t="s">
        <v>2940</v>
      </c>
      <c r="F3199">
        <v>4.9400000000000004</v>
      </c>
      <c r="H3199" t="s">
        <v>474</v>
      </c>
      <c r="I3199">
        <v>2.57</v>
      </c>
      <c r="J3199">
        <v>1</v>
      </c>
      <c r="K3199">
        <v>2.57</v>
      </c>
      <c r="L3199" s="45">
        <f>VLOOKUP(H3199,'[1]CALCUL AS et AN'!$A$2:$AU$889,24,FALSE)</f>
        <v>2.57</v>
      </c>
      <c r="M3199" s="48">
        <f>VLOOKUP(H3199,'[1]CALCUL AS et AN'!$A$2:$AU$889,28,FALSE)</f>
        <v>0.92</v>
      </c>
      <c r="N3199">
        <v>2.57</v>
      </c>
      <c r="O3199" s="45">
        <f t="shared" si="230"/>
        <v>2.57</v>
      </c>
      <c r="P3199" s="48">
        <f t="shared" si="231"/>
        <v>0.92</v>
      </c>
      <c r="Q3199">
        <v>4.9400000000000004</v>
      </c>
      <c r="R3199" s="45">
        <f>VLOOKUP(H3199,'[1]CALCUL AS et AN'!$A$2:$AU$889,46,FALSE)</f>
        <v>5.7824999999999998</v>
      </c>
      <c r="S3199" s="48">
        <f>VLOOKUP(H3199,'[1]CALCUL AS et AN'!$A$2:$AU$889,47,FALSE)</f>
        <v>2.0700000000000003</v>
      </c>
      <c r="T3199">
        <v>4.9400000000000004</v>
      </c>
      <c r="U3199" s="45">
        <f t="shared" si="232"/>
        <v>5.7824999999999998</v>
      </c>
      <c r="V3199" s="48">
        <f t="shared" si="233"/>
        <v>2.0700000000000003</v>
      </c>
      <c r="W3199" t="s">
        <v>1361</v>
      </c>
      <c r="X3199" t="s">
        <v>937</v>
      </c>
    </row>
    <row r="3200" spans="1:24" outlineLevel="2">
      <c r="A3200" t="s">
        <v>2741</v>
      </c>
      <c r="B3200" s="73" t="str">
        <f t="shared" si="229"/>
        <v>1800-EBARA</v>
      </c>
      <c r="D3200">
        <v>1</v>
      </c>
      <c r="E3200" t="s">
        <v>2411</v>
      </c>
      <c r="F3200">
        <v>75</v>
      </c>
      <c r="H3200" t="s">
        <v>2410</v>
      </c>
      <c r="I3200">
        <v>50</v>
      </c>
      <c r="J3200">
        <v>1</v>
      </c>
      <c r="K3200">
        <v>50</v>
      </c>
      <c r="L3200" s="45">
        <f>VLOOKUP(H3200,'[1]CALCUL AS et AN'!$A$2:$AU$889,24,FALSE)</f>
        <v>50</v>
      </c>
      <c r="M3200" s="48">
        <f>VLOOKUP(H3200,'[1]CALCUL AS et AN'!$A$2:$AU$889,28,FALSE)</f>
        <v>50</v>
      </c>
      <c r="N3200">
        <v>50</v>
      </c>
      <c r="O3200" s="45">
        <f t="shared" si="230"/>
        <v>50</v>
      </c>
      <c r="P3200" s="48">
        <f t="shared" si="231"/>
        <v>50</v>
      </c>
      <c r="Q3200">
        <v>75</v>
      </c>
      <c r="R3200" s="45">
        <f>VLOOKUP(H3200,'[1]CALCUL AS et AN'!$A$2:$AU$889,46,FALSE)</f>
        <v>75</v>
      </c>
      <c r="S3200" s="48">
        <f>VLOOKUP(H3200,'[1]CALCUL AS et AN'!$A$2:$AU$889,47,FALSE)</f>
        <v>75</v>
      </c>
      <c r="T3200">
        <v>75</v>
      </c>
      <c r="U3200" s="45">
        <f t="shared" si="232"/>
        <v>75</v>
      </c>
      <c r="V3200" s="48">
        <f t="shared" si="233"/>
        <v>75</v>
      </c>
      <c r="W3200" t="s">
        <v>1361</v>
      </c>
      <c r="X3200" t="s">
        <v>951</v>
      </c>
    </row>
    <row r="3201" spans="1:24" outlineLevel="2">
      <c r="A3201" t="s">
        <v>2741</v>
      </c>
      <c r="B3201" s="73" t="str">
        <f t="shared" si="229"/>
        <v>1800-EBARA</v>
      </c>
      <c r="D3201">
        <v>1.6</v>
      </c>
      <c r="E3201" t="s">
        <v>1517</v>
      </c>
      <c r="F3201">
        <v>5.59</v>
      </c>
      <c r="H3201" t="s">
        <v>1516</v>
      </c>
      <c r="I3201">
        <v>1.99</v>
      </c>
      <c r="J3201">
        <v>0.33</v>
      </c>
      <c r="K3201">
        <v>6.0303030303030303</v>
      </c>
      <c r="L3201" s="45">
        <f>VLOOKUP(H3201,'[1]CALCUL AS et AN'!$A$2:$AU$889,24,FALSE)</f>
        <v>1.9910000000000001</v>
      </c>
      <c r="M3201" s="48">
        <f>VLOOKUP(H3201,'[1]CALCUL AS et AN'!$A$2:$AU$889,28,FALSE)</f>
        <v>2.1579999999999999</v>
      </c>
      <c r="N3201">
        <v>9.6484848484848484</v>
      </c>
      <c r="O3201" s="45">
        <f t="shared" si="230"/>
        <v>3.1856000000000004</v>
      </c>
      <c r="P3201" s="48">
        <f t="shared" si="231"/>
        <v>3.4527999999999999</v>
      </c>
      <c r="Q3201">
        <v>5.59</v>
      </c>
      <c r="R3201" s="45">
        <f>VLOOKUP(H3201,'[1]CALCUL AS et AN'!$A$2:$AU$889,46,FALSE)</f>
        <v>2.6480300000000003</v>
      </c>
      <c r="S3201" s="48">
        <f>VLOOKUP(H3201,'[1]CALCUL AS et AN'!$A$2:$AU$889,47,FALSE)</f>
        <v>2.8701400000000001</v>
      </c>
      <c r="T3201">
        <v>8.9440000000000008</v>
      </c>
      <c r="U3201" s="45">
        <f t="shared" si="232"/>
        <v>4.2368480000000011</v>
      </c>
      <c r="V3201" s="48">
        <f t="shared" si="233"/>
        <v>4.5922240000000007</v>
      </c>
      <c r="W3201" t="s">
        <v>1361</v>
      </c>
      <c r="X3201" t="s">
        <v>951</v>
      </c>
    </row>
    <row r="3202" spans="1:24" outlineLevel="2">
      <c r="A3202" t="s">
        <v>2741</v>
      </c>
      <c r="B3202" s="73" t="str">
        <f t="shared" si="229"/>
        <v>1800-EBARA</v>
      </c>
      <c r="D3202">
        <v>1.6</v>
      </c>
      <c r="E3202" t="s">
        <v>1538</v>
      </c>
      <c r="F3202">
        <v>4.3499999999999996</v>
      </c>
      <c r="H3202" t="s">
        <v>1537</v>
      </c>
      <c r="I3202">
        <v>2.9</v>
      </c>
      <c r="J3202">
        <v>1</v>
      </c>
      <c r="K3202">
        <v>2.9</v>
      </c>
      <c r="L3202" s="45">
        <f>VLOOKUP(H3202,'[1]CALCUL AS et AN'!$A$2:$AU$889,24,FALSE)</f>
        <v>2.9</v>
      </c>
      <c r="M3202" s="48">
        <f>VLOOKUP(H3202,'[1]CALCUL AS et AN'!$A$2:$AU$889,28,FALSE)</f>
        <v>2.9</v>
      </c>
      <c r="N3202">
        <v>4.6399999999999997</v>
      </c>
      <c r="O3202" s="45">
        <f t="shared" si="230"/>
        <v>4.6399999999999997</v>
      </c>
      <c r="P3202" s="48">
        <f t="shared" si="231"/>
        <v>4.6399999999999997</v>
      </c>
      <c r="Q3202">
        <v>4.3499999999999996</v>
      </c>
      <c r="R3202" s="45">
        <f>VLOOKUP(H3202,'[1]CALCUL AS et AN'!$A$2:$AU$889,46,FALSE)</f>
        <v>4.3499999999999996</v>
      </c>
      <c r="S3202" s="48">
        <f>VLOOKUP(H3202,'[1]CALCUL AS et AN'!$A$2:$AU$889,47,FALSE)</f>
        <v>4.3499999999999996</v>
      </c>
      <c r="T3202">
        <v>6.96</v>
      </c>
      <c r="U3202" s="45">
        <f t="shared" si="232"/>
        <v>6.96</v>
      </c>
      <c r="V3202" s="48">
        <f t="shared" si="233"/>
        <v>6.96</v>
      </c>
      <c r="W3202" t="s">
        <v>1361</v>
      </c>
      <c r="X3202" t="s">
        <v>951</v>
      </c>
    </row>
    <row r="3203" spans="1:24" outlineLevel="2">
      <c r="A3203" t="s">
        <v>2741</v>
      </c>
      <c r="B3203" s="73" t="str">
        <f t="shared" si="229"/>
        <v>1800-EBARA</v>
      </c>
      <c r="D3203">
        <v>1</v>
      </c>
      <c r="E3203" t="s">
        <v>1826</v>
      </c>
      <c r="F3203">
        <v>6.93</v>
      </c>
      <c r="H3203" t="s">
        <v>1825</v>
      </c>
      <c r="I3203">
        <v>5.89</v>
      </c>
      <c r="J3203">
        <v>1</v>
      </c>
      <c r="K3203">
        <v>5.89</v>
      </c>
      <c r="L3203" s="45">
        <f>VLOOKUP(H3203,'[1]CALCUL AS et AN'!$A$2:$AU$889,24,FALSE)</f>
        <v>5.5890000000000004</v>
      </c>
      <c r="M3203" s="48">
        <f>VLOOKUP(H3203,'[1]CALCUL AS et AN'!$A$2:$AU$889,28,FALSE)</f>
        <v>5.79</v>
      </c>
      <c r="N3203">
        <v>5.89</v>
      </c>
      <c r="O3203" s="45">
        <f t="shared" si="230"/>
        <v>5.5890000000000004</v>
      </c>
      <c r="P3203" s="48">
        <f t="shared" si="231"/>
        <v>5.79</v>
      </c>
      <c r="Q3203">
        <v>8.84</v>
      </c>
      <c r="R3203" s="45">
        <f>VLOOKUP(H3203,'[1]CALCUL AS et AN'!$A$2:$AU$889,46,FALSE)</f>
        <v>6.9862500000000001</v>
      </c>
      <c r="S3203" s="48">
        <f>VLOOKUP(H3203,'[1]CALCUL AS et AN'!$A$2:$AU$889,47,FALSE)</f>
        <v>7.2374999999999998</v>
      </c>
      <c r="T3203">
        <v>8.84</v>
      </c>
      <c r="U3203" s="45">
        <f t="shared" si="232"/>
        <v>6.9862500000000001</v>
      </c>
      <c r="V3203" s="48">
        <f t="shared" si="233"/>
        <v>7.2374999999999998</v>
      </c>
      <c r="W3203" t="s">
        <v>1361</v>
      </c>
      <c r="X3203" t="s">
        <v>951</v>
      </c>
    </row>
    <row r="3204" spans="1:24" outlineLevel="2">
      <c r="A3204" t="s">
        <v>2741</v>
      </c>
      <c r="B3204" s="73" t="str">
        <f t="shared" si="229"/>
        <v>1800-EBARA</v>
      </c>
      <c r="D3204">
        <v>1</v>
      </c>
      <c r="E3204" t="s">
        <v>1524</v>
      </c>
      <c r="F3204">
        <v>8.51</v>
      </c>
      <c r="H3204" t="s">
        <v>1523</v>
      </c>
      <c r="I3204">
        <v>7.02</v>
      </c>
      <c r="J3204">
        <v>1</v>
      </c>
      <c r="K3204">
        <v>7.02</v>
      </c>
      <c r="L3204" s="45">
        <f>VLOOKUP(H3204,'[1]CALCUL AS et AN'!$A$2:$AU$889,24,FALSE)</f>
        <v>7.0179999999999998</v>
      </c>
      <c r="M3204" s="48">
        <f>VLOOKUP(H3204,'[1]CALCUL AS et AN'!$A$2:$AU$889,28,FALSE)</f>
        <v>7.0179999999999998</v>
      </c>
      <c r="N3204">
        <v>7.02</v>
      </c>
      <c r="O3204" s="45">
        <f t="shared" si="230"/>
        <v>7.0179999999999998</v>
      </c>
      <c r="P3204" s="48">
        <f t="shared" si="231"/>
        <v>7.0179999999999998</v>
      </c>
      <c r="Q3204">
        <v>8.51</v>
      </c>
      <c r="R3204" s="45">
        <f>VLOOKUP(H3204,'[1]CALCUL AS et AN'!$A$2:$AU$889,46,FALSE)</f>
        <v>8.7724999999999991</v>
      </c>
      <c r="S3204" s="48">
        <f>VLOOKUP(H3204,'[1]CALCUL AS et AN'!$A$2:$AU$889,47,FALSE)</f>
        <v>8.7724999999999991</v>
      </c>
      <c r="T3204">
        <v>8.51</v>
      </c>
      <c r="U3204" s="45">
        <f t="shared" si="232"/>
        <v>8.7724999999999991</v>
      </c>
      <c r="V3204" s="48">
        <f t="shared" si="233"/>
        <v>8.7724999999999991</v>
      </c>
      <c r="W3204" t="s">
        <v>1361</v>
      </c>
      <c r="X3204" t="s">
        <v>951</v>
      </c>
    </row>
    <row r="3205" spans="1:24" outlineLevel="2">
      <c r="A3205" t="s">
        <v>2741</v>
      </c>
      <c r="B3205" s="73" t="str">
        <f t="shared" si="229"/>
        <v>1800-EBARA</v>
      </c>
      <c r="D3205">
        <v>1</v>
      </c>
      <c r="E3205" t="s">
        <v>2467</v>
      </c>
      <c r="F3205">
        <v>0.90200000000000002</v>
      </c>
      <c r="H3205" t="s">
        <v>2466</v>
      </c>
      <c r="I3205">
        <v>0.6</v>
      </c>
      <c r="J3205">
        <v>1</v>
      </c>
      <c r="K3205">
        <v>0.6</v>
      </c>
      <c r="L3205" s="45">
        <f>VLOOKUP(H3205,'[1]CALCUL AS et AN'!$A$2:$AU$889,24,FALSE)</f>
        <v>0.60099999999999998</v>
      </c>
      <c r="M3205" s="48">
        <f>VLOOKUP(H3205,'[1]CALCUL AS et AN'!$A$2:$AU$889,28,FALSE)</f>
        <v>0.60099999999999998</v>
      </c>
      <c r="N3205">
        <v>0.6</v>
      </c>
      <c r="O3205" s="45">
        <f t="shared" si="230"/>
        <v>0.60099999999999998</v>
      </c>
      <c r="P3205" s="48">
        <f t="shared" si="231"/>
        <v>0.60099999999999998</v>
      </c>
      <c r="Q3205">
        <v>0.90200000000000002</v>
      </c>
      <c r="R3205" s="45">
        <f>VLOOKUP(H3205,'[1]CALCUL AS et AN'!$A$2:$AU$889,46,FALSE)</f>
        <v>0.90149999999999997</v>
      </c>
      <c r="S3205" s="48">
        <f>VLOOKUP(H3205,'[1]CALCUL AS et AN'!$A$2:$AU$889,47,FALSE)</f>
        <v>0.90149999999999997</v>
      </c>
      <c r="T3205">
        <v>0.90200000000000002</v>
      </c>
      <c r="U3205" s="45">
        <f t="shared" si="232"/>
        <v>0.90149999999999997</v>
      </c>
      <c r="V3205" s="48">
        <f t="shared" si="233"/>
        <v>0.90149999999999997</v>
      </c>
      <c r="W3205" t="s">
        <v>1361</v>
      </c>
      <c r="X3205" t="s">
        <v>951</v>
      </c>
    </row>
    <row r="3206" spans="1:24" outlineLevel="2">
      <c r="A3206" t="s">
        <v>2741</v>
      </c>
      <c r="B3206" s="73" t="str">
        <f t="shared" si="229"/>
        <v>1800-EBARA</v>
      </c>
      <c r="D3206">
        <v>1</v>
      </c>
      <c r="E3206" t="s">
        <v>2471</v>
      </c>
      <c r="F3206">
        <v>0.08</v>
      </c>
      <c r="H3206" t="s">
        <v>2470</v>
      </c>
      <c r="I3206">
        <v>7.0000000000000007E-2</v>
      </c>
      <c r="J3206">
        <v>1</v>
      </c>
      <c r="K3206">
        <v>7.0000000000000007E-2</v>
      </c>
      <c r="L3206" s="45">
        <f>VLOOKUP(H3206,'[1]CALCUL AS et AN'!$A$2:$AU$889,24,FALSE)</f>
        <v>7.1999999999999995E-2</v>
      </c>
      <c r="M3206" s="48">
        <f>VLOOKUP(H3206,'[1]CALCUL AS et AN'!$A$2:$AU$889,28,FALSE)</f>
        <v>7.1999999999999995E-2</v>
      </c>
      <c r="N3206">
        <v>7.0000000000000007E-2</v>
      </c>
      <c r="O3206" s="45">
        <f t="shared" si="230"/>
        <v>7.1999999999999995E-2</v>
      </c>
      <c r="P3206" s="48">
        <f t="shared" si="231"/>
        <v>7.1999999999999995E-2</v>
      </c>
      <c r="Q3206">
        <v>0.08</v>
      </c>
      <c r="R3206" s="45">
        <f>VLOOKUP(H3206,'[1]CALCUL AS et AN'!$A$2:$AU$889,46,FALSE)</f>
        <v>0.10799999999999998</v>
      </c>
      <c r="S3206" s="48">
        <f>VLOOKUP(H3206,'[1]CALCUL AS et AN'!$A$2:$AU$889,47,FALSE)</f>
        <v>0.10799999999999998</v>
      </c>
      <c r="T3206">
        <v>0.08</v>
      </c>
      <c r="U3206" s="45">
        <f t="shared" si="232"/>
        <v>0.10799999999999998</v>
      </c>
      <c r="V3206" s="48">
        <f t="shared" si="233"/>
        <v>0.10799999999999998</v>
      </c>
      <c r="W3206" t="s">
        <v>1361</v>
      </c>
      <c r="X3206" t="s">
        <v>951</v>
      </c>
    </row>
    <row r="3207" spans="1:24" outlineLevel="2">
      <c r="A3207" t="s">
        <v>2741</v>
      </c>
      <c r="B3207" s="73" t="str">
        <f t="shared" si="229"/>
        <v>1800-EBARA</v>
      </c>
      <c r="D3207">
        <v>1</v>
      </c>
      <c r="E3207" t="s">
        <v>2044</v>
      </c>
      <c r="F3207">
        <v>1.57</v>
      </c>
      <c r="H3207">
        <v>9600000618</v>
      </c>
      <c r="I3207">
        <v>0.8</v>
      </c>
      <c r="J3207">
        <v>1</v>
      </c>
      <c r="K3207">
        <v>0.8</v>
      </c>
      <c r="L3207" s="45">
        <f>VLOOKUP(H3207,'[1]CALCUL AS et AN'!$A$2:$AU$889,24,FALSE)</f>
        <v>0.80289999999999995</v>
      </c>
      <c r="M3207" s="48">
        <f>VLOOKUP(H3207,'[1]CALCUL AS et AN'!$A$2:$AU$889,28,FALSE)</f>
        <v>0.80289999999999995</v>
      </c>
      <c r="N3207">
        <v>0.8</v>
      </c>
      <c r="O3207" s="45">
        <f t="shared" si="230"/>
        <v>0.80289999999999995</v>
      </c>
      <c r="P3207" s="48">
        <f t="shared" si="231"/>
        <v>0.80289999999999995</v>
      </c>
      <c r="Q3207">
        <v>1.57</v>
      </c>
      <c r="R3207" s="45">
        <f>VLOOKUP(H3207,'[1]CALCUL AS et AN'!$A$2:$AU$889,46,FALSE)</f>
        <v>1.6057999999999999</v>
      </c>
      <c r="S3207" s="48">
        <f>VLOOKUP(H3207,'[1]CALCUL AS et AN'!$A$2:$AU$889,47,FALSE)</f>
        <v>1.6057999999999999</v>
      </c>
      <c r="T3207">
        <v>1.57</v>
      </c>
      <c r="U3207" s="45">
        <f t="shared" si="232"/>
        <v>1.6057999999999999</v>
      </c>
      <c r="V3207" s="48">
        <f t="shared" si="233"/>
        <v>1.6057999999999999</v>
      </c>
      <c r="W3207" t="s">
        <v>1361</v>
      </c>
      <c r="X3207" t="s">
        <v>951</v>
      </c>
    </row>
    <row r="3208" spans="1:24" outlineLevel="1">
      <c r="A3208" s="73" t="s">
        <v>3296</v>
      </c>
      <c r="B3208" s="73" t="str">
        <f t="shared" si="229"/>
        <v>ECSPR-1800-EBARA</v>
      </c>
      <c r="N3208">
        <f>SUBTOTAL(9,N3193:N3207)</f>
        <v>236.45848484848483</v>
      </c>
      <c r="O3208" s="45">
        <f>SUBTOTAL(9,O3193:O3207)</f>
        <v>230.94549999999998</v>
      </c>
      <c r="P3208" s="48">
        <f>SUBTOTAL(9,P3193:P3207)</f>
        <v>228.57269999999997</v>
      </c>
      <c r="T3208">
        <f>SUBTOTAL(9,T3193:T3207)</f>
        <v>351.94599999999991</v>
      </c>
      <c r="U3208" s="45">
        <f>SUBTOTAL(9,U3193:U3207)</f>
        <v>346.56564799999995</v>
      </c>
      <c r="V3208" s="48">
        <f>SUBTOTAL(9,V3193:V3207)</f>
        <v>340.73102399999993</v>
      </c>
    </row>
    <row r="3209" spans="1:24" outlineLevel="2">
      <c r="A3209" t="s">
        <v>2743</v>
      </c>
      <c r="B3209" s="73" t="str">
        <f t="shared" si="229"/>
        <v>900-EBARA</v>
      </c>
      <c r="D3209">
        <v>1</v>
      </c>
      <c r="E3209" t="s">
        <v>1544</v>
      </c>
      <c r="F3209">
        <v>2.2400000000000002</v>
      </c>
      <c r="H3209">
        <v>101007</v>
      </c>
      <c r="I3209">
        <v>1.5</v>
      </c>
      <c r="J3209">
        <v>1</v>
      </c>
      <c r="K3209">
        <v>1.5</v>
      </c>
      <c r="L3209" s="45">
        <f>VLOOKUP(H3209,'[1]CALCUL AS et AN'!$A$2:$AU$889,24,FALSE)</f>
        <v>1.5</v>
      </c>
      <c r="M3209" s="48">
        <f>VLOOKUP(H3209,'[1]CALCUL AS et AN'!$A$2:$AU$889,28,FALSE)</f>
        <v>1.5</v>
      </c>
      <c r="N3209">
        <v>1.5</v>
      </c>
      <c r="O3209" s="45">
        <f t="shared" si="230"/>
        <v>1.5</v>
      </c>
      <c r="P3209" s="48">
        <f t="shared" si="231"/>
        <v>1.5</v>
      </c>
      <c r="Q3209">
        <v>2.2400000000000002</v>
      </c>
      <c r="R3209" s="45">
        <f>VLOOKUP(H3209,'[1]CALCUL AS et AN'!$A$2:$AU$889,46,FALSE)</f>
        <v>2.25</v>
      </c>
      <c r="S3209" s="48">
        <f>VLOOKUP(H3209,'[1]CALCUL AS et AN'!$A$2:$AU$889,47,FALSE)</f>
        <v>2.25</v>
      </c>
      <c r="T3209">
        <v>2.2400000000000002</v>
      </c>
      <c r="U3209" s="45">
        <f t="shared" si="232"/>
        <v>2.25</v>
      </c>
      <c r="V3209" s="48">
        <f t="shared" si="233"/>
        <v>2.25</v>
      </c>
      <c r="W3209" t="s">
        <v>1361</v>
      </c>
      <c r="X3209" t="s">
        <v>951</v>
      </c>
    </row>
    <row r="3210" spans="1:24" outlineLevel="2">
      <c r="A3210" t="s">
        <v>2743</v>
      </c>
      <c r="B3210" s="73" t="str">
        <f t="shared" si="229"/>
        <v>900-EBARA</v>
      </c>
      <c r="D3210">
        <v>1</v>
      </c>
      <c r="E3210" t="s">
        <v>1421</v>
      </c>
      <c r="F3210">
        <v>20.309999999999999</v>
      </c>
      <c r="H3210">
        <v>1510041</v>
      </c>
      <c r="I3210">
        <v>12.92</v>
      </c>
      <c r="J3210">
        <v>1</v>
      </c>
      <c r="K3210">
        <v>12.92</v>
      </c>
      <c r="L3210" s="45">
        <f>VLOOKUP(H3210,'[1]CALCUL AS et AN'!$A$2:$AU$889,24,FALSE)</f>
        <v>12.923999999999999</v>
      </c>
      <c r="M3210" s="48">
        <f>VLOOKUP(H3210,'[1]CALCUL AS et AN'!$A$2:$AU$889,28,FALSE)</f>
        <v>12.923999999999999</v>
      </c>
      <c r="N3210">
        <v>12.92</v>
      </c>
      <c r="O3210" s="45">
        <f t="shared" si="230"/>
        <v>12.923999999999999</v>
      </c>
      <c r="P3210" s="48">
        <f t="shared" si="231"/>
        <v>12.923999999999999</v>
      </c>
      <c r="Q3210">
        <v>20.309999999999999</v>
      </c>
      <c r="R3210" s="45">
        <f>VLOOKUP(H3210,'[1]CALCUL AS et AN'!$A$2:$AU$889,46,FALSE)</f>
        <v>19.385999999999999</v>
      </c>
      <c r="S3210" s="48">
        <f>VLOOKUP(H3210,'[1]CALCUL AS et AN'!$A$2:$AU$889,47,FALSE)</f>
        <v>19.385999999999999</v>
      </c>
      <c r="T3210">
        <v>20.309999999999999</v>
      </c>
      <c r="U3210" s="45">
        <f t="shared" si="232"/>
        <v>19.385999999999999</v>
      </c>
      <c r="V3210" s="48">
        <f t="shared" si="233"/>
        <v>19.385999999999999</v>
      </c>
      <c r="W3210" t="s">
        <v>1361</v>
      </c>
      <c r="X3210" t="s">
        <v>951</v>
      </c>
    </row>
    <row r="3211" spans="1:24" outlineLevel="2">
      <c r="A3211" t="s">
        <v>2743</v>
      </c>
      <c r="B3211" s="73" t="str">
        <f t="shared" si="229"/>
        <v>900-EBARA</v>
      </c>
      <c r="D3211">
        <v>1</v>
      </c>
      <c r="E3211" t="s">
        <v>1572</v>
      </c>
      <c r="F3211">
        <v>0.6</v>
      </c>
      <c r="H3211" t="s">
        <v>588</v>
      </c>
      <c r="I3211">
        <v>0.49</v>
      </c>
      <c r="J3211">
        <v>1</v>
      </c>
      <c r="K3211">
        <v>0.49</v>
      </c>
      <c r="L3211" s="45">
        <f>VLOOKUP(H3211,'[1]CALCUL AS et AN'!$A$2:$AU$889,24,FALSE)</f>
        <v>0.49299999999999999</v>
      </c>
      <c r="M3211" s="48">
        <f>VLOOKUP(H3211,'[1]CALCUL AS et AN'!$A$2:$AU$889,28,FALSE)</f>
        <v>0.54200000000000004</v>
      </c>
      <c r="N3211">
        <v>0.49</v>
      </c>
      <c r="O3211" s="45">
        <f t="shared" si="230"/>
        <v>0.49299999999999999</v>
      </c>
      <c r="P3211" s="48">
        <f t="shared" si="231"/>
        <v>0.54200000000000004</v>
      </c>
      <c r="Q3211">
        <v>0.6</v>
      </c>
      <c r="R3211" s="45">
        <f>VLOOKUP(H3211,'[1]CALCUL AS et AN'!$A$2:$AU$889,46,FALSE)</f>
        <v>0.61624999999999996</v>
      </c>
      <c r="S3211" s="48">
        <f>VLOOKUP(H3211,'[1]CALCUL AS et AN'!$A$2:$AU$889,47,FALSE)</f>
        <v>0.67749999999999999</v>
      </c>
      <c r="T3211">
        <v>0.6</v>
      </c>
      <c r="U3211" s="45">
        <f t="shared" si="232"/>
        <v>0.61624999999999996</v>
      </c>
      <c r="V3211" s="48">
        <f t="shared" si="233"/>
        <v>0.67749999999999999</v>
      </c>
      <c r="W3211" t="s">
        <v>1361</v>
      </c>
      <c r="X3211" t="s">
        <v>937</v>
      </c>
    </row>
    <row r="3212" spans="1:24" outlineLevel="2">
      <c r="A3212" t="s">
        <v>2743</v>
      </c>
      <c r="B3212" s="73" t="str">
        <f t="shared" si="229"/>
        <v>900-EBARA</v>
      </c>
      <c r="D3212">
        <v>1</v>
      </c>
      <c r="E3212" t="s">
        <v>1581</v>
      </c>
      <c r="F3212">
        <v>1.19</v>
      </c>
      <c r="H3212" t="s">
        <v>1580</v>
      </c>
      <c r="I3212">
        <v>0.79</v>
      </c>
      <c r="J3212">
        <v>1</v>
      </c>
      <c r="K3212">
        <v>0.79</v>
      </c>
      <c r="L3212" s="45">
        <v>0.79</v>
      </c>
      <c r="M3212" s="48">
        <v>0.79</v>
      </c>
      <c r="N3212">
        <v>0.79</v>
      </c>
      <c r="O3212" s="45">
        <f t="shared" si="230"/>
        <v>0.79</v>
      </c>
      <c r="P3212" s="48">
        <f t="shared" si="231"/>
        <v>0.79</v>
      </c>
      <c r="Q3212">
        <v>1.19</v>
      </c>
      <c r="R3212" s="45">
        <v>1.1850000000000001</v>
      </c>
      <c r="S3212" s="48">
        <v>1.1850000000000001</v>
      </c>
      <c r="T3212">
        <v>1.19</v>
      </c>
      <c r="U3212" s="45">
        <f t="shared" si="232"/>
        <v>1.1850000000000001</v>
      </c>
      <c r="V3212" s="48">
        <f t="shared" si="233"/>
        <v>1.1850000000000001</v>
      </c>
      <c r="W3212" t="s">
        <v>1361</v>
      </c>
      <c r="X3212" t="s">
        <v>960</v>
      </c>
    </row>
    <row r="3213" spans="1:24" outlineLevel="2">
      <c r="A3213" t="s">
        <v>2743</v>
      </c>
      <c r="B3213" s="73" t="str">
        <f t="shared" si="229"/>
        <v>900-EBARA</v>
      </c>
      <c r="D3213">
        <v>1</v>
      </c>
      <c r="E3213" t="s">
        <v>1383</v>
      </c>
      <c r="F3213">
        <v>206.99</v>
      </c>
      <c r="H3213" t="s">
        <v>1382</v>
      </c>
      <c r="I3213">
        <v>138.58000000000001</v>
      </c>
      <c r="J3213">
        <v>1</v>
      </c>
      <c r="K3213">
        <v>138.58000000000001</v>
      </c>
      <c r="L3213" s="45">
        <f>VLOOKUP(H3213,'[1]CALCUL AS et AN'!$A$2:$AU$889,24,FALSE)</f>
        <v>138.58000000000001</v>
      </c>
      <c r="M3213" s="48">
        <f>VLOOKUP(H3213,'[1]CALCUL AS et AN'!$A$2:$AU$889,28,FALSE)</f>
        <v>138.58000000000001</v>
      </c>
      <c r="N3213">
        <v>138.58000000000001</v>
      </c>
      <c r="O3213" s="45">
        <f t="shared" si="230"/>
        <v>138.58000000000001</v>
      </c>
      <c r="P3213" s="48">
        <f t="shared" si="231"/>
        <v>138.58000000000001</v>
      </c>
      <c r="Q3213">
        <v>206.99</v>
      </c>
      <c r="R3213" s="45">
        <f>VLOOKUP(H3213,'[1]CALCUL AS et AN'!$A$2:$AU$889,46,FALSE)</f>
        <v>207.87</v>
      </c>
      <c r="S3213" s="48">
        <f>VLOOKUP(H3213,'[1]CALCUL AS et AN'!$A$2:$AU$889,47,FALSE)</f>
        <v>207.87</v>
      </c>
      <c r="T3213">
        <v>206.99</v>
      </c>
      <c r="U3213" s="45">
        <f t="shared" si="232"/>
        <v>207.87</v>
      </c>
      <c r="V3213" s="48">
        <f t="shared" si="233"/>
        <v>207.87</v>
      </c>
      <c r="W3213" t="s">
        <v>1361</v>
      </c>
      <c r="X3213" t="s">
        <v>951</v>
      </c>
    </row>
    <row r="3214" spans="1:24" outlineLevel="2">
      <c r="A3214" t="s">
        <v>2743</v>
      </c>
      <c r="B3214" s="73" t="str">
        <f t="shared" si="229"/>
        <v>900-EBARA</v>
      </c>
      <c r="D3214">
        <v>1</v>
      </c>
      <c r="E3214" t="s">
        <v>993</v>
      </c>
      <c r="F3214">
        <v>4.87</v>
      </c>
      <c r="H3214" t="s">
        <v>472</v>
      </c>
      <c r="I3214">
        <v>0.94</v>
      </c>
      <c r="J3214">
        <v>1</v>
      </c>
      <c r="K3214">
        <v>0.94</v>
      </c>
      <c r="L3214" s="45">
        <f>VLOOKUP(H3214,'[1]CALCUL AS et AN'!$A$2:$AU$889,24,FALSE)</f>
        <v>2.1800000000000002</v>
      </c>
      <c r="M3214" s="48">
        <f>VLOOKUP(H3214,'[1]CALCUL AS et AN'!$A$2:$AU$889,28,FALSE)</f>
        <v>0.94</v>
      </c>
      <c r="N3214">
        <v>0.94</v>
      </c>
      <c r="O3214" s="45">
        <f t="shared" si="230"/>
        <v>2.1800000000000002</v>
      </c>
      <c r="P3214" s="48">
        <f t="shared" si="231"/>
        <v>0.94</v>
      </c>
      <c r="Q3214">
        <v>4.87</v>
      </c>
      <c r="R3214" s="45">
        <f>VLOOKUP(H3214,'[1]CALCUL AS et AN'!$A$2:$AU$889,46,FALSE)</f>
        <v>4.9050000000000002</v>
      </c>
      <c r="S3214" s="48">
        <f>VLOOKUP(H3214,'[1]CALCUL AS et AN'!$A$2:$AU$889,47,FALSE)</f>
        <v>2.1149999999999998</v>
      </c>
      <c r="T3214">
        <v>4.87</v>
      </c>
      <c r="U3214" s="45">
        <f t="shared" si="232"/>
        <v>4.9050000000000002</v>
      </c>
      <c r="V3214" s="48">
        <f t="shared" si="233"/>
        <v>2.1149999999999998</v>
      </c>
      <c r="W3214" t="s">
        <v>1361</v>
      </c>
      <c r="X3214" t="s">
        <v>937</v>
      </c>
    </row>
    <row r="3215" spans="1:24" outlineLevel="2">
      <c r="A3215" t="s">
        <v>2743</v>
      </c>
      <c r="B3215" s="73" t="str">
        <f t="shared" si="229"/>
        <v>900-EBARA</v>
      </c>
      <c r="D3215">
        <v>1</v>
      </c>
      <c r="E3215" t="s">
        <v>2940</v>
      </c>
      <c r="F3215">
        <v>4.9400000000000004</v>
      </c>
      <c r="H3215" t="s">
        <v>474</v>
      </c>
      <c r="I3215">
        <v>2.57</v>
      </c>
      <c r="J3215">
        <v>1</v>
      </c>
      <c r="K3215">
        <v>2.57</v>
      </c>
      <c r="L3215" s="45">
        <f>VLOOKUP(H3215,'[1]CALCUL AS et AN'!$A$2:$AU$889,24,FALSE)</f>
        <v>2.57</v>
      </c>
      <c r="M3215" s="48">
        <f>VLOOKUP(H3215,'[1]CALCUL AS et AN'!$A$2:$AU$889,28,FALSE)</f>
        <v>0.92</v>
      </c>
      <c r="N3215">
        <v>2.57</v>
      </c>
      <c r="O3215" s="45">
        <f t="shared" si="230"/>
        <v>2.57</v>
      </c>
      <c r="P3215" s="48">
        <f t="shared" si="231"/>
        <v>0.92</v>
      </c>
      <c r="Q3215">
        <v>4.9400000000000004</v>
      </c>
      <c r="R3215" s="45">
        <f>VLOOKUP(H3215,'[1]CALCUL AS et AN'!$A$2:$AU$889,46,FALSE)</f>
        <v>5.7824999999999998</v>
      </c>
      <c r="S3215" s="48">
        <f>VLOOKUP(H3215,'[1]CALCUL AS et AN'!$A$2:$AU$889,47,FALSE)</f>
        <v>2.0700000000000003</v>
      </c>
      <c r="T3215">
        <v>4.9400000000000004</v>
      </c>
      <c r="U3215" s="45">
        <f t="shared" si="232"/>
        <v>5.7824999999999998</v>
      </c>
      <c r="V3215" s="48">
        <f t="shared" si="233"/>
        <v>2.0700000000000003</v>
      </c>
      <c r="W3215" t="s">
        <v>1361</v>
      </c>
      <c r="X3215" t="s">
        <v>937</v>
      </c>
    </row>
    <row r="3216" spans="1:24" outlineLevel="2">
      <c r="A3216" t="s">
        <v>2743</v>
      </c>
      <c r="B3216" s="73" t="str">
        <f t="shared" si="229"/>
        <v>900-EBARA</v>
      </c>
      <c r="D3216">
        <v>0.54</v>
      </c>
      <c r="E3216" t="s">
        <v>2411</v>
      </c>
      <c r="F3216">
        <v>75</v>
      </c>
      <c r="H3216" t="s">
        <v>2410</v>
      </c>
      <c r="I3216">
        <v>50</v>
      </c>
      <c r="J3216">
        <v>1</v>
      </c>
      <c r="K3216">
        <v>50</v>
      </c>
      <c r="L3216" s="45">
        <f>VLOOKUP(H3216,'[1]CALCUL AS et AN'!$A$2:$AU$889,24,FALSE)</f>
        <v>50</v>
      </c>
      <c r="M3216" s="48">
        <f>VLOOKUP(H3216,'[1]CALCUL AS et AN'!$A$2:$AU$889,28,FALSE)</f>
        <v>50</v>
      </c>
      <c r="N3216">
        <v>27</v>
      </c>
      <c r="O3216" s="45">
        <f t="shared" si="230"/>
        <v>27</v>
      </c>
      <c r="P3216" s="48">
        <f t="shared" si="231"/>
        <v>27</v>
      </c>
      <c r="Q3216">
        <v>75</v>
      </c>
      <c r="R3216" s="45">
        <f>VLOOKUP(H3216,'[1]CALCUL AS et AN'!$A$2:$AU$889,46,FALSE)</f>
        <v>75</v>
      </c>
      <c r="S3216" s="48">
        <f>VLOOKUP(H3216,'[1]CALCUL AS et AN'!$A$2:$AU$889,47,FALSE)</f>
        <v>75</v>
      </c>
      <c r="T3216">
        <v>40.5</v>
      </c>
      <c r="U3216" s="45">
        <f t="shared" si="232"/>
        <v>40.5</v>
      </c>
      <c r="V3216" s="48">
        <f t="shared" si="233"/>
        <v>40.5</v>
      </c>
      <c r="W3216" t="s">
        <v>1361</v>
      </c>
      <c r="X3216" t="s">
        <v>951</v>
      </c>
    </row>
    <row r="3217" spans="1:24" outlineLevel="2">
      <c r="A3217" t="s">
        <v>2743</v>
      </c>
      <c r="B3217" s="73" t="str">
        <f t="shared" si="229"/>
        <v>900-EBARA</v>
      </c>
      <c r="D3217">
        <v>0.7</v>
      </c>
      <c r="E3217" t="s">
        <v>1517</v>
      </c>
      <c r="F3217">
        <v>5.59</v>
      </c>
      <c r="H3217" t="s">
        <v>1516</v>
      </c>
      <c r="I3217">
        <v>1.99</v>
      </c>
      <c r="J3217">
        <v>0.33</v>
      </c>
      <c r="K3217">
        <v>6.0303030303030303</v>
      </c>
      <c r="L3217" s="45">
        <f>VLOOKUP(H3217,'[1]CALCUL AS et AN'!$A$2:$AU$889,24,FALSE)</f>
        <v>1.9910000000000001</v>
      </c>
      <c r="M3217" s="48">
        <f>VLOOKUP(H3217,'[1]CALCUL AS et AN'!$A$2:$AU$889,28,FALSE)</f>
        <v>2.1579999999999999</v>
      </c>
      <c r="N3217">
        <v>4.2212121212121207</v>
      </c>
      <c r="O3217" s="45">
        <f t="shared" si="230"/>
        <v>1.3936999999999999</v>
      </c>
      <c r="P3217" s="48">
        <f t="shared" si="231"/>
        <v>1.5105999999999999</v>
      </c>
      <c r="Q3217">
        <v>5.59</v>
      </c>
      <c r="R3217" s="45">
        <f>VLOOKUP(H3217,'[1]CALCUL AS et AN'!$A$2:$AU$889,46,FALSE)</f>
        <v>2.6480300000000003</v>
      </c>
      <c r="S3217" s="48">
        <f>VLOOKUP(H3217,'[1]CALCUL AS et AN'!$A$2:$AU$889,47,FALSE)</f>
        <v>2.8701400000000001</v>
      </c>
      <c r="T3217">
        <v>3.9129999999999998</v>
      </c>
      <c r="U3217" s="45">
        <f t="shared" si="232"/>
        <v>1.8536210000000002</v>
      </c>
      <c r="V3217" s="48">
        <f t="shared" si="233"/>
        <v>2.0090979999999998</v>
      </c>
      <c r="W3217" t="s">
        <v>1361</v>
      </c>
      <c r="X3217" t="s">
        <v>951</v>
      </c>
    </row>
    <row r="3218" spans="1:24" outlineLevel="2">
      <c r="A3218" t="s">
        <v>2743</v>
      </c>
      <c r="B3218" s="73" t="str">
        <f t="shared" si="229"/>
        <v>900-EBARA</v>
      </c>
      <c r="D3218">
        <v>0.7</v>
      </c>
      <c r="E3218" t="s">
        <v>1538</v>
      </c>
      <c r="F3218">
        <v>4.3499999999999996</v>
      </c>
      <c r="H3218" t="s">
        <v>1537</v>
      </c>
      <c r="I3218">
        <v>2.9</v>
      </c>
      <c r="J3218">
        <v>1</v>
      </c>
      <c r="K3218">
        <v>2.9</v>
      </c>
      <c r="L3218" s="45">
        <f>VLOOKUP(H3218,'[1]CALCUL AS et AN'!$A$2:$AU$889,24,FALSE)</f>
        <v>2.9</v>
      </c>
      <c r="M3218" s="48">
        <f>VLOOKUP(H3218,'[1]CALCUL AS et AN'!$A$2:$AU$889,28,FALSE)</f>
        <v>2.9</v>
      </c>
      <c r="N3218">
        <v>2.0299999999999998</v>
      </c>
      <c r="O3218" s="45">
        <f t="shared" si="230"/>
        <v>2.0299999999999998</v>
      </c>
      <c r="P3218" s="48">
        <f t="shared" si="231"/>
        <v>2.0299999999999998</v>
      </c>
      <c r="Q3218">
        <v>4.3499999999999996</v>
      </c>
      <c r="R3218" s="45">
        <f>VLOOKUP(H3218,'[1]CALCUL AS et AN'!$A$2:$AU$889,46,FALSE)</f>
        <v>4.3499999999999996</v>
      </c>
      <c r="S3218" s="48">
        <f>VLOOKUP(H3218,'[1]CALCUL AS et AN'!$A$2:$AU$889,47,FALSE)</f>
        <v>4.3499999999999996</v>
      </c>
      <c r="T3218">
        <v>3.0449999999999995</v>
      </c>
      <c r="U3218" s="45">
        <f t="shared" si="232"/>
        <v>3.0449999999999995</v>
      </c>
      <c r="V3218" s="48">
        <f t="shared" si="233"/>
        <v>3.0449999999999995</v>
      </c>
      <c r="W3218" t="s">
        <v>1361</v>
      </c>
      <c r="X3218" t="s">
        <v>951</v>
      </c>
    </row>
    <row r="3219" spans="1:24" outlineLevel="2">
      <c r="A3219" t="s">
        <v>2743</v>
      </c>
      <c r="B3219" s="73" t="str">
        <f t="shared" ref="B3219:B3282" si="234">MID(A3219,7,100)</f>
        <v>900-EBARA</v>
      </c>
      <c r="D3219">
        <v>1</v>
      </c>
      <c r="E3219" t="s">
        <v>1826</v>
      </c>
      <c r="F3219">
        <v>6.93</v>
      </c>
      <c r="H3219" t="s">
        <v>1825</v>
      </c>
      <c r="I3219">
        <v>5.89</v>
      </c>
      <c r="J3219">
        <v>1</v>
      </c>
      <c r="K3219">
        <v>5.89</v>
      </c>
      <c r="L3219" s="45">
        <f>VLOOKUP(H3219,'[1]CALCUL AS et AN'!$A$2:$AU$889,24,FALSE)</f>
        <v>5.5890000000000004</v>
      </c>
      <c r="M3219" s="48">
        <f>VLOOKUP(H3219,'[1]CALCUL AS et AN'!$A$2:$AU$889,28,FALSE)</f>
        <v>5.79</v>
      </c>
      <c r="N3219">
        <v>5.89</v>
      </c>
      <c r="O3219" s="45">
        <f t="shared" si="230"/>
        <v>5.5890000000000004</v>
      </c>
      <c r="P3219" s="48">
        <f t="shared" si="231"/>
        <v>5.79</v>
      </c>
      <c r="Q3219">
        <v>8.84</v>
      </c>
      <c r="R3219" s="45">
        <f>VLOOKUP(H3219,'[1]CALCUL AS et AN'!$A$2:$AU$889,46,FALSE)</f>
        <v>6.9862500000000001</v>
      </c>
      <c r="S3219" s="48">
        <f>VLOOKUP(H3219,'[1]CALCUL AS et AN'!$A$2:$AU$889,47,FALSE)</f>
        <v>7.2374999999999998</v>
      </c>
      <c r="T3219">
        <v>8.84</v>
      </c>
      <c r="U3219" s="45">
        <f t="shared" si="232"/>
        <v>6.9862500000000001</v>
      </c>
      <c r="V3219" s="48">
        <f t="shared" si="233"/>
        <v>7.2374999999999998</v>
      </c>
      <c r="W3219" t="s">
        <v>1361</v>
      </c>
      <c r="X3219" t="s">
        <v>951</v>
      </c>
    </row>
    <row r="3220" spans="1:24" outlineLevel="2">
      <c r="A3220" t="s">
        <v>2743</v>
      </c>
      <c r="B3220" s="73" t="str">
        <f t="shared" si="234"/>
        <v>900-EBARA</v>
      </c>
      <c r="D3220">
        <v>1</v>
      </c>
      <c r="E3220" t="s">
        <v>1524</v>
      </c>
      <c r="F3220">
        <v>8.51</v>
      </c>
      <c r="H3220" t="s">
        <v>1523</v>
      </c>
      <c r="I3220">
        <v>7.02</v>
      </c>
      <c r="J3220">
        <v>1</v>
      </c>
      <c r="K3220">
        <v>7.02</v>
      </c>
      <c r="L3220" s="45">
        <f>VLOOKUP(H3220,'[1]CALCUL AS et AN'!$A$2:$AU$889,24,FALSE)</f>
        <v>7.0179999999999998</v>
      </c>
      <c r="M3220" s="48">
        <f>VLOOKUP(H3220,'[1]CALCUL AS et AN'!$A$2:$AU$889,28,FALSE)</f>
        <v>7.0179999999999998</v>
      </c>
      <c r="N3220">
        <v>7.02</v>
      </c>
      <c r="O3220" s="45">
        <f t="shared" si="230"/>
        <v>7.0179999999999998</v>
      </c>
      <c r="P3220" s="48">
        <f t="shared" si="231"/>
        <v>7.0179999999999998</v>
      </c>
      <c r="Q3220">
        <v>8.51</v>
      </c>
      <c r="R3220" s="45">
        <f>VLOOKUP(H3220,'[1]CALCUL AS et AN'!$A$2:$AU$889,46,FALSE)</f>
        <v>8.7724999999999991</v>
      </c>
      <c r="S3220" s="48">
        <f>VLOOKUP(H3220,'[1]CALCUL AS et AN'!$A$2:$AU$889,47,FALSE)</f>
        <v>8.7724999999999991</v>
      </c>
      <c r="T3220">
        <v>8.51</v>
      </c>
      <c r="U3220" s="45">
        <f t="shared" si="232"/>
        <v>8.7724999999999991</v>
      </c>
      <c r="V3220" s="48">
        <f t="shared" si="233"/>
        <v>8.7724999999999991</v>
      </c>
      <c r="W3220" t="s">
        <v>1361</v>
      </c>
      <c r="X3220" t="s">
        <v>951</v>
      </c>
    </row>
    <row r="3221" spans="1:24" outlineLevel="2">
      <c r="A3221" t="s">
        <v>2743</v>
      </c>
      <c r="B3221" s="73" t="str">
        <f t="shared" si="234"/>
        <v>900-EBARA</v>
      </c>
      <c r="D3221">
        <v>1</v>
      </c>
      <c r="E3221" t="s">
        <v>2467</v>
      </c>
      <c r="F3221">
        <v>0.90200000000000002</v>
      </c>
      <c r="H3221" t="s">
        <v>2466</v>
      </c>
      <c r="I3221">
        <v>0.6</v>
      </c>
      <c r="J3221">
        <v>1</v>
      </c>
      <c r="K3221">
        <v>0.6</v>
      </c>
      <c r="L3221" s="45">
        <f>VLOOKUP(H3221,'[1]CALCUL AS et AN'!$A$2:$AU$889,24,FALSE)</f>
        <v>0.60099999999999998</v>
      </c>
      <c r="M3221" s="48">
        <f>VLOOKUP(H3221,'[1]CALCUL AS et AN'!$A$2:$AU$889,28,FALSE)</f>
        <v>0.60099999999999998</v>
      </c>
      <c r="N3221">
        <v>0.6</v>
      </c>
      <c r="O3221" s="45">
        <f t="shared" si="230"/>
        <v>0.60099999999999998</v>
      </c>
      <c r="P3221" s="48">
        <f t="shared" si="231"/>
        <v>0.60099999999999998</v>
      </c>
      <c r="Q3221">
        <v>0.90200000000000002</v>
      </c>
      <c r="R3221" s="45">
        <f>VLOOKUP(H3221,'[1]CALCUL AS et AN'!$A$2:$AU$889,46,FALSE)</f>
        <v>0.90149999999999997</v>
      </c>
      <c r="S3221" s="48">
        <f>VLOOKUP(H3221,'[1]CALCUL AS et AN'!$A$2:$AU$889,47,FALSE)</f>
        <v>0.90149999999999997</v>
      </c>
      <c r="T3221">
        <v>0.90200000000000002</v>
      </c>
      <c r="U3221" s="45">
        <f t="shared" si="232"/>
        <v>0.90149999999999997</v>
      </c>
      <c r="V3221" s="48">
        <f t="shared" si="233"/>
        <v>0.90149999999999997</v>
      </c>
      <c r="W3221" t="s">
        <v>1361</v>
      </c>
      <c r="X3221" t="s">
        <v>951</v>
      </c>
    </row>
    <row r="3222" spans="1:24" outlineLevel="2">
      <c r="A3222" t="s">
        <v>2743</v>
      </c>
      <c r="B3222" s="73" t="str">
        <f t="shared" si="234"/>
        <v>900-EBARA</v>
      </c>
      <c r="D3222">
        <v>1</v>
      </c>
      <c r="E3222" t="s">
        <v>2471</v>
      </c>
      <c r="F3222">
        <v>0.08</v>
      </c>
      <c r="H3222" t="s">
        <v>2470</v>
      </c>
      <c r="I3222">
        <v>7.0000000000000007E-2</v>
      </c>
      <c r="J3222">
        <v>1</v>
      </c>
      <c r="K3222">
        <v>7.0000000000000007E-2</v>
      </c>
      <c r="L3222" s="45">
        <f>VLOOKUP(H3222,'[1]CALCUL AS et AN'!$A$2:$AU$889,24,FALSE)</f>
        <v>7.1999999999999995E-2</v>
      </c>
      <c r="M3222" s="48">
        <f>VLOOKUP(H3222,'[1]CALCUL AS et AN'!$A$2:$AU$889,28,FALSE)</f>
        <v>7.1999999999999995E-2</v>
      </c>
      <c r="N3222">
        <v>7.0000000000000007E-2</v>
      </c>
      <c r="O3222" s="45">
        <f t="shared" si="230"/>
        <v>7.1999999999999995E-2</v>
      </c>
      <c r="P3222" s="48">
        <f t="shared" si="231"/>
        <v>7.1999999999999995E-2</v>
      </c>
      <c r="Q3222">
        <v>0.08</v>
      </c>
      <c r="R3222" s="45">
        <f>VLOOKUP(H3222,'[1]CALCUL AS et AN'!$A$2:$AU$889,46,FALSE)</f>
        <v>0.10799999999999998</v>
      </c>
      <c r="S3222" s="48">
        <f>VLOOKUP(H3222,'[1]CALCUL AS et AN'!$A$2:$AU$889,47,FALSE)</f>
        <v>0.10799999999999998</v>
      </c>
      <c r="T3222">
        <v>0.08</v>
      </c>
      <c r="U3222" s="45">
        <f t="shared" si="232"/>
        <v>0.10799999999999998</v>
      </c>
      <c r="V3222" s="48">
        <f t="shared" si="233"/>
        <v>0.10799999999999998</v>
      </c>
      <c r="W3222" t="s">
        <v>1361</v>
      </c>
      <c r="X3222" t="s">
        <v>951</v>
      </c>
    </row>
    <row r="3223" spans="1:24" outlineLevel="2">
      <c r="A3223" t="s">
        <v>2743</v>
      </c>
      <c r="B3223" s="73" t="str">
        <f t="shared" si="234"/>
        <v>900-EBARA</v>
      </c>
      <c r="D3223">
        <v>1</v>
      </c>
      <c r="E3223" t="s">
        <v>2044</v>
      </c>
      <c r="F3223">
        <v>1.57</v>
      </c>
      <c r="H3223">
        <v>9600000618</v>
      </c>
      <c r="I3223">
        <v>0.8</v>
      </c>
      <c r="J3223">
        <v>1</v>
      </c>
      <c r="K3223">
        <v>0.8</v>
      </c>
      <c r="L3223" s="45">
        <f>VLOOKUP(H3223,'[1]CALCUL AS et AN'!$A$2:$AU$889,24,FALSE)</f>
        <v>0.80289999999999995</v>
      </c>
      <c r="M3223" s="48">
        <f>VLOOKUP(H3223,'[1]CALCUL AS et AN'!$A$2:$AU$889,28,FALSE)</f>
        <v>0.80289999999999995</v>
      </c>
      <c r="N3223">
        <v>0.8</v>
      </c>
      <c r="O3223" s="45">
        <f t="shared" si="230"/>
        <v>0.80289999999999995</v>
      </c>
      <c r="P3223" s="48">
        <f t="shared" si="231"/>
        <v>0.80289999999999995</v>
      </c>
      <c r="Q3223">
        <v>1.57</v>
      </c>
      <c r="R3223" s="45">
        <f>VLOOKUP(H3223,'[1]CALCUL AS et AN'!$A$2:$AU$889,46,FALSE)</f>
        <v>1.6057999999999999</v>
      </c>
      <c r="S3223" s="48">
        <f>VLOOKUP(H3223,'[1]CALCUL AS et AN'!$A$2:$AU$889,47,FALSE)</f>
        <v>1.6057999999999999</v>
      </c>
      <c r="T3223">
        <v>1.57</v>
      </c>
      <c r="U3223" s="45">
        <f t="shared" si="232"/>
        <v>1.6057999999999999</v>
      </c>
      <c r="V3223" s="48">
        <f t="shared" si="233"/>
        <v>1.6057999999999999</v>
      </c>
      <c r="W3223" t="s">
        <v>1361</v>
      </c>
      <c r="X3223" t="s">
        <v>951</v>
      </c>
    </row>
    <row r="3224" spans="1:24" outlineLevel="1">
      <c r="A3224" s="73" t="s">
        <v>3297</v>
      </c>
      <c r="B3224" s="73" t="str">
        <f t="shared" si="234"/>
        <v>ECSPR-900-EBARA</v>
      </c>
      <c r="N3224">
        <f>SUBTOTAL(9,N3209:N3223)</f>
        <v>205.42121212121211</v>
      </c>
      <c r="O3224" s="45">
        <f>SUBTOTAL(9,O3209:O3223)</f>
        <v>203.5436</v>
      </c>
      <c r="P3224" s="48">
        <f>SUBTOTAL(9,P3209:P3223)</f>
        <v>201.0205</v>
      </c>
      <c r="T3224">
        <f>SUBTOTAL(9,T3209:T3223)</f>
        <v>308.49999999999994</v>
      </c>
      <c r="U3224" s="45">
        <f>SUBTOTAL(9,U3209:U3223)</f>
        <v>305.76742099999996</v>
      </c>
      <c r="V3224" s="48">
        <f>SUBTOTAL(9,V3209:V3223)</f>
        <v>299.73289799999998</v>
      </c>
    </row>
    <row r="3225" spans="1:24" outlineLevel="2">
      <c r="A3225" t="s">
        <v>2761</v>
      </c>
      <c r="B3225" s="73" t="str">
        <f t="shared" si="234"/>
        <v>0BG-EBARA</v>
      </c>
      <c r="D3225">
        <v>1</v>
      </c>
      <c r="E3225" t="s">
        <v>2467</v>
      </c>
      <c r="F3225">
        <v>0.90200000000000002</v>
      </c>
      <c r="H3225" t="s">
        <v>2466</v>
      </c>
      <c r="I3225">
        <v>0.6</v>
      </c>
      <c r="J3225">
        <v>1</v>
      </c>
      <c r="K3225">
        <v>0.6</v>
      </c>
      <c r="L3225" s="45">
        <f>VLOOKUP(H3225,'[1]CALCUL AS et AN'!$A$2:$AU$889,24,FALSE)</f>
        <v>0.60099999999999998</v>
      </c>
      <c r="M3225" s="48">
        <f>VLOOKUP(H3225,'[1]CALCUL AS et AN'!$A$2:$AU$889,28,FALSE)</f>
        <v>0.60099999999999998</v>
      </c>
      <c r="N3225">
        <v>0.6</v>
      </c>
      <c r="O3225" s="45">
        <f t="shared" si="230"/>
        <v>0.60099999999999998</v>
      </c>
      <c r="P3225" s="48">
        <f t="shared" si="231"/>
        <v>0.60099999999999998</v>
      </c>
      <c r="Q3225">
        <v>0.90200000000000002</v>
      </c>
      <c r="R3225" s="45">
        <f>VLOOKUP(H3225,'[1]CALCUL AS et AN'!$A$2:$AU$889,46,FALSE)</f>
        <v>0.90149999999999997</v>
      </c>
      <c r="S3225" s="48">
        <f>VLOOKUP(H3225,'[1]CALCUL AS et AN'!$A$2:$AU$889,47,FALSE)</f>
        <v>0.90149999999999997</v>
      </c>
      <c r="T3225">
        <v>0.90200000000000002</v>
      </c>
      <c r="U3225" s="45">
        <f t="shared" si="232"/>
        <v>0.90149999999999997</v>
      </c>
      <c r="V3225" s="48">
        <f t="shared" si="233"/>
        <v>0.90149999999999997</v>
      </c>
      <c r="W3225" t="s">
        <v>1361</v>
      </c>
      <c r="X3225" t="s">
        <v>951</v>
      </c>
    </row>
    <row r="3226" spans="1:24" outlineLevel="2">
      <c r="A3226" t="s">
        <v>2761</v>
      </c>
      <c r="B3226" s="73" t="str">
        <f t="shared" si="234"/>
        <v>0BG-EBARA</v>
      </c>
      <c r="D3226">
        <v>1</v>
      </c>
      <c r="E3226" t="s">
        <v>2471</v>
      </c>
      <c r="F3226">
        <v>0.08</v>
      </c>
      <c r="H3226" t="s">
        <v>2470</v>
      </c>
      <c r="I3226">
        <v>7.0000000000000007E-2</v>
      </c>
      <c r="J3226">
        <v>1</v>
      </c>
      <c r="K3226">
        <v>7.0000000000000007E-2</v>
      </c>
      <c r="L3226" s="45">
        <f>VLOOKUP(H3226,'[1]CALCUL AS et AN'!$A$2:$AU$889,24,FALSE)</f>
        <v>7.1999999999999995E-2</v>
      </c>
      <c r="M3226" s="48">
        <f>VLOOKUP(H3226,'[1]CALCUL AS et AN'!$A$2:$AU$889,28,FALSE)</f>
        <v>7.1999999999999995E-2</v>
      </c>
      <c r="N3226">
        <v>7.0000000000000007E-2</v>
      </c>
      <c r="O3226" s="45">
        <f t="shared" si="230"/>
        <v>7.1999999999999995E-2</v>
      </c>
      <c r="P3226" s="48">
        <f t="shared" si="231"/>
        <v>7.1999999999999995E-2</v>
      </c>
      <c r="Q3226">
        <v>0.08</v>
      </c>
      <c r="R3226" s="45">
        <f>VLOOKUP(H3226,'[1]CALCUL AS et AN'!$A$2:$AU$889,46,FALSE)</f>
        <v>0.10799999999999998</v>
      </c>
      <c r="S3226" s="48">
        <f>VLOOKUP(H3226,'[1]CALCUL AS et AN'!$A$2:$AU$889,47,FALSE)</f>
        <v>0.10799999999999998</v>
      </c>
      <c r="T3226">
        <v>0.08</v>
      </c>
      <c r="U3226" s="45">
        <f t="shared" si="232"/>
        <v>0.10799999999999998</v>
      </c>
      <c r="V3226" s="48">
        <f t="shared" si="233"/>
        <v>0.10799999999999998</v>
      </c>
      <c r="W3226" t="s">
        <v>1361</v>
      </c>
      <c r="X3226" t="s">
        <v>951</v>
      </c>
    </row>
    <row r="3227" spans="1:24" outlineLevel="2">
      <c r="A3227" t="s">
        <v>2761</v>
      </c>
      <c r="B3227" s="73" t="str">
        <f t="shared" si="234"/>
        <v>0BG-EBARA</v>
      </c>
      <c r="D3227">
        <v>1</v>
      </c>
      <c r="E3227" t="s">
        <v>1673</v>
      </c>
      <c r="F3227">
        <v>39.22</v>
      </c>
      <c r="H3227">
        <v>1510064</v>
      </c>
      <c r="I3227">
        <v>24.96</v>
      </c>
      <c r="J3227">
        <v>1</v>
      </c>
      <c r="K3227">
        <v>24.96</v>
      </c>
      <c r="L3227" s="45">
        <f>VLOOKUP(H3227,'[1]CALCUL AS et AN'!$A$2:$AU$889,24,FALSE)</f>
        <v>24.954999999999998</v>
      </c>
      <c r="M3227" s="48">
        <f>VLOOKUP(H3227,'[1]CALCUL AS et AN'!$A$2:$AU$889,28,FALSE)</f>
        <v>24.954999999999998</v>
      </c>
      <c r="N3227">
        <v>24.96</v>
      </c>
      <c r="O3227" s="45">
        <f t="shared" si="230"/>
        <v>24.954999999999998</v>
      </c>
      <c r="P3227" s="48">
        <f t="shared" si="231"/>
        <v>24.954999999999998</v>
      </c>
      <c r="Q3227">
        <v>39.22</v>
      </c>
      <c r="R3227" s="45">
        <f>VLOOKUP(H3227,'[1]CALCUL AS et AN'!$A$2:$AU$889,46,FALSE)</f>
        <v>37.432499999999997</v>
      </c>
      <c r="S3227" s="48">
        <f>VLOOKUP(H3227,'[1]CALCUL AS et AN'!$A$2:$AU$889,47,FALSE)</f>
        <v>37.432499999999997</v>
      </c>
      <c r="T3227">
        <v>39.22</v>
      </c>
      <c r="U3227" s="45">
        <f t="shared" si="232"/>
        <v>37.432499999999997</v>
      </c>
      <c r="V3227" s="48">
        <f t="shared" si="233"/>
        <v>37.432499999999997</v>
      </c>
      <c r="W3227" t="s">
        <v>1361</v>
      </c>
      <c r="X3227" t="s">
        <v>951</v>
      </c>
    </row>
    <row r="3228" spans="1:24" outlineLevel="2">
      <c r="A3228" t="s">
        <v>2761</v>
      </c>
      <c r="B3228" s="73" t="str">
        <f t="shared" si="234"/>
        <v>0BG-EBARA</v>
      </c>
      <c r="D3228">
        <v>1.6</v>
      </c>
      <c r="E3228" t="s">
        <v>1534</v>
      </c>
      <c r="F3228">
        <v>7.41</v>
      </c>
      <c r="H3228" t="s">
        <v>1533</v>
      </c>
      <c r="I3228">
        <v>5.99</v>
      </c>
      <c r="J3228">
        <v>1</v>
      </c>
      <c r="K3228">
        <v>5.99</v>
      </c>
      <c r="L3228" s="45">
        <f>VLOOKUP(H3228,'[1]CALCUL AS et AN'!$A$2:$AU$889,24,FALSE)</f>
        <v>5.99</v>
      </c>
      <c r="M3228" s="48">
        <f>VLOOKUP(H3228,'[1]CALCUL AS et AN'!$A$2:$AU$889,28,FALSE)</f>
        <v>5.99</v>
      </c>
      <c r="N3228">
        <v>9.5840000000000014</v>
      </c>
      <c r="O3228" s="45">
        <f t="shared" si="230"/>
        <v>9.5840000000000014</v>
      </c>
      <c r="P3228" s="48">
        <f t="shared" si="231"/>
        <v>9.5840000000000014</v>
      </c>
      <c r="Q3228">
        <v>7.41</v>
      </c>
      <c r="R3228" s="45">
        <f>VLOOKUP(H3228,'[1]CALCUL AS et AN'!$A$2:$AU$889,46,FALSE)</f>
        <v>7.4875000000000007</v>
      </c>
      <c r="S3228" s="48">
        <f>VLOOKUP(H3228,'[1]CALCUL AS et AN'!$A$2:$AU$889,47,FALSE)</f>
        <v>7.4875000000000007</v>
      </c>
      <c r="T3228">
        <v>11.856000000000002</v>
      </c>
      <c r="U3228" s="45">
        <f t="shared" si="232"/>
        <v>11.980000000000002</v>
      </c>
      <c r="V3228" s="48">
        <f t="shared" si="233"/>
        <v>11.980000000000002</v>
      </c>
      <c r="W3228" t="s">
        <v>1361</v>
      </c>
      <c r="X3228" t="s">
        <v>951</v>
      </c>
    </row>
    <row r="3229" spans="1:24" outlineLevel="2">
      <c r="A3229" t="s">
        <v>2761</v>
      </c>
      <c r="B3229" s="73" t="str">
        <f t="shared" si="234"/>
        <v>0BG-EBARA</v>
      </c>
      <c r="D3229">
        <v>1</v>
      </c>
      <c r="E3229" t="s">
        <v>2044</v>
      </c>
      <c r="F3229">
        <v>1.57</v>
      </c>
      <c r="H3229">
        <v>9600000618</v>
      </c>
      <c r="I3229">
        <v>0.8</v>
      </c>
      <c r="J3229">
        <v>1</v>
      </c>
      <c r="K3229">
        <v>0.8</v>
      </c>
      <c r="L3229" s="45">
        <f>VLOOKUP(H3229,'[1]CALCUL AS et AN'!$A$2:$AU$889,24,FALSE)</f>
        <v>0.80289999999999995</v>
      </c>
      <c r="M3229" s="48">
        <f>VLOOKUP(H3229,'[1]CALCUL AS et AN'!$A$2:$AU$889,28,FALSE)</f>
        <v>0.80289999999999995</v>
      </c>
      <c r="N3229">
        <v>0.8</v>
      </c>
      <c r="O3229" s="45">
        <f t="shared" si="230"/>
        <v>0.80289999999999995</v>
      </c>
      <c r="P3229" s="48">
        <f t="shared" si="231"/>
        <v>0.80289999999999995</v>
      </c>
      <c r="Q3229">
        <v>1.57</v>
      </c>
      <c r="R3229" s="45">
        <f>VLOOKUP(H3229,'[1]CALCUL AS et AN'!$A$2:$AU$889,46,FALSE)</f>
        <v>1.6057999999999999</v>
      </c>
      <c r="S3229" s="48">
        <f>VLOOKUP(H3229,'[1]CALCUL AS et AN'!$A$2:$AU$889,47,FALSE)</f>
        <v>1.6057999999999999</v>
      </c>
      <c r="T3229">
        <v>1.57</v>
      </c>
      <c r="U3229" s="45">
        <f t="shared" si="232"/>
        <v>1.6057999999999999</v>
      </c>
      <c r="V3229" s="48">
        <f t="shared" si="233"/>
        <v>1.6057999999999999</v>
      </c>
      <c r="W3229" t="s">
        <v>1361</v>
      </c>
      <c r="X3229" t="s">
        <v>951</v>
      </c>
    </row>
    <row r="3230" spans="1:24" outlineLevel="2">
      <c r="A3230" t="s">
        <v>2761</v>
      </c>
      <c r="B3230" s="73" t="str">
        <f t="shared" si="234"/>
        <v>0BG-EBARA</v>
      </c>
      <c r="D3230">
        <v>1</v>
      </c>
      <c r="E3230" t="s">
        <v>1512</v>
      </c>
      <c r="F3230">
        <v>0.96</v>
      </c>
      <c r="H3230" t="s">
        <v>592</v>
      </c>
      <c r="I3230">
        <v>0.77</v>
      </c>
      <c r="J3230">
        <v>1</v>
      </c>
      <c r="K3230">
        <v>0.77</v>
      </c>
      <c r="L3230" s="45">
        <f>VLOOKUP(H3230,'[1]CALCUL AS et AN'!$A$2:$AU$889,24,FALSE)</f>
        <v>0.76900000000000002</v>
      </c>
      <c r="M3230" s="48">
        <f>VLOOKUP(H3230,'[1]CALCUL AS et AN'!$A$2:$AU$889,28,FALSE)</f>
        <v>0.84599999999999997</v>
      </c>
      <c r="N3230">
        <v>0.77</v>
      </c>
      <c r="O3230" s="45">
        <f t="shared" si="230"/>
        <v>0.76900000000000002</v>
      </c>
      <c r="P3230" s="48">
        <f t="shared" si="231"/>
        <v>0.84599999999999997</v>
      </c>
      <c r="Q3230">
        <v>0.96</v>
      </c>
      <c r="R3230" s="45">
        <f>VLOOKUP(H3230,'[1]CALCUL AS et AN'!$A$2:$AU$889,46,FALSE)</f>
        <v>0.96125000000000005</v>
      </c>
      <c r="S3230" s="48">
        <f>VLOOKUP(H3230,'[1]CALCUL AS et AN'!$A$2:$AU$889,47,FALSE)</f>
        <v>1.0574999999999999</v>
      </c>
      <c r="T3230">
        <v>0.96</v>
      </c>
      <c r="U3230" s="45">
        <f t="shared" si="232"/>
        <v>0.96125000000000005</v>
      </c>
      <c r="V3230" s="48">
        <f t="shared" si="233"/>
        <v>1.0574999999999999</v>
      </c>
      <c r="W3230" t="s">
        <v>1361</v>
      </c>
      <c r="X3230" t="s">
        <v>937</v>
      </c>
    </row>
    <row r="3231" spans="1:24" outlineLevel="2">
      <c r="A3231" t="s">
        <v>2761</v>
      </c>
      <c r="B3231" s="73" t="str">
        <f t="shared" si="234"/>
        <v>0BG-EBARA</v>
      </c>
      <c r="D3231">
        <v>1</v>
      </c>
      <c r="E3231" t="s">
        <v>964</v>
      </c>
      <c r="F3231">
        <v>3.76</v>
      </c>
      <c r="H3231" t="s">
        <v>963</v>
      </c>
      <c r="I3231">
        <v>2.13</v>
      </c>
      <c r="J3231">
        <v>1</v>
      </c>
      <c r="K3231">
        <v>2.13</v>
      </c>
      <c r="L3231" s="45">
        <f>VLOOKUP(H3231,'[1]CALCUL AS et AN'!$A$2:$AU$889,24,FALSE)</f>
        <v>2.13</v>
      </c>
      <c r="M3231" s="48">
        <f>VLOOKUP(H3231,'[1]CALCUL AS et AN'!$A$2:$AU$889,28,FALSE)</f>
        <v>2.5049999999999999</v>
      </c>
      <c r="N3231">
        <v>2.13</v>
      </c>
      <c r="O3231" s="45">
        <f t="shared" si="230"/>
        <v>2.13</v>
      </c>
      <c r="P3231" s="48">
        <f t="shared" si="231"/>
        <v>2.5049999999999999</v>
      </c>
      <c r="Q3231">
        <v>3.76</v>
      </c>
      <c r="R3231" s="45">
        <f>VLOOKUP(H3231,'[1]CALCUL AS et AN'!$A$2:$AU$889,46,FALSE)</f>
        <v>4.26</v>
      </c>
      <c r="S3231" s="48">
        <f>VLOOKUP(H3231,'[1]CALCUL AS et AN'!$A$2:$AU$889,47,FALSE)</f>
        <v>5.01</v>
      </c>
      <c r="T3231">
        <v>3.76</v>
      </c>
      <c r="U3231" s="45">
        <f t="shared" si="232"/>
        <v>4.26</v>
      </c>
      <c r="V3231" s="48">
        <f t="shared" si="233"/>
        <v>5.01</v>
      </c>
      <c r="W3231" t="s">
        <v>1361</v>
      </c>
      <c r="X3231" t="s">
        <v>951</v>
      </c>
    </row>
    <row r="3232" spans="1:24" outlineLevel="2">
      <c r="A3232" t="s">
        <v>2761</v>
      </c>
      <c r="B3232" s="73" t="str">
        <f t="shared" si="234"/>
        <v>0BG-EBARA</v>
      </c>
      <c r="D3232">
        <v>1</v>
      </c>
      <c r="E3232" t="s">
        <v>2001</v>
      </c>
      <c r="F3232">
        <v>226.44</v>
      </c>
      <c r="H3232" t="s">
        <v>2000</v>
      </c>
      <c r="I3232">
        <v>148</v>
      </c>
      <c r="J3232">
        <v>1</v>
      </c>
      <c r="K3232">
        <v>148</v>
      </c>
      <c r="L3232" s="45">
        <f>VLOOKUP(H3232,'[1]CALCUL AS et AN'!$A$2:$AU$889,24,FALSE)</f>
        <v>148</v>
      </c>
      <c r="M3232" s="48">
        <f>VLOOKUP(H3232,'[1]CALCUL AS et AN'!$A$2:$AU$889,28,FALSE)</f>
        <v>148</v>
      </c>
      <c r="N3232">
        <v>148</v>
      </c>
      <c r="O3232" s="45">
        <f t="shared" si="230"/>
        <v>148</v>
      </c>
      <c r="P3232" s="48">
        <f t="shared" si="231"/>
        <v>148</v>
      </c>
      <c r="Q3232">
        <v>226.44</v>
      </c>
      <c r="R3232" s="45">
        <f>VLOOKUP(H3232,'[1]CALCUL AS et AN'!$A$2:$AU$889,46,FALSE)</f>
        <v>222</v>
      </c>
      <c r="S3232" s="48">
        <f>VLOOKUP(H3232,'[1]CALCUL AS et AN'!$A$2:$AU$889,47,FALSE)</f>
        <v>222</v>
      </c>
      <c r="T3232">
        <v>226.44</v>
      </c>
      <c r="U3232" s="45">
        <f t="shared" si="232"/>
        <v>222</v>
      </c>
      <c r="V3232" s="48">
        <f t="shared" si="233"/>
        <v>222</v>
      </c>
      <c r="W3232" t="s">
        <v>1361</v>
      </c>
      <c r="X3232" t="s">
        <v>951</v>
      </c>
    </row>
    <row r="3233" spans="1:24" outlineLevel="2">
      <c r="A3233" t="s">
        <v>2761</v>
      </c>
      <c r="B3233" s="73" t="str">
        <f t="shared" si="234"/>
        <v>0BG-EBARA</v>
      </c>
      <c r="D3233">
        <v>1</v>
      </c>
      <c r="E3233" t="s">
        <v>1528</v>
      </c>
      <c r="F3233">
        <v>0.77</v>
      </c>
      <c r="H3233" t="s">
        <v>1527</v>
      </c>
      <c r="I3233">
        <v>0.61</v>
      </c>
      <c r="J3233">
        <v>1</v>
      </c>
      <c r="K3233">
        <v>0.61</v>
      </c>
      <c r="L3233" s="45">
        <f>VLOOKUP(H3233,'[1]CALCUL AS et AN'!$A$2:$AU$889,24,FALSE)</f>
        <v>0.61299999999999999</v>
      </c>
      <c r="M3233" s="48">
        <f>VLOOKUP(H3233,'[1]CALCUL AS et AN'!$A$2:$AU$889,28,FALSE)</f>
        <v>0.67400000000000004</v>
      </c>
      <c r="N3233">
        <v>0.61</v>
      </c>
      <c r="O3233" s="45">
        <f t="shared" si="230"/>
        <v>0.61299999999999999</v>
      </c>
      <c r="P3233" s="48">
        <f t="shared" si="231"/>
        <v>0.67400000000000004</v>
      </c>
      <c r="Q3233">
        <v>0.77</v>
      </c>
      <c r="R3233" s="45">
        <f>VLOOKUP(H3233,'[1]CALCUL AS et AN'!$A$2:$AU$889,46,FALSE)</f>
        <v>0.81529000000000007</v>
      </c>
      <c r="S3233" s="48">
        <f>VLOOKUP(H3233,'[1]CALCUL AS et AN'!$A$2:$AU$889,47,FALSE)</f>
        <v>0.89642000000000011</v>
      </c>
      <c r="T3233">
        <v>0.77</v>
      </c>
      <c r="U3233" s="45">
        <f t="shared" si="232"/>
        <v>0.81529000000000007</v>
      </c>
      <c r="V3233" s="48">
        <f t="shared" si="233"/>
        <v>0.89642000000000011</v>
      </c>
      <c r="W3233" t="s">
        <v>1361</v>
      </c>
      <c r="X3233" t="s">
        <v>951</v>
      </c>
    </row>
    <row r="3234" spans="1:24" outlineLevel="2">
      <c r="A3234" t="s">
        <v>2761</v>
      </c>
      <c r="B3234" s="73" t="str">
        <f t="shared" si="234"/>
        <v>0BG-EBARA</v>
      </c>
      <c r="D3234">
        <v>1</v>
      </c>
      <c r="E3234" t="s">
        <v>993</v>
      </c>
      <c r="F3234">
        <v>4.87</v>
      </c>
      <c r="H3234" t="s">
        <v>472</v>
      </c>
      <c r="I3234">
        <v>0.94</v>
      </c>
      <c r="J3234">
        <v>1</v>
      </c>
      <c r="K3234">
        <v>0.94</v>
      </c>
      <c r="L3234" s="45">
        <f>VLOOKUP(H3234,'[1]CALCUL AS et AN'!$A$2:$AU$889,24,FALSE)</f>
        <v>2.1800000000000002</v>
      </c>
      <c r="M3234" s="48">
        <f>VLOOKUP(H3234,'[1]CALCUL AS et AN'!$A$2:$AU$889,28,FALSE)</f>
        <v>0.94</v>
      </c>
      <c r="N3234">
        <v>0.94</v>
      </c>
      <c r="O3234" s="45">
        <f t="shared" si="230"/>
        <v>2.1800000000000002</v>
      </c>
      <c r="P3234" s="48">
        <f t="shared" si="231"/>
        <v>0.94</v>
      </c>
      <c r="Q3234">
        <v>4.87</v>
      </c>
      <c r="R3234" s="45">
        <f>VLOOKUP(H3234,'[1]CALCUL AS et AN'!$A$2:$AU$889,46,FALSE)</f>
        <v>4.9050000000000002</v>
      </c>
      <c r="S3234" s="48">
        <f>VLOOKUP(H3234,'[1]CALCUL AS et AN'!$A$2:$AU$889,47,FALSE)</f>
        <v>2.1149999999999998</v>
      </c>
      <c r="T3234">
        <v>4.87</v>
      </c>
      <c r="U3234" s="45">
        <f t="shared" si="232"/>
        <v>4.9050000000000002</v>
      </c>
      <c r="V3234" s="48">
        <f t="shared" si="233"/>
        <v>2.1149999999999998</v>
      </c>
      <c r="W3234" t="s">
        <v>1361</v>
      </c>
      <c r="X3234" t="s">
        <v>937</v>
      </c>
    </row>
    <row r="3235" spans="1:24" outlineLevel="2">
      <c r="A3235" t="s">
        <v>2761</v>
      </c>
      <c r="B3235" s="73" t="str">
        <f t="shared" si="234"/>
        <v>0BG-EBARA</v>
      </c>
      <c r="D3235">
        <v>1</v>
      </c>
      <c r="E3235" t="s">
        <v>2937</v>
      </c>
      <c r="F3235">
        <v>4.9400000000000004</v>
      </c>
      <c r="H3235" t="s">
        <v>476</v>
      </c>
      <c r="I3235">
        <v>2.21</v>
      </c>
      <c r="J3235">
        <v>1</v>
      </c>
      <c r="K3235">
        <v>2.21</v>
      </c>
      <c r="L3235" s="45">
        <f>VLOOKUP(H3235,'[1]CALCUL AS et AN'!$A$2:$AU$889,24,FALSE)</f>
        <v>2.21</v>
      </c>
      <c r="M3235" s="48">
        <f>VLOOKUP(H3235,'[1]CALCUL AS et AN'!$A$2:$AU$889,28,FALSE)</f>
        <v>0.92</v>
      </c>
      <c r="N3235">
        <v>2.21</v>
      </c>
      <c r="O3235" s="45">
        <f t="shared" si="230"/>
        <v>2.21</v>
      </c>
      <c r="P3235" s="48">
        <f t="shared" si="231"/>
        <v>0.92</v>
      </c>
      <c r="Q3235">
        <v>4.9400000000000004</v>
      </c>
      <c r="R3235" s="45">
        <f>VLOOKUP(H3235,'[1]CALCUL AS et AN'!$A$2:$AU$889,46,FALSE)</f>
        <v>4.9725000000000001</v>
      </c>
      <c r="S3235" s="48">
        <f>VLOOKUP(H3235,'[1]CALCUL AS et AN'!$A$2:$AU$889,47,FALSE)</f>
        <v>2.0700000000000003</v>
      </c>
      <c r="T3235">
        <v>4.9400000000000004</v>
      </c>
      <c r="U3235" s="45">
        <f t="shared" si="232"/>
        <v>4.9725000000000001</v>
      </c>
      <c r="V3235" s="48">
        <f t="shared" si="233"/>
        <v>2.0700000000000003</v>
      </c>
      <c r="W3235" t="s">
        <v>1361</v>
      </c>
      <c r="X3235" t="s">
        <v>937</v>
      </c>
    </row>
    <row r="3236" spans="1:24" outlineLevel="2">
      <c r="A3236" t="s">
        <v>2761</v>
      </c>
      <c r="B3236" s="73" t="str">
        <f t="shared" si="234"/>
        <v>0BG-EBARA</v>
      </c>
      <c r="D3236">
        <v>1</v>
      </c>
      <c r="E3236" t="s">
        <v>627</v>
      </c>
      <c r="F3236">
        <v>1.1000000000000001</v>
      </c>
      <c r="H3236" t="s">
        <v>626</v>
      </c>
      <c r="I3236">
        <v>1.1100000000000001</v>
      </c>
      <c r="J3236">
        <v>1</v>
      </c>
      <c r="K3236">
        <v>1.1100000000000001</v>
      </c>
      <c r="L3236" s="45">
        <f>VLOOKUP(H3236,'[1]CALCUL AS et AN'!$A$2:$AU$889,24,FALSE)</f>
        <v>1.1060000000000001</v>
      </c>
      <c r="M3236" s="48">
        <f>VLOOKUP(H3236,'[1]CALCUL AS et AN'!$A$2:$AU$889,28,FALSE)</f>
        <v>1.2170000000000001</v>
      </c>
      <c r="N3236">
        <v>1.1100000000000001</v>
      </c>
      <c r="O3236" s="45">
        <f t="shared" si="230"/>
        <v>1.1060000000000001</v>
      </c>
      <c r="P3236" s="48">
        <f t="shared" si="231"/>
        <v>1.2170000000000001</v>
      </c>
      <c r="Q3236">
        <v>1.27</v>
      </c>
      <c r="R3236" s="45">
        <f>VLOOKUP(H3236,'[1]CALCUL AS et AN'!$A$2:$AU$889,46,FALSE)</f>
        <v>1.3825000000000001</v>
      </c>
      <c r="S3236" s="48">
        <f>VLOOKUP(H3236,'[1]CALCUL AS et AN'!$A$2:$AU$889,47,FALSE)</f>
        <v>1.5212500000000002</v>
      </c>
      <c r="T3236">
        <v>1.27</v>
      </c>
      <c r="U3236" s="45">
        <f t="shared" si="232"/>
        <v>1.3825000000000001</v>
      </c>
      <c r="V3236" s="48">
        <f t="shared" si="233"/>
        <v>1.5212500000000002</v>
      </c>
      <c r="W3236" t="s">
        <v>1361</v>
      </c>
      <c r="X3236" t="s">
        <v>937</v>
      </c>
    </row>
    <row r="3237" spans="1:24" outlineLevel="2">
      <c r="A3237" t="s">
        <v>2761</v>
      </c>
      <c r="B3237" s="73" t="str">
        <f t="shared" si="234"/>
        <v>0BG-EBARA</v>
      </c>
      <c r="D3237">
        <v>0.83</v>
      </c>
      <c r="E3237" t="s">
        <v>2411</v>
      </c>
      <c r="F3237">
        <v>75</v>
      </c>
      <c r="H3237" t="s">
        <v>2410</v>
      </c>
      <c r="I3237">
        <v>50</v>
      </c>
      <c r="J3237">
        <v>1</v>
      </c>
      <c r="K3237">
        <v>50</v>
      </c>
      <c r="L3237" s="45">
        <f>VLOOKUP(H3237,'[1]CALCUL AS et AN'!$A$2:$AU$889,24,FALSE)</f>
        <v>50</v>
      </c>
      <c r="M3237" s="48">
        <f>VLOOKUP(H3237,'[1]CALCUL AS et AN'!$A$2:$AU$889,28,FALSE)</f>
        <v>50</v>
      </c>
      <c r="N3237">
        <v>41.5</v>
      </c>
      <c r="O3237" s="45">
        <f t="shared" si="230"/>
        <v>41.5</v>
      </c>
      <c r="P3237" s="48">
        <f t="shared" si="231"/>
        <v>41.5</v>
      </c>
      <c r="Q3237">
        <v>75</v>
      </c>
      <c r="R3237" s="45">
        <f>VLOOKUP(H3237,'[1]CALCUL AS et AN'!$A$2:$AU$889,46,FALSE)</f>
        <v>75</v>
      </c>
      <c r="S3237" s="48">
        <f>VLOOKUP(H3237,'[1]CALCUL AS et AN'!$A$2:$AU$889,47,FALSE)</f>
        <v>75</v>
      </c>
      <c r="T3237">
        <v>62.25</v>
      </c>
      <c r="U3237" s="45">
        <f t="shared" si="232"/>
        <v>62.25</v>
      </c>
      <c r="V3237" s="48">
        <f t="shared" si="233"/>
        <v>62.25</v>
      </c>
      <c r="W3237" t="s">
        <v>1361</v>
      </c>
      <c r="X3237" t="s">
        <v>951</v>
      </c>
    </row>
    <row r="3238" spans="1:24" outlineLevel="2">
      <c r="A3238" t="s">
        <v>2761</v>
      </c>
      <c r="B3238" s="73" t="str">
        <f t="shared" si="234"/>
        <v>0BG-EBARA</v>
      </c>
      <c r="D3238">
        <v>1</v>
      </c>
      <c r="E3238" t="s">
        <v>1502</v>
      </c>
      <c r="F3238">
        <v>83.19</v>
      </c>
      <c r="H3238" t="s">
        <v>1501</v>
      </c>
      <c r="I3238">
        <v>63.5</v>
      </c>
      <c r="J3238">
        <v>1</v>
      </c>
      <c r="K3238">
        <v>63.5</v>
      </c>
      <c r="L3238" s="45">
        <f>VLOOKUP(H3238,'[1]CALCUL AS et AN'!$A$2:$AU$889,24,FALSE)</f>
        <v>63.5</v>
      </c>
      <c r="M3238" s="48">
        <f>VLOOKUP(H3238,'[1]CALCUL AS et AN'!$A$2:$AU$889,28,FALSE)</f>
        <v>71</v>
      </c>
      <c r="N3238">
        <v>63.5</v>
      </c>
      <c r="O3238" s="45">
        <f t="shared" si="230"/>
        <v>63.5</v>
      </c>
      <c r="P3238" s="48">
        <f t="shared" si="231"/>
        <v>71</v>
      </c>
      <c r="Q3238">
        <v>83.19</v>
      </c>
      <c r="R3238" s="45">
        <f>VLOOKUP(H3238,'[1]CALCUL AS et AN'!$A$2:$AU$889,46,FALSE)</f>
        <v>84.454999999999998</v>
      </c>
      <c r="S3238" s="48">
        <f>VLOOKUP(H3238,'[1]CALCUL AS et AN'!$A$2:$AU$889,47,FALSE)</f>
        <v>94.43</v>
      </c>
      <c r="T3238">
        <v>83.19</v>
      </c>
      <c r="U3238" s="45">
        <f t="shared" si="232"/>
        <v>84.454999999999998</v>
      </c>
      <c r="V3238" s="48">
        <f t="shared" si="233"/>
        <v>94.43</v>
      </c>
      <c r="W3238" t="s">
        <v>1361</v>
      </c>
      <c r="X3238" t="s">
        <v>951</v>
      </c>
    </row>
    <row r="3239" spans="1:24" outlineLevel="2">
      <c r="A3239" t="s">
        <v>2761</v>
      </c>
      <c r="B3239" s="73" t="str">
        <f t="shared" si="234"/>
        <v>0BG-EBARA</v>
      </c>
      <c r="D3239">
        <v>1</v>
      </c>
      <c r="E3239" t="s">
        <v>1543</v>
      </c>
      <c r="F3239">
        <v>21.71</v>
      </c>
      <c r="H3239" t="s">
        <v>1542</v>
      </c>
      <c r="I3239">
        <v>17.73</v>
      </c>
      <c r="J3239">
        <v>1</v>
      </c>
      <c r="K3239">
        <v>17.73</v>
      </c>
      <c r="L3239" s="45">
        <f>VLOOKUP(H3239,'[1]CALCUL AS et AN'!$A$2:$AU$889,24,FALSE)</f>
        <v>17.73</v>
      </c>
      <c r="M3239" s="48">
        <f>VLOOKUP(H3239,'[1]CALCUL AS et AN'!$A$2:$AU$889,28,FALSE)</f>
        <v>17.73</v>
      </c>
      <c r="N3239">
        <v>17.73</v>
      </c>
      <c r="O3239" s="45">
        <f t="shared" si="230"/>
        <v>17.73</v>
      </c>
      <c r="P3239" s="48">
        <f t="shared" si="231"/>
        <v>17.73</v>
      </c>
      <c r="Q3239">
        <v>21.71</v>
      </c>
      <c r="R3239" s="45">
        <f>VLOOKUP(H3239,'[1]CALCUL AS et AN'!$A$2:$AU$889,46,FALSE)</f>
        <v>22.162500000000001</v>
      </c>
      <c r="S3239" s="48">
        <f>VLOOKUP(H3239,'[1]CALCUL AS et AN'!$A$2:$AU$889,47,FALSE)</f>
        <v>22.162500000000001</v>
      </c>
      <c r="T3239">
        <v>21.71</v>
      </c>
      <c r="U3239" s="45">
        <f t="shared" si="232"/>
        <v>22.162500000000001</v>
      </c>
      <c r="V3239" s="48">
        <f t="shared" si="233"/>
        <v>22.162500000000001</v>
      </c>
      <c r="W3239" t="s">
        <v>1361</v>
      </c>
      <c r="X3239" t="s">
        <v>951</v>
      </c>
    </row>
    <row r="3240" spans="1:24" outlineLevel="2">
      <c r="A3240" t="s">
        <v>2761</v>
      </c>
      <c r="B3240" s="73" t="str">
        <f t="shared" si="234"/>
        <v>0BG-EBARA</v>
      </c>
      <c r="D3240">
        <v>1</v>
      </c>
      <c r="E3240" t="s">
        <v>1984</v>
      </c>
      <c r="F3240">
        <v>19.91</v>
      </c>
      <c r="H3240" t="s">
        <v>1983</v>
      </c>
      <c r="I3240">
        <v>12.16</v>
      </c>
      <c r="J3240">
        <v>1</v>
      </c>
      <c r="K3240">
        <v>12.16</v>
      </c>
      <c r="L3240" s="45">
        <f>VLOOKUP(H3240,'[1]CALCUL AS et AN'!$A$2:$AU$889,24,FALSE)</f>
        <v>12.16</v>
      </c>
      <c r="M3240" s="48">
        <f>VLOOKUP(H3240,'[1]CALCUL AS et AN'!$A$2:$AU$889,28,FALSE)</f>
        <v>12.16</v>
      </c>
      <c r="N3240">
        <v>12.16</v>
      </c>
      <c r="O3240" s="45">
        <f t="shared" si="230"/>
        <v>12.16</v>
      </c>
      <c r="P3240" s="48">
        <f t="shared" si="231"/>
        <v>12.16</v>
      </c>
      <c r="Q3240">
        <v>19.91</v>
      </c>
      <c r="R3240" s="45">
        <f>VLOOKUP(H3240,'[1]CALCUL AS et AN'!$A$2:$AU$889,46,FALSE)</f>
        <v>21.28</v>
      </c>
      <c r="S3240" s="48">
        <f>VLOOKUP(H3240,'[1]CALCUL AS et AN'!$A$2:$AU$889,47,FALSE)</f>
        <v>21.28</v>
      </c>
      <c r="T3240">
        <v>19.91</v>
      </c>
      <c r="U3240" s="45">
        <f t="shared" si="232"/>
        <v>21.28</v>
      </c>
      <c r="V3240" s="48">
        <f t="shared" si="233"/>
        <v>21.28</v>
      </c>
      <c r="W3240" t="s">
        <v>1361</v>
      </c>
      <c r="X3240" t="s">
        <v>951</v>
      </c>
    </row>
    <row r="3241" spans="1:24" outlineLevel="2">
      <c r="A3241" t="s">
        <v>2761</v>
      </c>
      <c r="B3241" s="73" t="str">
        <f t="shared" si="234"/>
        <v>0BG-EBARA</v>
      </c>
      <c r="D3241">
        <v>1</v>
      </c>
      <c r="E3241" t="s">
        <v>1514</v>
      </c>
      <c r="F3241">
        <v>12.91</v>
      </c>
      <c r="H3241" t="s">
        <v>632</v>
      </c>
      <c r="I3241">
        <v>4.7300000000000004</v>
      </c>
      <c r="J3241">
        <v>0.33</v>
      </c>
      <c r="K3241">
        <v>14.333333333333334</v>
      </c>
      <c r="L3241" s="45">
        <f>VLOOKUP(H3241,'[1]CALCUL AS et AN'!$A$2:$AU$889,24,FALSE)</f>
        <v>4.7320000000000002</v>
      </c>
      <c r="M3241" s="48">
        <f>VLOOKUP(H3241,'[1]CALCUL AS et AN'!$A$2:$AU$889,28,FALSE)</f>
        <v>4.7779999999999996</v>
      </c>
      <c r="N3241">
        <v>14.333333333333334</v>
      </c>
      <c r="O3241" s="45">
        <f t="shared" ref="O3241:O3307" si="235">D3241*L3241</f>
        <v>4.7320000000000002</v>
      </c>
      <c r="P3241" s="48">
        <f t="shared" ref="P3241:P3307" si="236">D3241*M3241</f>
        <v>4.7779999999999996</v>
      </c>
      <c r="Q3241">
        <v>12.91</v>
      </c>
      <c r="R3241" s="45">
        <f>VLOOKUP(H3241,'[1]CALCUL AS et AN'!$A$2:$AU$889,46,FALSE)</f>
        <v>6.2935600000000003</v>
      </c>
      <c r="S3241" s="48">
        <f>VLOOKUP(H3241,'[1]CALCUL AS et AN'!$A$2:$AU$889,47,FALSE)</f>
        <v>6.3547399999999996</v>
      </c>
      <c r="T3241">
        <v>12.91</v>
      </c>
      <c r="U3241" s="45">
        <f t="shared" ref="U3241:U3307" si="237">R3241*D3241</f>
        <v>6.2935600000000003</v>
      </c>
      <c r="V3241" s="48">
        <f t="shared" ref="V3241:V3307" si="238">S3241*D3241</f>
        <v>6.3547399999999996</v>
      </c>
      <c r="W3241" t="s">
        <v>1361</v>
      </c>
      <c r="X3241" t="s">
        <v>937</v>
      </c>
    </row>
    <row r="3242" spans="1:24" outlineLevel="2">
      <c r="A3242" t="s">
        <v>2761</v>
      </c>
      <c r="B3242" s="73" t="str">
        <f t="shared" si="234"/>
        <v>0BG-EBARA</v>
      </c>
      <c r="D3242">
        <v>1</v>
      </c>
      <c r="E3242" t="s">
        <v>1511</v>
      </c>
      <c r="F3242">
        <v>9.56</v>
      </c>
      <c r="H3242" t="s">
        <v>1510</v>
      </c>
      <c r="I3242">
        <v>8.09</v>
      </c>
      <c r="J3242">
        <v>1</v>
      </c>
      <c r="K3242">
        <v>8.09</v>
      </c>
      <c r="L3242" s="45">
        <f>VLOOKUP(H3242,'[1]CALCUL AS et AN'!$A$2:$AU$889,24,FALSE)</f>
        <v>8.0869999999999997</v>
      </c>
      <c r="M3242" s="48">
        <f>VLOOKUP(H3242,'[1]CALCUL AS et AN'!$A$2:$AU$889,28,FALSE)</f>
        <v>8.0869999999999997</v>
      </c>
      <c r="N3242">
        <v>8.09</v>
      </c>
      <c r="O3242" s="45">
        <f t="shared" si="235"/>
        <v>8.0869999999999997</v>
      </c>
      <c r="P3242" s="48">
        <f t="shared" si="236"/>
        <v>8.0869999999999997</v>
      </c>
      <c r="Q3242">
        <v>9.56</v>
      </c>
      <c r="R3242" s="45">
        <f>VLOOKUP(H3242,'[1]CALCUL AS et AN'!$A$2:$AU$889,46,FALSE)</f>
        <v>10.108750000000001</v>
      </c>
      <c r="S3242" s="48">
        <f>VLOOKUP(H3242,'[1]CALCUL AS et AN'!$A$2:$AU$889,47,FALSE)</f>
        <v>10.108750000000001</v>
      </c>
      <c r="T3242">
        <v>9.56</v>
      </c>
      <c r="U3242" s="45">
        <f t="shared" si="237"/>
        <v>10.108750000000001</v>
      </c>
      <c r="V3242" s="48">
        <f t="shared" si="238"/>
        <v>10.108750000000001</v>
      </c>
      <c r="W3242" t="s">
        <v>1361</v>
      </c>
      <c r="X3242" t="s">
        <v>951</v>
      </c>
    </row>
    <row r="3243" spans="1:24" outlineLevel="2">
      <c r="A3243" t="s">
        <v>2761</v>
      </c>
      <c r="B3243" s="73" t="str">
        <f t="shared" si="234"/>
        <v>0BG-EBARA</v>
      </c>
      <c r="D3243">
        <v>1</v>
      </c>
      <c r="E3243" t="s">
        <v>1520</v>
      </c>
      <c r="F3243">
        <v>9.64</v>
      </c>
      <c r="H3243" t="s">
        <v>1519</v>
      </c>
      <c r="I3243">
        <v>7.94</v>
      </c>
      <c r="J3243">
        <v>1</v>
      </c>
      <c r="K3243">
        <v>7.94</v>
      </c>
      <c r="L3243" s="45">
        <f>VLOOKUP(H3243,'[1]CALCUL AS et AN'!$A$2:$AU$889,24,FALSE)</f>
        <v>7.9420000000000002</v>
      </c>
      <c r="M3243" s="48">
        <f>VLOOKUP(H3243,'[1]CALCUL AS et AN'!$A$2:$AU$889,28,FALSE)</f>
        <v>7.9420000000000002</v>
      </c>
      <c r="N3243">
        <v>7.94</v>
      </c>
      <c r="O3243" s="45">
        <f t="shared" si="235"/>
        <v>7.9420000000000002</v>
      </c>
      <c r="P3243" s="48">
        <f t="shared" si="236"/>
        <v>7.9420000000000002</v>
      </c>
      <c r="Q3243">
        <v>9.64</v>
      </c>
      <c r="R3243" s="45">
        <f>VLOOKUP(H3243,'[1]CALCUL AS et AN'!$A$2:$AU$889,46,FALSE)</f>
        <v>9.9275000000000002</v>
      </c>
      <c r="S3243" s="48">
        <f>VLOOKUP(H3243,'[1]CALCUL AS et AN'!$A$2:$AU$889,47,FALSE)</f>
        <v>9.9275000000000002</v>
      </c>
      <c r="T3243">
        <v>9.64</v>
      </c>
      <c r="U3243" s="45">
        <f t="shared" si="237"/>
        <v>9.9275000000000002</v>
      </c>
      <c r="V3243" s="48">
        <f t="shared" si="238"/>
        <v>9.9275000000000002</v>
      </c>
      <c r="W3243" t="s">
        <v>1361</v>
      </c>
      <c r="X3243" t="s">
        <v>951</v>
      </c>
    </row>
    <row r="3244" spans="1:24" outlineLevel="2">
      <c r="A3244" t="s">
        <v>2761</v>
      </c>
      <c r="B3244" s="73" t="str">
        <f t="shared" si="234"/>
        <v>0BG-EBARA</v>
      </c>
      <c r="D3244">
        <v>6</v>
      </c>
      <c r="E3244" t="s">
        <v>2270</v>
      </c>
      <c r="F3244">
        <v>7.0000000000000007E-2</v>
      </c>
      <c r="H3244">
        <v>8412802518</v>
      </c>
      <c r="I3244">
        <v>7.08</v>
      </c>
      <c r="J3244">
        <v>100</v>
      </c>
      <c r="K3244">
        <v>7.0800000000000002E-2</v>
      </c>
      <c r="L3244" s="45">
        <f>VLOOKUP(H3244,'[1]CALCUL AS et AN'!$A$2:$AU$889,24,FALSE)</f>
        <v>7.0800000000000002E-2</v>
      </c>
      <c r="M3244" s="48">
        <f>VLOOKUP(H3244,'[1]CALCUL AS et AN'!$A$2:$AU$889,28,FALSE)</f>
        <v>7.0800000000000002E-2</v>
      </c>
      <c r="N3244">
        <v>0.42480000000000001</v>
      </c>
      <c r="O3244" s="45">
        <f t="shared" si="235"/>
        <v>0.42480000000000001</v>
      </c>
      <c r="P3244" s="48">
        <f t="shared" si="236"/>
        <v>0.42480000000000001</v>
      </c>
      <c r="Q3244">
        <v>7.0000000000000007E-2</v>
      </c>
      <c r="R3244" s="45">
        <f>VLOOKUP(H3244,'[1]CALCUL AS et AN'!$A$2:$AU$889,46,FALSE)</f>
        <v>8.8499999999999995E-2</v>
      </c>
      <c r="S3244" s="48">
        <f>VLOOKUP(H3244,'[1]CALCUL AS et AN'!$A$2:$AU$889,47,FALSE)</f>
        <v>8.8499999999999995E-2</v>
      </c>
      <c r="T3244">
        <v>0.42000000000000004</v>
      </c>
      <c r="U3244" s="45">
        <f t="shared" si="237"/>
        <v>0.53099999999999992</v>
      </c>
      <c r="V3244" s="48">
        <f t="shared" si="238"/>
        <v>0.53099999999999992</v>
      </c>
      <c r="W3244" t="s">
        <v>1361</v>
      </c>
      <c r="X3244" t="s">
        <v>951</v>
      </c>
    </row>
    <row r="3245" spans="1:24" outlineLevel="2">
      <c r="A3245" t="s">
        <v>2761</v>
      </c>
      <c r="B3245" s="73" t="str">
        <f t="shared" si="234"/>
        <v>0BG-EBARA</v>
      </c>
      <c r="D3245">
        <v>2</v>
      </c>
      <c r="E3245" t="s">
        <v>2455</v>
      </c>
      <c r="F3245">
        <v>0.27400000000000002</v>
      </c>
      <c r="H3245" t="s">
        <v>2454</v>
      </c>
      <c r="I3245">
        <v>0.09</v>
      </c>
      <c r="J3245">
        <v>1</v>
      </c>
      <c r="K3245">
        <v>0.09</v>
      </c>
      <c r="L3245" s="45">
        <f>VLOOKUP(H3245,'[1]CALCUL AS et AN'!$A$2:$AU$889,24,FALSE)</f>
        <v>8.6599999999999996E-2</v>
      </c>
      <c r="M3245" s="48">
        <f>VLOOKUP(H3245,'[1]CALCUL AS et AN'!$A$2:$AU$889,28,FALSE)</f>
        <v>8.6599999999999996E-2</v>
      </c>
      <c r="N3245">
        <v>0.18</v>
      </c>
      <c r="O3245" s="45">
        <f t="shared" si="235"/>
        <v>0.17319999999999999</v>
      </c>
      <c r="P3245" s="48">
        <f t="shared" si="236"/>
        <v>0.17319999999999999</v>
      </c>
      <c r="Q3245">
        <v>0.27400000000000002</v>
      </c>
      <c r="R3245" s="45">
        <f>VLOOKUP(H3245,'[1]CALCUL AS et AN'!$A$2:$AU$889,46,FALSE)</f>
        <v>0.12989999999999999</v>
      </c>
      <c r="S3245" s="48">
        <f>VLOOKUP(H3245,'[1]CALCUL AS et AN'!$A$2:$AU$889,47,FALSE)</f>
        <v>0.12989999999999999</v>
      </c>
      <c r="T3245">
        <v>0.54800000000000004</v>
      </c>
      <c r="U3245" s="45">
        <f t="shared" si="237"/>
        <v>0.25979999999999998</v>
      </c>
      <c r="V3245" s="48">
        <f t="shared" si="238"/>
        <v>0.25979999999999998</v>
      </c>
      <c r="W3245" t="s">
        <v>1361</v>
      </c>
      <c r="X3245" t="s">
        <v>951</v>
      </c>
    </row>
    <row r="3246" spans="1:24" outlineLevel="2">
      <c r="A3246" t="s">
        <v>2761</v>
      </c>
      <c r="B3246" s="73" t="str">
        <f t="shared" si="234"/>
        <v>0BG-EBARA</v>
      </c>
      <c r="D3246">
        <v>8</v>
      </c>
      <c r="E3246" t="s">
        <v>2274</v>
      </c>
      <c r="F3246">
        <v>0.05</v>
      </c>
      <c r="H3246">
        <v>8534000818</v>
      </c>
      <c r="I3246">
        <v>2.9000000000000001E-2</v>
      </c>
      <c r="J3246">
        <v>1</v>
      </c>
      <c r="K3246">
        <v>2.9000000000000001E-2</v>
      </c>
      <c r="L3246" s="45">
        <f>VLOOKUP(H3246,'[1]CALCUL AS et AN'!$A$2:$AU$889,24,FALSE)</f>
        <v>2.9399999999999999E-2</v>
      </c>
      <c r="M3246" s="48">
        <f>VLOOKUP(H3246,'[1]CALCUL AS et AN'!$A$2:$AU$889,28,FALSE)</f>
        <v>2.9399999999999999E-2</v>
      </c>
      <c r="N3246">
        <v>0.23200000000000001</v>
      </c>
      <c r="O3246" s="45">
        <f t="shared" si="235"/>
        <v>0.23519999999999999</v>
      </c>
      <c r="P3246" s="48">
        <f t="shared" si="236"/>
        <v>0.23519999999999999</v>
      </c>
      <c r="Q3246">
        <v>0.05</v>
      </c>
      <c r="R3246" s="45">
        <f>VLOOKUP(H3246,'[1]CALCUL AS et AN'!$A$2:$AU$889,46,FALSE)</f>
        <v>5.1449999999999996E-2</v>
      </c>
      <c r="S3246" s="48">
        <f>VLOOKUP(H3246,'[1]CALCUL AS et AN'!$A$2:$AU$889,47,FALSE)</f>
        <v>5.1449999999999996E-2</v>
      </c>
      <c r="T3246">
        <v>0.4</v>
      </c>
      <c r="U3246" s="45">
        <f t="shared" si="237"/>
        <v>0.41159999999999997</v>
      </c>
      <c r="V3246" s="48">
        <f t="shared" si="238"/>
        <v>0.41159999999999997</v>
      </c>
      <c r="W3246" t="s">
        <v>1361</v>
      </c>
      <c r="X3246" t="s">
        <v>951</v>
      </c>
    </row>
    <row r="3247" spans="1:24" outlineLevel="2">
      <c r="A3247" t="s">
        <v>2761</v>
      </c>
      <c r="B3247" s="73" t="str">
        <f t="shared" si="234"/>
        <v>0BG-EBARA</v>
      </c>
      <c r="D3247">
        <v>1</v>
      </c>
      <c r="E3247" t="s">
        <v>2525</v>
      </c>
      <c r="F3247">
        <v>6.1349999999999998</v>
      </c>
      <c r="H3247" t="s">
        <v>2524</v>
      </c>
      <c r="I3247">
        <v>4.09</v>
      </c>
      <c r="J3247">
        <v>1</v>
      </c>
      <c r="K3247">
        <v>4.09</v>
      </c>
      <c r="L3247" s="45">
        <f>VLOOKUP(H3247,'[1]CALCUL AS et AN'!$A$2:$AU$889,24,FALSE)</f>
        <v>4.09</v>
      </c>
      <c r="M3247" s="48">
        <f>VLOOKUP(H3247,'[1]CALCUL AS et AN'!$A$2:$AU$889,28,FALSE)</f>
        <v>4.09</v>
      </c>
      <c r="N3247">
        <v>4.09</v>
      </c>
      <c r="O3247" s="45">
        <f t="shared" si="235"/>
        <v>4.09</v>
      </c>
      <c r="P3247" s="48">
        <f t="shared" si="236"/>
        <v>4.09</v>
      </c>
      <c r="Q3247">
        <v>6.1349999999999998</v>
      </c>
      <c r="R3247" s="45">
        <f>VLOOKUP(H3247,'[1]CALCUL AS et AN'!$A$2:$AU$889,46,FALSE)</f>
        <v>6.1349999999999998</v>
      </c>
      <c r="S3247" s="48">
        <f>VLOOKUP(H3247,'[1]CALCUL AS et AN'!$A$2:$AU$889,47,FALSE)</f>
        <v>6.1349999999999998</v>
      </c>
      <c r="T3247">
        <v>6.1349999999999998</v>
      </c>
      <c r="U3247" s="45">
        <f t="shared" si="237"/>
        <v>6.1349999999999998</v>
      </c>
      <c r="V3247" s="48">
        <f t="shared" si="238"/>
        <v>6.1349999999999998</v>
      </c>
      <c r="W3247" t="s">
        <v>1361</v>
      </c>
      <c r="X3247" t="s">
        <v>951</v>
      </c>
    </row>
    <row r="3248" spans="1:24" outlineLevel="2">
      <c r="A3248" t="s">
        <v>2761</v>
      </c>
      <c r="B3248" s="73" t="str">
        <f t="shared" si="234"/>
        <v>0BG-EBARA</v>
      </c>
      <c r="D3248">
        <v>2</v>
      </c>
      <c r="E3248" t="s">
        <v>2450</v>
      </c>
      <c r="F3248">
        <v>0.1</v>
      </c>
      <c r="H3248" t="s">
        <v>2449</v>
      </c>
      <c r="I3248">
        <v>0.05</v>
      </c>
      <c r="J3248">
        <v>1</v>
      </c>
      <c r="K3248">
        <v>0.05</v>
      </c>
      <c r="L3248" s="45">
        <f>VLOOKUP(H3248,'[1]CALCUL AS et AN'!$A$2:$AU$889,24,FALSE)</f>
        <v>5.0999999999999997E-2</v>
      </c>
      <c r="M3248" s="48">
        <f>VLOOKUP(H3248,'[1]CALCUL AS et AN'!$A$2:$AU$889,28,FALSE)</f>
        <v>5.0999999999999997E-2</v>
      </c>
      <c r="N3248">
        <v>0.1</v>
      </c>
      <c r="O3248" s="45">
        <f t="shared" si="235"/>
        <v>0.10199999999999999</v>
      </c>
      <c r="P3248" s="48">
        <f t="shared" si="236"/>
        <v>0.10199999999999999</v>
      </c>
      <c r="Q3248">
        <v>0.2</v>
      </c>
      <c r="R3248" s="45">
        <f>VLOOKUP(H3248,'[1]CALCUL AS et AN'!$A$2:$AU$889,46,FALSE)</f>
        <v>0.10199999999999999</v>
      </c>
      <c r="S3248" s="48">
        <f>VLOOKUP(H3248,'[1]CALCUL AS et AN'!$A$2:$AU$889,47,FALSE)</f>
        <v>0.10199999999999999</v>
      </c>
      <c r="T3248">
        <v>0.4</v>
      </c>
      <c r="U3248" s="45">
        <f t="shared" si="237"/>
        <v>0.20399999999999999</v>
      </c>
      <c r="V3248" s="48">
        <f t="shared" si="238"/>
        <v>0.20399999999999999</v>
      </c>
      <c r="W3248" t="s">
        <v>1361</v>
      </c>
      <c r="X3248" t="s">
        <v>951</v>
      </c>
    </row>
    <row r="3249" spans="1:24" outlineLevel="2">
      <c r="A3249" t="s">
        <v>2761</v>
      </c>
      <c r="B3249" s="73" t="str">
        <f t="shared" si="234"/>
        <v>0BG-EBARA</v>
      </c>
      <c r="D3249">
        <v>1</v>
      </c>
      <c r="E3249" t="s">
        <v>1544</v>
      </c>
      <c r="F3249">
        <v>2.2400000000000002</v>
      </c>
      <c r="H3249">
        <v>101007</v>
      </c>
      <c r="I3249">
        <v>1.5</v>
      </c>
      <c r="J3249">
        <v>1</v>
      </c>
      <c r="K3249">
        <v>1.5</v>
      </c>
      <c r="L3249" s="45">
        <f>VLOOKUP(H3249,'[1]CALCUL AS et AN'!$A$2:$AU$889,24,FALSE)</f>
        <v>1.5</v>
      </c>
      <c r="M3249" s="48">
        <f>VLOOKUP(H3249,'[1]CALCUL AS et AN'!$A$2:$AU$889,28,FALSE)</f>
        <v>1.5</v>
      </c>
      <c r="N3249">
        <v>1.5</v>
      </c>
      <c r="O3249" s="45">
        <f t="shared" si="235"/>
        <v>1.5</v>
      </c>
      <c r="P3249" s="48">
        <f t="shared" si="236"/>
        <v>1.5</v>
      </c>
      <c r="Q3249">
        <v>2.2400000000000002</v>
      </c>
      <c r="R3249" s="45">
        <f>VLOOKUP(H3249,'[1]CALCUL AS et AN'!$A$2:$AU$889,46,FALSE)</f>
        <v>2.25</v>
      </c>
      <c r="S3249" s="48">
        <f>VLOOKUP(H3249,'[1]CALCUL AS et AN'!$A$2:$AU$889,47,FALSE)</f>
        <v>2.25</v>
      </c>
      <c r="T3249">
        <v>2.2400000000000002</v>
      </c>
      <c r="U3249" s="45">
        <f t="shared" si="237"/>
        <v>2.25</v>
      </c>
      <c r="V3249" s="48">
        <f t="shared" si="238"/>
        <v>2.25</v>
      </c>
      <c r="W3249" t="s">
        <v>1361</v>
      </c>
      <c r="X3249" t="s">
        <v>951</v>
      </c>
    </row>
    <row r="3250" spans="1:24" outlineLevel="2">
      <c r="A3250" t="s">
        <v>2761</v>
      </c>
      <c r="B3250" s="73" t="str">
        <f t="shared" si="234"/>
        <v>0BG-EBARA</v>
      </c>
      <c r="D3250">
        <v>1</v>
      </c>
      <c r="E3250" t="s">
        <v>1538</v>
      </c>
      <c r="F3250">
        <v>4.3499999999999996</v>
      </c>
      <c r="H3250" t="s">
        <v>1537</v>
      </c>
      <c r="I3250">
        <v>2.9</v>
      </c>
      <c r="J3250">
        <v>1</v>
      </c>
      <c r="K3250">
        <v>2.9</v>
      </c>
      <c r="L3250" s="45">
        <f>VLOOKUP(H3250,'[1]CALCUL AS et AN'!$A$2:$AU$889,24,FALSE)</f>
        <v>2.9</v>
      </c>
      <c r="M3250" s="48">
        <f>VLOOKUP(H3250,'[1]CALCUL AS et AN'!$A$2:$AU$889,28,FALSE)</f>
        <v>2.9</v>
      </c>
      <c r="N3250">
        <v>2.9</v>
      </c>
      <c r="O3250" s="45">
        <f t="shared" si="235"/>
        <v>2.9</v>
      </c>
      <c r="P3250" s="48">
        <f t="shared" si="236"/>
        <v>2.9</v>
      </c>
      <c r="Q3250">
        <v>4.3499999999999996</v>
      </c>
      <c r="R3250" s="45">
        <f>VLOOKUP(H3250,'[1]CALCUL AS et AN'!$A$2:$AU$889,46,FALSE)</f>
        <v>4.3499999999999996</v>
      </c>
      <c r="S3250" s="48">
        <f>VLOOKUP(H3250,'[1]CALCUL AS et AN'!$A$2:$AU$889,47,FALSE)</f>
        <v>4.3499999999999996</v>
      </c>
      <c r="T3250">
        <v>4.3499999999999996</v>
      </c>
      <c r="U3250" s="45">
        <f t="shared" si="237"/>
        <v>4.3499999999999996</v>
      </c>
      <c r="V3250" s="48">
        <f t="shared" si="238"/>
        <v>4.3499999999999996</v>
      </c>
      <c r="W3250" t="s">
        <v>1361</v>
      </c>
      <c r="X3250" t="s">
        <v>951</v>
      </c>
    </row>
    <row r="3251" spans="1:24" outlineLevel="2">
      <c r="A3251" t="s">
        <v>2761</v>
      </c>
      <c r="B3251" s="73" t="str">
        <f t="shared" si="234"/>
        <v>0BG-EBARA</v>
      </c>
      <c r="D3251">
        <v>8</v>
      </c>
      <c r="E3251" t="s">
        <v>2273</v>
      </c>
      <c r="F3251">
        <v>0.04</v>
      </c>
      <c r="H3251">
        <v>8434000818</v>
      </c>
      <c r="I3251">
        <v>8.34</v>
      </c>
      <c r="J3251">
        <v>200</v>
      </c>
      <c r="K3251">
        <v>4.1700000000000001E-2</v>
      </c>
      <c r="L3251" s="45">
        <f>VLOOKUP(H3251,'[1]CALCUL AS et AN'!$A$2:$AU$889,24,FALSE)</f>
        <v>4.1700000000000001E-2</v>
      </c>
      <c r="M3251" s="48">
        <f>VLOOKUP(H3251,'[1]CALCUL AS et AN'!$A$2:$AU$889,28,FALSE)</f>
        <v>4.1700000000000001E-2</v>
      </c>
      <c r="N3251">
        <v>0.33360000000000001</v>
      </c>
      <c r="O3251" s="45">
        <f t="shared" si="235"/>
        <v>0.33360000000000001</v>
      </c>
      <c r="P3251" s="48">
        <f t="shared" si="236"/>
        <v>0.33360000000000001</v>
      </c>
      <c r="Q3251">
        <v>0.04</v>
      </c>
      <c r="R3251" s="45">
        <f>VLOOKUP(H3251,'[1]CALCUL AS et AN'!$A$2:$AU$889,46,FALSE)</f>
        <v>5.2125000000000005E-2</v>
      </c>
      <c r="S3251" s="48">
        <f>VLOOKUP(H3251,'[1]CALCUL AS et AN'!$A$2:$AU$889,47,FALSE)</f>
        <v>5.2125000000000005E-2</v>
      </c>
      <c r="T3251">
        <v>0.32</v>
      </c>
      <c r="U3251" s="45">
        <f t="shared" si="237"/>
        <v>0.41700000000000004</v>
      </c>
      <c r="V3251" s="48">
        <f t="shared" si="238"/>
        <v>0.41700000000000004</v>
      </c>
      <c r="W3251" t="s">
        <v>1361</v>
      </c>
      <c r="X3251" t="s">
        <v>951</v>
      </c>
    </row>
    <row r="3252" spans="1:24" outlineLevel="2">
      <c r="A3252" t="s">
        <v>2761</v>
      </c>
      <c r="B3252" s="73" t="str">
        <f t="shared" si="234"/>
        <v>0BG-EBARA</v>
      </c>
      <c r="D3252">
        <v>1</v>
      </c>
      <c r="E3252" t="s">
        <v>2275</v>
      </c>
      <c r="F3252">
        <v>0.05</v>
      </c>
      <c r="H3252">
        <v>8535000618</v>
      </c>
      <c r="I3252">
        <v>3.0000000000000001E-3</v>
      </c>
      <c r="J3252">
        <v>1</v>
      </c>
      <c r="K3252">
        <v>3.0000000000000001E-3</v>
      </c>
      <c r="L3252" s="45">
        <f>VLOOKUP(H3252,'[1]CALCUL AS et AN'!$A$2:$AU$889,24,FALSE)</f>
        <v>3.04E-2</v>
      </c>
      <c r="M3252" s="48">
        <f>VLOOKUP(H3252,'[1]CALCUL AS et AN'!$A$2:$AU$889,28,FALSE)</f>
        <v>3.04E-2</v>
      </c>
      <c r="N3252">
        <v>3.0000000000000001E-3</v>
      </c>
      <c r="O3252" s="45">
        <f t="shared" si="235"/>
        <v>3.04E-2</v>
      </c>
      <c r="P3252" s="48">
        <f t="shared" si="236"/>
        <v>3.04E-2</v>
      </c>
      <c r="Q3252">
        <v>0.05</v>
      </c>
      <c r="R3252" s="45">
        <f>VLOOKUP(H3252,'[1]CALCUL AS et AN'!$A$2:$AU$889,46,FALSE)</f>
        <v>5.3199999999999997E-2</v>
      </c>
      <c r="S3252" s="48">
        <f>VLOOKUP(H3252,'[1]CALCUL AS et AN'!$A$2:$AU$889,47,FALSE)</f>
        <v>5.3199999999999997E-2</v>
      </c>
      <c r="T3252">
        <v>0.05</v>
      </c>
      <c r="U3252" s="45">
        <f t="shared" si="237"/>
        <v>5.3199999999999997E-2</v>
      </c>
      <c r="V3252" s="48">
        <f t="shared" si="238"/>
        <v>5.3199999999999997E-2</v>
      </c>
      <c r="W3252" t="s">
        <v>1361</v>
      </c>
      <c r="X3252" t="s">
        <v>951</v>
      </c>
    </row>
    <row r="3253" spans="1:24" outlineLevel="2">
      <c r="A3253" t="s">
        <v>2761</v>
      </c>
      <c r="B3253" s="73" t="str">
        <f t="shared" si="234"/>
        <v>0BG-EBARA</v>
      </c>
      <c r="D3253">
        <v>2</v>
      </c>
      <c r="E3253" t="s">
        <v>2452</v>
      </c>
      <c r="F3253">
        <v>0.128</v>
      </c>
      <c r="H3253" t="s">
        <v>3104</v>
      </c>
      <c r="I3253">
        <v>0.21</v>
      </c>
      <c r="J3253">
        <v>1</v>
      </c>
      <c r="K3253">
        <v>0.21</v>
      </c>
      <c r="L3253" s="45">
        <f>VLOOKUP(H3253,'[1]CALCUL AS et AN'!$A$2:$AU$889,24,FALSE)</f>
        <v>0.2054</v>
      </c>
      <c r="M3253" s="48">
        <f>VLOOKUP(H3253,'[1]CALCUL AS et AN'!$A$2:$AU$889,28,FALSE)</f>
        <v>0.2054</v>
      </c>
      <c r="N3253">
        <v>0.42</v>
      </c>
      <c r="O3253" s="45">
        <f t="shared" si="235"/>
        <v>0.4108</v>
      </c>
      <c r="P3253" s="48">
        <f t="shared" si="236"/>
        <v>0.4108</v>
      </c>
      <c r="Q3253">
        <v>0.128</v>
      </c>
      <c r="R3253" s="45">
        <f>VLOOKUP(H3253,'[1]CALCUL AS et AN'!$A$2:$AU$889,46,FALSE)</f>
        <v>0</v>
      </c>
      <c r="S3253" s="48">
        <f>VLOOKUP(H3253,'[1]CALCUL AS et AN'!$A$2:$AU$889,47,FALSE)</f>
        <v>0</v>
      </c>
      <c r="T3253">
        <v>0.25600000000000001</v>
      </c>
      <c r="U3253" s="45">
        <f t="shared" si="237"/>
        <v>0</v>
      </c>
      <c r="V3253" s="48">
        <f t="shared" si="238"/>
        <v>0</v>
      </c>
      <c r="W3253" t="s">
        <v>1361</v>
      </c>
      <c r="X3253" t="s">
        <v>951</v>
      </c>
    </row>
    <row r="3254" spans="1:24" outlineLevel="1">
      <c r="A3254" s="73" t="s">
        <v>3298</v>
      </c>
      <c r="B3254" s="73" t="str">
        <f t="shared" si="234"/>
        <v>SPR1200BG-EBARA</v>
      </c>
      <c r="N3254">
        <f>SUBTOTAL(9,N3225:N3253)</f>
        <v>367.22073333333338</v>
      </c>
      <c r="O3254" s="45">
        <f>SUBTOTAL(9,O3225:O3253)</f>
        <v>358.87390000000005</v>
      </c>
      <c r="P3254" s="48">
        <f>SUBTOTAL(9,P3225:P3253)</f>
        <v>364.51389999999998</v>
      </c>
      <c r="T3254">
        <f>SUBTOTAL(9,T3225:T3253)</f>
        <v>530.92699999999991</v>
      </c>
      <c r="U3254" s="45">
        <f>SUBTOTAL(9,U3225:U3253)</f>
        <v>522.41325000000006</v>
      </c>
      <c r="V3254" s="48">
        <f>SUBTOTAL(9,V3225:V3253)</f>
        <v>527.82305999999994</v>
      </c>
    </row>
    <row r="3255" spans="1:24" outlineLevel="2">
      <c r="A3255" t="s">
        <v>2757</v>
      </c>
      <c r="B3255" s="73" t="str">
        <f t="shared" si="234"/>
        <v>0-EBARA</v>
      </c>
      <c r="D3255">
        <v>1</v>
      </c>
      <c r="E3255" t="s">
        <v>2467</v>
      </c>
      <c r="F3255">
        <v>0.90200000000000002</v>
      </c>
      <c r="H3255" t="s">
        <v>2466</v>
      </c>
      <c r="I3255">
        <v>0.6</v>
      </c>
      <c r="J3255">
        <v>1</v>
      </c>
      <c r="K3255">
        <v>0.6</v>
      </c>
      <c r="L3255" s="45">
        <f>VLOOKUP(H3255,'[1]CALCUL AS et AN'!$A$2:$AU$889,24,FALSE)</f>
        <v>0.60099999999999998</v>
      </c>
      <c r="M3255" s="48">
        <f>VLOOKUP(H3255,'[1]CALCUL AS et AN'!$A$2:$AU$889,28,FALSE)</f>
        <v>0.60099999999999998</v>
      </c>
      <c r="N3255">
        <v>0.6</v>
      </c>
      <c r="O3255" s="45">
        <f t="shared" si="235"/>
        <v>0.60099999999999998</v>
      </c>
      <c r="P3255" s="48">
        <f t="shared" si="236"/>
        <v>0.60099999999999998</v>
      </c>
      <c r="Q3255">
        <v>0.90200000000000002</v>
      </c>
      <c r="R3255" s="45">
        <f>VLOOKUP(H3255,'[1]CALCUL AS et AN'!$A$2:$AU$889,46,FALSE)</f>
        <v>0.90149999999999997</v>
      </c>
      <c r="S3255" s="48">
        <f>VLOOKUP(H3255,'[1]CALCUL AS et AN'!$A$2:$AU$889,47,FALSE)</f>
        <v>0.90149999999999997</v>
      </c>
      <c r="T3255">
        <v>0.90200000000000002</v>
      </c>
      <c r="U3255" s="45">
        <f t="shared" si="237"/>
        <v>0.90149999999999997</v>
      </c>
      <c r="V3255" s="48">
        <f t="shared" si="238"/>
        <v>0.90149999999999997</v>
      </c>
      <c r="W3255" t="s">
        <v>1361</v>
      </c>
      <c r="X3255" t="s">
        <v>951</v>
      </c>
    </row>
    <row r="3256" spans="1:24" outlineLevel="2">
      <c r="A3256" t="s">
        <v>2757</v>
      </c>
      <c r="B3256" s="73" t="str">
        <f t="shared" si="234"/>
        <v>0-EBARA</v>
      </c>
      <c r="D3256">
        <v>1</v>
      </c>
      <c r="E3256" t="s">
        <v>2471</v>
      </c>
      <c r="F3256">
        <v>0.08</v>
      </c>
      <c r="H3256" t="s">
        <v>2470</v>
      </c>
      <c r="I3256">
        <v>7.0000000000000007E-2</v>
      </c>
      <c r="J3256">
        <v>1</v>
      </c>
      <c r="K3256">
        <v>7.0000000000000007E-2</v>
      </c>
      <c r="L3256" s="45">
        <f>VLOOKUP(H3256,'[1]CALCUL AS et AN'!$A$2:$AU$889,24,FALSE)</f>
        <v>7.1999999999999995E-2</v>
      </c>
      <c r="M3256" s="48">
        <f>VLOOKUP(H3256,'[1]CALCUL AS et AN'!$A$2:$AU$889,28,FALSE)</f>
        <v>7.1999999999999995E-2</v>
      </c>
      <c r="N3256">
        <v>7.0000000000000007E-2</v>
      </c>
      <c r="O3256" s="45">
        <f t="shared" si="235"/>
        <v>7.1999999999999995E-2</v>
      </c>
      <c r="P3256" s="48">
        <f t="shared" si="236"/>
        <v>7.1999999999999995E-2</v>
      </c>
      <c r="Q3256">
        <v>0.08</v>
      </c>
      <c r="R3256" s="45">
        <f>VLOOKUP(H3256,'[1]CALCUL AS et AN'!$A$2:$AU$889,46,FALSE)</f>
        <v>0.10799999999999998</v>
      </c>
      <c r="S3256" s="48">
        <f>VLOOKUP(H3256,'[1]CALCUL AS et AN'!$A$2:$AU$889,47,FALSE)</f>
        <v>0.10799999999999998</v>
      </c>
      <c r="T3256">
        <v>0.08</v>
      </c>
      <c r="U3256" s="45">
        <f t="shared" si="237"/>
        <v>0.10799999999999998</v>
      </c>
      <c r="V3256" s="48">
        <f t="shared" si="238"/>
        <v>0.10799999999999998</v>
      </c>
      <c r="W3256" t="s">
        <v>1361</v>
      </c>
      <c r="X3256" t="s">
        <v>951</v>
      </c>
    </row>
    <row r="3257" spans="1:24" outlineLevel="2">
      <c r="A3257" t="s">
        <v>2757</v>
      </c>
      <c r="B3257" s="73" t="str">
        <f t="shared" si="234"/>
        <v>0-EBARA</v>
      </c>
      <c r="D3257">
        <v>1</v>
      </c>
      <c r="E3257" t="s">
        <v>1673</v>
      </c>
      <c r="F3257">
        <v>39.22</v>
      </c>
      <c r="H3257">
        <v>1510064</v>
      </c>
      <c r="I3257">
        <v>24.96</v>
      </c>
      <c r="J3257">
        <v>1</v>
      </c>
      <c r="K3257">
        <v>24.96</v>
      </c>
      <c r="L3257" s="45">
        <f>VLOOKUP(H3257,'[1]CALCUL AS et AN'!$A$2:$AU$889,24,FALSE)</f>
        <v>24.954999999999998</v>
      </c>
      <c r="M3257" s="48">
        <f>VLOOKUP(H3257,'[1]CALCUL AS et AN'!$A$2:$AU$889,28,FALSE)</f>
        <v>24.954999999999998</v>
      </c>
      <c r="N3257">
        <v>24.96</v>
      </c>
      <c r="O3257" s="45">
        <f t="shared" si="235"/>
        <v>24.954999999999998</v>
      </c>
      <c r="P3257" s="48">
        <f t="shared" si="236"/>
        <v>24.954999999999998</v>
      </c>
      <c r="Q3257">
        <v>39.22</v>
      </c>
      <c r="R3257" s="45">
        <f>VLOOKUP(H3257,'[1]CALCUL AS et AN'!$A$2:$AU$889,46,FALSE)</f>
        <v>37.432499999999997</v>
      </c>
      <c r="S3257" s="48">
        <f>VLOOKUP(H3257,'[1]CALCUL AS et AN'!$A$2:$AU$889,47,FALSE)</f>
        <v>37.432499999999997</v>
      </c>
      <c r="T3257">
        <v>39.22</v>
      </c>
      <c r="U3257" s="45">
        <f t="shared" si="237"/>
        <v>37.432499999999997</v>
      </c>
      <c r="V3257" s="48">
        <f t="shared" si="238"/>
        <v>37.432499999999997</v>
      </c>
      <c r="W3257" t="s">
        <v>1361</v>
      </c>
      <c r="X3257" t="s">
        <v>951</v>
      </c>
    </row>
    <row r="3258" spans="1:24" outlineLevel="2">
      <c r="A3258" t="s">
        <v>2757</v>
      </c>
      <c r="B3258" s="73" t="str">
        <f t="shared" si="234"/>
        <v>0-EBARA</v>
      </c>
      <c r="D3258">
        <v>1</v>
      </c>
      <c r="E3258" t="s">
        <v>2044</v>
      </c>
      <c r="F3258">
        <v>1.57</v>
      </c>
      <c r="H3258">
        <v>9600000618</v>
      </c>
      <c r="I3258">
        <v>0.8</v>
      </c>
      <c r="J3258">
        <v>1</v>
      </c>
      <c r="K3258">
        <v>0.8</v>
      </c>
      <c r="L3258" s="45">
        <f>VLOOKUP(H3258,'[1]CALCUL AS et AN'!$A$2:$AU$889,24,FALSE)</f>
        <v>0.80289999999999995</v>
      </c>
      <c r="M3258" s="48">
        <f>VLOOKUP(H3258,'[1]CALCUL AS et AN'!$A$2:$AU$889,28,FALSE)</f>
        <v>0.80289999999999995</v>
      </c>
      <c r="N3258">
        <v>0.8</v>
      </c>
      <c r="O3258" s="45">
        <f t="shared" si="235"/>
        <v>0.80289999999999995</v>
      </c>
      <c r="P3258" s="48">
        <f t="shared" si="236"/>
        <v>0.80289999999999995</v>
      </c>
      <c r="Q3258">
        <v>1.57</v>
      </c>
      <c r="R3258" s="45">
        <f>VLOOKUP(H3258,'[1]CALCUL AS et AN'!$A$2:$AU$889,46,FALSE)</f>
        <v>1.6057999999999999</v>
      </c>
      <c r="S3258" s="48">
        <f>VLOOKUP(H3258,'[1]CALCUL AS et AN'!$A$2:$AU$889,47,FALSE)</f>
        <v>1.6057999999999999</v>
      </c>
      <c r="T3258">
        <v>1.57</v>
      </c>
      <c r="U3258" s="45">
        <f t="shared" si="237"/>
        <v>1.6057999999999999</v>
      </c>
      <c r="V3258" s="48">
        <f t="shared" si="238"/>
        <v>1.6057999999999999</v>
      </c>
      <c r="W3258" t="s">
        <v>1361</v>
      </c>
      <c r="X3258" t="s">
        <v>951</v>
      </c>
    </row>
    <row r="3259" spans="1:24" outlineLevel="2">
      <c r="A3259" t="s">
        <v>2757</v>
      </c>
      <c r="B3259" s="73" t="str">
        <f t="shared" si="234"/>
        <v>0-EBARA</v>
      </c>
      <c r="D3259">
        <v>1</v>
      </c>
      <c r="E3259" t="s">
        <v>1512</v>
      </c>
      <c r="F3259">
        <v>0.96</v>
      </c>
      <c r="H3259" t="s">
        <v>592</v>
      </c>
      <c r="I3259">
        <v>0.77</v>
      </c>
      <c r="J3259">
        <v>1</v>
      </c>
      <c r="K3259">
        <v>0.77</v>
      </c>
      <c r="L3259" s="45">
        <f>VLOOKUP(H3259,'[1]CALCUL AS et AN'!$A$2:$AU$889,24,FALSE)</f>
        <v>0.76900000000000002</v>
      </c>
      <c r="M3259" s="48">
        <f>VLOOKUP(H3259,'[1]CALCUL AS et AN'!$A$2:$AU$889,28,FALSE)</f>
        <v>0.84599999999999997</v>
      </c>
      <c r="N3259">
        <v>0.77</v>
      </c>
      <c r="O3259" s="45">
        <f t="shared" si="235"/>
        <v>0.76900000000000002</v>
      </c>
      <c r="P3259" s="48">
        <f t="shared" si="236"/>
        <v>0.84599999999999997</v>
      </c>
      <c r="Q3259">
        <v>0.96</v>
      </c>
      <c r="R3259" s="45">
        <f>VLOOKUP(H3259,'[1]CALCUL AS et AN'!$A$2:$AU$889,46,FALSE)</f>
        <v>0.96125000000000005</v>
      </c>
      <c r="S3259" s="48">
        <f>VLOOKUP(H3259,'[1]CALCUL AS et AN'!$A$2:$AU$889,47,FALSE)</f>
        <v>1.0574999999999999</v>
      </c>
      <c r="T3259">
        <v>0.96</v>
      </c>
      <c r="U3259" s="45">
        <f t="shared" si="237"/>
        <v>0.96125000000000005</v>
      </c>
      <c r="V3259" s="48">
        <f t="shared" si="238"/>
        <v>1.0574999999999999</v>
      </c>
      <c r="W3259" t="s">
        <v>1361</v>
      </c>
      <c r="X3259" t="s">
        <v>937</v>
      </c>
    </row>
    <row r="3260" spans="1:24" outlineLevel="2">
      <c r="A3260" t="s">
        <v>2757</v>
      </c>
      <c r="B3260" s="73" t="str">
        <f t="shared" si="234"/>
        <v>0-EBARA</v>
      </c>
      <c r="D3260">
        <v>1</v>
      </c>
      <c r="E3260" t="s">
        <v>964</v>
      </c>
      <c r="F3260">
        <v>3.76</v>
      </c>
      <c r="H3260" t="s">
        <v>963</v>
      </c>
      <c r="I3260">
        <v>2.13</v>
      </c>
      <c r="J3260">
        <v>1</v>
      </c>
      <c r="K3260">
        <v>2.13</v>
      </c>
      <c r="L3260" s="45">
        <f>VLOOKUP(H3260,'[1]CALCUL AS et AN'!$A$2:$AU$889,24,FALSE)</f>
        <v>2.13</v>
      </c>
      <c r="M3260" s="48">
        <f>VLOOKUP(H3260,'[1]CALCUL AS et AN'!$A$2:$AU$889,28,FALSE)</f>
        <v>2.5049999999999999</v>
      </c>
      <c r="N3260">
        <v>2.13</v>
      </c>
      <c r="O3260" s="45">
        <f t="shared" si="235"/>
        <v>2.13</v>
      </c>
      <c r="P3260" s="48">
        <f t="shared" si="236"/>
        <v>2.5049999999999999</v>
      </c>
      <c r="Q3260">
        <v>3.76</v>
      </c>
      <c r="R3260" s="45">
        <f>VLOOKUP(H3260,'[1]CALCUL AS et AN'!$A$2:$AU$889,46,FALSE)</f>
        <v>4.26</v>
      </c>
      <c r="S3260" s="48">
        <f>VLOOKUP(H3260,'[1]CALCUL AS et AN'!$A$2:$AU$889,47,FALSE)</f>
        <v>5.01</v>
      </c>
      <c r="T3260">
        <v>3.76</v>
      </c>
      <c r="U3260" s="45">
        <f t="shared" si="237"/>
        <v>4.26</v>
      </c>
      <c r="V3260" s="48">
        <f t="shared" si="238"/>
        <v>5.01</v>
      </c>
      <c r="W3260" t="s">
        <v>1361</v>
      </c>
      <c r="X3260" t="s">
        <v>951</v>
      </c>
    </row>
    <row r="3261" spans="1:24" outlineLevel="2">
      <c r="A3261" t="s">
        <v>2757</v>
      </c>
      <c r="B3261" s="73" t="str">
        <f t="shared" si="234"/>
        <v>0-EBARA</v>
      </c>
      <c r="D3261">
        <v>1</v>
      </c>
      <c r="E3261" t="s">
        <v>2001</v>
      </c>
      <c r="F3261">
        <v>226.44</v>
      </c>
      <c r="H3261" t="s">
        <v>2000</v>
      </c>
      <c r="I3261">
        <v>148</v>
      </c>
      <c r="J3261">
        <v>1</v>
      </c>
      <c r="K3261">
        <v>148</v>
      </c>
      <c r="L3261" s="45">
        <f>VLOOKUP(H3261,'[1]CALCUL AS et AN'!$A$2:$AU$889,24,FALSE)</f>
        <v>148</v>
      </c>
      <c r="M3261" s="48">
        <f>VLOOKUP(H3261,'[1]CALCUL AS et AN'!$A$2:$AU$889,28,FALSE)</f>
        <v>148</v>
      </c>
      <c r="N3261">
        <v>148</v>
      </c>
      <c r="O3261" s="45">
        <f t="shared" si="235"/>
        <v>148</v>
      </c>
      <c r="P3261" s="48">
        <f t="shared" si="236"/>
        <v>148</v>
      </c>
      <c r="Q3261">
        <v>226.44</v>
      </c>
      <c r="R3261" s="45">
        <f>VLOOKUP(H3261,'[1]CALCUL AS et AN'!$A$2:$AU$889,46,FALSE)</f>
        <v>222</v>
      </c>
      <c r="S3261" s="48">
        <f>VLOOKUP(H3261,'[1]CALCUL AS et AN'!$A$2:$AU$889,47,FALSE)</f>
        <v>222</v>
      </c>
      <c r="T3261">
        <v>226.44</v>
      </c>
      <c r="U3261" s="45">
        <f t="shared" si="237"/>
        <v>222</v>
      </c>
      <c r="V3261" s="48">
        <f t="shared" si="238"/>
        <v>222</v>
      </c>
      <c r="W3261" t="s">
        <v>1361</v>
      </c>
      <c r="X3261" t="s">
        <v>951</v>
      </c>
    </row>
    <row r="3262" spans="1:24" outlineLevel="2">
      <c r="A3262" t="s">
        <v>2757</v>
      </c>
      <c r="B3262" s="73" t="str">
        <f t="shared" si="234"/>
        <v>0-EBARA</v>
      </c>
      <c r="D3262">
        <v>1</v>
      </c>
      <c r="E3262" t="s">
        <v>1528</v>
      </c>
      <c r="F3262">
        <v>0.77</v>
      </c>
      <c r="H3262" t="s">
        <v>1527</v>
      </c>
      <c r="I3262">
        <v>0.61</v>
      </c>
      <c r="J3262">
        <v>1</v>
      </c>
      <c r="K3262">
        <v>0.61</v>
      </c>
      <c r="L3262" s="45">
        <f>VLOOKUP(H3262,'[1]CALCUL AS et AN'!$A$2:$AU$889,24,FALSE)</f>
        <v>0.61299999999999999</v>
      </c>
      <c r="M3262" s="48">
        <f>VLOOKUP(H3262,'[1]CALCUL AS et AN'!$A$2:$AU$889,28,FALSE)</f>
        <v>0.67400000000000004</v>
      </c>
      <c r="N3262">
        <v>0.61</v>
      </c>
      <c r="O3262" s="45">
        <f t="shared" si="235"/>
        <v>0.61299999999999999</v>
      </c>
      <c r="P3262" s="48">
        <f t="shared" si="236"/>
        <v>0.67400000000000004</v>
      </c>
      <c r="Q3262">
        <v>0.77</v>
      </c>
      <c r="R3262" s="45">
        <f>VLOOKUP(H3262,'[1]CALCUL AS et AN'!$A$2:$AU$889,46,FALSE)</f>
        <v>0.81529000000000007</v>
      </c>
      <c r="S3262" s="48">
        <f>VLOOKUP(H3262,'[1]CALCUL AS et AN'!$A$2:$AU$889,47,FALSE)</f>
        <v>0.89642000000000011</v>
      </c>
      <c r="T3262">
        <v>0.77</v>
      </c>
      <c r="U3262" s="45">
        <f t="shared" si="237"/>
        <v>0.81529000000000007</v>
      </c>
      <c r="V3262" s="48">
        <f t="shared" si="238"/>
        <v>0.89642000000000011</v>
      </c>
      <c r="W3262" t="s">
        <v>1361</v>
      </c>
      <c r="X3262" t="s">
        <v>951</v>
      </c>
    </row>
    <row r="3263" spans="1:24" outlineLevel="2">
      <c r="A3263" t="s">
        <v>2757</v>
      </c>
      <c r="B3263" s="73" t="str">
        <f t="shared" si="234"/>
        <v>0-EBARA</v>
      </c>
      <c r="D3263">
        <v>1</v>
      </c>
      <c r="E3263" t="s">
        <v>993</v>
      </c>
      <c r="F3263">
        <v>4.87</v>
      </c>
      <c r="H3263" t="s">
        <v>472</v>
      </c>
      <c r="I3263">
        <v>0.94</v>
      </c>
      <c r="J3263">
        <v>1</v>
      </c>
      <c r="K3263">
        <v>0.94</v>
      </c>
      <c r="L3263" s="45">
        <f>VLOOKUP(H3263,'[1]CALCUL AS et AN'!$A$2:$AU$889,24,FALSE)</f>
        <v>2.1800000000000002</v>
      </c>
      <c r="M3263" s="48">
        <f>VLOOKUP(H3263,'[1]CALCUL AS et AN'!$A$2:$AU$889,28,FALSE)</f>
        <v>0.94</v>
      </c>
      <c r="N3263">
        <v>0.94</v>
      </c>
      <c r="O3263" s="45">
        <f t="shared" si="235"/>
        <v>2.1800000000000002</v>
      </c>
      <c r="P3263" s="48">
        <f t="shared" si="236"/>
        <v>0.94</v>
      </c>
      <c r="Q3263">
        <v>4.87</v>
      </c>
      <c r="R3263" s="45">
        <f>VLOOKUP(H3263,'[1]CALCUL AS et AN'!$A$2:$AU$889,46,FALSE)</f>
        <v>4.9050000000000002</v>
      </c>
      <c r="S3263" s="48">
        <f>VLOOKUP(H3263,'[1]CALCUL AS et AN'!$A$2:$AU$889,47,FALSE)</f>
        <v>2.1149999999999998</v>
      </c>
      <c r="T3263">
        <v>4.87</v>
      </c>
      <c r="U3263" s="45">
        <f t="shared" si="237"/>
        <v>4.9050000000000002</v>
      </c>
      <c r="V3263" s="48">
        <f t="shared" si="238"/>
        <v>2.1149999999999998</v>
      </c>
      <c r="W3263" t="s">
        <v>1361</v>
      </c>
      <c r="X3263" t="s">
        <v>937</v>
      </c>
    </row>
    <row r="3264" spans="1:24" outlineLevel="2">
      <c r="A3264" t="s">
        <v>2757</v>
      </c>
      <c r="B3264" s="73" t="str">
        <f t="shared" si="234"/>
        <v>0-EBARA</v>
      </c>
      <c r="D3264">
        <v>1</v>
      </c>
      <c r="E3264" t="s">
        <v>2937</v>
      </c>
      <c r="F3264">
        <v>4.9400000000000004</v>
      </c>
      <c r="H3264" t="s">
        <v>476</v>
      </c>
      <c r="I3264">
        <v>2.21</v>
      </c>
      <c r="J3264">
        <v>1</v>
      </c>
      <c r="K3264">
        <v>2.21</v>
      </c>
      <c r="L3264" s="45">
        <f>VLOOKUP(H3264,'[1]CALCUL AS et AN'!$A$2:$AU$889,24,FALSE)</f>
        <v>2.21</v>
      </c>
      <c r="M3264" s="48">
        <f>VLOOKUP(H3264,'[1]CALCUL AS et AN'!$A$2:$AU$889,28,FALSE)</f>
        <v>0.92</v>
      </c>
      <c r="N3264">
        <v>2.21</v>
      </c>
      <c r="O3264" s="45">
        <f t="shared" si="235"/>
        <v>2.21</v>
      </c>
      <c r="P3264" s="48">
        <f t="shared" si="236"/>
        <v>0.92</v>
      </c>
      <c r="Q3264">
        <v>4.9400000000000004</v>
      </c>
      <c r="R3264" s="45">
        <f>VLOOKUP(H3264,'[1]CALCUL AS et AN'!$A$2:$AU$889,46,FALSE)</f>
        <v>4.9725000000000001</v>
      </c>
      <c r="S3264" s="48">
        <f>VLOOKUP(H3264,'[1]CALCUL AS et AN'!$A$2:$AU$889,47,FALSE)</f>
        <v>2.0700000000000003</v>
      </c>
      <c r="T3264">
        <v>4.9400000000000004</v>
      </c>
      <c r="U3264" s="45">
        <f t="shared" si="237"/>
        <v>4.9725000000000001</v>
      </c>
      <c r="V3264" s="48">
        <f t="shared" si="238"/>
        <v>2.0700000000000003</v>
      </c>
      <c r="W3264" t="s">
        <v>1361</v>
      </c>
      <c r="X3264" t="s">
        <v>937</v>
      </c>
    </row>
    <row r="3265" spans="1:24" outlineLevel="2">
      <c r="A3265" t="s">
        <v>2757</v>
      </c>
      <c r="B3265" s="73" t="str">
        <f t="shared" si="234"/>
        <v>0-EBARA</v>
      </c>
      <c r="D3265">
        <v>1</v>
      </c>
      <c r="E3265" t="s">
        <v>627</v>
      </c>
      <c r="F3265">
        <v>1.1000000000000001</v>
      </c>
      <c r="H3265" t="s">
        <v>626</v>
      </c>
      <c r="I3265">
        <v>1.1100000000000001</v>
      </c>
      <c r="J3265">
        <v>1</v>
      </c>
      <c r="K3265">
        <v>1.1100000000000001</v>
      </c>
      <c r="L3265" s="45">
        <f>VLOOKUP(H3265,'[1]CALCUL AS et AN'!$A$2:$AU$889,24,FALSE)</f>
        <v>1.1060000000000001</v>
      </c>
      <c r="M3265" s="48">
        <f>VLOOKUP(H3265,'[1]CALCUL AS et AN'!$A$2:$AU$889,28,FALSE)</f>
        <v>1.2170000000000001</v>
      </c>
      <c r="N3265">
        <v>1.1100000000000001</v>
      </c>
      <c r="O3265" s="45">
        <f t="shared" si="235"/>
        <v>1.1060000000000001</v>
      </c>
      <c r="P3265" s="48">
        <f t="shared" si="236"/>
        <v>1.2170000000000001</v>
      </c>
      <c r="Q3265">
        <v>1.27</v>
      </c>
      <c r="R3265" s="45">
        <f>VLOOKUP(H3265,'[1]CALCUL AS et AN'!$A$2:$AU$889,46,FALSE)</f>
        <v>1.3825000000000001</v>
      </c>
      <c r="S3265" s="48">
        <f>VLOOKUP(H3265,'[1]CALCUL AS et AN'!$A$2:$AU$889,47,FALSE)</f>
        <v>1.5212500000000002</v>
      </c>
      <c r="T3265">
        <v>1.27</v>
      </c>
      <c r="U3265" s="45">
        <f t="shared" si="237"/>
        <v>1.3825000000000001</v>
      </c>
      <c r="V3265" s="48">
        <f t="shared" si="238"/>
        <v>1.5212500000000002</v>
      </c>
      <c r="W3265" t="s">
        <v>1361</v>
      </c>
      <c r="X3265" t="s">
        <v>937</v>
      </c>
    </row>
    <row r="3266" spans="1:24" outlineLevel="2">
      <c r="A3266" t="s">
        <v>2757</v>
      </c>
      <c r="B3266" s="73" t="str">
        <f t="shared" si="234"/>
        <v>0-EBARA</v>
      </c>
      <c r="D3266">
        <v>1.22</v>
      </c>
      <c r="E3266" t="s">
        <v>2411</v>
      </c>
      <c r="F3266">
        <v>75</v>
      </c>
      <c r="H3266" t="s">
        <v>2410</v>
      </c>
      <c r="I3266">
        <v>50</v>
      </c>
      <c r="J3266">
        <v>1</v>
      </c>
      <c r="K3266">
        <v>50</v>
      </c>
      <c r="L3266" s="45">
        <f>VLOOKUP(H3266,'[1]CALCUL AS et AN'!$A$2:$AU$889,24,FALSE)</f>
        <v>50</v>
      </c>
      <c r="M3266" s="48">
        <f>VLOOKUP(H3266,'[1]CALCUL AS et AN'!$A$2:$AU$889,28,FALSE)</f>
        <v>50</v>
      </c>
      <c r="N3266">
        <v>61</v>
      </c>
      <c r="O3266" s="45">
        <f t="shared" si="235"/>
        <v>61</v>
      </c>
      <c r="P3266" s="48">
        <f t="shared" si="236"/>
        <v>61</v>
      </c>
      <c r="Q3266">
        <v>75</v>
      </c>
      <c r="R3266" s="45">
        <f>VLOOKUP(H3266,'[1]CALCUL AS et AN'!$A$2:$AU$889,46,FALSE)</f>
        <v>75</v>
      </c>
      <c r="S3266" s="48">
        <f>VLOOKUP(H3266,'[1]CALCUL AS et AN'!$A$2:$AU$889,47,FALSE)</f>
        <v>75</v>
      </c>
      <c r="T3266">
        <v>91.5</v>
      </c>
      <c r="U3266" s="45">
        <f t="shared" si="237"/>
        <v>91.5</v>
      </c>
      <c r="V3266" s="48">
        <f t="shared" si="238"/>
        <v>91.5</v>
      </c>
      <c r="W3266" t="s">
        <v>1361</v>
      </c>
      <c r="X3266" t="s">
        <v>951</v>
      </c>
    </row>
    <row r="3267" spans="1:24" outlineLevel="2">
      <c r="A3267" t="s">
        <v>2757</v>
      </c>
      <c r="B3267" s="73" t="str">
        <f t="shared" si="234"/>
        <v>0-EBARA</v>
      </c>
      <c r="D3267">
        <v>1</v>
      </c>
      <c r="E3267" t="s">
        <v>1514</v>
      </c>
      <c r="F3267">
        <v>12.91</v>
      </c>
      <c r="H3267" t="s">
        <v>632</v>
      </c>
      <c r="I3267">
        <v>4.7300000000000004</v>
      </c>
      <c r="J3267">
        <v>0.33</v>
      </c>
      <c r="K3267">
        <v>14.333333333333334</v>
      </c>
      <c r="L3267" s="45">
        <f>VLOOKUP(H3267,'[1]CALCUL AS et AN'!$A$2:$AU$889,24,FALSE)</f>
        <v>4.7320000000000002</v>
      </c>
      <c r="M3267" s="48">
        <f>VLOOKUP(H3267,'[1]CALCUL AS et AN'!$A$2:$AU$889,28,FALSE)</f>
        <v>4.7779999999999996</v>
      </c>
      <c r="N3267">
        <v>14.333333333333334</v>
      </c>
      <c r="O3267" s="45">
        <f t="shared" si="235"/>
        <v>4.7320000000000002</v>
      </c>
      <c r="P3267" s="48">
        <f t="shared" si="236"/>
        <v>4.7779999999999996</v>
      </c>
      <c r="Q3267">
        <v>12.91</v>
      </c>
      <c r="R3267" s="45">
        <f>VLOOKUP(H3267,'[1]CALCUL AS et AN'!$A$2:$AU$889,46,FALSE)</f>
        <v>6.2935600000000003</v>
      </c>
      <c r="S3267" s="48">
        <f>VLOOKUP(H3267,'[1]CALCUL AS et AN'!$A$2:$AU$889,47,FALSE)</f>
        <v>6.3547399999999996</v>
      </c>
      <c r="T3267">
        <v>12.91</v>
      </c>
      <c r="U3267" s="45">
        <f t="shared" si="237"/>
        <v>6.2935600000000003</v>
      </c>
      <c r="V3267" s="48">
        <f t="shared" si="238"/>
        <v>6.3547399999999996</v>
      </c>
      <c r="W3267" t="s">
        <v>1361</v>
      </c>
      <c r="X3267" t="s">
        <v>937</v>
      </c>
    </row>
    <row r="3268" spans="1:24" outlineLevel="2">
      <c r="A3268" t="s">
        <v>2757</v>
      </c>
      <c r="B3268" s="73" t="str">
        <f t="shared" si="234"/>
        <v>0-EBARA</v>
      </c>
      <c r="D3268">
        <v>1</v>
      </c>
      <c r="E3268" t="s">
        <v>1511</v>
      </c>
      <c r="F3268">
        <v>9.56</v>
      </c>
      <c r="H3268" t="s">
        <v>1510</v>
      </c>
      <c r="I3268">
        <v>8.09</v>
      </c>
      <c r="J3268">
        <v>1</v>
      </c>
      <c r="K3268">
        <v>8.09</v>
      </c>
      <c r="L3268" s="45">
        <f>VLOOKUP(H3268,'[1]CALCUL AS et AN'!$A$2:$AU$889,24,FALSE)</f>
        <v>8.0869999999999997</v>
      </c>
      <c r="M3268" s="48">
        <f>VLOOKUP(H3268,'[1]CALCUL AS et AN'!$A$2:$AU$889,28,FALSE)</f>
        <v>8.0869999999999997</v>
      </c>
      <c r="N3268">
        <v>8.09</v>
      </c>
      <c r="O3268" s="45">
        <f t="shared" si="235"/>
        <v>8.0869999999999997</v>
      </c>
      <c r="P3268" s="48">
        <f t="shared" si="236"/>
        <v>8.0869999999999997</v>
      </c>
      <c r="Q3268">
        <v>9.56</v>
      </c>
      <c r="R3268" s="45">
        <f>VLOOKUP(H3268,'[1]CALCUL AS et AN'!$A$2:$AU$889,46,FALSE)</f>
        <v>10.108750000000001</v>
      </c>
      <c r="S3268" s="48">
        <f>VLOOKUP(H3268,'[1]CALCUL AS et AN'!$A$2:$AU$889,47,FALSE)</f>
        <v>10.108750000000001</v>
      </c>
      <c r="T3268">
        <v>9.56</v>
      </c>
      <c r="U3268" s="45">
        <f t="shared" si="237"/>
        <v>10.108750000000001</v>
      </c>
      <c r="V3268" s="48">
        <f t="shared" si="238"/>
        <v>10.108750000000001</v>
      </c>
      <c r="W3268" t="s">
        <v>1361</v>
      </c>
      <c r="X3268" t="s">
        <v>951</v>
      </c>
    </row>
    <row r="3269" spans="1:24" outlineLevel="2">
      <c r="A3269" t="s">
        <v>2757</v>
      </c>
      <c r="B3269" s="73" t="str">
        <f t="shared" si="234"/>
        <v>0-EBARA</v>
      </c>
      <c r="D3269">
        <v>1</v>
      </c>
      <c r="E3269" t="s">
        <v>1520</v>
      </c>
      <c r="F3269">
        <v>9.64</v>
      </c>
      <c r="H3269" t="s">
        <v>1519</v>
      </c>
      <c r="I3269">
        <v>7.94</v>
      </c>
      <c r="J3269">
        <v>1</v>
      </c>
      <c r="K3269">
        <v>7.94</v>
      </c>
      <c r="L3269" s="45">
        <f>VLOOKUP(H3269,'[1]CALCUL AS et AN'!$A$2:$AU$889,24,FALSE)</f>
        <v>7.9420000000000002</v>
      </c>
      <c r="M3269" s="48">
        <f>VLOOKUP(H3269,'[1]CALCUL AS et AN'!$A$2:$AU$889,28,FALSE)</f>
        <v>7.9420000000000002</v>
      </c>
      <c r="N3269">
        <v>7.94</v>
      </c>
      <c r="O3269" s="45">
        <f t="shared" si="235"/>
        <v>7.9420000000000002</v>
      </c>
      <c r="P3269" s="48">
        <f t="shared" si="236"/>
        <v>7.9420000000000002</v>
      </c>
      <c r="Q3269">
        <v>9.64</v>
      </c>
      <c r="R3269" s="45">
        <f>VLOOKUP(H3269,'[1]CALCUL AS et AN'!$A$2:$AU$889,46,FALSE)</f>
        <v>9.9275000000000002</v>
      </c>
      <c r="S3269" s="48">
        <f>VLOOKUP(H3269,'[1]CALCUL AS et AN'!$A$2:$AU$889,47,FALSE)</f>
        <v>9.9275000000000002</v>
      </c>
      <c r="T3269">
        <v>9.64</v>
      </c>
      <c r="U3269" s="45">
        <f t="shared" si="237"/>
        <v>9.9275000000000002</v>
      </c>
      <c r="V3269" s="48">
        <f t="shared" si="238"/>
        <v>9.9275000000000002</v>
      </c>
      <c r="W3269" t="s">
        <v>1361</v>
      </c>
      <c r="X3269" t="s">
        <v>951</v>
      </c>
    </row>
    <row r="3270" spans="1:24" outlineLevel="2">
      <c r="A3270" t="s">
        <v>2757</v>
      </c>
      <c r="B3270" s="73" t="str">
        <f t="shared" si="234"/>
        <v>0-EBARA</v>
      </c>
      <c r="D3270">
        <v>1</v>
      </c>
      <c r="E3270" t="s">
        <v>1544</v>
      </c>
      <c r="F3270">
        <v>2.2400000000000002</v>
      </c>
      <c r="H3270">
        <v>101007</v>
      </c>
      <c r="I3270">
        <v>1.5</v>
      </c>
      <c r="J3270">
        <v>1</v>
      </c>
      <c r="K3270">
        <v>1.5</v>
      </c>
      <c r="L3270" s="45">
        <f>VLOOKUP(H3270,'[1]CALCUL AS et AN'!$A$2:$AU$889,24,FALSE)</f>
        <v>1.5</v>
      </c>
      <c r="M3270" s="48">
        <f>VLOOKUP(H3270,'[1]CALCUL AS et AN'!$A$2:$AU$889,28,FALSE)</f>
        <v>1.5</v>
      </c>
      <c r="N3270">
        <v>1.5</v>
      </c>
      <c r="O3270" s="45">
        <f t="shared" si="235"/>
        <v>1.5</v>
      </c>
      <c r="P3270" s="48">
        <f t="shared" si="236"/>
        <v>1.5</v>
      </c>
      <c r="Q3270">
        <v>2.2400000000000002</v>
      </c>
      <c r="R3270" s="45">
        <f>VLOOKUP(H3270,'[1]CALCUL AS et AN'!$A$2:$AU$889,46,FALSE)</f>
        <v>2.25</v>
      </c>
      <c r="S3270" s="48">
        <f>VLOOKUP(H3270,'[1]CALCUL AS et AN'!$A$2:$AU$889,47,FALSE)</f>
        <v>2.25</v>
      </c>
      <c r="T3270">
        <v>2.2400000000000002</v>
      </c>
      <c r="U3270" s="45">
        <f t="shared" si="237"/>
        <v>2.25</v>
      </c>
      <c r="V3270" s="48">
        <f t="shared" si="238"/>
        <v>2.25</v>
      </c>
      <c r="W3270" t="s">
        <v>1361</v>
      </c>
      <c r="X3270" t="s">
        <v>951</v>
      </c>
    </row>
    <row r="3271" spans="1:24" outlineLevel="2">
      <c r="A3271" t="s">
        <v>2757</v>
      </c>
      <c r="B3271" s="73" t="str">
        <f t="shared" si="234"/>
        <v>0-EBARA</v>
      </c>
      <c r="D3271">
        <v>0.75</v>
      </c>
      <c r="E3271" t="s">
        <v>1538</v>
      </c>
      <c r="F3271">
        <v>4.3499999999999996</v>
      </c>
      <c r="H3271" t="s">
        <v>1537</v>
      </c>
      <c r="I3271">
        <v>2.9</v>
      </c>
      <c r="J3271">
        <v>1</v>
      </c>
      <c r="K3271">
        <v>2.9</v>
      </c>
      <c r="L3271" s="45">
        <f>VLOOKUP(H3271,'[1]CALCUL AS et AN'!$A$2:$AU$889,24,FALSE)</f>
        <v>2.9</v>
      </c>
      <c r="M3271" s="48">
        <f>VLOOKUP(H3271,'[1]CALCUL AS et AN'!$A$2:$AU$889,28,FALSE)</f>
        <v>2.9</v>
      </c>
      <c r="N3271">
        <v>2.1749999999999998</v>
      </c>
      <c r="O3271" s="45">
        <f t="shared" si="235"/>
        <v>2.1749999999999998</v>
      </c>
      <c r="P3271" s="48">
        <f t="shared" si="236"/>
        <v>2.1749999999999998</v>
      </c>
      <c r="Q3271">
        <v>4.3499999999999996</v>
      </c>
      <c r="R3271" s="45">
        <f>VLOOKUP(H3271,'[1]CALCUL AS et AN'!$A$2:$AU$889,46,FALSE)</f>
        <v>4.3499999999999996</v>
      </c>
      <c r="S3271" s="48">
        <f>VLOOKUP(H3271,'[1]CALCUL AS et AN'!$A$2:$AU$889,47,FALSE)</f>
        <v>4.3499999999999996</v>
      </c>
      <c r="T3271">
        <v>3.2624999999999997</v>
      </c>
      <c r="U3271" s="45">
        <f t="shared" si="237"/>
        <v>3.2624999999999997</v>
      </c>
      <c r="V3271" s="48">
        <f t="shared" si="238"/>
        <v>3.2624999999999997</v>
      </c>
      <c r="W3271" t="s">
        <v>1361</v>
      </c>
      <c r="X3271" t="s">
        <v>951</v>
      </c>
    </row>
    <row r="3272" spans="1:24" outlineLevel="2">
      <c r="A3272" t="s">
        <v>2757</v>
      </c>
      <c r="B3272" s="73" t="str">
        <f t="shared" si="234"/>
        <v>0-EBARA</v>
      </c>
      <c r="D3272">
        <v>1</v>
      </c>
      <c r="E3272" t="s">
        <v>2363</v>
      </c>
      <c r="F3272">
        <v>1.9E-2</v>
      </c>
      <c r="H3272" t="s">
        <v>2362</v>
      </c>
      <c r="I3272">
        <v>0.13</v>
      </c>
      <c r="J3272">
        <v>1</v>
      </c>
      <c r="K3272">
        <v>0.13</v>
      </c>
      <c r="L3272" s="45">
        <f>VLOOKUP(H3272,'[1]CALCUL AS et AN'!$A$2:$AU$889,24,FALSE)</f>
        <v>0.12720000000000001</v>
      </c>
      <c r="M3272" s="48">
        <f>VLOOKUP(H3272,'[1]CALCUL AS et AN'!$A$2:$AU$889,28,FALSE)</f>
        <v>0.12720000000000001</v>
      </c>
      <c r="N3272">
        <v>0.13</v>
      </c>
      <c r="O3272" s="45">
        <f t="shared" si="235"/>
        <v>0.12720000000000001</v>
      </c>
      <c r="P3272" s="48">
        <f t="shared" si="236"/>
        <v>0.12720000000000001</v>
      </c>
      <c r="Q3272">
        <v>1.9E-2</v>
      </c>
      <c r="R3272" s="45">
        <f>VLOOKUP(H3272,'[1]CALCUL AS et AN'!$A$2:$AU$889,46,FALSE)</f>
        <v>0.19080000000000003</v>
      </c>
      <c r="S3272" s="48">
        <f>VLOOKUP(H3272,'[1]CALCUL AS et AN'!$A$2:$AU$889,47,FALSE)</f>
        <v>0.19080000000000003</v>
      </c>
      <c r="T3272">
        <v>1.9E-2</v>
      </c>
      <c r="U3272" s="45">
        <f t="shared" si="237"/>
        <v>0.19080000000000003</v>
      </c>
      <c r="V3272" s="48">
        <f t="shared" si="238"/>
        <v>0.19080000000000003</v>
      </c>
      <c r="W3272" t="s">
        <v>1361</v>
      </c>
      <c r="X3272" t="s">
        <v>951</v>
      </c>
    </row>
    <row r="3273" spans="1:24" outlineLevel="2">
      <c r="A3273" t="s">
        <v>2757</v>
      </c>
      <c r="B3273" s="73" t="str">
        <f t="shared" si="234"/>
        <v>0-EBARA</v>
      </c>
      <c r="D3273">
        <v>1</v>
      </c>
      <c r="E3273" t="s">
        <v>2275</v>
      </c>
      <c r="F3273">
        <v>0.05</v>
      </c>
      <c r="H3273">
        <v>8535000618</v>
      </c>
      <c r="I3273">
        <v>3.0000000000000001E-3</v>
      </c>
      <c r="J3273">
        <v>1</v>
      </c>
      <c r="K3273">
        <v>3.0000000000000001E-3</v>
      </c>
      <c r="L3273" s="45">
        <f>VLOOKUP(H3273,'[1]CALCUL AS et AN'!$A$2:$AU$889,24,FALSE)</f>
        <v>3.04E-2</v>
      </c>
      <c r="M3273" s="48">
        <f>VLOOKUP(H3273,'[1]CALCUL AS et AN'!$A$2:$AU$889,28,FALSE)</f>
        <v>3.04E-2</v>
      </c>
      <c r="N3273">
        <v>3.0000000000000001E-3</v>
      </c>
      <c r="O3273" s="45">
        <f t="shared" si="235"/>
        <v>3.04E-2</v>
      </c>
      <c r="P3273" s="48">
        <f t="shared" si="236"/>
        <v>3.04E-2</v>
      </c>
      <c r="Q3273">
        <v>0.05</v>
      </c>
      <c r="R3273" s="45">
        <f>VLOOKUP(H3273,'[1]CALCUL AS et AN'!$A$2:$AU$889,46,FALSE)</f>
        <v>5.3199999999999997E-2</v>
      </c>
      <c r="S3273" s="48">
        <f>VLOOKUP(H3273,'[1]CALCUL AS et AN'!$A$2:$AU$889,47,FALSE)</f>
        <v>5.3199999999999997E-2</v>
      </c>
      <c r="T3273">
        <v>0.05</v>
      </c>
      <c r="U3273" s="45">
        <f t="shared" si="237"/>
        <v>5.3199999999999997E-2</v>
      </c>
      <c r="V3273" s="48">
        <f t="shared" si="238"/>
        <v>5.3199999999999997E-2</v>
      </c>
      <c r="W3273" t="s">
        <v>1361</v>
      </c>
      <c r="X3273" t="s">
        <v>951</v>
      </c>
    </row>
    <row r="3274" spans="1:24" outlineLevel="1">
      <c r="A3274" s="73" t="s">
        <v>3299</v>
      </c>
      <c r="B3274" s="73" t="str">
        <f t="shared" si="234"/>
        <v>SPR1200-EBARA</v>
      </c>
      <c r="N3274">
        <f>SUBTOTAL(9,N3255:N3273)</f>
        <v>277.37133333333333</v>
      </c>
      <c r="O3274" s="45">
        <f>SUBTOTAL(9,O3255:O3273)</f>
        <v>269.03250000000003</v>
      </c>
      <c r="P3274" s="48">
        <f>SUBTOTAL(9,P3255:P3273)</f>
        <v>267.17250000000001</v>
      </c>
      <c r="T3274">
        <f>SUBTOTAL(9,T3255:T3273)</f>
        <v>413.96350000000001</v>
      </c>
      <c r="U3274" s="45">
        <f>SUBTOTAL(9,U3255:U3273)</f>
        <v>402.93065000000001</v>
      </c>
      <c r="V3274" s="48">
        <f>SUBTOTAL(9,V3255:V3273)</f>
        <v>398.36545999999998</v>
      </c>
    </row>
    <row r="3275" spans="1:24" outlineLevel="2">
      <c r="A3275" t="s">
        <v>2762</v>
      </c>
      <c r="B3275" s="73" t="str">
        <f t="shared" si="234"/>
        <v>0BG-EBARA</v>
      </c>
      <c r="D3275">
        <v>1</v>
      </c>
      <c r="E3275" t="s">
        <v>2467</v>
      </c>
      <c r="F3275">
        <v>0.90200000000000002</v>
      </c>
      <c r="H3275" t="s">
        <v>2466</v>
      </c>
      <c r="I3275">
        <v>0.6</v>
      </c>
      <c r="J3275">
        <v>1</v>
      </c>
      <c r="K3275">
        <v>0.6</v>
      </c>
      <c r="L3275" s="45">
        <f>VLOOKUP(H3275,'[1]CALCUL AS et AN'!$A$2:$AU$889,24,FALSE)</f>
        <v>0.60099999999999998</v>
      </c>
      <c r="M3275" s="48">
        <f>VLOOKUP(H3275,'[1]CALCUL AS et AN'!$A$2:$AU$889,28,FALSE)</f>
        <v>0.60099999999999998</v>
      </c>
      <c r="N3275">
        <v>0.6</v>
      </c>
      <c r="O3275" s="45">
        <f t="shared" si="235"/>
        <v>0.60099999999999998</v>
      </c>
      <c r="P3275" s="48">
        <f t="shared" si="236"/>
        <v>0.60099999999999998</v>
      </c>
      <c r="Q3275">
        <v>0.90200000000000002</v>
      </c>
      <c r="R3275" s="45">
        <f>VLOOKUP(H3275,'[1]CALCUL AS et AN'!$A$2:$AU$889,46,FALSE)</f>
        <v>0.90149999999999997</v>
      </c>
      <c r="S3275" s="48">
        <f>VLOOKUP(H3275,'[1]CALCUL AS et AN'!$A$2:$AU$889,47,FALSE)</f>
        <v>0.90149999999999997</v>
      </c>
      <c r="T3275">
        <v>0.90200000000000002</v>
      </c>
      <c r="U3275" s="45">
        <f t="shared" si="237"/>
        <v>0.90149999999999997</v>
      </c>
      <c r="V3275" s="48">
        <f t="shared" si="238"/>
        <v>0.90149999999999997</v>
      </c>
      <c r="W3275" t="s">
        <v>1361</v>
      </c>
      <c r="X3275" t="s">
        <v>951</v>
      </c>
    </row>
    <row r="3276" spans="1:24" outlineLevel="2">
      <c r="A3276" t="s">
        <v>2762</v>
      </c>
      <c r="B3276" s="73" t="str">
        <f t="shared" si="234"/>
        <v>0BG-EBARA</v>
      </c>
      <c r="D3276">
        <v>1</v>
      </c>
      <c r="E3276" t="s">
        <v>2471</v>
      </c>
      <c r="F3276">
        <v>0.08</v>
      </c>
      <c r="H3276" t="s">
        <v>2470</v>
      </c>
      <c r="I3276">
        <v>7.0000000000000007E-2</v>
      </c>
      <c r="J3276">
        <v>1</v>
      </c>
      <c r="K3276">
        <v>7.0000000000000007E-2</v>
      </c>
      <c r="L3276" s="45">
        <f>VLOOKUP(H3276,'[1]CALCUL AS et AN'!$A$2:$AU$889,24,FALSE)</f>
        <v>7.1999999999999995E-2</v>
      </c>
      <c r="M3276" s="48">
        <f>VLOOKUP(H3276,'[1]CALCUL AS et AN'!$A$2:$AU$889,28,FALSE)</f>
        <v>7.1999999999999995E-2</v>
      </c>
      <c r="N3276">
        <v>7.0000000000000007E-2</v>
      </c>
      <c r="O3276" s="45">
        <f t="shared" si="235"/>
        <v>7.1999999999999995E-2</v>
      </c>
      <c r="P3276" s="48">
        <f t="shared" si="236"/>
        <v>7.1999999999999995E-2</v>
      </c>
      <c r="Q3276">
        <v>0.08</v>
      </c>
      <c r="R3276" s="45">
        <f>VLOOKUP(H3276,'[1]CALCUL AS et AN'!$A$2:$AU$889,46,FALSE)</f>
        <v>0.10799999999999998</v>
      </c>
      <c r="S3276" s="48">
        <f>VLOOKUP(H3276,'[1]CALCUL AS et AN'!$A$2:$AU$889,47,FALSE)</f>
        <v>0.10799999999999998</v>
      </c>
      <c r="T3276">
        <v>0.08</v>
      </c>
      <c r="U3276" s="45">
        <f t="shared" si="237"/>
        <v>0.10799999999999998</v>
      </c>
      <c r="V3276" s="48">
        <f t="shared" si="238"/>
        <v>0.10799999999999998</v>
      </c>
      <c r="W3276" t="s">
        <v>1361</v>
      </c>
      <c r="X3276" t="s">
        <v>951</v>
      </c>
    </row>
    <row r="3277" spans="1:24" outlineLevel="2">
      <c r="A3277" t="s">
        <v>2762</v>
      </c>
      <c r="B3277" s="73" t="str">
        <f t="shared" si="234"/>
        <v>0BG-EBARA</v>
      </c>
      <c r="D3277">
        <v>6</v>
      </c>
      <c r="E3277" t="s">
        <v>2270</v>
      </c>
      <c r="F3277">
        <v>7.0000000000000007E-2</v>
      </c>
      <c r="H3277">
        <v>8412802518</v>
      </c>
      <c r="I3277">
        <v>7.08</v>
      </c>
      <c r="J3277">
        <v>100</v>
      </c>
      <c r="K3277">
        <v>7.0800000000000002E-2</v>
      </c>
      <c r="L3277" s="45">
        <f>VLOOKUP(H3277,'[1]CALCUL AS et AN'!$A$2:$AU$889,24,FALSE)</f>
        <v>7.0800000000000002E-2</v>
      </c>
      <c r="M3277" s="48">
        <f>VLOOKUP(H3277,'[1]CALCUL AS et AN'!$A$2:$AU$889,28,FALSE)</f>
        <v>7.0800000000000002E-2</v>
      </c>
      <c r="N3277">
        <v>0.42480000000000001</v>
      </c>
      <c r="O3277" s="45">
        <f t="shared" si="235"/>
        <v>0.42480000000000001</v>
      </c>
      <c r="P3277" s="48">
        <f t="shared" si="236"/>
        <v>0.42480000000000001</v>
      </c>
      <c r="Q3277">
        <v>7.0000000000000007E-2</v>
      </c>
      <c r="R3277" s="45">
        <f>VLOOKUP(H3277,'[1]CALCUL AS et AN'!$A$2:$AU$889,46,FALSE)</f>
        <v>8.8499999999999995E-2</v>
      </c>
      <c r="S3277" s="48">
        <f>VLOOKUP(H3277,'[1]CALCUL AS et AN'!$A$2:$AU$889,47,FALSE)</f>
        <v>8.8499999999999995E-2</v>
      </c>
      <c r="T3277">
        <v>0.42000000000000004</v>
      </c>
      <c r="U3277" s="45">
        <f t="shared" si="237"/>
        <v>0.53099999999999992</v>
      </c>
      <c r="V3277" s="48">
        <f t="shared" si="238"/>
        <v>0.53099999999999992</v>
      </c>
      <c r="W3277" t="s">
        <v>1361</v>
      </c>
      <c r="X3277" t="s">
        <v>951</v>
      </c>
    </row>
    <row r="3278" spans="1:24" outlineLevel="2">
      <c r="A3278" t="s">
        <v>2762</v>
      </c>
      <c r="B3278" s="73" t="str">
        <f t="shared" si="234"/>
        <v>0BG-EBARA</v>
      </c>
      <c r="D3278">
        <v>2</v>
      </c>
      <c r="E3278" t="s">
        <v>2455</v>
      </c>
      <c r="F3278">
        <v>0.27400000000000002</v>
      </c>
      <c r="H3278" t="s">
        <v>2454</v>
      </c>
      <c r="I3278">
        <v>0.09</v>
      </c>
      <c r="J3278">
        <v>1</v>
      </c>
      <c r="K3278">
        <v>0.09</v>
      </c>
      <c r="L3278" s="45">
        <f>VLOOKUP(H3278,'[1]CALCUL AS et AN'!$A$2:$AU$889,24,FALSE)</f>
        <v>8.6599999999999996E-2</v>
      </c>
      <c r="M3278" s="48">
        <f>VLOOKUP(H3278,'[1]CALCUL AS et AN'!$A$2:$AU$889,28,FALSE)</f>
        <v>8.6599999999999996E-2</v>
      </c>
      <c r="N3278">
        <v>0.18</v>
      </c>
      <c r="O3278" s="45">
        <f t="shared" si="235"/>
        <v>0.17319999999999999</v>
      </c>
      <c r="P3278" s="48">
        <f t="shared" si="236"/>
        <v>0.17319999999999999</v>
      </c>
      <c r="Q3278">
        <v>0.27400000000000002</v>
      </c>
      <c r="R3278" s="45">
        <f>VLOOKUP(H3278,'[1]CALCUL AS et AN'!$A$2:$AU$889,46,FALSE)</f>
        <v>0.12989999999999999</v>
      </c>
      <c r="S3278" s="48">
        <f>VLOOKUP(H3278,'[1]CALCUL AS et AN'!$A$2:$AU$889,47,FALSE)</f>
        <v>0.12989999999999999</v>
      </c>
      <c r="T3278">
        <v>0.54800000000000004</v>
      </c>
      <c r="U3278" s="45">
        <f t="shared" si="237"/>
        <v>0.25979999999999998</v>
      </c>
      <c r="V3278" s="48">
        <f t="shared" si="238"/>
        <v>0.25979999999999998</v>
      </c>
      <c r="W3278" t="s">
        <v>1361</v>
      </c>
      <c r="X3278" t="s">
        <v>951</v>
      </c>
    </row>
    <row r="3279" spans="1:24" outlineLevel="2">
      <c r="A3279" t="s">
        <v>2762</v>
      </c>
      <c r="B3279" s="73" t="str">
        <f t="shared" si="234"/>
        <v>0BG-EBARA</v>
      </c>
      <c r="D3279">
        <v>8</v>
      </c>
      <c r="E3279" t="s">
        <v>2274</v>
      </c>
      <c r="F3279">
        <v>0.05</v>
      </c>
      <c r="H3279">
        <v>8534000818</v>
      </c>
      <c r="I3279">
        <v>2.9000000000000001E-2</v>
      </c>
      <c r="J3279">
        <v>1</v>
      </c>
      <c r="K3279">
        <v>2.9000000000000001E-2</v>
      </c>
      <c r="L3279" s="45">
        <f>VLOOKUP(H3279,'[1]CALCUL AS et AN'!$A$2:$AU$889,24,FALSE)</f>
        <v>2.9399999999999999E-2</v>
      </c>
      <c r="M3279" s="48">
        <f>VLOOKUP(H3279,'[1]CALCUL AS et AN'!$A$2:$AU$889,28,FALSE)</f>
        <v>2.9399999999999999E-2</v>
      </c>
      <c r="N3279">
        <v>0.23200000000000001</v>
      </c>
      <c r="O3279" s="45">
        <f t="shared" si="235"/>
        <v>0.23519999999999999</v>
      </c>
      <c r="P3279" s="48">
        <f t="shared" si="236"/>
        <v>0.23519999999999999</v>
      </c>
      <c r="Q3279">
        <v>0.05</v>
      </c>
      <c r="R3279" s="45">
        <f>VLOOKUP(H3279,'[1]CALCUL AS et AN'!$A$2:$AU$889,46,FALSE)</f>
        <v>5.1449999999999996E-2</v>
      </c>
      <c r="S3279" s="48">
        <f>VLOOKUP(H3279,'[1]CALCUL AS et AN'!$A$2:$AU$889,47,FALSE)</f>
        <v>5.1449999999999996E-2</v>
      </c>
      <c r="T3279">
        <v>0.4</v>
      </c>
      <c r="U3279" s="45">
        <f t="shared" si="237"/>
        <v>0.41159999999999997</v>
      </c>
      <c r="V3279" s="48">
        <f t="shared" si="238"/>
        <v>0.41159999999999997</v>
      </c>
      <c r="W3279" t="s">
        <v>1361</v>
      </c>
      <c r="X3279" t="s">
        <v>951</v>
      </c>
    </row>
    <row r="3280" spans="1:24" outlineLevel="2">
      <c r="A3280" t="s">
        <v>2762</v>
      </c>
      <c r="B3280" s="73" t="str">
        <f t="shared" si="234"/>
        <v>0BG-EBARA</v>
      </c>
      <c r="D3280">
        <v>1</v>
      </c>
      <c r="E3280" t="s">
        <v>2525</v>
      </c>
      <c r="F3280">
        <v>6.1349999999999998</v>
      </c>
      <c r="H3280" t="s">
        <v>2524</v>
      </c>
      <c r="I3280">
        <v>4.09</v>
      </c>
      <c r="J3280">
        <v>1</v>
      </c>
      <c r="K3280">
        <v>4.09</v>
      </c>
      <c r="L3280" s="45">
        <f>VLOOKUP(H3280,'[1]CALCUL AS et AN'!$A$2:$AU$889,24,FALSE)</f>
        <v>4.09</v>
      </c>
      <c r="M3280" s="48">
        <f>VLOOKUP(H3280,'[1]CALCUL AS et AN'!$A$2:$AU$889,28,FALSE)</f>
        <v>4.09</v>
      </c>
      <c r="N3280">
        <v>4.09</v>
      </c>
      <c r="O3280" s="45">
        <f t="shared" si="235"/>
        <v>4.09</v>
      </c>
      <c r="P3280" s="48">
        <f t="shared" si="236"/>
        <v>4.09</v>
      </c>
      <c r="Q3280">
        <v>6.1349999999999998</v>
      </c>
      <c r="R3280" s="45">
        <f>VLOOKUP(H3280,'[1]CALCUL AS et AN'!$A$2:$AU$889,46,FALSE)</f>
        <v>6.1349999999999998</v>
      </c>
      <c r="S3280" s="48">
        <f>VLOOKUP(H3280,'[1]CALCUL AS et AN'!$A$2:$AU$889,47,FALSE)</f>
        <v>6.1349999999999998</v>
      </c>
      <c r="T3280">
        <v>6.1349999999999998</v>
      </c>
      <c r="U3280" s="45">
        <f t="shared" si="237"/>
        <v>6.1349999999999998</v>
      </c>
      <c r="V3280" s="48">
        <f t="shared" si="238"/>
        <v>6.1349999999999998</v>
      </c>
      <c r="W3280" t="s">
        <v>1361</v>
      </c>
      <c r="X3280" t="s">
        <v>951</v>
      </c>
    </row>
    <row r="3281" spans="1:24" outlineLevel="2">
      <c r="A3281" t="s">
        <v>2762</v>
      </c>
      <c r="B3281" s="73" t="str">
        <f t="shared" si="234"/>
        <v>0BG-EBARA</v>
      </c>
      <c r="D3281">
        <v>2</v>
      </c>
      <c r="E3281" t="s">
        <v>2450</v>
      </c>
      <c r="F3281">
        <v>0.1</v>
      </c>
      <c r="H3281" t="s">
        <v>2449</v>
      </c>
      <c r="I3281">
        <v>0.05</v>
      </c>
      <c r="J3281">
        <v>1</v>
      </c>
      <c r="K3281">
        <v>0.05</v>
      </c>
      <c r="L3281" s="45">
        <f>VLOOKUP(H3281,'[1]CALCUL AS et AN'!$A$2:$AU$889,24,FALSE)</f>
        <v>5.0999999999999997E-2</v>
      </c>
      <c r="M3281" s="48">
        <f>VLOOKUP(H3281,'[1]CALCUL AS et AN'!$A$2:$AU$889,28,FALSE)</f>
        <v>5.0999999999999997E-2</v>
      </c>
      <c r="N3281">
        <v>0.1</v>
      </c>
      <c r="O3281" s="45">
        <f t="shared" si="235"/>
        <v>0.10199999999999999</v>
      </c>
      <c r="P3281" s="48">
        <f t="shared" si="236"/>
        <v>0.10199999999999999</v>
      </c>
      <c r="Q3281">
        <v>0.2</v>
      </c>
      <c r="R3281" s="45">
        <f>VLOOKUP(H3281,'[1]CALCUL AS et AN'!$A$2:$AU$889,46,FALSE)</f>
        <v>0.10199999999999999</v>
      </c>
      <c r="S3281" s="48">
        <f>VLOOKUP(H3281,'[1]CALCUL AS et AN'!$A$2:$AU$889,47,FALSE)</f>
        <v>0.10199999999999999</v>
      </c>
      <c r="T3281">
        <v>0.4</v>
      </c>
      <c r="U3281" s="45">
        <f t="shared" si="237"/>
        <v>0.20399999999999999</v>
      </c>
      <c r="V3281" s="48">
        <f t="shared" si="238"/>
        <v>0.20399999999999999</v>
      </c>
      <c r="W3281" t="s">
        <v>1361</v>
      </c>
      <c r="X3281" t="s">
        <v>951</v>
      </c>
    </row>
    <row r="3282" spans="1:24" outlineLevel="2">
      <c r="A3282" t="s">
        <v>2762</v>
      </c>
      <c r="B3282" s="73" t="str">
        <f t="shared" si="234"/>
        <v>0BG-EBARA</v>
      </c>
      <c r="D3282">
        <v>1</v>
      </c>
      <c r="E3282" t="s">
        <v>1673</v>
      </c>
      <c r="F3282">
        <v>39.22</v>
      </c>
      <c r="H3282">
        <v>1510064</v>
      </c>
      <c r="I3282">
        <v>24.96</v>
      </c>
      <c r="J3282">
        <v>1</v>
      </c>
      <c r="K3282">
        <v>24.96</v>
      </c>
      <c r="L3282" s="45">
        <f>VLOOKUP(H3282,'[1]CALCUL AS et AN'!$A$2:$AU$889,24,FALSE)</f>
        <v>24.954999999999998</v>
      </c>
      <c r="M3282" s="48">
        <f>VLOOKUP(H3282,'[1]CALCUL AS et AN'!$A$2:$AU$889,28,FALSE)</f>
        <v>24.954999999999998</v>
      </c>
      <c r="N3282">
        <v>24.96</v>
      </c>
      <c r="O3282" s="45">
        <f t="shared" si="235"/>
        <v>24.954999999999998</v>
      </c>
      <c r="P3282" s="48">
        <f t="shared" si="236"/>
        <v>24.954999999999998</v>
      </c>
      <c r="Q3282">
        <v>39.22</v>
      </c>
      <c r="R3282" s="45">
        <f>VLOOKUP(H3282,'[1]CALCUL AS et AN'!$A$2:$AU$889,46,FALSE)</f>
        <v>37.432499999999997</v>
      </c>
      <c r="S3282" s="48">
        <f>VLOOKUP(H3282,'[1]CALCUL AS et AN'!$A$2:$AU$889,47,FALSE)</f>
        <v>37.432499999999997</v>
      </c>
      <c r="T3282">
        <v>39.22</v>
      </c>
      <c r="U3282" s="45">
        <f t="shared" si="237"/>
        <v>37.432499999999997</v>
      </c>
      <c r="V3282" s="48">
        <f t="shared" si="238"/>
        <v>37.432499999999997</v>
      </c>
      <c r="W3282" t="s">
        <v>1361</v>
      </c>
      <c r="X3282" t="s">
        <v>951</v>
      </c>
    </row>
    <row r="3283" spans="1:24" outlineLevel="2">
      <c r="A3283" t="s">
        <v>2762</v>
      </c>
      <c r="B3283" s="73" t="str">
        <f t="shared" ref="B3283:B3346" si="239">MID(A3283,7,100)</f>
        <v>0BG-EBARA</v>
      </c>
      <c r="D3283">
        <v>2.2000000000000002</v>
      </c>
      <c r="E3283" t="s">
        <v>1534</v>
      </c>
      <c r="F3283">
        <v>7.41</v>
      </c>
      <c r="H3283" t="s">
        <v>1533</v>
      </c>
      <c r="I3283">
        <v>5.99</v>
      </c>
      <c r="J3283">
        <v>1</v>
      </c>
      <c r="K3283">
        <v>5.99</v>
      </c>
      <c r="L3283" s="45">
        <f>VLOOKUP(H3283,'[1]CALCUL AS et AN'!$A$2:$AU$889,24,FALSE)</f>
        <v>5.99</v>
      </c>
      <c r="M3283" s="48">
        <f>VLOOKUP(H3283,'[1]CALCUL AS et AN'!$A$2:$AU$889,28,FALSE)</f>
        <v>5.99</v>
      </c>
      <c r="N3283">
        <v>13.178000000000001</v>
      </c>
      <c r="O3283" s="45">
        <f t="shared" si="235"/>
        <v>13.178000000000001</v>
      </c>
      <c r="P3283" s="48">
        <f t="shared" si="236"/>
        <v>13.178000000000001</v>
      </c>
      <c r="Q3283">
        <v>7.41</v>
      </c>
      <c r="R3283" s="45">
        <f>VLOOKUP(H3283,'[1]CALCUL AS et AN'!$A$2:$AU$889,46,FALSE)</f>
        <v>7.4875000000000007</v>
      </c>
      <c r="S3283" s="48">
        <f>VLOOKUP(H3283,'[1]CALCUL AS et AN'!$A$2:$AU$889,47,FALSE)</f>
        <v>7.4875000000000007</v>
      </c>
      <c r="T3283">
        <v>16.302000000000003</v>
      </c>
      <c r="U3283" s="45">
        <f t="shared" si="237"/>
        <v>16.472500000000004</v>
      </c>
      <c r="V3283" s="48">
        <f t="shared" si="238"/>
        <v>16.472500000000004</v>
      </c>
      <c r="W3283" t="s">
        <v>1361</v>
      </c>
      <c r="X3283" t="s">
        <v>951</v>
      </c>
    </row>
    <row r="3284" spans="1:24" outlineLevel="2">
      <c r="A3284" t="s">
        <v>2762</v>
      </c>
      <c r="B3284" s="73" t="str">
        <f t="shared" si="239"/>
        <v>0BG-EBARA</v>
      </c>
      <c r="D3284">
        <v>1</v>
      </c>
      <c r="E3284" t="s">
        <v>1512</v>
      </c>
      <c r="F3284">
        <v>0.96</v>
      </c>
      <c r="H3284" t="s">
        <v>592</v>
      </c>
      <c r="I3284">
        <v>0.77</v>
      </c>
      <c r="J3284">
        <v>1</v>
      </c>
      <c r="K3284">
        <v>0.77</v>
      </c>
      <c r="L3284" s="45">
        <f>VLOOKUP(H3284,'[1]CALCUL AS et AN'!$A$2:$AU$889,24,FALSE)</f>
        <v>0.76900000000000002</v>
      </c>
      <c r="M3284" s="48">
        <f>VLOOKUP(H3284,'[1]CALCUL AS et AN'!$A$2:$AU$889,28,FALSE)</f>
        <v>0.84599999999999997</v>
      </c>
      <c r="N3284">
        <v>0.77</v>
      </c>
      <c r="O3284" s="45">
        <f t="shared" si="235"/>
        <v>0.76900000000000002</v>
      </c>
      <c r="P3284" s="48">
        <f t="shared" si="236"/>
        <v>0.84599999999999997</v>
      </c>
      <c r="Q3284">
        <v>0.96</v>
      </c>
      <c r="R3284" s="45">
        <f>VLOOKUP(H3284,'[1]CALCUL AS et AN'!$A$2:$AU$889,46,FALSE)</f>
        <v>0.96125000000000005</v>
      </c>
      <c r="S3284" s="48">
        <f>VLOOKUP(H3284,'[1]CALCUL AS et AN'!$A$2:$AU$889,47,FALSE)</f>
        <v>1.0574999999999999</v>
      </c>
      <c r="T3284">
        <v>0.96</v>
      </c>
      <c r="U3284" s="45">
        <f t="shared" si="237"/>
        <v>0.96125000000000005</v>
      </c>
      <c r="V3284" s="48">
        <f t="shared" si="238"/>
        <v>1.0574999999999999</v>
      </c>
      <c r="W3284" t="s">
        <v>1361</v>
      </c>
      <c r="X3284" t="s">
        <v>937</v>
      </c>
    </row>
    <row r="3285" spans="1:24" outlineLevel="2">
      <c r="A3285" t="s">
        <v>2762</v>
      </c>
      <c r="B3285" s="73" t="str">
        <f t="shared" si="239"/>
        <v>0BG-EBARA</v>
      </c>
      <c r="D3285">
        <v>1</v>
      </c>
      <c r="E3285" t="s">
        <v>964</v>
      </c>
      <c r="F3285">
        <v>3.76</v>
      </c>
      <c r="H3285" t="s">
        <v>963</v>
      </c>
      <c r="I3285">
        <v>2.13</v>
      </c>
      <c r="J3285">
        <v>1</v>
      </c>
      <c r="K3285">
        <v>2.13</v>
      </c>
      <c r="L3285" s="45">
        <f>VLOOKUP(H3285,'[1]CALCUL AS et AN'!$A$2:$AU$889,24,FALSE)</f>
        <v>2.13</v>
      </c>
      <c r="M3285" s="48">
        <f>VLOOKUP(H3285,'[1]CALCUL AS et AN'!$A$2:$AU$889,28,FALSE)</f>
        <v>2.5049999999999999</v>
      </c>
      <c r="N3285">
        <v>2.13</v>
      </c>
      <c r="O3285" s="45">
        <f t="shared" si="235"/>
        <v>2.13</v>
      </c>
      <c r="P3285" s="48">
        <f t="shared" si="236"/>
        <v>2.5049999999999999</v>
      </c>
      <c r="Q3285">
        <v>3.76</v>
      </c>
      <c r="R3285" s="45">
        <f>VLOOKUP(H3285,'[1]CALCUL AS et AN'!$A$2:$AU$889,46,FALSE)</f>
        <v>4.26</v>
      </c>
      <c r="S3285" s="48">
        <f>VLOOKUP(H3285,'[1]CALCUL AS et AN'!$A$2:$AU$889,47,FALSE)</f>
        <v>5.01</v>
      </c>
      <c r="T3285">
        <v>3.76</v>
      </c>
      <c r="U3285" s="45">
        <f t="shared" si="237"/>
        <v>4.26</v>
      </c>
      <c r="V3285" s="48">
        <f t="shared" si="238"/>
        <v>5.01</v>
      </c>
      <c r="W3285" t="s">
        <v>1361</v>
      </c>
      <c r="X3285" t="s">
        <v>951</v>
      </c>
    </row>
    <row r="3286" spans="1:24" outlineLevel="2">
      <c r="A3286" t="s">
        <v>2762</v>
      </c>
      <c r="B3286" s="73" t="str">
        <f t="shared" si="239"/>
        <v>0BG-EBARA</v>
      </c>
      <c r="D3286">
        <v>1</v>
      </c>
      <c r="E3286" t="s">
        <v>2004</v>
      </c>
      <c r="F3286">
        <v>277.7</v>
      </c>
      <c r="H3286" t="s">
        <v>2003</v>
      </c>
      <c r="I3286">
        <v>181.5</v>
      </c>
      <c r="J3286">
        <v>1</v>
      </c>
      <c r="K3286">
        <v>181.5</v>
      </c>
      <c r="L3286" s="45">
        <f>VLOOKUP(H3286,'[1]CALCUL AS et AN'!$A$2:$AU$889,24,FALSE)</f>
        <v>181.5</v>
      </c>
      <c r="M3286" s="48">
        <f>VLOOKUP(H3286,'[1]CALCUL AS et AN'!$A$2:$AU$889,28,FALSE)</f>
        <v>181.5</v>
      </c>
      <c r="N3286">
        <v>181.5</v>
      </c>
      <c r="O3286" s="45">
        <f t="shared" si="235"/>
        <v>181.5</v>
      </c>
      <c r="P3286" s="48">
        <f t="shared" si="236"/>
        <v>181.5</v>
      </c>
      <c r="Q3286">
        <v>277.7</v>
      </c>
      <c r="R3286" s="45">
        <f>VLOOKUP(H3286,'[1]CALCUL AS et AN'!$A$2:$AU$889,46,FALSE)</f>
        <v>272.25</v>
      </c>
      <c r="S3286" s="48">
        <f>VLOOKUP(H3286,'[1]CALCUL AS et AN'!$A$2:$AU$889,47,FALSE)</f>
        <v>272.25</v>
      </c>
      <c r="T3286">
        <v>277.7</v>
      </c>
      <c r="U3286" s="45">
        <f t="shared" si="237"/>
        <v>272.25</v>
      </c>
      <c r="V3286" s="48">
        <f t="shared" si="238"/>
        <v>272.25</v>
      </c>
      <c r="W3286" t="s">
        <v>1361</v>
      </c>
      <c r="X3286" t="s">
        <v>951</v>
      </c>
    </row>
    <row r="3287" spans="1:24" outlineLevel="2">
      <c r="A3287" t="s">
        <v>2762</v>
      </c>
      <c r="B3287" s="73" t="str">
        <f t="shared" si="239"/>
        <v>0BG-EBARA</v>
      </c>
      <c r="D3287">
        <v>1</v>
      </c>
      <c r="E3287" t="s">
        <v>1528</v>
      </c>
      <c r="F3287">
        <v>0.77</v>
      </c>
      <c r="H3287" t="s">
        <v>1527</v>
      </c>
      <c r="I3287">
        <v>0.61</v>
      </c>
      <c r="J3287">
        <v>1</v>
      </c>
      <c r="K3287">
        <v>0.61</v>
      </c>
      <c r="L3287" s="45">
        <f>VLOOKUP(H3287,'[1]CALCUL AS et AN'!$A$2:$AU$889,24,FALSE)</f>
        <v>0.61299999999999999</v>
      </c>
      <c r="M3287" s="48">
        <f>VLOOKUP(H3287,'[1]CALCUL AS et AN'!$A$2:$AU$889,28,FALSE)</f>
        <v>0.67400000000000004</v>
      </c>
      <c r="N3287">
        <v>0.61</v>
      </c>
      <c r="O3287" s="45">
        <f t="shared" si="235"/>
        <v>0.61299999999999999</v>
      </c>
      <c r="P3287" s="48">
        <f t="shared" si="236"/>
        <v>0.67400000000000004</v>
      </c>
      <c r="Q3287">
        <v>0.77</v>
      </c>
      <c r="R3287" s="45">
        <f>VLOOKUP(H3287,'[1]CALCUL AS et AN'!$A$2:$AU$889,46,FALSE)</f>
        <v>0.81529000000000007</v>
      </c>
      <c r="S3287" s="48">
        <f>VLOOKUP(H3287,'[1]CALCUL AS et AN'!$A$2:$AU$889,47,FALSE)</f>
        <v>0.89642000000000011</v>
      </c>
      <c r="T3287">
        <v>0.77</v>
      </c>
      <c r="U3287" s="45">
        <f t="shared" si="237"/>
        <v>0.81529000000000007</v>
      </c>
      <c r="V3287" s="48">
        <f t="shared" si="238"/>
        <v>0.89642000000000011</v>
      </c>
      <c r="W3287" t="s">
        <v>1361</v>
      </c>
      <c r="X3287" t="s">
        <v>951</v>
      </c>
    </row>
    <row r="3288" spans="1:24" outlineLevel="2">
      <c r="A3288" t="s">
        <v>2762</v>
      </c>
      <c r="B3288" s="73" t="str">
        <f t="shared" si="239"/>
        <v>0BG-EBARA</v>
      </c>
      <c r="D3288">
        <v>1</v>
      </c>
      <c r="E3288" t="s">
        <v>993</v>
      </c>
      <c r="F3288">
        <v>4.87</v>
      </c>
      <c r="H3288" t="s">
        <v>472</v>
      </c>
      <c r="I3288">
        <v>0.94</v>
      </c>
      <c r="J3288">
        <v>1</v>
      </c>
      <c r="K3288">
        <v>0.94</v>
      </c>
      <c r="L3288" s="45">
        <f>VLOOKUP(H3288,'[1]CALCUL AS et AN'!$A$2:$AU$889,24,FALSE)</f>
        <v>2.1800000000000002</v>
      </c>
      <c r="M3288" s="48">
        <f>VLOOKUP(H3288,'[1]CALCUL AS et AN'!$A$2:$AU$889,28,FALSE)</f>
        <v>0.94</v>
      </c>
      <c r="N3288">
        <v>0.94</v>
      </c>
      <c r="O3288" s="45">
        <f t="shared" si="235"/>
        <v>2.1800000000000002</v>
      </c>
      <c r="P3288" s="48">
        <f t="shared" si="236"/>
        <v>0.94</v>
      </c>
      <c r="Q3288">
        <v>4.87</v>
      </c>
      <c r="R3288" s="45">
        <f>VLOOKUP(H3288,'[1]CALCUL AS et AN'!$A$2:$AU$889,46,FALSE)</f>
        <v>4.9050000000000002</v>
      </c>
      <c r="S3288" s="48">
        <f>VLOOKUP(H3288,'[1]CALCUL AS et AN'!$A$2:$AU$889,47,FALSE)</f>
        <v>2.1149999999999998</v>
      </c>
      <c r="T3288">
        <v>4.87</v>
      </c>
      <c r="U3288" s="45">
        <f t="shared" si="237"/>
        <v>4.9050000000000002</v>
      </c>
      <c r="V3288" s="48">
        <f t="shared" si="238"/>
        <v>2.1149999999999998</v>
      </c>
      <c r="W3288" t="s">
        <v>1361</v>
      </c>
      <c r="X3288" t="s">
        <v>937</v>
      </c>
    </row>
    <row r="3289" spans="1:24" outlineLevel="2">
      <c r="A3289" t="s">
        <v>2762</v>
      </c>
      <c r="B3289" s="73" t="str">
        <f t="shared" si="239"/>
        <v>0BG-EBARA</v>
      </c>
      <c r="D3289">
        <v>1</v>
      </c>
      <c r="E3289" t="s">
        <v>2937</v>
      </c>
      <c r="F3289">
        <v>4.9400000000000004</v>
      </c>
      <c r="H3289" t="s">
        <v>476</v>
      </c>
      <c r="I3289">
        <v>2.21</v>
      </c>
      <c r="J3289">
        <v>1</v>
      </c>
      <c r="K3289">
        <v>2.21</v>
      </c>
      <c r="L3289" s="45">
        <f>VLOOKUP(H3289,'[1]CALCUL AS et AN'!$A$2:$AU$889,24,FALSE)</f>
        <v>2.21</v>
      </c>
      <c r="M3289" s="48">
        <f>VLOOKUP(H3289,'[1]CALCUL AS et AN'!$A$2:$AU$889,28,FALSE)</f>
        <v>0.92</v>
      </c>
      <c r="N3289">
        <v>2.21</v>
      </c>
      <c r="O3289" s="45">
        <f t="shared" si="235"/>
        <v>2.21</v>
      </c>
      <c r="P3289" s="48">
        <f t="shared" si="236"/>
        <v>0.92</v>
      </c>
      <c r="Q3289">
        <v>4.9400000000000004</v>
      </c>
      <c r="R3289" s="45">
        <f>VLOOKUP(H3289,'[1]CALCUL AS et AN'!$A$2:$AU$889,46,FALSE)</f>
        <v>4.9725000000000001</v>
      </c>
      <c r="S3289" s="48">
        <f>VLOOKUP(H3289,'[1]CALCUL AS et AN'!$A$2:$AU$889,47,FALSE)</f>
        <v>2.0700000000000003</v>
      </c>
      <c r="T3289">
        <v>4.9400000000000004</v>
      </c>
      <c r="U3289" s="45">
        <f t="shared" si="237"/>
        <v>4.9725000000000001</v>
      </c>
      <c r="V3289" s="48">
        <f t="shared" si="238"/>
        <v>2.0700000000000003</v>
      </c>
      <c r="W3289" t="s">
        <v>1361</v>
      </c>
      <c r="X3289" t="s">
        <v>937</v>
      </c>
    </row>
    <row r="3290" spans="1:24" outlineLevel="2">
      <c r="A3290" t="s">
        <v>2762</v>
      </c>
      <c r="B3290" s="73" t="str">
        <f t="shared" si="239"/>
        <v>0BG-EBARA</v>
      </c>
      <c r="D3290">
        <v>1</v>
      </c>
      <c r="E3290" t="s">
        <v>627</v>
      </c>
      <c r="F3290">
        <v>1.1000000000000001</v>
      </c>
      <c r="H3290" t="s">
        <v>626</v>
      </c>
      <c r="I3290">
        <v>1.1100000000000001</v>
      </c>
      <c r="J3290">
        <v>1</v>
      </c>
      <c r="K3290">
        <v>1.1100000000000001</v>
      </c>
      <c r="L3290" s="45">
        <f>VLOOKUP(H3290,'[1]CALCUL AS et AN'!$A$2:$AU$889,24,FALSE)</f>
        <v>1.1060000000000001</v>
      </c>
      <c r="M3290" s="48">
        <f>VLOOKUP(H3290,'[1]CALCUL AS et AN'!$A$2:$AU$889,28,FALSE)</f>
        <v>1.2170000000000001</v>
      </c>
      <c r="N3290">
        <v>1.1100000000000001</v>
      </c>
      <c r="O3290" s="45">
        <f t="shared" si="235"/>
        <v>1.1060000000000001</v>
      </c>
      <c r="P3290" s="48">
        <f t="shared" si="236"/>
        <v>1.2170000000000001</v>
      </c>
      <c r="Q3290">
        <v>1.27</v>
      </c>
      <c r="R3290" s="45">
        <f>VLOOKUP(H3290,'[1]CALCUL AS et AN'!$A$2:$AU$889,46,FALSE)</f>
        <v>1.3825000000000001</v>
      </c>
      <c r="S3290" s="48">
        <f>VLOOKUP(H3290,'[1]CALCUL AS et AN'!$A$2:$AU$889,47,FALSE)</f>
        <v>1.5212500000000002</v>
      </c>
      <c r="T3290">
        <v>1.27</v>
      </c>
      <c r="U3290" s="45">
        <f t="shared" si="237"/>
        <v>1.3825000000000001</v>
      </c>
      <c r="V3290" s="48">
        <f t="shared" si="238"/>
        <v>1.5212500000000002</v>
      </c>
      <c r="W3290" t="s">
        <v>1361</v>
      </c>
      <c r="X3290" t="s">
        <v>937</v>
      </c>
    </row>
    <row r="3291" spans="1:24" outlineLevel="2">
      <c r="A3291" t="s">
        <v>2762</v>
      </c>
      <c r="B3291" s="73" t="str">
        <f t="shared" si="239"/>
        <v>0BG-EBARA</v>
      </c>
      <c r="D3291">
        <v>0.72</v>
      </c>
      <c r="E3291" t="s">
        <v>2411</v>
      </c>
      <c r="F3291">
        <v>75</v>
      </c>
      <c r="H3291" t="s">
        <v>2410</v>
      </c>
      <c r="I3291">
        <v>50</v>
      </c>
      <c r="J3291">
        <v>1</v>
      </c>
      <c r="K3291">
        <v>50</v>
      </c>
      <c r="L3291" s="45">
        <f>VLOOKUP(H3291,'[1]CALCUL AS et AN'!$A$2:$AU$889,24,FALSE)</f>
        <v>50</v>
      </c>
      <c r="M3291" s="48">
        <f>VLOOKUP(H3291,'[1]CALCUL AS et AN'!$A$2:$AU$889,28,FALSE)</f>
        <v>50</v>
      </c>
      <c r="N3291">
        <v>36</v>
      </c>
      <c r="O3291" s="45">
        <f t="shared" si="235"/>
        <v>36</v>
      </c>
      <c r="P3291" s="48">
        <f t="shared" si="236"/>
        <v>36</v>
      </c>
      <c r="Q3291">
        <v>75</v>
      </c>
      <c r="R3291" s="45">
        <f>VLOOKUP(H3291,'[1]CALCUL AS et AN'!$A$2:$AU$889,46,FALSE)</f>
        <v>75</v>
      </c>
      <c r="S3291" s="48">
        <f>VLOOKUP(H3291,'[1]CALCUL AS et AN'!$A$2:$AU$889,47,FALSE)</f>
        <v>75</v>
      </c>
      <c r="T3291">
        <v>54</v>
      </c>
      <c r="U3291" s="45">
        <f t="shared" si="237"/>
        <v>54</v>
      </c>
      <c r="V3291" s="48">
        <f t="shared" si="238"/>
        <v>54</v>
      </c>
      <c r="W3291" t="s">
        <v>1361</v>
      </c>
      <c r="X3291" t="s">
        <v>951</v>
      </c>
    </row>
    <row r="3292" spans="1:24" outlineLevel="2">
      <c r="A3292" t="s">
        <v>2762</v>
      </c>
      <c r="B3292" s="73" t="str">
        <f t="shared" si="239"/>
        <v>0BG-EBARA</v>
      </c>
      <c r="D3292">
        <v>1</v>
      </c>
      <c r="E3292" t="s">
        <v>1502</v>
      </c>
      <c r="F3292">
        <v>83.19</v>
      </c>
      <c r="H3292" t="s">
        <v>1501</v>
      </c>
      <c r="I3292">
        <v>63.5</v>
      </c>
      <c r="J3292">
        <v>1</v>
      </c>
      <c r="K3292">
        <v>63.5</v>
      </c>
      <c r="L3292" s="45">
        <f>VLOOKUP(H3292,'[1]CALCUL AS et AN'!$A$2:$AU$889,24,FALSE)</f>
        <v>63.5</v>
      </c>
      <c r="M3292" s="48">
        <f>VLOOKUP(H3292,'[1]CALCUL AS et AN'!$A$2:$AU$889,28,FALSE)</f>
        <v>71</v>
      </c>
      <c r="N3292">
        <v>63.5</v>
      </c>
      <c r="O3292" s="45">
        <f t="shared" si="235"/>
        <v>63.5</v>
      </c>
      <c r="P3292" s="48">
        <f t="shared" si="236"/>
        <v>71</v>
      </c>
      <c r="Q3292">
        <v>83.19</v>
      </c>
      <c r="R3292" s="45">
        <f>VLOOKUP(H3292,'[1]CALCUL AS et AN'!$A$2:$AU$889,46,FALSE)</f>
        <v>84.454999999999998</v>
      </c>
      <c r="S3292" s="48">
        <f>VLOOKUP(H3292,'[1]CALCUL AS et AN'!$A$2:$AU$889,47,FALSE)</f>
        <v>94.43</v>
      </c>
      <c r="T3292">
        <v>83.19</v>
      </c>
      <c r="U3292" s="45">
        <f t="shared" si="237"/>
        <v>84.454999999999998</v>
      </c>
      <c r="V3292" s="48">
        <f t="shared" si="238"/>
        <v>94.43</v>
      </c>
      <c r="W3292" t="s">
        <v>1361</v>
      </c>
      <c r="X3292" t="s">
        <v>951</v>
      </c>
    </row>
    <row r="3293" spans="1:24" outlineLevel="2">
      <c r="A3293" t="s">
        <v>2762</v>
      </c>
      <c r="B3293" s="73" t="str">
        <f t="shared" si="239"/>
        <v>0BG-EBARA</v>
      </c>
      <c r="D3293">
        <v>1</v>
      </c>
      <c r="E3293" t="s">
        <v>1543</v>
      </c>
      <c r="F3293">
        <v>21.71</v>
      </c>
      <c r="H3293" t="s">
        <v>1542</v>
      </c>
      <c r="I3293">
        <v>17.73</v>
      </c>
      <c r="J3293">
        <v>1</v>
      </c>
      <c r="K3293">
        <v>17.73</v>
      </c>
      <c r="L3293" s="45">
        <f>VLOOKUP(H3293,'[1]CALCUL AS et AN'!$A$2:$AU$889,24,FALSE)</f>
        <v>17.73</v>
      </c>
      <c r="M3293" s="48">
        <f>VLOOKUP(H3293,'[1]CALCUL AS et AN'!$A$2:$AU$889,28,FALSE)</f>
        <v>17.73</v>
      </c>
      <c r="N3293">
        <v>17.73</v>
      </c>
      <c r="O3293" s="45">
        <f t="shared" si="235"/>
        <v>17.73</v>
      </c>
      <c r="P3293" s="48">
        <f t="shared" si="236"/>
        <v>17.73</v>
      </c>
      <c r="Q3293">
        <v>21.71</v>
      </c>
      <c r="R3293" s="45">
        <f>VLOOKUP(H3293,'[1]CALCUL AS et AN'!$A$2:$AU$889,46,FALSE)</f>
        <v>22.162500000000001</v>
      </c>
      <c r="S3293" s="48">
        <f>VLOOKUP(H3293,'[1]CALCUL AS et AN'!$A$2:$AU$889,47,FALSE)</f>
        <v>22.162500000000001</v>
      </c>
      <c r="T3293">
        <v>21.71</v>
      </c>
      <c r="U3293" s="45">
        <f t="shared" si="237"/>
        <v>22.162500000000001</v>
      </c>
      <c r="V3293" s="48">
        <f t="shared" si="238"/>
        <v>22.162500000000001</v>
      </c>
      <c r="W3293" t="s">
        <v>1361</v>
      </c>
      <c r="X3293" t="s">
        <v>951</v>
      </c>
    </row>
    <row r="3294" spans="1:24" outlineLevel="2">
      <c r="A3294" t="s">
        <v>2762</v>
      </c>
      <c r="B3294" s="73" t="str">
        <f t="shared" si="239"/>
        <v>0BG-EBARA</v>
      </c>
      <c r="D3294">
        <v>1</v>
      </c>
      <c r="E3294" t="s">
        <v>1984</v>
      </c>
      <c r="F3294">
        <v>19.91</v>
      </c>
      <c r="H3294" t="s">
        <v>1983</v>
      </c>
      <c r="I3294">
        <v>12.16</v>
      </c>
      <c r="J3294">
        <v>1</v>
      </c>
      <c r="K3294">
        <v>12.16</v>
      </c>
      <c r="L3294" s="45">
        <f>VLOOKUP(H3294,'[1]CALCUL AS et AN'!$A$2:$AU$889,24,FALSE)</f>
        <v>12.16</v>
      </c>
      <c r="M3294" s="48">
        <f>VLOOKUP(H3294,'[1]CALCUL AS et AN'!$A$2:$AU$889,28,FALSE)</f>
        <v>12.16</v>
      </c>
      <c r="N3294">
        <v>12.16</v>
      </c>
      <c r="O3294" s="45">
        <f t="shared" si="235"/>
        <v>12.16</v>
      </c>
      <c r="P3294" s="48">
        <f t="shared" si="236"/>
        <v>12.16</v>
      </c>
      <c r="Q3294">
        <v>19.91</v>
      </c>
      <c r="R3294" s="45">
        <f>VLOOKUP(H3294,'[1]CALCUL AS et AN'!$A$2:$AU$889,46,FALSE)</f>
        <v>21.28</v>
      </c>
      <c r="S3294" s="48">
        <f>VLOOKUP(H3294,'[1]CALCUL AS et AN'!$A$2:$AU$889,47,FALSE)</f>
        <v>21.28</v>
      </c>
      <c r="T3294">
        <v>19.91</v>
      </c>
      <c r="U3294" s="45">
        <f t="shared" si="237"/>
        <v>21.28</v>
      </c>
      <c r="V3294" s="48">
        <f t="shared" si="238"/>
        <v>21.28</v>
      </c>
      <c r="W3294" t="s">
        <v>1361</v>
      </c>
      <c r="X3294" t="s">
        <v>951</v>
      </c>
    </row>
    <row r="3295" spans="1:24" outlineLevel="2">
      <c r="A3295" t="s">
        <v>2762</v>
      </c>
      <c r="B3295" s="73" t="str">
        <f t="shared" si="239"/>
        <v>0BG-EBARA</v>
      </c>
      <c r="D3295">
        <v>1</v>
      </c>
      <c r="E3295" t="s">
        <v>1514</v>
      </c>
      <c r="F3295">
        <v>12.91</v>
      </c>
      <c r="H3295" t="s">
        <v>632</v>
      </c>
      <c r="I3295">
        <v>4.7300000000000004</v>
      </c>
      <c r="J3295">
        <v>0.33</v>
      </c>
      <c r="K3295">
        <v>14.333333333333334</v>
      </c>
      <c r="L3295" s="45">
        <f>VLOOKUP(H3295,'[1]CALCUL AS et AN'!$A$2:$AU$889,24,FALSE)</f>
        <v>4.7320000000000002</v>
      </c>
      <c r="M3295" s="48">
        <f>VLOOKUP(H3295,'[1]CALCUL AS et AN'!$A$2:$AU$889,28,FALSE)</f>
        <v>4.7779999999999996</v>
      </c>
      <c r="N3295">
        <v>14.333333333333334</v>
      </c>
      <c r="O3295" s="45">
        <f t="shared" si="235"/>
        <v>4.7320000000000002</v>
      </c>
      <c r="P3295" s="48">
        <f t="shared" si="236"/>
        <v>4.7779999999999996</v>
      </c>
      <c r="Q3295">
        <v>12.91</v>
      </c>
      <c r="R3295" s="45">
        <f>VLOOKUP(H3295,'[1]CALCUL AS et AN'!$A$2:$AU$889,46,FALSE)</f>
        <v>6.2935600000000003</v>
      </c>
      <c r="S3295" s="48">
        <f>VLOOKUP(H3295,'[1]CALCUL AS et AN'!$A$2:$AU$889,47,FALSE)</f>
        <v>6.3547399999999996</v>
      </c>
      <c r="T3295">
        <v>12.91</v>
      </c>
      <c r="U3295" s="45">
        <f t="shared" si="237"/>
        <v>6.2935600000000003</v>
      </c>
      <c r="V3295" s="48">
        <f t="shared" si="238"/>
        <v>6.3547399999999996</v>
      </c>
      <c r="W3295" t="s">
        <v>1361</v>
      </c>
      <c r="X3295" t="s">
        <v>937</v>
      </c>
    </row>
    <row r="3296" spans="1:24" outlineLevel="2">
      <c r="A3296" t="s">
        <v>2762</v>
      </c>
      <c r="B3296" s="73" t="str">
        <f t="shared" si="239"/>
        <v>0BG-EBARA</v>
      </c>
      <c r="D3296">
        <v>1</v>
      </c>
      <c r="E3296" t="s">
        <v>1511</v>
      </c>
      <c r="F3296">
        <v>9.56</v>
      </c>
      <c r="H3296" t="s">
        <v>1510</v>
      </c>
      <c r="I3296">
        <v>8.09</v>
      </c>
      <c r="J3296">
        <v>1</v>
      </c>
      <c r="K3296">
        <v>8.09</v>
      </c>
      <c r="L3296" s="45">
        <f>VLOOKUP(H3296,'[1]CALCUL AS et AN'!$A$2:$AU$889,24,FALSE)</f>
        <v>8.0869999999999997</v>
      </c>
      <c r="M3296" s="48">
        <f>VLOOKUP(H3296,'[1]CALCUL AS et AN'!$A$2:$AU$889,28,FALSE)</f>
        <v>8.0869999999999997</v>
      </c>
      <c r="N3296">
        <v>8.09</v>
      </c>
      <c r="O3296" s="45">
        <f t="shared" si="235"/>
        <v>8.0869999999999997</v>
      </c>
      <c r="P3296" s="48">
        <f t="shared" si="236"/>
        <v>8.0869999999999997</v>
      </c>
      <c r="Q3296">
        <v>9.56</v>
      </c>
      <c r="R3296" s="45">
        <f>VLOOKUP(H3296,'[1]CALCUL AS et AN'!$A$2:$AU$889,46,FALSE)</f>
        <v>10.108750000000001</v>
      </c>
      <c r="S3296" s="48">
        <f>VLOOKUP(H3296,'[1]CALCUL AS et AN'!$A$2:$AU$889,47,FALSE)</f>
        <v>10.108750000000001</v>
      </c>
      <c r="T3296">
        <v>9.56</v>
      </c>
      <c r="U3296" s="45">
        <f t="shared" si="237"/>
        <v>10.108750000000001</v>
      </c>
      <c r="V3296" s="48">
        <f t="shared" si="238"/>
        <v>10.108750000000001</v>
      </c>
      <c r="W3296" t="s">
        <v>1361</v>
      </c>
      <c r="X3296" t="s">
        <v>951</v>
      </c>
    </row>
    <row r="3297" spans="1:24" outlineLevel="2">
      <c r="A3297" t="s">
        <v>2762</v>
      </c>
      <c r="B3297" s="73" t="str">
        <f t="shared" si="239"/>
        <v>0BG-EBARA</v>
      </c>
      <c r="D3297">
        <v>1</v>
      </c>
      <c r="E3297" t="s">
        <v>1520</v>
      </c>
      <c r="F3297">
        <v>9.64</v>
      </c>
      <c r="H3297" t="s">
        <v>1519</v>
      </c>
      <c r="I3297">
        <v>7.94</v>
      </c>
      <c r="J3297">
        <v>1</v>
      </c>
      <c r="K3297">
        <v>7.94</v>
      </c>
      <c r="L3297" s="45">
        <f>VLOOKUP(H3297,'[1]CALCUL AS et AN'!$A$2:$AU$889,24,FALSE)</f>
        <v>7.9420000000000002</v>
      </c>
      <c r="M3297" s="48">
        <f>VLOOKUP(H3297,'[1]CALCUL AS et AN'!$A$2:$AU$889,28,FALSE)</f>
        <v>7.9420000000000002</v>
      </c>
      <c r="N3297">
        <v>7.94</v>
      </c>
      <c r="O3297" s="45">
        <f t="shared" si="235"/>
        <v>7.9420000000000002</v>
      </c>
      <c r="P3297" s="48">
        <f t="shared" si="236"/>
        <v>7.9420000000000002</v>
      </c>
      <c r="Q3297">
        <v>9.64</v>
      </c>
      <c r="R3297" s="45">
        <f>VLOOKUP(H3297,'[1]CALCUL AS et AN'!$A$2:$AU$889,46,FALSE)</f>
        <v>9.9275000000000002</v>
      </c>
      <c r="S3297" s="48">
        <f>VLOOKUP(H3297,'[1]CALCUL AS et AN'!$A$2:$AU$889,47,FALSE)</f>
        <v>9.9275000000000002</v>
      </c>
      <c r="T3297">
        <v>9.64</v>
      </c>
      <c r="U3297" s="45">
        <f t="shared" si="237"/>
        <v>9.9275000000000002</v>
      </c>
      <c r="V3297" s="48">
        <f t="shared" si="238"/>
        <v>9.9275000000000002</v>
      </c>
      <c r="W3297" t="s">
        <v>1361</v>
      </c>
      <c r="X3297" t="s">
        <v>951</v>
      </c>
    </row>
    <row r="3298" spans="1:24" outlineLevel="2">
      <c r="A3298" t="s">
        <v>2762</v>
      </c>
      <c r="B3298" s="73" t="str">
        <f t="shared" si="239"/>
        <v>0BG-EBARA</v>
      </c>
      <c r="D3298">
        <v>8</v>
      </c>
      <c r="E3298" t="s">
        <v>2273</v>
      </c>
      <c r="F3298">
        <v>0.04</v>
      </c>
      <c r="H3298">
        <v>8434000818</v>
      </c>
      <c r="I3298">
        <v>8.34</v>
      </c>
      <c r="J3298">
        <v>200</v>
      </c>
      <c r="K3298">
        <v>4.1700000000000001E-2</v>
      </c>
      <c r="L3298" s="45">
        <f>VLOOKUP(H3298,'[1]CALCUL AS et AN'!$A$2:$AU$889,24,FALSE)</f>
        <v>4.1700000000000001E-2</v>
      </c>
      <c r="M3298" s="48">
        <f>VLOOKUP(H3298,'[1]CALCUL AS et AN'!$A$2:$AU$889,28,FALSE)</f>
        <v>4.1700000000000001E-2</v>
      </c>
      <c r="N3298">
        <v>0.33360000000000001</v>
      </c>
      <c r="O3298" s="45">
        <f t="shared" si="235"/>
        <v>0.33360000000000001</v>
      </c>
      <c r="P3298" s="48">
        <f t="shared" si="236"/>
        <v>0.33360000000000001</v>
      </c>
      <c r="Q3298">
        <v>0.04</v>
      </c>
      <c r="R3298" s="45">
        <f>VLOOKUP(H3298,'[1]CALCUL AS et AN'!$A$2:$AU$889,46,FALSE)</f>
        <v>5.2125000000000005E-2</v>
      </c>
      <c r="S3298" s="48">
        <f>VLOOKUP(H3298,'[1]CALCUL AS et AN'!$A$2:$AU$889,47,FALSE)</f>
        <v>5.2125000000000005E-2</v>
      </c>
      <c r="T3298">
        <v>0.32</v>
      </c>
      <c r="U3298" s="45">
        <f t="shared" si="237"/>
        <v>0.41700000000000004</v>
      </c>
      <c r="V3298" s="48">
        <f t="shared" si="238"/>
        <v>0.41700000000000004</v>
      </c>
      <c r="W3298" t="s">
        <v>1361</v>
      </c>
      <c r="X3298" t="s">
        <v>951</v>
      </c>
    </row>
    <row r="3299" spans="1:24" outlineLevel="2">
      <c r="A3299" t="s">
        <v>2762</v>
      </c>
      <c r="B3299" s="73" t="str">
        <f t="shared" si="239"/>
        <v>0BG-EBARA</v>
      </c>
      <c r="D3299">
        <v>1</v>
      </c>
      <c r="E3299" t="s">
        <v>2275</v>
      </c>
      <c r="F3299">
        <v>0.05</v>
      </c>
      <c r="H3299">
        <v>8535000618</v>
      </c>
      <c r="I3299">
        <v>3.0000000000000001E-3</v>
      </c>
      <c r="J3299">
        <v>1</v>
      </c>
      <c r="K3299">
        <v>3.0000000000000001E-3</v>
      </c>
      <c r="L3299" s="45">
        <f>VLOOKUP(H3299,'[1]CALCUL AS et AN'!$A$2:$AU$889,24,FALSE)</f>
        <v>3.04E-2</v>
      </c>
      <c r="M3299" s="48">
        <f>VLOOKUP(H3299,'[1]CALCUL AS et AN'!$A$2:$AU$889,28,FALSE)</f>
        <v>3.04E-2</v>
      </c>
      <c r="N3299">
        <v>3.0000000000000001E-3</v>
      </c>
      <c r="O3299" s="45">
        <f t="shared" si="235"/>
        <v>3.04E-2</v>
      </c>
      <c r="P3299" s="48">
        <f t="shared" si="236"/>
        <v>3.04E-2</v>
      </c>
      <c r="Q3299">
        <v>0.05</v>
      </c>
      <c r="R3299" s="45">
        <f>VLOOKUP(H3299,'[1]CALCUL AS et AN'!$A$2:$AU$889,46,FALSE)</f>
        <v>5.3199999999999997E-2</v>
      </c>
      <c r="S3299" s="48">
        <f>VLOOKUP(H3299,'[1]CALCUL AS et AN'!$A$2:$AU$889,47,FALSE)</f>
        <v>5.3199999999999997E-2</v>
      </c>
      <c r="T3299">
        <v>0.05</v>
      </c>
      <c r="U3299" s="45">
        <f t="shared" si="237"/>
        <v>5.3199999999999997E-2</v>
      </c>
      <c r="V3299" s="48">
        <f t="shared" si="238"/>
        <v>5.3199999999999997E-2</v>
      </c>
      <c r="W3299" t="s">
        <v>1361</v>
      </c>
      <c r="X3299" t="s">
        <v>951</v>
      </c>
    </row>
    <row r="3300" spans="1:24" outlineLevel="2">
      <c r="A3300" t="s">
        <v>2762</v>
      </c>
      <c r="B3300" s="73" t="str">
        <f t="shared" si="239"/>
        <v>0BG-EBARA</v>
      </c>
      <c r="D3300">
        <v>1</v>
      </c>
      <c r="E3300" t="s">
        <v>2044</v>
      </c>
      <c r="F3300">
        <v>1.57</v>
      </c>
      <c r="H3300">
        <v>9600000618</v>
      </c>
      <c r="I3300">
        <v>0.8</v>
      </c>
      <c r="J3300">
        <v>1</v>
      </c>
      <c r="K3300">
        <v>0.8</v>
      </c>
      <c r="L3300" s="45">
        <f>VLOOKUP(H3300,'[1]CALCUL AS et AN'!$A$2:$AU$889,24,FALSE)</f>
        <v>0.80289999999999995</v>
      </c>
      <c r="M3300" s="48">
        <f>VLOOKUP(H3300,'[1]CALCUL AS et AN'!$A$2:$AU$889,28,FALSE)</f>
        <v>0.80289999999999995</v>
      </c>
      <c r="N3300">
        <v>0.8</v>
      </c>
      <c r="O3300" s="45">
        <f t="shared" si="235"/>
        <v>0.80289999999999995</v>
      </c>
      <c r="P3300" s="48">
        <f t="shared" si="236"/>
        <v>0.80289999999999995</v>
      </c>
      <c r="Q3300">
        <v>1.57</v>
      </c>
      <c r="R3300" s="45">
        <f>VLOOKUP(H3300,'[1]CALCUL AS et AN'!$A$2:$AU$889,46,FALSE)</f>
        <v>1.6057999999999999</v>
      </c>
      <c r="S3300" s="48">
        <f>VLOOKUP(H3300,'[1]CALCUL AS et AN'!$A$2:$AU$889,47,FALSE)</f>
        <v>1.6057999999999999</v>
      </c>
      <c r="T3300">
        <v>1.57</v>
      </c>
      <c r="U3300" s="45">
        <f t="shared" si="237"/>
        <v>1.6057999999999999</v>
      </c>
      <c r="V3300" s="48">
        <f t="shared" si="238"/>
        <v>1.6057999999999999</v>
      </c>
      <c r="W3300" t="s">
        <v>1361</v>
      </c>
      <c r="X3300" t="s">
        <v>951</v>
      </c>
    </row>
    <row r="3301" spans="1:24" outlineLevel="2">
      <c r="A3301" t="s">
        <v>2762</v>
      </c>
      <c r="B3301" s="73" t="str">
        <f t="shared" si="239"/>
        <v>0BG-EBARA</v>
      </c>
      <c r="D3301">
        <v>1</v>
      </c>
      <c r="E3301" t="s">
        <v>1544</v>
      </c>
      <c r="F3301">
        <v>2.2400000000000002</v>
      </c>
      <c r="H3301">
        <v>101007</v>
      </c>
      <c r="I3301">
        <v>1.5</v>
      </c>
      <c r="J3301">
        <v>1</v>
      </c>
      <c r="K3301">
        <v>1.5</v>
      </c>
      <c r="L3301" s="45">
        <f>VLOOKUP(H3301,'[1]CALCUL AS et AN'!$A$2:$AU$889,24,FALSE)</f>
        <v>1.5</v>
      </c>
      <c r="M3301" s="48">
        <f>VLOOKUP(H3301,'[1]CALCUL AS et AN'!$A$2:$AU$889,28,FALSE)</f>
        <v>1.5</v>
      </c>
      <c r="N3301">
        <v>1.5</v>
      </c>
      <c r="O3301" s="45">
        <f t="shared" si="235"/>
        <v>1.5</v>
      </c>
      <c r="P3301" s="48">
        <f t="shared" si="236"/>
        <v>1.5</v>
      </c>
      <c r="Q3301">
        <v>2.2400000000000002</v>
      </c>
      <c r="R3301" s="45">
        <f>VLOOKUP(H3301,'[1]CALCUL AS et AN'!$A$2:$AU$889,46,FALSE)</f>
        <v>2.25</v>
      </c>
      <c r="S3301" s="48">
        <f>VLOOKUP(H3301,'[1]CALCUL AS et AN'!$A$2:$AU$889,47,FALSE)</f>
        <v>2.25</v>
      </c>
      <c r="T3301">
        <v>2.2400000000000002</v>
      </c>
      <c r="U3301" s="45">
        <f t="shared" si="237"/>
        <v>2.25</v>
      </c>
      <c r="V3301" s="48">
        <f t="shared" si="238"/>
        <v>2.25</v>
      </c>
      <c r="W3301" t="s">
        <v>1361</v>
      </c>
      <c r="X3301" t="s">
        <v>951</v>
      </c>
    </row>
    <row r="3302" spans="1:24" outlineLevel="2">
      <c r="A3302" t="s">
        <v>2762</v>
      </c>
      <c r="B3302" s="73" t="str">
        <f t="shared" si="239"/>
        <v>0BG-EBARA</v>
      </c>
      <c r="D3302">
        <v>1</v>
      </c>
      <c r="E3302" t="s">
        <v>1538</v>
      </c>
      <c r="F3302">
        <v>4.3499999999999996</v>
      </c>
      <c r="H3302" t="s">
        <v>1537</v>
      </c>
      <c r="I3302">
        <v>2.9</v>
      </c>
      <c r="J3302">
        <v>1</v>
      </c>
      <c r="K3302">
        <v>2.9</v>
      </c>
      <c r="L3302" s="45">
        <f>VLOOKUP(H3302,'[1]CALCUL AS et AN'!$A$2:$AU$889,24,FALSE)</f>
        <v>2.9</v>
      </c>
      <c r="M3302" s="48">
        <f>VLOOKUP(H3302,'[1]CALCUL AS et AN'!$A$2:$AU$889,28,FALSE)</f>
        <v>2.9</v>
      </c>
      <c r="N3302">
        <v>2.9</v>
      </c>
      <c r="O3302" s="45">
        <f t="shared" si="235"/>
        <v>2.9</v>
      </c>
      <c r="P3302" s="48">
        <f t="shared" si="236"/>
        <v>2.9</v>
      </c>
      <c r="Q3302">
        <v>4.3499999999999996</v>
      </c>
      <c r="R3302" s="45">
        <f>VLOOKUP(H3302,'[1]CALCUL AS et AN'!$A$2:$AU$889,46,FALSE)</f>
        <v>4.3499999999999996</v>
      </c>
      <c r="S3302" s="48">
        <f>VLOOKUP(H3302,'[1]CALCUL AS et AN'!$A$2:$AU$889,47,FALSE)</f>
        <v>4.3499999999999996</v>
      </c>
      <c r="T3302">
        <v>4.3499999999999996</v>
      </c>
      <c r="U3302" s="45">
        <f t="shared" si="237"/>
        <v>4.3499999999999996</v>
      </c>
      <c r="V3302" s="48">
        <f t="shared" si="238"/>
        <v>4.3499999999999996</v>
      </c>
      <c r="W3302" t="s">
        <v>1361</v>
      </c>
      <c r="X3302" t="s">
        <v>951</v>
      </c>
    </row>
    <row r="3303" spans="1:24" outlineLevel="2">
      <c r="A3303" t="s">
        <v>2762</v>
      </c>
      <c r="B3303" s="73" t="str">
        <f t="shared" si="239"/>
        <v>0BG-EBARA</v>
      </c>
      <c r="D3303">
        <v>2</v>
      </c>
      <c r="E3303" t="s">
        <v>2452</v>
      </c>
      <c r="F3303">
        <v>0.128</v>
      </c>
      <c r="H3303" t="s">
        <v>3104</v>
      </c>
      <c r="I3303">
        <v>0.21</v>
      </c>
      <c r="J3303">
        <v>1</v>
      </c>
      <c r="K3303">
        <v>0.21</v>
      </c>
      <c r="L3303" s="45">
        <f>VLOOKUP(H3303,'[1]CALCUL AS et AN'!$A$2:$AU$889,24,FALSE)</f>
        <v>0.2054</v>
      </c>
      <c r="M3303" s="48">
        <f>VLOOKUP(H3303,'[1]CALCUL AS et AN'!$A$2:$AU$889,28,FALSE)</f>
        <v>0.2054</v>
      </c>
      <c r="N3303">
        <v>0.42</v>
      </c>
      <c r="O3303" s="45">
        <f t="shared" si="235"/>
        <v>0.4108</v>
      </c>
      <c r="P3303" s="48">
        <f t="shared" si="236"/>
        <v>0.4108</v>
      </c>
      <c r="Q3303">
        <v>0.128</v>
      </c>
      <c r="R3303" s="45">
        <f>VLOOKUP(H3303,'[1]CALCUL AS et AN'!$A$2:$AU$889,46,FALSE)</f>
        <v>0</v>
      </c>
      <c r="S3303" s="48">
        <f>VLOOKUP(H3303,'[1]CALCUL AS et AN'!$A$2:$AU$889,47,FALSE)</f>
        <v>0</v>
      </c>
      <c r="T3303">
        <v>0.25600000000000001</v>
      </c>
      <c r="U3303" s="45">
        <f t="shared" si="237"/>
        <v>0</v>
      </c>
      <c r="V3303" s="48">
        <f t="shared" si="238"/>
        <v>0</v>
      </c>
      <c r="W3303" t="s">
        <v>1361</v>
      </c>
      <c r="X3303" t="s">
        <v>951</v>
      </c>
    </row>
    <row r="3304" spans="1:24" outlineLevel="1">
      <c r="A3304" s="73" t="s">
        <v>3300</v>
      </c>
      <c r="B3304" s="73" t="str">
        <f t="shared" si="239"/>
        <v>SPR1500BG-EBARA</v>
      </c>
      <c r="N3304">
        <f>SUBTOTAL(9,N3275:N3303)</f>
        <v>398.81473333333338</v>
      </c>
      <c r="O3304" s="45">
        <f>SUBTOTAL(9,O3275:O3303)</f>
        <v>390.46790000000004</v>
      </c>
      <c r="P3304" s="48">
        <f>SUBTOTAL(9,P3275:P3303)</f>
        <v>396.10790000000003</v>
      </c>
      <c r="T3304">
        <f>SUBTOTAL(9,T3275:T3303)</f>
        <v>578.38299999999992</v>
      </c>
      <c r="U3304" s="45">
        <f>SUBTOTAL(9,U3275:U3303)</f>
        <v>568.9057499999999</v>
      </c>
      <c r="V3304" s="48">
        <f>SUBTOTAL(9,V3275:V3303)</f>
        <v>574.31556</v>
      </c>
    </row>
    <row r="3305" spans="1:24" outlineLevel="2">
      <c r="A3305" t="s">
        <v>2759</v>
      </c>
      <c r="B3305" s="73" t="str">
        <f t="shared" si="239"/>
        <v>0-EBARA</v>
      </c>
      <c r="D3305">
        <v>1</v>
      </c>
      <c r="E3305" t="s">
        <v>2467</v>
      </c>
      <c r="F3305">
        <v>0.90200000000000002</v>
      </c>
      <c r="H3305" t="s">
        <v>2466</v>
      </c>
      <c r="I3305">
        <v>0.6</v>
      </c>
      <c r="J3305">
        <v>1</v>
      </c>
      <c r="K3305">
        <v>0.6</v>
      </c>
      <c r="L3305" s="45">
        <f>VLOOKUP(H3305,'[1]CALCUL AS et AN'!$A$2:$AU$889,24,FALSE)</f>
        <v>0.60099999999999998</v>
      </c>
      <c r="M3305" s="48">
        <f>VLOOKUP(H3305,'[1]CALCUL AS et AN'!$A$2:$AU$889,28,FALSE)</f>
        <v>0.60099999999999998</v>
      </c>
      <c r="N3305">
        <v>0.6</v>
      </c>
      <c r="O3305" s="45">
        <f t="shared" si="235"/>
        <v>0.60099999999999998</v>
      </c>
      <c r="P3305" s="48">
        <f t="shared" si="236"/>
        <v>0.60099999999999998</v>
      </c>
      <c r="Q3305">
        <v>0.90200000000000002</v>
      </c>
      <c r="R3305" s="45">
        <f>VLOOKUP(H3305,'[1]CALCUL AS et AN'!$A$2:$AU$889,46,FALSE)</f>
        <v>0.90149999999999997</v>
      </c>
      <c r="S3305" s="48">
        <f>VLOOKUP(H3305,'[1]CALCUL AS et AN'!$A$2:$AU$889,47,FALSE)</f>
        <v>0.90149999999999997</v>
      </c>
      <c r="T3305">
        <v>0.90200000000000002</v>
      </c>
      <c r="U3305" s="45">
        <f t="shared" si="237"/>
        <v>0.90149999999999997</v>
      </c>
      <c r="V3305" s="48">
        <f t="shared" si="238"/>
        <v>0.90149999999999997</v>
      </c>
      <c r="W3305" t="s">
        <v>1361</v>
      </c>
      <c r="X3305" t="s">
        <v>951</v>
      </c>
    </row>
    <row r="3306" spans="1:24" outlineLevel="2">
      <c r="A3306" t="s">
        <v>2759</v>
      </c>
      <c r="B3306" s="73" t="str">
        <f t="shared" si="239"/>
        <v>0-EBARA</v>
      </c>
      <c r="D3306">
        <v>1</v>
      </c>
      <c r="E3306" t="s">
        <v>2471</v>
      </c>
      <c r="F3306">
        <v>0.08</v>
      </c>
      <c r="H3306" t="s">
        <v>2470</v>
      </c>
      <c r="I3306">
        <v>7.0000000000000007E-2</v>
      </c>
      <c r="J3306">
        <v>1</v>
      </c>
      <c r="K3306">
        <v>7.0000000000000007E-2</v>
      </c>
      <c r="L3306" s="45">
        <f>VLOOKUP(H3306,'[1]CALCUL AS et AN'!$A$2:$AU$889,24,FALSE)</f>
        <v>7.1999999999999995E-2</v>
      </c>
      <c r="M3306" s="48">
        <f>VLOOKUP(H3306,'[1]CALCUL AS et AN'!$A$2:$AU$889,28,FALSE)</f>
        <v>7.1999999999999995E-2</v>
      </c>
      <c r="N3306">
        <v>7.0000000000000007E-2</v>
      </c>
      <c r="O3306" s="45">
        <f t="shared" si="235"/>
        <v>7.1999999999999995E-2</v>
      </c>
      <c r="P3306" s="48">
        <f t="shared" si="236"/>
        <v>7.1999999999999995E-2</v>
      </c>
      <c r="Q3306">
        <v>0.08</v>
      </c>
      <c r="R3306" s="45">
        <f>VLOOKUP(H3306,'[1]CALCUL AS et AN'!$A$2:$AU$889,46,FALSE)</f>
        <v>0.10799999999999998</v>
      </c>
      <c r="S3306" s="48">
        <f>VLOOKUP(H3306,'[1]CALCUL AS et AN'!$A$2:$AU$889,47,FALSE)</f>
        <v>0.10799999999999998</v>
      </c>
      <c r="T3306">
        <v>0.08</v>
      </c>
      <c r="U3306" s="45">
        <f t="shared" si="237"/>
        <v>0.10799999999999998</v>
      </c>
      <c r="V3306" s="48">
        <f t="shared" si="238"/>
        <v>0.10799999999999998</v>
      </c>
      <c r="W3306" t="s">
        <v>1361</v>
      </c>
      <c r="X3306" t="s">
        <v>951</v>
      </c>
    </row>
    <row r="3307" spans="1:24" outlineLevel="2">
      <c r="A3307" t="s">
        <v>2759</v>
      </c>
      <c r="B3307" s="73" t="str">
        <f t="shared" si="239"/>
        <v>0-EBARA</v>
      </c>
      <c r="D3307">
        <v>1</v>
      </c>
      <c r="E3307" t="s">
        <v>1673</v>
      </c>
      <c r="F3307">
        <v>39.22</v>
      </c>
      <c r="H3307">
        <v>1510064</v>
      </c>
      <c r="I3307">
        <v>24.96</v>
      </c>
      <c r="J3307">
        <v>1</v>
      </c>
      <c r="K3307">
        <v>24.96</v>
      </c>
      <c r="L3307" s="45">
        <f>VLOOKUP(H3307,'[1]CALCUL AS et AN'!$A$2:$AU$889,24,FALSE)</f>
        <v>24.954999999999998</v>
      </c>
      <c r="M3307" s="48">
        <f>VLOOKUP(H3307,'[1]CALCUL AS et AN'!$A$2:$AU$889,28,FALSE)</f>
        <v>24.954999999999998</v>
      </c>
      <c r="N3307">
        <v>24.96</v>
      </c>
      <c r="O3307" s="45">
        <f t="shared" si="235"/>
        <v>24.954999999999998</v>
      </c>
      <c r="P3307" s="48">
        <f t="shared" si="236"/>
        <v>24.954999999999998</v>
      </c>
      <c r="Q3307">
        <v>39.22</v>
      </c>
      <c r="R3307" s="45">
        <f>VLOOKUP(H3307,'[1]CALCUL AS et AN'!$A$2:$AU$889,46,FALSE)</f>
        <v>37.432499999999997</v>
      </c>
      <c r="S3307" s="48">
        <f>VLOOKUP(H3307,'[1]CALCUL AS et AN'!$A$2:$AU$889,47,FALSE)</f>
        <v>37.432499999999997</v>
      </c>
      <c r="T3307">
        <v>39.22</v>
      </c>
      <c r="U3307" s="45">
        <f t="shared" si="237"/>
        <v>37.432499999999997</v>
      </c>
      <c r="V3307" s="48">
        <f t="shared" si="238"/>
        <v>37.432499999999997</v>
      </c>
      <c r="W3307" t="s">
        <v>1361</v>
      </c>
      <c r="X3307" t="s">
        <v>951</v>
      </c>
    </row>
    <row r="3308" spans="1:24" outlineLevel="2">
      <c r="A3308" t="s">
        <v>2759</v>
      </c>
      <c r="B3308" s="73" t="str">
        <f t="shared" si="239"/>
        <v>0-EBARA</v>
      </c>
      <c r="D3308">
        <v>1</v>
      </c>
      <c r="E3308" t="s">
        <v>2044</v>
      </c>
      <c r="F3308">
        <v>1.57</v>
      </c>
      <c r="H3308">
        <v>9600000618</v>
      </c>
      <c r="I3308">
        <v>0.8</v>
      </c>
      <c r="J3308">
        <v>1</v>
      </c>
      <c r="K3308">
        <v>0.8</v>
      </c>
      <c r="L3308" s="45">
        <f>VLOOKUP(H3308,'[1]CALCUL AS et AN'!$A$2:$AU$889,24,FALSE)</f>
        <v>0.80289999999999995</v>
      </c>
      <c r="M3308" s="48">
        <f>VLOOKUP(H3308,'[1]CALCUL AS et AN'!$A$2:$AU$889,28,FALSE)</f>
        <v>0.80289999999999995</v>
      </c>
      <c r="N3308">
        <v>0.8</v>
      </c>
      <c r="O3308" s="45">
        <f t="shared" ref="O3308:O3373" si="240">D3308*L3308</f>
        <v>0.80289999999999995</v>
      </c>
      <c r="P3308" s="48">
        <f t="shared" ref="P3308:P3373" si="241">D3308*M3308</f>
        <v>0.80289999999999995</v>
      </c>
      <c r="Q3308">
        <v>1.57</v>
      </c>
      <c r="R3308" s="45">
        <f>VLOOKUP(H3308,'[1]CALCUL AS et AN'!$A$2:$AU$889,46,FALSE)</f>
        <v>1.6057999999999999</v>
      </c>
      <c r="S3308" s="48">
        <f>VLOOKUP(H3308,'[1]CALCUL AS et AN'!$A$2:$AU$889,47,FALSE)</f>
        <v>1.6057999999999999</v>
      </c>
      <c r="T3308">
        <v>1.57</v>
      </c>
      <c r="U3308" s="45">
        <f t="shared" ref="U3308:U3373" si="242">R3308*D3308</f>
        <v>1.6057999999999999</v>
      </c>
      <c r="V3308" s="48">
        <f t="shared" ref="V3308:V3373" si="243">S3308*D3308</f>
        <v>1.6057999999999999</v>
      </c>
      <c r="W3308" t="s">
        <v>1361</v>
      </c>
      <c r="X3308" t="s">
        <v>951</v>
      </c>
    </row>
    <row r="3309" spans="1:24" outlineLevel="2">
      <c r="A3309" t="s">
        <v>2759</v>
      </c>
      <c r="B3309" s="73" t="str">
        <f t="shared" si="239"/>
        <v>0-EBARA</v>
      </c>
      <c r="D3309">
        <v>1</v>
      </c>
      <c r="E3309" t="s">
        <v>1512</v>
      </c>
      <c r="F3309">
        <v>0.96</v>
      </c>
      <c r="H3309" t="s">
        <v>592</v>
      </c>
      <c r="I3309">
        <v>0.77</v>
      </c>
      <c r="J3309">
        <v>1</v>
      </c>
      <c r="K3309">
        <v>0.77</v>
      </c>
      <c r="L3309" s="45">
        <f>VLOOKUP(H3309,'[1]CALCUL AS et AN'!$A$2:$AU$889,24,FALSE)</f>
        <v>0.76900000000000002</v>
      </c>
      <c r="M3309" s="48">
        <f>VLOOKUP(H3309,'[1]CALCUL AS et AN'!$A$2:$AU$889,28,FALSE)</f>
        <v>0.84599999999999997</v>
      </c>
      <c r="N3309">
        <v>0.77</v>
      </c>
      <c r="O3309" s="45">
        <f t="shared" si="240"/>
        <v>0.76900000000000002</v>
      </c>
      <c r="P3309" s="48">
        <f t="shared" si="241"/>
        <v>0.84599999999999997</v>
      </c>
      <c r="Q3309">
        <v>0.96</v>
      </c>
      <c r="R3309" s="45">
        <f>VLOOKUP(H3309,'[1]CALCUL AS et AN'!$A$2:$AU$889,46,FALSE)</f>
        <v>0.96125000000000005</v>
      </c>
      <c r="S3309" s="48">
        <f>VLOOKUP(H3309,'[1]CALCUL AS et AN'!$A$2:$AU$889,47,FALSE)</f>
        <v>1.0574999999999999</v>
      </c>
      <c r="T3309">
        <v>0.96</v>
      </c>
      <c r="U3309" s="45">
        <f t="shared" si="242"/>
        <v>0.96125000000000005</v>
      </c>
      <c r="V3309" s="48">
        <f t="shared" si="243"/>
        <v>1.0574999999999999</v>
      </c>
      <c r="W3309" t="s">
        <v>1361</v>
      </c>
      <c r="X3309" t="s">
        <v>937</v>
      </c>
    </row>
    <row r="3310" spans="1:24" outlineLevel="2">
      <c r="A3310" t="s">
        <v>2759</v>
      </c>
      <c r="B3310" s="73" t="str">
        <f t="shared" si="239"/>
        <v>0-EBARA</v>
      </c>
      <c r="D3310">
        <v>1</v>
      </c>
      <c r="E3310" t="s">
        <v>964</v>
      </c>
      <c r="F3310">
        <v>3.76</v>
      </c>
      <c r="H3310" t="s">
        <v>963</v>
      </c>
      <c r="I3310">
        <v>2.13</v>
      </c>
      <c r="J3310">
        <v>1</v>
      </c>
      <c r="K3310">
        <v>2.13</v>
      </c>
      <c r="L3310" s="45">
        <f>VLOOKUP(H3310,'[1]CALCUL AS et AN'!$A$2:$AU$889,24,FALSE)</f>
        <v>2.13</v>
      </c>
      <c r="M3310" s="48">
        <f>VLOOKUP(H3310,'[1]CALCUL AS et AN'!$A$2:$AU$889,28,FALSE)</f>
        <v>2.5049999999999999</v>
      </c>
      <c r="N3310">
        <v>2.13</v>
      </c>
      <c r="O3310" s="45">
        <f t="shared" si="240"/>
        <v>2.13</v>
      </c>
      <c r="P3310" s="48">
        <f t="shared" si="241"/>
        <v>2.5049999999999999</v>
      </c>
      <c r="Q3310">
        <v>3.76</v>
      </c>
      <c r="R3310" s="45">
        <f>VLOOKUP(H3310,'[1]CALCUL AS et AN'!$A$2:$AU$889,46,FALSE)</f>
        <v>4.26</v>
      </c>
      <c r="S3310" s="48">
        <f>VLOOKUP(H3310,'[1]CALCUL AS et AN'!$A$2:$AU$889,47,FALSE)</f>
        <v>5.01</v>
      </c>
      <c r="T3310">
        <v>3.76</v>
      </c>
      <c r="U3310" s="45">
        <f t="shared" si="242"/>
        <v>4.26</v>
      </c>
      <c r="V3310" s="48">
        <f t="shared" si="243"/>
        <v>5.01</v>
      </c>
      <c r="W3310" t="s">
        <v>1361</v>
      </c>
      <c r="X3310" t="s">
        <v>951</v>
      </c>
    </row>
    <row r="3311" spans="1:24" outlineLevel="2">
      <c r="A3311" t="s">
        <v>2759</v>
      </c>
      <c r="B3311" s="73" t="str">
        <f t="shared" si="239"/>
        <v>0-EBARA</v>
      </c>
      <c r="D3311">
        <v>1</v>
      </c>
      <c r="E3311" t="s">
        <v>2004</v>
      </c>
      <c r="F3311">
        <v>277.7</v>
      </c>
      <c r="H3311" t="s">
        <v>2003</v>
      </c>
      <c r="I3311">
        <v>181.5</v>
      </c>
      <c r="J3311">
        <v>1</v>
      </c>
      <c r="K3311">
        <v>181.5</v>
      </c>
      <c r="L3311" s="45">
        <f>VLOOKUP(H3311,'[1]CALCUL AS et AN'!$A$2:$AU$889,24,FALSE)</f>
        <v>181.5</v>
      </c>
      <c r="M3311" s="48">
        <f>VLOOKUP(H3311,'[1]CALCUL AS et AN'!$A$2:$AU$889,28,FALSE)</f>
        <v>181.5</v>
      </c>
      <c r="N3311">
        <v>181.5</v>
      </c>
      <c r="O3311" s="45">
        <f t="shared" si="240"/>
        <v>181.5</v>
      </c>
      <c r="P3311" s="48">
        <f t="shared" si="241"/>
        <v>181.5</v>
      </c>
      <c r="Q3311">
        <v>277.7</v>
      </c>
      <c r="R3311" s="45">
        <f>VLOOKUP(H3311,'[1]CALCUL AS et AN'!$A$2:$AU$889,46,FALSE)</f>
        <v>272.25</v>
      </c>
      <c r="S3311" s="48">
        <f>VLOOKUP(H3311,'[1]CALCUL AS et AN'!$A$2:$AU$889,47,FALSE)</f>
        <v>272.25</v>
      </c>
      <c r="T3311">
        <v>277.7</v>
      </c>
      <c r="U3311" s="45">
        <f t="shared" si="242"/>
        <v>272.25</v>
      </c>
      <c r="V3311" s="48">
        <f t="shared" si="243"/>
        <v>272.25</v>
      </c>
      <c r="W3311" t="s">
        <v>1361</v>
      </c>
      <c r="X3311" t="s">
        <v>951</v>
      </c>
    </row>
    <row r="3312" spans="1:24" outlineLevel="2">
      <c r="A3312" t="s">
        <v>2759</v>
      </c>
      <c r="B3312" s="73" t="str">
        <f t="shared" si="239"/>
        <v>0-EBARA</v>
      </c>
      <c r="D3312">
        <v>1</v>
      </c>
      <c r="E3312" t="s">
        <v>1528</v>
      </c>
      <c r="F3312">
        <v>0.77</v>
      </c>
      <c r="H3312" t="s">
        <v>1527</v>
      </c>
      <c r="I3312">
        <v>0.61</v>
      </c>
      <c r="J3312">
        <v>1</v>
      </c>
      <c r="K3312">
        <v>0.61</v>
      </c>
      <c r="L3312" s="45">
        <f>VLOOKUP(H3312,'[1]CALCUL AS et AN'!$A$2:$AU$889,24,FALSE)</f>
        <v>0.61299999999999999</v>
      </c>
      <c r="M3312" s="48">
        <f>VLOOKUP(H3312,'[1]CALCUL AS et AN'!$A$2:$AU$889,28,FALSE)</f>
        <v>0.67400000000000004</v>
      </c>
      <c r="N3312">
        <v>0.61</v>
      </c>
      <c r="O3312" s="45">
        <f t="shared" si="240"/>
        <v>0.61299999999999999</v>
      </c>
      <c r="P3312" s="48">
        <f t="shared" si="241"/>
        <v>0.67400000000000004</v>
      </c>
      <c r="Q3312">
        <v>0.77</v>
      </c>
      <c r="R3312" s="45">
        <f>VLOOKUP(H3312,'[1]CALCUL AS et AN'!$A$2:$AU$889,46,FALSE)</f>
        <v>0.81529000000000007</v>
      </c>
      <c r="S3312" s="48">
        <f>VLOOKUP(H3312,'[1]CALCUL AS et AN'!$A$2:$AU$889,47,FALSE)</f>
        <v>0.89642000000000011</v>
      </c>
      <c r="T3312">
        <v>0.77</v>
      </c>
      <c r="U3312" s="45">
        <f t="shared" si="242"/>
        <v>0.81529000000000007</v>
      </c>
      <c r="V3312" s="48">
        <f t="shared" si="243"/>
        <v>0.89642000000000011</v>
      </c>
      <c r="W3312" t="s">
        <v>1361</v>
      </c>
      <c r="X3312" t="s">
        <v>951</v>
      </c>
    </row>
    <row r="3313" spans="1:24" outlineLevel="2">
      <c r="A3313" t="s">
        <v>2759</v>
      </c>
      <c r="B3313" s="73" t="str">
        <f t="shared" si="239"/>
        <v>0-EBARA</v>
      </c>
      <c r="D3313">
        <v>1</v>
      </c>
      <c r="E3313" t="s">
        <v>993</v>
      </c>
      <c r="F3313">
        <v>4.87</v>
      </c>
      <c r="H3313" t="s">
        <v>472</v>
      </c>
      <c r="I3313">
        <v>0.94</v>
      </c>
      <c r="J3313">
        <v>1</v>
      </c>
      <c r="K3313">
        <v>0.94</v>
      </c>
      <c r="L3313" s="45">
        <f>VLOOKUP(H3313,'[1]CALCUL AS et AN'!$A$2:$AU$889,24,FALSE)</f>
        <v>2.1800000000000002</v>
      </c>
      <c r="M3313" s="48">
        <f>VLOOKUP(H3313,'[1]CALCUL AS et AN'!$A$2:$AU$889,28,FALSE)</f>
        <v>0.94</v>
      </c>
      <c r="N3313">
        <v>0.94</v>
      </c>
      <c r="O3313" s="45">
        <f t="shared" si="240"/>
        <v>2.1800000000000002</v>
      </c>
      <c r="P3313" s="48">
        <f t="shared" si="241"/>
        <v>0.94</v>
      </c>
      <c r="Q3313">
        <v>4.87</v>
      </c>
      <c r="R3313" s="45">
        <f>VLOOKUP(H3313,'[1]CALCUL AS et AN'!$A$2:$AU$889,46,FALSE)</f>
        <v>4.9050000000000002</v>
      </c>
      <c r="S3313" s="48">
        <f>VLOOKUP(H3313,'[1]CALCUL AS et AN'!$A$2:$AU$889,47,FALSE)</f>
        <v>2.1149999999999998</v>
      </c>
      <c r="T3313">
        <v>4.87</v>
      </c>
      <c r="U3313" s="45">
        <f t="shared" si="242"/>
        <v>4.9050000000000002</v>
      </c>
      <c r="V3313" s="48">
        <f t="shared" si="243"/>
        <v>2.1149999999999998</v>
      </c>
      <c r="W3313" t="s">
        <v>1361</v>
      </c>
      <c r="X3313" t="s">
        <v>937</v>
      </c>
    </row>
    <row r="3314" spans="1:24" outlineLevel="2">
      <c r="A3314" t="s">
        <v>2759</v>
      </c>
      <c r="B3314" s="73" t="str">
        <f t="shared" si="239"/>
        <v>0-EBARA</v>
      </c>
      <c r="D3314">
        <v>1</v>
      </c>
      <c r="E3314" t="s">
        <v>2937</v>
      </c>
      <c r="F3314">
        <v>4.9400000000000004</v>
      </c>
      <c r="H3314" t="s">
        <v>476</v>
      </c>
      <c r="I3314">
        <v>2.21</v>
      </c>
      <c r="J3314">
        <v>1</v>
      </c>
      <c r="K3314">
        <v>2.21</v>
      </c>
      <c r="L3314" s="45">
        <f>VLOOKUP(H3314,'[1]CALCUL AS et AN'!$A$2:$AU$889,24,FALSE)</f>
        <v>2.21</v>
      </c>
      <c r="M3314" s="48">
        <f>VLOOKUP(H3314,'[1]CALCUL AS et AN'!$A$2:$AU$889,28,FALSE)</f>
        <v>0.92</v>
      </c>
      <c r="N3314">
        <v>2.21</v>
      </c>
      <c r="O3314" s="45">
        <f t="shared" si="240"/>
        <v>2.21</v>
      </c>
      <c r="P3314" s="48">
        <f t="shared" si="241"/>
        <v>0.92</v>
      </c>
      <c r="Q3314">
        <v>4.9400000000000004</v>
      </c>
      <c r="R3314" s="45">
        <f>VLOOKUP(H3314,'[1]CALCUL AS et AN'!$A$2:$AU$889,46,FALSE)</f>
        <v>4.9725000000000001</v>
      </c>
      <c r="S3314" s="48">
        <f>VLOOKUP(H3314,'[1]CALCUL AS et AN'!$A$2:$AU$889,47,FALSE)</f>
        <v>2.0700000000000003</v>
      </c>
      <c r="T3314">
        <v>4.9400000000000004</v>
      </c>
      <c r="U3314" s="45">
        <f t="shared" si="242"/>
        <v>4.9725000000000001</v>
      </c>
      <c r="V3314" s="48">
        <f t="shared" si="243"/>
        <v>2.0700000000000003</v>
      </c>
      <c r="W3314" t="s">
        <v>1361</v>
      </c>
      <c r="X3314" t="s">
        <v>937</v>
      </c>
    </row>
    <row r="3315" spans="1:24" outlineLevel="2">
      <c r="A3315" t="s">
        <v>2759</v>
      </c>
      <c r="B3315" s="73" t="str">
        <f t="shared" si="239"/>
        <v>0-EBARA</v>
      </c>
      <c r="D3315">
        <v>1</v>
      </c>
      <c r="E3315" t="s">
        <v>627</v>
      </c>
      <c r="F3315">
        <v>1.1000000000000001</v>
      </c>
      <c r="H3315" t="s">
        <v>626</v>
      </c>
      <c r="I3315">
        <v>1.1100000000000001</v>
      </c>
      <c r="J3315">
        <v>1</v>
      </c>
      <c r="K3315">
        <v>1.1100000000000001</v>
      </c>
      <c r="L3315" s="45">
        <f>VLOOKUP(H3315,'[1]CALCUL AS et AN'!$A$2:$AU$889,24,FALSE)</f>
        <v>1.1060000000000001</v>
      </c>
      <c r="M3315" s="48">
        <f>VLOOKUP(H3315,'[1]CALCUL AS et AN'!$A$2:$AU$889,28,FALSE)</f>
        <v>1.2170000000000001</v>
      </c>
      <c r="N3315">
        <v>1.1100000000000001</v>
      </c>
      <c r="O3315" s="45">
        <f t="shared" si="240"/>
        <v>1.1060000000000001</v>
      </c>
      <c r="P3315" s="48">
        <f t="shared" si="241"/>
        <v>1.2170000000000001</v>
      </c>
      <c r="Q3315">
        <v>1.27</v>
      </c>
      <c r="R3315" s="45">
        <f>VLOOKUP(H3315,'[1]CALCUL AS et AN'!$A$2:$AU$889,46,FALSE)</f>
        <v>1.3825000000000001</v>
      </c>
      <c r="S3315" s="48">
        <f>VLOOKUP(H3315,'[1]CALCUL AS et AN'!$A$2:$AU$889,47,FALSE)</f>
        <v>1.5212500000000002</v>
      </c>
      <c r="T3315">
        <v>1.27</v>
      </c>
      <c r="U3315" s="45">
        <f t="shared" si="242"/>
        <v>1.3825000000000001</v>
      </c>
      <c r="V3315" s="48">
        <f t="shared" si="243"/>
        <v>1.5212500000000002</v>
      </c>
      <c r="W3315" t="s">
        <v>1361</v>
      </c>
      <c r="X3315" t="s">
        <v>937</v>
      </c>
    </row>
    <row r="3316" spans="1:24" outlineLevel="2">
      <c r="A3316" t="s">
        <v>2759</v>
      </c>
      <c r="B3316" s="73" t="str">
        <f t="shared" si="239"/>
        <v>0-EBARA</v>
      </c>
      <c r="D3316">
        <v>1.1599999999999999</v>
      </c>
      <c r="E3316" t="s">
        <v>2411</v>
      </c>
      <c r="F3316">
        <v>75</v>
      </c>
      <c r="H3316" t="s">
        <v>2410</v>
      </c>
      <c r="I3316">
        <v>50</v>
      </c>
      <c r="J3316">
        <v>1</v>
      </c>
      <c r="K3316">
        <v>50</v>
      </c>
      <c r="L3316" s="45">
        <f>VLOOKUP(H3316,'[1]CALCUL AS et AN'!$A$2:$AU$889,24,FALSE)</f>
        <v>50</v>
      </c>
      <c r="M3316" s="48">
        <f>VLOOKUP(H3316,'[1]CALCUL AS et AN'!$A$2:$AU$889,28,FALSE)</f>
        <v>50</v>
      </c>
      <c r="N3316">
        <v>57.999999999999993</v>
      </c>
      <c r="O3316" s="45">
        <f t="shared" si="240"/>
        <v>57.999999999999993</v>
      </c>
      <c r="P3316" s="48">
        <f t="shared" si="241"/>
        <v>57.999999999999993</v>
      </c>
      <c r="Q3316">
        <v>75</v>
      </c>
      <c r="R3316" s="45">
        <f>VLOOKUP(H3316,'[1]CALCUL AS et AN'!$A$2:$AU$889,46,FALSE)</f>
        <v>75</v>
      </c>
      <c r="S3316" s="48">
        <f>VLOOKUP(H3316,'[1]CALCUL AS et AN'!$A$2:$AU$889,47,FALSE)</f>
        <v>75</v>
      </c>
      <c r="T3316">
        <v>87</v>
      </c>
      <c r="U3316" s="45">
        <f t="shared" si="242"/>
        <v>87</v>
      </c>
      <c r="V3316" s="48">
        <f t="shared" si="243"/>
        <v>87</v>
      </c>
      <c r="W3316" t="s">
        <v>1361</v>
      </c>
      <c r="X3316" t="s">
        <v>951</v>
      </c>
    </row>
    <row r="3317" spans="1:24" outlineLevel="2">
      <c r="A3317" t="s">
        <v>2759</v>
      </c>
      <c r="B3317" s="73" t="str">
        <f t="shared" si="239"/>
        <v>0-EBARA</v>
      </c>
      <c r="D3317">
        <v>1.1399999999999999</v>
      </c>
      <c r="E3317" t="s">
        <v>1514</v>
      </c>
      <c r="F3317">
        <v>12.91</v>
      </c>
      <c r="H3317" t="s">
        <v>632</v>
      </c>
      <c r="I3317">
        <v>4.7300000000000004</v>
      </c>
      <c r="J3317">
        <v>0.33</v>
      </c>
      <c r="K3317">
        <v>14.333333333333334</v>
      </c>
      <c r="L3317" s="45">
        <f>VLOOKUP(H3317,'[1]CALCUL AS et AN'!$A$2:$AU$889,24,FALSE)</f>
        <v>4.7320000000000002</v>
      </c>
      <c r="M3317" s="48">
        <f>VLOOKUP(H3317,'[1]CALCUL AS et AN'!$A$2:$AU$889,28,FALSE)</f>
        <v>4.7779999999999996</v>
      </c>
      <c r="N3317">
        <v>16.34</v>
      </c>
      <c r="O3317" s="45">
        <f t="shared" si="240"/>
        <v>5.3944799999999997</v>
      </c>
      <c r="P3317" s="48">
        <f t="shared" si="241"/>
        <v>5.4469199999999987</v>
      </c>
      <c r="Q3317">
        <v>12.91</v>
      </c>
      <c r="R3317" s="45">
        <f>VLOOKUP(H3317,'[1]CALCUL AS et AN'!$A$2:$AU$889,46,FALSE)</f>
        <v>6.2935600000000003</v>
      </c>
      <c r="S3317" s="48">
        <f>VLOOKUP(H3317,'[1]CALCUL AS et AN'!$A$2:$AU$889,47,FALSE)</f>
        <v>6.3547399999999996</v>
      </c>
      <c r="T3317">
        <v>14.7174</v>
      </c>
      <c r="U3317" s="45">
        <f t="shared" si="242"/>
        <v>7.1746583999999993</v>
      </c>
      <c r="V3317" s="48">
        <f t="shared" si="243"/>
        <v>7.2444035999999992</v>
      </c>
      <c r="W3317" t="s">
        <v>1361</v>
      </c>
      <c r="X3317" t="s">
        <v>937</v>
      </c>
    </row>
    <row r="3318" spans="1:24" outlineLevel="2">
      <c r="A3318" t="s">
        <v>2759</v>
      </c>
      <c r="B3318" s="73" t="str">
        <f t="shared" si="239"/>
        <v>0-EBARA</v>
      </c>
      <c r="D3318">
        <v>1</v>
      </c>
      <c r="E3318" t="s">
        <v>1511</v>
      </c>
      <c r="F3318">
        <v>9.56</v>
      </c>
      <c r="H3318" t="s">
        <v>1510</v>
      </c>
      <c r="I3318">
        <v>8.09</v>
      </c>
      <c r="J3318">
        <v>1</v>
      </c>
      <c r="K3318">
        <v>8.09</v>
      </c>
      <c r="L3318" s="45">
        <f>VLOOKUP(H3318,'[1]CALCUL AS et AN'!$A$2:$AU$889,24,FALSE)</f>
        <v>8.0869999999999997</v>
      </c>
      <c r="M3318" s="48">
        <f>VLOOKUP(H3318,'[1]CALCUL AS et AN'!$A$2:$AU$889,28,FALSE)</f>
        <v>8.0869999999999997</v>
      </c>
      <c r="N3318">
        <v>8.09</v>
      </c>
      <c r="O3318" s="45">
        <f t="shared" si="240"/>
        <v>8.0869999999999997</v>
      </c>
      <c r="P3318" s="48">
        <f t="shared" si="241"/>
        <v>8.0869999999999997</v>
      </c>
      <c r="Q3318">
        <v>9.56</v>
      </c>
      <c r="R3318" s="45">
        <f>VLOOKUP(H3318,'[1]CALCUL AS et AN'!$A$2:$AU$889,46,FALSE)</f>
        <v>10.108750000000001</v>
      </c>
      <c r="S3318" s="48">
        <f>VLOOKUP(H3318,'[1]CALCUL AS et AN'!$A$2:$AU$889,47,FALSE)</f>
        <v>10.108750000000001</v>
      </c>
      <c r="T3318">
        <v>9.56</v>
      </c>
      <c r="U3318" s="45">
        <f t="shared" si="242"/>
        <v>10.108750000000001</v>
      </c>
      <c r="V3318" s="48">
        <f t="shared" si="243"/>
        <v>10.108750000000001</v>
      </c>
      <c r="W3318" t="s">
        <v>1361</v>
      </c>
      <c r="X3318" t="s">
        <v>951</v>
      </c>
    </row>
    <row r="3319" spans="1:24" outlineLevel="2">
      <c r="A3319" t="s">
        <v>2759</v>
      </c>
      <c r="B3319" s="73" t="str">
        <f t="shared" si="239"/>
        <v>0-EBARA</v>
      </c>
      <c r="D3319">
        <v>1</v>
      </c>
      <c r="E3319" t="s">
        <v>1520</v>
      </c>
      <c r="F3319">
        <v>9.64</v>
      </c>
      <c r="H3319" t="s">
        <v>1519</v>
      </c>
      <c r="I3319">
        <v>7.94</v>
      </c>
      <c r="J3319">
        <v>1</v>
      </c>
      <c r="K3319">
        <v>7.94</v>
      </c>
      <c r="L3319" s="45">
        <f>VLOOKUP(H3319,'[1]CALCUL AS et AN'!$A$2:$AU$889,24,FALSE)</f>
        <v>7.9420000000000002</v>
      </c>
      <c r="M3319" s="48">
        <f>VLOOKUP(H3319,'[1]CALCUL AS et AN'!$A$2:$AU$889,28,FALSE)</f>
        <v>7.9420000000000002</v>
      </c>
      <c r="N3319">
        <v>7.94</v>
      </c>
      <c r="O3319" s="45">
        <f t="shared" si="240"/>
        <v>7.9420000000000002</v>
      </c>
      <c r="P3319" s="48">
        <f t="shared" si="241"/>
        <v>7.9420000000000002</v>
      </c>
      <c r="Q3319">
        <v>9.64</v>
      </c>
      <c r="R3319" s="45">
        <f>VLOOKUP(H3319,'[1]CALCUL AS et AN'!$A$2:$AU$889,46,FALSE)</f>
        <v>9.9275000000000002</v>
      </c>
      <c r="S3319" s="48">
        <f>VLOOKUP(H3319,'[1]CALCUL AS et AN'!$A$2:$AU$889,47,FALSE)</f>
        <v>9.9275000000000002</v>
      </c>
      <c r="T3319">
        <v>9.64</v>
      </c>
      <c r="U3319" s="45">
        <f t="shared" si="242"/>
        <v>9.9275000000000002</v>
      </c>
      <c r="V3319" s="48">
        <f t="shared" si="243"/>
        <v>9.9275000000000002</v>
      </c>
      <c r="W3319" t="s">
        <v>1361</v>
      </c>
      <c r="X3319" t="s">
        <v>951</v>
      </c>
    </row>
    <row r="3320" spans="1:24" outlineLevel="2">
      <c r="A3320" t="s">
        <v>2759</v>
      </c>
      <c r="B3320" s="73" t="str">
        <f t="shared" si="239"/>
        <v>0-EBARA</v>
      </c>
      <c r="D3320">
        <v>1</v>
      </c>
      <c r="E3320" t="s">
        <v>2363</v>
      </c>
      <c r="F3320">
        <v>1.9E-2</v>
      </c>
      <c r="H3320" t="s">
        <v>2362</v>
      </c>
      <c r="I3320">
        <v>0.13</v>
      </c>
      <c r="J3320">
        <v>1</v>
      </c>
      <c r="K3320">
        <v>0.13</v>
      </c>
      <c r="L3320" s="45">
        <f>VLOOKUP(H3320,'[1]CALCUL AS et AN'!$A$2:$AU$889,24,FALSE)</f>
        <v>0.12720000000000001</v>
      </c>
      <c r="M3320" s="48">
        <f>VLOOKUP(H3320,'[1]CALCUL AS et AN'!$A$2:$AU$889,28,FALSE)</f>
        <v>0.12720000000000001</v>
      </c>
      <c r="N3320">
        <v>0.13</v>
      </c>
      <c r="O3320" s="45">
        <f t="shared" si="240"/>
        <v>0.12720000000000001</v>
      </c>
      <c r="P3320" s="48">
        <f t="shared" si="241"/>
        <v>0.12720000000000001</v>
      </c>
      <c r="Q3320">
        <v>1.9E-2</v>
      </c>
      <c r="R3320" s="45">
        <f>VLOOKUP(H3320,'[1]CALCUL AS et AN'!$A$2:$AU$889,46,FALSE)</f>
        <v>0.19080000000000003</v>
      </c>
      <c r="S3320" s="48">
        <f>VLOOKUP(H3320,'[1]CALCUL AS et AN'!$A$2:$AU$889,47,FALSE)</f>
        <v>0.19080000000000003</v>
      </c>
      <c r="T3320">
        <v>1.9E-2</v>
      </c>
      <c r="U3320" s="45">
        <f t="shared" si="242"/>
        <v>0.19080000000000003</v>
      </c>
      <c r="V3320" s="48">
        <f t="shared" si="243"/>
        <v>0.19080000000000003</v>
      </c>
      <c r="W3320" t="s">
        <v>1361</v>
      </c>
      <c r="X3320" t="s">
        <v>951</v>
      </c>
    </row>
    <row r="3321" spans="1:24" outlineLevel="2">
      <c r="A3321" t="s">
        <v>2759</v>
      </c>
      <c r="B3321" s="73" t="str">
        <f t="shared" si="239"/>
        <v>0-EBARA</v>
      </c>
      <c r="D3321">
        <v>1</v>
      </c>
      <c r="E3321" t="s">
        <v>2275</v>
      </c>
      <c r="F3321">
        <v>0.05</v>
      </c>
      <c r="H3321">
        <v>8535000618</v>
      </c>
      <c r="I3321">
        <v>3.0000000000000001E-3</v>
      </c>
      <c r="J3321">
        <v>1</v>
      </c>
      <c r="K3321">
        <v>3.0000000000000001E-3</v>
      </c>
      <c r="L3321" s="45">
        <f>VLOOKUP(H3321,'[1]CALCUL AS et AN'!$A$2:$AU$889,24,FALSE)</f>
        <v>3.04E-2</v>
      </c>
      <c r="M3321" s="48">
        <f>VLOOKUP(H3321,'[1]CALCUL AS et AN'!$A$2:$AU$889,28,FALSE)</f>
        <v>3.04E-2</v>
      </c>
      <c r="N3321">
        <v>3.0000000000000001E-3</v>
      </c>
      <c r="O3321" s="45">
        <f t="shared" si="240"/>
        <v>3.04E-2</v>
      </c>
      <c r="P3321" s="48">
        <f t="shared" si="241"/>
        <v>3.04E-2</v>
      </c>
      <c r="Q3321">
        <v>0.05</v>
      </c>
      <c r="R3321" s="45">
        <f>VLOOKUP(H3321,'[1]CALCUL AS et AN'!$A$2:$AU$889,46,FALSE)</f>
        <v>5.3199999999999997E-2</v>
      </c>
      <c r="S3321" s="48">
        <f>VLOOKUP(H3321,'[1]CALCUL AS et AN'!$A$2:$AU$889,47,FALSE)</f>
        <v>5.3199999999999997E-2</v>
      </c>
      <c r="T3321">
        <v>0.05</v>
      </c>
      <c r="U3321" s="45">
        <f t="shared" si="242"/>
        <v>5.3199999999999997E-2</v>
      </c>
      <c r="V3321" s="48">
        <f t="shared" si="243"/>
        <v>5.3199999999999997E-2</v>
      </c>
      <c r="W3321" t="s">
        <v>1361</v>
      </c>
      <c r="X3321" t="s">
        <v>951</v>
      </c>
    </row>
    <row r="3322" spans="1:24" outlineLevel="2">
      <c r="A3322" t="s">
        <v>2759</v>
      </c>
      <c r="B3322" s="73" t="str">
        <f t="shared" si="239"/>
        <v>0-EBARA</v>
      </c>
      <c r="D3322">
        <v>1</v>
      </c>
      <c r="E3322" t="s">
        <v>1544</v>
      </c>
      <c r="F3322">
        <v>2.2400000000000002</v>
      </c>
      <c r="H3322">
        <v>101007</v>
      </c>
      <c r="I3322">
        <v>1.5</v>
      </c>
      <c r="J3322">
        <v>1</v>
      </c>
      <c r="K3322">
        <v>1.5</v>
      </c>
      <c r="L3322" s="45">
        <f>VLOOKUP(H3322,'[1]CALCUL AS et AN'!$A$2:$AU$889,24,FALSE)</f>
        <v>1.5</v>
      </c>
      <c r="M3322" s="48">
        <f>VLOOKUP(H3322,'[1]CALCUL AS et AN'!$A$2:$AU$889,28,FALSE)</f>
        <v>1.5</v>
      </c>
      <c r="N3322">
        <v>1.5</v>
      </c>
      <c r="O3322" s="45">
        <f t="shared" si="240"/>
        <v>1.5</v>
      </c>
      <c r="P3322" s="48">
        <f t="shared" si="241"/>
        <v>1.5</v>
      </c>
      <c r="Q3322">
        <v>2.2400000000000002</v>
      </c>
      <c r="R3322" s="45">
        <f>VLOOKUP(H3322,'[1]CALCUL AS et AN'!$A$2:$AU$889,46,FALSE)</f>
        <v>2.25</v>
      </c>
      <c r="S3322" s="48">
        <f>VLOOKUP(H3322,'[1]CALCUL AS et AN'!$A$2:$AU$889,47,FALSE)</f>
        <v>2.25</v>
      </c>
      <c r="T3322">
        <v>2.2400000000000002</v>
      </c>
      <c r="U3322" s="45">
        <f t="shared" si="242"/>
        <v>2.25</v>
      </c>
      <c r="V3322" s="48">
        <f t="shared" si="243"/>
        <v>2.25</v>
      </c>
      <c r="W3322" t="s">
        <v>1361</v>
      </c>
      <c r="X3322" t="s">
        <v>951</v>
      </c>
    </row>
    <row r="3323" spans="1:24" outlineLevel="2">
      <c r="A3323" t="s">
        <v>2759</v>
      </c>
      <c r="B3323" s="73" t="str">
        <f t="shared" si="239"/>
        <v>0-EBARA</v>
      </c>
      <c r="D3323">
        <v>1.2</v>
      </c>
      <c r="E3323" t="s">
        <v>1538</v>
      </c>
      <c r="F3323">
        <v>4.3499999999999996</v>
      </c>
      <c r="H3323" t="s">
        <v>1537</v>
      </c>
      <c r="I3323">
        <v>2.9</v>
      </c>
      <c r="J3323">
        <v>1</v>
      </c>
      <c r="K3323">
        <v>2.9</v>
      </c>
      <c r="L3323" s="45">
        <f>VLOOKUP(H3323,'[1]CALCUL AS et AN'!$A$2:$AU$889,24,FALSE)</f>
        <v>2.9</v>
      </c>
      <c r="M3323" s="48">
        <f>VLOOKUP(H3323,'[1]CALCUL AS et AN'!$A$2:$AU$889,28,FALSE)</f>
        <v>2.9</v>
      </c>
      <c r="N3323">
        <v>3.48</v>
      </c>
      <c r="O3323" s="45">
        <f t="shared" si="240"/>
        <v>3.48</v>
      </c>
      <c r="P3323" s="48">
        <f t="shared" si="241"/>
        <v>3.48</v>
      </c>
      <c r="Q3323">
        <v>4.3499999999999996</v>
      </c>
      <c r="R3323" s="45">
        <f>VLOOKUP(H3323,'[1]CALCUL AS et AN'!$A$2:$AU$889,46,FALSE)</f>
        <v>4.3499999999999996</v>
      </c>
      <c r="S3323" s="48">
        <f>VLOOKUP(H3323,'[1]CALCUL AS et AN'!$A$2:$AU$889,47,FALSE)</f>
        <v>4.3499999999999996</v>
      </c>
      <c r="T3323">
        <v>5.22</v>
      </c>
      <c r="U3323" s="45">
        <f t="shared" si="242"/>
        <v>5.22</v>
      </c>
      <c r="V3323" s="48">
        <f t="shared" si="243"/>
        <v>5.22</v>
      </c>
      <c r="W3323" t="s">
        <v>1361</v>
      </c>
      <c r="X3323" t="s">
        <v>951</v>
      </c>
    </row>
    <row r="3324" spans="1:24" outlineLevel="1">
      <c r="A3324" s="73" t="s">
        <v>3301</v>
      </c>
      <c r="B3324" s="73" t="str">
        <f t="shared" si="239"/>
        <v>SPR1500-EBARA</v>
      </c>
      <c r="N3324">
        <f>SUBTOTAL(9,N3305:N3323)</f>
        <v>311.18299999999999</v>
      </c>
      <c r="O3324" s="45">
        <f>SUBTOTAL(9,O3305:O3323)</f>
        <v>301.49997999999999</v>
      </c>
      <c r="P3324" s="48">
        <f>SUBTOTAL(9,P3305:P3323)</f>
        <v>299.64641999999998</v>
      </c>
      <c r="T3324">
        <f>SUBTOTAL(9,T3305:T3323)</f>
        <v>464.48840000000001</v>
      </c>
      <c r="U3324" s="45">
        <f>SUBTOTAL(9,U3305:U3323)</f>
        <v>451.51924840000004</v>
      </c>
      <c r="V3324" s="48">
        <f>SUBTOTAL(9,V3305:V3323)</f>
        <v>446.96262360000003</v>
      </c>
    </row>
    <row r="3325" spans="1:24" outlineLevel="2">
      <c r="A3325" t="s">
        <v>2763</v>
      </c>
      <c r="B3325" s="73" t="str">
        <f t="shared" si="239"/>
        <v>0BG-EBARA</v>
      </c>
      <c r="D3325">
        <v>1</v>
      </c>
      <c r="E3325" t="s">
        <v>2467</v>
      </c>
      <c r="F3325">
        <v>0.90200000000000002</v>
      </c>
      <c r="H3325" t="s">
        <v>2466</v>
      </c>
      <c r="I3325">
        <v>0.6</v>
      </c>
      <c r="J3325">
        <v>1</v>
      </c>
      <c r="K3325">
        <v>0.6</v>
      </c>
      <c r="L3325" s="45">
        <f>VLOOKUP(H3325,'[1]CALCUL AS et AN'!$A$2:$AU$889,24,FALSE)</f>
        <v>0.60099999999999998</v>
      </c>
      <c r="M3325" s="48">
        <f>VLOOKUP(H3325,'[1]CALCUL AS et AN'!$A$2:$AU$889,28,FALSE)</f>
        <v>0.60099999999999998</v>
      </c>
      <c r="N3325">
        <v>0.6</v>
      </c>
      <c r="O3325" s="45">
        <f t="shared" si="240"/>
        <v>0.60099999999999998</v>
      </c>
      <c r="P3325" s="48">
        <f t="shared" si="241"/>
        <v>0.60099999999999998</v>
      </c>
      <c r="Q3325">
        <v>0.90200000000000002</v>
      </c>
      <c r="R3325" s="45">
        <f>VLOOKUP(H3325,'[1]CALCUL AS et AN'!$A$2:$AU$889,46,FALSE)</f>
        <v>0.90149999999999997</v>
      </c>
      <c r="S3325" s="48">
        <f>VLOOKUP(H3325,'[1]CALCUL AS et AN'!$A$2:$AU$889,47,FALSE)</f>
        <v>0.90149999999999997</v>
      </c>
      <c r="T3325">
        <v>0.90200000000000002</v>
      </c>
      <c r="U3325" s="45">
        <f t="shared" si="242"/>
        <v>0.90149999999999997</v>
      </c>
      <c r="V3325" s="48">
        <f t="shared" si="243"/>
        <v>0.90149999999999997</v>
      </c>
      <c r="W3325" t="s">
        <v>1361</v>
      </c>
      <c r="X3325" t="s">
        <v>951</v>
      </c>
    </row>
    <row r="3326" spans="1:24" outlineLevel="2">
      <c r="A3326" t="s">
        <v>2763</v>
      </c>
      <c r="B3326" s="73" t="str">
        <f t="shared" si="239"/>
        <v>0BG-EBARA</v>
      </c>
      <c r="D3326">
        <v>1</v>
      </c>
      <c r="E3326" t="s">
        <v>2471</v>
      </c>
      <c r="F3326">
        <v>0.08</v>
      </c>
      <c r="H3326" t="s">
        <v>2470</v>
      </c>
      <c r="I3326">
        <v>7.0000000000000007E-2</v>
      </c>
      <c r="J3326">
        <v>1</v>
      </c>
      <c r="K3326">
        <v>7.0000000000000007E-2</v>
      </c>
      <c r="L3326" s="45">
        <f>VLOOKUP(H3326,'[1]CALCUL AS et AN'!$A$2:$AU$889,24,FALSE)</f>
        <v>7.1999999999999995E-2</v>
      </c>
      <c r="M3326" s="48">
        <f>VLOOKUP(H3326,'[1]CALCUL AS et AN'!$A$2:$AU$889,28,FALSE)</f>
        <v>7.1999999999999995E-2</v>
      </c>
      <c r="N3326">
        <v>7.0000000000000007E-2</v>
      </c>
      <c r="O3326" s="45">
        <f t="shared" si="240"/>
        <v>7.1999999999999995E-2</v>
      </c>
      <c r="P3326" s="48">
        <f t="shared" si="241"/>
        <v>7.1999999999999995E-2</v>
      </c>
      <c r="Q3326">
        <v>0.08</v>
      </c>
      <c r="R3326" s="45">
        <f>VLOOKUP(H3326,'[1]CALCUL AS et AN'!$A$2:$AU$889,46,FALSE)</f>
        <v>0.10799999999999998</v>
      </c>
      <c r="S3326" s="48">
        <f>VLOOKUP(H3326,'[1]CALCUL AS et AN'!$A$2:$AU$889,47,FALSE)</f>
        <v>0.10799999999999998</v>
      </c>
      <c r="T3326">
        <v>0.08</v>
      </c>
      <c r="U3326" s="45">
        <f t="shared" si="242"/>
        <v>0.10799999999999998</v>
      </c>
      <c r="V3326" s="48">
        <f t="shared" si="243"/>
        <v>0.10799999999999998</v>
      </c>
      <c r="W3326" t="s">
        <v>1361</v>
      </c>
      <c r="X3326" t="s">
        <v>951</v>
      </c>
    </row>
    <row r="3327" spans="1:24" outlineLevel="2">
      <c r="A3327" t="s">
        <v>2763</v>
      </c>
      <c r="B3327" s="73" t="str">
        <f t="shared" si="239"/>
        <v>0BG-EBARA</v>
      </c>
      <c r="D3327">
        <v>6</v>
      </c>
      <c r="E3327" t="s">
        <v>2274</v>
      </c>
      <c r="F3327">
        <v>0.05</v>
      </c>
      <c r="H3327">
        <v>8534000818</v>
      </c>
      <c r="I3327">
        <v>2.9000000000000001E-2</v>
      </c>
      <c r="J3327">
        <v>1</v>
      </c>
      <c r="K3327">
        <v>2.9000000000000001E-2</v>
      </c>
      <c r="L3327" s="45">
        <f>VLOOKUP(H3327,'[1]CALCUL AS et AN'!$A$2:$AU$889,24,FALSE)</f>
        <v>2.9399999999999999E-2</v>
      </c>
      <c r="M3327" s="48">
        <f>VLOOKUP(H3327,'[1]CALCUL AS et AN'!$A$2:$AU$889,28,FALSE)</f>
        <v>2.9399999999999999E-2</v>
      </c>
      <c r="N3327">
        <v>0.17400000000000002</v>
      </c>
      <c r="O3327" s="45">
        <f t="shared" si="240"/>
        <v>0.1764</v>
      </c>
      <c r="P3327" s="48">
        <f t="shared" si="241"/>
        <v>0.1764</v>
      </c>
      <c r="Q3327">
        <v>0.05</v>
      </c>
      <c r="R3327" s="45">
        <f>VLOOKUP(H3327,'[1]CALCUL AS et AN'!$A$2:$AU$889,46,FALSE)</f>
        <v>5.1449999999999996E-2</v>
      </c>
      <c r="S3327" s="48">
        <f>VLOOKUP(H3327,'[1]CALCUL AS et AN'!$A$2:$AU$889,47,FALSE)</f>
        <v>5.1449999999999996E-2</v>
      </c>
      <c r="T3327">
        <v>0.30000000000000004</v>
      </c>
      <c r="U3327" s="45">
        <f t="shared" si="242"/>
        <v>0.30869999999999997</v>
      </c>
      <c r="V3327" s="48">
        <f t="shared" si="243"/>
        <v>0.30869999999999997</v>
      </c>
      <c r="W3327" t="s">
        <v>1361</v>
      </c>
      <c r="X3327" t="s">
        <v>951</v>
      </c>
    </row>
    <row r="3328" spans="1:24" outlineLevel="2">
      <c r="A3328" t="s">
        <v>2763</v>
      </c>
      <c r="B3328" s="73" t="str">
        <f t="shared" si="239"/>
        <v>0BG-EBARA</v>
      </c>
      <c r="D3328">
        <v>5</v>
      </c>
      <c r="E3328" t="s">
        <v>2268</v>
      </c>
      <c r="F3328">
        <v>0.05</v>
      </c>
      <c r="H3328">
        <v>8412602518</v>
      </c>
      <c r="I3328">
        <v>7.04</v>
      </c>
      <c r="J3328">
        <v>200</v>
      </c>
      <c r="K3328">
        <v>3.5200000000000002E-2</v>
      </c>
      <c r="L3328" s="45">
        <f>VLOOKUP(H3328,'[1]CALCUL AS et AN'!$A$2:$AU$889,24,FALSE)</f>
        <v>3.5200000000000002E-2</v>
      </c>
      <c r="M3328" s="48">
        <f>VLOOKUP(H3328,'[1]CALCUL AS et AN'!$A$2:$AU$889,28,FALSE)</f>
        <v>3.5200000000000002E-2</v>
      </c>
      <c r="N3328">
        <v>0.17600000000000002</v>
      </c>
      <c r="O3328" s="45">
        <f t="shared" si="240"/>
        <v>0.17600000000000002</v>
      </c>
      <c r="P3328" s="48">
        <f t="shared" si="241"/>
        <v>0.17600000000000002</v>
      </c>
      <c r="Q3328">
        <v>0.05</v>
      </c>
      <c r="R3328" s="45">
        <f>VLOOKUP(H3328,'[1]CALCUL AS et AN'!$A$2:$AU$889,46,FALSE)</f>
        <v>5.28E-2</v>
      </c>
      <c r="S3328" s="48">
        <f>VLOOKUP(H3328,'[1]CALCUL AS et AN'!$A$2:$AU$889,47,FALSE)</f>
        <v>5.28E-2</v>
      </c>
      <c r="T3328">
        <v>0.25</v>
      </c>
      <c r="U3328" s="45">
        <f t="shared" si="242"/>
        <v>0.26400000000000001</v>
      </c>
      <c r="V3328" s="48">
        <f t="shared" si="243"/>
        <v>0.26400000000000001</v>
      </c>
      <c r="W3328" t="s">
        <v>1361</v>
      </c>
      <c r="X3328" t="s">
        <v>951</v>
      </c>
    </row>
    <row r="3329" spans="1:24" outlineLevel="2">
      <c r="A3329" t="s">
        <v>2763</v>
      </c>
      <c r="B3329" s="73" t="str">
        <f t="shared" si="239"/>
        <v>0BG-EBARA</v>
      </c>
      <c r="D3329">
        <v>6</v>
      </c>
      <c r="E3329" t="s">
        <v>2270</v>
      </c>
      <c r="F3329">
        <v>7.0000000000000007E-2</v>
      </c>
      <c r="H3329">
        <v>8412802518</v>
      </c>
      <c r="I3329">
        <v>7.08</v>
      </c>
      <c r="J3329">
        <v>100</v>
      </c>
      <c r="K3329">
        <v>7.0800000000000002E-2</v>
      </c>
      <c r="L3329" s="45">
        <f>VLOOKUP(H3329,'[1]CALCUL AS et AN'!$A$2:$AU$889,24,FALSE)</f>
        <v>7.0800000000000002E-2</v>
      </c>
      <c r="M3329" s="48">
        <f>VLOOKUP(H3329,'[1]CALCUL AS et AN'!$A$2:$AU$889,28,FALSE)</f>
        <v>7.0800000000000002E-2</v>
      </c>
      <c r="N3329">
        <v>0.42480000000000001</v>
      </c>
      <c r="O3329" s="45">
        <f t="shared" si="240"/>
        <v>0.42480000000000001</v>
      </c>
      <c r="P3329" s="48">
        <f t="shared" si="241"/>
        <v>0.42480000000000001</v>
      </c>
      <c r="Q3329">
        <v>7.0000000000000007E-2</v>
      </c>
      <c r="R3329" s="45">
        <f>VLOOKUP(H3329,'[1]CALCUL AS et AN'!$A$2:$AU$889,46,FALSE)</f>
        <v>8.8499999999999995E-2</v>
      </c>
      <c r="S3329" s="48">
        <f>VLOOKUP(H3329,'[1]CALCUL AS et AN'!$A$2:$AU$889,47,FALSE)</f>
        <v>8.8499999999999995E-2</v>
      </c>
      <c r="T3329">
        <v>0.42000000000000004</v>
      </c>
      <c r="U3329" s="45">
        <f t="shared" si="242"/>
        <v>0.53099999999999992</v>
      </c>
      <c r="V3329" s="48">
        <f t="shared" si="243"/>
        <v>0.53099999999999992</v>
      </c>
      <c r="W3329" t="s">
        <v>1361</v>
      </c>
      <c r="X3329" t="s">
        <v>951</v>
      </c>
    </row>
    <row r="3330" spans="1:24" outlineLevel="2">
      <c r="A3330" t="s">
        <v>2763</v>
      </c>
      <c r="B3330" s="73" t="str">
        <f t="shared" si="239"/>
        <v>0BG-EBARA</v>
      </c>
      <c r="D3330">
        <v>1</v>
      </c>
      <c r="E3330" t="s">
        <v>1673</v>
      </c>
      <c r="F3330">
        <v>39.22</v>
      </c>
      <c r="H3330">
        <v>1510064</v>
      </c>
      <c r="I3330">
        <v>24.96</v>
      </c>
      <c r="J3330">
        <v>1</v>
      </c>
      <c r="K3330">
        <v>24.96</v>
      </c>
      <c r="L3330" s="45">
        <f>VLOOKUP(H3330,'[1]CALCUL AS et AN'!$A$2:$AU$889,24,FALSE)</f>
        <v>24.954999999999998</v>
      </c>
      <c r="M3330" s="48">
        <f>VLOOKUP(H3330,'[1]CALCUL AS et AN'!$A$2:$AU$889,28,FALSE)</f>
        <v>24.954999999999998</v>
      </c>
      <c r="N3330">
        <v>24.96</v>
      </c>
      <c r="O3330" s="45">
        <f t="shared" si="240"/>
        <v>24.954999999999998</v>
      </c>
      <c r="P3330" s="48">
        <f t="shared" si="241"/>
        <v>24.954999999999998</v>
      </c>
      <c r="Q3330">
        <v>39.22</v>
      </c>
      <c r="R3330" s="45">
        <f>VLOOKUP(H3330,'[1]CALCUL AS et AN'!$A$2:$AU$889,46,FALSE)</f>
        <v>37.432499999999997</v>
      </c>
      <c r="S3330" s="48">
        <f>VLOOKUP(H3330,'[1]CALCUL AS et AN'!$A$2:$AU$889,47,FALSE)</f>
        <v>37.432499999999997</v>
      </c>
      <c r="T3330">
        <v>39.22</v>
      </c>
      <c r="U3330" s="45">
        <f t="shared" si="242"/>
        <v>37.432499999999997</v>
      </c>
      <c r="V3330" s="48">
        <f t="shared" si="243"/>
        <v>37.432499999999997</v>
      </c>
      <c r="W3330" t="s">
        <v>1361</v>
      </c>
      <c r="X3330" t="s">
        <v>951</v>
      </c>
    </row>
    <row r="3331" spans="1:24" outlineLevel="2">
      <c r="A3331" t="s">
        <v>2763</v>
      </c>
      <c r="B3331" s="73" t="str">
        <f t="shared" si="239"/>
        <v>0BG-EBARA</v>
      </c>
      <c r="D3331">
        <v>3</v>
      </c>
      <c r="E3331" t="s">
        <v>1534</v>
      </c>
      <c r="F3331">
        <v>7.41</v>
      </c>
      <c r="H3331" t="s">
        <v>1533</v>
      </c>
      <c r="I3331">
        <v>5.99</v>
      </c>
      <c r="J3331">
        <v>1</v>
      </c>
      <c r="K3331">
        <v>5.99</v>
      </c>
      <c r="L3331" s="45">
        <f>VLOOKUP(H3331,'[1]CALCUL AS et AN'!$A$2:$AU$889,24,FALSE)</f>
        <v>5.99</v>
      </c>
      <c r="M3331" s="48">
        <f>VLOOKUP(H3331,'[1]CALCUL AS et AN'!$A$2:$AU$889,28,FALSE)</f>
        <v>5.99</v>
      </c>
      <c r="N3331">
        <v>17.97</v>
      </c>
      <c r="O3331" s="45">
        <f t="shared" si="240"/>
        <v>17.97</v>
      </c>
      <c r="P3331" s="48">
        <f t="shared" si="241"/>
        <v>17.97</v>
      </c>
      <c r="Q3331">
        <v>7.41</v>
      </c>
      <c r="R3331" s="45">
        <f>VLOOKUP(H3331,'[1]CALCUL AS et AN'!$A$2:$AU$889,46,FALSE)</f>
        <v>7.4875000000000007</v>
      </c>
      <c r="S3331" s="48">
        <f>VLOOKUP(H3331,'[1]CALCUL AS et AN'!$A$2:$AU$889,47,FALSE)</f>
        <v>7.4875000000000007</v>
      </c>
      <c r="T3331">
        <v>22.23</v>
      </c>
      <c r="U3331" s="45">
        <f t="shared" si="242"/>
        <v>22.462500000000002</v>
      </c>
      <c r="V3331" s="48">
        <f t="shared" si="243"/>
        <v>22.462500000000002</v>
      </c>
      <c r="W3331" t="s">
        <v>1361</v>
      </c>
      <c r="X3331" t="s">
        <v>951</v>
      </c>
    </row>
    <row r="3332" spans="1:24" outlineLevel="2">
      <c r="A3332" t="s">
        <v>2763</v>
      </c>
      <c r="B3332" s="73" t="str">
        <f t="shared" si="239"/>
        <v>0BG-EBARA</v>
      </c>
      <c r="D3332">
        <v>1</v>
      </c>
      <c r="E3332" t="s">
        <v>1512</v>
      </c>
      <c r="F3332">
        <v>0.96</v>
      </c>
      <c r="H3332" t="s">
        <v>592</v>
      </c>
      <c r="I3332">
        <v>0.77</v>
      </c>
      <c r="J3332">
        <v>1</v>
      </c>
      <c r="K3332">
        <v>0.77</v>
      </c>
      <c r="L3332" s="45">
        <f>VLOOKUP(H3332,'[1]CALCUL AS et AN'!$A$2:$AU$889,24,FALSE)</f>
        <v>0.76900000000000002</v>
      </c>
      <c r="M3332" s="48">
        <f>VLOOKUP(H3332,'[1]CALCUL AS et AN'!$A$2:$AU$889,28,FALSE)</f>
        <v>0.84599999999999997</v>
      </c>
      <c r="N3332">
        <v>0.77</v>
      </c>
      <c r="O3332" s="45">
        <f t="shared" si="240"/>
        <v>0.76900000000000002</v>
      </c>
      <c r="P3332" s="48">
        <f t="shared" si="241"/>
        <v>0.84599999999999997</v>
      </c>
      <c r="Q3332">
        <v>0.96</v>
      </c>
      <c r="R3332" s="45">
        <f>VLOOKUP(H3332,'[1]CALCUL AS et AN'!$A$2:$AU$889,46,FALSE)</f>
        <v>0.96125000000000005</v>
      </c>
      <c r="S3332" s="48">
        <f>VLOOKUP(H3332,'[1]CALCUL AS et AN'!$A$2:$AU$889,47,FALSE)</f>
        <v>1.0574999999999999</v>
      </c>
      <c r="T3332">
        <v>0.96</v>
      </c>
      <c r="U3332" s="45">
        <f t="shared" si="242"/>
        <v>0.96125000000000005</v>
      </c>
      <c r="V3332" s="48">
        <f t="shared" si="243"/>
        <v>1.0574999999999999</v>
      </c>
      <c r="W3332" t="s">
        <v>1361</v>
      </c>
      <c r="X3332" t="s">
        <v>937</v>
      </c>
    </row>
    <row r="3333" spans="1:24" outlineLevel="2">
      <c r="A3333" t="s">
        <v>2763</v>
      </c>
      <c r="B3333" s="73" t="str">
        <f t="shared" si="239"/>
        <v>0BG-EBARA</v>
      </c>
      <c r="D3333">
        <v>1</v>
      </c>
      <c r="E3333" t="s">
        <v>964</v>
      </c>
      <c r="F3333">
        <v>3.76</v>
      </c>
      <c r="H3333" t="s">
        <v>963</v>
      </c>
      <c r="I3333">
        <v>2.13</v>
      </c>
      <c r="J3333">
        <v>1</v>
      </c>
      <c r="K3333">
        <v>2.13</v>
      </c>
      <c r="L3333" s="45">
        <f>VLOOKUP(H3333,'[1]CALCUL AS et AN'!$A$2:$AU$889,24,FALSE)</f>
        <v>2.13</v>
      </c>
      <c r="M3333" s="48">
        <f>VLOOKUP(H3333,'[1]CALCUL AS et AN'!$A$2:$AU$889,28,FALSE)</f>
        <v>2.5049999999999999</v>
      </c>
      <c r="N3333">
        <v>2.13</v>
      </c>
      <c r="O3333" s="45">
        <f t="shared" si="240"/>
        <v>2.13</v>
      </c>
      <c r="P3333" s="48">
        <f t="shared" si="241"/>
        <v>2.5049999999999999</v>
      </c>
      <c r="Q3333">
        <v>3.76</v>
      </c>
      <c r="R3333" s="45">
        <f>VLOOKUP(H3333,'[1]CALCUL AS et AN'!$A$2:$AU$889,46,FALSE)</f>
        <v>4.26</v>
      </c>
      <c r="S3333" s="48">
        <f>VLOOKUP(H3333,'[1]CALCUL AS et AN'!$A$2:$AU$889,47,FALSE)</f>
        <v>5.01</v>
      </c>
      <c r="T3333">
        <v>3.76</v>
      </c>
      <c r="U3333" s="45">
        <f t="shared" si="242"/>
        <v>4.26</v>
      </c>
      <c r="V3333" s="48">
        <f t="shared" si="243"/>
        <v>5.01</v>
      </c>
      <c r="W3333" t="s">
        <v>1361</v>
      </c>
      <c r="X3333" t="s">
        <v>951</v>
      </c>
    </row>
    <row r="3334" spans="1:24" outlineLevel="2">
      <c r="A3334" t="s">
        <v>2763</v>
      </c>
      <c r="B3334" s="73" t="str">
        <f t="shared" si="239"/>
        <v>0BG-EBARA</v>
      </c>
      <c r="D3334">
        <v>1</v>
      </c>
      <c r="E3334" t="s">
        <v>2004</v>
      </c>
      <c r="F3334">
        <v>277.7</v>
      </c>
      <c r="H3334" t="s">
        <v>2003</v>
      </c>
      <c r="I3334">
        <v>181.5</v>
      </c>
      <c r="J3334">
        <v>1</v>
      </c>
      <c r="K3334">
        <v>181.5</v>
      </c>
      <c r="L3334" s="45">
        <f>VLOOKUP(H3334,'[1]CALCUL AS et AN'!$A$2:$AU$889,24,FALSE)</f>
        <v>181.5</v>
      </c>
      <c r="M3334" s="48">
        <f>VLOOKUP(H3334,'[1]CALCUL AS et AN'!$A$2:$AU$889,28,FALSE)</f>
        <v>181.5</v>
      </c>
      <c r="N3334">
        <v>181.5</v>
      </c>
      <c r="O3334" s="45">
        <f t="shared" si="240"/>
        <v>181.5</v>
      </c>
      <c r="P3334" s="48">
        <f t="shared" si="241"/>
        <v>181.5</v>
      </c>
      <c r="Q3334">
        <v>277.7</v>
      </c>
      <c r="R3334" s="45">
        <f>VLOOKUP(H3334,'[1]CALCUL AS et AN'!$A$2:$AU$889,46,FALSE)</f>
        <v>272.25</v>
      </c>
      <c r="S3334" s="48">
        <f>VLOOKUP(H3334,'[1]CALCUL AS et AN'!$A$2:$AU$889,47,FALSE)</f>
        <v>272.25</v>
      </c>
      <c r="T3334">
        <v>277.7</v>
      </c>
      <c r="U3334" s="45">
        <f t="shared" si="242"/>
        <v>272.25</v>
      </c>
      <c r="V3334" s="48">
        <f t="shared" si="243"/>
        <v>272.25</v>
      </c>
      <c r="W3334" t="s">
        <v>1361</v>
      </c>
      <c r="X3334" t="s">
        <v>951</v>
      </c>
    </row>
    <row r="3335" spans="1:24" outlineLevel="2">
      <c r="A3335" t="s">
        <v>2763</v>
      </c>
      <c r="B3335" s="73" t="str">
        <f t="shared" si="239"/>
        <v>0BG-EBARA</v>
      </c>
      <c r="D3335">
        <v>1</v>
      </c>
      <c r="E3335" t="s">
        <v>1528</v>
      </c>
      <c r="F3335">
        <v>0.77</v>
      </c>
      <c r="H3335" t="s">
        <v>1527</v>
      </c>
      <c r="I3335">
        <v>0.61</v>
      </c>
      <c r="J3335">
        <v>1</v>
      </c>
      <c r="K3335">
        <v>0.61</v>
      </c>
      <c r="L3335" s="45">
        <f>VLOOKUP(H3335,'[1]CALCUL AS et AN'!$A$2:$AU$889,24,FALSE)</f>
        <v>0.61299999999999999</v>
      </c>
      <c r="M3335" s="48">
        <f>VLOOKUP(H3335,'[1]CALCUL AS et AN'!$A$2:$AU$889,28,FALSE)</f>
        <v>0.67400000000000004</v>
      </c>
      <c r="N3335">
        <v>0.61</v>
      </c>
      <c r="O3335" s="45">
        <f t="shared" si="240"/>
        <v>0.61299999999999999</v>
      </c>
      <c r="P3335" s="48">
        <f t="shared" si="241"/>
        <v>0.67400000000000004</v>
      </c>
      <c r="Q3335">
        <v>0.77</v>
      </c>
      <c r="R3335" s="45">
        <f>VLOOKUP(H3335,'[1]CALCUL AS et AN'!$A$2:$AU$889,46,FALSE)</f>
        <v>0.81529000000000007</v>
      </c>
      <c r="S3335" s="48">
        <f>VLOOKUP(H3335,'[1]CALCUL AS et AN'!$A$2:$AU$889,47,FALSE)</f>
        <v>0.89642000000000011</v>
      </c>
      <c r="T3335">
        <v>0.77</v>
      </c>
      <c r="U3335" s="45">
        <f t="shared" si="242"/>
        <v>0.81529000000000007</v>
      </c>
      <c r="V3335" s="48">
        <f t="shared" si="243"/>
        <v>0.89642000000000011</v>
      </c>
      <c r="W3335" t="s">
        <v>1361</v>
      </c>
      <c r="X3335" t="s">
        <v>951</v>
      </c>
    </row>
    <row r="3336" spans="1:24" outlineLevel="2">
      <c r="A3336" t="s">
        <v>2763</v>
      </c>
      <c r="B3336" s="73" t="str">
        <f t="shared" si="239"/>
        <v>0BG-EBARA</v>
      </c>
      <c r="D3336">
        <v>1</v>
      </c>
      <c r="E3336" t="s">
        <v>993</v>
      </c>
      <c r="F3336">
        <v>4.87</v>
      </c>
      <c r="H3336" t="s">
        <v>472</v>
      </c>
      <c r="I3336">
        <v>0.94</v>
      </c>
      <c r="J3336">
        <v>1</v>
      </c>
      <c r="K3336">
        <v>0.94</v>
      </c>
      <c r="L3336" s="45">
        <f>VLOOKUP(H3336,'[1]CALCUL AS et AN'!$A$2:$AU$889,24,FALSE)</f>
        <v>2.1800000000000002</v>
      </c>
      <c r="M3336" s="48">
        <f>VLOOKUP(H3336,'[1]CALCUL AS et AN'!$A$2:$AU$889,28,FALSE)</f>
        <v>0.94</v>
      </c>
      <c r="N3336">
        <v>0.94</v>
      </c>
      <c r="O3336" s="45">
        <f t="shared" si="240"/>
        <v>2.1800000000000002</v>
      </c>
      <c r="P3336" s="48">
        <f t="shared" si="241"/>
        <v>0.94</v>
      </c>
      <c r="Q3336">
        <v>4.87</v>
      </c>
      <c r="R3336" s="45">
        <f>VLOOKUP(H3336,'[1]CALCUL AS et AN'!$A$2:$AU$889,46,FALSE)</f>
        <v>4.9050000000000002</v>
      </c>
      <c r="S3336" s="48">
        <f>VLOOKUP(H3336,'[1]CALCUL AS et AN'!$A$2:$AU$889,47,FALSE)</f>
        <v>2.1149999999999998</v>
      </c>
      <c r="T3336">
        <v>4.87</v>
      </c>
      <c r="U3336" s="45">
        <f t="shared" si="242"/>
        <v>4.9050000000000002</v>
      </c>
      <c r="V3336" s="48">
        <f t="shared" si="243"/>
        <v>2.1149999999999998</v>
      </c>
      <c r="W3336" t="s">
        <v>1361</v>
      </c>
      <c r="X3336" t="s">
        <v>937</v>
      </c>
    </row>
    <row r="3337" spans="1:24" outlineLevel="2">
      <c r="A3337" t="s">
        <v>2763</v>
      </c>
      <c r="B3337" s="73" t="str">
        <f t="shared" si="239"/>
        <v>0BG-EBARA</v>
      </c>
      <c r="D3337">
        <v>1</v>
      </c>
      <c r="E3337" t="s">
        <v>2937</v>
      </c>
      <c r="F3337">
        <v>4.9400000000000004</v>
      </c>
      <c r="H3337" t="s">
        <v>476</v>
      </c>
      <c r="I3337">
        <v>2.21</v>
      </c>
      <c r="J3337">
        <v>1</v>
      </c>
      <c r="K3337">
        <v>2.21</v>
      </c>
      <c r="L3337" s="45">
        <f>VLOOKUP(H3337,'[1]CALCUL AS et AN'!$A$2:$AU$889,24,FALSE)</f>
        <v>2.21</v>
      </c>
      <c r="M3337" s="48">
        <f>VLOOKUP(H3337,'[1]CALCUL AS et AN'!$A$2:$AU$889,28,FALSE)</f>
        <v>0.92</v>
      </c>
      <c r="N3337">
        <v>2.21</v>
      </c>
      <c r="O3337" s="45">
        <f t="shared" si="240"/>
        <v>2.21</v>
      </c>
      <c r="P3337" s="48">
        <f t="shared" si="241"/>
        <v>0.92</v>
      </c>
      <c r="Q3337">
        <v>4.9400000000000004</v>
      </c>
      <c r="R3337" s="45">
        <f>VLOOKUP(H3337,'[1]CALCUL AS et AN'!$A$2:$AU$889,46,FALSE)</f>
        <v>4.9725000000000001</v>
      </c>
      <c r="S3337" s="48">
        <f>VLOOKUP(H3337,'[1]CALCUL AS et AN'!$A$2:$AU$889,47,FALSE)</f>
        <v>2.0700000000000003</v>
      </c>
      <c r="T3337">
        <v>4.9400000000000004</v>
      </c>
      <c r="U3337" s="45">
        <f t="shared" si="242"/>
        <v>4.9725000000000001</v>
      </c>
      <c r="V3337" s="48">
        <f t="shared" si="243"/>
        <v>2.0700000000000003</v>
      </c>
      <c r="W3337" t="s">
        <v>1361</v>
      </c>
      <c r="X3337" t="s">
        <v>937</v>
      </c>
    </row>
    <row r="3338" spans="1:24" outlineLevel="2">
      <c r="A3338" t="s">
        <v>2763</v>
      </c>
      <c r="B3338" s="73" t="str">
        <f t="shared" si="239"/>
        <v>0BG-EBARA</v>
      </c>
      <c r="D3338">
        <v>1</v>
      </c>
      <c r="E3338" t="s">
        <v>627</v>
      </c>
      <c r="F3338">
        <v>1.1000000000000001</v>
      </c>
      <c r="H3338" t="s">
        <v>626</v>
      </c>
      <c r="I3338">
        <v>1.1100000000000001</v>
      </c>
      <c r="J3338">
        <v>1</v>
      </c>
      <c r="K3338">
        <v>1.1100000000000001</v>
      </c>
      <c r="L3338" s="45">
        <f>VLOOKUP(H3338,'[1]CALCUL AS et AN'!$A$2:$AU$889,24,FALSE)</f>
        <v>1.1060000000000001</v>
      </c>
      <c r="M3338" s="48">
        <f>VLOOKUP(H3338,'[1]CALCUL AS et AN'!$A$2:$AU$889,28,FALSE)</f>
        <v>1.2170000000000001</v>
      </c>
      <c r="N3338">
        <v>1.1100000000000001</v>
      </c>
      <c r="O3338" s="45">
        <f t="shared" si="240"/>
        <v>1.1060000000000001</v>
      </c>
      <c r="P3338" s="48">
        <f t="shared" si="241"/>
        <v>1.2170000000000001</v>
      </c>
      <c r="Q3338">
        <v>1.27</v>
      </c>
      <c r="R3338" s="45">
        <f>VLOOKUP(H3338,'[1]CALCUL AS et AN'!$A$2:$AU$889,46,FALSE)</f>
        <v>1.3825000000000001</v>
      </c>
      <c r="S3338" s="48">
        <f>VLOOKUP(H3338,'[1]CALCUL AS et AN'!$A$2:$AU$889,47,FALSE)</f>
        <v>1.5212500000000002</v>
      </c>
      <c r="T3338">
        <v>1.27</v>
      </c>
      <c r="U3338" s="45">
        <f t="shared" si="242"/>
        <v>1.3825000000000001</v>
      </c>
      <c r="V3338" s="48">
        <f t="shared" si="243"/>
        <v>1.5212500000000002</v>
      </c>
      <c r="W3338" t="s">
        <v>1361</v>
      </c>
      <c r="X3338" t="s">
        <v>937</v>
      </c>
    </row>
    <row r="3339" spans="1:24" outlineLevel="2">
      <c r="A3339" t="s">
        <v>2763</v>
      </c>
      <c r="B3339" s="73" t="str">
        <f t="shared" si="239"/>
        <v>0BG-EBARA</v>
      </c>
      <c r="D3339">
        <v>1.35</v>
      </c>
      <c r="E3339" t="s">
        <v>2411</v>
      </c>
      <c r="F3339">
        <v>75</v>
      </c>
      <c r="H3339" t="s">
        <v>2410</v>
      </c>
      <c r="I3339">
        <v>50</v>
      </c>
      <c r="J3339">
        <v>1</v>
      </c>
      <c r="K3339">
        <v>50</v>
      </c>
      <c r="L3339" s="45">
        <f>VLOOKUP(H3339,'[1]CALCUL AS et AN'!$A$2:$AU$889,24,FALSE)</f>
        <v>50</v>
      </c>
      <c r="M3339" s="48">
        <f>VLOOKUP(H3339,'[1]CALCUL AS et AN'!$A$2:$AU$889,28,FALSE)</f>
        <v>50</v>
      </c>
      <c r="N3339">
        <v>67.5</v>
      </c>
      <c r="O3339" s="45">
        <f t="shared" si="240"/>
        <v>67.5</v>
      </c>
      <c r="P3339" s="48">
        <f t="shared" si="241"/>
        <v>67.5</v>
      </c>
      <c r="Q3339">
        <v>75</v>
      </c>
      <c r="R3339" s="45">
        <f>VLOOKUP(H3339,'[1]CALCUL AS et AN'!$A$2:$AU$889,46,FALSE)</f>
        <v>75</v>
      </c>
      <c r="S3339" s="48">
        <f>VLOOKUP(H3339,'[1]CALCUL AS et AN'!$A$2:$AU$889,47,FALSE)</f>
        <v>75</v>
      </c>
      <c r="T3339">
        <v>101.25</v>
      </c>
      <c r="U3339" s="45">
        <f t="shared" si="242"/>
        <v>101.25</v>
      </c>
      <c r="V3339" s="48">
        <f t="shared" si="243"/>
        <v>101.25</v>
      </c>
      <c r="W3339" t="s">
        <v>1361</v>
      </c>
      <c r="X3339" t="s">
        <v>951</v>
      </c>
    </row>
    <row r="3340" spans="1:24" outlineLevel="2">
      <c r="A3340" t="s">
        <v>2763</v>
      </c>
      <c r="B3340" s="73" t="str">
        <f t="shared" si="239"/>
        <v>0BG-EBARA</v>
      </c>
      <c r="D3340">
        <v>1</v>
      </c>
      <c r="E3340" t="s">
        <v>1502</v>
      </c>
      <c r="F3340">
        <v>83.19</v>
      </c>
      <c r="H3340" t="s">
        <v>1501</v>
      </c>
      <c r="I3340">
        <v>63.5</v>
      </c>
      <c r="J3340">
        <v>1</v>
      </c>
      <c r="K3340">
        <v>63.5</v>
      </c>
      <c r="L3340" s="45">
        <f>VLOOKUP(H3340,'[1]CALCUL AS et AN'!$A$2:$AU$889,24,FALSE)</f>
        <v>63.5</v>
      </c>
      <c r="M3340" s="48">
        <f>VLOOKUP(H3340,'[1]CALCUL AS et AN'!$A$2:$AU$889,28,FALSE)</f>
        <v>71</v>
      </c>
      <c r="N3340">
        <v>63.5</v>
      </c>
      <c r="O3340" s="45">
        <f t="shared" si="240"/>
        <v>63.5</v>
      </c>
      <c r="P3340" s="48">
        <f t="shared" si="241"/>
        <v>71</v>
      </c>
      <c r="Q3340">
        <v>83.19</v>
      </c>
      <c r="R3340" s="45">
        <f>VLOOKUP(H3340,'[1]CALCUL AS et AN'!$A$2:$AU$889,46,FALSE)</f>
        <v>84.454999999999998</v>
      </c>
      <c r="S3340" s="48">
        <f>VLOOKUP(H3340,'[1]CALCUL AS et AN'!$A$2:$AU$889,47,FALSE)</f>
        <v>94.43</v>
      </c>
      <c r="T3340">
        <v>83.19</v>
      </c>
      <c r="U3340" s="45">
        <f t="shared" si="242"/>
        <v>84.454999999999998</v>
      </c>
      <c r="V3340" s="48">
        <f t="shared" si="243"/>
        <v>94.43</v>
      </c>
      <c r="W3340" t="s">
        <v>1361</v>
      </c>
      <c r="X3340" t="s">
        <v>951</v>
      </c>
    </row>
    <row r="3341" spans="1:24" outlineLevel="2">
      <c r="A3341" t="s">
        <v>2763</v>
      </c>
      <c r="B3341" s="73" t="str">
        <f t="shared" si="239"/>
        <v>0BG-EBARA</v>
      </c>
      <c r="D3341">
        <v>1</v>
      </c>
      <c r="E3341" t="s">
        <v>1543</v>
      </c>
      <c r="F3341">
        <v>21.71</v>
      </c>
      <c r="H3341" t="s">
        <v>1542</v>
      </c>
      <c r="I3341">
        <v>17.73</v>
      </c>
      <c r="J3341">
        <v>1</v>
      </c>
      <c r="K3341">
        <v>17.73</v>
      </c>
      <c r="L3341" s="45">
        <f>VLOOKUP(H3341,'[1]CALCUL AS et AN'!$A$2:$AU$889,24,FALSE)</f>
        <v>17.73</v>
      </c>
      <c r="M3341" s="48">
        <f>VLOOKUP(H3341,'[1]CALCUL AS et AN'!$A$2:$AU$889,28,FALSE)</f>
        <v>17.73</v>
      </c>
      <c r="N3341">
        <v>17.73</v>
      </c>
      <c r="O3341" s="45">
        <f t="shared" si="240"/>
        <v>17.73</v>
      </c>
      <c r="P3341" s="48">
        <f t="shared" si="241"/>
        <v>17.73</v>
      </c>
      <c r="Q3341">
        <v>21.71</v>
      </c>
      <c r="R3341" s="45">
        <f>VLOOKUP(H3341,'[1]CALCUL AS et AN'!$A$2:$AU$889,46,FALSE)</f>
        <v>22.162500000000001</v>
      </c>
      <c r="S3341" s="48">
        <f>VLOOKUP(H3341,'[1]CALCUL AS et AN'!$A$2:$AU$889,47,FALSE)</f>
        <v>22.162500000000001</v>
      </c>
      <c r="T3341">
        <v>21.71</v>
      </c>
      <c r="U3341" s="45">
        <f t="shared" si="242"/>
        <v>22.162500000000001</v>
      </c>
      <c r="V3341" s="48">
        <f t="shared" si="243"/>
        <v>22.162500000000001</v>
      </c>
      <c r="W3341" t="s">
        <v>1361</v>
      </c>
      <c r="X3341" t="s">
        <v>951</v>
      </c>
    </row>
    <row r="3342" spans="1:24" outlineLevel="2">
      <c r="A3342" t="s">
        <v>2763</v>
      </c>
      <c r="B3342" s="73" t="str">
        <f t="shared" si="239"/>
        <v>0BG-EBARA</v>
      </c>
      <c r="D3342">
        <v>1</v>
      </c>
      <c r="E3342" t="s">
        <v>1540</v>
      </c>
      <c r="F3342">
        <v>18.489999999999998</v>
      </c>
      <c r="H3342" t="s">
        <v>1539</v>
      </c>
      <c r="I3342">
        <v>13.05</v>
      </c>
      <c r="J3342">
        <v>1</v>
      </c>
      <c r="K3342">
        <v>13.05</v>
      </c>
      <c r="L3342" s="45">
        <f>VLOOKUP(H3342,'[1]CALCUL AS et AN'!$A$2:$AU$889,24,FALSE)</f>
        <v>13.05</v>
      </c>
      <c r="M3342" s="48">
        <f>VLOOKUP(H3342,'[1]CALCUL AS et AN'!$A$2:$AU$889,28,FALSE)</f>
        <v>13.05</v>
      </c>
      <c r="N3342">
        <v>13.05</v>
      </c>
      <c r="O3342" s="45">
        <f t="shared" si="240"/>
        <v>13.05</v>
      </c>
      <c r="P3342" s="48">
        <f t="shared" si="241"/>
        <v>13.05</v>
      </c>
      <c r="Q3342">
        <v>18.489999999999998</v>
      </c>
      <c r="R3342" s="45">
        <f>VLOOKUP(H3342,'[1]CALCUL AS et AN'!$A$2:$AU$889,46,FALSE)</f>
        <v>19.575000000000003</v>
      </c>
      <c r="S3342" s="48">
        <f>VLOOKUP(H3342,'[1]CALCUL AS et AN'!$A$2:$AU$889,47,FALSE)</f>
        <v>19.575000000000003</v>
      </c>
      <c r="T3342">
        <v>18.489999999999998</v>
      </c>
      <c r="U3342" s="45">
        <f t="shared" si="242"/>
        <v>19.575000000000003</v>
      </c>
      <c r="V3342" s="48">
        <f t="shared" si="243"/>
        <v>19.575000000000003</v>
      </c>
      <c r="W3342" t="s">
        <v>1361</v>
      </c>
      <c r="X3342" t="s">
        <v>951</v>
      </c>
    </row>
    <row r="3343" spans="1:24" outlineLevel="2">
      <c r="A3343" t="s">
        <v>2763</v>
      </c>
      <c r="B3343" s="73" t="str">
        <f t="shared" si="239"/>
        <v>0BG-EBARA</v>
      </c>
      <c r="D3343">
        <v>1</v>
      </c>
      <c r="E3343" t="s">
        <v>1514</v>
      </c>
      <c r="F3343">
        <v>12.91</v>
      </c>
      <c r="H3343" t="s">
        <v>632</v>
      </c>
      <c r="I3343">
        <v>4.7300000000000004</v>
      </c>
      <c r="J3343">
        <v>0.33</v>
      </c>
      <c r="K3343">
        <v>14.333333333333334</v>
      </c>
      <c r="L3343" s="45">
        <f>VLOOKUP(H3343,'[1]CALCUL AS et AN'!$A$2:$AU$889,24,FALSE)</f>
        <v>4.7320000000000002</v>
      </c>
      <c r="M3343" s="48">
        <f>VLOOKUP(H3343,'[1]CALCUL AS et AN'!$A$2:$AU$889,28,FALSE)</f>
        <v>4.7779999999999996</v>
      </c>
      <c r="N3343">
        <v>14.333333333333334</v>
      </c>
      <c r="O3343" s="45">
        <f t="shared" si="240"/>
        <v>4.7320000000000002</v>
      </c>
      <c r="P3343" s="48">
        <f t="shared" si="241"/>
        <v>4.7779999999999996</v>
      </c>
      <c r="Q3343">
        <v>12.91</v>
      </c>
      <c r="R3343" s="45">
        <f>VLOOKUP(H3343,'[1]CALCUL AS et AN'!$A$2:$AU$889,46,FALSE)</f>
        <v>6.2935600000000003</v>
      </c>
      <c r="S3343" s="48">
        <f>VLOOKUP(H3343,'[1]CALCUL AS et AN'!$A$2:$AU$889,47,FALSE)</f>
        <v>6.3547399999999996</v>
      </c>
      <c r="T3343">
        <v>12.91</v>
      </c>
      <c r="U3343" s="45">
        <f t="shared" si="242"/>
        <v>6.2935600000000003</v>
      </c>
      <c r="V3343" s="48">
        <f t="shared" si="243"/>
        <v>6.3547399999999996</v>
      </c>
      <c r="W3343" t="s">
        <v>1361</v>
      </c>
      <c r="X3343" t="s">
        <v>937</v>
      </c>
    </row>
    <row r="3344" spans="1:24" outlineLevel="2">
      <c r="A3344" t="s">
        <v>2763</v>
      </c>
      <c r="B3344" s="73" t="str">
        <f t="shared" si="239"/>
        <v>0BG-EBARA</v>
      </c>
      <c r="D3344">
        <v>1</v>
      </c>
      <c r="E3344" t="s">
        <v>483</v>
      </c>
      <c r="F3344">
        <v>90.27</v>
      </c>
      <c r="H3344" t="s">
        <v>482</v>
      </c>
      <c r="I3344">
        <v>59</v>
      </c>
      <c r="J3344">
        <v>1</v>
      </c>
      <c r="K3344">
        <v>59</v>
      </c>
      <c r="L3344" s="45">
        <f>VLOOKUP(H3344,'[1]CALCUL AS et AN'!$A$2:$AU$889,24,FALSE)</f>
        <v>59</v>
      </c>
      <c r="M3344" s="48">
        <f>VLOOKUP(H3344,'[1]CALCUL AS et AN'!$A$2:$AU$889,28,FALSE)</f>
        <v>59</v>
      </c>
      <c r="N3344">
        <v>59</v>
      </c>
      <c r="O3344" s="45">
        <f t="shared" si="240"/>
        <v>59</v>
      </c>
      <c r="P3344" s="48">
        <f t="shared" si="241"/>
        <v>59</v>
      </c>
      <c r="Q3344">
        <v>90.27</v>
      </c>
      <c r="R3344" s="45">
        <f>VLOOKUP(H3344,'[1]CALCUL AS et AN'!$A$2:$AU$889,46,FALSE)</f>
        <v>88.5</v>
      </c>
      <c r="S3344" s="48">
        <f>VLOOKUP(H3344,'[1]CALCUL AS et AN'!$A$2:$AU$889,47,FALSE)</f>
        <v>88.5</v>
      </c>
      <c r="T3344">
        <v>90.27</v>
      </c>
      <c r="U3344" s="45">
        <f t="shared" si="242"/>
        <v>88.5</v>
      </c>
      <c r="V3344" s="48">
        <f t="shared" si="243"/>
        <v>88.5</v>
      </c>
      <c r="W3344" t="s">
        <v>1361</v>
      </c>
      <c r="X3344" t="s">
        <v>937</v>
      </c>
    </row>
    <row r="3345" spans="1:24" outlineLevel="2">
      <c r="A3345" t="s">
        <v>2763</v>
      </c>
      <c r="B3345" s="73" t="str">
        <f t="shared" si="239"/>
        <v>0BG-EBARA</v>
      </c>
      <c r="D3345">
        <v>1</v>
      </c>
      <c r="E3345" t="s">
        <v>1511</v>
      </c>
      <c r="F3345">
        <v>9.56</v>
      </c>
      <c r="H3345" t="s">
        <v>1510</v>
      </c>
      <c r="I3345">
        <v>8.09</v>
      </c>
      <c r="J3345">
        <v>1</v>
      </c>
      <c r="K3345">
        <v>8.09</v>
      </c>
      <c r="L3345" s="45">
        <f>VLOOKUP(H3345,'[1]CALCUL AS et AN'!$A$2:$AU$889,24,FALSE)</f>
        <v>8.0869999999999997</v>
      </c>
      <c r="M3345" s="48">
        <f>VLOOKUP(H3345,'[1]CALCUL AS et AN'!$A$2:$AU$889,28,FALSE)</f>
        <v>8.0869999999999997</v>
      </c>
      <c r="N3345">
        <v>8.09</v>
      </c>
      <c r="O3345" s="45">
        <f t="shared" si="240"/>
        <v>8.0869999999999997</v>
      </c>
      <c r="P3345" s="48">
        <f t="shared" si="241"/>
        <v>8.0869999999999997</v>
      </c>
      <c r="Q3345">
        <v>9.56</v>
      </c>
      <c r="R3345" s="45">
        <f>VLOOKUP(H3345,'[1]CALCUL AS et AN'!$A$2:$AU$889,46,FALSE)</f>
        <v>10.108750000000001</v>
      </c>
      <c r="S3345" s="48">
        <f>VLOOKUP(H3345,'[1]CALCUL AS et AN'!$A$2:$AU$889,47,FALSE)</f>
        <v>10.108750000000001</v>
      </c>
      <c r="T3345">
        <v>9.56</v>
      </c>
      <c r="U3345" s="45">
        <f t="shared" si="242"/>
        <v>10.108750000000001</v>
      </c>
      <c r="V3345" s="48">
        <f t="shared" si="243"/>
        <v>10.108750000000001</v>
      </c>
      <c r="W3345" t="s">
        <v>1361</v>
      </c>
      <c r="X3345" t="s">
        <v>951</v>
      </c>
    </row>
    <row r="3346" spans="1:24" outlineLevel="2">
      <c r="A3346" t="s">
        <v>2763</v>
      </c>
      <c r="B3346" s="73" t="str">
        <f t="shared" si="239"/>
        <v>0BG-EBARA</v>
      </c>
      <c r="D3346">
        <v>1</v>
      </c>
      <c r="E3346" t="s">
        <v>1520</v>
      </c>
      <c r="F3346">
        <v>9.64</v>
      </c>
      <c r="H3346" t="s">
        <v>1519</v>
      </c>
      <c r="I3346">
        <v>7.94</v>
      </c>
      <c r="J3346">
        <v>1</v>
      </c>
      <c r="K3346">
        <v>7.94</v>
      </c>
      <c r="L3346" s="45">
        <f>VLOOKUP(H3346,'[1]CALCUL AS et AN'!$A$2:$AU$889,24,FALSE)</f>
        <v>7.9420000000000002</v>
      </c>
      <c r="M3346" s="48">
        <f>VLOOKUP(H3346,'[1]CALCUL AS et AN'!$A$2:$AU$889,28,FALSE)</f>
        <v>7.9420000000000002</v>
      </c>
      <c r="N3346">
        <v>7.94</v>
      </c>
      <c r="O3346" s="45">
        <f t="shared" si="240"/>
        <v>7.9420000000000002</v>
      </c>
      <c r="P3346" s="48">
        <f t="shared" si="241"/>
        <v>7.9420000000000002</v>
      </c>
      <c r="Q3346">
        <v>9.64</v>
      </c>
      <c r="R3346" s="45">
        <f>VLOOKUP(H3346,'[1]CALCUL AS et AN'!$A$2:$AU$889,46,FALSE)</f>
        <v>9.9275000000000002</v>
      </c>
      <c r="S3346" s="48">
        <f>VLOOKUP(H3346,'[1]CALCUL AS et AN'!$A$2:$AU$889,47,FALSE)</f>
        <v>9.9275000000000002</v>
      </c>
      <c r="T3346">
        <v>9.64</v>
      </c>
      <c r="U3346" s="45">
        <f t="shared" si="242"/>
        <v>9.9275000000000002</v>
      </c>
      <c r="V3346" s="48">
        <f t="shared" si="243"/>
        <v>9.9275000000000002</v>
      </c>
      <c r="W3346" t="s">
        <v>1361</v>
      </c>
      <c r="X3346" t="s">
        <v>951</v>
      </c>
    </row>
    <row r="3347" spans="1:24" outlineLevel="2">
      <c r="A3347" t="s">
        <v>2763</v>
      </c>
      <c r="B3347" s="73" t="str">
        <f t="shared" ref="B3347:B3410" si="244">MID(A3347,7,100)</f>
        <v>0BG-EBARA</v>
      </c>
      <c r="D3347">
        <v>4</v>
      </c>
      <c r="E3347" t="s">
        <v>2363</v>
      </c>
      <c r="F3347">
        <v>1.9E-2</v>
      </c>
      <c r="H3347" t="s">
        <v>2362</v>
      </c>
      <c r="I3347">
        <v>0.13</v>
      </c>
      <c r="J3347">
        <v>1</v>
      </c>
      <c r="K3347">
        <v>0.13</v>
      </c>
      <c r="L3347" s="45">
        <f>VLOOKUP(H3347,'[1]CALCUL AS et AN'!$A$2:$AU$889,24,FALSE)</f>
        <v>0.12720000000000001</v>
      </c>
      <c r="M3347" s="48">
        <f>VLOOKUP(H3347,'[1]CALCUL AS et AN'!$A$2:$AU$889,28,FALSE)</f>
        <v>0.12720000000000001</v>
      </c>
      <c r="N3347">
        <v>0.52</v>
      </c>
      <c r="O3347" s="45">
        <f t="shared" si="240"/>
        <v>0.50880000000000003</v>
      </c>
      <c r="P3347" s="48">
        <f t="shared" si="241"/>
        <v>0.50880000000000003</v>
      </c>
      <c r="Q3347">
        <v>1.9E-2</v>
      </c>
      <c r="R3347" s="45">
        <f>VLOOKUP(H3347,'[1]CALCUL AS et AN'!$A$2:$AU$889,46,FALSE)</f>
        <v>0.19080000000000003</v>
      </c>
      <c r="S3347" s="48">
        <f>VLOOKUP(H3347,'[1]CALCUL AS et AN'!$A$2:$AU$889,47,FALSE)</f>
        <v>0.19080000000000003</v>
      </c>
      <c r="T3347">
        <v>7.5999999999999998E-2</v>
      </c>
      <c r="U3347" s="45">
        <f t="shared" si="242"/>
        <v>0.7632000000000001</v>
      </c>
      <c r="V3347" s="48">
        <f t="shared" si="243"/>
        <v>0.7632000000000001</v>
      </c>
      <c r="W3347" t="s">
        <v>1361</v>
      </c>
      <c r="X3347" t="s">
        <v>951</v>
      </c>
    </row>
    <row r="3348" spans="1:24" outlineLevel="2">
      <c r="A3348" t="s">
        <v>2763</v>
      </c>
      <c r="B3348" s="73" t="str">
        <f t="shared" si="244"/>
        <v>0BG-EBARA</v>
      </c>
      <c r="D3348">
        <v>4</v>
      </c>
      <c r="E3348" t="s">
        <v>2275</v>
      </c>
      <c r="F3348">
        <v>0.05</v>
      </c>
      <c r="H3348">
        <v>8535000618</v>
      </c>
      <c r="I3348">
        <v>3.0000000000000001E-3</v>
      </c>
      <c r="J3348">
        <v>1</v>
      </c>
      <c r="K3348">
        <v>3.0000000000000001E-3</v>
      </c>
      <c r="L3348" s="45">
        <f>VLOOKUP(H3348,'[1]CALCUL AS et AN'!$A$2:$AU$889,24,FALSE)</f>
        <v>3.04E-2</v>
      </c>
      <c r="M3348" s="48">
        <f>VLOOKUP(H3348,'[1]CALCUL AS et AN'!$A$2:$AU$889,28,FALSE)</f>
        <v>3.04E-2</v>
      </c>
      <c r="N3348">
        <v>1.2E-2</v>
      </c>
      <c r="O3348" s="45">
        <f t="shared" si="240"/>
        <v>0.1216</v>
      </c>
      <c r="P3348" s="48">
        <f t="shared" si="241"/>
        <v>0.1216</v>
      </c>
      <c r="Q3348">
        <v>0.05</v>
      </c>
      <c r="R3348" s="45">
        <f>VLOOKUP(H3348,'[1]CALCUL AS et AN'!$A$2:$AU$889,46,FALSE)</f>
        <v>5.3199999999999997E-2</v>
      </c>
      <c r="S3348" s="48">
        <f>VLOOKUP(H3348,'[1]CALCUL AS et AN'!$A$2:$AU$889,47,FALSE)</f>
        <v>5.3199999999999997E-2</v>
      </c>
      <c r="T3348">
        <v>0.2</v>
      </c>
      <c r="U3348" s="45">
        <f t="shared" si="242"/>
        <v>0.21279999999999999</v>
      </c>
      <c r="V3348" s="48">
        <f t="shared" si="243"/>
        <v>0.21279999999999999</v>
      </c>
      <c r="W3348" t="s">
        <v>1361</v>
      </c>
      <c r="X3348" t="s">
        <v>951</v>
      </c>
    </row>
    <row r="3349" spans="1:24" outlineLevel="2">
      <c r="A3349" t="s">
        <v>2763</v>
      </c>
      <c r="B3349" s="73" t="str">
        <f t="shared" si="244"/>
        <v>0BG-EBARA</v>
      </c>
      <c r="D3349">
        <v>4</v>
      </c>
      <c r="E3349" t="s">
        <v>2272</v>
      </c>
      <c r="F3349">
        <v>0.02</v>
      </c>
      <c r="H3349">
        <v>8434000618</v>
      </c>
      <c r="I3349">
        <v>8.3000000000000007</v>
      </c>
      <c r="J3349">
        <v>500</v>
      </c>
      <c r="K3349">
        <v>1.66E-2</v>
      </c>
      <c r="L3349" s="45">
        <f>VLOOKUP(H3349,'[1]CALCUL AS et AN'!$A$2:$AU$889,24,FALSE)</f>
        <v>1.66E-2</v>
      </c>
      <c r="M3349" s="48">
        <f>VLOOKUP(H3349,'[1]CALCUL AS et AN'!$A$2:$AU$889,28,FALSE)</f>
        <v>1.66E-2</v>
      </c>
      <c r="N3349">
        <v>6.6400000000000001E-2</v>
      </c>
      <c r="O3349" s="45">
        <f t="shared" si="240"/>
        <v>6.6400000000000001E-2</v>
      </c>
      <c r="P3349" s="48">
        <f t="shared" si="241"/>
        <v>6.6400000000000001E-2</v>
      </c>
      <c r="Q3349">
        <v>0.02</v>
      </c>
      <c r="R3349" s="45">
        <f>VLOOKUP(H3349,'[1]CALCUL AS et AN'!$A$2:$AU$889,46,FALSE)</f>
        <v>2.0750000000000001E-2</v>
      </c>
      <c r="S3349" s="48">
        <f>VLOOKUP(H3349,'[1]CALCUL AS et AN'!$A$2:$AU$889,47,FALSE)</f>
        <v>2.0750000000000001E-2</v>
      </c>
      <c r="T3349">
        <v>0.08</v>
      </c>
      <c r="U3349" s="45">
        <f t="shared" si="242"/>
        <v>8.3000000000000004E-2</v>
      </c>
      <c r="V3349" s="48">
        <f t="shared" si="243"/>
        <v>8.3000000000000004E-2</v>
      </c>
      <c r="W3349" t="s">
        <v>1361</v>
      </c>
      <c r="X3349" t="s">
        <v>951</v>
      </c>
    </row>
    <row r="3350" spans="1:24" outlineLevel="2">
      <c r="A3350" t="s">
        <v>2763</v>
      </c>
      <c r="B3350" s="73" t="str">
        <f t="shared" si="244"/>
        <v>0BG-EBARA</v>
      </c>
      <c r="D3350">
        <v>1</v>
      </c>
      <c r="E3350" t="s">
        <v>2044</v>
      </c>
      <c r="F3350">
        <v>1.57</v>
      </c>
      <c r="H3350">
        <v>9600000618</v>
      </c>
      <c r="I3350">
        <v>0.8</v>
      </c>
      <c r="J3350">
        <v>1</v>
      </c>
      <c r="K3350">
        <v>0.8</v>
      </c>
      <c r="L3350" s="45">
        <f>VLOOKUP(H3350,'[1]CALCUL AS et AN'!$A$2:$AU$889,24,FALSE)</f>
        <v>0.80289999999999995</v>
      </c>
      <c r="M3350" s="48">
        <f>VLOOKUP(H3350,'[1]CALCUL AS et AN'!$A$2:$AU$889,28,FALSE)</f>
        <v>0.80289999999999995</v>
      </c>
      <c r="N3350">
        <v>0.8</v>
      </c>
      <c r="O3350" s="45">
        <f t="shared" si="240"/>
        <v>0.80289999999999995</v>
      </c>
      <c r="P3350" s="48">
        <f t="shared" si="241"/>
        <v>0.80289999999999995</v>
      </c>
      <c r="Q3350">
        <v>1.57</v>
      </c>
      <c r="R3350" s="45">
        <f>VLOOKUP(H3350,'[1]CALCUL AS et AN'!$A$2:$AU$889,46,FALSE)</f>
        <v>1.6057999999999999</v>
      </c>
      <c r="S3350" s="48">
        <f>VLOOKUP(H3350,'[1]CALCUL AS et AN'!$A$2:$AU$889,47,FALSE)</f>
        <v>1.6057999999999999</v>
      </c>
      <c r="T3350">
        <v>1.57</v>
      </c>
      <c r="U3350" s="45">
        <f t="shared" si="242"/>
        <v>1.6057999999999999</v>
      </c>
      <c r="V3350" s="48">
        <f t="shared" si="243"/>
        <v>1.6057999999999999</v>
      </c>
      <c r="W3350" t="s">
        <v>1361</v>
      </c>
      <c r="X3350" t="s">
        <v>951</v>
      </c>
    </row>
    <row r="3351" spans="1:24" outlineLevel="2">
      <c r="A3351" t="s">
        <v>2763</v>
      </c>
      <c r="B3351" s="73" t="str">
        <f t="shared" si="244"/>
        <v>0BG-EBARA</v>
      </c>
      <c r="D3351">
        <v>1</v>
      </c>
      <c r="E3351" t="s">
        <v>1544</v>
      </c>
      <c r="F3351">
        <v>2.2400000000000002</v>
      </c>
      <c r="H3351">
        <v>101007</v>
      </c>
      <c r="I3351">
        <v>1.5</v>
      </c>
      <c r="J3351">
        <v>1</v>
      </c>
      <c r="K3351">
        <v>1.5</v>
      </c>
      <c r="L3351" s="45">
        <f>VLOOKUP(H3351,'[1]CALCUL AS et AN'!$A$2:$AU$889,24,FALSE)</f>
        <v>1.5</v>
      </c>
      <c r="M3351" s="48">
        <f>VLOOKUP(H3351,'[1]CALCUL AS et AN'!$A$2:$AU$889,28,FALSE)</f>
        <v>1.5</v>
      </c>
      <c r="N3351">
        <v>1.5</v>
      </c>
      <c r="O3351" s="45">
        <f t="shared" si="240"/>
        <v>1.5</v>
      </c>
      <c r="P3351" s="48">
        <f t="shared" si="241"/>
        <v>1.5</v>
      </c>
      <c r="Q3351">
        <v>2.2400000000000002</v>
      </c>
      <c r="R3351" s="45">
        <f>VLOOKUP(H3351,'[1]CALCUL AS et AN'!$A$2:$AU$889,46,FALSE)</f>
        <v>2.25</v>
      </c>
      <c r="S3351" s="48">
        <f>VLOOKUP(H3351,'[1]CALCUL AS et AN'!$A$2:$AU$889,47,FALSE)</f>
        <v>2.25</v>
      </c>
      <c r="T3351">
        <v>2.2400000000000002</v>
      </c>
      <c r="U3351" s="45">
        <f t="shared" si="242"/>
        <v>2.25</v>
      </c>
      <c r="V3351" s="48">
        <f t="shared" si="243"/>
        <v>2.25</v>
      </c>
      <c r="W3351" t="s">
        <v>1361</v>
      </c>
      <c r="X3351" t="s">
        <v>951</v>
      </c>
    </row>
    <row r="3352" spans="1:24" outlineLevel="2">
      <c r="A3352" t="s">
        <v>2763</v>
      </c>
      <c r="B3352" s="73" t="str">
        <f t="shared" si="244"/>
        <v>0BG-EBARA</v>
      </c>
      <c r="D3352">
        <v>1.5</v>
      </c>
      <c r="E3352" t="s">
        <v>1538</v>
      </c>
      <c r="F3352">
        <v>4.3499999999999996</v>
      </c>
      <c r="H3352" t="s">
        <v>1537</v>
      </c>
      <c r="I3352">
        <v>2.9</v>
      </c>
      <c r="J3352">
        <v>1</v>
      </c>
      <c r="K3352">
        <v>2.9</v>
      </c>
      <c r="L3352" s="45">
        <f>VLOOKUP(H3352,'[1]CALCUL AS et AN'!$A$2:$AU$889,24,FALSE)</f>
        <v>2.9</v>
      </c>
      <c r="M3352" s="48">
        <f>VLOOKUP(H3352,'[1]CALCUL AS et AN'!$A$2:$AU$889,28,FALSE)</f>
        <v>2.9</v>
      </c>
      <c r="N3352">
        <v>4.3499999999999996</v>
      </c>
      <c r="O3352" s="45">
        <f t="shared" si="240"/>
        <v>4.3499999999999996</v>
      </c>
      <c r="P3352" s="48">
        <f t="shared" si="241"/>
        <v>4.3499999999999996</v>
      </c>
      <c r="Q3352">
        <v>4.3499999999999996</v>
      </c>
      <c r="R3352" s="45">
        <f>VLOOKUP(H3352,'[1]CALCUL AS et AN'!$A$2:$AU$889,46,FALSE)</f>
        <v>4.3499999999999996</v>
      </c>
      <c r="S3352" s="48">
        <f>VLOOKUP(H3352,'[1]CALCUL AS et AN'!$A$2:$AU$889,47,FALSE)</f>
        <v>4.3499999999999996</v>
      </c>
      <c r="T3352">
        <v>6.5249999999999995</v>
      </c>
      <c r="U3352" s="45">
        <f t="shared" si="242"/>
        <v>6.5249999999999995</v>
      </c>
      <c r="V3352" s="48">
        <f t="shared" si="243"/>
        <v>6.5249999999999995</v>
      </c>
      <c r="W3352" t="s">
        <v>1361</v>
      </c>
      <c r="X3352" t="s">
        <v>951</v>
      </c>
    </row>
    <row r="3353" spans="1:24" outlineLevel="1">
      <c r="A3353" s="73" t="s">
        <v>3302</v>
      </c>
      <c r="B3353" s="73" t="str">
        <f t="shared" si="244"/>
        <v>SPR1900BG-EBARA</v>
      </c>
      <c r="N3353">
        <f>SUBTOTAL(9,N3325:N3352)</f>
        <v>492.03653333333335</v>
      </c>
      <c r="O3353" s="45">
        <f>SUBTOTAL(9,O3325:O3352)</f>
        <v>483.77390000000008</v>
      </c>
      <c r="P3353" s="48">
        <f>SUBTOTAL(9,P3325:P3352)</f>
        <v>489.41390000000013</v>
      </c>
      <c r="T3353">
        <f>SUBTOTAL(9,T3325:T3352)</f>
        <v>715.38300000000004</v>
      </c>
      <c r="U3353" s="45">
        <f>SUBTOTAL(9,U3325:U3352)</f>
        <v>705.26684999999998</v>
      </c>
      <c r="V3353" s="48">
        <f>SUBTOTAL(9,V3325:V3352)</f>
        <v>710.67665999999997</v>
      </c>
    </row>
    <row r="3354" spans="1:24" outlineLevel="2">
      <c r="A3354" t="s">
        <v>2760</v>
      </c>
      <c r="B3354" s="73" t="str">
        <f t="shared" si="244"/>
        <v>BG-EBARA</v>
      </c>
      <c r="D3354">
        <v>1</v>
      </c>
      <c r="E3354" t="s">
        <v>2467</v>
      </c>
      <c r="F3354">
        <v>0.90200000000000002</v>
      </c>
      <c r="H3354" t="s">
        <v>2466</v>
      </c>
      <c r="I3354">
        <v>0.6</v>
      </c>
      <c r="J3354">
        <v>1</v>
      </c>
      <c r="K3354">
        <v>0.6</v>
      </c>
      <c r="L3354" s="45">
        <f>VLOOKUP(H3354,'[1]CALCUL AS et AN'!$A$2:$AU$889,24,FALSE)</f>
        <v>0.60099999999999998</v>
      </c>
      <c r="M3354" s="48">
        <f>VLOOKUP(H3354,'[1]CALCUL AS et AN'!$A$2:$AU$889,28,FALSE)</f>
        <v>0.60099999999999998</v>
      </c>
      <c r="N3354">
        <v>0.6</v>
      </c>
      <c r="O3354" s="45">
        <f t="shared" si="240"/>
        <v>0.60099999999999998</v>
      </c>
      <c r="P3354" s="48">
        <f t="shared" si="241"/>
        <v>0.60099999999999998</v>
      </c>
      <c r="Q3354">
        <v>0.90200000000000002</v>
      </c>
      <c r="R3354" s="45">
        <f>VLOOKUP(H3354,'[1]CALCUL AS et AN'!$A$2:$AU$889,46,FALSE)</f>
        <v>0.90149999999999997</v>
      </c>
      <c r="S3354" s="48">
        <f>VLOOKUP(H3354,'[1]CALCUL AS et AN'!$A$2:$AU$889,47,FALSE)</f>
        <v>0.90149999999999997</v>
      </c>
      <c r="T3354">
        <v>0.90200000000000002</v>
      </c>
      <c r="U3354" s="45">
        <f t="shared" si="242"/>
        <v>0.90149999999999997</v>
      </c>
      <c r="V3354" s="48">
        <f t="shared" si="243"/>
        <v>0.90149999999999997</v>
      </c>
      <c r="W3354" t="s">
        <v>1361</v>
      </c>
      <c r="X3354" t="s">
        <v>951</v>
      </c>
    </row>
    <row r="3355" spans="1:24" outlineLevel="2">
      <c r="A3355" t="s">
        <v>2760</v>
      </c>
      <c r="B3355" s="73" t="str">
        <f t="shared" si="244"/>
        <v>BG-EBARA</v>
      </c>
      <c r="D3355">
        <v>1</v>
      </c>
      <c r="E3355" t="s">
        <v>2471</v>
      </c>
      <c r="F3355">
        <v>0.08</v>
      </c>
      <c r="H3355" t="s">
        <v>2470</v>
      </c>
      <c r="I3355">
        <v>7.0000000000000007E-2</v>
      </c>
      <c r="J3355">
        <v>1</v>
      </c>
      <c r="K3355">
        <v>7.0000000000000007E-2</v>
      </c>
      <c r="L3355" s="45">
        <f>VLOOKUP(H3355,'[1]CALCUL AS et AN'!$A$2:$AU$889,24,FALSE)</f>
        <v>7.1999999999999995E-2</v>
      </c>
      <c r="M3355" s="48">
        <f>VLOOKUP(H3355,'[1]CALCUL AS et AN'!$A$2:$AU$889,28,FALSE)</f>
        <v>7.1999999999999995E-2</v>
      </c>
      <c r="N3355">
        <v>7.0000000000000007E-2</v>
      </c>
      <c r="O3355" s="45">
        <f t="shared" si="240"/>
        <v>7.1999999999999995E-2</v>
      </c>
      <c r="P3355" s="48">
        <f t="shared" si="241"/>
        <v>7.1999999999999995E-2</v>
      </c>
      <c r="Q3355">
        <v>0.08</v>
      </c>
      <c r="R3355" s="45">
        <f>VLOOKUP(H3355,'[1]CALCUL AS et AN'!$A$2:$AU$889,46,FALSE)</f>
        <v>0.10799999999999998</v>
      </c>
      <c r="S3355" s="48">
        <f>VLOOKUP(H3355,'[1]CALCUL AS et AN'!$A$2:$AU$889,47,FALSE)</f>
        <v>0.10799999999999998</v>
      </c>
      <c r="T3355">
        <v>0.08</v>
      </c>
      <c r="U3355" s="45">
        <f t="shared" si="242"/>
        <v>0.10799999999999998</v>
      </c>
      <c r="V3355" s="48">
        <f t="shared" si="243"/>
        <v>0.10799999999999998</v>
      </c>
      <c r="W3355" t="s">
        <v>1361</v>
      </c>
      <c r="X3355" t="s">
        <v>951</v>
      </c>
    </row>
    <row r="3356" spans="1:24" outlineLevel="2">
      <c r="A3356" t="s">
        <v>2760</v>
      </c>
      <c r="B3356" s="73" t="str">
        <f t="shared" si="244"/>
        <v>BG-EBARA</v>
      </c>
      <c r="D3356">
        <v>6</v>
      </c>
      <c r="E3356" t="s">
        <v>2270</v>
      </c>
      <c r="F3356">
        <v>7.0000000000000007E-2</v>
      </c>
      <c r="H3356">
        <v>8412802518</v>
      </c>
      <c r="I3356">
        <v>7.08</v>
      </c>
      <c r="J3356">
        <v>100</v>
      </c>
      <c r="K3356">
        <v>7.0800000000000002E-2</v>
      </c>
      <c r="L3356" s="45">
        <f>VLOOKUP(H3356,'[1]CALCUL AS et AN'!$A$2:$AU$889,24,FALSE)</f>
        <v>7.0800000000000002E-2</v>
      </c>
      <c r="M3356" s="48">
        <f>VLOOKUP(H3356,'[1]CALCUL AS et AN'!$A$2:$AU$889,28,FALSE)</f>
        <v>7.0800000000000002E-2</v>
      </c>
      <c r="N3356">
        <v>0.42480000000000001</v>
      </c>
      <c r="O3356" s="45">
        <f t="shared" si="240"/>
        <v>0.42480000000000001</v>
      </c>
      <c r="P3356" s="48">
        <f t="shared" si="241"/>
        <v>0.42480000000000001</v>
      </c>
      <c r="Q3356">
        <v>7.0000000000000007E-2</v>
      </c>
      <c r="R3356" s="45">
        <f>VLOOKUP(H3356,'[1]CALCUL AS et AN'!$A$2:$AU$889,46,FALSE)</f>
        <v>8.8499999999999995E-2</v>
      </c>
      <c r="S3356" s="48">
        <f>VLOOKUP(H3356,'[1]CALCUL AS et AN'!$A$2:$AU$889,47,FALSE)</f>
        <v>8.8499999999999995E-2</v>
      </c>
      <c r="T3356">
        <v>0.42000000000000004</v>
      </c>
      <c r="U3356" s="45">
        <f t="shared" si="242"/>
        <v>0.53099999999999992</v>
      </c>
      <c r="V3356" s="48">
        <f t="shared" si="243"/>
        <v>0.53099999999999992</v>
      </c>
      <c r="W3356" t="s">
        <v>1361</v>
      </c>
      <c r="X3356" t="s">
        <v>951</v>
      </c>
    </row>
    <row r="3357" spans="1:24" outlineLevel="2">
      <c r="A3357" t="s">
        <v>2760</v>
      </c>
      <c r="B3357" s="73" t="str">
        <f t="shared" si="244"/>
        <v>BG-EBARA</v>
      </c>
      <c r="D3357">
        <v>2</v>
      </c>
      <c r="E3357" t="s">
        <v>2455</v>
      </c>
      <c r="F3357">
        <v>0.27400000000000002</v>
      </c>
      <c r="H3357" t="s">
        <v>2454</v>
      </c>
      <c r="I3357">
        <v>0.09</v>
      </c>
      <c r="J3357">
        <v>1</v>
      </c>
      <c r="K3357">
        <v>0.09</v>
      </c>
      <c r="L3357" s="45">
        <f>VLOOKUP(H3357,'[1]CALCUL AS et AN'!$A$2:$AU$889,24,FALSE)</f>
        <v>8.6599999999999996E-2</v>
      </c>
      <c r="M3357" s="48">
        <f>VLOOKUP(H3357,'[1]CALCUL AS et AN'!$A$2:$AU$889,28,FALSE)</f>
        <v>8.6599999999999996E-2</v>
      </c>
      <c r="N3357">
        <v>0.18</v>
      </c>
      <c r="O3357" s="45">
        <f t="shared" si="240"/>
        <v>0.17319999999999999</v>
      </c>
      <c r="P3357" s="48">
        <f t="shared" si="241"/>
        <v>0.17319999999999999</v>
      </c>
      <c r="Q3357">
        <v>0.27400000000000002</v>
      </c>
      <c r="R3357" s="45">
        <f>VLOOKUP(H3357,'[1]CALCUL AS et AN'!$A$2:$AU$889,46,FALSE)</f>
        <v>0.12989999999999999</v>
      </c>
      <c r="S3357" s="48">
        <f>VLOOKUP(H3357,'[1]CALCUL AS et AN'!$A$2:$AU$889,47,FALSE)</f>
        <v>0.12989999999999999</v>
      </c>
      <c r="T3357">
        <v>0.54800000000000004</v>
      </c>
      <c r="U3357" s="45">
        <f t="shared" si="242"/>
        <v>0.25979999999999998</v>
      </c>
      <c r="V3357" s="48">
        <f t="shared" si="243"/>
        <v>0.25979999999999998</v>
      </c>
      <c r="W3357" t="s">
        <v>1361</v>
      </c>
      <c r="X3357" t="s">
        <v>951</v>
      </c>
    </row>
    <row r="3358" spans="1:24" outlineLevel="2">
      <c r="A3358" t="s">
        <v>2760</v>
      </c>
      <c r="B3358" s="73" t="str">
        <f t="shared" si="244"/>
        <v>BG-EBARA</v>
      </c>
      <c r="D3358">
        <v>8</v>
      </c>
      <c r="E3358" t="s">
        <v>2274</v>
      </c>
      <c r="F3358">
        <v>0.05</v>
      </c>
      <c r="H3358">
        <v>8534000818</v>
      </c>
      <c r="I3358">
        <v>2.9000000000000001E-2</v>
      </c>
      <c r="J3358">
        <v>1</v>
      </c>
      <c r="K3358">
        <v>2.9000000000000001E-2</v>
      </c>
      <c r="L3358" s="45">
        <f>VLOOKUP(H3358,'[1]CALCUL AS et AN'!$A$2:$AU$889,24,FALSE)</f>
        <v>2.9399999999999999E-2</v>
      </c>
      <c r="M3358" s="48">
        <f>VLOOKUP(H3358,'[1]CALCUL AS et AN'!$A$2:$AU$889,28,FALSE)</f>
        <v>2.9399999999999999E-2</v>
      </c>
      <c r="N3358">
        <v>0.23200000000000001</v>
      </c>
      <c r="O3358" s="45">
        <f t="shared" si="240"/>
        <v>0.23519999999999999</v>
      </c>
      <c r="P3358" s="48">
        <f t="shared" si="241"/>
        <v>0.23519999999999999</v>
      </c>
      <c r="Q3358">
        <v>0.05</v>
      </c>
      <c r="R3358" s="45">
        <f>VLOOKUP(H3358,'[1]CALCUL AS et AN'!$A$2:$AU$889,46,FALSE)</f>
        <v>5.1449999999999996E-2</v>
      </c>
      <c r="S3358" s="48">
        <f>VLOOKUP(H3358,'[1]CALCUL AS et AN'!$A$2:$AU$889,47,FALSE)</f>
        <v>5.1449999999999996E-2</v>
      </c>
      <c r="T3358">
        <v>0.4</v>
      </c>
      <c r="U3358" s="45">
        <f t="shared" si="242"/>
        <v>0.41159999999999997</v>
      </c>
      <c r="V3358" s="48">
        <f t="shared" si="243"/>
        <v>0.41159999999999997</v>
      </c>
      <c r="W3358" t="s">
        <v>1361</v>
      </c>
      <c r="X3358" t="s">
        <v>951</v>
      </c>
    </row>
    <row r="3359" spans="1:24" outlineLevel="2">
      <c r="A3359" t="s">
        <v>2760</v>
      </c>
      <c r="B3359" s="73" t="str">
        <f t="shared" si="244"/>
        <v>BG-EBARA</v>
      </c>
      <c r="D3359">
        <v>1</v>
      </c>
      <c r="E3359" t="s">
        <v>2525</v>
      </c>
      <c r="F3359">
        <v>6.1349999999999998</v>
      </c>
      <c r="H3359" t="s">
        <v>2524</v>
      </c>
      <c r="I3359">
        <v>4.09</v>
      </c>
      <c r="J3359">
        <v>1</v>
      </c>
      <c r="K3359">
        <v>4.09</v>
      </c>
      <c r="L3359" s="45">
        <f>VLOOKUP(H3359,'[1]CALCUL AS et AN'!$A$2:$AU$889,24,FALSE)</f>
        <v>4.09</v>
      </c>
      <c r="M3359" s="48">
        <f>VLOOKUP(H3359,'[1]CALCUL AS et AN'!$A$2:$AU$889,28,FALSE)</f>
        <v>4.09</v>
      </c>
      <c r="N3359">
        <v>4.09</v>
      </c>
      <c r="O3359" s="45">
        <f t="shared" si="240"/>
        <v>4.09</v>
      </c>
      <c r="P3359" s="48">
        <f t="shared" si="241"/>
        <v>4.09</v>
      </c>
      <c r="Q3359">
        <v>6.1349999999999998</v>
      </c>
      <c r="R3359" s="45">
        <f>VLOOKUP(H3359,'[1]CALCUL AS et AN'!$A$2:$AU$889,46,FALSE)</f>
        <v>6.1349999999999998</v>
      </c>
      <c r="S3359" s="48">
        <f>VLOOKUP(H3359,'[1]CALCUL AS et AN'!$A$2:$AU$889,47,FALSE)</f>
        <v>6.1349999999999998</v>
      </c>
      <c r="T3359">
        <v>6.1349999999999998</v>
      </c>
      <c r="U3359" s="45">
        <f t="shared" si="242"/>
        <v>6.1349999999999998</v>
      </c>
      <c r="V3359" s="48">
        <f t="shared" si="243"/>
        <v>6.1349999999999998</v>
      </c>
      <c r="W3359" t="s">
        <v>1361</v>
      </c>
      <c r="X3359" t="s">
        <v>951</v>
      </c>
    </row>
    <row r="3360" spans="1:24" outlineLevel="2">
      <c r="A3360" t="s">
        <v>2760</v>
      </c>
      <c r="B3360" s="73" t="str">
        <f t="shared" si="244"/>
        <v>BG-EBARA</v>
      </c>
      <c r="D3360">
        <v>2</v>
      </c>
      <c r="E3360" t="s">
        <v>2450</v>
      </c>
      <c r="F3360">
        <v>0.1</v>
      </c>
      <c r="H3360" t="s">
        <v>2449</v>
      </c>
      <c r="I3360">
        <v>0.05</v>
      </c>
      <c r="J3360">
        <v>1</v>
      </c>
      <c r="K3360">
        <v>0.05</v>
      </c>
      <c r="L3360" s="45">
        <f>VLOOKUP(H3360,'[1]CALCUL AS et AN'!$A$2:$AU$889,24,FALSE)</f>
        <v>5.0999999999999997E-2</v>
      </c>
      <c r="M3360" s="48">
        <f>VLOOKUP(H3360,'[1]CALCUL AS et AN'!$A$2:$AU$889,28,FALSE)</f>
        <v>5.0999999999999997E-2</v>
      </c>
      <c r="N3360">
        <v>0.1</v>
      </c>
      <c r="O3360" s="45">
        <f t="shared" si="240"/>
        <v>0.10199999999999999</v>
      </c>
      <c r="P3360" s="48">
        <f t="shared" si="241"/>
        <v>0.10199999999999999</v>
      </c>
      <c r="Q3360">
        <v>0.2</v>
      </c>
      <c r="R3360" s="45">
        <f>VLOOKUP(H3360,'[1]CALCUL AS et AN'!$A$2:$AU$889,46,FALSE)</f>
        <v>0.10199999999999999</v>
      </c>
      <c r="S3360" s="48">
        <f>VLOOKUP(H3360,'[1]CALCUL AS et AN'!$A$2:$AU$889,47,FALSE)</f>
        <v>0.10199999999999999</v>
      </c>
      <c r="T3360">
        <v>0.4</v>
      </c>
      <c r="U3360" s="45">
        <f t="shared" si="242"/>
        <v>0.20399999999999999</v>
      </c>
      <c r="V3360" s="48">
        <f t="shared" si="243"/>
        <v>0.20399999999999999</v>
      </c>
      <c r="W3360" t="s">
        <v>1361</v>
      </c>
      <c r="X3360" t="s">
        <v>951</v>
      </c>
    </row>
    <row r="3361" spans="1:24" outlineLevel="2">
      <c r="A3361" t="s">
        <v>2760</v>
      </c>
      <c r="B3361" s="73" t="str">
        <f t="shared" si="244"/>
        <v>BG-EBARA</v>
      </c>
      <c r="D3361">
        <v>1</v>
      </c>
      <c r="E3361" t="s">
        <v>1673</v>
      </c>
      <c r="F3361">
        <v>39.22</v>
      </c>
      <c r="H3361">
        <v>1510064</v>
      </c>
      <c r="I3361">
        <v>24.96</v>
      </c>
      <c r="J3361">
        <v>1</v>
      </c>
      <c r="K3361">
        <v>24.96</v>
      </c>
      <c r="L3361" s="45">
        <f>VLOOKUP(H3361,'[1]CALCUL AS et AN'!$A$2:$AU$889,24,FALSE)</f>
        <v>24.954999999999998</v>
      </c>
      <c r="M3361" s="48">
        <f>VLOOKUP(H3361,'[1]CALCUL AS et AN'!$A$2:$AU$889,28,FALSE)</f>
        <v>24.954999999999998</v>
      </c>
      <c r="N3361">
        <v>24.96</v>
      </c>
      <c r="O3361" s="45">
        <f t="shared" si="240"/>
        <v>24.954999999999998</v>
      </c>
      <c r="P3361" s="48">
        <f t="shared" si="241"/>
        <v>24.954999999999998</v>
      </c>
      <c r="Q3361">
        <v>39.22</v>
      </c>
      <c r="R3361" s="45">
        <f>VLOOKUP(H3361,'[1]CALCUL AS et AN'!$A$2:$AU$889,46,FALSE)</f>
        <v>37.432499999999997</v>
      </c>
      <c r="S3361" s="48">
        <f>VLOOKUP(H3361,'[1]CALCUL AS et AN'!$A$2:$AU$889,47,FALSE)</f>
        <v>37.432499999999997</v>
      </c>
      <c r="T3361">
        <v>39.22</v>
      </c>
      <c r="U3361" s="45">
        <f t="shared" si="242"/>
        <v>37.432499999999997</v>
      </c>
      <c r="V3361" s="48">
        <f t="shared" si="243"/>
        <v>37.432499999999997</v>
      </c>
      <c r="W3361" t="s">
        <v>1361</v>
      </c>
      <c r="X3361" t="s">
        <v>951</v>
      </c>
    </row>
    <row r="3362" spans="1:24" outlineLevel="2">
      <c r="A3362" t="s">
        <v>2760</v>
      </c>
      <c r="B3362" s="73" t="str">
        <f t="shared" si="244"/>
        <v>BG-EBARA</v>
      </c>
      <c r="D3362">
        <v>1</v>
      </c>
      <c r="E3362" t="s">
        <v>1534</v>
      </c>
      <c r="F3362">
        <v>7.41</v>
      </c>
      <c r="H3362" t="s">
        <v>1533</v>
      </c>
      <c r="I3362">
        <v>5.99</v>
      </c>
      <c r="J3362">
        <v>1</v>
      </c>
      <c r="K3362">
        <v>5.99</v>
      </c>
      <c r="L3362" s="45">
        <f>VLOOKUP(H3362,'[1]CALCUL AS et AN'!$A$2:$AU$889,24,FALSE)</f>
        <v>5.99</v>
      </c>
      <c r="M3362" s="48">
        <f>VLOOKUP(H3362,'[1]CALCUL AS et AN'!$A$2:$AU$889,28,FALSE)</f>
        <v>5.99</v>
      </c>
      <c r="N3362">
        <v>5.99</v>
      </c>
      <c r="O3362" s="45">
        <f t="shared" si="240"/>
        <v>5.99</v>
      </c>
      <c r="P3362" s="48">
        <f t="shared" si="241"/>
        <v>5.99</v>
      </c>
      <c r="Q3362">
        <v>7.41</v>
      </c>
      <c r="R3362" s="45">
        <f>VLOOKUP(H3362,'[1]CALCUL AS et AN'!$A$2:$AU$889,46,FALSE)</f>
        <v>7.4875000000000007</v>
      </c>
      <c r="S3362" s="48">
        <f>VLOOKUP(H3362,'[1]CALCUL AS et AN'!$A$2:$AU$889,47,FALSE)</f>
        <v>7.4875000000000007</v>
      </c>
      <c r="T3362">
        <v>7.41</v>
      </c>
      <c r="U3362" s="45">
        <f t="shared" si="242"/>
        <v>7.4875000000000007</v>
      </c>
      <c r="V3362" s="48">
        <f t="shared" si="243"/>
        <v>7.4875000000000007</v>
      </c>
      <c r="W3362" t="s">
        <v>1361</v>
      </c>
      <c r="X3362" t="s">
        <v>951</v>
      </c>
    </row>
    <row r="3363" spans="1:24" outlineLevel="2">
      <c r="A3363" t="s">
        <v>2760</v>
      </c>
      <c r="B3363" s="73" t="str">
        <f t="shared" si="244"/>
        <v>BG-EBARA</v>
      </c>
      <c r="D3363">
        <v>1</v>
      </c>
      <c r="E3363" t="s">
        <v>2044</v>
      </c>
      <c r="F3363">
        <v>1.57</v>
      </c>
      <c r="H3363">
        <v>9600000618</v>
      </c>
      <c r="I3363">
        <v>0.8</v>
      </c>
      <c r="J3363">
        <v>1</v>
      </c>
      <c r="K3363">
        <v>0.8</v>
      </c>
      <c r="L3363" s="45">
        <f>VLOOKUP(H3363,'[1]CALCUL AS et AN'!$A$2:$AU$889,24,FALSE)</f>
        <v>0.80289999999999995</v>
      </c>
      <c r="M3363" s="48">
        <f>VLOOKUP(H3363,'[1]CALCUL AS et AN'!$A$2:$AU$889,28,FALSE)</f>
        <v>0.80289999999999995</v>
      </c>
      <c r="N3363">
        <v>0.8</v>
      </c>
      <c r="O3363" s="45">
        <f t="shared" si="240"/>
        <v>0.80289999999999995</v>
      </c>
      <c r="P3363" s="48">
        <f t="shared" si="241"/>
        <v>0.80289999999999995</v>
      </c>
      <c r="Q3363">
        <v>1.57</v>
      </c>
      <c r="R3363" s="45">
        <f>VLOOKUP(H3363,'[1]CALCUL AS et AN'!$A$2:$AU$889,46,FALSE)</f>
        <v>1.6057999999999999</v>
      </c>
      <c r="S3363" s="48">
        <f>VLOOKUP(H3363,'[1]CALCUL AS et AN'!$A$2:$AU$889,47,FALSE)</f>
        <v>1.6057999999999999</v>
      </c>
      <c r="T3363">
        <v>1.57</v>
      </c>
      <c r="U3363" s="45">
        <f t="shared" si="242"/>
        <v>1.6057999999999999</v>
      </c>
      <c r="V3363" s="48">
        <f t="shared" si="243"/>
        <v>1.6057999999999999</v>
      </c>
      <c r="W3363" t="s">
        <v>1361</v>
      </c>
      <c r="X3363" t="s">
        <v>951</v>
      </c>
    </row>
    <row r="3364" spans="1:24" outlineLevel="2">
      <c r="A3364" t="s">
        <v>2760</v>
      </c>
      <c r="B3364" s="73" t="str">
        <f t="shared" si="244"/>
        <v>BG-EBARA</v>
      </c>
      <c r="D3364">
        <v>1</v>
      </c>
      <c r="E3364" t="s">
        <v>1512</v>
      </c>
      <c r="F3364">
        <v>0.96</v>
      </c>
      <c r="H3364" t="s">
        <v>592</v>
      </c>
      <c r="I3364">
        <v>0.77</v>
      </c>
      <c r="J3364">
        <v>1</v>
      </c>
      <c r="K3364">
        <v>0.77</v>
      </c>
      <c r="L3364" s="45">
        <f>VLOOKUP(H3364,'[1]CALCUL AS et AN'!$A$2:$AU$889,24,FALSE)</f>
        <v>0.76900000000000002</v>
      </c>
      <c r="M3364" s="48">
        <f>VLOOKUP(H3364,'[1]CALCUL AS et AN'!$A$2:$AU$889,28,FALSE)</f>
        <v>0.84599999999999997</v>
      </c>
      <c r="N3364">
        <v>0.77</v>
      </c>
      <c r="O3364" s="45">
        <f t="shared" si="240"/>
        <v>0.76900000000000002</v>
      </c>
      <c r="P3364" s="48">
        <f t="shared" si="241"/>
        <v>0.84599999999999997</v>
      </c>
      <c r="Q3364">
        <v>0.96</v>
      </c>
      <c r="R3364" s="45">
        <f>VLOOKUP(H3364,'[1]CALCUL AS et AN'!$A$2:$AU$889,46,FALSE)</f>
        <v>0.96125000000000005</v>
      </c>
      <c r="S3364" s="48">
        <f>VLOOKUP(H3364,'[1]CALCUL AS et AN'!$A$2:$AU$889,47,FALSE)</f>
        <v>1.0574999999999999</v>
      </c>
      <c r="T3364">
        <v>0.96</v>
      </c>
      <c r="U3364" s="45">
        <f t="shared" si="242"/>
        <v>0.96125000000000005</v>
      </c>
      <c r="V3364" s="48">
        <f t="shared" si="243"/>
        <v>1.0574999999999999</v>
      </c>
      <c r="W3364" t="s">
        <v>1361</v>
      </c>
      <c r="X3364" t="s">
        <v>937</v>
      </c>
    </row>
    <row r="3365" spans="1:24" outlineLevel="2">
      <c r="A3365" t="s">
        <v>2760</v>
      </c>
      <c r="B3365" s="73" t="str">
        <f t="shared" si="244"/>
        <v>BG-EBARA</v>
      </c>
      <c r="D3365">
        <v>1</v>
      </c>
      <c r="E3365" t="s">
        <v>964</v>
      </c>
      <c r="F3365">
        <v>3.76</v>
      </c>
      <c r="H3365" t="s">
        <v>963</v>
      </c>
      <c r="I3365">
        <v>2.13</v>
      </c>
      <c r="J3365">
        <v>1</v>
      </c>
      <c r="K3365">
        <v>2.13</v>
      </c>
      <c r="L3365" s="45">
        <f>VLOOKUP(H3365,'[1]CALCUL AS et AN'!$A$2:$AU$889,24,FALSE)</f>
        <v>2.13</v>
      </c>
      <c r="M3365" s="48">
        <f>VLOOKUP(H3365,'[1]CALCUL AS et AN'!$A$2:$AU$889,28,FALSE)</f>
        <v>2.5049999999999999</v>
      </c>
      <c r="N3365">
        <v>2.13</v>
      </c>
      <c r="O3365" s="45">
        <f t="shared" si="240"/>
        <v>2.13</v>
      </c>
      <c r="P3365" s="48">
        <f t="shared" si="241"/>
        <v>2.5049999999999999</v>
      </c>
      <c r="Q3365">
        <v>3.76</v>
      </c>
      <c r="R3365" s="45">
        <f>VLOOKUP(H3365,'[1]CALCUL AS et AN'!$A$2:$AU$889,46,FALSE)</f>
        <v>4.26</v>
      </c>
      <c r="S3365" s="48">
        <f>VLOOKUP(H3365,'[1]CALCUL AS et AN'!$A$2:$AU$889,47,FALSE)</f>
        <v>5.01</v>
      </c>
      <c r="T3365">
        <v>3.76</v>
      </c>
      <c r="U3365" s="45">
        <f t="shared" si="242"/>
        <v>4.26</v>
      </c>
      <c r="V3365" s="48">
        <f t="shared" si="243"/>
        <v>5.01</v>
      </c>
      <c r="W3365" t="s">
        <v>1361</v>
      </c>
      <c r="X3365" t="s">
        <v>951</v>
      </c>
    </row>
    <row r="3366" spans="1:24" outlineLevel="2">
      <c r="A3366" t="s">
        <v>2760</v>
      </c>
      <c r="B3366" s="73" t="str">
        <f t="shared" si="244"/>
        <v>BG-EBARA</v>
      </c>
      <c r="D3366">
        <v>1</v>
      </c>
      <c r="E3366" t="s">
        <v>1998</v>
      </c>
      <c r="F3366">
        <v>213.44</v>
      </c>
      <c r="H3366" t="s">
        <v>1997</v>
      </c>
      <c r="I3366">
        <v>139.5</v>
      </c>
      <c r="J3366">
        <v>1</v>
      </c>
      <c r="K3366">
        <v>139.5</v>
      </c>
      <c r="L3366" s="45">
        <f>VLOOKUP(H3366,'[1]CALCUL AS et AN'!$A$2:$AU$889,24,FALSE)</f>
        <v>139.5</v>
      </c>
      <c r="M3366" s="48">
        <f>VLOOKUP(H3366,'[1]CALCUL AS et AN'!$A$2:$AU$889,28,FALSE)</f>
        <v>139.5</v>
      </c>
      <c r="N3366">
        <v>139.5</v>
      </c>
      <c r="O3366" s="45">
        <f t="shared" si="240"/>
        <v>139.5</v>
      </c>
      <c r="P3366" s="48">
        <f t="shared" si="241"/>
        <v>139.5</v>
      </c>
      <c r="Q3366">
        <v>213.44</v>
      </c>
      <c r="R3366" s="45">
        <f>VLOOKUP(H3366,'[1]CALCUL AS et AN'!$A$2:$AU$889,46,FALSE)</f>
        <v>209.25</v>
      </c>
      <c r="S3366" s="48">
        <f>VLOOKUP(H3366,'[1]CALCUL AS et AN'!$A$2:$AU$889,47,FALSE)</f>
        <v>209.25</v>
      </c>
      <c r="T3366">
        <v>213.44</v>
      </c>
      <c r="U3366" s="45">
        <f t="shared" si="242"/>
        <v>209.25</v>
      </c>
      <c r="V3366" s="48">
        <f t="shared" si="243"/>
        <v>209.25</v>
      </c>
      <c r="W3366" t="s">
        <v>1361</v>
      </c>
      <c r="X3366" t="s">
        <v>951</v>
      </c>
    </row>
    <row r="3367" spans="1:24" outlineLevel="2">
      <c r="A3367" t="s">
        <v>2760</v>
      </c>
      <c r="B3367" s="73" t="str">
        <f t="shared" si="244"/>
        <v>BG-EBARA</v>
      </c>
      <c r="D3367">
        <v>1</v>
      </c>
      <c r="E3367" t="s">
        <v>1528</v>
      </c>
      <c r="F3367">
        <v>0.77</v>
      </c>
      <c r="H3367" t="s">
        <v>1527</v>
      </c>
      <c r="I3367">
        <v>0.61</v>
      </c>
      <c r="J3367">
        <v>1</v>
      </c>
      <c r="K3367">
        <v>0.61</v>
      </c>
      <c r="L3367" s="45">
        <f>VLOOKUP(H3367,'[1]CALCUL AS et AN'!$A$2:$AU$889,24,FALSE)</f>
        <v>0.61299999999999999</v>
      </c>
      <c r="M3367" s="48">
        <f>VLOOKUP(H3367,'[1]CALCUL AS et AN'!$A$2:$AU$889,28,FALSE)</f>
        <v>0.67400000000000004</v>
      </c>
      <c r="N3367">
        <v>0.61</v>
      </c>
      <c r="O3367" s="45">
        <f t="shared" si="240"/>
        <v>0.61299999999999999</v>
      </c>
      <c r="P3367" s="48">
        <f t="shared" si="241"/>
        <v>0.67400000000000004</v>
      </c>
      <c r="Q3367">
        <v>0.77</v>
      </c>
      <c r="R3367" s="45">
        <f>VLOOKUP(H3367,'[1]CALCUL AS et AN'!$A$2:$AU$889,46,FALSE)</f>
        <v>0.81529000000000007</v>
      </c>
      <c r="S3367" s="48">
        <f>VLOOKUP(H3367,'[1]CALCUL AS et AN'!$A$2:$AU$889,47,FALSE)</f>
        <v>0.89642000000000011</v>
      </c>
      <c r="T3367">
        <v>0.77</v>
      </c>
      <c r="U3367" s="45">
        <f t="shared" si="242"/>
        <v>0.81529000000000007</v>
      </c>
      <c r="V3367" s="48">
        <f t="shared" si="243"/>
        <v>0.89642000000000011</v>
      </c>
      <c r="W3367" t="s">
        <v>1361</v>
      </c>
      <c r="X3367" t="s">
        <v>951</v>
      </c>
    </row>
    <row r="3368" spans="1:24" outlineLevel="2">
      <c r="A3368" t="s">
        <v>2760</v>
      </c>
      <c r="B3368" s="73" t="str">
        <f t="shared" si="244"/>
        <v>BG-EBARA</v>
      </c>
      <c r="D3368">
        <v>1</v>
      </c>
      <c r="E3368" t="s">
        <v>993</v>
      </c>
      <c r="F3368">
        <v>4.87</v>
      </c>
      <c r="H3368" t="s">
        <v>472</v>
      </c>
      <c r="I3368">
        <v>0.94</v>
      </c>
      <c r="J3368">
        <v>1</v>
      </c>
      <c r="K3368">
        <v>0.94</v>
      </c>
      <c r="L3368" s="45">
        <f>VLOOKUP(H3368,'[1]CALCUL AS et AN'!$A$2:$AU$889,24,FALSE)</f>
        <v>2.1800000000000002</v>
      </c>
      <c r="M3368" s="48">
        <f>VLOOKUP(H3368,'[1]CALCUL AS et AN'!$A$2:$AU$889,28,FALSE)</f>
        <v>0.94</v>
      </c>
      <c r="N3368">
        <v>0.94</v>
      </c>
      <c r="O3368" s="45">
        <f t="shared" si="240"/>
        <v>2.1800000000000002</v>
      </c>
      <c r="P3368" s="48">
        <f t="shared" si="241"/>
        <v>0.94</v>
      </c>
      <c r="Q3368">
        <v>4.87</v>
      </c>
      <c r="R3368" s="45">
        <f>VLOOKUP(H3368,'[1]CALCUL AS et AN'!$A$2:$AU$889,46,FALSE)</f>
        <v>4.9050000000000002</v>
      </c>
      <c r="S3368" s="48">
        <f>VLOOKUP(H3368,'[1]CALCUL AS et AN'!$A$2:$AU$889,47,FALSE)</f>
        <v>2.1149999999999998</v>
      </c>
      <c r="T3368">
        <v>4.87</v>
      </c>
      <c r="U3368" s="45">
        <f t="shared" si="242"/>
        <v>4.9050000000000002</v>
      </c>
      <c r="V3368" s="48">
        <f t="shared" si="243"/>
        <v>2.1149999999999998</v>
      </c>
      <c r="W3368" t="s">
        <v>1361</v>
      </c>
      <c r="X3368" t="s">
        <v>937</v>
      </c>
    </row>
    <row r="3369" spans="1:24" outlineLevel="2">
      <c r="A3369" t="s">
        <v>2760</v>
      </c>
      <c r="B3369" s="73" t="str">
        <f t="shared" si="244"/>
        <v>BG-EBARA</v>
      </c>
      <c r="D3369">
        <v>1</v>
      </c>
      <c r="E3369" t="s">
        <v>2937</v>
      </c>
      <c r="F3369">
        <v>4.9400000000000004</v>
      </c>
      <c r="H3369" t="s">
        <v>476</v>
      </c>
      <c r="I3369">
        <v>2.21</v>
      </c>
      <c r="J3369">
        <v>1</v>
      </c>
      <c r="K3369">
        <v>2.21</v>
      </c>
      <c r="L3369" s="45">
        <f>VLOOKUP(H3369,'[1]CALCUL AS et AN'!$A$2:$AU$889,24,FALSE)</f>
        <v>2.21</v>
      </c>
      <c r="M3369" s="48">
        <f>VLOOKUP(H3369,'[1]CALCUL AS et AN'!$A$2:$AU$889,28,FALSE)</f>
        <v>0.92</v>
      </c>
      <c r="N3369">
        <v>2.21</v>
      </c>
      <c r="O3369" s="45">
        <f t="shared" si="240"/>
        <v>2.21</v>
      </c>
      <c r="P3369" s="48">
        <f t="shared" si="241"/>
        <v>0.92</v>
      </c>
      <c r="Q3369">
        <v>4.9400000000000004</v>
      </c>
      <c r="R3369" s="45">
        <f>VLOOKUP(H3369,'[1]CALCUL AS et AN'!$A$2:$AU$889,46,FALSE)</f>
        <v>4.9725000000000001</v>
      </c>
      <c r="S3369" s="48">
        <f>VLOOKUP(H3369,'[1]CALCUL AS et AN'!$A$2:$AU$889,47,FALSE)</f>
        <v>2.0700000000000003</v>
      </c>
      <c r="T3369">
        <v>4.9400000000000004</v>
      </c>
      <c r="U3369" s="45">
        <f t="shared" si="242"/>
        <v>4.9725000000000001</v>
      </c>
      <c r="V3369" s="48">
        <f t="shared" si="243"/>
        <v>2.0700000000000003</v>
      </c>
      <c r="W3369" t="s">
        <v>1361</v>
      </c>
      <c r="X3369" t="s">
        <v>937</v>
      </c>
    </row>
    <row r="3370" spans="1:24" outlineLevel="2">
      <c r="A3370" t="s">
        <v>2760</v>
      </c>
      <c r="B3370" s="73" t="str">
        <f t="shared" si="244"/>
        <v>BG-EBARA</v>
      </c>
      <c r="D3370">
        <v>1</v>
      </c>
      <c r="E3370" t="s">
        <v>627</v>
      </c>
      <c r="F3370">
        <v>1.1000000000000001</v>
      </c>
      <c r="H3370" t="s">
        <v>626</v>
      </c>
      <c r="I3370">
        <v>1.1100000000000001</v>
      </c>
      <c r="J3370">
        <v>1</v>
      </c>
      <c r="K3370">
        <v>1.1100000000000001</v>
      </c>
      <c r="L3370" s="45">
        <f>VLOOKUP(H3370,'[1]CALCUL AS et AN'!$A$2:$AU$889,24,FALSE)</f>
        <v>1.1060000000000001</v>
      </c>
      <c r="M3370" s="48">
        <f>VLOOKUP(H3370,'[1]CALCUL AS et AN'!$A$2:$AU$889,28,FALSE)</f>
        <v>1.2170000000000001</v>
      </c>
      <c r="N3370">
        <v>1.1100000000000001</v>
      </c>
      <c r="O3370" s="45">
        <f t="shared" si="240"/>
        <v>1.1060000000000001</v>
      </c>
      <c r="P3370" s="48">
        <f t="shared" si="241"/>
        <v>1.2170000000000001</v>
      </c>
      <c r="Q3370">
        <v>1.27</v>
      </c>
      <c r="R3370" s="45">
        <f>VLOOKUP(H3370,'[1]CALCUL AS et AN'!$A$2:$AU$889,46,FALSE)</f>
        <v>1.3825000000000001</v>
      </c>
      <c r="S3370" s="48">
        <f>VLOOKUP(H3370,'[1]CALCUL AS et AN'!$A$2:$AU$889,47,FALSE)</f>
        <v>1.5212500000000002</v>
      </c>
      <c r="T3370">
        <v>1.27</v>
      </c>
      <c r="U3370" s="45">
        <f t="shared" si="242"/>
        <v>1.3825000000000001</v>
      </c>
      <c r="V3370" s="48">
        <f t="shared" si="243"/>
        <v>1.5212500000000002</v>
      </c>
      <c r="W3370" t="s">
        <v>1361</v>
      </c>
      <c r="X3370" t="s">
        <v>937</v>
      </c>
    </row>
    <row r="3371" spans="1:24" outlineLevel="2">
      <c r="A3371" t="s">
        <v>2760</v>
      </c>
      <c r="B3371" s="73" t="str">
        <f t="shared" si="244"/>
        <v>BG-EBARA</v>
      </c>
      <c r="D3371">
        <v>0.86</v>
      </c>
      <c r="E3371" t="s">
        <v>2411</v>
      </c>
      <c r="F3371">
        <v>75</v>
      </c>
      <c r="H3371" t="s">
        <v>2410</v>
      </c>
      <c r="I3371">
        <v>50</v>
      </c>
      <c r="J3371">
        <v>1</v>
      </c>
      <c r="K3371">
        <v>50</v>
      </c>
      <c r="L3371" s="45">
        <f>VLOOKUP(H3371,'[1]CALCUL AS et AN'!$A$2:$AU$889,24,FALSE)</f>
        <v>50</v>
      </c>
      <c r="M3371" s="48">
        <f>VLOOKUP(H3371,'[1]CALCUL AS et AN'!$A$2:$AU$889,28,FALSE)</f>
        <v>50</v>
      </c>
      <c r="N3371">
        <v>43</v>
      </c>
      <c r="O3371" s="45">
        <f t="shared" si="240"/>
        <v>43</v>
      </c>
      <c r="P3371" s="48">
        <f t="shared" si="241"/>
        <v>43</v>
      </c>
      <c r="Q3371">
        <v>75</v>
      </c>
      <c r="R3371" s="45">
        <f>VLOOKUP(H3371,'[1]CALCUL AS et AN'!$A$2:$AU$889,46,FALSE)</f>
        <v>75</v>
      </c>
      <c r="S3371" s="48">
        <f>VLOOKUP(H3371,'[1]CALCUL AS et AN'!$A$2:$AU$889,47,FALSE)</f>
        <v>75</v>
      </c>
      <c r="T3371">
        <v>64.5</v>
      </c>
      <c r="U3371" s="45">
        <f t="shared" si="242"/>
        <v>64.5</v>
      </c>
      <c r="V3371" s="48">
        <f t="shared" si="243"/>
        <v>64.5</v>
      </c>
      <c r="W3371" t="s">
        <v>1361</v>
      </c>
      <c r="X3371" t="s">
        <v>951</v>
      </c>
    </row>
    <row r="3372" spans="1:24" outlineLevel="2">
      <c r="A3372" t="s">
        <v>2760</v>
      </c>
      <c r="B3372" s="73" t="str">
        <f t="shared" si="244"/>
        <v>BG-EBARA</v>
      </c>
      <c r="D3372">
        <v>1</v>
      </c>
      <c r="E3372" t="s">
        <v>1502</v>
      </c>
      <c r="F3372">
        <v>83.19</v>
      </c>
      <c r="H3372" t="s">
        <v>1501</v>
      </c>
      <c r="I3372">
        <v>63.5</v>
      </c>
      <c r="J3372">
        <v>1</v>
      </c>
      <c r="K3372">
        <v>63.5</v>
      </c>
      <c r="L3372" s="45">
        <f>VLOOKUP(H3372,'[1]CALCUL AS et AN'!$A$2:$AU$889,24,FALSE)</f>
        <v>63.5</v>
      </c>
      <c r="M3372" s="48">
        <f>VLOOKUP(H3372,'[1]CALCUL AS et AN'!$A$2:$AU$889,28,FALSE)</f>
        <v>71</v>
      </c>
      <c r="N3372">
        <v>63.5</v>
      </c>
      <c r="O3372" s="45">
        <f t="shared" si="240"/>
        <v>63.5</v>
      </c>
      <c r="P3372" s="48">
        <f t="shared" si="241"/>
        <v>71</v>
      </c>
      <c r="Q3372">
        <v>83.19</v>
      </c>
      <c r="R3372" s="45">
        <f>VLOOKUP(H3372,'[1]CALCUL AS et AN'!$A$2:$AU$889,46,FALSE)</f>
        <v>84.454999999999998</v>
      </c>
      <c r="S3372" s="48">
        <f>VLOOKUP(H3372,'[1]CALCUL AS et AN'!$A$2:$AU$889,47,FALSE)</f>
        <v>94.43</v>
      </c>
      <c r="T3372">
        <v>83.19</v>
      </c>
      <c r="U3372" s="45">
        <f t="shared" si="242"/>
        <v>84.454999999999998</v>
      </c>
      <c r="V3372" s="48">
        <f t="shared" si="243"/>
        <v>94.43</v>
      </c>
      <c r="W3372" t="s">
        <v>1361</v>
      </c>
      <c r="X3372" t="s">
        <v>951</v>
      </c>
    </row>
    <row r="3373" spans="1:24" outlineLevel="2">
      <c r="A3373" t="s">
        <v>2760</v>
      </c>
      <c r="B3373" s="73" t="str">
        <f t="shared" si="244"/>
        <v>BG-EBARA</v>
      </c>
      <c r="D3373">
        <v>1</v>
      </c>
      <c r="E3373" t="s">
        <v>1543</v>
      </c>
      <c r="F3373">
        <v>21.71</v>
      </c>
      <c r="H3373" t="s">
        <v>1542</v>
      </c>
      <c r="I3373">
        <v>17.73</v>
      </c>
      <c r="J3373">
        <v>1</v>
      </c>
      <c r="K3373">
        <v>17.73</v>
      </c>
      <c r="L3373" s="45">
        <f>VLOOKUP(H3373,'[1]CALCUL AS et AN'!$A$2:$AU$889,24,FALSE)</f>
        <v>17.73</v>
      </c>
      <c r="M3373" s="48">
        <f>VLOOKUP(H3373,'[1]CALCUL AS et AN'!$A$2:$AU$889,28,FALSE)</f>
        <v>17.73</v>
      </c>
      <c r="N3373">
        <v>17.73</v>
      </c>
      <c r="O3373" s="45">
        <f t="shared" si="240"/>
        <v>17.73</v>
      </c>
      <c r="P3373" s="48">
        <f t="shared" si="241"/>
        <v>17.73</v>
      </c>
      <c r="Q3373">
        <v>21.71</v>
      </c>
      <c r="R3373" s="45">
        <f>VLOOKUP(H3373,'[1]CALCUL AS et AN'!$A$2:$AU$889,46,FALSE)</f>
        <v>22.162500000000001</v>
      </c>
      <c r="S3373" s="48">
        <f>VLOOKUP(H3373,'[1]CALCUL AS et AN'!$A$2:$AU$889,47,FALSE)</f>
        <v>22.162500000000001</v>
      </c>
      <c r="T3373">
        <v>21.71</v>
      </c>
      <c r="U3373" s="45">
        <f t="shared" si="242"/>
        <v>22.162500000000001</v>
      </c>
      <c r="V3373" s="48">
        <f t="shared" si="243"/>
        <v>22.162500000000001</v>
      </c>
      <c r="W3373" t="s">
        <v>1361</v>
      </c>
      <c r="X3373" t="s">
        <v>951</v>
      </c>
    </row>
    <row r="3374" spans="1:24" outlineLevel="2">
      <c r="A3374" t="s">
        <v>2760</v>
      </c>
      <c r="B3374" s="73" t="str">
        <f t="shared" si="244"/>
        <v>BG-EBARA</v>
      </c>
      <c r="D3374">
        <v>1</v>
      </c>
      <c r="E3374" t="s">
        <v>1984</v>
      </c>
      <c r="F3374">
        <v>19.91</v>
      </c>
      <c r="H3374" t="s">
        <v>1983</v>
      </c>
      <c r="I3374">
        <v>12.16</v>
      </c>
      <c r="J3374">
        <v>1</v>
      </c>
      <c r="K3374">
        <v>12.16</v>
      </c>
      <c r="L3374" s="45">
        <f>VLOOKUP(H3374,'[1]CALCUL AS et AN'!$A$2:$AU$889,24,FALSE)</f>
        <v>12.16</v>
      </c>
      <c r="M3374" s="48">
        <f>VLOOKUP(H3374,'[1]CALCUL AS et AN'!$A$2:$AU$889,28,FALSE)</f>
        <v>12.16</v>
      </c>
      <c r="N3374">
        <v>12.16</v>
      </c>
      <c r="O3374" s="45">
        <f t="shared" ref="O3374:O3418" si="245">D3374*L3374</f>
        <v>12.16</v>
      </c>
      <c r="P3374" s="48">
        <f t="shared" ref="P3374:P3418" si="246">D3374*M3374</f>
        <v>12.16</v>
      </c>
      <c r="Q3374">
        <v>19.91</v>
      </c>
      <c r="R3374" s="45">
        <f>VLOOKUP(H3374,'[1]CALCUL AS et AN'!$A$2:$AU$889,46,FALSE)</f>
        <v>21.28</v>
      </c>
      <c r="S3374" s="48">
        <f>VLOOKUP(H3374,'[1]CALCUL AS et AN'!$A$2:$AU$889,47,FALSE)</f>
        <v>21.28</v>
      </c>
      <c r="T3374">
        <v>19.91</v>
      </c>
      <c r="U3374" s="45">
        <f t="shared" ref="U3374:U3418" si="247">R3374*D3374</f>
        <v>21.28</v>
      </c>
      <c r="V3374" s="48">
        <f t="shared" ref="V3374:V3418" si="248">S3374*D3374</f>
        <v>21.28</v>
      </c>
      <c r="W3374" t="s">
        <v>1361</v>
      </c>
      <c r="X3374" t="s">
        <v>951</v>
      </c>
    </row>
    <row r="3375" spans="1:24" outlineLevel="2">
      <c r="A3375" t="s">
        <v>2760</v>
      </c>
      <c r="B3375" s="73" t="str">
        <f t="shared" si="244"/>
        <v>BG-EBARA</v>
      </c>
      <c r="D3375">
        <v>1</v>
      </c>
      <c r="E3375" t="s">
        <v>1511</v>
      </c>
      <c r="F3375">
        <v>9.56</v>
      </c>
      <c r="H3375" t="s">
        <v>1510</v>
      </c>
      <c r="I3375">
        <v>8.09</v>
      </c>
      <c r="J3375">
        <v>1</v>
      </c>
      <c r="K3375">
        <v>8.09</v>
      </c>
      <c r="L3375" s="45">
        <f>VLOOKUP(H3375,'[1]CALCUL AS et AN'!$A$2:$AU$889,24,FALSE)</f>
        <v>8.0869999999999997</v>
      </c>
      <c r="M3375" s="48">
        <f>VLOOKUP(H3375,'[1]CALCUL AS et AN'!$A$2:$AU$889,28,FALSE)</f>
        <v>8.0869999999999997</v>
      </c>
      <c r="N3375">
        <v>8.09</v>
      </c>
      <c r="O3375" s="45">
        <f t="shared" si="245"/>
        <v>8.0869999999999997</v>
      </c>
      <c r="P3375" s="48">
        <f t="shared" si="246"/>
        <v>8.0869999999999997</v>
      </c>
      <c r="Q3375">
        <v>9.56</v>
      </c>
      <c r="R3375" s="45">
        <f>VLOOKUP(H3375,'[1]CALCUL AS et AN'!$A$2:$AU$889,46,FALSE)</f>
        <v>10.108750000000001</v>
      </c>
      <c r="S3375" s="48">
        <f>VLOOKUP(H3375,'[1]CALCUL AS et AN'!$A$2:$AU$889,47,FALSE)</f>
        <v>10.108750000000001</v>
      </c>
      <c r="T3375">
        <v>9.56</v>
      </c>
      <c r="U3375" s="45">
        <f t="shared" si="247"/>
        <v>10.108750000000001</v>
      </c>
      <c r="V3375" s="48">
        <f t="shared" si="248"/>
        <v>10.108750000000001</v>
      </c>
      <c r="W3375" t="s">
        <v>1361</v>
      </c>
      <c r="X3375" t="s">
        <v>951</v>
      </c>
    </row>
    <row r="3376" spans="1:24" outlineLevel="2">
      <c r="A3376" t="s">
        <v>2760</v>
      </c>
      <c r="B3376" s="73" t="str">
        <f t="shared" si="244"/>
        <v>BG-EBARA</v>
      </c>
      <c r="D3376">
        <v>1</v>
      </c>
      <c r="E3376" t="s">
        <v>1520</v>
      </c>
      <c r="F3376">
        <v>9.64</v>
      </c>
      <c r="H3376" t="s">
        <v>1519</v>
      </c>
      <c r="I3376">
        <v>7.94</v>
      </c>
      <c r="J3376">
        <v>1</v>
      </c>
      <c r="K3376">
        <v>7.94</v>
      </c>
      <c r="L3376" s="45">
        <f>VLOOKUP(H3376,'[1]CALCUL AS et AN'!$A$2:$AU$889,24,FALSE)</f>
        <v>7.9420000000000002</v>
      </c>
      <c r="M3376" s="48">
        <f>VLOOKUP(H3376,'[1]CALCUL AS et AN'!$A$2:$AU$889,28,FALSE)</f>
        <v>7.9420000000000002</v>
      </c>
      <c r="N3376">
        <v>7.94</v>
      </c>
      <c r="O3376" s="45">
        <f t="shared" si="245"/>
        <v>7.9420000000000002</v>
      </c>
      <c r="P3376" s="48">
        <f t="shared" si="246"/>
        <v>7.9420000000000002</v>
      </c>
      <c r="Q3376">
        <v>9.64</v>
      </c>
      <c r="R3376" s="45">
        <f>VLOOKUP(H3376,'[1]CALCUL AS et AN'!$A$2:$AU$889,46,FALSE)</f>
        <v>9.9275000000000002</v>
      </c>
      <c r="S3376" s="48">
        <f>VLOOKUP(H3376,'[1]CALCUL AS et AN'!$A$2:$AU$889,47,FALSE)</f>
        <v>9.9275000000000002</v>
      </c>
      <c r="T3376">
        <v>9.64</v>
      </c>
      <c r="U3376" s="45">
        <f t="shared" si="247"/>
        <v>9.9275000000000002</v>
      </c>
      <c r="V3376" s="48">
        <f t="shared" si="248"/>
        <v>9.9275000000000002</v>
      </c>
      <c r="W3376" t="s">
        <v>1361</v>
      </c>
      <c r="X3376" t="s">
        <v>951</v>
      </c>
    </row>
    <row r="3377" spans="1:24" outlineLevel="2">
      <c r="A3377" t="s">
        <v>2760</v>
      </c>
      <c r="B3377" s="73" t="str">
        <f t="shared" si="244"/>
        <v>BG-EBARA</v>
      </c>
      <c r="D3377">
        <v>8</v>
      </c>
      <c r="E3377" t="s">
        <v>2273</v>
      </c>
      <c r="F3377">
        <v>0.04</v>
      </c>
      <c r="H3377">
        <v>8434000818</v>
      </c>
      <c r="I3377">
        <v>8.34</v>
      </c>
      <c r="J3377">
        <v>200</v>
      </c>
      <c r="K3377">
        <v>4.1700000000000001E-2</v>
      </c>
      <c r="L3377" s="45">
        <f>VLOOKUP(H3377,'[1]CALCUL AS et AN'!$A$2:$AU$889,24,FALSE)</f>
        <v>4.1700000000000001E-2</v>
      </c>
      <c r="M3377" s="48">
        <f>VLOOKUP(H3377,'[1]CALCUL AS et AN'!$A$2:$AU$889,28,FALSE)</f>
        <v>4.1700000000000001E-2</v>
      </c>
      <c r="N3377">
        <v>0.33360000000000001</v>
      </c>
      <c r="O3377" s="45">
        <f t="shared" si="245"/>
        <v>0.33360000000000001</v>
      </c>
      <c r="P3377" s="48">
        <f t="shared" si="246"/>
        <v>0.33360000000000001</v>
      </c>
      <c r="Q3377">
        <v>0.04</v>
      </c>
      <c r="R3377" s="45">
        <f>VLOOKUP(H3377,'[1]CALCUL AS et AN'!$A$2:$AU$889,46,FALSE)</f>
        <v>5.2125000000000005E-2</v>
      </c>
      <c r="S3377" s="48">
        <f>VLOOKUP(H3377,'[1]CALCUL AS et AN'!$A$2:$AU$889,47,FALSE)</f>
        <v>5.2125000000000005E-2</v>
      </c>
      <c r="T3377">
        <v>0.32</v>
      </c>
      <c r="U3377" s="45">
        <f t="shared" si="247"/>
        <v>0.41700000000000004</v>
      </c>
      <c r="V3377" s="48">
        <f t="shared" si="248"/>
        <v>0.41700000000000004</v>
      </c>
      <c r="W3377" t="s">
        <v>1361</v>
      </c>
      <c r="X3377" t="s">
        <v>951</v>
      </c>
    </row>
    <row r="3378" spans="1:24" outlineLevel="2">
      <c r="A3378" t="s">
        <v>2760</v>
      </c>
      <c r="B3378" s="73" t="str">
        <f t="shared" si="244"/>
        <v>BG-EBARA</v>
      </c>
      <c r="D3378">
        <v>1</v>
      </c>
      <c r="E3378" t="s">
        <v>2275</v>
      </c>
      <c r="F3378">
        <v>0.05</v>
      </c>
      <c r="H3378">
        <v>8535000618</v>
      </c>
      <c r="I3378">
        <v>3.0000000000000001E-3</v>
      </c>
      <c r="J3378">
        <v>1</v>
      </c>
      <c r="K3378">
        <v>3.0000000000000001E-3</v>
      </c>
      <c r="L3378" s="45">
        <f>VLOOKUP(H3378,'[1]CALCUL AS et AN'!$A$2:$AU$889,24,FALSE)</f>
        <v>3.04E-2</v>
      </c>
      <c r="M3378" s="48">
        <f>VLOOKUP(H3378,'[1]CALCUL AS et AN'!$A$2:$AU$889,28,FALSE)</f>
        <v>3.04E-2</v>
      </c>
      <c r="N3378">
        <v>3.0000000000000001E-3</v>
      </c>
      <c r="O3378" s="45">
        <f t="shared" si="245"/>
        <v>3.04E-2</v>
      </c>
      <c r="P3378" s="48">
        <f t="shared" si="246"/>
        <v>3.04E-2</v>
      </c>
      <c r="Q3378">
        <v>0.05</v>
      </c>
      <c r="R3378" s="45">
        <f>VLOOKUP(H3378,'[1]CALCUL AS et AN'!$A$2:$AU$889,46,FALSE)</f>
        <v>5.3199999999999997E-2</v>
      </c>
      <c r="S3378" s="48">
        <f>VLOOKUP(H3378,'[1]CALCUL AS et AN'!$A$2:$AU$889,47,FALSE)</f>
        <v>5.3199999999999997E-2</v>
      </c>
      <c r="T3378">
        <v>0.05</v>
      </c>
      <c r="U3378" s="45">
        <f t="shared" si="247"/>
        <v>5.3199999999999997E-2</v>
      </c>
      <c r="V3378" s="48">
        <f t="shared" si="248"/>
        <v>5.3199999999999997E-2</v>
      </c>
      <c r="W3378" t="s">
        <v>1361</v>
      </c>
      <c r="X3378" t="s">
        <v>951</v>
      </c>
    </row>
    <row r="3379" spans="1:24" outlineLevel="2">
      <c r="A3379" t="s">
        <v>2760</v>
      </c>
      <c r="B3379" s="73" t="str">
        <f t="shared" si="244"/>
        <v>BG-EBARA</v>
      </c>
      <c r="D3379">
        <v>2</v>
      </c>
      <c r="E3379" t="s">
        <v>2452</v>
      </c>
      <c r="F3379">
        <v>0.128</v>
      </c>
      <c r="H3379" t="s">
        <v>3104</v>
      </c>
      <c r="I3379">
        <v>0.21</v>
      </c>
      <c r="J3379">
        <v>1</v>
      </c>
      <c r="K3379">
        <v>0.21</v>
      </c>
      <c r="L3379" s="45">
        <f>VLOOKUP(H3379,'[1]CALCUL AS et AN'!$A$2:$AU$889,24,FALSE)</f>
        <v>0.2054</v>
      </c>
      <c r="M3379" s="48">
        <f>VLOOKUP(H3379,'[1]CALCUL AS et AN'!$A$2:$AU$889,28,FALSE)</f>
        <v>0.2054</v>
      </c>
      <c r="N3379">
        <v>0.42</v>
      </c>
      <c r="O3379" s="45">
        <f t="shared" si="245"/>
        <v>0.4108</v>
      </c>
      <c r="P3379" s="48">
        <f t="shared" si="246"/>
        <v>0.4108</v>
      </c>
      <c r="Q3379">
        <v>0.128</v>
      </c>
      <c r="R3379" s="45">
        <f>VLOOKUP(H3379,'[1]CALCUL AS et AN'!$A$2:$AU$889,46,FALSE)</f>
        <v>0</v>
      </c>
      <c r="S3379" s="48">
        <f>VLOOKUP(H3379,'[1]CALCUL AS et AN'!$A$2:$AU$889,47,FALSE)</f>
        <v>0</v>
      </c>
      <c r="T3379">
        <v>0.25600000000000001</v>
      </c>
      <c r="U3379" s="45">
        <f t="shared" si="247"/>
        <v>0</v>
      </c>
      <c r="V3379" s="48">
        <f t="shared" si="248"/>
        <v>0</v>
      </c>
      <c r="W3379" t="s">
        <v>1361</v>
      </c>
      <c r="X3379" t="s">
        <v>951</v>
      </c>
    </row>
    <row r="3380" spans="1:24" outlineLevel="2">
      <c r="A3380" t="s">
        <v>2760</v>
      </c>
      <c r="B3380" s="73" t="str">
        <f t="shared" si="244"/>
        <v>BG-EBARA</v>
      </c>
      <c r="D3380">
        <v>1</v>
      </c>
      <c r="E3380" t="s">
        <v>1544</v>
      </c>
      <c r="F3380">
        <v>2.2400000000000002</v>
      </c>
      <c r="H3380">
        <v>101007</v>
      </c>
      <c r="I3380">
        <v>1.5</v>
      </c>
      <c r="J3380">
        <v>1</v>
      </c>
      <c r="K3380">
        <v>1.5</v>
      </c>
      <c r="L3380" s="45">
        <f>VLOOKUP(H3380,'[1]CALCUL AS et AN'!$A$2:$AU$889,24,FALSE)</f>
        <v>1.5</v>
      </c>
      <c r="M3380" s="48">
        <f>VLOOKUP(H3380,'[1]CALCUL AS et AN'!$A$2:$AU$889,28,FALSE)</f>
        <v>1.5</v>
      </c>
      <c r="N3380">
        <v>1.5</v>
      </c>
      <c r="O3380" s="45">
        <f t="shared" si="245"/>
        <v>1.5</v>
      </c>
      <c r="P3380" s="48">
        <f t="shared" si="246"/>
        <v>1.5</v>
      </c>
      <c r="Q3380">
        <v>2.2400000000000002</v>
      </c>
      <c r="R3380" s="45">
        <f>VLOOKUP(H3380,'[1]CALCUL AS et AN'!$A$2:$AU$889,46,FALSE)</f>
        <v>2.25</v>
      </c>
      <c r="S3380" s="48">
        <f>VLOOKUP(H3380,'[1]CALCUL AS et AN'!$A$2:$AU$889,47,FALSE)</f>
        <v>2.25</v>
      </c>
      <c r="T3380">
        <v>2.2400000000000002</v>
      </c>
      <c r="U3380" s="45">
        <f t="shared" si="247"/>
        <v>2.25</v>
      </c>
      <c r="V3380" s="48">
        <f t="shared" si="248"/>
        <v>2.25</v>
      </c>
      <c r="W3380" t="s">
        <v>1361</v>
      </c>
      <c r="X3380" t="s">
        <v>951</v>
      </c>
    </row>
    <row r="3381" spans="1:24" outlineLevel="2">
      <c r="A3381" t="s">
        <v>2760</v>
      </c>
      <c r="B3381" s="73" t="str">
        <f t="shared" si="244"/>
        <v>BG-EBARA</v>
      </c>
      <c r="D3381">
        <v>1</v>
      </c>
      <c r="E3381" t="s">
        <v>1538</v>
      </c>
      <c r="F3381">
        <v>4.3499999999999996</v>
      </c>
      <c r="H3381" t="s">
        <v>1537</v>
      </c>
      <c r="I3381">
        <v>2.9</v>
      </c>
      <c r="J3381">
        <v>1</v>
      </c>
      <c r="K3381">
        <v>2.9</v>
      </c>
      <c r="L3381" s="45">
        <f>VLOOKUP(H3381,'[1]CALCUL AS et AN'!$A$2:$AU$889,24,FALSE)</f>
        <v>2.9</v>
      </c>
      <c r="M3381" s="48">
        <f>VLOOKUP(H3381,'[1]CALCUL AS et AN'!$A$2:$AU$889,28,FALSE)</f>
        <v>2.9</v>
      </c>
      <c r="N3381">
        <v>2.9</v>
      </c>
      <c r="O3381" s="45">
        <f t="shared" si="245"/>
        <v>2.9</v>
      </c>
      <c r="P3381" s="48">
        <f t="shared" si="246"/>
        <v>2.9</v>
      </c>
      <c r="Q3381">
        <v>4.3499999999999996</v>
      </c>
      <c r="R3381" s="45">
        <f>VLOOKUP(H3381,'[1]CALCUL AS et AN'!$A$2:$AU$889,46,FALSE)</f>
        <v>4.3499999999999996</v>
      </c>
      <c r="S3381" s="48">
        <f>VLOOKUP(H3381,'[1]CALCUL AS et AN'!$A$2:$AU$889,47,FALSE)</f>
        <v>4.3499999999999996</v>
      </c>
      <c r="T3381">
        <v>4.3499999999999996</v>
      </c>
      <c r="U3381" s="45">
        <f t="shared" si="247"/>
        <v>4.3499999999999996</v>
      </c>
      <c r="V3381" s="48">
        <f t="shared" si="248"/>
        <v>4.3499999999999996</v>
      </c>
      <c r="W3381" t="s">
        <v>1361</v>
      </c>
      <c r="X3381" t="s">
        <v>951</v>
      </c>
    </row>
    <row r="3382" spans="1:24" outlineLevel="1">
      <c r="A3382" s="73" t="s">
        <v>3303</v>
      </c>
      <c r="B3382" s="73" t="str">
        <f t="shared" si="244"/>
        <v>SPR900BG-EBARA</v>
      </c>
      <c r="N3382">
        <f>SUBTOTAL(9,N3354:N3381)</f>
        <v>342.29340000000002</v>
      </c>
      <c r="O3382" s="45">
        <f>SUBTOTAL(9,O3354:O3381)</f>
        <v>343.54790000000003</v>
      </c>
      <c r="P3382" s="48">
        <f>SUBTOTAL(9,P3354:P3381)</f>
        <v>349.14189999999996</v>
      </c>
      <c r="T3382">
        <f>SUBTOTAL(9,T3354:T3381)</f>
        <v>502.82099999999997</v>
      </c>
      <c r="U3382" s="45">
        <f>SUBTOTAL(9,U3354:U3381)</f>
        <v>501.12719000000004</v>
      </c>
      <c r="V3382" s="48">
        <f>SUBTOTAL(9,V3354:V3381)</f>
        <v>506.47582</v>
      </c>
    </row>
    <row r="3383" spans="1:24" outlineLevel="2">
      <c r="A3383" t="s">
        <v>2758</v>
      </c>
      <c r="B3383" s="73" t="str">
        <f t="shared" si="244"/>
        <v>-EBARA</v>
      </c>
      <c r="D3383">
        <v>1</v>
      </c>
      <c r="E3383" t="s">
        <v>2044</v>
      </c>
      <c r="F3383">
        <v>1.57</v>
      </c>
      <c r="H3383">
        <v>9600000618</v>
      </c>
      <c r="I3383">
        <v>0.8</v>
      </c>
      <c r="J3383">
        <v>1</v>
      </c>
      <c r="K3383">
        <v>0.8</v>
      </c>
      <c r="L3383" s="45">
        <f>VLOOKUP(H3383,'[1]CALCUL AS et AN'!$A$2:$AU$889,24,FALSE)</f>
        <v>0.80289999999999995</v>
      </c>
      <c r="M3383" s="48">
        <f>VLOOKUP(H3383,'[1]CALCUL AS et AN'!$A$2:$AU$889,28,FALSE)</f>
        <v>0.80289999999999995</v>
      </c>
      <c r="N3383">
        <v>0.8</v>
      </c>
      <c r="O3383" s="45">
        <f t="shared" si="245"/>
        <v>0.80289999999999995</v>
      </c>
      <c r="P3383" s="48">
        <f t="shared" si="246"/>
        <v>0.80289999999999995</v>
      </c>
      <c r="Q3383">
        <v>1.57</v>
      </c>
      <c r="R3383" s="45">
        <f>VLOOKUP(H3383,'[1]CALCUL AS et AN'!$A$2:$AU$889,46,FALSE)</f>
        <v>1.6057999999999999</v>
      </c>
      <c r="S3383" s="48">
        <f>VLOOKUP(H3383,'[1]CALCUL AS et AN'!$A$2:$AU$889,47,FALSE)</f>
        <v>1.6057999999999999</v>
      </c>
      <c r="T3383">
        <v>1.57</v>
      </c>
      <c r="U3383" s="45">
        <f t="shared" si="247"/>
        <v>1.6057999999999999</v>
      </c>
      <c r="V3383" s="48">
        <f t="shared" si="248"/>
        <v>1.6057999999999999</v>
      </c>
      <c r="W3383" t="s">
        <v>1361</v>
      </c>
      <c r="X3383" t="s">
        <v>951</v>
      </c>
    </row>
    <row r="3384" spans="1:24" outlineLevel="2">
      <c r="A3384" t="s">
        <v>2758</v>
      </c>
      <c r="B3384" s="73" t="str">
        <f t="shared" si="244"/>
        <v>-EBARA</v>
      </c>
      <c r="D3384">
        <v>1</v>
      </c>
      <c r="E3384" t="s">
        <v>627</v>
      </c>
      <c r="F3384">
        <v>1.1000000000000001</v>
      </c>
      <c r="H3384" t="s">
        <v>626</v>
      </c>
      <c r="I3384">
        <v>1.1100000000000001</v>
      </c>
      <c r="J3384">
        <v>1</v>
      </c>
      <c r="K3384">
        <v>1.1100000000000001</v>
      </c>
      <c r="L3384" s="45">
        <f>VLOOKUP(H3384,'[1]CALCUL AS et AN'!$A$2:$AU$889,24,FALSE)</f>
        <v>1.1060000000000001</v>
      </c>
      <c r="M3384" s="48">
        <f>VLOOKUP(H3384,'[1]CALCUL AS et AN'!$A$2:$AU$889,28,FALSE)</f>
        <v>1.2170000000000001</v>
      </c>
      <c r="N3384">
        <v>1.1100000000000001</v>
      </c>
      <c r="O3384" s="45">
        <f t="shared" si="245"/>
        <v>1.1060000000000001</v>
      </c>
      <c r="P3384" s="48">
        <f t="shared" si="246"/>
        <v>1.2170000000000001</v>
      </c>
      <c r="Q3384">
        <v>1.27</v>
      </c>
      <c r="R3384" s="45">
        <f>VLOOKUP(H3384,'[1]CALCUL AS et AN'!$A$2:$AU$889,46,FALSE)</f>
        <v>1.3825000000000001</v>
      </c>
      <c r="S3384" s="48">
        <f>VLOOKUP(H3384,'[1]CALCUL AS et AN'!$A$2:$AU$889,47,FALSE)</f>
        <v>1.5212500000000002</v>
      </c>
      <c r="T3384">
        <v>1.27</v>
      </c>
      <c r="U3384" s="45">
        <f t="shared" si="247"/>
        <v>1.3825000000000001</v>
      </c>
      <c r="V3384" s="48">
        <f t="shared" si="248"/>
        <v>1.5212500000000002</v>
      </c>
      <c r="W3384" t="s">
        <v>1361</v>
      </c>
      <c r="X3384" t="s">
        <v>937</v>
      </c>
    </row>
    <row r="3385" spans="1:24" outlineLevel="2">
      <c r="A3385" t="s">
        <v>2758</v>
      </c>
      <c r="B3385" s="73" t="str">
        <f t="shared" si="244"/>
        <v>-EBARA</v>
      </c>
      <c r="D3385">
        <v>1</v>
      </c>
      <c r="E3385" t="s">
        <v>1998</v>
      </c>
      <c r="F3385">
        <v>213.44</v>
      </c>
      <c r="H3385" t="s">
        <v>1997</v>
      </c>
      <c r="I3385">
        <v>139.5</v>
      </c>
      <c r="J3385">
        <v>1</v>
      </c>
      <c r="K3385">
        <v>139.5</v>
      </c>
      <c r="L3385" s="45">
        <f>VLOOKUP(H3385,'[1]CALCUL AS et AN'!$A$2:$AU$889,24,FALSE)</f>
        <v>139.5</v>
      </c>
      <c r="M3385" s="48">
        <f>VLOOKUP(H3385,'[1]CALCUL AS et AN'!$A$2:$AU$889,28,FALSE)</f>
        <v>139.5</v>
      </c>
      <c r="N3385">
        <v>139.5</v>
      </c>
      <c r="O3385" s="45">
        <f t="shared" si="245"/>
        <v>139.5</v>
      </c>
      <c r="P3385" s="48">
        <f t="shared" si="246"/>
        <v>139.5</v>
      </c>
      <c r="Q3385">
        <v>213.44</v>
      </c>
      <c r="R3385" s="45">
        <f>VLOOKUP(H3385,'[1]CALCUL AS et AN'!$A$2:$AU$889,46,FALSE)</f>
        <v>209.25</v>
      </c>
      <c r="S3385" s="48">
        <f>VLOOKUP(H3385,'[1]CALCUL AS et AN'!$A$2:$AU$889,47,FALSE)</f>
        <v>209.25</v>
      </c>
      <c r="T3385">
        <v>213.44</v>
      </c>
      <c r="U3385" s="45">
        <f t="shared" si="247"/>
        <v>209.25</v>
      </c>
      <c r="V3385" s="48">
        <f t="shared" si="248"/>
        <v>209.25</v>
      </c>
      <c r="W3385" t="s">
        <v>1361</v>
      </c>
      <c r="X3385" t="s">
        <v>951</v>
      </c>
    </row>
    <row r="3386" spans="1:24" outlineLevel="2">
      <c r="A3386" t="s">
        <v>2758</v>
      </c>
      <c r="B3386" s="73" t="str">
        <f t="shared" si="244"/>
        <v>-EBARA</v>
      </c>
      <c r="D3386">
        <v>1</v>
      </c>
      <c r="E3386" t="s">
        <v>2467</v>
      </c>
      <c r="F3386">
        <v>0.90200000000000002</v>
      </c>
      <c r="H3386" t="s">
        <v>2466</v>
      </c>
      <c r="I3386">
        <v>0.6</v>
      </c>
      <c r="J3386">
        <v>1</v>
      </c>
      <c r="K3386">
        <v>0.6</v>
      </c>
      <c r="L3386" s="45">
        <f>VLOOKUP(H3386,'[1]CALCUL AS et AN'!$A$2:$AU$889,24,FALSE)</f>
        <v>0.60099999999999998</v>
      </c>
      <c r="M3386" s="48">
        <f>VLOOKUP(H3386,'[1]CALCUL AS et AN'!$A$2:$AU$889,28,FALSE)</f>
        <v>0.60099999999999998</v>
      </c>
      <c r="N3386">
        <v>0.6</v>
      </c>
      <c r="O3386" s="45">
        <f t="shared" si="245"/>
        <v>0.60099999999999998</v>
      </c>
      <c r="P3386" s="48">
        <f t="shared" si="246"/>
        <v>0.60099999999999998</v>
      </c>
      <c r="Q3386">
        <v>0.90200000000000002</v>
      </c>
      <c r="R3386" s="45">
        <f>VLOOKUP(H3386,'[1]CALCUL AS et AN'!$A$2:$AU$889,46,FALSE)</f>
        <v>0.90149999999999997</v>
      </c>
      <c r="S3386" s="48">
        <f>VLOOKUP(H3386,'[1]CALCUL AS et AN'!$A$2:$AU$889,47,FALSE)</f>
        <v>0.90149999999999997</v>
      </c>
      <c r="T3386">
        <v>0.90200000000000002</v>
      </c>
      <c r="U3386" s="45">
        <f t="shared" si="247"/>
        <v>0.90149999999999997</v>
      </c>
      <c r="V3386" s="48">
        <f t="shared" si="248"/>
        <v>0.90149999999999997</v>
      </c>
      <c r="W3386" t="s">
        <v>1361</v>
      </c>
      <c r="X3386" t="s">
        <v>951</v>
      </c>
    </row>
    <row r="3387" spans="1:24" outlineLevel="2">
      <c r="A3387" t="s">
        <v>2758</v>
      </c>
      <c r="B3387" s="73" t="str">
        <f t="shared" si="244"/>
        <v>-EBARA</v>
      </c>
      <c r="D3387">
        <v>1</v>
      </c>
      <c r="E3387" t="s">
        <v>2471</v>
      </c>
      <c r="F3387">
        <v>0.08</v>
      </c>
      <c r="H3387" t="s">
        <v>2470</v>
      </c>
      <c r="I3387">
        <v>7.0000000000000007E-2</v>
      </c>
      <c r="J3387">
        <v>1</v>
      </c>
      <c r="K3387">
        <v>7.0000000000000007E-2</v>
      </c>
      <c r="L3387" s="45">
        <f>VLOOKUP(H3387,'[1]CALCUL AS et AN'!$A$2:$AU$889,24,FALSE)</f>
        <v>7.1999999999999995E-2</v>
      </c>
      <c r="M3387" s="48">
        <f>VLOOKUP(H3387,'[1]CALCUL AS et AN'!$A$2:$AU$889,28,FALSE)</f>
        <v>7.1999999999999995E-2</v>
      </c>
      <c r="N3387">
        <v>7.0000000000000007E-2</v>
      </c>
      <c r="O3387" s="45">
        <f t="shared" si="245"/>
        <v>7.1999999999999995E-2</v>
      </c>
      <c r="P3387" s="48">
        <f t="shared" si="246"/>
        <v>7.1999999999999995E-2</v>
      </c>
      <c r="Q3387">
        <v>0.08</v>
      </c>
      <c r="R3387" s="45">
        <f>VLOOKUP(H3387,'[1]CALCUL AS et AN'!$A$2:$AU$889,46,FALSE)</f>
        <v>0.10799999999999998</v>
      </c>
      <c r="S3387" s="48">
        <f>VLOOKUP(H3387,'[1]CALCUL AS et AN'!$A$2:$AU$889,47,FALSE)</f>
        <v>0.10799999999999998</v>
      </c>
      <c r="T3387">
        <v>0.08</v>
      </c>
      <c r="U3387" s="45">
        <f t="shared" si="247"/>
        <v>0.10799999999999998</v>
      </c>
      <c r="V3387" s="48">
        <f t="shared" si="248"/>
        <v>0.10799999999999998</v>
      </c>
      <c r="W3387" t="s">
        <v>1361</v>
      </c>
      <c r="X3387" t="s">
        <v>951</v>
      </c>
    </row>
    <row r="3388" spans="1:24" outlineLevel="2">
      <c r="A3388" t="s">
        <v>2758</v>
      </c>
      <c r="B3388" s="73" t="str">
        <f t="shared" si="244"/>
        <v>-EBARA</v>
      </c>
      <c r="D3388">
        <v>1</v>
      </c>
      <c r="E3388" t="s">
        <v>1514</v>
      </c>
      <c r="F3388">
        <v>12.91</v>
      </c>
      <c r="H3388" t="s">
        <v>632</v>
      </c>
      <c r="I3388">
        <v>4.7300000000000004</v>
      </c>
      <c r="J3388">
        <v>0.33</v>
      </c>
      <c r="K3388">
        <v>14.333333333333334</v>
      </c>
      <c r="L3388" s="45">
        <f>VLOOKUP(H3388,'[1]CALCUL AS et AN'!$A$2:$AU$889,24,FALSE)</f>
        <v>4.7320000000000002</v>
      </c>
      <c r="M3388" s="48">
        <f>VLOOKUP(H3388,'[1]CALCUL AS et AN'!$A$2:$AU$889,28,FALSE)</f>
        <v>4.7779999999999996</v>
      </c>
      <c r="N3388">
        <v>14.333333333333334</v>
      </c>
      <c r="O3388" s="45">
        <f t="shared" si="245"/>
        <v>4.7320000000000002</v>
      </c>
      <c r="P3388" s="48">
        <f t="shared" si="246"/>
        <v>4.7779999999999996</v>
      </c>
      <c r="Q3388">
        <v>12.91</v>
      </c>
      <c r="R3388" s="45">
        <f>VLOOKUP(H3388,'[1]CALCUL AS et AN'!$A$2:$AU$889,46,FALSE)</f>
        <v>6.2935600000000003</v>
      </c>
      <c r="S3388" s="48">
        <f>VLOOKUP(H3388,'[1]CALCUL AS et AN'!$A$2:$AU$889,47,FALSE)</f>
        <v>6.3547399999999996</v>
      </c>
      <c r="T3388">
        <v>12.91</v>
      </c>
      <c r="U3388" s="45">
        <f t="shared" si="247"/>
        <v>6.2935600000000003</v>
      </c>
      <c r="V3388" s="48">
        <f t="shared" si="248"/>
        <v>6.3547399999999996</v>
      </c>
      <c r="W3388" t="s">
        <v>1361</v>
      </c>
      <c r="X3388" t="s">
        <v>937</v>
      </c>
    </row>
    <row r="3389" spans="1:24" outlineLevel="2">
      <c r="A3389" t="s">
        <v>2758</v>
      </c>
      <c r="B3389" s="73" t="str">
        <f t="shared" si="244"/>
        <v>-EBARA</v>
      </c>
      <c r="D3389">
        <v>1</v>
      </c>
      <c r="E3389" t="s">
        <v>964</v>
      </c>
      <c r="F3389">
        <v>3.76</v>
      </c>
      <c r="H3389" t="s">
        <v>963</v>
      </c>
      <c r="I3389">
        <v>2.13</v>
      </c>
      <c r="J3389">
        <v>1</v>
      </c>
      <c r="K3389">
        <v>2.13</v>
      </c>
      <c r="L3389" s="45">
        <f>VLOOKUP(H3389,'[1]CALCUL AS et AN'!$A$2:$AU$889,24,FALSE)</f>
        <v>2.13</v>
      </c>
      <c r="M3389" s="48">
        <f>VLOOKUP(H3389,'[1]CALCUL AS et AN'!$A$2:$AU$889,28,FALSE)</f>
        <v>2.5049999999999999</v>
      </c>
      <c r="N3389">
        <v>2.13</v>
      </c>
      <c r="O3389" s="45">
        <f t="shared" si="245"/>
        <v>2.13</v>
      </c>
      <c r="P3389" s="48">
        <f t="shared" si="246"/>
        <v>2.5049999999999999</v>
      </c>
      <c r="Q3389">
        <v>3.76</v>
      </c>
      <c r="R3389" s="45">
        <f>VLOOKUP(H3389,'[1]CALCUL AS et AN'!$A$2:$AU$889,46,FALSE)</f>
        <v>4.26</v>
      </c>
      <c r="S3389" s="48">
        <f>VLOOKUP(H3389,'[1]CALCUL AS et AN'!$A$2:$AU$889,47,FALSE)</f>
        <v>5.01</v>
      </c>
      <c r="T3389">
        <v>3.76</v>
      </c>
      <c r="U3389" s="45">
        <f t="shared" si="247"/>
        <v>4.26</v>
      </c>
      <c r="V3389" s="48">
        <f t="shared" si="248"/>
        <v>5.01</v>
      </c>
      <c r="W3389" t="s">
        <v>1361</v>
      </c>
      <c r="X3389" t="s">
        <v>951</v>
      </c>
    </row>
    <row r="3390" spans="1:24" outlineLevel="2">
      <c r="A3390" t="s">
        <v>2758</v>
      </c>
      <c r="B3390" s="73" t="str">
        <f t="shared" si="244"/>
        <v>-EBARA</v>
      </c>
      <c r="D3390">
        <v>1</v>
      </c>
      <c r="E3390" t="s">
        <v>1512</v>
      </c>
      <c r="F3390">
        <v>0.96</v>
      </c>
      <c r="H3390" t="s">
        <v>592</v>
      </c>
      <c r="I3390">
        <v>0.77</v>
      </c>
      <c r="J3390">
        <v>1</v>
      </c>
      <c r="K3390">
        <v>0.77</v>
      </c>
      <c r="L3390" s="45">
        <f>VLOOKUP(H3390,'[1]CALCUL AS et AN'!$A$2:$AU$889,24,FALSE)</f>
        <v>0.76900000000000002</v>
      </c>
      <c r="M3390" s="48">
        <f>VLOOKUP(H3390,'[1]CALCUL AS et AN'!$A$2:$AU$889,28,FALSE)</f>
        <v>0.84599999999999997</v>
      </c>
      <c r="N3390">
        <v>0.77</v>
      </c>
      <c r="O3390" s="45">
        <f t="shared" si="245"/>
        <v>0.76900000000000002</v>
      </c>
      <c r="P3390" s="48">
        <f t="shared" si="246"/>
        <v>0.84599999999999997</v>
      </c>
      <c r="Q3390">
        <v>0.96</v>
      </c>
      <c r="R3390" s="45">
        <f>VLOOKUP(H3390,'[1]CALCUL AS et AN'!$A$2:$AU$889,46,FALSE)</f>
        <v>0.96125000000000005</v>
      </c>
      <c r="S3390" s="48">
        <f>VLOOKUP(H3390,'[1]CALCUL AS et AN'!$A$2:$AU$889,47,FALSE)</f>
        <v>1.0574999999999999</v>
      </c>
      <c r="T3390">
        <v>0.96</v>
      </c>
      <c r="U3390" s="45">
        <f t="shared" si="247"/>
        <v>0.96125000000000005</v>
      </c>
      <c r="V3390" s="48">
        <f t="shared" si="248"/>
        <v>1.0574999999999999</v>
      </c>
      <c r="W3390" t="s">
        <v>1361</v>
      </c>
      <c r="X3390" t="s">
        <v>937</v>
      </c>
    </row>
    <row r="3391" spans="1:24" outlineLevel="2">
      <c r="A3391" t="s">
        <v>2758</v>
      </c>
      <c r="B3391" s="73" t="str">
        <f t="shared" si="244"/>
        <v>-EBARA</v>
      </c>
      <c r="D3391">
        <v>1</v>
      </c>
      <c r="E3391" t="s">
        <v>1673</v>
      </c>
      <c r="F3391">
        <v>39.22</v>
      </c>
      <c r="H3391">
        <v>1510064</v>
      </c>
      <c r="I3391">
        <v>24.96</v>
      </c>
      <c r="J3391">
        <v>1</v>
      </c>
      <c r="K3391">
        <v>24.96</v>
      </c>
      <c r="L3391" s="45">
        <f>VLOOKUP(H3391,'[1]CALCUL AS et AN'!$A$2:$AU$889,24,FALSE)</f>
        <v>24.954999999999998</v>
      </c>
      <c r="M3391" s="48">
        <f>VLOOKUP(H3391,'[1]CALCUL AS et AN'!$A$2:$AU$889,28,FALSE)</f>
        <v>24.954999999999998</v>
      </c>
      <c r="N3391">
        <v>24.96</v>
      </c>
      <c r="O3391" s="45">
        <f t="shared" si="245"/>
        <v>24.954999999999998</v>
      </c>
      <c r="P3391" s="48">
        <f t="shared" si="246"/>
        <v>24.954999999999998</v>
      </c>
      <c r="Q3391">
        <v>39.22</v>
      </c>
      <c r="R3391" s="45">
        <f>VLOOKUP(H3391,'[1]CALCUL AS et AN'!$A$2:$AU$889,46,FALSE)</f>
        <v>37.432499999999997</v>
      </c>
      <c r="S3391" s="48">
        <f>VLOOKUP(H3391,'[1]CALCUL AS et AN'!$A$2:$AU$889,47,FALSE)</f>
        <v>37.432499999999997</v>
      </c>
      <c r="T3391">
        <v>39.22</v>
      </c>
      <c r="U3391" s="45">
        <f t="shared" si="247"/>
        <v>37.432499999999997</v>
      </c>
      <c r="V3391" s="48">
        <f t="shared" si="248"/>
        <v>37.432499999999997</v>
      </c>
      <c r="W3391" t="s">
        <v>1361</v>
      </c>
      <c r="X3391" t="s">
        <v>951</v>
      </c>
    </row>
    <row r="3392" spans="1:24" outlineLevel="2">
      <c r="A3392" t="s">
        <v>2758</v>
      </c>
      <c r="B3392" s="73" t="str">
        <f t="shared" si="244"/>
        <v>-EBARA</v>
      </c>
      <c r="D3392">
        <v>1</v>
      </c>
      <c r="E3392" t="s">
        <v>1511</v>
      </c>
      <c r="F3392">
        <v>9.56</v>
      </c>
      <c r="H3392" t="s">
        <v>1510</v>
      </c>
      <c r="I3392">
        <v>8.09</v>
      </c>
      <c r="J3392">
        <v>1</v>
      </c>
      <c r="K3392">
        <v>8.09</v>
      </c>
      <c r="L3392" s="45">
        <f>VLOOKUP(H3392,'[1]CALCUL AS et AN'!$A$2:$AU$889,24,FALSE)</f>
        <v>8.0869999999999997</v>
      </c>
      <c r="M3392" s="48">
        <f>VLOOKUP(H3392,'[1]CALCUL AS et AN'!$A$2:$AU$889,28,FALSE)</f>
        <v>8.0869999999999997</v>
      </c>
      <c r="N3392">
        <v>8.09</v>
      </c>
      <c r="O3392" s="45">
        <f t="shared" si="245"/>
        <v>8.0869999999999997</v>
      </c>
      <c r="P3392" s="48">
        <f t="shared" si="246"/>
        <v>8.0869999999999997</v>
      </c>
      <c r="Q3392">
        <v>9.56</v>
      </c>
      <c r="R3392" s="45">
        <f>VLOOKUP(H3392,'[1]CALCUL AS et AN'!$A$2:$AU$889,46,FALSE)</f>
        <v>10.108750000000001</v>
      </c>
      <c r="S3392" s="48">
        <f>VLOOKUP(H3392,'[1]CALCUL AS et AN'!$A$2:$AU$889,47,FALSE)</f>
        <v>10.108750000000001</v>
      </c>
      <c r="T3392">
        <v>9.56</v>
      </c>
      <c r="U3392" s="45">
        <f t="shared" si="247"/>
        <v>10.108750000000001</v>
      </c>
      <c r="V3392" s="48">
        <f t="shared" si="248"/>
        <v>10.108750000000001</v>
      </c>
      <c r="W3392" t="s">
        <v>1361</v>
      </c>
      <c r="X3392" t="s">
        <v>951</v>
      </c>
    </row>
    <row r="3393" spans="1:24" outlineLevel="2">
      <c r="A3393" t="s">
        <v>2758</v>
      </c>
      <c r="B3393" s="73" t="str">
        <f t="shared" si="244"/>
        <v>-EBARA</v>
      </c>
      <c r="D3393">
        <v>1</v>
      </c>
      <c r="E3393" t="s">
        <v>1520</v>
      </c>
      <c r="F3393">
        <v>9.64</v>
      </c>
      <c r="H3393" t="s">
        <v>1519</v>
      </c>
      <c r="I3393">
        <v>7.94</v>
      </c>
      <c r="J3393">
        <v>1</v>
      </c>
      <c r="K3393">
        <v>7.94</v>
      </c>
      <c r="L3393" s="45">
        <f>VLOOKUP(H3393,'[1]CALCUL AS et AN'!$A$2:$AU$889,24,FALSE)</f>
        <v>7.9420000000000002</v>
      </c>
      <c r="M3393" s="48">
        <f>VLOOKUP(H3393,'[1]CALCUL AS et AN'!$A$2:$AU$889,28,FALSE)</f>
        <v>7.9420000000000002</v>
      </c>
      <c r="N3393">
        <v>7.94</v>
      </c>
      <c r="O3393" s="45">
        <f t="shared" si="245"/>
        <v>7.9420000000000002</v>
      </c>
      <c r="P3393" s="48">
        <f t="shared" si="246"/>
        <v>7.9420000000000002</v>
      </c>
      <c r="Q3393">
        <v>9.64</v>
      </c>
      <c r="R3393" s="45">
        <f>VLOOKUP(H3393,'[1]CALCUL AS et AN'!$A$2:$AU$889,46,FALSE)</f>
        <v>9.9275000000000002</v>
      </c>
      <c r="S3393" s="48">
        <f>VLOOKUP(H3393,'[1]CALCUL AS et AN'!$A$2:$AU$889,47,FALSE)</f>
        <v>9.9275000000000002</v>
      </c>
      <c r="T3393">
        <v>9.64</v>
      </c>
      <c r="U3393" s="45">
        <f t="shared" si="247"/>
        <v>9.9275000000000002</v>
      </c>
      <c r="V3393" s="48">
        <f t="shared" si="248"/>
        <v>9.9275000000000002</v>
      </c>
      <c r="W3393" t="s">
        <v>1361</v>
      </c>
      <c r="X3393" t="s">
        <v>951</v>
      </c>
    </row>
    <row r="3394" spans="1:24" outlineLevel="2">
      <c r="A3394" t="s">
        <v>2758</v>
      </c>
      <c r="B3394" s="73" t="str">
        <f t="shared" si="244"/>
        <v>-EBARA</v>
      </c>
      <c r="D3394">
        <v>1</v>
      </c>
      <c r="E3394" t="s">
        <v>1528</v>
      </c>
      <c r="F3394">
        <v>0.77</v>
      </c>
      <c r="H3394" t="s">
        <v>1527</v>
      </c>
      <c r="I3394">
        <v>0.61</v>
      </c>
      <c r="J3394">
        <v>1</v>
      </c>
      <c r="K3394">
        <v>0.61</v>
      </c>
      <c r="L3394" s="45">
        <f>VLOOKUP(H3394,'[1]CALCUL AS et AN'!$A$2:$AU$889,24,FALSE)</f>
        <v>0.61299999999999999</v>
      </c>
      <c r="M3394" s="48">
        <f>VLOOKUP(H3394,'[1]CALCUL AS et AN'!$A$2:$AU$889,28,FALSE)</f>
        <v>0.67400000000000004</v>
      </c>
      <c r="N3394">
        <v>0.61</v>
      </c>
      <c r="O3394" s="45">
        <f t="shared" si="245"/>
        <v>0.61299999999999999</v>
      </c>
      <c r="P3394" s="48">
        <f t="shared" si="246"/>
        <v>0.67400000000000004</v>
      </c>
      <c r="Q3394">
        <v>0.77</v>
      </c>
      <c r="R3394" s="45">
        <f>VLOOKUP(H3394,'[1]CALCUL AS et AN'!$A$2:$AU$889,46,FALSE)</f>
        <v>0.81529000000000007</v>
      </c>
      <c r="S3394" s="48">
        <f>VLOOKUP(H3394,'[1]CALCUL AS et AN'!$A$2:$AU$889,47,FALSE)</f>
        <v>0.89642000000000011</v>
      </c>
      <c r="T3394">
        <v>0.77</v>
      </c>
      <c r="U3394" s="45">
        <f t="shared" si="247"/>
        <v>0.81529000000000007</v>
      </c>
      <c r="V3394" s="48">
        <f t="shared" si="248"/>
        <v>0.89642000000000011</v>
      </c>
      <c r="W3394" t="s">
        <v>1361</v>
      </c>
      <c r="X3394" t="s">
        <v>951</v>
      </c>
    </row>
    <row r="3395" spans="1:24" outlineLevel="2">
      <c r="A3395" t="s">
        <v>2758</v>
      </c>
      <c r="B3395" s="73" t="str">
        <f t="shared" si="244"/>
        <v>-EBARA</v>
      </c>
      <c r="D3395">
        <v>1</v>
      </c>
      <c r="E3395" t="s">
        <v>993</v>
      </c>
      <c r="F3395">
        <v>4.87</v>
      </c>
      <c r="H3395" t="s">
        <v>472</v>
      </c>
      <c r="I3395">
        <v>0.94</v>
      </c>
      <c r="J3395">
        <v>1</v>
      </c>
      <c r="K3395">
        <v>0.94</v>
      </c>
      <c r="L3395" s="45">
        <f>VLOOKUP(H3395,'[1]CALCUL AS et AN'!$A$2:$AU$889,24,FALSE)</f>
        <v>2.1800000000000002</v>
      </c>
      <c r="M3395" s="48">
        <f>VLOOKUP(H3395,'[1]CALCUL AS et AN'!$A$2:$AU$889,28,FALSE)</f>
        <v>0.94</v>
      </c>
      <c r="N3395">
        <v>0.94</v>
      </c>
      <c r="O3395" s="45">
        <f t="shared" si="245"/>
        <v>2.1800000000000002</v>
      </c>
      <c r="P3395" s="48">
        <f t="shared" si="246"/>
        <v>0.94</v>
      </c>
      <c r="Q3395">
        <v>4.87</v>
      </c>
      <c r="R3395" s="45">
        <f>VLOOKUP(H3395,'[1]CALCUL AS et AN'!$A$2:$AU$889,46,FALSE)</f>
        <v>4.9050000000000002</v>
      </c>
      <c r="S3395" s="48">
        <f>VLOOKUP(H3395,'[1]CALCUL AS et AN'!$A$2:$AU$889,47,FALSE)</f>
        <v>2.1149999999999998</v>
      </c>
      <c r="T3395">
        <v>4.87</v>
      </c>
      <c r="U3395" s="45">
        <f t="shared" si="247"/>
        <v>4.9050000000000002</v>
      </c>
      <c r="V3395" s="48">
        <f t="shared" si="248"/>
        <v>2.1149999999999998</v>
      </c>
      <c r="W3395" t="s">
        <v>1361</v>
      </c>
      <c r="X3395" t="s">
        <v>937</v>
      </c>
    </row>
    <row r="3396" spans="1:24" outlineLevel="2">
      <c r="A3396" t="s">
        <v>2758</v>
      </c>
      <c r="B3396" s="73" t="str">
        <f t="shared" si="244"/>
        <v>-EBARA</v>
      </c>
      <c r="D3396">
        <v>1</v>
      </c>
      <c r="E3396" t="s">
        <v>2937</v>
      </c>
      <c r="F3396">
        <v>4.9400000000000004</v>
      </c>
      <c r="H3396" t="s">
        <v>476</v>
      </c>
      <c r="I3396">
        <v>2.21</v>
      </c>
      <c r="J3396">
        <v>1</v>
      </c>
      <c r="K3396">
        <v>2.21</v>
      </c>
      <c r="L3396" s="45">
        <f>VLOOKUP(H3396,'[1]CALCUL AS et AN'!$A$2:$AU$889,24,FALSE)</f>
        <v>2.21</v>
      </c>
      <c r="M3396" s="48">
        <f>VLOOKUP(H3396,'[1]CALCUL AS et AN'!$A$2:$AU$889,28,FALSE)</f>
        <v>0.92</v>
      </c>
      <c r="N3396">
        <v>2.21</v>
      </c>
      <c r="O3396" s="45">
        <f t="shared" si="245"/>
        <v>2.21</v>
      </c>
      <c r="P3396" s="48">
        <f t="shared" si="246"/>
        <v>0.92</v>
      </c>
      <c r="Q3396">
        <v>4.9400000000000004</v>
      </c>
      <c r="R3396" s="45">
        <f>VLOOKUP(H3396,'[1]CALCUL AS et AN'!$A$2:$AU$889,46,FALSE)</f>
        <v>4.9725000000000001</v>
      </c>
      <c r="S3396" s="48">
        <f>VLOOKUP(H3396,'[1]CALCUL AS et AN'!$A$2:$AU$889,47,FALSE)</f>
        <v>2.0700000000000003</v>
      </c>
      <c r="T3396">
        <v>4.9400000000000004</v>
      </c>
      <c r="U3396" s="45">
        <f t="shared" si="247"/>
        <v>4.9725000000000001</v>
      </c>
      <c r="V3396" s="48">
        <f t="shared" si="248"/>
        <v>2.0700000000000003</v>
      </c>
      <c r="W3396" t="s">
        <v>1361</v>
      </c>
      <c r="X3396" t="s">
        <v>937</v>
      </c>
    </row>
    <row r="3397" spans="1:24" outlineLevel="2">
      <c r="A3397" t="s">
        <v>2758</v>
      </c>
      <c r="B3397" s="73" t="str">
        <f t="shared" si="244"/>
        <v>-EBARA</v>
      </c>
      <c r="D3397">
        <v>1.35</v>
      </c>
      <c r="E3397" t="s">
        <v>2411</v>
      </c>
      <c r="F3397">
        <v>75</v>
      </c>
      <c r="H3397" t="s">
        <v>2410</v>
      </c>
      <c r="I3397">
        <v>50</v>
      </c>
      <c r="J3397">
        <v>1</v>
      </c>
      <c r="K3397">
        <v>50</v>
      </c>
      <c r="L3397" s="45">
        <f>VLOOKUP(H3397,'[1]CALCUL AS et AN'!$A$2:$AU$889,24,FALSE)</f>
        <v>50</v>
      </c>
      <c r="M3397" s="48">
        <f>VLOOKUP(H3397,'[1]CALCUL AS et AN'!$A$2:$AU$889,28,FALSE)</f>
        <v>50</v>
      </c>
      <c r="N3397">
        <v>67.5</v>
      </c>
      <c r="O3397" s="45">
        <f t="shared" si="245"/>
        <v>67.5</v>
      </c>
      <c r="P3397" s="48">
        <f t="shared" si="246"/>
        <v>67.5</v>
      </c>
      <c r="Q3397">
        <v>75</v>
      </c>
      <c r="R3397" s="45">
        <f>VLOOKUP(H3397,'[1]CALCUL AS et AN'!$A$2:$AU$889,46,FALSE)</f>
        <v>75</v>
      </c>
      <c r="S3397" s="48">
        <f>VLOOKUP(H3397,'[1]CALCUL AS et AN'!$A$2:$AU$889,47,FALSE)</f>
        <v>75</v>
      </c>
      <c r="T3397">
        <v>101.25</v>
      </c>
      <c r="U3397" s="45">
        <f t="shared" si="247"/>
        <v>101.25</v>
      </c>
      <c r="V3397" s="48">
        <f t="shared" si="248"/>
        <v>101.25</v>
      </c>
      <c r="W3397" t="s">
        <v>1361</v>
      </c>
      <c r="X3397" t="s">
        <v>951</v>
      </c>
    </row>
    <row r="3398" spans="1:24" outlineLevel="2">
      <c r="A3398" t="s">
        <v>2758</v>
      </c>
      <c r="B3398" s="73" t="str">
        <f t="shared" si="244"/>
        <v>-EBARA</v>
      </c>
      <c r="D3398">
        <v>0.6</v>
      </c>
      <c r="E3398" t="s">
        <v>1538</v>
      </c>
      <c r="F3398">
        <v>4.3499999999999996</v>
      </c>
      <c r="H3398" t="s">
        <v>1537</v>
      </c>
      <c r="I3398">
        <v>2.9</v>
      </c>
      <c r="J3398">
        <v>1</v>
      </c>
      <c r="K3398">
        <v>2.9</v>
      </c>
      <c r="L3398" s="45">
        <f>VLOOKUP(H3398,'[1]CALCUL AS et AN'!$A$2:$AU$889,24,FALSE)</f>
        <v>2.9</v>
      </c>
      <c r="M3398" s="48">
        <f>VLOOKUP(H3398,'[1]CALCUL AS et AN'!$A$2:$AU$889,28,FALSE)</f>
        <v>2.9</v>
      </c>
      <c r="N3398">
        <v>1.74</v>
      </c>
      <c r="O3398" s="45">
        <f t="shared" si="245"/>
        <v>1.74</v>
      </c>
      <c r="P3398" s="48">
        <f t="shared" si="246"/>
        <v>1.74</v>
      </c>
      <c r="Q3398">
        <v>4.3499999999999996</v>
      </c>
      <c r="R3398" s="45">
        <f>VLOOKUP(H3398,'[1]CALCUL AS et AN'!$A$2:$AU$889,46,FALSE)</f>
        <v>4.3499999999999996</v>
      </c>
      <c r="S3398" s="48">
        <f>VLOOKUP(H3398,'[1]CALCUL AS et AN'!$A$2:$AU$889,47,FALSE)</f>
        <v>4.3499999999999996</v>
      </c>
      <c r="T3398">
        <v>2.61</v>
      </c>
      <c r="U3398" s="45">
        <f t="shared" si="247"/>
        <v>2.61</v>
      </c>
      <c r="V3398" s="48">
        <f t="shared" si="248"/>
        <v>2.61</v>
      </c>
      <c r="W3398" t="s">
        <v>1361</v>
      </c>
      <c r="X3398" t="s">
        <v>951</v>
      </c>
    </row>
    <row r="3399" spans="1:24" outlineLevel="2">
      <c r="A3399" t="s">
        <v>2758</v>
      </c>
      <c r="B3399" s="73" t="str">
        <f t="shared" si="244"/>
        <v>-EBARA</v>
      </c>
      <c r="D3399">
        <v>1</v>
      </c>
      <c r="E3399" t="s">
        <v>1544</v>
      </c>
      <c r="F3399">
        <v>2.2400000000000002</v>
      </c>
      <c r="H3399">
        <v>101007</v>
      </c>
      <c r="I3399">
        <v>1.5</v>
      </c>
      <c r="J3399">
        <v>1</v>
      </c>
      <c r="K3399">
        <v>1.5</v>
      </c>
      <c r="L3399" s="45">
        <f>VLOOKUP(H3399,'[1]CALCUL AS et AN'!$A$2:$AU$889,24,FALSE)</f>
        <v>1.5</v>
      </c>
      <c r="M3399" s="48">
        <f>VLOOKUP(H3399,'[1]CALCUL AS et AN'!$A$2:$AU$889,28,FALSE)</f>
        <v>1.5</v>
      </c>
      <c r="N3399">
        <v>1.5</v>
      </c>
      <c r="O3399" s="45">
        <f t="shared" si="245"/>
        <v>1.5</v>
      </c>
      <c r="P3399" s="48">
        <f t="shared" si="246"/>
        <v>1.5</v>
      </c>
      <c r="Q3399">
        <v>2.2400000000000002</v>
      </c>
      <c r="R3399" s="45">
        <f>VLOOKUP(H3399,'[1]CALCUL AS et AN'!$A$2:$AU$889,46,FALSE)</f>
        <v>2.25</v>
      </c>
      <c r="S3399" s="48">
        <f>VLOOKUP(H3399,'[1]CALCUL AS et AN'!$A$2:$AU$889,47,FALSE)</f>
        <v>2.25</v>
      </c>
      <c r="T3399">
        <v>2.2400000000000002</v>
      </c>
      <c r="U3399" s="45">
        <f t="shared" si="247"/>
        <v>2.25</v>
      </c>
      <c r="V3399" s="48">
        <f t="shared" si="248"/>
        <v>2.25</v>
      </c>
      <c r="W3399" t="s">
        <v>1361</v>
      </c>
      <c r="X3399" t="s">
        <v>951</v>
      </c>
    </row>
    <row r="3400" spans="1:24" outlineLevel="2">
      <c r="A3400" t="s">
        <v>2758</v>
      </c>
      <c r="B3400" s="73" t="str">
        <f t="shared" si="244"/>
        <v>-EBARA</v>
      </c>
      <c r="D3400">
        <v>1</v>
      </c>
      <c r="E3400" t="s">
        <v>2363</v>
      </c>
      <c r="F3400">
        <v>1.9E-2</v>
      </c>
      <c r="H3400" t="s">
        <v>2362</v>
      </c>
      <c r="I3400">
        <v>0.13</v>
      </c>
      <c r="J3400">
        <v>1</v>
      </c>
      <c r="K3400">
        <v>0.13</v>
      </c>
      <c r="L3400" s="45">
        <f>VLOOKUP(H3400,'[1]CALCUL AS et AN'!$A$2:$AU$889,24,FALSE)</f>
        <v>0.12720000000000001</v>
      </c>
      <c r="M3400" s="48">
        <f>VLOOKUP(H3400,'[1]CALCUL AS et AN'!$A$2:$AU$889,28,FALSE)</f>
        <v>0.12720000000000001</v>
      </c>
      <c r="N3400">
        <v>0.13</v>
      </c>
      <c r="O3400" s="45">
        <f t="shared" si="245"/>
        <v>0.12720000000000001</v>
      </c>
      <c r="P3400" s="48">
        <f t="shared" si="246"/>
        <v>0.12720000000000001</v>
      </c>
      <c r="Q3400">
        <v>1.9E-2</v>
      </c>
      <c r="R3400" s="45">
        <f>VLOOKUP(H3400,'[1]CALCUL AS et AN'!$A$2:$AU$889,46,FALSE)</f>
        <v>0.19080000000000003</v>
      </c>
      <c r="S3400" s="48">
        <f>VLOOKUP(H3400,'[1]CALCUL AS et AN'!$A$2:$AU$889,47,FALSE)</f>
        <v>0.19080000000000003</v>
      </c>
      <c r="T3400">
        <v>1.9E-2</v>
      </c>
      <c r="U3400" s="45">
        <f t="shared" si="247"/>
        <v>0.19080000000000003</v>
      </c>
      <c r="V3400" s="48">
        <f t="shared" si="248"/>
        <v>0.19080000000000003</v>
      </c>
      <c r="W3400" t="s">
        <v>1361</v>
      </c>
      <c r="X3400" t="s">
        <v>951</v>
      </c>
    </row>
    <row r="3401" spans="1:24" outlineLevel="2">
      <c r="A3401" t="s">
        <v>2758</v>
      </c>
      <c r="B3401" s="73" t="str">
        <f t="shared" si="244"/>
        <v>-EBARA</v>
      </c>
      <c r="D3401">
        <v>1</v>
      </c>
      <c r="E3401" t="s">
        <v>2275</v>
      </c>
      <c r="F3401">
        <v>0.05</v>
      </c>
      <c r="H3401">
        <v>8535000618</v>
      </c>
      <c r="I3401">
        <v>3.0000000000000001E-3</v>
      </c>
      <c r="J3401">
        <v>1</v>
      </c>
      <c r="K3401">
        <v>3.0000000000000001E-3</v>
      </c>
      <c r="L3401" s="45">
        <f>VLOOKUP(H3401,'[1]CALCUL AS et AN'!$A$2:$AU$889,24,FALSE)</f>
        <v>3.04E-2</v>
      </c>
      <c r="M3401" s="48">
        <f>VLOOKUP(H3401,'[1]CALCUL AS et AN'!$A$2:$AU$889,28,FALSE)</f>
        <v>3.04E-2</v>
      </c>
      <c r="N3401">
        <v>3.0000000000000001E-3</v>
      </c>
      <c r="O3401" s="45">
        <f t="shared" si="245"/>
        <v>3.04E-2</v>
      </c>
      <c r="P3401" s="48">
        <f t="shared" si="246"/>
        <v>3.04E-2</v>
      </c>
      <c r="Q3401">
        <v>0.05</v>
      </c>
      <c r="R3401" s="45">
        <f>VLOOKUP(H3401,'[1]CALCUL AS et AN'!$A$2:$AU$889,46,FALSE)</f>
        <v>5.3199999999999997E-2</v>
      </c>
      <c r="S3401" s="48">
        <f>VLOOKUP(H3401,'[1]CALCUL AS et AN'!$A$2:$AU$889,47,FALSE)</f>
        <v>5.3199999999999997E-2</v>
      </c>
      <c r="T3401">
        <v>0.05</v>
      </c>
      <c r="U3401" s="45">
        <f t="shared" si="247"/>
        <v>5.3199999999999997E-2</v>
      </c>
      <c r="V3401" s="48">
        <f t="shared" si="248"/>
        <v>5.3199999999999997E-2</v>
      </c>
      <c r="W3401" t="s">
        <v>1361</v>
      </c>
      <c r="X3401" t="s">
        <v>951</v>
      </c>
    </row>
    <row r="3402" spans="1:24" outlineLevel="1">
      <c r="A3402" s="73" t="s">
        <v>3304</v>
      </c>
      <c r="B3402" s="73" t="str">
        <f t="shared" si="244"/>
        <v>SPR900-EBARA</v>
      </c>
      <c r="N3402">
        <f>SUBTOTAL(9,N3383:N3401)</f>
        <v>274.93633333333338</v>
      </c>
      <c r="O3402" s="45">
        <f>SUBTOTAL(9,O3383:O3401)</f>
        <v>266.59749999999997</v>
      </c>
      <c r="P3402" s="48">
        <f>SUBTOTAL(9,P3383:P3401)</f>
        <v>264.73750000000001</v>
      </c>
      <c r="T3402">
        <f>SUBTOTAL(9,T3383:T3401)</f>
        <v>410.06099999999998</v>
      </c>
      <c r="U3402" s="45">
        <f>SUBTOTAL(9,U3383:U3401)</f>
        <v>399.27815000000004</v>
      </c>
      <c r="V3402" s="48">
        <f>SUBTOTAL(9,V3383:V3401)</f>
        <v>394.71296000000001</v>
      </c>
    </row>
    <row r="3403" spans="1:24" outlineLevel="2">
      <c r="A3403" t="s">
        <v>1548</v>
      </c>
      <c r="B3403" s="73" t="str">
        <f t="shared" si="244"/>
        <v>1200V75BG</v>
      </c>
      <c r="D3403">
        <v>2</v>
      </c>
      <c r="E3403" t="s">
        <v>2030</v>
      </c>
      <c r="F3403">
        <v>330.98</v>
      </c>
      <c r="H3403" t="s">
        <v>2029</v>
      </c>
      <c r="I3403">
        <v>247</v>
      </c>
      <c r="J3403">
        <v>1</v>
      </c>
      <c r="K3403">
        <v>247</v>
      </c>
      <c r="L3403" s="45">
        <f>VLOOKUP(H3403,'[1]CALCUL AS et AN'!$A$2:$AU$889,24,FALSE)</f>
        <v>247</v>
      </c>
      <c r="M3403" s="48">
        <f>VLOOKUP(H3403,'[1]CALCUL AS et AN'!$A$2:$AU$889,28,FALSE)</f>
        <v>285</v>
      </c>
      <c r="N3403">
        <v>494</v>
      </c>
      <c r="O3403" s="45">
        <f t="shared" si="245"/>
        <v>494</v>
      </c>
      <c r="P3403" s="48">
        <f t="shared" si="246"/>
        <v>570</v>
      </c>
      <c r="Q3403">
        <v>330.98</v>
      </c>
      <c r="R3403" s="45">
        <f>VLOOKUP(H3403,'[1]CALCUL AS et AN'!$A$2:$AU$889,46,FALSE)</f>
        <v>370.5</v>
      </c>
      <c r="S3403" s="48">
        <f>VLOOKUP(H3403,'[1]CALCUL AS et AN'!$A$2:$AU$889,47,FALSE)</f>
        <v>427.5</v>
      </c>
      <c r="T3403">
        <v>661.96</v>
      </c>
      <c r="U3403" s="45">
        <f t="shared" si="247"/>
        <v>741</v>
      </c>
      <c r="V3403" s="48">
        <f t="shared" si="248"/>
        <v>855</v>
      </c>
      <c r="W3403" t="s">
        <v>1361</v>
      </c>
      <c r="X3403" t="s">
        <v>951</v>
      </c>
    </row>
    <row r="3404" spans="1:24" outlineLevel="2">
      <c r="A3404" t="s">
        <v>1548</v>
      </c>
      <c r="B3404" s="73" t="str">
        <f t="shared" si="244"/>
        <v>1200V75BG</v>
      </c>
      <c r="D3404">
        <v>1</v>
      </c>
      <c r="E3404" t="s">
        <v>2736</v>
      </c>
      <c r="F3404">
        <v>0</v>
      </c>
      <c r="H3404" t="s">
        <v>2735</v>
      </c>
      <c r="I3404">
        <v>3.72</v>
      </c>
      <c r="J3404">
        <v>1</v>
      </c>
      <c r="K3404">
        <v>3.72</v>
      </c>
      <c r="L3404" s="45" t="e">
        <f>VLOOKUP(H3404,'[1]CALCUL AS et AN'!$A$2:$AU$889,24,FALSE)</f>
        <v>#N/A</v>
      </c>
      <c r="M3404" s="48" t="e">
        <f>VLOOKUP(H3404,'[1]CALCUL AS et AN'!$A$2:$AU$889,28,FALSE)</f>
        <v>#N/A</v>
      </c>
      <c r="N3404">
        <v>3.72</v>
      </c>
      <c r="O3404" s="45" t="e">
        <f t="shared" si="245"/>
        <v>#N/A</v>
      </c>
      <c r="P3404" s="48" t="e">
        <f t="shared" si="246"/>
        <v>#N/A</v>
      </c>
      <c r="Q3404">
        <v>44</v>
      </c>
      <c r="R3404" s="45" t="e">
        <f>VLOOKUP(H3404,'[1]CALCUL AS et AN'!$A$2:$AU$889,46,FALSE)</f>
        <v>#N/A</v>
      </c>
      <c r="S3404" s="48" t="e">
        <f>VLOOKUP(H3404,'[1]CALCUL AS et AN'!$A$2:$AU$889,47,FALSE)</f>
        <v>#N/A</v>
      </c>
      <c r="T3404">
        <v>44</v>
      </c>
      <c r="U3404" s="45" t="e">
        <f t="shared" si="247"/>
        <v>#N/A</v>
      </c>
      <c r="V3404" s="48" t="e">
        <f t="shared" si="248"/>
        <v>#N/A</v>
      </c>
      <c r="W3404" t="s">
        <v>1361</v>
      </c>
      <c r="X3404" t="s">
        <v>1361</v>
      </c>
    </row>
    <row r="3405" spans="1:24" outlineLevel="2">
      <c r="A3405" t="s">
        <v>1548</v>
      </c>
      <c r="B3405" s="73" t="str">
        <f t="shared" si="244"/>
        <v>1200V75BG</v>
      </c>
      <c r="D3405">
        <v>1</v>
      </c>
      <c r="E3405" t="s">
        <v>2756</v>
      </c>
      <c r="F3405">
        <v>0</v>
      </c>
      <c r="H3405" t="s">
        <v>2755</v>
      </c>
      <c r="I3405">
        <v>70.36</v>
      </c>
      <c r="J3405">
        <v>1</v>
      </c>
      <c r="K3405">
        <v>70.36</v>
      </c>
      <c r="L3405" s="45" t="e">
        <f>VLOOKUP(H3405,'[1]CALCUL AS et AN'!$A$2:$AU$889,24,FALSE)</f>
        <v>#N/A</v>
      </c>
      <c r="M3405" s="48" t="e">
        <f>VLOOKUP(H3405,'[1]CALCUL AS et AN'!$A$2:$AU$889,28,FALSE)</f>
        <v>#N/A</v>
      </c>
      <c r="N3405">
        <v>70.36</v>
      </c>
      <c r="O3405" s="45" t="e">
        <f t="shared" si="245"/>
        <v>#N/A</v>
      </c>
      <c r="P3405" s="48" t="e">
        <f t="shared" si="246"/>
        <v>#N/A</v>
      </c>
      <c r="Q3405">
        <v>0</v>
      </c>
      <c r="R3405" s="45" t="e">
        <f>VLOOKUP(H3405,'[1]CALCUL AS et AN'!$A$2:$AU$889,46,FALSE)</f>
        <v>#N/A</v>
      </c>
      <c r="S3405" s="48" t="e">
        <f>VLOOKUP(H3405,'[1]CALCUL AS et AN'!$A$2:$AU$889,47,FALSE)</f>
        <v>#N/A</v>
      </c>
      <c r="T3405">
        <v>0</v>
      </c>
      <c r="U3405" s="45" t="e">
        <f t="shared" si="247"/>
        <v>#N/A</v>
      </c>
      <c r="V3405" s="48" t="e">
        <f t="shared" si="248"/>
        <v>#N/A</v>
      </c>
      <c r="W3405" t="s">
        <v>1361</v>
      </c>
      <c r="X3405" t="s">
        <v>1361</v>
      </c>
    </row>
    <row r="3406" spans="1:24" outlineLevel="2">
      <c r="A3406" t="s">
        <v>1548</v>
      </c>
      <c r="B3406" s="73" t="str">
        <f t="shared" si="244"/>
        <v>1200V75BG</v>
      </c>
      <c r="D3406">
        <v>2</v>
      </c>
      <c r="E3406" t="s">
        <v>2746</v>
      </c>
      <c r="F3406">
        <v>0</v>
      </c>
      <c r="H3406" t="s">
        <v>2745</v>
      </c>
      <c r="I3406">
        <v>81.795999999999992</v>
      </c>
      <c r="J3406">
        <v>1</v>
      </c>
      <c r="K3406">
        <v>81.795999999999992</v>
      </c>
      <c r="L3406" s="45" t="e">
        <f>VLOOKUP(H3406,'[1]CALCUL AS et AN'!$A$2:$AU$889,24,FALSE)</f>
        <v>#N/A</v>
      </c>
      <c r="M3406" s="48" t="e">
        <f>VLOOKUP(H3406,'[1]CALCUL AS et AN'!$A$2:$AU$889,28,FALSE)</f>
        <v>#N/A</v>
      </c>
      <c r="N3406">
        <v>163.59199999999998</v>
      </c>
      <c r="O3406" s="45" t="e">
        <f t="shared" si="245"/>
        <v>#N/A</v>
      </c>
      <c r="P3406" s="48" t="e">
        <f t="shared" si="246"/>
        <v>#N/A</v>
      </c>
      <c r="Q3406">
        <v>0</v>
      </c>
      <c r="R3406" s="45" t="e">
        <f>VLOOKUP(H3406,'[1]CALCUL AS et AN'!$A$2:$AU$889,46,FALSE)</f>
        <v>#N/A</v>
      </c>
      <c r="S3406" s="48" t="e">
        <f>VLOOKUP(H3406,'[1]CALCUL AS et AN'!$A$2:$AU$889,47,FALSE)</f>
        <v>#N/A</v>
      </c>
      <c r="T3406">
        <v>0</v>
      </c>
      <c r="U3406" s="45" t="e">
        <f t="shared" si="247"/>
        <v>#N/A</v>
      </c>
      <c r="V3406" s="48" t="e">
        <f t="shared" si="248"/>
        <v>#N/A</v>
      </c>
      <c r="W3406" t="s">
        <v>1361</v>
      </c>
      <c r="X3406" t="s">
        <v>1361</v>
      </c>
    </row>
    <row r="3407" spans="1:24" outlineLevel="2">
      <c r="A3407" t="s">
        <v>1548</v>
      </c>
      <c r="B3407" s="73" t="str">
        <f t="shared" si="244"/>
        <v>1200V75BG</v>
      </c>
      <c r="D3407">
        <v>1</v>
      </c>
      <c r="E3407" t="s">
        <v>1663</v>
      </c>
      <c r="F3407">
        <v>28.7</v>
      </c>
      <c r="H3407" t="s">
        <v>1662</v>
      </c>
      <c r="I3407">
        <v>48.57</v>
      </c>
      <c r="J3407">
        <v>1</v>
      </c>
      <c r="K3407">
        <v>48.57</v>
      </c>
      <c r="L3407" s="45">
        <f>VLOOKUP(H3407,'[1]CALCUL AS et AN'!$A$2:$AU$889,24,FALSE)</f>
        <v>48.57</v>
      </c>
      <c r="M3407" s="48">
        <f>VLOOKUP(H3407,'[1]CALCUL AS et AN'!$A$2:$AU$889,28,FALSE)</f>
        <v>51.969900000000003</v>
      </c>
      <c r="N3407">
        <v>48.57</v>
      </c>
      <c r="O3407" s="45">
        <f t="shared" si="245"/>
        <v>48.57</v>
      </c>
      <c r="P3407" s="48">
        <f t="shared" si="246"/>
        <v>51.969900000000003</v>
      </c>
      <c r="Q3407">
        <v>28.7</v>
      </c>
      <c r="R3407" s="45">
        <f>VLOOKUP(H3407,'[1]CALCUL AS et AN'!$A$2:$AU$889,46,FALSE)</f>
        <v>0</v>
      </c>
      <c r="S3407" s="48">
        <f>VLOOKUP(H3407,'[1]CALCUL AS et AN'!$A$2:$AU$889,47,FALSE)</f>
        <v>0</v>
      </c>
      <c r="T3407">
        <v>28.7</v>
      </c>
      <c r="U3407" s="45">
        <f t="shared" si="247"/>
        <v>0</v>
      </c>
      <c r="V3407" s="48">
        <f t="shared" si="248"/>
        <v>0</v>
      </c>
      <c r="W3407" t="s">
        <v>1361</v>
      </c>
      <c r="X3407" t="s">
        <v>951</v>
      </c>
    </row>
    <row r="3408" spans="1:24" outlineLevel="2">
      <c r="A3408" t="s">
        <v>1548</v>
      </c>
      <c r="B3408" s="73" t="str">
        <f t="shared" si="244"/>
        <v>1200V75BG</v>
      </c>
      <c r="D3408">
        <v>4</v>
      </c>
      <c r="E3408" t="s">
        <v>1544</v>
      </c>
      <c r="F3408">
        <v>2.2400000000000002</v>
      </c>
      <c r="H3408">
        <v>101007</v>
      </c>
      <c r="I3408">
        <v>1.5</v>
      </c>
      <c r="J3408">
        <v>1</v>
      </c>
      <c r="K3408">
        <v>1.5</v>
      </c>
      <c r="L3408" s="45">
        <f>VLOOKUP(H3408,'[1]CALCUL AS et AN'!$A$2:$AU$889,24,FALSE)</f>
        <v>1.5</v>
      </c>
      <c r="M3408" s="48">
        <f>VLOOKUP(H3408,'[1]CALCUL AS et AN'!$A$2:$AU$889,28,FALSE)</f>
        <v>1.5</v>
      </c>
      <c r="N3408">
        <v>6</v>
      </c>
      <c r="O3408" s="45">
        <f t="shared" si="245"/>
        <v>6</v>
      </c>
      <c r="P3408" s="48">
        <f t="shared" si="246"/>
        <v>6</v>
      </c>
      <c r="Q3408">
        <v>2.2400000000000002</v>
      </c>
      <c r="R3408" s="45">
        <f>VLOOKUP(H3408,'[1]CALCUL AS et AN'!$A$2:$AU$889,46,FALSE)</f>
        <v>2.25</v>
      </c>
      <c r="S3408" s="48">
        <f>VLOOKUP(H3408,'[1]CALCUL AS et AN'!$A$2:$AU$889,47,FALSE)</f>
        <v>2.25</v>
      </c>
      <c r="T3408">
        <v>8.9600000000000009</v>
      </c>
      <c r="U3408" s="45">
        <f t="shared" si="247"/>
        <v>9</v>
      </c>
      <c r="V3408" s="48">
        <f t="shared" si="248"/>
        <v>9</v>
      </c>
      <c r="W3408" t="s">
        <v>1361</v>
      </c>
      <c r="X3408" t="s">
        <v>951</v>
      </c>
    </row>
    <row r="3409" spans="1:24" outlineLevel="2">
      <c r="A3409" t="s">
        <v>1548</v>
      </c>
      <c r="B3409" s="73" t="str">
        <f t="shared" si="244"/>
        <v>1200V75BG</v>
      </c>
      <c r="D3409">
        <v>2.6</v>
      </c>
      <c r="E3409" t="s">
        <v>1538</v>
      </c>
      <c r="F3409">
        <v>4.3499999999999996</v>
      </c>
      <c r="H3409" t="s">
        <v>1537</v>
      </c>
      <c r="I3409">
        <v>2.9</v>
      </c>
      <c r="J3409">
        <v>1</v>
      </c>
      <c r="K3409">
        <v>2.9</v>
      </c>
      <c r="L3409" s="45">
        <f>VLOOKUP(H3409,'[1]CALCUL AS et AN'!$A$2:$AU$889,24,FALSE)</f>
        <v>2.9</v>
      </c>
      <c r="M3409" s="48">
        <f>VLOOKUP(H3409,'[1]CALCUL AS et AN'!$A$2:$AU$889,28,FALSE)</f>
        <v>2.9</v>
      </c>
      <c r="N3409">
        <v>7.54</v>
      </c>
      <c r="O3409" s="45">
        <f t="shared" si="245"/>
        <v>7.54</v>
      </c>
      <c r="P3409" s="48">
        <f t="shared" si="246"/>
        <v>7.54</v>
      </c>
      <c r="Q3409">
        <v>4.3499999999999996</v>
      </c>
      <c r="R3409" s="45">
        <f>VLOOKUP(H3409,'[1]CALCUL AS et AN'!$A$2:$AU$889,46,FALSE)</f>
        <v>4.3499999999999996</v>
      </c>
      <c r="S3409" s="48">
        <f>VLOOKUP(H3409,'[1]CALCUL AS et AN'!$A$2:$AU$889,47,FALSE)</f>
        <v>4.3499999999999996</v>
      </c>
      <c r="T3409">
        <v>11.309999999999999</v>
      </c>
      <c r="U3409" s="45">
        <f t="shared" si="247"/>
        <v>11.309999999999999</v>
      </c>
      <c r="V3409" s="48">
        <f t="shared" si="248"/>
        <v>11.309999999999999</v>
      </c>
      <c r="W3409" t="s">
        <v>1361</v>
      </c>
      <c r="X3409" t="s">
        <v>951</v>
      </c>
    </row>
    <row r="3410" spans="1:24" outlineLevel="2">
      <c r="A3410" t="s">
        <v>1548</v>
      </c>
      <c r="B3410" s="73" t="str">
        <f t="shared" si="244"/>
        <v>1200V75BG</v>
      </c>
      <c r="D3410">
        <v>4</v>
      </c>
      <c r="E3410" t="s">
        <v>1534</v>
      </c>
      <c r="F3410">
        <v>7.41</v>
      </c>
      <c r="H3410" t="s">
        <v>1533</v>
      </c>
      <c r="I3410">
        <v>5.99</v>
      </c>
      <c r="J3410">
        <v>1</v>
      </c>
      <c r="K3410">
        <v>5.99</v>
      </c>
      <c r="L3410" s="45">
        <f>VLOOKUP(H3410,'[1]CALCUL AS et AN'!$A$2:$AU$889,24,FALSE)</f>
        <v>5.99</v>
      </c>
      <c r="M3410" s="48">
        <f>VLOOKUP(H3410,'[1]CALCUL AS et AN'!$A$2:$AU$889,28,FALSE)</f>
        <v>5.99</v>
      </c>
      <c r="N3410">
        <v>23.96</v>
      </c>
      <c r="O3410" s="45">
        <f t="shared" si="245"/>
        <v>23.96</v>
      </c>
      <c r="P3410" s="48">
        <f t="shared" si="246"/>
        <v>23.96</v>
      </c>
      <c r="Q3410">
        <v>7.41</v>
      </c>
      <c r="R3410" s="45">
        <f>VLOOKUP(H3410,'[1]CALCUL AS et AN'!$A$2:$AU$889,46,FALSE)</f>
        <v>7.4875000000000007</v>
      </c>
      <c r="S3410" s="48">
        <f>VLOOKUP(H3410,'[1]CALCUL AS et AN'!$A$2:$AU$889,47,FALSE)</f>
        <v>7.4875000000000007</v>
      </c>
      <c r="T3410">
        <v>29.64</v>
      </c>
      <c r="U3410" s="45">
        <f t="shared" si="247"/>
        <v>29.950000000000003</v>
      </c>
      <c r="V3410" s="48">
        <f t="shared" si="248"/>
        <v>29.950000000000003</v>
      </c>
      <c r="W3410" t="s">
        <v>1361</v>
      </c>
      <c r="X3410" t="s">
        <v>951</v>
      </c>
    </row>
    <row r="3411" spans="1:24" outlineLevel="2">
      <c r="A3411" t="s">
        <v>1548</v>
      </c>
      <c r="B3411" s="73" t="str">
        <f t="shared" ref="B3411:B3419" si="249">MID(A3411,7,100)</f>
        <v>1200V75BG</v>
      </c>
      <c r="D3411">
        <v>3</v>
      </c>
      <c r="E3411" t="s">
        <v>2044</v>
      </c>
      <c r="F3411">
        <v>1.57</v>
      </c>
      <c r="H3411">
        <v>9600000618</v>
      </c>
      <c r="I3411">
        <v>0.8</v>
      </c>
      <c r="J3411">
        <v>1</v>
      </c>
      <c r="K3411">
        <v>0.8</v>
      </c>
      <c r="L3411" s="45">
        <f>VLOOKUP(H3411,'[1]CALCUL AS et AN'!$A$2:$AU$889,24,FALSE)</f>
        <v>0.80289999999999995</v>
      </c>
      <c r="M3411" s="48">
        <f>VLOOKUP(H3411,'[1]CALCUL AS et AN'!$A$2:$AU$889,28,FALSE)</f>
        <v>0.80289999999999995</v>
      </c>
      <c r="N3411">
        <v>2.4000000000000004</v>
      </c>
      <c r="O3411" s="45">
        <f t="shared" si="245"/>
        <v>2.4086999999999996</v>
      </c>
      <c r="P3411" s="48">
        <f t="shared" si="246"/>
        <v>2.4086999999999996</v>
      </c>
      <c r="Q3411">
        <v>1.57</v>
      </c>
      <c r="R3411" s="45">
        <f>VLOOKUP(H3411,'[1]CALCUL AS et AN'!$A$2:$AU$889,46,FALSE)</f>
        <v>1.6057999999999999</v>
      </c>
      <c r="S3411" s="48">
        <f>VLOOKUP(H3411,'[1]CALCUL AS et AN'!$A$2:$AU$889,47,FALSE)</f>
        <v>1.6057999999999999</v>
      </c>
      <c r="T3411">
        <v>4.71</v>
      </c>
      <c r="U3411" s="45">
        <f t="shared" si="247"/>
        <v>4.8173999999999992</v>
      </c>
      <c r="V3411" s="48">
        <f t="shared" si="248"/>
        <v>4.8173999999999992</v>
      </c>
      <c r="W3411" t="s">
        <v>1361</v>
      </c>
      <c r="X3411" t="s">
        <v>951</v>
      </c>
    </row>
    <row r="3412" spans="1:24" outlineLevel="2">
      <c r="A3412" t="s">
        <v>1548</v>
      </c>
      <c r="B3412" s="73" t="str">
        <f t="shared" si="249"/>
        <v>1200V75BG</v>
      </c>
      <c r="D3412">
        <v>2</v>
      </c>
      <c r="E3412" t="s">
        <v>1512</v>
      </c>
      <c r="F3412">
        <v>0.96</v>
      </c>
      <c r="H3412" t="s">
        <v>592</v>
      </c>
      <c r="I3412">
        <v>0.77</v>
      </c>
      <c r="J3412">
        <v>1</v>
      </c>
      <c r="K3412">
        <v>0.77</v>
      </c>
      <c r="L3412" s="45">
        <f>VLOOKUP(H3412,'[1]CALCUL AS et AN'!$A$2:$AU$889,24,FALSE)</f>
        <v>0.76900000000000002</v>
      </c>
      <c r="M3412" s="48">
        <f>VLOOKUP(H3412,'[1]CALCUL AS et AN'!$A$2:$AU$889,28,FALSE)</f>
        <v>0.84599999999999997</v>
      </c>
      <c r="N3412">
        <v>1.54</v>
      </c>
      <c r="O3412" s="45">
        <f t="shared" si="245"/>
        <v>1.538</v>
      </c>
      <c r="P3412" s="48">
        <f t="shared" si="246"/>
        <v>1.6919999999999999</v>
      </c>
      <c r="Q3412">
        <v>0.96</v>
      </c>
      <c r="R3412" s="45">
        <f>VLOOKUP(H3412,'[1]CALCUL AS et AN'!$A$2:$AU$889,46,FALSE)</f>
        <v>0.96125000000000005</v>
      </c>
      <c r="S3412" s="48">
        <f>VLOOKUP(H3412,'[1]CALCUL AS et AN'!$A$2:$AU$889,47,FALSE)</f>
        <v>1.0574999999999999</v>
      </c>
      <c r="T3412">
        <v>1.92</v>
      </c>
      <c r="U3412" s="45">
        <f t="shared" si="247"/>
        <v>1.9225000000000001</v>
      </c>
      <c r="V3412" s="48">
        <f t="shared" si="248"/>
        <v>2.1149999999999998</v>
      </c>
      <c r="W3412" t="s">
        <v>1361</v>
      </c>
      <c r="X3412" t="s">
        <v>937</v>
      </c>
    </row>
    <row r="3413" spans="1:24" outlineLevel="2">
      <c r="A3413" t="s">
        <v>1548</v>
      </c>
      <c r="B3413" s="73" t="str">
        <f t="shared" si="249"/>
        <v>1200V75BG</v>
      </c>
      <c r="D3413">
        <v>2</v>
      </c>
      <c r="E3413" t="s">
        <v>964</v>
      </c>
      <c r="F3413">
        <v>3.76</v>
      </c>
      <c r="H3413" t="s">
        <v>963</v>
      </c>
      <c r="I3413">
        <v>2.13</v>
      </c>
      <c r="J3413">
        <v>1</v>
      </c>
      <c r="K3413">
        <v>2.13</v>
      </c>
      <c r="L3413" s="45">
        <f>VLOOKUP(H3413,'[1]CALCUL AS et AN'!$A$2:$AU$889,24,FALSE)</f>
        <v>2.13</v>
      </c>
      <c r="M3413" s="48">
        <f>VLOOKUP(H3413,'[1]CALCUL AS et AN'!$A$2:$AU$889,28,FALSE)</f>
        <v>2.5049999999999999</v>
      </c>
      <c r="N3413">
        <v>4.26</v>
      </c>
      <c r="O3413" s="45">
        <f t="shared" si="245"/>
        <v>4.26</v>
      </c>
      <c r="P3413" s="48">
        <f t="shared" si="246"/>
        <v>5.01</v>
      </c>
      <c r="Q3413">
        <v>3.76</v>
      </c>
      <c r="R3413" s="45">
        <f>VLOOKUP(H3413,'[1]CALCUL AS et AN'!$A$2:$AU$889,46,FALSE)</f>
        <v>4.26</v>
      </c>
      <c r="S3413" s="48">
        <f>VLOOKUP(H3413,'[1]CALCUL AS et AN'!$A$2:$AU$889,47,FALSE)</f>
        <v>5.01</v>
      </c>
      <c r="T3413">
        <v>7.52</v>
      </c>
      <c r="U3413" s="45">
        <f t="shared" si="247"/>
        <v>8.52</v>
      </c>
      <c r="V3413" s="48">
        <f t="shared" si="248"/>
        <v>10.02</v>
      </c>
      <c r="W3413" t="s">
        <v>1361</v>
      </c>
      <c r="X3413" t="s">
        <v>951</v>
      </c>
    </row>
    <row r="3414" spans="1:24" outlineLevel="2">
      <c r="A3414" t="s">
        <v>1548</v>
      </c>
      <c r="B3414" s="73" t="str">
        <f t="shared" si="249"/>
        <v>1200V75BG</v>
      </c>
      <c r="D3414">
        <v>1</v>
      </c>
      <c r="E3414" t="s">
        <v>1489</v>
      </c>
      <c r="F3414">
        <v>232.7</v>
      </c>
      <c r="H3414" t="s">
        <v>1488</v>
      </c>
      <c r="I3414">
        <v>134.9</v>
      </c>
      <c r="J3414">
        <v>1</v>
      </c>
      <c r="K3414">
        <v>134.9</v>
      </c>
      <c r="L3414" s="45">
        <f>VLOOKUP(H3414,'[1]CALCUL AS et AN'!$A$2:$AU$889,24,FALSE)</f>
        <v>134.9</v>
      </c>
      <c r="M3414" s="48">
        <f>VLOOKUP(H3414,'[1]CALCUL AS et AN'!$A$2:$AU$889,28,FALSE)</f>
        <v>134.9</v>
      </c>
      <c r="N3414">
        <v>134.9</v>
      </c>
      <c r="O3414" s="45">
        <f t="shared" si="245"/>
        <v>134.9</v>
      </c>
      <c r="P3414" s="48">
        <f t="shared" si="246"/>
        <v>134.9</v>
      </c>
      <c r="Q3414">
        <v>232.7</v>
      </c>
      <c r="R3414" s="45">
        <f>VLOOKUP(H3414,'[1]CALCUL AS et AN'!$A$2:$AU$889,46,FALSE)</f>
        <v>0</v>
      </c>
      <c r="S3414" s="48">
        <f>VLOOKUP(H3414,'[1]CALCUL AS et AN'!$A$2:$AU$889,47,FALSE)</f>
        <v>0</v>
      </c>
      <c r="T3414">
        <v>232.7</v>
      </c>
      <c r="U3414" s="45">
        <f t="shared" si="247"/>
        <v>0</v>
      </c>
      <c r="V3414" s="48">
        <f t="shared" si="248"/>
        <v>0</v>
      </c>
      <c r="W3414" t="s">
        <v>1361</v>
      </c>
      <c r="X3414" t="s">
        <v>951</v>
      </c>
    </row>
    <row r="3415" spans="1:24" outlineLevel="2">
      <c r="A3415" t="s">
        <v>1548</v>
      </c>
      <c r="B3415" s="73" t="str">
        <f t="shared" si="249"/>
        <v>1200V75BG</v>
      </c>
      <c r="D3415">
        <v>1</v>
      </c>
      <c r="E3415" t="s">
        <v>993</v>
      </c>
      <c r="F3415">
        <v>4.87</v>
      </c>
      <c r="H3415" t="s">
        <v>472</v>
      </c>
      <c r="I3415">
        <v>0.94</v>
      </c>
      <c r="J3415">
        <v>1</v>
      </c>
      <c r="K3415">
        <v>0.94</v>
      </c>
      <c r="L3415" s="45">
        <f>VLOOKUP(H3415,'[1]CALCUL AS et AN'!$A$2:$AU$889,24,FALSE)</f>
        <v>2.1800000000000002</v>
      </c>
      <c r="M3415" s="48">
        <f>VLOOKUP(H3415,'[1]CALCUL AS et AN'!$A$2:$AU$889,28,FALSE)</f>
        <v>0.94</v>
      </c>
      <c r="N3415">
        <v>0.94</v>
      </c>
      <c r="O3415" s="45">
        <f t="shared" si="245"/>
        <v>2.1800000000000002</v>
      </c>
      <c r="P3415" s="48">
        <f t="shared" si="246"/>
        <v>0.94</v>
      </c>
      <c r="Q3415">
        <v>4.87</v>
      </c>
      <c r="R3415" s="45">
        <f>VLOOKUP(H3415,'[1]CALCUL AS et AN'!$A$2:$AU$889,46,FALSE)</f>
        <v>4.9050000000000002</v>
      </c>
      <c r="S3415" s="48">
        <f>VLOOKUP(H3415,'[1]CALCUL AS et AN'!$A$2:$AU$889,47,FALSE)</f>
        <v>2.1149999999999998</v>
      </c>
      <c r="T3415">
        <v>4.87</v>
      </c>
      <c r="U3415" s="45">
        <f t="shared" si="247"/>
        <v>4.9050000000000002</v>
      </c>
      <c r="V3415" s="48">
        <f t="shared" si="248"/>
        <v>2.1149999999999998</v>
      </c>
      <c r="W3415" t="s">
        <v>1361</v>
      </c>
      <c r="X3415" t="s">
        <v>937</v>
      </c>
    </row>
    <row r="3416" spans="1:24" outlineLevel="2">
      <c r="A3416" t="s">
        <v>1548</v>
      </c>
      <c r="B3416" s="73" t="str">
        <f t="shared" si="249"/>
        <v>1200V75BG</v>
      </c>
      <c r="D3416">
        <v>2</v>
      </c>
      <c r="E3416" t="s">
        <v>1514</v>
      </c>
      <c r="F3416">
        <v>12.91</v>
      </c>
      <c r="H3416" t="s">
        <v>632</v>
      </c>
      <c r="I3416">
        <v>4.7300000000000004</v>
      </c>
      <c r="J3416">
        <v>0.33</v>
      </c>
      <c r="K3416">
        <v>14.333333333333334</v>
      </c>
      <c r="L3416" s="45">
        <f>VLOOKUP(H3416,'[1]CALCUL AS et AN'!$A$2:$AU$889,24,FALSE)</f>
        <v>4.7320000000000002</v>
      </c>
      <c r="M3416" s="48">
        <f>VLOOKUP(H3416,'[1]CALCUL AS et AN'!$A$2:$AU$889,28,FALSE)</f>
        <v>4.7779999999999996</v>
      </c>
      <c r="N3416">
        <v>28.666666666666668</v>
      </c>
      <c r="O3416" s="45">
        <f t="shared" si="245"/>
        <v>9.4640000000000004</v>
      </c>
      <c r="P3416" s="48">
        <f t="shared" si="246"/>
        <v>9.5559999999999992</v>
      </c>
      <c r="Q3416">
        <v>12.91</v>
      </c>
      <c r="R3416" s="45">
        <f>VLOOKUP(H3416,'[1]CALCUL AS et AN'!$A$2:$AU$889,46,FALSE)</f>
        <v>6.2935600000000003</v>
      </c>
      <c r="S3416" s="48">
        <f>VLOOKUP(H3416,'[1]CALCUL AS et AN'!$A$2:$AU$889,47,FALSE)</f>
        <v>6.3547399999999996</v>
      </c>
      <c r="T3416">
        <v>25.82</v>
      </c>
      <c r="U3416" s="45">
        <f t="shared" si="247"/>
        <v>12.587120000000001</v>
      </c>
      <c r="V3416" s="48">
        <f t="shared" si="248"/>
        <v>12.709479999999999</v>
      </c>
      <c r="W3416" t="s">
        <v>1361</v>
      </c>
      <c r="X3416" t="s">
        <v>937</v>
      </c>
    </row>
    <row r="3417" spans="1:24" outlineLevel="2">
      <c r="A3417" t="s">
        <v>1548</v>
      </c>
      <c r="B3417" s="73" t="str">
        <f t="shared" si="249"/>
        <v>1200V75BG</v>
      </c>
      <c r="D3417">
        <v>3</v>
      </c>
      <c r="E3417" t="s">
        <v>2411</v>
      </c>
      <c r="F3417">
        <v>75</v>
      </c>
      <c r="H3417" t="s">
        <v>2410</v>
      </c>
      <c r="I3417">
        <v>50</v>
      </c>
      <c r="J3417">
        <v>1</v>
      </c>
      <c r="K3417">
        <v>50</v>
      </c>
      <c r="L3417" s="45">
        <f>VLOOKUP(H3417,'[1]CALCUL AS et AN'!$A$2:$AU$889,24,FALSE)</f>
        <v>50</v>
      </c>
      <c r="M3417" s="48">
        <f>VLOOKUP(H3417,'[1]CALCUL AS et AN'!$A$2:$AU$889,28,FALSE)</f>
        <v>50</v>
      </c>
      <c r="N3417">
        <v>150</v>
      </c>
      <c r="O3417" s="45">
        <f t="shared" si="245"/>
        <v>150</v>
      </c>
      <c r="P3417" s="48">
        <f t="shared" si="246"/>
        <v>150</v>
      </c>
      <c r="Q3417">
        <v>75</v>
      </c>
      <c r="R3417" s="45">
        <f>VLOOKUP(H3417,'[1]CALCUL AS et AN'!$A$2:$AU$889,46,FALSE)</f>
        <v>75</v>
      </c>
      <c r="S3417" s="48">
        <f>VLOOKUP(H3417,'[1]CALCUL AS et AN'!$A$2:$AU$889,47,FALSE)</f>
        <v>75</v>
      </c>
      <c r="T3417">
        <v>225</v>
      </c>
      <c r="U3417" s="45">
        <f t="shared" si="247"/>
        <v>225</v>
      </c>
      <c r="V3417" s="48">
        <f t="shared" si="248"/>
        <v>225</v>
      </c>
      <c r="W3417" t="s">
        <v>1361</v>
      </c>
      <c r="X3417" t="s">
        <v>951</v>
      </c>
    </row>
    <row r="3418" spans="1:24" outlineLevel="2">
      <c r="A3418" t="s">
        <v>1548</v>
      </c>
      <c r="B3418" s="73" t="str">
        <f t="shared" si="249"/>
        <v>1200V75BG</v>
      </c>
      <c r="D3418">
        <v>1</v>
      </c>
      <c r="E3418" t="s">
        <v>2610</v>
      </c>
      <c r="F3418">
        <v>271</v>
      </c>
      <c r="H3418" t="s">
        <v>2609</v>
      </c>
      <c r="I3418">
        <v>181.16500000000002</v>
      </c>
      <c r="J3418">
        <v>1</v>
      </c>
      <c r="K3418">
        <v>181.16500000000002</v>
      </c>
      <c r="L3418" s="45" t="e">
        <f>VLOOKUP(H3418,'[1]CALCUL AS et AN'!$A$2:$AU$889,24,FALSE)</f>
        <v>#N/A</v>
      </c>
      <c r="M3418" s="48" t="e">
        <f>VLOOKUP(H3418,'[1]CALCUL AS et AN'!$A$2:$AU$889,28,FALSE)</f>
        <v>#N/A</v>
      </c>
      <c r="N3418">
        <v>181.16500000000002</v>
      </c>
      <c r="O3418" s="45" t="e">
        <f t="shared" si="245"/>
        <v>#N/A</v>
      </c>
      <c r="P3418" s="48" t="e">
        <f t="shared" si="246"/>
        <v>#N/A</v>
      </c>
      <c r="Q3418">
        <v>271</v>
      </c>
      <c r="R3418" s="45" t="e">
        <f>VLOOKUP(H3418,'[1]CALCUL AS et AN'!$A$2:$AU$889,46,FALSE)</f>
        <v>#N/A</v>
      </c>
      <c r="S3418" s="48" t="e">
        <f>VLOOKUP(H3418,'[1]CALCUL AS et AN'!$A$2:$AU$889,47,FALSE)</f>
        <v>#N/A</v>
      </c>
      <c r="T3418">
        <v>271</v>
      </c>
      <c r="U3418" s="45" t="e">
        <f t="shared" si="247"/>
        <v>#N/A</v>
      </c>
      <c r="V3418" s="48" t="e">
        <f t="shared" si="248"/>
        <v>#N/A</v>
      </c>
      <c r="W3418" t="s">
        <v>1361</v>
      </c>
      <c r="X3418" t="s">
        <v>1361</v>
      </c>
    </row>
    <row r="3419" spans="1:24" outlineLevel="1">
      <c r="A3419" s="73" t="s">
        <v>3305</v>
      </c>
      <c r="B3419" s="73" t="str">
        <f t="shared" si="249"/>
        <v>DP-SPR1200V75BG</v>
      </c>
      <c r="N3419">
        <f>SUBTOTAL(9,N3403:N3418)</f>
        <v>1321.6136666666666</v>
      </c>
      <c r="O3419" s="45" t="e">
        <f>SUBTOTAL(9,O3403:O3418)</f>
        <v>#N/A</v>
      </c>
      <c r="P3419" s="48" t="e">
        <f>SUBTOTAL(9,P3403:P3418)</f>
        <v>#N/A</v>
      </c>
      <c r="T3419">
        <f>SUBTOTAL(9,T3403:T3418)</f>
        <v>1558.11</v>
      </c>
      <c r="U3419" s="45" t="e">
        <f>SUBTOTAL(9,U3403:U3418)</f>
        <v>#N/A</v>
      </c>
      <c r="V3419" s="48" t="e">
        <f>SUBTOTAL(9,V3403:V3418)</f>
        <v>#N/A</v>
      </c>
    </row>
    <row r="3420" spans="1:24">
      <c r="A3420" s="73" t="s">
        <v>3306</v>
      </c>
      <c r="B3420" s="73"/>
      <c r="N3420" t="e">
        <f>SUBTOTAL(9,N2:N3418)</f>
        <v>#DIV/0!</v>
      </c>
      <c r="O3420" s="45" t="e">
        <f>SUBTOTAL(9,O2:O3418)</f>
        <v>#N/A</v>
      </c>
      <c r="P3420" s="48" t="e">
        <f>SUBTOTAL(9,P2:P3418)</f>
        <v>#N/A</v>
      </c>
      <c r="T3420">
        <f>SUBTOTAL(9,T2:T3418)</f>
        <v>264049.94405000057</v>
      </c>
      <c r="U3420" s="45" t="e">
        <f>SUBTOTAL(9,U2:U3418)</f>
        <v>#N/A</v>
      </c>
      <c r="V3420" s="48" t="e">
        <f>SUBTOTAL(9,V2:V3418)</f>
        <v>#N/A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9</vt:i4>
      </vt:variant>
    </vt:vector>
  </HeadingPairs>
  <TitlesOfParts>
    <vt:vector size="9" baseType="lpstr">
      <vt:lpstr>FICHIER STEPHANE (sans decli)</vt:lpstr>
      <vt:lpstr>FICHIER STEPHANE (avec decli)</vt:lpstr>
      <vt:lpstr>FICHIER STEPHANE (requètes)</vt:lpstr>
      <vt:lpstr>STEEVE RESTITUTION</vt:lpstr>
      <vt:lpstr>PREVISION MARGE</vt:lpstr>
      <vt:lpstr>ARTICLES 10052022</vt:lpstr>
      <vt:lpstr>NOMENCLATURES 10052022</vt:lpstr>
      <vt:lpstr>Feuil2</vt:lpstr>
      <vt:lpstr>Feuil3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33636</dc:creator>
  <cp:lastModifiedBy>samuelbetton@gmail.com</cp:lastModifiedBy>
  <dcterms:created xsi:type="dcterms:W3CDTF">2015-06-05T18:17:20Z</dcterms:created>
  <dcterms:modified xsi:type="dcterms:W3CDTF">2022-06-23T09:30:50Z</dcterms:modified>
</cp:coreProperties>
</file>